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13_ncr:1_{8F7F9C47-4A20-4983-BC84-0D71F0996723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3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4" sheetId="19" r:id="rId13"/>
  </sheets>
  <definedNames>
    <definedName name="_xlnm._FilterDatabase" localSheetId="5" hidden="1">'Palmares WT koersen'!$E$576:$L$704</definedName>
    <definedName name="_xlnm._FilterDatabase" localSheetId="3" hidden="1">UCIRanking!$HL$37:$HO$54</definedName>
  </definedNames>
  <calcPr calcId="191029"/>
  <fileRecoveryPr repairLoad="1"/>
</workbook>
</file>

<file path=xl/calcChain.xml><?xml version="1.0" encoding="utf-8"?>
<calcChain xmlns="http://schemas.openxmlformats.org/spreadsheetml/2006/main">
  <c r="D577" i="15" l="1"/>
  <c r="F576" i="15"/>
  <c r="E576" i="15"/>
  <c r="F575" i="15"/>
  <c r="E575" i="15"/>
  <c r="F574" i="15"/>
  <c r="E574" i="15"/>
  <c r="F573" i="15"/>
  <c r="E573" i="15"/>
  <c r="F572" i="15"/>
  <c r="E572" i="15"/>
  <c r="Q605" i="15" s="1"/>
  <c r="Q614" i="15"/>
  <c r="P614" i="15"/>
  <c r="Q613" i="15"/>
  <c r="P613" i="15"/>
  <c r="Q612" i="15"/>
  <c r="P612" i="15"/>
  <c r="Q611" i="15"/>
  <c r="P611" i="15"/>
  <c r="Q610" i="15"/>
  <c r="P610" i="15"/>
  <c r="Q609" i="15"/>
  <c r="P609" i="15"/>
  <c r="Q608" i="15"/>
  <c r="P608" i="15"/>
  <c r="Q607" i="15"/>
  <c r="P607" i="15"/>
  <c r="Q606" i="15"/>
  <c r="P606" i="15"/>
  <c r="P605" i="15"/>
  <c r="Q604" i="15"/>
  <c r="P604" i="15"/>
  <c r="P565" i="15"/>
  <c r="P564" i="15"/>
  <c r="P563" i="15"/>
  <c r="P562" i="15"/>
  <c r="P561" i="15"/>
  <c r="P560" i="15"/>
  <c r="P559" i="15"/>
  <c r="P558" i="15"/>
  <c r="P557" i="15"/>
  <c r="P556" i="15"/>
  <c r="P555" i="15"/>
  <c r="D528" i="15"/>
  <c r="Q563" i="15" s="1"/>
  <c r="F527" i="15"/>
  <c r="Q558" i="15" s="1"/>
  <c r="E527" i="15"/>
  <c r="Q561" i="15" s="1"/>
  <c r="F526" i="15"/>
  <c r="Q555" i="15" s="1"/>
  <c r="E526" i="15"/>
  <c r="Q560" i="15" s="1"/>
  <c r="F525" i="15"/>
  <c r="Q564" i="15" s="1"/>
  <c r="E525" i="15"/>
  <c r="Q557" i="15" s="1"/>
  <c r="F524" i="15"/>
  <c r="Q559" i="15" s="1"/>
  <c r="E524" i="15"/>
  <c r="Q565" i="15" s="1"/>
  <c r="F523" i="15"/>
  <c r="Q562" i="15" s="1"/>
  <c r="E523" i="15"/>
  <c r="Q556" i="15" s="1"/>
  <c r="D479" i="15"/>
  <c r="Q514" i="15" s="1"/>
  <c r="F478" i="15"/>
  <c r="E478" i="15"/>
  <c r="Q512" i="15" s="1"/>
  <c r="F477" i="15"/>
  <c r="Q506" i="15" s="1"/>
  <c r="E477" i="15"/>
  <c r="Q511" i="15" s="1"/>
  <c r="F476" i="15"/>
  <c r="E476" i="15"/>
  <c r="Q508" i="15" s="1"/>
  <c r="F475" i="15"/>
  <c r="Q510" i="15" s="1"/>
  <c r="E475" i="15"/>
  <c r="Q516" i="15" s="1"/>
  <c r="F474" i="15"/>
  <c r="E474" i="15"/>
  <c r="Q507" i="15" s="1"/>
  <c r="P516" i="15"/>
  <c r="Q515" i="15"/>
  <c r="P515" i="15"/>
  <c r="P514" i="15"/>
  <c r="Q513" i="15"/>
  <c r="P513" i="15"/>
  <c r="P512" i="15"/>
  <c r="P511" i="15"/>
  <c r="P510" i="15"/>
  <c r="Q509" i="15"/>
  <c r="P509" i="15"/>
  <c r="P508" i="15"/>
  <c r="P507" i="15"/>
  <c r="P506" i="15"/>
  <c r="D430" i="15"/>
  <c r="Q465" i="15" s="1"/>
  <c r="F429" i="15"/>
  <c r="Q460" i="15" s="1"/>
  <c r="E429" i="15"/>
  <c r="Q463" i="15" s="1"/>
  <c r="F428" i="15"/>
  <c r="Q457" i="15" s="1"/>
  <c r="E428" i="15"/>
  <c r="Q462" i="15" s="1"/>
  <c r="F427" i="15"/>
  <c r="Q466" i="15" s="1"/>
  <c r="E427" i="15"/>
  <c r="F426" i="15"/>
  <c r="Q461" i="15" s="1"/>
  <c r="E426" i="15"/>
  <c r="Q467" i="15" s="1"/>
  <c r="F425" i="15"/>
  <c r="Q464" i="15" s="1"/>
  <c r="E425" i="15"/>
  <c r="P467" i="15"/>
  <c r="P466" i="15"/>
  <c r="P465" i="15"/>
  <c r="P464" i="15"/>
  <c r="P463" i="15"/>
  <c r="P462" i="15"/>
  <c r="P461" i="15"/>
  <c r="P460" i="15"/>
  <c r="Q459" i="15"/>
  <c r="P459" i="15"/>
  <c r="Q458" i="15"/>
  <c r="P458" i="15"/>
  <c r="P457" i="15"/>
  <c r="D381" i="15"/>
  <c r="Q416" i="15" s="1"/>
  <c r="F380" i="15"/>
  <c r="Q411" i="15" s="1"/>
  <c r="E380" i="15"/>
  <c r="Q414" i="15" s="1"/>
  <c r="F379" i="15"/>
  <c r="Q408" i="15" s="1"/>
  <c r="E379" i="15"/>
  <c r="Q413" i="15" s="1"/>
  <c r="F378" i="15"/>
  <c r="Q417" i="15" s="1"/>
  <c r="E378" i="15"/>
  <c r="Q410" i="15" s="1"/>
  <c r="F377" i="15"/>
  <c r="Q412" i="15" s="1"/>
  <c r="E377" i="15"/>
  <c r="Q418" i="15" s="1"/>
  <c r="F376" i="15"/>
  <c r="Q415" i="15" s="1"/>
  <c r="E376" i="15"/>
  <c r="Q409" i="15" s="1"/>
  <c r="P418" i="15"/>
  <c r="P417" i="15"/>
  <c r="P416" i="15"/>
  <c r="P415" i="15"/>
  <c r="P414" i="15"/>
  <c r="P413" i="15"/>
  <c r="P412" i="15"/>
  <c r="P411" i="15"/>
  <c r="P410" i="15"/>
  <c r="P409" i="15"/>
  <c r="P408" i="15"/>
  <c r="D332" i="15"/>
  <c r="Q367" i="15" s="1"/>
  <c r="F331" i="15"/>
  <c r="Q362" i="15" s="1"/>
  <c r="E331" i="15"/>
  <c r="Q365" i="15" s="1"/>
  <c r="F330" i="15"/>
  <c r="E330" i="15"/>
  <c r="Q364" i="15" s="1"/>
  <c r="F329" i="15"/>
  <c r="Q368" i="15" s="1"/>
  <c r="E329" i="15"/>
  <c r="Q361" i="15" s="1"/>
  <c r="F328" i="15"/>
  <c r="Q363" i="15" s="1"/>
  <c r="E328" i="15"/>
  <c r="Q369" i="15" s="1"/>
  <c r="F327" i="15"/>
  <c r="Q366" i="15" s="1"/>
  <c r="E327" i="15"/>
  <c r="Q360" i="15" s="1"/>
  <c r="P369" i="15"/>
  <c r="P368" i="15"/>
  <c r="P367" i="15"/>
  <c r="P366" i="15"/>
  <c r="P365" i="15"/>
  <c r="P364" i="15"/>
  <c r="P363" i="15"/>
  <c r="P362" i="15"/>
  <c r="P361" i="15"/>
  <c r="P360" i="15"/>
  <c r="Q359" i="15"/>
  <c r="P359" i="15"/>
  <c r="D283" i="15"/>
  <c r="Q318" i="15" s="1"/>
  <c r="F282" i="15"/>
  <c r="Q313" i="15" s="1"/>
  <c r="E282" i="15"/>
  <c r="Q316" i="15" s="1"/>
  <c r="F281" i="15"/>
  <c r="Q310" i="15" s="1"/>
  <c r="E281" i="15"/>
  <c r="Q315" i="15" s="1"/>
  <c r="F280" i="15"/>
  <c r="Q319" i="15" s="1"/>
  <c r="E280" i="15"/>
  <c r="Q312" i="15" s="1"/>
  <c r="F279" i="15"/>
  <c r="Q314" i="15" s="1"/>
  <c r="E279" i="15"/>
  <c r="Q320" i="15" s="1"/>
  <c r="F278" i="15"/>
  <c r="Q317" i="15" s="1"/>
  <c r="E278" i="15"/>
  <c r="Q311" i="15" s="1"/>
  <c r="P320" i="15"/>
  <c r="P319" i="15"/>
  <c r="P318" i="15"/>
  <c r="P317" i="15"/>
  <c r="P316" i="15"/>
  <c r="P315" i="15"/>
  <c r="P314" i="15"/>
  <c r="P313" i="15"/>
  <c r="P312" i="15"/>
  <c r="P311" i="15"/>
  <c r="P310" i="15"/>
  <c r="D234" i="15"/>
  <c r="Q269" i="15" s="1"/>
  <c r="F233" i="15"/>
  <c r="Q264" i="15" s="1"/>
  <c r="E233" i="15"/>
  <c r="Q267" i="15" s="1"/>
  <c r="F232" i="15"/>
  <c r="Q261" i="15" s="1"/>
  <c r="E232" i="15"/>
  <c r="Q266" i="15" s="1"/>
  <c r="F231" i="15"/>
  <c r="Q270" i="15" s="1"/>
  <c r="E231" i="15"/>
  <c r="F230" i="15"/>
  <c r="Q265" i="15" s="1"/>
  <c r="E230" i="15"/>
  <c r="Q271" i="15" s="1"/>
  <c r="F229" i="15"/>
  <c r="Q268" i="15" s="1"/>
  <c r="E229" i="15"/>
  <c r="Q262" i="15" s="1"/>
  <c r="P271" i="15"/>
  <c r="P270" i="15"/>
  <c r="P269" i="15"/>
  <c r="P268" i="15"/>
  <c r="P267" i="15"/>
  <c r="P266" i="15"/>
  <c r="P265" i="15"/>
  <c r="P264" i="15"/>
  <c r="Q263" i="15"/>
  <c r="P263" i="15"/>
  <c r="P262" i="15"/>
  <c r="P261" i="15"/>
  <c r="D185" i="15"/>
  <c r="Q220" i="15" s="1"/>
  <c r="F184" i="15"/>
  <c r="Q215" i="15" s="1"/>
  <c r="E184" i="15"/>
  <c r="Q218" i="15" s="1"/>
  <c r="F183" i="15"/>
  <c r="E183" i="15"/>
  <c r="Q217" i="15" s="1"/>
  <c r="F182" i="15"/>
  <c r="Q221" i="15" s="1"/>
  <c r="E182" i="15"/>
  <c r="Q214" i="15" s="1"/>
  <c r="F181" i="15"/>
  <c r="E181" i="15"/>
  <c r="F180" i="15"/>
  <c r="Q219" i="15" s="1"/>
  <c r="E180" i="15"/>
  <c r="Q213" i="15" s="1"/>
  <c r="Q212" i="15"/>
  <c r="D136" i="15"/>
  <c r="Q171" i="15" s="1"/>
  <c r="F135" i="15"/>
  <c r="Q166" i="15" s="1"/>
  <c r="E135" i="15"/>
  <c r="Q169" i="15" s="1"/>
  <c r="F134" i="15"/>
  <c r="E134" i="15"/>
  <c r="F133" i="15"/>
  <c r="Q172" i="15" s="1"/>
  <c r="E133" i="15"/>
  <c r="Q165" i="15" s="1"/>
  <c r="F132" i="15"/>
  <c r="Q167" i="15" s="1"/>
  <c r="E132" i="15"/>
  <c r="F131" i="15"/>
  <c r="Q170" i="15" s="1"/>
  <c r="E131" i="15"/>
  <c r="Q164" i="15" s="1"/>
  <c r="Q163" i="15"/>
  <c r="Q173" i="15"/>
  <c r="P173" i="15"/>
  <c r="P172" i="15"/>
  <c r="P171" i="15"/>
  <c r="P170" i="15"/>
  <c r="P169" i="15"/>
  <c r="Q168" i="15"/>
  <c r="P168" i="15"/>
  <c r="P167" i="15"/>
  <c r="P166" i="15"/>
  <c r="P165" i="15"/>
  <c r="P164" i="15"/>
  <c r="P163" i="15"/>
  <c r="Q222" i="15"/>
  <c r="P222" i="15"/>
  <c r="P221" i="15"/>
  <c r="P220" i="15"/>
  <c r="P219" i="15"/>
  <c r="P218" i="15"/>
  <c r="P217" i="15"/>
  <c r="Q216" i="15"/>
  <c r="P216" i="15"/>
  <c r="P215" i="15"/>
  <c r="P214" i="15"/>
  <c r="P213" i="15"/>
  <c r="P212" i="15"/>
  <c r="P124" i="15"/>
  <c r="D87" i="15"/>
  <c r="Q122" i="15" s="1"/>
  <c r="F86" i="15"/>
  <c r="Q117" i="15" s="1"/>
  <c r="E86" i="15"/>
  <c r="Q120" i="15" s="1"/>
  <c r="F85" i="15"/>
  <c r="Q114" i="15" s="1"/>
  <c r="E85" i="15"/>
  <c r="F84" i="15"/>
  <c r="Q123" i="15" s="1"/>
  <c r="E84" i="15"/>
  <c r="Q116" i="15" s="1"/>
  <c r="F83" i="15"/>
  <c r="Q118" i="15" s="1"/>
  <c r="E83" i="15"/>
  <c r="Q124" i="15" s="1"/>
  <c r="F82" i="15"/>
  <c r="Q121" i="15" s="1"/>
  <c r="E82" i="15"/>
  <c r="Q115" i="15" s="1"/>
  <c r="Q119" i="15"/>
  <c r="O101" i="8"/>
  <c r="O88" i="8"/>
  <c r="O57" i="8"/>
  <c r="O115" i="8"/>
  <c r="O145" i="8"/>
  <c r="O108" i="8"/>
  <c r="O107" i="8"/>
  <c r="O31" i="8"/>
  <c r="O117" i="8"/>
  <c r="O48" i="8"/>
  <c r="O46" i="8"/>
  <c r="O74" i="8"/>
  <c r="O97" i="8"/>
  <c r="O114" i="8"/>
  <c r="O105" i="8"/>
  <c r="O14" i="8"/>
  <c r="O159" i="8"/>
  <c r="O111" i="8"/>
  <c r="O51" i="8"/>
  <c r="O140" i="8"/>
  <c r="O25" i="8"/>
  <c r="O17" i="8"/>
  <c r="O29" i="8"/>
  <c r="O148" i="8"/>
  <c r="O20" i="8"/>
  <c r="O54" i="8"/>
  <c r="O93" i="8"/>
  <c r="O129" i="8"/>
  <c r="O66" i="8"/>
  <c r="O132" i="8"/>
  <c r="O10" i="8"/>
  <c r="O142" i="8"/>
  <c r="O103" i="8"/>
  <c r="O127" i="8"/>
  <c r="O80" i="8"/>
  <c r="O135" i="8"/>
  <c r="O168" i="8"/>
  <c r="O56" i="8"/>
  <c r="O99" i="8"/>
  <c r="O75" i="8"/>
  <c r="O40" i="8"/>
  <c r="O144" i="8"/>
  <c r="O162" i="8"/>
  <c r="O91" i="8"/>
  <c r="O39" i="8"/>
  <c r="O71" i="8"/>
  <c r="O141" i="8"/>
  <c r="O30" i="8"/>
  <c r="O128" i="8"/>
  <c r="O52" i="8"/>
  <c r="O68" i="8"/>
  <c r="O23" i="8"/>
  <c r="O49" i="8"/>
  <c r="O139" i="8"/>
  <c r="O60" i="8"/>
  <c r="O73" i="8"/>
  <c r="O33" i="8"/>
  <c r="O137" i="8"/>
  <c r="O131" i="8"/>
  <c r="O24" i="8"/>
  <c r="O21" i="8"/>
  <c r="O36" i="8"/>
  <c r="O86" i="8"/>
  <c r="O138" i="8"/>
  <c r="O118" i="8"/>
  <c r="O167" i="8"/>
  <c r="O72" i="8"/>
  <c r="O134" i="8"/>
  <c r="O124" i="8"/>
  <c r="O53" i="8"/>
  <c r="O113" i="8"/>
  <c r="O112" i="8"/>
  <c r="O13" i="8"/>
  <c r="O27" i="8"/>
  <c r="O89" i="8"/>
  <c r="O133" i="8"/>
  <c r="O67" i="8"/>
  <c r="O64" i="8"/>
  <c r="O98" i="8"/>
  <c r="O69" i="8"/>
  <c r="O96" i="8"/>
  <c r="O156" i="8"/>
  <c r="O157" i="8"/>
  <c r="O122" i="8"/>
  <c r="O147" i="8"/>
  <c r="O18" i="8"/>
  <c r="O11" i="8"/>
  <c r="O41" i="8"/>
  <c r="O121" i="8"/>
  <c r="O58" i="8"/>
  <c r="O160" i="8"/>
  <c r="O35" i="8"/>
  <c r="O104" i="8"/>
  <c r="O161" i="8"/>
  <c r="O106" i="8"/>
  <c r="O146" i="8"/>
  <c r="O92" i="8"/>
  <c r="O151" i="8"/>
  <c r="O16" i="8"/>
  <c r="O154" i="8"/>
  <c r="O76" i="8"/>
  <c r="O149" i="8"/>
  <c r="O123" i="8"/>
  <c r="O82" i="8"/>
  <c r="O44" i="8"/>
  <c r="O59" i="8"/>
  <c r="O79" i="8"/>
  <c r="O12" i="8"/>
  <c r="O62" i="8"/>
  <c r="O102" i="8"/>
  <c r="O152" i="8"/>
  <c r="O19" i="8"/>
  <c r="O100" i="8"/>
  <c r="O110" i="8"/>
  <c r="O32" i="8"/>
  <c r="O28" i="8"/>
  <c r="O150" i="8"/>
  <c r="O163" i="8"/>
  <c r="O116" i="8"/>
  <c r="O65" i="8"/>
  <c r="O43" i="8"/>
  <c r="O77" i="8"/>
  <c r="O126" i="8"/>
  <c r="O37" i="8"/>
  <c r="O81" i="8"/>
  <c r="O109" i="8"/>
  <c r="O15" i="8"/>
  <c r="O164" i="8"/>
  <c r="O166" i="8"/>
  <c r="O83" i="8"/>
  <c r="O90" i="8"/>
  <c r="O87" i="8"/>
  <c r="O45" i="8"/>
  <c r="O55" i="8"/>
  <c r="O94" i="8"/>
  <c r="O22" i="8"/>
  <c r="O63" i="8"/>
  <c r="O130" i="8"/>
  <c r="O34" i="8"/>
  <c r="O143" i="8"/>
  <c r="O38" i="8"/>
  <c r="O153" i="8"/>
  <c r="O61" i="8"/>
  <c r="O155" i="8"/>
  <c r="O78" i="8"/>
  <c r="O125" i="8"/>
  <c r="O47" i="8"/>
  <c r="O70" i="8"/>
  <c r="O165" i="8"/>
  <c r="O26" i="8"/>
  <c r="O95" i="8"/>
  <c r="O42" i="8"/>
  <c r="O84" i="8"/>
  <c r="O158" i="8"/>
  <c r="O120" i="8"/>
  <c r="O50" i="8"/>
  <c r="O85" i="8"/>
  <c r="O119" i="8"/>
  <c r="O136" i="8"/>
  <c r="Q615" i="15" l="1"/>
  <c r="Q566" i="15"/>
  <c r="Q517" i="15"/>
  <c r="Q468" i="15"/>
  <c r="Q419" i="15"/>
  <c r="Q370" i="15"/>
  <c r="Q321" i="15"/>
  <c r="Q272" i="15"/>
  <c r="Q223" i="15"/>
  <c r="Q174" i="1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N456" i="1" l="1"/>
  <c r="N455" i="1"/>
  <c r="F1885" i="1"/>
  <c r="F1884" i="1"/>
  <c r="F1883" i="1"/>
  <c r="F1882" i="1"/>
  <c r="F1881" i="1" l="1"/>
  <c r="AB706" i="1" l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T454" i="1"/>
  <c r="ATE742" i="1" l="1"/>
  <c r="BAC778" i="1" l="1"/>
  <c r="BAC772" i="1"/>
  <c r="BAC766" i="1"/>
  <c r="BAC760" i="1"/>
  <c r="BAC754" i="1"/>
  <c r="BAC748" i="1"/>
  <c r="BAC742" i="1"/>
  <c r="BAC736" i="1"/>
  <c r="BAC730" i="1"/>
  <c r="BAC724" i="1"/>
  <c r="BAC718" i="1"/>
  <c r="BAC712" i="1"/>
  <c r="AZT778" i="1"/>
  <c r="AZT772" i="1"/>
  <c r="AZT766" i="1"/>
  <c r="AZT760" i="1"/>
  <c r="AZT754" i="1"/>
  <c r="AZT748" i="1"/>
  <c r="AZT742" i="1"/>
  <c r="AZT736" i="1"/>
  <c r="AZT730" i="1"/>
  <c r="AZT724" i="1"/>
  <c r="AZT718" i="1"/>
  <c r="AZT712" i="1"/>
  <c r="AZK778" i="1"/>
  <c r="AZK772" i="1"/>
  <c r="AZK766" i="1"/>
  <c r="AZK760" i="1"/>
  <c r="AZK754" i="1"/>
  <c r="AZK748" i="1"/>
  <c r="AZK742" i="1"/>
  <c r="AZK736" i="1"/>
  <c r="AZK730" i="1"/>
  <c r="AZK724" i="1"/>
  <c r="AZK718" i="1"/>
  <c r="AZK712" i="1"/>
  <c r="AZB778" i="1"/>
  <c r="AZB772" i="1"/>
  <c r="AZB766" i="1"/>
  <c r="AZB760" i="1"/>
  <c r="AZB754" i="1"/>
  <c r="AZB748" i="1"/>
  <c r="AZB742" i="1"/>
  <c r="AZB736" i="1"/>
  <c r="AZB730" i="1"/>
  <c r="AZB724" i="1"/>
  <c r="AZB718" i="1"/>
  <c r="AZB712" i="1"/>
  <c r="AYS778" i="1"/>
  <c r="AYS772" i="1"/>
  <c r="AYS766" i="1"/>
  <c r="AYS760" i="1"/>
  <c r="AYS754" i="1"/>
  <c r="AYS748" i="1"/>
  <c r="AYS742" i="1"/>
  <c r="AYS736" i="1"/>
  <c r="AYS730" i="1"/>
  <c r="AYS724" i="1"/>
  <c r="AYS718" i="1"/>
  <c r="AYS712" i="1"/>
  <c r="AYJ778" i="1"/>
  <c r="AYJ772" i="1"/>
  <c r="AYJ766" i="1"/>
  <c r="AYJ760" i="1"/>
  <c r="AYJ754" i="1"/>
  <c r="AYJ748" i="1"/>
  <c r="AYJ742" i="1"/>
  <c r="AYJ736" i="1"/>
  <c r="AYJ730" i="1"/>
  <c r="AYJ724" i="1"/>
  <c r="AYJ718" i="1"/>
  <c r="AYJ712" i="1"/>
  <c r="AYA778" i="1"/>
  <c r="AYA772" i="1"/>
  <c r="AYA766" i="1"/>
  <c r="AYA760" i="1"/>
  <c r="AYA754" i="1"/>
  <c r="AYA748" i="1"/>
  <c r="AYA742" i="1"/>
  <c r="AYA736" i="1"/>
  <c r="AYA730" i="1"/>
  <c r="AYA724" i="1"/>
  <c r="AYA718" i="1"/>
  <c r="AYA712" i="1"/>
  <c r="AXR778" i="1"/>
  <c r="AXR772" i="1"/>
  <c r="AXR766" i="1"/>
  <c r="AXR760" i="1"/>
  <c r="AXR754" i="1"/>
  <c r="AXR748" i="1"/>
  <c r="AXR742" i="1"/>
  <c r="AXR736" i="1"/>
  <c r="AXR730" i="1"/>
  <c r="AXR724" i="1"/>
  <c r="AXR718" i="1"/>
  <c r="AXR712" i="1"/>
  <c r="AXI778" i="1"/>
  <c r="AXI772" i="1"/>
  <c r="AXI766" i="1"/>
  <c r="AXI760" i="1"/>
  <c r="AXI754" i="1"/>
  <c r="AXI748" i="1"/>
  <c r="AXI742" i="1"/>
  <c r="AXI736" i="1"/>
  <c r="AXI730" i="1"/>
  <c r="AXI724" i="1"/>
  <c r="AXI718" i="1"/>
  <c r="AXI712" i="1"/>
  <c r="AWZ778" i="1"/>
  <c r="AWZ772" i="1"/>
  <c r="AWZ766" i="1"/>
  <c r="AWZ760" i="1"/>
  <c r="AWZ754" i="1"/>
  <c r="AWZ748" i="1"/>
  <c r="AWZ742" i="1"/>
  <c r="AWZ736" i="1"/>
  <c r="AWZ730" i="1"/>
  <c r="AWZ724" i="1"/>
  <c r="AWZ718" i="1"/>
  <c r="AWZ712" i="1"/>
  <c r="AWQ778" i="1"/>
  <c r="AWQ772" i="1"/>
  <c r="AWQ766" i="1"/>
  <c r="AWQ760" i="1"/>
  <c r="AWQ754" i="1"/>
  <c r="AWQ748" i="1"/>
  <c r="AWQ742" i="1"/>
  <c r="AWQ736" i="1"/>
  <c r="AWQ730" i="1"/>
  <c r="AWQ724" i="1"/>
  <c r="AWQ718" i="1"/>
  <c r="AWQ712" i="1"/>
  <c r="AWH778" i="1"/>
  <c r="AWH772" i="1"/>
  <c r="AWH766" i="1"/>
  <c r="AWH760" i="1"/>
  <c r="AWH754" i="1"/>
  <c r="AWH748" i="1"/>
  <c r="AWH742" i="1"/>
  <c r="AWH736" i="1"/>
  <c r="AWH730" i="1"/>
  <c r="AWH724" i="1"/>
  <c r="AWH718" i="1"/>
  <c r="AWH712" i="1"/>
  <c r="AVY778" i="1"/>
  <c r="AVY772" i="1"/>
  <c r="AVY766" i="1"/>
  <c r="AVY760" i="1"/>
  <c r="AVY754" i="1"/>
  <c r="AVY748" i="1"/>
  <c r="AVY742" i="1"/>
  <c r="AVY736" i="1"/>
  <c r="AVY730" i="1"/>
  <c r="AVY724" i="1"/>
  <c r="AVY718" i="1"/>
  <c r="AVY712" i="1"/>
  <c r="AVP778" i="1"/>
  <c r="AVP772" i="1"/>
  <c r="AVP766" i="1"/>
  <c r="AVP760" i="1"/>
  <c r="AVP754" i="1"/>
  <c r="AVP748" i="1"/>
  <c r="AVP742" i="1"/>
  <c r="AVP736" i="1"/>
  <c r="AVP730" i="1"/>
  <c r="AVP724" i="1"/>
  <c r="AVP718" i="1"/>
  <c r="AVP712" i="1"/>
  <c r="AVG778" i="1"/>
  <c r="AVG772" i="1"/>
  <c r="AVG766" i="1"/>
  <c r="AVG760" i="1"/>
  <c r="AVG754" i="1"/>
  <c r="AVG748" i="1"/>
  <c r="AVG742" i="1"/>
  <c r="AVG736" i="1"/>
  <c r="AVG730" i="1"/>
  <c r="AVG724" i="1"/>
  <c r="AVG718" i="1"/>
  <c r="AVG712" i="1"/>
  <c r="AUX778" i="1"/>
  <c r="AUX772" i="1"/>
  <c r="AUX766" i="1"/>
  <c r="AUX760" i="1"/>
  <c r="AUX754" i="1"/>
  <c r="AUX748" i="1"/>
  <c r="AUX742" i="1"/>
  <c r="AUX736" i="1"/>
  <c r="AUX730" i="1"/>
  <c r="AUX724" i="1"/>
  <c r="AUX718" i="1"/>
  <c r="AUX712" i="1"/>
  <c r="AUO778" i="1"/>
  <c r="AUO772" i="1"/>
  <c r="AUO766" i="1"/>
  <c r="AUO760" i="1"/>
  <c r="AUO754" i="1"/>
  <c r="AUO748" i="1"/>
  <c r="AUO742" i="1"/>
  <c r="AUO736" i="1"/>
  <c r="AUO730" i="1"/>
  <c r="AUO724" i="1"/>
  <c r="AUO718" i="1"/>
  <c r="AUO712" i="1"/>
  <c r="AUF778" i="1"/>
  <c r="AUF772" i="1"/>
  <c r="AUF766" i="1"/>
  <c r="AUF760" i="1"/>
  <c r="AUF754" i="1"/>
  <c r="AUF748" i="1"/>
  <c r="AUF742" i="1"/>
  <c r="AUF736" i="1"/>
  <c r="AUF730" i="1"/>
  <c r="AUF724" i="1"/>
  <c r="AUF718" i="1"/>
  <c r="AUF712" i="1"/>
  <c r="ATW778" i="1"/>
  <c r="ATW772" i="1"/>
  <c r="ATW766" i="1"/>
  <c r="ATW760" i="1"/>
  <c r="ATW754" i="1"/>
  <c r="ATW748" i="1"/>
  <c r="ATW742" i="1"/>
  <c r="ATW736" i="1"/>
  <c r="ATW730" i="1"/>
  <c r="ATW724" i="1"/>
  <c r="ATW718" i="1"/>
  <c r="ATW712" i="1"/>
  <c r="ATN778" i="1"/>
  <c r="ATN772" i="1"/>
  <c r="ATN766" i="1"/>
  <c r="ATN760" i="1"/>
  <c r="ATN754" i="1"/>
  <c r="ATN748" i="1"/>
  <c r="ATN742" i="1"/>
  <c r="ATN736" i="1"/>
  <c r="ATN730" i="1"/>
  <c r="ATN724" i="1"/>
  <c r="ATN718" i="1"/>
  <c r="ATN712" i="1"/>
  <c r="ATE778" i="1"/>
  <c r="ATE772" i="1"/>
  <c r="ATE766" i="1"/>
  <c r="ATE760" i="1"/>
  <c r="ATE754" i="1"/>
  <c r="ATE748" i="1"/>
  <c r="ATE736" i="1"/>
  <c r="ATE730" i="1"/>
  <c r="ATE724" i="1"/>
  <c r="ATE718" i="1"/>
  <c r="ATE712" i="1"/>
  <c r="ASV778" i="1"/>
  <c r="ASV772" i="1"/>
  <c r="ASV766" i="1"/>
  <c r="ASV760" i="1"/>
  <c r="ASV754" i="1"/>
  <c r="ASV748" i="1"/>
  <c r="ASV742" i="1"/>
  <c r="ASV736" i="1"/>
  <c r="ASV730" i="1"/>
  <c r="ASV724" i="1"/>
  <c r="ASV718" i="1"/>
  <c r="ASV712" i="1"/>
  <c r="ASM778" i="1"/>
  <c r="ASM772" i="1"/>
  <c r="ASM766" i="1"/>
  <c r="ASM760" i="1"/>
  <c r="ASM754" i="1"/>
  <c r="ASM748" i="1"/>
  <c r="ASM742" i="1"/>
  <c r="ASM736" i="1"/>
  <c r="ASM730" i="1"/>
  <c r="ASM724" i="1"/>
  <c r="ASM718" i="1"/>
  <c r="ASM712" i="1"/>
  <c r="ASD778" i="1"/>
  <c r="ASD772" i="1"/>
  <c r="ASD766" i="1"/>
  <c r="ASD760" i="1"/>
  <c r="ASD754" i="1"/>
  <c r="ASD748" i="1"/>
  <c r="ASD742" i="1"/>
  <c r="ASD736" i="1"/>
  <c r="ASD730" i="1"/>
  <c r="ASD724" i="1"/>
  <c r="ASD718" i="1"/>
  <c r="ASD712" i="1"/>
  <c r="ARU778" i="1"/>
  <c r="ARU772" i="1"/>
  <c r="ARU766" i="1"/>
  <c r="ARU760" i="1"/>
  <c r="ARU754" i="1"/>
  <c r="ARU748" i="1"/>
  <c r="ARU742" i="1"/>
  <c r="ARU736" i="1"/>
  <c r="ARU730" i="1"/>
  <c r="ARU724" i="1"/>
  <c r="ARU718" i="1"/>
  <c r="ARU712" i="1"/>
  <c r="ARL778" i="1"/>
  <c r="ARL772" i="1"/>
  <c r="ARL766" i="1"/>
  <c r="ARL760" i="1"/>
  <c r="ARL754" i="1"/>
  <c r="ARL748" i="1"/>
  <c r="ARL742" i="1"/>
  <c r="ARL736" i="1"/>
  <c r="ARL730" i="1"/>
  <c r="ARL724" i="1"/>
  <c r="ARL718" i="1"/>
  <c r="ARL712" i="1"/>
  <c r="ARC778" i="1"/>
  <c r="ARC772" i="1"/>
  <c r="ARC766" i="1"/>
  <c r="ARC760" i="1"/>
  <c r="ARC754" i="1"/>
  <c r="ARC748" i="1"/>
  <c r="ARC742" i="1"/>
  <c r="ARC736" i="1"/>
  <c r="ARC730" i="1"/>
  <c r="ARC724" i="1"/>
  <c r="ARC718" i="1"/>
  <c r="ARC712" i="1"/>
  <c r="AQT778" i="1"/>
  <c r="AQT772" i="1"/>
  <c r="AQT766" i="1"/>
  <c r="AQT760" i="1"/>
  <c r="AQT754" i="1"/>
  <c r="AQT748" i="1"/>
  <c r="AQT742" i="1"/>
  <c r="AQT736" i="1"/>
  <c r="AQT730" i="1"/>
  <c r="AQT724" i="1"/>
  <c r="AQT718" i="1"/>
  <c r="AQT712" i="1"/>
  <c r="AQK778" i="1"/>
  <c r="AQK772" i="1"/>
  <c r="AQK766" i="1"/>
  <c r="AQK760" i="1"/>
  <c r="AQK754" i="1"/>
  <c r="AQK748" i="1"/>
  <c r="AQK742" i="1"/>
  <c r="AQK736" i="1"/>
  <c r="AQK730" i="1"/>
  <c r="AQK724" i="1"/>
  <c r="AQK718" i="1"/>
  <c r="AQK712" i="1"/>
  <c r="APK782" i="1"/>
  <c r="APM782" i="1" s="1"/>
  <c r="APK781" i="1"/>
  <c r="APM781" i="1" s="1"/>
  <c r="APK780" i="1"/>
  <c r="APM780" i="1" s="1"/>
  <c r="APK779" i="1"/>
  <c r="APM779" i="1" s="1"/>
  <c r="APK778" i="1"/>
  <c r="APM778" i="1" s="1"/>
  <c r="APN783" i="1" s="1"/>
  <c r="APJ778" i="1"/>
  <c r="APK776" i="1"/>
  <c r="APM776" i="1" s="1"/>
  <c r="APK775" i="1"/>
  <c r="APM775" i="1" s="1"/>
  <c r="APK774" i="1"/>
  <c r="APM774" i="1" s="1"/>
  <c r="APK773" i="1"/>
  <c r="APM773" i="1" s="1"/>
  <c r="APK772" i="1"/>
  <c r="APJ772" i="1"/>
  <c r="APK770" i="1"/>
  <c r="APM770" i="1" s="1"/>
  <c r="APK769" i="1"/>
  <c r="APM769" i="1" s="1"/>
  <c r="APK768" i="1"/>
  <c r="APM768" i="1" s="1"/>
  <c r="APK767" i="1"/>
  <c r="APM767" i="1" s="1"/>
  <c r="APK766" i="1"/>
  <c r="APM766" i="1" s="1"/>
  <c r="APN771" i="1" s="1"/>
  <c r="APJ766" i="1"/>
  <c r="APK764" i="1"/>
  <c r="APM764" i="1" s="1"/>
  <c r="APK763" i="1"/>
  <c r="APM763" i="1" s="1"/>
  <c r="APK762" i="1"/>
  <c r="APM762" i="1" s="1"/>
  <c r="APK761" i="1"/>
  <c r="APM761" i="1" s="1"/>
  <c r="APK760" i="1"/>
  <c r="APM760" i="1" s="1"/>
  <c r="APN765" i="1" s="1"/>
  <c r="APJ760" i="1"/>
  <c r="APK758" i="1"/>
  <c r="APM758" i="1" s="1"/>
  <c r="APK757" i="1"/>
  <c r="APM757" i="1" s="1"/>
  <c r="APK756" i="1"/>
  <c r="APM756" i="1" s="1"/>
  <c r="APK755" i="1"/>
  <c r="APM755" i="1" s="1"/>
  <c r="APK754" i="1"/>
  <c r="APM754" i="1" s="1"/>
  <c r="APN759" i="1" s="1"/>
  <c r="APJ754" i="1"/>
  <c r="APK752" i="1"/>
  <c r="APM752" i="1" s="1"/>
  <c r="APK751" i="1"/>
  <c r="APM751" i="1" s="1"/>
  <c r="APK750" i="1"/>
  <c r="APM750" i="1" s="1"/>
  <c r="APK749" i="1"/>
  <c r="APM749" i="1" s="1"/>
  <c r="APK748" i="1"/>
  <c r="APM748" i="1" s="1"/>
  <c r="APN753" i="1" s="1"/>
  <c r="APJ748" i="1"/>
  <c r="APK746" i="1"/>
  <c r="APM746" i="1" s="1"/>
  <c r="APK745" i="1"/>
  <c r="APM745" i="1" s="1"/>
  <c r="APK744" i="1"/>
  <c r="APM744" i="1" s="1"/>
  <c r="APK743" i="1"/>
  <c r="APM743" i="1" s="1"/>
  <c r="APK742" i="1"/>
  <c r="APM742" i="1" s="1"/>
  <c r="APN747" i="1" s="1"/>
  <c r="APJ742" i="1"/>
  <c r="APK740" i="1"/>
  <c r="APM740" i="1" s="1"/>
  <c r="APK739" i="1"/>
  <c r="APM739" i="1" s="1"/>
  <c r="APK738" i="1"/>
  <c r="APM738" i="1" s="1"/>
  <c r="APK737" i="1"/>
  <c r="APM737" i="1" s="1"/>
  <c r="APK736" i="1"/>
  <c r="APJ736" i="1"/>
  <c r="APK734" i="1"/>
  <c r="APM734" i="1" s="1"/>
  <c r="APK733" i="1"/>
  <c r="APM733" i="1" s="1"/>
  <c r="APK732" i="1"/>
  <c r="APM732" i="1" s="1"/>
  <c r="APK731" i="1"/>
  <c r="APM731" i="1" s="1"/>
  <c r="APK730" i="1"/>
  <c r="APM730" i="1" s="1"/>
  <c r="APN735" i="1" s="1"/>
  <c r="APJ730" i="1"/>
  <c r="APK728" i="1"/>
  <c r="APM728" i="1" s="1"/>
  <c r="APK727" i="1"/>
  <c r="APM727" i="1" s="1"/>
  <c r="APK726" i="1"/>
  <c r="APM726" i="1" s="1"/>
  <c r="APK725" i="1"/>
  <c r="APM725" i="1" s="1"/>
  <c r="APK724" i="1"/>
  <c r="APM724" i="1" s="1"/>
  <c r="APN729" i="1" s="1"/>
  <c r="APJ724" i="1"/>
  <c r="APK722" i="1"/>
  <c r="APM722" i="1" s="1"/>
  <c r="APK721" i="1"/>
  <c r="APM721" i="1" s="1"/>
  <c r="APK720" i="1"/>
  <c r="APM720" i="1" s="1"/>
  <c r="APK719" i="1"/>
  <c r="APM719" i="1" s="1"/>
  <c r="APK718" i="1"/>
  <c r="APM718" i="1" s="1"/>
  <c r="APN723" i="1" s="1"/>
  <c r="APJ718" i="1"/>
  <c r="APK716" i="1"/>
  <c r="APM716" i="1" s="1"/>
  <c r="APK715" i="1"/>
  <c r="APM715" i="1" s="1"/>
  <c r="APK714" i="1"/>
  <c r="APM714" i="1" s="1"/>
  <c r="APK713" i="1"/>
  <c r="APM713" i="1" s="1"/>
  <c r="APK712" i="1"/>
  <c r="APM712" i="1" s="1"/>
  <c r="APJ712" i="1"/>
  <c r="APB782" i="1"/>
  <c r="APD782" i="1" s="1"/>
  <c r="APB781" i="1"/>
  <c r="APD781" i="1" s="1"/>
  <c r="APB780" i="1"/>
  <c r="APD780" i="1" s="1"/>
  <c r="APB779" i="1"/>
  <c r="APD779" i="1" s="1"/>
  <c r="APB778" i="1"/>
  <c r="APD778" i="1" s="1"/>
  <c r="APE783" i="1" s="1"/>
  <c r="APA778" i="1"/>
  <c r="APB776" i="1"/>
  <c r="APD776" i="1" s="1"/>
  <c r="APB775" i="1"/>
  <c r="APD775" i="1" s="1"/>
  <c r="APB774" i="1"/>
  <c r="APD774" i="1" s="1"/>
  <c r="APB773" i="1"/>
  <c r="APD773" i="1" s="1"/>
  <c r="APB772" i="1"/>
  <c r="APD772" i="1" s="1"/>
  <c r="APE777" i="1" s="1"/>
  <c r="APA772" i="1"/>
  <c r="APB770" i="1"/>
  <c r="APD770" i="1" s="1"/>
  <c r="APB769" i="1"/>
  <c r="APD769" i="1" s="1"/>
  <c r="APB768" i="1"/>
  <c r="APD768" i="1" s="1"/>
  <c r="APB767" i="1"/>
  <c r="APD767" i="1" s="1"/>
  <c r="APB766" i="1"/>
  <c r="APD766" i="1" s="1"/>
  <c r="APE771" i="1" s="1"/>
  <c r="APA766" i="1"/>
  <c r="APB764" i="1"/>
  <c r="APD764" i="1" s="1"/>
  <c r="APB763" i="1"/>
  <c r="APD763" i="1" s="1"/>
  <c r="APB762" i="1"/>
  <c r="APD762" i="1" s="1"/>
  <c r="APB761" i="1"/>
  <c r="APD761" i="1" s="1"/>
  <c r="APB760" i="1"/>
  <c r="APA760" i="1"/>
  <c r="APB758" i="1"/>
  <c r="APD758" i="1" s="1"/>
  <c r="APB757" i="1"/>
  <c r="APD757" i="1" s="1"/>
  <c r="APB756" i="1"/>
  <c r="APD756" i="1" s="1"/>
  <c r="APB755" i="1"/>
  <c r="APD755" i="1" s="1"/>
  <c r="APB754" i="1"/>
  <c r="APA754" i="1"/>
  <c r="APB752" i="1"/>
  <c r="APD752" i="1" s="1"/>
  <c r="APB751" i="1"/>
  <c r="APD751" i="1" s="1"/>
  <c r="APB750" i="1"/>
  <c r="APD750" i="1" s="1"/>
  <c r="APB749" i="1"/>
  <c r="APD749" i="1" s="1"/>
  <c r="APB748" i="1"/>
  <c r="APA748" i="1"/>
  <c r="APB746" i="1"/>
  <c r="APD746" i="1" s="1"/>
  <c r="APB745" i="1"/>
  <c r="APD745" i="1" s="1"/>
  <c r="APB744" i="1"/>
  <c r="APD744" i="1" s="1"/>
  <c r="APB743" i="1"/>
  <c r="APD743" i="1" s="1"/>
  <c r="APB742" i="1"/>
  <c r="APA742" i="1"/>
  <c r="APB740" i="1"/>
  <c r="APD740" i="1" s="1"/>
  <c r="APB739" i="1"/>
  <c r="APD739" i="1" s="1"/>
  <c r="APB738" i="1"/>
  <c r="APD738" i="1" s="1"/>
  <c r="APB737" i="1"/>
  <c r="APD737" i="1" s="1"/>
  <c r="APB736" i="1"/>
  <c r="APA736" i="1"/>
  <c r="APB734" i="1"/>
  <c r="APD734" i="1" s="1"/>
  <c r="APB733" i="1"/>
  <c r="APD733" i="1" s="1"/>
  <c r="APB732" i="1"/>
  <c r="APD732" i="1" s="1"/>
  <c r="APB731" i="1"/>
  <c r="APD731" i="1" s="1"/>
  <c r="APB730" i="1"/>
  <c r="APA730" i="1"/>
  <c r="APB728" i="1"/>
  <c r="APD728" i="1" s="1"/>
  <c r="APB727" i="1"/>
  <c r="APD727" i="1" s="1"/>
  <c r="APB726" i="1"/>
  <c r="APD726" i="1" s="1"/>
  <c r="APB725" i="1"/>
  <c r="APD725" i="1" s="1"/>
  <c r="APB724" i="1"/>
  <c r="APA724" i="1"/>
  <c r="APB722" i="1"/>
  <c r="APD722" i="1" s="1"/>
  <c r="APB721" i="1"/>
  <c r="APD721" i="1" s="1"/>
  <c r="APB720" i="1"/>
  <c r="APD720" i="1" s="1"/>
  <c r="APB719" i="1"/>
  <c r="APD719" i="1" s="1"/>
  <c r="APB718" i="1"/>
  <c r="APA718" i="1"/>
  <c r="APB716" i="1"/>
  <c r="APD716" i="1" s="1"/>
  <c r="APB715" i="1"/>
  <c r="APD715" i="1" s="1"/>
  <c r="APB714" i="1"/>
  <c r="APD714" i="1" s="1"/>
  <c r="APB713" i="1"/>
  <c r="APD713" i="1" s="1"/>
  <c r="APB712" i="1"/>
  <c r="APA712" i="1"/>
  <c r="AOS782" i="1"/>
  <c r="AOU782" i="1" s="1"/>
  <c r="AOS781" i="1"/>
  <c r="AOU781" i="1" s="1"/>
  <c r="AOS780" i="1"/>
  <c r="AOU780" i="1" s="1"/>
  <c r="AOS779" i="1"/>
  <c r="AOU779" i="1" s="1"/>
  <c r="AOS778" i="1"/>
  <c r="AOR778" i="1"/>
  <c r="AOS776" i="1"/>
  <c r="AOU776" i="1" s="1"/>
  <c r="AOS775" i="1"/>
  <c r="AOU775" i="1" s="1"/>
  <c r="AOS774" i="1"/>
  <c r="AOU774" i="1" s="1"/>
  <c r="AOS773" i="1"/>
  <c r="AOU773" i="1" s="1"/>
  <c r="AOS772" i="1"/>
  <c r="AOR772" i="1"/>
  <c r="AOS770" i="1"/>
  <c r="AOU770" i="1" s="1"/>
  <c r="AOS769" i="1"/>
  <c r="AOU769" i="1" s="1"/>
  <c r="AOS768" i="1"/>
  <c r="AOU768" i="1" s="1"/>
  <c r="AOS767" i="1"/>
  <c r="AOU767" i="1" s="1"/>
  <c r="AOS766" i="1"/>
  <c r="AOR766" i="1"/>
  <c r="AOS764" i="1"/>
  <c r="AOU764" i="1" s="1"/>
  <c r="AOS763" i="1"/>
  <c r="AOU763" i="1" s="1"/>
  <c r="AOS762" i="1"/>
  <c r="AOU762" i="1" s="1"/>
  <c r="AOS761" i="1"/>
  <c r="AOU761" i="1" s="1"/>
  <c r="AOS760" i="1"/>
  <c r="AOR760" i="1"/>
  <c r="AOS758" i="1"/>
  <c r="AOU758" i="1" s="1"/>
  <c r="AOS757" i="1"/>
  <c r="AOU757" i="1" s="1"/>
  <c r="AOS756" i="1"/>
  <c r="AOU756" i="1" s="1"/>
  <c r="AOS755" i="1"/>
  <c r="AOU755" i="1" s="1"/>
  <c r="AOS754" i="1"/>
  <c r="AOR754" i="1"/>
  <c r="AOS752" i="1"/>
  <c r="AOU752" i="1" s="1"/>
  <c r="AOS751" i="1"/>
  <c r="AOU751" i="1" s="1"/>
  <c r="AOS750" i="1"/>
  <c r="AOU750" i="1" s="1"/>
  <c r="AOS749" i="1"/>
  <c r="AOU749" i="1" s="1"/>
  <c r="AOS748" i="1"/>
  <c r="AOR748" i="1"/>
  <c r="AOS746" i="1"/>
  <c r="AOU746" i="1" s="1"/>
  <c r="AOS745" i="1"/>
  <c r="AOU745" i="1" s="1"/>
  <c r="AOS744" i="1"/>
  <c r="AOU744" i="1" s="1"/>
  <c r="AOS743" i="1"/>
  <c r="AOU743" i="1" s="1"/>
  <c r="AOS742" i="1"/>
  <c r="AOR742" i="1"/>
  <c r="AOS740" i="1"/>
  <c r="AOU740" i="1" s="1"/>
  <c r="AOS739" i="1"/>
  <c r="AOU739" i="1" s="1"/>
  <c r="AOS738" i="1"/>
  <c r="AOU738" i="1" s="1"/>
  <c r="AOS737" i="1"/>
  <c r="AOU737" i="1" s="1"/>
  <c r="AOS736" i="1"/>
  <c r="AOR736" i="1"/>
  <c r="AOS734" i="1"/>
  <c r="AOU734" i="1" s="1"/>
  <c r="AOS733" i="1"/>
  <c r="AOU733" i="1" s="1"/>
  <c r="AOS732" i="1"/>
  <c r="AOU732" i="1" s="1"/>
  <c r="AOS731" i="1"/>
  <c r="AOU731" i="1" s="1"/>
  <c r="AOS730" i="1"/>
  <c r="AOR730" i="1"/>
  <c r="AOS728" i="1"/>
  <c r="AOU728" i="1" s="1"/>
  <c r="AOS727" i="1"/>
  <c r="AOU727" i="1" s="1"/>
  <c r="AOS726" i="1"/>
  <c r="AOU726" i="1" s="1"/>
  <c r="AOS725" i="1"/>
  <c r="AOU725" i="1" s="1"/>
  <c r="AOS724" i="1"/>
  <c r="AOR724" i="1"/>
  <c r="AOS722" i="1"/>
  <c r="AOU722" i="1" s="1"/>
  <c r="AOS721" i="1"/>
  <c r="AOU721" i="1" s="1"/>
  <c r="AOS720" i="1"/>
  <c r="AOU720" i="1" s="1"/>
  <c r="AOS719" i="1"/>
  <c r="AOU719" i="1" s="1"/>
  <c r="AOS718" i="1"/>
  <c r="AOR718" i="1"/>
  <c r="AOS716" i="1"/>
  <c r="AOU716" i="1" s="1"/>
  <c r="AOS715" i="1"/>
  <c r="AOU715" i="1" s="1"/>
  <c r="AOS714" i="1"/>
  <c r="AOU714" i="1" s="1"/>
  <c r="AOS713" i="1"/>
  <c r="AOU713" i="1" s="1"/>
  <c r="AOS712" i="1"/>
  <c r="AOR712" i="1"/>
  <c r="AOJ782" i="1"/>
  <c r="AOL782" i="1" s="1"/>
  <c r="AOJ781" i="1"/>
  <c r="AOL781" i="1" s="1"/>
  <c r="AOJ780" i="1"/>
  <c r="AOL780" i="1" s="1"/>
  <c r="AOJ779" i="1"/>
  <c r="AOL779" i="1" s="1"/>
  <c r="AOJ778" i="1"/>
  <c r="AOI778" i="1"/>
  <c r="AOJ776" i="1"/>
  <c r="AOL776" i="1" s="1"/>
  <c r="AOJ775" i="1"/>
  <c r="AOL775" i="1" s="1"/>
  <c r="AOJ774" i="1"/>
  <c r="AOL774" i="1" s="1"/>
  <c r="AOJ773" i="1"/>
  <c r="AOL773" i="1" s="1"/>
  <c r="AOJ772" i="1"/>
  <c r="AOI772" i="1"/>
  <c r="AOJ770" i="1"/>
  <c r="AOL770" i="1" s="1"/>
  <c r="AOJ769" i="1"/>
  <c r="AOL769" i="1" s="1"/>
  <c r="AOJ768" i="1"/>
  <c r="AOL768" i="1" s="1"/>
  <c r="AOJ767" i="1"/>
  <c r="AOL767" i="1" s="1"/>
  <c r="AOJ766" i="1"/>
  <c r="AOI766" i="1"/>
  <c r="AOJ764" i="1"/>
  <c r="AOL764" i="1" s="1"/>
  <c r="AOJ763" i="1"/>
  <c r="AOL763" i="1" s="1"/>
  <c r="AOJ762" i="1"/>
  <c r="AOL762" i="1" s="1"/>
  <c r="AOJ761" i="1"/>
  <c r="AOL761" i="1" s="1"/>
  <c r="AOJ760" i="1"/>
  <c r="AOI760" i="1"/>
  <c r="AOJ758" i="1"/>
  <c r="AOL758" i="1" s="1"/>
  <c r="AOJ757" i="1"/>
  <c r="AOL757" i="1" s="1"/>
  <c r="AOJ756" i="1"/>
  <c r="AOL756" i="1" s="1"/>
  <c r="AOJ755" i="1"/>
  <c r="AOL755" i="1" s="1"/>
  <c r="AOJ754" i="1"/>
  <c r="AOI754" i="1"/>
  <c r="AOJ752" i="1"/>
  <c r="AOL752" i="1" s="1"/>
  <c r="AOJ751" i="1"/>
  <c r="AOL751" i="1" s="1"/>
  <c r="AOJ750" i="1"/>
  <c r="AOL750" i="1" s="1"/>
  <c r="AOJ749" i="1"/>
  <c r="AOL749" i="1" s="1"/>
  <c r="AOJ748" i="1"/>
  <c r="AOI748" i="1"/>
  <c r="AOJ746" i="1"/>
  <c r="AOL746" i="1" s="1"/>
  <c r="AOJ745" i="1"/>
  <c r="AOL745" i="1" s="1"/>
  <c r="AOJ744" i="1"/>
  <c r="AOL744" i="1" s="1"/>
  <c r="AOJ743" i="1"/>
  <c r="AOL743" i="1" s="1"/>
  <c r="AOJ742" i="1"/>
  <c r="AOI742" i="1"/>
  <c r="AOJ740" i="1"/>
  <c r="AOL740" i="1" s="1"/>
  <c r="AOJ739" i="1"/>
  <c r="AOL739" i="1" s="1"/>
  <c r="AOJ738" i="1"/>
  <c r="AOL738" i="1" s="1"/>
  <c r="AOJ737" i="1"/>
  <c r="AOL737" i="1" s="1"/>
  <c r="AOJ736" i="1"/>
  <c r="AOI736" i="1"/>
  <c r="AOJ734" i="1"/>
  <c r="AOL734" i="1" s="1"/>
  <c r="AOJ733" i="1"/>
  <c r="AOL733" i="1" s="1"/>
  <c r="AOJ732" i="1"/>
  <c r="AOL732" i="1" s="1"/>
  <c r="AOJ731" i="1"/>
  <c r="AOL731" i="1" s="1"/>
  <c r="AOJ730" i="1"/>
  <c r="AOI730" i="1"/>
  <c r="AOJ728" i="1"/>
  <c r="AOL728" i="1" s="1"/>
  <c r="AOJ727" i="1"/>
  <c r="AOL727" i="1" s="1"/>
  <c r="AOJ726" i="1"/>
  <c r="AOL726" i="1" s="1"/>
  <c r="AOJ725" i="1"/>
  <c r="AOL725" i="1" s="1"/>
  <c r="AOJ724" i="1"/>
  <c r="AOI724" i="1"/>
  <c r="AOJ722" i="1"/>
  <c r="AOL722" i="1" s="1"/>
  <c r="AOJ721" i="1"/>
  <c r="AOL721" i="1" s="1"/>
  <c r="AOJ720" i="1"/>
  <c r="AOL720" i="1" s="1"/>
  <c r="AOJ719" i="1"/>
  <c r="AOL719" i="1" s="1"/>
  <c r="AOJ718" i="1"/>
  <c r="AOI718" i="1"/>
  <c r="AOJ716" i="1"/>
  <c r="AOL716" i="1" s="1"/>
  <c r="AOJ715" i="1"/>
  <c r="AOL715" i="1" s="1"/>
  <c r="AOJ714" i="1"/>
  <c r="AOL714" i="1" s="1"/>
  <c r="AOJ713" i="1"/>
  <c r="AOL713" i="1" s="1"/>
  <c r="AOJ712" i="1"/>
  <c r="AOI712" i="1"/>
  <c r="AOA782" i="1"/>
  <c r="AOC782" i="1" s="1"/>
  <c r="AOA781" i="1"/>
  <c r="AOC781" i="1" s="1"/>
  <c r="AOA780" i="1"/>
  <c r="AOC780" i="1" s="1"/>
  <c r="AOA779" i="1"/>
  <c r="AOC779" i="1" s="1"/>
  <c r="AOA778" i="1"/>
  <c r="ANZ778" i="1"/>
  <c r="AOA776" i="1"/>
  <c r="AOC776" i="1" s="1"/>
  <c r="AOA775" i="1"/>
  <c r="AOC775" i="1" s="1"/>
  <c r="AOA774" i="1"/>
  <c r="AOC774" i="1" s="1"/>
  <c r="AOA773" i="1"/>
  <c r="AOC773" i="1" s="1"/>
  <c r="AOA772" i="1"/>
  <c r="ANZ772" i="1"/>
  <c r="AOA770" i="1"/>
  <c r="AOC770" i="1" s="1"/>
  <c r="AOA769" i="1"/>
  <c r="AOC769" i="1" s="1"/>
  <c r="AOA768" i="1"/>
  <c r="AOC768" i="1" s="1"/>
  <c r="AOA767" i="1"/>
  <c r="AOC767" i="1" s="1"/>
  <c r="AOA766" i="1"/>
  <c r="ANZ766" i="1"/>
  <c r="AOA764" i="1"/>
  <c r="AOC764" i="1" s="1"/>
  <c r="AOA763" i="1"/>
  <c r="AOC763" i="1" s="1"/>
  <c r="AOA762" i="1"/>
  <c r="AOC762" i="1" s="1"/>
  <c r="AOA761" i="1"/>
  <c r="AOC761" i="1" s="1"/>
  <c r="AOA760" i="1"/>
  <c r="ANZ760" i="1"/>
  <c r="AOA758" i="1"/>
  <c r="AOC758" i="1" s="1"/>
  <c r="AOA757" i="1"/>
  <c r="AOC757" i="1" s="1"/>
  <c r="AOA756" i="1"/>
  <c r="AOC756" i="1" s="1"/>
  <c r="AOA755" i="1"/>
  <c r="AOC755" i="1" s="1"/>
  <c r="AOA754" i="1"/>
  <c r="ANZ754" i="1"/>
  <c r="AOA752" i="1"/>
  <c r="AOC752" i="1" s="1"/>
  <c r="AOA751" i="1"/>
  <c r="AOC751" i="1" s="1"/>
  <c r="AOA750" i="1"/>
  <c r="AOC750" i="1" s="1"/>
  <c r="AOA749" i="1"/>
  <c r="AOC749" i="1" s="1"/>
  <c r="AOA748" i="1"/>
  <c r="ANZ748" i="1"/>
  <c r="AOA746" i="1"/>
  <c r="AOC746" i="1" s="1"/>
  <c r="AOA745" i="1"/>
  <c r="AOC745" i="1" s="1"/>
  <c r="AOA744" i="1"/>
  <c r="AOC744" i="1" s="1"/>
  <c r="AOA743" i="1"/>
  <c r="AOC743" i="1" s="1"/>
  <c r="AOA742" i="1"/>
  <c r="ANZ742" i="1"/>
  <c r="AOA740" i="1"/>
  <c r="AOC740" i="1" s="1"/>
  <c r="AOA739" i="1"/>
  <c r="AOC739" i="1" s="1"/>
  <c r="AOA738" i="1"/>
  <c r="AOC738" i="1" s="1"/>
  <c r="AOA737" i="1"/>
  <c r="AOC737" i="1" s="1"/>
  <c r="AOA736" i="1"/>
  <c r="ANZ736" i="1"/>
  <c r="AOA734" i="1"/>
  <c r="AOC734" i="1" s="1"/>
  <c r="AOA733" i="1"/>
  <c r="AOC733" i="1" s="1"/>
  <c r="AOA732" i="1"/>
  <c r="AOC732" i="1" s="1"/>
  <c r="AOA731" i="1"/>
  <c r="AOC731" i="1" s="1"/>
  <c r="AOA730" i="1"/>
  <c r="ANZ730" i="1"/>
  <c r="AOA728" i="1"/>
  <c r="AOC728" i="1" s="1"/>
  <c r="AOA727" i="1"/>
  <c r="AOC727" i="1" s="1"/>
  <c r="AOA726" i="1"/>
  <c r="AOC726" i="1" s="1"/>
  <c r="AOA725" i="1"/>
  <c r="AOC725" i="1" s="1"/>
  <c r="AOA724" i="1"/>
  <c r="ANZ724" i="1"/>
  <c r="AOA722" i="1"/>
  <c r="AOC722" i="1" s="1"/>
  <c r="AOA721" i="1"/>
  <c r="AOC721" i="1" s="1"/>
  <c r="AOA720" i="1"/>
  <c r="AOC720" i="1" s="1"/>
  <c r="AOA719" i="1"/>
  <c r="AOC719" i="1" s="1"/>
  <c r="AOA718" i="1"/>
  <c r="ANZ718" i="1"/>
  <c r="AOA716" i="1"/>
  <c r="AOC716" i="1" s="1"/>
  <c r="AOA715" i="1"/>
  <c r="AOC715" i="1" s="1"/>
  <c r="AOA714" i="1"/>
  <c r="AOC714" i="1" s="1"/>
  <c r="AOA713" i="1"/>
  <c r="AOC713" i="1" s="1"/>
  <c r="AOA712" i="1"/>
  <c r="ANZ712" i="1"/>
  <c r="ANR782" i="1"/>
  <c r="ANT782" i="1" s="1"/>
  <c r="ANR781" i="1"/>
  <c r="ANT781" i="1" s="1"/>
  <c r="ANR780" i="1"/>
  <c r="ANT780" i="1" s="1"/>
  <c r="ANR779" i="1"/>
  <c r="ANT779" i="1" s="1"/>
  <c r="ANR778" i="1"/>
  <c r="ANQ778" i="1"/>
  <c r="ANR776" i="1"/>
  <c r="ANT776" i="1" s="1"/>
  <c r="ANR775" i="1"/>
  <c r="ANT775" i="1" s="1"/>
  <c r="ANR774" i="1"/>
  <c r="ANT774" i="1" s="1"/>
  <c r="ANR773" i="1"/>
  <c r="ANT773" i="1" s="1"/>
  <c r="ANR772" i="1"/>
  <c r="ANQ772" i="1"/>
  <c r="ANR770" i="1"/>
  <c r="ANT770" i="1" s="1"/>
  <c r="ANR769" i="1"/>
  <c r="ANT769" i="1" s="1"/>
  <c r="ANR768" i="1"/>
  <c r="ANT768" i="1" s="1"/>
  <c r="ANR767" i="1"/>
  <c r="ANT767" i="1" s="1"/>
  <c r="ANR766" i="1"/>
  <c r="ANQ766" i="1"/>
  <c r="ANR764" i="1"/>
  <c r="ANT764" i="1" s="1"/>
  <c r="ANR763" i="1"/>
  <c r="ANT763" i="1" s="1"/>
  <c r="ANR762" i="1"/>
  <c r="ANT762" i="1" s="1"/>
  <c r="ANR761" i="1"/>
  <c r="ANT761" i="1" s="1"/>
  <c r="ANR760" i="1"/>
  <c r="ANQ760" i="1"/>
  <c r="ANR758" i="1"/>
  <c r="ANT758" i="1" s="1"/>
  <c r="ANR757" i="1"/>
  <c r="ANT757" i="1" s="1"/>
  <c r="ANR756" i="1"/>
  <c r="ANT756" i="1" s="1"/>
  <c r="ANR755" i="1"/>
  <c r="ANT755" i="1" s="1"/>
  <c r="ANR754" i="1"/>
  <c r="ANQ754" i="1"/>
  <c r="ANR752" i="1"/>
  <c r="ANT752" i="1" s="1"/>
  <c r="ANR751" i="1"/>
  <c r="ANT751" i="1" s="1"/>
  <c r="ANR750" i="1"/>
  <c r="ANT750" i="1" s="1"/>
  <c r="ANR749" i="1"/>
  <c r="ANT749" i="1" s="1"/>
  <c r="ANR748" i="1"/>
  <c r="ANQ748" i="1"/>
  <c r="ANR746" i="1"/>
  <c r="ANT746" i="1" s="1"/>
  <c r="ANR745" i="1"/>
  <c r="ANT745" i="1" s="1"/>
  <c r="ANR744" i="1"/>
  <c r="ANT744" i="1" s="1"/>
  <c r="ANR743" i="1"/>
  <c r="ANT743" i="1" s="1"/>
  <c r="ANR742" i="1"/>
  <c r="ANQ742" i="1"/>
  <c r="ANR740" i="1"/>
  <c r="ANT740" i="1" s="1"/>
  <c r="ANR739" i="1"/>
  <c r="ANT739" i="1" s="1"/>
  <c r="ANR738" i="1"/>
  <c r="ANT738" i="1" s="1"/>
  <c r="ANR737" i="1"/>
  <c r="ANT737" i="1" s="1"/>
  <c r="ANR736" i="1"/>
  <c r="ANQ736" i="1"/>
  <c r="ANR734" i="1"/>
  <c r="ANT734" i="1" s="1"/>
  <c r="ANR733" i="1"/>
  <c r="ANT733" i="1" s="1"/>
  <c r="ANR732" i="1"/>
  <c r="ANT732" i="1" s="1"/>
  <c r="ANR731" i="1"/>
  <c r="ANT731" i="1" s="1"/>
  <c r="ANR730" i="1"/>
  <c r="ANQ730" i="1"/>
  <c r="ANR728" i="1"/>
  <c r="ANT728" i="1" s="1"/>
  <c r="ANR727" i="1"/>
  <c r="ANT727" i="1" s="1"/>
  <c r="ANR726" i="1"/>
  <c r="ANT726" i="1" s="1"/>
  <c r="ANR725" i="1"/>
  <c r="ANT725" i="1" s="1"/>
  <c r="ANR724" i="1"/>
  <c r="ANQ724" i="1"/>
  <c r="ANR722" i="1"/>
  <c r="ANT722" i="1" s="1"/>
  <c r="ANR721" i="1"/>
  <c r="ANT721" i="1" s="1"/>
  <c r="ANR720" i="1"/>
  <c r="ANT720" i="1" s="1"/>
  <c r="ANR719" i="1"/>
  <c r="ANT719" i="1" s="1"/>
  <c r="ANR718" i="1"/>
  <c r="ANQ718" i="1"/>
  <c r="ANR716" i="1"/>
  <c r="ANT716" i="1" s="1"/>
  <c r="ANR715" i="1"/>
  <c r="ANT715" i="1" s="1"/>
  <c r="ANR714" i="1"/>
  <c r="ANT714" i="1" s="1"/>
  <c r="ANR713" i="1"/>
  <c r="ANT713" i="1" s="1"/>
  <c r="ANR712" i="1"/>
  <c r="ANQ712" i="1"/>
  <c r="ANI782" i="1"/>
  <c r="ANK782" i="1" s="1"/>
  <c r="ANI781" i="1"/>
  <c r="ANK781" i="1" s="1"/>
  <c r="ANI780" i="1"/>
  <c r="ANK780" i="1" s="1"/>
  <c r="ANI779" i="1"/>
  <c r="ANK779" i="1" s="1"/>
  <c r="ANI778" i="1"/>
  <c r="ANH778" i="1"/>
  <c r="ANI776" i="1"/>
  <c r="ANK776" i="1" s="1"/>
  <c r="ANI775" i="1"/>
  <c r="ANK775" i="1" s="1"/>
  <c r="ANI774" i="1"/>
  <c r="ANK774" i="1" s="1"/>
  <c r="ANI773" i="1"/>
  <c r="ANK773" i="1" s="1"/>
  <c r="ANI772" i="1"/>
  <c r="ANH772" i="1"/>
  <c r="ANI770" i="1"/>
  <c r="ANK770" i="1" s="1"/>
  <c r="ANI769" i="1"/>
  <c r="ANK769" i="1" s="1"/>
  <c r="ANI768" i="1"/>
  <c r="ANK768" i="1" s="1"/>
  <c r="ANI767" i="1"/>
  <c r="ANK767" i="1" s="1"/>
  <c r="ANI766" i="1"/>
  <c r="ANH766" i="1"/>
  <c r="ANI764" i="1"/>
  <c r="ANK764" i="1" s="1"/>
  <c r="ANI763" i="1"/>
  <c r="ANK763" i="1" s="1"/>
  <c r="ANI762" i="1"/>
  <c r="ANK762" i="1" s="1"/>
  <c r="ANI761" i="1"/>
  <c r="ANK761" i="1" s="1"/>
  <c r="ANI760" i="1"/>
  <c r="ANH760" i="1"/>
  <c r="ANI758" i="1"/>
  <c r="ANK758" i="1" s="1"/>
  <c r="ANI757" i="1"/>
  <c r="ANK757" i="1" s="1"/>
  <c r="ANI756" i="1"/>
  <c r="ANK756" i="1" s="1"/>
  <c r="ANI755" i="1"/>
  <c r="ANK755" i="1" s="1"/>
  <c r="ANI754" i="1"/>
  <c r="ANH754" i="1"/>
  <c r="ANI752" i="1"/>
  <c r="ANK752" i="1" s="1"/>
  <c r="ANI751" i="1"/>
  <c r="ANK751" i="1" s="1"/>
  <c r="ANI750" i="1"/>
  <c r="ANK750" i="1" s="1"/>
  <c r="ANI749" i="1"/>
  <c r="ANK749" i="1" s="1"/>
  <c r="ANI748" i="1"/>
  <c r="ANH748" i="1"/>
  <c r="ANI746" i="1"/>
  <c r="ANK746" i="1" s="1"/>
  <c r="ANI745" i="1"/>
  <c r="ANK745" i="1" s="1"/>
  <c r="ANI744" i="1"/>
  <c r="ANK744" i="1" s="1"/>
  <c r="ANI743" i="1"/>
  <c r="ANK743" i="1" s="1"/>
  <c r="ANI742" i="1"/>
  <c r="ANH742" i="1"/>
  <c r="ANI740" i="1"/>
  <c r="ANK740" i="1" s="1"/>
  <c r="ANI739" i="1"/>
  <c r="ANK739" i="1" s="1"/>
  <c r="ANI738" i="1"/>
  <c r="ANK738" i="1" s="1"/>
  <c r="ANI737" i="1"/>
  <c r="ANK737" i="1" s="1"/>
  <c r="ANI736" i="1"/>
  <c r="ANH736" i="1"/>
  <c r="ANI734" i="1"/>
  <c r="ANK734" i="1" s="1"/>
  <c r="ANI733" i="1"/>
  <c r="ANK733" i="1" s="1"/>
  <c r="ANI732" i="1"/>
  <c r="ANK732" i="1" s="1"/>
  <c r="ANI731" i="1"/>
  <c r="ANK731" i="1" s="1"/>
  <c r="ANI730" i="1"/>
  <c r="ANH730" i="1"/>
  <c r="ANI728" i="1"/>
  <c r="ANK728" i="1" s="1"/>
  <c r="ANI727" i="1"/>
  <c r="ANK727" i="1" s="1"/>
  <c r="ANI726" i="1"/>
  <c r="ANK726" i="1" s="1"/>
  <c r="ANI725" i="1"/>
  <c r="ANK725" i="1" s="1"/>
  <c r="ANI724" i="1"/>
  <c r="ANH724" i="1"/>
  <c r="ANI722" i="1"/>
  <c r="ANK722" i="1" s="1"/>
  <c r="ANI721" i="1"/>
  <c r="ANK721" i="1" s="1"/>
  <c r="ANI720" i="1"/>
  <c r="ANK720" i="1" s="1"/>
  <c r="ANI719" i="1"/>
  <c r="ANK719" i="1" s="1"/>
  <c r="ANI718" i="1"/>
  <c r="ANH718" i="1"/>
  <c r="ANI716" i="1"/>
  <c r="ANK716" i="1" s="1"/>
  <c r="ANI715" i="1"/>
  <c r="ANK715" i="1" s="1"/>
  <c r="ANI714" i="1"/>
  <c r="ANK714" i="1" s="1"/>
  <c r="ANI713" i="1"/>
  <c r="ANK713" i="1" s="1"/>
  <c r="ANI712" i="1"/>
  <c r="ANH712" i="1"/>
  <c r="AMZ782" i="1"/>
  <c r="ANB782" i="1" s="1"/>
  <c r="AMZ781" i="1"/>
  <c r="ANB781" i="1" s="1"/>
  <c r="AMZ780" i="1"/>
  <c r="ANB780" i="1" s="1"/>
  <c r="AMZ779" i="1"/>
  <c r="ANB779" i="1" s="1"/>
  <c r="AMZ778" i="1"/>
  <c r="AMY778" i="1"/>
  <c r="AMZ776" i="1"/>
  <c r="ANB776" i="1" s="1"/>
  <c r="AMZ775" i="1"/>
  <c r="ANB775" i="1" s="1"/>
  <c r="AMZ774" i="1"/>
  <c r="ANB774" i="1" s="1"/>
  <c r="AMZ773" i="1"/>
  <c r="ANB773" i="1" s="1"/>
  <c r="AMZ772" i="1"/>
  <c r="AMY772" i="1"/>
  <c r="AMZ770" i="1"/>
  <c r="ANB770" i="1" s="1"/>
  <c r="AMZ769" i="1"/>
  <c r="ANB769" i="1" s="1"/>
  <c r="AMZ768" i="1"/>
  <c r="ANB768" i="1" s="1"/>
  <c r="AMZ767" i="1"/>
  <c r="ANB767" i="1" s="1"/>
  <c r="AMZ766" i="1"/>
  <c r="AMY766" i="1"/>
  <c r="AMZ764" i="1"/>
  <c r="ANB764" i="1" s="1"/>
  <c r="AMZ763" i="1"/>
  <c r="ANB763" i="1" s="1"/>
  <c r="AMZ762" i="1"/>
  <c r="ANB762" i="1" s="1"/>
  <c r="AMZ761" i="1"/>
  <c r="ANB761" i="1" s="1"/>
  <c r="AMZ760" i="1"/>
  <c r="AMY760" i="1"/>
  <c r="AMZ758" i="1"/>
  <c r="ANB758" i="1" s="1"/>
  <c r="AMZ757" i="1"/>
  <c r="ANB757" i="1" s="1"/>
  <c r="AMZ756" i="1"/>
  <c r="ANB756" i="1" s="1"/>
  <c r="AMZ755" i="1"/>
  <c r="ANB755" i="1" s="1"/>
  <c r="AMZ754" i="1"/>
  <c r="AMY754" i="1"/>
  <c r="AMZ752" i="1"/>
  <c r="ANB752" i="1" s="1"/>
  <c r="AMZ751" i="1"/>
  <c r="ANB751" i="1" s="1"/>
  <c r="AMZ750" i="1"/>
  <c r="ANB750" i="1" s="1"/>
  <c r="AMZ749" i="1"/>
  <c r="ANB749" i="1" s="1"/>
  <c r="AMZ748" i="1"/>
  <c r="AMY748" i="1"/>
  <c r="AMZ746" i="1"/>
  <c r="ANB746" i="1" s="1"/>
  <c r="AMZ745" i="1"/>
  <c r="ANB745" i="1" s="1"/>
  <c r="AMZ744" i="1"/>
  <c r="ANB744" i="1" s="1"/>
  <c r="AMZ743" i="1"/>
  <c r="ANB743" i="1" s="1"/>
  <c r="AMZ742" i="1"/>
  <c r="AMY742" i="1"/>
  <c r="AMZ740" i="1"/>
  <c r="ANB740" i="1" s="1"/>
  <c r="AMZ739" i="1"/>
  <c r="ANB739" i="1" s="1"/>
  <c r="AMZ738" i="1"/>
  <c r="ANB738" i="1" s="1"/>
  <c r="AMZ737" i="1"/>
  <c r="ANB737" i="1" s="1"/>
  <c r="AMZ736" i="1"/>
  <c r="AMY736" i="1"/>
  <c r="AMZ734" i="1"/>
  <c r="ANB734" i="1" s="1"/>
  <c r="AMZ733" i="1"/>
  <c r="ANB733" i="1" s="1"/>
  <c r="AMZ732" i="1"/>
  <c r="ANB732" i="1" s="1"/>
  <c r="AMZ731" i="1"/>
  <c r="ANB731" i="1" s="1"/>
  <c r="AMZ730" i="1"/>
  <c r="AMY730" i="1"/>
  <c r="AMZ728" i="1"/>
  <c r="ANB728" i="1" s="1"/>
  <c r="AMZ727" i="1"/>
  <c r="ANB727" i="1" s="1"/>
  <c r="AMZ726" i="1"/>
  <c r="ANB726" i="1" s="1"/>
  <c r="AMZ725" i="1"/>
  <c r="ANB725" i="1" s="1"/>
  <c r="AMZ724" i="1"/>
  <c r="AMY724" i="1"/>
  <c r="AMZ722" i="1"/>
  <c r="ANB722" i="1" s="1"/>
  <c r="AMZ721" i="1"/>
  <c r="ANB721" i="1" s="1"/>
  <c r="AMZ720" i="1"/>
  <c r="ANB720" i="1" s="1"/>
  <c r="AMZ719" i="1"/>
  <c r="ANB719" i="1" s="1"/>
  <c r="AMZ718" i="1"/>
  <c r="AMY718" i="1"/>
  <c r="AMZ716" i="1"/>
  <c r="ANB716" i="1" s="1"/>
  <c r="AMZ715" i="1"/>
  <c r="ANB715" i="1" s="1"/>
  <c r="AMZ714" i="1"/>
  <c r="ANB714" i="1" s="1"/>
  <c r="AMZ713" i="1"/>
  <c r="ANB713" i="1" s="1"/>
  <c r="AMZ712" i="1"/>
  <c r="AMY712" i="1"/>
  <c r="AMQ782" i="1"/>
  <c r="AMS782" i="1" s="1"/>
  <c r="AMQ781" i="1"/>
  <c r="AMS781" i="1" s="1"/>
  <c r="AMQ780" i="1"/>
  <c r="AMS780" i="1" s="1"/>
  <c r="AMQ779" i="1"/>
  <c r="AMS779" i="1" s="1"/>
  <c r="AMQ778" i="1"/>
  <c r="AMP778" i="1"/>
  <c r="AMQ776" i="1"/>
  <c r="AMS776" i="1" s="1"/>
  <c r="AMQ775" i="1"/>
  <c r="AMS775" i="1" s="1"/>
  <c r="AMQ774" i="1"/>
  <c r="AMS774" i="1" s="1"/>
  <c r="AMQ773" i="1"/>
  <c r="AMS773" i="1" s="1"/>
  <c r="AMQ772" i="1"/>
  <c r="AMP772" i="1"/>
  <c r="AMQ770" i="1"/>
  <c r="AMS770" i="1" s="1"/>
  <c r="AMQ769" i="1"/>
  <c r="AMS769" i="1" s="1"/>
  <c r="AMQ768" i="1"/>
  <c r="AMS768" i="1" s="1"/>
  <c r="AMQ767" i="1"/>
  <c r="AMS767" i="1" s="1"/>
  <c r="AMQ766" i="1"/>
  <c r="AMP766" i="1"/>
  <c r="AMQ764" i="1"/>
  <c r="AMS764" i="1" s="1"/>
  <c r="AMQ763" i="1"/>
  <c r="AMS763" i="1" s="1"/>
  <c r="AMQ762" i="1"/>
  <c r="AMS762" i="1" s="1"/>
  <c r="AMQ761" i="1"/>
  <c r="AMS761" i="1" s="1"/>
  <c r="AMQ760" i="1"/>
  <c r="AMP760" i="1"/>
  <c r="AMQ758" i="1"/>
  <c r="AMS758" i="1" s="1"/>
  <c r="AMQ757" i="1"/>
  <c r="AMS757" i="1" s="1"/>
  <c r="AMQ756" i="1"/>
  <c r="AMS756" i="1" s="1"/>
  <c r="AMQ755" i="1"/>
  <c r="AMS755" i="1" s="1"/>
  <c r="AMQ754" i="1"/>
  <c r="AMP754" i="1"/>
  <c r="AMQ752" i="1"/>
  <c r="AMS752" i="1" s="1"/>
  <c r="AMQ751" i="1"/>
  <c r="AMS751" i="1" s="1"/>
  <c r="AMQ750" i="1"/>
  <c r="AMS750" i="1" s="1"/>
  <c r="AMQ749" i="1"/>
  <c r="AMS749" i="1" s="1"/>
  <c r="AMQ748" i="1"/>
  <c r="AMP748" i="1"/>
  <c r="AMQ746" i="1"/>
  <c r="AMS746" i="1" s="1"/>
  <c r="AMQ745" i="1"/>
  <c r="AMS745" i="1" s="1"/>
  <c r="AMQ744" i="1"/>
  <c r="AMS744" i="1" s="1"/>
  <c r="AMQ743" i="1"/>
  <c r="AMS743" i="1" s="1"/>
  <c r="AMQ742" i="1"/>
  <c r="AMP742" i="1"/>
  <c r="AMQ740" i="1"/>
  <c r="AMS740" i="1" s="1"/>
  <c r="AMQ739" i="1"/>
  <c r="AMS739" i="1" s="1"/>
  <c r="AMQ738" i="1"/>
  <c r="AMS738" i="1" s="1"/>
  <c r="AMQ737" i="1"/>
  <c r="AMS737" i="1" s="1"/>
  <c r="AMQ736" i="1"/>
  <c r="AMP736" i="1"/>
  <c r="AMQ734" i="1"/>
  <c r="AMS734" i="1" s="1"/>
  <c r="AMQ733" i="1"/>
  <c r="AMS733" i="1" s="1"/>
  <c r="AMQ732" i="1"/>
  <c r="AMS732" i="1" s="1"/>
  <c r="AMQ731" i="1"/>
  <c r="AMS731" i="1" s="1"/>
  <c r="AMQ730" i="1"/>
  <c r="AMP730" i="1"/>
  <c r="AMQ728" i="1"/>
  <c r="AMS728" i="1" s="1"/>
  <c r="AMQ727" i="1"/>
  <c r="AMS727" i="1" s="1"/>
  <c r="AMQ726" i="1"/>
  <c r="AMS726" i="1" s="1"/>
  <c r="AMQ725" i="1"/>
  <c r="AMS725" i="1" s="1"/>
  <c r="AMQ724" i="1"/>
  <c r="AMP724" i="1"/>
  <c r="AMQ722" i="1"/>
  <c r="AMS722" i="1" s="1"/>
  <c r="AMQ721" i="1"/>
  <c r="AMS721" i="1" s="1"/>
  <c r="AMQ720" i="1"/>
  <c r="AMS720" i="1" s="1"/>
  <c r="AMQ719" i="1"/>
  <c r="AMS719" i="1" s="1"/>
  <c r="AMQ718" i="1"/>
  <c r="AMP718" i="1"/>
  <c r="AMQ716" i="1"/>
  <c r="AMS716" i="1" s="1"/>
  <c r="AMQ715" i="1"/>
  <c r="AMS715" i="1" s="1"/>
  <c r="AMQ714" i="1"/>
  <c r="AMS714" i="1" s="1"/>
  <c r="AMQ713" i="1"/>
  <c r="AMS713" i="1" s="1"/>
  <c r="AMQ712" i="1"/>
  <c r="AMP712" i="1"/>
  <c r="AMH782" i="1"/>
  <c r="AMJ782" i="1" s="1"/>
  <c r="AMH781" i="1"/>
  <c r="AMJ781" i="1" s="1"/>
  <c r="AMH780" i="1"/>
  <c r="AMJ780" i="1" s="1"/>
  <c r="AMH779" i="1"/>
  <c r="AMJ779" i="1" s="1"/>
  <c r="AMH778" i="1"/>
  <c r="AMG778" i="1"/>
  <c r="AMH776" i="1"/>
  <c r="AMJ776" i="1" s="1"/>
  <c r="AMH775" i="1"/>
  <c r="AMJ775" i="1" s="1"/>
  <c r="AMH774" i="1"/>
  <c r="AMJ774" i="1" s="1"/>
  <c r="AMH773" i="1"/>
  <c r="AMJ773" i="1" s="1"/>
  <c r="AMH772" i="1"/>
  <c r="AMG772" i="1"/>
  <c r="AMH770" i="1"/>
  <c r="AMJ770" i="1" s="1"/>
  <c r="AMH769" i="1"/>
  <c r="AMJ769" i="1" s="1"/>
  <c r="AMH768" i="1"/>
  <c r="AMJ768" i="1" s="1"/>
  <c r="AMH767" i="1"/>
  <c r="AMJ767" i="1" s="1"/>
  <c r="AMH766" i="1"/>
  <c r="AMG766" i="1"/>
  <c r="AMH764" i="1"/>
  <c r="AMJ764" i="1" s="1"/>
  <c r="AMH763" i="1"/>
  <c r="AMJ763" i="1" s="1"/>
  <c r="AMH762" i="1"/>
  <c r="AMJ762" i="1" s="1"/>
  <c r="AMH761" i="1"/>
  <c r="AMJ761" i="1" s="1"/>
  <c r="AMH760" i="1"/>
  <c r="AMG760" i="1"/>
  <c r="AMH758" i="1"/>
  <c r="AMJ758" i="1" s="1"/>
  <c r="AMH757" i="1"/>
  <c r="AMJ757" i="1" s="1"/>
  <c r="AMH756" i="1"/>
  <c r="AMJ756" i="1" s="1"/>
  <c r="AMH755" i="1"/>
  <c r="AMJ755" i="1" s="1"/>
  <c r="AMH754" i="1"/>
  <c r="AMG754" i="1"/>
  <c r="AMH752" i="1"/>
  <c r="AMJ752" i="1" s="1"/>
  <c r="AMH751" i="1"/>
  <c r="AMJ751" i="1" s="1"/>
  <c r="AMH750" i="1"/>
  <c r="AMJ750" i="1" s="1"/>
  <c r="AMH749" i="1"/>
  <c r="AMJ749" i="1" s="1"/>
  <c r="AMH748" i="1"/>
  <c r="AMG748" i="1"/>
  <c r="AMH746" i="1"/>
  <c r="AMJ746" i="1" s="1"/>
  <c r="AMH745" i="1"/>
  <c r="AMJ745" i="1" s="1"/>
  <c r="AMH744" i="1"/>
  <c r="AMJ744" i="1" s="1"/>
  <c r="AMH743" i="1"/>
  <c r="AMJ743" i="1" s="1"/>
  <c r="AMH742" i="1"/>
  <c r="AMG742" i="1"/>
  <c r="AMH740" i="1"/>
  <c r="AMJ740" i="1" s="1"/>
  <c r="AMH739" i="1"/>
  <c r="AMJ739" i="1" s="1"/>
  <c r="AMH738" i="1"/>
  <c r="AMJ738" i="1" s="1"/>
  <c r="AMH737" i="1"/>
  <c r="AMJ737" i="1" s="1"/>
  <c r="AMH736" i="1"/>
  <c r="AMG736" i="1"/>
  <c r="AMH734" i="1"/>
  <c r="AMJ734" i="1" s="1"/>
  <c r="AMH733" i="1"/>
  <c r="AMJ733" i="1" s="1"/>
  <c r="AMH732" i="1"/>
  <c r="AMJ732" i="1" s="1"/>
  <c r="AMH731" i="1"/>
  <c r="AMJ731" i="1" s="1"/>
  <c r="AMH730" i="1"/>
  <c r="AMG730" i="1"/>
  <c r="AMH728" i="1"/>
  <c r="AMJ728" i="1" s="1"/>
  <c r="AMH727" i="1"/>
  <c r="AMJ727" i="1" s="1"/>
  <c r="AMH726" i="1"/>
  <c r="AMJ726" i="1" s="1"/>
  <c r="AMH725" i="1"/>
  <c r="AMJ725" i="1" s="1"/>
  <c r="AMH724" i="1"/>
  <c r="AMG724" i="1"/>
  <c r="AMH722" i="1"/>
  <c r="AMJ722" i="1" s="1"/>
  <c r="AMH721" i="1"/>
  <c r="AMJ721" i="1" s="1"/>
  <c r="AMH720" i="1"/>
  <c r="AMJ720" i="1" s="1"/>
  <c r="AMH719" i="1"/>
  <c r="AMJ719" i="1" s="1"/>
  <c r="AMH718" i="1"/>
  <c r="AMG718" i="1"/>
  <c r="AMH716" i="1"/>
  <c r="AMJ716" i="1" s="1"/>
  <c r="AMH715" i="1"/>
  <c r="AMJ715" i="1" s="1"/>
  <c r="AMH714" i="1"/>
  <c r="AMJ714" i="1" s="1"/>
  <c r="AMH713" i="1"/>
  <c r="AMJ713" i="1" s="1"/>
  <c r="AMH712" i="1"/>
  <c r="AMG712" i="1"/>
  <c r="ALY782" i="1"/>
  <c r="AMA782" i="1" s="1"/>
  <c r="ALY781" i="1"/>
  <c r="AMA781" i="1" s="1"/>
  <c r="ALY780" i="1"/>
  <c r="AMA780" i="1" s="1"/>
  <c r="ALY779" i="1"/>
  <c r="AMA779" i="1" s="1"/>
  <c r="ALY778" i="1"/>
  <c r="ALX778" i="1"/>
  <c r="ALY776" i="1"/>
  <c r="AMA776" i="1" s="1"/>
  <c r="ALY775" i="1"/>
  <c r="AMA775" i="1" s="1"/>
  <c r="ALY774" i="1"/>
  <c r="AMA774" i="1" s="1"/>
  <c r="ALY773" i="1"/>
  <c r="AMA773" i="1" s="1"/>
  <c r="ALY772" i="1"/>
  <c r="ALX772" i="1"/>
  <c r="ALY770" i="1"/>
  <c r="AMA770" i="1" s="1"/>
  <c r="ALY769" i="1"/>
  <c r="AMA769" i="1" s="1"/>
  <c r="ALY768" i="1"/>
  <c r="AMA768" i="1" s="1"/>
  <c r="ALY767" i="1"/>
  <c r="AMA767" i="1" s="1"/>
  <c r="ALY766" i="1"/>
  <c r="ALX766" i="1"/>
  <c r="ALY764" i="1"/>
  <c r="AMA764" i="1" s="1"/>
  <c r="ALY763" i="1"/>
  <c r="AMA763" i="1" s="1"/>
  <c r="ALY762" i="1"/>
  <c r="AMA762" i="1" s="1"/>
  <c r="ALY761" i="1"/>
  <c r="AMA761" i="1" s="1"/>
  <c r="ALY760" i="1"/>
  <c r="ALX760" i="1"/>
  <c r="ALY758" i="1"/>
  <c r="AMA758" i="1" s="1"/>
  <c r="ALY757" i="1"/>
  <c r="AMA757" i="1" s="1"/>
  <c r="ALY756" i="1"/>
  <c r="AMA756" i="1" s="1"/>
  <c r="ALY755" i="1"/>
  <c r="AMA755" i="1" s="1"/>
  <c r="ALY754" i="1"/>
  <c r="ALX754" i="1"/>
  <c r="ALY752" i="1"/>
  <c r="AMA752" i="1" s="1"/>
  <c r="ALY751" i="1"/>
  <c r="AMA751" i="1" s="1"/>
  <c r="ALY750" i="1"/>
  <c r="AMA750" i="1" s="1"/>
  <c r="ALY749" i="1"/>
  <c r="AMA749" i="1" s="1"/>
  <c r="ALY748" i="1"/>
  <c r="ALX748" i="1"/>
  <c r="ALY746" i="1"/>
  <c r="AMA746" i="1" s="1"/>
  <c r="ALY745" i="1"/>
  <c r="AMA745" i="1" s="1"/>
  <c r="ALY744" i="1"/>
  <c r="AMA744" i="1" s="1"/>
  <c r="ALY743" i="1"/>
  <c r="AMA743" i="1" s="1"/>
  <c r="ALY742" i="1"/>
  <c r="ALX742" i="1"/>
  <c r="ALY740" i="1"/>
  <c r="AMA740" i="1" s="1"/>
  <c r="ALY739" i="1"/>
  <c r="AMA739" i="1" s="1"/>
  <c r="ALY738" i="1"/>
  <c r="AMA738" i="1" s="1"/>
  <c r="ALY737" i="1"/>
  <c r="AMA737" i="1" s="1"/>
  <c r="ALY736" i="1"/>
  <c r="ALX736" i="1"/>
  <c r="ALY734" i="1"/>
  <c r="AMA734" i="1" s="1"/>
  <c r="ALY733" i="1"/>
  <c r="AMA733" i="1" s="1"/>
  <c r="ALY732" i="1"/>
  <c r="AMA732" i="1" s="1"/>
  <c r="ALY731" i="1"/>
  <c r="AMA731" i="1" s="1"/>
  <c r="ALY730" i="1"/>
  <c r="ALX730" i="1"/>
  <c r="ALY728" i="1"/>
  <c r="AMA728" i="1" s="1"/>
  <c r="ALY727" i="1"/>
  <c r="AMA727" i="1" s="1"/>
  <c r="ALY726" i="1"/>
  <c r="AMA726" i="1" s="1"/>
  <c r="ALY725" i="1"/>
  <c r="AMA725" i="1" s="1"/>
  <c r="ALY724" i="1"/>
  <c r="ALX724" i="1"/>
  <c r="ALY722" i="1"/>
  <c r="AMA722" i="1" s="1"/>
  <c r="ALY721" i="1"/>
  <c r="AMA721" i="1" s="1"/>
  <c r="ALY720" i="1"/>
  <c r="AMA720" i="1" s="1"/>
  <c r="ALY719" i="1"/>
  <c r="AMA719" i="1" s="1"/>
  <c r="ALY718" i="1"/>
  <c r="ALX718" i="1"/>
  <c r="ALY716" i="1"/>
  <c r="AMA716" i="1" s="1"/>
  <c r="ALY715" i="1"/>
  <c r="AMA715" i="1" s="1"/>
  <c r="ALY714" i="1"/>
  <c r="AMA714" i="1" s="1"/>
  <c r="ALY713" i="1"/>
  <c r="AMA713" i="1" s="1"/>
  <c r="ALY712" i="1"/>
  <c r="ALX712" i="1"/>
  <c r="ALP782" i="1"/>
  <c r="ALR782" i="1" s="1"/>
  <c r="ALP781" i="1"/>
  <c r="ALR781" i="1" s="1"/>
  <c r="ALP780" i="1"/>
  <c r="ALR780" i="1" s="1"/>
  <c r="ALP779" i="1"/>
  <c r="ALR779" i="1" s="1"/>
  <c r="ALP778" i="1"/>
  <c r="ALO778" i="1"/>
  <c r="ALP776" i="1"/>
  <c r="ALR776" i="1" s="1"/>
  <c r="ALP775" i="1"/>
  <c r="ALR775" i="1" s="1"/>
  <c r="ALP774" i="1"/>
  <c r="ALR774" i="1" s="1"/>
  <c r="ALP773" i="1"/>
  <c r="ALR773" i="1" s="1"/>
  <c r="ALP772" i="1"/>
  <c r="ALO772" i="1"/>
  <c r="ALP770" i="1"/>
  <c r="ALR770" i="1" s="1"/>
  <c r="ALP769" i="1"/>
  <c r="ALR769" i="1" s="1"/>
  <c r="ALP768" i="1"/>
  <c r="ALR768" i="1" s="1"/>
  <c r="ALP767" i="1"/>
  <c r="ALR767" i="1" s="1"/>
  <c r="ALP766" i="1"/>
  <c r="ALO766" i="1"/>
  <c r="ALP764" i="1"/>
  <c r="ALR764" i="1" s="1"/>
  <c r="ALP763" i="1"/>
  <c r="ALR763" i="1" s="1"/>
  <c r="ALP762" i="1"/>
  <c r="ALR762" i="1" s="1"/>
  <c r="ALP761" i="1"/>
  <c r="ALR761" i="1" s="1"/>
  <c r="ALP760" i="1"/>
  <c r="ALO760" i="1"/>
  <c r="ALP758" i="1"/>
  <c r="ALR758" i="1" s="1"/>
  <c r="ALP757" i="1"/>
  <c r="ALR757" i="1" s="1"/>
  <c r="ALP756" i="1"/>
  <c r="ALR756" i="1" s="1"/>
  <c r="ALP755" i="1"/>
  <c r="ALR755" i="1" s="1"/>
  <c r="ALP754" i="1"/>
  <c r="ALO754" i="1"/>
  <c r="ALP752" i="1"/>
  <c r="ALR752" i="1" s="1"/>
  <c r="ALP751" i="1"/>
  <c r="ALR751" i="1" s="1"/>
  <c r="ALP750" i="1"/>
  <c r="ALR750" i="1" s="1"/>
  <c r="ALP749" i="1"/>
  <c r="ALR749" i="1" s="1"/>
  <c r="ALP748" i="1"/>
  <c r="ALO748" i="1"/>
  <c r="ALP746" i="1"/>
  <c r="ALR746" i="1" s="1"/>
  <c r="ALP745" i="1"/>
  <c r="ALR745" i="1" s="1"/>
  <c r="ALP744" i="1"/>
  <c r="ALR744" i="1" s="1"/>
  <c r="ALP743" i="1"/>
  <c r="ALR743" i="1" s="1"/>
  <c r="ALP742" i="1"/>
  <c r="ALO742" i="1"/>
  <c r="ALP740" i="1"/>
  <c r="ALR740" i="1" s="1"/>
  <c r="ALP739" i="1"/>
  <c r="ALR739" i="1" s="1"/>
  <c r="ALP738" i="1"/>
  <c r="ALR738" i="1" s="1"/>
  <c r="ALP737" i="1"/>
  <c r="ALR737" i="1" s="1"/>
  <c r="ALP736" i="1"/>
  <c r="ALO736" i="1"/>
  <c r="ALP734" i="1"/>
  <c r="ALR734" i="1" s="1"/>
  <c r="ALP733" i="1"/>
  <c r="ALR733" i="1" s="1"/>
  <c r="ALP732" i="1"/>
  <c r="ALR732" i="1" s="1"/>
  <c r="ALP731" i="1"/>
  <c r="ALR731" i="1" s="1"/>
  <c r="ALP730" i="1"/>
  <c r="ALO730" i="1"/>
  <c r="ALP728" i="1"/>
  <c r="ALR728" i="1" s="1"/>
  <c r="ALP727" i="1"/>
  <c r="ALR727" i="1" s="1"/>
  <c r="ALP726" i="1"/>
  <c r="ALR726" i="1" s="1"/>
  <c r="ALP725" i="1"/>
  <c r="ALR725" i="1" s="1"/>
  <c r="ALP724" i="1"/>
  <c r="ALO724" i="1"/>
  <c r="ALP722" i="1"/>
  <c r="ALR722" i="1" s="1"/>
  <c r="ALP721" i="1"/>
  <c r="ALR721" i="1" s="1"/>
  <c r="ALP720" i="1"/>
  <c r="ALR720" i="1" s="1"/>
  <c r="ALP719" i="1"/>
  <c r="ALR719" i="1" s="1"/>
  <c r="ALP718" i="1"/>
  <c r="ALO718" i="1"/>
  <c r="ALP716" i="1"/>
  <c r="ALR716" i="1" s="1"/>
  <c r="ALP715" i="1"/>
  <c r="ALR715" i="1" s="1"/>
  <c r="ALP714" i="1"/>
  <c r="ALR714" i="1" s="1"/>
  <c r="ALP713" i="1"/>
  <c r="ALR713" i="1" s="1"/>
  <c r="ALP712" i="1"/>
  <c r="ALO712" i="1"/>
  <c r="ALG782" i="1"/>
  <c r="ALI782" i="1" s="1"/>
  <c r="ALG781" i="1"/>
  <c r="ALI781" i="1" s="1"/>
  <c r="ALG780" i="1"/>
  <c r="ALI780" i="1" s="1"/>
  <c r="ALG779" i="1"/>
  <c r="ALI779" i="1" s="1"/>
  <c r="ALG778" i="1"/>
  <c r="ALF778" i="1"/>
  <c r="ALG776" i="1"/>
  <c r="ALI776" i="1" s="1"/>
  <c r="ALG775" i="1"/>
  <c r="ALI775" i="1" s="1"/>
  <c r="ALG774" i="1"/>
  <c r="ALI774" i="1" s="1"/>
  <c r="ALG773" i="1"/>
  <c r="ALI773" i="1" s="1"/>
  <c r="ALG772" i="1"/>
  <c r="ALF772" i="1"/>
  <c r="ALG770" i="1"/>
  <c r="ALI770" i="1" s="1"/>
  <c r="ALG769" i="1"/>
  <c r="ALI769" i="1" s="1"/>
  <c r="ALG768" i="1"/>
  <c r="ALI768" i="1" s="1"/>
  <c r="ALG767" i="1"/>
  <c r="ALI767" i="1" s="1"/>
  <c r="ALG766" i="1"/>
  <c r="ALF766" i="1"/>
  <c r="ALG764" i="1"/>
  <c r="ALI764" i="1" s="1"/>
  <c r="ALG763" i="1"/>
  <c r="ALI763" i="1" s="1"/>
  <c r="ALG762" i="1"/>
  <c r="ALI762" i="1" s="1"/>
  <c r="ALG761" i="1"/>
  <c r="ALI761" i="1" s="1"/>
  <c r="ALG760" i="1"/>
  <c r="ALF760" i="1"/>
  <c r="ALG758" i="1"/>
  <c r="ALI758" i="1" s="1"/>
  <c r="ALG757" i="1"/>
  <c r="ALI757" i="1" s="1"/>
  <c r="ALG756" i="1"/>
  <c r="ALI756" i="1" s="1"/>
  <c r="ALG755" i="1"/>
  <c r="ALI755" i="1" s="1"/>
  <c r="ALG754" i="1"/>
  <c r="ALF754" i="1"/>
  <c r="ALG752" i="1"/>
  <c r="ALI752" i="1" s="1"/>
  <c r="ALG751" i="1"/>
  <c r="ALI751" i="1" s="1"/>
  <c r="ALG750" i="1"/>
  <c r="ALI750" i="1" s="1"/>
  <c r="ALG749" i="1"/>
  <c r="ALI749" i="1" s="1"/>
  <c r="ALG748" i="1"/>
  <c r="ALF748" i="1"/>
  <c r="ALG746" i="1"/>
  <c r="ALI746" i="1" s="1"/>
  <c r="ALG745" i="1"/>
  <c r="ALI745" i="1" s="1"/>
  <c r="ALG744" i="1"/>
  <c r="ALI744" i="1" s="1"/>
  <c r="ALG743" i="1"/>
  <c r="ALI743" i="1" s="1"/>
  <c r="ALG742" i="1"/>
  <c r="ALF742" i="1"/>
  <c r="ALG740" i="1"/>
  <c r="ALI740" i="1" s="1"/>
  <c r="ALG739" i="1"/>
  <c r="ALI739" i="1" s="1"/>
  <c r="ALG738" i="1"/>
  <c r="ALI738" i="1" s="1"/>
  <c r="ALG737" i="1"/>
  <c r="ALI737" i="1" s="1"/>
  <c r="ALG736" i="1"/>
  <c r="ALF736" i="1"/>
  <c r="ALG734" i="1"/>
  <c r="ALI734" i="1" s="1"/>
  <c r="ALG733" i="1"/>
  <c r="ALI733" i="1" s="1"/>
  <c r="ALG732" i="1"/>
  <c r="ALI732" i="1" s="1"/>
  <c r="ALG731" i="1"/>
  <c r="ALI731" i="1" s="1"/>
  <c r="ALG730" i="1"/>
  <c r="ALF730" i="1"/>
  <c r="ALG728" i="1"/>
  <c r="ALI728" i="1" s="1"/>
  <c r="ALG727" i="1"/>
  <c r="ALI727" i="1" s="1"/>
  <c r="ALG726" i="1"/>
  <c r="ALI726" i="1" s="1"/>
  <c r="ALG725" i="1"/>
  <c r="ALI725" i="1" s="1"/>
  <c r="ALG724" i="1"/>
  <c r="ALF724" i="1"/>
  <c r="ALG722" i="1"/>
  <c r="ALI722" i="1" s="1"/>
  <c r="ALG721" i="1"/>
  <c r="ALI721" i="1" s="1"/>
  <c r="ALG720" i="1"/>
  <c r="ALI720" i="1" s="1"/>
  <c r="ALG719" i="1"/>
  <c r="ALI719" i="1" s="1"/>
  <c r="ALG718" i="1"/>
  <c r="ALF718" i="1"/>
  <c r="ALG716" i="1"/>
  <c r="ALI716" i="1" s="1"/>
  <c r="ALG715" i="1"/>
  <c r="ALI715" i="1" s="1"/>
  <c r="ALG714" i="1"/>
  <c r="ALI714" i="1" s="1"/>
  <c r="ALG713" i="1"/>
  <c r="ALI713" i="1" s="1"/>
  <c r="ALG712" i="1"/>
  <c r="ALF712" i="1"/>
  <c r="AKX782" i="1"/>
  <c r="AKZ782" i="1" s="1"/>
  <c r="AKX781" i="1"/>
  <c r="AKZ781" i="1" s="1"/>
  <c r="AKX780" i="1"/>
  <c r="AKZ780" i="1" s="1"/>
  <c r="AKX779" i="1"/>
  <c r="AKZ779" i="1" s="1"/>
  <c r="AKX778" i="1"/>
  <c r="AKW778" i="1"/>
  <c r="AKX776" i="1"/>
  <c r="AKZ776" i="1" s="1"/>
  <c r="AKX775" i="1"/>
  <c r="AKZ775" i="1" s="1"/>
  <c r="AKX774" i="1"/>
  <c r="AKZ774" i="1" s="1"/>
  <c r="AKX773" i="1"/>
  <c r="AKZ773" i="1" s="1"/>
  <c r="AKX772" i="1"/>
  <c r="AKW772" i="1"/>
  <c r="AKX770" i="1"/>
  <c r="AKZ770" i="1" s="1"/>
  <c r="AKX769" i="1"/>
  <c r="AKZ769" i="1" s="1"/>
  <c r="AKX768" i="1"/>
  <c r="AKZ768" i="1" s="1"/>
  <c r="AKX767" i="1"/>
  <c r="AKZ767" i="1" s="1"/>
  <c r="AKX766" i="1"/>
  <c r="AKW766" i="1"/>
  <c r="AKX764" i="1"/>
  <c r="AKZ764" i="1" s="1"/>
  <c r="AKX763" i="1"/>
  <c r="AKZ763" i="1" s="1"/>
  <c r="AKX762" i="1"/>
  <c r="AKZ762" i="1" s="1"/>
  <c r="AKX761" i="1"/>
  <c r="AKZ761" i="1" s="1"/>
  <c r="AKX760" i="1"/>
  <c r="AKW760" i="1"/>
  <c r="AKX758" i="1"/>
  <c r="AKZ758" i="1" s="1"/>
  <c r="AKX757" i="1"/>
  <c r="AKZ757" i="1" s="1"/>
  <c r="AKX756" i="1"/>
  <c r="AKZ756" i="1" s="1"/>
  <c r="AKX755" i="1"/>
  <c r="AKZ755" i="1" s="1"/>
  <c r="AKX754" i="1"/>
  <c r="AKW754" i="1"/>
  <c r="AKX752" i="1"/>
  <c r="AKZ752" i="1" s="1"/>
  <c r="AKX751" i="1"/>
  <c r="AKZ751" i="1" s="1"/>
  <c r="AKX750" i="1"/>
  <c r="AKZ750" i="1" s="1"/>
  <c r="AKX749" i="1"/>
  <c r="AKZ749" i="1" s="1"/>
  <c r="AKX748" i="1"/>
  <c r="AKW748" i="1"/>
  <c r="AKX746" i="1"/>
  <c r="AKZ746" i="1" s="1"/>
  <c r="AKX745" i="1"/>
  <c r="AKZ745" i="1" s="1"/>
  <c r="AKX744" i="1"/>
  <c r="AKZ744" i="1" s="1"/>
  <c r="AKX743" i="1"/>
  <c r="AKZ743" i="1" s="1"/>
  <c r="AKX742" i="1"/>
  <c r="AKW742" i="1"/>
  <c r="AKX740" i="1"/>
  <c r="AKZ740" i="1" s="1"/>
  <c r="AKX739" i="1"/>
  <c r="AKZ739" i="1" s="1"/>
  <c r="AKX738" i="1"/>
  <c r="AKZ738" i="1" s="1"/>
  <c r="AKX737" i="1"/>
  <c r="AKZ737" i="1" s="1"/>
  <c r="AKX736" i="1"/>
  <c r="AKW736" i="1"/>
  <c r="AKX734" i="1"/>
  <c r="AKZ734" i="1" s="1"/>
  <c r="AKX733" i="1"/>
  <c r="AKZ733" i="1" s="1"/>
  <c r="AKX732" i="1"/>
  <c r="AKZ732" i="1" s="1"/>
  <c r="AKX731" i="1"/>
  <c r="AKZ731" i="1" s="1"/>
  <c r="AKX730" i="1"/>
  <c r="AKW730" i="1"/>
  <c r="AKX728" i="1"/>
  <c r="AKZ728" i="1" s="1"/>
  <c r="AKX727" i="1"/>
  <c r="AKZ727" i="1" s="1"/>
  <c r="AKX726" i="1"/>
  <c r="AKZ726" i="1" s="1"/>
  <c r="AKX725" i="1"/>
  <c r="AKZ725" i="1" s="1"/>
  <c r="AKX724" i="1"/>
  <c r="AKW724" i="1"/>
  <c r="AKX722" i="1"/>
  <c r="AKZ722" i="1" s="1"/>
  <c r="AKX721" i="1"/>
  <c r="AKZ721" i="1" s="1"/>
  <c r="AKX720" i="1"/>
  <c r="AKZ720" i="1" s="1"/>
  <c r="AKX719" i="1"/>
  <c r="AKZ719" i="1" s="1"/>
  <c r="AKX718" i="1"/>
  <c r="AKW718" i="1"/>
  <c r="AKX716" i="1"/>
  <c r="AKZ716" i="1" s="1"/>
  <c r="AKX715" i="1"/>
  <c r="AKZ715" i="1" s="1"/>
  <c r="AKX714" i="1"/>
  <c r="AKZ714" i="1" s="1"/>
  <c r="AKX713" i="1"/>
  <c r="AKZ713" i="1" s="1"/>
  <c r="AKX712" i="1"/>
  <c r="AKW712" i="1"/>
  <c r="AKO782" i="1"/>
  <c r="AKQ782" i="1" s="1"/>
  <c r="AKO781" i="1"/>
  <c r="AKQ781" i="1" s="1"/>
  <c r="AKO780" i="1"/>
  <c r="AKQ780" i="1" s="1"/>
  <c r="AKO779" i="1"/>
  <c r="AKQ779" i="1" s="1"/>
  <c r="AKO778" i="1"/>
  <c r="AKN778" i="1"/>
  <c r="AKO776" i="1"/>
  <c r="AKQ776" i="1" s="1"/>
  <c r="AKO775" i="1"/>
  <c r="AKQ775" i="1" s="1"/>
  <c r="AKO774" i="1"/>
  <c r="AKQ774" i="1" s="1"/>
  <c r="AKO773" i="1"/>
  <c r="AKQ773" i="1" s="1"/>
  <c r="AKO772" i="1"/>
  <c r="AKN772" i="1"/>
  <c r="AKO770" i="1"/>
  <c r="AKQ770" i="1" s="1"/>
  <c r="AKO769" i="1"/>
  <c r="AKQ769" i="1" s="1"/>
  <c r="AKO768" i="1"/>
  <c r="AKQ768" i="1" s="1"/>
  <c r="AKO767" i="1"/>
  <c r="AKQ767" i="1" s="1"/>
  <c r="AKO766" i="1"/>
  <c r="AKN766" i="1"/>
  <c r="AKO764" i="1"/>
  <c r="AKQ764" i="1" s="1"/>
  <c r="AKO763" i="1"/>
  <c r="AKQ763" i="1" s="1"/>
  <c r="AKO762" i="1"/>
  <c r="AKQ762" i="1" s="1"/>
  <c r="AKO761" i="1"/>
  <c r="AKQ761" i="1" s="1"/>
  <c r="AKO760" i="1"/>
  <c r="AKN760" i="1"/>
  <c r="AKO758" i="1"/>
  <c r="AKQ758" i="1" s="1"/>
  <c r="AKO757" i="1"/>
  <c r="AKQ757" i="1" s="1"/>
  <c r="AKO756" i="1"/>
  <c r="AKQ756" i="1" s="1"/>
  <c r="AKO755" i="1"/>
  <c r="AKQ755" i="1" s="1"/>
  <c r="AKO754" i="1"/>
  <c r="AKN754" i="1"/>
  <c r="AKO752" i="1"/>
  <c r="AKQ752" i="1" s="1"/>
  <c r="AKO751" i="1"/>
  <c r="AKQ751" i="1" s="1"/>
  <c r="AKO750" i="1"/>
  <c r="AKQ750" i="1" s="1"/>
  <c r="AKO749" i="1"/>
  <c r="AKQ749" i="1" s="1"/>
  <c r="AKO748" i="1"/>
  <c r="AKN748" i="1"/>
  <c r="AKO746" i="1"/>
  <c r="AKQ746" i="1" s="1"/>
  <c r="AKO745" i="1"/>
  <c r="AKQ745" i="1" s="1"/>
  <c r="AKO744" i="1"/>
  <c r="AKQ744" i="1" s="1"/>
  <c r="AKO743" i="1"/>
  <c r="AKQ743" i="1" s="1"/>
  <c r="AKO742" i="1"/>
  <c r="AKN742" i="1"/>
  <c r="AKO740" i="1"/>
  <c r="AKQ740" i="1" s="1"/>
  <c r="AKO739" i="1"/>
  <c r="AKQ739" i="1" s="1"/>
  <c r="AKO738" i="1"/>
  <c r="AKQ738" i="1" s="1"/>
  <c r="AKO737" i="1"/>
  <c r="AKQ737" i="1" s="1"/>
  <c r="AKO736" i="1"/>
  <c r="AKN736" i="1"/>
  <c r="AKO734" i="1"/>
  <c r="AKQ734" i="1" s="1"/>
  <c r="AKO733" i="1"/>
  <c r="AKQ733" i="1" s="1"/>
  <c r="AKO732" i="1"/>
  <c r="AKQ732" i="1" s="1"/>
  <c r="AKO731" i="1"/>
  <c r="AKQ731" i="1" s="1"/>
  <c r="AKO730" i="1"/>
  <c r="AKN730" i="1"/>
  <c r="AKO728" i="1"/>
  <c r="AKQ728" i="1" s="1"/>
  <c r="AKO727" i="1"/>
  <c r="AKQ727" i="1" s="1"/>
  <c r="AKO726" i="1"/>
  <c r="AKQ726" i="1" s="1"/>
  <c r="AKO725" i="1"/>
  <c r="AKQ725" i="1" s="1"/>
  <c r="AKO724" i="1"/>
  <c r="AKN724" i="1"/>
  <c r="AKO722" i="1"/>
  <c r="AKQ722" i="1" s="1"/>
  <c r="AKO721" i="1"/>
  <c r="AKQ721" i="1" s="1"/>
  <c r="AKO720" i="1"/>
  <c r="AKQ720" i="1" s="1"/>
  <c r="AKO719" i="1"/>
  <c r="AKQ719" i="1" s="1"/>
  <c r="AKO718" i="1"/>
  <c r="AKN718" i="1"/>
  <c r="AKO716" i="1"/>
  <c r="AKQ716" i="1" s="1"/>
  <c r="AKO715" i="1"/>
  <c r="AKQ715" i="1" s="1"/>
  <c r="AKO714" i="1"/>
  <c r="AKQ714" i="1" s="1"/>
  <c r="AKO713" i="1"/>
  <c r="AKQ713" i="1" s="1"/>
  <c r="AKO712" i="1"/>
  <c r="AKN712" i="1"/>
  <c r="ALR736" i="1" l="1"/>
  <c r="ALS741" i="1" s="1"/>
  <c r="ALR748" i="1"/>
  <c r="ALS753" i="1" s="1"/>
  <c r="ALR760" i="1"/>
  <c r="ALS765" i="1" s="1"/>
  <c r="ALR772" i="1"/>
  <c r="ALS777" i="1" s="1"/>
  <c r="AMA712" i="1"/>
  <c r="AMA785" i="1" s="1"/>
  <c r="AMA724" i="1"/>
  <c r="AMB729" i="1" s="1"/>
  <c r="AMA736" i="1"/>
  <c r="AMB741" i="1" s="1"/>
  <c r="AMA748" i="1"/>
  <c r="AMB753" i="1" s="1"/>
  <c r="AMA760" i="1"/>
  <c r="AMB765" i="1" s="1"/>
  <c r="AMA772" i="1"/>
  <c r="AMB777" i="1" s="1"/>
  <c r="AMJ712" i="1"/>
  <c r="AMJ785" i="1" s="1"/>
  <c r="AMJ724" i="1"/>
  <c r="AMK729" i="1" s="1"/>
  <c r="AMJ736" i="1"/>
  <c r="AMK741" i="1" s="1"/>
  <c r="AMJ748" i="1"/>
  <c r="AMK753" i="1" s="1"/>
  <c r="AMJ760" i="1"/>
  <c r="AMK765" i="1" s="1"/>
  <c r="AMJ772" i="1"/>
  <c r="AMK777" i="1" s="1"/>
  <c r="AMS712" i="1"/>
  <c r="AMT717" i="1" s="1"/>
  <c r="AMS724" i="1"/>
  <c r="AMT729" i="1" s="1"/>
  <c r="AMS736" i="1"/>
  <c r="AMT741" i="1" s="1"/>
  <c r="AMS748" i="1"/>
  <c r="AMT753" i="1" s="1"/>
  <c r="AMS760" i="1"/>
  <c r="AMT765" i="1" s="1"/>
  <c r="AMS772" i="1"/>
  <c r="AMT777" i="1" s="1"/>
  <c r="ANB712" i="1"/>
  <c r="ANB785" i="1" s="1"/>
  <c r="ANB724" i="1"/>
  <c r="ANC729" i="1" s="1"/>
  <c r="ANB736" i="1"/>
  <c r="ANC741" i="1" s="1"/>
  <c r="ANB748" i="1"/>
  <c r="ANC753" i="1" s="1"/>
  <c r="ANB760" i="1"/>
  <c r="ANC765" i="1" s="1"/>
  <c r="ANB772" i="1"/>
  <c r="ANC777" i="1" s="1"/>
  <c r="ANK712" i="1"/>
  <c r="ANL717" i="1" s="1"/>
  <c r="ANK724" i="1"/>
  <c r="ANL729" i="1" s="1"/>
  <c r="ANK736" i="1"/>
  <c r="ANL741" i="1" s="1"/>
  <c r="ANK748" i="1"/>
  <c r="ANL753" i="1" s="1"/>
  <c r="ANK760" i="1"/>
  <c r="ANL765" i="1" s="1"/>
  <c r="ANK772" i="1"/>
  <c r="ANL777" i="1" s="1"/>
  <c r="ANT712" i="1"/>
  <c r="ANT785" i="1" s="1"/>
  <c r="ANT724" i="1"/>
  <c r="ANU729" i="1" s="1"/>
  <c r="ANT736" i="1"/>
  <c r="ANU741" i="1" s="1"/>
  <c r="ANT748" i="1"/>
  <c r="ANU753" i="1" s="1"/>
  <c r="ANT760" i="1"/>
  <c r="ANU765" i="1" s="1"/>
  <c r="ANT772" i="1"/>
  <c r="ANU777" i="1" s="1"/>
  <c r="AOC712" i="1"/>
  <c r="AOC785" i="1" s="1"/>
  <c r="AOC724" i="1"/>
  <c r="AOD729" i="1" s="1"/>
  <c r="AOC736" i="1"/>
  <c r="AOD741" i="1" s="1"/>
  <c r="AOC748" i="1"/>
  <c r="AOD753" i="1" s="1"/>
  <c r="AOC760" i="1"/>
  <c r="AOD765" i="1" s="1"/>
  <c r="AOC772" i="1"/>
  <c r="AOD777" i="1" s="1"/>
  <c r="AOL712" i="1"/>
  <c r="AOL785" i="1" s="1"/>
  <c r="AOL724" i="1"/>
  <c r="AOM729" i="1" s="1"/>
  <c r="AOL736" i="1"/>
  <c r="AOM741" i="1" s="1"/>
  <c r="AOL748" i="1"/>
  <c r="AOM753" i="1" s="1"/>
  <c r="AOL760" i="1"/>
  <c r="AOM765" i="1" s="1"/>
  <c r="AOL772" i="1"/>
  <c r="AOM777" i="1" s="1"/>
  <c r="AOU712" i="1"/>
  <c r="AOV717" i="1" s="1"/>
  <c r="AOU724" i="1"/>
  <c r="AOV729" i="1" s="1"/>
  <c r="AOU736" i="1"/>
  <c r="AOV741" i="1" s="1"/>
  <c r="AOU748" i="1"/>
  <c r="AOV753" i="1" s="1"/>
  <c r="AOU760" i="1"/>
  <c r="AOV765" i="1" s="1"/>
  <c r="AOU772" i="1"/>
  <c r="AOV777" i="1" s="1"/>
  <c r="APD712" i="1"/>
  <c r="APD785" i="1" s="1"/>
  <c r="APD724" i="1"/>
  <c r="APE729" i="1" s="1"/>
  <c r="APD736" i="1"/>
  <c r="APE741" i="1" s="1"/>
  <c r="APD748" i="1"/>
  <c r="APE753" i="1" s="1"/>
  <c r="APD760" i="1"/>
  <c r="APE765" i="1" s="1"/>
  <c r="APM736" i="1"/>
  <c r="APN741" i="1" s="1"/>
  <c r="APM772" i="1"/>
  <c r="APN777" i="1" s="1"/>
  <c r="AKZ712" i="1"/>
  <c r="AKZ785" i="1" s="1"/>
  <c r="AKZ736" i="1"/>
  <c r="ALA741" i="1" s="1"/>
  <c r="AKZ760" i="1"/>
  <c r="ALA765" i="1" s="1"/>
  <c r="AKZ772" i="1"/>
  <c r="ALA777" i="1" s="1"/>
  <c r="ALI712" i="1"/>
  <c r="ALI785" i="1" s="1"/>
  <c r="ALI724" i="1"/>
  <c r="ALJ729" i="1" s="1"/>
  <c r="AKQ712" i="1"/>
  <c r="AKR717" i="1" s="1"/>
  <c r="AKQ736" i="1"/>
  <c r="AKR741" i="1" s="1"/>
  <c r="AKQ760" i="1"/>
  <c r="AKR765" i="1" s="1"/>
  <c r="AKQ724" i="1"/>
  <c r="AKR729" i="1" s="1"/>
  <c r="AKQ748" i="1"/>
  <c r="AKR753" i="1" s="1"/>
  <c r="AKQ772" i="1"/>
  <c r="AKR777" i="1" s="1"/>
  <c r="AKZ724" i="1"/>
  <c r="ALA729" i="1" s="1"/>
  <c r="AKZ748" i="1"/>
  <c r="ALA753" i="1" s="1"/>
  <c r="ALI748" i="1"/>
  <c r="ALJ753" i="1" s="1"/>
  <c r="ALI772" i="1"/>
  <c r="ALJ777" i="1" s="1"/>
  <c r="ALR724" i="1"/>
  <c r="ALS729" i="1" s="1"/>
  <c r="ALI736" i="1"/>
  <c r="ALJ741" i="1" s="1"/>
  <c r="ALI760" i="1"/>
  <c r="ALJ765" i="1" s="1"/>
  <c r="ALR712" i="1"/>
  <c r="ALR785" i="1" s="1"/>
  <c r="AKQ718" i="1"/>
  <c r="AKR723" i="1" s="1"/>
  <c r="AKQ730" i="1"/>
  <c r="AKR735" i="1" s="1"/>
  <c r="AKQ742" i="1"/>
  <c r="AKR747" i="1" s="1"/>
  <c r="AKQ754" i="1"/>
  <c r="AKR759" i="1" s="1"/>
  <c r="AKQ766" i="1"/>
  <c r="AKR771" i="1" s="1"/>
  <c r="AKQ778" i="1"/>
  <c r="AKR783" i="1" s="1"/>
  <c r="AKZ718" i="1"/>
  <c r="ALA723" i="1" s="1"/>
  <c r="AKZ730" i="1"/>
  <c r="ALA735" i="1" s="1"/>
  <c r="AKZ742" i="1"/>
  <c r="ALA747" i="1" s="1"/>
  <c r="AKZ754" i="1"/>
  <c r="ALA759" i="1" s="1"/>
  <c r="AKZ766" i="1"/>
  <c r="ALA771" i="1" s="1"/>
  <c r="AKZ778" i="1"/>
  <c r="ALA783" i="1" s="1"/>
  <c r="ALI718" i="1"/>
  <c r="ALJ723" i="1" s="1"/>
  <c r="ALI730" i="1"/>
  <c r="ALJ735" i="1" s="1"/>
  <c r="ALI742" i="1"/>
  <c r="ALJ747" i="1" s="1"/>
  <c r="ALI754" i="1"/>
  <c r="ALJ759" i="1" s="1"/>
  <c r="ALI766" i="1"/>
  <c r="ALJ771" i="1" s="1"/>
  <c r="ALI778" i="1"/>
  <c r="ALJ783" i="1" s="1"/>
  <c r="ALR718" i="1"/>
  <c r="ALS723" i="1" s="1"/>
  <c r="ALR730" i="1"/>
  <c r="ALS735" i="1" s="1"/>
  <c r="ALR742" i="1"/>
  <c r="ALS747" i="1" s="1"/>
  <c r="ALR754" i="1"/>
  <c r="ALS759" i="1" s="1"/>
  <c r="ALR766" i="1"/>
  <c r="ALS771" i="1" s="1"/>
  <c r="ALR778" i="1"/>
  <c r="ALS783" i="1" s="1"/>
  <c r="AMA718" i="1"/>
  <c r="AMB723" i="1" s="1"/>
  <c r="AMA730" i="1"/>
  <c r="AMB735" i="1" s="1"/>
  <c r="AMA742" i="1"/>
  <c r="AMB747" i="1" s="1"/>
  <c r="AMA754" i="1"/>
  <c r="AMB759" i="1" s="1"/>
  <c r="AMA766" i="1"/>
  <c r="AMB771" i="1" s="1"/>
  <c r="AMA778" i="1"/>
  <c r="AMB783" i="1" s="1"/>
  <c r="AMJ718" i="1"/>
  <c r="AMK723" i="1" s="1"/>
  <c r="AMJ730" i="1"/>
  <c r="AMK735" i="1" s="1"/>
  <c r="AMJ742" i="1"/>
  <c r="AMK747" i="1" s="1"/>
  <c r="AMJ754" i="1"/>
  <c r="AMK759" i="1" s="1"/>
  <c r="AMJ766" i="1"/>
  <c r="AMK771" i="1" s="1"/>
  <c r="AMJ778" i="1"/>
  <c r="AMK783" i="1" s="1"/>
  <c r="AMS718" i="1"/>
  <c r="AMT723" i="1" s="1"/>
  <c r="AMS730" i="1"/>
  <c r="AMT735" i="1" s="1"/>
  <c r="AMS742" i="1"/>
  <c r="AMT747" i="1" s="1"/>
  <c r="AMS754" i="1"/>
  <c r="AMT759" i="1" s="1"/>
  <c r="AMS766" i="1"/>
  <c r="AMT771" i="1" s="1"/>
  <c r="AMS778" i="1"/>
  <c r="AMT783" i="1" s="1"/>
  <c r="ANB718" i="1"/>
  <c r="ANC723" i="1" s="1"/>
  <c r="ANB730" i="1"/>
  <c r="ANC735" i="1" s="1"/>
  <c r="ANB742" i="1"/>
  <c r="ANC747" i="1" s="1"/>
  <c r="ANB754" i="1"/>
  <c r="ANC759" i="1" s="1"/>
  <c r="ANB766" i="1"/>
  <c r="ANC771" i="1" s="1"/>
  <c r="ANB778" i="1"/>
  <c r="ANC783" i="1" s="1"/>
  <c r="ANK718" i="1"/>
  <c r="ANL723" i="1" s="1"/>
  <c r="ANK730" i="1"/>
  <c r="ANL735" i="1" s="1"/>
  <c r="ANK742" i="1"/>
  <c r="ANL747" i="1" s="1"/>
  <c r="ANK754" i="1"/>
  <c r="ANL759" i="1" s="1"/>
  <c r="ANK766" i="1"/>
  <c r="ANL771" i="1" s="1"/>
  <c r="ANK778" i="1"/>
  <c r="ANL783" i="1" s="1"/>
  <c r="ANT718" i="1"/>
  <c r="ANU723" i="1" s="1"/>
  <c r="ANT730" i="1"/>
  <c r="ANU735" i="1" s="1"/>
  <c r="ANT742" i="1"/>
  <c r="ANU747" i="1" s="1"/>
  <c r="ANT754" i="1"/>
  <c r="ANU759" i="1" s="1"/>
  <c r="ANT766" i="1"/>
  <c r="ANU771" i="1" s="1"/>
  <c r="ANT778" i="1"/>
  <c r="ANU783" i="1" s="1"/>
  <c r="AOC718" i="1"/>
  <c r="AOD723" i="1" s="1"/>
  <c r="AOC730" i="1"/>
  <c r="AOD735" i="1" s="1"/>
  <c r="AOC742" i="1"/>
  <c r="AOD747" i="1" s="1"/>
  <c r="AOC754" i="1"/>
  <c r="AOD759" i="1" s="1"/>
  <c r="AOC766" i="1"/>
  <c r="AOD771" i="1" s="1"/>
  <c r="AOC778" i="1"/>
  <c r="AOD783" i="1" s="1"/>
  <c r="AOL718" i="1"/>
  <c r="AOM723" i="1" s="1"/>
  <c r="AOL730" i="1"/>
  <c r="AOM735" i="1" s="1"/>
  <c r="AOL742" i="1"/>
  <c r="AOM747" i="1" s="1"/>
  <c r="AOL754" i="1"/>
  <c r="AOM759" i="1" s="1"/>
  <c r="AOL766" i="1"/>
  <c r="AOM771" i="1" s="1"/>
  <c r="AOL778" i="1"/>
  <c r="AOM783" i="1" s="1"/>
  <c r="AOU718" i="1"/>
  <c r="AOV723" i="1" s="1"/>
  <c r="AOU730" i="1"/>
  <c r="AOV735" i="1" s="1"/>
  <c r="AOU742" i="1"/>
  <c r="AOV747" i="1" s="1"/>
  <c r="AOU754" i="1"/>
  <c r="AOV759" i="1" s="1"/>
  <c r="AOU766" i="1"/>
  <c r="AOV771" i="1" s="1"/>
  <c r="AOU778" i="1"/>
  <c r="AOV783" i="1" s="1"/>
  <c r="APD718" i="1"/>
  <c r="APE723" i="1" s="1"/>
  <c r="APD730" i="1"/>
  <c r="APE735" i="1" s="1"/>
  <c r="APD742" i="1"/>
  <c r="APE747" i="1" s="1"/>
  <c r="APD754" i="1"/>
  <c r="APE759" i="1" s="1"/>
  <c r="APM785" i="1"/>
  <c r="APN717" i="1"/>
  <c r="ANK785" i="1" l="1"/>
  <c r="AOU785" i="1"/>
  <c r="AMS785" i="1"/>
  <c r="AMB717" i="1"/>
  <c r="AOD717" i="1"/>
  <c r="ANU717" i="1"/>
  <c r="ANC717" i="1"/>
  <c r="AMK717" i="1"/>
  <c r="APE717" i="1"/>
  <c r="ALJ717" i="1"/>
  <c r="AOM717" i="1"/>
  <c r="ALA717" i="1"/>
  <c r="AKQ785" i="1"/>
  <c r="ALS717" i="1"/>
  <c r="YB712" i="1"/>
  <c r="F1879" i="1" l="1"/>
  <c r="F1878" i="1"/>
  <c r="F1877" i="1"/>
  <c r="F1876" i="1"/>
  <c r="F1875" i="1"/>
  <c r="F1874" i="1"/>
  <c r="F1873" i="1"/>
  <c r="F1872" i="1"/>
  <c r="F1871" i="1"/>
  <c r="F1870" i="1"/>
  <c r="AYK778" i="1" s="1"/>
  <c r="AYM778" i="1" s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AZL782" i="1" s="1"/>
  <c r="AZN782" i="1" s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AVZ758" i="1" s="1"/>
  <c r="AWB758" i="1" s="1"/>
  <c r="F1817" i="1"/>
  <c r="F1816" i="1"/>
  <c r="AYK746" i="1" s="1"/>
  <c r="AYM746" i="1" s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AXA763" i="1" s="1"/>
  <c r="AXC763" i="1" s="1"/>
  <c r="F1792" i="1"/>
  <c r="AVZ781" i="1" s="1"/>
  <c r="AWB781" i="1" s="1"/>
  <c r="F1791" i="1"/>
  <c r="F1790" i="1"/>
  <c r="F1789" i="1"/>
  <c r="AZC770" i="1" s="1"/>
  <c r="AZE770" i="1" s="1"/>
  <c r="F1788" i="1"/>
  <c r="F1787" i="1"/>
  <c r="ARM745" i="1" s="1"/>
  <c r="ARO745" i="1" s="1"/>
  <c r="F1786" i="1"/>
  <c r="F1785" i="1"/>
  <c r="F1784" i="1"/>
  <c r="F1783" i="1"/>
  <c r="AQL782" i="1" s="1"/>
  <c r="AQN782" i="1" s="1"/>
  <c r="F1782" i="1"/>
  <c r="F1781" i="1"/>
  <c r="F1780" i="1"/>
  <c r="F1779" i="1"/>
  <c r="F1778" i="1"/>
  <c r="F1777" i="1"/>
  <c r="F1776" i="1"/>
  <c r="F1775" i="1"/>
  <c r="F1774" i="1"/>
  <c r="AWR769" i="1" s="1"/>
  <c r="AWT769" i="1" s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AYT736" i="1" s="1"/>
  <c r="AYV736" i="1" s="1"/>
  <c r="F1746" i="1"/>
  <c r="F1745" i="1"/>
  <c r="ASN774" i="1" s="1"/>
  <c r="ASP774" i="1" s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ATF760" i="1" s="1"/>
  <c r="ATH760" i="1" s="1"/>
  <c r="F1723" i="1"/>
  <c r="F1722" i="1"/>
  <c r="F1721" i="1"/>
  <c r="F1720" i="1"/>
  <c r="F1719" i="1"/>
  <c r="AWR779" i="1" s="1"/>
  <c r="AWT779" i="1" s="1"/>
  <c r="F1718" i="1"/>
  <c r="F1717" i="1"/>
  <c r="F1716" i="1"/>
  <c r="F1715" i="1"/>
  <c r="F1714" i="1"/>
  <c r="F1713" i="1"/>
  <c r="AYT770" i="1" s="1"/>
  <c r="AYV770" i="1" s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ATF778" i="1" s="1"/>
  <c r="ATH778" i="1" s="1"/>
  <c r="F1694" i="1"/>
  <c r="ATX782" i="1" s="1"/>
  <c r="ATZ782" i="1" s="1"/>
  <c r="F1693" i="1"/>
  <c r="F1692" i="1"/>
  <c r="AVQ763" i="1" s="1"/>
  <c r="AVS763" i="1" s="1"/>
  <c r="F1691" i="1"/>
  <c r="F1690" i="1"/>
  <c r="F1689" i="1"/>
  <c r="F1688" i="1"/>
  <c r="F1687" i="1"/>
  <c r="F1686" i="1"/>
  <c r="F1685" i="1"/>
  <c r="F1684" i="1"/>
  <c r="F1683" i="1"/>
  <c r="AYT733" i="1" s="1"/>
  <c r="AYV733" i="1" s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ATF763" i="1" s="1"/>
  <c r="ATH763" i="1" s="1"/>
  <c r="F1666" i="1"/>
  <c r="ARV768" i="1" s="1"/>
  <c r="ARX768" i="1" s="1"/>
  <c r="F1665" i="1"/>
  <c r="AVZ782" i="1" s="1"/>
  <c r="AWB782" i="1" s="1"/>
  <c r="F1664" i="1"/>
  <c r="F1663" i="1"/>
  <c r="F1662" i="1"/>
  <c r="F1661" i="1"/>
  <c r="F1660" i="1"/>
  <c r="F1659" i="1"/>
  <c r="F1658" i="1"/>
  <c r="F1657" i="1"/>
  <c r="F1656" i="1"/>
  <c r="AWI769" i="1" s="1"/>
  <c r="AWK769" i="1" s="1"/>
  <c r="F1655" i="1"/>
  <c r="F1654" i="1"/>
  <c r="F1653" i="1"/>
  <c r="F1652" i="1"/>
  <c r="F1651" i="1"/>
  <c r="F1650" i="1"/>
  <c r="F1649" i="1"/>
  <c r="AUP781" i="1" s="1"/>
  <c r="AUR781" i="1" s="1"/>
  <c r="F1648" i="1"/>
  <c r="F1647" i="1"/>
  <c r="F1646" i="1"/>
  <c r="ARV761" i="1" s="1"/>
  <c r="ARX761" i="1" s="1"/>
  <c r="F1645" i="1"/>
  <c r="F1644" i="1"/>
  <c r="F1643" i="1"/>
  <c r="F1642" i="1"/>
  <c r="F1641" i="1"/>
  <c r="ARM772" i="1" s="1"/>
  <c r="ARO772" i="1" s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AXS773" i="1" s="1"/>
  <c r="AXU773" i="1" s="1"/>
  <c r="F1628" i="1"/>
  <c r="F1627" i="1"/>
  <c r="ARM781" i="1" s="1"/>
  <c r="ARO781" i="1" s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AYK781" i="1" s="1"/>
  <c r="AYM781" i="1" s="1"/>
  <c r="F1612" i="1"/>
  <c r="F1611" i="1"/>
  <c r="F1610" i="1"/>
  <c r="F1609" i="1"/>
  <c r="F1608" i="1"/>
  <c r="AXA776" i="1" s="1"/>
  <c r="AXC776" i="1" s="1"/>
  <c r="F1607" i="1"/>
  <c r="AQU761" i="1" s="1"/>
  <c r="AQW761" i="1" s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AZC780" i="1" s="1"/>
  <c r="AZE780" i="1" s="1"/>
  <c r="F1580" i="1"/>
  <c r="F1579" i="1"/>
  <c r="F1578" i="1"/>
  <c r="F1577" i="1"/>
  <c r="F1576" i="1"/>
  <c r="F1575" i="1"/>
  <c r="F1574" i="1"/>
  <c r="F1573" i="1"/>
  <c r="F1572" i="1"/>
  <c r="F1571" i="1"/>
  <c r="AXA744" i="1" s="1"/>
  <c r="AXC744" i="1" s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AQL779" i="1" s="1"/>
  <c r="AQN779" i="1" s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ATX780" i="1" s="1"/>
  <c r="ATZ780" i="1" s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AYT739" i="1" s="1"/>
  <c r="AYV739" i="1" s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ARD779" i="1" s="1"/>
  <c r="ARF779" i="1" s="1"/>
  <c r="F1503" i="1"/>
  <c r="F1502" i="1"/>
  <c r="F1501" i="1"/>
  <c r="F1500" i="1"/>
  <c r="F1499" i="1"/>
  <c r="ATF751" i="1" s="1"/>
  <c r="ATH751" i="1" s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ASW758" i="1" s="1"/>
  <c r="ASY758" i="1" s="1"/>
  <c r="F1483" i="1"/>
  <c r="F1482" i="1"/>
  <c r="F1481" i="1"/>
  <c r="F1480" i="1"/>
  <c r="F1479" i="1"/>
  <c r="F1478" i="1"/>
  <c r="F1477" i="1"/>
  <c r="F1476" i="1"/>
  <c r="F1475" i="1"/>
  <c r="F1474" i="1"/>
  <c r="F1473" i="1"/>
  <c r="ARM748" i="1" s="1"/>
  <c r="ARO748" i="1" s="1"/>
  <c r="F1472" i="1"/>
  <c r="F1471" i="1"/>
  <c r="F1470" i="1"/>
  <c r="ATF770" i="1" s="1"/>
  <c r="ATH770" i="1" s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ASN782" i="1" s="1"/>
  <c r="ASP782" i="1" s="1"/>
  <c r="F1445" i="1"/>
  <c r="F1444" i="1"/>
  <c r="AUP767" i="1" s="1"/>
  <c r="AUR767" i="1" s="1"/>
  <c r="F1443" i="1"/>
  <c r="F1442" i="1"/>
  <c r="F1441" i="1"/>
  <c r="ARD780" i="1" s="1"/>
  <c r="ARF780" i="1" s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AYK779" i="1" s="1"/>
  <c r="AYM779" i="1" s="1"/>
  <c r="F1414" i="1"/>
  <c r="ASE782" i="1" s="1"/>
  <c r="ASG782" i="1" s="1"/>
  <c r="F1413" i="1"/>
  <c r="F1412" i="1"/>
  <c r="F1411" i="1"/>
  <c r="F1410" i="1"/>
  <c r="F1409" i="1"/>
  <c r="F1408" i="1"/>
  <c r="F1407" i="1"/>
  <c r="F1406" i="1"/>
  <c r="F1405" i="1"/>
  <c r="AYT775" i="1" s="1"/>
  <c r="AYV775" i="1" s="1"/>
  <c r="F1404" i="1"/>
  <c r="F1403" i="1"/>
  <c r="F1402" i="1"/>
  <c r="F1401" i="1"/>
  <c r="F1400" i="1"/>
  <c r="F1399" i="1"/>
  <c r="F1398" i="1"/>
  <c r="F1397" i="1"/>
  <c r="AQU764" i="1" s="1"/>
  <c r="AQW764" i="1" s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ASE738" i="1" s="1"/>
  <c r="ASG738" i="1" s="1"/>
  <c r="F1379" i="1"/>
  <c r="F1378" i="1"/>
  <c r="F1377" i="1"/>
  <c r="F1376" i="1"/>
  <c r="AYK757" i="1" s="1"/>
  <c r="AYM757" i="1" s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BAD778" i="1" s="1"/>
  <c r="BAF778" i="1" s="1"/>
  <c r="F1349" i="1"/>
  <c r="F1348" i="1"/>
  <c r="F1347" i="1"/>
  <c r="F1346" i="1"/>
  <c r="ATF755" i="1" s="1"/>
  <c r="ATH755" i="1" s="1"/>
  <c r="F1345" i="1"/>
  <c r="ARD781" i="1" s="1"/>
  <c r="ARF781" i="1" s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AXS772" i="1" s="1"/>
  <c r="AXU772" i="1" s="1"/>
  <c r="F1325" i="1"/>
  <c r="F1324" i="1"/>
  <c r="F1323" i="1"/>
  <c r="F1322" i="1"/>
  <c r="F1321" i="1"/>
  <c r="F1320" i="1"/>
  <c r="AUG733" i="1" s="1"/>
  <c r="AUI733" i="1" s="1"/>
  <c r="F1319" i="1"/>
  <c r="F1318" i="1"/>
  <c r="F1317" i="1"/>
  <c r="F1316" i="1"/>
  <c r="F1315" i="1"/>
  <c r="F1314" i="1"/>
  <c r="F1313" i="1"/>
  <c r="F1312" i="1"/>
  <c r="AXA781" i="1" s="1"/>
  <c r="AXC781" i="1" s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AYK767" i="1" s="1"/>
  <c r="AYM767" i="1" s="1"/>
  <c r="F1294" i="1"/>
  <c r="F1293" i="1"/>
  <c r="F1292" i="1"/>
  <c r="F1291" i="1"/>
  <c r="F1290" i="1"/>
  <c r="F1289" i="1"/>
  <c r="F1288" i="1"/>
  <c r="F1287" i="1"/>
  <c r="ATF779" i="1" s="1"/>
  <c r="ATH779" i="1" s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BAD779" i="1" s="1"/>
  <c r="BAF779" i="1" s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AVZ779" i="1" s="1"/>
  <c r="AWB779" i="1" s="1"/>
  <c r="F1245" i="1"/>
  <c r="F1244" i="1"/>
  <c r="AYK756" i="1" s="1"/>
  <c r="AYM756" i="1" s="1"/>
  <c r="F1243" i="1"/>
  <c r="AXA732" i="1" s="1"/>
  <c r="AXC732" i="1" s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AUG757" i="1" s="1"/>
  <c r="AUI757" i="1" s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AWI776" i="1" s="1"/>
  <c r="AWK776" i="1" s="1"/>
  <c r="F1210" i="1"/>
  <c r="AYK755" i="1" s="1"/>
  <c r="AYM755" i="1" s="1"/>
  <c r="F1209" i="1"/>
  <c r="F1208" i="1"/>
  <c r="F1207" i="1"/>
  <c r="F1206" i="1"/>
  <c r="F1205" i="1"/>
  <c r="F1204" i="1"/>
  <c r="F1203" i="1"/>
  <c r="AXA775" i="1" s="1"/>
  <c r="AXC775" i="1" s="1"/>
  <c r="F1202" i="1"/>
  <c r="F1201" i="1"/>
  <c r="F1200" i="1"/>
  <c r="F1199" i="1"/>
  <c r="F1198" i="1"/>
  <c r="F1197" i="1"/>
  <c r="F1196" i="1"/>
  <c r="F1195" i="1"/>
  <c r="ATO779" i="1" s="1"/>
  <c r="ATQ779" i="1" s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AUY775" i="1" s="1"/>
  <c r="AVA775" i="1" s="1"/>
  <c r="F1182" i="1"/>
  <c r="F1181" i="1"/>
  <c r="F1180" i="1"/>
  <c r="F1179" i="1"/>
  <c r="F1178" i="1"/>
  <c r="F1177" i="1"/>
  <c r="F1176" i="1"/>
  <c r="F1175" i="1"/>
  <c r="F1174" i="1"/>
  <c r="F1173" i="1"/>
  <c r="AXA739" i="1" s="1"/>
  <c r="AXC739" i="1" s="1"/>
  <c r="F1172" i="1"/>
  <c r="F1171" i="1"/>
  <c r="F1170" i="1"/>
  <c r="F1169" i="1"/>
  <c r="F1168" i="1"/>
  <c r="ATX769" i="1" s="1"/>
  <c r="ATZ769" i="1" s="1"/>
  <c r="F1167" i="1"/>
  <c r="AXS782" i="1" s="1"/>
  <c r="AXU782" i="1" s="1"/>
  <c r="F1166" i="1"/>
  <c r="F1165" i="1"/>
  <c r="F1164" i="1"/>
  <c r="AUG782" i="1" s="1"/>
  <c r="AUI782" i="1" s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AUG739" i="1" s="1"/>
  <c r="AUI739" i="1" s="1"/>
  <c r="F1143" i="1"/>
  <c r="AWR782" i="1" s="1"/>
  <c r="AWT782" i="1" s="1"/>
  <c r="F1142" i="1"/>
  <c r="F1141" i="1"/>
  <c r="F1140" i="1"/>
  <c r="F1139" i="1"/>
  <c r="ASN779" i="1" s="1"/>
  <c r="ASP779" i="1" s="1"/>
  <c r="F1138" i="1"/>
  <c r="F1137" i="1"/>
  <c r="ASN763" i="1" s="1"/>
  <c r="ASP763" i="1" s="1"/>
  <c r="F1136" i="1"/>
  <c r="F1135" i="1"/>
  <c r="F1134" i="1"/>
  <c r="F1133" i="1"/>
  <c r="F1132" i="1"/>
  <c r="F1131" i="1"/>
  <c r="F1130" i="1"/>
  <c r="F1129" i="1"/>
  <c r="F1128" i="1"/>
  <c r="F1127" i="1"/>
  <c r="AYT722" i="1" s="1"/>
  <c r="AYV722" i="1" s="1"/>
  <c r="F1126" i="1"/>
  <c r="F1125" i="1"/>
  <c r="AQL776" i="1" s="1"/>
  <c r="AQN776" i="1" s="1"/>
  <c r="F1124" i="1"/>
  <c r="F1123" i="1"/>
  <c r="F1122" i="1"/>
  <c r="F1121" i="1"/>
  <c r="F1120" i="1"/>
  <c r="F1119" i="1"/>
  <c r="AYB780" i="1" s="1"/>
  <c r="AYD780" i="1" s="1"/>
  <c r="F1118" i="1"/>
  <c r="F1117" i="1"/>
  <c r="F1116" i="1"/>
  <c r="F1115" i="1"/>
  <c r="F1114" i="1"/>
  <c r="F1113" i="1"/>
  <c r="F1112" i="1"/>
  <c r="F1111" i="1"/>
  <c r="F1110" i="1"/>
  <c r="F1109" i="1"/>
  <c r="F1108" i="1"/>
  <c r="ASN768" i="1" s="1"/>
  <c r="ASP768" i="1" s="1"/>
  <c r="F1107" i="1"/>
  <c r="ATX775" i="1" s="1"/>
  <c r="ATZ775" i="1" s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AVZ778" i="1" s="1"/>
  <c r="AWB778" i="1" s="1"/>
  <c r="F1094" i="1"/>
  <c r="F1093" i="1"/>
  <c r="F1092" i="1"/>
  <c r="F1091" i="1"/>
  <c r="ARM770" i="1" s="1"/>
  <c r="ARO770" i="1" s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ATF757" i="1" s="1"/>
  <c r="ATH757" i="1" s="1"/>
  <c r="F1072" i="1"/>
  <c r="F1071" i="1"/>
  <c r="F1070" i="1"/>
  <c r="AUY773" i="1" s="1"/>
  <c r="AVA773" i="1" s="1"/>
  <c r="F1069" i="1"/>
  <c r="F1068" i="1"/>
  <c r="F1067" i="1"/>
  <c r="F1066" i="1"/>
  <c r="F1065" i="1"/>
  <c r="F1064" i="1"/>
  <c r="F1063" i="1"/>
  <c r="ATF780" i="1" s="1"/>
  <c r="ATH780" i="1" s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AXA780" i="1" s="1"/>
  <c r="AXC780" i="1" s="1"/>
  <c r="F1027" i="1"/>
  <c r="F1026" i="1"/>
  <c r="F1025" i="1"/>
  <c r="F1024" i="1"/>
  <c r="AXA782" i="1" s="1"/>
  <c r="AXC782" i="1" s="1"/>
  <c r="F1023" i="1"/>
  <c r="F1022" i="1"/>
  <c r="F1021" i="1"/>
  <c r="BAD781" i="1" s="1"/>
  <c r="BAF781" i="1" s="1"/>
  <c r="F1020" i="1"/>
  <c r="F1019" i="1"/>
  <c r="F1018" i="1"/>
  <c r="F1017" i="1"/>
  <c r="F1016" i="1"/>
  <c r="F1015" i="1"/>
  <c r="AZL768" i="1" s="1"/>
  <c r="AZN768" i="1" s="1"/>
  <c r="F1014" i="1"/>
  <c r="F1013" i="1"/>
  <c r="AXA743" i="1" s="1"/>
  <c r="AXC743" i="1" s="1"/>
  <c r="F1012" i="1"/>
  <c r="F1011" i="1"/>
  <c r="AXA764" i="1" s="1"/>
  <c r="AXC764" i="1" s="1"/>
  <c r="F1010" i="1"/>
  <c r="F1009" i="1"/>
  <c r="F1008" i="1"/>
  <c r="F1007" i="1"/>
  <c r="AVZ748" i="1" s="1"/>
  <c r="AWB748" i="1" s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ASW780" i="1" s="1"/>
  <c r="ASY780" i="1" s="1"/>
  <c r="F992" i="1"/>
  <c r="F991" i="1"/>
  <c r="F990" i="1"/>
  <c r="F989" i="1"/>
  <c r="F988" i="1"/>
  <c r="F987" i="1"/>
  <c r="AYT781" i="1" s="1"/>
  <c r="AYV781" i="1" s="1"/>
  <c r="F986" i="1"/>
  <c r="F985" i="1"/>
  <c r="F984" i="1"/>
  <c r="F983" i="1"/>
  <c r="F982" i="1"/>
  <c r="F981" i="1"/>
  <c r="F980" i="1"/>
  <c r="F979" i="1"/>
  <c r="F978" i="1"/>
  <c r="F977" i="1"/>
  <c r="F976" i="1"/>
  <c r="F975" i="1"/>
  <c r="BAD752" i="1" s="1"/>
  <c r="BAF752" i="1" s="1"/>
  <c r="F974" i="1"/>
  <c r="F973" i="1"/>
  <c r="AUP752" i="1" s="1"/>
  <c r="AUR752" i="1" s="1"/>
  <c r="F972" i="1"/>
  <c r="F971" i="1"/>
  <c r="F970" i="1"/>
  <c r="F969" i="1"/>
  <c r="F968" i="1"/>
  <c r="ASE757" i="1" s="1"/>
  <c r="ASG757" i="1" s="1"/>
  <c r="F967" i="1"/>
  <c r="F966" i="1"/>
  <c r="F965" i="1"/>
  <c r="F964" i="1"/>
  <c r="F963" i="1"/>
  <c r="F962" i="1"/>
  <c r="AYT768" i="1" s="1"/>
  <c r="AYV768" i="1" s="1"/>
  <c r="F961" i="1"/>
  <c r="AYT779" i="1" s="1"/>
  <c r="AYV779" i="1" s="1"/>
  <c r="F960" i="1"/>
  <c r="F959" i="1"/>
  <c r="F958" i="1"/>
  <c r="ATF728" i="1" s="1"/>
  <c r="ATH728" i="1" s="1"/>
  <c r="F957" i="1"/>
  <c r="AUP745" i="1" s="1"/>
  <c r="AUR745" i="1" s="1"/>
  <c r="F956" i="1"/>
  <c r="F955" i="1"/>
  <c r="ATX756" i="1" s="1"/>
  <c r="ATZ756" i="1" s="1"/>
  <c r="F954" i="1"/>
  <c r="F953" i="1"/>
  <c r="F952" i="1"/>
  <c r="F951" i="1"/>
  <c r="F950" i="1"/>
  <c r="F949" i="1"/>
  <c r="F948" i="1"/>
  <c r="F947" i="1"/>
  <c r="AYT761" i="1" s="1"/>
  <c r="AYV761" i="1" s="1"/>
  <c r="F946" i="1"/>
  <c r="F945" i="1"/>
  <c r="F944" i="1"/>
  <c r="F943" i="1"/>
  <c r="F942" i="1"/>
  <c r="F941" i="1"/>
  <c r="F940" i="1"/>
  <c r="F939" i="1"/>
  <c r="F938" i="1"/>
  <c r="F937" i="1"/>
  <c r="AYK743" i="1" s="1"/>
  <c r="AYM743" i="1" s="1"/>
  <c r="F936" i="1"/>
  <c r="ASN772" i="1" s="1"/>
  <c r="ASP772" i="1" s="1"/>
  <c r="F935" i="1"/>
  <c r="F934" i="1"/>
  <c r="F933" i="1"/>
  <c r="F932" i="1"/>
  <c r="AYK775" i="1" s="1"/>
  <c r="AYM775" i="1" s="1"/>
  <c r="F931" i="1"/>
  <c r="F930" i="1"/>
  <c r="AXA746" i="1" s="1"/>
  <c r="AXC746" i="1" s="1"/>
  <c r="F929" i="1"/>
  <c r="F928" i="1"/>
  <c r="F927" i="1"/>
  <c r="AQL780" i="1" s="1"/>
  <c r="AQN780" i="1" s="1"/>
  <c r="F926" i="1"/>
  <c r="F925" i="1"/>
  <c r="AYB773" i="1" s="1"/>
  <c r="AYD773" i="1" s="1"/>
  <c r="F924" i="1"/>
  <c r="F923" i="1"/>
  <c r="F922" i="1"/>
  <c r="F921" i="1"/>
  <c r="F920" i="1"/>
  <c r="AXA778" i="1" s="1"/>
  <c r="AXC778" i="1" s="1"/>
  <c r="F919" i="1"/>
  <c r="F918" i="1"/>
  <c r="F917" i="1"/>
  <c r="F916" i="1"/>
  <c r="F915" i="1"/>
  <c r="F914" i="1"/>
  <c r="F913" i="1"/>
  <c r="F912" i="1"/>
  <c r="AZL780" i="1" s="1"/>
  <c r="AZN780" i="1" s="1"/>
  <c r="F911" i="1"/>
  <c r="F910" i="1"/>
  <c r="F909" i="1"/>
  <c r="F908" i="1"/>
  <c r="F907" i="1"/>
  <c r="AXA779" i="1" s="1"/>
  <c r="AXC779" i="1" s="1"/>
  <c r="F906" i="1"/>
  <c r="F905" i="1"/>
  <c r="F904" i="1"/>
  <c r="F903" i="1"/>
  <c r="AUY780" i="1" s="1"/>
  <c r="AVA780" i="1" s="1"/>
  <c r="F902" i="1"/>
  <c r="F901" i="1"/>
  <c r="F900" i="1"/>
  <c r="F899" i="1"/>
  <c r="F898" i="1"/>
  <c r="AZL779" i="1" s="1"/>
  <c r="AZN779" i="1" s="1"/>
  <c r="F897" i="1"/>
  <c r="F896" i="1"/>
  <c r="F895" i="1"/>
  <c r="F894" i="1"/>
  <c r="AYB776" i="1" s="1"/>
  <c r="AYD776" i="1" s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AYK766" i="1" s="1"/>
  <c r="AYM766" i="1" s="1"/>
  <c r="F875" i="1"/>
  <c r="F874" i="1"/>
  <c r="F873" i="1"/>
  <c r="F872" i="1"/>
  <c r="F871" i="1"/>
  <c r="F870" i="1"/>
  <c r="F869" i="1"/>
  <c r="F868" i="1"/>
  <c r="F867" i="1"/>
  <c r="F866" i="1"/>
  <c r="F865" i="1"/>
  <c r="AUY779" i="1" s="1"/>
  <c r="AVA779" i="1" s="1"/>
  <c r="F864" i="1"/>
  <c r="F863" i="1"/>
  <c r="F862" i="1"/>
  <c r="F861" i="1"/>
  <c r="F860" i="1"/>
  <c r="F859" i="1"/>
  <c r="AYK776" i="1" s="1"/>
  <c r="AYM776" i="1" s="1"/>
  <c r="F858" i="1"/>
  <c r="F857" i="1"/>
  <c r="F856" i="1"/>
  <c r="F855" i="1"/>
  <c r="F854" i="1"/>
  <c r="F853" i="1"/>
  <c r="F852" i="1"/>
  <c r="F851" i="1"/>
  <c r="ARV746" i="1" s="1"/>
  <c r="ARX746" i="1" s="1"/>
  <c r="F850" i="1"/>
  <c r="AYK726" i="1" s="1"/>
  <c r="AYM726" i="1" s="1"/>
  <c r="F849" i="1"/>
  <c r="F848" i="1"/>
  <c r="F847" i="1"/>
  <c r="F846" i="1"/>
  <c r="AYT780" i="1" s="1"/>
  <c r="AYV780" i="1" s="1"/>
  <c r="F845" i="1"/>
  <c r="F844" i="1"/>
  <c r="F843" i="1"/>
  <c r="ATF746" i="1" s="1"/>
  <c r="ATH746" i="1" s="1"/>
  <c r="F842" i="1"/>
  <c r="F841" i="1"/>
  <c r="F840" i="1"/>
  <c r="F839" i="1"/>
  <c r="F838" i="1"/>
  <c r="F837" i="1"/>
  <c r="F836" i="1"/>
  <c r="F835" i="1"/>
  <c r="AWR773" i="1" s="1"/>
  <c r="AWT773" i="1" s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ASE732" i="1" s="1"/>
  <c r="ASG732" i="1" s="1"/>
  <c r="F818" i="1"/>
  <c r="F817" i="1"/>
  <c r="F816" i="1"/>
  <c r="F815" i="1"/>
  <c r="AQL748" i="1" s="1"/>
  <c r="AQN748" i="1" s="1"/>
  <c r="F814" i="1"/>
  <c r="AZL778" i="1" s="1"/>
  <c r="AZN778" i="1" s="1"/>
  <c r="F813" i="1"/>
  <c r="F812" i="1"/>
  <c r="F811" i="1"/>
  <c r="AYT714" i="1" s="1"/>
  <c r="AYV714" i="1" s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AXD783" i="1" l="1"/>
  <c r="AYT754" i="1"/>
  <c r="AYV754" i="1" s="1"/>
  <c r="AZU755" i="1"/>
  <c r="AZW755" i="1" s="1"/>
  <c r="AUP755" i="1"/>
  <c r="AUR755" i="1" s="1"/>
  <c r="AYB755" i="1"/>
  <c r="AYD755" i="1" s="1"/>
  <c r="AVH756" i="1"/>
  <c r="AVJ756" i="1" s="1"/>
  <c r="ATO758" i="1"/>
  <c r="ATQ758" i="1" s="1"/>
  <c r="ASN757" i="1"/>
  <c r="ASP757" i="1" s="1"/>
  <c r="AYT766" i="1"/>
  <c r="AYV766" i="1" s="1"/>
  <c r="AYB767" i="1"/>
  <c r="AYD767" i="1" s="1"/>
  <c r="ARD767" i="1"/>
  <c r="ARF767" i="1" s="1"/>
  <c r="AWI767" i="1"/>
  <c r="AWK767" i="1" s="1"/>
  <c r="AWR766" i="1"/>
  <c r="AWT766" i="1" s="1"/>
  <c r="AZU763" i="1"/>
  <c r="AZW763" i="1" s="1"/>
  <c r="AYK764" i="1"/>
  <c r="AYM764" i="1" s="1"/>
  <c r="AVQ760" i="1"/>
  <c r="AVS760" i="1" s="1"/>
  <c r="AVH761" i="1"/>
  <c r="AVJ761" i="1" s="1"/>
  <c r="ATO760" i="1"/>
  <c r="ATQ760" i="1" s="1"/>
  <c r="ASE760" i="1"/>
  <c r="ASG760" i="1" s="1"/>
  <c r="BAD754" i="1"/>
  <c r="BAF754" i="1" s="1"/>
  <c r="AZU758" i="1"/>
  <c r="AZW758" i="1" s="1"/>
  <c r="AZC758" i="1"/>
  <c r="AZE758" i="1" s="1"/>
  <c r="AXS757" i="1"/>
  <c r="AXU757" i="1" s="1"/>
  <c r="AXJ755" i="1"/>
  <c r="AXL755" i="1" s="1"/>
  <c r="AVH755" i="1"/>
  <c r="AVJ755" i="1" s="1"/>
  <c r="AUG755" i="1"/>
  <c r="AUI755" i="1" s="1"/>
  <c r="AXA754" i="1"/>
  <c r="AXC754" i="1" s="1"/>
  <c r="AWR754" i="1"/>
  <c r="AWT754" i="1" s="1"/>
  <c r="AVZ754" i="1"/>
  <c r="AWB754" i="1" s="1"/>
  <c r="ASN754" i="1"/>
  <c r="ASP754" i="1" s="1"/>
  <c r="AUY754" i="1"/>
  <c r="AVA754" i="1" s="1"/>
  <c r="AVQ758" i="1"/>
  <c r="AVS758" i="1" s="1"/>
  <c r="ARV754" i="1"/>
  <c r="ARX754" i="1" s="1"/>
  <c r="ARM758" i="1"/>
  <c r="ARO758" i="1" s="1"/>
  <c r="AQU754" i="1"/>
  <c r="AQW754" i="1" s="1"/>
  <c r="ARD758" i="1"/>
  <c r="ARF758" i="1" s="1"/>
  <c r="AQL754" i="1"/>
  <c r="AQN754" i="1" s="1"/>
  <c r="AYK748" i="1"/>
  <c r="AYM748" i="1" s="1"/>
  <c r="AXS748" i="1"/>
  <c r="AXU748" i="1" s="1"/>
  <c r="AZL749" i="1"/>
  <c r="AZN749" i="1" s="1"/>
  <c r="AXA748" i="1"/>
  <c r="AXC748" i="1" s="1"/>
  <c r="AUY748" i="1"/>
  <c r="AVA748" i="1" s="1"/>
  <c r="ARD748" i="1"/>
  <c r="ARF748" i="1" s="1"/>
  <c r="AXA767" i="1"/>
  <c r="AXC767" i="1" s="1"/>
  <c r="ATF768" i="1"/>
  <c r="ATH768" i="1" s="1"/>
  <c r="ASW766" i="1"/>
  <c r="ASY766" i="1" s="1"/>
  <c r="AUG769" i="1"/>
  <c r="AUI769" i="1" s="1"/>
  <c r="ATX767" i="1"/>
  <c r="ATZ767" i="1" s="1"/>
  <c r="ARV766" i="1"/>
  <c r="ARX766" i="1" s="1"/>
  <c r="AWR774" i="1"/>
  <c r="AWT774" i="1" s="1"/>
  <c r="AUG774" i="1"/>
  <c r="AUI774" i="1" s="1"/>
  <c r="BAD760" i="1"/>
  <c r="BAF760" i="1" s="1"/>
  <c r="AZL760" i="1"/>
  <c r="AZN760" i="1" s="1"/>
  <c r="AZC760" i="1"/>
  <c r="AZE760" i="1" s="1"/>
  <c r="AXA761" i="1"/>
  <c r="AXC761" i="1" s="1"/>
  <c r="ATX762" i="1"/>
  <c r="ATZ762" i="1" s="1"/>
  <c r="AZU742" i="1"/>
  <c r="AZW742" i="1" s="1"/>
  <c r="AZL742" i="1"/>
  <c r="AZN742" i="1" s="1"/>
  <c r="AZC742" i="1"/>
  <c r="AZE742" i="1" s="1"/>
  <c r="AYT743" i="1"/>
  <c r="AYV743" i="1" s="1"/>
  <c r="AYK744" i="1"/>
  <c r="AYM744" i="1" s="1"/>
  <c r="AXJ742" i="1"/>
  <c r="AXL742" i="1" s="1"/>
  <c r="AWR742" i="1"/>
  <c r="AWT742" i="1" s="1"/>
  <c r="AVZ742" i="1"/>
  <c r="AWB742" i="1" s="1"/>
  <c r="AVQ742" i="1"/>
  <c r="AVS742" i="1" s="1"/>
  <c r="ASW742" i="1"/>
  <c r="ASY742" i="1" s="1"/>
  <c r="ASN742" i="1"/>
  <c r="ASP742" i="1" s="1"/>
  <c r="AXS743" i="1"/>
  <c r="AXU743" i="1" s="1"/>
  <c r="ATX742" i="1"/>
  <c r="ATZ742" i="1" s="1"/>
  <c r="ATO742" i="1"/>
  <c r="ATQ742" i="1" s="1"/>
  <c r="AXA742" i="1"/>
  <c r="AXC742" i="1" s="1"/>
  <c r="AYB746" i="1"/>
  <c r="AYD746" i="1" s="1"/>
  <c r="AWI744" i="1"/>
  <c r="AWK744" i="1" s="1"/>
  <c r="AVH742" i="1"/>
  <c r="AVJ742" i="1" s="1"/>
  <c r="AUY742" i="1"/>
  <c r="AVA742" i="1" s="1"/>
  <c r="AUP742" i="1"/>
  <c r="AUR742" i="1" s="1"/>
  <c r="AUG742" i="1"/>
  <c r="AUI742" i="1" s="1"/>
  <c r="ARD743" i="1"/>
  <c r="ARF743" i="1" s="1"/>
  <c r="ASE746" i="1"/>
  <c r="ASG746" i="1" s="1"/>
  <c r="ARV742" i="1"/>
  <c r="ARX742" i="1" s="1"/>
  <c r="AQL742" i="1"/>
  <c r="AQN742" i="1" s="1"/>
  <c r="ARM742" i="1"/>
  <c r="ARO742" i="1" s="1"/>
  <c r="AQU742" i="1"/>
  <c r="AQW742" i="1" s="1"/>
  <c r="ATX778" i="1"/>
  <c r="ATZ778" i="1" s="1"/>
  <c r="AQU781" i="1"/>
  <c r="AQW781" i="1" s="1"/>
  <c r="ASW779" i="1"/>
  <c r="ASY779" i="1" s="1"/>
  <c r="AVH775" i="1"/>
  <c r="AVJ775" i="1" s="1"/>
  <c r="AVQ774" i="1"/>
  <c r="AVS774" i="1" s="1"/>
  <c r="ATO775" i="1"/>
  <c r="ATQ775" i="1" s="1"/>
  <c r="AZU756" i="1"/>
  <c r="AZW756" i="1" s="1"/>
  <c r="BAD755" i="1"/>
  <c r="BAF755" i="1" s="1"/>
  <c r="AVZ755" i="1"/>
  <c r="AWB755" i="1" s="1"/>
  <c r="AVQ755" i="1"/>
  <c r="AVS755" i="1" s="1"/>
  <c r="AUY755" i="1"/>
  <c r="AVA755" i="1" s="1"/>
  <c r="AZL755" i="1"/>
  <c r="AZN755" i="1" s="1"/>
  <c r="ATO755" i="1"/>
  <c r="ATQ755" i="1" s="1"/>
  <c r="ASW754" i="1"/>
  <c r="ASY754" i="1" s="1"/>
  <c r="ASN758" i="1"/>
  <c r="ASP758" i="1" s="1"/>
  <c r="ATX754" i="1"/>
  <c r="ATZ754" i="1" s="1"/>
  <c r="AWR757" i="1"/>
  <c r="AWT757" i="1" s="1"/>
  <c r="AVH757" i="1"/>
  <c r="AVJ757" i="1" s="1"/>
  <c r="ARD757" i="1"/>
  <c r="ARF757" i="1" s="1"/>
  <c r="ASE754" i="1"/>
  <c r="ASG754" i="1" s="1"/>
  <c r="AQL752" i="1"/>
  <c r="AQN752" i="1" s="1"/>
  <c r="ATF750" i="1"/>
  <c r="ATH750" i="1" s="1"/>
  <c r="ASW751" i="1"/>
  <c r="ASY751" i="1" s="1"/>
  <c r="AWR746" i="1"/>
  <c r="AWT746" i="1" s="1"/>
  <c r="ASE745" i="1"/>
  <c r="ASG745" i="1" s="1"/>
  <c r="ARD744" i="1"/>
  <c r="ARF744" i="1" s="1"/>
  <c r="AZU757" i="1"/>
  <c r="AZW757" i="1" s="1"/>
  <c r="AXS755" i="1"/>
  <c r="AXU755" i="1" s="1"/>
  <c r="AXJ754" i="1"/>
  <c r="AXL754" i="1" s="1"/>
  <c r="AVH758" i="1"/>
  <c r="AVJ758" i="1" s="1"/>
  <c r="AUP758" i="1"/>
  <c r="AUR758" i="1" s="1"/>
  <c r="AYB757" i="1"/>
  <c r="AYD757" i="1" s="1"/>
  <c r="AQU757" i="1"/>
  <c r="AQW757" i="1" s="1"/>
  <c r="ARM756" i="1"/>
  <c r="ARO756" i="1" s="1"/>
  <c r="AQL755" i="1"/>
  <c r="AQN755" i="1" s="1"/>
  <c r="AZU738" i="1"/>
  <c r="AZW738" i="1" s="1"/>
  <c r="AZL738" i="1"/>
  <c r="AZN738" i="1" s="1"/>
  <c r="AYB736" i="1"/>
  <c r="AYD736" i="1" s="1"/>
  <c r="AXJ738" i="1"/>
  <c r="AXL738" i="1" s="1"/>
  <c r="AUP738" i="1"/>
  <c r="AUR738" i="1" s="1"/>
  <c r="ATO737" i="1"/>
  <c r="ATQ737" i="1" s="1"/>
  <c r="AQL737" i="1"/>
  <c r="AQN737" i="1" s="1"/>
  <c r="ASE736" i="1"/>
  <c r="ASG736" i="1" s="1"/>
  <c r="ARV738" i="1"/>
  <c r="ARX738" i="1" s="1"/>
  <c r="AZU739" i="1"/>
  <c r="AZW739" i="1" s="1"/>
  <c r="AYB738" i="1"/>
  <c r="AYD738" i="1" s="1"/>
  <c r="AVH739" i="1"/>
  <c r="AVJ739" i="1" s="1"/>
  <c r="ARM736" i="1"/>
  <c r="ARO736" i="1" s="1"/>
  <c r="ASW770" i="1"/>
  <c r="ASY770" i="1" s="1"/>
  <c r="ASE769" i="1"/>
  <c r="ASG769" i="1" s="1"/>
  <c r="AZL714" i="1"/>
  <c r="AZN714" i="1" s="1"/>
  <c r="BAD713" i="1"/>
  <c r="BAF713" i="1" s="1"/>
  <c r="AZU713" i="1"/>
  <c r="AZW713" i="1" s="1"/>
  <c r="AYK714" i="1"/>
  <c r="AYM714" i="1" s="1"/>
  <c r="AXS714" i="1"/>
  <c r="AXU714" i="1" s="1"/>
  <c r="AUP715" i="1"/>
  <c r="AUR715" i="1" s="1"/>
  <c r="AXA714" i="1"/>
  <c r="AXC714" i="1" s="1"/>
  <c r="AXJ713" i="1"/>
  <c r="AXL713" i="1" s="1"/>
  <c r="AVQ713" i="1"/>
  <c r="AVS713" i="1" s="1"/>
  <c r="ATX715" i="1"/>
  <c r="ATZ715" i="1" s="1"/>
  <c r="ATO714" i="1"/>
  <c r="ATQ714" i="1" s="1"/>
  <c r="AWI716" i="1"/>
  <c r="AWK716" i="1" s="1"/>
  <c r="AUG713" i="1"/>
  <c r="AUI713" i="1" s="1"/>
  <c r="AVH713" i="1"/>
  <c r="AVJ713" i="1" s="1"/>
  <c r="ARM713" i="1"/>
  <c r="ARO713" i="1" s="1"/>
  <c r="AQU713" i="1"/>
  <c r="AQW713" i="1" s="1"/>
  <c r="ATF715" i="1"/>
  <c r="ATH715" i="1" s="1"/>
  <c r="ASW716" i="1"/>
  <c r="ASY716" i="1" s="1"/>
  <c r="ASN713" i="1"/>
  <c r="ASP713" i="1" s="1"/>
  <c r="ARD712" i="1"/>
  <c r="ARF712" i="1" s="1"/>
  <c r="AQL716" i="1"/>
  <c r="AQN716" i="1" s="1"/>
  <c r="AWR763" i="1"/>
  <c r="AWT763" i="1" s="1"/>
  <c r="AYB762" i="1"/>
  <c r="AYD762" i="1" s="1"/>
  <c r="ATX763" i="1"/>
  <c r="ATZ763" i="1" s="1"/>
  <c r="ASW761" i="1"/>
  <c r="ASY761" i="1" s="1"/>
  <c r="AZC748" i="1"/>
  <c r="AZE748" i="1" s="1"/>
  <c r="AWR749" i="1"/>
  <c r="AWT749" i="1" s="1"/>
  <c r="ASN752" i="1"/>
  <c r="ASP752" i="1" s="1"/>
  <c r="AUY770" i="1"/>
  <c r="AVA770" i="1" s="1"/>
  <c r="AXA766" i="1"/>
  <c r="AXC766" i="1" s="1"/>
  <c r="ARV769" i="1"/>
  <c r="ARX769" i="1" s="1"/>
  <c r="ARD769" i="1"/>
  <c r="ARF769" i="1" s="1"/>
  <c r="AUG754" i="1"/>
  <c r="AUI754" i="1" s="1"/>
  <c r="AUY757" i="1"/>
  <c r="AVA757" i="1" s="1"/>
  <c r="ASE758" i="1"/>
  <c r="ASG758" i="1" s="1"/>
  <c r="AVZ763" i="1"/>
  <c r="AWB763" i="1" s="1"/>
  <c r="AZC763" i="1"/>
  <c r="AZE763" i="1" s="1"/>
  <c r="AWR761" i="1"/>
  <c r="AWT761" i="1" s="1"/>
  <c r="AVQ761" i="1"/>
  <c r="AVS761" i="1" s="1"/>
  <c r="AVH760" i="1"/>
  <c r="AVJ760" i="1" s="1"/>
  <c r="ATO762" i="1"/>
  <c r="ATQ762" i="1" s="1"/>
  <c r="AUG762" i="1"/>
  <c r="AUI762" i="1" s="1"/>
  <c r="ASW763" i="1"/>
  <c r="ASY763" i="1" s="1"/>
  <c r="AQL760" i="1"/>
  <c r="AQN760" i="1" s="1"/>
  <c r="ASN760" i="1"/>
  <c r="ASP760" i="1" s="1"/>
  <c r="ARV762" i="1"/>
  <c r="ARX762" i="1" s="1"/>
  <c r="AYT774" i="1"/>
  <c r="AYV774" i="1" s="1"/>
  <c r="AXS776" i="1"/>
  <c r="AXU776" i="1" s="1"/>
  <c r="BAD768" i="1"/>
  <c r="BAF768" i="1" s="1"/>
  <c r="AZU767" i="1"/>
  <c r="AZW767" i="1" s="1"/>
  <c r="AXS767" i="1"/>
  <c r="AXU767" i="1" s="1"/>
  <c r="AVQ767" i="1"/>
  <c r="AVS767" i="1" s="1"/>
  <c r="AVH767" i="1"/>
  <c r="AVJ767" i="1" s="1"/>
  <c r="ATO766" i="1"/>
  <c r="ATQ766" i="1" s="1"/>
  <c r="ASN767" i="1"/>
  <c r="ASP767" i="1" s="1"/>
  <c r="AQL766" i="1"/>
  <c r="AQN766" i="1" s="1"/>
  <c r="BAD776" i="1"/>
  <c r="BAF776" i="1" s="1"/>
  <c r="AYT773" i="1"/>
  <c r="AYV773" i="1" s="1"/>
  <c r="ASW775" i="1"/>
  <c r="ASY775" i="1" s="1"/>
  <c r="BAD763" i="1"/>
  <c r="BAF763" i="1" s="1"/>
  <c r="ASW762" i="1"/>
  <c r="ASY762" i="1" s="1"/>
  <c r="AUG761" i="1"/>
  <c r="AUI761" i="1" s="1"/>
  <c r="ASE762" i="1"/>
  <c r="ASG762" i="1" s="1"/>
  <c r="ARD762" i="1"/>
  <c r="ARF762" i="1" s="1"/>
  <c r="ATO781" i="1"/>
  <c r="ATQ781" i="1" s="1"/>
  <c r="AVH781" i="1"/>
  <c r="AVJ781" i="1" s="1"/>
  <c r="AQL773" i="1"/>
  <c r="AQN773" i="1" s="1"/>
  <c r="ARD774" i="1"/>
  <c r="ARF774" i="1" s="1"/>
  <c r="AYK732" i="1"/>
  <c r="AYM732" i="1" s="1"/>
  <c r="AUY732" i="1"/>
  <c r="AVA732" i="1" s="1"/>
  <c r="AVQ734" i="1"/>
  <c r="AVS734" i="1" s="1"/>
  <c r="AWR733" i="1"/>
  <c r="AWT733" i="1" s="1"/>
  <c r="AVZ733" i="1"/>
  <c r="AWB733" i="1" s="1"/>
  <c r="AQU733" i="1"/>
  <c r="AQW733" i="1" s="1"/>
  <c r="AQL730" i="1"/>
  <c r="AQN730" i="1" s="1"/>
  <c r="BAD732" i="1"/>
  <c r="BAF732" i="1" s="1"/>
  <c r="AZL733" i="1"/>
  <c r="AZN733" i="1" s="1"/>
  <c r="ATF731" i="1"/>
  <c r="ATH731" i="1" s="1"/>
  <c r="ASW731" i="1"/>
  <c r="ASY731" i="1" s="1"/>
  <c r="ARD732" i="1"/>
  <c r="ARF732" i="1" s="1"/>
  <c r="AYT745" i="1"/>
  <c r="AYV745" i="1" s="1"/>
  <c r="AUP746" i="1"/>
  <c r="AUR746" i="1" s="1"/>
  <c r="ATF743" i="1"/>
  <c r="ATH743" i="1" s="1"/>
  <c r="AZL720" i="1"/>
  <c r="AZN720" i="1" s="1"/>
  <c r="AYT718" i="1"/>
  <c r="AYV718" i="1" s="1"/>
  <c r="AUY720" i="1"/>
  <c r="AVA720" i="1" s="1"/>
  <c r="ARV721" i="1"/>
  <c r="ARX721" i="1" s="1"/>
  <c r="AWR778" i="1"/>
  <c r="AWT778" i="1" s="1"/>
  <c r="AWI778" i="1"/>
  <c r="AWK778" i="1" s="1"/>
  <c r="AXS781" i="1"/>
  <c r="AXU781" i="1" s="1"/>
  <c r="AUG781" i="1"/>
  <c r="AUI781" i="1" s="1"/>
  <c r="ARV780" i="1"/>
  <c r="ARX780" i="1" s="1"/>
  <c r="ARM779" i="1"/>
  <c r="ARO779" i="1" s="1"/>
  <c r="ASN780" i="1"/>
  <c r="ASP780" i="1" s="1"/>
  <c r="AYK768" i="1"/>
  <c r="AYM768" i="1" s="1"/>
  <c r="AYB770" i="1"/>
  <c r="AYD770" i="1" s="1"/>
  <c r="BAD734" i="1"/>
  <c r="BAF734" i="1" s="1"/>
  <c r="AXS730" i="1"/>
  <c r="AXU730" i="1" s="1"/>
  <c r="AYT730" i="1"/>
  <c r="AYV730" i="1" s="1"/>
  <c r="AXJ732" i="1"/>
  <c r="AXL732" i="1" s="1"/>
  <c r="AVZ734" i="1"/>
  <c r="AWB734" i="1" s="1"/>
  <c r="AUY734" i="1"/>
  <c r="AVA734" i="1" s="1"/>
  <c r="AWI733" i="1"/>
  <c r="AWK733" i="1" s="1"/>
  <c r="ARD733" i="1"/>
  <c r="ARF733" i="1" s="1"/>
  <c r="AQL732" i="1"/>
  <c r="AQN732" i="1" s="1"/>
  <c r="AZU731" i="1"/>
  <c r="AZW731" i="1" s="1"/>
  <c r="AVQ731" i="1"/>
  <c r="AVS731" i="1" s="1"/>
  <c r="AVZ730" i="1"/>
  <c r="AWB730" i="1" s="1"/>
  <c r="AVH732" i="1"/>
  <c r="AVJ732" i="1" s="1"/>
  <c r="ASW734" i="1"/>
  <c r="ASY734" i="1" s="1"/>
  <c r="ATO733" i="1"/>
  <c r="ATQ733" i="1" s="1"/>
  <c r="AYB768" i="1"/>
  <c r="AYD768" i="1" s="1"/>
  <c r="AVZ768" i="1"/>
  <c r="AWB768" i="1" s="1"/>
  <c r="AZC782" i="1"/>
  <c r="AZE782" i="1" s="1"/>
  <c r="AWR780" i="1"/>
  <c r="AWT780" i="1" s="1"/>
  <c r="AZL772" i="1"/>
  <c r="AZN772" i="1" s="1"/>
  <c r="AZU775" i="1"/>
  <c r="AZW775" i="1" s="1"/>
  <c r="AUP773" i="1"/>
  <c r="AUR773" i="1" s="1"/>
  <c r="AVQ776" i="1"/>
  <c r="AVS776" i="1" s="1"/>
  <c r="AXA773" i="1"/>
  <c r="AXC773" i="1" s="1"/>
  <c r="ATF772" i="1"/>
  <c r="ATH772" i="1" s="1"/>
  <c r="ARD775" i="1"/>
  <c r="ARF775" i="1" s="1"/>
  <c r="AVH716" i="1"/>
  <c r="AVJ716" i="1" s="1"/>
  <c r="AUY716" i="1"/>
  <c r="AVA716" i="1" s="1"/>
  <c r="AVZ716" i="1"/>
  <c r="AWB716" i="1" s="1"/>
  <c r="AZC716" i="1"/>
  <c r="AZE716" i="1" s="1"/>
  <c r="AWR714" i="1"/>
  <c r="AWT714" i="1" s="1"/>
  <c r="AQU716" i="1"/>
  <c r="AQW716" i="1" s="1"/>
  <c r="ASE715" i="1"/>
  <c r="ASG715" i="1" s="1"/>
  <c r="AQL715" i="1"/>
  <c r="AQN715" i="1" s="1"/>
  <c r="AYT762" i="1"/>
  <c r="AYV762" i="1" s="1"/>
  <c r="AYK761" i="1"/>
  <c r="AYM761" i="1" s="1"/>
  <c r="AXJ762" i="1"/>
  <c r="AXL762" i="1" s="1"/>
  <c r="AXS763" i="1"/>
  <c r="AXU763" i="1" s="1"/>
  <c r="AYT764" i="1"/>
  <c r="AYV764" i="1" s="1"/>
  <c r="AVZ764" i="1"/>
  <c r="AWB764" i="1" s="1"/>
  <c r="BAD716" i="1"/>
  <c r="BAF716" i="1" s="1"/>
  <c r="AZC715" i="1"/>
  <c r="AZE715" i="1" s="1"/>
  <c r="AXA715" i="1"/>
  <c r="AXC715" i="1" s="1"/>
  <c r="AWR715" i="1"/>
  <c r="AWT715" i="1" s="1"/>
  <c r="AWI715" i="1"/>
  <c r="AWK715" i="1" s="1"/>
  <c r="AYK713" i="1"/>
  <c r="AYM713" i="1" s="1"/>
  <c r="AYB714" i="1"/>
  <c r="AYD714" i="1" s="1"/>
  <c r="AXS715" i="1"/>
  <c r="AXU715" i="1" s="1"/>
  <c r="ASW714" i="1"/>
  <c r="ASY714" i="1" s="1"/>
  <c r="ATX714" i="1"/>
  <c r="ATZ714" i="1" s="1"/>
  <c r="ATO713" i="1"/>
  <c r="ATQ713" i="1" s="1"/>
  <c r="AVZ714" i="1"/>
  <c r="AWB714" i="1" s="1"/>
  <c r="ARD716" i="1"/>
  <c r="ARF716" i="1" s="1"/>
  <c r="AUP713" i="1"/>
  <c r="AUR713" i="1" s="1"/>
  <c r="AZL716" i="1"/>
  <c r="AZN716" i="1" s="1"/>
  <c r="BAD715" i="1"/>
  <c r="BAF715" i="1" s="1"/>
  <c r="AVQ715" i="1"/>
  <c r="AVS715" i="1" s="1"/>
  <c r="AVH715" i="1"/>
  <c r="AVJ715" i="1" s="1"/>
  <c r="AUY715" i="1"/>
  <c r="AVA715" i="1" s="1"/>
  <c r="AYB715" i="1"/>
  <c r="AYD715" i="1" s="1"/>
  <c r="AZU715" i="1"/>
  <c r="AZW715" i="1" s="1"/>
  <c r="AXJ716" i="1"/>
  <c r="AXL716" i="1" s="1"/>
  <c r="AXA716" i="1"/>
  <c r="AXC716" i="1" s="1"/>
  <c r="AVZ713" i="1"/>
  <c r="AWB713" i="1" s="1"/>
  <c r="AUG715" i="1"/>
  <c r="AUI715" i="1" s="1"/>
  <c r="ATF714" i="1"/>
  <c r="ATH714" i="1" s="1"/>
  <c r="AWI714" i="1"/>
  <c r="AWK714" i="1" s="1"/>
  <c r="ATO716" i="1"/>
  <c r="ATQ716" i="1" s="1"/>
  <c r="ASN715" i="1"/>
  <c r="ASP715" i="1" s="1"/>
  <c r="ASE716" i="1"/>
  <c r="ASG716" i="1" s="1"/>
  <c r="ARV716" i="1"/>
  <c r="ARX716" i="1" s="1"/>
  <c r="ARM716" i="1"/>
  <c r="ARO716" i="1" s="1"/>
  <c r="ATX716" i="1"/>
  <c r="ATZ716" i="1" s="1"/>
  <c r="BAD766" i="1"/>
  <c r="BAF766" i="1" s="1"/>
  <c r="AZU770" i="1"/>
  <c r="AZW770" i="1" s="1"/>
  <c r="AZL770" i="1"/>
  <c r="AZN770" i="1" s="1"/>
  <c r="AZC769" i="1"/>
  <c r="AZE769" i="1" s="1"/>
  <c r="AWI770" i="1"/>
  <c r="AWK770" i="1" s="1"/>
  <c r="AYK769" i="1"/>
  <c r="AYM769" i="1" s="1"/>
  <c r="AXJ768" i="1"/>
  <c r="AXL768" i="1" s="1"/>
  <c r="ASN770" i="1"/>
  <c r="ASP770" i="1" s="1"/>
  <c r="AXS770" i="1"/>
  <c r="AXU770" i="1" s="1"/>
  <c r="AUP768" i="1"/>
  <c r="AUR768" i="1" s="1"/>
  <c r="ARV770" i="1"/>
  <c r="ARX770" i="1" s="1"/>
  <c r="AQL770" i="1"/>
  <c r="AQN770" i="1" s="1"/>
  <c r="ARD766" i="1"/>
  <c r="ARF766" i="1" s="1"/>
  <c r="AXA730" i="1"/>
  <c r="AXC730" i="1" s="1"/>
  <c r="ATF730" i="1"/>
  <c r="ATH730" i="1" s="1"/>
  <c r="ATX733" i="1"/>
  <c r="ATZ733" i="1" s="1"/>
  <c r="AYK750" i="1"/>
  <c r="AYM750" i="1" s="1"/>
  <c r="ATX751" i="1"/>
  <c r="ATZ751" i="1" s="1"/>
  <c r="AYB733" i="1"/>
  <c r="AYD733" i="1" s="1"/>
  <c r="AZC731" i="1"/>
  <c r="AZE731" i="1" s="1"/>
  <c r="AWI734" i="1"/>
  <c r="AWK734" i="1" s="1"/>
  <c r="ASN733" i="1"/>
  <c r="ASP733" i="1" s="1"/>
  <c r="ARM734" i="1"/>
  <c r="ARO734" i="1" s="1"/>
  <c r="AYT776" i="1"/>
  <c r="AYV776" i="1" s="1"/>
  <c r="ATX776" i="1"/>
  <c r="ATZ776" i="1" s="1"/>
  <c r="AVZ752" i="1"/>
  <c r="AWB752" i="1" s="1"/>
  <c r="ASE752" i="1"/>
  <c r="ASG752" i="1" s="1"/>
  <c r="AZU726" i="1"/>
  <c r="AZW726" i="1" s="1"/>
  <c r="BAD727" i="1"/>
  <c r="BAF727" i="1" s="1"/>
  <c r="AVQ727" i="1"/>
  <c r="AVS727" i="1" s="1"/>
  <c r="AUY727" i="1"/>
  <c r="AVA727" i="1" s="1"/>
  <c r="AZC725" i="1"/>
  <c r="AZE725" i="1" s="1"/>
  <c r="AWR728" i="1"/>
  <c r="AWT728" i="1" s="1"/>
  <c r="AVH728" i="1"/>
  <c r="AVJ728" i="1" s="1"/>
  <c r="BAD780" i="1"/>
  <c r="BAF780" i="1" s="1"/>
  <c r="AXJ781" i="1"/>
  <c r="AXL781" i="1" s="1"/>
  <c r="AZC779" i="1"/>
  <c r="AZE779" i="1" s="1"/>
  <c r="AVZ780" i="1"/>
  <c r="AWB780" i="1" s="1"/>
  <c r="AWC783" i="1" s="1"/>
  <c r="BAD769" i="1"/>
  <c r="BAF769" i="1" s="1"/>
  <c r="AXJ767" i="1"/>
  <c r="AXL767" i="1" s="1"/>
  <c r="AWI766" i="1"/>
  <c r="AWK766" i="1" s="1"/>
  <c r="AVZ766" i="1"/>
  <c r="AWB766" i="1" s="1"/>
  <c r="ATF767" i="1"/>
  <c r="ATH767" i="1" s="1"/>
  <c r="AXA769" i="1"/>
  <c r="AXC769" i="1" s="1"/>
  <c r="ATX766" i="1"/>
  <c r="ATZ766" i="1" s="1"/>
  <c r="ASW768" i="1"/>
  <c r="ASY768" i="1" s="1"/>
  <c r="AUP766" i="1"/>
  <c r="AUR766" i="1" s="1"/>
  <c r="ARV767" i="1"/>
  <c r="ARX767" i="1" s="1"/>
  <c r="ASN769" i="1"/>
  <c r="ASP769" i="1" s="1"/>
  <c r="AQU766" i="1"/>
  <c r="AQW766" i="1" s="1"/>
  <c r="AZL748" i="1"/>
  <c r="AZN748" i="1" s="1"/>
  <c r="AUY752" i="1"/>
  <c r="AVA752" i="1" s="1"/>
  <c r="AZC749" i="1"/>
  <c r="AZE749" i="1" s="1"/>
  <c r="AWI748" i="1"/>
  <c r="AWK748" i="1" s="1"/>
  <c r="AWR752" i="1"/>
  <c r="AWT752" i="1" s="1"/>
  <c r="AUG748" i="1"/>
  <c r="AUI748" i="1" s="1"/>
  <c r="ARV749" i="1"/>
  <c r="ARX749" i="1" s="1"/>
  <c r="AQL750" i="1"/>
  <c r="AQN750" i="1" s="1"/>
  <c r="AZU716" i="1"/>
  <c r="AZW716" i="1" s="1"/>
  <c r="AZC713" i="1"/>
  <c r="AZE713" i="1" s="1"/>
  <c r="AYB716" i="1"/>
  <c r="AYD716" i="1" s="1"/>
  <c r="AXJ715" i="1"/>
  <c r="AXL715" i="1" s="1"/>
  <c r="AZL715" i="1"/>
  <c r="AZN715" i="1" s="1"/>
  <c r="ATX713" i="1"/>
  <c r="ATZ713" i="1" s="1"/>
  <c r="ATF712" i="1"/>
  <c r="ATH712" i="1" s="1"/>
  <c r="AUG716" i="1"/>
  <c r="AUI716" i="1" s="1"/>
  <c r="ARM715" i="1"/>
  <c r="ARO715" i="1" s="1"/>
  <c r="AQU715" i="1"/>
  <c r="AQW715" i="1" s="1"/>
  <c r="AUY713" i="1"/>
  <c r="AVA713" i="1" s="1"/>
  <c r="ASW713" i="1"/>
  <c r="ASY713" i="1" s="1"/>
  <c r="ASE714" i="1"/>
  <c r="ASG714" i="1" s="1"/>
  <c r="ARV714" i="1"/>
  <c r="ARX714" i="1" s="1"/>
  <c r="ARD714" i="1"/>
  <c r="ARF714" i="1" s="1"/>
  <c r="AQL714" i="1"/>
  <c r="AQN714" i="1" s="1"/>
  <c r="ATX781" i="1"/>
  <c r="ATZ781" i="1" s="1"/>
  <c r="AQU779" i="1"/>
  <c r="AQW779" i="1" s="1"/>
  <c r="ASN761" i="1"/>
  <c r="ASP761" i="1" s="1"/>
  <c r="AQU760" i="1"/>
  <c r="AQW760" i="1" s="1"/>
  <c r="AQL764" i="1"/>
  <c r="AQN764" i="1" s="1"/>
  <c r="AZL730" i="1"/>
  <c r="AZN730" i="1" s="1"/>
  <c r="AVZ731" i="1"/>
  <c r="AWB731" i="1" s="1"/>
  <c r="AYK734" i="1"/>
  <c r="AYM734" i="1" s="1"/>
  <c r="ATX731" i="1"/>
  <c r="ATZ731" i="1" s="1"/>
  <c r="ASN734" i="1"/>
  <c r="ASP734" i="1" s="1"/>
  <c r="ARV734" i="1"/>
  <c r="ARX734" i="1" s="1"/>
  <c r="AQL734" i="1"/>
  <c r="AQN734" i="1" s="1"/>
  <c r="AQU730" i="1"/>
  <c r="AQW730" i="1" s="1"/>
  <c r="AUG743" i="1"/>
  <c r="AUI743" i="1" s="1"/>
  <c r="AVZ744" i="1"/>
  <c r="AWB744" i="1" s="1"/>
  <c r="ARD745" i="1"/>
  <c r="ARF745" i="1" s="1"/>
  <c r="AQU746" i="1"/>
  <c r="AQW746" i="1" s="1"/>
  <c r="BAD714" i="1"/>
  <c r="BAF714" i="1" s="1"/>
  <c r="AZU714" i="1"/>
  <c r="AZW714" i="1" s="1"/>
  <c r="AZC714" i="1"/>
  <c r="AZE714" i="1" s="1"/>
  <c r="AZL713" i="1"/>
  <c r="AZN713" i="1" s="1"/>
  <c r="AYK716" i="1"/>
  <c r="AYM716" i="1" s="1"/>
  <c r="AVZ715" i="1"/>
  <c r="AWB715" i="1" s="1"/>
  <c r="AYT715" i="1"/>
  <c r="AYV715" i="1" s="1"/>
  <c r="AXS713" i="1"/>
  <c r="AXU713" i="1" s="1"/>
  <c r="AXJ714" i="1"/>
  <c r="AXL714" i="1" s="1"/>
  <c r="AYB713" i="1"/>
  <c r="AYD713" i="1" s="1"/>
  <c r="AWR713" i="1"/>
  <c r="AWT713" i="1" s="1"/>
  <c r="AWI713" i="1"/>
  <c r="AWK713" i="1" s="1"/>
  <c r="ATO715" i="1"/>
  <c r="ATQ715" i="1" s="1"/>
  <c r="ASN714" i="1"/>
  <c r="ASP714" i="1" s="1"/>
  <c r="AXA713" i="1"/>
  <c r="AXC713" i="1" s="1"/>
  <c r="AUG714" i="1"/>
  <c r="AUI714" i="1" s="1"/>
  <c r="AVH714" i="1"/>
  <c r="AVJ714" i="1" s="1"/>
  <c r="AUY714" i="1"/>
  <c r="AVA714" i="1" s="1"/>
  <c r="AUP714" i="1"/>
  <c r="AUR714" i="1" s="1"/>
  <c r="ATF716" i="1"/>
  <c r="ATH716" i="1" s="1"/>
  <c r="AVQ714" i="1"/>
  <c r="AVS714" i="1" s="1"/>
  <c r="ASE713" i="1"/>
  <c r="ASG713" i="1" s="1"/>
  <c r="AQL713" i="1"/>
  <c r="AQN713" i="1" s="1"/>
  <c r="ASW715" i="1"/>
  <c r="ASY715" i="1" s="1"/>
  <c r="ARV715" i="1"/>
  <c r="ARX715" i="1" s="1"/>
  <c r="ARD715" i="1"/>
  <c r="ARF715" i="1" s="1"/>
  <c r="ARM714" i="1"/>
  <c r="ARO714" i="1" s="1"/>
  <c r="AQU714" i="1"/>
  <c r="AQW714" i="1" s="1"/>
  <c r="AZU768" i="1"/>
  <c r="AZW768" i="1" s="1"/>
  <c r="AYK770" i="1"/>
  <c r="AYM770" i="1" s="1"/>
  <c r="ASN766" i="1"/>
  <c r="ASP766" i="1" s="1"/>
  <c r="AVQ768" i="1"/>
  <c r="AVS768" i="1" s="1"/>
  <c r="ASE768" i="1"/>
  <c r="ASG768" i="1" s="1"/>
  <c r="AQL768" i="1"/>
  <c r="AQN768" i="1" s="1"/>
  <c r="ATO768" i="1"/>
  <c r="ATQ768" i="1" s="1"/>
  <c r="AXS744" i="1"/>
  <c r="AXU744" i="1" s="1"/>
  <c r="AZC743" i="1"/>
  <c r="AZE743" i="1" s="1"/>
  <c r="AYB745" i="1"/>
  <c r="AYD745" i="1" s="1"/>
  <c r="ARV745" i="1"/>
  <c r="ARX745" i="1" s="1"/>
  <c r="ASE744" i="1"/>
  <c r="ASG744" i="1" s="1"/>
  <c r="ASW743" i="1"/>
  <c r="ASY743" i="1" s="1"/>
  <c r="AQL746" i="1"/>
  <c r="AQN746" i="1" s="1"/>
  <c r="AXA731" i="1"/>
  <c r="AXC731" i="1" s="1"/>
  <c r="AXS734" i="1"/>
  <c r="AXU734" i="1" s="1"/>
  <c r="AYT734" i="1"/>
  <c r="AYV734" i="1" s="1"/>
  <c r="AXS731" i="1"/>
  <c r="AXU731" i="1" s="1"/>
  <c r="ARM731" i="1"/>
  <c r="ARO731" i="1" s="1"/>
  <c r="AUY767" i="1"/>
  <c r="AVA767" i="1" s="1"/>
  <c r="ASE770" i="1"/>
  <c r="ASG770" i="1" s="1"/>
  <c r="BAD773" i="1"/>
  <c r="BAF773" i="1" s="1"/>
  <c r="AWR776" i="1"/>
  <c r="AWT776" i="1" s="1"/>
  <c r="AVZ773" i="1"/>
  <c r="AWB773" i="1" s="1"/>
  <c r="AYK725" i="1"/>
  <c r="AYM725" i="1" s="1"/>
  <c r="AVZ727" i="1"/>
  <c r="AWB727" i="1" s="1"/>
  <c r="AZL727" i="1"/>
  <c r="AZN727" i="1" s="1"/>
  <c r="AXA728" i="1"/>
  <c r="AXC728" i="1" s="1"/>
  <c r="AYB774" i="1"/>
  <c r="AYD774" i="1" s="1"/>
  <c r="ATX774" i="1"/>
  <c r="ATZ774" i="1" s="1"/>
  <c r="ARD773" i="1"/>
  <c r="ARF773" i="1" s="1"/>
  <c r="ASE772" i="1"/>
  <c r="ASG772" i="1" s="1"/>
  <c r="ASN776" i="1"/>
  <c r="ASP776" i="1" s="1"/>
  <c r="AZU737" i="1"/>
  <c r="AZW737" i="1" s="1"/>
  <c r="AZL736" i="1"/>
  <c r="AZN736" i="1" s="1"/>
  <c r="BAD739" i="1"/>
  <c r="BAF739" i="1" s="1"/>
  <c r="AUP739" i="1"/>
  <c r="AUR739" i="1" s="1"/>
  <c r="AZC736" i="1"/>
  <c r="AZE736" i="1" s="1"/>
  <c r="AXJ737" i="1"/>
  <c r="AXL737" i="1" s="1"/>
  <c r="AXA736" i="1"/>
  <c r="AXC736" i="1" s="1"/>
  <c r="AVZ736" i="1"/>
  <c r="AWB736" i="1" s="1"/>
  <c r="AVH740" i="1"/>
  <c r="AVJ740" i="1" s="1"/>
  <c r="AUY740" i="1"/>
  <c r="AVA740" i="1" s="1"/>
  <c r="AWR740" i="1"/>
  <c r="AWT740" i="1" s="1"/>
  <c r="AVQ740" i="1"/>
  <c r="AVS740" i="1" s="1"/>
  <c r="AQU737" i="1"/>
  <c r="AQW737" i="1" s="1"/>
  <c r="ASE740" i="1"/>
  <c r="ASG740" i="1" s="1"/>
  <c r="ARD736" i="1"/>
  <c r="ARF736" i="1" s="1"/>
  <c r="ASN739" i="1"/>
  <c r="ASP739" i="1" s="1"/>
  <c r="AUG775" i="1"/>
  <c r="AUI775" i="1" s="1"/>
  <c r="ATF775" i="1"/>
  <c r="ATH775" i="1" s="1"/>
  <c r="AUP779" i="1"/>
  <c r="AUR779" i="1" s="1"/>
  <c r="ATX779" i="1"/>
  <c r="ATZ779" i="1" s="1"/>
  <c r="ASW778" i="1"/>
  <c r="ASY778" i="1" s="1"/>
  <c r="AUY778" i="1"/>
  <c r="AVA778" i="1" s="1"/>
  <c r="ASE781" i="1"/>
  <c r="ASG781" i="1" s="1"/>
  <c r="AWR751" i="1"/>
  <c r="AWT751" i="1" s="1"/>
  <c r="ATO750" i="1"/>
  <c r="ATQ750" i="1" s="1"/>
  <c r="AVQ752" i="1"/>
  <c r="AVS752" i="1" s="1"/>
  <c r="ASW749" i="1"/>
  <c r="ASY749" i="1" s="1"/>
  <c r="ARM751" i="1"/>
  <c r="ARO751" i="1" s="1"/>
  <c r="AWI739" i="1"/>
  <c r="AWK739" i="1" s="1"/>
  <c r="AYK739" i="1"/>
  <c r="AYM739" i="1" s="1"/>
  <c r="AVQ736" i="1"/>
  <c r="AVS736" i="1" s="1"/>
  <c r="ASW736" i="1"/>
  <c r="ASY736" i="1" s="1"/>
  <c r="AXJ740" i="1"/>
  <c r="AXL740" i="1" s="1"/>
  <c r="AVH737" i="1"/>
  <c r="AVJ737" i="1" s="1"/>
  <c r="ATX736" i="1"/>
  <c r="ATZ736" i="1" s="1"/>
  <c r="ATF739" i="1"/>
  <c r="ATH739" i="1" s="1"/>
  <c r="AQL740" i="1"/>
  <c r="AQN740" i="1" s="1"/>
  <c r="ASN737" i="1"/>
  <c r="ASP737" i="1" s="1"/>
  <c r="UH718" i="1"/>
  <c r="AZU722" i="1"/>
  <c r="AZW722" i="1" s="1"/>
  <c r="AYT720" i="1"/>
  <c r="AYV720" i="1" s="1"/>
  <c r="AYB720" i="1"/>
  <c r="AYD720" i="1" s="1"/>
  <c r="AUY719" i="1"/>
  <c r="AVA719" i="1" s="1"/>
  <c r="AUP719" i="1"/>
  <c r="AUR719" i="1" s="1"/>
  <c r="AXJ718" i="1"/>
  <c r="AXL718" i="1" s="1"/>
  <c r="AVZ722" i="1"/>
  <c r="AWB722" i="1" s="1"/>
  <c r="AWR718" i="1"/>
  <c r="AWT718" i="1" s="1"/>
  <c r="AWI718" i="1"/>
  <c r="AWK718" i="1" s="1"/>
  <c r="AVH722" i="1"/>
  <c r="AVJ722" i="1" s="1"/>
  <c r="ATX720" i="1"/>
  <c r="ATZ720" i="1" s="1"/>
  <c r="ASN719" i="1"/>
  <c r="ASP719" i="1" s="1"/>
  <c r="AQU720" i="1"/>
  <c r="AQW720" i="1" s="1"/>
  <c r="ARM718" i="1"/>
  <c r="ARO718" i="1" s="1"/>
  <c r="ARV718" i="1"/>
  <c r="ARX718" i="1" s="1"/>
  <c r="AXA755" i="1"/>
  <c r="AXC755" i="1" s="1"/>
  <c r="ASE756" i="1"/>
  <c r="ASG756" i="1" s="1"/>
  <c r="AXA772" i="1"/>
  <c r="AXC772" i="1" s="1"/>
  <c r="AXS775" i="1"/>
  <c r="AXU775" i="1" s="1"/>
  <c r="AWI773" i="1"/>
  <c r="AWK773" i="1" s="1"/>
  <c r="AQL775" i="1"/>
  <c r="AQN775" i="1" s="1"/>
  <c r="AZL767" i="1"/>
  <c r="AZN767" i="1" s="1"/>
  <c r="ASW767" i="1"/>
  <c r="ASY767" i="1" s="1"/>
  <c r="AUY774" i="1"/>
  <c r="AVA774" i="1" s="1"/>
  <c r="ATX773" i="1"/>
  <c r="ATZ773" i="1" s="1"/>
  <c r="ASE774" i="1"/>
  <c r="ASG774" i="1" s="1"/>
  <c r="AZC772" i="1"/>
  <c r="AZE772" i="1" s="1"/>
  <c r="AWR775" i="1"/>
  <c r="AWT775" i="1" s="1"/>
  <c r="AVZ774" i="1"/>
  <c r="AWB774" i="1" s="1"/>
  <c r="ARV776" i="1"/>
  <c r="ARX776" i="1" s="1"/>
  <c r="AQU772" i="1"/>
  <c r="AQW772" i="1" s="1"/>
  <c r="AVQ781" i="1"/>
  <c r="AVS781" i="1" s="1"/>
  <c r="ASW781" i="1"/>
  <c r="ASY781" i="1" s="1"/>
  <c r="ARV779" i="1"/>
  <c r="ARX779" i="1" s="1"/>
  <c r="AYT724" i="1"/>
  <c r="AYV724" i="1" s="1"/>
  <c r="AXA727" i="1"/>
  <c r="AXC727" i="1" s="1"/>
  <c r="AUP727" i="1"/>
  <c r="AUR727" i="1" s="1"/>
  <c r="AYB725" i="1"/>
  <c r="AYD725" i="1" s="1"/>
  <c r="ASN726" i="1"/>
  <c r="ASP726" i="1" s="1"/>
  <c r="AUY725" i="1"/>
  <c r="AVA725" i="1" s="1"/>
  <c r="ATX726" i="1"/>
  <c r="ATZ726" i="1" s="1"/>
  <c r="AVQ728" i="1"/>
  <c r="AVS728" i="1" s="1"/>
  <c r="ASW724" i="1"/>
  <c r="ASY724" i="1" s="1"/>
  <c r="AWI725" i="1"/>
  <c r="AWK725" i="1" s="1"/>
  <c r="AVZ725" i="1"/>
  <c r="AWB725" i="1" s="1"/>
  <c r="ASE728" i="1"/>
  <c r="ASG728" i="1" s="1"/>
  <c r="ARV724" i="1"/>
  <c r="ARX724" i="1" s="1"/>
  <c r="BAD761" i="1"/>
  <c r="BAF761" i="1" s="1"/>
  <c r="AZC761" i="1"/>
  <c r="AZE761" i="1" s="1"/>
  <c r="AWR762" i="1"/>
  <c r="AWT762" i="1" s="1"/>
  <c r="AVZ762" i="1"/>
  <c r="AWB762" i="1" s="1"/>
  <c r="AZL774" i="1"/>
  <c r="AZN774" i="1" s="1"/>
  <c r="AYK773" i="1"/>
  <c r="AYM773" i="1" s="1"/>
  <c r="AZU746" i="1"/>
  <c r="AZW746" i="1" s="1"/>
  <c r="AXJ743" i="1"/>
  <c r="AXL743" i="1" s="1"/>
  <c r="AYB742" i="1"/>
  <c r="AYD742" i="1" s="1"/>
  <c r="AVZ746" i="1"/>
  <c r="AWB746" i="1" s="1"/>
  <c r="AVQ746" i="1"/>
  <c r="AVS746" i="1" s="1"/>
  <c r="ATO743" i="1"/>
  <c r="ATQ743" i="1" s="1"/>
  <c r="AVH745" i="1"/>
  <c r="AVJ745" i="1" s="1"/>
  <c r="AUY745" i="1"/>
  <c r="AVA745" i="1" s="1"/>
  <c r="ATX746" i="1"/>
  <c r="ATZ746" i="1" s="1"/>
  <c r="AWR745" i="1"/>
  <c r="AWT745" i="1" s="1"/>
  <c r="ASN745" i="1"/>
  <c r="ASP745" i="1" s="1"/>
  <c r="AUY764" i="1"/>
  <c r="AVA764" i="1" s="1"/>
  <c r="AVH762" i="1"/>
  <c r="AVJ762" i="1" s="1"/>
  <c r="AUP762" i="1"/>
  <c r="AUR762" i="1" s="1"/>
  <c r="ARD763" i="1"/>
  <c r="ARF763" i="1" s="1"/>
  <c r="AQU762" i="1"/>
  <c r="AQW762" i="1" s="1"/>
  <c r="AZL756" i="1"/>
  <c r="AZN756" i="1" s="1"/>
  <c r="AYT755" i="1"/>
  <c r="AYV755" i="1" s="1"/>
  <c r="AXS758" i="1"/>
  <c r="AXU758" i="1" s="1"/>
  <c r="AXA756" i="1"/>
  <c r="AXC756" i="1" s="1"/>
  <c r="AWI754" i="1"/>
  <c r="AWK754" i="1" s="1"/>
  <c r="AUY756" i="1"/>
  <c r="AVA756" i="1" s="1"/>
  <c r="ASW757" i="1"/>
  <c r="ASY757" i="1" s="1"/>
  <c r="ATF758" i="1"/>
  <c r="ATH758" i="1" s="1"/>
  <c r="ARD754" i="1"/>
  <c r="ARF754" i="1" s="1"/>
  <c r="AYB752" i="1"/>
  <c r="AYD752" i="1" s="1"/>
  <c r="AWI751" i="1"/>
  <c r="AWK751" i="1" s="1"/>
  <c r="AUG751" i="1"/>
  <c r="AUI751" i="1" s="1"/>
  <c r="AXJ752" i="1"/>
  <c r="AXL752" i="1" s="1"/>
  <c r="ARD752" i="1"/>
  <c r="ARF752" i="1" s="1"/>
  <c r="BAD772" i="1"/>
  <c r="BAF772" i="1" s="1"/>
  <c r="AXJ774" i="1"/>
  <c r="AXL774" i="1" s="1"/>
  <c r="AUG772" i="1"/>
  <c r="AUI772" i="1" s="1"/>
  <c r="ASW776" i="1"/>
  <c r="ASY776" i="1" s="1"/>
  <c r="AXS756" i="1"/>
  <c r="AXU756" i="1" s="1"/>
  <c r="AZC757" i="1"/>
  <c r="AZE757" i="1" s="1"/>
  <c r="ARM757" i="1"/>
  <c r="ARO757" i="1" s="1"/>
  <c r="AQL756" i="1"/>
  <c r="AQN756" i="1" s="1"/>
  <c r="AYB740" i="1"/>
  <c r="AYD740" i="1" s="1"/>
  <c r="AVQ738" i="1"/>
  <c r="AVS738" i="1" s="1"/>
  <c r="ASN736" i="1"/>
  <c r="ASP736" i="1" s="1"/>
  <c r="ARV740" i="1"/>
  <c r="ARX740" i="1" s="1"/>
  <c r="AQU738" i="1"/>
  <c r="AQW738" i="1" s="1"/>
  <c r="AZU745" i="1"/>
  <c r="AZW745" i="1" s="1"/>
  <c r="AVQ743" i="1"/>
  <c r="AVS743" i="1" s="1"/>
  <c r="AUY746" i="1"/>
  <c r="AVA746" i="1" s="1"/>
  <c r="BAD744" i="1"/>
  <c r="BAF744" i="1" s="1"/>
  <c r="AXS746" i="1"/>
  <c r="AXU746" i="1" s="1"/>
  <c r="AWR743" i="1"/>
  <c r="AWT743" i="1" s="1"/>
  <c r="AVZ743" i="1"/>
  <c r="AWB743" i="1" s="1"/>
  <c r="AWI742" i="1"/>
  <c r="AWK742" i="1" s="1"/>
  <c r="AVH746" i="1"/>
  <c r="AVJ746" i="1" s="1"/>
  <c r="AXJ744" i="1"/>
  <c r="AXL744" i="1" s="1"/>
  <c r="AUG744" i="1"/>
  <c r="AUI744" i="1" s="1"/>
  <c r="AVQ744" i="1"/>
  <c r="AVS744" i="1" s="1"/>
  <c r="ATX744" i="1"/>
  <c r="ATZ744" i="1" s="1"/>
  <c r="ASW745" i="1"/>
  <c r="ASY745" i="1" s="1"/>
  <c r="ASN744" i="1"/>
  <c r="ASP744" i="1" s="1"/>
  <c r="ARV743" i="1"/>
  <c r="ARX743" i="1" s="1"/>
  <c r="AQU743" i="1"/>
  <c r="AQW743" i="1" s="1"/>
  <c r="AQL743" i="1"/>
  <c r="AQN743" i="1" s="1"/>
  <c r="ARM746" i="1"/>
  <c r="ARO746" i="1" s="1"/>
  <c r="AXS752" i="1"/>
  <c r="AXU752" i="1" s="1"/>
  <c r="AXJ750" i="1"/>
  <c r="AXL750" i="1" s="1"/>
  <c r="AYT751" i="1"/>
  <c r="AYV751" i="1" s="1"/>
  <c r="AWI750" i="1"/>
  <c r="AWK750" i="1" s="1"/>
  <c r="AVH750" i="1"/>
  <c r="AVJ750" i="1" s="1"/>
  <c r="AUY750" i="1"/>
  <c r="AVA750" i="1" s="1"/>
  <c r="ATX749" i="1"/>
  <c r="ATZ749" i="1" s="1"/>
  <c r="AQU752" i="1"/>
  <c r="AQW752" i="1" s="1"/>
  <c r="AZU769" i="1"/>
  <c r="AZW769" i="1" s="1"/>
  <c r="AVZ767" i="1"/>
  <c r="AWB767" i="1" s="1"/>
  <c r="AYB766" i="1"/>
  <c r="AYD766" i="1" s="1"/>
  <c r="AXA770" i="1"/>
  <c r="AXC770" i="1" s="1"/>
  <c r="AVQ769" i="1"/>
  <c r="AVS769" i="1" s="1"/>
  <c r="AVH768" i="1"/>
  <c r="AVJ768" i="1" s="1"/>
  <c r="AUG768" i="1"/>
  <c r="AUI768" i="1" s="1"/>
  <c r="ATO769" i="1"/>
  <c r="ATQ769" i="1" s="1"/>
  <c r="ATX768" i="1"/>
  <c r="ATZ768" i="1" s="1"/>
  <c r="ARD768" i="1"/>
  <c r="ARF768" i="1" s="1"/>
  <c r="ASE766" i="1"/>
  <c r="ASG766" i="1" s="1"/>
  <c r="ARM766" i="1"/>
  <c r="ARO766" i="1" s="1"/>
  <c r="AQU770" i="1"/>
  <c r="AQW770" i="1" s="1"/>
  <c r="AZL731" i="1"/>
  <c r="AZN731" i="1" s="1"/>
  <c r="AXA733" i="1"/>
  <c r="AXC733" i="1" s="1"/>
  <c r="ATX734" i="1"/>
  <c r="ATZ734" i="1" s="1"/>
  <c r="AUP734" i="1"/>
  <c r="AUR734" i="1" s="1"/>
  <c r="ARV732" i="1"/>
  <c r="ARX732" i="1" s="1"/>
  <c r="AUP763" i="1"/>
  <c r="AUR763" i="1" s="1"/>
  <c r="ARD761" i="1"/>
  <c r="ARF761" i="1" s="1"/>
  <c r="ARV763" i="1"/>
  <c r="ARX763" i="1" s="1"/>
  <c r="ATX760" i="1"/>
  <c r="ATZ760" i="1" s="1"/>
  <c r="BAD728" i="1"/>
  <c r="BAF728" i="1" s="1"/>
  <c r="AVZ724" i="1"/>
  <c r="AWB724" i="1" s="1"/>
  <c r="AQL728" i="1"/>
  <c r="AQN728" i="1" s="1"/>
  <c r="ASE727" i="1"/>
  <c r="ASG727" i="1" s="1"/>
  <c r="AZU764" i="1"/>
  <c r="AZW764" i="1" s="1"/>
  <c r="AYB760" i="1"/>
  <c r="AYD760" i="1" s="1"/>
  <c r="AYT763" i="1"/>
  <c r="AYV763" i="1" s="1"/>
  <c r="AWI764" i="1"/>
  <c r="AWK764" i="1" s="1"/>
  <c r="ASE761" i="1"/>
  <c r="ASG761" i="1" s="1"/>
  <c r="BAD764" i="1"/>
  <c r="BAF764" i="1" s="1"/>
  <c r="AYB764" i="1"/>
  <c r="AYD764" i="1" s="1"/>
  <c r="AXS762" i="1"/>
  <c r="AXU762" i="1" s="1"/>
  <c r="AVH763" i="1"/>
  <c r="AVJ763" i="1" s="1"/>
  <c r="AUG763" i="1"/>
  <c r="AUI763" i="1" s="1"/>
  <c r="AWI760" i="1"/>
  <c r="AWK760" i="1" s="1"/>
  <c r="AVZ760" i="1"/>
  <c r="AWB760" i="1" s="1"/>
  <c r="AUY760" i="1"/>
  <c r="AVA760" i="1" s="1"/>
  <c r="ASN762" i="1"/>
  <c r="ASP762" i="1" s="1"/>
  <c r="AWR764" i="1"/>
  <c r="AWT764" i="1" s="1"/>
  <c r="ATO761" i="1"/>
  <c r="ATQ761" i="1" s="1"/>
  <c r="AXJ760" i="1"/>
  <c r="AXL760" i="1" s="1"/>
  <c r="AVQ762" i="1"/>
  <c r="AVS762" i="1" s="1"/>
  <c r="AQL761" i="1"/>
  <c r="AQN761" i="1" s="1"/>
  <c r="ARV764" i="1"/>
  <c r="ARX764" i="1" s="1"/>
  <c r="ARM760" i="1"/>
  <c r="ARO760" i="1" s="1"/>
  <c r="AUP761" i="1"/>
  <c r="AUR761" i="1" s="1"/>
  <c r="AZU774" i="1"/>
  <c r="AZW774" i="1" s="1"/>
  <c r="AVQ775" i="1"/>
  <c r="AVS775" i="1" s="1"/>
  <c r="ASW774" i="1"/>
  <c r="ASY774" i="1" s="1"/>
  <c r="AYK774" i="1"/>
  <c r="AYM774" i="1" s="1"/>
  <c r="AUY772" i="1"/>
  <c r="AVA772" i="1" s="1"/>
  <c r="AUP772" i="1"/>
  <c r="AUR772" i="1" s="1"/>
  <c r="AVH776" i="1"/>
  <c r="AVJ776" i="1" s="1"/>
  <c r="ARD772" i="1"/>
  <c r="ARF772" i="1" s="1"/>
  <c r="ARM775" i="1"/>
  <c r="ARO775" i="1" s="1"/>
  <c r="ATO776" i="1"/>
  <c r="ATQ776" i="1" s="1"/>
  <c r="AQU774" i="1"/>
  <c r="AQW774" i="1" s="1"/>
  <c r="AXS725" i="1"/>
  <c r="AXU725" i="1" s="1"/>
  <c r="AVZ728" i="1"/>
  <c r="AWB728" i="1" s="1"/>
  <c r="ATF727" i="1"/>
  <c r="ATH727" i="1" s="1"/>
  <c r="BAD730" i="1"/>
  <c r="BAF730" i="1" s="1"/>
  <c r="AZC733" i="1"/>
  <c r="AZE733" i="1" s="1"/>
  <c r="AWR731" i="1"/>
  <c r="AWT731" i="1" s="1"/>
  <c r="AUY731" i="1"/>
  <c r="AVA731" i="1" s="1"/>
  <c r="AUG731" i="1"/>
  <c r="AUI731" i="1" s="1"/>
  <c r="AYK731" i="1"/>
  <c r="AYM731" i="1" s="1"/>
  <c r="AYB734" i="1"/>
  <c r="AYD734" i="1" s="1"/>
  <c r="AWI732" i="1"/>
  <c r="AWK732" i="1" s="1"/>
  <c r="AXS733" i="1"/>
  <c r="AXU733" i="1" s="1"/>
  <c r="AVH734" i="1"/>
  <c r="AVJ734" i="1" s="1"/>
  <c r="ASW732" i="1"/>
  <c r="ASY732" i="1" s="1"/>
  <c r="ASE733" i="1"/>
  <c r="ASG733" i="1" s="1"/>
  <c r="ATO732" i="1"/>
  <c r="ATQ732" i="1" s="1"/>
  <c r="ATX732" i="1"/>
  <c r="ATZ732" i="1" s="1"/>
  <c r="ASN732" i="1"/>
  <c r="ASP732" i="1" s="1"/>
  <c r="ARV730" i="1"/>
  <c r="ARX730" i="1" s="1"/>
  <c r="AZC781" i="1"/>
  <c r="AZE781" i="1" s="1"/>
  <c r="AUP782" i="1"/>
  <c r="AUR782" i="1" s="1"/>
  <c r="AZU733" i="1"/>
  <c r="AZW733" i="1" s="1"/>
  <c r="AXJ734" i="1"/>
  <c r="AXL734" i="1" s="1"/>
  <c r="AUP732" i="1"/>
  <c r="AUR732" i="1" s="1"/>
  <c r="AVQ733" i="1"/>
  <c r="AVS733" i="1" s="1"/>
  <c r="ATF733" i="1"/>
  <c r="ATH733" i="1" s="1"/>
  <c r="AWR767" i="1"/>
  <c r="AWT767" i="1" s="1"/>
  <c r="AYB769" i="1"/>
  <c r="AYD769" i="1" s="1"/>
  <c r="AXJ770" i="1"/>
  <c r="AXL770" i="1" s="1"/>
  <c r="AUG770" i="1"/>
  <c r="AUI770" i="1" s="1"/>
  <c r="AVZ769" i="1"/>
  <c r="AWB769" i="1" s="1"/>
  <c r="ASE767" i="1"/>
  <c r="ASG767" i="1" s="1"/>
  <c r="AQU767" i="1"/>
  <c r="AQW767" i="1" s="1"/>
  <c r="AQL767" i="1"/>
  <c r="AQN767" i="1" s="1"/>
  <c r="ARD770" i="1"/>
  <c r="ARF770" i="1" s="1"/>
  <c r="AZL757" i="1"/>
  <c r="AZN757" i="1" s="1"/>
  <c r="AYT757" i="1"/>
  <c r="AYV757" i="1" s="1"/>
  <c r="BAD770" i="1"/>
  <c r="BAF770" i="1" s="1"/>
  <c r="AYT769" i="1"/>
  <c r="AYV769" i="1" s="1"/>
  <c r="AZU743" i="1"/>
  <c r="AZW743" i="1" s="1"/>
  <c r="AVH743" i="1"/>
  <c r="AVJ743" i="1" s="1"/>
  <c r="AYT744" i="1"/>
  <c r="AYV744" i="1" s="1"/>
  <c r="AXS742" i="1"/>
  <c r="AXU742" i="1" s="1"/>
  <c r="ASW746" i="1"/>
  <c r="ASY746" i="1" s="1"/>
  <c r="ASN746" i="1"/>
  <c r="ASP746" i="1" s="1"/>
  <c r="ATX745" i="1"/>
  <c r="ATZ745" i="1" s="1"/>
  <c r="AYT737" i="1"/>
  <c r="AYV737" i="1" s="1"/>
  <c r="ATF740" i="1"/>
  <c r="ATH740" i="1" s="1"/>
  <c r="BAD746" i="1"/>
  <c r="BAF746" i="1" s="1"/>
  <c r="AWI746" i="1"/>
  <c r="AWK746" i="1" s="1"/>
  <c r="AVQ745" i="1"/>
  <c r="AVS745" i="1" s="1"/>
  <c r="AVH744" i="1"/>
  <c r="AVJ744" i="1" s="1"/>
  <c r="AXS721" i="1"/>
  <c r="AXU721" i="1" s="1"/>
  <c r="ATF720" i="1"/>
  <c r="ATH720" i="1" s="1"/>
  <c r="ARV722" i="1"/>
  <c r="ARX722" i="1" s="1"/>
  <c r="AZU778" i="1"/>
  <c r="AZW778" i="1" s="1"/>
  <c r="AZC778" i="1"/>
  <c r="AZE778" i="1" s="1"/>
  <c r="AYT778" i="1"/>
  <c r="AYV778" i="1" s="1"/>
  <c r="AYK782" i="1"/>
  <c r="AYM782" i="1" s="1"/>
  <c r="AXS779" i="1"/>
  <c r="AXU779" i="1" s="1"/>
  <c r="AXJ778" i="1"/>
  <c r="AXL778" i="1" s="1"/>
  <c r="AVQ778" i="1"/>
  <c r="AVS778" i="1" s="1"/>
  <c r="ASN778" i="1"/>
  <c r="ASP778" i="1" s="1"/>
  <c r="AVH778" i="1"/>
  <c r="AVJ778" i="1" s="1"/>
  <c r="AUP778" i="1"/>
  <c r="AUR778" i="1" s="1"/>
  <c r="AUG778" i="1"/>
  <c r="AUI778" i="1" s="1"/>
  <c r="ATO778" i="1"/>
  <c r="ATQ778" i="1" s="1"/>
  <c r="AUY782" i="1"/>
  <c r="AVA782" i="1" s="1"/>
  <c r="AYB778" i="1"/>
  <c r="AYD778" i="1" s="1"/>
  <c r="AWR781" i="1"/>
  <c r="AWT781" i="1" s="1"/>
  <c r="AWI781" i="1"/>
  <c r="AWK781" i="1" s="1"/>
  <c r="ASE778" i="1"/>
  <c r="ASG778" i="1" s="1"/>
  <c r="ARV778" i="1"/>
  <c r="ARX778" i="1" s="1"/>
  <c r="ARD778" i="1"/>
  <c r="ARF778" i="1" s="1"/>
  <c r="AQL778" i="1"/>
  <c r="AQN778" i="1" s="1"/>
  <c r="ARM778" i="1"/>
  <c r="ARO778" i="1" s="1"/>
  <c r="AQU778" i="1"/>
  <c r="AQW778" i="1" s="1"/>
  <c r="AXJ758" i="1"/>
  <c r="AXL758" i="1" s="1"/>
  <c r="AXS754" i="1"/>
  <c r="AXU754" i="1" s="1"/>
  <c r="ARV757" i="1"/>
  <c r="ARX757" i="1" s="1"/>
  <c r="AYT756" i="1"/>
  <c r="AYV756" i="1" s="1"/>
  <c r="AXA757" i="1"/>
  <c r="AXC757" i="1" s="1"/>
  <c r="ARD755" i="1"/>
  <c r="ARF755" i="1" s="1"/>
  <c r="AQL758" i="1"/>
  <c r="AQN758" i="1" s="1"/>
  <c r="BAD767" i="1"/>
  <c r="BAF767" i="1" s="1"/>
  <c r="AZC768" i="1"/>
  <c r="AZE768" i="1" s="1"/>
  <c r="AXS766" i="1"/>
  <c r="AXU766" i="1" s="1"/>
  <c r="AXJ766" i="1"/>
  <c r="AXL766" i="1" s="1"/>
  <c r="AVZ770" i="1"/>
  <c r="AWB770" i="1" s="1"/>
  <c r="AUP770" i="1"/>
  <c r="AUR770" i="1" s="1"/>
  <c r="AWI768" i="1"/>
  <c r="AWK768" i="1" s="1"/>
  <c r="ATF766" i="1"/>
  <c r="ATH766" i="1" s="1"/>
  <c r="AZU776" i="1"/>
  <c r="AZW776" i="1" s="1"/>
  <c r="AVH774" i="1"/>
  <c r="AVJ774" i="1" s="1"/>
  <c r="AUP774" i="1"/>
  <c r="AUR774" i="1" s="1"/>
  <c r="ATO774" i="1"/>
  <c r="ATQ774" i="1" s="1"/>
  <c r="AVQ773" i="1"/>
  <c r="AVS773" i="1" s="1"/>
  <c r="AYT716" i="1"/>
  <c r="AYV716" i="1" s="1"/>
  <c r="AXS716" i="1"/>
  <c r="AXU716" i="1" s="1"/>
  <c r="AYK715" i="1"/>
  <c r="AYM715" i="1" s="1"/>
  <c r="AWR716" i="1"/>
  <c r="AWT716" i="1" s="1"/>
  <c r="ARV712" i="1"/>
  <c r="ARX712" i="1" s="1"/>
  <c r="ASN716" i="1"/>
  <c r="ASP716" i="1" s="1"/>
  <c r="ATX761" i="1"/>
  <c r="ATZ761" i="1" s="1"/>
  <c r="ARM763" i="1"/>
  <c r="ARO763" i="1" s="1"/>
  <c r="BAD750" i="1"/>
  <c r="BAF750" i="1" s="1"/>
  <c r="AXS750" i="1"/>
  <c r="AXU750" i="1" s="1"/>
  <c r="ASN750" i="1"/>
  <c r="ASP750" i="1" s="1"/>
  <c r="ATX748" i="1"/>
  <c r="ATZ748" i="1" s="1"/>
  <c r="ARM750" i="1"/>
  <c r="ARO750" i="1" s="1"/>
  <c r="AXS740" i="1"/>
  <c r="AXU740" i="1" s="1"/>
  <c r="AVQ739" i="1"/>
  <c r="AVS739" i="1" s="1"/>
  <c r="AYK738" i="1"/>
  <c r="AYM738" i="1" s="1"/>
  <c r="AVH738" i="1"/>
  <c r="AVJ738" i="1" s="1"/>
  <c r="AQU740" i="1"/>
  <c r="AQW740" i="1" s="1"/>
  <c r="AUG737" i="1"/>
  <c r="AUI737" i="1" s="1"/>
  <c r="AUY739" i="1"/>
  <c r="AVA739" i="1" s="1"/>
  <c r="ATO739" i="1"/>
  <c r="ATQ739" i="1" s="1"/>
  <c r="AWI738" i="1"/>
  <c r="AWK738" i="1" s="1"/>
  <c r="AZL728" i="1"/>
  <c r="AZN728" i="1" s="1"/>
  <c r="ASN728" i="1"/>
  <c r="ASP728" i="1" s="1"/>
  <c r="ATO728" i="1"/>
  <c r="ATQ728" i="1" s="1"/>
  <c r="AQU726" i="1"/>
  <c r="AQW726" i="1" s="1"/>
  <c r="AZU761" i="1"/>
  <c r="AZW761" i="1" s="1"/>
  <c r="AVZ761" i="1"/>
  <c r="AWB761" i="1" s="1"/>
  <c r="AUP760" i="1"/>
  <c r="AUR760" i="1" s="1"/>
  <c r="AYK763" i="1"/>
  <c r="AYM763" i="1" s="1"/>
  <c r="AWI762" i="1"/>
  <c r="AWK762" i="1" s="1"/>
  <c r="ARD764" i="1"/>
  <c r="ARF764" i="1" s="1"/>
  <c r="ARM762" i="1"/>
  <c r="ARO762" i="1" s="1"/>
  <c r="AZL763" i="1"/>
  <c r="AZN763" i="1" s="1"/>
  <c r="AXA760" i="1"/>
  <c r="AXC760" i="1" s="1"/>
  <c r="ASW760" i="1"/>
  <c r="ASY760" i="1" s="1"/>
  <c r="ATF764" i="1"/>
  <c r="ATH764" i="1" s="1"/>
  <c r="AZU773" i="1"/>
  <c r="AZW773" i="1" s="1"/>
  <c r="AVZ775" i="1"/>
  <c r="AWB775" i="1" s="1"/>
  <c r="AVH773" i="1"/>
  <c r="AVJ773" i="1" s="1"/>
  <c r="AUG773" i="1"/>
  <c r="AUI773" i="1" s="1"/>
  <c r="ATO773" i="1"/>
  <c r="ATQ773" i="1" s="1"/>
  <c r="ARM773" i="1"/>
  <c r="ARO773" i="1" s="1"/>
  <c r="ARV772" i="1"/>
  <c r="ARX772" i="1" s="1"/>
  <c r="AQU775" i="1"/>
  <c r="AQW775" i="1" s="1"/>
  <c r="AYB775" i="1"/>
  <c r="AYD775" i="1" s="1"/>
  <c r="AUP775" i="1"/>
  <c r="AUR775" i="1" s="1"/>
  <c r="BAD758" i="1"/>
  <c r="BAF758" i="1" s="1"/>
  <c r="AZU754" i="1"/>
  <c r="AZW754" i="1" s="1"/>
  <c r="AZC754" i="1"/>
  <c r="AZE754" i="1" s="1"/>
  <c r="AYB756" i="1"/>
  <c r="AYD756" i="1" s="1"/>
  <c r="AWR755" i="1"/>
  <c r="AWT755" i="1" s="1"/>
  <c r="AXJ756" i="1"/>
  <c r="AXL756" i="1" s="1"/>
  <c r="AVQ754" i="1"/>
  <c r="AVS754" i="1" s="1"/>
  <c r="AVH754" i="1"/>
  <c r="AVJ754" i="1" s="1"/>
  <c r="AUP754" i="1"/>
  <c r="AUR754" i="1" s="1"/>
  <c r="ATO754" i="1"/>
  <c r="ATQ754" i="1" s="1"/>
  <c r="AWI758" i="1"/>
  <c r="AWK758" i="1" s="1"/>
  <c r="ATX757" i="1"/>
  <c r="ATZ757" i="1" s="1"/>
  <c r="AQL757" i="1"/>
  <c r="AQN757" i="1" s="1"/>
  <c r="ARD756" i="1"/>
  <c r="ARF756" i="1" s="1"/>
  <c r="AQU755" i="1"/>
  <c r="AQW755" i="1" s="1"/>
  <c r="BAD736" i="1"/>
  <c r="BAF736" i="1" s="1"/>
  <c r="AZL737" i="1"/>
  <c r="AZN737" i="1" s="1"/>
  <c r="AYK736" i="1"/>
  <c r="AYM736" i="1" s="1"/>
  <c r="AXA740" i="1"/>
  <c r="AXC740" i="1" s="1"/>
  <c r="AVZ737" i="1"/>
  <c r="AWB737" i="1" s="1"/>
  <c r="ATF737" i="1"/>
  <c r="ATH737" i="1" s="1"/>
  <c r="ARD739" i="1"/>
  <c r="ARF739" i="1" s="1"/>
  <c r="AYB748" i="1"/>
  <c r="AYD748" i="1" s="1"/>
  <c r="AZU751" i="1"/>
  <c r="AZW751" i="1" s="1"/>
  <c r="AWR750" i="1"/>
  <c r="AWT750" i="1" s="1"/>
  <c r="ASW750" i="1"/>
  <c r="ASY750" i="1" s="1"/>
  <c r="AUG749" i="1"/>
  <c r="AUI749" i="1" s="1"/>
  <c r="AVH748" i="1"/>
  <c r="AVJ748" i="1" s="1"/>
  <c r="AUP748" i="1"/>
  <c r="AUR748" i="1" s="1"/>
  <c r="AXJ749" i="1"/>
  <c r="AXL749" i="1" s="1"/>
  <c r="AWI749" i="1"/>
  <c r="AWK749" i="1" s="1"/>
  <c r="AVQ749" i="1"/>
  <c r="AVS749" i="1" s="1"/>
  <c r="ASE749" i="1"/>
  <c r="ASG749" i="1" s="1"/>
  <c r="ATO748" i="1"/>
  <c r="ATQ748" i="1" s="1"/>
  <c r="AZU748" i="1"/>
  <c r="AZW748" i="1" s="1"/>
  <c r="AVQ748" i="1"/>
  <c r="AVS748" i="1" s="1"/>
  <c r="AYB750" i="1"/>
  <c r="AYD750" i="1" s="1"/>
  <c r="ATO749" i="1"/>
  <c r="ATQ749" i="1" s="1"/>
  <c r="AVH752" i="1"/>
  <c r="AVJ752" i="1" s="1"/>
  <c r="ASE748" i="1"/>
  <c r="ASG748" i="1" s="1"/>
  <c r="ARM752" i="1"/>
  <c r="ARO752" i="1" s="1"/>
  <c r="ATF752" i="1"/>
  <c r="ATH752" i="1" s="1"/>
  <c r="ARV751" i="1"/>
  <c r="ARX751" i="1" s="1"/>
  <c r="AQL751" i="1"/>
  <c r="AQN751" i="1" s="1"/>
  <c r="AZL752" i="1"/>
  <c r="AZN752" i="1" s="1"/>
  <c r="BAD751" i="1"/>
  <c r="BAF751" i="1" s="1"/>
  <c r="AXJ751" i="1"/>
  <c r="AXL751" i="1" s="1"/>
  <c r="AXA750" i="1"/>
  <c r="AXC750" i="1" s="1"/>
  <c r="AUG750" i="1"/>
  <c r="AUI750" i="1" s="1"/>
  <c r="AYK749" i="1"/>
  <c r="AYM749" i="1" s="1"/>
  <c r="ARD750" i="1"/>
  <c r="ARF750" i="1" s="1"/>
  <c r="AYK724" i="1"/>
  <c r="AYM724" i="1" s="1"/>
  <c r="ATX727" i="1"/>
  <c r="ATZ727" i="1" s="1"/>
  <c r="AXS726" i="1"/>
  <c r="AXU726" i="1" s="1"/>
  <c r="ARM728" i="1"/>
  <c r="ARO728" i="1" s="1"/>
  <c r="ARV726" i="1"/>
  <c r="ARX726" i="1" s="1"/>
  <c r="AWI772" i="1"/>
  <c r="AWK772" i="1" s="1"/>
  <c r="ASN773" i="1"/>
  <c r="ASP773" i="1" s="1"/>
  <c r="ARM774" i="1"/>
  <c r="ARO774" i="1" s="1"/>
  <c r="AZL750" i="1"/>
  <c r="AZN750" i="1" s="1"/>
  <c r="AYT748" i="1"/>
  <c r="AYV748" i="1" s="1"/>
  <c r="AXS751" i="1"/>
  <c r="AXU751" i="1" s="1"/>
  <c r="AXA749" i="1"/>
  <c r="AXC749" i="1" s="1"/>
  <c r="AZU749" i="1"/>
  <c r="AZW749" i="1" s="1"/>
  <c r="AYB749" i="1"/>
  <c r="AYD749" i="1" s="1"/>
  <c r="AVQ751" i="1"/>
  <c r="AVS751" i="1" s="1"/>
  <c r="AVH749" i="1"/>
  <c r="AVJ749" i="1" s="1"/>
  <c r="AXJ782" i="1"/>
  <c r="AXL782" i="1" s="1"/>
  <c r="AUY781" i="1"/>
  <c r="AVA781" i="1" s="1"/>
  <c r="AXJ769" i="1"/>
  <c r="AXL769" i="1" s="1"/>
  <c r="AVQ766" i="1"/>
  <c r="AVS766" i="1" s="1"/>
  <c r="ATO767" i="1"/>
  <c r="ATQ767" i="1" s="1"/>
  <c r="AVH769" i="1"/>
  <c r="AVJ769" i="1" s="1"/>
  <c r="AUY769" i="1"/>
  <c r="AVA769" i="1" s="1"/>
  <c r="AUG766" i="1"/>
  <c r="AUI766" i="1" s="1"/>
  <c r="ARM768" i="1"/>
  <c r="ARO768" i="1" s="1"/>
  <c r="AYB737" i="1"/>
  <c r="AYD737" i="1" s="1"/>
  <c r="AWI740" i="1"/>
  <c r="AWK740" i="1" s="1"/>
  <c r="ASW740" i="1"/>
  <c r="ASY740" i="1" s="1"/>
  <c r="ASE737" i="1"/>
  <c r="ASG737" i="1" s="1"/>
  <c r="AZC766" i="1"/>
  <c r="AZE766" i="1" s="1"/>
  <c r="AXS769" i="1"/>
  <c r="AXU769" i="1" s="1"/>
  <c r="AWR770" i="1"/>
  <c r="AWT770" i="1" s="1"/>
  <c r="ATX770" i="1"/>
  <c r="ATZ770" i="1" s="1"/>
  <c r="AQU768" i="1"/>
  <c r="AQW768" i="1" s="1"/>
  <c r="AWI756" i="1"/>
  <c r="AWK756" i="1" s="1"/>
  <c r="AUG756" i="1"/>
  <c r="AUI756" i="1" s="1"/>
  <c r="AYT772" i="1"/>
  <c r="AYV772" i="1" s="1"/>
  <c r="AUG776" i="1"/>
  <c r="AUI776" i="1" s="1"/>
  <c r="AXA752" i="1"/>
  <c r="AXC752" i="1" s="1"/>
  <c r="AVZ749" i="1"/>
  <c r="AWB749" i="1" s="1"/>
  <c r="BAD721" i="1"/>
  <c r="BAF721" i="1" s="1"/>
  <c r="AZC721" i="1"/>
  <c r="AZE721" i="1" s="1"/>
  <c r="AXA720" i="1"/>
  <c r="AXC720" i="1" s="1"/>
  <c r="AVQ722" i="1"/>
  <c r="AVS722" i="1" s="1"/>
  <c r="AYK722" i="1"/>
  <c r="AYM722" i="1" s="1"/>
  <c r="AWI721" i="1"/>
  <c r="AWK721" i="1" s="1"/>
  <c r="ARD721" i="1"/>
  <c r="ARF721" i="1" s="1"/>
  <c r="AQU722" i="1"/>
  <c r="AQW722" i="1" s="1"/>
  <c r="AYK727" i="1"/>
  <c r="AYM727" i="1" s="1"/>
  <c r="AXA726" i="1"/>
  <c r="AXC726" i="1" s="1"/>
  <c r="AXJ725" i="1"/>
  <c r="AXL725" i="1" s="1"/>
  <c r="AQL727" i="1"/>
  <c r="AQN727" i="1" s="1"/>
  <c r="AZC738" i="1"/>
  <c r="AZE738" i="1" s="1"/>
  <c r="BAD737" i="1"/>
  <c r="BAF737" i="1" s="1"/>
  <c r="AZU736" i="1"/>
  <c r="AZW736" i="1" s="1"/>
  <c r="AZL739" i="1"/>
  <c r="AZN739" i="1" s="1"/>
  <c r="AXS739" i="1"/>
  <c r="AXU739" i="1" s="1"/>
  <c r="AWR736" i="1"/>
  <c r="AWT736" i="1" s="1"/>
  <c r="AWI736" i="1"/>
  <c r="AWK736" i="1" s="1"/>
  <c r="AXJ736" i="1"/>
  <c r="AXL736" i="1" s="1"/>
  <c r="AVQ737" i="1"/>
  <c r="AVS737" i="1" s="1"/>
  <c r="AVH736" i="1"/>
  <c r="AVJ736" i="1" s="1"/>
  <c r="AUY736" i="1"/>
  <c r="AVA736" i="1" s="1"/>
  <c r="AUP736" i="1"/>
  <c r="AUR736" i="1" s="1"/>
  <c r="AUG736" i="1"/>
  <c r="AUI736" i="1" s="1"/>
  <c r="AXA737" i="1"/>
  <c r="AXC737" i="1" s="1"/>
  <c r="AVZ738" i="1"/>
  <c r="AWB738" i="1" s="1"/>
  <c r="ARD737" i="1"/>
  <c r="ARF737" i="1" s="1"/>
  <c r="AQL736" i="1"/>
  <c r="AQN736" i="1" s="1"/>
  <c r="BAD757" i="1"/>
  <c r="BAF757" i="1" s="1"/>
  <c r="AWI755" i="1"/>
  <c r="AWK755" i="1" s="1"/>
  <c r="AVZ756" i="1"/>
  <c r="AWB756" i="1" s="1"/>
  <c r="AQU758" i="1"/>
  <c r="AQW758" i="1" s="1"/>
  <c r="AUG779" i="1"/>
  <c r="AUI779" i="1" s="1"/>
  <c r="AYB779" i="1"/>
  <c r="AYD779" i="1" s="1"/>
  <c r="ASE780" i="1"/>
  <c r="ASG780" i="1" s="1"/>
  <c r="AQU780" i="1"/>
  <c r="AQW780" i="1" s="1"/>
  <c r="AZU728" i="1"/>
  <c r="AZW728" i="1" s="1"/>
  <c r="AZC724" i="1"/>
  <c r="AZE724" i="1" s="1"/>
  <c r="AYB724" i="1"/>
  <c r="AYD724" i="1" s="1"/>
  <c r="AVH727" i="1"/>
  <c r="AVJ727" i="1" s="1"/>
  <c r="AZL725" i="1"/>
  <c r="AZN725" i="1" s="1"/>
  <c r="AWI726" i="1"/>
  <c r="AWK726" i="1" s="1"/>
  <c r="AUG725" i="1"/>
  <c r="AUI725" i="1" s="1"/>
  <c r="ATX725" i="1"/>
  <c r="ATZ725" i="1" s="1"/>
  <c r="AWR725" i="1"/>
  <c r="AWT725" i="1" s="1"/>
  <c r="ATO724" i="1"/>
  <c r="ATQ724" i="1" s="1"/>
  <c r="ASW725" i="1"/>
  <c r="ASY725" i="1" s="1"/>
  <c r="ARD725" i="1"/>
  <c r="ARF725" i="1" s="1"/>
  <c r="ASE724" i="1"/>
  <c r="ASG724" i="1" s="1"/>
  <c r="ASN727" i="1"/>
  <c r="ASP727" i="1" s="1"/>
  <c r="AQL726" i="1"/>
  <c r="AQN726" i="1" s="1"/>
  <c r="AZL726" i="1"/>
  <c r="AZN726" i="1" s="1"/>
  <c r="BAD724" i="1"/>
  <c r="BAF724" i="1" s="1"/>
  <c r="AZC727" i="1"/>
  <c r="AZE727" i="1" s="1"/>
  <c r="AYT726" i="1"/>
  <c r="AYV726" i="1" s="1"/>
  <c r="AVZ726" i="1"/>
  <c r="AWB726" i="1" s="1"/>
  <c r="AUY726" i="1"/>
  <c r="AVA726" i="1" s="1"/>
  <c r="AUP726" i="1"/>
  <c r="AUR726" i="1" s="1"/>
  <c r="AUG726" i="1"/>
  <c r="AUI726" i="1" s="1"/>
  <c r="ATO726" i="1"/>
  <c r="ATQ726" i="1" s="1"/>
  <c r="ATF724" i="1"/>
  <c r="ATH724" i="1" s="1"/>
  <c r="ASE725" i="1"/>
  <c r="ASG725" i="1" s="1"/>
  <c r="AQU725" i="1"/>
  <c r="AQW725" i="1" s="1"/>
  <c r="AQL725" i="1"/>
  <c r="AQN725" i="1" s="1"/>
  <c r="ATX728" i="1"/>
  <c r="ATZ728" i="1" s="1"/>
  <c r="ARV728" i="1"/>
  <c r="ARX728" i="1" s="1"/>
  <c r="ASW727" i="1"/>
  <c r="ASY727" i="1" s="1"/>
  <c r="AZU725" i="1"/>
  <c r="AZW725" i="1" s="1"/>
  <c r="AZC728" i="1"/>
  <c r="AZE728" i="1" s="1"/>
  <c r="AYB727" i="1"/>
  <c r="AYD727" i="1" s="1"/>
  <c r="AWI727" i="1"/>
  <c r="AWK727" i="1" s="1"/>
  <c r="AXJ726" i="1"/>
  <c r="AXL726" i="1" s="1"/>
  <c r="AXA724" i="1"/>
  <c r="AXC724" i="1" s="1"/>
  <c r="AVQ726" i="1"/>
  <c r="AVS726" i="1" s="1"/>
  <c r="AVH725" i="1"/>
  <c r="AVJ725" i="1" s="1"/>
  <c r="AQU728" i="1"/>
  <c r="AQW728" i="1" s="1"/>
  <c r="ARM727" i="1"/>
  <c r="ARO727" i="1" s="1"/>
  <c r="AUG728" i="1"/>
  <c r="AUI728" i="1" s="1"/>
  <c r="ARD726" i="1"/>
  <c r="ARF726" i="1" s="1"/>
  <c r="AUG760" i="1"/>
  <c r="AUI760" i="1" s="1"/>
  <c r="AYB761" i="1"/>
  <c r="AYD761" i="1" s="1"/>
  <c r="AZU719" i="1"/>
  <c r="AZW719" i="1" s="1"/>
  <c r="AYK720" i="1"/>
  <c r="AYM720" i="1" s="1"/>
  <c r="AYB722" i="1"/>
  <c r="AYD722" i="1" s="1"/>
  <c r="AVQ719" i="1"/>
  <c r="AVS719" i="1" s="1"/>
  <c r="AUY722" i="1"/>
  <c r="AVA722" i="1" s="1"/>
  <c r="AUP722" i="1"/>
  <c r="AUR722" i="1" s="1"/>
  <c r="ATO719" i="1"/>
  <c r="ATQ719" i="1" s="1"/>
  <c r="AXA721" i="1"/>
  <c r="AXC721" i="1" s="1"/>
  <c r="AUG722" i="1"/>
  <c r="AUI722" i="1" s="1"/>
  <c r="ATX721" i="1"/>
  <c r="ATZ721" i="1" s="1"/>
  <c r="AWR720" i="1"/>
  <c r="AWT720" i="1" s="1"/>
  <c r="AWI720" i="1"/>
  <c r="AWK720" i="1" s="1"/>
  <c r="AVZ720" i="1"/>
  <c r="AWB720" i="1" s="1"/>
  <c r="AVH718" i="1"/>
  <c r="AVJ718" i="1" s="1"/>
  <c r="ASN720" i="1"/>
  <c r="ASP720" i="1" s="1"/>
  <c r="AQU721" i="1"/>
  <c r="AQW721" i="1" s="1"/>
  <c r="ASW721" i="1"/>
  <c r="ASY721" i="1" s="1"/>
  <c r="ARD719" i="1"/>
  <c r="ARF719" i="1" s="1"/>
  <c r="AQL719" i="1"/>
  <c r="AQN719" i="1" s="1"/>
  <c r="ASE718" i="1"/>
  <c r="ASG718" i="1" s="1"/>
  <c r="ARM722" i="1"/>
  <c r="ARO722" i="1" s="1"/>
  <c r="BAD782" i="1"/>
  <c r="BAF782" i="1" s="1"/>
  <c r="AZU781" i="1"/>
  <c r="AZW781" i="1" s="1"/>
  <c r="AVQ779" i="1"/>
  <c r="AVS779" i="1" s="1"/>
  <c r="AVH779" i="1"/>
  <c r="AVJ779" i="1" s="1"/>
  <c r="ATF781" i="1"/>
  <c r="ATH781" i="1" s="1"/>
  <c r="AZC775" i="1"/>
  <c r="AZE775" i="1" s="1"/>
  <c r="AXJ772" i="1"/>
  <c r="AXL772" i="1" s="1"/>
  <c r="AWI774" i="1"/>
  <c r="AWK774" i="1" s="1"/>
  <c r="AWR772" i="1"/>
  <c r="AWT772" i="1" s="1"/>
  <c r="AVZ772" i="1"/>
  <c r="AWB772" i="1" s="1"/>
  <c r="ASW772" i="1"/>
  <c r="ASY772" i="1" s="1"/>
  <c r="AQU776" i="1"/>
  <c r="AQW776" i="1" s="1"/>
  <c r="AQL772" i="1"/>
  <c r="AQN772" i="1" s="1"/>
  <c r="ARV774" i="1"/>
  <c r="ARX774" i="1" s="1"/>
  <c r="BAD722" i="1"/>
  <c r="BAF722" i="1" s="1"/>
  <c r="AZL721" i="1"/>
  <c r="AZN721" i="1" s="1"/>
  <c r="AZC719" i="1"/>
  <c r="AZE719" i="1" s="1"/>
  <c r="AVZ719" i="1"/>
  <c r="AWB719" i="1" s="1"/>
  <c r="ATF718" i="1"/>
  <c r="ATH718" i="1" s="1"/>
  <c r="AVH721" i="1"/>
  <c r="AVJ721" i="1" s="1"/>
  <c r="ATO722" i="1"/>
  <c r="ATQ722" i="1" s="1"/>
  <c r="ASE722" i="1"/>
  <c r="ASG722" i="1" s="1"/>
  <c r="AQL718" i="1"/>
  <c r="AQN718" i="1" s="1"/>
  <c r="AXS760" i="1"/>
  <c r="AXU760" i="1" s="1"/>
  <c r="AXJ764" i="1"/>
  <c r="AXL764" i="1" s="1"/>
  <c r="AZL764" i="1"/>
  <c r="AZN764" i="1" s="1"/>
  <c r="AXS761" i="1"/>
  <c r="AXU761" i="1" s="1"/>
  <c r="ATO764" i="1"/>
  <c r="ATQ764" i="1" s="1"/>
  <c r="ASE763" i="1"/>
  <c r="ASG763" i="1" s="1"/>
  <c r="AZU732" i="1"/>
  <c r="AZW732" i="1" s="1"/>
  <c r="AVH731" i="1"/>
  <c r="AVJ731" i="1" s="1"/>
  <c r="AWR732" i="1"/>
  <c r="AWT732" i="1" s="1"/>
  <c r="AVQ732" i="1"/>
  <c r="AVS732" i="1" s="1"/>
  <c r="AUY733" i="1"/>
  <c r="AVA733" i="1" s="1"/>
  <c r="AZL762" i="1"/>
  <c r="AZN762" i="1" s="1"/>
  <c r="AXJ761" i="1"/>
  <c r="AXL761" i="1" s="1"/>
  <c r="AWR760" i="1"/>
  <c r="AWT760" i="1" s="1"/>
  <c r="ARD760" i="1"/>
  <c r="ARF760" i="1" s="1"/>
  <c r="AUY761" i="1"/>
  <c r="AVA761" i="1" s="1"/>
  <c r="ATF762" i="1"/>
  <c r="ATH762" i="1" s="1"/>
  <c r="AZL734" i="1"/>
  <c r="AZN734" i="1" s="1"/>
  <c r="BAD733" i="1"/>
  <c r="BAF733" i="1" s="1"/>
  <c r="AXJ731" i="1"/>
  <c r="AXL731" i="1" s="1"/>
  <c r="AUP731" i="1"/>
  <c r="AUR731" i="1" s="1"/>
  <c r="AZC732" i="1"/>
  <c r="AZE732" i="1" s="1"/>
  <c r="AYB731" i="1"/>
  <c r="AYD731" i="1" s="1"/>
  <c r="AWI730" i="1"/>
  <c r="AWK730" i="1" s="1"/>
  <c r="AUG732" i="1"/>
  <c r="AUI732" i="1" s="1"/>
  <c r="ATO731" i="1"/>
  <c r="ATQ731" i="1" s="1"/>
  <c r="ASW733" i="1"/>
  <c r="ASY733" i="1" s="1"/>
  <c r="AQL733" i="1"/>
  <c r="AQN733" i="1" s="1"/>
  <c r="AQU732" i="1"/>
  <c r="AQW732" i="1" s="1"/>
  <c r="ASE730" i="1"/>
  <c r="ASG730" i="1" s="1"/>
  <c r="ARD734" i="1"/>
  <c r="ARF734" i="1" s="1"/>
  <c r="AZU762" i="1"/>
  <c r="AZW762" i="1" s="1"/>
  <c r="AYB763" i="1"/>
  <c r="AYD763" i="1" s="1"/>
  <c r="ASE764" i="1"/>
  <c r="ASG764" i="1" s="1"/>
  <c r="AYT721" i="1"/>
  <c r="AYV721" i="1" s="1"/>
  <c r="AUP721" i="1"/>
  <c r="AUR721" i="1" s="1"/>
  <c r="ASW720" i="1"/>
  <c r="ASY720" i="1" s="1"/>
  <c r="AQL722" i="1"/>
  <c r="AQN722" i="1" s="1"/>
  <c r="AZU766" i="1"/>
  <c r="AZW766" i="1" s="1"/>
  <c r="AZL769" i="1"/>
  <c r="AZN769" i="1" s="1"/>
  <c r="AVQ770" i="1"/>
  <c r="AVS770" i="1" s="1"/>
  <c r="ATO770" i="1"/>
  <c r="ATQ770" i="1" s="1"/>
  <c r="AVH766" i="1"/>
  <c r="AVJ766" i="1" s="1"/>
  <c r="AYB754" i="1"/>
  <c r="AYD754" i="1" s="1"/>
  <c r="AWI757" i="1"/>
  <c r="AWK757" i="1" s="1"/>
  <c r="ATX758" i="1"/>
  <c r="ATZ758" i="1" s="1"/>
  <c r="AUP757" i="1"/>
  <c r="AUR757" i="1" s="1"/>
  <c r="ARM754" i="1"/>
  <c r="ARO754" i="1" s="1"/>
  <c r="AYT758" i="1"/>
  <c r="AYV758" i="1" s="1"/>
  <c r="BAD756" i="1"/>
  <c r="BAF756" i="1" s="1"/>
  <c r="AZC756" i="1"/>
  <c r="AZE756" i="1" s="1"/>
  <c r="AWR756" i="1"/>
  <c r="AWT756" i="1" s="1"/>
  <c r="AVQ756" i="1"/>
  <c r="AVS756" i="1" s="1"/>
  <c r="AUY758" i="1"/>
  <c r="AVA758" i="1" s="1"/>
  <c r="AUG758" i="1"/>
  <c r="AUI758" i="1" s="1"/>
  <c r="ARV756" i="1"/>
  <c r="ARX756" i="1" s="1"/>
  <c r="ATO756" i="1"/>
  <c r="ATQ756" i="1" s="1"/>
  <c r="AZC750" i="1"/>
  <c r="AZE750" i="1" s="1"/>
  <c r="AYT750" i="1"/>
  <c r="AYV750" i="1" s="1"/>
  <c r="AZU752" i="1"/>
  <c r="AZW752" i="1" s="1"/>
  <c r="AVH751" i="1"/>
  <c r="AVJ751" i="1" s="1"/>
  <c r="AQU749" i="1"/>
  <c r="AQW749" i="1" s="1"/>
  <c r="ARV752" i="1"/>
  <c r="ARX752" i="1" s="1"/>
  <c r="ASN748" i="1"/>
  <c r="ASP748" i="1" s="1"/>
  <c r="AZL722" i="1"/>
  <c r="AZN722" i="1" s="1"/>
  <c r="BAD719" i="1"/>
  <c r="BAF719" i="1" s="1"/>
  <c r="AXS719" i="1"/>
  <c r="AXU719" i="1" s="1"/>
  <c r="AXA719" i="1"/>
  <c r="AXC719" i="1" s="1"/>
  <c r="AYB721" i="1"/>
  <c r="AYD721" i="1" s="1"/>
  <c r="AXJ722" i="1"/>
  <c r="AXL722" i="1" s="1"/>
  <c r="ATX719" i="1"/>
  <c r="ATZ719" i="1" s="1"/>
  <c r="AWR721" i="1"/>
  <c r="AWT721" i="1" s="1"/>
  <c r="ASE721" i="1"/>
  <c r="ASG721" i="1" s="1"/>
  <c r="ARD720" i="1"/>
  <c r="ARF720" i="1" s="1"/>
  <c r="AUG720" i="1"/>
  <c r="AUI720" i="1" s="1"/>
  <c r="ASW719" i="1"/>
  <c r="ASY719" i="1" s="1"/>
  <c r="BAD712" i="1"/>
  <c r="BAF712" i="1" s="1"/>
  <c r="AZU712" i="1"/>
  <c r="AZW712" i="1" s="1"/>
  <c r="AZL712" i="1"/>
  <c r="AZN712" i="1" s="1"/>
  <c r="AYT712" i="1"/>
  <c r="AYV712" i="1" s="1"/>
  <c r="AYK712" i="1"/>
  <c r="AYM712" i="1" s="1"/>
  <c r="AYB712" i="1"/>
  <c r="AYD712" i="1" s="1"/>
  <c r="AXS712" i="1"/>
  <c r="AXU712" i="1" s="1"/>
  <c r="AZC712" i="1"/>
  <c r="AZE712" i="1" s="1"/>
  <c r="AXA712" i="1"/>
  <c r="AXC712" i="1" s="1"/>
  <c r="AWR712" i="1"/>
  <c r="AWT712" i="1" s="1"/>
  <c r="AWI712" i="1"/>
  <c r="AWK712" i="1" s="1"/>
  <c r="AVZ712" i="1"/>
  <c r="AWB712" i="1" s="1"/>
  <c r="AVQ712" i="1"/>
  <c r="AVS712" i="1" s="1"/>
  <c r="AVH712" i="1"/>
  <c r="AVJ712" i="1" s="1"/>
  <c r="AUY712" i="1"/>
  <c r="AVA712" i="1" s="1"/>
  <c r="AUP712" i="1"/>
  <c r="AUR712" i="1" s="1"/>
  <c r="AXJ712" i="1"/>
  <c r="AXL712" i="1" s="1"/>
  <c r="ASW712" i="1"/>
  <c r="ASY712" i="1" s="1"/>
  <c r="ARV713" i="1"/>
  <c r="ARX713" i="1" s="1"/>
  <c r="ARD713" i="1"/>
  <c r="ARF713" i="1" s="1"/>
  <c r="AUG712" i="1"/>
  <c r="AUI712" i="1" s="1"/>
  <c r="ATO712" i="1"/>
  <c r="ATQ712" i="1" s="1"/>
  <c r="ASE712" i="1"/>
  <c r="ASG712" i="1" s="1"/>
  <c r="ARM712" i="1"/>
  <c r="ARO712" i="1" s="1"/>
  <c r="AQU712" i="1"/>
  <c r="AQW712" i="1" s="1"/>
  <c r="AQL712" i="1"/>
  <c r="AQN712" i="1" s="1"/>
  <c r="ATF713" i="1"/>
  <c r="ATH713" i="1" s="1"/>
  <c r="ASN712" i="1"/>
  <c r="ASP712" i="1" s="1"/>
  <c r="ATX712" i="1"/>
  <c r="ATZ712" i="1" s="1"/>
  <c r="ARD776" i="1"/>
  <c r="ARF776" i="1" s="1"/>
  <c r="ATF774" i="1"/>
  <c r="ATH774" i="1" s="1"/>
  <c r="AYT782" i="1"/>
  <c r="AYV782" i="1" s="1"/>
  <c r="AXS780" i="1"/>
  <c r="AXU780" i="1" s="1"/>
  <c r="AWI779" i="1"/>
  <c r="AWK779" i="1" s="1"/>
  <c r="ARV781" i="1"/>
  <c r="ARX781" i="1" s="1"/>
  <c r="ARM780" i="1"/>
  <c r="ARO780" i="1" s="1"/>
  <c r="ARV739" i="1"/>
  <c r="ARX739" i="1" s="1"/>
  <c r="ARM738" i="1"/>
  <c r="ARO738" i="1" s="1"/>
  <c r="AYK762" i="1"/>
  <c r="AYM762" i="1" s="1"/>
  <c r="ARM761" i="1"/>
  <c r="ARO761" i="1" s="1"/>
  <c r="AQL762" i="1"/>
  <c r="AQN762" i="1" s="1"/>
  <c r="AVH770" i="1"/>
  <c r="AVJ770" i="1" s="1"/>
  <c r="AUP769" i="1"/>
  <c r="AUR769" i="1" s="1"/>
  <c r="AUY766" i="1"/>
  <c r="AVA766" i="1" s="1"/>
  <c r="ARM767" i="1"/>
  <c r="ARO767" i="1" s="1"/>
  <c r="AWI775" i="1"/>
  <c r="AWK775" i="1" s="1"/>
  <c r="AZC773" i="1"/>
  <c r="AZE773" i="1" s="1"/>
  <c r="AXJ773" i="1"/>
  <c r="AXL773" i="1" s="1"/>
  <c r="ARM776" i="1"/>
  <c r="ARO776" i="1" s="1"/>
  <c r="AUP776" i="1"/>
  <c r="AUR776" i="1" s="1"/>
  <c r="BAD748" i="1"/>
  <c r="BAF748" i="1" s="1"/>
  <c r="AVZ751" i="1"/>
  <c r="AWB751" i="1" s="1"/>
  <c r="AZL751" i="1"/>
  <c r="AZN751" i="1" s="1"/>
  <c r="ATF748" i="1"/>
  <c r="ATH748" i="1" s="1"/>
  <c r="ASN751" i="1"/>
  <c r="ASP751" i="1" s="1"/>
  <c r="ARD751" i="1"/>
  <c r="ARF751" i="1" s="1"/>
  <c r="AYB744" i="1"/>
  <c r="AYD744" i="1" s="1"/>
  <c r="ATO745" i="1"/>
  <c r="ATQ745" i="1" s="1"/>
  <c r="ASE743" i="1"/>
  <c r="ASG743" i="1" s="1"/>
  <c r="AUG738" i="1"/>
  <c r="AUI738" i="1" s="1"/>
  <c r="ASN740" i="1"/>
  <c r="ASP740" i="1" s="1"/>
  <c r="ARV736" i="1"/>
  <c r="ARX736" i="1" s="1"/>
  <c r="AZC762" i="1"/>
  <c r="AZE762" i="1" s="1"/>
  <c r="AXJ763" i="1"/>
  <c r="AXL763" i="1" s="1"/>
  <c r="AWI763" i="1"/>
  <c r="AWK763" i="1" s="1"/>
  <c r="AUY762" i="1"/>
  <c r="AVA762" i="1" s="1"/>
  <c r="ASW764" i="1"/>
  <c r="ASY764" i="1" s="1"/>
  <c r="ATX764" i="1"/>
  <c r="ATZ764" i="1" s="1"/>
  <c r="AQU763" i="1"/>
  <c r="AQW763" i="1" s="1"/>
  <c r="AQL763" i="1"/>
  <c r="AQN763" i="1" s="1"/>
  <c r="AZL724" i="1"/>
  <c r="AZN724" i="1" s="1"/>
  <c r="AYK728" i="1"/>
  <c r="AYM728" i="1" s="1"/>
  <c r="AYB728" i="1"/>
  <c r="AYD728" i="1" s="1"/>
  <c r="AXS724" i="1"/>
  <c r="AXU724" i="1" s="1"/>
  <c r="AZU727" i="1"/>
  <c r="AZW727" i="1" s="1"/>
  <c r="AXJ728" i="1"/>
  <c r="AXL728" i="1" s="1"/>
  <c r="AVH726" i="1"/>
  <c r="AVJ726" i="1" s="1"/>
  <c r="ATF725" i="1"/>
  <c r="ATH725" i="1" s="1"/>
  <c r="ASN724" i="1"/>
  <c r="ASP724" i="1" s="1"/>
  <c r="AQU727" i="1"/>
  <c r="AQW727" i="1" s="1"/>
  <c r="AZU782" i="1"/>
  <c r="AZW782" i="1" s="1"/>
  <c r="ATO782" i="1"/>
  <c r="ATQ782" i="1" s="1"/>
  <c r="AVQ782" i="1"/>
  <c r="AVS782" i="1" s="1"/>
  <c r="AVH782" i="1"/>
  <c r="AVJ782" i="1" s="1"/>
  <c r="BAD742" i="1"/>
  <c r="BAF742" i="1" s="1"/>
  <c r="AZL744" i="1"/>
  <c r="AZN744" i="1" s="1"/>
  <c r="AZC744" i="1"/>
  <c r="AZE744" i="1" s="1"/>
  <c r="AXJ746" i="1"/>
  <c r="AXL746" i="1" s="1"/>
  <c r="AUY744" i="1"/>
  <c r="AVA744" i="1" s="1"/>
  <c r="AUP744" i="1"/>
  <c r="AUR744" i="1" s="1"/>
  <c r="ATF742" i="1"/>
  <c r="ATH742" i="1" s="1"/>
  <c r="ARD746" i="1"/>
  <c r="ARF746" i="1" s="1"/>
  <c r="AYK745" i="1"/>
  <c r="AYM745" i="1" s="1"/>
  <c r="AXS745" i="1"/>
  <c r="AXU745" i="1" s="1"/>
  <c r="AQL745" i="1"/>
  <c r="AQN745" i="1" s="1"/>
  <c r="ARV744" i="1"/>
  <c r="ARX744" i="1" s="1"/>
  <c r="ATF744" i="1"/>
  <c r="ATH744" i="1" s="1"/>
  <c r="AUY763" i="1"/>
  <c r="AVA763" i="1" s="1"/>
  <c r="AUP764" i="1"/>
  <c r="AUR764" i="1" s="1"/>
  <c r="ATF761" i="1"/>
  <c r="ATH761" i="1" s="1"/>
  <c r="ARV760" i="1"/>
  <c r="ARX760" i="1" s="1"/>
  <c r="AUP716" i="1"/>
  <c r="AUR716" i="1" s="1"/>
  <c r="AVQ716" i="1"/>
  <c r="AVS716" i="1" s="1"/>
  <c r="AYT713" i="1"/>
  <c r="AYV713" i="1" s="1"/>
  <c r="AZL743" i="1"/>
  <c r="AZN743" i="1" s="1"/>
  <c r="AXA745" i="1"/>
  <c r="AXC745" i="1" s="1"/>
  <c r="ATF745" i="1"/>
  <c r="ATH745" i="1" s="1"/>
  <c r="AVZ732" i="1"/>
  <c r="AWB732" i="1" s="1"/>
  <c r="ATF734" i="1"/>
  <c r="ATH734" i="1" s="1"/>
  <c r="ATO734" i="1"/>
  <c r="ATQ734" i="1" s="1"/>
  <c r="AWR734" i="1"/>
  <c r="AWT734" i="1" s="1"/>
  <c r="AUG734" i="1"/>
  <c r="AUI734" i="1" s="1"/>
  <c r="AVH733" i="1"/>
  <c r="AVJ733" i="1" s="1"/>
  <c r="ASN731" i="1"/>
  <c r="ASP731" i="1" s="1"/>
  <c r="ARM732" i="1"/>
  <c r="ARO732" i="1" s="1"/>
  <c r="ARV731" i="1"/>
  <c r="ARX731" i="1" s="1"/>
  <c r="AQU734" i="1"/>
  <c r="AQW734" i="1" s="1"/>
  <c r="AZL754" i="1"/>
  <c r="AZN754" i="1" s="1"/>
  <c r="AYK754" i="1"/>
  <c r="AYM754" i="1" s="1"/>
  <c r="ATF722" i="1"/>
  <c r="ATH722" i="1" s="1"/>
  <c r="AUY721" i="1"/>
  <c r="AVA721" i="1" s="1"/>
  <c r="ARD722" i="1"/>
  <c r="ARF722" i="1" s="1"/>
  <c r="AYT746" i="1"/>
  <c r="AYV746" i="1" s="1"/>
  <c r="AZL745" i="1"/>
  <c r="AZN745" i="1" s="1"/>
  <c r="AZL775" i="1"/>
  <c r="AZN775" i="1" s="1"/>
  <c r="ATF776" i="1"/>
  <c r="ATH776" i="1" s="1"/>
  <c r="ASE775" i="1"/>
  <c r="ASG775" i="1" s="1"/>
  <c r="AXA751" i="1"/>
  <c r="AXC751" i="1" s="1"/>
  <c r="AZC752" i="1"/>
  <c r="AZE752" i="1" s="1"/>
  <c r="ATF749" i="1"/>
  <c r="ATH749" i="1" s="1"/>
  <c r="ASE751" i="1"/>
  <c r="ASG751" i="1" s="1"/>
  <c r="AUY768" i="1"/>
  <c r="AVA768" i="1" s="1"/>
  <c r="AWR768" i="1"/>
  <c r="AWT768" i="1" s="1"/>
  <c r="AZU718" i="1"/>
  <c r="AZW718" i="1" s="1"/>
  <c r="BAD720" i="1"/>
  <c r="BAF720" i="1" s="1"/>
  <c r="AZL719" i="1"/>
  <c r="AZN719" i="1" s="1"/>
  <c r="AWR719" i="1"/>
  <c r="AWT719" i="1" s="1"/>
  <c r="AWI719" i="1"/>
  <c r="AWK719" i="1" s="1"/>
  <c r="AVH719" i="1"/>
  <c r="AVJ719" i="1" s="1"/>
  <c r="AZC720" i="1"/>
  <c r="AZE720" i="1" s="1"/>
  <c r="AXA722" i="1"/>
  <c r="AXC722" i="1" s="1"/>
  <c r="AVZ718" i="1"/>
  <c r="AWB718" i="1" s="1"/>
  <c r="AVQ718" i="1"/>
  <c r="AVS718" i="1" s="1"/>
  <c r="ASW722" i="1"/>
  <c r="ASY722" i="1" s="1"/>
  <c r="AXS722" i="1"/>
  <c r="AXU722" i="1" s="1"/>
  <c r="ATX722" i="1"/>
  <c r="ATZ722" i="1" s="1"/>
  <c r="ATO718" i="1"/>
  <c r="ATQ718" i="1" s="1"/>
  <c r="AXJ720" i="1"/>
  <c r="AXL720" i="1" s="1"/>
  <c r="AUP720" i="1"/>
  <c r="AUR720" i="1" s="1"/>
  <c r="AUG721" i="1"/>
  <c r="AUI721" i="1" s="1"/>
  <c r="ARM721" i="1"/>
  <c r="ARO721" i="1" s="1"/>
  <c r="ASE720" i="1"/>
  <c r="ASG720" i="1" s="1"/>
  <c r="AQL720" i="1"/>
  <c r="AQN720" i="1" s="1"/>
  <c r="ASN721" i="1"/>
  <c r="ASP721" i="1" s="1"/>
  <c r="AQU718" i="1"/>
  <c r="AQW718" i="1" s="1"/>
  <c r="AZL781" i="1"/>
  <c r="AZN781" i="1" s="1"/>
  <c r="AZO783" i="1" s="1"/>
  <c r="ATF782" i="1"/>
  <c r="ATH782" i="1" s="1"/>
  <c r="AWR758" i="1"/>
  <c r="AWT758" i="1" s="1"/>
  <c r="ATO757" i="1"/>
  <c r="ATQ757" i="1" s="1"/>
  <c r="AVQ757" i="1"/>
  <c r="AVS757" i="1" s="1"/>
  <c r="AQU756" i="1"/>
  <c r="AQW756" i="1" s="1"/>
  <c r="ASN755" i="1"/>
  <c r="ASP755" i="1" s="1"/>
  <c r="ARM755" i="1"/>
  <c r="ARO755" i="1" s="1"/>
  <c r="AZU750" i="1"/>
  <c r="AZW750" i="1" s="1"/>
  <c r="BAD749" i="1"/>
  <c r="BAF749" i="1" s="1"/>
  <c r="AZC751" i="1"/>
  <c r="AZE751" i="1" s="1"/>
  <c r="AYB751" i="1"/>
  <c r="AYD751" i="1" s="1"/>
  <c r="AXJ748" i="1"/>
  <c r="AXL748" i="1" s="1"/>
  <c r="AVZ750" i="1"/>
  <c r="AWB750" i="1" s="1"/>
  <c r="AVQ750" i="1"/>
  <c r="AVS750" i="1" s="1"/>
  <c r="ATO751" i="1"/>
  <c r="ATQ751" i="1" s="1"/>
  <c r="AUY749" i="1"/>
  <c r="AVA749" i="1" s="1"/>
  <c r="AUP749" i="1"/>
  <c r="AUR749" i="1" s="1"/>
  <c r="ATX750" i="1"/>
  <c r="ATZ750" i="1" s="1"/>
  <c r="AWI752" i="1"/>
  <c r="AWK752" i="1" s="1"/>
  <c r="ASW748" i="1"/>
  <c r="ASY748" i="1" s="1"/>
  <c r="AXS749" i="1"/>
  <c r="AXU749" i="1" s="1"/>
  <c r="ARM749" i="1"/>
  <c r="ARO749" i="1" s="1"/>
  <c r="ARD749" i="1"/>
  <c r="ARF749" i="1" s="1"/>
  <c r="AQL749" i="1"/>
  <c r="AQN749" i="1" s="1"/>
  <c r="AQU748" i="1"/>
  <c r="AQW748" i="1" s="1"/>
  <c r="ASN749" i="1"/>
  <c r="ASP749" i="1" s="1"/>
  <c r="ASE750" i="1"/>
  <c r="ASG750" i="1" s="1"/>
  <c r="ARV750" i="1"/>
  <c r="ARX750" i="1" s="1"/>
  <c r="AZU734" i="1"/>
  <c r="AZW734" i="1" s="1"/>
  <c r="AZC734" i="1"/>
  <c r="AZE734" i="1" s="1"/>
  <c r="AYT732" i="1"/>
  <c r="AYV732" i="1" s="1"/>
  <c r="AYB732" i="1"/>
  <c r="AYD732" i="1" s="1"/>
  <c r="ATO730" i="1"/>
  <c r="ATQ730" i="1" s="1"/>
  <c r="AXJ733" i="1"/>
  <c r="AXL733" i="1" s="1"/>
  <c r="ASE731" i="1"/>
  <c r="ASG731" i="1" s="1"/>
  <c r="ARD730" i="1"/>
  <c r="ARF730" i="1" s="1"/>
  <c r="AZU720" i="1"/>
  <c r="AZW720" i="1" s="1"/>
  <c r="AXS720" i="1"/>
  <c r="AXU720" i="1" s="1"/>
  <c r="AYK721" i="1"/>
  <c r="AYM721" i="1" s="1"/>
  <c r="ASN722" i="1"/>
  <c r="ASP722" i="1" s="1"/>
  <c r="AVQ720" i="1"/>
  <c r="AVS720" i="1" s="1"/>
  <c r="ATO720" i="1"/>
  <c r="ATQ720" i="1" s="1"/>
  <c r="ATF721" i="1"/>
  <c r="ATH721" i="1" s="1"/>
  <c r="ARM719" i="1"/>
  <c r="ARO719" i="1" s="1"/>
  <c r="AYB781" i="1"/>
  <c r="AYD781" i="1" s="1"/>
  <c r="AXJ779" i="1"/>
  <c r="AXL779" i="1" s="1"/>
  <c r="AWI782" i="1"/>
  <c r="AWK782" i="1" s="1"/>
  <c r="ARD782" i="1"/>
  <c r="ARF782" i="1" s="1"/>
  <c r="AXA762" i="1"/>
  <c r="AXC762" i="1" s="1"/>
  <c r="AYT760" i="1"/>
  <c r="AYV760" i="1" s="1"/>
  <c r="AZL746" i="1"/>
  <c r="AZN746" i="1" s="1"/>
  <c r="AZC746" i="1"/>
  <c r="AZE746" i="1" s="1"/>
  <c r="BAD745" i="1"/>
  <c r="BAF745" i="1" s="1"/>
  <c r="AZU744" i="1"/>
  <c r="AZW744" i="1" s="1"/>
  <c r="AWI743" i="1"/>
  <c r="AWK743" i="1" s="1"/>
  <c r="AUY743" i="1"/>
  <c r="AVA743" i="1" s="1"/>
  <c r="AUP743" i="1"/>
  <c r="AUR743" i="1" s="1"/>
  <c r="AXJ745" i="1"/>
  <c r="AXL745" i="1" s="1"/>
  <c r="AYK742" i="1"/>
  <c r="AYM742" i="1" s="1"/>
  <c r="ATX743" i="1"/>
  <c r="ATZ743" i="1" s="1"/>
  <c r="AUG745" i="1"/>
  <c r="AUI745" i="1" s="1"/>
  <c r="AVZ745" i="1"/>
  <c r="AWB745" i="1" s="1"/>
  <c r="ASW744" i="1"/>
  <c r="ASY744" i="1" s="1"/>
  <c r="AWR744" i="1"/>
  <c r="AWT744" i="1" s="1"/>
  <c r="ATO744" i="1"/>
  <c r="ATQ744" i="1" s="1"/>
  <c r="AQU744" i="1"/>
  <c r="AQW744" i="1" s="1"/>
  <c r="AQL744" i="1"/>
  <c r="AQN744" i="1" s="1"/>
  <c r="ARM743" i="1"/>
  <c r="ARO743" i="1" s="1"/>
  <c r="ASN743" i="1"/>
  <c r="ASP743" i="1" s="1"/>
  <c r="ARD742" i="1"/>
  <c r="ARF742" i="1" s="1"/>
  <c r="BAD726" i="1"/>
  <c r="BAF726" i="1" s="1"/>
  <c r="AWR727" i="1"/>
  <c r="AWT727" i="1" s="1"/>
  <c r="ARM726" i="1"/>
  <c r="ARO726" i="1" s="1"/>
  <c r="AXA768" i="1"/>
  <c r="AXC768" i="1" s="1"/>
  <c r="AYT767" i="1"/>
  <c r="AYV767" i="1" s="1"/>
  <c r="AQU769" i="1"/>
  <c r="AQW769" i="1" s="1"/>
  <c r="AYK730" i="1"/>
  <c r="AYM730" i="1" s="1"/>
  <c r="AXA734" i="1"/>
  <c r="AXC734" i="1" s="1"/>
  <c r="ASW730" i="1"/>
  <c r="ASY730" i="1" s="1"/>
  <c r="ATX730" i="1"/>
  <c r="ATZ730" i="1" s="1"/>
  <c r="ASE734" i="1"/>
  <c r="ASG734" i="1" s="1"/>
  <c r="ASE739" i="1"/>
  <c r="ASG739" i="1" s="1"/>
  <c r="ATO736" i="1"/>
  <c r="ATQ736" i="1" s="1"/>
  <c r="AZC726" i="1"/>
  <c r="AZE726" i="1" s="1"/>
  <c r="ATO727" i="1"/>
  <c r="ATQ727" i="1" s="1"/>
  <c r="AUP725" i="1"/>
  <c r="AUR725" i="1" s="1"/>
  <c r="AXA725" i="1"/>
  <c r="AXC725" i="1" s="1"/>
  <c r="ARD724" i="1"/>
  <c r="ARF724" i="1" s="1"/>
  <c r="ARV727" i="1"/>
  <c r="ARX727" i="1" s="1"/>
  <c r="ASE726" i="1"/>
  <c r="ASG726" i="1" s="1"/>
  <c r="BAD743" i="1"/>
  <c r="BAF743" i="1" s="1"/>
  <c r="AQU745" i="1"/>
  <c r="AQW745" i="1" s="1"/>
  <c r="AZC776" i="1"/>
  <c r="AZE776" i="1" s="1"/>
  <c r="AUY776" i="1"/>
  <c r="AVA776" i="1" s="1"/>
  <c r="ARV773" i="1"/>
  <c r="ARX773" i="1" s="1"/>
  <c r="AQU773" i="1"/>
  <c r="AQW773" i="1" s="1"/>
  <c r="AQL774" i="1"/>
  <c r="AQN774" i="1" s="1"/>
  <c r="AYB772" i="1"/>
  <c r="AYD772" i="1" s="1"/>
  <c r="AYE777" i="1" s="1"/>
  <c r="AXJ776" i="1"/>
  <c r="AXL776" i="1" s="1"/>
  <c r="AXS768" i="1"/>
  <c r="AXU768" i="1" s="1"/>
  <c r="ARM769" i="1"/>
  <c r="ARO769" i="1" s="1"/>
  <c r="ASW769" i="1"/>
  <c r="ASY769" i="1" s="1"/>
  <c r="AZU730" i="1"/>
  <c r="AZW730" i="1" s="1"/>
  <c r="AZC730" i="1"/>
  <c r="AZE730" i="1" s="1"/>
  <c r="AZL732" i="1"/>
  <c r="AZN732" i="1" s="1"/>
  <c r="BAD731" i="1"/>
  <c r="BAF731" i="1" s="1"/>
  <c r="AXS732" i="1"/>
  <c r="AXU732" i="1" s="1"/>
  <c r="AWI731" i="1"/>
  <c r="AWK731" i="1" s="1"/>
  <c r="AYT731" i="1"/>
  <c r="AYV731" i="1" s="1"/>
  <c r="AXJ730" i="1"/>
  <c r="AXL730" i="1" s="1"/>
  <c r="AWR730" i="1"/>
  <c r="AWT730" i="1" s="1"/>
  <c r="AVQ730" i="1"/>
  <c r="AVS730" i="1" s="1"/>
  <c r="ASN730" i="1"/>
  <c r="ASP730" i="1" s="1"/>
  <c r="AVH730" i="1"/>
  <c r="AVJ730" i="1" s="1"/>
  <c r="AUY730" i="1"/>
  <c r="AVA730" i="1" s="1"/>
  <c r="AUP730" i="1"/>
  <c r="AUR730" i="1" s="1"/>
  <c r="AUG730" i="1"/>
  <c r="AUI730" i="1" s="1"/>
  <c r="AYB730" i="1"/>
  <c r="AYD730" i="1" s="1"/>
  <c r="ATF732" i="1"/>
  <c r="ATH732" i="1" s="1"/>
  <c r="ARV733" i="1"/>
  <c r="ARX733" i="1" s="1"/>
  <c r="ARD731" i="1"/>
  <c r="ARF731" i="1" s="1"/>
  <c r="AQU731" i="1"/>
  <c r="AQW731" i="1" s="1"/>
  <c r="AQL731" i="1"/>
  <c r="AQN731" i="1" s="1"/>
  <c r="ARM730" i="1"/>
  <c r="ARO730" i="1" s="1"/>
  <c r="AYK752" i="1"/>
  <c r="AYM752" i="1" s="1"/>
  <c r="ASW752" i="1"/>
  <c r="ASY752" i="1" s="1"/>
  <c r="ATO752" i="1"/>
  <c r="ATQ752" i="1" s="1"/>
  <c r="AUG752" i="1"/>
  <c r="AUI752" i="1" s="1"/>
  <c r="AYB739" i="1"/>
  <c r="AYD739" i="1" s="1"/>
  <c r="ATO738" i="1"/>
  <c r="ATQ738" i="1" s="1"/>
  <c r="AYK737" i="1"/>
  <c r="AYM737" i="1" s="1"/>
  <c r="ARM740" i="1"/>
  <c r="ARO740" i="1" s="1"/>
  <c r="ARD738" i="1"/>
  <c r="ARF738" i="1" s="1"/>
  <c r="AYB743" i="1"/>
  <c r="AYD743" i="1" s="1"/>
  <c r="ATO746" i="1"/>
  <c r="ATQ746" i="1" s="1"/>
  <c r="AWI745" i="1"/>
  <c r="AWK745" i="1" s="1"/>
  <c r="ASE742" i="1"/>
  <c r="ASG742" i="1" s="1"/>
  <c r="AYK760" i="1"/>
  <c r="AYM760" i="1" s="1"/>
  <c r="AUG764" i="1"/>
  <c r="AUI764" i="1" s="1"/>
  <c r="AZU779" i="1"/>
  <c r="AZW779" i="1" s="1"/>
  <c r="AQU782" i="1"/>
  <c r="AQW782" i="1" s="1"/>
  <c r="AZC774" i="1"/>
  <c r="AZE774" i="1" s="1"/>
  <c r="AXS774" i="1"/>
  <c r="AXU774" i="1" s="1"/>
  <c r="AVZ776" i="1"/>
  <c r="AWB776" i="1" s="1"/>
  <c r="ATF773" i="1"/>
  <c r="ATH773" i="1" s="1"/>
  <c r="ASW773" i="1"/>
  <c r="ASY773" i="1" s="1"/>
  <c r="ASE773" i="1"/>
  <c r="ASG773" i="1" s="1"/>
  <c r="ATX772" i="1"/>
  <c r="ATZ772" i="1" s="1"/>
  <c r="ASN775" i="1"/>
  <c r="ASP775" i="1" s="1"/>
  <c r="BAD762" i="1"/>
  <c r="BAF762" i="1" s="1"/>
  <c r="AZL761" i="1"/>
  <c r="AZN761" i="1" s="1"/>
  <c r="AXS764" i="1"/>
  <c r="AXU764" i="1" s="1"/>
  <c r="AZC764" i="1"/>
  <c r="AZE764" i="1" s="1"/>
  <c r="AYT742" i="1"/>
  <c r="AYV742" i="1" s="1"/>
  <c r="AZC745" i="1"/>
  <c r="AZE745" i="1" s="1"/>
  <c r="AUG746" i="1"/>
  <c r="AUI746" i="1" s="1"/>
  <c r="ARM744" i="1"/>
  <c r="ARO744" i="1" s="1"/>
  <c r="AXA774" i="1"/>
  <c r="AXC774" i="1" s="1"/>
  <c r="ASE776" i="1"/>
  <c r="ASG776" i="1" s="1"/>
  <c r="AYK780" i="1"/>
  <c r="AYM780" i="1" s="1"/>
  <c r="ASW782" i="1"/>
  <c r="ASY782" i="1" s="1"/>
  <c r="ASE779" i="1"/>
  <c r="ASG779" i="1" s="1"/>
  <c r="ARM782" i="1"/>
  <c r="ARO782" i="1" s="1"/>
  <c r="BAD725" i="1"/>
  <c r="BAF725" i="1" s="1"/>
  <c r="AZU724" i="1"/>
  <c r="AZW724" i="1" s="1"/>
  <c r="AYB726" i="1"/>
  <c r="AYD726" i="1" s="1"/>
  <c r="AYT725" i="1"/>
  <c r="AYV725" i="1" s="1"/>
  <c r="AXJ724" i="1"/>
  <c r="AXL724" i="1" s="1"/>
  <c r="AWR724" i="1"/>
  <c r="AWT724" i="1" s="1"/>
  <c r="AWI724" i="1"/>
  <c r="AWK724" i="1" s="1"/>
  <c r="AVQ724" i="1"/>
  <c r="AVS724" i="1" s="1"/>
  <c r="AUG727" i="1"/>
  <c r="AUI727" i="1" s="1"/>
  <c r="ASW726" i="1"/>
  <c r="ASY726" i="1" s="1"/>
  <c r="AVH724" i="1"/>
  <c r="AVJ724" i="1" s="1"/>
  <c r="AUY724" i="1"/>
  <c r="AVA724" i="1" s="1"/>
  <c r="ASN725" i="1"/>
  <c r="ASP725" i="1" s="1"/>
  <c r="ARV725" i="1"/>
  <c r="ARX725" i="1" s="1"/>
  <c r="ARM724" i="1"/>
  <c r="ARO724" i="1" s="1"/>
  <c r="ARD728" i="1"/>
  <c r="ARF728" i="1" s="1"/>
  <c r="AQU724" i="1"/>
  <c r="AQW724" i="1" s="1"/>
  <c r="AQL724" i="1"/>
  <c r="AQN724" i="1" s="1"/>
  <c r="ATX724" i="1"/>
  <c r="ATZ724" i="1" s="1"/>
  <c r="AUP728" i="1"/>
  <c r="AUR728" i="1" s="1"/>
  <c r="AXS728" i="1"/>
  <c r="AXU728" i="1" s="1"/>
  <c r="AYT727" i="1"/>
  <c r="AYV727" i="1" s="1"/>
  <c r="ASW728" i="1"/>
  <c r="ASY728" i="1" s="1"/>
  <c r="AYB758" i="1"/>
  <c r="AYD758" i="1" s="1"/>
  <c r="AXJ757" i="1"/>
  <c r="AXL757" i="1" s="1"/>
  <c r="ARV755" i="1"/>
  <c r="ARX755" i="1" s="1"/>
  <c r="AXA758" i="1"/>
  <c r="AXC758" i="1" s="1"/>
  <c r="AZC755" i="1"/>
  <c r="AZE755" i="1" s="1"/>
  <c r="AUP756" i="1"/>
  <c r="AUR756" i="1" s="1"/>
  <c r="AVZ757" i="1"/>
  <c r="AWB757" i="1" s="1"/>
  <c r="ATF754" i="1"/>
  <c r="ATH754" i="1" s="1"/>
  <c r="ASW755" i="1"/>
  <c r="ASY755" i="1" s="1"/>
  <c r="ARV758" i="1"/>
  <c r="ARX758" i="1" s="1"/>
  <c r="BAD738" i="1"/>
  <c r="BAF738" i="1" s="1"/>
  <c r="AWR739" i="1"/>
  <c r="AWT739" i="1" s="1"/>
  <c r="AVZ739" i="1"/>
  <c r="AWB739" i="1" s="1"/>
  <c r="AXS738" i="1"/>
  <c r="AXU738" i="1" s="1"/>
  <c r="ASN738" i="1"/>
  <c r="ASP738" i="1" s="1"/>
  <c r="ATX740" i="1"/>
  <c r="ATZ740" i="1" s="1"/>
  <c r="ARV737" i="1"/>
  <c r="ARX737" i="1" s="1"/>
  <c r="ASW737" i="1"/>
  <c r="ASY737" i="1" s="1"/>
  <c r="ARM739" i="1"/>
  <c r="ARO739" i="1" s="1"/>
  <c r="AUY737" i="1"/>
  <c r="AVA737" i="1" s="1"/>
  <c r="AQL738" i="1"/>
  <c r="AQN738" i="1" s="1"/>
  <c r="AYK758" i="1"/>
  <c r="AYM758" i="1" s="1"/>
  <c r="ATX755" i="1"/>
  <c r="ATZ755" i="1" s="1"/>
  <c r="ASW756" i="1"/>
  <c r="ASY756" i="1" s="1"/>
  <c r="ASN756" i="1"/>
  <c r="ASP756" i="1" s="1"/>
  <c r="ASE755" i="1"/>
  <c r="ASG755" i="1" s="1"/>
  <c r="AYK733" i="1"/>
  <c r="AYM733" i="1" s="1"/>
  <c r="ARM733" i="1"/>
  <c r="ARO733" i="1" s="1"/>
  <c r="AUP733" i="1"/>
  <c r="AUR733" i="1" s="1"/>
  <c r="AUY751" i="1"/>
  <c r="AVA751" i="1" s="1"/>
  <c r="AYT749" i="1"/>
  <c r="AYV749" i="1" s="1"/>
  <c r="AUP750" i="1"/>
  <c r="AUR750" i="1" s="1"/>
  <c r="AZU780" i="1"/>
  <c r="AZW780" i="1" s="1"/>
  <c r="AXJ780" i="1"/>
  <c r="AXL780" i="1" s="1"/>
  <c r="AXS778" i="1"/>
  <c r="AXU778" i="1" s="1"/>
  <c r="AYB782" i="1"/>
  <c r="AYD782" i="1" s="1"/>
  <c r="AWI780" i="1"/>
  <c r="AWK780" i="1" s="1"/>
  <c r="AVQ780" i="1"/>
  <c r="AVS780" i="1" s="1"/>
  <c r="AVH780" i="1"/>
  <c r="AVJ780" i="1" s="1"/>
  <c r="AUP780" i="1"/>
  <c r="AUR780" i="1" s="1"/>
  <c r="AUG780" i="1"/>
  <c r="AUI780" i="1" s="1"/>
  <c r="AQL781" i="1"/>
  <c r="AQN781" i="1" s="1"/>
  <c r="ATO780" i="1"/>
  <c r="ATQ780" i="1" s="1"/>
  <c r="ASN781" i="1"/>
  <c r="ASP781" i="1" s="1"/>
  <c r="ARV782" i="1"/>
  <c r="ARX782" i="1" s="1"/>
  <c r="AZC767" i="1"/>
  <c r="AZE767" i="1" s="1"/>
  <c r="AUG767" i="1"/>
  <c r="AUI767" i="1" s="1"/>
  <c r="AQL769" i="1"/>
  <c r="AQN769" i="1" s="1"/>
  <c r="AZU740" i="1"/>
  <c r="AZW740" i="1" s="1"/>
  <c r="AYK740" i="1"/>
  <c r="AYM740" i="1" s="1"/>
  <c r="AZC739" i="1"/>
  <c r="AZE739" i="1" s="1"/>
  <c r="AWI737" i="1"/>
  <c r="AWK737" i="1" s="1"/>
  <c r="AUP740" i="1"/>
  <c r="AUR740" i="1" s="1"/>
  <c r="AUG740" i="1"/>
  <c r="AUI740" i="1" s="1"/>
  <c r="AUY738" i="1"/>
  <c r="AVA738" i="1" s="1"/>
  <c r="AXS737" i="1"/>
  <c r="AXU737" i="1" s="1"/>
  <c r="ARM737" i="1"/>
  <c r="ARO737" i="1" s="1"/>
  <c r="ARD740" i="1"/>
  <c r="ARF740" i="1" s="1"/>
  <c r="AWI761" i="1"/>
  <c r="AWK761" i="1" s="1"/>
  <c r="ASN764" i="1"/>
  <c r="ASP764" i="1" s="1"/>
  <c r="BAD774" i="1"/>
  <c r="BAF774" i="1" s="1"/>
  <c r="AZU772" i="1"/>
  <c r="AZW772" i="1" s="1"/>
  <c r="AXJ775" i="1"/>
  <c r="AXL775" i="1" s="1"/>
  <c r="AZL773" i="1"/>
  <c r="AZN773" i="1" s="1"/>
  <c r="AVQ772" i="1"/>
  <c r="AVS772" i="1" s="1"/>
  <c r="AVH772" i="1"/>
  <c r="AVJ772" i="1" s="1"/>
  <c r="ATO772" i="1"/>
  <c r="ATQ772" i="1" s="1"/>
  <c r="ARV775" i="1"/>
  <c r="ARX775" i="1" s="1"/>
  <c r="AZL758" i="1"/>
  <c r="AZN758" i="1" s="1"/>
  <c r="ATF756" i="1"/>
  <c r="ATH756" i="1" s="1"/>
  <c r="AZU760" i="1"/>
  <c r="AZW760" i="1" s="1"/>
  <c r="ATO763" i="1"/>
  <c r="ATQ763" i="1" s="1"/>
  <c r="AVH764" i="1"/>
  <c r="AVJ764" i="1" s="1"/>
  <c r="AVQ764" i="1"/>
  <c r="AVS764" i="1" s="1"/>
  <c r="ARM764" i="1"/>
  <c r="ARO764" i="1" s="1"/>
  <c r="UH720" i="1"/>
  <c r="BAD718" i="1"/>
  <c r="BAF718" i="1" s="1"/>
  <c r="AZL718" i="1"/>
  <c r="AZN718" i="1" s="1"/>
  <c r="AZC718" i="1"/>
  <c r="AZE718" i="1" s="1"/>
  <c r="AZU721" i="1"/>
  <c r="AZW721" i="1" s="1"/>
  <c r="AXJ719" i="1"/>
  <c r="AXL719" i="1" s="1"/>
  <c r="AYK718" i="1"/>
  <c r="AYM718" i="1" s="1"/>
  <c r="AXS718" i="1"/>
  <c r="AXU718" i="1" s="1"/>
  <c r="AYT719" i="1"/>
  <c r="AYV719" i="1" s="1"/>
  <c r="AWR722" i="1"/>
  <c r="AWT722" i="1" s="1"/>
  <c r="AWI722" i="1"/>
  <c r="AWK722" i="1" s="1"/>
  <c r="AUG719" i="1"/>
  <c r="AUI719" i="1" s="1"/>
  <c r="ASW718" i="1"/>
  <c r="ASY718" i="1" s="1"/>
  <c r="ASN718" i="1"/>
  <c r="ASP718" i="1" s="1"/>
  <c r="ATX718" i="1"/>
  <c r="ATZ718" i="1" s="1"/>
  <c r="AYB719" i="1"/>
  <c r="AYD719" i="1" s="1"/>
  <c r="AXA718" i="1"/>
  <c r="AXC718" i="1" s="1"/>
  <c r="AVZ721" i="1"/>
  <c r="AWB721" i="1" s="1"/>
  <c r="AVQ721" i="1"/>
  <c r="AVS721" i="1" s="1"/>
  <c r="ATO721" i="1"/>
  <c r="ATQ721" i="1" s="1"/>
  <c r="AQL721" i="1"/>
  <c r="AQN721" i="1" s="1"/>
  <c r="AUY718" i="1"/>
  <c r="AVA718" i="1" s="1"/>
  <c r="AUP718" i="1"/>
  <c r="AUR718" i="1" s="1"/>
  <c r="ARM720" i="1"/>
  <c r="ARO720" i="1" s="1"/>
  <c r="ASE719" i="1"/>
  <c r="ASG719" i="1" s="1"/>
  <c r="ARV719" i="1"/>
  <c r="ARX719" i="1" s="1"/>
  <c r="AQU719" i="1"/>
  <c r="AQW719" i="1" s="1"/>
  <c r="ATF719" i="1"/>
  <c r="ATH719" i="1" s="1"/>
  <c r="ARD718" i="1"/>
  <c r="ARF718" i="1" s="1"/>
  <c r="AWR748" i="1"/>
  <c r="AWT748" i="1" s="1"/>
  <c r="ARV748" i="1"/>
  <c r="ARX748" i="1" s="1"/>
  <c r="AQU750" i="1"/>
  <c r="AQW750" i="1" s="1"/>
  <c r="AUP751" i="1"/>
  <c r="AUR751" i="1" s="1"/>
  <c r="AYT752" i="1"/>
  <c r="AYV752" i="1" s="1"/>
  <c r="ATX752" i="1"/>
  <c r="ATZ752" i="1" s="1"/>
  <c r="AZL766" i="1"/>
  <c r="AZN766" i="1" s="1"/>
  <c r="ATF769" i="1"/>
  <c r="ATH769" i="1" s="1"/>
  <c r="BAD740" i="1"/>
  <c r="BAF740" i="1" s="1"/>
  <c r="AZL740" i="1"/>
  <c r="AZN740" i="1" s="1"/>
  <c r="AXJ739" i="1"/>
  <c r="AXL739" i="1" s="1"/>
  <c r="AZC737" i="1"/>
  <c r="AZE737" i="1" s="1"/>
  <c r="AXA738" i="1"/>
  <c r="AXC738" i="1" s="1"/>
  <c r="ATX739" i="1"/>
  <c r="ATZ739" i="1" s="1"/>
  <c r="ASW738" i="1"/>
  <c r="ASY738" i="1" s="1"/>
  <c r="ATF736" i="1"/>
  <c r="ATH736" i="1" s="1"/>
  <c r="AQU739" i="1"/>
  <c r="AQW739" i="1" s="1"/>
  <c r="AQL739" i="1"/>
  <c r="AQN739" i="1" s="1"/>
  <c r="AUP737" i="1"/>
  <c r="AUR737" i="1" s="1"/>
  <c r="AYT728" i="1"/>
  <c r="AYV728" i="1" s="1"/>
  <c r="AXJ727" i="1"/>
  <c r="AXL727" i="1" s="1"/>
  <c r="AXS727" i="1"/>
  <c r="AXU727" i="1" s="1"/>
  <c r="AWR726" i="1"/>
  <c r="AWT726" i="1" s="1"/>
  <c r="ATF726" i="1"/>
  <c r="ATH726" i="1" s="1"/>
  <c r="AWI728" i="1"/>
  <c r="AWK728" i="1" s="1"/>
  <c r="AUP724" i="1"/>
  <c r="AUR724" i="1" s="1"/>
  <c r="ATO725" i="1"/>
  <c r="ATQ725" i="1" s="1"/>
  <c r="AVQ725" i="1"/>
  <c r="AVS725" i="1" s="1"/>
  <c r="AUG724" i="1"/>
  <c r="AUI724" i="1" s="1"/>
  <c r="ARM725" i="1"/>
  <c r="ARO725" i="1" s="1"/>
  <c r="ARD727" i="1"/>
  <c r="ARF727" i="1" s="1"/>
  <c r="AUY728" i="1"/>
  <c r="AVA728" i="1" s="1"/>
  <c r="AXS736" i="1"/>
  <c r="AXU736" i="1" s="1"/>
  <c r="AWR737" i="1"/>
  <c r="AWT737" i="1" s="1"/>
  <c r="ATX738" i="1"/>
  <c r="ATZ738" i="1" s="1"/>
  <c r="AVZ740" i="1"/>
  <c r="AWB740" i="1" s="1"/>
  <c r="ASW739" i="1"/>
  <c r="ASY739" i="1" s="1"/>
  <c r="AQU736" i="1"/>
  <c r="AQW736" i="1" s="1"/>
  <c r="ATO740" i="1"/>
  <c r="ATQ740" i="1" s="1"/>
  <c r="AZL776" i="1"/>
  <c r="AZN776" i="1" s="1"/>
  <c r="BAD775" i="1"/>
  <c r="BAF775" i="1" s="1"/>
  <c r="AYK772" i="1"/>
  <c r="AYM772" i="1" s="1"/>
  <c r="AZC740" i="1"/>
  <c r="AZE740" i="1" s="1"/>
  <c r="AYT740" i="1"/>
  <c r="AYV740" i="1" s="1"/>
  <c r="ATF738" i="1"/>
  <c r="ATH738" i="1" s="1"/>
  <c r="ATX737" i="1"/>
  <c r="ATZ737" i="1" s="1"/>
  <c r="AZC722" i="1"/>
  <c r="AZE722" i="1" s="1"/>
  <c r="AYK719" i="1"/>
  <c r="AYM719" i="1" s="1"/>
  <c r="AYB718" i="1"/>
  <c r="AYD718" i="1" s="1"/>
  <c r="AXJ721" i="1"/>
  <c r="AXL721" i="1" s="1"/>
  <c r="AUG718" i="1"/>
  <c r="AUI718" i="1" s="1"/>
  <c r="AVH720" i="1"/>
  <c r="AVJ720" i="1" s="1"/>
  <c r="ARV720" i="1"/>
  <c r="ARX720" i="1" s="1"/>
  <c r="AYT738" i="1"/>
  <c r="AYV738" i="1" s="1"/>
  <c r="AWR738" i="1"/>
  <c r="AWT738" i="1" s="1"/>
  <c r="AYK751" i="1"/>
  <c r="AYM751" i="1" s="1"/>
  <c r="AQU751" i="1"/>
  <c r="AQW751" i="1" s="1"/>
  <c r="AW754" i="1"/>
  <c r="BAG783" i="1" l="1"/>
  <c r="AZO723" i="1"/>
  <c r="AVB723" i="1"/>
  <c r="AYN747" i="1"/>
  <c r="ATI783" i="1"/>
  <c r="AXV759" i="1"/>
  <c r="AZF783" i="1"/>
  <c r="AWU765" i="1"/>
  <c r="AXV783" i="1"/>
  <c r="ARG765" i="1"/>
  <c r="AZO771" i="1"/>
  <c r="AZO729" i="1"/>
  <c r="ASZ723" i="1"/>
  <c r="AXM735" i="1"/>
  <c r="ASH747" i="1"/>
  <c r="AUJ735" i="1"/>
  <c r="AQX729" i="1"/>
  <c r="AYN783" i="1"/>
  <c r="AUA777" i="1"/>
  <c r="AXM753" i="1"/>
  <c r="AWC717" i="1"/>
  <c r="AVK741" i="1"/>
  <c r="ASQ771" i="1"/>
  <c r="AYW741" i="1"/>
  <c r="AQX741" i="1"/>
  <c r="AUS729" i="1"/>
  <c r="AUS723" i="1"/>
  <c r="AZX771" i="1"/>
  <c r="AVK759" i="1"/>
  <c r="AUJ723" i="1"/>
  <c r="AXV723" i="1"/>
  <c r="AZX765" i="1"/>
  <c r="ATR777" i="1"/>
  <c r="AQO729" i="1"/>
  <c r="AZX729" i="1"/>
  <c r="ASQ777" i="1"/>
  <c r="ASQ735" i="1"/>
  <c r="ATR735" i="1"/>
  <c r="AWC753" i="1"/>
  <c r="ARY765" i="1"/>
  <c r="AZX759" i="1"/>
  <c r="AYN771" i="1"/>
  <c r="AZX777" i="1"/>
  <c r="AVT735" i="1"/>
  <c r="AZF735" i="1"/>
  <c r="AUA735" i="1"/>
  <c r="AQO753" i="1"/>
  <c r="AYW777" i="1"/>
  <c r="ARP777" i="1"/>
  <c r="AYN777" i="1"/>
  <c r="AVK777" i="1"/>
  <c r="AXV741" i="1"/>
  <c r="ASQ723" i="1"/>
  <c r="AVT777" i="1"/>
  <c r="AXV777" i="1"/>
  <c r="AWU735" i="1"/>
  <c r="AZX735" i="1"/>
  <c r="ASZ735" i="1"/>
  <c r="AWU777" i="1"/>
  <c r="ATI747" i="1"/>
  <c r="ARY753" i="1"/>
  <c r="AUA723" i="1"/>
  <c r="AYE723" i="1"/>
  <c r="AUJ729" i="1"/>
  <c r="AWU753" i="1"/>
  <c r="BAG723" i="1"/>
  <c r="AVB735" i="1"/>
  <c r="ATI741" i="1"/>
  <c r="ARG723" i="1"/>
  <c r="AXD723" i="1"/>
  <c r="AUA729" i="1"/>
  <c r="AVK729" i="1"/>
  <c r="AYN765" i="1"/>
  <c r="AYE735" i="1"/>
  <c r="AVK735" i="1"/>
  <c r="ARG747" i="1"/>
  <c r="AYW765" i="1"/>
  <c r="ARP753" i="1"/>
  <c r="ATI765" i="1"/>
  <c r="AYN723" i="1"/>
  <c r="AWU729" i="1"/>
  <c r="AYN735" i="1"/>
  <c r="AQX753" i="1"/>
  <c r="AWC723" i="1"/>
  <c r="AZX723" i="1"/>
  <c r="BAG747" i="1"/>
  <c r="AUA717" i="1"/>
  <c r="ATZ785" i="1"/>
  <c r="P57" i="1" s="1"/>
  <c r="AQW785" i="1"/>
  <c r="AQX717" i="1"/>
  <c r="AUI785" i="1"/>
  <c r="AUJ717" i="1"/>
  <c r="AXM717" i="1"/>
  <c r="AXL785" i="1"/>
  <c r="AVT717" i="1"/>
  <c r="AVS785" i="1"/>
  <c r="P68" i="1" s="1"/>
  <c r="AXD717" i="1"/>
  <c r="AXC785" i="1"/>
  <c r="AYM785" i="1"/>
  <c r="AYN717" i="1"/>
  <c r="BAG717" i="1"/>
  <c r="BAF785" i="1"/>
  <c r="AXV765" i="1"/>
  <c r="AQO777" i="1"/>
  <c r="AUJ765" i="1"/>
  <c r="AQO741" i="1"/>
  <c r="AUJ741" i="1"/>
  <c r="AYW753" i="1"/>
  <c r="AWL777" i="1"/>
  <c r="AUS753" i="1"/>
  <c r="AUS759" i="1"/>
  <c r="ARY777" i="1"/>
  <c r="ASZ765" i="1"/>
  <c r="AUA753" i="1"/>
  <c r="ARG783" i="1"/>
  <c r="AUJ783" i="1"/>
  <c r="AVT783" i="1"/>
  <c r="AYW783" i="1"/>
  <c r="ARY735" i="1"/>
  <c r="AUS777" i="1"/>
  <c r="AWC765" i="1"/>
  <c r="AUA765" i="1"/>
  <c r="AWL723" i="1"/>
  <c r="ASZ741" i="1"/>
  <c r="ASZ783" i="1"/>
  <c r="AZF741" i="1"/>
  <c r="ATH785" i="1"/>
  <c r="P118" i="1" s="1"/>
  <c r="ATI717" i="1"/>
  <c r="AUA771" i="1"/>
  <c r="AWL771" i="1"/>
  <c r="AXD735" i="1"/>
  <c r="AYW735" i="1"/>
  <c r="AQO735" i="1"/>
  <c r="AXM759" i="1"/>
  <c r="AUA783" i="1"/>
  <c r="ARY747" i="1"/>
  <c r="AUS747" i="1"/>
  <c r="AWB785" i="1"/>
  <c r="AWC747" i="1"/>
  <c r="BAG765" i="1"/>
  <c r="AWU759" i="1"/>
  <c r="BAG759" i="1"/>
  <c r="AVT765" i="1"/>
  <c r="AXM729" i="1"/>
  <c r="ARP735" i="1"/>
  <c r="AUS735" i="1"/>
  <c r="ARG729" i="1"/>
  <c r="ARG735" i="1"/>
  <c r="ASZ753" i="1"/>
  <c r="AYN759" i="1"/>
  <c r="AVB771" i="1"/>
  <c r="ASQ717" i="1"/>
  <c r="ASP785" i="1"/>
  <c r="ARP717" i="1"/>
  <c r="ARO785" i="1"/>
  <c r="P27" i="1" s="1"/>
  <c r="AUS717" i="1"/>
  <c r="AUR785" i="1"/>
  <c r="AZF717" i="1"/>
  <c r="AZE785" i="1"/>
  <c r="P14" i="1" s="1"/>
  <c r="AYW717" i="1"/>
  <c r="ASQ753" i="1"/>
  <c r="ARP759" i="1"/>
  <c r="AYE759" i="1"/>
  <c r="AWL735" i="1"/>
  <c r="AVK723" i="1"/>
  <c r="AYE729" i="1"/>
  <c r="AUS741" i="1"/>
  <c r="AXM741" i="1"/>
  <c r="AYN729" i="1"/>
  <c r="ASH753" i="1"/>
  <c r="AVT753" i="1"/>
  <c r="AVK753" i="1"/>
  <c r="BAG741" i="1"/>
  <c r="AXD765" i="1"/>
  <c r="ATI771" i="1"/>
  <c r="AXM771" i="1"/>
  <c r="AQX783" i="1"/>
  <c r="ARY783" i="1"/>
  <c r="AYE783" i="1"/>
  <c r="AUS783" i="1"/>
  <c r="AXM783" i="1"/>
  <c r="AVB777" i="1"/>
  <c r="AWL765" i="1"/>
  <c r="AWL747" i="1"/>
  <c r="BAG777" i="1"/>
  <c r="AYE747" i="1"/>
  <c r="AWU723" i="1"/>
  <c r="AUA741" i="1"/>
  <c r="AVT741" i="1"/>
  <c r="AWC741" i="1"/>
  <c r="AZO735" i="1"/>
  <c r="AUJ753" i="1"/>
  <c r="ARG771" i="1"/>
  <c r="BAG771" i="1"/>
  <c r="AXV735" i="1"/>
  <c r="ATR771" i="1"/>
  <c r="AXD771" i="1"/>
  <c r="AZF753" i="1"/>
  <c r="ARP741" i="1"/>
  <c r="ASH759" i="1"/>
  <c r="AUA759" i="1"/>
  <c r="AQX747" i="1"/>
  <c r="AVB747" i="1"/>
  <c r="AXD747" i="1"/>
  <c r="ASQ747" i="1"/>
  <c r="AWU747" i="1"/>
  <c r="AZF747" i="1"/>
  <c r="ARG753" i="1"/>
  <c r="AXV753" i="1"/>
  <c r="AQX759" i="1"/>
  <c r="AVB759" i="1"/>
  <c r="AXD759" i="1"/>
  <c r="ASH765" i="1"/>
  <c r="AVB729" i="1"/>
  <c r="AVT729" i="1"/>
  <c r="ATR741" i="1"/>
  <c r="AZO759" i="1"/>
  <c r="ASQ729" i="1"/>
  <c r="BAG753" i="1"/>
  <c r="ASG785" i="1"/>
  <c r="ASH717" i="1"/>
  <c r="AVB717" i="1"/>
  <c r="AVA785" i="1"/>
  <c r="AWL717" i="1"/>
  <c r="AWK785" i="1"/>
  <c r="AXV717" i="1"/>
  <c r="AXU785" i="1"/>
  <c r="P36" i="1" s="1"/>
  <c r="AZO717" i="1"/>
  <c r="AZN785" i="1"/>
  <c r="AVK771" i="1"/>
  <c r="AQO723" i="1"/>
  <c r="ATI723" i="1"/>
  <c r="ASZ777" i="1"/>
  <c r="AXM777" i="1"/>
  <c r="ATR729" i="1"/>
  <c r="AZF729" i="1"/>
  <c r="AVB741" i="1"/>
  <c r="AWL741" i="1"/>
  <c r="AZX741" i="1"/>
  <c r="AUJ771" i="1"/>
  <c r="AVT771" i="1"/>
  <c r="AZX753" i="1"/>
  <c r="AYE753" i="1"/>
  <c r="AVT759" i="1"/>
  <c r="AZF759" i="1"/>
  <c r="AXV771" i="1"/>
  <c r="ARP783" i="1"/>
  <c r="ASH783" i="1"/>
  <c r="AVK783" i="1"/>
  <c r="AZX783" i="1"/>
  <c r="ARG777" i="1"/>
  <c r="AYE765" i="1"/>
  <c r="AWC729" i="1"/>
  <c r="ARP771" i="1"/>
  <c r="ARY729" i="1"/>
  <c r="ASZ729" i="1"/>
  <c r="AYW729" i="1"/>
  <c r="AQX777" i="1"/>
  <c r="AZF777" i="1"/>
  <c r="ARY723" i="1"/>
  <c r="ARG741" i="1"/>
  <c r="AXD741" i="1"/>
  <c r="ASH777" i="1"/>
  <c r="AQX735" i="1"/>
  <c r="AZO753" i="1"/>
  <c r="AUS771" i="1"/>
  <c r="ATI777" i="1"/>
  <c r="AWL783" i="1"/>
  <c r="AYW723" i="1"/>
  <c r="ASQ765" i="1"/>
  <c r="AUJ759" i="1"/>
  <c r="ASH741" i="1"/>
  <c r="ARP747" i="1"/>
  <c r="AVK747" i="1"/>
  <c r="ATR747" i="1"/>
  <c r="ASZ747" i="1"/>
  <c r="AXM747" i="1"/>
  <c r="AZO747" i="1"/>
  <c r="AZF765" i="1"/>
  <c r="ASZ771" i="1"/>
  <c r="AVB753" i="1"/>
  <c r="AYN753" i="1"/>
  <c r="ASQ759" i="1"/>
  <c r="ATR765" i="1"/>
  <c r="AYW759" i="1"/>
  <c r="AZF723" i="1"/>
  <c r="ATI759" i="1"/>
  <c r="ARP729" i="1"/>
  <c r="AWL729" i="1"/>
  <c r="AYV785" i="1"/>
  <c r="AYW747" i="1"/>
  <c r="AQX723" i="1"/>
  <c r="ATR723" i="1"/>
  <c r="AVT723" i="1"/>
  <c r="AXV729" i="1"/>
  <c r="ARY741" i="1"/>
  <c r="ATI753" i="1"/>
  <c r="AQO717" i="1"/>
  <c r="AQN785" i="1"/>
  <c r="P33" i="1" s="1"/>
  <c r="ATQ785" i="1"/>
  <c r="ATR717" i="1"/>
  <c r="ASY785" i="1"/>
  <c r="P66" i="1" s="1"/>
  <c r="ASZ717" i="1"/>
  <c r="AVJ785" i="1"/>
  <c r="P24" i="1" s="1"/>
  <c r="AVK717" i="1"/>
  <c r="AWT785" i="1"/>
  <c r="AWU717" i="1"/>
  <c r="AYE717" i="1"/>
  <c r="AYD785" i="1"/>
  <c r="AZW785" i="1"/>
  <c r="AZX717" i="1"/>
  <c r="ASH735" i="1"/>
  <c r="AWC777" i="1"/>
  <c r="ASH723" i="1"/>
  <c r="AXD729" i="1"/>
  <c r="ATI729" i="1"/>
  <c r="BAG729" i="1"/>
  <c r="ASH729" i="1"/>
  <c r="AWU741" i="1"/>
  <c r="AZF771" i="1"/>
  <c r="ATR753" i="1"/>
  <c r="AYN741" i="1"/>
  <c r="ATR759" i="1"/>
  <c r="AUS765" i="1"/>
  <c r="ARY717" i="1"/>
  <c r="ARX785" i="1"/>
  <c r="AQO783" i="1"/>
  <c r="ATR783" i="1"/>
  <c r="ASQ783" i="1"/>
  <c r="AXV747" i="1"/>
  <c r="BAG735" i="1"/>
  <c r="ARP765" i="1"/>
  <c r="AXM765" i="1"/>
  <c r="AVB765" i="1"/>
  <c r="ASH771" i="1"/>
  <c r="AYE771" i="1"/>
  <c r="ASQ741" i="1"/>
  <c r="AUJ777" i="1"/>
  <c r="ARG759" i="1"/>
  <c r="AWL759" i="1"/>
  <c r="AXD777" i="1"/>
  <c r="ARP723" i="1"/>
  <c r="AXM723" i="1"/>
  <c r="AVB783" i="1"/>
  <c r="AZO741" i="1"/>
  <c r="AQX765" i="1"/>
  <c r="AWL753" i="1"/>
  <c r="AQX771" i="1"/>
  <c r="AWC771" i="1"/>
  <c r="ATI735" i="1"/>
  <c r="AZO777" i="1"/>
  <c r="AWC735" i="1"/>
  <c r="AWU783" i="1"/>
  <c r="AQO771" i="1"/>
  <c r="AQO765" i="1"/>
  <c r="AVK765" i="1"/>
  <c r="ARF785" i="1"/>
  <c r="ARG717" i="1"/>
  <c r="AYE741" i="1"/>
  <c r="ASZ759" i="1"/>
  <c r="AQO747" i="1"/>
  <c r="AUJ747" i="1"/>
  <c r="AUA747" i="1"/>
  <c r="AVT747" i="1"/>
  <c r="AZX747" i="1"/>
  <c r="AZO765" i="1"/>
  <c r="ARY771" i="1"/>
  <c r="AXD753" i="1"/>
  <c r="AQO759" i="1"/>
  <c r="ARY759" i="1"/>
  <c r="AWC759" i="1"/>
  <c r="AWU771" i="1"/>
  <c r="AYW771" i="1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625" i="4"/>
  <c r="AF616" i="1" s="1"/>
  <c r="D624" i="4"/>
  <c r="AF612" i="1" s="1"/>
  <c r="D623" i="4"/>
  <c r="AF596" i="1" s="1"/>
  <c r="D622" i="4"/>
  <c r="AF665" i="1" s="1"/>
  <c r="D621" i="4"/>
  <c r="AF603" i="1" s="1"/>
  <c r="D620" i="4"/>
  <c r="AF593" i="1" s="1"/>
  <c r="D619" i="4"/>
  <c r="AF650" i="1" s="1"/>
  <c r="D618" i="4"/>
  <c r="AF706" i="1" s="1"/>
  <c r="D617" i="4"/>
  <c r="AF637" i="1" s="1"/>
  <c r="D616" i="4"/>
  <c r="AF619" i="1" s="1"/>
  <c r="D615" i="4"/>
  <c r="AF664" i="1" s="1"/>
  <c r="D614" i="4"/>
  <c r="AF636" i="1" s="1"/>
  <c r="D613" i="4"/>
  <c r="AF668" i="1" s="1"/>
  <c r="D612" i="4"/>
  <c r="AF678" i="1" s="1"/>
  <c r="D611" i="4"/>
  <c r="AF635" i="1" s="1"/>
  <c r="D610" i="4"/>
  <c r="AF643" i="1" s="1"/>
  <c r="D609" i="4"/>
  <c r="AF660" i="1" s="1"/>
  <c r="D608" i="4"/>
  <c r="AF676" i="1" s="1"/>
  <c r="D607" i="4"/>
  <c r="AF705" i="1" s="1"/>
  <c r="D606" i="4"/>
  <c r="AF704" i="1" s="1"/>
  <c r="D605" i="4"/>
  <c r="AF649" i="1" s="1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250" i="4"/>
  <c r="H652" i="1" s="1"/>
  <c r="D249" i="4"/>
  <c r="H633" i="1" s="1"/>
  <c r="D248" i="4"/>
  <c r="H673" i="1" s="1"/>
  <c r="D247" i="4"/>
  <c r="H616" i="1" s="1"/>
  <c r="D246" i="4"/>
  <c r="H603" i="1" s="1"/>
  <c r="D245" i="4"/>
  <c r="H602" i="1" s="1"/>
  <c r="D244" i="4"/>
  <c r="H587" i="1" s="1"/>
  <c r="D243" i="4"/>
  <c r="H619" i="1" s="1"/>
  <c r="D242" i="4"/>
  <c r="H594" i="1" s="1"/>
  <c r="D241" i="4"/>
  <c r="H632" i="1" s="1"/>
  <c r="D240" i="4"/>
  <c r="H589" i="1" s="1"/>
  <c r="D239" i="4"/>
  <c r="H671" i="1" s="1"/>
  <c r="D238" i="4"/>
  <c r="H626" i="1" s="1"/>
  <c r="D237" i="4"/>
  <c r="H690" i="1" s="1"/>
  <c r="D236" i="4"/>
  <c r="H607" i="1" s="1"/>
  <c r="D235" i="4"/>
  <c r="H614" i="1" s="1"/>
  <c r="D234" i="4"/>
  <c r="H653" i="1" s="1"/>
  <c r="D233" i="4"/>
  <c r="H628" i="1" s="1"/>
  <c r="D232" i="4"/>
  <c r="H665" i="1" s="1"/>
  <c r="D231" i="4"/>
  <c r="H601" i="1" s="1"/>
  <c r="D230" i="4"/>
  <c r="H608" i="1" s="1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23" i="6"/>
  <c r="P188" i="1" s="1"/>
  <c r="D122" i="6"/>
  <c r="P146" i="1" s="1"/>
  <c r="D121" i="6"/>
  <c r="P147" i="1" s="1"/>
  <c r="D120" i="6"/>
  <c r="P172" i="1" s="1"/>
  <c r="D119" i="6"/>
  <c r="P135" i="1" s="1"/>
  <c r="D118" i="6"/>
  <c r="P133" i="1" s="1"/>
  <c r="D117" i="6"/>
  <c r="P162" i="1" s="1"/>
  <c r="D116" i="6"/>
  <c r="P238" i="1" s="1"/>
  <c r="D115" i="6"/>
  <c r="P159" i="1" s="1"/>
  <c r="D114" i="6"/>
  <c r="P173" i="1" s="1"/>
  <c r="D113" i="6"/>
  <c r="P158" i="1" s="1"/>
  <c r="D112" i="6"/>
  <c r="P211" i="1" s="1"/>
  <c r="D111" i="6"/>
  <c r="P202" i="1" s="1"/>
  <c r="D110" i="6"/>
  <c r="P234" i="1" s="1"/>
  <c r="D109" i="6"/>
  <c r="P157" i="1" s="1"/>
  <c r="D108" i="6"/>
  <c r="P164" i="1" s="1"/>
  <c r="D107" i="6"/>
  <c r="P215" i="1" s="1"/>
  <c r="D106" i="6"/>
  <c r="P204" i="1" s="1"/>
  <c r="D105" i="6"/>
  <c r="P246" i="1" s="1"/>
  <c r="D104" i="6"/>
  <c r="P228" i="1" s="1"/>
  <c r="D103" i="6"/>
  <c r="P163" i="1" s="1"/>
  <c r="D102" i="6"/>
  <c r="P142" i="1" s="1"/>
  <c r="D101" i="6"/>
  <c r="P148" i="1" s="1"/>
  <c r="D100" i="6"/>
  <c r="P244" i="1" s="1"/>
  <c r="D99" i="6"/>
  <c r="P222" i="1" s="1"/>
  <c r="D98" i="6"/>
  <c r="P134" i="1" s="1"/>
  <c r="D97" i="6"/>
  <c r="P136" i="1" s="1"/>
  <c r="D96" i="6"/>
  <c r="P166" i="1" s="1"/>
  <c r="D95" i="6"/>
  <c r="P184" i="1" s="1"/>
  <c r="D94" i="6"/>
  <c r="P140" i="1" s="1"/>
  <c r="D93" i="6"/>
  <c r="P171" i="1" s="1"/>
  <c r="B18" i="5"/>
  <c r="E404" i="1" s="1"/>
  <c r="B101" i="5"/>
  <c r="E382" i="1" s="1"/>
  <c r="G382" i="1" s="1"/>
  <c r="B10" i="5"/>
  <c r="E407" i="1" s="1"/>
  <c r="B55" i="5"/>
  <c r="E383" i="1" s="1"/>
  <c r="B57" i="5"/>
  <c r="E409" i="1" s="1"/>
  <c r="B54" i="5"/>
  <c r="E410" i="1" s="1"/>
  <c r="B121" i="5"/>
  <c r="E384" i="1" s="1"/>
  <c r="B119" i="5"/>
  <c r="E390" i="1" s="1"/>
  <c r="B122" i="5"/>
  <c r="E385" i="1" s="1"/>
  <c r="B113" i="5"/>
  <c r="E408" i="1" s="1"/>
  <c r="B64" i="5"/>
  <c r="E406" i="1" s="1"/>
  <c r="B41" i="5"/>
  <c r="E403" i="1" s="1"/>
  <c r="B92" i="5"/>
  <c r="E399" i="1" s="1"/>
  <c r="B86" i="5"/>
  <c r="E397" i="1" s="1"/>
  <c r="B112" i="5"/>
  <c r="E387" i="1" s="1"/>
  <c r="B110" i="5"/>
  <c r="E398" i="1" s="1"/>
  <c r="B30" i="5"/>
  <c r="E386" i="1" s="1"/>
  <c r="B48" i="5"/>
  <c r="E402" i="1" s="1"/>
  <c r="B103" i="5"/>
  <c r="E395" i="1" s="1"/>
  <c r="B16" i="5"/>
  <c r="E405" i="1" s="1"/>
  <c r="B38" i="5"/>
  <c r="E411" i="1" s="1"/>
  <c r="B82" i="5"/>
  <c r="E396" i="1" s="1"/>
  <c r="B59" i="5"/>
  <c r="E392" i="1" s="1"/>
  <c r="B100" i="5"/>
  <c r="E393" i="1" s="1"/>
  <c r="B77" i="5"/>
  <c r="E391" i="1" s="1"/>
  <c r="B74" i="5"/>
  <c r="E388" i="1" s="1"/>
  <c r="B52" i="5"/>
  <c r="E401" i="1" s="1"/>
  <c r="B116" i="5"/>
  <c r="E381" i="1" s="1"/>
  <c r="B123" i="5"/>
  <c r="E389" i="1" s="1"/>
  <c r="B81" i="5"/>
  <c r="E394" i="1" s="1"/>
  <c r="B20" i="5"/>
  <c r="E400" i="1" s="1"/>
  <c r="T441" i="1" l="1"/>
  <c r="P99" i="1"/>
  <c r="T430" i="1"/>
  <c r="P53" i="1"/>
  <c r="G75" i="1"/>
  <c r="P70" i="1"/>
  <c r="O287" i="1"/>
  <c r="P109" i="1"/>
  <c r="G90" i="1"/>
  <c r="P85" i="1"/>
  <c r="T428" i="1"/>
  <c r="P41" i="1"/>
  <c r="T418" i="1"/>
  <c r="P12" i="1"/>
  <c r="T446" i="1"/>
  <c r="P103" i="1"/>
  <c r="T445" i="1"/>
  <c r="P108" i="1"/>
  <c r="T435" i="1"/>
  <c r="P71" i="1"/>
  <c r="T443" i="1"/>
  <c r="P95" i="1"/>
  <c r="T447" i="1"/>
  <c r="P107" i="1"/>
  <c r="G18" i="1"/>
  <c r="P20" i="1"/>
  <c r="T438" i="1"/>
  <c r="P79" i="1"/>
  <c r="T420" i="1"/>
  <c r="P19" i="1"/>
  <c r="T448" i="1"/>
  <c r="P105" i="1"/>
  <c r="T440" i="1"/>
  <c r="P92" i="1"/>
  <c r="T422" i="1"/>
  <c r="P21" i="1"/>
  <c r="T429" i="1"/>
  <c r="P46" i="1"/>
  <c r="T417" i="1"/>
  <c r="P6" i="1"/>
  <c r="AV554" i="1"/>
  <c r="AR554" i="1"/>
  <c r="AN554" i="1"/>
  <c r="AJ554" i="1"/>
  <c r="AF554" i="1"/>
  <c r="AB554" i="1"/>
  <c r="X554" i="1"/>
  <c r="T554" i="1"/>
  <c r="P554" i="1"/>
  <c r="L554" i="1"/>
  <c r="H554" i="1"/>
  <c r="D554" i="1"/>
  <c r="AV567" i="1"/>
  <c r="AR567" i="1"/>
  <c r="AN567" i="1"/>
  <c r="AJ567" i="1"/>
  <c r="AF567" i="1"/>
  <c r="AB567" i="1"/>
  <c r="L567" i="1"/>
  <c r="X567" i="1"/>
  <c r="T567" i="1"/>
  <c r="P567" i="1"/>
  <c r="H567" i="1"/>
  <c r="D567" i="1"/>
  <c r="AV579" i="1"/>
  <c r="AR579" i="1"/>
  <c r="AN579" i="1"/>
  <c r="AJ579" i="1"/>
  <c r="AF579" i="1"/>
  <c r="AB579" i="1"/>
  <c r="P579" i="1"/>
  <c r="X579" i="1"/>
  <c r="L579" i="1"/>
  <c r="D579" i="1"/>
  <c r="T579" i="1"/>
  <c r="H579" i="1"/>
  <c r="AV557" i="1"/>
  <c r="AR557" i="1"/>
  <c r="AN557" i="1"/>
  <c r="AJ557" i="1"/>
  <c r="AF557" i="1"/>
  <c r="AB557" i="1"/>
  <c r="P557" i="1"/>
  <c r="X557" i="1"/>
  <c r="T557" i="1"/>
  <c r="L557" i="1"/>
  <c r="H557" i="1"/>
  <c r="D557" i="1"/>
  <c r="AV576" i="1"/>
  <c r="AR576" i="1"/>
  <c r="AN576" i="1"/>
  <c r="AJ576" i="1"/>
  <c r="AF576" i="1"/>
  <c r="AB576" i="1"/>
  <c r="X576" i="1"/>
  <c r="T576" i="1"/>
  <c r="L576" i="1"/>
  <c r="P576" i="1"/>
  <c r="H576" i="1"/>
  <c r="D576" i="1"/>
  <c r="T423" i="1"/>
  <c r="AV580" i="1"/>
  <c r="AR580" i="1"/>
  <c r="AN580" i="1"/>
  <c r="AJ580" i="1"/>
  <c r="AF580" i="1"/>
  <c r="AB580" i="1"/>
  <c r="X580" i="1"/>
  <c r="T580" i="1"/>
  <c r="L580" i="1"/>
  <c r="P580" i="1"/>
  <c r="D580" i="1"/>
  <c r="H580" i="1"/>
  <c r="AV571" i="1"/>
  <c r="AR571" i="1"/>
  <c r="AN571" i="1"/>
  <c r="AJ571" i="1"/>
  <c r="AF571" i="1"/>
  <c r="AB571" i="1"/>
  <c r="L571" i="1"/>
  <c r="P571" i="1"/>
  <c r="T571" i="1"/>
  <c r="D571" i="1"/>
  <c r="X571" i="1"/>
  <c r="H571" i="1"/>
  <c r="AV578" i="1"/>
  <c r="AR578" i="1"/>
  <c r="AN578" i="1"/>
  <c r="AJ578" i="1"/>
  <c r="AB578" i="1"/>
  <c r="AF578" i="1"/>
  <c r="X578" i="1"/>
  <c r="T578" i="1"/>
  <c r="P578" i="1"/>
  <c r="L578" i="1"/>
  <c r="H578" i="1"/>
  <c r="D578" i="1"/>
  <c r="AV566" i="1"/>
  <c r="AR566" i="1"/>
  <c r="AN566" i="1"/>
  <c r="AJ566" i="1"/>
  <c r="AF566" i="1"/>
  <c r="X566" i="1"/>
  <c r="T566" i="1"/>
  <c r="P566" i="1"/>
  <c r="AB566" i="1"/>
  <c r="L566" i="1"/>
  <c r="H566" i="1"/>
  <c r="D566" i="1"/>
  <c r="AV560" i="1"/>
  <c r="AR560" i="1"/>
  <c r="AN560" i="1"/>
  <c r="AJ560" i="1"/>
  <c r="AF560" i="1"/>
  <c r="AB560" i="1"/>
  <c r="X560" i="1"/>
  <c r="T560" i="1"/>
  <c r="P560" i="1"/>
  <c r="L560" i="1"/>
  <c r="H560" i="1"/>
  <c r="D560" i="1"/>
  <c r="AV562" i="1"/>
  <c r="AR562" i="1"/>
  <c r="AN562" i="1"/>
  <c r="AJ562" i="1"/>
  <c r="AB562" i="1"/>
  <c r="AF562" i="1"/>
  <c r="X562" i="1"/>
  <c r="T562" i="1"/>
  <c r="P562" i="1"/>
  <c r="L562" i="1"/>
  <c r="H562" i="1"/>
  <c r="D562" i="1"/>
  <c r="AV577" i="1"/>
  <c r="AR577" i="1"/>
  <c r="AN577" i="1"/>
  <c r="AJ577" i="1"/>
  <c r="AF577" i="1"/>
  <c r="AB577" i="1"/>
  <c r="X577" i="1"/>
  <c r="T577" i="1"/>
  <c r="P577" i="1"/>
  <c r="H577" i="1"/>
  <c r="L577" i="1"/>
  <c r="D577" i="1"/>
  <c r="T436" i="1"/>
  <c r="AV565" i="1"/>
  <c r="AR565" i="1"/>
  <c r="AN565" i="1"/>
  <c r="AJ565" i="1"/>
  <c r="AF565" i="1"/>
  <c r="AB565" i="1"/>
  <c r="X565" i="1"/>
  <c r="T565" i="1"/>
  <c r="P565" i="1"/>
  <c r="L565" i="1"/>
  <c r="H565" i="1"/>
  <c r="D565" i="1"/>
  <c r="T433" i="1"/>
  <c r="AV556" i="1"/>
  <c r="AR556" i="1"/>
  <c r="AN556" i="1"/>
  <c r="AJ556" i="1"/>
  <c r="AF556" i="1"/>
  <c r="AB556" i="1"/>
  <c r="X556" i="1"/>
  <c r="T556" i="1"/>
  <c r="P556" i="1"/>
  <c r="D556" i="1"/>
  <c r="L556" i="1"/>
  <c r="H556" i="1"/>
  <c r="AV575" i="1"/>
  <c r="AR575" i="1"/>
  <c r="AN575" i="1"/>
  <c r="AJ575" i="1"/>
  <c r="AF575" i="1"/>
  <c r="AB575" i="1"/>
  <c r="T575" i="1"/>
  <c r="L575" i="1"/>
  <c r="X575" i="1"/>
  <c r="H575" i="1"/>
  <c r="D575" i="1"/>
  <c r="P575" i="1"/>
  <c r="O274" i="1"/>
  <c r="AV581" i="1"/>
  <c r="AR581" i="1"/>
  <c r="AN581" i="1"/>
  <c r="AJ581" i="1"/>
  <c r="AF581" i="1"/>
  <c r="AB581" i="1"/>
  <c r="X581" i="1"/>
  <c r="L581" i="1"/>
  <c r="T581" i="1"/>
  <c r="P581" i="1"/>
  <c r="H581" i="1"/>
  <c r="D581" i="1"/>
  <c r="AV572" i="1"/>
  <c r="AR572" i="1"/>
  <c r="AN572" i="1"/>
  <c r="AJ572" i="1"/>
  <c r="AF572" i="1"/>
  <c r="AB572" i="1"/>
  <c r="X572" i="1"/>
  <c r="T572" i="1"/>
  <c r="P572" i="1"/>
  <c r="L572" i="1"/>
  <c r="H572" i="1"/>
  <c r="D572" i="1"/>
  <c r="AV561" i="1"/>
  <c r="AR561" i="1"/>
  <c r="AN561" i="1"/>
  <c r="AJ561" i="1"/>
  <c r="AF561" i="1"/>
  <c r="AB561" i="1"/>
  <c r="X561" i="1"/>
  <c r="T561" i="1"/>
  <c r="P561" i="1"/>
  <c r="L561" i="1"/>
  <c r="H561" i="1"/>
  <c r="D561" i="1"/>
  <c r="T426" i="1"/>
  <c r="G37" i="1"/>
  <c r="T427" i="1"/>
  <c r="T419" i="1"/>
  <c r="T425" i="1"/>
  <c r="T452" i="1"/>
  <c r="T449" i="1"/>
  <c r="AV569" i="1"/>
  <c r="AR569" i="1"/>
  <c r="AN569" i="1"/>
  <c r="AJ569" i="1"/>
  <c r="AF569" i="1"/>
  <c r="AB569" i="1"/>
  <c r="X569" i="1"/>
  <c r="T569" i="1"/>
  <c r="L569" i="1"/>
  <c r="H569" i="1"/>
  <c r="D569" i="1"/>
  <c r="P569" i="1"/>
  <c r="T439" i="1"/>
  <c r="AV564" i="1"/>
  <c r="AR564" i="1"/>
  <c r="AN564" i="1"/>
  <c r="AJ564" i="1"/>
  <c r="AF564" i="1"/>
  <c r="AB564" i="1"/>
  <c r="X564" i="1"/>
  <c r="T564" i="1"/>
  <c r="P564" i="1"/>
  <c r="D564" i="1"/>
  <c r="H564" i="1"/>
  <c r="L564" i="1"/>
  <c r="T421" i="1"/>
  <c r="AV555" i="1"/>
  <c r="AR555" i="1"/>
  <c r="AN555" i="1"/>
  <c r="AJ555" i="1"/>
  <c r="AF555" i="1"/>
  <c r="AB555" i="1"/>
  <c r="L555" i="1"/>
  <c r="P555" i="1"/>
  <c r="D555" i="1"/>
  <c r="T555" i="1"/>
  <c r="X555" i="1"/>
  <c r="H555" i="1"/>
  <c r="T434" i="1"/>
  <c r="AV558" i="1"/>
  <c r="AR558" i="1"/>
  <c r="AN558" i="1"/>
  <c r="AJ558" i="1"/>
  <c r="X558" i="1"/>
  <c r="T558" i="1"/>
  <c r="P558" i="1"/>
  <c r="AB558" i="1"/>
  <c r="L558" i="1"/>
  <c r="H558" i="1"/>
  <c r="AF558" i="1"/>
  <c r="D558" i="1"/>
  <c r="AV568" i="1"/>
  <c r="AR568" i="1"/>
  <c r="AN568" i="1"/>
  <c r="AJ568" i="1"/>
  <c r="AF568" i="1"/>
  <c r="AB568" i="1"/>
  <c r="X568" i="1"/>
  <c r="T568" i="1"/>
  <c r="P568" i="1"/>
  <c r="H568" i="1"/>
  <c r="L568" i="1"/>
  <c r="D568" i="1"/>
  <c r="AV563" i="1"/>
  <c r="AR563" i="1"/>
  <c r="AN563" i="1"/>
  <c r="AJ563" i="1"/>
  <c r="AF563" i="1"/>
  <c r="AB563" i="1"/>
  <c r="P563" i="1"/>
  <c r="L563" i="1"/>
  <c r="T563" i="1"/>
  <c r="X563" i="1"/>
  <c r="D563" i="1"/>
  <c r="H563" i="1"/>
  <c r="AV559" i="1"/>
  <c r="AR559" i="1"/>
  <c r="AN559" i="1"/>
  <c r="AJ559" i="1"/>
  <c r="AF559" i="1"/>
  <c r="AB559" i="1"/>
  <c r="L559" i="1"/>
  <c r="X559" i="1"/>
  <c r="T559" i="1"/>
  <c r="P559" i="1"/>
  <c r="H559" i="1"/>
  <c r="D559" i="1"/>
  <c r="AV582" i="1"/>
  <c r="AR582" i="1"/>
  <c r="AN582" i="1"/>
  <c r="AJ582" i="1"/>
  <c r="AF582" i="1"/>
  <c r="X582" i="1"/>
  <c r="T582" i="1"/>
  <c r="P582" i="1"/>
  <c r="L582" i="1"/>
  <c r="H582" i="1"/>
  <c r="D582" i="1"/>
  <c r="AB582" i="1"/>
  <c r="AV573" i="1"/>
  <c r="AR573" i="1"/>
  <c r="AN573" i="1"/>
  <c r="AJ573" i="1"/>
  <c r="AF573" i="1"/>
  <c r="AB573" i="1"/>
  <c r="X573" i="1"/>
  <c r="P573" i="1"/>
  <c r="T573" i="1"/>
  <c r="L573" i="1"/>
  <c r="H573" i="1"/>
  <c r="D573" i="1"/>
  <c r="AV574" i="1"/>
  <c r="AR574" i="1"/>
  <c r="AN574" i="1"/>
  <c r="AJ574" i="1"/>
  <c r="X574" i="1"/>
  <c r="T574" i="1"/>
  <c r="P574" i="1"/>
  <c r="L574" i="1"/>
  <c r="AF574" i="1"/>
  <c r="H574" i="1"/>
  <c r="D574" i="1"/>
  <c r="AB574" i="1"/>
  <c r="AV570" i="1"/>
  <c r="AR570" i="1"/>
  <c r="AN570" i="1"/>
  <c r="AJ570" i="1"/>
  <c r="AB570" i="1"/>
  <c r="AF570" i="1"/>
  <c r="X570" i="1"/>
  <c r="T570" i="1"/>
  <c r="P570" i="1"/>
  <c r="L570" i="1"/>
  <c r="H570" i="1"/>
  <c r="D570" i="1"/>
  <c r="G13" i="1"/>
  <c r="O265" i="1"/>
  <c r="G31" i="1"/>
  <c r="O288" i="1"/>
  <c r="G120" i="1"/>
  <c r="G113" i="1"/>
  <c r="O279" i="1"/>
  <c r="G33" i="1"/>
  <c r="O273" i="1"/>
  <c r="G69" i="1"/>
  <c r="O272" i="1"/>
  <c r="O259" i="1"/>
  <c r="G66" i="1"/>
  <c r="O260" i="1"/>
  <c r="O281" i="1"/>
  <c r="O270" i="1"/>
  <c r="O267" i="1"/>
  <c r="O277" i="1"/>
  <c r="O268" i="1"/>
  <c r="G106" i="1"/>
  <c r="G68" i="1"/>
  <c r="G100" i="1"/>
  <c r="G111" i="1"/>
  <c r="O284" i="1"/>
  <c r="O283" i="1"/>
  <c r="O278" i="1"/>
  <c r="O261" i="1"/>
  <c r="O286" i="1"/>
  <c r="O280" i="1"/>
  <c r="G21" i="1"/>
  <c r="G45" i="1"/>
  <c r="O258" i="1"/>
  <c r="G9" i="1"/>
  <c r="G108" i="1"/>
  <c r="O262" i="1"/>
  <c r="O282" i="1"/>
  <c r="O285" i="1"/>
  <c r="G44" i="1"/>
  <c r="O266" i="1"/>
  <c r="G8" i="1"/>
  <c r="O264" i="1"/>
  <c r="O275" i="1"/>
  <c r="O263" i="1"/>
  <c r="O269" i="1"/>
  <c r="G92" i="1"/>
  <c r="G112" i="1"/>
  <c r="G48" i="1"/>
  <c r="G95" i="1"/>
  <c r="G81" i="1"/>
  <c r="G63" i="1"/>
  <c r="G22" i="1"/>
  <c r="G15" i="1"/>
  <c r="G404" i="1"/>
  <c r="N327" i="1" l="1"/>
  <c r="M327" i="1"/>
  <c r="L327" i="1"/>
  <c r="G407" i="1"/>
  <c r="G383" i="1" l="1"/>
  <c r="G409" i="1"/>
  <c r="G410" i="1"/>
  <c r="G384" i="1"/>
  <c r="G390" i="1"/>
  <c r="G385" i="1"/>
  <c r="G408" i="1"/>
  <c r="G406" i="1"/>
  <c r="G403" i="1"/>
  <c r="G399" i="1"/>
  <c r="G397" i="1"/>
  <c r="G387" i="1"/>
  <c r="G398" i="1"/>
  <c r="G386" i="1"/>
  <c r="G402" i="1"/>
  <c r="G395" i="1"/>
  <c r="G405" i="1"/>
  <c r="G411" i="1"/>
  <c r="G396" i="1"/>
  <c r="G392" i="1"/>
  <c r="G393" i="1"/>
  <c r="G391" i="1"/>
  <c r="G388" i="1"/>
  <c r="G401" i="1"/>
  <c r="G381" i="1"/>
  <c r="G389" i="1"/>
  <c r="G581" i="11" l="1"/>
  <c r="G544" i="11"/>
  <c r="G526" i="11"/>
  <c r="M163" i="12"/>
  <c r="H86" i="12"/>
  <c r="H84" i="12"/>
  <c r="H76" i="12"/>
  <c r="H89" i="12"/>
  <c r="H72" i="12"/>
  <c r="P456" i="1"/>
  <c r="P455" i="1"/>
  <c r="G503" i="11" l="1"/>
  <c r="G625" i="11" l="1"/>
  <c r="G538" i="11" l="1"/>
  <c r="G533" i="11"/>
  <c r="AX754" i="1" l="1"/>
  <c r="AX755" i="1"/>
  <c r="H51" i="12" l="1"/>
  <c r="H69" i="12"/>
  <c r="H63" i="12"/>
  <c r="H81" i="12"/>
  <c r="H93" i="12"/>
  <c r="H43" i="12"/>
  <c r="H30" i="12"/>
  <c r="H95" i="12"/>
  <c r="H14" i="12"/>
  <c r="H75" i="12"/>
  <c r="H94" i="12"/>
  <c r="H29" i="12"/>
  <c r="H36" i="12"/>
  <c r="H16" i="12"/>
  <c r="H20" i="12"/>
  <c r="H35" i="12"/>
  <c r="H5" i="12"/>
  <c r="H92" i="12"/>
  <c r="H74" i="12"/>
  <c r="H91" i="12"/>
  <c r="H19" i="12"/>
  <c r="H11" i="12"/>
  <c r="H73" i="12"/>
  <c r="H28" i="12"/>
  <c r="H59" i="12"/>
  <c r="H71" i="12"/>
  <c r="H34" i="12"/>
  <c r="H90" i="12"/>
  <c r="H42" i="12"/>
  <c r="H58" i="12"/>
  <c r="H70" i="12"/>
  <c r="H52" i="12"/>
  <c r="H15" i="12"/>
  <c r="H57" i="12"/>
  <c r="H8" i="12"/>
  <c r="H41" i="12"/>
  <c r="H6" i="12"/>
  <c r="H37" i="12"/>
  <c r="H56" i="12"/>
  <c r="H40" i="12"/>
  <c r="H68" i="12"/>
  <c r="H27" i="12"/>
  <c r="H26" i="12"/>
  <c r="H67" i="12"/>
  <c r="H18" i="12"/>
  <c r="H33" i="12"/>
  <c r="H88" i="12"/>
  <c r="H50" i="12"/>
  <c r="H87" i="12"/>
  <c r="H66" i="12"/>
  <c r="H21" i="12"/>
  <c r="H4" i="12"/>
  <c r="H55" i="12"/>
  <c r="H17" i="12"/>
  <c r="H9" i="12"/>
  <c r="H54" i="12"/>
  <c r="H49" i="12"/>
  <c r="H48" i="12"/>
  <c r="H10" i="12"/>
  <c r="H65" i="12"/>
  <c r="H32" i="12"/>
  <c r="H53" i="12"/>
  <c r="H47" i="12"/>
  <c r="H39" i="12"/>
  <c r="H64" i="12"/>
  <c r="H85" i="12"/>
  <c r="H7" i="12"/>
  <c r="H83" i="12"/>
  <c r="H13" i="12"/>
  <c r="H82" i="12"/>
  <c r="H12" i="12"/>
  <c r="H38" i="12"/>
  <c r="H80" i="12"/>
  <c r="H79" i="12"/>
  <c r="H24" i="12"/>
  <c r="H46" i="12"/>
  <c r="H25" i="12"/>
  <c r="H78" i="12"/>
  <c r="H31" i="12"/>
  <c r="H62" i="12"/>
  <c r="H77" i="12"/>
  <c r="H23" i="12"/>
  <c r="H22" i="12"/>
  <c r="H61" i="12"/>
  <c r="H45" i="12"/>
  <c r="H60" i="12"/>
  <c r="H170" i="12"/>
  <c r="D50" i="6" l="1"/>
  <c r="P247" i="1" s="1"/>
  <c r="G510" i="11"/>
  <c r="G591" i="11" l="1"/>
  <c r="G552" i="11" l="1"/>
  <c r="G523" i="11"/>
  <c r="G603" i="11"/>
  <c r="G562" i="11"/>
  <c r="C168" i="12"/>
  <c r="G550" i="11" l="1"/>
  <c r="G569" i="11" l="1"/>
  <c r="G605" i="11" l="1"/>
  <c r="G565" i="11" l="1"/>
  <c r="G570" i="11" l="1"/>
  <c r="G556" i="11"/>
  <c r="G619" i="11" l="1"/>
  <c r="G608" i="11" l="1"/>
  <c r="G527" i="11" l="1"/>
  <c r="G600" i="11"/>
  <c r="B125" i="5" l="1"/>
  <c r="E364" i="1" s="1"/>
  <c r="B115" i="5"/>
  <c r="E346" i="1" s="1"/>
  <c r="B105" i="5"/>
  <c r="E357" i="1" s="1"/>
  <c r="B154" i="5"/>
  <c r="E359" i="1" s="1"/>
  <c r="B153" i="5"/>
  <c r="E352" i="1" s="1"/>
  <c r="B97" i="5"/>
  <c r="E353" i="1" s="1"/>
  <c r="B90" i="5"/>
  <c r="E342" i="1" s="1"/>
  <c r="B84" i="5"/>
  <c r="E344" i="1" s="1"/>
  <c r="B70" i="5"/>
  <c r="E351" i="1" s="1"/>
  <c r="B69" i="5"/>
  <c r="E340" i="1" s="1"/>
  <c r="B65" i="5"/>
  <c r="E341" i="1" s="1"/>
  <c r="B141" i="5"/>
  <c r="E356" i="1" s="1"/>
  <c r="B53" i="5"/>
  <c r="E343" i="1" s="1"/>
  <c r="B50" i="5"/>
  <c r="E361" i="1" s="1"/>
  <c r="B49" i="5"/>
  <c r="E350" i="1" s="1"/>
  <c r="B47" i="5"/>
  <c r="E358" i="1" s="1"/>
  <c r="B42" i="5"/>
  <c r="E335" i="1" s="1"/>
  <c r="B135" i="5"/>
  <c r="E349" i="1" s="1"/>
  <c r="B33" i="5"/>
  <c r="E348" i="1" s="1"/>
  <c r="B28" i="5"/>
  <c r="E336" i="1" s="1"/>
  <c r="B27" i="5"/>
  <c r="E345" i="1" s="1"/>
  <c r="B24" i="5"/>
  <c r="E354" i="1" s="1"/>
  <c r="B15" i="5"/>
  <c r="E337" i="1" s="1"/>
  <c r="B12" i="5"/>
  <c r="E339" i="1" s="1"/>
  <c r="B117" i="5"/>
  <c r="E347" i="1" s="1"/>
  <c r="B78" i="5"/>
  <c r="E355" i="1" s="1"/>
  <c r="B7" i="5" l="1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04" i="4"/>
  <c r="AF590" i="1" s="1"/>
  <c r="D603" i="4"/>
  <c r="AF600" i="1" s="1"/>
  <c r="D602" i="4"/>
  <c r="AF703" i="1" s="1"/>
  <c r="D601" i="4"/>
  <c r="AF702" i="1" s="1"/>
  <c r="D600" i="4"/>
  <c r="AF601" i="1" s="1"/>
  <c r="D599" i="4"/>
  <c r="AF591" i="1" s="1"/>
  <c r="D598" i="4"/>
  <c r="AF634" i="1" s="1"/>
  <c r="D597" i="4"/>
  <c r="AF654" i="1" s="1"/>
  <c r="D596" i="4"/>
  <c r="AF586" i="1" s="1"/>
  <c r="D595" i="4"/>
  <c r="AF642" i="1" s="1"/>
  <c r="D594" i="4"/>
  <c r="AF594" i="1" s="1"/>
  <c r="D593" i="4"/>
  <c r="AF670" i="1" s="1"/>
  <c r="D592" i="4"/>
  <c r="AF644" i="1" s="1"/>
  <c r="D591" i="4"/>
  <c r="AF608" i="1" s="1"/>
  <c r="D590" i="4"/>
  <c r="AF701" i="1" s="1"/>
  <c r="D589" i="4"/>
  <c r="AF610" i="1" s="1"/>
  <c r="D588" i="4"/>
  <c r="AF615" i="1" s="1"/>
  <c r="D587" i="4"/>
  <c r="AF605" i="1" s="1"/>
  <c r="D586" i="4"/>
  <c r="AF663" i="1" s="1"/>
  <c r="D585" i="4"/>
  <c r="AF627" i="1" s="1"/>
  <c r="D584" i="4"/>
  <c r="AF700" i="1" s="1"/>
  <c r="D583" i="4"/>
  <c r="AF656" i="1" s="1"/>
  <c r="D582" i="4"/>
  <c r="AF699" i="1" s="1"/>
  <c r="D581" i="4"/>
  <c r="AF607" i="1" s="1"/>
  <c r="D580" i="4"/>
  <c r="AF648" i="1" s="1"/>
  <c r="D579" i="4"/>
  <c r="AF698" i="1" s="1"/>
  <c r="D578" i="4"/>
  <c r="AF626" i="1" s="1"/>
  <c r="D577" i="4"/>
  <c r="AF625" i="1" s="1"/>
  <c r="D576" i="4"/>
  <c r="AF697" i="1" s="1"/>
  <c r="D575" i="4"/>
  <c r="AF598" i="1" s="1"/>
  <c r="D574" i="4"/>
  <c r="AF633" i="1" s="1"/>
  <c r="D573" i="4"/>
  <c r="AF675" i="1" s="1"/>
  <c r="D572" i="4"/>
  <c r="AF696" i="1" s="1"/>
  <c r="D571" i="4"/>
  <c r="AF606" i="1" s="1"/>
  <c r="D570" i="4"/>
  <c r="AF651" i="1" s="1"/>
  <c r="D569" i="4"/>
  <c r="AF614" i="1" s="1"/>
  <c r="D568" i="4"/>
  <c r="AF695" i="1" s="1"/>
  <c r="D567" i="4"/>
  <c r="AF653" i="1" s="1"/>
  <c r="D566" i="4"/>
  <c r="AF623" i="1" s="1"/>
  <c r="D565" i="4"/>
  <c r="AF662" i="1" s="1"/>
  <c r="D564" i="4"/>
  <c r="AF679" i="1" s="1"/>
  <c r="D563" i="4"/>
  <c r="AF661" i="1" s="1"/>
  <c r="D562" i="4"/>
  <c r="AF694" i="1" s="1"/>
  <c r="D561" i="4"/>
  <c r="AF693" i="1" s="1"/>
  <c r="D560" i="4"/>
  <c r="AF692" i="1" s="1"/>
  <c r="D559" i="4"/>
  <c r="AF641" i="1" s="1"/>
  <c r="D558" i="4"/>
  <c r="AF652" i="1" s="1"/>
  <c r="D557" i="4"/>
  <c r="AF691" i="1" s="1"/>
  <c r="D556" i="4"/>
  <c r="AF632" i="1" s="1"/>
  <c r="D555" i="4"/>
  <c r="AF631" i="1" s="1"/>
  <c r="D554" i="4"/>
  <c r="AF617" i="1" s="1"/>
  <c r="D553" i="4"/>
  <c r="AF690" i="1" s="1"/>
  <c r="D552" i="4"/>
  <c r="AF689" i="1" s="1"/>
  <c r="D551" i="4"/>
  <c r="AF609" i="1" s="1"/>
  <c r="D550" i="4"/>
  <c r="AF589" i="1" s="1"/>
  <c r="D549" i="4"/>
  <c r="AF659" i="1" s="1"/>
  <c r="D548" i="4"/>
  <c r="AF667" i="1" s="1"/>
  <c r="D547" i="4"/>
  <c r="AF657" i="1" s="1"/>
  <c r="D546" i="4"/>
  <c r="AF677" i="1" s="1"/>
  <c r="D545" i="4"/>
  <c r="AF647" i="1" s="1"/>
  <c r="D544" i="4"/>
  <c r="AF620" i="1" s="1"/>
  <c r="D543" i="4"/>
  <c r="AF674" i="1" s="1"/>
  <c r="D542" i="4"/>
  <c r="AF621" i="1" s="1"/>
  <c r="D541" i="4"/>
  <c r="AF640" i="1" s="1"/>
  <c r="D540" i="4"/>
  <c r="AF622" i="1" s="1"/>
  <c r="D539" i="4"/>
  <c r="AF604" i="1" s="1"/>
  <c r="D538" i="4"/>
  <c r="AF688" i="1" s="1"/>
  <c r="D537" i="4"/>
  <c r="AF687" i="1" s="1"/>
  <c r="D536" i="4"/>
  <c r="AF646" i="1" s="1"/>
  <c r="D535" i="4"/>
  <c r="AF645" i="1" s="1"/>
  <c r="D534" i="4"/>
  <c r="AF666" i="1" s="1"/>
  <c r="D533" i="4"/>
  <c r="AF681" i="1" s="1"/>
  <c r="D532" i="4"/>
  <c r="AF587" i="1" s="1"/>
  <c r="D531" i="4"/>
  <c r="AF655" i="1" s="1"/>
  <c r="D530" i="4"/>
  <c r="AF686" i="1" s="1"/>
  <c r="D529" i="4"/>
  <c r="AF658" i="1" s="1"/>
  <c r="D528" i="4"/>
  <c r="AF673" i="1" s="1"/>
  <c r="D527" i="4"/>
  <c r="AF639" i="1" s="1"/>
  <c r="D526" i="4"/>
  <c r="AF597" i="1" s="1"/>
  <c r="D525" i="4"/>
  <c r="AF599" i="1" s="1"/>
  <c r="D524" i="4"/>
  <c r="AF588" i="1" s="1"/>
  <c r="D523" i="4"/>
  <c r="AF611" i="1" s="1"/>
  <c r="D522" i="4"/>
  <c r="AF672" i="1" s="1"/>
  <c r="D521" i="4"/>
  <c r="AF630" i="1" s="1"/>
  <c r="D520" i="4"/>
  <c r="AF671" i="1" s="1"/>
  <c r="D519" i="4"/>
  <c r="AF613" i="1" s="1"/>
  <c r="D518" i="4"/>
  <c r="AF592" i="1" s="1"/>
  <c r="D517" i="4"/>
  <c r="AF685" i="1" s="1"/>
  <c r="D516" i="4"/>
  <c r="AF628" i="1" s="1"/>
  <c r="D515" i="4"/>
  <c r="AF595" i="1" s="1"/>
  <c r="D514" i="4"/>
  <c r="AF684" i="1" s="1"/>
  <c r="D513" i="4"/>
  <c r="AF683" i="1" s="1"/>
  <c r="D512" i="4"/>
  <c r="AF680" i="1" s="1"/>
  <c r="D511" i="4"/>
  <c r="AF624" i="1" s="1"/>
  <c r="D510" i="4"/>
  <c r="AF629" i="1" s="1"/>
  <c r="D509" i="4"/>
  <c r="AF682" i="1" s="1"/>
  <c r="D508" i="4"/>
  <c r="AF638" i="1" s="1"/>
  <c r="D507" i="4"/>
  <c r="AF602" i="1" s="1"/>
  <c r="D506" i="4"/>
  <c r="AF669" i="1" s="1"/>
  <c r="D505" i="4"/>
  <c r="AF618" i="1" s="1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29" i="4"/>
  <c r="H681" i="1" s="1"/>
  <c r="D228" i="4"/>
  <c r="H663" i="1" s="1"/>
  <c r="D227" i="4"/>
  <c r="H640" i="1" s="1"/>
  <c r="D226" i="4"/>
  <c r="H598" i="1" s="1"/>
  <c r="D225" i="4"/>
  <c r="H595" i="1" s="1"/>
  <c r="D224" i="4"/>
  <c r="H636" i="1" s="1"/>
  <c r="D223" i="4"/>
  <c r="H609" i="1" s="1"/>
  <c r="D222" i="4"/>
  <c r="H685" i="1" s="1"/>
  <c r="D221" i="4"/>
  <c r="H677" i="1" s="1"/>
  <c r="D220" i="4"/>
  <c r="H611" i="1" s="1"/>
  <c r="D219" i="4"/>
  <c r="H694" i="1" s="1"/>
  <c r="D218" i="4"/>
  <c r="H612" i="1" s="1"/>
  <c r="D217" i="4"/>
  <c r="H613" i="1" s="1"/>
  <c r="D216" i="4"/>
  <c r="H654" i="1" s="1"/>
  <c r="D215" i="4"/>
  <c r="H606" i="1" s="1"/>
  <c r="D214" i="4"/>
  <c r="H660" i="1" s="1"/>
  <c r="D213" i="4"/>
  <c r="H693" i="1" s="1"/>
  <c r="D212" i="4"/>
  <c r="H667" i="1" s="1"/>
  <c r="D211" i="4"/>
  <c r="H620" i="1" s="1"/>
  <c r="D210" i="4"/>
  <c r="H651" i="1" s="1"/>
  <c r="D209" i="4"/>
  <c r="H658" i="1" s="1"/>
  <c r="D208" i="4"/>
  <c r="H627" i="1" s="1"/>
  <c r="D207" i="4"/>
  <c r="H591" i="1" s="1"/>
  <c r="D206" i="4"/>
  <c r="H649" i="1" s="1"/>
  <c r="D205" i="4"/>
  <c r="H639" i="1" s="1"/>
  <c r="D204" i="4"/>
  <c r="H586" i="1" s="1"/>
  <c r="D203" i="4"/>
  <c r="H637" i="1" s="1"/>
  <c r="D202" i="4"/>
  <c r="H666" i="1" s="1"/>
  <c r="D201" i="4"/>
  <c r="H624" i="1" s="1"/>
  <c r="D200" i="4"/>
  <c r="H650" i="1" s="1"/>
  <c r="D199" i="4"/>
  <c r="H630" i="1" s="1"/>
  <c r="D198" i="4"/>
  <c r="H610" i="1" s="1"/>
  <c r="D197" i="4"/>
  <c r="H631" i="1" s="1"/>
  <c r="D196" i="4"/>
  <c r="H695" i="1" s="1"/>
  <c r="D195" i="4"/>
  <c r="H697" i="1" s="1"/>
  <c r="D194" i="4"/>
  <c r="H689" i="1" s="1"/>
  <c r="D193" i="4"/>
  <c r="H600" i="1" s="1"/>
  <c r="D192" i="4"/>
  <c r="H648" i="1" s="1"/>
  <c r="D191" i="4"/>
  <c r="H699" i="1" s="1"/>
  <c r="D190" i="4"/>
  <c r="H621" i="1" s="1"/>
  <c r="D189" i="4"/>
  <c r="H618" i="1" s="1"/>
  <c r="D188" i="4"/>
  <c r="H686" i="1" s="1"/>
  <c r="D187" i="4"/>
  <c r="H683" i="1" s="1"/>
  <c r="D186" i="4"/>
  <c r="H617" i="1" s="1"/>
  <c r="D185" i="4"/>
  <c r="H590" i="1" s="1"/>
  <c r="D184" i="4"/>
  <c r="H700" i="1" s="1"/>
  <c r="D183" i="4"/>
  <c r="H629" i="1" s="1"/>
  <c r="D182" i="4"/>
  <c r="H622" i="1" s="1"/>
  <c r="D181" i="4"/>
  <c r="H691" i="1" s="1"/>
  <c r="D180" i="4"/>
  <c r="H643" i="1" s="1"/>
  <c r="D179" i="4"/>
  <c r="H597" i="1" s="1"/>
  <c r="D178" i="4"/>
  <c r="H692" i="1" s="1"/>
  <c r="D177" i="4"/>
  <c r="H674" i="1" s="1"/>
  <c r="D176" i="4"/>
  <c r="H662" i="1" s="1"/>
  <c r="D175" i="4"/>
  <c r="H680" i="1" s="1"/>
  <c r="D174" i="4"/>
  <c r="H706" i="1" s="1"/>
  <c r="D173" i="4"/>
  <c r="H672" i="1" s="1"/>
  <c r="D172" i="4"/>
  <c r="H668" i="1" s="1"/>
  <c r="D171" i="4"/>
  <c r="H669" i="1" s="1"/>
  <c r="D170" i="4"/>
  <c r="H635" i="1" s="1"/>
  <c r="D169" i="4"/>
  <c r="H705" i="1" s="1"/>
  <c r="D168" i="4"/>
  <c r="H642" i="1" s="1"/>
  <c r="D167" i="4"/>
  <c r="H698" i="1" s="1"/>
  <c r="D166" i="4"/>
  <c r="H655" i="1" s="1"/>
  <c r="D165" i="4"/>
  <c r="H675" i="1" s="1"/>
  <c r="D164" i="4"/>
  <c r="H704" i="1" s="1"/>
  <c r="D163" i="4"/>
  <c r="H599" i="1" s="1"/>
  <c r="D162" i="4"/>
  <c r="H701" i="1" s="1"/>
  <c r="D161" i="4"/>
  <c r="H687" i="1" s="1"/>
  <c r="D160" i="4"/>
  <c r="H644" i="1" s="1"/>
  <c r="D159" i="4"/>
  <c r="H596" i="1" s="1"/>
  <c r="D158" i="4"/>
  <c r="H656" i="1" s="1"/>
  <c r="D157" i="4"/>
  <c r="H676" i="1" s="1"/>
  <c r="D156" i="4"/>
  <c r="H641" i="1" s="1"/>
  <c r="D155" i="4"/>
  <c r="H605" i="1" s="1"/>
  <c r="D154" i="4"/>
  <c r="H604" i="1" s="1"/>
  <c r="D153" i="4"/>
  <c r="H638" i="1" s="1"/>
  <c r="D152" i="4"/>
  <c r="H623" i="1" s="1"/>
  <c r="D151" i="4"/>
  <c r="H696" i="1" s="1"/>
  <c r="D150" i="4"/>
  <c r="H647" i="1" s="1"/>
  <c r="D149" i="4"/>
  <c r="H661" i="1" s="1"/>
  <c r="D148" i="4"/>
  <c r="H592" i="1" s="1"/>
  <c r="D147" i="4"/>
  <c r="H645" i="1" s="1"/>
  <c r="D146" i="4"/>
  <c r="H679" i="1" s="1"/>
  <c r="D145" i="4"/>
  <c r="H670" i="1" s="1"/>
  <c r="D144" i="4"/>
  <c r="H657" i="1" s="1"/>
  <c r="D143" i="4"/>
  <c r="H593" i="1" s="1"/>
  <c r="D142" i="4"/>
  <c r="H678" i="1" s="1"/>
  <c r="D141" i="4"/>
  <c r="H664" i="1" s="1"/>
  <c r="D140" i="4"/>
  <c r="H682" i="1" s="1"/>
  <c r="D139" i="4"/>
  <c r="H588" i="1" s="1"/>
  <c r="D138" i="4"/>
  <c r="H634" i="1" s="1"/>
  <c r="D137" i="4"/>
  <c r="H625" i="1" s="1"/>
  <c r="D136" i="4"/>
  <c r="H659" i="1" s="1"/>
  <c r="D135" i="4"/>
  <c r="H615" i="1" s="1"/>
  <c r="D134" i="4"/>
  <c r="H688" i="1" s="1"/>
  <c r="D133" i="4"/>
  <c r="H684" i="1" s="1"/>
  <c r="D132" i="4"/>
  <c r="H646" i="1" s="1"/>
  <c r="D131" i="4"/>
  <c r="H703" i="1" s="1"/>
  <c r="D130" i="4"/>
  <c r="H702" i="1" s="1"/>
  <c r="D44" i="4"/>
  <c r="D76" i="4"/>
  <c r="D99" i="4"/>
  <c r="D38" i="4"/>
  <c r="D14" i="4"/>
  <c r="D24" i="4"/>
  <c r="D98" i="4"/>
  <c r="D90" i="4"/>
  <c r="D87" i="4"/>
  <c r="D71" i="4"/>
  <c r="D60" i="4"/>
  <c r="D85" i="4"/>
  <c r="D33" i="4"/>
  <c r="D5" i="4"/>
  <c r="D83" i="4"/>
  <c r="D45" i="4"/>
  <c r="D55" i="4"/>
  <c r="D59" i="4"/>
  <c r="D43" i="4"/>
  <c r="D47" i="4"/>
  <c r="D23" i="4"/>
  <c r="D66" i="4"/>
  <c r="D28" i="4"/>
  <c r="D20" i="4"/>
  <c r="D11" i="4"/>
  <c r="D103" i="4"/>
  <c r="D53" i="4"/>
  <c r="D92" i="6" l="1"/>
  <c r="P153" i="1" s="1"/>
  <c r="D91" i="6"/>
  <c r="P190" i="1" s="1"/>
  <c r="D90" i="6"/>
  <c r="P143" i="1" s="1"/>
  <c r="D89" i="6"/>
  <c r="P176" i="1" s="1"/>
  <c r="D88" i="6"/>
  <c r="P231" i="1" s="1"/>
  <c r="D87" i="6"/>
  <c r="P194" i="1" s="1"/>
  <c r="D86" i="6"/>
  <c r="P170" i="1" s="1"/>
  <c r="D85" i="6"/>
  <c r="P199" i="1" s="1"/>
  <c r="D84" i="6"/>
  <c r="P195" i="1" s="1"/>
  <c r="D83" i="6"/>
  <c r="P178" i="1" s="1"/>
  <c r="D82" i="6"/>
  <c r="P245" i="1" s="1"/>
  <c r="D81" i="6"/>
  <c r="P154" i="1" s="1"/>
  <c r="D80" i="6"/>
  <c r="P220" i="1" s="1"/>
  <c r="D79" i="6"/>
  <c r="P151" i="1" s="1"/>
  <c r="D78" i="6"/>
  <c r="P200" i="1" s="1"/>
  <c r="D77" i="6"/>
  <c r="P213" i="1" s="1"/>
  <c r="D76" i="6"/>
  <c r="P168" i="1" s="1"/>
  <c r="AQB778" i="1"/>
  <c r="AQB772" i="1"/>
  <c r="AQB766" i="1"/>
  <c r="AQB760" i="1"/>
  <c r="AQB754" i="1"/>
  <c r="AQB748" i="1"/>
  <c r="AQB742" i="1"/>
  <c r="AQB736" i="1"/>
  <c r="AQB730" i="1"/>
  <c r="AQB724" i="1"/>
  <c r="AQB718" i="1"/>
  <c r="AQB712" i="1"/>
  <c r="APS778" i="1"/>
  <c r="APS772" i="1"/>
  <c r="APS766" i="1"/>
  <c r="APS760" i="1"/>
  <c r="APS754" i="1"/>
  <c r="APS748" i="1"/>
  <c r="APS742" i="1"/>
  <c r="APS736" i="1"/>
  <c r="APS730" i="1"/>
  <c r="APS724" i="1"/>
  <c r="APS718" i="1"/>
  <c r="APS712" i="1"/>
  <c r="AKE778" i="1"/>
  <c r="AKE772" i="1"/>
  <c r="AKE766" i="1"/>
  <c r="AKE760" i="1"/>
  <c r="AKE754" i="1"/>
  <c r="AKE748" i="1"/>
  <c r="AKE742" i="1"/>
  <c r="AKE736" i="1"/>
  <c r="AKE730" i="1"/>
  <c r="AKE724" i="1"/>
  <c r="AKE718" i="1"/>
  <c r="AKE712" i="1"/>
  <c r="AJV778" i="1"/>
  <c r="AJV772" i="1"/>
  <c r="AJV766" i="1"/>
  <c r="AJV760" i="1"/>
  <c r="AJV754" i="1"/>
  <c r="AJV748" i="1"/>
  <c r="AJV742" i="1"/>
  <c r="AJV736" i="1"/>
  <c r="AJV730" i="1"/>
  <c r="AJV724" i="1"/>
  <c r="AJV718" i="1"/>
  <c r="AJV712" i="1"/>
  <c r="AJM778" i="1"/>
  <c r="AJM772" i="1"/>
  <c r="AJM766" i="1"/>
  <c r="AJM760" i="1"/>
  <c r="AJM754" i="1"/>
  <c r="AJM748" i="1"/>
  <c r="AJM742" i="1"/>
  <c r="AJM736" i="1"/>
  <c r="AJM730" i="1"/>
  <c r="AJM724" i="1"/>
  <c r="AJM718" i="1"/>
  <c r="AJM712" i="1"/>
  <c r="AJD778" i="1"/>
  <c r="AJD772" i="1"/>
  <c r="AJD766" i="1"/>
  <c r="AJD760" i="1"/>
  <c r="AJD754" i="1"/>
  <c r="AJD748" i="1"/>
  <c r="AJD742" i="1"/>
  <c r="AJD736" i="1"/>
  <c r="AJD730" i="1"/>
  <c r="AJD724" i="1"/>
  <c r="AJD718" i="1"/>
  <c r="AJD712" i="1"/>
  <c r="AIU778" i="1"/>
  <c r="AIU772" i="1"/>
  <c r="AIU766" i="1"/>
  <c r="AIU760" i="1"/>
  <c r="AIU754" i="1"/>
  <c r="AIU748" i="1"/>
  <c r="AIU742" i="1"/>
  <c r="AIU736" i="1"/>
  <c r="AIU730" i="1"/>
  <c r="AIU724" i="1"/>
  <c r="AIU718" i="1"/>
  <c r="AIU712" i="1"/>
  <c r="AIL778" i="1"/>
  <c r="AIL772" i="1"/>
  <c r="AIL766" i="1"/>
  <c r="AIL760" i="1"/>
  <c r="AIL754" i="1"/>
  <c r="AIL748" i="1"/>
  <c r="AIL742" i="1"/>
  <c r="AIL736" i="1"/>
  <c r="AIL730" i="1"/>
  <c r="AIL724" i="1"/>
  <c r="AIL718" i="1"/>
  <c r="AIL712" i="1"/>
  <c r="AIC778" i="1"/>
  <c r="AIC772" i="1"/>
  <c r="AIC766" i="1"/>
  <c r="AIC760" i="1"/>
  <c r="AIC754" i="1"/>
  <c r="AIC748" i="1"/>
  <c r="AIC742" i="1"/>
  <c r="AIC736" i="1"/>
  <c r="AIC730" i="1"/>
  <c r="AIC724" i="1"/>
  <c r="AIC718" i="1"/>
  <c r="AIC712" i="1"/>
  <c r="AHT778" i="1"/>
  <c r="AHT772" i="1"/>
  <c r="AHT766" i="1"/>
  <c r="AHT760" i="1"/>
  <c r="AHT754" i="1"/>
  <c r="AHT748" i="1"/>
  <c r="AHT742" i="1"/>
  <c r="AHT736" i="1"/>
  <c r="AHT730" i="1"/>
  <c r="AHT724" i="1"/>
  <c r="AHT718" i="1"/>
  <c r="AHT712" i="1"/>
  <c r="AHK778" i="1"/>
  <c r="AHK772" i="1"/>
  <c r="AHK766" i="1"/>
  <c r="AHK760" i="1"/>
  <c r="AHK754" i="1"/>
  <c r="AHK748" i="1"/>
  <c r="AHK742" i="1"/>
  <c r="AHK736" i="1"/>
  <c r="AHK730" i="1"/>
  <c r="AHK724" i="1"/>
  <c r="AHK718" i="1"/>
  <c r="AHK712" i="1"/>
  <c r="AHB778" i="1"/>
  <c r="AHB772" i="1"/>
  <c r="AHB766" i="1"/>
  <c r="AHB760" i="1"/>
  <c r="AHB754" i="1"/>
  <c r="AHB748" i="1"/>
  <c r="AHB742" i="1"/>
  <c r="AHB736" i="1"/>
  <c r="AHB730" i="1"/>
  <c r="AHB724" i="1"/>
  <c r="AHB718" i="1"/>
  <c r="AHB712" i="1"/>
  <c r="AGS778" i="1"/>
  <c r="AGS772" i="1"/>
  <c r="AGS766" i="1"/>
  <c r="AGS760" i="1"/>
  <c r="AGS754" i="1"/>
  <c r="AGS748" i="1"/>
  <c r="AGS742" i="1"/>
  <c r="AGS736" i="1"/>
  <c r="AGS730" i="1"/>
  <c r="AGS724" i="1"/>
  <c r="AGS718" i="1"/>
  <c r="AGS712" i="1"/>
  <c r="AGJ778" i="1"/>
  <c r="AGJ772" i="1"/>
  <c r="AGJ766" i="1"/>
  <c r="AGJ760" i="1"/>
  <c r="AGJ754" i="1"/>
  <c r="AGJ748" i="1"/>
  <c r="AGJ742" i="1"/>
  <c r="AGJ736" i="1"/>
  <c r="AGJ730" i="1"/>
  <c r="AGJ724" i="1"/>
  <c r="AGJ718" i="1"/>
  <c r="AGJ712" i="1"/>
  <c r="AGA778" i="1"/>
  <c r="AGA772" i="1"/>
  <c r="AGA766" i="1"/>
  <c r="AGA760" i="1"/>
  <c r="AGA754" i="1"/>
  <c r="AGA748" i="1"/>
  <c r="AGA742" i="1"/>
  <c r="AGA736" i="1"/>
  <c r="AGA730" i="1"/>
  <c r="AGA724" i="1"/>
  <c r="AGA718" i="1"/>
  <c r="AGA712" i="1"/>
  <c r="AFR778" i="1"/>
  <c r="AFR772" i="1"/>
  <c r="AFR766" i="1"/>
  <c r="AFR760" i="1"/>
  <c r="AFR754" i="1"/>
  <c r="AFR748" i="1"/>
  <c r="AFR742" i="1"/>
  <c r="AFR736" i="1"/>
  <c r="AFR730" i="1"/>
  <c r="AFR724" i="1"/>
  <c r="AFR718" i="1"/>
  <c r="AFR712" i="1"/>
  <c r="AFI778" i="1"/>
  <c r="AFI772" i="1"/>
  <c r="AFI766" i="1"/>
  <c r="AFI760" i="1"/>
  <c r="AFI754" i="1"/>
  <c r="AFI748" i="1"/>
  <c r="AFI742" i="1"/>
  <c r="AFI736" i="1"/>
  <c r="AFI730" i="1"/>
  <c r="AFI724" i="1"/>
  <c r="AFI718" i="1"/>
  <c r="AFI712" i="1"/>
  <c r="AEZ778" i="1"/>
  <c r="AEZ772" i="1"/>
  <c r="AEZ766" i="1"/>
  <c r="AEZ760" i="1"/>
  <c r="AEZ754" i="1"/>
  <c r="AEZ748" i="1"/>
  <c r="AEZ742" i="1"/>
  <c r="AEZ736" i="1"/>
  <c r="AEZ730" i="1"/>
  <c r="AEZ724" i="1"/>
  <c r="AEZ718" i="1"/>
  <c r="AEZ712" i="1"/>
  <c r="AEQ778" i="1"/>
  <c r="AEQ772" i="1"/>
  <c r="AEQ766" i="1"/>
  <c r="AEQ760" i="1"/>
  <c r="AEQ754" i="1"/>
  <c r="AEQ748" i="1"/>
  <c r="AEQ742" i="1"/>
  <c r="AEQ736" i="1"/>
  <c r="AEQ730" i="1"/>
  <c r="AEQ724" i="1"/>
  <c r="AEQ718" i="1"/>
  <c r="AEQ712" i="1"/>
  <c r="AEH778" i="1"/>
  <c r="AEH772" i="1"/>
  <c r="AEH766" i="1"/>
  <c r="AEH760" i="1"/>
  <c r="AEH754" i="1"/>
  <c r="AEH748" i="1"/>
  <c r="AEH742" i="1"/>
  <c r="AEH736" i="1"/>
  <c r="AEH730" i="1"/>
  <c r="AEH724" i="1"/>
  <c r="AEH718" i="1"/>
  <c r="AEH712" i="1"/>
  <c r="ADY778" i="1"/>
  <c r="ADY772" i="1"/>
  <c r="ADY766" i="1"/>
  <c r="ADY760" i="1"/>
  <c r="ADY754" i="1"/>
  <c r="ADY748" i="1"/>
  <c r="ADY742" i="1"/>
  <c r="ADY736" i="1"/>
  <c r="ADY730" i="1"/>
  <c r="ADY724" i="1"/>
  <c r="ADY718" i="1"/>
  <c r="ADY712" i="1"/>
  <c r="ADP778" i="1"/>
  <c r="ADP772" i="1"/>
  <c r="ADP766" i="1"/>
  <c r="ADP760" i="1"/>
  <c r="ADP754" i="1"/>
  <c r="ADP748" i="1"/>
  <c r="ADP742" i="1"/>
  <c r="ADP736" i="1"/>
  <c r="ADP730" i="1"/>
  <c r="ADP724" i="1"/>
  <c r="ADP718" i="1"/>
  <c r="ADP712" i="1"/>
  <c r="ADG778" i="1"/>
  <c r="ADG772" i="1"/>
  <c r="ADG766" i="1"/>
  <c r="ADG760" i="1"/>
  <c r="ADG754" i="1"/>
  <c r="ADG748" i="1"/>
  <c r="ADG742" i="1"/>
  <c r="ADG736" i="1"/>
  <c r="ADG730" i="1"/>
  <c r="ADG724" i="1"/>
  <c r="ADG718" i="1"/>
  <c r="ADG712" i="1"/>
  <c r="ACX778" i="1"/>
  <c r="ACX772" i="1"/>
  <c r="ACX766" i="1"/>
  <c r="ACX760" i="1"/>
  <c r="ACX754" i="1"/>
  <c r="ACX748" i="1"/>
  <c r="ACX742" i="1"/>
  <c r="ACX736" i="1"/>
  <c r="ACX730" i="1"/>
  <c r="ACX724" i="1"/>
  <c r="ACX718" i="1"/>
  <c r="ACX712" i="1"/>
  <c r="ACO778" i="1"/>
  <c r="ACO772" i="1"/>
  <c r="ACO766" i="1"/>
  <c r="ACO760" i="1"/>
  <c r="ACO754" i="1"/>
  <c r="ACO748" i="1"/>
  <c r="ACO742" i="1"/>
  <c r="ACO736" i="1"/>
  <c r="ACO730" i="1"/>
  <c r="ACO724" i="1"/>
  <c r="ACO718" i="1"/>
  <c r="ACO712" i="1"/>
  <c r="ACF778" i="1"/>
  <c r="ACF772" i="1"/>
  <c r="ACF766" i="1"/>
  <c r="ACF760" i="1"/>
  <c r="ACF754" i="1"/>
  <c r="ACF748" i="1"/>
  <c r="ACF742" i="1"/>
  <c r="ACF736" i="1"/>
  <c r="ACF730" i="1"/>
  <c r="ACF724" i="1"/>
  <c r="ACF718" i="1"/>
  <c r="ACF712" i="1"/>
  <c r="ABW778" i="1"/>
  <c r="ABW772" i="1"/>
  <c r="ABW766" i="1"/>
  <c r="ABW760" i="1"/>
  <c r="ABW754" i="1"/>
  <c r="ABW748" i="1"/>
  <c r="ABW742" i="1"/>
  <c r="ABW736" i="1"/>
  <c r="ABW730" i="1"/>
  <c r="ABW724" i="1"/>
  <c r="ABW718" i="1"/>
  <c r="ABW712" i="1"/>
  <c r="ABN778" i="1"/>
  <c r="ABN772" i="1"/>
  <c r="ABN766" i="1"/>
  <c r="ABN760" i="1"/>
  <c r="ABN754" i="1"/>
  <c r="ABN748" i="1"/>
  <c r="ABN742" i="1"/>
  <c r="ABN736" i="1"/>
  <c r="ABN730" i="1"/>
  <c r="ABN724" i="1"/>
  <c r="ABN718" i="1"/>
  <c r="ABN712" i="1"/>
  <c r="ABE778" i="1"/>
  <c r="ABE772" i="1"/>
  <c r="ABE766" i="1"/>
  <c r="ABE760" i="1"/>
  <c r="ABE754" i="1"/>
  <c r="ABE748" i="1"/>
  <c r="ABE742" i="1"/>
  <c r="ABE736" i="1"/>
  <c r="ABE730" i="1"/>
  <c r="ABE724" i="1"/>
  <c r="ABE718" i="1"/>
  <c r="ABE712" i="1"/>
  <c r="AAV778" i="1"/>
  <c r="AAV772" i="1"/>
  <c r="AAV766" i="1"/>
  <c r="AAV760" i="1"/>
  <c r="AAV754" i="1"/>
  <c r="AAV748" i="1"/>
  <c r="AAV742" i="1"/>
  <c r="AAV736" i="1"/>
  <c r="AAV730" i="1"/>
  <c r="AAV724" i="1"/>
  <c r="AAV718" i="1"/>
  <c r="AAV712" i="1"/>
  <c r="AAM778" i="1"/>
  <c r="AAM772" i="1"/>
  <c r="AAM766" i="1"/>
  <c r="AAM760" i="1"/>
  <c r="AAM754" i="1"/>
  <c r="AAM748" i="1"/>
  <c r="AAM742" i="1"/>
  <c r="AAM736" i="1"/>
  <c r="AAM730" i="1"/>
  <c r="AAM724" i="1"/>
  <c r="AAM718" i="1"/>
  <c r="AAM712" i="1"/>
  <c r="AAD778" i="1"/>
  <c r="AAD772" i="1"/>
  <c r="AAD766" i="1"/>
  <c r="AAD760" i="1"/>
  <c r="AAD754" i="1"/>
  <c r="AAD748" i="1"/>
  <c r="AAD742" i="1"/>
  <c r="AAD736" i="1"/>
  <c r="AAD730" i="1"/>
  <c r="AAD724" i="1"/>
  <c r="AAD718" i="1"/>
  <c r="AAD712" i="1"/>
  <c r="ZU778" i="1"/>
  <c r="ZU772" i="1"/>
  <c r="ZU766" i="1"/>
  <c r="ZU760" i="1"/>
  <c r="ZU754" i="1"/>
  <c r="ZU748" i="1"/>
  <c r="ZU742" i="1"/>
  <c r="ZU736" i="1"/>
  <c r="ZU730" i="1"/>
  <c r="ZU724" i="1"/>
  <c r="ZU718" i="1"/>
  <c r="ZU712" i="1"/>
  <c r="ZL778" i="1"/>
  <c r="ZL772" i="1"/>
  <c r="ZL766" i="1"/>
  <c r="ZL760" i="1"/>
  <c r="ZL754" i="1"/>
  <c r="ZL748" i="1"/>
  <c r="ZL742" i="1"/>
  <c r="ZL736" i="1"/>
  <c r="ZL730" i="1"/>
  <c r="ZL724" i="1"/>
  <c r="ZL718" i="1"/>
  <c r="ZL712" i="1"/>
  <c r="ZC778" i="1"/>
  <c r="ZC772" i="1"/>
  <c r="ZC766" i="1"/>
  <c r="ZC760" i="1"/>
  <c r="ZC754" i="1"/>
  <c r="ZC748" i="1"/>
  <c r="ZC742" i="1"/>
  <c r="ZC736" i="1"/>
  <c r="ZC730" i="1"/>
  <c r="ZC724" i="1"/>
  <c r="ZC718" i="1"/>
  <c r="ZC712" i="1"/>
  <c r="YT778" i="1"/>
  <c r="YT772" i="1"/>
  <c r="YT766" i="1"/>
  <c r="YT760" i="1"/>
  <c r="YT754" i="1"/>
  <c r="YT748" i="1"/>
  <c r="YT742" i="1"/>
  <c r="YT736" i="1"/>
  <c r="YT730" i="1"/>
  <c r="YT724" i="1"/>
  <c r="YT718" i="1"/>
  <c r="YT712" i="1"/>
  <c r="YK778" i="1"/>
  <c r="YK772" i="1"/>
  <c r="YK766" i="1"/>
  <c r="YK760" i="1"/>
  <c r="YK754" i="1"/>
  <c r="YK748" i="1"/>
  <c r="YK742" i="1"/>
  <c r="YK736" i="1"/>
  <c r="YK730" i="1"/>
  <c r="YK724" i="1"/>
  <c r="YK718" i="1"/>
  <c r="YK712" i="1"/>
  <c r="YB778" i="1"/>
  <c r="YB772" i="1"/>
  <c r="YB766" i="1"/>
  <c r="YB760" i="1"/>
  <c r="YB754" i="1"/>
  <c r="YB748" i="1"/>
  <c r="YB742" i="1"/>
  <c r="YB736" i="1"/>
  <c r="YB730" i="1"/>
  <c r="YB724" i="1"/>
  <c r="YB718" i="1"/>
  <c r="XS778" i="1"/>
  <c r="XS772" i="1"/>
  <c r="XS766" i="1"/>
  <c r="XS760" i="1"/>
  <c r="XS754" i="1"/>
  <c r="XS748" i="1"/>
  <c r="XS742" i="1"/>
  <c r="XS736" i="1"/>
  <c r="XS730" i="1"/>
  <c r="XS724" i="1"/>
  <c r="XS718" i="1"/>
  <c r="XS712" i="1"/>
  <c r="XJ778" i="1"/>
  <c r="XJ772" i="1"/>
  <c r="XJ766" i="1"/>
  <c r="XJ760" i="1"/>
  <c r="XJ754" i="1"/>
  <c r="XJ748" i="1"/>
  <c r="XJ742" i="1"/>
  <c r="XJ736" i="1"/>
  <c r="XJ730" i="1"/>
  <c r="XJ724" i="1"/>
  <c r="XJ718" i="1"/>
  <c r="XJ712" i="1"/>
  <c r="XA778" i="1"/>
  <c r="XA772" i="1"/>
  <c r="XA766" i="1"/>
  <c r="XA760" i="1"/>
  <c r="XA754" i="1"/>
  <c r="XA748" i="1"/>
  <c r="XA742" i="1"/>
  <c r="XA736" i="1"/>
  <c r="XA730" i="1"/>
  <c r="XA724" i="1"/>
  <c r="XA718" i="1"/>
  <c r="XA712" i="1"/>
  <c r="WR778" i="1"/>
  <c r="WR772" i="1"/>
  <c r="WR766" i="1"/>
  <c r="WR760" i="1"/>
  <c r="WR754" i="1"/>
  <c r="WR748" i="1"/>
  <c r="WR742" i="1"/>
  <c r="WR736" i="1"/>
  <c r="WR730" i="1"/>
  <c r="WR724" i="1"/>
  <c r="WR718" i="1"/>
  <c r="WR712" i="1"/>
  <c r="WI778" i="1"/>
  <c r="WI766" i="1"/>
  <c r="WI760" i="1"/>
  <c r="WI754" i="1"/>
  <c r="WI748" i="1"/>
  <c r="WI742" i="1"/>
  <c r="WI736" i="1"/>
  <c r="WI730" i="1"/>
  <c r="WI724" i="1"/>
  <c r="WI718" i="1"/>
  <c r="WI712" i="1"/>
  <c r="VZ778" i="1"/>
  <c r="VZ772" i="1"/>
  <c r="VZ766" i="1"/>
  <c r="VZ760" i="1"/>
  <c r="VZ754" i="1"/>
  <c r="VZ748" i="1"/>
  <c r="VZ742" i="1"/>
  <c r="VZ736" i="1"/>
  <c r="VZ730" i="1"/>
  <c r="VZ724" i="1"/>
  <c r="VZ718" i="1"/>
  <c r="VZ712" i="1"/>
  <c r="VQ778" i="1"/>
  <c r="VQ772" i="1"/>
  <c r="VQ766" i="1"/>
  <c r="VQ760" i="1"/>
  <c r="VQ754" i="1"/>
  <c r="VQ748" i="1"/>
  <c r="VQ742" i="1"/>
  <c r="VQ736" i="1"/>
  <c r="VQ730" i="1"/>
  <c r="VQ724" i="1"/>
  <c r="VQ718" i="1"/>
  <c r="VQ712" i="1"/>
  <c r="VH778" i="1"/>
  <c r="VH772" i="1"/>
  <c r="VH766" i="1"/>
  <c r="VH760" i="1"/>
  <c r="VH754" i="1"/>
  <c r="VH748" i="1"/>
  <c r="VH742" i="1"/>
  <c r="VH736" i="1"/>
  <c r="VH730" i="1"/>
  <c r="VH724" i="1"/>
  <c r="VH718" i="1"/>
  <c r="VH712" i="1"/>
  <c r="UY778" i="1"/>
  <c r="UY772" i="1"/>
  <c r="UY766" i="1"/>
  <c r="UY760" i="1"/>
  <c r="UY754" i="1"/>
  <c r="UY748" i="1"/>
  <c r="UY742" i="1"/>
  <c r="UY736" i="1"/>
  <c r="UY730" i="1"/>
  <c r="UY724" i="1"/>
  <c r="UY718" i="1"/>
  <c r="UY712" i="1"/>
  <c r="UP778" i="1"/>
  <c r="UP772" i="1"/>
  <c r="UP766" i="1"/>
  <c r="UP760" i="1"/>
  <c r="UP754" i="1"/>
  <c r="UP748" i="1"/>
  <c r="UP742" i="1"/>
  <c r="UP736" i="1"/>
  <c r="UP730" i="1"/>
  <c r="UP724" i="1"/>
  <c r="UP718" i="1"/>
  <c r="UP712" i="1"/>
  <c r="UG778" i="1"/>
  <c r="UG772" i="1"/>
  <c r="UG766" i="1"/>
  <c r="UG760" i="1"/>
  <c r="UG754" i="1"/>
  <c r="UG748" i="1"/>
  <c r="UG742" i="1"/>
  <c r="UG736" i="1"/>
  <c r="UG730" i="1"/>
  <c r="UG724" i="1"/>
  <c r="UG718" i="1"/>
  <c r="UG712" i="1"/>
  <c r="TX778" i="1"/>
  <c r="TX772" i="1"/>
  <c r="TX766" i="1"/>
  <c r="TX760" i="1"/>
  <c r="TX754" i="1"/>
  <c r="TX748" i="1"/>
  <c r="TX742" i="1"/>
  <c r="TX736" i="1"/>
  <c r="TX730" i="1"/>
  <c r="TX724" i="1"/>
  <c r="TX718" i="1"/>
  <c r="TX712" i="1"/>
  <c r="TO778" i="1"/>
  <c r="TO772" i="1"/>
  <c r="TO766" i="1"/>
  <c r="TO760" i="1"/>
  <c r="TO754" i="1"/>
  <c r="TO748" i="1"/>
  <c r="TO742" i="1"/>
  <c r="TO736" i="1"/>
  <c r="TO730" i="1"/>
  <c r="TO724" i="1"/>
  <c r="TO718" i="1"/>
  <c r="TO712" i="1"/>
  <c r="TF778" i="1"/>
  <c r="TF772" i="1"/>
  <c r="TF766" i="1"/>
  <c r="TF760" i="1"/>
  <c r="TF754" i="1"/>
  <c r="TF748" i="1"/>
  <c r="TF742" i="1"/>
  <c r="TF736" i="1"/>
  <c r="TF730" i="1"/>
  <c r="TF724" i="1"/>
  <c r="TF718" i="1"/>
  <c r="TF712" i="1"/>
  <c r="SW778" i="1"/>
  <c r="SW772" i="1"/>
  <c r="SW766" i="1"/>
  <c r="SW760" i="1"/>
  <c r="SW754" i="1"/>
  <c r="SW748" i="1"/>
  <c r="SW742" i="1"/>
  <c r="SW736" i="1"/>
  <c r="SW730" i="1"/>
  <c r="SW724" i="1"/>
  <c r="SW718" i="1"/>
  <c r="SW712" i="1"/>
  <c r="SN778" i="1"/>
  <c r="SN772" i="1"/>
  <c r="SN766" i="1"/>
  <c r="SN760" i="1"/>
  <c r="SN754" i="1"/>
  <c r="SN748" i="1"/>
  <c r="SN742" i="1"/>
  <c r="SN736" i="1"/>
  <c r="SN730" i="1"/>
  <c r="SN724" i="1"/>
  <c r="SN718" i="1"/>
  <c r="SN712" i="1"/>
  <c r="SE778" i="1"/>
  <c r="SE772" i="1"/>
  <c r="SE766" i="1"/>
  <c r="SE760" i="1"/>
  <c r="SE754" i="1"/>
  <c r="SE748" i="1"/>
  <c r="SE742" i="1"/>
  <c r="SE736" i="1"/>
  <c r="SE730" i="1"/>
  <c r="SE724" i="1"/>
  <c r="SE718" i="1"/>
  <c r="SE712" i="1"/>
  <c r="RV778" i="1"/>
  <c r="RV772" i="1"/>
  <c r="RV766" i="1"/>
  <c r="RV760" i="1"/>
  <c r="RV754" i="1"/>
  <c r="RV748" i="1"/>
  <c r="RV742" i="1"/>
  <c r="RV736" i="1"/>
  <c r="RV730" i="1"/>
  <c r="RV724" i="1"/>
  <c r="RV718" i="1"/>
  <c r="RV712" i="1"/>
  <c r="RM778" i="1"/>
  <c r="RM772" i="1"/>
  <c r="RM766" i="1"/>
  <c r="RM760" i="1"/>
  <c r="RM754" i="1"/>
  <c r="RM748" i="1"/>
  <c r="RM742" i="1"/>
  <c r="RM736" i="1"/>
  <c r="RM730" i="1"/>
  <c r="RM724" i="1"/>
  <c r="RM718" i="1"/>
  <c r="RM712" i="1"/>
  <c r="RD778" i="1"/>
  <c r="RD772" i="1"/>
  <c r="RD766" i="1"/>
  <c r="RD760" i="1"/>
  <c r="RD754" i="1"/>
  <c r="RD748" i="1"/>
  <c r="RD742" i="1"/>
  <c r="RD736" i="1"/>
  <c r="RD730" i="1"/>
  <c r="RD724" i="1"/>
  <c r="RD718" i="1"/>
  <c r="RD712" i="1"/>
  <c r="QU778" i="1"/>
  <c r="QU772" i="1"/>
  <c r="QU766" i="1"/>
  <c r="QU760" i="1"/>
  <c r="QU754" i="1"/>
  <c r="QU748" i="1"/>
  <c r="QU742" i="1"/>
  <c r="QU736" i="1"/>
  <c r="QU730" i="1"/>
  <c r="QU724" i="1"/>
  <c r="QU718" i="1"/>
  <c r="QU712" i="1"/>
  <c r="QL778" i="1"/>
  <c r="QL772" i="1"/>
  <c r="QL766" i="1"/>
  <c r="QL760" i="1"/>
  <c r="QL754" i="1"/>
  <c r="QL748" i="1"/>
  <c r="QL742" i="1"/>
  <c r="QL736" i="1"/>
  <c r="QL730" i="1"/>
  <c r="QL724" i="1"/>
  <c r="QL718" i="1"/>
  <c r="QL712" i="1"/>
  <c r="QC778" i="1"/>
  <c r="QC772" i="1"/>
  <c r="QC766" i="1"/>
  <c r="QC760" i="1"/>
  <c r="QC754" i="1"/>
  <c r="QC748" i="1"/>
  <c r="QC742" i="1"/>
  <c r="QC736" i="1"/>
  <c r="QC730" i="1"/>
  <c r="QC724" i="1"/>
  <c r="QC718" i="1"/>
  <c r="QC712" i="1"/>
  <c r="PT778" i="1"/>
  <c r="PT772" i="1"/>
  <c r="PT766" i="1"/>
  <c r="PT760" i="1"/>
  <c r="PT754" i="1"/>
  <c r="PT748" i="1"/>
  <c r="PT742" i="1"/>
  <c r="PT736" i="1"/>
  <c r="PT730" i="1"/>
  <c r="PT724" i="1"/>
  <c r="PT718" i="1"/>
  <c r="PT712" i="1"/>
  <c r="PK778" i="1"/>
  <c r="PK772" i="1"/>
  <c r="PK766" i="1"/>
  <c r="PK760" i="1"/>
  <c r="PK754" i="1"/>
  <c r="PK748" i="1"/>
  <c r="PK742" i="1"/>
  <c r="PK736" i="1"/>
  <c r="PK730" i="1"/>
  <c r="PK724" i="1"/>
  <c r="PK718" i="1"/>
  <c r="PK712" i="1"/>
  <c r="PB778" i="1"/>
  <c r="PB772" i="1"/>
  <c r="PB766" i="1"/>
  <c r="PB760" i="1"/>
  <c r="PB754" i="1"/>
  <c r="PB748" i="1"/>
  <c r="PB742" i="1"/>
  <c r="PB736" i="1"/>
  <c r="PB730" i="1"/>
  <c r="PB724" i="1"/>
  <c r="PB718" i="1"/>
  <c r="PB712" i="1"/>
  <c r="OS778" i="1"/>
  <c r="OS772" i="1"/>
  <c r="OS766" i="1"/>
  <c r="OS760" i="1"/>
  <c r="OS754" i="1"/>
  <c r="OS748" i="1"/>
  <c r="OS742" i="1"/>
  <c r="OS736" i="1"/>
  <c r="OS730" i="1"/>
  <c r="OS724" i="1"/>
  <c r="OS718" i="1"/>
  <c r="OS712" i="1"/>
  <c r="OJ778" i="1"/>
  <c r="OJ772" i="1"/>
  <c r="OJ766" i="1"/>
  <c r="OJ760" i="1"/>
  <c r="OJ754" i="1"/>
  <c r="OJ748" i="1"/>
  <c r="OJ742" i="1"/>
  <c r="OJ736" i="1"/>
  <c r="OJ730" i="1"/>
  <c r="OJ724" i="1"/>
  <c r="OJ718" i="1"/>
  <c r="OJ712" i="1"/>
  <c r="OA778" i="1"/>
  <c r="OA772" i="1"/>
  <c r="OA766" i="1"/>
  <c r="OA760" i="1"/>
  <c r="OA754" i="1"/>
  <c r="OA748" i="1"/>
  <c r="OA742" i="1"/>
  <c r="OA736" i="1"/>
  <c r="OA730" i="1"/>
  <c r="OA724" i="1"/>
  <c r="OA718" i="1"/>
  <c r="OA712" i="1"/>
  <c r="NR778" i="1"/>
  <c r="NR772" i="1"/>
  <c r="NR766" i="1"/>
  <c r="NR760" i="1"/>
  <c r="NR754" i="1"/>
  <c r="NR748" i="1"/>
  <c r="NR742" i="1"/>
  <c r="NR736" i="1"/>
  <c r="NR730" i="1"/>
  <c r="NR724" i="1"/>
  <c r="NR718" i="1"/>
  <c r="NR712" i="1"/>
  <c r="NI778" i="1"/>
  <c r="NI772" i="1"/>
  <c r="NI766" i="1"/>
  <c r="NI760" i="1"/>
  <c r="NI754" i="1"/>
  <c r="NI748" i="1"/>
  <c r="NI742" i="1"/>
  <c r="NI736" i="1"/>
  <c r="NI730" i="1"/>
  <c r="NI724" i="1"/>
  <c r="NI718" i="1"/>
  <c r="NI712" i="1"/>
  <c r="MZ778" i="1"/>
  <c r="MZ772" i="1"/>
  <c r="MZ766" i="1"/>
  <c r="MZ760" i="1"/>
  <c r="MZ754" i="1"/>
  <c r="MZ748" i="1"/>
  <c r="MZ742" i="1"/>
  <c r="MZ736" i="1"/>
  <c r="MZ730" i="1"/>
  <c r="MZ724" i="1"/>
  <c r="MZ718" i="1"/>
  <c r="MZ712" i="1"/>
  <c r="MQ778" i="1"/>
  <c r="MQ772" i="1"/>
  <c r="MQ766" i="1"/>
  <c r="MQ760" i="1"/>
  <c r="MQ754" i="1"/>
  <c r="MQ748" i="1"/>
  <c r="MQ742" i="1"/>
  <c r="MQ736" i="1"/>
  <c r="MQ730" i="1"/>
  <c r="MQ724" i="1"/>
  <c r="MQ718" i="1"/>
  <c r="MQ712" i="1"/>
  <c r="MH778" i="1"/>
  <c r="MH772" i="1"/>
  <c r="MH766" i="1"/>
  <c r="MH760" i="1"/>
  <c r="MH754" i="1"/>
  <c r="MH748" i="1"/>
  <c r="MH742" i="1"/>
  <c r="MH736" i="1"/>
  <c r="MH730" i="1"/>
  <c r="MH724" i="1"/>
  <c r="MH718" i="1"/>
  <c r="MH712" i="1"/>
  <c r="LY778" i="1"/>
  <c r="LY772" i="1"/>
  <c r="LY766" i="1"/>
  <c r="LY760" i="1"/>
  <c r="LY754" i="1"/>
  <c r="LY748" i="1"/>
  <c r="LY742" i="1"/>
  <c r="LY736" i="1"/>
  <c r="LY730" i="1"/>
  <c r="LY724" i="1"/>
  <c r="LY718" i="1"/>
  <c r="LY712" i="1"/>
  <c r="LP778" i="1"/>
  <c r="LP772" i="1"/>
  <c r="LP766" i="1"/>
  <c r="LP760" i="1"/>
  <c r="LP754" i="1"/>
  <c r="LP748" i="1"/>
  <c r="LP742" i="1"/>
  <c r="LP736" i="1"/>
  <c r="LP730" i="1"/>
  <c r="LP724" i="1"/>
  <c r="LP718" i="1"/>
  <c r="LP712" i="1"/>
  <c r="LG778" i="1"/>
  <c r="LG772" i="1"/>
  <c r="LG766" i="1"/>
  <c r="LG760" i="1"/>
  <c r="LG754" i="1"/>
  <c r="LG748" i="1"/>
  <c r="LG742" i="1"/>
  <c r="LG736" i="1"/>
  <c r="LG730" i="1"/>
  <c r="LG724" i="1"/>
  <c r="LG718" i="1"/>
  <c r="LG712" i="1"/>
  <c r="KX778" i="1"/>
  <c r="KX772" i="1"/>
  <c r="KX766" i="1"/>
  <c r="KX760" i="1"/>
  <c r="KX754" i="1"/>
  <c r="KX748" i="1"/>
  <c r="KX742" i="1"/>
  <c r="KX736" i="1"/>
  <c r="KX730" i="1"/>
  <c r="KX724" i="1"/>
  <c r="KX718" i="1"/>
  <c r="KX712" i="1"/>
  <c r="KO778" i="1"/>
  <c r="KO772" i="1"/>
  <c r="KO766" i="1"/>
  <c r="KO760" i="1"/>
  <c r="KO754" i="1"/>
  <c r="KO748" i="1"/>
  <c r="KO742" i="1"/>
  <c r="KO736" i="1"/>
  <c r="KO730" i="1"/>
  <c r="KO724" i="1"/>
  <c r="KO718" i="1"/>
  <c r="KO712" i="1"/>
  <c r="KF778" i="1"/>
  <c r="KF772" i="1"/>
  <c r="KF766" i="1"/>
  <c r="KF760" i="1"/>
  <c r="KF754" i="1"/>
  <c r="KF748" i="1"/>
  <c r="KF742" i="1"/>
  <c r="KF736" i="1"/>
  <c r="KF730" i="1"/>
  <c r="KF724" i="1"/>
  <c r="KF718" i="1"/>
  <c r="KF712" i="1"/>
  <c r="JW778" i="1"/>
  <c r="JW772" i="1"/>
  <c r="JW766" i="1"/>
  <c r="JW760" i="1"/>
  <c r="JW754" i="1"/>
  <c r="JW748" i="1"/>
  <c r="JW742" i="1"/>
  <c r="JW736" i="1"/>
  <c r="JW730" i="1"/>
  <c r="JW724" i="1"/>
  <c r="JW718" i="1"/>
  <c r="JW712" i="1"/>
  <c r="JN778" i="1"/>
  <c r="JN772" i="1"/>
  <c r="JN766" i="1"/>
  <c r="JN760" i="1"/>
  <c r="JN754" i="1"/>
  <c r="JN748" i="1"/>
  <c r="JN742" i="1"/>
  <c r="JN736" i="1"/>
  <c r="JN730" i="1"/>
  <c r="JN724" i="1"/>
  <c r="JN718" i="1"/>
  <c r="JN712" i="1"/>
  <c r="JE778" i="1"/>
  <c r="JE772" i="1"/>
  <c r="JE766" i="1"/>
  <c r="JE760" i="1"/>
  <c r="JE754" i="1"/>
  <c r="JE748" i="1"/>
  <c r="JE742" i="1"/>
  <c r="JE736" i="1"/>
  <c r="JE730" i="1"/>
  <c r="JE724" i="1"/>
  <c r="JE718" i="1"/>
  <c r="JE712" i="1"/>
  <c r="IV778" i="1"/>
  <c r="IV772" i="1"/>
  <c r="IV766" i="1"/>
  <c r="IV760" i="1"/>
  <c r="IV754" i="1"/>
  <c r="IV748" i="1"/>
  <c r="IV742" i="1"/>
  <c r="IV736" i="1"/>
  <c r="IV730" i="1"/>
  <c r="IV724" i="1"/>
  <c r="IV718" i="1"/>
  <c r="IV712" i="1"/>
  <c r="IM778" i="1"/>
  <c r="IM772" i="1"/>
  <c r="IM766" i="1"/>
  <c r="IM760" i="1"/>
  <c r="IM754" i="1"/>
  <c r="IM748" i="1"/>
  <c r="IM742" i="1"/>
  <c r="IM736" i="1"/>
  <c r="IM730" i="1"/>
  <c r="IM724" i="1"/>
  <c r="IM718" i="1"/>
  <c r="IM712" i="1"/>
  <c r="ID778" i="1"/>
  <c r="ID772" i="1"/>
  <c r="ID766" i="1"/>
  <c r="ID760" i="1"/>
  <c r="ID754" i="1"/>
  <c r="ID748" i="1"/>
  <c r="ID742" i="1"/>
  <c r="ID736" i="1"/>
  <c r="ID730" i="1"/>
  <c r="ID724" i="1"/>
  <c r="ID718" i="1"/>
  <c r="ID712" i="1"/>
  <c r="HU778" i="1"/>
  <c r="HU772" i="1"/>
  <c r="HU766" i="1"/>
  <c r="HU760" i="1"/>
  <c r="HU754" i="1"/>
  <c r="HU748" i="1"/>
  <c r="HU742" i="1"/>
  <c r="HU736" i="1"/>
  <c r="HU730" i="1"/>
  <c r="HU724" i="1"/>
  <c r="HU718" i="1"/>
  <c r="HL778" i="1"/>
  <c r="HL772" i="1"/>
  <c r="HL766" i="1"/>
  <c r="HL760" i="1"/>
  <c r="HL754" i="1"/>
  <c r="HL748" i="1"/>
  <c r="HL742" i="1"/>
  <c r="HL736" i="1"/>
  <c r="HL730" i="1"/>
  <c r="HL724" i="1"/>
  <c r="HL718" i="1"/>
  <c r="HL712" i="1"/>
  <c r="HC778" i="1"/>
  <c r="HC772" i="1"/>
  <c r="HC766" i="1"/>
  <c r="HC760" i="1"/>
  <c r="HC754" i="1"/>
  <c r="HC748" i="1"/>
  <c r="HC742" i="1"/>
  <c r="HC736" i="1"/>
  <c r="HC730" i="1"/>
  <c r="HC724" i="1"/>
  <c r="HC718" i="1"/>
  <c r="HC712" i="1"/>
  <c r="GT778" i="1"/>
  <c r="GT772" i="1"/>
  <c r="GT766" i="1"/>
  <c r="GT760" i="1"/>
  <c r="GT754" i="1"/>
  <c r="GT748" i="1"/>
  <c r="GT742" i="1"/>
  <c r="GT736" i="1"/>
  <c r="GT730" i="1"/>
  <c r="GT724" i="1"/>
  <c r="GT718" i="1"/>
  <c r="GT712" i="1"/>
  <c r="GK778" i="1"/>
  <c r="GK772" i="1"/>
  <c r="GK766" i="1"/>
  <c r="GK760" i="1"/>
  <c r="GK754" i="1"/>
  <c r="GK748" i="1"/>
  <c r="GK742" i="1"/>
  <c r="GK736" i="1"/>
  <c r="GK730" i="1"/>
  <c r="GK724" i="1"/>
  <c r="GK718" i="1"/>
  <c r="GK712" i="1"/>
  <c r="GB778" i="1"/>
  <c r="GB772" i="1"/>
  <c r="GB766" i="1"/>
  <c r="GB760" i="1"/>
  <c r="GB754" i="1"/>
  <c r="GB748" i="1"/>
  <c r="GB742" i="1"/>
  <c r="GB736" i="1"/>
  <c r="GB730" i="1"/>
  <c r="GB724" i="1"/>
  <c r="GB718" i="1"/>
  <c r="GB712" i="1"/>
  <c r="FS778" i="1"/>
  <c r="FS772" i="1"/>
  <c r="FS766" i="1"/>
  <c r="FS760" i="1"/>
  <c r="FS754" i="1"/>
  <c r="FS748" i="1"/>
  <c r="FS742" i="1"/>
  <c r="FS736" i="1"/>
  <c r="FS730" i="1"/>
  <c r="FS724" i="1"/>
  <c r="FS718" i="1"/>
  <c r="FS712" i="1"/>
  <c r="FJ778" i="1"/>
  <c r="FJ772" i="1"/>
  <c r="FJ766" i="1"/>
  <c r="FJ760" i="1"/>
  <c r="FJ754" i="1"/>
  <c r="FJ748" i="1"/>
  <c r="FJ742" i="1"/>
  <c r="FJ736" i="1"/>
  <c r="FJ730" i="1"/>
  <c r="FJ724" i="1"/>
  <c r="FJ718" i="1"/>
  <c r="FJ712" i="1"/>
  <c r="FA778" i="1"/>
  <c r="FA772" i="1"/>
  <c r="FA766" i="1"/>
  <c r="FA760" i="1"/>
  <c r="FA754" i="1"/>
  <c r="FA748" i="1"/>
  <c r="FA742" i="1"/>
  <c r="FA736" i="1"/>
  <c r="FA730" i="1"/>
  <c r="FA724" i="1"/>
  <c r="FA718" i="1"/>
  <c r="FA712" i="1"/>
  <c r="ER778" i="1"/>
  <c r="ER772" i="1"/>
  <c r="ER766" i="1"/>
  <c r="ER760" i="1"/>
  <c r="ER754" i="1"/>
  <c r="ER748" i="1"/>
  <c r="ER742" i="1"/>
  <c r="ER736" i="1"/>
  <c r="ER730" i="1"/>
  <c r="ER724" i="1"/>
  <c r="ER718" i="1"/>
  <c r="ER712" i="1"/>
  <c r="EI778" i="1"/>
  <c r="EI772" i="1"/>
  <c r="EI766" i="1"/>
  <c r="EI760" i="1"/>
  <c r="EI754" i="1"/>
  <c r="EI748" i="1"/>
  <c r="EI742" i="1"/>
  <c r="EI736" i="1"/>
  <c r="EI730" i="1"/>
  <c r="EI724" i="1"/>
  <c r="EI718" i="1"/>
  <c r="EI712" i="1"/>
  <c r="DZ778" i="1"/>
  <c r="DZ772" i="1"/>
  <c r="DZ766" i="1"/>
  <c r="DZ760" i="1"/>
  <c r="DZ754" i="1"/>
  <c r="DZ748" i="1"/>
  <c r="DZ742" i="1"/>
  <c r="DZ736" i="1"/>
  <c r="DZ730" i="1"/>
  <c r="DZ724" i="1"/>
  <c r="DZ718" i="1"/>
  <c r="DZ712" i="1"/>
  <c r="DQ778" i="1"/>
  <c r="DQ772" i="1"/>
  <c r="DQ766" i="1"/>
  <c r="DQ760" i="1"/>
  <c r="DQ754" i="1"/>
  <c r="DQ748" i="1"/>
  <c r="DQ742" i="1"/>
  <c r="DQ736" i="1"/>
  <c r="DQ730" i="1"/>
  <c r="DQ724" i="1"/>
  <c r="DQ718" i="1"/>
  <c r="DQ712" i="1"/>
  <c r="DH778" i="1"/>
  <c r="DH772" i="1"/>
  <c r="DH766" i="1"/>
  <c r="DH760" i="1"/>
  <c r="DH754" i="1"/>
  <c r="DH748" i="1"/>
  <c r="DH742" i="1"/>
  <c r="DH736" i="1"/>
  <c r="DH730" i="1"/>
  <c r="DH724" i="1"/>
  <c r="DH718" i="1"/>
  <c r="DH712" i="1"/>
  <c r="CY778" i="1"/>
  <c r="CY772" i="1"/>
  <c r="CY766" i="1"/>
  <c r="CY760" i="1"/>
  <c r="CY754" i="1"/>
  <c r="CY748" i="1"/>
  <c r="CY742" i="1"/>
  <c r="CY736" i="1"/>
  <c r="CY730" i="1"/>
  <c r="CY724" i="1"/>
  <c r="CY718" i="1"/>
  <c r="CY712" i="1"/>
  <c r="CP778" i="1"/>
  <c r="CP772" i="1"/>
  <c r="CP766" i="1"/>
  <c r="CP760" i="1"/>
  <c r="CP754" i="1"/>
  <c r="CP748" i="1"/>
  <c r="CP742" i="1"/>
  <c r="CP736" i="1"/>
  <c r="CP730" i="1"/>
  <c r="CP724" i="1"/>
  <c r="CP718" i="1"/>
  <c r="CP712" i="1"/>
  <c r="CG778" i="1"/>
  <c r="CG772" i="1"/>
  <c r="CG766" i="1"/>
  <c r="CG760" i="1"/>
  <c r="CG754" i="1"/>
  <c r="CG748" i="1"/>
  <c r="CG742" i="1"/>
  <c r="CG736" i="1"/>
  <c r="CG730" i="1"/>
  <c r="CG724" i="1"/>
  <c r="CG718" i="1"/>
  <c r="CG712" i="1"/>
  <c r="BX778" i="1"/>
  <c r="BX772" i="1"/>
  <c r="BX766" i="1"/>
  <c r="BX760" i="1"/>
  <c r="BX754" i="1"/>
  <c r="BX748" i="1"/>
  <c r="BX742" i="1"/>
  <c r="BX736" i="1"/>
  <c r="BX730" i="1"/>
  <c r="BX724" i="1"/>
  <c r="BX718" i="1"/>
  <c r="BX712" i="1"/>
  <c r="BO778" i="1"/>
  <c r="BO772" i="1"/>
  <c r="BO766" i="1"/>
  <c r="BO760" i="1"/>
  <c r="BO754" i="1"/>
  <c r="BO748" i="1"/>
  <c r="BO742" i="1"/>
  <c r="BO736" i="1"/>
  <c r="BO730" i="1"/>
  <c r="BO724" i="1"/>
  <c r="BO718" i="1"/>
  <c r="BO712" i="1"/>
  <c r="BF778" i="1"/>
  <c r="BF772" i="1"/>
  <c r="BF766" i="1"/>
  <c r="BF760" i="1"/>
  <c r="BF754" i="1"/>
  <c r="BF748" i="1"/>
  <c r="BF742" i="1"/>
  <c r="BF736" i="1"/>
  <c r="BF730" i="1"/>
  <c r="BF724" i="1"/>
  <c r="BF718" i="1"/>
  <c r="BF712" i="1"/>
  <c r="AW778" i="1"/>
  <c r="AW772" i="1"/>
  <c r="AW766" i="1"/>
  <c r="AW760" i="1"/>
  <c r="AW748" i="1"/>
  <c r="AW742" i="1"/>
  <c r="AW736" i="1"/>
  <c r="AW730" i="1"/>
  <c r="AW724" i="1"/>
  <c r="AW718" i="1"/>
  <c r="AW712" i="1"/>
  <c r="AN778" i="1"/>
  <c r="AN772" i="1"/>
  <c r="AN766" i="1"/>
  <c r="AN760" i="1"/>
  <c r="AN754" i="1"/>
  <c r="AN748" i="1"/>
  <c r="AN742" i="1"/>
  <c r="AN736" i="1"/>
  <c r="AN730" i="1"/>
  <c r="AN724" i="1"/>
  <c r="AN718" i="1"/>
  <c r="AN712" i="1"/>
  <c r="AE778" i="1"/>
  <c r="AE772" i="1"/>
  <c r="AE766" i="1"/>
  <c r="AE760" i="1"/>
  <c r="AE754" i="1"/>
  <c r="AE748" i="1"/>
  <c r="AE742" i="1"/>
  <c r="AE736" i="1"/>
  <c r="AE730" i="1"/>
  <c r="AE724" i="1"/>
  <c r="AE718" i="1"/>
  <c r="AE712" i="1"/>
  <c r="V778" i="1"/>
  <c r="V772" i="1"/>
  <c r="V766" i="1"/>
  <c r="V760" i="1"/>
  <c r="V754" i="1"/>
  <c r="V748" i="1"/>
  <c r="V742" i="1"/>
  <c r="V736" i="1"/>
  <c r="V730" i="1"/>
  <c r="V724" i="1"/>
  <c r="V718" i="1"/>
  <c r="V712" i="1"/>
  <c r="M778" i="1"/>
  <c r="M772" i="1"/>
  <c r="M766" i="1"/>
  <c r="M760" i="1"/>
  <c r="M754" i="1"/>
  <c r="M748" i="1"/>
  <c r="M742" i="1"/>
  <c r="M736" i="1"/>
  <c r="M730" i="1"/>
  <c r="M724" i="1"/>
  <c r="M718" i="1"/>
  <c r="M712" i="1"/>
  <c r="D778" i="1"/>
  <c r="D772" i="1"/>
  <c r="D766" i="1"/>
  <c r="D760" i="1"/>
  <c r="D754" i="1"/>
  <c r="D748" i="1"/>
  <c r="D742" i="1"/>
  <c r="D736" i="1"/>
  <c r="D730" i="1"/>
  <c r="D724" i="1"/>
  <c r="D718" i="1"/>
  <c r="D712" i="1"/>
  <c r="G351" i="1" l="1"/>
  <c r="G353" i="1"/>
  <c r="G341" i="1"/>
  <c r="G345" i="1"/>
  <c r="F438" i="1" l="1"/>
  <c r="B438" i="1"/>
  <c r="Q239" i="13" l="1"/>
  <c r="Q238" i="13"/>
  <c r="L239" i="13"/>
  <c r="L238" i="13"/>
  <c r="G239" i="13"/>
  <c r="G238" i="13"/>
  <c r="B239" i="13"/>
  <c r="B238" i="13"/>
  <c r="FB774" i="1" l="1"/>
  <c r="F794" i="1" l="1"/>
  <c r="FB772" i="1"/>
  <c r="FB773" i="1"/>
  <c r="LH736" i="1"/>
  <c r="FB775" i="1" l="1"/>
  <c r="LH737" i="1"/>
  <c r="F1891" i="1"/>
  <c r="AQC749" i="1"/>
  <c r="AQE749" i="1" s="1"/>
  <c r="APT749" i="1"/>
  <c r="APV749" i="1" s="1"/>
  <c r="AKF749" i="1"/>
  <c r="AKH749" i="1" s="1"/>
  <c r="AID749" i="1"/>
  <c r="AIF749" i="1" s="1"/>
  <c r="AHU749" i="1"/>
  <c r="AHW749" i="1" s="1"/>
  <c r="AJW749" i="1"/>
  <c r="AJY749" i="1" s="1"/>
  <c r="AJN749" i="1"/>
  <c r="AJP749" i="1" s="1"/>
  <c r="AJE749" i="1"/>
  <c r="AJG749" i="1" s="1"/>
  <c r="AIV749" i="1"/>
  <c r="AIX749" i="1" s="1"/>
  <c r="AIM749" i="1"/>
  <c r="AIO749" i="1" s="1"/>
  <c r="AHL749" i="1"/>
  <c r="AHN749" i="1" s="1"/>
  <c r="AQC766" i="1"/>
  <c r="AQE766" i="1" s="1"/>
  <c r="APT766" i="1"/>
  <c r="APV766" i="1" s="1"/>
  <c r="AJN766" i="1"/>
  <c r="AJP766" i="1" s="1"/>
  <c r="AJE766" i="1"/>
  <c r="AJG766" i="1" s="1"/>
  <c r="AIV766" i="1"/>
  <c r="AIX766" i="1" s="1"/>
  <c r="AIM766" i="1"/>
  <c r="AIO766" i="1" s="1"/>
  <c r="AKF766" i="1"/>
  <c r="AKH766" i="1" s="1"/>
  <c r="AJW766" i="1"/>
  <c r="AJY766" i="1" s="1"/>
  <c r="AID766" i="1"/>
  <c r="AIF766" i="1" s="1"/>
  <c r="AHU766" i="1"/>
  <c r="AHW766" i="1" s="1"/>
  <c r="AHL766" i="1"/>
  <c r="AHN766" i="1" s="1"/>
  <c r="AQC742" i="1"/>
  <c r="AQE742" i="1" s="1"/>
  <c r="APT742" i="1"/>
  <c r="APV742" i="1" s="1"/>
  <c r="AJN742" i="1"/>
  <c r="AJP742" i="1" s="1"/>
  <c r="AJE742" i="1"/>
  <c r="AJG742" i="1" s="1"/>
  <c r="AIV742" i="1"/>
  <c r="AIX742" i="1" s="1"/>
  <c r="AIM742" i="1"/>
  <c r="AIO742" i="1" s="1"/>
  <c r="AKF742" i="1"/>
  <c r="AKH742" i="1" s="1"/>
  <c r="AJW742" i="1"/>
  <c r="AJY742" i="1" s="1"/>
  <c r="AID742" i="1"/>
  <c r="AIF742" i="1" s="1"/>
  <c r="AHU742" i="1"/>
  <c r="AHW742" i="1" s="1"/>
  <c r="AHL742" i="1"/>
  <c r="AHN742" i="1" s="1"/>
  <c r="AQC770" i="1"/>
  <c r="AQE770" i="1" s="1"/>
  <c r="APT770" i="1"/>
  <c r="APV770" i="1" s="1"/>
  <c r="AKF770" i="1"/>
  <c r="AKH770" i="1" s="1"/>
  <c r="AJW770" i="1"/>
  <c r="AJY770" i="1" s="1"/>
  <c r="AJN770" i="1"/>
  <c r="AJP770" i="1" s="1"/>
  <c r="AJE770" i="1"/>
  <c r="AJG770" i="1" s="1"/>
  <c r="AIV770" i="1"/>
  <c r="AIX770" i="1" s="1"/>
  <c r="AIM770" i="1"/>
  <c r="AIO770" i="1" s="1"/>
  <c r="AID770" i="1"/>
  <c r="AIF770" i="1" s="1"/>
  <c r="AHU770" i="1"/>
  <c r="AHW770" i="1" s="1"/>
  <c r="AHL770" i="1"/>
  <c r="AHN770" i="1" s="1"/>
  <c r="AQC731" i="1"/>
  <c r="AQE731" i="1" s="1"/>
  <c r="APT731" i="1"/>
  <c r="APV731" i="1" s="1"/>
  <c r="AKF731" i="1"/>
  <c r="AKH731" i="1" s="1"/>
  <c r="AJW731" i="1"/>
  <c r="AJY731" i="1" s="1"/>
  <c r="AJN731" i="1"/>
  <c r="AJP731" i="1" s="1"/>
  <c r="AJE731" i="1"/>
  <c r="AJG731" i="1" s="1"/>
  <c r="AIV731" i="1"/>
  <c r="AIX731" i="1" s="1"/>
  <c r="AIM731" i="1"/>
  <c r="AIO731" i="1" s="1"/>
  <c r="AID731" i="1"/>
  <c r="AIF731" i="1" s="1"/>
  <c r="AHU731" i="1"/>
  <c r="AHW731" i="1" s="1"/>
  <c r="AHL731" i="1"/>
  <c r="AHN731" i="1" s="1"/>
  <c r="AQC756" i="1"/>
  <c r="AQE756" i="1" s="1"/>
  <c r="APT756" i="1"/>
  <c r="APV756" i="1" s="1"/>
  <c r="AJW756" i="1"/>
  <c r="AJY756" i="1" s="1"/>
  <c r="AKF756" i="1"/>
  <c r="AKH756" i="1" s="1"/>
  <c r="AJN756" i="1"/>
  <c r="AJP756" i="1" s="1"/>
  <c r="AJE756" i="1"/>
  <c r="AJG756" i="1" s="1"/>
  <c r="AIV756" i="1"/>
  <c r="AIX756" i="1" s="1"/>
  <c r="AIM756" i="1"/>
  <c r="AIO756" i="1" s="1"/>
  <c r="AID756" i="1"/>
  <c r="AIF756" i="1" s="1"/>
  <c r="AHU756" i="1"/>
  <c r="AHW756" i="1" s="1"/>
  <c r="AHL756" i="1"/>
  <c r="AHN756" i="1" s="1"/>
  <c r="AQC739" i="1"/>
  <c r="AQE739" i="1" s="1"/>
  <c r="APT739" i="1"/>
  <c r="APV739" i="1" s="1"/>
  <c r="AKF739" i="1"/>
  <c r="AKH739" i="1" s="1"/>
  <c r="AJW739" i="1"/>
  <c r="AJY739" i="1" s="1"/>
  <c r="AJN739" i="1"/>
  <c r="AJP739" i="1" s="1"/>
  <c r="AJE739" i="1"/>
  <c r="AJG739" i="1" s="1"/>
  <c r="AIV739" i="1"/>
  <c r="AIX739" i="1" s="1"/>
  <c r="AIM739" i="1"/>
  <c r="AIO739" i="1" s="1"/>
  <c r="AID739" i="1"/>
  <c r="AIF739" i="1" s="1"/>
  <c r="AHU739" i="1"/>
  <c r="AHW739" i="1" s="1"/>
  <c r="AHL739" i="1"/>
  <c r="AHN739" i="1" s="1"/>
  <c r="AQC744" i="1"/>
  <c r="AQE744" i="1" s="1"/>
  <c r="APT744" i="1"/>
  <c r="APV744" i="1" s="1"/>
  <c r="AKF744" i="1"/>
  <c r="AKH744" i="1" s="1"/>
  <c r="AJW744" i="1"/>
  <c r="AJY744" i="1" s="1"/>
  <c r="AID744" i="1"/>
  <c r="AIF744" i="1" s="1"/>
  <c r="AHU744" i="1"/>
  <c r="AHW744" i="1" s="1"/>
  <c r="AHL744" i="1"/>
  <c r="AHN744" i="1" s="1"/>
  <c r="AJN744" i="1"/>
  <c r="AJP744" i="1" s="1"/>
  <c r="AJE744" i="1"/>
  <c r="AJG744" i="1" s="1"/>
  <c r="AIV744" i="1"/>
  <c r="AIX744" i="1" s="1"/>
  <c r="AIM744" i="1"/>
  <c r="AIO744" i="1" s="1"/>
  <c r="AQC738" i="1"/>
  <c r="AQE738" i="1" s="1"/>
  <c r="APT738" i="1"/>
  <c r="APV738" i="1" s="1"/>
  <c r="AKF738" i="1"/>
  <c r="AKH738" i="1" s="1"/>
  <c r="AJW738" i="1"/>
  <c r="AJY738" i="1" s="1"/>
  <c r="AJN738" i="1"/>
  <c r="AJP738" i="1" s="1"/>
  <c r="AJE738" i="1"/>
  <c r="AJG738" i="1" s="1"/>
  <c r="AIV738" i="1"/>
  <c r="AIX738" i="1" s="1"/>
  <c r="AIM738" i="1"/>
  <c r="AIO738" i="1" s="1"/>
  <c r="AID738" i="1"/>
  <c r="AIF738" i="1" s="1"/>
  <c r="AHU738" i="1"/>
  <c r="AHW738" i="1" s="1"/>
  <c r="AHL738" i="1"/>
  <c r="AHN738" i="1" s="1"/>
  <c r="AQC716" i="1"/>
  <c r="AQE716" i="1" s="1"/>
  <c r="APT716" i="1"/>
  <c r="APV716" i="1" s="1"/>
  <c r="AKF716" i="1"/>
  <c r="AKH716" i="1" s="1"/>
  <c r="AJW716" i="1"/>
  <c r="AJY716" i="1" s="1"/>
  <c r="AIM716" i="1"/>
  <c r="AIO716" i="1" s="1"/>
  <c r="AID716" i="1"/>
  <c r="AIF716" i="1" s="1"/>
  <c r="AHU716" i="1"/>
  <c r="AHW716" i="1" s="1"/>
  <c r="AHL716" i="1"/>
  <c r="AHN716" i="1" s="1"/>
  <c r="AJN716" i="1"/>
  <c r="AJP716" i="1" s="1"/>
  <c r="AJE716" i="1"/>
  <c r="AJG716" i="1" s="1"/>
  <c r="AIV716" i="1"/>
  <c r="AIX716" i="1" s="1"/>
  <c r="AQC769" i="1"/>
  <c r="AQE769" i="1" s="1"/>
  <c r="APT769" i="1"/>
  <c r="APV769" i="1" s="1"/>
  <c r="AKF769" i="1"/>
  <c r="AKH769" i="1" s="1"/>
  <c r="AJW769" i="1"/>
  <c r="AJY769" i="1" s="1"/>
  <c r="AID769" i="1"/>
  <c r="AIF769" i="1" s="1"/>
  <c r="AHU769" i="1"/>
  <c r="AHW769" i="1" s="1"/>
  <c r="AHL769" i="1"/>
  <c r="AHN769" i="1" s="1"/>
  <c r="AJN769" i="1"/>
  <c r="AJP769" i="1" s="1"/>
  <c r="AJE769" i="1"/>
  <c r="AJG769" i="1" s="1"/>
  <c r="AIV769" i="1"/>
  <c r="AIX769" i="1" s="1"/>
  <c r="AIM769" i="1"/>
  <c r="AIO769" i="1" s="1"/>
  <c r="AQC758" i="1"/>
  <c r="AQE758" i="1" s="1"/>
  <c r="APT758" i="1"/>
  <c r="APV758" i="1" s="1"/>
  <c r="AKF758" i="1"/>
  <c r="AKH758" i="1" s="1"/>
  <c r="AJW758" i="1"/>
  <c r="AJY758" i="1" s="1"/>
  <c r="AJN758" i="1"/>
  <c r="AJP758" i="1" s="1"/>
  <c r="AJE758" i="1"/>
  <c r="AJG758" i="1" s="1"/>
  <c r="AIV758" i="1"/>
  <c r="AIX758" i="1" s="1"/>
  <c r="AIM758" i="1"/>
  <c r="AIO758" i="1" s="1"/>
  <c r="AID758" i="1"/>
  <c r="AIF758" i="1" s="1"/>
  <c r="AHU758" i="1"/>
  <c r="AHW758" i="1" s="1"/>
  <c r="AHL758" i="1"/>
  <c r="AHN758" i="1" s="1"/>
  <c r="AQC754" i="1"/>
  <c r="AQE754" i="1" s="1"/>
  <c r="APT754" i="1"/>
  <c r="APV754" i="1" s="1"/>
  <c r="AKF754" i="1"/>
  <c r="AKH754" i="1" s="1"/>
  <c r="AJW754" i="1"/>
  <c r="AJY754" i="1" s="1"/>
  <c r="AJN754" i="1"/>
  <c r="AJP754" i="1" s="1"/>
  <c r="AJE754" i="1"/>
  <c r="AJG754" i="1" s="1"/>
  <c r="AIV754" i="1"/>
  <c r="AIX754" i="1" s="1"/>
  <c r="AIM754" i="1"/>
  <c r="AIO754" i="1" s="1"/>
  <c r="AID754" i="1"/>
  <c r="AIF754" i="1" s="1"/>
  <c r="AHU754" i="1"/>
  <c r="AHW754" i="1" s="1"/>
  <c r="AHL754" i="1"/>
  <c r="AHN754" i="1" s="1"/>
  <c r="AQC726" i="1"/>
  <c r="AQE726" i="1" s="1"/>
  <c r="APT726" i="1"/>
  <c r="APV726" i="1" s="1"/>
  <c r="AJW726" i="1"/>
  <c r="AJY726" i="1" s="1"/>
  <c r="AKF726" i="1"/>
  <c r="AKH726" i="1" s="1"/>
  <c r="AJN726" i="1"/>
  <c r="AJP726" i="1" s="1"/>
  <c r="AJE726" i="1"/>
  <c r="AJG726" i="1" s="1"/>
  <c r="AIV726" i="1"/>
  <c r="AIX726" i="1" s="1"/>
  <c r="AIM726" i="1"/>
  <c r="AIO726" i="1" s="1"/>
  <c r="AID726" i="1"/>
  <c r="AIF726" i="1" s="1"/>
  <c r="AHU726" i="1"/>
  <c r="AHW726" i="1" s="1"/>
  <c r="AHL726" i="1"/>
  <c r="AHN726" i="1" s="1"/>
  <c r="AQC761" i="1"/>
  <c r="AQE761" i="1" s="1"/>
  <c r="APT761" i="1"/>
  <c r="APV761" i="1" s="1"/>
  <c r="AKF761" i="1"/>
  <c r="AKH761" i="1" s="1"/>
  <c r="AJN761" i="1"/>
  <c r="AJP761" i="1" s="1"/>
  <c r="AJE761" i="1"/>
  <c r="AJG761" i="1" s="1"/>
  <c r="AIV761" i="1"/>
  <c r="AIX761" i="1" s="1"/>
  <c r="AIM761" i="1"/>
  <c r="AIO761" i="1" s="1"/>
  <c r="AID761" i="1"/>
  <c r="AIF761" i="1" s="1"/>
  <c r="AHU761" i="1"/>
  <c r="AHW761" i="1" s="1"/>
  <c r="AJW761" i="1"/>
  <c r="AJY761" i="1" s="1"/>
  <c r="AHL761" i="1"/>
  <c r="AHN761" i="1" s="1"/>
  <c r="AQC775" i="1"/>
  <c r="AQE775" i="1" s="1"/>
  <c r="APT775" i="1"/>
  <c r="APV775" i="1" s="1"/>
  <c r="AKF775" i="1"/>
  <c r="AKH775" i="1" s="1"/>
  <c r="AJW775" i="1"/>
  <c r="AJY775" i="1" s="1"/>
  <c r="AJN775" i="1"/>
  <c r="AJP775" i="1" s="1"/>
  <c r="AJE775" i="1"/>
  <c r="AJG775" i="1" s="1"/>
  <c r="AIV775" i="1"/>
  <c r="AIX775" i="1" s="1"/>
  <c r="AIM775" i="1"/>
  <c r="AIO775" i="1" s="1"/>
  <c r="AID775" i="1"/>
  <c r="AIF775" i="1" s="1"/>
  <c r="AHU775" i="1"/>
  <c r="AHW775" i="1" s="1"/>
  <c r="AHL775" i="1"/>
  <c r="AHN775" i="1" s="1"/>
  <c r="AQC779" i="1"/>
  <c r="AQE779" i="1" s="1"/>
  <c r="APT779" i="1"/>
  <c r="APV779" i="1" s="1"/>
  <c r="AKF779" i="1"/>
  <c r="AKH779" i="1" s="1"/>
  <c r="AJW779" i="1"/>
  <c r="AJY779" i="1" s="1"/>
  <c r="AJN779" i="1"/>
  <c r="AJP779" i="1" s="1"/>
  <c r="AJE779" i="1"/>
  <c r="AJG779" i="1" s="1"/>
  <c r="AIV779" i="1"/>
  <c r="AIX779" i="1" s="1"/>
  <c r="AIM779" i="1"/>
  <c r="AIO779" i="1" s="1"/>
  <c r="AID779" i="1"/>
  <c r="AIF779" i="1" s="1"/>
  <c r="AHU779" i="1"/>
  <c r="AHW779" i="1" s="1"/>
  <c r="AHL779" i="1"/>
  <c r="AHN779" i="1" s="1"/>
  <c r="AQC772" i="1"/>
  <c r="AQE772" i="1" s="1"/>
  <c r="APT772" i="1"/>
  <c r="APV772" i="1" s="1"/>
  <c r="AID772" i="1"/>
  <c r="AIF772" i="1" s="1"/>
  <c r="AHU772" i="1"/>
  <c r="AHW772" i="1" s="1"/>
  <c r="AKF772" i="1"/>
  <c r="AKH772" i="1" s="1"/>
  <c r="AJW772" i="1"/>
  <c r="AJY772" i="1" s="1"/>
  <c r="AJN772" i="1"/>
  <c r="AJP772" i="1" s="1"/>
  <c r="AJE772" i="1"/>
  <c r="AJG772" i="1" s="1"/>
  <c r="AIV772" i="1"/>
  <c r="AIX772" i="1" s="1"/>
  <c r="AIM772" i="1"/>
  <c r="AIO772" i="1" s="1"/>
  <c r="AHL772" i="1"/>
  <c r="AHN772" i="1" s="1"/>
  <c r="AQC714" i="1"/>
  <c r="AQE714" i="1" s="1"/>
  <c r="APT714" i="1"/>
  <c r="APV714" i="1" s="1"/>
  <c r="AKF714" i="1"/>
  <c r="AKH714" i="1" s="1"/>
  <c r="AJW714" i="1"/>
  <c r="AJY714" i="1" s="1"/>
  <c r="AJN714" i="1"/>
  <c r="AJP714" i="1" s="1"/>
  <c r="AJE714" i="1"/>
  <c r="AJG714" i="1" s="1"/>
  <c r="AIV714" i="1"/>
  <c r="AIX714" i="1" s="1"/>
  <c r="AIM714" i="1"/>
  <c r="AIO714" i="1" s="1"/>
  <c r="AID714" i="1"/>
  <c r="AIF714" i="1" s="1"/>
  <c r="AHU714" i="1"/>
  <c r="AHW714" i="1" s="1"/>
  <c r="AHL714" i="1"/>
  <c r="AHN714" i="1" s="1"/>
  <c r="AQC718" i="1"/>
  <c r="AQE718" i="1" s="1"/>
  <c r="APT718" i="1"/>
  <c r="APV718" i="1" s="1"/>
  <c r="AJN718" i="1"/>
  <c r="AJP718" i="1" s="1"/>
  <c r="AJE718" i="1"/>
  <c r="AJG718" i="1" s="1"/>
  <c r="AIV718" i="1"/>
  <c r="AIX718" i="1" s="1"/>
  <c r="AKF718" i="1"/>
  <c r="AKH718" i="1" s="1"/>
  <c r="AJW718" i="1"/>
  <c r="AJY718" i="1" s="1"/>
  <c r="AIM718" i="1"/>
  <c r="AIO718" i="1" s="1"/>
  <c r="AID718" i="1"/>
  <c r="AIF718" i="1" s="1"/>
  <c r="AHU718" i="1"/>
  <c r="AHW718" i="1" s="1"/>
  <c r="AHL718" i="1"/>
  <c r="AHN718" i="1" s="1"/>
  <c r="AQC734" i="1"/>
  <c r="AQE734" i="1" s="1"/>
  <c r="APT734" i="1"/>
  <c r="APV734" i="1" s="1"/>
  <c r="AKF734" i="1"/>
  <c r="AKH734" i="1" s="1"/>
  <c r="AJW734" i="1"/>
  <c r="AJY734" i="1" s="1"/>
  <c r="AJN734" i="1"/>
  <c r="AJP734" i="1" s="1"/>
  <c r="AJE734" i="1"/>
  <c r="AJG734" i="1" s="1"/>
  <c r="AIV734" i="1"/>
  <c r="AIX734" i="1" s="1"/>
  <c r="AIM734" i="1"/>
  <c r="AIO734" i="1" s="1"/>
  <c r="AID734" i="1"/>
  <c r="AIF734" i="1" s="1"/>
  <c r="AHU734" i="1"/>
  <c r="AHW734" i="1" s="1"/>
  <c r="AHL734" i="1"/>
  <c r="AHN734" i="1" s="1"/>
  <c r="AQC728" i="1"/>
  <c r="AQE728" i="1" s="1"/>
  <c r="APT728" i="1"/>
  <c r="APV728" i="1" s="1"/>
  <c r="AKF728" i="1"/>
  <c r="AKH728" i="1" s="1"/>
  <c r="AJW728" i="1"/>
  <c r="AJY728" i="1" s="1"/>
  <c r="AJN728" i="1"/>
  <c r="AJP728" i="1" s="1"/>
  <c r="AJE728" i="1"/>
  <c r="AJG728" i="1" s="1"/>
  <c r="AIV728" i="1"/>
  <c r="AIX728" i="1" s="1"/>
  <c r="AIM728" i="1"/>
  <c r="AIO728" i="1" s="1"/>
  <c r="AID728" i="1"/>
  <c r="AIF728" i="1" s="1"/>
  <c r="AHU728" i="1"/>
  <c r="AHW728" i="1" s="1"/>
  <c r="AHL728" i="1"/>
  <c r="AHN728" i="1" s="1"/>
  <c r="AQC727" i="1"/>
  <c r="AQE727" i="1" s="1"/>
  <c r="APT727" i="1"/>
  <c r="APV727" i="1" s="1"/>
  <c r="AKF727" i="1"/>
  <c r="AKH727" i="1" s="1"/>
  <c r="AJW727" i="1"/>
  <c r="AJY727" i="1" s="1"/>
  <c r="AJN727" i="1"/>
  <c r="AJP727" i="1" s="1"/>
  <c r="AJE727" i="1"/>
  <c r="AJG727" i="1" s="1"/>
  <c r="AIV727" i="1"/>
  <c r="AIX727" i="1" s="1"/>
  <c r="AIM727" i="1"/>
  <c r="AIO727" i="1" s="1"/>
  <c r="AID727" i="1"/>
  <c r="AIF727" i="1" s="1"/>
  <c r="AHU727" i="1"/>
  <c r="AHW727" i="1" s="1"/>
  <c r="AHL727" i="1"/>
  <c r="AHN727" i="1" s="1"/>
  <c r="AQC780" i="1"/>
  <c r="AQE780" i="1" s="1"/>
  <c r="APT780" i="1"/>
  <c r="APV780" i="1" s="1"/>
  <c r="AJN780" i="1"/>
  <c r="AJP780" i="1" s="1"/>
  <c r="AHL780" i="1"/>
  <c r="AHN780" i="1" s="1"/>
  <c r="AKF780" i="1"/>
  <c r="AKH780" i="1" s="1"/>
  <c r="AJW780" i="1"/>
  <c r="AJY780" i="1" s="1"/>
  <c r="AJE780" i="1"/>
  <c r="AJG780" i="1" s="1"/>
  <c r="AIV780" i="1"/>
  <c r="AIX780" i="1" s="1"/>
  <c r="AIM780" i="1"/>
  <c r="AIO780" i="1" s="1"/>
  <c r="AID780" i="1"/>
  <c r="AIF780" i="1" s="1"/>
  <c r="AHU780" i="1"/>
  <c r="AHW780" i="1" s="1"/>
  <c r="AQC733" i="1"/>
  <c r="AQE733" i="1" s="1"/>
  <c r="APT733" i="1"/>
  <c r="APV733" i="1" s="1"/>
  <c r="AKF733" i="1"/>
  <c r="AKH733" i="1" s="1"/>
  <c r="AJN733" i="1"/>
  <c r="AJP733" i="1" s="1"/>
  <c r="AJE733" i="1"/>
  <c r="AJG733" i="1" s="1"/>
  <c r="AIV733" i="1"/>
  <c r="AIX733" i="1" s="1"/>
  <c r="AIM733" i="1"/>
  <c r="AIO733" i="1" s="1"/>
  <c r="AID733" i="1"/>
  <c r="AIF733" i="1" s="1"/>
  <c r="AHL733" i="1"/>
  <c r="AHN733" i="1" s="1"/>
  <c r="AJW733" i="1"/>
  <c r="AJY733" i="1" s="1"/>
  <c r="AHU733" i="1"/>
  <c r="AHW733" i="1" s="1"/>
  <c r="AQC774" i="1"/>
  <c r="AQE774" i="1" s="1"/>
  <c r="APT774" i="1"/>
  <c r="APV774" i="1" s="1"/>
  <c r="AKF774" i="1"/>
  <c r="AKH774" i="1" s="1"/>
  <c r="AJW774" i="1"/>
  <c r="AJY774" i="1" s="1"/>
  <c r="AJN774" i="1"/>
  <c r="AJP774" i="1" s="1"/>
  <c r="AJE774" i="1"/>
  <c r="AJG774" i="1" s="1"/>
  <c r="AIV774" i="1"/>
  <c r="AIX774" i="1" s="1"/>
  <c r="AIM774" i="1"/>
  <c r="AIO774" i="1" s="1"/>
  <c r="AID774" i="1"/>
  <c r="AIF774" i="1" s="1"/>
  <c r="AHU774" i="1"/>
  <c r="AHW774" i="1" s="1"/>
  <c r="AHL774" i="1"/>
  <c r="AHN774" i="1" s="1"/>
  <c r="AQC745" i="1"/>
  <c r="AQE745" i="1" s="1"/>
  <c r="APT745" i="1"/>
  <c r="APV745" i="1" s="1"/>
  <c r="AKF745" i="1"/>
  <c r="AKH745" i="1" s="1"/>
  <c r="AJW745" i="1"/>
  <c r="AJY745" i="1" s="1"/>
  <c r="AID745" i="1"/>
  <c r="AIF745" i="1" s="1"/>
  <c r="AHL745" i="1"/>
  <c r="AHN745" i="1" s="1"/>
  <c r="AJN745" i="1"/>
  <c r="AJP745" i="1" s="1"/>
  <c r="AJE745" i="1"/>
  <c r="AJG745" i="1" s="1"/>
  <c r="AIV745" i="1"/>
  <c r="AIX745" i="1" s="1"/>
  <c r="AIM745" i="1"/>
  <c r="AIO745" i="1" s="1"/>
  <c r="AHU745" i="1"/>
  <c r="AHW745" i="1" s="1"/>
  <c r="AQC768" i="1"/>
  <c r="AQE768" i="1" s="1"/>
  <c r="APT768" i="1"/>
  <c r="APV768" i="1" s="1"/>
  <c r="AHL768" i="1"/>
  <c r="AHN768" i="1" s="1"/>
  <c r="AKF768" i="1"/>
  <c r="AKH768" i="1" s="1"/>
  <c r="AJW768" i="1"/>
  <c r="AJY768" i="1" s="1"/>
  <c r="AID768" i="1"/>
  <c r="AIF768" i="1" s="1"/>
  <c r="AHU768" i="1"/>
  <c r="AHW768" i="1" s="1"/>
  <c r="AJN768" i="1"/>
  <c r="AJP768" i="1" s="1"/>
  <c r="AJE768" i="1"/>
  <c r="AJG768" i="1" s="1"/>
  <c r="AIV768" i="1"/>
  <c r="AIX768" i="1" s="1"/>
  <c r="AIM768" i="1"/>
  <c r="AIO768" i="1" s="1"/>
  <c r="AQC773" i="1"/>
  <c r="AQE773" i="1" s="1"/>
  <c r="APT773" i="1"/>
  <c r="APV773" i="1" s="1"/>
  <c r="AQC776" i="1"/>
  <c r="AQE776" i="1" s="1"/>
  <c r="APT776" i="1"/>
  <c r="APV776" i="1" s="1"/>
  <c r="AKF773" i="1"/>
  <c r="AKH773" i="1" s="1"/>
  <c r="AJW773" i="1"/>
  <c r="AJY773" i="1" s="1"/>
  <c r="AKF776" i="1"/>
  <c r="AKH776" i="1" s="1"/>
  <c r="AJW776" i="1"/>
  <c r="AJY776" i="1" s="1"/>
  <c r="AJN776" i="1"/>
  <c r="AJP776" i="1" s="1"/>
  <c r="AJE776" i="1"/>
  <c r="AJG776" i="1" s="1"/>
  <c r="AIV776" i="1"/>
  <c r="AIX776" i="1" s="1"/>
  <c r="AIM776" i="1"/>
  <c r="AIO776" i="1" s="1"/>
  <c r="AID773" i="1"/>
  <c r="AIF773" i="1" s="1"/>
  <c r="AHU773" i="1"/>
  <c r="AHW773" i="1" s="1"/>
  <c r="AID776" i="1"/>
  <c r="AIF776" i="1" s="1"/>
  <c r="AHU776" i="1"/>
  <c r="AHW776" i="1" s="1"/>
  <c r="AHL776" i="1"/>
  <c r="AHN776" i="1" s="1"/>
  <c r="AJN773" i="1"/>
  <c r="AJP773" i="1" s="1"/>
  <c r="AJE773" i="1"/>
  <c r="AJG773" i="1" s="1"/>
  <c r="AIV773" i="1"/>
  <c r="AIX773" i="1" s="1"/>
  <c r="AIM773" i="1"/>
  <c r="AIO773" i="1" s="1"/>
  <c r="AHL773" i="1"/>
  <c r="AHN773" i="1" s="1"/>
  <c r="AQC781" i="1"/>
  <c r="AQE781" i="1" s="1"/>
  <c r="APT781" i="1"/>
  <c r="APV781" i="1" s="1"/>
  <c r="AKF781" i="1"/>
  <c r="AKH781" i="1" s="1"/>
  <c r="AJW781" i="1"/>
  <c r="AJY781" i="1" s="1"/>
  <c r="AJE781" i="1"/>
  <c r="AJG781" i="1" s="1"/>
  <c r="AIV781" i="1"/>
  <c r="AIX781" i="1" s="1"/>
  <c r="AIM781" i="1"/>
  <c r="AIO781" i="1" s="1"/>
  <c r="AID781" i="1"/>
  <c r="AIF781" i="1" s="1"/>
  <c r="AHU781" i="1"/>
  <c r="AHW781" i="1" s="1"/>
  <c r="AHL781" i="1"/>
  <c r="AHN781" i="1" s="1"/>
  <c r="AJN781" i="1"/>
  <c r="AJP781" i="1" s="1"/>
  <c r="AQC730" i="1"/>
  <c r="AQE730" i="1" s="1"/>
  <c r="APT730" i="1"/>
  <c r="APV730" i="1" s="1"/>
  <c r="AKF730" i="1"/>
  <c r="AKH730" i="1" s="1"/>
  <c r="AJW730" i="1"/>
  <c r="AJY730" i="1" s="1"/>
  <c r="AJN730" i="1"/>
  <c r="AJP730" i="1" s="1"/>
  <c r="AJE730" i="1"/>
  <c r="AJG730" i="1" s="1"/>
  <c r="AIV730" i="1"/>
  <c r="AIX730" i="1" s="1"/>
  <c r="AIM730" i="1"/>
  <c r="AIO730" i="1" s="1"/>
  <c r="AID730" i="1"/>
  <c r="AIF730" i="1" s="1"/>
  <c r="AHU730" i="1"/>
  <c r="AHW730" i="1" s="1"/>
  <c r="AHL730" i="1"/>
  <c r="AHN730" i="1" s="1"/>
  <c r="APT712" i="1"/>
  <c r="APV712" i="1" s="1"/>
  <c r="AQC712" i="1"/>
  <c r="AQE712" i="1" s="1"/>
  <c r="AJW712" i="1"/>
  <c r="AJY712" i="1" s="1"/>
  <c r="AJN712" i="1"/>
  <c r="AJP712" i="1" s="1"/>
  <c r="AJE712" i="1"/>
  <c r="AJG712" i="1" s="1"/>
  <c r="AIV712" i="1"/>
  <c r="AIX712" i="1" s="1"/>
  <c r="AIM712" i="1"/>
  <c r="AIO712" i="1" s="1"/>
  <c r="AID712" i="1"/>
  <c r="AIF712" i="1" s="1"/>
  <c r="AKF712" i="1"/>
  <c r="AKH712" i="1" s="1"/>
  <c r="AHU712" i="1"/>
  <c r="AHW712" i="1" s="1"/>
  <c r="AHL712" i="1"/>
  <c r="AHN712" i="1" s="1"/>
  <c r="AQC713" i="1"/>
  <c r="AQE713" i="1" s="1"/>
  <c r="APT713" i="1"/>
  <c r="APV713" i="1" s="1"/>
  <c r="AKF713" i="1"/>
  <c r="AKH713" i="1" s="1"/>
  <c r="AJN713" i="1"/>
  <c r="AJP713" i="1" s="1"/>
  <c r="AJE713" i="1"/>
  <c r="AJG713" i="1" s="1"/>
  <c r="AIV713" i="1"/>
  <c r="AIX713" i="1" s="1"/>
  <c r="AIM713" i="1"/>
  <c r="AIO713" i="1" s="1"/>
  <c r="AID713" i="1"/>
  <c r="AIF713" i="1" s="1"/>
  <c r="AHL713" i="1"/>
  <c r="AHN713" i="1" s="1"/>
  <c r="AJW713" i="1"/>
  <c r="AJY713" i="1" s="1"/>
  <c r="AHU713" i="1"/>
  <c r="AHW713" i="1" s="1"/>
  <c r="APT719" i="1"/>
  <c r="APV719" i="1" s="1"/>
  <c r="AQC719" i="1"/>
  <c r="AQE719" i="1" s="1"/>
  <c r="AKF719" i="1"/>
  <c r="AKH719" i="1" s="1"/>
  <c r="AJW719" i="1"/>
  <c r="AJY719" i="1" s="1"/>
  <c r="AJN719" i="1"/>
  <c r="AJP719" i="1" s="1"/>
  <c r="AJE719" i="1"/>
  <c r="AJG719" i="1" s="1"/>
  <c r="AIV719" i="1"/>
  <c r="AIX719" i="1" s="1"/>
  <c r="AIM719" i="1"/>
  <c r="AIO719" i="1" s="1"/>
  <c r="AID719" i="1"/>
  <c r="AIF719" i="1" s="1"/>
  <c r="AHU719" i="1"/>
  <c r="AHW719" i="1" s="1"/>
  <c r="AHL719" i="1"/>
  <c r="AHN719" i="1" s="1"/>
  <c r="APT743" i="1"/>
  <c r="APV743" i="1" s="1"/>
  <c r="AQC743" i="1"/>
  <c r="AQE743" i="1" s="1"/>
  <c r="AKF743" i="1"/>
  <c r="AKH743" i="1" s="1"/>
  <c r="AJW743" i="1"/>
  <c r="AJY743" i="1" s="1"/>
  <c r="AJN743" i="1"/>
  <c r="AJP743" i="1" s="1"/>
  <c r="AJE743" i="1"/>
  <c r="AJG743" i="1" s="1"/>
  <c r="AIV743" i="1"/>
  <c r="AIX743" i="1" s="1"/>
  <c r="AIM743" i="1"/>
  <c r="AIO743" i="1" s="1"/>
  <c r="AID743" i="1"/>
  <c r="AIF743" i="1" s="1"/>
  <c r="AHU743" i="1"/>
  <c r="AHW743" i="1" s="1"/>
  <c r="AHL743" i="1"/>
  <c r="AHN743" i="1" s="1"/>
  <c r="AQC736" i="1"/>
  <c r="AQE736" i="1" s="1"/>
  <c r="APT736" i="1"/>
  <c r="APV736" i="1" s="1"/>
  <c r="AJW736" i="1"/>
  <c r="AJY736" i="1" s="1"/>
  <c r="AJN736" i="1"/>
  <c r="AJP736" i="1" s="1"/>
  <c r="AJE736" i="1"/>
  <c r="AJG736" i="1" s="1"/>
  <c r="AIV736" i="1"/>
  <c r="AIX736" i="1" s="1"/>
  <c r="AIM736" i="1"/>
  <c r="AIO736" i="1" s="1"/>
  <c r="AID736" i="1"/>
  <c r="AIF736" i="1" s="1"/>
  <c r="AHU736" i="1"/>
  <c r="AHW736" i="1" s="1"/>
  <c r="AKF736" i="1"/>
  <c r="AKH736" i="1" s="1"/>
  <c r="AHL736" i="1"/>
  <c r="AHN736" i="1" s="1"/>
  <c r="APT751" i="1"/>
  <c r="APV751" i="1" s="1"/>
  <c r="AQC751" i="1"/>
  <c r="AQE751" i="1" s="1"/>
  <c r="AKF751" i="1"/>
  <c r="AKH751" i="1" s="1"/>
  <c r="AJW751" i="1"/>
  <c r="AJY751" i="1" s="1"/>
  <c r="AJN751" i="1"/>
  <c r="AJP751" i="1" s="1"/>
  <c r="AJE751" i="1"/>
  <c r="AJG751" i="1" s="1"/>
  <c r="AIV751" i="1"/>
  <c r="AIX751" i="1" s="1"/>
  <c r="AIM751" i="1"/>
  <c r="AIO751" i="1" s="1"/>
  <c r="AID751" i="1"/>
  <c r="AIF751" i="1" s="1"/>
  <c r="AHU751" i="1"/>
  <c r="AHW751" i="1" s="1"/>
  <c r="AHL751" i="1"/>
  <c r="AHN751" i="1" s="1"/>
  <c r="AQC720" i="1"/>
  <c r="AQE720" i="1" s="1"/>
  <c r="APT720" i="1"/>
  <c r="APV720" i="1" s="1"/>
  <c r="AHU720" i="1"/>
  <c r="AHW720" i="1" s="1"/>
  <c r="AHL720" i="1"/>
  <c r="AHN720" i="1" s="1"/>
  <c r="AKF720" i="1"/>
  <c r="AKH720" i="1" s="1"/>
  <c r="AJW720" i="1"/>
  <c r="AJY720" i="1" s="1"/>
  <c r="AIM720" i="1"/>
  <c r="AIO720" i="1" s="1"/>
  <c r="AID720" i="1"/>
  <c r="AIF720" i="1" s="1"/>
  <c r="AJN720" i="1"/>
  <c r="AJP720" i="1" s="1"/>
  <c r="AJE720" i="1"/>
  <c r="AJG720" i="1" s="1"/>
  <c r="AIV720" i="1"/>
  <c r="AIX720" i="1" s="1"/>
  <c r="AQC715" i="1"/>
  <c r="AQE715" i="1" s="1"/>
  <c r="AKF715" i="1"/>
  <c r="AKH715" i="1" s="1"/>
  <c r="AJW715" i="1"/>
  <c r="AJY715" i="1" s="1"/>
  <c r="APT715" i="1"/>
  <c r="APV715" i="1" s="1"/>
  <c r="AJN715" i="1"/>
  <c r="AJP715" i="1" s="1"/>
  <c r="AJE715" i="1"/>
  <c r="AJG715" i="1" s="1"/>
  <c r="AIV715" i="1"/>
  <c r="AIX715" i="1" s="1"/>
  <c r="AIM715" i="1"/>
  <c r="AIO715" i="1" s="1"/>
  <c r="AID715" i="1"/>
  <c r="AIF715" i="1" s="1"/>
  <c r="AHU715" i="1"/>
  <c r="AHW715" i="1" s="1"/>
  <c r="AHL715" i="1"/>
  <c r="AHN715" i="1" s="1"/>
  <c r="AQC752" i="1"/>
  <c r="AQE752" i="1" s="1"/>
  <c r="APT752" i="1"/>
  <c r="APV752" i="1" s="1"/>
  <c r="AKF752" i="1"/>
  <c r="AKH752" i="1" s="1"/>
  <c r="AJW752" i="1"/>
  <c r="AJY752" i="1" s="1"/>
  <c r="AJN752" i="1"/>
  <c r="AJP752" i="1" s="1"/>
  <c r="AJE752" i="1"/>
  <c r="AJG752" i="1" s="1"/>
  <c r="AIV752" i="1"/>
  <c r="AIX752" i="1" s="1"/>
  <c r="AIM752" i="1"/>
  <c r="AIO752" i="1" s="1"/>
  <c r="AHL752" i="1"/>
  <c r="AHN752" i="1" s="1"/>
  <c r="AID752" i="1"/>
  <c r="AIF752" i="1" s="1"/>
  <c r="AHU752" i="1"/>
  <c r="AHW752" i="1" s="1"/>
  <c r="AQC722" i="1"/>
  <c r="AQE722" i="1" s="1"/>
  <c r="APT722" i="1"/>
  <c r="APV722" i="1" s="1"/>
  <c r="AJW722" i="1"/>
  <c r="AJY722" i="1" s="1"/>
  <c r="AKF722" i="1"/>
  <c r="AKH722" i="1" s="1"/>
  <c r="AJN722" i="1"/>
  <c r="AJP722" i="1" s="1"/>
  <c r="AJE722" i="1"/>
  <c r="AJG722" i="1" s="1"/>
  <c r="AIV722" i="1"/>
  <c r="AIX722" i="1" s="1"/>
  <c r="AIM722" i="1"/>
  <c r="AIO722" i="1" s="1"/>
  <c r="AID722" i="1"/>
  <c r="AIF722" i="1" s="1"/>
  <c r="AHU722" i="1"/>
  <c r="AHW722" i="1" s="1"/>
  <c r="AHL722" i="1"/>
  <c r="AHN722" i="1" s="1"/>
  <c r="APT763" i="1"/>
  <c r="APV763" i="1" s="1"/>
  <c r="AQC763" i="1"/>
  <c r="AQE763" i="1" s="1"/>
  <c r="AKF763" i="1"/>
  <c r="AKH763" i="1" s="1"/>
  <c r="AJW763" i="1"/>
  <c r="AJY763" i="1" s="1"/>
  <c r="AJN763" i="1"/>
  <c r="AJP763" i="1" s="1"/>
  <c r="AJE763" i="1"/>
  <c r="AJG763" i="1" s="1"/>
  <c r="AIV763" i="1"/>
  <c r="AIX763" i="1" s="1"/>
  <c r="AIM763" i="1"/>
  <c r="AIO763" i="1" s="1"/>
  <c r="AID763" i="1"/>
  <c r="AIF763" i="1" s="1"/>
  <c r="AHU763" i="1"/>
  <c r="AHW763" i="1" s="1"/>
  <c r="AHL763" i="1"/>
  <c r="AHN763" i="1" s="1"/>
  <c r="AQC746" i="1"/>
  <c r="AQE746" i="1" s="1"/>
  <c r="APT746" i="1"/>
  <c r="APV746" i="1" s="1"/>
  <c r="AJW746" i="1"/>
  <c r="AJY746" i="1" s="1"/>
  <c r="AKF746" i="1"/>
  <c r="AKH746" i="1" s="1"/>
  <c r="AJN746" i="1"/>
  <c r="AJP746" i="1" s="1"/>
  <c r="AJE746" i="1"/>
  <c r="AJG746" i="1" s="1"/>
  <c r="AIV746" i="1"/>
  <c r="AIX746" i="1" s="1"/>
  <c r="AIM746" i="1"/>
  <c r="AIO746" i="1" s="1"/>
  <c r="AID746" i="1"/>
  <c r="AIF746" i="1" s="1"/>
  <c r="AHU746" i="1"/>
  <c r="AHW746" i="1" s="1"/>
  <c r="AHL746" i="1"/>
  <c r="AHN746" i="1" s="1"/>
  <c r="AQC778" i="1"/>
  <c r="AQE778" i="1" s="1"/>
  <c r="APT778" i="1"/>
  <c r="APV778" i="1" s="1"/>
  <c r="AKF778" i="1"/>
  <c r="AKH778" i="1" s="1"/>
  <c r="AJW778" i="1"/>
  <c r="AJY778" i="1" s="1"/>
  <c r="AJN778" i="1"/>
  <c r="AJP778" i="1" s="1"/>
  <c r="AJE778" i="1"/>
  <c r="AJG778" i="1" s="1"/>
  <c r="AIV778" i="1"/>
  <c r="AIX778" i="1" s="1"/>
  <c r="AIM778" i="1"/>
  <c r="AIO778" i="1" s="1"/>
  <c r="AID778" i="1"/>
  <c r="AIF778" i="1" s="1"/>
  <c r="AHU778" i="1"/>
  <c r="AHW778" i="1" s="1"/>
  <c r="AHL778" i="1"/>
  <c r="AHN778" i="1" s="1"/>
  <c r="AQC725" i="1"/>
  <c r="AQE725" i="1" s="1"/>
  <c r="APT725" i="1"/>
  <c r="APV725" i="1" s="1"/>
  <c r="AKF725" i="1"/>
  <c r="AKH725" i="1" s="1"/>
  <c r="AIM725" i="1"/>
  <c r="AIO725" i="1" s="1"/>
  <c r="AID725" i="1"/>
  <c r="AIF725" i="1" s="1"/>
  <c r="AHU725" i="1"/>
  <c r="AHW725" i="1" s="1"/>
  <c r="AJW725" i="1"/>
  <c r="AJY725" i="1" s="1"/>
  <c r="AJN725" i="1"/>
  <c r="AJP725" i="1" s="1"/>
  <c r="AJE725" i="1"/>
  <c r="AJG725" i="1" s="1"/>
  <c r="AIV725" i="1"/>
  <c r="AIX725" i="1" s="1"/>
  <c r="AHL725" i="1"/>
  <c r="AHN725" i="1" s="1"/>
  <c r="AQC748" i="1"/>
  <c r="AQE748" i="1" s="1"/>
  <c r="APT748" i="1"/>
  <c r="APV748" i="1" s="1"/>
  <c r="AID748" i="1"/>
  <c r="AIF748" i="1" s="1"/>
  <c r="AHU748" i="1"/>
  <c r="AHW748" i="1" s="1"/>
  <c r="AKF748" i="1"/>
  <c r="AKH748" i="1" s="1"/>
  <c r="AJW748" i="1"/>
  <c r="AJY748" i="1" s="1"/>
  <c r="AJN748" i="1"/>
  <c r="AJP748" i="1" s="1"/>
  <c r="AJE748" i="1"/>
  <c r="AJG748" i="1" s="1"/>
  <c r="AIV748" i="1"/>
  <c r="AIX748" i="1" s="1"/>
  <c r="AIM748" i="1"/>
  <c r="AIO748" i="1" s="1"/>
  <c r="AHL748" i="1"/>
  <c r="AHN748" i="1" s="1"/>
  <c r="AQC757" i="1"/>
  <c r="AQE757" i="1" s="1"/>
  <c r="APT757" i="1"/>
  <c r="APV757" i="1" s="1"/>
  <c r="AKF757" i="1"/>
  <c r="AKH757" i="1" s="1"/>
  <c r="AJN757" i="1"/>
  <c r="AJP757" i="1" s="1"/>
  <c r="AJE757" i="1"/>
  <c r="AJG757" i="1" s="1"/>
  <c r="AIV757" i="1"/>
  <c r="AIX757" i="1" s="1"/>
  <c r="AIM757" i="1"/>
  <c r="AIO757" i="1" s="1"/>
  <c r="AID757" i="1"/>
  <c r="AIF757" i="1" s="1"/>
  <c r="AHU757" i="1"/>
  <c r="AHW757" i="1" s="1"/>
  <c r="AHL757" i="1"/>
  <c r="AHN757" i="1" s="1"/>
  <c r="AJW757" i="1"/>
  <c r="AJY757" i="1" s="1"/>
  <c r="AQC750" i="1"/>
  <c r="AQE750" i="1" s="1"/>
  <c r="APT750" i="1"/>
  <c r="APV750" i="1" s="1"/>
  <c r="AJW750" i="1"/>
  <c r="AJY750" i="1" s="1"/>
  <c r="AKF750" i="1"/>
  <c r="AKH750" i="1" s="1"/>
  <c r="AJN750" i="1"/>
  <c r="AJP750" i="1" s="1"/>
  <c r="AJE750" i="1"/>
  <c r="AJG750" i="1" s="1"/>
  <c r="AIV750" i="1"/>
  <c r="AIX750" i="1" s="1"/>
  <c r="AIM750" i="1"/>
  <c r="AIO750" i="1" s="1"/>
  <c r="AID750" i="1"/>
  <c r="AIF750" i="1" s="1"/>
  <c r="AHU750" i="1"/>
  <c r="AHW750" i="1" s="1"/>
  <c r="AHL750" i="1"/>
  <c r="AHN750" i="1" s="1"/>
  <c r="AQC732" i="1"/>
  <c r="AQE732" i="1" s="1"/>
  <c r="APT732" i="1"/>
  <c r="APV732" i="1" s="1"/>
  <c r="AJW732" i="1"/>
  <c r="AJY732" i="1" s="1"/>
  <c r="AHU732" i="1"/>
  <c r="AHW732" i="1" s="1"/>
  <c r="AHL732" i="1"/>
  <c r="AHN732" i="1" s="1"/>
  <c r="AKF732" i="1"/>
  <c r="AKH732" i="1" s="1"/>
  <c r="AJN732" i="1"/>
  <c r="AJP732" i="1" s="1"/>
  <c r="AJE732" i="1"/>
  <c r="AJG732" i="1" s="1"/>
  <c r="AIV732" i="1"/>
  <c r="AIX732" i="1" s="1"/>
  <c r="AIM732" i="1"/>
  <c r="AIO732" i="1" s="1"/>
  <c r="AID732" i="1"/>
  <c r="AIF732" i="1" s="1"/>
  <c r="APT755" i="1"/>
  <c r="APV755" i="1" s="1"/>
  <c r="AQC755" i="1"/>
  <c r="AQE755" i="1" s="1"/>
  <c r="AKF755" i="1"/>
  <c r="AKH755" i="1" s="1"/>
  <c r="AJW755" i="1"/>
  <c r="AJY755" i="1" s="1"/>
  <c r="AJN755" i="1"/>
  <c r="AJP755" i="1" s="1"/>
  <c r="AJE755" i="1"/>
  <c r="AJG755" i="1" s="1"/>
  <c r="AIV755" i="1"/>
  <c r="AIX755" i="1" s="1"/>
  <c r="AIM755" i="1"/>
  <c r="AIO755" i="1" s="1"/>
  <c r="AID755" i="1"/>
  <c r="AIF755" i="1" s="1"/>
  <c r="AHU755" i="1"/>
  <c r="AHW755" i="1" s="1"/>
  <c r="AHL755" i="1"/>
  <c r="AHN755" i="1" s="1"/>
  <c r="AQC737" i="1"/>
  <c r="AQE737" i="1" s="1"/>
  <c r="APT737" i="1"/>
  <c r="APV737" i="1" s="1"/>
  <c r="AKF737" i="1"/>
  <c r="AKH737" i="1" s="1"/>
  <c r="AJN737" i="1"/>
  <c r="AJP737" i="1" s="1"/>
  <c r="AJE737" i="1"/>
  <c r="AJG737" i="1" s="1"/>
  <c r="AIV737" i="1"/>
  <c r="AIX737" i="1" s="1"/>
  <c r="AIM737" i="1"/>
  <c r="AIO737" i="1" s="1"/>
  <c r="AID737" i="1"/>
  <c r="AIF737" i="1" s="1"/>
  <c r="AHU737" i="1"/>
  <c r="AHW737" i="1" s="1"/>
  <c r="AJW737" i="1"/>
  <c r="AJY737" i="1" s="1"/>
  <c r="AHL737" i="1"/>
  <c r="AHN737" i="1" s="1"/>
  <c r="AQC760" i="1"/>
  <c r="AQE760" i="1" s="1"/>
  <c r="APT760" i="1"/>
  <c r="APV760" i="1" s="1"/>
  <c r="AJW760" i="1"/>
  <c r="AJY760" i="1" s="1"/>
  <c r="AJN760" i="1"/>
  <c r="AJP760" i="1" s="1"/>
  <c r="AJE760" i="1"/>
  <c r="AJG760" i="1" s="1"/>
  <c r="AIV760" i="1"/>
  <c r="AIX760" i="1" s="1"/>
  <c r="AIM760" i="1"/>
  <c r="AIO760" i="1" s="1"/>
  <c r="AID760" i="1"/>
  <c r="AIF760" i="1" s="1"/>
  <c r="AHU760" i="1"/>
  <c r="AHW760" i="1" s="1"/>
  <c r="AKF760" i="1"/>
  <c r="AKH760" i="1" s="1"/>
  <c r="AHL760" i="1"/>
  <c r="AHN760" i="1" s="1"/>
  <c r="AQC740" i="1"/>
  <c r="AQE740" i="1" s="1"/>
  <c r="APT740" i="1"/>
  <c r="APV740" i="1" s="1"/>
  <c r="AKF740" i="1"/>
  <c r="AKH740" i="1" s="1"/>
  <c r="AJW740" i="1"/>
  <c r="AJY740" i="1" s="1"/>
  <c r="AHL740" i="1"/>
  <c r="AHN740" i="1" s="1"/>
  <c r="AID740" i="1"/>
  <c r="AIF740" i="1" s="1"/>
  <c r="AJN740" i="1"/>
  <c r="AJP740" i="1" s="1"/>
  <c r="AJE740" i="1"/>
  <c r="AJG740" i="1" s="1"/>
  <c r="AIV740" i="1"/>
  <c r="AIX740" i="1" s="1"/>
  <c r="AIM740" i="1"/>
  <c r="AIO740" i="1" s="1"/>
  <c r="AHU740" i="1"/>
  <c r="AHW740" i="1" s="1"/>
  <c r="AQC721" i="1"/>
  <c r="AQE721" i="1" s="1"/>
  <c r="APT721" i="1"/>
  <c r="APV721" i="1" s="1"/>
  <c r="AKF721" i="1"/>
  <c r="AKH721" i="1" s="1"/>
  <c r="AJW721" i="1"/>
  <c r="AJY721" i="1" s="1"/>
  <c r="AIM721" i="1"/>
  <c r="AIO721" i="1" s="1"/>
  <c r="AID721" i="1"/>
  <c r="AIF721" i="1" s="1"/>
  <c r="AHL721" i="1"/>
  <c r="AHN721" i="1" s="1"/>
  <c r="AJN721" i="1"/>
  <c r="AJP721" i="1" s="1"/>
  <c r="AJE721" i="1"/>
  <c r="AJG721" i="1" s="1"/>
  <c r="AIV721" i="1"/>
  <c r="AIX721" i="1" s="1"/>
  <c r="AHU721" i="1"/>
  <c r="AHW721" i="1" s="1"/>
  <c r="AQC724" i="1"/>
  <c r="AQE724" i="1" s="1"/>
  <c r="APT724" i="1"/>
  <c r="APV724" i="1" s="1"/>
  <c r="AIM724" i="1"/>
  <c r="AIO724" i="1" s="1"/>
  <c r="AID724" i="1"/>
  <c r="AIF724" i="1" s="1"/>
  <c r="AKF724" i="1"/>
  <c r="AKH724" i="1" s="1"/>
  <c r="AJW724" i="1"/>
  <c r="AJY724" i="1" s="1"/>
  <c r="AJN724" i="1"/>
  <c r="AJP724" i="1" s="1"/>
  <c r="AJE724" i="1"/>
  <c r="AJG724" i="1" s="1"/>
  <c r="AIV724" i="1"/>
  <c r="AIX724" i="1" s="1"/>
  <c r="AHU724" i="1"/>
  <c r="AHW724" i="1" s="1"/>
  <c r="AHL724" i="1"/>
  <c r="AHN724" i="1" s="1"/>
  <c r="AQC762" i="1"/>
  <c r="AQE762" i="1" s="1"/>
  <c r="APT762" i="1"/>
  <c r="APV762" i="1" s="1"/>
  <c r="AKF762" i="1"/>
  <c r="AKH762" i="1" s="1"/>
  <c r="AJW762" i="1"/>
  <c r="AJY762" i="1" s="1"/>
  <c r="AJN762" i="1"/>
  <c r="AJP762" i="1" s="1"/>
  <c r="AJE762" i="1"/>
  <c r="AJG762" i="1" s="1"/>
  <c r="AIV762" i="1"/>
  <c r="AIX762" i="1" s="1"/>
  <c r="AIM762" i="1"/>
  <c r="AIO762" i="1" s="1"/>
  <c r="AID762" i="1"/>
  <c r="AIF762" i="1" s="1"/>
  <c r="AHU762" i="1"/>
  <c r="AHW762" i="1" s="1"/>
  <c r="AHL762" i="1"/>
  <c r="AHN762" i="1" s="1"/>
  <c r="APT767" i="1"/>
  <c r="APV767" i="1" s="1"/>
  <c r="AQC767" i="1"/>
  <c r="AQE767" i="1" s="1"/>
  <c r="AKF767" i="1"/>
  <c r="AKH767" i="1" s="1"/>
  <c r="AJW767" i="1"/>
  <c r="AJY767" i="1" s="1"/>
  <c r="AJN767" i="1"/>
  <c r="AJP767" i="1" s="1"/>
  <c r="AJE767" i="1"/>
  <c r="AJG767" i="1" s="1"/>
  <c r="AIV767" i="1"/>
  <c r="AIX767" i="1" s="1"/>
  <c r="AIM767" i="1"/>
  <c r="AIO767" i="1" s="1"/>
  <c r="AID767" i="1"/>
  <c r="AIF767" i="1" s="1"/>
  <c r="AHU767" i="1"/>
  <c r="AHW767" i="1" s="1"/>
  <c r="AHL767" i="1"/>
  <c r="AHN767" i="1" s="1"/>
  <c r="AQC764" i="1"/>
  <c r="AQE764" i="1" s="1"/>
  <c r="APT764" i="1"/>
  <c r="APV764" i="1" s="1"/>
  <c r="AKF764" i="1"/>
  <c r="AKH764" i="1" s="1"/>
  <c r="AJW764" i="1"/>
  <c r="AJY764" i="1" s="1"/>
  <c r="AID764" i="1"/>
  <c r="AIF764" i="1" s="1"/>
  <c r="AHU764" i="1"/>
  <c r="AHW764" i="1" s="1"/>
  <c r="AHL764" i="1"/>
  <c r="AHN764" i="1" s="1"/>
  <c r="AJN764" i="1"/>
  <c r="AJP764" i="1" s="1"/>
  <c r="AJE764" i="1"/>
  <c r="AJG764" i="1" s="1"/>
  <c r="AIV764" i="1"/>
  <c r="AIX764" i="1" s="1"/>
  <c r="AIM764" i="1"/>
  <c r="AIO764" i="1" s="1"/>
  <c r="AQC782" i="1"/>
  <c r="AQE782" i="1" s="1"/>
  <c r="APT782" i="1"/>
  <c r="APV782" i="1" s="1"/>
  <c r="AKF782" i="1"/>
  <c r="AKH782" i="1" s="1"/>
  <c r="AJW782" i="1"/>
  <c r="AJY782" i="1" s="1"/>
  <c r="AJN782" i="1"/>
  <c r="AJP782" i="1" s="1"/>
  <c r="AJE782" i="1"/>
  <c r="AJG782" i="1" s="1"/>
  <c r="AIV782" i="1"/>
  <c r="AIX782" i="1" s="1"/>
  <c r="AIM782" i="1"/>
  <c r="AIO782" i="1" s="1"/>
  <c r="AID782" i="1"/>
  <c r="AIF782" i="1" s="1"/>
  <c r="AHU782" i="1"/>
  <c r="AHW782" i="1" s="1"/>
  <c r="AHL782" i="1"/>
  <c r="AHN782" i="1" s="1"/>
  <c r="AHX729" i="1" l="1"/>
  <c r="AQF729" i="1"/>
  <c r="AIP729" i="1"/>
  <c r="AHO729" i="1"/>
  <c r="AJQ729" i="1"/>
  <c r="AIG729" i="1"/>
  <c r="APW729" i="1"/>
  <c r="AJZ729" i="1"/>
  <c r="AIY729" i="1"/>
  <c r="AKI729" i="1"/>
  <c r="AJH729" i="1"/>
  <c r="AJZ753" i="1"/>
  <c r="AHX765" i="1"/>
  <c r="AJH765" i="1"/>
  <c r="APW765" i="1"/>
  <c r="AIY753" i="1"/>
  <c r="AKI753" i="1"/>
  <c r="AIG783" i="1"/>
  <c r="AJQ783" i="1"/>
  <c r="AIY741" i="1"/>
  <c r="AJZ741" i="1"/>
  <c r="AKH785" i="1"/>
  <c r="AKI717" i="1"/>
  <c r="AIY717" i="1"/>
  <c r="AIX785" i="1"/>
  <c r="APV785" i="1"/>
  <c r="P74" i="1" s="1"/>
  <c r="APW717" i="1"/>
  <c r="AHO735" i="1"/>
  <c r="AIY735" i="1"/>
  <c r="AKI735" i="1"/>
  <c r="APW735" i="1"/>
  <c r="AHO723" i="1"/>
  <c r="AJZ723" i="1"/>
  <c r="AJH723" i="1"/>
  <c r="APW723" i="1"/>
  <c r="AHO777" i="1"/>
  <c r="AJQ777" i="1"/>
  <c r="AIG777" i="1"/>
  <c r="APW777" i="1"/>
  <c r="AIG759" i="1"/>
  <c r="AJQ759" i="1"/>
  <c r="AIG747" i="1"/>
  <c r="AIP747" i="1"/>
  <c r="AHO771" i="1"/>
  <c r="AKI771" i="1"/>
  <c r="AJQ771" i="1"/>
  <c r="APW771" i="1"/>
  <c r="AIG765" i="1"/>
  <c r="AJQ765" i="1"/>
  <c r="AJZ765" i="1"/>
  <c r="AJH753" i="1"/>
  <c r="AIP783" i="1"/>
  <c r="AJZ783" i="1"/>
  <c r="AHX741" i="1"/>
  <c r="AJH741" i="1"/>
  <c r="AJG785" i="1"/>
  <c r="AJH717" i="1"/>
  <c r="AJY785" i="1"/>
  <c r="AJZ717" i="1"/>
  <c r="AHX735" i="1"/>
  <c r="AJH735" i="1"/>
  <c r="AQF735" i="1"/>
  <c r="AHX723" i="1"/>
  <c r="AKI723" i="1"/>
  <c r="AJQ723" i="1"/>
  <c r="AQF723" i="1"/>
  <c r="AIP777" i="1"/>
  <c r="AJZ777" i="1"/>
  <c r="AQF777" i="1"/>
  <c r="AIP759" i="1"/>
  <c r="AJZ759" i="1"/>
  <c r="AJZ747" i="1"/>
  <c r="AIY747" i="1"/>
  <c r="AHX771" i="1"/>
  <c r="AIP771" i="1"/>
  <c r="AQF771" i="1"/>
  <c r="AHO765" i="1"/>
  <c r="AIP765" i="1"/>
  <c r="AHO753" i="1"/>
  <c r="AJQ753" i="1"/>
  <c r="AHX753" i="1"/>
  <c r="APW753" i="1"/>
  <c r="AHO783" i="1"/>
  <c r="AIY783" i="1"/>
  <c r="AKI783" i="1"/>
  <c r="APW783" i="1"/>
  <c r="AHO741" i="1"/>
  <c r="AIG741" i="1"/>
  <c r="AJQ741" i="1"/>
  <c r="AHO717" i="1"/>
  <c r="AHN785" i="1"/>
  <c r="AIF785" i="1"/>
  <c r="AIG717" i="1"/>
  <c r="AJQ717" i="1"/>
  <c r="AJP785" i="1"/>
  <c r="AQE785" i="1"/>
  <c r="P56" i="1" s="1"/>
  <c r="AQF717" i="1"/>
  <c r="AIG735" i="1"/>
  <c r="AJQ735" i="1"/>
  <c r="AIG723" i="1"/>
  <c r="AIY777" i="1"/>
  <c r="AKI777" i="1"/>
  <c r="AHO759" i="1"/>
  <c r="AIY759" i="1"/>
  <c r="AKI759" i="1"/>
  <c r="APW759" i="1"/>
  <c r="AHO747" i="1"/>
  <c r="AKI747" i="1"/>
  <c r="AJH747" i="1"/>
  <c r="APW747" i="1"/>
  <c r="AIG771" i="1"/>
  <c r="AIY771" i="1"/>
  <c r="AKI765" i="1"/>
  <c r="AIY765" i="1"/>
  <c r="AQF765" i="1"/>
  <c r="AIP753" i="1"/>
  <c r="AIG753" i="1"/>
  <c r="AQF753" i="1"/>
  <c r="AHX783" i="1"/>
  <c r="AJH783" i="1"/>
  <c r="AQF783" i="1"/>
  <c r="AKI741" i="1"/>
  <c r="AIP741" i="1"/>
  <c r="APW741" i="1"/>
  <c r="AQF741" i="1"/>
  <c r="AHW785" i="1"/>
  <c r="P98" i="1" s="1"/>
  <c r="AHX717" i="1"/>
  <c r="AIO785" i="1"/>
  <c r="AIP717" i="1"/>
  <c r="AIP735" i="1"/>
  <c r="AJZ735" i="1"/>
  <c r="AIP723" i="1"/>
  <c r="AIY723" i="1"/>
  <c r="AJH777" i="1"/>
  <c r="AHX777" i="1"/>
  <c r="AHX759" i="1"/>
  <c r="AJH759" i="1"/>
  <c r="AQF759" i="1"/>
  <c r="AHX747" i="1"/>
  <c r="AJQ747" i="1"/>
  <c r="AQF747" i="1"/>
  <c r="AJZ771" i="1"/>
  <c r="AJH771" i="1"/>
  <c r="P443" i="1" l="1"/>
  <c r="P86" i="1"/>
  <c r="T451" i="1"/>
  <c r="P119" i="1"/>
  <c r="T431" i="1"/>
  <c r="P50" i="1"/>
  <c r="T453" i="1"/>
  <c r="P123" i="1"/>
  <c r="P441" i="1"/>
  <c r="T432" i="1"/>
  <c r="AV550" i="1"/>
  <c r="AR550" i="1"/>
  <c r="AN550" i="1"/>
  <c r="AJ550" i="1"/>
  <c r="X550" i="1"/>
  <c r="T550" i="1"/>
  <c r="P550" i="1"/>
  <c r="L550" i="1"/>
  <c r="H550" i="1"/>
  <c r="AB550" i="1"/>
  <c r="AF550" i="1"/>
  <c r="D550" i="1"/>
  <c r="AV549" i="1"/>
  <c r="AR549" i="1"/>
  <c r="AN549" i="1"/>
  <c r="AJ549" i="1"/>
  <c r="AF549" i="1"/>
  <c r="AB549" i="1"/>
  <c r="X549" i="1"/>
  <c r="T549" i="1"/>
  <c r="P549" i="1"/>
  <c r="L549" i="1"/>
  <c r="H549" i="1"/>
  <c r="D549" i="1"/>
  <c r="AV548" i="1"/>
  <c r="AR548" i="1"/>
  <c r="AN548" i="1"/>
  <c r="AJ548" i="1"/>
  <c r="AF548" i="1"/>
  <c r="AB548" i="1"/>
  <c r="X548" i="1"/>
  <c r="T548" i="1"/>
  <c r="D548" i="1"/>
  <c r="H548" i="1"/>
  <c r="P548" i="1"/>
  <c r="L548" i="1"/>
  <c r="AV552" i="1"/>
  <c r="AR552" i="1"/>
  <c r="AN552" i="1"/>
  <c r="AJ552" i="1"/>
  <c r="AF552" i="1"/>
  <c r="AB552" i="1"/>
  <c r="X552" i="1"/>
  <c r="T552" i="1"/>
  <c r="P552" i="1"/>
  <c r="H552" i="1"/>
  <c r="D552" i="1"/>
  <c r="L552" i="1"/>
  <c r="AV551" i="1"/>
  <c r="AR551" i="1"/>
  <c r="AN551" i="1"/>
  <c r="AJ551" i="1"/>
  <c r="AF551" i="1"/>
  <c r="AB551" i="1"/>
  <c r="L551" i="1"/>
  <c r="X551" i="1"/>
  <c r="T551" i="1"/>
  <c r="P551" i="1"/>
  <c r="H551" i="1"/>
  <c r="D551" i="1"/>
  <c r="AV547" i="1"/>
  <c r="AR547" i="1"/>
  <c r="AN547" i="1"/>
  <c r="AJ547" i="1"/>
  <c r="AF547" i="1"/>
  <c r="AB547" i="1"/>
  <c r="P547" i="1"/>
  <c r="L547" i="1"/>
  <c r="X547" i="1"/>
  <c r="D547" i="1"/>
  <c r="T547" i="1"/>
  <c r="H547" i="1"/>
  <c r="T437" i="1"/>
  <c r="AV553" i="1"/>
  <c r="AR553" i="1"/>
  <c r="AN553" i="1"/>
  <c r="AJ553" i="1"/>
  <c r="AF553" i="1"/>
  <c r="AB553" i="1"/>
  <c r="X553" i="1"/>
  <c r="T553" i="1"/>
  <c r="L553" i="1"/>
  <c r="H553" i="1"/>
  <c r="P553" i="1"/>
  <c r="D553" i="1"/>
  <c r="G50" i="1"/>
  <c r="G123" i="1"/>
  <c r="O271" i="1"/>
  <c r="O276" i="1"/>
  <c r="G119" i="1"/>
  <c r="G88" i="1"/>
  <c r="G55" i="1"/>
  <c r="G73" i="1"/>
  <c r="G93" i="1"/>
  <c r="H44" i="12" l="1"/>
  <c r="K1891" i="1" l="1"/>
  <c r="G519" i="11" l="1"/>
  <c r="G566" i="11"/>
  <c r="G602" i="11"/>
  <c r="G534" i="11"/>
  <c r="G563" i="11"/>
  <c r="G525" i="11"/>
  <c r="G596" i="11"/>
  <c r="G593" i="11"/>
  <c r="G579" i="11"/>
  <c r="G599" i="11"/>
  <c r="G513" i="11"/>
  <c r="G618" i="11"/>
  <c r="G558" i="11"/>
  <c r="F628" i="11"/>
  <c r="E628" i="11"/>
  <c r="D628" i="11"/>
  <c r="G612" i="11"/>
  <c r="G597" i="11"/>
  <c r="G574" i="11"/>
  <c r="G531" i="11"/>
  <c r="G580" i="11"/>
  <c r="G577" i="11"/>
  <c r="G567" i="11"/>
  <c r="G537" i="11"/>
  <c r="G508" i="11"/>
  <c r="G504" i="11"/>
  <c r="G522" i="11"/>
  <c r="G623" i="11"/>
  <c r="G604" i="11"/>
  <c r="G554" i="11"/>
  <c r="G507" i="11"/>
  <c r="G528" i="11"/>
  <c r="G551" i="11"/>
  <c r="G512" i="11"/>
  <c r="G575" i="11"/>
  <c r="G621" i="11"/>
  <c r="G555" i="11"/>
  <c r="G535" i="11"/>
  <c r="G609" i="11"/>
  <c r="G509" i="11"/>
  <c r="G517" i="11"/>
  <c r="G545" i="11"/>
  <c r="G542" i="11"/>
  <c r="G616" i="11"/>
  <c r="G586" i="11"/>
  <c r="G564" i="11"/>
  <c r="G520" i="11"/>
  <c r="G590" i="11"/>
  <c r="G529" i="11"/>
  <c r="G578" i="11"/>
  <c r="G505" i="11"/>
  <c r="G589" i="11"/>
  <c r="G576" i="11"/>
  <c r="G610" i="11"/>
  <c r="G592" i="11"/>
  <c r="G582" i="11"/>
  <c r="G549" i="11"/>
  <c r="G536" i="11"/>
  <c r="G595" i="11"/>
  <c r="G515" i="11"/>
  <c r="G626" i="11"/>
  <c r="G601" i="11"/>
  <c r="G571" i="11"/>
  <c r="G541" i="11"/>
  <c r="G624" i="11"/>
  <c r="G568" i="11"/>
  <c r="G516" i="11"/>
  <c r="G547" i="11"/>
  <c r="G557" i="11"/>
  <c r="G539" i="11"/>
  <c r="G506" i="11"/>
  <c r="G584" i="11"/>
  <c r="G548" i="11"/>
  <c r="G559" i="11"/>
  <c r="G594" i="11"/>
  <c r="G598" i="11"/>
  <c r="G620" i="11"/>
  <c r="G588" i="11"/>
  <c r="G518" i="11"/>
  <c r="G617" i="11"/>
  <c r="G540" i="11"/>
  <c r="G514" i="11"/>
  <c r="G587" i="11"/>
  <c r="G607" i="11"/>
  <c r="G613" i="11"/>
  <c r="G614" i="11"/>
  <c r="G543" i="11"/>
  <c r="G524" i="11"/>
  <c r="G521" i="11"/>
  <c r="G622" i="11"/>
  <c r="G585" i="11"/>
  <c r="G572" i="11"/>
  <c r="G573" i="11"/>
  <c r="G530" i="11"/>
  <c r="G511" i="11"/>
  <c r="G553" i="11"/>
  <c r="G561" i="11"/>
  <c r="G546" i="11"/>
  <c r="G615" i="11"/>
  <c r="G583" i="11"/>
  <c r="G606" i="11"/>
  <c r="G611" i="11"/>
  <c r="G532" i="11"/>
  <c r="G560" i="11"/>
  <c r="G628" i="11" l="1"/>
  <c r="F98" i="12" l="1"/>
  <c r="E98" i="12"/>
  <c r="D98" i="12"/>
  <c r="B114" i="5" l="1"/>
  <c r="E324" i="1" s="1"/>
  <c r="B152" i="5"/>
  <c r="E362" i="1" s="1"/>
  <c r="B96" i="5"/>
  <c r="E322" i="1" s="1"/>
  <c r="B149" i="5"/>
  <c r="E332" i="1" s="1"/>
  <c r="B93" i="5"/>
  <c r="E329" i="1" s="1"/>
  <c r="B145" i="5"/>
  <c r="E363" i="1" s="1"/>
  <c r="B66" i="5"/>
  <c r="E319" i="1" s="1"/>
  <c r="B63" i="5"/>
  <c r="E327" i="1" s="1"/>
  <c r="B58" i="5"/>
  <c r="E321" i="1" s="1"/>
  <c r="B34" i="5"/>
  <c r="E318" i="1" s="1"/>
  <c r="B26" i="5"/>
  <c r="E328" i="1" s="1"/>
  <c r="B21" i="5"/>
  <c r="E330" i="1" s="1"/>
  <c r="B14" i="5"/>
  <c r="E320" i="1" s="1"/>
  <c r="G319" i="1" l="1"/>
  <c r="G322" i="1"/>
  <c r="G318" i="1"/>
  <c r="G321" i="1"/>
  <c r="G329" i="1"/>
  <c r="G337" i="1"/>
  <c r="G354" i="1"/>
  <c r="B91" i="5"/>
  <c r="E261" i="1" s="1"/>
  <c r="B159" i="5"/>
  <c r="E333" i="1" s="1"/>
  <c r="B111" i="5"/>
  <c r="E264" i="1" s="1"/>
  <c r="B118" i="5"/>
  <c r="B126" i="5"/>
  <c r="E288" i="1" s="1"/>
  <c r="B60" i="5"/>
  <c r="E300" i="1" s="1"/>
  <c r="B73" i="5"/>
  <c r="E268" i="1" s="1"/>
  <c r="B75" i="5"/>
  <c r="E293" i="1" s="1"/>
  <c r="B83" i="5"/>
  <c r="E260" i="1" s="1"/>
  <c r="B130" i="5"/>
  <c r="B19" i="5"/>
  <c r="E297" i="1" s="1"/>
  <c r="B11" i="5"/>
  <c r="E259" i="1" s="1"/>
  <c r="B13" i="5"/>
  <c r="E316" i="1" s="1"/>
  <c r="B67" i="5"/>
  <c r="E308" i="1" s="1"/>
  <c r="B68" i="5"/>
  <c r="E283" i="1" s="1"/>
  <c r="B104" i="5"/>
  <c r="E310" i="1"/>
  <c r="B37" i="5"/>
  <c r="E312" i="1" s="1"/>
  <c r="B39" i="5"/>
  <c r="E266" i="1" s="1"/>
  <c r="B136" i="5"/>
  <c r="B137" i="5"/>
  <c r="E295" i="1" s="1"/>
  <c r="B43" i="5"/>
  <c r="E323" i="1" s="1"/>
  <c r="B44" i="5"/>
  <c r="E274" i="1" s="1"/>
  <c r="B45" i="5"/>
  <c r="E298" i="1" s="1"/>
  <c r="B140" i="5"/>
  <c r="E371" i="1" s="1"/>
  <c r="B56" i="5"/>
  <c r="E263" i="1" s="1"/>
  <c r="B151" i="5"/>
  <c r="E373" i="1" s="1"/>
  <c r="B98" i="5"/>
  <c r="E277" i="1" s="1"/>
  <c r="B9" i="5"/>
  <c r="B31" i="5"/>
  <c r="E291" i="1" s="1"/>
  <c r="B35" i="5"/>
  <c r="E284" i="1" s="1"/>
  <c r="B148" i="5"/>
  <c r="E369" i="1" s="1"/>
  <c r="B40" i="5"/>
  <c r="E289" i="1" s="1"/>
  <c r="B129" i="5"/>
  <c r="E286" i="1" s="1"/>
  <c r="B17" i="5"/>
  <c r="E285" i="1" s="1"/>
  <c r="B23" i="5"/>
  <c r="E294" i="1" s="1"/>
  <c r="B46" i="5"/>
  <c r="E281" i="1" s="1"/>
  <c r="B51" i="5"/>
  <c r="E309" i="1" s="1"/>
  <c r="B61" i="5"/>
  <c r="E258" i="1" s="1"/>
  <c r="B62" i="5"/>
  <c r="E276" i="1" s="1"/>
  <c r="B142" i="5"/>
  <c r="E366" i="1" s="1"/>
  <c r="G394" i="1"/>
  <c r="B76" i="5"/>
  <c r="E303" i="1" s="1"/>
  <c r="B80" i="5"/>
  <c r="E282" i="1" s="1"/>
  <c r="B88" i="5"/>
  <c r="E292" i="1" s="1"/>
  <c r="B150" i="5"/>
  <c r="B155" i="5"/>
  <c r="B157" i="5"/>
  <c r="E374" i="1" s="1"/>
  <c r="B124" i="5"/>
  <c r="E279" i="1" s="1"/>
  <c r="G400" i="1"/>
  <c r="B131" i="5"/>
  <c r="B132" i="5"/>
  <c r="B22" i="5"/>
  <c r="E315" i="1" s="1"/>
  <c r="B133" i="5"/>
  <c r="E365" i="1" s="1"/>
  <c r="B25" i="5"/>
  <c r="E304" i="1" s="1"/>
  <c r="B134" i="5"/>
  <c r="B29" i="5"/>
  <c r="E287" i="1" s="1"/>
  <c r="B71" i="5"/>
  <c r="E311" i="1" s="1"/>
  <c r="B72" i="5"/>
  <c r="E296" i="1" s="1"/>
  <c r="B144" i="5"/>
  <c r="E376" i="1" s="1"/>
  <c r="B147" i="5"/>
  <c r="E305" i="1" s="1"/>
  <c r="B87" i="5"/>
  <c r="E275" i="1" s="1"/>
  <c r="B95" i="5"/>
  <c r="E280" i="1" s="1"/>
  <c r="B99" i="5"/>
  <c r="B102" i="5"/>
  <c r="B156" i="5"/>
  <c r="E378" i="1" s="1"/>
  <c r="B158" i="5"/>
  <c r="E331" i="1" s="1"/>
  <c r="B160" i="5"/>
  <c r="E375" i="1" s="1"/>
  <c r="B89" i="5"/>
  <c r="E278" i="1" s="1"/>
  <c r="B8" i="5"/>
  <c r="E306" i="1" s="1"/>
  <c r="G306" i="1" s="1"/>
  <c r="B128" i="5"/>
  <c r="E338" i="1" s="1"/>
  <c r="B32" i="5"/>
  <c r="E271" i="1" s="1"/>
  <c r="B36" i="5"/>
  <c r="E317" i="1" s="1"/>
  <c r="B138" i="5"/>
  <c r="E370" i="1" s="1"/>
  <c r="B139" i="5"/>
  <c r="E367" i="1" s="1"/>
  <c r="B143" i="5"/>
  <c r="E325" i="1" s="1"/>
  <c r="B146" i="5"/>
  <c r="E377" i="1" s="1"/>
  <c r="B79" i="5"/>
  <c r="E269" i="1" s="1"/>
  <c r="B85" i="5"/>
  <c r="E302" i="1" s="1"/>
  <c r="B94" i="5"/>
  <c r="E273" i="1" s="1"/>
  <c r="B106" i="5"/>
  <c r="B107" i="5"/>
  <c r="E270" i="1" s="1"/>
  <c r="B108" i="5"/>
  <c r="B109" i="5"/>
  <c r="E272" i="1" s="1"/>
  <c r="B120" i="5"/>
  <c r="E262" i="1" s="1"/>
  <c r="G332" i="1" l="1"/>
  <c r="E379" i="1"/>
  <c r="G379" i="1" s="1"/>
  <c r="G349" i="1"/>
  <c r="E307" i="1"/>
  <c r="G307" i="1" s="1"/>
  <c r="E301" i="1"/>
  <c r="G301" i="1" s="1"/>
  <c r="E290" i="1"/>
  <c r="G290" i="1" s="1"/>
  <c r="E313" i="1"/>
  <c r="G313" i="1" s="1"/>
  <c r="E265" i="1"/>
  <c r="G265" i="1" s="1"/>
  <c r="E299" i="1"/>
  <c r="G299" i="1" s="1"/>
  <c r="G356" i="1"/>
  <c r="E368" i="1"/>
  <c r="G368" i="1" s="1"/>
  <c r="E267" i="1"/>
  <c r="G267" i="1" s="1"/>
  <c r="G352" i="1"/>
  <c r="E372" i="1"/>
  <c r="G372" i="1" s="1"/>
  <c r="G362" i="1"/>
  <c r="E314" i="1"/>
  <c r="G314" i="1" s="1"/>
  <c r="G363" i="1"/>
  <c r="E380" i="1"/>
  <c r="G380" i="1" s="1"/>
  <c r="G359" i="1"/>
  <c r="E334" i="1"/>
  <c r="G334" i="1" s="1"/>
  <c r="G262" i="1"/>
  <c r="G378" i="1"/>
  <c r="G365" i="1"/>
  <c r="G286" i="1"/>
  <c r="G300" i="1"/>
  <c r="G292" i="1"/>
  <c r="G264" i="1"/>
  <c r="G366" i="1"/>
  <c r="G281" i="1"/>
  <c r="E326" i="1"/>
  <c r="G326" i="1" s="1"/>
  <c r="G371" i="1"/>
  <c r="G295" i="1"/>
  <c r="G316" i="1"/>
  <c r="G288" i="1"/>
  <c r="G275" i="1"/>
  <c r="G291" i="1"/>
  <c r="G333" i="1"/>
  <c r="G273" i="1"/>
  <c r="G271" i="1"/>
  <c r="G375" i="1"/>
  <c r="G374" i="1"/>
  <c r="G276" i="1"/>
  <c r="G294" i="1"/>
  <c r="G369" i="1"/>
  <c r="G370" i="1"/>
  <c r="G311" i="1"/>
  <c r="G278" i="1"/>
  <c r="G312" i="1"/>
  <c r="G323" i="1"/>
  <c r="G270" i="1"/>
  <c r="G367" i="1"/>
  <c r="G338" i="1"/>
  <c r="G331" i="1"/>
  <c r="G258" i="1"/>
  <c r="G285" i="1"/>
  <c r="G330" i="1"/>
  <c r="G373" i="1"/>
  <c r="G274" i="1"/>
  <c r="G309" i="1"/>
  <c r="G266" i="1"/>
  <c r="G283" i="1"/>
  <c r="G302" i="1"/>
  <c r="G297" i="1"/>
  <c r="G315" i="1"/>
  <c r="G289" i="1"/>
  <c r="G272" i="1"/>
  <c r="G263" i="1"/>
  <c r="G340" i="1"/>
  <c r="G361" i="1"/>
  <c r="G308" i="1"/>
  <c r="G344" i="1"/>
  <c r="G324" i="1"/>
  <c r="G317" i="1"/>
  <c r="G287" i="1"/>
  <c r="G348" i="1"/>
  <c r="G279" i="1"/>
  <c r="G260" i="1"/>
  <c r="G357" i="1"/>
  <c r="G261" i="1"/>
  <c r="G347" i="1"/>
  <c r="G328" i="1"/>
  <c r="G277" i="1"/>
  <c r="G298" i="1"/>
  <c r="G343" i="1"/>
  <c r="G259" i="1"/>
  <c r="G280" i="1"/>
  <c r="G364" i="1"/>
  <c r="G296" i="1"/>
  <c r="G342" i="1"/>
  <c r="G304" i="1"/>
  <c r="G336" i="1"/>
  <c r="G284" i="1"/>
  <c r="G268" i="1"/>
  <c r="G327" i="1"/>
  <c r="G320" i="1"/>
  <c r="G377" i="1"/>
  <c r="G305" i="1"/>
  <c r="G335" i="1"/>
  <c r="G269" i="1"/>
  <c r="G346" i="1"/>
  <c r="G325" i="1"/>
  <c r="G355" i="1"/>
  <c r="G376" i="1"/>
  <c r="G358" i="1"/>
  <c r="G282" i="1"/>
  <c r="G350" i="1"/>
  <c r="G293" i="1"/>
  <c r="G339" i="1"/>
  <c r="G303" i="1"/>
  <c r="I254" i="1"/>
  <c r="J1891" i="1" l="1"/>
  <c r="I1891" i="1"/>
  <c r="H1891" i="1"/>
  <c r="G1891" i="1"/>
  <c r="H254" i="1"/>
  <c r="F437" i="1" l="1"/>
  <c r="B437" i="1"/>
  <c r="P118" i="15" l="1"/>
  <c r="P121" i="15"/>
  <c r="P114" i="15"/>
  <c r="P119" i="15"/>
  <c r="P115" i="15"/>
  <c r="P123" i="15"/>
  <c r="P122" i="15"/>
  <c r="P117" i="15"/>
  <c r="P116" i="15"/>
  <c r="P120" i="15"/>
  <c r="Q125" i="15" l="1"/>
  <c r="D104" i="4" l="1"/>
  <c r="D102" i="4"/>
  <c r="D101" i="4"/>
  <c r="D100" i="4"/>
  <c r="D97" i="4"/>
  <c r="D96" i="4"/>
  <c r="D95" i="4"/>
  <c r="D94" i="4"/>
  <c r="D93" i="4"/>
  <c r="D92" i="4"/>
  <c r="D91" i="4"/>
  <c r="D89" i="4"/>
  <c r="D88" i="4"/>
  <c r="D86" i="4"/>
  <c r="D84" i="4"/>
  <c r="D82" i="4"/>
  <c r="D81" i="4"/>
  <c r="D80" i="4"/>
  <c r="D79" i="4"/>
  <c r="D78" i="4"/>
  <c r="D77" i="4"/>
  <c r="D75" i="4"/>
  <c r="D74" i="4"/>
  <c r="D73" i="4"/>
  <c r="D72" i="4"/>
  <c r="D70" i="4"/>
  <c r="D69" i="4"/>
  <c r="D68" i="4"/>
  <c r="D67" i="4"/>
  <c r="D65" i="4"/>
  <c r="D64" i="4"/>
  <c r="D63" i="4"/>
  <c r="D62" i="4"/>
  <c r="D61" i="4"/>
  <c r="D58" i="4"/>
  <c r="D57" i="4"/>
  <c r="D56" i="4"/>
  <c r="D54" i="4"/>
  <c r="D52" i="4"/>
  <c r="D51" i="4"/>
  <c r="D50" i="4"/>
  <c r="D49" i="4"/>
  <c r="D48" i="4"/>
  <c r="D46" i="4"/>
  <c r="D42" i="4"/>
  <c r="D41" i="4"/>
  <c r="D40" i="4"/>
  <c r="D39" i="4"/>
  <c r="D37" i="4"/>
  <c r="D36" i="4"/>
  <c r="D35" i="4"/>
  <c r="D34" i="4"/>
  <c r="D32" i="4"/>
  <c r="D31" i="4"/>
  <c r="D30" i="4"/>
  <c r="D29" i="4"/>
  <c r="D27" i="4"/>
  <c r="D26" i="4"/>
  <c r="D25" i="4"/>
  <c r="D22" i="4"/>
  <c r="D21" i="4"/>
  <c r="D19" i="4"/>
  <c r="D18" i="4"/>
  <c r="D17" i="4"/>
  <c r="D16" i="4"/>
  <c r="D15" i="4"/>
  <c r="D13" i="4"/>
  <c r="D12" i="4"/>
  <c r="D10" i="4"/>
  <c r="D9" i="4"/>
  <c r="D8" i="4"/>
  <c r="D7" i="4"/>
  <c r="D75" i="6"/>
  <c r="P205" i="1" s="1"/>
  <c r="D74" i="6"/>
  <c r="P241" i="1" s="1"/>
  <c r="D73" i="6"/>
  <c r="P144" i="1" s="1"/>
  <c r="D72" i="6"/>
  <c r="P180" i="1" s="1"/>
  <c r="D71" i="6"/>
  <c r="P189" i="1" s="1"/>
  <c r="D70" i="6"/>
  <c r="P242" i="1" s="1"/>
  <c r="D69" i="6"/>
  <c r="P209" i="1" s="1"/>
  <c r="ZM778" i="1" l="1"/>
  <c r="ZO778" i="1" s="1"/>
  <c r="OB714" i="1"/>
  <c r="OB766" i="1"/>
  <c r="OD766" i="1" s="1"/>
  <c r="OB776" i="1"/>
  <c r="OB755" i="1"/>
  <c r="HD756" i="1"/>
  <c r="ZM770" i="1"/>
  <c r="ZO770" i="1" s="1"/>
  <c r="OB773" i="1"/>
  <c r="ZM775" i="1"/>
  <c r="ZO775" i="1" s="1"/>
  <c r="OB772" i="1"/>
  <c r="OD772" i="1" s="1"/>
  <c r="OB754" i="1"/>
  <c r="OD754" i="1" s="1"/>
  <c r="OB730" i="1"/>
  <c r="OD730" i="1" s="1"/>
  <c r="OB715" i="1"/>
  <c r="OB767" i="1"/>
  <c r="OB774" i="1"/>
  <c r="HD755" i="1"/>
  <c r="OB748" i="1"/>
  <c r="OD748" i="1" s="1"/>
  <c r="ZM746" i="1"/>
  <c r="ZO746" i="1" s="1"/>
  <c r="ZM736" i="1"/>
  <c r="ZO736" i="1" s="1"/>
  <c r="OB749" i="1"/>
  <c r="OB756" i="1"/>
  <c r="OB760" i="1"/>
  <c r="OD760" i="1" s="1"/>
  <c r="OB778" i="1"/>
  <c r="OD778" i="1" s="1"/>
  <c r="ZM743" i="1"/>
  <c r="ZO743" i="1" s="1"/>
  <c r="SF719" i="1"/>
  <c r="OB738" i="1"/>
  <c r="OB725" i="1"/>
  <c r="ZM739" i="1"/>
  <c r="ZO739" i="1" s="1"/>
  <c r="ZM742" i="1"/>
  <c r="ZO742" i="1" s="1"/>
  <c r="ZM715" i="1"/>
  <c r="ZO715" i="1" s="1"/>
  <c r="OB731" i="1"/>
  <c r="OB746" i="1"/>
  <c r="OB761" i="1"/>
  <c r="OB762" i="1"/>
  <c r="OB781" i="1"/>
  <c r="OB763" i="1"/>
  <c r="OB769" i="1"/>
  <c r="ZM766" i="1"/>
  <c r="ZO766" i="1" s="1"/>
  <c r="OB742" i="1"/>
  <c r="OD742" i="1" s="1"/>
  <c r="HD764" i="1"/>
  <c r="OB757" i="1"/>
  <c r="OB736" i="1"/>
  <c r="OD736" i="1" s="1"/>
  <c r="OB718" i="1"/>
  <c r="OD718" i="1" s="1"/>
  <c r="HD736" i="1"/>
  <c r="ZM760" i="1"/>
  <c r="ZO760" i="1" s="1"/>
  <c r="OB768" i="1"/>
  <c r="OB752" i="1"/>
  <c r="HD739" i="1"/>
  <c r="OB737" i="1"/>
  <c r="ZM773" i="1"/>
  <c r="ZO773" i="1" s="1"/>
  <c r="OB726" i="1"/>
  <c r="HD760" i="1"/>
  <c r="HD767" i="1"/>
  <c r="OB750" i="1"/>
  <c r="ZM724" i="1"/>
  <c r="ZO724" i="1" s="1"/>
  <c r="ZM767" i="1"/>
  <c r="ZO767" i="1" s="1"/>
  <c r="ZM737" i="1"/>
  <c r="ZO737" i="1" s="1"/>
  <c r="HD726" i="1"/>
  <c r="ZM755" i="1"/>
  <c r="ZO755" i="1" s="1"/>
  <c r="OB751" i="1"/>
  <c r="OB743" i="1"/>
  <c r="OB779" i="1"/>
  <c r="HD766" i="1"/>
  <c r="OB727" i="1"/>
  <c r="HD768" i="1"/>
  <c r="OB739" i="1"/>
  <c r="HD749" i="1"/>
  <c r="OB719" i="1"/>
  <c r="OB733" i="1"/>
  <c r="OB732" i="1"/>
  <c r="OB724" i="1"/>
  <c r="OD724" i="1" s="1"/>
  <c r="HD775" i="1"/>
  <c r="ZM779" i="1"/>
  <c r="ZO779" i="1" s="1"/>
  <c r="OB722" i="1"/>
  <c r="OB720" i="1"/>
  <c r="N776" i="1"/>
  <c r="N774" i="1"/>
  <c r="HD743" i="1"/>
  <c r="OB780" i="1"/>
  <c r="ZM769" i="1"/>
  <c r="ZO769" i="1" s="1"/>
  <c r="ZM757" i="1"/>
  <c r="ZO757" i="1" s="1"/>
  <c r="OB734" i="1"/>
  <c r="ZM774" i="1"/>
  <c r="ZO774" i="1" s="1"/>
  <c r="OB713" i="1"/>
  <c r="ZM734" i="1"/>
  <c r="ZO734" i="1" s="1"/>
  <c r="ZM781" i="1"/>
  <c r="ZO781" i="1" s="1"/>
  <c r="ZM763" i="1"/>
  <c r="ZO763" i="1" s="1"/>
  <c r="ZM716" i="1"/>
  <c r="ZO716" i="1" s="1"/>
  <c r="ZM725" i="1"/>
  <c r="ZO725" i="1" s="1"/>
  <c r="HD745" i="1"/>
  <c r="HD774" i="1"/>
  <c r="HD754" i="1"/>
  <c r="OB745" i="1"/>
  <c r="HD721" i="1"/>
  <c r="HD779" i="1"/>
  <c r="OB744" i="1"/>
  <c r="HD770" i="1"/>
  <c r="ZM728" i="1"/>
  <c r="ZO728" i="1" s="1"/>
  <c r="ZM751" i="1"/>
  <c r="ZO751" i="1" s="1"/>
  <c r="HD727" i="1"/>
  <c r="OB740" i="1"/>
  <c r="ZM720" i="1"/>
  <c r="ZO720" i="1" s="1"/>
  <c r="OB728" i="1"/>
  <c r="HD780" i="1"/>
  <c r="ZM758" i="1"/>
  <c r="ZO758" i="1" s="1"/>
  <c r="OB716" i="1"/>
  <c r="HD776" i="1"/>
  <c r="HD781" i="1"/>
  <c r="ZM733" i="1"/>
  <c r="ZO733" i="1" s="1"/>
  <c r="HD733" i="1"/>
  <c r="SF718" i="1"/>
  <c r="OB758" i="1"/>
  <c r="OB770" i="1"/>
  <c r="ZM752" i="1"/>
  <c r="ZO752" i="1" s="1"/>
  <c r="HD725" i="1"/>
  <c r="OB782" i="1"/>
  <c r="OB764" i="1"/>
  <c r="ZM782" i="1"/>
  <c r="ZO782" i="1" s="1"/>
  <c r="OB775" i="1"/>
  <c r="AER769" i="1"/>
  <c r="AET769" i="1" s="1"/>
  <c r="ZM780" i="1"/>
  <c r="ZO780" i="1" s="1"/>
  <c r="ZM772" i="1"/>
  <c r="ZO772" i="1" s="1"/>
  <c r="ZM768" i="1"/>
  <c r="ZO768" i="1" s="1"/>
  <c r="ZM764" i="1"/>
  <c r="ZO764" i="1" s="1"/>
  <c r="ZM762" i="1"/>
  <c r="ZO762" i="1" s="1"/>
  <c r="ZM761" i="1"/>
  <c r="ZO761" i="1" s="1"/>
  <c r="ZM756" i="1"/>
  <c r="ZO756" i="1" s="1"/>
  <c r="ZM754" i="1"/>
  <c r="ZO754" i="1" s="1"/>
  <c r="ZM750" i="1"/>
  <c r="ZO750" i="1" s="1"/>
  <c r="ZM749" i="1"/>
  <c r="ZO749" i="1" s="1"/>
  <c r="ZM748" i="1"/>
  <c r="ZO748" i="1" s="1"/>
  <c r="ZM745" i="1"/>
  <c r="ZO745" i="1" s="1"/>
  <c r="ZM744" i="1"/>
  <c r="ZO744" i="1" s="1"/>
  <c r="ZM740" i="1"/>
  <c r="ZO740" i="1" s="1"/>
  <c r="ZM738" i="1"/>
  <c r="ZO738" i="1" s="1"/>
  <c r="ZM732" i="1"/>
  <c r="ZO732" i="1" s="1"/>
  <c r="ZM730" i="1"/>
  <c r="ZO730" i="1" s="1"/>
  <c r="ZM722" i="1"/>
  <c r="ZO722" i="1" s="1"/>
  <c r="ZM719" i="1"/>
  <c r="ZO719" i="1" s="1"/>
  <c r="ZM718" i="1"/>
  <c r="ZO718" i="1" s="1"/>
  <c r="ZM714" i="1"/>
  <c r="ZO714" i="1" s="1"/>
  <c r="ZM712" i="1"/>
  <c r="ZO712" i="1" s="1"/>
  <c r="ZD782" i="1"/>
  <c r="ZF782" i="1" s="1"/>
  <c r="ZD781" i="1"/>
  <c r="ZF781" i="1" s="1"/>
  <c r="ZD780" i="1"/>
  <c r="ZF780" i="1" s="1"/>
  <c r="ZD779" i="1"/>
  <c r="ZF779" i="1" s="1"/>
  <c r="ZD778" i="1"/>
  <c r="ZF778" i="1" s="1"/>
  <c r="ZD776" i="1"/>
  <c r="ZF776" i="1" s="1"/>
  <c r="ZD775" i="1"/>
  <c r="ZF775" i="1" s="1"/>
  <c r="ZD774" i="1"/>
  <c r="ZF774" i="1" s="1"/>
  <c r="ZD773" i="1"/>
  <c r="ZF773" i="1" s="1"/>
  <c r="ZD772" i="1"/>
  <c r="ZF772" i="1" s="1"/>
  <c r="ZD770" i="1"/>
  <c r="ZF770" i="1" s="1"/>
  <c r="ZD769" i="1"/>
  <c r="ZF769" i="1" s="1"/>
  <c r="ZD768" i="1"/>
  <c r="ZF768" i="1" s="1"/>
  <c r="ZD767" i="1"/>
  <c r="ZF767" i="1" s="1"/>
  <c r="ZD766" i="1"/>
  <c r="ZF766" i="1" s="1"/>
  <c r="ZD764" i="1"/>
  <c r="ZF764" i="1" s="1"/>
  <c r="ZD763" i="1"/>
  <c r="ZF763" i="1" s="1"/>
  <c r="ZD762" i="1"/>
  <c r="ZF762" i="1" s="1"/>
  <c r="ZD761" i="1"/>
  <c r="ZF761" i="1" s="1"/>
  <c r="ZD760" i="1"/>
  <c r="ZF760" i="1" s="1"/>
  <c r="ZD758" i="1"/>
  <c r="ZF758" i="1" s="1"/>
  <c r="ZD757" i="1"/>
  <c r="ZF757" i="1" s="1"/>
  <c r="ZD756" i="1"/>
  <c r="ZF756" i="1" s="1"/>
  <c r="ZD755" i="1"/>
  <c r="ZF755" i="1" s="1"/>
  <c r="ZD754" i="1"/>
  <c r="ZF754" i="1" s="1"/>
  <c r="ZD752" i="1"/>
  <c r="ZF752" i="1" s="1"/>
  <c r="ZD751" i="1"/>
  <c r="ZF751" i="1" s="1"/>
  <c r="ZD750" i="1"/>
  <c r="ZF750" i="1" s="1"/>
  <c r="ZD749" i="1"/>
  <c r="ZF749" i="1" s="1"/>
  <c r="ZD748" i="1"/>
  <c r="ZF748" i="1" s="1"/>
  <c r="ZD746" i="1"/>
  <c r="ZF746" i="1" s="1"/>
  <c r="ZD745" i="1"/>
  <c r="ZF745" i="1" s="1"/>
  <c r="ZD744" i="1"/>
  <c r="ZF744" i="1" s="1"/>
  <c r="ZD743" i="1"/>
  <c r="ZF743" i="1" s="1"/>
  <c r="ZD742" i="1"/>
  <c r="ZF742" i="1" s="1"/>
  <c r="ZD740" i="1"/>
  <c r="ZF740" i="1" s="1"/>
  <c r="ZD739" i="1"/>
  <c r="ZF739" i="1" s="1"/>
  <c r="ZD738" i="1"/>
  <c r="ZF738" i="1" s="1"/>
  <c r="ZD737" i="1"/>
  <c r="ZF737" i="1" s="1"/>
  <c r="ZD736" i="1"/>
  <c r="ZF736" i="1" s="1"/>
  <c r="ZD734" i="1"/>
  <c r="ZF734" i="1" s="1"/>
  <c r="ZD733" i="1"/>
  <c r="ZF733" i="1" s="1"/>
  <c r="ZD732" i="1"/>
  <c r="ZF732" i="1" s="1"/>
  <c r="ZD731" i="1"/>
  <c r="ZF731" i="1" s="1"/>
  <c r="ZD730" i="1"/>
  <c r="ZF730" i="1" s="1"/>
  <c r="ZD728" i="1"/>
  <c r="ZF728" i="1" s="1"/>
  <c r="ZD727" i="1"/>
  <c r="ZF727" i="1" s="1"/>
  <c r="ZD726" i="1"/>
  <c r="ZF726" i="1" s="1"/>
  <c r="ZD725" i="1"/>
  <c r="ZF725" i="1" s="1"/>
  <c r="ZD724" i="1"/>
  <c r="ZF724" i="1" s="1"/>
  <c r="ZD722" i="1"/>
  <c r="ZF722" i="1" s="1"/>
  <c r="ZD721" i="1"/>
  <c r="ZF721" i="1" s="1"/>
  <c r="ZD720" i="1"/>
  <c r="ZF720" i="1" s="1"/>
  <c r="ZD719" i="1"/>
  <c r="ZF719" i="1" s="1"/>
  <c r="ZD718" i="1"/>
  <c r="ZF718" i="1" s="1"/>
  <c r="ZD716" i="1"/>
  <c r="ZF716" i="1" s="1"/>
  <c r="ZD715" i="1"/>
  <c r="ZF715" i="1" s="1"/>
  <c r="ZD714" i="1"/>
  <c r="ZF714" i="1" s="1"/>
  <c r="ZD713" i="1"/>
  <c r="ZF713" i="1" s="1"/>
  <c r="ZD712" i="1"/>
  <c r="ZF712" i="1" s="1"/>
  <c r="YU782" i="1"/>
  <c r="YW782" i="1" s="1"/>
  <c r="YU781" i="1"/>
  <c r="YW781" i="1" s="1"/>
  <c r="YU780" i="1"/>
  <c r="YW780" i="1" s="1"/>
  <c r="YU779" i="1"/>
  <c r="YW779" i="1" s="1"/>
  <c r="YU778" i="1"/>
  <c r="YW778" i="1" s="1"/>
  <c r="YU776" i="1"/>
  <c r="YW776" i="1" s="1"/>
  <c r="YU775" i="1"/>
  <c r="YW775" i="1" s="1"/>
  <c r="YU774" i="1"/>
  <c r="YW774" i="1" s="1"/>
  <c r="YU773" i="1"/>
  <c r="YW773" i="1" s="1"/>
  <c r="YU772" i="1"/>
  <c r="YW772" i="1" s="1"/>
  <c r="YU770" i="1"/>
  <c r="YW770" i="1" s="1"/>
  <c r="YU769" i="1"/>
  <c r="YW769" i="1" s="1"/>
  <c r="YU768" i="1"/>
  <c r="YW768" i="1" s="1"/>
  <c r="YU767" i="1"/>
  <c r="YW767" i="1" s="1"/>
  <c r="YU766" i="1"/>
  <c r="YW766" i="1" s="1"/>
  <c r="YU764" i="1"/>
  <c r="YW764" i="1" s="1"/>
  <c r="YU763" i="1"/>
  <c r="YW763" i="1" s="1"/>
  <c r="YU762" i="1"/>
  <c r="YW762" i="1" s="1"/>
  <c r="YU761" i="1"/>
  <c r="YW761" i="1" s="1"/>
  <c r="YU760" i="1"/>
  <c r="YW760" i="1" s="1"/>
  <c r="YU758" i="1"/>
  <c r="YW758" i="1" s="1"/>
  <c r="YU757" i="1"/>
  <c r="YW757" i="1" s="1"/>
  <c r="YU756" i="1"/>
  <c r="YW756" i="1" s="1"/>
  <c r="YU755" i="1"/>
  <c r="YW755" i="1" s="1"/>
  <c r="YU754" i="1"/>
  <c r="YW754" i="1" s="1"/>
  <c r="YU752" i="1"/>
  <c r="YW752" i="1" s="1"/>
  <c r="YU751" i="1"/>
  <c r="YW751" i="1" s="1"/>
  <c r="YU750" i="1"/>
  <c r="YW750" i="1" s="1"/>
  <c r="YU749" i="1"/>
  <c r="YW749" i="1" s="1"/>
  <c r="YU748" i="1"/>
  <c r="YW748" i="1" s="1"/>
  <c r="YU746" i="1"/>
  <c r="YW746" i="1" s="1"/>
  <c r="YU745" i="1"/>
  <c r="YW745" i="1" s="1"/>
  <c r="YU744" i="1"/>
  <c r="YW744" i="1" s="1"/>
  <c r="YU743" i="1"/>
  <c r="YW743" i="1" s="1"/>
  <c r="YU742" i="1"/>
  <c r="YW742" i="1" s="1"/>
  <c r="YU740" i="1"/>
  <c r="YW740" i="1" s="1"/>
  <c r="YU739" i="1"/>
  <c r="YW739" i="1" s="1"/>
  <c r="YU738" i="1"/>
  <c r="YW738" i="1" s="1"/>
  <c r="YU737" i="1"/>
  <c r="YW737" i="1" s="1"/>
  <c r="YU736" i="1"/>
  <c r="YW736" i="1" s="1"/>
  <c r="YU734" i="1"/>
  <c r="YW734" i="1" s="1"/>
  <c r="YU733" i="1"/>
  <c r="YW733" i="1" s="1"/>
  <c r="YU732" i="1"/>
  <c r="YW732" i="1" s="1"/>
  <c r="YU731" i="1"/>
  <c r="YW731" i="1" s="1"/>
  <c r="YU730" i="1"/>
  <c r="YW730" i="1" s="1"/>
  <c r="YU728" i="1"/>
  <c r="YW728" i="1" s="1"/>
  <c r="YU727" i="1"/>
  <c r="YW727" i="1" s="1"/>
  <c r="YU726" i="1"/>
  <c r="YW726" i="1" s="1"/>
  <c r="YU725" i="1"/>
  <c r="YW725" i="1" s="1"/>
  <c r="YU724" i="1"/>
  <c r="YW724" i="1" s="1"/>
  <c r="YU722" i="1"/>
  <c r="YW722" i="1" s="1"/>
  <c r="YU721" i="1"/>
  <c r="YW721" i="1" s="1"/>
  <c r="YU720" i="1"/>
  <c r="YW720" i="1" s="1"/>
  <c r="YU719" i="1"/>
  <c r="YW719" i="1" s="1"/>
  <c r="YU718" i="1"/>
  <c r="YW718" i="1" s="1"/>
  <c r="YU716" i="1"/>
  <c r="YW716" i="1" s="1"/>
  <c r="YU715" i="1"/>
  <c r="YW715" i="1" s="1"/>
  <c r="YU714" i="1"/>
  <c r="YW714" i="1" s="1"/>
  <c r="YU713" i="1"/>
  <c r="YW713" i="1" s="1"/>
  <c r="YU712" i="1"/>
  <c r="YW712" i="1" s="1"/>
  <c r="XK782" i="1"/>
  <c r="XM782" i="1" s="1"/>
  <c r="XK781" i="1"/>
  <c r="XM781" i="1" s="1"/>
  <c r="XK780" i="1"/>
  <c r="XM780" i="1" s="1"/>
  <c r="XK779" i="1"/>
  <c r="XM779" i="1" s="1"/>
  <c r="XK778" i="1"/>
  <c r="XM778" i="1" s="1"/>
  <c r="XK776" i="1"/>
  <c r="XM776" i="1" s="1"/>
  <c r="XK775" i="1"/>
  <c r="XM775" i="1" s="1"/>
  <c r="XK774" i="1"/>
  <c r="XM774" i="1" s="1"/>
  <c r="XK773" i="1"/>
  <c r="XM773" i="1" s="1"/>
  <c r="XK772" i="1"/>
  <c r="XM772" i="1" s="1"/>
  <c r="XK770" i="1"/>
  <c r="XM770" i="1" s="1"/>
  <c r="XK769" i="1"/>
  <c r="XM769" i="1" s="1"/>
  <c r="XK768" i="1"/>
  <c r="XM768" i="1" s="1"/>
  <c r="XK767" i="1"/>
  <c r="XM767" i="1" s="1"/>
  <c r="XK766" i="1"/>
  <c r="XM766" i="1" s="1"/>
  <c r="XK764" i="1"/>
  <c r="XM764" i="1" s="1"/>
  <c r="XK763" i="1"/>
  <c r="XM763" i="1" s="1"/>
  <c r="XK762" i="1"/>
  <c r="XM762" i="1" s="1"/>
  <c r="XK761" i="1"/>
  <c r="XM761" i="1" s="1"/>
  <c r="XK760" i="1"/>
  <c r="XM760" i="1" s="1"/>
  <c r="XK758" i="1"/>
  <c r="XM758" i="1" s="1"/>
  <c r="XK757" i="1"/>
  <c r="XM757" i="1" s="1"/>
  <c r="XK756" i="1"/>
  <c r="XM756" i="1" s="1"/>
  <c r="XK755" i="1"/>
  <c r="XM755" i="1" s="1"/>
  <c r="XK754" i="1"/>
  <c r="XM754" i="1" s="1"/>
  <c r="XK752" i="1"/>
  <c r="XM752" i="1" s="1"/>
  <c r="XK751" i="1"/>
  <c r="XM751" i="1" s="1"/>
  <c r="XK750" i="1"/>
  <c r="XM750" i="1" s="1"/>
  <c r="XK749" i="1"/>
  <c r="XM749" i="1" s="1"/>
  <c r="XK748" i="1"/>
  <c r="XM748" i="1" s="1"/>
  <c r="XK746" i="1"/>
  <c r="XM746" i="1" s="1"/>
  <c r="XK745" i="1"/>
  <c r="XM745" i="1" s="1"/>
  <c r="XK744" i="1"/>
  <c r="XM744" i="1" s="1"/>
  <c r="XK743" i="1"/>
  <c r="XM743" i="1" s="1"/>
  <c r="XK742" i="1"/>
  <c r="XM742" i="1" s="1"/>
  <c r="XK740" i="1"/>
  <c r="XM740" i="1" s="1"/>
  <c r="XK739" i="1"/>
  <c r="XM739" i="1" s="1"/>
  <c r="XK738" i="1"/>
  <c r="XM738" i="1" s="1"/>
  <c r="XK737" i="1"/>
  <c r="XM737" i="1" s="1"/>
  <c r="XK736" i="1"/>
  <c r="XM736" i="1" s="1"/>
  <c r="XK734" i="1"/>
  <c r="XM734" i="1" s="1"/>
  <c r="XK733" i="1"/>
  <c r="XM733" i="1" s="1"/>
  <c r="XK732" i="1"/>
  <c r="XM732" i="1" s="1"/>
  <c r="XK731" i="1"/>
  <c r="XM731" i="1" s="1"/>
  <c r="XK730" i="1"/>
  <c r="XM730" i="1" s="1"/>
  <c r="XK728" i="1"/>
  <c r="XM728" i="1" s="1"/>
  <c r="XK727" i="1"/>
  <c r="XM727" i="1" s="1"/>
  <c r="XK726" i="1"/>
  <c r="XM726" i="1" s="1"/>
  <c r="XK725" i="1"/>
  <c r="XM725" i="1" s="1"/>
  <c r="XK724" i="1"/>
  <c r="XM724" i="1" s="1"/>
  <c r="XK722" i="1"/>
  <c r="XM722" i="1" s="1"/>
  <c r="XK721" i="1"/>
  <c r="XM721" i="1" s="1"/>
  <c r="XK720" i="1"/>
  <c r="XM720" i="1" s="1"/>
  <c r="XK719" i="1"/>
  <c r="XM719" i="1" s="1"/>
  <c r="XK718" i="1"/>
  <c r="XM718" i="1" s="1"/>
  <c r="XK716" i="1"/>
  <c r="XM716" i="1" s="1"/>
  <c r="XK715" i="1"/>
  <c r="XM715" i="1" s="1"/>
  <c r="XK714" i="1"/>
  <c r="XM714" i="1" s="1"/>
  <c r="XK713" i="1"/>
  <c r="XM713" i="1" s="1"/>
  <c r="XK712" i="1"/>
  <c r="XM712" i="1" s="1"/>
  <c r="WA782" i="1"/>
  <c r="WA781" i="1"/>
  <c r="WA780" i="1"/>
  <c r="WA779" i="1"/>
  <c r="WA778" i="1"/>
  <c r="WC778" i="1" s="1"/>
  <c r="WA776" i="1"/>
  <c r="WA775" i="1"/>
  <c r="WA774" i="1"/>
  <c r="WA773" i="1"/>
  <c r="WA772" i="1"/>
  <c r="WC772" i="1" s="1"/>
  <c r="WA770" i="1"/>
  <c r="WA769" i="1"/>
  <c r="WA768" i="1"/>
  <c r="WA767" i="1"/>
  <c r="WA766" i="1"/>
  <c r="WC766" i="1" s="1"/>
  <c r="WA764" i="1"/>
  <c r="WA763" i="1"/>
  <c r="WA762" i="1"/>
  <c r="WA761" i="1"/>
  <c r="WA760" i="1"/>
  <c r="WC760" i="1" s="1"/>
  <c r="WA758" i="1"/>
  <c r="WA757" i="1"/>
  <c r="WA756" i="1"/>
  <c r="WA755" i="1"/>
  <c r="WA754" i="1"/>
  <c r="WC754" i="1" s="1"/>
  <c r="WA752" i="1"/>
  <c r="WA751" i="1"/>
  <c r="WA750" i="1"/>
  <c r="WA749" i="1"/>
  <c r="WA748" i="1"/>
  <c r="WC748" i="1" s="1"/>
  <c r="WA746" i="1"/>
  <c r="WA745" i="1"/>
  <c r="WA744" i="1"/>
  <c r="WA743" i="1"/>
  <c r="WA742" i="1"/>
  <c r="WC742" i="1" s="1"/>
  <c r="WA740" i="1"/>
  <c r="WA739" i="1"/>
  <c r="WA738" i="1"/>
  <c r="WA737" i="1"/>
  <c r="WA736" i="1"/>
  <c r="WC736" i="1" s="1"/>
  <c r="WA734" i="1"/>
  <c r="WA733" i="1"/>
  <c r="WA732" i="1"/>
  <c r="WA731" i="1"/>
  <c r="WA730" i="1"/>
  <c r="WC730" i="1" s="1"/>
  <c r="WA728" i="1"/>
  <c r="WA727" i="1"/>
  <c r="WA726" i="1"/>
  <c r="WA725" i="1"/>
  <c r="WA724" i="1"/>
  <c r="WC724" i="1" s="1"/>
  <c r="WA722" i="1"/>
  <c r="WA721" i="1"/>
  <c r="WA720" i="1"/>
  <c r="WA719" i="1"/>
  <c r="WA718" i="1"/>
  <c r="WC718" i="1" s="1"/>
  <c r="WA716" i="1"/>
  <c r="WA715" i="1"/>
  <c r="WA714" i="1"/>
  <c r="WA713" i="1"/>
  <c r="WA712" i="1"/>
  <c r="WC712" i="1" s="1"/>
  <c r="RN782" i="1"/>
  <c r="RN781" i="1"/>
  <c r="RN780" i="1"/>
  <c r="RN779" i="1"/>
  <c r="RN778" i="1"/>
  <c r="RP778" i="1" s="1"/>
  <c r="RN776" i="1"/>
  <c r="RN775" i="1"/>
  <c r="RN774" i="1"/>
  <c r="RN773" i="1"/>
  <c r="RN772" i="1"/>
  <c r="RP772" i="1" s="1"/>
  <c r="RN770" i="1"/>
  <c r="RN769" i="1"/>
  <c r="RN768" i="1"/>
  <c r="RN767" i="1"/>
  <c r="RN766" i="1"/>
  <c r="RP766" i="1" s="1"/>
  <c r="RN764" i="1"/>
  <c r="RN763" i="1"/>
  <c r="RN762" i="1"/>
  <c r="RN761" i="1"/>
  <c r="RN760" i="1"/>
  <c r="RP760" i="1" s="1"/>
  <c r="RN758" i="1"/>
  <c r="RN757" i="1"/>
  <c r="RN756" i="1"/>
  <c r="RN755" i="1"/>
  <c r="RN754" i="1"/>
  <c r="RP754" i="1" s="1"/>
  <c r="RN752" i="1"/>
  <c r="RN751" i="1"/>
  <c r="RN750" i="1"/>
  <c r="RN749" i="1"/>
  <c r="RN748" i="1"/>
  <c r="RP748" i="1" s="1"/>
  <c r="RN746" i="1"/>
  <c r="RN745" i="1"/>
  <c r="RN744" i="1"/>
  <c r="RN743" i="1"/>
  <c r="RN742" i="1"/>
  <c r="RP742" i="1" s="1"/>
  <c r="RN740" i="1"/>
  <c r="RN739" i="1"/>
  <c r="RN738" i="1"/>
  <c r="RN737" i="1"/>
  <c r="RN736" i="1"/>
  <c r="RP736" i="1" s="1"/>
  <c r="RN734" i="1"/>
  <c r="RN733" i="1"/>
  <c r="RN732" i="1"/>
  <c r="RN731" i="1"/>
  <c r="RN730" i="1"/>
  <c r="RP730" i="1" s="1"/>
  <c r="RN728" i="1"/>
  <c r="RN727" i="1"/>
  <c r="RN726" i="1"/>
  <c r="RN725" i="1"/>
  <c r="RN724" i="1"/>
  <c r="RP724" i="1" s="1"/>
  <c r="RN722" i="1"/>
  <c r="RN721" i="1"/>
  <c r="RN720" i="1"/>
  <c r="RN719" i="1"/>
  <c r="RN718" i="1"/>
  <c r="RP718" i="1" s="1"/>
  <c r="RN716" i="1"/>
  <c r="RN715" i="1"/>
  <c r="RN714" i="1"/>
  <c r="RN713" i="1"/>
  <c r="RN712" i="1"/>
  <c r="RP712" i="1" s="1"/>
  <c r="HD782" i="1"/>
  <c r="HD778" i="1"/>
  <c r="HD773" i="1"/>
  <c r="HD772" i="1"/>
  <c r="HD763" i="1"/>
  <c r="HD762" i="1"/>
  <c r="HD761" i="1"/>
  <c r="HD752" i="1"/>
  <c r="HD751" i="1"/>
  <c r="HD750" i="1"/>
  <c r="HD748" i="1"/>
  <c r="HD742" i="1"/>
  <c r="HD740" i="1"/>
  <c r="HD737" i="1"/>
  <c r="HD732" i="1"/>
  <c r="HD730" i="1"/>
  <c r="HD722" i="1"/>
  <c r="HD718" i="1"/>
  <c r="HD716" i="1"/>
  <c r="HD715" i="1"/>
  <c r="ZM776" i="1" l="1"/>
  <c r="ZO776" i="1" s="1"/>
  <c r="HD720" i="1"/>
  <c r="HF720" i="1" s="1"/>
  <c r="HD724" i="1"/>
  <c r="HD738" i="1"/>
  <c r="HF738" i="1" s="1"/>
  <c r="ZM726" i="1"/>
  <c r="ZO726" i="1" s="1"/>
  <c r="OB721" i="1"/>
  <c r="OD721" i="1" s="1"/>
  <c r="SF720" i="1"/>
  <c r="HD758" i="1"/>
  <c r="HF758" i="1" s="1"/>
  <c r="HD712" i="1"/>
  <c r="HD719" i="1"/>
  <c r="HF719" i="1" s="1"/>
  <c r="ZM713" i="1"/>
  <c r="ZO713" i="1" s="1"/>
  <c r="ZM727" i="1"/>
  <c r="ZO727" i="1" s="1"/>
  <c r="HD728" i="1"/>
  <c r="HF728" i="1" s="1"/>
  <c r="HD746" i="1"/>
  <c r="HF746" i="1" s="1"/>
  <c r="HD714" i="1"/>
  <c r="HF714" i="1" s="1"/>
  <c r="HD744" i="1"/>
  <c r="HF744" i="1" s="1"/>
  <c r="HD757" i="1"/>
  <c r="HF757" i="1" s="1"/>
  <c r="HD734" i="1"/>
  <c r="HF734" i="1" s="1"/>
  <c r="HD769" i="1"/>
  <c r="HF769" i="1" s="1"/>
  <c r="HD731" i="1"/>
  <c r="HF731" i="1" s="1"/>
  <c r="ZM721" i="1"/>
  <c r="ZO721" i="1" s="1"/>
  <c r="ZM731" i="1"/>
  <c r="ZO731" i="1" s="1"/>
  <c r="HD713" i="1"/>
  <c r="HF713" i="1" s="1"/>
  <c r="OB712" i="1"/>
  <c r="OD712" i="1" s="1"/>
  <c r="ACY782" i="1"/>
  <c r="ADA782" i="1" s="1"/>
  <c r="ACP782" i="1"/>
  <c r="ACR782" i="1" s="1"/>
  <c r="ACG782" i="1"/>
  <c r="ACI782" i="1" s="1"/>
  <c r="ABX782" i="1"/>
  <c r="ABZ782" i="1" s="1"/>
  <c r="ABO782" i="1"/>
  <c r="ABQ782" i="1" s="1"/>
  <c r="ABF782" i="1"/>
  <c r="ABH782" i="1" s="1"/>
  <c r="AAW782" i="1"/>
  <c r="AAY782" i="1" s="1"/>
  <c r="AAN782" i="1"/>
  <c r="AAP782" i="1" s="1"/>
  <c r="AAE782" i="1"/>
  <c r="AAG782" i="1" s="1"/>
  <c r="ZV782" i="1"/>
  <c r="ZX782" i="1" s="1"/>
  <c r="WC782" i="1"/>
  <c r="VI782" i="1"/>
  <c r="VK782" i="1" s="1"/>
  <c r="UQ782" i="1"/>
  <c r="US782" i="1" s="1"/>
  <c r="TY782" i="1"/>
  <c r="UA782" i="1" s="1"/>
  <c r="RP782" i="1"/>
  <c r="RE782" i="1"/>
  <c r="RG782" i="1" s="1"/>
  <c r="QM782" i="1"/>
  <c r="QO782" i="1" s="1"/>
  <c r="OD782" i="1"/>
  <c r="HF782" i="1"/>
  <c r="FB782" i="1"/>
  <c r="FD782" i="1" s="1"/>
  <c r="EA782" i="1"/>
  <c r="EC782" i="1" s="1"/>
  <c r="ACY781" i="1"/>
  <c r="ADA781" i="1" s="1"/>
  <c r="ACP781" i="1"/>
  <c r="ACR781" i="1" s="1"/>
  <c r="ACG781" i="1"/>
  <c r="ACI781" i="1" s="1"/>
  <c r="ABX781" i="1"/>
  <c r="ABZ781" i="1" s="1"/>
  <c r="ABO781" i="1"/>
  <c r="ABQ781" i="1" s="1"/>
  <c r="ABF781" i="1"/>
  <c r="ABH781" i="1" s="1"/>
  <c r="AAW781" i="1"/>
  <c r="AAY781" i="1" s="1"/>
  <c r="AAN781" i="1"/>
  <c r="AAP781" i="1" s="1"/>
  <c r="AAE781" i="1"/>
  <c r="AAG781" i="1" s="1"/>
  <c r="ZV781" i="1"/>
  <c r="ZX781" i="1" s="1"/>
  <c r="WC781" i="1"/>
  <c r="VI781" i="1"/>
  <c r="VK781" i="1" s="1"/>
  <c r="UQ781" i="1"/>
  <c r="US781" i="1" s="1"/>
  <c r="TY781" i="1"/>
  <c r="UA781" i="1" s="1"/>
  <c r="RP781" i="1"/>
  <c r="RE781" i="1"/>
  <c r="RG781" i="1" s="1"/>
  <c r="QM781" i="1"/>
  <c r="QO781" i="1" s="1"/>
  <c r="OD781" i="1"/>
  <c r="HF781" i="1"/>
  <c r="FB781" i="1"/>
  <c r="FD781" i="1" s="1"/>
  <c r="EA781" i="1"/>
  <c r="EC781" i="1" s="1"/>
  <c r="ACY780" i="1"/>
  <c r="ADA780" i="1" s="1"/>
  <c r="ACP780" i="1"/>
  <c r="ACR780" i="1" s="1"/>
  <c r="ACG780" i="1"/>
  <c r="ACI780" i="1" s="1"/>
  <c r="ABX780" i="1"/>
  <c r="ABZ780" i="1" s="1"/>
  <c r="ABO780" i="1"/>
  <c r="ABQ780" i="1" s="1"/>
  <c r="ABF780" i="1"/>
  <c r="ABH780" i="1" s="1"/>
  <c r="AAW780" i="1"/>
  <c r="AAY780" i="1" s="1"/>
  <c r="AAN780" i="1"/>
  <c r="AAP780" i="1" s="1"/>
  <c r="AAE780" i="1"/>
  <c r="AAG780" i="1" s="1"/>
  <c r="ZV780" i="1"/>
  <c r="ZX780" i="1" s="1"/>
  <c r="WC780" i="1"/>
  <c r="VI780" i="1"/>
  <c r="VK780" i="1" s="1"/>
  <c r="UQ780" i="1"/>
  <c r="US780" i="1" s="1"/>
  <c r="TY780" i="1"/>
  <c r="UA780" i="1" s="1"/>
  <c r="RP780" i="1"/>
  <c r="RE780" i="1"/>
  <c r="RG780" i="1" s="1"/>
  <c r="QM780" i="1"/>
  <c r="QO780" i="1" s="1"/>
  <c r="OD780" i="1"/>
  <c r="HF780" i="1"/>
  <c r="FB780" i="1"/>
  <c r="FD780" i="1" s="1"/>
  <c r="EA780" i="1"/>
  <c r="EC780" i="1" s="1"/>
  <c r="ACY779" i="1"/>
  <c r="ADA779" i="1" s="1"/>
  <c r="ACP779" i="1"/>
  <c r="ACR779" i="1" s="1"/>
  <c r="ACG779" i="1"/>
  <c r="ACI779" i="1" s="1"/>
  <c r="ABX779" i="1"/>
  <c r="ABZ779" i="1" s="1"/>
  <c r="ABO779" i="1"/>
  <c r="ABQ779" i="1" s="1"/>
  <c r="ABF779" i="1"/>
  <c r="ABH779" i="1" s="1"/>
  <c r="AAW779" i="1"/>
  <c r="AAY779" i="1" s="1"/>
  <c r="AAN779" i="1"/>
  <c r="AAP779" i="1" s="1"/>
  <c r="AAE779" i="1"/>
  <c r="AAG779" i="1" s="1"/>
  <c r="ZV779" i="1"/>
  <c r="ZX779" i="1" s="1"/>
  <c r="WC779" i="1"/>
  <c r="VI779" i="1"/>
  <c r="VK779" i="1" s="1"/>
  <c r="UQ779" i="1"/>
  <c r="US779" i="1" s="1"/>
  <c r="TY779" i="1"/>
  <c r="UA779" i="1" s="1"/>
  <c r="RP779" i="1"/>
  <c r="RE779" i="1"/>
  <c r="RG779" i="1" s="1"/>
  <c r="QM779" i="1"/>
  <c r="QO779" i="1" s="1"/>
  <c r="OD779" i="1"/>
  <c r="HF779" i="1"/>
  <c r="FB779" i="1"/>
  <c r="FD779" i="1" s="1"/>
  <c r="EA779" i="1"/>
  <c r="EC779" i="1" s="1"/>
  <c r="ACY778" i="1"/>
  <c r="ACP778" i="1"/>
  <c r="ACG778" i="1"/>
  <c r="ABX778" i="1"/>
  <c r="ABO778" i="1"/>
  <c r="ABF778" i="1"/>
  <c r="AAW778" i="1"/>
  <c r="AAN778" i="1"/>
  <c r="AAE778" i="1"/>
  <c r="ZV778" i="1"/>
  <c r="VI778" i="1"/>
  <c r="UQ778" i="1"/>
  <c r="TY778" i="1"/>
  <c r="RE778" i="1"/>
  <c r="QM778" i="1"/>
  <c r="FB778" i="1"/>
  <c r="EA778" i="1"/>
  <c r="ACY776" i="1"/>
  <c r="ADA776" i="1" s="1"/>
  <c r="ACP776" i="1"/>
  <c r="ACR776" i="1" s="1"/>
  <c r="ACG776" i="1"/>
  <c r="ACI776" i="1" s="1"/>
  <c r="ABX776" i="1"/>
  <c r="ABZ776" i="1" s="1"/>
  <c r="ABO776" i="1"/>
  <c r="ABQ776" i="1" s="1"/>
  <c r="ABF776" i="1"/>
  <c r="ABH776" i="1" s="1"/>
  <c r="AAW776" i="1"/>
  <c r="AAY776" i="1" s="1"/>
  <c r="AAN776" i="1"/>
  <c r="AAP776" i="1" s="1"/>
  <c r="AAE776" i="1"/>
  <c r="AAG776" i="1" s="1"/>
  <c r="ZV776" i="1"/>
  <c r="ZX776" i="1" s="1"/>
  <c r="WC776" i="1"/>
  <c r="VI776" i="1"/>
  <c r="VK776" i="1" s="1"/>
  <c r="UQ776" i="1"/>
  <c r="US776" i="1" s="1"/>
  <c r="TY776" i="1"/>
  <c r="UA776" i="1" s="1"/>
  <c r="RP776" i="1"/>
  <c r="RE776" i="1"/>
  <c r="RG776" i="1" s="1"/>
  <c r="QM776" i="1"/>
  <c r="QO776" i="1" s="1"/>
  <c r="OD776" i="1"/>
  <c r="HF776" i="1"/>
  <c r="FB776" i="1"/>
  <c r="FD776" i="1" s="1"/>
  <c r="EA776" i="1"/>
  <c r="EC776" i="1" s="1"/>
  <c r="ACY775" i="1"/>
  <c r="ADA775" i="1" s="1"/>
  <c r="ACP775" i="1"/>
  <c r="ACR775" i="1" s="1"/>
  <c r="ACG775" i="1"/>
  <c r="ACI775" i="1" s="1"/>
  <c r="ABX775" i="1"/>
  <c r="ABZ775" i="1" s="1"/>
  <c r="ABO775" i="1"/>
  <c r="ABQ775" i="1" s="1"/>
  <c r="ABF775" i="1"/>
  <c r="ABH775" i="1" s="1"/>
  <c r="AAW775" i="1"/>
  <c r="AAY775" i="1" s="1"/>
  <c r="AAN775" i="1"/>
  <c r="AAP775" i="1" s="1"/>
  <c r="AAE775" i="1"/>
  <c r="AAG775" i="1" s="1"/>
  <c r="ZV775" i="1"/>
  <c r="ZX775" i="1" s="1"/>
  <c r="WC775" i="1"/>
  <c r="VI775" i="1"/>
  <c r="VK775" i="1" s="1"/>
  <c r="UQ775" i="1"/>
  <c r="US775" i="1" s="1"/>
  <c r="TY775" i="1"/>
  <c r="UA775" i="1" s="1"/>
  <c r="RP775" i="1"/>
  <c r="RE775" i="1"/>
  <c r="RG775" i="1" s="1"/>
  <c r="QM775" i="1"/>
  <c r="QO775" i="1" s="1"/>
  <c r="OD775" i="1"/>
  <c r="HF775" i="1"/>
  <c r="FD775" i="1"/>
  <c r="EA775" i="1"/>
  <c r="EC775" i="1" s="1"/>
  <c r="ACY774" i="1"/>
  <c r="ADA774" i="1" s="1"/>
  <c r="ACP774" i="1"/>
  <c r="ACR774" i="1" s="1"/>
  <c r="ACG774" i="1"/>
  <c r="ACI774" i="1" s="1"/>
  <c r="ABX774" i="1"/>
  <c r="ABZ774" i="1" s="1"/>
  <c r="ABO774" i="1"/>
  <c r="ABQ774" i="1" s="1"/>
  <c r="ABF774" i="1"/>
  <c r="ABH774" i="1" s="1"/>
  <c r="AAW774" i="1"/>
  <c r="AAY774" i="1" s="1"/>
  <c r="AAN774" i="1"/>
  <c r="AAP774" i="1" s="1"/>
  <c r="AAE774" i="1"/>
  <c r="AAG774" i="1" s="1"/>
  <c r="ZV774" i="1"/>
  <c r="ZX774" i="1" s="1"/>
  <c r="WC774" i="1"/>
  <c r="VI774" i="1"/>
  <c r="VK774" i="1" s="1"/>
  <c r="UQ774" i="1"/>
  <c r="US774" i="1" s="1"/>
  <c r="TY774" i="1"/>
  <c r="UA774" i="1" s="1"/>
  <c r="RP774" i="1"/>
  <c r="RE774" i="1"/>
  <c r="RG774" i="1" s="1"/>
  <c r="QM774" i="1"/>
  <c r="QO774" i="1" s="1"/>
  <c r="OD774" i="1"/>
  <c r="HF774" i="1"/>
  <c r="FD774" i="1"/>
  <c r="EA774" i="1"/>
  <c r="EC774" i="1" s="1"/>
  <c r="ACY773" i="1"/>
  <c r="ADA773" i="1" s="1"/>
  <c r="ACP773" i="1"/>
  <c r="ACR773" i="1" s="1"/>
  <c r="ACG773" i="1"/>
  <c r="ACI773" i="1" s="1"/>
  <c r="ABX773" i="1"/>
  <c r="ABZ773" i="1" s="1"/>
  <c r="ABO773" i="1"/>
  <c r="ABQ773" i="1" s="1"/>
  <c r="ABF773" i="1"/>
  <c r="ABH773" i="1" s="1"/>
  <c r="AAW773" i="1"/>
  <c r="AAY773" i="1" s="1"/>
  <c r="AAN773" i="1"/>
  <c r="AAP773" i="1" s="1"/>
  <c r="AAE773" i="1"/>
  <c r="AAG773" i="1" s="1"/>
  <c r="ZV773" i="1"/>
  <c r="ZX773" i="1" s="1"/>
  <c r="WC773" i="1"/>
  <c r="VI773" i="1"/>
  <c r="VK773" i="1" s="1"/>
  <c r="UQ773" i="1"/>
  <c r="US773" i="1" s="1"/>
  <c r="TY773" i="1"/>
  <c r="UA773" i="1" s="1"/>
  <c r="RP773" i="1"/>
  <c r="RE773" i="1"/>
  <c r="RG773" i="1" s="1"/>
  <c r="QM773" i="1"/>
  <c r="QO773" i="1" s="1"/>
  <c r="OD773" i="1"/>
  <c r="HF773" i="1"/>
  <c r="FD773" i="1"/>
  <c r="EA773" i="1"/>
  <c r="EC773" i="1" s="1"/>
  <c r="ACY772" i="1"/>
  <c r="ACP772" i="1"/>
  <c r="ACG772" i="1"/>
  <c r="ABX772" i="1"/>
  <c r="ABO772" i="1"/>
  <c r="ABF772" i="1"/>
  <c r="AAW772" i="1"/>
  <c r="AAN772" i="1"/>
  <c r="AAE772" i="1"/>
  <c r="ZV772" i="1"/>
  <c r="VI772" i="1"/>
  <c r="UQ772" i="1"/>
  <c r="TY772" i="1"/>
  <c r="RE772" i="1"/>
  <c r="QM772" i="1"/>
  <c r="EA772" i="1"/>
  <c r="ACY770" i="1"/>
  <c r="ADA770" i="1" s="1"/>
  <c r="ACP770" i="1"/>
  <c r="ACR770" i="1" s="1"/>
  <c r="ACG770" i="1"/>
  <c r="ACI770" i="1" s="1"/>
  <c r="ABX770" i="1"/>
  <c r="ABZ770" i="1" s="1"/>
  <c r="ABO770" i="1"/>
  <c r="ABQ770" i="1" s="1"/>
  <c r="ABF770" i="1"/>
  <c r="ABH770" i="1" s="1"/>
  <c r="AAW770" i="1"/>
  <c r="AAY770" i="1" s="1"/>
  <c r="AAN770" i="1"/>
  <c r="AAP770" i="1" s="1"/>
  <c r="AAE770" i="1"/>
  <c r="AAG770" i="1" s="1"/>
  <c r="ZV770" i="1"/>
  <c r="ZX770" i="1" s="1"/>
  <c r="WC770" i="1"/>
  <c r="VI770" i="1"/>
  <c r="VK770" i="1" s="1"/>
  <c r="UQ770" i="1"/>
  <c r="US770" i="1" s="1"/>
  <c r="TY770" i="1"/>
  <c r="UA770" i="1" s="1"/>
  <c r="RP770" i="1"/>
  <c r="RE770" i="1"/>
  <c r="RG770" i="1" s="1"/>
  <c r="QM770" i="1"/>
  <c r="QO770" i="1" s="1"/>
  <c r="OD770" i="1"/>
  <c r="HF770" i="1"/>
  <c r="FB770" i="1"/>
  <c r="FD770" i="1" s="1"/>
  <c r="EA770" i="1"/>
  <c r="EC770" i="1" s="1"/>
  <c r="ACY769" i="1"/>
  <c r="ADA769" i="1" s="1"/>
  <c r="ACP769" i="1"/>
  <c r="ACR769" i="1" s="1"/>
  <c r="ACG769" i="1"/>
  <c r="ACI769" i="1" s="1"/>
  <c r="ABX769" i="1"/>
  <c r="ABZ769" i="1" s="1"/>
  <c r="ABO769" i="1"/>
  <c r="ABQ769" i="1" s="1"/>
  <c r="ABF769" i="1"/>
  <c r="ABH769" i="1" s="1"/>
  <c r="AAW769" i="1"/>
  <c r="AAY769" i="1" s="1"/>
  <c r="AAN769" i="1"/>
  <c r="AAP769" i="1" s="1"/>
  <c r="AAE769" i="1"/>
  <c r="AAG769" i="1" s="1"/>
  <c r="ZV769" i="1"/>
  <c r="ZX769" i="1" s="1"/>
  <c r="WC769" i="1"/>
  <c r="VI769" i="1"/>
  <c r="VK769" i="1" s="1"/>
  <c r="UQ769" i="1"/>
  <c r="US769" i="1" s="1"/>
  <c r="TY769" i="1"/>
  <c r="UA769" i="1" s="1"/>
  <c r="RP769" i="1"/>
  <c r="RE769" i="1"/>
  <c r="RG769" i="1" s="1"/>
  <c r="QM769" i="1"/>
  <c r="QO769" i="1" s="1"/>
  <c r="OD769" i="1"/>
  <c r="FB769" i="1"/>
  <c r="FD769" i="1" s="1"/>
  <c r="EA769" i="1"/>
  <c r="EC769" i="1" s="1"/>
  <c r="ACY768" i="1"/>
  <c r="ADA768" i="1" s="1"/>
  <c r="ACP768" i="1"/>
  <c r="ACR768" i="1" s="1"/>
  <c r="ACG768" i="1"/>
  <c r="ACI768" i="1" s="1"/>
  <c r="ABX768" i="1"/>
  <c r="ABZ768" i="1" s="1"/>
  <c r="ABO768" i="1"/>
  <c r="ABQ768" i="1" s="1"/>
  <c r="ABF768" i="1"/>
  <c r="ABH768" i="1" s="1"/>
  <c r="AAW768" i="1"/>
  <c r="AAY768" i="1" s="1"/>
  <c r="AAN768" i="1"/>
  <c r="AAP768" i="1" s="1"/>
  <c r="AAE768" i="1"/>
  <c r="AAG768" i="1" s="1"/>
  <c r="ZV768" i="1"/>
  <c r="ZX768" i="1" s="1"/>
  <c r="WC768" i="1"/>
  <c r="VI768" i="1"/>
  <c r="VK768" i="1" s="1"/>
  <c r="UQ768" i="1"/>
  <c r="US768" i="1" s="1"/>
  <c r="TY768" i="1"/>
  <c r="UA768" i="1" s="1"/>
  <c r="RP768" i="1"/>
  <c r="RE768" i="1"/>
  <c r="RG768" i="1" s="1"/>
  <c r="QM768" i="1"/>
  <c r="QO768" i="1" s="1"/>
  <c r="OD768" i="1"/>
  <c r="HF768" i="1"/>
  <c r="FB768" i="1"/>
  <c r="FD768" i="1" s="1"/>
  <c r="EA768" i="1"/>
  <c r="EC768" i="1" s="1"/>
  <c r="ACY767" i="1"/>
  <c r="ADA767" i="1" s="1"/>
  <c r="ACP767" i="1"/>
  <c r="ACR767" i="1" s="1"/>
  <c r="ACG767" i="1"/>
  <c r="ACI767" i="1" s="1"/>
  <c r="ABX767" i="1"/>
  <c r="ABZ767" i="1" s="1"/>
  <c r="ABO767" i="1"/>
  <c r="ABQ767" i="1" s="1"/>
  <c r="ABF767" i="1"/>
  <c r="ABH767" i="1" s="1"/>
  <c r="AAW767" i="1"/>
  <c r="AAY767" i="1" s="1"/>
  <c r="AAN767" i="1"/>
  <c r="AAP767" i="1" s="1"/>
  <c r="AAE767" i="1"/>
  <c r="AAG767" i="1" s="1"/>
  <c r="ZV767" i="1"/>
  <c r="ZX767" i="1" s="1"/>
  <c r="WC767" i="1"/>
  <c r="VI767" i="1"/>
  <c r="VK767" i="1" s="1"/>
  <c r="UQ767" i="1"/>
  <c r="US767" i="1" s="1"/>
  <c r="TY767" i="1"/>
  <c r="UA767" i="1" s="1"/>
  <c r="RP767" i="1"/>
  <c r="RE767" i="1"/>
  <c r="RG767" i="1" s="1"/>
  <c r="QM767" i="1"/>
  <c r="QO767" i="1" s="1"/>
  <c r="OD767" i="1"/>
  <c r="HF767" i="1"/>
  <c r="FB767" i="1"/>
  <c r="FD767" i="1" s="1"/>
  <c r="EA767" i="1"/>
  <c r="EC767" i="1" s="1"/>
  <c r="ACY766" i="1"/>
  <c r="ACP766" i="1"/>
  <c r="ACG766" i="1"/>
  <c r="ABX766" i="1"/>
  <c r="ABO766" i="1"/>
  <c r="ABF766" i="1"/>
  <c r="AAW766" i="1"/>
  <c r="AAN766" i="1"/>
  <c r="AAE766" i="1"/>
  <c r="ZV766" i="1"/>
  <c r="VI766" i="1"/>
  <c r="UQ766" i="1"/>
  <c r="TY766" i="1"/>
  <c r="RE766" i="1"/>
  <c r="QM766" i="1"/>
  <c r="FB766" i="1"/>
  <c r="EA766" i="1"/>
  <c r="ACY764" i="1"/>
  <c r="ADA764" i="1" s="1"/>
  <c r="ACP764" i="1"/>
  <c r="ACR764" i="1" s="1"/>
  <c r="ACG764" i="1"/>
  <c r="ACI764" i="1" s="1"/>
  <c r="ABX764" i="1"/>
  <c r="ABZ764" i="1" s="1"/>
  <c r="ABO764" i="1"/>
  <c r="ABQ764" i="1" s="1"/>
  <c r="ABF764" i="1"/>
  <c r="ABH764" i="1" s="1"/>
  <c r="AAW764" i="1"/>
  <c r="AAY764" i="1" s="1"/>
  <c r="AAN764" i="1"/>
  <c r="AAP764" i="1" s="1"/>
  <c r="AAE764" i="1"/>
  <c r="AAG764" i="1" s="1"/>
  <c r="ZV764" i="1"/>
  <c r="ZX764" i="1" s="1"/>
  <c r="WC764" i="1"/>
  <c r="VI764" i="1"/>
  <c r="VK764" i="1" s="1"/>
  <c r="UQ764" i="1"/>
  <c r="US764" i="1" s="1"/>
  <c r="TY764" i="1"/>
  <c r="UA764" i="1" s="1"/>
  <c r="RP764" i="1"/>
  <c r="RE764" i="1"/>
  <c r="RG764" i="1" s="1"/>
  <c r="QM764" i="1"/>
  <c r="QO764" i="1" s="1"/>
  <c r="OD764" i="1"/>
  <c r="HF764" i="1"/>
  <c r="FB764" i="1"/>
  <c r="FD764" i="1" s="1"/>
  <c r="EA764" i="1"/>
  <c r="EC764" i="1" s="1"/>
  <c r="ACY763" i="1"/>
  <c r="ADA763" i="1" s="1"/>
  <c r="ACP763" i="1"/>
  <c r="ACR763" i="1" s="1"/>
  <c r="ACG763" i="1"/>
  <c r="ACI763" i="1" s="1"/>
  <c r="ABX763" i="1"/>
  <c r="ABZ763" i="1" s="1"/>
  <c r="ABO763" i="1"/>
  <c r="ABQ763" i="1" s="1"/>
  <c r="ABF763" i="1"/>
  <c r="ABH763" i="1" s="1"/>
  <c r="AAW763" i="1"/>
  <c r="AAY763" i="1" s="1"/>
  <c r="AAN763" i="1"/>
  <c r="AAP763" i="1" s="1"/>
  <c r="AAE763" i="1"/>
  <c r="AAG763" i="1" s="1"/>
  <c r="ZV763" i="1"/>
  <c r="ZX763" i="1" s="1"/>
  <c r="WC763" i="1"/>
  <c r="VI763" i="1"/>
  <c r="VK763" i="1" s="1"/>
  <c r="UQ763" i="1"/>
  <c r="US763" i="1" s="1"/>
  <c r="TY763" i="1"/>
  <c r="UA763" i="1" s="1"/>
  <c r="RP763" i="1"/>
  <c r="RE763" i="1"/>
  <c r="RG763" i="1" s="1"/>
  <c r="QM763" i="1"/>
  <c r="QO763" i="1" s="1"/>
  <c r="OD763" i="1"/>
  <c r="HF763" i="1"/>
  <c r="FB763" i="1"/>
  <c r="FD763" i="1" s="1"/>
  <c r="EA763" i="1"/>
  <c r="EC763" i="1" s="1"/>
  <c r="ACY762" i="1"/>
  <c r="ADA762" i="1" s="1"/>
  <c r="ACP762" i="1"/>
  <c r="ACR762" i="1" s="1"/>
  <c r="ACG762" i="1"/>
  <c r="ACI762" i="1" s="1"/>
  <c r="ABX762" i="1"/>
  <c r="ABZ762" i="1" s="1"/>
  <c r="ABO762" i="1"/>
  <c r="ABQ762" i="1" s="1"/>
  <c r="ABF762" i="1"/>
  <c r="ABH762" i="1" s="1"/>
  <c r="AAW762" i="1"/>
  <c r="AAY762" i="1" s="1"/>
  <c r="AAN762" i="1"/>
  <c r="AAP762" i="1" s="1"/>
  <c r="AAE762" i="1"/>
  <c r="AAG762" i="1" s="1"/>
  <c r="ZV762" i="1"/>
  <c r="ZX762" i="1" s="1"/>
  <c r="WC762" i="1"/>
  <c r="VI762" i="1"/>
  <c r="VK762" i="1" s="1"/>
  <c r="UQ762" i="1"/>
  <c r="US762" i="1" s="1"/>
  <c r="TY762" i="1"/>
  <c r="UA762" i="1" s="1"/>
  <c r="RP762" i="1"/>
  <c r="RE762" i="1"/>
  <c r="RG762" i="1" s="1"/>
  <c r="QM762" i="1"/>
  <c r="QO762" i="1" s="1"/>
  <c r="OD762" i="1"/>
  <c r="HF762" i="1"/>
  <c r="FB762" i="1"/>
  <c r="FD762" i="1" s="1"/>
  <c r="EA762" i="1"/>
  <c r="EC762" i="1" s="1"/>
  <c r="ACY761" i="1"/>
  <c r="ADA761" i="1" s="1"/>
  <c r="ACP761" i="1"/>
  <c r="ACR761" i="1" s="1"/>
  <c r="ACG761" i="1"/>
  <c r="ACI761" i="1" s="1"/>
  <c r="ABX761" i="1"/>
  <c r="ABZ761" i="1" s="1"/>
  <c r="ABO761" i="1"/>
  <c r="ABQ761" i="1" s="1"/>
  <c r="ABF761" i="1"/>
  <c r="ABH761" i="1" s="1"/>
  <c r="AAW761" i="1"/>
  <c r="AAY761" i="1" s="1"/>
  <c r="AAN761" i="1"/>
  <c r="AAP761" i="1" s="1"/>
  <c r="AAE761" i="1"/>
  <c r="AAG761" i="1" s="1"/>
  <c r="ZV761" i="1"/>
  <c r="ZX761" i="1" s="1"/>
  <c r="WC761" i="1"/>
  <c r="VI761" i="1"/>
  <c r="VK761" i="1" s="1"/>
  <c r="UQ761" i="1"/>
  <c r="US761" i="1" s="1"/>
  <c r="TY761" i="1"/>
  <c r="UA761" i="1" s="1"/>
  <c r="RP761" i="1"/>
  <c r="RE761" i="1"/>
  <c r="RG761" i="1" s="1"/>
  <c r="QM761" i="1"/>
  <c r="QO761" i="1" s="1"/>
  <c r="OD761" i="1"/>
  <c r="HF761" i="1"/>
  <c r="FB761" i="1"/>
  <c r="FD761" i="1" s="1"/>
  <c r="EA761" i="1"/>
  <c r="EC761" i="1" s="1"/>
  <c r="ACY760" i="1"/>
  <c r="ACP760" i="1"/>
  <c r="ACG760" i="1"/>
  <c r="ABX760" i="1"/>
  <c r="ABO760" i="1"/>
  <c r="ABF760" i="1"/>
  <c r="AAW760" i="1"/>
  <c r="AAN760" i="1"/>
  <c r="AAE760" i="1"/>
  <c r="ZV760" i="1"/>
  <c r="VI760" i="1"/>
  <c r="UQ760" i="1"/>
  <c r="TY760" i="1"/>
  <c r="RE760" i="1"/>
  <c r="QM760" i="1"/>
  <c r="FB760" i="1"/>
  <c r="EA760" i="1"/>
  <c r="ACY758" i="1"/>
  <c r="ADA758" i="1" s="1"/>
  <c r="ACP758" i="1"/>
  <c r="ACR758" i="1" s="1"/>
  <c r="ACG758" i="1"/>
  <c r="ACI758" i="1" s="1"/>
  <c r="ABX758" i="1"/>
  <c r="ABZ758" i="1" s="1"/>
  <c r="ABO758" i="1"/>
  <c r="ABQ758" i="1" s="1"/>
  <c r="ABF758" i="1"/>
  <c r="ABH758" i="1" s="1"/>
  <c r="AAW758" i="1"/>
  <c r="AAY758" i="1" s="1"/>
  <c r="AAN758" i="1"/>
  <c r="AAP758" i="1" s="1"/>
  <c r="AAE758" i="1"/>
  <c r="AAG758" i="1" s="1"/>
  <c r="ZV758" i="1"/>
  <c r="ZX758" i="1" s="1"/>
  <c r="WC758" i="1"/>
  <c r="VI758" i="1"/>
  <c r="VK758" i="1" s="1"/>
  <c r="UQ758" i="1"/>
  <c r="US758" i="1" s="1"/>
  <c r="TY758" i="1"/>
  <c r="UA758" i="1" s="1"/>
  <c r="RP758" i="1"/>
  <c r="RE758" i="1"/>
  <c r="RG758" i="1" s="1"/>
  <c r="QM758" i="1"/>
  <c r="QO758" i="1" s="1"/>
  <c r="OD758" i="1"/>
  <c r="FB758" i="1"/>
  <c r="FD758" i="1" s="1"/>
  <c r="EA758" i="1"/>
  <c r="EC758" i="1" s="1"/>
  <c r="ACY757" i="1"/>
  <c r="ADA757" i="1" s="1"/>
  <c r="ACP757" i="1"/>
  <c r="ACR757" i="1" s="1"/>
  <c r="ACG757" i="1"/>
  <c r="ACI757" i="1" s="1"/>
  <c r="ABX757" i="1"/>
  <c r="ABZ757" i="1" s="1"/>
  <c r="ABO757" i="1"/>
  <c r="ABQ757" i="1" s="1"/>
  <c r="ABF757" i="1"/>
  <c r="ABH757" i="1" s="1"/>
  <c r="AAW757" i="1"/>
  <c r="AAY757" i="1" s="1"/>
  <c r="AAN757" i="1"/>
  <c r="AAP757" i="1" s="1"/>
  <c r="AAE757" i="1"/>
  <c r="AAG757" i="1" s="1"/>
  <c r="ZV757" i="1"/>
  <c r="ZX757" i="1" s="1"/>
  <c r="WC757" i="1"/>
  <c r="VI757" i="1"/>
  <c r="VK757" i="1" s="1"/>
  <c r="UQ757" i="1"/>
  <c r="US757" i="1" s="1"/>
  <c r="TY757" i="1"/>
  <c r="UA757" i="1" s="1"/>
  <c r="RP757" i="1"/>
  <c r="RE757" i="1"/>
  <c r="RG757" i="1" s="1"/>
  <c r="QM757" i="1"/>
  <c r="QO757" i="1" s="1"/>
  <c r="OD757" i="1"/>
  <c r="FB757" i="1"/>
  <c r="FD757" i="1" s="1"/>
  <c r="EA757" i="1"/>
  <c r="EC757" i="1" s="1"/>
  <c r="ACY756" i="1"/>
  <c r="ADA756" i="1" s="1"/>
  <c r="ACP756" i="1"/>
  <c r="ACR756" i="1" s="1"/>
  <c r="ACG756" i="1"/>
  <c r="ACI756" i="1" s="1"/>
  <c r="ABX756" i="1"/>
  <c r="ABZ756" i="1" s="1"/>
  <c r="ABO756" i="1"/>
  <c r="ABQ756" i="1" s="1"/>
  <c r="ABF756" i="1"/>
  <c r="ABH756" i="1" s="1"/>
  <c r="AAW756" i="1"/>
  <c r="AAY756" i="1" s="1"/>
  <c r="AAN756" i="1"/>
  <c r="AAP756" i="1" s="1"/>
  <c r="AAE756" i="1"/>
  <c r="AAG756" i="1" s="1"/>
  <c r="ZV756" i="1"/>
  <c r="ZX756" i="1" s="1"/>
  <c r="WC756" i="1"/>
  <c r="VI756" i="1"/>
  <c r="VK756" i="1" s="1"/>
  <c r="UQ756" i="1"/>
  <c r="US756" i="1" s="1"/>
  <c r="TY756" i="1"/>
  <c r="UA756" i="1" s="1"/>
  <c r="RP756" i="1"/>
  <c r="RE756" i="1"/>
  <c r="RG756" i="1" s="1"/>
  <c r="QM756" i="1"/>
  <c r="QO756" i="1" s="1"/>
  <c r="OD756" i="1"/>
  <c r="HF756" i="1"/>
  <c r="FB756" i="1"/>
  <c r="FD756" i="1" s="1"/>
  <c r="EA756" i="1"/>
  <c r="EC756" i="1" s="1"/>
  <c r="ACY755" i="1"/>
  <c r="ADA755" i="1" s="1"/>
  <c r="ACP755" i="1"/>
  <c r="ACR755" i="1" s="1"/>
  <c r="ACG755" i="1"/>
  <c r="ACI755" i="1" s="1"/>
  <c r="ABX755" i="1"/>
  <c r="ABZ755" i="1" s="1"/>
  <c r="ABO755" i="1"/>
  <c r="ABQ755" i="1" s="1"/>
  <c r="ABF755" i="1"/>
  <c r="ABH755" i="1" s="1"/>
  <c r="AAW755" i="1"/>
  <c r="AAY755" i="1" s="1"/>
  <c r="AAN755" i="1"/>
  <c r="AAP755" i="1" s="1"/>
  <c r="AAE755" i="1"/>
  <c r="AAG755" i="1" s="1"/>
  <c r="ZV755" i="1"/>
  <c r="ZX755" i="1" s="1"/>
  <c r="WC755" i="1"/>
  <c r="VI755" i="1"/>
  <c r="VK755" i="1" s="1"/>
  <c r="UQ755" i="1"/>
  <c r="US755" i="1" s="1"/>
  <c r="TY755" i="1"/>
  <c r="UA755" i="1" s="1"/>
  <c r="RP755" i="1"/>
  <c r="RE755" i="1"/>
  <c r="RG755" i="1" s="1"/>
  <c r="QM755" i="1"/>
  <c r="QO755" i="1" s="1"/>
  <c r="OD755" i="1"/>
  <c r="HF755" i="1"/>
  <c r="FB755" i="1"/>
  <c r="FD755" i="1" s="1"/>
  <c r="EA755" i="1"/>
  <c r="EC755" i="1" s="1"/>
  <c r="ACY754" i="1"/>
  <c r="ACP754" i="1"/>
  <c r="ACG754" i="1"/>
  <c r="ABX754" i="1"/>
  <c r="ABO754" i="1"/>
  <c r="ABF754" i="1"/>
  <c r="AAW754" i="1"/>
  <c r="AAN754" i="1"/>
  <c r="AAE754" i="1"/>
  <c r="ZV754" i="1"/>
  <c r="VI754" i="1"/>
  <c r="UQ754" i="1"/>
  <c r="TY754" i="1"/>
  <c r="RE754" i="1"/>
  <c r="QM754" i="1"/>
  <c r="FB754" i="1"/>
  <c r="EA754" i="1"/>
  <c r="ACY752" i="1"/>
  <c r="ADA752" i="1" s="1"/>
  <c r="ACP752" i="1"/>
  <c r="ACR752" i="1" s="1"/>
  <c r="ACG752" i="1"/>
  <c r="ACI752" i="1" s="1"/>
  <c r="ABX752" i="1"/>
  <c r="ABZ752" i="1" s="1"/>
  <c r="ABO752" i="1"/>
  <c r="ABQ752" i="1" s="1"/>
  <c r="ABF752" i="1"/>
  <c r="ABH752" i="1" s="1"/>
  <c r="AAW752" i="1"/>
  <c r="AAY752" i="1" s="1"/>
  <c r="AAN752" i="1"/>
  <c r="AAP752" i="1" s="1"/>
  <c r="AAE752" i="1"/>
  <c r="AAG752" i="1" s="1"/>
  <c r="ZV752" i="1"/>
  <c r="ZX752" i="1" s="1"/>
  <c r="WC752" i="1"/>
  <c r="VI752" i="1"/>
  <c r="VK752" i="1" s="1"/>
  <c r="UQ752" i="1"/>
  <c r="US752" i="1" s="1"/>
  <c r="TY752" i="1"/>
  <c r="UA752" i="1" s="1"/>
  <c r="RP752" i="1"/>
  <c r="RE752" i="1"/>
  <c r="RG752" i="1" s="1"/>
  <c r="QM752" i="1"/>
  <c r="QO752" i="1" s="1"/>
  <c r="OD752" i="1"/>
  <c r="HF752" i="1"/>
  <c r="FB752" i="1"/>
  <c r="FD752" i="1" s="1"/>
  <c r="EA752" i="1"/>
  <c r="EC752" i="1" s="1"/>
  <c r="ACY751" i="1"/>
  <c r="ADA751" i="1" s="1"/>
  <c r="ACP751" i="1"/>
  <c r="ACR751" i="1" s="1"/>
  <c r="ACG751" i="1"/>
  <c r="ACI751" i="1" s="1"/>
  <c r="ABX751" i="1"/>
  <c r="ABZ751" i="1" s="1"/>
  <c r="ABO751" i="1"/>
  <c r="ABQ751" i="1" s="1"/>
  <c r="ABF751" i="1"/>
  <c r="ABH751" i="1" s="1"/>
  <c r="AAW751" i="1"/>
  <c r="AAY751" i="1" s="1"/>
  <c r="AAN751" i="1"/>
  <c r="AAP751" i="1" s="1"/>
  <c r="AAE751" i="1"/>
  <c r="AAG751" i="1" s="1"/>
  <c r="ZV751" i="1"/>
  <c r="ZX751" i="1" s="1"/>
  <c r="WC751" i="1"/>
  <c r="VI751" i="1"/>
  <c r="VK751" i="1" s="1"/>
  <c r="UQ751" i="1"/>
  <c r="US751" i="1" s="1"/>
  <c r="TY751" i="1"/>
  <c r="UA751" i="1" s="1"/>
  <c r="RP751" i="1"/>
  <c r="RE751" i="1"/>
  <c r="RG751" i="1" s="1"/>
  <c r="QM751" i="1"/>
  <c r="QO751" i="1" s="1"/>
  <c r="OD751" i="1"/>
  <c r="HF751" i="1"/>
  <c r="FB751" i="1"/>
  <c r="FD751" i="1" s="1"/>
  <c r="EA751" i="1"/>
  <c r="EC751" i="1" s="1"/>
  <c r="ACY750" i="1"/>
  <c r="ADA750" i="1" s="1"/>
  <c r="ACP750" i="1"/>
  <c r="ACR750" i="1" s="1"/>
  <c r="ACG750" i="1"/>
  <c r="ACI750" i="1" s="1"/>
  <c r="ABX750" i="1"/>
  <c r="ABZ750" i="1" s="1"/>
  <c r="ABO750" i="1"/>
  <c r="ABQ750" i="1" s="1"/>
  <c r="ABF750" i="1"/>
  <c r="ABH750" i="1" s="1"/>
  <c r="AAW750" i="1"/>
  <c r="AAY750" i="1" s="1"/>
  <c r="AAN750" i="1"/>
  <c r="AAP750" i="1" s="1"/>
  <c r="AAE750" i="1"/>
  <c r="AAG750" i="1" s="1"/>
  <c r="ZV750" i="1"/>
  <c r="ZX750" i="1" s="1"/>
  <c r="WC750" i="1"/>
  <c r="VI750" i="1"/>
  <c r="VK750" i="1" s="1"/>
  <c r="UQ750" i="1"/>
  <c r="US750" i="1" s="1"/>
  <c r="TY750" i="1"/>
  <c r="UA750" i="1" s="1"/>
  <c r="RP750" i="1"/>
  <c r="RE750" i="1"/>
  <c r="RG750" i="1" s="1"/>
  <c r="QM750" i="1"/>
  <c r="QO750" i="1" s="1"/>
  <c r="OD750" i="1"/>
  <c r="HF750" i="1"/>
  <c r="FB750" i="1"/>
  <c r="FD750" i="1" s="1"/>
  <c r="EA750" i="1"/>
  <c r="EC750" i="1" s="1"/>
  <c r="ACY749" i="1"/>
  <c r="ADA749" i="1" s="1"/>
  <c r="ACP749" i="1"/>
  <c r="ACR749" i="1" s="1"/>
  <c r="ACG749" i="1"/>
  <c r="ACI749" i="1" s="1"/>
  <c r="ABX749" i="1"/>
  <c r="ABZ749" i="1" s="1"/>
  <c r="ABO749" i="1"/>
  <c r="ABQ749" i="1" s="1"/>
  <c r="ABF749" i="1"/>
  <c r="ABH749" i="1" s="1"/>
  <c r="AAW749" i="1"/>
  <c r="AAY749" i="1" s="1"/>
  <c r="AAN749" i="1"/>
  <c r="AAP749" i="1" s="1"/>
  <c r="AAE749" i="1"/>
  <c r="AAG749" i="1" s="1"/>
  <c r="ZV749" i="1"/>
  <c r="ZX749" i="1" s="1"/>
  <c r="WC749" i="1"/>
  <c r="VI749" i="1"/>
  <c r="VK749" i="1" s="1"/>
  <c r="UQ749" i="1"/>
  <c r="US749" i="1" s="1"/>
  <c r="TY749" i="1"/>
  <c r="UA749" i="1" s="1"/>
  <c r="RP749" i="1"/>
  <c r="RE749" i="1"/>
  <c r="RG749" i="1" s="1"/>
  <c r="QM749" i="1"/>
  <c r="QO749" i="1" s="1"/>
  <c r="OD749" i="1"/>
  <c r="HF749" i="1"/>
  <c r="FB749" i="1"/>
  <c r="FD749" i="1" s="1"/>
  <c r="EA749" i="1"/>
  <c r="EC749" i="1" s="1"/>
  <c r="ACY748" i="1"/>
  <c r="ACP748" i="1"/>
  <c r="ACG748" i="1"/>
  <c r="ABX748" i="1"/>
  <c r="ABO748" i="1"/>
  <c r="ABF748" i="1"/>
  <c r="AAW748" i="1"/>
  <c r="AAN748" i="1"/>
  <c r="AAE748" i="1"/>
  <c r="ZV748" i="1"/>
  <c r="VI748" i="1"/>
  <c r="UQ748" i="1"/>
  <c r="TY748" i="1"/>
  <c r="RE748" i="1"/>
  <c r="QM748" i="1"/>
  <c r="FB748" i="1"/>
  <c r="EA748" i="1"/>
  <c r="ACY746" i="1"/>
  <c r="ADA746" i="1" s="1"/>
  <c r="ACP746" i="1"/>
  <c r="ACR746" i="1" s="1"/>
  <c r="ACG746" i="1"/>
  <c r="ACI746" i="1" s="1"/>
  <c r="ABX746" i="1"/>
  <c r="ABZ746" i="1" s="1"/>
  <c r="ABO746" i="1"/>
  <c r="ABQ746" i="1" s="1"/>
  <c r="ABF746" i="1"/>
  <c r="ABH746" i="1" s="1"/>
  <c r="AAW746" i="1"/>
  <c r="AAY746" i="1" s="1"/>
  <c r="AAN746" i="1"/>
  <c r="AAP746" i="1" s="1"/>
  <c r="AAE746" i="1"/>
  <c r="AAG746" i="1" s="1"/>
  <c r="ZV746" i="1"/>
  <c r="ZX746" i="1" s="1"/>
  <c r="WC746" i="1"/>
  <c r="VI746" i="1"/>
  <c r="VK746" i="1" s="1"/>
  <c r="UQ746" i="1"/>
  <c r="US746" i="1" s="1"/>
  <c r="TY746" i="1"/>
  <c r="UA746" i="1" s="1"/>
  <c r="RP746" i="1"/>
  <c r="RE746" i="1"/>
  <c r="RG746" i="1" s="1"/>
  <c r="QM746" i="1"/>
  <c r="QO746" i="1" s="1"/>
  <c r="OD746" i="1"/>
  <c r="FB746" i="1"/>
  <c r="FD746" i="1" s="1"/>
  <c r="EA746" i="1"/>
  <c r="EC746" i="1" s="1"/>
  <c r="ACY745" i="1"/>
  <c r="ADA745" i="1" s="1"/>
  <c r="ACP745" i="1"/>
  <c r="ACR745" i="1" s="1"/>
  <c r="ACG745" i="1"/>
  <c r="ACI745" i="1" s="1"/>
  <c r="ABX745" i="1"/>
  <c r="ABZ745" i="1" s="1"/>
  <c r="ABO745" i="1"/>
  <c r="ABQ745" i="1" s="1"/>
  <c r="ABF745" i="1"/>
  <c r="ABH745" i="1" s="1"/>
  <c r="AAW745" i="1"/>
  <c r="AAY745" i="1" s="1"/>
  <c r="AAN745" i="1"/>
  <c r="AAP745" i="1" s="1"/>
  <c r="AAE745" i="1"/>
  <c r="AAG745" i="1" s="1"/>
  <c r="ZV745" i="1"/>
  <c r="ZX745" i="1" s="1"/>
  <c r="WC745" i="1"/>
  <c r="VI745" i="1"/>
  <c r="VK745" i="1" s="1"/>
  <c r="UQ745" i="1"/>
  <c r="US745" i="1" s="1"/>
  <c r="TY745" i="1"/>
  <c r="UA745" i="1" s="1"/>
  <c r="RP745" i="1"/>
  <c r="RE745" i="1"/>
  <c r="RG745" i="1" s="1"/>
  <c r="QM745" i="1"/>
  <c r="QO745" i="1" s="1"/>
  <c r="OD745" i="1"/>
  <c r="HF745" i="1"/>
  <c r="FB745" i="1"/>
  <c r="FD745" i="1" s="1"/>
  <c r="EA745" i="1"/>
  <c r="EC745" i="1" s="1"/>
  <c r="ACY744" i="1"/>
  <c r="ADA744" i="1" s="1"/>
  <c r="ACP744" i="1"/>
  <c r="ACR744" i="1" s="1"/>
  <c r="ACG744" i="1"/>
  <c r="ACI744" i="1" s="1"/>
  <c r="ABX744" i="1"/>
  <c r="ABZ744" i="1" s="1"/>
  <c r="ABO744" i="1"/>
  <c r="ABQ744" i="1" s="1"/>
  <c r="ABF744" i="1"/>
  <c r="ABH744" i="1" s="1"/>
  <c r="AAW744" i="1"/>
  <c r="AAY744" i="1" s="1"/>
  <c r="AAN744" i="1"/>
  <c r="AAP744" i="1" s="1"/>
  <c r="AAE744" i="1"/>
  <c r="AAG744" i="1" s="1"/>
  <c r="ZV744" i="1"/>
  <c r="ZX744" i="1" s="1"/>
  <c r="WC744" i="1"/>
  <c r="VI744" i="1"/>
  <c r="VK744" i="1" s="1"/>
  <c r="UQ744" i="1"/>
  <c r="US744" i="1" s="1"/>
  <c r="TY744" i="1"/>
  <c r="UA744" i="1" s="1"/>
  <c r="RP744" i="1"/>
  <c r="RE744" i="1"/>
  <c r="RG744" i="1" s="1"/>
  <c r="QM744" i="1"/>
  <c r="QO744" i="1" s="1"/>
  <c r="OD744" i="1"/>
  <c r="FB744" i="1"/>
  <c r="FD744" i="1" s="1"/>
  <c r="EA744" i="1"/>
  <c r="EC744" i="1" s="1"/>
  <c r="ACY743" i="1"/>
  <c r="ADA743" i="1" s="1"/>
  <c r="ACP743" i="1"/>
  <c r="ACR743" i="1" s="1"/>
  <c r="ACG743" i="1"/>
  <c r="ACI743" i="1" s="1"/>
  <c r="ABX743" i="1"/>
  <c r="ABZ743" i="1" s="1"/>
  <c r="ABO743" i="1"/>
  <c r="ABQ743" i="1" s="1"/>
  <c r="ABF743" i="1"/>
  <c r="ABH743" i="1" s="1"/>
  <c r="AAW743" i="1"/>
  <c r="AAY743" i="1" s="1"/>
  <c r="AAN743" i="1"/>
  <c r="AAP743" i="1" s="1"/>
  <c r="AAE743" i="1"/>
  <c r="AAG743" i="1" s="1"/>
  <c r="ZV743" i="1"/>
  <c r="ZX743" i="1" s="1"/>
  <c r="WC743" i="1"/>
  <c r="VI743" i="1"/>
  <c r="VK743" i="1" s="1"/>
  <c r="UQ743" i="1"/>
  <c r="US743" i="1" s="1"/>
  <c r="TY743" i="1"/>
  <c r="UA743" i="1" s="1"/>
  <c r="RP743" i="1"/>
  <c r="RE743" i="1"/>
  <c r="RG743" i="1" s="1"/>
  <c r="QM743" i="1"/>
  <c r="QO743" i="1" s="1"/>
  <c r="OD743" i="1"/>
  <c r="HF743" i="1"/>
  <c r="FB743" i="1"/>
  <c r="FD743" i="1" s="1"/>
  <c r="EA743" i="1"/>
  <c r="EC743" i="1" s="1"/>
  <c r="ACY742" i="1"/>
  <c r="ACP742" i="1"/>
  <c r="ACG742" i="1"/>
  <c r="ABX742" i="1"/>
  <c r="ABO742" i="1"/>
  <c r="ABF742" i="1"/>
  <c r="AAW742" i="1"/>
  <c r="AAN742" i="1"/>
  <c r="AAE742" i="1"/>
  <c r="ZV742" i="1"/>
  <c r="VI742" i="1"/>
  <c r="UQ742" i="1"/>
  <c r="TY742" i="1"/>
  <c r="RE742" i="1"/>
  <c r="QM742" i="1"/>
  <c r="FB742" i="1"/>
  <c r="EA742" i="1"/>
  <c r="ACY740" i="1"/>
  <c r="ADA740" i="1" s="1"/>
  <c r="ACP740" i="1"/>
  <c r="ACR740" i="1" s="1"/>
  <c r="ACG740" i="1"/>
  <c r="ACI740" i="1" s="1"/>
  <c r="ABX740" i="1"/>
  <c r="ABZ740" i="1" s="1"/>
  <c r="ABO740" i="1"/>
  <c r="ABQ740" i="1" s="1"/>
  <c r="ABF740" i="1"/>
  <c r="ABH740" i="1" s="1"/>
  <c r="AAW740" i="1"/>
  <c r="AAY740" i="1" s="1"/>
  <c r="AAN740" i="1"/>
  <c r="AAP740" i="1" s="1"/>
  <c r="AAE740" i="1"/>
  <c r="AAG740" i="1" s="1"/>
  <c r="ZV740" i="1"/>
  <c r="ZX740" i="1" s="1"/>
  <c r="WC740" i="1"/>
  <c r="VI740" i="1"/>
  <c r="VK740" i="1" s="1"/>
  <c r="UQ740" i="1"/>
  <c r="US740" i="1" s="1"/>
  <c r="TY740" i="1"/>
  <c r="UA740" i="1" s="1"/>
  <c r="RP740" i="1"/>
  <c r="RE740" i="1"/>
  <c r="RG740" i="1" s="1"/>
  <c r="QM740" i="1"/>
  <c r="QO740" i="1" s="1"/>
  <c r="OD740" i="1"/>
  <c r="HF740" i="1"/>
  <c r="FB740" i="1"/>
  <c r="FD740" i="1" s="1"/>
  <c r="EA740" i="1"/>
  <c r="EC740" i="1" s="1"/>
  <c r="ACY739" i="1"/>
  <c r="ADA739" i="1" s="1"/>
  <c r="ACP739" i="1"/>
  <c r="ACR739" i="1" s="1"/>
  <c r="ACG739" i="1"/>
  <c r="ACI739" i="1" s="1"/>
  <c r="ABX739" i="1"/>
  <c r="ABZ739" i="1" s="1"/>
  <c r="ABO739" i="1"/>
  <c r="ABQ739" i="1" s="1"/>
  <c r="ABF739" i="1"/>
  <c r="ABH739" i="1" s="1"/>
  <c r="AAW739" i="1"/>
  <c r="AAY739" i="1" s="1"/>
  <c r="AAN739" i="1"/>
  <c r="AAP739" i="1" s="1"/>
  <c r="AAE739" i="1"/>
  <c r="AAG739" i="1" s="1"/>
  <c r="ZV739" i="1"/>
  <c r="ZX739" i="1" s="1"/>
  <c r="WC739" i="1"/>
  <c r="VI739" i="1"/>
  <c r="VK739" i="1" s="1"/>
  <c r="UQ739" i="1"/>
  <c r="US739" i="1" s="1"/>
  <c r="TY739" i="1"/>
  <c r="UA739" i="1" s="1"/>
  <c r="RP739" i="1"/>
  <c r="RE739" i="1"/>
  <c r="RG739" i="1" s="1"/>
  <c r="QM739" i="1"/>
  <c r="QO739" i="1" s="1"/>
  <c r="OD739" i="1"/>
  <c r="HF739" i="1"/>
  <c r="FB739" i="1"/>
  <c r="FD739" i="1" s="1"/>
  <c r="EA739" i="1"/>
  <c r="EC739" i="1" s="1"/>
  <c r="ACY738" i="1"/>
  <c r="ADA738" i="1" s="1"/>
  <c r="ACP738" i="1"/>
  <c r="ACR738" i="1" s="1"/>
  <c r="ACG738" i="1"/>
  <c r="ACI738" i="1" s="1"/>
  <c r="ABX738" i="1"/>
  <c r="ABZ738" i="1" s="1"/>
  <c r="ABO738" i="1"/>
  <c r="ABQ738" i="1" s="1"/>
  <c r="ABF738" i="1"/>
  <c r="ABH738" i="1" s="1"/>
  <c r="AAW738" i="1"/>
  <c r="AAY738" i="1" s="1"/>
  <c r="AAN738" i="1"/>
  <c r="AAP738" i="1" s="1"/>
  <c r="AAE738" i="1"/>
  <c r="AAG738" i="1" s="1"/>
  <c r="ZV738" i="1"/>
  <c r="ZX738" i="1" s="1"/>
  <c r="WC738" i="1"/>
  <c r="VI738" i="1"/>
  <c r="VK738" i="1" s="1"/>
  <c r="UQ738" i="1"/>
  <c r="US738" i="1" s="1"/>
  <c r="TY738" i="1"/>
  <c r="UA738" i="1" s="1"/>
  <c r="RP738" i="1"/>
  <c r="RE738" i="1"/>
  <c r="RG738" i="1" s="1"/>
  <c r="QM738" i="1"/>
  <c r="QO738" i="1" s="1"/>
  <c r="OD738" i="1"/>
  <c r="FB738" i="1"/>
  <c r="FD738" i="1" s="1"/>
  <c r="EA738" i="1"/>
  <c r="EC738" i="1" s="1"/>
  <c r="ACY737" i="1"/>
  <c r="ADA737" i="1" s="1"/>
  <c r="ACP737" i="1"/>
  <c r="ACR737" i="1" s="1"/>
  <c r="ACG737" i="1"/>
  <c r="ACI737" i="1" s="1"/>
  <c r="ABX737" i="1"/>
  <c r="ABZ737" i="1" s="1"/>
  <c r="ABO737" i="1"/>
  <c r="ABQ737" i="1" s="1"/>
  <c r="ABF737" i="1"/>
  <c r="ABH737" i="1" s="1"/>
  <c r="AAW737" i="1"/>
  <c r="AAY737" i="1" s="1"/>
  <c r="AAN737" i="1"/>
  <c r="AAP737" i="1" s="1"/>
  <c r="AAE737" i="1"/>
  <c r="AAG737" i="1" s="1"/>
  <c r="ZV737" i="1"/>
  <c r="ZX737" i="1" s="1"/>
  <c r="WC737" i="1"/>
  <c r="VI737" i="1"/>
  <c r="VK737" i="1" s="1"/>
  <c r="UQ737" i="1"/>
  <c r="US737" i="1" s="1"/>
  <c r="TY737" i="1"/>
  <c r="UA737" i="1" s="1"/>
  <c r="RP737" i="1"/>
  <c r="RE737" i="1"/>
  <c r="RG737" i="1" s="1"/>
  <c r="QM737" i="1"/>
  <c r="QO737" i="1" s="1"/>
  <c r="OD737" i="1"/>
  <c r="HF737" i="1"/>
  <c r="FB737" i="1"/>
  <c r="FD737" i="1" s="1"/>
  <c r="EA737" i="1"/>
  <c r="EC737" i="1" s="1"/>
  <c r="ACY736" i="1"/>
  <c r="ACP736" i="1"/>
  <c r="ACG736" i="1"/>
  <c r="ABX736" i="1"/>
  <c r="ABO736" i="1"/>
  <c r="ABF736" i="1"/>
  <c r="AAW736" i="1"/>
  <c r="AAN736" i="1"/>
  <c r="AAE736" i="1"/>
  <c r="ZV736" i="1"/>
  <c r="VI736" i="1"/>
  <c r="UQ736" i="1"/>
  <c r="TY736" i="1"/>
  <c r="RE736" i="1"/>
  <c r="QM736" i="1"/>
  <c r="FB736" i="1"/>
  <c r="EA736" i="1"/>
  <c r="ACY734" i="1"/>
  <c r="ADA734" i="1" s="1"/>
  <c r="ACP734" i="1"/>
  <c r="ACR734" i="1" s="1"/>
  <c r="ACG734" i="1"/>
  <c r="ACI734" i="1" s="1"/>
  <c r="ABX734" i="1"/>
  <c r="ABZ734" i="1" s="1"/>
  <c r="ABO734" i="1"/>
  <c r="ABQ734" i="1" s="1"/>
  <c r="ABF734" i="1"/>
  <c r="ABH734" i="1" s="1"/>
  <c r="AAW734" i="1"/>
  <c r="AAY734" i="1" s="1"/>
  <c r="AAN734" i="1"/>
  <c r="AAP734" i="1" s="1"/>
  <c r="AAE734" i="1"/>
  <c r="AAG734" i="1" s="1"/>
  <c r="ZV734" i="1"/>
  <c r="ZX734" i="1" s="1"/>
  <c r="WC734" i="1"/>
  <c r="VI734" i="1"/>
  <c r="VK734" i="1" s="1"/>
  <c r="UQ734" i="1"/>
  <c r="US734" i="1" s="1"/>
  <c r="TY734" i="1"/>
  <c r="UA734" i="1" s="1"/>
  <c r="RP734" i="1"/>
  <c r="RE734" i="1"/>
  <c r="RG734" i="1" s="1"/>
  <c r="QM734" i="1"/>
  <c r="QO734" i="1" s="1"/>
  <c r="OD734" i="1"/>
  <c r="FB734" i="1"/>
  <c r="FD734" i="1" s="1"/>
  <c r="EA734" i="1"/>
  <c r="EC734" i="1" s="1"/>
  <c r="ACY733" i="1"/>
  <c r="ADA733" i="1" s="1"/>
  <c r="ACP733" i="1"/>
  <c r="ACR733" i="1" s="1"/>
  <c r="ACG733" i="1"/>
  <c r="ACI733" i="1" s="1"/>
  <c r="ABX733" i="1"/>
  <c r="ABZ733" i="1" s="1"/>
  <c r="ABO733" i="1"/>
  <c r="ABQ733" i="1" s="1"/>
  <c r="ABF733" i="1"/>
  <c r="ABH733" i="1" s="1"/>
  <c r="AAW733" i="1"/>
  <c r="AAY733" i="1" s="1"/>
  <c r="AAN733" i="1"/>
  <c r="AAP733" i="1" s="1"/>
  <c r="AAE733" i="1"/>
  <c r="AAG733" i="1" s="1"/>
  <c r="ZV733" i="1"/>
  <c r="ZX733" i="1" s="1"/>
  <c r="WC733" i="1"/>
  <c r="VI733" i="1"/>
  <c r="VK733" i="1" s="1"/>
  <c r="UQ733" i="1"/>
  <c r="US733" i="1" s="1"/>
  <c r="TY733" i="1"/>
  <c r="UA733" i="1" s="1"/>
  <c r="RP733" i="1"/>
  <c r="RE733" i="1"/>
  <c r="RG733" i="1" s="1"/>
  <c r="QM733" i="1"/>
  <c r="QO733" i="1" s="1"/>
  <c r="OD733" i="1"/>
  <c r="HF733" i="1"/>
  <c r="FB733" i="1"/>
  <c r="FD733" i="1" s="1"/>
  <c r="EA733" i="1"/>
  <c r="EC733" i="1" s="1"/>
  <c r="ACY732" i="1"/>
  <c r="ADA732" i="1" s="1"/>
  <c r="ACP732" i="1"/>
  <c r="ACR732" i="1" s="1"/>
  <c r="ACG732" i="1"/>
  <c r="ACI732" i="1" s="1"/>
  <c r="ABX732" i="1"/>
  <c r="ABZ732" i="1" s="1"/>
  <c r="ABO732" i="1"/>
  <c r="ABQ732" i="1" s="1"/>
  <c r="ABF732" i="1"/>
  <c r="ABH732" i="1" s="1"/>
  <c r="AAW732" i="1"/>
  <c r="AAY732" i="1" s="1"/>
  <c r="AAN732" i="1"/>
  <c r="AAP732" i="1" s="1"/>
  <c r="AAE732" i="1"/>
  <c r="AAG732" i="1" s="1"/>
  <c r="ZV732" i="1"/>
  <c r="ZX732" i="1" s="1"/>
  <c r="WC732" i="1"/>
  <c r="VI732" i="1"/>
  <c r="VK732" i="1" s="1"/>
  <c r="UQ732" i="1"/>
  <c r="US732" i="1" s="1"/>
  <c r="TY732" i="1"/>
  <c r="UA732" i="1" s="1"/>
  <c r="RP732" i="1"/>
  <c r="RE732" i="1"/>
  <c r="RG732" i="1" s="1"/>
  <c r="QM732" i="1"/>
  <c r="QO732" i="1" s="1"/>
  <c r="OD732" i="1"/>
  <c r="HF732" i="1"/>
  <c r="FB732" i="1"/>
  <c r="FD732" i="1" s="1"/>
  <c r="EA732" i="1"/>
  <c r="EC732" i="1" s="1"/>
  <c r="ACY731" i="1"/>
  <c r="ADA731" i="1" s="1"/>
  <c r="ACP731" i="1"/>
  <c r="ACR731" i="1" s="1"/>
  <c r="ACG731" i="1"/>
  <c r="ACI731" i="1" s="1"/>
  <c r="ABX731" i="1"/>
  <c r="ABZ731" i="1" s="1"/>
  <c r="ABO731" i="1"/>
  <c r="ABQ731" i="1" s="1"/>
  <c r="ABF731" i="1"/>
  <c r="ABH731" i="1" s="1"/>
  <c r="AAW731" i="1"/>
  <c r="AAY731" i="1" s="1"/>
  <c r="AAN731" i="1"/>
  <c r="AAP731" i="1" s="1"/>
  <c r="AAE731" i="1"/>
  <c r="AAG731" i="1" s="1"/>
  <c r="ZV731" i="1"/>
  <c r="ZX731" i="1" s="1"/>
  <c r="WC731" i="1"/>
  <c r="VI731" i="1"/>
  <c r="VK731" i="1" s="1"/>
  <c r="UQ731" i="1"/>
  <c r="US731" i="1" s="1"/>
  <c r="TY731" i="1"/>
  <c r="UA731" i="1" s="1"/>
  <c r="RP731" i="1"/>
  <c r="RE731" i="1"/>
  <c r="RG731" i="1" s="1"/>
  <c r="QM731" i="1"/>
  <c r="QO731" i="1" s="1"/>
  <c r="OD731" i="1"/>
  <c r="FB731" i="1"/>
  <c r="FD731" i="1" s="1"/>
  <c r="EA731" i="1"/>
  <c r="EC731" i="1" s="1"/>
  <c r="ACY730" i="1"/>
  <c r="ACP730" i="1"/>
  <c r="ACG730" i="1"/>
  <c r="ABX730" i="1"/>
  <c r="ABO730" i="1"/>
  <c r="ABF730" i="1"/>
  <c r="AAW730" i="1"/>
  <c r="AAN730" i="1"/>
  <c r="AAE730" i="1"/>
  <c r="ZV730" i="1"/>
  <c r="VI730" i="1"/>
  <c r="UQ730" i="1"/>
  <c r="TY730" i="1"/>
  <c r="RE730" i="1"/>
  <c r="QM730" i="1"/>
  <c r="FB730" i="1"/>
  <c r="EA730" i="1"/>
  <c r="ACY728" i="1"/>
  <c r="ADA728" i="1" s="1"/>
  <c r="ACP728" i="1"/>
  <c r="ACR728" i="1" s="1"/>
  <c r="ACG728" i="1"/>
  <c r="ACI728" i="1" s="1"/>
  <c r="ABX728" i="1"/>
  <c r="ABZ728" i="1" s="1"/>
  <c r="ABO728" i="1"/>
  <c r="ABQ728" i="1" s="1"/>
  <c r="ABF728" i="1"/>
  <c r="ABH728" i="1" s="1"/>
  <c r="AAW728" i="1"/>
  <c r="AAY728" i="1" s="1"/>
  <c r="AAN728" i="1"/>
  <c r="AAP728" i="1" s="1"/>
  <c r="AAE728" i="1"/>
  <c r="AAG728" i="1" s="1"/>
  <c r="ZV728" i="1"/>
  <c r="ZX728" i="1" s="1"/>
  <c r="WC728" i="1"/>
  <c r="VI728" i="1"/>
  <c r="VK728" i="1" s="1"/>
  <c r="UQ728" i="1"/>
  <c r="US728" i="1" s="1"/>
  <c r="TY728" i="1"/>
  <c r="UA728" i="1" s="1"/>
  <c r="RP728" i="1"/>
  <c r="RE728" i="1"/>
  <c r="RG728" i="1" s="1"/>
  <c r="QM728" i="1"/>
  <c r="QO728" i="1" s="1"/>
  <c r="OD728" i="1"/>
  <c r="FB728" i="1"/>
  <c r="FD728" i="1" s="1"/>
  <c r="EA728" i="1"/>
  <c r="EC728" i="1" s="1"/>
  <c r="ACY727" i="1"/>
  <c r="ADA727" i="1" s="1"/>
  <c r="ACP727" i="1"/>
  <c r="ACR727" i="1" s="1"/>
  <c r="ACG727" i="1"/>
  <c r="ACI727" i="1" s="1"/>
  <c r="ABX727" i="1"/>
  <c r="ABZ727" i="1" s="1"/>
  <c r="ABO727" i="1"/>
  <c r="ABQ727" i="1" s="1"/>
  <c r="ABF727" i="1"/>
  <c r="ABH727" i="1" s="1"/>
  <c r="AAW727" i="1"/>
  <c r="AAY727" i="1" s="1"/>
  <c r="AAN727" i="1"/>
  <c r="AAP727" i="1" s="1"/>
  <c r="AAE727" i="1"/>
  <c r="AAG727" i="1" s="1"/>
  <c r="ZV727" i="1"/>
  <c r="ZX727" i="1" s="1"/>
  <c r="WC727" i="1"/>
  <c r="VI727" i="1"/>
  <c r="VK727" i="1" s="1"/>
  <c r="UQ727" i="1"/>
  <c r="US727" i="1" s="1"/>
  <c r="TY727" i="1"/>
  <c r="UA727" i="1" s="1"/>
  <c r="RP727" i="1"/>
  <c r="RE727" i="1"/>
  <c r="RG727" i="1" s="1"/>
  <c r="QM727" i="1"/>
  <c r="QO727" i="1" s="1"/>
  <c r="OD727" i="1"/>
  <c r="HF727" i="1"/>
  <c r="FB727" i="1"/>
  <c r="FD727" i="1" s="1"/>
  <c r="EA727" i="1"/>
  <c r="EC727" i="1" s="1"/>
  <c r="ACY726" i="1"/>
  <c r="ADA726" i="1" s="1"/>
  <c r="ACP726" i="1"/>
  <c r="ACR726" i="1" s="1"/>
  <c r="ACG726" i="1"/>
  <c r="ACI726" i="1" s="1"/>
  <c r="ABX726" i="1"/>
  <c r="ABZ726" i="1" s="1"/>
  <c r="ABO726" i="1"/>
  <c r="ABQ726" i="1" s="1"/>
  <c r="ABF726" i="1"/>
  <c r="ABH726" i="1" s="1"/>
  <c r="AAW726" i="1"/>
  <c r="AAY726" i="1" s="1"/>
  <c r="AAN726" i="1"/>
  <c r="AAP726" i="1" s="1"/>
  <c r="AAE726" i="1"/>
  <c r="AAG726" i="1" s="1"/>
  <c r="ZV726" i="1"/>
  <c r="ZX726" i="1" s="1"/>
  <c r="WC726" i="1"/>
  <c r="VI726" i="1"/>
  <c r="VK726" i="1" s="1"/>
  <c r="UQ726" i="1"/>
  <c r="US726" i="1" s="1"/>
  <c r="TY726" i="1"/>
  <c r="UA726" i="1" s="1"/>
  <c r="RP726" i="1"/>
  <c r="RE726" i="1"/>
  <c r="RG726" i="1" s="1"/>
  <c r="QM726" i="1"/>
  <c r="QO726" i="1" s="1"/>
  <c r="OD726" i="1"/>
  <c r="HF726" i="1"/>
  <c r="FB726" i="1"/>
  <c r="FD726" i="1" s="1"/>
  <c r="EA726" i="1"/>
  <c r="EC726" i="1" s="1"/>
  <c r="ACY725" i="1"/>
  <c r="ADA725" i="1" s="1"/>
  <c r="ACP725" i="1"/>
  <c r="ACR725" i="1" s="1"/>
  <c r="ACG725" i="1"/>
  <c r="ACI725" i="1" s="1"/>
  <c r="ABX725" i="1"/>
  <c r="ABZ725" i="1" s="1"/>
  <c r="ABO725" i="1"/>
  <c r="ABQ725" i="1" s="1"/>
  <c r="ABF725" i="1"/>
  <c r="ABH725" i="1" s="1"/>
  <c r="AAW725" i="1"/>
  <c r="AAY725" i="1" s="1"/>
  <c r="AAN725" i="1"/>
  <c r="AAP725" i="1" s="1"/>
  <c r="AAE725" i="1"/>
  <c r="AAG725" i="1" s="1"/>
  <c r="ZV725" i="1"/>
  <c r="ZX725" i="1" s="1"/>
  <c r="WC725" i="1"/>
  <c r="VI725" i="1"/>
  <c r="VK725" i="1" s="1"/>
  <c r="UQ725" i="1"/>
  <c r="US725" i="1" s="1"/>
  <c r="TY725" i="1"/>
  <c r="UA725" i="1" s="1"/>
  <c r="RP725" i="1"/>
  <c r="RE725" i="1"/>
  <c r="RG725" i="1" s="1"/>
  <c r="QM725" i="1"/>
  <c r="QO725" i="1" s="1"/>
  <c r="OD725" i="1"/>
  <c r="HF725" i="1"/>
  <c r="FB725" i="1"/>
  <c r="FD725" i="1" s="1"/>
  <c r="EA725" i="1"/>
  <c r="EC725" i="1" s="1"/>
  <c r="ACY724" i="1"/>
  <c r="ACP724" i="1"/>
  <c r="ACG724" i="1"/>
  <c r="ABX724" i="1"/>
  <c r="ABO724" i="1"/>
  <c r="ABF724" i="1"/>
  <c r="AAW724" i="1"/>
  <c r="AAN724" i="1"/>
  <c r="AAE724" i="1"/>
  <c r="ZV724" i="1"/>
  <c r="VI724" i="1"/>
  <c r="UQ724" i="1"/>
  <c r="TY724" i="1"/>
  <c r="RE724" i="1"/>
  <c r="QM724" i="1"/>
  <c r="FB724" i="1"/>
  <c r="EA724" i="1"/>
  <c r="ACY722" i="1"/>
  <c r="ADA722" i="1" s="1"/>
  <c r="ACP722" i="1"/>
  <c r="ACR722" i="1" s="1"/>
  <c r="ACG722" i="1"/>
  <c r="ACI722" i="1" s="1"/>
  <c r="ABX722" i="1"/>
  <c r="ABZ722" i="1" s="1"/>
  <c r="ABO722" i="1"/>
  <c r="ABQ722" i="1" s="1"/>
  <c r="ABF722" i="1"/>
  <c r="ABH722" i="1" s="1"/>
  <c r="AAW722" i="1"/>
  <c r="AAY722" i="1" s="1"/>
  <c r="AAN722" i="1"/>
  <c r="AAP722" i="1" s="1"/>
  <c r="AAE722" i="1"/>
  <c r="AAG722" i="1" s="1"/>
  <c r="ZV722" i="1"/>
  <c r="ZX722" i="1" s="1"/>
  <c r="WC722" i="1"/>
  <c r="VI722" i="1"/>
  <c r="VK722" i="1" s="1"/>
  <c r="UQ722" i="1"/>
  <c r="US722" i="1" s="1"/>
  <c r="TY722" i="1"/>
  <c r="UA722" i="1" s="1"/>
  <c r="RP722" i="1"/>
  <c r="RE722" i="1"/>
  <c r="RG722" i="1" s="1"/>
  <c r="QM722" i="1"/>
  <c r="QO722" i="1" s="1"/>
  <c r="OD722" i="1"/>
  <c r="HF722" i="1"/>
  <c r="FB722" i="1"/>
  <c r="FD722" i="1" s="1"/>
  <c r="EA722" i="1"/>
  <c r="EC722" i="1" s="1"/>
  <c r="ACY721" i="1"/>
  <c r="ADA721" i="1" s="1"/>
  <c r="ACP721" i="1"/>
  <c r="ACR721" i="1" s="1"/>
  <c r="ACG721" i="1"/>
  <c r="ACI721" i="1" s="1"/>
  <c r="ABX721" i="1"/>
  <c r="ABZ721" i="1" s="1"/>
  <c r="ABO721" i="1"/>
  <c r="ABQ721" i="1" s="1"/>
  <c r="ABF721" i="1"/>
  <c r="ABH721" i="1" s="1"/>
  <c r="AAW721" i="1"/>
  <c r="AAY721" i="1" s="1"/>
  <c r="AAN721" i="1"/>
  <c r="AAP721" i="1" s="1"/>
  <c r="AAE721" i="1"/>
  <c r="AAG721" i="1" s="1"/>
  <c r="ZV721" i="1"/>
  <c r="ZX721" i="1" s="1"/>
  <c r="WC721" i="1"/>
  <c r="VI721" i="1"/>
  <c r="VK721" i="1" s="1"/>
  <c r="UQ721" i="1"/>
  <c r="US721" i="1" s="1"/>
  <c r="TY721" i="1"/>
  <c r="UA721" i="1" s="1"/>
  <c r="RP721" i="1"/>
  <c r="RE721" i="1"/>
  <c r="RG721" i="1" s="1"/>
  <c r="QM721" i="1"/>
  <c r="QO721" i="1" s="1"/>
  <c r="HF721" i="1"/>
  <c r="FB721" i="1"/>
  <c r="FD721" i="1" s="1"/>
  <c r="EA721" i="1"/>
  <c r="EC721" i="1" s="1"/>
  <c r="ACY720" i="1"/>
  <c r="ADA720" i="1" s="1"/>
  <c r="ACP720" i="1"/>
  <c r="ACR720" i="1" s="1"/>
  <c r="ACG720" i="1"/>
  <c r="ACI720" i="1" s="1"/>
  <c r="ABX720" i="1"/>
  <c r="ABZ720" i="1" s="1"/>
  <c r="ABO720" i="1"/>
  <c r="ABQ720" i="1" s="1"/>
  <c r="ABF720" i="1"/>
  <c r="ABH720" i="1" s="1"/>
  <c r="AAW720" i="1"/>
  <c r="AAY720" i="1" s="1"/>
  <c r="AAN720" i="1"/>
  <c r="AAP720" i="1" s="1"/>
  <c r="AAE720" i="1"/>
  <c r="AAG720" i="1" s="1"/>
  <c r="ZV720" i="1"/>
  <c r="ZX720" i="1" s="1"/>
  <c r="WC720" i="1"/>
  <c r="VI720" i="1"/>
  <c r="VK720" i="1" s="1"/>
  <c r="UQ720" i="1"/>
  <c r="US720" i="1" s="1"/>
  <c r="TY720" i="1"/>
  <c r="UA720" i="1" s="1"/>
  <c r="RP720" i="1"/>
  <c r="RE720" i="1"/>
  <c r="RG720" i="1" s="1"/>
  <c r="QM720" i="1"/>
  <c r="QO720" i="1" s="1"/>
  <c r="OD720" i="1"/>
  <c r="FB720" i="1"/>
  <c r="FD720" i="1" s="1"/>
  <c r="EA720" i="1"/>
  <c r="EC720" i="1" s="1"/>
  <c r="ACY719" i="1"/>
  <c r="ADA719" i="1" s="1"/>
  <c r="ACP719" i="1"/>
  <c r="ACR719" i="1" s="1"/>
  <c r="ACG719" i="1"/>
  <c r="ACI719" i="1" s="1"/>
  <c r="ABX719" i="1"/>
  <c r="ABZ719" i="1" s="1"/>
  <c r="ABO719" i="1"/>
  <c r="ABQ719" i="1" s="1"/>
  <c r="ABF719" i="1"/>
  <c r="ABH719" i="1" s="1"/>
  <c r="AAW719" i="1"/>
  <c r="AAY719" i="1" s="1"/>
  <c r="AAN719" i="1"/>
  <c r="AAP719" i="1" s="1"/>
  <c r="AAE719" i="1"/>
  <c r="AAG719" i="1" s="1"/>
  <c r="ZV719" i="1"/>
  <c r="ZX719" i="1" s="1"/>
  <c r="WC719" i="1"/>
  <c r="VI719" i="1"/>
  <c r="VK719" i="1" s="1"/>
  <c r="UQ719" i="1"/>
  <c r="US719" i="1" s="1"/>
  <c r="TY719" i="1"/>
  <c r="UA719" i="1" s="1"/>
  <c r="RP719" i="1"/>
  <c r="RE719" i="1"/>
  <c r="RG719" i="1" s="1"/>
  <c r="QM719" i="1"/>
  <c r="QO719" i="1" s="1"/>
  <c r="OD719" i="1"/>
  <c r="FB719" i="1"/>
  <c r="FD719" i="1" s="1"/>
  <c r="EA719" i="1"/>
  <c r="EC719" i="1" s="1"/>
  <c r="ACY718" i="1"/>
  <c r="ACP718" i="1"/>
  <c r="ACG718" i="1"/>
  <c r="ABX718" i="1"/>
  <c r="ABO718" i="1"/>
  <c r="ABF718" i="1"/>
  <c r="AAW718" i="1"/>
  <c r="AAN718" i="1"/>
  <c r="AAE718" i="1"/>
  <c r="ZV718" i="1"/>
  <c r="VI718" i="1"/>
  <c r="UQ718" i="1"/>
  <c r="TY718" i="1"/>
  <c r="RE718" i="1"/>
  <c r="QM718" i="1"/>
  <c r="FB718" i="1"/>
  <c r="EA718" i="1"/>
  <c r="ACY716" i="1"/>
  <c r="ADA716" i="1" s="1"/>
  <c r="ACP716" i="1"/>
  <c r="ACR716" i="1" s="1"/>
  <c r="ACG716" i="1"/>
  <c r="ACI716" i="1" s="1"/>
  <c r="ABX716" i="1"/>
  <c r="ABZ716" i="1" s="1"/>
  <c r="ABO716" i="1"/>
  <c r="ABQ716" i="1" s="1"/>
  <c r="ABF716" i="1"/>
  <c r="ABH716" i="1" s="1"/>
  <c r="AAW716" i="1"/>
  <c r="AAY716" i="1" s="1"/>
  <c r="AAN716" i="1"/>
  <c r="AAP716" i="1" s="1"/>
  <c r="AAE716" i="1"/>
  <c r="AAG716" i="1" s="1"/>
  <c r="ZV716" i="1"/>
  <c r="ZX716" i="1" s="1"/>
  <c r="WC716" i="1"/>
  <c r="VI716" i="1"/>
  <c r="VK716" i="1" s="1"/>
  <c r="UQ716" i="1"/>
  <c r="US716" i="1" s="1"/>
  <c r="TY716" i="1"/>
  <c r="UA716" i="1" s="1"/>
  <c r="RP716" i="1"/>
  <c r="RE716" i="1"/>
  <c r="RG716" i="1" s="1"/>
  <c r="QM716" i="1"/>
  <c r="QO716" i="1" s="1"/>
  <c r="OD716" i="1"/>
  <c r="HF716" i="1"/>
  <c r="FB716" i="1"/>
  <c r="FD716" i="1" s="1"/>
  <c r="EA716" i="1"/>
  <c r="EC716" i="1" s="1"/>
  <c r="ACY715" i="1"/>
  <c r="ADA715" i="1" s="1"/>
  <c r="ACP715" i="1"/>
  <c r="ACR715" i="1" s="1"/>
  <c r="ACG715" i="1"/>
  <c r="ACI715" i="1" s="1"/>
  <c r="ABX715" i="1"/>
  <c r="ABZ715" i="1" s="1"/>
  <c r="ABO715" i="1"/>
  <c r="ABQ715" i="1" s="1"/>
  <c r="ABF715" i="1"/>
  <c r="ABH715" i="1" s="1"/>
  <c r="AAW715" i="1"/>
  <c r="AAY715" i="1" s="1"/>
  <c r="AAN715" i="1"/>
  <c r="AAP715" i="1" s="1"/>
  <c r="AAE715" i="1"/>
  <c r="AAG715" i="1" s="1"/>
  <c r="ZV715" i="1"/>
  <c r="ZX715" i="1" s="1"/>
  <c r="WC715" i="1"/>
  <c r="VI715" i="1"/>
  <c r="VK715" i="1" s="1"/>
  <c r="UQ715" i="1"/>
  <c r="US715" i="1" s="1"/>
  <c r="TY715" i="1"/>
  <c r="UA715" i="1" s="1"/>
  <c r="RP715" i="1"/>
  <c r="RE715" i="1"/>
  <c r="RG715" i="1" s="1"/>
  <c r="QM715" i="1"/>
  <c r="QO715" i="1" s="1"/>
  <c r="OD715" i="1"/>
  <c r="HF715" i="1"/>
  <c r="FB715" i="1"/>
  <c r="FD715" i="1" s="1"/>
  <c r="EA715" i="1"/>
  <c r="EC715" i="1" s="1"/>
  <c r="ACY714" i="1"/>
  <c r="ADA714" i="1" s="1"/>
  <c r="ACP714" i="1"/>
  <c r="ACR714" i="1" s="1"/>
  <c r="ACG714" i="1"/>
  <c r="ACI714" i="1" s="1"/>
  <c r="ABX714" i="1"/>
  <c r="ABZ714" i="1" s="1"/>
  <c r="ABO714" i="1"/>
  <c r="ABQ714" i="1" s="1"/>
  <c r="ABF714" i="1"/>
  <c r="ABH714" i="1" s="1"/>
  <c r="AAW714" i="1"/>
  <c r="AAY714" i="1" s="1"/>
  <c r="AAN714" i="1"/>
  <c r="AAP714" i="1" s="1"/>
  <c r="AAE714" i="1"/>
  <c r="AAG714" i="1" s="1"/>
  <c r="ZV714" i="1"/>
  <c r="ZX714" i="1" s="1"/>
  <c r="WC714" i="1"/>
  <c r="VI714" i="1"/>
  <c r="VK714" i="1" s="1"/>
  <c r="UQ714" i="1"/>
  <c r="US714" i="1" s="1"/>
  <c r="TY714" i="1"/>
  <c r="UA714" i="1" s="1"/>
  <c r="RP714" i="1"/>
  <c r="RE714" i="1"/>
  <c r="RG714" i="1" s="1"/>
  <c r="QM714" i="1"/>
  <c r="QO714" i="1" s="1"/>
  <c r="OD714" i="1"/>
  <c r="FB714" i="1"/>
  <c r="FD714" i="1" s="1"/>
  <c r="EA714" i="1"/>
  <c r="EC714" i="1" s="1"/>
  <c r="ACY713" i="1"/>
  <c r="ADA713" i="1" s="1"/>
  <c r="ACP713" i="1"/>
  <c r="ACR713" i="1" s="1"/>
  <c r="ACG713" i="1"/>
  <c r="ACI713" i="1" s="1"/>
  <c r="ABX713" i="1"/>
  <c r="ABZ713" i="1" s="1"/>
  <c r="ABO713" i="1"/>
  <c r="ABQ713" i="1" s="1"/>
  <c r="ABF713" i="1"/>
  <c r="ABH713" i="1" s="1"/>
  <c r="AAW713" i="1"/>
  <c r="AAY713" i="1" s="1"/>
  <c r="AAN713" i="1"/>
  <c r="AAP713" i="1" s="1"/>
  <c r="AAE713" i="1"/>
  <c r="AAG713" i="1" s="1"/>
  <c r="ZV713" i="1"/>
  <c r="ZX713" i="1" s="1"/>
  <c r="WC713" i="1"/>
  <c r="VI713" i="1"/>
  <c r="VK713" i="1" s="1"/>
  <c r="UQ713" i="1"/>
  <c r="US713" i="1" s="1"/>
  <c r="TY713" i="1"/>
  <c r="UA713" i="1" s="1"/>
  <c r="RP713" i="1"/>
  <c r="RE713" i="1"/>
  <c r="RG713" i="1" s="1"/>
  <c r="QM713" i="1"/>
  <c r="QO713" i="1" s="1"/>
  <c r="OD713" i="1"/>
  <c r="FB713" i="1"/>
  <c r="FD713" i="1" s="1"/>
  <c r="EA713" i="1"/>
  <c r="EC713" i="1" s="1"/>
  <c r="ACY712" i="1"/>
  <c r="ACP712" i="1"/>
  <c r="ACG712" i="1"/>
  <c r="ABX712" i="1"/>
  <c r="ABO712" i="1"/>
  <c r="ABF712" i="1"/>
  <c r="AAW712" i="1"/>
  <c r="AAN712" i="1"/>
  <c r="AAE712" i="1"/>
  <c r="ZV712" i="1"/>
  <c r="VI712" i="1"/>
  <c r="UQ712" i="1"/>
  <c r="TY712" i="1"/>
  <c r="RE712" i="1"/>
  <c r="QM712" i="1"/>
  <c r="FB712" i="1"/>
  <c r="EA712" i="1"/>
  <c r="VK718" i="1" l="1"/>
  <c r="VL723" i="1" s="1"/>
  <c r="ABQ724" i="1"/>
  <c r="ABR729" i="1" s="1"/>
  <c r="RG742" i="1"/>
  <c r="RH747" i="1" s="1"/>
  <c r="XN747" i="1"/>
  <c r="EC754" i="1"/>
  <c r="ED759" i="1" s="1"/>
  <c r="RG754" i="1"/>
  <c r="RH759" i="1" s="1"/>
  <c r="RG772" i="1"/>
  <c r="RH777" i="1" s="1"/>
  <c r="ACI772" i="1"/>
  <c r="ACJ777" i="1" s="1"/>
  <c r="ACI778" i="1"/>
  <c r="ACJ783" i="1" s="1"/>
  <c r="RQ747" i="1"/>
  <c r="QO736" i="1"/>
  <c r="QP741" i="1" s="1"/>
  <c r="ABZ736" i="1"/>
  <c r="ACA741" i="1" s="1"/>
  <c r="VK742" i="1"/>
  <c r="VL747" i="1" s="1"/>
  <c r="FD754" i="1"/>
  <c r="FE759" i="1" s="1"/>
  <c r="VK754" i="1"/>
  <c r="VL759" i="1" s="1"/>
  <c r="EC724" i="1"/>
  <c r="ED729" i="1" s="1"/>
  <c r="ACI730" i="1"/>
  <c r="ACJ735" i="1" s="1"/>
  <c r="WD741" i="1"/>
  <c r="HF754" i="1"/>
  <c r="HG759" i="1" s="1"/>
  <c r="AAY760" i="1"/>
  <c r="AAZ765" i="1" s="1"/>
  <c r="ACI760" i="1"/>
  <c r="ACJ765" i="1" s="1"/>
  <c r="RQ729" i="1"/>
  <c r="ZG747" i="1"/>
  <c r="EC748" i="1"/>
  <c r="ED753" i="1" s="1"/>
  <c r="RQ765" i="1"/>
  <c r="US760" i="1"/>
  <c r="UT765" i="1" s="1"/>
  <c r="QO718" i="1"/>
  <c r="QP723" i="1" s="1"/>
  <c r="FD724" i="1"/>
  <c r="FE729" i="1" s="1"/>
  <c r="RG724" i="1"/>
  <c r="RH729" i="1" s="1"/>
  <c r="ABQ730" i="1"/>
  <c r="ABR735" i="1" s="1"/>
  <c r="ZG741" i="1"/>
  <c r="ADA718" i="1"/>
  <c r="ADB723" i="1" s="1"/>
  <c r="AAY742" i="1"/>
  <c r="AAZ747" i="1" s="1"/>
  <c r="ACI742" i="1"/>
  <c r="ACJ747" i="1" s="1"/>
  <c r="ADA748" i="1"/>
  <c r="ADB753" i="1" s="1"/>
  <c r="AAG754" i="1"/>
  <c r="AAH759" i="1" s="1"/>
  <c r="HF766" i="1"/>
  <c r="HG771" i="1" s="1"/>
  <c r="RG766" i="1"/>
  <c r="RH771" i="1" s="1"/>
  <c r="ZG771" i="1"/>
  <c r="FD778" i="1"/>
  <c r="FE783" i="1" s="1"/>
  <c r="AAY712" i="1"/>
  <c r="ZX760" i="1"/>
  <c r="ZY765" i="1" s="1"/>
  <c r="ACR724" i="1"/>
  <c r="ACS729" i="1" s="1"/>
  <c r="ABQ766" i="1"/>
  <c r="ABR771" i="1" s="1"/>
  <c r="FD736" i="1"/>
  <c r="FE741" i="1" s="1"/>
  <c r="ACI712" i="1"/>
  <c r="ACR718" i="1"/>
  <c r="ACS723" i="1" s="1"/>
  <c r="HF724" i="1"/>
  <c r="HG729" i="1" s="1"/>
  <c r="QO724" i="1"/>
  <c r="QP729" i="1" s="1"/>
  <c r="YX729" i="1"/>
  <c r="ABH724" i="1"/>
  <c r="ABI729" i="1" s="1"/>
  <c r="ZP735" i="1"/>
  <c r="ABZ718" i="1"/>
  <c r="ACA723" i="1" s="1"/>
  <c r="EC730" i="1"/>
  <c r="ED735" i="1" s="1"/>
  <c r="OE735" i="1"/>
  <c r="RG730" i="1"/>
  <c r="RH735" i="1" s="1"/>
  <c r="XN735" i="1"/>
  <c r="ZX718" i="1"/>
  <c r="ZY723" i="1" s="1"/>
  <c r="EC760" i="1"/>
  <c r="ED765" i="1" s="1"/>
  <c r="HF760" i="1"/>
  <c r="HG765" i="1" s="1"/>
  <c r="ZG765" i="1"/>
  <c r="ADA760" i="1"/>
  <c r="ADB765" i="1" s="1"/>
  <c r="EC766" i="1"/>
  <c r="ED771" i="1" s="1"/>
  <c r="US766" i="1"/>
  <c r="UT771" i="1" s="1"/>
  <c r="VK766" i="1"/>
  <c r="VL771" i="1" s="1"/>
  <c r="XN771" i="1"/>
  <c r="ZX766" i="1"/>
  <c r="ZY771" i="1" s="1"/>
  <c r="ZG777" i="1"/>
  <c r="AAG772" i="1"/>
  <c r="AAH777" i="1" s="1"/>
  <c r="AAY772" i="1"/>
  <c r="AAZ777" i="1" s="1"/>
  <c r="ABH754" i="1"/>
  <c r="ABI759" i="1" s="1"/>
  <c r="OE765" i="1"/>
  <c r="XN777" i="1"/>
  <c r="ZP783" i="1"/>
  <c r="EC712" i="1"/>
  <c r="FD712" i="1"/>
  <c r="RG712" i="1"/>
  <c r="EC718" i="1"/>
  <c r="ED723" i="1" s="1"/>
  <c r="WD723" i="1"/>
  <c r="ZG723" i="1"/>
  <c r="ABQ718" i="1"/>
  <c r="ABR723" i="1" s="1"/>
  <c r="HF730" i="1"/>
  <c r="HG735" i="1" s="1"/>
  <c r="QO730" i="1"/>
  <c r="QP735" i="1" s="1"/>
  <c r="RQ735" i="1"/>
  <c r="US730" i="1"/>
  <c r="UT735" i="1" s="1"/>
  <c r="YX735" i="1"/>
  <c r="ZX730" i="1"/>
  <c r="ZY735" i="1" s="1"/>
  <c r="ABH730" i="1"/>
  <c r="ABI735" i="1" s="1"/>
  <c r="OE741" i="1"/>
  <c r="UA742" i="1"/>
  <c r="UB747" i="1" s="1"/>
  <c r="RQ753" i="1"/>
  <c r="UA748" i="1"/>
  <c r="UB753" i="1" s="1"/>
  <c r="US748" i="1"/>
  <c r="UT753" i="1" s="1"/>
  <c r="XN753" i="1"/>
  <c r="ZX748" i="1"/>
  <c r="ZY753" i="1" s="1"/>
  <c r="ABZ748" i="1"/>
  <c r="ACA753" i="1" s="1"/>
  <c r="ACR748" i="1"/>
  <c r="ACS753" i="1" s="1"/>
  <c r="ABH760" i="1"/>
  <c r="ABI765" i="1" s="1"/>
  <c r="QO766" i="1"/>
  <c r="QP771" i="1" s="1"/>
  <c r="WD777" i="1"/>
  <c r="RG778" i="1"/>
  <c r="RH783" i="1" s="1"/>
  <c r="AAP778" i="1"/>
  <c r="AAQ783" i="1" s="1"/>
  <c r="ABZ778" i="1"/>
  <c r="ACA783" i="1" s="1"/>
  <c r="ACR712" i="1"/>
  <c r="FD718" i="1"/>
  <c r="FE723" i="1" s="1"/>
  <c r="HF718" i="1"/>
  <c r="HG723" i="1" s="1"/>
  <c r="OE723" i="1"/>
  <c r="AAG718" i="1"/>
  <c r="AAH723" i="1" s="1"/>
  <c r="UA724" i="1"/>
  <c r="UB729" i="1" s="1"/>
  <c r="WD729" i="1"/>
  <c r="ABZ724" i="1"/>
  <c r="ACA729" i="1" s="1"/>
  <c r="WD735" i="1"/>
  <c r="ZG735" i="1"/>
  <c r="ACR730" i="1"/>
  <c r="ACS735" i="1" s="1"/>
  <c r="ZP741" i="1"/>
  <c r="AAY736" i="1"/>
  <c r="AAZ741" i="1" s="1"/>
  <c r="ABQ736" i="1"/>
  <c r="ABR741" i="1" s="1"/>
  <c r="US742" i="1"/>
  <c r="UT747" i="1" s="1"/>
  <c r="YX747" i="1"/>
  <c r="ZX742" i="1"/>
  <c r="ZY747" i="1" s="1"/>
  <c r="AAP742" i="1"/>
  <c r="AAQ747" i="1" s="1"/>
  <c r="ABH742" i="1"/>
  <c r="ABI747" i="1" s="1"/>
  <c r="ABZ742" i="1"/>
  <c r="ACA747" i="1" s="1"/>
  <c r="HF748" i="1"/>
  <c r="HG753" i="1" s="1"/>
  <c r="OE759" i="1"/>
  <c r="US754" i="1"/>
  <c r="UT759" i="1" s="1"/>
  <c r="ZP759" i="1"/>
  <c r="ACI754" i="1"/>
  <c r="ACJ759" i="1" s="1"/>
  <c r="ADA754" i="1"/>
  <c r="ADB759" i="1" s="1"/>
  <c r="UA760" i="1"/>
  <c r="UB765" i="1" s="1"/>
  <c r="WD765" i="1"/>
  <c r="YX765" i="1"/>
  <c r="ZO785" i="1"/>
  <c r="ADA712" i="1"/>
  <c r="ADB717" i="1" s="1"/>
  <c r="XN723" i="1"/>
  <c r="VK724" i="1"/>
  <c r="VL729" i="1" s="1"/>
  <c r="FD730" i="1"/>
  <c r="FE735" i="1" s="1"/>
  <c r="VK730" i="1"/>
  <c r="VL735" i="1" s="1"/>
  <c r="VK736" i="1"/>
  <c r="VL741" i="1" s="1"/>
  <c r="XN741" i="1"/>
  <c r="ZX736" i="1"/>
  <c r="ZY741" i="1" s="1"/>
  <c r="AAP736" i="1"/>
  <c r="AAQ741" i="1" s="1"/>
  <c r="ACR736" i="1"/>
  <c r="ACS741" i="1" s="1"/>
  <c r="EC742" i="1"/>
  <c r="ED747" i="1" s="1"/>
  <c r="WD747" i="1"/>
  <c r="AAG742" i="1"/>
  <c r="AAH747" i="1" s="1"/>
  <c r="ABQ742" i="1"/>
  <c r="ABR747" i="1" s="1"/>
  <c r="ZG753" i="1"/>
  <c r="RQ723" i="1"/>
  <c r="YX723" i="1"/>
  <c r="OE729" i="1"/>
  <c r="US724" i="1"/>
  <c r="UT729" i="1" s="1"/>
  <c r="XN729" i="1"/>
  <c r="ZX724" i="1"/>
  <c r="ZY729" i="1" s="1"/>
  <c r="AAP724" i="1"/>
  <c r="AAQ729" i="1" s="1"/>
  <c r="AAP730" i="1"/>
  <c r="AAQ735" i="1" s="1"/>
  <c r="RQ741" i="1"/>
  <c r="UA736" i="1"/>
  <c r="UB741" i="1" s="1"/>
  <c r="YX741" i="1"/>
  <c r="HF742" i="1"/>
  <c r="HG747" i="1" s="1"/>
  <c r="OE747" i="1"/>
  <c r="QO742" i="1"/>
  <c r="QP747" i="1" s="1"/>
  <c r="ZP747" i="1"/>
  <c r="AAG748" i="1"/>
  <c r="AAH753" i="1" s="1"/>
  <c r="AAY748" i="1"/>
  <c r="AAZ753" i="1" s="1"/>
  <c r="UA754" i="1"/>
  <c r="UB759" i="1" s="1"/>
  <c r="AAP754" i="1"/>
  <c r="AAQ759" i="1" s="1"/>
  <c r="ABZ754" i="1"/>
  <c r="ACA759" i="1" s="1"/>
  <c r="ABH748" i="1"/>
  <c r="ABI753" i="1" s="1"/>
  <c r="RG760" i="1"/>
  <c r="RH765" i="1" s="1"/>
  <c r="XN765" i="1"/>
  <c r="ZP765" i="1"/>
  <c r="ACR760" i="1"/>
  <c r="ACS765" i="1" s="1"/>
  <c r="OE771" i="1"/>
  <c r="YX771" i="1"/>
  <c r="AAP766" i="1"/>
  <c r="AAQ771" i="1" s="1"/>
  <c r="ABH766" i="1"/>
  <c r="ABI771" i="1" s="1"/>
  <c r="ACR766" i="1"/>
  <c r="ACS771" i="1" s="1"/>
  <c r="EC772" i="1"/>
  <c r="ED777" i="1" s="1"/>
  <c r="UA778" i="1"/>
  <c r="UB783" i="1" s="1"/>
  <c r="XN783" i="1"/>
  <c r="ADA778" i="1"/>
  <c r="ADB783" i="1" s="1"/>
  <c r="RQ771" i="1"/>
  <c r="ZP771" i="1"/>
  <c r="AAG766" i="1"/>
  <c r="AAH771" i="1" s="1"/>
  <c r="ADA766" i="1"/>
  <c r="ADB771" i="1" s="1"/>
  <c r="OE777" i="1"/>
  <c r="YX777" i="1"/>
  <c r="ZX772" i="1"/>
  <c r="ZY777" i="1" s="1"/>
  <c r="AAP772" i="1"/>
  <c r="AAQ777" i="1" s="1"/>
  <c r="EC778" i="1"/>
  <c r="ED783" i="1" s="1"/>
  <c r="US778" i="1"/>
  <c r="UT783" i="1" s="1"/>
  <c r="AAY778" i="1"/>
  <c r="AAZ783" i="1" s="1"/>
  <c r="UA712" i="1"/>
  <c r="UB717" i="1" s="1"/>
  <c r="ZX712" i="1"/>
  <c r="AAP712" i="1"/>
  <c r="UA718" i="1"/>
  <c r="UB723" i="1" s="1"/>
  <c r="US718" i="1"/>
  <c r="UT723" i="1" s="1"/>
  <c r="AAP718" i="1"/>
  <c r="AAQ723" i="1" s="1"/>
  <c r="ABH718" i="1"/>
  <c r="ABI723" i="1" s="1"/>
  <c r="US712" i="1"/>
  <c r="VK712" i="1"/>
  <c r="VL717" i="1" s="1"/>
  <c r="AAG712" i="1"/>
  <c r="ABH712" i="1"/>
  <c r="ABZ712" i="1"/>
  <c r="AAY718" i="1"/>
  <c r="AAZ723" i="1" s="1"/>
  <c r="HF712" i="1"/>
  <c r="QO712" i="1"/>
  <c r="ABQ712" i="1"/>
  <c r="RG718" i="1"/>
  <c r="RH723" i="1" s="1"/>
  <c r="ACI718" i="1"/>
  <c r="ACJ723" i="1" s="1"/>
  <c r="AAG724" i="1"/>
  <c r="AAH729" i="1" s="1"/>
  <c r="AAY724" i="1"/>
  <c r="AAZ729" i="1" s="1"/>
  <c r="UA730" i="1"/>
  <c r="UB735" i="1" s="1"/>
  <c r="ABZ730" i="1"/>
  <c r="ACA735" i="1" s="1"/>
  <c r="ADA730" i="1"/>
  <c r="ADB735" i="1" s="1"/>
  <c r="RG736" i="1"/>
  <c r="RH741" i="1" s="1"/>
  <c r="US736" i="1"/>
  <c r="UT741" i="1" s="1"/>
  <c r="ABH736" i="1"/>
  <c r="ABI741" i="1" s="1"/>
  <c r="ACI736" i="1"/>
  <c r="ACJ741" i="1" s="1"/>
  <c r="ADA736" i="1"/>
  <c r="ADB741" i="1" s="1"/>
  <c r="ACI724" i="1"/>
  <c r="ACJ729" i="1" s="1"/>
  <c r="ADA724" i="1"/>
  <c r="ADB729" i="1" s="1"/>
  <c r="AAG730" i="1"/>
  <c r="AAH735" i="1" s="1"/>
  <c r="AAY730" i="1"/>
  <c r="AAZ735" i="1" s="1"/>
  <c r="EC736" i="1"/>
  <c r="ED741" i="1" s="1"/>
  <c r="HF736" i="1"/>
  <c r="HG741" i="1" s="1"/>
  <c r="AAG736" i="1"/>
  <c r="AAH741" i="1" s="1"/>
  <c r="FD742" i="1"/>
  <c r="FE747" i="1" s="1"/>
  <c r="ACR742" i="1"/>
  <c r="ACS747" i="1" s="1"/>
  <c r="ADA742" i="1"/>
  <c r="ADB747" i="1" s="1"/>
  <c r="FD748" i="1"/>
  <c r="FE753" i="1" s="1"/>
  <c r="QO748" i="1"/>
  <c r="QP753" i="1" s="1"/>
  <c r="RG748" i="1"/>
  <c r="RH753" i="1" s="1"/>
  <c r="VK748" i="1"/>
  <c r="VL753" i="1" s="1"/>
  <c r="WD753" i="1"/>
  <c r="ZP753" i="1"/>
  <c r="OE753" i="1"/>
  <c r="YX753" i="1"/>
  <c r="AAP748" i="1"/>
  <c r="AAQ753" i="1" s="1"/>
  <c r="ABQ748" i="1"/>
  <c r="ABR753" i="1" s="1"/>
  <c r="ACI748" i="1"/>
  <c r="ACJ753" i="1" s="1"/>
  <c r="QO754" i="1"/>
  <c r="QP759" i="1" s="1"/>
  <c r="ZX754" i="1"/>
  <c r="ZY759" i="1" s="1"/>
  <c r="AAY754" i="1"/>
  <c r="AAZ759" i="1" s="1"/>
  <c r="ABQ754" i="1"/>
  <c r="ABR759" i="1" s="1"/>
  <c r="XN759" i="1"/>
  <c r="YX759" i="1"/>
  <c r="AAG760" i="1"/>
  <c r="AAH765" i="1" s="1"/>
  <c r="ABZ760" i="1"/>
  <c r="ACA765" i="1" s="1"/>
  <c r="RQ759" i="1"/>
  <c r="WD759" i="1"/>
  <c r="ACR754" i="1"/>
  <c r="ACS759" i="1" s="1"/>
  <c r="QO760" i="1"/>
  <c r="QP765" i="1" s="1"/>
  <c r="ABQ760" i="1"/>
  <c r="ABR765" i="1" s="1"/>
  <c r="FD766" i="1"/>
  <c r="FE771" i="1" s="1"/>
  <c r="UA766" i="1"/>
  <c r="UB771" i="1" s="1"/>
  <c r="AAY766" i="1"/>
  <c r="AAZ771" i="1" s="1"/>
  <c r="ABZ766" i="1"/>
  <c r="ACA771" i="1" s="1"/>
  <c r="WD771" i="1"/>
  <c r="UA772" i="1"/>
  <c r="UB777" i="1" s="1"/>
  <c r="US772" i="1"/>
  <c r="UT777" i="1" s="1"/>
  <c r="VK772" i="1"/>
  <c r="VL777" i="1" s="1"/>
  <c r="ABH772" i="1"/>
  <c r="ABI777" i="1" s="1"/>
  <c r="ABZ772" i="1"/>
  <c r="ACA777" i="1" s="1"/>
  <c r="ADA772" i="1"/>
  <c r="ADB777" i="1" s="1"/>
  <c r="FD772" i="1"/>
  <c r="FE777" i="1" s="1"/>
  <c r="HF772" i="1"/>
  <c r="HG777" i="1" s="1"/>
  <c r="QO772" i="1"/>
  <c r="QP777" i="1" s="1"/>
  <c r="ZP777" i="1"/>
  <c r="ABQ772" i="1"/>
  <c r="ABR777" i="1" s="1"/>
  <c r="ACR772" i="1"/>
  <c r="ACS777" i="1" s="1"/>
  <c r="OE783" i="1"/>
  <c r="ZX778" i="1"/>
  <c r="ZY783" i="1" s="1"/>
  <c r="ACR778" i="1"/>
  <c r="ACS783" i="1" s="1"/>
  <c r="RQ783" i="1"/>
  <c r="VK778" i="1"/>
  <c r="VL783" i="1" s="1"/>
  <c r="WD783" i="1"/>
  <c r="ABH778" i="1"/>
  <c r="ABI783" i="1" s="1"/>
  <c r="ZP717" i="1"/>
  <c r="OD785" i="1"/>
  <c r="P80" i="1" s="1"/>
  <c r="RP785" i="1"/>
  <c r="P114" i="1" s="1"/>
  <c r="WC785" i="1"/>
  <c r="L431" i="1" s="1"/>
  <c r="XM785" i="1"/>
  <c r="P64" i="1" s="1"/>
  <c r="RQ717" i="1"/>
  <c r="ZG729" i="1"/>
  <c r="YW785" i="1"/>
  <c r="WD717" i="1"/>
  <c r="XN717" i="1"/>
  <c r="YX717" i="1"/>
  <c r="ZP723" i="1"/>
  <c r="ZP729" i="1"/>
  <c r="ZF785" i="1"/>
  <c r="OE717" i="1"/>
  <c r="ZG717" i="1"/>
  <c r="ZG759" i="1"/>
  <c r="FD760" i="1"/>
  <c r="FE765" i="1" s="1"/>
  <c r="VK760" i="1"/>
  <c r="VL765" i="1" s="1"/>
  <c r="AAP760" i="1"/>
  <c r="AAQ765" i="1" s="1"/>
  <c r="ACI766" i="1"/>
  <c r="ACJ771" i="1" s="1"/>
  <c r="RQ777" i="1"/>
  <c r="HF778" i="1"/>
  <c r="HG783" i="1" s="1"/>
  <c r="QO778" i="1"/>
  <c r="QP783" i="1" s="1"/>
  <c r="AAG778" i="1"/>
  <c r="AAH783" i="1" s="1"/>
  <c r="ABQ778" i="1"/>
  <c r="ABR783" i="1" s="1"/>
  <c r="YX783" i="1"/>
  <c r="ZG783" i="1"/>
  <c r="P430" i="1" l="1"/>
  <c r="AV503" i="1"/>
  <c r="AR503" i="1"/>
  <c r="AN503" i="1"/>
  <c r="AJ503" i="1"/>
  <c r="AF503" i="1"/>
  <c r="L503" i="1"/>
  <c r="X503" i="1"/>
  <c r="P503" i="1"/>
  <c r="AB503" i="1"/>
  <c r="T503" i="1"/>
  <c r="H503" i="1"/>
  <c r="D503" i="1"/>
  <c r="L427" i="1"/>
  <c r="AV521" i="1"/>
  <c r="AR521" i="1"/>
  <c r="AJ521" i="1"/>
  <c r="AF521" i="1"/>
  <c r="AN521" i="1"/>
  <c r="AB521" i="1"/>
  <c r="X521" i="1"/>
  <c r="T521" i="1"/>
  <c r="L521" i="1"/>
  <c r="H521" i="1"/>
  <c r="P521" i="1"/>
  <c r="D521" i="1"/>
  <c r="AV517" i="1"/>
  <c r="AR517" i="1"/>
  <c r="AN517" i="1"/>
  <c r="AJ517" i="1"/>
  <c r="AF517" i="1"/>
  <c r="AB517" i="1"/>
  <c r="X517" i="1"/>
  <c r="T517" i="1"/>
  <c r="P517" i="1"/>
  <c r="L517" i="1"/>
  <c r="H517" i="1"/>
  <c r="D517" i="1"/>
  <c r="AV537" i="1"/>
  <c r="AR537" i="1"/>
  <c r="AJ537" i="1"/>
  <c r="AF537" i="1"/>
  <c r="AN537" i="1"/>
  <c r="AB537" i="1"/>
  <c r="X537" i="1"/>
  <c r="T537" i="1"/>
  <c r="L537" i="1"/>
  <c r="H537" i="1"/>
  <c r="P537" i="1"/>
  <c r="D537" i="1"/>
  <c r="AV526" i="1"/>
  <c r="AR526" i="1"/>
  <c r="AN526" i="1"/>
  <c r="AJ526" i="1"/>
  <c r="AB526" i="1"/>
  <c r="X526" i="1"/>
  <c r="T526" i="1"/>
  <c r="P526" i="1"/>
  <c r="L526" i="1"/>
  <c r="H526" i="1"/>
  <c r="AF526" i="1"/>
  <c r="D526" i="1"/>
  <c r="AV511" i="1"/>
  <c r="AR511" i="1"/>
  <c r="AN511" i="1"/>
  <c r="AJ511" i="1"/>
  <c r="AB511" i="1"/>
  <c r="AF511" i="1"/>
  <c r="L511" i="1"/>
  <c r="X511" i="1"/>
  <c r="T511" i="1"/>
  <c r="H511" i="1"/>
  <c r="D511" i="1"/>
  <c r="P511" i="1"/>
  <c r="H425" i="1"/>
  <c r="ACR785" i="1"/>
  <c r="P35" i="1" s="1"/>
  <c r="ACI785" i="1"/>
  <c r="P91" i="1" s="1"/>
  <c r="ABH785" i="1"/>
  <c r="P5" i="1" s="1"/>
  <c r="EC785" i="1"/>
  <c r="P59" i="1" s="1"/>
  <c r="G115" i="1"/>
  <c r="G59" i="1"/>
  <c r="ABZ785" i="1"/>
  <c r="P17" i="1" s="1"/>
  <c r="ABQ785" i="1"/>
  <c r="P77" i="1" s="1"/>
  <c r="AAY785" i="1"/>
  <c r="P76" i="1" s="1"/>
  <c r="AAP785" i="1"/>
  <c r="AAG785" i="1"/>
  <c r="ZX785" i="1"/>
  <c r="US785" i="1"/>
  <c r="FD785" i="1"/>
  <c r="P37" i="1" s="1"/>
  <c r="QO785" i="1"/>
  <c r="P116" i="1" s="1"/>
  <c r="RG785" i="1"/>
  <c r="G78" i="1"/>
  <c r="HF785" i="1"/>
  <c r="P52" i="1" s="1"/>
  <c r="AAZ717" i="1"/>
  <c r="FE717" i="1"/>
  <c r="VK785" i="1"/>
  <c r="P28" i="1" s="1"/>
  <c r="ACS717" i="1"/>
  <c r="ADA785" i="1"/>
  <c r="P44" i="1" s="1"/>
  <c r="QP717" i="1"/>
  <c r="ACA717" i="1"/>
  <c r="UT717" i="1"/>
  <c r="AAQ717" i="1"/>
  <c r="HG717" i="1"/>
  <c r="ED717" i="1"/>
  <c r="ABR717" i="1"/>
  <c r="ABI717" i="1"/>
  <c r="ACJ717" i="1"/>
  <c r="ZY717" i="1"/>
  <c r="RH717" i="1"/>
  <c r="AAH717" i="1"/>
  <c r="UA785" i="1"/>
  <c r="P452" i="1" l="1"/>
  <c r="P120" i="1"/>
  <c r="P428" i="1"/>
  <c r="P51" i="1"/>
  <c r="P422" i="1"/>
  <c r="P40" i="1"/>
  <c r="P438" i="1"/>
  <c r="P73" i="1"/>
  <c r="P433" i="1"/>
  <c r="P72" i="1"/>
  <c r="AV510" i="1"/>
  <c r="AR510" i="1"/>
  <c r="AN510" i="1"/>
  <c r="AJ510" i="1"/>
  <c r="AB510" i="1"/>
  <c r="X510" i="1"/>
  <c r="T510" i="1"/>
  <c r="P510" i="1"/>
  <c r="AF510" i="1"/>
  <c r="L510" i="1"/>
  <c r="H510" i="1"/>
  <c r="D510" i="1"/>
  <c r="AV533" i="1"/>
  <c r="AR533" i="1"/>
  <c r="AN533" i="1"/>
  <c r="AJ533" i="1"/>
  <c r="AF533" i="1"/>
  <c r="AB533" i="1"/>
  <c r="X533" i="1"/>
  <c r="T533" i="1"/>
  <c r="P533" i="1"/>
  <c r="L533" i="1"/>
  <c r="H533" i="1"/>
  <c r="D533" i="1"/>
  <c r="AV519" i="1"/>
  <c r="AR519" i="1"/>
  <c r="AN519" i="1"/>
  <c r="AJ519" i="1"/>
  <c r="AF519" i="1"/>
  <c r="L519" i="1"/>
  <c r="X519" i="1"/>
  <c r="T519" i="1"/>
  <c r="P519" i="1"/>
  <c r="AB519" i="1"/>
  <c r="H519" i="1"/>
  <c r="D519" i="1"/>
  <c r="AV536" i="1"/>
  <c r="AR536" i="1"/>
  <c r="AN536" i="1"/>
  <c r="AJ536" i="1"/>
  <c r="AF536" i="1"/>
  <c r="AB536" i="1"/>
  <c r="X536" i="1"/>
  <c r="T536" i="1"/>
  <c r="P536" i="1"/>
  <c r="H536" i="1"/>
  <c r="D536" i="1"/>
  <c r="L536" i="1"/>
  <c r="P446" i="1"/>
  <c r="P421" i="1"/>
  <c r="P437" i="1"/>
  <c r="P423" i="1"/>
  <c r="D427" i="1"/>
  <c r="AV529" i="1"/>
  <c r="AR529" i="1"/>
  <c r="AJ529" i="1"/>
  <c r="AF529" i="1"/>
  <c r="AN529" i="1"/>
  <c r="AB529" i="1"/>
  <c r="X529" i="1"/>
  <c r="T529" i="1"/>
  <c r="P529" i="1"/>
  <c r="L529" i="1"/>
  <c r="H529" i="1"/>
  <c r="D529" i="1"/>
  <c r="AV476" i="1"/>
  <c r="AR476" i="1"/>
  <c r="AN476" i="1"/>
  <c r="AJ476" i="1"/>
  <c r="AF476" i="1"/>
  <c r="AB476" i="1"/>
  <c r="X476" i="1"/>
  <c r="P476" i="1"/>
  <c r="H476" i="1"/>
  <c r="T476" i="1"/>
  <c r="L476" i="1"/>
  <c r="D476" i="1"/>
  <c r="AV534" i="1"/>
  <c r="AR534" i="1"/>
  <c r="AN534" i="1"/>
  <c r="AJ534" i="1"/>
  <c r="AB534" i="1"/>
  <c r="X534" i="1"/>
  <c r="T534" i="1"/>
  <c r="P534" i="1"/>
  <c r="AF534" i="1"/>
  <c r="L534" i="1"/>
  <c r="H534" i="1"/>
  <c r="D534" i="1"/>
  <c r="AV535" i="1"/>
  <c r="AR535" i="1"/>
  <c r="AN535" i="1"/>
  <c r="AJ535" i="1"/>
  <c r="AF535" i="1"/>
  <c r="AB535" i="1"/>
  <c r="L535" i="1"/>
  <c r="X535" i="1"/>
  <c r="T535" i="1"/>
  <c r="P535" i="1"/>
  <c r="H535" i="1"/>
  <c r="D535" i="1"/>
  <c r="AV508" i="1"/>
  <c r="AR508" i="1"/>
  <c r="AN508" i="1"/>
  <c r="AJ508" i="1"/>
  <c r="AF508" i="1"/>
  <c r="AB508" i="1"/>
  <c r="X508" i="1"/>
  <c r="P508" i="1"/>
  <c r="T508" i="1"/>
  <c r="D508" i="1"/>
  <c r="L508" i="1"/>
  <c r="H508" i="1"/>
  <c r="AV479" i="1"/>
  <c r="AR479" i="1"/>
  <c r="AN479" i="1"/>
  <c r="AJ479" i="1"/>
  <c r="AF479" i="1"/>
  <c r="AB479" i="1"/>
  <c r="X479" i="1"/>
  <c r="T479" i="1"/>
  <c r="P479" i="1"/>
  <c r="D479" i="1"/>
  <c r="L479" i="1"/>
  <c r="H479" i="1"/>
  <c r="P436" i="1"/>
  <c r="H421" i="1"/>
  <c r="H420" i="1"/>
  <c r="AV485" i="1"/>
  <c r="AR485" i="1"/>
  <c r="AN485" i="1"/>
  <c r="AJ485" i="1"/>
  <c r="AF485" i="1"/>
  <c r="AB485" i="1"/>
  <c r="T485" i="1"/>
  <c r="X485" i="1"/>
  <c r="P485" i="1"/>
  <c r="L485" i="1"/>
  <c r="H485" i="1"/>
  <c r="D485" i="1"/>
  <c r="AV530" i="1"/>
  <c r="AR530" i="1"/>
  <c r="AN530" i="1"/>
  <c r="AJ530" i="1"/>
  <c r="AF530" i="1"/>
  <c r="X530" i="1"/>
  <c r="T530" i="1"/>
  <c r="P530" i="1"/>
  <c r="AB530" i="1"/>
  <c r="L530" i="1"/>
  <c r="H530" i="1"/>
  <c r="D530" i="1"/>
  <c r="AV532" i="1"/>
  <c r="AR532" i="1"/>
  <c r="AN532" i="1"/>
  <c r="AJ532" i="1"/>
  <c r="AF532" i="1"/>
  <c r="AB532" i="1"/>
  <c r="X532" i="1"/>
  <c r="T532" i="1"/>
  <c r="D532" i="1"/>
  <c r="P532" i="1"/>
  <c r="H532" i="1"/>
  <c r="L532" i="1"/>
  <c r="P424" i="1"/>
  <c r="AV531" i="1"/>
  <c r="AR531" i="1"/>
  <c r="AN531" i="1"/>
  <c r="AJ531" i="1"/>
  <c r="AB531" i="1"/>
  <c r="AF531" i="1"/>
  <c r="P531" i="1"/>
  <c r="L531" i="1"/>
  <c r="T531" i="1"/>
  <c r="D531" i="1"/>
  <c r="X531" i="1"/>
  <c r="H531" i="1"/>
  <c r="P451" i="1"/>
  <c r="P419" i="1"/>
  <c r="P417" i="1"/>
  <c r="G72" i="1"/>
  <c r="G34" i="1"/>
  <c r="G97" i="1"/>
  <c r="G35" i="1"/>
  <c r="G6" i="1"/>
  <c r="G64" i="1"/>
  <c r="G40" i="1"/>
  <c r="G19" i="1"/>
  <c r="G121" i="1"/>
  <c r="G38" i="1"/>
  <c r="G52" i="1"/>
  <c r="G116" i="1"/>
  <c r="G53" i="1"/>
  <c r="G79" i="1"/>
  <c r="G80" i="1"/>
  <c r="G26" i="1"/>
  <c r="G77" i="1"/>
  <c r="GC782" i="1" l="1"/>
  <c r="GE782" i="1" s="1"/>
  <c r="AER734" i="1"/>
  <c r="AET734" i="1" s="1"/>
  <c r="GC780" i="1"/>
  <c r="GE780" i="1" s="1"/>
  <c r="XB761" i="1"/>
  <c r="XD761" i="1" s="1"/>
  <c r="AEI724" i="1"/>
  <c r="AEK724" i="1" s="1"/>
  <c r="XB764" i="1"/>
  <c r="XD764" i="1" s="1"/>
  <c r="DR726" i="1"/>
  <c r="DT726" i="1" s="1"/>
  <c r="HM758" i="1"/>
  <c r="HO758" i="1" s="1"/>
  <c r="AER725" i="1"/>
  <c r="AET725" i="1" s="1"/>
  <c r="ADZ737" i="1"/>
  <c r="AEB737" i="1" s="1"/>
  <c r="DR782" i="1"/>
  <c r="DT782" i="1" s="1"/>
  <c r="DR760" i="1"/>
  <c r="DT760" i="1" s="1"/>
  <c r="AEI720" i="1"/>
  <c r="AEK720" i="1" s="1"/>
  <c r="AEI748" i="1"/>
  <c r="AEK748" i="1" s="1"/>
  <c r="AER732" i="1"/>
  <c r="AET732" i="1" s="1"/>
  <c r="AEI737" i="1"/>
  <c r="AEK737" i="1" s="1"/>
  <c r="KP778" i="1"/>
  <c r="KR778" i="1" s="1"/>
  <c r="AEI726" i="1"/>
  <c r="AEK726" i="1" s="1"/>
  <c r="GC734" i="1"/>
  <c r="GE734" i="1" s="1"/>
  <c r="AEI740" i="1"/>
  <c r="AEK740" i="1" s="1"/>
  <c r="XB776" i="1"/>
  <c r="XD776" i="1" s="1"/>
  <c r="AFA762" i="1"/>
  <c r="AFC762" i="1" s="1"/>
  <c r="GC763" i="1"/>
  <c r="GE763" i="1" s="1"/>
  <c r="DR745" i="1"/>
  <c r="DT745" i="1" s="1"/>
  <c r="YC725" i="1"/>
  <c r="YE725" i="1" s="1"/>
  <c r="AER767" i="1"/>
  <c r="AET767" i="1" s="1"/>
  <c r="HM775" i="1"/>
  <c r="HO775" i="1" s="1"/>
  <c r="AER728" i="1"/>
  <c r="AET728" i="1" s="1"/>
  <c r="DR738" i="1"/>
  <c r="DT738" i="1" s="1"/>
  <c r="ADZ720" i="1"/>
  <c r="AEB720" i="1" s="1"/>
  <c r="AEI762" i="1"/>
  <c r="AEK762" i="1" s="1"/>
  <c r="OT776" i="1"/>
  <c r="OV776" i="1" s="1"/>
  <c r="XB770" i="1"/>
  <c r="XD770" i="1" s="1"/>
  <c r="ADH752" i="1"/>
  <c r="ADJ752" i="1" s="1"/>
  <c r="XB768" i="1"/>
  <c r="XD768" i="1" s="1"/>
  <c r="KP776" i="1"/>
  <c r="KR776" i="1" s="1"/>
  <c r="AER772" i="1"/>
  <c r="AET772" i="1" s="1"/>
  <c r="HM733" i="1"/>
  <c r="HO733" i="1" s="1"/>
  <c r="AEI756" i="1"/>
  <c r="AEK756" i="1" s="1"/>
  <c r="AER754" i="1"/>
  <c r="AET754" i="1" s="1"/>
  <c r="AEI733" i="1"/>
  <c r="AEK733" i="1" s="1"/>
  <c r="AER745" i="1"/>
  <c r="AET745" i="1" s="1"/>
  <c r="GC764" i="1"/>
  <c r="GE764" i="1" s="1"/>
  <c r="KP774" i="1"/>
  <c r="KR774" i="1" s="1"/>
  <c r="CZ776" i="1"/>
  <c r="DB776" i="1" s="1"/>
  <c r="OT752" i="1"/>
  <c r="OV752" i="1" s="1"/>
  <c r="AGB769" i="1"/>
  <c r="AGD769" i="1" s="1"/>
  <c r="DR755" i="1"/>
  <c r="DT755" i="1" s="1"/>
  <c r="YC742" i="1"/>
  <c r="YE742" i="1" s="1"/>
  <c r="AEI776" i="1"/>
  <c r="AEK776" i="1" s="1"/>
  <c r="NJ762" i="1"/>
  <c r="NL762" i="1" s="1"/>
  <c r="ADZ738" i="1"/>
  <c r="AEB738" i="1" s="1"/>
  <c r="DR774" i="1"/>
  <c r="DT774" i="1" s="1"/>
  <c r="AEI760" i="1"/>
  <c r="AEK760" i="1" s="1"/>
  <c r="AEI734" i="1"/>
  <c r="AEK734" i="1" s="1"/>
  <c r="AEI739" i="1"/>
  <c r="AEK739" i="1" s="1"/>
  <c r="XB775" i="1"/>
  <c r="XD775" i="1" s="1"/>
  <c r="AER757" i="1"/>
  <c r="AET757" i="1" s="1"/>
  <c r="OT775" i="1"/>
  <c r="OV775" i="1" s="1"/>
  <c r="AEI758" i="1"/>
  <c r="AEK758" i="1" s="1"/>
  <c r="AER755" i="1"/>
  <c r="AET755" i="1" s="1"/>
  <c r="AEI727" i="1"/>
  <c r="AEK727" i="1" s="1"/>
  <c r="AEI757" i="1"/>
  <c r="AEK757" i="1" s="1"/>
  <c r="AHC767" i="1"/>
  <c r="AHE767" i="1" s="1"/>
  <c r="AHC781" i="1"/>
  <c r="AHE781" i="1" s="1"/>
  <c r="AEI761" i="1"/>
  <c r="AEK761" i="1" s="1"/>
  <c r="OT782" i="1"/>
  <c r="OV782" i="1" s="1"/>
  <c r="WJ782" i="1"/>
  <c r="WL782" i="1" s="1"/>
  <c r="JF778" i="1"/>
  <c r="JH778" i="1" s="1"/>
  <c r="AHC782" i="1"/>
  <c r="AHE782" i="1" s="1"/>
  <c r="XB782" i="1"/>
  <c r="XD782" i="1" s="1"/>
  <c r="ADZ772" i="1"/>
  <c r="AEB772" i="1" s="1"/>
  <c r="KP756" i="1"/>
  <c r="KR756" i="1" s="1"/>
  <c r="DR781" i="1"/>
  <c r="DT781" i="1" s="1"/>
  <c r="GC737" i="1"/>
  <c r="GE737" i="1" s="1"/>
  <c r="OK740" i="1"/>
  <c r="OM740" i="1" s="1"/>
  <c r="ADZ743" i="1"/>
  <c r="AEB743" i="1" s="1"/>
  <c r="EJ782" i="1"/>
  <c r="EL782" i="1" s="1"/>
  <c r="MR778" i="1"/>
  <c r="MT778" i="1" s="1"/>
  <c r="ADZ746" i="1"/>
  <c r="AEB746" i="1" s="1"/>
  <c r="AFA781" i="1"/>
  <c r="AFC781" i="1" s="1"/>
  <c r="XB778" i="1"/>
  <c r="XD778" i="1" s="1"/>
  <c r="YC775" i="1"/>
  <c r="YE775" i="1" s="1"/>
  <c r="GU752" i="1"/>
  <c r="GW752" i="1" s="1"/>
  <c r="KG782" i="1"/>
  <c r="KI782" i="1" s="1"/>
  <c r="MR782" i="1"/>
  <c r="MT782" i="1" s="1"/>
  <c r="ADH750" i="1"/>
  <c r="ADJ750" i="1" s="1"/>
  <c r="AER733" i="1"/>
  <c r="AET733" i="1" s="1"/>
  <c r="AEI778" i="1"/>
  <c r="AEK778" i="1" s="1"/>
  <c r="AFA780" i="1"/>
  <c r="AFC780" i="1" s="1"/>
  <c r="KP757" i="1"/>
  <c r="KR757" i="1" s="1"/>
  <c r="ADH776" i="1"/>
  <c r="ADJ776" i="1" s="1"/>
  <c r="HM742" i="1"/>
  <c r="HO742" i="1" s="1"/>
  <c r="PL779" i="1"/>
  <c r="PN779" i="1" s="1"/>
  <c r="AER782" i="1"/>
  <c r="AET782" i="1" s="1"/>
  <c r="QV782" i="1"/>
  <c r="QX782" i="1" s="1"/>
  <c r="YC769" i="1"/>
  <c r="YE769" i="1" s="1"/>
  <c r="GC758" i="1"/>
  <c r="GE758" i="1" s="1"/>
  <c r="LZ760" i="1"/>
  <c r="MB760" i="1" s="1"/>
  <c r="UH764" i="1"/>
  <c r="UJ764" i="1" s="1"/>
  <c r="DR751" i="1"/>
  <c r="DT751" i="1" s="1"/>
  <c r="ADH775" i="1"/>
  <c r="ADJ775" i="1" s="1"/>
  <c r="XB751" i="1"/>
  <c r="XD751" i="1" s="1"/>
  <c r="GU756" i="1"/>
  <c r="GW756" i="1" s="1"/>
  <c r="KP769" i="1"/>
  <c r="KR769" i="1" s="1"/>
  <c r="AER756" i="1"/>
  <c r="AET756" i="1" s="1"/>
  <c r="AER751" i="1"/>
  <c r="AET751" i="1" s="1"/>
  <c r="AER768" i="1"/>
  <c r="AET768" i="1" s="1"/>
  <c r="TG750" i="1"/>
  <c r="TI750" i="1" s="1"/>
  <c r="AHC774" i="1"/>
  <c r="AHE774" i="1" s="1"/>
  <c r="YL762" i="1"/>
  <c r="YN762" i="1" s="1"/>
  <c r="KP763" i="1"/>
  <c r="KR763" i="1" s="1"/>
  <c r="AFJ750" i="1"/>
  <c r="AFL750" i="1" s="1"/>
  <c r="XB758" i="1"/>
  <c r="XD758" i="1" s="1"/>
  <c r="ADZ731" i="1"/>
  <c r="AEB731" i="1" s="1"/>
  <c r="AER739" i="1"/>
  <c r="AET739" i="1" s="1"/>
  <c r="AF779" i="1"/>
  <c r="AH779" i="1" s="1"/>
  <c r="ADZ733" i="1"/>
  <c r="AEB733" i="1" s="1"/>
  <c r="ADZ732" i="1"/>
  <c r="AEB732" i="1" s="1"/>
  <c r="AER774" i="1"/>
  <c r="AET774" i="1" s="1"/>
  <c r="AEI766" i="1"/>
  <c r="AEK766" i="1" s="1"/>
  <c r="TG779" i="1"/>
  <c r="TI779" i="1" s="1"/>
  <c r="ADZ751" i="1"/>
  <c r="AEB751" i="1" s="1"/>
  <c r="IE781" i="1"/>
  <c r="IG781" i="1" s="1"/>
  <c r="KP750" i="1"/>
  <c r="KR750" i="1" s="1"/>
  <c r="ADZ766" i="1"/>
  <c r="AEB766" i="1" s="1"/>
  <c r="HM770" i="1"/>
  <c r="HO770" i="1" s="1"/>
  <c r="AEI752" i="1"/>
  <c r="AEK752" i="1" s="1"/>
  <c r="HM778" i="1"/>
  <c r="HO778" i="1" s="1"/>
  <c r="AER773" i="1"/>
  <c r="AET773" i="1" s="1"/>
  <c r="XB780" i="1"/>
  <c r="XD780" i="1" s="1"/>
  <c r="ADZ769" i="1"/>
  <c r="AEB769" i="1" s="1"/>
  <c r="KP745" i="1"/>
  <c r="KR745" i="1" s="1"/>
  <c r="ADZ775" i="1"/>
  <c r="AEB775" i="1" s="1"/>
  <c r="AER740" i="1"/>
  <c r="AET740" i="1" s="1"/>
  <c r="ADZ725" i="1"/>
  <c r="AEB725" i="1" s="1"/>
  <c r="AER724" i="1"/>
  <c r="AET724" i="1" s="1"/>
  <c r="LZ782" i="1"/>
  <c r="MB782" i="1" s="1"/>
  <c r="OT744" i="1"/>
  <c r="OV744" i="1" s="1"/>
  <c r="YC780" i="1"/>
  <c r="YE780" i="1" s="1"/>
  <c r="AHC778" i="1"/>
  <c r="AHE778" i="1" s="1"/>
  <c r="GC776" i="1"/>
  <c r="GE776" i="1" s="1"/>
  <c r="AEI773" i="1"/>
  <c r="AEK773" i="1" s="1"/>
  <c r="AER770" i="1"/>
  <c r="AET770" i="1" s="1"/>
  <c r="TG780" i="1"/>
  <c r="TI780" i="1" s="1"/>
  <c r="ADZ781" i="1"/>
  <c r="AEB781" i="1" s="1"/>
  <c r="ADZ778" i="1"/>
  <c r="AEB778" i="1" s="1"/>
  <c r="NA781" i="1"/>
  <c r="NC781" i="1" s="1"/>
  <c r="AER761" i="1"/>
  <c r="AET761" i="1" s="1"/>
  <c r="XB743" i="1"/>
  <c r="XD743" i="1" s="1"/>
  <c r="AEI772" i="1"/>
  <c r="AEK772" i="1" s="1"/>
  <c r="AER776" i="1"/>
  <c r="AET776" i="1" s="1"/>
  <c r="YC774" i="1"/>
  <c r="YE774" i="1" s="1"/>
  <c r="XT781" i="1"/>
  <c r="XV781" i="1" s="1"/>
  <c r="XB754" i="1"/>
  <c r="XD754" i="1" s="1"/>
  <c r="ADQ776" i="1"/>
  <c r="ADS776" i="1" s="1"/>
  <c r="GC751" i="1"/>
  <c r="GE751" i="1" s="1"/>
  <c r="OT774" i="1"/>
  <c r="OV774" i="1" s="1"/>
  <c r="XB744" i="1"/>
  <c r="XD744" i="1" s="1"/>
  <c r="GU780" i="1"/>
  <c r="GW780" i="1" s="1"/>
  <c r="ADZ734" i="1"/>
  <c r="AEB734" i="1" s="1"/>
  <c r="AFS755" i="1"/>
  <c r="AFU755" i="1" s="1"/>
  <c r="GC738" i="1"/>
  <c r="GE738" i="1" s="1"/>
  <c r="GC768" i="1"/>
  <c r="GE768" i="1" s="1"/>
  <c r="KP760" i="1"/>
  <c r="KR760" i="1" s="1"/>
  <c r="AER750" i="1"/>
  <c r="AET750" i="1" s="1"/>
  <c r="KP780" i="1"/>
  <c r="KR780" i="1" s="1"/>
  <c r="BP782" i="1"/>
  <c r="BR782" i="1" s="1"/>
  <c r="GL781" i="1"/>
  <c r="GN781" i="1" s="1"/>
  <c r="YC768" i="1"/>
  <c r="YE768" i="1" s="1"/>
  <c r="DR744" i="1"/>
  <c r="DT744" i="1" s="1"/>
  <c r="ADZ758" i="1"/>
  <c r="AEB758" i="1" s="1"/>
  <c r="ADZ779" i="1"/>
  <c r="AEB779" i="1" s="1"/>
  <c r="KP772" i="1"/>
  <c r="KR772" i="1" s="1"/>
  <c r="AER766" i="1"/>
  <c r="AET766" i="1" s="1"/>
  <c r="ADZ755" i="1"/>
  <c r="AEB755" i="1" s="1"/>
  <c r="YC776" i="1"/>
  <c r="YE776" i="1" s="1"/>
  <c r="ADZ774" i="1"/>
  <c r="AEB774" i="1" s="1"/>
  <c r="KP751" i="1"/>
  <c r="KR751" i="1" s="1"/>
  <c r="XB755" i="1"/>
  <c r="XD755" i="1" s="1"/>
  <c r="XT778" i="1"/>
  <c r="XV778" i="1" s="1"/>
  <c r="KP744" i="1"/>
  <c r="KR744" i="1" s="1"/>
  <c r="XB734" i="1"/>
  <c r="XD734" i="1" s="1"/>
  <c r="ADZ762" i="1"/>
  <c r="AEB762" i="1" s="1"/>
  <c r="ADH764" i="1"/>
  <c r="ADJ764" i="1" s="1"/>
  <c r="AER716" i="1"/>
  <c r="AET716" i="1" s="1"/>
  <c r="GC761" i="1"/>
  <c r="GE761" i="1" s="1"/>
  <c r="QD780" i="1"/>
  <c r="QF780" i="1" s="1"/>
  <c r="KP782" i="1"/>
  <c r="KR782" i="1" s="1"/>
  <c r="AER779" i="1"/>
  <c r="AET779" i="1" s="1"/>
  <c r="AGB778" i="1"/>
  <c r="AGD778" i="1" s="1"/>
  <c r="TG781" i="1"/>
  <c r="TI781" i="1" s="1"/>
  <c r="YC767" i="1"/>
  <c r="YE767" i="1" s="1"/>
  <c r="AER746" i="1"/>
  <c r="AET746" i="1" s="1"/>
  <c r="IE780" i="1"/>
  <c r="IG780" i="1" s="1"/>
  <c r="TP780" i="1"/>
  <c r="TR780" i="1" s="1"/>
  <c r="HM767" i="1"/>
  <c r="HO767" i="1" s="1"/>
  <c r="IW782" i="1"/>
  <c r="IY782" i="1" s="1"/>
  <c r="N758" i="1"/>
  <c r="P758" i="1" s="1"/>
  <c r="ADZ773" i="1"/>
  <c r="AEB773" i="1" s="1"/>
  <c r="GC750" i="1"/>
  <c r="GE750" i="1" s="1"/>
  <c r="GC774" i="1"/>
  <c r="GE774" i="1" s="1"/>
  <c r="GC773" i="1"/>
  <c r="GE773" i="1" s="1"/>
  <c r="ADZ740" i="1"/>
  <c r="AEB740" i="1" s="1"/>
  <c r="DR768" i="1"/>
  <c r="DT768" i="1" s="1"/>
  <c r="IW767" i="1"/>
  <c r="IY767" i="1" s="1"/>
  <c r="AER748" i="1"/>
  <c r="AET748" i="1" s="1"/>
  <c r="AEI770" i="1"/>
  <c r="AEK770" i="1" s="1"/>
  <c r="YC782" i="1"/>
  <c r="YE782" i="1" s="1"/>
  <c r="KP739" i="1"/>
  <c r="KR739" i="1" s="1"/>
  <c r="ADZ756" i="1"/>
  <c r="AEB756" i="1" s="1"/>
  <c r="AER719" i="1"/>
  <c r="AET719" i="1" s="1"/>
  <c r="GC732" i="1"/>
  <c r="GE732" i="1" s="1"/>
  <c r="TG761" i="1"/>
  <c r="TI761" i="1" s="1"/>
  <c r="KP775" i="1"/>
  <c r="KR775" i="1" s="1"/>
  <c r="AEI751" i="1"/>
  <c r="AEK751" i="1" s="1"/>
  <c r="AEI722" i="1"/>
  <c r="AEK722" i="1" s="1"/>
  <c r="ADZ752" i="1"/>
  <c r="AEB752" i="1" s="1"/>
  <c r="OT767" i="1"/>
  <c r="OV767" i="1" s="1"/>
  <c r="GC781" i="1"/>
  <c r="GE781" i="1" s="1"/>
  <c r="WS780" i="1"/>
  <c r="WU780" i="1" s="1"/>
  <c r="GL767" i="1"/>
  <c r="GN767" i="1" s="1"/>
  <c r="TG782" i="1"/>
  <c r="TI782" i="1" s="1"/>
  <c r="AER762" i="1"/>
  <c r="AET762" i="1" s="1"/>
  <c r="GU779" i="1"/>
  <c r="GW779" i="1" s="1"/>
  <c r="AEI755" i="1"/>
  <c r="AEK755" i="1" s="1"/>
  <c r="AER778" i="1"/>
  <c r="AET778" i="1" s="1"/>
  <c r="ADZ763" i="1"/>
  <c r="AEB763" i="1" s="1"/>
  <c r="AER752" i="1"/>
  <c r="AET752" i="1" s="1"/>
  <c r="LZ779" i="1"/>
  <c r="MB779" i="1" s="1"/>
  <c r="ADZ719" i="1"/>
  <c r="AEB719" i="1" s="1"/>
  <c r="OK766" i="1"/>
  <c r="OM766" i="1" s="1"/>
  <c r="ADZ761" i="1"/>
  <c r="AEB761" i="1" s="1"/>
  <c r="XB763" i="1"/>
  <c r="XD763" i="1" s="1"/>
  <c r="ADZ780" i="1"/>
  <c r="AEB780" i="1" s="1"/>
  <c r="ADZ764" i="1"/>
  <c r="AEB764" i="1" s="1"/>
  <c r="AEI781" i="1"/>
  <c r="AEK781" i="1" s="1"/>
  <c r="XB779" i="1"/>
  <c r="XD779" i="1" s="1"/>
  <c r="DR773" i="1"/>
  <c r="DT773" i="1" s="1"/>
  <c r="ADQ778" i="1"/>
  <c r="ADS778" i="1" s="1"/>
  <c r="YL749" i="1"/>
  <c r="YN749" i="1" s="1"/>
  <c r="GC767" i="1"/>
  <c r="GE767" i="1" s="1"/>
  <c r="GC746" i="1"/>
  <c r="GE746" i="1" s="1"/>
  <c r="ADZ770" i="1"/>
  <c r="AEB770" i="1" s="1"/>
  <c r="AER737" i="1"/>
  <c r="AET737" i="1" s="1"/>
  <c r="ADZ726" i="1"/>
  <c r="AEB726" i="1" s="1"/>
  <c r="ADZ745" i="1"/>
  <c r="AEB745" i="1" s="1"/>
  <c r="JX776" i="1"/>
  <c r="JZ776" i="1" s="1"/>
  <c r="ADH733" i="1"/>
  <c r="ADJ733" i="1" s="1"/>
  <c r="YC751" i="1"/>
  <c r="YE751" i="1" s="1"/>
  <c r="AER713" i="1"/>
  <c r="AET713" i="1" s="1"/>
  <c r="AEI764" i="1"/>
  <c r="AEK764" i="1" s="1"/>
  <c r="AEU771" i="1" l="1"/>
  <c r="IW778" i="1"/>
  <c r="IY778" i="1" s="1"/>
  <c r="ES781" i="1"/>
  <c r="EU781" i="1" s="1"/>
  <c r="ADH745" i="1"/>
  <c r="ADJ745" i="1" s="1"/>
  <c r="AER742" i="1"/>
  <c r="AET742" i="1" s="1"/>
  <c r="AER714" i="1"/>
  <c r="AET714" i="1" s="1"/>
  <c r="AEI716" i="1"/>
  <c r="AEK716" i="1" s="1"/>
  <c r="YC764" i="1"/>
  <c r="YE764" i="1" s="1"/>
  <c r="AEI763" i="1"/>
  <c r="LH775" i="1"/>
  <c r="LJ775" i="1" s="1"/>
  <c r="ADZ713" i="1"/>
  <c r="AEB713" i="1" s="1"/>
  <c r="AEI714" i="1"/>
  <c r="AEK714" i="1" s="1"/>
  <c r="ADH763" i="1"/>
  <c r="ADJ763" i="1" s="1"/>
  <c r="AER760" i="1"/>
  <c r="AET760" i="1" s="1"/>
  <c r="HM721" i="1"/>
  <c r="HO721" i="1" s="1"/>
  <c r="AER722" i="1"/>
  <c r="AET722" i="1" s="1"/>
  <c r="AEI715" i="1"/>
  <c r="AEK715" i="1" s="1"/>
  <c r="AER712" i="1"/>
  <c r="AET712" i="1" s="1"/>
  <c r="ADZ716" i="1"/>
  <c r="AEB716" i="1" s="1"/>
  <c r="IE766" i="1"/>
  <c r="IG766" i="1" s="1"/>
  <c r="AEI767" i="1"/>
  <c r="AEK767" i="1" s="1"/>
  <c r="ADZ727" i="1"/>
  <c r="AEB727" i="1" s="1"/>
  <c r="AER726" i="1"/>
  <c r="AET726" i="1" s="1"/>
  <c r="KP746" i="1"/>
  <c r="KR746" i="1" s="1"/>
  <c r="AEI746" i="1"/>
  <c r="AEK746" i="1" s="1"/>
  <c r="OT739" i="1"/>
  <c r="OV739" i="1" s="1"/>
  <c r="ADZ739" i="1"/>
  <c r="AEB739" i="1" s="1"/>
  <c r="KG775" i="1"/>
  <c r="KI775" i="1" s="1"/>
  <c r="AEI775" i="1"/>
  <c r="AEK775" i="1" s="1"/>
  <c r="AEI743" i="1"/>
  <c r="AEK743" i="1" s="1"/>
  <c r="ADZ742" i="1"/>
  <c r="AEB742" i="1" s="1"/>
  <c r="ADQ772" i="1"/>
  <c r="ADS772" i="1" s="1"/>
  <c r="GC733" i="1"/>
  <c r="GE733" i="1" s="1"/>
  <c r="AEI730" i="1"/>
  <c r="AEK730" i="1" s="1"/>
  <c r="AER731" i="1"/>
  <c r="AET731" i="1" s="1"/>
  <c r="IE722" i="1"/>
  <c r="IG722" i="1" s="1"/>
  <c r="AER718" i="1"/>
  <c r="AET718" i="1" s="1"/>
  <c r="ADZ712" i="1"/>
  <c r="AEB712" i="1" s="1"/>
  <c r="AEI712" i="1"/>
  <c r="AEK712" i="1" s="1"/>
  <c r="ADZ767" i="1"/>
  <c r="AEB767" i="1" s="1"/>
  <c r="AEI769" i="1"/>
  <c r="AEK769" i="1" s="1"/>
  <c r="YC781" i="1"/>
  <c r="YE781" i="1" s="1"/>
  <c r="AER781" i="1"/>
  <c r="AET781" i="1" s="1"/>
  <c r="AHC780" i="1"/>
  <c r="AHE780" i="1" s="1"/>
  <c r="AER780" i="1"/>
  <c r="AET780" i="1" s="1"/>
  <c r="AER730" i="1"/>
  <c r="AET730" i="1" s="1"/>
  <c r="AEI731" i="1"/>
  <c r="AEK731" i="1" s="1"/>
  <c r="KP767" i="1"/>
  <c r="KR767" i="1" s="1"/>
  <c r="ADZ768" i="1"/>
  <c r="AEB768" i="1" s="1"/>
  <c r="TG772" i="1"/>
  <c r="TI772" i="1" s="1"/>
  <c r="ADZ776" i="1"/>
  <c r="KP715" i="1"/>
  <c r="KR715" i="1" s="1"/>
  <c r="AER715" i="1"/>
  <c r="AET715" i="1" s="1"/>
  <c r="AER720" i="1"/>
  <c r="AET720" i="1" s="1"/>
  <c r="ADZ718" i="1"/>
  <c r="AEB718" i="1" s="1"/>
  <c r="AEI721" i="1"/>
  <c r="AEK721" i="1" s="1"/>
  <c r="DR763" i="1"/>
  <c r="DT763" i="1" s="1"/>
  <c r="ADZ760" i="1"/>
  <c r="IE779" i="1"/>
  <c r="IG779" i="1" s="1"/>
  <c r="AEI779" i="1"/>
  <c r="AEK779" i="1" s="1"/>
  <c r="GU721" i="1"/>
  <c r="GW721" i="1" s="1"/>
  <c r="AEI719" i="1"/>
  <c r="AEK719" i="1" s="1"/>
  <c r="ADZ722" i="1"/>
  <c r="AEB722" i="1" s="1"/>
  <c r="HV782" i="1"/>
  <c r="HX782" i="1" s="1"/>
  <c r="YC773" i="1"/>
  <c r="YE773" i="1" s="1"/>
  <c r="AEI774" i="1"/>
  <c r="AEK774" i="1" s="1"/>
  <c r="AER736" i="1"/>
  <c r="AET736" i="1" s="1"/>
  <c r="AEI736" i="1"/>
  <c r="AEK736" i="1" s="1"/>
  <c r="XB740" i="1"/>
  <c r="XD740" i="1" s="1"/>
  <c r="AER738" i="1"/>
  <c r="AET738" i="1" s="1"/>
  <c r="NS781" i="1"/>
  <c r="NU781" i="1" s="1"/>
  <c r="ADZ782" i="1"/>
  <c r="AEI732" i="1"/>
  <c r="AEK732" i="1" s="1"/>
  <c r="ADZ730" i="1"/>
  <c r="AEI749" i="1"/>
  <c r="AEK749" i="1" s="1"/>
  <c r="ADZ748" i="1"/>
  <c r="AEB748" i="1" s="1"/>
  <c r="OT742" i="1"/>
  <c r="OV742" i="1" s="1"/>
  <c r="AEI745" i="1"/>
  <c r="AEK745" i="1" s="1"/>
  <c r="SX781" i="1"/>
  <c r="SZ781" i="1" s="1"/>
  <c r="AEI754" i="1"/>
  <c r="ADZ754" i="1"/>
  <c r="AEB754" i="1" s="1"/>
  <c r="YC778" i="1"/>
  <c r="YE778" i="1" s="1"/>
  <c r="AEI780" i="1"/>
  <c r="AEK780" i="1" s="1"/>
  <c r="ADZ724" i="1"/>
  <c r="AEB724" i="1" s="1"/>
  <c r="AEI728" i="1"/>
  <c r="AEK728" i="1" s="1"/>
  <c r="AER744" i="1"/>
  <c r="AET744" i="1" s="1"/>
  <c r="AEI742" i="1"/>
  <c r="AEK742" i="1" s="1"/>
  <c r="GC727" i="1"/>
  <c r="GE727" i="1" s="1"/>
  <c r="AEI725" i="1"/>
  <c r="KP752" i="1"/>
  <c r="KR752" i="1" s="1"/>
  <c r="AEI750" i="1"/>
  <c r="AEK750" i="1" s="1"/>
  <c r="ADH715" i="1"/>
  <c r="ADJ715" i="1" s="1"/>
  <c r="ADZ715" i="1"/>
  <c r="AEB715" i="1" s="1"/>
  <c r="AER721" i="1"/>
  <c r="AET721" i="1" s="1"/>
  <c r="AEI718" i="1"/>
  <c r="AEK718" i="1" s="1"/>
  <c r="ADZ721" i="1"/>
  <c r="AEB721" i="1" s="1"/>
  <c r="DR752" i="1"/>
  <c r="DT752" i="1" s="1"/>
  <c r="AER749" i="1"/>
  <c r="ADZ750" i="1"/>
  <c r="AEB750" i="1" s="1"/>
  <c r="ADH755" i="1"/>
  <c r="ADJ755" i="1" s="1"/>
  <c r="ADZ757" i="1"/>
  <c r="AEB757" i="1" s="1"/>
  <c r="XT780" i="1"/>
  <c r="XV780" i="1" s="1"/>
  <c r="AEI738" i="1"/>
  <c r="AEK738" i="1" s="1"/>
  <c r="ADZ736" i="1"/>
  <c r="AEB736" i="1" s="1"/>
  <c r="YC762" i="1"/>
  <c r="YE762" i="1" s="1"/>
  <c r="AER763" i="1"/>
  <c r="AET763" i="1" s="1"/>
  <c r="AEI744" i="1"/>
  <c r="AEK744" i="1" s="1"/>
  <c r="AER743" i="1"/>
  <c r="AET743" i="1" s="1"/>
  <c r="ADZ744" i="1"/>
  <c r="AEB744" i="1" s="1"/>
  <c r="NJ782" i="1"/>
  <c r="NL782" i="1" s="1"/>
  <c r="AEI782" i="1"/>
  <c r="AEK782" i="1" s="1"/>
  <c r="GC775" i="1"/>
  <c r="GE775" i="1" s="1"/>
  <c r="AER775" i="1"/>
  <c r="IE751" i="1"/>
  <c r="IG751" i="1" s="1"/>
  <c r="ADZ749" i="1"/>
  <c r="AEB749" i="1" s="1"/>
  <c r="ADZ728" i="1"/>
  <c r="AEB728" i="1" s="1"/>
  <c r="AER727" i="1"/>
  <c r="AET727" i="1" s="1"/>
  <c r="ADH768" i="1"/>
  <c r="ADJ768" i="1" s="1"/>
  <c r="AEI768" i="1"/>
  <c r="AEK768" i="1" s="1"/>
  <c r="YC758" i="1"/>
  <c r="YE758" i="1" s="1"/>
  <c r="AER758" i="1"/>
  <c r="MR762" i="1"/>
  <c r="MT762" i="1" s="1"/>
  <c r="AER764" i="1"/>
  <c r="AET764" i="1" s="1"/>
  <c r="ADZ714" i="1"/>
  <c r="AEB714" i="1" s="1"/>
  <c r="AEI713" i="1"/>
  <c r="AEK713" i="1" s="1"/>
  <c r="KP743" i="1"/>
  <c r="KR743" i="1" s="1"/>
  <c r="GU746" i="1"/>
  <c r="GW746" i="1" s="1"/>
  <c r="YC761" i="1"/>
  <c r="YE761" i="1" s="1"/>
  <c r="GU762" i="1"/>
  <c r="GW762" i="1" s="1"/>
  <c r="WJ760" i="1"/>
  <c r="WL760" i="1" s="1"/>
  <c r="IE761" i="1"/>
  <c r="IG761" i="1" s="1"/>
  <c r="TG763" i="1"/>
  <c r="TI763" i="1" s="1"/>
  <c r="HM760" i="1"/>
  <c r="HO760" i="1" s="1"/>
  <c r="DR764" i="1"/>
  <c r="DT764" i="1" s="1"/>
  <c r="OT761" i="1"/>
  <c r="OV761" i="1" s="1"/>
  <c r="GU739" i="1"/>
  <c r="GW739" i="1" s="1"/>
  <c r="XB736" i="1"/>
  <c r="XD736" i="1" s="1"/>
  <c r="GC736" i="1"/>
  <c r="GE736" i="1" s="1"/>
  <c r="YC719" i="1"/>
  <c r="YE719" i="1" s="1"/>
  <c r="XB719" i="1"/>
  <c r="XD719" i="1" s="1"/>
  <c r="ADH722" i="1"/>
  <c r="ADJ722" i="1" s="1"/>
  <c r="TG720" i="1"/>
  <c r="TI720" i="1" s="1"/>
  <c r="GC720" i="1"/>
  <c r="GE720" i="1" s="1"/>
  <c r="IE757" i="1"/>
  <c r="IG757" i="1" s="1"/>
  <c r="HM756" i="1"/>
  <c r="HO756" i="1" s="1"/>
  <c r="XB737" i="1"/>
  <c r="XD737" i="1" s="1"/>
  <c r="KP738" i="1"/>
  <c r="KR738" i="1" s="1"/>
  <c r="GC739" i="1"/>
  <c r="GE739" i="1" s="1"/>
  <c r="ADH749" i="1"/>
  <c r="ADJ749" i="1" s="1"/>
  <c r="KP749" i="1"/>
  <c r="KR749" i="1" s="1"/>
  <c r="IE749" i="1"/>
  <c r="IG749" i="1" s="1"/>
  <c r="OT751" i="1"/>
  <c r="OV751" i="1" s="1"/>
  <c r="ADH736" i="1"/>
  <c r="ADJ736" i="1" s="1"/>
  <c r="WJ740" i="1"/>
  <c r="WL740" i="1" s="1"/>
  <c r="TG736" i="1"/>
  <c r="TI736" i="1" s="1"/>
  <c r="GU736" i="1"/>
  <c r="GW736" i="1" s="1"/>
  <c r="DR737" i="1"/>
  <c r="DT737" i="1" s="1"/>
  <c r="YC763" i="1"/>
  <c r="YE763" i="1" s="1"/>
  <c r="WJ761" i="1"/>
  <c r="WL761" i="1" s="1"/>
  <c r="ADH760" i="1"/>
  <c r="ADJ760" i="1" s="1"/>
  <c r="HM762" i="1"/>
  <c r="HO762" i="1" s="1"/>
  <c r="TG764" i="1"/>
  <c r="TI764" i="1" s="1"/>
  <c r="GU761" i="1"/>
  <c r="GW761" i="1" s="1"/>
  <c r="IE763" i="1"/>
  <c r="IG763" i="1" s="1"/>
  <c r="OT760" i="1"/>
  <c r="OV760" i="1" s="1"/>
  <c r="WJ781" i="1"/>
  <c r="WL781" i="1" s="1"/>
  <c r="GU778" i="1"/>
  <c r="GW778" i="1" s="1"/>
  <c r="OT781" i="1"/>
  <c r="OV781" i="1" s="1"/>
  <c r="GC778" i="1"/>
  <c r="GE778" i="1" s="1"/>
  <c r="LZ781" i="1"/>
  <c r="MB781" i="1" s="1"/>
  <c r="KP779" i="1"/>
  <c r="KR779" i="1" s="1"/>
  <c r="YC730" i="1"/>
  <c r="YE730" i="1" s="1"/>
  <c r="XB733" i="1"/>
  <c r="XD733" i="1" s="1"/>
  <c r="GU733" i="1"/>
  <c r="GW733" i="1" s="1"/>
  <c r="OT732" i="1"/>
  <c r="OV732" i="1" s="1"/>
  <c r="WJ774" i="1"/>
  <c r="WL774" i="1" s="1"/>
  <c r="KP773" i="1"/>
  <c r="KR773" i="1" s="1"/>
  <c r="KS777" i="1" s="1"/>
  <c r="IE744" i="1"/>
  <c r="IG744" i="1" s="1"/>
  <c r="GC743" i="1"/>
  <c r="GE743" i="1" s="1"/>
  <c r="YC752" i="1"/>
  <c r="YE752" i="1" s="1"/>
  <c r="WJ752" i="1"/>
  <c r="WL752" i="1" s="1"/>
  <c r="ADH751" i="1"/>
  <c r="ADJ751" i="1" s="1"/>
  <c r="HM752" i="1"/>
  <c r="HO752" i="1" s="1"/>
  <c r="ADH766" i="1"/>
  <c r="ADJ766" i="1" s="1"/>
  <c r="YC766" i="1"/>
  <c r="YE766" i="1" s="1"/>
  <c r="WJ766" i="1"/>
  <c r="WL766" i="1" s="1"/>
  <c r="TG766" i="1"/>
  <c r="TI766" i="1" s="1"/>
  <c r="IE770" i="1"/>
  <c r="IG770" i="1" s="1"/>
  <c r="HM766" i="1"/>
  <c r="HO766" i="1" s="1"/>
  <c r="GU768" i="1"/>
  <c r="GW768" i="1" s="1"/>
  <c r="DR766" i="1"/>
  <c r="DT766" i="1" s="1"/>
  <c r="OT770" i="1"/>
  <c r="OV770" i="1" s="1"/>
  <c r="ADH780" i="1"/>
  <c r="ADJ780" i="1" s="1"/>
  <c r="WJ780" i="1"/>
  <c r="WL780" i="1" s="1"/>
  <c r="HM730" i="1"/>
  <c r="HO730" i="1" s="1"/>
  <c r="IE730" i="1"/>
  <c r="IG730" i="1" s="1"/>
  <c r="WJ743" i="1"/>
  <c r="WL743" i="1" s="1"/>
  <c r="GU742" i="1"/>
  <c r="GW742" i="1" s="1"/>
  <c r="DR746" i="1"/>
  <c r="DT746" i="1" s="1"/>
  <c r="OT745" i="1"/>
  <c r="OV745" i="1" s="1"/>
  <c r="KP755" i="1"/>
  <c r="KR755" i="1" s="1"/>
  <c r="OT755" i="1"/>
  <c r="OV755" i="1" s="1"/>
  <c r="YC728" i="1"/>
  <c r="YE728" i="1" s="1"/>
  <c r="WJ727" i="1"/>
  <c r="WL727" i="1" s="1"/>
  <c r="GU728" i="1"/>
  <c r="GW728" i="1" s="1"/>
  <c r="KP727" i="1"/>
  <c r="KR727" i="1" s="1"/>
  <c r="IE725" i="1"/>
  <c r="IG725" i="1" s="1"/>
  <c r="AFJ780" i="1"/>
  <c r="AFL780" i="1" s="1"/>
  <c r="HM781" i="1"/>
  <c r="HO781" i="1" s="1"/>
  <c r="IE775" i="1"/>
  <c r="IG775" i="1" s="1"/>
  <c r="TG773" i="1"/>
  <c r="TI773" i="1" s="1"/>
  <c r="ADH767" i="1"/>
  <c r="ADJ767" i="1" s="1"/>
  <c r="IE767" i="1"/>
  <c r="IG767" i="1" s="1"/>
  <c r="HM769" i="1"/>
  <c r="HO769" i="1" s="1"/>
  <c r="KP766" i="1"/>
  <c r="KR766" i="1" s="1"/>
  <c r="OT766" i="1"/>
  <c r="OV766" i="1" s="1"/>
  <c r="ADH779" i="1"/>
  <c r="ADJ779" i="1" s="1"/>
  <c r="HM782" i="1"/>
  <c r="HO782" i="1" s="1"/>
  <c r="IE782" i="1"/>
  <c r="IG782" i="1" s="1"/>
  <c r="XB762" i="1"/>
  <c r="XD762" i="1" s="1"/>
  <c r="DR761" i="1"/>
  <c r="DT761" i="1" s="1"/>
  <c r="XB739" i="1"/>
  <c r="XD739" i="1" s="1"/>
  <c r="YC738" i="1"/>
  <c r="YE738" i="1" s="1"/>
  <c r="ADH740" i="1"/>
  <c r="ADJ740" i="1" s="1"/>
  <c r="IE740" i="1"/>
  <c r="IG740" i="1" s="1"/>
  <c r="HM739" i="1"/>
  <c r="HO739" i="1" s="1"/>
  <c r="GU737" i="1"/>
  <c r="GW737" i="1" s="1"/>
  <c r="TG740" i="1"/>
  <c r="TI740" i="1" s="1"/>
  <c r="WJ736" i="1"/>
  <c r="WL736" i="1" s="1"/>
  <c r="OT737" i="1"/>
  <c r="OV737" i="1" s="1"/>
  <c r="GC721" i="1"/>
  <c r="GE721" i="1" s="1"/>
  <c r="OT720" i="1"/>
  <c r="OV720" i="1" s="1"/>
  <c r="XB752" i="1"/>
  <c r="XD752" i="1" s="1"/>
  <c r="GU750" i="1"/>
  <c r="GW750" i="1" s="1"/>
  <c r="YC716" i="1"/>
  <c r="YE716" i="1" s="1"/>
  <c r="WJ715" i="1"/>
  <c r="WL715" i="1" s="1"/>
  <c r="IE716" i="1"/>
  <c r="IG716" i="1" s="1"/>
  <c r="HM715" i="1"/>
  <c r="HO715" i="1" s="1"/>
  <c r="WJ763" i="1"/>
  <c r="WL763" i="1" s="1"/>
  <c r="GU764" i="1"/>
  <c r="GW764" i="1" s="1"/>
  <c r="ADH738" i="1"/>
  <c r="ADJ738" i="1" s="1"/>
  <c r="DR736" i="1"/>
  <c r="DT736" i="1" s="1"/>
  <c r="TG769" i="1"/>
  <c r="TI769" i="1" s="1"/>
  <c r="GC770" i="1"/>
  <c r="GE770" i="1" s="1"/>
  <c r="GU770" i="1"/>
  <c r="GW770" i="1" s="1"/>
  <c r="ADH769" i="1"/>
  <c r="ADJ769" i="1" s="1"/>
  <c r="WJ769" i="1"/>
  <c r="WL769" i="1" s="1"/>
  <c r="DR769" i="1"/>
  <c r="DT769" i="1" s="1"/>
  <c r="WJ756" i="1"/>
  <c r="WL756" i="1" s="1"/>
  <c r="IE756" i="1"/>
  <c r="IG756" i="1" s="1"/>
  <c r="GU754" i="1"/>
  <c r="GW754" i="1" s="1"/>
  <c r="KP725" i="1"/>
  <c r="KR725" i="1" s="1"/>
  <c r="OT725" i="1"/>
  <c r="OV725" i="1" s="1"/>
  <c r="XB781" i="1"/>
  <c r="XD781" i="1" s="1"/>
  <c r="XE783" i="1" s="1"/>
  <c r="WJ779" i="1"/>
  <c r="WL779" i="1" s="1"/>
  <c r="YC779" i="1"/>
  <c r="YE779" i="1" s="1"/>
  <c r="OT780" i="1"/>
  <c r="OV780" i="1" s="1"/>
  <c r="DR778" i="1"/>
  <c r="DT778" i="1" s="1"/>
  <c r="TG719" i="1"/>
  <c r="TI719" i="1" s="1"/>
  <c r="GU719" i="1"/>
  <c r="GW719" i="1" s="1"/>
  <c r="WJ721" i="1"/>
  <c r="WL721" i="1" s="1"/>
  <c r="HM780" i="1"/>
  <c r="HO780" i="1" s="1"/>
  <c r="KP781" i="1"/>
  <c r="KR781" i="1" s="1"/>
  <c r="IE778" i="1"/>
  <c r="IG778" i="1" s="1"/>
  <c r="OT778" i="1"/>
  <c r="OV778" i="1" s="1"/>
  <c r="YC749" i="1"/>
  <c r="YE749" i="1" s="1"/>
  <c r="WJ750" i="1"/>
  <c r="WL750" i="1" s="1"/>
  <c r="OT748" i="1"/>
  <c r="OV748" i="1" s="1"/>
  <c r="DR749" i="1"/>
  <c r="DT749" i="1" s="1"/>
  <c r="GC748" i="1"/>
  <c r="GE748" i="1" s="1"/>
  <c r="TG758" i="1"/>
  <c r="TI758" i="1" s="1"/>
  <c r="GC757" i="1"/>
  <c r="GE757" i="1" s="1"/>
  <c r="YC714" i="1"/>
  <c r="YE714" i="1" s="1"/>
  <c r="ADH713" i="1"/>
  <c r="ADJ713" i="1" s="1"/>
  <c r="XB713" i="1"/>
  <c r="XD713" i="1" s="1"/>
  <c r="WJ713" i="1"/>
  <c r="WL713" i="1" s="1"/>
  <c r="TG712" i="1"/>
  <c r="TI712" i="1" s="1"/>
  <c r="HM714" i="1"/>
  <c r="HO714" i="1" s="1"/>
  <c r="KP716" i="1"/>
  <c r="KR716" i="1" s="1"/>
  <c r="IE715" i="1"/>
  <c r="IG715" i="1" s="1"/>
  <c r="GU715" i="1"/>
  <c r="GW715" i="1" s="1"/>
  <c r="OT712" i="1"/>
  <c r="OV712" i="1" s="1"/>
  <c r="DR714" i="1"/>
  <c r="DT714" i="1" s="1"/>
  <c r="GC713" i="1"/>
  <c r="GE713" i="1" s="1"/>
  <c r="XB724" i="1"/>
  <c r="XD724" i="1" s="1"/>
  <c r="GC724" i="1"/>
  <c r="GE724" i="1" s="1"/>
  <c r="AFA756" i="1"/>
  <c r="AFC756" i="1" s="1"/>
  <c r="OT756" i="1"/>
  <c r="OV756" i="1" s="1"/>
  <c r="TG757" i="1"/>
  <c r="TI757" i="1" s="1"/>
  <c r="KP754" i="1"/>
  <c r="KR754" i="1" s="1"/>
  <c r="YC718" i="1"/>
  <c r="YE718" i="1" s="1"/>
  <c r="XB722" i="1"/>
  <c r="XD722" i="1" s="1"/>
  <c r="ADH721" i="1"/>
  <c r="ADJ721" i="1" s="1"/>
  <c r="HM719" i="1"/>
  <c r="HO719" i="1" s="1"/>
  <c r="WJ720" i="1"/>
  <c r="WL720" i="1" s="1"/>
  <c r="GU720" i="1"/>
  <c r="GW720" i="1" s="1"/>
  <c r="OT721" i="1"/>
  <c r="OV721" i="1" s="1"/>
  <c r="DR719" i="1"/>
  <c r="DT719" i="1" s="1"/>
  <c r="GC718" i="1"/>
  <c r="GE718" i="1" s="1"/>
  <c r="XB714" i="1"/>
  <c r="XD714" i="1" s="1"/>
  <c r="WJ714" i="1"/>
  <c r="WL714" i="1" s="1"/>
  <c r="YC713" i="1"/>
  <c r="YE713" i="1" s="1"/>
  <c r="TG713" i="1"/>
  <c r="TI713" i="1" s="1"/>
  <c r="IE714" i="1"/>
  <c r="IG714" i="1" s="1"/>
  <c r="KP712" i="1"/>
  <c r="KR712" i="1" s="1"/>
  <c r="HM716" i="1"/>
  <c r="HO716" i="1" s="1"/>
  <c r="GU716" i="1"/>
  <c r="GW716" i="1" s="1"/>
  <c r="GC715" i="1"/>
  <c r="GE715" i="1" s="1"/>
  <c r="OT715" i="1"/>
  <c r="OV715" i="1" s="1"/>
  <c r="DR713" i="1"/>
  <c r="DT713" i="1" s="1"/>
  <c r="WJ768" i="1"/>
  <c r="WL768" i="1" s="1"/>
  <c r="XB767" i="1"/>
  <c r="XD767" i="1" s="1"/>
  <c r="TG768" i="1"/>
  <c r="TI768" i="1" s="1"/>
  <c r="GU767" i="1"/>
  <c r="GW767" i="1" s="1"/>
  <c r="GC769" i="1"/>
  <c r="GE769" i="1" s="1"/>
  <c r="XB725" i="1"/>
  <c r="XD725" i="1" s="1"/>
  <c r="GU727" i="1"/>
  <c r="GW727" i="1" s="1"/>
  <c r="GC728" i="1"/>
  <c r="GE728" i="1" s="1"/>
  <c r="ADH725" i="1"/>
  <c r="ADJ725" i="1" s="1"/>
  <c r="KP728" i="1"/>
  <c r="KR728" i="1" s="1"/>
  <c r="IE724" i="1"/>
  <c r="IG724" i="1" s="1"/>
  <c r="GU724" i="1"/>
  <c r="GW724" i="1" s="1"/>
  <c r="TG726" i="1"/>
  <c r="TI726" i="1" s="1"/>
  <c r="WJ751" i="1"/>
  <c r="WL751" i="1" s="1"/>
  <c r="XB750" i="1"/>
  <c r="XD750" i="1" s="1"/>
  <c r="IE752" i="1"/>
  <c r="IG752" i="1" s="1"/>
  <c r="HM751" i="1"/>
  <c r="HO751" i="1" s="1"/>
  <c r="KP748" i="1"/>
  <c r="KR748" i="1" s="1"/>
  <c r="YC746" i="1"/>
  <c r="YE746" i="1" s="1"/>
  <c r="XB745" i="1"/>
  <c r="XD745" i="1" s="1"/>
  <c r="YC733" i="1"/>
  <c r="YE733" i="1" s="1"/>
  <c r="XB731" i="1"/>
  <c r="XD731" i="1" s="1"/>
  <c r="TG730" i="1"/>
  <c r="TI730" i="1" s="1"/>
  <c r="IE732" i="1"/>
  <c r="IG732" i="1" s="1"/>
  <c r="HM732" i="1"/>
  <c r="HO732" i="1" s="1"/>
  <c r="ADH731" i="1"/>
  <c r="ADJ731" i="1" s="1"/>
  <c r="WJ730" i="1"/>
  <c r="WL730" i="1" s="1"/>
  <c r="GU730" i="1"/>
  <c r="GW730" i="1" s="1"/>
  <c r="WJ770" i="1"/>
  <c r="WL770" i="1" s="1"/>
  <c r="GU769" i="1"/>
  <c r="GW769" i="1" s="1"/>
  <c r="YC744" i="1"/>
  <c r="YE744" i="1" s="1"/>
  <c r="XB742" i="1"/>
  <c r="XD742" i="1" s="1"/>
  <c r="WJ745" i="1"/>
  <c r="WL745" i="1" s="1"/>
  <c r="ADH732" i="1"/>
  <c r="ADJ732" i="1" s="1"/>
  <c r="TG732" i="1"/>
  <c r="TI732" i="1" s="1"/>
  <c r="IE731" i="1"/>
  <c r="IG731" i="1" s="1"/>
  <c r="OT731" i="1"/>
  <c r="OV731" i="1" s="1"/>
  <c r="GC730" i="1"/>
  <c r="GE730" i="1" s="1"/>
  <c r="XB732" i="1"/>
  <c r="XD732" i="1" s="1"/>
  <c r="DR732" i="1"/>
  <c r="DT732" i="1" s="1"/>
  <c r="ADH778" i="1"/>
  <c r="ADJ778" i="1" s="1"/>
  <c r="GU781" i="1"/>
  <c r="GW781" i="1" s="1"/>
  <c r="TG733" i="1"/>
  <c r="TI733" i="1" s="1"/>
  <c r="KP730" i="1"/>
  <c r="KR730" i="1" s="1"/>
  <c r="DR730" i="1"/>
  <c r="DT730" i="1" s="1"/>
  <c r="ADH772" i="1"/>
  <c r="ADJ772" i="1" s="1"/>
  <c r="IE774" i="1"/>
  <c r="IG774" i="1" s="1"/>
  <c r="HM774" i="1"/>
  <c r="HO774" i="1" s="1"/>
  <c r="ADH761" i="1"/>
  <c r="ADJ761" i="1" s="1"/>
  <c r="IE764" i="1"/>
  <c r="IG764" i="1" s="1"/>
  <c r="YC760" i="1"/>
  <c r="YE760" i="1" s="1"/>
  <c r="TG760" i="1"/>
  <c r="TI760" i="1" s="1"/>
  <c r="WJ772" i="1"/>
  <c r="WL772" i="1" s="1"/>
  <c r="TG774" i="1"/>
  <c r="TI774" i="1" s="1"/>
  <c r="GU775" i="1"/>
  <c r="GW775" i="1" s="1"/>
  <c r="OT772" i="1"/>
  <c r="OV772" i="1" s="1"/>
  <c r="XB757" i="1"/>
  <c r="XD757" i="1" s="1"/>
  <c r="ADH756" i="1"/>
  <c r="ADJ756" i="1" s="1"/>
  <c r="KP758" i="1"/>
  <c r="KR758" i="1" s="1"/>
  <c r="XB738" i="1"/>
  <c r="XD738" i="1" s="1"/>
  <c r="GU740" i="1"/>
  <c r="GW740" i="1" s="1"/>
  <c r="HM740" i="1"/>
  <c r="HO740" i="1" s="1"/>
  <c r="WJ755" i="1"/>
  <c r="WL755" i="1" s="1"/>
  <c r="GU755" i="1"/>
  <c r="GW755" i="1" s="1"/>
  <c r="OT758" i="1"/>
  <c r="OV758" i="1" s="1"/>
  <c r="DR756" i="1"/>
  <c r="DT756" i="1" s="1"/>
  <c r="ADH757" i="1"/>
  <c r="ADJ757" i="1" s="1"/>
  <c r="WJ757" i="1"/>
  <c r="WL757" i="1" s="1"/>
  <c r="YC756" i="1"/>
  <c r="YE756" i="1" s="1"/>
  <c r="OT757" i="1"/>
  <c r="OV757" i="1" s="1"/>
  <c r="XB715" i="1"/>
  <c r="XD715" i="1" s="1"/>
  <c r="ADH714" i="1"/>
  <c r="ADJ714" i="1" s="1"/>
  <c r="KP714" i="1"/>
  <c r="KR714" i="1" s="1"/>
  <c r="GU714" i="1"/>
  <c r="GW714" i="1" s="1"/>
  <c r="HM713" i="1"/>
  <c r="HO713" i="1" s="1"/>
  <c r="IE712" i="1"/>
  <c r="IG712" i="1" s="1"/>
  <c r="WJ716" i="1"/>
  <c r="WL716" i="1" s="1"/>
  <c r="GC716" i="1"/>
  <c r="GE716" i="1" s="1"/>
  <c r="DR716" i="1"/>
  <c r="DT716" i="1" s="1"/>
  <c r="ADH782" i="1"/>
  <c r="ADJ782" i="1" s="1"/>
  <c r="DR779" i="1"/>
  <c r="DT779" i="1" s="1"/>
  <c r="HM727" i="1"/>
  <c r="HO727" i="1" s="1"/>
  <c r="WJ726" i="1"/>
  <c r="WL726" i="1" s="1"/>
  <c r="GC726" i="1"/>
  <c r="GE726" i="1" s="1"/>
  <c r="KS783" i="1"/>
  <c r="HM738" i="1"/>
  <c r="HO738" i="1" s="1"/>
  <c r="YC740" i="1"/>
  <c r="YE740" i="1" s="1"/>
  <c r="KP764" i="1"/>
  <c r="KR764" i="1" s="1"/>
  <c r="HM764" i="1"/>
  <c r="HO764" i="1" s="1"/>
  <c r="AFA782" i="1"/>
  <c r="AFC782" i="1" s="1"/>
  <c r="HM779" i="1"/>
  <c r="HO779" i="1" s="1"/>
  <c r="TG724" i="1"/>
  <c r="TI724" i="1" s="1"/>
  <c r="IE726" i="1"/>
  <c r="IG726" i="1" s="1"/>
  <c r="DR728" i="1"/>
  <c r="DT728" i="1" s="1"/>
  <c r="YC715" i="1"/>
  <c r="YE715" i="1" s="1"/>
  <c r="ADH716" i="1"/>
  <c r="ADJ716" i="1" s="1"/>
  <c r="TG716" i="1"/>
  <c r="TI716" i="1" s="1"/>
  <c r="XB716" i="1"/>
  <c r="XD716" i="1" s="1"/>
  <c r="GU713" i="1"/>
  <c r="GW713" i="1" s="1"/>
  <c r="DR715" i="1"/>
  <c r="DT715" i="1" s="1"/>
  <c r="OT716" i="1"/>
  <c r="OV716" i="1" s="1"/>
  <c r="GC714" i="1"/>
  <c r="GE714" i="1" s="1"/>
  <c r="ADH718" i="1"/>
  <c r="ADJ718" i="1" s="1"/>
  <c r="YC722" i="1"/>
  <c r="YE722" i="1" s="1"/>
  <c r="WJ718" i="1"/>
  <c r="WL718" i="1" s="1"/>
  <c r="TG718" i="1"/>
  <c r="TI718" i="1" s="1"/>
  <c r="KP718" i="1"/>
  <c r="KR718" i="1" s="1"/>
  <c r="IE718" i="1"/>
  <c r="IG718" i="1" s="1"/>
  <c r="HM718" i="1"/>
  <c r="HO718" i="1" s="1"/>
  <c r="XB721" i="1"/>
  <c r="XD721" i="1" s="1"/>
  <c r="GU718" i="1"/>
  <c r="GW718" i="1" s="1"/>
  <c r="GC722" i="1"/>
  <c r="GE722" i="1" s="1"/>
  <c r="OT718" i="1"/>
  <c r="OV718" i="1" s="1"/>
  <c r="DR718" i="1"/>
  <c r="DT718" i="1" s="1"/>
  <c r="KP722" i="1"/>
  <c r="KR722" i="1" s="1"/>
  <c r="GU722" i="1"/>
  <c r="GW722" i="1" s="1"/>
  <c r="XB769" i="1"/>
  <c r="XD769" i="1" s="1"/>
  <c r="KP768" i="1"/>
  <c r="KR768" i="1" s="1"/>
  <c r="KP732" i="1"/>
  <c r="KR732" i="1" s="1"/>
  <c r="DR734" i="1"/>
  <c r="DT734" i="1" s="1"/>
  <c r="TG748" i="1"/>
  <c r="TI748" i="1" s="1"/>
  <c r="IE748" i="1"/>
  <c r="IG748" i="1" s="1"/>
  <c r="HM750" i="1"/>
  <c r="HO750" i="1" s="1"/>
  <c r="ADH762" i="1"/>
  <c r="ADJ762" i="1" s="1"/>
  <c r="WJ764" i="1"/>
  <c r="WL764" i="1" s="1"/>
  <c r="HM763" i="1"/>
  <c r="HO763" i="1" s="1"/>
  <c r="GU760" i="1"/>
  <c r="GW760" i="1" s="1"/>
  <c r="OT762" i="1"/>
  <c r="OV762" i="1" s="1"/>
  <c r="IE769" i="1"/>
  <c r="IG769" i="1" s="1"/>
  <c r="HM768" i="1"/>
  <c r="HO768" i="1" s="1"/>
  <c r="DR767" i="1"/>
  <c r="DT767" i="1" s="1"/>
  <c r="TG738" i="1"/>
  <c r="TI738" i="1" s="1"/>
  <c r="WJ739" i="1"/>
  <c r="WL739" i="1" s="1"/>
  <c r="W758" i="1"/>
  <c r="Y758" i="1" s="1"/>
  <c r="ADH758" i="1"/>
  <c r="ADJ758" i="1" s="1"/>
  <c r="XB773" i="1"/>
  <c r="XD773" i="1" s="1"/>
  <c r="WJ776" i="1"/>
  <c r="WL776" i="1" s="1"/>
  <c r="TG776" i="1"/>
  <c r="TI776" i="1" s="1"/>
  <c r="GU773" i="1"/>
  <c r="GW773" i="1" s="1"/>
  <c r="XB728" i="1"/>
  <c r="XD728" i="1" s="1"/>
  <c r="WJ725" i="1"/>
  <c r="WL725" i="1" s="1"/>
  <c r="YC739" i="1"/>
  <c r="YE739" i="1" s="1"/>
  <c r="KP736" i="1"/>
  <c r="KR736" i="1" s="1"/>
  <c r="IE736" i="1"/>
  <c r="IG736" i="1" s="1"/>
  <c r="HM736" i="1"/>
  <c r="HO736" i="1" s="1"/>
  <c r="OT740" i="1"/>
  <c r="OV740" i="1" s="1"/>
  <c r="IE754" i="1"/>
  <c r="IG754" i="1" s="1"/>
  <c r="HM754" i="1"/>
  <c r="HO754" i="1" s="1"/>
  <c r="ADH774" i="1"/>
  <c r="ADJ774" i="1" s="1"/>
  <c r="HM773" i="1"/>
  <c r="HO773" i="1" s="1"/>
  <c r="ADH773" i="1"/>
  <c r="ADJ773" i="1" s="1"/>
  <c r="WJ773" i="1"/>
  <c r="WL773" i="1" s="1"/>
  <c r="XB772" i="1"/>
  <c r="XD772" i="1" s="1"/>
  <c r="GU772" i="1"/>
  <c r="GW772" i="1" s="1"/>
  <c r="IE773" i="1"/>
  <c r="IG773" i="1" s="1"/>
  <c r="OT773" i="1"/>
  <c r="OV773" i="1" s="1"/>
  <c r="GC772" i="1"/>
  <c r="GE772" i="1" s="1"/>
  <c r="KP761" i="1"/>
  <c r="KR761" i="1" s="1"/>
  <c r="GC762" i="1"/>
  <c r="GE762" i="1" s="1"/>
  <c r="XB746" i="1"/>
  <c r="XD746" i="1" s="1"/>
  <c r="IE745" i="1"/>
  <c r="IG745" i="1" s="1"/>
  <c r="GC742" i="1"/>
  <c r="GE742" i="1" s="1"/>
  <c r="ADH744" i="1"/>
  <c r="ADJ744" i="1" s="1"/>
  <c r="OT743" i="1"/>
  <c r="OV743" i="1" s="1"/>
  <c r="YC772" i="1"/>
  <c r="YE772" i="1" s="1"/>
  <c r="IE776" i="1"/>
  <c r="IG776" i="1" s="1"/>
  <c r="DR776" i="1"/>
  <c r="DT776" i="1" s="1"/>
  <c r="YC734" i="1"/>
  <c r="YE734" i="1" s="1"/>
  <c r="WJ733" i="1"/>
  <c r="WL733" i="1" s="1"/>
  <c r="WJ732" i="1"/>
  <c r="WL732" i="1" s="1"/>
  <c r="GU731" i="1"/>
  <c r="GW731" i="1" s="1"/>
  <c r="KP734" i="1"/>
  <c r="KR734" i="1" s="1"/>
  <c r="HM734" i="1"/>
  <c r="HO734" i="1" s="1"/>
  <c r="DR733" i="1"/>
  <c r="DT733" i="1" s="1"/>
  <c r="OT734" i="1"/>
  <c r="OV734" i="1" s="1"/>
  <c r="ADH730" i="1"/>
  <c r="ADJ730" i="1" s="1"/>
  <c r="XB730" i="1"/>
  <c r="XD730" i="1" s="1"/>
  <c r="IE733" i="1"/>
  <c r="IG733" i="1" s="1"/>
  <c r="YC731" i="1"/>
  <c r="YE731" i="1" s="1"/>
  <c r="WJ731" i="1"/>
  <c r="WL731" i="1" s="1"/>
  <c r="TG731" i="1"/>
  <c r="TI731" i="1" s="1"/>
  <c r="HM731" i="1"/>
  <c r="HO731" i="1" s="1"/>
  <c r="GU734" i="1"/>
  <c r="GW734" i="1" s="1"/>
  <c r="OT730" i="1"/>
  <c r="OV730" i="1" s="1"/>
  <c r="DR731" i="1"/>
  <c r="DT731" i="1" s="1"/>
  <c r="GC731" i="1"/>
  <c r="GE731" i="1" s="1"/>
  <c r="OT769" i="1"/>
  <c r="OV769" i="1" s="1"/>
  <c r="GC766" i="1"/>
  <c r="GE766" i="1" s="1"/>
  <c r="TG767" i="1"/>
  <c r="TI767" i="1" s="1"/>
  <c r="YC770" i="1"/>
  <c r="YE770" i="1" s="1"/>
  <c r="XB766" i="1"/>
  <c r="XD766" i="1" s="1"/>
  <c r="ADH748" i="1"/>
  <c r="ADJ748" i="1" s="1"/>
  <c r="YC748" i="1"/>
  <c r="YE748" i="1" s="1"/>
  <c r="WJ748" i="1"/>
  <c r="WL748" i="1" s="1"/>
  <c r="TG749" i="1"/>
  <c r="TI749" i="1" s="1"/>
  <c r="HM748" i="1"/>
  <c r="HO748" i="1" s="1"/>
  <c r="GU748" i="1"/>
  <c r="GW748" i="1" s="1"/>
  <c r="IE750" i="1"/>
  <c r="IG750" i="1" s="1"/>
  <c r="GC752" i="1"/>
  <c r="GE752" i="1" s="1"/>
  <c r="DR748" i="1"/>
  <c r="DT748" i="1" s="1"/>
  <c r="OT750" i="1"/>
  <c r="OV750" i="1" s="1"/>
  <c r="WJ778" i="1"/>
  <c r="WL778" i="1" s="1"/>
  <c r="ADH781" i="1"/>
  <c r="ADJ781" i="1" s="1"/>
  <c r="TG778" i="1"/>
  <c r="GU782" i="1"/>
  <c r="GW782" i="1" s="1"/>
  <c r="GC779" i="1"/>
  <c r="GE779" i="1" s="1"/>
  <c r="OT779" i="1"/>
  <c r="OV779" i="1" s="1"/>
  <c r="DR780" i="1"/>
  <c r="DT780" i="1" s="1"/>
  <c r="ADH754" i="1"/>
  <c r="ADJ754" i="1" s="1"/>
  <c r="YC754" i="1"/>
  <c r="YE754" i="1" s="1"/>
  <c r="WJ754" i="1"/>
  <c r="WL754" i="1" s="1"/>
  <c r="XB756" i="1"/>
  <c r="XD756" i="1" s="1"/>
  <c r="TG754" i="1"/>
  <c r="TI754" i="1" s="1"/>
  <c r="IE755" i="1"/>
  <c r="IG755" i="1" s="1"/>
  <c r="HM755" i="1"/>
  <c r="HO755" i="1" s="1"/>
  <c r="DR757" i="1"/>
  <c r="DT757" i="1" s="1"/>
  <c r="OT754" i="1"/>
  <c r="OV754" i="1" s="1"/>
  <c r="GC754" i="1"/>
  <c r="GE754" i="1" s="1"/>
  <c r="WJ728" i="1"/>
  <c r="WL728" i="1" s="1"/>
  <c r="ADH727" i="1"/>
  <c r="ADJ727" i="1" s="1"/>
  <c r="YC727" i="1"/>
  <c r="YE727" i="1" s="1"/>
  <c r="KP724" i="1"/>
  <c r="KR724" i="1" s="1"/>
  <c r="XB726" i="1"/>
  <c r="XD726" i="1" s="1"/>
  <c r="IE727" i="1"/>
  <c r="IG727" i="1" s="1"/>
  <c r="GU725" i="1"/>
  <c r="GW725" i="1" s="1"/>
  <c r="HM726" i="1"/>
  <c r="HO726" i="1" s="1"/>
  <c r="DR727" i="1"/>
  <c r="DT727" i="1" s="1"/>
  <c r="OT726" i="1"/>
  <c r="OV726" i="1" s="1"/>
  <c r="WJ758" i="1"/>
  <c r="WL758" i="1" s="1"/>
  <c r="GU758" i="1"/>
  <c r="GW758" i="1" s="1"/>
  <c r="GC756" i="1"/>
  <c r="GE756" i="1" s="1"/>
  <c r="XB720" i="1"/>
  <c r="XD720" i="1" s="1"/>
  <c r="IE720" i="1"/>
  <c r="IG720" i="1" s="1"/>
  <c r="WJ744" i="1"/>
  <c r="WL744" i="1" s="1"/>
  <c r="YC743" i="1"/>
  <c r="YE743" i="1" s="1"/>
  <c r="TG743" i="1"/>
  <c r="TI743" i="1" s="1"/>
  <c r="ADH742" i="1"/>
  <c r="ADJ742" i="1" s="1"/>
  <c r="IE742" i="1"/>
  <c r="IG742" i="1" s="1"/>
  <c r="GU745" i="1"/>
  <c r="GW745" i="1" s="1"/>
  <c r="HM744" i="1"/>
  <c r="HO744" i="1" s="1"/>
  <c r="GC744" i="1"/>
  <c r="GE744" i="1" s="1"/>
  <c r="DR743" i="1"/>
  <c r="DT743" i="1" s="1"/>
  <c r="KP733" i="1"/>
  <c r="KR733" i="1" s="1"/>
  <c r="IE734" i="1"/>
  <c r="IG734" i="1" s="1"/>
  <c r="WJ775" i="1"/>
  <c r="WL775" i="1" s="1"/>
  <c r="TG775" i="1"/>
  <c r="TI775" i="1" s="1"/>
  <c r="HM776" i="1"/>
  <c r="HO776" i="1" s="1"/>
  <c r="GU776" i="1"/>
  <c r="GW776" i="1" s="1"/>
  <c r="YC755" i="1"/>
  <c r="YE755" i="1" s="1"/>
  <c r="GC755" i="1"/>
  <c r="GE755" i="1" s="1"/>
  <c r="IE737" i="1"/>
  <c r="IG737" i="1" s="1"/>
  <c r="DR739" i="1"/>
  <c r="DT739" i="1" s="1"/>
  <c r="WJ749" i="1"/>
  <c r="WL749" i="1" s="1"/>
  <c r="HM749" i="1"/>
  <c r="HO749" i="1" s="1"/>
  <c r="OT749" i="1"/>
  <c r="OV749" i="1" s="1"/>
  <c r="DR750" i="1"/>
  <c r="DT750" i="1" s="1"/>
  <c r="YC720" i="1"/>
  <c r="YE720" i="1" s="1"/>
  <c r="WJ722" i="1"/>
  <c r="WL722" i="1" s="1"/>
  <c r="KP721" i="1"/>
  <c r="KR721" i="1" s="1"/>
  <c r="HM720" i="1"/>
  <c r="HO720" i="1" s="1"/>
  <c r="DR721" i="1"/>
  <c r="DT721" i="1" s="1"/>
  <c r="ADH719" i="1"/>
  <c r="ADJ719" i="1" s="1"/>
  <c r="TG722" i="1"/>
  <c r="TI722" i="1" s="1"/>
  <c r="KP719" i="1"/>
  <c r="KR719" i="1" s="1"/>
  <c r="IE719" i="1"/>
  <c r="IG719" i="1" s="1"/>
  <c r="YC721" i="1"/>
  <c r="YE721" i="1" s="1"/>
  <c r="OT722" i="1"/>
  <c r="OV722" i="1" s="1"/>
  <c r="DR720" i="1"/>
  <c r="DT720" i="1" s="1"/>
  <c r="GC719" i="1"/>
  <c r="GE719" i="1" s="1"/>
  <c r="TG762" i="1"/>
  <c r="TI762" i="1" s="1"/>
  <c r="KP762" i="1"/>
  <c r="KR762" i="1" s="1"/>
  <c r="IE760" i="1"/>
  <c r="IG760" i="1" s="1"/>
  <c r="OT763" i="1"/>
  <c r="OV763" i="1" s="1"/>
  <c r="KG750" i="1"/>
  <c r="KI750" i="1" s="1"/>
  <c r="WJ762" i="1"/>
  <c r="WL762" i="1" s="1"/>
  <c r="IE762" i="1"/>
  <c r="IG762" i="1" s="1"/>
  <c r="GU763" i="1"/>
  <c r="GW763" i="1" s="1"/>
  <c r="OT764" i="1"/>
  <c r="OV764" i="1" s="1"/>
  <c r="GC760" i="1"/>
  <c r="GE760" i="1" s="1"/>
  <c r="GF765" i="1" s="1"/>
  <c r="QD775" i="1"/>
  <c r="QF775" i="1" s="1"/>
  <c r="XB774" i="1"/>
  <c r="XD774" i="1" s="1"/>
  <c r="XB749" i="1"/>
  <c r="XD749" i="1" s="1"/>
  <c r="YC750" i="1"/>
  <c r="YE750" i="1" s="1"/>
  <c r="GU751" i="1"/>
  <c r="GW751" i="1" s="1"/>
  <c r="ADH720" i="1"/>
  <c r="ADJ720" i="1" s="1"/>
  <c r="WJ719" i="1"/>
  <c r="WL719" i="1" s="1"/>
  <c r="XB718" i="1"/>
  <c r="XD718" i="1" s="1"/>
  <c r="HM722" i="1"/>
  <c r="HO722" i="1" s="1"/>
  <c r="IE721" i="1"/>
  <c r="IG721" i="1" s="1"/>
  <c r="TG721" i="1"/>
  <c r="TI721" i="1" s="1"/>
  <c r="KP720" i="1"/>
  <c r="KR720" i="1" s="1"/>
  <c r="OT719" i="1"/>
  <c r="OV719" i="1" s="1"/>
  <c r="DR722" i="1"/>
  <c r="DT722" i="1" s="1"/>
  <c r="TG752" i="1"/>
  <c r="TI752" i="1" s="1"/>
  <c r="GU749" i="1"/>
  <c r="GW749" i="1" s="1"/>
  <c r="GC749" i="1"/>
  <c r="GE749" i="1" s="1"/>
  <c r="IE772" i="1"/>
  <c r="IG772" i="1" s="1"/>
  <c r="HM772" i="1"/>
  <c r="HO772" i="1" s="1"/>
  <c r="DR775" i="1"/>
  <c r="DT775" i="1" s="1"/>
  <c r="YC757" i="1"/>
  <c r="YE757" i="1" s="1"/>
  <c r="GU757" i="1"/>
  <c r="GW757" i="1" s="1"/>
  <c r="ADH737" i="1"/>
  <c r="ADJ737" i="1" s="1"/>
  <c r="YC737" i="1"/>
  <c r="YE737" i="1" s="1"/>
  <c r="WJ737" i="1"/>
  <c r="WL737" i="1" s="1"/>
  <c r="KP737" i="1"/>
  <c r="KR737" i="1" s="1"/>
  <c r="TG739" i="1"/>
  <c r="TI739" i="1" s="1"/>
  <c r="IE738" i="1"/>
  <c r="IG738" i="1" s="1"/>
  <c r="GU738" i="1"/>
  <c r="GW738" i="1" s="1"/>
  <c r="HM737" i="1"/>
  <c r="HO737" i="1" s="1"/>
  <c r="GC740" i="1"/>
  <c r="GE740" i="1" s="1"/>
  <c r="WJ746" i="1"/>
  <c r="WL746" i="1" s="1"/>
  <c r="HM746" i="1"/>
  <c r="HO746" i="1" s="1"/>
  <c r="GU744" i="1"/>
  <c r="GW744" i="1" s="1"/>
  <c r="DR742" i="1"/>
  <c r="DT742" i="1" s="1"/>
  <c r="JO767" i="1"/>
  <c r="JQ767" i="1" s="1"/>
  <c r="OT768" i="1"/>
  <c r="OV768" i="1" s="1"/>
  <c r="TG714" i="1"/>
  <c r="TI714" i="1" s="1"/>
  <c r="OT714" i="1"/>
  <c r="OV714" i="1" s="1"/>
  <c r="ADH728" i="1"/>
  <c r="ADJ728" i="1" s="1"/>
  <c r="HM728" i="1"/>
  <c r="HO728" i="1" s="1"/>
  <c r="YC726" i="1"/>
  <c r="YE726" i="1" s="1"/>
  <c r="TG725" i="1"/>
  <c r="TI725" i="1" s="1"/>
  <c r="KP726" i="1"/>
  <c r="KR726" i="1" s="1"/>
  <c r="ADH770" i="1"/>
  <c r="ADJ770" i="1" s="1"/>
  <c r="TG770" i="1"/>
  <c r="TI770" i="1" s="1"/>
  <c r="IE768" i="1"/>
  <c r="IG768" i="1" s="1"/>
  <c r="DR770" i="1"/>
  <c r="DT770" i="1" s="1"/>
  <c r="HM761" i="1"/>
  <c r="HO761" i="1" s="1"/>
  <c r="DR762" i="1"/>
  <c r="DT762" i="1" s="1"/>
  <c r="TG734" i="1"/>
  <c r="TI734" i="1" s="1"/>
  <c r="OT733" i="1"/>
  <c r="OV733" i="1" s="1"/>
  <c r="WJ738" i="1"/>
  <c r="WL738" i="1" s="1"/>
  <c r="OT738" i="1"/>
  <c r="OV738" i="1" s="1"/>
  <c r="TG728" i="1"/>
  <c r="TI728" i="1" s="1"/>
  <c r="GC725" i="1"/>
  <c r="GE725" i="1" s="1"/>
  <c r="ADH724" i="1"/>
  <c r="ADJ724" i="1" s="1"/>
  <c r="YC724" i="1"/>
  <c r="YE724" i="1" s="1"/>
  <c r="WJ724" i="1"/>
  <c r="WL724" i="1" s="1"/>
  <c r="XB727" i="1"/>
  <c r="XD727" i="1" s="1"/>
  <c r="IE728" i="1"/>
  <c r="IG728" i="1" s="1"/>
  <c r="OT724" i="1"/>
  <c r="OV724" i="1" s="1"/>
  <c r="DR724" i="1"/>
  <c r="DT724" i="1" s="1"/>
  <c r="TG746" i="1"/>
  <c r="TI746" i="1" s="1"/>
  <c r="KP742" i="1"/>
  <c r="KR742" i="1" s="1"/>
  <c r="IE746" i="1"/>
  <c r="IG746" i="1" s="1"/>
  <c r="HM745" i="1"/>
  <c r="HO745" i="1" s="1"/>
  <c r="GU774" i="1"/>
  <c r="GW774" i="1" s="1"/>
  <c r="DR772" i="1"/>
  <c r="DT772" i="1" s="1"/>
  <c r="KP740" i="1"/>
  <c r="KR740" i="1" s="1"/>
  <c r="DR740" i="1"/>
  <c r="DT740" i="1" s="1"/>
  <c r="OK764" i="1"/>
  <c r="OM764" i="1" s="1"/>
  <c r="XB760" i="1"/>
  <c r="XD760" i="1" s="1"/>
  <c r="TG756" i="1"/>
  <c r="TI756" i="1" s="1"/>
  <c r="DR754" i="1"/>
  <c r="DT754" i="1" s="1"/>
  <c r="ADH746" i="1"/>
  <c r="ADJ746" i="1" s="1"/>
  <c r="TG745" i="1"/>
  <c r="TI745" i="1" s="1"/>
  <c r="GC745" i="1"/>
  <c r="GE745" i="1" s="1"/>
  <c r="GU743" i="1"/>
  <c r="GW743" i="1" s="1"/>
  <c r="TG744" i="1"/>
  <c r="TI744" i="1" s="1"/>
  <c r="ADH743" i="1"/>
  <c r="ADJ743" i="1" s="1"/>
  <c r="WJ742" i="1"/>
  <c r="WL742" i="1" s="1"/>
  <c r="TG742" i="1"/>
  <c r="TI742" i="1" s="1"/>
  <c r="IE743" i="1"/>
  <c r="IG743" i="1" s="1"/>
  <c r="HM743" i="1"/>
  <c r="HO743" i="1" s="1"/>
  <c r="YC745" i="1"/>
  <c r="YE745" i="1" s="1"/>
  <c r="OT746" i="1"/>
  <c r="OV746" i="1" s="1"/>
  <c r="XB712" i="1"/>
  <c r="XD712" i="1" s="1"/>
  <c r="YC712" i="1"/>
  <c r="YE712" i="1" s="1"/>
  <c r="WJ712" i="1"/>
  <c r="WL712" i="1" s="1"/>
  <c r="KP713" i="1"/>
  <c r="KR713" i="1" s="1"/>
  <c r="IE713" i="1"/>
  <c r="IG713" i="1" s="1"/>
  <c r="ADH712" i="1"/>
  <c r="ADJ712" i="1" s="1"/>
  <c r="TG715" i="1"/>
  <c r="TI715" i="1" s="1"/>
  <c r="GU712" i="1"/>
  <c r="GW712" i="1" s="1"/>
  <c r="HM712" i="1"/>
  <c r="HO712" i="1" s="1"/>
  <c r="OT713" i="1"/>
  <c r="OV713" i="1" s="1"/>
  <c r="DR712" i="1"/>
  <c r="DT712" i="1" s="1"/>
  <c r="GC712" i="1"/>
  <c r="GE712" i="1" s="1"/>
  <c r="ADH739" i="1"/>
  <c r="ADJ739" i="1" s="1"/>
  <c r="TG737" i="1"/>
  <c r="TI737" i="1" s="1"/>
  <c r="YC736" i="1"/>
  <c r="YE736" i="1" s="1"/>
  <c r="IE739" i="1"/>
  <c r="IG739" i="1" s="1"/>
  <c r="OT736" i="1"/>
  <c r="OV736" i="1" s="1"/>
  <c r="TG755" i="1"/>
  <c r="TI755" i="1" s="1"/>
  <c r="DR758" i="1"/>
  <c r="DT758" i="1" s="1"/>
  <c r="HM725" i="1"/>
  <c r="HO725" i="1" s="1"/>
  <c r="OT728" i="1"/>
  <c r="OV728" i="1" s="1"/>
  <c r="HM757" i="1"/>
  <c r="HO757" i="1" s="1"/>
  <c r="IE758" i="1"/>
  <c r="IG758" i="1" s="1"/>
  <c r="TG727" i="1"/>
  <c r="TI727" i="1" s="1"/>
  <c r="HM724" i="1"/>
  <c r="HO724" i="1" s="1"/>
  <c r="ADH726" i="1"/>
  <c r="ADJ726" i="1" s="1"/>
  <c r="GU726" i="1"/>
  <c r="GW726" i="1" s="1"/>
  <c r="OT727" i="1"/>
  <c r="OV727" i="1" s="1"/>
  <c r="DR725" i="1"/>
  <c r="DT725" i="1" s="1"/>
  <c r="XB748" i="1"/>
  <c r="XD748" i="1" s="1"/>
  <c r="TG751" i="1"/>
  <c r="TI751" i="1" s="1"/>
  <c r="WJ767" i="1"/>
  <c r="WL767" i="1" s="1"/>
  <c r="KP770" i="1"/>
  <c r="KR770" i="1" s="1"/>
  <c r="GU766" i="1"/>
  <c r="GW766" i="1" s="1"/>
  <c r="ADH734" i="1"/>
  <c r="ADJ734" i="1" s="1"/>
  <c r="YC732" i="1"/>
  <c r="YE732" i="1" s="1"/>
  <c r="WJ734" i="1"/>
  <c r="WL734" i="1" s="1"/>
  <c r="KP731" i="1"/>
  <c r="KR731" i="1" s="1"/>
  <c r="GU732" i="1"/>
  <c r="GW732" i="1" s="1"/>
  <c r="AGK781" i="1"/>
  <c r="AGM781" i="1" s="1"/>
  <c r="OK780" i="1"/>
  <c r="OM780" i="1" s="1"/>
  <c r="WS781" i="1"/>
  <c r="WU781" i="1" s="1"/>
  <c r="MR779" i="1"/>
  <c r="MT779" i="1" s="1"/>
  <c r="MR780" i="1"/>
  <c r="MT780" i="1" s="1"/>
  <c r="AGT780" i="1"/>
  <c r="AGV780" i="1" s="1"/>
  <c r="AFA760" i="1"/>
  <c r="AFC760" i="1" s="1"/>
  <c r="RW782" i="1"/>
  <c r="RY782" i="1" s="1"/>
  <c r="PU780" i="1"/>
  <c r="PW780" i="1" s="1"/>
  <c r="PL782" i="1"/>
  <c r="PN782" i="1" s="1"/>
  <c r="GL779" i="1"/>
  <c r="GN779" i="1" s="1"/>
  <c r="QV778" i="1"/>
  <c r="QX778" i="1" s="1"/>
  <c r="KY782" i="1"/>
  <c r="LA782" i="1" s="1"/>
  <c r="JX780" i="1"/>
  <c r="JZ780" i="1" s="1"/>
  <c r="QD781" i="1"/>
  <c r="QF781" i="1" s="1"/>
  <c r="YL779" i="1"/>
  <c r="YN779" i="1" s="1"/>
  <c r="AGB782" i="1"/>
  <c r="AGD782" i="1" s="1"/>
  <c r="QD779" i="1"/>
  <c r="QF779" i="1" s="1"/>
  <c r="FK781" i="1"/>
  <c r="FM781" i="1" s="1"/>
  <c r="TP782" i="1"/>
  <c r="TR782" i="1" s="1"/>
  <c r="SO781" i="1"/>
  <c r="SQ781" i="1" s="1"/>
  <c r="ES782" i="1"/>
  <c r="EU782" i="1" s="1"/>
  <c r="PL781" i="1"/>
  <c r="PN781" i="1" s="1"/>
  <c r="CQ779" i="1"/>
  <c r="CS779" i="1" s="1"/>
  <c r="CZ781" i="1"/>
  <c r="DB781" i="1" s="1"/>
  <c r="UH780" i="1"/>
  <c r="UJ780" i="1" s="1"/>
  <c r="BY782" i="1"/>
  <c r="CA782" i="1" s="1"/>
  <c r="AGT781" i="1"/>
  <c r="AGV781" i="1" s="1"/>
  <c r="JO773" i="1"/>
  <c r="JQ773" i="1" s="1"/>
  <c r="KG779" i="1"/>
  <c r="KI779" i="1" s="1"/>
  <c r="SX782" i="1"/>
  <c r="SZ782" i="1" s="1"/>
  <c r="AX782" i="1"/>
  <c r="AZ782" i="1" s="1"/>
  <c r="AHC779" i="1"/>
  <c r="AHE779" i="1" s="1"/>
  <c r="AFA779" i="1"/>
  <c r="AFC779" i="1" s="1"/>
  <c r="OK779" i="1"/>
  <c r="OM779" i="1" s="1"/>
  <c r="ADQ782" i="1"/>
  <c r="ADS782" i="1" s="1"/>
  <c r="TP781" i="1"/>
  <c r="TR781" i="1" s="1"/>
  <c r="BG782" i="1"/>
  <c r="BI782" i="1" s="1"/>
  <c r="E782" i="1"/>
  <c r="G782" i="1" s="1"/>
  <c r="FT778" i="1"/>
  <c r="FV778" i="1" s="1"/>
  <c r="W779" i="1"/>
  <c r="Y779" i="1" s="1"/>
  <c r="WS779" i="1"/>
  <c r="WU779" i="1" s="1"/>
  <c r="BY781" i="1"/>
  <c r="CA781" i="1" s="1"/>
  <c r="YL781" i="1"/>
  <c r="YN781" i="1" s="1"/>
  <c r="AGT782" i="1"/>
  <c r="AGV782" i="1" s="1"/>
  <c r="AF781" i="1"/>
  <c r="AH781" i="1" s="1"/>
  <c r="IN782" i="1"/>
  <c r="IP782" i="1" s="1"/>
  <c r="NS738" i="1"/>
  <c r="NU738" i="1" s="1"/>
  <c r="JX782" i="1"/>
  <c r="JZ782" i="1" s="1"/>
  <c r="W781" i="1"/>
  <c r="Y781" i="1" s="1"/>
  <c r="IN780" i="1"/>
  <c r="IP780" i="1" s="1"/>
  <c r="ES779" i="1"/>
  <c r="EU779" i="1" s="1"/>
  <c r="VR778" i="1"/>
  <c r="VT778" i="1" s="1"/>
  <c r="N778" i="1"/>
  <c r="P778" i="1" s="1"/>
  <c r="E778" i="1"/>
  <c r="G778" i="1" s="1"/>
  <c r="CH782" i="1"/>
  <c r="CJ782" i="1" s="1"/>
  <c r="UZ781" i="1"/>
  <c r="VB781" i="1" s="1"/>
  <c r="AX780" i="1"/>
  <c r="AZ780" i="1" s="1"/>
  <c r="EJ779" i="1"/>
  <c r="EL779" i="1" s="1"/>
  <c r="AFS782" i="1"/>
  <c r="AFU782" i="1" s="1"/>
  <c r="PC782" i="1"/>
  <c r="PE782" i="1" s="1"/>
  <c r="AF782" i="1"/>
  <c r="AH782" i="1" s="1"/>
  <c r="BG781" i="1"/>
  <c r="BI781" i="1" s="1"/>
  <c r="KG780" i="1"/>
  <c r="KI780" i="1" s="1"/>
  <c r="NJ779" i="1"/>
  <c r="NL779" i="1" s="1"/>
  <c r="SO778" i="1"/>
  <c r="SQ778" i="1" s="1"/>
  <c r="SX779" i="1"/>
  <c r="SZ779" i="1" s="1"/>
  <c r="AFA770" i="1"/>
  <c r="AFC770" i="1" s="1"/>
  <c r="SO780" i="1"/>
  <c r="SQ780" i="1" s="1"/>
  <c r="OK782" i="1"/>
  <c r="OM782" i="1" s="1"/>
  <c r="FK782" i="1"/>
  <c r="FM782" i="1" s="1"/>
  <c r="NJ780" i="1"/>
  <c r="NL780" i="1" s="1"/>
  <c r="AX778" i="1"/>
  <c r="AZ778" i="1" s="1"/>
  <c r="JO782" i="1"/>
  <c r="JQ782" i="1" s="1"/>
  <c r="N781" i="1"/>
  <c r="P781" i="1" s="1"/>
  <c r="IN778" i="1"/>
  <c r="IP778" i="1" s="1"/>
  <c r="BG780" i="1"/>
  <c r="BI780" i="1" s="1"/>
  <c r="BY779" i="1"/>
  <c r="CA779" i="1" s="1"/>
  <c r="CH780" i="1"/>
  <c r="CJ780" i="1" s="1"/>
  <c r="VR779" i="1"/>
  <c r="VT779" i="1" s="1"/>
  <c r="SO782" i="1"/>
  <c r="SQ782" i="1" s="1"/>
  <c r="PC780" i="1"/>
  <c r="PE780" i="1" s="1"/>
  <c r="GL780" i="1"/>
  <c r="GN780" i="1" s="1"/>
  <c r="AX779" i="1"/>
  <c r="AZ779" i="1" s="1"/>
  <c r="FK780" i="1"/>
  <c r="FM780" i="1" s="1"/>
  <c r="E781" i="1"/>
  <c r="G781" i="1" s="1"/>
  <c r="UZ780" i="1"/>
  <c r="VB780" i="1" s="1"/>
  <c r="AF780" i="1"/>
  <c r="AH780" i="1" s="1"/>
  <c r="UH779" i="1"/>
  <c r="UJ779" i="1" s="1"/>
  <c r="JO778" i="1"/>
  <c r="JQ778" i="1" s="1"/>
  <c r="EJ778" i="1"/>
  <c r="EL778" i="1" s="1"/>
  <c r="N782" i="1"/>
  <c r="P782" i="1" s="1"/>
  <c r="YL782" i="1"/>
  <c r="YN782" i="1" s="1"/>
  <c r="AFJ781" i="1"/>
  <c r="AFL781" i="1" s="1"/>
  <c r="FT781" i="1"/>
  <c r="FV781" i="1" s="1"/>
  <c r="E773" i="1"/>
  <c r="G773" i="1" s="1"/>
  <c r="FT772" i="1"/>
  <c r="FV772" i="1" s="1"/>
  <c r="AF774" i="1"/>
  <c r="AH774" i="1" s="1"/>
  <c r="UZ773" i="1"/>
  <c r="VB773" i="1" s="1"/>
  <c r="SO773" i="1"/>
  <c r="SQ773" i="1" s="1"/>
  <c r="UH774" i="1"/>
  <c r="UJ774" i="1" s="1"/>
  <c r="PC774" i="1"/>
  <c r="PE774" i="1" s="1"/>
  <c r="W774" i="1"/>
  <c r="Y774" i="1" s="1"/>
  <c r="IN774" i="1"/>
  <c r="IP774" i="1" s="1"/>
  <c r="BG774" i="1"/>
  <c r="BI774" i="1" s="1"/>
  <c r="VR773" i="1"/>
  <c r="VT773" i="1" s="1"/>
  <c r="JX772" i="1"/>
  <c r="JZ772" i="1" s="1"/>
  <c r="SX776" i="1"/>
  <c r="SZ776" i="1" s="1"/>
  <c r="FT776" i="1"/>
  <c r="FV776" i="1" s="1"/>
  <c r="AF776" i="1"/>
  <c r="AH776" i="1" s="1"/>
  <c r="PC775" i="1"/>
  <c r="PE775" i="1" s="1"/>
  <c r="UZ774" i="1"/>
  <c r="VB774" i="1" s="1"/>
  <c r="AGK773" i="1"/>
  <c r="AGM773" i="1" s="1"/>
  <c r="NS773" i="1"/>
  <c r="NU773" i="1" s="1"/>
  <c r="YL775" i="1"/>
  <c r="YN775" i="1" s="1"/>
  <c r="FK775" i="1"/>
  <c r="FM775" i="1" s="1"/>
  <c r="AFS776" i="1"/>
  <c r="AFU776" i="1" s="1"/>
  <c r="IN775" i="1"/>
  <c r="IP775" i="1" s="1"/>
  <c r="BG775" i="1"/>
  <c r="BI775" i="1" s="1"/>
  <c r="VR774" i="1"/>
  <c r="VT774" i="1" s="1"/>
  <c r="BY774" i="1"/>
  <c r="CA774" i="1" s="1"/>
  <c r="MI775" i="1"/>
  <c r="MK775" i="1" s="1"/>
  <c r="AO772" i="1"/>
  <c r="AQ772" i="1" s="1"/>
  <c r="CH770" i="1"/>
  <c r="CJ770" i="1" s="1"/>
  <c r="AX769" i="1"/>
  <c r="AZ769" i="1" s="1"/>
  <c r="EJ768" i="1"/>
  <c r="EL768" i="1" s="1"/>
  <c r="LZ769" i="1"/>
  <c r="MB769" i="1" s="1"/>
  <c r="N766" i="1"/>
  <c r="P766" i="1" s="1"/>
  <c r="SO766" i="1"/>
  <c r="SQ766" i="1" s="1"/>
  <c r="AF770" i="1"/>
  <c r="AH770" i="1" s="1"/>
  <c r="AGT766" i="1"/>
  <c r="AGV766" i="1" s="1"/>
  <c r="SX774" i="1"/>
  <c r="SZ774" i="1" s="1"/>
  <c r="QD774" i="1"/>
  <c r="QF774" i="1" s="1"/>
  <c r="FK774" i="1"/>
  <c r="FM774" i="1" s="1"/>
  <c r="DI773" i="1"/>
  <c r="DK773" i="1" s="1"/>
  <c r="CH776" i="1"/>
  <c r="CJ776" i="1" s="1"/>
  <c r="BY773" i="1"/>
  <c r="CA773" i="1" s="1"/>
  <c r="AFS775" i="1"/>
  <c r="AFU775" i="1" s="1"/>
  <c r="RW775" i="1"/>
  <c r="RY775" i="1" s="1"/>
  <c r="AO773" i="1"/>
  <c r="AQ773" i="1" s="1"/>
  <c r="SO775" i="1"/>
  <c r="SQ775" i="1" s="1"/>
  <c r="EJ776" i="1"/>
  <c r="EL776" i="1" s="1"/>
  <c r="QV775" i="1"/>
  <c r="QX775" i="1" s="1"/>
  <c r="VR769" i="1"/>
  <c r="VT769" i="1" s="1"/>
  <c r="SO768" i="1"/>
  <c r="SQ768" i="1" s="1"/>
  <c r="BY766" i="1"/>
  <c r="CA766" i="1" s="1"/>
  <c r="PL770" i="1"/>
  <c r="PN770" i="1" s="1"/>
  <c r="AF769" i="1"/>
  <c r="AH769" i="1" s="1"/>
  <c r="E768" i="1"/>
  <c r="G768" i="1" s="1"/>
  <c r="AGK770" i="1"/>
  <c r="AGM770" i="1" s="1"/>
  <c r="UZ769" i="1"/>
  <c r="VB769" i="1" s="1"/>
  <c r="PC769" i="1"/>
  <c r="PE769" i="1" s="1"/>
  <c r="W769" i="1"/>
  <c r="Y769" i="1" s="1"/>
  <c r="NA767" i="1"/>
  <c r="NC767" i="1" s="1"/>
  <c r="FT767" i="1"/>
  <c r="FV767" i="1" s="1"/>
  <c r="UH766" i="1"/>
  <c r="UJ766" i="1" s="1"/>
  <c r="IN770" i="1"/>
  <c r="IP770" i="1" s="1"/>
  <c r="CZ768" i="1"/>
  <c r="DB768" i="1" s="1"/>
  <c r="BG767" i="1"/>
  <c r="BI767" i="1" s="1"/>
  <c r="XT773" i="1"/>
  <c r="XV773" i="1" s="1"/>
  <c r="KY776" i="1"/>
  <c r="LA776" i="1" s="1"/>
  <c r="DI776" i="1"/>
  <c r="DK776" i="1" s="1"/>
  <c r="QV773" i="1"/>
  <c r="QX773" i="1" s="1"/>
  <c r="XT772" i="1"/>
  <c r="XV772" i="1" s="1"/>
  <c r="PU772" i="1"/>
  <c r="PW772" i="1" s="1"/>
  <c r="PC772" i="1"/>
  <c r="PE772" i="1" s="1"/>
  <c r="NA772" i="1"/>
  <c r="NC772" i="1" s="1"/>
  <c r="NJ773" i="1"/>
  <c r="NL773" i="1" s="1"/>
  <c r="FT773" i="1"/>
  <c r="FV773" i="1" s="1"/>
  <c r="VR772" i="1"/>
  <c r="VT772" i="1" s="1"/>
  <c r="UZ772" i="1"/>
  <c r="VB772" i="1" s="1"/>
  <c r="SO772" i="1"/>
  <c r="SQ772" i="1" s="1"/>
  <c r="JO772" i="1"/>
  <c r="JQ772" i="1" s="1"/>
  <c r="IN772" i="1"/>
  <c r="IP772" i="1" s="1"/>
  <c r="CH772" i="1"/>
  <c r="CJ772" i="1" s="1"/>
  <c r="BP772" i="1"/>
  <c r="BR772" i="1" s="1"/>
  <c r="AX772" i="1"/>
  <c r="AZ772" i="1" s="1"/>
  <c r="AF772" i="1"/>
  <c r="AH772" i="1" s="1"/>
  <c r="N772" i="1"/>
  <c r="P772" i="1" s="1"/>
  <c r="GL776" i="1"/>
  <c r="GN776" i="1" s="1"/>
  <c r="PL772" i="1"/>
  <c r="PN772" i="1" s="1"/>
  <c r="FK772" i="1"/>
  <c r="FM772" i="1" s="1"/>
  <c r="CZ772" i="1"/>
  <c r="DB772" i="1" s="1"/>
  <c r="SX772" i="1"/>
  <c r="SZ772" i="1" s="1"/>
  <c r="EJ772" i="1"/>
  <c r="EL772" i="1" s="1"/>
  <c r="BY772" i="1"/>
  <c r="CA772" i="1" s="1"/>
  <c r="BG772" i="1"/>
  <c r="BI772" i="1" s="1"/>
  <c r="W772" i="1"/>
  <c r="Y772" i="1" s="1"/>
  <c r="E772" i="1"/>
  <c r="G772" i="1" s="1"/>
  <c r="AO774" i="1"/>
  <c r="AQ774" i="1" s="1"/>
  <c r="LZ773" i="1"/>
  <c r="MB773" i="1" s="1"/>
  <c r="BY776" i="1"/>
  <c r="CA776" i="1" s="1"/>
  <c r="TP774" i="1"/>
  <c r="TR774" i="1" s="1"/>
  <c r="UH768" i="1"/>
  <c r="UJ768" i="1" s="1"/>
  <c r="JF764" i="1"/>
  <c r="JH764" i="1" s="1"/>
  <c r="KG763" i="1"/>
  <c r="KI763" i="1" s="1"/>
  <c r="OK772" i="1"/>
  <c r="OM772" i="1" s="1"/>
  <c r="SF769" i="1"/>
  <c r="SH769" i="1" s="1"/>
  <c r="UH767" i="1"/>
  <c r="UJ767" i="1" s="1"/>
  <c r="AHC745" i="1"/>
  <c r="AHE745" i="1" s="1"/>
  <c r="SF776" i="1"/>
  <c r="SH776" i="1" s="1"/>
  <c r="TP776" i="1"/>
  <c r="TR776" i="1" s="1"/>
  <c r="RW773" i="1"/>
  <c r="RY773" i="1" s="1"/>
  <c r="HV763" i="1"/>
  <c r="HX763" i="1" s="1"/>
  <c r="TP769" i="1"/>
  <c r="TR769" i="1" s="1"/>
  <c r="MR769" i="1"/>
  <c r="MT769" i="1" s="1"/>
  <c r="SF773" i="1"/>
  <c r="SH773" i="1" s="1"/>
  <c r="LZ776" i="1"/>
  <c r="MB776" i="1" s="1"/>
  <c r="AGT774" i="1"/>
  <c r="AGV774" i="1" s="1"/>
  <c r="WS773" i="1"/>
  <c r="WU773" i="1" s="1"/>
  <c r="AO776" i="1"/>
  <c r="AQ776" i="1" s="1"/>
  <c r="W768" i="1"/>
  <c r="Y768" i="1" s="1"/>
  <c r="XT770" i="1"/>
  <c r="XV770" i="1" s="1"/>
  <c r="NJ766" i="1"/>
  <c r="NL766" i="1" s="1"/>
  <c r="ADQ768" i="1"/>
  <c r="ADS768" i="1" s="1"/>
  <c r="FT769" i="1"/>
  <c r="FV769" i="1" s="1"/>
  <c r="SO769" i="1"/>
  <c r="SQ769" i="1" s="1"/>
  <c r="FT775" i="1"/>
  <c r="FV775" i="1" s="1"/>
  <c r="N775" i="1"/>
  <c r="P775" i="1" s="1"/>
  <c r="AF775" i="1"/>
  <c r="AH775" i="1" s="1"/>
  <c r="OK770" i="1"/>
  <c r="OM770" i="1" s="1"/>
  <c r="BY770" i="1"/>
  <c r="CA770" i="1" s="1"/>
  <c r="PC770" i="1"/>
  <c r="PE770" i="1" s="1"/>
  <c r="AFJ748" i="1"/>
  <c r="AFL748" i="1" s="1"/>
  <c r="NJ769" i="1"/>
  <c r="NL769" i="1" s="1"/>
  <c r="GL772" i="1"/>
  <c r="GN772" i="1" s="1"/>
  <c r="AGK776" i="1"/>
  <c r="AGM776" i="1" s="1"/>
  <c r="VR776" i="1"/>
  <c r="VT776" i="1" s="1"/>
  <c r="BY775" i="1"/>
  <c r="CA775" i="1" s="1"/>
  <c r="CZ774" i="1"/>
  <c r="DB774" i="1" s="1"/>
  <c r="JO774" i="1"/>
  <c r="JQ774" i="1" s="1"/>
  <c r="UZ776" i="1"/>
  <c r="VB776" i="1" s="1"/>
  <c r="AFS774" i="1"/>
  <c r="AFU774" i="1" s="1"/>
  <c r="N770" i="1"/>
  <c r="P770" i="1" s="1"/>
  <c r="NA768" i="1"/>
  <c r="NC768" i="1" s="1"/>
  <c r="OK768" i="1"/>
  <c r="OM768" i="1" s="1"/>
  <c r="AO770" i="1"/>
  <c r="AQ770" i="1" s="1"/>
  <c r="CZ767" i="1"/>
  <c r="DB767" i="1" s="1"/>
  <c r="XT768" i="1"/>
  <c r="XV768" i="1" s="1"/>
  <c r="NJ768" i="1"/>
  <c r="NL768" i="1" s="1"/>
  <c r="W766" i="1"/>
  <c r="Y766" i="1" s="1"/>
  <c r="FK770" i="1"/>
  <c r="FM770" i="1" s="1"/>
  <c r="FK776" i="1"/>
  <c r="FM776" i="1" s="1"/>
  <c r="AHC775" i="1"/>
  <c r="AHE775" i="1" s="1"/>
  <c r="MR776" i="1"/>
  <c r="MT776" i="1" s="1"/>
  <c r="JX752" i="1"/>
  <c r="JZ752" i="1" s="1"/>
  <c r="MR764" i="1"/>
  <c r="MT764" i="1" s="1"/>
  <c r="AFA761" i="1"/>
  <c r="AFC761" i="1" s="1"/>
  <c r="AHC764" i="1"/>
  <c r="AHE764" i="1" s="1"/>
  <c r="AX763" i="1"/>
  <c r="AZ763" i="1" s="1"/>
  <c r="SF763" i="1"/>
  <c r="SH763" i="1" s="1"/>
  <c r="SO764" i="1"/>
  <c r="SQ764" i="1" s="1"/>
  <c r="AHC760" i="1"/>
  <c r="AHE760" i="1" s="1"/>
  <c r="XT760" i="1"/>
  <c r="XV760" i="1" s="1"/>
  <c r="NJ760" i="1"/>
  <c r="NL760" i="1" s="1"/>
  <c r="JO764" i="1"/>
  <c r="JQ764" i="1" s="1"/>
  <c r="AHC762" i="1"/>
  <c r="AHE762" i="1" s="1"/>
  <c r="AFS764" i="1"/>
  <c r="AFU764" i="1" s="1"/>
  <c r="TP763" i="1"/>
  <c r="TR763" i="1" s="1"/>
  <c r="FK761" i="1"/>
  <c r="FM761" i="1" s="1"/>
  <c r="ADQ744" i="1"/>
  <c r="ADS744" i="1" s="1"/>
  <c r="JO744" i="1"/>
  <c r="JQ744" i="1" s="1"/>
  <c r="BG746" i="1"/>
  <c r="BI746" i="1" s="1"/>
  <c r="LQ746" i="1"/>
  <c r="LS746" i="1" s="1"/>
  <c r="UH743" i="1"/>
  <c r="UJ743" i="1" s="1"/>
  <c r="AO744" i="1"/>
  <c r="AQ744" i="1" s="1"/>
  <c r="AFA752" i="1"/>
  <c r="AFC752" i="1" s="1"/>
  <c r="JF758" i="1"/>
  <c r="JH758" i="1" s="1"/>
  <c r="CQ749" i="1"/>
  <c r="CS749" i="1" s="1"/>
  <c r="SF752" i="1"/>
  <c r="SH752" i="1" s="1"/>
  <c r="MR748" i="1"/>
  <c r="MT748" i="1" s="1"/>
  <c r="UH748" i="1"/>
  <c r="UJ748" i="1" s="1"/>
  <c r="AHC748" i="1"/>
  <c r="AHE748" i="1" s="1"/>
  <c r="UH752" i="1"/>
  <c r="UJ752" i="1" s="1"/>
  <c r="KG758" i="1"/>
  <c r="KI758" i="1" s="1"/>
  <c r="LZ755" i="1"/>
  <c r="MB755" i="1" s="1"/>
  <c r="SF751" i="1"/>
  <c r="SH751" i="1" s="1"/>
  <c r="AGB748" i="1"/>
  <c r="AGD748" i="1" s="1"/>
  <c r="RW734" i="1"/>
  <c r="RY734" i="1" s="1"/>
  <c r="AFS769" i="1"/>
  <c r="AFU769" i="1" s="1"/>
  <c r="LH770" i="1"/>
  <c r="LJ770" i="1" s="1"/>
  <c r="IW766" i="1"/>
  <c r="IY766" i="1" s="1"/>
  <c r="P774" i="1"/>
  <c r="EJ773" i="1"/>
  <c r="EL773" i="1" s="1"/>
  <c r="IW780" i="1"/>
  <c r="IY780" i="1" s="1"/>
  <c r="XT779" i="1"/>
  <c r="XV779" i="1" s="1"/>
  <c r="KG770" i="1"/>
  <c r="KI770" i="1" s="1"/>
  <c r="AFA767" i="1"/>
  <c r="AFC767" i="1" s="1"/>
  <c r="XT757" i="1"/>
  <c r="XV757" i="1" s="1"/>
  <c r="AGB755" i="1"/>
  <c r="AGD755" i="1" s="1"/>
  <c r="AGT770" i="1"/>
  <c r="AGV770" i="1" s="1"/>
  <c r="PU770" i="1"/>
  <c r="PW770" i="1" s="1"/>
  <c r="QD769" i="1"/>
  <c r="QF769" i="1" s="1"/>
  <c r="CZ770" i="1"/>
  <c r="DB770" i="1" s="1"/>
  <c r="RW769" i="1"/>
  <c r="RY769" i="1" s="1"/>
  <c r="UH770" i="1"/>
  <c r="UJ770" i="1" s="1"/>
  <c r="JX769" i="1"/>
  <c r="JZ769" i="1" s="1"/>
  <c r="PL767" i="1"/>
  <c r="PN767" i="1" s="1"/>
  <c r="LQ767" i="1"/>
  <c r="LS767" i="1" s="1"/>
  <c r="BP766" i="1"/>
  <c r="BR766" i="1" s="1"/>
  <c r="VR768" i="1"/>
  <c r="VT768" i="1" s="1"/>
  <c r="MI768" i="1"/>
  <c r="MK768" i="1" s="1"/>
  <c r="ES768" i="1"/>
  <c r="EU768" i="1" s="1"/>
  <c r="AX768" i="1"/>
  <c r="AZ768" i="1" s="1"/>
  <c r="AFS767" i="1"/>
  <c r="AFU767" i="1" s="1"/>
  <c r="KG766" i="1"/>
  <c r="KI766" i="1" s="1"/>
  <c r="NA769" i="1"/>
  <c r="NC769" i="1" s="1"/>
  <c r="WS768" i="1"/>
  <c r="WU768" i="1" s="1"/>
  <c r="PC768" i="1"/>
  <c r="PE768" i="1" s="1"/>
  <c r="UZ768" i="1"/>
  <c r="VB768" i="1" s="1"/>
  <c r="KY768" i="1"/>
  <c r="LA768" i="1" s="1"/>
  <c r="DI767" i="1"/>
  <c r="DK767" i="1" s="1"/>
  <c r="LZ738" i="1"/>
  <c r="MB738" i="1" s="1"/>
  <c r="AHC737" i="1"/>
  <c r="AHE737" i="1" s="1"/>
  <c r="EJ740" i="1"/>
  <c r="EL740" i="1" s="1"/>
  <c r="CZ740" i="1"/>
  <c r="DB740" i="1" s="1"/>
  <c r="AGB740" i="1"/>
  <c r="AGD740" i="1" s="1"/>
  <c r="MI740" i="1"/>
  <c r="MK740" i="1" s="1"/>
  <c r="TP740" i="1"/>
  <c r="TR740" i="1" s="1"/>
  <c r="ES739" i="1"/>
  <c r="EU739" i="1" s="1"/>
  <c r="VR738" i="1"/>
  <c r="VT738" i="1" s="1"/>
  <c r="HV738" i="1"/>
  <c r="HX738" i="1" s="1"/>
  <c r="AX737" i="1"/>
  <c r="AZ737" i="1" s="1"/>
  <c r="NS736" i="1"/>
  <c r="NU736" i="1" s="1"/>
  <c r="W739" i="1"/>
  <c r="Y739" i="1" s="1"/>
  <c r="UH738" i="1"/>
  <c r="UJ738" i="1" s="1"/>
  <c r="QD738" i="1"/>
  <c r="QF738" i="1" s="1"/>
  <c r="CH738" i="1"/>
  <c r="CJ738" i="1" s="1"/>
  <c r="KY737" i="1"/>
  <c r="LA737" i="1" s="1"/>
  <c r="JO737" i="1"/>
  <c r="JQ737" i="1" s="1"/>
  <c r="YL736" i="1"/>
  <c r="YN736" i="1" s="1"/>
  <c r="AGK739" i="1"/>
  <c r="AGM739" i="1" s="1"/>
  <c r="SX738" i="1"/>
  <c r="SZ738" i="1" s="1"/>
  <c r="JX738" i="1"/>
  <c r="JZ738" i="1" s="1"/>
  <c r="PU737" i="1"/>
  <c r="PW737" i="1" s="1"/>
  <c r="DI737" i="1"/>
  <c r="DK737" i="1" s="1"/>
  <c r="WS736" i="1"/>
  <c r="WU736" i="1" s="1"/>
  <c r="PC739" i="1"/>
  <c r="PE739" i="1" s="1"/>
  <c r="JF739" i="1"/>
  <c r="JH739" i="1" s="1"/>
  <c r="UZ738" i="1"/>
  <c r="VB738" i="1" s="1"/>
  <c r="RW738" i="1"/>
  <c r="RY738" i="1" s="1"/>
  <c r="NA738" i="1"/>
  <c r="NC738" i="1" s="1"/>
  <c r="BP738" i="1"/>
  <c r="BR738" i="1" s="1"/>
  <c r="PL737" i="1"/>
  <c r="PN737" i="1" s="1"/>
  <c r="LZ737" i="1"/>
  <c r="MB737" i="1" s="1"/>
  <c r="LJ737" i="1"/>
  <c r="IN734" i="1"/>
  <c r="IP734" i="1" s="1"/>
  <c r="FK730" i="1"/>
  <c r="FM730" i="1" s="1"/>
  <c r="SF734" i="1"/>
  <c r="SH734" i="1" s="1"/>
  <c r="ADQ731" i="1"/>
  <c r="ADS731" i="1" s="1"/>
  <c r="GL740" i="1"/>
  <c r="GN740" i="1" s="1"/>
  <c r="TP739" i="1"/>
  <c r="TR739" i="1" s="1"/>
  <c r="FT739" i="1"/>
  <c r="FV739" i="1" s="1"/>
  <c r="SO752" i="1"/>
  <c r="SQ752" i="1" s="1"/>
  <c r="YL750" i="1"/>
  <c r="YN750" i="1" s="1"/>
  <c r="SF716" i="1"/>
  <c r="SH716" i="1" s="1"/>
  <c r="AHC715" i="1"/>
  <c r="AHE715" i="1" s="1"/>
  <c r="AGT716" i="1"/>
  <c r="AGV716" i="1" s="1"/>
  <c r="MR716" i="1"/>
  <c r="MT716" i="1" s="1"/>
  <c r="IW716" i="1"/>
  <c r="IY716" i="1" s="1"/>
  <c r="HV716" i="1"/>
  <c r="HX716" i="1" s="1"/>
  <c r="SO716" i="1"/>
  <c r="SQ716" i="1" s="1"/>
  <c r="WS712" i="1"/>
  <c r="WU712" i="1" s="1"/>
  <c r="YL716" i="1"/>
  <c r="YN716" i="1" s="1"/>
  <c r="NA716" i="1"/>
  <c r="NC716" i="1" s="1"/>
  <c r="JF715" i="1"/>
  <c r="JH715" i="1" s="1"/>
  <c r="AFA713" i="1"/>
  <c r="AFC713" i="1" s="1"/>
  <c r="JX770" i="1"/>
  <c r="JZ770" i="1" s="1"/>
  <c r="SX769" i="1"/>
  <c r="SZ769" i="1" s="1"/>
  <c r="NS769" i="1"/>
  <c r="NU769" i="1" s="1"/>
  <c r="IW770" i="1"/>
  <c r="IY770" i="1" s="1"/>
  <c r="ADQ770" i="1"/>
  <c r="ADS770" i="1" s="1"/>
  <c r="JF768" i="1"/>
  <c r="JH768" i="1" s="1"/>
  <c r="YL767" i="1"/>
  <c r="YN767" i="1" s="1"/>
  <c r="QV767" i="1"/>
  <c r="QX767" i="1" s="1"/>
  <c r="AGB758" i="1"/>
  <c r="AGD758" i="1" s="1"/>
  <c r="KG757" i="1"/>
  <c r="KI757" i="1" s="1"/>
  <c r="CZ748" i="1"/>
  <c r="DB748" i="1" s="1"/>
  <c r="NA749" i="1"/>
  <c r="NC749" i="1" s="1"/>
  <c r="LQ728" i="1"/>
  <c r="LS728" i="1" s="1"/>
  <c r="IW728" i="1"/>
  <c r="IY728" i="1" s="1"/>
  <c r="AGK727" i="1"/>
  <c r="AGM727" i="1" s="1"/>
  <c r="PL726" i="1"/>
  <c r="PN726" i="1" s="1"/>
  <c r="QD725" i="1"/>
  <c r="QF725" i="1" s="1"/>
  <c r="KY725" i="1"/>
  <c r="LA725" i="1" s="1"/>
  <c r="AGB727" i="1"/>
  <c r="AGD727" i="1" s="1"/>
  <c r="AFJ725" i="1"/>
  <c r="AFL725" i="1" s="1"/>
  <c r="AO782" i="1"/>
  <c r="AQ782" i="1" s="1"/>
  <c r="BG779" i="1"/>
  <c r="BI779" i="1" s="1"/>
  <c r="AHC757" i="1"/>
  <c r="AHE757" i="1" s="1"/>
  <c r="AHC756" i="1"/>
  <c r="AHE756" i="1" s="1"/>
  <c r="TP756" i="1"/>
  <c r="TR756" i="1" s="1"/>
  <c r="UH755" i="1"/>
  <c r="UJ755" i="1" s="1"/>
  <c r="AHC752" i="1"/>
  <c r="AHE752" i="1" s="1"/>
  <c r="XT750" i="1"/>
  <c r="XV750" i="1" s="1"/>
  <c r="NJ748" i="1"/>
  <c r="NL748" i="1" s="1"/>
  <c r="IW748" i="1"/>
  <c r="IY748" i="1" s="1"/>
  <c r="YL763" i="1"/>
  <c r="YN763" i="1" s="1"/>
  <c r="AFS763" i="1"/>
  <c r="AFU763" i="1" s="1"/>
  <c r="WS763" i="1"/>
  <c r="WU763" i="1" s="1"/>
  <c r="FK716" i="1"/>
  <c r="FM716" i="1" s="1"/>
  <c r="W716" i="1"/>
  <c r="Y716" i="1" s="1"/>
  <c r="ADQ715" i="1"/>
  <c r="ADS715" i="1" s="1"/>
  <c r="CZ715" i="1"/>
  <c r="DB715" i="1" s="1"/>
  <c r="KG713" i="1"/>
  <c r="KI713" i="1" s="1"/>
  <c r="JO713" i="1"/>
  <c r="JQ713" i="1" s="1"/>
  <c r="IW713" i="1"/>
  <c r="IY713" i="1" s="1"/>
  <c r="HV713" i="1"/>
  <c r="HX713" i="1" s="1"/>
  <c r="LH716" i="1"/>
  <c r="LJ716" i="1" s="1"/>
  <c r="SO714" i="1"/>
  <c r="SQ714" i="1" s="1"/>
  <c r="RW714" i="1"/>
  <c r="RY714" i="1" s="1"/>
  <c r="IN714" i="1"/>
  <c r="IP714" i="1" s="1"/>
  <c r="AFJ713" i="1"/>
  <c r="AFL713" i="1" s="1"/>
  <c r="PL713" i="1"/>
  <c r="PN713" i="1" s="1"/>
  <c r="NS713" i="1"/>
  <c r="NU713" i="1" s="1"/>
  <c r="MI713" i="1"/>
  <c r="MK713" i="1" s="1"/>
  <c r="GL713" i="1"/>
  <c r="GN713" i="1" s="1"/>
  <c r="CH713" i="1"/>
  <c r="CJ713" i="1" s="1"/>
  <c r="AX713" i="1"/>
  <c r="AZ713" i="1" s="1"/>
  <c r="AGB712" i="1"/>
  <c r="AGD712" i="1" s="1"/>
  <c r="TP712" i="1"/>
  <c r="TR712" i="1" s="1"/>
  <c r="LZ712" i="1"/>
  <c r="MB712" i="1" s="1"/>
  <c r="VR714" i="1"/>
  <c r="VT714" i="1" s="1"/>
  <c r="UH714" i="1"/>
  <c r="UJ714" i="1" s="1"/>
  <c r="QD714" i="1"/>
  <c r="QF714" i="1" s="1"/>
  <c r="KY714" i="1"/>
  <c r="LA714" i="1" s="1"/>
  <c r="JX713" i="1"/>
  <c r="JZ713" i="1" s="1"/>
  <c r="ES713" i="1"/>
  <c r="EU713" i="1" s="1"/>
  <c r="BY713" i="1"/>
  <c r="CA713" i="1" s="1"/>
  <c r="AO713" i="1"/>
  <c r="AQ713" i="1" s="1"/>
  <c r="E713" i="1"/>
  <c r="G713" i="1" s="1"/>
  <c r="QV712" i="1"/>
  <c r="QX712" i="1" s="1"/>
  <c r="NJ715" i="1"/>
  <c r="NL715" i="1" s="1"/>
  <c r="WS714" i="1"/>
  <c r="WU714" i="1" s="1"/>
  <c r="SX714" i="1"/>
  <c r="SZ714" i="1" s="1"/>
  <c r="PU714" i="1"/>
  <c r="PW714" i="1" s="1"/>
  <c r="JF714" i="1"/>
  <c r="JH714" i="1" s="1"/>
  <c r="DI714" i="1"/>
  <c r="DK714" i="1" s="1"/>
  <c r="CQ714" i="1"/>
  <c r="CS714" i="1" s="1"/>
  <c r="BG714" i="1"/>
  <c r="BI714" i="1" s="1"/>
  <c r="AGK713" i="1"/>
  <c r="AGM713" i="1" s="1"/>
  <c r="UZ713" i="1"/>
  <c r="VB713" i="1" s="1"/>
  <c r="PC713" i="1"/>
  <c r="PE713" i="1" s="1"/>
  <c r="FT713" i="1"/>
  <c r="FV713" i="1" s="1"/>
  <c r="BP713" i="1"/>
  <c r="BR713" i="1" s="1"/>
  <c r="AF713" i="1"/>
  <c r="AH713" i="1" s="1"/>
  <c r="AFS712" i="1"/>
  <c r="AFU712" i="1" s="1"/>
  <c r="LQ712" i="1"/>
  <c r="LS712" i="1" s="1"/>
  <c r="CQ740" i="1"/>
  <c r="CS740" i="1" s="1"/>
  <c r="UZ740" i="1"/>
  <c r="VB740" i="1" s="1"/>
  <c r="FK736" i="1"/>
  <c r="FM736" i="1" s="1"/>
  <c r="AGT739" i="1"/>
  <c r="AGV739" i="1" s="1"/>
  <c r="VR739" i="1"/>
  <c r="VT739" i="1" s="1"/>
  <c r="SF739" i="1"/>
  <c r="SH739" i="1" s="1"/>
  <c r="JO739" i="1"/>
  <c r="JQ739" i="1" s="1"/>
  <c r="AGK738" i="1"/>
  <c r="AGM738" i="1" s="1"/>
  <c r="AHC738" i="1"/>
  <c r="AHE738" i="1" s="1"/>
  <c r="ADQ736" i="1"/>
  <c r="ADS736" i="1" s="1"/>
  <c r="NS746" i="1"/>
  <c r="NU746" i="1" s="1"/>
  <c r="JO746" i="1"/>
  <c r="JQ746" i="1" s="1"/>
  <c r="TP745" i="1"/>
  <c r="TR745" i="1" s="1"/>
  <c r="IW745" i="1"/>
  <c r="IY745" i="1" s="1"/>
  <c r="AGT745" i="1"/>
  <c r="AGV745" i="1" s="1"/>
  <c r="LH743" i="1"/>
  <c r="LJ743" i="1" s="1"/>
  <c r="JF742" i="1"/>
  <c r="JH742" i="1" s="1"/>
  <c r="FT744" i="1"/>
  <c r="FV744" i="1" s="1"/>
  <c r="AGB762" i="1"/>
  <c r="AGD762" i="1" s="1"/>
  <c r="LH762" i="1"/>
  <c r="LJ762" i="1" s="1"/>
  <c r="KG764" i="1"/>
  <c r="KI764" i="1" s="1"/>
  <c r="LZ761" i="1"/>
  <c r="MB761" i="1" s="1"/>
  <c r="BP781" i="1"/>
  <c r="BR781" i="1" s="1"/>
  <c r="CQ780" i="1"/>
  <c r="CS780" i="1" s="1"/>
  <c r="UZ779" i="1"/>
  <c r="VB779" i="1" s="1"/>
  <c r="PC764" i="1"/>
  <c r="PE764" i="1" s="1"/>
  <c r="FT764" i="1"/>
  <c r="FV764" i="1" s="1"/>
  <c r="N764" i="1"/>
  <c r="P764" i="1" s="1"/>
  <c r="CZ762" i="1"/>
  <c r="DB762" i="1" s="1"/>
  <c r="NA762" i="1"/>
  <c r="NC762" i="1" s="1"/>
  <c r="MI764" i="1"/>
  <c r="MK764" i="1" s="1"/>
  <c r="E764" i="1"/>
  <c r="G764" i="1" s="1"/>
  <c r="IN763" i="1"/>
  <c r="IP763" i="1" s="1"/>
  <c r="W763" i="1"/>
  <c r="Y763" i="1" s="1"/>
  <c r="AO761" i="1"/>
  <c r="AQ761" i="1" s="1"/>
  <c r="LQ761" i="1"/>
  <c r="LS761" i="1" s="1"/>
  <c r="PU746" i="1"/>
  <c r="PW746" i="1" s="1"/>
  <c r="LQ744" i="1"/>
  <c r="LS744" i="1" s="1"/>
  <c r="AFA743" i="1"/>
  <c r="AFC743" i="1" s="1"/>
  <c r="SF743" i="1"/>
  <c r="SH743" i="1" s="1"/>
  <c r="JF743" i="1"/>
  <c r="JH743" i="1" s="1"/>
  <c r="JX746" i="1"/>
  <c r="JZ746" i="1" s="1"/>
  <c r="CH746" i="1"/>
  <c r="CJ746" i="1" s="1"/>
  <c r="AO746" i="1"/>
  <c r="AQ746" i="1" s="1"/>
  <c r="ADQ745" i="1"/>
  <c r="ADS745" i="1" s="1"/>
  <c r="YL743" i="1"/>
  <c r="YN743" i="1" s="1"/>
  <c r="MR742" i="1"/>
  <c r="MT742" i="1" s="1"/>
  <c r="BY746" i="1"/>
  <c r="CA746" i="1" s="1"/>
  <c r="PC745" i="1"/>
  <c r="PE745" i="1" s="1"/>
  <c r="AF744" i="1"/>
  <c r="AH744" i="1" s="1"/>
  <c r="AX734" i="1"/>
  <c r="AZ734" i="1" s="1"/>
  <c r="MI733" i="1"/>
  <c r="MK733" i="1" s="1"/>
  <c r="AGK732" i="1"/>
  <c r="AGM732" i="1" s="1"/>
  <c r="LZ733" i="1"/>
  <c r="MB733" i="1" s="1"/>
  <c r="KY775" i="1"/>
  <c r="LA775" i="1" s="1"/>
  <c r="AX776" i="1"/>
  <c r="AZ776" i="1" s="1"/>
  <c r="JO775" i="1"/>
  <c r="JQ775" i="1" s="1"/>
  <c r="AF773" i="1"/>
  <c r="AH773" i="1" s="1"/>
  <c r="MI772" i="1"/>
  <c r="MK772" i="1" s="1"/>
  <c r="AGK726" i="1"/>
  <c r="AGM726" i="1" s="1"/>
  <c r="MR725" i="1"/>
  <c r="MT725" i="1" s="1"/>
  <c r="XT724" i="1"/>
  <c r="XV724" i="1" s="1"/>
  <c r="NJ724" i="1"/>
  <c r="NL724" i="1" s="1"/>
  <c r="RW764" i="1"/>
  <c r="RY764" i="1" s="1"/>
  <c r="VR762" i="1"/>
  <c r="VT762" i="1" s="1"/>
  <c r="AX761" i="1"/>
  <c r="AZ761" i="1" s="1"/>
  <c r="FK726" i="1"/>
  <c r="FM726" i="1" s="1"/>
  <c r="AGT724" i="1"/>
  <c r="AGV724" i="1" s="1"/>
  <c r="KG724" i="1"/>
  <c r="KI724" i="1" s="1"/>
  <c r="W728" i="1"/>
  <c r="Y728" i="1" s="1"/>
  <c r="NS726" i="1"/>
  <c r="NU726" i="1" s="1"/>
  <c r="OK725" i="1"/>
  <c r="OM725" i="1" s="1"/>
  <c r="AHC727" i="1"/>
  <c r="AHE727" i="1" s="1"/>
  <c r="TP726" i="1"/>
  <c r="TR726" i="1" s="1"/>
  <c r="XT725" i="1"/>
  <c r="XV725" i="1" s="1"/>
  <c r="JO740" i="1"/>
  <c r="JQ740" i="1" s="1"/>
  <c r="AFJ740" i="1"/>
  <c r="AFL740" i="1" s="1"/>
  <c r="KG738" i="1"/>
  <c r="KI738" i="1" s="1"/>
  <c r="LZ736" i="1"/>
  <c r="MB736" i="1" s="1"/>
  <c r="XT736" i="1"/>
  <c r="XV736" i="1" s="1"/>
  <c r="NJ739" i="1"/>
  <c r="NL739" i="1" s="1"/>
  <c r="AGB739" i="1"/>
  <c r="AGD739" i="1" s="1"/>
  <c r="LH739" i="1"/>
  <c r="LJ739" i="1" s="1"/>
  <c r="MR736" i="1"/>
  <c r="MT736" i="1" s="1"/>
  <c r="FT780" i="1"/>
  <c r="FV780" i="1" s="1"/>
  <c r="GL778" i="1"/>
  <c r="GN778" i="1" s="1"/>
  <c r="CZ764" i="1"/>
  <c r="DB764" i="1" s="1"/>
  <c r="CH764" i="1"/>
  <c r="CJ764" i="1" s="1"/>
  <c r="AX764" i="1"/>
  <c r="AZ764" i="1" s="1"/>
  <c r="AGT763" i="1"/>
  <c r="AGV763" i="1" s="1"/>
  <c r="UZ763" i="1"/>
  <c r="VB763" i="1" s="1"/>
  <c r="NA764" i="1"/>
  <c r="NC764" i="1" s="1"/>
  <c r="AFS746" i="1"/>
  <c r="AFU746" i="1" s="1"/>
  <c r="QV746" i="1"/>
  <c r="QX746" i="1" s="1"/>
  <c r="AGB745" i="1"/>
  <c r="AGD745" i="1" s="1"/>
  <c r="NS745" i="1"/>
  <c r="NU745" i="1" s="1"/>
  <c r="CH745" i="1"/>
  <c r="CJ745" i="1" s="1"/>
  <c r="MI743" i="1"/>
  <c r="MK743" i="1" s="1"/>
  <c r="IN743" i="1"/>
  <c r="IP743" i="1" s="1"/>
  <c r="WS744" i="1"/>
  <c r="WU744" i="1" s="1"/>
  <c r="EJ744" i="1"/>
  <c r="EL744" i="1" s="1"/>
  <c r="AGK746" i="1"/>
  <c r="AGM746" i="1" s="1"/>
  <c r="AGT746" i="1"/>
  <c r="AGV746" i="1" s="1"/>
  <c r="PL746" i="1"/>
  <c r="PN746" i="1" s="1"/>
  <c r="LZ746" i="1"/>
  <c r="MB746" i="1" s="1"/>
  <c r="FT746" i="1"/>
  <c r="FV746" i="1" s="1"/>
  <c r="OK745" i="1"/>
  <c r="OM745" i="1" s="1"/>
  <c r="SO744" i="1"/>
  <c r="SQ744" i="1" s="1"/>
  <c r="TP742" i="1"/>
  <c r="TR742" i="1" s="1"/>
  <c r="AFJ752" i="1"/>
  <c r="AFL752" i="1" s="1"/>
  <c r="DI750" i="1"/>
  <c r="DK750" i="1" s="1"/>
  <c r="OK749" i="1"/>
  <c r="OM749" i="1" s="1"/>
  <c r="LQ748" i="1"/>
  <c r="LS748" i="1" s="1"/>
  <c r="W750" i="1"/>
  <c r="Y750" i="1" s="1"/>
  <c r="JX751" i="1"/>
  <c r="JZ751" i="1" s="1"/>
  <c r="AGB750" i="1"/>
  <c r="AGD750" i="1" s="1"/>
  <c r="PC750" i="1"/>
  <c r="PE750" i="1" s="1"/>
  <c r="CZ750" i="1"/>
  <c r="DB750" i="1" s="1"/>
  <c r="QD749" i="1"/>
  <c r="QF749" i="1" s="1"/>
  <c r="NA748" i="1"/>
  <c r="NC748" i="1" s="1"/>
  <c r="JX763" i="1"/>
  <c r="JZ763" i="1" s="1"/>
  <c r="JF760" i="1"/>
  <c r="JH760" i="1" s="1"/>
  <c r="AGT760" i="1"/>
  <c r="AGV760" i="1" s="1"/>
  <c r="SX760" i="1"/>
  <c r="SZ760" i="1" s="1"/>
  <c r="GL770" i="1"/>
  <c r="GN770" i="1" s="1"/>
  <c r="UH769" i="1"/>
  <c r="UJ769" i="1" s="1"/>
  <c r="DI769" i="1"/>
  <c r="DK769" i="1" s="1"/>
  <c r="AGK767" i="1"/>
  <c r="AGM767" i="1" s="1"/>
  <c r="DI770" i="1"/>
  <c r="DK770" i="1" s="1"/>
  <c r="ADQ769" i="1"/>
  <c r="ADS769" i="1" s="1"/>
  <c r="UZ770" i="1"/>
  <c r="VB770" i="1" s="1"/>
  <c r="HV770" i="1"/>
  <c r="HX770" i="1" s="1"/>
  <c r="RW770" i="1"/>
  <c r="RY770" i="1" s="1"/>
  <c r="BP770" i="1"/>
  <c r="BR770" i="1" s="1"/>
  <c r="YL770" i="1"/>
  <c r="YN770" i="1" s="1"/>
  <c r="MI770" i="1"/>
  <c r="MK770" i="1" s="1"/>
  <c r="JO770" i="1"/>
  <c r="JQ770" i="1" s="1"/>
  <c r="PU769" i="1"/>
  <c r="PW769" i="1" s="1"/>
  <c r="KY769" i="1"/>
  <c r="LA769" i="1" s="1"/>
  <c r="CH769" i="1"/>
  <c r="CJ769" i="1" s="1"/>
  <c r="BY769" i="1"/>
  <c r="CA769" i="1" s="1"/>
  <c r="AFA766" i="1"/>
  <c r="AFC766" i="1" s="1"/>
  <c r="QD766" i="1"/>
  <c r="QF766" i="1" s="1"/>
  <c r="NS766" i="1"/>
  <c r="NU766" i="1" s="1"/>
  <c r="SF768" i="1"/>
  <c r="SH768" i="1" s="1"/>
  <c r="TP767" i="1"/>
  <c r="TR767" i="1" s="1"/>
  <c r="JF767" i="1"/>
  <c r="JH767" i="1" s="1"/>
  <c r="AX766" i="1"/>
  <c r="AZ766" i="1" s="1"/>
  <c r="JX767" i="1"/>
  <c r="JZ767" i="1" s="1"/>
  <c r="SX766" i="1"/>
  <c r="SZ766" i="1" s="1"/>
  <c r="FK745" i="1"/>
  <c r="FM745" i="1" s="1"/>
  <c r="AGT742" i="1"/>
  <c r="AGV742" i="1" s="1"/>
  <c r="FT763" i="1"/>
  <c r="FV763" i="1" s="1"/>
  <c r="GL763" i="1"/>
  <c r="GN763" i="1" s="1"/>
  <c r="UZ762" i="1"/>
  <c r="VB762" i="1" s="1"/>
  <c r="SO761" i="1"/>
  <c r="SQ761" i="1" s="1"/>
  <c r="VR764" i="1"/>
  <c r="VT764" i="1" s="1"/>
  <c r="BY764" i="1"/>
  <c r="CA764" i="1" s="1"/>
  <c r="XT763" i="1"/>
  <c r="XV763" i="1" s="1"/>
  <c r="SX763" i="1"/>
  <c r="SZ763" i="1" s="1"/>
  <c r="EJ763" i="1"/>
  <c r="EL763" i="1" s="1"/>
  <c r="BP763" i="1"/>
  <c r="BR763" i="1" s="1"/>
  <c r="ADQ761" i="1"/>
  <c r="ADS761" i="1" s="1"/>
  <c r="NJ761" i="1"/>
  <c r="NL761" i="1" s="1"/>
  <c r="N760" i="1"/>
  <c r="P760" i="1" s="1"/>
  <c r="PC761" i="1"/>
  <c r="PE761" i="1" s="1"/>
  <c r="BG762" i="1"/>
  <c r="BI762" i="1" s="1"/>
  <c r="ES760" i="1"/>
  <c r="EU760" i="1" s="1"/>
  <c r="W760" i="1"/>
  <c r="Y760" i="1" s="1"/>
  <c r="AFS745" i="1"/>
  <c r="AFU745" i="1" s="1"/>
  <c r="NS743" i="1"/>
  <c r="NU743" i="1" s="1"/>
  <c r="KG746" i="1"/>
  <c r="KI746" i="1" s="1"/>
  <c r="YL742" i="1"/>
  <c r="YN742" i="1" s="1"/>
  <c r="OK746" i="1"/>
  <c r="OM746" i="1" s="1"/>
  <c r="EJ742" i="1"/>
  <c r="EL742" i="1" s="1"/>
  <c r="AHC740" i="1"/>
  <c r="AHE740" i="1" s="1"/>
  <c r="AGT736" i="1"/>
  <c r="AGV736" i="1" s="1"/>
  <c r="EJ764" i="1"/>
  <c r="EL764" i="1" s="1"/>
  <c r="TP761" i="1"/>
  <c r="TR761" i="1" s="1"/>
  <c r="MI752" i="1"/>
  <c r="MK752" i="1" s="1"/>
  <c r="SF749" i="1"/>
  <c r="SH749" i="1" s="1"/>
  <c r="ADQ752" i="1"/>
  <c r="ADS752" i="1" s="1"/>
  <c r="LQ752" i="1"/>
  <c r="LS752" i="1" s="1"/>
  <c r="CQ752" i="1"/>
  <c r="CS752" i="1" s="1"/>
  <c r="NJ757" i="1"/>
  <c r="NL757" i="1" s="1"/>
  <c r="XT754" i="1"/>
  <c r="XV754" i="1" s="1"/>
  <c r="QD755" i="1"/>
  <c r="QF755" i="1" s="1"/>
  <c r="TP770" i="1"/>
  <c r="TR770" i="1" s="1"/>
  <c r="N769" i="1"/>
  <c r="P769" i="1" s="1"/>
  <c r="EJ767" i="1"/>
  <c r="EL767" i="1" s="1"/>
  <c r="VR740" i="1"/>
  <c r="VT740" i="1" s="1"/>
  <c r="QD740" i="1"/>
  <c r="QF740" i="1" s="1"/>
  <c r="PU740" i="1"/>
  <c r="PW740" i="1" s="1"/>
  <c r="AGK737" i="1"/>
  <c r="AGM737" i="1" s="1"/>
  <c r="UH737" i="1"/>
  <c r="UJ737" i="1" s="1"/>
  <c r="E738" i="1"/>
  <c r="G738" i="1" s="1"/>
  <c r="BG737" i="1"/>
  <c r="BI737" i="1" s="1"/>
  <c r="GL736" i="1"/>
  <c r="GN736" i="1" s="1"/>
  <c r="N739" i="1"/>
  <c r="P739" i="1" s="1"/>
  <c r="HV737" i="1"/>
  <c r="HX737" i="1" s="1"/>
  <c r="RW758" i="1"/>
  <c r="RY758" i="1" s="1"/>
  <c r="PU758" i="1"/>
  <c r="PW758" i="1" s="1"/>
  <c r="NS758" i="1"/>
  <c r="NU758" i="1" s="1"/>
  <c r="KY758" i="1"/>
  <c r="LA758" i="1" s="1"/>
  <c r="SX757" i="1"/>
  <c r="SZ757" i="1" s="1"/>
  <c r="AGT755" i="1"/>
  <c r="AGV755" i="1" s="1"/>
  <c r="SF758" i="1"/>
  <c r="SH758" i="1" s="1"/>
  <c r="EJ757" i="1"/>
  <c r="EL757" i="1" s="1"/>
  <c r="N757" i="1"/>
  <c r="P757" i="1" s="1"/>
  <c r="BP758" i="1"/>
  <c r="BR758" i="1" s="1"/>
  <c r="LZ775" i="1"/>
  <c r="MB775" i="1" s="1"/>
  <c r="NJ774" i="1"/>
  <c r="NL774" i="1" s="1"/>
  <c r="QD773" i="1"/>
  <c r="QF773" i="1" s="1"/>
  <c r="AX775" i="1"/>
  <c r="AZ775" i="1" s="1"/>
  <c r="RW774" i="1"/>
  <c r="RY774" i="1" s="1"/>
  <c r="JX774" i="1"/>
  <c r="JZ774" i="1" s="1"/>
  <c r="FT774" i="1"/>
  <c r="FV774" i="1" s="1"/>
  <c r="ADQ773" i="1"/>
  <c r="ADS773" i="1" s="1"/>
  <c r="NA775" i="1"/>
  <c r="NC775" i="1" s="1"/>
  <c r="KY773" i="1"/>
  <c r="LA773" i="1" s="1"/>
  <c r="WS774" i="1"/>
  <c r="WU774" i="1" s="1"/>
  <c r="W773" i="1"/>
  <c r="Y773" i="1" s="1"/>
  <c r="BG773" i="1"/>
  <c r="BI773" i="1" s="1"/>
  <c r="PL773" i="1"/>
  <c r="PN773" i="1" s="1"/>
  <c r="AGK728" i="1"/>
  <c r="AGM728" i="1" s="1"/>
  <c r="AFA728" i="1"/>
  <c r="AFC728" i="1" s="1"/>
  <c r="QV727" i="1"/>
  <c r="QX727" i="1" s="1"/>
  <c r="LZ724" i="1"/>
  <c r="MB724" i="1" s="1"/>
  <c r="AX728" i="1"/>
  <c r="AZ728" i="1" s="1"/>
  <c r="SO726" i="1"/>
  <c r="SQ726" i="1" s="1"/>
  <c r="IN726" i="1"/>
  <c r="IP726" i="1" s="1"/>
  <c r="PU724" i="1"/>
  <c r="PW724" i="1" s="1"/>
  <c r="JX728" i="1"/>
  <c r="JZ728" i="1" s="1"/>
  <c r="E728" i="1"/>
  <c r="G728" i="1" s="1"/>
  <c r="AF726" i="1"/>
  <c r="AH726" i="1" s="1"/>
  <c r="CQ724" i="1"/>
  <c r="CS724" i="1" s="1"/>
  <c r="AFS716" i="1"/>
  <c r="AFU716" i="1" s="1"/>
  <c r="ES716" i="1"/>
  <c r="EU716" i="1" s="1"/>
  <c r="CQ716" i="1"/>
  <c r="CS716" i="1" s="1"/>
  <c r="BY716" i="1"/>
  <c r="CA716" i="1" s="1"/>
  <c r="TP715" i="1"/>
  <c r="TR715" i="1" s="1"/>
  <c r="NJ712" i="1"/>
  <c r="NL712" i="1" s="1"/>
  <c r="AFJ716" i="1"/>
  <c r="AFL716" i="1" s="1"/>
  <c r="RW715" i="1"/>
  <c r="RY715" i="1" s="1"/>
  <c r="BG715" i="1"/>
  <c r="BI715" i="1" s="1"/>
  <c r="W715" i="1"/>
  <c r="Y715" i="1" s="1"/>
  <c r="AFA714" i="1"/>
  <c r="AFC714" i="1" s="1"/>
  <c r="AX714" i="1"/>
  <c r="AZ714" i="1" s="1"/>
  <c r="XT712" i="1"/>
  <c r="XV712" i="1" s="1"/>
  <c r="AGK716" i="1"/>
  <c r="AGM716" i="1" s="1"/>
  <c r="EJ716" i="1"/>
  <c r="EL716" i="1" s="1"/>
  <c r="CZ716" i="1"/>
  <c r="DB716" i="1" s="1"/>
  <c r="AF716" i="1"/>
  <c r="AH716" i="1" s="1"/>
  <c r="N716" i="1"/>
  <c r="P716" i="1" s="1"/>
  <c r="QV715" i="1"/>
  <c r="QX715" i="1" s="1"/>
  <c r="PL715" i="1"/>
  <c r="PN715" i="1" s="1"/>
  <c r="GL715" i="1"/>
  <c r="GN715" i="1" s="1"/>
  <c r="ADQ716" i="1"/>
  <c r="ADS716" i="1" s="1"/>
  <c r="UH716" i="1"/>
  <c r="UJ716" i="1" s="1"/>
  <c r="NS716" i="1"/>
  <c r="NU716" i="1" s="1"/>
  <c r="LQ716" i="1"/>
  <c r="LS716" i="1" s="1"/>
  <c r="DI715" i="1"/>
  <c r="DK715" i="1" s="1"/>
  <c r="AO715" i="1"/>
  <c r="AQ715" i="1" s="1"/>
  <c r="AHC714" i="1"/>
  <c r="AHE714" i="1" s="1"/>
  <c r="SF713" i="1"/>
  <c r="SH713" i="1" s="1"/>
  <c r="IW775" i="1"/>
  <c r="IY775" i="1" s="1"/>
  <c r="QV772" i="1"/>
  <c r="QX772" i="1" s="1"/>
  <c r="JF774" i="1"/>
  <c r="JH774" i="1" s="1"/>
  <c r="CH734" i="1"/>
  <c r="CJ734" i="1" s="1"/>
  <c r="ES733" i="1"/>
  <c r="EU733" i="1" s="1"/>
  <c r="DI733" i="1"/>
  <c r="DK733" i="1" s="1"/>
  <c r="BG733" i="1"/>
  <c r="BI733" i="1" s="1"/>
  <c r="AGK734" i="1"/>
  <c r="AGM734" i="1" s="1"/>
  <c r="ADQ734" i="1"/>
  <c r="ADS734" i="1" s="1"/>
  <c r="CQ732" i="1"/>
  <c r="CS732" i="1" s="1"/>
  <c r="LZ740" i="1"/>
  <c r="MB740" i="1" s="1"/>
  <c r="IW740" i="1"/>
  <c r="IY740" i="1" s="1"/>
  <c r="MR739" i="1"/>
  <c r="MT739" i="1" s="1"/>
  <c r="TP736" i="1"/>
  <c r="TR736" i="1" s="1"/>
  <c r="WS739" i="1"/>
  <c r="WU739" i="1" s="1"/>
  <c r="OK737" i="1"/>
  <c r="OM737" i="1" s="1"/>
  <c r="AGB757" i="1"/>
  <c r="AGD757" i="1" s="1"/>
  <c r="JF756" i="1"/>
  <c r="JH756" i="1" s="1"/>
  <c r="LH754" i="1"/>
  <c r="LJ754" i="1" s="1"/>
  <c r="EJ728" i="1"/>
  <c r="EL728" i="1" s="1"/>
  <c r="AF728" i="1"/>
  <c r="AH728" i="1" s="1"/>
  <c r="IW727" i="1"/>
  <c r="IY727" i="1" s="1"/>
  <c r="GL726" i="1"/>
  <c r="GN726" i="1" s="1"/>
  <c r="N726" i="1"/>
  <c r="P726" i="1" s="1"/>
  <c r="ADQ725" i="1"/>
  <c r="ADS725" i="1" s="1"/>
  <c r="LQ725" i="1"/>
  <c r="LS725" i="1" s="1"/>
  <c r="LZ728" i="1"/>
  <c r="MB728" i="1" s="1"/>
  <c r="IN728" i="1"/>
  <c r="IP728" i="1" s="1"/>
  <c r="DI728" i="1"/>
  <c r="DK728" i="1" s="1"/>
  <c r="BY728" i="1"/>
  <c r="CA728" i="1" s="1"/>
  <c r="BG727" i="1"/>
  <c r="BI727" i="1" s="1"/>
  <c r="AHC726" i="1"/>
  <c r="AHE726" i="1" s="1"/>
  <c r="XT726" i="1"/>
  <c r="XV726" i="1" s="1"/>
  <c r="AFS724" i="1"/>
  <c r="AFU724" i="1" s="1"/>
  <c r="KY733" i="1"/>
  <c r="LA733" i="1" s="1"/>
  <c r="OK733" i="1"/>
  <c r="OM733" i="1" s="1"/>
  <c r="TP732" i="1"/>
  <c r="TR732" i="1" s="1"/>
  <c r="BP732" i="1"/>
  <c r="BR732" i="1" s="1"/>
  <c r="XT730" i="1"/>
  <c r="XV730" i="1" s="1"/>
  <c r="FT734" i="1"/>
  <c r="FV734" i="1" s="1"/>
  <c r="NJ733" i="1"/>
  <c r="NL733" i="1" s="1"/>
  <c r="LH733" i="1"/>
  <c r="LJ733" i="1" s="1"/>
  <c r="AF733" i="1"/>
  <c r="AH733" i="1" s="1"/>
  <c r="KG774" i="1"/>
  <c r="KI774" i="1" s="1"/>
  <c r="AFJ772" i="1"/>
  <c r="AFL772" i="1" s="1"/>
  <c r="AGB774" i="1"/>
  <c r="AGD774" i="1" s="1"/>
  <c r="CQ774" i="1"/>
  <c r="CS774" i="1" s="1"/>
  <c r="JF776" i="1"/>
  <c r="JH776" i="1" s="1"/>
  <c r="TP773" i="1"/>
  <c r="TR773" i="1" s="1"/>
  <c r="E776" i="1"/>
  <c r="G776" i="1" s="1"/>
  <c r="AGT775" i="1"/>
  <c r="AGV775" i="1" s="1"/>
  <c r="QV774" i="1"/>
  <c r="QX774" i="1" s="1"/>
  <c r="CH773" i="1"/>
  <c r="CJ773" i="1" s="1"/>
  <c r="PL776" i="1"/>
  <c r="PN776" i="1" s="1"/>
  <c r="NJ776" i="1"/>
  <c r="NL776" i="1" s="1"/>
  <c r="GL775" i="1"/>
  <c r="GN775" i="1" s="1"/>
  <c r="SO774" i="1"/>
  <c r="SQ774" i="1" s="1"/>
  <c r="QD772" i="1"/>
  <c r="QF772" i="1" s="1"/>
  <c r="YL774" i="1"/>
  <c r="YN774" i="1" s="1"/>
  <c r="NA774" i="1"/>
  <c r="NC774" i="1" s="1"/>
  <c r="IN773" i="1"/>
  <c r="IP773" i="1" s="1"/>
  <c r="AGK772" i="1"/>
  <c r="AGM772" i="1" s="1"/>
  <c r="PU774" i="1"/>
  <c r="PW774" i="1" s="1"/>
  <c r="JF750" i="1"/>
  <c r="JH750" i="1" s="1"/>
  <c r="LH751" i="1"/>
  <c r="LJ751" i="1" s="1"/>
  <c r="PU775" i="1"/>
  <c r="PW775" i="1" s="1"/>
  <c r="E775" i="1"/>
  <c r="G775" i="1" s="1"/>
  <c r="XT776" i="1"/>
  <c r="XV776" i="1" s="1"/>
  <c r="PL775" i="1"/>
  <c r="PN775" i="1" s="1"/>
  <c r="SO776" i="1"/>
  <c r="SQ776" i="1" s="1"/>
  <c r="NJ775" i="1"/>
  <c r="NL775" i="1" s="1"/>
  <c r="DI775" i="1"/>
  <c r="DK775" i="1" s="1"/>
  <c r="BG776" i="1"/>
  <c r="BI776" i="1" s="1"/>
  <c r="ADQ775" i="1"/>
  <c r="ADS775" i="1" s="1"/>
  <c r="ES774" i="1"/>
  <c r="EU774" i="1" s="1"/>
  <c r="LQ774" i="1"/>
  <c r="LS774" i="1" s="1"/>
  <c r="OK755" i="1"/>
  <c r="OM755" i="1" s="1"/>
  <c r="BP756" i="1"/>
  <c r="BR756" i="1" s="1"/>
  <c r="LZ757" i="1"/>
  <c r="MB757" i="1" s="1"/>
  <c r="NS755" i="1"/>
  <c r="NU755" i="1" s="1"/>
  <c r="QD770" i="1"/>
  <c r="QF770" i="1" s="1"/>
  <c r="AFS768" i="1"/>
  <c r="AFU768" i="1" s="1"/>
  <c r="PL769" i="1"/>
  <c r="PN769" i="1" s="1"/>
  <c r="AHC768" i="1"/>
  <c r="AHE768" i="1" s="1"/>
  <c r="JX768" i="1"/>
  <c r="JZ768" i="1" s="1"/>
  <c r="PU767" i="1"/>
  <c r="PW767" i="1" s="1"/>
  <c r="MR768" i="1"/>
  <c r="MT768" i="1" s="1"/>
  <c r="BG758" i="1"/>
  <c r="BI758" i="1" s="1"/>
  <c r="VR757" i="1"/>
  <c r="VT757" i="1" s="1"/>
  <c r="BY758" i="1"/>
  <c r="CA758" i="1" s="1"/>
  <c r="FT756" i="1"/>
  <c r="FV756" i="1" s="1"/>
  <c r="GL758" i="1"/>
  <c r="GN758" i="1" s="1"/>
  <c r="AGT757" i="1"/>
  <c r="AGV757" i="1" s="1"/>
  <c r="YL756" i="1"/>
  <c r="YN756" i="1" s="1"/>
  <c r="IN754" i="1"/>
  <c r="IP754" i="1" s="1"/>
  <c r="YL722" i="1"/>
  <c r="YN722" i="1" s="1"/>
  <c r="BY720" i="1"/>
  <c r="CA720" i="1" s="1"/>
  <c r="AFA719" i="1"/>
  <c r="AFC719" i="1" s="1"/>
  <c r="SO721" i="1"/>
  <c r="SQ721" i="1" s="1"/>
  <c r="XT720" i="1"/>
  <c r="XV720" i="1" s="1"/>
  <c r="AGT718" i="1"/>
  <c r="AGV718" i="1" s="1"/>
  <c r="AGT722" i="1"/>
  <c r="AGV722" i="1" s="1"/>
  <c r="AF720" i="1"/>
  <c r="AH720" i="1" s="1"/>
  <c r="KY720" i="1"/>
  <c r="LA720" i="1" s="1"/>
  <c r="HV727" i="1"/>
  <c r="HX727" i="1" s="1"/>
  <c r="AFA724" i="1"/>
  <c r="AFC724" i="1" s="1"/>
  <c r="AGB728" i="1"/>
  <c r="AGD728" i="1" s="1"/>
  <c r="NS728" i="1"/>
  <c r="NU728" i="1" s="1"/>
  <c r="OK727" i="1"/>
  <c r="OM727" i="1" s="1"/>
  <c r="FK727" i="1"/>
  <c r="FM727" i="1" s="1"/>
  <c r="YL724" i="1"/>
  <c r="YN724" i="1" s="1"/>
  <c r="HV758" i="1"/>
  <c r="HX758" i="1" s="1"/>
  <c r="AFS756" i="1"/>
  <c r="AFU756" i="1" s="1"/>
  <c r="QV755" i="1"/>
  <c r="QX755" i="1" s="1"/>
  <c r="IW755" i="1"/>
  <c r="IY755" i="1" s="1"/>
  <c r="AFA755" i="1"/>
  <c r="AFC755" i="1" s="1"/>
  <c r="JX757" i="1"/>
  <c r="JZ757" i="1" s="1"/>
  <c r="BG770" i="1"/>
  <c r="BI770" i="1" s="1"/>
  <c r="YL769" i="1"/>
  <c r="YN769" i="1" s="1"/>
  <c r="AGK768" i="1"/>
  <c r="AGM768" i="1" s="1"/>
  <c r="AF768" i="1"/>
  <c r="AH768" i="1" s="1"/>
  <c r="LH764" i="1"/>
  <c r="LJ764" i="1" s="1"/>
  <c r="YL761" i="1"/>
  <c r="YN761" i="1" s="1"/>
  <c r="AGT752" i="1"/>
  <c r="AGV752" i="1" s="1"/>
  <c r="CH752" i="1"/>
  <c r="CJ752" i="1" s="1"/>
  <c r="AX752" i="1"/>
  <c r="AZ752" i="1" s="1"/>
  <c r="YL751" i="1"/>
  <c r="YN751" i="1" s="1"/>
  <c r="BY749" i="1"/>
  <c r="CA749" i="1" s="1"/>
  <c r="W749" i="1"/>
  <c r="Y749" i="1" s="1"/>
  <c r="MI748" i="1"/>
  <c r="MK748" i="1" s="1"/>
  <c r="AO752" i="1"/>
  <c r="AQ752" i="1" s="1"/>
  <c r="ES751" i="1"/>
  <c r="EU751" i="1" s="1"/>
  <c r="DI751" i="1"/>
  <c r="DK751" i="1" s="1"/>
  <c r="ADQ750" i="1"/>
  <c r="ADS750" i="1" s="1"/>
  <c r="WS752" i="1"/>
  <c r="WU752" i="1" s="1"/>
  <c r="UZ752" i="1"/>
  <c r="VB752" i="1" s="1"/>
  <c r="FT752" i="1"/>
  <c r="FV752" i="1" s="1"/>
  <c r="BP752" i="1"/>
  <c r="BR752" i="1" s="1"/>
  <c r="QV751" i="1"/>
  <c r="QX751" i="1" s="1"/>
  <c r="BG750" i="1"/>
  <c r="BI750" i="1" s="1"/>
  <c r="RW749" i="1"/>
  <c r="RY749" i="1" s="1"/>
  <c r="JX749" i="1"/>
  <c r="JZ749" i="1" s="1"/>
  <c r="EJ749" i="1"/>
  <c r="EL749" i="1" s="1"/>
  <c r="CZ749" i="1"/>
  <c r="DB749" i="1" s="1"/>
  <c r="N749" i="1"/>
  <c r="P749" i="1" s="1"/>
  <c r="SO748" i="1"/>
  <c r="SQ748" i="1" s="1"/>
  <c r="PL750" i="1"/>
  <c r="PN750" i="1" s="1"/>
  <c r="NA750" i="1"/>
  <c r="NC750" i="1" s="1"/>
  <c r="JO749" i="1"/>
  <c r="JQ749" i="1" s="1"/>
  <c r="LQ749" i="1"/>
  <c r="LS749" i="1" s="1"/>
  <c r="UH757" i="1"/>
  <c r="UJ757" i="1" s="1"/>
  <c r="AGT758" i="1"/>
  <c r="AGV758" i="1" s="1"/>
  <c r="JX739" i="1"/>
  <c r="JZ739" i="1" s="1"/>
  <c r="YL738" i="1"/>
  <c r="YN738" i="1" s="1"/>
  <c r="MR738" i="1"/>
  <c r="MT738" i="1" s="1"/>
  <c r="IW758" i="1"/>
  <c r="IY758" i="1" s="1"/>
  <c r="ES758" i="1"/>
  <c r="EU758" i="1" s="1"/>
  <c r="JF757" i="1"/>
  <c r="JH757" i="1" s="1"/>
  <c r="HV756" i="1"/>
  <c r="HX756" i="1" s="1"/>
  <c r="LZ754" i="1"/>
  <c r="MB754" i="1" s="1"/>
  <c r="AGK757" i="1"/>
  <c r="AGM757" i="1" s="1"/>
  <c r="YL755" i="1"/>
  <c r="YN755" i="1" s="1"/>
  <c r="AO758" i="1"/>
  <c r="AQ758" i="1" s="1"/>
  <c r="UH775" i="1"/>
  <c r="UJ775" i="1" s="1"/>
  <c r="BP776" i="1"/>
  <c r="BR776" i="1" s="1"/>
  <c r="QD776" i="1"/>
  <c r="QF776" i="1" s="1"/>
  <c r="BP746" i="1"/>
  <c r="BR746" i="1" s="1"/>
  <c r="JF746" i="1"/>
  <c r="JH746" i="1" s="1"/>
  <c r="WS745" i="1"/>
  <c r="WU745" i="1" s="1"/>
  <c r="AFS743" i="1"/>
  <c r="AFU743" i="1" s="1"/>
  <c r="NJ743" i="1"/>
  <c r="NL743" i="1" s="1"/>
  <c r="ES746" i="1"/>
  <c r="EU746" i="1" s="1"/>
  <c r="UH773" i="1"/>
  <c r="UJ773" i="1" s="1"/>
  <c r="FK773" i="1"/>
  <c r="FM773" i="1" s="1"/>
  <c r="SO770" i="1"/>
  <c r="SQ770" i="1" s="1"/>
  <c r="AGT767" i="1"/>
  <c r="AGV767" i="1" s="1"/>
  <c r="VR767" i="1"/>
  <c r="VT767" i="1" s="1"/>
  <c r="AX767" i="1"/>
  <c r="AZ767" i="1" s="1"/>
  <c r="W767" i="1"/>
  <c r="Y767" i="1" s="1"/>
  <c r="AFS766" i="1"/>
  <c r="AFU766" i="1" s="1"/>
  <c r="ADQ766" i="1"/>
  <c r="ADS766" i="1" s="1"/>
  <c r="UZ766" i="1"/>
  <c r="VB766" i="1" s="1"/>
  <c r="SF766" i="1"/>
  <c r="SH766" i="1" s="1"/>
  <c r="PL766" i="1"/>
  <c r="PN766" i="1" s="1"/>
  <c r="NA766" i="1"/>
  <c r="NC766" i="1" s="1"/>
  <c r="KY766" i="1"/>
  <c r="LA766" i="1" s="1"/>
  <c r="JF766" i="1"/>
  <c r="JH766" i="1" s="1"/>
  <c r="IN766" i="1"/>
  <c r="IP766" i="1" s="1"/>
  <c r="DI766" i="1"/>
  <c r="DK766" i="1" s="1"/>
  <c r="AO766" i="1"/>
  <c r="AQ766" i="1" s="1"/>
  <c r="BP769" i="1"/>
  <c r="BR769" i="1" s="1"/>
  <c r="BY768" i="1"/>
  <c r="CA768" i="1" s="1"/>
  <c r="WS767" i="1"/>
  <c r="WU767" i="1" s="1"/>
  <c r="GL766" i="1"/>
  <c r="GN766" i="1" s="1"/>
  <c r="ES766" i="1"/>
  <c r="EU766" i="1" s="1"/>
  <c r="RW766" i="1"/>
  <c r="RY766" i="1" s="1"/>
  <c r="PU766" i="1"/>
  <c r="PW766" i="1" s="1"/>
  <c r="PC766" i="1"/>
  <c r="PE766" i="1" s="1"/>
  <c r="MI766" i="1"/>
  <c r="MK766" i="1" s="1"/>
  <c r="BG766" i="1"/>
  <c r="BI766" i="1" s="1"/>
  <c r="AF766" i="1"/>
  <c r="AH766" i="1" s="1"/>
  <c r="E766" i="1"/>
  <c r="G766" i="1" s="1"/>
  <c r="QD768" i="1"/>
  <c r="QF768" i="1" s="1"/>
  <c r="JO768" i="1"/>
  <c r="JQ768" i="1" s="1"/>
  <c r="N768" i="1"/>
  <c r="P768" i="1" s="1"/>
  <c r="AGK766" i="1"/>
  <c r="AGM766" i="1" s="1"/>
  <c r="QV766" i="1"/>
  <c r="QX766" i="1" s="1"/>
  <c r="LQ766" i="1"/>
  <c r="LS766" i="1" s="1"/>
  <c r="JX766" i="1"/>
  <c r="JZ766" i="1" s="1"/>
  <c r="CZ766" i="1"/>
  <c r="DB766" i="1" s="1"/>
  <c r="CH766" i="1"/>
  <c r="CJ766" i="1" s="1"/>
  <c r="PU779" i="1"/>
  <c r="PW779" i="1" s="1"/>
  <c r="PC781" i="1"/>
  <c r="PE781" i="1" s="1"/>
  <c r="VR780" i="1"/>
  <c r="VT780" i="1" s="1"/>
  <c r="PL780" i="1"/>
  <c r="PN780" i="1" s="1"/>
  <c r="FT779" i="1"/>
  <c r="FV779" i="1" s="1"/>
  <c r="BP780" i="1"/>
  <c r="BR780" i="1" s="1"/>
  <c r="JO779" i="1"/>
  <c r="JQ779" i="1" s="1"/>
  <c r="RW756" i="1"/>
  <c r="RY756" i="1" s="1"/>
  <c r="AFJ756" i="1"/>
  <c r="AFL756" i="1" s="1"/>
  <c r="FK746" i="1"/>
  <c r="FM746" i="1" s="1"/>
  <c r="OK744" i="1"/>
  <c r="OM744" i="1" s="1"/>
  <c r="YL746" i="1"/>
  <c r="YN746" i="1" s="1"/>
  <c r="PU744" i="1"/>
  <c r="PW744" i="1" s="1"/>
  <c r="SF746" i="1"/>
  <c r="SH746" i="1" s="1"/>
  <c r="AGK745" i="1"/>
  <c r="AGM745" i="1" s="1"/>
  <c r="JF745" i="1"/>
  <c r="JH745" i="1" s="1"/>
  <c r="GL782" i="1"/>
  <c r="GN782" i="1" s="1"/>
  <c r="ES780" i="1"/>
  <c r="EU780" i="1" s="1"/>
  <c r="ADQ779" i="1"/>
  <c r="ADS779" i="1" s="1"/>
  <c r="SF779" i="1"/>
  <c r="SH779" i="1" s="1"/>
  <c r="UH781" i="1"/>
  <c r="UJ781" i="1" s="1"/>
  <c r="HV778" i="1"/>
  <c r="HX778" i="1" s="1"/>
  <c r="MR781" i="1"/>
  <c r="MT781" i="1" s="1"/>
  <c r="EJ781" i="1"/>
  <c r="EL781" i="1" s="1"/>
  <c r="QV779" i="1"/>
  <c r="QX779" i="1" s="1"/>
  <c r="CQ782" i="1"/>
  <c r="CS782" i="1" s="1"/>
  <c r="AFS781" i="1"/>
  <c r="AFU781" i="1" s="1"/>
  <c r="AGB780" i="1"/>
  <c r="AGD780" i="1" s="1"/>
  <c r="JF780" i="1"/>
  <c r="JH780" i="1" s="1"/>
  <c r="LH778" i="1"/>
  <c r="LJ778" i="1" s="1"/>
  <c r="QD778" i="1"/>
  <c r="QF778" i="1" s="1"/>
  <c r="LQ778" i="1"/>
  <c r="LS778" i="1" s="1"/>
  <c r="BP778" i="1"/>
  <c r="BR778" i="1" s="1"/>
  <c r="GL752" i="1"/>
  <c r="GN752" i="1" s="1"/>
  <c r="WS751" i="1"/>
  <c r="WU751" i="1" s="1"/>
  <c r="IN749" i="1"/>
  <c r="IP749" i="1" s="1"/>
  <c r="AX781" i="1"/>
  <c r="AZ781" i="1" s="1"/>
  <c r="DI780" i="1"/>
  <c r="DK780" i="1" s="1"/>
  <c r="AO780" i="1"/>
  <c r="AQ780" i="1" s="1"/>
  <c r="PC779" i="1"/>
  <c r="PE779" i="1" s="1"/>
  <c r="CZ779" i="1"/>
  <c r="DB779" i="1" s="1"/>
  <c r="QD764" i="1"/>
  <c r="QF764" i="1" s="1"/>
  <c r="ADQ763" i="1"/>
  <c r="ADS763" i="1" s="1"/>
  <c r="LZ763" i="1"/>
  <c r="MB763" i="1" s="1"/>
  <c r="BP764" i="1"/>
  <c r="BR764" i="1" s="1"/>
  <c r="QV762" i="1"/>
  <c r="QX762" i="1" s="1"/>
  <c r="PU764" i="1"/>
  <c r="PW764" i="1" s="1"/>
  <c r="JO763" i="1"/>
  <c r="JQ763" i="1" s="1"/>
  <c r="AFS762" i="1"/>
  <c r="AFU762" i="1" s="1"/>
  <c r="KY764" i="1"/>
  <c r="LA764" i="1" s="1"/>
  <c r="IW764" i="1"/>
  <c r="IY764" i="1" s="1"/>
  <c r="AO764" i="1"/>
  <c r="AQ764" i="1" s="1"/>
  <c r="SO760" i="1"/>
  <c r="SQ760" i="1" s="1"/>
  <c r="FT760" i="1"/>
  <c r="FV760" i="1" s="1"/>
  <c r="LH761" i="1"/>
  <c r="LJ761" i="1" s="1"/>
  <c r="JF761" i="1"/>
  <c r="JH761" i="1" s="1"/>
  <c r="EJ761" i="1"/>
  <c r="EL761" i="1" s="1"/>
  <c r="NS760" i="1"/>
  <c r="NU760" i="1" s="1"/>
  <c r="JX760" i="1"/>
  <c r="JZ760" i="1" s="1"/>
  <c r="CQ760" i="1"/>
  <c r="CS760" i="1" s="1"/>
  <c r="AF762" i="1"/>
  <c r="AH762" i="1" s="1"/>
  <c r="AGK761" i="1"/>
  <c r="AGM761" i="1" s="1"/>
  <c r="OK760" i="1"/>
  <c r="OM760" i="1" s="1"/>
  <c r="MI760" i="1"/>
  <c r="MK760" i="1" s="1"/>
  <c r="E761" i="1"/>
  <c r="G761" i="1" s="1"/>
  <c r="HV760" i="1"/>
  <c r="HX760" i="1" s="1"/>
  <c r="VR728" i="1"/>
  <c r="VT728" i="1" s="1"/>
  <c r="NA728" i="1"/>
  <c r="NC728" i="1" s="1"/>
  <c r="CZ728" i="1"/>
  <c r="DB728" i="1" s="1"/>
  <c r="LH728" i="1"/>
  <c r="LJ728" i="1" s="1"/>
  <c r="UH727" i="1"/>
  <c r="UJ727" i="1" s="1"/>
  <c r="NS727" i="1"/>
  <c r="NU727" i="1" s="1"/>
  <c r="AFS725" i="1"/>
  <c r="AFU725" i="1" s="1"/>
  <c r="OK724" i="1"/>
  <c r="OM724" i="1" s="1"/>
  <c r="MI724" i="1"/>
  <c r="MK724" i="1" s="1"/>
  <c r="UZ726" i="1"/>
  <c r="VB726" i="1" s="1"/>
  <c r="KG725" i="1"/>
  <c r="KI725" i="1" s="1"/>
  <c r="NJ770" i="1"/>
  <c r="NL770" i="1" s="1"/>
  <c r="SO767" i="1"/>
  <c r="SQ767" i="1" s="1"/>
  <c r="OK767" i="1"/>
  <c r="OM767" i="1" s="1"/>
  <c r="UH782" i="1"/>
  <c r="UJ782" i="1" s="1"/>
  <c r="NA780" i="1"/>
  <c r="NC780" i="1" s="1"/>
  <c r="LQ779" i="1"/>
  <c r="LS779" i="1" s="1"/>
  <c r="XT721" i="1"/>
  <c r="XV721" i="1" s="1"/>
  <c r="AFS720" i="1"/>
  <c r="AFU720" i="1" s="1"/>
  <c r="UZ719" i="1"/>
  <c r="VB719" i="1" s="1"/>
  <c r="UH719" i="1"/>
  <c r="UJ719" i="1" s="1"/>
  <c r="TP719" i="1"/>
  <c r="TR719" i="1" s="1"/>
  <c r="VR718" i="1"/>
  <c r="VT718" i="1" s="1"/>
  <c r="IW718" i="1"/>
  <c r="IY718" i="1" s="1"/>
  <c r="FT718" i="1"/>
  <c r="FV718" i="1" s="1"/>
  <c r="AF718" i="1"/>
  <c r="AH718" i="1" s="1"/>
  <c r="N718" i="1"/>
  <c r="P718" i="1" s="1"/>
  <c r="AHC721" i="1"/>
  <c r="AHE721" i="1" s="1"/>
  <c r="NS721" i="1"/>
  <c r="NU721" i="1" s="1"/>
  <c r="AGT720" i="1"/>
  <c r="AGV720" i="1" s="1"/>
  <c r="NJ720" i="1"/>
  <c r="NL720" i="1" s="1"/>
  <c r="LH719" i="1"/>
  <c r="LJ719" i="1" s="1"/>
  <c r="KG719" i="1"/>
  <c r="KI719" i="1" s="1"/>
  <c r="CQ719" i="1"/>
  <c r="CS719" i="1" s="1"/>
  <c r="RW718" i="1"/>
  <c r="RY718" i="1" s="1"/>
  <c r="PU718" i="1"/>
  <c r="PW718" i="1" s="1"/>
  <c r="BY718" i="1"/>
  <c r="CA718" i="1" s="1"/>
  <c r="BG718" i="1"/>
  <c r="BI718" i="1" s="1"/>
  <c r="HV722" i="1"/>
  <c r="HX722" i="1" s="1"/>
  <c r="FK721" i="1"/>
  <c r="FM721" i="1" s="1"/>
  <c r="SO720" i="1"/>
  <c r="SQ720" i="1" s="1"/>
  <c r="AGB719" i="1"/>
  <c r="AGD719" i="1" s="1"/>
  <c r="GL719" i="1"/>
  <c r="GN719" i="1" s="1"/>
  <c r="AFJ718" i="1"/>
  <c r="AFL718" i="1" s="1"/>
  <c r="SX718" i="1"/>
  <c r="SZ718" i="1" s="1"/>
  <c r="QV718" i="1"/>
  <c r="QX718" i="1" s="1"/>
  <c r="PC718" i="1"/>
  <c r="PE718" i="1" s="1"/>
  <c r="OK718" i="1"/>
  <c r="OM718" i="1" s="1"/>
  <c r="NA718" i="1"/>
  <c r="NC718" i="1" s="1"/>
  <c r="IN718" i="1"/>
  <c r="IP718" i="1" s="1"/>
  <c r="CZ718" i="1"/>
  <c r="DB718" i="1" s="1"/>
  <c r="AO718" i="1"/>
  <c r="AQ718" i="1" s="1"/>
  <c r="W718" i="1"/>
  <c r="Y718" i="1" s="1"/>
  <c r="CH722" i="1"/>
  <c r="CJ722" i="1" s="1"/>
  <c r="EJ721" i="1"/>
  <c r="EL721" i="1" s="1"/>
  <c r="JO720" i="1"/>
  <c r="JQ720" i="1" s="1"/>
  <c r="JX719" i="1"/>
  <c r="JZ719" i="1" s="1"/>
  <c r="JF719" i="1"/>
  <c r="JH719" i="1" s="1"/>
  <c r="DI719" i="1"/>
  <c r="DK719" i="1" s="1"/>
  <c r="AGK718" i="1"/>
  <c r="AGM718" i="1" s="1"/>
  <c r="ADQ718" i="1"/>
  <c r="ADS718" i="1" s="1"/>
  <c r="WS718" i="1"/>
  <c r="WU718" i="1" s="1"/>
  <c r="QD718" i="1"/>
  <c r="QF718" i="1" s="1"/>
  <c r="PL718" i="1"/>
  <c r="PN718" i="1" s="1"/>
  <c r="LQ718" i="1"/>
  <c r="LS718" i="1" s="1"/>
  <c r="KY718" i="1"/>
  <c r="LA718" i="1" s="1"/>
  <c r="ES718" i="1"/>
  <c r="EU718" i="1" s="1"/>
  <c r="BP718" i="1"/>
  <c r="BR718" i="1" s="1"/>
  <c r="AX718" i="1"/>
  <c r="AZ718" i="1" s="1"/>
  <c r="E718" i="1"/>
  <c r="G718" i="1" s="1"/>
  <c r="LH782" i="1"/>
  <c r="LJ782" i="1" s="1"/>
  <c r="VR781" i="1"/>
  <c r="VT781" i="1" s="1"/>
  <c r="NA779" i="1"/>
  <c r="NC779" i="1" s="1"/>
  <c r="PU778" i="1"/>
  <c r="PW778" i="1" s="1"/>
  <c r="KY778" i="1"/>
  <c r="LA778" i="1" s="1"/>
  <c r="ES778" i="1"/>
  <c r="EU778" i="1" s="1"/>
  <c r="IW781" i="1"/>
  <c r="IY781" i="1" s="1"/>
  <c r="AGK780" i="1"/>
  <c r="AGM780" i="1" s="1"/>
  <c r="JO780" i="1"/>
  <c r="JQ780" i="1" s="1"/>
  <c r="EJ780" i="1"/>
  <c r="EL780" i="1" s="1"/>
  <c r="IN779" i="1"/>
  <c r="IP779" i="1" s="1"/>
  <c r="CH779" i="1"/>
  <c r="CJ779" i="1" s="1"/>
  <c r="N779" i="1"/>
  <c r="P779" i="1" s="1"/>
  <c r="AGT778" i="1"/>
  <c r="AGV778" i="1" s="1"/>
  <c r="UZ778" i="1"/>
  <c r="VB778" i="1" s="1"/>
  <c r="RW778" i="1"/>
  <c r="RY778" i="1" s="1"/>
  <c r="PL778" i="1"/>
  <c r="PN778" i="1" s="1"/>
  <c r="BY778" i="1"/>
  <c r="CA778" i="1" s="1"/>
  <c r="BG778" i="1"/>
  <c r="BI778" i="1" s="1"/>
  <c r="NJ781" i="1"/>
  <c r="NL781" i="1" s="1"/>
  <c r="CZ778" i="1"/>
  <c r="DB778" i="1" s="1"/>
  <c r="MI779" i="1"/>
  <c r="MK779" i="1" s="1"/>
  <c r="AO778" i="1"/>
  <c r="AQ778" i="1" s="1"/>
  <c r="E779" i="1"/>
  <c r="G779" i="1" s="1"/>
  <c r="UH778" i="1"/>
  <c r="UJ778" i="1" s="1"/>
  <c r="W778" i="1"/>
  <c r="Y778" i="1" s="1"/>
  <c r="AF778" i="1"/>
  <c r="AH778" i="1" s="1"/>
  <c r="IW779" i="1"/>
  <c r="IY779" i="1" s="1"/>
  <c r="DI781" i="1"/>
  <c r="DK781" i="1" s="1"/>
  <c r="OK728" i="1"/>
  <c r="OM728" i="1" s="1"/>
  <c r="CQ726" i="1"/>
  <c r="CS726" i="1" s="1"/>
  <c r="AFA725" i="1"/>
  <c r="AFC725" i="1" s="1"/>
  <c r="WS724" i="1"/>
  <c r="WU724" i="1" s="1"/>
  <c r="MI726" i="1"/>
  <c r="MK726" i="1" s="1"/>
  <c r="KY728" i="1"/>
  <c r="LA728" i="1" s="1"/>
  <c r="LZ726" i="1"/>
  <c r="MB726" i="1" s="1"/>
  <c r="AGT725" i="1"/>
  <c r="AGV725" i="1" s="1"/>
  <c r="NS734" i="1"/>
  <c r="NU734" i="1" s="1"/>
  <c r="IN732" i="1"/>
  <c r="IP732" i="1" s="1"/>
  <c r="NJ734" i="1"/>
  <c r="NL734" i="1" s="1"/>
  <c r="LZ731" i="1"/>
  <c r="MB731" i="1" s="1"/>
  <c r="SF730" i="1"/>
  <c r="SH730" i="1" s="1"/>
  <c r="IW733" i="1"/>
  <c r="IY733" i="1" s="1"/>
  <c r="KG732" i="1"/>
  <c r="KI732" i="1" s="1"/>
  <c r="LH734" i="1"/>
  <c r="LJ734" i="1" s="1"/>
  <c r="AGB732" i="1"/>
  <c r="AGD732" i="1" s="1"/>
  <c r="AFJ732" i="1"/>
  <c r="AFL732" i="1" s="1"/>
  <c r="MI732" i="1"/>
  <c r="MK732" i="1" s="1"/>
  <c r="LQ731" i="1"/>
  <c r="LS731" i="1" s="1"/>
  <c r="BP774" i="1"/>
  <c r="BR774" i="1" s="1"/>
  <c r="DI772" i="1"/>
  <c r="DK772" i="1" s="1"/>
  <c r="UH740" i="1"/>
  <c r="UJ740" i="1" s="1"/>
  <c r="KG740" i="1"/>
  <c r="KI740" i="1" s="1"/>
  <c r="LQ737" i="1"/>
  <c r="LS737" i="1" s="1"/>
  <c r="AGT737" i="1"/>
  <c r="AGV737" i="1" s="1"/>
  <c r="IW737" i="1"/>
  <c r="IY737" i="1" s="1"/>
  <c r="XT758" i="1"/>
  <c r="XV758" i="1" s="1"/>
  <c r="QV758" i="1"/>
  <c r="QX758" i="1" s="1"/>
  <c r="KY757" i="1"/>
  <c r="LA757" i="1" s="1"/>
  <c r="JO757" i="1"/>
  <c r="JQ757" i="1" s="1"/>
  <c r="NJ756" i="1"/>
  <c r="NL756" i="1" s="1"/>
  <c r="SF754" i="1"/>
  <c r="SH754" i="1" s="1"/>
  <c r="PU757" i="1"/>
  <c r="PW757" i="1" s="1"/>
  <c r="WS756" i="1"/>
  <c r="WU756" i="1" s="1"/>
  <c r="VR756" i="1"/>
  <c r="VT756" i="1" s="1"/>
  <c r="UZ755" i="1"/>
  <c r="VB755" i="1" s="1"/>
  <c r="SO755" i="1"/>
  <c r="SQ755" i="1" s="1"/>
  <c r="AZ755" i="1"/>
  <c r="RW757" i="1"/>
  <c r="RY757" i="1" s="1"/>
  <c r="QV742" i="1"/>
  <c r="QX742" i="1" s="1"/>
  <c r="ADQ743" i="1"/>
  <c r="ADS743" i="1" s="1"/>
  <c r="FK743" i="1"/>
  <c r="FM743" i="1" s="1"/>
  <c r="AFA745" i="1"/>
  <c r="AFC745" i="1" s="1"/>
  <c r="NS752" i="1"/>
  <c r="NU752" i="1" s="1"/>
  <c r="PU752" i="1"/>
  <c r="PW752" i="1" s="1"/>
  <c r="KG751" i="1"/>
  <c r="KI751" i="1" s="1"/>
  <c r="FK750" i="1"/>
  <c r="FM750" i="1" s="1"/>
  <c r="OK750" i="1"/>
  <c r="OM750" i="1" s="1"/>
  <c r="LZ749" i="1"/>
  <c r="MB749" i="1" s="1"/>
  <c r="YL758" i="1"/>
  <c r="YN758" i="1" s="1"/>
  <c r="OK756" i="1"/>
  <c r="OM756" i="1" s="1"/>
  <c r="CQ756" i="1"/>
  <c r="CS756" i="1" s="1"/>
  <c r="OK776" i="1"/>
  <c r="OM776" i="1" s="1"/>
  <c r="SF775" i="1"/>
  <c r="SH775" i="1" s="1"/>
  <c r="NJ778" i="1"/>
  <c r="NL778" i="1" s="1"/>
  <c r="AGK779" i="1"/>
  <c r="AGM779" i="1" s="1"/>
  <c r="N780" i="1"/>
  <c r="P780" i="1" s="1"/>
  <c r="SX716" i="1"/>
  <c r="SZ716" i="1" s="1"/>
  <c r="OK716" i="1"/>
  <c r="OM716" i="1" s="1"/>
  <c r="JF716" i="1"/>
  <c r="JH716" i="1" s="1"/>
  <c r="AO716" i="1"/>
  <c r="AQ716" i="1" s="1"/>
  <c r="AGK715" i="1"/>
  <c r="AGM715" i="1" s="1"/>
  <c r="AFS715" i="1"/>
  <c r="AFU715" i="1" s="1"/>
  <c r="VR715" i="1"/>
  <c r="VT715" i="1" s="1"/>
  <c r="UZ715" i="1"/>
  <c r="VB715" i="1" s="1"/>
  <c r="UH715" i="1"/>
  <c r="UJ715" i="1" s="1"/>
  <c r="PU715" i="1"/>
  <c r="PW715" i="1" s="1"/>
  <c r="LQ715" i="1"/>
  <c r="LS715" i="1" s="1"/>
  <c r="EJ715" i="1"/>
  <c r="EL715" i="1" s="1"/>
  <c r="BP715" i="1"/>
  <c r="BR715" i="1" s="1"/>
  <c r="XT714" i="1"/>
  <c r="XV714" i="1" s="1"/>
  <c r="TP714" i="1"/>
  <c r="TR714" i="1" s="1"/>
  <c r="KG714" i="1"/>
  <c r="KI714" i="1" s="1"/>
  <c r="IW714" i="1"/>
  <c r="IY714" i="1" s="1"/>
  <c r="YL713" i="1"/>
  <c r="YN713" i="1" s="1"/>
  <c r="CQ713" i="1"/>
  <c r="CS713" i="1" s="1"/>
  <c r="QV716" i="1"/>
  <c r="QX716" i="1" s="1"/>
  <c r="NJ716" i="1"/>
  <c r="NL716" i="1" s="1"/>
  <c r="LZ716" i="1"/>
  <c r="MB716" i="1" s="1"/>
  <c r="LH715" i="1"/>
  <c r="LJ715" i="1" s="1"/>
  <c r="CZ714" i="1"/>
  <c r="DB714" i="1" s="1"/>
  <c r="N714" i="1"/>
  <c r="P714" i="1" s="1"/>
  <c r="AGB713" i="1"/>
  <c r="AGD713" i="1" s="1"/>
  <c r="RW716" i="1"/>
  <c r="RY716" i="1" s="1"/>
  <c r="PC716" i="1"/>
  <c r="PE716" i="1" s="1"/>
  <c r="JX716" i="1"/>
  <c r="JZ716" i="1" s="1"/>
  <c r="FT716" i="1"/>
  <c r="FV716" i="1" s="1"/>
  <c r="AFJ715" i="1"/>
  <c r="AFL715" i="1" s="1"/>
  <c r="QD715" i="1"/>
  <c r="QF715" i="1" s="1"/>
  <c r="MI715" i="1"/>
  <c r="MK715" i="1" s="1"/>
  <c r="KY715" i="1"/>
  <c r="LA715" i="1" s="1"/>
  <c r="CH715" i="1"/>
  <c r="CJ715" i="1" s="1"/>
  <c r="ADQ714" i="1"/>
  <c r="ADS714" i="1" s="1"/>
  <c r="NS714" i="1"/>
  <c r="NU714" i="1" s="1"/>
  <c r="NA714" i="1"/>
  <c r="NC714" i="1" s="1"/>
  <c r="JO714" i="1"/>
  <c r="JQ714" i="1" s="1"/>
  <c r="AHC712" i="1"/>
  <c r="AHE712" i="1" s="1"/>
  <c r="SO715" i="1"/>
  <c r="SQ715" i="1" s="1"/>
  <c r="IN715" i="1"/>
  <c r="IP715" i="1" s="1"/>
  <c r="BY715" i="1"/>
  <c r="CA715" i="1" s="1"/>
  <c r="E715" i="1"/>
  <c r="G715" i="1" s="1"/>
  <c r="FK714" i="1"/>
  <c r="FM714" i="1" s="1"/>
  <c r="SX734" i="1"/>
  <c r="SZ734" i="1" s="1"/>
  <c r="WS732" i="1"/>
  <c r="WU732" i="1" s="1"/>
  <c r="TP734" i="1"/>
  <c r="TR734" i="1" s="1"/>
  <c r="HV733" i="1"/>
  <c r="HX733" i="1" s="1"/>
  <c r="AFA731" i="1"/>
  <c r="AFC731" i="1" s="1"/>
  <c r="AO734" i="1"/>
  <c r="AQ734" i="1" s="1"/>
  <c r="GL733" i="1"/>
  <c r="GN733" i="1" s="1"/>
  <c r="AGB751" i="1"/>
  <c r="AGD751" i="1" s="1"/>
  <c r="AFS752" i="1"/>
  <c r="AFU752" i="1" s="1"/>
  <c r="LZ751" i="1"/>
  <c r="MB751" i="1" s="1"/>
  <c r="YL752" i="1"/>
  <c r="YN752" i="1" s="1"/>
  <c r="HV752" i="1"/>
  <c r="HX752" i="1" s="1"/>
  <c r="FK752" i="1"/>
  <c r="FM752" i="1" s="1"/>
  <c r="QV752" i="1"/>
  <c r="QX752" i="1" s="1"/>
  <c r="KY751" i="1"/>
  <c r="LA751" i="1" s="1"/>
  <c r="SX749" i="1"/>
  <c r="SZ749" i="1" s="1"/>
  <c r="PU749" i="1"/>
  <c r="PW749" i="1" s="1"/>
  <c r="JF752" i="1"/>
  <c r="JH752" i="1" s="1"/>
  <c r="AFS751" i="1"/>
  <c r="AFU751" i="1" s="1"/>
  <c r="AGK750" i="1"/>
  <c r="AGM750" i="1" s="1"/>
  <c r="PL751" i="1"/>
  <c r="PN751" i="1" s="1"/>
  <c r="RW750" i="1"/>
  <c r="RY750" i="1" s="1"/>
  <c r="IW750" i="1"/>
  <c r="IY750" i="1" s="1"/>
  <c r="HV750" i="1"/>
  <c r="HX750" i="1" s="1"/>
  <c r="LZ748" i="1"/>
  <c r="MB748" i="1" s="1"/>
  <c r="LH748" i="1"/>
  <c r="LJ748" i="1" s="1"/>
  <c r="AX751" i="1"/>
  <c r="AZ751" i="1" s="1"/>
  <c r="JF770" i="1"/>
  <c r="JH770" i="1" s="1"/>
  <c r="KY770" i="1"/>
  <c r="LA770" i="1" s="1"/>
  <c r="IW768" i="1"/>
  <c r="IY768" i="1" s="1"/>
  <c r="LH767" i="1"/>
  <c r="LJ767" i="1" s="1"/>
  <c r="NS767" i="1"/>
  <c r="NU767" i="1" s="1"/>
  <c r="HV776" i="1"/>
  <c r="HX776" i="1" s="1"/>
  <c r="MR772" i="1"/>
  <c r="MT772" i="1" s="1"/>
  <c r="SX752" i="1"/>
  <c r="SZ752" i="1" s="1"/>
  <c r="ES750" i="1"/>
  <c r="EU750" i="1" s="1"/>
  <c r="E750" i="1"/>
  <c r="G750" i="1" s="1"/>
  <c r="JO748" i="1"/>
  <c r="JQ748" i="1" s="1"/>
  <c r="PU751" i="1"/>
  <c r="PW751" i="1" s="1"/>
  <c r="IW752" i="1"/>
  <c r="IY752" i="1" s="1"/>
  <c r="KY749" i="1"/>
  <c r="LA749" i="1" s="1"/>
  <c r="AX773" i="1"/>
  <c r="AZ773" i="1" s="1"/>
  <c r="SX775" i="1"/>
  <c r="SZ775" i="1" s="1"/>
  <c r="ADQ758" i="1"/>
  <c r="ADS758" i="1" s="1"/>
  <c r="NJ758" i="1"/>
  <c r="NL758" i="1" s="1"/>
  <c r="PL734" i="1"/>
  <c r="PN734" i="1" s="1"/>
  <c r="GL734" i="1"/>
  <c r="GN734" i="1" s="1"/>
  <c r="UH733" i="1"/>
  <c r="UJ733" i="1" s="1"/>
  <c r="AO731" i="1"/>
  <c r="AQ731" i="1" s="1"/>
  <c r="W731" i="1"/>
  <c r="Y731" i="1" s="1"/>
  <c r="ES734" i="1"/>
  <c r="EU734" i="1" s="1"/>
  <c r="IW731" i="1"/>
  <c r="IY731" i="1" s="1"/>
  <c r="NJ730" i="1"/>
  <c r="NL730" i="1" s="1"/>
  <c r="CZ734" i="1"/>
  <c r="DB734" i="1" s="1"/>
  <c r="BP734" i="1"/>
  <c r="BR734" i="1" s="1"/>
  <c r="XT733" i="1"/>
  <c r="XV733" i="1" s="1"/>
  <c r="PC733" i="1"/>
  <c r="PE733" i="1" s="1"/>
  <c r="IN733" i="1"/>
  <c r="IP733" i="1" s="1"/>
  <c r="JO731" i="1"/>
  <c r="JQ731" i="1" s="1"/>
  <c r="N730" i="1"/>
  <c r="P730" i="1" s="1"/>
  <c r="OK719" i="1"/>
  <c r="OM719" i="1" s="1"/>
  <c r="TP720" i="1"/>
  <c r="TR720" i="1" s="1"/>
  <c r="MR720" i="1"/>
  <c r="MT720" i="1" s="1"/>
  <c r="KG722" i="1"/>
  <c r="KI722" i="1" s="1"/>
  <c r="NS719" i="1"/>
  <c r="NU719" i="1" s="1"/>
  <c r="MI718" i="1"/>
  <c r="MK718" i="1" s="1"/>
  <c r="IN722" i="1"/>
  <c r="IP722" i="1" s="1"/>
  <c r="EJ722" i="1"/>
  <c r="EL722" i="1" s="1"/>
  <c r="CQ776" i="1"/>
  <c r="CS776" i="1" s="1"/>
  <c r="AFJ774" i="1"/>
  <c r="AFL774" i="1" s="1"/>
  <c r="ADQ774" i="1"/>
  <c r="ADS774" i="1" s="1"/>
  <c r="NS774" i="1"/>
  <c r="NU774" i="1" s="1"/>
  <c r="AFS772" i="1"/>
  <c r="AFU772" i="1" s="1"/>
  <c r="RW772" i="1"/>
  <c r="RY772" i="1" s="1"/>
  <c r="IN750" i="1"/>
  <c r="IP750" i="1" s="1"/>
  <c r="BG751" i="1"/>
  <c r="BI751" i="1" s="1"/>
  <c r="PC752" i="1"/>
  <c r="PE752" i="1" s="1"/>
  <c r="CZ752" i="1"/>
  <c r="DB752" i="1" s="1"/>
  <c r="UZ751" i="1"/>
  <c r="VB751" i="1" s="1"/>
  <c r="AGK752" i="1"/>
  <c r="AGM752" i="1" s="1"/>
  <c r="AGT750" i="1"/>
  <c r="AGV750" i="1" s="1"/>
  <c r="QV750" i="1"/>
  <c r="QX750" i="1" s="1"/>
  <c r="ADQ749" i="1"/>
  <c r="ADS749" i="1" s="1"/>
  <c r="FT748" i="1"/>
  <c r="FV748" i="1" s="1"/>
  <c r="AF750" i="1"/>
  <c r="AH750" i="1" s="1"/>
  <c r="BY767" i="1"/>
  <c r="CA767" i="1" s="1"/>
  <c r="LZ766" i="1"/>
  <c r="MB766" i="1" s="1"/>
  <c r="AFJ767" i="1"/>
  <c r="AFL767" i="1" s="1"/>
  <c r="N752" i="1"/>
  <c r="P752" i="1" s="1"/>
  <c r="NJ752" i="1"/>
  <c r="NL752" i="1" s="1"/>
  <c r="SX751" i="1"/>
  <c r="SZ751" i="1" s="1"/>
  <c r="XT751" i="1"/>
  <c r="XV751" i="1" s="1"/>
  <c r="EJ751" i="1"/>
  <c r="EL751" i="1" s="1"/>
  <c r="WS728" i="1"/>
  <c r="WU728" i="1" s="1"/>
  <c r="TP727" i="1"/>
  <c r="TR727" i="1" s="1"/>
  <c r="JO728" i="1"/>
  <c r="JQ728" i="1" s="1"/>
  <c r="CQ728" i="1"/>
  <c r="CS728" i="1" s="1"/>
  <c r="AFA727" i="1"/>
  <c r="AFC727" i="1" s="1"/>
  <c r="AFJ728" i="1"/>
  <c r="AFL728" i="1" s="1"/>
  <c r="CH728" i="1"/>
  <c r="CJ728" i="1" s="1"/>
  <c r="NA727" i="1"/>
  <c r="NC727" i="1" s="1"/>
  <c r="NJ728" i="1"/>
  <c r="NL728" i="1" s="1"/>
  <c r="AFS726" i="1"/>
  <c r="AFU726" i="1" s="1"/>
  <c r="LQ724" i="1"/>
  <c r="LS724" i="1" s="1"/>
  <c r="JF744" i="1"/>
  <c r="JH744" i="1" s="1"/>
  <c r="LH746" i="1"/>
  <c r="LJ746" i="1" s="1"/>
  <c r="KG745" i="1"/>
  <c r="KI745" i="1" s="1"/>
  <c r="NJ744" i="1"/>
  <c r="NL744" i="1" s="1"/>
  <c r="MR744" i="1"/>
  <c r="MT744" i="1" s="1"/>
  <c r="LZ743" i="1"/>
  <c r="MB743" i="1" s="1"/>
  <c r="LQ782" i="1"/>
  <c r="LS782" i="1" s="1"/>
  <c r="HV779" i="1"/>
  <c r="HX779" i="1" s="1"/>
  <c r="N746" i="1"/>
  <c r="P746" i="1" s="1"/>
  <c r="SF744" i="1"/>
  <c r="SH744" i="1" s="1"/>
  <c r="UZ746" i="1"/>
  <c r="VB746" i="1" s="1"/>
  <c r="JX744" i="1"/>
  <c r="JZ744" i="1" s="1"/>
  <c r="YL764" i="1"/>
  <c r="YN764" i="1" s="1"/>
  <c r="JF763" i="1"/>
  <c r="JH763" i="1" s="1"/>
  <c r="SF762" i="1"/>
  <c r="SH762" i="1" s="1"/>
  <c r="IW762" i="1"/>
  <c r="IY762" i="1" s="1"/>
  <c r="MR755" i="1"/>
  <c r="MT755" i="1" s="1"/>
  <c r="HV755" i="1"/>
  <c r="HX755" i="1" s="1"/>
  <c r="FK739" i="1"/>
  <c r="FM739" i="1" s="1"/>
  <c r="YL737" i="1"/>
  <c r="YN737" i="1" s="1"/>
  <c r="OK738" i="1"/>
  <c r="OM738" i="1" s="1"/>
  <c r="QV737" i="1"/>
  <c r="QX737" i="1" s="1"/>
  <c r="KY781" i="1"/>
  <c r="LA781" i="1" s="1"/>
  <c r="QV781" i="1"/>
  <c r="QX781" i="1" s="1"/>
  <c r="LQ781" i="1"/>
  <c r="LS781" i="1" s="1"/>
  <c r="AFJ779" i="1"/>
  <c r="AFL779" i="1" s="1"/>
  <c r="DI779" i="1"/>
  <c r="DK779" i="1" s="1"/>
  <c r="AX746" i="1"/>
  <c r="AZ746" i="1" s="1"/>
  <c r="SX744" i="1"/>
  <c r="SZ744" i="1" s="1"/>
  <c r="BP745" i="1"/>
  <c r="BR745" i="1" s="1"/>
  <c r="VR746" i="1"/>
  <c r="VT746" i="1" s="1"/>
  <c r="W746" i="1"/>
  <c r="Y746" i="1" s="1"/>
  <c r="CZ744" i="1"/>
  <c r="DB744" i="1" s="1"/>
  <c r="KY722" i="1"/>
  <c r="LA722" i="1" s="1"/>
  <c r="WS721" i="1"/>
  <c r="WU721" i="1" s="1"/>
  <c r="YL721" i="1"/>
  <c r="YN721" i="1" s="1"/>
  <c r="FK718" i="1"/>
  <c r="FM718" i="1" s="1"/>
  <c r="AGB721" i="1"/>
  <c r="AGD721" i="1" s="1"/>
  <c r="AFJ721" i="1"/>
  <c r="AFL721" i="1" s="1"/>
  <c r="QD721" i="1"/>
  <c r="QF721" i="1" s="1"/>
  <c r="MI720" i="1"/>
  <c r="MK720" i="1" s="1"/>
  <c r="AFJ770" i="1"/>
  <c r="AFL770" i="1" s="1"/>
  <c r="WS770" i="1"/>
  <c r="WU770" i="1" s="1"/>
  <c r="AFA769" i="1"/>
  <c r="AFC769" i="1" s="1"/>
  <c r="MR770" i="1"/>
  <c r="MT770" i="1" s="1"/>
  <c r="BG769" i="1"/>
  <c r="BI769" i="1" s="1"/>
  <c r="AGB768" i="1"/>
  <c r="AGD768" i="1" s="1"/>
  <c r="HV768" i="1"/>
  <c r="HX768" i="1" s="1"/>
  <c r="ES769" i="1"/>
  <c r="EU769" i="1" s="1"/>
  <c r="RW767" i="1"/>
  <c r="RY767" i="1" s="1"/>
  <c r="XT769" i="1"/>
  <c r="XV769" i="1" s="1"/>
  <c r="SF782" i="1"/>
  <c r="SH782" i="1" s="1"/>
  <c r="TP779" i="1"/>
  <c r="TR779" i="1" s="1"/>
  <c r="BY780" i="1"/>
  <c r="CA780" i="1" s="1"/>
  <c r="PU782" i="1"/>
  <c r="PW782" i="1" s="1"/>
  <c r="OK748" i="1"/>
  <c r="OM748" i="1" s="1"/>
  <c r="AFS750" i="1"/>
  <c r="AFU750" i="1" s="1"/>
  <c r="HV751" i="1"/>
  <c r="HX751" i="1" s="1"/>
  <c r="JO752" i="1"/>
  <c r="JQ752" i="1" s="1"/>
  <c r="AFA751" i="1"/>
  <c r="AFC751" i="1" s="1"/>
  <c r="MI750" i="1"/>
  <c r="MK750" i="1" s="1"/>
  <c r="LH749" i="1"/>
  <c r="LJ749" i="1" s="1"/>
  <c r="LQ750" i="1"/>
  <c r="LS750" i="1" s="1"/>
  <c r="NS749" i="1"/>
  <c r="NU749" i="1" s="1"/>
  <c r="IW749" i="1"/>
  <c r="IY749" i="1" s="1"/>
  <c r="QV749" i="1"/>
  <c r="QX749" i="1" s="1"/>
  <c r="KG749" i="1"/>
  <c r="KI749" i="1" s="1"/>
  <c r="LQ751" i="1"/>
  <c r="LS751" i="1" s="1"/>
  <c r="XT752" i="1"/>
  <c r="XV752" i="1" s="1"/>
  <c r="AGT734" i="1"/>
  <c r="AGV734" i="1" s="1"/>
  <c r="NJ732" i="1"/>
  <c r="NL732" i="1" s="1"/>
  <c r="JF732" i="1"/>
  <c r="JH732" i="1" s="1"/>
  <c r="XT732" i="1"/>
  <c r="XV732" i="1" s="1"/>
  <c r="MR731" i="1"/>
  <c r="MT731" i="1" s="1"/>
  <c r="AFA733" i="1"/>
  <c r="AFC733" i="1" s="1"/>
  <c r="IW730" i="1"/>
  <c r="IY730" i="1" s="1"/>
  <c r="YL740" i="1"/>
  <c r="YN740" i="1" s="1"/>
  <c r="SX740" i="1"/>
  <c r="SZ740" i="1" s="1"/>
  <c r="IW739" i="1"/>
  <c r="IY739" i="1" s="1"/>
  <c r="E739" i="1"/>
  <c r="G739" i="1" s="1"/>
  <c r="AFS738" i="1"/>
  <c r="AFU738" i="1" s="1"/>
  <c r="SO738" i="1"/>
  <c r="SQ738" i="1" s="1"/>
  <c r="AFA737" i="1"/>
  <c r="AFC737" i="1" s="1"/>
  <c r="WS738" i="1"/>
  <c r="WU738" i="1" s="1"/>
  <c r="FT738" i="1"/>
  <c r="FV738" i="1" s="1"/>
  <c r="AF738" i="1"/>
  <c r="AH738" i="1" s="1"/>
  <c r="FK749" i="1"/>
  <c r="FM749" i="1" s="1"/>
  <c r="DI752" i="1"/>
  <c r="DK752" i="1" s="1"/>
  <c r="E770" i="1"/>
  <c r="G770" i="1" s="1"/>
  <c r="LQ769" i="1"/>
  <c r="LS769" i="1" s="1"/>
  <c r="YL768" i="1"/>
  <c r="YN768" i="1" s="1"/>
  <c r="GL768" i="1"/>
  <c r="GN768" i="1" s="1"/>
  <c r="IN768" i="1"/>
  <c r="IP768" i="1" s="1"/>
  <c r="AO768" i="1"/>
  <c r="AQ768" i="1" s="1"/>
  <c r="LZ770" i="1"/>
  <c r="MB770" i="1" s="1"/>
  <c r="AFJ769" i="1"/>
  <c r="AFL769" i="1" s="1"/>
  <c r="AGB752" i="1"/>
  <c r="AGD752" i="1" s="1"/>
  <c r="KY752" i="1"/>
  <c r="LA752" i="1" s="1"/>
  <c r="QD751" i="1"/>
  <c r="QF751" i="1" s="1"/>
  <c r="LZ750" i="1"/>
  <c r="MB750" i="1" s="1"/>
  <c r="TP748" i="1"/>
  <c r="TR748" i="1" s="1"/>
  <c r="KG748" i="1"/>
  <c r="KI748" i="1" s="1"/>
  <c r="AHC750" i="1"/>
  <c r="AHE750" i="1" s="1"/>
  <c r="AGK749" i="1"/>
  <c r="AGM749" i="1" s="1"/>
  <c r="RW752" i="1"/>
  <c r="RY752" i="1" s="1"/>
  <c r="NS740" i="1"/>
  <c r="NU740" i="1" s="1"/>
  <c r="TP738" i="1"/>
  <c r="TR738" i="1" s="1"/>
  <c r="LJ736" i="1"/>
  <c r="PL739" i="1"/>
  <c r="PN739" i="1" s="1"/>
  <c r="OK736" i="1"/>
  <c r="OM736" i="1" s="1"/>
  <c r="AF740" i="1"/>
  <c r="AH740" i="1" s="1"/>
  <c r="JF738" i="1"/>
  <c r="JH738" i="1" s="1"/>
  <c r="FK737" i="1"/>
  <c r="FM737" i="1" s="1"/>
  <c r="KY736" i="1"/>
  <c r="LA736" i="1" s="1"/>
  <c r="PC738" i="1"/>
  <c r="PE738" i="1" s="1"/>
  <c r="SO740" i="1"/>
  <c r="SQ740" i="1" s="1"/>
  <c r="FT740" i="1"/>
  <c r="FV740" i="1" s="1"/>
  <c r="BY740" i="1"/>
  <c r="CA740" i="1" s="1"/>
  <c r="PL740" i="1"/>
  <c r="PN740" i="1" s="1"/>
  <c r="LH740" i="1"/>
  <c r="LJ740" i="1" s="1"/>
  <c r="BP740" i="1"/>
  <c r="BR740" i="1" s="1"/>
  <c r="CZ739" i="1"/>
  <c r="DB739" i="1" s="1"/>
  <c r="W738" i="1"/>
  <c r="Y738" i="1" s="1"/>
  <c r="RW737" i="1"/>
  <c r="RY737" i="1" s="1"/>
  <c r="CH737" i="1"/>
  <c r="CJ737" i="1" s="1"/>
  <c r="LQ739" i="1"/>
  <c r="LS739" i="1" s="1"/>
  <c r="AFJ738" i="1"/>
  <c r="AFL738" i="1" s="1"/>
  <c r="NS737" i="1"/>
  <c r="NU737" i="1" s="1"/>
  <c r="NA737" i="1"/>
  <c r="NC737" i="1" s="1"/>
  <c r="MI739" i="1"/>
  <c r="MK739" i="1" s="1"/>
  <c r="KG739" i="1"/>
  <c r="KI739" i="1" s="1"/>
  <c r="XT738" i="1"/>
  <c r="XV738" i="1" s="1"/>
  <c r="QV736" i="1"/>
  <c r="QX736" i="1" s="1"/>
  <c r="AFS736" i="1"/>
  <c r="AFU736" i="1" s="1"/>
  <c r="ADQ751" i="1"/>
  <c r="ADS751" i="1" s="1"/>
  <c r="UH751" i="1"/>
  <c r="UJ751" i="1" s="1"/>
  <c r="NJ750" i="1"/>
  <c r="NL750" i="1" s="1"/>
  <c r="BG749" i="1"/>
  <c r="BI749" i="1" s="1"/>
  <c r="E749" i="1"/>
  <c r="G749" i="1" s="1"/>
  <c r="DI748" i="1"/>
  <c r="DK748" i="1" s="1"/>
  <c r="ES752" i="1"/>
  <c r="EU752" i="1" s="1"/>
  <c r="BY751" i="1"/>
  <c r="CA751" i="1" s="1"/>
  <c r="AO751" i="1"/>
  <c r="AQ751" i="1" s="1"/>
  <c r="UZ750" i="1"/>
  <c r="VB750" i="1" s="1"/>
  <c r="CQ750" i="1"/>
  <c r="CS750" i="1" s="1"/>
  <c r="FT749" i="1"/>
  <c r="FV749" i="1" s="1"/>
  <c r="CH749" i="1"/>
  <c r="CJ749" i="1" s="1"/>
  <c r="BP749" i="1"/>
  <c r="BR749" i="1" s="1"/>
  <c r="WS748" i="1"/>
  <c r="WU748" i="1" s="1"/>
  <c r="SO751" i="1"/>
  <c r="SQ751" i="1" s="1"/>
  <c r="PC751" i="1"/>
  <c r="PE751" i="1" s="1"/>
  <c r="QD750" i="1"/>
  <c r="QF750" i="1" s="1"/>
  <c r="KY750" i="1"/>
  <c r="LA750" i="1" s="1"/>
  <c r="GL750" i="1"/>
  <c r="GN750" i="1" s="1"/>
  <c r="VR749" i="1"/>
  <c r="VT749" i="1" s="1"/>
  <c r="EJ750" i="1"/>
  <c r="EL750" i="1" s="1"/>
  <c r="AGT748" i="1"/>
  <c r="AGV748" i="1" s="1"/>
  <c r="N748" i="1"/>
  <c r="P748" i="1" s="1"/>
  <c r="QV721" i="1"/>
  <c r="QX721" i="1" s="1"/>
  <c r="PC721" i="1"/>
  <c r="PE721" i="1" s="1"/>
  <c r="NA721" i="1"/>
  <c r="NC721" i="1" s="1"/>
  <c r="JF721" i="1"/>
  <c r="JH721" i="1" s="1"/>
  <c r="E721" i="1"/>
  <c r="G721" i="1" s="1"/>
  <c r="ES720" i="1"/>
  <c r="EU720" i="1" s="1"/>
  <c r="DI720" i="1"/>
  <c r="DK720" i="1" s="1"/>
  <c r="EJ719" i="1"/>
  <c r="EL719" i="1" s="1"/>
  <c r="SF722" i="1"/>
  <c r="SH722" i="1" s="1"/>
  <c r="OK722" i="1"/>
  <c r="OM722" i="1" s="1"/>
  <c r="CQ722" i="1"/>
  <c r="CS722" i="1" s="1"/>
  <c r="BY722" i="1"/>
  <c r="CA722" i="1" s="1"/>
  <c r="JX721" i="1"/>
  <c r="JZ721" i="1" s="1"/>
  <c r="AF721" i="1"/>
  <c r="AH721" i="1" s="1"/>
  <c r="LZ720" i="1"/>
  <c r="MB720" i="1" s="1"/>
  <c r="FK719" i="1"/>
  <c r="FM719" i="1" s="1"/>
  <c r="BG719" i="1"/>
  <c r="BI719" i="1" s="1"/>
  <c r="YL718" i="1"/>
  <c r="YN718" i="1" s="1"/>
  <c r="SO718" i="1"/>
  <c r="SQ718" i="1" s="1"/>
  <c r="XT722" i="1"/>
  <c r="XV722" i="1" s="1"/>
  <c r="UZ722" i="1"/>
  <c r="VB722" i="1" s="1"/>
  <c r="W721" i="1"/>
  <c r="Y721" i="1" s="1"/>
  <c r="AX720" i="1"/>
  <c r="AZ720" i="1" s="1"/>
  <c r="SX719" i="1"/>
  <c r="SZ719" i="1" s="1"/>
  <c r="CH719" i="1"/>
  <c r="CJ719" i="1" s="1"/>
  <c r="AGK722" i="1"/>
  <c r="AGM722" i="1" s="1"/>
  <c r="RW722" i="1"/>
  <c r="RY722" i="1" s="1"/>
  <c r="GL722" i="1"/>
  <c r="GN722" i="1" s="1"/>
  <c r="CZ722" i="1"/>
  <c r="DB722" i="1" s="1"/>
  <c r="N722" i="1"/>
  <c r="P722" i="1" s="1"/>
  <c r="MI721" i="1"/>
  <c r="MK721" i="1" s="1"/>
  <c r="VR720" i="1"/>
  <c r="VT720" i="1" s="1"/>
  <c r="QD720" i="1"/>
  <c r="QF720" i="1" s="1"/>
  <c r="LQ720" i="1"/>
  <c r="LS720" i="1" s="1"/>
  <c r="IN719" i="1"/>
  <c r="IP719" i="1" s="1"/>
  <c r="JO718" i="1"/>
  <c r="JQ718" i="1" s="1"/>
  <c r="AGB734" i="1"/>
  <c r="AGD734" i="1" s="1"/>
  <c r="SX731" i="1"/>
  <c r="SZ731" i="1" s="1"/>
  <c r="UH730" i="1"/>
  <c r="UJ730" i="1" s="1"/>
  <c r="MI730" i="1"/>
  <c r="MK730" i="1" s="1"/>
  <c r="JF730" i="1"/>
  <c r="JH730" i="1" s="1"/>
  <c r="BG730" i="1"/>
  <c r="BI730" i="1" s="1"/>
  <c r="AO730" i="1"/>
  <c r="AQ730" i="1" s="1"/>
  <c r="AHC733" i="1"/>
  <c r="AHE733" i="1" s="1"/>
  <c r="AFS733" i="1"/>
  <c r="AFU733" i="1" s="1"/>
  <c r="WS733" i="1"/>
  <c r="WU733" i="1" s="1"/>
  <c r="SF732" i="1"/>
  <c r="SH732" i="1" s="1"/>
  <c r="AFJ731" i="1"/>
  <c r="AFL731" i="1" s="1"/>
  <c r="LH731" i="1"/>
  <c r="LJ731" i="1" s="1"/>
  <c r="PL730" i="1"/>
  <c r="PN730" i="1" s="1"/>
  <c r="KY730" i="1"/>
  <c r="LA730" i="1" s="1"/>
  <c r="IN730" i="1"/>
  <c r="IP730" i="1" s="1"/>
  <c r="ES730" i="1"/>
  <c r="EU730" i="1" s="1"/>
  <c r="CZ730" i="1"/>
  <c r="DB730" i="1" s="1"/>
  <c r="CH730" i="1"/>
  <c r="CJ730" i="1" s="1"/>
  <c r="W730" i="1"/>
  <c r="Y730" i="1" s="1"/>
  <c r="E730" i="1"/>
  <c r="G730" i="1" s="1"/>
  <c r="LQ734" i="1"/>
  <c r="LS734" i="1" s="1"/>
  <c r="MR733" i="1"/>
  <c r="MT733" i="1" s="1"/>
  <c r="KG733" i="1"/>
  <c r="KI733" i="1" s="1"/>
  <c r="HV732" i="1"/>
  <c r="HX732" i="1" s="1"/>
  <c r="AGK731" i="1"/>
  <c r="AGM731" i="1" s="1"/>
  <c r="SO731" i="1"/>
  <c r="SQ731" i="1" s="1"/>
  <c r="RW731" i="1"/>
  <c r="RY731" i="1" s="1"/>
  <c r="JX731" i="1"/>
  <c r="JZ731" i="1" s="1"/>
  <c r="EJ731" i="1"/>
  <c r="EL731" i="1" s="1"/>
  <c r="BP731" i="1"/>
  <c r="BR731" i="1" s="1"/>
  <c r="N731" i="1"/>
  <c r="P731" i="1" s="1"/>
  <c r="JO730" i="1"/>
  <c r="JQ730" i="1" s="1"/>
  <c r="GL730" i="1"/>
  <c r="GN730" i="1" s="1"/>
  <c r="DI730" i="1"/>
  <c r="DK730" i="1" s="1"/>
  <c r="AX730" i="1"/>
  <c r="AZ730" i="1" s="1"/>
  <c r="IW734" i="1"/>
  <c r="IY734" i="1" s="1"/>
  <c r="QD732" i="1"/>
  <c r="QF732" i="1" s="1"/>
  <c r="YL731" i="1"/>
  <c r="YN731" i="1" s="1"/>
  <c r="NS731" i="1"/>
  <c r="NU731" i="1" s="1"/>
  <c r="ADQ730" i="1"/>
  <c r="ADS730" i="1" s="1"/>
  <c r="VR730" i="1"/>
  <c r="VT730" i="1" s="1"/>
  <c r="UZ730" i="1"/>
  <c r="VB730" i="1" s="1"/>
  <c r="PU730" i="1"/>
  <c r="PW730" i="1" s="1"/>
  <c r="PC730" i="1"/>
  <c r="PE730" i="1" s="1"/>
  <c r="NA730" i="1"/>
  <c r="NC730" i="1" s="1"/>
  <c r="FT730" i="1"/>
  <c r="FV730" i="1" s="1"/>
  <c r="BY730" i="1"/>
  <c r="CA730" i="1" s="1"/>
  <c r="AF730" i="1"/>
  <c r="AH730" i="1" s="1"/>
  <c r="QV714" i="1"/>
  <c r="QX714" i="1" s="1"/>
  <c r="NJ714" i="1"/>
  <c r="NL714" i="1" s="1"/>
  <c r="LH713" i="1"/>
  <c r="LJ713" i="1" s="1"/>
  <c r="AFA712" i="1"/>
  <c r="AFC712" i="1" s="1"/>
  <c r="UZ712" i="1"/>
  <c r="VB712" i="1" s="1"/>
  <c r="RW712" i="1"/>
  <c r="RY712" i="1" s="1"/>
  <c r="MR712" i="1"/>
  <c r="MT712" i="1" s="1"/>
  <c r="KY712" i="1"/>
  <c r="LA712" i="1" s="1"/>
  <c r="KG712" i="1"/>
  <c r="KI712" i="1" s="1"/>
  <c r="IN712" i="1"/>
  <c r="IP712" i="1" s="1"/>
  <c r="HV712" i="1"/>
  <c r="HX712" i="1" s="1"/>
  <c r="YL715" i="1"/>
  <c r="YN715" i="1" s="1"/>
  <c r="FK715" i="1"/>
  <c r="FM715" i="1" s="1"/>
  <c r="CQ715" i="1"/>
  <c r="CS715" i="1" s="1"/>
  <c r="EJ714" i="1"/>
  <c r="EL714" i="1" s="1"/>
  <c r="AGT713" i="1"/>
  <c r="AGV713" i="1" s="1"/>
  <c r="AFJ712" i="1"/>
  <c r="AFL712" i="1" s="1"/>
  <c r="SX712" i="1"/>
  <c r="SZ712" i="1" s="1"/>
  <c r="SF712" i="1"/>
  <c r="SH712" i="1" s="1"/>
  <c r="PU712" i="1"/>
  <c r="PW712" i="1" s="1"/>
  <c r="PC712" i="1"/>
  <c r="PE712" i="1" s="1"/>
  <c r="JO712" i="1"/>
  <c r="JQ712" i="1" s="1"/>
  <c r="IW712" i="1"/>
  <c r="IY712" i="1" s="1"/>
  <c r="BY712" i="1"/>
  <c r="CA712" i="1" s="1"/>
  <c r="N712" i="1"/>
  <c r="P712" i="1" s="1"/>
  <c r="DI712" i="1"/>
  <c r="DK712" i="1" s="1"/>
  <c r="AGB715" i="1"/>
  <c r="AGD715" i="1" s="1"/>
  <c r="MI714" i="1"/>
  <c r="MK714" i="1" s="1"/>
  <c r="LZ713" i="1"/>
  <c r="MB713" i="1" s="1"/>
  <c r="QD712" i="1"/>
  <c r="QF712" i="1" s="1"/>
  <c r="OK712" i="1"/>
  <c r="OM712" i="1" s="1"/>
  <c r="NS712" i="1"/>
  <c r="NU712" i="1" s="1"/>
  <c r="CZ712" i="1"/>
  <c r="DB712" i="1" s="1"/>
  <c r="BG712" i="1"/>
  <c r="BI712" i="1" s="1"/>
  <c r="AO712" i="1"/>
  <c r="AQ712" i="1" s="1"/>
  <c r="CH712" i="1"/>
  <c r="CJ712" i="1" s="1"/>
  <c r="W712" i="1"/>
  <c r="Y712" i="1" s="1"/>
  <c r="FT712" i="1"/>
  <c r="FV712" i="1" s="1"/>
  <c r="AF712" i="1"/>
  <c r="AH712" i="1" s="1"/>
  <c r="AFS714" i="1"/>
  <c r="AFU714" i="1" s="1"/>
  <c r="WS713" i="1"/>
  <c r="WU713" i="1" s="1"/>
  <c r="VR713" i="1"/>
  <c r="VT713" i="1" s="1"/>
  <c r="UH713" i="1"/>
  <c r="UJ713" i="1" s="1"/>
  <c r="TP713" i="1"/>
  <c r="TR713" i="1" s="1"/>
  <c r="NA713" i="1"/>
  <c r="NC713" i="1" s="1"/>
  <c r="LQ713" i="1"/>
  <c r="LS713" i="1" s="1"/>
  <c r="AGK712" i="1"/>
  <c r="AGM712" i="1" s="1"/>
  <c r="ADQ712" i="1"/>
  <c r="ADS712" i="1" s="1"/>
  <c r="SO712" i="1"/>
  <c r="SQ712" i="1" s="1"/>
  <c r="PL712" i="1"/>
  <c r="PN712" i="1" s="1"/>
  <c r="JX712" i="1"/>
  <c r="JZ712" i="1" s="1"/>
  <c r="JF712" i="1"/>
  <c r="JH712" i="1" s="1"/>
  <c r="ES712" i="1"/>
  <c r="EU712" i="1" s="1"/>
  <c r="BP712" i="1"/>
  <c r="BR712" i="1" s="1"/>
  <c r="E712" i="1"/>
  <c r="GL712" i="1"/>
  <c r="GN712" i="1" s="1"/>
  <c r="AX712" i="1"/>
  <c r="AZ712" i="1" s="1"/>
  <c r="NS775" i="1"/>
  <c r="NU775" i="1" s="1"/>
  <c r="WS775" i="1"/>
  <c r="WU775" i="1" s="1"/>
  <c r="AFA740" i="1"/>
  <c r="AFC740" i="1" s="1"/>
  <c r="QV740" i="1"/>
  <c r="QX740" i="1" s="1"/>
  <c r="IW738" i="1"/>
  <c r="IY738" i="1" s="1"/>
  <c r="EJ752" i="1"/>
  <c r="EL752" i="1" s="1"/>
  <c r="TP751" i="1"/>
  <c r="TR751" i="1" s="1"/>
  <c r="XT748" i="1"/>
  <c r="XV748" i="1" s="1"/>
  <c r="NJ749" i="1"/>
  <c r="NL749" i="1" s="1"/>
  <c r="QD782" i="1"/>
  <c r="QF782" i="1" s="1"/>
  <c r="NA782" i="1"/>
  <c r="NC782" i="1" s="1"/>
  <c r="MI782" i="1"/>
  <c r="MK782" i="1" s="1"/>
  <c r="W782" i="1"/>
  <c r="Y782" i="1" s="1"/>
  <c r="QV780" i="1"/>
  <c r="QX780" i="1" s="1"/>
  <c r="WS778" i="1"/>
  <c r="WU778" i="1" s="1"/>
  <c r="JX781" i="1"/>
  <c r="JZ781" i="1" s="1"/>
  <c r="CH781" i="1"/>
  <c r="CJ781" i="1" s="1"/>
  <c r="CQ778" i="1"/>
  <c r="CS778" i="1" s="1"/>
  <c r="JO781" i="1"/>
  <c r="JQ781" i="1" s="1"/>
  <c r="JF779" i="1"/>
  <c r="JH779" i="1" s="1"/>
  <c r="LZ768" i="1"/>
  <c r="MB768" i="1" s="1"/>
  <c r="XT767" i="1"/>
  <c r="XV767" i="1" s="1"/>
  <c r="TP766" i="1"/>
  <c r="TR766" i="1" s="1"/>
  <c r="JO769" i="1"/>
  <c r="JQ769" i="1" s="1"/>
  <c r="LZ764" i="1"/>
  <c r="MB764" i="1" s="1"/>
  <c r="ADQ762" i="1"/>
  <c r="ADS762" i="1" s="1"/>
  <c r="UH761" i="1"/>
  <c r="UJ761" i="1" s="1"/>
  <c r="KG760" i="1"/>
  <c r="KI760" i="1" s="1"/>
  <c r="AO757" i="1"/>
  <c r="AQ757" i="1" s="1"/>
  <c r="XT756" i="1"/>
  <c r="XV756" i="1" s="1"/>
  <c r="NJ754" i="1"/>
  <c r="NL754" i="1" s="1"/>
  <c r="AHC716" i="1"/>
  <c r="AHE716" i="1" s="1"/>
  <c r="XT715" i="1"/>
  <c r="XV715" i="1" s="1"/>
  <c r="AGT712" i="1"/>
  <c r="AGV712" i="1" s="1"/>
  <c r="MR715" i="1"/>
  <c r="MT715" i="1" s="1"/>
  <c r="JO716" i="1"/>
  <c r="JQ716" i="1" s="1"/>
  <c r="NA770" i="1"/>
  <c r="NC770" i="1" s="1"/>
  <c r="CZ769" i="1"/>
  <c r="DB769" i="1" s="1"/>
  <c r="VR751" i="1"/>
  <c r="VT751" i="1" s="1"/>
  <c r="WS749" i="1"/>
  <c r="WU749" i="1" s="1"/>
  <c r="ES749" i="1"/>
  <c r="EU749" i="1" s="1"/>
  <c r="AHC751" i="1"/>
  <c r="AHE751" i="1" s="1"/>
  <c r="UH750" i="1"/>
  <c r="UJ750" i="1" s="1"/>
  <c r="JO750" i="1"/>
  <c r="JQ750" i="1" s="1"/>
  <c r="SO749" i="1"/>
  <c r="SQ749" i="1" s="1"/>
  <c r="AX749" i="1"/>
  <c r="AZ749" i="1" s="1"/>
  <c r="AF749" i="1"/>
  <c r="AH749" i="1" s="1"/>
  <c r="AO748" i="1"/>
  <c r="AQ748" i="1" s="1"/>
  <c r="W752" i="1"/>
  <c r="Y752" i="1" s="1"/>
  <c r="BP750" i="1"/>
  <c r="BR750" i="1" s="1"/>
  <c r="E748" i="1"/>
  <c r="G748" i="1" s="1"/>
  <c r="FK748" i="1"/>
  <c r="FM748" i="1" s="1"/>
  <c r="NA751" i="1"/>
  <c r="NC751" i="1" s="1"/>
  <c r="VR752" i="1"/>
  <c r="VT752" i="1" s="1"/>
  <c r="AF752" i="1"/>
  <c r="AH752" i="1" s="1"/>
  <c r="BG752" i="1"/>
  <c r="BI752" i="1" s="1"/>
  <c r="GL751" i="1"/>
  <c r="GN751" i="1" s="1"/>
  <c r="FT751" i="1"/>
  <c r="FV751" i="1" s="1"/>
  <c r="CH750" i="1"/>
  <c r="CJ750" i="1" s="1"/>
  <c r="IN748" i="1"/>
  <c r="IP748" i="1" s="1"/>
  <c r="W748" i="1"/>
  <c r="Y748" i="1" s="1"/>
  <c r="SF750" i="1"/>
  <c r="SH750" i="1" s="1"/>
  <c r="AO756" i="1"/>
  <c r="AQ756" i="1" s="1"/>
  <c r="OK757" i="1"/>
  <c r="OM757" i="1" s="1"/>
  <c r="GL755" i="1"/>
  <c r="GN755" i="1" s="1"/>
  <c r="MI755" i="1"/>
  <c r="MK755" i="1" s="1"/>
  <c r="LQ770" i="1"/>
  <c r="LS770" i="1" s="1"/>
  <c r="PU768" i="1"/>
  <c r="PW768" i="1" s="1"/>
  <c r="IN767" i="1"/>
  <c r="IP767" i="1" s="1"/>
  <c r="PL768" i="1"/>
  <c r="PN768" i="1" s="1"/>
  <c r="QD767" i="1"/>
  <c r="QF767" i="1" s="1"/>
  <c r="PC767" i="1"/>
  <c r="PE767" i="1" s="1"/>
  <c r="MI767" i="1"/>
  <c r="MK767" i="1" s="1"/>
  <c r="ES767" i="1"/>
  <c r="EU767" i="1" s="1"/>
  <c r="E767" i="1"/>
  <c r="G767" i="1" s="1"/>
  <c r="FT766" i="1"/>
  <c r="FV766" i="1" s="1"/>
  <c r="AO769" i="1"/>
  <c r="AQ769" i="1" s="1"/>
  <c r="AGT768" i="1"/>
  <c r="AGV768" i="1" s="1"/>
  <c r="UZ767" i="1"/>
  <c r="VB767" i="1" s="1"/>
  <c r="CH767" i="1"/>
  <c r="CJ767" i="1" s="1"/>
  <c r="VR766" i="1"/>
  <c r="VT766" i="1" s="1"/>
  <c r="PL752" i="1"/>
  <c r="PN752" i="1" s="1"/>
  <c r="BY750" i="1"/>
  <c r="CA750" i="1" s="1"/>
  <c r="E752" i="1"/>
  <c r="G752" i="1" s="1"/>
  <c r="FK751" i="1"/>
  <c r="FM751" i="1" s="1"/>
  <c r="AF751" i="1"/>
  <c r="AH751" i="1" s="1"/>
  <c r="NS748" i="1"/>
  <c r="NU748" i="1" s="1"/>
  <c r="EJ770" i="1"/>
  <c r="EL770" i="1" s="1"/>
  <c r="AX770" i="1"/>
  <c r="AZ770" i="1" s="1"/>
  <c r="SX768" i="1"/>
  <c r="SZ768" i="1" s="1"/>
  <c r="MR766" i="1"/>
  <c r="MT766" i="1" s="1"/>
  <c r="HV764" i="1"/>
  <c r="HX764" i="1" s="1"/>
  <c r="AFJ763" i="1"/>
  <c r="AFL763" i="1" s="1"/>
  <c r="AHC746" i="1"/>
  <c r="AHE746" i="1" s="1"/>
  <c r="AFJ746" i="1"/>
  <c r="AFL746" i="1" s="1"/>
  <c r="RW745" i="1"/>
  <c r="RY745" i="1" s="1"/>
  <c r="QV745" i="1"/>
  <c r="QX745" i="1" s="1"/>
  <c r="HV745" i="1"/>
  <c r="HX745" i="1" s="1"/>
  <c r="YL744" i="1"/>
  <c r="YN744" i="1" s="1"/>
  <c r="TP743" i="1"/>
  <c r="TR743" i="1" s="1"/>
  <c r="JO743" i="1"/>
  <c r="JQ743" i="1" s="1"/>
  <c r="N773" i="1"/>
  <c r="P773" i="1" s="1"/>
  <c r="AGK774" i="1"/>
  <c r="AGM774" i="1" s="1"/>
  <c r="PC776" i="1"/>
  <c r="PE776" i="1" s="1"/>
  <c r="LQ776" i="1"/>
  <c r="LS776" i="1" s="1"/>
  <c r="QD752" i="1"/>
  <c r="QF752" i="1" s="1"/>
  <c r="JX750" i="1"/>
  <c r="JZ750" i="1" s="1"/>
  <c r="IN752" i="1"/>
  <c r="IP752" i="1" s="1"/>
  <c r="IW757" i="1"/>
  <c r="IY757" i="1" s="1"/>
  <c r="UH754" i="1"/>
  <c r="UJ754" i="1" s="1"/>
  <c r="WS715" i="1"/>
  <c r="WU715" i="1" s="1"/>
  <c r="AFJ714" i="1"/>
  <c r="AFL714" i="1" s="1"/>
  <c r="UZ714" i="1"/>
  <c r="VB714" i="1" s="1"/>
  <c r="PL714" i="1"/>
  <c r="PN714" i="1" s="1"/>
  <c r="LZ714" i="1"/>
  <c r="MB714" i="1" s="1"/>
  <c r="HV714" i="1"/>
  <c r="HX714" i="1" s="1"/>
  <c r="RW713" i="1"/>
  <c r="RY713" i="1" s="1"/>
  <c r="BG713" i="1"/>
  <c r="BI713" i="1" s="1"/>
  <c r="W713" i="1"/>
  <c r="Y713" i="1" s="1"/>
  <c r="YL712" i="1"/>
  <c r="YN712" i="1" s="1"/>
  <c r="VR712" i="1"/>
  <c r="VT712" i="1" s="1"/>
  <c r="XT716" i="1"/>
  <c r="XV716" i="1" s="1"/>
  <c r="KG715" i="1"/>
  <c r="KI715" i="1" s="1"/>
  <c r="JO715" i="1"/>
  <c r="JQ715" i="1" s="1"/>
  <c r="IW715" i="1"/>
  <c r="IY715" i="1" s="1"/>
  <c r="AGK714" i="1"/>
  <c r="AGM714" i="1" s="1"/>
  <c r="PC714" i="1"/>
  <c r="PE714" i="1" s="1"/>
  <c r="JX714" i="1"/>
  <c r="JZ714" i="1" s="1"/>
  <c r="GL714" i="1"/>
  <c r="GN714" i="1" s="1"/>
  <c r="FT714" i="1"/>
  <c r="FV714" i="1" s="1"/>
  <c r="CH714" i="1"/>
  <c r="CJ714" i="1" s="1"/>
  <c r="BP714" i="1"/>
  <c r="BR714" i="1" s="1"/>
  <c r="AF714" i="1"/>
  <c r="AH714" i="1" s="1"/>
  <c r="SX713" i="1"/>
  <c r="SZ713" i="1" s="1"/>
  <c r="QV713" i="1"/>
  <c r="QX713" i="1" s="1"/>
  <c r="QD713" i="1"/>
  <c r="QF713" i="1" s="1"/>
  <c r="KY713" i="1"/>
  <c r="LA713" i="1" s="1"/>
  <c r="N713" i="1"/>
  <c r="P713" i="1" s="1"/>
  <c r="LH712" i="1"/>
  <c r="LJ712" i="1" s="1"/>
  <c r="EJ712" i="1"/>
  <c r="EL712" i="1" s="1"/>
  <c r="CQ712" i="1"/>
  <c r="CS712" i="1" s="1"/>
  <c r="NS715" i="1"/>
  <c r="NU715" i="1" s="1"/>
  <c r="AX715" i="1"/>
  <c r="AZ715" i="1" s="1"/>
  <c r="AGB714" i="1"/>
  <c r="AGD714" i="1" s="1"/>
  <c r="LQ714" i="1"/>
  <c r="LS714" i="1" s="1"/>
  <c r="SO713" i="1"/>
  <c r="SQ713" i="1" s="1"/>
  <c r="NJ713" i="1"/>
  <c r="NL713" i="1" s="1"/>
  <c r="JF713" i="1"/>
  <c r="JH713" i="1" s="1"/>
  <c r="IN713" i="1"/>
  <c r="IP713" i="1" s="1"/>
  <c r="DI713" i="1"/>
  <c r="DK713" i="1" s="1"/>
  <c r="NA712" i="1"/>
  <c r="NC712" i="1" s="1"/>
  <c r="SF714" i="1"/>
  <c r="SH714" i="1" s="1"/>
  <c r="OK714" i="1"/>
  <c r="OM714" i="1" s="1"/>
  <c r="ES714" i="1"/>
  <c r="EU714" i="1" s="1"/>
  <c r="BY714" i="1"/>
  <c r="CA714" i="1" s="1"/>
  <c r="AO714" i="1"/>
  <c r="AQ714" i="1" s="1"/>
  <c r="E714" i="1"/>
  <c r="G714" i="1" s="1"/>
  <c r="ADQ713" i="1"/>
  <c r="ADS713" i="1" s="1"/>
  <c r="PU713" i="1"/>
  <c r="PW713" i="1" s="1"/>
  <c r="CZ713" i="1"/>
  <c r="DB713" i="1" s="1"/>
  <c r="MI712" i="1"/>
  <c r="MK712" i="1" s="1"/>
  <c r="FK712" i="1"/>
  <c r="FM712" i="1" s="1"/>
  <c r="NS782" i="1"/>
  <c r="NU782" i="1" s="1"/>
  <c r="MI781" i="1"/>
  <c r="MK781" i="1" s="1"/>
  <c r="IN781" i="1"/>
  <c r="IP781" i="1" s="1"/>
  <c r="VR758" i="1"/>
  <c r="VT758" i="1" s="1"/>
  <c r="FK755" i="1"/>
  <c r="FM755" i="1" s="1"/>
  <c r="E758" i="1"/>
  <c r="G758" i="1" s="1"/>
  <c r="TP755" i="1"/>
  <c r="TR755" i="1" s="1"/>
  <c r="UZ757" i="1"/>
  <c r="VB757" i="1" s="1"/>
  <c r="EJ758" i="1"/>
  <c r="EL758" i="1" s="1"/>
  <c r="AHC730" i="1"/>
  <c r="AHE730" i="1" s="1"/>
  <c r="QV730" i="1"/>
  <c r="QX730" i="1" s="1"/>
  <c r="PU733" i="1"/>
  <c r="PW733" i="1" s="1"/>
  <c r="JF733" i="1"/>
  <c r="JH733" i="1" s="1"/>
  <c r="BY733" i="1"/>
  <c r="CA733" i="1" s="1"/>
  <c r="W733" i="1"/>
  <c r="Y733" i="1" s="1"/>
  <c r="AFA734" i="1"/>
  <c r="AFC734" i="1" s="1"/>
  <c r="AF734" i="1"/>
  <c r="AH734" i="1" s="1"/>
  <c r="PL733" i="1"/>
  <c r="PN733" i="1" s="1"/>
  <c r="JO732" i="1"/>
  <c r="JQ732" i="1" s="1"/>
  <c r="BG732" i="1"/>
  <c r="BI732" i="1" s="1"/>
  <c r="HV730" i="1"/>
  <c r="HX730" i="1" s="1"/>
  <c r="RW733" i="1"/>
  <c r="RY733" i="1" s="1"/>
  <c r="EJ733" i="1"/>
  <c r="EL733" i="1" s="1"/>
  <c r="AX733" i="1"/>
  <c r="AZ733" i="1" s="1"/>
  <c r="KY732" i="1"/>
  <c r="LA732" i="1" s="1"/>
  <c r="NA731" i="1"/>
  <c r="NC731" i="1" s="1"/>
  <c r="TP775" i="1"/>
  <c r="TR775" i="1" s="1"/>
  <c r="HV775" i="1"/>
  <c r="HX775" i="1" s="1"/>
  <c r="IW774" i="1"/>
  <c r="IY774" i="1" s="1"/>
  <c r="AFJ776" i="1"/>
  <c r="AFL776" i="1" s="1"/>
  <c r="AGB776" i="1"/>
  <c r="AGD776" i="1" s="1"/>
  <c r="NS776" i="1"/>
  <c r="NU776" i="1" s="1"/>
  <c r="VR722" i="1"/>
  <c r="VT722" i="1" s="1"/>
  <c r="OK720" i="1"/>
  <c r="OM720" i="1" s="1"/>
  <c r="HV721" i="1"/>
  <c r="HX721" i="1" s="1"/>
  <c r="SF721" i="1"/>
  <c r="SH721" i="1" s="1"/>
  <c r="TP718" i="1"/>
  <c r="TR718" i="1" s="1"/>
  <c r="UZ721" i="1"/>
  <c r="VB721" i="1" s="1"/>
  <c r="NS720" i="1"/>
  <c r="NU720" i="1" s="1"/>
  <c r="KG768" i="1"/>
  <c r="KI768" i="1" s="1"/>
  <c r="OK769" i="1"/>
  <c r="OM769" i="1" s="1"/>
  <c r="AHC770" i="1"/>
  <c r="AHE770" i="1" s="1"/>
  <c r="WS766" i="1"/>
  <c r="WU766" i="1" s="1"/>
  <c r="NJ764" i="1"/>
  <c r="NL764" i="1" s="1"/>
  <c r="AFA763" i="1"/>
  <c r="AFC763" i="1" s="1"/>
  <c r="JO756" i="1"/>
  <c r="JQ756" i="1" s="1"/>
  <c r="AFA757" i="1"/>
  <c r="AFC757" i="1" s="1"/>
  <c r="TP772" i="1"/>
  <c r="TR772" i="1" s="1"/>
  <c r="OK773" i="1"/>
  <c r="OM773" i="1" s="1"/>
  <c r="JF755" i="1"/>
  <c r="JH755" i="1" s="1"/>
  <c r="PL758" i="1"/>
  <c r="PN758" i="1" s="1"/>
  <c r="PC740" i="1"/>
  <c r="PE740" i="1" s="1"/>
  <c r="KY740" i="1"/>
  <c r="LA740" i="1" s="1"/>
  <c r="ES740" i="1"/>
  <c r="EU740" i="1" s="1"/>
  <c r="DI740" i="1"/>
  <c r="DK740" i="1" s="1"/>
  <c r="BG740" i="1"/>
  <c r="BI740" i="1" s="1"/>
  <c r="AO740" i="1"/>
  <c r="AQ740" i="1" s="1"/>
  <c r="HV740" i="1"/>
  <c r="HX740" i="1" s="1"/>
  <c r="LZ739" i="1"/>
  <c r="MB739" i="1" s="1"/>
  <c r="LH738" i="1"/>
  <c r="LJ738" i="1" s="1"/>
  <c r="FK738" i="1"/>
  <c r="FM738" i="1" s="1"/>
  <c r="AX738" i="1"/>
  <c r="AZ738" i="1" s="1"/>
  <c r="ADQ737" i="1"/>
  <c r="ADS737" i="1" s="1"/>
  <c r="QD739" i="1"/>
  <c r="QF739" i="1" s="1"/>
  <c r="JF737" i="1"/>
  <c r="JH737" i="1" s="1"/>
  <c r="UZ739" i="1"/>
  <c r="VB739" i="1" s="1"/>
  <c r="RW739" i="1"/>
  <c r="RY739" i="1" s="1"/>
  <c r="AFJ737" i="1"/>
  <c r="AFL737" i="1" s="1"/>
  <c r="AFJ734" i="1"/>
  <c r="AFL734" i="1" s="1"/>
  <c r="ADQ733" i="1"/>
  <c r="ADS733" i="1" s="1"/>
  <c r="QD733" i="1"/>
  <c r="QF733" i="1" s="1"/>
  <c r="JO733" i="1"/>
  <c r="JQ733" i="1" s="1"/>
  <c r="SO732" i="1"/>
  <c r="SQ732" i="1" s="1"/>
  <c r="AO732" i="1"/>
  <c r="AQ732" i="1" s="1"/>
  <c r="E732" i="1"/>
  <c r="G732" i="1" s="1"/>
  <c r="BY734" i="1"/>
  <c r="CA734" i="1" s="1"/>
  <c r="AFA732" i="1"/>
  <c r="AFC732" i="1" s="1"/>
  <c r="VR732" i="1"/>
  <c r="VT732" i="1" s="1"/>
  <c r="NA732" i="1"/>
  <c r="NC732" i="1" s="1"/>
  <c r="FT732" i="1"/>
  <c r="FV732" i="1" s="1"/>
  <c r="UZ731" i="1"/>
  <c r="VB731" i="1" s="1"/>
  <c r="AFS734" i="1"/>
  <c r="AFU734" i="1" s="1"/>
  <c r="EJ734" i="1"/>
  <c r="EL734" i="1" s="1"/>
  <c r="KG734" i="1"/>
  <c r="KI734" i="1" s="1"/>
  <c r="HV734" i="1"/>
  <c r="HX734" i="1" s="1"/>
  <c r="W734" i="1"/>
  <c r="Y734" i="1" s="1"/>
  <c r="CZ733" i="1"/>
  <c r="DB733" i="1" s="1"/>
  <c r="N733" i="1"/>
  <c r="P733" i="1" s="1"/>
  <c r="SX732" i="1"/>
  <c r="SZ732" i="1" s="1"/>
  <c r="GL732" i="1"/>
  <c r="GN732" i="1" s="1"/>
  <c r="AHC749" i="1"/>
  <c r="AHE749" i="1" s="1"/>
  <c r="SX750" i="1"/>
  <c r="SZ750" i="1" s="1"/>
  <c r="AGT749" i="1"/>
  <c r="AGV749" i="1" s="1"/>
  <c r="W770" i="1"/>
  <c r="Y770" i="1" s="1"/>
  <c r="VR770" i="1"/>
  <c r="VT770" i="1" s="1"/>
  <c r="FT768" i="1"/>
  <c r="FV768" i="1" s="1"/>
  <c r="QV768" i="1"/>
  <c r="QX768" i="1" s="1"/>
  <c r="SF767" i="1"/>
  <c r="SH767" i="1" s="1"/>
  <c r="KY767" i="1"/>
  <c r="LA767" i="1" s="1"/>
  <c r="EJ769" i="1"/>
  <c r="EL769" i="1" s="1"/>
  <c r="ES770" i="1"/>
  <c r="EU770" i="1" s="1"/>
  <c r="CQ770" i="1"/>
  <c r="CS770" i="1" s="1"/>
  <c r="AHC769" i="1"/>
  <c r="AHE769" i="1" s="1"/>
  <c r="JF769" i="1"/>
  <c r="JH769" i="1" s="1"/>
  <c r="LQ768" i="1"/>
  <c r="LS768" i="1" s="1"/>
  <c r="BG768" i="1"/>
  <c r="BI768" i="1" s="1"/>
  <c r="AFJ768" i="1"/>
  <c r="AFL768" i="1" s="1"/>
  <c r="KG767" i="1"/>
  <c r="KI767" i="1" s="1"/>
  <c r="BP768" i="1"/>
  <c r="BR768" i="1" s="1"/>
  <c r="QD734" i="1"/>
  <c r="QF734" i="1" s="1"/>
  <c r="MI734" i="1"/>
  <c r="MK734" i="1" s="1"/>
  <c r="FK733" i="1"/>
  <c r="FM733" i="1" s="1"/>
  <c r="OK732" i="1"/>
  <c r="OM732" i="1" s="1"/>
  <c r="AFJ733" i="1"/>
  <c r="AFL733" i="1" s="1"/>
  <c r="NS730" i="1"/>
  <c r="NU730" i="1" s="1"/>
  <c r="AFS770" i="1"/>
  <c r="AFU770" i="1" s="1"/>
  <c r="LH769" i="1"/>
  <c r="LJ769" i="1" s="1"/>
  <c r="IW769" i="1"/>
  <c r="IY769" i="1" s="1"/>
  <c r="RW768" i="1"/>
  <c r="RY768" i="1" s="1"/>
  <c r="LQ740" i="1"/>
  <c r="LS740" i="1" s="1"/>
  <c r="WS740" i="1"/>
  <c r="WU740" i="1" s="1"/>
  <c r="IN737" i="1"/>
  <c r="IP737" i="1" s="1"/>
  <c r="GL739" i="1"/>
  <c r="GN739" i="1" s="1"/>
  <c r="BP736" i="1"/>
  <c r="BR736" i="1" s="1"/>
  <c r="ADQ739" i="1"/>
  <c r="ADS739" i="1" s="1"/>
  <c r="NJ738" i="1"/>
  <c r="NL738" i="1" s="1"/>
  <c r="CQ737" i="1"/>
  <c r="CS737" i="1" s="1"/>
  <c r="AGK764" i="1"/>
  <c r="AGM764" i="1" s="1"/>
  <c r="NA763" i="1"/>
  <c r="NC763" i="1" s="1"/>
  <c r="CH763" i="1"/>
  <c r="CJ763" i="1" s="1"/>
  <c r="AO763" i="1"/>
  <c r="AQ763" i="1" s="1"/>
  <c r="IN764" i="1"/>
  <c r="IP764" i="1" s="1"/>
  <c r="KY763" i="1"/>
  <c r="LA763" i="1" s="1"/>
  <c r="CZ763" i="1"/>
  <c r="DB763" i="1" s="1"/>
  <c r="JF762" i="1"/>
  <c r="JH762" i="1" s="1"/>
  <c r="GL762" i="1"/>
  <c r="GN762" i="1" s="1"/>
  <c r="EJ762" i="1"/>
  <c r="EL762" i="1" s="1"/>
  <c r="UZ764" i="1"/>
  <c r="VB764" i="1" s="1"/>
  <c r="BY763" i="1"/>
  <c r="CA763" i="1" s="1"/>
  <c r="QV761" i="1"/>
  <c r="QX761" i="1" s="1"/>
  <c r="PL764" i="1"/>
  <c r="PN764" i="1" s="1"/>
  <c r="BG764" i="1"/>
  <c r="BI764" i="1" s="1"/>
  <c r="VR763" i="1"/>
  <c r="VT763" i="1" s="1"/>
  <c r="RW740" i="1"/>
  <c r="RY740" i="1" s="1"/>
  <c r="ADQ740" i="1"/>
  <c r="ADS740" i="1" s="1"/>
  <c r="AFS739" i="1"/>
  <c r="AFU739" i="1" s="1"/>
  <c r="JF740" i="1"/>
  <c r="JH740" i="1" s="1"/>
  <c r="HV739" i="1"/>
  <c r="HX739" i="1" s="1"/>
  <c r="SO737" i="1"/>
  <c r="SQ737" i="1" s="1"/>
  <c r="FT737" i="1"/>
  <c r="FV737" i="1" s="1"/>
  <c r="EJ737" i="1"/>
  <c r="EL737" i="1" s="1"/>
  <c r="CZ737" i="1"/>
  <c r="DB737" i="1" s="1"/>
  <c r="AF737" i="1"/>
  <c r="AH737" i="1" s="1"/>
  <c r="JX736" i="1"/>
  <c r="JZ736" i="1" s="1"/>
  <c r="W736" i="1"/>
  <c r="SF738" i="1"/>
  <c r="SH738" i="1" s="1"/>
  <c r="PL738" i="1"/>
  <c r="PN738" i="1" s="1"/>
  <c r="KY738" i="1"/>
  <c r="LA738" i="1" s="1"/>
  <c r="GL738" i="1"/>
  <c r="GN738" i="1" s="1"/>
  <c r="VR737" i="1"/>
  <c r="VT737" i="1" s="1"/>
  <c r="QD737" i="1"/>
  <c r="QF737" i="1" s="1"/>
  <c r="AGB736" i="1"/>
  <c r="AGD736" i="1" s="1"/>
  <c r="AFJ736" i="1"/>
  <c r="AFL736" i="1" s="1"/>
  <c r="NA736" i="1"/>
  <c r="NC736" i="1" s="1"/>
  <c r="MI736" i="1"/>
  <c r="MK736" i="1" s="1"/>
  <c r="IN736" i="1"/>
  <c r="IP736" i="1" s="1"/>
  <c r="CH736" i="1"/>
  <c r="CJ736" i="1" s="1"/>
  <c r="BP739" i="1"/>
  <c r="BR739" i="1" s="1"/>
  <c r="AO739" i="1"/>
  <c r="AQ739" i="1" s="1"/>
  <c r="ES737" i="1"/>
  <c r="EU737" i="1" s="1"/>
  <c r="E737" i="1"/>
  <c r="G737" i="1" s="1"/>
  <c r="SX736" i="1"/>
  <c r="SZ736" i="1" s="1"/>
  <c r="KG736" i="1"/>
  <c r="KI736" i="1" s="1"/>
  <c r="DI736" i="1"/>
  <c r="DK736" i="1" s="1"/>
  <c r="CQ736" i="1"/>
  <c r="CS736" i="1" s="1"/>
  <c r="AX736" i="1"/>
  <c r="AZ736" i="1" s="1"/>
  <c r="QV739" i="1"/>
  <c r="QX739" i="1" s="1"/>
  <c r="PU738" i="1"/>
  <c r="PW738" i="1" s="1"/>
  <c r="LQ738" i="1"/>
  <c r="LS738" i="1" s="1"/>
  <c r="UZ737" i="1"/>
  <c r="VB737" i="1" s="1"/>
  <c r="TP737" i="1"/>
  <c r="TR737" i="1" s="1"/>
  <c r="NJ737" i="1"/>
  <c r="NL737" i="1" s="1"/>
  <c r="MR737" i="1"/>
  <c r="MT737" i="1" s="1"/>
  <c r="JO736" i="1"/>
  <c r="JQ736" i="1" s="1"/>
  <c r="BY736" i="1"/>
  <c r="CA736" i="1" s="1"/>
  <c r="N736" i="1"/>
  <c r="P736" i="1" s="1"/>
  <c r="FK740" i="1"/>
  <c r="FM740" i="1" s="1"/>
  <c r="PU739" i="1"/>
  <c r="PW739" i="1" s="1"/>
  <c r="AFA739" i="1"/>
  <c r="AFC739" i="1" s="1"/>
  <c r="EJ736" i="1"/>
  <c r="EL736" i="1" s="1"/>
  <c r="JX732" i="1"/>
  <c r="JZ732" i="1" s="1"/>
  <c r="DI732" i="1"/>
  <c r="DK732" i="1" s="1"/>
  <c r="JF731" i="1"/>
  <c r="JH731" i="1" s="1"/>
  <c r="FK731" i="1"/>
  <c r="FM731" i="1" s="1"/>
  <c r="UH732" i="1"/>
  <c r="UJ732" i="1" s="1"/>
  <c r="PC734" i="1"/>
  <c r="PE734" i="1" s="1"/>
  <c r="FT733" i="1"/>
  <c r="FV733" i="1" s="1"/>
  <c r="CH733" i="1"/>
  <c r="CJ733" i="1" s="1"/>
  <c r="HV780" i="1"/>
  <c r="HX780" i="1" s="1"/>
  <c r="ADQ781" i="1"/>
  <c r="ADS781" i="1" s="1"/>
  <c r="AGB779" i="1"/>
  <c r="AGD779" i="1" s="1"/>
  <c r="YL780" i="1"/>
  <c r="YN780" i="1" s="1"/>
  <c r="KG778" i="1"/>
  <c r="KI778" i="1" s="1"/>
  <c r="KY734" i="1"/>
  <c r="LA734" i="1" s="1"/>
  <c r="VR733" i="1"/>
  <c r="VT733" i="1" s="1"/>
  <c r="ES732" i="1"/>
  <c r="EU732" i="1" s="1"/>
  <c r="BY732" i="1"/>
  <c r="CA732" i="1" s="1"/>
  <c r="AHC731" i="1"/>
  <c r="AHE731" i="1" s="1"/>
  <c r="TP730" i="1"/>
  <c r="TR730" i="1" s="1"/>
  <c r="OK730" i="1"/>
  <c r="OM730" i="1" s="1"/>
  <c r="LQ730" i="1"/>
  <c r="LS730" i="1" s="1"/>
  <c r="SX733" i="1"/>
  <c r="SZ733" i="1" s="1"/>
  <c r="E733" i="1"/>
  <c r="G733" i="1" s="1"/>
  <c r="PU732" i="1"/>
  <c r="PW732" i="1" s="1"/>
  <c r="EJ732" i="1"/>
  <c r="EL732" i="1" s="1"/>
  <c r="AF732" i="1"/>
  <c r="AH732" i="1" s="1"/>
  <c r="UZ734" i="1"/>
  <c r="VB734" i="1" s="1"/>
  <c r="UH734" i="1"/>
  <c r="UJ734" i="1" s="1"/>
  <c r="PC731" i="1"/>
  <c r="PE731" i="1" s="1"/>
  <c r="WS730" i="1"/>
  <c r="WU730" i="1" s="1"/>
  <c r="MR730" i="1"/>
  <c r="MT730" i="1" s="1"/>
  <c r="KG730" i="1"/>
  <c r="KI730" i="1" s="1"/>
  <c r="BP730" i="1"/>
  <c r="BR730" i="1" s="1"/>
  <c r="BG734" i="1"/>
  <c r="BI734" i="1" s="1"/>
  <c r="SO733" i="1"/>
  <c r="SQ733" i="1" s="1"/>
  <c r="PL732" i="1"/>
  <c r="PN732" i="1" s="1"/>
  <c r="CH732" i="1"/>
  <c r="CJ732" i="1" s="1"/>
  <c r="AX732" i="1"/>
  <c r="AZ732" i="1" s="1"/>
  <c r="N732" i="1"/>
  <c r="P732" i="1" s="1"/>
  <c r="QD731" i="1"/>
  <c r="QF731" i="1" s="1"/>
  <c r="AGT730" i="1"/>
  <c r="AGV730" i="1" s="1"/>
  <c r="AGB730" i="1"/>
  <c r="AGD730" i="1" s="1"/>
  <c r="CQ730" i="1"/>
  <c r="CS730" i="1" s="1"/>
  <c r="FT782" i="1"/>
  <c r="FV782" i="1" s="1"/>
  <c r="NS780" i="1"/>
  <c r="NU780" i="1" s="1"/>
  <c r="AFS780" i="1"/>
  <c r="AFU780" i="1" s="1"/>
  <c r="CZ782" i="1"/>
  <c r="DB782" i="1" s="1"/>
  <c r="JX779" i="1"/>
  <c r="JZ779" i="1" s="1"/>
  <c r="KY779" i="1"/>
  <c r="LA779" i="1" s="1"/>
  <c r="AO779" i="1"/>
  <c r="AQ779" i="1" s="1"/>
  <c r="MI778" i="1"/>
  <c r="MK778" i="1" s="1"/>
  <c r="SF770" i="1"/>
  <c r="SH770" i="1" s="1"/>
  <c r="NS770" i="1"/>
  <c r="NU770" i="1" s="1"/>
  <c r="KG769" i="1"/>
  <c r="KI769" i="1" s="1"/>
  <c r="XT766" i="1"/>
  <c r="XV766" i="1" s="1"/>
  <c r="NJ767" i="1"/>
  <c r="NL767" i="1" s="1"/>
  <c r="AHC732" i="1"/>
  <c r="AHE732" i="1" s="1"/>
  <c r="XT731" i="1"/>
  <c r="XV731" i="1" s="1"/>
  <c r="AFS730" i="1"/>
  <c r="AFU730" i="1" s="1"/>
  <c r="AGT732" i="1"/>
  <c r="AGV732" i="1" s="1"/>
  <c r="RW730" i="1"/>
  <c r="RY730" i="1" s="1"/>
  <c r="GL743" i="1"/>
  <c r="GN743" i="1" s="1"/>
  <c r="SO746" i="1"/>
  <c r="SQ746" i="1" s="1"/>
  <c r="W744" i="1"/>
  <c r="Y744" i="1" s="1"/>
  <c r="LZ744" i="1"/>
  <c r="MB744" i="1" s="1"/>
  <c r="XT745" i="1"/>
  <c r="XV745" i="1" s="1"/>
  <c r="AF746" i="1"/>
  <c r="AH746" i="1" s="1"/>
  <c r="YL745" i="1"/>
  <c r="YN745" i="1" s="1"/>
  <c r="KG743" i="1"/>
  <c r="KI743" i="1" s="1"/>
  <c r="ES743" i="1"/>
  <c r="EU743" i="1" s="1"/>
  <c r="LH744" i="1"/>
  <c r="LJ744" i="1" s="1"/>
  <c r="IW743" i="1"/>
  <c r="IY743" i="1" s="1"/>
  <c r="PC746" i="1"/>
  <c r="PE746" i="1" s="1"/>
  <c r="AGK744" i="1"/>
  <c r="AGM744" i="1" s="1"/>
  <c r="RW744" i="1"/>
  <c r="RY744" i="1" s="1"/>
  <c r="AHC755" i="1"/>
  <c r="AHE755" i="1" s="1"/>
  <c r="CZ758" i="1"/>
  <c r="DB758" i="1" s="1"/>
  <c r="SF756" i="1"/>
  <c r="SH756" i="1" s="1"/>
  <c r="NA756" i="1"/>
  <c r="NC756" i="1" s="1"/>
  <c r="MR757" i="1"/>
  <c r="MT757" i="1" s="1"/>
  <c r="BG756" i="1"/>
  <c r="BI756" i="1" s="1"/>
  <c r="W756" i="1"/>
  <c r="Y756" i="1" s="1"/>
  <c r="AGK755" i="1"/>
  <c r="AGM755" i="1" s="1"/>
  <c r="PC755" i="1"/>
  <c r="PE755" i="1" s="1"/>
  <c r="AGT754" i="1"/>
  <c r="AGV754" i="1" s="1"/>
  <c r="NS754" i="1"/>
  <c r="NU754" i="1" s="1"/>
  <c r="QD758" i="1"/>
  <c r="QF758" i="1" s="1"/>
  <c r="MI769" i="1"/>
  <c r="MK769" i="1" s="1"/>
  <c r="WS769" i="1"/>
  <c r="WU769" i="1" s="1"/>
  <c r="IN769" i="1"/>
  <c r="IP769" i="1" s="1"/>
  <c r="E769" i="1"/>
  <c r="G769" i="1" s="1"/>
  <c r="AGB733" i="1"/>
  <c r="AGD733" i="1" s="1"/>
  <c r="WS731" i="1"/>
  <c r="WU731" i="1" s="1"/>
  <c r="CQ733" i="1"/>
  <c r="CS733" i="1" s="1"/>
  <c r="AFS732" i="1"/>
  <c r="AFU732" i="1" s="1"/>
  <c r="AGT733" i="1"/>
  <c r="AGV733" i="1" s="1"/>
  <c r="QV733" i="1"/>
  <c r="QX733" i="1" s="1"/>
  <c r="JO734" i="1"/>
  <c r="JQ734" i="1" s="1"/>
  <c r="NJ727" i="1"/>
  <c r="NL727" i="1" s="1"/>
  <c r="BG726" i="1"/>
  <c r="BI726" i="1" s="1"/>
  <c r="CH727" i="1"/>
  <c r="CJ727" i="1" s="1"/>
  <c r="AF727" i="1"/>
  <c r="AH727" i="1" s="1"/>
  <c r="NA725" i="1"/>
  <c r="NC725" i="1" s="1"/>
  <c r="UH724" i="1"/>
  <c r="UJ724" i="1" s="1"/>
  <c r="W724" i="1"/>
  <c r="Y724" i="1" s="1"/>
  <c r="SX728" i="1"/>
  <c r="SZ728" i="1" s="1"/>
  <c r="GL728" i="1"/>
  <c r="GN728" i="1" s="1"/>
  <c r="ADQ727" i="1"/>
  <c r="ADS727" i="1" s="1"/>
  <c r="QD727" i="1"/>
  <c r="QF727" i="1" s="1"/>
  <c r="MI727" i="1"/>
  <c r="MK727" i="1" s="1"/>
  <c r="ES726" i="1"/>
  <c r="EU726" i="1" s="1"/>
  <c r="DI725" i="1"/>
  <c r="DK725" i="1" s="1"/>
  <c r="E725" i="1"/>
  <c r="G725" i="1" s="1"/>
  <c r="AHC724" i="1"/>
  <c r="AHE724" i="1" s="1"/>
  <c r="PC724" i="1"/>
  <c r="PE724" i="1" s="1"/>
  <c r="IN724" i="1"/>
  <c r="IP724" i="1" s="1"/>
  <c r="PU727" i="1"/>
  <c r="PW727" i="1" s="1"/>
  <c r="QV725" i="1"/>
  <c r="QX725" i="1" s="1"/>
  <c r="FT724" i="1"/>
  <c r="FV724" i="1" s="1"/>
  <c r="BY724" i="1"/>
  <c r="CA724" i="1" s="1"/>
  <c r="BP724" i="1"/>
  <c r="BR724" i="1" s="1"/>
  <c r="N724" i="1"/>
  <c r="P724" i="1" s="1"/>
  <c r="EJ724" i="1"/>
  <c r="EL724" i="1" s="1"/>
  <c r="PC728" i="1"/>
  <c r="PE728" i="1" s="1"/>
  <c r="XT727" i="1"/>
  <c r="XV727" i="1" s="1"/>
  <c r="LZ727" i="1"/>
  <c r="MB727" i="1" s="1"/>
  <c r="RW726" i="1"/>
  <c r="RY726" i="1" s="1"/>
  <c r="JX725" i="1"/>
  <c r="JZ725" i="1" s="1"/>
  <c r="SO724" i="1"/>
  <c r="SQ724" i="1" s="1"/>
  <c r="QD724" i="1"/>
  <c r="QF724" i="1" s="1"/>
  <c r="JO724" i="1"/>
  <c r="JQ724" i="1" s="1"/>
  <c r="GL727" i="1"/>
  <c r="GN727" i="1" s="1"/>
  <c r="EJ727" i="1"/>
  <c r="EL727" i="1" s="1"/>
  <c r="CZ727" i="1"/>
  <c r="DB727" i="1" s="1"/>
  <c r="AX727" i="1"/>
  <c r="AZ727" i="1" s="1"/>
  <c r="AGB725" i="1"/>
  <c r="AGD725" i="1" s="1"/>
  <c r="YL725" i="1"/>
  <c r="YN725" i="1" s="1"/>
  <c r="NS724" i="1"/>
  <c r="NU724" i="1" s="1"/>
  <c r="FK724" i="1"/>
  <c r="FM724" i="1" s="1"/>
  <c r="MI728" i="1"/>
  <c r="MK728" i="1" s="1"/>
  <c r="N728" i="1"/>
  <c r="P728" i="1" s="1"/>
  <c r="SX725" i="1"/>
  <c r="SZ725" i="1" s="1"/>
  <c r="SF725" i="1"/>
  <c r="SH725" i="1" s="1"/>
  <c r="BG725" i="1"/>
  <c r="BI725" i="1" s="1"/>
  <c r="JF724" i="1"/>
  <c r="JH724" i="1" s="1"/>
  <c r="ES728" i="1"/>
  <c r="EU728" i="1" s="1"/>
  <c r="AO728" i="1"/>
  <c r="AQ728" i="1" s="1"/>
  <c r="BY727" i="1"/>
  <c r="CA727" i="1" s="1"/>
  <c r="WS726" i="1"/>
  <c r="WU726" i="1" s="1"/>
  <c r="LH725" i="1"/>
  <c r="LJ725" i="1" s="1"/>
  <c r="QV724" i="1"/>
  <c r="QX724" i="1" s="1"/>
  <c r="CH724" i="1"/>
  <c r="CJ724" i="1" s="1"/>
  <c r="VR721" i="1"/>
  <c r="VT721" i="1" s="1"/>
  <c r="CH721" i="1"/>
  <c r="CJ721" i="1" s="1"/>
  <c r="SX722" i="1"/>
  <c r="SZ722" i="1" s="1"/>
  <c r="AGK721" i="1"/>
  <c r="AGM721" i="1" s="1"/>
  <c r="CZ721" i="1"/>
  <c r="DB721" i="1" s="1"/>
  <c r="YL719" i="1"/>
  <c r="YN719" i="1" s="1"/>
  <c r="LQ721" i="1"/>
  <c r="LS721" i="1" s="1"/>
  <c r="AX721" i="1"/>
  <c r="AZ721" i="1" s="1"/>
  <c r="AFA720" i="1"/>
  <c r="AFC720" i="1" s="1"/>
  <c r="QV719" i="1"/>
  <c r="QX719" i="1" s="1"/>
  <c r="UJ720" i="1"/>
  <c r="SF772" i="1"/>
  <c r="SH772" i="1" s="1"/>
  <c r="AFS773" i="1"/>
  <c r="AFU773" i="1" s="1"/>
  <c r="AFJ775" i="1"/>
  <c r="AFL775" i="1" s="1"/>
  <c r="YL776" i="1"/>
  <c r="YN776" i="1" s="1"/>
  <c r="NA776" i="1"/>
  <c r="NC776" i="1" s="1"/>
  <c r="JF773" i="1"/>
  <c r="JH773" i="1" s="1"/>
  <c r="KG773" i="1"/>
  <c r="KI773" i="1" s="1"/>
  <c r="AGB746" i="1"/>
  <c r="AGD746" i="1" s="1"/>
  <c r="QD746" i="1"/>
  <c r="QF746" i="1" s="1"/>
  <c r="CZ746" i="1"/>
  <c r="DB746" i="1" s="1"/>
  <c r="LQ745" i="1"/>
  <c r="LS745" i="1" s="1"/>
  <c r="NA744" i="1"/>
  <c r="NC744" i="1" s="1"/>
  <c r="KY744" i="1"/>
  <c r="LA744" i="1" s="1"/>
  <c r="AFJ745" i="1"/>
  <c r="AFL745" i="1" s="1"/>
  <c r="ES744" i="1"/>
  <c r="EU744" i="1" s="1"/>
  <c r="CQ744" i="1"/>
  <c r="CS744" i="1" s="1"/>
  <c r="E744" i="1"/>
  <c r="G744" i="1" s="1"/>
  <c r="W742" i="1"/>
  <c r="Y742" i="1" s="1"/>
  <c r="LZ745" i="1"/>
  <c r="MB745" i="1" s="1"/>
  <c r="AF745" i="1"/>
  <c r="AH745" i="1" s="1"/>
  <c r="UH746" i="1"/>
  <c r="UJ746" i="1" s="1"/>
  <c r="BG745" i="1"/>
  <c r="BI745" i="1" s="1"/>
  <c r="N744" i="1"/>
  <c r="P744" i="1" s="1"/>
  <c r="AGK743" i="1"/>
  <c r="AGM743" i="1" s="1"/>
  <c r="NA740" i="1"/>
  <c r="NC740" i="1" s="1"/>
  <c r="SF740" i="1"/>
  <c r="SH740" i="1" s="1"/>
  <c r="W740" i="1"/>
  <c r="Y740" i="1" s="1"/>
  <c r="PC737" i="1"/>
  <c r="PE737" i="1" s="1"/>
  <c r="N737" i="1"/>
  <c r="P737" i="1" s="1"/>
  <c r="CZ736" i="1"/>
  <c r="DB736" i="1" s="1"/>
  <c r="UH739" i="1"/>
  <c r="UJ739" i="1" s="1"/>
  <c r="MI738" i="1"/>
  <c r="MK738" i="1" s="1"/>
  <c r="EJ738" i="1"/>
  <c r="EL738" i="1" s="1"/>
  <c r="KG737" i="1"/>
  <c r="KI737" i="1" s="1"/>
  <c r="AGB766" i="1"/>
  <c r="AGD766" i="1" s="1"/>
  <c r="TP768" i="1"/>
  <c r="TR768" i="1" s="1"/>
  <c r="LQ722" i="1"/>
  <c r="LS722" i="1" s="1"/>
  <c r="AHC719" i="1"/>
  <c r="AHE719" i="1" s="1"/>
  <c r="AGK719" i="1"/>
  <c r="AGM719" i="1" s="1"/>
  <c r="WS722" i="1"/>
  <c r="WU722" i="1" s="1"/>
  <c r="JF722" i="1"/>
  <c r="JH722" i="1" s="1"/>
  <c r="FK722" i="1"/>
  <c r="FM722" i="1" s="1"/>
  <c r="LH720" i="1"/>
  <c r="LJ720" i="1" s="1"/>
  <c r="AGB718" i="1"/>
  <c r="AGD718" i="1" s="1"/>
  <c r="GL721" i="1"/>
  <c r="GN721" i="1" s="1"/>
  <c r="MI719" i="1"/>
  <c r="MK719" i="1" s="1"/>
  <c r="HV718" i="1"/>
  <c r="HX718" i="1" s="1"/>
  <c r="FT722" i="1"/>
  <c r="FV722" i="1" s="1"/>
  <c r="KG721" i="1"/>
  <c r="KI721" i="1" s="1"/>
  <c r="BP721" i="1"/>
  <c r="BR721" i="1" s="1"/>
  <c r="YL720" i="1"/>
  <c r="YN720" i="1" s="1"/>
  <c r="NS763" i="1"/>
  <c r="NU763" i="1" s="1"/>
  <c r="AFJ762" i="1"/>
  <c r="AFL762" i="1" s="1"/>
  <c r="MR763" i="1"/>
  <c r="MT763" i="1" s="1"/>
  <c r="ADQ764" i="1"/>
  <c r="ADS764" i="1" s="1"/>
  <c r="QV770" i="1"/>
  <c r="QX770" i="1" s="1"/>
  <c r="HV766" i="1"/>
  <c r="HX766" i="1" s="1"/>
  <c r="CQ768" i="1"/>
  <c r="CS768" i="1" s="1"/>
  <c r="AFJ766" i="1"/>
  <c r="AFL766" i="1" s="1"/>
  <c r="LH766" i="1"/>
  <c r="LJ766" i="1" s="1"/>
  <c r="AGB770" i="1"/>
  <c r="AGD770" i="1" s="1"/>
  <c r="QV769" i="1"/>
  <c r="QX769" i="1" s="1"/>
  <c r="FK769" i="1"/>
  <c r="FM769" i="1" s="1"/>
  <c r="AFA768" i="1"/>
  <c r="AFC768" i="1" s="1"/>
  <c r="HV769" i="1"/>
  <c r="HX769" i="1" s="1"/>
  <c r="MR767" i="1"/>
  <c r="MT767" i="1" s="1"/>
  <c r="CH775" i="1"/>
  <c r="CJ775" i="1" s="1"/>
  <c r="WS772" i="1"/>
  <c r="WU772" i="1" s="1"/>
  <c r="NJ746" i="1"/>
  <c r="NL746" i="1" s="1"/>
  <c r="IW744" i="1"/>
  <c r="IY744" i="1" s="1"/>
  <c r="QD722" i="1"/>
  <c r="QF722" i="1" s="1"/>
  <c r="NA722" i="1"/>
  <c r="NC722" i="1" s="1"/>
  <c r="JO722" i="1"/>
  <c r="JQ722" i="1" s="1"/>
  <c r="RW721" i="1"/>
  <c r="RY721" i="1" s="1"/>
  <c r="BG721" i="1"/>
  <c r="BI721" i="1" s="1"/>
  <c r="PU720" i="1"/>
  <c r="PW720" i="1" s="1"/>
  <c r="JF720" i="1"/>
  <c r="JH720" i="1" s="1"/>
  <c r="XT719" i="1"/>
  <c r="XV719" i="1" s="1"/>
  <c r="AFS722" i="1"/>
  <c r="AFU722" i="1" s="1"/>
  <c r="DI722" i="1"/>
  <c r="DK722" i="1" s="1"/>
  <c r="KY721" i="1"/>
  <c r="LA721" i="1" s="1"/>
  <c r="ES721" i="1"/>
  <c r="EU721" i="1" s="1"/>
  <c r="QV720" i="1"/>
  <c r="QX720" i="1" s="1"/>
  <c r="IW720" i="1"/>
  <c r="IY720" i="1" s="1"/>
  <c r="UJ718" i="1"/>
  <c r="AFJ722" i="1"/>
  <c r="AFL722" i="1" s="1"/>
  <c r="N720" i="1"/>
  <c r="P720" i="1" s="1"/>
  <c r="PL719" i="1"/>
  <c r="PN719" i="1" s="1"/>
  <c r="SO722" i="1"/>
  <c r="SQ722" i="1" s="1"/>
  <c r="PC722" i="1"/>
  <c r="PE722" i="1" s="1"/>
  <c r="BP722" i="1"/>
  <c r="BR722" i="1" s="1"/>
  <c r="AF722" i="1"/>
  <c r="AH722" i="1" s="1"/>
  <c r="SX721" i="1"/>
  <c r="SZ721" i="1" s="1"/>
  <c r="AO721" i="1"/>
  <c r="AQ721" i="1" s="1"/>
  <c r="NJ719" i="1"/>
  <c r="NL719" i="1" s="1"/>
  <c r="LZ719" i="1"/>
  <c r="MB719" i="1" s="1"/>
  <c r="E719" i="1"/>
  <c r="G719" i="1" s="1"/>
  <c r="GL718" i="1"/>
  <c r="GN718" i="1" s="1"/>
  <c r="YL757" i="1"/>
  <c r="YN757" i="1" s="1"/>
  <c r="AFS757" i="1"/>
  <c r="AFU757" i="1" s="1"/>
  <c r="UH756" i="1"/>
  <c r="UJ756" i="1" s="1"/>
  <c r="JX754" i="1"/>
  <c r="JZ754" i="1" s="1"/>
  <c r="AFS744" i="1"/>
  <c r="AFU744" i="1" s="1"/>
  <c r="UZ744" i="1"/>
  <c r="VB744" i="1" s="1"/>
  <c r="AHC720" i="1"/>
  <c r="AHE720" i="1" s="1"/>
  <c r="CQ720" i="1"/>
  <c r="CS720" i="1" s="1"/>
  <c r="ADQ721" i="1"/>
  <c r="ADS721" i="1" s="1"/>
  <c r="NJ722" i="1"/>
  <c r="NL722" i="1" s="1"/>
  <c r="LZ722" i="1"/>
  <c r="MB722" i="1" s="1"/>
  <c r="IW722" i="1"/>
  <c r="IY722" i="1" s="1"/>
  <c r="XT782" i="1"/>
  <c r="XV782" i="1" s="1"/>
  <c r="RW781" i="1"/>
  <c r="RY781" i="1" s="1"/>
  <c r="BP779" i="1"/>
  <c r="BR779" i="1" s="1"/>
  <c r="SF778" i="1"/>
  <c r="SH778" i="1" s="1"/>
  <c r="AGK782" i="1"/>
  <c r="AGM782" i="1" s="1"/>
  <c r="LZ780" i="1"/>
  <c r="MB780" i="1" s="1"/>
  <c r="OK781" i="1"/>
  <c r="OM781" i="1" s="1"/>
  <c r="CQ775" i="1"/>
  <c r="CS775" i="1" s="1"/>
  <c r="GL774" i="1"/>
  <c r="GN774" i="1" s="1"/>
  <c r="P776" i="1"/>
  <c r="BP773" i="1"/>
  <c r="BR773" i="1" s="1"/>
  <c r="AFA772" i="1"/>
  <c r="AFC772" i="1" s="1"/>
  <c r="AFJ773" i="1"/>
  <c r="AFL773" i="1" s="1"/>
  <c r="AGT772" i="1"/>
  <c r="AGV772" i="1" s="1"/>
  <c r="SX720" i="1"/>
  <c r="SZ720" i="1" s="1"/>
  <c r="BG720" i="1"/>
  <c r="BI720" i="1" s="1"/>
  <c r="W720" i="1"/>
  <c r="Y720" i="1" s="1"/>
  <c r="E720" i="1"/>
  <c r="G720" i="1" s="1"/>
  <c r="WS719" i="1"/>
  <c r="WU719" i="1" s="1"/>
  <c r="VR719" i="1"/>
  <c r="VT719" i="1" s="1"/>
  <c r="PU719" i="1"/>
  <c r="PW719" i="1" s="1"/>
  <c r="LQ719" i="1"/>
  <c r="LS719" i="1" s="1"/>
  <c r="FT719" i="1"/>
  <c r="FV719" i="1" s="1"/>
  <c r="AF719" i="1"/>
  <c r="AH719" i="1" s="1"/>
  <c r="AFS718" i="1"/>
  <c r="AFU718" i="1" s="1"/>
  <c r="LZ718" i="1"/>
  <c r="MB718" i="1" s="1"/>
  <c r="DI718" i="1"/>
  <c r="DK718" i="1" s="1"/>
  <c r="CQ718" i="1"/>
  <c r="CS718" i="1" s="1"/>
  <c r="AFA721" i="1"/>
  <c r="AFC721" i="1" s="1"/>
  <c r="TP721" i="1"/>
  <c r="TR721" i="1" s="1"/>
  <c r="PL720" i="1"/>
  <c r="PN720" i="1" s="1"/>
  <c r="IW719" i="1"/>
  <c r="IY719" i="1" s="1"/>
  <c r="HV719" i="1"/>
  <c r="HX719" i="1" s="1"/>
  <c r="XT718" i="1"/>
  <c r="XV718" i="1" s="1"/>
  <c r="UZ718" i="1"/>
  <c r="VB718" i="1" s="1"/>
  <c r="NS718" i="1"/>
  <c r="NU718" i="1" s="1"/>
  <c r="LH718" i="1"/>
  <c r="LJ718" i="1" s="1"/>
  <c r="JO721" i="1"/>
  <c r="JQ721" i="1" s="1"/>
  <c r="AGK720" i="1"/>
  <c r="AGM720" i="1" s="1"/>
  <c r="RW720" i="1"/>
  <c r="RY720" i="1" s="1"/>
  <c r="PC720" i="1"/>
  <c r="PE720" i="1" s="1"/>
  <c r="JX720" i="1"/>
  <c r="JZ720" i="1" s="1"/>
  <c r="CZ720" i="1"/>
  <c r="DB720" i="1" s="1"/>
  <c r="BP720" i="1"/>
  <c r="BR720" i="1" s="1"/>
  <c r="AGT719" i="1"/>
  <c r="AGV719" i="1" s="1"/>
  <c r="AFJ719" i="1"/>
  <c r="AFL719" i="1" s="1"/>
  <c r="KY719" i="1"/>
  <c r="LA719" i="1" s="1"/>
  <c r="AX719" i="1"/>
  <c r="AZ719" i="1" s="1"/>
  <c r="CH718" i="1"/>
  <c r="CJ718" i="1" s="1"/>
  <c r="OK721" i="1"/>
  <c r="OM721" i="1" s="1"/>
  <c r="IN721" i="1"/>
  <c r="IP721" i="1" s="1"/>
  <c r="AGB720" i="1"/>
  <c r="AGD720" i="1" s="1"/>
  <c r="ADQ720" i="1"/>
  <c r="ADS720" i="1" s="1"/>
  <c r="NA720" i="1"/>
  <c r="NC720" i="1" s="1"/>
  <c r="SO719" i="1"/>
  <c r="SQ719" i="1" s="1"/>
  <c r="ES719" i="1"/>
  <c r="EU719" i="1" s="1"/>
  <c r="BY719" i="1"/>
  <c r="CA719" i="1" s="1"/>
  <c r="AHC718" i="1"/>
  <c r="AHE718" i="1" s="1"/>
  <c r="SH718" i="1"/>
  <c r="NJ718" i="1"/>
  <c r="NL718" i="1" s="1"/>
  <c r="KG718" i="1"/>
  <c r="KI718" i="1" s="1"/>
  <c r="AGT776" i="1"/>
  <c r="AGV776" i="1" s="1"/>
  <c r="MR775" i="1"/>
  <c r="MT775" i="1" s="1"/>
  <c r="LH750" i="1"/>
  <c r="LJ750" i="1" s="1"/>
  <c r="TP749" i="1"/>
  <c r="TR749" i="1" s="1"/>
  <c r="AFJ778" i="1"/>
  <c r="AFL778" i="1" s="1"/>
  <c r="LQ780" i="1"/>
  <c r="LS780" i="1" s="1"/>
  <c r="AGT769" i="1"/>
  <c r="AGV769" i="1" s="1"/>
  <c r="ADQ767" i="1"/>
  <c r="ADS767" i="1" s="1"/>
  <c r="JO766" i="1"/>
  <c r="JQ766" i="1" s="1"/>
  <c r="FK766" i="1"/>
  <c r="FM766" i="1" s="1"/>
  <c r="SX767" i="1"/>
  <c r="SZ767" i="1" s="1"/>
  <c r="JX775" i="1"/>
  <c r="JZ775" i="1" s="1"/>
  <c r="HV774" i="1"/>
  <c r="HX774" i="1" s="1"/>
  <c r="AGB772" i="1"/>
  <c r="AGD772" i="1" s="1"/>
  <c r="LH776" i="1"/>
  <c r="LJ776" i="1" s="1"/>
  <c r="BP775" i="1"/>
  <c r="BR775" i="1" s="1"/>
  <c r="ES773" i="1"/>
  <c r="EU773" i="1" s="1"/>
  <c r="JF772" i="1"/>
  <c r="JH772" i="1" s="1"/>
  <c r="KG772" i="1"/>
  <c r="KI772" i="1" s="1"/>
  <c r="FT770" i="1"/>
  <c r="FV770" i="1" s="1"/>
  <c r="FK767" i="1"/>
  <c r="FM767" i="1" s="1"/>
  <c r="AGB767" i="1"/>
  <c r="AGD767" i="1" s="1"/>
  <c r="LZ767" i="1"/>
  <c r="MB767" i="1" s="1"/>
  <c r="BY752" i="1"/>
  <c r="CA752" i="1" s="1"/>
  <c r="AFA750" i="1"/>
  <c r="AFC750" i="1" s="1"/>
  <c r="CH751" i="1"/>
  <c r="CJ751" i="1" s="1"/>
  <c r="N750" i="1"/>
  <c r="P750" i="1" s="1"/>
  <c r="TP750" i="1"/>
  <c r="TR750" i="1" s="1"/>
  <c r="MI749" i="1"/>
  <c r="MK749" i="1" s="1"/>
  <c r="NS757" i="1"/>
  <c r="NU757" i="1" s="1"/>
  <c r="KG755" i="1"/>
  <c r="KI755" i="1" s="1"/>
  <c r="AFJ757" i="1"/>
  <c r="AFL757" i="1" s="1"/>
  <c r="LH757" i="1"/>
  <c r="LJ757" i="1" s="1"/>
  <c r="MR756" i="1"/>
  <c r="MT756" i="1" s="1"/>
  <c r="AFS728" i="1"/>
  <c r="AFU728" i="1" s="1"/>
  <c r="ADQ728" i="1"/>
  <c r="ADS728" i="1" s="1"/>
  <c r="BP728" i="1"/>
  <c r="BR728" i="1" s="1"/>
  <c r="IW726" i="1"/>
  <c r="IY726" i="1" s="1"/>
  <c r="IN725" i="1"/>
  <c r="IP725" i="1" s="1"/>
  <c r="GL725" i="1"/>
  <c r="GN725" i="1" s="1"/>
  <c r="EJ725" i="1"/>
  <c r="EL725" i="1" s="1"/>
  <c r="CZ725" i="1"/>
  <c r="DB725" i="1" s="1"/>
  <c r="BG728" i="1"/>
  <c r="BI728" i="1" s="1"/>
  <c r="PC727" i="1"/>
  <c r="PE727" i="1" s="1"/>
  <c r="N727" i="1"/>
  <c r="P727" i="1" s="1"/>
  <c r="QV726" i="1"/>
  <c r="QX726" i="1" s="1"/>
  <c r="QD726" i="1"/>
  <c r="QF726" i="1" s="1"/>
  <c r="CH726" i="1"/>
  <c r="CJ726" i="1" s="1"/>
  <c r="AGB724" i="1"/>
  <c r="AGD724" i="1" s="1"/>
  <c r="LH724" i="1"/>
  <c r="LJ724" i="1" s="1"/>
  <c r="AO726" i="1"/>
  <c r="AQ726" i="1" s="1"/>
  <c r="W725" i="1"/>
  <c r="Y725" i="1" s="1"/>
  <c r="AGK724" i="1"/>
  <c r="AGM724" i="1" s="1"/>
  <c r="AFJ724" i="1"/>
  <c r="AFL724" i="1" s="1"/>
  <c r="NA726" i="1"/>
  <c r="NC726" i="1" s="1"/>
  <c r="HV725" i="1"/>
  <c r="HX725" i="1" s="1"/>
  <c r="SF724" i="1"/>
  <c r="SH724" i="1" s="1"/>
  <c r="AX724" i="1"/>
  <c r="AZ724" i="1" s="1"/>
  <c r="AFA746" i="1"/>
  <c r="AFC746" i="1" s="1"/>
  <c r="EJ745" i="1"/>
  <c r="EL745" i="1" s="1"/>
  <c r="OK743" i="1"/>
  <c r="OM743" i="1" s="1"/>
  <c r="CQ743" i="1"/>
  <c r="CS743" i="1" s="1"/>
  <c r="MR745" i="1"/>
  <c r="MT745" i="1" s="1"/>
  <c r="XT744" i="1"/>
  <c r="XV744" i="1" s="1"/>
  <c r="AX743" i="1"/>
  <c r="AZ743" i="1" s="1"/>
  <c r="N743" i="1"/>
  <c r="P743" i="1" s="1"/>
  <c r="LH755" i="1"/>
  <c r="LJ755" i="1" s="1"/>
  <c r="JF754" i="1"/>
  <c r="JH754" i="1" s="1"/>
  <c r="AFJ754" i="1"/>
  <c r="AFL754" i="1" s="1"/>
  <c r="YL739" i="1"/>
  <c r="YN739" i="1" s="1"/>
  <c r="MR740" i="1"/>
  <c r="MT740" i="1" s="1"/>
  <c r="AGB737" i="1"/>
  <c r="AGD737" i="1" s="1"/>
  <c r="MI737" i="1"/>
  <c r="MK737" i="1" s="1"/>
  <c r="JF736" i="1"/>
  <c r="JH736" i="1" s="1"/>
  <c r="SX739" i="1"/>
  <c r="SZ739" i="1" s="1"/>
  <c r="OK739" i="1"/>
  <c r="OM739" i="1" s="1"/>
  <c r="ADQ738" i="1"/>
  <c r="ADS738" i="1" s="1"/>
  <c r="SF737" i="1"/>
  <c r="SH737" i="1" s="1"/>
  <c r="AHC736" i="1"/>
  <c r="AHE736" i="1" s="1"/>
  <c r="NA739" i="1"/>
  <c r="NC739" i="1" s="1"/>
  <c r="AFA749" i="1"/>
  <c r="AFC749" i="1" s="1"/>
  <c r="N751" i="1"/>
  <c r="P751" i="1" s="1"/>
  <c r="QD763" i="1"/>
  <c r="QF763" i="1" s="1"/>
  <c r="XT764" i="1"/>
  <c r="XV764" i="1" s="1"/>
  <c r="JX764" i="1"/>
  <c r="JZ764" i="1" s="1"/>
  <c r="SX762" i="1"/>
  <c r="SZ762" i="1" s="1"/>
  <c r="AGK769" i="1"/>
  <c r="AGM769" i="1" s="1"/>
  <c r="CQ769" i="1"/>
  <c r="CS769" i="1" s="1"/>
  <c r="FK768" i="1"/>
  <c r="FM768" i="1" s="1"/>
  <c r="NS768" i="1"/>
  <c r="NU768" i="1" s="1"/>
  <c r="FK764" i="1"/>
  <c r="FM764" i="1" s="1"/>
  <c r="AHC763" i="1"/>
  <c r="AHE763" i="1" s="1"/>
  <c r="NA757" i="1"/>
  <c r="NC757" i="1" s="1"/>
  <c r="MR758" i="1"/>
  <c r="MT758" i="1" s="1"/>
  <c r="N755" i="1"/>
  <c r="P755" i="1" s="1"/>
  <c r="FK754" i="1"/>
  <c r="FM754" i="1" s="1"/>
  <c r="JO754" i="1"/>
  <c r="JQ754" i="1" s="1"/>
  <c r="EJ754" i="1"/>
  <c r="EL754" i="1" s="1"/>
  <c r="HV757" i="1"/>
  <c r="HX757" i="1" s="1"/>
  <c r="KG756" i="1"/>
  <c r="KI756" i="1" s="1"/>
  <c r="IW756" i="1"/>
  <c r="IY756" i="1" s="1"/>
  <c r="OK758" i="1"/>
  <c r="OM758" i="1" s="1"/>
  <c r="AGT756" i="1"/>
  <c r="AGV756" i="1" s="1"/>
  <c r="AFJ758" i="1"/>
  <c r="AFL758" i="1" s="1"/>
  <c r="AGB754" i="1"/>
  <c r="AGD754" i="1" s="1"/>
  <c r="KY746" i="1"/>
  <c r="LA746" i="1" s="1"/>
  <c r="MI745" i="1"/>
  <c r="MK745" i="1" s="1"/>
  <c r="UZ743" i="1"/>
  <c r="VB743" i="1" s="1"/>
  <c r="AO743" i="1"/>
  <c r="AQ743" i="1" s="1"/>
  <c r="E743" i="1"/>
  <c r="G743" i="1" s="1"/>
  <c r="BG742" i="1"/>
  <c r="BI742" i="1" s="1"/>
  <c r="JO745" i="1"/>
  <c r="JQ745" i="1" s="1"/>
  <c r="IN745" i="1"/>
  <c r="IP745" i="1" s="1"/>
  <c r="AHC744" i="1"/>
  <c r="AHE744" i="1" s="1"/>
  <c r="BY744" i="1"/>
  <c r="CA744" i="1" s="1"/>
  <c r="WS743" i="1"/>
  <c r="WU743" i="1" s="1"/>
  <c r="VR743" i="1"/>
  <c r="VT743" i="1" s="1"/>
  <c r="AF743" i="1"/>
  <c r="AH743" i="1" s="1"/>
  <c r="AFJ744" i="1"/>
  <c r="AFL744" i="1" s="1"/>
  <c r="PL744" i="1"/>
  <c r="PN744" i="1" s="1"/>
  <c r="DI743" i="1"/>
  <c r="DK743" i="1" s="1"/>
  <c r="NJ742" i="1"/>
  <c r="NL742" i="1" s="1"/>
  <c r="GL742" i="1"/>
  <c r="GN742" i="1" s="1"/>
  <c r="FT742" i="1"/>
  <c r="FV742" i="1" s="1"/>
  <c r="QD745" i="1"/>
  <c r="QF745" i="1" s="1"/>
  <c r="ES745" i="1"/>
  <c r="EU745" i="1" s="1"/>
  <c r="PC744" i="1"/>
  <c r="PE744" i="1" s="1"/>
  <c r="CH744" i="1"/>
  <c r="CJ744" i="1" s="1"/>
  <c r="BP744" i="1"/>
  <c r="BR744" i="1" s="1"/>
  <c r="SO743" i="1"/>
  <c r="SQ743" i="1" s="1"/>
  <c r="XT742" i="1"/>
  <c r="XV742" i="1" s="1"/>
  <c r="UH742" i="1"/>
  <c r="UJ742" i="1" s="1"/>
  <c r="SF742" i="1"/>
  <c r="SH742" i="1" s="1"/>
  <c r="CQ742" i="1"/>
  <c r="CS742" i="1" s="1"/>
  <c r="JO726" i="1"/>
  <c r="JQ726" i="1" s="1"/>
  <c r="HV726" i="1"/>
  <c r="HX726" i="1" s="1"/>
  <c r="AGK725" i="1"/>
  <c r="AGM725" i="1" s="1"/>
  <c r="FK728" i="1"/>
  <c r="FM728" i="1" s="1"/>
  <c r="RW727" i="1"/>
  <c r="RY727" i="1" s="1"/>
  <c r="MI725" i="1"/>
  <c r="MK725" i="1" s="1"/>
  <c r="YL727" i="1"/>
  <c r="YN727" i="1" s="1"/>
  <c r="PC726" i="1"/>
  <c r="PE726" i="1" s="1"/>
  <c r="LH774" i="1"/>
  <c r="LJ774" i="1" s="1"/>
  <c r="JF775" i="1"/>
  <c r="JH775" i="1" s="1"/>
  <c r="JX778" i="1"/>
  <c r="JZ778" i="1" s="1"/>
  <c r="FK779" i="1"/>
  <c r="FM779" i="1" s="1"/>
  <c r="AO722" i="1"/>
  <c r="AQ722" i="1" s="1"/>
  <c r="W722" i="1"/>
  <c r="Y722" i="1" s="1"/>
  <c r="E722" i="1"/>
  <c r="G722" i="1" s="1"/>
  <c r="PU721" i="1"/>
  <c r="PW721" i="1" s="1"/>
  <c r="KG720" i="1"/>
  <c r="KI720" i="1" s="1"/>
  <c r="EJ718" i="1"/>
  <c r="EL718" i="1" s="1"/>
  <c r="LH722" i="1"/>
  <c r="LJ722" i="1" s="1"/>
  <c r="MR721" i="1"/>
  <c r="MT721" i="1" s="1"/>
  <c r="AFA722" i="1"/>
  <c r="AFC722" i="1" s="1"/>
  <c r="N721" i="1"/>
  <c r="P721" i="1" s="1"/>
  <c r="DI763" i="1"/>
  <c r="DK763" i="1" s="1"/>
  <c r="IN762" i="1"/>
  <c r="IP762" i="1" s="1"/>
  <c r="AFJ764" i="1"/>
  <c r="AFL764" i="1" s="1"/>
  <c r="QV764" i="1"/>
  <c r="QX764" i="1" s="1"/>
  <c r="E763" i="1"/>
  <c r="G763" i="1" s="1"/>
  <c r="NS762" i="1"/>
  <c r="NU762" i="1" s="1"/>
  <c r="JX762" i="1"/>
  <c r="JZ762" i="1" s="1"/>
  <c r="MI763" i="1"/>
  <c r="MK763" i="1" s="1"/>
  <c r="LH763" i="1"/>
  <c r="LJ763" i="1" s="1"/>
  <c r="AX762" i="1"/>
  <c r="AZ762" i="1" s="1"/>
  <c r="LQ760" i="1"/>
  <c r="LS760" i="1" s="1"/>
  <c r="DI745" i="1"/>
  <c r="DK745" i="1" s="1"/>
  <c r="MR746" i="1"/>
  <c r="MT746" i="1" s="1"/>
  <c r="TP764" i="1"/>
  <c r="TR764" i="1" s="1"/>
  <c r="AGB764" i="1"/>
  <c r="AGD764" i="1" s="1"/>
  <c r="NS761" i="1"/>
  <c r="NU761" i="1" s="1"/>
  <c r="AGK762" i="1"/>
  <c r="AGM762" i="1" s="1"/>
  <c r="JX758" i="1"/>
  <c r="JZ758" i="1" s="1"/>
  <c r="AF758" i="1"/>
  <c r="AH758" i="1" s="1"/>
  <c r="DI757" i="1"/>
  <c r="DK757" i="1" s="1"/>
  <c r="PC756" i="1"/>
  <c r="PE756" i="1" s="1"/>
  <c r="RW755" i="1"/>
  <c r="RY755" i="1" s="1"/>
  <c r="SO757" i="1"/>
  <c r="SQ757" i="1" s="1"/>
  <c r="PL756" i="1"/>
  <c r="PN756" i="1" s="1"/>
  <c r="AX757" i="1"/>
  <c r="AZ757" i="1" s="1"/>
  <c r="ADQ755" i="1"/>
  <c r="ADS755" i="1" s="1"/>
  <c r="AO745" i="1"/>
  <c r="AQ745" i="1" s="1"/>
  <c r="XT743" i="1"/>
  <c r="XV743" i="1" s="1"/>
  <c r="ADQ742" i="1"/>
  <c r="ADS742" i="1" s="1"/>
  <c r="JX742" i="1"/>
  <c r="JZ742" i="1" s="1"/>
  <c r="FK742" i="1"/>
  <c r="FM742" i="1" s="1"/>
  <c r="FT745" i="1"/>
  <c r="FV745" i="1" s="1"/>
  <c r="HV744" i="1"/>
  <c r="HX744" i="1" s="1"/>
  <c r="QD743" i="1"/>
  <c r="QF743" i="1" s="1"/>
  <c r="RW746" i="1"/>
  <c r="RY746" i="1" s="1"/>
  <c r="AGB742" i="1"/>
  <c r="AGD742" i="1" s="1"/>
  <c r="UH758" i="1"/>
  <c r="UJ758" i="1" s="1"/>
  <c r="TP754" i="1"/>
  <c r="TR754" i="1" s="1"/>
  <c r="VR745" i="1"/>
  <c r="VT745" i="1" s="1"/>
  <c r="SX745" i="1"/>
  <c r="SZ745" i="1" s="1"/>
  <c r="IN746" i="1"/>
  <c r="IP746" i="1" s="1"/>
  <c r="EJ746" i="1"/>
  <c r="EL746" i="1" s="1"/>
  <c r="PU745" i="1"/>
  <c r="PW745" i="1" s="1"/>
  <c r="NA743" i="1"/>
  <c r="NC743" i="1" s="1"/>
  <c r="QD742" i="1"/>
  <c r="QF742" i="1" s="1"/>
  <c r="BY745" i="1"/>
  <c r="CA745" i="1" s="1"/>
  <c r="GL745" i="1"/>
  <c r="GN745" i="1" s="1"/>
  <c r="JX743" i="1"/>
  <c r="JZ743" i="1" s="1"/>
  <c r="BG743" i="1"/>
  <c r="BI743" i="1" s="1"/>
  <c r="DI746" i="1"/>
  <c r="DK746" i="1" s="1"/>
  <c r="AFA744" i="1"/>
  <c r="AFC744" i="1" s="1"/>
  <c r="AX744" i="1"/>
  <c r="AZ744" i="1" s="1"/>
  <c r="N742" i="1"/>
  <c r="P742" i="1" s="1"/>
  <c r="MI751" i="1"/>
  <c r="MK751" i="1" s="1"/>
  <c r="JO751" i="1"/>
  <c r="JQ751" i="1" s="1"/>
  <c r="SO750" i="1"/>
  <c r="SQ750" i="1" s="1"/>
  <c r="DI749" i="1"/>
  <c r="DK749" i="1" s="1"/>
  <c r="AO749" i="1"/>
  <c r="AQ749" i="1" s="1"/>
  <c r="SX748" i="1"/>
  <c r="SZ748" i="1" s="1"/>
  <c r="QV748" i="1"/>
  <c r="QX748" i="1" s="1"/>
  <c r="KY748" i="1"/>
  <c r="LA748" i="1" s="1"/>
  <c r="AX748" i="1"/>
  <c r="AZ748" i="1" s="1"/>
  <c r="OK751" i="1"/>
  <c r="OM751" i="1" s="1"/>
  <c r="W751" i="1"/>
  <c r="Y751" i="1" s="1"/>
  <c r="E751" i="1"/>
  <c r="G751" i="1" s="1"/>
  <c r="WS750" i="1"/>
  <c r="WU750" i="1" s="1"/>
  <c r="NA752" i="1"/>
  <c r="NC752" i="1" s="1"/>
  <c r="AGT751" i="1"/>
  <c r="AGV751" i="1" s="1"/>
  <c r="PC749" i="1"/>
  <c r="PE749" i="1" s="1"/>
  <c r="GL749" i="1"/>
  <c r="GN749" i="1" s="1"/>
  <c r="JX748" i="1"/>
  <c r="JZ748" i="1" s="1"/>
  <c r="JF748" i="1"/>
  <c r="JH748" i="1" s="1"/>
  <c r="LH752" i="1"/>
  <c r="LJ752" i="1" s="1"/>
  <c r="RW751" i="1"/>
  <c r="RY751" i="1" s="1"/>
  <c r="IN751" i="1"/>
  <c r="IP751" i="1" s="1"/>
  <c r="NS750" i="1"/>
  <c r="NU750" i="1" s="1"/>
  <c r="AGB749" i="1"/>
  <c r="AGD749" i="1" s="1"/>
  <c r="YL748" i="1"/>
  <c r="YN748" i="1" s="1"/>
  <c r="EJ748" i="1"/>
  <c r="EL748" i="1" s="1"/>
  <c r="CH748" i="1"/>
  <c r="CJ748" i="1" s="1"/>
  <c r="BP748" i="1"/>
  <c r="BR748" i="1" s="1"/>
  <c r="AGK748" i="1"/>
  <c r="AGM748" i="1" s="1"/>
  <c r="AFS748" i="1"/>
  <c r="AFU748" i="1" s="1"/>
  <c r="VR748" i="1"/>
  <c r="VT748" i="1" s="1"/>
  <c r="UZ748" i="1"/>
  <c r="VB748" i="1" s="1"/>
  <c r="QD748" i="1"/>
  <c r="QF748" i="1" s="1"/>
  <c r="PL748" i="1"/>
  <c r="PN748" i="1" s="1"/>
  <c r="ES748" i="1"/>
  <c r="EU748" i="1" s="1"/>
  <c r="CQ748" i="1"/>
  <c r="CS748" i="1" s="1"/>
  <c r="BY748" i="1"/>
  <c r="CA748" i="1" s="1"/>
  <c r="BG748" i="1"/>
  <c r="BI748" i="1" s="1"/>
  <c r="AFJ749" i="1"/>
  <c r="AFL749" i="1" s="1"/>
  <c r="ADQ748" i="1"/>
  <c r="ADS748" i="1" s="1"/>
  <c r="SF748" i="1"/>
  <c r="SH748" i="1" s="1"/>
  <c r="PU748" i="1"/>
  <c r="PW748" i="1" s="1"/>
  <c r="AF748" i="1"/>
  <c r="AH748" i="1" s="1"/>
  <c r="SO734" i="1"/>
  <c r="SQ734" i="1" s="1"/>
  <c r="AGT731" i="1"/>
  <c r="AGV731" i="1" s="1"/>
  <c r="CQ734" i="1"/>
  <c r="CS734" i="1" s="1"/>
  <c r="OK715" i="1"/>
  <c r="OM715" i="1" s="1"/>
  <c r="AGT714" i="1"/>
  <c r="AGV714" i="1" s="1"/>
  <c r="TP716" i="1"/>
  <c r="TR716" i="1" s="1"/>
  <c r="UH712" i="1"/>
  <c r="UJ712" i="1" s="1"/>
  <c r="AFA716" i="1"/>
  <c r="AFC716" i="1" s="1"/>
  <c r="AFJ782" i="1"/>
  <c r="AFL782" i="1" s="1"/>
  <c r="AGT779" i="1"/>
  <c r="AGV779" i="1" s="1"/>
  <c r="JF782" i="1"/>
  <c r="JH782" i="1" s="1"/>
  <c r="AHC776" i="1"/>
  <c r="AHE776" i="1" s="1"/>
  <c r="AGT773" i="1"/>
  <c r="AGV773" i="1" s="1"/>
  <c r="LZ772" i="1"/>
  <c r="MB772" i="1" s="1"/>
  <c r="IW772" i="1"/>
  <c r="IY772" i="1" s="1"/>
  <c r="KG776" i="1"/>
  <c r="KI776" i="1" s="1"/>
  <c r="LQ775" i="1"/>
  <c r="LS775" i="1" s="1"/>
  <c r="AFA776" i="1"/>
  <c r="AFC776" i="1" s="1"/>
  <c r="KY774" i="1"/>
  <c r="LA774" i="1" s="1"/>
  <c r="ES772" i="1"/>
  <c r="EU772" i="1" s="1"/>
  <c r="MI773" i="1"/>
  <c r="MK773" i="1" s="1"/>
  <c r="AHC773" i="1"/>
  <c r="AHE773" i="1" s="1"/>
  <c r="LH773" i="1"/>
  <c r="LJ773" i="1" s="1"/>
  <c r="NJ751" i="1"/>
  <c r="NL751" i="1" s="1"/>
  <c r="MR750" i="1"/>
  <c r="MT750" i="1" s="1"/>
  <c r="XT749" i="1"/>
  <c r="XV749" i="1" s="1"/>
  <c r="ES775" i="1"/>
  <c r="EU775" i="1" s="1"/>
  <c r="CZ775" i="1"/>
  <c r="DB775" i="1" s="1"/>
  <c r="PL774" i="1"/>
  <c r="PN774" i="1" s="1"/>
  <c r="JX773" i="1"/>
  <c r="JZ773" i="1" s="1"/>
  <c r="GL773" i="1"/>
  <c r="GN773" i="1" s="1"/>
  <c r="W775" i="1"/>
  <c r="Y775" i="1" s="1"/>
  <c r="EJ774" i="1"/>
  <c r="EL774" i="1" s="1"/>
  <c r="CH774" i="1"/>
  <c r="CJ774" i="1" s="1"/>
  <c r="AX774" i="1"/>
  <c r="AZ774" i="1" s="1"/>
  <c r="E774" i="1"/>
  <c r="G774" i="1" s="1"/>
  <c r="RW776" i="1"/>
  <c r="RY776" i="1" s="1"/>
  <c r="IN776" i="1"/>
  <c r="IP776" i="1" s="1"/>
  <c r="UZ775" i="1"/>
  <c r="VB775" i="1" s="1"/>
  <c r="MI776" i="1"/>
  <c r="MK776" i="1" s="1"/>
  <c r="VR775" i="1"/>
  <c r="VT775" i="1" s="1"/>
  <c r="PC773" i="1"/>
  <c r="PE773" i="1" s="1"/>
  <c r="DI774" i="1"/>
  <c r="DK774" i="1" s="1"/>
  <c r="LQ773" i="1"/>
  <c r="LS773" i="1" s="1"/>
  <c r="SF774" i="1"/>
  <c r="SH774" i="1" s="1"/>
  <c r="PU773" i="1"/>
  <c r="PW773" i="1" s="1"/>
  <c r="KY772" i="1"/>
  <c r="LA772" i="1" s="1"/>
  <c r="JF751" i="1"/>
  <c r="JH751" i="1" s="1"/>
  <c r="UH749" i="1"/>
  <c r="UJ749" i="1" s="1"/>
  <c r="PU763" i="1"/>
  <c r="PW763" i="1" s="1"/>
  <c r="BG763" i="1"/>
  <c r="BI763" i="1" s="1"/>
  <c r="CH762" i="1"/>
  <c r="CJ762" i="1" s="1"/>
  <c r="AFA764" i="1"/>
  <c r="AFC764" i="1" s="1"/>
  <c r="LQ763" i="1"/>
  <c r="LS763" i="1" s="1"/>
  <c r="MI762" i="1"/>
  <c r="MK762" i="1" s="1"/>
  <c r="KY762" i="1"/>
  <c r="LA762" i="1" s="1"/>
  <c r="AFS761" i="1"/>
  <c r="AFU761" i="1" s="1"/>
  <c r="SF764" i="1"/>
  <c r="SH764" i="1" s="1"/>
  <c r="CQ764" i="1"/>
  <c r="CS764" i="1" s="1"/>
  <c r="PL762" i="1"/>
  <c r="PN762" i="1" s="1"/>
  <c r="ES762" i="1"/>
  <c r="EU762" i="1" s="1"/>
  <c r="JO761" i="1"/>
  <c r="JQ761" i="1" s="1"/>
  <c r="IN761" i="1"/>
  <c r="IP761" i="1" s="1"/>
  <c r="GL761" i="1"/>
  <c r="GN761" i="1" s="1"/>
  <c r="DI761" i="1"/>
  <c r="DK761" i="1" s="1"/>
  <c r="PC760" i="1"/>
  <c r="PE760" i="1" s="1"/>
  <c r="N761" i="1"/>
  <c r="P761" i="1" s="1"/>
  <c r="ADQ760" i="1"/>
  <c r="ADS760" i="1" s="1"/>
  <c r="W762" i="1"/>
  <c r="Y762" i="1" s="1"/>
  <c r="RW761" i="1"/>
  <c r="RY761" i="1" s="1"/>
  <c r="BY761" i="1"/>
  <c r="CA761" i="1" s="1"/>
  <c r="ES776" i="1"/>
  <c r="EU776" i="1" s="1"/>
  <c r="IW773" i="1"/>
  <c r="IY773" i="1" s="1"/>
  <c r="AGB773" i="1"/>
  <c r="AGD773" i="1" s="1"/>
  <c r="LQ772" i="1"/>
  <c r="LS772" i="1" s="1"/>
  <c r="QV734" i="1"/>
  <c r="QX734" i="1" s="1"/>
  <c r="LQ733" i="1"/>
  <c r="LS733" i="1" s="1"/>
  <c r="JX734" i="1"/>
  <c r="JZ734" i="1" s="1"/>
  <c r="DI734" i="1"/>
  <c r="DK734" i="1" s="1"/>
  <c r="E734" i="1"/>
  <c r="G734" i="1" s="1"/>
  <c r="PC732" i="1"/>
  <c r="PE732" i="1" s="1"/>
  <c r="AHC734" i="1"/>
  <c r="AHE734" i="1" s="1"/>
  <c r="NA734" i="1"/>
  <c r="NC734" i="1" s="1"/>
  <c r="UZ733" i="1"/>
  <c r="VB733" i="1" s="1"/>
  <c r="YL732" i="1"/>
  <c r="YN732" i="1" s="1"/>
  <c r="CZ731" i="1"/>
  <c r="DB731" i="1" s="1"/>
  <c r="AGK733" i="1"/>
  <c r="AGM733" i="1" s="1"/>
  <c r="LH730" i="1"/>
  <c r="LJ730" i="1" s="1"/>
  <c r="JF749" i="1"/>
  <c r="JH749" i="1" s="1"/>
  <c r="BP751" i="1"/>
  <c r="BR751" i="1" s="1"/>
  <c r="HV749" i="1"/>
  <c r="HX749" i="1" s="1"/>
  <c r="LH758" i="1"/>
  <c r="LJ758" i="1" s="1"/>
  <c r="SX754" i="1"/>
  <c r="SZ754" i="1" s="1"/>
  <c r="EJ756" i="1"/>
  <c r="EL756" i="1" s="1"/>
  <c r="MR754" i="1"/>
  <c r="MT754" i="1" s="1"/>
  <c r="SO763" i="1"/>
  <c r="SQ763" i="1" s="1"/>
  <c r="LZ762" i="1"/>
  <c r="MB762" i="1" s="1"/>
  <c r="N762" i="1"/>
  <c r="P762" i="1" s="1"/>
  <c r="SX761" i="1"/>
  <c r="SZ761" i="1" s="1"/>
  <c r="PL763" i="1"/>
  <c r="PN763" i="1" s="1"/>
  <c r="IW763" i="1"/>
  <c r="IY763" i="1" s="1"/>
  <c r="RW762" i="1"/>
  <c r="RY762" i="1" s="1"/>
  <c r="PU762" i="1"/>
  <c r="PW762" i="1" s="1"/>
  <c r="KG762" i="1"/>
  <c r="KI762" i="1" s="1"/>
  <c r="E762" i="1"/>
  <c r="G762" i="1" s="1"/>
  <c r="WS761" i="1"/>
  <c r="WU761" i="1" s="1"/>
  <c r="QD761" i="1"/>
  <c r="QF761" i="1" s="1"/>
  <c r="ES764" i="1"/>
  <c r="EU764" i="1" s="1"/>
  <c r="AGK763" i="1"/>
  <c r="AGM763" i="1" s="1"/>
  <c r="PC763" i="1"/>
  <c r="PE763" i="1" s="1"/>
  <c r="AFJ761" i="1"/>
  <c r="AFL761" i="1" s="1"/>
  <c r="CQ761" i="1"/>
  <c r="CS761" i="1" s="1"/>
  <c r="GL760" i="1"/>
  <c r="GN760" i="1" s="1"/>
  <c r="BP762" i="1"/>
  <c r="BR762" i="1" s="1"/>
  <c r="VR761" i="1"/>
  <c r="VT761" i="1" s="1"/>
  <c r="BG761" i="1"/>
  <c r="BI761" i="1" s="1"/>
  <c r="QV760" i="1"/>
  <c r="QX760" i="1" s="1"/>
  <c r="EJ760" i="1"/>
  <c r="EL760" i="1" s="1"/>
  <c r="AF761" i="1"/>
  <c r="AH761" i="1" s="1"/>
  <c r="AGB760" i="1"/>
  <c r="AGD760" i="1" s="1"/>
  <c r="JO760" i="1"/>
  <c r="JQ760" i="1" s="1"/>
  <c r="AX760" i="1"/>
  <c r="AZ760" i="1" s="1"/>
  <c r="UH762" i="1"/>
  <c r="UJ762" i="1" s="1"/>
  <c r="FK762" i="1"/>
  <c r="FM762" i="1" s="1"/>
  <c r="NS764" i="1"/>
  <c r="NU764" i="1" s="1"/>
  <c r="CQ763" i="1"/>
  <c r="CS763" i="1" s="1"/>
  <c r="IW760" i="1"/>
  <c r="IY760" i="1" s="1"/>
  <c r="YL760" i="1"/>
  <c r="YN760" i="1" s="1"/>
  <c r="LH760" i="1"/>
  <c r="LJ760" i="1" s="1"/>
  <c r="UH760" i="1"/>
  <c r="UJ760" i="1" s="1"/>
  <c r="AHC742" i="1"/>
  <c r="AHE742" i="1" s="1"/>
  <c r="SF745" i="1"/>
  <c r="SH745" i="1" s="1"/>
  <c r="CQ745" i="1"/>
  <c r="CS745" i="1" s="1"/>
  <c r="GL744" i="1"/>
  <c r="GN744" i="1" s="1"/>
  <c r="PU776" i="1"/>
  <c r="PW776" i="1" s="1"/>
  <c r="XT774" i="1"/>
  <c r="XV774" i="1" s="1"/>
  <c r="LZ774" i="1"/>
  <c r="MB774" i="1" s="1"/>
  <c r="W776" i="1"/>
  <c r="Y776" i="1" s="1"/>
  <c r="NJ772" i="1"/>
  <c r="NL772" i="1" s="1"/>
  <c r="NA773" i="1"/>
  <c r="NC773" i="1" s="1"/>
  <c r="NS751" i="1"/>
  <c r="NU751" i="1" s="1"/>
  <c r="LZ752" i="1"/>
  <c r="MB752" i="1" s="1"/>
  <c r="OK752" i="1"/>
  <c r="OM752" i="1" s="1"/>
  <c r="AFJ751" i="1"/>
  <c r="AFL751" i="1" s="1"/>
  <c r="IW751" i="1"/>
  <c r="IY751" i="1" s="1"/>
  <c r="KG752" i="1"/>
  <c r="KI752" i="1" s="1"/>
  <c r="AGK751" i="1"/>
  <c r="AGM751" i="1" s="1"/>
  <c r="CZ751" i="1"/>
  <c r="DB751" i="1" s="1"/>
  <c r="HV748" i="1"/>
  <c r="HX748" i="1" s="1"/>
  <c r="PL749" i="1"/>
  <c r="PN749" i="1" s="1"/>
  <c r="PU750" i="1"/>
  <c r="PW750" i="1" s="1"/>
  <c r="NS739" i="1"/>
  <c r="NU739" i="1" s="1"/>
  <c r="UH736" i="1"/>
  <c r="UJ736" i="1" s="1"/>
  <c r="AGK736" i="1"/>
  <c r="AGM736" i="1" s="1"/>
  <c r="N734" i="1"/>
  <c r="P734" i="1" s="1"/>
  <c r="NS733" i="1"/>
  <c r="NU733" i="1" s="1"/>
  <c r="NA733" i="1"/>
  <c r="NC733" i="1" s="1"/>
  <c r="AFS731" i="1"/>
  <c r="AFU731" i="1" s="1"/>
  <c r="SF731" i="1"/>
  <c r="SH731" i="1" s="1"/>
  <c r="PU731" i="1"/>
  <c r="PW731" i="1" s="1"/>
  <c r="OK731" i="1"/>
  <c r="OM731" i="1" s="1"/>
  <c r="ES731" i="1"/>
  <c r="EU731" i="1" s="1"/>
  <c r="DI731" i="1"/>
  <c r="DK731" i="1" s="1"/>
  <c r="CQ731" i="1"/>
  <c r="CS731" i="1" s="1"/>
  <c r="BY731" i="1"/>
  <c r="CA731" i="1" s="1"/>
  <c r="BG731" i="1"/>
  <c r="BI731" i="1" s="1"/>
  <c r="E731" i="1"/>
  <c r="G731" i="1" s="1"/>
  <c r="AFJ730" i="1"/>
  <c r="AFL730" i="1" s="1"/>
  <c r="SX730" i="1"/>
  <c r="SZ730" i="1" s="1"/>
  <c r="JX730" i="1"/>
  <c r="JZ730" i="1" s="1"/>
  <c r="EJ730" i="1"/>
  <c r="EL730" i="1" s="1"/>
  <c r="AO733" i="1"/>
  <c r="AQ733" i="1" s="1"/>
  <c r="ADQ732" i="1"/>
  <c r="ADS732" i="1" s="1"/>
  <c r="UZ732" i="1"/>
  <c r="VB732" i="1" s="1"/>
  <c r="LQ732" i="1"/>
  <c r="LS732" i="1" s="1"/>
  <c r="CZ732" i="1"/>
  <c r="DB732" i="1" s="1"/>
  <c r="PL731" i="1"/>
  <c r="PN731" i="1" s="1"/>
  <c r="KG731" i="1"/>
  <c r="KI731" i="1" s="1"/>
  <c r="HV731" i="1"/>
  <c r="HX731" i="1" s="1"/>
  <c r="AGK730" i="1"/>
  <c r="AGM730" i="1" s="1"/>
  <c r="QD730" i="1"/>
  <c r="QF730" i="1" s="1"/>
  <c r="WS734" i="1"/>
  <c r="WU734" i="1" s="1"/>
  <c r="RW732" i="1"/>
  <c r="RY732" i="1" s="1"/>
  <c r="MR732" i="1"/>
  <c r="MT732" i="1" s="1"/>
  <c r="LH732" i="1"/>
  <c r="LJ732" i="1" s="1"/>
  <c r="IW732" i="1"/>
  <c r="IY732" i="1" s="1"/>
  <c r="FK732" i="1"/>
  <c r="FM732" i="1" s="1"/>
  <c r="W732" i="1"/>
  <c r="Y732" i="1" s="1"/>
  <c r="IN731" i="1"/>
  <c r="IP731" i="1" s="1"/>
  <c r="GL731" i="1"/>
  <c r="GN731" i="1" s="1"/>
  <c r="FT731" i="1"/>
  <c r="FV731" i="1" s="1"/>
  <c r="CH731" i="1"/>
  <c r="CJ731" i="1" s="1"/>
  <c r="AX731" i="1"/>
  <c r="AZ731" i="1" s="1"/>
  <c r="AF731" i="1"/>
  <c r="AH731" i="1" s="1"/>
  <c r="SO730" i="1"/>
  <c r="SQ730" i="1" s="1"/>
  <c r="LZ730" i="1"/>
  <c r="MB730" i="1" s="1"/>
  <c r="YL734" i="1"/>
  <c r="YN734" i="1" s="1"/>
  <c r="BP733" i="1"/>
  <c r="BR733" i="1" s="1"/>
  <c r="QV732" i="1"/>
  <c r="QX732" i="1" s="1"/>
  <c r="AGB731" i="1"/>
  <c r="AGD731" i="1" s="1"/>
  <c r="VR731" i="1"/>
  <c r="VT731" i="1" s="1"/>
  <c r="UH731" i="1"/>
  <c r="UJ731" i="1" s="1"/>
  <c r="MI731" i="1"/>
  <c r="MK731" i="1" s="1"/>
  <c r="KY731" i="1"/>
  <c r="LA731" i="1" s="1"/>
  <c r="CZ780" i="1"/>
  <c r="DB780" i="1" s="1"/>
  <c r="E780" i="1"/>
  <c r="G780" i="1" s="1"/>
  <c r="WS782" i="1"/>
  <c r="WU782" i="1" s="1"/>
  <c r="HV781" i="1"/>
  <c r="HX781" i="1" s="1"/>
  <c r="LH780" i="1"/>
  <c r="LJ780" i="1" s="1"/>
  <c r="SO779" i="1"/>
  <c r="SQ779" i="1" s="1"/>
  <c r="AHC728" i="1"/>
  <c r="AHE728" i="1" s="1"/>
  <c r="FT728" i="1"/>
  <c r="FV728" i="1" s="1"/>
  <c r="AFJ727" i="1"/>
  <c r="AFL727" i="1" s="1"/>
  <c r="SO725" i="1"/>
  <c r="SQ725" i="1" s="1"/>
  <c r="RW725" i="1"/>
  <c r="RY725" i="1" s="1"/>
  <c r="BP725" i="1"/>
  <c r="BR725" i="1" s="1"/>
  <c r="MR728" i="1"/>
  <c r="MT728" i="1" s="1"/>
  <c r="KG728" i="1"/>
  <c r="KI728" i="1" s="1"/>
  <c r="HV728" i="1"/>
  <c r="HX728" i="1" s="1"/>
  <c r="JX727" i="1"/>
  <c r="JZ727" i="1" s="1"/>
  <c r="UH725" i="1"/>
  <c r="UJ725" i="1" s="1"/>
  <c r="ADQ724" i="1"/>
  <c r="ADS724" i="1" s="1"/>
  <c r="QD728" i="1"/>
  <c r="QF728" i="1" s="1"/>
  <c r="KY727" i="1"/>
  <c r="LA727" i="1" s="1"/>
  <c r="JO727" i="1"/>
  <c r="JQ727" i="1" s="1"/>
  <c r="DI726" i="1"/>
  <c r="DK726" i="1" s="1"/>
  <c r="E726" i="1"/>
  <c r="G726" i="1" s="1"/>
  <c r="WS725" i="1"/>
  <c r="WU725" i="1" s="1"/>
  <c r="SX724" i="1"/>
  <c r="SZ724" i="1" s="1"/>
  <c r="AFS727" i="1"/>
  <c r="AFU727" i="1" s="1"/>
  <c r="AO727" i="1"/>
  <c r="AQ727" i="1" s="1"/>
  <c r="AFA726" i="1"/>
  <c r="AFC726" i="1" s="1"/>
  <c r="VR726" i="1"/>
  <c r="VT726" i="1" s="1"/>
  <c r="LQ726" i="1"/>
  <c r="LS726" i="1" s="1"/>
  <c r="UZ725" i="1"/>
  <c r="VB725" i="1" s="1"/>
  <c r="NJ725" i="1"/>
  <c r="NL725" i="1" s="1"/>
  <c r="LZ756" i="1"/>
  <c r="MB756" i="1" s="1"/>
  <c r="BY756" i="1"/>
  <c r="CA756" i="1" s="1"/>
  <c r="AHC754" i="1"/>
  <c r="AHE754" i="1" s="1"/>
  <c r="PU756" i="1"/>
  <c r="PW756" i="1" s="1"/>
  <c r="LQ758" i="1"/>
  <c r="LS758" i="1" s="1"/>
  <c r="JO758" i="1"/>
  <c r="JQ758" i="1" s="1"/>
  <c r="TP757" i="1"/>
  <c r="TR757" i="1" s="1"/>
  <c r="GL757" i="1"/>
  <c r="GN757" i="1" s="1"/>
  <c r="PC757" i="1"/>
  <c r="PE757" i="1" s="1"/>
  <c r="CH757" i="1"/>
  <c r="CJ757" i="1" s="1"/>
  <c r="BP757" i="1"/>
  <c r="BR757" i="1" s="1"/>
  <c r="NS722" i="1"/>
  <c r="NU722" i="1" s="1"/>
  <c r="MI722" i="1"/>
  <c r="MK722" i="1" s="1"/>
  <c r="LH721" i="1"/>
  <c r="LJ721" i="1" s="1"/>
  <c r="FK720" i="1"/>
  <c r="FM720" i="1" s="1"/>
  <c r="AHC722" i="1"/>
  <c r="AHE722" i="1" s="1"/>
  <c r="HV720" i="1"/>
  <c r="HX720" i="1" s="1"/>
  <c r="MR722" i="1"/>
  <c r="MT722" i="1" s="1"/>
  <c r="GL720" i="1"/>
  <c r="GN720" i="1" s="1"/>
  <c r="AGT721" i="1"/>
  <c r="AGV721" i="1" s="1"/>
  <c r="AGK740" i="1"/>
  <c r="AGM740" i="1" s="1"/>
  <c r="KY739" i="1"/>
  <c r="LA739" i="1" s="1"/>
  <c r="JO738" i="1"/>
  <c r="JQ738" i="1" s="1"/>
  <c r="CQ738" i="1"/>
  <c r="CS738" i="1" s="1"/>
  <c r="JX737" i="1"/>
  <c r="JZ737" i="1" s="1"/>
  <c r="GL737" i="1"/>
  <c r="GN737" i="1" s="1"/>
  <c r="BP737" i="1"/>
  <c r="BR737" i="1" s="1"/>
  <c r="UZ736" i="1"/>
  <c r="VB736" i="1" s="1"/>
  <c r="SO736" i="1"/>
  <c r="SQ736" i="1" s="1"/>
  <c r="RW736" i="1"/>
  <c r="RY736" i="1" s="1"/>
  <c r="PU736" i="1"/>
  <c r="PW736" i="1" s="1"/>
  <c r="AO736" i="1"/>
  <c r="AQ736" i="1" s="1"/>
  <c r="AFJ739" i="1"/>
  <c r="AFL739" i="1" s="1"/>
  <c r="AX739" i="1"/>
  <c r="AZ739" i="1" s="1"/>
  <c r="N738" i="1"/>
  <c r="P738" i="1" s="1"/>
  <c r="PC736" i="1"/>
  <c r="PE736" i="1" s="1"/>
  <c r="HV736" i="1"/>
  <c r="HX736" i="1" s="1"/>
  <c r="ES736" i="1"/>
  <c r="EU736" i="1" s="1"/>
  <c r="E736" i="1"/>
  <c r="G736" i="1" s="1"/>
  <c r="IN739" i="1"/>
  <c r="IP739" i="1" s="1"/>
  <c r="EJ739" i="1"/>
  <c r="EL739" i="1" s="1"/>
  <c r="DI738" i="1"/>
  <c r="DK738" i="1" s="1"/>
  <c r="AFS737" i="1"/>
  <c r="AFU737" i="1" s="1"/>
  <c r="WS737" i="1"/>
  <c r="WU737" i="1" s="1"/>
  <c r="SX737" i="1"/>
  <c r="SZ737" i="1" s="1"/>
  <c r="BY737" i="1"/>
  <c r="CA737" i="1" s="1"/>
  <c r="W737" i="1"/>
  <c r="Y737" i="1" s="1"/>
  <c r="SF736" i="1"/>
  <c r="SH736" i="1" s="1"/>
  <c r="QD736" i="1"/>
  <c r="QF736" i="1" s="1"/>
  <c r="FT736" i="1"/>
  <c r="FV736" i="1" s="1"/>
  <c r="AF736" i="1"/>
  <c r="AH736" i="1" s="1"/>
  <c r="AGB738" i="1"/>
  <c r="AGD738" i="1" s="1"/>
  <c r="CZ738" i="1"/>
  <c r="DB738" i="1" s="1"/>
  <c r="XT737" i="1"/>
  <c r="XV737" i="1" s="1"/>
  <c r="VR736" i="1"/>
  <c r="VT736" i="1" s="1"/>
  <c r="PL736" i="1"/>
  <c r="PN736" i="1" s="1"/>
  <c r="NJ736" i="1"/>
  <c r="NL736" i="1" s="1"/>
  <c r="IW736" i="1"/>
  <c r="IY736" i="1" s="1"/>
  <c r="BG736" i="1"/>
  <c r="BI736" i="1" s="1"/>
  <c r="PC758" i="1"/>
  <c r="PE758" i="1" s="1"/>
  <c r="ADQ757" i="1"/>
  <c r="ADS757" i="1" s="1"/>
  <c r="MI757" i="1"/>
  <c r="MK757" i="1" s="1"/>
  <c r="ES756" i="1"/>
  <c r="EU756" i="1" s="1"/>
  <c r="E756" i="1"/>
  <c r="G756" i="1" s="1"/>
  <c r="SF755" i="1"/>
  <c r="SH755" i="1" s="1"/>
  <c r="DI755" i="1"/>
  <c r="DK755" i="1" s="1"/>
  <c r="AGK754" i="1"/>
  <c r="AGM754" i="1" s="1"/>
  <c r="WS757" i="1"/>
  <c r="WU757" i="1" s="1"/>
  <c r="BY757" i="1"/>
  <c r="CA757" i="1" s="1"/>
  <c r="PL755" i="1"/>
  <c r="PN755" i="1" s="1"/>
  <c r="AFS754" i="1"/>
  <c r="AFU754" i="1" s="1"/>
  <c r="CQ758" i="1"/>
  <c r="CS758" i="1" s="1"/>
  <c r="FK756" i="1"/>
  <c r="FM756" i="1" s="1"/>
  <c r="CZ757" i="1"/>
  <c r="DB757" i="1" s="1"/>
  <c r="AF757" i="1"/>
  <c r="AH757" i="1" s="1"/>
  <c r="SX756" i="1"/>
  <c r="SZ756" i="1" s="1"/>
  <c r="JO755" i="1"/>
  <c r="JQ755" i="1" s="1"/>
  <c r="CH756" i="1"/>
  <c r="CJ756" i="1" s="1"/>
  <c r="LQ755" i="1"/>
  <c r="LS755" i="1" s="1"/>
  <c r="YL754" i="1"/>
  <c r="YN754" i="1" s="1"/>
  <c r="IN757" i="1"/>
  <c r="IP757" i="1" s="1"/>
  <c r="FT757" i="1"/>
  <c r="FV757" i="1" s="1"/>
  <c r="KY756" i="1"/>
  <c r="LA756" i="1" s="1"/>
  <c r="LH727" i="1"/>
  <c r="LJ727" i="1" s="1"/>
  <c r="MR726" i="1"/>
  <c r="MT726" i="1" s="1"/>
  <c r="FT727" i="1"/>
  <c r="FV727" i="1" s="1"/>
  <c r="JF726" i="1"/>
  <c r="JH726" i="1" s="1"/>
  <c r="AHC725" i="1"/>
  <c r="AHE725" i="1" s="1"/>
  <c r="HV724" i="1"/>
  <c r="HX724" i="1" s="1"/>
  <c r="ES724" i="1"/>
  <c r="EU724" i="1" s="1"/>
  <c r="SF727" i="1"/>
  <c r="SH727" i="1" s="1"/>
  <c r="XT761" i="1"/>
  <c r="XV761" i="1" s="1"/>
  <c r="HV762" i="1"/>
  <c r="HX762" i="1" s="1"/>
  <c r="IW761" i="1"/>
  <c r="IY761" i="1" s="1"/>
  <c r="UH772" i="1"/>
  <c r="UJ772" i="1" s="1"/>
  <c r="AHC772" i="1"/>
  <c r="AHE772" i="1" s="1"/>
  <c r="AFA758" i="1"/>
  <c r="AFC758" i="1" s="1"/>
  <c r="AHC758" i="1"/>
  <c r="AHE758" i="1" s="1"/>
  <c r="AFJ743" i="1"/>
  <c r="AFL743" i="1" s="1"/>
  <c r="UH745" i="1"/>
  <c r="UJ745" i="1" s="1"/>
  <c r="AGB743" i="1"/>
  <c r="AGD743" i="1" s="1"/>
  <c r="BP743" i="1"/>
  <c r="BR743" i="1" s="1"/>
  <c r="AGK742" i="1"/>
  <c r="AGM742" i="1" s="1"/>
  <c r="NA746" i="1"/>
  <c r="NC746" i="1" s="1"/>
  <c r="LH745" i="1"/>
  <c r="LJ745" i="1" s="1"/>
  <c r="KG744" i="1"/>
  <c r="KI744" i="1" s="1"/>
  <c r="MR743" i="1"/>
  <c r="MT743" i="1" s="1"/>
  <c r="TP762" i="1"/>
  <c r="TR762" i="1" s="1"/>
  <c r="OK763" i="1"/>
  <c r="OM763" i="1" s="1"/>
  <c r="UH728" i="1"/>
  <c r="UJ728" i="1" s="1"/>
  <c r="AX725" i="1"/>
  <c r="AZ725" i="1" s="1"/>
  <c r="IW724" i="1"/>
  <c r="IY724" i="1" s="1"/>
  <c r="AGT726" i="1"/>
  <c r="AGV726" i="1" s="1"/>
  <c r="RW724" i="1"/>
  <c r="RY724" i="1" s="1"/>
  <c r="TP724" i="1"/>
  <c r="TR724" i="1" s="1"/>
  <c r="CQ727" i="1"/>
  <c r="CS727" i="1" s="1"/>
  <c r="PL725" i="1"/>
  <c r="PN725" i="1" s="1"/>
  <c r="AO750" i="1"/>
  <c r="AQ750" i="1" s="1"/>
  <c r="GL748" i="1"/>
  <c r="GN748" i="1" s="1"/>
  <c r="VR750" i="1"/>
  <c r="VT750" i="1" s="1"/>
  <c r="MR752" i="1"/>
  <c r="MT752" i="1" s="1"/>
  <c r="AX750" i="1"/>
  <c r="AZ750" i="1" s="1"/>
  <c r="UZ749" i="1"/>
  <c r="VB749" i="1" s="1"/>
  <c r="RW748" i="1"/>
  <c r="RY748" i="1" s="1"/>
  <c r="FT750" i="1"/>
  <c r="FV750" i="1" s="1"/>
  <c r="PC748" i="1"/>
  <c r="PE748" i="1" s="1"/>
  <c r="JF781" i="1"/>
  <c r="JH781" i="1" s="1"/>
  <c r="KG781" i="1"/>
  <c r="KI781" i="1" s="1"/>
  <c r="UH763" i="1"/>
  <c r="UJ763" i="1" s="1"/>
  <c r="FK763" i="1"/>
  <c r="FM763" i="1" s="1"/>
  <c r="KG761" i="1"/>
  <c r="KI761" i="1" s="1"/>
  <c r="JX740" i="1"/>
  <c r="JZ740" i="1" s="1"/>
  <c r="IN740" i="1"/>
  <c r="IP740" i="1" s="1"/>
  <c r="CH740" i="1"/>
  <c r="CJ740" i="1" s="1"/>
  <c r="SO739" i="1"/>
  <c r="SQ739" i="1" s="1"/>
  <c r="AF739" i="1"/>
  <c r="AH739" i="1" s="1"/>
  <c r="AGT738" i="1"/>
  <c r="AGV738" i="1" s="1"/>
  <c r="BG738" i="1"/>
  <c r="BI738" i="1" s="1"/>
  <c r="ES738" i="1"/>
  <c r="EU738" i="1" s="1"/>
  <c r="QV738" i="1"/>
  <c r="QX738" i="1" s="1"/>
  <c r="MR774" i="1"/>
  <c r="MT774" i="1" s="1"/>
  <c r="EJ775" i="1"/>
  <c r="EL775" i="1" s="1"/>
  <c r="OK774" i="1"/>
  <c r="OM774" i="1" s="1"/>
  <c r="W780" i="1"/>
  <c r="Y780" i="1" s="1"/>
  <c r="PC778" i="1"/>
  <c r="PE778" i="1" s="1"/>
  <c r="AFA773" i="1"/>
  <c r="AFC773" i="1" s="1"/>
  <c r="YL773" i="1"/>
  <c r="YN773" i="1" s="1"/>
  <c r="QV776" i="1"/>
  <c r="QX776" i="1" s="1"/>
  <c r="HV773" i="1"/>
  <c r="HX773" i="1" s="1"/>
  <c r="NS772" i="1"/>
  <c r="NU772" i="1" s="1"/>
  <c r="GL746" i="1"/>
  <c r="GN746" i="1" s="1"/>
  <c r="CQ746" i="1"/>
  <c r="CS746" i="1" s="1"/>
  <c r="UH744" i="1"/>
  <c r="UJ744" i="1" s="1"/>
  <c r="PU743" i="1"/>
  <c r="PW743" i="1" s="1"/>
  <c r="FT743" i="1"/>
  <c r="FV743" i="1" s="1"/>
  <c r="WS742" i="1"/>
  <c r="WU742" i="1" s="1"/>
  <c r="OK742" i="1"/>
  <c r="OM742" i="1" s="1"/>
  <c r="NS742" i="1"/>
  <c r="NU742" i="1" s="1"/>
  <c r="NA742" i="1"/>
  <c r="NC742" i="1" s="1"/>
  <c r="CZ742" i="1"/>
  <c r="DB742" i="1" s="1"/>
  <c r="AO742" i="1"/>
  <c r="AQ742" i="1" s="1"/>
  <c r="BG744" i="1"/>
  <c r="BI744" i="1" s="1"/>
  <c r="AFS742" i="1"/>
  <c r="AFU742" i="1" s="1"/>
  <c r="PL742" i="1"/>
  <c r="PN742" i="1" s="1"/>
  <c r="MI742" i="1"/>
  <c r="MK742" i="1" s="1"/>
  <c r="ES742" i="1"/>
  <c r="EU742" i="1" s="1"/>
  <c r="CH742" i="1"/>
  <c r="CJ742" i="1" s="1"/>
  <c r="BP742" i="1"/>
  <c r="BR742" i="1" s="1"/>
  <c r="E742" i="1"/>
  <c r="G742" i="1" s="1"/>
  <c r="TP744" i="1"/>
  <c r="TR744" i="1" s="1"/>
  <c r="EJ743" i="1"/>
  <c r="EL743" i="1" s="1"/>
  <c r="W743" i="1"/>
  <c r="Y743" i="1" s="1"/>
  <c r="VR742" i="1"/>
  <c r="VT742" i="1" s="1"/>
  <c r="UZ742" i="1"/>
  <c r="VB742" i="1" s="1"/>
  <c r="KY742" i="1"/>
  <c r="LA742" i="1" s="1"/>
  <c r="KG742" i="1"/>
  <c r="KI742" i="1" s="1"/>
  <c r="IN742" i="1"/>
  <c r="IP742" i="1" s="1"/>
  <c r="DI742" i="1"/>
  <c r="DK742" i="1" s="1"/>
  <c r="AX742" i="1"/>
  <c r="AZ742" i="1" s="1"/>
  <c r="AF742" i="1"/>
  <c r="AH742" i="1" s="1"/>
  <c r="QV743" i="1"/>
  <c r="QX743" i="1" s="1"/>
  <c r="LQ743" i="1"/>
  <c r="LS743" i="1" s="1"/>
  <c r="HV743" i="1"/>
  <c r="HX743" i="1" s="1"/>
  <c r="AFJ742" i="1"/>
  <c r="AFL742" i="1" s="1"/>
  <c r="SX742" i="1"/>
  <c r="SZ742" i="1" s="1"/>
  <c r="PC742" i="1"/>
  <c r="PE742" i="1" s="1"/>
  <c r="LZ742" i="1"/>
  <c r="MB742" i="1" s="1"/>
  <c r="LH742" i="1"/>
  <c r="LJ742" i="1" s="1"/>
  <c r="BY742" i="1"/>
  <c r="CA742" i="1" s="1"/>
  <c r="MI744" i="1"/>
  <c r="MK744" i="1" s="1"/>
  <c r="FK744" i="1"/>
  <c r="FM744" i="1" s="1"/>
  <c r="IN744" i="1"/>
  <c r="IP744" i="1" s="1"/>
  <c r="LZ732" i="1"/>
  <c r="MB732" i="1" s="1"/>
  <c r="TP731" i="1"/>
  <c r="TR731" i="1" s="1"/>
  <c r="PU734" i="1"/>
  <c r="PW734" i="1" s="1"/>
  <c r="AFA730" i="1"/>
  <c r="AFC730" i="1" s="1"/>
  <c r="MR734" i="1"/>
  <c r="MT734" i="1" s="1"/>
  <c r="FK734" i="1"/>
  <c r="FM734" i="1" s="1"/>
  <c r="NS732" i="1"/>
  <c r="NU732" i="1" s="1"/>
  <c r="LZ734" i="1"/>
  <c r="MB734" i="1" s="1"/>
  <c r="YL730" i="1"/>
  <c r="YN730" i="1" s="1"/>
  <c r="XT734" i="1"/>
  <c r="XV734" i="1" s="1"/>
  <c r="VR734" i="1"/>
  <c r="VT734" i="1" s="1"/>
  <c r="PC762" i="1"/>
  <c r="PE762" i="1" s="1"/>
  <c r="JO762" i="1"/>
  <c r="JQ762" i="1" s="1"/>
  <c r="UZ761" i="1"/>
  <c r="VB761" i="1" s="1"/>
  <c r="GL764" i="1"/>
  <c r="GN764" i="1" s="1"/>
  <c r="AF764" i="1"/>
  <c r="AH764" i="1" s="1"/>
  <c r="AGB763" i="1"/>
  <c r="AGD763" i="1" s="1"/>
  <c r="W764" i="1"/>
  <c r="Y764" i="1" s="1"/>
  <c r="CQ762" i="1"/>
  <c r="CS762" i="1" s="1"/>
  <c r="MI761" i="1"/>
  <c r="MK761" i="1" s="1"/>
  <c r="AFJ760" i="1"/>
  <c r="AFL760" i="1" s="1"/>
  <c r="VR760" i="1"/>
  <c r="VT760" i="1" s="1"/>
  <c r="BY762" i="1"/>
  <c r="CA762" i="1" s="1"/>
  <c r="AO762" i="1"/>
  <c r="AQ762" i="1" s="1"/>
  <c r="BP761" i="1"/>
  <c r="BR761" i="1" s="1"/>
  <c r="AFS760" i="1"/>
  <c r="AFU760" i="1" s="1"/>
  <c r="RW760" i="1"/>
  <c r="RY760" i="1" s="1"/>
  <c r="PU760" i="1"/>
  <c r="PW760" i="1" s="1"/>
  <c r="DI760" i="1"/>
  <c r="DK760" i="1" s="1"/>
  <c r="NA761" i="1"/>
  <c r="NC761" i="1" s="1"/>
  <c r="KY761" i="1"/>
  <c r="LA761" i="1" s="1"/>
  <c r="JX761" i="1"/>
  <c r="JZ761" i="1" s="1"/>
  <c r="CH761" i="1"/>
  <c r="CJ761" i="1" s="1"/>
  <c r="IN760" i="1"/>
  <c r="IP760" i="1" s="1"/>
  <c r="BG760" i="1"/>
  <c r="BI760" i="1" s="1"/>
  <c r="FT761" i="1"/>
  <c r="FV761" i="1" s="1"/>
  <c r="ES761" i="1"/>
  <c r="EU761" i="1" s="1"/>
  <c r="WS760" i="1"/>
  <c r="WU760" i="1" s="1"/>
  <c r="SF760" i="1"/>
  <c r="SH760" i="1" s="1"/>
  <c r="QD760" i="1"/>
  <c r="QF760" i="1" s="1"/>
  <c r="PL760" i="1"/>
  <c r="PN760" i="1" s="1"/>
  <c r="DI739" i="1"/>
  <c r="DK739" i="1" s="1"/>
  <c r="IN738" i="1"/>
  <c r="IP738" i="1" s="1"/>
  <c r="BG739" i="1"/>
  <c r="BI739" i="1" s="1"/>
  <c r="AFA736" i="1"/>
  <c r="AFC736" i="1" s="1"/>
  <c r="SF780" i="1"/>
  <c r="SH780" i="1" s="1"/>
  <c r="AFA778" i="1"/>
  <c r="AFC778" i="1" s="1"/>
  <c r="SF781" i="1"/>
  <c r="SH781" i="1" s="1"/>
  <c r="YL778" i="1"/>
  <c r="YN778" i="1" s="1"/>
  <c r="NS778" i="1"/>
  <c r="NU778" i="1" s="1"/>
  <c r="UZ782" i="1"/>
  <c r="VB782" i="1" s="1"/>
  <c r="VR782" i="1"/>
  <c r="VT782" i="1" s="1"/>
  <c r="ADQ780" i="1"/>
  <c r="ADS780" i="1" s="1"/>
  <c r="LH772" i="1"/>
  <c r="LJ772" i="1" s="1"/>
  <c r="IW776" i="1"/>
  <c r="IY776" i="1" s="1"/>
  <c r="AFA774" i="1"/>
  <c r="AFC774" i="1" s="1"/>
  <c r="SX773" i="1"/>
  <c r="SZ773" i="1" s="1"/>
  <c r="XT746" i="1"/>
  <c r="XV746" i="1" s="1"/>
  <c r="SX746" i="1"/>
  <c r="SZ746" i="1" s="1"/>
  <c r="E746" i="1"/>
  <c r="G746" i="1" s="1"/>
  <c r="QD744" i="1"/>
  <c r="QF744" i="1" s="1"/>
  <c r="SO742" i="1"/>
  <c r="SQ742" i="1" s="1"/>
  <c r="HV746" i="1"/>
  <c r="HX746" i="1" s="1"/>
  <c r="PL745" i="1"/>
  <c r="PN745" i="1" s="1"/>
  <c r="CZ745" i="1"/>
  <c r="DB745" i="1" s="1"/>
  <c r="QV744" i="1"/>
  <c r="QX744" i="1" s="1"/>
  <c r="AGT743" i="1"/>
  <c r="AGV743" i="1" s="1"/>
  <c r="KY743" i="1"/>
  <c r="LA743" i="1" s="1"/>
  <c r="AFA742" i="1"/>
  <c r="AFC742" i="1" s="1"/>
  <c r="RW742" i="1"/>
  <c r="RY742" i="1" s="1"/>
  <c r="WS746" i="1"/>
  <c r="WU746" i="1" s="1"/>
  <c r="LH768" i="1"/>
  <c r="LJ768" i="1" s="1"/>
  <c r="HV767" i="1"/>
  <c r="HX767" i="1" s="1"/>
  <c r="AGB722" i="1"/>
  <c r="AGD722" i="1" s="1"/>
  <c r="UH722" i="1"/>
  <c r="UJ722" i="1" s="1"/>
  <c r="WS720" i="1"/>
  <c r="WU720" i="1" s="1"/>
  <c r="SH720" i="1"/>
  <c r="AO720" i="1"/>
  <c r="AQ720" i="1" s="1"/>
  <c r="AFS719" i="1"/>
  <c r="AFU719" i="1" s="1"/>
  <c r="ADQ719" i="1"/>
  <c r="ADS719" i="1" s="1"/>
  <c r="BP719" i="1"/>
  <c r="BR719" i="1" s="1"/>
  <c r="AFA718" i="1"/>
  <c r="AFC718" i="1" s="1"/>
  <c r="MR718" i="1"/>
  <c r="MT718" i="1" s="1"/>
  <c r="PU722" i="1"/>
  <c r="PW722" i="1" s="1"/>
  <c r="BG722" i="1"/>
  <c r="BI722" i="1" s="1"/>
  <c r="LZ721" i="1"/>
  <c r="MB721" i="1" s="1"/>
  <c r="IW721" i="1"/>
  <c r="IY721" i="1" s="1"/>
  <c r="FT721" i="1"/>
  <c r="FV721" i="1" s="1"/>
  <c r="TP722" i="1"/>
  <c r="TR722" i="1" s="1"/>
  <c r="QV722" i="1"/>
  <c r="QX722" i="1" s="1"/>
  <c r="PL722" i="1"/>
  <c r="PN722" i="1" s="1"/>
  <c r="JX722" i="1"/>
  <c r="JZ722" i="1" s="1"/>
  <c r="NJ721" i="1"/>
  <c r="NL721" i="1" s="1"/>
  <c r="UZ728" i="1"/>
  <c r="VB728" i="1" s="1"/>
  <c r="TP728" i="1"/>
  <c r="TR728" i="1" s="1"/>
  <c r="AGT727" i="1"/>
  <c r="AGV727" i="1" s="1"/>
  <c r="KG727" i="1"/>
  <c r="KI727" i="1" s="1"/>
  <c r="YL726" i="1"/>
  <c r="YN726" i="1" s="1"/>
  <c r="MR724" i="1"/>
  <c r="MT724" i="1" s="1"/>
  <c r="AGB726" i="1"/>
  <c r="AGD726" i="1" s="1"/>
  <c r="VR724" i="1"/>
  <c r="VT724" i="1" s="1"/>
  <c r="PL728" i="1"/>
  <c r="PN728" i="1" s="1"/>
  <c r="JX726" i="1"/>
  <c r="JZ726" i="1" s="1"/>
  <c r="FK725" i="1"/>
  <c r="FM725" i="1" s="1"/>
  <c r="WS727" i="1"/>
  <c r="WU727" i="1" s="1"/>
  <c r="PU726" i="1"/>
  <c r="PW726" i="1" s="1"/>
  <c r="OK726" i="1"/>
  <c r="OM726" i="1" s="1"/>
  <c r="LZ725" i="1"/>
  <c r="MB725" i="1" s="1"/>
  <c r="IW725" i="1"/>
  <c r="IY725" i="1" s="1"/>
  <c r="KY724" i="1"/>
  <c r="LA724" i="1" s="1"/>
  <c r="JO776" i="1"/>
  <c r="JQ776" i="1" s="1"/>
  <c r="CQ773" i="1"/>
  <c r="CS773" i="1" s="1"/>
  <c r="JF734" i="1"/>
  <c r="JH734" i="1" s="1"/>
  <c r="SF733" i="1"/>
  <c r="SH733" i="1" s="1"/>
  <c r="QV731" i="1"/>
  <c r="QX731" i="1" s="1"/>
  <c r="NJ731" i="1"/>
  <c r="NL731" i="1" s="1"/>
  <c r="CH758" i="1"/>
  <c r="CJ758" i="1" s="1"/>
  <c r="LQ757" i="1"/>
  <c r="LS757" i="1" s="1"/>
  <c r="SO756" i="1"/>
  <c r="SQ756" i="1" s="1"/>
  <c r="BG755" i="1"/>
  <c r="BI755" i="1" s="1"/>
  <c r="FT754" i="1"/>
  <c r="FV754" i="1" s="1"/>
  <c r="TP758" i="1"/>
  <c r="TR758" i="1" s="1"/>
  <c r="FK757" i="1"/>
  <c r="FM757" i="1" s="1"/>
  <c r="ES757" i="1"/>
  <c r="EU757" i="1" s="1"/>
  <c r="W757" i="1"/>
  <c r="Y757" i="1" s="1"/>
  <c r="XT755" i="1"/>
  <c r="XV755" i="1" s="1"/>
  <c r="JX755" i="1"/>
  <c r="JZ755" i="1" s="1"/>
  <c r="AFS779" i="1"/>
  <c r="AFU779" i="1" s="1"/>
  <c r="AGB781" i="1"/>
  <c r="AGD781" i="1" s="1"/>
  <c r="PU781" i="1"/>
  <c r="PW781" i="1" s="1"/>
  <c r="AO781" i="1"/>
  <c r="AQ781" i="1" s="1"/>
  <c r="NA778" i="1"/>
  <c r="NC778" i="1" s="1"/>
  <c r="LZ778" i="1"/>
  <c r="MB778" i="1" s="1"/>
  <c r="MC783" i="1" s="1"/>
  <c r="SX780" i="1"/>
  <c r="SZ780" i="1" s="1"/>
  <c r="XT728" i="1"/>
  <c r="XV728" i="1" s="1"/>
  <c r="YL728" i="1"/>
  <c r="YN728" i="1" s="1"/>
  <c r="LQ727" i="1"/>
  <c r="LS727" i="1" s="1"/>
  <c r="JX724" i="1"/>
  <c r="JZ724" i="1" s="1"/>
  <c r="JF728" i="1"/>
  <c r="JH728" i="1" s="1"/>
  <c r="ADQ722" i="1"/>
  <c r="ADS722" i="1" s="1"/>
  <c r="SH719" i="1"/>
  <c r="PC719" i="1"/>
  <c r="PE719" i="1" s="1"/>
  <c r="NA719" i="1"/>
  <c r="NC719" i="1" s="1"/>
  <c r="CZ719" i="1"/>
  <c r="DB719" i="1" s="1"/>
  <c r="ES722" i="1"/>
  <c r="EU722" i="1" s="1"/>
  <c r="AFS721" i="1"/>
  <c r="AFU721" i="1" s="1"/>
  <c r="BY721" i="1"/>
  <c r="CA721" i="1" s="1"/>
  <c r="AFJ720" i="1"/>
  <c r="AFL720" i="1" s="1"/>
  <c r="UZ720" i="1"/>
  <c r="VB720" i="1" s="1"/>
  <c r="RW719" i="1"/>
  <c r="RY719" i="1" s="1"/>
  <c r="MR719" i="1"/>
  <c r="MT719" i="1" s="1"/>
  <c r="JO719" i="1"/>
  <c r="JQ719" i="1" s="1"/>
  <c r="W719" i="1"/>
  <c r="Y719" i="1" s="1"/>
  <c r="JX718" i="1"/>
  <c r="JZ718" i="1" s="1"/>
  <c r="UH721" i="1"/>
  <c r="UJ721" i="1" s="1"/>
  <c r="PL721" i="1"/>
  <c r="PN721" i="1" s="1"/>
  <c r="CQ721" i="1"/>
  <c r="CS721" i="1" s="1"/>
  <c r="IN720" i="1"/>
  <c r="IP720" i="1" s="1"/>
  <c r="FT720" i="1"/>
  <c r="FV720" i="1" s="1"/>
  <c r="EJ720" i="1"/>
  <c r="EL720" i="1" s="1"/>
  <c r="CH720" i="1"/>
  <c r="CJ720" i="1" s="1"/>
  <c r="QD719" i="1"/>
  <c r="QF719" i="1" s="1"/>
  <c r="N719" i="1"/>
  <c r="P719" i="1" s="1"/>
  <c r="JF718" i="1"/>
  <c r="JH718" i="1" s="1"/>
  <c r="AX722" i="1"/>
  <c r="AZ722" i="1" s="1"/>
  <c r="DI721" i="1"/>
  <c r="DK721" i="1" s="1"/>
  <c r="AO719" i="1"/>
  <c r="AQ719" i="1" s="1"/>
  <c r="AGT740" i="1"/>
  <c r="AGV740" i="1" s="1"/>
  <c r="E740" i="1"/>
  <c r="G740" i="1" s="1"/>
  <c r="AHC739" i="1"/>
  <c r="AHE739" i="1" s="1"/>
  <c r="CQ739" i="1"/>
  <c r="CS739" i="1" s="1"/>
  <c r="BY738" i="1"/>
  <c r="CA738" i="1" s="1"/>
  <c r="AO737" i="1"/>
  <c r="AQ737" i="1" s="1"/>
  <c r="LQ736" i="1"/>
  <c r="LS736" i="1" s="1"/>
  <c r="N740" i="1"/>
  <c r="P740" i="1" s="1"/>
  <c r="XT739" i="1"/>
  <c r="XV739" i="1" s="1"/>
  <c r="CH739" i="1"/>
  <c r="CJ739" i="1" s="1"/>
  <c r="WS758" i="1"/>
  <c r="WU758" i="1" s="1"/>
  <c r="SX755" i="1"/>
  <c r="SZ755" i="1" s="1"/>
  <c r="W755" i="1"/>
  <c r="Y755" i="1" s="1"/>
  <c r="E755" i="1"/>
  <c r="G755" i="1" s="1"/>
  <c r="QD754" i="1"/>
  <c r="QF754" i="1" s="1"/>
  <c r="LQ754" i="1"/>
  <c r="LS754" i="1" s="1"/>
  <c r="KY754" i="1"/>
  <c r="LA754" i="1" s="1"/>
  <c r="DI754" i="1"/>
  <c r="DK754" i="1" s="1"/>
  <c r="AZ754" i="1"/>
  <c r="CQ757" i="1"/>
  <c r="CS757" i="1" s="1"/>
  <c r="AGK756" i="1"/>
  <c r="AGM756" i="1" s="1"/>
  <c r="AFJ755" i="1"/>
  <c r="AFL755" i="1" s="1"/>
  <c r="NJ755" i="1"/>
  <c r="NL755" i="1" s="1"/>
  <c r="ADQ754" i="1"/>
  <c r="ADS754" i="1" s="1"/>
  <c r="VR754" i="1"/>
  <c r="VT754" i="1" s="1"/>
  <c r="QV757" i="1"/>
  <c r="QX757" i="1" s="1"/>
  <c r="FT755" i="1"/>
  <c r="FV755" i="1" s="1"/>
  <c r="EJ755" i="1"/>
  <c r="EL755" i="1" s="1"/>
  <c r="AF755" i="1"/>
  <c r="AH755" i="1" s="1"/>
  <c r="UZ754" i="1"/>
  <c r="VB754" i="1" s="1"/>
  <c r="SO754" i="1"/>
  <c r="SQ754" i="1" s="1"/>
  <c r="RW754" i="1"/>
  <c r="RY754" i="1" s="1"/>
  <c r="PU754" i="1"/>
  <c r="PW754" i="1" s="1"/>
  <c r="CZ754" i="1"/>
  <c r="DB754" i="1" s="1"/>
  <c r="AO754" i="1"/>
  <c r="AQ754" i="1" s="1"/>
  <c r="MI758" i="1"/>
  <c r="MK758" i="1" s="1"/>
  <c r="HV754" i="1"/>
  <c r="HX754" i="1" s="1"/>
  <c r="ES754" i="1"/>
  <c r="EU754" i="1" s="1"/>
  <c r="BP754" i="1"/>
  <c r="BR754" i="1" s="1"/>
  <c r="IN758" i="1"/>
  <c r="IP758" i="1" s="1"/>
  <c r="NS756" i="1"/>
  <c r="NU756" i="1" s="1"/>
  <c r="OK754" i="1"/>
  <c r="OM754" i="1" s="1"/>
  <c r="N754" i="1"/>
  <c r="P754" i="1" s="1"/>
  <c r="AGB756" i="1"/>
  <c r="AGD756" i="1" s="1"/>
  <c r="IW754" i="1"/>
  <c r="IY754" i="1" s="1"/>
  <c r="BG754" i="1"/>
  <c r="BI754" i="1" s="1"/>
  <c r="NA755" i="1"/>
  <c r="NC755" i="1" s="1"/>
  <c r="PL754" i="1"/>
  <c r="PN754" i="1" s="1"/>
  <c r="MI780" i="1"/>
  <c r="MK780" i="1" s="1"/>
  <c r="LH779" i="1"/>
  <c r="LJ779" i="1" s="1"/>
  <c r="AGK778" i="1"/>
  <c r="AGM778" i="1" s="1"/>
  <c r="AFS778" i="1"/>
  <c r="AFU778" i="1" s="1"/>
  <c r="KG754" i="1"/>
  <c r="KI754" i="1" s="1"/>
  <c r="SF757" i="1"/>
  <c r="SH757" i="1" s="1"/>
  <c r="RW780" i="1"/>
  <c r="RY780" i="1" s="1"/>
  <c r="CQ781" i="1"/>
  <c r="CS781" i="1" s="1"/>
  <c r="NS779" i="1"/>
  <c r="NU779" i="1" s="1"/>
  <c r="JX756" i="1"/>
  <c r="JZ756" i="1" s="1"/>
  <c r="LH756" i="1"/>
  <c r="LJ756" i="1" s="1"/>
  <c r="AHC743" i="1"/>
  <c r="AHE743" i="1" s="1"/>
  <c r="IW746" i="1"/>
  <c r="IY746" i="1" s="1"/>
  <c r="OK761" i="1"/>
  <c r="OM761" i="1" s="1"/>
  <c r="MR761" i="1"/>
  <c r="MT761" i="1" s="1"/>
  <c r="ADQ746" i="1"/>
  <c r="ADS746" i="1" s="1"/>
  <c r="SO745" i="1"/>
  <c r="SQ745" i="1" s="1"/>
  <c r="NA745" i="1"/>
  <c r="NC745" i="1" s="1"/>
  <c r="AX745" i="1"/>
  <c r="AZ745" i="1" s="1"/>
  <c r="N745" i="1"/>
  <c r="P745" i="1" s="1"/>
  <c r="AGB744" i="1"/>
  <c r="AGD744" i="1" s="1"/>
  <c r="VR744" i="1"/>
  <c r="VT744" i="1" s="1"/>
  <c r="CZ743" i="1"/>
  <c r="DB743" i="1" s="1"/>
  <c r="BY743" i="1"/>
  <c r="CA743" i="1" s="1"/>
  <c r="E745" i="1"/>
  <c r="G745" i="1" s="1"/>
  <c r="DI744" i="1"/>
  <c r="DK744" i="1" s="1"/>
  <c r="SX743" i="1"/>
  <c r="SZ743" i="1" s="1"/>
  <c r="PL743" i="1"/>
  <c r="PN743" i="1" s="1"/>
  <c r="LQ742" i="1"/>
  <c r="LS742" i="1" s="1"/>
  <c r="NJ745" i="1"/>
  <c r="NL745" i="1" s="1"/>
  <c r="HV742" i="1"/>
  <c r="HX742" i="1" s="1"/>
  <c r="UZ745" i="1"/>
  <c r="VB745" i="1" s="1"/>
  <c r="KY745" i="1"/>
  <c r="LA745" i="1" s="1"/>
  <c r="JX745" i="1"/>
  <c r="JZ745" i="1" s="1"/>
  <c r="W745" i="1"/>
  <c r="Y745" i="1" s="1"/>
  <c r="RW743" i="1"/>
  <c r="RY743" i="1" s="1"/>
  <c r="PC743" i="1"/>
  <c r="PE743" i="1" s="1"/>
  <c r="CH743" i="1"/>
  <c r="CJ743" i="1" s="1"/>
  <c r="PU742" i="1"/>
  <c r="PW742" i="1" s="1"/>
  <c r="JO742" i="1"/>
  <c r="JQ742" i="1" s="1"/>
  <c r="IW742" i="1"/>
  <c r="IY742" i="1" s="1"/>
  <c r="KY780" i="1"/>
  <c r="LA780" i="1" s="1"/>
  <c r="LH781" i="1"/>
  <c r="LJ781" i="1" s="1"/>
  <c r="RW779" i="1"/>
  <c r="RY779" i="1" s="1"/>
  <c r="CH778" i="1"/>
  <c r="CJ778" i="1" s="1"/>
  <c r="DI782" i="1"/>
  <c r="DK782" i="1" s="1"/>
  <c r="SX778" i="1"/>
  <c r="SZ778" i="1" s="1"/>
  <c r="AO775" i="1"/>
  <c r="AQ775" i="1" s="1"/>
  <c r="UH776" i="1"/>
  <c r="UJ776" i="1" s="1"/>
  <c r="CZ773" i="1"/>
  <c r="DB773" i="1" s="1"/>
  <c r="WS762" i="1"/>
  <c r="WU762" i="1" s="1"/>
  <c r="QD762" i="1"/>
  <c r="QF762" i="1" s="1"/>
  <c r="AGB761" i="1"/>
  <c r="AGD761" i="1" s="1"/>
  <c r="PU761" i="1"/>
  <c r="PW761" i="1" s="1"/>
  <c r="FT762" i="1"/>
  <c r="FV762" i="1" s="1"/>
  <c r="ES763" i="1"/>
  <c r="EU763" i="1" s="1"/>
  <c r="LQ762" i="1"/>
  <c r="LS762" i="1" s="1"/>
  <c r="PL761" i="1"/>
  <c r="PN761" i="1" s="1"/>
  <c r="AGT764" i="1"/>
  <c r="AGV764" i="1" s="1"/>
  <c r="SX764" i="1"/>
  <c r="SZ764" i="1" s="1"/>
  <c r="RW763" i="1"/>
  <c r="RY763" i="1" s="1"/>
  <c r="QV763" i="1"/>
  <c r="QX763" i="1" s="1"/>
  <c r="OK762" i="1"/>
  <c r="OM762" i="1" s="1"/>
  <c r="W761" i="1"/>
  <c r="Y761" i="1" s="1"/>
  <c r="UZ760" i="1"/>
  <c r="VB760" i="1" s="1"/>
  <c r="BP760" i="1"/>
  <c r="BR760" i="1" s="1"/>
  <c r="AGK760" i="1"/>
  <c r="AGM760" i="1" s="1"/>
  <c r="NA760" i="1"/>
  <c r="NC760" i="1" s="1"/>
  <c r="BY760" i="1"/>
  <c r="CA760" i="1" s="1"/>
  <c r="SF761" i="1"/>
  <c r="SH761" i="1" s="1"/>
  <c r="TP760" i="1"/>
  <c r="TR760" i="1" s="1"/>
  <c r="AO760" i="1"/>
  <c r="AQ760" i="1" s="1"/>
  <c r="KY760" i="1"/>
  <c r="LA760" i="1" s="1"/>
  <c r="CZ760" i="1"/>
  <c r="DB760" i="1" s="1"/>
  <c r="CH760" i="1"/>
  <c r="CJ760" i="1" s="1"/>
  <c r="E760" i="1"/>
  <c r="G760" i="1" s="1"/>
  <c r="AF760" i="1"/>
  <c r="AH760" i="1" s="1"/>
  <c r="WS776" i="1"/>
  <c r="WU776" i="1" s="1"/>
  <c r="OK775" i="1"/>
  <c r="OM775" i="1" s="1"/>
  <c r="AGB775" i="1"/>
  <c r="AGD775" i="1" s="1"/>
  <c r="MI774" i="1"/>
  <c r="MK774" i="1" s="1"/>
  <c r="TP778" i="1"/>
  <c r="TR778" i="1" s="1"/>
  <c r="OK778" i="1"/>
  <c r="OM778" i="1" s="1"/>
  <c r="GL769" i="1"/>
  <c r="GN769" i="1" s="1"/>
  <c r="YL766" i="1"/>
  <c r="YN766" i="1" s="1"/>
  <c r="AO767" i="1"/>
  <c r="AQ767" i="1" s="1"/>
  <c r="CH768" i="1"/>
  <c r="CJ768" i="1" s="1"/>
  <c r="AF767" i="1"/>
  <c r="AH767" i="1" s="1"/>
  <c r="CQ772" i="1"/>
  <c r="CS772" i="1" s="1"/>
  <c r="MR773" i="1"/>
  <c r="MT773" i="1" s="1"/>
  <c r="XT762" i="1"/>
  <c r="XV762" i="1" s="1"/>
  <c r="NJ763" i="1"/>
  <c r="NL763" i="1" s="1"/>
  <c r="AGT761" i="1"/>
  <c r="AGV761" i="1" s="1"/>
  <c r="CZ761" i="1"/>
  <c r="DB761" i="1" s="1"/>
  <c r="AFA775" i="1"/>
  <c r="AFC775" i="1" s="1"/>
  <c r="XT775" i="1"/>
  <c r="XV775" i="1" s="1"/>
  <c r="SF728" i="1"/>
  <c r="SH728" i="1" s="1"/>
  <c r="PU728" i="1"/>
  <c r="PW728" i="1" s="1"/>
  <c r="UZ727" i="1"/>
  <c r="VB727" i="1" s="1"/>
  <c r="PL727" i="1"/>
  <c r="PN727" i="1" s="1"/>
  <c r="MR727" i="1"/>
  <c r="MT727" i="1" s="1"/>
  <c r="LH726" i="1"/>
  <c r="LJ726" i="1" s="1"/>
  <c r="KG726" i="1"/>
  <c r="KI726" i="1" s="1"/>
  <c r="PC725" i="1"/>
  <c r="PE725" i="1" s="1"/>
  <c r="FT725" i="1"/>
  <c r="FV725" i="1" s="1"/>
  <c r="CH725" i="1"/>
  <c r="CJ725" i="1" s="1"/>
  <c r="AF725" i="1"/>
  <c r="AH725" i="1" s="1"/>
  <c r="RW728" i="1"/>
  <c r="RY728" i="1" s="1"/>
  <c r="BP727" i="1"/>
  <c r="BR727" i="1" s="1"/>
  <c r="KY726" i="1"/>
  <c r="LA726" i="1" s="1"/>
  <c r="NS725" i="1"/>
  <c r="NU725" i="1" s="1"/>
  <c r="JO725" i="1"/>
  <c r="JQ725" i="1" s="1"/>
  <c r="CZ724" i="1"/>
  <c r="DB724" i="1" s="1"/>
  <c r="QV728" i="1"/>
  <c r="QX728" i="1" s="1"/>
  <c r="VR727" i="1"/>
  <c r="VT727" i="1" s="1"/>
  <c r="BY726" i="1"/>
  <c r="CA726" i="1" s="1"/>
  <c r="JF725" i="1"/>
  <c r="JH725" i="1" s="1"/>
  <c r="SO728" i="1"/>
  <c r="SQ728" i="1" s="1"/>
  <c r="SX727" i="1"/>
  <c r="SZ727" i="1" s="1"/>
  <c r="ES727" i="1"/>
  <c r="EU727" i="1" s="1"/>
  <c r="DI727" i="1"/>
  <c r="DK727" i="1" s="1"/>
  <c r="W727" i="1"/>
  <c r="Y727" i="1" s="1"/>
  <c r="ADQ726" i="1"/>
  <c r="ADS726" i="1" s="1"/>
  <c r="AO724" i="1"/>
  <c r="AQ724" i="1" s="1"/>
  <c r="E724" i="1"/>
  <c r="G724" i="1" s="1"/>
  <c r="NA758" i="1"/>
  <c r="NC758" i="1" s="1"/>
  <c r="CQ755" i="1"/>
  <c r="CS755" i="1" s="1"/>
  <c r="CZ756" i="1"/>
  <c r="DB756" i="1" s="1"/>
  <c r="QV756" i="1"/>
  <c r="QX756" i="1" s="1"/>
  <c r="IN756" i="1"/>
  <c r="IP756" i="1" s="1"/>
  <c r="WS755" i="1"/>
  <c r="WU755" i="1" s="1"/>
  <c r="PU755" i="1"/>
  <c r="PW755" i="1" s="1"/>
  <c r="ES755" i="1"/>
  <c r="EU755" i="1" s="1"/>
  <c r="AO755" i="1"/>
  <c r="AQ755" i="1" s="1"/>
  <c r="QV754" i="1"/>
  <c r="QX754" i="1" s="1"/>
  <c r="LZ758" i="1"/>
  <c r="MB758" i="1" s="1"/>
  <c r="UZ756" i="1"/>
  <c r="VB756" i="1" s="1"/>
  <c r="AF756" i="1"/>
  <c r="AH756" i="1" s="1"/>
  <c r="FK758" i="1"/>
  <c r="FM758" i="1" s="1"/>
  <c r="PL757" i="1"/>
  <c r="PN757" i="1" s="1"/>
  <c r="DI758" i="1"/>
  <c r="DK758" i="1" s="1"/>
  <c r="GL756" i="1"/>
  <c r="GN756" i="1" s="1"/>
  <c r="VR755" i="1"/>
  <c r="VT755" i="1" s="1"/>
  <c r="CH754" i="1"/>
  <c r="CJ754" i="1" s="1"/>
  <c r="QD756" i="1"/>
  <c r="QF756" i="1" s="1"/>
  <c r="MI756" i="1"/>
  <c r="MK756" i="1" s="1"/>
  <c r="AX756" i="1"/>
  <c r="AZ756" i="1" s="1"/>
  <c r="KY755" i="1"/>
  <c r="LA755" i="1" s="1"/>
  <c r="BY754" i="1"/>
  <c r="CA754" i="1" s="1"/>
  <c r="N756" i="1"/>
  <c r="P756" i="1" s="1"/>
  <c r="E754" i="1"/>
  <c r="G754" i="1" s="1"/>
  <c r="AFS749" i="1"/>
  <c r="AFU749" i="1" s="1"/>
  <c r="TP752" i="1"/>
  <c r="TR752" i="1" s="1"/>
  <c r="DI716" i="1"/>
  <c r="DK716" i="1" s="1"/>
  <c r="E716" i="1"/>
  <c r="G716" i="1" s="1"/>
  <c r="SF715" i="1"/>
  <c r="SH715" i="1" s="1"/>
  <c r="PC715" i="1"/>
  <c r="PE715" i="1" s="1"/>
  <c r="FT715" i="1"/>
  <c r="FV715" i="1" s="1"/>
  <c r="AF715" i="1"/>
  <c r="AH715" i="1" s="1"/>
  <c r="MR714" i="1"/>
  <c r="MT714" i="1" s="1"/>
  <c r="UZ716" i="1"/>
  <c r="VB716" i="1" s="1"/>
  <c r="PL716" i="1"/>
  <c r="PN716" i="1" s="1"/>
  <c r="KG716" i="1"/>
  <c r="KI716" i="1" s="1"/>
  <c r="IN716" i="1"/>
  <c r="IP716" i="1" s="1"/>
  <c r="GL716" i="1"/>
  <c r="GN716" i="1" s="1"/>
  <c r="CH716" i="1"/>
  <c r="CJ716" i="1" s="1"/>
  <c r="AGT715" i="1"/>
  <c r="AGV715" i="1" s="1"/>
  <c r="SX715" i="1"/>
  <c r="SZ715" i="1" s="1"/>
  <c r="N715" i="1"/>
  <c r="P715" i="1" s="1"/>
  <c r="VR716" i="1"/>
  <c r="VT716" i="1" s="1"/>
  <c r="KY716" i="1"/>
  <c r="LA716" i="1" s="1"/>
  <c r="JX715" i="1"/>
  <c r="JZ715" i="1" s="1"/>
  <c r="ES715" i="1"/>
  <c r="EU715" i="1" s="1"/>
  <c r="W714" i="1"/>
  <c r="Y714" i="1" s="1"/>
  <c r="AHC713" i="1"/>
  <c r="AHE713" i="1" s="1"/>
  <c r="AFS713" i="1"/>
  <c r="AFU713" i="1" s="1"/>
  <c r="XT713" i="1"/>
  <c r="XV713" i="1" s="1"/>
  <c r="OK713" i="1"/>
  <c r="OM713" i="1" s="1"/>
  <c r="AGK775" i="1"/>
  <c r="AGM775" i="1" s="1"/>
  <c r="YL772" i="1"/>
  <c r="YN772" i="1" s="1"/>
  <c r="HV772" i="1"/>
  <c r="HX772" i="1" s="1"/>
  <c r="EJ766" i="1"/>
  <c r="EL766" i="1" s="1"/>
  <c r="BP767" i="1"/>
  <c r="BR767" i="1" s="1"/>
  <c r="N767" i="1"/>
  <c r="P767" i="1" s="1"/>
  <c r="CQ767" i="1"/>
  <c r="CS767" i="1" s="1"/>
  <c r="AHC766" i="1"/>
  <c r="AHE766" i="1" s="1"/>
  <c r="AFS740" i="1"/>
  <c r="AFU740" i="1" s="1"/>
  <c r="XT740" i="1"/>
  <c r="XV740" i="1" s="1"/>
  <c r="NJ740" i="1"/>
  <c r="NL740" i="1" s="1"/>
  <c r="BY739" i="1"/>
  <c r="CA739" i="1" s="1"/>
  <c r="AX740" i="1"/>
  <c r="AZ740" i="1" s="1"/>
  <c r="AFA738" i="1"/>
  <c r="AFC738" i="1" s="1"/>
  <c r="AO738" i="1"/>
  <c r="AQ738" i="1" s="1"/>
  <c r="FK778" i="1"/>
  <c r="FM778" i="1" s="1"/>
  <c r="DI778" i="1"/>
  <c r="DK778" i="1" s="1"/>
  <c r="WS716" i="1"/>
  <c r="WU716" i="1" s="1"/>
  <c r="PU716" i="1"/>
  <c r="PW716" i="1" s="1"/>
  <c r="BG716" i="1"/>
  <c r="BI716" i="1" s="1"/>
  <c r="AFA715" i="1"/>
  <c r="AFC715" i="1" s="1"/>
  <c r="NA715" i="1"/>
  <c r="NC715" i="1" s="1"/>
  <c r="LH714" i="1"/>
  <c r="LJ714" i="1" s="1"/>
  <c r="MR713" i="1"/>
  <c r="MT713" i="1" s="1"/>
  <c r="FK713" i="1"/>
  <c r="FM713" i="1" s="1"/>
  <c r="HV715" i="1"/>
  <c r="HX715" i="1" s="1"/>
  <c r="BP716" i="1"/>
  <c r="BR716" i="1" s="1"/>
  <c r="AX716" i="1"/>
  <c r="AZ716" i="1" s="1"/>
  <c r="YL714" i="1"/>
  <c r="YN714" i="1" s="1"/>
  <c r="AGB716" i="1"/>
  <c r="AGD716" i="1" s="1"/>
  <c r="QD716" i="1"/>
  <c r="QF716" i="1" s="1"/>
  <c r="MI716" i="1"/>
  <c r="MK716" i="1" s="1"/>
  <c r="LZ715" i="1"/>
  <c r="MB715" i="1" s="1"/>
  <c r="EJ713" i="1"/>
  <c r="EL713" i="1" s="1"/>
  <c r="DI764" i="1"/>
  <c r="DK764" i="1" s="1"/>
  <c r="HV761" i="1"/>
  <c r="HX761" i="1" s="1"/>
  <c r="YL733" i="1"/>
  <c r="YN733" i="1" s="1"/>
  <c r="OK734" i="1"/>
  <c r="OM734" i="1" s="1"/>
  <c r="TP733" i="1"/>
  <c r="TR733" i="1" s="1"/>
  <c r="JX733" i="1"/>
  <c r="JZ733" i="1" s="1"/>
  <c r="QD757" i="1"/>
  <c r="QF757" i="1" s="1"/>
  <c r="DI756" i="1"/>
  <c r="DK756" i="1" s="1"/>
  <c r="BY755" i="1"/>
  <c r="CA755" i="1" s="1"/>
  <c r="WS754" i="1"/>
  <c r="WU754" i="1" s="1"/>
  <c r="GL754" i="1"/>
  <c r="GN754" i="1" s="1"/>
  <c r="CQ754" i="1"/>
  <c r="CS754" i="1" s="1"/>
  <c r="AF754" i="1"/>
  <c r="AH754" i="1" s="1"/>
  <c r="AFS758" i="1"/>
  <c r="AFU758" i="1" s="1"/>
  <c r="SO758" i="1"/>
  <c r="SQ758" i="1" s="1"/>
  <c r="FT758" i="1"/>
  <c r="FV758" i="1" s="1"/>
  <c r="BG757" i="1"/>
  <c r="BI757" i="1" s="1"/>
  <c r="E757" i="1"/>
  <c r="G757" i="1" s="1"/>
  <c r="ADQ756" i="1"/>
  <c r="ADS756" i="1" s="1"/>
  <c r="LQ756" i="1"/>
  <c r="LS756" i="1" s="1"/>
  <c r="AFA754" i="1"/>
  <c r="AFC754" i="1" s="1"/>
  <c r="AGK758" i="1"/>
  <c r="AGM758" i="1" s="1"/>
  <c r="AX758" i="1"/>
  <c r="AZ758" i="1" s="1"/>
  <c r="IN755" i="1"/>
  <c r="IP755" i="1" s="1"/>
  <c r="CZ755" i="1"/>
  <c r="DB755" i="1" s="1"/>
  <c r="CH755" i="1"/>
  <c r="CJ755" i="1" s="1"/>
  <c r="BP755" i="1"/>
  <c r="BR755" i="1" s="1"/>
  <c r="W754" i="1"/>
  <c r="Y754" i="1" s="1"/>
  <c r="UZ758" i="1"/>
  <c r="VB758" i="1" s="1"/>
  <c r="SX758" i="1"/>
  <c r="SZ758" i="1" s="1"/>
  <c r="PC754" i="1"/>
  <c r="PE754" i="1" s="1"/>
  <c r="NA754" i="1"/>
  <c r="NC754" i="1" s="1"/>
  <c r="MI754" i="1"/>
  <c r="MK754" i="1" s="1"/>
  <c r="MI746" i="1"/>
  <c r="MK746" i="1" s="1"/>
  <c r="NS744" i="1"/>
  <c r="NU744" i="1" s="1"/>
  <c r="AGT744" i="1"/>
  <c r="AGV744" i="1" s="1"/>
  <c r="TP746" i="1"/>
  <c r="TR746" i="1" s="1"/>
  <c r="CQ751" i="1"/>
  <c r="CS751" i="1" s="1"/>
  <c r="MR751" i="1"/>
  <c r="MT751" i="1" s="1"/>
  <c r="AHC761" i="1"/>
  <c r="AHE761" i="1" s="1"/>
  <c r="WS764" i="1"/>
  <c r="WU764" i="1" s="1"/>
  <c r="DI762" i="1"/>
  <c r="DK762" i="1" s="1"/>
  <c r="AF763" i="1"/>
  <c r="AH763" i="1" s="1"/>
  <c r="LQ764" i="1"/>
  <c r="LS764" i="1" s="1"/>
  <c r="AFA748" i="1"/>
  <c r="AFC748" i="1" s="1"/>
  <c r="MR749" i="1"/>
  <c r="MT749" i="1" s="1"/>
  <c r="W726" i="1"/>
  <c r="Y726" i="1" s="1"/>
  <c r="N725" i="1"/>
  <c r="P725" i="1" s="1"/>
  <c r="PL724" i="1"/>
  <c r="PN724" i="1" s="1"/>
  <c r="SO727" i="1"/>
  <c r="SQ727" i="1" s="1"/>
  <c r="IN727" i="1"/>
  <c r="IP727" i="1" s="1"/>
  <c r="AFJ726" i="1"/>
  <c r="AFL726" i="1" s="1"/>
  <c r="SX726" i="1"/>
  <c r="SZ726" i="1" s="1"/>
  <c r="AX726" i="1"/>
  <c r="AZ726" i="1" s="1"/>
  <c r="VR725" i="1"/>
  <c r="VT725" i="1" s="1"/>
  <c r="UZ724" i="1"/>
  <c r="VB724" i="1" s="1"/>
  <c r="NA724" i="1"/>
  <c r="NC724" i="1" s="1"/>
  <c r="AGT728" i="1"/>
  <c r="AGV728" i="1" s="1"/>
  <c r="NJ726" i="1"/>
  <c r="NL726" i="1" s="1"/>
  <c r="PU725" i="1"/>
  <c r="PW725" i="1" s="1"/>
  <c r="ES725" i="1"/>
  <c r="EU725" i="1" s="1"/>
  <c r="CQ725" i="1"/>
  <c r="CS725" i="1" s="1"/>
  <c r="BY725" i="1"/>
  <c r="CA725" i="1" s="1"/>
  <c r="AO725" i="1"/>
  <c r="AQ725" i="1" s="1"/>
  <c r="GL724" i="1"/>
  <c r="GN724" i="1" s="1"/>
  <c r="JF727" i="1"/>
  <c r="JH727" i="1" s="1"/>
  <c r="E727" i="1"/>
  <c r="G727" i="1" s="1"/>
  <c r="UH726" i="1"/>
  <c r="UJ726" i="1" s="1"/>
  <c r="SF726" i="1"/>
  <c r="SH726" i="1" s="1"/>
  <c r="FT726" i="1"/>
  <c r="FV726" i="1" s="1"/>
  <c r="EJ726" i="1"/>
  <c r="EL726" i="1" s="1"/>
  <c r="CZ726" i="1"/>
  <c r="DB726" i="1" s="1"/>
  <c r="BP726" i="1"/>
  <c r="BR726" i="1" s="1"/>
  <c r="TP725" i="1"/>
  <c r="TR725" i="1" s="1"/>
  <c r="BG724" i="1"/>
  <c r="BI724" i="1" s="1"/>
  <c r="DI724" i="1"/>
  <c r="DK724" i="1" s="1"/>
  <c r="AF724" i="1"/>
  <c r="AH724" i="1" s="1"/>
  <c r="SX770" i="1"/>
  <c r="SZ770" i="1" s="1"/>
  <c r="CQ766" i="1"/>
  <c r="CS766" i="1" s="1"/>
  <c r="DI768" i="1"/>
  <c r="DK768" i="1" s="1"/>
  <c r="N763" i="1"/>
  <c r="P763" i="1" s="1"/>
  <c r="AGT762" i="1"/>
  <c r="AGV762" i="1" s="1"/>
  <c r="SO762" i="1"/>
  <c r="SQ762" i="1" s="1"/>
  <c r="MR760" i="1"/>
  <c r="MT760" i="1" s="1"/>
  <c r="FK760" i="1"/>
  <c r="FM760" i="1" s="1"/>
  <c r="AET749" i="1" l="1"/>
  <c r="AEU753" i="1" s="1"/>
  <c r="AET758" i="1"/>
  <c r="AET775" i="1"/>
  <c r="AEU777" i="1" s="1"/>
  <c r="AEK754" i="1"/>
  <c r="AEL759" i="1" s="1"/>
  <c r="AEK725" i="1"/>
  <c r="AEK763" i="1"/>
  <c r="AEL765" i="1" s="1"/>
  <c r="AEC783" i="1"/>
  <c r="AEB782" i="1"/>
  <c r="AEC777" i="1"/>
  <c r="AEB776" i="1"/>
  <c r="AEB730" i="1"/>
  <c r="AEC735" i="1" s="1"/>
  <c r="AEB760" i="1"/>
  <c r="AEC765" i="1" s="1"/>
  <c r="TI778" i="1"/>
  <c r="TJ783" i="1" s="1"/>
  <c r="G712" i="1"/>
  <c r="AHF783" i="1"/>
  <c r="XW783" i="1"/>
  <c r="GF777" i="1"/>
  <c r="YF783" i="1"/>
  <c r="AEC741" i="1"/>
  <c r="AEU729" i="1"/>
  <c r="YF777" i="1"/>
  <c r="AEU783" i="1"/>
  <c r="XE753" i="1"/>
  <c r="ADK753" i="1"/>
  <c r="KS747" i="1"/>
  <c r="HP783" i="1"/>
  <c r="DU765" i="1"/>
  <c r="AEU735" i="1"/>
  <c r="AEL777" i="1"/>
  <c r="AEL753" i="1"/>
  <c r="AEU741" i="1"/>
  <c r="XE765" i="1"/>
  <c r="AEL771" i="1"/>
  <c r="ADK759" i="1"/>
  <c r="XE735" i="1"/>
  <c r="AEL723" i="1"/>
  <c r="YF747" i="1"/>
  <c r="GX771" i="1"/>
  <c r="OW741" i="1"/>
  <c r="DU777" i="1"/>
  <c r="IH777" i="1"/>
  <c r="KS753" i="1"/>
  <c r="AEC771" i="1"/>
  <c r="OW747" i="1"/>
  <c r="OW759" i="1"/>
  <c r="AEL783" i="1"/>
  <c r="HP777" i="1"/>
  <c r="YF765" i="1"/>
  <c r="AEC759" i="1"/>
  <c r="AEC723" i="1"/>
  <c r="AEC747" i="1"/>
  <c r="AEU747" i="1"/>
  <c r="AEC729" i="1"/>
  <c r="AEL735" i="1"/>
  <c r="AEL747" i="1"/>
  <c r="AEC753" i="1"/>
  <c r="AEU723" i="1"/>
  <c r="AEU717" i="1"/>
  <c r="AEU765" i="1"/>
  <c r="AEL741" i="1"/>
  <c r="YF741" i="1"/>
  <c r="WM747" i="1"/>
  <c r="XE759" i="1"/>
  <c r="GF771" i="1"/>
  <c r="WM729" i="1"/>
  <c r="IH771" i="1"/>
  <c r="DU747" i="1"/>
  <c r="AEL717" i="1"/>
  <c r="YF729" i="1"/>
  <c r="WM783" i="1"/>
  <c r="AEC717" i="1"/>
  <c r="AEB785" i="1"/>
  <c r="IH783" i="1"/>
  <c r="TJ747" i="1"/>
  <c r="HP729" i="1"/>
  <c r="HP747" i="1"/>
  <c r="XE771" i="1"/>
  <c r="KS765" i="1"/>
  <c r="TJ777" i="1"/>
  <c r="XE723" i="1"/>
  <c r="DU717" i="1"/>
  <c r="DT785" i="1"/>
  <c r="WL785" i="1"/>
  <c r="P43" i="1" s="1"/>
  <c r="WM717" i="1"/>
  <c r="ADK729" i="1"/>
  <c r="IH765" i="1"/>
  <c r="TJ759" i="1"/>
  <c r="WM753" i="1"/>
  <c r="GF747" i="1"/>
  <c r="GX777" i="1"/>
  <c r="IH753" i="1"/>
  <c r="DU723" i="1"/>
  <c r="TJ723" i="1"/>
  <c r="ADK777" i="1"/>
  <c r="GF735" i="1"/>
  <c r="KS759" i="1"/>
  <c r="GF729" i="1"/>
  <c r="OW717" i="1"/>
  <c r="OV785" i="1"/>
  <c r="P67" i="1" s="1"/>
  <c r="GF753" i="1"/>
  <c r="DU783" i="1"/>
  <c r="DU741" i="1"/>
  <c r="KS771" i="1"/>
  <c r="HP735" i="1"/>
  <c r="DU771" i="1"/>
  <c r="TJ771" i="1"/>
  <c r="GX783" i="1"/>
  <c r="ADK741" i="1"/>
  <c r="XE741" i="1"/>
  <c r="HP765" i="1"/>
  <c r="ADK717" i="1"/>
  <c r="ADJ785" i="1"/>
  <c r="YF717" i="1"/>
  <c r="YE785" i="1"/>
  <c r="DU759" i="1"/>
  <c r="GX753" i="1"/>
  <c r="YF753" i="1"/>
  <c r="XE777" i="1"/>
  <c r="HP741" i="1"/>
  <c r="TJ753" i="1"/>
  <c r="OW723" i="1"/>
  <c r="HP723" i="1"/>
  <c r="WM723" i="1"/>
  <c r="WM777" i="1"/>
  <c r="DU735" i="1"/>
  <c r="ADK783" i="1"/>
  <c r="KS717" i="1"/>
  <c r="KR785" i="1"/>
  <c r="XE729" i="1"/>
  <c r="TJ717" i="1"/>
  <c r="OW783" i="1"/>
  <c r="WM741" i="1"/>
  <c r="GX747" i="1"/>
  <c r="WM771" i="1"/>
  <c r="GX741" i="1"/>
  <c r="HO785" i="1"/>
  <c r="P65" i="1" s="1"/>
  <c r="HP717" i="1"/>
  <c r="XD785" i="1"/>
  <c r="P100" i="1" s="1"/>
  <c r="XE717" i="1"/>
  <c r="DU729" i="1"/>
  <c r="IH747" i="1"/>
  <c r="KS729" i="1"/>
  <c r="WM759" i="1"/>
  <c r="DU753" i="1"/>
  <c r="HP753" i="1"/>
  <c r="OW735" i="1"/>
  <c r="ADK735" i="1"/>
  <c r="HP759" i="1"/>
  <c r="IH741" i="1"/>
  <c r="IH723" i="1"/>
  <c r="TJ729" i="1"/>
  <c r="IG785" i="1"/>
  <c r="L428" i="1" s="1"/>
  <c r="IH717" i="1"/>
  <c r="OW777" i="1"/>
  <c r="TJ765" i="1"/>
  <c r="KS735" i="1"/>
  <c r="XE747" i="1"/>
  <c r="GX735" i="1"/>
  <c r="GX729" i="1"/>
  <c r="OW753" i="1"/>
  <c r="HP771" i="1"/>
  <c r="YF771" i="1"/>
  <c r="GF783" i="1"/>
  <c r="OW765" i="1"/>
  <c r="TJ741" i="1"/>
  <c r="GF717" i="1"/>
  <c r="GE785" i="1"/>
  <c r="P110" i="1" s="1"/>
  <c r="GX717" i="1"/>
  <c r="GW785" i="1"/>
  <c r="P111" i="1" s="1"/>
  <c r="OW729" i="1"/>
  <c r="ADK747" i="1"/>
  <c r="GF759" i="1"/>
  <c r="YF759" i="1"/>
  <c r="IH759" i="1"/>
  <c r="KS741" i="1"/>
  <c r="GX765" i="1"/>
  <c r="GX723" i="1"/>
  <c r="KS723" i="1"/>
  <c r="ADK723" i="1"/>
  <c r="WM735" i="1"/>
  <c r="TJ735" i="1"/>
  <c r="IH729" i="1"/>
  <c r="GF723" i="1"/>
  <c r="YF723" i="1"/>
  <c r="GX759" i="1"/>
  <c r="OW771" i="1"/>
  <c r="IH735" i="1"/>
  <c r="ADK771" i="1"/>
  <c r="YF735" i="1"/>
  <c r="ADK765" i="1"/>
  <c r="GF741" i="1"/>
  <c r="WM765" i="1"/>
  <c r="SR783" i="1"/>
  <c r="AFD783" i="1"/>
  <c r="TA777" i="1"/>
  <c r="NM777" i="1"/>
  <c r="YO783" i="1"/>
  <c r="VU777" i="1"/>
  <c r="MU783" i="1"/>
  <c r="EV783" i="1"/>
  <c r="AI777" i="1"/>
  <c r="Q771" i="1"/>
  <c r="GO777" i="1"/>
  <c r="UK783" i="1"/>
  <c r="BA783" i="1"/>
  <c r="FW777" i="1"/>
  <c r="NM771" i="1"/>
  <c r="DC777" i="1"/>
  <c r="PF783" i="1"/>
  <c r="AI783" i="1"/>
  <c r="FN777" i="1"/>
  <c r="AR777" i="1"/>
  <c r="VC777" i="1"/>
  <c r="PF777" i="1"/>
  <c r="KA777" i="1"/>
  <c r="AGE783" i="1"/>
  <c r="WV783" i="1"/>
  <c r="IQ783" i="1"/>
  <c r="QG783" i="1"/>
  <c r="JR783" i="1"/>
  <c r="VU783" i="1"/>
  <c r="Z783" i="1"/>
  <c r="CB783" i="1"/>
  <c r="EM783" i="1"/>
  <c r="GO783" i="1"/>
  <c r="KJ783" i="1"/>
  <c r="NM783" i="1"/>
  <c r="Q783" i="1"/>
  <c r="QY783" i="1"/>
  <c r="FW783" i="1"/>
  <c r="H783" i="1"/>
  <c r="AV462" i="1" s="1"/>
  <c r="H777" i="1"/>
  <c r="AR462" i="1" s="1"/>
  <c r="CB777" i="1"/>
  <c r="UK777" i="1"/>
  <c r="JR777" i="1"/>
  <c r="ND777" i="1"/>
  <c r="XW777" i="1"/>
  <c r="DL777" i="1"/>
  <c r="AGN777" i="1"/>
  <c r="QY777" i="1"/>
  <c r="BJ777" i="1"/>
  <c r="Q777" i="1"/>
  <c r="BA777" i="1"/>
  <c r="IQ777" i="1"/>
  <c r="SR777" i="1"/>
  <c r="CK777" i="1"/>
  <c r="Z777" i="1"/>
  <c r="NV777" i="1"/>
  <c r="PX777" i="1"/>
  <c r="MC777" i="1"/>
  <c r="BS777" i="1"/>
  <c r="PO777" i="1"/>
  <c r="EM777" i="1"/>
  <c r="EM771" i="1"/>
  <c r="UK753" i="1"/>
  <c r="CK783" i="1"/>
  <c r="QY753" i="1"/>
  <c r="AHF771" i="1"/>
  <c r="JR771" i="1"/>
  <c r="CB771" i="1"/>
  <c r="UK771" i="1"/>
  <c r="FW771" i="1"/>
  <c r="ON771" i="1"/>
  <c r="Z771" i="1"/>
  <c r="SR771" i="1"/>
  <c r="DC771" i="1"/>
  <c r="ND771" i="1"/>
  <c r="BJ771" i="1"/>
  <c r="AGW771" i="1"/>
  <c r="FN765" i="1"/>
  <c r="XW765" i="1"/>
  <c r="NM765" i="1"/>
  <c r="AHF765" i="1"/>
  <c r="AR747" i="1"/>
  <c r="BJ783" i="1"/>
  <c r="AHF753" i="1"/>
  <c r="PO783" i="1"/>
  <c r="MU753" i="1"/>
  <c r="CT753" i="1"/>
  <c r="JR747" i="1"/>
  <c r="UK747" i="1"/>
  <c r="BJ753" i="1"/>
  <c r="VU771" i="1"/>
  <c r="BA765" i="1"/>
  <c r="AFM783" i="1"/>
  <c r="XW771" i="1"/>
  <c r="ADT777" i="1"/>
  <c r="LT747" i="1"/>
  <c r="JI723" i="1"/>
  <c r="VC741" i="1"/>
  <c r="MU765" i="1"/>
  <c r="JI783" i="1"/>
  <c r="WV759" i="1"/>
  <c r="HY741" i="1"/>
  <c r="UK741" i="1"/>
  <c r="KA783" i="1"/>
  <c r="DL729" i="1"/>
  <c r="AI729" i="1"/>
  <c r="TS783" i="1"/>
  <c r="QG735" i="1"/>
  <c r="MC765" i="1"/>
  <c r="AGE753" i="1"/>
  <c r="VC783" i="1"/>
  <c r="HY759" i="1"/>
  <c r="YO765" i="1"/>
  <c r="BJ729" i="1"/>
  <c r="KA729" i="1"/>
  <c r="LK777" i="1"/>
  <c r="SI753" i="1"/>
  <c r="IZ783" i="1"/>
  <c r="VC765" i="1"/>
  <c r="YO759" i="1"/>
  <c r="CT759" i="1"/>
  <c r="AR765" i="1"/>
  <c r="PX741" i="1"/>
  <c r="H765" i="1"/>
  <c r="AJ462" i="1" s="1"/>
  <c r="ADT765" i="1"/>
  <c r="JI759" i="1"/>
  <c r="RZ777" i="1"/>
  <c r="IZ759" i="1"/>
  <c r="TS765" i="1"/>
  <c r="AGN765" i="1"/>
  <c r="BJ765" i="1"/>
  <c r="AFV747" i="1"/>
  <c r="AGN747" i="1"/>
  <c r="VU741" i="1"/>
  <c r="LB777" i="1"/>
  <c r="KJ777" i="1"/>
  <c r="GO729" i="1"/>
  <c r="ND729" i="1"/>
  <c r="AFD753" i="1"/>
  <c r="KA723" i="1"/>
  <c r="AFV765" i="1"/>
  <c r="VC729" i="1"/>
  <c r="KA753" i="1"/>
  <c r="TA753" i="1"/>
  <c r="PF753" i="1"/>
  <c r="Z759" i="1"/>
  <c r="AFV783" i="1"/>
  <c r="ND783" i="1"/>
  <c r="AFD747" i="1"/>
  <c r="AFM765" i="1"/>
  <c r="ON747" i="1"/>
  <c r="QG741" i="1"/>
  <c r="TA735" i="1"/>
  <c r="QG753" i="1"/>
  <c r="YO753" i="1"/>
  <c r="YO771" i="1"/>
  <c r="KJ759" i="1"/>
  <c r="PX747" i="1"/>
  <c r="AGN783" i="1"/>
  <c r="AFD735" i="1"/>
  <c r="PO741" i="1"/>
  <c r="AFM735" i="1"/>
  <c r="LK765" i="1"/>
  <c r="ADT753" i="1"/>
  <c r="ND759" i="1"/>
  <c r="YO777" i="1"/>
  <c r="ND765" i="1"/>
  <c r="IQ747" i="1"/>
  <c r="HY729" i="1"/>
  <c r="HY753" i="1"/>
  <c r="EM765" i="1"/>
  <c r="CB753" i="1"/>
  <c r="JI741" i="1"/>
  <c r="QY759" i="1"/>
  <c r="BS747" i="1"/>
  <c r="PF741" i="1"/>
  <c r="AGN735" i="1"/>
  <c r="LB765" i="1"/>
  <c r="DL783" i="1"/>
  <c r="ON777" i="1"/>
  <c r="TA783" i="1"/>
  <c r="HY747" i="1"/>
  <c r="BS765" i="1"/>
  <c r="LT741" i="1"/>
  <c r="MC747" i="1"/>
  <c r="GO753" i="1"/>
  <c r="SR735" i="1"/>
  <c r="EM735" i="1"/>
  <c r="AI753" i="1"/>
  <c r="AFM753" i="1"/>
  <c r="EV753" i="1"/>
  <c r="CK753" i="1"/>
  <c r="AFD765" i="1"/>
  <c r="ADT783" i="1"/>
  <c r="QG777" i="1"/>
  <c r="FN783" i="1"/>
  <c r="CT771" i="1"/>
  <c r="ML759" i="1"/>
  <c r="AFD759" i="1"/>
  <c r="AI759" i="1"/>
  <c r="HY777" i="1"/>
  <c r="CT777" i="1"/>
  <c r="CB765" i="1"/>
  <c r="ON759" i="1"/>
  <c r="AFD723" i="1"/>
  <c r="IQ765" i="1"/>
  <c r="VU765" i="1"/>
  <c r="EV747" i="1"/>
  <c r="IZ741" i="1"/>
  <c r="FW741" i="1"/>
  <c r="RZ741" i="1"/>
  <c r="MU759" i="1"/>
  <c r="LT777" i="1"/>
  <c r="EM753" i="1"/>
  <c r="AFM771" i="1"/>
  <c r="TS777" i="1"/>
  <c r="KA771" i="1"/>
  <c r="PO729" i="1"/>
  <c r="PF759" i="1"/>
  <c r="GO759" i="1"/>
  <c r="ON783" i="1"/>
  <c r="CK765" i="1"/>
  <c r="RZ759" i="1"/>
  <c r="LK747" i="1"/>
  <c r="AFM747" i="1"/>
  <c r="AI747" i="1"/>
  <c r="KJ747" i="1"/>
  <c r="RZ753" i="1"/>
  <c r="AHF777" i="1"/>
  <c r="SI741" i="1"/>
  <c r="LB753" i="1"/>
  <c r="XW723" i="1"/>
  <c r="PX783" i="1"/>
  <c r="CK759" i="1"/>
  <c r="AR729" i="1"/>
  <c r="BJ759" i="1"/>
  <c r="EV759" i="1"/>
  <c r="DC759" i="1"/>
  <c r="VC759" i="1"/>
  <c r="DL759" i="1"/>
  <c r="FW759" i="1"/>
  <c r="VU729" i="1"/>
  <c r="RZ747" i="1"/>
  <c r="SR747" i="1"/>
  <c r="NV783" i="1"/>
  <c r="WV765" i="1"/>
  <c r="PF747" i="1"/>
  <c r="DL747" i="1"/>
  <c r="VC747" i="1"/>
  <c r="NV747" i="1"/>
  <c r="RZ729" i="1"/>
  <c r="EV729" i="1"/>
  <c r="EV741" i="1"/>
  <c r="ADT729" i="1"/>
  <c r="KA735" i="1"/>
  <c r="AGN741" i="1"/>
  <c r="IZ765" i="1"/>
  <c r="IZ777" i="1"/>
  <c r="UK717" i="1"/>
  <c r="UJ785" i="1"/>
  <c r="P38" i="1" s="1"/>
  <c r="PX753" i="1"/>
  <c r="PO753" i="1"/>
  <c r="AFV753" i="1"/>
  <c r="FN747" i="1"/>
  <c r="LT765" i="1"/>
  <c r="XW747" i="1"/>
  <c r="GO747" i="1"/>
  <c r="BJ747" i="1"/>
  <c r="AHF741" i="1"/>
  <c r="NM723" i="1"/>
  <c r="NV723" i="1"/>
  <c r="CT723" i="1"/>
  <c r="AFD777" i="1"/>
  <c r="SI783" i="1"/>
  <c r="HY723" i="1"/>
  <c r="AGE771" i="1"/>
  <c r="NV729" i="1"/>
  <c r="QG729" i="1"/>
  <c r="Q729" i="1"/>
  <c r="AHF729" i="1"/>
  <c r="NV759" i="1"/>
  <c r="AGE735" i="1"/>
  <c r="WV735" i="1"/>
  <c r="JR741" i="1"/>
  <c r="BA741" i="1"/>
  <c r="TA741" i="1"/>
  <c r="ND741" i="1"/>
  <c r="BS741" i="1"/>
  <c r="FN717" i="1"/>
  <c r="FM785" i="1"/>
  <c r="P34" i="1" s="1"/>
  <c r="UK759" i="1"/>
  <c r="AGV785" i="1"/>
  <c r="P9" i="1" s="1"/>
  <c r="AGW717" i="1"/>
  <c r="CT783" i="1"/>
  <c r="GN785" i="1"/>
  <c r="P90" i="1" s="1"/>
  <c r="GO717" i="1"/>
  <c r="JI717" i="1"/>
  <c r="JH785" i="1"/>
  <c r="ADS785" i="1"/>
  <c r="P88" i="1" s="1"/>
  <c r="ADT717" i="1"/>
  <c r="CK717" i="1"/>
  <c r="CJ785" i="1"/>
  <c r="P82" i="1" s="1"/>
  <c r="NV717" i="1"/>
  <c r="NU785" i="1"/>
  <c r="P26" i="1" s="1"/>
  <c r="CA785" i="1"/>
  <c r="P16" i="1" s="1"/>
  <c r="CB717" i="1"/>
  <c r="PW785" i="1"/>
  <c r="PX717" i="1"/>
  <c r="LB717" i="1"/>
  <c r="LA785" i="1"/>
  <c r="P11" i="1" s="1"/>
  <c r="AFC785" i="1"/>
  <c r="AFD717" i="1"/>
  <c r="AI735" i="1"/>
  <c r="PF735" i="1"/>
  <c r="ADT735" i="1"/>
  <c r="JR735" i="1"/>
  <c r="H735" i="1"/>
  <c r="P462" i="1" s="1"/>
  <c r="EV735" i="1"/>
  <c r="JI735" i="1"/>
  <c r="MC771" i="1"/>
  <c r="AHF717" i="1"/>
  <c r="AHE785" i="1"/>
  <c r="AR783" i="1"/>
  <c r="BA723" i="1"/>
  <c r="LT723" i="1"/>
  <c r="ADT723" i="1"/>
  <c r="Z723" i="1"/>
  <c r="ND723" i="1"/>
  <c r="TA723" i="1"/>
  <c r="CB723" i="1"/>
  <c r="FW723" i="1"/>
  <c r="ML765" i="1"/>
  <c r="CT765" i="1"/>
  <c r="LT783" i="1"/>
  <c r="LT771" i="1"/>
  <c r="RZ771" i="1"/>
  <c r="IQ771" i="1"/>
  <c r="PO771" i="1"/>
  <c r="AFV771" i="1"/>
  <c r="MC759" i="1"/>
  <c r="XV785" i="1"/>
  <c r="P30" i="1" s="1"/>
  <c r="XW717" i="1"/>
  <c r="AGW741" i="1"/>
  <c r="YO747" i="1"/>
  <c r="Z765" i="1"/>
  <c r="Q765" i="1"/>
  <c r="LT753" i="1"/>
  <c r="TS747" i="1"/>
  <c r="XW729" i="1"/>
  <c r="MU747" i="1"/>
  <c r="FN741" i="1"/>
  <c r="AFU785" i="1"/>
  <c r="P106" i="1" s="1"/>
  <c r="AFV717" i="1"/>
  <c r="WV717" i="1"/>
  <c r="WU785" i="1"/>
  <c r="YO741" i="1"/>
  <c r="H759" i="1"/>
  <c r="AF462" i="1" s="1"/>
  <c r="PX759" i="1"/>
  <c r="VU759" i="1"/>
  <c r="LB759" i="1"/>
  <c r="AFD741" i="1"/>
  <c r="PO765" i="1"/>
  <c r="DL765" i="1"/>
  <c r="YO735" i="1"/>
  <c r="CB747" i="1"/>
  <c r="TA747" i="1"/>
  <c r="VU747" i="1"/>
  <c r="H747" i="1"/>
  <c r="X462" i="1" s="1"/>
  <c r="ML747" i="1"/>
  <c r="NM741" i="1"/>
  <c r="SR741" i="1"/>
  <c r="TA729" i="1"/>
  <c r="UK765" i="1"/>
  <c r="PF765" i="1"/>
  <c r="AGN753" i="1"/>
  <c r="BA753" i="1"/>
  <c r="TS759" i="1"/>
  <c r="KA747" i="1"/>
  <c r="CT747" i="1"/>
  <c r="NM747" i="1"/>
  <c r="EM759" i="1"/>
  <c r="BA729" i="1"/>
  <c r="AFM729" i="1"/>
  <c r="LK729" i="1"/>
  <c r="JI777" i="1"/>
  <c r="AGE777" i="1"/>
  <c r="FN771" i="1"/>
  <c r="SI723" i="1"/>
  <c r="VC723" i="1"/>
  <c r="DL723" i="1"/>
  <c r="KA759" i="1"/>
  <c r="GO723" i="1"/>
  <c r="DC741" i="1"/>
  <c r="Z747" i="1"/>
  <c r="JI729" i="1"/>
  <c r="SR729" i="1"/>
  <c r="BS729" i="1"/>
  <c r="Z729" i="1"/>
  <c r="AGW759" i="1"/>
  <c r="RZ735" i="1"/>
  <c r="AGW735" i="1"/>
  <c r="BS735" i="1"/>
  <c r="LT735" i="1"/>
  <c r="CT741" i="1"/>
  <c r="CK741" i="1"/>
  <c r="AFM741" i="1"/>
  <c r="NV735" i="1"/>
  <c r="WV771" i="1"/>
  <c r="QY735" i="1"/>
  <c r="MK785" i="1"/>
  <c r="ML717" i="1"/>
  <c r="CS785" i="1"/>
  <c r="P48" i="1" s="1"/>
  <c r="CT717" i="1"/>
  <c r="VU717" i="1"/>
  <c r="VT785" i="1"/>
  <c r="P115" i="1" s="1"/>
  <c r="Z753" i="1"/>
  <c r="KA717" i="1"/>
  <c r="JZ785" i="1"/>
  <c r="P69" i="1" s="1"/>
  <c r="AGN717" i="1"/>
  <c r="AGM785" i="1"/>
  <c r="P83" i="1" s="1"/>
  <c r="AH785" i="1"/>
  <c r="P60" i="1" s="1"/>
  <c r="AI717" i="1"/>
  <c r="AQ785" i="1"/>
  <c r="P8" i="1" s="1"/>
  <c r="AR717" i="1"/>
  <c r="OM785" i="1"/>
  <c r="P75" i="1" s="1"/>
  <c r="ON717" i="1"/>
  <c r="IY785" i="1"/>
  <c r="P13" i="1" s="1"/>
  <c r="IZ717" i="1"/>
  <c r="SH785" i="1"/>
  <c r="P25" i="1" s="1"/>
  <c r="SI717" i="1"/>
  <c r="HX785" i="1"/>
  <c r="HY717" i="1"/>
  <c r="MT785" i="1"/>
  <c r="P122" i="1" s="1"/>
  <c r="MU717" i="1"/>
  <c r="CB735" i="1"/>
  <c r="PX735" i="1"/>
  <c r="BA735" i="1"/>
  <c r="Z735" i="1"/>
  <c r="IQ735" i="1"/>
  <c r="ML735" i="1"/>
  <c r="JR723" i="1"/>
  <c r="Q753" i="1"/>
  <c r="AFV741" i="1"/>
  <c r="LB741" i="1"/>
  <c r="ON741" i="1"/>
  <c r="KJ753" i="1"/>
  <c r="ML723" i="1"/>
  <c r="JR753" i="1"/>
  <c r="MU777" i="1"/>
  <c r="LK753" i="1"/>
  <c r="QY747" i="1"/>
  <c r="SI759" i="1"/>
  <c r="SI735" i="1"/>
  <c r="AGW783" i="1"/>
  <c r="BS723" i="1"/>
  <c r="PO723" i="1"/>
  <c r="AGN723" i="1"/>
  <c r="AR723" i="1"/>
  <c r="ON723" i="1"/>
  <c r="AFM723" i="1"/>
  <c r="PX723" i="1"/>
  <c r="IZ723" i="1"/>
  <c r="ML729" i="1"/>
  <c r="ON765" i="1"/>
  <c r="KA765" i="1"/>
  <c r="CK771" i="1"/>
  <c r="QY771" i="1"/>
  <c r="ML771" i="1"/>
  <c r="EV771" i="1"/>
  <c r="JI771" i="1"/>
  <c r="SI771" i="1"/>
  <c r="YO729" i="1"/>
  <c r="IQ759" i="1"/>
  <c r="XW735" i="1"/>
  <c r="LK759" i="1"/>
  <c r="CT729" i="1"/>
  <c r="PX729" i="1"/>
  <c r="MC729" i="1"/>
  <c r="EV765" i="1"/>
  <c r="AGW747" i="1"/>
  <c r="BA771" i="1"/>
  <c r="NV771" i="1"/>
  <c r="TA765" i="1"/>
  <c r="ND753" i="1"/>
  <c r="KJ729" i="1"/>
  <c r="ADT741" i="1"/>
  <c r="MC717" i="1"/>
  <c r="MB785" i="1"/>
  <c r="L430" i="1" s="1"/>
  <c r="DC753" i="1"/>
  <c r="KJ771" i="1"/>
  <c r="IZ771" i="1"/>
  <c r="DC765" i="1"/>
  <c r="PO759" i="1"/>
  <c r="ADT759" i="1"/>
  <c r="LT759" i="1"/>
  <c r="MU729" i="1"/>
  <c r="QG765" i="1"/>
  <c r="PX765" i="1"/>
  <c r="PO747" i="1"/>
  <c r="DC747" i="1"/>
  <c r="WV747" i="1"/>
  <c r="IZ729" i="1"/>
  <c r="AR741" i="1"/>
  <c r="MC735" i="1"/>
  <c r="JR765" i="1"/>
  <c r="QY765" i="1"/>
  <c r="GO765" i="1"/>
  <c r="TA759" i="1"/>
  <c r="VC753" i="1"/>
  <c r="BS753" i="1"/>
  <c r="Q747" i="1"/>
  <c r="QG747" i="1"/>
  <c r="ADT747" i="1"/>
  <c r="SI747" i="1"/>
  <c r="AGE759" i="1"/>
  <c r="JR759" i="1"/>
  <c r="AFM759" i="1"/>
  <c r="SI729" i="1"/>
  <c r="AGN729" i="1"/>
  <c r="AGE729" i="1"/>
  <c r="AHF723" i="1"/>
  <c r="MC723" i="1"/>
  <c r="AGW777" i="1"/>
  <c r="UK723" i="1"/>
  <c r="HY771" i="1"/>
  <c r="SI777" i="1"/>
  <c r="CB729" i="1"/>
  <c r="IQ729" i="1"/>
  <c r="UK729" i="1"/>
  <c r="KJ735" i="1"/>
  <c r="ON735" i="1"/>
  <c r="EM741" i="1"/>
  <c r="Q741" i="1"/>
  <c r="DL741" i="1"/>
  <c r="IQ741" i="1"/>
  <c r="AGE741" i="1"/>
  <c r="KA741" i="1"/>
  <c r="AHF735" i="1"/>
  <c r="EM717" i="1"/>
  <c r="EL785" i="1"/>
  <c r="P45" i="1" s="1"/>
  <c r="YO717" i="1"/>
  <c r="YN785" i="1"/>
  <c r="L434" i="1" s="1"/>
  <c r="IQ753" i="1"/>
  <c r="FN753" i="1"/>
  <c r="AR753" i="1"/>
  <c r="KJ765" i="1"/>
  <c r="XW753" i="1"/>
  <c r="BS717" i="1"/>
  <c r="BR785" i="1"/>
  <c r="P15" i="1" s="1"/>
  <c r="PN785" i="1"/>
  <c r="L432" i="1" s="1"/>
  <c r="PO717" i="1"/>
  <c r="FV785" i="1"/>
  <c r="P102" i="1" s="1"/>
  <c r="FW717" i="1"/>
  <c r="BJ717" i="1"/>
  <c r="BI785" i="1"/>
  <c r="QF785" i="1"/>
  <c r="L429" i="1" s="1"/>
  <c r="QG717" i="1"/>
  <c r="DK785" i="1"/>
  <c r="P18" i="1" s="1"/>
  <c r="DL717" i="1"/>
  <c r="JR717" i="1"/>
  <c r="JQ785" i="1"/>
  <c r="P121" i="1" s="1"/>
  <c r="SZ785" i="1"/>
  <c r="P96" i="1" s="1"/>
  <c r="TA717" i="1"/>
  <c r="IQ717" i="1"/>
  <c r="IP785" i="1"/>
  <c r="RZ717" i="1"/>
  <c r="RY785" i="1"/>
  <c r="FW735" i="1"/>
  <c r="VC735" i="1"/>
  <c r="DL735" i="1"/>
  <c r="CK735" i="1"/>
  <c r="LB735" i="1"/>
  <c r="AR735" i="1"/>
  <c r="UK735" i="1"/>
  <c r="SR723" i="1"/>
  <c r="AGW753" i="1"/>
  <c r="WV753" i="1"/>
  <c r="QY741" i="1"/>
  <c r="TS753" i="1"/>
  <c r="FN723" i="1"/>
  <c r="AFV777" i="1"/>
  <c r="NM735" i="1"/>
  <c r="MC753" i="1"/>
  <c r="WV729" i="1"/>
  <c r="DC783" i="1"/>
  <c r="LB783" i="1"/>
  <c r="EV723" i="1"/>
  <c r="QG723" i="1"/>
  <c r="DC723" i="1"/>
  <c r="PF723" i="1"/>
  <c r="RZ723" i="1"/>
  <c r="Q723" i="1"/>
  <c r="VU723" i="1"/>
  <c r="ON729" i="1"/>
  <c r="HY765" i="1"/>
  <c r="NV765" i="1"/>
  <c r="FW765" i="1"/>
  <c r="LK783" i="1"/>
  <c r="HY783" i="1"/>
  <c r="AGN771" i="1"/>
  <c r="H771" i="1"/>
  <c r="AN462" i="1" s="1"/>
  <c r="PF771" i="1"/>
  <c r="GO771" i="1"/>
  <c r="AR771" i="1"/>
  <c r="LB771" i="1"/>
  <c r="VC771" i="1"/>
  <c r="SR753" i="1"/>
  <c r="ML753" i="1"/>
  <c r="AFD729" i="1"/>
  <c r="AFV729" i="1"/>
  <c r="TS741" i="1"/>
  <c r="EM747" i="1"/>
  <c r="QG771" i="1"/>
  <c r="AGW765" i="1"/>
  <c r="MU741" i="1"/>
  <c r="XW741" i="1"/>
  <c r="AGW729" i="1"/>
  <c r="JI747" i="1"/>
  <c r="TR785" i="1"/>
  <c r="TS717" i="1"/>
  <c r="IZ753" i="1"/>
  <c r="WV741" i="1"/>
  <c r="CB759" i="1"/>
  <c r="H729" i="1"/>
  <c r="L462" i="1" s="1"/>
  <c r="DC729" i="1"/>
  <c r="AI765" i="1"/>
  <c r="IZ747" i="1"/>
  <c r="Q759" i="1"/>
  <c r="BS759" i="1"/>
  <c r="AR759" i="1"/>
  <c r="SR759" i="1"/>
  <c r="BA759" i="1"/>
  <c r="QG759" i="1"/>
  <c r="LB729" i="1"/>
  <c r="MU723" i="1"/>
  <c r="SI765" i="1"/>
  <c r="RZ765" i="1"/>
  <c r="BA747" i="1"/>
  <c r="LB747" i="1"/>
  <c r="CK747" i="1"/>
  <c r="ND747" i="1"/>
  <c r="TS729" i="1"/>
  <c r="AFV759" i="1"/>
  <c r="AGN759" i="1"/>
  <c r="BJ741" i="1"/>
  <c r="AI741" i="1"/>
  <c r="H741" i="1"/>
  <c r="T462" i="1" s="1"/>
  <c r="AHF759" i="1"/>
  <c r="AHF747" i="1"/>
  <c r="AGE765" i="1"/>
  <c r="LK735" i="1"/>
  <c r="EV777" i="1"/>
  <c r="VU753" i="1"/>
  <c r="JI753" i="1"/>
  <c r="AGE747" i="1"/>
  <c r="EM723" i="1"/>
  <c r="FW747" i="1"/>
  <c r="FN759" i="1"/>
  <c r="KJ723" i="1"/>
  <c r="CK723" i="1"/>
  <c r="LK723" i="1"/>
  <c r="AFV723" i="1"/>
  <c r="WV777" i="1"/>
  <c r="LK771" i="1"/>
  <c r="AGE723" i="1"/>
  <c r="QY729" i="1"/>
  <c r="FN729" i="1"/>
  <c r="JR729" i="1"/>
  <c r="EM729" i="1"/>
  <c r="FW729" i="1"/>
  <c r="PF729" i="1"/>
  <c r="AFV735" i="1"/>
  <c r="ML783" i="1"/>
  <c r="CT735" i="1"/>
  <c r="MU735" i="1"/>
  <c r="TS735" i="1"/>
  <c r="CB741" i="1"/>
  <c r="KJ741" i="1"/>
  <c r="ML741" i="1"/>
  <c r="TS723" i="1"/>
  <c r="HY735" i="1"/>
  <c r="NC785" i="1"/>
  <c r="P10" i="1" s="1"/>
  <c r="ND717" i="1"/>
  <c r="LJ785" i="1"/>
  <c r="P47" i="1" s="1"/>
  <c r="LK717" i="1"/>
  <c r="MU771" i="1"/>
  <c r="NV753" i="1"/>
  <c r="H753" i="1"/>
  <c r="AB462" i="1" s="1"/>
  <c r="NM759" i="1"/>
  <c r="TS771" i="1"/>
  <c r="AZ785" i="1"/>
  <c r="P4" i="1" s="1"/>
  <c r="BA717" i="1"/>
  <c r="EU785" i="1"/>
  <c r="P29" i="1" s="1"/>
  <c r="EV717" i="1"/>
  <c r="SQ785" i="1"/>
  <c r="L433" i="1" s="1"/>
  <c r="SR717" i="1"/>
  <c r="Z717" i="1"/>
  <c r="DC717" i="1"/>
  <c r="DB785" i="1"/>
  <c r="P54" i="1" s="1"/>
  <c r="P785" i="1"/>
  <c r="Q717" i="1"/>
  <c r="PF717" i="1"/>
  <c r="PE785" i="1"/>
  <c r="P78" i="1" s="1"/>
  <c r="AFL785" i="1"/>
  <c r="AFM717" i="1"/>
  <c r="KI785" i="1"/>
  <c r="P84" i="1" s="1"/>
  <c r="KJ717" i="1"/>
  <c r="VB785" i="1"/>
  <c r="P39" i="1" s="1"/>
  <c r="VC717" i="1"/>
  <c r="ND735" i="1"/>
  <c r="VU735" i="1"/>
  <c r="GO735" i="1"/>
  <c r="DC735" i="1"/>
  <c r="PO735" i="1"/>
  <c r="BJ735" i="1"/>
  <c r="YO723" i="1"/>
  <c r="DL753" i="1"/>
  <c r="LK741" i="1"/>
  <c r="IZ735" i="1"/>
  <c r="ON753" i="1"/>
  <c r="LT729" i="1"/>
  <c r="CK729" i="1"/>
  <c r="FW753" i="1"/>
  <c r="Q735" i="1"/>
  <c r="RZ783" i="1"/>
  <c r="H723" i="1"/>
  <c r="H462" i="1" s="1"/>
  <c r="LB723" i="1"/>
  <c r="WV723" i="1"/>
  <c r="IQ723" i="1"/>
  <c r="QY723" i="1"/>
  <c r="BJ723" i="1"/>
  <c r="AI723" i="1"/>
  <c r="SR765" i="1"/>
  <c r="BS783" i="1"/>
  <c r="AI771" i="1"/>
  <c r="PX771" i="1"/>
  <c r="DL771" i="1"/>
  <c r="ADT771" i="1"/>
  <c r="AGW723" i="1"/>
  <c r="AFM777" i="1"/>
  <c r="NM717" i="1"/>
  <c r="NL785" i="1"/>
  <c r="P117" i="1" s="1"/>
  <c r="GO741" i="1"/>
  <c r="XW759" i="1"/>
  <c r="TA771" i="1"/>
  <c r="AFD771" i="1"/>
  <c r="JI765" i="1"/>
  <c r="MC741" i="1"/>
  <c r="NM729" i="1"/>
  <c r="ML777" i="1"/>
  <c r="LT717" i="1"/>
  <c r="LS785" i="1"/>
  <c r="P62" i="1" s="1"/>
  <c r="QY717" i="1"/>
  <c r="QX785" i="1"/>
  <c r="AGD785" i="1"/>
  <c r="P94" i="1" s="1"/>
  <c r="AGE717" i="1"/>
  <c r="NM753" i="1"/>
  <c r="FN735" i="1"/>
  <c r="NV741" i="1"/>
  <c r="BS771" i="1"/>
  <c r="D422" i="1" l="1"/>
  <c r="P32" i="1"/>
  <c r="H419" i="1"/>
  <c r="P22" i="1"/>
  <c r="P449" i="1"/>
  <c r="P113" i="1"/>
  <c r="P426" i="1"/>
  <c r="P42" i="1"/>
  <c r="P448" i="1"/>
  <c r="P104" i="1"/>
  <c r="D423" i="1"/>
  <c r="P31" i="1"/>
  <c r="H428" i="1"/>
  <c r="P81" i="1"/>
  <c r="T444" i="1"/>
  <c r="P101" i="1"/>
  <c r="P445" i="1"/>
  <c r="P89" i="1"/>
  <c r="P429" i="1"/>
  <c r="P63" i="1"/>
  <c r="H431" i="1"/>
  <c r="P112" i="1"/>
  <c r="D431" i="1"/>
  <c r="P55" i="1"/>
  <c r="P444" i="1"/>
  <c r="P87" i="1"/>
  <c r="D433" i="1"/>
  <c r="P58" i="1"/>
  <c r="P440" i="1"/>
  <c r="P97" i="1"/>
  <c r="H417" i="1"/>
  <c r="P3" i="1"/>
  <c r="AV488" i="1"/>
  <c r="AR488" i="1"/>
  <c r="AN488" i="1"/>
  <c r="AJ488" i="1"/>
  <c r="AF488" i="1"/>
  <c r="AB488" i="1"/>
  <c r="X488" i="1"/>
  <c r="P488" i="1"/>
  <c r="T488" i="1"/>
  <c r="L488" i="1"/>
  <c r="H488" i="1"/>
  <c r="AV491" i="1"/>
  <c r="AR491" i="1"/>
  <c r="AN491" i="1"/>
  <c r="AJ491" i="1"/>
  <c r="AF491" i="1"/>
  <c r="T491" i="1"/>
  <c r="AB491" i="1"/>
  <c r="P491" i="1"/>
  <c r="D491" i="1"/>
  <c r="X491" i="1"/>
  <c r="L491" i="1"/>
  <c r="H491" i="1"/>
  <c r="H430" i="1"/>
  <c r="AV469" i="1"/>
  <c r="AR469" i="1"/>
  <c r="AN469" i="1"/>
  <c r="AJ469" i="1"/>
  <c r="AF469" i="1"/>
  <c r="AB469" i="1"/>
  <c r="T469" i="1"/>
  <c r="X469" i="1"/>
  <c r="P469" i="1"/>
  <c r="L469" i="1"/>
  <c r="D469" i="1"/>
  <c r="H469" i="1"/>
  <c r="D428" i="1"/>
  <c r="AV487" i="1"/>
  <c r="AR487" i="1"/>
  <c r="AN487" i="1"/>
  <c r="AJ487" i="1"/>
  <c r="AF487" i="1"/>
  <c r="X487" i="1"/>
  <c r="P487" i="1"/>
  <c r="AB487" i="1"/>
  <c r="T487" i="1"/>
  <c r="L487" i="1"/>
  <c r="H487" i="1"/>
  <c r="D487" i="1"/>
  <c r="AV489" i="1"/>
  <c r="AR489" i="1"/>
  <c r="AN489" i="1"/>
  <c r="AJ489" i="1"/>
  <c r="AF489" i="1"/>
  <c r="AB489" i="1"/>
  <c r="X489" i="1"/>
  <c r="T489" i="1"/>
  <c r="L489" i="1"/>
  <c r="H489" i="1"/>
  <c r="D489" i="1"/>
  <c r="P489" i="1"/>
  <c r="AV466" i="1"/>
  <c r="AR466" i="1"/>
  <c r="AN466" i="1"/>
  <c r="AF466" i="1"/>
  <c r="AJ466" i="1"/>
  <c r="AB466" i="1"/>
  <c r="X466" i="1"/>
  <c r="T466" i="1"/>
  <c r="P466" i="1"/>
  <c r="L466" i="1"/>
  <c r="H466" i="1"/>
  <c r="D466" i="1"/>
  <c r="P439" i="1"/>
  <c r="D429" i="1"/>
  <c r="P447" i="1"/>
  <c r="AV542" i="1"/>
  <c r="AR542" i="1"/>
  <c r="AN542" i="1"/>
  <c r="AJ542" i="1"/>
  <c r="X542" i="1"/>
  <c r="T542" i="1"/>
  <c r="P542" i="1"/>
  <c r="AF542" i="1"/>
  <c r="L542" i="1"/>
  <c r="H542" i="1"/>
  <c r="AB542" i="1"/>
  <c r="D542" i="1"/>
  <c r="AV507" i="1"/>
  <c r="AR507" i="1"/>
  <c r="AN507" i="1"/>
  <c r="AJ507" i="1"/>
  <c r="AF507" i="1"/>
  <c r="AB507" i="1"/>
  <c r="T507" i="1"/>
  <c r="L507" i="1"/>
  <c r="P507" i="1"/>
  <c r="X507" i="1"/>
  <c r="D507" i="1"/>
  <c r="H507" i="1"/>
  <c r="L420" i="1"/>
  <c r="AV539" i="1"/>
  <c r="AR539" i="1"/>
  <c r="AN539" i="1"/>
  <c r="AJ539" i="1"/>
  <c r="AF539" i="1"/>
  <c r="AB539" i="1"/>
  <c r="L539" i="1"/>
  <c r="P539" i="1"/>
  <c r="T539" i="1"/>
  <c r="X539" i="1"/>
  <c r="D539" i="1"/>
  <c r="H539" i="1"/>
  <c r="AV483" i="1"/>
  <c r="AR483" i="1"/>
  <c r="AN483" i="1"/>
  <c r="AJ483" i="1"/>
  <c r="AF483" i="1"/>
  <c r="P483" i="1"/>
  <c r="T483" i="1"/>
  <c r="X483" i="1"/>
  <c r="H483" i="1"/>
  <c r="D483" i="1"/>
  <c r="AB483" i="1"/>
  <c r="L483" i="1"/>
  <c r="P418" i="1"/>
  <c r="L421" i="1"/>
  <c r="AV484" i="1"/>
  <c r="AR484" i="1"/>
  <c r="AN484" i="1"/>
  <c r="AJ484" i="1"/>
  <c r="AF484" i="1"/>
  <c r="AB484" i="1"/>
  <c r="X484" i="1"/>
  <c r="T484" i="1"/>
  <c r="L484" i="1"/>
  <c r="P484" i="1"/>
  <c r="H484" i="1"/>
  <c r="D484" i="1"/>
  <c r="H424" i="1"/>
  <c r="AV523" i="1"/>
  <c r="AR523" i="1"/>
  <c r="AN523" i="1"/>
  <c r="AJ523" i="1"/>
  <c r="AF523" i="1"/>
  <c r="AB523" i="1"/>
  <c r="L523" i="1"/>
  <c r="P523" i="1"/>
  <c r="D523" i="1"/>
  <c r="T523" i="1"/>
  <c r="X523" i="1"/>
  <c r="H523" i="1"/>
  <c r="AV540" i="1"/>
  <c r="AR540" i="1"/>
  <c r="AN540" i="1"/>
  <c r="AJ540" i="1"/>
  <c r="AF540" i="1"/>
  <c r="AB540" i="1"/>
  <c r="X540" i="1"/>
  <c r="T540" i="1"/>
  <c r="P540" i="1"/>
  <c r="D540" i="1"/>
  <c r="L540" i="1"/>
  <c r="H540" i="1"/>
  <c r="L422" i="1"/>
  <c r="L423" i="1"/>
  <c r="L424" i="1"/>
  <c r="D430" i="1"/>
  <c r="D417" i="1"/>
  <c r="AV500" i="1"/>
  <c r="AR500" i="1"/>
  <c r="AN500" i="1"/>
  <c r="AJ500" i="1"/>
  <c r="AF500" i="1"/>
  <c r="AB500" i="1"/>
  <c r="X500" i="1"/>
  <c r="T500" i="1"/>
  <c r="P500" i="1"/>
  <c r="D500" i="1"/>
  <c r="H500" i="1"/>
  <c r="L500" i="1"/>
  <c r="AV514" i="1"/>
  <c r="AR514" i="1"/>
  <c r="AN514" i="1"/>
  <c r="AJ514" i="1"/>
  <c r="AF514" i="1"/>
  <c r="X514" i="1"/>
  <c r="T514" i="1"/>
  <c r="P514" i="1"/>
  <c r="AB514" i="1"/>
  <c r="L514" i="1"/>
  <c r="H514" i="1"/>
  <c r="D514" i="1"/>
  <c r="AV474" i="1"/>
  <c r="AR474" i="1"/>
  <c r="AN474" i="1"/>
  <c r="AF474" i="1"/>
  <c r="AJ474" i="1"/>
  <c r="AB474" i="1"/>
  <c r="X474" i="1"/>
  <c r="T474" i="1"/>
  <c r="P474" i="1"/>
  <c r="L474" i="1"/>
  <c r="H474" i="1"/>
  <c r="D474" i="1"/>
  <c r="AV477" i="1"/>
  <c r="AR477" i="1"/>
  <c r="AN477" i="1"/>
  <c r="AJ477" i="1"/>
  <c r="AF477" i="1"/>
  <c r="AB477" i="1"/>
  <c r="P477" i="1"/>
  <c r="X477" i="1"/>
  <c r="T477" i="1"/>
  <c r="L477" i="1"/>
  <c r="H477" i="1"/>
  <c r="D477" i="1"/>
  <c r="L419" i="1"/>
  <c r="D419" i="1"/>
  <c r="AV545" i="1"/>
  <c r="AR545" i="1"/>
  <c r="AN545" i="1"/>
  <c r="AJ545" i="1"/>
  <c r="AF545" i="1"/>
  <c r="AB545" i="1"/>
  <c r="X545" i="1"/>
  <c r="T545" i="1"/>
  <c r="P545" i="1"/>
  <c r="L545" i="1"/>
  <c r="H545" i="1"/>
  <c r="D545" i="1"/>
  <c r="T450" i="1"/>
  <c r="AV498" i="1"/>
  <c r="AR498" i="1"/>
  <c r="AN498" i="1"/>
  <c r="AJ498" i="1"/>
  <c r="AF498" i="1"/>
  <c r="AB498" i="1"/>
  <c r="X498" i="1"/>
  <c r="T498" i="1"/>
  <c r="P498" i="1"/>
  <c r="L498" i="1"/>
  <c r="H498" i="1"/>
  <c r="D498" i="1"/>
  <c r="AV502" i="1"/>
  <c r="AR502" i="1"/>
  <c r="AN502" i="1"/>
  <c r="AJ502" i="1"/>
  <c r="AB502" i="1"/>
  <c r="X502" i="1"/>
  <c r="T502" i="1"/>
  <c r="P502" i="1"/>
  <c r="AF502" i="1"/>
  <c r="L502" i="1"/>
  <c r="H502" i="1"/>
  <c r="D502" i="1"/>
  <c r="P442" i="1"/>
  <c r="H427" i="1"/>
  <c r="AV518" i="1"/>
  <c r="AR518" i="1"/>
  <c r="AN518" i="1"/>
  <c r="AJ518" i="1"/>
  <c r="AB518" i="1"/>
  <c r="X518" i="1"/>
  <c r="T518" i="1"/>
  <c r="P518" i="1"/>
  <c r="L518" i="1"/>
  <c r="H518" i="1"/>
  <c r="AF518" i="1"/>
  <c r="D518" i="1"/>
  <c r="L426" i="1"/>
  <c r="AV525" i="1"/>
  <c r="AR525" i="1"/>
  <c r="AN525" i="1"/>
  <c r="AJ525" i="1"/>
  <c r="AF525" i="1"/>
  <c r="P525" i="1"/>
  <c r="AB525" i="1"/>
  <c r="X525" i="1"/>
  <c r="T525" i="1"/>
  <c r="L525" i="1"/>
  <c r="H525" i="1"/>
  <c r="D525" i="1"/>
  <c r="AV494" i="1"/>
  <c r="AR494" i="1"/>
  <c r="AN494" i="1"/>
  <c r="AJ494" i="1"/>
  <c r="AB494" i="1"/>
  <c r="X494" i="1"/>
  <c r="T494" i="1"/>
  <c r="P494" i="1"/>
  <c r="L494" i="1"/>
  <c r="H494" i="1"/>
  <c r="AF494" i="1"/>
  <c r="D494" i="1"/>
  <c r="AV538" i="1"/>
  <c r="AR538" i="1"/>
  <c r="AN538" i="1"/>
  <c r="AJ538" i="1"/>
  <c r="AF538" i="1"/>
  <c r="AB538" i="1"/>
  <c r="X538" i="1"/>
  <c r="T538" i="1"/>
  <c r="P538" i="1"/>
  <c r="L538" i="1"/>
  <c r="H538" i="1"/>
  <c r="D538" i="1"/>
  <c r="P432" i="1"/>
  <c r="P425" i="1"/>
  <c r="H422" i="1"/>
  <c r="AV516" i="1"/>
  <c r="AR516" i="1"/>
  <c r="AN516" i="1"/>
  <c r="AJ516" i="1"/>
  <c r="AF516" i="1"/>
  <c r="AB516" i="1"/>
  <c r="X516" i="1"/>
  <c r="T516" i="1"/>
  <c r="D516" i="1"/>
  <c r="P516" i="1"/>
  <c r="H516" i="1"/>
  <c r="L516" i="1"/>
  <c r="AV497" i="1"/>
  <c r="AR497" i="1"/>
  <c r="AJ497" i="1"/>
  <c r="AF497" i="1"/>
  <c r="AN497" i="1"/>
  <c r="AB497" i="1"/>
  <c r="X497" i="1"/>
  <c r="P497" i="1"/>
  <c r="L497" i="1"/>
  <c r="H497" i="1"/>
  <c r="D497" i="1"/>
  <c r="T497" i="1"/>
  <c r="AV493" i="1"/>
  <c r="AR493" i="1"/>
  <c r="AN493" i="1"/>
  <c r="AJ493" i="1"/>
  <c r="AF493" i="1"/>
  <c r="AB493" i="1"/>
  <c r="P493" i="1"/>
  <c r="X493" i="1"/>
  <c r="T493" i="1"/>
  <c r="L493" i="1"/>
  <c r="H493" i="1"/>
  <c r="D493" i="1"/>
  <c r="H433" i="1"/>
  <c r="H426" i="1"/>
  <c r="AV506" i="1"/>
  <c r="AR506" i="1"/>
  <c r="AN506" i="1"/>
  <c r="AJ506" i="1"/>
  <c r="AF506" i="1"/>
  <c r="AB506" i="1"/>
  <c r="X506" i="1"/>
  <c r="T506" i="1"/>
  <c r="P506" i="1"/>
  <c r="L506" i="1"/>
  <c r="H506" i="1"/>
  <c r="D506" i="1"/>
  <c r="AV473" i="1"/>
  <c r="AR473" i="1"/>
  <c r="AN473" i="1"/>
  <c r="AJ473" i="1"/>
  <c r="AF473" i="1"/>
  <c r="AB473" i="1"/>
  <c r="X473" i="1"/>
  <c r="T473" i="1"/>
  <c r="L473" i="1"/>
  <c r="P473" i="1"/>
  <c r="D473" i="1"/>
  <c r="H473" i="1"/>
  <c r="AV478" i="1"/>
  <c r="AR478" i="1"/>
  <c r="AN478" i="1"/>
  <c r="AJ478" i="1"/>
  <c r="AB478" i="1"/>
  <c r="X478" i="1"/>
  <c r="T478" i="1"/>
  <c r="P478" i="1"/>
  <c r="AF478" i="1"/>
  <c r="L478" i="1"/>
  <c r="H478" i="1"/>
  <c r="D478" i="1"/>
  <c r="L417" i="1"/>
  <c r="AV512" i="1"/>
  <c r="AR512" i="1"/>
  <c r="AN512" i="1"/>
  <c r="AJ512" i="1"/>
  <c r="AF512" i="1"/>
  <c r="AB512" i="1"/>
  <c r="X512" i="1"/>
  <c r="T512" i="1"/>
  <c r="P512" i="1"/>
  <c r="L512" i="1"/>
  <c r="H512" i="1"/>
  <c r="D512" i="1"/>
  <c r="T442" i="1"/>
  <c r="H418" i="1"/>
  <c r="AV468" i="1"/>
  <c r="AR468" i="1"/>
  <c r="AN468" i="1"/>
  <c r="AJ468" i="1"/>
  <c r="AF468" i="1"/>
  <c r="AB468" i="1"/>
  <c r="X468" i="1"/>
  <c r="T468" i="1"/>
  <c r="P468" i="1"/>
  <c r="L468" i="1"/>
  <c r="D468" i="1"/>
  <c r="H468" i="1"/>
  <c r="AV499" i="1"/>
  <c r="AR499" i="1"/>
  <c r="AN499" i="1"/>
  <c r="AJ499" i="1"/>
  <c r="AF499" i="1"/>
  <c r="P499" i="1"/>
  <c r="L499" i="1"/>
  <c r="T499" i="1"/>
  <c r="D499" i="1"/>
  <c r="AB499" i="1"/>
  <c r="X499" i="1"/>
  <c r="H499" i="1"/>
  <c r="AV513" i="1"/>
  <c r="AR513" i="1"/>
  <c r="AJ513" i="1"/>
  <c r="AF513" i="1"/>
  <c r="AN513" i="1"/>
  <c r="AB513" i="1"/>
  <c r="X513" i="1"/>
  <c r="T513" i="1"/>
  <c r="P513" i="1"/>
  <c r="L513" i="1"/>
  <c r="H513" i="1"/>
  <c r="D513" i="1"/>
  <c r="AV504" i="1"/>
  <c r="AR504" i="1"/>
  <c r="AN504" i="1"/>
  <c r="AJ504" i="1"/>
  <c r="AF504" i="1"/>
  <c r="AB504" i="1"/>
  <c r="X504" i="1"/>
  <c r="P504" i="1"/>
  <c r="T504" i="1"/>
  <c r="H504" i="1"/>
  <c r="D504" i="1"/>
  <c r="L504" i="1"/>
  <c r="AV465" i="1"/>
  <c r="AR465" i="1"/>
  <c r="AN465" i="1"/>
  <c r="AJ465" i="1"/>
  <c r="AF465" i="1"/>
  <c r="AB465" i="1"/>
  <c r="X465" i="1"/>
  <c r="P465" i="1"/>
  <c r="L465" i="1"/>
  <c r="T465" i="1"/>
  <c r="H465" i="1"/>
  <c r="D465" i="1"/>
  <c r="AV522" i="1"/>
  <c r="AR522" i="1"/>
  <c r="AN522" i="1"/>
  <c r="AJ522" i="1"/>
  <c r="AF522" i="1"/>
  <c r="AB522" i="1"/>
  <c r="X522" i="1"/>
  <c r="T522" i="1"/>
  <c r="P522" i="1"/>
  <c r="L522" i="1"/>
  <c r="H522" i="1"/>
  <c r="D522" i="1"/>
  <c r="AV524" i="1"/>
  <c r="AR524" i="1"/>
  <c r="AN524" i="1"/>
  <c r="AJ524" i="1"/>
  <c r="AF524" i="1"/>
  <c r="AB524" i="1"/>
  <c r="X524" i="1"/>
  <c r="T524" i="1"/>
  <c r="P524" i="1"/>
  <c r="D524" i="1"/>
  <c r="L524" i="1"/>
  <c r="H524" i="1"/>
  <c r="AV527" i="1"/>
  <c r="AR527" i="1"/>
  <c r="AN527" i="1"/>
  <c r="AJ527" i="1"/>
  <c r="AB527" i="1"/>
  <c r="AF527" i="1"/>
  <c r="L527" i="1"/>
  <c r="X527" i="1"/>
  <c r="T527" i="1"/>
  <c r="H527" i="1"/>
  <c r="D527" i="1"/>
  <c r="P527" i="1"/>
  <c r="L418" i="1"/>
  <c r="AV470" i="1"/>
  <c r="AR470" i="1"/>
  <c r="AN470" i="1"/>
  <c r="AB470" i="1"/>
  <c r="X470" i="1"/>
  <c r="T470" i="1"/>
  <c r="P470" i="1"/>
  <c r="AJ470" i="1"/>
  <c r="AF470" i="1"/>
  <c r="L470" i="1"/>
  <c r="H470" i="1"/>
  <c r="D470" i="1"/>
  <c r="D434" i="1"/>
  <c r="D426" i="1"/>
  <c r="AV482" i="1"/>
  <c r="AR482" i="1"/>
  <c r="AN482" i="1"/>
  <c r="AJ482" i="1"/>
  <c r="AF482" i="1"/>
  <c r="AB482" i="1"/>
  <c r="X482" i="1"/>
  <c r="T482" i="1"/>
  <c r="P482" i="1"/>
  <c r="L482" i="1"/>
  <c r="H482" i="1"/>
  <c r="D482" i="1"/>
  <c r="P450" i="1"/>
  <c r="AV515" i="1"/>
  <c r="AR515" i="1"/>
  <c r="AN515" i="1"/>
  <c r="AJ515" i="1"/>
  <c r="AB515" i="1"/>
  <c r="AF515" i="1"/>
  <c r="P515" i="1"/>
  <c r="L515" i="1"/>
  <c r="X515" i="1"/>
  <c r="D515" i="1"/>
  <c r="T515" i="1"/>
  <c r="H515" i="1"/>
  <c r="AV505" i="1"/>
  <c r="AR505" i="1"/>
  <c r="AJ505" i="1"/>
  <c r="AF505" i="1"/>
  <c r="AN505" i="1"/>
  <c r="AB505" i="1"/>
  <c r="X505" i="1"/>
  <c r="T505" i="1"/>
  <c r="L505" i="1"/>
  <c r="H505" i="1"/>
  <c r="P505" i="1"/>
  <c r="D505" i="1"/>
  <c r="AV541" i="1"/>
  <c r="AR541" i="1"/>
  <c r="AN541" i="1"/>
  <c r="AJ541" i="1"/>
  <c r="AF541" i="1"/>
  <c r="AB541" i="1"/>
  <c r="P541" i="1"/>
  <c r="X541" i="1"/>
  <c r="T541" i="1"/>
  <c r="L541" i="1"/>
  <c r="H541" i="1"/>
  <c r="D541" i="1"/>
  <c r="AV544" i="1"/>
  <c r="AR544" i="1"/>
  <c r="AN544" i="1"/>
  <c r="AJ544" i="1"/>
  <c r="AF544" i="1"/>
  <c r="AB544" i="1"/>
  <c r="X544" i="1"/>
  <c r="T544" i="1"/>
  <c r="P544" i="1"/>
  <c r="L544" i="1"/>
  <c r="H544" i="1"/>
  <c r="D544" i="1"/>
  <c r="AV467" i="1"/>
  <c r="AR467" i="1"/>
  <c r="AN467" i="1"/>
  <c r="AJ467" i="1"/>
  <c r="AF467" i="1"/>
  <c r="P467" i="1"/>
  <c r="T467" i="1"/>
  <c r="AB467" i="1"/>
  <c r="H467" i="1"/>
  <c r="X467" i="1"/>
  <c r="L467" i="1"/>
  <c r="D467" i="1"/>
  <c r="P434" i="1"/>
  <c r="AV509" i="1"/>
  <c r="AR509" i="1"/>
  <c r="AN509" i="1"/>
  <c r="AJ509" i="1"/>
  <c r="AF509" i="1"/>
  <c r="P509" i="1"/>
  <c r="AB509" i="1"/>
  <c r="X509" i="1"/>
  <c r="T509" i="1"/>
  <c r="L509" i="1"/>
  <c r="H509" i="1"/>
  <c r="D509" i="1"/>
  <c r="AV501" i="1"/>
  <c r="AR501" i="1"/>
  <c r="AN501" i="1"/>
  <c r="AJ501" i="1"/>
  <c r="AF501" i="1"/>
  <c r="AB501" i="1"/>
  <c r="T501" i="1"/>
  <c r="X501" i="1"/>
  <c r="P501" i="1"/>
  <c r="L501" i="1"/>
  <c r="H501" i="1"/>
  <c r="D501" i="1"/>
  <c r="AV520" i="1"/>
  <c r="AR520" i="1"/>
  <c r="AN520" i="1"/>
  <c r="AJ520" i="1"/>
  <c r="AF520" i="1"/>
  <c r="AB520" i="1"/>
  <c r="X520" i="1"/>
  <c r="T520" i="1"/>
  <c r="P520" i="1"/>
  <c r="H520" i="1"/>
  <c r="D520" i="1"/>
  <c r="L520" i="1"/>
  <c r="AV463" i="1"/>
  <c r="AR463" i="1"/>
  <c r="AN463" i="1"/>
  <c r="AJ463" i="1"/>
  <c r="AF463" i="1"/>
  <c r="AB463" i="1"/>
  <c r="X463" i="1"/>
  <c r="T463" i="1"/>
  <c r="L463" i="1"/>
  <c r="P463" i="1"/>
  <c r="H463" i="1"/>
  <c r="D463" i="1"/>
  <c r="AV464" i="1"/>
  <c r="AR464" i="1"/>
  <c r="AN464" i="1"/>
  <c r="AJ464" i="1"/>
  <c r="AF464" i="1"/>
  <c r="AB464" i="1"/>
  <c r="X464" i="1"/>
  <c r="T464" i="1"/>
  <c r="P464" i="1"/>
  <c r="L464" i="1"/>
  <c r="H464" i="1"/>
  <c r="D464" i="1"/>
  <c r="AV496" i="1"/>
  <c r="AR496" i="1"/>
  <c r="AN496" i="1"/>
  <c r="AJ496" i="1"/>
  <c r="AF496" i="1"/>
  <c r="AB496" i="1"/>
  <c r="X496" i="1"/>
  <c r="T496" i="1"/>
  <c r="P496" i="1"/>
  <c r="L496" i="1"/>
  <c r="H496" i="1"/>
  <c r="D496" i="1"/>
  <c r="H432" i="1"/>
  <c r="AV481" i="1"/>
  <c r="AR481" i="1"/>
  <c r="AN481" i="1"/>
  <c r="AJ481" i="1"/>
  <c r="AF481" i="1"/>
  <c r="AB481" i="1"/>
  <c r="X481" i="1"/>
  <c r="P481" i="1"/>
  <c r="L481" i="1"/>
  <c r="T481" i="1"/>
  <c r="H481" i="1"/>
  <c r="D481" i="1"/>
  <c r="D420" i="1"/>
  <c r="H434" i="1"/>
  <c r="P420" i="1"/>
  <c r="L425" i="1"/>
  <c r="D432" i="1"/>
  <c r="AV492" i="1"/>
  <c r="AR492" i="1"/>
  <c r="AN492" i="1"/>
  <c r="AJ492" i="1"/>
  <c r="AF492" i="1"/>
  <c r="AB492" i="1"/>
  <c r="X492" i="1"/>
  <c r="P492" i="1"/>
  <c r="D492" i="1"/>
  <c r="L492" i="1"/>
  <c r="H492" i="1"/>
  <c r="T492" i="1"/>
  <c r="AV472" i="1"/>
  <c r="AR472" i="1"/>
  <c r="AN472" i="1"/>
  <c r="AJ472" i="1"/>
  <c r="AF472" i="1"/>
  <c r="AB472" i="1"/>
  <c r="X472" i="1"/>
  <c r="P472" i="1"/>
  <c r="T472" i="1"/>
  <c r="L472" i="1"/>
  <c r="H472" i="1"/>
  <c r="AV543" i="1"/>
  <c r="AR543" i="1"/>
  <c r="AN543" i="1"/>
  <c r="AJ543" i="1"/>
  <c r="AF543" i="1"/>
  <c r="AB543" i="1"/>
  <c r="L543" i="1"/>
  <c r="X543" i="1"/>
  <c r="T543" i="1"/>
  <c r="P543" i="1"/>
  <c r="H543" i="1"/>
  <c r="D543" i="1"/>
  <c r="T424" i="1"/>
  <c r="AV495" i="1"/>
  <c r="AR495" i="1"/>
  <c r="AJ495" i="1"/>
  <c r="AN495" i="1"/>
  <c r="AF495" i="1"/>
  <c r="AB495" i="1"/>
  <c r="X495" i="1"/>
  <c r="T495" i="1"/>
  <c r="P495" i="1"/>
  <c r="L495" i="1"/>
  <c r="H495" i="1"/>
  <c r="D495" i="1"/>
  <c r="D421" i="1"/>
  <c r="AV471" i="1"/>
  <c r="AR471" i="1"/>
  <c r="AN471" i="1"/>
  <c r="AJ471" i="1"/>
  <c r="AF471" i="1"/>
  <c r="X471" i="1"/>
  <c r="P471" i="1"/>
  <c r="AB471" i="1"/>
  <c r="L471" i="1"/>
  <c r="H471" i="1"/>
  <c r="T471" i="1"/>
  <c r="D471" i="1"/>
  <c r="AV490" i="1"/>
  <c r="AR490" i="1"/>
  <c r="AN490" i="1"/>
  <c r="AJ490" i="1"/>
  <c r="AF490" i="1"/>
  <c r="AB490" i="1"/>
  <c r="X490" i="1"/>
  <c r="T490" i="1"/>
  <c r="P490" i="1"/>
  <c r="L490" i="1"/>
  <c r="H490" i="1"/>
  <c r="D490" i="1"/>
  <c r="AV546" i="1"/>
  <c r="AR546" i="1"/>
  <c r="AN546" i="1"/>
  <c r="AJ546" i="1"/>
  <c r="AF546" i="1"/>
  <c r="AB546" i="1"/>
  <c r="X546" i="1"/>
  <c r="T546" i="1"/>
  <c r="P546" i="1"/>
  <c r="L546" i="1"/>
  <c r="H546" i="1"/>
  <c r="D546" i="1"/>
  <c r="AV480" i="1"/>
  <c r="AR480" i="1"/>
  <c r="AN480" i="1"/>
  <c r="AJ480" i="1"/>
  <c r="AF480" i="1"/>
  <c r="AB480" i="1"/>
  <c r="X480" i="1"/>
  <c r="T480" i="1"/>
  <c r="P480" i="1"/>
  <c r="L480" i="1"/>
  <c r="H480" i="1"/>
  <c r="D480" i="1"/>
  <c r="H429" i="1"/>
  <c r="AV486" i="1"/>
  <c r="AR486" i="1"/>
  <c r="AN486" i="1"/>
  <c r="AJ486" i="1"/>
  <c r="AB486" i="1"/>
  <c r="X486" i="1"/>
  <c r="T486" i="1"/>
  <c r="P486" i="1"/>
  <c r="L486" i="1"/>
  <c r="H486" i="1"/>
  <c r="D486" i="1"/>
  <c r="AF486" i="1"/>
  <c r="AV528" i="1"/>
  <c r="AR528" i="1"/>
  <c r="AN528" i="1"/>
  <c r="AJ528" i="1"/>
  <c r="AF528" i="1"/>
  <c r="AB528" i="1"/>
  <c r="X528" i="1"/>
  <c r="T528" i="1"/>
  <c r="P528" i="1"/>
  <c r="L528" i="1"/>
  <c r="H528" i="1"/>
  <c r="D528" i="1"/>
  <c r="AV475" i="1"/>
  <c r="AR475" i="1"/>
  <c r="AN475" i="1"/>
  <c r="AJ475" i="1"/>
  <c r="AF475" i="1"/>
  <c r="T475" i="1"/>
  <c r="AB475" i="1"/>
  <c r="P475" i="1"/>
  <c r="D475" i="1"/>
  <c r="X475" i="1"/>
  <c r="H475" i="1"/>
  <c r="L475" i="1"/>
  <c r="N296" i="1"/>
  <c r="N293" i="1"/>
  <c r="N302" i="1"/>
  <c r="N297" i="1"/>
  <c r="N303" i="1"/>
  <c r="N299" i="1"/>
  <c r="N304" i="1"/>
  <c r="N306" i="1"/>
  <c r="N298" i="1"/>
  <c r="N307" i="1"/>
  <c r="G107" i="1"/>
  <c r="G94" i="1"/>
  <c r="G3" i="1"/>
  <c r="AET785" i="1"/>
  <c r="AEU759" i="1"/>
  <c r="AEK785" i="1"/>
  <c r="P49" i="1" s="1"/>
  <c r="AEL729" i="1"/>
  <c r="TI785" i="1"/>
  <c r="D472" i="1"/>
  <c r="D488" i="1"/>
  <c r="G74" i="1"/>
  <c r="G96" i="1"/>
  <c r="G89" i="1"/>
  <c r="G105" i="1"/>
  <c r="G109" i="1"/>
  <c r="G86" i="1"/>
  <c r="G102" i="1"/>
  <c r="G7" i="1"/>
  <c r="G39" i="1"/>
  <c r="G101" i="1"/>
  <c r="G57" i="1"/>
  <c r="H423" i="1"/>
  <c r="D425" i="1"/>
  <c r="G47" i="1"/>
  <c r="G87" i="1"/>
  <c r="G98" i="1"/>
  <c r="G36" i="1"/>
  <c r="G110" i="1"/>
  <c r="G24" i="1"/>
  <c r="G42" i="1"/>
  <c r="G103" i="1"/>
  <c r="G99" i="1"/>
  <c r="G43" i="1"/>
  <c r="G104" i="1"/>
  <c r="G84" i="1"/>
  <c r="G114" i="1"/>
  <c r="G83" i="1"/>
  <c r="G71" i="1"/>
  <c r="G118" i="1"/>
  <c r="G82" i="1"/>
  <c r="G14" i="1"/>
  <c r="G23" i="1"/>
  <c r="G5" i="1"/>
  <c r="G70" i="1"/>
  <c r="G67" i="1"/>
  <c r="G41" i="1"/>
  <c r="G32" i="1"/>
  <c r="G117" i="1"/>
  <c r="G122" i="1"/>
  <c r="G85" i="1"/>
  <c r="G11" i="1"/>
  <c r="G56" i="1"/>
  <c r="G25" i="1"/>
  <c r="G65" i="1"/>
  <c r="G46" i="1"/>
  <c r="G27" i="1"/>
  <c r="G62" i="1"/>
  <c r="G785" i="1"/>
  <c r="P7" i="1" s="1"/>
  <c r="H717" i="1"/>
  <c r="D462" i="1" s="1"/>
  <c r="P431" i="1" l="1"/>
  <c r="P61" i="1"/>
  <c r="P435" i="1"/>
  <c r="P93" i="1"/>
  <c r="P427" i="1"/>
  <c r="N301" i="1"/>
  <c r="N300" i="1"/>
  <c r="N305" i="1"/>
  <c r="N294" i="1"/>
  <c r="G76" i="1"/>
  <c r="G49" i="1"/>
  <c r="G61" i="1"/>
  <c r="D418" i="1"/>
  <c r="D64" i="6" l="1"/>
  <c r="P185" i="1" s="1"/>
  <c r="D68" i="6"/>
  <c r="P191" i="1" s="1"/>
  <c r="D67" i="6"/>
  <c r="P167" i="1" s="1"/>
  <c r="D66" i="6"/>
  <c r="P226" i="1" s="1"/>
  <c r="D65" i="6"/>
  <c r="P160" i="1" s="1"/>
  <c r="D63" i="6"/>
  <c r="P196" i="1" s="1"/>
  <c r="D62" i="6"/>
  <c r="P203" i="1" s="1"/>
  <c r="D61" i="6"/>
  <c r="P224" i="1" s="1"/>
  <c r="D60" i="6"/>
  <c r="P249" i="1" s="1"/>
  <c r="D59" i="6"/>
  <c r="P237" i="1" s="1"/>
  <c r="D58" i="6"/>
  <c r="P219" i="1" s="1"/>
  <c r="D57" i="6"/>
  <c r="P236" i="1" s="1"/>
  <c r="D56" i="6"/>
  <c r="P177" i="1" s="1"/>
  <c r="D55" i="6"/>
  <c r="P240" i="1" s="1"/>
  <c r="D54" i="6"/>
  <c r="P225" i="1" s="1"/>
  <c r="D53" i="6"/>
  <c r="P175" i="1" s="1"/>
  <c r="D52" i="6"/>
  <c r="P155" i="1" s="1"/>
  <c r="D51" i="6"/>
  <c r="P251" i="1" s="1"/>
  <c r="D49" i="6"/>
  <c r="P150" i="1" s="1"/>
  <c r="D48" i="6"/>
  <c r="P139" i="1" s="1"/>
  <c r="D47" i="6"/>
  <c r="P207" i="1" s="1"/>
  <c r="D46" i="6"/>
  <c r="P218" i="1" s="1"/>
  <c r="D45" i="6"/>
  <c r="P210" i="1" s="1"/>
  <c r="D44" i="6"/>
  <c r="P235" i="1" s="1"/>
  <c r="D43" i="6"/>
  <c r="P197" i="1" s="1"/>
  <c r="D42" i="6"/>
  <c r="P183" i="1" s="1"/>
  <c r="D41" i="6"/>
  <c r="P212" i="1" s="1"/>
  <c r="D40" i="6"/>
  <c r="P181" i="1" s="1"/>
  <c r="D39" i="6"/>
  <c r="P192" i="1" s="1"/>
  <c r="D38" i="6"/>
  <c r="P165" i="1" s="1"/>
  <c r="D37" i="6"/>
  <c r="P169" i="1" s="1"/>
  <c r="D36" i="6"/>
  <c r="P223" i="1" s="1"/>
  <c r="D35" i="6"/>
  <c r="P252" i="1" s="1"/>
  <c r="D34" i="6"/>
  <c r="D33" i="6"/>
  <c r="P186" i="1" s="1"/>
  <c r="D32" i="6"/>
  <c r="P174" i="1" s="1"/>
  <c r="D31" i="6"/>
  <c r="D30" i="6"/>
  <c r="P138" i="1" s="1"/>
  <c r="D29" i="6"/>
  <c r="D28" i="6"/>
  <c r="D27" i="6"/>
  <c r="D26" i="6"/>
  <c r="P198" i="1" s="1"/>
  <c r="D25" i="6"/>
  <c r="P182" i="1" s="1"/>
  <c r="D24" i="6"/>
  <c r="D23" i="6"/>
  <c r="P141" i="1" s="1"/>
  <c r="D22" i="6"/>
  <c r="P137" i="1" s="1"/>
  <c r="D21" i="6"/>
  <c r="P152" i="1" s="1"/>
  <c r="D20" i="6"/>
  <c r="P214" i="1" s="1"/>
  <c r="D19" i="6"/>
  <c r="P216" i="1" s="1"/>
  <c r="D18" i="6"/>
  <c r="P233" i="1" s="1"/>
  <c r="D17" i="6"/>
  <c r="P193" i="1" s="1"/>
  <c r="D16" i="6"/>
  <c r="P132" i="1" s="1"/>
  <c r="D15" i="6"/>
  <c r="P248" i="1" s="1"/>
  <c r="D14" i="6"/>
  <c r="D13" i="6"/>
  <c r="P149" i="1" s="1"/>
  <c r="D12" i="6"/>
  <c r="P217" i="1" s="1"/>
  <c r="D11" i="6"/>
  <c r="D10" i="6"/>
  <c r="D9" i="6"/>
  <c r="P201" i="1" s="1"/>
  <c r="D8" i="6"/>
  <c r="D7" i="6"/>
  <c r="D6" i="6"/>
  <c r="D5" i="6"/>
  <c r="D4" i="6"/>
  <c r="N342" i="1" l="1"/>
  <c r="P156" i="1"/>
  <c r="N340" i="1"/>
  <c r="P230" i="1"/>
  <c r="N344" i="1"/>
  <c r="P239" i="1"/>
  <c r="N331" i="1"/>
  <c r="P145" i="1"/>
  <c r="N343" i="1"/>
  <c r="P187" i="1"/>
  <c r="N337" i="1"/>
  <c r="P208" i="1"/>
  <c r="N341" i="1"/>
  <c r="P221" i="1"/>
  <c r="N339" i="1"/>
  <c r="P161" i="1"/>
  <c r="N334" i="1"/>
  <c r="P227" i="1"/>
  <c r="N338" i="1"/>
  <c r="P206" i="1"/>
  <c r="N345" i="1"/>
  <c r="P250" i="1"/>
  <c r="N335" i="1"/>
  <c r="P243" i="1"/>
  <c r="N332" i="1"/>
  <c r="P179" i="1"/>
  <c r="N333" i="1"/>
  <c r="P232" i="1"/>
  <c r="D6" i="4"/>
  <c r="D3" i="6" l="1"/>
  <c r="N336" i="1" l="1"/>
  <c r="P229" i="1"/>
  <c r="G91" i="1"/>
  <c r="G54" i="1"/>
  <c r="G51" i="1"/>
  <c r="G20" i="1"/>
  <c r="G60" i="1"/>
  <c r="G29" i="1"/>
  <c r="G28" i="1"/>
  <c r="G58" i="1"/>
  <c r="G12" i="1"/>
  <c r="G16" i="1"/>
  <c r="G10" i="1"/>
  <c r="G4" i="1"/>
  <c r="G17" i="1"/>
  <c r="G254" i="1" l="1"/>
  <c r="G310" i="1"/>
  <c r="Y736" i="1" l="1"/>
  <c r="E899" i="1" l="1"/>
  <c r="Z741" i="1"/>
  <c r="E1641" i="1" s="1"/>
  <c r="Y785" i="1"/>
  <c r="D424" i="1" l="1"/>
  <c r="P23" i="1"/>
  <c r="E1532" i="1"/>
  <c r="N295" i="1"/>
  <c r="E1382" i="1"/>
  <c r="E1857" i="1"/>
  <c r="E1624" i="1"/>
  <c r="E1161" i="1"/>
  <c r="E1648" i="1"/>
  <c r="E1099" i="1"/>
  <c r="E1517" i="1"/>
  <c r="E1441" i="1"/>
  <c r="E1097" i="1"/>
  <c r="E946" i="1"/>
  <c r="E856" i="1"/>
  <c r="E1279" i="1"/>
  <c r="E1460" i="1"/>
  <c r="E876" i="1"/>
  <c r="E1610" i="1"/>
  <c r="E1337" i="1"/>
  <c r="E952" i="1"/>
  <c r="E1260" i="1"/>
  <c r="E816" i="1"/>
  <c r="E1263" i="1"/>
  <c r="E1696" i="1"/>
  <c r="E844" i="1"/>
  <c r="E1410" i="1"/>
  <c r="E1601" i="1"/>
  <c r="E1828" i="1"/>
  <c r="E907" i="1"/>
  <c r="E1730" i="1"/>
  <c r="E1346" i="1"/>
  <c r="E1596" i="1"/>
  <c r="E1833" i="1"/>
  <c r="E1421" i="1"/>
  <c r="E1804" i="1"/>
  <c r="E1661" i="1"/>
  <c r="E1793" i="1"/>
  <c r="E1191" i="1"/>
  <c r="E1296" i="1"/>
  <c r="E840" i="1"/>
  <c r="E924" i="1"/>
  <c r="E1469" i="1"/>
  <c r="E1167" i="1"/>
  <c r="E1721" i="1"/>
  <c r="E934" i="1"/>
  <c r="E1861" i="1"/>
  <c r="E941" i="1"/>
  <c r="E1748" i="1"/>
  <c r="E1652" i="1"/>
  <c r="E1733" i="1"/>
  <c r="E1120" i="1"/>
  <c r="E1105" i="1"/>
  <c r="E869" i="1"/>
  <c r="E1820" i="1"/>
  <c r="E918" i="1"/>
  <c r="E1350" i="1"/>
  <c r="E1360" i="1"/>
  <c r="E1858" i="1"/>
  <c r="E821" i="1"/>
  <c r="E1731" i="1"/>
  <c r="E1082" i="1"/>
  <c r="E1562" i="1"/>
  <c r="E1226" i="1"/>
  <c r="E935" i="1"/>
  <c r="E1432" i="1"/>
  <c r="E837" i="1"/>
  <c r="E1815" i="1"/>
  <c r="E1788" i="1"/>
  <c r="E983" i="1"/>
  <c r="E1708" i="1"/>
  <c r="E1760" i="1"/>
  <c r="E1501" i="1"/>
  <c r="E1455" i="1"/>
  <c r="E1194" i="1"/>
  <c r="E1684" i="1"/>
  <c r="E831" i="1"/>
  <c r="E1367" i="1"/>
  <c r="E1050" i="1"/>
  <c r="E1403" i="1"/>
  <c r="E1063" i="1"/>
  <c r="E1743" i="1"/>
  <c r="E1374" i="1"/>
  <c r="E1694" i="1"/>
  <c r="E862" i="1"/>
  <c r="E1871" i="1"/>
  <c r="E1619" i="1"/>
  <c r="E1388" i="1"/>
  <c r="E805" i="1"/>
  <c r="E1008" i="1"/>
  <c r="E1662" i="1"/>
  <c r="E795" i="1"/>
  <c r="E1311" i="1"/>
  <c r="E1585" i="1"/>
  <c r="E1261" i="1"/>
  <c r="E999" i="1"/>
  <c r="E1248" i="1"/>
  <c r="E1767" i="1"/>
  <c r="E1163" i="1"/>
  <c r="E986" i="1"/>
  <c r="E1654" i="1"/>
  <c r="E905" i="1"/>
  <c r="E1378" i="1"/>
  <c r="E1158" i="1"/>
  <c r="E1779" i="1"/>
  <c r="E1219" i="1"/>
  <c r="E1716" i="1"/>
  <c r="E893" i="1"/>
  <c r="E1377" i="1"/>
  <c r="E794" i="1"/>
  <c r="E1117" i="1"/>
  <c r="E1831" i="1"/>
  <c r="E1718" i="1"/>
  <c r="E1612" i="1"/>
  <c r="E1774" i="1"/>
  <c r="E1124" i="1"/>
  <c r="E1210" i="1"/>
  <c r="E1814" i="1"/>
  <c r="E1453" i="1"/>
  <c r="E887" i="1"/>
  <c r="E1629" i="1"/>
  <c r="E1438" i="1"/>
  <c r="E1741" i="1"/>
  <c r="E1272" i="1"/>
  <c r="E1850" i="1"/>
  <c r="E1449" i="1"/>
  <c r="E1067" i="1"/>
  <c r="E1129" i="1"/>
  <c r="E1614" i="1"/>
  <c r="E1197" i="1"/>
  <c r="E860" i="1"/>
  <c r="E1244" i="1"/>
  <c r="E1138" i="1"/>
  <c r="E1687" i="1"/>
  <c r="E1873" i="1"/>
  <c r="E1354" i="1"/>
  <c r="E1630" i="1"/>
  <c r="E808" i="1"/>
  <c r="E1017" i="1"/>
  <c r="E1188" i="1"/>
  <c r="E1599" i="1"/>
  <c r="E1060" i="1"/>
  <c r="E1459" i="1"/>
  <c r="E1571" i="1"/>
  <c r="E960" i="1"/>
  <c r="E1372" i="1"/>
  <c r="E1343" i="1"/>
  <c r="E965" i="1"/>
  <c r="E1659" i="1"/>
  <c r="E811" i="1"/>
  <c r="E1531" i="1"/>
  <c r="E1206" i="1"/>
  <c r="E1746" i="1"/>
  <c r="E1134" i="1"/>
  <c r="E1098" i="1"/>
  <c r="E1573" i="1"/>
  <c r="E1171" i="1"/>
  <c r="E1446" i="1"/>
  <c r="E1762" i="1"/>
  <c r="E933" i="1"/>
  <c r="E1412" i="1"/>
  <c r="E914" i="1"/>
  <c r="E1156" i="1"/>
  <c r="E1216" i="1"/>
  <c r="E1037" i="1"/>
  <c r="E1644" i="1"/>
  <c r="E861" i="1"/>
  <c r="E1758" i="1"/>
  <c r="E1829" i="1"/>
  <c r="E898" i="1"/>
  <c r="E1594" i="1"/>
  <c r="E798" i="1"/>
  <c r="E1627" i="1"/>
  <c r="E1545" i="1"/>
  <c r="E1869" i="1"/>
  <c r="E1019" i="1"/>
  <c r="E1676" i="1"/>
  <c r="E1170" i="1"/>
  <c r="E1225" i="1"/>
  <c r="E1759" i="1"/>
  <c r="E997" i="1"/>
  <c r="E817" i="1"/>
  <c r="E908" i="1"/>
  <c r="E870" i="1"/>
  <c r="E1756" i="1"/>
  <c r="E1123" i="1"/>
  <c r="E925" i="1"/>
  <c r="E1013" i="1"/>
  <c r="E1333" i="1"/>
  <c r="E852" i="1"/>
  <c r="E1852" i="1"/>
  <c r="E1313" i="1"/>
  <c r="E1777" i="1"/>
  <c r="E931" i="1"/>
  <c r="E1477" i="1"/>
  <c r="E841" i="1"/>
  <c r="E1866" i="1"/>
  <c r="E1085" i="1"/>
  <c r="E1445" i="1"/>
  <c r="E1196" i="1"/>
  <c r="E807" i="1"/>
  <c r="E982" i="1"/>
  <c r="E1488" i="1"/>
  <c r="E818" i="1"/>
  <c r="E1577" i="1"/>
  <c r="E1288" i="1"/>
  <c r="E1461" i="1"/>
  <c r="E1079" i="1"/>
  <c r="E1323" i="1"/>
  <c r="E1799" i="1"/>
  <c r="E1056" i="1"/>
  <c r="E1700" i="1"/>
  <c r="E981" i="1"/>
  <c r="E1275" i="1"/>
  <c r="E1121" i="1"/>
  <c r="E1413" i="1"/>
  <c r="E1394" i="1"/>
  <c r="E879" i="1"/>
  <c r="E1465" i="1"/>
  <c r="E1744" i="1"/>
  <c r="E1650" i="1"/>
  <c r="E968" i="1"/>
  <c r="E1184" i="1"/>
  <c r="E1048" i="1"/>
  <c r="E1604" i="1"/>
  <c r="E1291" i="1"/>
  <c r="E1278" i="1"/>
  <c r="E1832" i="1"/>
  <c r="E976" i="1"/>
  <c r="E1028" i="1"/>
  <c r="E1298" i="1"/>
  <c r="E1507" i="1"/>
  <c r="E954" i="1"/>
  <c r="E922" i="1"/>
  <c r="E1451" i="1"/>
  <c r="E1049" i="1"/>
  <c r="E1143" i="1"/>
  <c r="E1555" i="1"/>
  <c r="E1051" i="1"/>
  <c r="E797" i="1"/>
  <c r="E1677" i="1"/>
  <c r="E812" i="1"/>
  <c r="E1526" i="1"/>
  <c r="E894" i="1"/>
  <c r="E1069" i="1"/>
  <c r="E1182" i="1"/>
  <c r="E1616" i="1"/>
  <c r="E1524" i="1"/>
  <c r="E1076" i="1"/>
  <c r="E1141" i="1"/>
  <c r="E1602" i="1"/>
  <c r="E1103" i="1"/>
  <c r="E1653" i="1"/>
  <c r="E1419" i="1"/>
  <c r="E966" i="1"/>
  <c r="E1552" i="1"/>
  <c r="E1740" i="1"/>
  <c r="E919" i="1"/>
  <c r="E1476" i="1"/>
  <c r="E1154" i="1"/>
  <c r="E1391" i="1"/>
  <c r="E904" i="1"/>
  <c r="E1797" i="1"/>
  <c r="E1023" i="1"/>
  <c r="E1753" i="1"/>
  <c r="E827" i="1"/>
  <c r="E1570" i="1"/>
  <c r="E1632" i="1"/>
  <c r="E1615" i="1"/>
  <c r="E1148" i="1"/>
  <c r="E1336" i="1"/>
  <c r="E903" i="1"/>
  <c r="E1675" i="1"/>
  <c r="E1516" i="1"/>
  <c r="E1443" i="1"/>
  <c r="E1133" i="1"/>
  <c r="E1651" i="1"/>
  <c r="E1506" i="1"/>
  <c r="E1358" i="1"/>
  <c r="E1046" i="1"/>
  <c r="E1201" i="1"/>
  <c r="E927" i="1"/>
  <c r="E1324" i="1"/>
  <c r="E1713" i="1"/>
  <c r="E1217" i="1"/>
  <c r="E1622" i="1"/>
  <c r="E1361" i="1"/>
  <c r="E1551" i="1"/>
  <c r="E1407" i="1"/>
  <c r="E1523" i="1"/>
  <c r="E973" i="1"/>
  <c r="E1402" i="1"/>
  <c r="E1270" i="1"/>
  <c r="E1757" i="1"/>
  <c r="E1492" i="1"/>
  <c r="E1560" i="1"/>
  <c r="E1528" i="1"/>
  <c r="E1568" i="1"/>
  <c r="E1151" i="1"/>
  <c r="E1398" i="1"/>
  <c r="E1468" i="1"/>
  <c r="E1258" i="1"/>
  <c r="E1159" i="1"/>
  <c r="E1640" i="1"/>
  <c r="E1125" i="1"/>
  <c r="E1805" i="1"/>
  <c r="E940" i="1"/>
  <c r="E1370" i="1"/>
  <c r="E1656" i="1"/>
  <c r="E1267" i="1"/>
  <c r="E1876" i="1"/>
  <c r="E1363" i="1"/>
  <c r="E990" i="1"/>
  <c r="E1080" i="1"/>
  <c r="E1452" i="1"/>
  <c r="E1071" i="1"/>
  <c r="E1529" i="1"/>
  <c r="E1533" i="1"/>
  <c r="E1389" i="1"/>
  <c r="E1878" i="1"/>
  <c r="E868" i="1"/>
  <c r="E1798" i="1"/>
  <c r="E1160" i="1"/>
  <c r="E1332" i="1"/>
  <c r="E1539" i="1"/>
  <c r="E1221" i="1"/>
  <c r="E1467" i="1"/>
  <c r="E916" i="1"/>
  <c r="E1215" i="1"/>
  <c r="E1578" i="1"/>
  <c r="E1393" i="1"/>
  <c r="E1424" i="1"/>
  <c r="E1269" i="1"/>
  <c r="E1077" i="1"/>
  <c r="E1593" i="1"/>
  <c r="E1848" i="1"/>
  <c r="E1262" i="1"/>
  <c r="E1769" i="1"/>
  <c r="E1706" i="1"/>
  <c r="E1308" i="1"/>
  <c r="E1045" i="1"/>
  <c r="E1670" i="1"/>
  <c r="E1877" i="1"/>
  <c r="E1567" i="1"/>
  <c r="E921" i="1"/>
  <c r="E1827" i="1"/>
  <c r="E1178" i="1"/>
  <c r="E1838" i="1"/>
  <c r="E961" i="1"/>
  <c r="E1754" i="1"/>
  <c r="E910" i="1"/>
  <c r="E1598" i="1"/>
  <c r="E891" i="1"/>
  <c r="E1153" i="1"/>
  <c r="E1863" i="1"/>
  <c r="E1310" i="1"/>
  <c r="E1683" i="1"/>
  <c r="E880" i="1"/>
  <c r="E802" i="1"/>
  <c r="E1680" i="1"/>
  <c r="E926" i="1"/>
  <c r="E1823" i="1"/>
  <c r="E851" i="1"/>
  <c r="E1155" i="1"/>
  <c r="E1111" i="1"/>
  <c r="E1836" i="1"/>
  <c r="E1327" i="1"/>
  <c r="E1792" i="1"/>
  <c r="E1131" i="1"/>
  <c r="E1547" i="1"/>
  <c r="E1605" i="1"/>
  <c r="E1277" i="1"/>
  <c r="E1796" i="1"/>
  <c r="E1385" i="1"/>
  <c r="E1854" i="1"/>
  <c r="E1222" i="1"/>
  <c r="E1373" i="1"/>
  <c r="E1193" i="1"/>
  <c r="E1252" i="1"/>
  <c r="E1287" i="1"/>
  <c r="E1874" i="1"/>
  <c r="E1780" i="1"/>
  <c r="E1205" i="1"/>
  <c r="E1325" i="1"/>
  <c r="E1180" i="1"/>
  <c r="E1868" i="1"/>
  <c r="E956" i="1"/>
  <c r="E1331" i="1"/>
  <c r="E847" i="1"/>
  <c r="E1591" i="1"/>
  <c r="E1230" i="1"/>
  <c r="E1264" i="1"/>
  <c r="E832" i="1"/>
  <c r="E1699" i="1"/>
  <c r="E1550" i="1"/>
  <c r="E1639" i="1"/>
  <c r="E819" i="1"/>
  <c r="E1782" i="1"/>
  <c r="E964" i="1"/>
  <c r="E1245" i="1"/>
  <c r="E1489" i="1"/>
  <c r="E881" i="1"/>
  <c r="E1682" i="1"/>
  <c r="E845" i="1"/>
  <c r="E1340" i="1"/>
  <c r="E989" i="1"/>
  <c r="E1078" i="1"/>
  <c r="E1584" i="1"/>
  <c r="E1581" i="1"/>
  <c r="E1582" i="1"/>
  <c r="E1665" i="1"/>
  <c r="E1357" i="1"/>
  <c r="E824" i="1"/>
  <c r="E1840" i="1"/>
  <c r="E1314" i="1"/>
  <c r="E1844" i="1"/>
  <c r="E1295" i="1"/>
  <c r="E1113" i="1"/>
  <c r="E1054" i="1"/>
  <c r="E1704" i="1"/>
  <c r="E857" i="1"/>
  <c r="E1347" i="1"/>
  <c r="E1115" i="1"/>
  <c r="E1280" i="1"/>
  <c r="E1341" i="1"/>
  <c r="E1826" i="1"/>
  <c r="E930" i="1"/>
  <c r="E1566" i="1"/>
  <c r="E1083" i="1"/>
  <c r="E1735" i="1"/>
  <c r="E1879" i="1"/>
  <c r="E1513" i="1"/>
  <c r="E1220" i="1"/>
  <c r="E1479" i="1"/>
  <c r="E1825" i="1"/>
  <c r="E1065" i="1"/>
  <c r="E1224" i="1"/>
  <c r="E912" i="1"/>
  <c r="E1203" i="1"/>
  <c r="E1368" i="1"/>
  <c r="E1705" i="1"/>
  <c r="E1535" i="1"/>
  <c r="E985" i="1"/>
  <c r="E1384" i="1"/>
  <c r="E799" i="1"/>
  <c r="E1664" i="1"/>
  <c r="E1697" i="1"/>
  <c r="E885" i="1"/>
  <c r="E1231" i="1"/>
  <c r="E1157" i="1"/>
  <c r="E913" i="1"/>
  <c r="E1802" i="1"/>
  <c r="E1268" i="1"/>
  <c r="E1837" i="1"/>
  <c r="E1136" i="1"/>
  <c r="E1553" i="1"/>
  <c r="E972" i="1"/>
  <c r="E1482" i="1"/>
  <c r="E1752" i="1"/>
  <c r="E883" i="1"/>
  <c r="E955" i="1"/>
  <c r="E1187" i="1"/>
  <c r="E1803" i="1"/>
  <c r="E1209" i="1"/>
  <c r="E1821" i="1"/>
  <c r="E1835" i="1"/>
  <c r="E1070" i="1"/>
  <c r="E897" i="1"/>
  <c r="E1068" i="1"/>
  <c r="E1617" i="1"/>
  <c r="E1233" i="1"/>
  <c r="E1717" i="1"/>
  <c r="E875" i="1"/>
  <c r="E1864" i="1"/>
  <c r="E1135" i="1"/>
  <c r="E1437" i="1"/>
  <c r="E1862" i="1"/>
  <c r="E906" i="1"/>
  <c r="E1319" i="1"/>
  <c r="E1399" i="1"/>
  <c r="E951" i="1"/>
  <c r="E1107" i="1"/>
  <c r="E1671" i="1"/>
  <c r="E1376" i="1"/>
  <c r="E858" i="1"/>
  <c r="E1556" i="1"/>
  <c r="E1649" i="1"/>
  <c r="E1237" i="1"/>
  <c r="E1726" i="1"/>
  <c r="E1557" i="1"/>
  <c r="E1108" i="1"/>
  <c r="E1355" i="1"/>
  <c r="E1127" i="1"/>
  <c r="E1747" i="1"/>
  <c r="E1790" i="1"/>
  <c r="E1808" i="1"/>
  <c r="E1751" i="1"/>
  <c r="E1096" i="1"/>
  <c r="E854" i="1"/>
  <c r="E1462" i="1"/>
  <c r="E1335" i="1"/>
  <c r="E1146" i="1"/>
  <c r="E1059" i="1"/>
  <c r="E1709" i="1"/>
  <c r="E1404" i="1"/>
  <c r="E1251" i="1"/>
  <c r="E1149" i="1"/>
  <c r="E1214" i="1"/>
  <c r="E928" i="1"/>
  <c r="E1016" i="1"/>
  <c r="E1110" i="1"/>
  <c r="E1834" i="1"/>
  <c r="E1195" i="1"/>
  <c r="E1466" i="1"/>
  <c r="E1043" i="1"/>
  <c r="E1472" i="1"/>
  <c r="E1638" i="1"/>
  <c r="E1299" i="1"/>
  <c r="E1140" i="1"/>
  <c r="E1801" i="1"/>
  <c r="E943" i="1"/>
  <c r="E1417" i="1"/>
  <c r="E1207" i="1"/>
  <c r="E1345" i="1"/>
  <c r="E1818" i="1"/>
  <c r="E1768" i="1"/>
  <c r="E1002" i="1"/>
  <c r="E826" i="1"/>
  <c r="E1239" i="1"/>
  <c r="E1356" i="1"/>
  <c r="E1401" i="1"/>
  <c r="E1847" i="1"/>
  <c r="E909" i="1"/>
  <c r="E996" i="1"/>
  <c r="E1732" i="1"/>
  <c r="E1688" i="1"/>
  <c r="E1392" i="1"/>
  <c r="E1292" i="1"/>
  <c r="E911" i="1"/>
  <c r="E1273" i="1"/>
  <c r="E1396" i="1"/>
  <c r="E1081" i="1"/>
  <c r="E1580" i="1"/>
  <c r="E1773" i="1"/>
  <c r="E843" i="1"/>
  <c r="E1386" i="1"/>
  <c r="E1300" i="1"/>
  <c r="E958" i="1"/>
  <c r="E1411" i="1"/>
  <c r="E1035" i="1"/>
  <c r="E984" i="1"/>
  <c r="E1318" i="1"/>
  <c r="E1430" i="1"/>
  <c r="E1315" i="1"/>
  <c r="E1286" i="1"/>
  <c r="E1658" i="1"/>
  <c r="E1418" i="1"/>
  <c r="E942" i="1"/>
  <c r="E1084" i="1"/>
  <c r="E1583" i="1"/>
  <c r="E1126" i="1"/>
  <c r="E1720" i="1"/>
  <c r="E828" i="1"/>
  <c r="E939" i="1"/>
  <c r="E1021" i="1"/>
  <c r="E1692" i="1"/>
  <c r="E1722" i="1"/>
  <c r="E1597" i="1"/>
  <c r="E1870" i="1"/>
  <c r="E1679" i="1"/>
  <c r="E1349" i="1"/>
  <c r="E1247" i="1"/>
  <c r="E1710" i="1"/>
  <c r="E866" i="1"/>
  <c r="E1561" i="1"/>
  <c r="E1749" i="1"/>
  <c r="E1106" i="1"/>
  <c r="E1810" i="1"/>
  <c r="E1786" i="1"/>
  <c r="E1242" i="1"/>
  <c r="E1527" i="1"/>
  <c r="E1635" i="1"/>
  <c r="E1636" i="1"/>
  <c r="E839" i="1"/>
  <c r="E1073" i="1"/>
  <c r="E970" i="1"/>
  <c r="E1075" i="1"/>
  <c r="E1530" i="1"/>
  <c r="E1165" i="1"/>
  <c r="E944" i="1"/>
  <c r="E1623" i="1"/>
  <c r="E1510" i="1"/>
  <c r="E1281" i="1"/>
  <c r="E1842" i="1"/>
  <c r="E1236" i="1"/>
  <c r="E1618" i="1"/>
  <c r="E896" i="1"/>
  <c r="E1663" i="1"/>
  <c r="E855" i="1"/>
  <c r="E886" i="1"/>
  <c r="E1742" i="1"/>
  <c r="E1724" i="1"/>
  <c r="E1257" i="1"/>
  <c r="E1669" i="1"/>
  <c r="E1522" i="1"/>
  <c r="E1095" i="1"/>
  <c r="E1491" i="1"/>
  <c r="E1047" i="1"/>
  <c r="E1480" i="1"/>
  <c r="E1253" i="1"/>
  <c r="E1232" i="1"/>
  <c r="E1785" i="1"/>
  <c r="E1416" i="1"/>
  <c r="E1723" i="1"/>
  <c r="E1055" i="1"/>
  <c r="E1543" i="1"/>
  <c r="E1428" i="1"/>
  <c r="E1089" i="1"/>
  <c r="E1240" i="1"/>
  <c r="E878" i="1"/>
  <c r="E994" i="1"/>
  <c r="E949" i="1"/>
  <c r="E1218" i="1"/>
  <c r="E1563" i="1"/>
  <c r="E1053" i="1"/>
  <c r="E1483" i="1"/>
  <c r="E1508" i="1"/>
  <c r="E1415" i="1"/>
  <c r="E1317" i="1"/>
  <c r="E1454" i="1"/>
  <c r="E1628" i="1"/>
  <c r="E1030" i="1"/>
  <c r="E1486" i="1"/>
  <c r="E1484" i="1"/>
  <c r="E1771" i="1"/>
  <c r="E1839" i="1"/>
  <c r="E1456" i="1"/>
  <c r="E1770" i="1"/>
  <c r="E1487" i="1"/>
  <c r="E1166" i="1"/>
  <c r="E1330" i="1"/>
  <c r="E1000" i="1"/>
  <c r="E979" i="1"/>
  <c r="E1503" i="1"/>
  <c r="E1395" i="1"/>
  <c r="E991" i="1"/>
  <c r="E1304" i="1"/>
  <c r="E1254" i="1"/>
  <c r="E874" i="1"/>
  <c r="E1172" i="1"/>
  <c r="E1867" i="1"/>
  <c r="E1009" i="1"/>
  <c r="E1351" i="1"/>
  <c r="E889" i="1"/>
  <c r="E1228" i="1"/>
  <c r="E1427" i="1"/>
  <c r="E1390" i="1"/>
  <c r="E833" i="1"/>
  <c r="E1266" i="1"/>
  <c r="E1701" i="1"/>
  <c r="E1719" i="1"/>
  <c r="E1621" i="1"/>
  <c r="E1554" i="1"/>
  <c r="E1778" i="1"/>
  <c r="E1168" i="1"/>
  <c r="E1685" i="1"/>
  <c r="E1329" i="1"/>
  <c r="E1772" i="1"/>
  <c r="E1202" i="1"/>
  <c r="E1855" i="1"/>
  <c r="E1139" i="1"/>
  <c r="E1303" i="1"/>
  <c r="E1086" i="1"/>
  <c r="E992" i="1"/>
  <c r="E1565" i="1"/>
  <c r="E1147" i="1"/>
  <c r="E1819" i="1"/>
  <c r="E1783" i="1"/>
  <c r="E1297" i="1"/>
  <c r="E1607" i="1"/>
  <c r="E1328" i="1"/>
  <c r="E1072" i="1"/>
  <c r="E1179" i="1"/>
  <c r="E963" i="1"/>
  <c r="E987" i="1"/>
  <c r="E1414" i="1"/>
  <c r="E1500" i="1"/>
  <c r="E974" i="1"/>
  <c r="E1764" i="1"/>
  <c r="E1464" i="1"/>
  <c r="E877" i="1"/>
  <c r="E1849" i="1"/>
  <c r="E1164" i="1"/>
  <c r="E1586" i="1"/>
  <c r="E1806" i="1"/>
  <c r="E1301" i="1"/>
  <c r="E945" i="1"/>
  <c r="E1824" i="1"/>
  <c r="E1271" i="1"/>
  <c r="E1307" i="1"/>
  <c r="E1714" i="1"/>
  <c r="E1435" i="1"/>
  <c r="E1369" i="1"/>
  <c r="E1321" i="1"/>
  <c r="E1012" i="1"/>
  <c r="E822" i="1"/>
  <c r="E848" i="1"/>
  <c r="E1109" i="1"/>
  <c r="E1426" i="1"/>
  <c r="E971" i="1"/>
  <c r="E1289" i="1"/>
  <c r="E1734" i="1"/>
  <c r="E1657" i="1"/>
  <c r="E884" i="1"/>
  <c r="E1326" i="1"/>
  <c r="E796" i="1"/>
  <c r="E1130" i="1"/>
  <c r="E1365" i="1"/>
  <c r="E1729" i="1"/>
  <c r="E1727" i="1"/>
  <c r="E888" i="1"/>
  <c r="E1442" i="1"/>
  <c r="E1066" i="1"/>
  <c r="E1119" i="1"/>
  <c r="E1312" i="1"/>
  <c r="E1352" i="1"/>
  <c r="E1845" i="1"/>
  <c r="E988" i="1"/>
  <c r="E1509" i="1"/>
  <c r="E929" i="1"/>
  <c r="E1812" i="1"/>
  <c r="E1169" i="1"/>
  <c r="E1558" i="1"/>
  <c r="E1498" i="1"/>
  <c r="E1344" i="1"/>
  <c r="E1536" i="1"/>
  <c r="E1521" i="1"/>
  <c r="E1074" i="1"/>
  <c r="E1809" i="1"/>
  <c r="E1359" i="1"/>
  <c r="E959" i="1"/>
  <c r="E1631" i="1"/>
  <c r="E1025" i="1"/>
  <c r="E1181" i="1"/>
  <c r="E1789" i="1"/>
  <c r="E1408" i="1"/>
  <c r="E1846" i="1"/>
  <c r="E810" i="1"/>
  <c r="E859" i="1"/>
  <c r="E1715" i="1"/>
  <c r="E1036" i="1"/>
  <c r="E1144" i="1"/>
  <c r="E1471" i="1"/>
  <c r="E1229" i="1"/>
  <c r="E1100" i="1"/>
  <c r="E937" i="1"/>
  <c r="E1830" i="1"/>
  <c r="E993" i="1"/>
  <c r="E1440" i="1"/>
  <c r="E1038" i="1"/>
  <c r="E1190" i="1"/>
  <c r="E853" i="1"/>
  <c r="E1502" i="1"/>
  <c r="E1689" i="1"/>
  <c r="E948" i="1"/>
  <c r="E809" i="1"/>
  <c r="E1302" i="1"/>
  <c r="E1001" i="1"/>
  <c r="E1750" i="1"/>
  <c r="E1816" i="1"/>
  <c r="E1458" i="1"/>
  <c r="E1204" i="1"/>
  <c r="E825" i="1"/>
  <c r="E1290" i="1"/>
  <c r="E1137" i="1"/>
  <c r="E1176" i="1"/>
  <c r="E1592" i="1"/>
  <c r="E1101" i="1"/>
  <c r="E1514" i="1"/>
  <c r="E1026" i="1"/>
  <c r="E1322" i="1"/>
  <c r="E834" i="1"/>
  <c r="E1274" i="1"/>
  <c r="E1249" i="1"/>
  <c r="E1548" i="1"/>
  <c r="E1088" i="1"/>
  <c r="E1703" i="1"/>
  <c r="E823" i="1"/>
  <c r="E836" i="1"/>
  <c r="E1860" i="1"/>
  <c r="E1183" i="1"/>
  <c r="E1238" i="1"/>
  <c r="E1647" i="1"/>
  <c r="E1655" i="1"/>
  <c r="E1375" i="1"/>
  <c r="E1246" i="1"/>
  <c r="E1712" i="1"/>
  <c r="E1463" i="1"/>
  <c r="E1587" i="1"/>
  <c r="E1092" i="1"/>
  <c r="E1004" i="1"/>
  <c r="E1642" i="1"/>
  <c r="E1387" i="1"/>
  <c r="E1494" i="1"/>
  <c r="E1200" i="1"/>
  <c r="E1841" i="1"/>
  <c r="E938" i="1"/>
  <c r="E1227" i="1"/>
  <c r="E1497" i="1"/>
  <c r="E835" i="1"/>
  <c r="E1309" i="1"/>
  <c r="E1192" i="1"/>
  <c r="E1243" i="1"/>
  <c r="E1872" i="1"/>
  <c r="E1575" i="1"/>
  <c r="E1791" i="1"/>
  <c r="E1174" i="1"/>
  <c r="E1199" i="1"/>
  <c r="E1611" i="1"/>
  <c r="E1024" i="1"/>
  <c r="E1698" i="1"/>
  <c r="E1481" i="1"/>
  <c r="E1470" i="1"/>
  <c r="E820" i="1"/>
  <c r="E1320" i="1"/>
  <c r="E1572" i="1"/>
  <c r="E1595" i="1"/>
  <c r="E978" i="1"/>
  <c r="E1015" i="1"/>
  <c r="E873" i="1"/>
  <c r="E863" i="1"/>
  <c r="E1626" i="1"/>
  <c r="E1637" i="1"/>
  <c r="E1736" i="1"/>
  <c r="E1306" i="1"/>
  <c r="E1725" i="1"/>
  <c r="E1031" i="1"/>
  <c r="E1499" i="1"/>
  <c r="E1436" i="1"/>
  <c r="E1542" i="1"/>
  <c r="E1316" i="1"/>
  <c r="E1208" i="1"/>
  <c r="E998" i="1"/>
  <c r="E1496" i="1"/>
  <c r="E1223" i="1"/>
  <c r="E1544" i="1"/>
  <c r="E1851" i="1"/>
  <c r="E850" i="1"/>
  <c r="E1678" i="1"/>
  <c r="E1177" i="1"/>
  <c r="E1859" i="1"/>
  <c r="E1003" i="1"/>
  <c r="E1448" i="1"/>
  <c r="E1781" i="1"/>
  <c r="E1379" i="1"/>
  <c r="E1014" i="1"/>
  <c r="E1490" i="1"/>
  <c r="E1339" i="1"/>
  <c r="E920" i="1"/>
  <c r="E1353" i="1"/>
  <c r="E1259" i="1"/>
  <c r="E1620" i="1"/>
  <c r="E1589" i="1"/>
  <c r="E1189" i="1"/>
  <c r="E1813" i="1"/>
  <c r="E1646" i="1"/>
  <c r="E1029" i="1"/>
  <c r="E1087" i="1"/>
  <c r="E1511" i="1"/>
  <c r="E1431" i="1"/>
  <c r="E1255" i="1"/>
  <c r="E902" i="1"/>
  <c r="E1609" i="1"/>
  <c r="E1766" i="1"/>
  <c r="E1142" i="1"/>
  <c r="E1569" i="1"/>
  <c r="E1817" i="1"/>
  <c r="E1175" i="1"/>
  <c r="E1265" i="1"/>
  <c r="E1118" i="1"/>
  <c r="E1364" i="1"/>
  <c r="E1711" i="1"/>
  <c r="E1039" i="1"/>
  <c r="E1405" i="1"/>
  <c r="E801" i="1"/>
  <c r="E882" i="1"/>
  <c r="E1434" i="1"/>
  <c r="E1022" i="1"/>
  <c r="E1145" i="1"/>
  <c r="E1128" i="1"/>
  <c r="E1672" i="1"/>
  <c r="E957" i="1"/>
  <c r="E804" i="1"/>
  <c r="E1695" i="1"/>
  <c r="E1737" i="1"/>
  <c r="E1093" i="1"/>
  <c r="E1450" i="1"/>
  <c r="E980" i="1"/>
  <c r="E1213" i="1"/>
  <c r="E950" i="1"/>
  <c r="E1282" i="1"/>
  <c r="E1728" i="1"/>
  <c r="E890" i="1"/>
  <c r="E1439" i="1"/>
  <c r="E1114" i="1"/>
  <c r="E1761" i="1"/>
  <c r="E846" i="1"/>
  <c r="E830" i="1"/>
  <c r="E1668" i="1"/>
  <c r="E1633" i="1"/>
  <c r="E1041" i="1"/>
  <c r="E1457" i="1"/>
  <c r="E1549" i="1"/>
  <c r="E1765" i="1"/>
  <c r="E892" i="1"/>
  <c r="E1409" i="1"/>
  <c r="E1564" i="1"/>
  <c r="E1691" i="1"/>
  <c r="E1422" i="1"/>
  <c r="E1185" i="1"/>
  <c r="E915" i="1"/>
  <c r="E1064" i="1"/>
  <c r="E1235" i="1"/>
  <c r="E1807" i="1"/>
  <c r="E1822" i="1"/>
  <c r="E1007" i="1"/>
  <c r="E1495" i="1"/>
  <c r="E895" i="1"/>
  <c r="E1856" i="1"/>
  <c r="E1293" i="1"/>
  <c r="E1739" i="1"/>
  <c r="E1473" i="1"/>
  <c r="E872" i="1"/>
  <c r="E1579" i="1"/>
  <c r="E1485" i="1"/>
  <c r="E1305" i="1"/>
  <c r="E1162" i="1"/>
  <c r="E1645" i="1"/>
  <c r="E1283" i="1"/>
  <c r="E1371" i="1"/>
  <c r="E1875" i="1"/>
  <c r="E1540" i="1"/>
  <c r="E1603" i="1"/>
  <c r="E1032" i="1"/>
  <c r="E1406" i="1"/>
  <c r="E1673" i="1"/>
  <c r="E901" i="1"/>
  <c r="E1380" i="1"/>
  <c r="E1608" i="1"/>
  <c r="E1512" i="1"/>
  <c r="E900" i="1"/>
  <c r="E1362" i="1"/>
  <c r="E1474" i="1"/>
  <c r="E1241" i="1"/>
  <c r="E1660" i="1"/>
  <c r="E1534" i="1"/>
  <c r="E1590" i="1"/>
  <c r="E1784" i="1"/>
  <c r="E1787" i="1"/>
  <c r="E1018" i="1"/>
  <c r="E1538" i="1"/>
  <c r="E1294" i="1"/>
  <c r="E1090" i="1"/>
  <c r="E953" i="1"/>
  <c r="E1681" i="1"/>
  <c r="E977" i="1"/>
  <c r="E1132" i="1"/>
  <c r="E1425" i="1"/>
  <c r="E1366" i="1"/>
  <c r="E803" i="1"/>
  <c r="E1034" i="1"/>
  <c r="E1537" i="1"/>
  <c r="E1574" i="1"/>
  <c r="E1005" i="1"/>
  <c r="E1643" i="1"/>
  <c r="E1276" i="1"/>
  <c r="E932" i="1"/>
  <c r="E1634" i="1"/>
  <c r="E1493" i="1"/>
  <c r="E1795" i="1"/>
  <c r="E969" i="1"/>
  <c r="E1504" i="1"/>
  <c r="E1755" i="1"/>
  <c r="E1027" i="1"/>
  <c r="E1104" i="1"/>
  <c r="E800" i="1"/>
  <c r="E1519" i="1"/>
  <c r="E1505" i="1"/>
  <c r="E1198" i="1"/>
  <c r="E1693" i="1"/>
  <c r="E1420" i="1"/>
  <c r="E1112" i="1"/>
  <c r="E1006" i="1"/>
  <c r="E829" i="1"/>
  <c r="E1745" i="1"/>
  <c r="E1423" i="1"/>
  <c r="E1444" i="1"/>
  <c r="E1707" i="1"/>
  <c r="E1010" i="1"/>
  <c r="E1348" i="1"/>
  <c r="E1794" i="1"/>
  <c r="E1429" i="1"/>
  <c r="E1576" i="1"/>
  <c r="E1811" i="1"/>
  <c r="E1256" i="1"/>
  <c r="E1763" i="1"/>
  <c r="E923" i="1"/>
  <c r="E1052" i="1"/>
  <c r="E1212" i="1"/>
  <c r="E1475" i="1"/>
  <c r="E1211" i="1"/>
  <c r="E806" i="1"/>
  <c r="E815" i="1"/>
  <c r="E813" i="1"/>
  <c r="E1058" i="1"/>
  <c r="E1541" i="1"/>
  <c r="E995" i="1"/>
  <c r="E1033" i="1"/>
  <c r="E1102" i="1"/>
  <c r="E1094" i="1"/>
  <c r="E1518" i="1"/>
  <c r="E842" i="1"/>
  <c r="E1447" i="1"/>
  <c r="E1667" i="1"/>
  <c r="E1776" i="1"/>
  <c r="E1853" i="1"/>
  <c r="E1116" i="1"/>
  <c r="E1625" i="1"/>
  <c r="E865" i="1"/>
  <c r="E1091" i="1"/>
  <c r="E1865" i="1"/>
  <c r="E962" i="1"/>
  <c r="E1800" i="1"/>
  <c r="E1234" i="1"/>
  <c r="E1250" i="1"/>
  <c r="E1613" i="1"/>
  <c r="E838" i="1"/>
  <c r="E1400" i="1"/>
  <c r="E867" i="1"/>
  <c r="E1061" i="1"/>
  <c r="E1057" i="1"/>
  <c r="E1520" i="1"/>
  <c r="E1397" i="1"/>
  <c r="E947" i="1"/>
  <c r="E1020" i="1"/>
  <c r="E1666" i="1"/>
  <c r="E1686" i="1"/>
  <c r="E1690" i="1"/>
  <c r="E936" i="1"/>
  <c r="E1152" i="1"/>
  <c r="E1285" i="1"/>
  <c r="E1515" i="1"/>
  <c r="E1383" i="1"/>
  <c r="E814" i="1"/>
  <c r="E1044" i="1"/>
  <c r="E1546" i="1"/>
  <c r="E1040" i="1"/>
  <c r="E864" i="1"/>
  <c r="E1843" i="1"/>
  <c r="E871" i="1"/>
  <c r="E1702" i="1"/>
  <c r="E1381" i="1"/>
  <c r="E967" i="1"/>
  <c r="E1559" i="1"/>
  <c r="E1525" i="1"/>
  <c r="E1738" i="1"/>
  <c r="E1342" i="1"/>
  <c r="E1186" i="1"/>
  <c r="E1433" i="1"/>
  <c r="E1042" i="1"/>
  <c r="E1122" i="1"/>
  <c r="E1606" i="1"/>
  <c r="E917" i="1"/>
  <c r="E1775" i="1"/>
  <c r="E849" i="1"/>
  <c r="E1334" i="1"/>
  <c r="E1150" i="1"/>
  <c r="E1338" i="1"/>
  <c r="E1284" i="1"/>
  <c r="E1011" i="1"/>
  <c r="E1674" i="1"/>
  <c r="E1478" i="1"/>
  <c r="E975" i="1"/>
  <c r="E1173" i="1"/>
  <c r="E1600" i="1"/>
  <c r="E1062" i="1"/>
  <c r="E1588" i="1"/>
  <c r="G30" i="1"/>
  <c r="E1891" i="1" l="1"/>
  <c r="B6" i="5"/>
  <c r="E360" i="1" s="1"/>
  <c r="G360" i="1" s="1"/>
  <c r="D630" i="4" l="1"/>
</calcChain>
</file>

<file path=xl/sharedStrings.xml><?xml version="1.0" encoding="utf-8"?>
<sst xmlns="http://schemas.openxmlformats.org/spreadsheetml/2006/main" count="101192" uniqueCount="5365">
  <si>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</si>
  <si>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</si>
  <si>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</si>
  <si>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</si>
  <si>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</si>
  <si>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</si>
  <si>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</si>
  <si>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</si>
  <si>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</si>
  <si>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</si>
  <si>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</si>
  <si>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</si>
  <si>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</si>
  <si>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</si>
  <si>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</si>
  <si>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</si>
  <si>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</si>
  <si>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</si>
  <si>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</si>
  <si>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</si>
  <si>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</si>
  <si>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</si>
  <si>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</si>
  <si>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</si>
  <si>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</si>
  <si>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</si>
  <si>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</si>
  <si>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</si>
  <si>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</si>
  <si>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</si>
  <si>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</si>
  <si>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</si>
  <si>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</si>
  <si>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</si>
  <si>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</si>
  <si>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</si>
  <si>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</si>
  <si>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</si>
  <si>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</si>
  <si>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</si>
  <si>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</si>
  <si>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</si>
  <si>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</si>
  <si>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</si>
  <si>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</si>
  <si>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</si>
  <si>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</si>
  <si>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</si>
  <si>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</si>
  <si>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</si>
  <si>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</si>
  <si>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</si>
  <si>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</si>
  <si>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</si>
  <si>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</si>
  <si>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</si>
  <si>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</si>
  <si>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</si>
  <si>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</si>
  <si>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</si>
  <si>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</si>
  <si>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</si>
  <si>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</si>
  <si>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</si>
  <si>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</si>
  <si>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</si>
  <si>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</si>
  <si>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</si>
  <si>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</si>
  <si>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</si>
  <si>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</si>
  <si>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</si>
  <si>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</si>
  <si>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</si>
  <si>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</si>
  <si>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</si>
  <si>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</si>
  <si>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</si>
  <si>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</si>
  <si>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</si>
  <si>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</si>
  <si>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</si>
  <si>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</si>
  <si>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</si>
  <si>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</si>
  <si>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</si>
  <si>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</si>
  <si>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</si>
  <si>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</si>
  <si>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</si>
  <si>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</si>
  <si>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</si>
  <si>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</si>
  <si>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</si>
  <si>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</si>
  <si>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</si>
  <si>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</si>
  <si>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</si>
  <si>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</si>
  <si>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</si>
  <si>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</si>
  <si>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</si>
  <si>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</si>
  <si>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</si>
  <si>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</si>
  <si>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</si>
  <si>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</si>
  <si>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</si>
  <si>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</si>
  <si>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</si>
  <si>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</si>
  <si>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</si>
  <si>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</si>
  <si>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</si>
  <si>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</si>
  <si>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</si>
  <si>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</si>
  <si>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</si>
  <si>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</si>
  <si>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</si>
  <si>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</si>
  <si>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</si>
  <si>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</si>
  <si>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</si>
  <si>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</si>
  <si>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</si>
  <si>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</si>
  <si>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</si>
  <si>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</si>
  <si>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</si>
  <si>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</si>
  <si>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</si>
  <si>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</si>
  <si>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</si>
  <si>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</si>
  <si>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</si>
  <si>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</si>
  <si>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</si>
  <si>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</si>
  <si>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</si>
  <si>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</si>
  <si>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</si>
  <si>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</si>
  <si>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</si>
  <si>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</si>
  <si>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</si>
  <si>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</si>
  <si>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</si>
  <si>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</si>
  <si>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</si>
  <si>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</si>
  <si>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</si>
  <si>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</si>
  <si>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</si>
  <si>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</si>
  <si>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</si>
  <si>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</si>
  <si>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</si>
  <si>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</si>
  <si>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</si>
  <si>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</si>
  <si>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</si>
  <si>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</si>
  <si>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</si>
  <si>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</si>
  <si>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</si>
  <si>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</si>
  <si>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</si>
  <si>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</si>
  <si>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</si>
  <si>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</si>
  <si>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</si>
  <si>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</si>
  <si>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</si>
  <si>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</si>
  <si>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</si>
  <si>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</si>
  <si>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</si>
  <si>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</si>
  <si>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</si>
  <si>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</si>
  <si>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</si>
  <si>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</si>
  <si>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</si>
  <si>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</si>
  <si>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</si>
  <si>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</si>
  <si>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</si>
  <si>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</si>
  <si>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</si>
  <si>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</si>
  <si>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</si>
  <si>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</si>
  <si>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</si>
  <si>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</si>
  <si>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</si>
  <si>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</si>
  <si>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</si>
  <si>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</si>
  <si>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</si>
  <si>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</si>
  <si>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</si>
  <si>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</si>
  <si>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</si>
  <si>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</si>
  <si>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</si>
  <si>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</si>
  <si>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</si>
  <si>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</si>
  <si>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</si>
  <si>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</si>
  <si>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</si>
  <si>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</si>
  <si>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</si>
  <si>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</si>
  <si>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</si>
  <si>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</si>
  <si>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</si>
  <si>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</si>
  <si>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</si>
  <si>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</si>
  <si>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</si>
  <si>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</si>
  <si>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</si>
  <si>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</si>
  <si>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</si>
  <si>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</si>
  <si>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</si>
  <si>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</si>
  <si>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</si>
  <si>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</si>
  <si>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</si>
  <si>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</si>
  <si>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</si>
  <si>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</si>
  <si>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</si>
  <si>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</si>
  <si>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</si>
  <si>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</si>
  <si>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</si>
  <si>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</si>
  <si>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</si>
  <si>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</si>
  <si>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</si>
  <si>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</si>
  <si>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</si>
  <si>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</si>
  <si>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</si>
  <si>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</si>
  <si>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</si>
  <si>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</si>
  <si>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</si>
  <si>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</si>
  <si>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</si>
  <si>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</si>
  <si>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</si>
  <si>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</si>
  <si>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</si>
  <si>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</si>
  <si>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</si>
  <si>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</si>
  <si>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</si>
  <si>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</si>
  <si>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</si>
  <si>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</si>
  <si>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</si>
  <si>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</si>
  <si>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</si>
  <si>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</si>
  <si>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</si>
  <si>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</si>
  <si>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</si>
  <si>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</si>
  <si>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</si>
  <si>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</si>
  <si>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</si>
  <si>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</si>
  <si>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</si>
  <si>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</si>
  <si>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</si>
  <si>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</si>
  <si>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</si>
  <si>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</si>
  <si>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</si>
  <si>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</si>
  <si>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</si>
  <si>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</si>
  <si>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</si>
  <si>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</si>
  <si>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</si>
  <si>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</si>
  <si>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</si>
  <si>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</si>
  <si>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</si>
  <si>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</si>
  <si>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</si>
  <si>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</si>
  <si>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</si>
  <si>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</si>
  <si>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</si>
  <si>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</si>
  <si>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</si>
  <si>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</si>
  <si>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</si>
  <si>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</si>
  <si>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</si>
  <si>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</si>
  <si>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</si>
  <si>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</si>
  <si>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</si>
  <si>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</si>
  <si>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</si>
  <si>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</si>
  <si>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</si>
  <si>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</si>
  <si>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</si>
  <si>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</si>
  <si>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</si>
  <si>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</si>
  <si>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</si>
  <si>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</si>
  <si>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</si>
  <si>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</si>
  <si>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</si>
  <si>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</si>
  <si>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</si>
  <si>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</si>
  <si>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</si>
  <si>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</si>
  <si>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</si>
  <si>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</si>
  <si>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</si>
  <si>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</si>
  <si>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</si>
  <si>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</si>
  <si>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</si>
  <si>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</si>
  <si>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</si>
  <si>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</si>
  <si>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</si>
  <si>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</si>
  <si>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</si>
  <si>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</si>
  <si>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</si>
  <si>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</si>
  <si>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</si>
  <si>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</si>
  <si>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</si>
  <si>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</si>
  <si>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</si>
  <si>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</si>
  <si>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</si>
  <si>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</si>
  <si>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</si>
  <si>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</si>
  <si>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</si>
  <si>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</si>
  <si>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</si>
  <si>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</si>
  <si>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</si>
  <si>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</si>
  <si>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</si>
  <si>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</si>
  <si>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</si>
  <si>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</si>
  <si>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</si>
  <si>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</si>
  <si>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</si>
  <si>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</si>
  <si>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</si>
  <si>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</si>
  <si>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</si>
  <si>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</si>
  <si>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</si>
  <si>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</si>
  <si>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</si>
  <si>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</si>
  <si>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</si>
  <si>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</si>
  <si>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</si>
  <si>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</si>
  <si>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</si>
  <si>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</si>
  <si>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</si>
  <si>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</si>
  <si>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</si>
  <si>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</si>
  <si>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</si>
  <si>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</si>
  <si>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</si>
  <si>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</si>
  <si>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</si>
  <si>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</si>
  <si>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</si>
  <si>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</si>
  <si>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</si>
  <si>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</si>
  <si>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</si>
  <si>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</si>
  <si>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</si>
  <si>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</si>
  <si>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</si>
  <si>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</si>
  <si>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</si>
  <si>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</si>
  <si>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</si>
  <si>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</si>
  <si>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</si>
  <si>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</si>
  <si>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</si>
  <si>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</si>
  <si>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</si>
  <si>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</si>
  <si>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</si>
  <si>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</si>
  <si>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</si>
  <si>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</si>
  <si>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</si>
  <si>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</si>
  <si>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</si>
  <si>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</si>
  <si>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</si>
  <si>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</si>
  <si>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</si>
  <si>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</si>
  <si>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</si>
  <si>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</si>
  <si>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</si>
  <si>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</si>
  <si>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</si>
  <si>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</si>
  <si>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</si>
  <si>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</si>
  <si>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</si>
  <si>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</si>
  <si>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</si>
  <si>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</si>
  <si>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</si>
  <si>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</si>
  <si>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</si>
  <si>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</si>
  <si>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</si>
  <si>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</si>
  <si>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</si>
  <si>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</si>
  <si>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</si>
  <si>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</si>
  <si>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</si>
  <si>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</si>
  <si>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</si>
  <si>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</si>
  <si>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</si>
  <si>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</si>
  <si>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</si>
  <si>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</si>
  <si>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</si>
  <si>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</si>
  <si>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</si>
  <si>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</si>
  <si>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</si>
  <si>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</si>
  <si>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</si>
  <si>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</si>
  <si>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</si>
  <si>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</si>
  <si>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</si>
  <si>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</si>
  <si>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</si>
  <si>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</si>
  <si>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</si>
  <si>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</si>
  <si>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</si>
  <si>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</si>
  <si>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</si>
  <si>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</si>
  <si>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</si>
  <si>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</si>
  <si>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</si>
  <si>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</si>
  <si>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</si>
  <si>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</si>
  <si>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</si>
  <si>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</si>
  <si>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</si>
  <si>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</si>
  <si>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</si>
  <si>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</si>
  <si>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</si>
  <si>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</si>
  <si>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</si>
  <si>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</si>
  <si>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</si>
  <si>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</si>
  <si>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</si>
  <si>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</si>
  <si>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</si>
  <si>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</si>
  <si>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</si>
  <si>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</si>
  <si>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</si>
  <si>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</si>
  <si>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</si>
  <si>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</si>
  <si>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</si>
  <si>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</si>
  <si>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</si>
  <si>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</si>
  <si>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</si>
  <si>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</si>
  <si>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</si>
  <si>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</si>
  <si>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</si>
  <si>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</si>
  <si>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</si>
  <si>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</si>
  <si>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</si>
  <si>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</si>
  <si>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</si>
  <si>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</si>
  <si>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</si>
  <si>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</si>
  <si>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</si>
  <si>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</si>
  <si>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</si>
  <si>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</si>
  <si>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</si>
  <si>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</si>
  <si>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</si>
  <si>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</si>
  <si>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</si>
  <si>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BOUHANNI Nacer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</si>
  <si>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</si>
  <si>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</si>
  <si>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</si>
  <si>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</si>
  <si>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</si>
  <si>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</si>
  <si>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</si>
  <si>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</si>
  <si>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</si>
  <si>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VAN EMDEN Jos</t>
  </si>
  <si>
    <t>DE MARCHI Alessandro</t>
  </si>
  <si>
    <t>REICHENBACH Sébastien</t>
  </si>
  <si>
    <t>COQUARD Bryan</t>
  </si>
  <si>
    <t>FRAILE Omar</t>
  </si>
  <si>
    <t>MCNULTY Brandon</t>
  </si>
  <si>
    <t>MARECZKO Jakub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</si>
  <si>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</si>
  <si>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</si>
  <si>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</si>
  <si>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</si>
  <si>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</si>
  <si>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</si>
  <si>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</si>
  <si>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</si>
  <si>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</si>
  <si>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</si>
  <si>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</si>
  <si>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</si>
  <si>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</si>
  <si>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</si>
  <si>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</si>
  <si>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</si>
  <si>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COSNEFROY Benoît</t>
  </si>
  <si>
    <t>KOCH Jonas</t>
  </si>
  <si>
    <t>KUSS Sepp</t>
  </si>
  <si>
    <t>PERNSTEINER Hermann</t>
  </si>
  <si>
    <t>VAN HOOYDONCK Nathan</t>
  </si>
  <si>
    <t>DENZ Nico</t>
  </si>
  <si>
    <t>BODNAR Maciej</t>
  </si>
  <si>
    <t>CATTANEO Mattia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</si>
  <si>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</si>
  <si>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</si>
  <si>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</si>
  <si>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</si>
  <si>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</si>
  <si>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</si>
  <si>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CRADDOCK Lawson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</si>
  <si>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</si>
  <si>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</si>
  <si>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</si>
  <si>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</si>
  <si>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</si>
  <si>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</si>
  <si>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</si>
  <si>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</si>
  <si>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</si>
  <si>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</si>
  <si>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</si>
  <si>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</si>
  <si>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</si>
  <si>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</si>
  <si>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</si>
  <si>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</si>
  <si>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</si>
  <si>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</si>
  <si>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</si>
  <si>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NEILANDS Krists</t>
  </si>
  <si>
    <t>CAVENDISH Mark</t>
  </si>
  <si>
    <t>GESCHKE Simon</t>
  </si>
  <si>
    <t>KIRSCH Alex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</si>
  <si>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</si>
  <si>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</si>
  <si>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</si>
  <si>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</si>
  <si>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</si>
  <si>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</si>
  <si>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</si>
  <si>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</si>
  <si>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</si>
  <si>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</si>
  <si>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</si>
  <si>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</si>
  <si>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</si>
  <si>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</si>
  <si>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</si>
  <si>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TOUZE Damien</t>
  </si>
  <si>
    <t>FABBRO Matteo</t>
  </si>
  <si>
    <t>KAMP Alexander</t>
  </si>
  <si>
    <t>KNOX James</t>
  </si>
  <si>
    <t>CIMOLAI Davide</t>
  </si>
  <si>
    <t>FRISON Frederik</t>
  </si>
  <si>
    <t>HARPER Chris</t>
  </si>
  <si>
    <t>THOMAS Benjamin</t>
  </si>
  <si>
    <t>VELASCO Simone</t>
  </si>
  <si>
    <t>GIBBONS Ryan</t>
  </si>
  <si>
    <t>PEDERSEN Casper</t>
  </si>
  <si>
    <t>TIZZA Marco</t>
  </si>
  <si>
    <t>ROJAS José Joaquín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</si>
  <si>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</si>
  <si>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</si>
  <si>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</si>
  <si>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</si>
  <si>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</si>
  <si>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</si>
  <si>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</si>
  <si>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</si>
  <si>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</si>
  <si>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</si>
  <si>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</si>
  <si>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</si>
  <si>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</si>
  <si>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</si>
  <si>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</si>
  <si>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</si>
  <si>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</si>
  <si>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</si>
  <si>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</si>
  <si>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</si>
  <si>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</si>
  <si>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</si>
  <si>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</si>
  <si>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</si>
  <si>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</si>
  <si>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</si>
  <si>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</si>
  <si>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</si>
  <si>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NOPPE Christophe</t>
  </si>
  <si>
    <t>VLIEGEN Loïc</t>
  </si>
  <si>
    <t>CRAS Steff</t>
  </si>
  <si>
    <t>EDMONDSON Alex</t>
  </si>
  <si>
    <t>BARCELÓ Fernando</t>
  </si>
  <si>
    <t>MACIEJUK Filip</t>
  </si>
  <si>
    <t>MAS Lluís</t>
  </si>
  <si>
    <t>FOSS Tobias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</si>
  <si>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</si>
  <si>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</si>
  <si>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</si>
  <si>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</si>
  <si>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</si>
  <si>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</si>
  <si>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</si>
  <si>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</si>
  <si>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</si>
  <si>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</si>
  <si>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</si>
  <si>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</si>
  <si>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</si>
  <si>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</si>
  <si>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</si>
  <si>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</si>
  <si>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</si>
  <si>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</si>
  <si>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</si>
  <si>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</si>
  <si>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</si>
  <si>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</si>
  <si>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</si>
  <si>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</si>
  <si>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</si>
  <si>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</si>
  <si>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</si>
  <si>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</si>
  <si>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</si>
  <si>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</si>
  <si>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</si>
  <si>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</si>
  <si>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</si>
  <si>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</si>
  <si>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</si>
  <si>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</si>
  <si>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</si>
  <si>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</si>
  <si>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</si>
  <si>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</si>
  <si>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</si>
  <si>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</si>
  <si>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</si>
  <si>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</si>
  <si>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</si>
  <si>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</si>
  <si>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</si>
  <si>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</si>
  <si>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</si>
  <si>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</si>
  <si>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</si>
  <si>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</si>
  <si>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</si>
  <si>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</si>
  <si>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</si>
  <si>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</si>
  <si>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</si>
  <si>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</si>
  <si>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</si>
  <si>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</si>
  <si>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</si>
  <si>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</si>
  <si>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</si>
  <si>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</si>
  <si>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</si>
  <si>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</si>
  <si>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</si>
  <si>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</si>
  <si>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</si>
  <si>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</si>
  <si>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</si>
  <si>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</si>
  <si>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</si>
  <si>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</si>
  <si>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</si>
  <si>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</si>
  <si>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</si>
  <si>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</si>
  <si>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</si>
  <si>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</si>
  <si>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</si>
  <si>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</si>
  <si>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</si>
  <si>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</si>
  <si>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</si>
  <si>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</si>
  <si>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</si>
  <si>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</si>
  <si>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</si>
  <si>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</si>
  <si>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</si>
  <si>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</si>
  <si>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</si>
  <si>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</si>
  <si>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</si>
  <si>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</si>
  <si>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</si>
  <si>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</si>
  <si>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</si>
  <si>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</si>
  <si>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</si>
  <si>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</si>
  <si>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</si>
  <si>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</si>
  <si>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</si>
  <si>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</si>
  <si>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</si>
  <si>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</si>
  <si>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</si>
  <si>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</si>
  <si>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</si>
  <si>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</si>
  <si>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</si>
  <si>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</si>
  <si>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</si>
  <si>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</si>
  <si>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</si>
  <si>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</si>
  <si>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</si>
  <si>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</si>
  <si>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</si>
  <si>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</si>
  <si>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</si>
  <si>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</si>
  <si>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</si>
  <si>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</si>
  <si>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</si>
  <si>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</si>
  <si>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PETILLI Simone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</si>
  <si>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</si>
  <si>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</si>
  <si>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</si>
  <si>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</si>
  <si>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</si>
  <si>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</si>
  <si>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</si>
  <si>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</si>
  <si>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</si>
  <si>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1x2e, 1x3e, 1x8e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</si>
  <si>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</si>
  <si>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</si>
  <si>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</si>
  <si>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</si>
  <si>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</si>
  <si>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</si>
  <si>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</si>
  <si>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</si>
  <si>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</si>
  <si>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</si>
  <si>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</si>
  <si>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</si>
  <si>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</si>
  <si>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</si>
  <si>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</si>
  <si>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</si>
  <si>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</si>
  <si>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</si>
  <si>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</si>
  <si>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</si>
  <si>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</si>
  <si>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</si>
  <si>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</si>
  <si>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</si>
  <si>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</si>
  <si>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</si>
  <si>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</si>
  <si>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</si>
  <si>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</si>
  <si>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</si>
  <si>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</si>
  <si>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</si>
  <si>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</si>
  <si>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</si>
  <si>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</si>
  <si>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</si>
  <si>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</si>
  <si>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</si>
  <si>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</si>
  <si>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</si>
  <si>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</si>
  <si>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</si>
  <si>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</si>
  <si>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</si>
  <si>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</si>
  <si>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</si>
  <si>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</si>
  <si>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</si>
  <si>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</si>
  <si>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</si>
  <si>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</si>
  <si>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</si>
  <si>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</si>
  <si>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</si>
  <si>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</si>
  <si>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</si>
  <si>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</si>
  <si>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</si>
  <si>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</si>
  <si>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</si>
  <si>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</si>
  <si>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</si>
  <si>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</si>
  <si>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</si>
  <si>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</si>
  <si>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</si>
  <si>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</si>
  <si>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</si>
  <si>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</si>
  <si>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</si>
  <si>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</si>
  <si>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</si>
  <si>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</si>
  <si>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</si>
  <si>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</si>
  <si>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</si>
  <si>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</si>
  <si>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</si>
  <si>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</si>
  <si>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</si>
  <si>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</si>
  <si>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</si>
  <si>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</si>
  <si>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</si>
  <si>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</si>
  <si>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</si>
  <si>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</si>
  <si>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</si>
  <si>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</si>
  <si>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</si>
  <si>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</si>
  <si>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</si>
  <si>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</si>
  <si>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</si>
  <si>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</si>
  <si>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</si>
  <si>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</si>
  <si>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</si>
  <si>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</si>
  <si>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</si>
  <si>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</si>
  <si>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</si>
  <si>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</si>
  <si>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</si>
  <si>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</si>
  <si>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</si>
  <si>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</si>
  <si>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</si>
  <si>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</si>
  <si>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</si>
  <si>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MOREIRA Mauricio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</si>
  <si>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</si>
  <si>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</si>
  <si>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</si>
  <si>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</si>
  <si>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</si>
  <si>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</si>
  <si>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</si>
  <si>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</si>
  <si>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</si>
  <si>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SCOTT Jacob</t>
  </si>
  <si>
    <t>SHAW James</t>
  </si>
  <si>
    <t>BIERMANS Jenthe</t>
  </si>
  <si>
    <t>SEPÚLVEDA Eduardo</t>
  </si>
  <si>
    <t>GREGAARD Jonas</t>
  </si>
  <si>
    <t>Ronde van Romandie Specialist</t>
  </si>
  <si>
    <t>EZQUERRA Jesús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</si>
  <si>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</si>
  <si>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</si>
  <si>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</si>
  <si>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</si>
  <si>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</si>
  <si>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</si>
  <si>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</si>
  <si>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</si>
  <si>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</si>
  <si>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</si>
  <si>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</si>
  <si>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</si>
  <si>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</si>
  <si>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</si>
  <si>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</si>
  <si>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</si>
  <si>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</si>
  <si>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</si>
  <si>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</si>
  <si>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</si>
  <si>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</si>
  <si>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</si>
  <si>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</si>
  <si>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</si>
  <si>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</si>
  <si>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</si>
  <si>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</si>
  <si>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</si>
  <si>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</si>
  <si>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</si>
  <si>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</si>
  <si>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</si>
  <si>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</si>
  <si>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</si>
  <si>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</si>
  <si>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</si>
  <si>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</si>
  <si>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</si>
  <si>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</si>
  <si>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</si>
  <si>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</si>
  <si>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</si>
  <si>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</si>
  <si>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</si>
  <si>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</si>
  <si>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</si>
  <si>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</si>
  <si>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</si>
  <si>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</si>
  <si>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</si>
  <si>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</si>
  <si>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</si>
  <si>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</si>
  <si>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</si>
  <si>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</si>
  <si>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</si>
  <si>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</si>
  <si>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</si>
  <si>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</si>
  <si>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</si>
  <si>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</si>
  <si>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</si>
  <si>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</si>
  <si>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</si>
  <si>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</si>
  <si>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</si>
  <si>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</si>
  <si>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</si>
  <si>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</si>
  <si>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</si>
  <si>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</si>
  <si>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</si>
  <si>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</si>
  <si>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</si>
  <si>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</si>
  <si>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</si>
  <si>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</si>
  <si>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</si>
  <si>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</si>
  <si>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</si>
  <si>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</si>
  <si>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</si>
  <si>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</si>
  <si>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</si>
  <si>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</si>
  <si>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</si>
  <si>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</si>
  <si>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</si>
  <si>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</si>
  <si>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</si>
  <si>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</si>
  <si>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</si>
  <si>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</si>
  <si>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</si>
  <si>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</si>
  <si>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</si>
  <si>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</si>
  <si>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</si>
  <si>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</si>
  <si>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</si>
  <si>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</si>
  <si>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</si>
  <si>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</si>
  <si>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</si>
  <si>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</si>
  <si>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</si>
  <si>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</si>
  <si>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</si>
  <si>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</si>
  <si>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</si>
  <si>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</si>
  <si>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</si>
  <si>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</si>
  <si>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</si>
  <si>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</si>
  <si>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</si>
  <si>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</si>
  <si>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</si>
  <si>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</si>
  <si>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</si>
  <si>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</si>
  <si>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</si>
  <si>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</si>
  <si>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</si>
  <si>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</si>
  <si>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</si>
  <si>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</si>
  <si>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</si>
  <si>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</si>
  <si>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</si>
  <si>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</si>
  <si>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</si>
  <si>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</si>
  <si>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</si>
  <si>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</si>
  <si>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</si>
  <si>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</si>
  <si>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</si>
  <si>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</si>
  <si>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</si>
  <si>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</si>
  <si>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</si>
  <si>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</si>
  <si>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</si>
  <si>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</si>
  <si>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</si>
  <si>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</si>
  <si>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</si>
  <si>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</si>
  <si>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</si>
  <si>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</si>
  <si>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</si>
  <si>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</si>
  <si>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</si>
  <si>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</si>
  <si>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</si>
  <si>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</si>
  <si>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</si>
  <si>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</si>
  <si>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</si>
  <si>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</si>
  <si>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</si>
  <si>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</si>
  <si>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</si>
  <si>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</si>
  <si>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</si>
  <si>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</si>
  <si>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</si>
  <si>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</si>
  <si>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</si>
  <si>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</si>
  <si>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</si>
  <si>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</si>
  <si>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</si>
  <si>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</si>
  <si>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</si>
  <si>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</si>
  <si>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</si>
  <si>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</si>
  <si>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</si>
  <si>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</si>
  <si>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</si>
  <si>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</si>
  <si>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</si>
  <si>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</si>
  <si>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</si>
  <si>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</si>
  <si>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</si>
  <si>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</si>
  <si>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</si>
  <si>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</si>
  <si>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BONNAMOUR Franck</t>
  </si>
  <si>
    <t>ABRAHAMSEN Jonas</t>
  </si>
  <si>
    <t>VERVAEKE Louis</t>
  </si>
  <si>
    <t>PEDRERO Antonio</t>
  </si>
  <si>
    <t>Giro</t>
  </si>
  <si>
    <t>1x3e, 1x4e, 1x8e</t>
  </si>
  <si>
    <t>2x2e, 1x3e, 1x5e</t>
  </si>
  <si>
    <t>1x1e, 2x8e</t>
  </si>
  <si>
    <t>SWEENY Harry</t>
  </si>
  <si>
    <t>BAIS Mattia</t>
  </si>
  <si>
    <t>KÄMNA Lennard</t>
  </si>
  <si>
    <t>ALBANESE Vincenzo</t>
  </si>
  <si>
    <t>SILVA Joaquim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</si>
  <si>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</si>
  <si>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</si>
  <si>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</si>
  <si>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</si>
  <si>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</si>
  <si>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</si>
  <si>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</si>
  <si>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</si>
  <si>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</si>
  <si>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</si>
  <si>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</si>
  <si>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</si>
  <si>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</si>
  <si>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</si>
  <si>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</si>
  <si>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</si>
  <si>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</si>
  <si>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</si>
  <si>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</si>
  <si>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TESFATSION Natnael</t>
  </si>
  <si>
    <t>SUTER Joel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</si>
  <si>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</si>
  <si>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</si>
  <si>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</si>
  <si>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</si>
  <si>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</si>
  <si>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</si>
  <si>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</si>
  <si>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</si>
  <si>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</si>
  <si>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</si>
  <si>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</si>
  <si>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</si>
  <si>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</si>
  <si>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</si>
  <si>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</si>
  <si>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</si>
  <si>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</si>
  <si>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</si>
  <si>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</si>
  <si>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</si>
  <si>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</si>
  <si>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</si>
  <si>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</si>
  <si>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</si>
  <si>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</si>
  <si>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</si>
  <si>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</si>
  <si>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</si>
  <si>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</si>
  <si>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</si>
  <si>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</si>
  <si>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</si>
  <si>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</si>
  <si>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</si>
  <si>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</si>
  <si>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</si>
  <si>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</si>
  <si>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</si>
  <si>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</si>
  <si>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</si>
  <si>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</si>
  <si>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</si>
  <si>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</si>
  <si>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</si>
  <si>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</si>
  <si>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</si>
  <si>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</si>
  <si>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</si>
  <si>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</si>
  <si>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</si>
  <si>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</si>
  <si>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</si>
  <si>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</si>
  <si>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1 - 1 - 2                4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</si>
  <si>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</si>
  <si>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</si>
  <si>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</si>
  <si>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</si>
  <si>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</si>
  <si>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</si>
  <si>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</si>
  <si>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</si>
  <si>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</si>
  <si>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</si>
  <si>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</si>
  <si>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</si>
  <si>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</si>
  <si>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</si>
  <si>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</si>
  <si>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</si>
  <si>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</si>
  <si>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</si>
  <si>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</si>
  <si>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</si>
  <si>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</si>
  <si>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</si>
  <si>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</si>
  <si>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</si>
  <si>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</si>
  <si>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</si>
  <si>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</si>
  <si>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</si>
  <si>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</si>
  <si>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</si>
  <si>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</si>
  <si>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</si>
  <si>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</si>
  <si>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</si>
  <si>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</si>
  <si>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</si>
  <si>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</si>
  <si>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</si>
  <si>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</si>
  <si>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</si>
  <si>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</si>
  <si>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</si>
  <si>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</si>
  <si>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</si>
  <si>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</si>
  <si>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</si>
  <si>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</si>
  <si>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</si>
  <si>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</si>
  <si>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</si>
  <si>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</si>
  <si>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</si>
  <si>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</si>
  <si>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</si>
  <si>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</si>
  <si>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</si>
  <si>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</si>
  <si>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</si>
  <si>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</si>
  <si>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</si>
  <si>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</si>
  <si>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</si>
  <si>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</si>
  <si>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</si>
  <si>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</si>
  <si>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</si>
  <si>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</si>
  <si>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</si>
  <si>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</si>
  <si>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</si>
  <si>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</si>
  <si>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</si>
  <si>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</si>
  <si>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</si>
  <si>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</si>
  <si>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</si>
  <si>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</si>
  <si>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</si>
  <si>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</si>
  <si>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</si>
  <si>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</si>
  <si>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</si>
  <si>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</si>
  <si>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</si>
  <si>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</si>
  <si>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</si>
  <si>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</si>
  <si>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</si>
  <si>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</si>
  <si>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</si>
  <si>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</si>
  <si>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</si>
  <si>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</si>
  <si>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</si>
  <si>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</si>
  <si>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</si>
  <si>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</si>
  <si>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</si>
  <si>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</si>
  <si>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</si>
  <si>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</si>
  <si>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</si>
  <si>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</si>
  <si>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</si>
  <si>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</si>
  <si>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</si>
  <si>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</si>
  <si>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</si>
  <si>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</si>
  <si>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</si>
  <si>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</si>
  <si>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</si>
  <si>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</si>
  <si>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</si>
  <si>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</si>
  <si>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</si>
  <si>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</si>
  <si>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</si>
  <si>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</si>
  <si>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</si>
  <si>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</si>
  <si>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</si>
  <si>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</si>
  <si>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</si>
  <si>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</si>
  <si>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</si>
  <si>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</si>
  <si>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</si>
  <si>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</si>
  <si>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</si>
  <si>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</si>
  <si>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</si>
  <si>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</si>
  <si>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</si>
  <si>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</si>
  <si>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</si>
  <si>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</si>
  <si>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</si>
  <si>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</si>
  <si>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</si>
  <si>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</si>
  <si>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</si>
  <si>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</si>
  <si>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</si>
  <si>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</si>
  <si>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</si>
  <si>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</si>
  <si>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</si>
  <si>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</si>
  <si>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</si>
  <si>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</si>
  <si>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</si>
  <si>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</si>
  <si>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</si>
  <si>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</si>
  <si>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</si>
  <si>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</si>
  <si>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</si>
  <si>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</si>
  <si>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</si>
  <si>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</si>
  <si>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</si>
  <si>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</si>
  <si>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</si>
  <si>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</si>
  <si>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</si>
  <si>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</si>
  <si>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</si>
  <si>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</si>
  <si>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</si>
  <si>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</si>
  <si>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</si>
  <si>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</si>
  <si>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</si>
  <si>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</si>
  <si>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</si>
  <si>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</si>
  <si>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</si>
  <si>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</si>
  <si>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</si>
  <si>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</si>
  <si>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</si>
  <si>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</si>
  <si>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</si>
  <si>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</si>
  <si>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</si>
  <si>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</si>
  <si>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</si>
  <si>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</si>
  <si>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</si>
  <si>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</si>
  <si>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</si>
  <si>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</si>
  <si>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</si>
  <si>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</si>
  <si>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</si>
  <si>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</si>
  <si>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</si>
  <si>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</si>
  <si>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</si>
  <si>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</si>
  <si>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</si>
  <si>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</si>
  <si>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</si>
  <si>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</si>
  <si>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</si>
  <si>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</si>
  <si>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</si>
  <si>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</si>
  <si>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</si>
  <si>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</si>
  <si>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</si>
  <si>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</si>
  <si>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</si>
  <si>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</si>
  <si>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</si>
  <si>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</si>
  <si>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</si>
  <si>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</si>
  <si>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</si>
  <si>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</si>
  <si>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</si>
  <si>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</si>
  <si>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</si>
  <si>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</si>
  <si>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</si>
  <si>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</si>
  <si>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</si>
  <si>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</si>
  <si>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</si>
  <si>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</si>
  <si>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</si>
  <si>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</si>
  <si>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</si>
  <si>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</si>
  <si>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</si>
  <si>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</si>
  <si>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</si>
  <si>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</si>
  <si>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</si>
  <si>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</si>
  <si>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</si>
  <si>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</si>
  <si>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</si>
  <si>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</si>
  <si>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</si>
  <si>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</si>
  <si>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</si>
  <si>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</si>
  <si>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</si>
  <si>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</si>
  <si>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</si>
  <si>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</si>
  <si>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</si>
  <si>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</si>
  <si>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</si>
  <si>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</si>
  <si>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</si>
  <si>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</si>
  <si>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</si>
  <si>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</si>
  <si>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</si>
  <si>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</si>
  <si>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</si>
  <si>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</si>
  <si>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</si>
  <si>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</si>
  <si>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</si>
  <si>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</si>
  <si>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</si>
  <si>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</si>
  <si>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</si>
  <si>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</si>
  <si>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</si>
  <si>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</si>
  <si>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</si>
  <si>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</si>
  <si>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</si>
  <si>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</si>
  <si>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</si>
  <si>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</si>
  <si>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</si>
  <si>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</si>
  <si>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</si>
  <si>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</si>
  <si>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</si>
  <si>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</si>
  <si>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</si>
  <si>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</si>
  <si>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</si>
  <si>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</si>
  <si>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</si>
  <si>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</si>
  <si>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</si>
  <si>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</si>
  <si>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</si>
  <si>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</si>
  <si>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</si>
  <si>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</si>
  <si>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</si>
  <si>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</si>
  <si>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</si>
  <si>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</si>
  <si>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</si>
  <si>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</si>
  <si>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</si>
  <si>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</si>
  <si>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</si>
  <si>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</si>
  <si>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</si>
  <si>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</si>
  <si>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</si>
  <si>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</si>
  <si>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</si>
  <si>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</si>
  <si>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</si>
  <si>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</si>
  <si>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</si>
  <si>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</si>
  <si>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</si>
  <si>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</si>
  <si>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</si>
  <si>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</si>
  <si>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</si>
  <si>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</si>
  <si>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</si>
  <si>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</si>
  <si>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</si>
  <si>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</si>
  <si>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</si>
  <si>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</si>
  <si>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</si>
  <si>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</si>
  <si>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</si>
  <si>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</si>
  <si>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</si>
  <si>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</si>
  <si>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</si>
  <si>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</si>
  <si>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</si>
  <si>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</si>
  <si>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</si>
  <si>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</si>
  <si>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</si>
  <si>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</si>
  <si>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</si>
  <si>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</si>
  <si>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</si>
  <si>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</si>
  <si>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</si>
  <si>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</si>
  <si>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</si>
  <si>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</si>
  <si>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</si>
  <si>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</si>
  <si>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</si>
  <si>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</si>
  <si>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</si>
  <si>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</si>
  <si>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</si>
  <si>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</si>
  <si>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</si>
  <si>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</si>
  <si>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</si>
  <si>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</si>
  <si>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</si>
  <si>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</si>
  <si>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</si>
  <si>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</si>
  <si>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</si>
  <si>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</si>
  <si>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</si>
  <si>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</si>
  <si>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</si>
  <si>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</si>
  <si>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</si>
  <si>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</si>
  <si>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</si>
  <si>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</si>
  <si>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</si>
  <si>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</si>
  <si>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</si>
  <si>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</si>
  <si>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</si>
  <si>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</si>
  <si>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</si>
  <si>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</si>
  <si>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</si>
  <si>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</si>
  <si>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</si>
  <si>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</si>
  <si>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</si>
  <si>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</si>
  <si>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</si>
  <si>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</si>
  <si>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</si>
  <si>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</si>
  <si>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</si>
  <si>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</si>
  <si>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</si>
  <si>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</si>
  <si>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</si>
  <si>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</si>
  <si>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</si>
  <si>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</si>
  <si>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</si>
  <si>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</si>
  <si>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</si>
  <si>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</si>
  <si>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</si>
  <si>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</si>
  <si>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</si>
  <si>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</si>
  <si>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</si>
  <si>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TZORTZAKIS Polychronis</t>
  </si>
  <si>
    <t>1x2e, 1x3e, 1x6e</t>
  </si>
  <si>
    <t>VERMEERSCH Florian</t>
  </si>
  <si>
    <t>LEVEAU Jérémy</t>
  </si>
  <si>
    <t>BLIKRA Erlend</t>
  </si>
  <si>
    <t>KOOIJ Olav</t>
  </si>
  <si>
    <t>LAZKANO Oier</t>
  </si>
  <si>
    <t>PLUIMERS Rick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</si>
  <si>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</si>
  <si>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</si>
  <si>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</si>
  <si>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</si>
  <si>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</si>
  <si>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</si>
  <si>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</si>
  <si>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</si>
  <si>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</si>
  <si>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</si>
  <si>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</si>
  <si>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</si>
  <si>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</si>
  <si>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</si>
  <si>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</si>
  <si>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</si>
  <si>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</si>
  <si>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</si>
  <si>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</si>
  <si>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</si>
  <si>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</si>
  <si>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</si>
  <si>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</si>
  <si>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</si>
  <si>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</si>
  <si>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</si>
  <si>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</si>
  <si>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</si>
  <si>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</si>
  <si>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</si>
  <si>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</si>
  <si>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</si>
  <si>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</si>
  <si>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</si>
  <si>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</si>
  <si>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</si>
  <si>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</si>
  <si>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</si>
  <si>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</si>
  <si>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</si>
  <si>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</si>
  <si>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</si>
  <si>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</si>
  <si>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</si>
  <si>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</si>
  <si>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</si>
  <si>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</si>
  <si>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</si>
  <si>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</si>
  <si>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</si>
  <si>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</si>
  <si>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</si>
  <si>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</si>
  <si>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</si>
  <si>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</si>
  <si>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</si>
  <si>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</si>
  <si>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</si>
  <si>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</si>
  <si>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</si>
  <si>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</si>
  <si>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</si>
  <si>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</si>
  <si>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</si>
  <si>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</si>
  <si>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</si>
  <si>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</si>
  <si>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</si>
  <si>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</si>
  <si>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</si>
  <si>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</si>
  <si>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</si>
  <si>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</si>
  <si>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</si>
  <si>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</si>
  <si>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</si>
  <si>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</si>
  <si>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</si>
  <si>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</si>
  <si>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</si>
  <si>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</si>
  <si>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</si>
  <si>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t>1x3e, 1x6e, 1x7e</t>
  </si>
  <si>
    <t>National Divisie:</t>
  </si>
  <si>
    <t>CARR Simon</t>
  </si>
  <si>
    <t>LOUVEL Matis</t>
  </si>
  <si>
    <t>1x6e, 2x10e</t>
  </si>
  <si>
    <t>NIBALI Antonio</t>
  </si>
  <si>
    <t>0 - 0 - 0</t>
  </si>
  <si>
    <t>1x3e, 1x4e, 1x6e</t>
  </si>
  <si>
    <t>MUFF Frederik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</si>
  <si>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</si>
  <si>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</si>
  <si>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</si>
  <si>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</si>
  <si>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</si>
  <si>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</si>
  <si>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</si>
  <si>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</si>
  <si>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</si>
  <si>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</si>
  <si>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</si>
  <si>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</si>
  <si>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</si>
  <si>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</si>
  <si>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</si>
  <si>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</si>
  <si>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</si>
  <si>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</si>
  <si>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</si>
  <si>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</si>
  <si>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</si>
  <si>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</si>
  <si>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</si>
  <si>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</si>
  <si>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</si>
  <si>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</si>
  <si>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</si>
  <si>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</si>
  <si>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</si>
  <si>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</si>
  <si>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</si>
  <si>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</si>
  <si>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</si>
  <si>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</si>
  <si>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</si>
  <si>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</si>
  <si>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</si>
  <si>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</si>
  <si>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</si>
  <si>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</si>
  <si>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</si>
  <si>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</si>
  <si>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</si>
  <si>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</si>
  <si>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</si>
  <si>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</si>
  <si>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</si>
  <si>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</si>
  <si>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</si>
  <si>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</si>
  <si>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</si>
  <si>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</si>
  <si>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</si>
  <si>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</si>
  <si>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</si>
  <si>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</si>
  <si>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</si>
  <si>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</si>
  <si>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</si>
  <si>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</si>
  <si>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</si>
  <si>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</si>
  <si>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</si>
  <si>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</si>
  <si>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</si>
  <si>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</si>
  <si>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</si>
  <si>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</si>
  <si>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</si>
  <si>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</si>
  <si>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</si>
  <si>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</si>
  <si>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</si>
  <si>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</si>
  <si>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</si>
  <si>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</si>
  <si>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</si>
  <si>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</si>
  <si>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</si>
  <si>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</si>
  <si>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</si>
  <si>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</si>
  <si>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</si>
  <si>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</si>
  <si>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</si>
  <si>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</si>
  <si>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</si>
  <si>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</si>
  <si>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</si>
  <si>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</si>
  <si>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</si>
  <si>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</si>
  <si>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</si>
  <si>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</si>
  <si>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</si>
  <si>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</si>
  <si>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</si>
  <si>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</si>
  <si>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</si>
  <si>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</si>
  <si>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</si>
  <si>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</si>
  <si>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</si>
  <si>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</si>
  <si>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</si>
  <si>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</si>
  <si>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</si>
  <si>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</si>
  <si>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</si>
  <si>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</si>
  <si>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</si>
  <si>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</si>
  <si>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</si>
  <si>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</si>
  <si>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</si>
  <si>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</si>
  <si>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</si>
  <si>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</si>
  <si>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</si>
  <si>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</si>
  <si>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</si>
  <si>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</si>
  <si>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</si>
  <si>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</si>
  <si>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</si>
  <si>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</si>
  <si>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</si>
  <si>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</si>
  <si>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</si>
  <si>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</si>
  <si>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</si>
  <si>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</si>
  <si>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</si>
  <si>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</si>
  <si>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</si>
  <si>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</si>
  <si>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</si>
  <si>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</si>
  <si>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</si>
  <si>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</si>
  <si>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</si>
  <si>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</si>
  <si>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</si>
  <si>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</si>
  <si>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</si>
  <si>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</si>
  <si>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</si>
  <si>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</si>
  <si>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</si>
  <si>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</si>
  <si>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</si>
  <si>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</si>
  <si>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</si>
  <si>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</si>
  <si>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</si>
  <si>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</si>
  <si>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</si>
  <si>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</si>
  <si>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</si>
  <si>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</si>
  <si>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</si>
  <si>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</si>
  <si>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</si>
  <si>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</si>
  <si>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</si>
  <si>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</si>
  <si>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</si>
  <si>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</si>
  <si>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</si>
  <si>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</si>
  <si>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</si>
  <si>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</si>
  <si>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</si>
  <si>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</si>
  <si>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</si>
  <si>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</si>
  <si>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</si>
  <si>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</si>
  <si>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</si>
  <si>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</si>
  <si>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</si>
  <si>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</si>
  <si>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</si>
  <si>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</si>
  <si>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</si>
  <si>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</si>
  <si>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</si>
  <si>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</si>
  <si>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</si>
  <si>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</si>
  <si>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</si>
  <si>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</si>
  <si>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</si>
  <si>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</si>
  <si>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</si>
  <si>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</si>
  <si>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</si>
  <si>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</si>
  <si>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</si>
  <si>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</si>
  <si>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</si>
  <si>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</si>
  <si>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</si>
  <si>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</si>
  <si>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</si>
  <si>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</si>
  <si>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</si>
  <si>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</si>
  <si>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</si>
  <si>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</si>
  <si>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</si>
  <si>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</si>
  <si>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</si>
  <si>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</si>
  <si>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</si>
  <si>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</si>
  <si>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</si>
  <si>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</si>
  <si>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</si>
  <si>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</si>
  <si>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</si>
  <si>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</si>
  <si>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</si>
  <si>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</si>
  <si>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</si>
  <si>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</si>
  <si>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</si>
  <si>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</si>
  <si>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</si>
  <si>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</si>
  <si>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</si>
  <si>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</si>
  <si>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</si>
  <si>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</si>
  <si>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</si>
  <si>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</si>
  <si>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</si>
  <si>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</si>
  <si>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</si>
  <si>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</si>
  <si>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</si>
  <si>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</si>
  <si>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</si>
  <si>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</si>
  <si>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</si>
  <si>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</si>
  <si>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</si>
  <si>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</si>
  <si>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</si>
  <si>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</si>
  <si>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</si>
  <si>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</si>
  <si>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</si>
  <si>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</si>
  <si>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</si>
  <si>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</si>
  <si>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</si>
  <si>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</si>
  <si>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</si>
  <si>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GOLDSTEIN Omer</t>
  </si>
  <si>
    <t>GONZÁLEZ David</t>
  </si>
  <si>
    <t>GOVEKAR Matevž</t>
  </si>
  <si>
    <t>HESTERS Jules</t>
  </si>
  <si>
    <t>ILIĆ Ognjen</t>
  </si>
  <si>
    <t>JENSEN Frederik Irgens</t>
  </si>
  <si>
    <t>LAMPERTI Luke</t>
  </si>
  <si>
    <t>NICOLAU Joel</t>
  </si>
  <si>
    <t>OKAMIKA Ander</t>
  </si>
  <si>
    <t>PITHIE Laurence</t>
  </si>
  <si>
    <t>RESELL Erik Nordsaeter</t>
  </si>
  <si>
    <t>REX Laurenz</t>
  </si>
  <si>
    <t>RICCITELLO Matthew</t>
  </si>
  <si>
    <t>ROPERO Alejandro</t>
  </si>
  <si>
    <t>SAIDI Nassim</t>
  </si>
  <si>
    <t>SCARONI Cristian</t>
  </si>
  <si>
    <t>SMIT Willie</t>
  </si>
  <si>
    <t>STEWART Campbell</t>
  </si>
  <si>
    <t>WALLIN Rasmus Bøgh</t>
  </si>
  <si>
    <t>UCI-99</t>
  </si>
  <si>
    <t>Team Taxi Berm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</si>
  <si>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</si>
  <si>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</si>
  <si>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</si>
  <si>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</si>
  <si>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</si>
  <si>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</si>
  <si>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</si>
  <si>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</si>
  <si>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</si>
  <si>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1/8 finale</t>
  </si>
  <si>
    <t>1/4 finale</t>
  </si>
  <si>
    <t>Finale</t>
  </si>
  <si>
    <t>(A)</t>
  </si>
  <si>
    <t>(B)</t>
  </si>
  <si>
    <t>(C)</t>
  </si>
  <si>
    <t>(D)</t>
  </si>
  <si>
    <t>Groepsindeling 1e ronde Bekertournooi:</t>
  </si>
  <si>
    <t>Meetellende wedstrijden bekertournooi:</t>
  </si>
  <si>
    <t>01/05 Eschborn-Frankfurt</t>
  </si>
  <si>
    <t>(F)</t>
  </si>
  <si>
    <t>(G)</t>
  </si>
  <si>
    <t>(H)</t>
  </si>
  <si>
    <t>(E)</t>
  </si>
  <si>
    <t>A - B</t>
  </si>
  <si>
    <t>E3 Classic</t>
  </si>
  <si>
    <t>Omloop het Nieuwsblad</t>
  </si>
  <si>
    <t>Ronde van Catalonie</t>
  </si>
  <si>
    <t>Classic Brugge-De Panne</t>
  </si>
  <si>
    <t>Rijn van Dommele - Pieter de Graaf</t>
  </si>
  <si>
    <t>Fokko Haveman - Elly Mathijssen</t>
  </si>
  <si>
    <t>John Verschoor (1)</t>
  </si>
  <si>
    <t>Pascal Hommelberg (1)</t>
  </si>
  <si>
    <t>Christa van Helden (3)</t>
  </si>
  <si>
    <t>Jeanet van den Heuvel (4)</t>
  </si>
  <si>
    <t>Leendert-Jan Visser (2)</t>
  </si>
  <si>
    <t>Lenard Huijzer (1)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</si>
  <si>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</si>
  <si>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</si>
  <si>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</si>
  <si>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</si>
  <si>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</si>
  <si>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</si>
  <si>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</si>
  <si>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</si>
  <si>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Nico Kammers (2)</t>
  </si>
  <si>
    <t>Jesse van Dalen (1)</t>
  </si>
  <si>
    <t>Cas Coppens (2)</t>
  </si>
  <si>
    <t>Hermen Vreugdenhil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</si>
  <si>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</si>
  <si>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</si>
  <si>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</si>
  <si>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</si>
  <si>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</si>
  <si>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</si>
  <si>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</si>
  <si>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</si>
  <si>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</si>
  <si>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</si>
  <si>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Kevin Hoeke (4)</t>
  </si>
  <si>
    <t>Ronald Krijnen (2)</t>
  </si>
  <si>
    <t>MIQUEL Pau</t>
  </si>
  <si>
    <t>BARRÉ Louis</t>
  </si>
  <si>
    <t>HINDSGAUL Jacob</t>
  </si>
  <si>
    <t>FEDELI Alessandro</t>
  </si>
  <si>
    <t>HOLTER Ådne</t>
  </si>
  <si>
    <t>BUDYAK Anatoliy</t>
  </si>
  <si>
    <t>PELEGRÍ Óscar</t>
  </si>
  <si>
    <t>OURSELIN Paul</t>
  </si>
  <si>
    <t>COUANON Jonathan</t>
  </si>
  <si>
    <t>BARRENETXEA Jon</t>
  </si>
  <si>
    <t>DE VYLDER Lindsay</t>
  </si>
  <si>
    <t>SHEFFIELD Magnus</t>
  </si>
  <si>
    <t>TURNER Ben</t>
  </si>
  <si>
    <t>PENHOËT Paul</t>
  </si>
  <si>
    <t>VAUQUELIN Kevin</t>
  </si>
  <si>
    <t>VERMAERKE Kevin</t>
  </si>
  <si>
    <t>GAZZOLI Michele</t>
  </si>
  <si>
    <t>MATIAS João</t>
  </si>
  <si>
    <t>STAUNE-MITTET Johannes</t>
  </si>
  <si>
    <t>FERREIRA António Manuel Sousa</t>
  </si>
  <si>
    <t>Wim Rommens (2020)</t>
  </si>
  <si>
    <t>Hans de Jong (2014)</t>
  </si>
  <si>
    <t>Erik Golverdingen (2016)</t>
  </si>
  <si>
    <t>Stefan Verschoor (2017)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</si>
  <si>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</si>
  <si>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</si>
  <si>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</si>
  <si>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</si>
  <si>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</si>
  <si>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</si>
  <si>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</si>
  <si>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</si>
  <si>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</si>
  <si>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</si>
  <si>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</si>
  <si>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</si>
  <si>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</si>
  <si>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</si>
  <si>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</si>
  <si>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</si>
  <si>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</si>
  <si>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</si>
  <si>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</si>
  <si>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</si>
  <si>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</si>
  <si>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</si>
  <si>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</si>
  <si>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</si>
  <si>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</si>
  <si>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</si>
  <si>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</si>
  <si>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</si>
  <si>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</si>
  <si>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</si>
  <si>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</si>
  <si>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</si>
  <si>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</si>
  <si>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</si>
  <si>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</si>
  <si>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</si>
  <si>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</si>
  <si>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</si>
  <si>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</si>
  <si>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</si>
  <si>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</si>
  <si>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</si>
  <si>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</si>
  <si>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</si>
  <si>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</si>
  <si>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</si>
  <si>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</si>
  <si>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</si>
  <si>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</si>
  <si>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</si>
  <si>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</si>
  <si>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</si>
  <si>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</si>
  <si>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</si>
  <si>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</si>
  <si>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</si>
  <si>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</si>
  <si>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</si>
  <si>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</si>
  <si>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</si>
  <si>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</si>
  <si>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</si>
  <si>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</si>
  <si>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</si>
  <si>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</si>
  <si>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</si>
  <si>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</si>
  <si>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</si>
  <si>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</si>
  <si>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</si>
  <si>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</si>
  <si>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</si>
  <si>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</si>
  <si>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</si>
  <si>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</si>
  <si>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</si>
  <si>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</si>
  <si>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</si>
  <si>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</si>
  <si>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</si>
  <si>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</si>
  <si>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</si>
  <si>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</si>
  <si>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</si>
  <si>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</si>
  <si>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</si>
  <si>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</si>
  <si>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</si>
  <si>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</si>
  <si>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</si>
  <si>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</si>
  <si>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</si>
  <si>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</si>
  <si>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</si>
  <si>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</si>
  <si>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</si>
  <si>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</si>
  <si>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</si>
  <si>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</si>
  <si>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</si>
  <si>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</si>
  <si>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</si>
  <si>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</si>
  <si>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</si>
  <si>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</si>
  <si>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</si>
  <si>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</si>
  <si>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</si>
  <si>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</si>
  <si>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</si>
  <si>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</si>
  <si>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</si>
  <si>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</si>
  <si>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</si>
  <si>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</si>
  <si>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</si>
  <si>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</si>
  <si>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</si>
  <si>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</si>
  <si>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</si>
  <si>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</si>
  <si>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</si>
  <si>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</si>
  <si>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</si>
  <si>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</si>
  <si>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</si>
  <si>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</si>
  <si>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</si>
  <si>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</si>
  <si>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</si>
  <si>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</si>
  <si>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</si>
  <si>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</si>
  <si>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</si>
  <si>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</si>
  <si>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</si>
  <si>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</si>
  <si>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</si>
  <si>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</si>
  <si>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</si>
  <si>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</si>
  <si>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</si>
  <si>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</si>
  <si>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</si>
  <si>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</si>
  <si>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</si>
  <si>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</si>
  <si>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</si>
  <si>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</si>
  <si>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</si>
  <si>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</si>
  <si>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</si>
  <si>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</si>
  <si>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</si>
  <si>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</si>
  <si>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</si>
  <si>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</si>
  <si>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</si>
  <si>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</si>
  <si>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DREGE André</t>
  </si>
  <si>
    <t>LAURANCE Axel</t>
  </si>
  <si>
    <t>NSENGIMANA Jean Bosco</t>
  </si>
  <si>
    <t>HAYTER Leo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</si>
  <si>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</si>
  <si>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</si>
  <si>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</si>
  <si>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</si>
  <si>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</si>
  <si>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</si>
  <si>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</si>
  <si>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</si>
  <si>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</si>
  <si>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</si>
  <si>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</si>
  <si>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</si>
  <si>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</si>
  <si>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</si>
  <si>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</si>
  <si>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</si>
  <si>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</si>
  <si>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</si>
  <si>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</si>
  <si>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</si>
  <si>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</si>
  <si>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</si>
  <si>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MAURELET Flavien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</si>
  <si>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</si>
  <si>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</si>
  <si>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</si>
  <si>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</si>
  <si>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</si>
  <si>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</si>
  <si>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</si>
  <si>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</si>
  <si>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</si>
  <si>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</si>
  <si>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</si>
  <si>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</si>
  <si>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</si>
  <si>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</si>
  <si>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</si>
  <si>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</si>
  <si>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</si>
  <si>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</si>
  <si>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</si>
  <si>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</si>
  <si>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</si>
  <si>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</si>
  <si>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</si>
  <si>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</si>
  <si>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</si>
  <si>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</si>
  <si>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</si>
  <si>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</si>
  <si>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</si>
  <si>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</si>
  <si>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</si>
  <si>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</si>
  <si>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MIDEY Valentin</t>
  </si>
  <si>
    <t>PARK Keon Woo</t>
  </si>
  <si>
    <t>KOISHI Yuma</t>
  </si>
  <si>
    <t>FELIPE Marcelo</t>
  </si>
  <si>
    <t>GUÉGAN Maël</t>
  </si>
  <si>
    <t>VAN UDEN Casper</t>
  </si>
  <si>
    <t>SEXTON Tom</t>
  </si>
  <si>
    <t>1x2e, 1x3e, 1x7e</t>
  </si>
  <si>
    <t>2x3e, 1x4e, 1x7e, 1x8e</t>
  </si>
  <si>
    <t>FERNÁNDEZ Miguel Ángel</t>
  </si>
  <si>
    <t>APARICIO Mario</t>
  </si>
  <si>
    <t>SUNDERLAND Dylan</t>
  </si>
  <si>
    <t>STRONG Corbin</t>
  </si>
  <si>
    <t>PINZON Edgar Andres</t>
  </si>
  <si>
    <t>FORTIN Filippo</t>
  </si>
  <si>
    <t>KEPPLINGER Rainer</t>
  </si>
  <si>
    <t>CALZONI Walter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</si>
  <si>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</si>
  <si>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</si>
  <si>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</si>
  <si>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</si>
  <si>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</si>
  <si>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</si>
  <si>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</si>
  <si>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</si>
  <si>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</si>
  <si>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</si>
  <si>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</si>
  <si>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</si>
  <si>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</si>
  <si>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</si>
  <si>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</si>
  <si>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</si>
  <si>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</si>
  <si>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</si>
  <si>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</si>
  <si>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</si>
  <si>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</si>
  <si>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</si>
  <si>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DELBOVE Joris</t>
  </si>
  <si>
    <t>DALLA VALLE Nicolas</t>
  </si>
  <si>
    <t>FINÉ Eddy</t>
  </si>
  <si>
    <t>WATSON Samuel</t>
  </si>
  <si>
    <t>VAN NIEKERK Morné</t>
  </si>
  <si>
    <t>BITTNER Pavel</t>
  </si>
  <si>
    <t>KIELICH Timo</t>
  </si>
  <si>
    <t>MIHKELS Madis</t>
  </si>
  <si>
    <t>BÁRTA Tomáš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</si>
  <si>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</si>
  <si>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</si>
  <si>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</si>
  <si>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</si>
  <si>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</si>
  <si>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</si>
  <si>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</si>
  <si>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</si>
  <si>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</si>
  <si>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</si>
  <si>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</si>
  <si>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</si>
  <si>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</si>
  <si>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LUCCA Riccardo</t>
  </si>
  <si>
    <t>VERZA Riccardo</t>
  </si>
  <si>
    <t>KOPECKÝ Tomáš</t>
  </si>
  <si>
    <t>SALBY Alexander</t>
  </si>
  <si>
    <t>DESAL Ceriel</t>
  </si>
  <si>
    <t>PEYSKENS Dimitri</t>
  </si>
  <si>
    <t>TOLIO Alex</t>
  </si>
  <si>
    <t>POTOČKI Viktor</t>
  </si>
  <si>
    <t>HOPKINS Dylan</t>
  </si>
  <si>
    <t>VOISARD Yannis</t>
  </si>
  <si>
    <t>Ronde van Zwitserland Talent/Specialist</t>
  </si>
  <si>
    <t>1x2e, 1x4e, 1x6e</t>
  </si>
  <si>
    <t>1x1e, 1x4e, 1x9e</t>
  </si>
  <si>
    <t>AZPARREN Xabier Mikel</t>
  </si>
  <si>
    <t>GEE Derek</t>
  </si>
  <si>
    <t>WHELAN James</t>
  </si>
  <si>
    <t>STITES Tyler</t>
  </si>
  <si>
    <t>STÜSSI Colin</t>
  </si>
  <si>
    <t>ZAHÁLKA Matěj</t>
  </si>
  <si>
    <t>KISKONEN Siim</t>
  </si>
  <si>
    <t>2x3e, 1x5e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</si>
  <si>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</si>
  <si>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</si>
  <si>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</si>
  <si>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</si>
  <si>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</si>
  <si>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</si>
  <si>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</si>
  <si>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</si>
  <si>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</si>
  <si>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</si>
  <si>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</si>
  <si>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</si>
  <si>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</si>
  <si>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</si>
  <si>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MEILER Lukas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</si>
  <si>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</si>
  <si>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</si>
  <si>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</si>
  <si>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</si>
  <si>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</si>
  <si>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</si>
  <si>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</si>
  <si>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</si>
  <si>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</si>
  <si>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HESSMANN Michel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</si>
  <si>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</si>
  <si>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</si>
  <si>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</si>
  <si>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</si>
  <si>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</si>
  <si>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</si>
  <si>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</si>
  <si>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</si>
  <si>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GONÇALVES Hélder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</si>
  <si>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</si>
  <si>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</si>
  <si>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</si>
  <si>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</si>
  <si>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</si>
  <si>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</si>
  <si>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</si>
  <si>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ÓMARSSON Ingvar</t>
  </si>
  <si>
    <t>BOMBOI Davide</t>
  </si>
  <si>
    <t>1x1e, 1x8e, 1x9e</t>
  </si>
  <si>
    <t>JEGAT Jordan</t>
  </si>
  <si>
    <t>VAN BELLE Loe</t>
  </si>
  <si>
    <t>WENZEL Mats</t>
  </si>
  <si>
    <t>FREDHEIM Stian</t>
  </si>
  <si>
    <t>STEHLI Félix</t>
  </si>
  <si>
    <t>KELEMEN Petr</t>
  </si>
  <si>
    <t>GRÉGOIRE Romain</t>
  </si>
  <si>
    <t>GLOAG Thomas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</si>
  <si>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</si>
  <si>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</si>
  <si>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</si>
  <si>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</si>
  <si>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</si>
  <si>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</si>
  <si>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</si>
  <si>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</si>
  <si>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</si>
  <si>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BALMER Alexandre</t>
  </si>
  <si>
    <t>OYOLA Róbigzon Leandro</t>
  </si>
  <si>
    <t>LOZANO David</t>
  </si>
  <si>
    <t>RAILEANU Cristian</t>
  </si>
  <si>
    <t>RAFFERTY Darren</t>
  </si>
  <si>
    <t>IACCHI Alessandro</t>
  </si>
  <si>
    <t>GAUTHERAT Pierre</t>
  </si>
  <si>
    <t>HAEST Jasper</t>
  </si>
  <si>
    <t>BALDERSTONE Abel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</si>
  <si>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</si>
  <si>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</si>
  <si>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</si>
  <si>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</si>
  <si>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</si>
  <si>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</si>
  <si>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Trofeo Calvia (1.1)</t>
  </si>
  <si>
    <t>Trofeo Serra de Tramuntana (1.1)</t>
  </si>
  <si>
    <t>GP la Marseillaise (1.1)</t>
  </si>
  <si>
    <t>Saudi Tour (2.1)</t>
  </si>
  <si>
    <t>Etoile de Besseges (2.1)</t>
  </si>
  <si>
    <t>Vuelta Ciclista Murcia (1.1)</t>
  </si>
  <si>
    <t>Clasica de Almeria (1.Pro)</t>
  </si>
  <si>
    <t>Tour des Alpes Maritimes (2.1)</t>
  </si>
  <si>
    <t>Vuelta a Andalucia (2.Pro)</t>
  </si>
  <si>
    <t>Tour of Oman (2.Pro)</t>
  </si>
  <si>
    <t>Volta ao Algarve (2.Pro)</t>
  </si>
  <si>
    <t>Tour du Rwanda (2.1)</t>
  </si>
  <si>
    <t>Kuurne-Brussel-Kuurne (1.Pro)</t>
  </si>
  <si>
    <t>Omloop het Nieuwsblad (1.WT)</t>
  </si>
  <si>
    <t>African Championships Tijdrit (CC)</t>
  </si>
  <si>
    <t>African Championships Wegwedstrijd (CC)</t>
  </si>
  <si>
    <t>PAWLAK Tobiasz</t>
  </si>
  <si>
    <t>RIVERA Brandon Smith</t>
  </si>
  <si>
    <t>SAFARZADEH Saeid</t>
  </si>
  <si>
    <t>CHAIYASOMBAT Thanakhan</t>
  </si>
  <si>
    <t>LABIB SHOTORBAN Ali</t>
  </si>
  <si>
    <t>TEUTENBERG Tim Torn</t>
  </si>
  <si>
    <t>koers gecancelled</t>
  </si>
  <si>
    <t>koers niet meer op de WT kalender</t>
  </si>
  <si>
    <t>OKAMOTO Hayato</t>
  </si>
  <si>
    <t>DYBALL Benjamin</t>
  </si>
  <si>
    <t>LEBAS Thomas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</si>
  <si>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</si>
  <si>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</si>
  <si>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</si>
  <si>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</si>
  <si>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</si>
  <si>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</si>
  <si>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</si>
  <si>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</si>
  <si>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</si>
  <si>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</si>
  <si>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</si>
  <si>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OSBORNE Jason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</si>
  <si>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</si>
  <si>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</si>
  <si>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</si>
  <si>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</si>
  <si>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</si>
  <si>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</si>
  <si>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</si>
  <si>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</si>
  <si>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</si>
  <si>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</si>
  <si>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</si>
  <si>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John Verschoor (2015+2022)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</si>
  <si>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</si>
  <si>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</si>
  <si>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</si>
  <si>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</si>
  <si>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</si>
  <si>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</si>
  <si>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</si>
  <si>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</si>
  <si>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</si>
  <si>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</si>
  <si>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</si>
  <si>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</si>
  <si>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</si>
  <si>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</si>
  <si>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</si>
  <si>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</si>
  <si>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</si>
  <si>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</si>
  <si>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</si>
  <si>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</si>
  <si>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</si>
  <si>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</si>
  <si>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</si>
  <si>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</si>
  <si>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</si>
  <si>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</si>
  <si>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</si>
  <si>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</si>
  <si>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</si>
  <si>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</si>
  <si>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</si>
  <si>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</si>
  <si>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</si>
  <si>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</si>
  <si>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</si>
  <si>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</si>
  <si>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</si>
  <si>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</si>
  <si>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</si>
  <si>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</si>
  <si>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</si>
  <si>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</si>
  <si>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</si>
  <si>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</si>
  <si>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</si>
  <si>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</si>
  <si>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</si>
  <si>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</si>
  <si>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</si>
  <si>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</si>
  <si>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</si>
  <si>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</si>
  <si>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</si>
  <si>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</si>
  <si>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</si>
  <si>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</si>
  <si>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</si>
  <si>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</si>
  <si>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</si>
  <si>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</si>
  <si>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</si>
  <si>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</si>
  <si>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</si>
  <si>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</si>
  <si>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</si>
  <si>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</si>
  <si>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</si>
  <si>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</si>
  <si>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</si>
  <si>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</si>
  <si>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</si>
  <si>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</si>
  <si>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</si>
  <si>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</si>
  <si>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</si>
  <si>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</si>
  <si>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</si>
  <si>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</si>
  <si>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</si>
  <si>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</si>
  <si>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</si>
  <si>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</si>
  <si>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</si>
  <si>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</si>
  <si>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</si>
  <si>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</si>
  <si>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</si>
  <si>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</si>
  <si>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</si>
  <si>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</si>
  <si>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</si>
  <si>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</si>
  <si>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</si>
  <si>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</si>
  <si>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I</t>
  </si>
  <si>
    <t>Groep J</t>
  </si>
  <si>
    <t>Groep A:</t>
  </si>
  <si>
    <t>Groep B:</t>
  </si>
  <si>
    <t>Groep C:</t>
  </si>
  <si>
    <t>Groep D:</t>
  </si>
  <si>
    <t>C - D</t>
  </si>
  <si>
    <t>E - F</t>
  </si>
  <si>
    <t>G - H</t>
  </si>
  <si>
    <t>Bart Willemse (1)</t>
  </si>
  <si>
    <t>Gerben van Helden (1)</t>
  </si>
  <si>
    <t>Theo van de Luijtgaarden (1)</t>
  </si>
  <si>
    <t>E3 Saxo Classic</t>
  </si>
  <si>
    <t>Corne van Dorst - Pascal Hommelberg</t>
  </si>
  <si>
    <t>Wouter van der Stelt (2)</t>
  </si>
  <si>
    <t>Corne van Dorst (2)</t>
  </si>
  <si>
    <t>Jan Huizer (5)</t>
  </si>
  <si>
    <t>Yfke Rousse (5)</t>
  </si>
  <si>
    <t>John Hertogh (2)</t>
  </si>
  <si>
    <t>Hesther van Wingerden (2)</t>
  </si>
  <si>
    <t>Sander Vreugdenhil (4)</t>
  </si>
  <si>
    <t>Henri Koobs (2)</t>
  </si>
  <si>
    <t>Bas-Jan Zwijnenburg (4)</t>
  </si>
  <si>
    <t>Niels Cloin (3)</t>
  </si>
  <si>
    <t>Fokko Haveman (3)</t>
  </si>
  <si>
    <t>Frank Rousse (4)</t>
  </si>
  <si>
    <t>Lars Kammers (3)</t>
  </si>
  <si>
    <t>Pieter de Graaf (4)</t>
  </si>
  <si>
    <t>Adri Huizer (5)</t>
  </si>
  <si>
    <t>Cindy Rousse - Pieter de Graaf</t>
  </si>
  <si>
    <t>Christoph Rousse - Kristie Janssens</t>
  </si>
  <si>
    <t>Yvo van Dorst - Arjen Rousse</t>
  </si>
  <si>
    <t>Sander Vreugdenhil - Johnny Koolen</t>
  </si>
  <si>
    <t>Alex van der Pluijm - Michiel Willems</t>
  </si>
  <si>
    <t>Jesse van Dalen - Alex van der Pluijm</t>
  </si>
  <si>
    <t>Wilmer van Ginkel - Ilse Terclavers</t>
  </si>
  <si>
    <t>Hermen Vreugdenhil - Adri Huizer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</si>
  <si>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</si>
  <si>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</si>
  <si>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</si>
  <si>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</si>
  <si>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</si>
  <si>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</si>
  <si>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</si>
  <si>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</si>
  <si>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</si>
  <si>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</si>
  <si>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</si>
  <si>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</si>
  <si>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</si>
  <si>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</si>
  <si>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</si>
  <si>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</si>
  <si>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</si>
  <si>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</si>
  <si>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</si>
  <si>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</si>
  <si>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</si>
  <si>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</si>
  <si>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</si>
  <si>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</si>
  <si>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</si>
  <si>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1.WorldTour / Ndijk Swijk Wdam</t>
  </si>
  <si>
    <t>1.WorldTour / Gorinchem</t>
  </si>
  <si>
    <t>1.WorldTour / Hank eo</t>
  </si>
  <si>
    <t>1.WorldTour / Boven de Rivieren</t>
  </si>
  <si>
    <t>1.WorldTour / PostNL</t>
  </si>
  <si>
    <t>3.Continental / PostNL</t>
  </si>
  <si>
    <t>3.Continental / Hank eo</t>
  </si>
  <si>
    <t>4.ProNational / Hank eo</t>
  </si>
  <si>
    <t>4.ProNational / Ndijk Swijk Wdam</t>
  </si>
  <si>
    <t>4.ProNational / Taxi Berm</t>
  </si>
  <si>
    <t>4.ProNational / Boven de Rivieren</t>
  </si>
  <si>
    <t>5.National / Gorinchem</t>
  </si>
  <si>
    <t>5.National / Boven de Rivieren</t>
  </si>
  <si>
    <t>5.National / Taxi Berm</t>
  </si>
  <si>
    <t>Team Hank eo</t>
  </si>
  <si>
    <t>Team Ndijk Swijk Wdam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</si>
  <si>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</si>
  <si>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</si>
  <si>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</si>
  <si>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</si>
  <si>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</si>
  <si>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</si>
  <si>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</si>
  <si>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</si>
  <si>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</si>
  <si>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</si>
  <si>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</si>
  <si>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</si>
  <si>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</si>
  <si>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</si>
  <si>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</si>
  <si>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</si>
  <si>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</si>
  <si>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</si>
  <si>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Martijn Verbeek - Kevin Hoeke</t>
  </si>
  <si>
    <t>Lenard Huijzer - Wim Rommens</t>
  </si>
  <si>
    <t>Kristie Janssens - Hesther van Wingerden</t>
  </si>
  <si>
    <t>Michiel Willems - Jesse van Dalen</t>
  </si>
  <si>
    <t>Corrie van Berchum - Rolf Pruijsen</t>
  </si>
  <si>
    <t>Noud Vrijdag - Freek Zuidam</t>
  </si>
  <si>
    <t>Corrie de Graaf - Wilmer van Ginkel</t>
  </si>
  <si>
    <t>Jeanet van den Heuvel - Wesley Zandee</t>
  </si>
  <si>
    <t>Michiel van der Stelt - Kees van As</t>
  </si>
  <si>
    <t>Koen Posthuma - Bas van Berchum</t>
  </si>
  <si>
    <t>Mark van Hoven - Frank Rousse</t>
  </si>
  <si>
    <t>Cindy Rousse - Rijn van Dommele</t>
  </si>
  <si>
    <t>Dennis Voorbraak - Bas Dorreman</t>
  </si>
  <si>
    <t>012 Saudi Tour (2.1)</t>
  </si>
  <si>
    <t>013 Etoile de Besseges (2.1)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</si>
  <si>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</si>
  <si>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</si>
  <si>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</si>
  <si>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</si>
  <si>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</si>
  <si>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</si>
  <si>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</si>
  <si>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</si>
  <si>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</si>
  <si>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</si>
  <si>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</si>
  <si>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</si>
  <si>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</si>
  <si>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</si>
  <si>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</si>
  <si>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</si>
  <si>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</si>
  <si>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</si>
  <si>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</si>
  <si>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GERMANI Lorenzo</t>
  </si>
  <si>
    <t>1-2</t>
  </si>
  <si>
    <t>3-0</t>
  </si>
  <si>
    <t>0-3</t>
  </si>
  <si>
    <t>2-1</t>
  </si>
  <si>
    <t>x</t>
  </si>
  <si>
    <t>Jimmy van Cutsem</t>
  </si>
  <si>
    <t>Week 7</t>
  </si>
  <si>
    <t>Week 8</t>
  </si>
  <si>
    <t>Week 9</t>
  </si>
  <si>
    <t>SOTO Antonio Jesús</t>
  </si>
  <si>
    <t>PÖSTLBERGER Lukas</t>
  </si>
  <si>
    <t>2 (2)</t>
  </si>
  <si>
    <t>SÁNCHEZ Pelayo</t>
  </si>
  <si>
    <t>VAN DE PAAR Jarne</t>
  </si>
  <si>
    <t>VAN MOER Brent</t>
  </si>
  <si>
    <t>PÉRICHON Pierre-Luc</t>
  </si>
  <si>
    <t>PALENI Enzo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</si>
  <si>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</si>
  <si>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</si>
  <si>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</si>
  <si>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</si>
  <si>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</si>
  <si>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</si>
  <si>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</si>
  <si>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</si>
  <si>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</si>
  <si>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</si>
  <si>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</si>
  <si>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</si>
  <si>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</si>
  <si>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</si>
  <si>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</si>
  <si>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</si>
  <si>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</si>
  <si>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</si>
  <si>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</si>
  <si>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</si>
  <si>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</si>
  <si>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</si>
  <si>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LEDANOIS Kévin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</si>
  <si>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</si>
  <si>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</si>
  <si>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</si>
  <si>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</si>
  <si>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</si>
  <si>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</si>
  <si>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</si>
  <si>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</si>
  <si>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</si>
  <si>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</si>
  <si>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</si>
  <si>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</si>
  <si>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</si>
  <si>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</si>
  <si>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</si>
  <si>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</si>
  <si>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</si>
  <si>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</si>
  <si>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</si>
  <si>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</si>
  <si>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</si>
  <si>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</si>
  <si>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</si>
  <si>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</si>
  <si>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</si>
  <si>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</si>
  <si>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</si>
  <si>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</si>
  <si>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</si>
  <si>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</si>
  <si>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</si>
  <si>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</si>
  <si>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</si>
  <si>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</si>
  <si>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</si>
  <si>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</si>
  <si>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</si>
  <si>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</si>
  <si>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</si>
  <si>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</si>
  <si>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</si>
  <si>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</si>
  <si>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</si>
  <si>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</si>
  <si>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</si>
  <si>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</si>
  <si>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</si>
  <si>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</si>
  <si>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</si>
  <si>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</si>
  <si>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</si>
  <si>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</si>
  <si>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</si>
  <si>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</si>
  <si>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</si>
  <si>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</si>
  <si>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</si>
  <si>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</si>
  <si>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</si>
  <si>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</si>
  <si>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</si>
  <si>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</si>
  <si>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</si>
  <si>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</si>
  <si>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</si>
  <si>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</si>
  <si>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</si>
  <si>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</si>
  <si>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</si>
  <si>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</si>
  <si>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</si>
  <si>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</si>
  <si>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</si>
  <si>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</si>
  <si>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</si>
  <si>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</si>
  <si>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</si>
  <si>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</si>
  <si>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</si>
  <si>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</si>
  <si>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</si>
  <si>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</si>
  <si>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</si>
  <si>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</si>
  <si>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</si>
  <si>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</si>
  <si>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</si>
  <si>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</si>
  <si>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</si>
  <si>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</si>
  <si>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</si>
  <si>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</si>
  <si>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</si>
  <si>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</si>
  <si>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</si>
  <si>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</si>
  <si>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</si>
  <si>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</si>
  <si>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</si>
  <si>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</si>
  <si>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</si>
  <si>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</si>
  <si>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</si>
  <si>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</si>
  <si>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</si>
  <si>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</si>
  <si>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</si>
  <si>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</si>
  <si>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BASTIAENS Ayco</t>
  </si>
  <si>
    <t>TARLING Joshua</t>
  </si>
  <si>
    <t>HAILEMICHAEL Mulu Kinfe</t>
  </si>
  <si>
    <t>SCOTSON Callum</t>
  </si>
  <si>
    <t>Week 10</t>
  </si>
  <si>
    <t>KAGIMU Charles</t>
  </si>
  <si>
    <t>ROGORA Kiya</t>
  </si>
  <si>
    <t>HAMZA Yacine</t>
  </si>
  <si>
    <t>ED DOGHMY Achraf</t>
  </si>
  <si>
    <t>BDADOU Youssef</t>
  </si>
  <si>
    <t>DEKKER David</t>
  </si>
  <si>
    <t>MEIJERS Jeroen</t>
  </si>
  <si>
    <t>BENDIXEN Louis</t>
  </si>
  <si>
    <t>Cadel Evans Great Ocean Race</t>
  </si>
  <si>
    <t>2021, 2022</t>
  </si>
  <si>
    <t>(+11118)</t>
  </si>
  <si>
    <t>028 Faun Drome Classic (1.Pro)</t>
  </si>
  <si>
    <t>LOURENÇO Rafael</t>
  </si>
  <si>
    <t>GRMAY Tsgabu</t>
  </si>
  <si>
    <t>Michel van der Stelt</t>
  </si>
  <si>
    <t>ERIKSSON Lucas</t>
  </si>
  <si>
    <t>PRITZEN Marc Oliver</t>
  </si>
  <si>
    <t>BONNET Thomas</t>
  </si>
  <si>
    <t>ORMISTON Callum</t>
  </si>
  <si>
    <t>BLACKMORE Joseph</t>
  </si>
  <si>
    <t>KUSZTOR Péter</t>
  </si>
  <si>
    <t>GAVAZZI Francesco</t>
  </si>
  <si>
    <t>NERURKAR Lukas</t>
  </si>
  <si>
    <t>RUTSCH Jonas</t>
  </si>
  <si>
    <t>1x1e, 1x8e, 1x10e</t>
  </si>
  <si>
    <t>1x5e, 2x8e</t>
  </si>
  <si>
    <t>PLANCKAERT Edward</t>
  </si>
  <si>
    <t>1x2e, 2x9e</t>
  </si>
  <si>
    <t>2x4e, 1x5e</t>
  </si>
  <si>
    <t>2x2e, 1x6e</t>
  </si>
  <si>
    <t>Week 11</t>
  </si>
  <si>
    <t>1x2e, 1x5e, 1x6e</t>
  </si>
  <si>
    <t>HAGENES Per Strand</t>
  </si>
  <si>
    <t>DE VOS Adam</t>
  </si>
  <si>
    <t>Wim Rommena</t>
  </si>
  <si>
    <t>1x5e, 1x6e, 1x9e, 1x10e</t>
  </si>
  <si>
    <t>BAIS Davide</t>
  </si>
  <si>
    <t>2x7e, 1x10e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</si>
  <si>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</si>
  <si>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</si>
  <si>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</si>
  <si>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</si>
  <si>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</si>
  <si>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</si>
  <si>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</si>
  <si>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</si>
  <si>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</si>
  <si>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</si>
  <si>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</si>
  <si>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</si>
  <si>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</si>
  <si>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</si>
  <si>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</si>
  <si>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</si>
  <si>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</si>
  <si>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</si>
  <si>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</si>
  <si>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</si>
  <si>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</si>
  <si>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</si>
  <si>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</si>
  <si>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</si>
  <si>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</si>
  <si>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</si>
  <si>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</si>
  <si>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</si>
  <si>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</si>
  <si>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</si>
  <si>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</si>
  <si>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</si>
  <si>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</si>
  <si>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</si>
  <si>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</si>
  <si>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</si>
  <si>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</si>
  <si>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</si>
  <si>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</si>
  <si>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</si>
  <si>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</si>
  <si>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</si>
  <si>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</si>
  <si>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</si>
  <si>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</si>
  <si>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</si>
  <si>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</si>
  <si>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</si>
  <si>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</si>
  <si>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</si>
  <si>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</si>
  <si>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</si>
  <si>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</si>
  <si>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</si>
  <si>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</si>
  <si>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</si>
  <si>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</si>
  <si>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</si>
  <si>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</si>
  <si>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</si>
  <si>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</si>
  <si>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</si>
  <si>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</si>
  <si>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JONES Taj</t>
  </si>
  <si>
    <t>DANÈS Léo</t>
  </si>
  <si>
    <t>1x3e, 1x4e, 2x5e</t>
  </si>
  <si>
    <t>PEDERSEN Rasmus Søjberg</t>
  </si>
  <si>
    <t>TIVANI German Nicolás</t>
  </si>
  <si>
    <t>MAGLI Filippo</t>
  </si>
  <si>
    <t>BELLETTA Dario Igor</t>
  </si>
  <si>
    <t>BELLERI Michael</t>
  </si>
  <si>
    <t>Ilse Terclavers - Corrie de Graaf</t>
  </si>
  <si>
    <t>Benno van Ginkel - Michiel Willems</t>
  </si>
  <si>
    <t>Corrie van Berchum - Kristie Janssens</t>
  </si>
  <si>
    <t>Marc Bouwens - Wim Rommens</t>
  </si>
  <si>
    <t>Kees van As - Stefan Verschoor</t>
  </si>
  <si>
    <t>Jens Roggeman - Corne van Dorst</t>
  </si>
  <si>
    <t>Gerben van Helden - Mario Stolwijk</t>
  </si>
  <si>
    <t>Hans de Jong - Elly Mathijssen</t>
  </si>
  <si>
    <t>Cas Coppens - Dennis Hagens</t>
  </si>
  <si>
    <t>1x1e, 2x5e, 1x10e</t>
  </si>
  <si>
    <t>VERMEULEN Moran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</si>
  <si>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</si>
  <si>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</si>
  <si>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</si>
  <si>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</si>
  <si>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</si>
  <si>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</si>
  <si>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CHRÉTIEN Charles-Étienne</t>
  </si>
  <si>
    <t>GUAMÁ Byron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</si>
  <si>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</si>
  <si>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</si>
  <si>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</si>
  <si>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</si>
  <si>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</si>
  <si>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</si>
  <si>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</si>
  <si>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</si>
  <si>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</si>
  <si>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</si>
  <si>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</si>
  <si>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</si>
  <si>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</si>
  <si>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</si>
  <si>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</si>
  <si>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1x3e, 1x5e, 1x6e, 2x7e, 1x8e</t>
  </si>
  <si>
    <t>MARCELLUSI Martin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</si>
  <si>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</si>
  <si>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</si>
  <si>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</si>
  <si>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</si>
  <si>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</si>
  <si>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</si>
  <si>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</si>
  <si>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VAN BOVEN Luca</t>
  </si>
  <si>
    <t>HODEG Álvaro José</t>
  </si>
  <si>
    <t>PLANET Charles</t>
  </si>
  <si>
    <t>RIDOLFO Filippo</t>
  </si>
  <si>
    <t>PORTER Rudy</t>
  </si>
  <si>
    <t>RASCH Jesper</t>
  </si>
  <si>
    <t>KEUP Pierre-Pascal</t>
  </si>
  <si>
    <t>DE PESTEL Sander</t>
  </si>
  <si>
    <t>DENS Tuur</t>
  </si>
  <si>
    <t>LARSEN Niklas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</si>
  <si>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</si>
  <si>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</si>
  <si>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</si>
  <si>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</si>
  <si>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</si>
  <si>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</si>
  <si>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</si>
  <si>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</si>
  <si>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</si>
  <si>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</si>
  <si>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</si>
  <si>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</si>
  <si>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</si>
  <si>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</si>
  <si>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</si>
  <si>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</si>
  <si>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</si>
  <si>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</si>
  <si>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</si>
  <si>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</si>
  <si>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</si>
  <si>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</si>
  <si>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</si>
  <si>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</si>
  <si>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</si>
  <si>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</si>
  <si>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</si>
  <si>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</si>
  <si>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</si>
  <si>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</si>
  <si>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</si>
  <si>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</si>
  <si>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2016 t/m 2023</t>
  </si>
  <si>
    <t>/ Jan Hendrickx</t>
  </si>
  <si>
    <t>Joke van den Dool /</t>
  </si>
  <si>
    <t>/ Kevin Hoeke</t>
  </si>
  <si>
    <t>Arjen Rousse /</t>
  </si>
  <si>
    <t>/ Reinier Mulder</t>
  </si>
  <si>
    <t>1x6e, 2x8e, 2x9e, 1x10e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</si>
  <si>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</si>
  <si>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</si>
  <si>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</si>
  <si>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</si>
  <si>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</si>
  <si>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</si>
  <si>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</si>
  <si>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</si>
  <si>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</si>
  <si>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</si>
  <si>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</si>
  <si>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</si>
  <si>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1x3e, 1x4e, 1x5e, 2x7e, 1x8e</t>
  </si>
  <si>
    <t>2x5e, 1x8e</t>
  </si>
  <si>
    <t>1x3e, 1x7e, 1x8e</t>
  </si>
  <si>
    <t>GARCÍA PIERNA Carlos</t>
  </si>
  <si>
    <t>VAN DEN BERG Lars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</si>
  <si>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</si>
  <si>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</si>
  <si>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</si>
  <si>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</si>
  <si>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</si>
  <si>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</si>
  <si>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</si>
  <si>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</si>
  <si>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KAEMPE Stinus Bjerring</t>
  </si>
  <si>
    <t>BOROŠ Michael</t>
  </si>
  <si>
    <t>KABAS Maximilian</t>
  </si>
  <si>
    <t>BAUER Dominik</t>
  </si>
  <si>
    <t>VERBURG Luke</t>
  </si>
  <si>
    <t>JUNTUNEN Antti-Jussi</t>
  </si>
  <si>
    <t>DEL TORO Isaac</t>
  </si>
  <si>
    <t>JIANG Zhi Hui</t>
  </si>
  <si>
    <t>SINSCHEK Nils</t>
  </si>
  <si>
    <t>STENSBY Anton</t>
  </si>
  <si>
    <t>PAREDES Wilmar</t>
  </si>
  <si>
    <t>LYU Xianjing</t>
  </si>
  <si>
    <t>BALDACCINI Davide</t>
  </si>
  <si>
    <t>NIERI Alessio</t>
  </si>
  <si>
    <t>OSORIO Danny</t>
  </si>
  <si>
    <t>MUDGWAY Luke</t>
  </si>
  <si>
    <t>VAN DEN BROEK Frank</t>
  </si>
  <si>
    <t>JOHANNINK Jelle</t>
  </si>
  <si>
    <t>WANG Kuicheng</t>
  </si>
  <si>
    <t>BAASANKHUU Myagmarsuren</t>
  </si>
  <si>
    <t>OCAMPO Victor</t>
  </si>
  <si>
    <t>CHRISTOPHERSEN Cedrik Bakke</t>
  </si>
  <si>
    <t>WÆHRE Magnus</t>
  </si>
  <si>
    <t>KENCH Josh</t>
  </si>
  <si>
    <t>SEVILLA Óscar</t>
  </si>
  <si>
    <t>CAMPOS Roniel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</si>
  <si>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</si>
  <si>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</si>
  <si>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</si>
  <si>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</si>
  <si>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</si>
  <si>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</si>
  <si>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</si>
  <si>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</si>
  <si>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</si>
  <si>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</si>
  <si>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JENSEN August</t>
  </si>
  <si>
    <t>CASTRILLO Pablo</t>
  </si>
  <si>
    <t>EULÁLIO Afonso</t>
  </si>
  <si>
    <t>BERASATEGI Xabier</t>
  </si>
  <si>
    <t>Totaal WT eindpodiumklasseringen 2016 t/m 2022:</t>
  </si>
  <si>
    <t>KRISTENSEN Mads Østergaard</t>
  </si>
  <si>
    <t>MÜLLER Tobias</t>
  </si>
  <si>
    <t>FAURE PROST Alexy</t>
  </si>
  <si>
    <t>PATERSKI Maciej</t>
  </si>
  <si>
    <t>1x1e, 1x3e, 1x4e, 2x5e, 1x9e</t>
  </si>
  <si>
    <t>Ronde van Polen Talent/Specialist</t>
  </si>
  <si>
    <t>1x4e, 2x9e</t>
  </si>
  <si>
    <t>DELETTRE Alexandre</t>
  </si>
  <si>
    <t>BOUTS Jordy</t>
  </si>
  <si>
    <t>DIAS Daniel</t>
  </si>
  <si>
    <t>NARCISO Diogo</t>
  </si>
  <si>
    <t>LINAREZ Leangel Rubén</t>
  </si>
  <si>
    <t>MATÉ Luis Ángel</t>
  </si>
  <si>
    <t>MENDONÇA Luís</t>
  </si>
  <si>
    <t>GARCÍA Pablo</t>
  </si>
  <si>
    <t>MACEDO João</t>
  </si>
  <si>
    <t>NYCH Artem</t>
  </si>
  <si>
    <t>COBO Iván</t>
  </si>
  <si>
    <t>FONTE César</t>
  </si>
  <si>
    <t>CARVALHO Antonio</t>
  </si>
  <si>
    <t>BUSTAMANTE Adrián</t>
  </si>
  <si>
    <t>ITURRIA Mikel</t>
  </si>
  <si>
    <t>GUARDEÑO Jaume</t>
  </si>
  <si>
    <t>GUAVITA Cesar David</t>
  </si>
  <si>
    <t>PIETROBON Andrea</t>
  </si>
  <si>
    <t>MAGNIER Paul</t>
  </si>
  <si>
    <t>JOSEPH Thomas</t>
  </si>
  <si>
    <t>KRUL Wessel</t>
  </si>
  <si>
    <t>AASKOV PALLESEN Jeppe</t>
  </si>
  <si>
    <t>ANDERSEN Kasper</t>
  </si>
  <si>
    <t>KLARIS Magnus Bak</t>
  </si>
  <si>
    <t>SVARRE Tobias</t>
  </si>
  <si>
    <t>BAK Simon</t>
  </si>
  <si>
    <t>HOBBS Noah</t>
  </si>
  <si>
    <t>BRUSTENGA Marc</t>
  </si>
  <si>
    <t>BOWER Lewis</t>
  </si>
  <si>
    <t>VAN HEMELEN Vincent</t>
  </si>
  <si>
    <t>GRUEL Thibaud</t>
  </si>
  <si>
    <t>RAVNØY Johan</t>
  </si>
  <si>
    <t>MARIS Elias</t>
  </si>
  <si>
    <t>1x1e, 1x2e, 1x8e, 1x9e</t>
  </si>
  <si>
    <t>VILLA Giacomo</t>
  </si>
  <si>
    <t>THIERRY Pierre</t>
  </si>
  <si>
    <t>POMORSKI Michał</t>
  </si>
  <si>
    <t>BETTENDORFF Loïc</t>
  </si>
  <si>
    <t>PICKRELL Riley</t>
  </si>
  <si>
    <t>FRATCZAK Radoslaw</t>
  </si>
  <si>
    <t>TENE Rotem</t>
  </si>
  <si>
    <t>VAN MECHELEN Vlad</t>
  </si>
  <si>
    <t>BÉVORT Carl-Frederik</t>
  </si>
  <si>
    <t>DALBY Simon</t>
  </si>
  <si>
    <t>CHRISTEN Fabio</t>
  </si>
  <si>
    <t>RONDEL Mathys</t>
  </si>
  <si>
    <t>HUENS Axel</t>
  </si>
  <si>
    <t>TENDON Arnaud</t>
  </si>
  <si>
    <t>CHRISTEN Jan</t>
  </si>
  <si>
    <t>RAISBERG Nadav</t>
  </si>
  <si>
    <t>PESCADOR Diego </t>
  </si>
  <si>
    <t>AZPARREN Enekoitz</t>
  </si>
  <si>
    <t>GOLLIKER Joshua</t>
  </si>
  <si>
    <t>RIVI Samuele</t>
  </si>
  <si>
    <t>LE NY Jean-Louis</t>
  </si>
  <si>
    <t>STORK Florian</t>
  </si>
  <si>
    <t>JOHN Vincent</t>
  </si>
  <si>
    <t>DORN Vinzent</t>
  </si>
  <si>
    <t>BURATTI Nicolò</t>
  </si>
  <si>
    <t>DE POOTER Dries</t>
  </si>
  <si>
    <t>Benelux Tour</t>
  </si>
  <si>
    <t>Benelux Tour Talent</t>
  </si>
  <si>
    <t>STRAVERS Jarri</t>
  </si>
  <si>
    <t>KOLTUNOV Vladimir</t>
  </si>
  <si>
    <t>BUIJK Bart</t>
  </si>
  <si>
    <t>MARUKHIN Daniil</t>
  </si>
  <si>
    <t>MENDES José</t>
  </si>
  <si>
    <t>REMKHI Rudolf</t>
  </si>
  <si>
    <t>IDERBOLD Bold</t>
  </si>
  <si>
    <t>MANCEBO Francisco</t>
  </si>
  <si>
    <t>WEHBI Abdullah</t>
  </si>
  <si>
    <t>SHEEHAN Riley</t>
  </si>
  <si>
    <t>FRAYRE Eder</t>
  </si>
  <si>
    <t>KYFFIN Zeb</t>
  </si>
  <si>
    <t>3x5e, 1x10e</t>
  </si>
  <si>
    <t>GP Quebec Specialist</t>
  </si>
  <si>
    <t>Etappezeges</t>
  </si>
  <si>
    <t>Eendagskoersen</t>
  </si>
  <si>
    <t>Eindklassementen</t>
  </si>
  <si>
    <t>Proloog Santos Tour Down Under (2.WT)</t>
  </si>
  <si>
    <t>Etapperesultaten</t>
  </si>
  <si>
    <t>1e etappe Santos Tour Down Under (2.WT)</t>
  </si>
  <si>
    <t>2e etappe Santos Tour Down Under (2.WT)</t>
  </si>
  <si>
    <t>3e etappe Santos Tour Down Under (2.WT)</t>
  </si>
  <si>
    <t>4e etappe Santos Tour Down Under (2.WT)</t>
  </si>
  <si>
    <t>5e etappe Santos Tour Down Under (2.WT)</t>
  </si>
  <si>
    <t>Santos Tour Down Under (2.WT)</t>
  </si>
  <si>
    <t>Classica Valenciana (1.1)</t>
  </si>
  <si>
    <t>Trofeo Ses Salines (1.1)</t>
  </si>
  <si>
    <t>Trofeo Andratx (1.1)</t>
  </si>
  <si>
    <t>Trofeo Palma (1.1)</t>
  </si>
  <si>
    <t>2e etappe La Tropicale Amissa Bongo (2.1)</t>
  </si>
  <si>
    <t>3e etappe La Tropicale Amissa Bongo (2.1)</t>
  </si>
  <si>
    <t>4e etappe La Tropicale Amissa Bongo (2.1)</t>
  </si>
  <si>
    <t>5e etappe La Tropicale Amissa Bongo (2.1)</t>
  </si>
  <si>
    <t>7e etappe La Tropicale Amissa Bongo (2.1)</t>
  </si>
  <si>
    <t>6e etappe La Tropicale Amissa Bongo (2.1)</t>
  </si>
  <si>
    <t>La Tropicale Amissa Bongo (2.1)</t>
  </si>
  <si>
    <t>1e etappe Vuelta a San Juan (2.Pro)</t>
  </si>
  <si>
    <t>2e etappe Vuelta a San Juan (2.Pro)</t>
  </si>
  <si>
    <t>3e etappe Vuelta a San Juan (2.Pro)</t>
  </si>
  <si>
    <t>4e etappe Vuelta a San Juan (2.Pro)</t>
  </si>
  <si>
    <t>5e etappe Vuelta a San Juan (2.Pro)</t>
  </si>
  <si>
    <t>6e etappe Vuelta a San Juan (2.Pro)</t>
  </si>
  <si>
    <t>7e etappe Vuelta a San Juan (2.Pro)</t>
  </si>
  <si>
    <t>Vuelta a San Juan (2.Pro)</t>
  </si>
  <si>
    <t>Cadel Evans Great Ocean Roadrace (1.WT)</t>
  </si>
  <si>
    <t>1e etappe Saudi Tour (2.1)</t>
  </si>
  <si>
    <t>2e etappe Saudi Tour (2.1)</t>
  </si>
  <si>
    <t>3e etappe Saudi Tour (2.1)</t>
  </si>
  <si>
    <t>4e etappe Saudi Tour (2.1)</t>
  </si>
  <si>
    <t>5e etappe Saudi Tour (2.1)</t>
  </si>
  <si>
    <t>1e etappe Etoile de Besseges (2.1)</t>
  </si>
  <si>
    <t>3e etappe Etoile de Besseges (2.1)</t>
  </si>
  <si>
    <t>4e etappe Etoile de Besseges (2.1)</t>
  </si>
  <si>
    <t>5e etappe Etoile de Besseges (2.1)</t>
  </si>
  <si>
    <t>1e etappe Volta Valenciana (2.Pro)</t>
  </si>
  <si>
    <t>2e etappe Volta Valenciana (2.Pro)</t>
  </si>
  <si>
    <t>3e etappe Volta Valenciana (2.Pro)</t>
  </si>
  <si>
    <t>4e etappe Volta Valenciana (2.Pro)</t>
  </si>
  <si>
    <t>5e etappe Volta Valenciana (2.Pro)</t>
  </si>
  <si>
    <t>Volta Valenciana (2.Pro)</t>
  </si>
  <si>
    <t>Muscat Classic (1.1)</t>
  </si>
  <si>
    <t>Figueira Champions Classic (1.1)</t>
  </si>
  <si>
    <t>Jaen Paraiso Interior (1.1)</t>
  </si>
  <si>
    <t>1e etappe Tour of Oman (2.Pro)</t>
  </si>
  <si>
    <t>2e etappe Tour of Oman (2.Pro)</t>
  </si>
  <si>
    <t>3e etappe Tour of Oman (2.Pro)</t>
  </si>
  <si>
    <t>4e etappe Tour of Oman (2.Pro)</t>
  </si>
  <si>
    <t>5e etappe Tour of Oman (2.Pro)</t>
  </si>
  <si>
    <t>1e etappe Volta ao Algarve (2.Pro)</t>
  </si>
  <si>
    <t>2e etappe Volta ao Algarve (2.Pro)</t>
  </si>
  <si>
    <t>3e etappe Volta ao Algarve (2.Pro)</t>
  </si>
  <si>
    <t>4e etappe Volta ao Algarve (2.Pro)</t>
  </si>
  <si>
    <t>5e etappe Volta ao Algarve (2.Pro)</t>
  </si>
  <si>
    <t>1e etappe Vuelta a Andalucia (2.Pro)</t>
  </si>
  <si>
    <t>2e etappe Vuelta a Andalucia (2.Pro)</t>
  </si>
  <si>
    <t>3e etappe Vuelta a Andalucia (2.Pro)</t>
  </si>
  <si>
    <t>4e etappe Vuelta a Andalucia (2.Pro)</t>
  </si>
  <si>
    <t>5e etappe Vuelta a Andalucia (2.Pro)</t>
  </si>
  <si>
    <t>1e etappe Tour des Alpes Maritimes (2.1)</t>
  </si>
  <si>
    <t>2e etappe Tour des Alpes Maritimes (2.1)</t>
  </si>
  <si>
    <t>3e etappe Tour des Alpes Maritimes (2.1)</t>
  </si>
  <si>
    <t>Faun Ardeche Classic (1.Pro))</t>
  </si>
  <si>
    <t>Faun Drome Classic (1.Pro)</t>
  </si>
  <si>
    <t>1e etappe Tour du Rwanda (2.1)</t>
  </si>
  <si>
    <t>2e etappe Tour du Rwanda (2.1)</t>
  </si>
  <si>
    <t>3e etappe Tour du Rwanda (2.1)</t>
  </si>
  <si>
    <t>4e etappe Tour du Rwanda (2.1)</t>
  </si>
  <si>
    <t>5e etappe Tour du Rwanda (2.1)</t>
  </si>
  <si>
    <t>6e etappe Tour du Rwanda (2.1)</t>
  </si>
  <si>
    <t>7e etappe Tour du Rwanda (2.1)</t>
  </si>
  <si>
    <t>8e etappe Tour du Rwanda (2.1)</t>
  </si>
  <si>
    <t>2e etappe O Gran Camino (2.1)</t>
  </si>
  <si>
    <t>3e etappe O Gran Camino (2.1)</t>
  </si>
  <si>
    <t>4e etappe O Gran Camino (2.1)</t>
  </si>
  <si>
    <t>O Gran Camino (2.1)</t>
  </si>
  <si>
    <t>MORGADO António</t>
  </si>
  <si>
    <t>BOVEN Lars</t>
  </si>
  <si>
    <t>DEHAIRS Simon</t>
  </si>
  <si>
    <t>BOULET Enzo</t>
  </si>
  <si>
    <t>SIMMONS Colby</t>
  </si>
  <si>
    <t>CONFORTI Lorenzo</t>
  </si>
  <si>
    <t>JACKSON George</t>
  </si>
  <si>
    <t>MORA Sebastián</t>
  </si>
  <si>
    <t>SLOCK Liam</t>
  </si>
  <si>
    <t>HU Haijie</t>
  </si>
  <si>
    <t>1e etappe UAE Tour (2.WT)</t>
  </si>
  <si>
    <t>3e etappe UAE Tour (2.WT)</t>
  </si>
  <si>
    <t>4e etappe UAE Tour (2.WT)</t>
  </si>
  <si>
    <t>5e etappe UAE Tour (2.WT)</t>
  </si>
  <si>
    <t>6e etappe UAE Tour (2.WT)</t>
  </si>
  <si>
    <t>7e etappe UAE Tour (2.WT)</t>
  </si>
  <si>
    <t>UAE Tour (2.WT)</t>
  </si>
  <si>
    <t>Le Samyn (1.1)</t>
  </si>
  <si>
    <t>Trofeo Laigueglia (1.Pro)</t>
  </si>
  <si>
    <t>GP Criquielion (1.1)</t>
  </si>
  <si>
    <t>GP Jean-Pierre Monsere (1.1)</t>
  </si>
  <si>
    <t>Strade Bianche (1.WT)</t>
  </si>
  <si>
    <t>Profronde van Drenthe (1.1)</t>
  </si>
  <si>
    <t>1e etappe Parijs-Nice (2.WT)</t>
  </si>
  <si>
    <t>2e etappe Parijs-Nice (2.WT)</t>
  </si>
  <si>
    <t>4e etappe Parijs-Nice (2.WT)</t>
  </si>
  <si>
    <t>5e etappe Parijs-Nice (2.WT)</t>
  </si>
  <si>
    <t>7e etappe Parijs-Nice (2.WT)</t>
  </si>
  <si>
    <t>8e etappe Parijs-Nice (2.WT)</t>
  </si>
  <si>
    <t>Parijs-Nice (2.WT)</t>
  </si>
  <si>
    <t>1e etappe Tirreno Adriatico (2.WT)</t>
  </si>
  <si>
    <t>2e etappe Tirreno Adriatico (2.WT)</t>
  </si>
  <si>
    <t>3e etappe Tirreno Adriatico (2.WT)</t>
  </si>
  <si>
    <t>4e etappe Tirreno Adriatico (2.WT)</t>
  </si>
  <si>
    <t>5e etappe Tirreno Adriatico (2.WT)</t>
  </si>
  <si>
    <t>6e etappe Tirreno Adriatico (2.WT)</t>
  </si>
  <si>
    <t>7e etappe Tirreno Adriatico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</si>
  <si>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</si>
  <si>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</si>
  <si>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</si>
  <si>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</si>
  <si>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</si>
  <si>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</si>
  <si>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Cholet-Pays de la Loire (1.1)</t>
  </si>
  <si>
    <t>Per Sempre Alfredo (1.1)</t>
  </si>
  <si>
    <t>1e etappe Tour de Taiwan (2.1)</t>
  </si>
  <si>
    <t>2e etappe Tour de Taiwan (2.1)</t>
  </si>
  <si>
    <t>3e etappe Tour de Taiwan (2.1)</t>
  </si>
  <si>
    <t>4e etappe Tour de Taiwan (2.1)</t>
  </si>
  <si>
    <t>Tour de Taiwan (2.1)</t>
  </si>
  <si>
    <t>Milaan-San Remo (1.WT)</t>
  </si>
  <si>
    <t>1e etappe Settimana Coppi e Bartali (2.1)</t>
  </si>
  <si>
    <t>2e etappe Settimana Coppi e Bartali (2.1)</t>
  </si>
  <si>
    <t>3e etappe Settimana Coppi e Bartali (2.1)</t>
  </si>
  <si>
    <t>4e etappe Settimana Coppi e Bartali (2.1)</t>
  </si>
  <si>
    <t>5e etappe Settimana Coppi e Bartali (2.1)</t>
  </si>
  <si>
    <t>Settimana Coppi e Bartali (2.1)</t>
  </si>
  <si>
    <t>GP Industria &amp; Artigianato (1.Pro)</t>
  </si>
  <si>
    <t>La Roue Tourangelle (1.1)</t>
  </si>
  <si>
    <t>Classic Brugge-De Panne (1.WT)</t>
  </si>
  <si>
    <t>E3 Saxo Classic (1.WT)</t>
  </si>
  <si>
    <t>Gent-Wevelgem (1.WT)</t>
  </si>
  <si>
    <t>1e etappe Ronde van Catalonie (2.WT)</t>
  </si>
  <si>
    <t>2e etappe Ronde van Catalonie (2.WT)</t>
  </si>
  <si>
    <t>3e etappe Ronde van Catalonie (2.WT)</t>
  </si>
  <si>
    <t>4e etappe Ronde van Catalonie (2.WT)</t>
  </si>
  <si>
    <t>5e etappe Ronde van Catalonie (2.WT)</t>
  </si>
  <si>
    <t>6e etappe Ronde van Catalonie (2.WT)</t>
  </si>
  <si>
    <t>7e etappe Ronde van Catalonie (2.WT)</t>
  </si>
  <si>
    <t>Ronde van Catalonie (2.WT)</t>
  </si>
  <si>
    <t>Oceanie Championships Tijdrit (CC)</t>
  </si>
  <si>
    <t>Oceanie Championships Wegwedstrijd (CC)</t>
  </si>
  <si>
    <t>La Route Adelie de Vitre (1.1)</t>
  </si>
  <si>
    <t>Volta Limburg Classic (1.1)</t>
  </si>
  <si>
    <t>GP Miguel Indurain (1.Pro)</t>
  </si>
  <si>
    <t>Dwars door Vlaanderen (1.WT)</t>
  </si>
  <si>
    <t>Ronde van Vlaanderen (1.WT)</t>
  </si>
  <si>
    <t>MAKOGON Vladyslav</t>
  </si>
  <si>
    <t>PASTUSHENKO Yan</t>
  </si>
  <si>
    <t>BONELLO Daniel</t>
  </si>
  <si>
    <t>ÖRKEN Ahmet</t>
  </si>
  <si>
    <t>0</t>
  </si>
  <si>
    <t>ABDUL HALIL Mohamad Izzat Hilmi</t>
  </si>
  <si>
    <t>MAZUKI Nur Amirul Fakhruddin</t>
  </si>
  <si>
    <t>VAN HOECKE Gijs</t>
  </si>
  <si>
    <t>VAN DER LEE Jardi Christiaan</t>
  </si>
  <si>
    <t>SCHURAN Michal</t>
  </si>
  <si>
    <t>HAMMERSCHMID Marvin</t>
  </si>
  <si>
    <t>2e etappe Tour of Thailand (2.1)</t>
  </si>
  <si>
    <t>4e etappe Tour of Thailand (2.1)</t>
  </si>
  <si>
    <t>6e etappe Tour of Thailand (2.1)</t>
  </si>
  <si>
    <t>Tour of Thailand (2.1)</t>
  </si>
  <si>
    <t>Scheldeprijs (1.Pro)</t>
  </si>
  <si>
    <t>1e etappe Region Pays de La Loire Tour (2.1)</t>
  </si>
  <si>
    <t>2e etappe Region Pays de La Loire Tour (2.1)</t>
  </si>
  <si>
    <t>3e etappe Region Pays de La Loire Tour (2.1)</t>
  </si>
  <si>
    <t>4e etappe Region Pays de La Loire Tour (2.1)</t>
  </si>
  <si>
    <t>Region Pays de La Loire Tour (2.1)</t>
  </si>
  <si>
    <t>Ronde van het Baskenland (2.WT)</t>
  </si>
  <si>
    <t>1e etappe Ronde van het Baskenland (2.WT)</t>
  </si>
  <si>
    <t>4e etappe Ronde van het Baskenland (2.WT)</t>
  </si>
  <si>
    <t>2e etappe Ronde van het Baskenland (2.WT)</t>
  </si>
  <si>
    <t>3e etappe Ronde van het Baskenland (2.WT)</t>
  </si>
  <si>
    <t>5e etappe Ronde van het Baskenland (2.WT)</t>
  </si>
  <si>
    <t>6e etappe Ronde van het Baskenland (2.WT)</t>
  </si>
  <si>
    <t>Parijs-Roubaix (1.WT)</t>
  </si>
  <si>
    <t>Paris-Camembert (1.1)</t>
  </si>
  <si>
    <t>Brabantse Pijl (1.Pro)</t>
  </si>
  <si>
    <t>Classic Grand Besancon Doubs (1.1)</t>
  </si>
  <si>
    <t>Tour du Jura Cycliste (1.1)</t>
  </si>
  <si>
    <t>Tour du Doubs (1.1)</t>
  </si>
  <si>
    <t>Giro di Reggio Calabria (1.1)</t>
  </si>
  <si>
    <t>1e etappe Giro di Sicilia (2.1)</t>
  </si>
  <si>
    <t>2e etappe Giro di Sicilia (2.1)</t>
  </si>
  <si>
    <t>3e etappe Giro di Sicilia (2.1)</t>
  </si>
  <si>
    <t>4e etappe Giro di Sicilia (2.1)</t>
  </si>
  <si>
    <t>Giro di Sicilia (2.1)</t>
  </si>
  <si>
    <t>Amstel Gold Race (1.WT)</t>
  </si>
  <si>
    <t>1e etappe Tour of the Alps (2.Pro)</t>
  </si>
  <si>
    <t>2e etappe Tour of the Alps (2.Pro)</t>
  </si>
  <si>
    <t>3e etappe Tour of the Alps (2.Pro)</t>
  </si>
  <si>
    <t>4e etappe Tour of the Alps (2.Pro)</t>
  </si>
  <si>
    <t>5e etappe Tour of the Alps (2.Pro)</t>
  </si>
  <si>
    <t>Tour of the Alps (2.Pro)</t>
  </si>
  <si>
    <t>Pan-American Championships Tijdrit (CC)</t>
  </si>
  <si>
    <t>Waalse Pijl (1.WT)</t>
  </si>
  <si>
    <t>Luik-Bastenaken-Luik (1.WT)</t>
  </si>
  <si>
    <t>ARTZ Huub</t>
  </si>
  <si>
    <t>KROONEN Max</t>
  </si>
  <si>
    <t>2x2e, 1x4e, 1x7e, 1x10e</t>
  </si>
  <si>
    <t>1e etappe Vuelta Asturias (2.1)</t>
  </si>
  <si>
    <t>2e etappe Vuelta Asturias (2.1)</t>
  </si>
  <si>
    <t>3e etappe Vuelta Asturias (2.1)</t>
  </si>
  <si>
    <t>Vuelta Asturias (2.1)</t>
  </si>
  <si>
    <t>Proloog Ronde van Romandie (2.WT)</t>
  </si>
  <si>
    <t>1e etappe Ronde van Romandie (2.WT)</t>
  </si>
  <si>
    <t>2e etappe Ronde van Romandie (2.WT)</t>
  </si>
  <si>
    <t>3e etappe Ronde van Romandie (2.WT)</t>
  </si>
  <si>
    <t>4e etappe Ronde van Romandie (2.WT)</t>
  </si>
  <si>
    <t>5e etappe Ronde van Romandie (2.WT)</t>
  </si>
  <si>
    <t>Ronde van Romandie (2.WT)</t>
  </si>
  <si>
    <t>Eschborn-Frankfurt (1.WT)</t>
  </si>
  <si>
    <t>GP du Morbihan (1.Pro)</t>
  </si>
  <si>
    <t>Tro-Bro Leon (1.Pro)</t>
  </si>
  <si>
    <t>Proloog International Tour of Hellas (2.1)</t>
  </si>
  <si>
    <t>1e etappe International Tour of Hellas (2.1)</t>
  </si>
  <si>
    <t>2e etappe International Tour of Hellas (2.1)</t>
  </si>
  <si>
    <t>3e etappe International Tour of Hellas (2.1)</t>
  </si>
  <si>
    <t>4e etappe International Tour of Hellas (2.1)</t>
  </si>
  <si>
    <t>International Tour of Hellas (2.1)</t>
  </si>
  <si>
    <t>Tour du Finistere (1.1)</t>
  </si>
  <si>
    <t>Boucles de l'Aulne (1.1)</t>
  </si>
  <si>
    <t>1e etappe Ronde van Hongarije (2.Pro)</t>
  </si>
  <si>
    <t>2e etappe Ronde van Hongarije (2.Pro)</t>
  </si>
  <si>
    <t>3e etappe Ronde van Hongarije (2.Pro)</t>
  </si>
  <si>
    <t>4e etappe Ronde van Hongarije (2.Pro)</t>
  </si>
  <si>
    <t>Ronde van Hongarije (2.Pro)</t>
  </si>
  <si>
    <t>Circuit de Charleroi Wallonie (1.1)</t>
  </si>
  <si>
    <t>Veenendaal-Veenendaal Classic (1.1)</t>
  </si>
  <si>
    <t>Rund um Koln (1.1)</t>
  </si>
  <si>
    <t>Antwerp Port Epic (1.1)</t>
  </si>
  <si>
    <t>1e etappe 4daagse van Duinkerke (2.Pro)</t>
  </si>
  <si>
    <t>2e etappe 4daagse van Duinkerke (2.Pro)</t>
  </si>
  <si>
    <t>3e etappe 4daagse van Duinkerke (2.Pro)</t>
  </si>
  <si>
    <t>4e etappe 4daagse van Duinkerke (2.Pro)</t>
  </si>
  <si>
    <t>5e etappe 4daagse van Duinkerke (2.Pro)</t>
  </si>
  <si>
    <t>6e etappe 4daagse van Duinkerke (2.Pro)</t>
  </si>
  <si>
    <t>4daagse van Duinkerke (2.Pro)</t>
  </si>
  <si>
    <t>Van Merksteijn Fences Classic (1.1)</t>
  </si>
  <si>
    <t>2e etappe Tour of Estonia (2.1)</t>
  </si>
  <si>
    <t>Tour of Estonia (2.1)</t>
  </si>
  <si>
    <t>1e etappe Tour of Japan (2.1)</t>
  </si>
  <si>
    <t>7e etappe Tour of Japan (2.1)</t>
  </si>
  <si>
    <t>3e etappe Tour of Japan (2.1)</t>
  </si>
  <si>
    <t>4e etappe Tour of Japan (2.1)</t>
  </si>
  <si>
    <t>Tour of Japan (2.1)</t>
  </si>
  <si>
    <t>5e etappe Tour of Japan (2.1)</t>
  </si>
  <si>
    <t>Proloog Boucles de la Mayenne (2.Pro)</t>
  </si>
  <si>
    <t>1e etappe Boucles de la Mayenne (2.Pro)</t>
  </si>
  <si>
    <t>2e etappe Boucles de la Mayenne (2.Pro)</t>
  </si>
  <si>
    <t>3e etappe Boucles de la Mayenne (2.Pro)</t>
  </si>
  <si>
    <t>Boucles de la Mayenne (2.Pro)</t>
  </si>
  <si>
    <t>Proloog Tour of Norway (2.Pro)</t>
  </si>
  <si>
    <t>1e etappe Tour of Norway (2.Pro)</t>
  </si>
  <si>
    <t>2e etappe Tour of Norway (2.Pro)</t>
  </si>
  <si>
    <t>3e etappe Tour of Norway (2.Pro)</t>
  </si>
  <si>
    <t>Tour of Norway (2.Pro)</t>
  </si>
  <si>
    <t>Ronde van Limburg (1.1)</t>
  </si>
  <si>
    <t>1e etappe Giro d'Italia (Grote Ronde)</t>
  </si>
  <si>
    <t>2e etappe Giro d'Italia (Grote Ronde)</t>
  </si>
  <si>
    <t>3e etappe Giro d'Italia (Grote Ronde)</t>
  </si>
  <si>
    <t>4e etappe Giro d'Italia (Grote Ronde)</t>
  </si>
  <si>
    <t>5e etappe Giro d'Italia (Grote Ronde)</t>
  </si>
  <si>
    <t>6e etappe Giro d'Italia (Grote Ronde)</t>
  </si>
  <si>
    <t>7e etappe Giro d'Italia (Grote Ronde)</t>
  </si>
  <si>
    <t>8e etappe Giro d'Italia (Grote Ronde)</t>
  </si>
  <si>
    <t>9e etappe Giro d'Italia (Grote Ronde)</t>
  </si>
  <si>
    <t>10e etappe Giro d'Italia (Grote Ronde)</t>
  </si>
  <si>
    <t>11e etappe Giro d'Italia (Grote Ronde)</t>
  </si>
  <si>
    <t>12e etappe Giro d'Italia (Grote Ronde)</t>
  </si>
  <si>
    <t>13e etappe Giro d'Italia (Grote Ronde)</t>
  </si>
  <si>
    <t>14e etappe Giro d'Italia (Grote Ronde)</t>
  </si>
  <si>
    <t>15e etappe Giro d'Italia (Grote Ronde)</t>
  </si>
  <si>
    <t>16e etappe Giro d'Italia (Grote Ronde)</t>
  </si>
  <si>
    <t>17e etappe Giro d'Italia (Grote Ronde)</t>
  </si>
  <si>
    <t>18e etappe Giro d'Italia (Grote Ronde)</t>
  </si>
  <si>
    <t>19e etappe Giro d'Italia (Grote Ronde)</t>
  </si>
  <si>
    <t>20e etappe Giro d'Italia (Grote Ronde)</t>
  </si>
  <si>
    <t>21e etappe Giro d'Italia (Grote Ronde)</t>
  </si>
  <si>
    <t>Klassementen Giro d'Italia (Grote Ronde)</t>
  </si>
  <si>
    <t>Giro d'Italia (Grote Ronde)</t>
  </si>
  <si>
    <t>Mercan Tour Classic Alpes-Maritimes (1.1)</t>
  </si>
  <si>
    <t>Giro dell'Appennino (1.1)</t>
  </si>
  <si>
    <t>Heistse Pijl (1.1)</t>
  </si>
  <si>
    <t>Brussels Cycling Classic (1.Pro)</t>
  </si>
  <si>
    <t>Asian Cycling Championships Tijdrit (CC)</t>
  </si>
  <si>
    <t>GP des Kantons Aargau (1.1)</t>
  </si>
  <si>
    <t>Dwars door het Hageland (1.Pro)</t>
  </si>
  <si>
    <t>Elfstedenronde Brugge (1.1)</t>
  </si>
  <si>
    <t>Proloog ZLM Tour (2.Pro)</t>
  </si>
  <si>
    <t>2e etappe ZLM Tour (2.Pro)</t>
  </si>
  <si>
    <t>3e etappe ZLM Tour (2.Pro)</t>
  </si>
  <si>
    <t>4e etappe ZLM Tour (2.Pro)</t>
  </si>
  <si>
    <t>ZLM Tour (2.Pro)</t>
  </si>
  <si>
    <t>TRARIEUX Julien</t>
  </si>
  <si>
    <t>MAIKIN Roman</t>
  </si>
  <si>
    <t>BOGDANOVICS Maris</t>
  </si>
  <si>
    <t>BURNETT Josh</t>
  </si>
  <si>
    <t>QUARTUCCI Lorenzo</t>
  </si>
  <si>
    <t>REGUIGUI Youcef</t>
  </si>
  <si>
    <t>EAVES William</t>
  </si>
  <si>
    <t>TODOME Yuhi</t>
  </si>
  <si>
    <t>ISHIGAMI Masahiro</t>
  </si>
  <si>
    <t>ORAM James</t>
  </si>
  <si>
    <t>VERCOUILLIE Victor</t>
  </si>
  <si>
    <t>HASHIKAWA Jo</t>
  </si>
  <si>
    <t>1e etappe Criterium du Dauphine (2.WT)</t>
  </si>
  <si>
    <t>2e etappe Criterium du Dauphine (2.WT)</t>
  </si>
  <si>
    <t>3e etappe Criterium du Dauphine (2.WT)</t>
  </si>
  <si>
    <t>4e etappe Criterium du Dauphine (2.WT)</t>
  </si>
  <si>
    <t>5e etappe Criterium du Dauphine (2.WT)</t>
  </si>
  <si>
    <t>6e etappe Criterium du Dauphine (2.WT)</t>
  </si>
  <si>
    <t>7e etappe Criterium du Dauphine (2.WT)</t>
  </si>
  <si>
    <t>8e etappe Criterium du Dauphine (2.WT)</t>
  </si>
  <si>
    <t>Criterium du Dauphine (2.WT)</t>
  </si>
  <si>
    <t>CIC Mont Ventoux (1.Pro)</t>
  </si>
  <si>
    <t>1e etappe La Route de Occitanie (2.1)</t>
  </si>
  <si>
    <t>2e etappe La Route de Occitanie (2.1)</t>
  </si>
  <si>
    <t>3e etappe La Route de Occitanie (2.1)</t>
  </si>
  <si>
    <t>4e etappe La Route de Occitanie (2.1)</t>
  </si>
  <si>
    <t>La Route de Occitanie (2.1)</t>
  </si>
  <si>
    <t>1e etappe Tour of Slovenia (2.Pro)</t>
  </si>
  <si>
    <t>2e etappe Tour of Slovenia (2.Pro)</t>
  </si>
  <si>
    <t>3e etappe Tour of Slovenia (2.Pro)</t>
  </si>
  <si>
    <t>4e etappe Tour of Slovenia (2.Pro)</t>
  </si>
  <si>
    <t>5e etappe Tour of Slovenia (2.Pro)</t>
  </si>
  <si>
    <t>Tour of Slovenia (2.Pro)</t>
  </si>
  <si>
    <t>1e etappe Baloise Belgium Tour (2.Pro)</t>
  </si>
  <si>
    <t>2e etappe Baloise Belgium Tour (2.Pro)</t>
  </si>
  <si>
    <t>3e etappe Baloise Belgium Tour (2.Pro)</t>
  </si>
  <si>
    <t>4e etappe Baloise Belgium Tour (2.Pro)</t>
  </si>
  <si>
    <t>5e etappe Baloise Belgium Tour (2.Pro)</t>
  </si>
  <si>
    <t>Baloise Belgium Tour (2.Pro)</t>
  </si>
  <si>
    <t>1e etappe Ronde van Zwitserland (2.WT)</t>
  </si>
  <si>
    <t>2e etappe Ronde van Zwitserland (2.WT)</t>
  </si>
  <si>
    <t>3e etappe Ronde van Zwitserland (2.WT)</t>
  </si>
  <si>
    <t>4e etappe Ronde van Zwitserland (2.WT)</t>
  </si>
  <si>
    <t>5e etappe Ronde van Zwitserland (2.WT)</t>
  </si>
  <si>
    <t>7e etappe Ronde van Zwitserland (2.WT)</t>
  </si>
  <si>
    <t>8e etappe Ronde van Zwitserland (2.WT)</t>
  </si>
  <si>
    <t>Ronde van Zwitserland (2.WT)</t>
  </si>
  <si>
    <t>1e etappe Tour of Austria (2.1)</t>
  </si>
  <si>
    <t>2e etappe Tour of Austria (2.1)</t>
  </si>
  <si>
    <t>3e etappe Tour of Austria (2.1)</t>
  </si>
  <si>
    <t>4e etappe Tour of Austria (2.1)</t>
  </si>
  <si>
    <t>5e etappe Tour of Austria (2.1)</t>
  </si>
  <si>
    <t>Tour of Austria (2.1)</t>
  </si>
  <si>
    <t>1e etappe Sibiu Cycling Tour (2.1)</t>
  </si>
  <si>
    <t>2e etappe Sibiu Cycling Tour (2.1)</t>
  </si>
  <si>
    <t>3e etappe Sibiu Cycling Tour (2.1)</t>
  </si>
  <si>
    <t>4e etappe A Sibiu Cycling Tour (2.1)</t>
  </si>
  <si>
    <t>4e etappe B Sibiu Cycling Tour (2.1)</t>
  </si>
  <si>
    <t>Sibiu Cycling Tour (2.1)</t>
  </si>
  <si>
    <t>1e etappe Tour of Qinghai Lake (2.Pro)</t>
  </si>
  <si>
    <t>4e etappe Tour of Qinghai Lake (2.Pro)</t>
  </si>
  <si>
    <t>6e etappe Tour of Qinghai Lake (2.Pro)</t>
  </si>
  <si>
    <t>8e etappe Tour of Qinghai Lake (2.Pro)</t>
  </si>
  <si>
    <t>Tour of Qinghai Lake (2.Pro)</t>
  </si>
  <si>
    <t>3e etappe Tour of Qinghai Lake (2.Pro)</t>
  </si>
  <si>
    <t>7e etappe Tour of Qinghai Lake (2.Pro)</t>
  </si>
  <si>
    <t>5e etappe Tour of Qinghai Lake (2.Pro)</t>
  </si>
  <si>
    <t>1e etappe Tour de France (Grote Ronde)</t>
  </si>
  <si>
    <t>2e etappe Tour de France (Grote Ronde)</t>
  </si>
  <si>
    <t>3e etappe Tour de France (Grote Ronde)</t>
  </si>
  <si>
    <t>4e etappe Tour de France (Grote Ronde)</t>
  </si>
  <si>
    <t>5e etappe Tour de France (Grote Ronde)</t>
  </si>
  <si>
    <t>6e etappe Tour de France (Grote Ronde)</t>
  </si>
  <si>
    <t>7e etappe Tour de France (Grote Ronde)</t>
  </si>
  <si>
    <t>8e etappe Tour de France (Grote Ronde)</t>
  </si>
  <si>
    <t>9e etappe Tour de France (Grote Ronde)</t>
  </si>
  <si>
    <t>10e etappe Tour de France (Grote Ronde)</t>
  </si>
  <si>
    <t>11e etappe Tour de France (Grote Ronde)</t>
  </si>
  <si>
    <t>12e etappe Tour de France (Grote Ronde)</t>
  </si>
  <si>
    <t>13e etappe Tour de France (Grote Ronde)</t>
  </si>
  <si>
    <t>14e etappe Tour de France (Grote Ronde)</t>
  </si>
  <si>
    <t>15e etappe Tour de France (Grote Ronde)</t>
  </si>
  <si>
    <t>16e etappe Tour de France (Grote Ronde)</t>
  </si>
  <si>
    <t>17e etappe Tour de France (Grote Ronde)</t>
  </si>
  <si>
    <t>18e etappe Tour de France (Grote Ronde)</t>
  </si>
  <si>
    <t>19e etappe Tour de France (Grote Ronde)</t>
  </si>
  <si>
    <t>20e etappe Tour de France (Grote Ronde)</t>
  </si>
  <si>
    <t>21e etappe Tour de France (Grote Ronde)</t>
  </si>
  <si>
    <t>Klassementen Tour de France (Grote Ronde)</t>
  </si>
  <si>
    <t>Tour de France (Grote Ronde)</t>
  </si>
  <si>
    <t>Prueba Villafranca (1.1)</t>
  </si>
  <si>
    <t>1e etappe Tour de Wallonie (2.Pro)</t>
  </si>
  <si>
    <t>2e etappe Tour de Wallonie (2.Pro)</t>
  </si>
  <si>
    <t>3e etappe Tour de Wallonie (2.Pro)</t>
  </si>
  <si>
    <t>4e etappe Tour de Wallonie (2.Pro)</t>
  </si>
  <si>
    <t>5e etappe Tour de Wallonie (2.Pro)</t>
  </si>
  <si>
    <t>Tour de Wallonie (2.Pro)</t>
  </si>
  <si>
    <t>1e etappe Czech Tour (2.1)</t>
  </si>
  <si>
    <t>2e etappe Czech Tour (2.1)</t>
  </si>
  <si>
    <t>3e etappe Czech Tour (2.1)</t>
  </si>
  <si>
    <t>4e etappe Czech Tour (2.1)</t>
  </si>
  <si>
    <t>Czech Tour (2.1)</t>
  </si>
  <si>
    <t>1e etappe Vuelta a Castilla y Leon (2.1)</t>
  </si>
  <si>
    <t>2e etappe Vuelta a Castilla y Leon (2.1)</t>
  </si>
  <si>
    <t>Vuelta a Castilla y Leon (2.1)</t>
  </si>
  <si>
    <t>Circuit de Getxo (1.1)</t>
  </si>
  <si>
    <t>Clasica San Sebastian (1.WT)</t>
  </si>
  <si>
    <t>1e etappe Tour de l'Ain (2.1)</t>
  </si>
  <si>
    <t>2e etappe Tour de l'Ain (2.1)</t>
  </si>
  <si>
    <t>3e etappe Tour de l'Ain (2.1)</t>
  </si>
  <si>
    <t>Tour de l'Ain (2.1)</t>
  </si>
  <si>
    <t>1e etappe Ronde van Polen (2.WT)</t>
  </si>
  <si>
    <t>2e etappe Ronde van Polen (2.WT)</t>
  </si>
  <si>
    <t>3e etappe Ronde van Polen (2.WT)</t>
  </si>
  <si>
    <t>4e etappe Ronde van Polen (2.WT)</t>
  </si>
  <si>
    <t>5e etappe Ronde van Polen (2.WT)</t>
  </si>
  <si>
    <t>6e etappe Ronde van Polen (2.WT)</t>
  </si>
  <si>
    <t>7e etappe Ronde van Polen (2.WT)</t>
  </si>
  <si>
    <t>Ronde van Polen (2.WT)</t>
  </si>
  <si>
    <t>La Polynormande (1.1)</t>
  </si>
  <si>
    <t>Memorial Jef Scherens (1.1)</t>
  </si>
  <si>
    <t>Druivenkoers Overijse (1.1)</t>
  </si>
  <si>
    <t>Egmont Cycling Race (1.1)</t>
  </si>
  <si>
    <t>Proloog Volta a Portugal (2.1)</t>
  </si>
  <si>
    <t>3e etappe Volta a Portugal (2.1)</t>
  </si>
  <si>
    <t>4e etappe Volta a Portugal (2.1)</t>
  </si>
  <si>
    <t>10e etappe Volta a Portugal (2.1)</t>
  </si>
  <si>
    <t>Volta a Portugal (2.1)</t>
  </si>
  <si>
    <t>1e etappe Tour du Limousin (2.1)</t>
  </si>
  <si>
    <t>2e etappe Tour du Limousin (2.1)</t>
  </si>
  <si>
    <t>3e etappe Tour du Limousin (2.1)</t>
  </si>
  <si>
    <t>4e etappe Tour du Limousin (2.1)</t>
  </si>
  <si>
    <t>Tour du Limousin (2.1)</t>
  </si>
  <si>
    <t>1e etappe Tour of Denmark (2.Pro)</t>
  </si>
  <si>
    <t>2e etappe Tour of Denmark (2.Pro)</t>
  </si>
  <si>
    <t>3e etappe Tour of Denmark (2.Pro)</t>
  </si>
  <si>
    <t>4e etappe Tour of Denmark (2.Pro)</t>
  </si>
  <si>
    <t>5e etappe Tour of Denmark (2.Pro)</t>
  </si>
  <si>
    <t>Tour of Denmark (2.Pro)</t>
  </si>
  <si>
    <t>1e etappe Vuelta a Burgos (2. Pro)</t>
  </si>
  <si>
    <t>3e etappe Vuelta a Burgos (2. Pro)</t>
  </si>
  <si>
    <t>4e etappe Vuelta a Burgos (2. Pro)</t>
  </si>
  <si>
    <t>5e etappe Vuelta a Burgos (2. Pro)</t>
  </si>
  <si>
    <t>Vuelta a Burgos (2. Pro)</t>
  </si>
  <si>
    <t>1e etappe Arctic Race of Norway (2.Pro)</t>
  </si>
  <si>
    <t>2e etappe Arctic Race of Norway (2.Pro)</t>
  </si>
  <si>
    <t>3e etappe Arctic Race of Norway (2.Pro)</t>
  </si>
  <si>
    <t>4e etappe Arctic Race of Norway (2.Pro)</t>
  </si>
  <si>
    <t>Arctic Race of Norway (2.Pro)</t>
  </si>
  <si>
    <t>Bemer Cyclassics Hamburg (1.WT)</t>
  </si>
  <si>
    <t>1e etappe Tour Poitou-Charentes (2.1)</t>
  </si>
  <si>
    <t>2e etappe Tour Poitou-Charentes (2.1)</t>
  </si>
  <si>
    <t>3e etappe A Tour Poitou-Charentes (2.1)</t>
  </si>
  <si>
    <t>3e etappe B Tour Poitou-Charentes (2.1)</t>
  </si>
  <si>
    <t>4e etappe Tour Poitou-Charentes (2.1)</t>
  </si>
  <si>
    <t>Tour Poitou-Charentes (2.1)</t>
  </si>
  <si>
    <t>Proloog Deutschland Tour (2.Pro)</t>
  </si>
  <si>
    <t>1e etappe Deutschland Tour (2.Pro)</t>
  </si>
  <si>
    <t>2e etappe Deutschland Tour (2.Pro)</t>
  </si>
  <si>
    <t>3e etappe Deutschland Tour (2.Pro)</t>
  </si>
  <si>
    <t>4e etappe Deutschland Tour (2.Pro)</t>
  </si>
  <si>
    <t>Deutschland Tour (2.Pro)</t>
  </si>
  <si>
    <t>4e etappe Tour de l'Avenir (2.Pro)</t>
  </si>
  <si>
    <t>6e etappe Tour de l'Avenir (2.Pro)</t>
  </si>
  <si>
    <t>7e etappe A Tour de l'Avenir (2.Pro)</t>
  </si>
  <si>
    <t>Tour de l'Avenir (2.Pro)</t>
  </si>
  <si>
    <t>7e etappe B Tour de l'Avenir (2.Pro)</t>
  </si>
  <si>
    <t>8e etappe Tour de l'Avenir (2.Pro)</t>
  </si>
  <si>
    <t>1e etappe Renewi Benelux Tour (2.WT)</t>
  </si>
  <si>
    <t>2e etappe Renewi Benelux Tour (2.WT)</t>
  </si>
  <si>
    <t>3e etappe Renewi Benelux Tour (2.WT)</t>
  </si>
  <si>
    <t>4e etappe Renewi Benelux Tour (2.WT)</t>
  </si>
  <si>
    <t>5e etappe Renewi Benelux Tour (2.WT)</t>
  </si>
  <si>
    <t>Renewi Benelux Tour (2.WT)</t>
  </si>
  <si>
    <t>5e etappe Tour of Iran (2.1)</t>
  </si>
  <si>
    <t>4e etappe Tour of Iran (2.1)</t>
  </si>
  <si>
    <t>3e etappe Tour of Iran (2.1)</t>
  </si>
  <si>
    <t>Tour of Iran (2.1)</t>
  </si>
  <si>
    <t>Maryland Cycling Classic (1.Pro)</t>
  </si>
  <si>
    <t>Bretagne Classic (1.WT)</t>
  </si>
  <si>
    <t>1e etappe Tour of Britain (2.Pro)</t>
  </si>
  <si>
    <t>2e etappe Tour of Britain (2.Pro)</t>
  </si>
  <si>
    <t>3e etappe Tour of Britain (2.Pro)</t>
  </si>
  <si>
    <t>4e etappe Tour of Britain (2.Pro)</t>
  </si>
  <si>
    <t>5e etappe Tour of Britain (2.Pro)</t>
  </si>
  <si>
    <t>6e etappe Tour of Britain (2.Pro)</t>
  </si>
  <si>
    <t>7e etappe Tour of Britain (2.Pro)</t>
  </si>
  <si>
    <t>8e etappe Tour of Britain (2.Pro)</t>
  </si>
  <si>
    <t>Tour of Britain (2.Pro)</t>
  </si>
  <si>
    <t>GP de Fourmies (1.Pro)</t>
  </si>
  <si>
    <t>GP Cycliste Quebec (1.WT)</t>
  </si>
  <si>
    <t>GP Cycliste Montreal (1.WT)</t>
  </si>
  <si>
    <t>GP de Wallonie (1.Pro)</t>
  </si>
  <si>
    <t>Giro della Toscana (1.1)</t>
  </si>
  <si>
    <t>Coppa Sabatini (1.Pro)</t>
  </si>
  <si>
    <t>Kampioenschap van Vlaanderen (1.1)</t>
  </si>
  <si>
    <t>Primus Classic (1.Pro)</t>
  </si>
  <si>
    <t>Memorial Marco Pantani (1.1)</t>
  </si>
  <si>
    <t>Gooikse Pijl (1.1)</t>
  </si>
  <si>
    <t>GP d'Isbergues (1.1)</t>
  </si>
  <si>
    <t>Trofeo Matteotti (1.1)</t>
  </si>
  <si>
    <t>1e etappe Okolo Slovenska (2.1)</t>
  </si>
  <si>
    <t>2e etappe Okolo Slovenska (2.1)</t>
  </si>
  <si>
    <t>3e etappe Okolo Slovenska (2.1)</t>
  </si>
  <si>
    <t>4e etappe Okolo Slovenska (2.1)</t>
  </si>
  <si>
    <t>5e etappe Okolo Slovenska (2.1)</t>
  </si>
  <si>
    <t>Okolo Slovenska (2.1)</t>
  </si>
  <si>
    <t>1e etappe Tour of Taihu Lake (2.Pro)</t>
  </si>
  <si>
    <t>3e etappe Tour of Taihu Lake (2.Pro)</t>
  </si>
  <si>
    <t>Tour of Taihu Lake (2.Pro)</t>
  </si>
  <si>
    <t>4e etappe Tour of Taihu Lake (2.Pro)</t>
  </si>
  <si>
    <t>Omloop van het Houtland (1.1)</t>
  </si>
  <si>
    <t>Paris-Chauny (1.1)</t>
  </si>
  <si>
    <t>1e etappe Skoda Tour Luxemburg (2.Pro)</t>
  </si>
  <si>
    <t>2e etappe Skoda Tour Luxemburg (2.Pro)</t>
  </si>
  <si>
    <t>3e etappe Skoda Tour Luxemburg (2.Pro)</t>
  </si>
  <si>
    <t>4e etappe Skoda Tour Luxemburg (2.Pro)</t>
  </si>
  <si>
    <t>5e etappe Skoda Tour Luxemburg (2.Pro)</t>
  </si>
  <si>
    <t>Skoda Tour Luxemburg (2.Pro)</t>
  </si>
  <si>
    <t>Europees Kampioenschap Tijdrit (EK)</t>
  </si>
  <si>
    <t>Europees Kampioenschap Wegrace (EK)</t>
  </si>
  <si>
    <t>Circuit Franco Belge (1.Pro)</t>
  </si>
  <si>
    <t>Coppa Agostoni (1.1)</t>
  </si>
  <si>
    <t>Giro dell'Emilia (1.Pro)</t>
  </si>
  <si>
    <t>Tour de Vendee (1.1)</t>
  </si>
  <si>
    <t>Famenne Ardenne Classic (1.1)</t>
  </si>
  <si>
    <t>1e etappe Tour de Langkawi (2.Pro)</t>
  </si>
  <si>
    <t>2e etappe Tour de Langkawi (2.Pro)</t>
  </si>
  <si>
    <t>4e etappe Tour de Langkawi (2.Pro)</t>
  </si>
  <si>
    <t>5e etappe Tour de Langkawi (2.Pro)</t>
  </si>
  <si>
    <t>6e etappe Tour de Langkawi (2.Pro)</t>
  </si>
  <si>
    <t>7e etappe Tour de Langkawi (2.Pro)</t>
  </si>
  <si>
    <t>8e etappe Tour de Langkawi (2.Pro)</t>
  </si>
  <si>
    <t>Tour de Langkawi (2.Pro)</t>
  </si>
  <si>
    <t>1e etappe Cro Race (2.1)</t>
  </si>
  <si>
    <t>2e etappe Cro Race (2.1)</t>
  </si>
  <si>
    <t>3e etappe Cro Race (2.1)</t>
  </si>
  <si>
    <t>4e etappe Cro Race (2.1)</t>
  </si>
  <si>
    <t>5e etappe Cro Race (2.1)</t>
  </si>
  <si>
    <t>6e etappe Cro Race (2.1)</t>
  </si>
  <si>
    <t>Cro Race (2.1)</t>
  </si>
  <si>
    <t>Coppa Bernocchi (1.Pro)</t>
  </si>
  <si>
    <t>Memorial Frank Vandenbroucke (1.1)</t>
  </si>
  <si>
    <t>Tre Valli Varesine (1.Pro)</t>
  </si>
  <si>
    <t>Sparkassen Munsterland Giro (1.1)</t>
  </si>
  <si>
    <t>Friesland Elfstedenrace (1.1)</t>
  </si>
  <si>
    <t>Paris-Bourges (1.1)</t>
  </si>
  <si>
    <t>Gran Piemonte (1.Pro)</t>
  </si>
  <si>
    <t>Parijs-Tours (1.Pro)</t>
  </si>
  <si>
    <t>Ronde van Lombardije (1.WT)</t>
  </si>
  <si>
    <t>1e etappe Tour of Hainan (2.Pro)</t>
  </si>
  <si>
    <t>2e etappe Tour of Hainan (2.Pro)</t>
  </si>
  <si>
    <t>3e etappe Tour of Hainan (2.Pro)</t>
  </si>
  <si>
    <t>4e etappe Tour of Hainan (2.Pro)</t>
  </si>
  <si>
    <t>5e etappe Tour of Hainan (2.Pro)</t>
  </si>
  <si>
    <t>Tour of Hainan (2.Pro)</t>
  </si>
  <si>
    <t>1e etappe Tour de Kyushu (2.1)</t>
  </si>
  <si>
    <t>Tour de Kyushu (2.1)</t>
  </si>
  <si>
    <t>Giro del Veneto (1.Pro)</t>
  </si>
  <si>
    <t>Japan Cup Cycle Road Race (1.Pro)</t>
  </si>
  <si>
    <t>Veneto Classic (1.Pro)</t>
  </si>
  <si>
    <t>Chrono des Nations (1.1)</t>
  </si>
  <si>
    <t>RICHARDS Kane</t>
  </si>
  <si>
    <t>WALTERS Red</t>
  </si>
  <si>
    <t>CAHYADI Aiman</t>
  </si>
  <si>
    <t>NOLDE Tobias</t>
  </si>
  <si>
    <t>MA Binyan</t>
  </si>
  <si>
    <t>HOLLMANN Juri</t>
  </si>
  <si>
    <t>In het groen de wedstrijden die meetellen voor de bekercompetitie (zie tabblad 12)</t>
  </si>
  <si>
    <t>Hong Kong Cyclothon (1.1)</t>
  </si>
  <si>
    <t>1e etappe Cycling Tour of Turkey (2.1)</t>
  </si>
  <si>
    <t>2e etappe Cycling Tour of Turkey (2.1)</t>
  </si>
  <si>
    <t>3e etappe Cycling Tour of Turkey (2.1)</t>
  </si>
  <si>
    <t>4e etappe Cycling Tour of Turkey (2.1)</t>
  </si>
  <si>
    <t>5e etappe Cycling Tour of Turkey (2.1)</t>
  </si>
  <si>
    <t>6e etappe Cycling Tour of Turkey (2.1)</t>
  </si>
  <si>
    <t>7e etappe Cycling Tour of Turkey (2.1)</t>
  </si>
  <si>
    <t>8e etappe Cycling Tour of Turkey (2.1)</t>
  </si>
  <si>
    <t>Cycling Tour of Turkey (2.1)</t>
  </si>
  <si>
    <t>1e etappe Ronde van Guangxi (2.WT)</t>
  </si>
  <si>
    <t>2e etappe Ronde van Guangxi (2.WT)</t>
  </si>
  <si>
    <t>3e etappe Ronde van Guangxi (2.WT)</t>
  </si>
  <si>
    <t>4e etappe Ronde van Guangxi (2.WT)</t>
  </si>
  <si>
    <t>5e etappe Ronde van Guangxi (2.WT)</t>
  </si>
  <si>
    <t>6e etappe Ronde van Guangxi (2.WT)</t>
  </si>
  <si>
    <t>Ronde van Guangxi (2.WT)</t>
  </si>
  <si>
    <t>PAVLIČ Marko</t>
  </si>
  <si>
    <t>SKOK Anže</t>
  </si>
  <si>
    <t>HOČEVAR Kristjan</t>
  </si>
  <si>
    <t>BOGERD Marien</t>
  </si>
  <si>
    <t>BÖGLI Noah</t>
  </si>
  <si>
    <t>KNOTTEN Iver</t>
  </si>
  <si>
    <t>HATHERLY Alan</t>
  </si>
  <si>
    <t>RITZINGER Felix</t>
  </si>
  <si>
    <t>SZALAY Daniel</t>
  </si>
  <si>
    <t>KARPENKO Gleb</t>
  </si>
  <si>
    <t>SORARRAIN Gorka</t>
  </si>
  <si>
    <t>JARC Aljaž</t>
  </si>
  <si>
    <t>AMAN Awet</t>
  </si>
  <si>
    <t>PETROS Mengis</t>
  </si>
  <si>
    <t>WILLIAMS Tyler</t>
  </si>
  <si>
    <t>CHRISTENSEN Ryan</t>
  </si>
  <si>
    <t>STEDMAN Travis</t>
  </si>
  <si>
    <t>JACOB Philippe</t>
  </si>
  <si>
    <t>TAMM Lauri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</si>
  <si>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</si>
  <si>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</si>
  <si>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</si>
  <si>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</si>
  <si>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</si>
  <si>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</si>
  <si>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1x1e, 1x3e, 1x6e</t>
  </si>
  <si>
    <t>ERVITI Imanol</t>
  </si>
  <si>
    <t>Elly Mathijssen /</t>
  </si>
  <si>
    <t>/ Cynthia van Berchum</t>
  </si>
  <si>
    <t>Drnnis Hagens</t>
  </si>
  <si>
    <t>1x1e, 2x2e, 1x4e</t>
  </si>
  <si>
    <t>1x1e, 2x3e, 1x9e</t>
  </si>
  <si>
    <t>1x4e, 1x9e, 2x10e</t>
  </si>
  <si>
    <t>1x2e, 1x4e, 1x8e, 2x10e</t>
  </si>
  <si>
    <t>1x5e, 1x7e, 1x9e</t>
  </si>
  <si>
    <t>Nationale Kampioenschappen Tijdrit (NK)</t>
  </si>
  <si>
    <t>Nationale Kampioenschappen Wegrace (NK)</t>
  </si>
  <si>
    <t>Wereldkampioenschap Tijdrit (WK)</t>
  </si>
  <si>
    <t>Wereldkampioenschap Wegwedstrijd (WK)</t>
  </si>
  <si>
    <t>2e etappe Vuelta a Espana (Grote Ronde)</t>
  </si>
  <si>
    <t>3e etappe Vuelta a Espana (Grote Ronde)</t>
  </si>
  <si>
    <t>4e etappe Vuelta a Espana (Grote Ronde)</t>
  </si>
  <si>
    <t>5e etappe Vuelta a Espana (Grote Ronde)</t>
  </si>
  <si>
    <t>6e etappe Vuelta a Espana (Grote Ronde)</t>
  </si>
  <si>
    <t>7e etappe Vuelta a Espana (Grote Ronde)</t>
  </si>
  <si>
    <t>8e etappe Vuelta a Espana (Grote Ronde)</t>
  </si>
  <si>
    <t>9e etappe Vuelta a Espana (Grote Ronde)</t>
  </si>
  <si>
    <t>10e etappe Vuelta a Espana (Grote Ronde)</t>
  </si>
  <si>
    <t>11e etappe Vuelta a Espana (Grote Ronde)</t>
  </si>
  <si>
    <t>12e etappe Vuelta a Espana (Grote Ronde)</t>
  </si>
  <si>
    <t>13e etappe Vuelta a Espana (Grote Ronde)</t>
  </si>
  <si>
    <t>14e etappe Vuelta a Espana (Grote Ronde)</t>
  </si>
  <si>
    <t>15e etappe Vuelta a Espana (Grote Ronde)</t>
  </si>
  <si>
    <t>16e etappe Vuelta a Espana (Grote Ronde)</t>
  </si>
  <si>
    <t>17e etappe Vuelta a Espana (Grote Ronde)</t>
  </si>
  <si>
    <t>18e etappe Vuelta a Espana (Grote Ronde)</t>
  </si>
  <si>
    <t>19e etappe Vuelta a Espana (Grote Ronde)</t>
  </si>
  <si>
    <t>20e etappe Vuelta a Espana (Grote Ronde)</t>
  </si>
  <si>
    <t>21e etappe Vuelta a Espana (Grote Ronde)</t>
  </si>
  <si>
    <t>Klassementen Vuelta a Espana (Grote Ronde)</t>
  </si>
  <si>
    <t>Vuelta a Espana (Grote Ronde)</t>
  </si>
  <si>
    <t>Wedstrijden Categorie A</t>
  </si>
  <si>
    <t>Wedstrijden Categorie B</t>
  </si>
  <si>
    <t>Wedstrijden Categorie C</t>
  </si>
  <si>
    <t>Wedstrijden Categorie D</t>
  </si>
  <si>
    <t>Wedstrijden Categorie E</t>
  </si>
  <si>
    <t>Wedstrijden Categorie F</t>
  </si>
  <si>
    <t>Wedstrijden Categorie G</t>
  </si>
  <si>
    <t>Wedstrijden Categorie H</t>
  </si>
  <si>
    <t>Wedstrijden Categorie I</t>
  </si>
  <si>
    <t>Wedstrijden Categorie J</t>
  </si>
  <si>
    <t>Wedstrijden Categorie K</t>
  </si>
  <si>
    <t>Wedstrijden Categorie L</t>
  </si>
  <si>
    <t>Wedstrijden Categorie Grote Rondes</t>
  </si>
  <si>
    <t>Wedstrijden Categorie 2.WT</t>
  </si>
  <si>
    <t>Wedstrijden Categorie 2.Pro</t>
  </si>
  <si>
    <t>Wedstrijden Categorie 2.1</t>
  </si>
  <si>
    <t>Wedstrijden Categorie Kampioenschappen</t>
  </si>
  <si>
    <t>Wedstrijden Categorie 1.WT</t>
  </si>
  <si>
    <t>Wedstrijden Categorie 1.Pro</t>
  </si>
  <si>
    <t>Wedstrijden Categorie 1.1</t>
  </si>
  <si>
    <t>UCI punten per 01/01</t>
  </si>
  <si>
    <r>
      <rPr>
        <b/>
        <sz val="10"/>
        <color rgb="FFC00000"/>
        <rFont val="Arial"/>
        <family val="2"/>
      </rPr>
      <t>UCI061</t>
    </r>
    <r>
      <rPr>
        <sz val="10"/>
        <color rgb="FFC00000"/>
        <rFont val="Arial"/>
        <family val="2"/>
      </rPr>
      <t>/40303</t>
    </r>
  </si>
  <si>
    <r>
      <rPr>
        <b/>
        <sz val="10"/>
        <color rgb="FFC00000"/>
        <rFont val="Arial"/>
        <family val="2"/>
      </rPr>
      <t>UCI062</t>
    </r>
    <r>
      <rPr>
        <sz val="10"/>
        <color rgb="FFC00000"/>
        <rFont val="Arial"/>
        <family val="2"/>
      </rPr>
      <t>/39033</t>
    </r>
  </si>
  <si>
    <r>
      <rPr>
        <b/>
        <sz val="10"/>
        <color rgb="FFC00000"/>
        <rFont val="Arial"/>
        <family val="2"/>
      </rPr>
      <t>UCI068</t>
    </r>
    <r>
      <rPr>
        <sz val="10"/>
        <color rgb="FFC00000"/>
        <rFont val="Arial"/>
        <family val="2"/>
      </rPr>
      <t>/36244</t>
    </r>
  </si>
  <si>
    <r>
      <rPr>
        <b/>
        <sz val="10"/>
        <color rgb="FFC00000"/>
        <rFont val="Arial"/>
        <family val="2"/>
      </rPr>
      <t>UCI070</t>
    </r>
    <r>
      <rPr>
        <sz val="10"/>
        <color rgb="FFC00000"/>
        <rFont val="Arial"/>
        <family val="2"/>
      </rPr>
      <t>/33102</t>
    </r>
  </si>
  <si>
    <r>
      <rPr>
        <b/>
        <sz val="10"/>
        <color rgb="FFC00000"/>
        <rFont val="Arial"/>
        <family val="2"/>
      </rPr>
      <t>UCI071</t>
    </r>
    <r>
      <rPr>
        <sz val="10"/>
        <color rgb="FFC00000"/>
        <rFont val="Arial"/>
        <family val="2"/>
      </rPr>
      <t>/31954</t>
    </r>
  </si>
  <si>
    <r>
      <rPr>
        <b/>
        <sz val="10"/>
        <color rgb="FFC00000"/>
        <rFont val="Arial"/>
        <family val="2"/>
      </rPr>
      <t>UCI072</t>
    </r>
    <r>
      <rPr>
        <sz val="10"/>
        <color rgb="FFC00000"/>
        <rFont val="Arial"/>
        <family val="2"/>
      </rPr>
      <t>/31456</t>
    </r>
  </si>
  <si>
    <r>
      <rPr>
        <b/>
        <sz val="10"/>
        <color rgb="FFC00000"/>
        <rFont val="Arial"/>
        <family val="2"/>
      </rPr>
      <t>UCI081</t>
    </r>
    <r>
      <rPr>
        <sz val="10"/>
        <color rgb="FFC00000"/>
        <rFont val="Arial"/>
        <family val="2"/>
      </rPr>
      <t>/24682</t>
    </r>
  </si>
  <si>
    <r>
      <rPr>
        <b/>
        <sz val="10"/>
        <color rgb="FFC00000"/>
        <rFont val="Arial"/>
        <family val="2"/>
      </rPr>
      <t>UCI082</t>
    </r>
    <r>
      <rPr>
        <sz val="10"/>
        <color rgb="FFC00000"/>
        <rFont val="Arial"/>
        <family val="2"/>
      </rPr>
      <t>/24608</t>
    </r>
  </si>
  <si>
    <r>
      <rPr>
        <b/>
        <sz val="10"/>
        <color rgb="FFC00000"/>
        <rFont val="Arial"/>
        <family val="2"/>
      </rPr>
      <t>UCI083</t>
    </r>
    <r>
      <rPr>
        <sz val="10"/>
        <color rgb="FFC00000"/>
        <rFont val="Arial"/>
        <family val="2"/>
      </rPr>
      <t>/23619</t>
    </r>
  </si>
  <si>
    <r>
      <rPr>
        <b/>
        <sz val="10"/>
        <color rgb="FFC00000"/>
        <rFont val="Arial"/>
        <family val="2"/>
      </rPr>
      <t>UCI084</t>
    </r>
    <r>
      <rPr>
        <sz val="10"/>
        <color rgb="FFC00000"/>
        <rFont val="Arial"/>
        <family val="2"/>
      </rPr>
      <t>/23544</t>
    </r>
  </si>
  <si>
    <r>
      <rPr>
        <b/>
        <sz val="10"/>
        <color rgb="FFC00000"/>
        <rFont val="Arial"/>
        <family val="2"/>
      </rPr>
      <t>UCI085</t>
    </r>
    <r>
      <rPr>
        <sz val="10"/>
        <color rgb="FFC00000"/>
        <rFont val="Arial"/>
        <family val="2"/>
      </rPr>
      <t>/23452</t>
    </r>
  </si>
  <si>
    <r>
      <rPr>
        <b/>
        <sz val="10"/>
        <color rgb="FFC00000"/>
        <rFont val="Arial"/>
        <family val="2"/>
      </rPr>
      <t>UCI086</t>
    </r>
    <r>
      <rPr>
        <sz val="10"/>
        <color rgb="FFC00000"/>
        <rFont val="Arial"/>
        <family val="2"/>
      </rPr>
      <t>/23399</t>
    </r>
  </si>
  <si>
    <r>
      <rPr>
        <b/>
        <sz val="10"/>
        <color rgb="FFC00000"/>
        <rFont val="Arial"/>
        <family val="2"/>
      </rPr>
      <t>UCI087</t>
    </r>
    <r>
      <rPr>
        <sz val="10"/>
        <color rgb="FFC00000"/>
        <rFont val="Arial"/>
        <family val="2"/>
      </rPr>
      <t>/22974</t>
    </r>
  </si>
  <si>
    <r>
      <rPr>
        <b/>
        <sz val="10"/>
        <color rgb="FFC00000"/>
        <rFont val="Arial"/>
        <family val="2"/>
      </rPr>
      <t>UCI088</t>
    </r>
    <r>
      <rPr>
        <sz val="10"/>
        <color rgb="FFC00000"/>
        <rFont val="Arial"/>
        <family val="2"/>
      </rPr>
      <t>/22825</t>
    </r>
  </si>
  <si>
    <r>
      <rPr>
        <b/>
        <sz val="10"/>
        <color rgb="FFC00000"/>
        <rFont val="Arial"/>
        <family val="2"/>
      </rPr>
      <t>UCI089</t>
    </r>
    <r>
      <rPr>
        <sz val="10"/>
        <color rgb="FFC00000"/>
        <rFont val="Arial"/>
        <family val="2"/>
      </rPr>
      <t>/22543</t>
    </r>
  </si>
  <si>
    <r>
      <rPr>
        <b/>
        <sz val="10"/>
        <color rgb="FFC00000"/>
        <rFont val="Arial"/>
        <family val="2"/>
      </rPr>
      <t>UCI090</t>
    </r>
    <r>
      <rPr>
        <sz val="10"/>
        <color rgb="FFC00000"/>
        <rFont val="Arial"/>
        <family val="2"/>
      </rPr>
      <t>/22048</t>
    </r>
  </si>
  <si>
    <r>
      <rPr>
        <b/>
        <sz val="10"/>
        <color rgb="FFC00000"/>
        <rFont val="Arial"/>
        <family val="2"/>
      </rPr>
      <t>UCI091</t>
    </r>
    <r>
      <rPr>
        <sz val="10"/>
        <color rgb="FFC00000"/>
        <rFont val="Arial"/>
        <family val="2"/>
      </rPr>
      <t>/21930</t>
    </r>
  </si>
  <si>
    <r>
      <rPr>
        <b/>
        <sz val="10"/>
        <color rgb="FFC00000"/>
        <rFont val="Arial"/>
        <family val="2"/>
      </rPr>
      <t>UCI092</t>
    </r>
    <r>
      <rPr>
        <sz val="10"/>
        <color rgb="FFC00000"/>
        <rFont val="Arial"/>
        <family val="2"/>
      </rPr>
      <t>/21866</t>
    </r>
  </si>
  <si>
    <r>
      <rPr>
        <b/>
        <sz val="10"/>
        <color rgb="FFC00000"/>
        <rFont val="Arial"/>
        <family val="2"/>
      </rPr>
      <t>UCI093</t>
    </r>
    <r>
      <rPr>
        <sz val="10"/>
        <color rgb="FFC00000"/>
        <rFont val="Arial"/>
        <family val="2"/>
      </rPr>
      <t>/21652</t>
    </r>
  </si>
  <si>
    <r>
      <rPr>
        <b/>
        <sz val="10"/>
        <color rgb="FFC00000"/>
        <rFont val="Arial"/>
        <family val="2"/>
      </rPr>
      <t>UCI094</t>
    </r>
    <r>
      <rPr>
        <sz val="10"/>
        <color rgb="FFC00000"/>
        <rFont val="Arial"/>
        <family val="2"/>
      </rPr>
      <t>/21444</t>
    </r>
  </si>
  <si>
    <r>
      <rPr>
        <b/>
        <sz val="10"/>
        <color rgb="FFC00000"/>
        <rFont val="Arial"/>
        <family val="2"/>
      </rPr>
      <t>UCI095</t>
    </r>
    <r>
      <rPr>
        <sz val="10"/>
        <color rgb="FFC00000"/>
        <rFont val="Arial"/>
        <family val="2"/>
      </rPr>
      <t>/21379</t>
    </r>
  </si>
  <si>
    <r>
      <rPr>
        <b/>
        <sz val="10"/>
        <color rgb="FFC00000"/>
        <rFont val="Arial"/>
        <family val="2"/>
      </rPr>
      <t>UCI096</t>
    </r>
    <r>
      <rPr>
        <sz val="10"/>
        <color rgb="FFC00000"/>
        <rFont val="Arial"/>
        <family val="2"/>
      </rPr>
      <t>/21240</t>
    </r>
  </si>
  <si>
    <r>
      <rPr>
        <b/>
        <sz val="10"/>
        <color rgb="FFC00000"/>
        <rFont val="Arial"/>
        <family val="2"/>
      </rPr>
      <t>UCI097</t>
    </r>
    <r>
      <rPr>
        <sz val="10"/>
        <color rgb="FFC00000"/>
        <rFont val="Arial"/>
        <family val="2"/>
      </rPr>
      <t>/20759</t>
    </r>
  </si>
  <si>
    <r>
      <rPr>
        <b/>
        <sz val="10"/>
        <color rgb="FFC00000"/>
        <rFont val="Arial"/>
        <family val="2"/>
      </rPr>
      <t>UCI098</t>
    </r>
    <r>
      <rPr>
        <sz val="10"/>
        <color rgb="FFC00000"/>
        <rFont val="Arial"/>
        <family val="2"/>
      </rPr>
      <t>/20437</t>
    </r>
  </si>
  <si>
    <r>
      <rPr>
        <b/>
        <sz val="10"/>
        <color rgb="FFC00000"/>
        <rFont val="Arial"/>
        <family val="2"/>
      </rPr>
      <t>UCI099</t>
    </r>
    <r>
      <rPr>
        <sz val="10"/>
        <color rgb="FFC00000"/>
        <rFont val="Arial"/>
        <family val="2"/>
      </rPr>
      <t>/20097</t>
    </r>
  </si>
  <si>
    <r>
      <rPr>
        <b/>
        <sz val="10"/>
        <color rgb="FFC00000"/>
        <rFont val="Arial"/>
        <family val="2"/>
      </rPr>
      <t>UCI100</t>
    </r>
    <r>
      <rPr>
        <sz val="10"/>
        <color rgb="FFC00000"/>
        <rFont val="Arial"/>
        <family val="2"/>
      </rPr>
      <t>/19846</t>
    </r>
  </si>
  <si>
    <r>
      <rPr>
        <b/>
        <sz val="10"/>
        <color rgb="FFC00000"/>
        <rFont val="Arial"/>
        <family val="2"/>
      </rPr>
      <t>UCI101</t>
    </r>
    <r>
      <rPr>
        <sz val="10"/>
        <color rgb="FFC00000"/>
        <rFont val="Arial"/>
        <family val="2"/>
      </rPr>
      <t>/19816</t>
    </r>
  </si>
  <si>
    <r>
      <rPr>
        <b/>
        <sz val="10"/>
        <color rgb="FFC00000"/>
        <rFont val="Arial"/>
        <family val="2"/>
      </rPr>
      <t>UCI102</t>
    </r>
    <r>
      <rPr>
        <sz val="10"/>
        <color rgb="FFC00000"/>
        <rFont val="Arial"/>
        <family val="2"/>
      </rPr>
      <t>/19576</t>
    </r>
  </si>
  <si>
    <r>
      <rPr>
        <b/>
        <sz val="10"/>
        <color rgb="FFC00000"/>
        <rFont val="Arial"/>
        <family val="2"/>
      </rPr>
      <t>UCI103</t>
    </r>
    <r>
      <rPr>
        <sz val="10"/>
        <color rgb="FFC00000"/>
        <rFont val="Arial"/>
        <family val="2"/>
      </rPr>
      <t>/18222</t>
    </r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</si>
  <si>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</si>
  <si>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</si>
  <si>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</si>
  <si>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</si>
  <si>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</si>
  <si>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</si>
  <si>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</si>
  <si>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</si>
  <si>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</si>
  <si>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</si>
  <si>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</si>
  <si>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</si>
  <si>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</si>
  <si>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</si>
  <si>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</si>
  <si>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</si>
  <si>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</si>
  <si>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</si>
  <si>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</si>
  <si>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</si>
  <si>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</si>
  <si>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</si>
  <si>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</si>
  <si>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r>
      <rPr>
        <b/>
        <sz val="10"/>
        <color rgb="FFC00000"/>
        <rFont val="Arial"/>
        <family val="2"/>
      </rPr>
      <t>UCI113</t>
    </r>
    <r>
      <rPr>
        <sz val="10"/>
        <color rgb="FFC00000"/>
        <rFont val="Arial"/>
        <family val="2"/>
      </rPr>
      <t>/3862</t>
    </r>
  </si>
  <si>
    <r>
      <rPr>
        <b/>
        <sz val="10"/>
        <color rgb="FFC00000"/>
        <rFont val="Arial"/>
        <family val="2"/>
      </rPr>
      <t>UCI114</t>
    </r>
    <r>
      <rPr>
        <sz val="10"/>
        <color rgb="FFC00000"/>
        <rFont val="Arial"/>
        <family val="2"/>
      </rPr>
      <t>/3721</t>
    </r>
  </si>
  <si>
    <r>
      <rPr>
        <b/>
        <sz val="10"/>
        <color rgb="FFC00000"/>
        <rFont val="Arial"/>
        <family val="2"/>
      </rPr>
      <t>UCI115</t>
    </r>
    <r>
      <rPr>
        <sz val="10"/>
        <color rgb="FFC00000"/>
        <rFont val="Arial"/>
        <family val="2"/>
      </rPr>
      <t>/3481</t>
    </r>
  </si>
  <si>
    <r>
      <rPr>
        <b/>
        <sz val="10"/>
        <color rgb="FFC00000"/>
        <rFont val="Arial"/>
        <family val="2"/>
      </rPr>
      <t>UCI116</t>
    </r>
    <r>
      <rPr>
        <sz val="10"/>
        <color rgb="FFC00000"/>
        <rFont val="Arial"/>
        <family val="2"/>
      </rPr>
      <t>/3470</t>
    </r>
  </si>
  <si>
    <r>
      <rPr>
        <b/>
        <sz val="10"/>
        <color rgb="FFC00000"/>
        <rFont val="Arial"/>
        <family val="2"/>
      </rPr>
      <t>UCI117</t>
    </r>
    <r>
      <rPr>
        <sz val="10"/>
        <color rgb="FFC00000"/>
        <rFont val="Arial"/>
        <family val="2"/>
      </rPr>
      <t>/3439</t>
    </r>
  </si>
  <si>
    <r>
      <rPr>
        <b/>
        <sz val="10"/>
        <color rgb="FFC00000"/>
        <rFont val="Arial"/>
        <family val="2"/>
      </rPr>
      <t>UCI118</t>
    </r>
    <r>
      <rPr>
        <sz val="10"/>
        <color rgb="FFC00000"/>
        <rFont val="Arial"/>
        <family val="2"/>
      </rPr>
      <t>/3335</t>
    </r>
  </si>
  <si>
    <r>
      <rPr>
        <b/>
        <sz val="10"/>
        <color rgb="FFC00000"/>
        <rFont val="Arial"/>
        <family val="2"/>
      </rPr>
      <t>UCI119</t>
    </r>
    <r>
      <rPr>
        <sz val="10"/>
        <color rgb="FFC00000"/>
        <rFont val="Arial"/>
        <family val="2"/>
      </rPr>
      <t>/3310</t>
    </r>
  </si>
  <si>
    <r>
      <rPr>
        <b/>
        <sz val="10"/>
        <color rgb="FFC00000"/>
        <rFont val="Arial"/>
        <family val="2"/>
      </rPr>
      <t>UCI120</t>
    </r>
    <r>
      <rPr>
        <sz val="10"/>
        <color rgb="FFC00000"/>
        <rFont val="Arial"/>
        <family val="2"/>
      </rPr>
      <t>/3231</t>
    </r>
  </si>
  <si>
    <r>
      <rPr>
        <b/>
        <sz val="10"/>
        <color rgb="FFC00000"/>
        <rFont val="Arial"/>
        <family val="2"/>
      </rPr>
      <t>UCI121</t>
    </r>
    <r>
      <rPr>
        <sz val="10"/>
        <color rgb="FFC00000"/>
        <rFont val="Arial"/>
        <family val="2"/>
      </rPr>
      <t>/3222</t>
    </r>
  </si>
  <si>
    <r>
      <rPr>
        <b/>
        <sz val="10"/>
        <color rgb="FFC00000"/>
        <rFont val="Arial"/>
        <family val="2"/>
      </rPr>
      <t>UCI122</t>
    </r>
    <r>
      <rPr>
        <sz val="10"/>
        <color rgb="FFC00000"/>
        <rFont val="Arial"/>
        <family val="2"/>
      </rPr>
      <t>/3192</t>
    </r>
  </si>
  <si>
    <r>
      <rPr>
        <b/>
        <sz val="10"/>
        <color rgb="FFC00000"/>
        <rFont val="Arial"/>
        <family val="2"/>
      </rPr>
      <t>UCI123</t>
    </r>
    <r>
      <rPr>
        <sz val="10"/>
        <color rgb="FFC00000"/>
        <rFont val="Arial"/>
        <family val="2"/>
      </rPr>
      <t>/2829</t>
    </r>
  </si>
  <si>
    <r>
      <t>UCI124</t>
    </r>
    <r>
      <rPr>
        <sz val="10"/>
        <color rgb="FFC00000"/>
        <rFont val="Arial"/>
        <family val="2"/>
      </rPr>
      <t>/0</t>
    </r>
  </si>
  <si>
    <r>
      <t>UCI125</t>
    </r>
    <r>
      <rPr>
        <sz val="10"/>
        <color rgb="FFC00000"/>
        <rFont val="Arial"/>
        <family val="2"/>
      </rPr>
      <t>/0</t>
    </r>
  </si>
  <si>
    <r>
      <t>UCI126</t>
    </r>
    <r>
      <rPr>
        <sz val="10"/>
        <color rgb="FFC00000"/>
        <rFont val="Arial"/>
        <family val="2"/>
      </rPr>
      <t>/0</t>
    </r>
  </si>
  <si>
    <r>
      <t>UCI127</t>
    </r>
    <r>
      <rPr>
        <sz val="10"/>
        <color rgb="FFC00000"/>
        <rFont val="Arial"/>
        <family val="2"/>
      </rPr>
      <t>/0</t>
    </r>
  </si>
  <si>
    <r>
      <t>UCI128</t>
    </r>
    <r>
      <rPr>
        <sz val="10"/>
        <color rgb="FFC00000"/>
        <rFont val="Arial"/>
        <family val="2"/>
      </rPr>
      <t>/0</t>
    </r>
  </si>
  <si>
    <r>
      <t>UCI129</t>
    </r>
    <r>
      <rPr>
        <sz val="10"/>
        <color rgb="FFC00000"/>
        <rFont val="Arial"/>
        <family val="2"/>
      </rPr>
      <t>/0</t>
    </r>
  </si>
  <si>
    <r>
      <t>UCI130</t>
    </r>
    <r>
      <rPr>
        <sz val="10"/>
        <color rgb="FFC00000"/>
        <rFont val="Arial"/>
        <family val="2"/>
      </rPr>
      <t>/0</t>
    </r>
  </si>
  <si>
    <r>
      <t>UCI131</t>
    </r>
    <r>
      <rPr>
        <sz val="10"/>
        <color rgb="FFC00000"/>
        <rFont val="Arial"/>
        <family val="2"/>
      </rPr>
      <t>/0</t>
    </r>
  </si>
  <si>
    <r>
      <t>UCI132</t>
    </r>
    <r>
      <rPr>
        <sz val="10"/>
        <color rgb="FFC00000"/>
        <rFont val="Arial"/>
        <family val="2"/>
      </rPr>
      <t>/0</t>
    </r>
  </si>
  <si>
    <r>
      <t>UCI133</t>
    </r>
    <r>
      <rPr>
        <sz val="10"/>
        <color rgb="FFC00000"/>
        <rFont val="Arial"/>
        <family val="2"/>
      </rPr>
      <t>/0</t>
    </r>
  </si>
  <si>
    <r>
      <t>UCI134</t>
    </r>
    <r>
      <rPr>
        <sz val="10"/>
        <color rgb="FFC00000"/>
        <rFont val="Arial"/>
        <family val="2"/>
      </rPr>
      <t>/0</t>
    </r>
  </si>
  <si>
    <r>
      <t>UCI135</t>
    </r>
    <r>
      <rPr>
        <sz val="10"/>
        <color rgb="FFC00000"/>
        <rFont val="Arial"/>
        <family val="2"/>
      </rPr>
      <t>/0</t>
    </r>
  </si>
  <si>
    <r>
      <t>UCI136</t>
    </r>
    <r>
      <rPr>
        <sz val="10"/>
        <color rgb="FFC00000"/>
        <rFont val="Arial"/>
        <family val="2"/>
      </rPr>
      <t>/0</t>
    </r>
  </si>
  <si>
    <r>
      <t>UCI137</t>
    </r>
    <r>
      <rPr>
        <sz val="10"/>
        <color rgb="FFC00000"/>
        <rFont val="Arial"/>
        <family val="2"/>
      </rPr>
      <t>/0</t>
    </r>
  </si>
  <si>
    <r>
      <t>UCI138</t>
    </r>
    <r>
      <rPr>
        <sz val="10"/>
        <color rgb="FFC00000"/>
        <rFont val="Arial"/>
        <family val="2"/>
      </rPr>
      <t>/0</t>
    </r>
  </si>
  <si>
    <r>
      <t>UCI139</t>
    </r>
    <r>
      <rPr>
        <sz val="10"/>
        <color rgb="FFC00000"/>
        <rFont val="Arial"/>
        <family val="2"/>
      </rPr>
      <t>/0</t>
    </r>
  </si>
  <si>
    <r>
      <t>UCI140</t>
    </r>
    <r>
      <rPr>
        <sz val="10"/>
        <color rgb="FFC00000"/>
        <rFont val="Arial"/>
        <family val="2"/>
      </rPr>
      <t>/0</t>
    </r>
  </si>
  <si>
    <r>
      <t>UCI141</t>
    </r>
    <r>
      <rPr>
        <sz val="10"/>
        <color rgb="FFC00000"/>
        <rFont val="Arial"/>
        <family val="2"/>
      </rPr>
      <t>/0</t>
    </r>
  </si>
  <si>
    <r>
      <t>UCI142</t>
    </r>
    <r>
      <rPr>
        <sz val="10"/>
        <color rgb="FFC00000"/>
        <rFont val="Arial"/>
        <family val="2"/>
      </rPr>
      <t>/0</t>
    </r>
  </si>
  <si>
    <r>
      <t>UCI143</t>
    </r>
    <r>
      <rPr>
        <sz val="10"/>
        <color rgb="FFC00000"/>
        <rFont val="Arial"/>
        <family val="2"/>
      </rPr>
      <t>/0</t>
    </r>
  </si>
  <si>
    <r>
      <t>UCI144</t>
    </r>
    <r>
      <rPr>
        <sz val="10"/>
        <color rgb="FFC00000"/>
        <rFont val="Arial"/>
        <family val="2"/>
      </rPr>
      <t>/0</t>
    </r>
  </si>
  <si>
    <r>
      <t>UCI145</t>
    </r>
    <r>
      <rPr>
        <sz val="10"/>
        <color rgb="FFC00000"/>
        <rFont val="Arial"/>
        <family val="2"/>
      </rPr>
      <t>/0</t>
    </r>
  </si>
  <si>
    <r>
      <t>UCI146</t>
    </r>
    <r>
      <rPr>
        <sz val="10"/>
        <color rgb="FFC00000"/>
        <rFont val="Arial"/>
        <family val="2"/>
      </rPr>
      <t>/0</t>
    </r>
  </si>
  <si>
    <r>
      <t>UCI147</t>
    </r>
    <r>
      <rPr>
        <sz val="10"/>
        <color rgb="FFC00000"/>
        <rFont val="Arial"/>
        <family val="2"/>
      </rPr>
      <t>/0</t>
    </r>
  </si>
  <si>
    <r>
      <t>UCI148</t>
    </r>
    <r>
      <rPr>
        <sz val="10"/>
        <color rgb="FFC00000"/>
        <rFont val="Arial"/>
        <family val="2"/>
      </rPr>
      <t>/0</t>
    </r>
  </si>
  <si>
    <r>
      <t>UCI149</t>
    </r>
    <r>
      <rPr>
        <sz val="10"/>
        <color rgb="FFC00000"/>
        <rFont val="Arial"/>
        <family val="2"/>
      </rPr>
      <t>/0</t>
    </r>
  </si>
  <si>
    <r>
      <t>UCI150</t>
    </r>
    <r>
      <rPr>
        <sz val="10"/>
        <color rgb="FFC00000"/>
        <rFont val="Arial"/>
        <family val="2"/>
      </rPr>
      <t>/0</t>
    </r>
  </si>
  <si>
    <r>
      <t>UCI151</t>
    </r>
    <r>
      <rPr>
        <sz val="10"/>
        <color rgb="FFC00000"/>
        <rFont val="Arial"/>
        <family val="2"/>
      </rPr>
      <t>/0</t>
    </r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</si>
  <si>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</si>
  <si>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</si>
  <si>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</si>
  <si>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</si>
  <si>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</si>
  <si>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</si>
  <si>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</si>
  <si>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</si>
  <si>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</si>
  <si>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</si>
  <si>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</si>
  <si>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</si>
  <si>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</si>
  <si>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</si>
  <si>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</si>
  <si>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</si>
  <si>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</si>
  <si>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</si>
  <si>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</si>
  <si>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</si>
  <si>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</si>
  <si>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</si>
  <si>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</si>
  <si>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</si>
  <si>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</si>
  <si>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</si>
  <si>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</si>
  <si>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</si>
  <si>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</si>
  <si>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</si>
  <si>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r>
      <t>UCI152</t>
    </r>
    <r>
      <rPr>
        <sz val="10"/>
        <color rgb="FFC00000"/>
        <rFont val="Arial"/>
        <family val="2"/>
      </rPr>
      <t>/0</t>
    </r>
  </si>
  <si>
    <t>XXXXX Bart Mathijssen</t>
  </si>
  <si>
    <t>XXXXX Goof Pruijsen</t>
  </si>
  <si>
    <t>XXXXX Roos Pruijsen</t>
  </si>
  <si>
    <t>XXXXX Goof van den Dool</t>
  </si>
  <si>
    <t>Rolf Pruijsen (2018+2019+2023)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</si>
  <si>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</si>
  <si>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</si>
  <si>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</si>
  <si>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</si>
  <si>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</si>
  <si>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</si>
  <si>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</si>
  <si>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</si>
  <si>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</si>
  <si>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UCI-055</t>
  </si>
  <si>
    <t>UCI-001</t>
  </si>
  <si>
    <t>UCI-037</t>
  </si>
  <si>
    <t>UCI-024</t>
  </si>
  <si>
    <t>UCI-028</t>
  </si>
  <si>
    <t>UCI-021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</si>
  <si>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</si>
  <si>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</si>
  <si>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</si>
  <si>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</si>
  <si>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</si>
  <si>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</si>
  <si>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</si>
  <si>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</si>
  <si>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</si>
  <si>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</si>
  <si>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</si>
  <si>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</si>
  <si>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</si>
  <si>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</si>
  <si>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</si>
  <si>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</si>
  <si>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</si>
  <si>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</si>
  <si>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</si>
  <si>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</si>
  <si>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UCI-040</t>
  </si>
  <si>
    <t>UCI-030</t>
  </si>
  <si>
    <t>UCI-059</t>
  </si>
  <si>
    <t>UCI-036</t>
  </si>
  <si>
    <t>UCI-029</t>
  </si>
  <si>
    <t>UCI-073</t>
  </si>
  <si>
    <t>UCI-061</t>
  </si>
  <si>
    <t>UCI-034</t>
  </si>
  <si>
    <t>UCI-033</t>
  </si>
  <si>
    <t>UCI-016</t>
  </si>
  <si>
    <t>UCI-065</t>
  </si>
  <si>
    <t>UCI-078</t>
  </si>
  <si>
    <t>UCI-051</t>
  </si>
  <si>
    <t>UCI-084</t>
  </si>
  <si>
    <t>UCI-063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</si>
  <si>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</si>
  <si>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</si>
  <si>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</si>
  <si>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</si>
  <si>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</si>
  <si>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</si>
  <si>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</si>
  <si>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</si>
  <si>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</si>
  <si>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</si>
  <si>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</si>
  <si>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</si>
  <si>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</si>
  <si>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</si>
  <si>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</si>
  <si>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</si>
  <si>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</si>
  <si>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</si>
  <si>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</si>
  <si>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</si>
  <si>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</si>
  <si>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</si>
  <si>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</si>
  <si>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UCI-085</t>
  </si>
  <si>
    <t>UCI-086</t>
  </si>
  <si>
    <t>UCI-087</t>
  </si>
  <si>
    <t>UCI-088</t>
  </si>
  <si>
    <t>UCI-089</t>
  </si>
  <si>
    <t>UCI-091</t>
  </si>
  <si>
    <t>UCI-092</t>
  </si>
  <si>
    <t>UCI-093</t>
  </si>
  <si>
    <t>UCI-095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</si>
  <si>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</si>
  <si>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</si>
  <si>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</si>
  <si>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</si>
  <si>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</si>
  <si>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UCI-127</t>
  </si>
  <si>
    <t>UCI-128</t>
  </si>
  <si>
    <t>UCI-129</t>
  </si>
  <si>
    <t>UCI-130</t>
  </si>
  <si>
    <t>UCI-131</t>
  </si>
  <si>
    <t>UCI-132</t>
  </si>
  <si>
    <t>UCI-133</t>
  </si>
  <si>
    <t>UCI-134</t>
  </si>
  <si>
    <t>UCI-135</t>
  </si>
  <si>
    <t>UCI-136</t>
  </si>
  <si>
    <t>UCI-137</t>
  </si>
  <si>
    <t>UCI-138</t>
  </si>
  <si>
    <t>UCI-139</t>
  </si>
  <si>
    <t>UCI-140</t>
  </si>
  <si>
    <t>UCI-141</t>
  </si>
  <si>
    <t>UCI-142</t>
  </si>
  <si>
    <t>UCI-143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</si>
  <si>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</si>
  <si>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</si>
  <si>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</si>
  <si>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</si>
  <si>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</si>
  <si>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</si>
  <si>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</si>
  <si>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</si>
  <si>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</si>
  <si>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</si>
  <si>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Voetbal</t>
  </si>
  <si>
    <t>1.WorldTour / Rousse Hoven</t>
  </si>
  <si>
    <t>1.WorldTour / Roosendaal</t>
  </si>
  <si>
    <t>1.WorldTour / Breda eo</t>
  </si>
  <si>
    <t>2.ProCont. / Berchum Dorst Ginkel</t>
  </si>
  <si>
    <t>2.ProCont. / Boven de Rivieren</t>
  </si>
  <si>
    <t>2.ProCont. / Roosendaal</t>
  </si>
  <si>
    <t>2.ProCont. / Voetbal</t>
  </si>
  <si>
    <t>2.ProCont. / Brabant Overijssel</t>
  </si>
  <si>
    <t>2.ProCont. / Ndijk Swijk Wdam</t>
  </si>
  <si>
    <t>2.ProCont. / Gorinchem</t>
  </si>
  <si>
    <t>2.ProCont. / PostNL</t>
  </si>
  <si>
    <t>2.ProCont. / Hank eo</t>
  </si>
  <si>
    <t>3.Continental / Berchum Dorst Ginkel</t>
  </si>
  <si>
    <t>3.Continental / Belgie</t>
  </si>
  <si>
    <t>3.Continental / Grensstreek</t>
  </si>
  <si>
    <t>3.Continental / Roosendaal</t>
  </si>
  <si>
    <t>3.Continental / Brabant Overijssel</t>
  </si>
  <si>
    <t>4.ProNational / Berchum Dorst Ginkel</t>
  </si>
  <si>
    <t>4.ProNational / Gelderland</t>
  </si>
  <si>
    <t>4.ProNational / Voetbal</t>
  </si>
  <si>
    <t>4. ProNational / Rousse Hoven</t>
  </si>
  <si>
    <t>4.ProNational / PostNL</t>
  </si>
  <si>
    <t>4.ProNational / Grensstreek</t>
  </si>
  <si>
    <t>4.ProNational / Breda eo</t>
  </si>
  <si>
    <t>4.ProNational / Brabant Overijssel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</si>
  <si>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</si>
  <si>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</si>
  <si>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</si>
  <si>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</si>
  <si>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</si>
  <si>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</si>
  <si>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r>
      <t>UCI153</t>
    </r>
    <r>
      <rPr>
        <sz val="10"/>
        <color rgb="FFC00000"/>
        <rFont val="Arial"/>
        <family val="2"/>
      </rPr>
      <t>/0</t>
    </r>
  </si>
  <si>
    <t>UCI-153</t>
  </si>
  <si>
    <t>5.National / Rousse Hoven</t>
  </si>
  <si>
    <t>5.National / Belgie</t>
  </si>
  <si>
    <t>5.National / Gelderland</t>
  </si>
  <si>
    <t>5.National / Grensstreek</t>
  </si>
  <si>
    <t>5.National / Breda eo</t>
  </si>
  <si>
    <t>5.National / Hank eo</t>
  </si>
  <si>
    <t>5.National / Brabant Overijssel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</si>
  <si>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</si>
  <si>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</si>
  <si>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</si>
  <si>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</si>
  <si>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</si>
  <si>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</si>
  <si>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Rousse Hoven</t>
  </si>
  <si>
    <t>Team Berchum Dorst Ginkel</t>
  </si>
  <si>
    <t>Team Voetbal</t>
  </si>
  <si>
    <t>Team Grensstreek</t>
  </si>
  <si>
    <t>Team Gelderland</t>
  </si>
  <si>
    <t>Team Brabant Overijssel</t>
  </si>
  <si>
    <t>Team Breda eo</t>
  </si>
  <si>
    <t>TOP 60 Renners:</t>
  </si>
  <si>
    <t>Freek Zuidam, Henri Koobs, Jelle Rieske, Jos de Groot, Koen Posthuma, Martin Borggreve, Niels Cloin, Tom Uil</t>
  </si>
  <si>
    <t>Elly Mathijssen, John Hertogh, Kees van As, Martijn Verbeek, Noud Vrijdag, Peter Broos, Rijn van Dommele, Wim Rommens</t>
  </si>
  <si>
    <t>Erik Golverdingen, Hesther van Wingerden, Jan Blokland, Nathan van Zijll, Reinier Mulder, Sarco Bosschaart, Stefan Admiraal, Wesley Zandee</t>
  </si>
  <si>
    <t>Cas Coppens, Mario Stolwijk, Pascal Hommelberg, Theo Moonen, Vincent Kroes, Wim Dik, Wouter de Bruijn, Wouter Sies</t>
  </si>
  <si>
    <t>Dennis Hagens, Dennis Voorbraak, Johnny Koolen, Kevin Kammers, Lars Kammers, Monique Kammers, Nico Kammers, Rolf Pruijsen</t>
  </si>
  <si>
    <t>Adri Willemstein, Diederik van den Heuvel, Hermen Vreugdenhil, John Verschoor, Leendert-Jan Visser, Lenard Huijzer, Sander Vreugdenhil, Stefan Verschoor</t>
  </si>
  <si>
    <t>Alex van der Pluijm, Christa van Helden, Gerben van Helden, Henri Dunant, Levi Splinters, Marc Bouwens, Ronald Krijnen, Wouter van der Stelt</t>
  </si>
  <si>
    <t>Bart Croes, Geert Leemput, Ilse Terclavers, Jan Hendrickx, Jens Roggeman, Jimmy Vancutsem, Michiel Willems, Paul Fierens</t>
  </si>
  <si>
    <t>Adri Huizer, Jan Huizer, Jeanet van den Heuvel, Jente Mensink, Jessy Redan, Kevin Hoeke, Peer Verwijmeren, Rebecca Hoornweg</t>
  </si>
  <si>
    <t>Bas van Berchum, Benno van Ginkel, Corne van Dorst, Corrie van Berchum, Cynthia van Berchum, Jomardi van Berchum, Wilmer van Ginkel, Yvo van Dorst</t>
  </si>
  <si>
    <t>Bas-Jan Zwijnenburg, Frank Rousse, Hans de Jong, Jesse van Dalen, Michiel van der Stelt, Peter Muilwijk, Ronald Poppelaars, Tutu Ndona</t>
  </si>
  <si>
    <t>Ed Roos, Erwin van Luffelen, Fokko Haveman, Jeroen Brabants, Kees Rijborz, Kristie Janssens, Leon Verhaeg, Wout Geuns</t>
  </si>
  <si>
    <t>Bart Willemse, Bas Dorreman, Christiaan van den Vlekkert, Corrie de Graaf, John Berger, Marcel Boeren, Pieter de Graaf, Thomas Vreugdenhil</t>
  </si>
  <si>
    <t>Everard van de Luijtgaarden, Hans Stevens, Heidi Slooters, Martin Rommens, Rik Harmsen, Rinus van der Wal, Ron van Kleef, Theo van de Luijtgaarden</t>
  </si>
  <si>
    <r>
      <rPr>
        <b/>
        <sz val="10"/>
        <color rgb="FFC00000"/>
        <rFont val="Arial"/>
        <family val="2"/>
      </rPr>
      <t>UCI001</t>
    </r>
    <r>
      <rPr>
        <sz val="10"/>
        <color rgb="FFC00000"/>
        <rFont val="Arial"/>
        <family val="2"/>
      </rPr>
      <t>/63059</t>
    </r>
  </si>
  <si>
    <r>
      <rPr>
        <b/>
        <sz val="10"/>
        <color rgb="FFC00000"/>
        <rFont val="Arial"/>
        <family val="2"/>
      </rPr>
      <t>UCI002</t>
    </r>
    <r>
      <rPr>
        <sz val="10"/>
        <color rgb="FFC00000"/>
        <rFont val="Arial"/>
        <family val="2"/>
      </rPr>
      <t>/62674</t>
    </r>
  </si>
  <si>
    <r>
      <rPr>
        <b/>
        <sz val="10"/>
        <color rgb="FFC00000"/>
        <rFont val="Arial"/>
        <family val="2"/>
      </rPr>
      <t>UCI003</t>
    </r>
    <r>
      <rPr>
        <sz val="10"/>
        <color rgb="FFC00000"/>
        <rFont val="Arial"/>
        <family val="2"/>
      </rPr>
      <t>/61462</t>
    </r>
  </si>
  <si>
    <r>
      <rPr>
        <b/>
        <sz val="10"/>
        <color rgb="FFC00000"/>
        <rFont val="Arial"/>
        <family val="2"/>
      </rPr>
      <t>UCI004</t>
    </r>
    <r>
      <rPr>
        <sz val="10"/>
        <color rgb="FFC00000"/>
        <rFont val="Arial"/>
        <family val="2"/>
      </rPr>
      <t>/61436</t>
    </r>
  </si>
  <si>
    <r>
      <rPr>
        <b/>
        <sz val="10"/>
        <color rgb="FFC00000"/>
        <rFont val="Arial"/>
        <family val="2"/>
      </rPr>
      <t>UCI005</t>
    </r>
    <r>
      <rPr>
        <sz val="10"/>
        <color rgb="FFC00000"/>
        <rFont val="Arial"/>
        <family val="2"/>
      </rPr>
      <t>/61379</t>
    </r>
  </si>
  <si>
    <r>
      <rPr>
        <b/>
        <sz val="10"/>
        <color rgb="FFC00000"/>
        <rFont val="Arial"/>
        <family val="2"/>
      </rPr>
      <t>UCI006</t>
    </r>
    <r>
      <rPr>
        <sz val="10"/>
        <color rgb="FFC00000"/>
        <rFont val="Arial"/>
        <family val="2"/>
      </rPr>
      <t>/61135</t>
    </r>
  </si>
  <si>
    <r>
      <rPr>
        <b/>
        <sz val="10"/>
        <color rgb="FFC00000"/>
        <rFont val="Arial"/>
        <family val="2"/>
      </rPr>
      <t>UCI007</t>
    </r>
    <r>
      <rPr>
        <sz val="10"/>
        <color rgb="FFC00000"/>
        <rFont val="Arial"/>
        <family val="2"/>
      </rPr>
      <t>/60979</t>
    </r>
  </si>
  <si>
    <r>
      <rPr>
        <b/>
        <sz val="10"/>
        <color rgb="FFC00000"/>
        <rFont val="Arial"/>
        <family val="2"/>
      </rPr>
      <t>UCI008</t>
    </r>
    <r>
      <rPr>
        <sz val="10"/>
        <color rgb="FFC00000"/>
        <rFont val="Arial"/>
        <family val="2"/>
      </rPr>
      <t>/60822</t>
    </r>
  </si>
  <si>
    <r>
      <rPr>
        <b/>
        <sz val="10"/>
        <color rgb="FFC00000"/>
        <rFont val="Arial"/>
        <family val="2"/>
      </rPr>
      <t>UCI009</t>
    </r>
    <r>
      <rPr>
        <sz val="10"/>
        <color rgb="FFC00000"/>
        <rFont val="Arial"/>
        <family val="2"/>
      </rPr>
      <t>/60280</t>
    </r>
  </si>
  <si>
    <r>
      <rPr>
        <b/>
        <sz val="10"/>
        <color rgb="FFC00000"/>
        <rFont val="Arial"/>
        <family val="2"/>
      </rPr>
      <t>UCI010</t>
    </r>
    <r>
      <rPr>
        <sz val="10"/>
        <color rgb="FFC00000"/>
        <rFont val="Arial"/>
        <family val="2"/>
      </rPr>
      <t>/60119</t>
    </r>
  </si>
  <si>
    <r>
      <rPr>
        <b/>
        <sz val="10"/>
        <color rgb="FFC00000"/>
        <rFont val="Arial"/>
        <family val="2"/>
      </rPr>
      <t>UCI011</t>
    </r>
    <r>
      <rPr>
        <sz val="10"/>
        <color rgb="FFC00000"/>
        <rFont val="Arial"/>
        <family val="2"/>
      </rPr>
      <t>/59761</t>
    </r>
  </si>
  <si>
    <r>
      <t>UCI013</t>
    </r>
    <r>
      <rPr>
        <sz val="10"/>
        <color rgb="FFC00000"/>
        <rFont val="Arial"/>
        <family val="2"/>
      </rPr>
      <t>/58246</t>
    </r>
  </si>
  <si>
    <r>
      <rPr>
        <b/>
        <sz val="10"/>
        <color rgb="FFC00000"/>
        <rFont val="Arial"/>
        <family val="2"/>
      </rPr>
      <t>UCI019</t>
    </r>
    <r>
      <rPr>
        <sz val="10"/>
        <color rgb="FFC00000"/>
        <rFont val="Arial"/>
        <family val="2"/>
      </rPr>
      <t>/57781</t>
    </r>
  </si>
  <si>
    <r>
      <rPr>
        <b/>
        <sz val="10"/>
        <color rgb="FFC00000"/>
        <rFont val="Arial"/>
        <family val="2"/>
      </rPr>
      <t>UCI020</t>
    </r>
    <r>
      <rPr>
        <sz val="10"/>
        <color rgb="FFC00000"/>
        <rFont val="Arial"/>
        <family val="2"/>
      </rPr>
      <t>/57704</t>
    </r>
  </si>
  <si>
    <r>
      <rPr>
        <b/>
        <sz val="10"/>
        <color rgb="FFC00000"/>
        <rFont val="Arial"/>
        <family val="2"/>
      </rPr>
      <t>UCI021</t>
    </r>
    <r>
      <rPr>
        <sz val="10"/>
        <color rgb="FFC00000"/>
        <rFont val="Arial"/>
        <family val="2"/>
      </rPr>
      <t>/57094</t>
    </r>
  </si>
  <si>
    <r>
      <rPr>
        <b/>
        <sz val="10"/>
        <color rgb="FFC00000"/>
        <rFont val="Arial"/>
        <family val="2"/>
      </rPr>
      <t>UCI022</t>
    </r>
    <r>
      <rPr>
        <sz val="10"/>
        <color rgb="FFC00000"/>
        <rFont val="Arial"/>
        <family val="2"/>
      </rPr>
      <t>/56787</t>
    </r>
  </si>
  <si>
    <r>
      <rPr>
        <b/>
        <sz val="10"/>
        <color rgb="FFC00000"/>
        <rFont val="Arial"/>
        <family val="2"/>
      </rPr>
      <t>UCI023</t>
    </r>
    <r>
      <rPr>
        <sz val="10"/>
        <color rgb="FFC00000"/>
        <rFont val="Arial"/>
        <family val="2"/>
      </rPr>
      <t>/56214</t>
    </r>
  </si>
  <si>
    <r>
      <t>UCI025</t>
    </r>
    <r>
      <rPr>
        <sz val="10"/>
        <color rgb="FFC00000"/>
        <rFont val="Arial"/>
        <family val="2"/>
      </rPr>
      <t>/55864</t>
    </r>
  </si>
  <si>
    <r>
      <rPr>
        <b/>
        <sz val="10"/>
        <color rgb="FFC00000"/>
        <rFont val="Arial"/>
        <family val="2"/>
      </rPr>
      <t>UCI029</t>
    </r>
    <r>
      <rPr>
        <sz val="10"/>
        <color rgb="FFC00000"/>
        <rFont val="Arial"/>
        <family val="2"/>
      </rPr>
      <t>/55484</t>
    </r>
  </si>
  <si>
    <r>
      <rPr>
        <b/>
        <sz val="10"/>
        <color rgb="FFC00000"/>
        <rFont val="Arial"/>
        <family val="2"/>
      </rPr>
      <t>UCI030</t>
    </r>
    <r>
      <rPr>
        <sz val="10"/>
        <color rgb="FFC00000"/>
        <rFont val="Arial"/>
        <family val="2"/>
      </rPr>
      <t>/54857</t>
    </r>
  </si>
  <si>
    <r>
      <rPr>
        <b/>
        <sz val="10"/>
        <color rgb="FFC00000"/>
        <rFont val="Arial"/>
        <family val="2"/>
      </rPr>
      <t>UCI031</t>
    </r>
    <r>
      <rPr>
        <sz val="10"/>
        <color rgb="FFC00000"/>
        <rFont val="Arial"/>
        <family val="2"/>
      </rPr>
      <t>/54599</t>
    </r>
  </si>
  <si>
    <r>
      <rPr>
        <b/>
        <sz val="10"/>
        <color rgb="FFC00000"/>
        <rFont val="Arial"/>
        <family val="2"/>
      </rPr>
      <t>UCI032</t>
    </r>
    <r>
      <rPr>
        <sz val="10"/>
        <color rgb="FFC00000"/>
        <rFont val="Arial"/>
        <family val="2"/>
      </rPr>
      <t>/54239</t>
    </r>
  </si>
  <si>
    <r>
      <rPr>
        <b/>
        <sz val="10"/>
        <color rgb="FFC00000"/>
        <rFont val="Arial"/>
        <family val="2"/>
      </rPr>
      <t>UCI036</t>
    </r>
    <r>
      <rPr>
        <sz val="10"/>
        <color rgb="FFC00000"/>
        <rFont val="Arial"/>
        <family val="2"/>
      </rPr>
      <t>/52950</t>
    </r>
  </si>
  <si>
    <r>
      <rPr>
        <b/>
        <sz val="10"/>
        <color rgb="FFC00000"/>
        <rFont val="Arial"/>
        <family val="2"/>
      </rPr>
      <t>UCI037</t>
    </r>
    <r>
      <rPr>
        <sz val="10"/>
        <color rgb="FFC00000"/>
        <rFont val="Arial"/>
        <family val="2"/>
      </rPr>
      <t>/52802</t>
    </r>
  </si>
  <si>
    <r>
      <rPr>
        <b/>
        <sz val="10"/>
        <color rgb="FFC00000"/>
        <rFont val="Arial"/>
        <family val="2"/>
      </rPr>
      <t>UCI042</t>
    </r>
    <r>
      <rPr>
        <sz val="10"/>
        <color rgb="FFC00000"/>
        <rFont val="Arial"/>
        <family val="2"/>
      </rPr>
      <t>/50963</t>
    </r>
  </si>
  <si>
    <r>
      <rPr>
        <b/>
        <sz val="10"/>
        <color rgb="FFC00000"/>
        <rFont val="Arial"/>
        <family val="2"/>
      </rPr>
      <t>UCI043</t>
    </r>
    <r>
      <rPr>
        <sz val="10"/>
        <color rgb="FFC00000"/>
        <rFont val="Arial"/>
        <family val="2"/>
      </rPr>
      <t>/50701</t>
    </r>
  </si>
  <si>
    <r>
      <rPr>
        <b/>
        <sz val="10"/>
        <color rgb="FFC00000"/>
        <rFont val="Arial"/>
        <family val="2"/>
      </rPr>
      <t>UCI044</t>
    </r>
    <r>
      <rPr>
        <sz val="10"/>
        <color rgb="FFC00000"/>
        <rFont val="Arial"/>
        <family val="2"/>
      </rPr>
      <t>/50213</t>
    </r>
  </si>
  <si>
    <r>
      <rPr>
        <b/>
        <sz val="10"/>
        <color rgb="FFC00000"/>
        <rFont val="Arial"/>
        <family val="2"/>
      </rPr>
      <t>UCI045</t>
    </r>
    <r>
      <rPr>
        <sz val="10"/>
        <color rgb="FFC00000"/>
        <rFont val="Arial"/>
        <family val="2"/>
      </rPr>
      <t>/50085</t>
    </r>
  </si>
  <si>
    <r>
      <rPr>
        <b/>
        <sz val="10"/>
        <color rgb="FFC00000"/>
        <rFont val="Arial"/>
        <family val="2"/>
      </rPr>
      <t>UCI048</t>
    </r>
    <r>
      <rPr>
        <sz val="10"/>
        <color rgb="FFC00000"/>
        <rFont val="Arial"/>
        <family val="2"/>
      </rPr>
      <t>/49594</t>
    </r>
  </si>
  <si>
    <r>
      <rPr>
        <b/>
        <sz val="10"/>
        <color rgb="FFC00000"/>
        <rFont val="Arial"/>
        <family val="2"/>
      </rPr>
      <t>UCI049</t>
    </r>
    <r>
      <rPr>
        <sz val="10"/>
        <color rgb="FFC00000"/>
        <rFont val="Arial"/>
        <family val="2"/>
      </rPr>
      <t>/48979</t>
    </r>
  </si>
  <si>
    <r>
      <rPr>
        <b/>
        <sz val="10"/>
        <color rgb="FFC00000"/>
        <rFont val="Arial"/>
        <family val="2"/>
      </rPr>
      <t>UCI050</t>
    </r>
    <r>
      <rPr>
        <sz val="10"/>
        <color rgb="FFC00000"/>
        <rFont val="Arial"/>
        <family val="2"/>
      </rPr>
      <t>/48122</t>
    </r>
  </si>
  <si>
    <r>
      <t>UCI051</t>
    </r>
    <r>
      <rPr>
        <sz val="10"/>
        <color rgb="FFC00000"/>
        <rFont val="Arial"/>
        <family val="2"/>
      </rPr>
      <t>/47657</t>
    </r>
  </si>
  <si>
    <r>
      <rPr>
        <b/>
        <sz val="10"/>
        <color rgb="FFC00000"/>
        <rFont val="Arial"/>
        <family val="2"/>
      </rPr>
      <t>UCI052</t>
    </r>
    <r>
      <rPr>
        <sz val="10"/>
        <color rgb="FFC00000"/>
        <rFont val="Arial"/>
        <family val="2"/>
      </rPr>
      <t>/47072</t>
    </r>
  </si>
  <si>
    <r>
      <rPr>
        <b/>
        <sz val="10"/>
        <color rgb="FFC00000"/>
        <rFont val="Arial"/>
        <family val="2"/>
      </rPr>
      <t>UCI055</t>
    </r>
    <r>
      <rPr>
        <sz val="10"/>
        <color rgb="FFC00000"/>
        <rFont val="Arial"/>
        <family val="2"/>
      </rPr>
      <t>/46175</t>
    </r>
  </si>
  <si>
    <r>
      <rPr>
        <b/>
        <sz val="10"/>
        <color rgb="FFC00000"/>
        <rFont val="Arial"/>
        <family val="2"/>
      </rPr>
      <t>UCI056</t>
    </r>
    <r>
      <rPr>
        <sz val="10"/>
        <color rgb="FFC00000"/>
        <rFont val="Arial"/>
        <family val="2"/>
      </rPr>
      <t>/45283</t>
    </r>
  </si>
  <si>
    <r>
      <rPr>
        <b/>
        <sz val="10"/>
        <color rgb="FFC00000"/>
        <rFont val="Arial"/>
        <family val="2"/>
      </rPr>
      <t>UCI057</t>
    </r>
    <r>
      <rPr>
        <sz val="10"/>
        <color rgb="FFC00000"/>
        <rFont val="Arial"/>
        <family val="2"/>
      </rPr>
      <t>/44895</t>
    </r>
  </si>
  <si>
    <r>
      <rPr>
        <b/>
        <sz val="10"/>
        <color rgb="FFC00000"/>
        <rFont val="Arial"/>
        <family val="2"/>
      </rPr>
      <t>UCI058</t>
    </r>
    <r>
      <rPr>
        <sz val="10"/>
        <color rgb="FFC00000"/>
        <rFont val="Arial"/>
        <family val="2"/>
      </rPr>
      <t>/41933</t>
    </r>
  </si>
  <si>
    <r>
      <rPr>
        <b/>
        <sz val="10"/>
        <color rgb="FFC00000"/>
        <rFont val="Arial"/>
        <family val="2"/>
      </rPr>
      <t>UCI059</t>
    </r>
    <r>
      <rPr>
        <sz val="10"/>
        <color rgb="FFC00000"/>
        <rFont val="Arial"/>
        <family val="2"/>
      </rPr>
      <t>/41573</t>
    </r>
  </si>
  <si>
    <r>
      <rPr>
        <b/>
        <sz val="10"/>
        <color rgb="FFC00000"/>
        <rFont val="Arial"/>
        <family val="2"/>
      </rPr>
      <t>UCI060</t>
    </r>
    <r>
      <rPr>
        <sz val="10"/>
        <color rgb="FFC00000"/>
        <rFont val="Arial"/>
        <family val="2"/>
      </rPr>
      <t>/41569</t>
    </r>
  </si>
  <si>
    <r>
      <rPr>
        <b/>
        <sz val="10"/>
        <color rgb="FFC00000"/>
        <rFont val="Arial"/>
        <family val="2"/>
      </rPr>
      <t>UCI067</t>
    </r>
    <r>
      <rPr>
        <sz val="10"/>
        <color rgb="FFC00000"/>
        <rFont val="Arial"/>
        <family val="2"/>
      </rPr>
      <t>/36565</t>
    </r>
  </si>
  <si>
    <r>
      <rPr>
        <b/>
        <sz val="10"/>
        <color rgb="FFC00000"/>
        <rFont val="Arial"/>
        <family val="2"/>
      </rPr>
      <t>UCI069</t>
    </r>
    <r>
      <rPr>
        <sz val="10"/>
        <color rgb="FFC00000"/>
        <rFont val="Arial"/>
        <family val="2"/>
      </rPr>
      <t>/34668</t>
    </r>
  </si>
  <si>
    <r>
      <rPr>
        <b/>
        <sz val="10"/>
        <color rgb="FFC00000"/>
        <rFont val="Arial"/>
        <family val="2"/>
      </rPr>
      <t>UCI077</t>
    </r>
    <r>
      <rPr>
        <sz val="10"/>
        <color rgb="FFC00000"/>
        <rFont val="Arial"/>
        <family val="2"/>
      </rPr>
      <t>/26212</t>
    </r>
  </si>
  <si>
    <r>
      <rPr>
        <b/>
        <sz val="10"/>
        <color rgb="FFC00000"/>
        <rFont val="Arial"/>
        <family val="2"/>
      </rPr>
      <t>UCI109</t>
    </r>
    <r>
      <rPr>
        <sz val="10"/>
        <color rgb="FFC00000"/>
        <rFont val="Arial"/>
        <family val="2"/>
      </rPr>
      <t>/14144</t>
    </r>
  </si>
  <si>
    <r>
      <rPr>
        <b/>
        <sz val="10"/>
        <color rgb="FFC00000"/>
        <rFont val="Arial"/>
        <family val="2"/>
      </rPr>
      <t>UCI111</t>
    </r>
    <r>
      <rPr>
        <sz val="10"/>
        <color rgb="FFC00000"/>
        <rFont val="Arial"/>
        <family val="2"/>
      </rPr>
      <t>/9942</t>
    </r>
  </si>
  <si>
    <r>
      <rPr>
        <b/>
        <sz val="10"/>
        <color rgb="FFC00000"/>
        <rFont val="Arial"/>
        <family val="2"/>
      </rPr>
      <t>UCI112</t>
    </r>
    <r>
      <rPr>
        <sz val="10"/>
        <color rgb="FFC00000"/>
        <rFont val="Arial"/>
        <family val="2"/>
      </rPr>
      <t>/8952</t>
    </r>
  </si>
  <si>
    <r>
      <t>UCI014</t>
    </r>
    <r>
      <rPr>
        <sz val="10"/>
        <color rgb="FFC00000"/>
        <rFont val="Arial"/>
        <family val="2"/>
      </rPr>
      <t>/58087</t>
    </r>
  </si>
  <si>
    <r>
      <rPr>
        <b/>
        <sz val="10"/>
        <color rgb="FFC00000"/>
        <rFont val="Arial"/>
        <family val="2"/>
      </rPr>
      <t>UCI015</t>
    </r>
    <r>
      <rPr>
        <sz val="10"/>
        <color rgb="FFC00000"/>
        <rFont val="Arial"/>
        <family val="2"/>
      </rPr>
      <t>/58061</t>
    </r>
  </si>
  <si>
    <r>
      <rPr>
        <b/>
        <sz val="10"/>
        <color rgb="FFC00000"/>
        <rFont val="Arial"/>
        <family val="2"/>
      </rPr>
      <t>UCI016//</t>
    </r>
    <r>
      <rPr>
        <sz val="10"/>
        <color rgb="FFC00000"/>
        <rFont val="Arial"/>
        <family val="2"/>
      </rPr>
      <t>57966</t>
    </r>
  </si>
  <si>
    <r>
      <t>UCI017</t>
    </r>
    <r>
      <rPr>
        <sz val="10"/>
        <color rgb="FFC00000"/>
        <rFont val="Arial"/>
        <family val="2"/>
      </rPr>
      <t>/57921</t>
    </r>
  </si>
  <si>
    <r>
      <rPr>
        <b/>
        <sz val="10"/>
        <color rgb="FFC00000"/>
        <rFont val="Arial"/>
        <family val="2"/>
      </rPr>
      <t>UCI018</t>
    </r>
    <r>
      <rPr>
        <sz val="10"/>
        <color rgb="FFC00000"/>
        <rFont val="Arial"/>
        <family val="2"/>
      </rPr>
      <t>/57849</t>
    </r>
  </si>
  <si>
    <r>
      <rPr>
        <b/>
        <sz val="10"/>
        <color rgb="FFC00000"/>
        <rFont val="Arial"/>
        <family val="2"/>
      </rPr>
      <t>UCI024</t>
    </r>
    <r>
      <rPr>
        <sz val="10"/>
        <color rgb="FFC00000"/>
        <rFont val="Arial"/>
        <family val="2"/>
      </rPr>
      <t>/55874</t>
    </r>
  </si>
  <si>
    <r>
      <rPr>
        <b/>
        <sz val="10"/>
        <color rgb="FFC00000"/>
        <rFont val="Arial"/>
        <family val="2"/>
      </rPr>
      <t>UCI026</t>
    </r>
    <r>
      <rPr>
        <sz val="10"/>
        <color rgb="FFC00000"/>
        <rFont val="Arial"/>
        <family val="2"/>
      </rPr>
      <t>/55821</t>
    </r>
  </si>
  <si>
    <r>
      <rPr>
        <b/>
        <sz val="10"/>
        <color rgb="FFC00000"/>
        <rFont val="Arial"/>
        <family val="2"/>
      </rPr>
      <t>UCI027</t>
    </r>
    <r>
      <rPr>
        <sz val="10"/>
        <color rgb="FFC00000"/>
        <rFont val="Arial"/>
        <family val="2"/>
      </rPr>
      <t>/55595</t>
    </r>
  </si>
  <si>
    <r>
      <rPr>
        <b/>
        <sz val="10"/>
        <color rgb="FFC00000"/>
        <rFont val="Arial"/>
        <family val="2"/>
      </rPr>
      <t>UCI028</t>
    </r>
    <r>
      <rPr>
        <sz val="10"/>
        <color rgb="FFC00000"/>
        <rFont val="Arial"/>
        <family val="2"/>
      </rPr>
      <t>/55588</t>
    </r>
  </si>
  <si>
    <r>
      <rPr>
        <b/>
        <sz val="10"/>
        <color rgb="FFC00000"/>
        <rFont val="Arial"/>
        <family val="2"/>
      </rPr>
      <t>UCI033</t>
    </r>
    <r>
      <rPr>
        <sz val="10"/>
        <color rgb="FFC00000"/>
        <rFont val="Arial"/>
        <family val="2"/>
      </rPr>
      <t>/53255</t>
    </r>
  </si>
  <si>
    <r>
      <rPr>
        <b/>
        <sz val="10"/>
        <color rgb="FFC00000"/>
        <rFont val="Arial"/>
        <family val="2"/>
      </rPr>
      <t>UCI034</t>
    </r>
    <r>
      <rPr>
        <sz val="10"/>
        <color rgb="FFC00000"/>
        <rFont val="Arial"/>
        <family val="2"/>
      </rPr>
      <t>/53160</t>
    </r>
  </si>
  <si>
    <r>
      <rPr>
        <b/>
        <sz val="10"/>
        <color rgb="FFC00000"/>
        <rFont val="Arial"/>
        <family val="2"/>
      </rPr>
      <t>UCI035</t>
    </r>
    <r>
      <rPr>
        <sz val="10"/>
        <color rgb="FFC00000"/>
        <rFont val="Arial"/>
        <family val="2"/>
      </rPr>
      <t>/53154</t>
    </r>
  </si>
  <si>
    <r>
      <rPr>
        <b/>
        <sz val="10"/>
        <color rgb="FFC00000"/>
        <rFont val="Arial"/>
        <family val="2"/>
      </rPr>
      <t>UCI038</t>
    </r>
    <r>
      <rPr>
        <sz val="10"/>
        <color rgb="FFC00000"/>
        <rFont val="Arial"/>
        <family val="2"/>
      </rPr>
      <t>/52634</t>
    </r>
  </si>
  <si>
    <r>
      <rPr>
        <b/>
        <sz val="10"/>
        <color rgb="FFC00000"/>
        <rFont val="Arial"/>
        <family val="2"/>
      </rPr>
      <t>UCI039</t>
    </r>
    <r>
      <rPr>
        <sz val="10"/>
        <color rgb="FFC00000"/>
        <rFont val="Arial"/>
        <family val="2"/>
      </rPr>
      <t>/52510</t>
    </r>
  </si>
  <si>
    <r>
      <rPr>
        <b/>
        <sz val="10"/>
        <color rgb="FFC00000"/>
        <rFont val="Arial"/>
        <family val="2"/>
      </rPr>
      <t>UCI040</t>
    </r>
    <r>
      <rPr>
        <sz val="10"/>
        <color rgb="FFC00000"/>
        <rFont val="Arial"/>
        <family val="2"/>
      </rPr>
      <t>/51587</t>
    </r>
  </si>
  <si>
    <r>
      <rPr>
        <b/>
        <sz val="10"/>
        <color rgb="FFC00000"/>
        <rFont val="Arial"/>
        <family val="2"/>
      </rPr>
      <t>UCI041</t>
    </r>
    <r>
      <rPr>
        <sz val="10"/>
        <color rgb="FFC00000"/>
        <rFont val="Arial"/>
        <family val="2"/>
      </rPr>
      <t>/51487</t>
    </r>
  </si>
  <si>
    <r>
      <rPr>
        <b/>
        <sz val="10"/>
        <color rgb="FFC00000"/>
        <rFont val="Arial"/>
        <family val="2"/>
      </rPr>
      <t>UCI046</t>
    </r>
    <r>
      <rPr>
        <sz val="10"/>
        <color rgb="FFC00000"/>
        <rFont val="Arial"/>
        <family val="2"/>
      </rPr>
      <t>/49763</t>
    </r>
  </si>
  <si>
    <r>
      <rPr>
        <b/>
        <sz val="10"/>
        <color rgb="FFC00000"/>
        <rFont val="Arial"/>
        <family val="2"/>
      </rPr>
      <t>UCI047</t>
    </r>
    <r>
      <rPr>
        <sz val="10"/>
        <color rgb="FFC00000"/>
        <rFont val="Arial"/>
        <family val="2"/>
      </rPr>
      <t>/49732</t>
    </r>
  </si>
  <si>
    <r>
      <rPr>
        <b/>
        <sz val="10"/>
        <color rgb="FFC00000"/>
        <rFont val="Arial"/>
        <family val="2"/>
      </rPr>
      <t>UCI053</t>
    </r>
    <r>
      <rPr>
        <sz val="10"/>
        <color rgb="FFC00000"/>
        <rFont val="Arial"/>
        <family val="2"/>
      </rPr>
      <t>/46607</t>
    </r>
  </si>
  <si>
    <r>
      <rPr>
        <b/>
        <sz val="10"/>
        <color rgb="FFC00000"/>
        <rFont val="Arial"/>
        <family val="2"/>
      </rPr>
      <t>UCI054</t>
    </r>
    <r>
      <rPr>
        <sz val="10"/>
        <color rgb="FFC00000"/>
        <rFont val="Arial"/>
        <family val="2"/>
      </rPr>
      <t>/46531</t>
    </r>
  </si>
  <si>
    <r>
      <rPr>
        <b/>
        <sz val="10"/>
        <color rgb="FFC00000"/>
        <rFont val="Arial"/>
        <family val="2"/>
      </rPr>
      <t>UCI063</t>
    </r>
    <r>
      <rPr>
        <sz val="10"/>
        <color rgb="FFC00000"/>
        <rFont val="Arial"/>
        <family val="2"/>
      </rPr>
      <t>/38503</t>
    </r>
  </si>
  <si>
    <r>
      <rPr>
        <b/>
        <sz val="10"/>
        <color rgb="FFC00000"/>
        <rFont val="Arial"/>
        <family val="2"/>
      </rPr>
      <t>UCI064</t>
    </r>
    <r>
      <rPr>
        <sz val="10"/>
        <color rgb="FFC00000"/>
        <rFont val="Arial"/>
        <family val="2"/>
      </rPr>
      <t>/38450</t>
    </r>
  </si>
  <si>
    <r>
      <rPr>
        <b/>
        <sz val="10"/>
        <color rgb="FFC00000"/>
        <rFont val="Arial"/>
        <family val="2"/>
      </rPr>
      <t>UCI065</t>
    </r>
    <r>
      <rPr>
        <sz val="10"/>
        <color rgb="FFC00000"/>
        <rFont val="Arial"/>
        <family val="2"/>
      </rPr>
      <t>/37819</t>
    </r>
  </si>
  <si>
    <r>
      <rPr>
        <b/>
        <sz val="10"/>
        <color rgb="FFC00000"/>
        <rFont val="Arial"/>
        <family val="2"/>
      </rPr>
      <t>UCI066</t>
    </r>
    <r>
      <rPr>
        <sz val="10"/>
        <color rgb="FFC00000"/>
        <rFont val="Arial"/>
        <family val="2"/>
      </rPr>
      <t>/37643</t>
    </r>
  </si>
  <si>
    <r>
      <rPr>
        <b/>
        <sz val="10"/>
        <color rgb="FFC00000"/>
        <rFont val="Arial"/>
        <family val="2"/>
      </rPr>
      <t>UCI073</t>
    </r>
    <r>
      <rPr>
        <sz val="10"/>
        <color rgb="FFC00000"/>
        <rFont val="Arial"/>
        <family val="2"/>
      </rPr>
      <t>/30033</t>
    </r>
  </si>
  <si>
    <r>
      <rPr>
        <b/>
        <sz val="10"/>
        <color rgb="FFC00000"/>
        <rFont val="Arial"/>
        <family val="2"/>
      </rPr>
      <t>UCI074</t>
    </r>
    <r>
      <rPr>
        <sz val="10"/>
        <color rgb="FFC00000"/>
        <rFont val="Arial"/>
        <family val="2"/>
      </rPr>
      <t>/29628</t>
    </r>
  </si>
  <si>
    <r>
      <rPr>
        <b/>
        <sz val="10"/>
        <color rgb="FFC00000"/>
        <rFont val="Arial"/>
        <family val="2"/>
      </rPr>
      <t>UCI075/</t>
    </r>
    <r>
      <rPr>
        <sz val="10"/>
        <color rgb="FFC00000"/>
        <rFont val="Arial"/>
        <family val="2"/>
      </rPr>
      <t>27354</t>
    </r>
  </si>
  <si>
    <r>
      <rPr>
        <b/>
        <sz val="10"/>
        <color rgb="FFC00000"/>
        <rFont val="Arial"/>
        <family val="2"/>
      </rPr>
      <t>UCI076</t>
    </r>
    <r>
      <rPr>
        <sz val="10"/>
        <color rgb="FFC00000"/>
        <rFont val="Arial"/>
        <family val="2"/>
      </rPr>
      <t>/26676</t>
    </r>
  </si>
  <si>
    <r>
      <rPr>
        <b/>
        <sz val="10"/>
        <color rgb="FFC00000"/>
        <rFont val="Arial"/>
        <family val="2"/>
      </rPr>
      <t>UCI078</t>
    </r>
    <r>
      <rPr>
        <sz val="10"/>
        <color rgb="FFC00000"/>
        <rFont val="Arial"/>
        <family val="2"/>
      </rPr>
      <t>/25413</t>
    </r>
  </si>
  <si>
    <r>
      <rPr>
        <b/>
        <sz val="10"/>
        <color rgb="FFC00000"/>
        <rFont val="Arial"/>
        <family val="2"/>
      </rPr>
      <t>UCI079</t>
    </r>
    <r>
      <rPr>
        <sz val="10"/>
        <color rgb="FFC00000"/>
        <rFont val="Arial"/>
        <family val="2"/>
      </rPr>
      <t>/25112</t>
    </r>
  </si>
  <si>
    <r>
      <rPr>
        <b/>
        <sz val="10"/>
        <color rgb="FFC00000"/>
        <rFont val="Arial"/>
        <family val="2"/>
      </rPr>
      <t>UCI080</t>
    </r>
    <r>
      <rPr>
        <sz val="10"/>
        <color rgb="FFC00000"/>
        <rFont val="Arial"/>
        <family val="2"/>
      </rPr>
      <t>/25056</t>
    </r>
  </si>
  <si>
    <r>
      <rPr>
        <b/>
        <sz val="10"/>
        <color rgb="FFC00000"/>
        <rFont val="Arial"/>
        <family val="2"/>
      </rPr>
      <t>UCI104</t>
    </r>
    <r>
      <rPr>
        <sz val="10"/>
        <color rgb="FFC00000"/>
        <rFont val="Arial"/>
        <family val="2"/>
      </rPr>
      <t>/15788</t>
    </r>
  </si>
  <si>
    <r>
      <rPr>
        <b/>
        <sz val="10"/>
        <color rgb="FFC00000"/>
        <rFont val="Arial"/>
        <family val="2"/>
      </rPr>
      <t>UCI105</t>
    </r>
    <r>
      <rPr>
        <sz val="10"/>
        <color rgb="FFC00000"/>
        <rFont val="Arial"/>
        <family val="2"/>
      </rPr>
      <t>/15287</t>
    </r>
  </si>
  <si>
    <r>
      <rPr>
        <b/>
        <sz val="10"/>
        <color rgb="FFC00000"/>
        <rFont val="Arial"/>
        <family val="2"/>
      </rPr>
      <t>UCI106</t>
    </r>
    <r>
      <rPr>
        <sz val="10"/>
        <color rgb="FFC00000"/>
        <rFont val="Arial"/>
        <family val="2"/>
      </rPr>
      <t>/15233</t>
    </r>
  </si>
  <si>
    <r>
      <rPr>
        <b/>
        <sz val="10"/>
        <color rgb="FFC00000"/>
        <rFont val="Arial"/>
        <family val="2"/>
      </rPr>
      <t>UCI107</t>
    </r>
    <r>
      <rPr>
        <sz val="10"/>
        <color rgb="FFC00000"/>
        <rFont val="Arial"/>
        <family val="2"/>
      </rPr>
      <t>/14731</t>
    </r>
  </si>
  <si>
    <r>
      <rPr>
        <b/>
        <sz val="10"/>
        <color rgb="FFC00000"/>
        <rFont val="Arial"/>
        <family val="2"/>
      </rPr>
      <t>UCI108</t>
    </r>
    <r>
      <rPr>
        <sz val="10"/>
        <color rgb="FFC00000"/>
        <rFont val="Arial"/>
        <family val="2"/>
      </rPr>
      <t>/14682</t>
    </r>
  </si>
  <si>
    <r>
      <rPr>
        <b/>
        <sz val="10"/>
        <color rgb="FFC00000"/>
        <rFont val="Arial"/>
        <family val="2"/>
      </rPr>
      <t>UCI110</t>
    </r>
    <r>
      <rPr>
        <sz val="10"/>
        <color rgb="FFC00000"/>
        <rFont val="Arial"/>
        <family val="2"/>
      </rPr>
      <t>/13795</t>
    </r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</si>
  <si>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</si>
  <si>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</si>
  <si>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</si>
  <si>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</si>
  <si>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5.National / -</t>
  </si>
  <si>
    <t>154.</t>
  </si>
  <si>
    <r>
      <t>UCI154</t>
    </r>
    <r>
      <rPr>
        <sz val="10"/>
        <color rgb="FFC00000"/>
        <rFont val="Arial"/>
        <family val="2"/>
      </rPr>
      <t>/0</t>
    </r>
  </si>
  <si>
    <t>Algemeen Klassement na Santos Tour Down Under (2.WT)</t>
  </si>
  <si>
    <t>Uitslag Santos Tour Down Under (2.WT)</t>
  </si>
  <si>
    <t>(+2389)</t>
  </si>
  <si>
    <r>
      <t>UCI012/</t>
    </r>
    <r>
      <rPr>
        <sz val="10"/>
        <color rgb="FFC00000"/>
        <rFont val="Arial"/>
        <family val="2"/>
      </rPr>
      <t>59336</t>
    </r>
  </si>
  <si>
    <t>GROSSSCHARTNER Felix</t>
  </si>
  <si>
    <t xml:space="preserve"> 's-Hertogenbosch</t>
  </si>
  <si>
    <t>Lovenjoel (B)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</si>
  <si>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</si>
  <si>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</si>
  <si>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</si>
  <si>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</si>
  <si>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</si>
  <si>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</si>
  <si>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</si>
  <si>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</si>
  <si>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</si>
  <si>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</si>
  <si>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Limburg</t>
  </si>
  <si>
    <t>UCI129</t>
  </si>
  <si>
    <t>UCI130</t>
  </si>
  <si>
    <t>Bavel</t>
  </si>
  <si>
    <t>UCI131</t>
  </si>
  <si>
    <t>Wilp</t>
  </si>
  <si>
    <t>UCI132</t>
  </si>
  <si>
    <t>UCI133</t>
  </si>
  <si>
    <t>Boutersem (B)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</si>
  <si>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</si>
  <si>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</si>
  <si>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</si>
  <si>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</si>
  <si>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</si>
  <si>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</si>
  <si>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</si>
  <si>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</si>
  <si>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</si>
  <si>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</si>
  <si>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Lier (B)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</si>
  <si>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</si>
  <si>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</si>
  <si>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</si>
  <si>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</si>
  <si>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</si>
  <si>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</si>
  <si>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</si>
  <si>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</si>
  <si>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</si>
  <si>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</si>
  <si>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Mol (B)</t>
  </si>
  <si>
    <t>UCI148</t>
  </si>
  <si>
    <t>UCI149</t>
  </si>
  <si>
    <t>Veen</t>
  </si>
  <si>
    <t>UCI150</t>
  </si>
  <si>
    <t>Rijkevorsel (B)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</si>
  <si>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</si>
  <si>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</si>
  <si>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</si>
  <si>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</si>
  <si>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</si>
  <si>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</si>
  <si>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</si>
  <si>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</si>
  <si>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</si>
  <si>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</si>
  <si>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Arjen Rousse, Bram van Hoven, Christoph Rousse, Cindy Rousse, Mark van Hoven, Monique van Hoven, Thijs van Hoven, Yfke Rousse</t>
  </si>
  <si>
    <r>
      <t xml:space="preserve">Rolf Pruijsen </t>
    </r>
    <r>
      <rPr>
        <sz val="9"/>
        <rFont val="Arial"/>
        <family val="2"/>
      </rPr>
      <t>(2018+2019+2021+2023)</t>
    </r>
  </si>
  <si>
    <r>
      <t xml:space="preserve">Michiel van der Stelt </t>
    </r>
    <r>
      <rPr>
        <sz val="9"/>
        <rFont val="Arial"/>
        <family val="2"/>
      </rPr>
      <t>(2020)</t>
    </r>
  </si>
  <si>
    <r>
      <t xml:space="preserve">John Verschoor </t>
    </r>
    <r>
      <rPr>
        <sz val="9"/>
        <rFont val="Arial"/>
        <family val="2"/>
      </rPr>
      <t>(2015+2017+2022)</t>
    </r>
  </si>
  <si>
    <r>
      <t xml:space="preserve">Erik Golverdingen </t>
    </r>
    <r>
      <rPr>
        <sz val="9"/>
        <rFont val="Arial"/>
        <family val="2"/>
      </rPr>
      <t>(2016)</t>
    </r>
  </si>
  <si>
    <r>
      <t xml:space="preserve">Hans de Jong </t>
    </r>
    <r>
      <rPr>
        <sz val="9"/>
        <rFont val="Arial"/>
        <family val="2"/>
      </rPr>
      <t>(2014)</t>
    </r>
  </si>
  <si>
    <t>Medailles 2024:</t>
  </si>
  <si>
    <t>001 Classica Valenciana (1.1)</t>
  </si>
  <si>
    <t>002 Gran Premio Castellón (1.1)</t>
  </si>
  <si>
    <t>003 Santos Tour Down Under (2.WT)</t>
  </si>
  <si>
    <t>004 Trofeo Calvià (1.1)</t>
  </si>
  <si>
    <t>005 Trofeo Ses Salines-Felanitx  (1.1)</t>
  </si>
  <si>
    <t>006 Surf Coast Classic  (1.1)</t>
  </si>
  <si>
    <t>007 Trofeo Serra Tramuntana  (1.1)</t>
  </si>
  <si>
    <t>008 Trofeo Pollença - Port d'Andratx  (1.1)</t>
  </si>
  <si>
    <t>009 GP la Marseillaise (1.1)</t>
  </si>
  <si>
    <t>010 Trofeo Palma (1.1)</t>
  </si>
  <si>
    <t>014 Volta a la Comunitat Valenciana (2.Pro)</t>
  </si>
  <si>
    <t>016 Tour Colombia (2.1)</t>
  </si>
  <si>
    <t>017 Tour de la Provence (2.1)</t>
  </si>
  <si>
    <t>018 Tour of Antalya (2.1)</t>
  </si>
  <si>
    <t>019 Figueira Champions Classic (1.1)</t>
  </si>
  <si>
    <t>020  Vuelta Ciclista a la Region de Murcia "Costa Calida" (1.1)</t>
  </si>
  <si>
    <t>021 Clasica de Almeria (1.Pro)</t>
  </si>
  <si>
    <t>022 Clásica Jaén (1.1)</t>
  </si>
  <si>
    <t>023 Classic Var (1.1)</t>
  </si>
  <si>
    <t>024 Vuelta a Andalucia Ruta Ciclista Del Sol (2.Pro)</t>
  </si>
  <si>
    <t>025 Volta ao Algarve em Bicicleta (2.Pro)</t>
  </si>
  <si>
    <t>026 Tour des Alpes-Maritimes (2.1)</t>
  </si>
  <si>
    <t>027 Faun-Ardèche Classic (1.Pro)</t>
  </si>
  <si>
    <t>029 Kuurne - Brussel - Kuurne (1.Pro)</t>
  </si>
  <si>
    <t>030 Tour du Rwanda (2.1)</t>
  </si>
  <si>
    <t>031 O Gran Camiño - The Historical Route (2.1)</t>
  </si>
  <si>
    <t>032 Omloop Nieuwsblad (1.UWT)</t>
  </si>
  <si>
    <t>033 UAE Tour (2.UWT)</t>
  </si>
  <si>
    <t>034 Le Samyn (1.1)</t>
  </si>
  <si>
    <t>035 Trofeo Laigueglia (1.Pro)</t>
  </si>
  <si>
    <t>036 Grand Prix Criquielion (1.1)</t>
  </si>
  <si>
    <t>037 Grote prijs Jean - Pierre Monseré (1.1)</t>
  </si>
  <si>
    <t>038 Strade Bianche (1.UWT)</t>
  </si>
  <si>
    <t>039 Paris - Nice (2.UWT)</t>
  </si>
  <si>
    <t>040 Tirreno-Adriatico (2.UWT)</t>
  </si>
  <si>
    <t>041 Danilith Nokere Koerse (1.Pro)</t>
  </si>
  <si>
    <t>042 Milano - Torino (1.Pro)</t>
  </si>
  <si>
    <t>043 Grand Prix de Denain - Porte du Hainaut (1.Pro)</t>
  </si>
  <si>
    <t>044 Tour de Taiwan (2.1)</t>
  </si>
  <si>
    <t>045 Bredene Koksijde Classic (1.Pro)</t>
  </si>
  <si>
    <t>046 Classic Loire Atlantique (1.1)</t>
  </si>
  <si>
    <t>047 Cholet Agglo Tour (1.1)</t>
  </si>
  <si>
    <t>048 Milano-Sanremo (1.UWT)</t>
  </si>
  <si>
    <t>049  Settimana Internazionale Coppi e Bartali (2.1)</t>
  </si>
  <si>
    <t>050 La Roue Tourangelle Centre Val de Loire - Trophée Groupama Paris Val de Loire (1.1)</t>
  </si>
  <si>
    <t>051 Classic Brugge-De Panne (1.UWT)</t>
  </si>
  <si>
    <t>052  E3 Saxo Classic (1.UWT)</t>
  </si>
  <si>
    <t>053 Gent-Wevelgem in Flanders Fields ME (1.UWT)</t>
  </si>
  <si>
    <t>054  Volta Ciclista a Catalunya (2.UWT)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</si>
  <si>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</si>
  <si>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</si>
  <si>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</si>
  <si>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</si>
  <si>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</si>
  <si>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</si>
  <si>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</si>
  <si>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</si>
  <si>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</si>
  <si>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</si>
  <si>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</si>
  <si>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</si>
  <si>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</si>
  <si>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</si>
  <si>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</si>
  <si>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</si>
  <si>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</si>
  <si>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</si>
  <si>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</si>
  <si>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</si>
  <si>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</si>
  <si>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</si>
  <si>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</si>
  <si>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</si>
  <si>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</si>
  <si>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</si>
  <si>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</si>
  <si>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</si>
  <si>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</si>
  <si>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</si>
  <si>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</si>
  <si>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</si>
  <si>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</si>
  <si>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</si>
  <si>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</si>
  <si>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</si>
  <si>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</si>
  <si>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</si>
  <si>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</si>
  <si>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</si>
  <si>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</si>
  <si>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</si>
  <si>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</si>
  <si>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</si>
  <si>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</si>
  <si>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</si>
  <si>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</si>
  <si>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</si>
  <si>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</si>
  <si>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</si>
  <si>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</si>
  <si>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</si>
  <si>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</si>
  <si>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</si>
  <si>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</si>
  <si>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</si>
  <si>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</si>
  <si>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</si>
  <si>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</si>
  <si>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</si>
  <si>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</si>
  <si>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</si>
  <si>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</si>
  <si>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</si>
  <si>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</si>
  <si>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</si>
  <si>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</si>
  <si>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</si>
  <si>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</si>
  <si>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</si>
  <si>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</si>
  <si>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</si>
  <si>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</si>
  <si>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</si>
  <si>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</si>
  <si>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</si>
  <si>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</si>
  <si>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</si>
  <si>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 xml:space="preserve">Rebecca Hoornweg </t>
  </si>
  <si>
    <t>BURNS Luke</t>
  </si>
  <si>
    <t>SAUNDERS Tristan</t>
  </si>
  <si>
    <t>GP Castellon</t>
  </si>
  <si>
    <t>Clas. Valencia</t>
  </si>
  <si>
    <t>UCI punten per 21/01</t>
  </si>
  <si>
    <t>2x1e, 1x4e</t>
  </si>
  <si>
    <t>1x3e, 1x5e, 1x8e, 2x9e</t>
  </si>
  <si>
    <t xml:space="preserve">In de eerste ronde worden de 121 deelnemers verdeeld over 11 groepen van 11. In deze groepen speelt iedereen één keer tegen elkaar. </t>
  </si>
  <si>
    <t xml:space="preserve">De winnaar krijgt 3 punten en de verliezer 0 punten, met dien verstande als de achterstand van de verliezer kleiner is dan 20% dan worden 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</si>
  <si>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</si>
  <si>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</si>
  <si>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</si>
  <si>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</si>
  <si>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De eerste ronde is dus een groepsfase met 11 poules van 11 deelnemers. De eerste 4 per poule plaatsen zich voor de tweede ronde. Ook de</t>
  </si>
  <si>
    <t xml:space="preserve">tweede ronde is een groepsfase, bestaande uit 4 poules van 11 deelnemers, waarvan de beste 4 deelnemers per poule zich zullen </t>
  </si>
  <si>
    <t>plaatsen voor de knock-out fase. Na deze fase van het bekertournooi zijn er dus nog 16 deelnemers in de strijd.</t>
  </si>
  <si>
    <t xml:space="preserve">Vanaf deze knock out fase (achtste finale) bestaat elke ronde uit 5 onderlinge wedstrijden en is het zaak om meer wedstrijden te winnen dan </t>
  </si>
  <si>
    <t>je tegenstander. Bij een eventueel gelijke stand in de knock-out fase beslist ook het aantal jaarspelpunten in de desbetreffende wedstrijden.</t>
  </si>
  <si>
    <t xml:space="preserve">De jacht op de Beker, met als titelverdediger Yvo van Dorst, kan dus worden geopend. Mochten er koersen onverhoopt niet doorgaan, </t>
  </si>
  <si>
    <t>dan zal de organisatie tijdig vervangende koersen daarvoor kiezen.</t>
  </si>
  <si>
    <t>1e groepsfase:</t>
  </si>
  <si>
    <t>16/01-21/01 Santos Tour Down Under</t>
  </si>
  <si>
    <t>28/01 Cadel Evans Great Ocean Roadrace</t>
  </si>
  <si>
    <t>31/01-04/02 Volta a la Comunitat Valenciana</t>
  </si>
  <si>
    <t>19/02-25/02 UAE Tour</t>
  </si>
  <si>
    <t>24/02 Omloop Nieuwsblad</t>
  </si>
  <si>
    <t>02/03 Strade Bianche</t>
  </si>
  <si>
    <t>03/03-10/03 Parijs-Nice</t>
  </si>
  <si>
    <t>04/03-10/03 Tirreno-Adriatico</t>
  </si>
  <si>
    <t>16/03 Milaan-San Remo</t>
  </si>
  <si>
    <t>20/03 Classic Brugge-De Panne</t>
  </si>
  <si>
    <t>22/03 E3 Saxo Classic</t>
  </si>
  <si>
    <t>2e groepsfase:</t>
  </si>
  <si>
    <t>18/03-24/03 Volta Ciclista a Catalunya</t>
  </si>
  <si>
    <t>24/03 Gent-Wevelgem</t>
  </si>
  <si>
    <t>27/03 Dwars door Vlaanderen</t>
  </si>
  <si>
    <t>31/03 Ronde van Vlaanderen</t>
  </si>
  <si>
    <t>01/04-06/04 Itzulia Basque Country</t>
  </si>
  <si>
    <t>07/04 Parijs-Roubaix</t>
  </si>
  <si>
    <t>14/04 Amstel Gold Race</t>
  </si>
  <si>
    <t>17/04 Waalse Pijl</t>
  </si>
  <si>
    <t>21/04 Luik-Bastenaken-Luik</t>
  </si>
  <si>
    <t>23/04-28/04 Tour de Romandie</t>
  </si>
  <si>
    <t>Achtste Finale</t>
  </si>
  <si>
    <t>Kwartfinale</t>
  </si>
  <si>
    <t>Halve Finale</t>
  </si>
  <si>
    <t>Finale (feestavond)</t>
  </si>
  <si>
    <t>04/05-26/05 Giro d'Italia</t>
  </si>
  <si>
    <t>29/06-21/07 Tour de France</t>
  </si>
  <si>
    <t>08/09 Bemer Cyclassics Hamburg</t>
  </si>
  <si>
    <t>02/06/09/06 Criterium du Dauphine</t>
  </si>
  <si>
    <t>10/08 Donostia San Sebastian Klaskikoa</t>
  </si>
  <si>
    <t>13/09 GP Cycliste de Quebec</t>
  </si>
  <si>
    <t>Nationale Kampioenschappen Wegrace</t>
  </si>
  <si>
    <t>06/06-16/06 Tour de Suisse</t>
  </si>
  <si>
    <t>12/08-18/08 Tour de Pologne</t>
  </si>
  <si>
    <t>15/09 GP Cycliste de Montreal</t>
  </si>
  <si>
    <t>27/07 Olympic Games Tijdrit</t>
  </si>
  <si>
    <t>25/08 Bretagne Classic Ouest France</t>
  </si>
  <si>
    <t>12/10 Il Lombardia</t>
  </si>
  <si>
    <t>Wereldkampioenschappen Wegrace</t>
  </si>
  <si>
    <t>03/08 Olympic Games Wegrace</t>
  </si>
  <si>
    <t>28/08-01/09 Renewi Benelux Tour</t>
  </si>
  <si>
    <t>15/10-20/10 Gree-Tour of Guangxi</t>
  </si>
  <si>
    <t>Schema vanaf 2e groepsfase</t>
  </si>
  <si>
    <t>A1 - D4</t>
  </si>
  <si>
    <t>A2 - D3</t>
  </si>
  <si>
    <t>B1 - C4</t>
  </si>
  <si>
    <t>C1 - B4</t>
  </si>
  <si>
    <t>D1 - A4</t>
  </si>
  <si>
    <t>B2 - C3</t>
  </si>
  <si>
    <t>C2 - B3</t>
  </si>
  <si>
    <t>D2 - A3</t>
  </si>
  <si>
    <t>Groep K</t>
  </si>
  <si>
    <t>Ed Roos (5)</t>
  </si>
  <si>
    <t>Hans Stevens (5)</t>
  </si>
  <si>
    <t>Jens Roggeman (4)</t>
  </si>
  <si>
    <t>Jeroen Brabants (5)</t>
  </si>
  <si>
    <t>Jessy Redan (5)</t>
  </si>
  <si>
    <t>Tom Uil (4)</t>
  </si>
  <si>
    <t>Vincent Kroes (5)</t>
  </si>
  <si>
    <t>Geert Leemput (5)</t>
  </si>
  <si>
    <t>Jelle Rieske (5)</t>
  </si>
  <si>
    <t>Reinier Mulder (2)</t>
  </si>
  <si>
    <t>Sarco Bosschaart (2)</t>
  </si>
  <si>
    <t>Tutu Ndona (4)</t>
  </si>
  <si>
    <t>Wesley Zandee (4)</t>
  </si>
  <si>
    <t>Wouter de Bruijn (5)</t>
  </si>
  <si>
    <t>Tussen haakjes de divisie waarin de deelnemer in 2024 uitkomt.</t>
  </si>
  <si>
    <t>Chris Schepers (5)</t>
  </si>
  <si>
    <t>Cindy Rousse (5)</t>
  </si>
  <si>
    <t>Corrie de Graaf (4)</t>
  </si>
  <si>
    <t>Ilse Terclavers (4)</t>
  </si>
  <si>
    <t>Jimmy Vancutsem (3)</t>
  </si>
  <si>
    <t>Levi Splinters (3)</t>
  </si>
  <si>
    <t>Rijn van Dommele (3)</t>
  </si>
  <si>
    <t>Wilmer van Ginkel (3)</t>
  </si>
  <si>
    <t>Diederik van den Heuvel (1)</t>
  </si>
  <si>
    <t>Bas van Berchum (4)</t>
  </si>
  <si>
    <t>John Berger (5)</t>
  </si>
  <si>
    <t>Jomardi van Berchum (4)</t>
  </si>
  <si>
    <t>Koen Posthuma (4)</t>
  </si>
  <si>
    <t>Ronald Poppelaars (4)</t>
  </si>
  <si>
    <t>Arjen Rousse (5)</t>
  </si>
  <si>
    <t>Erwin van Luffelen (4)</t>
  </si>
  <si>
    <t>Henri Dunant (5)</t>
  </si>
  <si>
    <t>Jan Blokland (5)</t>
  </si>
  <si>
    <t>Marcel Boeren (5)</t>
  </si>
  <si>
    <t>Wim Dik (5)</t>
  </si>
  <si>
    <t>Wout Geuns (5)</t>
  </si>
  <si>
    <t>Wouter Sies (5)</t>
  </si>
  <si>
    <t>Yvo van Dorst (2)</t>
  </si>
  <si>
    <t>Christiaan van den Vlekkert (5)</t>
  </si>
  <si>
    <t>Jos de Groot (5)</t>
  </si>
  <si>
    <t>Kees van As (3)</t>
  </si>
  <si>
    <t>Kevin Kammers (2)</t>
  </si>
  <si>
    <t>Rik Harmsen (5)</t>
  </si>
  <si>
    <t>Stefan Admiraal (1)</t>
  </si>
  <si>
    <t>Christoph Rousse (4)</t>
  </si>
  <si>
    <t>Corrie van Berchum (3)</t>
  </si>
  <si>
    <t>Heidi Slooters (4)</t>
  </si>
  <si>
    <t>Jan Hendrickx (4)</t>
  </si>
  <si>
    <t>Jente Mensink (5)</t>
  </si>
  <si>
    <t>Kristie Janssens (4)</t>
  </si>
  <si>
    <t>Monique van Hoven (5)</t>
  </si>
  <si>
    <t>Paul Fierens (5)</t>
  </si>
  <si>
    <t>Bart Croes (5)</t>
  </si>
  <si>
    <t>Leon Verhaeg (5)</t>
  </si>
  <si>
    <t>Martin Borggreve (5)</t>
  </si>
  <si>
    <t>Peter Muilwijk (2)</t>
  </si>
  <si>
    <t>Rebecca Hoornweg (4)</t>
  </si>
  <si>
    <t>Ron van Kleef (5)</t>
  </si>
  <si>
    <t>Bas Dorreman (4)</t>
  </si>
  <si>
    <t>Bram van Hoven (5)</t>
  </si>
  <si>
    <t>Dennis Voorbraak (4)</t>
  </si>
  <si>
    <t>Kees Rijborz (4)</t>
  </si>
  <si>
    <t>Mark van Hoven (1)</t>
  </si>
  <si>
    <t>Rinus van der Wal (5)</t>
  </si>
  <si>
    <t>Cynthia van Berchum (4)</t>
  </si>
  <si>
    <t>Dennis Hagens (4)</t>
  </si>
  <si>
    <t>Elly Mathijssen (2)</t>
  </si>
  <si>
    <t>Noud Vrijdag (4)</t>
  </si>
  <si>
    <t>Thijs van Hoven (5)</t>
  </si>
  <si>
    <t>Benno van Ginkel (4)</t>
  </si>
  <si>
    <t>Everard van de Luijtgaarden (4)</t>
  </si>
  <si>
    <t>Mario Stolwijk (4)</t>
  </si>
  <si>
    <t>Martin Rommens (5)</t>
  </si>
  <si>
    <t>Michiel Willems (4)</t>
  </si>
  <si>
    <t>Theo Moonen (5)</t>
  </si>
  <si>
    <t>Thomas Vreugdenhil (5)</t>
  </si>
  <si>
    <t>Ed Roos - Niels Cloin</t>
  </si>
  <si>
    <t>Vincent Kroes - Jeroen Brabants</t>
  </si>
  <si>
    <t>Hans Stevens - Tom Uil</t>
  </si>
  <si>
    <t>Jessy Redan - Corne van Dorst</t>
  </si>
  <si>
    <t>John Hertogh - Jens Roggeman</t>
  </si>
  <si>
    <t>Pascal Hommelberg vrij</t>
  </si>
  <si>
    <t>Corne van Dorst - Ed Roos</t>
  </si>
  <si>
    <t>Jens Roggeman - Pascal Hommelberg</t>
  </si>
  <si>
    <t>Jeroen Brabants - John Hertogh</t>
  </si>
  <si>
    <t>Niels Cloin - Vincent Kroes</t>
  </si>
  <si>
    <t>Tom Uil - Jessy Redan</t>
  </si>
  <si>
    <t>Hans Stevens  vrij</t>
  </si>
  <si>
    <t>Vincent Kroes - Ed Roos</t>
  </si>
  <si>
    <t>Hans Stevens - Jens Roggeman</t>
  </si>
  <si>
    <t>John Hertogh - Niels Cloin</t>
  </si>
  <si>
    <t>Pascal Hommelberg - Jeroen Brabants</t>
  </si>
  <si>
    <t>Tom Uil - Corne van Dorst</t>
  </si>
  <si>
    <t>Jessy Redan vrij</t>
  </si>
  <si>
    <t>Corne van Dorst - Vincent Kroes</t>
  </si>
  <si>
    <t>Ed Roos - John Hertogh</t>
  </si>
  <si>
    <t>Jens Roggeman - Jessy Redan</t>
  </si>
  <si>
    <t>Jeroen Brabants - Hans Stevens</t>
  </si>
  <si>
    <t>Niels Cloin - Pascal Hommelberg</t>
  </si>
  <si>
    <t>Tom Uil vrij</t>
  </si>
  <si>
    <t>Hans Stevens - Niels Cloin</t>
  </si>
  <si>
    <t>Jessy Redan - Jeroen Brabants</t>
  </si>
  <si>
    <t>John Hertogh - Vincent Kroes</t>
  </si>
  <si>
    <t>Pascal Hommelberg - Ed Roos</t>
  </si>
  <si>
    <t>Tom Uil - Jens Roggeman</t>
  </si>
  <si>
    <t>Corne van Dorst vrij</t>
  </si>
  <si>
    <t>Corne van Dorst - John Hertogh</t>
  </si>
  <si>
    <t>Ed Roos - Hans Stevens</t>
  </si>
  <si>
    <t>Vincent Kroes - Pascal Hommelberg</t>
  </si>
  <si>
    <t>Jeroen Brabants - Tom Uil</t>
  </si>
  <si>
    <t>Niels Cloin - Jessy Redan</t>
  </si>
  <si>
    <t>Jens Roggeman vrij</t>
  </si>
  <si>
    <t>Hans Stevens - Vincent Kroes</t>
  </si>
  <si>
    <t>Jessy Redan - Ed Roos</t>
  </si>
  <si>
    <t>Pascal Hommelberg - John Hertogh</t>
  </si>
  <si>
    <t>Tom Uil - Niels Cloin</t>
  </si>
  <si>
    <t>Jeroen Brabants vrij</t>
  </si>
  <si>
    <t>Ed Roos - Tom Uil</t>
  </si>
  <si>
    <t>Vincent Kroes - Jessy Redan</t>
  </si>
  <si>
    <t>Jeroen Brabants - Jens Roggeman</t>
  </si>
  <si>
    <t>John Hertogh - Hans Stevens</t>
  </si>
  <si>
    <t>Niels Cloin vrij</t>
  </si>
  <si>
    <t>Hans Stevens - Pascal Hommelberg</t>
  </si>
  <si>
    <t>Jens Roggeman - Niels Cloin</t>
  </si>
  <si>
    <t>Jeroen Brabants - Corne van Dorst</t>
  </si>
  <si>
    <t>Jessy Redan - John Hertogh</t>
  </si>
  <si>
    <t>Tom Uil - Vincent Kroes</t>
  </si>
  <si>
    <t>Ed Roos vrij</t>
  </si>
  <si>
    <t>Ed Roos - Jens Roggeman</t>
  </si>
  <si>
    <t>Hans Stevens - Corne van Dorst</t>
  </si>
  <si>
    <t>John Hertogh - Tom Uil</t>
  </si>
  <si>
    <t>Niels Cloin - Jeroen Brabants</t>
  </si>
  <si>
    <t>Pascal Hommelberg - Jessy Redan</t>
  </si>
  <si>
    <t>Vincent Kroes vrij</t>
  </si>
  <si>
    <t>Corne van Dorst - Niels Cloin</t>
  </si>
  <si>
    <t>Jens Roggeman - Vincent Kroes</t>
  </si>
  <si>
    <t>Jeroen Brabants - Ed Roos</t>
  </si>
  <si>
    <t>Jessy Redan - Hans Stevens</t>
  </si>
  <si>
    <t>Tom Uil - Pascal Hommelberg</t>
  </si>
  <si>
    <t>John Hertogh vrij</t>
  </si>
  <si>
    <t>Volta a la Comunitat Valenciana</t>
  </si>
  <si>
    <t>Omloop Nieuwsblad</t>
  </si>
  <si>
    <t>Tirreno-Adriatico</t>
  </si>
  <si>
    <t>2e groepsfase</t>
  </si>
  <si>
    <t>Brugge-De Panne</t>
  </si>
  <si>
    <t>Omloop Nieuwsb.</t>
  </si>
  <si>
    <t>Volta Valencia</t>
  </si>
  <si>
    <t>Jaarspel punten</t>
  </si>
  <si>
    <t>Geert Leemput - Sarco Bosschaart</t>
  </si>
  <si>
    <t>Wouter de Bruijn - Kevin Hoeke</t>
  </si>
  <si>
    <t>Martijn Verbeek - Erik Golverdingen</t>
  </si>
  <si>
    <t>Reinier Mulder - Jelle Rieske</t>
  </si>
  <si>
    <t>Tutu Ndona vrij</t>
  </si>
  <si>
    <t>Erik Golverdingen - Geert Leemput</t>
  </si>
  <si>
    <t>Jelle Rieske - Tutu Ndona</t>
  </si>
  <si>
    <t>Kevin Hoeke - Reinier Mulder</t>
  </si>
  <si>
    <t>Sarco Bosschaart - Wouter de Bruijn</t>
  </si>
  <si>
    <t>Wesley Zandee - Martijn Verbeek</t>
  </si>
  <si>
    <t>Jeanet van den Heuvel vrij</t>
  </si>
  <si>
    <t>Wouter de Bruijn - Geert Leemput</t>
  </si>
  <si>
    <t>Jeanet van den Heuvel - Jelle Rieske</t>
  </si>
  <si>
    <t>Reinier Mulder - Sarco Bosschaart</t>
  </si>
  <si>
    <t>Tutu Ndona - Kevin Hoeke</t>
  </si>
  <si>
    <t>Wesley Zandee - Erik Golverdingen</t>
  </si>
  <si>
    <t>Martijn Verbeek vrij</t>
  </si>
  <si>
    <t>Erik Golverdingen - Wouter de Bruijn</t>
  </si>
  <si>
    <t>Geert Leemput - Reinier Mulder</t>
  </si>
  <si>
    <t>Jelle Rieske - Martijn Verbeek</t>
  </si>
  <si>
    <t>Kevin Hoeke - Jeanet van den Heuvel</t>
  </si>
  <si>
    <t>Sarco Bosschaart - Tutu Ndona</t>
  </si>
  <si>
    <t>Wesley Zandee vrij</t>
  </si>
  <si>
    <t>Jeanet van den Heuvel - Sarco Bosschaart</t>
  </si>
  <si>
    <t>Reinier Mulder - Wouter de Bruijn</t>
  </si>
  <si>
    <t>Tutu Ndona - Geert Leemput</t>
  </si>
  <si>
    <t>Wesley Zandee - Jelle Rieske</t>
  </si>
  <si>
    <t>Erik Golverdingen vrij</t>
  </si>
  <si>
    <t>Erik Golverdingen - Reinier Mulder</t>
  </si>
  <si>
    <t>Geert Leemput - Jeanet van den Heuvel</t>
  </si>
  <si>
    <t>Wouter de Bruijn - Tutu Ndona</t>
  </si>
  <si>
    <t>Kevin Hoeke - Wesley Zandee</t>
  </si>
  <si>
    <t>Sarco Bosschaart - Martijn Verbeek</t>
  </si>
  <si>
    <t>Jelle Rieske vrij</t>
  </si>
  <si>
    <t>Jeanet van den Heuvel - Wouter de Bruijn</t>
  </si>
  <si>
    <t>Jelle Rieske - Erik Golverdingen</t>
  </si>
  <si>
    <t>Martijn Verbeek - Geert Leemput</t>
  </si>
  <si>
    <t>Tutu Ndona - Reinier Mulder</t>
  </si>
  <si>
    <t>Wesley Zandee - Sarco Bosschaart</t>
  </si>
  <si>
    <t>Kevin Hoeke vrij</t>
  </si>
  <si>
    <t>Erik Golverdingen - Tutu Ndona</t>
  </si>
  <si>
    <t>Geert Leemput - Wesley Zandee</t>
  </si>
  <si>
    <t>Wouter de Bruijn - Martijn Verbeek</t>
  </si>
  <si>
    <t>Kevin Hoeke - Jelle Rieske</t>
  </si>
  <si>
    <t>Reinier Mulder - Jeanet van den Heuvel</t>
  </si>
  <si>
    <t>Sarco Bosschaart vrij</t>
  </si>
  <si>
    <t>Jeanet van den Heuvel - Tutu Ndona</t>
  </si>
  <si>
    <t>Jelle Rieske - Sarco Bosschaart</t>
  </si>
  <si>
    <t>Kevin Hoeke - Erik Golverdingen</t>
  </si>
  <si>
    <t>Martijn Verbeek - Reinier Mulder</t>
  </si>
  <si>
    <t>Wesley Zandee - Wouter de Bruijn</t>
  </si>
  <si>
    <t>Geert Leemput vrij</t>
  </si>
  <si>
    <t>Geert Leemput - Jelle Rieske</t>
  </si>
  <si>
    <t>Jeanet van den Heuvel - Erik Golverdingen</t>
  </si>
  <si>
    <t>Reinier Mulder - Wesley Zandee</t>
  </si>
  <si>
    <t>Sarco Bosschaart - Kevin Hoeke</t>
  </si>
  <si>
    <t>Tutu Ndona - Martijn Verbeek</t>
  </si>
  <si>
    <t>Wouter de Bruijn vrij</t>
  </si>
  <si>
    <t>Erik Golverdingen - Sarco Bosschaart</t>
  </si>
  <si>
    <t>Jelle Rieske - Wouter de Bruijn</t>
  </si>
  <si>
    <t>Kevin Hoeke - Geert Leemput</t>
  </si>
  <si>
    <t>Martijn Verbeek - Jeanet van den Heuvel</t>
  </si>
  <si>
    <t>Wesley Zandee - Tutu Ndona</t>
  </si>
  <si>
    <t>Reinier Mulder vrij</t>
  </si>
  <si>
    <t>Chris Schepers - Levi Splinters</t>
  </si>
  <si>
    <t>Jan Huizer - Bas-Jan Zwijnenburg</t>
  </si>
  <si>
    <t>Jimmy Vancutsem - Corrie de Graaf</t>
  </si>
  <si>
    <t>Pieter de Graaf vrij</t>
  </si>
  <si>
    <t>Bas-Jan Zwijnenburg - Chris Schepers</t>
  </si>
  <si>
    <t>Corrie de Graaf - Pieter de Graaf</t>
  </si>
  <si>
    <t>Ilse Terclavers - Jimmy Vancutsem</t>
  </si>
  <si>
    <t>Levi Splinters - Wilmer van Ginkel</t>
  </si>
  <si>
    <t>Rijn van Dommele - Jan Huizer</t>
  </si>
  <si>
    <t>Cindy Rousse vrij</t>
  </si>
  <si>
    <t>Wilmer van Ginkel - Chris Schepers</t>
  </si>
  <si>
    <t>Cindy Rousse - Corrie de Graaf</t>
  </si>
  <si>
    <t>Jimmy Vancutsem - Levi Splinters</t>
  </si>
  <si>
    <t>Pieter de Graaf - Ilse Terclavers</t>
  </si>
  <si>
    <t>Rijn van Dommele - Bas-Jan Zwijnenburg</t>
  </si>
  <si>
    <t>Jan Huizer vrij</t>
  </si>
  <si>
    <t>Bas-Jan Zwijnenburg - Wilmer van Ginkel</t>
  </si>
  <si>
    <t>Chris Schepers - Jimmy Vancutsem</t>
  </si>
  <si>
    <t>Corrie de Graaf - Jan Huizer</t>
  </si>
  <si>
    <t>Ilse Terclavers - Cindy Rousse</t>
  </si>
  <si>
    <t>Levi Splinters - Pieter de Graaf</t>
  </si>
  <si>
    <t>Rijn van Dommele vrij</t>
  </si>
  <si>
    <t>Cindy Rousse - Levi Splinters</t>
  </si>
  <si>
    <t>Jan Huizer - Ilse Terclavers</t>
  </si>
  <si>
    <t>Jimmy Vancutsem - Wilmer van Ginkel</t>
  </si>
  <si>
    <t>Pieter de Graaf - Chris Schepers</t>
  </si>
  <si>
    <t>Rijn van Dommele - Corrie de Graaf</t>
  </si>
  <si>
    <t>Bas-Jan Zwijnenburg vrij</t>
  </si>
  <si>
    <t>Chris Schepers - Cindy Rousse</t>
  </si>
  <si>
    <t>Wilmer van Ginkel - Pieter de Graaf</t>
  </si>
  <si>
    <t>Ilse Terclavers - Rijn van Dommele</t>
  </si>
  <si>
    <t>Levi Splinters - Jan Huizer</t>
  </si>
  <si>
    <t>Corrie de Graaf vrij</t>
  </si>
  <si>
    <t>Cindy Rousse - Wilmer van Ginkel</t>
  </si>
  <si>
    <t>Corrie de Graaf - Bas-Jan Zwijnenburg</t>
  </si>
  <si>
    <t>Jan Huizer - Chris Schepers</t>
  </si>
  <si>
    <t>Pieter de Graaf - Jimmy Vancutsem</t>
  </si>
  <si>
    <t>Rijn van Dommele - Levi Splinters</t>
  </si>
  <si>
    <t>Ilse Terclavers vrij</t>
  </si>
  <si>
    <t>Bas-Jan Zwijnenburg - Pieter de Graaf</t>
  </si>
  <si>
    <t>Chris Schepers - Rijn van Dommele</t>
  </si>
  <si>
    <t>Wilmer van Ginkel - Jan Huizer</t>
  </si>
  <si>
    <t>Jimmy Vancutsem - Cindy Rousse</t>
  </si>
  <si>
    <t>Levi Splinters vrij</t>
  </si>
  <si>
    <t>Corrie de Graaf - Levi Splinters</t>
  </si>
  <si>
    <t>Ilse Terclavers - Bas-Jan Zwijnenburg</t>
  </si>
  <si>
    <t>Jan Huizer - Jimmy Vancutsem</t>
  </si>
  <si>
    <t>Rijn van Dommele - Wilmer van Ginkel</t>
  </si>
  <si>
    <t>Chris Schepers vrij</t>
  </si>
  <si>
    <t>Chris Schepers - Corrie de Graaf</t>
  </si>
  <si>
    <t>Cindy Rousse - Bas-Jan Zwijnenburg</t>
  </si>
  <si>
    <t>Jimmy Vancutsem - Rijn van Dommele</t>
  </si>
  <si>
    <t>Levi Splinters - Ilse Terclavers</t>
  </si>
  <si>
    <t>Pieter de Graaf - Jan Huizer</t>
  </si>
  <si>
    <t>Wilmer van Ginkel vrij</t>
  </si>
  <si>
    <t>Bas-Jan Zwijnenburg - Levi Splinters</t>
  </si>
  <si>
    <t>Ilse Terclavers - Chris Schepers</t>
  </si>
  <si>
    <t>Jan Huizer - Cindy Rousse</t>
  </si>
  <si>
    <t>Jimmy Vancutsem vrij</t>
  </si>
  <si>
    <t>Diederik van den Heuvel - Marc Bouwens</t>
  </si>
  <si>
    <t>Wim Rommens - Jomardi van Berchum</t>
  </si>
  <si>
    <t>Henri Koobs - Ronald Poppelaars</t>
  </si>
  <si>
    <t>Lenard Huijzer - John Berger</t>
  </si>
  <si>
    <t>Peter Broos vrij</t>
  </si>
  <si>
    <t>Bas van Berchum - Diederik van den Heuvel</t>
  </si>
  <si>
    <t>John Berger - Peter Broos</t>
  </si>
  <si>
    <t>Jomardi van Berchum - Lenard Huijzer</t>
  </si>
  <si>
    <t>Ronald Poppelaars - Koen Posthuma</t>
  </si>
  <si>
    <t>Henri Koobs vrij</t>
  </si>
  <si>
    <t>Wim Rommens - Diederik van den Heuvel</t>
  </si>
  <si>
    <t>Henri Koobs - John Berger</t>
  </si>
  <si>
    <t>Lenard Huijzer - Marc Bouwens</t>
  </si>
  <si>
    <t>Peter Broos - Jomardi van Berchum</t>
  </si>
  <si>
    <t>Ronald Poppelaars - Bas van Berchum</t>
  </si>
  <si>
    <t>Koen Posthuma vrij</t>
  </si>
  <si>
    <t>Bas van Berchum - Wim Rommens</t>
  </si>
  <si>
    <t>Diederik van den Heuvel - Lenard Huijzer</t>
  </si>
  <si>
    <t>John Berger - Koen Posthuma</t>
  </si>
  <si>
    <t>Jomardi van Berchum - Henri Koobs</t>
  </si>
  <si>
    <t>Marc Bouwens - Peter Broos</t>
  </si>
  <si>
    <t>Ronald Poppelaars vrij</t>
  </si>
  <si>
    <t>Henri Koobs - Marc Bouwens</t>
  </si>
  <si>
    <t>Koen Posthuma - Jomardi van Berchum</t>
  </si>
  <si>
    <t>Peter Broos - Diederik van den Heuvel</t>
  </si>
  <si>
    <t>Ronald Poppelaars - John Berger</t>
  </si>
  <si>
    <t>Bas van Berchum vrij</t>
  </si>
  <si>
    <t>Bas van Berchum - Lenard Huijzer</t>
  </si>
  <si>
    <t>Diederik van den Heuvel - Henri Koobs</t>
  </si>
  <si>
    <t>Wim Rommens - Peter Broos</t>
  </si>
  <si>
    <t>Jomardi van Berchum - Ronald Poppelaars</t>
  </si>
  <si>
    <t>Marc Bouwens - Koen Posthuma</t>
  </si>
  <si>
    <t>John Berger vrij</t>
  </si>
  <si>
    <t>Henri Koobs - Wim Rommens</t>
  </si>
  <si>
    <t>John Berger - Bas van Berchum</t>
  </si>
  <si>
    <t>Koen Posthuma - Diederik van den Heuvel</t>
  </si>
  <si>
    <t>Peter Broos - Lenard Huijzer</t>
  </si>
  <si>
    <t>Ronald Poppelaars - Marc Bouwens</t>
  </si>
  <si>
    <t>Jomardi van Berchum vrij</t>
  </si>
  <si>
    <t>Bas van Berchum - Peter Broos</t>
  </si>
  <si>
    <t>Diederik van den Heuvel - Ronald Poppelaars</t>
  </si>
  <si>
    <t>Wim Rommens - Koen Posthuma</t>
  </si>
  <si>
    <t>Jomardi van Berchum - John Berger</t>
  </si>
  <si>
    <t>Lenard Huijzer - Henri Koobs</t>
  </si>
  <si>
    <t>Marc Bouwens vrij</t>
  </si>
  <si>
    <t>Henri Koobs - Peter Broos</t>
  </si>
  <si>
    <t>John Berger - Marc Bouwens</t>
  </si>
  <si>
    <t>Jomardi van Berchum - Bas van Berchum</t>
  </si>
  <si>
    <t>Koen Posthuma - Lenard Huijzer</t>
  </si>
  <si>
    <t>Ronald Poppelaars - Wim Rommens</t>
  </si>
  <si>
    <t>Diederik van den Heuvel vrij</t>
  </si>
  <si>
    <t>Diederik van den Heuvel - John Berger</t>
  </si>
  <si>
    <t>Henri Koobs - Bas van Berchum</t>
  </si>
  <si>
    <t>Lenard Huijzer - Ronald Poppelaars</t>
  </si>
  <si>
    <t>Marc Bouwens - Jomardi van Berchum</t>
  </si>
  <si>
    <t>Peter Broos - Koen Posthuma</t>
  </si>
  <si>
    <t>Wim Rommens vrij</t>
  </si>
  <si>
    <t>Bas van Berchum - Marc Bouwens</t>
  </si>
  <si>
    <t>John Berger - Wim Rommens</t>
  </si>
  <si>
    <t>Jomardi van Berchum - Diederik van den Heuvel</t>
  </si>
  <si>
    <t>Koen Posthuma - Henri Koobs</t>
  </si>
  <si>
    <t>Ronald Poppelaars - Peter Broos</t>
  </si>
  <si>
    <t>Lenard Huijzer vrij</t>
  </si>
  <si>
    <t>Arjen Rousse - Wim Dik</t>
  </si>
  <si>
    <t>Yvo van Dorst - Jan Blokland</t>
  </si>
  <si>
    <t>Erwin van Luffelen - Wouter Sies</t>
  </si>
  <si>
    <t>Marcel Boeren - Adri Willemstein</t>
  </si>
  <si>
    <t>Monique Kammers - Henri Dunant</t>
  </si>
  <si>
    <t>Wout Geuns vrij</t>
  </si>
  <si>
    <t>Adri Willemstein - Arjen Rousse</t>
  </si>
  <si>
    <t>Henri Dunant - Wout Geuns</t>
  </si>
  <si>
    <t>Jan Blokland - Monique Kammers</t>
  </si>
  <si>
    <t>Wim Dik - Yvo van Dorst</t>
  </si>
  <si>
    <t>Wouter Sies - Marcel Boeren</t>
  </si>
  <si>
    <t>Erwin van Luffelen vrij</t>
  </si>
  <si>
    <t>Erwin van Luffelen - Henri Dunant</t>
  </si>
  <si>
    <t>Monique Kammers - Wim Dik</t>
  </si>
  <si>
    <t>Wout Geuns - Jan Blokland</t>
  </si>
  <si>
    <t>Wouter Sies - Adri Willemstein</t>
  </si>
  <si>
    <t>Marcel Boeren vrij</t>
  </si>
  <si>
    <t>Adri Willemstein - Yvo van Dorst</t>
  </si>
  <si>
    <t>Arjen Rousse - Monique Kammers</t>
  </si>
  <si>
    <t>Henri Dunant - Marcel Boeren</t>
  </si>
  <si>
    <t>Jan Blokland - Erwin van Luffelen</t>
  </si>
  <si>
    <t>Wim Dik - Wout Geuns</t>
  </si>
  <si>
    <t>Wouter Sies vrij</t>
  </si>
  <si>
    <t>Erwin van Luffelen - Wim Dik</t>
  </si>
  <si>
    <t>Marcel Boeren - Jan Blokland</t>
  </si>
  <si>
    <t>Monique Kammers - Yvo van Dorst</t>
  </si>
  <si>
    <t>Wout Geuns - Arjen Rousse</t>
  </si>
  <si>
    <t>Wouter Sies - Henri Dunant</t>
  </si>
  <si>
    <t>Adri Willemstein vrij</t>
  </si>
  <si>
    <t>Adri Willemstein - Monique Kammers</t>
  </si>
  <si>
    <t>Arjen Rousse - Erwin van Luffelen</t>
  </si>
  <si>
    <t>Yvo van Dorst - Wout Geuns</t>
  </si>
  <si>
    <t>Jan Blokland - Wouter Sies</t>
  </si>
  <si>
    <t>Wim Dik - Marcel Boeren</t>
  </si>
  <si>
    <t>Henri Dunant vrij</t>
  </si>
  <si>
    <t>Erwin van Luffelen - Yvo van Dorst</t>
  </si>
  <si>
    <t>Henri Dunant - Adri Willemstein</t>
  </si>
  <si>
    <t>Marcel Boeren - Arjen Rousse</t>
  </si>
  <si>
    <t>Wout Geuns - Monique Kammers</t>
  </si>
  <si>
    <t>Wouter Sies - Wim Dik</t>
  </si>
  <si>
    <t>Jan Blokland vrij</t>
  </si>
  <si>
    <t>Adri Willemstein - Wout Geuns</t>
  </si>
  <si>
    <t>Arjen Rousse - Wouter Sies</t>
  </si>
  <si>
    <t>Yvo van Dorst - Marcel Boeren</t>
  </si>
  <si>
    <t>Jan Blokland - Henri Dunant</t>
  </si>
  <si>
    <t>Monique Kammers - Erwin van Luffelen</t>
  </si>
  <si>
    <t>Wim Dik vrij</t>
  </si>
  <si>
    <t>Erwin van Luffelen - Wout Geuns</t>
  </si>
  <si>
    <t>Henri Dunant - Wim Dik</t>
  </si>
  <si>
    <t>Jan Blokland - Adri Willemstein</t>
  </si>
  <si>
    <t>Marcel Boeren - Monique Kammers</t>
  </si>
  <si>
    <t>Wouter Sies - Yvo van Dorst</t>
  </si>
  <si>
    <t>Arjen Rousse vrij</t>
  </si>
  <si>
    <t>Arjen Rousse - Henri Dunant</t>
  </si>
  <si>
    <t>Erwin van Luffelen - Adri Willemstein</t>
  </si>
  <si>
    <t>Monique Kammers - Wouter Sies</t>
  </si>
  <si>
    <t>Wim Dik - Jan Blokland</t>
  </si>
  <si>
    <t>Wout Geuns - Marcel Boeren</t>
  </si>
  <si>
    <t>Yvo van Dorst vrij</t>
  </si>
  <si>
    <t>Adri Willemstein - Wim Dik</t>
  </si>
  <si>
    <t>Henri Dunant - Yvo van Dorst</t>
  </si>
  <si>
    <t>Jan Blokland - Arjen Rousse</t>
  </si>
  <si>
    <t>Marcel Boeren - Erwin van Luffelen</t>
  </si>
  <si>
    <t>Wouter Sies - Wout Geuns</t>
  </si>
  <si>
    <t>Monique Kammers vrij</t>
  </si>
  <si>
    <t>Johnny Koolen - Rik Harmsen</t>
  </si>
  <si>
    <t>Stefan Verschoor - Kevin Kammers</t>
  </si>
  <si>
    <t>Jos de Groot - Stefan Admiraal</t>
  </si>
  <si>
    <t>Sander Vreugdenhil vrij</t>
  </si>
  <si>
    <t>Christiaan van den Vlekkert - Johnny Koolen</t>
  </si>
  <si>
    <t>Kees van As - Sander Vreugdenhil</t>
  </si>
  <si>
    <t>Kevin Kammers - Michiel van der Stelt</t>
  </si>
  <si>
    <t>Rik Harmsen - Stefan Verschoor</t>
  </si>
  <si>
    <t>Stefan Admiraal - Leendert-Jan Visser</t>
  </si>
  <si>
    <t>Jos de Groot vrij</t>
  </si>
  <si>
    <t>Stefan Verschoor - Johnny Koolen</t>
  </si>
  <si>
    <t>Jos de Groot - Kees van As</t>
  </si>
  <si>
    <t>Michiel van der Stelt - Rik Harmsen</t>
  </si>
  <si>
    <t>Sander Vreugdenhil - Kevin Kammers</t>
  </si>
  <si>
    <t>Stefan Admiraal - Christiaan van den Vlekkert</t>
  </si>
  <si>
    <t>Leendert-Jan Visser vrij</t>
  </si>
  <si>
    <t>Christiaan van den Vlekkert - Stefan Verschoor</t>
  </si>
  <si>
    <t>Johnny Koolen - Michiel van der Stelt</t>
  </si>
  <si>
    <t>Kees van As - Leendert-Jan Visser</t>
  </si>
  <si>
    <t>Kevin Kammers - Jos de Groot</t>
  </si>
  <si>
    <t>Rik Harmsen - Sander Vreugdenhil</t>
  </si>
  <si>
    <t>Stefan Admiraal vrij</t>
  </si>
  <si>
    <t>Jos de Groot - Rik Harmsen</t>
  </si>
  <si>
    <t>Leendert-Jan Visser - Kevin Kammers</t>
  </si>
  <si>
    <t>Michiel van der Stelt - Stefan Verschoor</t>
  </si>
  <si>
    <t>Stefan Admiraal - Kees van As</t>
  </si>
  <si>
    <t>Christiaan van den Vlekkert vrij</t>
  </si>
  <si>
    <t>Christiaan van den Vlekkert - Michiel van der Stelt</t>
  </si>
  <si>
    <t>Johnny Koolen - Jos de Groot</t>
  </si>
  <si>
    <t>Stefan Verschoor - Sander Vreugdenhil</t>
  </si>
  <si>
    <t>Kevin Kammers - Stefan Admiraal</t>
  </si>
  <si>
    <t>Rik Harmsen - Leendert-Jan Visser</t>
  </si>
  <si>
    <t>Kees van As vrij</t>
  </si>
  <si>
    <t>Jos de Groot - Stefan Verschoor</t>
  </si>
  <si>
    <t>Kees van As - Christiaan van den Vlekkert</t>
  </si>
  <si>
    <t>Leendert-Jan Visser - Johnny Koolen</t>
  </si>
  <si>
    <t>Sander Vreugdenhil - Michiel van der Stelt</t>
  </si>
  <si>
    <t>Stefan Admiraal - Rik Harmsen</t>
  </si>
  <si>
    <t>Kevin Kammers vrij</t>
  </si>
  <si>
    <t>Christiaan van den Vlekkert - Sander Vreugdenhil</t>
  </si>
  <si>
    <t>Johnny Koolen - Stefan Admiraal</t>
  </si>
  <si>
    <t>Stefan Verschoor - Leendert-Jan Visser</t>
  </si>
  <si>
    <t>Kevin Kammers - Kees van As</t>
  </si>
  <si>
    <t>Michiel van der Stelt - Jos de Groot</t>
  </si>
  <si>
    <t>Rik Harmsen vrij</t>
  </si>
  <si>
    <t>Jos de Groot - Sander Vreugdenhil</t>
  </si>
  <si>
    <t>Kees van As - Rik Harmsen</t>
  </si>
  <si>
    <t>Kevin Kammers - Christiaan van den Vlekkert</t>
  </si>
  <si>
    <t>Leendert-Jan Visser - Michiel van der Stelt</t>
  </si>
  <si>
    <t>Stefan Admiraal - Stefan Verschoor</t>
  </si>
  <si>
    <t>Johnny Koolen vrij</t>
  </si>
  <si>
    <t>Johnny Koolen - Kees van As</t>
  </si>
  <si>
    <t>Jos de Groot - Christiaan van den Vlekkert</t>
  </si>
  <si>
    <t>Michiel van der Stelt - Stefan Admiraal</t>
  </si>
  <si>
    <t>Rik Harmsen - Kevin Kammers</t>
  </si>
  <si>
    <t>Sander Vreugdenhil - Leendert-Jan Visser</t>
  </si>
  <si>
    <t>Stefan Verschoor vrij</t>
  </si>
  <si>
    <t>Christiaan van den Vlekkert - Rik Harmsen</t>
  </si>
  <si>
    <t>Kevin Kammers - Johnny Koolen</t>
  </si>
  <si>
    <t>Leendert-Jan Visser - Jos de Groot</t>
  </si>
  <si>
    <t>Stefan Admiraal - Sander Vreugdenhil</t>
  </si>
  <si>
    <t>Michiel van der Stelt vrij</t>
  </si>
  <si>
    <t>Leendert-Jan Visser - Christiaan vd Vlekkert</t>
  </si>
  <si>
    <t>Christiaan vd Vlekkert (5)</t>
  </si>
  <si>
    <t>Corrie van Berchum - Monique van Hoven</t>
  </si>
  <si>
    <t>Ronald Krijnen - Jan Hendrickx</t>
  </si>
  <si>
    <t>Heidi Slooters - Rolf Pruijsen</t>
  </si>
  <si>
    <t>Jente Mensink - Christoph Rousse</t>
  </si>
  <si>
    <t>Paul Fierens vrij</t>
  </si>
  <si>
    <t>Christoph Rousse - Corrie van Berchum</t>
  </si>
  <si>
    <t>Hesther van Wingerden - Paul Fierens</t>
  </si>
  <si>
    <t>Jan Hendrickx - Kristie Janssens</t>
  </si>
  <si>
    <t>Monique van Hoven - Ronald Krijnen</t>
  </si>
  <si>
    <t>Rolf Pruijsen - Jente Mensink</t>
  </si>
  <si>
    <t>Heidi Slooters vrij</t>
  </si>
  <si>
    <t>Ronald Krijnen - Corrie van Berchum</t>
  </si>
  <si>
    <t>Heidi Slooters - Hesther van Wingerden</t>
  </si>
  <si>
    <t>Kristie Janssens - Monique van Hoven</t>
  </si>
  <si>
    <t>Paul Fierens - Jan Hendrickx</t>
  </si>
  <si>
    <t>Rolf Pruijsen - Christoph Rousse</t>
  </si>
  <si>
    <t>Jente Mensink vrij</t>
  </si>
  <si>
    <t>Christoph Rousse - Ronald Krijnen</t>
  </si>
  <si>
    <t>Hesther van Wingerden - Jente Mensink</t>
  </si>
  <si>
    <t>Jan Hendrickx - Heidi Slooters</t>
  </si>
  <si>
    <t>Monique van Hoven - Paul Fierens</t>
  </si>
  <si>
    <t>Rolf Pruijsen vrij</t>
  </si>
  <si>
    <t>Heidi Slooters - Monique van Hoven</t>
  </si>
  <si>
    <t>Jente Mensink - Jan Hendrickx</t>
  </si>
  <si>
    <t>Kristie Janssens - Ronald Krijnen</t>
  </si>
  <si>
    <t>Paul Fierens - Corrie van Berchum</t>
  </si>
  <si>
    <t>Rolf Pruijsen - Hesther van Wingerden</t>
  </si>
  <si>
    <t>Christoph Rousse vrij</t>
  </si>
  <si>
    <t>Corrie van Berchum - Heidi Slooters</t>
  </si>
  <si>
    <t>Ronald Krijnen - Paul Fierens</t>
  </si>
  <si>
    <t>Jan Hendrickx - Rolf Pruijsen</t>
  </si>
  <si>
    <t>Monique van Hoven - Jente Mensink</t>
  </si>
  <si>
    <t>Hesther van Wingerden vrij</t>
  </si>
  <si>
    <t>Heidi Slooters - Ronald Krijnen</t>
  </si>
  <si>
    <t>Hesther van Wingerden - Christoph Rousse</t>
  </si>
  <si>
    <t>Jente Mensink - Corrie van Berchum</t>
  </si>
  <si>
    <t>Paul Fierens - Kristie Janssens</t>
  </si>
  <si>
    <t>Rolf Pruijsen - Monique van Hoven</t>
  </si>
  <si>
    <t>Jan Hendrickx vrij</t>
  </si>
  <si>
    <t>Christoph Rousse - Paul Fierens</t>
  </si>
  <si>
    <t>Ronald Krijnen - Jente Mensink</t>
  </si>
  <si>
    <t>Jan Hendrickx - Hesther van Wingerden</t>
  </si>
  <si>
    <t>Kristie Janssens - Heidi Slooters</t>
  </si>
  <si>
    <t>Monique van Hoven vrij</t>
  </si>
  <si>
    <t>Heidi Slooters - Paul Fierens</t>
  </si>
  <si>
    <t>Hesther van Wingerden - Monique van Hoven</t>
  </si>
  <si>
    <t>Jan Hendrickx - Christoph Rousse</t>
  </si>
  <si>
    <t>Jente Mensink - Kristie Janssens</t>
  </si>
  <si>
    <t>Rolf Pruijsen - Ronald Krijnen</t>
  </si>
  <si>
    <t>Corrie van Berchum vrij</t>
  </si>
  <si>
    <t>Corrie van Berchum - Hesther van Wingerden</t>
  </si>
  <si>
    <t>Heidi Slooters - Christoph Rousse</t>
  </si>
  <si>
    <t>Kristie Janssens - Rolf Pruijsen</t>
  </si>
  <si>
    <t>Monique van Hoven - Jan Hendrickx</t>
  </si>
  <si>
    <t>Paul Fierens - Jente Mensink</t>
  </si>
  <si>
    <t>Ronald Krijnen vrij</t>
  </si>
  <si>
    <t>Christoph Rousse - Monique van Hoven</t>
  </si>
  <si>
    <t>Hesther van Wingerden - Ronald Krijnen</t>
  </si>
  <si>
    <t>Jan Hendrickx - Corrie van Berchum</t>
  </si>
  <si>
    <t>Jente Mensink - Heidi Slooters</t>
  </si>
  <si>
    <t>Rolf Pruijsen - Paul Fierens</t>
  </si>
  <si>
    <t>Kristie Janssens vrij</t>
  </si>
  <si>
    <t>Bart Croes - Peter Muilwijk</t>
  </si>
  <si>
    <t>Theo van de Luijtgaarden - Leon Verhaeg</t>
  </si>
  <si>
    <t>Hermen Vreugdenhil - Ron van Kleef</t>
  </si>
  <si>
    <t>Martin Borggreve - Adri Huizer</t>
  </si>
  <si>
    <t>Peer Verwijmeren - Lars Kammers</t>
  </si>
  <si>
    <t>Rebecca Hoornweg vrij</t>
  </si>
  <si>
    <t>Adri Huizer - Bart Croes</t>
  </si>
  <si>
    <t>Lars Kammers - Rebecca Hoornweg</t>
  </si>
  <si>
    <t>Leon Verhaeg - Peer Verwijmeren</t>
  </si>
  <si>
    <t>Peter Muilwijk - Theo van de Luijtgaarden</t>
  </si>
  <si>
    <t>Ron van Kleef - Martin Borggreve</t>
  </si>
  <si>
    <t>Hermen Vreugdenhil vrij</t>
  </si>
  <si>
    <t>Theo van de Luijtgaarden - Bart Croes</t>
  </si>
  <si>
    <t>Hermen Vreugdenhil - Lars Kammers</t>
  </si>
  <si>
    <t>Peer Verwijmeren - Peter Muilwijk</t>
  </si>
  <si>
    <t>Rebecca Hoornweg - Leon Verhaeg</t>
  </si>
  <si>
    <t>Ron van Kleef - Adri Huizer</t>
  </si>
  <si>
    <t>Martin Borggreve vrij</t>
  </si>
  <si>
    <t>Adri Huizer - Theo van de Luijtgaarden</t>
  </si>
  <si>
    <t>Bart Croes - Peer Verwijmeren</t>
  </si>
  <si>
    <t>Lars Kammers - Martin Borggreve</t>
  </si>
  <si>
    <t>Leon Verhaeg - Hermen Vreugdenhil</t>
  </si>
  <si>
    <t>Peter Muilwijk - Rebecca Hoornweg</t>
  </si>
  <si>
    <t>Ron van Kleef vrij</t>
  </si>
  <si>
    <t>Hermen Vreugdenhil - Peter Muilwijk</t>
  </si>
  <si>
    <t>Martin Borggreve - Leon Verhaeg</t>
  </si>
  <si>
    <t>Peer Verwijmeren - Theo van de Luijtgaarden</t>
  </si>
  <si>
    <t>Rebecca Hoornweg - Bart Croes</t>
  </si>
  <si>
    <t>Ron van Kleef - Lars Kammers</t>
  </si>
  <si>
    <t>Adri Huizer vrij</t>
  </si>
  <si>
    <t>Adri Huizer - Peer Verwijmeren</t>
  </si>
  <si>
    <t>Bart Croes - Hermen Vreugdenhil</t>
  </si>
  <si>
    <t>Theo van de Luijtgaarden - Rebecca Hoornweg</t>
  </si>
  <si>
    <t>Leon Verhaeg - Ron van Kleef</t>
  </si>
  <si>
    <t>Peter Muilwijk - Martin Borggreve</t>
  </si>
  <si>
    <t>Lars Kammers vrij</t>
  </si>
  <si>
    <t>Hermen Vreugdenhil - Theo van de Luijtgaarden</t>
  </si>
  <si>
    <t>Lars Kammers - Adri Huizer</t>
  </si>
  <si>
    <t>Martin Borggreve - Bart Croes</t>
  </si>
  <si>
    <t>Rebecca Hoornweg - Peer Verwijmeren</t>
  </si>
  <si>
    <t>Ron van Kleef - Peter Muilwijk</t>
  </si>
  <si>
    <t>Leon Verhaeg vrij</t>
  </si>
  <si>
    <t>Adri Huizer - Rebecca Hoornweg</t>
  </si>
  <si>
    <t>Bart Croes - Ron van Kleef</t>
  </si>
  <si>
    <t>Theo van de Luijtgaarden - Martin Borggreve</t>
  </si>
  <si>
    <t>Leon Verhaeg - Lars Kammers</t>
  </si>
  <si>
    <t>Peer Verwijmeren - Hermen Vreugdenhil</t>
  </si>
  <si>
    <t>Peter Muilwijk vrij</t>
  </si>
  <si>
    <t>Hermen Vreugdenhil - Rebecca Hoornweg</t>
  </si>
  <si>
    <t>Lars Kammers - Peter Muilwijk</t>
  </si>
  <si>
    <t>Leon Verhaeg - Adri Huizer</t>
  </si>
  <si>
    <t>Martin Borggreve - Peer Verwijmeren</t>
  </si>
  <si>
    <t>Ron van Kleef - Theo van de Luijtgaarden</t>
  </si>
  <si>
    <t>Bart Croes vrij</t>
  </si>
  <si>
    <t>Bart Croes - Lars Kammers</t>
  </si>
  <si>
    <t>Peer Verwijmeren - Ron van Kleef</t>
  </si>
  <si>
    <t>Peter Muilwijk - Leon Verhaeg</t>
  </si>
  <si>
    <t>Rebecca Hoornweg - Martin Borggreve</t>
  </si>
  <si>
    <t>Theo van de Luijtgaarden vrij</t>
  </si>
  <si>
    <t>Adri Huizer - Peter Muilwijk</t>
  </si>
  <si>
    <t>Lars Kammers - Theo van de Luijtgaarden</t>
  </si>
  <si>
    <t>Leon Verhaeg - Bart Croes</t>
  </si>
  <si>
    <t>Martin Borggreve - Hermen Vreugdenhil</t>
  </si>
  <si>
    <t>Ron van Kleef - Rebecca Hoornweg</t>
  </si>
  <si>
    <t>Peer Verwijmeren vrij</t>
  </si>
  <si>
    <t>Bram van Hoven - Mark van Hoven</t>
  </si>
  <si>
    <t>Wouter van der Stelt - Frank Rousse</t>
  </si>
  <si>
    <t>Christa van Helden - Rinus van der Wal</t>
  </si>
  <si>
    <t>John Verschoor - Bas Dorreman</t>
  </si>
  <si>
    <t>Kees Rijborz - Dennis Voorbraak</t>
  </si>
  <si>
    <t>Nathan van Zijll vrij</t>
  </si>
  <si>
    <t>Bas Dorreman - Bram van Hoven</t>
  </si>
  <si>
    <t>Dennis Voorbraak - Nathan van Zijll</t>
  </si>
  <si>
    <t>Frank Rousse - Kees Rijborz</t>
  </si>
  <si>
    <t>Mark van Hoven - Wouter van der Stelt</t>
  </si>
  <si>
    <t>Rinus van der Wal - John Verschoor</t>
  </si>
  <si>
    <t>Christa van Helden vrij</t>
  </si>
  <si>
    <t>Wouter van der Stelt - Bram van Hoven</t>
  </si>
  <si>
    <t>Christa van Helden - Dennis Voorbraak</t>
  </si>
  <si>
    <t>Kees Rijborz - Mark van Hoven</t>
  </si>
  <si>
    <t>Nathan van Zijll - Frank Rousse</t>
  </si>
  <si>
    <t>Rinus van der Wal - Bas Dorreman</t>
  </si>
  <si>
    <t>John Verschoor vrij</t>
  </si>
  <si>
    <t>Bas Dorreman - Wouter van der Stelt</t>
  </si>
  <si>
    <t>Bram van Hoven - Kees Rijborz</t>
  </si>
  <si>
    <t>Dennis Voorbraak - John Verschoor</t>
  </si>
  <si>
    <t>Frank Rousse - Christa van Helden</t>
  </si>
  <si>
    <t>Mark van Hoven - Nathan van Zijll</t>
  </si>
  <si>
    <t>Rinus van der Wal vrij</t>
  </si>
  <si>
    <t>Christa van Helden - Mark van Hoven</t>
  </si>
  <si>
    <t>John Verschoor - Frank Rousse</t>
  </si>
  <si>
    <t>Kees Rijborz - Wouter van der Stelt</t>
  </si>
  <si>
    <t>Nathan van Zijll - Bram van Hoven</t>
  </si>
  <si>
    <t>Rinus van der Wal - Dennis Voorbraak</t>
  </si>
  <si>
    <t>Bas Dorreman vrij</t>
  </si>
  <si>
    <t>Bas Dorreman - Kees Rijborz</t>
  </si>
  <si>
    <t>Bram van Hoven - Christa van Helden</t>
  </si>
  <si>
    <t>Wouter van der Stelt - Nathan van Zijll</t>
  </si>
  <si>
    <t>Frank Rousse - Rinus van der Wal</t>
  </si>
  <si>
    <t>Mark van Hoven - John Verschoor</t>
  </si>
  <si>
    <t>Dennis Voorbraak vrij</t>
  </si>
  <si>
    <t>Christa van Helden - Wouter van der Stelt</t>
  </si>
  <si>
    <t>John Verschoor - Bram van Hoven</t>
  </si>
  <si>
    <t>Nathan van Zijll - Kees Rijborz</t>
  </si>
  <si>
    <t>Rinus van der Wal - Mark van Hoven</t>
  </si>
  <si>
    <t>Frank Rousse vrij</t>
  </si>
  <si>
    <t>Bas Dorreman - Nathan van Zijll</t>
  </si>
  <si>
    <t>Bram van Hoven - Rinus van der Wal</t>
  </si>
  <si>
    <t>Wouter van der Stelt - John Verschoor</t>
  </si>
  <si>
    <t>Frank Rousse - Dennis Voorbraak</t>
  </si>
  <si>
    <t>Kees Rijborz - Christa van Helden</t>
  </si>
  <si>
    <t>Mark van Hoven vrij</t>
  </si>
  <si>
    <t>Christa van Helden - Nathan van Zijll</t>
  </si>
  <si>
    <t>Dennis Voorbraak - Mark van Hoven</t>
  </si>
  <si>
    <t>Frank Rousse - Bas Dorreman</t>
  </si>
  <si>
    <t>John Verschoor - Kees Rijborz</t>
  </si>
  <si>
    <t>Rinus van der Wal - Wouter van der Stelt</t>
  </si>
  <si>
    <t>Bram van Hoven vrij</t>
  </si>
  <si>
    <t>Bram van Hoven - Dennis Voorbraak</t>
  </si>
  <si>
    <t>Christa van Helden - Bas Dorreman</t>
  </si>
  <si>
    <t>Kees Rijborz - Rinus van der Wal</t>
  </si>
  <si>
    <t>Nathan van Zijll - John Verschoor</t>
  </si>
  <si>
    <t>Wouter van der Stelt vrij</t>
  </si>
  <si>
    <t>Bas Dorreman - Mark van Hoven</t>
  </si>
  <si>
    <t>Dennis Voorbraak - Wouter van der Stelt</t>
  </si>
  <si>
    <t>Frank Rousse - Bram van Hoven</t>
  </si>
  <si>
    <t>John Verschoor - Christa van Helden</t>
  </si>
  <si>
    <t>Rinus van der Wal - Nathan van Zijll</t>
  </si>
  <si>
    <t>Kees Rijborz vrij</t>
  </si>
  <si>
    <t>Cas Coppens - Hans de Jong</t>
  </si>
  <si>
    <t>Yfke Rousse - Elly Mathijssen</t>
  </si>
  <si>
    <t>Cynthia van Berchum - Thijs van Hoven</t>
  </si>
  <si>
    <t>Fokko Haveman - Bart Willemse</t>
  </si>
  <si>
    <t>Freek Zuidam - Dennis Hagens</t>
  </si>
  <si>
    <t>Noud Vrijdag vrij</t>
  </si>
  <si>
    <t>Bart Willemse - Cas Coppens</t>
  </si>
  <si>
    <t>Dennis Hagens - Noud Vrijdag</t>
  </si>
  <si>
    <t>Elly Mathijssen - Freek Zuidam</t>
  </si>
  <si>
    <t>Hans de Jong - Yfke Rousse</t>
  </si>
  <si>
    <t>Thijs van Hoven - Fokko Haveman</t>
  </si>
  <si>
    <t>Cynthia van Berchum vrij</t>
  </si>
  <si>
    <t>Yfke Rousse - Cas Coppens</t>
  </si>
  <si>
    <t>Cynthia van Berchum - Dennis Hagens</t>
  </si>
  <si>
    <t>Freek Zuidam - Hans de Jong</t>
  </si>
  <si>
    <t>Noud Vrijdag - Elly Mathijssen</t>
  </si>
  <si>
    <t>Thijs van Hoven - Bart Willemse</t>
  </si>
  <si>
    <t>Fokko Haveman vrij</t>
  </si>
  <si>
    <t>Bart Willemse - Yfke Rousse</t>
  </si>
  <si>
    <t>Cas Coppens - Freek Zuidam</t>
  </si>
  <si>
    <t>Dennis Hagens - Fokko Haveman</t>
  </si>
  <si>
    <t>Elly Mathijssen - Cynthia van Berchum</t>
  </si>
  <si>
    <t>Hans de Jong - Noud Vrijdag</t>
  </si>
  <si>
    <t>Thijs van Hoven vrij</t>
  </si>
  <si>
    <t>Cynthia van Berchum - Hans de Jong</t>
  </si>
  <si>
    <t>Freek Zuidam - Yfke Rousse</t>
  </si>
  <si>
    <t>Noud Vrijdag - Cas Coppens</t>
  </si>
  <si>
    <t>Thijs van Hoven - Dennis Hagens</t>
  </si>
  <si>
    <t>Bart Willemse vrij</t>
  </si>
  <si>
    <t>Bart Willemse - Freek Zuidam</t>
  </si>
  <si>
    <t>Cas Coppens - Cynthia van Berchum</t>
  </si>
  <si>
    <t>Yfke Rousse - Noud Vrijdag</t>
  </si>
  <si>
    <t>Elly Mathijssen - Thijs van Hoven</t>
  </si>
  <si>
    <t>Hans de Jong - Fokko Haveman</t>
  </si>
  <si>
    <t>Dennis Hagens vrij</t>
  </si>
  <si>
    <t>Cynthia van Berchum - Yfke Rousse</t>
  </si>
  <si>
    <t>Dennis Hagens - Bart Willemse</t>
  </si>
  <si>
    <t>Fokko Haveman - Cas Coppens</t>
  </si>
  <si>
    <t>Thijs van Hoven - Hans de Jong</t>
  </si>
  <si>
    <t>Elly Mathijssen vrij</t>
  </si>
  <si>
    <t>Bart Willemse - Noud Vrijdag</t>
  </si>
  <si>
    <t>Cas Coppens - Thijs van Hoven</t>
  </si>
  <si>
    <t>Yfke Rousse - Fokko Haveman</t>
  </si>
  <si>
    <t>Elly Mathijssen - Dennis Hagens</t>
  </si>
  <si>
    <t>Freek Zuidam - Cynthia van Berchum</t>
  </si>
  <si>
    <t>Hans de Jong vrij</t>
  </si>
  <si>
    <t>Cynthia van Berchum - Noud Vrijdag</t>
  </si>
  <si>
    <t>Dennis Hagens - Hans de Jong</t>
  </si>
  <si>
    <t>Elly Mathijssen - Bart Willemse</t>
  </si>
  <si>
    <t>Fokko Haveman - Freek Zuidam</t>
  </si>
  <si>
    <t>Thijs van Hoven - Yfke Rousse</t>
  </si>
  <si>
    <t>Cas Coppens vrij</t>
  </si>
  <si>
    <t>Cynthia van Berchum - Bart Willemse</t>
  </si>
  <si>
    <t>Freek Zuidam - Thijs van Hoven</t>
  </si>
  <si>
    <t>Noud Vrijdag - Fokko Haveman</t>
  </si>
  <si>
    <t>Yfke Rousse vrij</t>
  </si>
  <si>
    <t>Bart Willemse - Hans de Jong</t>
  </si>
  <si>
    <t>Dennis Hagens - Yfke Rousse</t>
  </si>
  <si>
    <t>Elly Mathijssen - Cas Coppens</t>
  </si>
  <si>
    <t>Fokko Haveman - Cynthia van Berchum</t>
  </si>
  <si>
    <t>Thijs van Hoven - Noud Vrijdag</t>
  </si>
  <si>
    <t>Freek Zuidam vrij</t>
  </si>
  <si>
    <t>Everard vd Luijtgaarden (4)</t>
  </si>
  <si>
    <t>Thomas Vreugdenhil - Jesse van Dalen</t>
  </si>
  <si>
    <t>Mario Stolwijk - Alex van der Pluijm</t>
  </si>
  <si>
    <t>Martin Rommens - Gerben van Helden</t>
  </si>
  <si>
    <t>Nico Kammers vrij</t>
  </si>
  <si>
    <t>Alex van der Pluijm - Benno van Ginkel</t>
  </si>
  <si>
    <t>Gerben van Helden - Nico Kammers</t>
  </si>
  <si>
    <t>Jesse van Dalen - Martin Rommens</t>
  </si>
  <si>
    <t>Michiel Willems - Thomas Vreugdenhil</t>
  </si>
  <si>
    <t>Theo Moonen - Mario Stolwijk</t>
  </si>
  <si>
    <t>Everard van de Luijtgaarden vrij</t>
  </si>
  <si>
    <t>Thomas Vreugdenhil - Benno van Ginkel</t>
  </si>
  <si>
    <t>Everard van de Luijtgaarden - Gerben van Helden</t>
  </si>
  <si>
    <t>Martin Rommens - Michiel Willems</t>
  </si>
  <si>
    <t>Nico Kammers - Jesse van Dalen</t>
  </si>
  <si>
    <t>Theo Moonen - Alex van der Pluijm</t>
  </si>
  <si>
    <t>Mario Stolwijk vrij</t>
  </si>
  <si>
    <t>Alex van der Pluijm - Thomas Vreugdenhil</t>
  </si>
  <si>
    <t>Benno van Ginkel - Martin Rommens</t>
  </si>
  <si>
    <t>Jesse van Dalen - Everard van de Luijtgaarden</t>
  </si>
  <si>
    <t>Michiel Willems - Nico Kammers</t>
  </si>
  <si>
    <t>Theo Moonen vrij</t>
  </si>
  <si>
    <t>Everard van de Luijtgaarden - Michiel Willems</t>
  </si>
  <si>
    <t>Mario Stolwijk - Jesse van Dalen</t>
  </si>
  <si>
    <t>Martin Rommens - Thomas Vreugdenhil</t>
  </si>
  <si>
    <t>Nico Kammers - Benno van Ginkel</t>
  </si>
  <si>
    <t>Theo Moonen - Gerben van Helden</t>
  </si>
  <si>
    <t>Alex van der Pluijm vrij</t>
  </si>
  <si>
    <t>Alex van der Pluijm - Martin Rommens</t>
  </si>
  <si>
    <t>Benno van Ginkel - Everard van de Luijtgaarden</t>
  </si>
  <si>
    <t>Thomas Vreugdenhil - Nico Kammers</t>
  </si>
  <si>
    <t>Jesse van Dalen - Theo Moonen</t>
  </si>
  <si>
    <t>Michiel Willems - Mario Stolwijk</t>
  </si>
  <si>
    <t>Gerben van Helden vrij</t>
  </si>
  <si>
    <t>Everard van de Luijtgaarden - Thomas Vreugdenhil</t>
  </si>
  <si>
    <t>Gerben van Helden - Alex van der Pluijm</t>
  </si>
  <si>
    <t>Mario Stolwijk - Benno van Ginkel</t>
  </si>
  <si>
    <t>Nico Kammers - Martin Rommens</t>
  </si>
  <si>
    <t>Theo Moonen - Michiel Willems</t>
  </si>
  <si>
    <t>Jesse van Dalen vrij</t>
  </si>
  <si>
    <t>Alex van der Pluijm - Nico Kammers</t>
  </si>
  <si>
    <t>Benno van Ginkel - Theo Moonen</t>
  </si>
  <si>
    <t>Thomas Vreugdenhil - Mario Stolwijk</t>
  </si>
  <si>
    <t>Jesse van Dalen - Gerben van Helden</t>
  </si>
  <si>
    <t>Martin Rommens - Everard van de Luijtgaarden</t>
  </si>
  <si>
    <t>Michiel Willems vrij</t>
  </si>
  <si>
    <t>Everard van de Luijtgaarden - Nico Kammers</t>
  </si>
  <si>
    <t>Gerben van Helden - Michiel Willems</t>
  </si>
  <si>
    <t>Mario Stolwijk - Martin Rommens</t>
  </si>
  <si>
    <t>Theo Moonen - Thomas Vreugdenhil</t>
  </si>
  <si>
    <t>Benno van Ginkel vrij</t>
  </si>
  <si>
    <t>Benno van Ginkel - Gerben van Helden</t>
  </si>
  <si>
    <t>Everard van de Luijtgaarden - Alex van der Pluijm</t>
  </si>
  <si>
    <t>Martin Rommens - Theo Moonen</t>
  </si>
  <si>
    <t>Nico Kammers - Mario Stolwijk</t>
  </si>
  <si>
    <t>Thomas Vreugdenhil vrij</t>
  </si>
  <si>
    <t>Gerben van Helden - Thomas Vreugdenhil</t>
  </si>
  <si>
    <t>Jesse van Dalen - Benno van Ginkel</t>
  </si>
  <si>
    <t>Mario Stolwijk - Everard van de Luijtgaarden</t>
  </si>
  <si>
    <t>Theo Moonen - Nico Kammers</t>
  </si>
  <si>
    <t>Martin Rommens vrij</t>
  </si>
  <si>
    <t>Everard vd Luijtgaarden - Theo Moonen</t>
  </si>
  <si>
    <t>011 Cadel Evans Great Ocean Roadrace (1.WT)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</si>
</sst>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7" formatCode="[$-40C]0.00"/>
    <numFmt numFmtId="168" formatCode="00.00.00.000"/>
  </numFmts>
  <fonts count="14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b/>
      <u/>
      <sz val="12"/>
      <name val="Karla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u/>
      <sz val="9"/>
      <name val="Arial"/>
      <family val="2"/>
    </font>
    <font>
      <b/>
      <sz val="11"/>
      <color indexed="8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70C0"/>
      <name val="Calibri"/>
      <family val="2"/>
      <scheme val="minor"/>
    </font>
    <font>
      <sz val="11"/>
      <color rgb="FF0000FF"/>
      <name val="Calibri"/>
      <family val="2"/>
      <charset val="1"/>
    </font>
    <font>
      <b/>
      <u/>
      <sz val="14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1"/>
      <color rgb="FF333333"/>
      <name val="Karla"/>
    </font>
    <font>
      <sz val="11"/>
      <color rgb="FF333333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u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/>
      <top style="medium">
        <color rgb="FFDDDDDD"/>
      </top>
      <bottom/>
      <diagonal/>
    </border>
  </borders>
  <cellStyleXfs count="120">
    <xf numFmtId="0" fontId="0" fillId="0" borderId="0"/>
    <xf numFmtId="164" fontId="36" fillId="0" borderId="0"/>
    <xf numFmtId="0" fontId="31" fillId="0" borderId="0"/>
    <xf numFmtId="0" fontId="64" fillId="0" borderId="0" applyNumberFormat="0" applyFill="0" applyBorder="0" applyAlignment="0" applyProtection="0">
      <alignment vertical="top"/>
      <protection locked="0"/>
    </xf>
    <xf numFmtId="164" fontId="68" fillId="0" borderId="0"/>
    <xf numFmtId="0" fontId="14" fillId="0" borderId="0"/>
    <xf numFmtId="0" fontId="13" fillId="0" borderId="0"/>
    <xf numFmtId="0" fontId="11" fillId="0" borderId="0"/>
    <xf numFmtId="0" fontId="11" fillId="0" borderId="0"/>
    <xf numFmtId="0" fontId="10" fillId="0" borderId="0"/>
    <xf numFmtId="0" fontId="124" fillId="0" borderId="0"/>
    <xf numFmtId="0" fontId="123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560">
    <xf numFmtId="0" fontId="0" fillId="0" borderId="0" xfId="0"/>
    <xf numFmtId="0" fontId="0" fillId="0" borderId="0" xfId="0" applyAlignment="1">
      <alignment horizontal="center"/>
    </xf>
    <xf numFmtId="0" fontId="15" fillId="0" borderId="0" xfId="0" applyFont="1"/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49" fontId="19" fillId="0" borderId="0" xfId="0" applyNumberFormat="1" applyFont="1" applyAlignment="1">
      <alignment horizontal="right"/>
    </xf>
    <xf numFmtId="0" fontId="27" fillId="0" borderId="0" xfId="0" applyFont="1"/>
    <xf numFmtId="0" fontId="30" fillId="0" borderId="0" xfId="0" applyFont="1"/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/>
    <xf numFmtId="0" fontId="35" fillId="0" borderId="0" xfId="0" applyFont="1" applyAlignment="1">
      <alignment horizontal="left"/>
    </xf>
    <xf numFmtId="0" fontId="16" fillId="0" borderId="0" xfId="0" applyFont="1"/>
    <xf numFmtId="0" fontId="26" fillId="0" borderId="0" xfId="0" applyFont="1"/>
    <xf numFmtId="0" fontId="37" fillId="0" borderId="0" xfId="0" applyFont="1"/>
    <xf numFmtId="0" fontId="38" fillId="0" borderId="0" xfId="0" applyFont="1"/>
    <xf numFmtId="0" fontId="29" fillId="0" borderId="0" xfId="0" applyFont="1" applyAlignment="1">
      <alignment horizontal="left"/>
    </xf>
    <xf numFmtId="0" fontId="24" fillId="0" borderId="0" xfId="0" applyFont="1"/>
    <xf numFmtId="0" fontId="40" fillId="0" borderId="0" xfId="0" applyFont="1"/>
    <xf numFmtId="0" fontId="21" fillId="0" borderId="0" xfId="0" applyFont="1"/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48" fillId="0" borderId="0" xfId="0" applyFont="1"/>
    <xf numFmtId="0" fontId="51" fillId="0" borderId="0" xfId="0" applyFont="1" applyAlignment="1">
      <alignment horizontal="center"/>
    </xf>
    <xf numFmtId="0" fontId="52" fillId="0" borderId="0" xfId="0" applyFont="1"/>
    <xf numFmtId="0" fontId="53" fillId="0" borderId="0" xfId="0" applyFont="1"/>
    <xf numFmtId="0" fontId="53" fillId="0" borderId="0" xfId="0" applyFont="1" applyAlignment="1">
      <alignment horizontal="left"/>
    </xf>
    <xf numFmtId="0" fontId="53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9" fillId="0" borderId="0" xfId="0" applyNumberFormat="1" applyFont="1"/>
    <xf numFmtId="1" fontId="54" fillId="0" borderId="0" xfId="0" applyNumberFormat="1" applyFont="1"/>
    <xf numFmtId="1" fontId="50" fillId="0" borderId="0" xfId="0" applyNumberFormat="1" applyFont="1"/>
    <xf numFmtId="0" fontId="55" fillId="3" borderId="0" xfId="0" applyFont="1" applyFill="1"/>
    <xf numFmtId="0" fontId="38" fillId="0" borderId="0" xfId="0" applyFont="1" applyAlignment="1">
      <alignment horizontal="left"/>
    </xf>
    <xf numFmtId="0" fontId="38" fillId="0" borderId="0" xfId="0" applyFont="1" applyAlignment="1" applyProtection="1">
      <alignment horizontal="left"/>
      <protection locked="0"/>
    </xf>
    <xf numFmtId="0" fontId="24" fillId="0" borderId="0" xfId="0" applyFont="1" applyAlignment="1">
      <alignment horizontal="center"/>
    </xf>
    <xf numFmtId="0" fontId="25" fillId="0" borderId="0" xfId="0" applyFont="1"/>
    <xf numFmtId="0" fontId="56" fillId="0" borderId="0" xfId="0" applyFont="1"/>
    <xf numFmtId="0" fontId="50" fillId="0" borderId="0" xfId="0" applyFont="1" applyAlignment="1">
      <alignment horizontal="right"/>
    </xf>
    <xf numFmtId="0" fontId="59" fillId="0" borderId="0" xfId="0" applyFont="1" applyAlignment="1">
      <alignment horizontal="right"/>
    </xf>
    <xf numFmtId="1" fontId="50" fillId="0" borderId="0" xfId="0" applyNumberFormat="1" applyFont="1" applyAlignment="1">
      <alignment horizontal="right"/>
    </xf>
    <xf numFmtId="0" fontId="58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60" fillId="0" borderId="0" xfId="0" applyFont="1"/>
    <xf numFmtId="1" fontId="23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1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3" fillId="4" borderId="0" xfId="0" applyFont="1" applyFill="1" applyAlignment="1">
      <alignment horizontal="center"/>
    </xf>
    <xf numFmtId="0" fontId="63" fillId="0" borderId="0" xfId="0" applyFont="1" applyAlignment="1">
      <alignment horizontal="left"/>
    </xf>
    <xf numFmtId="49" fontId="63" fillId="0" borderId="0" xfId="0" applyNumberFormat="1" applyFont="1" applyAlignment="1">
      <alignment horizontal="right"/>
    </xf>
    <xf numFmtId="4" fontId="23" fillId="0" borderId="0" xfId="0" applyNumberFormat="1" applyFont="1" applyAlignment="1">
      <alignment horizontal="center"/>
    </xf>
    <xf numFmtId="4" fontId="26" fillId="0" borderId="0" xfId="0" applyNumberFormat="1" applyFont="1"/>
    <xf numFmtId="4" fontId="0" fillId="0" borderId="0" xfId="0" applyNumberFormat="1"/>
    <xf numFmtId="4" fontId="30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7" fillId="0" borderId="0" xfId="0" applyNumberFormat="1" applyFont="1" applyAlignment="1">
      <alignment horizontal="center"/>
    </xf>
    <xf numFmtId="0" fontId="65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67" fillId="0" borderId="0" xfId="3" applyFont="1" applyAlignment="1" applyProtection="1"/>
    <xf numFmtId="0" fontId="34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31" fillId="0" borderId="0" xfId="3" applyFont="1" applyAlignment="1" applyProtection="1">
      <alignment horizontal="left"/>
    </xf>
    <xf numFmtId="0" fontId="30" fillId="0" borderId="0" xfId="0" applyFont="1" applyAlignment="1">
      <alignment horizontal="left" vertical="center"/>
    </xf>
    <xf numFmtId="0" fontId="53" fillId="0" borderId="0" xfId="3" applyFont="1" applyAlignment="1" applyProtection="1">
      <alignment horizontal="left"/>
    </xf>
    <xf numFmtId="0" fontId="70" fillId="0" borderId="0" xfId="3" applyFont="1" applyAlignment="1" applyProtection="1">
      <alignment horizontal="left"/>
    </xf>
    <xf numFmtId="0" fontId="72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73" fillId="0" borderId="0" xfId="0" applyFont="1" applyAlignment="1">
      <alignment horizontal="center"/>
    </xf>
    <xf numFmtId="0" fontId="73" fillId="0" borderId="0" xfId="0" applyFont="1"/>
    <xf numFmtId="0" fontId="74" fillId="0" borderId="0" xfId="0" applyFont="1"/>
    <xf numFmtId="1" fontId="25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38" fillId="0" borderId="0" xfId="3" applyFont="1" applyAlignment="1" applyProtection="1">
      <alignment horizontal="left"/>
    </xf>
    <xf numFmtId="0" fontId="33" fillId="0" borderId="0" xfId="3" applyFont="1" applyAlignment="1" applyProtection="1">
      <alignment horizontal="left"/>
    </xf>
    <xf numFmtId="0" fontId="75" fillId="0" borderId="0" xfId="3" applyFont="1" applyAlignment="1" applyProtection="1"/>
    <xf numFmtId="4" fontId="76" fillId="0" borderId="0" xfId="0" applyNumberFormat="1" applyFont="1" applyAlignment="1">
      <alignment horizontal="center"/>
    </xf>
    <xf numFmtId="0" fontId="0" fillId="6" borderId="0" xfId="0" applyFill="1"/>
    <xf numFmtId="0" fontId="26" fillId="7" borderId="0" xfId="0" applyFont="1" applyFill="1"/>
    <xf numFmtId="0" fontId="0" fillId="8" borderId="0" xfId="0" applyFill="1"/>
    <xf numFmtId="0" fontId="17" fillId="0" borderId="0" xfId="0" applyFont="1"/>
    <xf numFmtId="0" fontId="77" fillId="0" borderId="0" xfId="0" applyFont="1" applyAlignment="1">
      <alignment horizontal="left"/>
    </xf>
    <xf numFmtId="0" fontId="78" fillId="0" borderId="0" xfId="0" applyFont="1" applyAlignment="1">
      <alignment horizontal="left"/>
    </xf>
    <xf numFmtId="0" fontId="79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80" fillId="0" borderId="0" xfId="0" applyFont="1" applyAlignment="1">
      <alignment horizontal="left"/>
    </xf>
    <xf numFmtId="0" fontId="81" fillId="0" borderId="0" xfId="0" applyFont="1" applyAlignment="1" applyProtection="1">
      <alignment horizontal="left"/>
      <protection locked="0"/>
    </xf>
    <xf numFmtId="0" fontId="31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0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31" fillId="0" borderId="0" xfId="3" applyFont="1" applyAlignment="1" applyProtection="1">
      <alignment horizontal="center"/>
    </xf>
    <xf numFmtId="0" fontId="82" fillId="0" borderId="0" xfId="0" applyFont="1" applyAlignment="1" applyProtection="1">
      <alignment horizontal="left"/>
      <protection locked="0"/>
    </xf>
    <xf numFmtId="0" fontId="82" fillId="0" borderId="0" xfId="0" applyFont="1" applyProtection="1">
      <protection locked="0"/>
    </xf>
    <xf numFmtId="0" fontId="25" fillId="0" borderId="0" xfId="0" applyFont="1" applyAlignment="1" applyProtection="1">
      <alignment horizontal="center"/>
      <protection locked="0"/>
    </xf>
    <xf numFmtId="0" fontId="25" fillId="3" borderId="0" xfId="0" applyFont="1" applyFill="1" applyAlignment="1">
      <alignment horizontal="center"/>
    </xf>
    <xf numFmtId="4" fontId="25" fillId="0" borderId="0" xfId="0" applyNumberFormat="1" applyFont="1" applyAlignment="1">
      <alignment horizontal="center"/>
    </xf>
    <xf numFmtId="0" fontId="23" fillId="0" borderId="0" xfId="3" applyFont="1" applyAlignment="1" applyProtection="1">
      <alignment horizontal="left"/>
    </xf>
    <xf numFmtId="0" fontId="23" fillId="0" borderId="0" xfId="0" applyFont="1" applyAlignment="1">
      <alignment horizontal="left"/>
    </xf>
    <xf numFmtId="0" fontId="84" fillId="0" borderId="0" xfId="3" applyFont="1" applyAlignment="1" applyProtection="1">
      <alignment horizontal="left"/>
    </xf>
    <xf numFmtId="0" fontId="26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4" fillId="0" borderId="0" xfId="0" applyFont="1"/>
    <xf numFmtId="0" fontId="39" fillId="0" borderId="0" xfId="0" applyFont="1" applyAlignment="1">
      <alignment horizontal="center"/>
    </xf>
    <xf numFmtId="49" fontId="25" fillId="0" borderId="0" xfId="0" applyNumberFormat="1" applyFont="1"/>
    <xf numFmtId="49" fontId="71" fillId="0" borderId="0" xfId="0" applyNumberFormat="1" applyFont="1"/>
    <xf numFmtId="0" fontId="25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4" fontId="47" fillId="0" borderId="0" xfId="0" applyNumberFormat="1" applyFont="1" applyAlignment="1">
      <alignment horizontal="center"/>
    </xf>
    <xf numFmtId="4" fontId="45" fillId="0" borderId="0" xfId="0" applyNumberFormat="1" applyFont="1" applyAlignment="1">
      <alignment horizontal="center"/>
    </xf>
    <xf numFmtId="4" fontId="46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left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17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49" fontId="16" fillId="0" borderId="0" xfId="0" applyNumberFormat="1" applyFont="1"/>
    <xf numFmtId="0" fontId="22" fillId="0" borderId="0" xfId="0" applyFont="1"/>
    <xf numFmtId="0" fontId="89" fillId="0" borderId="0" xfId="0" applyFont="1"/>
    <xf numFmtId="0" fontId="53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3" fillId="0" borderId="0" xfId="0" applyNumberFormat="1" applyFont="1"/>
    <xf numFmtId="4" fontId="17" fillId="0" borderId="0" xfId="0" applyNumberFormat="1" applyFont="1"/>
    <xf numFmtId="4" fontId="91" fillId="0" borderId="0" xfId="0" applyNumberFormat="1" applyFont="1"/>
    <xf numFmtId="4" fontId="43" fillId="0" borderId="0" xfId="0" applyNumberFormat="1" applyFont="1"/>
    <xf numFmtId="0" fontId="43" fillId="0" borderId="0" xfId="0" applyFont="1"/>
    <xf numFmtId="0" fontId="53" fillId="0" borderId="1" xfId="0" applyFont="1" applyBorder="1" applyAlignment="1">
      <alignment horizontal="right"/>
    </xf>
    <xf numFmtId="0" fontId="53" fillId="0" borderId="1" xfId="0" applyFont="1" applyBorder="1"/>
    <xf numFmtId="4" fontId="17" fillId="0" borderId="1" xfId="0" applyNumberFormat="1" applyFont="1" applyBorder="1"/>
    <xf numFmtId="0" fontId="53" fillId="0" borderId="2" xfId="0" applyFont="1" applyBorder="1" applyAlignment="1">
      <alignment horizontal="right"/>
    </xf>
    <xf numFmtId="0" fontId="53" fillId="0" borderId="2" xfId="0" applyFont="1" applyBorder="1"/>
    <xf numFmtId="4" fontId="17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3" fillId="0" borderId="2" xfId="0" applyFont="1" applyBorder="1"/>
    <xf numFmtId="4" fontId="43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3" fillId="0" borderId="1" xfId="0" applyNumberFormat="1" applyFont="1" applyBorder="1"/>
    <xf numFmtId="0" fontId="43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17" fillId="0" borderId="1" xfId="0" applyFont="1" applyBorder="1"/>
    <xf numFmtId="0" fontId="92" fillId="0" borderId="1" xfId="0" applyFont="1" applyBorder="1"/>
    <xf numFmtId="0" fontId="31" fillId="0" borderId="0" xfId="0" applyFont="1"/>
    <xf numFmtId="1" fontId="50" fillId="0" borderId="0" xfId="0" applyNumberFormat="1" applyFont="1" applyAlignment="1">
      <alignment horizontal="center"/>
    </xf>
    <xf numFmtId="1" fontId="73" fillId="0" borderId="0" xfId="0" applyNumberFormat="1" applyFont="1"/>
    <xf numFmtId="0" fontId="73" fillId="0" borderId="0" xfId="0" applyFont="1" applyAlignment="1">
      <alignment horizontal="right"/>
    </xf>
    <xf numFmtId="0" fontId="73" fillId="0" borderId="0" xfId="0" applyFont="1" applyAlignment="1">
      <alignment horizontal="left"/>
    </xf>
    <xf numFmtId="49" fontId="53" fillId="0" borderId="0" xfId="0" applyNumberFormat="1" applyFont="1" applyAlignment="1">
      <alignment horizontal="center"/>
    </xf>
    <xf numFmtId="4" fontId="53" fillId="0" borderId="0" xfId="0" applyNumberFormat="1" applyFont="1" applyAlignment="1">
      <alignment horizontal="left"/>
    </xf>
    <xf numFmtId="4" fontId="53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67" fillId="0" borderId="0" xfId="3" applyFont="1" applyAlignment="1" applyProtection="1">
      <alignment horizontal="left"/>
    </xf>
    <xf numFmtId="0" fontId="26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88" fillId="0" borderId="0" xfId="0" applyFont="1"/>
    <xf numFmtId="0" fontId="71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5" fillId="0" borderId="3" xfId="0" applyFont="1" applyBorder="1" applyAlignment="1">
      <alignment horizontal="left"/>
    </xf>
    <xf numFmtId="1" fontId="25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4" fillId="0" borderId="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79" fillId="0" borderId="0" xfId="0" applyFont="1"/>
    <xf numFmtId="1" fontId="53" fillId="0" borderId="0" xfId="0" applyNumberFormat="1" applyFont="1"/>
    <xf numFmtId="1" fontId="17" fillId="0" borderId="0" xfId="0" applyNumberFormat="1" applyFont="1"/>
    <xf numFmtId="0" fontId="92" fillId="0" borderId="0" xfId="3" applyFont="1" applyAlignment="1" applyProtection="1">
      <alignment horizontal="left"/>
    </xf>
    <xf numFmtId="0" fontId="101" fillId="0" borderId="0" xfId="3" applyFont="1" applyAlignment="1" applyProtection="1">
      <alignment horizontal="left"/>
    </xf>
    <xf numFmtId="0" fontId="52" fillId="0" borderId="0" xfId="3" applyFont="1" applyAlignment="1" applyProtection="1">
      <alignment horizontal="left"/>
    </xf>
    <xf numFmtId="0" fontId="63" fillId="0" borderId="0" xfId="0" applyFont="1"/>
    <xf numFmtId="0" fontId="18" fillId="0" borderId="0" xfId="0" applyFont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4" fillId="0" borderId="0" xfId="3" applyFont="1" applyAlignment="1" applyProtection="1"/>
    <xf numFmtId="0" fontId="29" fillId="0" borderId="0" xfId="0" applyFont="1" applyAlignment="1">
      <alignment horizontal="left" wrapText="1"/>
    </xf>
    <xf numFmtId="49" fontId="77" fillId="0" borderId="0" xfId="0" applyNumberFormat="1" applyFont="1" applyAlignment="1">
      <alignment horizontal="right"/>
    </xf>
    <xf numFmtId="0" fontId="25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76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4" fillId="0" borderId="0" xfId="3" applyFont="1" applyAlignment="1" applyProtection="1">
      <alignment horizontal="left"/>
    </xf>
    <xf numFmtId="0" fontId="25" fillId="0" borderId="0" xfId="3" applyFont="1" applyAlignment="1" applyProtection="1">
      <alignment horizontal="left"/>
    </xf>
    <xf numFmtId="49" fontId="0" fillId="0" borderId="0" xfId="0" applyNumberFormat="1"/>
    <xf numFmtId="0" fontId="31" fillId="0" borderId="0" xfId="0" applyFont="1" applyAlignment="1">
      <alignment horizontal="center"/>
    </xf>
    <xf numFmtId="0" fontId="77" fillId="0" borderId="0" xfId="0" applyFont="1"/>
    <xf numFmtId="4" fontId="0" fillId="0" borderId="0" xfId="0" applyNumberFormat="1" applyAlignment="1">
      <alignment horizontal="left"/>
    </xf>
    <xf numFmtId="0" fontId="24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5" fillId="0" borderId="0" xfId="0" applyNumberFormat="1" applyFont="1" applyAlignment="1">
      <alignment horizontal="left"/>
    </xf>
    <xf numFmtId="0" fontId="24" fillId="0" borderId="0" xfId="0" applyFont="1" applyProtection="1">
      <protection locked="0"/>
    </xf>
    <xf numFmtId="0" fontId="60" fillId="0" borderId="0" xfId="0" applyFont="1" applyAlignment="1">
      <alignment wrapText="1"/>
    </xf>
    <xf numFmtId="0" fontId="29" fillId="0" borderId="0" xfId="3" applyFont="1" applyAlignment="1" applyProtection="1">
      <alignment horizontal="left"/>
    </xf>
    <xf numFmtId="49" fontId="38" fillId="0" borderId="0" xfId="0" applyNumberFormat="1" applyFont="1" applyAlignment="1">
      <alignment horizontal="center"/>
    </xf>
    <xf numFmtId="49" fontId="31" fillId="0" borderId="0" xfId="0" applyNumberFormat="1" applyFont="1" applyAlignment="1">
      <alignment horizontal="center"/>
    </xf>
    <xf numFmtId="49" fontId="31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5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0" fontId="103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3" fillId="0" borderId="0" xfId="0" applyNumberFormat="1" applyFont="1" applyAlignment="1">
      <alignment horizontal="right"/>
    </xf>
    <xf numFmtId="0" fontId="104" fillId="0" borderId="0" xfId="0" applyFont="1"/>
    <xf numFmtId="49" fontId="53" fillId="0" borderId="1" xfId="0" applyNumberFormat="1" applyFont="1" applyBorder="1" applyAlignment="1">
      <alignment horizontal="right"/>
    </xf>
    <xf numFmtId="0" fontId="104" fillId="0" borderId="1" xfId="0" applyFont="1" applyBorder="1"/>
    <xf numFmtId="0" fontId="53" fillId="0" borderId="1" xfId="0" applyFont="1" applyBorder="1" applyAlignment="1">
      <alignment horizontal="left"/>
    </xf>
    <xf numFmtId="4" fontId="17" fillId="0" borderId="1" xfId="0" applyNumberFormat="1" applyFont="1" applyBorder="1" applyAlignment="1">
      <alignment horizontal="center"/>
    </xf>
    <xf numFmtId="49" fontId="53" fillId="0" borderId="2" xfId="0" applyNumberFormat="1" applyFont="1" applyBorder="1" applyAlignment="1">
      <alignment horizontal="right"/>
    </xf>
    <xf numFmtId="1" fontId="17" fillId="0" borderId="0" xfId="0" applyNumberFormat="1" applyFont="1" applyAlignment="1">
      <alignment horizontal="center"/>
    </xf>
    <xf numFmtId="4" fontId="17" fillId="0" borderId="2" xfId="0" applyNumberFormat="1" applyFont="1" applyBorder="1" applyAlignment="1">
      <alignment horizontal="center"/>
    </xf>
    <xf numFmtId="1" fontId="53" fillId="0" borderId="0" xfId="0" applyNumberFormat="1" applyFont="1" applyAlignment="1">
      <alignment horizontal="left"/>
    </xf>
    <xf numFmtId="0" fontId="52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right"/>
    </xf>
    <xf numFmtId="0" fontId="53" fillId="0" borderId="2" xfId="0" applyFont="1" applyBorder="1" applyAlignment="1">
      <alignment horizontal="left"/>
    </xf>
    <xf numFmtId="0" fontId="53" fillId="0" borderId="0" xfId="3" applyFont="1" applyBorder="1" applyAlignment="1" applyProtection="1">
      <alignment horizontal="left"/>
    </xf>
    <xf numFmtId="0" fontId="53" fillId="0" borderId="1" xfId="3" applyFont="1" applyBorder="1" applyAlignment="1" applyProtection="1">
      <alignment horizontal="left"/>
    </xf>
    <xf numFmtId="0" fontId="43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100" fillId="0" borderId="0" xfId="0" applyNumberFormat="1" applyFont="1" applyAlignment="1">
      <alignment horizontal="left"/>
    </xf>
    <xf numFmtId="0" fontId="15" fillId="2" borderId="0" xfId="0" applyFont="1" applyFill="1"/>
    <xf numFmtId="0" fontId="28" fillId="2" borderId="0" xfId="0" applyFont="1" applyFill="1"/>
    <xf numFmtId="0" fontId="29" fillId="0" borderId="0" xfId="0" applyFont="1"/>
    <xf numFmtId="0" fontId="68" fillId="0" borderId="0" xfId="3" applyFont="1" applyAlignment="1" applyProtection="1"/>
    <xf numFmtId="0" fontId="69" fillId="0" borderId="0" xfId="0" applyFont="1"/>
    <xf numFmtId="0" fontId="66" fillId="0" borderId="0" xfId="0" applyFont="1"/>
    <xf numFmtId="0" fontId="88" fillId="2" borderId="0" xfId="0" applyFont="1" applyFill="1"/>
    <xf numFmtId="0" fontId="27" fillId="3" borderId="0" xfId="0" applyFont="1" applyFill="1"/>
    <xf numFmtId="0" fontId="17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4" fillId="0" borderId="0" xfId="0" applyFont="1" applyAlignment="1" applyProtection="1">
      <alignment horizontal="left"/>
      <protection locked="0"/>
    </xf>
    <xf numFmtId="0" fontId="100" fillId="0" borderId="0" xfId="0" applyFont="1"/>
    <xf numFmtId="0" fontId="24" fillId="0" borderId="0" xfId="3" applyFont="1" applyBorder="1" applyAlignment="1" applyProtection="1">
      <alignment horizontal="left"/>
    </xf>
    <xf numFmtId="0" fontId="24" fillId="0" borderId="0" xfId="0" applyFont="1" applyAlignment="1">
      <alignment horizontal="right"/>
    </xf>
    <xf numFmtId="0" fontId="25" fillId="0" borderId="0" xfId="0" quotePrefix="1" applyFont="1"/>
    <xf numFmtId="165" fontId="27" fillId="0" borderId="0" xfId="0" applyNumberFormat="1" applyFont="1" applyAlignment="1">
      <alignment horizontal="center"/>
    </xf>
    <xf numFmtId="0" fontId="50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27" fillId="0" borderId="0" xfId="0" applyNumberFormat="1" applyFont="1"/>
    <xf numFmtId="0" fontId="64" fillId="0" borderId="0" xfId="3" applyAlignment="1" applyProtection="1"/>
    <xf numFmtId="0" fontId="64" fillId="0" borderId="0" xfId="3" applyAlignment="1" applyProtection="1">
      <alignment horizontal="left"/>
    </xf>
    <xf numFmtId="0" fontId="106" fillId="0" borderId="0" xfId="0" applyFont="1"/>
    <xf numFmtId="0" fontId="109" fillId="0" borderId="0" xfId="0" applyFont="1"/>
    <xf numFmtId="49" fontId="24" fillId="0" borderId="0" xfId="0" applyNumberFormat="1" applyFont="1"/>
    <xf numFmtId="4" fontId="24" fillId="0" borderId="0" xfId="0" applyNumberFormat="1" applyFont="1" applyAlignment="1">
      <alignment horizontal="center"/>
    </xf>
    <xf numFmtId="4" fontId="26" fillId="0" borderId="0" xfId="0" applyNumberFormat="1" applyFont="1" applyAlignment="1">
      <alignment horizontal="center"/>
    </xf>
    <xf numFmtId="0" fontId="107" fillId="0" borderId="0" xfId="0" applyFont="1" applyAlignment="1">
      <alignment vertical="top"/>
    </xf>
    <xf numFmtId="4" fontId="110" fillId="0" borderId="0" xfId="0" applyNumberFormat="1" applyFont="1" applyAlignment="1">
      <alignment horizontal="center"/>
    </xf>
    <xf numFmtId="49" fontId="24" fillId="0" borderId="0" xfId="0" applyNumberFormat="1" applyFont="1" applyAlignment="1">
      <alignment horizontal="center"/>
    </xf>
    <xf numFmtId="4" fontId="24" fillId="0" borderId="0" xfId="0" applyNumberFormat="1" applyFont="1"/>
    <xf numFmtId="1" fontId="24" fillId="0" borderId="0" xfId="0" applyNumberFormat="1" applyFont="1" applyAlignment="1">
      <alignment horizontal="center"/>
    </xf>
    <xf numFmtId="1" fontId="26" fillId="0" borderId="0" xfId="0" applyNumberFormat="1" applyFont="1" applyAlignment="1">
      <alignment horizontal="center"/>
    </xf>
    <xf numFmtId="4" fontId="27" fillId="0" borderId="0" xfId="0" applyNumberFormat="1" applyFont="1"/>
    <xf numFmtId="1" fontId="24" fillId="0" borderId="0" xfId="0" applyNumberFormat="1" applyFont="1"/>
    <xf numFmtId="0" fontId="46" fillId="0" borderId="0" xfId="0" applyFont="1"/>
    <xf numFmtId="4" fontId="108" fillId="0" borderId="0" xfId="0" applyNumberFormat="1" applyFont="1"/>
    <xf numFmtId="4" fontId="33" fillId="0" borderId="0" xfId="0" applyNumberFormat="1" applyFont="1"/>
    <xf numFmtId="0" fontId="111" fillId="0" borderId="0" xfId="0" applyFont="1"/>
    <xf numFmtId="0" fontId="112" fillId="0" borderId="0" xfId="0" applyFont="1" applyAlignment="1">
      <alignment vertical="top"/>
    </xf>
    <xf numFmtId="49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4" fontId="26" fillId="0" borderId="0" xfId="0" applyNumberFormat="1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05" fillId="5" borderId="0" xfId="0" applyFont="1" applyFill="1"/>
    <xf numFmtId="0" fontId="0" fillId="5" borderId="0" xfId="0" applyFill="1"/>
    <xf numFmtId="0" fontId="0" fillId="0" borderId="1" xfId="0" applyBorder="1"/>
    <xf numFmtId="0" fontId="24" fillId="0" borderId="1" xfId="0" applyFont="1" applyBorder="1" applyAlignment="1">
      <alignment horizontal="left"/>
    </xf>
    <xf numFmtId="0" fontId="24" fillId="0" borderId="0" xfId="3" applyFont="1" applyFill="1" applyAlignment="1" applyProtection="1"/>
    <xf numFmtId="49" fontId="24" fillId="0" borderId="0" xfId="0" applyNumberFormat="1" applyFont="1" applyAlignment="1">
      <alignment horizontal="right"/>
    </xf>
    <xf numFmtId="0" fontId="108" fillId="0" borderId="0" xfId="0" applyFont="1" applyAlignment="1">
      <alignment horizontal="left"/>
    </xf>
    <xf numFmtId="0" fontId="108" fillId="0" borderId="0" xfId="0" applyFont="1" applyAlignment="1">
      <alignment horizontal="center"/>
    </xf>
    <xf numFmtId="0" fontId="110" fillId="0" borderId="0" xfId="0" applyFont="1" applyAlignment="1">
      <alignment horizontal="center"/>
    </xf>
    <xf numFmtId="3" fontId="23" fillId="0" borderId="0" xfId="0" applyNumberFormat="1" applyFont="1" applyAlignment="1">
      <alignment horizontal="center"/>
    </xf>
    <xf numFmtId="0" fontId="27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23" fillId="0" borderId="1" xfId="0" applyNumberFormat="1" applyFont="1" applyBorder="1" applyAlignment="1">
      <alignment horizontal="center"/>
    </xf>
    <xf numFmtId="4" fontId="23" fillId="0" borderId="2" xfId="0" applyNumberFormat="1" applyFont="1" applyBorder="1" applyAlignment="1">
      <alignment horizontal="center"/>
    </xf>
    <xf numFmtId="49" fontId="24" fillId="0" borderId="1" xfId="0" applyNumberFormat="1" applyFont="1" applyBorder="1" applyAlignment="1">
      <alignment horizontal="right"/>
    </xf>
    <xf numFmtId="49" fontId="108" fillId="0" borderId="0" xfId="0" applyNumberFormat="1" applyFont="1" applyAlignment="1">
      <alignment horizontal="right"/>
    </xf>
    <xf numFmtId="0" fontId="64" fillId="0" borderId="0" xfId="3" applyNumberFormat="1" applyAlignment="1" applyProtection="1">
      <alignment horizontal="left"/>
    </xf>
    <xf numFmtId="0" fontId="64" fillId="0" borderId="0" xfId="3" applyNumberFormat="1" applyAlignment="1" applyProtection="1"/>
    <xf numFmtId="3" fontId="24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7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31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4" fillId="0" borderId="0" xfId="0" applyFont="1" applyAlignment="1">
      <alignment horizontal="center" wrapText="1"/>
    </xf>
    <xf numFmtId="0" fontId="68" fillId="0" borderId="0" xfId="3" applyNumberFormat="1" applyFont="1" applyAlignment="1" applyProtection="1"/>
    <xf numFmtId="49" fontId="23" fillId="0" borderId="0" xfId="0" applyNumberFormat="1" applyFont="1" applyAlignment="1">
      <alignment horizontal="center"/>
    </xf>
    <xf numFmtId="0" fontId="23" fillId="0" borderId="0" xfId="0" applyFont="1"/>
    <xf numFmtId="0" fontId="23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5" fillId="0" borderId="1" xfId="0" applyNumberFormat="1" applyFont="1" applyBorder="1" applyAlignment="1">
      <alignment horizontal="center"/>
    </xf>
    <xf numFmtId="1" fontId="25" fillId="0" borderId="2" xfId="0" applyNumberFormat="1" applyFont="1" applyBorder="1" applyAlignment="1">
      <alignment horizontal="center"/>
    </xf>
    <xf numFmtId="49" fontId="53" fillId="0" borderId="3" xfId="0" applyNumberFormat="1" applyFont="1" applyBorder="1" applyAlignment="1">
      <alignment horizontal="right"/>
    </xf>
    <xf numFmtId="0" fontId="0" fillId="0" borderId="3" xfId="0" applyBorder="1"/>
    <xf numFmtId="4" fontId="17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5" fillId="0" borderId="0" xfId="0" applyFont="1" applyAlignment="1" applyProtection="1">
      <alignment horizontal="left"/>
      <protection locked="0"/>
    </xf>
    <xf numFmtId="49" fontId="25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31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53" fillId="0" borderId="2" xfId="0" applyNumberFormat="1" applyFont="1" applyBorder="1"/>
    <xf numFmtId="1" fontId="53" fillId="0" borderId="1" xfId="0" applyNumberFormat="1" applyFont="1" applyBorder="1"/>
    <xf numFmtId="0" fontId="104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3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2" fillId="0" borderId="0" xfId="0" applyFont="1"/>
    <xf numFmtId="0" fontId="0" fillId="10" borderId="0" xfId="0" applyFill="1"/>
    <xf numFmtId="0" fontId="29" fillId="0" borderId="0" xfId="0" applyFont="1" applyAlignment="1">
      <alignment horizontal="center" wrapText="1"/>
    </xf>
    <xf numFmtId="0" fontId="24" fillId="0" borderId="0" xfId="3" applyFont="1" applyBorder="1" applyAlignment="1" applyProtection="1"/>
    <xf numFmtId="49" fontId="24" fillId="0" borderId="0" xfId="0" applyNumberFormat="1" applyFont="1" applyAlignment="1">
      <alignment horizontal="left"/>
    </xf>
    <xf numFmtId="49" fontId="108" fillId="0" borderId="1" xfId="0" applyNumberFormat="1" applyFont="1" applyBorder="1" applyAlignment="1">
      <alignment horizontal="right"/>
    </xf>
    <xf numFmtId="1" fontId="17" fillId="0" borderId="1" xfId="0" applyNumberFormat="1" applyFont="1" applyBorder="1" applyAlignment="1">
      <alignment horizontal="center"/>
    </xf>
    <xf numFmtId="1" fontId="17" fillId="0" borderId="2" xfId="0" applyNumberFormat="1" applyFont="1" applyBorder="1" applyAlignment="1">
      <alignment horizontal="center"/>
    </xf>
    <xf numFmtId="0" fontId="120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4" fillId="0" borderId="1" xfId="3" applyFont="1" applyBorder="1" applyAlignment="1" applyProtection="1">
      <alignment horizontal="left"/>
    </xf>
    <xf numFmtId="0" fontId="24" fillId="0" borderId="1" xfId="0" applyFont="1" applyBorder="1"/>
    <xf numFmtId="0" fontId="27" fillId="10" borderId="0" xfId="0" applyFont="1" applyFill="1"/>
    <xf numFmtId="2" fontId="96" fillId="10" borderId="0" xfId="3" applyNumberFormat="1" applyFont="1" applyFill="1" applyAlignment="1" applyProtection="1">
      <alignment horizontal="left"/>
    </xf>
    <xf numFmtId="0" fontId="121" fillId="0" borderId="0" xfId="0" applyFont="1"/>
    <xf numFmtId="0" fontId="95" fillId="0" borderId="0" xfId="0" applyFont="1" applyAlignment="1">
      <alignment horizontal="center"/>
    </xf>
    <xf numFmtId="0" fontId="10" fillId="0" borderId="0" xfId="0" applyFont="1"/>
    <xf numFmtId="0" fontId="122" fillId="0" borderId="0" xfId="0" applyFont="1"/>
    <xf numFmtId="0" fontId="125" fillId="0" borderId="0" xfId="0" applyFont="1" applyAlignment="1">
      <alignment horizontal="center"/>
    </xf>
    <xf numFmtId="0" fontId="100" fillId="0" borderId="0" xfId="0" applyFont="1" applyAlignment="1">
      <alignment horizontal="left"/>
    </xf>
    <xf numFmtId="0" fontId="100" fillId="0" borderId="0" xfId="0" applyFont="1" applyAlignment="1" applyProtection="1">
      <alignment horizontal="left"/>
      <protection locked="0"/>
    </xf>
    <xf numFmtId="0" fontId="86" fillId="0" borderId="0" xfId="0" applyFont="1" applyAlignment="1">
      <alignment horizontal="center"/>
    </xf>
    <xf numFmtId="0" fontId="53" fillId="0" borderId="0" xfId="0" applyFont="1" applyAlignment="1">
      <alignment horizontal="left" vertical="center"/>
    </xf>
    <xf numFmtId="4" fontId="53" fillId="0" borderId="0" xfId="0" applyNumberFormat="1" applyFont="1" applyAlignment="1">
      <alignment horizontal="left" vertical="center"/>
    </xf>
    <xf numFmtId="4" fontId="53" fillId="0" borderId="0" xfId="0" applyNumberFormat="1" applyFont="1" applyAlignment="1">
      <alignment horizontal="center" vertical="center"/>
    </xf>
    <xf numFmtId="4" fontId="26" fillId="0" borderId="0" xfId="0" applyNumberFormat="1" applyFont="1" applyAlignment="1">
      <alignment horizontal="center" vertical="center"/>
    </xf>
    <xf numFmtId="0" fontId="127" fillId="0" borderId="0" xfId="0" applyFont="1"/>
    <xf numFmtId="0" fontId="126" fillId="0" borderId="0" xfId="0" applyFont="1"/>
    <xf numFmtId="0" fontId="126" fillId="0" borderId="0" xfId="0" applyFont="1" applyAlignment="1">
      <alignment horizontal="center"/>
    </xf>
    <xf numFmtId="0" fontId="44" fillId="10" borderId="0" xfId="0" applyFont="1" applyFill="1"/>
    <xf numFmtId="0" fontId="0" fillId="10" borderId="0" xfId="0" applyFill="1" applyAlignment="1">
      <alignment horizontal="center"/>
    </xf>
    <xf numFmtId="0" fontId="53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4" fillId="0" borderId="0" xfId="0" applyFont="1" applyAlignment="1" applyProtection="1">
      <alignment horizontal="center"/>
      <protection locked="0"/>
    </xf>
    <xf numFmtId="0" fontId="22" fillId="0" borderId="0" xfId="0" applyFont="1" applyAlignment="1">
      <alignment horizontal="left"/>
    </xf>
    <xf numFmtId="2" fontId="23" fillId="0" borderId="0" xfId="0" applyNumberFormat="1" applyFont="1" applyAlignment="1">
      <alignment horizontal="center"/>
    </xf>
    <xf numFmtId="0" fontId="35" fillId="0" borderId="0" xfId="0" applyFont="1"/>
    <xf numFmtId="0" fontId="51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53" fillId="0" borderId="0" xfId="0" applyFont="1" applyAlignment="1">
      <alignment horizontal="center"/>
    </xf>
    <xf numFmtId="9" fontId="51" fillId="0" borderId="0" xfId="0" applyNumberFormat="1" applyFont="1" applyAlignment="1">
      <alignment horizontal="center"/>
    </xf>
    <xf numFmtId="0" fontId="128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5" fillId="0" borderId="0" xfId="0" applyNumberFormat="1" applyFont="1"/>
    <xf numFmtId="0" fontId="0" fillId="3" borderId="0" xfId="0" applyFill="1" applyAlignment="1">
      <alignment horizontal="center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19" fillId="0" borderId="0" xfId="0" applyFont="1" applyAlignment="1">
      <alignment horizontal="right"/>
    </xf>
    <xf numFmtId="0" fontId="31" fillId="0" borderId="0" xfId="0" applyFont="1" applyAlignment="1" applyProtection="1">
      <alignment horizontal="right"/>
      <protection locked="0"/>
    </xf>
    <xf numFmtId="0" fontId="31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31" fillId="0" borderId="0" xfId="3" applyNumberFormat="1" applyFont="1" applyFill="1" applyAlignment="1" applyProtection="1">
      <alignment horizontal="right"/>
    </xf>
    <xf numFmtId="0" fontId="68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31" fillId="0" borderId="0" xfId="3" applyFont="1" applyFill="1" applyAlignment="1" applyProtection="1">
      <alignment horizontal="left"/>
    </xf>
    <xf numFmtId="0" fontId="68" fillId="0" borderId="0" xfId="3" applyFont="1" applyFill="1" applyAlignment="1" applyProtection="1"/>
    <xf numFmtId="0" fontId="64" fillId="0" borderId="0" xfId="3" applyFill="1" applyAlignment="1" applyProtection="1"/>
    <xf numFmtId="0" fontId="64" fillId="0" borderId="0" xfId="3" applyFill="1" applyAlignment="1" applyProtection="1">
      <alignment horizontal="left"/>
    </xf>
    <xf numFmtId="0" fontId="25" fillId="11" borderId="0" xfId="0" applyFont="1" applyFill="1" applyAlignment="1">
      <alignment horizontal="left"/>
    </xf>
    <xf numFmtId="0" fontId="106" fillId="0" borderId="0" xfId="0" applyFont="1" applyAlignment="1">
      <alignment horizontal="center"/>
    </xf>
    <xf numFmtId="0" fontId="129" fillId="0" borderId="0" xfId="0" applyFont="1" applyAlignment="1">
      <alignment horizontal="center"/>
    </xf>
    <xf numFmtId="0" fontId="98" fillId="0" borderId="0" xfId="0" applyFont="1" applyAlignment="1">
      <alignment horizontal="left"/>
    </xf>
    <xf numFmtId="0" fontId="37" fillId="3" borderId="0" xfId="0" applyFont="1" applyFill="1" applyAlignment="1">
      <alignment horizontal="left"/>
    </xf>
    <xf numFmtId="0" fontId="33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71" fillId="0" borderId="0" xfId="0" applyNumberFormat="1" applyFont="1" applyAlignment="1">
      <alignment horizontal="center"/>
    </xf>
    <xf numFmtId="4" fontId="71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right" vertical="center"/>
    </xf>
    <xf numFmtId="0" fontId="26" fillId="12" borderId="0" xfId="0" applyFont="1" applyFill="1"/>
    <xf numFmtId="0" fontId="0" fillId="12" borderId="0" xfId="0" applyFill="1"/>
    <xf numFmtId="0" fontId="24" fillId="0" borderId="0" xfId="3" applyNumberFormat="1" applyFont="1" applyAlignment="1" applyProtection="1">
      <alignment horizontal="right"/>
    </xf>
    <xf numFmtId="0" fontId="24" fillId="0" borderId="0" xfId="3" applyFont="1" applyAlignment="1" applyProtection="1">
      <alignment horizontal="center"/>
    </xf>
    <xf numFmtId="0" fontId="24" fillId="0" borderId="3" xfId="3" applyFont="1" applyBorder="1" applyAlignment="1" applyProtection="1">
      <alignment horizontal="left"/>
    </xf>
    <xf numFmtId="0" fontId="24" fillId="0" borderId="0" xfId="0" applyFont="1" applyAlignment="1" applyProtection="1">
      <alignment horizontal="right"/>
      <protection locked="0"/>
    </xf>
    <xf numFmtId="168" fontId="17" fillId="0" borderId="0" xfId="0" applyNumberFormat="1" applyFont="1" applyAlignment="1">
      <alignment horizontal="center"/>
    </xf>
    <xf numFmtId="0" fontId="130" fillId="0" borderId="0" xfId="0" applyFont="1" applyAlignment="1">
      <alignment horizontal="center"/>
    </xf>
    <xf numFmtId="0" fontId="24" fillId="0" borderId="0" xfId="3" applyFont="1" applyFill="1" applyAlignment="1" applyProtection="1">
      <alignment horizontal="center"/>
    </xf>
    <xf numFmtId="49" fontId="121" fillId="0" borderId="0" xfId="0" applyNumberFormat="1" applyFont="1"/>
    <xf numFmtId="0" fontId="121" fillId="0" borderId="0" xfId="0" applyFont="1" applyAlignment="1">
      <alignment horizontal="center"/>
    </xf>
    <xf numFmtId="0" fontId="119" fillId="0" borderId="0" xfId="0" applyFont="1" applyAlignment="1">
      <alignment horizontal="left"/>
    </xf>
    <xf numFmtId="4" fontId="100" fillId="0" borderId="0" xfId="0" applyNumberFormat="1" applyFont="1" applyAlignment="1">
      <alignment horizontal="center"/>
    </xf>
    <xf numFmtId="0" fontId="99" fillId="0" borderId="0" xfId="0" applyFont="1" applyAlignment="1">
      <alignment horizontal="center"/>
    </xf>
    <xf numFmtId="3" fontId="27" fillId="0" borderId="0" xfId="0" applyNumberFormat="1" applyFont="1" applyAlignment="1">
      <alignment horizontal="left"/>
    </xf>
    <xf numFmtId="3" fontId="27" fillId="0" borderId="0" xfId="0" applyNumberFormat="1" applyFont="1" applyAlignment="1">
      <alignment horizontal="center"/>
    </xf>
    <xf numFmtId="1" fontId="23" fillId="0" borderId="2" xfId="0" applyNumberFormat="1" applyFont="1" applyBorder="1" applyAlignment="1">
      <alignment horizontal="center"/>
    </xf>
    <xf numFmtId="0" fontId="24" fillId="0" borderId="2" xfId="0" applyFont="1" applyBorder="1"/>
    <xf numFmtId="0" fontId="53" fillId="0" borderId="0" xfId="3" applyFont="1" applyAlignment="1" applyProtection="1"/>
    <xf numFmtId="0" fontId="53" fillId="0" borderId="0" xfId="3" applyFont="1" applyAlignment="1" applyProtection="1">
      <alignment horizontal="left" vertical="center"/>
    </xf>
    <xf numFmtId="0" fontId="25" fillId="0" borderId="0" xfId="3" applyNumberFormat="1" applyFont="1" applyFill="1" applyAlignment="1" applyProtection="1">
      <alignment horizontal="left"/>
    </xf>
    <xf numFmtId="0" fontId="79" fillId="0" borderId="0" xfId="0" applyFont="1" applyAlignment="1">
      <alignment horizontal="center"/>
    </xf>
    <xf numFmtId="4" fontId="23" fillId="0" borderId="3" xfId="0" applyNumberFormat="1" applyFont="1" applyBorder="1" applyAlignment="1">
      <alignment horizontal="center"/>
    </xf>
    <xf numFmtId="0" fontId="110" fillId="0" borderId="0" xfId="0" applyFont="1" applyAlignment="1">
      <alignment horizontal="left"/>
    </xf>
    <xf numFmtId="3" fontId="47" fillId="0" borderId="0" xfId="0" applyNumberFormat="1" applyFont="1" applyAlignment="1">
      <alignment horizontal="center"/>
    </xf>
    <xf numFmtId="3" fontId="45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0" fontId="24" fillId="0" borderId="2" xfId="0" applyFont="1" applyBorder="1" applyAlignment="1">
      <alignment horizontal="left"/>
    </xf>
    <xf numFmtId="0" fontId="47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0" fontId="46" fillId="0" borderId="0" xfId="0" applyFont="1" applyAlignment="1">
      <alignment horizontal="center" wrapText="1"/>
    </xf>
    <xf numFmtId="0" fontId="121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31" fillId="0" borderId="0" xfId="0" applyFont="1" applyAlignment="1" applyProtection="1">
      <alignment horizontal="left"/>
      <protection locked="0"/>
    </xf>
    <xf numFmtId="0" fontId="101" fillId="0" borderId="0" xfId="0" applyFont="1" applyAlignment="1" applyProtection="1">
      <alignment horizontal="left"/>
      <protection locked="0"/>
    </xf>
    <xf numFmtId="0" fontId="110" fillId="0" borderId="0" xfId="3" applyFont="1" applyAlignment="1" applyProtection="1">
      <alignment horizontal="left"/>
    </xf>
    <xf numFmtId="0" fontId="110" fillId="0" borderId="0" xfId="0" applyFont="1"/>
    <xf numFmtId="0" fontId="3" fillId="0" borderId="0" xfId="0" applyFont="1"/>
    <xf numFmtId="0" fontId="24" fillId="0" borderId="0" xfId="3" applyNumberFormat="1" applyFont="1" applyAlignment="1" applyProtection="1">
      <alignment horizontal="center"/>
    </xf>
    <xf numFmtId="0" fontId="24" fillId="9" borderId="0" xfId="3" applyFont="1" applyFill="1" applyBorder="1" applyAlignment="1" applyProtection="1">
      <alignment horizontal="left" vertical="center"/>
    </xf>
    <xf numFmtId="2" fontId="133" fillId="0" borderId="0" xfId="0" applyNumberFormat="1" applyFont="1" applyAlignment="1">
      <alignment horizontal="center"/>
    </xf>
    <xf numFmtId="2" fontId="79" fillId="0" borderId="0" xfId="0" applyNumberFormat="1" applyFont="1" applyAlignment="1">
      <alignment horizontal="center"/>
    </xf>
    <xf numFmtId="4" fontId="78" fillId="0" borderId="0" xfId="0" applyNumberFormat="1" applyFont="1" applyAlignment="1">
      <alignment horizontal="left"/>
    </xf>
    <xf numFmtId="0" fontId="53" fillId="0" borderId="0" xfId="3" applyFont="1" applyBorder="1" applyAlignment="1" applyProtection="1"/>
    <xf numFmtId="1" fontId="134" fillId="0" borderId="0" xfId="0" applyNumberFormat="1" applyFont="1" applyAlignment="1">
      <alignment horizontal="center"/>
    </xf>
    <xf numFmtId="1" fontId="135" fillId="0" borderId="0" xfId="0" applyNumberFormat="1" applyFont="1" applyAlignment="1">
      <alignment horizontal="center"/>
    </xf>
    <xf numFmtId="0" fontId="24" fillId="0" borderId="2" xfId="0" applyFont="1" applyBorder="1" applyAlignment="1" applyProtection="1">
      <alignment horizontal="left"/>
      <protection locked="0"/>
    </xf>
    <xf numFmtId="49" fontId="17" fillId="0" borderId="0" xfId="0" applyNumberFormat="1" applyFont="1" applyAlignment="1">
      <alignment horizontal="left"/>
    </xf>
    <xf numFmtId="2" fontId="75" fillId="0" borderId="0" xfId="3" applyNumberFormat="1" applyFont="1" applyAlignment="1" applyProtection="1">
      <alignment horizontal="left"/>
    </xf>
    <xf numFmtId="2" fontId="2" fillId="0" borderId="0" xfId="0" applyNumberFormat="1" applyFont="1" applyAlignment="1">
      <alignment horizontal="left"/>
    </xf>
    <xf numFmtId="2" fontId="75" fillId="10" borderId="0" xfId="3" applyNumberFormat="1" applyFont="1" applyFill="1" applyAlignment="1" applyProtection="1">
      <alignment horizontal="left"/>
    </xf>
    <xf numFmtId="2" fontId="13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36" fillId="10" borderId="0" xfId="3" applyNumberFormat="1" applyFont="1" applyFill="1" applyBorder="1" applyAlignment="1" applyProtection="1">
      <alignment horizontal="left"/>
    </xf>
    <xf numFmtId="2" fontId="75" fillId="0" borderId="0" xfId="3" applyNumberFormat="1" applyFont="1" applyFill="1" applyAlignment="1" applyProtection="1">
      <alignment horizontal="left"/>
    </xf>
    <xf numFmtId="2" fontId="67" fillId="0" borderId="0" xfId="0" applyNumberFormat="1" applyFont="1" applyAlignment="1">
      <alignment horizontal="left"/>
    </xf>
    <xf numFmtId="2" fontId="137" fillId="0" borderId="0" xfId="0" applyNumberFormat="1" applyFont="1" applyAlignment="1">
      <alignment horizontal="left"/>
    </xf>
    <xf numFmtId="2" fontId="67" fillId="10" borderId="0" xfId="0" applyNumberFormat="1" applyFont="1" applyFill="1" applyAlignment="1">
      <alignment horizontal="left"/>
    </xf>
    <xf numFmtId="2" fontId="1" fillId="0" borderId="0" xfId="0" applyNumberFormat="1" applyFont="1" applyAlignment="1">
      <alignment horizontal="left"/>
    </xf>
    <xf numFmtId="0" fontId="27" fillId="0" borderId="0" xfId="0" applyFont="1" applyFill="1"/>
    <xf numFmtId="2" fontId="67" fillId="0" borderId="0" xfId="3" applyNumberFormat="1" applyFont="1" applyAlignment="1" applyProtection="1"/>
    <xf numFmtId="2" fontId="69" fillId="0" borderId="0" xfId="0" applyNumberFormat="1" applyFont="1"/>
    <xf numFmtId="2" fontId="75" fillId="0" borderId="0" xfId="0" applyNumberFormat="1" applyFont="1" applyAlignment="1">
      <alignment horizontal="left"/>
    </xf>
    <xf numFmtId="2" fontId="138" fillId="0" borderId="0" xfId="0" applyNumberFormat="1" applyFont="1" applyAlignment="1">
      <alignment horizontal="left"/>
    </xf>
    <xf numFmtId="2" fontId="75" fillId="10" borderId="0" xfId="0" applyNumberFormat="1" applyFont="1" applyFill="1" applyAlignment="1">
      <alignment horizontal="left"/>
    </xf>
    <xf numFmtId="1" fontId="27" fillId="0" borderId="0" xfId="0" applyNumberFormat="1" applyFont="1" applyAlignment="1"/>
    <xf numFmtId="167" fontId="67" fillId="0" borderId="0" xfId="4" applyNumberFormat="1" applyFont="1" applyAlignment="1">
      <alignment horizontal="left"/>
    </xf>
    <xf numFmtId="167" fontId="139" fillId="0" borderId="0" xfId="1" applyNumberFormat="1" applyFont="1" applyAlignment="1">
      <alignment horizontal="left"/>
    </xf>
    <xf numFmtId="167" fontId="67" fillId="10" borderId="0" xfId="4" applyNumberFormat="1" applyFont="1" applyFill="1" applyAlignment="1">
      <alignment horizontal="left"/>
    </xf>
    <xf numFmtId="0" fontId="0" fillId="0" borderId="0" xfId="0" applyFont="1"/>
    <xf numFmtId="0" fontId="0" fillId="3" borderId="0" xfId="0" applyFont="1" applyFill="1"/>
    <xf numFmtId="0" fontId="0" fillId="0" borderId="0" xfId="0" applyFont="1" applyAlignment="1">
      <alignment horizontal="center"/>
    </xf>
    <xf numFmtId="0" fontId="140" fillId="0" borderId="0" xfId="0" applyFont="1"/>
    <xf numFmtId="2" fontId="141" fillId="0" borderId="0" xfId="3" applyNumberFormat="1" applyFont="1" applyBorder="1" applyAlignment="1" applyProtection="1">
      <alignment horizontal="left"/>
    </xf>
    <xf numFmtId="2" fontId="141" fillId="10" borderId="0" xfId="3" applyNumberFormat="1" applyFont="1" applyFill="1" applyBorder="1" applyAlignment="1" applyProtection="1">
      <alignment horizontal="left"/>
    </xf>
    <xf numFmtId="49" fontId="114" fillId="0" borderId="0" xfId="0" applyNumberFormat="1" applyFont="1" applyFill="1" applyAlignment="1">
      <alignment horizontal="right"/>
    </xf>
    <xf numFmtId="4" fontId="23" fillId="0" borderId="1" xfId="0" applyNumberFormat="1" applyFont="1" applyBorder="1" applyAlignment="1">
      <alignment horizontal="center"/>
    </xf>
    <xf numFmtId="0" fontId="24" fillId="0" borderId="0" xfId="3" applyFont="1" applyAlignment="1" applyProtection="1">
      <alignment horizontal="left" vertical="center"/>
    </xf>
    <xf numFmtId="1" fontId="24" fillId="0" borderId="0" xfId="0" applyNumberFormat="1" applyFont="1" applyAlignment="1">
      <alignment horizontal="left"/>
    </xf>
    <xf numFmtId="0" fontId="25" fillId="0" borderId="0" xfId="0" applyFont="1" applyFill="1" applyAlignment="1">
      <alignment horizontal="left"/>
    </xf>
    <xf numFmtId="0" fontId="25" fillId="0" borderId="0" xfId="0" applyFont="1" applyFill="1" applyAlignment="1" applyProtection="1">
      <alignment horizontal="left"/>
      <protection locked="0"/>
    </xf>
    <xf numFmtId="0" fontId="23" fillId="0" borderId="0" xfId="0" applyFont="1" applyFill="1" applyAlignment="1">
      <alignment horizontal="left"/>
    </xf>
    <xf numFmtId="0" fontId="25" fillId="0" borderId="0" xfId="0" applyFont="1" applyFill="1"/>
    <xf numFmtId="0" fontId="0" fillId="0" borderId="0" xfId="0" applyFill="1"/>
    <xf numFmtId="0" fontId="26" fillId="0" borderId="0" xfId="3" applyFont="1" applyAlignment="1" applyProtection="1"/>
    <xf numFmtId="0" fontId="26" fillId="0" borderId="0" xfId="3" applyFont="1" applyFill="1" applyAlignment="1" applyProtection="1"/>
    <xf numFmtId="0" fontId="26" fillId="0" borderId="0" xfId="3" applyFont="1" applyFill="1" applyAlignment="1" applyProtection="1">
      <alignment horizontal="left"/>
    </xf>
    <xf numFmtId="0" fontId="24" fillId="0" borderId="0" xfId="0" applyFont="1" applyBorder="1"/>
    <xf numFmtId="0" fontId="24" fillId="0" borderId="0" xfId="0" applyFont="1" applyBorder="1" applyAlignment="1">
      <alignment horizontal="left"/>
    </xf>
    <xf numFmtId="4" fontId="23" fillId="0" borderId="0" xfId="0" applyNumberFormat="1" applyFont="1" applyBorder="1" applyAlignment="1">
      <alignment horizontal="center"/>
    </xf>
    <xf numFmtId="1" fontId="23" fillId="0" borderId="0" xfId="0" applyNumberFormat="1" applyFont="1" applyBorder="1" applyAlignment="1">
      <alignment horizontal="center"/>
    </xf>
    <xf numFmtId="0" fontId="24" fillId="0" borderId="0" xfId="0" applyFont="1" applyBorder="1" applyAlignment="1" applyProtection="1">
      <alignment horizontal="left"/>
      <protection locked="0"/>
    </xf>
    <xf numFmtId="0" fontId="23" fillId="0" borderId="0" xfId="0" applyNumberFormat="1" applyFont="1" applyAlignment="1">
      <alignment horizontal="center"/>
    </xf>
    <xf numFmtId="0" fontId="107" fillId="0" borderId="5" xfId="0" applyFont="1" applyBorder="1" applyAlignment="1">
      <alignment vertical="top"/>
    </xf>
    <xf numFmtId="0" fontId="142" fillId="0" borderId="0" xfId="0" applyFont="1"/>
    <xf numFmtId="0" fontId="143" fillId="0" borderId="0" xfId="0" applyFont="1"/>
    <xf numFmtId="0" fontId="107" fillId="0" borderId="0" xfId="0" applyFont="1" applyBorder="1" applyAlignment="1">
      <alignment vertical="top"/>
    </xf>
    <xf numFmtId="0" fontId="144" fillId="0" borderId="0" xfId="0" applyFont="1" applyAlignment="1">
      <alignment vertical="top"/>
    </xf>
    <xf numFmtId="0" fontId="110" fillId="0" borderId="0" xfId="0" applyFont="1" applyBorder="1" applyAlignment="1">
      <alignment horizontal="left"/>
    </xf>
    <xf numFmtId="0" fontId="145" fillId="0" borderId="0" xfId="0" applyFont="1" applyAlignment="1">
      <alignment horizontal="left" vertical="center"/>
    </xf>
    <xf numFmtId="0" fontId="146" fillId="0" borderId="4" xfId="0" applyFont="1" applyBorder="1" applyAlignment="1">
      <alignment horizontal="left" vertical="center"/>
    </xf>
    <xf numFmtId="0" fontId="113" fillId="0" borderId="0" xfId="0" applyFont="1" applyBorder="1" applyAlignment="1">
      <alignment horizontal="left" vertical="center"/>
    </xf>
    <xf numFmtId="0" fontId="147" fillId="0" borderId="4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4" fontId="0" fillId="0" borderId="0" xfId="0" applyNumberFormat="1" applyFont="1" applyAlignment="1">
      <alignment horizontal="left" vertical="center"/>
    </xf>
    <xf numFmtId="4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" fontId="71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147" fillId="0" borderId="0" xfId="0" applyFont="1" applyBorder="1" applyAlignment="1">
      <alignment horizontal="left" vertical="center"/>
    </xf>
    <xf numFmtId="4" fontId="0" fillId="0" borderId="0" xfId="0" applyNumberFormat="1" applyFont="1" applyBorder="1" applyAlignment="1">
      <alignment horizontal="left" vertical="center"/>
    </xf>
    <xf numFmtId="0" fontId="0" fillId="0" borderId="0" xfId="0" applyBorder="1"/>
    <xf numFmtId="0" fontId="24" fillId="0" borderId="0" xfId="0" applyFont="1" applyBorder="1" applyAlignment="1">
      <alignment horizontal="center"/>
    </xf>
    <xf numFmtId="1" fontId="26" fillId="0" borderId="0" xfId="0" applyNumberFormat="1" applyFont="1" applyBorder="1" applyAlignment="1">
      <alignment horizontal="center"/>
    </xf>
    <xf numFmtId="4" fontId="24" fillId="0" borderId="0" xfId="0" applyNumberFormat="1" applyFont="1" applyBorder="1" applyAlignment="1">
      <alignment horizontal="right" vertical="center"/>
    </xf>
    <xf numFmtId="4" fontId="24" fillId="0" borderId="0" xfId="0" applyNumberFormat="1" applyFont="1" applyBorder="1"/>
    <xf numFmtId="49" fontId="24" fillId="0" borderId="0" xfId="0" applyNumberFormat="1" applyFont="1" applyBorder="1" applyAlignment="1">
      <alignment horizontal="center"/>
    </xf>
    <xf numFmtId="0" fontId="148" fillId="0" borderId="0" xfId="0" applyFont="1" applyAlignment="1">
      <alignment horizontal="center" wrapText="1"/>
    </xf>
    <xf numFmtId="49" fontId="17" fillId="0" borderId="0" xfId="0" applyNumberFormat="1" applyFont="1" applyAlignment="1">
      <alignment horizontal="center" vertical="center"/>
    </xf>
    <xf numFmtId="0" fontId="24" fillId="0" borderId="0" xfId="0" applyNumberFormat="1" applyFont="1" applyAlignment="1">
      <alignment horizontal="center"/>
    </xf>
    <xf numFmtId="0" fontId="24" fillId="0" borderId="0" xfId="0" applyNumberFormat="1" applyFont="1"/>
    <xf numFmtId="0" fontId="0" fillId="0" borderId="0" xfId="0" applyNumberFormat="1"/>
    <xf numFmtId="0" fontId="24" fillId="0" borderId="0" xfId="0" applyNumberFormat="1" applyFont="1" applyBorder="1" applyAlignment="1">
      <alignment horizontal="center"/>
    </xf>
    <xf numFmtId="0" fontId="132" fillId="0" borderId="0" xfId="0" applyFont="1" applyAlignment="1">
      <alignment horizontal="right" wrapText="1"/>
    </xf>
  </cellXfs>
  <cellStyles count="12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3" xfId="87" xr:uid="{5DC50DFF-A9C3-4B01-8499-457D7F27092F}"/>
    <cellStyle name="Standaard 3 2 2 3" xfId="45" xr:uid="{5E334295-A190-450E-BAA4-3E81AF55A61A}"/>
    <cellStyle name="Standaard 3 2 2 3 2" xfId="101" xr:uid="{AD50E868-16C6-47AF-B510-99D9B697C31D}"/>
    <cellStyle name="Standaard 3 2 2 4" xfId="73" xr:uid="{BE844D0E-FEA0-4534-9C46-03F0C217B235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3" xfId="80" xr:uid="{7C16E054-4040-495A-903E-D0E142DC3152}"/>
    <cellStyle name="Standaard 3 2 4" xfId="38" xr:uid="{25229566-B42D-4351-9672-50390579ED50}"/>
    <cellStyle name="Standaard 3 2 4 2" xfId="94" xr:uid="{AA98405E-3D64-4498-8F6C-131827AECAE4}"/>
    <cellStyle name="Standaard 3 2 5" xfId="66" xr:uid="{017C276B-B443-40BE-A5F7-143B713708FC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3" xfId="85" xr:uid="{B5FBF986-330A-4FEF-8FB9-C3F2D1B438B3}"/>
    <cellStyle name="Standaard 3 3 3" xfId="43" xr:uid="{9EDCA067-15D2-4FEF-941B-A1BE8F6DBFA4}"/>
    <cellStyle name="Standaard 3 3 3 2" xfId="99" xr:uid="{9E8110FF-E276-4ADE-87CB-E3D290DEDE5B}"/>
    <cellStyle name="Standaard 3 3 4" xfId="71" xr:uid="{28791239-0591-46B4-8366-A1666C1BE3C0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3" xfId="78" xr:uid="{28AFB6BC-01E9-4777-BCB2-E783BCECD328}"/>
    <cellStyle name="Standaard 3 5" xfId="36" xr:uid="{97D9AF3A-CDDC-4FBB-A239-8837842FF12E}"/>
    <cellStyle name="Standaard 3 5 2" xfId="92" xr:uid="{ECC237DC-99BF-4F72-800C-2E35D4993A36}"/>
    <cellStyle name="Standaard 3 6" xfId="64" xr:uid="{05484D18-C24F-4791-814E-47C8D1A4040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3" xfId="88" xr:uid="{5192F87A-0D05-4234-ACD2-8B1F96179414}"/>
    <cellStyle name="Standaard 4 2 2 3" xfId="46" xr:uid="{EEE6284F-25D8-4F10-B399-7BB9206C7187}"/>
    <cellStyle name="Standaard 4 2 2 3 2" xfId="102" xr:uid="{5C83165D-AE37-47C1-85E2-8952BE0E0387}"/>
    <cellStyle name="Standaard 4 2 2 4" xfId="74" xr:uid="{21751289-DA89-40A1-9032-5B0F5D799D7F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3" xfId="81" xr:uid="{F1770AA4-E5D8-4FD5-9622-0D87A0E3FD76}"/>
    <cellStyle name="Standaard 4 2 4" xfId="39" xr:uid="{FEE1D1EE-F199-4FD5-84C7-481A10A349EA}"/>
    <cellStyle name="Standaard 4 2 4 2" xfId="95" xr:uid="{397BADC0-D6D0-47C4-AD9C-0C1E30A0D517}"/>
    <cellStyle name="Standaard 4 2 5" xfId="67" xr:uid="{C576174A-A6B4-402E-BBE0-02506930CF79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3" xfId="86" xr:uid="{ED7B262C-6BEA-4DB9-99D2-62CE62D98F75}"/>
    <cellStyle name="Standaard 4 3 3" xfId="44" xr:uid="{8740D6FD-5ADD-4989-A2C0-B90E7D2E6971}"/>
    <cellStyle name="Standaard 4 3 3 2" xfId="100" xr:uid="{D9BEBF6D-A3CB-42D1-A652-678380FB4D75}"/>
    <cellStyle name="Standaard 4 3 4" xfId="72" xr:uid="{48BFA7E7-3E6D-4737-B5A8-393B73B14C29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3" xfId="79" xr:uid="{815961E5-05F6-4AF9-93ED-9857EA0E0602}"/>
    <cellStyle name="Standaard 4 5" xfId="37" xr:uid="{B6F80CF0-6618-4332-B9AE-CBB080EA9049}"/>
    <cellStyle name="Standaard 4 5 2" xfId="93" xr:uid="{F5335D3C-15CD-4208-BC96-64DCF226D2A8}"/>
    <cellStyle name="Standaard 4 6" xfId="65" xr:uid="{6149057E-C467-420D-BE8E-7F4037C680EB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3" xfId="89" xr:uid="{498F48FD-E63C-440F-AE85-D896D1675F64}"/>
    <cellStyle name="Standaard 5 2 3" xfId="47" xr:uid="{057F53A4-E2F9-4472-B4AE-CAF7D3B2B2D8}"/>
    <cellStyle name="Standaard 5 2 3 2" xfId="103" xr:uid="{4D42FD40-B4E4-4092-AAF9-4B04A9E969A4}"/>
    <cellStyle name="Standaard 5 2 4" xfId="75" xr:uid="{F1230F26-49A6-44CA-B5C4-6E6983E2852A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3" xfId="82" xr:uid="{56D16D14-9A23-4567-B7E8-3DAA99F658E2}"/>
    <cellStyle name="Standaard 5 4" xfId="40" xr:uid="{BF733DD9-EBF9-466D-AC89-2A72EFCD3DD9}"/>
    <cellStyle name="Standaard 5 4 2" xfId="96" xr:uid="{28236481-D05A-41BF-A989-4CA8DF40C23F}"/>
    <cellStyle name="Standaard 5 5" xfId="68" xr:uid="{0881088F-E1A2-4910-AB9C-1308005A19B4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3" xfId="90" xr:uid="{36555F9D-AC8D-4C24-87DA-EEC3A962EBBF}"/>
    <cellStyle name="Standaard 6 2 3" xfId="48" xr:uid="{DFD4FDB6-3D05-4DC7-84F9-92677E79AD18}"/>
    <cellStyle name="Standaard 6 2 3 2" xfId="104" xr:uid="{EBD3BDC4-95D7-4DC4-9741-974AE171D74B}"/>
    <cellStyle name="Standaard 6 2 4" xfId="76" xr:uid="{CFB61A67-3BED-44DA-9808-D8BD51400A0E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3" xfId="83" xr:uid="{ECE3A61D-8A1D-4BEE-8FDC-DA88E4788110}"/>
    <cellStyle name="Standaard 6 4" xfId="41" xr:uid="{5F1B88E2-CEED-48D9-BA31-35D2A2F4F2EE}"/>
    <cellStyle name="Standaard 6 4 2" xfId="97" xr:uid="{2517C20C-7D14-4967-867A-7F5BA0A96AA5}"/>
    <cellStyle name="Standaard 6 5" xfId="69" xr:uid="{5339C7AA-6F52-44DC-A94B-611279BC4B3D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3" xfId="91" xr:uid="{78F19099-8FB1-430F-9BFB-BADF53D926E2}"/>
    <cellStyle name="Standaard 7 2 3" xfId="49" xr:uid="{65CBEE1A-728A-4A0A-B4DA-3CDCC3FCA4C7}"/>
    <cellStyle name="Standaard 7 2 3 2" xfId="105" xr:uid="{D5D58E66-427A-4F93-9AE6-3E4D56E6BD8C}"/>
    <cellStyle name="Standaard 7 2 4" xfId="77" xr:uid="{270DD50B-9EAC-4D50-BD51-563EF583DF84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3" xfId="84" xr:uid="{B5BDD822-7B4E-4EF5-9658-9749C3365511}"/>
    <cellStyle name="Standaard 7 4" xfId="42" xr:uid="{8CE8471C-5B5D-4813-B39C-2A69FAFDCBF0}"/>
    <cellStyle name="Standaard 7 4 2" xfId="98" xr:uid="{B965C484-008F-468B-8818-86BF65EEAB8A}"/>
    <cellStyle name="Standaard 7 5" xfId="70" xr:uid="{4A03DC8F-96EE-45D7-9F80-8D24E06E22B3}"/>
  </cellStyles>
  <dxfs count="546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ian-uijtdebroeks" TargetMode="External"/><Relationship Id="rId268" Type="http://schemas.openxmlformats.org/officeDocument/2006/relationships/hyperlink" Target="https://www.procyclingstats.com/rider/jon-aberasturi" TargetMode="External"/><Relationship Id="rId475" Type="http://schemas.openxmlformats.org/officeDocument/2006/relationships/hyperlink" Target="https://www.procyclingstats.com/rider/marco-frigo" TargetMode="External"/><Relationship Id="rId682" Type="http://schemas.openxmlformats.org/officeDocument/2006/relationships/hyperlink" Target="https://www.procyclingstats.com/rider/clement-russo" TargetMode="External"/><Relationship Id="rId128" Type="http://schemas.openxmlformats.org/officeDocument/2006/relationships/hyperlink" Target="https://www.procyclingstats.com/rider/ben-turner" TargetMode="External"/><Relationship Id="rId335" Type="http://schemas.openxmlformats.org/officeDocument/2006/relationships/hyperlink" Target="https://www.procyclingstats.com/rider/stan-van-tricht" TargetMode="External"/><Relationship Id="rId542" Type="http://schemas.openxmlformats.org/officeDocument/2006/relationships/hyperlink" Target="https://www.procyclingstats.com/rider/anthony-delaplace" TargetMode="External"/><Relationship Id="rId987" Type="http://schemas.openxmlformats.org/officeDocument/2006/relationships/hyperlink" Target="https://www.procyclingstats.com/rider/johan-ravnoy" TargetMode="External"/><Relationship Id="rId402" Type="http://schemas.openxmlformats.org/officeDocument/2006/relationships/hyperlink" Target="https://www.procyclingstats.com/rider/casper-pedersen" TargetMode="External"/><Relationship Id="rId847" Type="http://schemas.openxmlformats.org/officeDocument/2006/relationships/hyperlink" Target="https://www.procyclingstats.com/rider/lionel-mawditt" TargetMode="External"/><Relationship Id="rId1032" Type="http://schemas.openxmlformats.org/officeDocument/2006/relationships/hyperlink" Target="https://www.procyclingstats.com/rider/daniel-bonello" TargetMode="External"/><Relationship Id="rId707" Type="http://schemas.openxmlformats.org/officeDocument/2006/relationships/hyperlink" Target="https://www.procyclingstats.com/rider/andre-carvalho" TargetMode="External"/><Relationship Id="rId914" Type="http://schemas.openxmlformats.org/officeDocument/2006/relationships/hyperlink" Target="https://www.procyclingstats.com/rider/tobias-aagaard-hansen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mikkel-bjerg" TargetMode="External"/><Relationship Id="rId497" Type="http://schemas.openxmlformats.org/officeDocument/2006/relationships/hyperlink" Target="https://www.procyclingstats.com/rider/sam-oomen" TargetMode="External"/><Relationship Id="rId357" Type="http://schemas.openxmlformats.org/officeDocument/2006/relationships/hyperlink" Target="https://www.procyclingstats.com/rider/timo-kielich" TargetMode="External"/><Relationship Id="rId217" Type="http://schemas.openxmlformats.org/officeDocument/2006/relationships/hyperlink" Target="https://www.procyclingstats.com/rider/ben-healy" TargetMode="External"/><Relationship Id="rId564" Type="http://schemas.openxmlformats.org/officeDocument/2006/relationships/hyperlink" Target="https://www.procyclingstats.com/rider/jakub-kaczmarek" TargetMode="External"/><Relationship Id="rId771" Type="http://schemas.openxmlformats.org/officeDocument/2006/relationships/hyperlink" Target="https://www.procyclingstats.com/rider/ivan-romeo" TargetMode="External"/><Relationship Id="rId869" Type="http://schemas.openxmlformats.org/officeDocument/2006/relationships/hyperlink" Target="https://www.procyclingstats.com/rider/pirmin-eisenbarth" TargetMode="External"/><Relationship Id="rId424" Type="http://schemas.openxmlformats.org/officeDocument/2006/relationships/hyperlink" Target="https://www.procyclingstats.com/rider/rory-townsend" TargetMode="External"/><Relationship Id="rId631" Type="http://schemas.openxmlformats.org/officeDocument/2006/relationships/hyperlink" Target="https://www.procyclingstats.com/rider/james-whelan" TargetMode="External"/><Relationship Id="rId729" Type="http://schemas.openxmlformats.org/officeDocument/2006/relationships/hyperlink" Target="https://www.procyclingstats.com/rider/jules-hesters" TargetMode="External"/><Relationship Id="rId1054" Type="http://schemas.openxmlformats.org/officeDocument/2006/relationships/hyperlink" Target="https://www.procyclingstats.com/rider/red-walters" TargetMode="External"/><Relationship Id="rId936" Type="http://schemas.openxmlformats.org/officeDocument/2006/relationships/hyperlink" Target="https://www.procyclingstats.com/rider/jelle-johannink" TargetMode="External"/><Relationship Id="rId1121" Type="http://schemas.openxmlformats.org/officeDocument/2006/relationships/hyperlink" Target="https://www.procyclingstats.com/rider/axel-mariault" TargetMode="External"/><Relationship Id="rId65" Type="http://schemas.openxmlformats.org/officeDocument/2006/relationships/hyperlink" Target="https://www.procyclingstats.com/rider/olav-kooij" TargetMode="External"/><Relationship Id="rId281" Type="http://schemas.openxmlformats.org/officeDocument/2006/relationships/hyperlink" Target="https://www.procyclingstats.com/rider/milan-menten" TargetMode="External"/><Relationship Id="rId141" Type="http://schemas.openxmlformats.org/officeDocument/2006/relationships/hyperlink" Target="https://www.procyclingstats.com/rider/bryan-coquard" TargetMode="External"/><Relationship Id="rId379" Type="http://schemas.openxmlformats.org/officeDocument/2006/relationships/hyperlink" Target="https://www.procyclingstats.com/rider/gorka-izagirre" TargetMode="External"/><Relationship Id="rId586" Type="http://schemas.openxmlformats.org/officeDocument/2006/relationships/hyperlink" Target="https://www.procyclingstats.com/rider/victor-koretzky" TargetMode="External"/><Relationship Id="rId793" Type="http://schemas.openxmlformats.org/officeDocument/2006/relationships/hyperlink" Target="https://www.procyclingstats.com/rider/cesar-nicolas-paredes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sean-quinn" TargetMode="External"/><Relationship Id="rId446" Type="http://schemas.openxmlformats.org/officeDocument/2006/relationships/hyperlink" Target="https://www.procyclingstats.com/rider/joshua-tarling" TargetMode="External"/><Relationship Id="rId653" Type="http://schemas.openxmlformats.org/officeDocument/2006/relationships/hyperlink" Target="https://www.procyclingstats.com/rider/mathis-le-berre" TargetMode="External"/><Relationship Id="rId1076" Type="http://schemas.openxmlformats.org/officeDocument/2006/relationships/hyperlink" Target="https://www.procyclingstats.com/rider/travis-stedman" TargetMode="External"/><Relationship Id="rId306" Type="http://schemas.openxmlformats.org/officeDocument/2006/relationships/hyperlink" Target="https://www.procyclingstats.com/rider/mathias-vacek" TargetMode="External"/><Relationship Id="rId860" Type="http://schemas.openxmlformats.org/officeDocument/2006/relationships/hyperlink" Target="https://www.procyclingstats.com/rider/charlesetienne-chretien" TargetMode="External"/><Relationship Id="rId958" Type="http://schemas.openxmlformats.org/officeDocument/2006/relationships/hyperlink" Target="https://www.procyclingstats.com/rider/diogo-narciso" TargetMode="External"/><Relationship Id="rId1143" Type="http://schemas.openxmlformats.org/officeDocument/2006/relationships/hyperlink" Target="https://www.procyclingstats.com/rider/luke-burns" TargetMode="External"/><Relationship Id="rId87" Type="http://schemas.openxmlformats.org/officeDocument/2006/relationships/hyperlink" Target="https://www.procyclingstats.com/rider/simone-consonni" TargetMode="External"/><Relationship Id="rId513" Type="http://schemas.openxmlformats.org/officeDocument/2006/relationships/hyperlink" Target="https://www.procyclingstats.com/rider/archie-ryan" TargetMode="External"/><Relationship Id="rId720" Type="http://schemas.openxmlformats.org/officeDocument/2006/relationships/hyperlink" Target="https://www.procyclingstats.com/rider/marton-dina" TargetMode="External"/><Relationship Id="rId818" Type="http://schemas.openxmlformats.org/officeDocument/2006/relationships/hyperlink" Target="https://www.procyclingstats.com/rider/filippo-colombo1" TargetMode="External"/><Relationship Id="rId1003" Type="http://schemas.openxmlformats.org/officeDocument/2006/relationships/hyperlink" Target="https://www.procyclingstats.com/rider/diego-pescador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stefano-oldani" TargetMode="External"/><Relationship Id="rId370" Type="http://schemas.openxmlformats.org/officeDocument/2006/relationships/hyperlink" Target="https://www.procyclingstats.com/rider/ewen-costiou" TargetMode="External"/><Relationship Id="rId230" Type="http://schemas.openxmlformats.org/officeDocument/2006/relationships/hyperlink" Target="https://www.procyclingstats.com/rider/harm-vanhoucke" TargetMode="External"/><Relationship Id="rId468" Type="http://schemas.openxmlformats.org/officeDocument/2006/relationships/hyperlink" Target="https://www.procyclingstats.com/rider/martin-marcellusi" TargetMode="External"/><Relationship Id="rId675" Type="http://schemas.openxmlformats.org/officeDocument/2006/relationships/hyperlink" Target="https://www.procyclingstats.com/rider/gianni-moscon" TargetMode="External"/><Relationship Id="rId882" Type="http://schemas.openxmlformats.org/officeDocument/2006/relationships/hyperlink" Target="https://www.procyclingstats.com/rider/markus-pajur" TargetMode="External"/><Relationship Id="rId1098" Type="http://schemas.openxmlformats.org/officeDocument/2006/relationships/hyperlink" Target="https://www.procyclingstats.com/rider/jhonatan-narvaez" TargetMode="External"/><Relationship Id="rId328" Type="http://schemas.openxmlformats.org/officeDocument/2006/relationships/hyperlink" Target="https://www.procyclingstats.com/rider/pier-andre-cote" TargetMode="External"/><Relationship Id="rId535" Type="http://schemas.openxmlformats.org/officeDocument/2006/relationships/hyperlink" Target="https://www.procyclingstats.com/rider/alessandro-de-marchi" TargetMode="External"/><Relationship Id="rId742" Type="http://schemas.openxmlformats.org/officeDocument/2006/relationships/hyperlink" Target="https://www.procyclingstats.com/rider/filip-maciejuk" TargetMode="External"/><Relationship Id="rId602" Type="http://schemas.openxmlformats.org/officeDocument/2006/relationships/hyperlink" Target="https://www.procyclingstats.com/rider/marcelo-felipe" TargetMode="External"/><Relationship Id="rId1025" Type="http://schemas.openxmlformats.org/officeDocument/2006/relationships/hyperlink" Target="https://www.procyclingstats.com/rider/enzo-boulet" TargetMode="External"/><Relationship Id="rId907" Type="http://schemas.openxmlformats.org/officeDocument/2006/relationships/hyperlink" Target="https://www.procyclingstats.com/rider/maurice-ballerstedt" TargetMode="External"/><Relationship Id="rId36" Type="http://schemas.openxmlformats.org/officeDocument/2006/relationships/hyperlink" Target="https://www.procyclingstats.com/rider/neilson-powless" TargetMode="External"/><Relationship Id="rId185" Type="http://schemas.openxmlformats.org/officeDocument/2006/relationships/hyperlink" Target="https://www.procyclingstats.com/rider/davide-formolo" TargetMode="External"/><Relationship Id="rId392" Type="http://schemas.openxmlformats.org/officeDocument/2006/relationships/hyperlink" Target="https://www.procyclingstats.com/rider/valerio-conti" TargetMode="External"/><Relationship Id="rId613" Type="http://schemas.openxmlformats.org/officeDocument/2006/relationships/hyperlink" Target="https://www.procyclingstats.com/rider/antoine-debons" TargetMode="External"/><Relationship Id="rId697" Type="http://schemas.openxmlformats.org/officeDocument/2006/relationships/hyperlink" Target="https://www.procyclingstats.com/rider/fabien-doubey" TargetMode="External"/><Relationship Id="rId820" Type="http://schemas.openxmlformats.org/officeDocument/2006/relationships/hyperlink" Target="https://www.procyclingstats.com/rider/martijn-budding" TargetMode="External"/><Relationship Id="rId918" Type="http://schemas.openxmlformats.org/officeDocument/2006/relationships/hyperlink" Target="https://www.procyclingstats.com/rider/marcel-camprubi" TargetMode="External"/><Relationship Id="rId252" Type="http://schemas.openxmlformats.org/officeDocument/2006/relationships/hyperlink" Target="https://www.procyclingstats.com/rider/ethan-vernon" TargetMode="External"/><Relationship Id="rId1103" Type="http://schemas.openxmlformats.org/officeDocument/2006/relationships/hyperlink" Target="https://www.procyclingstats.com/rider/corbin-strong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jesus-herrada-lopez" TargetMode="External"/><Relationship Id="rId557" Type="http://schemas.openxmlformats.org/officeDocument/2006/relationships/hyperlink" Target="https://www.procyclingstats.com/rider/michael-gogl" TargetMode="External"/><Relationship Id="rId764" Type="http://schemas.openxmlformats.org/officeDocument/2006/relationships/hyperlink" Target="https://www.procyclingstats.com/rider/alejandro-ropero" TargetMode="External"/><Relationship Id="rId971" Type="http://schemas.openxmlformats.org/officeDocument/2006/relationships/hyperlink" Target="https://www.procyclingstats.com/rider/jaume-guardeno" TargetMode="External"/><Relationship Id="rId196" Type="http://schemas.openxmlformats.org/officeDocument/2006/relationships/hyperlink" Target="https://www.procyclingstats.com/rider/taco-van-der-hoorn" TargetMode="External"/><Relationship Id="rId417" Type="http://schemas.openxmlformats.org/officeDocument/2006/relationships/hyperlink" Target="https://www.procyclingstats.com/rider/fredrik-dversnes" TargetMode="External"/><Relationship Id="rId624" Type="http://schemas.openxmlformats.org/officeDocument/2006/relationships/hyperlink" Target="https://www.procyclingstats.com/rider/tomas-kopecky" TargetMode="External"/><Relationship Id="rId831" Type="http://schemas.openxmlformats.org/officeDocument/2006/relationships/hyperlink" Target="https://www.procyclingstats.com/rider/jetse-bol" TargetMode="External"/><Relationship Id="rId1047" Type="http://schemas.openxmlformats.org/officeDocument/2006/relationships/hyperlink" Target="https://www.procyclingstats.com/rider/william-eaves" TargetMode="External"/><Relationship Id="rId263" Type="http://schemas.openxmlformats.org/officeDocument/2006/relationships/hyperlink" Target="https://www.procyclingstats.com/rider/jakub-otruba" TargetMode="External"/><Relationship Id="rId470" Type="http://schemas.openxmlformats.org/officeDocument/2006/relationships/hyperlink" Target="https://www.procyclingstats.com/rider/iuri-leitao" TargetMode="External"/><Relationship Id="rId929" Type="http://schemas.openxmlformats.org/officeDocument/2006/relationships/hyperlink" Target="https://www.procyclingstats.com/rider/nils-sinschek" TargetMode="External"/><Relationship Id="rId1114" Type="http://schemas.openxmlformats.org/officeDocument/2006/relationships/hyperlink" Target="https://www.procyclingstats.com/rider/chris-harper" TargetMode="External"/><Relationship Id="rId58" Type="http://schemas.openxmlformats.org/officeDocument/2006/relationships/hyperlink" Target="https://www.procyclingstats.com/rider/lorenzo-rota" TargetMode="External"/><Relationship Id="rId123" Type="http://schemas.openxmlformats.org/officeDocument/2006/relationships/hyperlink" Target="https://www.procyclingstats.com/rider/dries-van-gestel" TargetMode="External"/><Relationship Id="rId330" Type="http://schemas.openxmlformats.org/officeDocument/2006/relationships/hyperlink" Target="https://www.procyclingstats.com/rider/jonas-gregaard" TargetMode="External"/><Relationship Id="rId568" Type="http://schemas.openxmlformats.org/officeDocument/2006/relationships/hyperlink" Target="https://www.procyclingstats.com/rider/simon-guglielmi" TargetMode="External"/><Relationship Id="rId775" Type="http://schemas.openxmlformats.org/officeDocument/2006/relationships/hyperlink" Target="https://www.procyclingstats.com/rider/lukas-postlberger" TargetMode="External"/><Relationship Id="rId982" Type="http://schemas.openxmlformats.org/officeDocument/2006/relationships/hyperlink" Target="https://www.procyclingstats.com/rider/noah-hobbs" TargetMode="External"/><Relationship Id="rId428" Type="http://schemas.openxmlformats.org/officeDocument/2006/relationships/hyperlink" Target="https://www.procyclingstats.com/rider/rick-pluimers" TargetMode="External"/><Relationship Id="rId635" Type="http://schemas.openxmlformats.org/officeDocument/2006/relationships/hyperlink" Target="https://www.procyclingstats.com/rider/lukas-meiler" TargetMode="External"/><Relationship Id="rId842" Type="http://schemas.openxmlformats.org/officeDocument/2006/relationships/hyperlink" Target="https://www.procyclingstats.com/rider/terry-kusuma" TargetMode="External"/><Relationship Id="rId1058" Type="http://schemas.openxmlformats.org/officeDocument/2006/relationships/hyperlink" Target="https://www.procyclingstats.com/rider/juri-hollmann" TargetMode="External"/><Relationship Id="rId274" Type="http://schemas.openxmlformats.org/officeDocument/2006/relationships/hyperlink" Target="https://www.procyclingstats.com/rider/anthony-perez" TargetMode="External"/><Relationship Id="rId481" Type="http://schemas.openxmlformats.org/officeDocument/2006/relationships/hyperlink" Target="https://www.procyclingstats.com/rider/oscar-sevilla" TargetMode="External"/><Relationship Id="rId702" Type="http://schemas.openxmlformats.org/officeDocument/2006/relationships/hyperlink" Target="https://www.procyclingstats.com/rider/jacob-scott" TargetMode="External"/><Relationship Id="rId1125" Type="http://schemas.openxmlformats.org/officeDocument/2006/relationships/hyperlink" Target="https://www.procyclingstats.com/rider/jacopo-mosca" TargetMode="External"/><Relationship Id="rId69" Type="http://schemas.openxmlformats.org/officeDocument/2006/relationships/hyperlink" Target="https://www.procyclingstats.com/rider/jasper-stuyven" TargetMode="External"/><Relationship Id="rId134" Type="http://schemas.openxmlformats.org/officeDocument/2006/relationships/hyperlink" Target="https://www.procyclingstats.com/rider/jakob-fuglsang" TargetMode="External"/><Relationship Id="rId579" Type="http://schemas.openxmlformats.org/officeDocument/2006/relationships/hyperlink" Target="https://www.procyclingstats.com/rider/lindsay-de-vylder" TargetMode="External"/><Relationship Id="rId786" Type="http://schemas.openxmlformats.org/officeDocument/2006/relationships/hyperlink" Target="https://www.procyclingstats.com/rider/marcelo-nahuel-mendez" TargetMode="External"/><Relationship Id="rId993" Type="http://schemas.openxmlformats.org/officeDocument/2006/relationships/hyperlink" Target="https://www.procyclingstats.com/rider/riley-pickrell" TargetMode="External"/><Relationship Id="rId341" Type="http://schemas.openxmlformats.org/officeDocument/2006/relationships/hyperlink" Target="https://www.procyclingstats.com/rider/paul-ourselin" TargetMode="External"/><Relationship Id="rId439" Type="http://schemas.openxmlformats.org/officeDocument/2006/relationships/hyperlink" Target="https://www.procyclingstats.com/rider/pelayo-sanchez-mayo" TargetMode="External"/><Relationship Id="rId646" Type="http://schemas.openxmlformats.org/officeDocument/2006/relationships/hyperlink" Target="https://www.procyclingstats.com/rider/ingvar-omarsson" TargetMode="External"/><Relationship Id="rId1069" Type="http://schemas.openxmlformats.org/officeDocument/2006/relationships/hyperlink" Target="https://www.procyclingstats.com/rider/gorka-sorarrain" TargetMode="External"/><Relationship Id="rId201" Type="http://schemas.openxmlformats.org/officeDocument/2006/relationships/hyperlink" Target="https://www.procyclingstats.com/rider/daniel-mclay" TargetMode="External"/><Relationship Id="rId285" Type="http://schemas.openxmlformats.org/officeDocument/2006/relationships/hyperlink" Target="https://www.procyclingstats.com/rider/krists-neilands" TargetMode="External"/><Relationship Id="rId506" Type="http://schemas.openxmlformats.org/officeDocument/2006/relationships/hyperlink" Target="https://www.procyclingstats.com/rider/xandro-meurisse" TargetMode="External"/><Relationship Id="rId853" Type="http://schemas.openxmlformats.org/officeDocument/2006/relationships/hyperlink" Target="https://www.procyclingstats.com/rider/filippo-magli2" TargetMode="External"/><Relationship Id="rId1136" Type="http://schemas.openxmlformats.org/officeDocument/2006/relationships/hyperlink" Target="https://www.procyclingstats.com/rider/davide-cimolai" TargetMode="External"/><Relationship Id="rId492" Type="http://schemas.openxmlformats.org/officeDocument/2006/relationships/hyperlink" Target="https://www.procyclingstats.com/rider/jan-tratnik" TargetMode="External"/><Relationship Id="rId713" Type="http://schemas.openxmlformats.org/officeDocument/2006/relationships/hyperlink" Target="https://www.procyclingstats.com/rider/matthew-bostock" TargetMode="External"/><Relationship Id="rId797" Type="http://schemas.openxmlformats.org/officeDocument/2006/relationships/hyperlink" Target="https://www.procyclingstats.com/rider/ayco-bastiaens" TargetMode="External"/><Relationship Id="rId920" Type="http://schemas.openxmlformats.org/officeDocument/2006/relationships/hyperlink" Target="https://www.procyclingstats.com/rider/oded-kogut" TargetMode="External"/><Relationship Id="rId145" Type="http://schemas.openxmlformats.org/officeDocument/2006/relationships/hyperlink" Target="https://www.procyclingstats.com/rider/lorenzo-fortunato" TargetMode="External"/><Relationship Id="rId352" Type="http://schemas.openxmlformats.org/officeDocument/2006/relationships/hyperlink" Target="https://www.procyclingstats.com/rider/james-fouche" TargetMode="External"/><Relationship Id="rId212" Type="http://schemas.openxmlformats.org/officeDocument/2006/relationships/hyperlink" Target="https://www.procyclingstats.com/rider/edvald-boasson-hagen" TargetMode="External"/><Relationship Id="rId657" Type="http://schemas.openxmlformats.org/officeDocument/2006/relationships/hyperlink" Target="https://www.procyclingstats.com/rider/david-lozano" TargetMode="External"/><Relationship Id="rId864" Type="http://schemas.openxmlformats.org/officeDocument/2006/relationships/hyperlink" Target="https://www.procyclingstats.com/rider/dario-lillo" TargetMode="External"/><Relationship Id="rId296" Type="http://schemas.openxmlformats.org/officeDocument/2006/relationships/hyperlink" Target="https://www.procyclingstats.com/rider/robbe-ghys" TargetMode="External"/><Relationship Id="rId517" Type="http://schemas.openxmlformats.org/officeDocument/2006/relationships/hyperlink" Target="https://www.procyclingstats.com/rider/bram-welten" TargetMode="External"/><Relationship Id="rId724" Type="http://schemas.openxmlformats.org/officeDocument/2006/relationships/hyperlink" Target="https://www.procyclingstats.com/rider/stefano-gandin" TargetMode="External"/><Relationship Id="rId931" Type="http://schemas.openxmlformats.org/officeDocument/2006/relationships/hyperlink" Target="https://www.procyclingstats.com/rider/xianjing-lyu" TargetMode="External"/><Relationship Id="rId60" Type="http://schemas.openxmlformats.org/officeDocument/2006/relationships/hyperlink" Target="https://www.procyclingstats.com/rider/dylan-groenewegen" TargetMode="External"/><Relationship Id="rId156" Type="http://schemas.openxmlformats.org/officeDocument/2006/relationships/hyperlink" Target="https://www.procyclingstats.com/rider/marco-haller" TargetMode="External"/><Relationship Id="rId363" Type="http://schemas.openxmlformats.org/officeDocument/2006/relationships/hyperlink" Target="https://www.procyclingstats.com/rider/axel-mariault" TargetMode="External"/><Relationship Id="rId570" Type="http://schemas.openxmlformats.org/officeDocument/2006/relationships/hyperlink" Target="https://www.procyclingstats.com/rider/matteo-malucelli" TargetMode="External"/><Relationship Id="rId1007" Type="http://schemas.openxmlformats.org/officeDocument/2006/relationships/hyperlink" Target="https://www.procyclingstats.com/rider/jean-louis-le" TargetMode="External"/><Relationship Id="rId223" Type="http://schemas.openxmlformats.org/officeDocument/2006/relationships/hyperlink" Target="https://www.procyclingstats.com/rider/dorian-godon" TargetMode="External"/><Relationship Id="rId430" Type="http://schemas.openxmlformats.org/officeDocument/2006/relationships/hyperlink" Target="https://www.procyclingstats.com/rider/matthew-riccitello" TargetMode="External"/><Relationship Id="rId668" Type="http://schemas.openxmlformats.org/officeDocument/2006/relationships/hyperlink" Target="https://www.procyclingstats.com/rider/hayato-okamoto" TargetMode="External"/><Relationship Id="rId875" Type="http://schemas.openxmlformats.org/officeDocument/2006/relationships/hyperlink" Target="https://www.procyclingstats.com/rider/charles-planet" TargetMode="External"/><Relationship Id="rId1060" Type="http://schemas.openxmlformats.org/officeDocument/2006/relationships/hyperlink" Target="https://www.procyclingstats.com/rider/anze-skok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joel-nicolau" TargetMode="External"/><Relationship Id="rId735" Type="http://schemas.openxmlformats.org/officeDocument/2006/relationships/hyperlink" Target="https://www.procyclingstats.com/rider/alexander-krieger" TargetMode="External"/><Relationship Id="rId942" Type="http://schemas.openxmlformats.org/officeDocument/2006/relationships/hyperlink" Target="https://www.procyclingstats.com/rider/josh-kench" TargetMode="External"/><Relationship Id="rId167" Type="http://schemas.openxmlformats.org/officeDocument/2006/relationships/hyperlink" Target="https://www.procyclingstats.com/rider/bruno-armirail" TargetMode="External"/><Relationship Id="rId374" Type="http://schemas.openxmlformats.org/officeDocument/2006/relationships/hyperlink" Target="https://www.procyclingstats.com/rider/jason-osborne" TargetMode="External"/><Relationship Id="rId581" Type="http://schemas.openxmlformats.org/officeDocument/2006/relationships/hyperlink" Target="https://www.procyclingstats.com/rider/antonio-manuel-sousa-ferreira" TargetMode="External"/><Relationship Id="rId1018" Type="http://schemas.openxmlformats.org/officeDocument/2006/relationships/hyperlink" Target="https://www.procyclingstats.com/rider/bold-iderbold" TargetMode="External"/><Relationship Id="rId71" Type="http://schemas.openxmlformats.org/officeDocument/2006/relationships/hyperlink" Target="https://www.procyclingstats.com/rider/wilco-kelderman" TargetMode="External"/><Relationship Id="rId234" Type="http://schemas.openxmlformats.org/officeDocument/2006/relationships/hyperlink" Target="https://www.procyclingstats.com/rider/kevin-geniets" TargetMode="External"/><Relationship Id="rId679" Type="http://schemas.openxmlformats.org/officeDocument/2006/relationships/hyperlink" Target="https://www.procyclingstats.com/rider/merhawi-kudus" TargetMode="External"/><Relationship Id="rId802" Type="http://schemas.openxmlformats.org/officeDocument/2006/relationships/hyperlink" Target="https://www.procyclingstats.com/rider/ed-doghmy-achraf" TargetMode="External"/><Relationship Id="rId886" Type="http://schemas.openxmlformats.org/officeDocument/2006/relationships/hyperlink" Target="https://www.procyclingstats.com/rider/jakob-egholm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brent-van-moer" TargetMode="External"/><Relationship Id="rId539" Type="http://schemas.openxmlformats.org/officeDocument/2006/relationships/hyperlink" Target="https://www.procyclingstats.com/rider/oscar-cabedo" TargetMode="External"/><Relationship Id="rId746" Type="http://schemas.openxmlformats.org/officeDocument/2006/relationships/hyperlink" Target="https://www.procyclingstats.com/rider/kent-main" TargetMode="External"/><Relationship Id="rId1071" Type="http://schemas.openxmlformats.org/officeDocument/2006/relationships/hyperlink" Target="https://www.procyclingstats.com/rider/awet-aman" TargetMode="External"/><Relationship Id="rId178" Type="http://schemas.openxmlformats.org/officeDocument/2006/relationships/hyperlink" Target="https://www.procyclingstats.com/rider/wout-poels" TargetMode="External"/><Relationship Id="rId301" Type="http://schemas.openxmlformats.org/officeDocument/2006/relationships/hyperlink" Target="https://www.procyclingstats.com/rider/jordi-warlop" TargetMode="External"/><Relationship Id="rId953" Type="http://schemas.openxmlformats.org/officeDocument/2006/relationships/hyperlink" Target="https://www.procyclingstats.com/rider/alexy-faure-prost" TargetMode="External"/><Relationship Id="rId1029" Type="http://schemas.openxmlformats.org/officeDocument/2006/relationships/hyperlink" Target="https://www.procyclingstats.com/rider/haijie-hu" TargetMode="External"/><Relationship Id="rId82" Type="http://schemas.openxmlformats.org/officeDocument/2006/relationships/hyperlink" Target="https://www.procyclingstats.com/rider/alberto-bettiol" TargetMode="External"/><Relationship Id="rId385" Type="http://schemas.openxmlformats.org/officeDocument/2006/relationships/hyperlink" Target="https://www.procyclingstats.com/rider/louis-vervaeke" TargetMode="External"/><Relationship Id="rId592" Type="http://schemas.openxmlformats.org/officeDocument/2006/relationships/hyperlink" Target="https://www.procyclingstats.com/rider/alan-jousseaume" TargetMode="External"/><Relationship Id="rId606" Type="http://schemas.openxmlformats.org/officeDocument/2006/relationships/hyperlink" Target="https://www.procyclingstats.com/rider/dylan-sunderland" TargetMode="External"/><Relationship Id="rId813" Type="http://schemas.openxmlformats.org/officeDocument/2006/relationships/hyperlink" Target="https://www.procyclingstats.com/rider/francesco-gavazzi" TargetMode="External"/><Relationship Id="rId245" Type="http://schemas.openxmlformats.org/officeDocument/2006/relationships/hyperlink" Target="https://www.procyclingstats.com/rider/sjoerd-bax" TargetMode="External"/><Relationship Id="rId452" Type="http://schemas.openxmlformats.org/officeDocument/2006/relationships/hyperlink" Target="https://www.procyclingstats.com/rider/davide-bais" TargetMode="External"/><Relationship Id="rId897" Type="http://schemas.openxmlformats.org/officeDocument/2006/relationships/hyperlink" Target="https://www.procyclingstats.com/rider/kevin-mccambridge" TargetMode="External"/><Relationship Id="rId1082" Type="http://schemas.openxmlformats.org/officeDocument/2006/relationships/hyperlink" Target="https://www.procyclingstats.com/rider/tristan-saunders" TargetMode="External"/><Relationship Id="rId105" Type="http://schemas.openxmlformats.org/officeDocument/2006/relationships/hyperlink" Target="https://www.procyclingstats.com/rider/magnus-cort-nielsen" TargetMode="External"/><Relationship Id="rId312" Type="http://schemas.openxmlformats.org/officeDocument/2006/relationships/hyperlink" Target="https://www.procyclingstats.com/rider/gregor-muhlberger" TargetMode="External"/><Relationship Id="rId757" Type="http://schemas.openxmlformats.org/officeDocument/2006/relationships/hyperlink" Target="https://www.procyclingstats.com/rider/polychronis-tzortzakis" TargetMode="External"/><Relationship Id="rId964" Type="http://schemas.openxmlformats.org/officeDocument/2006/relationships/hyperlink" Target="https://www.procyclingstats.com/rider/artem-nych" TargetMode="External"/><Relationship Id="rId93" Type="http://schemas.openxmlformats.org/officeDocument/2006/relationships/hyperlink" Target="https://www.procyclingstats.com/rider/tobias-halland-johannessen" TargetMode="External"/><Relationship Id="rId189" Type="http://schemas.openxmlformats.org/officeDocument/2006/relationships/hyperlink" Target="https://www.procyclingstats.com/rider/giovanni-aleotti" TargetMode="External"/><Relationship Id="rId396" Type="http://schemas.openxmlformats.org/officeDocument/2006/relationships/hyperlink" Target="https://www.procyclingstats.com/rider/ryan-mullen" TargetMode="External"/><Relationship Id="rId617" Type="http://schemas.openxmlformats.org/officeDocument/2006/relationships/hyperlink" Target="https://www.procyclingstats.com/rider/morne-van-niekerk" TargetMode="External"/><Relationship Id="rId824" Type="http://schemas.openxmlformats.org/officeDocument/2006/relationships/hyperlink" Target="https://www.procyclingstats.com/rider/jack-aitken" TargetMode="External"/><Relationship Id="rId256" Type="http://schemas.openxmlformats.org/officeDocument/2006/relationships/hyperlink" Target="https://www.procyclingstats.com/rider/jambaljamts-sainbayar" TargetMode="External"/><Relationship Id="rId463" Type="http://schemas.openxmlformats.org/officeDocument/2006/relationships/hyperlink" Target="https://www.procyclingstats.com/rider/german-nicolas-tivani-perez" TargetMode="External"/><Relationship Id="rId670" Type="http://schemas.openxmlformats.org/officeDocument/2006/relationships/hyperlink" Target="https://www.procyclingstats.com/rider/maxime-jarnet" TargetMode="External"/><Relationship Id="rId1093" Type="http://schemas.openxmlformats.org/officeDocument/2006/relationships/hyperlink" Target="https://www.procyclingstats.com/rider/diego-ulissi" TargetMode="External"/><Relationship Id="rId1107" Type="http://schemas.openxmlformats.org/officeDocument/2006/relationships/hyperlink" Target="https://www.procyclingstats.com/rider/daniel-mclay" TargetMode="External"/><Relationship Id="rId116" Type="http://schemas.openxmlformats.org/officeDocument/2006/relationships/hyperlink" Target="https://www.procyclingstats.com/rider/rudy-molard" TargetMode="External"/><Relationship Id="rId323" Type="http://schemas.openxmlformats.org/officeDocument/2006/relationships/hyperlink" Target="https://www.procyclingstats.com/rider/jonas-koch" TargetMode="External"/><Relationship Id="rId530" Type="http://schemas.openxmlformats.org/officeDocument/2006/relationships/hyperlink" Target="https://www.procyclingstats.com/rider/raymond-kreder" TargetMode="External"/><Relationship Id="rId768" Type="http://schemas.openxmlformats.org/officeDocument/2006/relationships/hyperlink" Target="https://www.procyclingstats.com/rider/samuel-gaze" TargetMode="External"/><Relationship Id="rId975" Type="http://schemas.openxmlformats.org/officeDocument/2006/relationships/hyperlink" Target="https://www.procyclingstats.com/rider/thomas-joseph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alex-tolio" TargetMode="External"/><Relationship Id="rId835" Type="http://schemas.openxmlformats.org/officeDocument/2006/relationships/hyperlink" Target="https://www.procyclingstats.com/rider/liam-walsh" TargetMode="External"/><Relationship Id="rId267" Type="http://schemas.openxmlformats.org/officeDocument/2006/relationships/hyperlink" Target="https://www.procyclingstats.com/rider/john-degenkolb" TargetMode="External"/><Relationship Id="rId474" Type="http://schemas.openxmlformats.org/officeDocument/2006/relationships/hyperlink" Target="https://www.procyclingstats.com/rider/karel-vacek" TargetMode="External"/><Relationship Id="rId1020" Type="http://schemas.openxmlformats.org/officeDocument/2006/relationships/hyperlink" Target="https://www.procyclingstats.com/rider/abdullah-wehbi" TargetMode="External"/><Relationship Id="rId1118" Type="http://schemas.openxmlformats.org/officeDocument/2006/relationships/hyperlink" Target="https://www.procyclingstats.com/rider/mathias-vacek" TargetMode="External"/><Relationship Id="rId127" Type="http://schemas.openxmlformats.org/officeDocument/2006/relationships/hyperlink" Target="https://www.procyclingstats.com/rider/alexander-kamp" TargetMode="External"/><Relationship Id="rId681" Type="http://schemas.openxmlformats.org/officeDocument/2006/relationships/hyperlink" Target="https://www.procyclingstats.com/rider/jhonatan-restrepo" TargetMode="External"/><Relationship Id="rId779" Type="http://schemas.openxmlformats.org/officeDocument/2006/relationships/hyperlink" Target="https://www.procyclingstats.com/rider/meron-teshome" TargetMode="External"/><Relationship Id="rId902" Type="http://schemas.openxmlformats.org/officeDocument/2006/relationships/hyperlink" Target="https://www.procyclingstats.com/rider/torbjorn-andre-roed1" TargetMode="External"/><Relationship Id="rId986" Type="http://schemas.openxmlformats.org/officeDocument/2006/relationships/hyperlink" Target="https://www.procyclingstats.com/rider/thibaud-gruel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laurens-huys" TargetMode="External"/><Relationship Id="rId541" Type="http://schemas.openxmlformats.org/officeDocument/2006/relationships/hyperlink" Target="https://www.procyclingstats.com/rider/tobias-bayer" TargetMode="External"/><Relationship Id="rId639" Type="http://schemas.openxmlformats.org/officeDocument/2006/relationships/hyperlink" Target="https://www.procyclingstats.com/rider/alex-martin-gutierrez" TargetMode="External"/><Relationship Id="rId180" Type="http://schemas.openxmlformats.org/officeDocument/2006/relationships/hyperlink" Target="https://www.procyclingstats.com/rider/michael-storer" TargetMode="External"/><Relationship Id="rId278" Type="http://schemas.openxmlformats.org/officeDocument/2006/relationships/hyperlink" Target="https://www.procyclingstats.com/rider/jefferson-alexander-cepeda" TargetMode="External"/><Relationship Id="rId401" Type="http://schemas.openxmlformats.org/officeDocument/2006/relationships/hyperlink" Target="https://www.procyclingstats.com/rider/mark-donovan" TargetMode="External"/><Relationship Id="rId846" Type="http://schemas.openxmlformats.org/officeDocument/2006/relationships/hyperlink" Target="https://www.procyclingstats.com/rider/patompob-phonarjthan" TargetMode="External"/><Relationship Id="rId1031" Type="http://schemas.openxmlformats.org/officeDocument/2006/relationships/hyperlink" Target="https://www.procyclingstats.com/rider/yan-pastushenko" TargetMode="External"/><Relationship Id="rId1129" Type="http://schemas.openxmlformats.org/officeDocument/2006/relationships/hyperlink" Target="https://www.procyclingstats.com/rider/marc-sarreau" TargetMode="External"/><Relationship Id="rId485" Type="http://schemas.openxmlformats.org/officeDocument/2006/relationships/hyperlink" Target="https://www.procyclingstats.com/rider/nicolo-buratti" TargetMode="External"/><Relationship Id="rId692" Type="http://schemas.openxmlformats.org/officeDocument/2006/relationships/hyperlink" Target="https://www.procyclingstats.com/rider/victor-de-la-parte" TargetMode="External"/><Relationship Id="rId706" Type="http://schemas.openxmlformats.org/officeDocument/2006/relationships/hyperlink" Target="https://www.procyclingstats.com/rider/rodrigo-contreras" TargetMode="External"/><Relationship Id="rId913" Type="http://schemas.openxmlformats.org/officeDocument/2006/relationships/hyperlink" Target="https://www.procyclingstats.com/rider/hartthijs-de-vrie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attila-valter" TargetMode="External"/><Relationship Id="rId345" Type="http://schemas.openxmlformats.org/officeDocument/2006/relationships/hyperlink" Target="https://www.procyclingstats.com/rider/kamiel-bonneu" TargetMode="External"/><Relationship Id="rId552" Type="http://schemas.openxmlformats.org/officeDocument/2006/relationships/hyperlink" Target="https://www.procyclingstats.com/rider/mohd-harrif-saleh" TargetMode="External"/><Relationship Id="rId997" Type="http://schemas.openxmlformats.org/officeDocument/2006/relationships/hyperlink" Target="https://www.procyclingstats.com/rider/carl-frederik-bevort" TargetMode="External"/><Relationship Id="rId191" Type="http://schemas.openxmlformats.org/officeDocument/2006/relationships/hyperlink" Target="https://www.procyclingstats.com/rider/simon-clarke" TargetMode="External"/><Relationship Id="rId205" Type="http://schemas.openxmlformats.org/officeDocument/2006/relationships/hyperlink" Target="https://www.procyclingstats.com/rider/jakub-mareczko" TargetMode="External"/><Relationship Id="rId412" Type="http://schemas.openxmlformats.org/officeDocument/2006/relationships/hyperlink" Target="https://www.procyclingstats.com/rider/lucas-carstensen" TargetMode="External"/><Relationship Id="rId857" Type="http://schemas.openxmlformats.org/officeDocument/2006/relationships/hyperlink" Target="https://www.procyclingstats.com/rider/sergio-samitier" TargetMode="External"/><Relationship Id="rId1042" Type="http://schemas.openxmlformats.org/officeDocument/2006/relationships/hyperlink" Target="https://www.procyclingstats.com/rider/roman-maikin" TargetMode="External"/><Relationship Id="rId289" Type="http://schemas.openxmlformats.org/officeDocument/2006/relationships/hyperlink" Target="https://www.procyclingstats.com/rider/bert-van-lerberghe" TargetMode="External"/><Relationship Id="rId496" Type="http://schemas.openxmlformats.org/officeDocument/2006/relationships/hyperlink" Target="https://www.procyclingstats.com/rider/axel-laurance" TargetMode="External"/><Relationship Id="rId717" Type="http://schemas.openxmlformats.org/officeDocument/2006/relationships/hyperlink" Target="https://www.procyclingstats.com/rider/tim-declercq" TargetMode="External"/><Relationship Id="rId924" Type="http://schemas.openxmlformats.org/officeDocument/2006/relationships/hyperlink" Target="https://www.procyclingstats.com/rider/michael-boros" TargetMode="External"/><Relationship Id="rId53" Type="http://schemas.openxmlformats.org/officeDocument/2006/relationships/hyperlink" Target="https://www.procyclingstats.com/rider/miguel-angel-lopez" TargetMode="External"/><Relationship Id="rId149" Type="http://schemas.openxmlformats.org/officeDocument/2006/relationships/hyperlink" Target="https://www.procyclingstats.com/rider/andreas-kron" TargetMode="External"/><Relationship Id="rId356" Type="http://schemas.openxmlformats.org/officeDocument/2006/relationships/hyperlink" Target="https://www.procyclingstats.com/rider/eddy-fine" TargetMode="External"/><Relationship Id="rId563" Type="http://schemas.openxmlformats.org/officeDocument/2006/relationships/hyperlink" Target="https://www.procyclingstats.com/rider/karl-patrick-lauk" TargetMode="External"/><Relationship Id="rId770" Type="http://schemas.openxmlformats.org/officeDocument/2006/relationships/hyperlink" Target="https://www.procyclingstats.com/rider/martin-svrcek" TargetMode="External"/><Relationship Id="rId216" Type="http://schemas.openxmlformats.org/officeDocument/2006/relationships/hyperlink" Target="https://www.procyclingstats.com/rider/casper-van-uden" TargetMode="External"/><Relationship Id="rId423" Type="http://schemas.openxmlformats.org/officeDocument/2006/relationships/hyperlink" Target="https://www.procyclingstats.com/rider/andrey-zeits" TargetMode="External"/><Relationship Id="rId868" Type="http://schemas.openxmlformats.org/officeDocument/2006/relationships/hyperlink" Target="https://www.procyclingstats.com/rider/remi-lelandais" TargetMode="External"/><Relationship Id="rId1053" Type="http://schemas.openxmlformats.org/officeDocument/2006/relationships/hyperlink" Target="https://www.procyclingstats.com/rider/kane-richards" TargetMode="External"/><Relationship Id="rId630" Type="http://schemas.openxmlformats.org/officeDocument/2006/relationships/hyperlink" Target="https://www.procyclingstats.com/rider/dylan-hopkins" TargetMode="External"/><Relationship Id="rId728" Type="http://schemas.openxmlformats.org/officeDocument/2006/relationships/hyperlink" Target="https://www.procyclingstats.com/rider/david-gonzalez-lopez" TargetMode="External"/><Relationship Id="rId935" Type="http://schemas.openxmlformats.org/officeDocument/2006/relationships/hyperlink" Target="https://www.procyclingstats.com/rider/frank-van-den-broek" TargetMode="External"/><Relationship Id="rId64" Type="http://schemas.openxmlformats.org/officeDocument/2006/relationships/hyperlink" Target="https://www.procyclingstats.com/rider/andreas-leknessund" TargetMode="External"/><Relationship Id="rId367" Type="http://schemas.openxmlformats.org/officeDocument/2006/relationships/hyperlink" Target="https://www.procyclingstats.com/rider/william-junior-lecerf" TargetMode="External"/><Relationship Id="rId574" Type="http://schemas.openxmlformats.org/officeDocument/2006/relationships/hyperlink" Target="https://www.procyclingstats.com/rider/emmanuel-morin" TargetMode="External"/><Relationship Id="rId1120" Type="http://schemas.openxmlformats.org/officeDocument/2006/relationships/hyperlink" Target="https://www.procyclingstats.com/rider/bart-lemmen" TargetMode="External"/><Relationship Id="rId227" Type="http://schemas.openxmlformats.org/officeDocument/2006/relationships/hyperlink" Target="https://www.procyclingstats.com/rider/gonzalo-serrano" TargetMode="External"/><Relationship Id="rId781" Type="http://schemas.openxmlformats.org/officeDocument/2006/relationships/hyperlink" Target="https://www.procyclingstats.com/rider/sergey-rostovtsev" TargetMode="External"/><Relationship Id="rId879" Type="http://schemas.openxmlformats.org/officeDocument/2006/relationships/hyperlink" Target="https://www.procyclingstats.com/rider/sander-de-pestel" TargetMode="External"/><Relationship Id="rId434" Type="http://schemas.openxmlformats.org/officeDocument/2006/relationships/hyperlink" Target="https://www.procyclingstats.com/rider/tim-van-dijke" TargetMode="External"/><Relationship Id="rId641" Type="http://schemas.openxmlformats.org/officeDocument/2006/relationships/hyperlink" Target="https://www.procyclingstats.com/rider/andoni-lopez-de-abetxuko-jimenez" TargetMode="External"/><Relationship Id="rId739" Type="http://schemas.openxmlformats.org/officeDocument/2006/relationships/hyperlink" Target="https://www.procyclingstats.com/rider/dusan-rajovic" TargetMode="External"/><Relationship Id="rId1064" Type="http://schemas.openxmlformats.org/officeDocument/2006/relationships/hyperlink" Target="https://www.procyclingstats.com/rider/iver-knotten" TargetMode="External"/><Relationship Id="rId280" Type="http://schemas.openxmlformats.org/officeDocument/2006/relationships/hyperlink" Target="https://www.procyclingstats.com/rider/emils-liepins" TargetMode="External"/><Relationship Id="rId501" Type="http://schemas.openxmlformats.org/officeDocument/2006/relationships/hyperlink" Target="https://www.procyclingstats.com/rider/andrea-piccolo" TargetMode="External"/><Relationship Id="rId946" Type="http://schemas.openxmlformats.org/officeDocument/2006/relationships/hyperlink" Target="https://www.procyclingstats.com/rider/mason-hollyman" TargetMode="External"/><Relationship Id="rId1131" Type="http://schemas.openxmlformats.org/officeDocument/2006/relationships/hyperlink" Target="https://www.procyclingstats.com/rider/milan-fretin" TargetMode="External"/><Relationship Id="rId75" Type="http://schemas.openxmlformats.org/officeDocument/2006/relationships/hyperlink" Target="https://www.procyclingstats.com/rider/hugh-carthy" TargetMode="External"/><Relationship Id="rId140" Type="http://schemas.openxmlformats.org/officeDocument/2006/relationships/hyperlink" Target="https://www.procyclingstats.com/rider/nils-politt" TargetMode="External"/><Relationship Id="rId378" Type="http://schemas.openxmlformats.org/officeDocument/2006/relationships/hyperlink" Target="https://www.procyclingstats.com/rider/ide-schelling" TargetMode="External"/><Relationship Id="rId585" Type="http://schemas.openxmlformats.org/officeDocument/2006/relationships/hyperlink" Target="https://www.procyclingstats.com/rider/jensen-plowright" TargetMode="External"/><Relationship Id="rId792" Type="http://schemas.openxmlformats.org/officeDocument/2006/relationships/hyperlink" Target="https://www.procyclingstats.com/rider/manuele-tarozzi" TargetMode="External"/><Relationship Id="rId806" Type="http://schemas.openxmlformats.org/officeDocument/2006/relationships/hyperlink" Target="https://www.procyclingstats.com/rider/tsgabu-gebremaryam-grmay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roger-adria" TargetMode="External"/><Relationship Id="rId445" Type="http://schemas.openxmlformats.org/officeDocument/2006/relationships/hyperlink" Target="https://www.procyclingstats.com/rider/kevin-ledanois" TargetMode="External"/><Relationship Id="rId652" Type="http://schemas.openxmlformats.org/officeDocument/2006/relationships/hyperlink" Target="https://www.procyclingstats.com/rider/petr-kelemeh" TargetMode="External"/><Relationship Id="rId1075" Type="http://schemas.openxmlformats.org/officeDocument/2006/relationships/hyperlink" Target="https://www.procyclingstats.com/rider/ryan-christensen" TargetMode="External"/><Relationship Id="rId291" Type="http://schemas.openxmlformats.org/officeDocument/2006/relationships/hyperlink" Target="https://www.procyclingstats.com/rider/orluis-aular" TargetMode="External"/><Relationship Id="rId305" Type="http://schemas.openxmlformats.org/officeDocument/2006/relationships/hyperlink" Target="https://www.procyclingstats.com/rider/alessandro-tonelli" TargetMode="External"/><Relationship Id="rId512" Type="http://schemas.openxmlformats.org/officeDocument/2006/relationships/hyperlink" Target="https://www.procyclingstats.com/rider/jimmy-janssens" TargetMode="External"/><Relationship Id="rId957" Type="http://schemas.openxmlformats.org/officeDocument/2006/relationships/hyperlink" Target="https://www.procyclingstats.com/rider/daniel-dias" TargetMode="External"/><Relationship Id="rId1142" Type="http://schemas.openxmlformats.org/officeDocument/2006/relationships/hyperlink" Target="https://www.procyclingstats.com/rider/jardi-christiaan-van-der-lee" TargetMode="External"/><Relationship Id="rId86" Type="http://schemas.openxmlformats.org/officeDocument/2006/relationships/hyperlink" Target="https://www.procyclingstats.com/rider/mauri-vansevenant" TargetMode="External"/><Relationship Id="rId151" Type="http://schemas.openxmlformats.org/officeDocument/2006/relationships/hyperlink" Target="https://www.procyclingstats.com/rider/luca-mozzato" TargetMode="External"/><Relationship Id="rId389" Type="http://schemas.openxmlformats.org/officeDocument/2006/relationships/hyperlink" Target="https://www.procyclingstats.com/rider/julien-bernard" TargetMode="External"/><Relationship Id="rId596" Type="http://schemas.openxmlformats.org/officeDocument/2006/relationships/hyperlink" Target="https://www.procyclingstats.com/rider/hamza-amari" TargetMode="External"/><Relationship Id="rId817" Type="http://schemas.openxmlformats.org/officeDocument/2006/relationships/hyperlink" Target="https://www.procyclingstats.com/rider/javier-serrano" TargetMode="External"/><Relationship Id="rId1002" Type="http://schemas.openxmlformats.org/officeDocument/2006/relationships/hyperlink" Target="https://www.procyclingstats.com/rider/nadav-raisberg" TargetMode="External"/><Relationship Id="rId249" Type="http://schemas.openxmlformats.org/officeDocument/2006/relationships/hyperlink" Target="https://www.procyclingstats.com/rider/soren-waerenskjold" TargetMode="External"/><Relationship Id="rId456" Type="http://schemas.openxmlformats.org/officeDocument/2006/relationships/hyperlink" Target="https://www.procyclingstats.com/rider/jordi-lopez-caravaca" TargetMode="External"/><Relationship Id="rId663" Type="http://schemas.openxmlformats.org/officeDocument/2006/relationships/hyperlink" Target="https://www.procyclingstats.com/rider/tobiasz-pawlak" TargetMode="External"/><Relationship Id="rId870" Type="http://schemas.openxmlformats.org/officeDocument/2006/relationships/hyperlink" Target="https://www.procyclingstats.com/rider/alessandro-santaromita" TargetMode="External"/><Relationship Id="rId1086" Type="http://schemas.openxmlformats.org/officeDocument/2006/relationships/hyperlink" Target="https://www.procyclingstats.com/rider/michael-matthews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max-walscheid" TargetMode="External"/><Relationship Id="rId316" Type="http://schemas.openxmlformats.org/officeDocument/2006/relationships/hyperlink" Target="https://www.procyclingstats.com/rider/niccolo-bonifazio" TargetMode="External"/><Relationship Id="rId523" Type="http://schemas.openxmlformats.org/officeDocument/2006/relationships/hyperlink" Target="https://www.procyclingstats.com/rider/mauricio-moreira" TargetMode="External"/><Relationship Id="rId968" Type="http://schemas.openxmlformats.org/officeDocument/2006/relationships/hyperlink" Target="https://www.procyclingstats.com/rider/adrian-bustamante" TargetMode="External"/><Relationship Id="rId97" Type="http://schemas.openxmlformats.org/officeDocument/2006/relationships/hyperlink" Target="https://www.procyclingstats.com/rider/kasper-asgreen" TargetMode="External"/><Relationship Id="rId730" Type="http://schemas.openxmlformats.org/officeDocument/2006/relationships/hyperlink" Target="https://www.procyclingstats.com/rider/rudiger-selig" TargetMode="External"/><Relationship Id="rId828" Type="http://schemas.openxmlformats.org/officeDocument/2006/relationships/hyperlink" Target="https://www.procyclingstats.com/rider/camilo-andres-gomez-gomez" TargetMode="External"/><Relationship Id="rId1013" Type="http://schemas.openxmlformats.org/officeDocument/2006/relationships/hyperlink" Target="https://www.procyclingstats.com/rider/vladimir-koltunov" TargetMode="External"/><Relationship Id="rId162" Type="http://schemas.openxmlformats.org/officeDocument/2006/relationships/hyperlink" Target="https://www.procyclingstats.com/rider/soren-kragh-andersen" TargetMode="External"/><Relationship Id="rId467" Type="http://schemas.openxmlformats.org/officeDocument/2006/relationships/hyperlink" Target="https://www.procyclingstats.com/rider/jacopo-mosca" TargetMode="External"/><Relationship Id="rId1097" Type="http://schemas.openxmlformats.org/officeDocument/2006/relationships/hyperlink" Target="https://www.procyclingstats.com/rider/max-kanter" TargetMode="External"/><Relationship Id="rId674" Type="http://schemas.openxmlformats.org/officeDocument/2006/relationships/hyperlink" Target="https://www.procyclingstats.com/rider/lucas-de-rossi" TargetMode="External"/><Relationship Id="rId881" Type="http://schemas.openxmlformats.org/officeDocument/2006/relationships/hyperlink" Target="https://www.procyclingstats.com/rider/martins-pluto" TargetMode="External"/><Relationship Id="rId979" Type="http://schemas.openxmlformats.org/officeDocument/2006/relationships/hyperlink" Target="https://www.procyclingstats.com/rider/magnus-bak-klaris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antonio-tiberi" TargetMode="External"/><Relationship Id="rId534" Type="http://schemas.openxmlformats.org/officeDocument/2006/relationships/hyperlink" Target="https://www.procyclingstats.com/rider/michael-morkov" TargetMode="External"/><Relationship Id="rId741" Type="http://schemas.openxmlformats.org/officeDocument/2006/relationships/hyperlink" Target="https://www.procyclingstats.com/rider/lluis-guillermo-mas" TargetMode="External"/><Relationship Id="rId839" Type="http://schemas.openxmlformats.org/officeDocument/2006/relationships/hyperlink" Target="https://www.procyclingstats.com/rider/nicolas-debeaumarche" TargetMode="External"/><Relationship Id="rId173" Type="http://schemas.openxmlformats.org/officeDocument/2006/relationships/hyperlink" Target="https://www.procyclingstats.com/rider/maximilian-schachmann" TargetMode="External"/><Relationship Id="rId380" Type="http://schemas.openxmlformats.org/officeDocument/2006/relationships/hyperlink" Target="https://www.procyclingstats.com/rider/cees-bol" TargetMode="External"/><Relationship Id="rId601" Type="http://schemas.openxmlformats.org/officeDocument/2006/relationships/hyperlink" Target="https://www.procyclingstats.com/rider/yuma-koishi" TargetMode="External"/><Relationship Id="rId1024" Type="http://schemas.openxmlformats.org/officeDocument/2006/relationships/hyperlink" Target="https://www.procyclingstats.com/rider/simon-dehairs" TargetMode="External"/><Relationship Id="rId240" Type="http://schemas.openxmlformats.org/officeDocument/2006/relationships/hyperlink" Target="https://www.procyclingstats.com/rider/jasper-de-buyst" TargetMode="External"/><Relationship Id="rId478" Type="http://schemas.openxmlformats.org/officeDocument/2006/relationships/hyperlink" Target="https://www.procyclingstats.com/rider/welay-hagos-berhe" TargetMode="External"/><Relationship Id="rId685" Type="http://schemas.openxmlformats.org/officeDocument/2006/relationships/hyperlink" Target="https://www.procyclingstats.com/rider/eduard-prades" TargetMode="External"/><Relationship Id="rId892" Type="http://schemas.openxmlformats.org/officeDocument/2006/relationships/hyperlink" Target="https://www.procyclingstats.com/rider/ryan-cavanagh" TargetMode="External"/><Relationship Id="rId906" Type="http://schemas.openxmlformats.org/officeDocument/2006/relationships/hyperlink" Target="https://www.procyclingstats.com/rider/matyas-kopecky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yves-lampaert" TargetMode="External"/><Relationship Id="rId338" Type="http://schemas.openxmlformats.org/officeDocument/2006/relationships/hyperlink" Target="https://www.procyclingstats.com/rider/luke-lamperti" TargetMode="External"/><Relationship Id="rId545" Type="http://schemas.openxmlformats.org/officeDocument/2006/relationships/hyperlink" Target="https://www.procyclingstats.com/rider/frederico-figueiredo" TargetMode="External"/><Relationship Id="rId752" Type="http://schemas.openxmlformats.org/officeDocument/2006/relationships/hyperlink" Target="https://www.procyclingstats.com/rider/alexander-konychev" TargetMode="External"/><Relationship Id="rId184" Type="http://schemas.openxmlformats.org/officeDocument/2006/relationships/hyperlink" Target="https://www.procyclingstats.com/rider/david-de-la-cruz" TargetMode="External"/><Relationship Id="rId391" Type="http://schemas.openxmlformats.org/officeDocument/2006/relationships/hyperlink" Target="https://www.procyclingstats.com/rider/nils-eekhoff" TargetMode="External"/><Relationship Id="rId405" Type="http://schemas.openxmlformats.org/officeDocument/2006/relationships/hyperlink" Target="https://www.procyclingstats.com/rider/filippo-baroncini" TargetMode="External"/><Relationship Id="rId612" Type="http://schemas.openxmlformats.org/officeDocument/2006/relationships/hyperlink" Target="https://www.procyclingstats.com/rider/unai-iribar-jauregi" TargetMode="External"/><Relationship Id="rId1035" Type="http://schemas.openxmlformats.org/officeDocument/2006/relationships/hyperlink" Target="https://www.procyclingstats.com/rider/nur-amirul-fakhruddin-mazuki" TargetMode="External"/><Relationship Id="rId251" Type="http://schemas.openxmlformats.org/officeDocument/2006/relationships/hyperlink" Target="https://www.procyclingstats.com/rider/oier-lazkano" TargetMode="External"/><Relationship Id="rId489" Type="http://schemas.openxmlformats.org/officeDocument/2006/relationships/hyperlink" Target="https://www.procyclingstats.com/rider/george-jackson" TargetMode="External"/><Relationship Id="rId696" Type="http://schemas.openxmlformats.org/officeDocument/2006/relationships/hyperlink" Target="https://www.procyclingstats.com/rider/romain-cardis" TargetMode="External"/><Relationship Id="rId917" Type="http://schemas.openxmlformats.org/officeDocument/2006/relationships/hyperlink" Target="https://www.procyclingstats.com/rider/lars-van-den-berg" TargetMode="External"/><Relationship Id="rId1102" Type="http://schemas.openxmlformats.org/officeDocument/2006/relationships/hyperlink" Target="https://www.procyclingstats.com/rider/georg-zimmermann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walter-calzoni" TargetMode="External"/><Relationship Id="rId556" Type="http://schemas.openxmlformats.org/officeDocument/2006/relationships/hyperlink" Target="https://www.procyclingstats.com/rider/ryan-gibbons" TargetMode="External"/><Relationship Id="rId763" Type="http://schemas.openxmlformats.org/officeDocument/2006/relationships/hyperlink" Target="https://www.procyclingstats.com/rider/willie-smit" TargetMode="External"/><Relationship Id="rId111" Type="http://schemas.openxmlformats.org/officeDocument/2006/relationships/hyperlink" Target="https://www.procyclingstats.com/rider/pierre-latour" TargetMode="External"/><Relationship Id="rId195" Type="http://schemas.openxmlformats.org/officeDocument/2006/relationships/hyperlink" Target="https://www.procyclingstats.com/rider/rune-herregodts" TargetMode="External"/><Relationship Id="rId209" Type="http://schemas.openxmlformats.org/officeDocument/2006/relationships/hyperlink" Target="https://www.procyclingstats.com/rider/maxim-van-gils" TargetMode="External"/><Relationship Id="rId416" Type="http://schemas.openxmlformats.org/officeDocument/2006/relationships/hyperlink" Target="https://www.procyclingstats.com/rider/alexander-edmondson" TargetMode="External"/><Relationship Id="rId970" Type="http://schemas.openxmlformats.org/officeDocument/2006/relationships/hyperlink" Target="https://www.procyclingstats.com/rider/helder-goncalves" TargetMode="External"/><Relationship Id="rId1046" Type="http://schemas.openxmlformats.org/officeDocument/2006/relationships/hyperlink" Target="https://www.procyclingstats.com/rider/youcef-reguigui" TargetMode="External"/><Relationship Id="rId623" Type="http://schemas.openxmlformats.org/officeDocument/2006/relationships/hyperlink" Target="https://www.procyclingstats.com/rider/riccardo-verza-2" TargetMode="External"/><Relationship Id="rId830" Type="http://schemas.openxmlformats.org/officeDocument/2006/relationships/hyperlink" Target="https://www.procyclingstats.com/rider/didier-merchan" TargetMode="External"/><Relationship Id="rId928" Type="http://schemas.openxmlformats.org/officeDocument/2006/relationships/hyperlink" Target="https://www.procyclingstats.com/rider/zhi-hui-jiang" TargetMode="External"/><Relationship Id="rId57" Type="http://schemas.openxmlformats.org/officeDocument/2006/relationships/hyperlink" Target="https://www.procyclingstats.com/rider/phil-bauhaus" TargetMode="External"/><Relationship Id="rId262" Type="http://schemas.openxmlformats.org/officeDocument/2006/relationships/hyperlink" Target="https://www.procyclingstats.com/rider/gleb-syritsa" TargetMode="External"/><Relationship Id="rId567" Type="http://schemas.openxmlformats.org/officeDocument/2006/relationships/hyperlink" Target="https://www.procyclingstats.com/rider/jarrad-drizners" TargetMode="External"/><Relationship Id="rId1113" Type="http://schemas.openxmlformats.org/officeDocument/2006/relationships/hyperlink" Target="https://www.procyclingstats.com/rider/gleb-syritsa" TargetMode="External"/><Relationship Id="rId122" Type="http://schemas.openxmlformats.org/officeDocument/2006/relationships/hyperlink" Target="https://www.procyclingstats.com/rider/carlos-verona" TargetMode="External"/><Relationship Id="rId774" Type="http://schemas.openxmlformats.org/officeDocument/2006/relationships/hyperlink" Target="https://www.procyclingstats.com/rider/antonio-soto" TargetMode="External"/><Relationship Id="rId981" Type="http://schemas.openxmlformats.org/officeDocument/2006/relationships/hyperlink" Target="https://www.procyclingstats.com/rider/simon-bak" TargetMode="External"/><Relationship Id="rId1057" Type="http://schemas.openxmlformats.org/officeDocument/2006/relationships/hyperlink" Target="https://www.procyclingstats.com/rider/binyan-ma" TargetMode="External"/><Relationship Id="rId427" Type="http://schemas.openxmlformats.org/officeDocument/2006/relationships/hyperlink" Target="https://www.procyclingstats.com/rider/adne-van-engelen" TargetMode="External"/><Relationship Id="rId634" Type="http://schemas.openxmlformats.org/officeDocument/2006/relationships/hyperlink" Target="https://www.procyclingstats.com/rider/siim-kiskonen" TargetMode="External"/><Relationship Id="rId841" Type="http://schemas.openxmlformats.org/officeDocument/2006/relationships/hyperlink" Target="https://www.procyclingstats.com/rider/abram-stockman" TargetMode="External"/><Relationship Id="rId273" Type="http://schemas.openxmlformats.org/officeDocument/2006/relationships/hyperlink" Target="https://www.procyclingstats.com/rider/simone-velasco" TargetMode="External"/><Relationship Id="rId480" Type="http://schemas.openxmlformats.org/officeDocument/2006/relationships/hyperlink" Target="https://www.procyclingstats.com/rider/wilmar-paredes" TargetMode="External"/><Relationship Id="rId701" Type="http://schemas.openxmlformats.org/officeDocument/2006/relationships/hyperlink" Target="https://www.procyclingstats.com/rider/marceli-boguslawski" TargetMode="External"/><Relationship Id="rId939" Type="http://schemas.openxmlformats.org/officeDocument/2006/relationships/hyperlink" Target="https://www.procyclingstats.com/rider/victor-ocampo" TargetMode="External"/><Relationship Id="rId1124" Type="http://schemas.openxmlformats.org/officeDocument/2006/relationships/hyperlink" Target="https://www.procyclingstats.com/rider/joshua-tarling" TargetMode="External"/><Relationship Id="rId68" Type="http://schemas.openxmlformats.org/officeDocument/2006/relationships/hyperlink" Target="https://www.procyclingstats.com/rider/julian-alaphilippe" TargetMode="External"/><Relationship Id="rId133" Type="http://schemas.openxmlformats.org/officeDocument/2006/relationships/hyperlink" Target="https://www.procyclingstats.com/rider/mikkel-honore" TargetMode="External"/><Relationship Id="rId340" Type="http://schemas.openxmlformats.org/officeDocument/2006/relationships/hyperlink" Target="https://www.procyclingstats.com/rider/ben-zwiehoff" TargetMode="External"/><Relationship Id="rId578" Type="http://schemas.openxmlformats.org/officeDocument/2006/relationships/hyperlink" Target="https://www.procyclingstats.com/rider/jonathan-couanon" TargetMode="External"/><Relationship Id="rId785" Type="http://schemas.openxmlformats.org/officeDocument/2006/relationships/hyperlink" Target="https://www.procyclingstats.com/rider/christofer-robin-jurado" TargetMode="External"/><Relationship Id="rId992" Type="http://schemas.openxmlformats.org/officeDocument/2006/relationships/hyperlink" Target="https://www.procyclingstats.com/rider/loic-bettendorf" TargetMode="External"/><Relationship Id="rId200" Type="http://schemas.openxmlformats.org/officeDocument/2006/relationships/hyperlink" Target="https://www.procyclingstats.com/rider/nick-schultz" TargetMode="External"/><Relationship Id="rId438" Type="http://schemas.openxmlformats.org/officeDocument/2006/relationships/hyperlink" Target="https://www.procyclingstats.com/rider/kim-heiduk" TargetMode="External"/><Relationship Id="rId645" Type="http://schemas.openxmlformats.org/officeDocument/2006/relationships/hyperlink" Target="https://www.procyclingstats.com/rider/mathias-bregnhoj" TargetMode="External"/><Relationship Id="rId852" Type="http://schemas.openxmlformats.org/officeDocument/2006/relationships/hyperlink" Target="https://www.procyclingstats.com/rider/rasmus-sojbergpedersen" TargetMode="External"/><Relationship Id="rId1068" Type="http://schemas.openxmlformats.org/officeDocument/2006/relationships/hyperlink" Target="https://www.procyclingstats.com/rider/gleb-karpenko" TargetMode="External"/><Relationship Id="rId284" Type="http://schemas.openxmlformats.org/officeDocument/2006/relationships/hyperlink" Target="https://www.procyclingstats.com/rider/stephen-williams" TargetMode="External"/><Relationship Id="rId491" Type="http://schemas.openxmlformats.org/officeDocument/2006/relationships/hyperlink" Target="https://www.procyclingstats.com/rider/nairo-quintana" TargetMode="External"/><Relationship Id="rId505" Type="http://schemas.openxmlformats.org/officeDocument/2006/relationships/hyperlink" Target="https://www.procyclingstats.com/rider/marc-sarreau" TargetMode="External"/><Relationship Id="rId712" Type="http://schemas.openxmlformats.org/officeDocument/2006/relationships/hyperlink" Target="https://www.procyclingstats.com/rider/luca-colnaghi" TargetMode="External"/><Relationship Id="rId1135" Type="http://schemas.openxmlformats.org/officeDocument/2006/relationships/hyperlink" Target="https://www.procyclingstats.com/rider/tim-torn-teutenberg" TargetMode="External"/><Relationship Id="rId79" Type="http://schemas.openxmlformats.org/officeDocument/2006/relationships/hyperlink" Target="https://www.procyclingstats.com/rider/giulio-ciccone" TargetMode="External"/><Relationship Id="rId144" Type="http://schemas.openxmlformats.org/officeDocument/2006/relationships/hyperlink" Target="https://www.procyclingstats.com/rider/jordi-meeus" TargetMode="External"/><Relationship Id="rId589" Type="http://schemas.openxmlformats.org/officeDocument/2006/relationships/hyperlink" Target="https://www.procyclingstats.com/rider/szymon-sajnok" TargetMode="External"/><Relationship Id="rId796" Type="http://schemas.openxmlformats.org/officeDocument/2006/relationships/hyperlink" Target="https://www.procyclingstats.com/rider/marcus-sander-hansen" TargetMode="External"/><Relationship Id="rId351" Type="http://schemas.openxmlformats.org/officeDocument/2006/relationships/hyperlink" Target="https://www.procyclingstats.com/rider/william-barta" TargetMode="External"/><Relationship Id="rId449" Type="http://schemas.openxmlformats.org/officeDocument/2006/relationships/hyperlink" Target="https://www.procyclingstats.com/rider/jeroen-meijers" TargetMode="External"/><Relationship Id="rId656" Type="http://schemas.openxmlformats.org/officeDocument/2006/relationships/hyperlink" Target="https://www.procyclingstats.com/rider/robigzon-leandro-oyola" TargetMode="External"/><Relationship Id="rId863" Type="http://schemas.openxmlformats.org/officeDocument/2006/relationships/hyperlink" Target="https://www.procyclingstats.com/rider/arthur-kluckers" TargetMode="External"/><Relationship Id="rId1079" Type="http://schemas.openxmlformats.org/officeDocument/2006/relationships/hyperlink" Target="https://www.procyclingstats.com/rider/imanol-erviti" TargetMode="External"/><Relationship Id="rId211" Type="http://schemas.openxmlformats.org/officeDocument/2006/relationships/hyperlink" Target="https://www.procyclingstats.com/rider/torstein-traeen" TargetMode="External"/><Relationship Id="rId295" Type="http://schemas.openxmlformats.org/officeDocument/2006/relationships/hyperlink" Target="https://www.procyclingstats.com/rider/raul-garcia-pierna" TargetMode="External"/><Relationship Id="rId309" Type="http://schemas.openxmlformats.org/officeDocument/2006/relationships/hyperlink" Target="https://www.procyclingstats.com/rider/rainer-kepplinger" TargetMode="External"/><Relationship Id="rId516" Type="http://schemas.openxmlformats.org/officeDocument/2006/relationships/hyperlink" Target="https://www.procyclingstats.com/rider/maciej-bodnar" TargetMode="External"/><Relationship Id="rId723" Type="http://schemas.openxmlformats.org/officeDocument/2006/relationships/hyperlink" Target="https://www.procyclingstats.com/rider/andrea-garosio" TargetMode="External"/><Relationship Id="rId930" Type="http://schemas.openxmlformats.org/officeDocument/2006/relationships/hyperlink" Target="https://www.procyclingstats.com/rider/anton-stensby" TargetMode="External"/><Relationship Id="rId1006" Type="http://schemas.openxmlformats.org/officeDocument/2006/relationships/hyperlink" Target="https://www.procyclingstats.com/rider/samuele-rivi" TargetMode="External"/><Relationship Id="rId155" Type="http://schemas.openxmlformats.org/officeDocument/2006/relationships/hyperlink" Target="https://www.procyclingstats.com/rider/samuele-battistella" TargetMode="External"/><Relationship Id="rId362" Type="http://schemas.openxmlformats.org/officeDocument/2006/relationships/hyperlink" Target="https://www.procyclingstats.com/rider/txomin-juaristi" TargetMode="External"/><Relationship Id="rId222" Type="http://schemas.openxmlformats.org/officeDocument/2006/relationships/hyperlink" Target="https://www.procyclingstats.com/rider/nelson-oliveira" TargetMode="External"/><Relationship Id="rId667" Type="http://schemas.openxmlformats.org/officeDocument/2006/relationships/hyperlink" Target="https://www.procyclingstats.com/rider/tim-torn-teutenberg" TargetMode="External"/><Relationship Id="rId874" Type="http://schemas.openxmlformats.org/officeDocument/2006/relationships/hyperlink" Target="https://www.procyclingstats.com/rider/alvaro-jose-hodeg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alan-banaszek" TargetMode="External"/><Relationship Id="rId734" Type="http://schemas.openxmlformats.org/officeDocument/2006/relationships/hyperlink" Target="https://www.procyclingstats.com/rider/michel-ries" TargetMode="External"/><Relationship Id="rId941" Type="http://schemas.openxmlformats.org/officeDocument/2006/relationships/hyperlink" Target="https://www.procyclingstats.com/rider/magnus-waehre1" TargetMode="External"/><Relationship Id="rId70" Type="http://schemas.openxmlformats.org/officeDocument/2006/relationships/hyperlink" Target="https://www.procyclingstats.com/rider/damiano-caruso" TargetMode="External"/><Relationship Id="rId166" Type="http://schemas.openxmlformats.org/officeDocument/2006/relationships/hyperlink" Target="https://www.procyclingstats.com/rider/gerben-thijssen-bel" TargetMode="External"/><Relationship Id="rId373" Type="http://schemas.openxmlformats.org/officeDocument/2006/relationships/hyperlink" Target="https://www.procyclingstats.com/rider/francesco-busatto" TargetMode="External"/><Relationship Id="rId580" Type="http://schemas.openxmlformats.org/officeDocument/2006/relationships/hyperlink" Target="https://www.procyclingstats.com/rider/michele-gazzoli" TargetMode="External"/><Relationship Id="rId801" Type="http://schemas.openxmlformats.org/officeDocument/2006/relationships/hyperlink" Target="https://www.procyclingstats.com/rider/yacine-hamza" TargetMode="External"/><Relationship Id="rId1017" Type="http://schemas.openxmlformats.org/officeDocument/2006/relationships/hyperlink" Target="https://www.procyclingstats.com/rider/rudolf-remkhi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stefan-de-bod" TargetMode="External"/><Relationship Id="rId440" Type="http://schemas.openxmlformats.org/officeDocument/2006/relationships/hyperlink" Target="https://www.procyclingstats.com/rider/jarne-van-de-paar" TargetMode="External"/><Relationship Id="rId678" Type="http://schemas.openxmlformats.org/officeDocument/2006/relationships/hyperlink" Target="https://www.procyclingstats.com/rider/matteo-fabbro" TargetMode="External"/><Relationship Id="rId885" Type="http://schemas.openxmlformats.org/officeDocument/2006/relationships/hyperlink" Target="https://www.procyclingstats.com/rider/bartlomiej-proc" TargetMode="External"/><Relationship Id="rId1070" Type="http://schemas.openxmlformats.org/officeDocument/2006/relationships/hyperlink" Target="https://www.procyclingstats.com/rider/aljaz-jarc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cristian-scaroni" TargetMode="External"/><Relationship Id="rId538" Type="http://schemas.openxmlformats.org/officeDocument/2006/relationships/hyperlink" Target="https://www.procyclingstats.com/rider/omar-fraile" TargetMode="External"/><Relationship Id="rId745" Type="http://schemas.openxmlformats.org/officeDocument/2006/relationships/hyperlink" Target="https://www.procyclingstats.com/rider/sarawut-sirironnachai" TargetMode="External"/><Relationship Id="rId952" Type="http://schemas.openxmlformats.org/officeDocument/2006/relationships/hyperlink" Target="https://www.procyclingstats.com/rider/tobias-muller1" TargetMode="External"/><Relationship Id="rId81" Type="http://schemas.openxmlformats.org/officeDocument/2006/relationships/hyperlink" Target="https://www.procyclingstats.com/rider/victor-campenaerts" TargetMode="External"/><Relationship Id="rId177" Type="http://schemas.openxmlformats.org/officeDocument/2006/relationships/hyperlink" Target="https://www.procyclingstats.com/rider/clement-champoussin" TargetMode="External"/><Relationship Id="rId384" Type="http://schemas.openxmlformats.org/officeDocument/2006/relationships/hyperlink" Target="https://www.procyclingstats.com/rider/matteo-moschetti" TargetMode="External"/><Relationship Id="rId591" Type="http://schemas.openxmlformats.org/officeDocument/2006/relationships/hyperlink" Target="https://www.procyclingstats.com/rider/tord-gudmestad" TargetMode="External"/><Relationship Id="rId605" Type="http://schemas.openxmlformats.org/officeDocument/2006/relationships/hyperlink" Target="https://www.procyclingstats.com/rider/mario-aparicio-munoz" TargetMode="External"/><Relationship Id="rId812" Type="http://schemas.openxmlformats.org/officeDocument/2006/relationships/hyperlink" Target="https://www.procyclingstats.com/rider/peter-kusztor" TargetMode="External"/><Relationship Id="rId1028" Type="http://schemas.openxmlformats.org/officeDocument/2006/relationships/hyperlink" Target="https://www.procyclingstats.com/rider/liam-slock" TargetMode="External"/><Relationship Id="rId244" Type="http://schemas.openxmlformats.org/officeDocument/2006/relationships/hyperlink" Target="https://www.procyclingstats.com/rider/lennert-teugels" TargetMode="External"/><Relationship Id="rId689" Type="http://schemas.openxmlformats.org/officeDocument/2006/relationships/hyperlink" Target="https://www.procyclingstats.com/rider/patryk-stosz" TargetMode="External"/><Relationship Id="rId896" Type="http://schemas.openxmlformats.org/officeDocument/2006/relationships/hyperlink" Target="https://www.procyclingstats.com/rider/luca-jenni" TargetMode="External"/><Relationship Id="rId1081" Type="http://schemas.openxmlformats.org/officeDocument/2006/relationships/hyperlink" Target="https://www.procyclingstats.com/rider/luke-burns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per-strand-hagenes" TargetMode="External"/><Relationship Id="rId549" Type="http://schemas.openxmlformats.org/officeDocument/2006/relationships/hyperlink" Target="https://www.procyclingstats.com/rider/joao-matias" TargetMode="External"/><Relationship Id="rId756" Type="http://schemas.openxmlformats.org/officeDocument/2006/relationships/hyperlink" Target="https://www.procyclingstats.com/rider/andreas-miltiadis" TargetMode="External"/><Relationship Id="rId104" Type="http://schemas.openxmlformats.org/officeDocument/2006/relationships/hyperlink" Target="https://www.procyclingstats.com/rider/caleb-ewan" TargetMode="External"/><Relationship Id="rId188" Type="http://schemas.openxmlformats.org/officeDocument/2006/relationships/hyperlink" Target="https://www.procyclingstats.com/rider/piet-allegaert" TargetMode="External"/><Relationship Id="rId311" Type="http://schemas.openxmlformats.org/officeDocument/2006/relationships/hyperlink" Target="https://www.procyclingstats.com/rider/xabier-mikel-azparren-irurzun" TargetMode="External"/><Relationship Id="rId395" Type="http://schemas.openxmlformats.org/officeDocument/2006/relationships/hyperlink" Target="https://www.procyclingstats.com/rider/james-piccoli" TargetMode="External"/><Relationship Id="rId409" Type="http://schemas.openxmlformats.org/officeDocument/2006/relationships/hyperlink" Target="https://www.procyclingstats.com/rider/jonas-abrahamsen" TargetMode="External"/><Relationship Id="rId963" Type="http://schemas.openxmlformats.org/officeDocument/2006/relationships/hyperlink" Target="https://www.procyclingstats.com/rider/joao-macedo" TargetMode="External"/><Relationship Id="rId1039" Type="http://schemas.openxmlformats.org/officeDocument/2006/relationships/hyperlink" Target="https://www.procyclingstats.com/rider/marvin-hammerschmid" TargetMode="External"/><Relationship Id="rId92" Type="http://schemas.openxmlformats.org/officeDocument/2006/relationships/hyperlink" Target="https://www.procyclingstats.com/rider/mauro-schmid" TargetMode="External"/><Relationship Id="rId616" Type="http://schemas.openxmlformats.org/officeDocument/2006/relationships/hyperlink" Target="https://www.procyclingstats.com/rider/louis-blouwe" TargetMode="External"/><Relationship Id="rId823" Type="http://schemas.openxmlformats.org/officeDocument/2006/relationships/hyperlink" Target="https://www.procyclingstats.com/rider/roy-eefting" TargetMode="External"/><Relationship Id="rId255" Type="http://schemas.openxmlformats.org/officeDocument/2006/relationships/hyperlink" Target="https://www.procyclingstats.com/rider/anatoliy-budyak" TargetMode="External"/><Relationship Id="rId462" Type="http://schemas.openxmlformats.org/officeDocument/2006/relationships/hyperlink" Target="https://www.procyclingstats.com/rider/tegsh-bayar-batsaikhan" TargetMode="External"/><Relationship Id="rId1092" Type="http://schemas.openxmlformats.org/officeDocument/2006/relationships/hyperlink" Target="https://www.procyclingstats.com/rider/julian-alaphilippe" TargetMode="External"/><Relationship Id="rId1106" Type="http://schemas.openxmlformats.org/officeDocument/2006/relationships/hyperlink" Target="https://www.procyclingstats.com/rider/nick-schultz" TargetMode="External"/><Relationship Id="rId115" Type="http://schemas.openxmlformats.org/officeDocument/2006/relationships/hyperlink" Target="https://www.procyclingstats.com/rider/quinn-simmons" TargetMode="External"/><Relationship Id="rId322" Type="http://schemas.openxmlformats.org/officeDocument/2006/relationships/hyperlink" Target="https://www.procyclingstats.com/rider/james-shaw" TargetMode="External"/><Relationship Id="rId767" Type="http://schemas.openxmlformats.org/officeDocument/2006/relationships/hyperlink" Target="https://www.procyclingstats.com/rider/campbell-stewart" TargetMode="External"/><Relationship Id="rId974" Type="http://schemas.openxmlformats.org/officeDocument/2006/relationships/hyperlink" Target="https://www.procyclingstats.com/rider/paul-magnier" TargetMode="External"/><Relationship Id="rId199" Type="http://schemas.openxmlformats.org/officeDocument/2006/relationships/hyperlink" Target="https://www.procyclingstats.com/rider/luka-mezgec" TargetMode="External"/><Relationship Id="rId627" Type="http://schemas.openxmlformats.org/officeDocument/2006/relationships/hyperlink" Target="https://www.procyclingstats.com/rider/dimitri-peyskens" TargetMode="External"/><Relationship Id="rId834" Type="http://schemas.openxmlformats.org/officeDocument/2006/relationships/hyperlink" Target="https://www.procyclingstats.com/rider/riley-fleming" TargetMode="External"/><Relationship Id="rId266" Type="http://schemas.openxmlformats.org/officeDocument/2006/relationships/hyperlink" Target="https://www.procyclingstats.com/rider/rui-costa" TargetMode="External"/><Relationship Id="rId473" Type="http://schemas.openxmlformats.org/officeDocument/2006/relationships/hyperlink" Target="https://www.procyclingstats.com/rider/atsushi-oka" TargetMode="External"/><Relationship Id="rId680" Type="http://schemas.openxmlformats.org/officeDocument/2006/relationships/hyperlink" Target="https://www.procyclingstats.com/rider/boy-van-poppel" TargetMode="External"/><Relationship Id="rId901" Type="http://schemas.openxmlformats.org/officeDocument/2006/relationships/hyperlink" Target="https://www.procyclingstats.com/rider/maximilien-juillard" TargetMode="External"/><Relationship Id="rId1117" Type="http://schemas.openxmlformats.org/officeDocument/2006/relationships/hyperlink" Target="https://www.procyclingstats.com/rider/louis-barre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ob-jungels" TargetMode="External"/><Relationship Id="rId333" Type="http://schemas.openxmlformats.org/officeDocument/2006/relationships/hyperlink" Target="https://www.procyclingstats.com/rider/alex-kirsch" TargetMode="External"/><Relationship Id="rId540" Type="http://schemas.openxmlformats.org/officeDocument/2006/relationships/hyperlink" Target="https://www.procyclingstats.com/rider/joel-suter" TargetMode="External"/><Relationship Id="rId778" Type="http://schemas.openxmlformats.org/officeDocument/2006/relationships/hyperlink" Target="https://www.procyclingstats.com/rider/azzedine-lagab" TargetMode="External"/><Relationship Id="rId985" Type="http://schemas.openxmlformats.org/officeDocument/2006/relationships/hyperlink" Target="https://www.procyclingstats.com/rider/vincent-van-hemelen" TargetMode="External"/><Relationship Id="rId638" Type="http://schemas.openxmlformats.org/officeDocument/2006/relationships/hyperlink" Target="https://www.procyclingstats.com/rider/valentin-retailleau" TargetMode="External"/><Relationship Id="rId845" Type="http://schemas.openxmlformats.org/officeDocument/2006/relationships/hyperlink" Target="https://www.procyclingstats.com/rider/cameron-ivory" TargetMode="External"/><Relationship Id="rId1030" Type="http://schemas.openxmlformats.org/officeDocument/2006/relationships/hyperlink" Target="https://www.procyclingstats.com/rider/vladyslav-makogon" TargetMode="External"/><Relationship Id="rId277" Type="http://schemas.openxmlformats.org/officeDocument/2006/relationships/hyperlink" Target="https://www.procyclingstats.com/rider/rui-oliveira" TargetMode="External"/><Relationship Id="rId400" Type="http://schemas.openxmlformats.org/officeDocument/2006/relationships/hyperlink" Target="https://www.procyclingstats.com/rider/kobe-goossens" TargetMode="External"/><Relationship Id="rId484" Type="http://schemas.openxmlformats.org/officeDocument/2006/relationships/hyperlink" Target="https://www.procyclingstats.com/rider/mathys-rondel" TargetMode="External"/><Relationship Id="rId705" Type="http://schemas.openxmlformats.org/officeDocument/2006/relationships/hyperlink" Target="https://www.procyclingstats.com/rider/antonio-angulo" TargetMode="External"/><Relationship Id="rId1128" Type="http://schemas.openxmlformats.org/officeDocument/2006/relationships/hyperlink" Target="https://www.procyclingstats.com/rider/lars-boven" TargetMode="External"/><Relationship Id="rId137" Type="http://schemas.openxmlformats.org/officeDocument/2006/relationships/hyperlink" Target="https://www.procyclingstats.com/rider/remi-cavagna" TargetMode="External"/><Relationship Id="rId344" Type="http://schemas.openxmlformats.org/officeDocument/2006/relationships/hyperlink" Target="https://www.procyclingstats.com/rider/leo-hayter" TargetMode="External"/><Relationship Id="rId691" Type="http://schemas.openxmlformats.org/officeDocument/2006/relationships/hyperlink" Target="https://www.procyclingstats.com/rider/yevgeniy-fedorov" TargetMode="External"/><Relationship Id="rId789" Type="http://schemas.openxmlformats.org/officeDocument/2006/relationships/hyperlink" Target="https://www.procyclingstats.com/rider/iker-bonillo-martin" TargetMode="External"/><Relationship Id="rId912" Type="http://schemas.openxmlformats.org/officeDocument/2006/relationships/hyperlink" Target="https://www.procyclingstats.com/rider/yoeri-havik" TargetMode="External"/><Relationship Id="rId996" Type="http://schemas.openxmlformats.org/officeDocument/2006/relationships/hyperlink" Target="https://www.procyclingstats.com/rider/vlad-van-mechelen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igor-chzhan" TargetMode="External"/><Relationship Id="rId649" Type="http://schemas.openxmlformats.org/officeDocument/2006/relationships/hyperlink" Target="https://www.procyclingstats.com/rider/loe-van-belle" TargetMode="External"/><Relationship Id="rId856" Type="http://schemas.openxmlformats.org/officeDocument/2006/relationships/hyperlink" Target="https://www.procyclingstats.com/rider/moran-vermeulen" TargetMode="External"/><Relationship Id="rId190" Type="http://schemas.openxmlformats.org/officeDocument/2006/relationships/hyperlink" Target="https://www.procyclingstats.com/rider/victor-lafay" TargetMode="External"/><Relationship Id="rId204" Type="http://schemas.openxmlformats.org/officeDocument/2006/relationships/hyperlink" Target="https://www.procyclingstats.com/rider/filippo-zana" TargetMode="External"/><Relationship Id="rId288" Type="http://schemas.openxmlformats.org/officeDocument/2006/relationships/hyperlink" Target="https://www.procyclingstats.com/rider/harold-tejada" TargetMode="External"/><Relationship Id="rId411" Type="http://schemas.openxmlformats.org/officeDocument/2006/relationships/hyperlink" Target="https://www.procyclingstats.com/rider/sebastian-berwick" TargetMode="External"/><Relationship Id="rId509" Type="http://schemas.openxmlformats.org/officeDocument/2006/relationships/hyperlink" Target="https://www.procyclingstats.com/rider/loic-vliegen" TargetMode="External"/><Relationship Id="rId1041" Type="http://schemas.openxmlformats.org/officeDocument/2006/relationships/hyperlink" Target="https://www.procyclingstats.com/rider/max-kroonen" TargetMode="External"/><Relationship Id="rId1139" Type="http://schemas.openxmlformats.org/officeDocument/2006/relationships/hyperlink" Target="https://www.procyclingstats.com/rider/gianmarco-garofoli" TargetMode="External"/><Relationship Id="rId495" Type="http://schemas.openxmlformats.org/officeDocument/2006/relationships/hyperlink" Target="https://www.procyclingstats.com/rider/simon-geschke" TargetMode="External"/><Relationship Id="rId716" Type="http://schemas.openxmlformats.org/officeDocument/2006/relationships/hyperlink" Target="https://www.procyclingstats.com/rider/metkel-eyob" TargetMode="External"/><Relationship Id="rId923" Type="http://schemas.openxmlformats.org/officeDocument/2006/relationships/hyperlink" Target="https://www.procyclingstats.com/rider/stinus-kaempe" TargetMode="External"/><Relationship Id="rId52" Type="http://schemas.openxmlformats.org/officeDocument/2006/relationships/hyperlink" Target="https://www.procyclingstats.com/rider/danny-van-poppel" TargetMode="External"/><Relationship Id="rId148" Type="http://schemas.openxmlformats.org/officeDocument/2006/relationships/hyperlink" Target="https://www.procyclingstats.com/rider/vincenzo-albanese" TargetMode="External"/><Relationship Id="rId355" Type="http://schemas.openxmlformats.org/officeDocument/2006/relationships/hyperlink" Target="https://www.procyclingstats.com/rider/nicolas-dalla-valle" TargetMode="External"/><Relationship Id="rId562" Type="http://schemas.openxmlformats.org/officeDocument/2006/relationships/hyperlink" Target="https://www.procyclingstats.com/rider/arjen-livyns" TargetMode="External"/><Relationship Id="rId215" Type="http://schemas.openxmlformats.org/officeDocument/2006/relationships/hyperlink" Target="https://www.procyclingstats.com/rider/hugo-page" TargetMode="External"/><Relationship Id="rId422" Type="http://schemas.openxmlformats.org/officeDocument/2006/relationships/hyperlink" Target="https://www.procyclingstats.com/rider/mirco-maestri" TargetMode="External"/><Relationship Id="rId867" Type="http://schemas.openxmlformats.org/officeDocument/2006/relationships/hyperlink" Target="https://www.procyclingstats.com/rider/asbjorn-hellemose" TargetMode="External"/><Relationship Id="rId1052" Type="http://schemas.openxmlformats.org/officeDocument/2006/relationships/hyperlink" Target="https://www.procyclingstats.com/rider/jo-hashikawa" TargetMode="External"/><Relationship Id="rId299" Type="http://schemas.openxmlformats.org/officeDocument/2006/relationships/hyperlink" Target="https://www.procyclingstats.com/rider/sasha-weemaes" TargetMode="External"/><Relationship Id="rId727" Type="http://schemas.openxmlformats.org/officeDocument/2006/relationships/hyperlink" Target="https://www.procyclingstats.com/rider/matevz-govekar" TargetMode="External"/><Relationship Id="rId934" Type="http://schemas.openxmlformats.org/officeDocument/2006/relationships/hyperlink" Target="https://www.procyclingstats.com/rider/luke-mudgway" TargetMode="External"/><Relationship Id="rId63" Type="http://schemas.openxmlformats.org/officeDocument/2006/relationships/hyperlink" Target="https://www.procyclingstats.com/rider/quinten-hermans" TargetMode="External"/><Relationship Id="rId159" Type="http://schemas.openxmlformats.org/officeDocument/2006/relationships/hyperlink" Target="https://www.procyclingstats.com/rider/edward-theuns" TargetMode="External"/><Relationship Id="rId366" Type="http://schemas.openxmlformats.org/officeDocument/2006/relationships/hyperlink" Target="https://www.procyclingstats.com/rider/romain-gregoire1" TargetMode="External"/><Relationship Id="rId573" Type="http://schemas.openxmlformats.org/officeDocument/2006/relationships/hyperlink" Target="https://www.procyclingstats.com/rider/dawit-yemane" TargetMode="External"/><Relationship Id="rId780" Type="http://schemas.openxmlformats.org/officeDocument/2006/relationships/hyperlink" Target="https://www.procyclingstats.com/rider/clement-alleno" TargetMode="External"/><Relationship Id="rId226" Type="http://schemas.openxmlformats.org/officeDocument/2006/relationships/hyperlink" Target="https://www.procyclingstats.com/rider/timothy-dupont" TargetMode="External"/><Relationship Id="rId433" Type="http://schemas.openxmlformats.org/officeDocument/2006/relationships/hyperlink" Target="https://www.procyclingstats.com/rider/rasmus-bogh-wallin" TargetMode="External"/><Relationship Id="rId878" Type="http://schemas.openxmlformats.org/officeDocument/2006/relationships/hyperlink" Target="https://www.procyclingstats.com/rider/pierre-pascal-keup" TargetMode="External"/><Relationship Id="rId1063" Type="http://schemas.openxmlformats.org/officeDocument/2006/relationships/hyperlink" Target="https://www.procyclingstats.com/rider/noah-bogli" TargetMode="External"/><Relationship Id="rId640" Type="http://schemas.openxmlformats.org/officeDocument/2006/relationships/hyperlink" Target="https://www.procyclingstats.com/rider/jokin-murguialday-elorza" TargetMode="External"/><Relationship Id="rId738" Type="http://schemas.openxmlformats.org/officeDocument/2006/relationships/hyperlink" Target="https://www.procyclingstats.com/rider/julius-johansen" TargetMode="External"/><Relationship Id="rId945" Type="http://schemas.openxmlformats.org/officeDocument/2006/relationships/hyperlink" Target="https://www.procyclingstats.com/rider/tijmen-graat" TargetMode="External"/><Relationship Id="rId74" Type="http://schemas.openxmlformats.org/officeDocument/2006/relationships/hyperlink" Target="https://www.procyclingstats.com/rider/diego-ulissi" TargetMode="External"/><Relationship Id="rId377" Type="http://schemas.openxmlformats.org/officeDocument/2006/relationships/hyperlink" Target="https://www.procyclingstats.com/rider/markus-hoelgaard" TargetMode="External"/><Relationship Id="rId500" Type="http://schemas.openxmlformats.org/officeDocument/2006/relationships/hyperlink" Target="https://www.procyclingstats.com/rider/sebastien-reichenbach" TargetMode="External"/><Relationship Id="rId584" Type="http://schemas.openxmlformats.org/officeDocument/2006/relationships/hyperlink" Target="https://www.procyclingstats.com/rider/donavan-grondin" TargetMode="External"/><Relationship Id="rId805" Type="http://schemas.openxmlformats.org/officeDocument/2006/relationships/hyperlink" Target="https://www.procyclingstats.com/rider/rafael-lourenco" TargetMode="External"/><Relationship Id="rId1130" Type="http://schemas.openxmlformats.org/officeDocument/2006/relationships/hyperlink" Target="https://www.procyclingstats.com/rider/pau-miquel-delgado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eduardo-sepulveda" TargetMode="External"/><Relationship Id="rId791" Type="http://schemas.openxmlformats.org/officeDocument/2006/relationships/hyperlink" Target="https://www.procyclingstats.com/rider/juan-pablo-dotti" TargetMode="External"/><Relationship Id="rId889" Type="http://schemas.openxmlformats.org/officeDocument/2006/relationships/hyperlink" Target="https://www.procyclingstats.com/rider/liam-johnston" TargetMode="External"/><Relationship Id="rId1074" Type="http://schemas.openxmlformats.org/officeDocument/2006/relationships/hyperlink" Target="https://www.procyclingstats.com/rider/darren-rafferty" TargetMode="External"/><Relationship Id="rId444" Type="http://schemas.openxmlformats.org/officeDocument/2006/relationships/hyperlink" Target="https://www.procyclingstats.com/rider/egan-bernal" TargetMode="External"/><Relationship Id="rId651" Type="http://schemas.openxmlformats.org/officeDocument/2006/relationships/hyperlink" Target="https://www.procyclingstats.com/rider/felix-stehli" TargetMode="External"/><Relationship Id="rId749" Type="http://schemas.openxmlformats.org/officeDocument/2006/relationships/hyperlink" Target="https://www.procyclingstats.com/rider/joaquim-silva" TargetMode="External"/><Relationship Id="rId290" Type="http://schemas.openxmlformats.org/officeDocument/2006/relationships/hyperlink" Target="https://www.procyclingstats.com/rider/nicolas-zukowsky" TargetMode="External"/><Relationship Id="rId304" Type="http://schemas.openxmlformats.org/officeDocument/2006/relationships/hyperlink" Target="https://www.procyclingstats.com/rider/kevin-vermaerke" TargetMode="External"/><Relationship Id="rId388" Type="http://schemas.openxmlformats.org/officeDocument/2006/relationships/hyperlink" Target="https://www.procyclingstats.com/rider/aime-de-gendt" TargetMode="External"/><Relationship Id="rId511" Type="http://schemas.openxmlformats.org/officeDocument/2006/relationships/hyperlink" Target="https://www.procyclingstats.com/rider/edoardo-zambanini" TargetMode="External"/><Relationship Id="rId609" Type="http://schemas.openxmlformats.org/officeDocument/2006/relationships/hyperlink" Target="https://www.procyclingstats.com/rider/mihael-stajnar" TargetMode="External"/><Relationship Id="rId956" Type="http://schemas.openxmlformats.org/officeDocument/2006/relationships/hyperlink" Target="https://www.procyclingstats.com/rider/jordy-bouts" TargetMode="External"/><Relationship Id="rId1141" Type="http://schemas.openxmlformats.org/officeDocument/2006/relationships/hyperlink" Target="https://www.procyclingstats.com/rider/antonio-morgado" TargetMode="External"/><Relationship Id="rId85" Type="http://schemas.openxmlformats.org/officeDocument/2006/relationships/hyperlink" Target="https://www.procyclingstats.com/rider/koen-bouwman" TargetMode="External"/><Relationship Id="rId150" Type="http://schemas.openxmlformats.org/officeDocument/2006/relationships/hyperlink" Target="https://www.procyclingstats.com/rider/andrea-bagioli" TargetMode="External"/><Relationship Id="rId595" Type="http://schemas.openxmlformats.org/officeDocument/2006/relationships/hyperlink" Target="https://www.procyclingstats.com/rider/alessandro-verre" TargetMode="External"/><Relationship Id="rId816" Type="http://schemas.openxmlformats.org/officeDocument/2006/relationships/hyperlink" Target="https://www.procyclingstats.com/rider/adam-de-vos" TargetMode="External"/><Relationship Id="rId1001" Type="http://schemas.openxmlformats.org/officeDocument/2006/relationships/hyperlink" Target="https://www.procyclingstats.com/rider/jan-christen" TargetMode="External"/><Relationship Id="rId248" Type="http://schemas.openxmlformats.org/officeDocument/2006/relationships/hyperlink" Target="https://www.procyclingstats.com/rider/aaron-gate" TargetMode="External"/><Relationship Id="rId455" Type="http://schemas.openxmlformats.org/officeDocument/2006/relationships/hyperlink" Target="https://www.procyclingstats.com/rider/felix-engelhardt" TargetMode="External"/><Relationship Id="rId662" Type="http://schemas.openxmlformats.org/officeDocument/2006/relationships/hyperlink" Target="https://www.procyclingstats.com/rider/abel-balderstone-roumens" TargetMode="External"/><Relationship Id="rId1085" Type="http://schemas.openxmlformats.org/officeDocument/2006/relationships/hyperlink" Target="https://www.procyclingstats.com/rider/biniyam-ghirmay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tim-wellens" TargetMode="External"/><Relationship Id="rId315" Type="http://schemas.openxmlformats.org/officeDocument/2006/relationships/hyperlink" Target="https://www.procyclingstats.com/rider/remy-rochas" TargetMode="External"/><Relationship Id="rId522" Type="http://schemas.openxmlformats.org/officeDocument/2006/relationships/hyperlink" Target="https://www.procyclingstats.com/rider/kenneth-van-rooy" TargetMode="External"/><Relationship Id="rId967" Type="http://schemas.openxmlformats.org/officeDocument/2006/relationships/hyperlink" Target="https://www.procyclingstats.com/rider/antonio-carvalho" TargetMode="External"/><Relationship Id="rId96" Type="http://schemas.openxmlformats.org/officeDocument/2006/relationships/hyperlink" Target="https://www.procyclingstats.com/rider/michael-woods" TargetMode="External"/><Relationship Id="rId161" Type="http://schemas.openxmlformats.org/officeDocument/2006/relationships/hyperlink" Target="https://www.procyclingstats.com/rider/ivan-ramiro-sosa" TargetMode="External"/><Relationship Id="rId399" Type="http://schemas.openxmlformats.org/officeDocument/2006/relationships/hyperlink" Target="https://www.procyclingstats.com/rider/gotzon-martin" TargetMode="External"/><Relationship Id="rId827" Type="http://schemas.openxmlformats.org/officeDocument/2006/relationships/hyperlink" Target="https://www.procyclingstats.com/rider/drew-morey" TargetMode="External"/><Relationship Id="rId1012" Type="http://schemas.openxmlformats.org/officeDocument/2006/relationships/hyperlink" Target="https://www.procyclingstats.com/rider/jarri-stravers" TargetMode="External"/><Relationship Id="rId259" Type="http://schemas.openxmlformats.org/officeDocument/2006/relationships/hyperlink" Target="https://www.procyclingstats.com/rider/madis-mihkels" TargetMode="External"/><Relationship Id="rId466" Type="http://schemas.openxmlformats.org/officeDocument/2006/relationships/hyperlink" Target="https://www.procyclingstats.com/rider/eric-antonio-fagundez" TargetMode="External"/><Relationship Id="rId673" Type="http://schemas.openxmlformats.org/officeDocument/2006/relationships/hyperlink" Target="https://www.procyclingstats.com/rider/carter-bettles" TargetMode="External"/><Relationship Id="rId880" Type="http://schemas.openxmlformats.org/officeDocument/2006/relationships/hyperlink" Target="https://www.procyclingstats.com/rider/tuur-dens" TargetMode="External"/><Relationship Id="rId1096" Type="http://schemas.openxmlformats.org/officeDocument/2006/relationships/hyperlink" Target="https://www.procyclingstats.com/rider/caleb-ewan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max-kanter" TargetMode="External"/><Relationship Id="rId326" Type="http://schemas.openxmlformats.org/officeDocument/2006/relationships/hyperlink" Target="https://www.procyclingstats.com/rider/finn-fisher-black" TargetMode="External"/><Relationship Id="rId533" Type="http://schemas.openxmlformats.org/officeDocument/2006/relationships/hyperlink" Target="https://www.procyclingstats.com/rider/franck-bonnamour" TargetMode="External"/><Relationship Id="rId978" Type="http://schemas.openxmlformats.org/officeDocument/2006/relationships/hyperlink" Target="https://www.procyclingstats.com/rider/kasper-andersen1" TargetMode="External"/><Relationship Id="rId740" Type="http://schemas.openxmlformats.org/officeDocument/2006/relationships/hyperlink" Target="https://www.procyclingstats.com/rider/remy-mertz" TargetMode="External"/><Relationship Id="rId838" Type="http://schemas.openxmlformats.org/officeDocument/2006/relationships/hyperlink" Target="https://www.procyclingstats.com/rider/hamish-mckenzie" TargetMode="External"/><Relationship Id="rId1023" Type="http://schemas.openxmlformats.org/officeDocument/2006/relationships/hyperlink" Target="https://www.procyclingstats.com/rider/antonio-morgado" TargetMode="External"/><Relationship Id="rId172" Type="http://schemas.openxmlformats.org/officeDocument/2006/relationships/hyperlink" Target="https://www.procyclingstats.com/rider/corbin-strong" TargetMode="External"/><Relationship Id="rId477" Type="http://schemas.openxmlformats.org/officeDocument/2006/relationships/hyperlink" Target="https://www.procyclingstats.com/rider/jesus-david-pena-jimenez" TargetMode="External"/><Relationship Id="rId600" Type="http://schemas.openxmlformats.org/officeDocument/2006/relationships/hyperlink" Target="https://www.procyclingstats.com/rider/keon-woo-park" TargetMode="External"/><Relationship Id="rId684" Type="http://schemas.openxmlformats.org/officeDocument/2006/relationships/hyperlink" Target="https://www.procyclingstats.com/rider/jose-manuel-diaz-gallego" TargetMode="External"/><Relationship Id="rId337" Type="http://schemas.openxmlformats.org/officeDocument/2006/relationships/hyperlink" Target="https://www.procyclingstats.com/rider/laurenz-rex" TargetMode="External"/><Relationship Id="rId891" Type="http://schemas.openxmlformats.org/officeDocument/2006/relationships/hyperlink" Target="https://www.procyclingstats.com/rider/kazushige-kuboki" TargetMode="External"/><Relationship Id="rId905" Type="http://schemas.openxmlformats.org/officeDocument/2006/relationships/hyperlink" Target="https://www.procyclingstats.com/rider/chih-hao-tu" TargetMode="External"/><Relationship Id="rId989" Type="http://schemas.openxmlformats.org/officeDocument/2006/relationships/hyperlink" Target="https://www.procyclingstats.com/rider/giacomo-villa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marco-brenner" TargetMode="External"/><Relationship Id="rId751" Type="http://schemas.openxmlformats.org/officeDocument/2006/relationships/hyperlink" Target="https://www.procyclingstats.com/rider/norman-vahtra" TargetMode="External"/><Relationship Id="rId849" Type="http://schemas.openxmlformats.org/officeDocument/2006/relationships/hyperlink" Target="https://www.procyclingstats.com/rider/ruslan-aliyev" TargetMode="External"/><Relationship Id="rId183" Type="http://schemas.openxmlformats.org/officeDocument/2006/relationships/hyperlink" Target="https://www.procyclingstats.com/rider/felix-grossschartner" TargetMode="External"/><Relationship Id="rId390" Type="http://schemas.openxmlformats.org/officeDocument/2006/relationships/hyperlink" Target="https://www.procyclingstats.com/rider/sven-erik-bystrom" TargetMode="External"/><Relationship Id="rId404" Type="http://schemas.openxmlformats.org/officeDocument/2006/relationships/hyperlink" Target="https://www.procyclingstats.com/rider/jens-reynders" TargetMode="External"/><Relationship Id="rId611" Type="http://schemas.openxmlformats.org/officeDocument/2006/relationships/hyperlink" Target="https://www.procyclingstats.com/rider/embret-svestad-bardseng" TargetMode="External"/><Relationship Id="rId1034" Type="http://schemas.openxmlformats.org/officeDocument/2006/relationships/hyperlink" Target="https://www.procyclingstats.com/rider/mohamad-izzat-hilmi-abdul-halil" TargetMode="External"/><Relationship Id="rId250" Type="http://schemas.openxmlformats.org/officeDocument/2006/relationships/hyperlink" Target="https://www.procyclingstats.com/rider/jonathan-milan" TargetMode="External"/><Relationship Id="rId488" Type="http://schemas.openxmlformats.org/officeDocument/2006/relationships/hyperlink" Target="https://www.procyclingstats.com/rider/lorenzo-conforti" TargetMode="External"/><Relationship Id="rId695" Type="http://schemas.openxmlformats.org/officeDocument/2006/relationships/hyperlink" Target="https://www.procyclingstats.com/rider/delio-fernandez" TargetMode="External"/><Relationship Id="rId709" Type="http://schemas.openxmlformats.org/officeDocument/2006/relationships/hyperlink" Target="https://www.procyclingstats.com/rider/jeremy-cabot" TargetMode="External"/><Relationship Id="rId916" Type="http://schemas.openxmlformats.org/officeDocument/2006/relationships/hyperlink" Target="https://www.procyclingstats.com/rider/carlos-garcia-pierna" TargetMode="External"/><Relationship Id="rId1101" Type="http://schemas.openxmlformats.org/officeDocument/2006/relationships/hyperlink" Target="https://www.procyclingstats.com/rider/stefano-oldani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oliver-naesen" TargetMode="External"/><Relationship Id="rId348" Type="http://schemas.openxmlformats.org/officeDocument/2006/relationships/hyperlink" Target="https://www.procyclingstats.com/rider/nathan-earle" TargetMode="External"/><Relationship Id="rId555" Type="http://schemas.openxmlformats.org/officeDocument/2006/relationships/hyperlink" Target="https://www.procyclingstats.com/rider/victor-langellotti" TargetMode="External"/><Relationship Id="rId762" Type="http://schemas.openxmlformats.org/officeDocument/2006/relationships/hyperlink" Target="https://www.procyclingstats.com/rider/nassim-saidi" TargetMode="External"/><Relationship Id="rId194" Type="http://schemas.openxmlformats.org/officeDocument/2006/relationships/hyperlink" Target="https://www.procyclingstats.com/rider/stanisaw-aniolkowski" TargetMode="External"/><Relationship Id="rId208" Type="http://schemas.openxmlformats.org/officeDocument/2006/relationships/hyperlink" Target="https://www.procyclingstats.com/rider/anthon-charmig" TargetMode="External"/><Relationship Id="rId415" Type="http://schemas.openxmlformats.org/officeDocument/2006/relationships/hyperlink" Target="https://www.procyclingstats.com/rider/laurens-de-plus" TargetMode="External"/><Relationship Id="rId622" Type="http://schemas.openxmlformats.org/officeDocument/2006/relationships/hyperlink" Target="https://www.procyclingstats.com/rider/riccardo-lucca" TargetMode="External"/><Relationship Id="rId1045" Type="http://schemas.openxmlformats.org/officeDocument/2006/relationships/hyperlink" Target="https://www.procyclingstats.com/rider/lorenzo-quartucci2" TargetMode="External"/><Relationship Id="rId261" Type="http://schemas.openxmlformats.org/officeDocument/2006/relationships/hyperlink" Target="https://www.procyclingstats.com/rider/oscar-onley" TargetMode="External"/><Relationship Id="rId499" Type="http://schemas.openxmlformats.org/officeDocument/2006/relationships/hyperlink" Target="https://www.procyclingstats.com/rider/quentin-pacher" TargetMode="External"/><Relationship Id="rId927" Type="http://schemas.openxmlformats.org/officeDocument/2006/relationships/hyperlink" Target="https://www.procyclingstats.com/rider/antti-jussi-juntunen" TargetMode="External"/><Relationship Id="rId1112" Type="http://schemas.openxmlformats.org/officeDocument/2006/relationships/hyperlink" Target="https://www.procyclingstats.com/rider/oscar-onley" TargetMode="External"/><Relationship Id="rId56" Type="http://schemas.openxmlformats.org/officeDocument/2006/relationships/hyperlink" Target="https://www.procyclingstats.com/rider/warren-barguil" TargetMode="External"/><Relationship Id="rId359" Type="http://schemas.openxmlformats.org/officeDocument/2006/relationships/hyperlink" Target="https://www.procyclingstats.com/rider/colin-stussi" TargetMode="External"/><Relationship Id="rId566" Type="http://schemas.openxmlformats.org/officeDocument/2006/relationships/hyperlink" Target="https://www.procyclingstats.com/rider/floris-de-tier" TargetMode="External"/><Relationship Id="rId773" Type="http://schemas.openxmlformats.org/officeDocument/2006/relationships/hyperlink" Target="https://www.procyclingstats.com/rider/lorenzo-germani" TargetMode="External"/><Relationship Id="rId121" Type="http://schemas.openxmlformats.org/officeDocument/2006/relationships/hyperlink" Target="https://www.procyclingstats.com/rider/benjamin-thomas-2" TargetMode="External"/><Relationship Id="rId219" Type="http://schemas.openxmlformats.org/officeDocument/2006/relationships/hyperlink" Target="https://www.procyclingstats.com/rider/benjamin-dyball" TargetMode="External"/><Relationship Id="rId426" Type="http://schemas.openxmlformats.org/officeDocument/2006/relationships/hyperlink" Target="https://www.procyclingstats.com/rider/nicolas-prodhomme" TargetMode="External"/><Relationship Id="rId633" Type="http://schemas.openxmlformats.org/officeDocument/2006/relationships/hyperlink" Target="https://www.procyclingstats.com/rider/matej-zahalka" TargetMode="External"/><Relationship Id="rId980" Type="http://schemas.openxmlformats.org/officeDocument/2006/relationships/hyperlink" Target="https://www.procyclingstats.com/rider/tobias-svarre" TargetMode="External"/><Relationship Id="rId1056" Type="http://schemas.openxmlformats.org/officeDocument/2006/relationships/hyperlink" Target="https://www.procyclingstats.com/rider/tobias-nolde" TargetMode="External"/><Relationship Id="rId840" Type="http://schemas.openxmlformats.org/officeDocument/2006/relationships/hyperlink" Target="https://www.procyclingstats.com/rider/timo-de-jong" TargetMode="External"/><Relationship Id="rId938" Type="http://schemas.openxmlformats.org/officeDocument/2006/relationships/hyperlink" Target="https://www.procyclingstats.com/rider/myagmarsuren-baasankhuu" TargetMode="External"/><Relationship Id="rId67" Type="http://schemas.openxmlformats.org/officeDocument/2006/relationships/hyperlink" Target="https://www.procyclingstats.com/rider/lennard-kamna" TargetMode="External"/><Relationship Id="rId272" Type="http://schemas.openxmlformats.org/officeDocument/2006/relationships/hyperlink" Target="https://www.procyclingstats.com/rider/chris-harper" TargetMode="External"/><Relationship Id="rId577" Type="http://schemas.openxmlformats.org/officeDocument/2006/relationships/hyperlink" Target="https://www.procyclingstats.com/rider/oscar-pelegri" TargetMode="External"/><Relationship Id="rId700" Type="http://schemas.openxmlformats.org/officeDocument/2006/relationships/hyperlink" Target="https://www.procyclingstats.com/rider/antonio-nibali" TargetMode="External"/><Relationship Id="rId1123" Type="http://schemas.openxmlformats.org/officeDocument/2006/relationships/hyperlink" Target="https://www.procyclingstats.com/rider/laurence-pithie" TargetMode="External"/><Relationship Id="rId132" Type="http://schemas.openxmlformats.org/officeDocument/2006/relationships/hyperlink" Target="https://www.procyclingstats.com/rider/sepp-kuss" TargetMode="External"/><Relationship Id="rId784" Type="http://schemas.openxmlformats.org/officeDocument/2006/relationships/hyperlink" Target="https://www.procyclingstats.com/rider/aklilu-arefayne" TargetMode="External"/><Relationship Id="rId991" Type="http://schemas.openxmlformats.org/officeDocument/2006/relationships/hyperlink" Target="https://www.procyclingstats.com/rider/michal-pomorski" TargetMode="External"/><Relationship Id="rId1067" Type="http://schemas.openxmlformats.org/officeDocument/2006/relationships/hyperlink" Target="https://www.procyclingstats.com/rider/daniel-szalay" TargetMode="External"/><Relationship Id="rId437" Type="http://schemas.openxmlformats.org/officeDocument/2006/relationships/hyperlink" Target="https://www.procyclingstats.com/rider/reuben-thompson" TargetMode="External"/><Relationship Id="rId644" Type="http://schemas.openxmlformats.org/officeDocument/2006/relationships/hyperlink" Target="https://www.procyclingstats.com/rider/nicklas-amdi-pedersen" TargetMode="External"/><Relationship Id="rId851" Type="http://schemas.openxmlformats.org/officeDocument/2006/relationships/hyperlink" Target="https://www.procyclingstats.com/rider/leo-danes" TargetMode="External"/><Relationship Id="rId283" Type="http://schemas.openxmlformats.org/officeDocument/2006/relationships/hyperlink" Target="https://www.procyclingstats.com/rider/cedric-beullens" TargetMode="External"/><Relationship Id="rId490" Type="http://schemas.openxmlformats.org/officeDocument/2006/relationships/hyperlink" Target="https://www.procyclingstats.com/rider/julien-trarieux" TargetMode="External"/><Relationship Id="rId504" Type="http://schemas.openxmlformats.org/officeDocument/2006/relationships/hyperlink" Target="https://www.procyclingstats.com/rider/antonio-pedrero" TargetMode="External"/><Relationship Id="rId711" Type="http://schemas.openxmlformats.org/officeDocument/2006/relationships/hyperlink" Target="https://www.procyclingstats.com/rider/carlos-canal" TargetMode="External"/><Relationship Id="rId949" Type="http://schemas.openxmlformats.org/officeDocument/2006/relationships/hyperlink" Target="https://www.procyclingstats.com/rider/afonso-eulalio" TargetMode="External"/><Relationship Id="rId1134" Type="http://schemas.openxmlformats.org/officeDocument/2006/relationships/hyperlink" Target="https://www.procyclingstats.com/rider/pierre-gautherat" TargetMode="External"/><Relationship Id="rId78" Type="http://schemas.openxmlformats.org/officeDocument/2006/relationships/hyperlink" Target="https://www.procyclingstats.com/rider/tobias-foss" TargetMode="External"/><Relationship Id="rId143" Type="http://schemas.openxmlformats.org/officeDocument/2006/relationships/hyperlink" Target="https://www.procyclingstats.com/rider/alberto-dainese" TargetMode="External"/><Relationship Id="rId350" Type="http://schemas.openxmlformats.org/officeDocument/2006/relationships/hyperlink" Target="https://www.procyclingstats.com/rider/nans-peters" TargetMode="External"/><Relationship Id="rId588" Type="http://schemas.openxmlformats.org/officeDocument/2006/relationships/hyperlink" Target="https://www.procyclingstats.com/rider/rick-ottema" TargetMode="External"/><Relationship Id="rId795" Type="http://schemas.openxmlformats.org/officeDocument/2006/relationships/hyperlink" Target="https://www.procyclingstats.com/rider/vicente-rojas" TargetMode="External"/><Relationship Id="rId809" Type="http://schemas.openxmlformats.org/officeDocument/2006/relationships/hyperlink" Target="https://www.procyclingstats.com/rider/thomas-bonnet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felix-gall" TargetMode="External"/><Relationship Id="rId448" Type="http://schemas.openxmlformats.org/officeDocument/2006/relationships/hyperlink" Target="https://www.procyclingstats.com/rider/david-dekker" TargetMode="External"/><Relationship Id="rId655" Type="http://schemas.openxmlformats.org/officeDocument/2006/relationships/hyperlink" Target="https://www.procyclingstats.com/rider/alexandre-balmer" TargetMode="External"/><Relationship Id="rId862" Type="http://schemas.openxmlformats.org/officeDocument/2006/relationships/hyperlink" Target="https://www.procyclingstats.com/rider/fernando-tercero-lopez" TargetMode="External"/><Relationship Id="rId1078" Type="http://schemas.openxmlformats.org/officeDocument/2006/relationships/hyperlink" Target="https://www.procyclingstats.com/rider/lauri-tamm" TargetMode="External"/><Relationship Id="rId294" Type="http://schemas.openxmlformats.org/officeDocument/2006/relationships/hyperlink" Target="https://www.procyclingstats.com/rider/paul-double" TargetMode="External"/><Relationship Id="rId308" Type="http://schemas.openxmlformats.org/officeDocument/2006/relationships/hyperlink" Target="https://www.procyclingstats.com/rider/tom-sexton" TargetMode="External"/><Relationship Id="rId515" Type="http://schemas.openxmlformats.org/officeDocument/2006/relationships/hyperlink" Target="https://www.procyclingstats.com/rider/mark-padun" TargetMode="External"/><Relationship Id="rId722" Type="http://schemas.openxmlformats.org/officeDocument/2006/relationships/hyperlink" Target="https://www.procyclingstats.com/rider/yevgeniy-gidich" TargetMode="External"/><Relationship Id="rId1145" Type="http://schemas.openxmlformats.org/officeDocument/2006/relationships/printerSettings" Target="../printerSettings/printerSettings1.bin"/><Relationship Id="rId89" Type="http://schemas.openxmlformats.org/officeDocument/2006/relationships/hyperlink" Target="https://www.procyclingstats.com/rider/domenico-pozzovivo" TargetMode="External"/><Relationship Id="rId154" Type="http://schemas.openxmlformats.org/officeDocument/2006/relationships/hyperlink" Target="https://www.procyclingstats.com/rider/dries-de-bondt" TargetMode="External"/><Relationship Id="rId361" Type="http://schemas.openxmlformats.org/officeDocument/2006/relationships/hyperlink" Target="https://www.procyclingstats.com/rider/max-poole" TargetMode="External"/><Relationship Id="rId599" Type="http://schemas.openxmlformats.org/officeDocument/2006/relationships/hyperlink" Target="https://www.procyclingstats.com/rider/valentin-midey" TargetMode="External"/><Relationship Id="rId1005" Type="http://schemas.openxmlformats.org/officeDocument/2006/relationships/hyperlink" Target="https://www.procyclingstats.com/rider/joshua-golliker" TargetMode="External"/><Relationship Id="rId459" Type="http://schemas.openxmlformats.org/officeDocument/2006/relationships/hyperlink" Target="https://www.procyclingstats.com/rider/marco-murgano" TargetMode="External"/><Relationship Id="rId666" Type="http://schemas.openxmlformats.org/officeDocument/2006/relationships/hyperlink" Target="https://www.procyclingstats.com/rider/ali-labib-shotorban" TargetMode="External"/><Relationship Id="rId873" Type="http://schemas.openxmlformats.org/officeDocument/2006/relationships/hyperlink" Target="https://www.procyclingstats.com/rider/luca-van-boven" TargetMode="External"/><Relationship Id="rId1089" Type="http://schemas.openxmlformats.org/officeDocument/2006/relationships/hyperlink" Target="https://www.procyclingstats.com/rider/simon-yate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davide-ballerini" TargetMode="External"/><Relationship Id="rId319" Type="http://schemas.openxmlformats.org/officeDocument/2006/relationships/hyperlink" Target="https://www.procyclingstats.com/rider/thomas-de-gendt" TargetMode="External"/><Relationship Id="rId526" Type="http://schemas.openxmlformats.org/officeDocument/2006/relationships/hyperlink" Target="https://www.procyclingstats.com/rider/mick-van-dijke" TargetMode="External"/><Relationship Id="rId733" Type="http://schemas.openxmlformats.org/officeDocument/2006/relationships/hyperlink" Target="https://www.procyclingstats.com/rider/emiel-vermeulen" TargetMode="External"/><Relationship Id="rId940" Type="http://schemas.openxmlformats.org/officeDocument/2006/relationships/hyperlink" Target="https://www.procyclingstats.com/rider/cedrik-bakke-christophersen" TargetMode="External"/><Relationship Id="rId1016" Type="http://schemas.openxmlformats.org/officeDocument/2006/relationships/hyperlink" Target="https://www.procyclingstats.com/rider/jose-mendes" TargetMode="External"/><Relationship Id="rId165" Type="http://schemas.openxmlformats.org/officeDocument/2006/relationships/hyperlink" Target="https://www.procyclingstats.com/rider/georg-zimmermann" TargetMode="External"/><Relationship Id="rId372" Type="http://schemas.openxmlformats.org/officeDocument/2006/relationships/hyperlink" Target="https://www.procyclingstats.com/rider/lennert-van-eetvelt" TargetMode="External"/><Relationship Id="rId677" Type="http://schemas.openxmlformats.org/officeDocument/2006/relationships/hyperlink" Target="https://www.procyclingstats.com/rider/luke-durbridge" TargetMode="External"/><Relationship Id="rId800" Type="http://schemas.openxmlformats.org/officeDocument/2006/relationships/hyperlink" Target="https://www.procyclingstats.com/rider/kiya-rogora" TargetMode="External"/><Relationship Id="rId232" Type="http://schemas.openxmlformats.org/officeDocument/2006/relationships/hyperlink" Target="https://www.procyclingstats.com/rider/elie-gesbert" TargetMode="External"/><Relationship Id="rId884" Type="http://schemas.openxmlformats.org/officeDocument/2006/relationships/hyperlink" Target="https://www.procyclingstats.com/rider/matias-malmberg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jannik-steimle" TargetMode="External"/><Relationship Id="rId744" Type="http://schemas.openxmlformats.org/officeDocument/2006/relationships/hyperlink" Target="https://www.procyclingstats.com/rider/moise-mugisha" TargetMode="External"/><Relationship Id="rId951" Type="http://schemas.openxmlformats.org/officeDocument/2006/relationships/hyperlink" Target="https://www.procyclingstats.com/rider/mads-ostergaard-kristensen" TargetMode="External"/><Relationship Id="rId80" Type="http://schemas.openxmlformats.org/officeDocument/2006/relationships/hyperlink" Target="https://www.procyclingstats.com/rider/hugo-hofstetter" TargetMode="External"/><Relationship Id="rId176" Type="http://schemas.openxmlformats.org/officeDocument/2006/relationships/hyperlink" Target="https://www.procyclingstats.com/rider/geoffrey-bouchard" TargetMode="External"/><Relationship Id="rId383" Type="http://schemas.openxmlformats.org/officeDocument/2006/relationships/hyperlink" Target="https://www.procyclingstats.com/rider/kristian-sbaragli" TargetMode="External"/><Relationship Id="rId590" Type="http://schemas.openxmlformats.org/officeDocument/2006/relationships/hyperlink" Target="https://www.procyclingstats.com/rider/flavien-maurelet" TargetMode="External"/><Relationship Id="rId604" Type="http://schemas.openxmlformats.org/officeDocument/2006/relationships/hyperlink" Target="https://www.procyclingstats.com/rider/miguel-angel-fernandez-ruiz" TargetMode="External"/><Relationship Id="rId811" Type="http://schemas.openxmlformats.org/officeDocument/2006/relationships/hyperlink" Target="https://www.procyclingstats.com/rider/joseph-blackmore" TargetMode="External"/><Relationship Id="rId1027" Type="http://schemas.openxmlformats.org/officeDocument/2006/relationships/hyperlink" Target="https://www.procyclingstats.com/rider/sebastian-mora-vedri" TargetMode="External"/><Relationship Id="rId243" Type="http://schemas.openxmlformats.org/officeDocument/2006/relationships/hyperlink" Target="https://www.procyclingstats.com/rider/clement-berthet" TargetMode="External"/><Relationship Id="rId450" Type="http://schemas.openxmlformats.org/officeDocument/2006/relationships/hyperlink" Target="https://www.procyclingstats.com/rider/edward-planckaert" TargetMode="External"/><Relationship Id="rId688" Type="http://schemas.openxmlformats.org/officeDocument/2006/relationships/hyperlink" Target="https://www.procyclingstats.com/rider/jefferson-cepeda-hernandez" TargetMode="External"/><Relationship Id="rId895" Type="http://schemas.openxmlformats.org/officeDocument/2006/relationships/hyperlink" Target="https://www.procyclingstats.com/rider/jose-vicente-toribio" TargetMode="External"/><Relationship Id="rId909" Type="http://schemas.openxmlformats.org/officeDocument/2006/relationships/hyperlink" Target="https://www.procyclingstats.com/rider/yentl-vandevelde" TargetMode="External"/><Relationship Id="rId1080" Type="http://schemas.openxmlformats.org/officeDocument/2006/relationships/hyperlink" Target="https://www.procyclingstats.com/rider/amaury-capiot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alex-aranburu" TargetMode="External"/><Relationship Id="rId310" Type="http://schemas.openxmlformats.org/officeDocument/2006/relationships/hyperlink" Target="https://www.procyclingstats.com/rider/lenny-martinez" TargetMode="External"/><Relationship Id="rId548" Type="http://schemas.openxmlformats.org/officeDocument/2006/relationships/hyperlink" Target="https://www.procyclingstats.com/rider/ander-okamika" TargetMode="External"/><Relationship Id="rId755" Type="http://schemas.openxmlformats.org/officeDocument/2006/relationships/hyperlink" Target="https://www.procyclingstats.com/rider/johan-jacobs" TargetMode="External"/><Relationship Id="rId962" Type="http://schemas.openxmlformats.org/officeDocument/2006/relationships/hyperlink" Target="https://www.procyclingstats.com/rider/pablo-garcia-frances" TargetMode="External"/><Relationship Id="rId91" Type="http://schemas.openxmlformats.org/officeDocument/2006/relationships/hyperlink" Target="https://www.procyclingstats.com/rider/luke-plapp" TargetMode="External"/><Relationship Id="rId187" Type="http://schemas.openxmlformats.org/officeDocument/2006/relationships/hyperlink" Target="https://www.procyclingstats.com/rider/rein-taaramae" TargetMode="External"/><Relationship Id="rId394" Type="http://schemas.openxmlformats.org/officeDocument/2006/relationships/hyperlink" Target="https://www.procyclingstats.com/rider/simon-pellaud" TargetMode="External"/><Relationship Id="rId408" Type="http://schemas.openxmlformats.org/officeDocument/2006/relationships/hyperlink" Target="https://www.procyclingstats.com/rider/daniel-babor" TargetMode="External"/><Relationship Id="rId615" Type="http://schemas.openxmlformats.org/officeDocument/2006/relationships/hyperlink" Target="https://www.procyclingstats.com/rider/alex-colman" TargetMode="External"/><Relationship Id="rId822" Type="http://schemas.openxmlformats.org/officeDocument/2006/relationships/hyperlink" Target="https://www.procyclingstats.com/rider/sergio-meris" TargetMode="External"/><Relationship Id="rId1038" Type="http://schemas.openxmlformats.org/officeDocument/2006/relationships/hyperlink" Target="https://www.procyclingstats.com/rider/michal-schuran" TargetMode="External"/><Relationship Id="rId254" Type="http://schemas.openxmlformats.org/officeDocument/2006/relationships/hyperlink" Target="https://www.procyclingstats.com/rider/marijn-van-den-berg" TargetMode="External"/><Relationship Id="rId699" Type="http://schemas.openxmlformats.org/officeDocument/2006/relationships/hyperlink" Target="https://www.procyclingstats.com/rider/kenny-molly" TargetMode="External"/><Relationship Id="rId1091" Type="http://schemas.openxmlformats.org/officeDocument/2006/relationships/hyperlink" Target="https://www.procyclingstats.com/rider/dylan-groenewegen" TargetMode="External"/><Relationship Id="rId1105" Type="http://schemas.openxmlformats.org/officeDocument/2006/relationships/hyperlink" Target="https://www.procyclingstats.com/rider/michael-storer" TargetMode="External"/><Relationship Id="rId49" Type="http://schemas.openxmlformats.org/officeDocument/2006/relationships/hyperlink" Target="https://www.procyclingstats.com/rider/dylan-van-baarle" TargetMode="External"/><Relationship Id="rId114" Type="http://schemas.openxmlformats.org/officeDocument/2006/relationships/hyperlink" Target="https://www.procyclingstats.com/rider/ben-tulett" TargetMode="External"/><Relationship Id="rId461" Type="http://schemas.openxmlformats.org/officeDocument/2006/relationships/hyperlink" Target="https://www.procyclingstats.com/rider/jonas-rickaert" TargetMode="External"/><Relationship Id="rId559" Type="http://schemas.openxmlformats.org/officeDocument/2006/relationships/hyperlink" Target="https://www.procyclingstats.com/rider/reinardt-janse-van-rensburg" TargetMode="External"/><Relationship Id="rId766" Type="http://schemas.openxmlformats.org/officeDocument/2006/relationships/hyperlink" Target="https://www.procyclingstats.com/rider/ognjen-ilic" TargetMode="External"/><Relationship Id="rId198" Type="http://schemas.openxmlformats.org/officeDocument/2006/relationships/hyperlink" Target="https://www.procyclingstats.com/rider/ilan-van-wilder" TargetMode="External"/><Relationship Id="rId321" Type="http://schemas.openxmlformats.org/officeDocument/2006/relationships/hyperlink" Target="https://www.procyclingstats.com/rider/sebastian-schonberger" TargetMode="External"/><Relationship Id="rId419" Type="http://schemas.openxmlformats.org/officeDocument/2006/relationships/hyperlink" Target="https://www.procyclingstats.com/rider/frederik-frison" TargetMode="External"/><Relationship Id="rId626" Type="http://schemas.openxmlformats.org/officeDocument/2006/relationships/hyperlink" Target="https://www.procyclingstats.com/rider/ceriel-desal" TargetMode="External"/><Relationship Id="rId973" Type="http://schemas.openxmlformats.org/officeDocument/2006/relationships/hyperlink" Target="https://www.procyclingstats.com/rider/andrea-pietrobon" TargetMode="External"/><Relationship Id="rId1049" Type="http://schemas.openxmlformats.org/officeDocument/2006/relationships/hyperlink" Target="https://www.procyclingstats.com/rider/masahiro-ishigami" TargetMode="External"/><Relationship Id="rId833" Type="http://schemas.openxmlformats.org/officeDocument/2006/relationships/hyperlink" Target="https://www.procyclingstats.com/rider/jordan-villani" TargetMode="External"/><Relationship Id="rId1116" Type="http://schemas.openxmlformats.org/officeDocument/2006/relationships/hyperlink" Target="https://www.procyclingstats.com/rider/jenthe-biermans" TargetMode="External"/><Relationship Id="rId265" Type="http://schemas.openxmlformats.org/officeDocument/2006/relationships/hyperlink" Target="https://www.procyclingstats.com/rider/aurelien-paret-peintre" TargetMode="External"/><Relationship Id="rId472" Type="http://schemas.openxmlformats.org/officeDocument/2006/relationships/hyperlink" Target="https://www.procyclingstats.com/rider/niklas-larsen" TargetMode="External"/><Relationship Id="rId900" Type="http://schemas.openxmlformats.org/officeDocument/2006/relationships/hyperlink" Target="https://www.procyclingstats.com/rider/nicolo-parisini" TargetMode="External"/><Relationship Id="rId125" Type="http://schemas.openxmlformats.org/officeDocument/2006/relationships/hyperlink" Target="https://www.procyclingstats.com/rider/kaden-groves" TargetMode="External"/><Relationship Id="rId332" Type="http://schemas.openxmlformats.org/officeDocument/2006/relationships/hyperlink" Target="https://www.procyclingstats.com/rider/marco-tizza" TargetMode="External"/><Relationship Id="rId777" Type="http://schemas.openxmlformats.org/officeDocument/2006/relationships/hyperlink" Target="https://www.procyclingstats.com/rider/emilien-jeanniere" TargetMode="External"/><Relationship Id="rId984" Type="http://schemas.openxmlformats.org/officeDocument/2006/relationships/hyperlink" Target="https://www.procyclingstats.com/rider/lewis-bower" TargetMode="External"/><Relationship Id="rId637" Type="http://schemas.openxmlformats.org/officeDocument/2006/relationships/hyperlink" Target="https://www.procyclingstats.com/rider/bastien-tronchon" TargetMode="External"/><Relationship Id="rId844" Type="http://schemas.openxmlformats.org/officeDocument/2006/relationships/hyperlink" Target="https://www.procyclingstats.com/rider/kyung-gu-jang" TargetMode="External"/><Relationship Id="rId276" Type="http://schemas.openxmlformats.org/officeDocument/2006/relationships/hyperlink" Target="https://www.procyclingstats.com/rider/arvid-de-kleijn" TargetMode="External"/><Relationship Id="rId483" Type="http://schemas.openxmlformats.org/officeDocument/2006/relationships/hyperlink" Target="https://www.procyclingstats.com/rider/fabio-christen" TargetMode="External"/><Relationship Id="rId690" Type="http://schemas.openxmlformats.org/officeDocument/2006/relationships/hyperlink" Target="https://www.procyclingstats.com/rider/anders-skaarseth" TargetMode="External"/><Relationship Id="rId704" Type="http://schemas.openxmlformats.org/officeDocument/2006/relationships/hyperlink" Target="https://www.procyclingstats.com/rider/cyril-barthe" TargetMode="External"/><Relationship Id="rId911" Type="http://schemas.openxmlformats.org/officeDocument/2006/relationships/hyperlink" Target="https://www.procyclingstats.com/rider/bert-jan-lindeman" TargetMode="External"/><Relationship Id="rId1127" Type="http://schemas.openxmlformats.org/officeDocument/2006/relationships/hyperlink" Target="https://www.procyclingstats.com/rider/isaac-del-toro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patrick-konrad" TargetMode="External"/><Relationship Id="rId343" Type="http://schemas.openxmlformats.org/officeDocument/2006/relationships/hyperlink" Target="https://www.procyclingstats.com/rider/paul-lapeira" TargetMode="External"/><Relationship Id="rId550" Type="http://schemas.openxmlformats.org/officeDocument/2006/relationships/hyperlink" Target="https://www.procyclingstats.com/rider/robin-froidevaux" TargetMode="External"/><Relationship Id="rId788" Type="http://schemas.openxmlformats.org/officeDocument/2006/relationships/hyperlink" Target="https://www.procyclingstats.com/rider/marcos-omar-mendez" TargetMode="External"/><Relationship Id="rId995" Type="http://schemas.openxmlformats.org/officeDocument/2006/relationships/hyperlink" Target="https://www.procyclingstats.com/rider/rotem-tene" TargetMode="External"/><Relationship Id="rId203" Type="http://schemas.openxmlformats.org/officeDocument/2006/relationships/hyperlink" Target="https://www.procyclingstats.com/rider/jason-tesson" TargetMode="External"/><Relationship Id="rId648" Type="http://schemas.openxmlformats.org/officeDocument/2006/relationships/hyperlink" Target="https://www.procyclingstats.com/rider/jordan-jegat" TargetMode="External"/><Relationship Id="rId855" Type="http://schemas.openxmlformats.org/officeDocument/2006/relationships/hyperlink" Target="https://www.procyclingstats.com/rider/michael-belleri" TargetMode="External"/><Relationship Id="rId1040" Type="http://schemas.openxmlformats.org/officeDocument/2006/relationships/hyperlink" Target="https://www.procyclingstats.com/rider/huub-artz" TargetMode="External"/><Relationship Id="rId287" Type="http://schemas.openxmlformats.org/officeDocument/2006/relationships/hyperlink" Target="https://www.procyclingstats.com/rider/miguel-heidemann" TargetMode="External"/><Relationship Id="rId410" Type="http://schemas.openxmlformats.org/officeDocument/2006/relationships/hyperlink" Target="https://www.procyclingstats.com/rider/norbert-banaszek" TargetMode="External"/><Relationship Id="rId494" Type="http://schemas.openxmlformats.org/officeDocument/2006/relationships/hyperlink" Target="https://www.procyclingstats.com/rider/robert-stannard" TargetMode="External"/><Relationship Id="rId508" Type="http://schemas.openxmlformats.org/officeDocument/2006/relationships/hyperlink" Target="https://www.procyclingstats.com/rider/luca-covili" TargetMode="External"/><Relationship Id="rId715" Type="http://schemas.openxmlformats.org/officeDocument/2006/relationships/hyperlink" Target="https://www.procyclingstats.com/rider/tomasz-budzinski" TargetMode="External"/><Relationship Id="rId922" Type="http://schemas.openxmlformats.org/officeDocument/2006/relationships/hyperlink" Target="https://www.procyclingstats.com/rider/silvan-dillier" TargetMode="External"/><Relationship Id="rId1138" Type="http://schemas.openxmlformats.org/officeDocument/2006/relationships/hyperlink" Target="https://www.procyclingstats.com/rider/david-gonzalez-lopez" TargetMode="External"/><Relationship Id="rId147" Type="http://schemas.openxmlformats.org/officeDocument/2006/relationships/hyperlink" Target="https://www.procyclingstats.com/rider/rasmus-tiller" TargetMode="External"/><Relationship Id="rId354" Type="http://schemas.openxmlformats.org/officeDocument/2006/relationships/hyperlink" Target="https://www.procyclingstats.com/rider/joris-delbove" TargetMode="External"/><Relationship Id="rId799" Type="http://schemas.openxmlformats.org/officeDocument/2006/relationships/hyperlink" Target="https://www.procyclingstats.com/rider/charles-kagimu" TargetMode="External"/><Relationship Id="rId51" Type="http://schemas.openxmlformats.org/officeDocument/2006/relationships/hyperlink" Target="https://www.procyclingstats.com/rider/fabio-jakobsen" TargetMode="External"/><Relationship Id="rId561" Type="http://schemas.openxmlformats.org/officeDocument/2006/relationships/hyperlink" Target="https://www.procyclingstats.com/rider/fernando-barcelo" TargetMode="External"/><Relationship Id="rId659" Type="http://schemas.openxmlformats.org/officeDocument/2006/relationships/hyperlink" Target="https://www.procyclingstats.com/rider/alessandro-iacchi" TargetMode="External"/><Relationship Id="rId866" Type="http://schemas.openxmlformats.org/officeDocument/2006/relationships/hyperlink" Target="https://www.procyclingstats.com/rider/gianmarco-garofoli" TargetMode="External"/><Relationship Id="rId214" Type="http://schemas.openxmlformats.org/officeDocument/2006/relationships/hyperlink" Target="https://www.procyclingstats.com/rider/sam-welsford" TargetMode="External"/><Relationship Id="rId298" Type="http://schemas.openxmlformats.org/officeDocument/2006/relationships/hyperlink" Target="https://www.procyclingstats.com/rider/henok-mulubrhan" TargetMode="External"/><Relationship Id="rId421" Type="http://schemas.openxmlformats.org/officeDocument/2006/relationships/hyperlink" Target="https://www.procyclingstats.com/rider/alexis-guerin" TargetMode="External"/><Relationship Id="rId519" Type="http://schemas.openxmlformats.org/officeDocument/2006/relationships/hyperlink" Target="https://www.procyclingstats.com/rider/oscar-riesebeek" TargetMode="External"/><Relationship Id="rId1051" Type="http://schemas.openxmlformats.org/officeDocument/2006/relationships/hyperlink" Target="https://www.procyclingstats.com/rider/victor-vercouillie" TargetMode="External"/><Relationship Id="rId158" Type="http://schemas.openxmlformats.org/officeDocument/2006/relationships/hyperlink" Target="https://www.procyclingstats.com/rider/andrea-vendrame" TargetMode="External"/><Relationship Id="rId726" Type="http://schemas.openxmlformats.org/officeDocument/2006/relationships/hyperlink" Target="https://www.procyclingstats.com/rider/paniego-fuentes" TargetMode="External"/><Relationship Id="rId933" Type="http://schemas.openxmlformats.org/officeDocument/2006/relationships/hyperlink" Target="https://www.procyclingstats.com/rider/danny-osorio" TargetMode="External"/><Relationship Id="rId1009" Type="http://schemas.openxmlformats.org/officeDocument/2006/relationships/hyperlink" Target="https://www.procyclingstats.com/rider/vincent-john" TargetMode="External"/><Relationship Id="rId62" Type="http://schemas.openxmlformats.org/officeDocument/2006/relationships/hyperlink" Target="https://www.procyclingstats.com/rider/santiago-buitrago-sanchez" TargetMode="External"/><Relationship Id="rId365" Type="http://schemas.openxmlformats.org/officeDocument/2006/relationships/hyperlink" Target="https://www.procyclingstats.com/rider/stian-fredheim" TargetMode="External"/><Relationship Id="rId572" Type="http://schemas.openxmlformats.org/officeDocument/2006/relationships/hyperlink" Target="https://www.procyclingstats.com/rider/muhammad-nur-aiman-mohd-zariff" TargetMode="External"/><Relationship Id="rId225" Type="http://schemas.openxmlformats.org/officeDocument/2006/relationships/hyperlink" Target="https://www.procyclingstats.com/rider/florian-vermeersch" TargetMode="External"/><Relationship Id="rId432" Type="http://schemas.openxmlformats.org/officeDocument/2006/relationships/hyperlink" Target="https://www.procyclingstats.com/rider/georg-steinhauser" TargetMode="External"/><Relationship Id="rId877" Type="http://schemas.openxmlformats.org/officeDocument/2006/relationships/hyperlink" Target="https://www.procyclingstats.com/rider/rudy-porter" TargetMode="External"/><Relationship Id="rId1062" Type="http://schemas.openxmlformats.org/officeDocument/2006/relationships/hyperlink" Target="https://www.procyclingstats.com/rider/marien-bogerd" TargetMode="External"/><Relationship Id="rId737" Type="http://schemas.openxmlformats.org/officeDocument/2006/relationships/hyperlink" Target="https://www.procyclingstats.com/rider/andreas-stokbro" TargetMode="External"/><Relationship Id="rId944" Type="http://schemas.openxmlformats.org/officeDocument/2006/relationships/hyperlink" Target="https://www.procyclingstats.com/rider/adam-toupalik" TargetMode="External"/><Relationship Id="rId73" Type="http://schemas.openxmlformats.org/officeDocument/2006/relationships/hyperlink" Target="https://www.procyclingstats.com/rider/mark-cavendish" TargetMode="External"/><Relationship Id="rId169" Type="http://schemas.openxmlformats.org/officeDocument/2006/relationships/hyperlink" Target="https://www.procyclingstats.com/rider/sandy-dujardin" TargetMode="External"/><Relationship Id="rId376" Type="http://schemas.openxmlformats.org/officeDocument/2006/relationships/hyperlink" Target="https://www.procyclingstats.com/rider/tom-van-asbroeck" TargetMode="External"/><Relationship Id="rId583" Type="http://schemas.openxmlformats.org/officeDocument/2006/relationships/hyperlink" Target="https://www.procyclingstats.com/rider/jean-bosco-nsengiyumva" TargetMode="External"/><Relationship Id="rId790" Type="http://schemas.openxmlformats.org/officeDocument/2006/relationships/hyperlink" Target="https://www.procyclingstats.com/rider/niklas-markl" TargetMode="External"/><Relationship Id="rId804" Type="http://schemas.openxmlformats.org/officeDocument/2006/relationships/hyperlink" Target="https://www.procyclingstats.com/rider/louis-bendixen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venturini" TargetMode="External"/><Relationship Id="rId443" Type="http://schemas.openxmlformats.org/officeDocument/2006/relationships/hyperlink" Target="https://www.procyclingstats.com/rider/tobias-lund-andresen" TargetMode="External"/><Relationship Id="rId650" Type="http://schemas.openxmlformats.org/officeDocument/2006/relationships/hyperlink" Target="https://www.procyclingstats.com/rider/mats-wenzel" TargetMode="External"/><Relationship Id="rId888" Type="http://schemas.openxmlformats.org/officeDocument/2006/relationships/hyperlink" Target="https://www.procyclingstats.com/rider/hugo-lennartsson" TargetMode="External"/><Relationship Id="rId1073" Type="http://schemas.openxmlformats.org/officeDocument/2006/relationships/hyperlink" Target="https://www.procyclingstats.com/rider/tyler-williams" TargetMode="External"/><Relationship Id="rId303" Type="http://schemas.openxmlformats.org/officeDocument/2006/relationships/hyperlink" Target="https://www.procyclingstats.com/rider/jon-barrenetxea-golzarri" TargetMode="External"/><Relationship Id="rId748" Type="http://schemas.openxmlformats.org/officeDocument/2006/relationships/hyperlink" Target="https://www.procyclingstats.com/rider/jose-luis-rodriguez" TargetMode="External"/><Relationship Id="rId955" Type="http://schemas.openxmlformats.org/officeDocument/2006/relationships/hyperlink" Target="https://www.procyclingstats.com/rider/alexandre-delettre" TargetMode="External"/><Relationship Id="rId1140" Type="http://schemas.openxmlformats.org/officeDocument/2006/relationships/hyperlink" Target="https://www.procyclingstats.com/rider/luca-vergallito" TargetMode="External"/><Relationship Id="rId84" Type="http://schemas.openxmlformats.org/officeDocument/2006/relationships/hyperlink" Target="https://www.procyclingstats.com/rider/ivan-garcia-cortina" TargetMode="External"/><Relationship Id="rId387" Type="http://schemas.openxmlformats.org/officeDocument/2006/relationships/hyperlink" Target="https://www.procyclingstats.com/rider/lilian-calmejane" TargetMode="External"/><Relationship Id="rId510" Type="http://schemas.openxmlformats.org/officeDocument/2006/relationships/hyperlink" Target="https://www.procyclingstats.com/rider/johannes-staune-mittet" TargetMode="External"/><Relationship Id="rId594" Type="http://schemas.openxmlformats.org/officeDocument/2006/relationships/hyperlink" Target="https://www.procyclingstats.com/rider/thomas-pesenti" TargetMode="External"/><Relationship Id="rId608" Type="http://schemas.openxmlformats.org/officeDocument/2006/relationships/hyperlink" Target="https://www.procyclingstats.com/rider/filippo-fortin" TargetMode="External"/><Relationship Id="rId815" Type="http://schemas.openxmlformats.org/officeDocument/2006/relationships/hyperlink" Target="https://www.procyclingstats.com/rider/jonas-rutsch" TargetMode="External"/><Relationship Id="rId247" Type="http://schemas.openxmlformats.org/officeDocument/2006/relationships/hyperlink" Target="https://www.procyclingstats.com/rider/davide-gabburo" TargetMode="External"/><Relationship Id="rId899" Type="http://schemas.openxmlformats.org/officeDocument/2006/relationships/hyperlink" Target="https://www.procyclingstats.com/rider/thomas-devaux" TargetMode="External"/><Relationship Id="rId1000" Type="http://schemas.openxmlformats.org/officeDocument/2006/relationships/hyperlink" Target="https://www.procyclingstats.com/rider/arnaud-tendon" TargetMode="External"/><Relationship Id="rId1084" Type="http://schemas.openxmlformats.org/officeDocument/2006/relationships/hyperlink" Target="https://www.procyclingstats.com/rider/gil-gelders" TargetMode="External"/><Relationship Id="rId107" Type="http://schemas.openxmlformats.org/officeDocument/2006/relationships/hyperlink" Target="https://www.procyclingstats.com/rider/anthony-turgis" TargetMode="External"/><Relationship Id="rId454" Type="http://schemas.openxmlformats.org/officeDocument/2006/relationships/hyperlink" Target="https://www.procyclingstats.com/rider/sean-flynn" TargetMode="External"/><Relationship Id="rId661" Type="http://schemas.openxmlformats.org/officeDocument/2006/relationships/hyperlink" Target="https://www.procyclingstats.com/rider/haest-jasper" TargetMode="External"/><Relationship Id="rId759" Type="http://schemas.openxmlformats.org/officeDocument/2006/relationships/hyperlink" Target="https://www.procyclingstats.com/rider/jonas-rapp" TargetMode="External"/><Relationship Id="rId966" Type="http://schemas.openxmlformats.org/officeDocument/2006/relationships/hyperlink" Target="https://www.procyclingstats.com/rider/cesar-fonte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saeid-safarzadeh" TargetMode="External"/><Relationship Id="rId398" Type="http://schemas.openxmlformats.org/officeDocument/2006/relationships/hyperlink" Target="https://www.procyclingstats.com/rider/walter-vargas" TargetMode="External"/><Relationship Id="rId521" Type="http://schemas.openxmlformats.org/officeDocument/2006/relationships/hyperlink" Target="https://www.procyclingstats.com/rider/mikel-bizkarra" TargetMode="External"/><Relationship Id="rId619" Type="http://schemas.openxmlformats.org/officeDocument/2006/relationships/hyperlink" Target="https://www.procyclingstats.com/rider/tomas-barta" TargetMode="External"/><Relationship Id="rId95" Type="http://schemas.openxmlformats.org/officeDocument/2006/relationships/hyperlink" Target="https://www.procyclingstats.com/rider/kevin-vauquelin" TargetMode="External"/><Relationship Id="rId160" Type="http://schemas.openxmlformats.org/officeDocument/2006/relationships/hyperlink" Target="https://www.procyclingstats.com/rider/tao-geoghegan-hart" TargetMode="External"/><Relationship Id="rId826" Type="http://schemas.openxmlformats.org/officeDocument/2006/relationships/hyperlink" Target="https://www.procyclingstats.com/rider/stefan-kovar" TargetMode="External"/><Relationship Id="rId1011" Type="http://schemas.openxmlformats.org/officeDocument/2006/relationships/hyperlink" Target="https://www.procyclingstats.com/rider/dries-de-pooter" TargetMode="External"/><Relationship Id="rId1109" Type="http://schemas.openxmlformats.org/officeDocument/2006/relationships/hyperlink" Target="https://www.procyclingstats.com/rider/roger-adria" TargetMode="External"/><Relationship Id="rId258" Type="http://schemas.openxmlformats.org/officeDocument/2006/relationships/hyperlink" Target="https://www.procyclingstats.com/rider/samuel-watson" TargetMode="External"/><Relationship Id="rId465" Type="http://schemas.openxmlformats.org/officeDocument/2006/relationships/hyperlink" Target="https://www.procyclingstats.com/rider/johannes-kulset" TargetMode="External"/><Relationship Id="rId672" Type="http://schemas.openxmlformats.org/officeDocument/2006/relationships/hyperlink" Target="https://www.procyclingstats.com/rider/yukiya-arashiro" TargetMode="External"/><Relationship Id="rId1095" Type="http://schemas.openxmlformats.org/officeDocument/2006/relationships/hyperlink" Target="https://www.procyclingstats.com/rider/alex-aranburu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matis-louvel" TargetMode="External"/><Relationship Id="rId325" Type="http://schemas.openxmlformats.org/officeDocument/2006/relationships/hyperlink" Target="https://www.procyclingstats.com/rider/thibault-guernalec" TargetMode="External"/><Relationship Id="rId532" Type="http://schemas.openxmlformats.org/officeDocument/2006/relationships/hyperlink" Target="https://www.procyclingstats.com/rider/odd-christian-eiking" TargetMode="External"/><Relationship Id="rId977" Type="http://schemas.openxmlformats.org/officeDocument/2006/relationships/hyperlink" Target="https://www.procyclingstats.com/rider/jeppe-aaskov" TargetMode="External"/><Relationship Id="rId171" Type="http://schemas.openxmlformats.org/officeDocument/2006/relationships/hyperlink" Target="https://www.procyclingstats.com/rider/nicola-conci" TargetMode="External"/><Relationship Id="rId837" Type="http://schemas.openxmlformats.org/officeDocument/2006/relationships/hyperlink" Target="https://www.procyclingstats.com/rider/declan-trezise" TargetMode="External"/><Relationship Id="rId1022" Type="http://schemas.openxmlformats.org/officeDocument/2006/relationships/hyperlink" Target="https://www.procyclingstats.com/rider/zeb-kyffin" TargetMode="External"/><Relationship Id="rId269" Type="http://schemas.openxmlformats.org/officeDocument/2006/relationships/hyperlink" Target="https://www.procyclingstats.com/rider/edward-irl-dunbar" TargetMode="External"/><Relationship Id="rId476" Type="http://schemas.openxmlformats.org/officeDocument/2006/relationships/hyperlink" Target="https://www.procyclingstats.com/rider/valentin-paret-peintre" TargetMode="External"/><Relationship Id="rId683" Type="http://schemas.openxmlformats.org/officeDocument/2006/relationships/hyperlink" Target="https://www.procyclingstats.com/rider/matthew-walls" TargetMode="External"/><Relationship Id="rId890" Type="http://schemas.openxmlformats.org/officeDocument/2006/relationships/hyperlink" Target="https://www.procyclingstats.com/rider/naoki-kojima" TargetMode="External"/><Relationship Id="rId904" Type="http://schemas.openxmlformats.org/officeDocument/2006/relationships/hyperlink" Target="https://www.procyclingstats.com/rider/euro-kim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giacomo-nizzolo" TargetMode="External"/><Relationship Id="rId336" Type="http://schemas.openxmlformats.org/officeDocument/2006/relationships/hyperlink" Target="https://www.procyclingstats.com/rider/thibau-nys" TargetMode="External"/><Relationship Id="rId543" Type="http://schemas.openxmlformats.org/officeDocument/2006/relationships/hyperlink" Target="https://www.procyclingstats.com/rider/mattia-bais" TargetMode="External"/><Relationship Id="rId988" Type="http://schemas.openxmlformats.org/officeDocument/2006/relationships/hyperlink" Target="https://www.procyclingstats.com/rider/elias-maris" TargetMode="External"/><Relationship Id="rId182" Type="http://schemas.openxmlformats.org/officeDocument/2006/relationships/hyperlink" Target="https://www.procyclingstats.com/rider/mike-teunissen" TargetMode="External"/><Relationship Id="rId403" Type="http://schemas.openxmlformats.org/officeDocument/2006/relationships/hyperlink" Target="https://www.procyclingstats.com/rider/matteo-badilatti" TargetMode="External"/><Relationship Id="rId750" Type="http://schemas.openxmlformats.org/officeDocument/2006/relationships/hyperlink" Target="https://www.procyclingstats.com/rider/michael-schwarzmann" TargetMode="External"/><Relationship Id="rId848" Type="http://schemas.openxmlformats.org/officeDocument/2006/relationships/hyperlink" Target="https://www.procyclingstats.com/rider/shao-hsuan-lu" TargetMode="External"/><Relationship Id="rId1033" Type="http://schemas.openxmlformats.org/officeDocument/2006/relationships/hyperlink" Target="https://www.procyclingstats.com/rider/ahmet-orken" TargetMode="External"/><Relationship Id="rId487" Type="http://schemas.openxmlformats.org/officeDocument/2006/relationships/hyperlink" Target="https://www.procyclingstats.com/rider/lars-boven" TargetMode="External"/><Relationship Id="rId610" Type="http://schemas.openxmlformats.org/officeDocument/2006/relationships/hyperlink" Target="https://www.procyclingstats.com/rider/attilio-viviani" TargetMode="External"/><Relationship Id="rId694" Type="http://schemas.openxmlformats.org/officeDocument/2006/relationships/hyperlink" Target="https://www.procyclingstats.com/rider/christophe-noppe" TargetMode="External"/><Relationship Id="rId708" Type="http://schemas.openxmlformats.org/officeDocument/2006/relationships/hyperlink" Target="https://www.procyclingstats.com/rider/henrique-casimiro" TargetMode="External"/><Relationship Id="rId915" Type="http://schemas.openxmlformats.org/officeDocument/2006/relationships/hyperlink" Target="https://www.procyclingstats.com/rider/lars-hohmann" TargetMode="External"/><Relationship Id="rId347" Type="http://schemas.openxmlformats.org/officeDocument/2006/relationships/hyperlink" Target="https://www.procyclingstats.com/rider/bart-lemmen" TargetMode="External"/><Relationship Id="rId999" Type="http://schemas.openxmlformats.org/officeDocument/2006/relationships/hyperlink" Target="https://www.procyclingstats.com/rider/axel-huens" TargetMode="External"/><Relationship Id="rId1100" Type="http://schemas.openxmlformats.org/officeDocument/2006/relationships/hyperlink" Target="https://www.procyclingstats.com/rider/bryan-coquard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scott-mcgill" TargetMode="External"/><Relationship Id="rId761" Type="http://schemas.openxmlformats.org/officeDocument/2006/relationships/hyperlink" Target="https://www.procyclingstats.com/rider/erik-nordsaeter-resell" TargetMode="External"/><Relationship Id="rId859" Type="http://schemas.openxmlformats.org/officeDocument/2006/relationships/hyperlink" Target="https://www.procyclingstats.com/rider/kaden-hopkins" TargetMode="External"/><Relationship Id="rId193" Type="http://schemas.openxmlformats.org/officeDocument/2006/relationships/hyperlink" Target="https://www.procyclingstats.com/rider/steff-cras" TargetMode="External"/><Relationship Id="rId207" Type="http://schemas.openxmlformats.org/officeDocument/2006/relationships/hyperlink" Target="https://www.procyclingstats.com/rider/filippo-fiorelli" TargetMode="External"/><Relationship Id="rId414" Type="http://schemas.openxmlformats.org/officeDocument/2006/relationships/hyperlink" Target="https://www.procyclingstats.com/rider/gleb-brussenskiy" TargetMode="External"/><Relationship Id="rId498" Type="http://schemas.openxmlformats.org/officeDocument/2006/relationships/hyperlink" Target="https://www.procyclingstats.com/rider/julien-simo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josh-burnett" TargetMode="External"/><Relationship Id="rId260" Type="http://schemas.openxmlformats.org/officeDocument/2006/relationships/hyperlink" Target="https://www.procyclingstats.com/rider/derek-gee" TargetMode="External"/><Relationship Id="rId719" Type="http://schemas.openxmlformats.org/officeDocument/2006/relationships/hyperlink" Target="https://www.procyclingstats.com/rider/jesus-ezquerra-muela" TargetMode="External"/><Relationship Id="rId926" Type="http://schemas.openxmlformats.org/officeDocument/2006/relationships/hyperlink" Target="https://www.procyclingstats.com/rider/luke-verburg" TargetMode="External"/><Relationship Id="rId1111" Type="http://schemas.openxmlformats.org/officeDocument/2006/relationships/hyperlink" Target="https://www.procyclingstats.com/rider/madis-mihkels" TargetMode="External"/><Relationship Id="rId55" Type="http://schemas.openxmlformats.org/officeDocument/2006/relationships/hyperlink" Target="https://www.procyclingstats.com/rider/pavel-sivakov" TargetMode="External"/><Relationship Id="rId120" Type="http://schemas.openxmlformats.org/officeDocument/2006/relationships/hyperlink" Target="https://www.procyclingstats.com/rider/jhonatan-narvaez" TargetMode="External"/><Relationship Id="rId358" Type="http://schemas.openxmlformats.org/officeDocument/2006/relationships/hyperlink" Target="https://www.procyclingstats.com/rider/yannis-voisard" TargetMode="External"/><Relationship Id="rId565" Type="http://schemas.openxmlformats.org/officeDocument/2006/relationships/hyperlink" Target="https://www.procyclingstats.com/rider/tom-bohli" TargetMode="External"/><Relationship Id="rId772" Type="http://schemas.openxmlformats.org/officeDocument/2006/relationships/hyperlink" Target="https://www.procyclingstats.com/rider/alex-baudin" TargetMode="External"/><Relationship Id="rId218" Type="http://schemas.openxmlformats.org/officeDocument/2006/relationships/hyperlink" Target="https://www.procyclingstats.com/rider/michel-hessmann" TargetMode="External"/><Relationship Id="rId425" Type="http://schemas.openxmlformats.org/officeDocument/2006/relationships/hyperlink" Target="https://www.procyclingstats.com/rider/harry-sweeny" TargetMode="External"/><Relationship Id="rId632" Type="http://schemas.openxmlformats.org/officeDocument/2006/relationships/hyperlink" Target="https://www.procyclingstats.com/rider/tyler-stites" TargetMode="External"/><Relationship Id="rId1055" Type="http://schemas.openxmlformats.org/officeDocument/2006/relationships/hyperlink" Target="https://www.procyclingstats.com/rider/aiman-cahyadi" TargetMode="External"/><Relationship Id="rId271" Type="http://schemas.openxmlformats.org/officeDocument/2006/relationships/hyperlink" Target="https://www.procyclingstats.com/rider/guillaume-boivin" TargetMode="External"/><Relationship Id="rId937" Type="http://schemas.openxmlformats.org/officeDocument/2006/relationships/hyperlink" Target="https://www.procyclingstats.com/rider/kuicheng-wang" TargetMode="External"/><Relationship Id="rId1122" Type="http://schemas.openxmlformats.org/officeDocument/2006/relationships/hyperlink" Target="https://www.procyclingstats.com/rider/damien-howson" TargetMode="External"/><Relationship Id="rId66" Type="http://schemas.openxmlformats.org/officeDocument/2006/relationships/hyperlink" Target="https://www.procyclingstats.com/rider/alfred-wright" TargetMode="External"/><Relationship Id="rId131" Type="http://schemas.openxmlformats.org/officeDocument/2006/relationships/hyperlink" Target="https://www.procyclingstats.com/rider/johan-esteban-chaves" TargetMode="External"/><Relationship Id="rId369" Type="http://schemas.openxmlformats.org/officeDocument/2006/relationships/hyperlink" Target="https://www.procyclingstats.com/rider/alec-segaert" TargetMode="External"/><Relationship Id="rId576" Type="http://schemas.openxmlformats.org/officeDocument/2006/relationships/hyperlink" Target="https://www.procyclingstats.com/rider/adne-holter" TargetMode="External"/><Relationship Id="rId783" Type="http://schemas.openxmlformats.org/officeDocument/2006/relationships/hyperlink" Target="https://www.procyclingstats.com/rider/natnael-berhane" TargetMode="External"/><Relationship Id="rId990" Type="http://schemas.openxmlformats.org/officeDocument/2006/relationships/hyperlink" Target="https://www.procyclingstats.com/rider/pierre-thierry" TargetMode="External"/><Relationship Id="rId229" Type="http://schemas.openxmlformats.org/officeDocument/2006/relationships/hyperlink" Target="https://www.procyclingstats.com/rider/stan-dewulf" TargetMode="External"/><Relationship Id="rId436" Type="http://schemas.openxmlformats.org/officeDocument/2006/relationships/hyperlink" Target="https://www.procyclingstats.com/rider/milan-vader" TargetMode="External"/><Relationship Id="rId643" Type="http://schemas.openxmlformats.org/officeDocument/2006/relationships/hyperlink" Target="https://www.procyclingstats.com/rider/blake-quick" TargetMode="External"/><Relationship Id="rId1066" Type="http://schemas.openxmlformats.org/officeDocument/2006/relationships/hyperlink" Target="https://www.procyclingstats.com/rider/felix-ritzinger" TargetMode="External"/><Relationship Id="rId850" Type="http://schemas.openxmlformats.org/officeDocument/2006/relationships/hyperlink" Target="https://www.procyclingstats.com/rider/taj-jones" TargetMode="External"/><Relationship Id="rId948" Type="http://schemas.openxmlformats.org/officeDocument/2006/relationships/hyperlink" Target="https://www.procyclingstats.com/rider/august-jensen" TargetMode="External"/><Relationship Id="rId1133" Type="http://schemas.openxmlformats.org/officeDocument/2006/relationships/hyperlink" Target="https://www.procyclingstats.com/rider/loe-van-belle" TargetMode="External"/><Relationship Id="rId77" Type="http://schemas.openxmlformats.org/officeDocument/2006/relationships/hyperlink" Target="https://www.procyclingstats.com/rider/marc-hirschi" TargetMode="External"/><Relationship Id="rId282" Type="http://schemas.openxmlformats.org/officeDocument/2006/relationships/hyperlink" Target="https://www.procyclingstats.com/rider/simone-petilli" TargetMode="External"/><Relationship Id="rId503" Type="http://schemas.openxmlformats.org/officeDocument/2006/relationships/hyperlink" Target="https://www.procyclingstats.com/rider/steven-kruijswijk" TargetMode="External"/><Relationship Id="rId587" Type="http://schemas.openxmlformats.org/officeDocument/2006/relationships/hyperlink" Target="https://www.procyclingstats.com/rider/joren-bloem2" TargetMode="External"/><Relationship Id="rId710" Type="http://schemas.openxmlformats.org/officeDocument/2006/relationships/hyperlink" Target="https://www.procyclingstats.com/rider/diego-andres-camargo" TargetMode="External"/><Relationship Id="rId808" Type="http://schemas.openxmlformats.org/officeDocument/2006/relationships/hyperlink" Target="https://www.procyclingstats.com/rider/marc-oliver-pritzen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andrea-pasqualon" TargetMode="External"/><Relationship Id="rId447" Type="http://schemas.openxmlformats.org/officeDocument/2006/relationships/hyperlink" Target="https://www.procyclingstats.com/rider/callum-scotson" TargetMode="External"/><Relationship Id="rId794" Type="http://schemas.openxmlformats.org/officeDocument/2006/relationships/hyperlink" Target="https://www.procyclingstats.com/rider/leandro-carlos-messineo" TargetMode="External"/><Relationship Id="rId1077" Type="http://schemas.openxmlformats.org/officeDocument/2006/relationships/hyperlink" Target="https://www.procyclingstats.com/rider/philippe-jacob" TargetMode="External"/><Relationship Id="rId654" Type="http://schemas.openxmlformats.org/officeDocument/2006/relationships/hyperlink" Target="https://www.procyclingstats.com/rider/lorenzo-milesi" TargetMode="External"/><Relationship Id="rId861" Type="http://schemas.openxmlformats.org/officeDocument/2006/relationships/hyperlink" Target="https://www.procyclingstats.com/rider/byron-guama" TargetMode="External"/><Relationship Id="rId959" Type="http://schemas.openxmlformats.org/officeDocument/2006/relationships/hyperlink" Target="https://www.procyclingstats.com/rider/leangel-linarez" TargetMode="External"/><Relationship Id="rId293" Type="http://schemas.openxmlformats.org/officeDocument/2006/relationships/hyperlink" Target="https://www.procyclingstats.com/rider/nico-denz" TargetMode="External"/><Relationship Id="rId307" Type="http://schemas.openxmlformats.org/officeDocument/2006/relationships/hyperlink" Target="https://www.procyclingstats.com/rider/lewis-askey" TargetMode="External"/><Relationship Id="rId514" Type="http://schemas.openxmlformats.org/officeDocument/2006/relationships/hyperlink" Target="https://www.procyclingstats.com/rider/michael-valgren-andersen" TargetMode="External"/><Relationship Id="rId721" Type="http://schemas.openxmlformats.org/officeDocument/2006/relationships/hyperlink" Target="https://www.procyclingstats.com/rider/erik-fetter" TargetMode="External"/><Relationship Id="rId1144" Type="http://schemas.openxmlformats.org/officeDocument/2006/relationships/hyperlink" Target="https://www.procyclingstats.com/rider/gil-gelders" TargetMode="External"/><Relationship Id="rId88" Type="http://schemas.openxmlformats.org/officeDocument/2006/relationships/hyperlink" Target="https://www.procyclingstats.com/rider/matteo-jorgenson" TargetMode="External"/><Relationship Id="rId153" Type="http://schemas.openxmlformats.org/officeDocument/2006/relationships/hyperlink" Target="https://www.procyclingstats.com/rider/emanuel-buchmann" TargetMode="External"/><Relationship Id="rId360" Type="http://schemas.openxmlformats.org/officeDocument/2006/relationships/hyperlink" Target="https://www.procyclingstats.com/rider/jonathan-klever-caicedo" TargetMode="External"/><Relationship Id="rId598" Type="http://schemas.openxmlformats.org/officeDocument/2006/relationships/hyperlink" Target="https://www.procyclingstats.com/rider/bilguunjargal-erdenebat" TargetMode="External"/><Relationship Id="rId819" Type="http://schemas.openxmlformats.org/officeDocument/2006/relationships/hyperlink" Target="https://www.procyclingstats.com/rider/thomas-gachignard" TargetMode="External"/><Relationship Id="rId1004" Type="http://schemas.openxmlformats.org/officeDocument/2006/relationships/hyperlink" Target="https://www.procyclingstats.com/rider/enekoitz-azparren-irurzun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enrico-zanoncello" TargetMode="External"/><Relationship Id="rId665" Type="http://schemas.openxmlformats.org/officeDocument/2006/relationships/hyperlink" Target="https://www.procyclingstats.com/rider/thanakhan-chaiyasombat" TargetMode="External"/><Relationship Id="rId872" Type="http://schemas.openxmlformats.org/officeDocument/2006/relationships/hyperlink" Target="https://www.procyclingstats.com/rider/gabriel-shipley" TargetMode="External"/><Relationship Id="rId1088" Type="http://schemas.openxmlformats.org/officeDocument/2006/relationships/hyperlink" Target="https://www.procyclingstats.com/rider/bauke-mollema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osef-cerny" TargetMode="External"/><Relationship Id="rId525" Type="http://schemas.openxmlformats.org/officeDocument/2006/relationships/hyperlink" Target="https://www.procyclingstats.com/rider/pierre-barbier" TargetMode="External"/><Relationship Id="rId732" Type="http://schemas.openxmlformats.org/officeDocument/2006/relationships/hyperlink" Target="https://www.procyclingstats.com/rider/giovanni-lonardi" TargetMode="External"/><Relationship Id="rId99" Type="http://schemas.openxmlformats.org/officeDocument/2006/relationships/hyperlink" Target="https://www.procyclingstats.com/rider/pascal-ackermann" TargetMode="External"/><Relationship Id="rId164" Type="http://schemas.openxmlformats.org/officeDocument/2006/relationships/hyperlink" Target="https://www.procyclingstats.com/rider/mathieu-burgaudeau" TargetMode="External"/><Relationship Id="rId371" Type="http://schemas.openxmlformats.org/officeDocument/2006/relationships/hyperlink" Target="https://www.procyclingstats.com/rider/harold-martin-lopez" TargetMode="External"/><Relationship Id="rId1015" Type="http://schemas.openxmlformats.org/officeDocument/2006/relationships/hyperlink" Target="https://www.procyclingstats.com/rider/daniil-marukhin" TargetMode="External"/><Relationship Id="rId469" Type="http://schemas.openxmlformats.org/officeDocument/2006/relationships/hyperlink" Target="https://www.procyclingstats.com/rider/logan-currie" TargetMode="External"/><Relationship Id="rId676" Type="http://schemas.openxmlformats.org/officeDocument/2006/relationships/hyperlink" Target="https://www.procyclingstats.com/rider/davide-cimolai" TargetMode="External"/><Relationship Id="rId883" Type="http://schemas.openxmlformats.org/officeDocument/2006/relationships/hyperlink" Target="https://www.procyclingstats.com/rider/rokas-adomaitis" TargetMode="External"/><Relationship Id="rId1099" Type="http://schemas.openxmlformats.org/officeDocument/2006/relationships/hyperlink" Target="https://www.procyclingstats.com/rider/jack-haig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lawson-craddock" TargetMode="External"/><Relationship Id="rId329" Type="http://schemas.openxmlformats.org/officeDocument/2006/relationships/hyperlink" Target="https://www.procyclingstats.com/rider/owain-doull" TargetMode="External"/><Relationship Id="rId536" Type="http://schemas.openxmlformats.org/officeDocument/2006/relationships/hyperlink" Target="https://www.procyclingstats.com/rider/kenny-elissonde" TargetMode="External"/><Relationship Id="rId175" Type="http://schemas.openxmlformats.org/officeDocument/2006/relationships/hyperlink" Target="https://www.procyclingstats.com/rider/lucas-hamilton" TargetMode="External"/><Relationship Id="rId743" Type="http://schemas.openxmlformats.org/officeDocument/2006/relationships/hyperlink" Target="https://www.procyclingstats.com/rider/daniel-turek" TargetMode="External"/><Relationship Id="rId950" Type="http://schemas.openxmlformats.org/officeDocument/2006/relationships/hyperlink" Target="https://www.procyclingstats.com/rider/xabier-berasategi-garmendia" TargetMode="External"/><Relationship Id="rId1026" Type="http://schemas.openxmlformats.org/officeDocument/2006/relationships/hyperlink" Target="https://www.procyclingstats.com/rider/colby-simmons" TargetMode="External"/><Relationship Id="rId382" Type="http://schemas.openxmlformats.org/officeDocument/2006/relationships/hyperlink" Target="https://www.procyclingstats.com/rider/arne-marit" TargetMode="External"/><Relationship Id="rId603" Type="http://schemas.openxmlformats.org/officeDocument/2006/relationships/hyperlink" Target="https://www.procyclingstats.com/rider/mael-guegan" TargetMode="External"/><Relationship Id="rId687" Type="http://schemas.openxmlformats.org/officeDocument/2006/relationships/hyperlink" Target="https://www.procyclingstats.com/rider/damien-touze" TargetMode="External"/><Relationship Id="rId810" Type="http://schemas.openxmlformats.org/officeDocument/2006/relationships/hyperlink" Target="https://www.procyclingstats.com/rider/callum-ormiston" TargetMode="External"/><Relationship Id="rId908" Type="http://schemas.openxmlformats.org/officeDocument/2006/relationships/hyperlink" Target="https://www.procyclingstats.com/rider/patrick-eddy2" TargetMode="External"/><Relationship Id="rId242" Type="http://schemas.openxmlformats.org/officeDocument/2006/relationships/hyperlink" Target="https://www.procyclingstats.com/rider/itamar-einhorn" TargetMode="External"/><Relationship Id="rId894" Type="http://schemas.openxmlformats.org/officeDocument/2006/relationships/hyperlink" Target="https://www.procyclingstats.com/rider/rei-onodera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ion-izagirre" TargetMode="External"/><Relationship Id="rId547" Type="http://schemas.openxmlformats.org/officeDocument/2006/relationships/hyperlink" Target="https://www.procyclingstats.com/rider/thimo-willems" TargetMode="External"/><Relationship Id="rId754" Type="http://schemas.openxmlformats.org/officeDocument/2006/relationships/hyperlink" Target="https://www.procyclingstats.com/rider/manuel-penalver" TargetMode="External"/><Relationship Id="rId961" Type="http://schemas.openxmlformats.org/officeDocument/2006/relationships/hyperlink" Target="https://www.procyclingstats.com/rider/luis-mendonca" TargetMode="External"/><Relationship Id="rId90" Type="http://schemas.openxmlformats.org/officeDocument/2006/relationships/hyperlink" Target="https://www.procyclingstats.com/rider/toms-skujins" TargetMode="External"/><Relationship Id="rId186" Type="http://schemas.openxmlformats.org/officeDocument/2006/relationships/hyperlink" Target="https://www.procyclingstats.com/rider/george-bennett" TargetMode="External"/><Relationship Id="rId393" Type="http://schemas.openxmlformats.org/officeDocument/2006/relationships/hyperlink" Target="https://www.procyclingstats.com/rider/chris-hamilton" TargetMode="External"/><Relationship Id="rId407" Type="http://schemas.openxmlformats.org/officeDocument/2006/relationships/hyperlink" Target="https://www.procyclingstats.com/rider/samuele-zoccarato" TargetMode="External"/><Relationship Id="rId614" Type="http://schemas.openxmlformats.org/officeDocument/2006/relationships/hyperlink" Target="https://www.procyclingstats.com/rider/milan-fretin" TargetMode="External"/><Relationship Id="rId821" Type="http://schemas.openxmlformats.org/officeDocument/2006/relationships/hyperlink" Target="https://www.procyclingstats.com/rider/nathan-vandepitte" TargetMode="External"/><Relationship Id="rId1037" Type="http://schemas.openxmlformats.org/officeDocument/2006/relationships/hyperlink" Target="https://www.procyclingstats.com/rider/jardi-christiaan-van-der-lee" TargetMode="External"/><Relationship Id="rId253" Type="http://schemas.openxmlformats.org/officeDocument/2006/relationships/hyperlink" Target="https://www.procyclingstats.com/rider/daan-hoole" TargetMode="External"/><Relationship Id="rId460" Type="http://schemas.openxmlformats.org/officeDocument/2006/relationships/hyperlink" Target="https://www.procyclingstats.com/rider/giulio-pellizzari" TargetMode="External"/><Relationship Id="rId698" Type="http://schemas.openxmlformats.org/officeDocument/2006/relationships/hyperlink" Target="https://www.procyclingstats.com/rider/urko-berrade-fernandez" TargetMode="External"/><Relationship Id="rId919" Type="http://schemas.openxmlformats.org/officeDocument/2006/relationships/hyperlink" Target="https://www.procyclingstats.com/rider/david-martin-romero" TargetMode="External"/><Relationship Id="rId1090" Type="http://schemas.openxmlformats.org/officeDocument/2006/relationships/hyperlink" Target="https://www.procyclingstats.com/rider/phil-bauhaus" TargetMode="External"/><Relationship Id="rId1104" Type="http://schemas.openxmlformats.org/officeDocument/2006/relationships/hyperlink" Target="https://www.procyclingstats.com/rider/elia-viviani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matteo-sobrero" TargetMode="External"/><Relationship Id="rId320" Type="http://schemas.openxmlformats.org/officeDocument/2006/relationships/hyperlink" Target="https://www.procyclingstats.com/rider/simon-carr" TargetMode="External"/><Relationship Id="rId558" Type="http://schemas.openxmlformats.org/officeDocument/2006/relationships/hyperlink" Target="https://www.procyclingstats.com/rider/rafael-reis" TargetMode="External"/><Relationship Id="rId765" Type="http://schemas.openxmlformats.org/officeDocument/2006/relationships/hyperlink" Target="https://www.procyclingstats.com/rider/frederik-jensen" TargetMode="External"/><Relationship Id="rId972" Type="http://schemas.openxmlformats.org/officeDocument/2006/relationships/hyperlink" Target="https://www.procyclingstats.com/rider/cesar-david-guavita" TargetMode="External"/><Relationship Id="rId197" Type="http://schemas.openxmlformats.org/officeDocument/2006/relationships/hyperlink" Target="https://www.procyclingstats.com/rider/juan-sebastian-molano" TargetMode="External"/><Relationship Id="rId418" Type="http://schemas.openxmlformats.org/officeDocument/2006/relationships/hyperlink" Target="https://www.procyclingstats.com/rider/amanuel-gebrezgabihier" TargetMode="External"/><Relationship Id="rId625" Type="http://schemas.openxmlformats.org/officeDocument/2006/relationships/hyperlink" Target="https://www.procyclingstats.com/rider/alexander-salby" TargetMode="External"/><Relationship Id="rId832" Type="http://schemas.openxmlformats.org/officeDocument/2006/relationships/hyperlink" Target="https://www.procyclingstats.com/rider/hugo-toumire" TargetMode="External"/><Relationship Id="rId1048" Type="http://schemas.openxmlformats.org/officeDocument/2006/relationships/hyperlink" Target="https://www.procyclingstats.com/rider/yuhi-todome" TargetMode="External"/><Relationship Id="rId264" Type="http://schemas.openxmlformats.org/officeDocument/2006/relationships/hyperlink" Target="https://www.procyclingstats.com/rider/davide-piganzoli" TargetMode="External"/><Relationship Id="rId471" Type="http://schemas.openxmlformats.org/officeDocument/2006/relationships/hyperlink" Target="https://www.procyclingstats.com/rider/jesper-rasch" TargetMode="External"/><Relationship Id="rId1115" Type="http://schemas.openxmlformats.org/officeDocument/2006/relationships/hyperlink" Target="https://www.procyclingstats.com/rider/stephen-williams" TargetMode="External"/><Relationship Id="rId59" Type="http://schemas.openxmlformats.org/officeDocument/2006/relationships/hyperlink" Target="https://www.procyclingstats.com/rider/mattias-skjelmose-jensen" TargetMode="External"/><Relationship Id="rId124" Type="http://schemas.openxmlformats.org/officeDocument/2006/relationships/hyperlink" Target="https://www.procyclingstats.com/rider/axel-zingle" TargetMode="External"/><Relationship Id="rId569" Type="http://schemas.openxmlformats.org/officeDocument/2006/relationships/hyperlink" Target="https://www.procyclingstats.com/rider/omer-goldstein" TargetMode="External"/><Relationship Id="rId776" Type="http://schemas.openxmlformats.org/officeDocument/2006/relationships/hyperlink" Target="https://www.procyclingstats.com/rider/enzo-paleni" TargetMode="External"/><Relationship Id="rId983" Type="http://schemas.openxmlformats.org/officeDocument/2006/relationships/hyperlink" Target="https://www.procyclingstats.com/rider/marc-brustenga-masague" TargetMode="External"/><Relationship Id="rId331" Type="http://schemas.openxmlformats.org/officeDocument/2006/relationships/hyperlink" Target="https://www.procyclingstats.com/rider/mathias-norsgaard" TargetMode="External"/><Relationship Id="rId429" Type="http://schemas.openxmlformats.org/officeDocument/2006/relationships/hyperlink" Target="https://www.procyclingstats.com/rider/matus-stocek" TargetMode="External"/><Relationship Id="rId636" Type="http://schemas.openxmlformats.org/officeDocument/2006/relationships/hyperlink" Target="https://www.procyclingstats.com/rider/johan-meens" TargetMode="External"/><Relationship Id="rId1059" Type="http://schemas.openxmlformats.org/officeDocument/2006/relationships/hyperlink" Target="https://www.procyclingstats.com/rider/marko-pavlic" TargetMode="External"/><Relationship Id="rId843" Type="http://schemas.openxmlformats.org/officeDocument/2006/relationships/hyperlink" Target="https://www.procyclingstats.com/rider/anton-kuzmin" TargetMode="External"/><Relationship Id="rId1126" Type="http://schemas.openxmlformats.org/officeDocument/2006/relationships/hyperlink" Target="https://www.procyclingstats.com/rider/valentin-paret-peintre" TargetMode="External"/><Relationship Id="rId275" Type="http://schemas.openxmlformats.org/officeDocument/2006/relationships/hyperlink" Target="https://www.procyclingstats.com/rider/dion-smith" TargetMode="External"/><Relationship Id="rId482" Type="http://schemas.openxmlformats.org/officeDocument/2006/relationships/hyperlink" Target="https://www.procyclingstats.com/rider/pablo-castrillo-zapater" TargetMode="External"/><Relationship Id="rId703" Type="http://schemas.openxmlformats.org/officeDocument/2006/relationships/hyperlink" Target="https://www.procyclingstats.com/rider/joey-rosskopf" TargetMode="External"/><Relationship Id="rId910" Type="http://schemas.openxmlformats.org/officeDocument/2006/relationships/hyperlink" Target="https://www.procyclingstats.com/rider/martijn-rasenberg" TargetMode="External"/><Relationship Id="rId135" Type="http://schemas.openxmlformats.org/officeDocument/2006/relationships/hyperlink" Target="https://www.procyclingstats.com/rider/michal-kwiatkowski" TargetMode="External"/><Relationship Id="rId342" Type="http://schemas.openxmlformats.org/officeDocument/2006/relationships/hyperlink" Target="https://www.procyclingstats.com/rider/paul-penhoet" TargetMode="External"/><Relationship Id="rId787" Type="http://schemas.openxmlformats.org/officeDocument/2006/relationships/hyperlink" Target="https://www.procyclingstats.com/rider/tomas-contte" TargetMode="External"/><Relationship Id="rId994" Type="http://schemas.openxmlformats.org/officeDocument/2006/relationships/hyperlink" Target="https://www.procyclingstats.com/rider/radoslaw-fratczak" TargetMode="External"/><Relationship Id="rId202" Type="http://schemas.openxmlformats.org/officeDocument/2006/relationships/hyperlink" Target="https://www.procyclingstats.com/rider/einer-augusto-rubio-reyes" TargetMode="External"/><Relationship Id="rId647" Type="http://schemas.openxmlformats.org/officeDocument/2006/relationships/hyperlink" Target="https://www.procyclingstats.com/rider/davide-bomboi" TargetMode="External"/><Relationship Id="rId854" Type="http://schemas.openxmlformats.org/officeDocument/2006/relationships/hyperlink" Target="https://www.procyclingstats.com/rider/dario-igor-belletta" TargetMode="External"/><Relationship Id="rId286" Type="http://schemas.openxmlformats.org/officeDocument/2006/relationships/hyperlink" Target="https://www.procyclingstats.com/rider/jenthe-biermans" TargetMode="External"/><Relationship Id="rId493" Type="http://schemas.openxmlformats.org/officeDocument/2006/relationships/hyperlink" Target="https://www.procyclingstats.com/rider/jan-hirt" TargetMode="External"/><Relationship Id="rId507" Type="http://schemas.openxmlformats.org/officeDocument/2006/relationships/hyperlink" Target="https://www.procyclingstats.com/rider/lorrenzo-manzin" TargetMode="External"/><Relationship Id="rId714" Type="http://schemas.openxmlformats.org/officeDocument/2006/relationships/hyperlink" Target="https://www.procyclingstats.com/rider/thomas-champion" TargetMode="External"/><Relationship Id="rId921" Type="http://schemas.openxmlformats.org/officeDocument/2006/relationships/hyperlink" Target="https://www.procyclingstats.com/rider/johan-price-pejtersen" TargetMode="External"/><Relationship Id="rId1137" Type="http://schemas.openxmlformats.org/officeDocument/2006/relationships/hyperlink" Target="https://www.procyclingstats.com/rider/carlos-canal" TargetMode="External"/><Relationship Id="rId50" Type="http://schemas.openxmlformats.org/officeDocument/2006/relationships/hyperlink" Target="https://www.procyclingstats.com/rider/sam-bennett" TargetMode="External"/><Relationship Id="rId146" Type="http://schemas.openxmlformats.org/officeDocument/2006/relationships/hyperlink" Target="https://www.procyclingstats.com/rider/alessandro-covi" TargetMode="External"/><Relationship Id="rId353" Type="http://schemas.openxmlformats.org/officeDocument/2006/relationships/hyperlink" Target="https://www.procyclingstats.com/rider/jenno-berckmoes" TargetMode="External"/><Relationship Id="rId560" Type="http://schemas.openxmlformats.org/officeDocument/2006/relationships/hyperlink" Target="https://www.procyclingstats.com/rider/anders-halland-johannessen" TargetMode="External"/><Relationship Id="rId798" Type="http://schemas.openxmlformats.org/officeDocument/2006/relationships/hyperlink" Target="https://www.procyclingstats.com/rider/mulu-kinfe-hailemichael" TargetMode="External"/><Relationship Id="rId213" Type="http://schemas.openxmlformats.org/officeDocument/2006/relationships/hyperlink" Target="https://www.procyclingstats.com/rider/sylvain-moniquet" TargetMode="External"/><Relationship Id="rId420" Type="http://schemas.openxmlformats.org/officeDocument/2006/relationships/hyperlink" Target="https://www.procyclingstats.com/rider/patrick-gamper" TargetMode="External"/><Relationship Id="rId658" Type="http://schemas.openxmlformats.org/officeDocument/2006/relationships/hyperlink" Target="https://www.procyclingstats.com/rider/cristian-raileanu" TargetMode="External"/><Relationship Id="rId865" Type="http://schemas.openxmlformats.org/officeDocument/2006/relationships/hyperlink" Target="https://www.procyclingstats.com/rider/christopher-juul-jensen" TargetMode="External"/><Relationship Id="rId1050" Type="http://schemas.openxmlformats.org/officeDocument/2006/relationships/hyperlink" Target="https://www.procyclingstats.com/rider/james-oram" TargetMode="External"/><Relationship Id="rId297" Type="http://schemas.openxmlformats.org/officeDocument/2006/relationships/hyperlink" Target="https://www.procyclingstats.com/rider/lionel-taminiaux" TargetMode="External"/><Relationship Id="rId518" Type="http://schemas.openxmlformats.org/officeDocument/2006/relationships/hyperlink" Target="https://www.procyclingstats.com/rider/jonathan-lastra" TargetMode="External"/><Relationship Id="rId725" Type="http://schemas.openxmlformats.org/officeDocument/2006/relationships/hyperlink" Target="https://www.procyclingstats.com/rider/gal-glivar" TargetMode="External"/><Relationship Id="rId932" Type="http://schemas.openxmlformats.org/officeDocument/2006/relationships/hyperlink" Target="https://www.procyclingstats.com/rider/alessio-nieri" TargetMode="External"/><Relationship Id="rId157" Type="http://schemas.openxmlformats.org/officeDocument/2006/relationships/hyperlink" Target="https://www.procyclingstats.com/rider/hugo-houle" TargetMode="External"/><Relationship Id="rId364" Type="http://schemas.openxmlformats.org/officeDocument/2006/relationships/hyperlink" Target="https://www.procyclingstats.com/rider/anders-foldager" TargetMode="External"/><Relationship Id="rId1008" Type="http://schemas.openxmlformats.org/officeDocument/2006/relationships/hyperlink" Target="https://www.procyclingstats.com/rider/florian-stork" TargetMode="External"/><Relationship Id="rId61" Type="http://schemas.openxmlformats.org/officeDocument/2006/relationships/hyperlink" Target="https://www.procyclingstats.com/rider/marc-soler" TargetMode="External"/><Relationship Id="rId571" Type="http://schemas.openxmlformats.org/officeDocument/2006/relationships/hyperlink" Target="https://www.procyclingstats.com/rider/mathijs-paasschens" TargetMode="External"/><Relationship Id="rId669" Type="http://schemas.openxmlformats.org/officeDocument/2006/relationships/hyperlink" Target="https://www.procyclingstats.com/rider/thomas-lebas" TargetMode="External"/><Relationship Id="rId876" Type="http://schemas.openxmlformats.org/officeDocument/2006/relationships/hyperlink" Target="https://www.procyclingstats.com/rider/filippo-ridolfo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connor-swift" TargetMode="External"/><Relationship Id="rId431" Type="http://schemas.openxmlformats.org/officeDocument/2006/relationships/hyperlink" Target="https://www.procyclingstats.com/rider/laurence-pithie" TargetMode="External"/><Relationship Id="rId529" Type="http://schemas.openxmlformats.org/officeDocument/2006/relationships/hyperlink" Target="https://www.procyclingstats.com/rider/igor-arrieta-lizarraga" TargetMode="External"/><Relationship Id="rId736" Type="http://schemas.openxmlformats.org/officeDocument/2006/relationships/hyperlink" Target="https://www.procyclingstats.com/rider/colin-joyce" TargetMode="External"/><Relationship Id="rId1061" Type="http://schemas.openxmlformats.org/officeDocument/2006/relationships/hyperlink" Target="https://www.procyclingstats.com/rider/kristjan-hocevar" TargetMode="External"/><Relationship Id="rId168" Type="http://schemas.openxmlformats.org/officeDocument/2006/relationships/hyperlink" Target="https://www.procyclingstats.com/rider/natnael-tesfatsion" TargetMode="External"/><Relationship Id="rId943" Type="http://schemas.openxmlformats.org/officeDocument/2006/relationships/hyperlink" Target="https://www.procyclingstats.com/rider/roniel-campos" TargetMode="External"/><Relationship Id="rId1019" Type="http://schemas.openxmlformats.org/officeDocument/2006/relationships/hyperlink" Target="https://www.procyclingstats.com/rider/francisco-mancebo" TargetMode="External"/><Relationship Id="rId72" Type="http://schemas.openxmlformats.org/officeDocument/2006/relationships/hyperlink" Target="https://www.procyclingstats.com/rider/rigoberto-uran" TargetMode="External"/><Relationship Id="rId375" Type="http://schemas.openxmlformats.org/officeDocument/2006/relationships/hyperlink" Target="https://www.procyclingstats.com/rider/ben-hermans" TargetMode="External"/><Relationship Id="rId582" Type="http://schemas.openxmlformats.org/officeDocument/2006/relationships/hyperlink" Target="https://www.procyclingstats.com/rider/andre-drege" TargetMode="External"/><Relationship Id="rId803" Type="http://schemas.openxmlformats.org/officeDocument/2006/relationships/hyperlink" Target="https://www.procyclingstats.com/rider/youssef-bdadou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ruben-fernandez" TargetMode="External"/><Relationship Id="rId442" Type="http://schemas.openxmlformats.org/officeDocument/2006/relationships/hyperlink" Target="https://www.procyclingstats.com/rider/geoffrey-soupe" TargetMode="External"/><Relationship Id="rId887" Type="http://schemas.openxmlformats.org/officeDocument/2006/relationships/hyperlink" Target="https://www.procyclingstats.com/rider/axel-kallberg" TargetMode="External"/><Relationship Id="rId1072" Type="http://schemas.openxmlformats.org/officeDocument/2006/relationships/hyperlink" Target="https://www.procyclingstats.com/rider/mengis-petros" TargetMode="External"/><Relationship Id="rId302" Type="http://schemas.openxmlformats.org/officeDocument/2006/relationships/hyperlink" Target="https://www.procyclingstats.com/rider/louis-barre" TargetMode="External"/><Relationship Id="rId747" Type="http://schemas.openxmlformats.org/officeDocument/2006/relationships/hyperlink" Target="https://www.procyclingstats.com/rider/samuel-leroux" TargetMode="External"/><Relationship Id="rId954" Type="http://schemas.openxmlformats.org/officeDocument/2006/relationships/hyperlink" Target="https://www.procyclingstats.com/rider/maciej-paterski" TargetMode="External"/><Relationship Id="rId83" Type="http://schemas.openxmlformats.org/officeDocument/2006/relationships/hyperlink" Target="https://www.procyclingstats.com/rider/ruben-guerreiro" TargetMode="External"/><Relationship Id="rId179" Type="http://schemas.openxmlformats.org/officeDocument/2006/relationships/hyperlink" Target="https://www.procyclingstats.com/rider/fausto-masnada" TargetMode="External"/><Relationship Id="rId386" Type="http://schemas.openxmlformats.org/officeDocument/2006/relationships/hyperlink" Target="https://www.procyclingstats.com/rider/alexis-renard" TargetMode="External"/><Relationship Id="rId593" Type="http://schemas.openxmlformats.org/officeDocument/2006/relationships/hyperlink" Target="https://www.procyclingstats.com/rider/vito-braet" TargetMode="External"/><Relationship Id="rId607" Type="http://schemas.openxmlformats.org/officeDocument/2006/relationships/hyperlink" Target="https://www.procyclingstats.com/rider/edgar-andres-pinzon-villalba" TargetMode="External"/><Relationship Id="rId814" Type="http://schemas.openxmlformats.org/officeDocument/2006/relationships/hyperlink" Target="https://www.procyclingstats.com/rider/lukas-nerurkar" TargetMode="External"/><Relationship Id="rId246" Type="http://schemas.openxmlformats.org/officeDocument/2006/relationships/hyperlink" Target="https://www.procyclingstats.com/rider/valentin-ferron" TargetMode="External"/><Relationship Id="rId453" Type="http://schemas.openxmlformats.org/officeDocument/2006/relationships/hyperlink" Target="https://www.procyclingstats.com/rider/maikel-zijlaard" TargetMode="External"/><Relationship Id="rId660" Type="http://schemas.openxmlformats.org/officeDocument/2006/relationships/hyperlink" Target="https://www.procyclingstats.com/rider/pierre-gautherat" TargetMode="External"/><Relationship Id="rId898" Type="http://schemas.openxmlformats.org/officeDocument/2006/relationships/hyperlink" Target="https://www.procyclingstats.com/rider/celestin-guillon" TargetMode="External"/><Relationship Id="rId1083" Type="http://schemas.openxmlformats.org/officeDocument/2006/relationships/hyperlink" Target="https://www.procyclingstats.com/rider/antoine-huby" TargetMode="External"/><Relationship Id="rId106" Type="http://schemas.openxmlformats.org/officeDocument/2006/relationships/hyperlink" Target="https://www.procyclingstats.com/rider/stefan-bissegger" TargetMode="External"/><Relationship Id="rId313" Type="http://schemas.openxmlformats.org/officeDocument/2006/relationships/hyperlink" Target="https://www.procyclingstats.com/rider/thomas-gloag" TargetMode="External"/><Relationship Id="rId758" Type="http://schemas.openxmlformats.org/officeDocument/2006/relationships/hyperlink" Target="https://www.procyclingstats.com/rider/jeremy-leveau" TargetMode="External"/><Relationship Id="rId965" Type="http://schemas.openxmlformats.org/officeDocument/2006/relationships/hyperlink" Target="https://www.procyclingstats.com/rider/ivan-cobo-cayon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agnus-sheffield" TargetMode="External"/><Relationship Id="rId397" Type="http://schemas.openxmlformats.org/officeDocument/2006/relationships/hyperlink" Target="https://www.procyclingstats.com/rider/damien-howson" TargetMode="External"/><Relationship Id="rId520" Type="http://schemas.openxmlformats.org/officeDocument/2006/relationships/hyperlink" Target="https://www.procyclingstats.com/rider/oscar-rodriguez" TargetMode="External"/><Relationship Id="rId618" Type="http://schemas.openxmlformats.org/officeDocument/2006/relationships/hyperlink" Target="https://www.procyclingstats.com/rider/pavel-bittner" TargetMode="External"/><Relationship Id="rId825" Type="http://schemas.openxmlformats.org/officeDocument/2006/relationships/hyperlink" Target="https://www.procyclingstats.com/rider/giacomo-ballabio" TargetMode="External"/><Relationship Id="rId257" Type="http://schemas.openxmlformats.org/officeDocument/2006/relationships/hyperlink" Target="https://www.procyclingstats.com/rider/mark-stewart" TargetMode="External"/><Relationship Id="rId464" Type="http://schemas.openxmlformats.org/officeDocument/2006/relationships/hyperlink" Target="https://www.procyclingstats.com/rider/florian-lipowitz" TargetMode="External"/><Relationship Id="rId1010" Type="http://schemas.openxmlformats.org/officeDocument/2006/relationships/hyperlink" Target="https://www.procyclingstats.com/rider/vinzent-dorn" TargetMode="External"/><Relationship Id="rId1094" Type="http://schemas.openxmlformats.org/officeDocument/2006/relationships/hyperlink" Target="https://www.procyclingstats.com/rider/ruben-guerreiro" TargetMode="External"/><Relationship Id="rId1108" Type="http://schemas.openxmlformats.org/officeDocument/2006/relationships/hyperlink" Target="https://www.procyclingstats.com/rider/sam-welsford" TargetMode="External"/><Relationship Id="rId117" Type="http://schemas.openxmlformats.org/officeDocument/2006/relationships/hyperlink" Target="https://www.procyclingstats.com/rider/jay-vine" TargetMode="External"/><Relationship Id="rId671" Type="http://schemas.openxmlformats.org/officeDocument/2006/relationships/hyperlink" Target="https://www.procyclingstats.com/rider/matheo-vercher" TargetMode="External"/><Relationship Id="rId769" Type="http://schemas.openxmlformats.org/officeDocument/2006/relationships/hyperlink" Target="https://www.procyclingstats.com/rider/dmitriy-gruzdev" TargetMode="External"/><Relationship Id="rId976" Type="http://schemas.openxmlformats.org/officeDocument/2006/relationships/hyperlink" Target="https://www.procyclingstats.com/rider/wessel-krul" TargetMode="External"/><Relationship Id="rId324" Type="http://schemas.openxmlformats.org/officeDocument/2006/relationships/hyperlink" Target="https://www.procyclingstats.com/rider/olivier-le-gac" TargetMode="External"/><Relationship Id="rId531" Type="http://schemas.openxmlformats.org/officeDocument/2006/relationships/hyperlink" Target="https://www.procyclingstats.com/rider/jose-felix-parra" TargetMode="External"/><Relationship Id="rId629" Type="http://schemas.openxmlformats.org/officeDocument/2006/relationships/hyperlink" Target="https://www.procyclingstats.com/rider/viktor-potocki" TargetMode="External"/><Relationship Id="rId836" Type="http://schemas.openxmlformats.org/officeDocument/2006/relationships/hyperlink" Target="https://www.procyclingstats.com/rider/brady-gilmore" TargetMode="External"/><Relationship Id="rId1021" Type="http://schemas.openxmlformats.org/officeDocument/2006/relationships/hyperlink" Target="https://www.procyclingstats.com/rider/eder-frayre" TargetMode="External"/><Relationship Id="rId1119" Type="http://schemas.openxmlformats.org/officeDocument/2006/relationships/hyperlink" Target="https://www.procyclingstats.com/rider/ben-zwiehoff" TargetMode="External"/><Relationship Id="rId903" Type="http://schemas.openxmlformats.org/officeDocument/2006/relationships/hyperlink" Target="https://www.procyclingstats.com/rider/luca-vergallito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gianni-vermeersch" TargetMode="External"/><Relationship Id="rId279" Type="http://schemas.openxmlformats.org/officeDocument/2006/relationships/hyperlink" Target="https://www.procyclingstats.com/rider/james-knox" TargetMode="External"/><Relationship Id="rId486" Type="http://schemas.openxmlformats.org/officeDocument/2006/relationships/hyperlink" Target="https://www.procyclingstats.com/rider/riley-sheehan" TargetMode="External"/><Relationship Id="rId693" Type="http://schemas.openxmlformats.org/officeDocument/2006/relationships/hyperlink" Target="https://www.procyclingstats.com/rider/niklas-eg" TargetMode="External"/><Relationship Id="rId139" Type="http://schemas.openxmlformats.org/officeDocument/2006/relationships/hyperlink" Target="https://www.procyclingstats.com/rider/rafal-majka" TargetMode="External"/><Relationship Id="rId346" Type="http://schemas.openxmlformats.org/officeDocument/2006/relationships/hyperlink" Target="https://www.procyclingstats.com/rider/ivo-emanuel-alves" TargetMode="External"/><Relationship Id="rId553" Type="http://schemas.openxmlformats.org/officeDocument/2006/relationships/hyperlink" Target="https://www.procyclingstats.com/rider/hannes-wilksch" TargetMode="External"/><Relationship Id="rId760" Type="http://schemas.openxmlformats.org/officeDocument/2006/relationships/hyperlink" Target="https://www.procyclingstats.com/rider/frederik-muff" TargetMode="External"/><Relationship Id="rId998" Type="http://schemas.openxmlformats.org/officeDocument/2006/relationships/hyperlink" Target="https://www.procyclingstats.com/rider/simon-dalby" TargetMode="External"/><Relationship Id="rId206" Type="http://schemas.openxmlformats.org/officeDocument/2006/relationships/hyperlink" Target="https://www.procyclingstats.com/rider/cristian-rodriguez" TargetMode="External"/><Relationship Id="rId413" Type="http://schemas.openxmlformats.org/officeDocument/2006/relationships/hyperlink" Target="https://www.procyclingstats.com/rider/joan-bou" TargetMode="External"/><Relationship Id="rId858" Type="http://schemas.openxmlformats.org/officeDocument/2006/relationships/hyperlink" Target="https://www.procyclingstats.com/rider/finlay-pickering" TargetMode="External"/><Relationship Id="rId1043" Type="http://schemas.openxmlformats.org/officeDocument/2006/relationships/hyperlink" Target="https://www.procyclingstats.com/rider/maris-bogdanovics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esse-ewart" TargetMode="External"/><Relationship Id="rId925" Type="http://schemas.openxmlformats.org/officeDocument/2006/relationships/hyperlink" Target="https://www.procyclingstats.com/rider/dominik-bauer" TargetMode="External"/><Relationship Id="rId1110" Type="http://schemas.openxmlformats.org/officeDocument/2006/relationships/hyperlink" Target="https://www.procyclingstats.com/rider/jasper-de-buyst" TargetMode="External"/><Relationship Id="rId54" Type="http://schemas.openxmlformats.org/officeDocument/2006/relationships/hyperlink" Target="https://www.procyclingstats.com/rider/tiesj-benoot" TargetMode="External"/><Relationship Id="rId270" Type="http://schemas.openxmlformats.org/officeDocument/2006/relationships/hyperlink" Target="https://www.procyclingstats.com/rider/pascal-eenkhoorn" TargetMode="External"/><Relationship Id="rId130" Type="http://schemas.openxmlformats.org/officeDocument/2006/relationships/hyperlink" Target="https://www.procyclingstats.com/rider/jack-haig" TargetMode="External"/><Relationship Id="rId368" Type="http://schemas.openxmlformats.org/officeDocument/2006/relationships/hyperlink" Target="https://www.procyclingstats.com/rider/matthew-dinham" TargetMode="External"/><Relationship Id="rId575" Type="http://schemas.openxmlformats.org/officeDocument/2006/relationships/hyperlink" Target="https://www.procyclingstats.com/rider/pau-miquel-delgado" TargetMode="External"/><Relationship Id="rId782" Type="http://schemas.openxmlformats.org/officeDocument/2006/relationships/hyperlink" Target="https://www.procyclingstats.com/rider/christopher-rougierlagane" TargetMode="External"/><Relationship Id="rId228" Type="http://schemas.openxmlformats.org/officeDocument/2006/relationships/hyperlink" Target="https://www.procyclingstats.com/rider/nikias-arndt" TargetMode="External"/><Relationship Id="rId435" Type="http://schemas.openxmlformats.org/officeDocument/2006/relationships/hyperlink" Target="https://www.procyclingstats.com/rider/marius-mayrhofer" TargetMode="External"/><Relationship Id="rId642" Type="http://schemas.openxmlformats.org/officeDocument/2006/relationships/hyperlink" Target="https://www.procyclingstats.com/rider/jesus-del-pino" TargetMode="External"/><Relationship Id="rId1065" Type="http://schemas.openxmlformats.org/officeDocument/2006/relationships/hyperlink" Target="https://www.procyclingstats.com/rider/alan-hatherly" TargetMode="External"/><Relationship Id="rId502" Type="http://schemas.openxmlformats.org/officeDocument/2006/relationships/hyperlink" Target="https://www.procyclingstats.com/rider/edoardo-affini" TargetMode="External"/><Relationship Id="rId947" Type="http://schemas.openxmlformats.org/officeDocument/2006/relationships/hyperlink" Target="https://www.procyclingstats.com/rider/jon-agirre" TargetMode="External"/><Relationship Id="rId1132" Type="http://schemas.openxmlformats.org/officeDocument/2006/relationships/hyperlink" Target="https://www.procyclingstats.com/rider/bastien-tronchon" TargetMode="External"/><Relationship Id="rId76" Type="http://schemas.openxmlformats.org/officeDocument/2006/relationships/hyperlink" Target="https://www.procyclingstats.com/rider/fernando-gaviria" TargetMode="External"/><Relationship Id="rId807" Type="http://schemas.openxmlformats.org/officeDocument/2006/relationships/hyperlink" Target="https://www.procyclingstats.com/rider/lucas-eriksson" TargetMode="External"/><Relationship Id="rId292" Type="http://schemas.openxmlformats.org/officeDocument/2006/relationships/hyperlink" Target="https://www.procyclingstats.com/rider/erlend-blikra" TargetMode="External"/><Relationship Id="rId597" Type="http://schemas.openxmlformats.org/officeDocument/2006/relationships/hyperlink" Target="https://www.procyclingstats.com/rider/anton-palzer" TargetMode="External"/><Relationship Id="rId152" Type="http://schemas.openxmlformats.org/officeDocument/2006/relationships/hyperlink" Target="https://www.procyclingstats.com/rider/jake-stewart" TargetMode="External"/><Relationship Id="rId457" Type="http://schemas.openxmlformats.org/officeDocument/2006/relationships/hyperlink" Target="https://www.procyclingstats.com/rider/benjamin-prades-reverter" TargetMode="External"/><Relationship Id="rId1087" Type="http://schemas.openxmlformats.org/officeDocument/2006/relationships/hyperlink" Target="https://www.procyclingstats.com/rider/juan-pedro-lopez" TargetMode="External"/><Relationship Id="rId664" Type="http://schemas.openxmlformats.org/officeDocument/2006/relationships/hyperlink" Target="https://www.procyclingstats.com/rider/brandon-smith-rivera-vargas" TargetMode="External"/><Relationship Id="rId871" Type="http://schemas.openxmlformats.org/officeDocument/2006/relationships/hyperlink" Target="https://www.procyclingstats.com/rider/francis-juneau" TargetMode="External"/><Relationship Id="rId969" Type="http://schemas.openxmlformats.org/officeDocument/2006/relationships/hyperlink" Target="https://www.procyclingstats.com/rider/mikel-iturria" TargetMode="External"/><Relationship Id="rId317" Type="http://schemas.openxmlformats.org/officeDocument/2006/relationships/hyperlink" Target="https://www.procyclingstats.com/rider/gianluca-brambilla" TargetMode="External"/><Relationship Id="rId524" Type="http://schemas.openxmlformats.org/officeDocument/2006/relationships/hyperlink" Target="https://www.procyclingstats.com/rider/kelland-brien" TargetMode="External"/><Relationship Id="rId731" Type="http://schemas.openxmlformats.org/officeDocument/2006/relationships/hyperlink" Target="https://www.procyclingstats.com/rider/alex-molenaar" TargetMode="External"/><Relationship Id="rId98" Type="http://schemas.openxmlformats.org/officeDocument/2006/relationships/hyperlink" Target="https://www.procyclingstats.com/rider/florian-senechal" TargetMode="External"/><Relationship Id="rId829" Type="http://schemas.openxmlformats.org/officeDocument/2006/relationships/hyperlink" Target="https://www.procyclingstats.com/rider/hoonmin-jun" TargetMode="External"/><Relationship Id="rId1014" Type="http://schemas.openxmlformats.org/officeDocument/2006/relationships/hyperlink" Target="https://www.procyclingstats.com/rider/bart-buijk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elia-viviani" TargetMode="External"/><Relationship Id="rId381" Type="http://schemas.openxmlformats.org/officeDocument/2006/relationships/hyperlink" Target="https://www.procyclingstats.com/rider/jonathan-castroviejo" TargetMode="External"/><Relationship Id="rId241" Type="http://schemas.openxmlformats.org/officeDocument/2006/relationships/hyperlink" Target="https://www.procyclingstats.com/rider/vadim-pronskiy" TargetMode="External"/><Relationship Id="rId479" Type="http://schemas.openxmlformats.org/officeDocument/2006/relationships/hyperlink" Target="https://www.procyclingstats.com/rider/isaac-del-toro" TargetMode="External"/><Relationship Id="rId686" Type="http://schemas.openxmlformats.org/officeDocument/2006/relationships/hyperlink" Target="https://www.procyclingstats.com/rider/fabio-felline" TargetMode="External"/><Relationship Id="rId893" Type="http://schemas.openxmlformats.org/officeDocument/2006/relationships/hyperlink" Target="https://www.procyclingstats.com/rider/leonel-quintero" TargetMode="External"/><Relationship Id="rId339" Type="http://schemas.openxmlformats.org/officeDocument/2006/relationships/hyperlink" Target="https://www.procyclingstats.com/rider/frederik-wandahl" TargetMode="External"/><Relationship Id="rId546" Type="http://schemas.openxmlformats.org/officeDocument/2006/relationships/hyperlink" Target="https://www.procyclingstats.com/rider/hermann-pernsteiner" TargetMode="External"/><Relationship Id="rId753" Type="http://schemas.openxmlformats.org/officeDocument/2006/relationships/hyperlink" Target="https://www.procyclingstats.com/rider/martin-urianstad" TargetMode="External"/><Relationship Id="rId101" Type="http://schemas.openxmlformats.org/officeDocument/2006/relationships/hyperlink" Target="https://www.procyclingstats.com/rider/aleksey-lutsenko" TargetMode="External"/><Relationship Id="rId406" Type="http://schemas.openxmlformats.org/officeDocument/2006/relationships/hyperlink" Target="https://www.procyclingstats.com/rider/javier-romo" TargetMode="External"/><Relationship Id="rId960" Type="http://schemas.openxmlformats.org/officeDocument/2006/relationships/hyperlink" Target="https://www.procyclingstats.com/rider/luis-angel-mate" TargetMode="External"/><Relationship Id="rId1036" Type="http://schemas.openxmlformats.org/officeDocument/2006/relationships/hyperlink" Target="https://www.procyclingstats.com/rider/gijs-van-hoeck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filippo-ganna" TargetMode="External"/><Relationship Id="rId170" Type="http://schemas.openxmlformats.org/officeDocument/2006/relationships/hyperlink" Target="https://www.procyclingstats.com/rider/clement-champoussin" TargetMode="External"/><Relationship Id="rId268" Type="http://schemas.openxmlformats.org/officeDocument/2006/relationships/hyperlink" Target="https://www.procyclingstats.com/rider/luka-mezgec" TargetMode="External"/><Relationship Id="rId475" Type="http://schemas.openxmlformats.org/officeDocument/2006/relationships/hyperlink" Target="https://www.procyclingstats.com/rider/harry-sweeny" TargetMode="External"/><Relationship Id="rId682" Type="http://schemas.openxmlformats.org/officeDocument/2006/relationships/hyperlink" Target="https://www.procyclingstats.com/rider/ali-labib-shotorban" TargetMode="External"/><Relationship Id="rId128" Type="http://schemas.openxmlformats.org/officeDocument/2006/relationships/hyperlink" Target="https://www.procyclingstats.com/rider/hugo-page" TargetMode="External"/><Relationship Id="rId335" Type="http://schemas.openxmlformats.org/officeDocument/2006/relationships/hyperlink" Target="https://www.procyclingstats.com/rider/maximilian-schachmann" TargetMode="External"/><Relationship Id="rId542" Type="http://schemas.openxmlformats.org/officeDocument/2006/relationships/hyperlink" Target="https://www.procyclingstats.com/rider/joel-nicolau" TargetMode="External"/><Relationship Id="rId987" Type="http://schemas.openxmlformats.org/officeDocument/2006/relationships/hyperlink" Target="https://www.procyclingstats.com/rider/pablo-garcia-frances" TargetMode="External"/><Relationship Id="rId402" Type="http://schemas.openxmlformats.org/officeDocument/2006/relationships/hyperlink" Target="https://www.procyclingstats.com/rider/domenico-pozzovivo" TargetMode="External"/><Relationship Id="rId847" Type="http://schemas.openxmlformats.org/officeDocument/2006/relationships/hyperlink" Target="https://www.procyclingstats.com/rider/tijl-de-decker" TargetMode="External"/><Relationship Id="rId1032" Type="http://schemas.openxmlformats.org/officeDocument/2006/relationships/hyperlink" Target="https://www.procyclingstats.com/rider/jean-louis-le" TargetMode="External"/><Relationship Id="rId707" Type="http://schemas.openxmlformats.org/officeDocument/2006/relationships/hyperlink" Target="https://www.procyclingstats.com/rider/patryk-stosz" TargetMode="External"/><Relationship Id="rId914" Type="http://schemas.openxmlformats.org/officeDocument/2006/relationships/hyperlink" Target="https://www.procyclingstats.com/rider/naoki-kojima" TargetMode="External"/><Relationship Id="rId43" Type="http://schemas.openxmlformats.org/officeDocument/2006/relationships/hyperlink" Target="https://www.procyclingstats.com/rider/ilan-van-wilder" TargetMode="External"/><Relationship Id="rId192" Type="http://schemas.openxmlformats.org/officeDocument/2006/relationships/hyperlink" Target="https://www.procyclingstats.com/rider/davide-bais" TargetMode="External"/><Relationship Id="rId497" Type="http://schemas.openxmlformats.org/officeDocument/2006/relationships/hyperlink" Target="https://www.procyclingstats.com/rider/fabio-christen" TargetMode="External"/><Relationship Id="rId357" Type="http://schemas.openxmlformats.org/officeDocument/2006/relationships/hyperlink" Target="https://www.procyclingstats.com/rider/guillaume-boivin" TargetMode="External"/><Relationship Id="rId217" Type="http://schemas.openxmlformats.org/officeDocument/2006/relationships/hyperlink" Target="https://www.procyclingstats.com/rider/eduardo-sepulveda" TargetMode="External"/><Relationship Id="rId564" Type="http://schemas.openxmlformats.org/officeDocument/2006/relationships/hyperlink" Target="https://www.procyclingstats.com/rider/joao-matias" TargetMode="External"/><Relationship Id="rId771" Type="http://schemas.openxmlformats.org/officeDocument/2006/relationships/hyperlink" Target="https://www.procyclingstats.com/rider/alexander-konychev" TargetMode="External"/><Relationship Id="rId869" Type="http://schemas.openxmlformats.org/officeDocument/2006/relationships/hyperlink" Target="https://www.procyclingstats.com/rider/patompob-phonarjthan" TargetMode="External"/><Relationship Id="rId424" Type="http://schemas.openxmlformats.org/officeDocument/2006/relationships/hyperlink" Target="https://www.procyclingstats.com/rider/miguel-heidemann" TargetMode="External"/><Relationship Id="rId631" Type="http://schemas.openxmlformats.org/officeDocument/2006/relationships/hyperlink" Target="https://www.procyclingstats.com/rider/alex-colman" TargetMode="External"/><Relationship Id="rId729" Type="http://schemas.openxmlformats.org/officeDocument/2006/relationships/hyperlink" Target="https://www.procyclingstats.com/rider/carlos-canal" TargetMode="External"/><Relationship Id="rId1054" Type="http://schemas.openxmlformats.org/officeDocument/2006/relationships/hyperlink" Target="https://www.procyclingstats.com/rider/haijie-hu" TargetMode="External"/><Relationship Id="rId936" Type="http://schemas.openxmlformats.org/officeDocument/2006/relationships/hyperlink" Target="https://www.procyclingstats.com/rider/bert-jan-lindeman" TargetMode="External"/><Relationship Id="rId65" Type="http://schemas.openxmlformats.org/officeDocument/2006/relationships/hyperlink" Target="https://www.procyclingstats.com/rider/corbin-strong" TargetMode="External"/><Relationship Id="rId281" Type="http://schemas.openxmlformats.org/officeDocument/2006/relationships/hyperlink" Target="https://www.procyclingstats.com/rider/rui-oliveira" TargetMode="External"/><Relationship Id="rId141" Type="http://schemas.openxmlformats.org/officeDocument/2006/relationships/hyperlink" Target="https://www.procyclingstats.com/rider/lennert-van-eetvelt" TargetMode="External"/><Relationship Id="rId379" Type="http://schemas.openxmlformats.org/officeDocument/2006/relationships/hyperlink" Target="https://www.procyclingstats.com/rider/axel-mariault" TargetMode="External"/><Relationship Id="rId586" Type="http://schemas.openxmlformats.org/officeDocument/2006/relationships/hyperlink" Target="https://www.procyclingstats.com/rider/matteo-malucelli" TargetMode="External"/><Relationship Id="rId793" Type="http://schemas.openxmlformats.org/officeDocument/2006/relationships/hyperlink" Target="https://www.procyclingstats.com/rider/antonio-soto" TargetMode="External"/><Relationship Id="rId7" Type="http://schemas.openxmlformats.org/officeDocument/2006/relationships/hyperlink" Target="https://www.procyclingstats.com/rider/primoz-roglic" TargetMode="External"/><Relationship Id="rId239" Type="http://schemas.openxmlformats.org/officeDocument/2006/relationships/hyperlink" Target="https://www.procyclingstats.com/rider/cees-bol" TargetMode="External"/><Relationship Id="rId446" Type="http://schemas.openxmlformats.org/officeDocument/2006/relationships/hyperlink" Target="https://www.procyclingstats.com/rider/bart-lemmen" TargetMode="External"/><Relationship Id="rId653" Type="http://schemas.openxmlformats.org/officeDocument/2006/relationships/hyperlink" Target="https://www.procyclingstats.com/rider/bastien-tronchon" TargetMode="External"/><Relationship Id="rId1076" Type="http://schemas.openxmlformats.org/officeDocument/2006/relationships/hyperlink" Target="https://www.procyclingstats.com/rider/james-oram" TargetMode="External"/><Relationship Id="rId306" Type="http://schemas.openxmlformats.org/officeDocument/2006/relationships/hyperlink" Target="https://www.procyclingstats.com/rider/casper-pedersen" TargetMode="External"/><Relationship Id="rId860" Type="http://schemas.openxmlformats.org/officeDocument/2006/relationships/hyperlink" Target="https://www.procyclingstats.com/rider/declan-trezise" TargetMode="External"/><Relationship Id="rId958" Type="http://schemas.openxmlformats.org/officeDocument/2006/relationships/hyperlink" Target="https://www.procyclingstats.com/rider/danny-osorio" TargetMode="External"/><Relationship Id="rId87" Type="http://schemas.openxmlformats.org/officeDocument/2006/relationships/hyperlink" Target="https://www.procyclingstats.com/rider/rasmus-tiller" TargetMode="External"/><Relationship Id="rId513" Type="http://schemas.openxmlformats.org/officeDocument/2006/relationships/hyperlink" Target="https://www.procyclingstats.com/rider/sebastien-reichenbach" TargetMode="External"/><Relationship Id="rId720" Type="http://schemas.openxmlformats.org/officeDocument/2006/relationships/hyperlink" Target="https://www.procyclingstats.com/rider/jacob-scott" TargetMode="External"/><Relationship Id="rId818" Type="http://schemas.openxmlformats.org/officeDocument/2006/relationships/hyperlink" Target="https://www.procyclingstats.com/rider/ayco-bastiaens" TargetMode="External"/><Relationship Id="rId152" Type="http://schemas.openxmlformats.org/officeDocument/2006/relationships/hyperlink" Target="https://www.procyclingstats.com/rider/kevin-vauquelin" TargetMode="External"/><Relationship Id="rId457" Type="http://schemas.openxmlformats.org/officeDocument/2006/relationships/hyperlink" Target="https://www.procyclingstats.com/rider/valerio-conti" TargetMode="External"/><Relationship Id="rId1003" Type="http://schemas.openxmlformats.org/officeDocument/2006/relationships/hyperlink" Target="https://www.procyclingstats.com/rider/kasper-andersen1" TargetMode="External"/><Relationship Id="rId1087" Type="http://schemas.openxmlformats.org/officeDocument/2006/relationships/hyperlink" Target="https://www.procyclingstats.com/rider/kristjan-hocevar" TargetMode="External"/><Relationship Id="rId664" Type="http://schemas.openxmlformats.org/officeDocument/2006/relationships/hyperlink" Target="https://www.procyclingstats.com/rider/jordan-jegat" TargetMode="External"/><Relationship Id="rId871" Type="http://schemas.openxmlformats.org/officeDocument/2006/relationships/hyperlink" Target="https://www.procyclingstats.com/rider/shao-hsuan-lu" TargetMode="External"/><Relationship Id="rId969" Type="http://schemas.openxmlformats.org/officeDocument/2006/relationships/hyperlink" Target="https://www.procyclingstats.com/rider/adam-toupalik" TargetMode="External"/><Relationship Id="rId14" Type="http://schemas.openxmlformats.org/officeDocument/2006/relationships/hyperlink" Target="https://www.procyclingstats.com/rider/juan-ayuso-pesquera" TargetMode="External"/><Relationship Id="rId317" Type="http://schemas.openxmlformats.org/officeDocument/2006/relationships/hyperlink" Target="https://www.procyclingstats.com/rider/jonas-rickaert" TargetMode="External"/><Relationship Id="rId524" Type="http://schemas.openxmlformats.org/officeDocument/2006/relationships/hyperlink" Target="https://www.procyclingstats.com/rider/edoardo-zambanini" TargetMode="External"/><Relationship Id="rId731" Type="http://schemas.openxmlformats.org/officeDocument/2006/relationships/hyperlink" Target="https://www.procyclingstats.com/rider/matthew-bostock" TargetMode="External"/><Relationship Id="rId98" Type="http://schemas.openxmlformats.org/officeDocument/2006/relationships/hyperlink" Target="https://www.procyclingstats.com/rider/antonio-tiberi" TargetMode="External"/><Relationship Id="rId163" Type="http://schemas.openxmlformats.org/officeDocument/2006/relationships/hyperlink" Target="https://www.procyclingstats.com/rider/lorenzo-fortunato" TargetMode="External"/><Relationship Id="rId370" Type="http://schemas.openxmlformats.org/officeDocument/2006/relationships/hyperlink" Target="https://www.procyclingstats.com/rider/paul-ourselin" TargetMode="External"/><Relationship Id="rId829" Type="http://schemas.openxmlformats.org/officeDocument/2006/relationships/hyperlink" Target="https://www.procyclingstats.com/rider/marc-oliver-pritzen" TargetMode="External"/><Relationship Id="rId1014" Type="http://schemas.openxmlformats.org/officeDocument/2006/relationships/hyperlink" Target="https://www.procyclingstats.com/rider/giacomo-villa" TargetMode="External"/><Relationship Id="rId230" Type="http://schemas.openxmlformats.org/officeDocument/2006/relationships/hyperlink" Target="https://www.procyclingstats.com/rider/lewis-askey" TargetMode="External"/><Relationship Id="rId468" Type="http://schemas.openxmlformats.org/officeDocument/2006/relationships/hyperlink" Target="https://www.procyclingstats.com/rider/norbert-banaszek" TargetMode="External"/><Relationship Id="rId675" Type="http://schemas.openxmlformats.org/officeDocument/2006/relationships/hyperlink" Target="https://www.procyclingstats.com/rider/alessandro-iacchi" TargetMode="External"/><Relationship Id="rId882" Type="http://schemas.openxmlformats.org/officeDocument/2006/relationships/hyperlink" Target="https://www.procyclingstats.com/rider/kaden-hopkins" TargetMode="External"/><Relationship Id="rId1098" Type="http://schemas.openxmlformats.org/officeDocument/2006/relationships/hyperlink" Target="https://www.procyclingstats.com/rider/mengis-petros" TargetMode="External"/><Relationship Id="rId25" Type="http://schemas.openxmlformats.org/officeDocument/2006/relationships/hyperlink" Target="https://www.procyclingstats.com/rider/felix-gall" TargetMode="External"/><Relationship Id="rId328" Type="http://schemas.openxmlformats.org/officeDocument/2006/relationships/hyperlink" Target="https://www.procyclingstats.com/rider/ben-turner" TargetMode="External"/><Relationship Id="rId535" Type="http://schemas.openxmlformats.org/officeDocument/2006/relationships/hyperlink" Target="https://www.procyclingstats.com/rider/kenneth-van-rooy" TargetMode="External"/><Relationship Id="rId742" Type="http://schemas.openxmlformats.org/officeDocument/2006/relationships/hyperlink" Target="https://www.procyclingstats.com/rider/stefano-gandin" TargetMode="External"/><Relationship Id="rId174" Type="http://schemas.openxmlformats.org/officeDocument/2006/relationships/hyperlink" Target="https://www.procyclingstats.com/rider/steff-cras" TargetMode="External"/><Relationship Id="rId381" Type="http://schemas.openxmlformats.org/officeDocument/2006/relationships/hyperlink" Target="https://www.procyclingstats.com/rider/stian-fredheim" TargetMode="External"/><Relationship Id="rId602" Type="http://schemas.openxmlformats.org/officeDocument/2006/relationships/hyperlink" Target="https://www.procyclingstats.com/rider/victor-koretzky" TargetMode="External"/><Relationship Id="rId1025" Type="http://schemas.openxmlformats.org/officeDocument/2006/relationships/hyperlink" Target="https://www.procyclingstats.com/rider/arnaud-tendon" TargetMode="External"/><Relationship Id="rId241" Type="http://schemas.openxmlformats.org/officeDocument/2006/relationships/hyperlink" Target="https://www.procyclingstats.com/rider/nils-eekhoff" TargetMode="External"/><Relationship Id="rId479" Type="http://schemas.openxmlformats.org/officeDocument/2006/relationships/hyperlink" Target="https://www.procyclingstats.com/rider/rasmus-bogh-wallin" TargetMode="External"/><Relationship Id="rId686" Type="http://schemas.openxmlformats.org/officeDocument/2006/relationships/hyperlink" Target="https://www.procyclingstats.com/rider/maxime-jarnet" TargetMode="External"/><Relationship Id="rId893" Type="http://schemas.openxmlformats.org/officeDocument/2006/relationships/hyperlink" Target="https://www.procyclingstats.com/rider/pirmin-eisenbarth" TargetMode="External"/><Relationship Id="rId907" Type="http://schemas.openxmlformats.org/officeDocument/2006/relationships/hyperlink" Target="https://www.procyclingstats.com/rider/rokas-adomaitis" TargetMode="External"/><Relationship Id="rId36" Type="http://schemas.openxmlformats.org/officeDocument/2006/relationships/hyperlink" Target="https://www.procyclingstats.com/rider/santiago-buitrago-sanchez" TargetMode="External"/><Relationship Id="rId339" Type="http://schemas.openxmlformats.org/officeDocument/2006/relationships/hyperlink" Target="https://www.procyclingstats.com/rider/stanisaw-aniolkowski" TargetMode="External"/><Relationship Id="rId546" Type="http://schemas.openxmlformats.org/officeDocument/2006/relationships/hyperlink" Target="https://www.procyclingstats.com/rider/jose-felix-parra" TargetMode="External"/><Relationship Id="rId753" Type="http://schemas.openxmlformats.org/officeDocument/2006/relationships/hyperlink" Target="https://www.procyclingstats.com/rider/michel-ries" TargetMode="External"/><Relationship Id="rId101" Type="http://schemas.openxmlformats.org/officeDocument/2006/relationships/hyperlink" Target="https://www.procyclingstats.com/rider/richard-carapaz" TargetMode="External"/><Relationship Id="rId185" Type="http://schemas.openxmlformats.org/officeDocument/2006/relationships/hyperlink" Target="https://www.procyclingstats.com/rider/nathan-van-hooydonck" TargetMode="External"/><Relationship Id="rId406" Type="http://schemas.openxmlformats.org/officeDocument/2006/relationships/hyperlink" Target="https://www.procyclingstats.com/rider/carlos-verona" TargetMode="External"/><Relationship Id="rId960" Type="http://schemas.openxmlformats.org/officeDocument/2006/relationships/hyperlink" Target="https://www.procyclingstats.com/rider/frank-van-den-broek" TargetMode="External"/><Relationship Id="rId1036" Type="http://schemas.openxmlformats.org/officeDocument/2006/relationships/hyperlink" Target="https://www.procyclingstats.com/rider/dries-de-pooter" TargetMode="External"/><Relationship Id="rId392" Type="http://schemas.openxmlformats.org/officeDocument/2006/relationships/hyperlink" Target="https://www.procyclingstats.com/rider/david-dekker" TargetMode="External"/><Relationship Id="rId613" Type="http://schemas.openxmlformats.org/officeDocument/2006/relationships/hyperlink" Target="https://www.procyclingstats.com/rider/anton-palzer" TargetMode="External"/><Relationship Id="rId697" Type="http://schemas.openxmlformats.org/officeDocument/2006/relationships/hyperlink" Target="https://www.procyclingstats.com/rider/boy-van-poppel" TargetMode="External"/><Relationship Id="rId820" Type="http://schemas.openxmlformats.org/officeDocument/2006/relationships/hyperlink" Target="https://www.procyclingstats.com/rider/charles-kagimu" TargetMode="External"/><Relationship Id="rId918" Type="http://schemas.openxmlformats.org/officeDocument/2006/relationships/hyperlink" Target="https://www.procyclingstats.com/rider/rei-onodera" TargetMode="External"/><Relationship Id="rId252" Type="http://schemas.openxmlformats.org/officeDocument/2006/relationships/hyperlink" Target="https://www.procyclingstats.com/rider/george-jackson" TargetMode="External"/><Relationship Id="rId1103" Type="http://schemas.openxmlformats.org/officeDocument/2006/relationships/hyperlink" Target="https://www.procyclingstats.com/rider/philippe-jacob" TargetMode="External"/><Relationship Id="rId47" Type="http://schemas.openxmlformats.org/officeDocument/2006/relationships/hyperlink" Target="https://www.procyclingstats.com/rider/michael-matthews" TargetMode="External"/><Relationship Id="rId112" Type="http://schemas.openxmlformats.org/officeDocument/2006/relationships/hyperlink" Target="https://www.procyclingstats.com/rider/caleb-ewan" TargetMode="External"/><Relationship Id="rId557" Type="http://schemas.openxmlformats.org/officeDocument/2006/relationships/hyperlink" Target="https://www.procyclingstats.com/rider/anthony-delaplace" TargetMode="External"/><Relationship Id="rId764" Type="http://schemas.openxmlformats.org/officeDocument/2006/relationships/hyperlink" Target="https://www.procyclingstats.com/rider/sarawut-sirironnachai" TargetMode="External"/><Relationship Id="rId971" Type="http://schemas.openxmlformats.org/officeDocument/2006/relationships/hyperlink" Target="https://www.procyclingstats.com/rider/mason-hollyman" TargetMode="External"/><Relationship Id="rId196" Type="http://schemas.openxmlformats.org/officeDocument/2006/relationships/hyperlink" Target="https://www.procyclingstats.com/rider/ruben-guerreiro" TargetMode="External"/><Relationship Id="rId417" Type="http://schemas.openxmlformats.org/officeDocument/2006/relationships/hyperlink" Target="https://www.procyclingstats.com/rider/davide-gabburo" TargetMode="External"/><Relationship Id="rId624" Type="http://schemas.openxmlformats.org/officeDocument/2006/relationships/hyperlink" Target="https://www.procyclingstats.com/rider/filippo-fortin" TargetMode="External"/><Relationship Id="rId831" Type="http://schemas.openxmlformats.org/officeDocument/2006/relationships/hyperlink" Target="https://www.procyclingstats.com/rider/callum-ormiston" TargetMode="External"/><Relationship Id="rId1047" Type="http://schemas.openxmlformats.org/officeDocument/2006/relationships/hyperlink" Target="https://www.procyclingstats.com/rider/zeb-kyffin" TargetMode="External"/><Relationship Id="rId263" Type="http://schemas.openxmlformats.org/officeDocument/2006/relationships/hyperlink" Target="https://www.procyclingstats.com/rider/samuele-battistella" TargetMode="External"/><Relationship Id="rId470" Type="http://schemas.openxmlformats.org/officeDocument/2006/relationships/hyperlink" Target="https://www.procyclingstats.com/rider/gleb-brussenskiy" TargetMode="External"/><Relationship Id="rId929" Type="http://schemas.openxmlformats.org/officeDocument/2006/relationships/hyperlink" Target="https://www.procyclingstats.com/rider/euro-kim" TargetMode="External"/><Relationship Id="rId58" Type="http://schemas.openxmlformats.org/officeDocument/2006/relationships/hyperlink" Target="https://www.procyclingstats.com/rider/yves-lampaert" TargetMode="External"/><Relationship Id="rId123" Type="http://schemas.openxmlformats.org/officeDocument/2006/relationships/hyperlink" Target="https://www.procyclingstats.com/rider/mike-teunissen" TargetMode="External"/><Relationship Id="rId330" Type="http://schemas.openxmlformats.org/officeDocument/2006/relationships/hyperlink" Target="https://www.procyclingstats.com/rider/luis-leon-sanchez" TargetMode="External"/><Relationship Id="rId568" Type="http://schemas.openxmlformats.org/officeDocument/2006/relationships/hyperlink" Target="https://www.procyclingstats.com/rider/hannes-wilksch" TargetMode="External"/><Relationship Id="rId775" Type="http://schemas.openxmlformats.org/officeDocument/2006/relationships/hyperlink" Target="https://www.procyclingstats.com/rider/andreas-miltiadis" TargetMode="External"/><Relationship Id="rId982" Type="http://schemas.openxmlformats.org/officeDocument/2006/relationships/hyperlink" Target="https://www.procyclingstats.com/rider/daniel-dias" TargetMode="External"/><Relationship Id="rId428" Type="http://schemas.openxmlformats.org/officeDocument/2006/relationships/hyperlink" Target="https://www.procyclingstats.com/rider/robbe-ghys" TargetMode="External"/><Relationship Id="rId635" Type="http://schemas.openxmlformats.org/officeDocument/2006/relationships/hyperlink" Target="https://www.procyclingstats.com/rider/tomas-barta" TargetMode="External"/><Relationship Id="rId842" Type="http://schemas.openxmlformats.org/officeDocument/2006/relationships/hyperlink" Target="https://www.procyclingstats.com/rider/martijn-budding" TargetMode="External"/><Relationship Id="rId1058" Type="http://schemas.openxmlformats.org/officeDocument/2006/relationships/hyperlink" Target="https://www.procyclingstats.com/rider/ahmet-orken" TargetMode="External"/><Relationship Id="rId274" Type="http://schemas.openxmlformats.org/officeDocument/2006/relationships/hyperlink" Target="https://www.procyclingstats.com/rider/timothy-dupont" TargetMode="External"/><Relationship Id="rId481" Type="http://schemas.openxmlformats.org/officeDocument/2006/relationships/hyperlink" Target="https://www.procyclingstats.com/rider/kim-heiduk" TargetMode="External"/><Relationship Id="rId702" Type="http://schemas.openxmlformats.org/officeDocument/2006/relationships/hyperlink" Target="https://www.procyclingstats.com/rider/eduard-prades" TargetMode="External"/><Relationship Id="rId69" Type="http://schemas.openxmlformats.org/officeDocument/2006/relationships/hyperlink" Target="https://www.procyclingstats.com/rider/lenny-martinez" TargetMode="External"/><Relationship Id="rId134" Type="http://schemas.openxmlformats.org/officeDocument/2006/relationships/hyperlink" Target="https://www.procyclingstats.com/rider/marijn-van-den-berg" TargetMode="External"/><Relationship Id="rId579" Type="http://schemas.openxmlformats.org/officeDocument/2006/relationships/hyperlink" Target="https://www.procyclingstats.com/rider/karl-patrick-lauk" TargetMode="External"/><Relationship Id="rId786" Type="http://schemas.openxmlformats.org/officeDocument/2006/relationships/hyperlink" Target="https://www.procyclingstats.com/rider/campbell-stewart" TargetMode="External"/><Relationship Id="rId993" Type="http://schemas.openxmlformats.org/officeDocument/2006/relationships/hyperlink" Target="https://www.procyclingstats.com/rider/adrian-bustamante" TargetMode="External"/><Relationship Id="rId341" Type="http://schemas.openxmlformats.org/officeDocument/2006/relationships/hyperlink" Target="https://www.procyclingstats.com/rider/nick-schultz" TargetMode="External"/><Relationship Id="rId439" Type="http://schemas.openxmlformats.org/officeDocument/2006/relationships/hyperlink" Target="https://www.procyclingstats.com/rider/olivier-le-gac" TargetMode="External"/><Relationship Id="rId646" Type="http://schemas.openxmlformats.org/officeDocument/2006/relationships/hyperlink" Target="https://www.procyclingstats.com/rider/dylan-hopkins" TargetMode="External"/><Relationship Id="rId1069" Type="http://schemas.openxmlformats.org/officeDocument/2006/relationships/hyperlink" Target="https://www.procyclingstats.com/rider/josh-burnett" TargetMode="External"/><Relationship Id="rId201" Type="http://schemas.openxmlformats.org/officeDocument/2006/relationships/hyperlink" Target="https://www.procyclingstats.com/rider/quinn-simmons" TargetMode="External"/><Relationship Id="rId285" Type="http://schemas.openxmlformats.org/officeDocument/2006/relationships/hyperlink" Target="https://www.procyclingstats.com/rider/orluis-aular" TargetMode="External"/><Relationship Id="rId506" Type="http://schemas.openxmlformats.org/officeDocument/2006/relationships/hyperlink" Target="https://www.procyclingstats.com/rider/nacer-bouhanni" TargetMode="External"/><Relationship Id="rId853" Type="http://schemas.openxmlformats.org/officeDocument/2006/relationships/hyperlink" Target="https://www.procyclingstats.com/rider/didier-merchan" TargetMode="External"/><Relationship Id="rId492" Type="http://schemas.openxmlformats.org/officeDocument/2006/relationships/hyperlink" Target="https://www.procyclingstats.com/rider/jesper-rasch" TargetMode="External"/><Relationship Id="rId713" Type="http://schemas.openxmlformats.org/officeDocument/2006/relationships/hyperlink" Target="https://www.procyclingstats.com/rider/delio-fernandez" TargetMode="External"/><Relationship Id="rId797" Type="http://schemas.openxmlformats.org/officeDocument/2006/relationships/hyperlink" Target="https://www.procyclingstats.com/rider/emilien-jeanniere" TargetMode="External"/><Relationship Id="rId920" Type="http://schemas.openxmlformats.org/officeDocument/2006/relationships/hyperlink" Target="https://www.procyclingstats.com/rider/luca-jenni" TargetMode="External"/><Relationship Id="rId145" Type="http://schemas.openxmlformats.org/officeDocument/2006/relationships/hyperlink" Target="https://www.procyclingstats.com/rider/sam-bennett" TargetMode="External"/><Relationship Id="rId352" Type="http://schemas.openxmlformats.org/officeDocument/2006/relationships/hyperlink" Target="https://www.procyclingstats.com/rider/mark-stewart" TargetMode="External"/><Relationship Id="rId212" Type="http://schemas.openxmlformats.org/officeDocument/2006/relationships/hyperlink" Target="https://www.procyclingstats.com/rider/rune-herregodts" TargetMode="External"/><Relationship Id="rId657" Type="http://schemas.openxmlformats.org/officeDocument/2006/relationships/hyperlink" Target="https://www.procyclingstats.com/rider/andoni-lopez-de-abetxuko-jimenez" TargetMode="External"/><Relationship Id="rId864" Type="http://schemas.openxmlformats.org/officeDocument/2006/relationships/hyperlink" Target="https://www.procyclingstats.com/rider/abram-stockman" TargetMode="External"/><Relationship Id="rId296" Type="http://schemas.openxmlformats.org/officeDocument/2006/relationships/hyperlink" Target="https://www.procyclingstats.com/rider/yannis-voisard" TargetMode="External"/><Relationship Id="rId517" Type="http://schemas.openxmlformats.org/officeDocument/2006/relationships/hyperlink" Target="https://www.procyclingstats.com/rider/antonio-pedrero" TargetMode="External"/><Relationship Id="rId724" Type="http://schemas.openxmlformats.org/officeDocument/2006/relationships/hyperlink" Target="https://www.procyclingstats.com/rider/rodrigo-contreras" TargetMode="External"/><Relationship Id="rId931" Type="http://schemas.openxmlformats.org/officeDocument/2006/relationships/hyperlink" Target="https://www.procyclingstats.com/rider/matyas-kopecky" TargetMode="External"/><Relationship Id="rId60" Type="http://schemas.openxmlformats.org/officeDocument/2006/relationships/hyperlink" Target="https://www.procyclingstats.com/rider/alex-aranburu" TargetMode="External"/><Relationship Id="rId156" Type="http://schemas.openxmlformats.org/officeDocument/2006/relationships/hyperlink" Target="https://www.procyclingstats.com/rider/jesus-herrada-lopez" TargetMode="External"/><Relationship Id="rId363" Type="http://schemas.openxmlformats.org/officeDocument/2006/relationships/hyperlink" Target="https://www.procyclingstats.com/rider/rainer-kepplinger" TargetMode="External"/><Relationship Id="rId570" Type="http://schemas.openxmlformats.org/officeDocument/2006/relationships/hyperlink" Target="https://www.procyclingstats.com/rider/victor-langellotti" TargetMode="External"/><Relationship Id="rId1007" Type="http://schemas.openxmlformats.org/officeDocument/2006/relationships/hyperlink" Target="https://www.procyclingstats.com/rider/noah-hobbs" TargetMode="External"/><Relationship Id="rId223" Type="http://schemas.openxmlformats.org/officeDocument/2006/relationships/hyperlink" Target="https://www.procyclingstats.com/rider/jefferson-alexander-cepeda" TargetMode="External"/><Relationship Id="rId430" Type="http://schemas.openxmlformats.org/officeDocument/2006/relationships/hyperlink" Target="https://www.procyclingstats.com/rider/jordi-warlop" TargetMode="External"/><Relationship Id="rId668" Type="http://schemas.openxmlformats.org/officeDocument/2006/relationships/hyperlink" Target="https://www.procyclingstats.com/rider/petr-kelemeh" TargetMode="External"/><Relationship Id="rId875" Type="http://schemas.openxmlformats.org/officeDocument/2006/relationships/hyperlink" Target="https://www.procyclingstats.com/rider/rasmus-sojbergpedersen" TargetMode="External"/><Relationship Id="rId1060" Type="http://schemas.openxmlformats.org/officeDocument/2006/relationships/hyperlink" Target="https://www.procyclingstats.com/rider/nur-amirul-fakhruddin-mazuki" TargetMode="External"/><Relationship Id="rId18" Type="http://schemas.openxmlformats.org/officeDocument/2006/relationships/hyperlink" Target="https://www.procyclingstats.com/rider/thomas-pidcock" TargetMode="External"/><Relationship Id="rId528" Type="http://schemas.openxmlformats.org/officeDocument/2006/relationships/hyperlink" Target="https://www.procyclingstats.com/rider/mark-padun" TargetMode="External"/><Relationship Id="rId735" Type="http://schemas.openxmlformats.org/officeDocument/2006/relationships/hyperlink" Target="https://www.procyclingstats.com/rider/tim-declercq" TargetMode="External"/><Relationship Id="rId942" Type="http://schemas.openxmlformats.org/officeDocument/2006/relationships/hyperlink" Target="https://www.procyclingstats.com/rider/lars-van-den-berg" TargetMode="External"/><Relationship Id="rId167" Type="http://schemas.openxmlformats.org/officeDocument/2006/relationships/hyperlink" Target="https://www.procyclingstats.com/rider/edward-theuns" TargetMode="External"/><Relationship Id="rId374" Type="http://schemas.openxmlformats.org/officeDocument/2006/relationships/hyperlink" Target="https://www.procyclingstats.com/rider/james-fouche" TargetMode="External"/><Relationship Id="rId581" Type="http://schemas.openxmlformats.org/officeDocument/2006/relationships/hyperlink" Target="https://www.procyclingstats.com/rider/tom-bohli" TargetMode="External"/><Relationship Id="rId1018" Type="http://schemas.openxmlformats.org/officeDocument/2006/relationships/hyperlink" Target="https://www.procyclingstats.com/rider/riley-pickrell" TargetMode="External"/><Relationship Id="rId71" Type="http://schemas.openxmlformats.org/officeDocument/2006/relationships/hyperlink" Target="https://www.procyclingstats.com/rider/alexander-kristoff" TargetMode="External"/><Relationship Id="rId234" Type="http://schemas.openxmlformats.org/officeDocument/2006/relationships/hyperlink" Target="https://www.procyclingstats.com/rider/owain-doull" TargetMode="External"/><Relationship Id="rId679" Type="http://schemas.openxmlformats.org/officeDocument/2006/relationships/hyperlink" Target="https://www.procyclingstats.com/rider/tobiasz-pawlak" TargetMode="External"/><Relationship Id="rId802" Type="http://schemas.openxmlformats.org/officeDocument/2006/relationships/hyperlink" Target="https://www.procyclingstats.com/rider/christopher-rougierlagane" TargetMode="External"/><Relationship Id="rId886" Type="http://schemas.openxmlformats.org/officeDocument/2006/relationships/hyperlink" Target="https://www.procyclingstats.com/rider/arthur-kluckers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jai-hindley" TargetMode="External"/><Relationship Id="rId441" Type="http://schemas.openxmlformats.org/officeDocument/2006/relationships/hyperlink" Target="https://www.procyclingstats.com/rider/pier-andre-cote" TargetMode="External"/><Relationship Id="rId539" Type="http://schemas.openxmlformats.org/officeDocument/2006/relationships/hyperlink" Target="https://www.procyclingstats.com/rider/laurent-pichon" TargetMode="External"/><Relationship Id="rId746" Type="http://schemas.openxmlformats.org/officeDocument/2006/relationships/hyperlink" Target="https://www.procyclingstats.com/rider/david-gonzalez-lopez" TargetMode="External"/><Relationship Id="rId1071" Type="http://schemas.openxmlformats.org/officeDocument/2006/relationships/hyperlink" Target="https://www.procyclingstats.com/rider/davide-baldaccini" TargetMode="External"/><Relationship Id="rId178" Type="http://schemas.openxmlformats.org/officeDocument/2006/relationships/hyperlink" Target="https://www.procyclingstats.com/rider/chris-harper" TargetMode="External"/><Relationship Id="rId301" Type="http://schemas.openxmlformats.org/officeDocument/2006/relationships/hyperlink" Target="https://www.procyclingstats.com/rider/alexis-renard" TargetMode="External"/><Relationship Id="rId953" Type="http://schemas.openxmlformats.org/officeDocument/2006/relationships/hyperlink" Target="https://www.procyclingstats.com/rider/zhi-hui-jiang" TargetMode="External"/><Relationship Id="rId1029" Type="http://schemas.openxmlformats.org/officeDocument/2006/relationships/hyperlink" Target="https://www.procyclingstats.com/rider/enekoitz-azparren-irurzun" TargetMode="External"/><Relationship Id="rId82" Type="http://schemas.openxmlformats.org/officeDocument/2006/relationships/hyperlink" Target="https://www.procyclingstats.com/rider/tim-wellens" TargetMode="External"/><Relationship Id="rId385" Type="http://schemas.openxmlformats.org/officeDocument/2006/relationships/hyperlink" Target="https://www.procyclingstats.com/rider/louis-vervaeke" TargetMode="External"/><Relationship Id="rId592" Type="http://schemas.openxmlformats.org/officeDocument/2006/relationships/hyperlink" Target="https://www.procyclingstats.com/rider/adne-holter" TargetMode="External"/><Relationship Id="rId606" Type="http://schemas.openxmlformats.org/officeDocument/2006/relationships/hyperlink" Target="https://www.procyclingstats.com/rider/flavien-maurelet" TargetMode="External"/><Relationship Id="rId813" Type="http://schemas.openxmlformats.org/officeDocument/2006/relationships/hyperlink" Target="https://www.procyclingstats.com/rider/manuele-tarozzi" TargetMode="External"/><Relationship Id="rId245" Type="http://schemas.openxmlformats.org/officeDocument/2006/relationships/hyperlink" Target="https://www.procyclingstats.com/rider/matthew-riccitello" TargetMode="External"/><Relationship Id="rId452" Type="http://schemas.openxmlformats.org/officeDocument/2006/relationships/hyperlink" Target="https://www.procyclingstats.com/rider/francesco-busatto" TargetMode="External"/><Relationship Id="rId897" Type="http://schemas.openxmlformats.org/officeDocument/2006/relationships/hyperlink" Target="https://www.procyclingstats.com/rider/luca-van-boven" TargetMode="External"/><Relationship Id="rId1082" Type="http://schemas.openxmlformats.org/officeDocument/2006/relationships/hyperlink" Target="https://www.procyclingstats.com/rider/tobias-nolde" TargetMode="External"/><Relationship Id="rId105" Type="http://schemas.openxmlformats.org/officeDocument/2006/relationships/hyperlink" Target="https://www.procyclingstats.com/rider/warren-barguil" TargetMode="External"/><Relationship Id="rId312" Type="http://schemas.openxmlformats.org/officeDocument/2006/relationships/hyperlink" Target="https://www.procyclingstats.com/rider/jarne-van-de-paar" TargetMode="External"/><Relationship Id="rId757" Type="http://schemas.openxmlformats.org/officeDocument/2006/relationships/hyperlink" Target="https://www.procyclingstats.com/rider/julius-johansen" TargetMode="External"/><Relationship Id="rId964" Type="http://schemas.openxmlformats.org/officeDocument/2006/relationships/hyperlink" Target="https://www.procyclingstats.com/rider/victor-ocampo" TargetMode="External"/><Relationship Id="rId93" Type="http://schemas.openxmlformats.org/officeDocument/2006/relationships/hyperlink" Target="https://www.procyclingstats.com/rider/maxim-van-gils" TargetMode="External"/><Relationship Id="rId189" Type="http://schemas.openxmlformats.org/officeDocument/2006/relationships/hyperlink" Target="https://www.procyclingstats.com/rider/marius-mayrhofer" TargetMode="External"/><Relationship Id="rId396" Type="http://schemas.openxmlformats.org/officeDocument/2006/relationships/hyperlink" Target="https://www.procyclingstats.com/rider/jacopo-mosca" TargetMode="External"/><Relationship Id="rId617" Type="http://schemas.openxmlformats.org/officeDocument/2006/relationships/hyperlink" Target="https://www.procyclingstats.com/rider/yuma-koishi" TargetMode="External"/><Relationship Id="rId824" Type="http://schemas.openxmlformats.org/officeDocument/2006/relationships/hyperlink" Target="https://www.procyclingstats.com/rider/youssef-bdadou" TargetMode="External"/><Relationship Id="rId256" Type="http://schemas.openxmlformats.org/officeDocument/2006/relationships/hyperlink" Target="https://www.procyclingstats.com/rider/miguel-angel-lopez" TargetMode="External"/><Relationship Id="rId463" Type="http://schemas.openxmlformats.org/officeDocument/2006/relationships/hyperlink" Target="https://www.procyclingstats.com/rider/matteo-badilatti" TargetMode="External"/><Relationship Id="rId670" Type="http://schemas.openxmlformats.org/officeDocument/2006/relationships/hyperlink" Target="https://www.procyclingstats.com/rider/lorenzo-milesi" TargetMode="External"/><Relationship Id="rId1093" Type="http://schemas.openxmlformats.org/officeDocument/2006/relationships/hyperlink" Target="https://www.procyclingstats.com/rider/daniel-szalay" TargetMode="External"/><Relationship Id="rId116" Type="http://schemas.openxmlformats.org/officeDocument/2006/relationships/hyperlink" Target="https://www.procyclingstats.com/rider/remi-cavagna" TargetMode="External"/><Relationship Id="rId323" Type="http://schemas.openxmlformats.org/officeDocument/2006/relationships/hyperlink" Target="https://www.procyclingstats.com/rider/greg-van-avermaet" TargetMode="External"/><Relationship Id="rId530" Type="http://schemas.openxmlformats.org/officeDocument/2006/relationships/hyperlink" Target="https://www.procyclingstats.com/rider/bram-welten" TargetMode="External"/><Relationship Id="rId768" Type="http://schemas.openxmlformats.org/officeDocument/2006/relationships/hyperlink" Target="https://www.procyclingstats.com/rider/joaquim-silva" TargetMode="External"/><Relationship Id="rId975" Type="http://schemas.openxmlformats.org/officeDocument/2006/relationships/hyperlink" Target="https://www.procyclingstats.com/rider/xabier-berasategi-garmendia" TargetMode="External"/><Relationship Id="rId20" Type="http://schemas.openxmlformats.org/officeDocument/2006/relationships/hyperlink" Target="https://www.procyclingstats.com/rider/simon-yates" TargetMode="External"/><Relationship Id="rId628" Type="http://schemas.openxmlformats.org/officeDocument/2006/relationships/hyperlink" Target="https://www.procyclingstats.com/rider/unai-iribar-jauregi" TargetMode="External"/><Relationship Id="rId835" Type="http://schemas.openxmlformats.org/officeDocument/2006/relationships/hyperlink" Target="https://www.procyclingstats.com/rider/lukas-nerurkar" TargetMode="External"/><Relationship Id="rId267" Type="http://schemas.openxmlformats.org/officeDocument/2006/relationships/hyperlink" Target="https://www.procyclingstats.com/rider/giovanni-aleotti" TargetMode="External"/><Relationship Id="rId474" Type="http://schemas.openxmlformats.org/officeDocument/2006/relationships/hyperlink" Target="https://www.procyclingstats.com/rider/andrey-zeits" TargetMode="External"/><Relationship Id="rId1020" Type="http://schemas.openxmlformats.org/officeDocument/2006/relationships/hyperlink" Target="https://www.procyclingstats.com/rider/rotem-tene" TargetMode="External"/><Relationship Id="rId127" Type="http://schemas.openxmlformats.org/officeDocument/2006/relationships/hyperlink" Target="https://www.procyclingstats.com/rider/sam-welsford" TargetMode="External"/><Relationship Id="rId681" Type="http://schemas.openxmlformats.org/officeDocument/2006/relationships/hyperlink" Target="https://www.procyclingstats.com/rider/thanakhan-chaiyasombat" TargetMode="External"/><Relationship Id="rId779" Type="http://schemas.openxmlformats.org/officeDocument/2006/relationships/hyperlink" Target="https://www.procyclingstats.com/rider/frederik-muff" TargetMode="External"/><Relationship Id="rId902" Type="http://schemas.openxmlformats.org/officeDocument/2006/relationships/hyperlink" Target="https://www.procyclingstats.com/rider/pierre-pascal-keup" TargetMode="External"/><Relationship Id="rId986" Type="http://schemas.openxmlformats.org/officeDocument/2006/relationships/hyperlink" Target="https://www.procyclingstats.com/rider/luis-mendonca" TargetMode="External"/><Relationship Id="rId31" Type="http://schemas.openxmlformats.org/officeDocument/2006/relationships/hyperlink" Target="https://www.procyclingstats.com/rider/geraint-thomas" TargetMode="External"/><Relationship Id="rId334" Type="http://schemas.openxmlformats.org/officeDocument/2006/relationships/hyperlink" Target="https://www.procyclingstats.com/rider/stefano-oldani" TargetMode="External"/><Relationship Id="rId541" Type="http://schemas.openxmlformats.org/officeDocument/2006/relationships/hyperlink" Target="https://www.procyclingstats.com/rider/alan-banaszek" TargetMode="External"/><Relationship Id="rId639" Type="http://schemas.openxmlformats.org/officeDocument/2006/relationships/hyperlink" Target="https://www.procyclingstats.com/rider/riccardo-verza-2" TargetMode="External"/><Relationship Id="rId180" Type="http://schemas.openxmlformats.org/officeDocument/2006/relationships/hyperlink" Target="https://www.procyclingstats.com/rider/kevin-vermaerke" TargetMode="External"/><Relationship Id="rId278" Type="http://schemas.openxmlformats.org/officeDocument/2006/relationships/hyperlink" Target="https://www.procyclingstats.com/rider/aaron-gate" TargetMode="External"/><Relationship Id="rId401" Type="http://schemas.openxmlformats.org/officeDocument/2006/relationships/hyperlink" Target="https://www.procyclingstats.com/rider/pablo-castrillo-zapater" TargetMode="External"/><Relationship Id="rId846" Type="http://schemas.openxmlformats.org/officeDocument/2006/relationships/hyperlink" Target="https://www.procyclingstats.com/rider/jack-aitken" TargetMode="External"/><Relationship Id="rId1031" Type="http://schemas.openxmlformats.org/officeDocument/2006/relationships/hyperlink" Target="https://www.procyclingstats.com/rider/samuele-rivi" TargetMode="External"/><Relationship Id="rId485" Type="http://schemas.openxmlformats.org/officeDocument/2006/relationships/hyperlink" Target="https://www.procyclingstats.com/rider/maikel-zijlaard" TargetMode="External"/><Relationship Id="rId692" Type="http://schemas.openxmlformats.org/officeDocument/2006/relationships/hyperlink" Target="https://www.procyclingstats.com/rider/davide-cimolai" TargetMode="External"/><Relationship Id="rId706" Type="http://schemas.openxmlformats.org/officeDocument/2006/relationships/hyperlink" Target="https://www.procyclingstats.com/rider/daniel-navarro" TargetMode="External"/><Relationship Id="rId913" Type="http://schemas.openxmlformats.org/officeDocument/2006/relationships/hyperlink" Target="https://www.procyclingstats.com/rider/liam-johnston" TargetMode="External"/><Relationship Id="rId42" Type="http://schemas.openxmlformats.org/officeDocument/2006/relationships/hyperlink" Target="https://www.procyclingstats.com/rider/cian-uijtdebroeks" TargetMode="External"/><Relationship Id="rId138" Type="http://schemas.openxmlformats.org/officeDocument/2006/relationships/hyperlink" Target="https://www.procyclingstats.com/rider/milan-menten" TargetMode="External"/><Relationship Id="rId345" Type="http://schemas.openxmlformats.org/officeDocument/2006/relationships/hyperlink" Target="https://www.procyclingstats.com/rider/gonzalo-serrano" TargetMode="External"/><Relationship Id="rId552" Type="http://schemas.openxmlformats.org/officeDocument/2006/relationships/hyperlink" Target="https://www.procyclingstats.com/rider/jannik-steimle" TargetMode="External"/><Relationship Id="rId997" Type="http://schemas.openxmlformats.org/officeDocument/2006/relationships/hyperlink" Target="https://www.procyclingstats.com/rider/cesar-david-guavita" TargetMode="External"/><Relationship Id="rId191" Type="http://schemas.openxmlformats.org/officeDocument/2006/relationships/hyperlink" Target="https://www.procyclingstats.com/rider/tobias-lund-andresen" TargetMode="External"/><Relationship Id="rId205" Type="http://schemas.openxmlformats.org/officeDocument/2006/relationships/hyperlink" Target="https://www.procyclingstats.com/rider/giacomo-nizzolo" TargetMode="External"/><Relationship Id="rId412" Type="http://schemas.openxmlformats.org/officeDocument/2006/relationships/hyperlink" Target="https://www.procyclingstats.com/rider/benjamin-dyball" TargetMode="External"/><Relationship Id="rId857" Type="http://schemas.openxmlformats.org/officeDocument/2006/relationships/hyperlink" Target="https://www.procyclingstats.com/rider/riley-fleming" TargetMode="External"/><Relationship Id="rId1042" Type="http://schemas.openxmlformats.org/officeDocument/2006/relationships/hyperlink" Target="https://www.procyclingstats.com/rider/rudolf-remkhi" TargetMode="External"/><Relationship Id="rId289" Type="http://schemas.openxmlformats.org/officeDocument/2006/relationships/hyperlink" Target="https://www.procyclingstats.com/rider/finn-fisher-black" TargetMode="External"/><Relationship Id="rId496" Type="http://schemas.openxmlformats.org/officeDocument/2006/relationships/hyperlink" Target="https://www.procyclingstats.com/rider/wilmar-paredes" TargetMode="External"/><Relationship Id="rId717" Type="http://schemas.openxmlformats.org/officeDocument/2006/relationships/hyperlink" Target="https://www.procyclingstats.com/rider/kenny-molly" TargetMode="External"/><Relationship Id="rId924" Type="http://schemas.openxmlformats.org/officeDocument/2006/relationships/hyperlink" Target="https://www.procyclingstats.com/rider/nicolo-parisini" TargetMode="External"/><Relationship Id="rId53" Type="http://schemas.openxmlformats.org/officeDocument/2006/relationships/hyperlink" Target="https://www.procyclingstats.com/rider/andreas-leknessund" TargetMode="External"/><Relationship Id="rId149" Type="http://schemas.openxmlformats.org/officeDocument/2006/relationships/hyperlink" Target="https://www.procyclingstats.com/rider/fernando-gaviria" TargetMode="External"/><Relationship Id="rId356" Type="http://schemas.openxmlformats.org/officeDocument/2006/relationships/hyperlink" Target="https://www.procyclingstats.com/rider/davide-piganzoli" TargetMode="External"/><Relationship Id="rId563" Type="http://schemas.openxmlformats.org/officeDocument/2006/relationships/hyperlink" Target="https://www.procyclingstats.com/rider/ander-okamika" TargetMode="External"/><Relationship Id="rId770" Type="http://schemas.openxmlformats.org/officeDocument/2006/relationships/hyperlink" Target="https://www.procyclingstats.com/rider/norman-vahtra" TargetMode="External"/><Relationship Id="rId216" Type="http://schemas.openxmlformats.org/officeDocument/2006/relationships/hyperlink" Target="https://www.procyclingstats.com/rider/clement-venturini" TargetMode="External"/><Relationship Id="rId423" Type="http://schemas.openxmlformats.org/officeDocument/2006/relationships/hyperlink" Target="https://www.procyclingstats.com/rider/emils-liepins" TargetMode="External"/><Relationship Id="rId868" Type="http://schemas.openxmlformats.org/officeDocument/2006/relationships/hyperlink" Target="https://www.procyclingstats.com/rider/cameron-ivory" TargetMode="External"/><Relationship Id="rId1053" Type="http://schemas.openxmlformats.org/officeDocument/2006/relationships/hyperlink" Target="https://www.procyclingstats.com/rider/liam-slock" TargetMode="External"/><Relationship Id="rId630" Type="http://schemas.openxmlformats.org/officeDocument/2006/relationships/hyperlink" Target="https://www.procyclingstats.com/rider/milan-fretin" TargetMode="External"/><Relationship Id="rId728" Type="http://schemas.openxmlformats.org/officeDocument/2006/relationships/hyperlink" Target="https://www.procyclingstats.com/rider/diego-andres-camargo" TargetMode="External"/><Relationship Id="rId935" Type="http://schemas.openxmlformats.org/officeDocument/2006/relationships/hyperlink" Target="https://www.procyclingstats.com/rider/martijn-rasenberg" TargetMode="External"/><Relationship Id="rId64" Type="http://schemas.openxmlformats.org/officeDocument/2006/relationships/hyperlink" Target="https://www.procyclingstats.com/rider/soren-kragh-andersen" TargetMode="External"/><Relationship Id="rId367" Type="http://schemas.openxmlformats.org/officeDocument/2006/relationships/hyperlink" Target="https://www.procyclingstats.com/rider/jonas-koch" TargetMode="External"/><Relationship Id="rId574" Type="http://schemas.openxmlformats.org/officeDocument/2006/relationships/hyperlink" Target="https://www.procyclingstats.com/rider/rafael-reis" TargetMode="External"/><Relationship Id="rId227" Type="http://schemas.openxmlformats.org/officeDocument/2006/relationships/hyperlink" Target="https://www.procyclingstats.com/rider/nico-denz" TargetMode="External"/><Relationship Id="rId781" Type="http://schemas.openxmlformats.org/officeDocument/2006/relationships/hyperlink" Target="https://www.procyclingstats.com/rider/nassim-saidi" TargetMode="External"/><Relationship Id="rId879" Type="http://schemas.openxmlformats.org/officeDocument/2006/relationships/hyperlink" Target="https://www.procyclingstats.com/rider/moran-vermeulen" TargetMode="External"/><Relationship Id="rId434" Type="http://schemas.openxmlformats.org/officeDocument/2006/relationships/hyperlink" Target="https://www.procyclingstats.com/rider/saeid-safarzadeh" TargetMode="External"/><Relationship Id="rId641" Type="http://schemas.openxmlformats.org/officeDocument/2006/relationships/hyperlink" Target="https://www.procyclingstats.com/rider/alexander-salby" TargetMode="External"/><Relationship Id="rId739" Type="http://schemas.openxmlformats.org/officeDocument/2006/relationships/hyperlink" Target="https://www.procyclingstats.com/rider/erik-fetter" TargetMode="External"/><Relationship Id="rId1064" Type="http://schemas.openxmlformats.org/officeDocument/2006/relationships/hyperlink" Target="https://www.procyclingstats.com/rider/marvin-hammerschmid" TargetMode="External"/><Relationship Id="rId280" Type="http://schemas.openxmlformats.org/officeDocument/2006/relationships/hyperlink" Target="https://www.procyclingstats.com/rider/anthony-perez" TargetMode="External"/><Relationship Id="rId501" Type="http://schemas.openxmlformats.org/officeDocument/2006/relationships/hyperlink" Target="https://www.procyclingstats.com/rider/lorenzo-conforti" TargetMode="External"/><Relationship Id="rId946" Type="http://schemas.openxmlformats.org/officeDocument/2006/relationships/hyperlink" Target="https://www.procyclingstats.com/rider/johan-price-pejtersen" TargetMode="External"/><Relationship Id="rId75" Type="http://schemas.openxmlformats.org/officeDocument/2006/relationships/hyperlink" Target="https://www.procyclingstats.com/rider/danny-van-poppel" TargetMode="External"/><Relationship Id="rId140" Type="http://schemas.openxmlformats.org/officeDocument/2006/relationships/hyperlink" Target="https://www.procyclingstats.com/rider/max-poole" TargetMode="External"/><Relationship Id="rId378" Type="http://schemas.openxmlformats.org/officeDocument/2006/relationships/hyperlink" Target="https://www.procyclingstats.com/rider/colin-stussi" TargetMode="External"/><Relationship Id="rId585" Type="http://schemas.openxmlformats.org/officeDocument/2006/relationships/hyperlink" Target="https://www.procyclingstats.com/rider/omer-goldstein" TargetMode="External"/><Relationship Id="rId792" Type="http://schemas.openxmlformats.org/officeDocument/2006/relationships/hyperlink" Target="https://www.procyclingstats.com/rider/lorenzo-germani" TargetMode="External"/><Relationship Id="rId806" Type="http://schemas.openxmlformats.org/officeDocument/2006/relationships/hyperlink" Target="https://www.procyclingstats.com/rider/marcelo-nahuel-mendez" TargetMode="External"/><Relationship Id="rId6" Type="http://schemas.openxmlformats.org/officeDocument/2006/relationships/hyperlink" Target="https://www.procyclingstats.com/rider/mads-pedersen" TargetMode="External"/><Relationship Id="rId238" Type="http://schemas.openxmlformats.org/officeDocument/2006/relationships/hyperlink" Target="https://www.procyclingstats.com/rider/ide-schelling" TargetMode="External"/><Relationship Id="rId445" Type="http://schemas.openxmlformats.org/officeDocument/2006/relationships/hyperlink" Target="https://www.procyclingstats.com/rider/paul-lapeira" TargetMode="External"/><Relationship Id="rId652" Type="http://schemas.openxmlformats.org/officeDocument/2006/relationships/hyperlink" Target="https://www.procyclingstats.com/rider/johan-meens" TargetMode="External"/><Relationship Id="rId1075" Type="http://schemas.openxmlformats.org/officeDocument/2006/relationships/hyperlink" Target="https://www.procyclingstats.com/rider/masahiro-ishigami" TargetMode="External"/><Relationship Id="rId291" Type="http://schemas.openxmlformats.org/officeDocument/2006/relationships/hyperlink" Target="https://www.procyclingstats.com/rider/stan-van-tricht" TargetMode="External"/><Relationship Id="rId305" Type="http://schemas.openxmlformats.org/officeDocument/2006/relationships/hyperlink" Target="https://www.procyclingstats.com/rider/mark-donovan" TargetMode="External"/><Relationship Id="rId512" Type="http://schemas.openxmlformats.org/officeDocument/2006/relationships/hyperlink" Target="https://www.procyclingstats.com/rider/quentin-pacher" TargetMode="External"/><Relationship Id="rId957" Type="http://schemas.openxmlformats.org/officeDocument/2006/relationships/hyperlink" Target="https://www.procyclingstats.com/rider/alessio-nieri" TargetMode="External"/><Relationship Id="rId86" Type="http://schemas.openxmlformats.org/officeDocument/2006/relationships/hyperlink" Target="https://www.procyclingstats.com/rider/jordi-meeus" TargetMode="External"/><Relationship Id="rId151" Type="http://schemas.openxmlformats.org/officeDocument/2006/relationships/hyperlink" Target="https://www.procyclingstats.com/rider/ivan-garcia-cortina" TargetMode="External"/><Relationship Id="rId389" Type="http://schemas.openxmlformats.org/officeDocument/2006/relationships/hyperlink" Target="https://www.procyclingstats.com/rider/mirco-maestri" TargetMode="External"/><Relationship Id="rId596" Type="http://schemas.openxmlformats.org/officeDocument/2006/relationships/hyperlink" Target="https://www.procyclingstats.com/rider/michele-gazzoli" TargetMode="External"/><Relationship Id="rId817" Type="http://schemas.openxmlformats.org/officeDocument/2006/relationships/hyperlink" Target="https://www.procyclingstats.com/rider/marcus-sander-hansen" TargetMode="External"/><Relationship Id="rId1002" Type="http://schemas.openxmlformats.org/officeDocument/2006/relationships/hyperlink" Target="https://www.procyclingstats.com/rider/jeppe-aaskov" TargetMode="External"/><Relationship Id="rId249" Type="http://schemas.openxmlformats.org/officeDocument/2006/relationships/hyperlink" Target="https://www.procyclingstats.com/rider/enrico-zanoncello" TargetMode="External"/><Relationship Id="rId456" Type="http://schemas.openxmlformats.org/officeDocument/2006/relationships/hyperlink" Target="https://www.procyclingstats.com/rider/aime-de-gendt" TargetMode="External"/><Relationship Id="rId663" Type="http://schemas.openxmlformats.org/officeDocument/2006/relationships/hyperlink" Target="https://www.procyclingstats.com/rider/davide-bomboi" TargetMode="External"/><Relationship Id="rId870" Type="http://schemas.openxmlformats.org/officeDocument/2006/relationships/hyperlink" Target="https://www.procyclingstats.com/rider/lionel-mawditt" TargetMode="External"/><Relationship Id="rId1086" Type="http://schemas.openxmlformats.org/officeDocument/2006/relationships/hyperlink" Target="https://www.procyclingstats.com/rider/anze-skok" TargetMode="External"/><Relationship Id="rId13" Type="http://schemas.openxmlformats.org/officeDocument/2006/relationships/hyperlink" Target="https://www.procyclingstats.com/rider/christophe-laporte" TargetMode="External"/><Relationship Id="rId109" Type="http://schemas.openxmlformats.org/officeDocument/2006/relationships/hyperlink" Target="https://www.procyclingstats.com/rider/hugh-carthy" TargetMode="External"/><Relationship Id="rId316" Type="http://schemas.openxmlformats.org/officeDocument/2006/relationships/hyperlink" Target="https://www.procyclingstats.com/rider/giulio-pellizzari" TargetMode="External"/><Relationship Id="rId523" Type="http://schemas.openxmlformats.org/officeDocument/2006/relationships/hyperlink" Target="https://www.procyclingstats.com/rider/johannes-staune-mittet" TargetMode="External"/><Relationship Id="rId968" Type="http://schemas.openxmlformats.org/officeDocument/2006/relationships/hyperlink" Target="https://www.procyclingstats.com/rider/roniel-campos" TargetMode="External"/><Relationship Id="rId97" Type="http://schemas.openxmlformats.org/officeDocument/2006/relationships/hyperlink" Target="https://www.procyclingstats.com/rider/edward-irl-dunbar" TargetMode="External"/><Relationship Id="rId730" Type="http://schemas.openxmlformats.org/officeDocument/2006/relationships/hyperlink" Target="https://www.procyclingstats.com/rider/luca-colnaghi" TargetMode="External"/><Relationship Id="rId828" Type="http://schemas.openxmlformats.org/officeDocument/2006/relationships/hyperlink" Target="https://www.procyclingstats.com/rider/lucas-eriksson" TargetMode="External"/><Relationship Id="rId1013" Type="http://schemas.openxmlformats.org/officeDocument/2006/relationships/hyperlink" Target="https://www.procyclingstats.com/rider/elias-maris" TargetMode="External"/><Relationship Id="rId162" Type="http://schemas.openxmlformats.org/officeDocument/2006/relationships/hyperlink" Target="https://www.procyclingstats.com/rider/alberto-dainese" TargetMode="External"/><Relationship Id="rId467" Type="http://schemas.openxmlformats.org/officeDocument/2006/relationships/hyperlink" Target="https://www.procyclingstats.com/rider/jonas-abrahamsen" TargetMode="External"/><Relationship Id="rId1097" Type="http://schemas.openxmlformats.org/officeDocument/2006/relationships/hyperlink" Target="https://www.procyclingstats.com/rider/awet-aman" TargetMode="External"/><Relationship Id="rId674" Type="http://schemas.openxmlformats.org/officeDocument/2006/relationships/hyperlink" Target="https://www.procyclingstats.com/rider/cristian-raileanu" TargetMode="External"/><Relationship Id="rId881" Type="http://schemas.openxmlformats.org/officeDocument/2006/relationships/hyperlink" Target="https://www.procyclingstats.com/rider/finlay-pickering" TargetMode="External"/><Relationship Id="rId979" Type="http://schemas.openxmlformats.org/officeDocument/2006/relationships/hyperlink" Target="https://www.procyclingstats.com/rider/maciej-paterski" TargetMode="External"/><Relationship Id="rId24" Type="http://schemas.openxmlformats.org/officeDocument/2006/relationships/hyperlink" Target="https://www.procyclingstats.com/rider/sepp-kuss" TargetMode="External"/><Relationship Id="rId327" Type="http://schemas.openxmlformats.org/officeDocument/2006/relationships/hyperlink" Target="https://www.procyclingstats.com/rider/bob-jungels" TargetMode="External"/><Relationship Id="rId534" Type="http://schemas.openxmlformats.org/officeDocument/2006/relationships/hyperlink" Target="https://www.procyclingstats.com/rider/mikel-bizkarra" TargetMode="External"/><Relationship Id="rId741" Type="http://schemas.openxmlformats.org/officeDocument/2006/relationships/hyperlink" Target="https://www.procyclingstats.com/rider/andrea-garosio" TargetMode="External"/><Relationship Id="rId839" Type="http://schemas.openxmlformats.org/officeDocument/2006/relationships/hyperlink" Target="https://www.procyclingstats.com/rider/filippo-colombo1" TargetMode="External"/><Relationship Id="rId173" Type="http://schemas.openxmlformats.org/officeDocument/2006/relationships/hyperlink" Target="https://www.procyclingstats.com/rider/simon-clarke" TargetMode="External"/><Relationship Id="rId380" Type="http://schemas.openxmlformats.org/officeDocument/2006/relationships/hyperlink" Target="https://www.procyclingstats.com/rider/anders-foldager" TargetMode="External"/><Relationship Id="rId601" Type="http://schemas.openxmlformats.org/officeDocument/2006/relationships/hyperlink" Target="https://www.procyclingstats.com/rider/jensen-plowright" TargetMode="External"/><Relationship Id="rId1024" Type="http://schemas.openxmlformats.org/officeDocument/2006/relationships/hyperlink" Target="https://www.procyclingstats.com/rider/axel-huens" TargetMode="External"/><Relationship Id="rId240" Type="http://schemas.openxmlformats.org/officeDocument/2006/relationships/hyperlink" Target="https://www.procyclingstats.com/rider/sven-erik-bystrom" TargetMode="External"/><Relationship Id="rId478" Type="http://schemas.openxmlformats.org/officeDocument/2006/relationships/hyperlink" Target="https://www.procyclingstats.com/rider/matus-stocek" TargetMode="External"/><Relationship Id="rId685" Type="http://schemas.openxmlformats.org/officeDocument/2006/relationships/hyperlink" Target="https://www.procyclingstats.com/rider/thomas-lebas" TargetMode="External"/><Relationship Id="rId892" Type="http://schemas.openxmlformats.org/officeDocument/2006/relationships/hyperlink" Target="https://www.procyclingstats.com/rider/remi-lelandais" TargetMode="External"/><Relationship Id="rId906" Type="http://schemas.openxmlformats.org/officeDocument/2006/relationships/hyperlink" Target="https://www.procyclingstats.com/rider/markus-pajur" TargetMode="External"/><Relationship Id="rId35" Type="http://schemas.openxmlformats.org/officeDocument/2006/relationships/hyperlink" Target="https://www.procyclingstats.com/rider/tiesj-benoot" TargetMode="External"/><Relationship Id="rId100" Type="http://schemas.openxmlformats.org/officeDocument/2006/relationships/hyperlink" Target="https://www.procyclingstats.com/rider/joshua-tarling" TargetMode="External"/><Relationship Id="rId338" Type="http://schemas.openxmlformats.org/officeDocument/2006/relationships/hyperlink" Target="https://www.procyclingstats.com/rider/piet-allegaert" TargetMode="External"/><Relationship Id="rId545" Type="http://schemas.openxmlformats.org/officeDocument/2006/relationships/hyperlink" Target="https://www.procyclingstats.com/rider/mikael-cherel" TargetMode="External"/><Relationship Id="rId752" Type="http://schemas.openxmlformats.org/officeDocument/2006/relationships/hyperlink" Target="https://www.procyclingstats.com/rider/emiel-vermeulen" TargetMode="External"/><Relationship Id="rId184" Type="http://schemas.openxmlformats.org/officeDocument/2006/relationships/hyperlink" Target="https://www.procyclingstats.com/rider/matteo-moschetti" TargetMode="External"/><Relationship Id="rId391" Type="http://schemas.openxmlformats.org/officeDocument/2006/relationships/hyperlink" Target="https://www.procyclingstats.com/rider/callum-scotso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hamza-amari" TargetMode="External"/><Relationship Id="rId1035" Type="http://schemas.openxmlformats.org/officeDocument/2006/relationships/hyperlink" Target="https://www.procyclingstats.com/rider/vinzent-dorn" TargetMode="External"/><Relationship Id="rId251" Type="http://schemas.openxmlformats.org/officeDocument/2006/relationships/hyperlink" Target="https://www.procyclingstats.com/rider/isaac-del-toro" TargetMode="External"/><Relationship Id="rId489" Type="http://schemas.openxmlformats.org/officeDocument/2006/relationships/hyperlink" Target="https://www.procyclingstats.com/rider/tegsh-bayar-batsaikhan" TargetMode="External"/><Relationship Id="rId696" Type="http://schemas.openxmlformats.org/officeDocument/2006/relationships/hyperlink" Target="https://www.procyclingstats.com/rider/merhawi-kudus" TargetMode="External"/><Relationship Id="rId917" Type="http://schemas.openxmlformats.org/officeDocument/2006/relationships/hyperlink" Target="https://www.procyclingstats.com/rider/leonel-quintero" TargetMode="External"/><Relationship Id="rId1102" Type="http://schemas.openxmlformats.org/officeDocument/2006/relationships/hyperlink" Target="https://www.procyclingstats.com/rider/travis-stedman" TargetMode="External"/><Relationship Id="rId46" Type="http://schemas.openxmlformats.org/officeDocument/2006/relationships/hyperlink" Target="https://www.procyclingstats.com/rider/enric-mas" TargetMode="External"/><Relationship Id="rId349" Type="http://schemas.openxmlformats.org/officeDocument/2006/relationships/hyperlink" Target="https://www.procyclingstats.com/rider/tony-gallopin" TargetMode="External"/><Relationship Id="rId556" Type="http://schemas.openxmlformats.org/officeDocument/2006/relationships/hyperlink" Target="https://www.procyclingstats.com/rider/tobias-bayer" TargetMode="External"/><Relationship Id="rId763" Type="http://schemas.openxmlformats.org/officeDocument/2006/relationships/hyperlink" Target="https://www.procyclingstats.com/rider/moise-mugisha" TargetMode="External"/><Relationship Id="rId111" Type="http://schemas.openxmlformats.org/officeDocument/2006/relationships/hyperlink" Target="https://www.procyclingstats.com/rider/pascal-ackermann" TargetMode="External"/><Relationship Id="rId195" Type="http://schemas.openxmlformats.org/officeDocument/2006/relationships/hyperlink" Target="https://www.procyclingstats.com/rider/tobias-foss" TargetMode="External"/><Relationship Id="rId209" Type="http://schemas.openxmlformats.org/officeDocument/2006/relationships/hyperlink" Target="https://www.procyclingstats.com/rider/natnael-tesfatsion" TargetMode="External"/><Relationship Id="rId416" Type="http://schemas.openxmlformats.org/officeDocument/2006/relationships/hyperlink" Target="https://www.procyclingstats.com/rider/lennert-teugels" TargetMode="External"/><Relationship Id="rId970" Type="http://schemas.openxmlformats.org/officeDocument/2006/relationships/hyperlink" Target="https://www.procyclingstats.com/rider/tijmen-graat" TargetMode="External"/><Relationship Id="rId1046" Type="http://schemas.openxmlformats.org/officeDocument/2006/relationships/hyperlink" Target="https://www.procyclingstats.com/rider/eder-frayre" TargetMode="External"/><Relationship Id="rId623" Type="http://schemas.openxmlformats.org/officeDocument/2006/relationships/hyperlink" Target="https://www.procyclingstats.com/rider/edgar-andres-pinzon-villalba" TargetMode="External"/><Relationship Id="rId830" Type="http://schemas.openxmlformats.org/officeDocument/2006/relationships/hyperlink" Target="https://www.procyclingstats.com/rider/thomas-bonnet" TargetMode="External"/><Relationship Id="rId928" Type="http://schemas.openxmlformats.org/officeDocument/2006/relationships/hyperlink" Target="https://www.procyclingstats.com/rider/francois-bidard" TargetMode="External"/><Relationship Id="rId57" Type="http://schemas.openxmlformats.org/officeDocument/2006/relationships/hyperlink" Target="https://www.procyclingstats.com/rider/michael-woods" TargetMode="External"/><Relationship Id="rId262" Type="http://schemas.openxmlformats.org/officeDocument/2006/relationships/hyperlink" Target="https://www.procyclingstats.com/rider/alessandro-covi" TargetMode="External"/><Relationship Id="rId567" Type="http://schemas.openxmlformats.org/officeDocument/2006/relationships/hyperlink" Target="https://www.procyclingstats.com/rider/mohd-harrif-saleh" TargetMode="External"/><Relationship Id="rId122" Type="http://schemas.openxmlformats.org/officeDocument/2006/relationships/hyperlink" Target="https://www.procyclingstats.com/rider/bruno-armirail" TargetMode="External"/><Relationship Id="rId774" Type="http://schemas.openxmlformats.org/officeDocument/2006/relationships/hyperlink" Target="https://www.procyclingstats.com/rider/johan-jacobs" TargetMode="External"/><Relationship Id="rId981" Type="http://schemas.openxmlformats.org/officeDocument/2006/relationships/hyperlink" Target="https://www.procyclingstats.com/rider/jordy-bouts" TargetMode="External"/><Relationship Id="rId1057" Type="http://schemas.openxmlformats.org/officeDocument/2006/relationships/hyperlink" Target="https://www.procyclingstats.com/rider/daniel-bonello" TargetMode="External"/><Relationship Id="rId427" Type="http://schemas.openxmlformats.org/officeDocument/2006/relationships/hyperlink" Target="https://www.procyclingstats.com/rider/paul-double" TargetMode="External"/><Relationship Id="rId634" Type="http://schemas.openxmlformats.org/officeDocument/2006/relationships/hyperlink" Target="https://www.procyclingstats.com/rider/pavel-bittner" TargetMode="External"/><Relationship Id="rId841" Type="http://schemas.openxmlformats.org/officeDocument/2006/relationships/hyperlink" Target="https://www.procyclingstats.com/rider/wesley-kreder" TargetMode="External"/><Relationship Id="rId273" Type="http://schemas.openxmlformats.org/officeDocument/2006/relationships/hyperlink" Target="https://www.procyclingstats.com/rider/casper-van-uden" TargetMode="External"/><Relationship Id="rId480" Type="http://schemas.openxmlformats.org/officeDocument/2006/relationships/hyperlink" Target="https://www.procyclingstats.com/rider/reuben-thompson" TargetMode="External"/><Relationship Id="rId701" Type="http://schemas.openxmlformats.org/officeDocument/2006/relationships/hyperlink" Target="https://www.procyclingstats.com/rider/jose-manuel-diaz-gallego" TargetMode="External"/><Relationship Id="rId939" Type="http://schemas.openxmlformats.org/officeDocument/2006/relationships/hyperlink" Target="https://www.procyclingstats.com/rider/tobias-aagaard-hansen" TargetMode="External"/><Relationship Id="rId68" Type="http://schemas.openxmlformats.org/officeDocument/2006/relationships/hyperlink" Target="https://www.procyclingstats.com/rider/rui-costa" TargetMode="External"/><Relationship Id="rId133" Type="http://schemas.openxmlformats.org/officeDocument/2006/relationships/hyperlink" Target="https://www.procyclingstats.com/rider/ethan-vernon" TargetMode="External"/><Relationship Id="rId340" Type="http://schemas.openxmlformats.org/officeDocument/2006/relationships/hyperlink" Target="https://www.procyclingstats.com/rider/taco-van-der-hoorn" TargetMode="External"/><Relationship Id="rId578" Type="http://schemas.openxmlformats.org/officeDocument/2006/relationships/hyperlink" Target="https://www.procyclingstats.com/rider/arjen-livyns" TargetMode="External"/><Relationship Id="rId785" Type="http://schemas.openxmlformats.org/officeDocument/2006/relationships/hyperlink" Target="https://www.procyclingstats.com/rider/ognjen-ilic" TargetMode="External"/><Relationship Id="rId992" Type="http://schemas.openxmlformats.org/officeDocument/2006/relationships/hyperlink" Target="https://www.procyclingstats.com/rider/antonio-carvalho" TargetMode="External"/><Relationship Id="rId200" Type="http://schemas.openxmlformats.org/officeDocument/2006/relationships/hyperlink" Target="https://www.procyclingstats.com/rider/pierre-latour" TargetMode="External"/><Relationship Id="rId438" Type="http://schemas.openxmlformats.org/officeDocument/2006/relationships/hyperlink" Target="https://www.procyclingstats.com/rider/james-shaw" TargetMode="External"/><Relationship Id="rId645" Type="http://schemas.openxmlformats.org/officeDocument/2006/relationships/hyperlink" Target="https://www.procyclingstats.com/rider/viktor-potocki" TargetMode="External"/><Relationship Id="rId852" Type="http://schemas.openxmlformats.org/officeDocument/2006/relationships/hyperlink" Target="https://www.procyclingstats.com/rider/hoonmin-jun" TargetMode="External"/><Relationship Id="rId1068" Type="http://schemas.openxmlformats.org/officeDocument/2006/relationships/hyperlink" Target="https://www.procyclingstats.com/rider/maris-bogdanovics" TargetMode="External"/><Relationship Id="rId284" Type="http://schemas.openxmlformats.org/officeDocument/2006/relationships/hyperlink" Target="https://www.procyclingstats.com/rider/harold-tejada" TargetMode="External"/><Relationship Id="rId491" Type="http://schemas.openxmlformats.org/officeDocument/2006/relationships/hyperlink" Target="https://www.procyclingstats.com/rider/johannes-kulset" TargetMode="External"/><Relationship Id="rId505" Type="http://schemas.openxmlformats.org/officeDocument/2006/relationships/hyperlink" Target="https://www.procyclingstats.com/rider/jan-hirt" TargetMode="External"/><Relationship Id="rId712" Type="http://schemas.openxmlformats.org/officeDocument/2006/relationships/hyperlink" Target="https://www.procyclingstats.com/rider/christophe-noppe" TargetMode="External"/><Relationship Id="rId79" Type="http://schemas.openxmlformats.org/officeDocument/2006/relationships/hyperlink" Target="https://www.procyclingstats.com/rider/magnus-sheffield" TargetMode="External"/><Relationship Id="rId144" Type="http://schemas.openxmlformats.org/officeDocument/2006/relationships/hyperlink" Target="https://www.procyclingstats.com/rider/dylan-teuns" TargetMode="External"/><Relationship Id="rId589" Type="http://schemas.openxmlformats.org/officeDocument/2006/relationships/hyperlink" Target="https://www.procyclingstats.com/rider/dawit-yemane" TargetMode="External"/><Relationship Id="rId796" Type="http://schemas.openxmlformats.org/officeDocument/2006/relationships/hyperlink" Target="https://www.procyclingstats.com/rider/enzo-paleni" TargetMode="External"/><Relationship Id="rId351" Type="http://schemas.openxmlformats.org/officeDocument/2006/relationships/hyperlink" Target="https://www.procyclingstats.com/rider/itamar-einhorn" TargetMode="External"/><Relationship Id="rId449" Type="http://schemas.openxmlformats.org/officeDocument/2006/relationships/hyperlink" Target="https://www.procyclingstats.com/rider/jonathan-klever-caicedo" TargetMode="External"/><Relationship Id="rId656" Type="http://schemas.openxmlformats.org/officeDocument/2006/relationships/hyperlink" Target="https://www.procyclingstats.com/rider/jokin-murguialday-elorza" TargetMode="External"/><Relationship Id="rId863" Type="http://schemas.openxmlformats.org/officeDocument/2006/relationships/hyperlink" Target="https://www.procyclingstats.com/rider/timo-de-jong" TargetMode="External"/><Relationship Id="rId1079" Type="http://schemas.openxmlformats.org/officeDocument/2006/relationships/hyperlink" Target="https://www.procyclingstats.com/rider/kane-richards" TargetMode="External"/><Relationship Id="rId211" Type="http://schemas.openxmlformats.org/officeDocument/2006/relationships/hyperlink" Target="https://www.procyclingstats.com/rider/george-bennett" TargetMode="External"/><Relationship Id="rId295" Type="http://schemas.openxmlformats.org/officeDocument/2006/relationships/hyperlink" Target="https://www.procyclingstats.com/rider/nans-peters" TargetMode="External"/><Relationship Id="rId309" Type="http://schemas.openxmlformats.org/officeDocument/2006/relationships/hyperlink" Target="https://www.procyclingstats.com/rider/nicolas-prodhomme" TargetMode="External"/><Relationship Id="rId516" Type="http://schemas.openxmlformats.org/officeDocument/2006/relationships/hyperlink" Target="https://www.procyclingstats.com/rider/steven-kruijswijk" TargetMode="External"/><Relationship Id="rId723" Type="http://schemas.openxmlformats.org/officeDocument/2006/relationships/hyperlink" Target="https://www.procyclingstats.com/rider/antonio-angulo" TargetMode="External"/><Relationship Id="rId930" Type="http://schemas.openxmlformats.org/officeDocument/2006/relationships/hyperlink" Target="https://www.procyclingstats.com/rider/chih-hao-tu" TargetMode="External"/><Relationship Id="rId1006" Type="http://schemas.openxmlformats.org/officeDocument/2006/relationships/hyperlink" Target="https://www.procyclingstats.com/rider/simon-bak" TargetMode="External"/><Relationship Id="rId155" Type="http://schemas.openxmlformats.org/officeDocument/2006/relationships/hyperlink" Target="https://www.procyclingstats.com/rider/max-walscheid" TargetMode="External"/><Relationship Id="rId362" Type="http://schemas.openxmlformats.org/officeDocument/2006/relationships/hyperlink" Target="https://www.procyclingstats.com/rider/jacob-hindsgaul-madsen" TargetMode="External"/><Relationship Id="rId222" Type="http://schemas.openxmlformats.org/officeDocument/2006/relationships/hyperlink" Target="https://www.procyclingstats.com/rider/pascal-eenkhoorn" TargetMode="External"/><Relationship Id="rId667" Type="http://schemas.openxmlformats.org/officeDocument/2006/relationships/hyperlink" Target="https://www.procyclingstats.com/rider/felix-stehli" TargetMode="External"/><Relationship Id="rId874" Type="http://schemas.openxmlformats.org/officeDocument/2006/relationships/hyperlink" Target="https://www.procyclingstats.com/rider/leo-danes" TargetMode="External"/><Relationship Id="rId17" Type="http://schemas.openxmlformats.org/officeDocument/2006/relationships/hyperlink" Target="https://www.procyclingstats.com/rider/neilson-powless" TargetMode="External"/><Relationship Id="rId527" Type="http://schemas.openxmlformats.org/officeDocument/2006/relationships/hyperlink" Target="https://www.procyclingstats.com/rider/michael-valgren-andersen" TargetMode="External"/><Relationship Id="rId734" Type="http://schemas.openxmlformats.org/officeDocument/2006/relationships/hyperlink" Target="https://www.procyclingstats.com/rider/metkel-eyob" TargetMode="External"/><Relationship Id="rId941" Type="http://schemas.openxmlformats.org/officeDocument/2006/relationships/hyperlink" Target="https://www.procyclingstats.com/rider/carlos-garcia-pierna" TargetMode="External"/><Relationship Id="rId70" Type="http://schemas.openxmlformats.org/officeDocument/2006/relationships/hyperlink" Target="https://www.procyclingstats.com/rider/pavel-sivakov" TargetMode="External"/><Relationship Id="rId166" Type="http://schemas.openxmlformats.org/officeDocument/2006/relationships/hyperlink" Target="https://www.procyclingstats.com/rider/andrea-vendrame" TargetMode="External"/><Relationship Id="rId373" Type="http://schemas.openxmlformats.org/officeDocument/2006/relationships/hyperlink" Target="https://www.procyclingstats.com/rider/william-barta" TargetMode="External"/><Relationship Id="rId580" Type="http://schemas.openxmlformats.org/officeDocument/2006/relationships/hyperlink" Target="https://www.procyclingstats.com/rider/jakub-kaczmarek" TargetMode="External"/><Relationship Id="rId801" Type="http://schemas.openxmlformats.org/officeDocument/2006/relationships/hyperlink" Target="https://www.procyclingstats.com/rider/sergey-rostovtsev" TargetMode="External"/><Relationship Id="rId1017" Type="http://schemas.openxmlformats.org/officeDocument/2006/relationships/hyperlink" Target="https://www.procyclingstats.com/rider/loic-bettendorf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simon-carr" TargetMode="External"/><Relationship Id="rId440" Type="http://schemas.openxmlformats.org/officeDocument/2006/relationships/hyperlink" Target="https://www.procyclingstats.com/rider/thibault-guernalec" TargetMode="External"/><Relationship Id="rId678" Type="http://schemas.openxmlformats.org/officeDocument/2006/relationships/hyperlink" Target="https://www.procyclingstats.com/rider/abel-balderstone-roumens" TargetMode="External"/><Relationship Id="rId885" Type="http://schemas.openxmlformats.org/officeDocument/2006/relationships/hyperlink" Target="https://www.procyclingstats.com/rider/fernando-tercero-lopez" TargetMode="External"/><Relationship Id="rId1070" Type="http://schemas.openxmlformats.org/officeDocument/2006/relationships/hyperlink" Target="https://www.procyclingstats.com/rider/lorenzo-quartucci2" TargetMode="External"/><Relationship Id="rId28" Type="http://schemas.openxmlformats.org/officeDocument/2006/relationships/hyperlink" Target="https://www.procyclingstats.com/rider/carlos-rodriguez-cano" TargetMode="External"/><Relationship Id="rId300" Type="http://schemas.openxmlformats.org/officeDocument/2006/relationships/hyperlink" Target="https://www.procyclingstats.com/rider/arne-marit" TargetMode="External"/><Relationship Id="rId538" Type="http://schemas.openxmlformats.org/officeDocument/2006/relationships/hyperlink" Target="https://www.procyclingstats.com/rider/pierre-barbier" TargetMode="External"/><Relationship Id="rId745" Type="http://schemas.openxmlformats.org/officeDocument/2006/relationships/hyperlink" Target="https://www.procyclingstats.com/rider/matevz-govekar" TargetMode="External"/><Relationship Id="rId952" Type="http://schemas.openxmlformats.org/officeDocument/2006/relationships/hyperlink" Target="https://www.procyclingstats.com/rider/antti-jussi-juntunen" TargetMode="External"/><Relationship Id="rId81" Type="http://schemas.openxmlformats.org/officeDocument/2006/relationships/hyperlink" Target="https://www.procyclingstats.com/rider/aleksey-lutsenko" TargetMode="External"/><Relationship Id="rId177" Type="http://schemas.openxmlformats.org/officeDocument/2006/relationships/hyperlink" Target="https://www.procyclingstats.com/rider/oscar-onley" TargetMode="External"/><Relationship Id="rId384" Type="http://schemas.openxmlformats.org/officeDocument/2006/relationships/hyperlink" Target="https://www.procyclingstats.com/rider/tom-van-asbroeck" TargetMode="External"/><Relationship Id="rId591" Type="http://schemas.openxmlformats.org/officeDocument/2006/relationships/hyperlink" Target="https://www.procyclingstats.com/rider/pau-miquel-delgado" TargetMode="External"/><Relationship Id="rId605" Type="http://schemas.openxmlformats.org/officeDocument/2006/relationships/hyperlink" Target="https://www.procyclingstats.com/rider/szymon-sajnok" TargetMode="External"/><Relationship Id="rId812" Type="http://schemas.openxmlformats.org/officeDocument/2006/relationships/hyperlink" Target="https://www.procyclingstats.com/rider/juan-pablo-dotti" TargetMode="External"/><Relationship Id="rId1028" Type="http://schemas.openxmlformats.org/officeDocument/2006/relationships/hyperlink" Target="https://www.procyclingstats.com/rider/diego-pescador" TargetMode="External"/><Relationship Id="rId244" Type="http://schemas.openxmlformats.org/officeDocument/2006/relationships/hyperlink" Target="https://www.procyclingstats.com/rider/amanuel-gebrezgabihier" TargetMode="External"/><Relationship Id="rId689" Type="http://schemas.openxmlformats.org/officeDocument/2006/relationships/hyperlink" Target="https://www.procyclingstats.com/rider/carter-bettles" TargetMode="External"/><Relationship Id="rId896" Type="http://schemas.openxmlformats.org/officeDocument/2006/relationships/hyperlink" Target="https://www.procyclingstats.com/rider/gabriel-shipley" TargetMode="External"/><Relationship Id="rId1081" Type="http://schemas.openxmlformats.org/officeDocument/2006/relationships/hyperlink" Target="https://www.procyclingstats.com/rider/aiman-cahyadi" TargetMode="External"/><Relationship Id="rId39" Type="http://schemas.openxmlformats.org/officeDocument/2006/relationships/hyperlink" Target="https://www.procyclingstats.com/rider/giulio-ciccone" TargetMode="External"/><Relationship Id="rId451" Type="http://schemas.openxmlformats.org/officeDocument/2006/relationships/hyperlink" Target="https://www.procyclingstats.com/rider/harold-martin-lopez" TargetMode="External"/><Relationship Id="rId549" Type="http://schemas.openxmlformats.org/officeDocument/2006/relationships/hyperlink" Target="https://www.procyclingstats.com/rider/michael-morkov" TargetMode="External"/><Relationship Id="rId756" Type="http://schemas.openxmlformats.org/officeDocument/2006/relationships/hyperlink" Target="https://www.procyclingstats.com/rider/andreas-stokbro" TargetMode="External"/><Relationship Id="rId104" Type="http://schemas.openxmlformats.org/officeDocument/2006/relationships/hyperlink" Target="https://www.procyclingstats.com/rider/fabio-jakobsen" TargetMode="External"/><Relationship Id="rId188" Type="http://schemas.openxmlformats.org/officeDocument/2006/relationships/hyperlink" Target="https://www.procyclingstats.com/rider/laurence-pithie" TargetMode="External"/><Relationship Id="rId311" Type="http://schemas.openxmlformats.org/officeDocument/2006/relationships/hyperlink" Target="https://www.procyclingstats.com/rider/pelayo-sanchez-mayo" TargetMode="External"/><Relationship Id="rId395" Type="http://schemas.openxmlformats.org/officeDocument/2006/relationships/hyperlink" Target="https://www.procyclingstats.com/rider/eric-antonio-fagundez" TargetMode="External"/><Relationship Id="rId409" Type="http://schemas.openxmlformats.org/officeDocument/2006/relationships/hyperlink" Target="https://www.procyclingstats.com/rider/fausto-masnada" TargetMode="External"/><Relationship Id="rId963" Type="http://schemas.openxmlformats.org/officeDocument/2006/relationships/hyperlink" Target="https://www.procyclingstats.com/rider/myagmarsuren-baasankhuu" TargetMode="External"/><Relationship Id="rId1039" Type="http://schemas.openxmlformats.org/officeDocument/2006/relationships/hyperlink" Target="https://www.procyclingstats.com/rider/bart-buijk" TargetMode="External"/><Relationship Id="rId92" Type="http://schemas.openxmlformats.org/officeDocument/2006/relationships/hyperlink" Target="https://www.procyclingstats.com/rider/filippo-zana" TargetMode="External"/><Relationship Id="rId616" Type="http://schemas.openxmlformats.org/officeDocument/2006/relationships/hyperlink" Target="https://www.procyclingstats.com/rider/keon-woo-park" TargetMode="External"/><Relationship Id="rId823" Type="http://schemas.openxmlformats.org/officeDocument/2006/relationships/hyperlink" Target="https://www.procyclingstats.com/rider/ed-doghmy-achraf" TargetMode="External"/><Relationship Id="rId255" Type="http://schemas.openxmlformats.org/officeDocument/2006/relationships/hyperlink" Target="https://www.procyclingstats.com/rider/juan-pedro-lopez" TargetMode="External"/><Relationship Id="rId462" Type="http://schemas.openxmlformats.org/officeDocument/2006/relationships/hyperlink" Target="https://www.procyclingstats.com/rider/gotzon-martin" TargetMode="External"/><Relationship Id="rId1092" Type="http://schemas.openxmlformats.org/officeDocument/2006/relationships/hyperlink" Target="https://www.procyclingstats.com/rider/felix-ritzinger" TargetMode="External"/><Relationship Id="rId115" Type="http://schemas.openxmlformats.org/officeDocument/2006/relationships/hyperlink" Target="https://www.procyclingstats.com/rider/patrick-konrad" TargetMode="External"/><Relationship Id="rId322" Type="http://schemas.openxmlformats.org/officeDocument/2006/relationships/hyperlink" Target="https://www.procyclingstats.com/rider/bauke-mollema" TargetMode="External"/><Relationship Id="rId767" Type="http://schemas.openxmlformats.org/officeDocument/2006/relationships/hyperlink" Target="https://www.procyclingstats.com/rider/jose-luis-rodriguez" TargetMode="External"/><Relationship Id="rId974" Type="http://schemas.openxmlformats.org/officeDocument/2006/relationships/hyperlink" Target="https://www.procyclingstats.com/rider/afonso-eulalio" TargetMode="External"/><Relationship Id="rId199" Type="http://schemas.openxmlformats.org/officeDocument/2006/relationships/hyperlink" Target="https://www.procyclingstats.com/rider/anthony-turgis" TargetMode="External"/><Relationship Id="rId627" Type="http://schemas.openxmlformats.org/officeDocument/2006/relationships/hyperlink" Target="https://www.procyclingstats.com/rider/embret-svestad-bardseng" TargetMode="External"/><Relationship Id="rId834" Type="http://schemas.openxmlformats.org/officeDocument/2006/relationships/hyperlink" Target="https://www.procyclingstats.com/rider/francesco-gavazzi" TargetMode="External"/><Relationship Id="rId266" Type="http://schemas.openxmlformats.org/officeDocument/2006/relationships/hyperlink" Target="https://www.procyclingstats.com/rider/rein-taaramae" TargetMode="External"/><Relationship Id="rId473" Type="http://schemas.openxmlformats.org/officeDocument/2006/relationships/hyperlink" Target="https://www.procyclingstats.com/rider/alexis-guerin" TargetMode="External"/><Relationship Id="rId680" Type="http://schemas.openxmlformats.org/officeDocument/2006/relationships/hyperlink" Target="https://www.procyclingstats.com/rider/brandon-smith-rivera-vargas" TargetMode="External"/><Relationship Id="rId901" Type="http://schemas.openxmlformats.org/officeDocument/2006/relationships/hyperlink" Target="https://www.procyclingstats.com/rider/rudy-porter" TargetMode="External"/><Relationship Id="rId30" Type="http://schemas.openxmlformats.org/officeDocument/2006/relationships/hyperlink" Target="https://www.procyclingstats.com/rider/david-gaudu" TargetMode="External"/><Relationship Id="rId126" Type="http://schemas.openxmlformats.org/officeDocument/2006/relationships/hyperlink" Target="https://www.procyclingstats.com/rider/cristian-rodriguez" TargetMode="External"/><Relationship Id="rId333" Type="http://schemas.openxmlformats.org/officeDocument/2006/relationships/hyperlink" Target="https://www.procyclingstats.com/rider/ivan-ramiro-sosa" TargetMode="External"/><Relationship Id="rId540" Type="http://schemas.openxmlformats.org/officeDocument/2006/relationships/hyperlink" Target="https://www.procyclingstats.com/rider/mick-van-dijke" TargetMode="External"/><Relationship Id="rId778" Type="http://schemas.openxmlformats.org/officeDocument/2006/relationships/hyperlink" Target="https://www.procyclingstats.com/rider/jonas-rapp" TargetMode="External"/><Relationship Id="rId985" Type="http://schemas.openxmlformats.org/officeDocument/2006/relationships/hyperlink" Target="https://www.procyclingstats.com/rider/luis-angel-mate" TargetMode="External"/><Relationship Id="rId638" Type="http://schemas.openxmlformats.org/officeDocument/2006/relationships/hyperlink" Target="https://www.procyclingstats.com/rider/riccardo-lucca" TargetMode="External"/><Relationship Id="rId845" Type="http://schemas.openxmlformats.org/officeDocument/2006/relationships/hyperlink" Target="https://www.procyclingstats.com/rider/roy-eefting" TargetMode="External"/><Relationship Id="rId1030" Type="http://schemas.openxmlformats.org/officeDocument/2006/relationships/hyperlink" Target="https://www.procyclingstats.com/rider/joshua-golliker" TargetMode="External"/><Relationship Id="rId277" Type="http://schemas.openxmlformats.org/officeDocument/2006/relationships/hyperlink" Target="https://www.procyclingstats.com/rider/stefan-de-bod" TargetMode="External"/><Relationship Id="rId400" Type="http://schemas.openxmlformats.org/officeDocument/2006/relationships/hyperlink" Target="https://www.procyclingstats.com/rider/welay-hagos-berhe" TargetMode="External"/><Relationship Id="rId484" Type="http://schemas.openxmlformats.org/officeDocument/2006/relationships/hyperlink" Target="https://www.procyclingstats.com/rider/edward-planckaert" TargetMode="External"/><Relationship Id="rId705" Type="http://schemas.openxmlformats.org/officeDocument/2006/relationships/hyperlink" Target="https://www.procyclingstats.com/rider/jefferson-cepeda-hernandez" TargetMode="External"/><Relationship Id="rId137" Type="http://schemas.openxmlformats.org/officeDocument/2006/relationships/hyperlink" Target="https://www.procyclingstats.com/rider/arvid-de-kleijn" TargetMode="External"/><Relationship Id="rId344" Type="http://schemas.openxmlformats.org/officeDocument/2006/relationships/hyperlink" Target="https://www.procyclingstats.com/rider/connor-swift" TargetMode="External"/><Relationship Id="rId691" Type="http://schemas.openxmlformats.org/officeDocument/2006/relationships/hyperlink" Target="https://www.procyclingstats.com/rider/gianni-moscon" TargetMode="External"/><Relationship Id="rId789" Type="http://schemas.openxmlformats.org/officeDocument/2006/relationships/hyperlink" Target="https://www.procyclingstats.com/rider/martin-svrcek" TargetMode="External"/><Relationship Id="rId912" Type="http://schemas.openxmlformats.org/officeDocument/2006/relationships/hyperlink" Target="https://www.procyclingstats.com/rider/hugo-lennartsson" TargetMode="External"/><Relationship Id="rId996" Type="http://schemas.openxmlformats.org/officeDocument/2006/relationships/hyperlink" Target="https://www.procyclingstats.com/rider/jaume-guardeno" TargetMode="External"/><Relationship Id="rId41" Type="http://schemas.openxmlformats.org/officeDocument/2006/relationships/hyperlink" Target="https://www.procyclingstats.com/rider/kaden-groves" TargetMode="External"/><Relationship Id="rId551" Type="http://schemas.openxmlformats.org/officeDocument/2006/relationships/hyperlink" Target="https://www.procyclingstats.com/rider/kenny-elissonde" TargetMode="External"/><Relationship Id="rId649" Type="http://schemas.openxmlformats.org/officeDocument/2006/relationships/hyperlink" Target="https://www.procyclingstats.com/rider/matej-zahalka" TargetMode="External"/><Relationship Id="rId856" Type="http://schemas.openxmlformats.org/officeDocument/2006/relationships/hyperlink" Target="https://www.procyclingstats.com/rider/jordan-villani" TargetMode="External"/><Relationship Id="rId190" Type="http://schemas.openxmlformats.org/officeDocument/2006/relationships/hyperlink" Target="https://www.procyclingstats.com/rider/milan-vader" TargetMode="External"/><Relationship Id="rId204" Type="http://schemas.openxmlformats.org/officeDocument/2006/relationships/hyperlink" Target="https://www.procyclingstats.com/rider/jhonatan-narvaez" TargetMode="External"/><Relationship Id="rId288" Type="http://schemas.openxmlformats.org/officeDocument/2006/relationships/hyperlink" Target="https://www.procyclingstats.com/rider/mathias-vacek" TargetMode="External"/><Relationship Id="rId411" Type="http://schemas.openxmlformats.org/officeDocument/2006/relationships/hyperlink" Target="https://www.procyclingstats.com/rider/michel-hessmann" TargetMode="External"/><Relationship Id="rId509" Type="http://schemas.openxmlformats.org/officeDocument/2006/relationships/hyperlink" Target="https://www.procyclingstats.com/rider/axel-laurance" TargetMode="External"/><Relationship Id="rId1041" Type="http://schemas.openxmlformats.org/officeDocument/2006/relationships/hyperlink" Target="https://www.procyclingstats.com/rider/jose-mendes" TargetMode="External"/><Relationship Id="rId495" Type="http://schemas.openxmlformats.org/officeDocument/2006/relationships/hyperlink" Target="https://www.procyclingstats.com/rider/valentin-paret-peintre" TargetMode="External"/><Relationship Id="rId716" Type="http://schemas.openxmlformats.org/officeDocument/2006/relationships/hyperlink" Target="https://www.procyclingstats.com/rider/urko-berrade-fernandez" TargetMode="External"/><Relationship Id="rId923" Type="http://schemas.openxmlformats.org/officeDocument/2006/relationships/hyperlink" Target="https://www.procyclingstats.com/rider/thomas-devaux" TargetMode="External"/><Relationship Id="rId52" Type="http://schemas.openxmlformats.org/officeDocument/2006/relationships/hyperlink" Target="https://www.procyclingstats.com/rider/marc-soler" TargetMode="External"/><Relationship Id="rId148" Type="http://schemas.openxmlformats.org/officeDocument/2006/relationships/hyperlink" Target="https://www.procyclingstats.com/rider/mark-cavendish" TargetMode="External"/><Relationship Id="rId355" Type="http://schemas.openxmlformats.org/officeDocument/2006/relationships/hyperlink" Target="https://www.procyclingstats.com/rider/jakub-otruba" TargetMode="External"/><Relationship Id="rId562" Type="http://schemas.openxmlformats.org/officeDocument/2006/relationships/hyperlink" Target="https://www.procyclingstats.com/rider/thimo-willems" TargetMode="External"/><Relationship Id="rId215" Type="http://schemas.openxmlformats.org/officeDocument/2006/relationships/hyperlink" Target="https://www.procyclingstats.com/rider/dorian-godon" TargetMode="External"/><Relationship Id="rId422" Type="http://schemas.openxmlformats.org/officeDocument/2006/relationships/hyperlink" Target="https://www.procyclingstats.com/rider/jos-van-emden" TargetMode="External"/><Relationship Id="rId867" Type="http://schemas.openxmlformats.org/officeDocument/2006/relationships/hyperlink" Target="https://www.procyclingstats.com/rider/kyung-gu-jang" TargetMode="External"/><Relationship Id="rId1052" Type="http://schemas.openxmlformats.org/officeDocument/2006/relationships/hyperlink" Target="https://www.procyclingstats.com/rider/sebastian-mora-vedri" TargetMode="External"/><Relationship Id="rId299" Type="http://schemas.openxmlformats.org/officeDocument/2006/relationships/hyperlink" Target="https://www.procyclingstats.com/rider/gorka-izagirre" TargetMode="External"/><Relationship Id="rId727" Type="http://schemas.openxmlformats.org/officeDocument/2006/relationships/hyperlink" Target="https://www.procyclingstats.com/rider/jeremy-cabot" TargetMode="External"/><Relationship Id="rId934" Type="http://schemas.openxmlformats.org/officeDocument/2006/relationships/hyperlink" Target="https://www.procyclingstats.com/rider/yentl-vandevelde" TargetMode="External"/><Relationship Id="rId63" Type="http://schemas.openxmlformats.org/officeDocument/2006/relationships/hyperlink" Target="https://www.procyclingstats.com/rider/andrea-bagioli" TargetMode="External"/><Relationship Id="rId159" Type="http://schemas.openxmlformats.org/officeDocument/2006/relationships/hyperlink" Target="https://www.procyclingstats.com/rider/dries-van-gestel" TargetMode="External"/><Relationship Id="rId366" Type="http://schemas.openxmlformats.org/officeDocument/2006/relationships/hyperlink" Target="https://www.procyclingstats.com/rider/thomas-de-gendt" TargetMode="External"/><Relationship Id="rId573" Type="http://schemas.openxmlformats.org/officeDocument/2006/relationships/hyperlink" Target="https://www.procyclingstats.com/rider/michael-gogl" TargetMode="External"/><Relationship Id="rId780" Type="http://schemas.openxmlformats.org/officeDocument/2006/relationships/hyperlink" Target="https://www.procyclingstats.com/rider/erik-nordsaeter-resell" TargetMode="External"/><Relationship Id="rId226" Type="http://schemas.openxmlformats.org/officeDocument/2006/relationships/hyperlink" Target="https://www.procyclingstats.com/rider/jenthe-biermans" TargetMode="External"/><Relationship Id="rId433" Type="http://schemas.openxmlformats.org/officeDocument/2006/relationships/hyperlink" Target="https://www.procyclingstats.com/rider/xabier-mikel-azparren-irurzun" TargetMode="External"/><Relationship Id="rId878" Type="http://schemas.openxmlformats.org/officeDocument/2006/relationships/hyperlink" Target="https://www.procyclingstats.com/rider/michael-belleri" TargetMode="External"/><Relationship Id="rId1063" Type="http://schemas.openxmlformats.org/officeDocument/2006/relationships/hyperlink" Target="https://www.procyclingstats.com/rider/michal-schuran" TargetMode="External"/><Relationship Id="rId640" Type="http://schemas.openxmlformats.org/officeDocument/2006/relationships/hyperlink" Target="https://www.procyclingstats.com/rider/tomas-kopecky" TargetMode="External"/><Relationship Id="rId738" Type="http://schemas.openxmlformats.org/officeDocument/2006/relationships/hyperlink" Target="https://www.procyclingstats.com/rider/marton-dina" TargetMode="External"/><Relationship Id="rId945" Type="http://schemas.openxmlformats.org/officeDocument/2006/relationships/hyperlink" Target="https://www.procyclingstats.com/rider/oded-kogut" TargetMode="External"/><Relationship Id="rId74" Type="http://schemas.openxmlformats.org/officeDocument/2006/relationships/hyperlink" Target="https://www.procyclingstats.com/rider/matteo-trentin" TargetMode="External"/><Relationship Id="rId377" Type="http://schemas.openxmlformats.org/officeDocument/2006/relationships/hyperlink" Target="https://www.procyclingstats.com/rider/eddy-fine" TargetMode="External"/><Relationship Id="rId500" Type="http://schemas.openxmlformats.org/officeDocument/2006/relationships/hyperlink" Target="https://www.procyclingstats.com/rider/lars-boven" TargetMode="External"/><Relationship Id="rId584" Type="http://schemas.openxmlformats.org/officeDocument/2006/relationships/hyperlink" Target="https://www.procyclingstats.com/rider/simon-guglielmi" TargetMode="External"/><Relationship Id="rId805" Type="http://schemas.openxmlformats.org/officeDocument/2006/relationships/hyperlink" Target="https://www.procyclingstats.com/rider/christofer-robin-jurado" TargetMode="External"/><Relationship Id="rId5" Type="http://schemas.openxmlformats.org/officeDocument/2006/relationships/hyperlink" Target="https://www.procyclingstats.com/rider/jonas-vingegaard-rasmussen" TargetMode="External"/><Relationship Id="rId237" Type="http://schemas.openxmlformats.org/officeDocument/2006/relationships/hyperlink" Target="https://www.procyclingstats.com/rider/timo-kielich" TargetMode="External"/><Relationship Id="rId791" Type="http://schemas.openxmlformats.org/officeDocument/2006/relationships/hyperlink" Target="https://www.procyclingstats.com/rider/alex-baudin" TargetMode="External"/><Relationship Id="rId889" Type="http://schemas.openxmlformats.org/officeDocument/2006/relationships/hyperlink" Target="https://www.procyclingstats.com/rider/christopher-juul-jensen" TargetMode="External"/><Relationship Id="rId1074" Type="http://schemas.openxmlformats.org/officeDocument/2006/relationships/hyperlink" Target="https://www.procyclingstats.com/rider/yuhi-todome" TargetMode="External"/><Relationship Id="rId444" Type="http://schemas.openxmlformats.org/officeDocument/2006/relationships/hyperlink" Target="https://www.procyclingstats.com/rider/luke-lamperti" TargetMode="External"/><Relationship Id="rId651" Type="http://schemas.openxmlformats.org/officeDocument/2006/relationships/hyperlink" Target="https://www.procyclingstats.com/rider/lukas-meiler" TargetMode="External"/><Relationship Id="rId749" Type="http://schemas.openxmlformats.org/officeDocument/2006/relationships/hyperlink" Target="https://www.procyclingstats.com/rider/rudiger-selig" TargetMode="External"/><Relationship Id="rId290" Type="http://schemas.openxmlformats.org/officeDocument/2006/relationships/hyperlink" Target="https://www.procyclingstats.com/rider/laurens-huys" TargetMode="External"/><Relationship Id="rId304" Type="http://schemas.openxmlformats.org/officeDocument/2006/relationships/hyperlink" Target="https://www.procyclingstats.com/rider/kobe-goossens" TargetMode="External"/><Relationship Id="rId388" Type="http://schemas.openxmlformats.org/officeDocument/2006/relationships/hyperlink" Target="https://www.procyclingstats.com/rider/lucas-carstensen" TargetMode="External"/><Relationship Id="rId511" Type="http://schemas.openxmlformats.org/officeDocument/2006/relationships/hyperlink" Target="https://www.procyclingstats.com/rider/julien-simon" TargetMode="External"/><Relationship Id="rId609" Type="http://schemas.openxmlformats.org/officeDocument/2006/relationships/hyperlink" Target="https://www.procyclingstats.com/rider/vito-braet" TargetMode="External"/><Relationship Id="rId956" Type="http://schemas.openxmlformats.org/officeDocument/2006/relationships/hyperlink" Target="https://www.procyclingstats.com/rider/xianjing-lyu" TargetMode="External"/><Relationship Id="rId85" Type="http://schemas.openxmlformats.org/officeDocument/2006/relationships/hyperlink" Target="https://www.procyclingstats.com/rider/bryan-coquard" TargetMode="External"/><Relationship Id="rId150" Type="http://schemas.openxmlformats.org/officeDocument/2006/relationships/hyperlink" Target="https://www.procyclingstats.com/rider/alberto-bettiol" TargetMode="External"/><Relationship Id="rId595" Type="http://schemas.openxmlformats.org/officeDocument/2006/relationships/hyperlink" Target="https://www.procyclingstats.com/rider/lindsay-de-vylder" TargetMode="External"/><Relationship Id="rId816" Type="http://schemas.openxmlformats.org/officeDocument/2006/relationships/hyperlink" Target="https://www.procyclingstats.com/rider/vicente-rojas" TargetMode="External"/><Relationship Id="rId1001" Type="http://schemas.openxmlformats.org/officeDocument/2006/relationships/hyperlink" Target="https://www.procyclingstats.com/rider/wessel-krul" TargetMode="External"/><Relationship Id="rId248" Type="http://schemas.openxmlformats.org/officeDocument/2006/relationships/hyperlink" Target="https://www.procyclingstats.com/rider/felix-engelhardt" TargetMode="External"/><Relationship Id="rId455" Type="http://schemas.openxmlformats.org/officeDocument/2006/relationships/hyperlink" Target="https://www.procyclingstats.com/rider/kristian-sbaragli" TargetMode="External"/><Relationship Id="rId662" Type="http://schemas.openxmlformats.org/officeDocument/2006/relationships/hyperlink" Target="https://www.procyclingstats.com/rider/ingvar-omarsson" TargetMode="External"/><Relationship Id="rId1085" Type="http://schemas.openxmlformats.org/officeDocument/2006/relationships/hyperlink" Target="https://www.procyclingstats.com/rider/marko-pavlic" TargetMode="External"/><Relationship Id="rId12" Type="http://schemas.openxmlformats.org/officeDocument/2006/relationships/hyperlink" Target="https://www.procyclingstats.com/rider/mathieu-van-der-poel" TargetMode="External"/><Relationship Id="rId108" Type="http://schemas.openxmlformats.org/officeDocument/2006/relationships/hyperlink" Target="https://www.procyclingstats.com/rider/diego-ulissi" TargetMode="External"/><Relationship Id="rId315" Type="http://schemas.openxmlformats.org/officeDocument/2006/relationships/hyperlink" Target="https://www.procyclingstats.com/rider/per-strand-hagenes" TargetMode="External"/><Relationship Id="rId522" Type="http://schemas.openxmlformats.org/officeDocument/2006/relationships/hyperlink" Target="https://www.procyclingstats.com/rider/loic-vliegen" TargetMode="External"/><Relationship Id="rId967" Type="http://schemas.openxmlformats.org/officeDocument/2006/relationships/hyperlink" Target="https://www.procyclingstats.com/rider/josh-kench" TargetMode="External"/><Relationship Id="rId96" Type="http://schemas.openxmlformats.org/officeDocument/2006/relationships/hyperlink" Target="https://www.procyclingstats.com/rider/aurelien-paret-peintre" TargetMode="External"/><Relationship Id="rId161" Type="http://schemas.openxmlformats.org/officeDocument/2006/relationships/hyperlink" Target="https://www.procyclingstats.com/rider/johan-esteban-chaves" TargetMode="External"/><Relationship Id="rId399" Type="http://schemas.openxmlformats.org/officeDocument/2006/relationships/hyperlink" Target="https://www.procyclingstats.com/rider/karel-vacek" TargetMode="External"/><Relationship Id="rId827" Type="http://schemas.openxmlformats.org/officeDocument/2006/relationships/hyperlink" Target="https://www.procyclingstats.com/rider/tsgabu-gebremaryam-grmay" TargetMode="External"/><Relationship Id="rId1012" Type="http://schemas.openxmlformats.org/officeDocument/2006/relationships/hyperlink" Target="https://www.procyclingstats.com/rider/johan-ravnoy" TargetMode="External"/><Relationship Id="rId259" Type="http://schemas.openxmlformats.org/officeDocument/2006/relationships/hyperlink" Target="https://www.procyclingstats.com/rider/mauri-vansevenant" TargetMode="External"/><Relationship Id="rId466" Type="http://schemas.openxmlformats.org/officeDocument/2006/relationships/hyperlink" Target="https://www.procyclingstats.com/rider/daniel-babor" TargetMode="External"/><Relationship Id="rId673" Type="http://schemas.openxmlformats.org/officeDocument/2006/relationships/hyperlink" Target="https://www.procyclingstats.com/rider/david-lozano" TargetMode="External"/><Relationship Id="rId880" Type="http://schemas.openxmlformats.org/officeDocument/2006/relationships/hyperlink" Target="https://www.procyclingstats.com/rider/sergio-samitier" TargetMode="External"/><Relationship Id="rId1096" Type="http://schemas.openxmlformats.org/officeDocument/2006/relationships/hyperlink" Target="https://www.procyclingstats.com/rider/aljaz-jarc" TargetMode="External"/><Relationship Id="rId23" Type="http://schemas.openxmlformats.org/officeDocument/2006/relationships/hyperlink" Target="https://www.procyclingstats.com/rider/marc-hirschi" TargetMode="External"/><Relationship Id="rId119" Type="http://schemas.openxmlformats.org/officeDocument/2006/relationships/hyperlink" Target="https://www.procyclingstats.com/rider/emanuel-buchmann" TargetMode="External"/><Relationship Id="rId326" Type="http://schemas.openxmlformats.org/officeDocument/2006/relationships/hyperlink" Target="https://www.procyclingstats.com/rider/simone-consonni" TargetMode="External"/><Relationship Id="rId533" Type="http://schemas.openxmlformats.org/officeDocument/2006/relationships/hyperlink" Target="https://www.procyclingstats.com/rider/oscar-rodriguez" TargetMode="External"/><Relationship Id="rId978" Type="http://schemas.openxmlformats.org/officeDocument/2006/relationships/hyperlink" Target="https://www.procyclingstats.com/rider/alexy-faure-prost" TargetMode="External"/><Relationship Id="rId740" Type="http://schemas.openxmlformats.org/officeDocument/2006/relationships/hyperlink" Target="https://www.procyclingstats.com/rider/yevgeniy-gidich" TargetMode="External"/><Relationship Id="rId838" Type="http://schemas.openxmlformats.org/officeDocument/2006/relationships/hyperlink" Target="https://www.procyclingstats.com/rider/javier-serrano" TargetMode="External"/><Relationship Id="rId1023" Type="http://schemas.openxmlformats.org/officeDocument/2006/relationships/hyperlink" Target="https://www.procyclingstats.com/rider/simon-dalby" TargetMode="External"/><Relationship Id="rId172" Type="http://schemas.openxmlformats.org/officeDocument/2006/relationships/hyperlink" Target="https://www.procyclingstats.com/rider/davide-formolo" TargetMode="External"/><Relationship Id="rId477" Type="http://schemas.openxmlformats.org/officeDocument/2006/relationships/hyperlink" Target="https://www.procyclingstats.com/rider/rick-pluimers" TargetMode="External"/><Relationship Id="rId600" Type="http://schemas.openxmlformats.org/officeDocument/2006/relationships/hyperlink" Target="https://www.procyclingstats.com/rider/donavan-grondin" TargetMode="External"/><Relationship Id="rId684" Type="http://schemas.openxmlformats.org/officeDocument/2006/relationships/hyperlink" Target="https://www.procyclingstats.com/rider/hayato-okamoto" TargetMode="External"/><Relationship Id="rId337" Type="http://schemas.openxmlformats.org/officeDocument/2006/relationships/hyperlink" Target="https://www.procyclingstats.com/rider/geoffrey-bouchard" TargetMode="External"/><Relationship Id="rId891" Type="http://schemas.openxmlformats.org/officeDocument/2006/relationships/hyperlink" Target="https://www.procyclingstats.com/rider/asbjorn-hellemose" TargetMode="External"/><Relationship Id="rId905" Type="http://schemas.openxmlformats.org/officeDocument/2006/relationships/hyperlink" Target="https://www.procyclingstats.com/rider/martins-pluto" TargetMode="External"/><Relationship Id="rId989" Type="http://schemas.openxmlformats.org/officeDocument/2006/relationships/hyperlink" Target="https://www.procyclingstats.com/rider/artem-nych" TargetMode="External"/><Relationship Id="rId34" Type="http://schemas.openxmlformats.org/officeDocument/2006/relationships/hyperlink" Target="https://www.procyclingstats.com/rider/valentin-madouas" TargetMode="External"/><Relationship Id="rId544" Type="http://schemas.openxmlformats.org/officeDocument/2006/relationships/hyperlink" Target="https://www.procyclingstats.com/rider/raymond-kreder" TargetMode="External"/><Relationship Id="rId751" Type="http://schemas.openxmlformats.org/officeDocument/2006/relationships/hyperlink" Target="https://www.procyclingstats.com/rider/giovanni-lonardi" TargetMode="External"/><Relationship Id="rId849" Type="http://schemas.openxmlformats.org/officeDocument/2006/relationships/hyperlink" Target="https://www.procyclingstats.com/rider/stefan-kovar" TargetMode="External"/><Relationship Id="rId183" Type="http://schemas.openxmlformats.org/officeDocument/2006/relationships/hyperlink" Target="https://www.procyclingstats.com/rider/jonathan-castroviejo" TargetMode="External"/><Relationship Id="rId390" Type="http://schemas.openxmlformats.org/officeDocument/2006/relationships/hyperlink" Target="https://www.procyclingstats.com/rider/rory-townsend" TargetMode="External"/><Relationship Id="rId404" Type="http://schemas.openxmlformats.org/officeDocument/2006/relationships/hyperlink" Target="https://www.procyclingstats.com/rider/oliver-naesen" TargetMode="External"/><Relationship Id="rId611" Type="http://schemas.openxmlformats.org/officeDocument/2006/relationships/hyperlink" Target="https://www.procyclingstats.com/rider/alessandro-verre" TargetMode="External"/><Relationship Id="rId1034" Type="http://schemas.openxmlformats.org/officeDocument/2006/relationships/hyperlink" Target="https://www.procyclingstats.com/rider/vincent-john" TargetMode="External"/><Relationship Id="rId250" Type="http://schemas.openxmlformats.org/officeDocument/2006/relationships/hyperlink" Target="https://www.procyclingstats.com/rider/jesus-david-pena-jimenez" TargetMode="External"/><Relationship Id="rId488" Type="http://schemas.openxmlformats.org/officeDocument/2006/relationships/hyperlink" Target="https://www.procyclingstats.com/rider/marco-murgano" TargetMode="External"/><Relationship Id="rId695" Type="http://schemas.openxmlformats.org/officeDocument/2006/relationships/hyperlink" Target="https://www.procyclingstats.com/rider/kristoffer-halvorsen" TargetMode="External"/><Relationship Id="rId709" Type="http://schemas.openxmlformats.org/officeDocument/2006/relationships/hyperlink" Target="https://www.procyclingstats.com/rider/yevgeniy-fedorov" TargetMode="External"/><Relationship Id="rId916" Type="http://schemas.openxmlformats.org/officeDocument/2006/relationships/hyperlink" Target="https://www.procyclingstats.com/rider/ryan-cavanagh" TargetMode="External"/><Relationship Id="rId1101" Type="http://schemas.openxmlformats.org/officeDocument/2006/relationships/hyperlink" Target="https://www.procyclingstats.com/rider/ryan-christensen" TargetMode="External"/><Relationship Id="rId45" Type="http://schemas.openxmlformats.org/officeDocument/2006/relationships/hyperlink" Target="https://www.procyclingstats.com/rider/ben-healy" TargetMode="External"/><Relationship Id="rId110" Type="http://schemas.openxmlformats.org/officeDocument/2006/relationships/hyperlink" Target="https://www.procyclingstats.com/rider/luke-plapp" TargetMode="External"/><Relationship Id="rId348" Type="http://schemas.openxmlformats.org/officeDocument/2006/relationships/hyperlink" Target="https://www.procyclingstats.com/rider/elie-gesbert" TargetMode="External"/><Relationship Id="rId555" Type="http://schemas.openxmlformats.org/officeDocument/2006/relationships/hyperlink" Target="https://www.procyclingstats.com/rider/joel-suter" TargetMode="External"/><Relationship Id="rId762" Type="http://schemas.openxmlformats.org/officeDocument/2006/relationships/hyperlink" Target="https://www.procyclingstats.com/rider/daniel-turek" TargetMode="External"/><Relationship Id="rId194" Type="http://schemas.openxmlformats.org/officeDocument/2006/relationships/hyperlink" Target="https://www.procyclingstats.com/rider/alfred-wright" TargetMode="External"/><Relationship Id="rId208" Type="http://schemas.openxmlformats.org/officeDocument/2006/relationships/hyperlink" Target="https://www.procyclingstats.com/rider/luca-mozzato" TargetMode="External"/><Relationship Id="rId415" Type="http://schemas.openxmlformats.org/officeDocument/2006/relationships/hyperlink" Target="https://www.procyclingstats.com/rider/vadim-pronskiy" TargetMode="External"/><Relationship Id="rId622" Type="http://schemas.openxmlformats.org/officeDocument/2006/relationships/hyperlink" Target="https://www.procyclingstats.com/rider/dylan-sunderland" TargetMode="External"/><Relationship Id="rId1045" Type="http://schemas.openxmlformats.org/officeDocument/2006/relationships/hyperlink" Target="https://www.procyclingstats.com/rider/abdullah-wehbi" TargetMode="External"/><Relationship Id="rId261" Type="http://schemas.openxmlformats.org/officeDocument/2006/relationships/hyperlink" Target="https://www.procyclingstats.com/rider/mikkel-honore" TargetMode="External"/><Relationship Id="rId499" Type="http://schemas.openxmlformats.org/officeDocument/2006/relationships/hyperlink" Target="https://www.procyclingstats.com/rider/nicolo-buratti" TargetMode="External"/><Relationship Id="rId927" Type="http://schemas.openxmlformats.org/officeDocument/2006/relationships/hyperlink" Target="https://www.procyclingstats.com/rider/luca-vergallito" TargetMode="External"/><Relationship Id="rId56" Type="http://schemas.openxmlformats.org/officeDocument/2006/relationships/hyperlink" Target="https://www.procyclingstats.com/rider/tobias-halland-johannessen" TargetMode="External"/><Relationship Id="rId359" Type="http://schemas.openxmlformats.org/officeDocument/2006/relationships/hyperlink" Target="https://www.procyclingstats.com/rider/simone-petilli" TargetMode="External"/><Relationship Id="rId566" Type="http://schemas.openxmlformats.org/officeDocument/2006/relationships/hyperlink" Target="https://www.procyclingstats.com/rider/igor-chzhan" TargetMode="External"/><Relationship Id="rId773" Type="http://schemas.openxmlformats.org/officeDocument/2006/relationships/hyperlink" Target="https://www.procyclingstats.com/rider/manuel-penalver" TargetMode="External"/><Relationship Id="rId121" Type="http://schemas.openxmlformats.org/officeDocument/2006/relationships/hyperlink" Target="https://www.procyclingstats.com/rider/gerben-thijssen-bel" TargetMode="External"/><Relationship Id="rId219" Type="http://schemas.openxmlformats.org/officeDocument/2006/relationships/hyperlink" Target="https://www.procyclingstats.com/rider/clement-berthet" TargetMode="External"/><Relationship Id="rId426" Type="http://schemas.openxmlformats.org/officeDocument/2006/relationships/hyperlink" Target="https://www.procyclingstats.com/rider/erlend-blikra" TargetMode="External"/><Relationship Id="rId633" Type="http://schemas.openxmlformats.org/officeDocument/2006/relationships/hyperlink" Target="https://www.procyclingstats.com/rider/morne-van-niekerk" TargetMode="External"/><Relationship Id="rId980" Type="http://schemas.openxmlformats.org/officeDocument/2006/relationships/hyperlink" Target="https://www.procyclingstats.com/rider/alexandre-delettre" TargetMode="External"/><Relationship Id="rId1056" Type="http://schemas.openxmlformats.org/officeDocument/2006/relationships/hyperlink" Target="https://www.procyclingstats.com/rider/yan-pastushenko" TargetMode="External"/><Relationship Id="rId840" Type="http://schemas.openxmlformats.org/officeDocument/2006/relationships/hyperlink" Target="https://www.procyclingstats.com/rider/thomas-gachignard" TargetMode="External"/><Relationship Id="rId938" Type="http://schemas.openxmlformats.org/officeDocument/2006/relationships/hyperlink" Target="https://www.procyclingstats.com/rider/hartthijs-de-vries" TargetMode="External"/><Relationship Id="rId67" Type="http://schemas.openxmlformats.org/officeDocument/2006/relationships/hyperlink" Target="https://www.procyclingstats.com/rider/jonathan-milan" TargetMode="External"/><Relationship Id="rId272" Type="http://schemas.openxmlformats.org/officeDocument/2006/relationships/hyperlink" Target="https://www.procyclingstats.com/rider/torstein-traeen" TargetMode="External"/><Relationship Id="rId577" Type="http://schemas.openxmlformats.org/officeDocument/2006/relationships/hyperlink" Target="https://www.procyclingstats.com/rider/fernando-barcelo" TargetMode="External"/><Relationship Id="rId700" Type="http://schemas.openxmlformats.org/officeDocument/2006/relationships/hyperlink" Target="https://www.procyclingstats.com/rider/matthew-walls" TargetMode="External"/><Relationship Id="rId132" Type="http://schemas.openxmlformats.org/officeDocument/2006/relationships/hyperlink" Target="https://www.procyclingstats.com/rider/oier-lazkano" TargetMode="External"/><Relationship Id="rId784" Type="http://schemas.openxmlformats.org/officeDocument/2006/relationships/hyperlink" Target="https://www.procyclingstats.com/rider/frederik-jensen" TargetMode="External"/><Relationship Id="rId991" Type="http://schemas.openxmlformats.org/officeDocument/2006/relationships/hyperlink" Target="https://www.procyclingstats.com/rider/cesar-fonte" TargetMode="External"/><Relationship Id="rId1067" Type="http://schemas.openxmlformats.org/officeDocument/2006/relationships/hyperlink" Target="https://www.procyclingstats.com/rider/roman-maikin" TargetMode="External"/><Relationship Id="rId437" Type="http://schemas.openxmlformats.org/officeDocument/2006/relationships/hyperlink" Target="https://www.procyclingstats.com/rider/sebastian-schonberger" TargetMode="External"/><Relationship Id="rId644" Type="http://schemas.openxmlformats.org/officeDocument/2006/relationships/hyperlink" Target="https://www.procyclingstats.com/rider/alex-tolio" TargetMode="External"/><Relationship Id="rId851" Type="http://schemas.openxmlformats.org/officeDocument/2006/relationships/hyperlink" Target="https://www.procyclingstats.com/rider/camilo-andres-gomez-gomez" TargetMode="External"/><Relationship Id="rId283" Type="http://schemas.openxmlformats.org/officeDocument/2006/relationships/hyperlink" Target="https://www.procyclingstats.com/rider/krists-neilands" TargetMode="External"/><Relationship Id="rId490" Type="http://schemas.openxmlformats.org/officeDocument/2006/relationships/hyperlink" Target="https://www.procyclingstats.com/rider/german-nicolas-tivani-perez" TargetMode="External"/><Relationship Id="rId504" Type="http://schemas.openxmlformats.org/officeDocument/2006/relationships/hyperlink" Target="https://www.procyclingstats.com/rider/jan-tratnik" TargetMode="External"/><Relationship Id="rId711" Type="http://schemas.openxmlformats.org/officeDocument/2006/relationships/hyperlink" Target="https://www.procyclingstats.com/rider/niklas-eg" TargetMode="External"/><Relationship Id="rId949" Type="http://schemas.openxmlformats.org/officeDocument/2006/relationships/hyperlink" Target="https://www.procyclingstats.com/rider/michael-boros" TargetMode="External"/><Relationship Id="rId78" Type="http://schemas.openxmlformats.org/officeDocument/2006/relationships/hyperlink" Target="https://www.procyclingstats.com/rider/mauro-schmid" TargetMode="External"/><Relationship Id="rId143" Type="http://schemas.openxmlformats.org/officeDocument/2006/relationships/hyperlink" Target="https://www.procyclingstats.com/rider/biniyam-ghirmay" TargetMode="External"/><Relationship Id="rId350" Type="http://schemas.openxmlformats.org/officeDocument/2006/relationships/hyperlink" Target="https://www.procyclingstats.com/rider/sean-quinn" TargetMode="External"/><Relationship Id="rId588" Type="http://schemas.openxmlformats.org/officeDocument/2006/relationships/hyperlink" Target="https://www.procyclingstats.com/rider/muhammad-nur-aiman-mohd-zariff" TargetMode="External"/><Relationship Id="rId795" Type="http://schemas.openxmlformats.org/officeDocument/2006/relationships/hyperlink" Target="https://www.procyclingstats.com/rider/pierre-luc-perichon" TargetMode="External"/><Relationship Id="rId809" Type="http://schemas.openxmlformats.org/officeDocument/2006/relationships/hyperlink" Target="https://www.procyclingstats.com/rider/iker-bonillo-martin" TargetMode="External"/><Relationship Id="rId9" Type="http://schemas.openxmlformats.org/officeDocument/2006/relationships/hyperlink" Target="https://www.procyclingstats.com/rider/adam-yates" TargetMode="External"/><Relationship Id="rId210" Type="http://schemas.openxmlformats.org/officeDocument/2006/relationships/hyperlink" Target="https://www.procyclingstats.com/rider/sandy-dujardin" TargetMode="External"/><Relationship Id="rId448" Type="http://schemas.openxmlformats.org/officeDocument/2006/relationships/hyperlink" Target="https://www.procyclingstats.com/rider/joris-delbove" TargetMode="External"/><Relationship Id="rId655" Type="http://schemas.openxmlformats.org/officeDocument/2006/relationships/hyperlink" Target="https://www.procyclingstats.com/rider/alex-martin-gutierrez" TargetMode="External"/><Relationship Id="rId862" Type="http://schemas.openxmlformats.org/officeDocument/2006/relationships/hyperlink" Target="https://www.procyclingstats.com/rider/nicolas-debeaumarche" TargetMode="External"/><Relationship Id="rId1078" Type="http://schemas.openxmlformats.org/officeDocument/2006/relationships/hyperlink" Target="https://www.procyclingstats.com/rider/jo-hashikawa" TargetMode="External"/><Relationship Id="rId294" Type="http://schemas.openxmlformats.org/officeDocument/2006/relationships/hyperlink" Target="https://www.procyclingstats.com/rider/walter-calzoni" TargetMode="External"/><Relationship Id="rId308" Type="http://schemas.openxmlformats.org/officeDocument/2006/relationships/hyperlink" Target="https://www.procyclingstats.com/rider/fredrik-dversnes" TargetMode="External"/><Relationship Id="rId515" Type="http://schemas.openxmlformats.org/officeDocument/2006/relationships/hyperlink" Target="https://www.procyclingstats.com/rider/edoardo-affini" TargetMode="External"/><Relationship Id="rId722" Type="http://schemas.openxmlformats.org/officeDocument/2006/relationships/hyperlink" Target="https://www.procyclingstats.com/rider/cyril-barthe" TargetMode="External"/><Relationship Id="rId89" Type="http://schemas.openxmlformats.org/officeDocument/2006/relationships/hyperlink" Target="https://www.procyclingstats.com/rider/wout-poels" TargetMode="External"/><Relationship Id="rId154" Type="http://schemas.openxmlformats.org/officeDocument/2006/relationships/hyperlink" Target="https://www.procyclingstats.com/rider/stefan-bissegger" TargetMode="External"/><Relationship Id="rId361" Type="http://schemas.openxmlformats.org/officeDocument/2006/relationships/hyperlink" Target="https://www.procyclingstats.com/rider/raul-garcia-pierna" TargetMode="External"/><Relationship Id="rId599" Type="http://schemas.openxmlformats.org/officeDocument/2006/relationships/hyperlink" Target="https://www.procyclingstats.com/rider/jean-bosco-nsengiyumva" TargetMode="External"/><Relationship Id="rId1005" Type="http://schemas.openxmlformats.org/officeDocument/2006/relationships/hyperlink" Target="https://www.procyclingstats.com/rider/tobias-svarre" TargetMode="External"/><Relationship Id="rId459" Type="http://schemas.openxmlformats.org/officeDocument/2006/relationships/hyperlink" Target="https://www.procyclingstats.com/rider/simon-pellaud" TargetMode="External"/><Relationship Id="rId666" Type="http://schemas.openxmlformats.org/officeDocument/2006/relationships/hyperlink" Target="https://www.procyclingstats.com/rider/mats-wenzel" TargetMode="External"/><Relationship Id="rId873" Type="http://schemas.openxmlformats.org/officeDocument/2006/relationships/hyperlink" Target="https://www.procyclingstats.com/rider/taj-jones" TargetMode="External"/><Relationship Id="rId1089" Type="http://schemas.openxmlformats.org/officeDocument/2006/relationships/hyperlink" Target="https://www.procyclingstats.com/rider/noah-bogli" TargetMode="External"/><Relationship Id="rId16" Type="http://schemas.openxmlformats.org/officeDocument/2006/relationships/hyperlink" Target="https://www.procyclingstats.com/rider/matej-mohoric" TargetMode="External"/><Relationship Id="rId221" Type="http://schemas.openxmlformats.org/officeDocument/2006/relationships/hyperlink" Target="https://www.procyclingstats.com/rider/valentin-ferron" TargetMode="External"/><Relationship Id="rId319" Type="http://schemas.openxmlformats.org/officeDocument/2006/relationships/hyperlink" Target="https://www.procyclingstats.com/rider/marco-frigo" TargetMode="External"/><Relationship Id="rId526" Type="http://schemas.openxmlformats.org/officeDocument/2006/relationships/hyperlink" Target="https://www.procyclingstats.com/rider/archie-ryan" TargetMode="External"/><Relationship Id="rId733" Type="http://schemas.openxmlformats.org/officeDocument/2006/relationships/hyperlink" Target="https://www.procyclingstats.com/rider/tomasz-budzinski" TargetMode="External"/><Relationship Id="rId940" Type="http://schemas.openxmlformats.org/officeDocument/2006/relationships/hyperlink" Target="https://www.procyclingstats.com/rider/lars-hohmann" TargetMode="External"/><Relationship Id="rId1016" Type="http://schemas.openxmlformats.org/officeDocument/2006/relationships/hyperlink" Target="https://www.procyclingstats.com/rider/michal-pomorski" TargetMode="External"/><Relationship Id="rId165" Type="http://schemas.openxmlformats.org/officeDocument/2006/relationships/hyperlink" Target="https://www.procyclingstats.com/rider/dries-de-bondt" TargetMode="External"/><Relationship Id="rId372" Type="http://schemas.openxmlformats.org/officeDocument/2006/relationships/hyperlink" Target="https://www.procyclingstats.com/rider/kamiel-bonneu" TargetMode="External"/><Relationship Id="rId677" Type="http://schemas.openxmlformats.org/officeDocument/2006/relationships/hyperlink" Target="https://www.procyclingstats.com/rider/haest-jasper" TargetMode="External"/><Relationship Id="rId800" Type="http://schemas.openxmlformats.org/officeDocument/2006/relationships/hyperlink" Target="https://www.procyclingstats.com/rider/clement-alleno" TargetMode="External"/><Relationship Id="rId232" Type="http://schemas.openxmlformats.org/officeDocument/2006/relationships/hyperlink" Target="https://www.procyclingstats.com/rider/remy-rochas" TargetMode="External"/><Relationship Id="rId884" Type="http://schemas.openxmlformats.org/officeDocument/2006/relationships/hyperlink" Target="https://www.procyclingstats.com/rider/byron-guama" TargetMode="External"/><Relationship Id="rId27" Type="http://schemas.openxmlformats.org/officeDocument/2006/relationships/hyperlink" Target="https://www.procyclingstats.com/rider/aleksandr-vlasov" TargetMode="External"/><Relationship Id="rId537" Type="http://schemas.openxmlformats.org/officeDocument/2006/relationships/hyperlink" Target="https://www.procyclingstats.com/rider/kelland-brien" TargetMode="External"/><Relationship Id="rId744" Type="http://schemas.openxmlformats.org/officeDocument/2006/relationships/hyperlink" Target="https://www.procyclingstats.com/rider/paniego-fuentes" TargetMode="External"/><Relationship Id="rId951" Type="http://schemas.openxmlformats.org/officeDocument/2006/relationships/hyperlink" Target="https://www.procyclingstats.com/rider/luke-verburg" TargetMode="External"/><Relationship Id="rId80" Type="http://schemas.openxmlformats.org/officeDocument/2006/relationships/hyperlink" Target="https://www.procyclingstats.com/rider/kasper-asgreen" TargetMode="External"/><Relationship Id="rId176" Type="http://schemas.openxmlformats.org/officeDocument/2006/relationships/hyperlink" Target="https://www.procyclingstats.com/rider/nelson-oliveira" TargetMode="External"/><Relationship Id="rId383" Type="http://schemas.openxmlformats.org/officeDocument/2006/relationships/hyperlink" Target="https://www.procyclingstats.com/rider/ewen-costiou" TargetMode="External"/><Relationship Id="rId590" Type="http://schemas.openxmlformats.org/officeDocument/2006/relationships/hyperlink" Target="https://www.procyclingstats.com/rider/emmanuel-morin" TargetMode="External"/><Relationship Id="rId604" Type="http://schemas.openxmlformats.org/officeDocument/2006/relationships/hyperlink" Target="https://www.procyclingstats.com/rider/rick-ottema" TargetMode="External"/><Relationship Id="rId811" Type="http://schemas.openxmlformats.org/officeDocument/2006/relationships/hyperlink" Target="https://www.procyclingstats.com/rider/niklas-markl" TargetMode="External"/><Relationship Id="rId1027" Type="http://schemas.openxmlformats.org/officeDocument/2006/relationships/hyperlink" Target="https://www.procyclingstats.com/rider/nadav-raisberg" TargetMode="External"/><Relationship Id="rId243" Type="http://schemas.openxmlformats.org/officeDocument/2006/relationships/hyperlink" Target="https://www.procyclingstats.com/rider/sebastian-berwick" TargetMode="External"/><Relationship Id="rId450" Type="http://schemas.openxmlformats.org/officeDocument/2006/relationships/hyperlink" Target="https://www.procyclingstats.com/rider/txomin-juaristi" TargetMode="External"/><Relationship Id="rId688" Type="http://schemas.openxmlformats.org/officeDocument/2006/relationships/hyperlink" Target="https://www.procyclingstats.com/rider/yukiya-arashiro" TargetMode="External"/><Relationship Id="rId895" Type="http://schemas.openxmlformats.org/officeDocument/2006/relationships/hyperlink" Target="https://www.procyclingstats.com/rider/francis-juneau" TargetMode="External"/><Relationship Id="rId909" Type="http://schemas.openxmlformats.org/officeDocument/2006/relationships/hyperlink" Target="https://www.procyclingstats.com/rider/bartlomiej-proc" TargetMode="External"/><Relationship Id="rId1080" Type="http://schemas.openxmlformats.org/officeDocument/2006/relationships/hyperlink" Target="https://www.procyclingstats.com/rider/red-walters" TargetMode="External"/><Relationship Id="rId38" Type="http://schemas.openxmlformats.org/officeDocument/2006/relationships/hyperlink" Target="https://www.procyclingstats.com/rider/damiano-caruso" TargetMode="External"/><Relationship Id="rId103" Type="http://schemas.openxmlformats.org/officeDocument/2006/relationships/hyperlink" Target="https://www.procyclingstats.com/rider/dylan-van-baarle" TargetMode="External"/><Relationship Id="rId310" Type="http://schemas.openxmlformats.org/officeDocument/2006/relationships/hyperlink" Target="https://www.procyclingstats.com/rider/tim-van-dijke" TargetMode="External"/><Relationship Id="rId548" Type="http://schemas.openxmlformats.org/officeDocument/2006/relationships/hyperlink" Target="https://www.procyclingstats.com/rider/franck-bonnamour" TargetMode="External"/><Relationship Id="rId755" Type="http://schemas.openxmlformats.org/officeDocument/2006/relationships/hyperlink" Target="https://www.procyclingstats.com/rider/colin-joyce" TargetMode="External"/><Relationship Id="rId962" Type="http://schemas.openxmlformats.org/officeDocument/2006/relationships/hyperlink" Target="https://www.procyclingstats.com/rider/kuicheng-wang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frederik-frison" TargetMode="External"/><Relationship Id="rId394" Type="http://schemas.openxmlformats.org/officeDocument/2006/relationships/hyperlink" Target="https://www.procyclingstats.com/rider/florian-lipowitz" TargetMode="External"/><Relationship Id="rId408" Type="http://schemas.openxmlformats.org/officeDocument/2006/relationships/hyperlink" Target="https://www.procyclingstats.com/rider/nicola-conci" TargetMode="External"/><Relationship Id="rId615" Type="http://schemas.openxmlformats.org/officeDocument/2006/relationships/hyperlink" Target="https://www.procyclingstats.com/rider/valentin-midey" TargetMode="External"/><Relationship Id="rId822" Type="http://schemas.openxmlformats.org/officeDocument/2006/relationships/hyperlink" Target="https://www.procyclingstats.com/rider/yacine-hamza" TargetMode="External"/><Relationship Id="rId1038" Type="http://schemas.openxmlformats.org/officeDocument/2006/relationships/hyperlink" Target="https://www.procyclingstats.com/rider/vladimir-koltunov" TargetMode="External"/><Relationship Id="rId254" Type="http://schemas.openxmlformats.org/officeDocument/2006/relationships/hyperlink" Target="https://www.procyclingstats.com/rider/louis-meintjes" TargetMode="External"/><Relationship Id="rId699" Type="http://schemas.openxmlformats.org/officeDocument/2006/relationships/hyperlink" Target="https://www.procyclingstats.com/rider/clement-russo" TargetMode="External"/><Relationship Id="rId1091" Type="http://schemas.openxmlformats.org/officeDocument/2006/relationships/hyperlink" Target="https://www.procyclingstats.com/rider/alan-hatherly" TargetMode="External"/><Relationship Id="rId1105" Type="http://schemas.openxmlformats.org/officeDocument/2006/relationships/hyperlink" Target="https://www.procyclingstats.com/rider/imanol-erviti" TargetMode="External"/><Relationship Id="rId49" Type="http://schemas.openxmlformats.org/officeDocument/2006/relationships/hyperlink" Target="https://www.procyclingstats.com/rider/ben-o-connor" TargetMode="External"/><Relationship Id="rId114" Type="http://schemas.openxmlformats.org/officeDocument/2006/relationships/hyperlink" Target="https://www.procyclingstats.com/rider/michal-kwiatkowski" TargetMode="External"/><Relationship Id="rId461" Type="http://schemas.openxmlformats.org/officeDocument/2006/relationships/hyperlink" Target="https://www.procyclingstats.com/rider/walter-vargas" TargetMode="External"/><Relationship Id="rId559" Type="http://schemas.openxmlformats.org/officeDocument/2006/relationships/hyperlink" Target="https://www.procyclingstats.com/rider/marco-brenner" TargetMode="External"/><Relationship Id="rId766" Type="http://schemas.openxmlformats.org/officeDocument/2006/relationships/hyperlink" Target="https://www.procyclingstats.com/rider/samuel-leroux" TargetMode="External"/><Relationship Id="rId198" Type="http://schemas.openxmlformats.org/officeDocument/2006/relationships/hyperlink" Target="https://www.procyclingstats.com/rider/gino-mader" TargetMode="External"/><Relationship Id="rId321" Type="http://schemas.openxmlformats.org/officeDocument/2006/relationships/hyperlink" Target="https://www.procyclingstats.com/rider/riley-sheehan" TargetMode="External"/><Relationship Id="rId419" Type="http://schemas.openxmlformats.org/officeDocument/2006/relationships/hyperlink" Target="https://www.procyclingstats.com/rider/jambaljamts-sainbayar" TargetMode="External"/><Relationship Id="rId626" Type="http://schemas.openxmlformats.org/officeDocument/2006/relationships/hyperlink" Target="https://www.procyclingstats.com/rider/attilio-viviani" TargetMode="External"/><Relationship Id="rId973" Type="http://schemas.openxmlformats.org/officeDocument/2006/relationships/hyperlink" Target="https://www.procyclingstats.com/rider/august-jensen" TargetMode="External"/><Relationship Id="rId1049" Type="http://schemas.openxmlformats.org/officeDocument/2006/relationships/hyperlink" Target="https://www.procyclingstats.com/rider/simon-dehairs" TargetMode="External"/><Relationship Id="rId833" Type="http://schemas.openxmlformats.org/officeDocument/2006/relationships/hyperlink" Target="https://www.procyclingstats.com/rider/peter-kusztor" TargetMode="External"/><Relationship Id="rId265" Type="http://schemas.openxmlformats.org/officeDocument/2006/relationships/hyperlink" Target="https://www.procyclingstats.com/rider/david-de-la-cruz" TargetMode="External"/><Relationship Id="rId472" Type="http://schemas.openxmlformats.org/officeDocument/2006/relationships/hyperlink" Target="https://www.procyclingstats.com/rider/patrick-gamper" TargetMode="External"/><Relationship Id="rId900" Type="http://schemas.openxmlformats.org/officeDocument/2006/relationships/hyperlink" Target="https://www.procyclingstats.com/rider/filippo-ridolfo" TargetMode="External"/><Relationship Id="rId125" Type="http://schemas.openxmlformats.org/officeDocument/2006/relationships/hyperlink" Target="https://www.procyclingstats.com/rider/juan-sebastian-molano" TargetMode="External"/><Relationship Id="rId332" Type="http://schemas.openxmlformats.org/officeDocument/2006/relationships/hyperlink" Target="https://www.procyclingstats.com/rider/hugo-houle" TargetMode="External"/><Relationship Id="rId777" Type="http://schemas.openxmlformats.org/officeDocument/2006/relationships/hyperlink" Target="https://www.procyclingstats.com/rider/jeremy-leveau" TargetMode="External"/><Relationship Id="rId984" Type="http://schemas.openxmlformats.org/officeDocument/2006/relationships/hyperlink" Target="https://www.procyclingstats.com/rider/leangel-linarez" TargetMode="External"/><Relationship Id="rId637" Type="http://schemas.openxmlformats.org/officeDocument/2006/relationships/hyperlink" Target="https://www.procyclingstats.com/rider/alessio-martinelli" TargetMode="External"/><Relationship Id="rId844" Type="http://schemas.openxmlformats.org/officeDocument/2006/relationships/hyperlink" Target="https://www.procyclingstats.com/rider/sergio-meris" TargetMode="External"/><Relationship Id="rId276" Type="http://schemas.openxmlformats.org/officeDocument/2006/relationships/hyperlink" Target="https://www.procyclingstats.com/rider/harm-vanhoucke" TargetMode="External"/><Relationship Id="rId483" Type="http://schemas.openxmlformats.org/officeDocument/2006/relationships/hyperlink" Target="https://www.procyclingstats.com/rider/jeroen-meijers" TargetMode="External"/><Relationship Id="rId690" Type="http://schemas.openxmlformats.org/officeDocument/2006/relationships/hyperlink" Target="https://www.procyclingstats.com/rider/lucas-de-rossi" TargetMode="External"/><Relationship Id="rId704" Type="http://schemas.openxmlformats.org/officeDocument/2006/relationships/hyperlink" Target="https://www.procyclingstats.com/rider/damien-touze" TargetMode="External"/><Relationship Id="rId911" Type="http://schemas.openxmlformats.org/officeDocument/2006/relationships/hyperlink" Target="https://www.procyclingstats.com/rider/axel-kallberg" TargetMode="External"/><Relationship Id="rId40" Type="http://schemas.openxmlformats.org/officeDocument/2006/relationships/hyperlink" Target="https://www.procyclingstats.com/rider/matteo-jorgenson" TargetMode="External"/><Relationship Id="rId136" Type="http://schemas.openxmlformats.org/officeDocument/2006/relationships/hyperlink" Target="https://www.procyclingstats.com/rider/simone-velasco" TargetMode="External"/><Relationship Id="rId343" Type="http://schemas.openxmlformats.org/officeDocument/2006/relationships/hyperlink" Target="https://www.procyclingstats.com/rider/edvald-boasson-hagen" TargetMode="External"/><Relationship Id="rId550" Type="http://schemas.openxmlformats.org/officeDocument/2006/relationships/hyperlink" Target="https://www.procyclingstats.com/rider/alessandro-de-marchi" TargetMode="External"/><Relationship Id="rId788" Type="http://schemas.openxmlformats.org/officeDocument/2006/relationships/hyperlink" Target="https://www.procyclingstats.com/rider/dmitriy-gruzdev" TargetMode="External"/><Relationship Id="rId995" Type="http://schemas.openxmlformats.org/officeDocument/2006/relationships/hyperlink" Target="https://www.procyclingstats.com/rider/helder-goncalves" TargetMode="External"/><Relationship Id="rId203" Type="http://schemas.openxmlformats.org/officeDocument/2006/relationships/hyperlink" Target="https://www.procyclingstats.com/rider/matis-louvel" TargetMode="External"/><Relationship Id="rId648" Type="http://schemas.openxmlformats.org/officeDocument/2006/relationships/hyperlink" Target="https://www.procyclingstats.com/rider/tyler-stites" TargetMode="External"/><Relationship Id="rId855" Type="http://schemas.openxmlformats.org/officeDocument/2006/relationships/hyperlink" Target="https://www.procyclingstats.com/rider/hugo-toumire" TargetMode="External"/><Relationship Id="rId1040" Type="http://schemas.openxmlformats.org/officeDocument/2006/relationships/hyperlink" Target="https://www.procyclingstats.com/rider/daniil-marukhin" TargetMode="External"/><Relationship Id="rId287" Type="http://schemas.openxmlformats.org/officeDocument/2006/relationships/hyperlink" Target="https://www.procyclingstats.com/rider/jon-barrenetxea-golzarri" TargetMode="External"/><Relationship Id="rId410" Type="http://schemas.openxmlformats.org/officeDocument/2006/relationships/hyperlink" Target="https://www.procyclingstats.com/rider/anthon-charmig" TargetMode="External"/><Relationship Id="rId494" Type="http://schemas.openxmlformats.org/officeDocument/2006/relationships/hyperlink" Target="https://www.procyclingstats.com/rider/atsushi-oka" TargetMode="External"/><Relationship Id="rId508" Type="http://schemas.openxmlformats.org/officeDocument/2006/relationships/hyperlink" Target="https://www.procyclingstats.com/rider/simon-geschke" TargetMode="External"/><Relationship Id="rId715" Type="http://schemas.openxmlformats.org/officeDocument/2006/relationships/hyperlink" Target="https://www.procyclingstats.com/rider/fabien-doubey" TargetMode="External"/><Relationship Id="rId922" Type="http://schemas.openxmlformats.org/officeDocument/2006/relationships/hyperlink" Target="https://www.procyclingstats.com/rider/celestin-guillon" TargetMode="External"/><Relationship Id="rId147" Type="http://schemas.openxmlformats.org/officeDocument/2006/relationships/hyperlink" Target="https://www.procyclingstats.com/rider/rigoberto-uran" TargetMode="External"/><Relationship Id="rId354" Type="http://schemas.openxmlformats.org/officeDocument/2006/relationships/hyperlink" Target="https://www.procyclingstats.com/rider/madis-mihkels" TargetMode="External"/><Relationship Id="rId799" Type="http://schemas.openxmlformats.org/officeDocument/2006/relationships/hyperlink" Target="https://www.procyclingstats.com/rider/meron-teshome" TargetMode="External"/><Relationship Id="rId51" Type="http://schemas.openxmlformats.org/officeDocument/2006/relationships/hyperlink" Target="https://www.procyclingstats.com/rider/dylan-groenewegen" TargetMode="External"/><Relationship Id="rId561" Type="http://schemas.openxmlformats.org/officeDocument/2006/relationships/hyperlink" Target="https://www.procyclingstats.com/rider/hermann-pernsteiner" TargetMode="External"/><Relationship Id="rId659" Type="http://schemas.openxmlformats.org/officeDocument/2006/relationships/hyperlink" Target="https://www.procyclingstats.com/rider/blake-quick" TargetMode="External"/><Relationship Id="rId866" Type="http://schemas.openxmlformats.org/officeDocument/2006/relationships/hyperlink" Target="https://www.procyclingstats.com/rider/anton-kuzmin" TargetMode="External"/><Relationship Id="rId214" Type="http://schemas.openxmlformats.org/officeDocument/2006/relationships/hyperlink" Target="https://www.procyclingstats.com/rider/alessandro-fedeli" TargetMode="External"/><Relationship Id="rId298" Type="http://schemas.openxmlformats.org/officeDocument/2006/relationships/hyperlink" Target="https://www.procyclingstats.com/rider/ben-hermans" TargetMode="External"/><Relationship Id="rId421" Type="http://schemas.openxmlformats.org/officeDocument/2006/relationships/hyperlink" Target="https://www.procyclingstats.com/rider/jon-aberasturi" TargetMode="External"/><Relationship Id="rId519" Type="http://schemas.openxmlformats.org/officeDocument/2006/relationships/hyperlink" Target="https://www.procyclingstats.com/rider/xandro-meurisse" TargetMode="External"/><Relationship Id="rId1051" Type="http://schemas.openxmlformats.org/officeDocument/2006/relationships/hyperlink" Target="https://www.procyclingstats.com/rider/colby-simmons" TargetMode="External"/><Relationship Id="rId158" Type="http://schemas.openxmlformats.org/officeDocument/2006/relationships/hyperlink" Target="https://www.procyclingstats.com/rider/ben-tulett" TargetMode="External"/><Relationship Id="rId726" Type="http://schemas.openxmlformats.org/officeDocument/2006/relationships/hyperlink" Target="https://www.procyclingstats.com/rider/henrique-casimiro" TargetMode="External"/><Relationship Id="rId933" Type="http://schemas.openxmlformats.org/officeDocument/2006/relationships/hyperlink" Target="https://www.procyclingstats.com/rider/patrick-eddy2" TargetMode="External"/><Relationship Id="rId1009" Type="http://schemas.openxmlformats.org/officeDocument/2006/relationships/hyperlink" Target="https://www.procyclingstats.com/rider/lewis-bower" TargetMode="External"/><Relationship Id="rId62" Type="http://schemas.openxmlformats.org/officeDocument/2006/relationships/hyperlink" Target="https://www.procyclingstats.com/rider/andreas-kron" TargetMode="External"/><Relationship Id="rId365" Type="http://schemas.openxmlformats.org/officeDocument/2006/relationships/hyperlink" Target="https://www.procyclingstats.com/rider/niccolo-bonifazio" TargetMode="External"/><Relationship Id="rId572" Type="http://schemas.openxmlformats.org/officeDocument/2006/relationships/hyperlink" Target="https://www.procyclingstats.com/rider/ryan-gibbons" TargetMode="External"/><Relationship Id="rId225" Type="http://schemas.openxmlformats.org/officeDocument/2006/relationships/hyperlink" Target="https://www.procyclingstats.com/rider/stephen-williams" TargetMode="External"/><Relationship Id="rId432" Type="http://schemas.openxmlformats.org/officeDocument/2006/relationships/hyperlink" Target="https://www.procyclingstats.com/rider/tom-sexton" TargetMode="External"/><Relationship Id="rId877" Type="http://schemas.openxmlformats.org/officeDocument/2006/relationships/hyperlink" Target="https://www.procyclingstats.com/rider/dario-igor-belletta" TargetMode="External"/><Relationship Id="rId1062" Type="http://schemas.openxmlformats.org/officeDocument/2006/relationships/hyperlink" Target="https://www.procyclingstats.com/rider/jardi-christiaan-van-der-lee" TargetMode="External"/><Relationship Id="rId737" Type="http://schemas.openxmlformats.org/officeDocument/2006/relationships/hyperlink" Target="https://www.procyclingstats.com/rider/jesus-ezquerra-muela" TargetMode="External"/><Relationship Id="rId944" Type="http://schemas.openxmlformats.org/officeDocument/2006/relationships/hyperlink" Target="https://www.procyclingstats.com/rider/david-martin-romero" TargetMode="External"/><Relationship Id="rId73" Type="http://schemas.openxmlformats.org/officeDocument/2006/relationships/hyperlink" Target="https://www.procyclingstats.com/rider/thymen-arensman" TargetMode="External"/><Relationship Id="rId169" Type="http://schemas.openxmlformats.org/officeDocument/2006/relationships/hyperlink" Target="https://www.procyclingstats.com/rider/elia-viviani" TargetMode="External"/><Relationship Id="rId376" Type="http://schemas.openxmlformats.org/officeDocument/2006/relationships/hyperlink" Target="https://www.procyclingstats.com/rider/nicolas-dalla-valle" TargetMode="External"/><Relationship Id="rId583" Type="http://schemas.openxmlformats.org/officeDocument/2006/relationships/hyperlink" Target="https://www.procyclingstats.com/rider/jarrad-drizners" TargetMode="External"/><Relationship Id="rId790" Type="http://schemas.openxmlformats.org/officeDocument/2006/relationships/hyperlink" Target="https://www.procyclingstats.com/rider/ivan-romeo" TargetMode="External"/><Relationship Id="rId804" Type="http://schemas.openxmlformats.org/officeDocument/2006/relationships/hyperlink" Target="https://www.procyclingstats.com/rider/aklilu-arefayne" TargetMode="External"/><Relationship Id="rId4" Type="http://schemas.openxmlformats.org/officeDocument/2006/relationships/hyperlink" Target="https://www.procyclingstats.com/rider/remco-evenepoel" TargetMode="External"/><Relationship Id="rId236" Type="http://schemas.openxmlformats.org/officeDocument/2006/relationships/hyperlink" Target="https://www.procyclingstats.com/rider/frederik-wandahl" TargetMode="External"/><Relationship Id="rId443" Type="http://schemas.openxmlformats.org/officeDocument/2006/relationships/hyperlink" Target="https://www.procyclingstats.com/rider/marco-tizza" TargetMode="External"/><Relationship Id="rId650" Type="http://schemas.openxmlformats.org/officeDocument/2006/relationships/hyperlink" Target="https://www.procyclingstats.com/rider/siim-kiskonen" TargetMode="External"/><Relationship Id="rId888" Type="http://schemas.openxmlformats.org/officeDocument/2006/relationships/hyperlink" Target="https://www.procyclingstats.com/rider/michael-schar" TargetMode="External"/><Relationship Id="rId1073" Type="http://schemas.openxmlformats.org/officeDocument/2006/relationships/hyperlink" Target="https://www.procyclingstats.com/rider/william-eaves" TargetMode="External"/><Relationship Id="rId303" Type="http://schemas.openxmlformats.org/officeDocument/2006/relationships/hyperlink" Target="https://www.procyclingstats.com/rider/ryan-mullen" TargetMode="External"/><Relationship Id="rId748" Type="http://schemas.openxmlformats.org/officeDocument/2006/relationships/hyperlink" Target="https://www.procyclingstats.com/rider/jose-joaquin-rojas" TargetMode="External"/><Relationship Id="rId955" Type="http://schemas.openxmlformats.org/officeDocument/2006/relationships/hyperlink" Target="https://www.procyclingstats.com/rider/anton-stensby" TargetMode="External"/><Relationship Id="rId84" Type="http://schemas.openxmlformats.org/officeDocument/2006/relationships/hyperlink" Target="https://www.procyclingstats.com/rider/attila-valter" TargetMode="External"/><Relationship Id="rId387" Type="http://schemas.openxmlformats.org/officeDocument/2006/relationships/hyperlink" Target="https://www.procyclingstats.com/rider/samuele-zoccarato" TargetMode="External"/><Relationship Id="rId510" Type="http://schemas.openxmlformats.org/officeDocument/2006/relationships/hyperlink" Target="https://www.procyclingstats.com/rider/sam-oomen" TargetMode="External"/><Relationship Id="rId594" Type="http://schemas.openxmlformats.org/officeDocument/2006/relationships/hyperlink" Target="https://www.procyclingstats.com/rider/jonathan-couanon" TargetMode="External"/><Relationship Id="rId608" Type="http://schemas.openxmlformats.org/officeDocument/2006/relationships/hyperlink" Target="https://www.procyclingstats.com/rider/alan-jousseaume" TargetMode="External"/><Relationship Id="rId815" Type="http://schemas.openxmlformats.org/officeDocument/2006/relationships/hyperlink" Target="https://www.procyclingstats.com/rider/leandro-carlos-messineo" TargetMode="External"/><Relationship Id="rId247" Type="http://schemas.openxmlformats.org/officeDocument/2006/relationships/hyperlink" Target="https://www.procyclingstats.com/rider/egan-bernal" TargetMode="External"/><Relationship Id="rId899" Type="http://schemas.openxmlformats.org/officeDocument/2006/relationships/hyperlink" Target="https://www.procyclingstats.com/rider/charles-planet" TargetMode="External"/><Relationship Id="rId1000" Type="http://schemas.openxmlformats.org/officeDocument/2006/relationships/hyperlink" Target="https://www.procyclingstats.com/rider/thomas-joseph" TargetMode="External"/><Relationship Id="rId1084" Type="http://schemas.openxmlformats.org/officeDocument/2006/relationships/hyperlink" Target="https://www.procyclingstats.com/rider/juri-hollmann" TargetMode="External"/><Relationship Id="rId107" Type="http://schemas.openxmlformats.org/officeDocument/2006/relationships/hyperlink" Target="https://www.procyclingstats.com/rider/wilco-kelderman" TargetMode="External"/><Relationship Id="rId454" Type="http://schemas.openxmlformats.org/officeDocument/2006/relationships/hyperlink" Target="https://www.procyclingstats.com/rider/markus-hoelgaard" TargetMode="External"/><Relationship Id="rId661" Type="http://schemas.openxmlformats.org/officeDocument/2006/relationships/hyperlink" Target="https://www.procyclingstats.com/rider/mathias-bregnhoj" TargetMode="External"/><Relationship Id="rId759" Type="http://schemas.openxmlformats.org/officeDocument/2006/relationships/hyperlink" Target="https://www.procyclingstats.com/rider/remy-mertz" TargetMode="External"/><Relationship Id="rId966" Type="http://schemas.openxmlformats.org/officeDocument/2006/relationships/hyperlink" Target="https://www.procyclingstats.com/rider/magnus-waehre1" TargetMode="External"/><Relationship Id="rId11" Type="http://schemas.openxmlformats.org/officeDocument/2006/relationships/hyperlink" Target="https://www.procyclingstats.com/rider/pello-bilbao" TargetMode="External"/><Relationship Id="rId314" Type="http://schemas.openxmlformats.org/officeDocument/2006/relationships/hyperlink" Target="https://www.procyclingstats.com/rider/geoffrey-soupe" TargetMode="External"/><Relationship Id="rId398" Type="http://schemas.openxmlformats.org/officeDocument/2006/relationships/hyperlink" Target="https://www.procyclingstats.com/rider/iuri-leitao" TargetMode="External"/><Relationship Id="rId521" Type="http://schemas.openxmlformats.org/officeDocument/2006/relationships/hyperlink" Target="https://www.procyclingstats.com/rider/luca-covili" TargetMode="External"/><Relationship Id="rId619" Type="http://schemas.openxmlformats.org/officeDocument/2006/relationships/hyperlink" Target="https://www.procyclingstats.com/rider/mael-guegan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alexander-kamp" TargetMode="External"/><Relationship Id="rId826" Type="http://schemas.openxmlformats.org/officeDocument/2006/relationships/hyperlink" Target="https://www.procyclingstats.com/rider/rafael-lourenco" TargetMode="External"/><Relationship Id="rId1011" Type="http://schemas.openxmlformats.org/officeDocument/2006/relationships/hyperlink" Target="https://www.procyclingstats.com/rider/thibaud-gruel" TargetMode="External"/><Relationship Id="rId258" Type="http://schemas.openxmlformats.org/officeDocument/2006/relationships/hyperlink" Target="https://www.procyclingstats.com/rider/victor-campenaerts" TargetMode="External"/><Relationship Id="rId465" Type="http://schemas.openxmlformats.org/officeDocument/2006/relationships/hyperlink" Target="https://www.procyclingstats.com/rider/filippo-baroncini" TargetMode="External"/><Relationship Id="rId672" Type="http://schemas.openxmlformats.org/officeDocument/2006/relationships/hyperlink" Target="https://www.procyclingstats.com/rider/robigzon-leandro-oyola" TargetMode="External"/><Relationship Id="rId1095" Type="http://schemas.openxmlformats.org/officeDocument/2006/relationships/hyperlink" Target="https://www.procyclingstats.com/rider/gorka-sorarrain" TargetMode="External"/><Relationship Id="rId22" Type="http://schemas.openxmlformats.org/officeDocument/2006/relationships/hyperlink" Target="https://www.procyclingstats.com/rider/olav-kooij" TargetMode="External"/><Relationship Id="rId118" Type="http://schemas.openxmlformats.org/officeDocument/2006/relationships/hyperlink" Target="https://www.procyclingstats.com/rider/nils-politt" TargetMode="External"/><Relationship Id="rId325" Type="http://schemas.openxmlformats.org/officeDocument/2006/relationships/hyperlink" Target="https://www.procyclingstats.com/rider/koen-bouwman" TargetMode="External"/><Relationship Id="rId532" Type="http://schemas.openxmlformats.org/officeDocument/2006/relationships/hyperlink" Target="https://www.procyclingstats.com/rider/oscar-riesebeek" TargetMode="External"/><Relationship Id="rId977" Type="http://schemas.openxmlformats.org/officeDocument/2006/relationships/hyperlink" Target="https://www.procyclingstats.com/rider/tobias-muller1" TargetMode="External"/><Relationship Id="rId171" Type="http://schemas.openxmlformats.org/officeDocument/2006/relationships/hyperlink" Target="https://www.procyclingstats.com/rider/michael-storer" TargetMode="External"/><Relationship Id="rId837" Type="http://schemas.openxmlformats.org/officeDocument/2006/relationships/hyperlink" Target="https://www.procyclingstats.com/rider/adam-de-vos" TargetMode="External"/><Relationship Id="rId1022" Type="http://schemas.openxmlformats.org/officeDocument/2006/relationships/hyperlink" Target="https://www.procyclingstats.com/rider/carl-frederik-bevort" TargetMode="External"/><Relationship Id="rId269" Type="http://schemas.openxmlformats.org/officeDocument/2006/relationships/hyperlink" Target="https://www.procyclingstats.com/rider/jason-tesson" TargetMode="External"/><Relationship Id="rId476" Type="http://schemas.openxmlformats.org/officeDocument/2006/relationships/hyperlink" Target="https://www.procyclingstats.com/rider/adne-van-engelen" TargetMode="External"/><Relationship Id="rId683" Type="http://schemas.openxmlformats.org/officeDocument/2006/relationships/hyperlink" Target="https://www.procyclingstats.com/rider/tim-torn-teutenberg" TargetMode="External"/><Relationship Id="rId890" Type="http://schemas.openxmlformats.org/officeDocument/2006/relationships/hyperlink" Target="https://www.procyclingstats.com/rider/gianmarco-garofoli" TargetMode="External"/><Relationship Id="rId904" Type="http://schemas.openxmlformats.org/officeDocument/2006/relationships/hyperlink" Target="https://www.procyclingstats.com/rider/tuur-dens" TargetMode="External"/><Relationship Id="rId33" Type="http://schemas.openxmlformats.org/officeDocument/2006/relationships/hyperlink" Target="https://www.procyclingstats.com/rider/brandon-mcnulty" TargetMode="External"/><Relationship Id="rId129" Type="http://schemas.openxmlformats.org/officeDocument/2006/relationships/hyperlink" Target="https://www.procyclingstats.com/rider/mattia-cattaneo" TargetMode="External"/><Relationship Id="rId336" Type="http://schemas.openxmlformats.org/officeDocument/2006/relationships/hyperlink" Target="https://www.procyclingstats.com/rider/lucas-hamilton" TargetMode="External"/><Relationship Id="rId543" Type="http://schemas.openxmlformats.org/officeDocument/2006/relationships/hyperlink" Target="https://www.procyclingstats.com/rider/igor-arrieta-lizarraga" TargetMode="External"/><Relationship Id="rId988" Type="http://schemas.openxmlformats.org/officeDocument/2006/relationships/hyperlink" Target="https://www.procyclingstats.com/rider/joao-macedo" TargetMode="External"/><Relationship Id="rId182" Type="http://schemas.openxmlformats.org/officeDocument/2006/relationships/hyperlink" Target="https://www.procyclingstats.com/rider/matthew-dinham" TargetMode="External"/><Relationship Id="rId403" Type="http://schemas.openxmlformats.org/officeDocument/2006/relationships/hyperlink" Target="https://www.procyclingstats.com/rider/peter-sagan" TargetMode="External"/><Relationship Id="rId750" Type="http://schemas.openxmlformats.org/officeDocument/2006/relationships/hyperlink" Target="https://www.procyclingstats.com/rider/alex-molenaar" TargetMode="External"/><Relationship Id="rId848" Type="http://schemas.openxmlformats.org/officeDocument/2006/relationships/hyperlink" Target="https://www.procyclingstats.com/rider/giacomo-ballabio" TargetMode="External"/><Relationship Id="rId1033" Type="http://schemas.openxmlformats.org/officeDocument/2006/relationships/hyperlink" Target="https://www.procyclingstats.com/rider/florian-stork" TargetMode="External"/><Relationship Id="rId487" Type="http://schemas.openxmlformats.org/officeDocument/2006/relationships/hyperlink" Target="https://www.procyclingstats.com/rider/jordi-lopez-caravaca" TargetMode="External"/><Relationship Id="rId610" Type="http://schemas.openxmlformats.org/officeDocument/2006/relationships/hyperlink" Target="https://www.procyclingstats.com/rider/thomas-pesenti" TargetMode="External"/><Relationship Id="rId694" Type="http://schemas.openxmlformats.org/officeDocument/2006/relationships/hyperlink" Target="https://www.procyclingstats.com/rider/matteo-fabbro" TargetMode="External"/><Relationship Id="rId708" Type="http://schemas.openxmlformats.org/officeDocument/2006/relationships/hyperlink" Target="https://www.procyclingstats.com/rider/anders-skaarseth" TargetMode="External"/><Relationship Id="rId915" Type="http://schemas.openxmlformats.org/officeDocument/2006/relationships/hyperlink" Target="https://www.procyclingstats.com/rider/kazushige-kuboki" TargetMode="External"/><Relationship Id="rId347" Type="http://schemas.openxmlformats.org/officeDocument/2006/relationships/hyperlink" Target="https://www.procyclingstats.com/rider/lawson-craddock" TargetMode="External"/><Relationship Id="rId999" Type="http://schemas.openxmlformats.org/officeDocument/2006/relationships/hyperlink" Target="https://www.procyclingstats.com/rider/paul-magnier" TargetMode="External"/><Relationship Id="rId1100" Type="http://schemas.openxmlformats.org/officeDocument/2006/relationships/hyperlink" Target="https://www.procyclingstats.com/rider/tyler-stites" TargetMode="External"/><Relationship Id="rId44" Type="http://schemas.openxmlformats.org/officeDocument/2006/relationships/hyperlink" Target="https://www.procyclingstats.com/rider/einer-augusto-rubio-reyes" TargetMode="External"/><Relationship Id="rId554" Type="http://schemas.openxmlformats.org/officeDocument/2006/relationships/hyperlink" Target="https://www.procyclingstats.com/rider/oscar-cabedo" TargetMode="External"/><Relationship Id="rId761" Type="http://schemas.openxmlformats.org/officeDocument/2006/relationships/hyperlink" Target="https://www.procyclingstats.com/rider/filip-maciejuk" TargetMode="External"/><Relationship Id="rId859" Type="http://schemas.openxmlformats.org/officeDocument/2006/relationships/hyperlink" Target="https://www.procyclingstats.com/rider/brady-gilmore" TargetMode="External"/><Relationship Id="rId193" Type="http://schemas.openxmlformats.org/officeDocument/2006/relationships/hyperlink" Target="https://www.procyclingstats.com/rider/benoit-cosnefroy" TargetMode="External"/><Relationship Id="rId207" Type="http://schemas.openxmlformats.org/officeDocument/2006/relationships/hyperlink" Target="https://www.procyclingstats.com/rider/andrea-pasqualon" TargetMode="External"/><Relationship Id="rId414" Type="http://schemas.openxmlformats.org/officeDocument/2006/relationships/hyperlink" Target="https://www.procyclingstats.com/rider/ruben-fernandez" TargetMode="External"/><Relationship Id="rId498" Type="http://schemas.openxmlformats.org/officeDocument/2006/relationships/hyperlink" Target="https://www.procyclingstats.com/rider/mathys-rondel" TargetMode="External"/><Relationship Id="rId621" Type="http://schemas.openxmlformats.org/officeDocument/2006/relationships/hyperlink" Target="https://www.procyclingstats.com/rider/mario-aparicio-munoz" TargetMode="External"/><Relationship Id="rId1044" Type="http://schemas.openxmlformats.org/officeDocument/2006/relationships/hyperlink" Target="https://www.procyclingstats.com/rider/francisco-mancebo" TargetMode="External"/><Relationship Id="rId260" Type="http://schemas.openxmlformats.org/officeDocument/2006/relationships/hyperlink" Target="https://www.procyclingstats.com/rider/max-kanter" TargetMode="External"/><Relationship Id="rId719" Type="http://schemas.openxmlformats.org/officeDocument/2006/relationships/hyperlink" Target="https://www.procyclingstats.com/rider/marceli-boguslawski" TargetMode="External"/><Relationship Id="rId926" Type="http://schemas.openxmlformats.org/officeDocument/2006/relationships/hyperlink" Target="https://www.procyclingstats.com/rider/torbjorn-andre-roed1" TargetMode="External"/><Relationship Id="rId55" Type="http://schemas.openxmlformats.org/officeDocument/2006/relationships/hyperlink" Target="https://www.procyclingstats.com/rider/toms-skujins" TargetMode="External"/><Relationship Id="rId120" Type="http://schemas.openxmlformats.org/officeDocument/2006/relationships/hyperlink" Target="https://www.procyclingstats.com/rider/mathieu-burgaudeau" TargetMode="External"/><Relationship Id="rId358" Type="http://schemas.openxmlformats.org/officeDocument/2006/relationships/hyperlink" Target="https://www.procyclingstats.com/rider/dion-smith" TargetMode="External"/><Relationship Id="rId565" Type="http://schemas.openxmlformats.org/officeDocument/2006/relationships/hyperlink" Target="https://www.procyclingstats.com/rider/robin-froidevaux" TargetMode="External"/><Relationship Id="rId772" Type="http://schemas.openxmlformats.org/officeDocument/2006/relationships/hyperlink" Target="https://www.procyclingstats.com/rider/martin-urianstad" TargetMode="External"/><Relationship Id="rId218" Type="http://schemas.openxmlformats.org/officeDocument/2006/relationships/hyperlink" Target="https://www.procyclingstats.com/rider/roger-adria" TargetMode="External"/><Relationship Id="rId425" Type="http://schemas.openxmlformats.org/officeDocument/2006/relationships/hyperlink" Target="https://www.procyclingstats.com/rider/nicolas-zukowsky" TargetMode="External"/><Relationship Id="rId632" Type="http://schemas.openxmlformats.org/officeDocument/2006/relationships/hyperlink" Target="https://www.procyclingstats.com/rider/louis-blouwe" TargetMode="External"/><Relationship Id="rId1055" Type="http://schemas.openxmlformats.org/officeDocument/2006/relationships/hyperlink" Target="https://www.procyclingstats.com/rider/vladyslav-makogon" TargetMode="External"/><Relationship Id="rId271" Type="http://schemas.openxmlformats.org/officeDocument/2006/relationships/hyperlink" Target="https://www.procyclingstats.com/rider/filippo-fiorelli" TargetMode="External"/><Relationship Id="rId937" Type="http://schemas.openxmlformats.org/officeDocument/2006/relationships/hyperlink" Target="https://www.procyclingstats.com/rider/yoeri-havik" TargetMode="External"/><Relationship Id="rId66" Type="http://schemas.openxmlformats.org/officeDocument/2006/relationships/hyperlink" Target="https://www.procyclingstats.com/rider/florian-vermeersch" TargetMode="External"/><Relationship Id="rId131" Type="http://schemas.openxmlformats.org/officeDocument/2006/relationships/hyperlink" Target="https://www.procyclingstats.com/rider/jasper-de-buyst" TargetMode="External"/><Relationship Id="rId369" Type="http://schemas.openxmlformats.org/officeDocument/2006/relationships/hyperlink" Target="https://www.procyclingstats.com/rider/alex-kirsch" TargetMode="External"/><Relationship Id="rId576" Type="http://schemas.openxmlformats.org/officeDocument/2006/relationships/hyperlink" Target="https://www.procyclingstats.com/rider/anders-halland-johannessen" TargetMode="External"/><Relationship Id="rId783" Type="http://schemas.openxmlformats.org/officeDocument/2006/relationships/hyperlink" Target="https://www.procyclingstats.com/rider/alejandro-ropero" TargetMode="External"/><Relationship Id="rId990" Type="http://schemas.openxmlformats.org/officeDocument/2006/relationships/hyperlink" Target="https://www.procyclingstats.com/rider/ivan-cobo-cayon" TargetMode="External"/><Relationship Id="rId229" Type="http://schemas.openxmlformats.org/officeDocument/2006/relationships/hyperlink" Target="https://www.procyclingstats.com/rider/louis-barre" TargetMode="External"/><Relationship Id="rId436" Type="http://schemas.openxmlformats.org/officeDocument/2006/relationships/hyperlink" Target="https://www.procyclingstats.com/rider/josef-cerny" TargetMode="External"/><Relationship Id="rId643" Type="http://schemas.openxmlformats.org/officeDocument/2006/relationships/hyperlink" Target="https://www.procyclingstats.com/rider/dimitri-peyskens" TargetMode="External"/><Relationship Id="rId1066" Type="http://schemas.openxmlformats.org/officeDocument/2006/relationships/hyperlink" Target="https://www.procyclingstats.com/rider/max-kroonen" TargetMode="External"/><Relationship Id="rId850" Type="http://schemas.openxmlformats.org/officeDocument/2006/relationships/hyperlink" Target="https://www.procyclingstats.com/rider/drew-morey" TargetMode="External"/><Relationship Id="rId948" Type="http://schemas.openxmlformats.org/officeDocument/2006/relationships/hyperlink" Target="https://www.procyclingstats.com/rider/stinus-kaempe" TargetMode="External"/><Relationship Id="rId77" Type="http://schemas.openxmlformats.org/officeDocument/2006/relationships/hyperlink" Target="https://www.procyclingstats.com/rider/jasper-stuyven" TargetMode="External"/><Relationship Id="rId282" Type="http://schemas.openxmlformats.org/officeDocument/2006/relationships/hyperlink" Target="https://www.procyclingstats.com/rider/james-knox" TargetMode="External"/><Relationship Id="rId503" Type="http://schemas.openxmlformats.org/officeDocument/2006/relationships/hyperlink" Target="https://www.procyclingstats.com/rider/nairo-quintana" TargetMode="External"/><Relationship Id="rId587" Type="http://schemas.openxmlformats.org/officeDocument/2006/relationships/hyperlink" Target="https://www.procyclingstats.com/rider/mathijs-paasschens" TargetMode="External"/><Relationship Id="rId710" Type="http://schemas.openxmlformats.org/officeDocument/2006/relationships/hyperlink" Target="https://www.procyclingstats.com/rider/victor-de-la-parte" TargetMode="External"/><Relationship Id="rId808" Type="http://schemas.openxmlformats.org/officeDocument/2006/relationships/hyperlink" Target="https://www.procyclingstats.com/rider/marcos-omar-mendez" TargetMode="External"/><Relationship Id="rId8" Type="http://schemas.openxmlformats.org/officeDocument/2006/relationships/hyperlink" Target="https://www.procyclingstats.com/rider/jasper-philipsen" TargetMode="External"/><Relationship Id="rId142" Type="http://schemas.openxmlformats.org/officeDocument/2006/relationships/hyperlink" Target="https://www.procyclingstats.com/rider/sergio-higuita" TargetMode="External"/><Relationship Id="rId447" Type="http://schemas.openxmlformats.org/officeDocument/2006/relationships/hyperlink" Target="https://www.procyclingstats.com/rider/nathan-earle" TargetMode="External"/><Relationship Id="rId794" Type="http://schemas.openxmlformats.org/officeDocument/2006/relationships/hyperlink" Target="https://www.procyclingstats.com/rider/lukas-postlberger" TargetMode="External"/><Relationship Id="rId1077" Type="http://schemas.openxmlformats.org/officeDocument/2006/relationships/hyperlink" Target="https://www.procyclingstats.com/rider/victor-vercouillie" TargetMode="External"/><Relationship Id="rId654" Type="http://schemas.openxmlformats.org/officeDocument/2006/relationships/hyperlink" Target="https://www.procyclingstats.com/rider/valentin-retailleau" TargetMode="External"/><Relationship Id="rId861" Type="http://schemas.openxmlformats.org/officeDocument/2006/relationships/hyperlink" Target="https://www.procyclingstats.com/rider/hamish-mckenzie" TargetMode="External"/><Relationship Id="rId959" Type="http://schemas.openxmlformats.org/officeDocument/2006/relationships/hyperlink" Target="https://www.procyclingstats.com/rider/luke-mudgway" TargetMode="External"/><Relationship Id="rId293" Type="http://schemas.openxmlformats.org/officeDocument/2006/relationships/hyperlink" Target="https://www.procyclingstats.com/rider/ivo-emanuel-alves" TargetMode="External"/><Relationship Id="rId307" Type="http://schemas.openxmlformats.org/officeDocument/2006/relationships/hyperlink" Target="https://www.procyclingstats.com/rider/javier-romo" TargetMode="External"/><Relationship Id="rId514" Type="http://schemas.openxmlformats.org/officeDocument/2006/relationships/hyperlink" Target="https://www.procyclingstats.com/rider/andrea-piccolo" TargetMode="External"/><Relationship Id="rId721" Type="http://schemas.openxmlformats.org/officeDocument/2006/relationships/hyperlink" Target="https://www.procyclingstats.com/rider/joey-rosskopf" TargetMode="External"/><Relationship Id="rId88" Type="http://schemas.openxmlformats.org/officeDocument/2006/relationships/hyperlink" Target="https://www.procyclingstats.com/rider/tao-geoghegan-hart" TargetMode="External"/><Relationship Id="rId153" Type="http://schemas.openxmlformats.org/officeDocument/2006/relationships/hyperlink" Target="https://www.procyclingstats.com/rider/magnus-cort-nielsen" TargetMode="External"/><Relationship Id="rId360" Type="http://schemas.openxmlformats.org/officeDocument/2006/relationships/hyperlink" Target="https://www.procyclingstats.com/rider/bert-van-lerberghe" TargetMode="External"/><Relationship Id="rId598" Type="http://schemas.openxmlformats.org/officeDocument/2006/relationships/hyperlink" Target="https://www.procyclingstats.com/rider/andre-drege" TargetMode="External"/><Relationship Id="rId819" Type="http://schemas.openxmlformats.org/officeDocument/2006/relationships/hyperlink" Target="https://www.procyclingstats.com/rider/mulu-kinfe-hailemichael" TargetMode="External"/><Relationship Id="rId1004" Type="http://schemas.openxmlformats.org/officeDocument/2006/relationships/hyperlink" Target="https://www.procyclingstats.com/rider/magnus-bak-klaris" TargetMode="External"/><Relationship Id="rId220" Type="http://schemas.openxmlformats.org/officeDocument/2006/relationships/hyperlink" Target="https://www.procyclingstats.com/rider/sjoerd-bax" TargetMode="External"/><Relationship Id="rId458" Type="http://schemas.openxmlformats.org/officeDocument/2006/relationships/hyperlink" Target="https://www.procyclingstats.com/rider/chris-hamilton" TargetMode="External"/><Relationship Id="rId665" Type="http://schemas.openxmlformats.org/officeDocument/2006/relationships/hyperlink" Target="https://www.procyclingstats.com/rider/loe-van-belle" TargetMode="External"/><Relationship Id="rId872" Type="http://schemas.openxmlformats.org/officeDocument/2006/relationships/hyperlink" Target="https://www.procyclingstats.com/rider/ruslan-aliyev" TargetMode="External"/><Relationship Id="rId1088" Type="http://schemas.openxmlformats.org/officeDocument/2006/relationships/hyperlink" Target="https://www.procyclingstats.com/rider/marien-bogerd" TargetMode="External"/><Relationship Id="rId15" Type="http://schemas.openxmlformats.org/officeDocument/2006/relationships/hyperlink" Target="https://www.procyclingstats.com/rider/arnaud-de-lie" TargetMode="External"/><Relationship Id="rId318" Type="http://schemas.openxmlformats.org/officeDocument/2006/relationships/hyperlink" Target="https://www.procyclingstats.com/rider/martin-marcellusi" TargetMode="External"/><Relationship Id="rId525" Type="http://schemas.openxmlformats.org/officeDocument/2006/relationships/hyperlink" Target="https://www.procyclingstats.com/rider/jimmy-janssens" TargetMode="External"/><Relationship Id="rId732" Type="http://schemas.openxmlformats.org/officeDocument/2006/relationships/hyperlink" Target="https://www.procyclingstats.com/rider/thomas-champion" TargetMode="External"/><Relationship Id="rId99" Type="http://schemas.openxmlformats.org/officeDocument/2006/relationships/hyperlink" Target="https://www.procyclingstats.com/rider/romain-gregoire1" TargetMode="External"/><Relationship Id="rId164" Type="http://schemas.openxmlformats.org/officeDocument/2006/relationships/hyperlink" Target="https://www.procyclingstats.com/rider/vincenzo-albanese" TargetMode="External"/><Relationship Id="rId371" Type="http://schemas.openxmlformats.org/officeDocument/2006/relationships/hyperlink" Target="https://www.procyclingstats.com/rider/leo-hayter" TargetMode="External"/><Relationship Id="rId1015" Type="http://schemas.openxmlformats.org/officeDocument/2006/relationships/hyperlink" Target="https://www.procyclingstats.com/rider/pierre-thierry" TargetMode="External"/><Relationship Id="rId469" Type="http://schemas.openxmlformats.org/officeDocument/2006/relationships/hyperlink" Target="https://www.procyclingstats.com/rider/joan-bou" TargetMode="External"/><Relationship Id="rId676" Type="http://schemas.openxmlformats.org/officeDocument/2006/relationships/hyperlink" Target="https://www.procyclingstats.com/rider/pierre-gautherat" TargetMode="External"/><Relationship Id="rId883" Type="http://schemas.openxmlformats.org/officeDocument/2006/relationships/hyperlink" Target="https://www.procyclingstats.com/rider/charlesetienne-chretien" TargetMode="External"/><Relationship Id="rId1099" Type="http://schemas.openxmlformats.org/officeDocument/2006/relationships/hyperlink" Target="https://www.procyclingstats.com/rider/tyler-williams" TargetMode="External"/><Relationship Id="rId26" Type="http://schemas.openxmlformats.org/officeDocument/2006/relationships/hyperlink" Target="https://www.procyclingstats.com/rider/stefan-kung" TargetMode="External"/><Relationship Id="rId231" Type="http://schemas.openxmlformats.org/officeDocument/2006/relationships/hyperlink" Target="https://www.procyclingstats.com/rider/thomas-gloag" TargetMode="External"/><Relationship Id="rId329" Type="http://schemas.openxmlformats.org/officeDocument/2006/relationships/hyperlink" Target="https://www.procyclingstats.com/rider/jakob-fuglsang" TargetMode="External"/><Relationship Id="rId536" Type="http://schemas.openxmlformats.org/officeDocument/2006/relationships/hyperlink" Target="https://www.procyclingstats.com/rider/mauricio-moreira" TargetMode="External"/><Relationship Id="rId175" Type="http://schemas.openxmlformats.org/officeDocument/2006/relationships/hyperlink" Target="https://www.procyclingstats.com/rider/sep-vanmarcke" TargetMode="External"/><Relationship Id="rId743" Type="http://schemas.openxmlformats.org/officeDocument/2006/relationships/hyperlink" Target="https://www.procyclingstats.com/rider/gal-glivar" TargetMode="External"/><Relationship Id="rId950" Type="http://schemas.openxmlformats.org/officeDocument/2006/relationships/hyperlink" Target="https://www.procyclingstats.com/rider/dominik-bauer" TargetMode="External"/><Relationship Id="rId1026" Type="http://schemas.openxmlformats.org/officeDocument/2006/relationships/hyperlink" Target="https://www.procyclingstats.com/rider/jan-christen" TargetMode="External"/><Relationship Id="rId382" Type="http://schemas.openxmlformats.org/officeDocument/2006/relationships/hyperlink" Target="https://www.procyclingstats.com/rider/alec-segaert" TargetMode="External"/><Relationship Id="rId603" Type="http://schemas.openxmlformats.org/officeDocument/2006/relationships/hyperlink" Target="https://www.procyclingstats.com/rider/joren-bloem2" TargetMode="External"/><Relationship Id="rId687" Type="http://schemas.openxmlformats.org/officeDocument/2006/relationships/hyperlink" Target="https://www.procyclingstats.com/rider/matheo-vercher" TargetMode="External"/><Relationship Id="rId810" Type="http://schemas.openxmlformats.org/officeDocument/2006/relationships/hyperlink" Target="https://www.procyclingstats.com/rider/ariel-maximiliano-richeze" TargetMode="External"/><Relationship Id="rId908" Type="http://schemas.openxmlformats.org/officeDocument/2006/relationships/hyperlink" Target="https://www.procyclingstats.com/rider/matias-malmberg" TargetMode="External"/><Relationship Id="rId242" Type="http://schemas.openxmlformats.org/officeDocument/2006/relationships/hyperlink" Target="https://www.procyclingstats.com/rider/damien-howson" TargetMode="External"/><Relationship Id="rId894" Type="http://schemas.openxmlformats.org/officeDocument/2006/relationships/hyperlink" Target="https://www.procyclingstats.com/rider/alessandro-santaromita" TargetMode="External"/><Relationship Id="rId37" Type="http://schemas.openxmlformats.org/officeDocument/2006/relationships/hyperlink" Target="https://www.procyclingstats.com/rider/thibaut-pinot" TargetMode="External"/><Relationship Id="rId102" Type="http://schemas.openxmlformats.org/officeDocument/2006/relationships/hyperlink" Target="https://www.procyclingstats.com/rider/ethan-hayter" TargetMode="External"/><Relationship Id="rId547" Type="http://schemas.openxmlformats.org/officeDocument/2006/relationships/hyperlink" Target="https://www.procyclingstats.com/rider/odd-christian-eiking" TargetMode="External"/><Relationship Id="rId754" Type="http://schemas.openxmlformats.org/officeDocument/2006/relationships/hyperlink" Target="https://www.procyclingstats.com/rider/alexander-krieger" TargetMode="External"/><Relationship Id="rId961" Type="http://schemas.openxmlformats.org/officeDocument/2006/relationships/hyperlink" Target="https://www.procyclingstats.com/rider/jelle-johannink" TargetMode="External"/><Relationship Id="rId90" Type="http://schemas.openxmlformats.org/officeDocument/2006/relationships/hyperlink" Target="https://www.procyclingstats.com/rider/felix-grossschartner" TargetMode="External"/><Relationship Id="rId186" Type="http://schemas.openxmlformats.org/officeDocument/2006/relationships/hyperlink" Target="https://www.procyclingstats.com/rider/laurens-de-plus" TargetMode="External"/><Relationship Id="rId393" Type="http://schemas.openxmlformats.org/officeDocument/2006/relationships/hyperlink" Target="https://www.procyclingstats.com/rider/benjamin-prades-reverter" TargetMode="External"/><Relationship Id="rId407" Type="http://schemas.openxmlformats.org/officeDocument/2006/relationships/hyperlink" Target="https://www.procyclingstats.com/rider/marco-haller" TargetMode="External"/><Relationship Id="rId614" Type="http://schemas.openxmlformats.org/officeDocument/2006/relationships/hyperlink" Target="https://www.procyclingstats.com/rider/bilguunjargal-erdenebat" TargetMode="External"/><Relationship Id="rId821" Type="http://schemas.openxmlformats.org/officeDocument/2006/relationships/hyperlink" Target="https://www.procyclingstats.com/rider/kiya-rogora" TargetMode="External"/><Relationship Id="rId1037" Type="http://schemas.openxmlformats.org/officeDocument/2006/relationships/hyperlink" Target="https://www.procyclingstats.com/rider/jarri-stravers" TargetMode="External"/><Relationship Id="rId253" Type="http://schemas.openxmlformats.org/officeDocument/2006/relationships/hyperlink" Target="https://www.procyclingstats.com/rider/daniel-felipe-martinez" TargetMode="External"/><Relationship Id="rId460" Type="http://schemas.openxmlformats.org/officeDocument/2006/relationships/hyperlink" Target="https://www.procyclingstats.com/rider/james-piccoli" TargetMode="External"/><Relationship Id="rId698" Type="http://schemas.openxmlformats.org/officeDocument/2006/relationships/hyperlink" Target="https://www.procyclingstats.com/rider/jhonatan-restrepo" TargetMode="External"/><Relationship Id="rId919" Type="http://schemas.openxmlformats.org/officeDocument/2006/relationships/hyperlink" Target="https://www.procyclingstats.com/rider/jose-vicente-toribio" TargetMode="External"/><Relationship Id="rId1090" Type="http://schemas.openxmlformats.org/officeDocument/2006/relationships/hyperlink" Target="https://www.procyclingstats.com/rider/iver-knotten" TargetMode="External"/><Relationship Id="rId1104" Type="http://schemas.openxmlformats.org/officeDocument/2006/relationships/hyperlink" Target="https://www.procyclingstats.com/rider/lauri-tamm" TargetMode="External"/><Relationship Id="rId48" Type="http://schemas.openxmlformats.org/officeDocument/2006/relationships/hyperlink" Target="https://www.procyclingstats.com/rider/tim-merlier" TargetMode="External"/><Relationship Id="rId113" Type="http://schemas.openxmlformats.org/officeDocument/2006/relationships/hyperlink" Target="https://www.procyclingstats.com/rider/jack-haig" TargetMode="External"/><Relationship Id="rId320" Type="http://schemas.openxmlformats.org/officeDocument/2006/relationships/hyperlink" Target="https://www.procyclingstats.com/rider/oscar-sevilla" TargetMode="External"/><Relationship Id="rId558" Type="http://schemas.openxmlformats.org/officeDocument/2006/relationships/hyperlink" Target="https://www.procyclingstats.com/rider/mattia-bais" TargetMode="External"/><Relationship Id="rId765" Type="http://schemas.openxmlformats.org/officeDocument/2006/relationships/hyperlink" Target="https://www.procyclingstats.com/rider/kent-main" TargetMode="External"/><Relationship Id="rId972" Type="http://schemas.openxmlformats.org/officeDocument/2006/relationships/hyperlink" Target="https://www.procyclingstats.com/rider/jon-agirre" TargetMode="External"/><Relationship Id="rId197" Type="http://schemas.openxmlformats.org/officeDocument/2006/relationships/hyperlink" Target="https://www.procyclingstats.com/rider/florian-senechal" TargetMode="External"/><Relationship Id="rId418" Type="http://schemas.openxmlformats.org/officeDocument/2006/relationships/hyperlink" Target="https://www.procyclingstats.com/rider/anatoliy-budyak" TargetMode="External"/><Relationship Id="rId625" Type="http://schemas.openxmlformats.org/officeDocument/2006/relationships/hyperlink" Target="https://www.procyclingstats.com/rider/mihael-stajnar" TargetMode="External"/><Relationship Id="rId832" Type="http://schemas.openxmlformats.org/officeDocument/2006/relationships/hyperlink" Target="https://www.procyclingstats.com/rider/joseph-blackmore" TargetMode="External"/><Relationship Id="rId1048" Type="http://schemas.openxmlformats.org/officeDocument/2006/relationships/hyperlink" Target="https://www.procyclingstats.com/rider/antonio-morgado" TargetMode="External"/><Relationship Id="rId264" Type="http://schemas.openxmlformats.org/officeDocument/2006/relationships/hyperlink" Target="https://www.procyclingstats.com/rider/gianni-vermeersch" TargetMode="External"/><Relationship Id="rId471" Type="http://schemas.openxmlformats.org/officeDocument/2006/relationships/hyperlink" Target="https://www.procyclingstats.com/rider/alexander-edmondson" TargetMode="External"/><Relationship Id="rId59" Type="http://schemas.openxmlformats.org/officeDocument/2006/relationships/hyperlink" Target="https://www.procyclingstats.com/rider/ion-izagirre" TargetMode="External"/><Relationship Id="rId124" Type="http://schemas.openxmlformats.org/officeDocument/2006/relationships/hyperlink" Target="https://www.procyclingstats.com/rider/victor-lafay" TargetMode="External"/><Relationship Id="rId569" Type="http://schemas.openxmlformats.org/officeDocument/2006/relationships/hyperlink" Target="https://www.procyclingstats.com/rider/scott-mcgill" TargetMode="External"/><Relationship Id="rId776" Type="http://schemas.openxmlformats.org/officeDocument/2006/relationships/hyperlink" Target="https://www.procyclingstats.com/rider/polychronis-tzortzakis" TargetMode="External"/><Relationship Id="rId983" Type="http://schemas.openxmlformats.org/officeDocument/2006/relationships/hyperlink" Target="https://www.procyclingstats.com/rider/diogo-narciso" TargetMode="External"/><Relationship Id="rId331" Type="http://schemas.openxmlformats.org/officeDocument/2006/relationships/hyperlink" Target="https://www.procyclingstats.com/rider/jake-stewart" TargetMode="External"/><Relationship Id="rId429" Type="http://schemas.openxmlformats.org/officeDocument/2006/relationships/hyperlink" Target="https://www.procyclingstats.com/rider/sasha-weemaes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mohamad-izzat-hilmi-abdul-halil" TargetMode="External"/><Relationship Id="rId843" Type="http://schemas.openxmlformats.org/officeDocument/2006/relationships/hyperlink" Target="https://www.procyclingstats.com/rider/nathan-vandepitte" TargetMode="External"/><Relationship Id="rId275" Type="http://schemas.openxmlformats.org/officeDocument/2006/relationships/hyperlink" Target="https://www.procyclingstats.com/rider/stan-dewulf" TargetMode="External"/><Relationship Id="rId482" Type="http://schemas.openxmlformats.org/officeDocument/2006/relationships/hyperlink" Target="https://www.procyclingstats.com/rider/kevin-ledanois" TargetMode="External"/><Relationship Id="rId703" Type="http://schemas.openxmlformats.org/officeDocument/2006/relationships/hyperlink" Target="https://www.procyclingstats.com/rider/fabio-felline" TargetMode="External"/><Relationship Id="rId910" Type="http://schemas.openxmlformats.org/officeDocument/2006/relationships/hyperlink" Target="https://www.procyclingstats.com/rider/jakob-egholm" TargetMode="External"/><Relationship Id="rId135" Type="http://schemas.openxmlformats.org/officeDocument/2006/relationships/hyperlink" Target="https://www.procyclingstats.com/rider/john-degenkolb" TargetMode="External"/><Relationship Id="rId342" Type="http://schemas.openxmlformats.org/officeDocument/2006/relationships/hyperlink" Target="https://www.procyclingstats.com/rider/daniel-mclay" TargetMode="External"/><Relationship Id="rId787" Type="http://schemas.openxmlformats.org/officeDocument/2006/relationships/hyperlink" Target="https://www.procyclingstats.com/rider/samuel-gaze" TargetMode="External"/><Relationship Id="rId994" Type="http://schemas.openxmlformats.org/officeDocument/2006/relationships/hyperlink" Target="https://www.procyclingstats.com/rider/mikel-iturria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ames-whelan" TargetMode="External"/><Relationship Id="rId854" Type="http://schemas.openxmlformats.org/officeDocument/2006/relationships/hyperlink" Target="https://www.procyclingstats.com/rider/jetse-bol" TargetMode="External"/><Relationship Id="rId286" Type="http://schemas.openxmlformats.org/officeDocument/2006/relationships/hyperlink" Target="https://www.procyclingstats.com/rider/lionel-taminiaux" TargetMode="External"/><Relationship Id="rId493" Type="http://schemas.openxmlformats.org/officeDocument/2006/relationships/hyperlink" Target="https://www.procyclingstats.com/rider/niklas-larsen" TargetMode="External"/><Relationship Id="rId507" Type="http://schemas.openxmlformats.org/officeDocument/2006/relationships/hyperlink" Target="https://www.procyclingstats.com/rider/robert-stannard" TargetMode="External"/><Relationship Id="rId714" Type="http://schemas.openxmlformats.org/officeDocument/2006/relationships/hyperlink" Target="https://www.procyclingstats.com/rider/romain-cardis" TargetMode="External"/><Relationship Id="rId921" Type="http://schemas.openxmlformats.org/officeDocument/2006/relationships/hyperlink" Target="https://www.procyclingstats.com/rider/kevin-mccambridge" TargetMode="External"/><Relationship Id="rId50" Type="http://schemas.openxmlformats.org/officeDocument/2006/relationships/hyperlink" Target="https://www.procyclingstats.com/rider/guillaume-martin" TargetMode="External"/><Relationship Id="rId146" Type="http://schemas.openxmlformats.org/officeDocument/2006/relationships/hyperlink" Target="https://www.procyclingstats.com/rider/phil-bauhaus" TargetMode="External"/><Relationship Id="rId353" Type="http://schemas.openxmlformats.org/officeDocument/2006/relationships/hyperlink" Target="https://www.procyclingstats.com/rider/samuel-watson" TargetMode="External"/><Relationship Id="rId560" Type="http://schemas.openxmlformats.org/officeDocument/2006/relationships/hyperlink" Target="https://www.procyclingstats.com/rider/frederico-figueiredo" TargetMode="External"/><Relationship Id="rId798" Type="http://schemas.openxmlformats.org/officeDocument/2006/relationships/hyperlink" Target="https://www.procyclingstats.com/rider/azzedine-lagab" TargetMode="External"/><Relationship Id="rId213" Type="http://schemas.openxmlformats.org/officeDocument/2006/relationships/hyperlink" Target="https://www.procyclingstats.com/rider/sylvain-moniquet" TargetMode="External"/><Relationship Id="rId420" Type="http://schemas.openxmlformats.org/officeDocument/2006/relationships/hyperlink" Target="https://www.procyclingstats.com/rider/gleb-syritsa" TargetMode="External"/><Relationship Id="rId658" Type="http://schemas.openxmlformats.org/officeDocument/2006/relationships/hyperlink" Target="https://www.procyclingstats.com/rider/jesus-del-pino" TargetMode="External"/><Relationship Id="rId865" Type="http://schemas.openxmlformats.org/officeDocument/2006/relationships/hyperlink" Target="https://www.procyclingstats.com/rider/terry-kusuma" TargetMode="External"/><Relationship Id="rId1050" Type="http://schemas.openxmlformats.org/officeDocument/2006/relationships/hyperlink" Target="https://www.procyclingstats.com/rider/enzo-boulet" TargetMode="External"/><Relationship Id="rId297" Type="http://schemas.openxmlformats.org/officeDocument/2006/relationships/hyperlink" Target="https://www.procyclingstats.com/rider/william-junior-lecerf" TargetMode="External"/><Relationship Id="rId518" Type="http://schemas.openxmlformats.org/officeDocument/2006/relationships/hyperlink" Target="https://www.procyclingstats.com/rider/marc-sarreau" TargetMode="External"/><Relationship Id="rId725" Type="http://schemas.openxmlformats.org/officeDocument/2006/relationships/hyperlink" Target="https://www.procyclingstats.com/rider/andre-carvalho" TargetMode="External"/><Relationship Id="rId932" Type="http://schemas.openxmlformats.org/officeDocument/2006/relationships/hyperlink" Target="https://www.procyclingstats.com/rider/maurice-ballerstedt" TargetMode="External"/><Relationship Id="rId157" Type="http://schemas.openxmlformats.org/officeDocument/2006/relationships/hyperlink" Target="https://www.procyclingstats.com/rider/matteo-sobrero" TargetMode="External"/><Relationship Id="rId364" Type="http://schemas.openxmlformats.org/officeDocument/2006/relationships/hyperlink" Target="https://www.procyclingstats.com/rider/gregor-muhlberger" TargetMode="External"/><Relationship Id="rId1008" Type="http://schemas.openxmlformats.org/officeDocument/2006/relationships/hyperlink" Target="https://www.procyclingstats.com/rider/marc-brustenga-masague" TargetMode="External"/><Relationship Id="rId61" Type="http://schemas.openxmlformats.org/officeDocument/2006/relationships/hyperlink" Target="https://www.procyclingstats.com/rider/axel-zingle" TargetMode="External"/><Relationship Id="rId571" Type="http://schemas.openxmlformats.org/officeDocument/2006/relationships/hyperlink" Target="https://www.procyclingstats.com/rider/zdenek-stybar" TargetMode="External"/><Relationship Id="rId669" Type="http://schemas.openxmlformats.org/officeDocument/2006/relationships/hyperlink" Target="https://www.procyclingstats.com/rider/mathis-le-berre" TargetMode="External"/><Relationship Id="rId876" Type="http://schemas.openxmlformats.org/officeDocument/2006/relationships/hyperlink" Target="https://www.procyclingstats.com/rider/filippo-magli2" TargetMode="External"/><Relationship Id="rId19" Type="http://schemas.openxmlformats.org/officeDocument/2006/relationships/hyperlink" Target="https://www.procyclingstats.com/rider/mikel-landa" TargetMode="External"/><Relationship Id="rId224" Type="http://schemas.openxmlformats.org/officeDocument/2006/relationships/hyperlink" Target="https://www.procyclingstats.com/rider/cedric-beullens" TargetMode="External"/><Relationship Id="rId431" Type="http://schemas.openxmlformats.org/officeDocument/2006/relationships/hyperlink" Target="https://www.procyclingstats.com/rider/alessandro-tonelli" TargetMode="External"/><Relationship Id="rId529" Type="http://schemas.openxmlformats.org/officeDocument/2006/relationships/hyperlink" Target="https://www.procyclingstats.com/rider/maciej-bodnar" TargetMode="External"/><Relationship Id="rId736" Type="http://schemas.openxmlformats.org/officeDocument/2006/relationships/hyperlink" Target="https://www.procyclingstats.com/rider/jesse-ewart" TargetMode="External"/><Relationship Id="rId1061" Type="http://schemas.openxmlformats.org/officeDocument/2006/relationships/hyperlink" Target="https://www.procyclingstats.com/rider/gijs-van-hoecke" TargetMode="External"/><Relationship Id="rId168" Type="http://schemas.openxmlformats.org/officeDocument/2006/relationships/hyperlink" Target="https://www.procyclingstats.com/rider/georg-zimmermann" TargetMode="External"/><Relationship Id="rId943" Type="http://schemas.openxmlformats.org/officeDocument/2006/relationships/hyperlink" Target="https://www.procyclingstats.com/rider/marcel-camprubi" TargetMode="External"/><Relationship Id="rId1019" Type="http://schemas.openxmlformats.org/officeDocument/2006/relationships/hyperlink" Target="https://www.procyclingstats.com/rider/radoslaw-fratczak" TargetMode="External"/><Relationship Id="rId72" Type="http://schemas.openxmlformats.org/officeDocument/2006/relationships/hyperlink" Target="https://www.procyclingstats.com/rider/arnaud-demare" TargetMode="External"/><Relationship Id="rId375" Type="http://schemas.openxmlformats.org/officeDocument/2006/relationships/hyperlink" Target="https://www.procyclingstats.com/rider/jenno-berckmoes" TargetMode="External"/><Relationship Id="rId582" Type="http://schemas.openxmlformats.org/officeDocument/2006/relationships/hyperlink" Target="https://www.procyclingstats.com/rider/floris-de-tier" TargetMode="External"/><Relationship Id="rId803" Type="http://schemas.openxmlformats.org/officeDocument/2006/relationships/hyperlink" Target="https://www.procyclingstats.com/rider/natnael-berhane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thibau-nys" TargetMode="External"/><Relationship Id="rId442" Type="http://schemas.openxmlformats.org/officeDocument/2006/relationships/hyperlink" Target="https://www.procyclingstats.com/rider/mathias-norsgaard" TargetMode="External"/><Relationship Id="rId887" Type="http://schemas.openxmlformats.org/officeDocument/2006/relationships/hyperlink" Target="https://www.procyclingstats.com/rider/dario-lillo" TargetMode="External"/><Relationship Id="rId1072" Type="http://schemas.openxmlformats.org/officeDocument/2006/relationships/hyperlink" Target="https://www.procyclingstats.com/rider/youcef-reguigui" TargetMode="External"/><Relationship Id="rId302" Type="http://schemas.openxmlformats.org/officeDocument/2006/relationships/hyperlink" Target="https://www.procyclingstats.com/rider/julien-bernard" TargetMode="External"/><Relationship Id="rId747" Type="http://schemas.openxmlformats.org/officeDocument/2006/relationships/hyperlink" Target="https://www.procyclingstats.com/rider/jules-hesters" TargetMode="External"/><Relationship Id="rId954" Type="http://schemas.openxmlformats.org/officeDocument/2006/relationships/hyperlink" Target="https://www.procyclingstats.com/rider/nils-sinschek" TargetMode="External"/><Relationship Id="rId83" Type="http://schemas.openxmlformats.org/officeDocument/2006/relationships/hyperlink" Target="https://www.procyclingstats.com/rider/jay-vine" TargetMode="External"/><Relationship Id="rId179" Type="http://schemas.openxmlformats.org/officeDocument/2006/relationships/hyperlink" Target="https://www.procyclingstats.com/rider/henok-mulubrhan" TargetMode="External"/><Relationship Id="rId386" Type="http://schemas.openxmlformats.org/officeDocument/2006/relationships/hyperlink" Target="https://www.procyclingstats.com/rider/lilian-calmejane" TargetMode="External"/><Relationship Id="rId593" Type="http://schemas.openxmlformats.org/officeDocument/2006/relationships/hyperlink" Target="https://www.procyclingstats.com/rider/oscar-pelegri" TargetMode="External"/><Relationship Id="rId607" Type="http://schemas.openxmlformats.org/officeDocument/2006/relationships/hyperlink" Target="https://www.procyclingstats.com/rider/tord-gudmestad" TargetMode="External"/><Relationship Id="rId814" Type="http://schemas.openxmlformats.org/officeDocument/2006/relationships/hyperlink" Target="https://www.procyclingstats.com/rider/cesar-nicolas-paredes" TargetMode="External"/><Relationship Id="rId246" Type="http://schemas.openxmlformats.org/officeDocument/2006/relationships/hyperlink" Target="https://www.procyclingstats.com/rider/georg-steinhauser" TargetMode="External"/><Relationship Id="rId453" Type="http://schemas.openxmlformats.org/officeDocument/2006/relationships/hyperlink" Target="https://www.procyclingstats.com/rider/jason-osborne" TargetMode="External"/><Relationship Id="rId660" Type="http://schemas.openxmlformats.org/officeDocument/2006/relationships/hyperlink" Target="https://www.procyclingstats.com/rider/nicklas-amdi-pedersen" TargetMode="External"/><Relationship Id="rId898" Type="http://schemas.openxmlformats.org/officeDocument/2006/relationships/hyperlink" Target="https://www.procyclingstats.com/rider/alvaro-jose-hodeg" TargetMode="External"/><Relationship Id="rId1083" Type="http://schemas.openxmlformats.org/officeDocument/2006/relationships/hyperlink" Target="https://www.procyclingstats.com/rider/binyan-ma" TargetMode="External"/><Relationship Id="rId106" Type="http://schemas.openxmlformats.org/officeDocument/2006/relationships/hyperlink" Target="https://www.procyclingstats.com/rider/lorenzo-rota" TargetMode="External"/><Relationship Id="rId313" Type="http://schemas.openxmlformats.org/officeDocument/2006/relationships/hyperlink" Target="https://www.procyclingstats.com/rider/brent-van-moer" TargetMode="External"/><Relationship Id="rId758" Type="http://schemas.openxmlformats.org/officeDocument/2006/relationships/hyperlink" Target="https://www.procyclingstats.com/rider/dusan-rajovic" TargetMode="External"/><Relationship Id="rId965" Type="http://schemas.openxmlformats.org/officeDocument/2006/relationships/hyperlink" Target="https://www.procyclingstats.com/rider/cedrik-bakke-christophersen" TargetMode="External"/><Relationship Id="rId10" Type="http://schemas.openxmlformats.org/officeDocument/2006/relationships/hyperlink" Target="https://www.procyclingstats.com/rider/mattias-skjelmose-jensen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logan-currie" TargetMode="External"/><Relationship Id="rId520" Type="http://schemas.openxmlformats.org/officeDocument/2006/relationships/hyperlink" Target="https://www.procyclingstats.com/rider/lorrenzo-manzin" TargetMode="External"/><Relationship Id="rId618" Type="http://schemas.openxmlformats.org/officeDocument/2006/relationships/hyperlink" Target="https://www.procyclingstats.com/rider/marcelo-felipe" TargetMode="External"/><Relationship Id="rId825" Type="http://schemas.openxmlformats.org/officeDocument/2006/relationships/hyperlink" Target="https://www.procyclingstats.com/rider/louis-bendixen" TargetMode="External"/><Relationship Id="rId257" Type="http://schemas.openxmlformats.org/officeDocument/2006/relationships/hyperlink" Target="https://www.procyclingstats.com/rider/quinten-hermans" TargetMode="External"/><Relationship Id="rId464" Type="http://schemas.openxmlformats.org/officeDocument/2006/relationships/hyperlink" Target="https://www.procyclingstats.com/rider/jens-reynders" TargetMode="External"/><Relationship Id="rId1010" Type="http://schemas.openxmlformats.org/officeDocument/2006/relationships/hyperlink" Target="https://www.procyclingstats.com/rider/vincent-van-hemelen" TargetMode="External"/><Relationship Id="rId1094" Type="http://schemas.openxmlformats.org/officeDocument/2006/relationships/hyperlink" Target="https://www.procyclingstats.com/rider/gleb-karpenko" TargetMode="External"/><Relationship Id="rId117" Type="http://schemas.openxmlformats.org/officeDocument/2006/relationships/hyperlink" Target="https://www.procyclingstats.com/rider/rafal-majka" TargetMode="External"/><Relationship Id="rId671" Type="http://schemas.openxmlformats.org/officeDocument/2006/relationships/hyperlink" Target="https://www.procyclingstats.com/rider/alexandre-balmer" TargetMode="External"/><Relationship Id="rId769" Type="http://schemas.openxmlformats.org/officeDocument/2006/relationships/hyperlink" Target="https://www.procyclingstats.com/rider/michael-schwarzmann" TargetMode="External"/><Relationship Id="rId976" Type="http://schemas.openxmlformats.org/officeDocument/2006/relationships/hyperlink" Target="https://www.procyclingstats.com/rider/mads-ostergaard-kristensen" TargetMode="External"/><Relationship Id="rId324" Type="http://schemas.openxmlformats.org/officeDocument/2006/relationships/hyperlink" Target="https://www.procyclingstats.com/rider/hugo-hofstetter" TargetMode="External"/><Relationship Id="rId531" Type="http://schemas.openxmlformats.org/officeDocument/2006/relationships/hyperlink" Target="https://www.procyclingstats.com/rider/jonathan-lastra" TargetMode="External"/><Relationship Id="rId629" Type="http://schemas.openxmlformats.org/officeDocument/2006/relationships/hyperlink" Target="https://www.procyclingstats.com/rider/antoine-debons" TargetMode="External"/><Relationship Id="rId836" Type="http://schemas.openxmlformats.org/officeDocument/2006/relationships/hyperlink" Target="https://www.procyclingstats.com/rider/jonas-rutsch" TargetMode="External"/><Relationship Id="rId1021" Type="http://schemas.openxmlformats.org/officeDocument/2006/relationships/hyperlink" Target="https://www.procyclingstats.com/rider/vlad-van-mechelen" TargetMode="External"/><Relationship Id="rId903" Type="http://schemas.openxmlformats.org/officeDocument/2006/relationships/hyperlink" Target="https://www.procyclingstats.com/rider/sander-de-pestel" TargetMode="External"/><Relationship Id="rId32" Type="http://schemas.openxmlformats.org/officeDocument/2006/relationships/hyperlink" Target="https://www.procyclingstats.com/rider/romain-bardet" TargetMode="External"/><Relationship Id="rId181" Type="http://schemas.openxmlformats.org/officeDocument/2006/relationships/hyperlink" Target="https://www.procyclingstats.com/rider/ben-zwiehoff" TargetMode="External"/><Relationship Id="rId279" Type="http://schemas.openxmlformats.org/officeDocument/2006/relationships/hyperlink" Target="https://www.procyclingstats.com/rider/daan-hoole" TargetMode="External"/><Relationship Id="rId486" Type="http://schemas.openxmlformats.org/officeDocument/2006/relationships/hyperlink" Target="https://www.procyclingstats.com/rider/sean-flynn" TargetMode="External"/><Relationship Id="rId693" Type="http://schemas.openxmlformats.org/officeDocument/2006/relationships/hyperlink" Target="https://www.procyclingstats.com/rider/luke-durbridge" TargetMode="External"/><Relationship Id="rId139" Type="http://schemas.openxmlformats.org/officeDocument/2006/relationships/hyperlink" Target="https://www.procyclingstats.com/rider/paul-penhoet" TargetMode="External"/><Relationship Id="rId346" Type="http://schemas.openxmlformats.org/officeDocument/2006/relationships/hyperlink" Target="https://www.procyclingstats.com/rider/nikias-arndt" TargetMode="External"/><Relationship Id="rId553" Type="http://schemas.openxmlformats.org/officeDocument/2006/relationships/hyperlink" Target="https://www.procyclingstats.com/rider/omar-fraile" TargetMode="External"/><Relationship Id="rId760" Type="http://schemas.openxmlformats.org/officeDocument/2006/relationships/hyperlink" Target="https://www.procyclingstats.com/rider/lluis-guillermo-mas" TargetMode="External"/><Relationship Id="rId998" Type="http://schemas.openxmlformats.org/officeDocument/2006/relationships/hyperlink" Target="https://www.procyclingstats.com/rider/andrea-pietrobon" TargetMode="External"/><Relationship Id="rId206" Type="http://schemas.openxmlformats.org/officeDocument/2006/relationships/hyperlink" Target="https://www.procyclingstats.com/rider/rohan-dennis" TargetMode="External"/><Relationship Id="rId413" Type="http://schemas.openxmlformats.org/officeDocument/2006/relationships/hyperlink" Target="https://www.procyclingstats.com/rider/kevin-geniets" TargetMode="External"/><Relationship Id="rId858" Type="http://schemas.openxmlformats.org/officeDocument/2006/relationships/hyperlink" Target="https://www.procyclingstats.com/rider/liam-walsh" TargetMode="External"/><Relationship Id="rId1043" Type="http://schemas.openxmlformats.org/officeDocument/2006/relationships/hyperlink" Target="https://www.procyclingstats.com/rider/bold-iderbold" TargetMode="External"/><Relationship Id="rId620" Type="http://schemas.openxmlformats.org/officeDocument/2006/relationships/hyperlink" Target="https://www.procyclingstats.com/rider/miguel-angel-fernandez-ruiz" TargetMode="External"/><Relationship Id="rId718" Type="http://schemas.openxmlformats.org/officeDocument/2006/relationships/hyperlink" Target="https://www.procyclingstats.com/rider/antonio-nibali" TargetMode="External"/><Relationship Id="rId925" Type="http://schemas.openxmlformats.org/officeDocument/2006/relationships/hyperlink" Target="https://www.procyclingstats.com/rider/maximilien-juillard" TargetMode="External"/><Relationship Id="rId54" Type="http://schemas.openxmlformats.org/officeDocument/2006/relationships/hyperlink" Target="https://www.procyclingstats.com/rider/lennard-kamna" TargetMode="External"/><Relationship Id="rId270" Type="http://schemas.openxmlformats.org/officeDocument/2006/relationships/hyperlink" Target="https://www.procyclingstats.com/rider/jakub-mareczko" TargetMode="External"/><Relationship Id="rId130" Type="http://schemas.openxmlformats.org/officeDocument/2006/relationships/hyperlink" Target="https://www.procyclingstats.com/rider/davide-ballerini" TargetMode="External"/><Relationship Id="rId368" Type="http://schemas.openxmlformats.org/officeDocument/2006/relationships/hyperlink" Target="https://www.procyclingstats.com/rider/jonas-gregaard" TargetMode="External"/><Relationship Id="rId575" Type="http://schemas.openxmlformats.org/officeDocument/2006/relationships/hyperlink" Target="https://www.procyclingstats.com/rider/reinardt-janse-van-rensburg" TargetMode="External"/><Relationship Id="rId782" Type="http://schemas.openxmlformats.org/officeDocument/2006/relationships/hyperlink" Target="https://www.procyclingstats.com/rider/willie-smit" TargetMode="External"/><Relationship Id="rId228" Type="http://schemas.openxmlformats.org/officeDocument/2006/relationships/hyperlink" Target="https://www.procyclingstats.com/rider/cristian-scaroni" TargetMode="External"/><Relationship Id="rId435" Type="http://schemas.openxmlformats.org/officeDocument/2006/relationships/hyperlink" Target="https://www.procyclingstats.com/rider/gianluca-brambilla" TargetMode="External"/><Relationship Id="rId642" Type="http://schemas.openxmlformats.org/officeDocument/2006/relationships/hyperlink" Target="https://www.procyclingstats.com/rider/ceriel-desal" TargetMode="External"/><Relationship Id="rId1065" Type="http://schemas.openxmlformats.org/officeDocument/2006/relationships/hyperlink" Target="https://www.procyclingstats.com/rider/huub-artz" TargetMode="External"/><Relationship Id="rId502" Type="http://schemas.openxmlformats.org/officeDocument/2006/relationships/hyperlink" Target="https://www.procyclingstats.com/rider/julien-trarieux" TargetMode="External"/><Relationship Id="rId947" Type="http://schemas.openxmlformats.org/officeDocument/2006/relationships/hyperlink" Target="https://www.procyclingstats.com/rider/silvan-dillier" TargetMode="External"/><Relationship Id="rId76" Type="http://schemas.openxmlformats.org/officeDocument/2006/relationships/hyperlink" Target="https://www.procyclingstats.com/rider/julian-alaphilippe" TargetMode="External"/><Relationship Id="rId807" Type="http://schemas.openxmlformats.org/officeDocument/2006/relationships/hyperlink" Target="https://www.procyclingstats.com/rider/tomas-contte" TargetMode="External"/><Relationship Id="rId292" Type="http://schemas.openxmlformats.org/officeDocument/2006/relationships/hyperlink" Target="https://www.procyclingstats.com/rider/laurenz-rex" TargetMode="External"/><Relationship Id="rId597" Type="http://schemas.openxmlformats.org/officeDocument/2006/relationships/hyperlink" Target="https://www.procyclingstats.com/rider/antonio-manuel-sousa-ferreira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rocyclingstats.com/race/trofeo-laigueglia/2024/overview" TargetMode="External"/><Relationship Id="rId13" Type="http://schemas.openxmlformats.org/officeDocument/2006/relationships/hyperlink" Target="https://www.procyclingstats.com/race/nokere-koers/2024/overview" TargetMode="External"/><Relationship Id="rId18" Type="http://schemas.openxmlformats.org/officeDocument/2006/relationships/hyperlink" Target="https://www.procyclingstats.com/race/classic-loire-atlantique/2024/overview" TargetMode="External"/><Relationship Id="rId3" Type="http://schemas.openxmlformats.org/officeDocument/2006/relationships/hyperlink" Target="https://www.procyclingstats.com/race/faun-ardeche-classic/2024/overview" TargetMode="External"/><Relationship Id="rId21" Type="http://schemas.openxmlformats.org/officeDocument/2006/relationships/hyperlink" Target="https://www.procyclingstats.com/race/settimana-internazionale-coppi-e-bartali/2024/overview" TargetMode="External"/><Relationship Id="rId7" Type="http://schemas.openxmlformats.org/officeDocument/2006/relationships/hyperlink" Target="https://www.procyclingstats.com/race/gran-camino/2024/overview" TargetMode="External"/><Relationship Id="rId12" Type="http://schemas.openxmlformats.org/officeDocument/2006/relationships/hyperlink" Target="https://www.procyclingstats.com/race/tirreno-adriatico/2024/overview" TargetMode="External"/><Relationship Id="rId17" Type="http://schemas.openxmlformats.org/officeDocument/2006/relationships/hyperlink" Target="https://www.procyclingstats.com/race/bredene-koksijde-classic/2024/overview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rocyclingstats.com/race/classic-var/2024/overview" TargetMode="External"/><Relationship Id="rId16" Type="http://schemas.openxmlformats.org/officeDocument/2006/relationships/hyperlink" Target="https://www.procyclingstats.com/race/tour-de-taiwan/2024/overview" TargetMode="External"/><Relationship Id="rId20" Type="http://schemas.openxmlformats.org/officeDocument/2006/relationships/hyperlink" Target="https://www.procyclingstats.com/race/milano-sanremo/2024/overview" TargetMode="External"/><Relationship Id="rId1" Type="http://schemas.openxmlformats.org/officeDocument/2006/relationships/hyperlink" Target="https://www.procyclingstats.com/race/tour-of-antalya/2024/overview" TargetMode="External"/><Relationship Id="rId6" Type="http://schemas.openxmlformats.org/officeDocument/2006/relationships/hyperlink" Target="https://www.procyclingstats.com/race/tour-of-rwanda/2024/overview" TargetMode="External"/><Relationship Id="rId11" Type="http://schemas.openxmlformats.org/officeDocument/2006/relationships/hyperlink" Target="https://www.procyclingstats.com/race/paris-nice/2024/overview" TargetMode="External"/><Relationship Id="rId24" Type="http://schemas.openxmlformats.org/officeDocument/2006/relationships/hyperlink" Target="https://www.procyclingstats.com/race/gent-wevelgem/2024/overview" TargetMode="External"/><Relationship Id="rId5" Type="http://schemas.openxmlformats.org/officeDocument/2006/relationships/hyperlink" Target="https://www.procyclingstats.com/race/kuurne-brussel-kuurne/2024/overview" TargetMode="External"/><Relationship Id="rId15" Type="http://schemas.openxmlformats.org/officeDocument/2006/relationships/hyperlink" Target="https://www.procyclingstats.com/race/gp-de-denain/2024/overview" TargetMode="External"/><Relationship Id="rId23" Type="http://schemas.openxmlformats.org/officeDocument/2006/relationships/hyperlink" Target="https://www.procyclingstats.com/race/oxyclean-classic-brugge-de-panne/2024/overview" TargetMode="External"/><Relationship Id="rId10" Type="http://schemas.openxmlformats.org/officeDocument/2006/relationships/hyperlink" Target="https://www.procyclingstats.com/race/strade-bianche/2024/overview" TargetMode="External"/><Relationship Id="rId19" Type="http://schemas.openxmlformats.org/officeDocument/2006/relationships/hyperlink" Target="https://www.procyclingstats.com/race/cholet-pays-de-loire/2024/overview" TargetMode="External"/><Relationship Id="rId4" Type="http://schemas.openxmlformats.org/officeDocument/2006/relationships/hyperlink" Target="https://www.procyclingstats.com/race/la-drome-classic/2024/overview" TargetMode="External"/><Relationship Id="rId9" Type="http://schemas.openxmlformats.org/officeDocument/2006/relationships/hyperlink" Target="https://www.procyclingstats.com/race/grote-prijs-jean-pierre-monsere/2024/overview" TargetMode="External"/><Relationship Id="rId14" Type="http://schemas.openxmlformats.org/officeDocument/2006/relationships/hyperlink" Target="https://www.procyclingstats.com/race/milano-torino/2024/overview" TargetMode="External"/><Relationship Id="rId22" Type="http://schemas.openxmlformats.org/officeDocument/2006/relationships/hyperlink" Target="https://www.procyclingstats.com/race/la-roue-tourangelle/2024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H2680"/>
  <sheetViews>
    <sheetView tabSelected="1" zoomScale="88" zoomScaleNormal="88" workbookViewId="0"/>
  </sheetViews>
  <sheetFormatPr defaultColWidth="11.42578125" defaultRowHeight="12.75"/>
  <cols>
    <col min="1" max="1" width="5.7109375" style="1" customWidth="1"/>
    <col min="2" max="2" width="22" customWidth="1"/>
    <col min="3" max="3" width="11.7109375" customWidth="1"/>
    <col min="4" max="4" width="13" customWidth="1"/>
    <col min="5" max="5" width="15.7109375" style="1" customWidth="1"/>
    <col min="6" max="6" width="14.855468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285156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</cols>
  <sheetData>
    <row r="1" spans="1:216" s="3" customFormat="1" ht="23.25">
      <c r="A1" s="214" t="s">
        <v>4314</v>
      </c>
      <c r="G1" s="129"/>
      <c r="J1"/>
      <c r="K1" s="214" t="s">
        <v>4315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9.75">
      <c r="A2" s="27"/>
      <c r="B2" s="206" t="s">
        <v>1600</v>
      </c>
      <c r="D2" s="206" t="s">
        <v>1523</v>
      </c>
      <c r="E2" s="27" t="s">
        <v>1880</v>
      </c>
      <c r="F2" s="27"/>
      <c r="G2" s="17" t="s">
        <v>40</v>
      </c>
      <c r="H2" s="206" t="s">
        <v>1599</v>
      </c>
      <c r="J2" s="207"/>
      <c r="K2" s="397" t="s">
        <v>2728</v>
      </c>
      <c r="L2" s="101"/>
      <c r="M2" s="206" t="s">
        <v>1523</v>
      </c>
      <c r="N2" s="27" t="s">
        <v>1880</v>
      </c>
      <c r="O2" s="27"/>
      <c r="P2" s="17" t="s">
        <v>40</v>
      </c>
      <c r="Q2" s="17" t="s">
        <v>150</v>
      </c>
      <c r="R2" s="448"/>
      <c r="S2" s="448"/>
      <c r="T2" s="448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12" t="s">
        <v>0</v>
      </c>
      <c r="B3" s="63" t="s">
        <v>735</v>
      </c>
      <c r="D3" s="283" t="s">
        <v>4055</v>
      </c>
      <c r="E3" s="317" t="s">
        <v>4162</v>
      </c>
      <c r="G3" s="67">
        <f>$IP$785</f>
        <v>740</v>
      </c>
      <c r="H3" s="291" t="s">
        <v>3404</v>
      </c>
      <c r="I3" s="478"/>
      <c r="J3" s="312" t="s">
        <v>0</v>
      </c>
      <c r="K3" s="63" t="s">
        <v>735</v>
      </c>
      <c r="M3" s="283" t="s">
        <v>4055</v>
      </c>
      <c r="N3" s="317" t="s">
        <v>4162</v>
      </c>
      <c r="P3" s="67">
        <f>$IP$785-0</f>
        <v>740</v>
      </c>
      <c r="Q3" s="326">
        <v>121</v>
      </c>
      <c r="R3" s="317"/>
      <c r="S3" s="449"/>
      <c r="T3" s="137"/>
      <c r="U3" s="287"/>
      <c r="V3" s="67"/>
      <c r="W3" s="67"/>
      <c r="X3" s="287"/>
      <c r="Y3" s="67"/>
      <c r="Z3" s="28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87"/>
      <c r="AL3" s="67"/>
      <c r="AM3" s="50"/>
      <c r="AN3" s="364"/>
      <c r="AO3" s="364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12" t="s">
        <v>2</v>
      </c>
      <c r="B4" s="63" t="s">
        <v>2083</v>
      </c>
      <c r="D4" s="87" t="s">
        <v>4071</v>
      </c>
      <c r="E4" s="317" t="s">
        <v>4158</v>
      </c>
      <c r="G4" s="67">
        <f>$AZ$785</f>
        <v>733.40000000000009</v>
      </c>
      <c r="H4" s="291" t="s">
        <v>3404</v>
      </c>
      <c r="I4" s="478"/>
      <c r="J4" s="312" t="s">
        <v>2</v>
      </c>
      <c r="K4" s="63" t="s">
        <v>155</v>
      </c>
      <c r="M4" s="87" t="s">
        <v>4071</v>
      </c>
      <c r="N4" s="317" t="s">
        <v>4158</v>
      </c>
      <c r="P4" s="67">
        <f>$AZ$785-22</f>
        <v>711.40000000000009</v>
      </c>
      <c r="Q4" s="326">
        <v>120</v>
      </c>
      <c r="S4" s="449"/>
      <c r="T4" s="13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67"/>
      <c r="AF4" s="67"/>
      <c r="AG4" s="287"/>
      <c r="AH4" s="67"/>
      <c r="AI4" s="67"/>
      <c r="AJ4" s="67"/>
      <c r="AK4" s="67"/>
      <c r="AL4" s="67"/>
      <c r="AM4" s="50"/>
      <c r="AN4" s="364"/>
      <c r="AO4" s="364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12" t="s">
        <v>3</v>
      </c>
      <c r="B5" s="63" t="s">
        <v>728</v>
      </c>
      <c r="D5" s="87" t="s">
        <v>4067</v>
      </c>
      <c r="E5" s="317" t="s">
        <v>2676</v>
      </c>
      <c r="G5" s="67">
        <f>$NC$785</f>
        <v>683.99999999999989</v>
      </c>
      <c r="H5" s="291" t="s">
        <v>3404</v>
      </c>
      <c r="I5" s="478"/>
      <c r="J5" s="312" t="s">
        <v>3</v>
      </c>
      <c r="K5" s="63" t="s">
        <v>2560</v>
      </c>
      <c r="M5" s="283" t="s">
        <v>4114</v>
      </c>
      <c r="N5" s="317" t="s">
        <v>4174</v>
      </c>
      <c r="P5" s="67">
        <f>$ABH$785-0</f>
        <v>671.2</v>
      </c>
      <c r="Q5" s="326">
        <v>119</v>
      </c>
      <c r="R5" s="317"/>
      <c r="S5" s="450"/>
      <c r="T5" s="137"/>
      <c r="U5" s="67"/>
      <c r="V5" s="67"/>
      <c r="W5" s="287"/>
      <c r="X5" s="67"/>
      <c r="Y5" s="67"/>
      <c r="Z5" s="67"/>
      <c r="AA5" s="287"/>
      <c r="AB5" s="287"/>
      <c r="AC5" s="67"/>
      <c r="AD5" s="67"/>
      <c r="AE5" s="287"/>
      <c r="AF5" s="67"/>
      <c r="AG5" s="287"/>
      <c r="AH5" s="287"/>
      <c r="AI5" s="287"/>
      <c r="AJ5" s="287"/>
      <c r="AK5" s="287"/>
      <c r="AL5" s="67"/>
      <c r="AM5" s="50"/>
      <c r="AN5" s="364"/>
      <c r="AO5" s="364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12" t="s">
        <v>5</v>
      </c>
      <c r="B6" s="63" t="s">
        <v>2560</v>
      </c>
      <c r="D6" s="283" t="s">
        <v>4114</v>
      </c>
      <c r="E6" s="317" t="s">
        <v>4174</v>
      </c>
      <c r="G6" s="67">
        <f>$ABH$785</f>
        <v>671.2</v>
      </c>
      <c r="H6" s="291" t="s">
        <v>3404</v>
      </c>
      <c r="I6" s="478"/>
      <c r="J6" s="312" t="s">
        <v>5</v>
      </c>
      <c r="K6" s="63" t="s">
        <v>4009</v>
      </c>
      <c r="M6" s="282" t="s">
        <v>4129</v>
      </c>
      <c r="N6" s="317" t="s">
        <v>2682</v>
      </c>
      <c r="P6" s="67">
        <f>$AQW$785-8.4</f>
        <v>637.1</v>
      </c>
      <c r="Q6" s="326">
        <v>118</v>
      </c>
      <c r="S6" s="450"/>
      <c r="T6" s="137"/>
      <c r="U6" s="287"/>
      <c r="V6" s="287"/>
      <c r="W6" s="67"/>
      <c r="X6" s="287"/>
      <c r="Y6" s="67"/>
      <c r="Z6" s="287"/>
      <c r="AA6" s="287"/>
      <c r="AB6" s="287"/>
      <c r="AC6" s="287"/>
      <c r="AD6" s="287"/>
      <c r="AE6" s="287"/>
      <c r="AF6" s="287"/>
      <c r="AG6" s="287"/>
      <c r="AH6" s="67"/>
      <c r="AI6" s="287"/>
      <c r="AJ6" s="287"/>
      <c r="AK6" s="287"/>
      <c r="AL6" s="287"/>
      <c r="AM6" s="50"/>
      <c r="AN6" s="364"/>
      <c r="AO6" s="364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12" t="s">
        <v>7</v>
      </c>
      <c r="B7" s="63" t="s">
        <v>2543</v>
      </c>
      <c r="D7" s="87" t="s">
        <v>4126</v>
      </c>
      <c r="E7" s="317" t="s">
        <v>4175</v>
      </c>
      <c r="G7" s="67">
        <f>$AGV$785</f>
        <v>657.0999999999998</v>
      </c>
      <c r="H7" s="291" t="s">
        <v>3404</v>
      </c>
      <c r="I7" s="478"/>
      <c r="J7" s="312" t="s">
        <v>7</v>
      </c>
      <c r="K7" s="28" t="s">
        <v>21</v>
      </c>
      <c r="M7" s="87" t="s">
        <v>4052</v>
      </c>
      <c r="N7" s="317" t="s">
        <v>2670</v>
      </c>
      <c r="P7" s="67">
        <f>$G$785-0</f>
        <v>633.99999999999989</v>
      </c>
      <c r="Q7" s="326">
        <v>117</v>
      </c>
      <c r="S7" s="450"/>
      <c r="T7" s="137"/>
      <c r="U7" s="287"/>
      <c r="V7" s="287"/>
      <c r="W7" s="287"/>
      <c r="X7" s="67"/>
      <c r="Y7" s="287"/>
      <c r="Z7" s="287"/>
      <c r="AA7" s="287"/>
      <c r="AB7" s="287"/>
      <c r="AC7" s="287"/>
      <c r="AD7" s="287"/>
      <c r="AE7" s="67"/>
      <c r="AF7" s="287"/>
      <c r="AG7" s="287"/>
      <c r="AH7" s="287"/>
      <c r="AI7" s="287"/>
      <c r="AJ7" s="67"/>
      <c r="AK7" s="287"/>
      <c r="AL7" s="287"/>
      <c r="AM7" s="50"/>
      <c r="AN7" s="364"/>
      <c r="AO7" s="364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12" t="s">
        <v>8</v>
      </c>
      <c r="B8" s="63" t="s">
        <v>4009</v>
      </c>
      <c r="D8" s="282" t="s">
        <v>4129</v>
      </c>
      <c r="E8" s="317" t="s">
        <v>2682</v>
      </c>
      <c r="G8" s="67">
        <f>$AQW$785</f>
        <v>645.5</v>
      </c>
      <c r="H8" s="291" t="s">
        <v>3404</v>
      </c>
      <c r="I8" s="478"/>
      <c r="J8" s="312" t="s">
        <v>8</v>
      </c>
      <c r="K8" s="63" t="s">
        <v>154</v>
      </c>
      <c r="M8" s="87" t="s">
        <v>4044</v>
      </c>
      <c r="N8" s="317" t="s">
        <v>4156</v>
      </c>
      <c r="P8" s="67">
        <f>$AQ$785-0</f>
        <v>627.29999999999995</v>
      </c>
      <c r="Q8" s="326">
        <v>116</v>
      </c>
      <c r="R8" s="317"/>
      <c r="S8" s="450"/>
      <c r="T8" s="137"/>
      <c r="U8" s="287"/>
      <c r="V8" s="287"/>
      <c r="W8" s="287"/>
      <c r="X8" s="287"/>
      <c r="Y8" s="287"/>
      <c r="Z8" s="287"/>
      <c r="AA8" s="67"/>
      <c r="AB8" s="287"/>
      <c r="AC8" s="67"/>
      <c r="AD8" s="287"/>
      <c r="AE8" s="287"/>
      <c r="AF8" s="287"/>
      <c r="AG8" s="287"/>
      <c r="AH8" s="287"/>
      <c r="AI8" s="287"/>
      <c r="AJ8" s="287"/>
      <c r="AK8" s="67"/>
      <c r="AL8" s="287"/>
      <c r="AM8" s="50"/>
      <c r="AN8" s="364"/>
      <c r="AO8" s="364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12" t="s">
        <v>10</v>
      </c>
      <c r="B9" s="63" t="s">
        <v>4186</v>
      </c>
      <c r="D9" s="282" t="s">
        <v>4189</v>
      </c>
      <c r="E9" s="317" t="s">
        <v>4194</v>
      </c>
      <c r="G9" s="67">
        <f>$AZW$785</f>
        <v>639.9</v>
      </c>
      <c r="H9" s="291" t="s">
        <v>3404</v>
      </c>
      <c r="I9" s="478"/>
      <c r="J9" s="312" t="s">
        <v>10</v>
      </c>
      <c r="K9" s="63" t="s">
        <v>2543</v>
      </c>
      <c r="M9" s="87" t="s">
        <v>4126</v>
      </c>
      <c r="N9" s="317" t="s">
        <v>4175</v>
      </c>
      <c r="P9" s="67">
        <f>$AGV$785-35.8</f>
        <v>621.29999999999984</v>
      </c>
      <c r="Q9" s="326">
        <v>115</v>
      </c>
      <c r="S9" s="450"/>
      <c r="T9" s="13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50"/>
      <c r="AN9" s="364"/>
      <c r="AO9" s="364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12" t="s">
        <v>12</v>
      </c>
      <c r="B10" s="28" t="s">
        <v>2513</v>
      </c>
      <c r="D10" s="87" t="s">
        <v>4052</v>
      </c>
      <c r="E10" s="317" t="s">
        <v>2670</v>
      </c>
      <c r="G10" s="67">
        <f>$G$785</f>
        <v>633.99999999999989</v>
      </c>
      <c r="H10" s="291" t="s">
        <v>3404</v>
      </c>
      <c r="I10" s="478"/>
      <c r="J10" s="312" t="s">
        <v>12</v>
      </c>
      <c r="K10" s="63" t="s">
        <v>728</v>
      </c>
      <c r="M10" s="87" t="s">
        <v>4067</v>
      </c>
      <c r="N10" s="317" t="s">
        <v>2676</v>
      </c>
      <c r="P10" s="67">
        <f>$NC$785-71.2</f>
        <v>612.79999999999984</v>
      </c>
      <c r="Q10" s="326">
        <v>114</v>
      </c>
      <c r="S10" s="450"/>
      <c r="T10" s="137"/>
      <c r="U10" s="287"/>
      <c r="V10" s="287"/>
      <c r="W10" s="287"/>
      <c r="X10" s="287"/>
      <c r="Y10" s="287"/>
      <c r="Z10" s="287"/>
      <c r="AA10" s="287"/>
      <c r="AB10" s="287"/>
      <c r="AC10" s="287"/>
      <c r="AD10" s="287"/>
      <c r="AE10" s="287"/>
      <c r="AF10" s="287"/>
      <c r="AG10" s="287"/>
      <c r="AH10" s="67"/>
      <c r="AI10" s="67"/>
      <c r="AJ10" s="287"/>
      <c r="AK10" s="287"/>
      <c r="AL10" s="287"/>
      <c r="AM10" s="50"/>
      <c r="AN10" s="364"/>
      <c r="AO10" s="364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12" t="s">
        <v>14</v>
      </c>
      <c r="B11" s="218" t="s">
        <v>1565</v>
      </c>
      <c r="D11" s="87" t="s">
        <v>4075</v>
      </c>
      <c r="E11" s="317" t="s">
        <v>4169</v>
      </c>
      <c r="G11" s="67">
        <f>$LA$785</f>
        <v>630.5</v>
      </c>
      <c r="H11" s="291" t="s">
        <v>3404</v>
      </c>
      <c r="I11" s="478"/>
      <c r="J11" s="312" t="s">
        <v>14</v>
      </c>
      <c r="K11" s="218" t="s">
        <v>1565</v>
      </c>
      <c r="M11" s="87" t="s">
        <v>4075</v>
      </c>
      <c r="N11" s="317" t="s">
        <v>4169</v>
      </c>
      <c r="P11" s="67">
        <f>$LA$785-26</f>
        <v>604.5</v>
      </c>
      <c r="Q11" s="326">
        <v>113</v>
      </c>
      <c r="S11" s="450"/>
      <c r="T11" s="137"/>
      <c r="U11" s="287"/>
      <c r="V11" s="287"/>
      <c r="W11" s="287"/>
      <c r="X11" s="287"/>
      <c r="Y11" s="287"/>
      <c r="Z11" s="67"/>
      <c r="AA11" s="287"/>
      <c r="AB11" s="287"/>
      <c r="AC11" s="287"/>
      <c r="AD11" s="67"/>
      <c r="AE11" s="287"/>
      <c r="AF11" s="287"/>
      <c r="AG11" s="287"/>
      <c r="AH11" s="287"/>
      <c r="AI11" s="287"/>
      <c r="AJ11" s="287"/>
      <c r="AK11" s="287"/>
      <c r="AL11" s="287"/>
      <c r="AM11" s="50"/>
      <c r="AN11" s="364"/>
      <c r="AO11" s="364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12" t="s">
        <v>16</v>
      </c>
      <c r="B12" s="63" t="s">
        <v>154</v>
      </c>
      <c r="D12" s="87" t="s">
        <v>4044</v>
      </c>
      <c r="E12" s="317" t="s">
        <v>4156</v>
      </c>
      <c r="G12" s="67">
        <f>$AQ$785</f>
        <v>627.29999999999995</v>
      </c>
      <c r="H12" s="291" t="s">
        <v>3404</v>
      </c>
      <c r="I12" s="478"/>
      <c r="J12" s="312" t="s">
        <v>16</v>
      </c>
      <c r="K12" s="63" t="s">
        <v>4186</v>
      </c>
      <c r="M12" s="282" t="s">
        <v>4189</v>
      </c>
      <c r="N12" s="317" t="s">
        <v>4194</v>
      </c>
      <c r="P12" s="67">
        <f>$AZW$785-50</f>
        <v>589.9</v>
      </c>
      <c r="Q12" s="326">
        <v>112</v>
      </c>
      <c r="S12" s="450"/>
      <c r="T12" s="137"/>
      <c r="U12" s="287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50"/>
      <c r="AN12" s="364"/>
      <c r="AO12" s="364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12" t="s">
        <v>18</v>
      </c>
      <c r="B13" s="63" t="s">
        <v>4032</v>
      </c>
      <c r="D13" s="282" t="s">
        <v>4153</v>
      </c>
      <c r="E13" s="317" t="s">
        <v>4193</v>
      </c>
      <c r="G13" s="67">
        <f>$AZE$785</f>
        <v>616.4</v>
      </c>
      <c r="H13" s="291" t="s">
        <v>3404</v>
      </c>
      <c r="I13" s="478"/>
      <c r="J13" s="312" t="s">
        <v>18</v>
      </c>
      <c r="K13" s="218" t="s">
        <v>1561</v>
      </c>
      <c r="M13" s="87" t="s">
        <v>4081</v>
      </c>
      <c r="N13" s="317" t="s">
        <v>4171</v>
      </c>
      <c r="P13" s="67">
        <f>$IY$785-7.8</f>
        <v>588.89999999999986</v>
      </c>
      <c r="Q13" s="326">
        <v>111</v>
      </c>
      <c r="S13" s="449"/>
      <c r="T13" s="137"/>
      <c r="U13" s="287"/>
      <c r="V13" s="287"/>
      <c r="W13" s="287"/>
      <c r="X13" s="287"/>
      <c r="Y13" s="287"/>
      <c r="Z13" s="6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50"/>
      <c r="AN13" s="364"/>
      <c r="AO13" s="364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12" t="s">
        <v>20</v>
      </c>
      <c r="B14" s="218" t="s">
        <v>1561</v>
      </c>
      <c r="D14" s="87" t="s">
        <v>4081</v>
      </c>
      <c r="E14" s="317" t="s">
        <v>4171</v>
      </c>
      <c r="G14" s="67">
        <f>$IY$785</f>
        <v>596.69999999999982</v>
      </c>
      <c r="H14" s="291" t="s">
        <v>3404</v>
      </c>
      <c r="I14" s="478"/>
      <c r="J14" s="312" t="s">
        <v>20</v>
      </c>
      <c r="K14" s="63" t="s">
        <v>4032</v>
      </c>
      <c r="M14" s="282" t="s">
        <v>4153</v>
      </c>
      <c r="N14" s="317" t="s">
        <v>4193</v>
      </c>
      <c r="P14" s="67">
        <f>$AZE$785-30.4</f>
        <v>586</v>
      </c>
      <c r="Q14" s="326">
        <v>110</v>
      </c>
      <c r="S14" s="450"/>
      <c r="T14" s="137"/>
      <c r="U14" s="287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50"/>
      <c r="AN14" s="364"/>
      <c r="AO14" s="364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12" t="s">
        <v>22</v>
      </c>
      <c r="B15" s="63" t="s">
        <v>4029</v>
      </c>
      <c r="D15" s="282" t="s">
        <v>4150</v>
      </c>
      <c r="E15" s="317" t="s">
        <v>4193</v>
      </c>
      <c r="G15" s="67">
        <f>$AYD$785</f>
        <v>594.80000000000007</v>
      </c>
      <c r="H15" s="291" t="s">
        <v>3404</v>
      </c>
      <c r="I15" s="478"/>
      <c r="J15" s="312" t="s">
        <v>22</v>
      </c>
      <c r="K15" s="273" t="s">
        <v>31</v>
      </c>
      <c r="M15" s="87" t="s">
        <v>4043</v>
      </c>
      <c r="N15" s="317" t="s">
        <v>2674</v>
      </c>
      <c r="P15" s="67">
        <f>$BR$785-0</f>
        <v>580.80000000000007</v>
      </c>
      <c r="Q15" s="326">
        <v>109</v>
      </c>
      <c r="S15" s="450"/>
      <c r="T15" s="13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  <c r="AL15" s="287"/>
      <c r="AM15" s="50"/>
      <c r="AN15" s="364"/>
      <c r="AO15" s="364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12" t="s">
        <v>24</v>
      </c>
      <c r="B16" s="273" t="s">
        <v>4041</v>
      </c>
      <c r="D16" s="87" t="s">
        <v>4043</v>
      </c>
      <c r="E16" s="317" t="s">
        <v>2674</v>
      </c>
      <c r="G16" s="67">
        <f>$BR$785</f>
        <v>580.80000000000007</v>
      </c>
      <c r="H16" s="291" t="s">
        <v>3404</v>
      </c>
      <c r="I16" s="478"/>
      <c r="J16" s="312" t="s">
        <v>24</v>
      </c>
      <c r="K16" s="63" t="s">
        <v>740</v>
      </c>
      <c r="M16" s="87" t="s">
        <v>4062</v>
      </c>
      <c r="N16" s="317" t="s">
        <v>2672</v>
      </c>
      <c r="P16" s="67">
        <f>$CA$785-0</f>
        <v>576.19999999999993</v>
      </c>
      <c r="Q16" s="326">
        <v>108</v>
      </c>
      <c r="S16" s="450"/>
      <c r="T16" s="137"/>
      <c r="U16" s="287"/>
      <c r="V16" s="287"/>
      <c r="W16" s="287"/>
      <c r="X16" s="287"/>
      <c r="Y16" s="287"/>
      <c r="Z16" s="287"/>
      <c r="AA16" s="67"/>
      <c r="AB16" s="287"/>
      <c r="AC16" s="287"/>
      <c r="AD16" s="287"/>
      <c r="AE16" s="287"/>
      <c r="AF16" s="287"/>
      <c r="AG16" s="287"/>
      <c r="AH16" s="287"/>
      <c r="AI16" s="287"/>
      <c r="AJ16" s="287"/>
      <c r="AK16" s="67"/>
      <c r="AL16" s="287"/>
      <c r="AM16" s="50"/>
      <c r="AN16" s="364"/>
      <c r="AO16" s="364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12" t="s">
        <v>26</v>
      </c>
      <c r="B17" s="63" t="s">
        <v>740</v>
      </c>
      <c r="D17" s="87" t="s">
        <v>4062</v>
      </c>
      <c r="E17" s="317" t="s">
        <v>2672</v>
      </c>
      <c r="G17" s="67">
        <f>$CA$785</f>
        <v>576.19999999999993</v>
      </c>
      <c r="H17" s="291" t="s">
        <v>3404</v>
      </c>
      <c r="I17" s="478"/>
      <c r="J17" s="312" t="s">
        <v>26</v>
      </c>
      <c r="K17" s="63" t="s">
        <v>2549</v>
      </c>
      <c r="M17" s="87" t="s">
        <v>4090</v>
      </c>
      <c r="N17" s="317" t="s">
        <v>4181</v>
      </c>
      <c r="P17" s="67">
        <f>$ABZ$785-0</f>
        <v>559.04999999999995</v>
      </c>
      <c r="Q17" s="326">
        <v>107</v>
      </c>
      <c r="S17" s="450"/>
      <c r="T17" s="137"/>
      <c r="U17" s="287"/>
      <c r="V17" s="287"/>
      <c r="W17" s="287"/>
      <c r="X17" s="287"/>
      <c r="Y17" s="287"/>
      <c r="Z17" s="287"/>
      <c r="AA17" s="67"/>
      <c r="AB17" s="287"/>
      <c r="AC17" s="287"/>
      <c r="AD17" s="287"/>
      <c r="AE17" s="287"/>
      <c r="AF17" s="287"/>
      <c r="AG17" s="287"/>
      <c r="AH17" s="287"/>
      <c r="AI17" s="287"/>
      <c r="AJ17" s="287"/>
      <c r="AK17" s="67"/>
      <c r="AL17" s="287"/>
      <c r="AM17" s="50"/>
      <c r="AN17" s="364"/>
      <c r="AO17" s="364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12" t="s">
        <v>28</v>
      </c>
      <c r="B18" s="63" t="s">
        <v>4027</v>
      </c>
      <c r="D18" s="282" t="s">
        <v>4148</v>
      </c>
      <c r="E18" s="317" t="s">
        <v>2682</v>
      </c>
      <c r="G18" s="67">
        <f>$AXL$785</f>
        <v>574</v>
      </c>
      <c r="H18" s="291" t="s">
        <v>3404</v>
      </c>
      <c r="I18" s="478"/>
      <c r="J18" s="312" t="s">
        <v>28</v>
      </c>
      <c r="K18" s="273" t="s">
        <v>33</v>
      </c>
      <c r="M18" s="87" t="s">
        <v>4059</v>
      </c>
      <c r="N18" s="317" t="s">
        <v>4166</v>
      </c>
      <c r="P18" s="67">
        <f>$DK$785-0</f>
        <v>545.30000000000007</v>
      </c>
      <c r="Q18" s="326">
        <v>106</v>
      </c>
      <c r="S18" s="450"/>
      <c r="T18" s="137"/>
      <c r="U18" s="287"/>
      <c r="V18" s="6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50"/>
      <c r="AN18" s="364"/>
      <c r="AO18" s="364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12" t="s">
        <v>30</v>
      </c>
      <c r="B19" s="63" t="s">
        <v>2549</v>
      </c>
      <c r="D19" s="87" t="s">
        <v>4090</v>
      </c>
      <c r="E19" s="317" t="s">
        <v>4181</v>
      </c>
      <c r="G19" s="67">
        <f>$ABZ$785</f>
        <v>559.04999999999995</v>
      </c>
      <c r="H19" s="291" t="s">
        <v>3404</v>
      </c>
      <c r="I19" s="478"/>
      <c r="J19" s="312" t="s">
        <v>30</v>
      </c>
      <c r="K19" s="63" t="s">
        <v>4029</v>
      </c>
      <c r="M19" s="282" t="s">
        <v>4150</v>
      </c>
      <c r="N19" s="317" t="s">
        <v>4193</v>
      </c>
      <c r="P19" s="67">
        <f>$AYD$785-60.1</f>
        <v>534.70000000000005</v>
      </c>
      <c r="Q19" s="326">
        <v>105</v>
      </c>
      <c r="R19" s="317"/>
      <c r="S19" s="450"/>
      <c r="T19" s="137"/>
      <c r="U19" s="67"/>
      <c r="V19" s="287"/>
      <c r="W19" s="287"/>
      <c r="X19" s="287"/>
      <c r="Y19" s="287"/>
      <c r="Z19" s="287"/>
      <c r="AA19" s="287"/>
      <c r="AB19" s="287"/>
      <c r="AC19" s="287"/>
      <c r="AD19" s="287"/>
      <c r="AE19" s="287"/>
      <c r="AF19" s="287"/>
      <c r="AG19" s="287"/>
      <c r="AH19" s="287"/>
      <c r="AI19" s="287"/>
      <c r="AJ19" s="287"/>
      <c r="AK19" s="287"/>
      <c r="AL19" s="287"/>
      <c r="AM19" s="50"/>
      <c r="AN19" s="364"/>
      <c r="AO19" s="364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12" t="s">
        <v>32</v>
      </c>
      <c r="B20" s="273" t="s">
        <v>33</v>
      </c>
      <c r="D20" s="87" t="s">
        <v>4059</v>
      </c>
      <c r="E20" s="317" t="s">
        <v>4166</v>
      </c>
      <c r="G20" s="67">
        <f>$DK$785</f>
        <v>545.30000000000007</v>
      </c>
      <c r="H20" s="291" t="s">
        <v>3404</v>
      </c>
      <c r="J20" s="312" t="s">
        <v>32</v>
      </c>
      <c r="K20" s="63" t="s">
        <v>4027</v>
      </c>
      <c r="M20" s="282" t="s">
        <v>4148</v>
      </c>
      <c r="N20" s="317" t="s">
        <v>2682</v>
      </c>
      <c r="P20" s="67">
        <f>$AXL$785-47.8</f>
        <v>526.20000000000005</v>
      </c>
      <c r="Q20" s="326">
        <v>104</v>
      </c>
      <c r="S20" s="450"/>
      <c r="T20" s="137"/>
      <c r="U20" s="287"/>
      <c r="V20" s="287"/>
      <c r="W20" s="287"/>
      <c r="X20" s="287"/>
      <c r="Y20" s="287"/>
      <c r="Z20" s="287"/>
      <c r="AA20" s="287"/>
      <c r="AB20" s="67"/>
      <c r="AC20" s="287"/>
      <c r="AD20" s="287"/>
      <c r="AE20" s="287"/>
      <c r="AF20" s="287"/>
      <c r="AG20" s="287"/>
      <c r="AH20" s="287"/>
      <c r="AI20" s="287"/>
      <c r="AJ20" s="287"/>
      <c r="AK20" s="287"/>
      <c r="AL20" s="287"/>
      <c r="AM20" s="50"/>
      <c r="AN20" s="364"/>
      <c r="AO20" s="364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12" t="s">
        <v>34</v>
      </c>
      <c r="B21" s="63" t="s">
        <v>4019</v>
      </c>
      <c r="D21" s="282" t="s">
        <v>4140</v>
      </c>
      <c r="E21" s="317" t="s">
        <v>4193</v>
      </c>
      <c r="G21" s="67">
        <f>$AUR$785</f>
        <v>536.9</v>
      </c>
      <c r="H21" s="291" t="s">
        <v>3404</v>
      </c>
      <c r="I21" s="478"/>
      <c r="J21" s="312" t="s">
        <v>34</v>
      </c>
      <c r="K21" s="63" t="s">
        <v>4019</v>
      </c>
      <c r="M21" s="282" t="s">
        <v>4140</v>
      </c>
      <c r="N21" s="317" t="s">
        <v>4193</v>
      </c>
      <c r="P21" s="67">
        <f>$AUR$785-11.4</f>
        <v>525.5</v>
      </c>
      <c r="Q21" s="326">
        <v>103</v>
      </c>
      <c r="S21" s="450"/>
      <c r="T21" s="13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50"/>
      <c r="AN21" s="364"/>
      <c r="AO21" s="364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12" t="s">
        <v>36</v>
      </c>
      <c r="B22" s="63" t="s">
        <v>4021</v>
      </c>
      <c r="D22" s="282" t="s">
        <v>4142</v>
      </c>
      <c r="E22" s="317" t="s">
        <v>4190</v>
      </c>
      <c r="G22" s="67">
        <f>$AVJ$785</f>
        <v>527.20000000000005</v>
      </c>
      <c r="H22" s="291" t="s">
        <v>3404</v>
      </c>
      <c r="I22" s="478"/>
      <c r="J22" s="312" t="s">
        <v>36</v>
      </c>
      <c r="K22" s="273" t="s">
        <v>1894</v>
      </c>
      <c r="M22" s="87" t="s">
        <v>4084</v>
      </c>
      <c r="N22" s="317" t="s">
        <v>4162</v>
      </c>
      <c r="P22" s="67">
        <f>$KR$785-0</f>
        <v>514.09999999999991</v>
      </c>
      <c r="Q22" s="326">
        <v>102</v>
      </c>
      <c r="S22" s="450"/>
      <c r="T22" s="137"/>
      <c r="U22" s="287"/>
      <c r="V22" s="287"/>
      <c r="W22" s="287"/>
      <c r="X22" s="287"/>
      <c r="Y22" s="287"/>
      <c r="Z22" s="287"/>
      <c r="AA22" s="287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  <c r="AL22" s="287"/>
      <c r="AM22" s="50"/>
      <c r="AN22" s="364"/>
      <c r="AO22" s="364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12" t="s">
        <v>38</v>
      </c>
      <c r="B23" s="273" t="s">
        <v>1882</v>
      </c>
      <c r="D23" s="265" t="s">
        <v>4097</v>
      </c>
      <c r="E23" s="317" t="s">
        <v>4172</v>
      </c>
      <c r="G23" s="67">
        <f>$NU$785</f>
        <v>521.30000000000007</v>
      </c>
      <c r="H23" s="291" t="s">
        <v>3404</v>
      </c>
      <c r="I23" s="478"/>
      <c r="J23" s="312" t="s">
        <v>38</v>
      </c>
      <c r="K23" s="63" t="s">
        <v>736</v>
      </c>
      <c r="M23" s="265" t="s">
        <v>4042</v>
      </c>
      <c r="N23" s="317" t="s">
        <v>2673</v>
      </c>
      <c r="P23" s="67">
        <f>$Y$785-0</f>
        <v>505.6</v>
      </c>
      <c r="Q23" s="326">
        <v>101</v>
      </c>
      <c r="S23" s="450"/>
      <c r="T23" s="137"/>
      <c r="U23" s="287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67"/>
      <c r="AH23" s="287"/>
      <c r="AI23" s="287"/>
      <c r="AJ23" s="287"/>
      <c r="AK23" s="287"/>
      <c r="AL23" s="287"/>
      <c r="AM23" s="50"/>
      <c r="AN23" s="364"/>
      <c r="AO23" s="364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12" t="s">
        <v>145</v>
      </c>
      <c r="B24" s="63" t="s">
        <v>739</v>
      </c>
      <c r="D24" s="87" t="s">
        <v>4065</v>
      </c>
      <c r="E24" s="317" t="s">
        <v>2678</v>
      </c>
      <c r="G24" s="67">
        <f>$SH$785</f>
        <v>519.20000000000005</v>
      </c>
      <c r="H24" s="291" t="s">
        <v>3404</v>
      </c>
      <c r="I24" s="478"/>
      <c r="J24" s="312" t="s">
        <v>145</v>
      </c>
      <c r="K24" s="63" t="s">
        <v>4021</v>
      </c>
      <c r="M24" s="282" t="s">
        <v>4142</v>
      </c>
      <c r="N24" s="317" t="s">
        <v>4190</v>
      </c>
      <c r="P24" s="67">
        <f>$AVJ$785-26</f>
        <v>501.20000000000005</v>
      </c>
      <c r="Q24" s="326">
        <v>100</v>
      </c>
      <c r="S24" s="450"/>
      <c r="T24" s="137"/>
      <c r="U24" s="287"/>
      <c r="V24" s="287"/>
      <c r="W24" s="287"/>
      <c r="X24" s="287"/>
      <c r="Y24" s="287"/>
      <c r="Z24" s="287"/>
      <c r="AA24" s="287"/>
      <c r="AB24" s="287"/>
      <c r="AC24" s="287"/>
      <c r="AD24" s="287"/>
      <c r="AE24" s="287"/>
      <c r="AF24" s="287"/>
      <c r="AG24" s="67"/>
      <c r="AH24" s="287"/>
      <c r="AI24" s="287"/>
      <c r="AJ24" s="287"/>
      <c r="AK24" s="287"/>
      <c r="AL24" s="287"/>
      <c r="AM24" s="50"/>
      <c r="AN24" s="364"/>
      <c r="AO24" s="364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12" t="s">
        <v>146</v>
      </c>
      <c r="B25" s="273" t="s">
        <v>1894</v>
      </c>
      <c r="D25" s="87" t="s">
        <v>4084</v>
      </c>
      <c r="E25" s="317" t="s">
        <v>4162</v>
      </c>
      <c r="G25" s="67">
        <f>$KR$785</f>
        <v>514.09999999999991</v>
      </c>
      <c r="H25" s="291" t="s">
        <v>3404</v>
      </c>
      <c r="I25" s="478"/>
      <c r="J25" s="312" t="s">
        <v>146</v>
      </c>
      <c r="K25" s="63" t="s">
        <v>739</v>
      </c>
      <c r="M25" s="87" t="s">
        <v>4065</v>
      </c>
      <c r="N25" s="317" t="s">
        <v>2678</v>
      </c>
      <c r="P25" s="67">
        <f>$SH$785-22</f>
        <v>497.20000000000005</v>
      </c>
      <c r="Q25" s="326">
        <v>99</v>
      </c>
      <c r="S25" s="449"/>
      <c r="T25" s="13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287"/>
      <c r="AM25" s="50"/>
      <c r="AN25" s="364"/>
      <c r="AO25" s="364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12" t="s">
        <v>147</v>
      </c>
      <c r="B26" s="273" t="s">
        <v>2003</v>
      </c>
      <c r="D26" s="87" t="s">
        <v>4087</v>
      </c>
      <c r="E26" s="317" t="s">
        <v>4175</v>
      </c>
      <c r="G26" s="67">
        <f>$VK$785</f>
        <v>511.09999999999991</v>
      </c>
      <c r="H26" s="291" t="s">
        <v>3404</v>
      </c>
      <c r="J26" s="312" t="s">
        <v>147</v>
      </c>
      <c r="K26" s="273" t="s">
        <v>1882</v>
      </c>
      <c r="M26" s="265" t="s">
        <v>4097</v>
      </c>
      <c r="N26" s="317" t="s">
        <v>4172</v>
      </c>
      <c r="P26" s="67">
        <f>$NU$785-26</f>
        <v>495.30000000000007</v>
      </c>
      <c r="Q26" s="326">
        <v>98</v>
      </c>
      <c r="S26" s="450"/>
      <c r="T26" s="137"/>
      <c r="U26" s="287"/>
      <c r="V26" s="287"/>
      <c r="W26" s="287"/>
      <c r="X26" s="67"/>
      <c r="Y26" s="287"/>
      <c r="Z26" s="287"/>
      <c r="AA26" s="287"/>
      <c r="AB26" s="6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50"/>
      <c r="AN26" s="364"/>
      <c r="AO26" s="364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12" t="s">
        <v>151</v>
      </c>
      <c r="B27" s="273" t="s">
        <v>1924</v>
      </c>
      <c r="D27" s="87" t="s">
        <v>4074</v>
      </c>
      <c r="E27" s="317" t="s">
        <v>2683</v>
      </c>
      <c r="G27" s="67">
        <f>$XV$785</f>
        <v>510.4</v>
      </c>
      <c r="H27" s="291" t="s">
        <v>3404</v>
      </c>
      <c r="I27" s="478"/>
      <c r="J27" s="312" t="s">
        <v>151</v>
      </c>
      <c r="K27" s="63" t="s">
        <v>4011</v>
      </c>
      <c r="M27" s="282" t="s">
        <v>4131</v>
      </c>
      <c r="N27" s="317" t="s">
        <v>4193</v>
      </c>
      <c r="P27" s="67">
        <f>$ARO$785-6.6</f>
        <v>492</v>
      </c>
      <c r="Q27" s="326">
        <v>97</v>
      </c>
      <c r="S27" s="450"/>
      <c r="T27" s="137"/>
      <c r="U27" s="287"/>
      <c r="V27" s="287"/>
      <c r="W27" s="287"/>
      <c r="X27" s="287"/>
      <c r="Y27" s="287"/>
      <c r="Z27" s="287"/>
      <c r="AA27" s="287"/>
      <c r="AB27" s="287"/>
      <c r="AC27" s="287"/>
      <c r="AD27" s="287"/>
      <c r="AE27" s="287"/>
      <c r="AF27" s="287"/>
      <c r="AG27" s="287"/>
      <c r="AH27" s="287"/>
      <c r="AI27" s="287"/>
      <c r="AJ27" s="287"/>
      <c r="AK27" s="287"/>
      <c r="AL27" s="287"/>
      <c r="AM27" s="50"/>
      <c r="AN27" s="364"/>
      <c r="AO27" s="364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12" t="s">
        <v>157</v>
      </c>
      <c r="B28" s="218" t="s">
        <v>1553</v>
      </c>
      <c r="D28" s="87" t="s">
        <v>4057</v>
      </c>
      <c r="E28" s="317" t="s">
        <v>4155</v>
      </c>
      <c r="G28" s="67">
        <f>$P$785</f>
        <v>508.70000000000005</v>
      </c>
      <c r="H28" s="291" t="s">
        <v>3404</v>
      </c>
      <c r="I28" s="478"/>
      <c r="J28" s="312" t="s">
        <v>157</v>
      </c>
      <c r="K28" s="273" t="s">
        <v>2003</v>
      </c>
      <c r="M28" s="87" t="s">
        <v>4087</v>
      </c>
      <c r="N28" s="317" t="s">
        <v>4175</v>
      </c>
      <c r="P28" s="67">
        <f>$VK$785-24</f>
        <v>487.09999999999991</v>
      </c>
      <c r="Q28" s="326">
        <v>96</v>
      </c>
      <c r="S28" s="450"/>
      <c r="T28" s="13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287"/>
      <c r="AK28" s="287"/>
      <c r="AL28" s="287"/>
      <c r="AM28" s="50"/>
      <c r="AN28" s="364"/>
      <c r="AO28" s="364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12" t="s">
        <v>159</v>
      </c>
      <c r="B29" s="218" t="s">
        <v>1568</v>
      </c>
      <c r="D29" s="87" t="s">
        <v>4058</v>
      </c>
      <c r="E29" s="317" t="s">
        <v>4159</v>
      </c>
      <c r="G29" s="67">
        <f>$BI$785</f>
        <v>508.09999999999997</v>
      </c>
      <c r="H29" s="291" t="s">
        <v>3404</v>
      </c>
      <c r="I29" s="478"/>
      <c r="J29" s="312" t="s">
        <v>159</v>
      </c>
      <c r="K29" s="63" t="s">
        <v>706</v>
      </c>
      <c r="M29" s="87" t="s">
        <v>4061</v>
      </c>
      <c r="N29" s="317" t="s">
        <v>4158</v>
      </c>
      <c r="P29" s="67">
        <f>$EU$785-7.2</f>
        <v>486.70000000000005</v>
      </c>
      <c r="Q29" s="326">
        <v>95</v>
      </c>
      <c r="S29" s="450"/>
      <c r="T29" s="137"/>
      <c r="U29" s="287"/>
      <c r="V29" s="287"/>
      <c r="W29" s="287"/>
      <c r="X29" s="287"/>
      <c r="Y29" s="287"/>
      <c r="Z29" s="287"/>
      <c r="AA29" s="287"/>
      <c r="AB29" s="287"/>
      <c r="AC29" s="287"/>
      <c r="AD29" s="287"/>
      <c r="AE29" s="287"/>
      <c r="AF29" s="287"/>
      <c r="AG29" s="287"/>
      <c r="AH29" s="287"/>
      <c r="AI29" s="287"/>
      <c r="AJ29" s="287"/>
      <c r="AK29" s="287"/>
      <c r="AL29" s="287"/>
      <c r="AM29" s="50"/>
      <c r="AN29" s="364"/>
      <c r="AO29" s="364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12" t="s">
        <v>160</v>
      </c>
      <c r="B30" s="63" t="s">
        <v>736</v>
      </c>
      <c r="D30" s="265" t="s">
        <v>4042</v>
      </c>
      <c r="E30" s="317" t="s">
        <v>2673</v>
      </c>
      <c r="G30" s="67">
        <f>$Y$785</f>
        <v>505.6</v>
      </c>
      <c r="H30" s="291" t="s">
        <v>3404</v>
      </c>
      <c r="I30" s="478"/>
      <c r="J30" s="312" t="s">
        <v>160</v>
      </c>
      <c r="K30" s="273" t="s">
        <v>1924</v>
      </c>
      <c r="M30" s="87" t="s">
        <v>4074</v>
      </c>
      <c r="N30" s="317" t="s">
        <v>2683</v>
      </c>
      <c r="P30" s="67">
        <f>$XV$785-23.8</f>
        <v>486.59999999999997</v>
      </c>
      <c r="Q30" s="326">
        <v>94</v>
      </c>
      <c r="S30" s="449"/>
      <c r="T30" s="137"/>
      <c r="U30" s="287"/>
      <c r="V30" s="287"/>
      <c r="W30" s="287"/>
      <c r="X30" s="287"/>
      <c r="Y30" s="287"/>
      <c r="Z30" s="287"/>
      <c r="AA30" s="287"/>
      <c r="AB30" s="287"/>
      <c r="AC30" s="287"/>
      <c r="AD30" s="287"/>
      <c r="AE30" s="287"/>
      <c r="AF30" s="287"/>
      <c r="AG30" s="287"/>
      <c r="AH30" s="287"/>
      <c r="AI30" s="287"/>
      <c r="AJ30" s="287"/>
      <c r="AK30" s="287"/>
      <c r="AL30" s="287"/>
      <c r="AM30" s="50"/>
      <c r="AN30" s="364"/>
      <c r="AO30" s="364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12" t="s">
        <v>161</v>
      </c>
      <c r="B31" s="63" t="s">
        <v>4011</v>
      </c>
      <c r="D31" s="282" t="s">
        <v>4131</v>
      </c>
      <c r="E31" s="317" t="s">
        <v>4193</v>
      </c>
      <c r="G31" s="67">
        <f>$ARO$785</f>
        <v>498.6</v>
      </c>
      <c r="H31" s="291" t="s">
        <v>3404</v>
      </c>
      <c r="I31" s="478"/>
      <c r="J31" s="312" t="s">
        <v>161</v>
      </c>
      <c r="K31" s="218" t="s">
        <v>1568</v>
      </c>
      <c r="M31" s="87" t="s">
        <v>4058</v>
      </c>
      <c r="N31" s="317" t="s">
        <v>4159</v>
      </c>
      <c r="P31" s="67">
        <f>$BI$785-24</f>
        <v>484.09999999999997</v>
      </c>
      <c r="Q31" s="326">
        <v>93</v>
      </c>
      <c r="S31" s="450"/>
      <c r="T31" s="137"/>
      <c r="U31" s="287"/>
      <c r="V31" s="287"/>
      <c r="W31" s="287"/>
      <c r="X31" s="287"/>
      <c r="Y31" s="287"/>
      <c r="Z31" s="287"/>
      <c r="AA31" s="287"/>
      <c r="AB31" s="287"/>
      <c r="AC31" s="287"/>
      <c r="AD31" s="287"/>
      <c r="AE31" s="287"/>
      <c r="AF31" s="287"/>
      <c r="AG31" s="287"/>
      <c r="AH31" s="287"/>
      <c r="AI31" s="287"/>
      <c r="AJ31" s="287"/>
      <c r="AK31" s="287"/>
      <c r="AL31" s="287"/>
      <c r="AM31" s="50"/>
      <c r="AN31" s="364"/>
      <c r="AO31" s="364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12" t="s">
        <v>163</v>
      </c>
      <c r="B32" s="63" t="s">
        <v>706</v>
      </c>
      <c r="D32" s="87" t="s">
        <v>4061</v>
      </c>
      <c r="E32" s="317" t="s">
        <v>4158</v>
      </c>
      <c r="G32" s="67">
        <f>$EU$785</f>
        <v>493.90000000000003</v>
      </c>
      <c r="H32" s="291" t="s">
        <v>3404</v>
      </c>
      <c r="I32" s="478"/>
      <c r="J32" s="312" t="s">
        <v>163</v>
      </c>
      <c r="K32" s="218" t="s">
        <v>1553</v>
      </c>
      <c r="M32" s="87" t="s">
        <v>4057</v>
      </c>
      <c r="N32" s="317" t="s">
        <v>4155</v>
      </c>
      <c r="P32" s="67">
        <f>$P$785-26</f>
        <v>482.70000000000005</v>
      </c>
      <c r="Q32" s="326">
        <v>92</v>
      </c>
      <c r="S32" s="450"/>
      <c r="T32" s="13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50"/>
      <c r="AN32" s="364"/>
      <c r="AO32" s="364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12" t="s">
        <v>274</v>
      </c>
      <c r="B33" s="63" t="s">
        <v>4008</v>
      </c>
      <c r="D33" s="282" t="s">
        <v>4128</v>
      </c>
      <c r="E33" s="317" t="s">
        <v>2682</v>
      </c>
      <c r="G33" s="67">
        <f>$AQN$785</f>
        <v>488.2999999999999</v>
      </c>
      <c r="H33" s="291" t="s">
        <v>3404</v>
      </c>
      <c r="I33" s="478"/>
      <c r="J33" s="312" t="s">
        <v>274</v>
      </c>
      <c r="K33" s="63" t="s">
        <v>4008</v>
      </c>
      <c r="M33" s="282" t="s">
        <v>4128</v>
      </c>
      <c r="N33" s="317" t="s">
        <v>2682</v>
      </c>
      <c r="P33" s="67">
        <f>$AQN$785-8.4</f>
        <v>479.89999999999992</v>
      </c>
      <c r="Q33" s="326">
        <v>91</v>
      </c>
      <c r="S33" s="450"/>
      <c r="T33" s="13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  <c r="AL33" s="287"/>
      <c r="AM33" s="50"/>
      <c r="AN33" s="364"/>
      <c r="AO33" s="364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12" t="s">
        <v>275</v>
      </c>
      <c r="B34" s="63" t="s">
        <v>2559</v>
      </c>
      <c r="D34" s="87" t="s">
        <v>4102</v>
      </c>
      <c r="E34" s="317" t="s">
        <v>4178</v>
      </c>
      <c r="G34" s="67">
        <f>$AAG$785</f>
        <v>478.59999999999997</v>
      </c>
      <c r="H34" s="291" t="s">
        <v>3404</v>
      </c>
      <c r="J34" s="312" t="s">
        <v>275</v>
      </c>
      <c r="K34" s="63" t="s">
        <v>141</v>
      </c>
      <c r="M34" s="87" t="s">
        <v>4048</v>
      </c>
      <c r="N34" s="317" t="s">
        <v>2674</v>
      </c>
      <c r="P34" s="67">
        <f>$FM$785-0</f>
        <v>476.59999999999997</v>
      </c>
      <c r="Q34" s="326">
        <v>90</v>
      </c>
      <c r="S34" s="450"/>
      <c r="T34" s="137"/>
      <c r="U34" s="287"/>
      <c r="V34" s="287"/>
      <c r="W34" s="287"/>
      <c r="X34" s="287"/>
      <c r="Y34" s="287"/>
      <c r="Z34" s="287"/>
      <c r="AA34" s="287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  <c r="AL34" s="287"/>
      <c r="AM34" s="50"/>
      <c r="AN34" s="364"/>
      <c r="AO34" s="364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12" t="s">
        <v>276</v>
      </c>
      <c r="B35" s="63" t="s">
        <v>2550</v>
      </c>
      <c r="D35" s="283" t="s">
        <v>4116</v>
      </c>
      <c r="E35" s="317" t="s">
        <v>4179</v>
      </c>
      <c r="G35" s="67">
        <f>$ACR$785</f>
        <v>477.70000000000005</v>
      </c>
      <c r="H35" s="291" t="s">
        <v>3404</v>
      </c>
      <c r="I35" s="478"/>
      <c r="J35" s="312" t="s">
        <v>276</v>
      </c>
      <c r="K35" s="63" t="s">
        <v>2550</v>
      </c>
      <c r="M35" s="283" t="s">
        <v>4116</v>
      </c>
      <c r="N35" s="317" t="s">
        <v>4179</v>
      </c>
      <c r="P35" s="67">
        <f>$ACR$785-3.6</f>
        <v>474.1</v>
      </c>
      <c r="Q35" s="326">
        <v>89</v>
      </c>
      <c r="S35" s="450"/>
      <c r="T35" s="137"/>
      <c r="U35" s="287"/>
      <c r="V35" s="287"/>
      <c r="W35" s="287"/>
      <c r="X35" s="287"/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7"/>
      <c r="AK35" s="287"/>
      <c r="AL35" s="287"/>
      <c r="AM35" s="50"/>
      <c r="AN35" s="364"/>
      <c r="AO35" s="364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12" t="s">
        <v>277</v>
      </c>
      <c r="B36" s="63" t="s">
        <v>141</v>
      </c>
      <c r="D36" s="87" t="s">
        <v>4048</v>
      </c>
      <c r="E36" s="317" t="s">
        <v>2674</v>
      </c>
      <c r="G36" s="67">
        <f>$FM$785</f>
        <v>476.59999999999997</v>
      </c>
      <c r="H36" s="291" t="s">
        <v>3404</v>
      </c>
      <c r="I36" s="478"/>
      <c r="J36" s="312" t="s">
        <v>277</v>
      </c>
      <c r="K36" s="63" t="s">
        <v>4028</v>
      </c>
      <c r="M36" s="282" t="s">
        <v>4149</v>
      </c>
      <c r="N36" s="317" t="s">
        <v>2682</v>
      </c>
      <c r="P36" s="67">
        <f>$AXU$785-0</f>
        <v>473.7</v>
      </c>
      <c r="Q36" s="326">
        <v>88</v>
      </c>
      <c r="S36" s="450"/>
      <c r="T36" s="13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7"/>
      <c r="AF36" s="287"/>
      <c r="AG36" s="287"/>
      <c r="AH36" s="287"/>
      <c r="AI36" s="287"/>
      <c r="AJ36" s="287"/>
      <c r="AK36" s="287"/>
      <c r="AL36" s="287"/>
      <c r="AM36" s="50"/>
      <c r="AN36" s="364"/>
      <c r="AO36" s="364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12" t="s">
        <v>692</v>
      </c>
      <c r="B37" s="63" t="s">
        <v>4028</v>
      </c>
      <c r="D37" s="282" t="s">
        <v>4149</v>
      </c>
      <c r="E37" s="317" t="s">
        <v>2682</v>
      </c>
      <c r="G37" s="67">
        <f>$AXU$785</f>
        <v>473.7</v>
      </c>
      <c r="H37" s="291" t="s">
        <v>3404</v>
      </c>
      <c r="I37" s="478"/>
      <c r="J37" s="312" t="s">
        <v>692</v>
      </c>
      <c r="K37" s="28" t="s">
        <v>142</v>
      </c>
      <c r="M37" s="87" t="s">
        <v>4076</v>
      </c>
      <c r="N37" s="317" t="s">
        <v>2671</v>
      </c>
      <c r="P37" s="67">
        <f>$FD$785-8.4</f>
        <v>463.20000000000005</v>
      </c>
      <c r="Q37" s="326">
        <v>87</v>
      </c>
      <c r="S37" s="450"/>
      <c r="T37" s="137"/>
      <c r="U37" s="287"/>
      <c r="V37" s="287"/>
      <c r="W37" s="287"/>
      <c r="X37" s="287"/>
      <c r="Y37" s="287"/>
      <c r="Z37" s="287"/>
      <c r="AA37" s="287"/>
      <c r="AB37" s="287"/>
      <c r="AC37" s="287"/>
      <c r="AD37" s="287"/>
      <c r="AE37" s="287"/>
      <c r="AF37" s="287"/>
      <c r="AG37" s="287"/>
      <c r="AH37" s="287"/>
      <c r="AI37" s="287"/>
      <c r="AJ37" s="287"/>
      <c r="AK37" s="287"/>
      <c r="AL37" s="287"/>
      <c r="AM37" s="50"/>
      <c r="AN37" s="364"/>
      <c r="AO37" s="364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12" t="s">
        <v>693</v>
      </c>
      <c r="B38" s="28" t="s">
        <v>142</v>
      </c>
      <c r="D38" s="87" t="s">
        <v>4076</v>
      </c>
      <c r="E38" s="317" t="s">
        <v>2671</v>
      </c>
      <c r="G38" s="67">
        <f>$FD$785</f>
        <v>471.6</v>
      </c>
      <c r="H38" s="291" t="s">
        <v>3404</v>
      </c>
      <c r="I38" s="478"/>
      <c r="J38" s="312" t="s">
        <v>693</v>
      </c>
      <c r="K38" s="273" t="s">
        <v>1902</v>
      </c>
      <c r="M38" s="283" t="s">
        <v>4111</v>
      </c>
      <c r="N38" s="317" t="s">
        <v>4172</v>
      </c>
      <c r="P38" s="67">
        <f>$UJ$785-8.4</f>
        <v>462.29999999999995</v>
      </c>
      <c r="Q38" s="326">
        <v>86</v>
      </c>
      <c r="S38" s="450"/>
      <c r="T38" s="13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  <c r="AL38" s="287"/>
      <c r="AM38" s="50"/>
      <c r="AN38" s="364"/>
      <c r="AO38" s="364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5" t="s">
        <v>694</v>
      </c>
      <c r="B39" s="273" t="s">
        <v>1902</v>
      </c>
      <c r="D39" s="283" t="s">
        <v>4111</v>
      </c>
      <c r="E39" s="317" t="s">
        <v>4172</v>
      </c>
      <c r="G39" s="67">
        <f>$UJ$785</f>
        <v>470.69999999999993</v>
      </c>
      <c r="H39" s="291" t="s">
        <v>3404</v>
      </c>
      <c r="I39" s="478"/>
      <c r="J39" s="5" t="s">
        <v>694</v>
      </c>
      <c r="K39" s="273" t="s">
        <v>2726</v>
      </c>
      <c r="M39" s="87" t="s">
        <v>4093</v>
      </c>
      <c r="N39" s="317" t="s">
        <v>4170</v>
      </c>
      <c r="P39" s="67">
        <f>$VB$785-0</f>
        <v>455.75</v>
      </c>
      <c r="Q39" s="326">
        <v>85</v>
      </c>
      <c r="S39" s="449"/>
      <c r="T39" s="13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50"/>
      <c r="AN39" s="364"/>
      <c r="AO39" s="364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5" t="s">
        <v>696</v>
      </c>
      <c r="B40" s="63" t="s">
        <v>2557</v>
      </c>
      <c r="D40" s="283" t="s">
        <v>4117</v>
      </c>
      <c r="E40" s="317" t="s">
        <v>4182</v>
      </c>
      <c r="G40" s="67">
        <f>$ADA$785</f>
        <v>456.1</v>
      </c>
      <c r="H40" s="291" t="s">
        <v>3404</v>
      </c>
      <c r="J40" s="5" t="s">
        <v>696</v>
      </c>
      <c r="K40" s="63" t="s">
        <v>2559</v>
      </c>
      <c r="M40" s="87" t="s">
        <v>4102</v>
      </c>
      <c r="N40" s="317" t="s">
        <v>4178</v>
      </c>
      <c r="P40" s="67">
        <f>$AAG$785-24</f>
        <v>454.59999999999997</v>
      </c>
      <c r="Q40" s="326">
        <v>84</v>
      </c>
      <c r="S40" s="450"/>
      <c r="T40" s="137"/>
      <c r="U40" s="287"/>
      <c r="V40" s="287"/>
      <c r="W40" s="287"/>
      <c r="X40" s="287"/>
      <c r="Y40" s="287"/>
      <c r="Z40" s="287"/>
      <c r="AA40" s="287"/>
      <c r="AB40" s="287"/>
      <c r="AC40" s="287"/>
      <c r="AD40" s="287"/>
      <c r="AE40" s="287"/>
      <c r="AF40" s="287"/>
      <c r="AG40" s="287"/>
      <c r="AH40" s="287"/>
      <c r="AI40" s="287"/>
      <c r="AJ40" s="287"/>
      <c r="AK40" s="287"/>
      <c r="AL40" s="287"/>
      <c r="AM40" s="50"/>
      <c r="AN40" s="364"/>
      <c r="AO40" s="364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5" t="s">
        <v>702</v>
      </c>
      <c r="B41" s="273" t="s">
        <v>2726</v>
      </c>
      <c r="D41" s="87" t="s">
        <v>4093</v>
      </c>
      <c r="E41" s="317" t="s">
        <v>4170</v>
      </c>
      <c r="G41" s="67">
        <f>$VB$785</f>
        <v>455.75</v>
      </c>
      <c r="H41" s="291" t="s">
        <v>3404</v>
      </c>
      <c r="I41" s="478"/>
      <c r="J41" s="5" t="s">
        <v>702</v>
      </c>
      <c r="K41" s="63" t="s">
        <v>4012</v>
      </c>
      <c r="M41" s="282" t="s">
        <v>4132</v>
      </c>
      <c r="N41" s="317" t="s">
        <v>4192</v>
      </c>
      <c r="P41" s="67">
        <f>$ARX$785-0</f>
        <v>453.79999999999995</v>
      </c>
      <c r="Q41" s="326">
        <v>83</v>
      </c>
      <c r="S41" s="450"/>
      <c r="T41" s="137"/>
      <c r="U41" s="287"/>
      <c r="V41" s="287"/>
      <c r="W41" s="287"/>
      <c r="X41" s="287"/>
      <c r="Y41" s="287"/>
      <c r="Z41" s="287"/>
      <c r="AA41" s="287"/>
      <c r="AB41" s="287"/>
      <c r="AC41" s="287"/>
      <c r="AD41" s="287"/>
      <c r="AE41" s="287"/>
      <c r="AF41" s="287"/>
      <c r="AG41" s="287"/>
      <c r="AH41" s="287"/>
      <c r="AI41" s="287"/>
      <c r="AJ41" s="287"/>
      <c r="AK41" s="287"/>
      <c r="AL41" s="287"/>
      <c r="AM41" s="50"/>
      <c r="AN41" s="364"/>
      <c r="AO41" s="364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5" t="s">
        <v>704</v>
      </c>
      <c r="B42" s="273" t="s">
        <v>1905</v>
      </c>
      <c r="D42" s="87" t="s">
        <v>4105</v>
      </c>
      <c r="E42" s="317" t="s">
        <v>4181</v>
      </c>
      <c r="G42" s="67">
        <f>$WL$785</f>
        <v>455.7</v>
      </c>
      <c r="H42" s="291" t="s">
        <v>3404</v>
      </c>
      <c r="I42" s="478"/>
      <c r="J42" s="5" t="s">
        <v>704</v>
      </c>
      <c r="K42" s="273" t="s">
        <v>1</v>
      </c>
      <c r="M42" s="87" t="s">
        <v>4099</v>
      </c>
      <c r="N42" s="317" t="s">
        <v>4174</v>
      </c>
      <c r="P42" s="67">
        <f>$TR$785-2.8</f>
        <v>452.2</v>
      </c>
      <c r="Q42" s="326">
        <v>82</v>
      </c>
      <c r="S42" s="450"/>
      <c r="T42" s="137"/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  <c r="AF42" s="287"/>
      <c r="AG42" s="287"/>
      <c r="AH42" s="287"/>
      <c r="AI42" s="287"/>
      <c r="AJ42" s="287"/>
      <c r="AK42" s="287"/>
      <c r="AL42" s="287"/>
      <c r="AM42" s="50"/>
      <c r="AN42" s="364"/>
      <c r="AO42" s="364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5" t="s">
        <v>707</v>
      </c>
      <c r="B43" s="273" t="s">
        <v>1</v>
      </c>
      <c r="D43" s="87" t="s">
        <v>4099</v>
      </c>
      <c r="E43" s="317" t="s">
        <v>4174</v>
      </c>
      <c r="G43" s="67">
        <f>$TR$785</f>
        <v>455</v>
      </c>
      <c r="H43" s="291" t="s">
        <v>3404</v>
      </c>
      <c r="I43" s="478"/>
      <c r="J43" s="5" t="s">
        <v>707</v>
      </c>
      <c r="K43" s="273" t="s">
        <v>1905</v>
      </c>
      <c r="M43" s="87" t="s">
        <v>4105</v>
      </c>
      <c r="N43" s="317" t="s">
        <v>4181</v>
      </c>
      <c r="P43" s="67">
        <f>$WL$785-7.8</f>
        <v>447.9</v>
      </c>
      <c r="Q43" s="326">
        <v>81</v>
      </c>
      <c r="S43" s="450"/>
      <c r="T43" s="137"/>
      <c r="U43" s="287"/>
      <c r="V43" s="287"/>
      <c r="W43" s="287"/>
      <c r="X43" s="287"/>
      <c r="Y43" s="287"/>
      <c r="Z43" s="287"/>
      <c r="AA43" s="287"/>
      <c r="AB43" s="287"/>
      <c r="AC43" s="287"/>
      <c r="AD43" s="287"/>
      <c r="AE43" s="287"/>
      <c r="AF43" s="287"/>
      <c r="AG43" s="287"/>
      <c r="AH43" s="287"/>
      <c r="AI43" s="287"/>
      <c r="AJ43" s="287"/>
      <c r="AK43" s="287"/>
      <c r="AL43" s="287"/>
      <c r="AM43" s="50"/>
      <c r="AN43" s="364"/>
      <c r="AO43" s="364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5" t="s">
        <v>708</v>
      </c>
      <c r="B44" s="63" t="s">
        <v>4012</v>
      </c>
      <c r="D44" s="282" t="s">
        <v>4132</v>
      </c>
      <c r="E44" s="317" t="s">
        <v>4192</v>
      </c>
      <c r="G44" s="67">
        <f>$ARX$785</f>
        <v>453.79999999999995</v>
      </c>
      <c r="H44" s="291" t="s">
        <v>3404</v>
      </c>
      <c r="I44" s="478"/>
      <c r="J44" s="5" t="s">
        <v>708</v>
      </c>
      <c r="K44" s="63" t="s">
        <v>2557</v>
      </c>
      <c r="M44" s="283" t="s">
        <v>4117</v>
      </c>
      <c r="N44" s="317" t="s">
        <v>4182</v>
      </c>
      <c r="P44" s="67">
        <f>$ADA$785-17.6</f>
        <v>438.5</v>
      </c>
      <c r="Q44" s="326">
        <v>80</v>
      </c>
      <c r="S44" s="450"/>
      <c r="T44" s="137"/>
      <c r="U44" s="287"/>
      <c r="V44" s="287"/>
      <c r="W44" s="287"/>
      <c r="X44" s="287"/>
      <c r="Y44" s="287"/>
      <c r="Z44" s="287"/>
      <c r="AA44" s="287"/>
      <c r="AB44" s="287"/>
      <c r="AC44" s="287"/>
      <c r="AD44" s="287"/>
      <c r="AE44" s="287"/>
      <c r="AF44" s="287"/>
      <c r="AG44" s="287"/>
      <c r="AH44" s="287"/>
      <c r="AI44" s="287"/>
      <c r="AJ44" s="287"/>
      <c r="AK44" s="287"/>
      <c r="AL44" s="287"/>
      <c r="AM44" s="50"/>
      <c r="AN44" s="364"/>
      <c r="AO44" s="364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5" t="s">
        <v>711</v>
      </c>
      <c r="B45" s="63" t="s">
        <v>4014</v>
      </c>
      <c r="D45" s="282" t="s">
        <v>4134</v>
      </c>
      <c r="E45" s="317" t="s">
        <v>4192</v>
      </c>
      <c r="G45" s="67">
        <f>$ASP$785</f>
        <v>448.5</v>
      </c>
      <c r="H45" s="291" t="s">
        <v>3404</v>
      </c>
      <c r="I45" s="478"/>
      <c r="J45" s="5" t="s">
        <v>711</v>
      </c>
      <c r="K45" s="28" t="s">
        <v>143</v>
      </c>
      <c r="M45" s="87" t="s">
        <v>4086</v>
      </c>
      <c r="N45" s="317" t="s">
        <v>2670</v>
      </c>
      <c r="P45" s="67">
        <f>$EL$785-6.6</f>
        <v>438.25</v>
      </c>
      <c r="Q45" s="326">
        <v>79</v>
      </c>
      <c r="S45" s="450"/>
      <c r="T45" s="137"/>
      <c r="U45" s="287"/>
      <c r="V45" s="287"/>
      <c r="W45" s="287"/>
      <c r="X45" s="287"/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7"/>
      <c r="AK45" s="287"/>
      <c r="AL45" s="287"/>
      <c r="AM45" s="50"/>
      <c r="AN45" s="364"/>
      <c r="AO45" s="364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5" t="s">
        <v>713</v>
      </c>
      <c r="B46" s="28" t="s">
        <v>2086</v>
      </c>
      <c r="D46" s="87" t="s">
        <v>4086</v>
      </c>
      <c r="E46" s="317" t="s">
        <v>2670</v>
      </c>
      <c r="G46" s="67">
        <f>$EL$785</f>
        <v>444.85</v>
      </c>
      <c r="H46" s="291" t="s">
        <v>3404</v>
      </c>
      <c r="J46" s="5" t="s">
        <v>713</v>
      </c>
      <c r="K46" s="63" t="s">
        <v>4014</v>
      </c>
      <c r="M46" s="282" t="s">
        <v>4134</v>
      </c>
      <c r="N46" s="317" t="s">
        <v>4192</v>
      </c>
      <c r="P46" s="67">
        <f>$ASP$785-21</f>
        <v>427.5</v>
      </c>
      <c r="Q46" s="326">
        <v>78</v>
      </c>
      <c r="S46" s="450"/>
      <c r="T46" s="137"/>
      <c r="U46" s="287"/>
      <c r="V46" s="287"/>
      <c r="W46" s="287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7"/>
      <c r="AK46" s="287"/>
      <c r="AL46" s="287"/>
      <c r="AM46" s="50"/>
      <c r="AN46" s="364"/>
      <c r="AO46" s="364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5" t="s">
        <v>718</v>
      </c>
      <c r="B47" s="218" t="s">
        <v>1560</v>
      </c>
      <c r="D47" s="87" t="s">
        <v>4080</v>
      </c>
      <c r="E47" s="317" t="s">
        <v>2676</v>
      </c>
      <c r="G47" s="67">
        <f>$LJ$785</f>
        <v>439.9</v>
      </c>
      <c r="H47" s="291" t="s">
        <v>3404</v>
      </c>
      <c r="I47" s="478"/>
      <c r="J47" s="5" t="s">
        <v>718</v>
      </c>
      <c r="K47" s="218" t="s">
        <v>1560</v>
      </c>
      <c r="M47" s="87" t="s">
        <v>4080</v>
      </c>
      <c r="N47" s="317" t="s">
        <v>2676</v>
      </c>
      <c r="P47" s="67">
        <f>$LJ$785-26</f>
        <v>413.9</v>
      </c>
      <c r="Q47" s="326">
        <v>77</v>
      </c>
      <c r="S47" s="449"/>
      <c r="T47" s="137"/>
      <c r="U47" s="287"/>
      <c r="V47" s="287"/>
      <c r="W47" s="287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287"/>
      <c r="AM47" s="50"/>
      <c r="AN47" s="364"/>
      <c r="AO47" s="364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5" t="s">
        <v>722</v>
      </c>
      <c r="B48" s="63" t="s">
        <v>4013</v>
      </c>
      <c r="D48" s="282" t="s">
        <v>4133</v>
      </c>
      <c r="E48" s="317" t="s">
        <v>4194</v>
      </c>
      <c r="G48" s="67">
        <f>$ASG$785</f>
        <v>435.69999999999993</v>
      </c>
      <c r="H48" s="291" t="s">
        <v>3404</v>
      </c>
      <c r="I48" s="478"/>
      <c r="J48" s="5" t="s">
        <v>722</v>
      </c>
      <c r="K48" s="273" t="s">
        <v>25</v>
      </c>
      <c r="M48" s="87" t="s">
        <v>4060</v>
      </c>
      <c r="N48" s="317" t="s">
        <v>2670</v>
      </c>
      <c r="P48" s="67">
        <f>$CS$785-0</f>
        <v>409.8</v>
      </c>
      <c r="Q48" s="326">
        <v>76</v>
      </c>
      <c r="S48" s="449"/>
      <c r="T48" s="137"/>
      <c r="U48" s="287"/>
      <c r="V48" s="287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50"/>
      <c r="AN48" s="364"/>
      <c r="AO48" s="364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5" t="s">
        <v>723</v>
      </c>
      <c r="B49" s="63" t="s">
        <v>2564</v>
      </c>
      <c r="D49" s="283" t="s">
        <v>4120</v>
      </c>
      <c r="E49" s="317" t="s">
        <v>4184</v>
      </c>
      <c r="G49" s="67">
        <f>$AEK$785</f>
        <v>435.29999999999995</v>
      </c>
      <c r="H49" s="291" t="s">
        <v>3404</v>
      </c>
      <c r="I49" s="478"/>
      <c r="J49" s="5" t="s">
        <v>723</v>
      </c>
      <c r="K49" s="63" t="s">
        <v>2564</v>
      </c>
      <c r="M49" s="283" t="s">
        <v>4120</v>
      </c>
      <c r="N49" s="317" t="s">
        <v>4184</v>
      </c>
      <c r="P49" s="67">
        <f>$AEK$785-30</f>
        <v>405.29999999999995</v>
      </c>
      <c r="Q49" s="326">
        <v>75</v>
      </c>
      <c r="S49" s="449"/>
      <c r="T49" s="13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50"/>
      <c r="AN49" s="364"/>
      <c r="AO49" s="364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5" t="s">
        <v>724</v>
      </c>
      <c r="B50" s="63" t="s">
        <v>2541</v>
      </c>
      <c r="D50" s="265" t="s">
        <v>2652</v>
      </c>
      <c r="E50" s="317" t="s">
        <v>4190</v>
      </c>
      <c r="G50" s="67">
        <f>$AKH$785</f>
        <v>427.8</v>
      </c>
      <c r="H50" s="291" t="s">
        <v>3404</v>
      </c>
      <c r="I50" s="478"/>
      <c r="J50" s="5" t="s">
        <v>724</v>
      </c>
      <c r="K50" s="63" t="s">
        <v>2541</v>
      </c>
      <c r="M50" s="265" t="s">
        <v>2652</v>
      </c>
      <c r="N50" s="317" t="s">
        <v>4190</v>
      </c>
      <c r="P50" s="67">
        <f>$AKH$785-34.5</f>
        <v>393.3</v>
      </c>
      <c r="Q50" s="326">
        <v>74</v>
      </c>
      <c r="S50" s="450"/>
      <c r="T50" s="137"/>
      <c r="U50" s="287"/>
      <c r="V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  <c r="AK50" s="287"/>
      <c r="AL50" s="287"/>
      <c r="AM50" s="50"/>
      <c r="AN50" s="364"/>
      <c r="AO50" s="364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5" t="s">
        <v>730</v>
      </c>
      <c r="B51" s="273" t="s">
        <v>25</v>
      </c>
      <c r="D51" s="87" t="s">
        <v>4060</v>
      </c>
      <c r="E51" s="317" t="s">
        <v>2670</v>
      </c>
      <c r="G51" s="67">
        <f>$CS$785</f>
        <v>409.8</v>
      </c>
      <c r="H51" s="291" t="s">
        <v>3404</v>
      </c>
      <c r="J51" s="5" t="s">
        <v>730</v>
      </c>
      <c r="K51" s="273" t="s">
        <v>1898</v>
      </c>
      <c r="M51" s="87" t="s">
        <v>4091</v>
      </c>
      <c r="N51" s="317" t="s">
        <v>4176</v>
      </c>
      <c r="P51" s="67">
        <f>$US$785-0</f>
        <v>389.29999999999995</v>
      </c>
      <c r="Q51" s="326">
        <v>73</v>
      </c>
      <c r="S51" s="450"/>
      <c r="T51" s="137"/>
      <c r="U51" s="67"/>
      <c r="V51" s="287"/>
      <c r="W51" s="287"/>
      <c r="X51" s="287"/>
      <c r="Y51" s="287"/>
      <c r="Z51" s="287"/>
      <c r="AA51" s="287"/>
      <c r="AB51" s="287"/>
      <c r="AC51" s="287"/>
      <c r="AD51" s="287"/>
      <c r="AE51" s="287"/>
      <c r="AF51" s="287"/>
      <c r="AG51" s="287"/>
      <c r="AH51" s="287"/>
      <c r="AI51" s="287"/>
      <c r="AJ51" s="287"/>
      <c r="AK51" s="287"/>
      <c r="AL51" s="287"/>
      <c r="AM51" s="50"/>
      <c r="AN51" s="364"/>
      <c r="AO51" s="364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5" t="s">
        <v>738</v>
      </c>
      <c r="B52" s="63" t="s">
        <v>162</v>
      </c>
      <c r="D52" s="87" t="s">
        <v>4054</v>
      </c>
      <c r="E52" s="317" t="s">
        <v>4166</v>
      </c>
      <c r="G52" s="67">
        <f>$HF$785</f>
        <v>398.5</v>
      </c>
      <c r="H52" s="291" t="s">
        <v>3404</v>
      </c>
      <c r="I52" s="478"/>
      <c r="J52" s="5" t="s">
        <v>738</v>
      </c>
      <c r="K52" s="63" t="s">
        <v>162</v>
      </c>
      <c r="M52" s="87" t="s">
        <v>4054</v>
      </c>
      <c r="N52" s="317" t="s">
        <v>4166</v>
      </c>
      <c r="P52" s="67">
        <f>$HF$785-22</f>
        <v>376.5</v>
      </c>
      <c r="Q52" s="326">
        <v>72</v>
      </c>
      <c r="S52" s="450"/>
      <c r="T52" s="13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50"/>
      <c r="AN52" s="364"/>
      <c r="AO52" s="364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5" t="s">
        <v>742</v>
      </c>
      <c r="B53" s="273" t="s">
        <v>1898</v>
      </c>
      <c r="D53" s="87" t="s">
        <v>4091</v>
      </c>
      <c r="E53" s="317" t="s">
        <v>4176</v>
      </c>
      <c r="G53" s="67">
        <f>$US$785</f>
        <v>389.29999999999995</v>
      </c>
      <c r="H53" s="291" t="s">
        <v>3404</v>
      </c>
      <c r="I53" s="478"/>
      <c r="J53" s="5" t="s">
        <v>742</v>
      </c>
      <c r="K53" s="63" t="s">
        <v>4013</v>
      </c>
      <c r="M53" s="282" t="s">
        <v>4133</v>
      </c>
      <c r="N53" s="317" t="s">
        <v>4194</v>
      </c>
      <c r="P53" s="67">
        <f>$ASG$785-73.1</f>
        <v>362.59999999999991</v>
      </c>
      <c r="Q53" s="326">
        <v>71</v>
      </c>
      <c r="S53" s="450"/>
      <c r="T53" s="137"/>
      <c r="U53" s="287"/>
      <c r="V53" s="287"/>
      <c r="W53" s="287"/>
      <c r="X53" s="287"/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  <c r="AL53" s="287"/>
      <c r="AM53" s="50"/>
      <c r="AN53" s="364"/>
      <c r="AO53" s="364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5" t="s">
        <v>743</v>
      </c>
      <c r="B54" s="63" t="s">
        <v>703</v>
      </c>
      <c r="D54" s="87" t="s">
        <v>4045</v>
      </c>
      <c r="E54" s="317" t="s">
        <v>4157</v>
      </c>
      <c r="G54" s="67">
        <f>$DB$785</f>
        <v>378.70000000000005</v>
      </c>
      <c r="H54" s="291" t="s">
        <v>3404</v>
      </c>
      <c r="I54" s="478"/>
      <c r="J54" s="5" t="s">
        <v>743</v>
      </c>
      <c r="K54" s="63" t="s">
        <v>703</v>
      </c>
      <c r="M54" s="87" t="s">
        <v>4045</v>
      </c>
      <c r="N54" s="317" t="s">
        <v>4157</v>
      </c>
      <c r="P54" s="67">
        <f>$DB$785-28</f>
        <v>350.70000000000005</v>
      </c>
      <c r="Q54" s="326">
        <v>70</v>
      </c>
      <c r="S54" s="450"/>
      <c r="T54" s="13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50"/>
      <c r="AN54" s="364"/>
      <c r="AO54" s="364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5" t="s">
        <v>744</v>
      </c>
      <c r="B55" s="63" t="s">
        <v>4007</v>
      </c>
      <c r="D55" s="265" t="s">
        <v>2669</v>
      </c>
      <c r="E55" s="317" t="s">
        <v>4196</v>
      </c>
      <c r="G55" s="67">
        <f>$AQE$785</f>
        <v>351.8</v>
      </c>
      <c r="H55" s="291" t="s">
        <v>3404</v>
      </c>
      <c r="I55" s="478"/>
      <c r="J55" s="5" t="s">
        <v>744</v>
      </c>
      <c r="K55" s="273" t="s">
        <v>9</v>
      </c>
      <c r="M55" s="87" t="s">
        <v>4078</v>
      </c>
      <c r="N55" s="317" t="s">
        <v>2670</v>
      </c>
      <c r="P55" s="67">
        <f>$JH$785-6.6</f>
        <v>338.09999999999997</v>
      </c>
      <c r="Q55" s="326">
        <v>69</v>
      </c>
      <c r="S55" s="450"/>
      <c r="T55" s="137"/>
      <c r="U55" s="287"/>
      <c r="V55" s="287"/>
      <c r="W55" s="287"/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50"/>
      <c r="AN55" s="364"/>
      <c r="AO55" s="364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5" t="s">
        <v>750</v>
      </c>
      <c r="B56" s="273" t="s">
        <v>9</v>
      </c>
      <c r="D56" s="87" t="s">
        <v>4078</v>
      </c>
      <c r="E56" s="317" t="s">
        <v>2670</v>
      </c>
      <c r="G56" s="67">
        <f>$JH$785</f>
        <v>344.7</v>
      </c>
      <c r="H56" s="291" t="s">
        <v>3404</v>
      </c>
      <c r="I56" s="478"/>
      <c r="J56" s="5" t="s">
        <v>750</v>
      </c>
      <c r="K56" s="63" t="s">
        <v>4007</v>
      </c>
      <c r="M56" s="265" t="s">
        <v>2669</v>
      </c>
      <c r="N56" s="317" t="s">
        <v>4196</v>
      </c>
      <c r="P56" s="67">
        <f>$AQE$785-22</f>
        <v>329.8</v>
      </c>
      <c r="Q56" s="326">
        <v>68</v>
      </c>
      <c r="S56" s="449"/>
      <c r="T56" s="13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50"/>
      <c r="AN56" s="364"/>
      <c r="AO56" s="364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5" t="s">
        <v>751</v>
      </c>
      <c r="B57" s="218" t="s">
        <v>1563</v>
      </c>
      <c r="D57" s="283" t="s">
        <v>4109</v>
      </c>
      <c r="E57" s="317" t="s">
        <v>2677</v>
      </c>
      <c r="G57" s="67">
        <f>$PW$785</f>
        <v>339.8</v>
      </c>
      <c r="H57" s="291" t="s">
        <v>3404</v>
      </c>
      <c r="I57" s="478"/>
      <c r="J57" s="5" t="s">
        <v>751</v>
      </c>
      <c r="K57" s="63" t="s">
        <v>4017</v>
      </c>
      <c r="M57" s="282" t="s">
        <v>4138</v>
      </c>
      <c r="N57" s="317" t="s">
        <v>4194</v>
      </c>
      <c r="P57" s="67">
        <f>$ATZ$785-0</f>
        <v>325.10000000000002</v>
      </c>
      <c r="Q57" s="326">
        <v>67</v>
      </c>
      <c r="S57" s="450"/>
      <c r="T57" s="137"/>
      <c r="U57" s="287"/>
      <c r="V57" s="287"/>
      <c r="W57" s="287"/>
      <c r="X57" s="287"/>
      <c r="Y57" s="287"/>
      <c r="Z57" s="287"/>
      <c r="AA57" s="287"/>
      <c r="AB57" s="287"/>
      <c r="AC57" s="287"/>
      <c r="AD57" s="287"/>
      <c r="AE57" s="287"/>
      <c r="AF57" s="287"/>
      <c r="AG57" s="287"/>
      <c r="AH57" s="287"/>
      <c r="AI57" s="287"/>
      <c r="AJ57" s="287"/>
      <c r="AK57" s="287"/>
      <c r="AL57" s="287"/>
      <c r="AM57" s="50"/>
      <c r="AN57" s="364"/>
      <c r="AO57" s="364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5" t="s">
        <v>752</v>
      </c>
      <c r="B58" s="63" t="s">
        <v>757</v>
      </c>
      <c r="D58" s="87" t="s">
        <v>4050</v>
      </c>
      <c r="E58" s="317" t="s">
        <v>4156</v>
      </c>
      <c r="G58" s="67">
        <f>$AH$785</f>
        <v>338.8</v>
      </c>
      <c r="H58" s="291" t="s">
        <v>3404</v>
      </c>
      <c r="I58" s="478"/>
      <c r="J58" s="5" t="s">
        <v>752</v>
      </c>
      <c r="K58" s="273" t="s">
        <v>11</v>
      </c>
      <c r="M58" s="87" t="s">
        <v>4064</v>
      </c>
      <c r="N58" s="317" t="s">
        <v>2671</v>
      </c>
      <c r="P58" s="67">
        <f>$DT$785-18</f>
        <v>316.5</v>
      </c>
      <c r="Q58" s="326">
        <v>66</v>
      </c>
      <c r="S58" s="450"/>
      <c r="T58" s="13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50"/>
      <c r="AN58" s="364"/>
      <c r="AO58" s="364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5" t="s">
        <v>754</v>
      </c>
      <c r="B59" s="273" t="s">
        <v>1899</v>
      </c>
      <c r="D59" s="87" t="s">
        <v>4094</v>
      </c>
      <c r="E59" s="317" t="s">
        <v>4174</v>
      </c>
      <c r="G59" s="67">
        <f>$XM$785</f>
        <v>338.09999999999997</v>
      </c>
      <c r="H59" s="291" t="s">
        <v>3404</v>
      </c>
      <c r="I59" s="478"/>
      <c r="J59" s="5" t="s">
        <v>754</v>
      </c>
      <c r="K59" s="273" t="s">
        <v>17</v>
      </c>
      <c r="M59" s="283" t="s">
        <v>4108</v>
      </c>
      <c r="N59" s="317" t="s">
        <v>4164</v>
      </c>
      <c r="P59" s="67">
        <f>$EC$785-6.6</f>
        <v>314.79999999999995</v>
      </c>
      <c r="Q59" s="326">
        <v>65</v>
      </c>
      <c r="S59" s="450"/>
      <c r="T59" s="137"/>
      <c r="U59" s="287"/>
      <c r="V59" s="287"/>
      <c r="W59" s="287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  <c r="AL59" s="287"/>
      <c r="AM59" s="50"/>
      <c r="AN59" s="364"/>
      <c r="AO59" s="364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5" t="s">
        <v>755</v>
      </c>
      <c r="B60" s="273" t="s">
        <v>2085</v>
      </c>
      <c r="D60" s="87" t="s">
        <v>4064</v>
      </c>
      <c r="E60" s="317" t="s">
        <v>2671</v>
      </c>
      <c r="G60" s="67">
        <f>$DT$785</f>
        <v>334.5</v>
      </c>
      <c r="H60" s="291" t="s">
        <v>3404</v>
      </c>
      <c r="J60" s="5" t="s">
        <v>755</v>
      </c>
      <c r="K60" s="63" t="s">
        <v>757</v>
      </c>
      <c r="M60" s="87" t="s">
        <v>4050</v>
      </c>
      <c r="N60" s="317" t="s">
        <v>4156</v>
      </c>
      <c r="P60" s="67">
        <f>$AH$785-26</f>
        <v>312.8</v>
      </c>
      <c r="Q60" s="326">
        <v>64</v>
      </c>
      <c r="S60" s="450"/>
      <c r="T60" s="137"/>
      <c r="U60" s="287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50"/>
      <c r="AN60" s="364"/>
      <c r="AO60" s="364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5" t="s">
        <v>756</v>
      </c>
      <c r="B61" s="63" t="s">
        <v>685</v>
      </c>
      <c r="D61" s="87" t="s">
        <v>4079</v>
      </c>
      <c r="E61" s="317" t="s">
        <v>4176</v>
      </c>
      <c r="G61" s="67">
        <f>$TI$785</f>
        <v>331.40000000000003</v>
      </c>
      <c r="H61" s="291" t="s">
        <v>3404</v>
      </c>
      <c r="I61" s="478"/>
      <c r="J61" s="5" t="s">
        <v>756</v>
      </c>
      <c r="K61" s="63" t="s">
        <v>685</v>
      </c>
      <c r="M61" s="87" t="s">
        <v>4079</v>
      </c>
      <c r="N61" s="317" t="s">
        <v>4176</v>
      </c>
      <c r="P61" s="67">
        <f>$TI$785-22</f>
        <v>309.40000000000003</v>
      </c>
      <c r="Q61" s="326">
        <v>63</v>
      </c>
      <c r="S61" s="450"/>
      <c r="T61" s="137"/>
      <c r="U61" s="287"/>
      <c r="V61" s="287"/>
      <c r="W61" s="287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  <c r="AL61" s="287"/>
      <c r="AM61" s="50"/>
      <c r="AN61" s="364"/>
      <c r="AO61" s="364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5" t="s">
        <v>759</v>
      </c>
      <c r="B62" s="218" t="s">
        <v>1562</v>
      </c>
      <c r="D62" s="87" t="s">
        <v>4103</v>
      </c>
      <c r="E62" s="317" t="s">
        <v>2677</v>
      </c>
      <c r="G62" s="67">
        <f>$OV$785</f>
        <v>329.09999999999997</v>
      </c>
      <c r="H62" s="291" t="s">
        <v>3404</v>
      </c>
      <c r="J62" s="5" t="s">
        <v>759</v>
      </c>
      <c r="K62" s="273" t="s">
        <v>1886</v>
      </c>
      <c r="M62" s="265" t="s">
        <v>4053</v>
      </c>
      <c r="N62" s="317" t="s">
        <v>4160</v>
      </c>
      <c r="P62" s="67">
        <f>$LS$785-6.6</f>
        <v>305.40000000000003</v>
      </c>
      <c r="Q62" s="326">
        <v>62</v>
      </c>
      <c r="S62" s="450"/>
      <c r="T62" s="137"/>
      <c r="U62" s="287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50"/>
      <c r="AN62" s="364"/>
      <c r="AO62" s="364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5" t="s">
        <v>841</v>
      </c>
      <c r="B63" s="63" t="s">
        <v>4017</v>
      </c>
      <c r="D63" s="282" t="s">
        <v>4138</v>
      </c>
      <c r="E63" s="317" t="s">
        <v>4194</v>
      </c>
      <c r="G63" s="67">
        <f>$ATZ$785</f>
        <v>325.10000000000002</v>
      </c>
      <c r="H63" s="291" t="s">
        <v>3404</v>
      </c>
      <c r="I63" s="478"/>
      <c r="J63" s="5" t="s">
        <v>841</v>
      </c>
      <c r="K63" s="218" t="s">
        <v>1563</v>
      </c>
      <c r="M63" s="283" t="s">
        <v>4109</v>
      </c>
      <c r="N63" s="317" t="s">
        <v>2677</v>
      </c>
      <c r="P63" s="67">
        <f>$PW$785-49.2</f>
        <v>290.60000000000002</v>
      </c>
      <c r="Q63" s="326">
        <v>61</v>
      </c>
      <c r="S63" s="450"/>
      <c r="T63" s="13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  <c r="AL63" s="287"/>
      <c r="AM63" s="50"/>
      <c r="AN63" s="364"/>
      <c r="AO63" s="364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5" t="s">
        <v>842</v>
      </c>
      <c r="B64" s="273" t="s">
        <v>17</v>
      </c>
      <c r="D64" s="283" t="s">
        <v>4108</v>
      </c>
      <c r="E64" s="317" t="s">
        <v>4164</v>
      </c>
      <c r="G64" s="67">
        <f>$EC$785</f>
        <v>321.39999999999998</v>
      </c>
      <c r="H64" s="291" t="s">
        <v>3404</v>
      </c>
      <c r="I64" s="478"/>
      <c r="J64" s="5" t="s">
        <v>842</v>
      </c>
      <c r="K64" s="273" t="s">
        <v>1899</v>
      </c>
      <c r="M64" s="87" t="s">
        <v>4094</v>
      </c>
      <c r="N64" s="317" t="s">
        <v>4174</v>
      </c>
      <c r="P64" s="67">
        <f>$XM$785-52</f>
        <v>286.09999999999997</v>
      </c>
      <c r="Q64" s="326">
        <v>60</v>
      </c>
      <c r="S64" s="450"/>
      <c r="T64" s="137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  <c r="AL64" s="287"/>
      <c r="AM64" s="50"/>
      <c r="AN64" s="364"/>
      <c r="AO64" s="364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5" t="s">
        <v>843</v>
      </c>
      <c r="B65" s="63" t="s">
        <v>153</v>
      </c>
      <c r="D65" s="87" t="s">
        <v>4068</v>
      </c>
      <c r="E65" s="317" t="s">
        <v>4169</v>
      </c>
      <c r="G65" s="67">
        <f>$PE$785</f>
        <v>320.19999999999993</v>
      </c>
      <c r="H65" s="291" t="s">
        <v>3404</v>
      </c>
      <c r="I65" s="478"/>
      <c r="J65" s="5" t="s">
        <v>843</v>
      </c>
      <c r="K65" s="63" t="s">
        <v>719</v>
      </c>
      <c r="M65" s="87" t="s">
        <v>4049</v>
      </c>
      <c r="N65" s="317" t="s">
        <v>4167</v>
      </c>
      <c r="P65" s="67">
        <f>$HO$785-19.2</f>
        <v>281.10000000000002</v>
      </c>
      <c r="Q65" s="326">
        <v>59</v>
      </c>
      <c r="S65" s="450"/>
      <c r="T65" s="13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50"/>
      <c r="AN65" s="364"/>
      <c r="AO65" s="364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5" t="s">
        <v>844</v>
      </c>
      <c r="B66" s="63" t="s">
        <v>4033</v>
      </c>
      <c r="D66" s="282" t="s">
        <v>4135</v>
      </c>
      <c r="E66" s="317" t="s">
        <v>4194</v>
      </c>
      <c r="G66" s="67">
        <f>$ASY$785</f>
        <v>318.79999999999995</v>
      </c>
      <c r="H66" s="291" t="s">
        <v>3404</v>
      </c>
      <c r="I66" s="478"/>
      <c r="J66" s="5" t="s">
        <v>844</v>
      </c>
      <c r="K66" s="63" t="s">
        <v>4033</v>
      </c>
      <c r="M66" s="282" t="s">
        <v>4135</v>
      </c>
      <c r="N66" s="317" t="s">
        <v>4194</v>
      </c>
      <c r="P66" s="67">
        <f>$ASY$785-39.6</f>
        <v>279.19999999999993</v>
      </c>
      <c r="Q66" s="326">
        <v>58</v>
      </c>
      <c r="S66" s="450"/>
      <c r="T66" s="13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50"/>
      <c r="AN66" s="364"/>
      <c r="AO66" s="364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5" t="s">
        <v>845</v>
      </c>
      <c r="B67" s="273" t="s">
        <v>1886</v>
      </c>
      <c r="D67" s="265" t="s">
        <v>4053</v>
      </c>
      <c r="E67" s="317" t="s">
        <v>4160</v>
      </c>
      <c r="G67" s="67">
        <f>$LS$785</f>
        <v>312.00000000000006</v>
      </c>
      <c r="H67" s="291" t="s">
        <v>3404</v>
      </c>
      <c r="I67" s="478"/>
      <c r="J67" s="5" t="s">
        <v>845</v>
      </c>
      <c r="K67" s="218" t="s">
        <v>1562</v>
      </c>
      <c r="M67" s="87" t="s">
        <v>4103</v>
      </c>
      <c r="N67" s="317" t="s">
        <v>2677</v>
      </c>
      <c r="P67" s="67">
        <f>$OV$785-52.4</f>
        <v>276.7</v>
      </c>
      <c r="Q67" s="326">
        <v>57</v>
      </c>
      <c r="S67" s="450"/>
      <c r="T67" s="13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50"/>
      <c r="AN67" s="364"/>
      <c r="AO67" s="364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5" t="s">
        <v>846</v>
      </c>
      <c r="B68" s="63" t="s">
        <v>4023</v>
      </c>
      <c r="D68" s="282" t="s">
        <v>4144</v>
      </c>
      <c r="E68" s="317" t="s">
        <v>4191</v>
      </c>
      <c r="G68" s="67">
        <f>$AWB$785</f>
        <v>304.20000000000005</v>
      </c>
      <c r="H68" s="291" t="s">
        <v>3404</v>
      </c>
      <c r="I68" s="478"/>
      <c r="J68" s="5" t="s">
        <v>846</v>
      </c>
      <c r="K68" s="63" t="s">
        <v>4022</v>
      </c>
      <c r="M68" s="282" t="s">
        <v>4143</v>
      </c>
      <c r="N68" s="317" t="s">
        <v>4190</v>
      </c>
      <c r="P68" s="67">
        <f>$AVS$785-28</f>
        <v>275.90000000000003</v>
      </c>
      <c r="Q68" s="326">
        <v>56</v>
      </c>
      <c r="S68" s="450"/>
      <c r="T68" s="13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50"/>
      <c r="AN68" s="364"/>
      <c r="AO68" s="364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5" t="s">
        <v>847</v>
      </c>
      <c r="B69" s="63" t="s">
        <v>4022</v>
      </c>
      <c r="D69" s="282" t="s">
        <v>4143</v>
      </c>
      <c r="E69" s="317" t="s">
        <v>4190</v>
      </c>
      <c r="G69" s="67">
        <f>$AVS$785</f>
        <v>303.90000000000003</v>
      </c>
      <c r="H69" s="291" t="s">
        <v>3404</v>
      </c>
      <c r="I69" s="478"/>
      <c r="J69" s="5" t="s">
        <v>847</v>
      </c>
      <c r="K69" s="273" t="s">
        <v>1888</v>
      </c>
      <c r="M69" s="87" t="s">
        <v>4092</v>
      </c>
      <c r="N69" s="317" t="s">
        <v>4160</v>
      </c>
      <c r="P69" s="67">
        <f>$JZ$785-30.6</f>
        <v>272.09999999999997</v>
      </c>
      <c r="Q69" s="326">
        <v>55</v>
      </c>
      <c r="S69" s="449"/>
      <c r="T69" s="13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50"/>
      <c r="AN69" s="364"/>
      <c r="AO69" s="364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5" t="s">
        <v>848</v>
      </c>
      <c r="B70" s="273" t="s">
        <v>1888</v>
      </c>
      <c r="D70" s="87" t="s">
        <v>4092</v>
      </c>
      <c r="E70" s="317" t="s">
        <v>4160</v>
      </c>
      <c r="G70" s="67">
        <f>$JZ$785</f>
        <v>302.7</v>
      </c>
      <c r="H70" s="291" t="s">
        <v>3404</v>
      </c>
      <c r="I70" s="478"/>
      <c r="J70" s="5" t="s">
        <v>848</v>
      </c>
      <c r="K70" s="63" t="s">
        <v>4020</v>
      </c>
      <c r="M70" s="282" t="s">
        <v>4141</v>
      </c>
      <c r="N70" s="317" t="s">
        <v>2682</v>
      </c>
      <c r="P70" s="67">
        <f>$AVA$785-9.6</f>
        <v>267.90000000000003</v>
      </c>
      <c r="Q70" s="326">
        <v>54</v>
      </c>
      <c r="S70" s="450"/>
      <c r="T70" s="137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50"/>
      <c r="AN70" s="364"/>
      <c r="AO70" s="364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5" t="s">
        <v>849</v>
      </c>
      <c r="B71" s="63" t="s">
        <v>719</v>
      </c>
      <c r="D71" s="87" t="s">
        <v>4049</v>
      </c>
      <c r="E71" s="317" t="s">
        <v>4167</v>
      </c>
      <c r="G71" s="67">
        <f>$HO$785</f>
        <v>300.3</v>
      </c>
      <c r="H71" s="291" t="s">
        <v>3404</v>
      </c>
      <c r="I71" s="478"/>
      <c r="J71" s="5" t="s">
        <v>849</v>
      </c>
      <c r="K71" s="63" t="s">
        <v>4023</v>
      </c>
      <c r="M71" s="282" t="s">
        <v>4144</v>
      </c>
      <c r="N71" s="317" t="s">
        <v>4191</v>
      </c>
      <c r="P71" s="67">
        <f>$AWB$785-37.2</f>
        <v>267.00000000000006</v>
      </c>
      <c r="Q71" s="326">
        <v>53</v>
      </c>
      <c r="S71" s="450"/>
      <c r="T71" s="13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50"/>
      <c r="AN71" s="364"/>
      <c r="AO71" s="364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5" t="s">
        <v>850</v>
      </c>
      <c r="B72" s="63" t="s">
        <v>2563</v>
      </c>
      <c r="D72" s="87" t="s">
        <v>4088</v>
      </c>
      <c r="E72" s="317" t="s">
        <v>4180</v>
      </c>
      <c r="G72" s="67">
        <f>$ZX$785</f>
        <v>288.89999999999998</v>
      </c>
      <c r="H72" s="291" t="s">
        <v>3404</v>
      </c>
      <c r="I72" s="478"/>
      <c r="J72" s="5" t="s">
        <v>850</v>
      </c>
      <c r="K72" s="63" t="s">
        <v>2563</v>
      </c>
      <c r="M72" s="87" t="s">
        <v>4088</v>
      </c>
      <c r="N72" s="317" t="s">
        <v>4180</v>
      </c>
      <c r="P72" s="67">
        <f>$ZX$785-24</f>
        <v>264.89999999999998</v>
      </c>
      <c r="Q72" s="326">
        <v>52</v>
      </c>
      <c r="S72" s="450"/>
      <c r="T72" s="13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50"/>
      <c r="AN72" s="364"/>
      <c r="AO72" s="364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5" t="s">
        <v>851</v>
      </c>
      <c r="B73" s="63" t="s">
        <v>4006</v>
      </c>
      <c r="D73" s="265" t="s">
        <v>2668</v>
      </c>
      <c r="E73" s="317" t="s">
        <v>4192</v>
      </c>
      <c r="G73" s="67">
        <f>$APV$785</f>
        <v>283.60000000000002</v>
      </c>
      <c r="H73" s="291" t="s">
        <v>3404</v>
      </c>
      <c r="I73" s="478"/>
      <c r="J73" s="5" t="s">
        <v>851</v>
      </c>
      <c r="K73" s="273" t="s">
        <v>1900</v>
      </c>
      <c r="M73" s="87" t="s">
        <v>4083</v>
      </c>
      <c r="N73" s="317" t="s">
        <v>4180</v>
      </c>
      <c r="P73" s="67">
        <f>$UA$785-2.4</f>
        <v>264.00000000000006</v>
      </c>
      <c r="Q73" s="326">
        <v>51</v>
      </c>
      <c r="S73" s="450"/>
      <c r="T73" s="13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50"/>
      <c r="AN73" s="364"/>
      <c r="AO73" s="364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5" t="s">
        <v>852</v>
      </c>
      <c r="B74" s="63" t="s">
        <v>2552</v>
      </c>
      <c r="D74" s="283" t="s">
        <v>4124</v>
      </c>
      <c r="E74" s="317" t="s">
        <v>2679</v>
      </c>
      <c r="G74" s="67">
        <f>$AGD$785</f>
        <v>278.8</v>
      </c>
      <c r="H74" s="291" t="s">
        <v>3404</v>
      </c>
      <c r="I74" s="478"/>
      <c r="J74" s="5" t="s">
        <v>852</v>
      </c>
      <c r="K74" s="63" t="s">
        <v>4006</v>
      </c>
      <c r="M74" s="265" t="s">
        <v>2668</v>
      </c>
      <c r="N74" s="317" t="s">
        <v>4192</v>
      </c>
      <c r="P74" s="67">
        <f>$APV$785-33.2</f>
        <v>250.40000000000003</v>
      </c>
      <c r="Q74" s="326">
        <v>50</v>
      </c>
      <c r="S74" s="450"/>
      <c r="T74" s="13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50"/>
      <c r="AN74" s="364"/>
      <c r="AO74" s="364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5" t="s">
        <v>853</v>
      </c>
      <c r="B75" s="63" t="s">
        <v>4020</v>
      </c>
      <c r="D75" s="282" t="s">
        <v>4141</v>
      </c>
      <c r="E75" s="317" t="s">
        <v>2682</v>
      </c>
      <c r="G75" s="67">
        <f>$AVA$785</f>
        <v>277.50000000000006</v>
      </c>
      <c r="H75" s="291" t="s">
        <v>3404</v>
      </c>
      <c r="I75" s="478"/>
      <c r="J75" s="5" t="s">
        <v>853</v>
      </c>
      <c r="K75" s="63" t="s">
        <v>721</v>
      </c>
      <c r="M75" s="87" t="s">
        <v>4066</v>
      </c>
      <c r="N75" s="317" t="s">
        <v>2675</v>
      </c>
      <c r="P75" s="67">
        <f>$OM$785-0</f>
        <v>247.3</v>
      </c>
      <c r="Q75" s="326">
        <v>49</v>
      </c>
      <c r="S75" s="449"/>
      <c r="T75" s="137"/>
      <c r="U75" s="287"/>
      <c r="V75" s="287"/>
      <c r="W75" s="6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50"/>
      <c r="AN75" s="364"/>
      <c r="AO75" s="364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5" t="s">
        <v>854</v>
      </c>
      <c r="B76" s="63" t="s">
        <v>2544</v>
      </c>
      <c r="D76" s="283" t="s">
        <v>4121</v>
      </c>
      <c r="E76" s="317" t="s">
        <v>4179</v>
      </c>
      <c r="G76" s="67">
        <f>$AET$785</f>
        <v>274.10000000000002</v>
      </c>
      <c r="H76" s="291" t="s">
        <v>3404</v>
      </c>
      <c r="I76" s="478"/>
      <c r="J76" s="5" t="s">
        <v>854</v>
      </c>
      <c r="K76" s="63" t="s">
        <v>2542</v>
      </c>
      <c r="M76" s="87" t="s">
        <v>4100</v>
      </c>
      <c r="N76" s="317" t="s">
        <v>4175</v>
      </c>
      <c r="P76" s="67">
        <f>$AAY$785-28</f>
        <v>240</v>
      </c>
      <c r="Q76" s="326">
        <v>48</v>
      </c>
      <c r="S76" s="449"/>
      <c r="T76" s="13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50"/>
      <c r="AN76" s="364"/>
      <c r="AO76" s="364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5" t="s">
        <v>855</v>
      </c>
      <c r="B77" s="63" t="s">
        <v>2566</v>
      </c>
      <c r="D77" s="87" t="s">
        <v>4104</v>
      </c>
      <c r="E77" s="317" t="s">
        <v>4183</v>
      </c>
      <c r="G77" s="67">
        <f>$ABQ$785</f>
        <v>272.5</v>
      </c>
      <c r="H77" s="291" t="s">
        <v>3404</v>
      </c>
      <c r="I77" s="478"/>
      <c r="J77" s="5" t="s">
        <v>855</v>
      </c>
      <c r="K77" s="63" t="s">
        <v>2566</v>
      </c>
      <c r="M77" s="87" t="s">
        <v>4104</v>
      </c>
      <c r="N77" s="317" t="s">
        <v>4183</v>
      </c>
      <c r="P77" s="67">
        <f>$ABQ$785-36.4</f>
        <v>236.1</v>
      </c>
      <c r="Q77" s="326">
        <v>47</v>
      </c>
      <c r="S77" s="449"/>
      <c r="T77" s="13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50"/>
      <c r="AN77" s="364"/>
      <c r="AO77" s="364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5" t="s">
        <v>856</v>
      </c>
      <c r="B78" s="63" t="s">
        <v>747</v>
      </c>
      <c r="D78" s="87" t="s">
        <v>4107</v>
      </c>
      <c r="E78" s="317" t="s">
        <v>4168</v>
      </c>
      <c r="G78" s="67">
        <f>$OD$785</f>
        <v>272.39999999999998</v>
      </c>
      <c r="H78" s="291" t="s">
        <v>3404</v>
      </c>
      <c r="I78" s="478"/>
      <c r="J78" s="5" t="s">
        <v>856</v>
      </c>
      <c r="K78" s="63" t="s">
        <v>153</v>
      </c>
      <c r="M78" s="87" t="s">
        <v>4068</v>
      </c>
      <c r="N78" s="317" t="s">
        <v>4169</v>
      </c>
      <c r="P78" s="67">
        <f>$PE$785-86</f>
        <v>234.19999999999993</v>
      </c>
      <c r="Q78" s="326">
        <v>46</v>
      </c>
      <c r="S78" s="449"/>
      <c r="T78" s="13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50"/>
      <c r="AN78" s="364"/>
      <c r="AO78" s="364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5" t="s">
        <v>857</v>
      </c>
      <c r="B79" s="63" t="s">
        <v>2542</v>
      </c>
      <c r="D79" s="87" t="s">
        <v>4100</v>
      </c>
      <c r="E79" s="317" t="s">
        <v>4175</v>
      </c>
      <c r="G79" s="67">
        <f>$AAY$785</f>
        <v>268</v>
      </c>
      <c r="H79" s="291" t="s">
        <v>3404</v>
      </c>
      <c r="I79" s="478"/>
      <c r="J79" s="5" t="s">
        <v>857</v>
      </c>
      <c r="K79" s="63" t="s">
        <v>4010</v>
      </c>
      <c r="M79" s="282" t="s">
        <v>4130</v>
      </c>
      <c r="N79" s="317" t="s">
        <v>4196</v>
      </c>
      <c r="P79" s="67">
        <f>$ARF$785-36.6</f>
        <v>227.1</v>
      </c>
      <c r="Q79" s="326">
        <v>45</v>
      </c>
      <c r="S79" s="449"/>
      <c r="T79" s="13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50"/>
      <c r="AN79" s="364"/>
      <c r="AO79" s="364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5" t="s">
        <v>858</v>
      </c>
      <c r="B80" s="273" t="s">
        <v>1900</v>
      </c>
      <c r="D80" s="87" t="s">
        <v>4083</v>
      </c>
      <c r="E80" s="317" t="s">
        <v>4180</v>
      </c>
      <c r="G80" s="67">
        <f>$UA$785</f>
        <v>266.40000000000003</v>
      </c>
      <c r="H80" s="291" t="s">
        <v>3404</v>
      </c>
      <c r="I80" s="478"/>
      <c r="J80" s="5" t="s">
        <v>858</v>
      </c>
      <c r="K80" s="63" t="s">
        <v>747</v>
      </c>
      <c r="M80" s="87" t="s">
        <v>4107</v>
      </c>
      <c r="N80" s="317" t="s">
        <v>4168</v>
      </c>
      <c r="P80" s="67">
        <f>$OD$785-51</f>
        <v>221.39999999999998</v>
      </c>
      <c r="Q80" s="326">
        <v>44</v>
      </c>
      <c r="S80" s="449"/>
      <c r="T80" s="13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50"/>
      <c r="AN80" s="364"/>
      <c r="AO80" s="364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5" t="s">
        <v>859</v>
      </c>
      <c r="B81" s="63" t="s">
        <v>4010</v>
      </c>
      <c r="D81" s="282" t="s">
        <v>4130</v>
      </c>
      <c r="E81" s="317" t="s">
        <v>4196</v>
      </c>
      <c r="G81" s="67">
        <f>$ARF$785</f>
        <v>263.7</v>
      </c>
      <c r="H81" s="291" t="s">
        <v>3404</v>
      </c>
      <c r="I81" s="478"/>
      <c r="J81" s="5" t="s">
        <v>859</v>
      </c>
      <c r="K81" s="218" t="s">
        <v>1559</v>
      </c>
      <c r="M81" s="87" t="s">
        <v>4072</v>
      </c>
      <c r="N81" s="317" t="s">
        <v>4161</v>
      </c>
      <c r="P81" s="67">
        <f>$HX$785-26.8</f>
        <v>220.85000000000002</v>
      </c>
      <c r="Q81" s="326">
        <v>43</v>
      </c>
      <c r="S81" s="449"/>
      <c r="T81" s="137"/>
      <c r="U81" s="287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  <c r="AL81" s="287"/>
      <c r="AM81" s="50"/>
      <c r="AN81" s="364"/>
      <c r="AO81" s="364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5" t="s">
        <v>860</v>
      </c>
      <c r="B82" s="63" t="s">
        <v>695</v>
      </c>
      <c r="D82" s="87" t="s">
        <v>4085</v>
      </c>
      <c r="E82" s="317" t="s">
        <v>4167</v>
      </c>
      <c r="G82" s="67">
        <f>$KI$785</f>
        <v>257.5</v>
      </c>
      <c r="H82" s="291" t="s">
        <v>3404</v>
      </c>
      <c r="I82" s="478"/>
      <c r="J82" s="5" t="s">
        <v>860</v>
      </c>
      <c r="K82" s="273" t="s">
        <v>37</v>
      </c>
      <c r="M82" s="265" t="s">
        <v>4046</v>
      </c>
      <c r="N82" s="317" t="s">
        <v>2671</v>
      </c>
      <c r="P82" s="67">
        <f>$CJ$785-0</f>
        <v>219.9</v>
      </c>
      <c r="Q82" s="326">
        <v>42</v>
      </c>
      <c r="S82" s="449"/>
      <c r="T82" s="137"/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E82" s="287"/>
      <c r="AF82" s="287"/>
      <c r="AG82" s="287"/>
      <c r="AH82" s="287"/>
      <c r="AI82" s="287"/>
      <c r="AJ82" s="287"/>
      <c r="AK82" s="287"/>
      <c r="AL82" s="287"/>
      <c r="AM82" s="50"/>
      <c r="AN82" s="364"/>
      <c r="AO82" s="364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5" t="s">
        <v>861</v>
      </c>
      <c r="B83" s="63" t="s">
        <v>710</v>
      </c>
      <c r="D83" s="87" t="s">
        <v>4073</v>
      </c>
      <c r="E83" s="317" t="s">
        <v>4168</v>
      </c>
      <c r="G83" s="67">
        <f>$GN$785</f>
        <v>254.29999999999998</v>
      </c>
      <c r="H83" s="291" t="s">
        <v>3404</v>
      </c>
      <c r="I83" s="478"/>
      <c r="J83" s="5" t="s">
        <v>861</v>
      </c>
      <c r="K83" s="63" t="s">
        <v>2545</v>
      </c>
      <c r="M83" s="283" t="s">
        <v>4125</v>
      </c>
      <c r="N83" s="317" t="s">
        <v>2680</v>
      </c>
      <c r="P83" s="67">
        <f>$AGM$785-28</f>
        <v>215.6</v>
      </c>
      <c r="Q83" s="326">
        <v>41</v>
      </c>
      <c r="S83" s="449"/>
      <c r="T83" s="137"/>
      <c r="U83" s="287"/>
      <c r="V83" s="287"/>
      <c r="W83" s="287"/>
      <c r="X83" s="287"/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  <c r="AL83" s="287"/>
      <c r="AM83" s="50"/>
      <c r="AN83" s="364"/>
      <c r="AO83" s="364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5" t="s">
        <v>862</v>
      </c>
      <c r="B84" s="218" t="s">
        <v>1559</v>
      </c>
      <c r="D84" s="87" t="s">
        <v>4072</v>
      </c>
      <c r="E84" s="317" t="s">
        <v>4161</v>
      </c>
      <c r="G84" s="67">
        <f>$HX$785</f>
        <v>247.65000000000003</v>
      </c>
      <c r="H84" s="291" t="s">
        <v>3404</v>
      </c>
      <c r="I84" s="478"/>
      <c r="J84" s="5" t="s">
        <v>862</v>
      </c>
      <c r="K84" s="63" t="s">
        <v>695</v>
      </c>
      <c r="M84" s="87" t="s">
        <v>4085</v>
      </c>
      <c r="N84" s="317" t="s">
        <v>4167</v>
      </c>
      <c r="P84" s="67">
        <f>$KI$785-42</f>
        <v>215.5</v>
      </c>
      <c r="Q84" s="326">
        <v>40</v>
      </c>
      <c r="S84" s="449"/>
      <c r="T84" s="13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50"/>
      <c r="AN84" s="364"/>
      <c r="AO84" s="364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5" t="s">
        <v>863</v>
      </c>
      <c r="B85" s="63" t="s">
        <v>721</v>
      </c>
      <c r="D85" s="87" t="s">
        <v>4066</v>
      </c>
      <c r="E85" s="317" t="s">
        <v>2675</v>
      </c>
      <c r="G85" s="67">
        <f>$OM$785</f>
        <v>247.3</v>
      </c>
      <c r="H85" s="291" t="s">
        <v>3404</v>
      </c>
      <c r="I85" s="478"/>
      <c r="J85" s="5" t="s">
        <v>863</v>
      </c>
      <c r="K85" s="63" t="s">
        <v>4018</v>
      </c>
      <c r="M85" s="282" t="s">
        <v>4139</v>
      </c>
      <c r="N85" s="317" t="s">
        <v>2681</v>
      </c>
      <c r="P85" s="67">
        <f>$AUI$785-15.4</f>
        <v>211.7</v>
      </c>
      <c r="Q85" s="326">
        <v>39</v>
      </c>
      <c r="S85" s="449"/>
      <c r="T85" s="13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50"/>
      <c r="AN85" s="364"/>
      <c r="AO85" s="364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5" t="s">
        <v>864</v>
      </c>
      <c r="B86" s="63" t="s">
        <v>2545</v>
      </c>
      <c r="D86" s="283" t="s">
        <v>4125</v>
      </c>
      <c r="E86" s="317" t="s">
        <v>2680</v>
      </c>
      <c r="G86" s="67">
        <f>$AGM$785</f>
        <v>243.6</v>
      </c>
      <c r="H86" s="291" t="s">
        <v>3404</v>
      </c>
      <c r="I86" s="478"/>
      <c r="J86" s="5" t="s">
        <v>864</v>
      </c>
      <c r="K86" s="63" t="s">
        <v>2548</v>
      </c>
      <c r="M86" s="265" t="s">
        <v>2514</v>
      </c>
      <c r="N86" s="317" t="s">
        <v>4182</v>
      </c>
      <c r="P86" s="67">
        <f>$AHN$785-4.5</f>
        <v>208.3</v>
      </c>
      <c r="Q86" s="326">
        <v>38</v>
      </c>
      <c r="S86" s="449"/>
      <c r="T86" s="13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50"/>
      <c r="AN86" s="364"/>
      <c r="AO86" s="364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5" t="s">
        <v>865</v>
      </c>
      <c r="B87" s="218" t="s">
        <v>1549</v>
      </c>
      <c r="D87" s="87" t="s">
        <v>4070</v>
      </c>
      <c r="E87" s="317" t="s">
        <v>2679</v>
      </c>
      <c r="G87" s="67">
        <f>$QX$785</f>
        <v>236.6</v>
      </c>
      <c r="H87" s="291" t="s">
        <v>3404</v>
      </c>
      <c r="I87" s="478"/>
      <c r="J87" s="5" t="s">
        <v>865</v>
      </c>
      <c r="K87" s="273" t="s">
        <v>1927</v>
      </c>
      <c r="M87" s="283" t="s">
        <v>4082</v>
      </c>
      <c r="N87" s="317" t="s">
        <v>4177</v>
      </c>
      <c r="P87" s="67">
        <f>$YE$785-6.6</f>
        <v>203.49999999999997</v>
      </c>
      <c r="Q87" s="326">
        <v>37</v>
      </c>
      <c r="S87" s="449"/>
      <c r="T87" s="137"/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50"/>
      <c r="AN87" s="364"/>
      <c r="AO87" s="364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5" t="s">
        <v>866</v>
      </c>
      <c r="B88" s="63" t="s">
        <v>2558</v>
      </c>
      <c r="D88" s="265" t="s">
        <v>2645</v>
      </c>
      <c r="E88" s="317" t="s">
        <v>4176</v>
      </c>
      <c r="G88" s="67">
        <f>$AHW$785</f>
        <v>230.7</v>
      </c>
      <c r="H88" s="291" t="s">
        <v>3404</v>
      </c>
      <c r="I88" s="478"/>
      <c r="J88" s="5" t="s">
        <v>866</v>
      </c>
      <c r="K88" s="63" t="s">
        <v>180</v>
      </c>
      <c r="M88" s="87" t="s">
        <v>4119</v>
      </c>
      <c r="N88" s="317" t="s">
        <v>4176</v>
      </c>
      <c r="P88" s="67">
        <f>$ADS$785-26</f>
        <v>203.2</v>
      </c>
      <c r="Q88" s="326">
        <v>36</v>
      </c>
      <c r="S88" s="449"/>
      <c r="T88" s="137"/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50"/>
      <c r="AN88" s="364"/>
      <c r="AO88" s="364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5" t="s">
        <v>867</v>
      </c>
      <c r="B89" s="63" t="s">
        <v>180</v>
      </c>
      <c r="D89" s="87" t="s">
        <v>4119</v>
      </c>
      <c r="E89" s="317" t="s">
        <v>4176</v>
      </c>
      <c r="G89" s="67">
        <f>$ADS$785</f>
        <v>229.2</v>
      </c>
      <c r="H89" s="291" t="s">
        <v>3404</v>
      </c>
      <c r="I89" s="478"/>
      <c r="J89" s="5" t="s">
        <v>867</v>
      </c>
      <c r="K89" s="63" t="s">
        <v>2567</v>
      </c>
      <c r="M89" s="283" t="s">
        <v>4122</v>
      </c>
      <c r="N89" s="317" t="s">
        <v>4182</v>
      </c>
      <c r="P89" s="67">
        <f>$AFC$785-7.8</f>
        <v>200.29999999999998</v>
      </c>
      <c r="Q89" s="326">
        <v>35</v>
      </c>
      <c r="S89" s="450"/>
      <c r="T89" s="13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50"/>
      <c r="AN89" s="364"/>
      <c r="AO89" s="364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5" t="s">
        <v>868</v>
      </c>
      <c r="B90" s="63" t="s">
        <v>4018</v>
      </c>
      <c r="D90" s="282" t="s">
        <v>4139</v>
      </c>
      <c r="E90" s="317" t="s">
        <v>2681</v>
      </c>
      <c r="G90" s="67">
        <f>$AUI$785</f>
        <v>227.1</v>
      </c>
      <c r="H90" s="291" t="s">
        <v>3404</v>
      </c>
      <c r="I90" s="478"/>
      <c r="J90" s="5" t="s">
        <v>868</v>
      </c>
      <c r="K90" s="63" t="s">
        <v>710</v>
      </c>
      <c r="M90" s="87" t="s">
        <v>4073</v>
      </c>
      <c r="N90" s="317" t="s">
        <v>4168</v>
      </c>
      <c r="P90" s="67">
        <f>$GN$785-54</f>
        <v>200.29999999999998</v>
      </c>
      <c r="Q90" s="326">
        <v>35</v>
      </c>
      <c r="S90" s="450"/>
      <c r="T90" s="13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50"/>
      <c r="AN90" s="364"/>
      <c r="AO90" s="364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5" t="s">
        <v>869</v>
      </c>
      <c r="B91" s="273" t="s">
        <v>37</v>
      </c>
      <c r="D91" s="265" t="s">
        <v>4046</v>
      </c>
      <c r="E91" s="317" t="s">
        <v>2671</v>
      </c>
      <c r="G91" s="67">
        <f>$CJ$785</f>
        <v>219.9</v>
      </c>
      <c r="H91" s="291" t="s">
        <v>3404</v>
      </c>
      <c r="I91" s="478"/>
      <c r="J91" s="5" t="s">
        <v>869</v>
      </c>
      <c r="K91" s="63" t="s">
        <v>2547</v>
      </c>
      <c r="M91" s="283" t="s">
        <v>4115</v>
      </c>
      <c r="N91" s="317" t="s">
        <v>4182</v>
      </c>
      <c r="P91" s="67">
        <f>$ACI$785-0</f>
        <v>191.5</v>
      </c>
      <c r="Q91" s="326">
        <v>33</v>
      </c>
      <c r="S91" s="450"/>
      <c r="T91" s="13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50"/>
      <c r="AN91" s="364"/>
      <c r="AO91" s="364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5" t="s">
        <v>870</v>
      </c>
      <c r="B92" s="63" t="s">
        <v>4024</v>
      </c>
      <c r="D92" s="282" t="s">
        <v>4145</v>
      </c>
      <c r="E92" s="317" t="s">
        <v>4194</v>
      </c>
      <c r="G92" s="67">
        <f>$AWK$785</f>
        <v>217.99999999999997</v>
      </c>
      <c r="H92" s="291" t="s">
        <v>3404</v>
      </c>
      <c r="I92" s="478"/>
      <c r="J92" s="5" t="s">
        <v>870</v>
      </c>
      <c r="K92" s="63" t="s">
        <v>4024</v>
      </c>
      <c r="M92" s="282" t="s">
        <v>4145</v>
      </c>
      <c r="N92" s="317" t="s">
        <v>4194</v>
      </c>
      <c r="P92" s="67">
        <f>$AWK$785-28.4</f>
        <v>189.59999999999997</v>
      </c>
      <c r="Q92" s="326">
        <v>32</v>
      </c>
      <c r="S92" s="450"/>
      <c r="T92" s="13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50"/>
      <c r="AN92" s="364"/>
      <c r="AO92" s="364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5" t="s">
        <v>871</v>
      </c>
      <c r="B93" s="63" t="s">
        <v>2548</v>
      </c>
      <c r="D93" s="265" t="s">
        <v>2514</v>
      </c>
      <c r="E93" s="317" t="s">
        <v>4182</v>
      </c>
      <c r="G93" s="67">
        <f>$AHN$785</f>
        <v>212.8</v>
      </c>
      <c r="H93" s="291" t="s">
        <v>3404</v>
      </c>
      <c r="I93" s="478"/>
      <c r="J93" s="5" t="s">
        <v>871</v>
      </c>
      <c r="K93" s="63" t="s">
        <v>2544</v>
      </c>
      <c r="M93" s="283" t="s">
        <v>4121</v>
      </c>
      <c r="N93" s="317" t="s">
        <v>4179</v>
      </c>
      <c r="P93" s="67">
        <f>$AET$785-90.1</f>
        <v>184.00000000000003</v>
      </c>
      <c r="Q93" s="326">
        <v>31</v>
      </c>
      <c r="S93" s="450"/>
      <c r="T93" s="13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50"/>
      <c r="AN93" s="364"/>
      <c r="AO93" s="364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5" t="s">
        <v>872</v>
      </c>
      <c r="B94" s="273" t="s">
        <v>1927</v>
      </c>
      <c r="D94" s="283" t="s">
        <v>4082</v>
      </c>
      <c r="E94" s="317" t="s">
        <v>4177</v>
      </c>
      <c r="G94" s="67">
        <f>$YE$785</f>
        <v>210.09999999999997</v>
      </c>
      <c r="H94" s="291" t="s">
        <v>3404</v>
      </c>
      <c r="I94" s="478"/>
      <c r="J94" s="5" t="s">
        <v>872</v>
      </c>
      <c r="K94" s="63" t="s">
        <v>2552</v>
      </c>
      <c r="M94" s="283" t="s">
        <v>4124</v>
      </c>
      <c r="N94" s="317" t="s">
        <v>2679</v>
      </c>
      <c r="P94" s="67">
        <f>$AGD$785-96.4</f>
        <v>182.4</v>
      </c>
      <c r="Q94" s="326">
        <v>30</v>
      </c>
      <c r="S94" s="450"/>
      <c r="T94" s="13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50"/>
      <c r="AN94" s="364"/>
      <c r="AO94" s="364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5" t="s">
        <v>873</v>
      </c>
      <c r="B95" s="63" t="s">
        <v>4016</v>
      </c>
      <c r="D95" s="282" t="s">
        <v>4137</v>
      </c>
      <c r="E95" s="317" t="s">
        <v>4190</v>
      </c>
      <c r="G95" s="67">
        <f>$ATQ$785</f>
        <v>208.10000000000002</v>
      </c>
      <c r="H95" s="291" t="s">
        <v>3404</v>
      </c>
      <c r="I95" s="478"/>
      <c r="J95" s="5" t="s">
        <v>873</v>
      </c>
      <c r="K95" s="63" t="s">
        <v>4309</v>
      </c>
      <c r="M95" s="282" t="s">
        <v>4310</v>
      </c>
      <c r="N95" s="317" t="s">
        <v>4311</v>
      </c>
      <c r="P95" s="67">
        <f>$BAF$785-0</f>
        <v>174.59999999999997</v>
      </c>
      <c r="Q95" s="326">
        <v>29</v>
      </c>
      <c r="S95" s="450"/>
      <c r="T95" s="13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  <c r="AL95" s="287"/>
      <c r="AM95" s="50"/>
      <c r="AN95" s="364"/>
      <c r="AO95" s="364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5" t="s">
        <v>874</v>
      </c>
      <c r="B96" s="63" t="s">
        <v>2567</v>
      </c>
      <c r="D96" s="283" t="s">
        <v>4122</v>
      </c>
      <c r="E96" s="317" t="s">
        <v>4182</v>
      </c>
      <c r="G96" s="67">
        <f>$AFC$785</f>
        <v>208.1</v>
      </c>
      <c r="H96" s="291" t="s">
        <v>3404</v>
      </c>
      <c r="I96" s="478"/>
      <c r="J96" s="5" t="s">
        <v>874</v>
      </c>
      <c r="K96" s="63" t="s">
        <v>745</v>
      </c>
      <c r="M96" s="87" t="s">
        <v>4101</v>
      </c>
      <c r="N96" s="317" t="s">
        <v>4190</v>
      </c>
      <c r="P96" s="67">
        <f>$SZ$785-26</f>
        <v>162</v>
      </c>
      <c r="Q96" s="326">
        <v>28</v>
      </c>
      <c r="S96" s="450"/>
      <c r="T96" s="13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50"/>
      <c r="AN96" s="364"/>
      <c r="AO96" s="364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5" t="s">
        <v>875</v>
      </c>
      <c r="B97" s="63" t="s">
        <v>2547</v>
      </c>
      <c r="D97" s="283" t="s">
        <v>4115</v>
      </c>
      <c r="E97" s="317" t="s">
        <v>4182</v>
      </c>
      <c r="G97" s="67">
        <f>$ACI$785</f>
        <v>191.5</v>
      </c>
      <c r="H97" s="291" t="s">
        <v>3404</v>
      </c>
      <c r="I97" s="478"/>
      <c r="J97" s="5" t="s">
        <v>875</v>
      </c>
      <c r="K97" s="218" t="s">
        <v>1549</v>
      </c>
      <c r="M97" s="87" t="s">
        <v>4070</v>
      </c>
      <c r="N97" s="317" t="s">
        <v>2679</v>
      </c>
      <c r="P97" s="67">
        <f>$QX$785-80.4</f>
        <v>156.19999999999999</v>
      </c>
      <c r="Q97" s="326">
        <v>27</v>
      </c>
      <c r="S97" s="450"/>
      <c r="T97" s="13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  <c r="AL97" s="287"/>
      <c r="AM97" s="50"/>
      <c r="AN97" s="364"/>
      <c r="AO97" s="364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5" t="s">
        <v>876</v>
      </c>
      <c r="B98" s="63" t="s">
        <v>745</v>
      </c>
      <c r="D98" s="87" t="s">
        <v>4101</v>
      </c>
      <c r="E98" s="317" t="s">
        <v>4190</v>
      </c>
      <c r="G98" s="67">
        <f>$SZ$785</f>
        <v>188</v>
      </c>
      <c r="H98" s="291" t="s">
        <v>3404</v>
      </c>
      <c r="I98" s="478"/>
      <c r="J98" s="5" t="s">
        <v>876</v>
      </c>
      <c r="K98" s="63" t="s">
        <v>2558</v>
      </c>
      <c r="M98" s="265" t="s">
        <v>2645</v>
      </c>
      <c r="N98" s="317" t="s">
        <v>4176</v>
      </c>
      <c r="P98" s="67">
        <f>$AHW$785-76.4</f>
        <v>154.29999999999998</v>
      </c>
      <c r="Q98" s="326">
        <v>26</v>
      </c>
      <c r="S98" s="450"/>
      <c r="T98" s="13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87"/>
      <c r="AH98" s="287"/>
      <c r="AI98" s="287"/>
      <c r="AJ98" s="287"/>
      <c r="AK98" s="287"/>
      <c r="AL98" s="287"/>
      <c r="AM98" s="50"/>
      <c r="AN98" s="364"/>
      <c r="AO98" s="364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5" t="s">
        <v>877</v>
      </c>
      <c r="B99" s="63" t="s">
        <v>705</v>
      </c>
      <c r="D99" s="265" t="s">
        <v>4063</v>
      </c>
      <c r="E99" s="317" t="s">
        <v>4163</v>
      </c>
      <c r="G99" s="67">
        <f>$GW$785</f>
        <v>176.89999999999998</v>
      </c>
      <c r="H99" s="291" t="s">
        <v>3404</v>
      </c>
      <c r="I99" s="478"/>
      <c r="J99" s="5" t="s">
        <v>877</v>
      </c>
      <c r="K99" s="63" t="s">
        <v>4016</v>
      </c>
      <c r="M99" s="282" t="s">
        <v>4137</v>
      </c>
      <c r="N99" s="317" t="s">
        <v>4190</v>
      </c>
      <c r="P99" s="67">
        <f>$ATQ$785-54</f>
        <v>154.10000000000002</v>
      </c>
      <c r="Q99" s="326">
        <v>25</v>
      </c>
      <c r="S99" s="450"/>
      <c r="T99" s="13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  <c r="AL99" s="287"/>
      <c r="AM99" s="50"/>
      <c r="AN99" s="364"/>
      <c r="AO99" s="364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5" t="s">
        <v>878</v>
      </c>
      <c r="B100" s="63" t="s">
        <v>4309</v>
      </c>
      <c r="D100" s="282" t="s">
        <v>4310</v>
      </c>
      <c r="E100" s="317" t="s">
        <v>4311</v>
      </c>
      <c r="G100" s="67">
        <f>$BAF$785</f>
        <v>174.59999999999997</v>
      </c>
      <c r="H100" s="291" t="s">
        <v>3404</v>
      </c>
      <c r="I100" s="478"/>
      <c r="J100" s="5" t="s">
        <v>878</v>
      </c>
      <c r="K100" s="273" t="s">
        <v>1901</v>
      </c>
      <c r="M100" s="283" t="s">
        <v>4113</v>
      </c>
      <c r="N100" s="317" t="s">
        <v>4174</v>
      </c>
      <c r="P100" s="67">
        <f>$XD$785-0</f>
        <v>151.6</v>
      </c>
      <c r="Q100" s="326">
        <v>24</v>
      </c>
      <c r="S100" s="450"/>
      <c r="T100" s="13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50"/>
      <c r="AN100" s="364"/>
      <c r="AO100" s="364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5" t="s">
        <v>879</v>
      </c>
      <c r="B101" s="273" t="s">
        <v>1883</v>
      </c>
      <c r="D101" s="283" t="s">
        <v>4112</v>
      </c>
      <c r="E101" s="317" t="s">
        <v>4190</v>
      </c>
      <c r="G101" s="67">
        <f>$WU$785</f>
        <v>172.5</v>
      </c>
      <c r="H101" s="291" t="s">
        <v>3404</v>
      </c>
      <c r="I101" s="478"/>
      <c r="J101" s="5" t="s">
        <v>879</v>
      </c>
      <c r="K101" s="273" t="s">
        <v>1883</v>
      </c>
      <c r="M101" s="283" t="s">
        <v>4112</v>
      </c>
      <c r="N101" s="317" t="s">
        <v>4190</v>
      </c>
      <c r="P101" s="67">
        <f>$WU$785-24</f>
        <v>148.5</v>
      </c>
      <c r="Q101" s="326">
        <v>23</v>
      </c>
      <c r="S101" s="450"/>
      <c r="T101" s="13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50"/>
      <c r="AN101" s="364"/>
      <c r="AO101" s="364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5" t="s">
        <v>880</v>
      </c>
      <c r="B102" s="63" t="s">
        <v>2556</v>
      </c>
      <c r="D102" s="283" t="s">
        <v>4123</v>
      </c>
      <c r="E102" s="317" t="s">
        <v>4179</v>
      </c>
      <c r="G102" s="67">
        <f>$AFU$785</f>
        <v>165.5</v>
      </c>
      <c r="H102" s="291" t="s">
        <v>3404</v>
      </c>
      <c r="I102" s="478"/>
      <c r="J102" s="5" t="s">
        <v>880</v>
      </c>
      <c r="K102" s="63" t="s">
        <v>690</v>
      </c>
      <c r="M102" s="87" t="s">
        <v>4047</v>
      </c>
      <c r="N102" s="317" t="s">
        <v>4166</v>
      </c>
      <c r="P102" s="67">
        <f>$FV$785-19.2</f>
        <v>145.4</v>
      </c>
      <c r="Q102" s="326">
        <v>22</v>
      </c>
      <c r="S102" s="450"/>
      <c r="T102" s="13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50"/>
      <c r="AN102" s="364"/>
      <c r="AO102" s="364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63" customFormat="1" ht="15.75" customHeight="1">
      <c r="A103" s="5" t="s">
        <v>2231</v>
      </c>
      <c r="B103" s="63" t="s">
        <v>690</v>
      </c>
      <c r="D103" s="87" t="s">
        <v>4047</v>
      </c>
      <c r="E103" s="317" t="s">
        <v>4166</v>
      </c>
      <c r="G103" s="67">
        <f>$FV$785</f>
        <v>164.6</v>
      </c>
      <c r="H103" s="291" t="s">
        <v>3404</v>
      </c>
      <c r="I103" s="478"/>
      <c r="J103" s="5" t="s">
        <v>2231</v>
      </c>
      <c r="K103" s="63" t="s">
        <v>4025</v>
      </c>
      <c r="M103" s="282" t="s">
        <v>4146</v>
      </c>
      <c r="N103" s="317" t="s">
        <v>4196</v>
      </c>
      <c r="P103" s="67">
        <f>$AWT$785-8.4</f>
        <v>144.9</v>
      </c>
      <c r="Q103" s="326">
        <v>21</v>
      </c>
      <c r="S103" s="450"/>
      <c r="T103" s="13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50"/>
      <c r="AN103" s="364"/>
      <c r="AO103" s="364"/>
      <c r="AS103" s="103"/>
      <c r="BB103" s="103"/>
      <c r="BK103" s="103"/>
      <c r="BT103" s="103"/>
      <c r="CC103" s="103"/>
      <c r="CL103" s="103"/>
      <c r="CU103" s="103"/>
      <c r="DD103" s="103"/>
      <c r="DM103" s="103"/>
      <c r="DV103" s="103"/>
      <c r="EE103" s="103"/>
      <c r="EN103" s="103"/>
      <c r="EW103" s="103"/>
      <c r="FF103" s="103"/>
      <c r="FO103" s="103"/>
      <c r="FX103" s="103"/>
      <c r="GG103" s="103"/>
      <c r="GP103" s="103"/>
      <c r="GY103" s="103"/>
      <c r="HH103" s="103"/>
    </row>
    <row r="104" spans="1:216" s="63" customFormat="1" ht="15.75" customHeight="1">
      <c r="A104" s="5" t="s">
        <v>2516</v>
      </c>
      <c r="B104" s="273" t="s">
        <v>1891</v>
      </c>
      <c r="D104" s="87" t="s">
        <v>4051</v>
      </c>
      <c r="E104" s="317" t="s">
        <v>4181</v>
      </c>
      <c r="G104" s="67">
        <f>$RY$785</f>
        <v>163</v>
      </c>
      <c r="H104" s="291" t="s">
        <v>3404</v>
      </c>
      <c r="I104" s="478"/>
      <c r="J104" s="5" t="s">
        <v>2516</v>
      </c>
      <c r="K104" s="273" t="s">
        <v>1891</v>
      </c>
      <c r="M104" s="87" t="s">
        <v>4051</v>
      </c>
      <c r="N104" s="317" t="s">
        <v>4181</v>
      </c>
      <c r="P104" s="67">
        <f>$RY$785-22</f>
        <v>141</v>
      </c>
      <c r="Q104" s="326">
        <v>20</v>
      </c>
      <c r="S104" s="450"/>
      <c r="T104" s="13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50"/>
      <c r="AN104" s="364"/>
      <c r="AO104" s="364"/>
      <c r="AS104" s="103"/>
      <c r="BB104" s="103"/>
      <c r="BK104" s="103"/>
      <c r="BT104" s="103"/>
      <c r="CC104" s="103"/>
      <c r="CL104" s="103"/>
      <c r="CU104" s="103"/>
      <c r="DD104" s="103"/>
      <c r="DM104" s="103"/>
      <c r="DV104" s="103"/>
      <c r="EE104" s="103"/>
      <c r="EN104" s="103"/>
      <c r="EW104" s="103"/>
      <c r="FF104" s="103"/>
      <c r="FO104" s="103"/>
      <c r="FX104" s="103"/>
      <c r="GG104" s="103"/>
      <c r="GP104" s="103"/>
      <c r="GY104" s="103"/>
      <c r="HH104" s="103"/>
    </row>
    <row r="105" spans="1:216" s="63" customFormat="1" ht="15.75" customHeight="1">
      <c r="A105" s="5" t="s">
        <v>2517</v>
      </c>
      <c r="B105" s="63" t="s">
        <v>2546</v>
      </c>
      <c r="D105" s="283" t="s">
        <v>4118</v>
      </c>
      <c r="E105" s="317" t="s">
        <v>4178</v>
      </c>
      <c r="G105" s="67">
        <f>$ADJ$785</f>
        <v>156.39999999999998</v>
      </c>
      <c r="H105" s="291" t="s">
        <v>3404</v>
      </c>
      <c r="I105" s="478"/>
      <c r="J105" s="5" t="s">
        <v>2517</v>
      </c>
      <c r="K105" s="63" t="s">
        <v>4035</v>
      </c>
      <c r="M105" s="282" t="s">
        <v>4154</v>
      </c>
      <c r="N105" s="317" t="s">
        <v>4191</v>
      </c>
      <c r="P105" s="67">
        <f>$AZN$785-0</f>
        <v>132.4</v>
      </c>
      <c r="Q105" s="326">
        <v>19</v>
      </c>
      <c r="S105" s="450"/>
      <c r="T105" s="13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50"/>
      <c r="AN105" s="364"/>
      <c r="AO105" s="364"/>
      <c r="AS105" s="103"/>
      <c r="BB105" s="103"/>
      <c r="BK105" s="103"/>
      <c r="BT105" s="103"/>
      <c r="CC105" s="103"/>
      <c r="CL105" s="103"/>
      <c r="CU105" s="103"/>
      <c r="DD105" s="103"/>
      <c r="DM105" s="103"/>
      <c r="DV105" s="103"/>
      <c r="EE105" s="103"/>
      <c r="EN105" s="103"/>
      <c r="EW105" s="103"/>
      <c r="FF105" s="103"/>
      <c r="FO105" s="103"/>
      <c r="FX105" s="103"/>
      <c r="GG105" s="103"/>
      <c r="GP105" s="103"/>
      <c r="GY105" s="103"/>
      <c r="HH105" s="103"/>
    </row>
    <row r="106" spans="1:216" s="63" customFormat="1" ht="15.75" customHeight="1">
      <c r="A106" s="5" t="s">
        <v>2518</v>
      </c>
      <c r="B106" s="63" t="s">
        <v>4031</v>
      </c>
      <c r="D106" s="282" t="s">
        <v>4152</v>
      </c>
      <c r="E106" s="317" t="s">
        <v>2683</v>
      </c>
      <c r="G106" s="67">
        <f>$AYV$785</f>
        <v>156.00000000000003</v>
      </c>
      <c r="H106" s="291" t="s">
        <v>3404</v>
      </c>
      <c r="I106" s="478"/>
      <c r="J106" s="5" t="s">
        <v>2518</v>
      </c>
      <c r="K106" s="63" t="s">
        <v>2556</v>
      </c>
      <c r="M106" s="283" t="s">
        <v>4123</v>
      </c>
      <c r="N106" s="317" t="s">
        <v>4179</v>
      </c>
      <c r="P106" s="67">
        <f>$AFU$785-33.1</f>
        <v>132.4</v>
      </c>
      <c r="Q106" s="326">
        <v>19</v>
      </c>
      <c r="S106" s="450"/>
      <c r="T106" s="13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7"/>
      <c r="AK106" s="287"/>
      <c r="AL106" s="287"/>
      <c r="AM106" s="50"/>
      <c r="AN106" s="364"/>
      <c r="AO106" s="364"/>
      <c r="AS106" s="103"/>
      <c r="BB106" s="103"/>
      <c r="BK106" s="103"/>
      <c r="BT106" s="103"/>
      <c r="CC106" s="103"/>
      <c r="CL106" s="103"/>
      <c r="CU106" s="103"/>
      <c r="DD106" s="103"/>
      <c r="DM106" s="103"/>
      <c r="DV106" s="103"/>
      <c r="EE106" s="103"/>
      <c r="EN106" s="103"/>
      <c r="EW106" s="103"/>
      <c r="FF106" s="103"/>
      <c r="FO106" s="103"/>
      <c r="FX106" s="103"/>
      <c r="GG106" s="103"/>
      <c r="GP106" s="103"/>
      <c r="GY106" s="103"/>
      <c r="HH106" s="103"/>
    </row>
    <row r="107" spans="1:216" s="63" customFormat="1" ht="15.75" customHeight="1">
      <c r="A107" s="5" t="s">
        <v>2519</v>
      </c>
      <c r="B107" s="273" t="s">
        <v>23</v>
      </c>
      <c r="D107" s="265" t="s">
        <v>4069</v>
      </c>
      <c r="E107" s="317" t="s">
        <v>4165</v>
      </c>
      <c r="G107" s="67">
        <f>$MK$785</f>
        <v>155.4</v>
      </c>
      <c r="H107" s="291" t="s">
        <v>3404</v>
      </c>
      <c r="I107" s="478"/>
      <c r="J107" s="5" t="s">
        <v>2519</v>
      </c>
      <c r="K107" s="63" t="s">
        <v>4026</v>
      </c>
      <c r="M107" s="282" t="s">
        <v>4147</v>
      </c>
      <c r="N107" s="317" t="s">
        <v>4192</v>
      </c>
      <c r="P107" s="67">
        <f>$AXC$785-4.2</f>
        <v>130.5</v>
      </c>
      <c r="Q107" s="326">
        <v>17</v>
      </c>
      <c r="S107" s="450"/>
      <c r="T107" s="13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50"/>
      <c r="AN107" s="364"/>
      <c r="AO107" s="364"/>
      <c r="AS107" s="103"/>
      <c r="BB107" s="103"/>
      <c r="BK107" s="103"/>
      <c r="BT107" s="103"/>
      <c r="CC107" s="103"/>
      <c r="CL107" s="103"/>
      <c r="CU107" s="103"/>
      <c r="DD107" s="103"/>
      <c r="DM107" s="103"/>
      <c r="DV107" s="103"/>
      <c r="EE107" s="103"/>
      <c r="EN107" s="103"/>
      <c r="EW107" s="103"/>
      <c r="FF107" s="103"/>
      <c r="FO107" s="103"/>
      <c r="FX107" s="103"/>
      <c r="GG107" s="103"/>
      <c r="GP107" s="103"/>
      <c r="GY107" s="103"/>
      <c r="HH107" s="103"/>
    </row>
    <row r="108" spans="1:216" s="63" customFormat="1" ht="15.75" customHeight="1">
      <c r="A108" s="5" t="s">
        <v>2520</v>
      </c>
      <c r="B108" s="63" t="s">
        <v>4025</v>
      </c>
      <c r="D108" s="282" t="s">
        <v>4146</v>
      </c>
      <c r="E108" s="317" t="s">
        <v>4196</v>
      </c>
      <c r="G108" s="67">
        <f>$AWT$785</f>
        <v>153.30000000000001</v>
      </c>
      <c r="H108" s="291" t="s">
        <v>3404</v>
      </c>
      <c r="I108" s="478"/>
      <c r="J108" s="5" t="s">
        <v>2520</v>
      </c>
      <c r="K108" s="63" t="s">
        <v>4031</v>
      </c>
      <c r="M108" s="282" t="s">
        <v>4152</v>
      </c>
      <c r="N108" s="317" t="s">
        <v>2683</v>
      </c>
      <c r="P108" s="67">
        <f>$AYV$785-26</f>
        <v>130.00000000000003</v>
      </c>
      <c r="Q108" s="326">
        <v>16</v>
      </c>
      <c r="S108" s="450"/>
      <c r="T108" s="13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50"/>
      <c r="AN108" s="364"/>
      <c r="AO108" s="364"/>
      <c r="AS108" s="103"/>
      <c r="BB108" s="103"/>
      <c r="BK108" s="103"/>
      <c r="BT108" s="103"/>
      <c r="CC108" s="103"/>
      <c r="CL108" s="103"/>
      <c r="CU108" s="103"/>
      <c r="DD108" s="103"/>
      <c r="DM108" s="103"/>
      <c r="DV108" s="103"/>
      <c r="EE108" s="103"/>
      <c r="EN108" s="103"/>
      <c r="EW108" s="103"/>
      <c r="FF108" s="103"/>
      <c r="FO108" s="103"/>
      <c r="FX108" s="103"/>
      <c r="GG108" s="103"/>
      <c r="GP108" s="103"/>
      <c r="GY108" s="103"/>
      <c r="HH108" s="103"/>
    </row>
    <row r="109" spans="1:216" s="63" customFormat="1" ht="15.75" customHeight="1">
      <c r="A109" s="312" t="s">
        <v>2521</v>
      </c>
      <c r="B109" s="273" t="s">
        <v>1901</v>
      </c>
      <c r="D109" s="283" t="s">
        <v>4113</v>
      </c>
      <c r="E109" s="317" t="s">
        <v>4174</v>
      </c>
      <c r="G109" s="67">
        <f>$XD$785</f>
        <v>151.6</v>
      </c>
      <c r="H109" s="291" t="s">
        <v>3404</v>
      </c>
      <c r="I109" s="478"/>
      <c r="J109" s="312" t="s">
        <v>2521</v>
      </c>
      <c r="K109" s="63" t="s">
        <v>4030</v>
      </c>
      <c r="M109" s="282" t="s">
        <v>4151</v>
      </c>
      <c r="N109" s="317" t="s">
        <v>2683</v>
      </c>
      <c r="P109" s="67">
        <f>$AYM$785-0</f>
        <v>122.6</v>
      </c>
      <c r="Q109" s="326">
        <v>15</v>
      </c>
      <c r="S109" s="450"/>
      <c r="T109" s="13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50"/>
      <c r="AN109" s="364"/>
      <c r="AO109" s="364"/>
      <c r="AS109" s="103"/>
      <c r="BB109" s="103"/>
      <c r="BK109" s="103"/>
      <c r="BT109" s="103"/>
      <c r="CC109" s="103"/>
      <c r="CL109" s="103"/>
      <c r="CU109" s="103"/>
      <c r="DD109" s="103"/>
      <c r="DM109" s="103"/>
      <c r="DV109" s="103"/>
      <c r="EE109" s="103"/>
      <c r="EN109" s="103"/>
      <c r="EW109" s="103"/>
      <c r="FF109" s="103"/>
      <c r="FO109" s="103"/>
      <c r="FX109" s="103"/>
      <c r="GG109" s="103"/>
      <c r="GP109" s="103"/>
      <c r="GY109" s="103"/>
      <c r="HH109" s="103"/>
    </row>
    <row r="110" spans="1:216" s="63" customFormat="1" ht="15.75" customHeight="1">
      <c r="A110" s="312" t="s">
        <v>2522</v>
      </c>
      <c r="B110" s="218" t="s">
        <v>1566</v>
      </c>
      <c r="D110" s="87" t="s">
        <v>4056</v>
      </c>
      <c r="E110" s="317" t="s">
        <v>4173</v>
      </c>
      <c r="G110" s="67">
        <f>$GE$785</f>
        <v>151.10000000000002</v>
      </c>
      <c r="H110" s="291" t="s">
        <v>3404</v>
      </c>
      <c r="I110" s="478"/>
      <c r="J110" s="312" t="s">
        <v>2522</v>
      </c>
      <c r="K110" s="218" t="s">
        <v>1566</v>
      </c>
      <c r="M110" s="87" t="s">
        <v>4056</v>
      </c>
      <c r="N110" s="317" t="s">
        <v>4173</v>
      </c>
      <c r="P110" s="67">
        <f>$GE$785-31.5</f>
        <v>119.60000000000002</v>
      </c>
      <c r="Q110" s="326">
        <v>14</v>
      </c>
      <c r="S110" s="450"/>
      <c r="T110" s="13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50"/>
      <c r="AN110" s="364"/>
      <c r="AO110" s="364"/>
      <c r="AS110" s="103"/>
      <c r="BB110" s="103"/>
      <c r="BK110" s="103"/>
      <c r="BT110" s="103"/>
      <c r="CC110" s="103"/>
      <c r="CL110" s="103"/>
      <c r="CU110" s="103"/>
      <c r="DD110" s="103"/>
      <c r="DM110" s="103"/>
      <c r="DV110" s="103"/>
      <c r="EE110" s="103"/>
      <c r="EN110" s="103"/>
      <c r="EW110" s="103"/>
      <c r="FF110" s="103"/>
      <c r="FO110" s="103"/>
      <c r="FX110" s="103"/>
      <c r="GG110" s="103"/>
      <c r="GP110" s="103"/>
      <c r="GY110" s="103"/>
      <c r="HH110" s="103"/>
    </row>
    <row r="111" spans="1:216" s="63" customFormat="1" ht="15.75" customHeight="1">
      <c r="A111" s="312" t="s">
        <v>2523</v>
      </c>
      <c r="B111" s="63" t="s">
        <v>4026</v>
      </c>
      <c r="D111" s="282" t="s">
        <v>4147</v>
      </c>
      <c r="E111" s="317" t="s">
        <v>4192</v>
      </c>
      <c r="G111" s="67">
        <f>$AXC$785</f>
        <v>134.69999999999999</v>
      </c>
      <c r="H111" s="291" t="s">
        <v>3404</v>
      </c>
      <c r="I111" s="478"/>
      <c r="J111" s="312" t="s">
        <v>2523</v>
      </c>
      <c r="K111" s="63" t="s">
        <v>705</v>
      </c>
      <c r="M111" s="265" t="s">
        <v>4063</v>
      </c>
      <c r="N111" s="317" t="s">
        <v>4163</v>
      </c>
      <c r="P111" s="67">
        <f>$GW$785-58.6</f>
        <v>118.29999999999998</v>
      </c>
      <c r="Q111" s="326">
        <v>13</v>
      </c>
      <c r="S111" s="450"/>
      <c r="T111" s="13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50"/>
      <c r="AN111" s="364"/>
      <c r="AO111" s="364"/>
      <c r="AS111" s="103"/>
      <c r="BB111" s="103"/>
      <c r="BK111" s="103"/>
      <c r="BT111" s="103"/>
      <c r="CC111" s="103"/>
      <c r="CL111" s="103"/>
      <c r="CU111" s="103"/>
      <c r="DD111" s="103"/>
      <c r="DM111" s="103"/>
      <c r="DV111" s="103"/>
      <c r="EE111" s="103"/>
      <c r="EN111" s="103"/>
      <c r="EW111" s="103"/>
      <c r="FF111" s="103"/>
      <c r="FO111" s="103"/>
      <c r="FX111" s="103"/>
      <c r="GG111" s="103"/>
      <c r="GP111" s="103"/>
      <c r="GY111" s="103"/>
      <c r="HH111" s="103"/>
    </row>
    <row r="112" spans="1:216" s="63" customFormat="1" ht="15.75" customHeight="1">
      <c r="A112" s="312" t="s">
        <v>2524</v>
      </c>
      <c r="B112" s="63" t="s">
        <v>4035</v>
      </c>
      <c r="D112" s="282" t="s">
        <v>4154</v>
      </c>
      <c r="E112" s="317" t="s">
        <v>4191</v>
      </c>
      <c r="G112" s="67">
        <f>$AZN$785</f>
        <v>132.4</v>
      </c>
      <c r="H112" s="291" t="s">
        <v>3404</v>
      </c>
      <c r="I112" s="478"/>
      <c r="J112" s="312" t="s">
        <v>2524</v>
      </c>
      <c r="K112" s="273" t="s">
        <v>23</v>
      </c>
      <c r="M112" s="265" t="s">
        <v>4069</v>
      </c>
      <c r="N112" s="317" t="s">
        <v>4165</v>
      </c>
      <c r="P112" s="67">
        <f>$MK$785-41.4</f>
        <v>114</v>
      </c>
      <c r="Q112" s="326">
        <v>12</v>
      </c>
      <c r="S112" s="450"/>
      <c r="T112" s="13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50"/>
      <c r="AN112" s="364"/>
      <c r="AO112" s="364"/>
      <c r="AS112" s="103"/>
      <c r="BB112" s="103"/>
      <c r="BK112" s="103"/>
      <c r="BT112" s="103"/>
      <c r="CC112" s="103"/>
      <c r="CL112" s="103"/>
      <c r="CU112" s="103"/>
      <c r="DD112" s="103"/>
      <c r="DM112" s="103"/>
      <c r="DV112" s="103"/>
      <c r="EE112" s="103"/>
      <c r="EN112" s="103"/>
      <c r="EW112" s="103"/>
      <c r="FF112" s="103"/>
      <c r="FO112" s="103"/>
      <c r="FX112" s="103"/>
      <c r="GG112" s="103"/>
      <c r="GP112" s="103"/>
      <c r="GY112" s="103"/>
      <c r="HH112" s="103"/>
    </row>
    <row r="113" spans="1:216" s="63" customFormat="1" ht="15.75" customHeight="1">
      <c r="A113" s="312" t="s">
        <v>2525</v>
      </c>
      <c r="B113" s="63" t="s">
        <v>4030</v>
      </c>
      <c r="D113" s="282" t="s">
        <v>4151</v>
      </c>
      <c r="E113" s="317" t="s">
        <v>2683</v>
      </c>
      <c r="G113" s="67">
        <f>$AYM$785</f>
        <v>122.6</v>
      </c>
      <c r="H113" s="291" t="s">
        <v>3404</v>
      </c>
      <c r="I113" s="478"/>
      <c r="J113" s="312" t="s">
        <v>2525</v>
      </c>
      <c r="K113" s="63" t="s">
        <v>2546</v>
      </c>
      <c r="M113" s="283" t="s">
        <v>4118</v>
      </c>
      <c r="N113" s="317" t="s">
        <v>4178</v>
      </c>
      <c r="P113" s="67">
        <f>$ADJ$785-52.6</f>
        <v>103.79999999999998</v>
      </c>
      <c r="Q113" s="326">
        <v>11</v>
      </c>
      <c r="S113" s="450"/>
      <c r="T113" s="13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50"/>
      <c r="AN113" s="364"/>
      <c r="AO113" s="364"/>
      <c r="AS113" s="103"/>
      <c r="BB113" s="103"/>
      <c r="BK113" s="103"/>
      <c r="BT113" s="103"/>
      <c r="CC113" s="103"/>
      <c r="CL113" s="103"/>
      <c r="CU113" s="103"/>
      <c r="DD113" s="103"/>
      <c r="DM113" s="103"/>
      <c r="DV113" s="103"/>
      <c r="EE113" s="103"/>
      <c r="EN113" s="103"/>
      <c r="EW113" s="103"/>
      <c r="FF113" s="103"/>
      <c r="FO113" s="103"/>
      <c r="FX113" s="103"/>
      <c r="GG113" s="103"/>
      <c r="GP113" s="103"/>
      <c r="GY113" s="103"/>
      <c r="HH113" s="103"/>
    </row>
    <row r="114" spans="1:216" s="63" customFormat="1" ht="15.75" customHeight="1">
      <c r="A114" s="312" t="s">
        <v>2526</v>
      </c>
      <c r="B114" s="273" t="s">
        <v>1887</v>
      </c>
      <c r="D114" s="265" t="s">
        <v>4106</v>
      </c>
      <c r="E114" s="317" t="s">
        <v>4195</v>
      </c>
      <c r="G114" s="67">
        <f>$VT$785</f>
        <v>118.7</v>
      </c>
      <c r="H114" s="291" t="s">
        <v>3404</v>
      </c>
      <c r="I114" s="478"/>
      <c r="J114" s="312" t="s">
        <v>2526</v>
      </c>
      <c r="K114" s="63" t="s">
        <v>720</v>
      </c>
      <c r="M114" s="283" t="s">
        <v>4110</v>
      </c>
      <c r="N114" s="317" t="s">
        <v>2675</v>
      </c>
      <c r="P114" s="67">
        <f>$RP$785-21.4</f>
        <v>92.699999999999989</v>
      </c>
      <c r="Q114" s="326">
        <v>10</v>
      </c>
      <c r="S114" s="450"/>
      <c r="T114" s="13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50"/>
      <c r="AN114" s="364"/>
      <c r="AO114" s="364"/>
      <c r="AS114" s="103"/>
      <c r="BB114" s="103"/>
      <c r="BK114" s="103"/>
      <c r="BT114" s="103"/>
      <c r="CC114" s="103"/>
      <c r="CL114" s="103"/>
      <c r="CU114" s="103"/>
      <c r="DD114" s="103"/>
      <c r="DM114" s="103"/>
      <c r="DV114" s="103"/>
      <c r="EE114" s="103"/>
      <c r="EN114" s="103"/>
      <c r="EW114" s="103"/>
      <c r="FF114" s="103"/>
      <c r="FO114" s="103"/>
      <c r="FX114" s="103"/>
      <c r="GG114" s="103"/>
      <c r="GP114" s="103"/>
      <c r="GY114" s="103"/>
      <c r="HH114" s="103"/>
    </row>
    <row r="115" spans="1:216" s="63" customFormat="1" ht="15.75" customHeight="1">
      <c r="A115" s="312" t="s">
        <v>2527</v>
      </c>
      <c r="B115" s="63" t="s">
        <v>720</v>
      </c>
      <c r="D115" s="283" t="s">
        <v>4110</v>
      </c>
      <c r="E115" s="317" t="s">
        <v>2675</v>
      </c>
      <c r="G115" s="67">
        <f>$RP$785</f>
        <v>114.1</v>
      </c>
      <c r="H115" s="291" t="s">
        <v>3404</v>
      </c>
      <c r="I115" s="478"/>
      <c r="J115" s="312" t="s">
        <v>2527</v>
      </c>
      <c r="K115" s="273" t="s">
        <v>1887</v>
      </c>
      <c r="M115" s="265" t="s">
        <v>4106</v>
      </c>
      <c r="N115" s="317" t="s">
        <v>4195</v>
      </c>
      <c r="P115" s="67">
        <f>$VT$785-28.5</f>
        <v>90.2</v>
      </c>
      <c r="Q115" s="326">
        <v>9</v>
      </c>
      <c r="S115" s="450"/>
      <c r="T115" s="13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50"/>
      <c r="AN115" s="364"/>
      <c r="AO115" s="364"/>
      <c r="AS115" s="103"/>
      <c r="BB115" s="103"/>
      <c r="BK115" s="103"/>
      <c r="BT115" s="103"/>
      <c r="CC115" s="103"/>
      <c r="CL115" s="103"/>
      <c r="CU115" s="103"/>
      <c r="DD115" s="103"/>
      <c r="DM115" s="103"/>
      <c r="DV115" s="103"/>
      <c r="EE115" s="103"/>
      <c r="EN115" s="103"/>
      <c r="EW115" s="103"/>
      <c r="FF115" s="103"/>
      <c r="FO115" s="103"/>
      <c r="FX115" s="103"/>
      <c r="GG115" s="103"/>
      <c r="GP115" s="103"/>
      <c r="GY115" s="103"/>
      <c r="HH115" s="103"/>
    </row>
    <row r="116" spans="1:216" s="63" customFormat="1" ht="15.75" customHeight="1">
      <c r="A116" s="312" t="s">
        <v>2528</v>
      </c>
      <c r="B116" s="218" t="s">
        <v>1550</v>
      </c>
      <c r="D116" s="265" t="s">
        <v>4089</v>
      </c>
      <c r="E116" s="317" t="s">
        <v>2679</v>
      </c>
      <c r="G116" s="67">
        <f>$QO$785</f>
        <v>107.65</v>
      </c>
      <c r="H116" s="291" t="s">
        <v>3404</v>
      </c>
      <c r="I116" s="478"/>
      <c r="J116" s="312" t="s">
        <v>2528</v>
      </c>
      <c r="K116" s="218" t="s">
        <v>1550</v>
      </c>
      <c r="M116" s="265" t="s">
        <v>4089</v>
      </c>
      <c r="N116" s="317" t="s">
        <v>2679</v>
      </c>
      <c r="P116" s="67">
        <f>$QO$785-28.2</f>
        <v>79.45</v>
      </c>
      <c r="Q116" s="326">
        <v>8</v>
      </c>
      <c r="S116" s="450"/>
      <c r="T116" s="13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50"/>
      <c r="AN116" s="364"/>
      <c r="AO116" s="364"/>
      <c r="AS116" s="103"/>
      <c r="BB116" s="103"/>
      <c r="BK116" s="103"/>
      <c r="BT116" s="103"/>
      <c r="CC116" s="103"/>
      <c r="CL116" s="103"/>
      <c r="CU116" s="103"/>
      <c r="DD116" s="103"/>
      <c r="DM116" s="103"/>
      <c r="DV116" s="103"/>
      <c r="EE116" s="103"/>
      <c r="EN116" s="103"/>
      <c r="EW116" s="103"/>
      <c r="FF116" s="103"/>
      <c r="FO116" s="103"/>
      <c r="FX116" s="103"/>
      <c r="GG116" s="103"/>
      <c r="GP116" s="103"/>
      <c r="GY116" s="103"/>
      <c r="HH116" s="103"/>
    </row>
    <row r="117" spans="1:216" s="63" customFormat="1" ht="15.75" customHeight="1">
      <c r="A117" s="312" t="s">
        <v>2529</v>
      </c>
      <c r="B117" s="273" t="s">
        <v>2084</v>
      </c>
      <c r="D117" s="265" t="s">
        <v>4096</v>
      </c>
      <c r="E117" s="317" t="s">
        <v>4163</v>
      </c>
      <c r="G117" s="67">
        <f>$JQ$785</f>
        <v>92.4</v>
      </c>
      <c r="H117" s="291" t="s">
        <v>3404</v>
      </c>
      <c r="I117" s="478"/>
      <c r="J117" s="312" t="s">
        <v>2529</v>
      </c>
      <c r="K117" s="63" t="s">
        <v>753</v>
      </c>
      <c r="M117" s="87" t="s">
        <v>4098</v>
      </c>
      <c r="N117" s="317" t="s">
        <v>4162</v>
      </c>
      <c r="P117" s="67">
        <f>$NL$785-24</f>
        <v>66.399999999999991</v>
      </c>
      <c r="Q117" s="326">
        <v>7</v>
      </c>
      <c r="S117" s="450"/>
      <c r="T117" s="13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50"/>
      <c r="AN117" s="364"/>
      <c r="AO117" s="364"/>
      <c r="AS117" s="103"/>
      <c r="BB117" s="103"/>
      <c r="BK117" s="103"/>
      <c r="BT117" s="103"/>
      <c r="CC117" s="103"/>
      <c r="CL117" s="103"/>
      <c r="CU117" s="103"/>
      <c r="DD117" s="103"/>
      <c r="DM117" s="103"/>
      <c r="DV117" s="103"/>
      <c r="EE117" s="103"/>
      <c r="EN117" s="103"/>
      <c r="EW117" s="103"/>
      <c r="FF117" s="103"/>
      <c r="FO117" s="103"/>
      <c r="FX117" s="103"/>
      <c r="GG117" s="103"/>
      <c r="GP117" s="103"/>
      <c r="GY117" s="103"/>
      <c r="HH117" s="103"/>
    </row>
    <row r="118" spans="1:216" s="63" customFormat="1" ht="15.75" customHeight="1">
      <c r="A118" s="312" t="s">
        <v>2530</v>
      </c>
      <c r="B118" s="63" t="s">
        <v>753</v>
      </c>
      <c r="D118" s="87" t="s">
        <v>4098</v>
      </c>
      <c r="E118" s="317" t="s">
        <v>4162</v>
      </c>
      <c r="G118" s="67">
        <f>$NL$785</f>
        <v>90.399999999999991</v>
      </c>
      <c r="H118" s="291" t="s">
        <v>3404</v>
      </c>
      <c r="I118" s="478"/>
      <c r="J118" s="312" t="s">
        <v>2530</v>
      </c>
      <c r="K118" s="63" t="s">
        <v>4015</v>
      </c>
      <c r="M118" s="282" t="s">
        <v>4136</v>
      </c>
      <c r="N118" s="317" t="s">
        <v>4191</v>
      </c>
      <c r="P118" s="67">
        <f>$ATH$785-0</f>
        <v>61.599999999999994</v>
      </c>
      <c r="Q118" s="326">
        <v>6</v>
      </c>
      <c r="S118" s="450"/>
      <c r="T118" s="13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87"/>
      <c r="AH118" s="287"/>
      <c r="AI118" s="287"/>
      <c r="AJ118" s="287"/>
      <c r="AK118" s="287"/>
      <c r="AL118" s="287"/>
      <c r="AM118" s="50"/>
      <c r="AN118" s="364"/>
      <c r="AO118" s="364"/>
      <c r="AS118" s="103"/>
      <c r="BB118" s="103"/>
      <c r="BK118" s="103"/>
      <c r="BT118" s="103"/>
      <c r="CC118" s="103"/>
      <c r="CL118" s="103"/>
      <c r="CU118" s="103"/>
      <c r="DD118" s="103"/>
      <c r="DM118" s="103"/>
      <c r="DV118" s="103"/>
      <c r="EE118" s="103"/>
      <c r="EN118" s="103"/>
      <c r="EW118" s="103"/>
      <c r="FF118" s="103"/>
      <c r="FO118" s="103"/>
      <c r="FX118" s="103"/>
      <c r="GG118" s="103"/>
      <c r="GP118" s="103"/>
      <c r="GY118" s="103"/>
      <c r="HH118" s="103"/>
    </row>
    <row r="119" spans="1:216" s="63" customFormat="1" ht="15.75" customHeight="1">
      <c r="A119" s="312" t="s">
        <v>2531</v>
      </c>
      <c r="B119" s="63" t="s">
        <v>2553</v>
      </c>
      <c r="D119" s="265" t="s">
        <v>2647</v>
      </c>
      <c r="E119" s="317" t="s">
        <v>2683</v>
      </c>
      <c r="G119" s="67">
        <f>$AIO$785</f>
        <v>79.5</v>
      </c>
      <c r="H119" s="291" t="s">
        <v>3404</v>
      </c>
      <c r="I119" s="478"/>
      <c r="J119" s="312" t="s">
        <v>2531</v>
      </c>
      <c r="K119" s="63" t="s">
        <v>2553</v>
      </c>
      <c r="M119" s="265" t="s">
        <v>2647</v>
      </c>
      <c r="N119" s="317" t="s">
        <v>2683</v>
      </c>
      <c r="P119" s="67">
        <f>$AIO$785-30</f>
        <v>49.5</v>
      </c>
      <c r="Q119" s="326">
        <v>5</v>
      </c>
      <c r="S119" s="450"/>
      <c r="T119" s="13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50"/>
      <c r="AN119" s="364"/>
      <c r="AO119" s="364"/>
      <c r="AS119" s="103"/>
      <c r="BB119" s="103"/>
      <c r="BK119" s="103"/>
      <c r="BT119" s="103"/>
      <c r="CC119" s="103"/>
      <c r="CL119" s="103"/>
      <c r="CU119" s="103"/>
      <c r="DD119" s="103"/>
      <c r="DM119" s="103"/>
      <c r="DV119" s="103"/>
      <c r="EE119" s="103"/>
      <c r="EN119" s="103"/>
      <c r="EW119" s="103"/>
      <c r="FF119" s="103"/>
      <c r="FO119" s="103"/>
      <c r="FX119" s="103"/>
      <c r="GG119" s="103"/>
      <c r="GP119" s="103"/>
      <c r="GY119" s="103"/>
      <c r="HH119" s="103"/>
    </row>
    <row r="120" spans="1:216" s="63" customFormat="1" ht="15.75" customHeight="1">
      <c r="A120" s="312" t="s">
        <v>2532</v>
      </c>
      <c r="B120" s="63" t="s">
        <v>4015</v>
      </c>
      <c r="D120" s="282" t="s">
        <v>4136</v>
      </c>
      <c r="E120" s="317" t="s">
        <v>4191</v>
      </c>
      <c r="G120" s="67">
        <f>$ATH$785</f>
        <v>61.599999999999994</v>
      </c>
      <c r="H120" s="291" t="s">
        <v>3404</v>
      </c>
      <c r="I120" s="478"/>
      <c r="J120" s="312" t="s">
        <v>2532</v>
      </c>
      <c r="K120" s="273" t="s">
        <v>1890</v>
      </c>
      <c r="M120" s="87" t="s">
        <v>4095</v>
      </c>
      <c r="N120" s="317" t="s">
        <v>2678</v>
      </c>
      <c r="P120" s="67">
        <f>$RG$785-7.5</f>
        <v>48</v>
      </c>
      <c r="Q120" s="326">
        <v>4</v>
      </c>
      <c r="S120" s="450"/>
      <c r="T120" s="13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50"/>
      <c r="AN120" s="364"/>
      <c r="AO120" s="364"/>
      <c r="AS120" s="103"/>
      <c r="BB120" s="103"/>
      <c r="BK120" s="103"/>
      <c r="BT120" s="103"/>
      <c r="CC120" s="103"/>
      <c r="CL120" s="103"/>
      <c r="CU120" s="103"/>
      <c r="DD120" s="103"/>
      <c r="DM120" s="103"/>
      <c r="DV120" s="103"/>
      <c r="EE120" s="103"/>
      <c r="EN120" s="103"/>
      <c r="EW120" s="103"/>
      <c r="FF120" s="103"/>
      <c r="FO120" s="103"/>
      <c r="FX120" s="103"/>
      <c r="GG120" s="103"/>
      <c r="GP120" s="103"/>
      <c r="GY120" s="103"/>
      <c r="HH120" s="103"/>
    </row>
    <row r="121" spans="1:216" s="63" customFormat="1" ht="15.75" customHeight="1">
      <c r="A121" s="312" t="s">
        <v>2533</v>
      </c>
      <c r="B121" s="273" t="s">
        <v>1890</v>
      </c>
      <c r="D121" s="87" t="s">
        <v>4095</v>
      </c>
      <c r="E121" s="317" t="s">
        <v>2678</v>
      </c>
      <c r="G121" s="67">
        <f>$RG$785</f>
        <v>55.5</v>
      </c>
      <c r="H121" s="291" t="s">
        <v>3404</v>
      </c>
      <c r="I121" s="478"/>
      <c r="J121" s="312" t="s">
        <v>2533</v>
      </c>
      <c r="K121" s="273" t="s">
        <v>15</v>
      </c>
      <c r="M121" s="265" t="s">
        <v>4096</v>
      </c>
      <c r="N121" s="317" t="s">
        <v>4163</v>
      </c>
      <c r="P121" s="67">
        <f>$JQ$785-45.2</f>
        <v>47.2</v>
      </c>
      <c r="Q121" s="326">
        <v>3</v>
      </c>
      <c r="S121" s="450"/>
      <c r="T121" s="13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50"/>
      <c r="AN121" s="364"/>
      <c r="AO121" s="364"/>
      <c r="AS121" s="103"/>
      <c r="BB121" s="103"/>
      <c r="BK121" s="103"/>
      <c r="BT121" s="103"/>
      <c r="CC121" s="103"/>
      <c r="CL121" s="103"/>
      <c r="CU121" s="103"/>
      <c r="DD121" s="103"/>
      <c r="DM121" s="103"/>
      <c r="DV121" s="103"/>
      <c r="EE121" s="103"/>
      <c r="EN121" s="103"/>
      <c r="EW121" s="103"/>
      <c r="FF121" s="103"/>
      <c r="FO121" s="103"/>
      <c r="FX121" s="103"/>
      <c r="GG121" s="103"/>
      <c r="GP121" s="103"/>
      <c r="GY121" s="103"/>
      <c r="HH121" s="103"/>
    </row>
    <row r="122" spans="1:216" s="63" customFormat="1" ht="15.75" customHeight="1">
      <c r="A122" s="312" t="s">
        <v>2534</v>
      </c>
      <c r="B122" s="63" t="s">
        <v>714</v>
      </c>
      <c r="D122" s="87" t="s">
        <v>4077</v>
      </c>
      <c r="E122" s="317" t="s">
        <v>4165</v>
      </c>
      <c r="G122" s="67">
        <f>$MT$785</f>
        <v>50.499999999999993</v>
      </c>
      <c r="H122" s="291" t="s">
        <v>3404</v>
      </c>
      <c r="I122" s="478"/>
      <c r="J122" s="312" t="s">
        <v>2534</v>
      </c>
      <c r="K122" s="63" t="s">
        <v>714</v>
      </c>
      <c r="M122" s="87" t="s">
        <v>4077</v>
      </c>
      <c r="N122" s="317" t="s">
        <v>4165</v>
      </c>
      <c r="P122" s="67">
        <f>$MT$785-29.9</f>
        <v>20.599999999999994</v>
      </c>
      <c r="Q122" s="326">
        <v>2</v>
      </c>
      <c r="S122" s="450"/>
      <c r="T122" s="13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50"/>
      <c r="AN122" s="364"/>
      <c r="AO122" s="364"/>
      <c r="AS122" s="103"/>
      <c r="BB122" s="103"/>
      <c r="BK122" s="103"/>
      <c r="BT122" s="103"/>
      <c r="CC122" s="103"/>
      <c r="CL122" s="103"/>
      <c r="CU122" s="103"/>
      <c r="DD122" s="103"/>
      <c r="DM122" s="103"/>
      <c r="DV122" s="103"/>
      <c r="EE122" s="103"/>
      <c r="EN122" s="103"/>
      <c r="EW122" s="103"/>
      <c r="FF122" s="103"/>
      <c r="FO122" s="103"/>
      <c r="FX122" s="103"/>
      <c r="GG122" s="103"/>
      <c r="GP122" s="103"/>
      <c r="GY122" s="103"/>
      <c r="HH122" s="103"/>
    </row>
    <row r="123" spans="1:216" s="63" customFormat="1" ht="15.75" customHeight="1">
      <c r="A123" s="312" t="s">
        <v>2535</v>
      </c>
      <c r="B123" s="63" t="s">
        <v>2551</v>
      </c>
      <c r="D123" s="265" t="s">
        <v>2648</v>
      </c>
      <c r="E123" s="317" t="s">
        <v>2683</v>
      </c>
      <c r="G123" s="67">
        <f>$AIX$785</f>
        <v>24.900000000000002</v>
      </c>
      <c r="H123" s="291" t="s">
        <v>3404</v>
      </c>
      <c r="I123" s="478"/>
      <c r="J123" s="312" t="s">
        <v>2535</v>
      </c>
      <c r="K123" s="63" t="s">
        <v>2551</v>
      </c>
      <c r="M123" s="265" t="s">
        <v>2648</v>
      </c>
      <c r="N123" s="317" t="s">
        <v>2683</v>
      </c>
      <c r="P123" s="67">
        <f>$AIX$785-9.9</f>
        <v>15.000000000000002</v>
      </c>
      <c r="Q123" s="326">
        <v>1</v>
      </c>
      <c r="S123" s="450"/>
      <c r="T123" s="13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50"/>
      <c r="AN123" s="364"/>
      <c r="AO123" s="364"/>
      <c r="AS123" s="103"/>
      <c r="BB123" s="103"/>
      <c r="BK123" s="103"/>
      <c r="BT123" s="103"/>
      <c r="CC123" s="103"/>
      <c r="CL123" s="103"/>
      <c r="CU123" s="103"/>
      <c r="DD123" s="103"/>
      <c r="DM123" s="103"/>
      <c r="DV123" s="103"/>
      <c r="EE123" s="103"/>
      <c r="EN123" s="103"/>
      <c r="EW123" s="103"/>
      <c r="FF123" s="103"/>
      <c r="FO123" s="103"/>
      <c r="FX123" s="103"/>
      <c r="GG123" s="103"/>
      <c r="GP123" s="103"/>
      <c r="GY123" s="103"/>
      <c r="HH123" s="103"/>
    </row>
    <row r="124" spans="1:216" s="40" customFormat="1" ht="15">
      <c r="A124" s="5"/>
      <c r="I124" s="3"/>
      <c r="O124" s="3"/>
      <c r="P124" s="109"/>
      <c r="Q124" s="109"/>
      <c r="R124" s="109"/>
      <c r="S124" s="82"/>
      <c r="T124" s="109"/>
      <c r="U124" s="109"/>
      <c r="V124" s="109"/>
      <c r="W124" s="109"/>
      <c r="X124" s="109"/>
      <c r="Y124" s="109"/>
      <c r="Z124" s="109"/>
      <c r="AA124" s="109"/>
      <c r="AB124" s="223"/>
      <c r="AC124" s="109"/>
      <c r="AD124" s="109"/>
      <c r="AE124" s="109"/>
      <c r="AF124" s="109"/>
      <c r="AG124" s="109"/>
      <c r="AH124" s="109"/>
      <c r="AI124" s="109"/>
      <c r="AJ124" s="109"/>
      <c r="AK124" s="3"/>
      <c r="AL124" s="109"/>
      <c r="AM124" s="109"/>
      <c r="AN124" s="109"/>
      <c r="AO124" s="1"/>
      <c r="AS124" s="178"/>
      <c r="BB124" s="178"/>
      <c r="BK124" s="178"/>
      <c r="BT124" s="178"/>
      <c r="CC124" s="178"/>
      <c r="CL124" s="178"/>
      <c r="CU124" s="178"/>
      <c r="DD124" s="178"/>
      <c r="DM124" s="178"/>
      <c r="DV124" s="178"/>
      <c r="EE124" s="178"/>
      <c r="EN124" s="178"/>
      <c r="EW124" s="178"/>
      <c r="FF124" s="178"/>
      <c r="FO124" s="178"/>
      <c r="FX124" s="178"/>
      <c r="GG124" s="178"/>
      <c r="GP124" s="178"/>
      <c r="GY124" s="178"/>
      <c r="HH124" s="178"/>
    </row>
    <row r="125" spans="1:216" s="40" customFormat="1" ht="15.75">
      <c r="A125" s="84" t="s">
        <v>4307</v>
      </c>
      <c r="B125" s="179"/>
      <c r="C125" s="63"/>
      <c r="D125" s="87"/>
      <c r="E125" s="79"/>
      <c r="F125" s="75"/>
      <c r="G125" s="283"/>
      <c r="H125" s="109"/>
      <c r="U125" s="177"/>
      <c r="V125" s="177"/>
      <c r="W125" s="177"/>
      <c r="X125" s="177"/>
      <c r="Y125" s="177"/>
      <c r="Z125" s="177"/>
      <c r="AA125" s="177"/>
      <c r="AB125" s="176"/>
      <c r="AC125" s="177"/>
      <c r="AD125" s="177"/>
      <c r="AE125" s="177"/>
      <c r="AF125" s="177"/>
      <c r="AG125" s="177"/>
      <c r="AH125" s="177"/>
      <c r="AI125" s="177"/>
      <c r="AJ125" s="177"/>
      <c r="AL125" s="177"/>
      <c r="AM125" s="177"/>
      <c r="AN125" s="177"/>
      <c r="AO125" s="57"/>
      <c r="AS125" s="178"/>
      <c r="BB125" s="178"/>
      <c r="BK125" s="178"/>
      <c r="BT125" s="178"/>
      <c r="CC125" s="178"/>
      <c r="CL125" s="178"/>
      <c r="CU125" s="178"/>
      <c r="DD125" s="178"/>
      <c r="DM125" s="178"/>
      <c r="DV125" s="178"/>
      <c r="EE125" s="178"/>
      <c r="EN125" s="178"/>
      <c r="EW125" s="178"/>
      <c r="FF125" s="178"/>
      <c r="FO125" s="178"/>
      <c r="FX125" s="178"/>
      <c r="GG125" s="178"/>
      <c r="GP125" s="178"/>
      <c r="GY125" s="178"/>
      <c r="HH125" s="178"/>
    </row>
    <row r="126" spans="1:216" s="40" customFormat="1" ht="15.75">
      <c r="A126" s="40" t="s">
        <v>4308</v>
      </c>
      <c r="B126" s="179"/>
      <c r="C126" s="63"/>
      <c r="D126" s="87"/>
      <c r="E126" s="79"/>
      <c r="F126" s="75"/>
      <c r="G126" s="87"/>
      <c r="H126" s="109"/>
      <c r="U126" s="177"/>
      <c r="V126" s="177"/>
      <c r="W126" s="177"/>
      <c r="X126" s="177"/>
      <c r="Y126" s="177"/>
      <c r="Z126" s="177"/>
      <c r="AA126" s="177"/>
      <c r="AB126" s="176"/>
      <c r="AC126" s="177"/>
      <c r="AD126" s="177"/>
      <c r="AE126" s="177"/>
      <c r="AF126" s="177"/>
      <c r="AG126" s="177"/>
      <c r="AH126" s="177"/>
      <c r="AI126" s="177"/>
      <c r="AJ126" s="177"/>
      <c r="AL126" s="177"/>
      <c r="AM126" s="177"/>
      <c r="AN126" s="177"/>
      <c r="AO126" s="57"/>
      <c r="AS126" s="178"/>
      <c r="BB126" s="178"/>
      <c r="BK126" s="178"/>
      <c r="BT126" s="178"/>
      <c r="CC126" s="178"/>
      <c r="CL126" s="178"/>
      <c r="CU126" s="178"/>
      <c r="DD126" s="178"/>
      <c r="DM126" s="178"/>
      <c r="DV126" s="178"/>
      <c r="EE126" s="178"/>
      <c r="EN126" s="178"/>
      <c r="EW126" s="178"/>
      <c r="FF126" s="178"/>
      <c r="FO126" s="178"/>
      <c r="FX126" s="178"/>
      <c r="GG126" s="178"/>
      <c r="GP126" s="178"/>
      <c r="GY126" s="178"/>
      <c r="HH126" s="178"/>
    </row>
    <row r="127" spans="1:216" s="40" customFormat="1" ht="15.75">
      <c r="A127" s="483" t="s">
        <v>4127</v>
      </c>
      <c r="B127" s="179"/>
      <c r="C127" s="63"/>
      <c r="D127" s="87"/>
      <c r="E127" s="79"/>
      <c r="F127" s="75"/>
      <c r="G127" s="175"/>
      <c r="H127" s="109"/>
      <c r="U127" s="177"/>
      <c r="V127" s="177"/>
      <c r="W127" s="177"/>
      <c r="X127" s="177"/>
      <c r="Y127" s="177"/>
      <c r="Z127" s="177"/>
      <c r="AA127" s="177"/>
      <c r="AB127" s="176"/>
      <c r="AC127" s="177"/>
      <c r="AD127" s="177"/>
      <c r="AE127" s="177"/>
      <c r="AF127" s="177"/>
      <c r="AG127" s="177"/>
      <c r="AH127" s="177"/>
      <c r="AI127" s="177"/>
      <c r="AJ127" s="177"/>
      <c r="AL127" s="177"/>
      <c r="AM127" s="177"/>
      <c r="AN127" s="177"/>
      <c r="AO127" s="57"/>
      <c r="AS127" s="178"/>
      <c r="BB127" s="178"/>
      <c r="BK127" s="178"/>
      <c r="BT127" s="178"/>
      <c r="CC127" s="178"/>
      <c r="CL127" s="178"/>
      <c r="CU127" s="178"/>
      <c r="DD127" s="178"/>
      <c r="DM127" s="178"/>
      <c r="DV127" s="178"/>
      <c r="EE127" s="178"/>
      <c r="EN127" s="178"/>
      <c r="EW127" s="178"/>
      <c r="FF127" s="178"/>
      <c r="FO127" s="178"/>
      <c r="FX127" s="178"/>
      <c r="GG127" s="178"/>
      <c r="GP127" s="178"/>
      <c r="GY127" s="178"/>
      <c r="HH127" s="178"/>
    </row>
    <row r="128" spans="1:216" s="40" customFormat="1" ht="15.75">
      <c r="B128" s="179"/>
      <c r="C128" s="63"/>
      <c r="D128" s="87"/>
      <c r="E128" s="79"/>
      <c r="F128" s="75"/>
      <c r="G128" s="175"/>
      <c r="H128" s="176"/>
      <c r="I128" s="5"/>
      <c r="J128" s="84"/>
      <c r="M128" s="175"/>
      <c r="N128" s="75"/>
      <c r="P128" s="177"/>
      <c r="Q128" s="177"/>
      <c r="R128" s="177"/>
      <c r="S128" s="84"/>
      <c r="T128" s="177"/>
      <c r="U128" s="177"/>
      <c r="V128" s="177"/>
      <c r="W128" s="177"/>
      <c r="X128" s="177"/>
      <c r="Y128" s="177"/>
      <c r="Z128" s="177"/>
      <c r="AA128" s="177"/>
      <c r="AB128" s="176"/>
      <c r="AC128" s="177"/>
      <c r="AD128" s="177"/>
      <c r="AE128" s="177"/>
      <c r="AF128" s="177"/>
      <c r="AG128" s="177"/>
      <c r="AH128" s="177"/>
      <c r="AI128" s="177"/>
      <c r="AJ128" s="177"/>
      <c r="AL128" s="177"/>
      <c r="AM128" s="177"/>
      <c r="AN128" s="177"/>
      <c r="AO128" s="57"/>
      <c r="AS128" s="178"/>
      <c r="BB128" s="178"/>
      <c r="BK128" s="178"/>
      <c r="BT128" s="178"/>
      <c r="CC128" s="178"/>
      <c r="CL128" s="178"/>
      <c r="CU128" s="178"/>
      <c r="DD128" s="178"/>
      <c r="DM128" s="178"/>
      <c r="DV128" s="178"/>
      <c r="EE128" s="178"/>
      <c r="EN128" s="178"/>
      <c r="EW128" s="178"/>
      <c r="FF128" s="178"/>
      <c r="FO128" s="178"/>
      <c r="FX128" s="178"/>
      <c r="GG128" s="178"/>
      <c r="GP128" s="178"/>
      <c r="GY128" s="178"/>
      <c r="HH128" s="178"/>
    </row>
    <row r="129" spans="1:264" s="40" customFormat="1" ht="15.75">
      <c r="B129" s="179"/>
      <c r="C129" s="63"/>
      <c r="D129" s="87"/>
      <c r="E129" s="79"/>
      <c r="F129" s="75"/>
      <c r="G129" s="175"/>
      <c r="H129" s="176"/>
      <c r="I129" s="5"/>
      <c r="J129" s="84"/>
      <c r="M129" s="175"/>
      <c r="N129" s="75"/>
      <c r="P129" s="177"/>
      <c r="Q129" s="177"/>
      <c r="R129" s="177"/>
      <c r="S129" s="84"/>
      <c r="T129" s="177"/>
      <c r="U129" s="177"/>
      <c r="V129" s="177"/>
      <c r="W129" s="177"/>
      <c r="X129" s="177"/>
      <c r="Y129" s="177"/>
      <c r="Z129" s="177"/>
      <c r="AA129" s="177"/>
      <c r="AB129" s="176"/>
      <c r="AC129" s="177"/>
      <c r="AD129" s="177"/>
      <c r="AE129" s="177"/>
      <c r="AF129" s="177"/>
      <c r="AG129" s="177"/>
      <c r="AH129" s="177"/>
      <c r="AI129" s="177"/>
      <c r="AJ129" s="177"/>
      <c r="AL129" s="177"/>
      <c r="AM129" s="177"/>
      <c r="AN129" s="177"/>
      <c r="AO129" s="57"/>
      <c r="AS129" s="178"/>
      <c r="BB129" s="178"/>
      <c r="BK129" s="178"/>
      <c r="BT129" s="178"/>
      <c r="CC129" s="178"/>
      <c r="CL129" s="178"/>
      <c r="CU129" s="178"/>
      <c r="DD129" s="178"/>
      <c r="DM129" s="178"/>
      <c r="DV129" s="178"/>
      <c r="EE129" s="178"/>
      <c r="EN129" s="178"/>
      <c r="EW129" s="178"/>
      <c r="FF129" s="178"/>
      <c r="FO129" s="178"/>
      <c r="FX129" s="178"/>
      <c r="GG129" s="178"/>
      <c r="GP129" s="178"/>
      <c r="GY129" s="178"/>
      <c r="HH129" s="178"/>
    </row>
    <row r="130" spans="1:264" s="7" customFormat="1" ht="23.25">
      <c r="A130" s="77" t="s">
        <v>681</v>
      </c>
      <c r="B130" s="65"/>
      <c r="C130" s="65"/>
      <c r="G130" s="66"/>
      <c r="H130"/>
      <c r="I130" s="65"/>
      <c r="K130" s="77" t="s">
        <v>682</v>
      </c>
      <c r="L130" s="65"/>
      <c r="M130" s="65"/>
      <c r="N130" s="65"/>
      <c r="AA130" s="8"/>
      <c r="AS130" s="8"/>
      <c r="BB130" s="8"/>
      <c r="BK130" s="8"/>
      <c r="BT130" s="8"/>
      <c r="CC130" s="8"/>
      <c r="CL130" s="8"/>
      <c r="CU130" s="8"/>
      <c r="DD130" s="8"/>
      <c r="DM130" s="8"/>
      <c r="DV130" s="8"/>
      <c r="EE130" s="8"/>
      <c r="EN130" s="8"/>
      <c r="EW130" s="8"/>
      <c r="FF130" s="8"/>
      <c r="FO130" s="8"/>
      <c r="FX130" s="8"/>
      <c r="GG130" s="8"/>
      <c r="GP130" s="8"/>
      <c r="GY130" s="8"/>
      <c r="HH130" s="8"/>
      <c r="JD130" s="41"/>
    </row>
    <row r="131" spans="1:264" s="3" customFormat="1" ht="27">
      <c r="A131" s="85" t="s">
        <v>686</v>
      </c>
      <c r="B131" s="7"/>
      <c r="C131" s="7"/>
      <c r="D131" s="206" t="s">
        <v>1523</v>
      </c>
      <c r="E131" s="27" t="s">
        <v>1880</v>
      </c>
      <c r="G131" s="11" t="s">
        <v>53</v>
      </c>
      <c r="H131" s="12" t="s">
        <v>54</v>
      </c>
      <c r="I131" s="12" t="s">
        <v>55</v>
      </c>
      <c r="J131" s="8"/>
      <c r="K131" s="85" t="s">
        <v>687</v>
      </c>
      <c r="M131" s="206" t="s">
        <v>1523</v>
      </c>
      <c r="N131" s="27" t="s">
        <v>1880</v>
      </c>
      <c r="P131" s="19" t="s">
        <v>40</v>
      </c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64" s="102" customFormat="1" ht="15.75" customHeight="1">
      <c r="A132" s="5" t="s">
        <v>0</v>
      </c>
      <c r="B132" s="63" t="s">
        <v>735</v>
      </c>
      <c r="C132" s="63"/>
      <c r="D132" s="283" t="s">
        <v>4055</v>
      </c>
      <c r="E132" s="317" t="s">
        <v>4162</v>
      </c>
      <c r="F132" s="63"/>
      <c r="G132" s="463">
        <v>3</v>
      </c>
      <c r="H132" s="464">
        <v>0</v>
      </c>
      <c r="I132" s="465">
        <v>0</v>
      </c>
      <c r="J132" s="5" t="s">
        <v>0</v>
      </c>
      <c r="K132" s="63" t="s">
        <v>728</v>
      </c>
      <c r="L132" s="63"/>
      <c r="M132" s="87" t="s">
        <v>4067</v>
      </c>
      <c r="N132" s="317" t="s">
        <v>2676</v>
      </c>
      <c r="O132" s="63"/>
      <c r="P132" s="9">
        <f>SUM(Puntenklassement!D16)</f>
        <v>330</v>
      </c>
      <c r="R132" s="478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104"/>
      <c r="AE132" s="34"/>
      <c r="AS132" s="105"/>
      <c r="BB132" s="105"/>
      <c r="BK132" s="105"/>
      <c r="BT132" s="105"/>
      <c r="CC132" s="105"/>
      <c r="CL132" s="105"/>
      <c r="CU132" s="105"/>
      <c r="DD132" s="105"/>
      <c r="DM132" s="105"/>
      <c r="DV132" s="105"/>
      <c r="EE132" s="105"/>
      <c r="EN132" s="105"/>
      <c r="EW132" s="105"/>
      <c r="FF132" s="105"/>
      <c r="FO132" s="105"/>
      <c r="FX132" s="105"/>
      <c r="GG132" s="105"/>
      <c r="GP132" s="105"/>
      <c r="GY132" s="105"/>
      <c r="HH132" s="105"/>
      <c r="JD132" s="106"/>
    </row>
    <row r="133" spans="1:264" s="3" customFormat="1" ht="15.75" customHeight="1">
      <c r="A133" s="5" t="s">
        <v>2</v>
      </c>
      <c r="B133" s="63" t="s">
        <v>4029</v>
      </c>
      <c r="C133" s="63"/>
      <c r="D133" s="282" t="s">
        <v>4150</v>
      </c>
      <c r="E133" s="317" t="s">
        <v>4193</v>
      </c>
      <c r="F133" s="63"/>
      <c r="G133" s="463">
        <v>2</v>
      </c>
      <c r="H133" s="464">
        <v>1</v>
      </c>
      <c r="I133" s="465">
        <v>1</v>
      </c>
      <c r="J133" s="5" t="s">
        <v>2</v>
      </c>
      <c r="K133" s="63" t="s">
        <v>4029</v>
      </c>
      <c r="L133" s="63"/>
      <c r="M133" s="282" t="s">
        <v>4150</v>
      </c>
      <c r="N133" s="317" t="s">
        <v>4193</v>
      </c>
      <c r="O133" s="63"/>
      <c r="P133" s="9">
        <f>SUM(Puntenklassement!D118)</f>
        <v>312</v>
      </c>
      <c r="R133" s="478"/>
      <c r="T133" s="1"/>
      <c r="U133" s="72"/>
      <c r="V133" s="71"/>
      <c r="W133" s="71"/>
      <c r="X133" s="1"/>
      <c r="Y133" s="73"/>
      <c r="Z133" s="71"/>
      <c r="AA133" s="72"/>
      <c r="AC133" s="1"/>
      <c r="AD133" s="73"/>
      <c r="AE133" s="74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  <c r="JD133" s="41"/>
    </row>
    <row r="134" spans="1:264" s="3" customFormat="1" ht="15.75" customHeight="1">
      <c r="A134" s="5" t="s">
        <v>3</v>
      </c>
      <c r="B134" s="63" t="s">
        <v>2544</v>
      </c>
      <c r="C134" s="63"/>
      <c r="D134" s="283" t="s">
        <v>4121</v>
      </c>
      <c r="E134" s="317" t="s">
        <v>4179</v>
      </c>
      <c r="F134" s="63"/>
      <c r="G134" s="463">
        <v>1</v>
      </c>
      <c r="H134" s="464">
        <v>0</v>
      </c>
      <c r="I134" s="465">
        <v>0</v>
      </c>
      <c r="J134" s="5" t="s">
        <v>3</v>
      </c>
      <c r="K134" s="63" t="s">
        <v>4186</v>
      </c>
      <c r="L134" s="63"/>
      <c r="M134" s="282" t="s">
        <v>4189</v>
      </c>
      <c r="N134" s="317" t="s">
        <v>4194</v>
      </c>
      <c r="O134" s="63"/>
      <c r="P134" s="9">
        <f>SUM(Puntenklassement!D98)</f>
        <v>305</v>
      </c>
      <c r="R134" s="478"/>
      <c r="T134" s="1"/>
      <c r="U134" s="1"/>
      <c r="V134" s="1"/>
      <c r="W134" s="1"/>
      <c r="X134" s="1"/>
      <c r="Y134" s="72"/>
      <c r="Z134" s="1"/>
      <c r="AA134" s="71"/>
      <c r="AC134" s="1"/>
      <c r="AD134" s="71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64" s="3" customFormat="1" ht="15.75" customHeight="1">
      <c r="A135" s="5" t="s">
        <v>5</v>
      </c>
      <c r="B135" s="63" t="s">
        <v>2552</v>
      </c>
      <c r="C135" s="63"/>
      <c r="D135" s="283" t="s">
        <v>4124</v>
      </c>
      <c r="E135" s="317" t="s">
        <v>2679</v>
      </c>
      <c r="F135" s="63"/>
      <c r="G135" s="463">
        <v>1</v>
      </c>
      <c r="H135" s="464">
        <v>0</v>
      </c>
      <c r="I135" s="465">
        <v>0</v>
      </c>
      <c r="J135" s="5" t="s">
        <v>5</v>
      </c>
      <c r="K135" s="63" t="s">
        <v>4027</v>
      </c>
      <c r="L135" s="63"/>
      <c r="M135" s="282" t="s">
        <v>4148</v>
      </c>
      <c r="N135" s="317" t="s">
        <v>2682</v>
      </c>
      <c r="O135" s="63"/>
      <c r="P135" s="9">
        <f>SUM(Puntenklassement!D119)</f>
        <v>293</v>
      </c>
      <c r="R135" s="478"/>
      <c r="T135" s="1"/>
      <c r="U135" s="71"/>
      <c r="V135" s="72"/>
      <c r="W135" s="1"/>
      <c r="X135" s="1"/>
      <c r="Y135" s="1"/>
      <c r="Z135" s="1"/>
      <c r="AA135" s="1"/>
      <c r="AC135" s="1"/>
      <c r="AD135" s="72"/>
      <c r="AE135" s="74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64" s="3" customFormat="1" ht="15.75" customHeight="1">
      <c r="A136" s="5" t="s">
        <v>7</v>
      </c>
      <c r="B136" s="63" t="s">
        <v>4009</v>
      </c>
      <c r="C136" s="63"/>
      <c r="D136" s="282" t="s">
        <v>4129</v>
      </c>
      <c r="E136" s="317" t="s">
        <v>2682</v>
      </c>
      <c r="F136" s="63"/>
      <c r="G136" s="463">
        <v>1</v>
      </c>
      <c r="H136" s="464">
        <v>0</v>
      </c>
      <c r="I136" s="465">
        <v>0</v>
      </c>
      <c r="J136" s="5" t="s">
        <v>7</v>
      </c>
      <c r="K136" s="63" t="s">
        <v>4013</v>
      </c>
      <c r="L136" s="63"/>
      <c r="M136" s="282" t="s">
        <v>4133</v>
      </c>
      <c r="N136" s="317" t="s">
        <v>4194</v>
      </c>
      <c r="O136" s="63"/>
      <c r="P136" s="9">
        <f>SUM(Puntenklassement!D97)</f>
        <v>289</v>
      </c>
      <c r="R136" s="478"/>
      <c r="T136" s="1"/>
      <c r="U136" s="1"/>
      <c r="V136" s="1"/>
      <c r="W136" s="1"/>
      <c r="X136" s="1"/>
      <c r="Y136" s="1"/>
      <c r="Z136" s="73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64" s="3" customFormat="1" ht="15.75" customHeight="1">
      <c r="A137" s="5" t="s">
        <v>8</v>
      </c>
      <c r="B137" s="63" t="s">
        <v>4028</v>
      </c>
      <c r="C137" s="63"/>
      <c r="D137" s="282" t="s">
        <v>4149</v>
      </c>
      <c r="E137" s="317" t="s">
        <v>2682</v>
      </c>
      <c r="F137" s="63"/>
      <c r="G137" s="463">
        <v>1</v>
      </c>
      <c r="H137" s="464">
        <v>0</v>
      </c>
      <c r="I137" s="465">
        <v>0</v>
      </c>
      <c r="J137" s="5" t="s">
        <v>8</v>
      </c>
      <c r="K137" s="63" t="s">
        <v>153</v>
      </c>
      <c r="L137" s="63"/>
      <c r="M137" s="87" t="s">
        <v>4068</v>
      </c>
      <c r="N137" s="317" t="s">
        <v>4169</v>
      </c>
      <c r="O137" s="63"/>
      <c r="P137" s="9">
        <f>SUM(Puntenklassement!D22)</f>
        <v>271</v>
      </c>
      <c r="R137" s="478"/>
      <c r="T137" s="1"/>
      <c r="U137" s="1"/>
      <c r="V137" s="1"/>
      <c r="W137" s="1"/>
      <c r="X137" s="1"/>
      <c r="Y137" s="1"/>
      <c r="Z137" s="1"/>
      <c r="AA137" s="1"/>
      <c r="AC137" s="1"/>
      <c r="AD137" s="1"/>
      <c r="AE137" s="74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64" s="3" customFormat="1" ht="15.75" customHeight="1">
      <c r="A138" s="5" t="s">
        <v>10</v>
      </c>
      <c r="B138" s="63" t="s">
        <v>153</v>
      </c>
      <c r="C138" s="63"/>
      <c r="D138" s="87" t="s">
        <v>4068</v>
      </c>
      <c r="E138" s="317" t="s">
        <v>4169</v>
      </c>
      <c r="F138" s="63"/>
      <c r="G138" s="463">
        <v>0</v>
      </c>
      <c r="H138" s="464">
        <v>2</v>
      </c>
      <c r="I138" s="465">
        <v>0</v>
      </c>
      <c r="J138" s="5" t="s">
        <v>10</v>
      </c>
      <c r="K138" s="63" t="s">
        <v>2544</v>
      </c>
      <c r="L138" s="63"/>
      <c r="M138" s="283" t="s">
        <v>4121</v>
      </c>
      <c r="N138" s="317" t="s">
        <v>4179</v>
      </c>
      <c r="O138" s="63"/>
      <c r="P138" s="9">
        <f>SUM(Puntenklassement!D30)</f>
        <v>262</v>
      </c>
      <c r="R138" s="478"/>
      <c r="T138" s="1"/>
      <c r="U138" s="1"/>
      <c r="V138" s="1"/>
      <c r="W138" s="1"/>
      <c r="X138" s="72"/>
      <c r="Y138" s="1"/>
      <c r="Z138" s="1"/>
      <c r="AA138" s="73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64" s="3" customFormat="1" ht="15.75" customHeight="1">
      <c r="A139" s="5" t="s">
        <v>12</v>
      </c>
      <c r="B139" s="63" t="s">
        <v>155</v>
      </c>
      <c r="C139" s="63"/>
      <c r="D139" s="87" t="s">
        <v>4071</v>
      </c>
      <c r="E139" s="317" t="s">
        <v>4158</v>
      </c>
      <c r="F139" s="63"/>
      <c r="G139" s="463">
        <v>0</v>
      </c>
      <c r="H139" s="464">
        <v>2</v>
      </c>
      <c r="I139" s="465">
        <v>0</v>
      </c>
      <c r="J139" s="5" t="s">
        <v>12</v>
      </c>
      <c r="K139" s="218" t="s">
        <v>1549</v>
      </c>
      <c r="L139" s="63"/>
      <c r="M139" s="87" t="s">
        <v>4070</v>
      </c>
      <c r="N139" s="317" t="s">
        <v>2679</v>
      </c>
      <c r="O139" s="63"/>
      <c r="P139" s="9">
        <f>SUM(Puntenklassement!D48)</f>
        <v>262</v>
      </c>
      <c r="R139" s="478"/>
      <c r="T139" s="73"/>
      <c r="U139" s="1"/>
      <c r="V139" s="1"/>
      <c r="W139" s="1"/>
      <c r="X139" s="73"/>
      <c r="Y139" s="71"/>
      <c r="Z139" s="1"/>
      <c r="AA139" s="1"/>
      <c r="AC139" s="71"/>
      <c r="AD139" s="1"/>
      <c r="AE139" s="74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64" s="63" customFormat="1" ht="15.75" customHeight="1">
      <c r="A140" s="5" t="s">
        <v>14</v>
      </c>
      <c r="B140" s="63" t="s">
        <v>2560</v>
      </c>
      <c r="D140" s="283" t="s">
        <v>4114</v>
      </c>
      <c r="E140" s="317" t="s">
        <v>4174</v>
      </c>
      <c r="G140" s="463">
        <v>0</v>
      </c>
      <c r="H140" s="464">
        <v>1</v>
      </c>
      <c r="I140" s="465">
        <v>1</v>
      </c>
      <c r="J140" s="5" t="s">
        <v>14</v>
      </c>
      <c r="K140" s="63" t="s">
        <v>2552</v>
      </c>
      <c r="M140" s="283" t="s">
        <v>4124</v>
      </c>
      <c r="N140" s="317" t="s">
        <v>2679</v>
      </c>
      <c r="P140" s="9">
        <f>SUM(Puntenklassement!D94)</f>
        <v>261</v>
      </c>
      <c r="R140" s="478"/>
      <c r="T140" s="50"/>
      <c r="U140" s="50"/>
      <c r="V140" s="50"/>
      <c r="W140" s="50"/>
      <c r="X140" s="50"/>
      <c r="Y140" s="50"/>
      <c r="Z140" s="50"/>
      <c r="AA140" s="50"/>
      <c r="AC140" s="50"/>
      <c r="AD140" s="50"/>
      <c r="AS140" s="103"/>
      <c r="BB140" s="103"/>
      <c r="BK140" s="103"/>
      <c r="BT140" s="103"/>
      <c r="CC140" s="103"/>
      <c r="CL140" s="103"/>
      <c r="CU140" s="103"/>
      <c r="DD140" s="103"/>
      <c r="DM140" s="103"/>
      <c r="DV140" s="103"/>
      <c r="EE140" s="103"/>
      <c r="EN140" s="103"/>
      <c r="EW140" s="103"/>
      <c r="FF140" s="103"/>
      <c r="FO140" s="103"/>
      <c r="FX140" s="103"/>
      <c r="GG140" s="103"/>
      <c r="GP140" s="103"/>
      <c r="GY140" s="103"/>
      <c r="HH140" s="103"/>
    </row>
    <row r="141" spans="1:264" s="3" customFormat="1" ht="15.75" customHeight="1">
      <c r="A141" s="5" t="s">
        <v>16</v>
      </c>
      <c r="B141" s="273" t="s">
        <v>23</v>
      </c>
      <c r="C141" s="63"/>
      <c r="D141" s="265" t="s">
        <v>4069</v>
      </c>
      <c r="E141" s="317" t="s">
        <v>4165</v>
      </c>
      <c r="F141" s="63"/>
      <c r="G141" s="463">
        <v>0</v>
      </c>
      <c r="H141" s="464">
        <v>1</v>
      </c>
      <c r="I141" s="465">
        <v>1</v>
      </c>
      <c r="J141" s="5" t="s">
        <v>16</v>
      </c>
      <c r="K141" s="273" t="s">
        <v>1899</v>
      </c>
      <c r="L141" s="63"/>
      <c r="M141" s="87" t="s">
        <v>4094</v>
      </c>
      <c r="N141" s="317" t="s">
        <v>4174</v>
      </c>
      <c r="O141" s="63"/>
      <c r="P141" s="9">
        <f>SUM(Puntenklassement!D23)</f>
        <v>256</v>
      </c>
      <c r="R141" s="478"/>
      <c r="T141" s="1"/>
      <c r="U141" s="73"/>
      <c r="V141" s="73"/>
      <c r="W141" s="72"/>
      <c r="X141" s="1"/>
      <c r="Y141" s="1"/>
      <c r="Z141" s="72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64" s="3" customFormat="1" ht="15.75" customHeight="1">
      <c r="A142" s="5" t="s">
        <v>18</v>
      </c>
      <c r="B142" s="63" t="s">
        <v>2559</v>
      </c>
      <c r="C142" s="63"/>
      <c r="D142" s="87" t="s">
        <v>4102</v>
      </c>
      <c r="E142" s="317" t="s">
        <v>4178</v>
      </c>
      <c r="F142" s="63"/>
      <c r="G142" s="463">
        <v>0</v>
      </c>
      <c r="H142" s="464">
        <v>1</v>
      </c>
      <c r="I142" s="465">
        <v>0</v>
      </c>
      <c r="J142" s="5" t="s">
        <v>18</v>
      </c>
      <c r="K142" s="63" t="s">
        <v>2558</v>
      </c>
      <c r="L142" s="63"/>
      <c r="M142" s="265" t="s">
        <v>2645</v>
      </c>
      <c r="N142" s="317" t="s">
        <v>4176</v>
      </c>
      <c r="O142" s="63"/>
      <c r="P142" s="9">
        <f>SUM(Puntenklassement!D102)</f>
        <v>256</v>
      </c>
      <c r="R142" s="478"/>
      <c r="T142" s="71"/>
      <c r="U142" s="1"/>
      <c r="V142" s="1"/>
      <c r="W142" s="1"/>
      <c r="X142" s="1"/>
      <c r="Y142" s="1"/>
      <c r="Z142" s="1"/>
      <c r="AA142" s="1"/>
      <c r="AC142" s="72"/>
      <c r="AD142" s="1"/>
      <c r="AE142" s="74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64" s="3" customFormat="1" ht="15.75" customHeight="1">
      <c r="A143" s="5" t="s">
        <v>20</v>
      </c>
      <c r="B143" s="28" t="s">
        <v>21</v>
      </c>
      <c r="C143" s="63"/>
      <c r="D143" s="87" t="s">
        <v>4052</v>
      </c>
      <c r="E143" s="317" t="s">
        <v>2670</v>
      </c>
      <c r="F143" s="63"/>
      <c r="G143" s="463">
        <v>0</v>
      </c>
      <c r="H143" s="464">
        <v>1</v>
      </c>
      <c r="I143" s="465">
        <v>0</v>
      </c>
      <c r="J143" s="5" t="s">
        <v>20</v>
      </c>
      <c r="K143" s="273" t="s">
        <v>1924</v>
      </c>
      <c r="L143" s="63"/>
      <c r="M143" s="87" t="s">
        <v>4074</v>
      </c>
      <c r="N143" s="317" t="s">
        <v>2683</v>
      </c>
      <c r="O143" s="63"/>
      <c r="P143" s="9">
        <f>SUM(Puntenklassement!D90)</f>
        <v>250</v>
      </c>
      <c r="R143" s="478"/>
      <c r="T143" s="72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64" s="3" customFormat="1" ht="15.75" customHeight="1">
      <c r="A144" s="5" t="s">
        <v>22</v>
      </c>
      <c r="B144" s="63" t="s">
        <v>4019</v>
      </c>
      <c r="C144" s="63"/>
      <c r="D144" s="282" t="s">
        <v>4140</v>
      </c>
      <c r="E144" s="317" t="s">
        <v>4193</v>
      </c>
      <c r="F144" s="63"/>
      <c r="G144" s="463">
        <v>0</v>
      </c>
      <c r="H144" s="464">
        <v>0</v>
      </c>
      <c r="I144" s="465">
        <v>1</v>
      </c>
      <c r="J144" s="5" t="s">
        <v>22</v>
      </c>
      <c r="K144" s="218" t="s">
        <v>1562</v>
      </c>
      <c r="L144" s="63"/>
      <c r="M144" s="87" t="s">
        <v>4103</v>
      </c>
      <c r="N144" s="317" t="s">
        <v>2677</v>
      </c>
      <c r="O144" s="63"/>
      <c r="P144" s="9">
        <f>SUM(Puntenklassement!D73)</f>
        <v>248</v>
      </c>
      <c r="R144" s="478"/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24</v>
      </c>
      <c r="B145" s="63" t="s">
        <v>4032</v>
      </c>
      <c r="C145" s="63"/>
      <c r="D145" s="282" t="s">
        <v>4153</v>
      </c>
      <c r="E145" s="317" t="s">
        <v>4193</v>
      </c>
      <c r="F145" s="63"/>
      <c r="G145" s="463">
        <v>0</v>
      </c>
      <c r="H145" s="464">
        <v>0</v>
      </c>
      <c r="I145" s="465">
        <v>1</v>
      </c>
      <c r="J145" s="5" t="s">
        <v>24</v>
      </c>
      <c r="K145" s="218" t="s">
        <v>1563</v>
      </c>
      <c r="L145" s="63"/>
      <c r="M145" s="283" t="s">
        <v>4109</v>
      </c>
      <c r="N145" s="317" t="s">
        <v>2677</v>
      </c>
      <c r="O145" s="63"/>
      <c r="P145" s="9">
        <f>SUM(Puntenklassement!D5)</f>
        <v>246</v>
      </c>
      <c r="R145" s="478"/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26</v>
      </c>
      <c r="B146" s="273" t="s">
        <v>2726</v>
      </c>
      <c r="C146" s="63"/>
      <c r="D146" s="87" t="s">
        <v>4093</v>
      </c>
      <c r="E146" s="317" t="s">
        <v>4170</v>
      </c>
      <c r="F146" s="63"/>
      <c r="G146" s="463">
        <v>0</v>
      </c>
      <c r="H146" s="464">
        <v>0</v>
      </c>
      <c r="I146" s="465">
        <v>1</v>
      </c>
      <c r="J146" s="5" t="s">
        <v>26</v>
      </c>
      <c r="K146" s="63" t="s">
        <v>2541</v>
      </c>
      <c r="L146" s="63"/>
      <c r="M146" s="265" t="s">
        <v>2652</v>
      </c>
      <c r="N146" s="317" t="s">
        <v>4190</v>
      </c>
      <c r="O146" s="63"/>
      <c r="P146" s="9">
        <f>SUM(Puntenklassement!D122)</f>
        <v>243</v>
      </c>
      <c r="R146" s="478"/>
      <c r="T146" s="1"/>
      <c r="U146" s="1"/>
      <c r="V146" s="1"/>
      <c r="W146" s="1"/>
      <c r="X146" s="7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28</v>
      </c>
      <c r="B147" s="63" t="s">
        <v>154</v>
      </c>
      <c r="C147" s="63"/>
      <c r="D147" s="87" t="s">
        <v>4044</v>
      </c>
      <c r="E147" s="317" t="s">
        <v>4156</v>
      </c>
      <c r="F147" s="63"/>
      <c r="G147" s="463">
        <v>0</v>
      </c>
      <c r="H147" s="464">
        <v>0</v>
      </c>
      <c r="I147" s="465">
        <v>1</v>
      </c>
      <c r="J147" s="5" t="s">
        <v>28</v>
      </c>
      <c r="K147" s="63" t="s">
        <v>710</v>
      </c>
      <c r="L147" s="63"/>
      <c r="M147" s="87" t="s">
        <v>4073</v>
      </c>
      <c r="N147" s="317" t="s">
        <v>4168</v>
      </c>
      <c r="O147" s="63"/>
      <c r="P147" s="9">
        <f>SUM(Puntenklassement!D121)</f>
        <v>238</v>
      </c>
      <c r="R147" s="478"/>
      <c r="T147" s="1"/>
      <c r="U147" s="1"/>
      <c r="V147" s="1"/>
      <c r="W147" s="1"/>
      <c r="X147" s="1"/>
      <c r="Y147" s="1"/>
      <c r="Z147" s="1"/>
      <c r="AA147" s="1"/>
      <c r="AC147" s="73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30</v>
      </c>
      <c r="B148" s="63" t="s">
        <v>4023</v>
      </c>
      <c r="C148" s="63"/>
      <c r="D148" s="282" t="s">
        <v>4144</v>
      </c>
      <c r="E148" s="317" t="s">
        <v>4191</v>
      </c>
      <c r="F148" s="63"/>
      <c r="G148" s="463">
        <v>0</v>
      </c>
      <c r="H148" s="464">
        <v>0</v>
      </c>
      <c r="I148" s="465">
        <v>1</v>
      </c>
      <c r="J148" s="5" t="s">
        <v>30</v>
      </c>
      <c r="K148" s="63" t="s">
        <v>747</v>
      </c>
      <c r="L148" s="63"/>
      <c r="M148" s="87" t="s">
        <v>4107</v>
      </c>
      <c r="N148" s="317" t="s">
        <v>4168</v>
      </c>
      <c r="O148" s="63"/>
      <c r="P148" s="9">
        <f>SUM(Puntenklassement!D101)</f>
        <v>232</v>
      </c>
      <c r="R148" s="478"/>
      <c r="T148" s="1"/>
      <c r="U148" s="1"/>
      <c r="V148" s="1"/>
      <c r="W148" s="73"/>
      <c r="X148" s="1"/>
      <c r="Y148" s="1"/>
      <c r="Z148" s="1"/>
      <c r="AA148" s="1"/>
      <c r="AC148" s="1"/>
      <c r="AD148" s="1"/>
      <c r="AE148" s="74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32</v>
      </c>
      <c r="B149" s="273" t="s">
        <v>1924</v>
      </c>
      <c r="C149" s="63"/>
      <c r="D149" s="87" t="s">
        <v>4074</v>
      </c>
      <c r="E149" s="317" t="s">
        <v>2683</v>
      </c>
      <c r="F149" s="63"/>
      <c r="G149" s="463">
        <v>0</v>
      </c>
      <c r="H149" s="464">
        <v>0</v>
      </c>
      <c r="I149" s="465">
        <v>1</v>
      </c>
      <c r="J149" s="5" t="s">
        <v>32</v>
      </c>
      <c r="K149" s="63" t="s">
        <v>4016</v>
      </c>
      <c r="L149" s="63"/>
      <c r="M149" s="282" t="s">
        <v>4137</v>
      </c>
      <c r="N149" s="317" t="s">
        <v>4190</v>
      </c>
      <c r="O149" s="63"/>
      <c r="P149" s="9">
        <f>SUM(Puntenklassement!D13)</f>
        <v>228</v>
      </c>
      <c r="R149" s="478"/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34</v>
      </c>
      <c r="B150" s="63" t="s">
        <v>2553</v>
      </c>
      <c r="C150" s="63"/>
      <c r="D150" s="265" t="s">
        <v>2647</v>
      </c>
      <c r="E150" s="317" t="s">
        <v>2683</v>
      </c>
      <c r="F150" s="63"/>
      <c r="G150" s="463">
        <v>0</v>
      </c>
      <c r="H150" s="464">
        <v>0</v>
      </c>
      <c r="I150" s="465">
        <v>0</v>
      </c>
      <c r="J150" s="5" t="s">
        <v>34</v>
      </c>
      <c r="K150" s="63" t="s">
        <v>4010</v>
      </c>
      <c r="L150" s="63"/>
      <c r="M150" s="282" t="s">
        <v>4130</v>
      </c>
      <c r="N150" s="317" t="s">
        <v>4196</v>
      </c>
      <c r="O150" s="63"/>
      <c r="P150" s="9">
        <f>SUM(Puntenklassement!D49)</f>
        <v>227</v>
      </c>
      <c r="R150" s="478"/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36</v>
      </c>
      <c r="B151" s="273" t="s">
        <v>1890</v>
      </c>
      <c r="C151" s="63"/>
      <c r="D151" s="87" t="s">
        <v>4095</v>
      </c>
      <c r="E151" s="317" t="s">
        <v>2678</v>
      </c>
      <c r="F151" s="63"/>
      <c r="G151" s="463">
        <v>0</v>
      </c>
      <c r="H151" s="464">
        <v>0</v>
      </c>
      <c r="I151" s="465">
        <v>0</v>
      </c>
      <c r="J151" s="5" t="s">
        <v>36</v>
      </c>
      <c r="K151" s="63" t="s">
        <v>4033</v>
      </c>
      <c r="L151" s="63"/>
      <c r="M151" s="282" t="s">
        <v>4135</v>
      </c>
      <c r="N151" s="317" t="s">
        <v>4194</v>
      </c>
      <c r="O151" s="63"/>
      <c r="P151" s="9">
        <f>SUM(Puntenklassement!D79)</f>
        <v>225</v>
      </c>
      <c r="R151" s="478"/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38</v>
      </c>
      <c r="B152" s="218" t="s">
        <v>1563</v>
      </c>
      <c r="C152" s="63"/>
      <c r="D152" s="283" t="s">
        <v>4109</v>
      </c>
      <c r="E152" s="317" t="s">
        <v>2677</v>
      </c>
      <c r="F152" s="63"/>
      <c r="G152" s="463">
        <v>0</v>
      </c>
      <c r="H152" s="464">
        <v>0</v>
      </c>
      <c r="I152" s="465">
        <v>0</v>
      </c>
      <c r="J152" s="5" t="s">
        <v>38</v>
      </c>
      <c r="K152" s="63" t="s">
        <v>2543</v>
      </c>
      <c r="L152" s="63"/>
      <c r="M152" s="87" t="s">
        <v>4126</v>
      </c>
      <c r="N152" s="317" t="s">
        <v>4175</v>
      </c>
      <c r="O152" s="63"/>
      <c r="P152" s="9">
        <f>SUM(Puntenklassement!D21)</f>
        <v>221</v>
      </c>
      <c r="R152" s="478"/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145</v>
      </c>
      <c r="B153" s="273" t="s">
        <v>1883</v>
      </c>
      <c r="C153" s="63"/>
      <c r="D153" s="283" t="s">
        <v>4112</v>
      </c>
      <c r="E153" s="317" t="s">
        <v>4190</v>
      </c>
      <c r="F153" s="63"/>
      <c r="G153" s="463">
        <v>0</v>
      </c>
      <c r="H153" s="464">
        <v>0</v>
      </c>
      <c r="I153" s="465">
        <v>0</v>
      </c>
      <c r="J153" s="5" t="s">
        <v>145</v>
      </c>
      <c r="K153" s="63" t="s">
        <v>705</v>
      </c>
      <c r="L153" s="63"/>
      <c r="M153" s="265" t="s">
        <v>4063</v>
      </c>
      <c r="N153" s="317" t="s">
        <v>4163</v>
      </c>
      <c r="O153" s="63"/>
      <c r="P153" s="9">
        <f>SUM(Puntenklassement!D92)</f>
        <v>220</v>
      </c>
      <c r="R153" s="478"/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146</v>
      </c>
      <c r="B154" s="63" t="s">
        <v>4035</v>
      </c>
      <c r="C154" s="63"/>
      <c r="D154" s="282" t="s">
        <v>4154</v>
      </c>
      <c r="E154" s="317" t="s">
        <v>4191</v>
      </c>
      <c r="F154" s="63"/>
      <c r="G154" s="463">
        <v>0</v>
      </c>
      <c r="H154" s="464">
        <v>0</v>
      </c>
      <c r="I154" s="465">
        <v>0</v>
      </c>
      <c r="J154" s="5" t="s">
        <v>146</v>
      </c>
      <c r="K154" s="63" t="s">
        <v>2557</v>
      </c>
      <c r="L154" s="63"/>
      <c r="M154" s="283" t="s">
        <v>4117</v>
      </c>
      <c r="N154" s="317" t="s">
        <v>4182</v>
      </c>
      <c r="O154" s="63"/>
      <c r="P154" s="9">
        <f>SUM(Puntenklassement!D81)</f>
        <v>217</v>
      </c>
      <c r="R154" s="478"/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147</v>
      </c>
      <c r="B155" s="218" t="s">
        <v>1553</v>
      </c>
      <c r="C155" s="63"/>
      <c r="D155" s="87" t="s">
        <v>4057</v>
      </c>
      <c r="E155" s="317" t="s">
        <v>4155</v>
      </c>
      <c r="F155" s="63"/>
      <c r="G155" s="463">
        <v>0</v>
      </c>
      <c r="H155" s="464">
        <v>0</v>
      </c>
      <c r="I155" s="465">
        <v>0</v>
      </c>
      <c r="J155" s="5" t="s">
        <v>147</v>
      </c>
      <c r="K155" s="63" t="s">
        <v>4032</v>
      </c>
      <c r="L155" s="63"/>
      <c r="M155" s="282" t="s">
        <v>4153</v>
      </c>
      <c r="N155" s="317" t="s">
        <v>4193</v>
      </c>
      <c r="O155" s="63"/>
      <c r="P155" s="9">
        <f>SUM(Puntenklassement!D52)</f>
        <v>212</v>
      </c>
      <c r="R155" s="478"/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151</v>
      </c>
      <c r="B156" s="63" t="s">
        <v>2542</v>
      </c>
      <c r="C156" s="63"/>
      <c r="D156" s="87" t="s">
        <v>4100</v>
      </c>
      <c r="E156" s="317" t="s">
        <v>4175</v>
      </c>
      <c r="F156" s="63"/>
      <c r="G156" s="463">
        <v>0</v>
      </c>
      <c r="H156" s="464">
        <v>0</v>
      </c>
      <c r="I156" s="465">
        <v>0</v>
      </c>
      <c r="J156" s="5" t="s">
        <v>151</v>
      </c>
      <c r="K156" s="63" t="s">
        <v>2546</v>
      </c>
      <c r="L156" s="63"/>
      <c r="M156" s="283" t="s">
        <v>4118</v>
      </c>
      <c r="N156" s="317" t="s">
        <v>4178</v>
      </c>
      <c r="O156" s="63"/>
      <c r="P156" s="9">
        <f>SUM(Puntenklassement!D24)</f>
        <v>211</v>
      </c>
      <c r="R156" s="478"/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157</v>
      </c>
      <c r="B157" s="273" t="s">
        <v>1</v>
      </c>
      <c r="C157" s="63"/>
      <c r="D157" s="87" t="s">
        <v>4099</v>
      </c>
      <c r="E157" s="317" t="s">
        <v>4174</v>
      </c>
      <c r="F157" s="63"/>
      <c r="G157" s="463">
        <v>0</v>
      </c>
      <c r="H157" s="464">
        <v>0</v>
      </c>
      <c r="I157" s="465">
        <v>0</v>
      </c>
      <c r="J157" s="5" t="s">
        <v>157</v>
      </c>
      <c r="K157" s="63" t="s">
        <v>4021</v>
      </c>
      <c r="L157" s="63"/>
      <c r="M157" s="282" t="s">
        <v>4142</v>
      </c>
      <c r="N157" s="317" t="s">
        <v>4190</v>
      </c>
      <c r="O157" s="63"/>
      <c r="P157" s="9">
        <f>SUM(Puntenklassement!D109)</f>
        <v>209</v>
      </c>
      <c r="R157" s="478"/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159</v>
      </c>
      <c r="B158" s="273" t="s">
        <v>1898</v>
      </c>
      <c r="C158" s="63"/>
      <c r="D158" s="87" t="s">
        <v>4091</v>
      </c>
      <c r="E158" s="317" t="s">
        <v>4176</v>
      </c>
      <c r="F158" s="63"/>
      <c r="G158" s="463">
        <v>0</v>
      </c>
      <c r="H158" s="464">
        <v>0</v>
      </c>
      <c r="I158" s="465">
        <v>0</v>
      </c>
      <c r="J158" s="5" t="s">
        <v>159</v>
      </c>
      <c r="K158" s="63" t="s">
        <v>4009</v>
      </c>
      <c r="L158" s="63"/>
      <c r="M158" s="282" t="s">
        <v>4129</v>
      </c>
      <c r="N158" s="317" t="s">
        <v>2682</v>
      </c>
      <c r="O158" s="63"/>
      <c r="P158" s="9">
        <f>SUM(Puntenklassement!D113)</f>
        <v>205</v>
      </c>
      <c r="R158" s="478"/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160</v>
      </c>
      <c r="B159" s="63" t="s">
        <v>4016</v>
      </c>
      <c r="C159" s="63"/>
      <c r="D159" s="282" t="s">
        <v>4137</v>
      </c>
      <c r="E159" s="317" t="s">
        <v>4190</v>
      </c>
      <c r="F159" s="63"/>
      <c r="G159" s="463">
        <v>0</v>
      </c>
      <c r="H159" s="464">
        <v>0</v>
      </c>
      <c r="I159" s="465">
        <v>0</v>
      </c>
      <c r="J159" s="5" t="s">
        <v>160</v>
      </c>
      <c r="K159" s="218" t="s">
        <v>1565</v>
      </c>
      <c r="L159" s="63"/>
      <c r="M159" s="87" t="s">
        <v>4075</v>
      </c>
      <c r="N159" s="317" t="s">
        <v>4169</v>
      </c>
      <c r="O159" s="63"/>
      <c r="P159" s="9">
        <f>SUM(Puntenklassement!D115)</f>
        <v>205</v>
      </c>
      <c r="R159" s="478"/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161</v>
      </c>
      <c r="B160" s="218" t="s">
        <v>1559</v>
      </c>
      <c r="C160" s="63"/>
      <c r="D160" s="87" t="s">
        <v>4072</v>
      </c>
      <c r="E160" s="317" t="s">
        <v>4161</v>
      </c>
      <c r="F160" s="63"/>
      <c r="G160" s="463">
        <v>0</v>
      </c>
      <c r="H160" s="464">
        <v>0</v>
      </c>
      <c r="I160" s="465">
        <v>0</v>
      </c>
      <c r="J160" s="5" t="s">
        <v>161</v>
      </c>
      <c r="K160" s="63" t="s">
        <v>719</v>
      </c>
      <c r="L160" s="63"/>
      <c r="M160" s="87" t="s">
        <v>4049</v>
      </c>
      <c r="N160" s="317" t="s">
        <v>4167</v>
      </c>
      <c r="O160" s="63"/>
      <c r="P160" s="9">
        <f>SUM(Puntenklassement!D65)</f>
        <v>202</v>
      </c>
      <c r="R160" s="478"/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163</v>
      </c>
      <c r="B161" s="63" t="s">
        <v>4309</v>
      </c>
      <c r="C161" s="63"/>
      <c r="D161" s="282" t="s">
        <v>4310</v>
      </c>
      <c r="E161" s="317" t="s">
        <v>4311</v>
      </c>
      <c r="F161" s="63"/>
      <c r="G161" s="463">
        <v>0</v>
      </c>
      <c r="H161" s="464">
        <v>0</v>
      </c>
      <c r="I161" s="465">
        <v>0</v>
      </c>
      <c r="J161" s="5" t="s">
        <v>163</v>
      </c>
      <c r="K161" s="218" t="s">
        <v>1553</v>
      </c>
      <c r="L161" s="63"/>
      <c r="M161" s="87" t="s">
        <v>4057</v>
      </c>
      <c r="N161" s="317" t="s">
        <v>4155</v>
      </c>
      <c r="O161" s="63"/>
      <c r="P161" s="9">
        <f>SUM(Puntenklassement!D8)</f>
        <v>201</v>
      </c>
      <c r="R161" s="478"/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274</v>
      </c>
      <c r="B162" s="63" t="s">
        <v>728</v>
      </c>
      <c r="C162" s="63"/>
      <c r="D162" s="87" t="s">
        <v>4067</v>
      </c>
      <c r="E162" s="317" t="s">
        <v>2676</v>
      </c>
      <c r="F162" s="63"/>
      <c r="G162" s="463">
        <v>0</v>
      </c>
      <c r="H162" s="464">
        <v>0</v>
      </c>
      <c r="I162" s="465">
        <v>0</v>
      </c>
      <c r="J162" s="5" t="s">
        <v>274</v>
      </c>
      <c r="K162" s="63" t="s">
        <v>155</v>
      </c>
      <c r="L162" s="63"/>
      <c r="M162" s="87" t="s">
        <v>4071</v>
      </c>
      <c r="N162" s="317" t="s">
        <v>4158</v>
      </c>
      <c r="O162" s="63"/>
      <c r="P162" s="9">
        <f>SUM(Puntenklassement!D117)</f>
        <v>198</v>
      </c>
      <c r="R162" s="478"/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275</v>
      </c>
      <c r="B163" s="63" t="s">
        <v>4006</v>
      </c>
      <c r="C163" s="63"/>
      <c r="D163" s="265" t="s">
        <v>2668</v>
      </c>
      <c r="E163" s="317" t="s">
        <v>4192</v>
      </c>
      <c r="F163" s="63"/>
      <c r="G163" s="463">
        <v>0</v>
      </c>
      <c r="H163" s="464">
        <v>0</v>
      </c>
      <c r="I163" s="465">
        <v>0</v>
      </c>
      <c r="J163" s="5" t="s">
        <v>275</v>
      </c>
      <c r="K163" s="63" t="s">
        <v>739</v>
      </c>
      <c r="L163" s="63"/>
      <c r="M163" s="87" t="s">
        <v>4065</v>
      </c>
      <c r="N163" s="317" t="s">
        <v>2678</v>
      </c>
      <c r="O163" s="63"/>
      <c r="P163" s="9">
        <f>SUM(Puntenklassement!D103)</f>
        <v>195</v>
      </c>
      <c r="R163" s="478"/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276</v>
      </c>
      <c r="B164" s="273" t="s">
        <v>1927</v>
      </c>
      <c r="C164" s="63"/>
      <c r="D164" s="283" t="s">
        <v>4082</v>
      </c>
      <c r="E164" s="317" t="s">
        <v>4177</v>
      </c>
      <c r="F164" s="63"/>
      <c r="G164" s="463">
        <v>0</v>
      </c>
      <c r="H164" s="464">
        <v>0</v>
      </c>
      <c r="I164" s="465">
        <v>0</v>
      </c>
      <c r="J164" s="5" t="s">
        <v>276</v>
      </c>
      <c r="K164" s="218" t="s">
        <v>1568</v>
      </c>
      <c r="L164" s="63"/>
      <c r="M164" s="87" t="s">
        <v>4058</v>
      </c>
      <c r="N164" s="317" t="s">
        <v>4159</v>
      </c>
      <c r="O164" s="63"/>
      <c r="P164" s="9">
        <f>SUM(Puntenklassement!D108)</f>
        <v>195</v>
      </c>
      <c r="R164" s="478"/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277</v>
      </c>
      <c r="B165" s="63" t="s">
        <v>745</v>
      </c>
      <c r="C165" s="63"/>
      <c r="D165" s="87" t="s">
        <v>4101</v>
      </c>
      <c r="E165" s="317" t="s">
        <v>4190</v>
      </c>
      <c r="F165" s="63"/>
      <c r="G165" s="463">
        <v>0</v>
      </c>
      <c r="H165" s="464">
        <v>0</v>
      </c>
      <c r="I165" s="465">
        <v>0</v>
      </c>
      <c r="J165" s="5" t="s">
        <v>277</v>
      </c>
      <c r="K165" s="63" t="s">
        <v>4024</v>
      </c>
      <c r="L165" s="63"/>
      <c r="M165" s="282" t="s">
        <v>4145</v>
      </c>
      <c r="N165" s="317" t="s">
        <v>4194</v>
      </c>
      <c r="O165" s="63"/>
      <c r="P165" s="9">
        <f>SUM(Puntenklassement!D38)</f>
        <v>193</v>
      </c>
      <c r="R165" s="478"/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692</v>
      </c>
      <c r="B166" s="273" t="s">
        <v>1886</v>
      </c>
      <c r="C166" s="63"/>
      <c r="D166" s="265" t="s">
        <v>4053</v>
      </c>
      <c r="E166" s="317" t="s">
        <v>4160</v>
      </c>
      <c r="F166" s="63"/>
      <c r="G166" s="463">
        <v>0</v>
      </c>
      <c r="H166" s="464">
        <v>0</v>
      </c>
      <c r="I166" s="465">
        <v>0</v>
      </c>
      <c r="J166" s="5" t="s">
        <v>692</v>
      </c>
      <c r="K166" s="273" t="s">
        <v>1882</v>
      </c>
      <c r="L166" s="63"/>
      <c r="M166" s="265" t="s">
        <v>4097</v>
      </c>
      <c r="N166" s="317" t="s">
        <v>4172</v>
      </c>
      <c r="O166" s="63"/>
      <c r="P166" s="9">
        <f>SUM(Puntenklassement!D96)</f>
        <v>190</v>
      </c>
      <c r="R166" s="478"/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693</v>
      </c>
      <c r="B167" s="63" t="s">
        <v>2543</v>
      </c>
      <c r="C167" s="63"/>
      <c r="D167" s="87" t="s">
        <v>4126</v>
      </c>
      <c r="E167" s="317" t="s">
        <v>4175</v>
      </c>
      <c r="F167" s="63"/>
      <c r="G167" s="463">
        <v>0</v>
      </c>
      <c r="H167" s="464">
        <v>0</v>
      </c>
      <c r="I167" s="465">
        <v>0</v>
      </c>
      <c r="J167" s="5" t="s">
        <v>693</v>
      </c>
      <c r="K167" s="63" t="s">
        <v>2556</v>
      </c>
      <c r="L167" s="63"/>
      <c r="M167" s="283" t="s">
        <v>4123</v>
      </c>
      <c r="N167" s="317" t="s">
        <v>4179</v>
      </c>
      <c r="O167" s="63"/>
      <c r="P167" s="9">
        <f>SUM(Puntenklassement!D67)</f>
        <v>186</v>
      </c>
      <c r="R167" s="478"/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694</v>
      </c>
      <c r="B168" s="273" t="s">
        <v>1899</v>
      </c>
      <c r="C168" s="63"/>
      <c r="D168" s="87" t="s">
        <v>4094</v>
      </c>
      <c r="E168" s="317" t="s">
        <v>4174</v>
      </c>
      <c r="F168" s="63"/>
      <c r="G168" s="463">
        <v>0</v>
      </c>
      <c r="H168" s="464">
        <v>0</v>
      </c>
      <c r="I168" s="465">
        <v>0</v>
      </c>
      <c r="J168" s="5" t="s">
        <v>694</v>
      </c>
      <c r="K168" s="63" t="s">
        <v>703</v>
      </c>
      <c r="L168" s="63"/>
      <c r="M168" s="87" t="s">
        <v>4045</v>
      </c>
      <c r="N168" s="317" t="s">
        <v>4157</v>
      </c>
      <c r="O168" s="63"/>
      <c r="P168" s="9">
        <f>SUM(Puntenklassement!D76)</f>
        <v>185</v>
      </c>
      <c r="R168" s="478"/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696</v>
      </c>
      <c r="B169" s="63" t="s">
        <v>2546</v>
      </c>
      <c r="C169" s="63"/>
      <c r="D169" s="283" t="s">
        <v>4118</v>
      </c>
      <c r="E169" s="317" t="s">
        <v>4178</v>
      </c>
      <c r="F169" s="63"/>
      <c r="G169" s="463">
        <v>0</v>
      </c>
      <c r="H169" s="464">
        <v>0</v>
      </c>
      <c r="I169" s="465">
        <v>0</v>
      </c>
      <c r="J169" s="5" t="s">
        <v>696</v>
      </c>
      <c r="K169" s="273" t="s">
        <v>15</v>
      </c>
      <c r="L169" s="63"/>
      <c r="M169" s="265" t="s">
        <v>4096</v>
      </c>
      <c r="N169" s="317" t="s">
        <v>4163</v>
      </c>
      <c r="O169" s="63"/>
      <c r="P169" s="9">
        <f>SUM(Puntenklassement!D37)</f>
        <v>185</v>
      </c>
      <c r="R169" s="478"/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702</v>
      </c>
      <c r="B170" s="273" t="s">
        <v>9</v>
      </c>
      <c r="C170" s="63"/>
      <c r="D170" s="87" t="s">
        <v>4078</v>
      </c>
      <c r="E170" s="317" t="s">
        <v>2670</v>
      </c>
      <c r="F170" s="63"/>
      <c r="G170" s="463">
        <v>0</v>
      </c>
      <c r="H170" s="464">
        <v>0</v>
      </c>
      <c r="I170" s="465">
        <v>0</v>
      </c>
      <c r="J170" s="5" t="s">
        <v>702</v>
      </c>
      <c r="K170" s="218" t="s">
        <v>1566</v>
      </c>
      <c r="L170" s="63"/>
      <c r="M170" s="87" t="s">
        <v>4056</v>
      </c>
      <c r="N170" s="317" t="s">
        <v>4173</v>
      </c>
      <c r="O170" s="63"/>
      <c r="P170" s="9">
        <f>SUM(Puntenklassement!D86)</f>
        <v>181</v>
      </c>
      <c r="R170" s="478"/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704</v>
      </c>
      <c r="B171" s="273" t="s">
        <v>1894</v>
      </c>
      <c r="C171" s="63"/>
      <c r="D171" s="87" t="s">
        <v>4084</v>
      </c>
      <c r="E171" s="317" t="s">
        <v>4162</v>
      </c>
      <c r="F171" s="63"/>
      <c r="G171" s="463">
        <v>0</v>
      </c>
      <c r="H171" s="464">
        <v>0</v>
      </c>
      <c r="I171" s="465">
        <v>0</v>
      </c>
      <c r="J171" s="5" t="s">
        <v>704</v>
      </c>
      <c r="K171" s="273" t="s">
        <v>2003</v>
      </c>
      <c r="L171" s="63"/>
      <c r="M171" s="87" t="s">
        <v>4087</v>
      </c>
      <c r="N171" s="317" t="s">
        <v>4175</v>
      </c>
      <c r="O171" s="63"/>
      <c r="P171" s="9">
        <f>SUM(Puntenklassement!D93)</f>
        <v>180</v>
      </c>
      <c r="R171" s="478"/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707</v>
      </c>
      <c r="B172" s="273" t="s">
        <v>11</v>
      </c>
      <c r="C172" s="63"/>
      <c r="D172" s="87" t="s">
        <v>4064</v>
      </c>
      <c r="E172" s="317" t="s">
        <v>2671</v>
      </c>
      <c r="F172" s="63"/>
      <c r="G172" s="463">
        <v>0</v>
      </c>
      <c r="H172" s="464">
        <v>0</v>
      </c>
      <c r="I172" s="465">
        <v>0</v>
      </c>
      <c r="J172" s="5" t="s">
        <v>707</v>
      </c>
      <c r="K172" s="63" t="s">
        <v>4008</v>
      </c>
      <c r="L172" s="63"/>
      <c r="M172" s="282" t="s">
        <v>4128</v>
      </c>
      <c r="N172" s="317" t="s">
        <v>2682</v>
      </c>
      <c r="O172" s="63"/>
      <c r="P172" s="9">
        <f>SUM(Puntenklassement!D120)</f>
        <v>178</v>
      </c>
      <c r="R172" s="478"/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708</v>
      </c>
      <c r="B173" s="273" t="s">
        <v>1900</v>
      </c>
      <c r="C173" s="63"/>
      <c r="D173" s="87" t="s">
        <v>4083</v>
      </c>
      <c r="E173" s="317" t="s">
        <v>4180</v>
      </c>
      <c r="F173" s="63"/>
      <c r="G173" s="463">
        <v>0</v>
      </c>
      <c r="H173" s="464">
        <v>0</v>
      </c>
      <c r="I173" s="465">
        <v>0</v>
      </c>
      <c r="J173" s="5" t="s">
        <v>708</v>
      </c>
      <c r="K173" s="63" t="s">
        <v>2564</v>
      </c>
      <c r="L173" s="63"/>
      <c r="M173" s="283" t="s">
        <v>4120</v>
      </c>
      <c r="N173" s="317" t="s">
        <v>4184</v>
      </c>
      <c r="O173" s="63"/>
      <c r="P173" s="9">
        <f>SUM(Puntenklassement!D114)</f>
        <v>176</v>
      </c>
      <c r="R173" s="478"/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711</v>
      </c>
      <c r="B174" s="218" t="s">
        <v>1561</v>
      </c>
      <c r="C174" s="63"/>
      <c r="D174" s="87" t="s">
        <v>4081</v>
      </c>
      <c r="E174" s="317" t="s">
        <v>4171</v>
      </c>
      <c r="F174" s="63"/>
      <c r="G174" s="463">
        <v>0</v>
      </c>
      <c r="H174" s="464">
        <v>0</v>
      </c>
      <c r="I174" s="465">
        <v>0</v>
      </c>
      <c r="J174" s="5" t="s">
        <v>711</v>
      </c>
      <c r="K174" s="218" t="s">
        <v>1561</v>
      </c>
      <c r="L174" s="63"/>
      <c r="M174" s="87" t="s">
        <v>4081</v>
      </c>
      <c r="N174" s="317" t="s">
        <v>4171</v>
      </c>
      <c r="O174" s="63"/>
      <c r="P174" s="9">
        <f>SUM(Puntenklassement!D32)</f>
        <v>173</v>
      </c>
      <c r="R174" s="478"/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713</v>
      </c>
      <c r="B175" s="63" t="s">
        <v>685</v>
      </c>
      <c r="C175" s="63"/>
      <c r="D175" s="87" t="s">
        <v>4079</v>
      </c>
      <c r="E175" s="317" t="s">
        <v>4176</v>
      </c>
      <c r="F175" s="63"/>
      <c r="G175" s="463">
        <v>0</v>
      </c>
      <c r="H175" s="464">
        <v>0</v>
      </c>
      <c r="I175" s="465">
        <v>0</v>
      </c>
      <c r="J175" s="5" t="s">
        <v>713</v>
      </c>
      <c r="K175" s="63" t="s">
        <v>757</v>
      </c>
      <c r="L175" s="63"/>
      <c r="M175" s="87" t="s">
        <v>4050</v>
      </c>
      <c r="N175" s="317" t="s">
        <v>4156</v>
      </c>
      <c r="O175" s="63"/>
      <c r="P175" s="9">
        <f>SUM(Puntenklassement!D53)</f>
        <v>173</v>
      </c>
      <c r="R175" s="478"/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718</v>
      </c>
      <c r="B176" s="273" t="s">
        <v>1891</v>
      </c>
      <c r="C176" s="63"/>
      <c r="D176" s="87" t="s">
        <v>4051</v>
      </c>
      <c r="E176" s="317" t="s">
        <v>4181</v>
      </c>
      <c r="F176" s="63"/>
      <c r="G176" s="463">
        <v>0</v>
      </c>
      <c r="H176" s="464">
        <v>0</v>
      </c>
      <c r="I176" s="465">
        <v>0</v>
      </c>
      <c r="J176" s="5" t="s">
        <v>718</v>
      </c>
      <c r="K176" s="63" t="s">
        <v>4023</v>
      </c>
      <c r="L176" s="63"/>
      <c r="M176" s="282" t="s">
        <v>4144</v>
      </c>
      <c r="N176" s="317" t="s">
        <v>4191</v>
      </c>
      <c r="O176" s="63"/>
      <c r="P176" s="9">
        <f>SUM(Puntenklassement!D89)</f>
        <v>172</v>
      </c>
      <c r="R176" s="478"/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722</v>
      </c>
      <c r="B177" s="63" t="s">
        <v>4015</v>
      </c>
      <c r="C177" s="63"/>
      <c r="D177" s="282" t="s">
        <v>4136</v>
      </c>
      <c r="E177" s="317" t="s">
        <v>4191</v>
      </c>
      <c r="F177" s="63"/>
      <c r="G177" s="463">
        <v>0</v>
      </c>
      <c r="H177" s="464">
        <v>0</v>
      </c>
      <c r="I177" s="465">
        <v>0</v>
      </c>
      <c r="J177" s="5" t="s">
        <v>722</v>
      </c>
      <c r="K177" s="63" t="s">
        <v>4014</v>
      </c>
      <c r="L177" s="63"/>
      <c r="M177" s="282" t="s">
        <v>4134</v>
      </c>
      <c r="N177" s="317" t="s">
        <v>4192</v>
      </c>
      <c r="O177" s="63"/>
      <c r="P177" s="9">
        <f>SUM(Puntenklassement!D56)</f>
        <v>171</v>
      </c>
      <c r="R177" s="478"/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723</v>
      </c>
      <c r="B178" s="63" t="s">
        <v>740</v>
      </c>
      <c r="C178" s="63"/>
      <c r="D178" s="87" t="s">
        <v>4062</v>
      </c>
      <c r="E178" s="317" t="s">
        <v>2672</v>
      </c>
      <c r="F178" s="63"/>
      <c r="G178" s="463">
        <v>0</v>
      </c>
      <c r="H178" s="464">
        <v>0</v>
      </c>
      <c r="I178" s="465">
        <v>0</v>
      </c>
      <c r="J178" s="5" t="s">
        <v>723</v>
      </c>
      <c r="K178" s="63" t="s">
        <v>4022</v>
      </c>
      <c r="L178" s="63"/>
      <c r="M178" s="282" t="s">
        <v>4143</v>
      </c>
      <c r="N178" s="317" t="s">
        <v>4190</v>
      </c>
      <c r="O178" s="63"/>
      <c r="P178" s="9">
        <f>SUM(Puntenklassement!D83)</f>
        <v>171</v>
      </c>
      <c r="R178" s="478"/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724</v>
      </c>
      <c r="B179" s="273" t="s">
        <v>15</v>
      </c>
      <c r="C179" s="63"/>
      <c r="D179" s="265" t="s">
        <v>4096</v>
      </c>
      <c r="E179" s="317" t="s">
        <v>4163</v>
      </c>
      <c r="F179" s="63"/>
      <c r="G179" s="463">
        <v>0</v>
      </c>
      <c r="H179" s="464">
        <v>0</v>
      </c>
      <c r="I179" s="465">
        <v>0</v>
      </c>
      <c r="J179" s="5" t="s">
        <v>724</v>
      </c>
      <c r="K179" s="63" t="s">
        <v>4019</v>
      </c>
      <c r="L179" s="63"/>
      <c r="M179" s="282" t="s">
        <v>4140</v>
      </c>
      <c r="N179" s="317" t="s">
        <v>4193</v>
      </c>
      <c r="O179" s="63"/>
      <c r="P179" s="9">
        <f>SUM(Puntenklassement!D27)</f>
        <v>170</v>
      </c>
      <c r="R179" s="478"/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730</v>
      </c>
      <c r="B180" s="63" t="s">
        <v>4024</v>
      </c>
      <c r="C180" s="63"/>
      <c r="D180" s="282" t="s">
        <v>4145</v>
      </c>
      <c r="E180" s="317" t="s">
        <v>4194</v>
      </c>
      <c r="F180" s="63"/>
      <c r="G180" s="463">
        <v>0</v>
      </c>
      <c r="H180" s="464">
        <v>0</v>
      </c>
      <c r="I180" s="465">
        <v>0</v>
      </c>
      <c r="J180" s="5" t="s">
        <v>730</v>
      </c>
      <c r="K180" s="218" t="s">
        <v>1560</v>
      </c>
      <c r="L180" s="63"/>
      <c r="M180" s="87" t="s">
        <v>4080</v>
      </c>
      <c r="N180" s="317" t="s">
        <v>2676</v>
      </c>
      <c r="O180" s="63"/>
      <c r="P180" s="9">
        <f>SUM(Puntenklassement!D72)</f>
        <v>169</v>
      </c>
      <c r="R180" s="478"/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738</v>
      </c>
      <c r="B181" s="63" t="s">
        <v>2563</v>
      </c>
      <c r="C181" s="63"/>
      <c r="D181" s="87" t="s">
        <v>4088</v>
      </c>
      <c r="E181" s="317" t="s">
        <v>4180</v>
      </c>
      <c r="F181" s="63"/>
      <c r="G181" s="463">
        <v>0</v>
      </c>
      <c r="H181" s="464">
        <v>0</v>
      </c>
      <c r="I181" s="465">
        <v>0</v>
      </c>
      <c r="J181" s="5" t="s">
        <v>738</v>
      </c>
      <c r="K181" s="273" t="s">
        <v>1887</v>
      </c>
      <c r="L181" s="63"/>
      <c r="M181" s="265" t="s">
        <v>4106</v>
      </c>
      <c r="N181" s="317" t="s">
        <v>4195</v>
      </c>
      <c r="O181" s="63"/>
      <c r="P181" s="9">
        <f>SUM(Puntenklassement!D40)</f>
        <v>169</v>
      </c>
      <c r="R181" s="478"/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742</v>
      </c>
      <c r="B182" s="273" t="s">
        <v>1887</v>
      </c>
      <c r="C182" s="63"/>
      <c r="D182" s="265" t="s">
        <v>4106</v>
      </c>
      <c r="E182" s="317" t="s">
        <v>4195</v>
      </c>
      <c r="F182" s="63"/>
      <c r="G182" s="463">
        <v>0</v>
      </c>
      <c r="H182" s="464">
        <v>0</v>
      </c>
      <c r="I182" s="465">
        <v>0</v>
      </c>
      <c r="J182" s="5" t="s">
        <v>742</v>
      </c>
      <c r="K182" s="63" t="s">
        <v>2559</v>
      </c>
      <c r="L182" s="63"/>
      <c r="M182" s="87" t="s">
        <v>4102</v>
      </c>
      <c r="N182" s="317" t="s">
        <v>4178</v>
      </c>
      <c r="O182" s="63"/>
      <c r="P182" s="9">
        <f>SUM(Puntenklassement!D25)</f>
        <v>168</v>
      </c>
      <c r="R182" s="478"/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743</v>
      </c>
      <c r="B183" s="273" t="s">
        <v>17</v>
      </c>
      <c r="C183" s="63"/>
      <c r="D183" s="283" t="s">
        <v>4108</v>
      </c>
      <c r="E183" s="317" t="s">
        <v>4164</v>
      </c>
      <c r="F183" s="63"/>
      <c r="G183" s="463">
        <v>0</v>
      </c>
      <c r="H183" s="464">
        <v>0</v>
      </c>
      <c r="I183" s="465">
        <v>0</v>
      </c>
      <c r="J183" s="5" t="s">
        <v>743</v>
      </c>
      <c r="K183" s="63" t="s">
        <v>714</v>
      </c>
      <c r="L183" s="63"/>
      <c r="M183" s="87" t="s">
        <v>4077</v>
      </c>
      <c r="N183" s="317" t="s">
        <v>4165</v>
      </c>
      <c r="O183" s="63"/>
      <c r="P183" s="9">
        <f>SUM(Puntenklassement!D42)</f>
        <v>168</v>
      </c>
      <c r="R183" s="478"/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744</v>
      </c>
      <c r="B184" s="63" t="s">
        <v>714</v>
      </c>
      <c r="C184" s="63"/>
      <c r="D184" s="87" t="s">
        <v>4077</v>
      </c>
      <c r="E184" s="317" t="s">
        <v>4165</v>
      </c>
      <c r="F184" s="63"/>
      <c r="G184" s="463">
        <v>0</v>
      </c>
      <c r="H184" s="464">
        <v>0</v>
      </c>
      <c r="I184" s="465">
        <v>0</v>
      </c>
      <c r="J184" s="5" t="s">
        <v>744</v>
      </c>
      <c r="K184" s="63" t="s">
        <v>690</v>
      </c>
      <c r="L184" s="63"/>
      <c r="M184" s="87" t="s">
        <v>4047</v>
      </c>
      <c r="N184" s="317" t="s">
        <v>4166</v>
      </c>
      <c r="O184" s="63"/>
      <c r="P184" s="9">
        <f>SUM(Puntenklassement!D95)</f>
        <v>165</v>
      </c>
      <c r="R184" s="478"/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750</v>
      </c>
      <c r="B185" s="63" t="s">
        <v>162</v>
      </c>
      <c r="C185" s="63"/>
      <c r="D185" s="87" t="s">
        <v>4054</v>
      </c>
      <c r="E185" s="317" t="s">
        <v>4166</v>
      </c>
      <c r="F185" s="63"/>
      <c r="G185" s="463">
        <v>0</v>
      </c>
      <c r="H185" s="464">
        <v>0</v>
      </c>
      <c r="I185" s="465">
        <v>0</v>
      </c>
      <c r="J185" s="5" t="s">
        <v>750</v>
      </c>
      <c r="K185" s="218" t="s">
        <v>1550</v>
      </c>
      <c r="L185" s="63"/>
      <c r="M185" s="265" t="s">
        <v>4089</v>
      </c>
      <c r="N185" s="317" t="s">
        <v>2679</v>
      </c>
      <c r="O185" s="63"/>
      <c r="P185" s="9">
        <f>SUM(Puntenklassement!D64)</f>
        <v>165</v>
      </c>
      <c r="R185" s="478"/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751</v>
      </c>
      <c r="B186" s="63" t="s">
        <v>2548</v>
      </c>
      <c r="C186" s="63"/>
      <c r="D186" s="265" t="s">
        <v>2514</v>
      </c>
      <c r="E186" s="317" t="s">
        <v>4182</v>
      </c>
      <c r="F186" s="63"/>
      <c r="G186" s="463">
        <v>0</v>
      </c>
      <c r="H186" s="464">
        <v>0</v>
      </c>
      <c r="I186" s="465">
        <v>0</v>
      </c>
      <c r="J186" s="5" t="s">
        <v>751</v>
      </c>
      <c r="K186" s="63" t="s">
        <v>685</v>
      </c>
      <c r="L186" s="63"/>
      <c r="M186" s="87" t="s">
        <v>4079</v>
      </c>
      <c r="N186" s="317" t="s">
        <v>4176</v>
      </c>
      <c r="O186" s="63"/>
      <c r="P186" s="9">
        <f>SUM(Puntenklassement!D33)</f>
        <v>159</v>
      </c>
      <c r="R186" s="478"/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752</v>
      </c>
      <c r="B187" s="63" t="s">
        <v>4018</v>
      </c>
      <c r="C187" s="63"/>
      <c r="D187" s="282" t="s">
        <v>4139</v>
      </c>
      <c r="E187" s="317" t="s">
        <v>2681</v>
      </c>
      <c r="F187" s="63"/>
      <c r="G187" s="463">
        <v>0</v>
      </c>
      <c r="H187" s="464">
        <v>0</v>
      </c>
      <c r="I187" s="465">
        <v>0</v>
      </c>
      <c r="J187" s="5" t="s">
        <v>752</v>
      </c>
      <c r="K187" s="273" t="s">
        <v>11</v>
      </c>
      <c r="L187" s="63"/>
      <c r="M187" s="87" t="s">
        <v>4064</v>
      </c>
      <c r="N187" s="317" t="s">
        <v>2671</v>
      </c>
      <c r="O187" s="63"/>
      <c r="P187" s="9">
        <f>SUM(Puntenklassement!D29)</f>
        <v>158</v>
      </c>
      <c r="R187" s="478"/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754</v>
      </c>
      <c r="B188" s="63" t="s">
        <v>2567</v>
      </c>
      <c r="C188" s="63"/>
      <c r="D188" s="283" t="s">
        <v>4122</v>
      </c>
      <c r="E188" s="317" t="s">
        <v>4182</v>
      </c>
      <c r="F188" s="63"/>
      <c r="G188" s="463">
        <v>0</v>
      </c>
      <c r="H188" s="464">
        <v>0</v>
      </c>
      <c r="I188" s="465">
        <v>0</v>
      </c>
      <c r="J188" s="5" t="s">
        <v>754</v>
      </c>
      <c r="K188" s="273" t="s">
        <v>1888</v>
      </c>
      <c r="L188" s="63"/>
      <c r="M188" s="87" t="s">
        <v>4092</v>
      </c>
      <c r="N188" s="317" t="s">
        <v>4160</v>
      </c>
      <c r="O188" s="63"/>
      <c r="P188" s="9">
        <f>SUM(Puntenklassement!D123)</f>
        <v>158</v>
      </c>
      <c r="R188" s="478"/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755</v>
      </c>
      <c r="B189" s="63" t="s">
        <v>2551</v>
      </c>
      <c r="C189" s="63"/>
      <c r="D189" s="265" t="s">
        <v>2648</v>
      </c>
      <c r="E189" s="317" t="s">
        <v>2683</v>
      </c>
      <c r="F189" s="63"/>
      <c r="G189" s="463">
        <v>0</v>
      </c>
      <c r="H189" s="464">
        <v>0</v>
      </c>
      <c r="I189" s="465">
        <v>0</v>
      </c>
      <c r="J189" s="5" t="s">
        <v>755</v>
      </c>
      <c r="K189" s="63" t="s">
        <v>4011</v>
      </c>
      <c r="L189" s="63"/>
      <c r="M189" s="282" t="s">
        <v>4131</v>
      </c>
      <c r="N189" s="317" t="s">
        <v>4193</v>
      </c>
      <c r="O189" s="63"/>
      <c r="P189" s="9">
        <f>SUM(Puntenklassement!D71)</f>
        <v>156</v>
      </c>
      <c r="R189" s="478"/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756</v>
      </c>
      <c r="B190" s="218" t="s">
        <v>1549</v>
      </c>
      <c r="C190" s="63"/>
      <c r="D190" s="87" t="s">
        <v>4070</v>
      </c>
      <c r="E190" s="317" t="s">
        <v>2679</v>
      </c>
      <c r="F190" s="63"/>
      <c r="G190" s="463">
        <v>0</v>
      </c>
      <c r="H190" s="464">
        <v>0</v>
      </c>
      <c r="I190" s="465">
        <v>0</v>
      </c>
      <c r="J190" s="5" t="s">
        <v>756</v>
      </c>
      <c r="K190" s="63" t="s">
        <v>706</v>
      </c>
      <c r="L190" s="63"/>
      <c r="M190" s="87" t="s">
        <v>4061</v>
      </c>
      <c r="N190" s="317" t="s">
        <v>4158</v>
      </c>
      <c r="O190" s="63"/>
      <c r="P190" s="9">
        <f>SUM(Puntenklassement!D91)</f>
        <v>155</v>
      </c>
      <c r="R190" s="478"/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759</v>
      </c>
      <c r="B191" s="63" t="s">
        <v>4010</v>
      </c>
      <c r="C191" s="63"/>
      <c r="D191" s="282" t="s">
        <v>4130</v>
      </c>
      <c r="E191" s="317" t="s">
        <v>4196</v>
      </c>
      <c r="F191" s="63"/>
      <c r="G191" s="463">
        <v>0</v>
      </c>
      <c r="H191" s="464">
        <v>0</v>
      </c>
      <c r="I191" s="465">
        <v>0</v>
      </c>
      <c r="J191" s="5" t="s">
        <v>759</v>
      </c>
      <c r="K191" s="63" t="s">
        <v>720</v>
      </c>
      <c r="L191" s="63"/>
      <c r="M191" s="283" t="s">
        <v>4110</v>
      </c>
      <c r="N191" s="317" t="s">
        <v>2675</v>
      </c>
      <c r="O191" s="63"/>
      <c r="P191" s="9">
        <f>SUM(Puntenklassement!D68)</f>
        <v>155</v>
      </c>
      <c r="R191" s="478"/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841</v>
      </c>
      <c r="B192" s="63" t="s">
        <v>2547</v>
      </c>
      <c r="C192" s="63"/>
      <c r="D192" s="283" t="s">
        <v>4115</v>
      </c>
      <c r="E192" s="317" t="s">
        <v>4182</v>
      </c>
      <c r="F192" s="63"/>
      <c r="G192" s="463">
        <v>0</v>
      </c>
      <c r="H192" s="464">
        <v>0</v>
      </c>
      <c r="I192" s="465">
        <v>0</v>
      </c>
      <c r="J192" s="5" t="s">
        <v>841</v>
      </c>
      <c r="K192" s="63" t="s">
        <v>2563</v>
      </c>
      <c r="L192" s="63"/>
      <c r="M192" s="87" t="s">
        <v>4088</v>
      </c>
      <c r="N192" s="317" t="s">
        <v>4180</v>
      </c>
      <c r="O192" s="63"/>
      <c r="P192" s="9">
        <f>SUM(Puntenklassement!D39)</f>
        <v>154</v>
      </c>
      <c r="R192" s="478"/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842</v>
      </c>
      <c r="B193" s="63" t="s">
        <v>4030</v>
      </c>
      <c r="C193" s="63"/>
      <c r="D193" s="282" t="s">
        <v>4151</v>
      </c>
      <c r="E193" s="317" t="s">
        <v>2683</v>
      </c>
      <c r="F193" s="63"/>
      <c r="G193" s="463">
        <v>0</v>
      </c>
      <c r="H193" s="464">
        <v>0</v>
      </c>
      <c r="I193" s="465">
        <v>0</v>
      </c>
      <c r="J193" s="5" t="s">
        <v>842</v>
      </c>
      <c r="K193" s="63" t="s">
        <v>4006</v>
      </c>
      <c r="L193" s="63"/>
      <c r="M193" s="265" t="s">
        <v>2668</v>
      </c>
      <c r="N193" s="317" t="s">
        <v>4192</v>
      </c>
      <c r="O193" s="63"/>
      <c r="P193" s="9">
        <f>SUM(Puntenklassement!D17)</f>
        <v>154</v>
      </c>
      <c r="R193" s="478"/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843</v>
      </c>
      <c r="B194" s="63" t="s">
        <v>757</v>
      </c>
      <c r="C194" s="63"/>
      <c r="D194" s="87" t="s">
        <v>4050</v>
      </c>
      <c r="E194" s="317" t="s">
        <v>4156</v>
      </c>
      <c r="F194" s="63"/>
      <c r="G194" s="463">
        <v>0</v>
      </c>
      <c r="H194" s="464">
        <v>0</v>
      </c>
      <c r="I194" s="465">
        <v>0</v>
      </c>
      <c r="J194" s="5" t="s">
        <v>843</v>
      </c>
      <c r="K194" s="63" t="s">
        <v>2566</v>
      </c>
      <c r="L194" s="63"/>
      <c r="M194" s="87" t="s">
        <v>4104</v>
      </c>
      <c r="N194" s="317" t="s">
        <v>4183</v>
      </c>
      <c r="O194" s="63"/>
      <c r="P194" s="9">
        <f>SUM(Puntenklassement!D87)</f>
        <v>154</v>
      </c>
      <c r="R194" s="478"/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844</v>
      </c>
      <c r="B195" s="63" t="s">
        <v>4031</v>
      </c>
      <c r="C195" s="63"/>
      <c r="D195" s="282" t="s">
        <v>4152</v>
      </c>
      <c r="E195" s="317" t="s">
        <v>2683</v>
      </c>
      <c r="F195" s="63"/>
      <c r="G195" s="463">
        <v>0</v>
      </c>
      <c r="H195" s="464">
        <v>0</v>
      </c>
      <c r="I195" s="465">
        <v>0</v>
      </c>
      <c r="J195" s="5" t="s">
        <v>844</v>
      </c>
      <c r="K195" s="28" t="s">
        <v>142</v>
      </c>
      <c r="L195" s="63"/>
      <c r="M195" s="87" t="s">
        <v>4076</v>
      </c>
      <c r="N195" s="317" t="s">
        <v>2671</v>
      </c>
      <c r="O195" s="63"/>
      <c r="P195" s="9">
        <f>SUM(Puntenklassement!D84)</f>
        <v>152</v>
      </c>
      <c r="R195" s="478"/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845</v>
      </c>
      <c r="B196" s="63" t="s">
        <v>4014</v>
      </c>
      <c r="C196" s="63"/>
      <c r="D196" s="282" t="s">
        <v>4134</v>
      </c>
      <c r="E196" s="317" t="s">
        <v>4192</v>
      </c>
      <c r="F196" s="63"/>
      <c r="G196" s="463">
        <v>0</v>
      </c>
      <c r="H196" s="464">
        <v>0</v>
      </c>
      <c r="I196" s="465">
        <v>0</v>
      </c>
      <c r="J196" s="5" t="s">
        <v>845</v>
      </c>
      <c r="K196" s="273" t="s">
        <v>1902</v>
      </c>
      <c r="L196" s="63"/>
      <c r="M196" s="283" t="s">
        <v>4111</v>
      </c>
      <c r="N196" s="317" t="s">
        <v>4172</v>
      </c>
      <c r="O196" s="63"/>
      <c r="P196" s="9">
        <f>SUM(Puntenklassement!D63)</f>
        <v>151</v>
      </c>
      <c r="R196" s="478"/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846</v>
      </c>
      <c r="B197" s="63" t="s">
        <v>753</v>
      </c>
      <c r="C197" s="63"/>
      <c r="D197" s="87" t="s">
        <v>4098</v>
      </c>
      <c r="E197" s="317" t="s">
        <v>4162</v>
      </c>
      <c r="F197" s="63"/>
      <c r="G197" s="463">
        <v>0</v>
      </c>
      <c r="H197" s="464">
        <v>0</v>
      </c>
      <c r="I197" s="465">
        <v>0</v>
      </c>
      <c r="J197" s="5" t="s">
        <v>846</v>
      </c>
      <c r="K197" s="63" t="s">
        <v>162</v>
      </c>
      <c r="L197" s="63"/>
      <c r="M197" s="87" t="s">
        <v>4054</v>
      </c>
      <c r="N197" s="317" t="s">
        <v>4166</v>
      </c>
      <c r="O197" s="63"/>
      <c r="P197" s="9">
        <f>SUM(Puntenklassement!D43)</f>
        <v>150</v>
      </c>
      <c r="R197" s="478"/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847</v>
      </c>
      <c r="B198" s="63" t="s">
        <v>141</v>
      </c>
      <c r="C198" s="63"/>
      <c r="D198" s="87" t="s">
        <v>4048</v>
      </c>
      <c r="E198" s="317" t="s">
        <v>2674</v>
      </c>
      <c r="F198" s="63"/>
      <c r="G198" s="463">
        <v>0</v>
      </c>
      <c r="H198" s="464">
        <v>0</v>
      </c>
      <c r="I198" s="465">
        <v>0</v>
      </c>
      <c r="J198" s="5" t="s">
        <v>847</v>
      </c>
      <c r="K198" s="273" t="s">
        <v>9</v>
      </c>
      <c r="L198" s="63"/>
      <c r="M198" s="87" t="s">
        <v>4078</v>
      </c>
      <c r="N198" s="317" t="s">
        <v>2670</v>
      </c>
      <c r="O198" s="63"/>
      <c r="P198" s="9">
        <f>SUM(Puntenklassement!D26)</f>
        <v>150</v>
      </c>
      <c r="R198" s="478"/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848</v>
      </c>
      <c r="B199" s="273" t="s">
        <v>1901</v>
      </c>
      <c r="C199" s="63"/>
      <c r="D199" s="283" t="s">
        <v>4113</v>
      </c>
      <c r="E199" s="317" t="s">
        <v>4174</v>
      </c>
      <c r="F199" s="63"/>
      <c r="G199" s="463">
        <v>0</v>
      </c>
      <c r="H199" s="464">
        <v>0</v>
      </c>
      <c r="I199" s="465">
        <v>0</v>
      </c>
      <c r="J199" s="5" t="s">
        <v>848</v>
      </c>
      <c r="K199" s="63" t="s">
        <v>695</v>
      </c>
      <c r="L199" s="63"/>
      <c r="M199" s="87" t="s">
        <v>4085</v>
      </c>
      <c r="N199" s="317" t="s">
        <v>4167</v>
      </c>
      <c r="O199" s="63"/>
      <c r="P199" s="9">
        <f>SUM(Puntenklassement!D85)</f>
        <v>149</v>
      </c>
      <c r="R199" s="478"/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849</v>
      </c>
      <c r="B200" s="63" t="s">
        <v>4025</v>
      </c>
      <c r="C200" s="63"/>
      <c r="D200" s="282" t="s">
        <v>4146</v>
      </c>
      <c r="E200" s="317" t="s">
        <v>4196</v>
      </c>
      <c r="F200" s="63"/>
      <c r="G200" s="463">
        <v>0</v>
      </c>
      <c r="H200" s="464">
        <v>0</v>
      </c>
      <c r="I200" s="465">
        <v>0</v>
      </c>
      <c r="J200" s="5" t="s">
        <v>849</v>
      </c>
      <c r="K200" s="63" t="s">
        <v>4007</v>
      </c>
      <c r="L200" s="63"/>
      <c r="M200" s="265" t="s">
        <v>2669</v>
      </c>
      <c r="N200" s="317" t="s">
        <v>4196</v>
      </c>
      <c r="O200" s="63"/>
      <c r="P200" s="9">
        <f>SUM(Puntenklassement!D78)</f>
        <v>146</v>
      </c>
      <c r="R200" s="478"/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850</v>
      </c>
      <c r="B201" s="63" t="s">
        <v>2550</v>
      </c>
      <c r="C201" s="63"/>
      <c r="D201" s="283" t="s">
        <v>4116</v>
      </c>
      <c r="E201" s="317" t="s">
        <v>4179</v>
      </c>
      <c r="F201" s="63"/>
      <c r="G201" s="463">
        <v>0</v>
      </c>
      <c r="H201" s="464">
        <v>0</v>
      </c>
      <c r="I201" s="465">
        <v>0</v>
      </c>
      <c r="J201" s="5" t="s">
        <v>850</v>
      </c>
      <c r="K201" s="63" t="s">
        <v>2542</v>
      </c>
      <c r="L201" s="63"/>
      <c r="M201" s="87" t="s">
        <v>4100</v>
      </c>
      <c r="N201" s="317" t="s">
        <v>4175</v>
      </c>
      <c r="O201" s="63"/>
      <c r="P201" s="9">
        <f>SUM(Puntenklassement!D9)</f>
        <v>144</v>
      </c>
      <c r="R201" s="478"/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851</v>
      </c>
      <c r="B202" s="273" t="s">
        <v>1902</v>
      </c>
      <c r="C202" s="63"/>
      <c r="D202" s="283" t="s">
        <v>4111</v>
      </c>
      <c r="E202" s="317" t="s">
        <v>4172</v>
      </c>
      <c r="F202" s="63"/>
      <c r="G202" s="463">
        <v>0</v>
      </c>
      <c r="H202" s="464">
        <v>0</v>
      </c>
      <c r="I202" s="465">
        <v>0</v>
      </c>
      <c r="J202" s="5" t="s">
        <v>851</v>
      </c>
      <c r="K202" s="273" t="s">
        <v>1905</v>
      </c>
      <c r="L202" s="63"/>
      <c r="M202" s="87" t="s">
        <v>4105</v>
      </c>
      <c r="N202" s="317" t="s">
        <v>4181</v>
      </c>
      <c r="O202" s="63"/>
      <c r="P202" s="9">
        <f>SUM(Puntenklassement!D111)</f>
        <v>143</v>
      </c>
      <c r="R202" s="478"/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852</v>
      </c>
      <c r="B203" s="218" t="s">
        <v>1550</v>
      </c>
      <c r="C203" s="63"/>
      <c r="D203" s="265" t="s">
        <v>4089</v>
      </c>
      <c r="E203" s="317" t="s">
        <v>2679</v>
      </c>
      <c r="F203" s="63"/>
      <c r="G203" s="463">
        <v>0</v>
      </c>
      <c r="H203" s="464">
        <v>0</v>
      </c>
      <c r="I203" s="465">
        <v>0</v>
      </c>
      <c r="J203" s="5" t="s">
        <v>852</v>
      </c>
      <c r="K203" s="63" t="s">
        <v>2550</v>
      </c>
      <c r="L203" s="63"/>
      <c r="M203" s="283" t="s">
        <v>4116</v>
      </c>
      <c r="N203" s="317" t="s">
        <v>4179</v>
      </c>
      <c r="O203" s="63"/>
      <c r="P203" s="9">
        <f>SUM(Puntenklassement!D62)</f>
        <v>141</v>
      </c>
      <c r="R203" s="478"/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853</v>
      </c>
      <c r="B204" s="63" t="s">
        <v>719</v>
      </c>
      <c r="C204" s="63"/>
      <c r="D204" s="87" t="s">
        <v>4049</v>
      </c>
      <c r="E204" s="317" t="s">
        <v>4167</v>
      </c>
      <c r="F204" s="63"/>
      <c r="G204" s="463">
        <v>0</v>
      </c>
      <c r="H204" s="464">
        <v>0</v>
      </c>
      <c r="I204" s="465">
        <v>0</v>
      </c>
      <c r="J204" s="5" t="s">
        <v>853</v>
      </c>
      <c r="K204" s="28" t="s">
        <v>143</v>
      </c>
      <c r="L204" s="63"/>
      <c r="M204" s="87" t="s">
        <v>4086</v>
      </c>
      <c r="N204" s="317" t="s">
        <v>2670</v>
      </c>
      <c r="O204" s="63"/>
      <c r="P204" s="9">
        <f>SUM(Puntenklassement!D106)</f>
        <v>138</v>
      </c>
      <c r="R204" s="478"/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854</v>
      </c>
      <c r="B205" s="63" t="s">
        <v>2549</v>
      </c>
      <c r="C205" s="63"/>
      <c r="D205" s="87" t="s">
        <v>4090</v>
      </c>
      <c r="E205" s="317" t="s">
        <v>4181</v>
      </c>
      <c r="F205" s="63"/>
      <c r="G205" s="463">
        <v>0</v>
      </c>
      <c r="H205" s="464">
        <v>0</v>
      </c>
      <c r="I205" s="465">
        <v>0</v>
      </c>
      <c r="J205" s="5" t="s">
        <v>854</v>
      </c>
      <c r="K205" s="63" t="s">
        <v>2545</v>
      </c>
      <c r="L205" s="63"/>
      <c r="M205" s="283" t="s">
        <v>4125</v>
      </c>
      <c r="N205" s="317" t="s">
        <v>2680</v>
      </c>
      <c r="O205" s="63"/>
      <c r="P205" s="9">
        <f>SUM(Puntenklassement!D75)</f>
        <v>137</v>
      </c>
      <c r="R205" s="478"/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855</v>
      </c>
      <c r="B206" s="63" t="s">
        <v>2556</v>
      </c>
      <c r="C206" s="63"/>
      <c r="D206" s="283" t="s">
        <v>4123</v>
      </c>
      <c r="E206" s="317" t="s">
        <v>4179</v>
      </c>
      <c r="F206" s="63"/>
      <c r="G206" s="463">
        <v>0</v>
      </c>
      <c r="H206" s="464">
        <v>0</v>
      </c>
      <c r="I206" s="465">
        <v>0</v>
      </c>
      <c r="J206" s="5" t="s">
        <v>855</v>
      </c>
      <c r="K206" s="218" t="s">
        <v>1559</v>
      </c>
      <c r="L206" s="63"/>
      <c r="M206" s="87" t="s">
        <v>4072</v>
      </c>
      <c r="N206" s="317" t="s">
        <v>4161</v>
      </c>
      <c r="O206" s="63"/>
      <c r="P206" s="9">
        <f>SUM(Puntenklassement!D14)</f>
        <v>136</v>
      </c>
      <c r="R206" s="478"/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856</v>
      </c>
      <c r="B207" s="63" t="s">
        <v>720</v>
      </c>
      <c r="C207" s="63"/>
      <c r="D207" s="283" t="s">
        <v>4110</v>
      </c>
      <c r="E207" s="317" t="s">
        <v>2675</v>
      </c>
      <c r="F207" s="63"/>
      <c r="G207" s="463">
        <v>0</v>
      </c>
      <c r="H207" s="464">
        <v>0</v>
      </c>
      <c r="I207" s="465">
        <v>0</v>
      </c>
      <c r="J207" s="5" t="s">
        <v>856</v>
      </c>
      <c r="K207" s="63" t="s">
        <v>2551</v>
      </c>
      <c r="L207" s="63"/>
      <c r="M207" s="265" t="s">
        <v>2648</v>
      </c>
      <c r="N207" s="317" t="s">
        <v>2683</v>
      </c>
      <c r="O207" s="63"/>
      <c r="P207" s="9">
        <f>SUM(Puntenklassement!D47)</f>
        <v>133</v>
      </c>
      <c r="R207" s="478"/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857</v>
      </c>
      <c r="B208" s="273" t="s">
        <v>25</v>
      </c>
      <c r="C208" s="63"/>
      <c r="D208" s="87" t="s">
        <v>4060</v>
      </c>
      <c r="E208" s="317" t="s">
        <v>2670</v>
      </c>
      <c r="F208" s="63"/>
      <c r="G208" s="463">
        <v>0</v>
      </c>
      <c r="H208" s="464">
        <v>0</v>
      </c>
      <c r="I208" s="465">
        <v>0</v>
      </c>
      <c r="J208" s="5" t="s">
        <v>857</v>
      </c>
      <c r="K208" s="273" t="s">
        <v>1</v>
      </c>
      <c r="L208" s="63"/>
      <c r="M208" s="87" t="s">
        <v>4099</v>
      </c>
      <c r="N208" s="317" t="s">
        <v>4174</v>
      </c>
      <c r="O208" s="63"/>
      <c r="P208" s="9">
        <f>SUM(Puntenklassement!D10)</f>
        <v>132</v>
      </c>
      <c r="R208" s="478"/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858</v>
      </c>
      <c r="B209" s="63" t="s">
        <v>4011</v>
      </c>
      <c r="C209" s="63"/>
      <c r="D209" s="282" t="s">
        <v>4131</v>
      </c>
      <c r="E209" s="317" t="s">
        <v>4193</v>
      </c>
      <c r="F209" s="63"/>
      <c r="G209" s="463">
        <v>0</v>
      </c>
      <c r="H209" s="464">
        <v>0</v>
      </c>
      <c r="I209" s="465">
        <v>0</v>
      </c>
      <c r="J209" s="5" t="s">
        <v>858</v>
      </c>
      <c r="K209" s="273" t="s">
        <v>23</v>
      </c>
      <c r="L209" s="63"/>
      <c r="M209" s="265" t="s">
        <v>4069</v>
      </c>
      <c r="N209" s="317" t="s">
        <v>4165</v>
      </c>
      <c r="O209" s="63"/>
      <c r="P209" s="9">
        <f>SUM(Puntenklassement!D69)</f>
        <v>132</v>
      </c>
      <c r="R209" s="478"/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859</v>
      </c>
      <c r="B210" s="218" t="s">
        <v>1560</v>
      </c>
      <c r="C210" s="63"/>
      <c r="D210" s="87" t="s">
        <v>4080</v>
      </c>
      <c r="E210" s="317" t="s">
        <v>2676</v>
      </c>
      <c r="F210" s="63"/>
      <c r="G210" s="463">
        <v>0</v>
      </c>
      <c r="H210" s="464">
        <v>0</v>
      </c>
      <c r="I210" s="465">
        <v>0</v>
      </c>
      <c r="J210" s="5" t="s">
        <v>859</v>
      </c>
      <c r="K210" s="63" t="s">
        <v>4018</v>
      </c>
      <c r="L210" s="63"/>
      <c r="M210" s="282" t="s">
        <v>4139</v>
      </c>
      <c r="N210" s="317" t="s">
        <v>2681</v>
      </c>
      <c r="O210" s="63"/>
      <c r="P210" s="9">
        <f>SUM(Puntenklassement!D45)</f>
        <v>130</v>
      </c>
      <c r="R210" s="478"/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860</v>
      </c>
      <c r="B211" s="218" t="s">
        <v>1562</v>
      </c>
      <c r="C211" s="63"/>
      <c r="D211" s="87" t="s">
        <v>4103</v>
      </c>
      <c r="E211" s="317" t="s">
        <v>2677</v>
      </c>
      <c r="F211" s="63"/>
      <c r="G211" s="463">
        <v>0</v>
      </c>
      <c r="H211" s="464">
        <v>0</v>
      </c>
      <c r="I211" s="465">
        <v>0</v>
      </c>
      <c r="J211" s="5" t="s">
        <v>860</v>
      </c>
      <c r="K211" s="63" t="s">
        <v>180</v>
      </c>
      <c r="L211" s="63"/>
      <c r="M211" s="87" t="s">
        <v>4119</v>
      </c>
      <c r="N211" s="317" t="s">
        <v>4176</v>
      </c>
      <c r="O211" s="63"/>
      <c r="P211" s="9">
        <f>SUM(Puntenklassement!D112)</f>
        <v>128</v>
      </c>
      <c r="R211" s="478"/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861</v>
      </c>
      <c r="B212" s="63" t="s">
        <v>4012</v>
      </c>
      <c r="C212" s="63"/>
      <c r="D212" s="282" t="s">
        <v>4132</v>
      </c>
      <c r="E212" s="317" t="s">
        <v>4192</v>
      </c>
      <c r="F212" s="63"/>
      <c r="G212" s="463">
        <v>0</v>
      </c>
      <c r="H212" s="464">
        <v>0</v>
      </c>
      <c r="I212" s="465">
        <v>0</v>
      </c>
      <c r="J212" s="5" t="s">
        <v>861</v>
      </c>
      <c r="K212" s="273" t="s">
        <v>17</v>
      </c>
      <c r="L212" s="63"/>
      <c r="M212" s="283" t="s">
        <v>4108</v>
      </c>
      <c r="N212" s="317" t="s">
        <v>4164</v>
      </c>
      <c r="O212" s="63"/>
      <c r="P212" s="9">
        <f>SUM(Puntenklassement!D41)</f>
        <v>124</v>
      </c>
      <c r="R212" s="478"/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862</v>
      </c>
      <c r="B213" s="63" t="s">
        <v>2545</v>
      </c>
      <c r="C213" s="63"/>
      <c r="D213" s="283" t="s">
        <v>4125</v>
      </c>
      <c r="E213" s="317" t="s">
        <v>2680</v>
      </c>
      <c r="F213" s="63"/>
      <c r="G213" s="463">
        <v>0</v>
      </c>
      <c r="H213" s="464">
        <v>0</v>
      </c>
      <c r="I213" s="465">
        <v>0</v>
      </c>
      <c r="J213" s="5" t="s">
        <v>862</v>
      </c>
      <c r="K213" s="63" t="s">
        <v>735</v>
      </c>
      <c r="L213" s="63"/>
      <c r="M213" s="283" t="s">
        <v>4055</v>
      </c>
      <c r="N213" s="317" t="s">
        <v>4162</v>
      </c>
      <c r="O213" s="63"/>
      <c r="P213" s="9">
        <f>SUM(Puntenklassement!D77)</f>
        <v>121</v>
      </c>
      <c r="R213" s="478"/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863</v>
      </c>
      <c r="B214" s="63" t="s">
        <v>703</v>
      </c>
      <c r="C214" s="63"/>
      <c r="D214" s="87" t="s">
        <v>4045</v>
      </c>
      <c r="E214" s="317" t="s">
        <v>4157</v>
      </c>
      <c r="F214" s="63"/>
      <c r="G214" s="463">
        <v>0</v>
      </c>
      <c r="H214" s="464">
        <v>0</v>
      </c>
      <c r="I214" s="465">
        <v>0</v>
      </c>
      <c r="J214" s="5" t="s">
        <v>863</v>
      </c>
      <c r="K214" s="273" t="s">
        <v>1886</v>
      </c>
      <c r="L214" s="63"/>
      <c r="M214" s="265" t="s">
        <v>4053</v>
      </c>
      <c r="N214" s="317" t="s">
        <v>4160</v>
      </c>
      <c r="O214" s="63"/>
      <c r="P214" s="9">
        <f>SUM(Puntenklassement!D20)</f>
        <v>121</v>
      </c>
      <c r="R214" s="478"/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864</v>
      </c>
      <c r="B215" s="63" t="s">
        <v>4007</v>
      </c>
      <c r="C215" s="63"/>
      <c r="D215" s="265" t="s">
        <v>2669</v>
      </c>
      <c r="E215" s="317" t="s">
        <v>4196</v>
      </c>
      <c r="F215" s="63"/>
      <c r="G215" s="463">
        <v>0</v>
      </c>
      <c r="H215" s="464">
        <v>0</v>
      </c>
      <c r="I215" s="465">
        <v>0</v>
      </c>
      <c r="J215" s="5" t="s">
        <v>864</v>
      </c>
      <c r="K215" s="63" t="s">
        <v>4020</v>
      </c>
      <c r="L215" s="63"/>
      <c r="M215" s="282" t="s">
        <v>4141</v>
      </c>
      <c r="N215" s="317" t="s">
        <v>2682</v>
      </c>
      <c r="O215" s="63"/>
      <c r="P215" s="9">
        <f>SUM(Puntenklassement!D107)</f>
        <v>120</v>
      </c>
      <c r="R215" s="478"/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865</v>
      </c>
      <c r="B216" s="63" t="s">
        <v>4033</v>
      </c>
      <c r="C216" s="63"/>
      <c r="D216" s="282" t="s">
        <v>4135</v>
      </c>
      <c r="E216" s="317" t="s">
        <v>4194</v>
      </c>
      <c r="F216" s="63"/>
      <c r="G216" s="463">
        <v>0</v>
      </c>
      <c r="H216" s="464">
        <v>0</v>
      </c>
      <c r="I216" s="465">
        <v>0</v>
      </c>
      <c r="J216" s="5" t="s">
        <v>865</v>
      </c>
      <c r="K216" s="63" t="s">
        <v>745</v>
      </c>
      <c r="L216" s="63"/>
      <c r="M216" s="87" t="s">
        <v>4101</v>
      </c>
      <c r="N216" s="317" t="s">
        <v>4190</v>
      </c>
      <c r="O216" s="63"/>
      <c r="P216" s="9">
        <f>SUM(Puntenklassement!D19)</f>
        <v>120</v>
      </c>
      <c r="R216" s="478"/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866</v>
      </c>
      <c r="B217" s="63" t="s">
        <v>2557</v>
      </c>
      <c r="C217" s="63"/>
      <c r="D217" s="283" t="s">
        <v>4117</v>
      </c>
      <c r="E217" s="317" t="s">
        <v>4182</v>
      </c>
      <c r="F217" s="63"/>
      <c r="G217" s="463">
        <v>0</v>
      </c>
      <c r="H217" s="464">
        <v>0</v>
      </c>
      <c r="I217" s="465">
        <v>0</v>
      </c>
      <c r="J217" s="5" t="s">
        <v>866</v>
      </c>
      <c r="K217" s="63" t="s">
        <v>2560</v>
      </c>
      <c r="L217" s="63"/>
      <c r="M217" s="283" t="s">
        <v>4114</v>
      </c>
      <c r="N217" s="317" t="s">
        <v>4174</v>
      </c>
      <c r="O217" s="63"/>
      <c r="P217" s="9">
        <f>SUM(Puntenklassement!D12)</f>
        <v>119</v>
      </c>
      <c r="R217" s="478"/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5.75" customHeight="1">
      <c r="A218" s="5" t="s">
        <v>867</v>
      </c>
      <c r="B218" s="63" t="s">
        <v>721</v>
      </c>
      <c r="C218" s="63"/>
      <c r="D218" s="87" t="s">
        <v>4066</v>
      </c>
      <c r="E218" s="317" t="s">
        <v>2675</v>
      </c>
      <c r="F218" s="63"/>
      <c r="G218" s="463">
        <v>0</v>
      </c>
      <c r="H218" s="464">
        <v>0</v>
      </c>
      <c r="I218" s="465">
        <v>0</v>
      </c>
      <c r="J218" s="5" t="s">
        <v>867</v>
      </c>
      <c r="K218" s="63" t="s">
        <v>2567</v>
      </c>
      <c r="L218" s="63"/>
      <c r="M218" s="283" t="s">
        <v>4122</v>
      </c>
      <c r="N218" s="317" t="s">
        <v>4182</v>
      </c>
      <c r="O218" s="63"/>
      <c r="P218" s="9">
        <f>SUM(Puntenklassement!D46)</f>
        <v>119</v>
      </c>
      <c r="R218" s="478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3" customFormat="1" ht="15.75" customHeight="1">
      <c r="A219" s="5" t="s">
        <v>868</v>
      </c>
      <c r="B219" s="63" t="s">
        <v>4022</v>
      </c>
      <c r="C219" s="63"/>
      <c r="D219" s="282" t="s">
        <v>4143</v>
      </c>
      <c r="E219" s="317" t="s">
        <v>4190</v>
      </c>
      <c r="F219" s="63"/>
      <c r="G219" s="463">
        <v>0</v>
      </c>
      <c r="H219" s="464">
        <v>0</v>
      </c>
      <c r="I219" s="465">
        <v>0</v>
      </c>
      <c r="J219" s="5" t="s">
        <v>868</v>
      </c>
      <c r="K219" s="28" t="s">
        <v>21</v>
      </c>
      <c r="L219" s="63"/>
      <c r="M219" s="87" t="s">
        <v>4052</v>
      </c>
      <c r="N219" s="317" t="s">
        <v>2670</v>
      </c>
      <c r="O219" s="63"/>
      <c r="P219" s="9">
        <f>SUM(Puntenklassement!D58)</f>
        <v>117</v>
      </c>
      <c r="R219" s="478"/>
      <c r="T219" s="1"/>
      <c r="U219" s="1"/>
      <c r="V219" s="1"/>
      <c r="W219" s="1"/>
      <c r="X219" s="1"/>
      <c r="Y219" s="1"/>
      <c r="Z219" s="1"/>
      <c r="AA219" s="1"/>
      <c r="AC219" s="1"/>
      <c r="AD219" s="1"/>
      <c r="AS219" s="4"/>
      <c r="BB219" s="4"/>
      <c r="BK219" s="4"/>
      <c r="BT219" s="4"/>
      <c r="CC219" s="4"/>
      <c r="CL219" s="4"/>
      <c r="CU219" s="4"/>
      <c r="DD219" s="4"/>
      <c r="DM219" s="4"/>
      <c r="DV219" s="4"/>
      <c r="EE219" s="4"/>
      <c r="EN219" s="4"/>
      <c r="EW219" s="4"/>
      <c r="FF219" s="4"/>
      <c r="FO219" s="4"/>
      <c r="FX219" s="4"/>
      <c r="GG219" s="4"/>
      <c r="GP219" s="4"/>
      <c r="GY219" s="4"/>
      <c r="HH219" s="4"/>
    </row>
    <row r="220" spans="1:216" s="3" customFormat="1" ht="15.75" customHeight="1">
      <c r="A220" s="5" t="s">
        <v>869</v>
      </c>
      <c r="B220" s="28" t="s">
        <v>142</v>
      </c>
      <c r="C220" s="63"/>
      <c r="D220" s="87" t="s">
        <v>4076</v>
      </c>
      <c r="E220" s="317" t="s">
        <v>2671</v>
      </c>
      <c r="F220" s="63"/>
      <c r="G220" s="463">
        <v>0</v>
      </c>
      <c r="H220" s="464">
        <v>0</v>
      </c>
      <c r="I220" s="465">
        <v>0</v>
      </c>
      <c r="J220" s="5" t="s">
        <v>869</v>
      </c>
      <c r="K220" s="63" t="s">
        <v>154</v>
      </c>
      <c r="L220" s="63"/>
      <c r="M220" s="87" t="s">
        <v>4044</v>
      </c>
      <c r="N220" s="317" t="s">
        <v>4156</v>
      </c>
      <c r="O220" s="63"/>
      <c r="P220" s="9">
        <f>SUM(Puntenklassement!D80)</f>
        <v>116</v>
      </c>
      <c r="R220" s="478"/>
      <c r="T220" s="1"/>
      <c r="U220" s="1"/>
      <c r="V220" s="1"/>
      <c r="W220" s="1"/>
      <c r="X220" s="1"/>
      <c r="Y220" s="1"/>
      <c r="Z220" s="1"/>
      <c r="AA220" s="1"/>
      <c r="AC220" s="1"/>
      <c r="AD220" s="1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15.75" customHeight="1">
      <c r="A221" s="5" t="s">
        <v>870</v>
      </c>
      <c r="B221" s="63" t="s">
        <v>695</v>
      </c>
      <c r="C221" s="63"/>
      <c r="D221" s="87" t="s">
        <v>4085</v>
      </c>
      <c r="E221" s="317" t="s">
        <v>4167</v>
      </c>
      <c r="F221" s="63"/>
      <c r="G221" s="463">
        <v>0</v>
      </c>
      <c r="H221" s="464">
        <v>0</v>
      </c>
      <c r="I221" s="465">
        <v>0</v>
      </c>
      <c r="J221" s="5" t="s">
        <v>870</v>
      </c>
      <c r="K221" s="273" t="s">
        <v>1891</v>
      </c>
      <c r="L221" s="63"/>
      <c r="M221" s="87" t="s">
        <v>4051</v>
      </c>
      <c r="N221" s="317" t="s">
        <v>4181</v>
      </c>
      <c r="O221" s="63"/>
      <c r="P221" s="9">
        <f>SUM(Puntenklassement!D34)</f>
        <v>116</v>
      </c>
      <c r="R221" s="478"/>
      <c r="T221" s="1"/>
      <c r="U221" s="1"/>
      <c r="V221" s="1"/>
      <c r="W221" s="1"/>
      <c r="X221" s="1"/>
      <c r="Y221" s="1"/>
      <c r="Z221" s="1"/>
      <c r="AA221" s="1"/>
      <c r="AC221" s="1"/>
      <c r="AD221" s="1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3" customFormat="1" ht="15.75" customHeight="1">
      <c r="A222" s="5" t="s">
        <v>871</v>
      </c>
      <c r="B222" s="218" t="s">
        <v>1566</v>
      </c>
      <c r="C222" s="63"/>
      <c r="D222" s="87" t="s">
        <v>4056</v>
      </c>
      <c r="E222" s="317" t="s">
        <v>4173</v>
      </c>
      <c r="F222" s="63"/>
      <c r="G222" s="463">
        <v>0</v>
      </c>
      <c r="H222" s="464">
        <v>0</v>
      </c>
      <c r="I222" s="465">
        <v>0</v>
      </c>
      <c r="J222" s="5" t="s">
        <v>871</v>
      </c>
      <c r="K222" s="273" t="s">
        <v>31</v>
      </c>
      <c r="L222" s="63"/>
      <c r="M222" s="87" t="s">
        <v>4043</v>
      </c>
      <c r="N222" s="317" t="s">
        <v>2674</v>
      </c>
      <c r="O222" s="63"/>
      <c r="P222" s="9">
        <f>SUM(Puntenklassement!D99)</f>
        <v>109</v>
      </c>
      <c r="R222" s="478"/>
      <c r="T222" s="1"/>
      <c r="U222" s="1"/>
      <c r="V222" s="1"/>
      <c r="W222" s="1"/>
      <c r="X222" s="1"/>
      <c r="Y222" s="1"/>
      <c r="Z222" s="1"/>
      <c r="AA222" s="1"/>
      <c r="AC222" s="1"/>
      <c r="AD222" s="1"/>
      <c r="AS222" s="4"/>
      <c r="BB222" s="4"/>
      <c r="BK222" s="4"/>
      <c r="BT222" s="4"/>
      <c r="CC222" s="4"/>
      <c r="CL222" s="4"/>
      <c r="CU222" s="4"/>
      <c r="DD222" s="4"/>
      <c r="DM222" s="4"/>
      <c r="DV222" s="4"/>
      <c r="EE222" s="4"/>
      <c r="EN222" s="4"/>
      <c r="EW222" s="4"/>
      <c r="FF222" s="4"/>
      <c r="FO222" s="4"/>
      <c r="FX222" s="4"/>
      <c r="GG222" s="4"/>
      <c r="GP222" s="4"/>
      <c r="GY222" s="4"/>
      <c r="HH222" s="4"/>
    </row>
    <row r="223" spans="1:216" s="3" customFormat="1" ht="15.75" customHeight="1">
      <c r="A223" s="5" t="s">
        <v>872</v>
      </c>
      <c r="B223" s="63" t="s">
        <v>2566</v>
      </c>
      <c r="C223" s="63"/>
      <c r="D223" s="87" t="s">
        <v>4104</v>
      </c>
      <c r="E223" s="317" t="s">
        <v>4183</v>
      </c>
      <c r="F223" s="63"/>
      <c r="G223" s="463">
        <v>0</v>
      </c>
      <c r="H223" s="464">
        <v>0</v>
      </c>
      <c r="I223" s="465">
        <v>0</v>
      </c>
      <c r="J223" s="5" t="s">
        <v>872</v>
      </c>
      <c r="K223" s="63" t="s">
        <v>740</v>
      </c>
      <c r="L223" s="63"/>
      <c r="M223" s="87" t="s">
        <v>4062</v>
      </c>
      <c r="N223" s="317" t="s">
        <v>2672</v>
      </c>
      <c r="O223" s="63"/>
      <c r="P223" s="9">
        <f>SUM(Puntenklassement!D36)</f>
        <v>108</v>
      </c>
      <c r="R223" s="478"/>
      <c r="T223" s="1"/>
      <c r="U223" s="1"/>
      <c r="V223" s="1"/>
      <c r="W223" s="1"/>
      <c r="X223" s="1"/>
      <c r="Y223" s="1"/>
      <c r="Z223" s="1"/>
      <c r="AA223" s="1"/>
      <c r="AC223" s="1"/>
      <c r="AD223" s="1"/>
      <c r="AS223" s="4"/>
      <c r="BB223" s="4"/>
      <c r="BK223" s="4"/>
      <c r="BT223" s="4"/>
      <c r="CC223" s="4"/>
      <c r="CL223" s="4"/>
      <c r="CU223" s="4"/>
      <c r="DD223" s="4"/>
      <c r="DM223" s="4"/>
      <c r="DV223" s="4"/>
      <c r="EE223" s="4"/>
      <c r="EN223" s="4"/>
      <c r="EW223" s="4"/>
      <c r="FF223" s="4"/>
      <c r="FO223" s="4"/>
      <c r="FX223" s="4"/>
      <c r="GG223" s="4"/>
      <c r="GP223" s="4"/>
      <c r="GY223" s="4"/>
      <c r="HH223" s="4"/>
    </row>
    <row r="224" spans="1:216" s="3" customFormat="1" ht="15.75" customHeight="1">
      <c r="A224" s="5" t="s">
        <v>873</v>
      </c>
      <c r="B224" s="63" t="s">
        <v>736</v>
      </c>
      <c r="C224" s="63"/>
      <c r="D224" s="265" t="s">
        <v>4042</v>
      </c>
      <c r="E224" s="317" t="s">
        <v>2673</v>
      </c>
      <c r="F224" s="63"/>
      <c r="G224" s="463">
        <v>0</v>
      </c>
      <c r="H224" s="464">
        <v>0</v>
      </c>
      <c r="I224" s="465">
        <v>0</v>
      </c>
      <c r="J224" s="5" t="s">
        <v>873</v>
      </c>
      <c r="K224" s="63" t="s">
        <v>4025</v>
      </c>
      <c r="L224" s="63"/>
      <c r="M224" s="282" t="s">
        <v>4146</v>
      </c>
      <c r="N224" s="317" t="s">
        <v>4196</v>
      </c>
      <c r="O224" s="63"/>
      <c r="P224" s="9">
        <f>SUM(Puntenklassement!D61)</f>
        <v>108</v>
      </c>
      <c r="R224" s="478"/>
      <c r="T224" s="1"/>
      <c r="U224" s="1"/>
      <c r="V224" s="1"/>
      <c r="W224" s="1"/>
      <c r="X224" s="1"/>
      <c r="Y224" s="1"/>
      <c r="Z224" s="1"/>
      <c r="AA224" s="1"/>
      <c r="AC224" s="1"/>
      <c r="AD224" s="1"/>
      <c r="AS224" s="4"/>
      <c r="BB224" s="4"/>
      <c r="BK224" s="4"/>
      <c r="BT224" s="4"/>
      <c r="CC224" s="4"/>
      <c r="CL224" s="4"/>
      <c r="CU224" s="4"/>
      <c r="DD224" s="4"/>
      <c r="DM224" s="4"/>
      <c r="DV224" s="4"/>
      <c r="EE224" s="4"/>
      <c r="EN224" s="4"/>
      <c r="EW224" s="4"/>
      <c r="FF224" s="4"/>
      <c r="FO224" s="4"/>
      <c r="FX224" s="4"/>
      <c r="GG224" s="4"/>
      <c r="GP224" s="4"/>
      <c r="GY224" s="4"/>
      <c r="HH224" s="4"/>
    </row>
    <row r="225" spans="1:216" s="3" customFormat="1" ht="15.75" customHeight="1">
      <c r="A225" s="5" t="s">
        <v>874</v>
      </c>
      <c r="B225" s="63" t="s">
        <v>706</v>
      </c>
      <c r="C225" s="63"/>
      <c r="D225" s="87" t="s">
        <v>4061</v>
      </c>
      <c r="E225" s="317" t="s">
        <v>4158</v>
      </c>
      <c r="F225" s="63"/>
      <c r="G225" s="463">
        <v>0</v>
      </c>
      <c r="H225" s="464">
        <v>0</v>
      </c>
      <c r="I225" s="465">
        <v>0</v>
      </c>
      <c r="J225" s="5" t="s">
        <v>874</v>
      </c>
      <c r="K225" s="63" t="s">
        <v>4031</v>
      </c>
      <c r="L225" s="63"/>
      <c r="M225" s="282" t="s">
        <v>4152</v>
      </c>
      <c r="N225" s="317" t="s">
        <v>2683</v>
      </c>
      <c r="O225" s="63"/>
      <c r="P225" s="9">
        <f>SUM(Puntenklassement!D54)</f>
        <v>108</v>
      </c>
      <c r="R225" s="478"/>
      <c r="T225" s="1"/>
      <c r="U225" s="1"/>
      <c r="V225" s="1"/>
      <c r="W225" s="1"/>
      <c r="X225" s="1"/>
      <c r="Y225" s="1"/>
      <c r="Z225" s="1"/>
      <c r="AA225" s="1"/>
      <c r="AC225" s="1"/>
      <c r="AD225" s="1"/>
      <c r="AS225" s="4"/>
      <c r="BB225" s="4"/>
      <c r="BK225" s="4"/>
      <c r="BT225" s="4"/>
      <c r="CC225" s="4"/>
      <c r="CL225" s="4"/>
      <c r="CU225" s="4"/>
      <c r="DD225" s="4"/>
      <c r="DM225" s="4"/>
      <c r="DV225" s="4"/>
      <c r="EE225" s="4"/>
      <c r="EN225" s="4"/>
      <c r="EW225" s="4"/>
      <c r="FF225" s="4"/>
      <c r="FO225" s="4"/>
      <c r="FX225" s="4"/>
      <c r="GG225" s="4"/>
      <c r="GP225" s="4"/>
      <c r="GY225" s="4"/>
      <c r="HH225" s="4"/>
    </row>
    <row r="226" spans="1:216" s="3" customFormat="1" ht="15.75" customHeight="1">
      <c r="A226" s="5" t="s">
        <v>875</v>
      </c>
      <c r="B226" s="63" t="s">
        <v>705</v>
      </c>
      <c r="C226" s="63"/>
      <c r="D226" s="265" t="s">
        <v>4063</v>
      </c>
      <c r="E226" s="317" t="s">
        <v>4163</v>
      </c>
      <c r="F226" s="63"/>
      <c r="G226" s="463">
        <v>0</v>
      </c>
      <c r="H226" s="464">
        <v>0</v>
      </c>
      <c r="I226" s="465">
        <v>0</v>
      </c>
      <c r="J226" s="5" t="s">
        <v>875</v>
      </c>
      <c r="K226" s="63" t="s">
        <v>2549</v>
      </c>
      <c r="L226" s="63"/>
      <c r="M226" s="87" t="s">
        <v>4090</v>
      </c>
      <c r="N226" s="317" t="s">
        <v>4181</v>
      </c>
      <c r="O226" s="63"/>
      <c r="P226" s="9">
        <f>SUM(Puntenklassement!D66)</f>
        <v>107</v>
      </c>
      <c r="R226" s="478"/>
      <c r="T226" s="1"/>
      <c r="U226" s="1"/>
      <c r="V226" s="1"/>
      <c r="W226" s="1"/>
      <c r="X226" s="1"/>
      <c r="Y226" s="1"/>
      <c r="Z226" s="1"/>
      <c r="AA226" s="1"/>
      <c r="AC226" s="1"/>
      <c r="AD226" s="1"/>
      <c r="AS226" s="4"/>
      <c r="BB226" s="4"/>
      <c r="BK226" s="4"/>
      <c r="BT226" s="4"/>
      <c r="CC226" s="4"/>
      <c r="CL226" s="4"/>
      <c r="CU226" s="4"/>
      <c r="DD226" s="4"/>
      <c r="DM226" s="4"/>
      <c r="DV226" s="4"/>
      <c r="EE226" s="4"/>
      <c r="EN226" s="4"/>
      <c r="EW226" s="4"/>
      <c r="FF226" s="4"/>
      <c r="FO226" s="4"/>
      <c r="FX226" s="4"/>
      <c r="GG226" s="4"/>
      <c r="GP226" s="4"/>
      <c r="GY226" s="4"/>
      <c r="HH226" s="4"/>
    </row>
    <row r="227" spans="1:216" s="3" customFormat="1" ht="15.75" customHeight="1">
      <c r="A227" s="5" t="s">
        <v>876</v>
      </c>
      <c r="B227" s="273" t="s">
        <v>2003</v>
      </c>
      <c r="C227" s="63"/>
      <c r="D227" s="87" t="s">
        <v>4087</v>
      </c>
      <c r="E227" s="317" t="s">
        <v>4175</v>
      </c>
      <c r="F227" s="63"/>
      <c r="G227" s="463">
        <v>0</v>
      </c>
      <c r="H227" s="464">
        <v>0</v>
      </c>
      <c r="I227" s="465">
        <v>0</v>
      </c>
      <c r="J227" s="5" t="s">
        <v>876</v>
      </c>
      <c r="K227" s="273" t="s">
        <v>1883</v>
      </c>
      <c r="L227" s="63"/>
      <c r="M227" s="283" t="s">
        <v>4112</v>
      </c>
      <c r="N227" s="317" t="s">
        <v>4190</v>
      </c>
      <c r="O227" s="63"/>
      <c r="P227" s="9">
        <f>SUM(Puntenklassement!D6)</f>
        <v>107</v>
      </c>
      <c r="R227" s="478"/>
      <c r="T227" s="1"/>
      <c r="U227" s="1"/>
      <c r="V227" s="1"/>
      <c r="W227" s="1"/>
      <c r="X227" s="1"/>
      <c r="Y227" s="1"/>
      <c r="Z227" s="1"/>
      <c r="AA227" s="1"/>
      <c r="AC227" s="1"/>
      <c r="AD227" s="1"/>
      <c r="AS227" s="4"/>
      <c r="BB227" s="4"/>
      <c r="BK227" s="4"/>
      <c r="BT227" s="4"/>
      <c r="CC227" s="4"/>
      <c r="CL227" s="4"/>
      <c r="CU227" s="4"/>
      <c r="DD227" s="4"/>
      <c r="DM227" s="4"/>
      <c r="DV227" s="4"/>
      <c r="EE227" s="4"/>
      <c r="EN227" s="4"/>
      <c r="EW227" s="4"/>
      <c r="FF227" s="4"/>
      <c r="FO227" s="4"/>
      <c r="FX227" s="4"/>
      <c r="GG227" s="4"/>
      <c r="GP227" s="4"/>
      <c r="GY227" s="4"/>
      <c r="HH227" s="4"/>
    </row>
    <row r="228" spans="1:216" s="3" customFormat="1" ht="15.75" customHeight="1">
      <c r="A228" s="5" t="s">
        <v>877</v>
      </c>
      <c r="B228" s="63" t="s">
        <v>690</v>
      </c>
      <c r="C228" s="63"/>
      <c r="D228" s="87" t="s">
        <v>4047</v>
      </c>
      <c r="E228" s="317" t="s">
        <v>4166</v>
      </c>
      <c r="F228" s="63"/>
      <c r="G228" s="463">
        <v>0</v>
      </c>
      <c r="H228" s="464">
        <v>0</v>
      </c>
      <c r="I228" s="465">
        <v>0</v>
      </c>
      <c r="J228" s="5" t="s">
        <v>877</v>
      </c>
      <c r="K228" s="273" t="s">
        <v>33</v>
      </c>
      <c r="L228" s="63"/>
      <c r="M228" s="87" t="s">
        <v>4059</v>
      </c>
      <c r="N228" s="317" t="s">
        <v>4166</v>
      </c>
      <c r="O228" s="63"/>
      <c r="P228" s="9">
        <f>SUM(Puntenklassement!D104)</f>
        <v>106</v>
      </c>
      <c r="R228" s="478"/>
      <c r="T228" s="1"/>
      <c r="U228" s="1"/>
      <c r="V228" s="1"/>
      <c r="W228" s="1"/>
      <c r="X228" s="1"/>
      <c r="Y228" s="1"/>
      <c r="Z228" s="1"/>
      <c r="AA228" s="1"/>
      <c r="AC228" s="1"/>
      <c r="AD228" s="1"/>
      <c r="AS228" s="4"/>
      <c r="BB228" s="4"/>
      <c r="BK228" s="4"/>
      <c r="BT228" s="4"/>
      <c r="CC228" s="4"/>
      <c r="CL228" s="4"/>
      <c r="CU228" s="4"/>
      <c r="DD228" s="4"/>
      <c r="DM228" s="4"/>
      <c r="DV228" s="4"/>
      <c r="EE228" s="4"/>
      <c r="EN228" s="4"/>
      <c r="EW228" s="4"/>
      <c r="FF228" s="4"/>
      <c r="FO228" s="4"/>
      <c r="FX228" s="4"/>
      <c r="GG228" s="4"/>
      <c r="GP228" s="4"/>
      <c r="GY228" s="4"/>
      <c r="HH228" s="4"/>
    </row>
    <row r="229" spans="1:216" s="3" customFormat="1" ht="15.75" customHeight="1">
      <c r="A229" s="5" t="s">
        <v>878</v>
      </c>
      <c r="B229" s="273" t="s">
        <v>1882</v>
      </c>
      <c r="C229" s="63"/>
      <c r="D229" s="265" t="s">
        <v>4097</v>
      </c>
      <c r="E229" s="317" t="s">
        <v>4172</v>
      </c>
      <c r="F229" s="63"/>
      <c r="G229" s="463">
        <v>0</v>
      </c>
      <c r="H229" s="464">
        <v>0</v>
      </c>
      <c r="I229" s="465">
        <v>0</v>
      </c>
      <c r="J229" s="5" t="s">
        <v>878</v>
      </c>
      <c r="K229" s="63" t="s">
        <v>2553</v>
      </c>
      <c r="L229" s="63"/>
      <c r="M229" s="265" t="s">
        <v>2647</v>
      </c>
      <c r="N229" s="317" t="s">
        <v>2683</v>
      </c>
      <c r="O229" s="63"/>
      <c r="P229" s="9">
        <f>SUM(Puntenklassement!D3)</f>
        <v>106</v>
      </c>
      <c r="R229" s="478"/>
      <c r="T229" s="1"/>
      <c r="U229" s="1"/>
      <c r="V229" s="1"/>
      <c r="W229" s="1"/>
      <c r="X229" s="1"/>
      <c r="Y229" s="1"/>
      <c r="Z229" s="1"/>
      <c r="AA229" s="1"/>
      <c r="AC229" s="1"/>
      <c r="AD229" s="1"/>
      <c r="AS229" s="4"/>
      <c r="BB229" s="4"/>
      <c r="BK229" s="4"/>
      <c r="BT229" s="4"/>
      <c r="CC229" s="4"/>
      <c r="CL229" s="4"/>
      <c r="CU229" s="4"/>
      <c r="DD229" s="4"/>
      <c r="DM229" s="4"/>
      <c r="DV229" s="4"/>
      <c r="EE229" s="4"/>
      <c r="EN229" s="4"/>
      <c r="EW229" s="4"/>
      <c r="FF229" s="4"/>
      <c r="FO229" s="4"/>
      <c r="FX229" s="4"/>
      <c r="GG229" s="4"/>
      <c r="GP229" s="4"/>
      <c r="GY229" s="4"/>
      <c r="HH229" s="4"/>
    </row>
    <row r="230" spans="1:216" s="3" customFormat="1" ht="15.75" customHeight="1">
      <c r="A230" s="5" t="s">
        <v>879</v>
      </c>
      <c r="B230" s="63" t="s">
        <v>4013</v>
      </c>
      <c r="C230" s="63"/>
      <c r="D230" s="282" t="s">
        <v>4133</v>
      </c>
      <c r="E230" s="317" t="s">
        <v>4194</v>
      </c>
      <c r="F230" s="63"/>
      <c r="G230" s="463">
        <v>0</v>
      </c>
      <c r="H230" s="464">
        <v>0</v>
      </c>
      <c r="I230" s="465">
        <v>0</v>
      </c>
      <c r="J230" s="5" t="s">
        <v>879</v>
      </c>
      <c r="K230" s="273" t="s">
        <v>1894</v>
      </c>
      <c r="L230" s="63"/>
      <c r="M230" s="87" t="s">
        <v>4084</v>
      </c>
      <c r="N230" s="317" t="s">
        <v>4162</v>
      </c>
      <c r="O230" s="63"/>
      <c r="P230" s="9">
        <f>SUM(Puntenklassement!D28)</f>
        <v>102</v>
      </c>
      <c r="R230" s="478"/>
      <c r="T230" s="1"/>
      <c r="U230" s="1"/>
      <c r="V230" s="1"/>
      <c r="W230" s="1"/>
      <c r="X230" s="1"/>
      <c r="Y230" s="1"/>
      <c r="Z230" s="1"/>
      <c r="AA230" s="1"/>
      <c r="AC230" s="1"/>
      <c r="AD230" s="1"/>
      <c r="AS230" s="4"/>
      <c r="BB230" s="4"/>
      <c r="BK230" s="4"/>
      <c r="BT230" s="4"/>
      <c r="CC230" s="4"/>
      <c r="CL230" s="4"/>
      <c r="CU230" s="4"/>
      <c r="DD230" s="4"/>
      <c r="DM230" s="4"/>
      <c r="DV230" s="4"/>
      <c r="EE230" s="4"/>
      <c r="EN230" s="4"/>
      <c r="EW230" s="4"/>
      <c r="FF230" s="4"/>
      <c r="FO230" s="4"/>
      <c r="FX230" s="4"/>
      <c r="GG230" s="4"/>
      <c r="GP230" s="4"/>
      <c r="GY230" s="4"/>
      <c r="HH230" s="4"/>
    </row>
    <row r="231" spans="1:216" s="3" customFormat="1" ht="15.75" customHeight="1">
      <c r="A231" s="5" t="s">
        <v>880</v>
      </c>
      <c r="B231" s="63" t="s">
        <v>4186</v>
      </c>
      <c r="C231" s="63"/>
      <c r="D231" s="282" t="s">
        <v>4189</v>
      </c>
      <c r="E231" s="317" t="s">
        <v>4194</v>
      </c>
      <c r="F231" s="63"/>
      <c r="G231" s="463">
        <v>0</v>
      </c>
      <c r="H231" s="464">
        <v>0</v>
      </c>
      <c r="I231" s="465">
        <v>0</v>
      </c>
      <c r="J231" s="5" t="s">
        <v>880</v>
      </c>
      <c r="K231" s="63" t="s">
        <v>736</v>
      </c>
      <c r="L231" s="63"/>
      <c r="M231" s="265" t="s">
        <v>4042</v>
      </c>
      <c r="N231" s="317" t="s">
        <v>2673</v>
      </c>
      <c r="O231" s="63"/>
      <c r="P231" s="9">
        <f>SUM(Puntenklassement!D88)</f>
        <v>101</v>
      </c>
      <c r="R231" s="478"/>
      <c r="T231" s="1"/>
      <c r="U231" s="1"/>
      <c r="V231" s="1"/>
      <c r="W231" s="1"/>
      <c r="X231" s="1"/>
      <c r="Y231" s="1"/>
      <c r="Z231" s="1"/>
      <c r="AA231" s="1"/>
      <c r="AC231" s="1"/>
      <c r="AD231" s="1"/>
      <c r="AS231" s="4"/>
      <c r="BB231" s="4"/>
      <c r="BK231" s="4"/>
      <c r="BT231" s="4"/>
      <c r="CC231" s="4"/>
      <c r="CL231" s="4"/>
      <c r="CU231" s="4"/>
      <c r="DD231" s="4"/>
      <c r="DM231" s="4"/>
      <c r="DV231" s="4"/>
      <c r="EE231" s="4"/>
      <c r="EN231" s="4"/>
      <c r="EW231" s="4"/>
      <c r="FF231" s="4"/>
      <c r="FO231" s="4"/>
      <c r="FX231" s="4"/>
      <c r="GG231" s="4"/>
      <c r="GP231" s="4"/>
      <c r="GY231" s="4"/>
      <c r="HH231" s="4"/>
    </row>
    <row r="232" spans="1:216" s="3" customFormat="1" ht="15.75" customHeight="1">
      <c r="A232" s="312" t="s">
        <v>2231</v>
      </c>
      <c r="B232" s="273" t="s">
        <v>31</v>
      </c>
      <c r="C232" s="63"/>
      <c r="D232" s="87" t="s">
        <v>4043</v>
      </c>
      <c r="E232" s="317" t="s">
        <v>2674</v>
      </c>
      <c r="F232" s="63"/>
      <c r="G232" s="463">
        <v>0</v>
      </c>
      <c r="H232" s="464">
        <v>0</v>
      </c>
      <c r="I232" s="465">
        <v>0</v>
      </c>
      <c r="J232" s="312" t="s">
        <v>2231</v>
      </c>
      <c r="K232" s="273" t="s">
        <v>1900</v>
      </c>
      <c r="L232" s="63"/>
      <c r="M232" s="87" t="s">
        <v>4083</v>
      </c>
      <c r="N232" s="317" t="s">
        <v>4180</v>
      </c>
      <c r="O232" s="63"/>
      <c r="P232" s="9">
        <f>SUM(Puntenklassement!D31)</f>
        <v>100</v>
      </c>
      <c r="R232" s="478"/>
      <c r="T232" s="1"/>
      <c r="U232" s="1"/>
      <c r="V232" s="1"/>
      <c r="W232" s="1"/>
      <c r="X232" s="1"/>
      <c r="Y232" s="1"/>
      <c r="Z232" s="1"/>
      <c r="AA232" s="1"/>
      <c r="AC232" s="1"/>
      <c r="AD232" s="1"/>
      <c r="AS232" s="4"/>
      <c r="BB232" s="4"/>
      <c r="BK232" s="4"/>
      <c r="BT232" s="4"/>
      <c r="CC232" s="4"/>
      <c r="CL232" s="4"/>
      <c r="CU232" s="4"/>
      <c r="DD232" s="4"/>
      <c r="DM232" s="4"/>
      <c r="DV232" s="4"/>
      <c r="EE232" s="4"/>
      <c r="EN232" s="4"/>
      <c r="EW232" s="4"/>
      <c r="FF232" s="4"/>
      <c r="FO232" s="4"/>
      <c r="FX232" s="4"/>
      <c r="GG232" s="4"/>
      <c r="GP232" s="4"/>
      <c r="GY232" s="4"/>
      <c r="HH232" s="4"/>
    </row>
    <row r="233" spans="1:216" s="3" customFormat="1" ht="15.75" customHeight="1">
      <c r="A233" s="312" t="s">
        <v>2516</v>
      </c>
      <c r="B233" s="63" t="s">
        <v>4017</v>
      </c>
      <c r="C233" s="63"/>
      <c r="D233" s="282" t="s">
        <v>4138</v>
      </c>
      <c r="E233" s="317" t="s">
        <v>4194</v>
      </c>
      <c r="F233" s="63"/>
      <c r="G233" s="463">
        <v>0</v>
      </c>
      <c r="H233" s="464">
        <v>0</v>
      </c>
      <c r="I233" s="465">
        <v>0</v>
      </c>
      <c r="J233" s="312" t="s">
        <v>2516</v>
      </c>
      <c r="K233" s="273" t="s">
        <v>1927</v>
      </c>
      <c r="L233" s="63"/>
      <c r="M233" s="283" t="s">
        <v>4082</v>
      </c>
      <c r="N233" s="317" t="s">
        <v>4177</v>
      </c>
      <c r="O233" s="63"/>
      <c r="P233" s="9">
        <f>SUM(Puntenklassement!D18)</f>
        <v>96</v>
      </c>
      <c r="R233" s="478"/>
      <c r="T233" s="1"/>
      <c r="U233" s="1"/>
      <c r="V233" s="1"/>
      <c r="W233" s="1"/>
      <c r="X233" s="1"/>
      <c r="Y233" s="1"/>
      <c r="Z233" s="1"/>
      <c r="AA233" s="1"/>
      <c r="AC233" s="1"/>
      <c r="AD233" s="1"/>
      <c r="AS233" s="4"/>
      <c r="BB233" s="4"/>
      <c r="BK233" s="4"/>
      <c r="BT233" s="4"/>
      <c r="CC233" s="4"/>
      <c r="CL233" s="4"/>
      <c r="CU233" s="4"/>
      <c r="DD233" s="4"/>
      <c r="DM233" s="4"/>
      <c r="DV233" s="4"/>
      <c r="EE233" s="4"/>
      <c r="EN233" s="4"/>
      <c r="EW233" s="4"/>
      <c r="FF233" s="4"/>
      <c r="FO233" s="4"/>
      <c r="FX233" s="4"/>
      <c r="GG233" s="4"/>
      <c r="GP233" s="4"/>
      <c r="GY233" s="4"/>
      <c r="HH233" s="4"/>
    </row>
    <row r="234" spans="1:216" s="3" customFormat="1" ht="15.75" customHeight="1">
      <c r="A234" s="312" t="s">
        <v>2517</v>
      </c>
      <c r="B234" s="63" t="s">
        <v>747</v>
      </c>
      <c r="C234" s="63"/>
      <c r="D234" s="87" t="s">
        <v>4107</v>
      </c>
      <c r="E234" s="317" t="s">
        <v>4168</v>
      </c>
      <c r="F234" s="63"/>
      <c r="G234" s="463">
        <v>0</v>
      </c>
      <c r="H234" s="464">
        <v>0</v>
      </c>
      <c r="I234" s="465">
        <v>0</v>
      </c>
      <c r="J234" s="312" t="s">
        <v>2517</v>
      </c>
      <c r="K234" s="63" t="s">
        <v>4026</v>
      </c>
      <c r="L234" s="63"/>
      <c r="M234" s="282" t="s">
        <v>4147</v>
      </c>
      <c r="N234" s="317" t="s">
        <v>4192</v>
      </c>
      <c r="O234" s="63"/>
      <c r="P234" s="9">
        <f>SUM(Puntenklassement!D110)</f>
        <v>92</v>
      </c>
      <c r="R234" s="478"/>
      <c r="T234" s="1"/>
      <c r="U234" s="1"/>
      <c r="V234" s="1"/>
      <c r="W234" s="1"/>
      <c r="X234" s="1"/>
      <c r="Y234" s="1"/>
      <c r="Z234" s="1"/>
      <c r="AA234" s="1"/>
      <c r="AC234" s="1"/>
      <c r="AD234" s="1"/>
      <c r="AS234" s="4"/>
      <c r="BB234" s="4"/>
      <c r="BK234" s="4"/>
      <c r="BT234" s="4"/>
      <c r="CC234" s="4"/>
      <c r="CL234" s="4"/>
      <c r="CU234" s="4"/>
      <c r="DD234" s="4"/>
      <c r="DM234" s="4"/>
      <c r="DV234" s="4"/>
      <c r="EE234" s="4"/>
      <c r="EN234" s="4"/>
      <c r="EW234" s="4"/>
      <c r="FF234" s="4"/>
      <c r="FO234" s="4"/>
      <c r="FX234" s="4"/>
      <c r="GG234" s="4"/>
      <c r="GP234" s="4"/>
      <c r="GY234" s="4"/>
      <c r="HH234" s="4"/>
    </row>
    <row r="235" spans="1:216" s="3" customFormat="1" ht="15.75" customHeight="1">
      <c r="A235" s="312" t="s">
        <v>2518</v>
      </c>
      <c r="B235" s="63" t="s">
        <v>2558</v>
      </c>
      <c r="C235" s="63"/>
      <c r="D235" s="265" t="s">
        <v>2645</v>
      </c>
      <c r="E235" s="317" t="s">
        <v>4176</v>
      </c>
      <c r="F235" s="63"/>
      <c r="G235" s="463">
        <v>0</v>
      </c>
      <c r="H235" s="464">
        <v>0</v>
      </c>
      <c r="I235" s="465">
        <v>0</v>
      </c>
      <c r="J235" s="312" t="s">
        <v>2518</v>
      </c>
      <c r="K235" s="63" t="s">
        <v>2548</v>
      </c>
      <c r="L235" s="63"/>
      <c r="M235" s="265" t="s">
        <v>2514</v>
      </c>
      <c r="N235" s="317" t="s">
        <v>4182</v>
      </c>
      <c r="O235" s="63"/>
      <c r="P235" s="9">
        <f>SUM(Puntenklassement!D44)</f>
        <v>91</v>
      </c>
      <c r="R235" s="478"/>
      <c r="T235" s="1"/>
      <c r="U235" s="1"/>
      <c r="V235" s="1"/>
      <c r="W235" s="1"/>
      <c r="X235" s="1"/>
      <c r="Y235" s="1"/>
      <c r="Z235" s="1"/>
      <c r="AA235" s="1"/>
      <c r="AC235" s="1"/>
      <c r="AD235" s="1"/>
      <c r="AS235" s="4"/>
      <c r="BB235" s="4"/>
      <c r="BK235" s="4"/>
      <c r="BT235" s="4"/>
      <c r="CC235" s="4"/>
      <c r="CL235" s="4"/>
      <c r="CU235" s="4"/>
      <c r="DD235" s="4"/>
      <c r="DM235" s="4"/>
      <c r="DV235" s="4"/>
      <c r="EE235" s="4"/>
      <c r="EN235" s="4"/>
      <c r="EW235" s="4"/>
      <c r="FF235" s="4"/>
      <c r="FO235" s="4"/>
      <c r="FX235" s="4"/>
      <c r="GG235" s="4"/>
      <c r="GP235" s="4"/>
      <c r="GY235" s="4"/>
      <c r="HH235" s="4"/>
    </row>
    <row r="236" spans="1:216" s="3" customFormat="1" ht="15.75" customHeight="1">
      <c r="A236" s="312" t="s">
        <v>2519</v>
      </c>
      <c r="B236" s="63" t="s">
        <v>739</v>
      </c>
      <c r="C236" s="63"/>
      <c r="D236" s="87" t="s">
        <v>4065</v>
      </c>
      <c r="E236" s="317" t="s">
        <v>2678</v>
      </c>
      <c r="F236" s="63"/>
      <c r="G236" s="463">
        <v>0</v>
      </c>
      <c r="H236" s="464">
        <v>0</v>
      </c>
      <c r="I236" s="465">
        <v>0</v>
      </c>
      <c r="J236" s="312" t="s">
        <v>2519</v>
      </c>
      <c r="K236" s="63" t="s">
        <v>753</v>
      </c>
      <c r="L236" s="63"/>
      <c r="M236" s="87" t="s">
        <v>4098</v>
      </c>
      <c r="N236" s="317" t="s">
        <v>4162</v>
      </c>
      <c r="O236" s="63"/>
      <c r="P236" s="9">
        <f>SUM(Puntenklassement!D57)</f>
        <v>91</v>
      </c>
      <c r="R236" s="478"/>
      <c r="T236" s="1"/>
      <c r="U236" s="1"/>
      <c r="V236" s="1"/>
      <c r="W236" s="1"/>
      <c r="X236" s="1"/>
      <c r="Y236" s="1"/>
      <c r="Z236" s="1"/>
      <c r="AA236" s="1"/>
      <c r="AC236" s="1"/>
      <c r="AD236" s="1"/>
      <c r="AS236" s="4"/>
      <c r="BB236" s="4"/>
      <c r="BK236" s="4"/>
      <c r="BT236" s="4"/>
      <c r="CC236" s="4"/>
      <c r="CL236" s="4"/>
      <c r="CU236" s="4"/>
      <c r="DD236" s="4"/>
      <c r="DM236" s="4"/>
      <c r="DV236" s="4"/>
      <c r="EE236" s="4"/>
      <c r="EN236" s="4"/>
      <c r="EW236" s="4"/>
      <c r="FF236" s="4"/>
      <c r="FO236" s="4"/>
      <c r="FX236" s="4"/>
      <c r="GG236" s="4"/>
      <c r="GP236" s="4"/>
      <c r="GY236" s="4"/>
      <c r="HH236" s="4"/>
    </row>
    <row r="237" spans="1:216" s="3" customFormat="1" ht="15.75" customHeight="1">
      <c r="A237" s="312" t="s">
        <v>2520</v>
      </c>
      <c r="B237" s="273" t="s">
        <v>33</v>
      </c>
      <c r="C237" s="63"/>
      <c r="D237" s="87" t="s">
        <v>4059</v>
      </c>
      <c r="E237" s="317" t="s">
        <v>4166</v>
      </c>
      <c r="F237" s="63"/>
      <c r="G237" s="463">
        <v>0</v>
      </c>
      <c r="H237" s="464">
        <v>0</v>
      </c>
      <c r="I237" s="465">
        <v>0</v>
      </c>
      <c r="J237" s="312" t="s">
        <v>2520</v>
      </c>
      <c r="K237" s="63" t="s">
        <v>141</v>
      </c>
      <c r="L237" s="63"/>
      <c r="M237" s="87" t="s">
        <v>4048</v>
      </c>
      <c r="N237" s="317" t="s">
        <v>2674</v>
      </c>
      <c r="O237" s="63"/>
      <c r="P237" s="9">
        <f>SUM(Puntenklassement!D59)</f>
        <v>90</v>
      </c>
      <c r="R237" s="478"/>
      <c r="T237" s="1"/>
      <c r="U237" s="1"/>
      <c r="V237" s="1"/>
      <c r="W237" s="1"/>
      <c r="X237" s="1"/>
      <c r="Y237" s="1"/>
      <c r="Z237" s="1"/>
      <c r="AA237" s="1"/>
      <c r="AC237" s="1"/>
      <c r="AD237" s="1"/>
      <c r="AS237" s="4"/>
      <c r="BB237" s="4"/>
      <c r="BK237" s="4"/>
      <c r="BT237" s="4"/>
      <c r="CC237" s="4"/>
      <c r="CL237" s="4"/>
      <c r="CU237" s="4"/>
      <c r="DD237" s="4"/>
      <c r="DM237" s="4"/>
      <c r="DV237" s="4"/>
      <c r="EE237" s="4"/>
      <c r="EN237" s="4"/>
      <c r="EW237" s="4"/>
      <c r="FF237" s="4"/>
      <c r="FO237" s="4"/>
      <c r="FX237" s="4"/>
      <c r="GG237" s="4"/>
      <c r="GP237" s="4"/>
      <c r="GY237" s="4"/>
      <c r="HH237" s="4"/>
    </row>
    <row r="238" spans="1:216" s="3" customFormat="1" ht="15.75" customHeight="1">
      <c r="A238" s="312" t="s">
        <v>2521</v>
      </c>
      <c r="B238" s="273" t="s">
        <v>37</v>
      </c>
      <c r="C238" s="63"/>
      <c r="D238" s="265" t="s">
        <v>4046</v>
      </c>
      <c r="E238" s="317" t="s">
        <v>2671</v>
      </c>
      <c r="F238" s="63"/>
      <c r="G238" s="463">
        <v>0</v>
      </c>
      <c r="H238" s="464">
        <v>0</v>
      </c>
      <c r="I238" s="465">
        <v>0</v>
      </c>
      <c r="J238" s="312" t="s">
        <v>2521</v>
      </c>
      <c r="K238" s="63" t="s">
        <v>4028</v>
      </c>
      <c r="L238" s="63"/>
      <c r="M238" s="282" t="s">
        <v>4149</v>
      </c>
      <c r="N238" s="317" t="s">
        <v>2682</v>
      </c>
      <c r="O238" s="63"/>
      <c r="P238" s="9">
        <f>SUM(Puntenklassement!D116)</f>
        <v>88</v>
      </c>
      <c r="R238" s="478"/>
      <c r="T238" s="1"/>
      <c r="U238" s="1"/>
      <c r="V238" s="1"/>
      <c r="W238" s="1"/>
      <c r="X238" s="1"/>
      <c r="Y238" s="1"/>
      <c r="Z238" s="1"/>
      <c r="AA238" s="1"/>
      <c r="AC238" s="1"/>
      <c r="AD238" s="1"/>
      <c r="AS238" s="4"/>
      <c r="BB238" s="4"/>
      <c r="BK238" s="4"/>
      <c r="BT238" s="4"/>
      <c r="CC238" s="4"/>
      <c r="CL238" s="4"/>
      <c r="CU238" s="4"/>
      <c r="DD238" s="4"/>
      <c r="DM238" s="4"/>
      <c r="DV238" s="4"/>
      <c r="EE238" s="4"/>
      <c r="EN238" s="4"/>
      <c r="EW238" s="4"/>
      <c r="FF238" s="4"/>
      <c r="FO238" s="4"/>
      <c r="FX238" s="4"/>
      <c r="GG238" s="4"/>
      <c r="GP238" s="4"/>
      <c r="GY238" s="4"/>
      <c r="HH238" s="4"/>
    </row>
    <row r="239" spans="1:216" s="3" customFormat="1" ht="15.75" customHeight="1">
      <c r="A239" s="312" t="s">
        <v>2522</v>
      </c>
      <c r="B239" s="28" t="s">
        <v>143</v>
      </c>
      <c r="C239" s="63"/>
      <c r="D239" s="87" t="s">
        <v>4086</v>
      </c>
      <c r="E239" s="317" t="s">
        <v>2670</v>
      </c>
      <c r="F239" s="63"/>
      <c r="G239" s="463">
        <v>0</v>
      </c>
      <c r="H239" s="464">
        <v>0</v>
      </c>
      <c r="I239" s="465">
        <v>0</v>
      </c>
      <c r="J239" s="312" t="s">
        <v>2522</v>
      </c>
      <c r="K239" s="273" t="s">
        <v>1890</v>
      </c>
      <c r="L239" s="63"/>
      <c r="M239" s="87" t="s">
        <v>4095</v>
      </c>
      <c r="N239" s="317" t="s">
        <v>2678</v>
      </c>
      <c r="O239" s="63"/>
      <c r="P239" s="9">
        <f>SUM(Puntenklassement!D4)</f>
        <v>87</v>
      </c>
      <c r="R239" s="478"/>
      <c r="T239" s="1"/>
      <c r="U239" s="1"/>
      <c r="V239" s="1"/>
      <c r="W239" s="1"/>
      <c r="X239" s="1"/>
      <c r="Y239" s="1"/>
      <c r="Z239" s="1"/>
      <c r="AA239" s="1"/>
      <c r="AC239" s="1"/>
      <c r="AD239" s="1"/>
      <c r="AS239" s="4"/>
      <c r="BB239" s="4"/>
      <c r="BK239" s="4"/>
      <c r="BT239" s="4"/>
      <c r="CC239" s="4"/>
      <c r="CL239" s="4"/>
      <c r="CU239" s="4"/>
      <c r="DD239" s="4"/>
      <c r="DM239" s="4"/>
      <c r="DV239" s="4"/>
      <c r="EE239" s="4"/>
      <c r="EN239" s="4"/>
      <c r="EW239" s="4"/>
      <c r="FF239" s="4"/>
      <c r="FO239" s="4"/>
      <c r="FX239" s="4"/>
      <c r="GG239" s="4"/>
      <c r="GP239" s="4"/>
      <c r="GY239" s="4"/>
      <c r="HH239" s="4"/>
    </row>
    <row r="240" spans="1:216" s="3" customFormat="1" ht="15.75" customHeight="1">
      <c r="A240" s="312" t="s">
        <v>2523</v>
      </c>
      <c r="B240" s="63" t="s">
        <v>4020</v>
      </c>
      <c r="C240" s="63"/>
      <c r="D240" s="282" t="s">
        <v>4141</v>
      </c>
      <c r="E240" s="317" t="s">
        <v>2682</v>
      </c>
      <c r="F240" s="63"/>
      <c r="G240" s="463">
        <v>0</v>
      </c>
      <c r="H240" s="464">
        <v>0</v>
      </c>
      <c r="I240" s="465">
        <v>0</v>
      </c>
      <c r="J240" s="312" t="s">
        <v>2523</v>
      </c>
      <c r="K240" s="273" t="s">
        <v>2726</v>
      </c>
      <c r="L240" s="63"/>
      <c r="M240" s="87" t="s">
        <v>4093</v>
      </c>
      <c r="N240" s="317" t="s">
        <v>4170</v>
      </c>
      <c r="O240" s="63"/>
      <c r="P240" s="9">
        <f>SUM(Puntenklassement!D55)</f>
        <v>85</v>
      </c>
      <c r="R240" s="478"/>
      <c r="T240" s="1"/>
      <c r="U240" s="1"/>
      <c r="V240" s="1"/>
      <c r="W240" s="1"/>
      <c r="X240" s="1"/>
      <c r="Y240" s="1"/>
      <c r="Z240" s="1"/>
      <c r="AA240" s="1"/>
      <c r="AC240" s="1"/>
      <c r="AD240" s="1"/>
      <c r="AS240" s="4"/>
      <c r="BB240" s="4"/>
      <c r="BK240" s="4"/>
      <c r="BT240" s="4"/>
      <c r="CC240" s="4"/>
      <c r="CL240" s="4"/>
      <c r="CU240" s="4"/>
      <c r="DD240" s="4"/>
      <c r="DM240" s="4"/>
      <c r="DV240" s="4"/>
      <c r="EE240" s="4"/>
      <c r="EN240" s="4"/>
      <c r="EW240" s="4"/>
      <c r="FF240" s="4"/>
      <c r="FO240" s="4"/>
      <c r="FX240" s="4"/>
      <c r="GG240" s="4"/>
      <c r="GP240" s="4"/>
      <c r="GY240" s="4"/>
      <c r="HH240" s="4"/>
    </row>
    <row r="241" spans="1:216" s="3" customFormat="1" ht="15.75" customHeight="1">
      <c r="A241" s="312" t="s">
        <v>2524</v>
      </c>
      <c r="B241" s="218" t="s">
        <v>1568</v>
      </c>
      <c r="C241" s="63"/>
      <c r="D241" s="87" t="s">
        <v>4058</v>
      </c>
      <c r="E241" s="317" t="s">
        <v>4159</v>
      </c>
      <c r="F241" s="63"/>
      <c r="G241" s="463">
        <v>0</v>
      </c>
      <c r="H241" s="464">
        <v>0</v>
      </c>
      <c r="I241" s="465">
        <v>0</v>
      </c>
      <c r="J241" s="312" t="s">
        <v>2524</v>
      </c>
      <c r="K241" s="63" t="s">
        <v>4012</v>
      </c>
      <c r="L241" s="63"/>
      <c r="M241" s="282" t="s">
        <v>4132</v>
      </c>
      <c r="N241" s="317" t="s">
        <v>4192</v>
      </c>
      <c r="O241" s="63"/>
      <c r="P241" s="9">
        <f>SUM(Puntenklassement!D74)</f>
        <v>83</v>
      </c>
      <c r="R241" s="478"/>
      <c r="T241" s="1"/>
      <c r="U241" s="1"/>
      <c r="V241" s="1"/>
      <c r="W241" s="1"/>
      <c r="X241" s="1"/>
      <c r="Y241" s="1"/>
      <c r="Z241" s="1"/>
      <c r="AA241" s="1"/>
      <c r="AC241" s="1"/>
      <c r="AD241" s="1"/>
      <c r="AS241" s="4"/>
      <c r="BB241" s="4"/>
      <c r="BK241" s="4"/>
      <c r="BT241" s="4"/>
      <c r="CC241" s="4"/>
      <c r="CL241" s="4"/>
      <c r="CU241" s="4"/>
      <c r="DD241" s="4"/>
      <c r="DM241" s="4"/>
      <c r="DV241" s="4"/>
      <c r="EE241" s="4"/>
      <c r="EN241" s="4"/>
      <c r="EW241" s="4"/>
      <c r="FF241" s="4"/>
      <c r="FO241" s="4"/>
      <c r="FX241" s="4"/>
      <c r="GG241" s="4"/>
      <c r="GP241" s="4"/>
      <c r="GY241" s="4"/>
      <c r="HH241" s="4"/>
    </row>
    <row r="242" spans="1:216" s="3" customFormat="1" ht="15.75" customHeight="1">
      <c r="A242" s="312" t="s">
        <v>2525</v>
      </c>
      <c r="B242" s="63" t="s">
        <v>4021</v>
      </c>
      <c r="C242" s="63"/>
      <c r="D242" s="282" t="s">
        <v>4142</v>
      </c>
      <c r="E242" s="317" t="s">
        <v>4190</v>
      </c>
      <c r="F242" s="63"/>
      <c r="G242" s="463">
        <v>0</v>
      </c>
      <c r="H242" s="464">
        <v>0</v>
      </c>
      <c r="I242" s="465">
        <v>0</v>
      </c>
      <c r="J242" s="312" t="s">
        <v>2525</v>
      </c>
      <c r="K242" s="273" t="s">
        <v>25</v>
      </c>
      <c r="L242" s="63"/>
      <c r="M242" s="87" t="s">
        <v>4060</v>
      </c>
      <c r="N242" s="317" t="s">
        <v>2670</v>
      </c>
      <c r="O242" s="63"/>
      <c r="P242" s="9">
        <f>SUM(Puntenklassement!D70)</f>
        <v>76</v>
      </c>
      <c r="R242" s="478"/>
      <c r="T242" s="1"/>
      <c r="U242" s="1"/>
      <c r="V242" s="1"/>
      <c r="W242" s="1"/>
      <c r="X242" s="1"/>
      <c r="Y242" s="1"/>
      <c r="Z242" s="1"/>
      <c r="AA242" s="1"/>
      <c r="AC242" s="1"/>
      <c r="AD242" s="1"/>
      <c r="AS242" s="4"/>
      <c r="BB242" s="4"/>
      <c r="BK242" s="4"/>
      <c r="BT242" s="4"/>
      <c r="CC242" s="4"/>
      <c r="CL242" s="4"/>
      <c r="CU242" s="4"/>
      <c r="DD242" s="4"/>
      <c r="DM242" s="4"/>
      <c r="DV242" s="4"/>
      <c r="EE242" s="4"/>
      <c r="EN242" s="4"/>
      <c r="EW242" s="4"/>
      <c r="FF242" s="4"/>
      <c r="FO242" s="4"/>
      <c r="FX242" s="4"/>
      <c r="GG242" s="4"/>
      <c r="GP242" s="4"/>
      <c r="GY242" s="4"/>
      <c r="HH242" s="4"/>
    </row>
    <row r="243" spans="1:216" s="3" customFormat="1" ht="15.75" customHeight="1">
      <c r="A243" s="312" t="s">
        <v>2526</v>
      </c>
      <c r="B243" s="63" t="s">
        <v>4026</v>
      </c>
      <c r="C243" s="63"/>
      <c r="D243" s="282" t="s">
        <v>4147</v>
      </c>
      <c r="E243" s="317" t="s">
        <v>4192</v>
      </c>
      <c r="F243" s="63"/>
      <c r="G243" s="463">
        <v>0</v>
      </c>
      <c r="H243" s="464">
        <v>0</v>
      </c>
      <c r="I243" s="465">
        <v>0</v>
      </c>
      <c r="J243" s="312" t="s">
        <v>2526</v>
      </c>
      <c r="K243" s="273" t="s">
        <v>1898</v>
      </c>
      <c r="L243" s="63"/>
      <c r="M243" s="87" t="s">
        <v>4091</v>
      </c>
      <c r="N243" s="317" t="s">
        <v>4176</v>
      </c>
      <c r="O243" s="63"/>
      <c r="P243" s="9">
        <f>SUM(Puntenklassement!D11)</f>
        <v>73</v>
      </c>
      <c r="R243" s="478"/>
      <c r="T243" s="1"/>
      <c r="U243" s="1"/>
      <c r="V243" s="1"/>
      <c r="W243" s="1"/>
      <c r="X243" s="1"/>
      <c r="Y243" s="1"/>
      <c r="Z243" s="1"/>
      <c r="AA243" s="1"/>
      <c r="AC243" s="1"/>
      <c r="AD243" s="1"/>
      <c r="AS243" s="4"/>
      <c r="BB243" s="4"/>
      <c r="BK243" s="4"/>
      <c r="BT243" s="4"/>
      <c r="CC243" s="4"/>
      <c r="CL243" s="4"/>
      <c r="CU243" s="4"/>
      <c r="DD243" s="4"/>
      <c r="DM243" s="4"/>
      <c r="DV243" s="4"/>
      <c r="EE243" s="4"/>
      <c r="EN243" s="4"/>
      <c r="EW243" s="4"/>
      <c r="FF243" s="4"/>
      <c r="FO243" s="4"/>
      <c r="FX243" s="4"/>
      <c r="GG243" s="4"/>
      <c r="GP243" s="4"/>
      <c r="GY243" s="4"/>
      <c r="HH243" s="4"/>
    </row>
    <row r="244" spans="1:216" s="3" customFormat="1" ht="15.75" customHeight="1">
      <c r="A244" s="312" t="s">
        <v>2527</v>
      </c>
      <c r="B244" s="273" t="s">
        <v>1905</v>
      </c>
      <c r="C244" s="63"/>
      <c r="D244" s="87" t="s">
        <v>4105</v>
      </c>
      <c r="E244" s="317" t="s">
        <v>4181</v>
      </c>
      <c r="F244" s="63"/>
      <c r="G244" s="463">
        <v>0</v>
      </c>
      <c r="H244" s="464">
        <v>0</v>
      </c>
      <c r="I244" s="465">
        <v>0</v>
      </c>
      <c r="J244" s="312" t="s">
        <v>2527</v>
      </c>
      <c r="K244" s="63" t="s">
        <v>4017</v>
      </c>
      <c r="L244" s="63"/>
      <c r="M244" s="282" t="s">
        <v>4138</v>
      </c>
      <c r="N244" s="317" t="s">
        <v>4194</v>
      </c>
      <c r="O244" s="63"/>
      <c r="P244" s="9">
        <f>SUM(Puntenklassement!D100)</f>
        <v>67</v>
      </c>
      <c r="R244" s="478"/>
      <c r="T244" s="1"/>
      <c r="U244" s="1"/>
      <c r="V244" s="1"/>
      <c r="W244" s="1"/>
      <c r="X244" s="1"/>
      <c r="Y244" s="1"/>
      <c r="Z244" s="1"/>
      <c r="AA244" s="1"/>
      <c r="AC244" s="1"/>
      <c r="AD244" s="1"/>
      <c r="AS244" s="4"/>
      <c r="BB244" s="4"/>
      <c r="BK244" s="4"/>
      <c r="BT244" s="4"/>
      <c r="CC244" s="4"/>
      <c r="CL244" s="4"/>
      <c r="CU244" s="4"/>
      <c r="DD244" s="4"/>
      <c r="DM244" s="4"/>
      <c r="DV244" s="4"/>
      <c r="EE244" s="4"/>
      <c r="EN244" s="4"/>
      <c r="EW244" s="4"/>
      <c r="FF244" s="4"/>
      <c r="FO244" s="4"/>
      <c r="FX244" s="4"/>
      <c r="GG244" s="4"/>
      <c r="GP244" s="4"/>
      <c r="GY244" s="4"/>
      <c r="HH244" s="4"/>
    </row>
    <row r="245" spans="1:216" s="3" customFormat="1" ht="15.75" customHeight="1">
      <c r="A245" s="312" t="s">
        <v>2528</v>
      </c>
      <c r="B245" s="63" t="s">
        <v>180</v>
      </c>
      <c r="C245" s="63"/>
      <c r="D245" s="87" t="s">
        <v>4119</v>
      </c>
      <c r="E245" s="317" t="s">
        <v>4176</v>
      </c>
      <c r="F245" s="63"/>
      <c r="G245" s="463">
        <v>0</v>
      </c>
      <c r="H245" s="464">
        <v>0</v>
      </c>
      <c r="I245" s="465">
        <v>0</v>
      </c>
      <c r="J245" s="312" t="s">
        <v>2528</v>
      </c>
      <c r="K245" s="63" t="s">
        <v>721</v>
      </c>
      <c r="L245" s="63"/>
      <c r="M245" s="87" t="s">
        <v>4066</v>
      </c>
      <c r="N245" s="317" t="s">
        <v>2675</v>
      </c>
      <c r="O245" s="63"/>
      <c r="P245" s="9">
        <f>SUM(Puntenklassement!D82)</f>
        <v>49</v>
      </c>
      <c r="R245" s="478"/>
      <c r="T245" s="1"/>
      <c r="U245" s="1"/>
      <c r="V245" s="1"/>
      <c r="W245" s="1"/>
      <c r="X245" s="1"/>
      <c r="Y245" s="1"/>
      <c r="Z245" s="1"/>
      <c r="AA245" s="1"/>
      <c r="AC245" s="1"/>
      <c r="AD245" s="1"/>
      <c r="AS245" s="4"/>
      <c r="BB245" s="4"/>
      <c r="BK245" s="4"/>
      <c r="BT245" s="4"/>
      <c r="CC245" s="4"/>
      <c r="CL245" s="4"/>
      <c r="CU245" s="4"/>
      <c r="DD245" s="4"/>
      <c r="DM245" s="4"/>
      <c r="DV245" s="4"/>
      <c r="EE245" s="4"/>
      <c r="EN245" s="4"/>
      <c r="EW245" s="4"/>
      <c r="FF245" s="4"/>
      <c r="FO245" s="4"/>
      <c r="FX245" s="4"/>
      <c r="GG245" s="4"/>
      <c r="GP245" s="4"/>
      <c r="GY245" s="4"/>
      <c r="HH245" s="4"/>
    </row>
    <row r="246" spans="1:216" s="3" customFormat="1" ht="15.75" customHeight="1">
      <c r="A246" s="312" t="s">
        <v>2529</v>
      </c>
      <c r="B246" s="63" t="s">
        <v>2564</v>
      </c>
      <c r="C246" s="63"/>
      <c r="D246" s="283" t="s">
        <v>4120</v>
      </c>
      <c r="E246" s="317" t="s">
        <v>4184</v>
      </c>
      <c r="F246" s="63"/>
      <c r="G246" s="463">
        <v>0</v>
      </c>
      <c r="H246" s="464">
        <v>0</v>
      </c>
      <c r="I246" s="465">
        <v>0</v>
      </c>
      <c r="J246" s="312" t="s">
        <v>2529</v>
      </c>
      <c r="K246" s="273" t="s">
        <v>37</v>
      </c>
      <c r="L246" s="63"/>
      <c r="M246" s="265" t="s">
        <v>4046</v>
      </c>
      <c r="N246" s="317" t="s">
        <v>2671</v>
      </c>
      <c r="O246" s="63"/>
      <c r="P246" s="9">
        <f>SUM(Puntenklassement!D105)</f>
        <v>42</v>
      </c>
      <c r="R246" s="478"/>
      <c r="T246" s="1"/>
      <c r="U246" s="1"/>
      <c r="V246" s="1"/>
      <c r="W246" s="1"/>
      <c r="X246" s="1"/>
      <c r="Y246" s="1"/>
      <c r="Z246" s="1"/>
      <c r="AA246" s="1"/>
      <c r="AC246" s="1"/>
      <c r="AD246" s="1"/>
      <c r="AS246" s="4"/>
      <c r="BB246" s="4"/>
      <c r="BK246" s="4"/>
      <c r="BT246" s="4"/>
      <c r="CC246" s="4"/>
      <c r="CL246" s="4"/>
      <c r="CU246" s="4"/>
      <c r="DD246" s="4"/>
      <c r="DM246" s="4"/>
      <c r="DV246" s="4"/>
      <c r="EE246" s="4"/>
      <c r="EN246" s="4"/>
      <c r="EW246" s="4"/>
      <c r="FF246" s="4"/>
      <c r="FO246" s="4"/>
      <c r="FX246" s="4"/>
      <c r="GG246" s="4"/>
      <c r="GP246" s="4"/>
      <c r="GY246" s="4"/>
      <c r="HH246" s="4"/>
    </row>
    <row r="247" spans="1:216" s="3" customFormat="1" ht="15.75" customHeight="1">
      <c r="A247" s="312" t="s">
        <v>2530</v>
      </c>
      <c r="B247" s="218" t="s">
        <v>1565</v>
      </c>
      <c r="C247" s="63"/>
      <c r="D247" s="87" t="s">
        <v>4075</v>
      </c>
      <c r="E247" s="317" t="s">
        <v>4169</v>
      </c>
      <c r="F247" s="63"/>
      <c r="G247" s="463">
        <v>0</v>
      </c>
      <c r="H247" s="464">
        <v>0</v>
      </c>
      <c r="I247" s="465">
        <v>0</v>
      </c>
      <c r="J247" s="312" t="s">
        <v>2530</v>
      </c>
      <c r="K247" s="63" t="s">
        <v>2547</v>
      </c>
      <c r="L247" s="63"/>
      <c r="M247" s="283" t="s">
        <v>4115</v>
      </c>
      <c r="N247" s="317" t="s">
        <v>4182</v>
      </c>
      <c r="O247" s="63"/>
      <c r="P247" s="9">
        <f>SUM(Puntenklassement!D50)</f>
        <v>33</v>
      </c>
      <c r="R247" s="478"/>
      <c r="T247" s="1"/>
      <c r="U247" s="1"/>
      <c r="V247" s="1"/>
      <c r="W247" s="1"/>
      <c r="X247" s="1"/>
      <c r="Y247" s="1"/>
      <c r="Z247" s="1"/>
      <c r="AA247" s="1"/>
      <c r="AC247" s="1"/>
      <c r="AD247" s="1"/>
      <c r="AS247" s="4"/>
      <c r="BB247" s="4"/>
      <c r="BK247" s="4"/>
      <c r="BT247" s="4"/>
      <c r="CC247" s="4"/>
      <c r="CL247" s="4"/>
      <c r="CU247" s="4"/>
      <c r="DD247" s="4"/>
      <c r="DM247" s="4"/>
      <c r="DV247" s="4"/>
      <c r="EE247" s="4"/>
      <c r="EN247" s="4"/>
      <c r="EW247" s="4"/>
      <c r="FF247" s="4"/>
      <c r="FO247" s="4"/>
      <c r="FX247" s="4"/>
      <c r="GG247" s="4"/>
      <c r="GP247" s="4"/>
      <c r="GY247" s="4"/>
      <c r="HH247" s="4"/>
    </row>
    <row r="248" spans="1:216" s="3" customFormat="1" ht="15.75" customHeight="1">
      <c r="A248" s="312" t="s">
        <v>2531</v>
      </c>
      <c r="B248" s="63" t="s">
        <v>4027</v>
      </c>
      <c r="C248" s="63"/>
      <c r="D248" s="282" t="s">
        <v>4148</v>
      </c>
      <c r="E248" s="317" t="s">
        <v>2682</v>
      </c>
      <c r="F248" s="63"/>
      <c r="G248" s="463">
        <v>0</v>
      </c>
      <c r="H248" s="464">
        <v>0</v>
      </c>
      <c r="I248" s="465">
        <v>0</v>
      </c>
      <c r="J248" s="312" t="s">
        <v>2531</v>
      </c>
      <c r="K248" s="63" t="s">
        <v>4309</v>
      </c>
      <c r="L248" s="63"/>
      <c r="M248" s="282" t="s">
        <v>4310</v>
      </c>
      <c r="N248" s="317" t="s">
        <v>4311</v>
      </c>
      <c r="O248" s="63"/>
      <c r="P248" s="9">
        <f>SUM(Puntenklassement!D15)</f>
        <v>29</v>
      </c>
      <c r="R248" s="478"/>
      <c r="T248" s="1"/>
      <c r="U248" s="1"/>
      <c r="V248" s="1"/>
      <c r="W248" s="1"/>
      <c r="X248" s="1"/>
      <c r="Y248" s="1"/>
      <c r="Z248" s="1"/>
      <c r="AA248" s="1"/>
      <c r="AC248" s="1"/>
      <c r="AD248" s="1"/>
      <c r="AS248" s="4"/>
      <c r="BB248" s="4"/>
      <c r="BK248" s="4"/>
      <c r="BT248" s="4"/>
      <c r="CC248" s="4"/>
      <c r="CL248" s="4"/>
      <c r="CU248" s="4"/>
      <c r="DD248" s="4"/>
      <c r="DM248" s="4"/>
      <c r="DV248" s="4"/>
      <c r="EE248" s="4"/>
      <c r="EN248" s="4"/>
      <c r="EW248" s="4"/>
      <c r="FF248" s="4"/>
      <c r="FO248" s="4"/>
      <c r="FX248" s="4"/>
      <c r="GG248" s="4"/>
      <c r="GP248" s="4"/>
      <c r="GY248" s="4"/>
      <c r="HH248" s="4"/>
    </row>
    <row r="249" spans="1:216" s="3" customFormat="1" ht="15.75" customHeight="1">
      <c r="A249" s="312" t="s">
        <v>2532</v>
      </c>
      <c r="B249" s="63" t="s">
        <v>4008</v>
      </c>
      <c r="C249" s="63"/>
      <c r="D249" s="282" t="s">
        <v>4128</v>
      </c>
      <c r="E249" s="317" t="s">
        <v>2682</v>
      </c>
      <c r="F249" s="63"/>
      <c r="G249" s="463">
        <v>0</v>
      </c>
      <c r="H249" s="464">
        <v>0</v>
      </c>
      <c r="I249" s="465">
        <v>0</v>
      </c>
      <c r="J249" s="312" t="s">
        <v>2532</v>
      </c>
      <c r="K249" s="273" t="s">
        <v>1901</v>
      </c>
      <c r="L249" s="63"/>
      <c r="M249" s="283" t="s">
        <v>4113</v>
      </c>
      <c r="N249" s="317" t="s">
        <v>4174</v>
      </c>
      <c r="O249" s="63"/>
      <c r="P249" s="9">
        <f>SUM(Puntenklassement!D60)</f>
        <v>24</v>
      </c>
      <c r="R249" s="478"/>
      <c r="T249" s="1"/>
      <c r="U249" s="1"/>
      <c r="V249" s="1"/>
      <c r="W249" s="1"/>
      <c r="X249" s="1"/>
      <c r="Y249" s="1"/>
      <c r="Z249" s="1"/>
      <c r="AA249" s="1"/>
      <c r="AC249" s="1"/>
      <c r="AD249" s="1"/>
      <c r="AS249" s="4"/>
      <c r="BB249" s="4"/>
      <c r="BK249" s="4"/>
      <c r="BT249" s="4"/>
      <c r="CC249" s="4"/>
      <c r="CL249" s="4"/>
      <c r="CU249" s="4"/>
      <c r="DD249" s="4"/>
      <c r="DM249" s="4"/>
      <c r="DV249" s="4"/>
      <c r="EE249" s="4"/>
      <c r="EN249" s="4"/>
      <c r="EW249" s="4"/>
      <c r="FF249" s="4"/>
      <c r="FO249" s="4"/>
      <c r="FX249" s="4"/>
      <c r="GG249" s="4"/>
      <c r="GP249" s="4"/>
      <c r="GY249" s="4"/>
      <c r="HH249" s="4"/>
    </row>
    <row r="250" spans="1:216" s="3" customFormat="1" ht="15.75" customHeight="1">
      <c r="A250" s="312" t="s">
        <v>2533</v>
      </c>
      <c r="B250" s="63" t="s">
        <v>710</v>
      </c>
      <c r="C250" s="63"/>
      <c r="D250" s="87" t="s">
        <v>4073</v>
      </c>
      <c r="E250" s="317" t="s">
        <v>4168</v>
      </c>
      <c r="F250" s="63"/>
      <c r="G250" s="463">
        <v>0</v>
      </c>
      <c r="H250" s="464">
        <v>0</v>
      </c>
      <c r="I250" s="465">
        <v>0</v>
      </c>
      <c r="J250" s="312" t="s">
        <v>2533</v>
      </c>
      <c r="K250" s="63" t="s">
        <v>4035</v>
      </c>
      <c r="L250" s="63"/>
      <c r="M250" s="282" t="s">
        <v>4154</v>
      </c>
      <c r="N250" s="317" t="s">
        <v>4191</v>
      </c>
      <c r="O250" s="63"/>
      <c r="P250" s="9">
        <f>SUM(Puntenklassement!D7)</f>
        <v>19</v>
      </c>
      <c r="R250" s="478"/>
      <c r="T250" s="1"/>
      <c r="U250" s="1"/>
      <c r="V250" s="1"/>
      <c r="W250" s="1"/>
      <c r="X250" s="1"/>
      <c r="Y250" s="1"/>
      <c r="Z250" s="1"/>
      <c r="AA250" s="1"/>
      <c r="AC250" s="1"/>
      <c r="AD250" s="1"/>
      <c r="AS250" s="4"/>
      <c r="BB250" s="4"/>
      <c r="BK250" s="4"/>
      <c r="BT250" s="4"/>
      <c r="CC250" s="4"/>
      <c r="CL250" s="4"/>
      <c r="CU250" s="4"/>
      <c r="DD250" s="4"/>
      <c r="DM250" s="4"/>
      <c r="DV250" s="4"/>
      <c r="EE250" s="4"/>
      <c r="EN250" s="4"/>
      <c r="EW250" s="4"/>
      <c r="FF250" s="4"/>
      <c r="FO250" s="4"/>
      <c r="FX250" s="4"/>
      <c r="GG250" s="4"/>
      <c r="GP250" s="4"/>
      <c r="GY250" s="4"/>
      <c r="HH250" s="4"/>
    </row>
    <row r="251" spans="1:216" s="3" customFormat="1" ht="15.75" customHeight="1">
      <c r="A251" s="312" t="s">
        <v>2534</v>
      </c>
      <c r="B251" s="63" t="s">
        <v>2541</v>
      </c>
      <c r="C251" s="63"/>
      <c r="D251" s="265" t="s">
        <v>2652</v>
      </c>
      <c r="E251" s="317" t="s">
        <v>4190</v>
      </c>
      <c r="F251" s="63"/>
      <c r="G251" s="463">
        <v>0</v>
      </c>
      <c r="H251" s="464">
        <v>0</v>
      </c>
      <c r="I251" s="465">
        <v>0</v>
      </c>
      <c r="J251" s="312" t="s">
        <v>2534</v>
      </c>
      <c r="K251" s="63" t="s">
        <v>4030</v>
      </c>
      <c r="L251" s="63"/>
      <c r="M251" s="282" t="s">
        <v>4151</v>
      </c>
      <c r="N251" s="317" t="s">
        <v>2683</v>
      </c>
      <c r="O251" s="63"/>
      <c r="P251" s="9">
        <f>SUM(Puntenklassement!D51)</f>
        <v>15</v>
      </c>
      <c r="R251" s="478"/>
      <c r="T251" s="1"/>
      <c r="U251" s="1"/>
      <c r="V251" s="1"/>
      <c r="W251" s="1"/>
      <c r="X251" s="1"/>
      <c r="Y251" s="1"/>
      <c r="Z251" s="1"/>
      <c r="AA251" s="1"/>
      <c r="AC251" s="1"/>
      <c r="AD251" s="1"/>
      <c r="AS251" s="4"/>
      <c r="BB251" s="4"/>
      <c r="BK251" s="4"/>
      <c r="BT251" s="4"/>
      <c r="CC251" s="4"/>
      <c r="CL251" s="4"/>
      <c r="CU251" s="4"/>
      <c r="DD251" s="4"/>
      <c r="DM251" s="4"/>
      <c r="DV251" s="4"/>
      <c r="EE251" s="4"/>
      <c r="EN251" s="4"/>
      <c r="EW251" s="4"/>
      <c r="FF251" s="4"/>
      <c r="FO251" s="4"/>
      <c r="FX251" s="4"/>
      <c r="GG251" s="4"/>
      <c r="GP251" s="4"/>
      <c r="GY251" s="4"/>
      <c r="HH251" s="4"/>
    </row>
    <row r="252" spans="1:216" s="3" customFormat="1" ht="15.75" customHeight="1">
      <c r="A252" s="312" t="s">
        <v>2535</v>
      </c>
      <c r="B252" s="273" t="s">
        <v>1888</v>
      </c>
      <c r="C252" s="63"/>
      <c r="D252" s="87" t="s">
        <v>4092</v>
      </c>
      <c r="E252" s="317" t="s">
        <v>4160</v>
      </c>
      <c r="F252" s="63"/>
      <c r="G252" s="463">
        <v>0</v>
      </c>
      <c r="H252" s="464">
        <v>0</v>
      </c>
      <c r="I252" s="465">
        <v>0</v>
      </c>
      <c r="J252" s="312" t="s">
        <v>2535</v>
      </c>
      <c r="K252" s="63" t="s">
        <v>4015</v>
      </c>
      <c r="L252" s="63"/>
      <c r="M252" s="282" t="s">
        <v>4136</v>
      </c>
      <c r="N252" s="317" t="s">
        <v>4191</v>
      </c>
      <c r="O252" s="63"/>
      <c r="P252" s="9">
        <f>SUM(Puntenklassement!D35)</f>
        <v>6</v>
      </c>
      <c r="T252" s="1"/>
      <c r="U252" s="1"/>
      <c r="V252" s="1"/>
      <c r="W252" s="1"/>
      <c r="X252" s="1"/>
      <c r="Y252" s="1"/>
      <c r="Z252" s="1"/>
      <c r="AA252" s="1"/>
      <c r="AC252" s="1"/>
      <c r="AD252" s="1"/>
      <c r="AS252" s="4"/>
      <c r="BB252" s="4"/>
      <c r="BK252" s="4"/>
      <c r="BT252" s="4"/>
      <c r="CC252" s="4"/>
      <c r="CL252" s="4"/>
      <c r="CU252" s="4"/>
      <c r="DD252" s="4"/>
      <c r="DM252" s="4"/>
      <c r="DV252" s="4"/>
      <c r="EE252" s="4"/>
      <c r="EN252" s="4"/>
      <c r="EW252" s="4"/>
      <c r="FF252" s="4"/>
      <c r="FO252" s="4"/>
      <c r="FX252" s="4"/>
      <c r="GG252" s="4"/>
      <c r="GP252" s="4"/>
      <c r="GY252" s="4"/>
      <c r="HH252" s="4"/>
    </row>
    <row r="253" spans="1:216" s="3" customFormat="1" ht="15.75" customHeight="1">
      <c r="A253" s="312"/>
      <c r="B253" s="63"/>
      <c r="C253" s="63"/>
      <c r="D253" s="282"/>
      <c r="E253" s="317"/>
      <c r="F253" s="63"/>
      <c r="J253" s="312"/>
      <c r="K253" s="63"/>
      <c r="L253" s="63"/>
      <c r="M253" s="282"/>
      <c r="N253" s="317"/>
      <c r="O253" s="63"/>
      <c r="P253" s="1"/>
      <c r="T253" s="1"/>
      <c r="U253" s="1"/>
      <c r="V253" s="1"/>
      <c r="W253" s="1"/>
      <c r="X253" s="1"/>
      <c r="Y253" s="1"/>
      <c r="Z253" s="1"/>
      <c r="AA253" s="1"/>
      <c r="AC253" s="1"/>
      <c r="AD253" s="1"/>
      <c r="AS253" s="4"/>
      <c r="BB253" s="4"/>
      <c r="BK253" s="4"/>
      <c r="BT253" s="4"/>
      <c r="CC253" s="4"/>
      <c r="CL253" s="4"/>
      <c r="CU253" s="4"/>
      <c r="DD253" s="4"/>
      <c r="DM253" s="4"/>
      <c r="DV253" s="4"/>
      <c r="EE253" s="4"/>
      <c r="EN253" s="4"/>
      <c r="EW253" s="4"/>
      <c r="FF253" s="4"/>
      <c r="FO253" s="4"/>
      <c r="FX253" s="4"/>
      <c r="GG253" s="4"/>
      <c r="GP253" s="4"/>
      <c r="GY253" s="4"/>
      <c r="HH253" s="4"/>
    </row>
    <row r="254" spans="1:216" s="3" customFormat="1" ht="15.75" customHeight="1">
      <c r="A254" s="312"/>
      <c r="B254" s="63"/>
      <c r="C254" s="63"/>
      <c r="D254" s="282"/>
      <c r="E254" s="317"/>
      <c r="F254" s="63"/>
      <c r="G254" s="1">
        <f>SUM(G132:G252)</f>
        <v>9</v>
      </c>
      <c r="H254" s="1">
        <f>SUM(H132:H252)</f>
        <v>9</v>
      </c>
      <c r="I254" s="1">
        <f>SUM(I132:I252)</f>
        <v>9</v>
      </c>
      <c r="J254" s="312"/>
      <c r="K254" s="63"/>
      <c r="L254" s="63"/>
      <c r="M254" s="282"/>
      <c r="N254" s="317"/>
      <c r="O254" s="63"/>
      <c r="P254" s="1"/>
      <c r="T254" s="1"/>
      <c r="U254" s="1"/>
      <c r="V254" s="1"/>
      <c r="W254" s="1"/>
      <c r="X254" s="1"/>
      <c r="Y254" s="1"/>
      <c r="Z254" s="1"/>
      <c r="AA254" s="1"/>
      <c r="AC254" s="1"/>
      <c r="AD254" s="1"/>
      <c r="AS254" s="4"/>
      <c r="BB254" s="4"/>
      <c r="BK254" s="4"/>
      <c r="BT254" s="4"/>
      <c r="CC254" s="4"/>
      <c r="CL254" s="4"/>
      <c r="CU254" s="4"/>
      <c r="DD254" s="4"/>
      <c r="DM254" s="4"/>
      <c r="DV254" s="4"/>
      <c r="EE254" s="4"/>
      <c r="EN254" s="4"/>
      <c r="EW254" s="4"/>
      <c r="FF254" s="4"/>
      <c r="FO254" s="4"/>
      <c r="FX254" s="4"/>
      <c r="GG254" s="4"/>
      <c r="GP254" s="4"/>
      <c r="GY254" s="4"/>
      <c r="HH254" s="4"/>
    </row>
    <row r="255" spans="1:216" s="7" customFormat="1" ht="18.75">
      <c r="AA255" s="8"/>
      <c r="AS255" s="8"/>
      <c r="BB255" s="8"/>
      <c r="BK255" s="8"/>
      <c r="BT255" s="8"/>
      <c r="CC255" s="8"/>
      <c r="CL255" s="8"/>
      <c r="CU255" s="8"/>
      <c r="DD255" s="8"/>
      <c r="DM255" s="8"/>
      <c r="DV255" s="8"/>
      <c r="EE255" s="8"/>
      <c r="EN255" s="8"/>
      <c r="EW255" s="8"/>
      <c r="FF255" s="8"/>
      <c r="FO255" s="8"/>
      <c r="FX255" s="8"/>
      <c r="GG255" s="8"/>
      <c r="GP255" s="8"/>
      <c r="GY255" s="8"/>
      <c r="HH255" s="8"/>
    </row>
    <row r="256" spans="1:216" s="3" customFormat="1" ht="23.25">
      <c r="A256" s="77" t="s">
        <v>177</v>
      </c>
      <c r="B256" s="7"/>
      <c r="C256" s="8"/>
      <c r="E256" s="7"/>
      <c r="J256" s="30" t="s">
        <v>683</v>
      </c>
      <c r="K256" s="7"/>
      <c r="L256" s="7"/>
      <c r="M256" s="7"/>
      <c r="N256" s="66"/>
      <c r="AA256" s="4"/>
      <c r="AS256" s="4"/>
      <c r="BB256" s="4"/>
      <c r="BK256" s="4"/>
      <c r="BT256" s="4"/>
      <c r="CC256" s="4"/>
      <c r="CL256" s="4"/>
      <c r="CU256" s="4"/>
      <c r="DD256" s="4"/>
      <c r="DM256" s="4"/>
      <c r="DV256" s="4"/>
      <c r="EE256" s="4"/>
      <c r="EN256" s="4"/>
      <c r="EW256" s="4"/>
      <c r="FF256" s="4"/>
      <c r="FO256" s="4"/>
      <c r="FX256" s="4"/>
      <c r="GG256" s="4"/>
      <c r="GP256" s="4"/>
      <c r="GY256" s="4"/>
      <c r="HH256" s="4"/>
    </row>
    <row r="257" spans="1:216" s="3" customFormat="1" ht="52.5">
      <c r="A257" s="86" t="s">
        <v>688</v>
      </c>
      <c r="D257" s="362" t="s">
        <v>1876</v>
      </c>
      <c r="E257" s="334" t="s">
        <v>4516</v>
      </c>
      <c r="F257" s="334" t="s">
        <v>3914</v>
      </c>
      <c r="G257" s="34" t="s">
        <v>764</v>
      </c>
      <c r="L257" s="206" t="s">
        <v>1523</v>
      </c>
      <c r="M257" s="206" t="s">
        <v>1893</v>
      </c>
      <c r="O257" s="19" t="s">
        <v>40</v>
      </c>
      <c r="AA257" s="4"/>
      <c r="AS257" s="4"/>
      <c r="BB257" s="4"/>
      <c r="BK257" s="4"/>
      <c r="BT257" s="4"/>
      <c r="CC257" s="4"/>
      <c r="CL257" s="4"/>
      <c r="CU257" s="4"/>
      <c r="DD257" s="4"/>
      <c r="DM257" s="4"/>
      <c r="DV257" s="4"/>
      <c r="EE257" s="4"/>
      <c r="EN257" s="4"/>
      <c r="EW257" s="4"/>
      <c r="FF257" s="4"/>
      <c r="FO257" s="4"/>
      <c r="FX257" s="4"/>
      <c r="GG257" s="4"/>
      <c r="GP257" s="4"/>
      <c r="GY257" s="4"/>
      <c r="HH257" s="4"/>
    </row>
    <row r="258" spans="1:216" s="63" customFormat="1" ht="15.75" customHeight="1">
      <c r="A258" s="312" t="s">
        <v>0</v>
      </c>
      <c r="B258" s="28" t="s">
        <v>21</v>
      </c>
      <c r="C258" s="9"/>
      <c r="D258" s="480" t="s">
        <v>4225</v>
      </c>
      <c r="E258" s="247">
        <f>UCIRanking!B61</f>
        <v>63561.937499999876</v>
      </c>
      <c r="F258" s="247">
        <v>63059.487499999879</v>
      </c>
      <c r="G258" s="59">
        <f>SUM(E258-F258)</f>
        <v>502.44999999999709</v>
      </c>
      <c r="H258" s="3"/>
      <c r="I258" s="312" t="s">
        <v>0</v>
      </c>
      <c r="J258" s="63" t="s">
        <v>4009</v>
      </c>
      <c r="L258" s="282" t="s">
        <v>4129</v>
      </c>
      <c r="M258" s="317" t="s">
        <v>2682</v>
      </c>
      <c r="O258" s="67">
        <f>$AQW$785</f>
        <v>645.5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312" t="s">
        <v>2</v>
      </c>
      <c r="B259" s="218" t="s">
        <v>1553</v>
      </c>
      <c r="C259" s="9"/>
      <c r="D259" s="480" t="s">
        <v>4226</v>
      </c>
      <c r="E259" s="247">
        <f>UCIRanking!B11</f>
        <v>62902.374999999978</v>
      </c>
      <c r="F259" s="247">
        <v>62673.724999999984</v>
      </c>
      <c r="G259" s="59">
        <f>SUM(E259-F259)</f>
        <v>228.64999999999418</v>
      </c>
      <c r="H259" s="3"/>
      <c r="I259" s="312" t="s">
        <v>2</v>
      </c>
      <c r="J259" s="63" t="s">
        <v>4186</v>
      </c>
      <c r="L259" s="282" t="s">
        <v>4189</v>
      </c>
      <c r="M259" s="317" t="s">
        <v>4194</v>
      </c>
      <c r="O259" s="67">
        <f>$AZW$785</f>
        <v>639.9</v>
      </c>
      <c r="R259" s="103"/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312" t="s">
        <v>3</v>
      </c>
      <c r="B260" s="63" t="s">
        <v>154</v>
      </c>
      <c r="C260" s="9"/>
      <c r="D260" s="480" t="s">
        <v>4229</v>
      </c>
      <c r="E260" s="247">
        <f>UCIRanking!B83</f>
        <v>61775.174999999886</v>
      </c>
      <c r="F260" s="247">
        <v>61379.249999999884</v>
      </c>
      <c r="G260" s="59">
        <f>SUM(E260-F260)</f>
        <v>395.92500000000291</v>
      </c>
      <c r="H260" s="441"/>
      <c r="I260" s="312" t="s">
        <v>3</v>
      </c>
      <c r="J260" s="63" t="s">
        <v>4032</v>
      </c>
      <c r="L260" s="282" t="s">
        <v>4153</v>
      </c>
      <c r="M260" s="317" t="s">
        <v>4193</v>
      </c>
      <c r="O260" s="67">
        <f>$AZE$785</f>
        <v>616.4</v>
      </c>
      <c r="R260" s="103"/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312" t="s">
        <v>5</v>
      </c>
      <c r="B261" s="63" t="s">
        <v>736</v>
      </c>
      <c r="C261" s="103"/>
      <c r="D261" s="480" t="s">
        <v>4227</v>
      </c>
      <c r="E261" s="247">
        <f>UCIRanking!B91</f>
        <v>61692.50000000008</v>
      </c>
      <c r="F261" s="247">
        <v>61461.525000000089</v>
      </c>
      <c r="G261" s="59">
        <f>SUM(E261-F261)</f>
        <v>230.97499999999127</v>
      </c>
      <c r="H261" s="441"/>
      <c r="I261" s="312" t="s">
        <v>5</v>
      </c>
      <c r="J261" s="63" t="s">
        <v>4029</v>
      </c>
      <c r="L261" s="282" t="s">
        <v>4150</v>
      </c>
      <c r="M261" s="317" t="s">
        <v>4193</v>
      </c>
      <c r="O261" s="67">
        <f>$AYD$785</f>
        <v>594.80000000000007</v>
      </c>
      <c r="R261" s="103"/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312" t="s">
        <v>7</v>
      </c>
      <c r="B262" s="63" t="s">
        <v>155</v>
      </c>
      <c r="C262" s="9"/>
      <c r="D262" s="480" t="s">
        <v>4230</v>
      </c>
      <c r="E262" s="247">
        <f>UCIRanking!B120</f>
        <v>61686.299999999756</v>
      </c>
      <c r="F262" s="247">
        <v>61134.524999999747</v>
      </c>
      <c r="G262" s="59">
        <f>SUM(E262-F262)</f>
        <v>551.77500000000873</v>
      </c>
      <c r="H262" s="441"/>
      <c r="I262" s="312" t="s">
        <v>7</v>
      </c>
      <c r="J262" s="63" t="s">
        <v>4027</v>
      </c>
      <c r="L262" s="282" t="s">
        <v>4148</v>
      </c>
      <c r="M262" s="317" t="s">
        <v>2682</v>
      </c>
      <c r="O262" s="67">
        <f>$AXL$785</f>
        <v>574</v>
      </c>
      <c r="R262" s="103"/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312" t="s">
        <v>8</v>
      </c>
      <c r="B263" s="63" t="s">
        <v>757</v>
      </c>
      <c r="C263" s="103"/>
      <c r="D263" s="480" t="s">
        <v>4228</v>
      </c>
      <c r="E263" s="247">
        <f>UCIRanking!B56</f>
        <v>61443.299999999916</v>
      </c>
      <c r="F263" s="247">
        <v>61436.049999999916</v>
      </c>
      <c r="G263" s="59">
        <f>SUM(E263-F263)</f>
        <v>7.25</v>
      </c>
      <c r="H263" s="441"/>
      <c r="I263" s="312" t="s">
        <v>8</v>
      </c>
      <c r="J263" s="63" t="s">
        <v>4019</v>
      </c>
      <c r="L263" s="282" t="s">
        <v>4140</v>
      </c>
      <c r="M263" s="317" t="s">
        <v>4193</v>
      </c>
      <c r="O263" s="67">
        <f>$AUR$785</f>
        <v>536.9</v>
      </c>
      <c r="R263" s="103"/>
      <c r="AA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312" t="s">
        <v>10</v>
      </c>
      <c r="B264" s="218" t="s">
        <v>1568</v>
      </c>
      <c r="C264" s="9"/>
      <c r="D264" s="480" t="s">
        <v>4231</v>
      </c>
      <c r="E264" s="247">
        <f>UCIRanking!B111</f>
        <v>61286.112500000017</v>
      </c>
      <c r="F264" s="247">
        <v>60979.387500000012</v>
      </c>
      <c r="G264" s="59">
        <f>SUM(E264-F264)</f>
        <v>306.72500000000582</v>
      </c>
      <c r="H264" s="441"/>
      <c r="I264" s="312" t="s">
        <v>10</v>
      </c>
      <c r="J264" s="63" t="s">
        <v>4021</v>
      </c>
      <c r="L264" s="282" t="s">
        <v>4142</v>
      </c>
      <c r="M264" s="317" t="s">
        <v>4190</v>
      </c>
      <c r="O264" s="67">
        <f>$AVJ$785</f>
        <v>527.20000000000005</v>
      </c>
      <c r="R264" s="103"/>
      <c r="AA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312" t="s">
        <v>12</v>
      </c>
      <c r="B265" s="273" t="s">
        <v>31</v>
      </c>
      <c r="C265" s="9"/>
      <c r="D265" s="480" t="s">
        <v>4232</v>
      </c>
      <c r="E265" s="247">
        <f>UCIRanking!B102</f>
        <v>61166.887499999924</v>
      </c>
      <c r="F265" s="247">
        <v>60821.812499999913</v>
      </c>
      <c r="G265" s="59">
        <f>SUM(E265-F265)</f>
        <v>345.07500000001164</v>
      </c>
      <c r="H265" s="441"/>
      <c r="I265" s="276" t="s">
        <v>12</v>
      </c>
      <c r="J265" s="63" t="s">
        <v>4011</v>
      </c>
      <c r="L265" s="282" t="s">
        <v>4131</v>
      </c>
      <c r="M265" s="317" t="s">
        <v>4193</v>
      </c>
      <c r="O265" s="67">
        <f>$ARO$785</f>
        <v>498.6</v>
      </c>
      <c r="R265" s="103"/>
      <c r="AA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312" t="s">
        <v>14</v>
      </c>
      <c r="B266" s="63" t="s">
        <v>740</v>
      </c>
      <c r="C266" s="9"/>
      <c r="D266" s="480" t="s">
        <v>4233</v>
      </c>
      <c r="E266" s="247">
        <f>UCIRanking!B39</f>
        <v>60574.949999999917</v>
      </c>
      <c r="F266" s="247">
        <v>60280.074999999917</v>
      </c>
      <c r="G266" s="59">
        <f>SUM(E266-F266)</f>
        <v>294.875</v>
      </c>
      <c r="H266" s="441"/>
      <c r="I266" s="276" t="s">
        <v>14</v>
      </c>
      <c r="J266" s="63" t="s">
        <v>4008</v>
      </c>
      <c r="L266" s="282" t="s">
        <v>4128</v>
      </c>
      <c r="M266" s="317" t="s">
        <v>2682</v>
      </c>
      <c r="O266" s="67">
        <f>$AQN$785</f>
        <v>488.2999999999999</v>
      </c>
      <c r="R266" s="103"/>
      <c r="AA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312" t="s">
        <v>16</v>
      </c>
      <c r="B267" s="273" t="s">
        <v>37</v>
      </c>
      <c r="C267" s="9"/>
      <c r="D267" s="480" t="s">
        <v>4234</v>
      </c>
      <c r="E267" s="247">
        <f>UCIRanking!B108</f>
        <v>60148.702499999956</v>
      </c>
      <c r="F267" s="247">
        <v>60118.60249999995</v>
      </c>
      <c r="G267" s="59">
        <f>SUM(E267-F267)</f>
        <v>30.100000000005821</v>
      </c>
      <c r="H267" s="441"/>
      <c r="I267" s="276" t="s">
        <v>16</v>
      </c>
      <c r="J267" s="63" t="s">
        <v>4028</v>
      </c>
      <c r="L267" s="282" t="s">
        <v>4149</v>
      </c>
      <c r="M267" s="317" t="s">
        <v>2682</v>
      </c>
      <c r="O267" s="67">
        <f>$AXU$785</f>
        <v>473.7</v>
      </c>
      <c r="R267" s="103"/>
      <c r="AA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312" t="s">
        <v>18</v>
      </c>
      <c r="B268" s="273" t="s">
        <v>25</v>
      </c>
      <c r="C268" s="9"/>
      <c r="D268" s="480" t="s">
        <v>4235</v>
      </c>
      <c r="E268" s="247">
        <f>UCIRanking!B73</f>
        <v>59971.037500000144</v>
      </c>
      <c r="F268" s="247">
        <v>59761.437500000138</v>
      </c>
      <c r="G268" s="59">
        <f>SUM(E268-F268)</f>
        <v>209.60000000000582</v>
      </c>
      <c r="H268" s="441"/>
      <c r="I268" s="276" t="s">
        <v>18</v>
      </c>
      <c r="J268" s="63" t="s">
        <v>4012</v>
      </c>
      <c r="L268" s="282" t="s">
        <v>4132</v>
      </c>
      <c r="M268" s="317" t="s">
        <v>4192</v>
      </c>
      <c r="O268" s="67">
        <f>$ARX$785</f>
        <v>453.79999999999995</v>
      </c>
      <c r="R268" s="103"/>
      <c r="AA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312" t="s">
        <v>20</v>
      </c>
      <c r="B269" s="63" t="s">
        <v>703</v>
      </c>
      <c r="C269" s="9"/>
      <c r="D269" s="481" t="s">
        <v>4317</v>
      </c>
      <c r="E269" s="247">
        <f>UCIRanking!B79</f>
        <v>59430.237500000199</v>
      </c>
      <c r="F269" s="247">
        <v>59335.712500000205</v>
      </c>
      <c r="G269" s="59">
        <f>SUM(E269-F269)</f>
        <v>94.524999999994179</v>
      </c>
      <c r="H269" s="441"/>
      <c r="I269" s="276" t="s">
        <v>20</v>
      </c>
      <c r="J269" s="63" t="s">
        <v>4014</v>
      </c>
      <c r="L269" s="282" t="s">
        <v>4134</v>
      </c>
      <c r="M269" s="317" t="s">
        <v>4192</v>
      </c>
      <c r="O269" s="67">
        <f>$ASP$785</f>
        <v>448.5</v>
      </c>
      <c r="R269" s="103"/>
      <c r="AA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312" t="s">
        <v>22</v>
      </c>
      <c r="B270" s="273" t="s">
        <v>33</v>
      </c>
      <c r="C270" s="9"/>
      <c r="D270" s="481" t="s">
        <v>4236</v>
      </c>
      <c r="E270" s="247">
        <f>UCIRanking!B107</f>
        <v>58643.800000000017</v>
      </c>
      <c r="F270" s="247">
        <v>58246.275000000023</v>
      </c>
      <c r="G270" s="59">
        <f>SUM(E270-F270)</f>
        <v>397.52499999999418</v>
      </c>
      <c r="H270" s="441"/>
      <c r="I270" s="276" t="s">
        <v>22</v>
      </c>
      <c r="J270" s="63" t="s">
        <v>4013</v>
      </c>
      <c r="L270" s="282" t="s">
        <v>4133</v>
      </c>
      <c r="M270" s="317" t="s">
        <v>4194</v>
      </c>
      <c r="O270" s="67">
        <f>$ASG$785</f>
        <v>435.69999999999993</v>
      </c>
      <c r="R270" s="103"/>
      <c r="AA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312" t="s">
        <v>24</v>
      </c>
      <c r="B271" s="273" t="s">
        <v>11</v>
      </c>
      <c r="C271" s="9"/>
      <c r="D271" s="481" t="s">
        <v>4270</v>
      </c>
      <c r="E271" s="247">
        <f>UCIRanking!B32</f>
        <v>58266.67500000009</v>
      </c>
      <c r="F271" s="247">
        <v>58086.625000000087</v>
      </c>
      <c r="G271" s="59">
        <f>SUM(E271-F271)</f>
        <v>180.05000000000291</v>
      </c>
      <c r="H271" s="441"/>
      <c r="I271" s="276" t="s">
        <v>24</v>
      </c>
      <c r="J271" s="63" t="s">
        <v>4007</v>
      </c>
      <c r="L271" s="265" t="s">
        <v>2669</v>
      </c>
      <c r="M271" s="317" t="s">
        <v>4196</v>
      </c>
      <c r="O271" s="67">
        <f>$AQE$785</f>
        <v>351.8</v>
      </c>
      <c r="R271" s="103"/>
      <c r="AA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312" t="s">
        <v>26</v>
      </c>
      <c r="B272" s="28" t="s">
        <v>143</v>
      </c>
      <c r="C272" s="9"/>
      <c r="D272" s="480" t="s">
        <v>4272</v>
      </c>
      <c r="E272" s="247">
        <f>UCIRanking!B109</f>
        <v>58252.887500000099</v>
      </c>
      <c r="F272" s="247">
        <v>57965.912500000108</v>
      </c>
      <c r="G272" s="59">
        <f>SUM(E272-F272)</f>
        <v>286.97499999999127</v>
      </c>
      <c r="H272" s="441"/>
      <c r="I272" s="276" t="s">
        <v>26</v>
      </c>
      <c r="J272" s="63" t="s">
        <v>4017</v>
      </c>
      <c r="L272" s="282" t="s">
        <v>4138</v>
      </c>
      <c r="M272" s="317" t="s">
        <v>4194</v>
      </c>
      <c r="O272" s="67">
        <f>$ATZ$785</f>
        <v>325.10000000000002</v>
      </c>
      <c r="AA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312" t="s">
        <v>28</v>
      </c>
      <c r="B273" s="63" t="s">
        <v>706</v>
      </c>
      <c r="C273" s="9"/>
      <c r="D273" s="481" t="s">
        <v>4273</v>
      </c>
      <c r="E273" s="247">
        <f>UCIRanking!B94</f>
        <v>58207.23750000001</v>
      </c>
      <c r="F273" s="247">
        <v>57920.625000000007</v>
      </c>
      <c r="G273" s="59">
        <f>SUM(E273-F273)</f>
        <v>286.61250000000291</v>
      </c>
      <c r="H273" s="441"/>
      <c r="I273" s="276" t="s">
        <v>28</v>
      </c>
      <c r="J273" s="63" t="s">
        <v>4033</v>
      </c>
      <c r="L273" s="282" t="s">
        <v>4135</v>
      </c>
      <c r="M273" s="317" t="s">
        <v>4194</v>
      </c>
      <c r="O273" s="67">
        <f>$ASY$785</f>
        <v>318.79999999999995</v>
      </c>
      <c r="AA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312" t="s">
        <v>30</v>
      </c>
      <c r="B274" s="273" t="s">
        <v>17</v>
      </c>
      <c r="C274" s="9"/>
      <c r="D274" s="480" t="s">
        <v>4271</v>
      </c>
      <c r="E274" s="247">
        <f>UCIRanking!B44</f>
        <v>58157.850000000122</v>
      </c>
      <c r="F274" s="247">
        <v>58061.425000000119</v>
      </c>
      <c r="G274" s="59">
        <f>SUM(E274-F274)</f>
        <v>96.42500000000291</v>
      </c>
      <c r="H274" s="441"/>
      <c r="I274" s="276" t="s">
        <v>30</v>
      </c>
      <c r="J274" s="63" t="s">
        <v>4023</v>
      </c>
      <c r="L274" s="282" t="s">
        <v>4144</v>
      </c>
      <c r="M274" s="317" t="s">
        <v>4191</v>
      </c>
      <c r="O274" s="67">
        <f>$AWB$785</f>
        <v>304.20000000000005</v>
      </c>
      <c r="R274" s="103"/>
      <c r="AA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312" t="s">
        <v>32</v>
      </c>
      <c r="B275" s="28" t="s">
        <v>142</v>
      </c>
      <c r="C275" s="9"/>
      <c r="D275" s="480" t="s">
        <v>4274</v>
      </c>
      <c r="E275" s="247">
        <f>UCIRanking!B87</f>
        <v>58145.675000000032</v>
      </c>
      <c r="F275" s="247">
        <v>57849.100000000035</v>
      </c>
      <c r="G275" s="59">
        <f>SUM(E275-F275)</f>
        <v>296.57499999999709</v>
      </c>
      <c r="H275" s="441"/>
      <c r="I275" s="276" t="s">
        <v>32</v>
      </c>
      <c r="J275" s="63" t="s">
        <v>4022</v>
      </c>
      <c r="L275" s="282" t="s">
        <v>4143</v>
      </c>
      <c r="M275" s="317" t="s">
        <v>4190</v>
      </c>
      <c r="O275" s="67">
        <f>$AVS$785</f>
        <v>303.90000000000003</v>
      </c>
      <c r="R275" s="103"/>
      <c r="AA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312" t="s">
        <v>34</v>
      </c>
      <c r="B276" s="63" t="s">
        <v>141</v>
      </c>
      <c r="C276" s="9"/>
      <c r="D276" s="480" t="s">
        <v>4237</v>
      </c>
      <c r="E276" s="247">
        <f>UCIRanking!B62</f>
        <v>58005.2749999999</v>
      </c>
      <c r="F276" s="247">
        <v>57781.199999999903</v>
      </c>
      <c r="G276" s="59">
        <f>SUM(E276-F276)</f>
        <v>224.07499999999709</v>
      </c>
      <c r="H276" s="441"/>
      <c r="I276" s="276" t="s">
        <v>34</v>
      </c>
      <c r="J276" s="63" t="s">
        <v>4006</v>
      </c>
      <c r="L276" s="265" t="s">
        <v>2668</v>
      </c>
      <c r="M276" s="317" t="s">
        <v>4192</v>
      </c>
      <c r="O276" s="67">
        <f>$APV$785</f>
        <v>283.60000000000002</v>
      </c>
      <c r="R276" s="103"/>
      <c r="AA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312" t="s">
        <v>36</v>
      </c>
      <c r="B277" s="63" t="s">
        <v>690</v>
      </c>
      <c r="D277" s="480" t="s">
        <v>4238</v>
      </c>
      <c r="E277" s="247">
        <f>UCIRanking!B98</f>
        <v>57658.674999999785</v>
      </c>
      <c r="F277" s="247">
        <v>57704.299999999785</v>
      </c>
      <c r="G277" s="59">
        <f>SUM(E277-F277)</f>
        <v>-45.625</v>
      </c>
      <c r="H277" s="441"/>
      <c r="I277" s="276" t="s">
        <v>36</v>
      </c>
      <c r="J277" s="63" t="s">
        <v>4020</v>
      </c>
      <c r="L277" s="282" t="s">
        <v>4141</v>
      </c>
      <c r="M277" s="317" t="s">
        <v>2682</v>
      </c>
      <c r="O277" s="67">
        <f>$AVA$785</f>
        <v>277.50000000000006</v>
      </c>
      <c r="R277" s="103"/>
      <c r="AA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312" t="s">
        <v>38</v>
      </c>
      <c r="B278" s="218" t="s">
        <v>1566</v>
      </c>
      <c r="C278" s="103"/>
      <c r="D278" s="480" t="s">
        <v>4239</v>
      </c>
      <c r="E278" s="247">
        <f>UCIRanking!B89</f>
        <v>56949.074999999822</v>
      </c>
      <c r="F278" s="247">
        <v>57094.14999999982</v>
      </c>
      <c r="G278" s="59">
        <f>SUM(E278-F278)</f>
        <v>-145.07499999999709</v>
      </c>
      <c r="H278" s="441"/>
      <c r="I278" s="276" t="s">
        <v>38</v>
      </c>
      <c r="J278" s="63" t="s">
        <v>4010</v>
      </c>
      <c r="L278" s="282" t="s">
        <v>4130</v>
      </c>
      <c r="M278" s="317" t="s">
        <v>4196</v>
      </c>
      <c r="O278" s="67">
        <f>$ARF$785</f>
        <v>263.7</v>
      </c>
      <c r="R278" s="103"/>
      <c r="AA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312" t="s">
        <v>145</v>
      </c>
      <c r="B279" s="63" t="s">
        <v>710</v>
      </c>
      <c r="C279" s="9"/>
      <c r="D279" s="480" t="s">
        <v>4240</v>
      </c>
      <c r="E279" s="247">
        <f>UCIRanking!B124</f>
        <v>56871.375000000029</v>
      </c>
      <c r="F279" s="247">
        <v>56787.350000000035</v>
      </c>
      <c r="G279" s="59">
        <f>SUM(E279-F279)</f>
        <v>84.024999999994179</v>
      </c>
      <c r="H279" s="441"/>
      <c r="I279" s="276" t="s">
        <v>145</v>
      </c>
      <c r="J279" s="63" t="s">
        <v>4018</v>
      </c>
      <c r="L279" s="282" t="s">
        <v>4139</v>
      </c>
      <c r="M279" s="317" t="s">
        <v>2681</v>
      </c>
      <c r="O279" s="67">
        <f>$AUI$785</f>
        <v>227.1</v>
      </c>
      <c r="R279" s="103"/>
      <c r="AA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312" t="s">
        <v>146</v>
      </c>
      <c r="B280" s="63" t="s">
        <v>705</v>
      </c>
      <c r="C280" s="9"/>
      <c r="D280" s="480" t="s">
        <v>4241</v>
      </c>
      <c r="E280" s="247">
        <f>UCIRanking!B95</f>
        <v>56242.700000000114</v>
      </c>
      <c r="F280" s="247">
        <v>56214.425000000119</v>
      </c>
      <c r="G280" s="59">
        <f>SUM(E280-F280)</f>
        <v>28.274999999994179</v>
      </c>
      <c r="H280" s="441"/>
      <c r="I280" s="276" t="s">
        <v>146</v>
      </c>
      <c r="J280" s="63" t="s">
        <v>4024</v>
      </c>
      <c r="L280" s="282" t="s">
        <v>4145</v>
      </c>
      <c r="M280" s="317" t="s">
        <v>4194</v>
      </c>
      <c r="O280" s="67">
        <f>$AWK$785</f>
        <v>217.99999999999997</v>
      </c>
      <c r="R280" s="103"/>
      <c r="AA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76" t="s">
        <v>147</v>
      </c>
      <c r="B281" s="63" t="s">
        <v>162</v>
      </c>
      <c r="C281" s="9"/>
      <c r="D281" s="480" t="s">
        <v>4275</v>
      </c>
      <c r="E281" s="247">
        <f>UCIRanking!B46</f>
        <v>56163.099999999875</v>
      </c>
      <c r="F281" s="247">
        <v>55874.074999999866</v>
      </c>
      <c r="G281" s="59">
        <f>SUM(E281-F281)</f>
        <v>289.02500000000873</v>
      </c>
      <c r="H281" s="441"/>
      <c r="I281" s="276" t="s">
        <v>147</v>
      </c>
      <c r="J281" s="63" t="s">
        <v>4016</v>
      </c>
      <c r="L281" s="282" t="s">
        <v>4137</v>
      </c>
      <c r="M281" s="317" t="s">
        <v>4190</v>
      </c>
      <c r="O281" s="67">
        <f>$ATQ$785</f>
        <v>208.10000000000002</v>
      </c>
      <c r="R281" s="103"/>
      <c r="AA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12" t="s">
        <v>151</v>
      </c>
      <c r="B282" s="63" t="s">
        <v>735</v>
      </c>
      <c r="C282" s="9"/>
      <c r="D282" s="480" t="s">
        <v>4278</v>
      </c>
      <c r="E282" s="247">
        <f>UCIRanking!B80</f>
        <v>56128.424999999828</v>
      </c>
      <c r="F282" s="247">
        <v>55587.724999999817</v>
      </c>
      <c r="G282" s="59">
        <f>SUM(E282-F282)</f>
        <v>540.70000000001164</v>
      </c>
      <c r="H282" s="441"/>
      <c r="I282" s="276" t="s">
        <v>151</v>
      </c>
      <c r="J282" s="63" t="s">
        <v>4309</v>
      </c>
      <c r="L282" s="282" t="s">
        <v>4310</v>
      </c>
      <c r="M282" s="317" t="s">
        <v>4311</v>
      </c>
      <c r="O282" s="67">
        <f>$BAF$785</f>
        <v>174.59999999999997</v>
      </c>
      <c r="R282" s="103"/>
      <c r="AA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12" t="s">
        <v>157</v>
      </c>
      <c r="B283" s="63" t="s">
        <v>719</v>
      </c>
      <c r="D283" s="481" t="s">
        <v>4242</v>
      </c>
      <c r="E283" s="247">
        <f>UCIRanking!B68</f>
        <v>56024.399999999907</v>
      </c>
      <c r="F283" s="247">
        <v>55863.82499999991</v>
      </c>
      <c r="G283" s="59">
        <f>SUM(E283-F283)</f>
        <v>160.57499999999709</v>
      </c>
      <c r="H283" s="441"/>
      <c r="I283" s="276" t="s">
        <v>157</v>
      </c>
      <c r="J283" s="63" t="s">
        <v>4031</v>
      </c>
      <c r="L283" s="282" t="s">
        <v>4152</v>
      </c>
      <c r="M283" s="317" t="s">
        <v>2683</v>
      </c>
      <c r="O283" s="67">
        <f>$AYV$785</f>
        <v>156.00000000000003</v>
      </c>
      <c r="R283" s="103"/>
      <c r="AA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12" t="s">
        <v>159</v>
      </c>
      <c r="B284" s="218" t="s">
        <v>1561</v>
      </c>
      <c r="C284" s="103"/>
      <c r="D284" s="480" t="s">
        <v>4243</v>
      </c>
      <c r="E284" s="247">
        <f>UCIRanking!B35</f>
        <v>55862.024999999965</v>
      </c>
      <c r="F284" s="247">
        <v>55484.349999999977</v>
      </c>
      <c r="G284" s="59">
        <f>SUM(E284-F284)</f>
        <v>377.67499999998836</v>
      </c>
      <c r="H284" s="441"/>
      <c r="I284" s="276" t="s">
        <v>159</v>
      </c>
      <c r="J284" s="63" t="s">
        <v>4025</v>
      </c>
      <c r="L284" s="282" t="s">
        <v>4146</v>
      </c>
      <c r="M284" s="317" t="s">
        <v>4196</v>
      </c>
      <c r="O284" s="67">
        <f>$AWT$785</f>
        <v>153.30000000000001</v>
      </c>
      <c r="R284" s="103"/>
      <c r="AA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12" t="s">
        <v>160</v>
      </c>
      <c r="B285" s="218" t="s">
        <v>1559</v>
      </c>
      <c r="D285" s="480" t="s">
        <v>4276</v>
      </c>
      <c r="E285" s="247">
        <f>UCIRanking!B17</f>
        <v>55844.949999999888</v>
      </c>
      <c r="F285" s="247">
        <v>55821.149999999885</v>
      </c>
      <c r="G285" s="59">
        <f>SUM(E285-F285)</f>
        <v>23.80000000000291</v>
      </c>
      <c r="H285" s="441"/>
      <c r="I285" s="276" t="s">
        <v>160</v>
      </c>
      <c r="J285" s="63" t="s">
        <v>4026</v>
      </c>
      <c r="L285" s="282" t="s">
        <v>4147</v>
      </c>
      <c r="M285" s="317" t="s">
        <v>4192</v>
      </c>
      <c r="O285" s="67">
        <f>$AXC$785</f>
        <v>134.69999999999999</v>
      </c>
      <c r="R285" s="103"/>
      <c r="AA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12" t="s">
        <v>161</v>
      </c>
      <c r="B286" s="218" t="s">
        <v>1558</v>
      </c>
      <c r="C286" s="103"/>
      <c r="D286" s="480" t="s">
        <v>4277</v>
      </c>
      <c r="E286" s="247">
        <f>UCIRanking!B129</f>
        <v>55392.049999999923</v>
      </c>
      <c r="F286" s="247">
        <v>55594.999999999935</v>
      </c>
      <c r="G286" s="59">
        <f>SUM(E286-F286)</f>
        <v>-202.95000000001164</v>
      </c>
      <c r="H286" s="441"/>
      <c r="I286" s="276" t="s">
        <v>161</v>
      </c>
      <c r="J286" s="63" t="s">
        <v>4035</v>
      </c>
      <c r="L286" s="282" t="s">
        <v>4154</v>
      </c>
      <c r="M286" s="317" t="s">
        <v>4191</v>
      </c>
      <c r="O286" s="67">
        <f>$AZN$785</f>
        <v>132.4</v>
      </c>
      <c r="R286" s="103"/>
      <c r="AA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12" t="s">
        <v>163</v>
      </c>
      <c r="B287" s="273" t="s">
        <v>9</v>
      </c>
      <c r="C287" s="9"/>
      <c r="D287" s="480" t="s">
        <v>4244</v>
      </c>
      <c r="E287" s="247">
        <f>UCIRanking!B29</f>
        <v>54947.450000000055</v>
      </c>
      <c r="F287" s="247">
        <v>54857.075000000055</v>
      </c>
      <c r="G287" s="59">
        <f>SUM(E287-F287)</f>
        <v>90.375</v>
      </c>
      <c r="H287" s="441"/>
      <c r="I287" s="276" t="s">
        <v>163</v>
      </c>
      <c r="J287" s="63" t="s">
        <v>4030</v>
      </c>
      <c r="L287" s="282" t="s">
        <v>4151</v>
      </c>
      <c r="M287" s="317" t="s">
        <v>2683</v>
      </c>
      <c r="O287" s="67">
        <f>$AYM$785</f>
        <v>122.6</v>
      </c>
      <c r="R287" s="103"/>
      <c r="AA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276" t="s">
        <v>274</v>
      </c>
      <c r="B288" s="273" t="s">
        <v>1888</v>
      </c>
      <c r="C288" s="103"/>
      <c r="D288" s="480" t="s">
        <v>4246</v>
      </c>
      <c r="E288" s="247">
        <f>UCIRanking!B126</f>
        <v>54430.125000000015</v>
      </c>
      <c r="F288" s="247">
        <v>54239.400000000009</v>
      </c>
      <c r="G288" s="59">
        <f>SUM(E288-F288)</f>
        <v>190.72500000000582</v>
      </c>
      <c r="H288" s="441"/>
      <c r="I288" s="276" t="s">
        <v>274</v>
      </c>
      <c r="J288" s="63" t="s">
        <v>4015</v>
      </c>
      <c r="L288" s="282" t="s">
        <v>4136</v>
      </c>
      <c r="M288" s="317" t="s">
        <v>4191</v>
      </c>
      <c r="O288" s="67">
        <f>$ATH$785</f>
        <v>61.599999999999994</v>
      </c>
      <c r="R288" s="103"/>
      <c r="AA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276" t="s">
        <v>275</v>
      </c>
      <c r="B289" s="273" t="s">
        <v>15</v>
      </c>
      <c r="C289" s="9"/>
      <c r="D289" s="480" t="s">
        <v>4245</v>
      </c>
      <c r="E289" s="247">
        <f>UCIRanking!B40</f>
        <v>54413.587499999812</v>
      </c>
      <c r="F289" s="247">
        <v>54599.112499999821</v>
      </c>
      <c r="G289" s="59">
        <f>SUM(E289-F289)</f>
        <v>-185.52500000000873</v>
      </c>
      <c r="H289" s="441"/>
      <c r="R289" s="103"/>
      <c r="AA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276" t="s">
        <v>276</v>
      </c>
      <c r="B290" s="218" t="s">
        <v>1565</v>
      </c>
      <c r="D290" s="480" t="s">
        <v>4281</v>
      </c>
      <c r="E290" s="247">
        <f>UCIRanking!B118</f>
        <v>53597.487499999894</v>
      </c>
      <c r="F290" s="247">
        <v>53154.262499999888</v>
      </c>
      <c r="G290" s="59">
        <f>SUM(E290-F290)</f>
        <v>443.22500000000582</v>
      </c>
      <c r="H290" s="441"/>
      <c r="R290" s="103"/>
      <c r="AA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276" t="s">
        <v>277</v>
      </c>
      <c r="B291" s="273" t="s">
        <v>1894</v>
      </c>
      <c r="C291" s="103"/>
      <c r="D291" s="480" t="s">
        <v>4280</v>
      </c>
      <c r="E291" s="247">
        <f>UCIRanking!B31</f>
        <v>53591.749999999942</v>
      </c>
      <c r="F291" s="247">
        <v>53160.149999999936</v>
      </c>
      <c r="G291" s="59">
        <f>SUM(E291-F291)</f>
        <v>431.60000000000582</v>
      </c>
      <c r="H291" s="441"/>
      <c r="J291" s="124" t="s">
        <v>1877</v>
      </c>
      <c r="O291" s="50"/>
      <c r="R291" s="103"/>
      <c r="AA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276" t="s">
        <v>692</v>
      </c>
      <c r="B292" s="63" t="s">
        <v>695</v>
      </c>
      <c r="D292" s="480" t="s">
        <v>4279</v>
      </c>
      <c r="E292" s="247">
        <f>UCIRanking!B88</f>
        <v>53316.674999999908</v>
      </c>
      <c r="F292" s="247">
        <v>53254.899999999914</v>
      </c>
      <c r="G292" s="59">
        <f>SUM(E292-F292)</f>
        <v>61.774999999994179</v>
      </c>
      <c r="H292" s="441"/>
      <c r="L292" s="315"/>
      <c r="N292" s="315" t="s">
        <v>40</v>
      </c>
      <c r="O292" s="50"/>
      <c r="R292" s="103"/>
      <c r="AA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276" t="s">
        <v>693</v>
      </c>
      <c r="B293" s="218" t="s">
        <v>1560</v>
      </c>
      <c r="D293" s="480" t="s">
        <v>4247</v>
      </c>
      <c r="E293" s="247">
        <f>UCIRanking!B75</f>
        <v>53174.150000000009</v>
      </c>
      <c r="F293" s="247">
        <v>52949.675000000003</v>
      </c>
      <c r="G293" s="59">
        <f>SUM(E293-F293)</f>
        <v>224.47500000000582</v>
      </c>
      <c r="H293" s="441"/>
      <c r="I293" s="312" t="s">
        <v>0</v>
      </c>
      <c r="J293" s="63" t="s">
        <v>4201</v>
      </c>
      <c r="N293" s="67">
        <f>SUM($KR$785+$NL$785+$UJ$785+$IP$785+$ABQ$785+$EU$785+$NU$785+$AZ$785)</f>
        <v>3836.3</v>
      </c>
      <c r="O293" s="273" t="s">
        <v>4212</v>
      </c>
      <c r="R293" s="103"/>
      <c r="AA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276" t="s">
        <v>694</v>
      </c>
      <c r="B294" s="273" t="s">
        <v>1886</v>
      </c>
      <c r="C294" s="103"/>
      <c r="D294" s="480" t="s">
        <v>4248</v>
      </c>
      <c r="E294" s="247">
        <f>UCIRanking!B23</f>
        <v>53015.849999999926</v>
      </c>
      <c r="F294" s="247">
        <v>52801.949999999917</v>
      </c>
      <c r="G294" s="59">
        <f>SUM(E294-F294)</f>
        <v>213.90000000000873</v>
      </c>
      <c r="H294" s="441"/>
      <c r="I294" s="312" t="s">
        <v>2</v>
      </c>
      <c r="J294" s="63" t="s">
        <v>4206</v>
      </c>
      <c r="L294" s="50"/>
      <c r="N294" s="67">
        <f>SUM($AUR$785+$AET$785+$IY$785+$AZE$785+$ACR$785+$AFU$785+$ARO$785+$AYD$785)</f>
        <v>3760.7000000000003</v>
      </c>
      <c r="O294" s="63" t="s">
        <v>4222</v>
      </c>
      <c r="R294" s="103"/>
      <c r="AA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276" t="s">
        <v>696</v>
      </c>
      <c r="B295" s="63" t="s">
        <v>691</v>
      </c>
      <c r="D295" s="480" t="s">
        <v>4282</v>
      </c>
      <c r="E295" s="247">
        <f>UCIRanking!B137</f>
        <v>52527.100000000064</v>
      </c>
      <c r="F295" s="247">
        <v>52634.375000000073</v>
      </c>
      <c r="G295" s="59">
        <f>SUM(E295-F295)</f>
        <v>-107.27500000000873</v>
      </c>
      <c r="H295" s="441"/>
      <c r="I295" s="312" t="s">
        <v>3</v>
      </c>
      <c r="J295" s="63" t="s">
        <v>1579</v>
      </c>
      <c r="L295" s="50"/>
      <c r="N295" s="67">
        <f>SUM($HX$785+$AGM$785+$Y$785+$AVA$785+$AQW$785+$AXU$785+$AXL$785+$AQN$785)</f>
        <v>3455.85</v>
      </c>
      <c r="O295" s="218" t="s">
        <v>4214</v>
      </c>
      <c r="AA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276" t="s">
        <v>702</v>
      </c>
      <c r="B296" s="273" t="s">
        <v>23</v>
      </c>
      <c r="C296" s="213"/>
      <c r="D296" s="480" t="s">
        <v>4283</v>
      </c>
      <c r="E296" s="247">
        <f>UCIRanking!B72</f>
        <v>52488.73750000009</v>
      </c>
      <c r="F296" s="247">
        <v>52509.587500000081</v>
      </c>
      <c r="G296" s="59">
        <f>SUM(E296-F296)</f>
        <v>-20.849999999991269</v>
      </c>
      <c r="I296" s="312" t="s">
        <v>5</v>
      </c>
      <c r="J296" s="63" t="s">
        <v>4207</v>
      </c>
      <c r="L296" s="50"/>
      <c r="N296" s="67">
        <f>SUM($P$785+$AAY$785+$APV$785+$AGV$785+$ASP$785+$ARX$785+$VK$785+$AXC$785)</f>
        <v>3265.4999999999995</v>
      </c>
      <c r="O296" s="63" t="s">
        <v>4223</v>
      </c>
      <c r="AA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276" t="s">
        <v>704</v>
      </c>
      <c r="B297" s="63" t="s">
        <v>728</v>
      </c>
      <c r="D297" s="480" t="s">
        <v>4285</v>
      </c>
      <c r="E297" s="247">
        <f>UCIRanking!B19</f>
        <v>51956.525000000111</v>
      </c>
      <c r="F297" s="247">
        <v>51486.875000000116</v>
      </c>
      <c r="G297" s="59">
        <f>SUM(E297-F297)</f>
        <v>469.64999999999418</v>
      </c>
      <c r="H297" s="441"/>
      <c r="I297" s="312" t="s">
        <v>7</v>
      </c>
      <c r="J297" s="63" t="s">
        <v>4204</v>
      </c>
      <c r="L297" s="50"/>
      <c r="N297" s="67">
        <f>SUM($TR$785+$ABH$785+$LS$785+$PE$785+$XM$785+$XD$785+$LA$785+$JZ$785)</f>
        <v>3181.2999999999997</v>
      </c>
      <c r="O297" s="273" t="s">
        <v>4220</v>
      </c>
      <c r="AA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276" t="s">
        <v>707</v>
      </c>
      <c r="B298" s="63" t="s">
        <v>714</v>
      </c>
      <c r="D298" s="480" t="s">
        <v>4284</v>
      </c>
      <c r="E298" s="247">
        <f>UCIRanking!B45</f>
        <v>51435.662500000115</v>
      </c>
      <c r="F298" s="247">
        <v>51586.812500000109</v>
      </c>
      <c r="G298" s="59">
        <f>SUM(E298-F298)</f>
        <v>-151.14999999999418</v>
      </c>
      <c r="H298" s="441"/>
      <c r="I298" s="312" t="s">
        <v>8</v>
      </c>
      <c r="J298" s="63" t="s">
        <v>2684</v>
      </c>
      <c r="M298" s="67"/>
      <c r="N298" s="67">
        <f>SUM($PW$785+$NC$785+$CA$785+$VT$785+$LJ$785+$OV$785+$OD$785+$GN$785)</f>
        <v>3014.4</v>
      </c>
      <c r="O298" s="218" t="s">
        <v>4217</v>
      </c>
      <c r="AA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276" t="s">
        <v>708</v>
      </c>
      <c r="B299" s="273" t="s">
        <v>1882</v>
      </c>
      <c r="D299" s="480" t="s">
        <v>4250</v>
      </c>
      <c r="E299" s="247">
        <f>UCIRanking!B99</f>
        <v>51106.450000000004</v>
      </c>
      <c r="F299" s="247">
        <v>50701.375000000007</v>
      </c>
      <c r="G299" s="59">
        <f>SUM(E299-F299)</f>
        <v>405.07499999999709</v>
      </c>
      <c r="H299" s="441"/>
      <c r="I299" s="312" t="s">
        <v>10</v>
      </c>
      <c r="J299" s="63" t="s">
        <v>4209</v>
      </c>
      <c r="L299" s="50"/>
      <c r="N299" s="67">
        <f>SUM($UA$785+$AWK$785+$ZX$785+$ASY$785+$ASG$785+$AZW$785+$ATZ$785+$BI$785)</f>
        <v>3000.8999999999996</v>
      </c>
      <c r="O299" s="63" t="s">
        <v>4224</v>
      </c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276" t="s">
        <v>711</v>
      </c>
      <c r="B300" s="63" t="s">
        <v>753</v>
      </c>
      <c r="C300" s="9"/>
      <c r="D300" s="480" t="s">
        <v>4249</v>
      </c>
      <c r="E300" s="247">
        <f>UCIRanking!B60</f>
        <v>50779.399999999972</v>
      </c>
      <c r="F300" s="247">
        <v>50962.949999999961</v>
      </c>
      <c r="G300" s="59">
        <f>SUM(E300-F300)</f>
        <v>-183.54999999998836</v>
      </c>
      <c r="H300" s="441"/>
      <c r="I300" s="312" t="s">
        <v>12</v>
      </c>
      <c r="J300" s="63" t="s">
        <v>1578</v>
      </c>
      <c r="L300" s="50"/>
      <c r="N300" s="67">
        <f>SUM($DT$785+$HF$785+$AUI$785+$FD$785+$FV$785+$DK$785+$CJ$785+$AEK$785)</f>
        <v>2796.8</v>
      </c>
      <c r="O300" s="273" t="s">
        <v>4213</v>
      </c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276" t="s">
        <v>713</v>
      </c>
      <c r="B301" s="63" t="s">
        <v>747</v>
      </c>
      <c r="D301" s="480" t="s">
        <v>4251</v>
      </c>
      <c r="E301" s="247">
        <f>UCIRanking!B104</f>
        <v>50303.04999999977</v>
      </c>
      <c r="F301" s="247">
        <v>50212.824999999779</v>
      </c>
      <c r="G301" s="59">
        <f>SUM(E301-F301)</f>
        <v>90.224999999991269</v>
      </c>
      <c r="H301" s="441"/>
      <c r="I301" s="276" t="s">
        <v>14</v>
      </c>
      <c r="J301" s="63" t="s">
        <v>2685</v>
      </c>
      <c r="L301" s="50"/>
      <c r="N301" s="67">
        <f>SUM($RG$785+$JH$785+$MT$785+$G$785+$MK$785+$CS$785+$SH$785+$EL$785)</f>
        <v>2613.9499999999998</v>
      </c>
      <c r="O301" s="273" t="s">
        <v>4216</v>
      </c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276" t="s">
        <v>718</v>
      </c>
      <c r="B302" s="63" t="s">
        <v>721</v>
      </c>
      <c r="C302" s="9"/>
      <c r="D302" s="480" t="s">
        <v>4252</v>
      </c>
      <c r="E302" s="247">
        <f>UCIRanking!B85</f>
        <v>50187.862500000083</v>
      </c>
      <c r="F302" s="247">
        <v>50085.137500000077</v>
      </c>
      <c r="G302" s="59">
        <f>SUM(E302-F302)</f>
        <v>102.72500000000582</v>
      </c>
      <c r="H302" s="441"/>
      <c r="I302" s="276" t="s">
        <v>16</v>
      </c>
      <c r="J302" s="63" t="s">
        <v>1577</v>
      </c>
      <c r="N302" s="67">
        <f>SUM($ADJ$785+$AAG$785+$FM$785+$HO$785+$RP$785+$OM$785+$KI$785+$BR$785)</f>
        <v>2611.6</v>
      </c>
      <c r="O302" s="63" t="s">
        <v>4215</v>
      </c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276" t="s">
        <v>722</v>
      </c>
      <c r="B303" s="218" t="s">
        <v>1562</v>
      </c>
      <c r="C303" s="9"/>
      <c r="D303" s="480" t="s">
        <v>4286</v>
      </c>
      <c r="E303" s="247">
        <f>UCIRanking!B76</f>
        <v>49875.899999999972</v>
      </c>
      <c r="F303" s="247">
        <v>49763.287499999984</v>
      </c>
      <c r="G303" s="59">
        <f>SUM(E303-F303)</f>
        <v>112.61249999998836</v>
      </c>
      <c r="H303" s="441"/>
      <c r="I303" s="276" t="s">
        <v>18</v>
      </c>
      <c r="J303" s="63" t="s">
        <v>4208</v>
      </c>
      <c r="L303" s="50"/>
      <c r="N303" s="67">
        <f>SUM($RY$785+$EC$785+$ARF$785+$AWT$785+$ABZ$785+$AQE$785+$GE$785+$WL$785)</f>
        <v>2419.0499999999997</v>
      </c>
      <c r="O303" s="218" t="s">
        <v>4211</v>
      </c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276" t="s">
        <v>723</v>
      </c>
      <c r="B304" s="63" t="s">
        <v>153</v>
      </c>
      <c r="C304" s="9"/>
      <c r="D304" s="480" t="s">
        <v>4287</v>
      </c>
      <c r="E304" s="247">
        <f>UCIRanking!B25</f>
        <v>49839.962500000147</v>
      </c>
      <c r="F304" s="247">
        <v>49732.38750000015</v>
      </c>
      <c r="G304" s="59">
        <f>SUM(E304-F304)</f>
        <v>107.57499999999709</v>
      </c>
      <c r="H304" s="441"/>
      <c r="I304" s="276" t="s">
        <v>20</v>
      </c>
      <c r="J304" s="63" t="s">
        <v>4203</v>
      </c>
      <c r="N304" s="67">
        <f>SUM($WU$785+$ATQ$785+$YE$785+$SZ$785+$DB$785+$AVS$785+$AVJ$785+$AKH$785)</f>
        <v>2416.3000000000002</v>
      </c>
      <c r="O304" s="273" t="s">
        <v>4377</v>
      </c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276" t="s">
        <v>724</v>
      </c>
      <c r="B305" s="273" t="s">
        <v>27</v>
      </c>
      <c r="C305" s="9"/>
      <c r="D305" s="480" t="s">
        <v>4253</v>
      </c>
      <c r="E305" s="247">
        <f>UCIRanking!B147</f>
        <v>49425.56249999968</v>
      </c>
      <c r="F305" s="247">
        <v>49594.362499999683</v>
      </c>
      <c r="G305" s="59">
        <f>SUM(E305-F305)</f>
        <v>-168.80000000000291</v>
      </c>
      <c r="H305" s="441"/>
      <c r="I305" s="276" t="s">
        <v>22</v>
      </c>
      <c r="J305" s="63" t="s">
        <v>4205</v>
      </c>
      <c r="N305" s="67">
        <f>SUM($US$785+$TI$785+$JQ$785+$AH$785+$AQ$785+$GW$785+$AHW$785+$ADS$785)</f>
        <v>2415.9999999999995</v>
      </c>
      <c r="O305" s="63" t="s">
        <v>4221</v>
      </c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276" t="s">
        <v>730</v>
      </c>
      <c r="B306" s="218" t="s">
        <v>1563</v>
      </c>
      <c r="C306" s="103"/>
      <c r="D306" s="480" t="s">
        <v>4254</v>
      </c>
      <c r="E306" s="247">
        <f>UCIRanking!B8</f>
        <v>49141.487499999865</v>
      </c>
      <c r="F306" s="247">
        <v>48978.662499999868</v>
      </c>
      <c r="G306" s="59">
        <f>SUM(E306-F306)</f>
        <v>162.82499999999709</v>
      </c>
      <c r="H306" s="441"/>
      <c r="I306" s="276" t="s">
        <v>24</v>
      </c>
      <c r="J306" s="63" t="s">
        <v>4202</v>
      </c>
      <c r="L306" s="50"/>
      <c r="N306" s="67">
        <f>SUM($AZN$785+$ATH$785+$AHN$785+$AFC$785+$ACI$785+$VB$785+$ADA$785+$AWB$785)</f>
        <v>2022.45</v>
      </c>
      <c r="O306" s="273" t="s">
        <v>4218</v>
      </c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276" t="s">
        <v>738</v>
      </c>
      <c r="B307" s="273" t="s">
        <v>13</v>
      </c>
      <c r="D307" s="480" t="s">
        <v>4255</v>
      </c>
      <c r="E307" s="247">
        <f>UCIRanking!B136</f>
        <v>47895.887499999983</v>
      </c>
      <c r="F307" s="247">
        <v>48121.587499999994</v>
      </c>
      <c r="G307" s="59">
        <f>SUM(E307-F307)</f>
        <v>-225.70000000001164</v>
      </c>
      <c r="H307" s="441"/>
      <c r="I307" s="276" t="s">
        <v>26</v>
      </c>
      <c r="J307" s="63" t="s">
        <v>2002</v>
      </c>
      <c r="N307" s="67">
        <f>SUM($AIO$785+$AIX$785+$QX$785+$AYM$785+$AYV$785+$QO$785+$XV$785+$AGD$785)</f>
        <v>1516.45</v>
      </c>
      <c r="O307" s="63" t="s">
        <v>4219</v>
      </c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276" t="s">
        <v>742</v>
      </c>
      <c r="B308" s="218" t="s">
        <v>1550</v>
      </c>
      <c r="C308" s="103"/>
      <c r="D308" s="481" t="s">
        <v>4256</v>
      </c>
      <c r="E308" s="247">
        <f>UCIRanking!B67</f>
        <v>47600.312499999985</v>
      </c>
      <c r="F308" s="247">
        <v>47657.162499999977</v>
      </c>
      <c r="G308" s="59">
        <f>SUM(E308-F308)</f>
        <v>-56.849999999991269</v>
      </c>
      <c r="H308" s="441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276" t="s">
        <v>743</v>
      </c>
      <c r="B309" s="218" t="s">
        <v>1549</v>
      </c>
      <c r="C309" s="103"/>
      <c r="D309" s="480" t="s">
        <v>4257</v>
      </c>
      <c r="E309" s="247">
        <f>UCIRanking!B51</f>
        <v>47092.675000000032</v>
      </c>
      <c r="F309" s="247">
        <v>47072.000000000029</v>
      </c>
      <c r="G309" s="59">
        <f>SUM(E309-F309)</f>
        <v>20.67500000000291</v>
      </c>
      <c r="H309" s="441"/>
      <c r="J309" s="124" t="s">
        <v>1878</v>
      </c>
      <c r="N309" s="50"/>
      <c r="O309" s="27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276" t="s">
        <v>744</v>
      </c>
      <c r="B310" s="273" t="s">
        <v>1890</v>
      </c>
      <c r="C310" s="103"/>
      <c r="D310" s="480" t="s">
        <v>4288</v>
      </c>
      <c r="E310" s="247">
        <f>UCIRanking!B7</f>
        <v>46553.674999999916</v>
      </c>
      <c r="F310" s="247">
        <v>46606.974999999904</v>
      </c>
      <c r="G310" s="59">
        <f>SUM(E310-F310)</f>
        <v>-53.299999999988358</v>
      </c>
      <c r="H310" s="441"/>
      <c r="L310" s="315" t="s">
        <v>53</v>
      </c>
      <c r="M310" s="315" t="s">
        <v>54</v>
      </c>
      <c r="N310" s="315" t="s">
        <v>55</v>
      </c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276" t="s">
        <v>750</v>
      </c>
      <c r="B311" s="63" t="s">
        <v>720</v>
      </c>
      <c r="C311" s="9"/>
      <c r="D311" s="480" t="s">
        <v>4289</v>
      </c>
      <c r="E311" s="247">
        <f>UCIRanking!B71</f>
        <v>46535.024999999994</v>
      </c>
      <c r="F311" s="247">
        <v>46531.274999999994</v>
      </c>
      <c r="G311" s="59">
        <f>SUM(E311-F311)</f>
        <v>3.75</v>
      </c>
      <c r="H311" s="441"/>
      <c r="I311" s="312" t="s">
        <v>0</v>
      </c>
      <c r="J311" s="63" t="s">
        <v>4201</v>
      </c>
      <c r="L311" s="459">
        <v>3</v>
      </c>
      <c r="M311" s="460">
        <v>2</v>
      </c>
      <c r="N311" s="461">
        <v>0</v>
      </c>
      <c r="O311" s="273" t="s">
        <v>4212</v>
      </c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276" t="s">
        <v>751</v>
      </c>
      <c r="B312" s="273" t="s">
        <v>1891</v>
      </c>
      <c r="C312" s="103"/>
      <c r="D312" s="480" t="s">
        <v>4258</v>
      </c>
      <c r="E312" s="247">
        <f>UCIRanking!B37</f>
        <v>46232.875000000065</v>
      </c>
      <c r="F312" s="247">
        <v>46175.175000000068</v>
      </c>
      <c r="G312" s="59">
        <f>SUM(E312-F312)</f>
        <v>57.69999999999709</v>
      </c>
      <c r="H312" s="441"/>
      <c r="I312" s="312" t="s">
        <v>2</v>
      </c>
      <c r="J312" s="63" t="s">
        <v>4206</v>
      </c>
      <c r="L312" s="459">
        <v>3</v>
      </c>
      <c r="M312" s="460">
        <v>1</v>
      </c>
      <c r="N312" s="461">
        <v>3</v>
      </c>
      <c r="O312" s="63" t="s">
        <v>4222</v>
      </c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276" t="s">
        <v>752</v>
      </c>
      <c r="B313" s="63" t="s">
        <v>739</v>
      </c>
      <c r="D313" s="480" t="s">
        <v>4259</v>
      </c>
      <c r="E313" s="247">
        <f>UCIRanking!B106</f>
        <v>45713.825000000114</v>
      </c>
      <c r="F313" s="247">
        <v>45282.600000000108</v>
      </c>
      <c r="G313" s="59">
        <f>SUM(E313-F313)</f>
        <v>431.22500000000582</v>
      </c>
      <c r="H313" s="441"/>
      <c r="I313" s="312" t="s">
        <v>3</v>
      </c>
      <c r="J313" s="63" t="s">
        <v>1579</v>
      </c>
      <c r="K313" s="473"/>
      <c r="L313" s="459">
        <v>2</v>
      </c>
      <c r="M313" s="460">
        <v>0</v>
      </c>
      <c r="N313" s="461">
        <v>0</v>
      </c>
      <c r="O313" s="218" t="s">
        <v>4214</v>
      </c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276" t="s">
        <v>754</v>
      </c>
      <c r="B314" s="63" t="s">
        <v>712</v>
      </c>
      <c r="D314" s="480" t="s">
        <v>4260</v>
      </c>
      <c r="E314" s="247">
        <f>UCIRanking!B155</f>
        <v>44789.475000000013</v>
      </c>
      <c r="F314" s="247">
        <v>44895.30000000001</v>
      </c>
      <c r="G314" s="59">
        <f>SUM(E314-F314)</f>
        <v>-105.82499999999709</v>
      </c>
      <c r="H314" s="441"/>
      <c r="I314" s="312" t="s">
        <v>5</v>
      </c>
      <c r="J314" s="63" t="s">
        <v>2002</v>
      </c>
      <c r="L314" s="459">
        <v>1</v>
      </c>
      <c r="M314" s="460">
        <v>0</v>
      </c>
      <c r="N314" s="461">
        <v>1</v>
      </c>
      <c r="O314" s="63" t="s">
        <v>4219</v>
      </c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276" t="s">
        <v>755</v>
      </c>
      <c r="B315" s="63" t="s">
        <v>745</v>
      </c>
      <c r="D315" s="480" t="s">
        <v>4261</v>
      </c>
      <c r="E315" s="247">
        <f>UCIRanking!B22</f>
        <v>41956.72499999994</v>
      </c>
      <c r="F315" s="247">
        <v>41933.499999999949</v>
      </c>
      <c r="G315" s="59">
        <f>SUM(E315-F315)</f>
        <v>23.224999999991269</v>
      </c>
      <c r="H315" s="441"/>
      <c r="I315" s="312" t="s">
        <v>7</v>
      </c>
      <c r="J315" s="63" t="s">
        <v>4204</v>
      </c>
      <c r="L315" s="459">
        <v>0</v>
      </c>
      <c r="M315" s="460">
        <v>3</v>
      </c>
      <c r="N315" s="461">
        <v>1</v>
      </c>
      <c r="O315" s="273" t="s">
        <v>4220</v>
      </c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276" t="s">
        <v>756</v>
      </c>
      <c r="B316" s="273" t="s">
        <v>1</v>
      </c>
      <c r="C316" s="9"/>
      <c r="D316" s="480" t="s">
        <v>4263</v>
      </c>
      <c r="E316" s="247">
        <f>UCIRanking!B13</f>
        <v>41898.874999999927</v>
      </c>
      <c r="F316" s="247">
        <v>41568.574999999924</v>
      </c>
      <c r="G316" s="59">
        <f>SUM(E316-F316)</f>
        <v>330.30000000000291</v>
      </c>
      <c r="H316" s="441"/>
      <c r="I316" s="312" t="s">
        <v>8</v>
      </c>
      <c r="J316" s="63" t="s">
        <v>2685</v>
      </c>
      <c r="L316" s="459">
        <v>0</v>
      </c>
      <c r="M316" s="460">
        <v>2</v>
      </c>
      <c r="N316" s="461">
        <v>1</v>
      </c>
      <c r="O316" s="273" t="s">
        <v>4216</v>
      </c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276" t="s">
        <v>759</v>
      </c>
      <c r="B317" s="63" t="s">
        <v>685</v>
      </c>
      <c r="D317" s="480" t="s">
        <v>4262</v>
      </c>
      <c r="E317" s="247">
        <f>UCIRanking!B36</f>
        <v>41767.937499999942</v>
      </c>
      <c r="F317" s="247">
        <v>41572.587499999951</v>
      </c>
      <c r="G317" s="59">
        <f>SUM(E317-F317)</f>
        <v>195.34999999999127</v>
      </c>
      <c r="H317" s="441"/>
      <c r="I317" s="312" t="s">
        <v>10</v>
      </c>
      <c r="J317" s="63" t="s">
        <v>1577</v>
      </c>
      <c r="L317" s="459">
        <v>0</v>
      </c>
      <c r="M317" s="460">
        <v>1</v>
      </c>
      <c r="N317" s="461">
        <v>0</v>
      </c>
      <c r="O317" s="63" t="s">
        <v>4215</v>
      </c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12" t="s">
        <v>841</v>
      </c>
      <c r="B318" s="273" t="s">
        <v>1900</v>
      </c>
      <c r="D318" s="480" t="s">
        <v>3915</v>
      </c>
      <c r="E318" s="247">
        <f>UCIRanking!B34</f>
        <v>40411.250000000058</v>
      </c>
      <c r="F318" s="247">
        <v>40302.900000000052</v>
      </c>
      <c r="G318" s="59">
        <f>SUM(E318-F318)</f>
        <v>108.35000000000582</v>
      </c>
      <c r="H318" s="441"/>
      <c r="I318" s="312" t="s">
        <v>12</v>
      </c>
      <c r="J318" s="63" t="s">
        <v>4202</v>
      </c>
      <c r="L318" s="459">
        <v>0</v>
      </c>
      <c r="M318" s="460">
        <v>0</v>
      </c>
      <c r="N318" s="461">
        <v>2</v>
      </c>
      <c r="O318" s="273" t="s">
        <v>4218</v>
      </c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12" t="s">
        <v>842</v>
      </c>
      <c r="B319" s="273" t="s">
        <v>1902</v>
      </c>
      <c r="D319" s="480" t="s">
        <v>3916</v>
      </c>
      <c r="E319" s="247">
        <f>UCIRanking!B66</f>
        <v>39373.82499999999</v>
      </c>
      <c r="F319" s="247">
        <v>39032.65</v>
      </c>
      <c r="G319" s="59">
        <f>SUM(E319-F319)</f>
        <v>341.17499999998836</v>
      </c>
      <c r="H319" s="441"/>
      <c r="I319" s="276" t="s">
        <v>14</v>
      </c>
      <c r="J319" s="63" t="s">
        <v>4205</v>
      </c>
      <c r="L319" s="459">
        <v>0</v>
      </c>
      <c r="M319" s="460">
        <v>0</v>
      </c>
      <c r="N319" s="461">
        <v>1</v>
      </c>
      <c r="O319" s="63" t="s">
        <v>4221</v>
      </c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12" t="s">
        <v>843</v>
      </c>
      <c r="B320" s="273" t="s">
        <v>1898</v>
      </c>
      <c r="D320" s="480" t="s">
        <v>4290</v>
      </c>
      <c r="E320" s="247">
        <f>UCIRanking!B14</f>
        <v>38753.700000000041</v>
      </c>
      <c r="F320" s="247">
        <v>38503.050000000047</v>
      </c>
      <c r="G320" s="59">
        <f>SUM(E320-F320)</f>
        <v>250.64999999999418</v>
      </c>
      <c r="H320" s="441"/>
      <c r="I320" s="276" t="s">
        <v>16</v>
      </c>
      <c r="J320" s="63" t="s">
        <v>4208</v>
      </c>
      <c r="L320" s="459">
        <v>0</v>
      </c>
      <c r="M320" s="460">
        <v>0</v>
      </c>
      <c r="N320" s="461">
        <v>0</v>
      </c>
      <c r="O320" s="218" t="s">
        <v>4211</v>
      </c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12" t="s">
        <v>844</v>
      </c>
      <c r="B321" s="273" t="s">
        <v>2726</v>
      </c>
      <c r="D321" s="480" t="s">
        <v>4291</v>
      </c>
      <c r="E321" s="247">
        <f>UCIRanking!B58</f>
        <v>38748.825000000099</v>
      </c>
      <c r="F321" s="247">
        <v>38449.600000000108</v>
      </c>
      <c r="G321" s="59">
        <f>SUM(E321-F321)</f>
        <v>299.22499999999127</v>
      </c>
      <c r="H321" s="441"/>
      <c r="I321" s="276" t="s">
        <v>18</v>
      </c>
      <c r="J321" s="63" t="s">
        <v>4209</v>
      </c>
      <c r="L321" s="459">
        <v>0</v>
      </c>
      <c r="M321" s="460">
        <v>0</v>
      </c>
      <c r="N321" s="461">
        <v>0</v>
      </c>
      <c r="O321" s="63" t="s">
        <v>4224</v>
      </c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12" t="s">
        <v>845</v>
      </c>
      <c r="B322" s="273" t="s">
        <v>2003</v>
      </c>
      <c r="D322" s="480" t="s">
        <v>4292</v>
      </c>
      <c r="E322" s="247">
        <f>UCIRanking!B96</f>
        <v>38202.650000000103</v>
      </c>
      <c r="F322" s="247">
        <v>37819.400000000103</v>
      </c>
      <c r="G322" s="59">
        <f>SUM(E322-F322)</f>
        <v>383.25</v>
      </c>
      <c r="H322" s="441"/>
      <c r="I322" s="276" t="s">
        <v>20</v>
      </c>
      <c r="J322" s="63" t="s">
        <v>4207</v>
      </c>
      <c r="L322" s="459">
        <v>0</v>
      </c>
      <c r="M322" s="460">
        <v>0</v>
      </c>
      <c r="N322" s="461">
        <v>0</v>
      </c>
      <c r="O322" s="63" t="s">
        <v>4223</v>
      </c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12" t="s">
        <v>846</v>
      </c>
      <c r="B323" s="273" t="s">
        <v>1887</v>
      </c>
      <c r="C323" s="103"/>
      <c r="D323" s="480" t="s">
        <v>4293</v>
      </c>
      <c r="E323" s="247">
        <f>UCIRanking!B43</f>
        <v>37504.687499999978</v>
      </c>
      <c r="F323" s="247">
        <v>37643.312499999978</v>
      </c>
      <c r="G323" s="59">
        <f>SUM(E323-F323)</f>
        <v>-138.625</v>
      </c>
      <c r="I323" s="276" t="s">
        <v>22</v>
      </c>
      <c r="J323" s="63" t="s">
        <v>1578</v>
      </c>
      <c r="L323" s="459">
        <v>0</v>
      </c>
      <c r="M323" s="460">
        <v>0</v>
      </c>
      <c r="N323" s="461">
        <v>0</v>
      </c>
      <c r="O323" s="273" t="s">
        <v>4213</v>
      </c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12" t="s">
        <v>847</v>
      </c>
      <c r="B324" s="273" t="s">
        <v>1905</v>
      </c>
      <c r="D324" s="480" t="s">
        <v>3917</v>
      </c>
      <c r="E324" s="247">
        <f>UCIRanking!B114</f>
        <v>36659.949999999983</v>
      </c>
      <c r="F324" s="247">
        <v>36243.999999999978</v>
      </c>
      <c r="G324" s="59">
        <f>SUM(E324-F324)</f>
        <v>415.95000000000437</v>
      </c>
      <c r="I324" s="276" t="s">
        <v>24</v>
      </c>
      <c r="J324" s="63" t="s">
        <v>2684</v>
      </c>
      <c r="L324" s="459">
        <v>0</v>
      </c>
      <c r="M324" s="460">
        <v>0</v>
      </c>
      <c r="N324" s="461">
        <v>0</v>
      </c>
      <c r="O324" s="218" t="s">
        <v>4217</v>
      </c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12" t="s">
        <v>848</v>
      </c>
      <c r="B325" s="218" t="s">
        <v>1567</v>
      </c>
      <c r="D325" s="480" t="s">
        <v>4264</v>
      </c>
      <c r="E325" s="247">
        <f>UCIRanking!B143</f>
        <v>36461.587499999994</v>
      </c>
      <c r="F325" s="247">
        <v>36565.187499999985</v>
      </c>
      <c r="G325" s="59">
        <f>SUM(E325-F325)</f>
        <v>-103.59999999999127</v>
      </c>
      <c r="H325" s="441"/>
      <c r="I325" s="276" t="s">
        <v>26</v>
      </c>
      <c r="J325" s="63" t="s">
        <v>4203</v>
      </c>
      <c r="L325" s="459">
        <v>0</v>
      </c>
      <c r="M325" s="460">
        <v>0</v>
      </c>
      <c r="N325" s="461">
        <v>0</v>
      </c>
      <c r="O325" s="273" t="s">
        <v>4377</v>
      </c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12" t="s">
        <v>849</v>
      </c>
      <c r="B326" s="273" t="s">
        <v>1883</v>
      </c>
      <c r="C326" s="9"/>
      <c r="D326" s="480" t="s">
        <v>4265</v>
      </c>
      <c r="E326" s="247">
        <f>UCIRanking!B9</f>
        <v>34740.349999999962</v>
      </c>
      <c r="F326" s="247">
        <v>34667.499999999956</v>
      </c>
      <c r="G326" s="59">
        <f>SUM(E326-F326)</f>
        <v>72.850000000005821</v>
      </c>
      <c r="H326" s="441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12" t="s">
        <v>850</v>
      </c>
      <c r="B327" s="273" t="s">
        <v>1901</v>
      </c>
      <c r="D327" s="480" t="s">
        <v>3918</v>
      </c>
      <c r="E327" s="247">
        <f>UCIRanking!B63</f>
        <v>33185.000000000029</v>
      </c>
      <c r="F327" s="247">
        <v>33101.975000000028</v>
      </c>
      <c r="G327" s="59">
        <f>SUM(E327-F327)</f>
        <v>83.025000000001455</v>
      </c>
      <c r="H327" s="441"/>
      <c r="L327" s="326">
        <f>SUM(L311:L326)</f>
        <v>9</v>
      </c>
      <c r="M327" s="326">
        <f>SUM(M311:M326)</f>
        <v>9</v>
      </c>
      <c r="N327" s="326">
        <f>SUM(N311:N326)</f>
        <v>9</v>
      </c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12" t="s">
        <v>851</v>
      </c>
      <c r="B328" s="273" t="s">
        <v>1899</v>
      </c>
      <c r="D328" s="480" t="s">
        <v>3919</v>
      </c>
      <c r="E328" s="247">
        <f>UCIRanking!B26</f>
        <v>32112.299999999974</v>
      </c>
      <c r="F328" s="247">
        <v>31954.324999999975</v>
      </c>
      <c r="G328" s="59">
        <f>SUM(E328-F328)</f>
        <v>157.97499999999854</v>
      </c>
      <c r="H328" s="441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12" t="s">
        <v>852</v>
      </c>
      <c r="B329" s="273" t="s">
        <v>1924</v>
      </c>
      <c r="D329" s="480" t="s">
        <v>3920</v>
      </c>
      <c r="E329" s="247">
        <f>UCIRanking!B93</f>
        <v>31830.949999999997</v>
      </c>
      <c r="F329" s="247">
        <v>31456.1</v>
      </c>
      <c r="G329" s="59">
        <f>SUM(E329-F329)</f>
        <v>374.84999999999854</v>
      </c>
      <c r="H329" s="441"/>
      <c r="J329" s="124" t="s">
        <v>1879</v>
      </c>
      <c r="N329" s="50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12" t="s">
        <v>853</v>
      </c>
      <c r="B330" s="273" t="s">
        <v>1927</v>
      </c>
      <c r="D330" s="480" t="s">
        <v>4294</v>
      </c>
      <c r="E330" s="247">
        <f>UCIRanking!B21</f>
        <v>30203.450000000077</v>
      </c>
      <c r="F330" s="247">
        <v>30033.300000000076</v>
      </c>
      <c r="G330" s="59">
        <f>SUM(E330-F330)</f>
        <v>170.15000000000146</v>
      </c>
      <c r="H330" s="441"/>
      <c r="L330" s="315"/>
      <c r="N330" s="315" t="s">
        <v>40</v>
      </c>
      <c r="O330" s="50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12" t="s">
        <v>854</v>
      </c>
      <c r="B331" s="273" t="s">
        <v>39</v>
      </c>
      <c r="C331" s="103"/>
      <c r="D331" s="480" t="s">
        <v>4295</v>
      </c>
      <c r="E331" s="247">
        <f>UCIRanking!B158</f>
        <v>29481.16250000014</v>
      </c>
      <c r="F331" s="247">
        <v>29627.78750000014</v>
      </c>
      <c r="G331" s="59">
        <f>SUM(E331-F331)</f>
        <v>-146.625</v>
      </c>
      <c r="H331" s="441"/>
      <c r="I331" s="312" t="s">
        <v>0</v>
      </c>
      <c r="J331" s="63" t="s">
        <v>2684</v>
      </c>
      <c r="L331" s="50"/>
      <c r="N331" s="316">
        <f>SUM(Puntenklassement!D5)+(Puntenklassement!D16)+(Puntenklassement!D36)+(Puntenklassement!D40)+(Puntenklassement!D72)+(Puntenklassement!D73)+(Puntenklassement!D101)+(Puntenklassement!D121)</f>
        <v>1740</v>
      </c>
      <c r="O331" s="218" t="s">
        <v>4217</v>
      </c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12" t="s">
        <v>855</v>
      </c>
      <c r="B332" s="273" t="s">
        <v>1926</v>
      </c>
      <c r="D332" s="480" t="s">
        <v>4296</v>
      </c>
      <c r="E332" s="247">
        <f>UCIRanking!B149</f>
        <v>27335.712500000096</v>
      </c>
      <c r="F332" s="247">
        <v>27354.187500000095</v>
      </c>
      <c r="G332" s="59">
        <f>SUM(E332-F332)</f>
        <v>-18.474999999998545</v>
      </c>
      <c r="H332" s="441"/>
      <c r="I332" s="312" t="s">
        <v>2</v>
      </c>
      <c r="J332" s="63" t="s">
        <v>4206</v>
      </c>
      <c r="L332" s="50"/>
      <c r="N332" s="316">
        <f>SUM(Puntenklassement!D27)+(Puntenklassement!D30)+(Puntenklassement!D32)+(Puntenklassement!D52)+(Puntenklassement!D62)+(Puntenklassement!D67)+(Puntenklassement!D71)+(Puntenklassement!D118)</f>
        <v>1612</v>
      </c>
      <c r="O332" s="63" t="s">
        <v>4222</v>
      </c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12" t="s">
        <v>856</v>
      </c>
      <c r="B333" s="28" t="s">
        <v>144</v>
      </c>
      <c r="D333" s="480" t="s">
        <v>4297</v>
      </c>
      <c r="E333" s="247">
        <f>UCIRanking!B159</f>
        <v>26650.900000000016</v>
      </c>
      <c r="F333" s="247">
        <v>26676.250000000015</v>
      </c>
      <c r="G333" s="59">
        <f>SUM(E333-F333)</f>
        <v>-25.349999999998545</v>
      </c>
      <c r="H333" s="441"/>
      <c r="I333" s="312" t="s">
        <v>3</v>
      </c>
      <c r="J333" s="63" t="s">
        <v>4209</v>
      </c>
      <c r="N333" s="316">
        <f>SUM(Puntenklassement!D31)+(Puntenklassement!D38)+(Puntenklassement!D39)+(Puntenklassement!D79)+(Puntenklassement!D87)+(Puntenklassement!D98)+(Puntenklassement!D100)+(Puntenklassement!D108)</f>
        <v>1393</v>
      </c>
      <c r="O333" s="63" t="s">
        <v>4224</v>
      </c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12" t="s">
        <v>857</v>
      </c>
      <c r="B334" s="273" t="s">
        <v>1889</v>
      </c>
      <c r="C334" s="103"/>
      <c r="D334" s="480" t="s">
        <v>4266</v>
      </c>
      <c r="E334" s="247">
        <f>UCIRanking!B130</f>
        <v>26212.174999999952</v>
      </c>
      <c r="F334" s="247">
        <v>26212.174999999952</v>
      </c>
      <c r="G334" s="59">
        <f>SUM(E334-F334)</f>
        <v>0</v>
      </c>
      <c r="H334" s="441"/>
      <c r="I334" s="312" t="s">
        <v>5</v>
      </c>
      <c r="J334" s="63" t="s">
        <v>4203</v>
      </c>
      <c r="N334" s="316">
        <f>SUM(Puntenklassement!D6)+(Puntenklassement!D13)+(Puntenklassement!D18)+(Puntenklassement!D19)+(Puntenklassement!D76)+(Puntenklassement!D83)+(Puntenklassement!D109)+(Puntenklassement!D122)</f>
        <v>1359</v>
      </c>
      <c r="O334" s="273" t="s">
        <v>4377</v>
      </c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12" t="s">
        <v>858</v>
      </c>
      <c r="B335" s="63" t="s">
        <v>2563</v>
      </c>
      <c r="D335" s="480" t="s">
        <v>4298</v>
      </c>
      <c r="E335" s="247">
        <f>UCIRanking!B42</f>
        <v>25596.524999999972</v>
      </c>
      <c r="F335" s="247">
        <v>25413.399999999972</v>
      </c>
      <c r="G335" s="59">
        <f>SUM(E335-F335)</f>
        <v>183.125</v>
      </c>
      <c r="H335" s="441"/>
      <c r="I335" s="312" t="s">
        <v>7</v>
      </c>
      <c r="J335" s="63" t="s">
        <v>4205</v>
      </c>
      <c r="N335" s="316">
        <f>SUM(Puntenklassement!D11)+(Puntenklassement!D33)+(Puntenklassement!D37)+(Puntenklassement!D53)+(Puntenklassement!D80)+(Puntenklassement!D92)+(Puntenklassement!D102)+(Puntenklassement!D112)</f>
        <v>1310</v>
      </c>
      <c r="O335" s="63" t="s">
        <v>4221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12" t="s">
        <v>859</v>
      </c>
      <c r="B336" s="63" t="s">
        <v>2559</v>
      </c>
      <c r="D336" s="480" t="s">
        <v>4299</v>
      </c>
      <c r="E336" s="247">
        <f>UCIRanking!B28</f>
        <v>25476.299999999992</v>
      </c>
      <c r="F336" s="247">
        <v>25111.899999999994</v>
      </c>
      <c r="G336" s="59">
        <f>SUM(E336-F336)</f>
        <v>364.39999999999782</v>
      </c>
      <c r="H336" s="441"/>
      <c r="I336" s="312" t="s">
        <v>8</v>
      </c>
      <c r="J336" s="63" t="s">
        <v>2002</v>
      </c>
      <c r="N336" s="316">
        <f>SUM(Puntenklassement!D3)+(Puntenklassement!D47)+(Puntenklassement!D48)+(Puntenklassement!D51)+(Puntenklassement!D54)+(Puntenklassement!D64)+(Puntenklassement!D90)+(Puntenklassement!D94)</f>
        <v>1300</v>
      </c>
      <c r="O336" s="63" t="s">
        <v>4219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12" t="s">
        <v>860</v>
      </c>
      <c r="B337" s="63" t="s">
        <v>2560</v>
      </c>
      <c r="D337" s="480" t="s">
        <v>3922</v>
      </c>
      <c r="E337" s="247">
        <f>UCIRanking!B15</f>
        <v>25129.450000000023</v>
      </c>
      <c r="F337" s="247">
        <v>24608.100000000024</v>
      </c>
      <c r="G337" s="59">
        <f>SUM(E337-F337)</f>
        <v>521.34999999999854</v>
      </c>
      <c r="H337" s="441"/>
      <c r="I337" s="312" t="s">
        <v>10</v>
      </c>
      <c r="J337" s="63" t="s">
        <v>4204</v>
      </c>
      <c r="L337" s="50"/>
      <c r="N337" s="316">
        <f>SUM(Puntenklassement!D10)+(Puntenklassement!D12)+(Puntenklassement!D20)+(Puntenklassement!D22)+(Puntenklassement!D23)+(Puntenklassement!D60)+(Puntenklassement!D115)+(Puntenklassement!D123)</f>
        <v>1286</v>
      </c>
      <c r="O337" s="273" t="s">
        <v>4220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12" t="s">
        <v>861</v>
      </c>
      <c r="B338" s="63" t="s">
        <v>156</v>
      </c>
      <c r="D338" s="480" t="s">
        <v>4300</v>
      </c>
      <c r="E338" s="247">
        <f>UCIRanking!B128</f>
        <v>24965.850000000151</v>
      </c>
      <c r="F338" s="247">
        <v>25055.850000000151</v>
      </c>
      <c r="G338" s="59">
        <f>SUM(E338-F338)</f>
        <v>-90</v>
      </c>
      <c r="H338" s="441"/>
      <c r="I338" s="312" t="s">
        <v>12</v>
      </c>
      <c r="J338" s="63" t="s">
        <v>1579</v>
      </c>
      <c r="L338" s="50"/>
      <c r="N338" s="316">
        <f>SUM(Puntenklassement!D14)+(Puntenklassement!D75)+(Puntenklassement!D88)+(Puntenklassement!D107)+(Puntenklassement!D113)+(Puntenklassement!D116)+(Puntenklassement!D119)+(Puntenklassement!D120)</f>
        <v>1258</v>
      </c>
      <c r="O338" s="218" t="s">
        <v>4214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12" t="s">
        <v>862</v>
      </c>
      <c r="B339" s="63" t="s">
        <v>2542</v>
      </c>
      <c r="D339" s="480" t="s">
        <v>3921</v>
      </c>
      <c r="E339" s="247">
        <f>UCIRanking!B12</f>
        <v>24815.175000000025</v>
      </c>
      <c r="F339" s="247">
        <v>24681.700000000026</v>
      </c>
      <c r="G339" s="59">
        <f>SUM(E339-F339)</f>
        <v>133.47499999999854</v>
      </c>
      <c r="H339" s="441"/>
      <c r="I339" s="276" t="s">
        <v>14</v>
      </c>
      <c r="J339" s="63" t="s">
        <v>4207</v>
      </c>
      <c r="L339" s="50"/>
      <c r="N339" s="316">
        <f>SUM(Puntenklassement!D8)+(Puntenklassement!D9)+(Puntenklassement!D17)+(Puntenklassement!D21)+(Puntenklassement!D56)+(Puntenklassement!D74)+(Puntenklassement!D93)+(Puntenklassement!D110)</f>
        <v>1246</v>
      </c>
      <c r="O339" s="63" t="s">
        <v>4223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12" t="s">
        <v>863</v>
      </c>
      <c r="B340" s="63" t="s">
        <v>2549</v>
      </c>
      <c r="D340" s="480" t="s">
        <v>3924</v>
      </c>
      <c r="E340" s="247">
        <f>UCIRanking!B69</f>
        <v>23996.650000000016</v>
      </c>
      <c r="F340" s="247">
        <v>23544.300000000017</v>
      </c>
      <c r="G340" s="59">
        <f>SUM(E340-F340)</f>
        <v>452.34999999999854</v>
      </c>
      <c r="H340" s="441"/>
      <c r="I340" s="276" t="s">
        <v>16</v>
      </c>
      <c r="J340" s="63" t="s">
        <v>4201</v>
      </c>
      <c r="K340" s="360"/>
      <c r="L340" s="360"/>
      <c r="M340" s="50"/>
      <c r="N340" s="316">
        <f>SUM(Puntenklassement!D28)+(Puntenklassement!D57)+(Puntenklassement!D63)+(Puntenklassement!D77)+(Puntenklassement!D87)+(Puntenklassement!D91)+(Puntenklassement!D96)+(Puntenklassement!D117)</f>
        <v>1162</v>
      </c>
      <c r="O340" s="273" t="s">
        <v>4212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12" t="s">
        <v>864</v>
      </c>
      <c r="B341" s="63" t="s">
        <v>2550</v>
      </c>
      <c r="D341" s="480" t="s">
        <v>3926</v>
      </c>
      <c r="E341" s="247">
        <f>UCIRanking!B65</f>
        <v>23830.799999999992</v>
      </c>
      <c r="F341" s="247">
        <v>23398.899999999991</v>
      </c>
      <c r="G341" s="59">
        <f>SUM(E341-F341)</f>
        <v>431.90000000000146</v>
      </c>
      <c r="H341" s="441"/>
      <c r="I341" s="276" t="s">
        <v>18</v>
      </c>
      <c r="J341" s="63" t="s">
        <v>4208</v>
      </c>
      <c r="L341" s="50"/>
      <c r="N341" s="316">
        <f>SUM(Puntenklassement!D34)+(Puntenklassement!D41)+(Puntenklassement!D49)+(Puntenklassement!D61)+(Puntenklassement!D66)+(Puntenklassement!D78)+(Puntenklassement!D86)+(Puntenklassement!D111)</f>
        <v>1152</v>
      </c>
      <c r="O341" s="218" t="s">
        <v>4211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12" t="s">
        <v>865</v>
      </c>
      <c r="B342" s="63" t="s">
        <v>2566</v>
      </c>
      <c r="D342" s="480" t="s">
        <v>3923</v>
      </c>
      <c r="E342" s="247">
        <f>UCIRanking!B90</f>
        <v>23823.899999999983</v>
      </c>
      <c r="F342" s="247">
        <v>23619.249999999985</v>
      </c>
      <c r="G342" s="59">
        <f>SUM(E342-F342)</f>
        <v>204.64999999999782</v>
      </c>
      <c r="H342" s="441"/>
      <c r="I342" s="276" t="s">
        <v>20</v>
      </c>
      <c r="J342" s="63" t="s">
        <v>1577</v>
      </c>
      <c r="K342" s="274"/>
      <c r="L342" s="360"/>
      <c r="M342" s="50"/>
      <c r="N342" s="316">
        <f>SUM(Puntenklassement!D24)+(Puntenklassement!D25)+(Puntenklassement!D59)+(Puntenklassement!D65)+(Puntenklassement!D68)+(Puntenklassement!D82)+(Puntenklassement!D85)+(Puntenklassement!D99)</f>
        <v>1133</v>
      </c>
      <c r="O342" s="63" t="s">
        <v>4215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12" t="s">
        <v>866</v>
      </c>
      <c r="B343" s="63" t="s">
        <v>2547</v>
      </c>
      <c r="D343" s="480" t="s">
        <v>3925</v>
      </c>
      <c r="E343" s="247">
        <f>UCIRanking!B53</f>
        <v>23553.849999999959</v>
      </c>
      <c r="F343" s="247">
        <v>23451.699999999957</v>
      </c>
      <c r="G343" s="59">
        <f>SUM(E343-F343)</f>
        <v>102.15000000000146</v>
      </c>
      <c r="H343" s="441"/>
      <c r="I343" s="276" t="s">
        <v>22</v>
      </c>
      <c r="J343" s="63" t="s">
        <v>1578</v>
      </c>
      <c r="L343" s="50"/>
      <c r="N343" s="316">
        <f>SUM(Puntenklassement!D29)+(Puntenklassement!D43)+(Puntenklassement!D45)+(Puntenklassement!D84)+(Puntenklassement!D95)+(Puntenklassement!D104)+(Puntenklassement!D105)+(Puntenklassement!D114)</f>
        <v>1079</v>
      </c>
      <c r="O343" s="273" t="s">
        <v>4213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12" t="s">
        <v>867</v>
      </c>
      <c r="B344" s="63" t="s">
        <v>2557</v>
      </c>
      <c r="D344" s="480" t="s">
        <v>3927</v>
      </c>
      <c r="E344" s="247">
        <f>UCIRanking!B84</f>
        <v>23293.700000000004</v>
      </c>
      <c r="F344" s="247">
        <v>22973.800000000007</v>
      </c>
      <c r="G344" s="59">
        <f>SUM(E344-F344)</f>
        <v>319.89999999999782</v>
      </c>
      <c r="H344" s="441"/>
      <c r="I344" s="276" t="s">
        <v>24</v>
      </c>
      <c r="J344" s="63" t="s">
        <v>2685</v>
      </c>
      <c r="L344" s="50"/>
      <c r="N344" s="316">
        <f>SUM(Puntenklassement!D4)+(Puntenklassement!D26)+(Puntenklassement!D42)+(Puntenklassement!D58)+(Puntenklassement!D69)+(Puntenklassement!D70)+(Puntenklassement!D103)+(Puntenklassement!D106)</f>
        <v>1063</v>
      </c>
      <c r="O344" s="273" t="s">
        <v>4216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12" t="s">
        <v>868</v>
      </c>
      <c r="B345" s="63" t="s">
        <v>2546</v>
      </c>
      <c r="D345" s="480" t="s">
        <v>3928</v>
      </c>
      <c r="E345" s="247">
        <f>UCIRanking!B27</f>
        <v>22775.275000000016</v>
      </c>
      <c r="F345" s="247">
        <v>22824.900000000016</v>
      </c>
      <c r="G345" s="59">
        <f>SUM(E345-F345)</f>
        <v>-49.625</v>
      </c>
      <c r="H345" s="441"/>
      <c r="I345" s="276" t="s">
        <v>26</v>
      </c>
      <c r="J345" s="63" t="s">
        <v>4202</v>
      </c>
      <c r="L345" s="50"/>
      <c r="N345" s="316">
        <f>SUM(Puntenklassement!D7)+(Puntenklassement!D35)+(Puntenklassement!D44)+(Puntenklassement!D46)+(Puntenklassement!D50)+(Puntenklassement!D55)+(Puntenklassement!D81)+(Puntenklassement!D89)</f>
        <v>742</v>
      </c>
      <c r="O345" s="273" t="s">
        <v>4218</v>
      </c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12" t="s">
        <v>869</v>
      </c>
      <c r="B346" s="63" t="s">
        <v>180</v>
      </c>
      <c r="D346" s="480" t="s">
        <v>3929</v>
      </c>
      <c r="E346" s="247">
        <f>UCIRanking!B115</f>
        <v>22675.650000000016</v>
      </c>
      <c r="F346" s="247">
        <v>22543.400000000016</v>
      </c>
      <c r="G346" s="59">
        <f>SUM(E346-F346)</f>
        <v>132.25</v>
      </c>
      <c r="H346" s="441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 customHeight="1">
      <c r="A347" s="312" t="s">
        <v>870</v>
      </c>
      <c r="B347" s="63" t="s">
        <v>2564</v>
      </c>
      <c r="D347" s="480" t="s">
        <v>3931</v>
      </c>
      <c r="E347" s="247">
        <f>UCIRanking!B117</f>
        <v>22210.025000000041</v>
      </c>
      <c r="F347" s="247">
        <v>21929.800000000039</v>
      </c>
      <c r="G347" s="59">
        <f>SUM(E347-F347)</f>
        <v>280.22500000000218</v>
      </c>
      <c r="H347" s="441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63" customFormat="1" ht="15.75" customHeight="1">
      <c r="A348" s="312" t="s">
        <v>871</v>
      </c>
      <c r="B348" s="63" t="s">
        <v>2544</v>
      </c>
      <c r="D348" s="480" t="s">
        <v>3932</v>
      </c>
      <c r="E348" s="247">
        <f>UCIRanking!B33</f>
        <v>22000.950000000019</v>
      </c>
      <c r="F348" s="247">
        <v>21866.450000000019</v>
      </c>
      <c r="G348" s="59">
        <f>SUM(E348-F348)</f>
        <v>134.5</v>
      </c>
      <c r="H348" s="441"/>
      <c r="I348" s="312"/>
      <c r="J348" s="104" t="s">
        <v>4210</v>
      </c>
      <c r="R348" s="103"/>
      <c r="AA348" s="103"/>
      <c r="AJ348" s="103"/>
      <c r="AS348" s="103"/>
      <c r="BB348" s="103"/>
      <c r="BK348" s="103"/>
      <c r="BT348" s="103"/>
      <c r="CC348" s="103"/>
      <c r="CL348" s="103"/>
      <c r="CU348" s="103"/>
      <c r="DD348" s="103"/>
      <c r="DM348" s="103"/>
      <c r="DV348" s="103"/>
      <c r="EE348" s="103"/>
      <c r="EN348" s="103"/>
      <c r="EW348" s="103"/>
      <c r="FF348" s="103"/>
      <c r="FO348" s="103"/>
      <c r="FX348" s="103"/>
      <c r="GG348" s="103"/>
      <c r="GP348" s="103"/>
      <c r="GY348" s="103"/>
      <c r="HH348" s="103"/>
    </row>
    <row r="349" spans="1:216" s="63" customFormat="1" ht="15.75" customHeight="1">
      <c r="A349" s="312" t="s">
        <v>872</v>
      </c>
      <c r="B349" s="63" t="s">
        <v>2554</v>
      </c>
      <c r="D349" s="480" t="s">
        <v>3930</v>
      </c>
      <c r="E349" s="247">
        <f>UCIRanking!B135</f>
        <v>21997.02499999998</v>
      </c>
      <c r="F349" s="247">
        <v>22048.39999999998</v>
      </c>
      <c r="G349" s="59">
        <f>SUM(E349-F349)</f>
        <v>-51.375</v>
      </c>
      <c r="H349" s="441"/>
      <c r="I349" s="276"/>
      <c r="K349" s="28"/>
      <c r="M349" s="34" t="s">
        <v>148</v>
      </c>
      <c r="N349" s="34" t="s">
        <v>150</v>
      </c>
      <c r="R349" s="103"/>
      <c r="AA349" s="103"/>
      <c r="AJ349" s="103"/>
      <c r="AS349" s="103"/>
      <c r="BB349" s="103"/>
      <c r="BK349" s="103"/>
      <c r="BT349" s="103"/>
      <c r="CC349" s="103"/>
      <c r="CL349" s="103"/>
      <c r="CU349" s="103"/>
      <c r="DD349" s="103"/>
      <c r="DM349" s="103"/>
      <c r="DV349" s="103"/>
      <c r="EE349" s="103"/>
      <c r="EN349" s="103"/>
      <c r="EW349" s="103"/>
      <c r="FF349" s="103"/>
      <c r="FO349" s="103"/>
      <c r="FX349" s="103"/>
      <c r="GG349" s="103"/>
      <c r="GP349" s="103"/>
      <c r="GY349" s="103"/>
      <c r="HH349" s="103"/>
    </row>
    <row r="350" spans="1:216" s="63" customFormat="1" ht="15.75" customHeight="1">
      <c r="A350" s="312" t="s">
        <v>873</v>
      </c>
      <c r="B350" s="63" t="s">
        <v>2567</v>
      </c>
      <c r="D350" s="480" t="s">
        <v>3933</v>
      </c>
      <c r="E350" s="247">
        <f>UCIRanking!B49</f>
        <v>21676.825000000041</v>
      </c>
      <c r="F350" s="247">
        <v>21651.50000000004</v>
      </c>
      <c r="G350" s="59">
        <f>SUM(E350-F350)</f>
        <v>25.325000000000728</v>
      </c>
      <c r="H350" s="441"/>
      <c r="I350" s="312" t="s">
        <v>0</v>
      </c>
      <c r="J350" s="205" t="s">
        <v>3124</v>
      </c>
      <c r="K350" s="274"/>
      <c r="L350" s="375"/>
      <c r="M350" s="376" t="s">
        <v>135</v>
      </c>
      <c r="N350" s="279">
        <v>147</v>
      </c>
      <c r="R350" s="103"/>
      <c r="AA350" s="103"/>
      <c r="AJ350" s="103"/>
      <c r="AS350" s="103"/>
      <c r="BB350" s="103"/>
      <c r="BK350" s="103"/>
      <c r="BT350" s="103"/>
      <c r="CC350" s="103"/>
      <c r="CL350" s="103"/>
      <c r="CU350" s="103"/>
      <c r="DD350" s="103"/>
      <c r="DM350" s="103"/>
      <c r="DV350" s="103"/>
      <c r="EE350" s="103"/>
      <c r="EN350" s="103"/>
      <c r="EW350" s="103"/>
      <c r="FF350" s="103"/>
      <c r="FO350" s="103"/>
      <c r="FX350" s="103"/>
      <c r="GG350" s="103"/>
      <c r="GP350" s="103"/>
      <c r="GY350" s="103"/>
      <c r="HH350" s="103"/>
    </row>
    <row r="351" spans="1:216" s="63" customFormat="1" ht="15.75" customHeight="1">
      <c r="A351" s="312" t="s">
        <v>874</v>
      </c>
      <c r="B351" s="63" t="s">
        <v>2556</v>
      </c>
      <c r="D351" s="480" t="s">
        <v>3935</v>
      </c>
      <c r="E351" s="247">
        <f>UCIRanking!B70</f>
        <v>21467.825000000048</v>
      </c>
      <c r="F351" s="247">
        <v>21379.050000000047</v>
      </c>
      <c r="G351" s="59">
        <f>SUM(E351-F351)</f>
        <v>88.775000000001455</v>
      </c>
      <c r="H351" s="441"/>
      <c r="I351" s="312" t="s">
        <v>2</v>
      </c>
      <c r="J351" s="311" t="s">
        <v>1939</v>
      </c>
      <c r="K351" s="274"/>
      <c r="L351" s="375"/>
      <c r="M351" s="376" t="s">
        <v>135</v>
      </c>
      <c r="N351" s="279">
        <v>138</v>
      </c>
      <c r="R351" s="103"/>
      <c r="AA351" s="103"/>
      <c r="AJ351" s="103"/>
      <c r="AS351" s="103"/>
      <c r="BB351" s="103"/>
      <c r="BK351" s="103"/>
      <c r="BT351" s="103"/>
      <c r="CC351" s="103"/>
      <c r="CL351" s="103"/>
      <c r="CU351" s="103"/>
      <c r="DD351" s="103"/>
      <c r="DM351" s="103"/>
      <c r="DV351" s="103"/>
      <c r="EE351" s="103"/>
      <c r="EN351" s="103"/>
      <c r="EW351" s="103"/>
      <c r="FF351" s="103"/>
      <c r="FO351" s="103"/>
      <c r="FX351" s="103"/>
      <c r="GG351" s="103"/>
      <c r="GP351" s="103"/>
      <c r="GY351" s="103"/>
      <c r="HH351" s="103"/>
    </row>
    <row r="352" spans="1:216" s="63" customFormat="1" ht="15.75" customHeight="1">
      <c r="A352" s="312" t="s">
        <v>875</v>
      </c>
      <c r="B352" s="63" t="s">
        <v>2555</v>
      </c>
      <c r="D352" s="480" t="s">
        <v>3934</v>
      </c>
      <c r="E352" s="247">
        <f>UCIRanking!B153</f>
        <v>21373.774999999994</v>
      </c>
      <c r="F352" s="247">
        <v>21443.999999999993</v>
      </c>
      <c r="G352" s="59">
        <f>SUM(E352-F352)</f>
        <v>-70.224999999998545</v>
      </c>
      <c r="H352" s="441"/>
      <c r="I352" s="312" t="s">
        <v>3</v>
      </c>
      <c r="J352" s="311" t="s">
        <v>595</v>
      </c>
      <c r="K352" s="274"/>
      <c r="L352" s="375"/>
      <c r="M352" s="376" t="s">
        <v>135</v>
      </c>
      <c r="N352" s="279">
        <v>114</v>
      </c>
      <c r="R352" s="103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12" t="s">
        <v>876</v>
      </c>
      <c r="B353" s="63" t="s">
        <v>2552</v>
      </c>
      <c r="D353" s="480" t="s">
        <v>3936</v>
      </c>
      <c r="E353" s="247">
        <f>UCIRanking!B97</f>
        <v>21315.275000000009</v>
      </c>
      <c r="F353" s="247">
        <v>21239.800000000007</v>
      </c>
      <c r="G353" s="59">
        <f>SUM(E353-F353)</f>
        <v>75.475000000002183</v>
      </c>
      <c r="H353" s="441"/>
      <c r="I353" s="312" t="s">
        <v>5</v>
      </c>
      <c r="J353" s="205" t="s">
        <v>2405</v>
      </c>
      <c r="K353" s="377"/>
      <c r="L353" s="375"/>
      <c r="M353" s="376" t="s">
        <v>137</v>
      </c>
      <c r="N353" s="279">
        <v>99</v>
      </c>
      <c r="R353" s="103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12" t="s">
        <v>877</v>
      </c>
      <c r="B354" s="63" t="s">
        <v>2543</v>
      </c>
      <c r="D354" s="480" t="s">
        <v>3938</v>
      </c>
      <c r="E354" s="247">
        <f>UCIRanking!B24</f>
        <v>20934.899999999998</v>
      </c>
      <c r="F354" s="247">
        <v>20437.199999999993</v>
      </c>
      <c r="G354" s="59">
        <f>SUM(E354-F354)</f>
        <v>497.70000000000437</v>
      </c>
      <c r="H354" s="441"/>
      <c r="I354" s="312" t="s">
        <v>7</v>
      </c>
      <c r="J354" s="205" t="s">
        <v>2274</v>
      </c>
      <c r="K354" s="274"/>
      <c r="L354" s="375"/>
      <c r="M354" s="376" t="s">
        <v>134</v>
      </c>
      <c r="N354" s="279">
        <v>72</v>
      </c>
      <c r="R354" s="103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12" t="s">
        <v>878</v>
      </c>
      <c r="B355" s="63" t="s">
        <v>2545</v>
      </c>
      <c r="D355" s="480" t="s">
        <v>3937</v>
      </c>
      <c r="E355" s="247">
        <f>UCIRanking!B78</f>
        <v>20828.425000000017</v>
      </c>
      <c r="F355" s="247">
        <v>20759.000000000022</v>
      </c>
      <c r="G355" s="59">
        <f>SUM(E355-F355)</f>
        <v>69.424999999995634</v>
      </c>
      <c r="H355" s="441"/>
      <c r="I355" s="312" t="s">
        <v>8</v>
      </c>
      <c r="J355" s="311" t="s">
        <v>416</v>
      </c>
      <c r="K355" s="274"/>
      <c r="L355" s="375"/>
      <c r="M355" s="376" t="s">
        <v>136</v>
      </c>
      <c r="N355" s="279">
        <v>72</v>
      </c>
      <c r="R355" s="103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12" t="s">
        <v>879</v>
      </c>
      <c r="B356" s="63" t="s">
        <v>2540</v>
      </c>
      <c r="D356" s="480" t="s">
        <v>3939</v>
      </c>
      <c r="E356" s="247">
        <f>UCIRanking!B141</f>
        <v>20042.374999999985</v>
      </c>
      <c r="F356" s="247">
        <v>20097.199999999983</v>
      </c>
      <c r="G356" s="59">
        <f>SUM(E356-F356)</f>
        <v>-54.82499999999709</v>
      </c>
      <c r="H356" s="441"/>
      <c r="I356" s="312" t="s">
        <v>10</v>
      </c>
      <c r="J356" s="205" t="s">
        <v>2299</v>
      </c>
      <c r="K356" s="274"/>
      <c r="L356" s="375"/>
      <c r="M356" s="376" t="s">
        <v>130</v>
      </c>
      <c r="N356" s="279">
        <v>64</v>
      </c>
      <c r="R356" s="103"/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12" t="s">
        <v>880</v>
      </c>
      <c r="B357" s="63" t="s">
        <v>2558</v>
      </c>
      <c r="D357" s="480" t="s">
        <v>3941</v>
      </c>
      <c r="E357" s="247">
        <f>UCIRanking!B105</f>
        <v>19923.000000000011</v>
      </c>
      <c r="F357" s="247">
        <v>19815.750000000011</v>
      </c>
      <c r="G357" s="59">
        <f>SUM(E357-F357)</f>
        <v>107.25</v>
      </c>
      <c r="H357" s="441"/>
      <c r="I357" s="312" t="s">
        <v>12</v>
      </c>
      <c r="J357" s="311" t="s">
        <v>778</v>
      </c>
      <c r="K357" s="375"/>
      <c r="L357" s="375"/>
      <c r="M357" s="376" t="s">
        <v>137</v>
      </c>
      <c r="N357" s="279">
        <v>61</v>
      </c>
      <c r="R357" s="103"/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12" t="s">
        <v>2231</v>
      </c>
      <c r="B358" s="63" t="s">
        <v>2548</v>
      </c>
      <c r="D358" s="480" t="s">
        <v>3940</v>
      </c>
      <c r="E358" s="247">
        <f>UCIRanking!B47</f>
        <v>19898.52499999998</v>
      </c>
      <c r="F358" s="247">
        <v>19845.89999999998</v>
      </c>
      <c r="G358" s="59">
        <f>SUM(E358-F358)</f>
        <v>52.625</v>
      </c>
      <c r="H358" s="441"/>
      <c r="I358" s="312" t="s">
        <v>14</v>
      </c>
      <c r="J358" s="311" t="s">
        <v>413</v>
      </c>
      <c r="K358" s="375"/>
      <c r="L358" s="375"/>
      <c r="M358" s="376" t="s">
        <v>139</v>
      </c>
      <c r="N358" s="279">
        <v>49</v>
      </c>
      <c r="R358" s="103"/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12" t="s">
        <v>2516</v>
      </c>
      <c r="B359" s="63" t="s">
        <v>2568</v>
      </c>
      <c r="D359" s="480" t="s">
        <v>3942</v>
      </c>
      <c r="E359" s="247">
        <f>UCIRanking!B154</f>
        <v>19511.375000000011</v>
      </c>
      <c r="F359" s="247">
        <v>19575.600000000009</v>
      </c>
      <c r="G359" s="59">
        <f>SUM(E359-F359)</f>
        <v>-64.224999999998545</v>
      </c>
      <c r="H359" s="441"/>
      <c r="I359" s="312" t="s">
        <v>16</v>
      </c>
      <c r="J359" s="311" t="s">
        <v>1991</v>
      </c>
      <c r="K359" s="377"/>
      <c r="L359" s="375"/>
      <c r="M359" s="376" t="s">
        <v>137</v>
      </c>
      <c r="N359" s="279">
        <v>47</v>
      </c>
      <c r="R359" s="103"/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12" t="s">
        <v>2517</v>
      </c>
      <c r="B360" s="63" t="s">
        <v>2553</v>
      </c>
      <c r="D360" s="480" t="s">
        <v>3943</v>
      </c>
      <c r="E360" s="247">
        <f>UCIRanking!B6</f>
        <v>18214.274999999994</v>
      </c>
      <c r="F360" s="247">
        <v>18222.299999999996</v>
      </c>
      <c r="G360" s="59">
        <f>SUM(E360-F360)</f>
        <v>-8.0250000000014552</v>
      </c>
      <c r="H360" s="441"/>
      <c r="I360" s="312" t="s">
        <v>18</v>
      </c>
      <c r="J360" s="205" t="s">
        <v>3084</v>
      </c>
      <c r="K360" s="375"/>
      <c r="L360" s="375"/>
      <c r="M360" s="376" t="s">
        <v>130</v>
      </c>
      <c r="N360" s="279">
        <v>44</v>
      </c>
      <c r="R360" s="103"/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12" t="s">
        <v>2518</v>
      </c>
      <c r="B361" s="63" t="s">
        <v>2551</v>
      </c>
      <c r="D361" s="480" t="s">
        <v>4301</v>
      </c>
      <c r="E361" s="247">
        <f>UCIRanking!B50</f>
        <v>15766.849999999975</v>
      </c>
      <c r="F361" s="247">
        <v>15787.899999999974</v>
      </c>
      <c r="G361" s="59">
        <f>SUM(E361-F361)</f>
        <v>-21.049999999999272</v>
      </c>
      <c r="H361" s="441"/>
      <c r="I361" s="312" t="s">
        <v>20</v>
      </c>
      <c r="J361" s="311" t="s">
        <v>635</v>
      </c>
      <c r="K361" s="375"/>
      <c r="L361" s="375"/>
      <c r="M361" s="376" t="s">
        <v>135</v>
      </c>
      <c r="N361" s="279">
        <v>40</v>
      </c>
      <c r="R361" s="103"/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12" t="s">
        <v>2519</v>
      </c>
      <c r="B362" s="273" t="s">
        <v>1904</v>
      </c>
      <c r="D362" s="480" t="s">
        <v>4302</v>
      </c>
      <c r="E362" s="247">
        <f>UCIRanking!B152</f>
        <v>15287.475000000002</v>
      </c>
      <c r="F362" s="247">
        <v>15287.475000000002</v>
      </c>
      <c r="G362" s="59">
        <f>SUM(E362-F362)</f>
        <v>0</v>
      </c>
      <c r="H362" s="441"/>
      <c r="I362" s="312" t="s">
        <v>22</v>
      </c>
      <c r="J362" s="205" t="s">
        <v>4512</v>
      </c>
      <c r="N362" s="279">
        <v>38</v>
      </c>
      <c r="R362" s="103"/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12" t="s">
        <v>2520</v>
      </c>
      <c r="B363" s="273" t="s">
        <v>1903</v>
      </c>
      <c r="D363" s="480" t="s">
        <v>4303</v>
      </c>
      <c r="E363" s="247">
        <f>UCIRanking!B145</f>
        <v>15233.324999999917</v>
      </c>
      <c r="F363" s="247">
        <v>15233.324999999917</v>
      </c>
      <c r="G363" s="59">
        <f>SUM(E363-F363)</f>
        <v>0</v>
      </c>
      <c r="H363" s="441"/>
      <c r="I363" s="312" t="s">
        <v>24</v>
      </c>
      <c r="J363" s="311" t="s">
        <v>499</v>
      </c>
      <c r="K363" s="375"/>
      <c r="L363" s="375"/>
      <c r="M363" s="376" t="s">
        <v>134</v>
      </c>
      <c r="N363" s="279">
        <v>34</v>
      </c>
      <c r="R363" s="103"/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12" t="s">
        <v>2521</v>
      </c>
      <c r="B364" s="63" t="s">
        <v>2541</v>
      </c>
      <c r="D364" s="480" t="s">
        <v>4305</v>
      </c>
      <c r="E364" s="247">
        <f>UCIRanking!B125</f>
        <v>14973.700000000019</v>
      </c>
      <c r="F364" s="247">
        <v>14681.700000000019</v>
      </c>
      <c r="G364" s="59">
        <f>SUM(E364-F364)</f>
        <v>292</v>
      </c>
      <c r="H364" s="441"/>
      <c r="I364" s="312" t="s">
        <v>26</v>
      </c>
      <c r="J364" s="311" t="s">
        <v>922</v>
      </c>
      <c r="K364" s="377"/>
      <c r="L364" s="375"/>
      <c r="M364" s="376" t="s">
        <v>137</v>
      </c>
      <c r="N364" s="279">
        <v>31</v>
      </c>
      <c r="R364" s="103"/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12" t="s">
        <v>2522</v>
      </c>
      <c r="B365" s="273" t="s">
        <v>6</v>
      </c>
      <c r="C365" s="9"/>
      <c r="D365" s="480" t="s">
        <v>4304</v>
      </c>
      <c r="E365" s="247">
        <f>UCIRanking!B133</f>
        <v>14657.349999999977</v>
      </c>
      <c r="F365" s="247">
        <v>14731.024999999978</v>
      </c>
      <c r="G365" s="59">
        <f>SUM(E365-F365)</f>
        <v>-73.675000000001091</v>
      </c>
      <c r="H365" s="441"/>
      <c r="I365" s="312" t="s">
        <v>28</v>
      </c>
      <c r="J365" s="311" t="s">
        <v>784</v>
      </c>
      <c r="K365" s="274"/>
      <c r="L365" s="375"/>
      <c r="M365" s="376" t="s">
        <v>132</v>
      </c>
      <c r="N365" s="279">
        <v>30</v>
      </c>
      <c r="R365" s="103"/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12" t="s">
        <v>2523</v>
      </c>
      <c r="B366" s="218" t="s">
        <v>1551</v>
      </c>
      <c r="C366" s="9"/>
      <c r="D366" s="480" t="s">
        <v>4267</v>
      </c>
      <c r="E366" s="247">
        <f>UCIRanking!B142</f>
        <v>14106.374999999922</v>
      </c>
      <c r="F366" s="247">
        <v>14144.324999999923</v>
      </c>
      <c r="G366" s="59">
        <f>SUM(E366-F366)</f>
        <v>-37.950000000000728</v>
      </c>
      <c r="H366" s="441"/>
      <c r="I366" s="312" t="s">
        <v>30</v>
      </c>
      <c r="J366" s="205" t="s">
        <v>3408</v>
      </c>
      <c r="K366" s="375"/>
      <c r="L366" s="375"/>
      <c r="M366" s="376" t="s">
        <v>129</v>
      </c>
      <c r="N366" s="279">
        <v>29</v>
      </c>
      <c r="R366" s="103"/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12" t="s">
        <v>2524</v>
      </c>
      <c r="B367" s="273" t="s">
        <v>19</v>
      </c>
      <c r="C367" s="9"/>
      <c r="D367" s="480" t="s">
        <v>4306</v>
      </c>
      <c r="E367" s="247">
        <f>UCIRanking!B139</f>
        <v>13688.574999999937</v>
      </c>
      <c r="F367" s="247">
        <v>13794.74999999994</v>
      </c>
      <c r="G367" s="59">
        <f>SUM(E367-F367)</f>
        <v>-106.17500000000291</v>
      </c>
      <c r="H367" s="441"/>
      <c r="I367" s="312" t="s">
        <v>32</v>
      </c>
      <c r="J367" s="205" t="s">
        <v>2408</v>
      </c>
      <c r="K367" s="274"/>
      <c r="L367" s="375"/>
      <c r="M367" s="376" t="s">
        <v>129</v>
      </c>
      <c r="N367" s="279">
        <v>27</v>
      </c>
      <c r="R367" s="103"/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12" t="s">
        <v>2525</v>
      </c>
      <c r="B368" s="273" t="s">
        <v>1884</v>
      </c>
      <c r="C368" s="212"/>
      <c r="D368" s="480" t="s">
        <v>4268</v>
      </c>
      <c r="E368" s="247">
        <f>UCIRanking!B134</f>
        <v>9941.5499999999047</v>
      </c>
      <c r="F368" s="247">
        <v>9941.5499999999047</v>
      </c>
      <c r="G368" s="59">
        <f>SUM(E368-F368)</f>
        <v>0</v>
      </c>
      <c r="H368" s="441"/>
      <c r="I368" s="312" t="s">
        <v>34</v>
      </c>
      <c r="J368" s="205" t="s">
        <v>2056</v>
      </c>
      <c r="K368" s="377"/>
      <c r="L368" s="375"/>
      <c r="M368" s="376" t="s">
        <v>137</v>
      </c>
      <c r="N368" s="279">
        <v>24</v>
      </c>
      <c r="R368" s="103"/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12" t="s">
        <v>2526</v>
      </c>
      <c r="B369" s="273" t="s">
        <v>29</v>
      </c>
      <c r="C369" s="103"/>
      <c r="D369" s="480" t="s">
        <v>4269</v>
      </c>
      <c r="E369" s="247">
        <f>UCIRanking!B148</f>
        <v>8951.9749999999876</v>
      </c>
      <c r="F369" s="247">
        <v>8951.9749999999876</v>
      </c>
      <c r="G369" s="59">
        <f>SUM(E369-F369)</f>
        <v>0</v>
      </c>
      <c r="H369" s="441"/>
      <c r="I369" s="312" t="s">
        <v>36</v>
      </c>
      <c r="J369" s="205" t="s">
        <v>2317</v>
      </c>
      <c r="K369" s="375"/>
      <c r="L369" s="375"/>
      <c r="M369" s="376" t="s">
        <v>140</v>
      </c>
      <c r="N369" s="279">
        <v>24</v>
      </c>
      <c r="R369" s="103"/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63" customFormat="1" ht="15.75" customHeight="1">
      <c r="A370" s="312" t="s">
        <v>2527</v>
      </c>
      <c r="B370" s="63" t="s">
        <v>701</v>
      </c>
      <c r="C370" s="103"/>
      <c r="D370" s="480" t="s">
        <v>3967</v>
      </c>
      <c r="E370" s="247">
        <f>UCIRanking!B138</f>
        <v>3743.5749999999894</v>
      </c>
      <c r="F370" s="247">
        <v>3861.8749999999895</v>
      </c>
      <c r="G370" s="59">
        <f>SUM(E370-F370)</f>
        <v>-118.30000000000018</v>
      </c>
      <c r="H370" s="441"/>
      <c r="I370" s="312" t="s">
        <v>38</v>
      </c>
      <c r="J370" s="311" t="s">
        <v>490</v>
      </c>
      <c r="K370" s="375"/>
      <c r="L370" s="375"/>
      <c r="M370" s="376" t="s">
        <v>135</v>
      </c>
      <c r="N370" s="279">
        <v>23</v>
      </c>
      <c r="R370" s="103"/>
      <c r="AA370" s="103"/>
      <c r="AJ370" s="103"/>
      <c r="AS370" s="103"/>
      <c r="BB370" s="103"/>
      <c r="BK370" s="103"/>
      <c r="BT370" s="103"/>
      <c r="CC370" s="103"/>
      <c r="CL370" s="103"/>
      <c r="CU370" s="103"/>
      <c r="DD370" s="103"/>
      <c r="DM370" s="103"/>
      <c r="DV370" s="103"/>
      <c r="EE370" s="103"/>
      <c r="EN370" s="103"/>
      <c r="EW370" s="103"/>
      <c r="FF370" s="103"/>
      <c r="FO370" s="103"/>
      <c r="FX370" s="103"/>
      <c r="GG370" s="103"/>
      <c r="GP370" s="103"/>
      <c r="GY370" s="103"/>
      <c r="HH370" s="103"/>
    </row>
    <row r="371" spans="1:216" s="63" customFormat="1" ht="15.75" customHeight="1">
      <c r="A371" s="312" t="s">
        <v>2528</v>
      </c>
      <c r="B371" s="63" t="s">
        <v>1547</v>
      </c>
      <c r="D371" s="480" t="s">
        <v>3968</v>
      </c>
      <c r="E371" s="247">
        <f>UCIRanking!B140</f>
        <v>3671.3999999999737</v>
      </c>
      <c r="F371" s="247">
        <v>3721.1249999999741</v>
      </c>
      <c r="G371" s="59">
        <f>SUM(E371-F371)</f>
        <v>-49.725000000000364</v>
      </c>
      <c r="H371" s="441"/>
      <c r="I371" s="312" t="s">
        <v>145</v>
      </c>
      <c r="J371" s="311" t="s">
        <v>468</v>
      </c>
      <c r="K371" s="375"/>
      <c r="L371" s="375"/>
      <c r="M371" s="376" t="s">
        <v>140</v>
      </c>
      <c r="N371" s="279">
        <v>20</v>
      </c>
      <c r="R371" s="103"/>
      <c r="AA371" s="103"/>
      <c r="AJ371" s="103"/>
      <c r="AS371" s="103"/>
      <c r="BB371" s="103"/>
      <c r="BK371" s="103"/>
      <c r="BT371" s="103"/>
      <c r="CC371" s="103"/>
      <c r="CL371" s="103"/>
      <c r="CU371" s="103"/>
      <c r="DD371" s="103"/>
      <c r="DM371" s="103"/>
      <c r="DV371" s="103"/>
      <c r="EE371" s="103"/>
      <c r="EN371" s="103"/>
      <c r="EW371" s="103"/>
      <c r="FF371" s="103"/>
      <c r="FO371" s="103"/>
      <c r="FX371" s="103"/>
      <c r="GG371" s="103"/>
      <c r="GP371" s="103"/>
      <c r="GY371" s="103"/>
      <c r="HH371" s="103"/>
    </row>
    <row r="372" spans="1:216" s="63" customFormat="1" ht="15.75" customHeight="1">
      <c r="A372" s="312" t="s">
        <v>2529</v>
      </c>
      <c r="B372" s="63" t="s">
        <v>726</v>
      </c>
      <c r="C372" s="103"/>
      <c r="D372" s="480" t="s">
        <v>3969</v>
      </c>
      <c r="E372" s="247">
        <f>UCIRanking!B131</f>
        <v>3366.7624999999944</v>
      </c>
      <c r="F372" s="247">
        <v>3480.8124999999945</v>
      </c>
      <c r="G372" s="59">
        <f>SUM(E372-F372)</f>
        <v>-114.05000000000018</v>
      </c>
      <c r="H372" s="441"/>
      <c r="I372" s="312" t="s">
        <v>146</v>
      </c>
      <c r="J372" s="311" t="s">
        <v>421</v>
      </c>
      <c r="K372" s="378"/>
      <c r="L372" s="378"/>
      <c r="M372" s="376" t="s">
        <v>140</v>
      </c>
      <c r="N372" s="279">
        <v>20</v>
      </c>
      <c r="R372" s="103"/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.75" customHeight="1">
      <c r="A373" s="312" t="s">
        <v>2530</v>
      </c>
      <c r="B373" s="63" t="s">
        <v>158</v>
      </c>
      <c r="C373" s="103"/>
      <c r="D373" s="480" t="s">
        <v>3971</v>
      </c>
      <c r="E373" s="247">
        <f>UCIRanking!B151</f>
        <v>3327.4749999999945</v>
      </c>
      <c r="F373" s="247">
        <v>3439.1749999999947</v>
      </c>
      <c r="G373" s="59">
        <f>SUM(E373-F373)</f>
        <v>-111.70000000000027</v>
      </c>
      <c r="H373" s="441"/>
      <c r="I373" s="276" t="s">
        <v>147</v>
      </c>
      <c r="J373" s="311" t="s">
        <v>461</v>
      </c>
      <c r="K373" s="375"/>
      <c r="L373" s="375"/>
      <c r="M373" s="376" t="s">
        <v>134</v>
      </c>
      <c r="N373" s="279">
        <v>19</v>
      </c>
      <c r="R373" s="103"/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.75" customHeight="1">
      <c r="A374" s="312" t="s">
        <v>2531</v>
      </c>
      <c r="B374" s="273" t="s">
        <v>35</v>
      </c>
      <c r="C374" s="103"/>
      <c r="D374" s="480" t="s">
        <v>3970</v>
      </c>
      <c r="E374" s="247">
        <f>UCIRanking!B157</f>
        <v>3311.1625000000017</v>
      </c>
      <c r="F374" s="247">
        <v>3469.6875000000014</v>
      </c>
      <c r="G374" s="59">
        <f>SUM(E374-F374)</f>
        <v>-158.52499999999964</v>
      </c>
      <c r="H374" s="441"/>
      <c r="I374" s="312" t="s">
        <v>151</v>
      </c>
      <c r="J374" s="205" t="s">
        <v>3323</v>
      </c>
      <c r="K374" s="375"/>
      <c r="L374" s="375"/>
      <c r="M374" s="376" t="s">
        <v>129</v>
      </c>
      <c r="N374" s="279">
        <v>18</v>
      </c>
      <c r="R374" s="103"/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.75" customHeight="1">
      <c r="A375" s="312" t="s">
        <v>2532</v>
      </c>
      <c r="B375" s="218" t="s">
        <v>1564</v>
      </c>
      <c r="D375" s="480" t="s">
        <v>3972</v>
      </c>
      <c r="E375" s="247">
        <f>UCIRanking!B160</f>
        <v>3277.1999999999821</v>
      </c>
      <c r="F375" s="247">
        <v>3334.7749999999819</v>
      </c>
      <c r="G375" s="59">
        <f>SUM(E375-F375)</f>
        <v>-57.574999999999818</v>
      </c>
      <c r="H375" s="441"/>
      <c r="I375" s="312" t="s">
        <v>157</v>
      </c>
      <c r="J375" s="311" t="s">
        <v>438</v>
      </c>
      <c r="K375" s="274"/>
      <c r="L375" s="375"/>
      <c r="M375" s="376" t="s">
        <v>132</v>
      </c>
      <c r="N375" s="279">
        <v>18</v>
      </c>
      <c r="R375" s="103"/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.75" customHeight="1">
      <c r="A376" s="312" t="s">
        <v>2533</v>
      </c>
      <c r="B376" s="218" t="s">
        <v>1557</v>
      </c>
      <c r="D376" s="480" t="s">
        <v>3973</v>
      </c>
      <c r="E376" s="247">
        <f>UCIRanking!B144</f>
        <v>3235.200000000003</v>
      </c>
      <c r="F376" s="247">
        <v>3310.325000000003</v>
      </c>
      <c r="G376" s="59">
        <f>SUM(E376-F376)</f>
        <v>-75.125</v>
      </c>
      <c r="H376" s="441"/>
      <c r="I376" s="312" t="s">
        <v>159</v>
      </c>
      <c r="J376" s="311" t="s">
        <v>590</v>
      </c>
      <c r="K376" s="375"/>
      <c r="L376" s="375"/>
      <c r="M376" s="1" t="s">
        <v>131</v>
      </c>
      <c r="N376" s="279">
        <v>18</v>
      </c>
      <c r="R376" s="103"/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.75" customHeight="1">
      <c r="A377" s="312" t="s">
        <v>2534</v>
      </c>
      <c r="B377" s="218" t="s">
        <v>1556</v>
      </c>
      <c r="D377" s="480" t="s">
        <v>3974</v>
      </c>
      <c r="E377" s="247">
        <f>UCIRanking!B146</f>
        <v>3161.7750000000055</v>
      </c>
      <c r="F377" s="247">
        <v>3231.1500000000055</v>
      </c>
      <c r="G377" s="59">
        <f>SUM(E377-F377)</f>
        <v>-69.375</v>
      </c>
      <c r="H377" s="441"/>
      <c r="I377" s="312" t="s">
        <v>160</v>
      </c>
      <c r="J377" s="205" t="s">
        <v>2462</v>
      </c>
      <c r="N377" s="279">
        <v>18</v>
      </c>
      <c r="R377" s="103"/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.75" customHeight="1">
      <c r="A378" s="312" t="s">
        <v>2535</v>
      </c>
      <c r="B378" s="218" t="s">
        <v>1581</v>
      </c>
      <c r="D378" s="480" t="s">
        <v>3976</v>
      </c>
      <c r="E378" s="247">
        <f>UCIRanking!B156</f>
        <v>3138.2250000000122</v>
      </c>
      <c r="F378" s="247">
        <v>3192.1000000000122</v>
      </c>
      <c r="G378" s="59">
        <f>SUM(E378-F378)</f>
        <v>-53.875</v>
      </c>
      <c r="H378" s="441"/>
      <c r="I378" s="312" t="s">
        <v>161</v>
      </c>
      <c r="J378" s="311" t="s">
        <v>543</v>
      </c>
      <c r="K378" s="375"/>
      <c r="L378" s="375"/>
      <c r="M378" s="376" t="s">
        <v>136</v>
      </c>
      <c r="N378" s="279">
        <v>16</v>
      </c>
      <c r="R378" s="103"/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.75" customHeight="1">
      <c r="A379" s="312" t="s">
        <v>2536</v>
      </c>
      <c r="B379" s="273" t="s">
        <v>4</v>
      </c>
      <c r="C379" s="103"/>
      <c r="D379" s="480" t="s">
        <v>3975</v>
      </c>
      <c r="E379" s="247">
        <f>UCIRanking!B132</f>
        <v>3126.6749999999979</v>
      </c>
      <c r="F379" s="247">
        <v>3222.2499999999977</v>
      </c>
      <c r="G379" s="59">
        <f>SUM(E379-F379)</f>
        <v>-95.574999999999818</v>
      </c>
      <c r="H379" s="441"/>
      <c r="I379" s="312" t="s">
        <v>163</v>
      </c>
      <c r="J379" s="205" t="s">
        <v>2454</v>
      </c>
      <c r="K379" s="375"/>
      <c r="L379" s="375"/>
      <c r="M379" s="376" t="s">
        <v>129</v>
      </c>
      <c r="N379" s="279">
        <v>15</v>
      </c>
      <c r="R379" s="103"/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.75" customHeight="1">
      <c r="A380" s="312" t="s">
        <v>2537</v>
      </c>
      <c r="B380" s="218" t="s">
        <v>1554</v>
      </c>
      <c r="D380" s="480" t="s">
        <v>3977</v>
      </c>
      <c r="E380" s="247">
        <f>UCIRanking!B150</f>
        <v>2769.2750000000233</v>
      </c>
      <c r="F380" s="247">
        <v>2829.1250000000236</v>
      </c>
      <c r="G380" s="59">
        <f>SUM(E380-F380)</f>
        <v>-59.850000000000364</v>
      </c>
      <c r="H380" s="441"/>
      <c r="I380" s="276" t="s">
        <v>274</v>
      </c>
      <c r="J380" s="205" t="s">
        <v>3324</v>
      </c>
      <c r="K380" s="375"/>
      <c r="L380" s="375"/>
      <c r="M380" s="376" t="s">
        <v>130</v>
      </c>
      <c r="N380" s="279">
        <v>15</v>
      </c>
      <c r="R380" s="103"/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.75" customHeight="1">
      <c r="A381" s="312" t="s">
        <v>2538</v>
      </c>
      <c r="B381" s="63" t="s">
        <v>4009</v>
      </c>
      <c r="D381" s="481" t="s">
        <v>3981</v>
      </c>
      <c r="E381" s="247">
        <f>UCIRanking!B116</f>
        <v>637.1</v>
      </c>
      <c r="F381" s="247">
        <v>0</v>
      </c>
      <c r="G381" s="59">
        <f>SUM(E381-F381)</f>
        <v>637.1</v>
      </c>
      <c r="H381" s="441"/>
      <c r="I381" s="276" t="s">
        <v>275</v>
      </c>
      <c r="J381" s="311" t="s">
        <v>931</v>
      </c>
      <c r="K381" s="274"/>
      <c r="L381" s="375"/>
      <c r="M381" s="1" t="s">
        <v>131</v>
      </c>
      <c r="N381" s="279">
        <v>15</v>
      </c>
      <c r="R381" s="103"/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.75" customHeight="1">
      <c r="A382" s="312" t="s">
        <v>2539</v>
      </c>
      <c r="B382" s="63" t="s">
        <v>4186</v>
      </c>
      <c r="D382" s="481" t="s">
        <v>4188</v>
      </c>
      <c r="E382" s="247">
        <f>UCIRanking!B101</f>
        <v>589.9</v>
      </c>
      <c r="F382" s="247">
        <v>0</v>
      </c>
      <c r="G382" s="59">
        <f>SUM(E382-F382)</f>
        <v>589.9</v>
      </c>
      <c r="H382" s="441"/>
      <c r="I382" s="276" t="s">
        <v>276</v>
      </c>
      <c r="J382" s="311" t="s">
        <v>534</v>
      </c>
      <c r="K382" s="377"/>
      <c r="L382" s="375"/>
      <c r="M382" s="376" t="s">
        <v>137</v>
      </c>
      <c r="N382" s="279">
        <v>15</v>
      </c>
      <c r="R382" s="103"/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.75" customHeight="1">
      <c r="A383" s="312" t="s">
        <v>2687</v>
      </c>
      <c r="B383" s="63" t="s">
        <v>4032</v>
      </c>
      <c r="D383" s="481" t="s">
        <v>4005</v>
      </c>
      <c r="E383" s="247">
        <f>UCIRanking!B55</f>
        <v>586</v>
      </c>
      <c r="F383" s="247">
        <v>0</v>
      </c>
      <c r="G383" s="59">
        <f>SUM(E383-F383)</f>
        <v>586</v>
      </c>
      <c r="H383" s="441"/>
      <c r="I383" s="276" t="s">
        <v>277</v>
      </c>
      <c r="J383" s="311" t="s">
        <v>622</v>
      </c>
      <c r="K383" s="375"/>
      <c r="L383" s="375"/>
      <c r="M383" s="376" t="s">
        <v>137</v>
      </c>
      <c r="N383" s="279">
        <v>15</v>
      </c>
      <c r="R383" s="103"/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.75" customHeight="1">
      <c r="A384" s="312" t="s">
        <v>2688</v>
      </c>
      <c r="B384" s="63" t="s">
        <v>4029</v>
      </c>
      <c r="D384" s="481" t="s">
        <v>4002</v>
      </c>
      <c r="E384" s="247">
        <f>UCIRanking!B121</f>
        <v>534.70000000000005</v>
      </c>
      <c r="F384" s="247">
        <v>0</v>
      </c>
      <c r="G384" s="59">
        <f>SUM(E384-F384)</f>
        <v>534.70000000000005</v>
      </c>
      <c r="H384" s="441"/>
      <c r="I384" s="276" t="s">
        <v>692</v>
      </c>
      <c r="J384" s="205" t="s">
        <v>3081</v>
      </c>
      <c r="K384" s="375"/>
      <c r="L384" s="375"/>
      <c r="M384" s="376" t="s">
        <v>129</v>
      </c>
      <c r="N384" s="279">
        <v>13</v>
      </c>
      <c r="R384" s="103"/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.75" customHeight="1">
      <c r="A385" s="312" t="s">
        <v>2689</v>
      </c>
      <c r="B385" s="63" t="s">
        <v>4027</v>
      </c>
      <c r="D385" s="481" t="s">
        <v>4000</v>
      </c>
      <c r="E385" s="247">
        <f>UCIRanking!B122</f>
        <v>526.20000000000005</v>
      </c>
      <c r="F385" s="247">
        <v>0</v>
      </c>
      <c r="G385" s="59">
        <f>SUM(E385-F385)</f>
        <v>526.20000000000005</v>
      </c>
      <c r="H385" s="441"/>
      <c r="I385" s="276" t="s">
        <v>693</v>
      </c>
      <c r="J385" s="205" t="s">
        <v>3033</v>
      </c>
      <c r="K385" s="375"/>
      <c r="L385" s="375"/>
      <c r="M385" s="376" t="s">
        <v>129</v>
      </c>
      <c r="N385" s="279">
        <v>12</v>
      </c>
      <c r="R385" s="103"/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.75" customHeight="1">
      <c r="A386" s="312" t="s">
        <v>3944</v>
      </c>
      <c r="B386" s="63" t="s">
        <v>4019</v>
      </c>
      <c r="D386" s="481" t="s">
        <v>3992</v>
      </c>
      <c r="E386" s="247">
        <f>UCIRanking!B30</f>
        <v>525.5</v>
      </c>
      <c r="F386" s="247">
        <v>0</v>
      </c>
      <c r="G386" s="59">
        <f>SUM(E386-F386)</f>
        <v>525.5</v>
      </c>
      <c r="H386" s="441"/>
      <c r="I386" s="276" t="s">
        <v>694</v>
      </c>
      <c r="J386" s="205" t="s">
        <v>2484</v>
      </c>
      <c r="K386" s="375"/>
      <c r="L386" s="375"/>
      <c r="M386" s="376" t="s">
        <v>129</v>
      </c>
      <c r="N386" s="279">
        <v>11</v>
      </c>
      <c r="R386" s="103"/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63" customFormat="1" ht="15.75" customHeight="1">
      <c r="A387" s="312" t="s">
        <v>3945</v>
      </c>
      <c r="B387" s="63" t="s">
        <v>4021</v>
      </c>
      <c r="D387" s="481" t="s">
        <v>3994</v>
      </c>
      <c r="E387" s="247">
        <f>UCIRanking!B112</f>
        <v>501.20000000000005</v>
      </c>
      <c r="F387" s="247">
        <v>0</v>
      </c>
      <c r="G387" s="59">
        <f>SUM(E387-F387)</f>
        <v>501.20000000000005</v>
      </c>
      <c r="H387" s="441"/>
      <c r="I387" s="276" t="s">
        <v>696</v>
      </c>
      <c r="J387" s="311" t="s">
        <v>1937</v>
      </c>
      <c r="K387" s="274"/>
      <c r="L387" s="375"/>
      <c r="M387" s="376" t="s">
        <v>135</v>
      </c>
      <c r="N387" s="279">
        <v>11</v>
      </c>
      <c r="R387" s="103"/>
      <c r="AA387" s="103"/>
      <c r="AJ387" s="103"/>
      <c r="AS387" s="103"/>
      <c r="BB387" s="103"/>
      <c r="BK387" s="103"/>
      <c r="BT387" s="103"/>
      <c r="CC387" s="103"/>
      <c r="CL387" s="103"/>
      <c r="CU387" s="103"/>
      <c r="DD387" s="103"/>
      <c r="DM387" s="103"/>
      <c r="DV387" s="103"/>
      <c r="EE387" s="103"/>
      <c r="EN387" s="103"/>
      <c r="EW387" s="103"/>
      <c r="FF387" s="103"/>
      <c r="FO387" s="103"/>
      <c r="FX387" s="103"/>
      <c r="GG387" s="103"/>
      <c r="GP387" s="103"/>
      <c r="GY387" s="103"/>
      <c r="HH387" s="103"/>
    </row>
    <row r="388" spans="1:216" s="63" customFormat="1" ht="15.75" customHeight="1">
      <c r="A388" s="312" t="s">
        <v>3946</v>
      </c>
      <c r="B388" s="63" t="s">
        <v>4011</v>
      </c>
      <c r="D388" s="481" t="s">
        <v>3983</v>
      </c>
      <c r="E388" s="247">
        <f>UCIRanking!B74</f>
        <v>492</v>
      </c>
      <c r="F388" s="247">
        <v>0</v>
      </c>
      <c r="G388" s="59">
        <f>SUM(E388-F388)</f>
        <v>492</v>
      </c>
      <c r="H388" s="441"/>
      <c r="I388" s="276" t="s">
        <v>702</v>
      </c>
      <c r="J388" s="311" t="s">
        <v>581</v>
      </c>
      <c r="K388" s="377"/>
      <c r="L388" s="375"/>
      <c r="M388" s="376" t="s">
        <v>140</v>
      </c>
      <c r="N388" s="279">
        <v>11</v>
      </c>
      <c r="R388" s="103"/>
      <c r="AA388" s="103"/>
      <c r="AJ388" s="103"/>
      <c r="AS388" s="103"/>
      <c r="BB388" s="103"/>
      <c r="BK388" s="103"/>
      <c r="BT388" s="103"/>
      <c r="CC388" s="103"/>
      <c r="CL388" s="103"/>
      <c r="CU388" s="103"/>
      <c r="DD388" s="103"/>
      <c r="DM388" s="103"/>
      <c r="DV388" s="103"/>
      <c r="EE388" s="103"/>
      <c r="EN388" s="103"/>
      <c r="EW388" s="103"/>
      <c r="FF388" s="103"/>
      <c r="FO388" s="103"/>
      <c r="FX388" s="103"/>
      <c r="GG388" s="103"/>
      <c r="GP388" s="103"/>
      <c r="GY388" s="103"/>
      <c r="HH388" s="103"/>
    </row>
    <row r="389" spans="1:216" s="63" customFormat="1" ht="15.75" customHeight="1">
      <c r="A389" s="312" t="s">
        <v>3947</v>
      </c>
      <c r="B389" s="63" t="s">
        <v>4008</v>
      </c>
      <c r="D389" s="481" t="s">
        <v>3980</v>
      </c>
      <c r="E389" s="247">
        <f>UCIRanking!B123</f>
        <v>479.89999999999992</v>
      </c>
      <c r="F389" s="247">
        <v>0</v>
      </c>
      <c r="G389" s="59">
        <f>SUM(E389-F389)</f>
        <v>479.89999999999992</v>
      </c>
      <c r="H389" s="441"/>
      <c r="I389" s="276" t="s">
        <v>704</v>
      </c>
      <c r="J389" s="311" t="s">
        <v>458</v>
      </c>
      <c r="K389" s="378"/>
      <c r="L389" s="378"/>
      <c r="M389" s="376" t="s">
        <v>134</v>
      </c>
      <c r="N389" s="279">
        <v>9</v>
      </c>
      <c r="R389" s="103"/>
      <c r="AA389" s="103"/>
      <c r="AJ389" s="103"/>
      <c r="AS389" s="103"/>
      <c r="BB389" s="103"/>
      <c r="BK389" s="103"/>
      <c r="BT389" s="103"/>
      <c r="CC389" s="103"/>
      <c r="CL389" s="103"/>
      <c r="CU389" s="103"/>
      <c r="DD389" s="103"/>
      <c r="DM389" s="103"/>
      <c r="DV389" s="103"/>
      <c r="EE389" s="103"/>
      <c r="EN389" s="103"/>
      <c r="EW389" s="103"/>
      <c r="FF389" s="103"/>
      <c r="FO389" s="103"/>
      <c r="FX389" s="103"/>
      <c r="GG389" s="103"/>
      <c r="GP389" s="103"/>
      <c r="GY389" s="103"/>
      <c r="HH389" s="103"/>
    </row>
    <row r="390" spans="1:216" s="63" customFormat="1" ht="15.75" customHeight="1">
      <c r="A390" s="312" t="s">
        <v>3948</v>
      </c>
      <c r="B390" s="63" t="s">
        <v>4028</v>
      </c>
      <c r="D390" s="481" t="s">
        <v>4001</v>
      </c>
      <c r="E390" s="247">
        <f>UCIRanking!B119</f>
        <v>473.7</v>
      </c>
      <c r="F390" s="247">
        <v>0</v>
      </c>
      <c r="G390" s="59">
        <f>SUM(E390-F390)</f>
        <v>473.7</v>
      </c>
      <c r="H390" s="441"/>
      <c r="I390" s="276" t="s">
        <v>707</v>
      </c>
      <c r="J390" s="311" t="s">
        <v>620</v>
      </c>
      <c r="K390" s="375"/>
      <c r="L390" s="375"/>
      <c r="M390" s="376" t="s">
        <v>129</v>
      </c>
      <c r="N390" s="279">
        <v>8</v>
      </c>
      <c r="R390" s="103"/>
      <c r="AA390" s="103"/>
      <c r="AJ390" s="103"/>
      <c r="AS390" s="103"/>
      <c r="BB390" s="103"/>
      <c r="BK390" s="103"/>
      <c r="BT390" s="103"/>
      <c r="CC390" s="103"/>
      <c r="CL390" s="103"/>
      <c r="CU390" s="103"/>
      <c r="DD390" s="103"/>
      <c r="DM390" s="103"/>
      <c r="DV390" s="103"/>
      <c r="EE390" s="103"/>
      <c r="EN390" s="103"/>
      <c r="EW390" s="103"/>
      <c r="FF390" s="103"/>
      <c r="FO390" s="103"/>
      <c r="FX390" s="103"/>
      <c r="GG390" s="103"/>
      <c r="GP390" s="103"/>
      <c r="GY390" s="103"/>
      <c r="HH390" s="103"/>
    </row>
    <row r="391" spans="1:216" s="63" customFormat="1" ht="15.75" customHeight="1">
      <c r="A391" s="312" t="s">
        <v>3949</v>
      </c>
      <c r="B391" s="63" t="s">
        <v>4012</v>
      </c>
      <c r="D391" s="481" t="s">
        <v>3984</v>
      </c>
      <c r="E391" s="247">
        <f>UCIRanking!B77</f>
        <v>453.79999999999995</v>
      </c>
      <c r="F391" s="247">
        <v>0</v>
      </c>
      <c r="G391" s="59">
        <f>SUM(E391-F391)</f>
        <v>453.79999999999995</v>
      </c>
      <c r="H391" s="441"/>
      <c r="I391" s="276" t="s">
        <v>708</v>
      </c>
      <c r="J391" s="311" t="s">
        <v>1983</v>
      </c>
      <c r="K391" s="378"/>
      <c r="L391" s="378"/>
      <c r="M391" s="376" t="s">
        <v>129</v>
      </c>
      <c r="N391" s="279">
        <v>8</v>
      </c>
      <c r="R391" s="103"/>
      <c r="AA391" s="103"/>
      <c r="AJ391" s="103"/>
      <c r="AS391" s="103"/>
      <c r="BB391" s="103"/>
      <c r="BK391" s="103"/>
      <c r="BT391" s="103"/>
      <c r="CC391" s="103"/>
      <c r="CL391" s="103"/>
      <c r="CU391" s="103"/>
      <c r="DD391" s="103"/>
      <c r="DM391" s="103"/>
      <c r="DV391" s="103"/>
      <c r="EE391" s="103"/>
      <c r="EN391" s="103"/>
      <c r="EW391" s="103"/>
      <c r="FF391" s="103"/>
      <c r="FO391" s="103"/>
      <c r="FX391" s="103"/>
      <c r="GG391" s="103"/>
      <c r="GP391" s="103"/>
      <c r="GY391" s="103"/>
      <c r="HH391" s="103"/>
    </row>
    <row r="392" spans="1:216" s="63" customFormat="1" ht="15.75" customHeight="1">
      <c r="A392" s="312" t="s">
        <v>3950</v>
      </c>
      <c r="B392" s="63" t="s">
        <v>4014</v>
      </c>
      <c r="D392" s="481" t="s">
        <v>3986</v>
      </c>
      <c r="E392" s="247">
        <f>UCIRanking!B59</f>
        <v>427.5</v>
      </c>
      <c r="F392" s="247">
        <v>0</v>
      </c>
      <c r="G392" s="59">
        <f>SUM(E392-F392)</f>
        <v>427.5</v>
      </c>
      <c r="H392" s="441"/>
      <c r="I392" s="276" t="s">
        <v>711</v>
      </c>
      <c r="J392" s="311" t="s">
        <v>415</v>
      </c>
      <c r="K392" s="378"/>
      <c r="L392" s="378"/>
      <c r="M392" s="376" t="s">
        <v>137</v>
      </c>
      <c r="N392" s="279">
        <v>8</v>
      </c>
      <c r="R392" s="103"/>
      <c r="AA392" s="103"/>
      <c r="AJ392" s="103"/>
      <c r="AS392" s="103"/>
      <c r="BB392" s="103"/>
      <c r="BK392" s="103"/>
      <c r="BT392" s="103"/>
      <c r="CC392" s="103"/>
      <c r="CL392" s="103"/>
      <c r="CU392" s="103"/>
      <c r="DD392" s="103"/>
      <c r="DM392" s="103"/>
      <c r="DV392" s="103"/>
      <c r="EE392" s="103"/>
      <c r="EN392" s="103"/>
      <c r="EW392" s="103"/>
      <c r="FF392" s="103"/>
      <c r="FO392" s="103"/>
      <c r="FX392" s="103"/>
      <c r="GG392" s="103"/>
      <c r="GP392" s="103"/>
      <c r="GY392" s="103"/>
      <c r="HH392" s="103"/>
    </row>
    <row r="393" spans="1:216" s="63" customFormat="1" ht="15.75" customHeight="1">
      <c r="A393" s="312" t="s">
        <v>3951</v>
      </c>
      <c r="B393" s="63" t="s">
        <v>4013</v>
      </c>
      <c r="D393" s="481" t="s">
        <v>3985</v>
      </c>
      <c r="E393" s="247">
        <f>UCIRanking!B100</f>
        <v>362.59999999999991</v>
      </c>
      <c r="F393" s="247">
        <v>0</v>
      </c>
      <c r="G393" s="59">
        <f>SUM(E393-F393)</f>
        <v>362.59999999999991</v>
      </c>
      <c r="H393" s="441"/>
      <c r="I393" s="276" t="s">
        <v>713</v>
      </c>
      <c r="J393" s="205" t="s">
        <v>2064</v>
      </c>
      <c r="K393" s="274"/>
      <c r="L393" s="375"/>
      <c r="M393" s="376" t="s">
        <v>135</v>
      </c>
      <c r="N393" s="279">
        <v>7</v>
      </c>
      <c r="R393" s="103"/>
      <c r="AA393" s="103"/>
      <c r="AJ393" s="103"/>
      <c r="AS393" s="103"/>
      <c r="BB393" s="103"/>
      <c r="BK393" s="103"/>
      <c r="BT393" s="103"/>
      <c r="CC393" s="103"/>
      <c r="CL393" s="103"/>
      <c r="CU393" s="103"/>
      <c r="DD393" s="103"/>
      <c r="DM393" s="103"/>
      <c r="DV393" s="103"/>
      <c r="EE393" s="103"/>
      <c r="EN393" s="103"/>
      <c r="EW393" s="103"/>
      <c r="FF393" s="103"/>
      <c r="FO393" s="103"/>
      <c r="FX393" s="103"/>
      <c r="GG393" s="103"/>
      <c r="GP393" s="103"/>
      <c r="GY393" s="103"/>
      <c r="HH393" s="103"/>
    </row>
    <row r="394" spans="1:216" s="63" customFormat="1" ht="15.75" customHeight="1">
      <c r="A394" s="312" t="s">
        <v>3952</v>
      </c>
      <c r="B394" s="63" t="s">
        <v>4007</v>
      </c>
      <c r="D394" s="481" t="s">
        <v>3979</v>
      </c>
      <c r="E394" s="247">
        <f>UCIRanking!B81</f>
        <v>329.8</v>
      </c>
      <c r="F394" s="247">
        <v>0</v>
      </c>
      <c r="G394" s="59">
        <f>SUM(E394-F394)</f>
        <v>329.8</v>
      </c>
      <c r="H394" s="441"/>
      <c r="I394" s="276" t="s">
        <v>718</v>
      </c>
      <c r="J394" s="311" t="s">
        <v>765</v>
      </c>
      <c r="K394" s="375"/>
      <c r="L394" s="375"/>
      <c r="M394" s="376" t="s">
        <v>137</v>
      </c>
      <c r="N394" s="279">
        <v>7</v>
      </c>
      <c r="R394" s="103"/>
      <c r="AA394" s="103"/>
      <c r="AJ394" s="103"/>
      <c r="AS394" s="103"/>
      <c r="BB394" s="103"/>
      <c r="BK394" s="103"/>
      <c r="BT394" s="103"/>
      <c r="CC394" s="103"/>
      <c r="CL394" s="103"/>
      <c r="CU394" s="103"/>
      <c r="DD394" s="103"/>
      <c r="DM394" s="103"/>
      <c r="DV394" s="103"/>
      <c r="EE394" s="103"/>
      <c r="EN394" s="103"/>
      <c r="EW394" s="103"/>
      <c r="FF394" s="103"/>
      <c r="FO394" s="103"/>
      <c r="FX394" s="103"/>
      <c r="GG394" s="103"/>
      <c r="GP394" s="103"/>
      <c r="GY394" s="103"/>
      <c r="HH394" s="103"/>
    </row>
    <row r="395" spans="1:216" s="63" customFormat="1" ht="15.75" customHeight="1">
      <c r="A395" s="312" t="s">
        <v>3953</v>
      </c>
      <c r="B395" s="63" t="s">
        <v>4017</v>
      </c>
      <c r="D395" s="481" t="s">
        <v>3990</v>
      </c>
      <c r="E395" s="247">
        <f>UCIRanking!B103</f>
        <v>325.10000000000002</v>
      </c>
      <c r="F395" s="247">
        <v>0</v>
      </c>
      <c r="G395" s="59">
        <f>SUM(E395-F395)</f>
        <v>325.10000000000002</v>
      </c>
      <c r="H395" s="441"/>
      <c r="I395" s="276" t="s">
        <v>722</v>
      </c>
      <c r="J395" s="205" t="s">
        <v>2888</v>
      </c>
      <c r="K395" s="375"/>
      <c r="L395" s="375"/>
      <c r="M395" s="376" t="s">
        <v>136</v>
      </c>
      <c r="N395" s="279">
        <v>7</v>
      </c>
      <c r="R395" s="103"/>
      <c r="AA395" s="103"/>
      <c r="AJ395" s="103"/>
      <c r="AS395" s="103"/>
      <c r="BB395" s="103"/>
      <c r="BK395" s="103"/>
      <c r="BT395" s="103"/>
      <c r="CC395" s="103"/>
      <c r="CL395" s="103"/>
      <c r="CU395" s="103"/>
      <c r="DD395" s="103"/>
      <c r="DM395" s="103"/>
      <c r="DV395" s="103"/>
      <c r="EE395" s="103"/>
      <c r="EN395" s="103"/>
      <c r="EW395" s="103"/>
      <c r="FF395" s="103"/>
      <c r="FO395" s="103"/>
      <c r="FX395" s="103"/>
      <c r="GG395" s="103"/>
      <c r="GP395" s="103"/>
      <c r="GY395" s="103"/>
      <c r="HH395" s="103"/>
    </row>
    <row r="396" spans="1:216" s="63" customFormat="1" ht="15.75" customHeight="1">
      <c r="A396" s="312" t="s">
        <v>3954</v>
      </c>
      <c r="B396" s="63" t="s">
        <v>4033</v>
      </c>
      <c r="D396" s="481" t="s">
        <v>3987</v>
      </c>
      <c r="E396" s="247">
        <f>UCIRanking!B82</f>
        <v>279.19999999999993</v>
      </c>
      <c r="F396" s="247">
        <v>0</v>
      </c>
      <c r="G396" s="59">
        <f>SUM(E396-F396)</f>
        <v>279.19999999999993</v>
      </c>
      <c r="H396" s="441"/>
      <c r="I396" s="276" t="s">
        <v>723</v>
      </c>
      <c r="J396" s="205" t="s">
        <v>2421</v>
      </c>
      <c r="K396" s="274"/>
      <c r="L396" s="375"/>
      <c r="M396" s="376" t="s">
        <v>130</v>
      </c>
      <c r="N396" s="279">
        <v>6</v>
      </c>
      <c r="R396" s="103"/>
      <c r="AA396" s="103"/>
      <c r="AJ396" s="103"/>
      <c r="AS396" s="103"/>
      <c r="BB396" s="103"/>
      <c r="BK396" s="103"/>
      <c r="BT396" s="103"/>
      <c r="CC396" s="103"/>
      <c r="CL396" s="103"/>
      <c r="CU396" s="103"/>
      <c r="DD396" s="103"/>
      <c r="DM396" s="103"/>
      <c r="DV396" s="103"/>
      <c r="EE396" s="103"/>
      <c r="EN396" s="103"/>
      <c r="EW396" s="103"/>
      <c r="FF396" s="103"/>
      <c r="FO396" s="103"/>
      <c r="FX396" s="103"/>
      <c r="GG396" s="103"/>
      <c r="GP396" s="103"/>
      <c r="GY396" s="103"/>
      <c r="HH396" s="103"/>
    </row>
    <row r="397" spans="1:216" s="63" customFormat="1" ht="15.75" customHeight="1">
      <c r="A397" s="312" t="s">
        <v>3955</v>
      </c>
      <c r="B397" s="63" t="s">
        <v>4022</v>
      </c>
      <c r="D397" s="481" t="s">
        <v>3995</v>
      </c>
      <c r="E397" s="247">
        <f>UCIRanking!B86</f>
        <v>275.90000000000003</v>
      </c>
      <c r="F397" s="247">
        <v>0</v>
      </c>
      <c r="G397" s="59">
        <f>SUM(E397-F397)</f>
        <v>275.90000000000003</v>
      </c>
      <c r="H397" s="441"/>
      <c r="I397" s="276" t="s">
        <v>724</v>
      </c>
      <c r="J397" s="311" t="s">
        <v>782</v>
      </c>
      <c r="K397" s="375"/>
      <c r="L397" s="375"/>
      <c r="M397" s="376" t="s">
        <v>132</v>
      </c>
      <c r="N397" s="279">
        <v>6</v>
      </c>
      <c r="R397" s="103"/>
      <c r="AA397" s="103"/>
      <c r="AJ397" s="103"/>
      <c r="AS397" s="103"/>
      <c r="BB397" s="103"/>
      <c r="BK397" s="103"/>
      <c r="BT397" s="103"/>
      <c r="CC397" s="103"/>
      <c r="CL397" s="103"/>
      <c r="CU397" s="103"/>
      <c r="DD397" s="103"/>
      <c r="DM397" s="103"/>
      <c r="DV397" s="103"/>
      <c r="EE397" s="103"/>
      <c r="EN397" s="103"/>
      <c r="EW397" s="103"/>
      <c r="FF397" s="103"/>
      <c r="FO397" s="103"/>
      <c r="FX397" s="103"/>
      <c r="GG397" s="103"/>
      <c r="GP397" s="103"/>
      <c r="GY397" s="103"/>
      <c r="HH397" s="103"/>
    </row>
    <row r="398" spans="1:216" s="63" customFormat="1" ht="15.75" customHeight="1">
      <c r="A398" s="312" t="s">
        <v>3956</v>
      </c>
      <c r="B398" s="63" t="s">
        <v>4020</v>
      </c>
      <c r="D398" s="481" t="s">
        <v>3993</v>
      </c>
      <c r="E398" s="247">
        <f>UCIRanking!B110</f>
        <v>267.90000000000003</v>
      </c>
      <c r="F398" s="247">
        <v>0</v>
      </c>
      <c r="G398" s="59">
        <f>SUM(E398-F398)</f>
        <v>267.90000000000003</v>
      </c>
      <c r="H398" s="441"/>
      <c r="I398" s="276" t="s">
        <v>730</v>
      </c>
      <c r="J398" s="311" t="s">
        <v>932</v>
      </c>
      <c r="K398" s="377"/>
      <c r="L398" s="375"/>
      <c r="M398" s="376" t="s">
        <v>132</v>
      </c>
      <c r="N398" s="279">
        <v>6</v>
      </c>
      <c r="R398" s="103"/>
      <c r="AA398" s="103"/>
      <c r="AJ398" s="103"/>
      <c r="AS398" s="103"/>
      <c r="BB398" s="103"/>
      <c r="BK398" s="103"/>
      <c r="BT398" s="103"/>
      <c r="CC398" s="103"/>
      <c r="CL398" s="103"/>
      <c r="CU398" s="103"/>
      <c r="DD398" s="103"/>
      <c r="DM398" s="103"/>
      <c r="DV398" s="103"/>
      <c r="EE398" s="103"/>
      <c r="EN398" s="103"/>
      <c r="EW398" s="103"/>
      <c r="FF398" s="103"/>
      <c r="FO398" s="103"/>
      <c r="FX398" s="103"/>
      <c r="GG398" s="103"/>
      <c r="GP398" s="103"/>
      <c r="GY398" s="103"/>
      <c r="HH398" s="103"/>
    </row>
    <row r="399" spans="1:216" s="63" customFormat="1" ht="15.75" customHeight="1">
      <c r="A399" s="312" t="s">
        <v>3957</v>
      </c>
      <c r="B399" s="63" t="s">
        <v>4023</v>
      </c>
      <c r="D399" s="481" t="s">
        <v>3996</v>
      </c>
      <c r="E399" s="247">
        <f>UCIRanking!B92</f>
        <v>267.00000000000006</v>
      </c>
      <c r="F399" s="247">
        <v>0</v>
      </c>
      <c r="G399" s="59">
        <f>SUM(E399-F399)</f>
        <v>267.00000000000006</v>
      </c>
      <c r="H399" s="441"/>
      <c r="I399" s="276" t="s">
        <v>738</v>
      </c>
      <c r="J399" s="311" t="s">
        <v>1619</v>
      </c>
      <c r="K399" s="274"/>
      <c r="L399" s="375"/>
      <c r="M399" s="376" t="s">
        <v>129</v>
      </c>
      <c r="N399" s="279">
        <v>5</v>
      </c>
      <c r="R399" s="103"/>
      <c r="AA399" s="103"/>
      <c r="AJ399" s="103"/>
      <c r="AS399" s="103"/>
      <c r="BB399" s="103"/>
      <c r="BK399" s="103"/>
      <c r="BT399" s="103"/>
      <c r="CC399" s="103"/>
      <c r="CL399" s="103"/>
      <c r="CU399" s="103"/>
      <c r="DD399" s="103"/>
      <c r="DM399" s="103"/>
      <c r="DV399" s="103"/>
      <c r="EE399" s="103"/>
      <c r="EN399" s="103"/>
      <c r="EW399" s="103"/>
      <c r="FF399" s="103"/>
      <c r="FO399" s="103"/>
      <c r="FX399" s="103"/>
      <c r="GG399" s="103"/>
      <c r="GP399" s="103"/>
      <c r="GY399" s="103"/>
      <c r="HH399" s="103"/>
    </row>
    <row r="400" spans="1:216" s="63" customFormat="1" ht="15.75" customHeight="1">
      <c r="A400" s="312" t="s">
        <v>3958</v>
      </c>
      <c r="B400" s="63" t="s">
        <v>4006</v>
      </c>
      <c r="D400" s="481" t="s">
        <v>3978</v>
      </c>
      <c r="E400" s="247">
        <f>UCIRanking!B20</f>
        <v>250.40000000000003</v>
      </c>
      <c r="F400" s="247">
        <v>0</v>
      </c>
      <c r="G400" s="59">
        <f>SUM(E400-F400)</f>
        <v>250.40000000000003</v>
      </c>
      <c r="H400" s="441"/>
      <c r="I400" s="276" t="s">
        <v>742</v>
      </c>
      <c r="J400" s="205" t="s">
        <v>2341</v>
      </c>
      <c r="K400" s="375"/>
      <c r="L400" s="375"/>
      <c r="M400" s="376" t="s">
        <v>129</v>
      </c>
      <c r="N400" s="279">
        <v>5</v>
      </c>
      <c r="R400" s="103"/>
      <c r="AA400" s="103"/>
      <c r="AJ400" s="103"/>
      <c r="AS400" s="103"/>
      <c r="BB400" s="103"/>
      <c r="BK400" s="103"/>
      <c r="BT400" s="103"/>
      <c r="CC400" s="103"/>
      <c r="CL400" s="103"/>
      <c r="CU400" s="103"/>
      <c r="DD400" s="103"/>
      <c r="DM400" s="103"/>
      <c r="DV400" s="103"/>
      <c r="EE400" s="103"/>
      <c r="EN400" s="103"/>
      <c r="EW400" s="103"/>
      <c r="FF400" s="103"/>
      <c r="FO400" s="103"/>
      <c r="FX400" s="103"/>
      <c r="GG400" s="103"/>
      <c r="GP400" s="103"/>
      <c r="GY400" s="103"/>
      <c r="HH400" s="103"/>
    </row>
    <row r="401" spans="1:216" s="63" customFormat="1" ht="15.75" customHeight="1">
      <c r="A401" s="312" t="s">
        <v>3959</v>
      </c>
      <c r="B401" s="63" t="s">
        <v>4010</v>
      </c>
      <c r="D401" s="481" t="s">
        <v>3982</v>
      </c>
      <c r="E401" s="247">
        <f>UCIRanking!B52</f>
        <v>227.1</v>
      </c>
      <c r="F401" s="247">
        <v>0</v>
      </c>
      <c r="G401" s="59">
        <f>SUM(E401-F401)</f>
        <v>227.1</v>
      </c>
      <c r="H401" s="441"/>
      <c r="I401" s="276" t="s">
        <v>743</v>
      </c>
      <c r="J401" s="205" t="s">
        <v>2432</v>
      </c>
      <c r="K401" s="375"/>
      <c r="L401" s="375"/>
      <c r="M401" s="376" t="s">
        <v>129</v>
      </c>
      <c r="N401" s="279">
        <v>5</v>
      </c>
      <c r="R401" s="103"/>
      <c r="AA401" s="103"/>
      <c r="AJ401" s="103"/>
      <c r="AS401" s="103"/>
      <c r="BB401" s="103"/>
      <c r="BK401" s="103"/>
      <c r="BT401" s="103"/>
      <c r="CC401" s="103"/>
      <c r="CL401" s="103"/>
      <c r="CU401" s="103"/>
      <c r="DD401" s="103"/>
      <c r="DM401" s="103"/>
      <c r="DV401" s="103"/>
      <c r="EE401" s="103"/>
      <c r="EN401" s="103"/>
      <c r="EW401" s="103"/>
      <c r="FF401" s="103"/>
      <c r="FO401" s="103"/>
      <c r="FX401" s="103"/>
      <c r="GG401" s="103"/>
      <c r="GP401" s="103"/>
      <c r="GY401" s="103"/>
      <c r="HH401" s="103"/>
    </row>
    <row r="402" spans="1:216" s="63" customFormat="1" ht="15.75" customHeight="1">
      <c r="A402" s="312" t="s">
        <v>3960</v>
      </c>
      <c r="B402" s="63" t="s">
        <v>4018</v>
      </c>
      <c r="D402" s="481" t="s">
        <v>3991</v>
      </c>
      <c r="E402" s="247">
        <f>UCIRanking!B48</f>
        <v>211.7</v>
      </c>
      <c r="F402" s="247">
        <v>0</v>
      </c>
      <c r="G402" s="59">
        <f>SUM(E402-F402)</f>
        <v>211.7</v>
      </c>
      <c r="H402" s="441"/>
      <c r="I402" s="276" t="s">
        <v>744</v>
      </c>
      <c r="J402" s="205" t="s">
        <v>2423</v>
      </c>
      <c r="K402" s="375"/>
      <c r="L402" s="375"/>
      <c r="M402" s="376" t="s">
        <v>132</v>
      </c>
      <c r="N402" s="279">
        <v>5</v>
      </c>
      <c r="R402" s="103"/>
      <c r="AA402" s="103"/>
      <c r="AJ402" s="103"/>
      <c r="AS402" s="103"/>
      <c r="BB402" s="103"/>
      <c r="BK402" s="103"/>
      <c r="BT402" s="103"/>
      <c r="CC402" s="103"/>
      <c r="CL402" s="103"/>
      <c r="CU402" s="103"/>
      <c r="DD402" s="103"/>
      <c r="DM402" s="103"/>
      <c r="DV402" s="103"/>
      <c r="EE402" s="103"/>
      <c r="EN402" s="103"/>
      <c r="EW402" s="103"/>
      <c r="FF402" s="103"/>
      <c r="FO402" s="103"/>
      <c r="FX402" s="103"/>
      <c r="GG402" s="103"/>
      <c r="GP402" s="103"/>
      <c r="GY402" s="103"/>
      <c r="HH402" s="103"/>
    </row>
    <row r="403" spans="1:216" s="63" customFormat="1" ht="15.75" customHeight="1">
      <c r="A403" s="312" t="s">
        <v>3961</v>
      </c>
      <c r="B403" s="63" t="s">
        <v>4024</v>
      </c>
      <c r="D403" s="481" t="s">
        <v>3997</v>
      </c>
      <c r="E403" s="247">
        <f>UCIRanking!B41</f>
        <v>189.59999999999997</v>
      </c>
      <c r="F403" s="247">
        <v>0</v>
      </c>
      <c r="G403" s="59">
        <f>SUM(E403-F403)</f>
        <v>189.59999999999997</v>
      </c>
      <c r="H403" s="441"/>
      <c r="I403" s="276" t="s">
        <v>750</v>
      </c>
      <c r="J403" s="205" t="s">
        <v>3029</v>
      </c>
      <c r="K403" s="375"/>
      <c r="L403" s="375"/>
      <c r="M403" s="376" t="s">
        <v>132</v>
      </c>
      <c r="N403" s="279">
        <v>5</v>
      </c>
      <c r="R403" s="103"/>
      <c r="AA403" s="103"/>
      <c r="AJ403" s="103"/>
      <c r="AS403" s="103"/>
      <c r="BB403" s="103"/>
      <c r="BK403" s="103"/>
      <c r="BT403" s="103"/>
      <c r="CC403" s="103"/>
      <c r="CL403" s="103"/>
      <c r="CU403" s="103"/>
      <c r="DD403" s="103"/>
      <c r="DM403" s="103"/>
      <c r="DV403" s="103"/>
      <c r="EE403" s="103"/>
      <c r="EN403" s="103"/>
      <c r="EW403" s="103"/>
      <c r="FF403" s="103"/>
      <c r="FO403" s="103"/>
      <c r="FX403" s="103"/>
      <c r="GG403" s="103"/>
      <c r="GP403" s="103"/>
      <c r="GY403" s="103"/>
      <c r="HH403" s="103"/>
    </row>
    <row r="404" spans="1:216" s="63" customFormat="1" ht="15.75" customHeight="1">
      <c r="A404" s="312" t="s">
        <v>3962</v>
      </c>
      <c r="B404" s="63" t="s">
        <v>4309</v>
      </c>
      <c r="D404" s="481" t="s">
        <v>4313</v>
      </c>
      <c r="E404" s="247">
        <f>UCIRanking!B18</f>
        <v>174.59999999999997</v>
      </c>
      <c r="F404" s="247">
        <v>0</v>
      </c>
      <c r="G404" s="59">
        <f>SUM(E404-F404)</f>
        <v>174.59999999999997</v>
      </c>
      <c r="H404" s="441"/>
      <c r="I404" s="276" t="s">
        <v>751</v>
      </c>
      <c r="J404" s="205" t="s">
        <v>2243</v>
      </c>
      <c r="K404" s="375"/>
      <c r="L404" s="375"/>
      <c r="M404" s="1" t="s">
        <v>131</v>
      </c>
      <c r="N404" s="279">
        <v>5</v>
      </c>
      <c r="R404" s="103"/>
      <c r="AA404" s="103"/>
      <c r="AJ404" s="103"/>
      <c r="AS404" s="103"/>
      <c r="BB404" s="103"/>
      <c r="BK404" s="103"/>
      <c r="BT404" s="103"/>
      <c r="CC404" s="103"/>
      <c r="CL404" s="103"/>
      <c r="CU404" s="103"/>
      <c r="DD404" s="103"/>
      <c r="DM404" s="103"/>
      <c r="DV404" s="103"/>
      <c r="EE404" s="103"/>
      <c r="EN404" s="103"/>
      <c r="EW404" s="103"/>
      <c r="FF404" s="103"/>
      <c r="FO404" s="103"/>
      <c r="FX404" s="103"/>
      <c r="GG404" s="103"/>
      <c r="GP404" s="103"/>
      <c r="GY404" s="103"/>
      <c r="HH404" s="103"/>
    </row>
    <row r="405" spans="1:216" s="63" customFormat="1" ht="15.75" customHeight="1">
      <c r="A405" s="312" t="s">
        <v>3963</v>
      </c>
      <c r="B405" s="63" t="s">
        <v>4016</v>
      </c>
      <c r="D405" s="481" t="s">
        <v>3989</v>
      </c>
      <c r="E405" s="247">
        <f>UCIRanking!B16</f>
        <v>154.10000000000002</v>
      </c>
      <c r="F405" s="247">
        <v>0</v>
      </c>
      <c r="G405" s="59">
        <f>SUM(E405-F405)</f>
        <v>154.10000000000002</v>
      </c>
      <c r="H405" s="441"/>
      <c r="I405" s="276" t="s">
        <v>752</v>
      </c>
      <c r="J405" s="311" t="s">
        <v>926</v>
      </c>
      <c r="K405" s="375"/>
      <c r="L405" s="375"/>
      <c r="M405" s="376" t="s">
        <v>135</v>
      </c>
      <c r="N405" s="279">
        <v>5</v>
      </c>
      <c r="R405" s="103"/>
      <c r="AA405" s="103"/>
      <c r="AJ405" s="103"/>
      <c r="AS405" s="103"/>
      <c r="BB405" s="103"/>
      <c r="BK405" s="103"/>
      <c r="BT405" s="103"/>
      <c r="CC405" s="103"/>
      <c r="CL405" s="103"/>
      <c r="CU405" s="103"/>
      <c r="DD405" s="103"/>
      <c r="DM405" s="103"/>
      <c r="DV405" s="103"/>
      <c r="EE405" s="103"/>
      <c r="EN405" s="103"/>
      <c r="EW405" s="103"/>
      <c r="FF405" s="103"/>
      <c r="FO405" s="103"/>
      <c r="FX405" s="103"/>
      <c r="GG405" s="103"/>
      <c r="GP405" s="103"/>
      <c r="GY405" s="103"/>
      <c r="HH405" s="103"/>
    </row>
    <row r="406" spans="1:216" s="63" customFormat="1" ht="15.75" customHeight="1">
      <c r="A406" s="312" t="s">
        <v>3964</v>
      </c>
      <c r="B406" s="63" t="s">
        <v>4025</v>
      </c>
      <c r="D406" s="481" t="s">
        <v>3998</v>
      </c>
      <c r="E406" s="247">
        <f>UCIRanking!B64</f>
        <v>144.9</v>
      </c>
      <c r="F406" s="247">
        <v>0</v>
      </c>
      <c r="G406" s="59">
        <f>SUM(E406-F406)</f>
        <v>144.9</v>
      </c>
      <c r="H406" s="441"/>
      <c r="I406" s="276" t="s">
        <v>754</v>
      </c>
      <c r="J406" s="205" t="s">
        <v>2063</v>
      </c>
      <c r="K406" s="375"/>
      <c r="L406" s="375"/>
      <c r="M406" s="376" t="s">
        <v>129</v>
      </c>
      <c r="N406" s="279">
        <v>4</v>
      </c>
      <c r="R406" s="103"/>
      <c r="AA406" s="103"/>
      <c r="AJ406" s="103"/>
      <c r="AS406" s="103"/>
      <c r="BB406" s="103"/>
      <c r="BK406" s="103"/>
      <c r="BT406" s="103"/>
      <c r="CC406" s="103"/>
      <c r="CL406" s="103"/>
      <c r="CU406" s="103"/>
      <c r="DD406" s="103"/>
      <c r="DM406" s="103"/>
      <c r="DV406" s="103"/>
      <c r="EE406" s="103"/>
      <c r="EN406" s="103"/>
      <c r="EW406" s="103"/>
      <c r="FF406" s="103"/>
      <c r="FO406" s="103"/>
      <c r="FX406" s="103"/>
      <c r="GG406" s="103"/>
      <c r="GP406" s="103"/>
      <c r="GY406" s="103"/>
      <c r="HH406" s="103"/>
    </row>
    <row r="407" spans="1:216" s="63" customFormat="1" ht="15.75" customHeight="1">
      <c r="A407" s="312" t="s">
        <v>3965</v>
      </c>
      <c r="B407" s="63" t="s">
        <v>4035</v>
      </c>
      <c r="D407" s="481" t="s">
        <v>4036</v>
      </c>
      <c r="E407" s="247">
        <f>UCIRanking!B10</f>
        <v>132.4</v>
      </c>
      <c r="F407" s="247">
        <v>0</v>
      </c>
      <c r="G407" s="59">
        <f>SUM(E407-F407)</f>
        <v>132.4</v>
      </c>
      <c r="H407" s="441"/>
      <c r="I407" s="276" t="s">
        <v>755</v>
      </c>
      <c r="J407" s="311" t="s">
        <v>527</v>
      </c>
      <c r="K407" s="375"/>
      <c r="L407" s="375"/>
      <c r="M407" s="376" t="s">
        <v>129</v>
      </c>
      <c r="N407" s="279">
        <v>4</v>
      </c>
      <c r="R407" s="103"/>
      <c r="AA407" s="103"/>
      <c r="AJ407" s="103"/>
      <c r="AS407" s="103"/>
      <c r="BB407" s="103"/>
      <c r="BK407" s="103"/>
      <c r="BT407" s="103"/>
      <c r="CC407" s="103"/>
      <c r="CL407" s="103"/>
      <c r="CU407" s="103"/>
      <c r="DD407" s="103"/>
      <c r="DM407" s="103"/>
      <c r="DV407" s="103"/>
      <c r="EE407" s="103"/>
      <c r="EN407" s="103"/>
      <c r="EW407" s="103"/>
      <c r="FF407" s="103"/>
      <c r="FO407" s="103"/>
      <c r="FX407" s="103"/>
      <c r="GG407" s="103"/>
      <c r="GP407" s="103"/>
      <c r="GY407" s="103"/>
      <c r="HH407" s="103"/>
    </row>
    <row r="408" spans="1:216" s="63" customFormat="1" ht="15.75" customHeight="1">
      <c r="A408" s="312" t="s">
        <v>3966</v>
      </c>
      <c r="B408" s="63" t="s">
        <v>4026</v>
      </c>
      <c r="D408" s="481" t="s">
        <v>3999</v>
      </c>
      <c r="E408" s="247">
        <f>UCIRanking!B113</f>
        <v>130.5</v>
      </c>
      <c r="F408" s="247">
        <v>0</v>
      </c>
      <c r="G408" s="59">
        <f>SUM(E408-F408)</f>
        <v>130.5</v>
      </c>
      <c r="H408" s="441"/>
      <c r="I408" s="276" t="s">
        <v>756</v>
      </c>
      <c r="J408" s="205" t="s">
        <v>2351</v>
      </c>
      <c r="K408" s="375"/>
      <c r="L408" s="375"/>
      <c r="M408" s="376" t="s">
        <v>132</v>
      </c>
      <c r="N408" s="279">
        <v>3</v>
      </c>
      <c r="R408" s="103"/>
      <c r="AA408" s="103"/>
      <c r="AJ408" s="103"/>
      <c r="AS408" s="103"/>
      <c r="BB408" s="103"/>
      <c r="BK408" s="103"/>
      <c r="BT408" s="103"/>
      <c r="CC408" s="103"/>
      <c r="CL408" s="103"/>
      <c r="CU408" s="103"/>
      <c r="DD408" s="103"/>
      <c r="DM408" s="103"/>
      <c r="DV408" s="103"/>
      <c r="EE408" s="103"/>
      <c r="EN408" s="103"/>
      <c r="EW408" s="103"/>
      <c r="FF408" s="103"/>
      <c r="FO408" s="103"/>
      <c r="FX408" s="103"/>
      <c r="GG408" s="103"/>
      <c r="GP408" s="103"/>
      <c r="GY408" s="103"/>
      <c r="HH408" s="103"/>
    </row>
    <row r="409" spans="1:216" s="63" customFormat="1" ht="15.75" customHeight="1">
      <c r="A409" s="312" t="s">
        <v>4034</v>
      </c>
      <c r="B409" s="63" t="s">
        <v>4031</v>
      </c>
      <c r="D409" s="481" t="s">
        <v>4004</v>
      </c>
      <c r="E409" s="247">
        <f>UCIRanking!B57</f>
        <v>130.00000000000003</v>
      </c>
      <c r="F409" s="247">
        <v>0</v>
      </c>
      <c r="G409" s="59">
        <f>SUM(E409-F409)</f>
        <v>130.00000000000003</v>
      </c>
      <c r="H409" s="441"/>
      <c r="I409" s="276" t="s">
        <v>759</v>
      </c>
      <c r="J409" s="311" t="s">
        <v>585</v>
      </c>
      <c r="K409" s="375"/>
      <c r="L409" s="375"/>
      <c r="M409" s="376" t="s">
        <v>134</v>
      </c>
      <c r="N409" s="279">
        <v>3</v>
      </c>
      <c r="R409" s="103"/>
      <c r="AA409" s="103"/>
      <c r="AJ409" s="103"/>
      <c r="AS409" s="103"/>
      <c r="BB409" s="103"/>
      <c r="BK409" s="103"/>
      <c r="BT409" s="103"/>
      <c r="CC409" s="103"/>
      <c r="CL409" s="103"/>
      <c r="CU409" s="103"/>
      <c r="DD409" s="103"/>
      <c r="DM409" s="103"/>
      <c r="DV409" s="103"/>
      <c r="EE409" s="103"/>
      <c r="EN409" s="103"/>
      <c r="EW409" s="103"/>
      <c r="FF409" s="103"/>
      <c r="FO409" s="103"/>
      <c r="FX409" s="103"/>
      <c r="GG409" s="103"/>
      <c r="GP409" s="103"/>
      <c r="GY409" s="103"/>
      <c r="HH409" s="103"/>
    </row>
    <row r="410" spans="1:216" s="63" customFormat="1" ht="15.75" customHeight="1">
      <c r="A410" s="312" t="s">
        <v>4187</v>
      </c>
      <c r="B410" s="63" t="s">
        <v>4030</v>
      </c>
      <c r="D410" s="481" t="s">
        <v>4003</v>
      </c>
      <c r="E410" s="247">
        <f>UCIRanking!B54</f>
        <v>122.6</v>
      </c>
      <c r="F410" s="247">
        <v>0</v>
      </c>
      <c r="G410" s="59">
        <f>SUM(E410-F410)</f>
        <v>122.6</v>
      </c>
      <c r="H410" s="441"/>
      <c r="J410" s="311"/>
      <c r="K410" s="375"/>
      <c r="L410" s="375"/>
      <c r="M410" s="376"/>
      <c r="N410" s="279"/>
      <c r="R410" s="103"/>
      <c r="AA410" s="103"/>
      <c r="AJ410" s="103"/>
      <c r="AS410" s="103"/>
      <c r="BB410" s="103"/>
      <c r="BK410" s="103"/>
      <c r="BT410" s="103"/>
      <c r="CC410" s="103"/>
      <c r="CL410" s="103"/>
      <c r="CU410" s="103"/>
      <c r="DD410" s="103"/>
      <c r="DM410" s="103"/>
      <c r="DV410" s="103"/>
      <c r="EE410" s="103"/>
      <c r="EN410" s="103"/>
      <c r="EW410" s="103"/>
      <c r="FF410" s="103"/>
      <c r="FO410" s="103"/>
      <c r="FX410" s="103"/>
      <c r="GG410" s="103"/>
      <c r="GP410" s="103"/>
      <c r="GY410" s="103"/>
      <c r="HH410" s="103"/>
    </row>
    <row r="411" spans="1:216" s="63" customFormat="1" ht="15.75" customHeight="1">
      <c r="A411" s="312" t="s">
        <v>4312</v>
      </c>
      <c r="B411" s="63" t="s">
        <v>4015</v>
      </c>
      <c r="D411" s="481" t="s">
        <v>3988</v>
      </c>
      <c r="E411" s="247">
        <f>UCIRanking!B38</f>
        <v>61.599999999999994</v>
      </c>
      <c r="F411" s="247">
        <v>0</v>
      </c>
      <c r="G411" s="59">
        <f>SUM(E411-F411)</f>
        <v>61.599999999999994</v>
      </c>
      <c r="H411" s="441"/>
      <c r="J411" s="311"/>
      <c r="K411" s="375"/>
      <c r="L411" s="375"/>
      <c r="M411" s="376"/>
      <c r="N411" s="279"/>
      <c r="R411" s="103"/>
      <c r="AA411" s="103"/>
      <c r="AJ411" s="103"/>
      <c r="AS411" s="103"/>
      <c r="BB411" s="103"/>
      <c r="BK411" s="103"/>
      <c r="BT411" s="103"/>
      <c r="CC411" s="103"/>
      <c r="CL411" s="103"/>
      <c r="CU411" s="103"/>
      <c r="DD411" s="103"/>
      <c r="DM411" s="103"/>
      <c r="DV411" s="103"/>
      <c r="EE411" s="103"/>
      <c r="EN411" s="103"/>
      <c r="EW411" s="103"/>
      <c r="FF411" s="103"/>
      <c r="FO411" s="103"/>
      <c r="FX411" s="103"/>
      <c r="GG411" s="103"/>
      <c r="GP411" s="103"/>
      <c r="GY411" s="103"/>
      <c r="HH411" s="103"/>
    </row>
    <row r="412" spans="1:216" s="63" customFormat="1" ht="15.75" customHeight="1">
      <c r="A412" s="312"/>
      <c r="D412" s="481"/>
      <c r="E412" s="247"/>
      <c r="F412" s="247"/>
      <c r="G412" s="59"/>
      <c r="H412" s="441"/>
      <c r="J412" s="311"/>
      <c r="K412" s="375"/>
      <c r="L412" s="375"/>
      <c r="M412" s="376"/>
      <c r="N412" s="279"/>
      <c r="R412" s="103"/>
      <c r="AA412" s="103"/>
      <c r="AJ412" s="103"/>
      <c r="AS412" s="103"/>
      <c r="BB412" s="103"/>
      <c r="BK412" s="103"/>
      <c r="BT412" s="103"/>
      <c r="CC412" s="103"/>
      <c r="CL412" s="103"/>
      <c r="CU412" s="103"/>
      <c r="DD412" s="103"/>
      <c r="DM412" s="103"/>
      <c r="DV412" s="103"/>
      <c r="EE412" s="103"/>
      <c r="EN412" s="103"/>
      <c r="EW412" s="103"/>
      <c r="FF412" s="103"/>
      <c r="FO412" s="103"/>
      <c r="FX412" s="103"/>
      <c r="GG412" s="103"/>
      <c r="GP412" s="103"/>
      <c r="GY412" s="103"/>
      <c r="HH412" s="103"/>
    </row>
    <row r="413" spans="1:216" s="63" customFormat="1" ht="15.75" customHeight="1">
      <c r="A413" s="312"/>
      <c r="D413" s="481"/>
      <c r="E413" s="247"/>
      <c r="F413" s="247"/>
      <c r="G413" s="59"/>
      <c r="H413" s="441"/>
      <c r="J413" s="311"/>
      <c r="K413" s="375"/>
      <c r="L413" s="375"/>
      <c r="M413" s="376"/>
      <c r="N413" s="279"/>
      <c r="R413" s="103"/>
      <c r="AA413" s="103"/>
      <c r="AJ413" s="103"/>
      <c r="AS413" s="103"/>
      <c r="BB413" s="103"/>
      <c r="BK413" s="103"/>
      <c r="BT413" s="103"/>
      <c r="CC413" s="103"/>
      <c r="CL413" s="103"/>
      <c r="CU413" s="103"/>
      <c r="DD413" s="103"/>
      <c r="DM413" s="103"/>
      <c r="DV413" s="103"/>
      <c r="EE413" s="103"/>
      <c r="EN413" s="103"/>
      <c r="EW413" s="103"/>
      <c r="FF413" s="103"/>
      <c r="FO413" s="103"/>
      <c r="FX413" s="103"/>
      <c r="GG413" s="103"/>
      <c r="GP413" s="103"/>
      <c r="GY413" s="103"/>
      <c r="HH413" s="103"/>
    </row>
    <row r="414" spans="1:216" s="63" customFormat="1" ht="15.75" customHeight="1">
      <c r="A414" s="312"/>
      <c r="D414" s="480"/>
      <c r="E414" s="247"/>
      <c r="F414" s="247"/>
      <c r="G414" s="59"/>
      <c r="H414" s="441"/>
      <c r="J414" s="311"/>
      <c r="K414" s="375"/>
      <c r="L414" s="375"/>
      <c r="M414" s="376"/>
      <c r="N414" s="279"/>
      <c r="R414" s="103"/>
      <c r="AA414" s="103"/>
      <c r="AJ414" s="103"/>
      <c r="AS414" s="103"/>
      <c r="BB414" s="103"/>
      <c r="BK414" s="103"/>
      <c r="BT414" s="103"/>
      <c r="CC414" s="103"/>
      <c r="CL414" s="103"/>
      <c r="CU414" s="103"/>
      <c r="DD414" s="103"/>
      <c r="DM414" s="103"/>
      <c r="DV414" s="103"/>
      <c r="EE414" s="103"/>
      <c r="EN414" s="103"/>
      <c r="EW414" s="103"/>
      <c r="FF414" s="103"/>
      <c r="FO414" s="103"/>
      <c r="FX414" s="103"/>
      <c r="GG414" s="103"/>
      <c r="GP414" s="103"/>
      <c r="GY414" s="103"/>
      <c r="HH414" s="103"/>
    </row>
    <row r="415" spans="1:216" s="3" customFormat="1" ht="20.25">
      <c r="A415" s="77" t="s">
        <v>1393</v>
      </c>
      <c r="C415" s="4"/>
      <c r="E415" s="59"/>
      <c r="F415" s="91"/>
      <c r="G415" s="91"/>
      <c r="R415" s="4"/>
      <c r="AA415" s="4"/>
      <c r="AJ415" s="4"/>
      <c r="AS415" s="4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</row>
    <row r="416" spans="1:216" s="3" customFormat="1" ht="15.75" customHeight="1">
      <c r="A416" s="5"/>
      <c r="B416" s="180" t="s">
        <v>1394</v>
      </c>
      <c r="C416" s="4"/>
      <c r="E416" s="59"/>
      <c r="F416" s="180" t="s">
        <v>1396</v>
      </c>
      <c r="G416" s="91"/>
      <c r="J416" s="180" t="s">
        <v>1395</v>
      </c>
      <c r="N416" s="180" t="s">
        <v>1397</v>
      </c>
      <c r="R416" s="180" t="s">
        <v>1715</v>
      </c>
      <c r="AA416" s="4"/>
      <c r="AJ416" s="4"/>
      <c r="AS416" s="4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16" s="63" customFormat="1" ht="15.75" customHeight="1">
      <c r="A417" s="312" t="s">
        <v>0</v>
      </c>
      <c r="B417" s="523" t="s">
        <v>155</v>
      </c>
      <c r="D417" s="67">
        <f>$AZ$785</f>
        <v>733.40000000000009</v>
      </c>
      <c r="E417" s="318" t="s">
        <v>0</v>
      </c>
      <c r="F417" s="28" t="s">
        <v>735</v>
      </c>
      <c r="G417" s="59"/>
      <c r="H417" s="67">
        <f>$IP$785</f>
        <v>740</v>
      </c>
      <c r="I417" s="318" t="s">
        <v>0</v>
      </c>
      <c r="J417" s="439" t="s">
        <v>728</v>
      </c>
      <c r="L417" s="67">
        <f>$NC$785</f>
        <v>683.99999999999989</v>
      </c>
      <c r="M417" s="318" t="s">
        <v>0</v>
      </c>
      <c r="N417" s="275" t="s">
        <v>2560</v>
      </c>
      <c r="P417" s="67">
        <f>$ABH$785</f>
        <v>671.2</v>
      </c>
      <c r="Q417" s="318" t="s">
        <v>0</v>
      </c>
      <c r="R417" s="63" t="s">
        <v>4009</v>
      </c>
      <c r="T417" s="67">
        <f>$AQW$785</f>
        <v>645.5</v>
      </c>
      <c r="W417" s="319"/>
      <c r="AA417" s="103"/>
      <c r="AJ417" s="103"/>
      <c r="AS417" s="103"/>
      <c r="BB417" s="103"/>
      <c r="BK417" s="103"/>
      <c r="BT417" s="103"/>
      <c r="CC417" s="103"/>
      <c r="CL417" s="103"/>
      <c r="CU417" s="103"/>
      <c r="DD417" s="103"/>
      <c r="DM417" s="103"/>
      <c r="DV417" s="103"/>
      <c r="EE417" s="103"/>
      <c r="EN417" s="103"/>
      <c r="EW417" s="103"/>
      <c r="FF417" s="103"/>
      <c r="FO417" s="103"/>
      <c r="FX417" s="103"/>
      <c r="GG417" s="103"/>
      <c r="GP417" s="103"/>
      <c r="GY417" s="103"/>
      <c r="HH417" s="103"/>
    </row>
    <row r="418" spans="1:216" s="63" customFormat="1" ht="15.75" customHeight="1">
      <c r="A418" s="312" t="s">
        <v>2</v>
      </c>
      <c r="B418" s="28" t="s">
        <v>4380</v>
      </c>
      <c r="D418" s="67">
        <f>$G$785</f>
        <v>633.99999999999989</v>
      </c>
      <c r="E418" s="318" t="s">
        <v>2</v>
      </c>
      <c r="F418" s="28" t="s">
        <v>33</v>
      </c>
      <c r="G418" s="59"/>
      <c r="H418" s="525">
        <f>$DK$785</f>
        <v>545.30000000000007</v>
      </c>
      <c r="I418" s="318" t="s">
        <v>2</v>
      </c>
      <c r="J418" s="28" t="s">
        <v>1565</v>
      </c>
      <c r="L418" s="67">
        <f>$LA$785</f>
        <v>630.5</v>
      </c>
      <c r="M418" s="318" t="s">
        <v>2</v>
      </c>
      <c r="N418" s="63" t="s">
        <v>2543</v>
      </c>
      <c r="P418" s="67">
        <f>$AGV$785</f>
        <v>657.0999999999998</v>
      </c>
      <c r="Q418" s="318" t="s">
        <v>2</v>
      </c>
      <c r="R418" s="63" t="s">
        <v>4186</v>
      </c>
      <c r="S418" s="3"/>
      <c r="T418" s="67">
        <f>$AZW$785</f>
        <v>639.9</v>
      </c>
      <c r="W418" s="319"/>
      <c r="AA418" s="103"/>
      <c r="AJ418" s="103"/>
      <c r="AS418" s="103"/>
      <c r="BB418" s="103"/>
      <c r="BK418" s="103"/>
      <c r="BT418" s="103"/>
      <c r="CC418" s="103"/>
      <c r="CL418" s="103"/>
      <c r="CU418" s="103"/>
      <c r="DD418" s="103"/>
      <c r="DM418" s="103"/>
      <c r="DV418" s="103"/>
      <c r="EE418" s="103"/>
      <c r="EN418" s="103"/>
      <c r="EW418" s="103"/>
      <c r="FF418" s="103"/>
      <c r="FO418" s="103"/>
      <c r="FX418" s="103"/>
      <c r="GG418" s="103"/>
      <c r="GP418" s="103"/>
      <c r="GY418" s="103"/>
      <c r="HH418" s="103"/>
    </row>
    <row r="419" spans="1:216" s="63" customFormat="1" ht="15.75" customHeight="1">
      <c r="A419" s="312" t="s">
        <v>3</v>
      </c>
      <c r="B419" s="28" t="s">
        <v>4379</v>
      </c>
      <c r="D419" s="67">
        <f>$AQ$785</f>
        <v>627.29999999999995</v>
      </c>
      <c r="E419" s="318" t="s">
        <v>3</v>
      </c>
      <c r="F419" s="372" t="s">
        <v>1894</v>
      </c>
      <c r="G419" s="320"/>
      <c r="H419" s="67">
        <f>$KR$785</f>
        <v>514.09999999999991</v>
      </c>
      <c r="I419" s="318" t="s">
        <v>3</v>
      </c>
      <c r="J419" s="371" t="s">
        <v>1561</v>
      </c>
      <c r="K419" s="310"/>
      <c r="L419" s="67">
        <f>$IY$785</f>
        <v>596.69999999999982</v>
      </c>
      <c r="M419" s="318" t="s">
        <v>3</v>
      </c>
      <c r="N419" s="275" t="s">
        <v>2549</v>
      </c>
      <c r="P419" s="67">
        <f>$ABZ$785</f>
        <v>559.04999999999995</v>
      </c>
      <c r="Q419" s="318" t="s">
        <v>3</v>
      </c>
      <c r="R419" s="63" t="s">
        <v>4032</v>
      </c>
      <c r="S419" s="3"/>
      <c r="T419" s="67">
        <f>$AZE$785</f>
        <v>616.4</v>
      </c>
      <c r="W419" s="319"/>
      <c r="AA419" s="103"/>
      <c r="AJ419" s="103"/>
      <c r="AS419" s="103"/>
      <c r="BB419" s="103"/>
      <c r="BK419" s="103"/>
      <c r="BT419" s="103"/>
      <c r="CC419" s="103"/>
      <c r="CL419" s="103"/>
      <c r="CU419" s="103"/>
      <c r="DD419" s="103"/>
      <c r="DM419" s="103"/>
      <c r="DV419" s="103"/>
      <c r="EE419" s="103"/>
      <c r="EN419" s="103"/>
      <c r="EW419" s="103"/>
      <c r="FF419" s="103"/>
      <c r="FO419" s="103"/>
      <c r="FX419" s="103"/>
      <c r="GG419" s="103"/>
      <c r="GP419" s="103"/>
      <c r="GY419" s="103"/>
      <c r="HH419" s="103"/>
    </row>
    <row r="420" spans="1:216" s="63" customFormat="1" ht="15.75" customHeight="1">
      <c r="A420" s="312" t="s">
        <v>5</v>
      </c>
      <c r="B420" s="523" t="s">
        <v>4378</v>
      </c>
      <c r="C420" s="524"/>
      <c r="D420" s="67">
        <f>$BR$785</f>
        <v>580.80000000000007</v>
      </c>
      <c r="E420" s="318" t="s">
        <v>5</v>
      </c>
      <c r="F420" s="371" t="s">
        <v>162</v>
      </c>
      <c r="G420" s="451"/>
      <c r="H420" s="321">
        <f>$HF$785</f>
        <v>398.5</v>
      </c>
      <c r="I420" s="318" t="s">
        <v>5</v>
      </c>
      <c r="J420" s="372" t="s">
        <v>1882</v>
      </c>
      <c r="K420" s="462"/>
      <c r="L420" s="321">
        <f>$NU$785</f>
        <v>521.30000000000007</v>
      </c>
      <c r="M420" s="318" t="s">
        <v>5</v>
      </c>
      <c r="N420" s="63" t="s">
        <v>739</v>
      </c>
      <c r="P420" s="67">
        <f>$SH$785</f>
        <v>519.20000000000005</v>
      </c>
      <c r="Q420" s="318" t="s">
        <v>5</v>
      </c>
      <c r="R420" s="63" t="s">
        <v>4029</v>
      </c>
      <c r="T420" s="67">
        <f>$AYD$785</f>
        <v>594.80000000000007</v>
      </c>
      <c r="W420" s="319"/>
      <c r="AA420" s="103"/>
      <c r="AJ420" s="103"/>
      <c r="AS420" s="103"/>
      <c r="BB420" s="103"/>
      <c r="BK420" s="103"/>
      <c r="BT420" s="103"/>
      <c r="CC420" s="103"/>
      <c r="CL420" s="103"/>
      <c r="CU420" s="103"/>
      <c r="DD420" s="103"/>
      <c r="DM420" s="103"/>
      <c r="DV420" s="103"/>
      <c r="EE420" s="103"/>
      <c r="EN420" s="103"/>
      <c r="EW420" s="103"/>
      <c r="FF420" s="103"/>
      <c r="FO420" s="103"/>
      <c r="FX420" s="103"/>
      <c r="GG420" s="103"/>
      <c r="GP420" s="103"/>
      <c r="GY420" s="103"/>
      <c r="HH420" s="103"/>
    </row>
    <row r="421" spans="1:216" s="63" customFormat="1" ht="15.75" customHeight="1">
      <c r="A421" s="312" t="s">
        <v>7</v>
      </c>
      <c r="B421" s="28" t="s">
        <v>740</v>
      </c>
      <c r="D421" s="67">
        <f>$CA$785</f>
        <v>576.19999999999993</v>
      </c>
      <c r="E421" s="312" t="s">
        <v>7</v>
      </c>
      <c r="F421" s="28" t="s">
        <v>17</v>
      </c>
      <c r="G421" s="59"/>
      <c r="H421" s="67">
        <f>$EC$785</f>
        <v>321.39999999999998</v>
      </c>
      <c r="I421" s="312" t="s">
        <v>7</v>
      </c>
      <c r="J421" s="28" t="s">
        <v>1902</v>
      </c>
      <c r="L421" s="67">
        <f>$UJ$785</f>
        <v>470.69999999999993</v>
      </c>
      <c r="M421" s="312" t="s">
        <v>2565</v>
      </c>
      <c r="N421" s="527" t="s">
        <v>2003</v>
      </c>
      <c r="O421" s="524"/>
      <c r="P421" s="525">
        <f>$VK$785</f>
        <v>511.09999999999991</v>
      </c>
      <c r="Q421" s="318" t="s">
        <v>7</v>
      </c>
      <c r="R421" s="63" t="s">
        <v>4027</v>
      </c>
      <c r="T421" s="67">
        <f>$AXL$785</f>
        <v>574</v>
      </c>
      <c r="AA421" s="103"/>
      <c r="AJ421" s="103"/>
      <c r="AS421" s="103"/>
      <c r="BB421" s="103"/>
      <c r="BK421" s="103"/>
      <c r="BT421" s="103"/>
      <c r="CC421" s="103"/>
      <c r="CL421" s="103"/>
      <c r="CU421" s="103"/>
      <c r="DD421" s="103"/>
      <c r="DM421" s="103"/>
      <c r="DV421" s="103"/>
      <c r="EE421" s="103"/>
      <c r="EN421" s="103"/>
      <c r="EW421" s="103"/>
      <c r="FF421" s="103"/>
      <c r="FO421" s="103"/>
      <c r="FX421" s="103"/>
      <c r="GG421" s="103"/>
      <c r="GP421" s="103"/>
      <c r="GY421" s="103"/>
      <c r="HH421" s="103"/>
    </row>
    <row r="422" spans="1:216" s="63" customFormat="1" ht="15.75" customHeight="1">
      <c r="A422" s="312" t="s">
        <v>8</v>
      </c>
      <c r="B422" s="28" t="s">
        <v>1553</v>
      </c>
      <c r="D422" s="67">
        <f>$P$785</f>
        <v>508.70000000000005</v>
      </c>
      <c r="E422" s="312" t="s">
        <v>8</v>
      </c>
      <c r="F422" s="28" t="s">
        <v>1886</v>
      </c>
      <c r="G422" s="59"/>
      <c r="H422" s="67">
        <f>$LS$785</f>
        <v>312.00000000000006</v>
      </c>
      <c r="I422" s="312" t="s">
        <v>8</v>
      </c>
      <c r="J422" s="523" t="s">
        <v>2726</v>
      </c>
      <c r="K422" s="524"/>
      <c r="L422" s="525">
        <f>$VB$785</f>
        <v>455.75</v>
      </c>
      <c r="M422" s="318" t="s">
        <v>8</v>
      </c>
      <c r="N422" s="273" t="s">
        <v>2559</v>
      </c>
      <c r="P422" s="67">
        <f>$AAG$785</f>
        <v>478.59999999999997</v>
      </c>
      <c r="Q422" s="318" t="s">
        <v>8</v>
      </c>
      <c r="R422" s="310" t="s">
        <v>4019</v>
      </c>
      <c r="S422" s="310"/>
      <c r="T422" s="512">
        <f>$AUR$785</f>
        <v>536.9</v>
      </c>
      <c r="AA422" s="103"/>
      <c r="AJ422" s="103"/>
      <c r="AS422" s="103"/>
      <c r="BB422" s="103"/>
      <c r="BK422" s="103"/>
      <c r="BT422" s="103"/>
      <c r="CC422" s="103"/>
      <c r="CL422" s="103"/>
      <c r="CU422" s="103"/>
      <c r="DD422" s="103"/>
      <c r="DM422" s="103"/>
      <c r="DV422" s="103"/>
      <c r="EE422" s="103"/>
      <c r="EN422" s="103"/>
      <c r="EW422" s="103"/>
      <c r="FF422" s="103"/>
      <c r="FO422" s="103"/>
      <c r="FX422" s="103"/>
      <c r="GG422" s="103"/>
      <c r="GP422" s="103"/>
      <c r="GY422" s="103"/>
      <c r="HH422" s="103"/>
    </row>
    <row r="423" spans="1:216" s="63" customFormat="1" ht="15.75" customHeight="1">
      <c r="A423" s="312" t="s">
        <v>10</v>
      </c>
      <c r="B423" s="28" t="s">
        <v>1568</v>
      </c>
      <c r="D423" s="67">
        <f>$BI$785</f>
        <v>508.09999999999997</v>
      </c>
      <c r="E423" s="312" t="s">
        <v>10</v>
      </c>
      <c r="F423" s="523" t="s">
        <v>1888</v>
      </c>
      <c r="G423" s="59"/>
      <c r="H423" s="67">
        <f>$JZ$785</f>
        <v>302.7</v>
      </c>
      <c r="I423" s="312" t="s">
        <v>10</v>
      </c>
      <c r="J423" s="28" t="s">
        <v>1560</v>
      </c>
      <c r="L423" s="67">
        <f>$LJ$785</f>
        <v>439.9</v>
      </c>
      <c r="M423" s="318" t="s">
        <v>10</v>
      </c>
      <c r="N423" s="371" t="s">
        <v>2550</v>
      </c>
      <c r="O423" s="310"/>
      <c r="P423" s="512">
        <f>$ACR$785</f>
        <v>477.70000000000005</v>
      </c>
      <c r="Q423" s="511" t="s">
        <v>10</v>
      </c>
      <c r="R423" s="462" t="s">
        <v>4021</v>
      </c>
      <c r="S423" s="462"/>
      <c r="T423" s="321">
        <f>$AVJ$785</f>
        <v>527.20000000000005</v>
      </c>
      <c r="AA423" s="103"/>
      <c r="AJ423" s="103"/>
      <c r="AS423" s="103"/>
      <c r="BB423" s="103"/>
      <c r="BK423" s="103"/>
      <c r="BT423" s="103"/>
      <c r="CC423" s="103"/>
      <c r="CL423" s="103"/>
      <c r="CU423" s="103"/>
      <c r="DD423" s="103"/>
      <c r="DM423" s="103"/>
      <c r="DV423" s="103"/>
      <c r="EE423" s="103"/>
      <c r="EN423" s="103"/>
      <c r="EW423" s="103"/>
      <c r="FF423" s="103"/>
      <c r="FO423" s="103"/>
      <c r="FX423" s="103"/>
      <c r="GG423" s="103"/>
      <c r="GP423" s="103"/>
      <c r="GY423" s="103"/>
      <c r="HH423" s="103"/>
    </row>
    <row r="424" spans="1:216" s="63" customFormat="1" ht="15.75" customHeight="1">
      <c r="A424" s="312" t="s">
        <v>12</v>
      </c>
      <c r="B424" s="28" t="s">
        <v>736</v>
      </c>
      <c r="D424" s="67">
        <f>$Y$785</f>
        <v>505.6</v>
      </c>
      <c r="E424" s="312" t="s">
        <v>12</v>
      </c>
      <c r="F424" s="28" t="s">
        <v>719</v>
      </c>
      <c r="G424" s="59"/>
      <c r="H424" s="67">
        <f>$HO$785</f>
        <v>300.3</v>
      </c>
      <c r="I424" s="312" t="s">
        <v>12</v>
      </c>
      <c r="J424" s="275" t="s">
        <v>153</v>
      </c>
      <c r="L424" s="67">
        <f>$PE$785</f>
        <v>320.19999999999993</v>
      </c>
      <c r="M424" s="312" t="s">
        <v>12</v>
      </c>
      <c r="N424" s="273" t="s">
        <v>2557</v>
      </c>
      <c r="P424" s="67">
        <f>$ADA$785</f>
        <v>456.1</v>
      </c>
      <c r="Q424" s="312" t="s">
        <v>12</v>
      </c>
      <c r="R424" s="273" t="s">
        <v>1924</v>
      </c>
      <c r="T424" s="67">
        <f>$XV$785</f>
        <v>510.4</v>
      </c>
      <c r="AA424" s="103"/>
      <c r="AJ424" s="103"/>
      <c r="AS424" s="103"/>
      <c r="BB424" s="103"/>
      <c r="BK424" s="103"/>
      <c r="BT424" s="103"/>
      <c r="CC424" s="103"/>
      <c r="CL424" s="103"/>
      <c r="CU424" s="103"/>
      <c r="DD424" s="103"/>
      <c r="DM424" s="103"/>
      <c r="DV424" s="103"/>
      <c r="EE424" s="103"/>
      <c r="EN424" s="103"/>
      <c r="EW424" s="103"/>
      <c r="FF424" s="103"/>
      <c r="FO424" s="103"/>
      <c r="FX424" s="103"/>
      <c r="GG424" s="103"/>
      <c r="GP424" s="103"/>
      <c r="GY424" s="103"/>
      <c r="HH424" s="103"/>
    </row>
    <row r="425" spans="1:216" s="63" customFormat="1" ht="15.75" customHeight="1">
      <c r="A425" s="312" t="s">
        <v>14</v>
      </c>
      <c r="B425" s="28" t="s">
        <v>706</v>
      </c>
      <c r="D425" s="67">
        <f>$EU$785</f>
        <v>493.90000000000003</v>
      </c>
      <c r="E425" s="312" t="s">
        <v>14</v>
      </c>
      <c r="F425" s="523" t="s">
        <v>747</v>
      </c>
      <c r="G425" s="526"/>
      <c r="H425" s="525">
        <f>$OD$785</f>
        <v>272.39999999999998</v>
      </c>
      <c r="I425" s="312" t="s">
        <v>14</v>
      </c>
      <c r="J425" s="28" t="s">
        <v>721</v>
      </c>
      <c r="L425" s="67">
        <f>$OM$785</f>
        <v>247.3</v>
      </c>
      <c r="M425" s="312" t="s">
        <v>14</v>
      </c>
      <c r="N425" s="273" t="s">
        <v>1905</v>
      </c>
      <c r="P425" s="67">
        <f>$WL$785</f>
        <v>455.7</v>
      </c>
      <c r="Q425" s="312" t="s">
        <v>14</v>
      </c>
      <c r="R425" s="63" t="s">
        <v>4011</v>
      </c>
      <c r="T425" s="67">
        <f>$ARO$785</f>
        <v>498.6</v>
      </c>
      <c r="AA425" s="103"/>
      <c r="AJ425" s="103"/>
      <c r="AS425" s="103"/>
      <c r="BB425" s="103"/>
      <c r="BK425" s="103"/>
      <c r="BT425" s="103"/>
      <c r="CC425" s="103"/>
      <c r="CL425" s="103"/>
      <c r="CU425" s="103"/>
      <c r="DD425" s="103"/>
      <c r="DM425" s="103"/>
      <c r="DV425" s="103"/>
      <c r="EE425" s="103"/>
      <c r="EN425" s="103"/>
      <c r="EW425" s="103"/>
      <c r="FF425" s="103"/>
      <c r="FO425" s="103"/>
      <c r="FX425" s="103"/>
      <c r="GG425" s="103"/>
      <c r="GP425" s="103"/>
      <c r="GY425" s="103"/>
      <c r="HH425" s="103"/>
    </row>
    <row r="426" spans="1:216" s="63" customFormat="1" ht="15.75" customHeight="1">
      <c r="A426" s="312" t="s">
        <v>16</v>
      </c>
      <c r="B426" s="28" t="s">
        <v>141</v>
      </c>
      <c r="D426" s="67">
        <f>$FM$785</f>
        <v>476.59999999999997</v>
      </c>
      <c r="E426" s="312" t="s">
        <v>16</v>
      </c>
      <c r="F426" s="28" t="s">
        <v>695</v>
      </c>
      <c r="G426" s="59"/>
      <c r="H426" s="67">
        <f>$KI$785</f>
        <v>257.5</v>
      </c>
      <c r="I426" s="312" t="s">
        <v>16</v>
      </c>
      <c r="J426" s="275" t="s">
        <v>1566</v>
      </c>
      <c r="L426" s="67">
        <f>$GE$785</f>
        <v>151.10000000000002</v>
      </c>
      <c r="M426" s="312" t="s">
        <v>16</v>
      </c>
      <c r="N426" s="275" t="s">
        <v>1</v>
      </c>
      <c r="O426" s="119"/>
      <c r="P426" s="67">
        <f>$TR$785</f>
        <v>455</v>
      </c>
      <c r="Q426" s="312" t="s">
        <v>16</v>
      </c>
      <c r="R426" s="63" t="s">
        <v>4008</v>
      </c>
      <c r="T426" s="67">
        <f>$AQN$785</f>
        <v>488.2999999999999</v>
      </c>
      <c r="AA426" s="103"/>
      <c r="AJ426" s="103"/>
      <c r="AS426" s="103"/>
      <c r="BB426" s="103"/>
      <c r="BK426" s="103"/>
      <c r="BT426" s="103"/>
      <c r="CC426" s="103"/>
      <c r="CL426" s="103"/>
      <c r="CU426" s="103"/>
      <c r="DD426" s="103"/>
      <c r="DM426" s="103"/>
      <c r="DV426" s="103"/>
      <c r="EE426" s="103"/>
      <c r="EN426" s="103"/>
      <c r="EW426" s="103"/>
      <c r="FF426" s="103"/>
      <c r="FO426" s="103"/>
      <c r="FX426" s="103"/>
      <c r="GG426" s="103"/>
      <c r="GP426" s="103"/>
      <c r="GY426" s="103"/>
      <c r="HH426" s="103"/>
    </row>
    <row r="427" spans="1:216" s="63" customFormat="1" ht="15.75" customHeight="1">
      <c r="A427" s="312" t="s">
        <v>18</v>
      </c>
      <c r="B427" s="28" t="s">
        <v>142</v>
      </c>
      <c r="D427" s="67">
        <f>$FD$785</f>
        <v>471.6</v>
      </c>
      <c r="E427" s="312" t="s">
        <v>18</v>
      </c>
      <c r="F427" s="28" t="s">
        <v>710</v>
      </c>
      <c r="G427" s="59"/>
      <c r="H427" s="67">
        <f>$GN$785</f>
        <v>254.29999999999998</v>
      </c>
      <c r="I427" s="312" t="s">
        <v>18</v>
      </c>
      <c r="J427" s="28" t="s">
        <v>720</v>
      </c>
      <c r="L427" s="67">
        <f>$RP$785</f>
        <v>114.1</v>
      </c>
      <c r="M427" s="312" t="s">
        <v>18</v>
      </c>
      <c r="N427" s="63" t="s">
        <v>2564</v>
      </c>
      <c r="P427" s="67">
        <f>$AEK$785</f>
        <v>435.29999999999995</v>
      </c>
      <c r="Q427" s="312" t="s">
        <v>18</v>
      </c>
      <c r="R427" s="63" t="s">
        <v>4028</v>
      </c>
      <c r="T427" s="67">
        <f>$AXU$785</f>
        <v>473.7</v>
      </c>
      <c r="AA427" s="103"/>
      <c r="AJ427" s="103"/>
      <c r="AS427" s="103"/>
      <c r="BB427" s="103"/>
      <c r="BK427" s="103"/>
      <c r="BT427" s="103"/>
      <c r="CC427" s="103"/>
      <c r="CL427" s="103"/>
      <c r="CU427" s="103"/>
      <c r="DD427" s="103"/>
      <c r="DM427" s="103"/>
      <c r="DV427" s="103"/>
      <c r="EE427" s="103"/>
      <c r="EN427" s="103"/>
      <c r="EW427" s="103"/>
      <c r="FF427" s="103"/>
      <c r="FO427" s="103"/>
      <c r="FX427" s="103"/>
      <c r="GG427" s="103"/>
      <c r="GP427" s="103"/>
      <c r="GY427" s="103"/>
      <c r="HH427" s="103"/>
    </row>
    <row r="428" spans="1:216" s="63" customFormat="1" ht="15.75" customHeight="1">
      <c r="A428" s="312" t="s">
        <v>20</v>
      </c>
      <c r="B428" s="28" t="s">
        <v>143</v>
      </c>
      <c r="D428" s="67">
        <f>$EL$785</f>
        <v>444.85</v>
      </c>
      <c r="E428" s="312" t="s">
        <v>20</v>
      </c>
      <c r="F428" s="28" t="s">
        <v>1559</v>
      </c>
      <c r="G428" s="59"/>
      <c r="H428" s="67">
        <f>$HX$785</f>
        <v>247.65000000000003</v>
      </c>
      <c r="I428" s="323" t="s">
        <v>20</v>
      </c>
      <c r="J428" s="439" t="s">
        <v>4037</v>
      </c>
      <c r="K428" s="191"/>
      <c r="L428" s="457" t="e">
        <f>$IG$785</f>
        <v>#N/A</v>
      </c>
      <c r="M428" s="312" t="s">
        <v>20</v>
      </c>
      <c r="N428" s="273" t="s">
        <v>1898</v>
      </c>
      <c r="P428" s="67">
        <f>$US$785</f>
        <v>389.29999999999995</v>
      </c>
      <c r="Q428" s="312" t="s">
        <v>20</v>
      </c>
      <c r="R428" s="63" t="s">
        <v>4012</v>
      </c>
      <c r="T428" s="67">
        <f>$ARX$785</f>
        <v>453.79999999999995</v>
      </c>
      <c r="AA428" s="103"/>
      <c r="AJ428" s="103"/>
      <c r="AS428" s="103"/>
      <c r="BB428" s="103"/>
      <c r="BK428" s="103"/>
      <c r="BT428" s="103"/>
      <c r="CC428" s="103"/>
      <c r="CL428" s="103"/>
      <c r="CU428" s="103"/>
      <c r="DD428" s="103"/>
      <c r="DM428" s="103"/>
      <c r="DV428" s="103"/>
      <c r="EE428" s="103"/>
      <c r="EN428" s="103"/>
      <c r="EW428" s="103"/>
      <c r="FF428" s="103"/>
      <c r="FO428" s="103"/>
      <c r="FX428" s="103"/>
      <c r="GG428" s="103"/>
      <c r="GP428" s="103"/>
      <c r="GY428" s="103"/>
      <c r="HH428" s="103"/>
    </row>
    <row r="429" spans="1:216" s="63" customFormat="1" ht="15.75" customHeight="1">
      <c r="A429" s="312" t="s">
        <v>22</v>
      </c>
      <c r="B429" s="28" t="s">
        <v>25</v>
      </c>
      <c r="D429" s="67">
        <f>$CS$785</f>
        <v>409.8</v>
      </c>
      <c r="E429" s="312" t="s">
        <v>22</v>
      </c>
      <c r="F429" s="28" t="s">
        <v>705</v>
      </c>
      <c r="G429" s="59"/>
      <c r="H429" s="67">
        <f>$GW$785</f>
        <v>176.89999999999998</v>
      </c>
      <c r="I429" s="323" t="s">
        <v>22</v>
      </c>
      <c r="J429" s="28" t="s">
        <v>4038</v>
      </c>
      <c r="L429" s="67" t="e">
        <f>$QF$785</f>
        <v>#N/A</v>
      </c>
      <c r="M429" s="312" t="s">
        <v>22</v>
      </c>
      <c r="N429" s="275" t="s">
        <v>1563</v>
      </c>
      <c r="P429" s="67">
        <f>$PW$785</f>
        <v>339.8</v>
      </c>
      <c r="Q429" s="312" t="s">
        <v>22</v>
      </c>
      <c r="R429" s="63" t="s">
        <v>4014</v>
      </c>
      <c r="T429" s="67">
        <f>$ASP$785</f>
        <v>448.5</v>
      </c>
      <c r="AA429" s="103"/>
      <c r="AJ429" s="103"/>
      <c r="AS429" s="103"/>
      <c r="BB429" s="103"/>
      <c r="BK429" s="103"/>
      <c r="BT429" s="103"/>
      <c r="CC429" s="103"/>
      <c r="CL429" s="103"/>
      <c r="CU429" s="103"/>
      <c r="DD429" s="103"/>
      <c r="DM429" s="103"/>
      <c r="DV429" s="103"/>
      <c r="EE429" s="103"/>
      <c r="EN429" s="103"/>
      <c r="EW429" s="103"/>
      <c r="FF429" s="103"/>
      <c r="FO429" s="103"/>
      <c r="FX429" s="103"/>
      <c r="GG429" s="103"/>
      <c r="GP429" s="103"/>
      <c r="GY429" s="103"/>
      <c r="HH429" s="103"/>
    </row>
    <row r="430" spans="1:216" s="63" customFormat="1" ht="15.75" customHeight="1">
      <c r="A430" s="322" t="s">
        <v>24</v>
      </c>
      <c r="B430" s="372" t="s">
        <v>703</v>
      </c>
      <c r="C430" s="310"/>
      <c r="D430" s="67">
        <f>$DB$785</f>
        <v>378.70000000000005</v>
      </c>
      <c r="E430" s="312" t="s">
        <v>24</v>
      </c>
      <c r="F430" s="372" t="s">
        <v>690</v>
      </c>
      <c r="G430" s="320"/>
      <c r="H430" s="67">
        <f>$FV$785</f>
        <v>164.6</v>
      </c>
      <c r="I430" s="323" t="s">
        <v>24</v>
      </c>
      <c r="J430" s="28" t="s">
        <v>4040</v>
      </c>
      <c r="L430" s="67" t="e">
        <f>$MB$785</f>
        <v>#N/A</v>
      </c>
      <c r="M430" s="312" t="s">
        <v>24</v>
      </c>
      <c r="N430" s="273" t="s">
        <v>1899</v>
      </c>
      <c r="P430" s="67">
        <f>$XM$785</f>
        <v>338.09999999999997</v>
      </c>
      <c r="Q430" s="312" t="s">
        <v>24</v>
      </c>
      <c r="R430" s="63" t="s">
        <v>4013</v>
      </c>
      <c r="T430" s="67">
        <f>$ASG$785</f>
        <v>435.69999999999993</v>
      </c>
      <c r="AA430" s="103"/>
      <c r="AJ430" s="103"/>
      <c r="AS430" s="103"/>
      <c r="BB430" s="103"/>
      <c r="BK430" s="103"/>
      <c r="BT430" s="103"/>
      <c r="CC430" s="103"/>
      <c r="CL430" s="103"/>
      <c r="CU430" s="103"/>
      <c r="DD430" s="103"/>
      <c r="DM430" s="103"/>
      <c r="DV430" s="103"/>
      <c r="EE430" s="103"/>
      <c r="EN430" s="103"/>
      <c r="EW430" s="103"/>
      <c r="FF430" s="103"/>
      <c r="FO430" s="103"/>
      <c r="FX430" s="103"/>
      <c r="GG430" s="103"/>
      <c r="GP430" s="103"/>
      <c r="GY430" s="103"/>
      <c r="HH430" s="103"/>
    </row>
    <row r="431" spans="1:216" s="63" customFormat="1" ht="15.75" customHeight="1">
      <c r="A431" s="365" t="s">
        <v>26</v>
      </c>
      <c r="B431" s="452" t="s">
        <v>9</v>
      </c>
      <c r="C431" s="310"/>
      <c r="D431" s="321">
        <f>$JH$785</f>
        <v>344.7</v>
      </c>
      <c r="E431" s="323" t="s">
        <v>26</v>
      </c>
      <c r="F431" s="452" t="s">
        <v>23</v>
      </c>
      <c r="G431" s="451"/>
      <c r="H431" s="321">
        <f>$MK$785</f>
        <v>155.4</v>
      </c>
      <c r="I431" s="323" t="s">
        <v>26</v>
      </c>
      <c r="J431" s="28" t="s">
        <v>2561</v>
      </c>
      <c r="L431" s="67" t="e">
        <f>$WC$785</f>
        <v>#N/A</v>
      </c>
      <c r="M431" s="312" t="s">
        <v>26</v>
      </c>
      <c r="N431" s="28" t="s">
        <v>685</v>
      </c>
      <c r="P431" s="67">
        <f>$TI$785</f>
        <v>331.40000000000003</v>
      </c>
      <c r="Q431" s="18" t="s">
        <v>26</v>
      </c>
      <c r="R431" s="63" t="s">
        <v>2541</v>
      </c>
      <c r="S431" s="3"/>
      <c r="T431" s="67">
        <f>$AKH$785</f>
        <v>427.8</v>
      </c>
      <c r="AA431" s="103"/>
      <c r="AJ431" s="103"/>
      <c r="AS431" s="103"/>
      <c r="BB431" s="103"/>
      <c r="BK431" s="103"/>
      <c r="BT431" s="103"/>
      <c r="CC431" s="103"/>
      <c r="CL431" s="103"/>
      <c r="CU431" s="103"/>
      <c r="DD431" s="103"/>
      <c r="DM431" s="103"/>
      <c r="DV431" s="103"/>
      <c r="EE431" s="103"/>
      <c r="EN431" s="103"/>
      <c r="EW431" s="103"/>
      <c r="FF431" s="103"/>
      <c r="FO431" s="103"/>
      <c r="FX431" s="103"/>
      <c r="GG431" s="103"/>
      <c r="GP431" s="103"/>
      <c r="GY431" s="103"/>
      <c r="HH431" s="103"/>
    </row>
    <row r="432" spans="1:216" s="63" customFormat="1" ht="15.75" customHeight="1">
      <c r="A432" s="323" t="s">
        <v>28</v>
      </c>
      <c r="B432" s="28" t="s">
        <v>757</v>
      </c>
      <c r="D432" s="67">
        <f>$AH$785</f>
        <v>338.8</v>
      </c>
      <c r="E432" s="323" t="s">
        <v>28</v>
      </c>
      <c r="F432" s="523" t="s">
        <v>4382</v>
      </c>
      <c r="G432" s="526"/>
      <c r="H432" s="457">
        <f>$JQ$785</f>
        <v>92.4</v>
      </c>
      <c r="I432" s="323" t="s">
        <v>28</v>
      </c>
      <c r="J432" s="28" t="s">
        <v>4185</v>
      </c>
      <c r="L432" s="67" t="e">
        <f>$PN$785</f>
        <v>#N/A</v>
      </c>
      <c r="M432" s="312" t="s">
        <v>28</v>
      </c>
      <c r="N432" s="275" t="s">
        <v>1562</v>
      </c>
      <c r="P432" s="67">
        <f>$OV$785</f>
        <v>329.09999999999997</v>
      </c>
      <c r="Q432" s="18" t="s">
        <v>28</v>
      </c>
      <c r="R432" s="63" t="s">
        <v>4007</v>
      </c>
      <c r="T432" s="67">
        <f>$AQE$785</f>
        <v>351.8</v>
      </c>
      <c r="AA432" s="103"/>
      <c r="AJ432" s="103"/>
      <c r="AS432" s="103"/>
      <c r="BB432" s="103"/>
      <c r="BK432" s="103"/>
      <c r="BT432" s="103"/>
      <c r="CC432" s="103"/>
      <c r="CL432" s="103"/>
      <c r="CU432" s="103"/>
      <c r="DD432" s="103"/>
      <c r="DM432" s="103"/>
      <c r="DV432" s="103"/>
      <c r="EE432" s="103"/>
      <c r="EN432" s="103"/>
      <c r="EW432" s="103"/>
      <c r="FF432" s="103"/>
      <c r="FO432" s="103"/>
      <c r="FX432" s="103"/>
      <c r="GG432" s="103"/>
      <c r="GP432" s="103"/>
      <c r="GY432" s="103"/>
      <c r="HH432" s="103"/>
    </row>
    <row r="433" spans="1:216" s="63" customFormat="1" ht="15.75" customHeight="1">
      <c r="A433" s="323" t="s">
        <v>30</v>
      </c>
      <c r="B433" s="28" t="s">
        <v>4381</v>
      </c>
      <c r="D433" s="67">
        <f>$DT$785</f>
        <v>334.5</v>
      </c>
      <c r="E433" s="323" t="s">
        <v>30</v>
      </c>
      <c r="F433" s="28" t="s">
        <v>753</v>
      </c>
      <c r="G433" s="59"/>
      <c r="H433" s="67">
        <f>$NL$785</f>
        <v>90.399999999999991</v>
      </c>
      <c r="I433" s="323" t="s">
        <v>30</v>
      </c>
      <c r="J433" s="28" t="s">
        <v>4039</v>
      </c>
      <c r="L433" s="67" t="e">
        <f>$SQ$785</f>
        <v>#N/A</v>
      </c>
      <c r="M433" s="312" t="s">
        <v>30</v>
      </c>
      <c r="N433" s="273" t="s">
        <v>2563</v>
      </c>
      <c r="P433" s="67">
        <f>$ZX$785</f>
        <v>288.89999999999998</v>
      </c>
      <c r="Q433" s="18" t="s">
        <v>30</v>
      </c>
      <c r="R433" s="63" t="s">
        <v>4017</v>
      </c>
      <c r="T433" s="67">
        <f>$ATZ$785</f>
        <v>325.10000000000002</v>
      </c>
      <c r="AA433" s="103"/>
      <c r="AJ433" s="103"/>
      <c r="AS433" s="103"/>
      <c r="BB433" s="103"/>
      <c r="BK433" s="103"/>
      <c r="BT433" s="103"/>
      <c r="CC433" s="103"/>
      <c r="CL433" s="103"/>
      <c r="CU433" s="103"/>
      <c r="DD433" s="103"/>
      <c r="DM433" s="103"/>
      <c r="DV433" s="103"/>
      <c r="EE433" s="103"/>
      <c r="EN433" s="103"/>
      <c r="EW433" s="103"/>
      <c r="FF433" s="103"/>
      <c r="FO433" s="103"/>
      <c r="FX433" s="103"/>
      <c r="GG433" s="103"/>
      <c r="GP433" s="103"/>
      <c r="GY433" s="103"/>
      <c r="HH433" s="103"/>
    </row>
    <row r="434" spans="1:216" s="63" customFormat="1" ht="15.75" customHeight="1">
      <c r="A434" s="323" t="s">
        <v>32</v>
      </c>
      <c r="B434" s="372" t="s">
        <v>37</v>
      </c>
      <c r="C434" s="524"/>
      <c r="D434" s="525">
        <f>$CJ$785</f>
        <v>219.9</v>
      </c>
      <c r="E434" s="323" t="s">
        <v>32</v>
      </c>
      <c r="F434" s="372" t="s">
        <v>714</v>
      </c>
      <c r="G434" s="59"/>
      <c r="H434" s="67">
        <f>$MT$785</f>
        <v>50.499999999999993</v>
      </c>
      <c r="I434" s="323" t="s">
        <v>32</v>
      </c>
      <c r="J434" s="310" t="s">
        <v>2562</v>
      </c>
      <c r="L434" s="67" t="e">
        <f>$YN$785</f>
        <v>#N/A</v>
      </c>
      <c r="M434" s="312" t="s">
        <v>32</v>
      </c>
      <c r="N434" s="524" t="s">
        <v>2552</v>
      </c>
      <c r="O434" s="524"/>
      <c r="P434" s="67">
        <f>$AGD$785</f>
        <v>278.8</v>
      </c>
      <c r="Q434" s="18" t="s">
        <v>32</v>
      </c>
      <c r="R434" s="63" t="s">
        <v>4033</v>
      </c>
      <c r="T434" s="67">
        <f>$ASY$785</f>
        <v>318.79999999999995</v>
      </c>
      <c r="AA434" s="103"/>
      <c r="AJ434" s="103"/>
      <c r="AS434" s="103"/>
      <c r="BB434" s="103"/>
      <c r="BK434" s="103"/>
      <c r="BT434" s="103"/>
      <c r="CC434" s="103"/>
      <c r="CL434" s="103"/>
      <c r="CU434" s="103"/>
      <c r="DD434" s="103"/>
      <c r="DM434" s="103"/>
      <c r="DV434" s="103"/>
      <c r="EE434" s="103"/>
      <c r="EN434" s="103"/>
      <c r="EW434" s="103"/>
      <c r="FF434" s="103"/>
      <c r="FO434" s="103"/>
      <c r="FX434" s="103"/>
      <c r="GG434" s="103"/>
      <c r="GP434" s="103"/>
      <c r="GY434" s="103"/>
      <c r="HH434" s="103"/>
    </row>
    <row r="435" spans="1:216" s="3" customFormat="1" ht="15">
      <c r="A435" s="185"/>
      <c r="B435" s="184"/>
      <c r="C435" s="186"/>
      <c r="D435" s="191"/>
      <c r="E435" s="5"/>
      <c r="F435" s="187"/>
      <c r="G435" s="187"/>
      <c r="H435" s="192"/>
      <c r="I435" s="5"/>
      <c r="J435" s="184"/>
      <c r="K435" s="184"/>
      <c r="L435" s="192"/>
      <c r="M435" s="312" t="s">
        <v>34</v>
      </c>
      <c r="N435" s="63" t="s">
        <v>2544</v>
      </c>
      <c r="O435" s="63"/>
      <c r="P435" s="67">
        <f>$AET$785</f>
        <v>274.10000000000002</v>
      </c>
      <c r="Q435" s="18" t="s">
        <v>34</v>
      </c>
      <c r="R435" s="63" t="s">
        <v>4023</v>
      </c>
      <c r="S435" s="458"/>
      <c r="T435" s="67">
        <f>$AWB$785</f>
        <v>304.20000000000005</v>
      </c>
      <c r="AA435" s="4"/>
      <c r="AJ435" s="4"/>
      <c r="AS435" s="4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</row>
    <row r="436" spans="1:216" s="3" customFormat="1" ht="15.75">
      <c r="B436" s="15" t="s">
        <v>1222</v>
      </c>
      <c r="C436" s="4"/>
      <c r="D436" s="63"/>
      <c r="E436" s="5"/>
      <c r="F436" s="15" t="s">
        <v>1222</v>
      </c>
      <c r="G436" s="91"/>
      <c r="H436" s="9"/>
      <c r="I436" s="5"/>
      <c r="J436" s="15"/>
      <c r="L436" s="9"/>
      <c r="M436" s="312" t="s">
        <v>36</v>
      </c>
      <c r="N436" s="63" t="s">
        <v>2566</v>
      </c>
      <c r="P436" s="67">
        <f>$ABQ$785</f>
        <v>272.5</v>
      </c>
      <c r="Q436" s="18" t="s">
        <v>36</v>
      </c>
      <c r="R436" s="63" t="s">
        <v>4022</v>
      </c>
      <c r="S436" s="63"/>
      <c r="T436" s="67">
        <f>$AVS$785</f>
        <v>303.90000000000003</v>
      </c>
      <c r="AA436" s="4"/>
      <c r="AJ436" s="4"/>
      <c r="AS436" s="4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</row>
    <row r="437" spans="1:216" s="63" customFormat="1" ht="15">
      <c r="A437" s="312"/>
      <c r="B437" s="63" t="str">
        <f>B431</f>
        <v>Diederik van den Heuvel</v>
      </c>
      <c r="D437" s="476"/>
      <c r="E437" s="312"/>
      <c r="F437" s="514" t="str">
        <f>F431</f>
        <v>Leendert-Jan Visser</v>
      </c>
      <c r="G437" s="59"/>
      <c r="H437" s="67"/>
      <c r="I437" s="312"/>
      <c r="L437" s="287"/>
      <c r="M437" s="312" t="s">
        <v>38</v>
      </c>
      <c r="N437" s="28" t="s">
        <v>2542</v>
      </c>
      <c r="P437" s="67">
        <f>$AAY$785</f>
        <v>268</v>
      </c>
      <c r="Q437" s="18" t="s">
        <v>38</v>
      </c>
      <c r="R437" s="63" t="s">
        <v>4006</v>
      </c>
      <c r="T437" s="67">
        <f>$APV$785</f>
        <v>283.60000000000002</v>
      </c>
      <c r="AA437" s="103"/>
      <c r="AJ437" s="103"/>
      <c r="AS437" s="103"/>
      <c r="BB437" s="103"/>
      <c r="BK437" s="103"/>
      <c r="BT437" s="103"/>
      <c r="CC437" s="103"/>
      <c r="CL437" s="103"/>
      <c r="CU437" s="103"/>
      <c r="DD437" s="103"/>
      <c r="DM437" s="103"/>
      <c r="DV437" s="103"/>
      <c r="EE437" s="103"/>
      <c r="EN437" s="103"/>
      <c r="EW437" s="103"/>
      <c r="FF437" s="103"/>
      <c r="FO437" s="103"/>
      <c r="FX437" s="103"/>
      <c r="GG437" s="103"/>
      <c r="GP437" s="103"/>
      <c r="GY437" s="103"/>
      <c r="HH437" s="103"/>
    </row>
    <row r="438" spans="1:216" s="63" customFormat="1" ht="15">
      <c r="A438" s="312"/>
      <c r="B438" s="63" t="str">
        <f>F420</f>
        <v>Hesther van Wingerden</v>
      </c>
      <c r="D438" s="477"/>
      <c r="E438" s="312"/>
      <c r="F438" s="271" t="str">
        <f>J420</f>
        <v>Rijn van Dommele</v>
      </c>
      <c r="G438" s="293"/>
      <c r="H438" s="287"/>
      <c r="I438" s="312"/>
      <c r="L438" s="287"/>
      <c r="M438" s="312" t="s">
        <v>145</v>
      </c>
      <c r="N438" s="273" t="s">
        <v>1900</v>
      </c>
      <c r="P438" s="67">
        <f>$UA$785</f>
        <v>266.40000000000003</v>
      </c>
      <c r="Q438" s="18" t="s">
        <v>145</v>
      </c>
      <c r="R438" s="63" t="s">
        <v>4010</v>
      </c>
      <c r="T438" s="67">
        <f>$ARF$785</f>
        <v>263.7</v>
      </c>
      <c r="AA438" s="103"/>
      <c r="AJ438" s="103"/>
      <c r="AS438" s="103"/>
      <c r="BB438" s="103"/>
      <c r="BK438" s="103"/>
      <c r="BT438" s="103"/>
      <c r="CC438" s="103"/>
      <c r="CL438" s="103"/>
      <c r="CU438" s="103"/>
      <c r="DD438" s="103"/>
      <c r="DM438" s="103"/>
      <c r="DV438" s="103"/>
      <c r="EE438" s="103"/>
      <c r="EN438" s="103"/>
      <c r="EW438" s="103"/>
      <c r="FF438" s="103"/>
      <c r="FO438" s="103"/>
      <c r="FX438" s="103"/>
      <c r="GG438" s="103"/>
      <c r="GP438" s="103"/>
      <c r="GY438" s="103"/>
      <c r="HH438" s="103"/>
    </row>
    <row r="439" spans="1:216" s="63" customFormat="1" ht="15">
      <c r="A439" s="312"/>
      <c r="C439" s="103"/>
      <c r="D439" s="287"/>
      <c r="E439" s="312"/>
      <c r="F439" s="271"/>
      <c r="G439" s="293"/>
      <c r="H439" s="287"/>
      <c r="I439" s="312"/>
      <c r="L439" s="287"/>
      <c r="M439" s="312" t="s">
        <v>146</v>
      </c>
      <c r="N439" s="63" t="s">
        <v>2545</v>
      </c>
      <c r="P439" s="67">
        <f>$AGM$785</f>
        <v>243.6</v>
      </c>
      <c r="Q439" s="18" t="s">
        <v>146</v>
      </c>
      <c r="R439" s="63" t="s">
        <v>4018</v>
      </c>
      <c r="T439" s="67">
        <f>$AUI$785</f>
        <v>227.1</v>
      </c>
      <c r="AA439" s="103"/>
      <c r="AJ439" s="103"/>
      <c r="AS439" s="103"/>
      <c r="BB439" s="103"/>
      <c r="BK439" s="103"/>
      <c r="BT439" s="103"/>
      <c r="CC439" s="103"/>
      <c r="CL439" s="103"/>
      <c r="CU439" s="103"/>
      <c r="DD439" s="103"/>
      <c r="DM439" s="103"/>
      <c r="DV439" s="103"/>
      <c r="EE439" s="103"/>
      <c r="EN439" s="103"/>
      <c r="EW439" s="103"/>
      <c r="FF439" s="103"/>
      <c r="FO439" s="103"/>
      <c r="FX439" s="103"/>
      <c r="GG439" s="103"/>
      <c r="GP439" s="103"/>
      <c r="GY439" s="103"/>
      <c r="HH439" s="103"/>
    </row>
    <row r="440" spans="1:216" s="63" customFormat="1" ht="15">
      <c r="A440" s="312"/>
      <c r="C440" s="103"/>
      <c r="D440" s="287"/>
      <c r="E440" s="312"/>
      <c r="F440" s="271"/>
      <c r="G440" s="293"/>
      <c r="H440" s="287"/>
      <c r="I440" s="312"/>
      <c r="L440" s="287"/>
      <c r="M440" s="312" t="s">
        <v>147</v>
      </c>
      <c r="N440" s="275" t="s">
        <v>1549</v>
      </c>
      <c r="P440" s="67">
        <f>$QX$785</f>
        <v>236.6</v>
      </c>
      <c r="Q440" s="18" t="s">
        <v>147</v>
      </c>
      <c r="R440" s="63" t="s">
        <v>4024</v>
      </c>
      <c r="T440" s="67">
        <f>$AWK$785</f>
        <v>217.99999999999997</v>
      </c>
      <c r="AA440" s="103"/>
      <c r="AJ440" s="103"/>
      <c r="AS440" s="103"/>
      <c r="BB440" s="103"/>
      <c r="BK440" s="103"/>
      <c r="BT440" s="103"/>
      <c r="CC440" s="103"/>
      <c r="CL440" s="103"/>
      <c r="CU440" s="103"/>
      <c r="DD440" s="103"/>
      <c r="DM440" s="103"/>
      <c r="DV440" s="103"/>
      <c r="EE440" s="103"/>
      <c r="EN440" s="103"/>
      <c r="EW440" s="103"/>
      <c r="FF440" s="103"/>
      <c r="FO440" s="103"/>
      <c r="FX440" s="103"/>
      <c r="GG440" s="103"/>
      <c r="GP440" s="103"/>
      <c r="GY440" s="103"/>
      <c r="HH440" s="103"/>
    </row>
    <row r="441" spans="1:216" s="63" customFormat="1" ht="15">
      <c r="A441" s="312"/>
      <c r="C441" s="103"/>
      <c r="D441" s="287"/>
      <c r="E441" s="312"/>
      <c r="F441" s="271"/>
      <c r="G441" s="293"/>
      <c r="H441" s="287"/>
      <c r="I441" s="312"/>
      <c r="L441" s="287"/>
      <c r="M441" s="312" t="s">
        <v>151</v>
      </c>
      <c r="N441" s="63" t="s">
        <v>2558</v>
      </c>
      <c r="P441" s="67">
        <f>$AHW$785</f>
        <v>230.7</v>
      </c>
      <c r="Q441" s="18" t="s">
        <v>151</v>
      </c>
      <c r="R441" s="63" t="s">
        <v>4016</v>
      </c>
      <c r="T441" s="67">
        <f>$ATQ$785</f>
        <v>208.10000000000002</v>
      </c>
      <c r="AA441" s="103"/>
      <c r="AJ441" s="103"/>
      <c r="AS441" s="103"/>
      <c r="BB441" s="103"/>
      <c r="BK441" s="103"/>
      <c r="BT441" s="103"/>
      <c r="CC441" s="103"/>
      <c r="CL441" s="103"/>
      <c r="CU441" s="103"/>
      <c r="DD441" s="103"/>
      <c r="DM441" s="103"/>
      <c r="DV441" s="103"/>
      <c r="EE441" s="103"/>
      <c r="EN441" s="103"/>
      <c r="EW441" s="103"/>
      <c r="FF441" s="103"/>
      <c r="FO441" s="103"/>
      <c r="FX441" s="103"/>
      <c r="GG441" s="103"/>
      <c r="GP441" s="103"/>
      <c r="GY441" s="103"/>
      <c r="HH441" s="103"/>
    </row>
    <row r="442" spans="1:216" s="63" customFormat="1" ht="15">
      <c r="A442" s="312"/>
      <c r="C442" s="103"/>
      <c r="D442" s="287"/>
      <c r="E442" s="312"/>
      <c r="F442" s="271"/>
      <c r="G442" s="293"/>
      <c r="H442" s="287"/>
      <c r="I442" s="312"/>
      <c r="L442" s="287"/>
      <c r="M442" s="312" t="s">
        <v>157</v>
      </c>
      <c r="N442" s="63" t="s">
        <v>180</v>
      </c>
      <c r="O442" s="3"/>
      <c r="P442" s="67">
        <f>$ADS$785</f>
        <v>229.2</v>
      </c>
      <c r="Q442" s="18" t="s">
        <v>157</v>
      </c>
      <c r="R442" s="524" t="s">
        <v>745</v>
      </c>
      <c r="S442" s="524"/>
      <c r="T442" s="525">
        <f>$SZ$785</f>
        <v>188</v>
      </c>
      <c r="AA442" s="103"/>
      <c r="AJ442" s="103"/>
      <c r="AS442" s="103"/>
      <c r="BB442" s="103"/>
      <c r="BK442" s="103"/>
      <c r="BT442" s="103"/>
      <c r="CC442" s="103"/>
      <c r="CL442" s="103"/>
      <c r="CU442" s="103"/>
      <c r="DD442" s="103"/>
      <c r="DM442" s="103"/>
      <c r="DV442" s="103"/>
      <c r="EE442" s="103"/>
      <c r="EN442" s="103"/>
      <c r="EW442" s="103"/>
      <c r="FF442" s="103"/>
      <c r="FO442" s="103"/>
      <c r="FX442" s="103"/>
      <c r="GG442" s="103"/>
      <c r="GP442" s="103"/>
      <c r="GY442" s="103"/>
      <c r="HH442" s="103"/>
    </row>
    <row r="443" spans="1:216" s="63" customFormat="1" ht="15">
      <c r="A443" s="312"/>
      <c r="C443" s="103"/>
      <c r="D443" s="287"/>
      <c r="E443" s="312"/>
      <c r="F443" s="271"/>
      <c r="G443" s="293"/>
      <c r="H443" s="287"/>
      <c r="I443" s="312"/>
      <c r="L443" s="287"/>
      <c r="M443" s="312" t="s">
        <v>159</v>
      </c>
      <c r="N443" s="63" t="s">
        <v>2548</v>
      </c>
      <c r="P443" s="67">
        <f>$AHN$785</f>
        <v>212.8</v>
      </c>
      <c r="Q443" s="18" t="s">
        <v>159</v>
      </c>
      <c r="R443" s="63" t="s">
        <v>4309</v>
      </c>
      <c r="S443" s="3"/>
      <c r="T443" s="67">
        <f>$BAF$785</f>
        <v>174.59999999999997</v>
      </c>
      <c r="AA443" s="103"/>
      <c r="AJ443" s="103"/>
      <c r="AS443" s="103"/>
      <c r="BB443" s="103"/>
      <c r="BK443" s="103"/>
      <c r="BT443" s="103"/>
      <c r="CC443" s="103"/>
      <c r="CL443" s="103"/>
      <c r="CU443" s="103"/>
      <c r="DD443" s="103"/>
      <c r="DM443" s="103"/>
      <c r="DV443" s="103"/>
      <c r="EE443" s="103"/>
      <c r="EN443" s="103"/>
      <c r="EW443" s="103"/>
      <c r="FF443" s="103"/>
      <c r="FO443" s="103"/>
      <c r="FX443" s="103"/>
      <c r="GG443" s="103"/>
      <c r="GP443" s="103"/>
      <c r="GY443" s="103"/>
      <c r="HH443" s="103"/>
    </row>
    <row r="444" spans="1:216" s="63" customFormat="1" ht="15">
      <c r="A444" s="312"/>
      <c r="C444" s="103"/>
      <c r="D444" s="287"/>
      <c r="E444" s="312"/>
      <c r="F444" s="271"/>
      <c r="G444" s="293"/>
      <c r="H444" s="287"/>
      <c r="I444" s="312"/>
      <c r="L444" s="287"/>
      <c r="M444" s="312" t="s">
        <v>160</v>
      </c>
      <c r="N444" s="527" t="s">
        <v>1927</v>
      </c>
      <c r="O444" s="524"/>
      <c r="P444" s="525">
        <f>$YE$785</f>
        <v>210.09999999999997</v>
      </c>
      <c r="Q444" s="18" t="s">
        <v>160</v>
      </c>
      <c r="R444" s="63" t="s">
        <v>1883</v>
      </c>
      <c r="T444" s="67">
        <f>$WU$785</f>
        <v>172.5</v>
      </c>
      <c r="AA444" s="103"/>
      <c r="AJ444" s="103"/>
      <c r="AS444" s="103"/>
      <c r="BB444" s="103"/>
      <c r="BK444" s="103"/>
      <c r="BT444" s="103"/>
      <c r="CC444" s="103"/>
      <c r="CL444" s="103"/>
      <c r="CU444" s="103"/>
      <c r="DD444" s="103"/>
      <c r="DM444" s="103"/>
      <c r="DV444" s="103"/>
      <c r="EE444" s="103"/>
      <c r="EN444" s="103"/>
      <c r="EW444" s="103"/>
      <c r="FF444" s="103"/>
      <c r="FO444" s="103"/>
      <c r="FX444" s="103"/>
      <c r="GG444" s="103"/>
      <c r="GP444" s="103"/>
      <c r="GY444" s="103"/>
      <c r="HH444" s="103"/>
    </row>
    <row r="445" spans="1:216" s="63" customFormat="1" ht="15">
      <c r="A445" s="312"/>
      <c r="C445" s="103"/>
      <c r="D445" s="287"/>
      <c r="E445" s="312"/>
      <c r="F445" s="271"/>
      <c r="G445" s="293"/>
      <c r="H445" s="287"/>
      <c r="I445" s="312"/>
      <c r="L445" s="287"/>
      <c r="M445" s="312" t="s">
        <v>161</v>
      </c>
      <c r="N445" s="63" t="s">
        <v>2567</v>
      </c>
      <c r="P445" s="67">
        <f>$AFC$785</f>
        <v>208.1</v>
      </c>
      <c r="Q445" s="18" t="s">
        <v>161</v>
      </c>
      <c r="R445" s="63" t="s">
        <v>4031</v>
      </c>
      <c r="T445" s="67">
        <f>$AYV$785</f>
        <v>156.00000000000003</v>
      </c>
      <c r="AA445" s="103"/>
      <c r="AJ445" s="103"/>
      <c r="AS445" s="103"/>
      <c r="BB445" s="103"/>
      <c r="BK445" s="103"/>
      <c r="BT445" s="103"/>
      <c r="CC445" s="103"/>
      <c r="CL445" s="103"/>
      <c r="CU445" s="103"/>
      <c r="DD445" s="103"/>
      <c r="DM445" s="103"/>
      <c r="DV445" s="103"/>
      <c r="EE445" s="103"/>
      <c r="EN445" s="103"/>
      <c r="EW445" s="103"/>
      <c r="FF445" s="103"/>
      <c r="FO445" s="103"/>
      <c r="FX445" s="103"/>
      <c r="GG445" s="103"/>
      <c r="GP445" s="103"/>
      <c r="GY445" s="103"/>
      <c r="HH445" s="103"/>
    </row>
    <row r="446" spans="1:216" s="63" customFormat="1" ht="15">
      <c r="A446" s="312"/>
      <c r="C446" s="103"/>
      <c r="D446" s="287"/>
      <c r="E446" s="312"/>
      <c r="F446" s="271"/>
      <c r="G446" s="293"/>
      <c r="H446" s="287"/>
      <c r="I446" s="312"/>
      <c r="L446" s="287"/>
      <c r="M446" s="323" t="s">
        <v>163</v>
      </c>
      <c r="N446" s="482" t="s">
        <v>2547</v>
      </c>
      <c r="O446" s="462"/>
      <c r="P446" s="321">
        <f>$ACI$785</f>
        <v>191.5</v>
      </c>
      <c r="Q446" s="18" t="s">
        <v>163</v>
      </c>
      <c r="R446" s="63" t="s">
        <v>4025</v>
      </c>
      <c r="T446" s="67">
        <f>$AWT$785</f>
        <v>153.30000000000001</v>
      </c>
      <c r="AA446" s="103"/>
      <c r="AJ446" s="103"/>
      <c r="AS446" s="103"/>
      <c r="BB446" s="103"/>
      <c r="BK446" s="103"/>
      <c r="BT446" s="103"/>
      <c r="CC446" s="103"/>
      <c r="CL446" s="103"/>
      <c r="CU446" s="103"/>
      <c r="DD446" s="103"/>
      <c r="DM446" s="103"/>
      <c r="DV446" s="103"/>
      <c r="EE446" s="103"/>
      <c r="EN446" s="103"/>
      <c r="EW446" s="103"/>
      <c r="FF446" s="103"/>
      <c r="FO446" s="103"/>
      <c r="FX446" s="103"/>
      <c r="GG446" s="103"/>
      <c r="GP446" s="103"/>
      <c r="GY446" s="103"/>
      <c r="HH446" s="103"/>
    </row>
    <row r="447" spans="1:216" s="63" customFormat="1" ht="15">
      <c r="A447" s="312"/>
      <c r="C447" s="103"/>
      <c r="D447" s="287"/>
      <c r="E447" s="312"/>
      <c r="F447" s="271"/>
      <c r="G447" s="293"/>
      <c r="H447" s="287"/>
      <c r="I447" s="312"/>
      <c r="L447" s="287"/>
      <c r="M447" s="323" t="s">
        <v>274</v>
      </c>
      <c r="N447" s="191" t="s">
        <v>2556</v>
      </c>
      <c r="O447" s="191"/>
      <c r="P447" s="67">
        <f>$AFU$785</f>
        <v>165.5</v>
      </c>
      <c r="Q447" s="18" t="s">
        <v>274</v>
      </c>
      <c r="R447" s="63" t="s">
        <v>4026</v>
      </c>
      <c r="T447" s="67">
        <f>$AXC$785</f>
        <v>134.69999999999999</v>
      </c>
      <c r="AA447" s="103"/>
      <c r="AJ447" s="103"/>
      <c r="AS447" s="103"/>
      <c r="BB447" s="103"/>
      <c r="BK447" s="103"/>
      <c r="BT447" s="103"/>
      <c r="CC447" s="103"/>
      <c r="CL447" s="103"/>
      <c r="CU447" s="103"/>
      <c r="DD447" s="103"/>
      <c r="DM447" s="103"/>
      <c r="DV447" s="103"/>
      <c r="EE447" s="103"/>
      <c r="EN447" s="103"/>
      <c r="EW447" s="103"/>
      <c r="FF447" s="103"/>
      <c r="FO447" s="103"/>
      <c r="FX447" s="103"/>
      <c r="GG447" s="103"/>
      <c r="GP447" s="103"/>
      <c r="GY447" s="103"/>
      <c r="HH447" s="103"/>
    </row>
    <row r="448" spans="1:216" s="63" customFormat="1" ht="15">
      <c r="A448" s="312"/>
      <c r="C448" s="103"/>
      <c r="D448" s="287"/>
      <c r="E448" s="312"/>
      <c r="F448" s="271"/>
      <c r="G448" s="293"/>
      <c r="H448" s="287"/>
      <c r="I448" s="312"/>
      <c r="L448" s="287"/>
      <c r="M448" s="323" t="s">
        <v>275</v>
      </c>
      <c r="N448" s="527" t="s">
        <v>1891</v>
      </c>
      <c r="O448" s="534"/>
      <c r="P448" s="67">
        <f>$RY$785</f>
        <v>163</v>
      </c>
      <c r="Q448" s="18" t="s">
        <v>275</v>
      </c>
      <c r="R448" s="63" t="s">
        <v>4035</v>
      </c>
      <c r="S448" s="3"/>
      <c r="T448" s="67">
        <f>$AZN$785</f>
        <v>132.4</v>
      </c>
      <c r="AA448" s="103"/>
      <c r="AJ448" s="103"/>
      <c r="AS448" s="103"/>
      <c r="BB448" s="103"/>
      <c r="BK448" s="103"/>
      <c r="BT448" s="103"/>
      <c r="CC448" s="103"/>
      <c r="CL448" s="103"/>
      <c r="CU448" s="103"/>
      <c r="DD448" s="103"/>
      <c r="DM448" s="103"/>
      <c r="DV448" s="103"/>
      <c r="EE448" s="103"/>
      <c r="EN448" s="103"/>
      <c r="EW448" s="103"/>
      <c r="FF448" s="103"/>
      <c r="FO448" s="103"/>
      <c r="FX448" s="103"/>
      <c r="GG448" s="103"/>
      <c r="GP448" s="103"/>
      <c r="GY448" s="103"/>
      <c r="HH448" s="103"/>
    </row>
    <row r="449" spans="1:216" s="63" customFormat="1" ht="15">
      <c r="A449" s="312"/>
      <c r="C449" s="103"/>
      <c r="D449" s="287"/>
      <c r="E449" s="312"/>
      <c r="F449" s="271"/>
      <c r="G449" s="293"/>
      <c r="H449" s="287"/>
      <c r="I449" s="312"/>
      <c r="L449" s="287"/>
      <c r="M449" s="323" t="s">
        <v>276</v>
      </c>
      <c r="N449" s="63" t="s">
        <v>2546</v>
      </c>
      <c r="P449" s="67">
        <f>$ADJ$785</f>
        <v>156.39999999999998</v>
      </c>
      <c r="Q449" s="18" t="s">
        <v>276</v>
      </c>
      <c r="R449" s="63" t="s">
        <v>4030</v>
      </c>
      <c r="S449" s="458"/>
      <c r="T449" s="67">
        <f>$AYM$785</f>
        <v>122.6</v>
      </c>
      <c r="AA449" s="103"/>
      <c r="AJ449" s="103"/>
      <c r="AS449" s="103"/>
      <c r="BB449" s="103"/>
      <c r="BK449" s="103"/>
      <c r="BT449" s="103"/>
      <c r="CC449" s="103"/>
      <c r="CL449" s="103"/>
      <c r="CU449" s="103"/>
      <c r="DD449" s="103"/>
      <c r="DM449" s="103"/>
      <c r="DV449" s="103"/>
      <c r="EE449" s="103"/>
      <c r="EN449" s="103"/>
      <c r="EW449" s="103"/>
      <c r="FF449" s="103"/>
      <c r="FO449" s="103"/>
      <c r="FX449" s="103"/>
      <c r="GG449" s="103"/>
      <c r="GP449" s="103"/>
      <c r="GY449" s="103"/>
      <c r="HH449" s="103"/>
    </row>
    <row r="450" spans="1:216" s="63" customFormat="1" ht="15">
      <c r="A450" s="312"/>
      <c r="C450" s="103"/>
      <c r="D450" s="287"/>
      <c r="E450" s="312"/>
      <c r="F450" s="271"/>
      <c r="G450" s="293"/>
      <c r="H450" s="287"/>
      <c r="I450" s="312"/>
      <c r="L450" s="287"/>
      <c r="M450" s="323" t="s">
        <v>277</v>
      </c>
      <c r="N450" s="273" t="s">
        <v>1901</v>
      </c>
      <c r="P450" s="67">
        <f>$XD$785</f>
        <v>151.6</v>
      </c>
      <c r="Q450" s="18" t="s">
        <v>277</v>
      </c>
      <c r="R450" s="63" t="s">
        <v>1887</v>
      </c>
      <c r="T450" s="67">
        <f>$VT$785</f>
        <v>118.7</v>
      </c>
      <c r="AA450" s="103"/>
      <c r="AJ450" s="103"/>
      <c r="AS450" s="103"/>
      <c r="BB450" s="103"/>
      <c r="BK450" s="103"/>
      <c r="BT450" s="103"/>
      <c r="CC450" s="103"/>
      <c r="CL450" s="103"/>
      <c r="CU450" s="103"/>
      <c r="DD450" s="103"/>
      <c r="DM450" s="103"/>
      <c r="DV450" s="103"/>
      <c r="EE450" s="103"/>
      <c r="EN450" s="103"/>
      <c r="EW450" s="103"/>
      <c r="FF450" s="103"/>
      <c r="FO450" s="103"/>
      <c r="FX450" s="103"/>
      <c r="GG450" s="103"/>
      <c r="GP450" s="103"/>
      <c r="GY450" s="103"/>
      <c r="HH450" s="103"/>
    </row>
    <row r="451" spans="1:216" s="63" customFormat="1" ht="15">
      <c r="A451" s="312"/>
      <c r="C451" s="103"/>
      <c r="D451" s="287"/>
      <c r="E451" s="312"/>
      <c r="F451" s="271"/>
      <c r="G451" s="293"/>
      <c r="H451" s="287"/>
      <c r="I451" s="312"/>
      <c r="L451" s="287"/>
      <c r="M451" s="323" t="s">
        <v>692</v>
      </c>
      <c r="N451" s="275" t="s">
        <v>1550</v>
      </c>
      <c r="P451" s="67">
        <f>$QO$785</f>
        <v>107.65</v>
      </c>
      <c r="Q451" s="18" t="s">
        <v>692</v>
      </c>
      <c r="R451" s="63" t="s">
        <v>2553</v>
      </c>
      <c r="S451" s="3"/>
      <c r="T451" s="67">
        <f>$AIO$785</f>
        <v>79.5</v>
      </c>
      <c r="AA451" s="103"/>
      <c r="AJ451" s="103"/>
      <c r="AS451" s="103"/>
      <c r="BB451" s="103"/>
      <c r="BK451" s="103"/>
      <c r="BT451" s="103"/>
      <c r="CC451" s="103"/>
      <c r="CL451" s="103"/>
      <c r="CU451" s="103"/>
      <c r="DD451" s="103"/>
      <c r="DM451" s="103"/>
      <c r="DV451" s="103"/>
      <c r="EE451" s="103"/>
      <c r="EN451" s="103"/>
      <c r="EW451" s="103"/>
      <c r="FF451" s="103"/>
      <c r="FO451" s="103"/>
      <c r="FX451" s="103"/>
      <c r="GG451" s="103"/>
      <c r="GP451" s="103"/>
      <c r="GY451" s="103"/>
      <c r="HH451" s="103"/>
    </row>
    <row r="452" spans="1:216" s="63" customFormat="1" ht="15">
      <c r="A452" s="312"/>
      <c r="C452" s="103"/>
      <c r="D452" s="287"/>
      <c r="E452" s="312"/>
      <c r="F452" s="271"/>
      <c r="G452" s="293"/>
      <c r="H452" s="287"/>
      <c r="I452" s="312"/>
      <c r="L452" s="287"/>
      <c r="M452" s="323" t="s">
        <v>693</v>
      </c>
      <c r="N452" s="273" t="s">
        <v>1890</v>
      </c>
      <c r="P452" s="67">
        <f>$RG$785</f>
        <v>55.5</v>
      </c>
      <c r="Q452" s="18" t="s">
        <v>693</v>
      </c>
      <c r="R452" s="63" t="s">
        <v>4015</v>
      </c>
      <c r="T452" s="67">
        <f>$ATH$785</f>
        <v>61.599999999999994</v>
      </c>
      <c r="AA452" s="103"/>
      <c r="AJ452" s="103"/>
      <c r="AS452" s="103"/>
      <c r="BB452" s="103"/>
      <c r="BK452" s="103"/>
      <c r="BT452" s="103"/>
      <c r="CC452" s="103"/>
      <c r="CL452" s="103"/>
      <c r="CU452" s="103"/>
      <c r="DD452" s="103"/>
      <c r="DM452" s="103"/>
      <c r="DV452" s="103"/>
      <c r="EE452" s="103"/>
      <c r="EN452" s="103"/>
      <c r="EW452" s="103"/>
      <c r="FF452" s="103"/>
      <c r="FO452" s="103"/>
      <c r="FX452" s="103"/>
      <c r="GG452" s="103"/>
      <c r="GP452" s="103"/>
      <c r="GY452" s="103"/>
      <c r="HH452" s="103"/>
    </row>
    <row r="453" spans="1:216" s="63" customFormat="1" ht="15">
      <c r="A453" s="312"/>
      <c r="C453" s="103"/>
      <c r="D453" s="287"/>
      <c r="E453" s="312"/>
      <c r="F453" s="271"/>
      <c r="G453" s="293"/>
      <c r="H453" s="287"/>
      <c r="I453" s="312"/>
      <c r="L453" s="287"/>
      <c r="N453" s="119"/>
      <c r="O453" s="119"/>
      <c r="P453" s="67"/>
      <c r="Q453" s="18" t="s">
        <v>694</v>
      </c>
      <c r="R453" s="63" t="s">
        <v>2551</v>
      </c>
      <c r="T453" s="67">
        <f>$AIX$785</f>
        <v>24.900000000000002</v>
      </c>
      <c r="AA453" s="103"/>
      <c r="AJ453" s="103"/>
      <c r="AS453" s="103"/>
      <c r="BB453" s="103"/>
      <c r="BK453" s="103"/>
      <c r="BT453" s="103"/>
      <c r="CC453" s="103"/>
      <c r="CL453" s="103"/>
      <c r="CU453" s="103"/>
      <c r="DD453" s="103"/>
      <c r="DM453" s="103"/>
      <c r="DV453" s="103"/>
      <c r="EE453" s="103"/>
      <c r="EN453" s="103"/>
      <c r="EW453" s="103"/>
      <c r="FF453" s="103"/>
      <c r="FO453" s="103"/>
      <c r="FX453" s="103"/>
      <c r="GG453" s="103"/>
      <c r="GP453" s="103"/>
      <c r="GY453" s="103"/>
      <c r="HH453" s="103"/>
    </row>
    <row r="454" spans="1:216" s="63" customFormat="1" ht="15.75">
      <c r="A454" s="312"/>
      <c r="C454" s="103"/>
      <c r="D454" s="287"/>
      <c r="E454" s="312"/>
      <c r="F454" s="271"/>
      <c r="G454" s="293"/>
      <c r="H454" s="287"/>
      <c r="I454" s="312"/>
      <c r="L454" s="287"/>
      <c r="N454" s="15" t="s">
        <v>1222</v>
      </c>
      <c r="O454" s="3"/>
      <c r="P454" s="75"/>
      <c r="Q454" s="18" t="s">
        <v>696</v>
      </c>
      <c r="R454" s="63" t="s">
        <v>4020</v>
      </c>
      <c r="T454" s="67">
        <f>$VAS$785</f>
        <v>0</v>
      </c>
      <c r="AA454" s="103"/>
      <c r="AJ454" s="103"/>
      <c r="AS454" s="103"/>
      <c r="BB454" s="103"/>
      <c r="BK454" s="103"/>
      <c r="BT454" s="103"/>
      <c r="CC454" s="103"/>
      <c r="CL454" s="103"/>
      <c r="CU454" s="103"/>
      <c r="DD454" s="103"/>
      <c r="DM454" s="103"/>
      <c r="DV454" s="103"/>
      <c r="EE454" s="103"/>
      <c r="EN454" s="103"/>
      <c r="EW454" s="103"/>
      <c r="FF454" s="103"/>
      <c r="FO454" s="103"/>
      <c r="FX454" s="103"/>
      <c r="GG454" s="103"/>
      <c r="GP454" s="103"/>
      <c r="GY454" s="103"/>
      <c r="HH454" s="103"/>
    </row>
    <row r="455" spans="1:216" s="63" customFormat="1" ht="15">
      <c r="A455" s="312"/>
      <c r="C455" s="103"/>
      <c r="D455" s="287"/>
      <c r="E455" s="312"/>
      <c r="F455" s="271"/>
      <c r="G455" s="293"/>
      <c r="H455" s="287"/>
      <c r="I455" s="312"/>
      <c r="L455" s="287"/>
      <c r="N455" s="63" t="str">
        <f>N446</f>
        <v>Jens Roggeman</v>
      </c>
      <c r="P455" s="287">
        <f>'Punten per wedstrijd'!G967</f>
        <v>0</v>
      </c>
      <c r="Q455" s="18"/>
      <c r="S455" s="3"/>
      <c r="T455" s="67"/>
      <c r="AA455" s="103"/>
      <c r="AJ455" s="103"/>
      <c r="AS455" s="103"/>
      <c r="BB455" s="103"/>
      <c r="BK455" s="103"/>
      <c r="BT455" s="103"/>
      <c r="CC455" s="103"/>
      <c r="CL455" s="103"/>
      <c r="CU455" s="103"/>
      <c r="DD455" s="103"/>
      <c r="DM455" s="103"/>
      <c r="DV455" s="103"/>
      <c r="EE455" s="103"/>
      <c r="EN455" s="103"/>
      <c r="EW455" s="103"/>
      <c r="FF455" s="103"/>
      <c r="FO455" s="103"/>
      <c r="FX455" s="103"/>
      <c r="GG455" s="103"/>
      <c r="GP455" s="103"/>
      <c r="GY455" s="103"/>
      <c r="HH455" s="103"/>
    </row>
    <row r="456" spans="1:216" s="63" customFormat="1" ht="15">
      <c r="A456" s="312"/>
      <c r="C456" s="103"/>
      <c r="D456" s="287"/>
      <c r="E456" s="312"/>
      <c r="F456" s="271"/>
      <c r="G456" s="293"/>
      <c r="H456" s="287"/>
      <c r="I456" s="312"/>
      <c r="L456" s="287"/>
      <c r="N456" s="63" t="str">
        <f>R423</f>
        <v>Thijs van Hoven</v>
      </c>
      <c r="O456" s="119"/>
      <c r="P456" s="67">
        <f>'Punten per wedstrijd'!G889</f>
        <v>0</v>
      </c>
      <c r="Q456" s="18"/>
      <c r="S456" s="3"/>
      <c r="T456" s="67"/>
      <c r="AA456" s="103"/>
      <c r="AJ456" s="103"/>
      <c r="AS456" s="103"/>
      <c r="BB456" s="103"/>
      <c r="BK456" s="103"/>
      <c r="BT456" s="103"/>
      <c r="CC456" s="103"/>
      <c r="CL456" s="103"/>
      <c r="CU456" s="103"/>
      <c r="DD456" s="103"/>
      <c r="DM456" s="103"/>
      <c r="DV456" s="103"/>
      <c r="EE456" s="103"/>
      <c r="EN456" s="103"/>
      <c r="EW456" s="103"/>
      <c r="FF456" s="103"/>
      <c r="FO456" s="103"/>
      <c r="FX456" s="103"/>
      <c r="GG456" s="103"/>
      <c r="GP456" s="103"/>
      <c r="GY456" s="103"/>
      <c r="HH456" s="103"/>
    </row>
    <row r="457" spans="1:216" s="63" customFormat="1" ht="15">
      <c r="A457" s="312"/>
      <c r="C457" s="103"/>
      <c r="D457" s="287"/>
      <c r="E457" s="312"/>
      <c r="F457" s="271"/>
      <c r="G457" s="293"/>
      <c r="H457" s="287"/>
      <c r="I457" s="312"/>
      <c r="L457" s="287"/>
      <c r="Q457" s="18"/>
      <c r="T457" s="67"/>
      <c r="AA457" s="103"/>
      <c r="AJ457" s="103"/>
      <c r="AS457" s="103"/>
      <c r="BB457" s="103"/>
      <c r="BK457" s="103"/>
      <c r="BT457" s="103"/>
      <c r="CC457" s="103"/>
      <c r="CL457" s="103"/>
      <c r="CU457" s="103"/>
      <c r="DD457" s="103"/>
      <c r="DM457" s="103"/>
      <c r="DV457" s="103"/>
      <c r="EE457" s="103"/>
      <c r="EN457" s="103"/>
      <c r="EW457" s="103"/>
      <c r="FF457" s="103"/>
      <c r="FO457" s="103"/>
      <c r="FX457" s="103"/>
      <c r="GG457" s="103"/>
      <c r="GP457" s="103"/>
      <c r="GY457" s="103"/>
      <c r="HH457" s="103"/>
    </row>
    <row r="458" spans="1:216" s="3" customFormat="1" ht="20.25">
      <c r="A458" s="77" t="s">
        <v>684</v>
      </c>
      <c r="H458" s="40"/>
      <c r="R458" s="4"/>
      <c r="AA458" s="4"/>
      <c r="AJ458" s="4"/>
      <c r="AS458" s="4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</row>
    <row r="459" spans="1:216" s="3" customFormat="1" ht="20.25">
      <c r="A459" s="77"/>
      <c r="H459" s="40"/>
      <c r="R459" s="4"/>
      <c r="AA459" s="4"/>
      <c r="AJ459" s="4"/>
      <c r="AS459" s="4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</row>
    <row r="460" spans="1:216" s="3" customFormat="1" ht="15">
      <c r="A460" s="85" t="s">
        <v>689</v>
      </c>
      <c r="I460" s="4"/>
      <c r="R460" s="4"/>
      <c r="AA460" s="4"/>
      <c r="AJ460" s="4"/>
      <c r="AS460" s="4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</row>
    <row r="461" spans="1:216" s="3" customFormat="1" ht="19.5">
      <c r="A461" s="6"/>
      <c r="B461" s="22" t="s">
        <v>41</v>
      </c>
      <c r="F461" s="22" t="s">
        <v>42</v>
      </c>
      <c r="I461"/>
      <c r="J461" s="22" t="s">
        <v>43</v>
      </c>
      <c r="N461" s="22" t="s">
        <v>44</v>
      </c>
      <c r="Q461"/>
      <c r="R461" s="22" t="s">
        <v>45</v>
      </c>
      <c r="V461" s="22" t="s">
        <v>46</v>
      </c>
      <c r="Y461"/>
      <c r="Z461" s="22" t="s">
        <v>47</v>
      </c>
      <c r="AD461" s="22" t="s">
        <v>48</v>
      </c>
      <c r="AG461"/>
      <c r="AH461" s="22" t="s">
        <v>49</v>
      </c>
      <c r="AL461" s="22" t="s">
        <v>50</v>
      </c>
      <c r="AO461"/>
      <c r="AP461" s="22" t="s">
        <v>51</v>
      </c>
      <c r="AT461" s="22" t="s">
        <v>52</v>
      </c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</row>
    <row r="462" spans="1:216" s="3" customFormat="1" ht="15.75" customHeight="1">
      <c r="A462" s="5" t="s">
        <v>0</v>
      </c>
      <c r="B462" s="28" t="s">
        <v>21</v>
      </c>
      <c r="D462" s="67">
        <f>$H$717</f>
        <v>0</v>
      </c>
      <c r="E462" s="5" t="s">
        <v>0</v>
      </c>
      <c r="F462" s="63" t="s">
        <v>2553</v>
      </c>
      <c r="H462" s="67">
        <f>$H$723</f>
        <v>0</v>
      </c>
      <c r="I462" s="5" t="s">
        <v>0</v>
      </c>
      <c r="J462" s="63" t="s">
        <v>2553</v>
      </c>
      <c r="L462" s="67">
        <f>$H$729</f>
        <v>0</v>
      </c>
      <c r="M462" s="5" t="s">
        <v>0</v>
      </c>
      <c r="N462" s="63" t="s">
        <v>2553</v>
      </c>
      <c r="P462" s="67">
        <f>$H$735</f>
        <v>0</v>
      </c>
      <c r="Q462" s="5" t="s">
        <v>0</v>
      </c>
      <c r="R462" s="63" t="s">
        <v>2553</v>
      </c>
      <c r="T462" s="67">
        <f>$H$741</f>
        <v>96.899999999999991</v>
      </c>
      <c r="U462" s="5" t="s">
        <v>0</v>
      </c>
      <c r="V462" s="63" t="s">
        <v>2553</v>
      </c>
      <c r="X462" s="67">
        <f>$H$747</f>
        <v>20.900000000000002</v>
      </c>
      <c r="Y462" s="5" t="s">
        <v>0</v>
      </c>
      <c r="Z462" s="63" t="s">
        <v>2553</v>
      </c>
      <c r="AB462" s="67">
        <f>$H$753</f>
        <v>236.7</v>
      </c>
      <c r="AC462" s="5" t="s">
        <v>0</v>
      </c>
      <c r="AD462" s="63" t="s">
        <v>2553</v>
      </c>
      <c r="AF462" s="67">
        <f>$H$759</f>
        <v>205.79999999999998</v>
      </c>
      <c r="AG462" s="5" t="s">
        <v>0</v>
      </c>
      <c r="AH462" s="63" t="s">
        <v>2553</v>
      </c>
      <c r="AJ462" s="67">
        <f>$H$765</f>
        <v>0</v>
      </c>
      <c r="AK462" s="5" t="s">
        <v>0</v>
      </c>
      <c r="AL462" s="63" t="s">
        <v>2553</v>
      </c>
      <c r="AN462" s="67">
        <f>$H$771</f>
        <v>3.3000000000000003</v>
      </c>
      <c r="AO462" s="5" t="s">
        <v>0</v>
      </c>
      <c r="AP462" s="63" t="s">
        <v>2553</v>
      </c>
      <c r="AR462" s="67">
        <f>$H$777</f>
        <v>70.400000000000006</v>
      </c>
      <c r="AS462" s="5" t="s">
        <v>0</v>
      </c>
      <c r="AT462" s="63" t="s">
        <v>2553</v>
      </c>
      <c r="AV462" s="67">
        <f>$H$783</f>
        <v>0</v>
      </c>
      <c r="AW462" s="81"/>
      <c r="AX462" s="81"/>
      <c r="AY462" s="81"/>
      <c r="AZ462" s="81"/>
      <c r="BA462" s="81"/>
    </row>
    <row r="463" spans="1:216" s="3" customFormat="1" ht="15.75" customHeight="1">
      <c r="A463" s="5" t="s">
        <v>2</v>
      </c>
      <c r="B463" s="218" t="s">
        <v>1553</v>
      </c>
      <c r="D463" s="67">
        <f>$Q$717</f>
        <v>0</v>
      </c>
      <c r="E463" s="5" t="s">
        <v>2</v>
      </c>
      <c r="F463" s="273" t="s">
        <v>1890</v>
      </c>
      <c r="H463" s="67">
        <f>$Q$717</f>
        <v>0</v>
      </c>
      <c r="I463" s="5" t="s">
        <v>2</v>
      </c>
      <c r="J463" s="273" t="s">
        <v>1890</v>
      </c>
      <c r="L463" s="67">
        <f>$Q$717</f>
        <v>0</v>
      </c>
      <c r="M463" s="5" t="s">
        <v>2</v>
      </c>
      <c r="N463" s="273" t="s">
        <v>1890</v>
      </c>
      <c r="P463" s="67">
        <f>$Q$717</f>
        <v>0</v>
      </c>
      <c r="Q463" s="5" t="s">
        <v>2</v>
      </c>
      <c r="R463" s="273" t="s">
        <v>1890</v>
      </c>
      <c r="T463" s="67">
        <f>$Q$717</f>
        <v>0</v>
      </c>
      <c r="U463" s="5" t="s">
        <v>2</v>
      </c>
      <c r="V463" s="273" t="s">
        <v>1890</v>
      </c>
      <c r="X463" s="67">
        <f>$Q$717</f>
        <v>0</v>
      </c>
      <c r="Y463" s="5" t="s">
        <v>2</v>
      </c>
      <c r="Z463" s="273" t="s">
        <v>1890</v>
      </c>
      <c r="AB463" s="67">
        <f>$Q$717</f>
        <v>0</v>
      </c>
      <c r="AC463" s="5" t="s">
        <v>2</v>
      </c>
      <c r="AD463" s="273" t="s">
        <v>1890</v>
      </c>
      <c r="AF463" s="67">
        <f>$Q$717</f>
        <v>0</v>
      </c>
      <c r="AG463" s="5" t="s">
        <v>2</v>
      </c>
      <c r="AH463" s="273" t="s">
        <v>1890</v>
      </c>
      <c r="AJ463" s="67">
        <f>$Q$717</f>
        <v>0</v>
      </c>
      <c r="AK463" s="5" t="s">
        <v>2</v>
      </c>
      <c r="AL463" s="273" t="s">
        <v>1890</v>
      </c>
      <c r="AN463" s="67">
        <f>$Q$717</f>
        <v>0</v>
      </c>
      <c r="AO463" s="5" t="s">
        <v>2</v>
      </c>
      <c r="AP463" s="273" t="s">
        <v>1890</v>
      </c>
      <c r="AR463" s="67">
        <f>$Q$717</f>
        <v>0</v>
      </c>
      <c r="AS463" s="5" t="s">
        <v>2</v>
      </c>
      <c r="AT463" s="273" t="s">
        <v>1890</v>
      </c>
      <c r="AV463" s="67">
        <f>$Q$717</f>
        <v>0</v>
      </c>
      <c r="AW463" s="81"/>
      <c r="AX463" s="81"/>
      <c r="AY463" s="81"/>
      <c r="AZ463" s="81"/>
      <c r="BA463" s="81"/>
    </row>
    <row r="464" spans="1:216" s="3" customFormat="1" ht="15.75" customHeight="1">
      <c r="A464" s="5" t="s">
        <v>3</v>
      </c>
      <c r="B464" s="63" t="s">
        <v>736</v>
      </c>
      <c r="D464" s="67">
        <f>$Z$717</f>
        <v>0</v>
      </c>
      <c r="E464" s="5" t="s">
        <v>3</v>
      </c>
      <c r="F464" s="218" t="s">
        <v>1563</v>
      </c>
      <c r="H464" s="67">
        <f>$Z$717</f>
        <v>0</v>
      </c>
      <c r="I464" s="5" t="s">
        <v>3</v>
      </c>
      <c r="J464" s="218" t="s">
        <v>1563</v>
      </c>
      <c r="L464" s="67">
        <f>$Z$717</f>
        <v>0</v>
      </c>
      <c r="M464" s="5" t="s">
        <v>3</v>
      </c>
      <c r="N464" s="218" t="s">
        <v>1563</v>
      </c>
      <c r="P464" s="67">
        <f>$Z$717</f>
        <v>0</v>
      </c>
      <c r="Q464" s="5" t="s">
        <v>3</v>
      </c>
      <c r="R464" s="218" t="s">
        <v>1563</v>
      </c>
      <c r="T464" s="67">
        <f>$Z$717</f>
        <v>0</v>
      </c>
      <c r="U464" s="5" t="s">
        <v>3</v>
      </c>
      <c r="V464" s="218" t="s">
        <v>1563</v>
      </c>
      <c r="X464" s="67">
        <f>$Z$717</f>
        <v>0</v>
      </c>
      <c r="Y464" s="5" t="s">
        <v>3</v>
      </c>
      <c r="Z464" s="218" t="s">
        <v>1563</v>
      </c>
      <c r="AB464" s="67">
        <f>$Z$717</f>
        <v>0</v>
      </c>
      <c r="AC464" s="5" t="s">
        <v>3</v>
      </c>
      <c r="AD464" s="218" t="s">
        <v>1563</v>
      </c>
      <c r="AF464" s="67">
        <f>$Z$717</f>
        <v>0</v>
      </c>
      <c r="AG464" s="5" t="s">
        <v>3</v>
      </c>
      <c r="AH464" s="218" t="s">
        <v>1563</v>
      </c>
      <c r="AJ464" s="67">
        <f>$Z$717</f>
        <v>0</v>
      </c>
      <c r="AK464" s="5" t="s">
        <v>3</v>
      </c>
      <c r="AL464" s="218" t="s">
        <v>1563</v>
      </c>
      <c r="AN464" s="67">
        <f>$Z$717</f>
        <v>0</v>
      </c>
      <c r="AO464" s="5" t="s">
        <v>3</v>
      </c>
      <c r="AP464" s="218" t="s">
        <v>1563</v>
      </c>
      <c r="AR464" s="67">
        <f>$Z$717</f>
        <v>0</v>
      </c>
      <c r="AS464" s="5" t="s">
        <v>3</v>
      </c>
      <c r="AT464" s="218" t="s">
        <v>1563</v>
      </c>
      <c r="AV464" s="67">
        <f>$Z$717</f>
        <v>0</v>
      </c>
      <c r="AW464" s="81"/>
      <c r="AX464" s="81"/>
      <c r="AY464" s="81"/>
      <c r="AZ464" s="81"/>
      <c r="BA464" s="81"/>
    </row>
    <row r="465" spans="1:264" s="3" customFormat="1" ht="15.75" customHeight="1">
      <c r="A465" s="5" t="s">
        <v>5</v>
      </c>
      <c r="B465" s="63" t="s">
        <v>757</v>
      </c>
      <c r="D465" s="67">
        <f>$AI$717</f>
        <v>0</v>
      </c>
      <c r="E465" s="5" t="s">
        <v>5</v>
      </c>
      <c r="F465" s="273" t="s">
        <v>1883</v>
      </c>
      <c r="H465" s="67">
        <f>$AI$717</f>
        <v>0</v>
      </c>
      <c r="I465" s="5" t="s">
        <v>5</v>
      </c>
      <c r="J465" s="273" t="s">
        <v>1883</v>
      </c>
      <c r="L465" s="67">
        <f>$AI$717</f>
        <v>0</v>
      </c>
      <c r="M465" s="5" t="s">
        <v>5</v>
      </c>
      <c r="N465" s="273" t="s">
        <v>1883</v>
      </c>
      <c r="P465" s="67">
        <f>$AI$717</f>
        <v>0</v>
      </c>
      <c r="Q465" s="5" t="s">
        <v>5</v>
      </c>
      <c r="R465" s="273" t="s">
        <v>1883</v>
      </c>
      <c r="T465" s="67">
        <f>$AI$717</f>
        <v>0</v>
      </c>
      <c r="U465" s="5" t="s">
        <v>5</v>
      </c>
      <c r="V465" s="273" t="s">
        <v>1883</v>
      </c>
      <c r="X465" s="67">
        <f>$AI$717</f>
        <v>0</v>
      </c>
      <c r="Y465" s="5" t="s">
        <v>5</v>
      </c>
      <c r="Z465" s="273" t="s">
        <v>1883</v>
      </c>
      <c r="AB465" s="67">
        <f>$AI$717</f>
        <v>0</v>
      </c>
      <c r="AC465" s="5" t="s">
        <v>5</v>
      </c>
      <c r="AD465" s="273" t="s">
        <v>1883</v>
      </c>
      <c r="AF465" s="67">
        <f>$AI$717</f>
        <v>0</v>
      </c>
      <c r="AG465" s="5" t="s">
        <v>5</v>
      </c>
      <c r="AH465" s="273" t="s">
        <v>1883</v>
      </c>
      <c r="AJ465" s="67">
        <f>$AI$717</f>
        <v>0</v>
      </c>
      <c r="AK465" s="5" t="s">
        <v>5</v>
      </c>
      <c r="AL465" s="273" t="s">
        <v>1883</v>
      </c>
      <c r="AN465" s="67">
        <f>$AI$717</f>
        <v>0</v>
      </c>
      <c r="AO465" s="5" t="s">
        <v>5</v>
      </c>
      <c r="AP465" s="273" t="s">
        <v>1883</v>
      </c>
      <c r="AR465" s="67">
        <f>$AI$717</f>
        <v>0</v>
      </c>
      <c r="AS465" s="5" t="s">
        <v>5</v>
      </c>
      <c r="AT465" s="273" t="s">
        <v>1883</v>
      </c>
      <c r="AV465" s="67">
        <f>$AI$717</f>
        <v>0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</row>
    <row r="466" spans="1:264" s="3" customFormat="1" ht="15.75" customHeight="1">
      <c r="A466" s="5" t="s">
        <v>7</v>
      </c>
      <c r="B466" s="63" t="s">
        <v>154</v>
      </c>
      <c r="D466" s="67">
        <f>$AR$717</f>
        <v>0</v>
      </c>
      <c r="E466" s="5" t="s">
        <v>7</v>
      </c>
      <c r="F466" s="63" t="s">
        <v>4035</v>
      </c>
      <c r="H466" s="67">
        <f>$AR$717</f>
        <v>0</v>
      </c>
      <c r="I466" s="5" t="s">
        <v>7</v>
      </c>
      <c r="J466" s="63" t="s">
        <v>4035</v>
      </c>
      <c r="L466" s="67">
        <f>$AR$717</f>
        <v>0</v>
      </c>
      <c r="M466" s="5" t="s">
        <v>7</v>
      </c>
      <c r="N466" s="63" t="s">
        <v>4035</v>
      </c>
      <c r="P466" s="67">
        <f>$AR$717</f>
        <v>0</v>
      </c>
      <c r="Q466" s="5" t="s">
        <v>7</v>
      </c>
      <c r="R466" s="63" t="s">
        <v>4035</v>
      </c>
      <c r="T466" s="67">
        <f>$AR$717</f>
        <v>0</v>
      </c>
      <c r="U466" s="5" t="s">
        <v>7</v>
      </c>
      <c r="V466" s="63" t="s">
        <v>4035</v>
      </c>
      <c r="X466" s="67">
        <f>$AR$717</f>
        <v>0</v>
      </c>
      <c r="Y466" s="5" t="s">
        <v>7</v>
      </c>
      <c r="Z466" s="63" t="s">
        <v>4035</v>
      </c>
      <c r="AB466" s="67">
        <f>$AR$717</f>
        <v>0</v>
      </c>
      <c r="AC466" s="5" t="s">
        <v>7</v>
      </c>
      <c r="AD466" s="63" t="s">
        <v>4035</v>
      </c>
      <c r="AF466" s="67">
        <f>$AR$717</f>
        <v>0</v>
      </c>
      <c r="AG466" s="5" t="s">
        <v>7</v>
      </c>
      <c r="AH466" s="63" t="s">
        <v>4035</v>
      </c>
      <c r="AJ466" s="67">
        <f>$AR$717</f>
        <v>0</v>
      </c>
      <c r="AK466" s="5" t="s">
        <v>7</v>
      </c>
      <c r="AL466" s="63" t="s">
        <v>4035</v>
      </c>
      <c r="AN466" s="67">
        <f>$AR$717</f>
        <v>0</v>
      </c>
      <c r="AO466" s="5" t="s">
        <v>7</v>
      </c>
      <c r="AP466" s="63" t="s">
        <v>4035</v>
      </c>
      <c r="AR466" s="67">
        <f>$AR$717</f>
        <v>0</v>
      </c>
      <c r="AS466" s="5" t="s">
        <v>7</v>
      </c>
      <c r="AT466" s="63" t="s">
        <v>4035</v>
      </c>
      <c r="AV466" s="67">
        <f>$AR$717</f>
        <v>0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</row>
    <row r="467" spans="1:264" s="3" customFormat="1" ht="15.75" customHeight="1">
      <c r="A467" s="5" t="s">
        <v>8</v>
      </c>
      <c r="B467" s="63" t="s">
        <v>155</v>
      </c>
      <c r="D467" s="67">
        <f>$BA$717</f>
        <v>0</v>
      </c>
      <c r="E467" s="5" t="s">
        <v>8</v>
      </c>
      <c r="F467" s="218" t="s">
        <v>1553</v>
      </c>
      <c r="H467" s="67">
        <f>$BA$717</f>
        <v>0</v>
      </c>
      <c r="I467" s="5" t="s">
        <v>8</v>
      </c>
      <c r="J467" s="218" t="s">
        <v>1553</v>
      </c>
      <c r="L467" s="67">
        <f>$BA$717</f>
        <v>0</v>
      </c>
      <c r="M467" s="5" t="s">
        <v>8</v>
      </c>
      <c r="N467" s="218" t="s">
        <v>1553</v>
      </c>
      <c r="P467" s="67">
        <f>$BA$717</f>
        <v>0</v>
      </c>
      <c r="Q467" s="5" t="s">
        <v>8</v>
      </c>
      <c r="R467" s="218" t="s">
        <v>1553</v>
      </c>
      <c r="T467" s="67">
        <f>$BA$717</f>
        <v>0</v>
      </c>
      <c r="U467" s="5" t="s">
        <v>8</v>
      </c>
      <c r="V467" s="218" t="s">
        <v>1553</v>
      </c>
      <c r="X467" s="67">
        <f>$BA$717</f>
        <v>0</v>
      </c>
      <c r="Y467" s="5" t="s">
        <v>8</v>
      </c>
      <c r="Z467" s="218" t="s">
        <v>1553</v>
      </c>
      <c r="AB467" s="67">
        <f>$BA$717</f>
        <v>0</v>
      </c>
      <c r="AC467" s="5" t="s">
        <v>8</v>
      </c>
      <c r="AD467" s="218" t="s">
        <v>1553</v>
      </c>
      <c r="AF467" s="67">
        <f>$BA$717</f>
        <v>0</v>
      </c>
      <c r="AG467" s="5" t="s">
        <v>8</v>
      </c>
      <c r="AH467" s="218" t="s">
        <v>1553</v>
      </c>
      <c r="AJ467" s="67">
        <f>$BA$717</f>
        <v>0</v>
      </c>
      <c r="AK467" s="5" t="s">
        <v>8</v>
      </c>
      <c r="AL467" s="218" t="s">
        <v>1553</v>
      </c>
      <c r="AN467" s="67">
        <f>$BA$717</f>
        <v>0</v>
      </c>
      <c r="AO467" s="5" t="s">
        <v>8</v>
      </c>
      <c r="AP467" s="218" t="s">
        <v>1553</v>
      </c>
      <c r="AR467" s="67">
        <f>$BA$717</f>
        <v>0</v>
      </c>
      <c r="AS467" s="5" t="s">
        <v>8</v>
      </c>
      <c r="AT467" s="218" t="s">
        <v>1553</v>
      </c>
      <c r="AV467" s="67">
        <f>$BA$717</f>
        <v>0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</row>
    <row r="468" spans="1:264" s="3" customFormat="1" ht="15.75" customHeight="1">
      <c r="A468" s="5" t="s">
        <v>10</v>
      </c>
      <c r="B468" s="218" t="s">
        <v>1568</v>
      </c>
      <c r="D468" s="67">
        <f>$BJ$717</f>
        <v>0</v>
      </c>
      <c r="E468" s="5" t="s">
        <v>10</v>
      </c>
      <c r="F468" s="63" t="s">
        <v>2542</v>
      </c>
      <c r="H468" s="67">
        <f>$BJ$717</f>
        <v>0</v>
      </c>
      <c r="I468" s="5" t="s">
        <v>10</v>
      </c>
      <c r="J468" s="63" t="s">
        <v>2542</v>
      </c>
      <c r="L468" s="67">
        <f>$BJ$717</f>
        <v>0</v>
      </c>
      <c r="M468" s="5" t="s">
        <v>10</v>
      </c>
      <c r="N468" s="63" t="s">
        <v>2542</v>
      </c>
      <c r="P468" s="67">
        <f>$BJ$717</f>
        <v>0</v>
      </c>
      <c r="Q468" s="5" t="s">
        <v>10</v>
      </c>
      <c r="R468" s="63" t="s">
        <v>2542</v>
      </c>
      <c r="T468" s="67">
        <f>$BJ$717</f>
        <v>0</v>
      </c>
      <c r="U468" s="5" t="s">
        <v>10</v>
      </c>
      <c r="V468" s="63" t="s">
        <v>2542</v>
      </c>
      <c r="X468" s="67">
        <f>$BJ$717</f>
        <v>0</v>
      </c>
      <c r="Y468" s="5" t="s">
        <v>10</v>
      </c>
      <c r="Z468" s="63" t="s">
        <v>2542</v>
      </c>
      <c r="AB468" s="67">
        <f>$BJ$717</f>
        <v>0</v>
      </c>
      <c r="AC468" s="5" t="s">
        <v>10</v>
      </c>
      <c r="AD468" s="63" t="s">
        <v>2542</v>
      </c>
      <c r="AF468" s="67">
        <f>$BJ$717</f>
        <v>0</v>
      </c>
      <c r="AG468" s="5" t="s">
        <v>10</v>
      </c>
      <c r="AH468" s="63" t="s">
        <v>2542</v>
      </c>
      <c r="AJ468" s="67">
        <f>$BJ$717</f>
        <v>0</v>
      </c>
      <c r="AK468" s="5" t="s">
        <v>10</v>
      </c>
      <c r="AL468" s="63" t="s">
        <v>2542</v>
      </c>
      <c r="AN468" s="67">
        <f>$BJ$717</f>
        <v>0</v>
      </c>
      <c r="AO468" s="5" t="s">
        <v>10</v>
      </c>
      <c r="AP468" s="63" t="s">
        <v>2542</v>
      </c>
      <c r="AR468" s="67">
        <f>$BJ$717</f>
        <v>0</v>
      </c>
      <c r="AS468" s="5" t="s">
        <v>10</v>
      </c>
      <c r="AT468" s="63" t="s">
        <v>2542</v>
      </c>
      <c r="AV468" s="67">
        <f>$BJ$717</f>
        <v>0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</row>
    <row r="469" spans="1:264" s="3" customFormat="1" ht="15.75" customHeight="1">
      <c r="A469" s="5" t="s">
        <v>12</v>
      </c>
      <c r="B469" s="273" t="s">
        <v>31</v>
      </c>
      <c r="D469" s="67">
        <f>$BS$717</f>
        <v>0</v>
      </c>
      <c r="E469" s="5" t="s">
        <v>12</v>
      </c>
      <c r="F469" s="273" t="s">
        <v>1</v>
      </c>
      <c r="H469" s="67">
        <f>$BS$717</f>
        <v>0</v>
      </c>
      <c r="I469" s="5" t="s">
        <v>12</v>
      </c>
      <c r="J469" s="273" t="s">
        <v>1</v>
      </c>
      <c r="L469" s="67">
        <f>$BS$717</f>
        <v>0</v>
      </c>
      <c r="M469" s="5" t="s">
        <v>12</v>
      </c>
      <c r="N469" s="273" t="s">
        <v>1</v>
      </c>
      <c r="P469" s="67">
        <f>$BS$717</f>
        <v>0</v>
      </c>
      <c r="Q469" s="5" t="s">
        <v>12</v>
      </c>
      <c r="R469" s="273" t="s">
        <v>1</v>
      </c>
      <c r="T469" s="67">
        <f>$BS$717</f>
        <v>0</v>
      </c>
      <c r="U469" s="5" t="s">
        <v>12</v>
      </c>
      <c r="V469" s="273" t="s">
        <v>1</v>
      </c>
      <c r="X469" s="67">
        <f>$BS$717</f>
        <v>0</v>
      </c>
      <c r="Y469" s="5" t="s">
        <v>12</v>
      </c>
      <c r="Z469" s="273" t="s">
        <v>1</v>
      </c>
      <c r="AB469" s="67">
        <f>$BS$717</f>
        <v>0</v>
      </c>
      <c r="AC469" s="5" t="s">
        <v>12</v>
      </c>
      <c r="AD469" s="273" t="s">
        <v>1</v>
      </c>
      <c r="AF469" s="67">
        <f>$BS$717</f>
        <v>0</v>
      </c>
      <c r="AG469" s="5" t="s">
        <v>12</v>
      </c>
      <c r="AH469" s="273" t="s">
        <v>1</v>
      </c>
      <c r="AJ469" s="67">
        <f>$BS$717</f>
        <v>0</v>
      </c>
      <c r="AK469" s="5" t="s">
        <v>12</v>
      </c>
      <c r="AL469" s="273" t="s">
        <v>1</v>
      </c>
      <c r="AN469" s="67">
        <f>$BS$717</f>
        <v>0</v>
      </c>
      <c r="AO469" s="5" t="s">
        <v>12</v>
      </c>
      <c r="AP469" s="273" t="s">
        <v>1</v>
      </c>
      <c r="AR469" s="67">
        <f>$BS$717</f>
        <v>0</v>
      </c>
      <c r="AS469" s="5" t="s">
        <v>12</v>
      </c>
      <c r="AT469" s="273" t="s">
        <v>1</v>
      </c>
      <c r="AV469" s="67">
        <f>$BS$717</f>
        <v>0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</row>
    <row r="470" spans="1:264" s="3" customFormat="1" ht="15.75" customHeight="1">
      <c r="A470" s="5" t="s">
        <v>14</v>
      </c>
      <c r="B470" s="63" t="s">
        <v>740</v>
      </c>
      <c r="D470" s="67">
        <f>$CB$717</f>
        <v>0</v>
      </c>
      <c r="E470" s="5" t="s">
        <v>14</v>
      </c>
      <c r="F470" s="273" t="s">
        <v>1898</v>
      </c>
      <c r="H470" s="67">
        <f>$CB$717</f>
        <v>0</v>
      </c>
      <c r="I470" s="5" t="s">
        <v>14</v>
      </c>
      <c r="J470" s="273" t="s">
        <v>1898</v>
      </c>
      <c r="L470" s="67">
        <f>$CB$717</f>
        <v>0</v>
      </c>
      <c r="M470" s="5" t="s">
        <v>14</v>
      </c>
      <c r="N470" s="273" t="s">
        <v>1898</v>
      </c>
      <c r="P470" s="67">
        <f>$CB$717</f>
        <v>0</v>
      </c>
      <c r="Q470" s="5" t="s">
        <v>14</v>
      </c>
      <c r="R470" s="273" t="s">
        <v>1898</v>
      </c>
      <c r="T470" s="67">
        <f>$CB$717</f>
        <v>0</v>
      </c>
      <c r="U470" s="5" t="s">
        <v>14</v>
      </c>
      <c r="V470" s="273" t="s">
        <v>1898</v>
      </c>
      <c r="X470" s="67">
        <f>$CB$717</f>
        <v>0</v>
      </c>
      <c r="Y470" s="5" t="s">
        <v>14</v>
      </c>
      <c r="Z470" s="273" t="s">
        <v>1898</v>
      </c>
      <c r="AB470" s="67">
        <f>$CB$717</f>
        <v>0</v>
      </c>
      <c r="AC470" s="5" t="s">
        <v>14</v>
      </c>
      <c r="AD470" s="273" t="s">
        <v>1898</v>
      </c>
      <c r="AF470" s="67">
        <f>$CB$717</f>
        <v>0</v>
      </c>
      <c r="AG470" s="5" t="s">
        <v>14</v>
      </c>
      <c r="AH470" s="273" t="s">
        <v>1898</v>
      </c>
      <c r="AJ470" s="67">
        <f>$CB$717</f>
        <v>0</v>
      </c>
      <c r="AK470" s="5" t="s">
        <v>14</v>
      </c>
      <c r="AL470" s="273" t="s">
        <v>1898</v>
      </c>
      <c r="AN470" s="67">
        <f>$CB$717</f>
        <v>0</v>
      </c>
      <c r="AO470" s="5" t="s">
        <v>14</v>
      </c>
      <c r="AP470" s="273" t="s">
        <v>1898</v>
      </c>
      <c r="AR470" s="67">
        <f>$CB$717</f>
        <v>0</v>
      </c>
      <c r="AS470" s="5" t="s">
        <v>14</v>
      </c>
      <c r="AT470" s="273" t="s">
        <v>1898</v>
      </c>
      <c r="AV470" s="67">
        <f>$CB$717</f>
        <v>0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</row>
    <row r="471" spans="1:264" s="3" customFormat="1" ht="15.75" customHeight="1">
      <c r="A471" s="5" t="s">
        <v>16</v>
      </c>
      <c r="B471" s="273" t="s">
        <v>37</v>
      </c>
      <c r="D471" s="67">
        <f>$CK$717</f>
        <v>0</v>
      </c>
      <c r="E471" s="5" t="s">
        <v>16</v>
      </c>
      <c r="F471" s="63" t="s">
        <v>2560</v>
      </c>
      <c r="H471" s="67">
        <f>$CK$717</f>
        <v>0</v>
      </c>
      <c r="I471" s="5" t="s">
        <v>16</v>
      </c>
      <c r="J471" s="63" t="s">
        <v>2560</v>
      </c>
      <c r="L471" s="67">
        <f>$CK$717</f>
        <v>0</v>
      </c>
      <c r="M471" s="5" t="s">
        <v>16</v>
      </c>
      <c r="N471" s="63" t="s">
        <v>2560</v>
      </c>
      <c r="P471" s="67">
        <f>$CK$717</f>
        <v>0</v>
      </c>
      <c r="Q471" s="5" t="s">
        <v>16</v>
      </c>
      <c r="R471" s="63" t="s">
        <v>2560</v>
      </c>
      <c r="T471" s="67">
        <f>$CK$717</f>
        <v>0</v>
      </c>
      <c r="U471" s="5" t="s">
        <v>16</v>
      </c>
      <c r="V471" s="63" t="s">
        <v>2560</v>
      </c>
      <c r="X471" s="67">
        <f>$CK$717</f>
        <v>0</v>
      </c>
      <c r="Y471" s="5" t="s">
        <v>16</v>
      </c>
      <c r="Z471" s="63" t="s">
        <v>2560</v>
      </c>
      <c r="AB471" s="67">
        <f>$CK$717</f>
        <v>0</v>
      </c>
      <c r="AC471" s="5" t="s">
        <v>16</v>
      </c>
      <c r="AD471" s="63" t="s">
        <v>2560</v>
      </c>
      <c r="AF471" s="67">
        <f>$CK$717</f>
        <v>0</v>
      </c>
      <c r="AG471" s="5" t="s">
        <v>16</v>
      </c>
      <c r="AH471" s="63" t="s">
        <v>2560</v>
      </c>
      <c r="AJ471" s="67">
        <f>$CK$717</f>
        <v>0</v>
      </c>
      <c r="AK471" s="5" t="s">
        <v>16</v>
      </c>
      <c r="AL471" s="63" t="s">
        <v>2560</v>
      </c>
      <c r="AN471" s="67">
        <f>$CK$717</f>
        <v>0</v>
      </c>
      <c r="AO471" s="5" t="s">
        <v>16</v>
      </c>
      <c r="AP471" s="63" t="s">
        <v>2560</v>
      </c>
      <c r="AR471" s="67">
        <f>$CK$717</f>
        <v>0</v>
      </c>
      <c r="AS471" s="5" t="s">
        <v>16</v>
      </c>
      <c r="AT471" s="63" t="s">
        <v>2560</v>
      </c>
      <c r="AV471" s="67">
        <f>$CK$717</f>
        <v>0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</row>
    <row r="472" spans="1:264" s="3" customFormat="1" ht="15.75" customHeight="1">
      <c r="A472" s="5" t="s">
        <v>18</v>
      </c>
      <c r="B472" s="273" t="s">
        <v>25</v>
      </c>
      <c r="D472" s="67">
        <f>$CT$717</f>
        <v>0</v>
      </c>
      <c r="E472" s="5" t="s">
        <v>18</v>
      </c>
      <c r="F472" s="63" t="s">
        <v>4016</v>
      </c>
      <c r="H472" s="67">
        <f>$CT$717</f>
        <v>0</v>
      </c>
      <c r="I472" s="5" t="s">
        <v>18</v>
      </c>
      <c r="J472" s="63" t="s">
        <v>4016</v>
      </c>
      <c r="L472" s="67">
        <f>$CT$717</f>
        <v>0</v>
      </c>
      <c r="M472" s="5" t="s">
        <v>18</v>
      </c>
      <c r="N472" s="63" t="s">
        <v>4016</v>
      </c>
      <c r="P472" s="67">
        <f>$CT$717</f>
        <v>0</v>
      </c>
      <c r="Q472" s="5" t="s">
        <v>18</v>
      </c>
      <c r="R472" s="63" t="s">
        <v>4016</v>
      </c>
      <c r="T472" s="67">
        <f>$CT$717</f>
        <v>0</v>
      </c>
      <c r="U472" s="5" t="s">
        <v>18</v>
      </c>
      <c r="V472" s="63" t="s">
        <v>4016</v>
      </c>
      <c r="X472" s="67">
        <f>$CT$717</f>
        <v>0</v>
      </c>
      <c r="Y472" s="5" t="s">
        <v>18</v>
      </c>
      <c r="Z472" s="63" t="s">
        <v>4016</v>
      </c>
      <c r="AB472" s="67">
        <f>$CT$717</f>
        <v>0</v>
      </c>
      <c r="AC472" s="5" t="s">
        <v>18</v>
      </c>
      <c r="AD472" s="63" t="s">
        <v>4016</v>
      </c>
      <c r="AF472" s="67">
        <f>$CT$717</f>
        <v>0</v>
      </c>
      <c r="AG472" s="5" t="s">
        <v>18</v>
      </c>
      <c r="AH472" s="63" t="s">
        <v>4016</v>
      </c>
      <c r="AJ472" s="67">
        <f>$CT$717</f>
        <v>0</v>
      </c>
      <c r="AK472" s="5" t="s">
        <v>18</v>
      </c>
      <c r="AL472" s="63" t="s">
        <v>4016</v>
      </c>
      <c r="AN472" s="67">
        <f>$CT$717</f>
        <v>0</v>
      </c>
      <c r="AO472" s="5" t="s">
        <v>18</v>
      </c>
      <c r="AP472" s="63" t="s">
        <v>4016</v>
      </c>
      <c r="AR472" s="67">
        <f>$CT$717</f>
        <v>0</v>
      </c>
      <c r="AS472" s="5" t="s">
        <v>18</v>
      </c>
      <c r="AT472" s="63" t="s">
        <v>4016</v>
      </c>
      <c r="AV472" s="67">
        <f>$CT$717</f>
        <v>0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</row>
    <row r="473" spans="1:264" s="3" customFormat="1" ht="15.75" customHeight="1">
      <c r="A473" s="5" t="s">
        <v>20</v>
      </c>
      <c r="B473" s="63" t="s">
        <v>703</v>
      </c>
      <c r="D473" s="67">
        <f>$DC$717</f>
        <v>0</v>
      </c>
      <c r="E473" s="5" t="s">
        <v>20</v>
      </c>
      <c r="F473" s="218" t="s">
        <v>1559</v>
      </c>
      <c r="H473" s="67">
        <f>$DC$717</f>
        <v>0</v>
      </c>
      <c r="I473" s="5" t="s">
        <v>20</v>
      </c>
      <c r="J473" s="218" t="s">
        <v>1559</v>
      </c>
      <c r="L473" s="67">
        <f>$DC$717</f>
        <v>0</v>
      </c>
      <c r="M473" s="5" t="s">
        <v>20</v>
      </c>
      <c r="N473" s="218" t="s">
        <v>1559</v>
      </c>
      <c r="P473" s="67">
        <f>$DC$717</f>
        <v>0</v>
      </c>
      <c r="Q473" s="5" t="s">
        <v>20</v>
      </c>
      <c r="R473" s="218" t="s">
        <v>1559</v>
      </c>
      <c r="T473" s="67">
        <f>$DC$717</f>
        <v>0</v>
      </c>
      <c r="U473" s="5" t="s">
        <v>20</v>
      </c>
      <c r="V473" s="218" t="s">
        <v>1559</v>
      </c>
      <c r="X473" s="67">
        <f>$DC$717</f>
        <v>0</v>
      </c>
      <c r="Y473" s="5" t="s">
        <v>20</v>
      </c>
      <c r="Z473" s="218" t="s">
        <v>1559</v>
      </c>
      <c r="AB473" s="67">
        <f>$DC$717</f>
        <v>0</v>
      </c>
      <c r="AC473" s="5" t="s">
        <v>20</v>
      </c>
      <c r="AD473" s="218" t="s">
        <v>1559</v>
      </c>
      <c r="AF473" s="67">
        <f>$DC$717</f>
        <v>0</v>
      </c>
      <c r="AG473" s="5" t="s">
        <v>20</v>
      </c>
      <c r="AH473" s="218" t="s">
        <v>1559</v>
      </c>
      <c r="AJ473" s="67">
        <f>$DC$717</f>
        <v>0</v>
      </c>
      <c r="AK473" s="5" t="s">
        <v>20</v>
      </c>
      <c r="AL473" s="218" t="s">
        <v>1559</v>
      </c>
      <c r="AN473" s="67">
        <f>$DC$717</f>
        <v>0</v>
      </c>
      <c r="AO473" s="5" t="s">
        <v>20</v>
      </c>
      <c r="AP473" s="218" t="s">
        <v>1559</v>
      </c>
      <c r="AR473" s="67">
        <f>$DC$717</f>
        <v>0</v>
      </c>
      <c r="AS473" s="5" t="s">
        <v>20</v>
      </c>
      <c r="AT473" s="218" t="s">
        <v>1559</v>
      </c>
      <c r="AV473" s="67">
        <f>$DC$717</f>
        <v>0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8"/>
    </row>
    <row r="474" spans="1:264" s="3" customFormat="1" ht="15.75" customHeight="1">
      <c r="A474" s="5" t="s">
        <v>22</v>
      </c>
      <c r="B474" s="273" t="s">
        <v>33</v>
      </c>
      <c r="D474" s="67">
        <f>$DL$717</f>
        <v>0</v>
      </c>
      <c r="E474" s="5" t="s">
        <v>22</v>
      </c>
      <c r="F474" s="63" t="s">
        <v>4309</v>
      </c>
      <c r="H474" s="67">
        <f>$DL$717</f>
        <v>0</v>
      </c>
      <c r="I474" s="5" t="s">
        <v>22</v>
      </c>
      <c r="J474" s="63" t="s">
        <v>4309</v>
      </c>
      <c r="L474" s="67">
        <f>$DL$717</f>
        <v>0</v>
      </c>
      <c r="M474" s="5" t="s">
        <v>22</v>
      </c>
      <c r="N474" s="63" t="s">
        <v>4309</v>
      </c>
      <c r="P474" s="67">
        <f>$DL$717</f>
        <v>0</v>
      </c>
      <c r="Q474" s="5" t="s">
        <v>22</v>
      </c>
      <c r="R474" s="63" t="s">
        <v>4309</v>
      </c>
      <c r="T474" s="67">
        <f>$DL$717</f>
        <v>0</v>
      </c>
      <c r="U474" s="5" t="s">
        <v>22</v>
      </c>
      <c r="V474" s="63" t="s">
        <v>4309</v>
      </c>
      <c r="X474" s="67">
        <f>$DL$717</f>
        <v>0</v>
      </c>
      <c r="Y474" s="5" t="s">
        <v>22</v>
      </c>
      <c r="Z474" s="63" t="s">
        <v>4309</v>
      </c>
      <c r="AB474" s="67">
        <f>$DL$717</f>
        <v>0</v>
      </c>
      <c r="AC474" s="5" t="s">
        <v>22</v>
      </c>
      <c r="AD474" s="63" t="s">
        <v>4309</v>
      </c>
      <c r="AF474" s="67">
        <f>$DL$717</f>
        <v>0</v>
      </c>
      <c r="AG474" s="5" t="s">
        <v>22</v>
      </c>
      <c r="AH474" s="63" t="s">
        <v>4309</v>
      </c>
      <c r="AJ474" s="67">
        <f>$DL$717</f>
        <v>0</v>
      </c>
      <c r="AK474" s="5" t="s">
        <v>22</v>
      </c>
      <c r="AL474" s="63" t="s">
        <v>4309</v>
      </c>
      <c r="AN474" s="67">
        <f>$DL$717</f>
        <v>0</v>
      </c>
      <c r="AO474" s="5" t="s">
        <v>22</v>
      </c>
      <c r="AP474" s="63" t="s">
        <v>4309</v>
      </c>
      <c r="AR474" s="67">
        <f>$DL$717</f>
        <v>0</v>
      </c>
      <c r="AS474" s="5" t="s">
        <v>22</v>
      </c>
      <c r="AT474" s="63" t="s">
        <v>4309</v>
      </c>
      <c r="AV474" s="67">
        <f>$DL$717</f>
        <v>0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0"/>
    </row>
    <row r="475" spans="1:264" s="3" customFormat="1" ht="15.75" customHeight="1">
      <c r="A475" s="5" t="s">
        <v>24</v>
      </c>
      <c r="B475" s="273" t="s">
        <v>11</v>
      </c>
      <c r="D475" s="67">
        <f>$DU$717</f>
        <v>0</v>
      </c>
      <c r="E475" s="5" t="s">
        <v>24</v>
      </c>
      <c r="F475" s="63" t="s">
        <v>728</v>
      </c>
      <c r="H475" s="67">
        <f>$DU$717</f>
        <v>0</v>
      </c>
      <c r="I475" s="5" t="s">
        <v>24</v>
      </c>
      <c r="J475" s="63" t="s">
        <v>728</v>
      </c>
      <c r="L475" s="67">
        <f>$DU$717</f>
        <v>0</v>
      </c>
      <c r="M475" s="5" t="s">
        <v>24</v>
      </c>
      <c r="N475" s="63" t="s">
        <v>728</v>
      </c>
      <c r="P475" s="67">
        <f>$DU$717</f>
        <v>0</v>
      </c>
      <c r="Q475" s="5" t="s">
        <v>24</v>
      </c>
      <c r="R475" s="63" t="s">
        <v>728</v>
      </c>
      <c r="T475" s="67">
        <f>$DU$717</f>
        <v>0</v>
      </c>
      <c r="U475" s="5" t="s">
        <v>24</v>
      </c>
      <c r="V475" s="63" t="s">
        <v>728</v>
      </c>
      <c r="X475" s="67">
        <f>$DU$717</f>
        <v>0</v>
      </c>
      <c r="Y475" s="5" t="s">
        <v>24</v>
      </c>
      <c r="Z475" s="63" t="s">
        <v>728</v>
      </c>
      <c r="AB475" s="67">
        <f>$DU$717</f>
        <v>0</v>
      </c>
      <c r="AC475" s="5" t="s">
        <v>24</v>
      </c>
      <c r="AD475" s="63" t="s">
        <v>728</v>
      </c>
      <c r="AF475" s="67">
        <f>$DU$717</f>
        <v>0</v>
      </c>
      <c r="AG475" s="5" t="s">
        <v>24</v>
      </c>
      <c r="AH475" s="63" t="s">
        <v>728</v>
      </c>
      <c r="AJ475" s="67">
        <f>$DU$717</f>
        <v>0</v>
      </c>
      <c r="AK475" s="5" t="s">
        <v>24</v>
      </c>
      <c r="AL475" s="63" t="s">
        <v>728</v>
      </c>
      <c r="AN475" s="67">
        <f>$DU$717</f>
        <v>0</v>
      </c>
      <c r="AO475" s="5" t="s">
        <v>24</v>
      </c>
      <c r="AP475" s="63" t="s">
        <v>728</v>
      </c>
      <c r="AR475" s="67">
        <f>$DU$717</f>
        <v>0</v>
      </c>
      <c r="AS475" s="5" t="s">
        <v>24</v>
      </c>
      <c r="AT475" s="63" t="s">
        <v>728</v>
      </c>
      <c r="AV475" s="67">
        <f>$DU$717</f>
        <v>0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</row>
    <row r="476" spans="1:264" s="3" customFormat="1" ht="15.75" customHeight="1">
      <c r="A476" s="5" t="s">
        <v>26</v>
      </c>
      <c r="B476" s="273" t="s">
        <v>17</v>
      </c>
      <c r="D476" s="67">
        <f>$ED$717</f>
        <v>0</v>
      </c>
      <c r="E476" s="5" t="s">
        <v>26</v>
      </c>
      <c r="F476" s="63" t="s">
        <v>4006</v>
      </c>
      <c r="H476" s="67">
        <f>$ED$717</f>
        <v>0</v>
      </c>
      <c r="I476" s="5" t="s">
        <v>26</v>
      </c>
      <c r="J476" s="63" t="s">
        <v>4006</v>
      </c>
      <c r="L476" s="67">
        <f>$ED$717</f>
        <v>0</v>
      </c>
      <c r="M476" s="5" t="s">
        <v>26</v>
      </c>
      <c r="N476" s="63" t="s">
        <v>4006</v>
      </c>
      <c r="P476" s="67">
        <f>$ED$717</f>
        <v>0</v>
      </c>
      <c r="Q476" s="5" t="s">
        <v>26</v>
      </c>
      <c r="R476" s="63" t="s">
        <v>4006</v>
      </c>
      <c r="T476" s="67">
        <f>$ED$717</f>
        <v>0</v>
      </c>
      <c r="U476" s="5" t="s">
        <v>26</v>
      </c>
      <c r="V476" s="63" t="s">
        <v>4006</v>
      </c>
      <c r="X476" s="67">
        <f>$ED$717</f>
        <v>0</v>
      </c>
      <c r="Y476" s="5" t="s">
        <v>26</v>
      </c>
      <c r="Z476" s="63" t="s">
        <v>4006</v>
      </c>
      <c r="AB476" s="67">
        <f>$ED$717</f>
        <v>0</v>
      </c>
      <c r="AC476" s="5" t="s">
        <v>26</v>
      </c>
      <c r="AD476" s="63" t="s">
        <v>4006</v>
      </c>
      <c r="AF476" s="67">
        <f>$ED$717</f>
        <v>0</v>
      </c>
      <c r="AG476" s="5" t="s">
        <v>26</v>
      </c>
      <c r="AH476" s="63" t="s">
        <v>4006</v>
      </c>
      <c r="AJ476" s="67">
        <f>$ED$717</f>
        <v>0</v>
      </c>
      <c r="AK476" s="5" t="s">
        <v>26</v>
      </c>
      <c r="AL476" s="63" t="s">
        <v>4006</v>
      </c>
      <c r="AN476" s="67">
        <f>$ED$717</f>
        <v>0</v>
      </c>
      <c r="AO476" s="5" t="s">
        <v>26</v>
      </c>
      <c r="AP476" s="63" t="s">
        <v>4006</v>
      </c>
      <c r="AR476" s="67">
        <f>$ED$717</f>
        <v>0</v>
      </c>
      <c r="AS476" s="5" t="s">
        <v>26</v>
      </c>
      <c r="AT476" s="63" t="s">
        <v>4006</v>
      </c>
      <c r="AV476" s="67">
        <f>$ED$717</f>
        <v>0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5" t="s">
        <v>28</v>
      </c>
      <c r="B477" s="28" t="s">
        <v>143</v>
      </c>
      <c r="D477" s="67">
        <f>$EM$717</f>
        <v>0</v>
      </c>
      <c r="E477" s="5" t="s">
        <v>28</v>
      </c>
      <c r="F477" s="273" t="s">
        <v>1927</v>
      </c>
      <c r="H477" s="67">
        <f>$EM$717</f>
        <v>0</v>
      </c>
      <c r="I477" s="5" t="s">
        <v>28</v>
      </c>
      <c r="J477" s="273" t="s">
        <v>1927</v>
      </c>
      <c r="L477" s="67">
        <f>$EM$717</f>
        <v>0</v>
      </c>
      <c r="M477" s="5" t="s">
        <v>28</v>
      </c>
      <c r="N477" s="273" t="s">
        <v>1927</v>
      </c>
      <c r="P477" s="67">
        <f>$EM$717</f>
        <v>0</v>
      </c>
      <c r="Q477" s="5" t="s">
        <v>28</v>
      </c>
      <c r="R477" s="273" t="s">
        <v>1927</v>
      </c>
      <c r="T477" s="67">
        <f>$EM$717</f>
        <v>0</v>
      </c>
      <c r="U477" s="5" t="s">
        <v>28</v>
      </c>
      <c r="V477" s="273" t="s">
        <v>1927</v>
      </c>
      <c r="X477" s="67">
        <f>$EM$717</f>
        <v>0</v>
      </c>
      <c r="Y477" s="5" t="s">
        <v>28</v>
      </c>
      <c r="Z477" s="273" t="s">
        <v>1927</v>
      </c>
      <c r="AB477" s="67">
        <f>$EM$717</f>
        <v>0</v>
      </c>
      <c r="AC477" s="5" t="s">
        <v>28</v>
      </c>
      <c r="AD477" s="273" t="s">
        <v>1927</v>
      </c>
      <c r="AF477" s="67">
        <f>$EM$717</f>
        <v>0</v>
      </c>
      <c r="AG477" s="5" t="s">
        <v>28</v>
      </c>
      <c r="AH477" s="273" t="s">
        <v>1927</v>
      </c>
      <c r="AJ477" s="67">
        <f>$EM$717</f>
        <v>0</v>
      </c>
      <c r="AK477" s="5" t="s">
        <v>28</v>
      </c>
      <c r="AL477" s="273" t="s">
        <v>1927</v>
      </c>
      <c r="AN477" s="67">
        <f>$EM$717</f>
        <v>0</v>
      </c>
      <c r="AO477" s="5" t="s">
        <v>28</v>
      </c>
      <c r="AP477" s="273" t="s">
        <v>1927</v>
      </c>
      <c r="AR477" s="67">
        <f>$EM$717</f>
        <v>0</v>
      </c>
      <c r="AS477" s="5" t="s">
        <v>28</v>
      </c>
      <c r="AT477" s="273" t="s">
        <v>1927</v>
      </c>
      <c r="AV477" s="67">
        <f>$EM$717</f>
        <v>0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1"/>
    </row>
    <row r="478" spans="1:264" s="3" customFormat="1" ht="15.75" customHeight="1">
      <c r="A478" s="5" t="s">
        <v>30</v>
      </c>
      <c r="B478" s="63" t="s">
        <v>706</v>
      </c>
      <c r="D478" s="67">
        <f>$EV$717</f>
        <v>0</v>
      </c>
      <c r="E478" s="5" t="s">
        <v>30</v>
      </c>
      <c r="F478" s="63" t="s">
        <v>745</v>
      </c>
      <c r="H478" s="67">
        <f>$EV$717</f>
        <v>0</v>
      </c>
      <c r="I478" s="5" t="s">
        <v>30</v>
      </c>
      <c r="J478" s="63" t="s">
        <v>745</v>
      </c>
      <c r="L478" s="67">
        <f>$EV$717</f>
        <v>0</v>
      </c>
      <c r="M478" s="5" t="s">
        <v>30</v>
      </c>
      <c r="N478" s="63" t="s">
        <v>745</v>
      </c>
      <c r="P478" s="67">
        <f>$EV$717</f>
        <v>0</v>
      </c>
      <c r="Q478" s="5" t="s">
        <v>30</v>
      </c>
      <c r="R478" s="63" t="s">
        <v>745</v>
      </c>
      <c r="T478" s="67">
        <f>$EV$717</f>
        <v>0</v>
      </c>
      <c r="U478" s="5" t="s">
        <v>30</v>
      </c>
      <c r="V478" s="63" t="s">
        <v>745</v>
      </c>
      <c r="X478" s="67">
        <f>$EV$717</f>
        <v>0</v>
      </c>
      <c r="Y478" s="5" t="s">
        <v>30</v>
      </c>
      <c r="Z478" s="63" t="s">
        <v>745</v>
      </c>
      <c r="AB478" s="67">
        <f>$EV$717</f>
        <v>0</v>
      </c>
      <c r="AC478" s="5" t="s">
        <v>30</v>
      </c>
      <c r="AD478" s="63" t="s">
        <v>745</v>
      </c>
      <c r="AF478" s="67">
        <f>$EV$717</f>
        <v>0</v>
      </c>
      <c r="AG478" s="5" t="s">
        <v>30</v>
      </c>
      <c r="AH478" s="63" t="s">
        <v>745</v>
      </c>
      <c r="AJ478" s="67">
        <f>$EV$717</f>
        <v>0</v>
      </c>
      <c r="AK478" s="5" t="s">
        <v>30</v>
      </c>
      <c r="AL478" s="63" t="s">
        <v>745</v>
      </c>
      <c r="AN478" s="67">
        <f>$EV$717</f>
        <v>0</v>
      </c>
      <c r="AO478" s="5" t="s">
        <v>30</v>
      </c>
      <c r="AP478" s="63" t="s">
        <v>745</v>
      </c>
      <c r="AR478" s="67">
        <f>$EV$717</f>
        <v>0</v>
      </c>
      <c r="AS478" s="5" t="s">
        <v>30</v>
      </c>
      <c r="AT478" s="63" t="s">
        <v>745</v>
      </c>
      <c r="AV478" s="67">
        <f>$EV$717</f>
        <v>0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</row>
    <row r="479" spans="1:264" s="3" customFormat="1" ht="15.75" customHeight="1">
      <c r="A479" s="5" t="s">
        <v>32</v>
      </c>
      <c r="B479" s="28" t="s">
        <v>142</v>
      </c>
      <c r="D479" s="67">
        <f>$FE$717</f>
        <v>0</v>
      </c>
      <c r="E479" s="5" t="s">
        <v>32</v>
      </c>
      <c r="F479" s="273" t="s">
        <v>1886</v>
      </c>
      <c r="H479" s="67">
        <f>$FE$717</f>
        <v>0</v>
      </c>
      <c r="I479" s="5" t="s">
        <v>32</v>
      </c>
      <c r="J479" s="273" t="s">
        <v>1886</v>
      </c>
      <c r="L479" s="67">
        <f>$FE$717</f>
        <v>0</v>
      </c>
      <c r="M479" s="5" t="s">
        <v>32</v>
      </c>
      <c r="N479" s="273" t="s">
        <v>1886</v>
      </c>
      <c r="P479" s="67">
        <f>$FE$717</f>
        <v>0</v>
      </c>
      <c r="Q479" s="5" t="s">
        <v>32</v>
      </c>
      <c r="R479" s="273" t="s">
        <v>1886</v>
      </c>
      <c r="T479" s="67">
        <f>$FE$717</f>
        <v>0</v>
      </c>
      <c r="U479" s="5" t="s">
        <v>32</v>
      </c>
      <c r="V479" s="273" t="s">
        <v>1886</v>
      </c>
      <c r="X479" s="67">
        <f>$FE$717</f>
        <v>0</v>
      </c>
      <c r="Y479" s="5" t="s">
        <v>32</v>
      </c>
      <c r="Z479" s="273" t="s">
        <v>1886</v>
      </c>
      <c r="AB479" s="67">
        <f>$FE$717</f>
        <v>0</v>
      </c>
      <c r="AC479" s="5" t="s">
        <v>32</v>
      </c>
      <c r="AD479" s="273" t="s">
        <v>1886</v>
      </c>
      <c r="AF479" s="67">
        <f>$FE$717</f>
        <v>0</v>
      </c>
      <c r="AG479" s="5" t="s">
        <v>32</v>
      </c>
      <c r="AH479" s="273" t="s">
        <v>1886</v>
      </c>
      <c r="AJ479" s="67">
        <f>$FE$717</f>
        <v>0</v>
      </c>
      <c r="AK479" s="5" t="s">
        <v>32</v>
      </c>
      <c r="AL479" s="273" t="s">
        <v>1886</v>
      </c>
      <c r="AN479" s="67">
        <f>$FE$717</f>
        <v>0</v>
      </c>
      <c r="AO479" s="5" t="s">
        <v>32</v>
      </c>
      <c r="AP479" s="273" t="s">
        <v>1886</v>
      </c>
      <c r="AR479" s="67">
        <f>$FE$717</f>
        <v>0</v>
      </c>
      <c r="AS479" s="5" t="s">
        <v>32</v>
      </c>
      <c r="AT479" s="273" t="s">
        <v>1886</v>
      </c>
      <c r="AV479" s="67">
        <f>$FE$717</f>
        <v>0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8"/>
    </row>
    <row r="480" spans="1:264" s="3" customFormat="1" ht="15.75" customHeight="1">
      <c r="A480" s="5" t="s">
        <v>34</v>
      </c>
      <c r="B480" s="63" t="s">
        <v>141</v>
      </c>
      <c r="D480" s="67">
        <f>$FN$717</f>
        <v>0</v>
      </c>
      <c r="E480" s="5" t="s">
        <v>34</v>
      </c>
      <c r="F480" s="63" t="s">
        <v>2543</v>
      </c>
      <c r="H480" s="67">
        <f>$FN$717</f>
        <v>0</v>
      </c>
      <c r="I480" s="5" t="s">
        <v>34</v>
      </c>
      <c r="J480" s="63" t="s">
        <v>2543</v>
      </c>
      <c r="L480" s="67">
        <f>$FN$717</f>
        <v>0</v>
      </c>
      <c r="M480" s="5" t="s">
        <v>34</v>
      </c>
      <c r="N480" s="63" t="s">
        <v>2543</v>
      </c>
      <c r="P480" s="67">
        <f>$FN$717</f>
        <v>0</v>
      </c>
      <c r="Q480" s="5" t="s">
        <v>34</v>
      </c>
      <c r="R480" s="63" t="s">
        <v>2543</v>
      </c>
      <c r="T480" s="67">
        <f>$FN$717</f>
        <v>0</v>
      </c>
      <c r="U480" s="5" t="s">
        <v>34</v>
      </c>
      <c r="V480" s="63" t="s">
        <v>2543</v>
      </c>
      <c r="X480" s="67">
        <f>$FN$717</f>
        <v>0</v>
      </c>
      <c r="Y480" s="5" t="s">
        <v>34</v>
      </c>
      <c r="Z480" s="63" t="s">
        <v>2543</v>
      </c>
      <c r="AB480" s="67">
        <f>$FN$717</f>
        <v>0</v>
      </c>
      <c r="AC480" s="5" t="s">
        <v>34</v>
      </c>
      <c r="AD480" s="63" t="s">
        <v>2543</v>
      </c>
      <c r="AF480" s="67">
        <f>$FN$717</f>
        <v>0</v>
      </c>
      <c r="AG480" s="5" t="s">
        <v>34</v>
      </c>
      <c r="AH480" s="63" t="s">
        <v>2543</v>
      </c>
      <c r="AJ480" s="67">
        <f>$FN$717</f>
        <v>0</v>
      </c>
      <c r="AK480" s="5" t="s">
        <v>34</v>
      </c>
      <c r="AL480" s="63" t="s">
        <v>2543</v>
      </c>
      <c r="AN480" s="67">
        <f>$FN$717</f>
        <v>0</v>
      </c>
      <c r="AO480" s="5" t="s">
        <v>34</v>
      </c>
      <c r="AP480" s="63" t="s">
        <v>2543</v>
      </c>
      <c r="AR480" s="67">
        <f>$FN$717</f>
        <v>0</v>
      </c>
      <c r="AS480" s="5" t="s">
        <v>34</v>
      </c>
      <c r="AT480" s="63" t="s">
        <v>2543</v>
      </c>
      <c r="AV480" s="67">
        <f>$FN$717</f>
        <v>0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0"/>
    </row>
    <row r="481" spans="1:264" s="3" customFormat="1" ht="15.75" customHeight="1">
      <c r="A481" s="5" t="s">
        <v>36</v>
      </c>
      <c r="B481" s="63" t="s">
        <v>690</v>
      </c>
      <c r="D481" s="67">
        <f>$FW$717</f>
        <v>0</v>
      </c>
      <c r="E481" s="5" t="s">
        <v>36</v>
      </c>
      <c r="F481" s="63" t="s">
        <v>153</v>
      </c>
      <c r="H481" s="67">
        <f>$FW$717</f>
        <v>0</v>
      </c>
      <c r="I481" s="5" t="s">
        <v>36</v>
      </c>
      <c r="J481" s="63" t="s">
        <v>153</v>
      </c>
      <c r="L481" s="67">
        <f>$FW$717</f>
        <v>0</v>
      </c>
      <c r="M481" s="5" t="s">
        <v>36</v>
      </c>
      <c r="N481" s="63" t="s">
        <v>153</v>
      </c>
      <c r="P481" s="67">
        <f>$FW$717</f>
        <v>0</v>
      </c>
      <c r="Q481" s="5" t="s">
        <v>36</v>
      </c>
      <c r="R481" s="63" t="s">
        <v>153</v>
      </c>
      <c r="T481" s="67">
        <f>$FW$717</f>
        <v>0</v>
      </c>
      <c r="U481" s="5" t="s">
        <v>36</v>
      </c>
      <c r="V481" s="63" t="s">
        <v>153</v>
      </c>
      <c r="X481" s="67">
        <f>$FW$717</f>
        <v>0</v>
      </c>
      <c r="Y481" s="5" t="s">
        <v>36</v>
      </c>
      <c r="Z481" s="63" t="s">
        <v>153</v>
      </c>
      <c r="AB481" s="67">
        <f>$FW$717</f>
        <v>0</v>
      </c>
      <c r="AC481" s="5" t="s">
        <v>36</v>
      </c>
      <c r="AD481" s="63" t="s">
        <v>153</v>
      </c>
      <c r="AF481" s="67">
        <f>$FW$717</f>
        <v>0</v>
      </c>
      <c r="AG481" s="5" t="s">
        <v>36</v>
      </c>
      <c r="AH481" s="63" t="s">
        <v>153</v>
      </c>
      <c r="AJ481" s="67">
        <f>$FW$717</f>
        <v>0</v>
      </c>
      <c r="AK481" s="5" t="s">
        <v>36</v>
      </c>
      <c r="AL481" s="63" t="s">
        <v>153</v>
      </c>
      <c r="AN481" s="67">
        <f>$FW$717</f>
        <v>0</v>
      </c>
      <c r="AO481" s="5" t="s">
        <v>36</v>
      </c>
      <c r="AP481" s="63" t="s">
        <v>153</v>
      </c>
      <c r="AR481" s="67">
        <f>$FW$717</f>
        <v>0</v>
      </c>
      <c r="AS481" s="5" t="s">
        <v>36</v>
      </c>
      <c r="AT481" s="63" t="s">
        <v>153</v>
      </c>
      <c r="AV481" s="67">
        <f>$FW$717</f>
        <v>0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</row>
    <row r="482" spans="1:264" s="3" customFormat="1" ht="15.75" customHeight="1">
      <c r="A482" s="5" t="s">
        <v>38</v>
      </c>
      <c r="B482" s="218" t="s">
        <v>1566</v>
      </c>
      <c r="D482" s="67">
        <f>$GF$717</f>
        <v>0</v>
      </c>
      <c r="E482" s="5" t="s">
        <v>38</v>
      </c>
      <c r="F482" s="273" t="s">
        <v>1899</v>
      </c>
      <c r="H482" s="67">
        <f>$GF$717</f>
        <v>0</v>
      </c>
      <c r="I482" s="5" t="s">
        <v>38</v>
      </c>
      <c r="J482" s="273" t="s">
        <v>1899</v>
      </c>
      <c r="L482" s="67">
        <f>$GF$717</f>
        <v>0</v>
      </c>
      <c r="M482" s="5" t="s">
        <v>38</v>
      </c>
      <c r="N482" s="273" t="s">
        <v>1899</v>
      </c>
      <c r="P482" s="67">
        <f>$GF$717</f>
        <v>0</v>
      </c>
      <c r="Q482" s="5" t="s">
        <v>38</v>
      </c>
      <c r="R482" s="273" t="s">
        <v>1899</v>
      </c>
      <c r="T482" s="67">
        <f>$GF$717</f>
        <v>0</v>
      </c>
      <c r="U482" s="5" t="s">
        <v>38</v>
      </c>
      <c r="V482" s="273" t="s">
        <v>1899</v>
      </c>
      <c r="X482" s="67">
        <f>$GF$717</f>
        <v>0</v>
      </c>
      <c r="Y482" s="5" t="s">
        <v>38</v>
      </c>
      <c r="Z482" s="273" t="s">
        <v>1899</v>
      </c>
      <c r="AB482" s="67">
        <f>$GF$717</f>
        <v>0</v>
      </c>
      <c r="AC482" s="5" t="s">
        <v>38</v>
      </c>
      <c r="AD482" s="273" t="s">
        <v>1899</v>
      </c>
      <c r="AF482" s="67">
        <f>$GF$717</f>
        <v>0</v>
      </c>
      <c r="AG482" s="5" t="s">
        <v>38</v>
      </c>
      <c r="AH482" s="273" t="s">
        <v>1899</v>
      </c>
      <c r="AJ482" s="67">
        <f>$GF$717</f>
        <v>0</v>
      </c>
      <c r="AK482" s="5" t="s">
        <v>38</v>
      </c>
      <c r="AL482" s="273" t="s">
        <v>1899</v>
      </c>
      <c r="AN482" s="67">
        <f>$GF$717</f>
        <v>0</v>
      </c>
      <c r="AO482" s="5" t="s">
        <v>38</v>
      </c>
      <c r="AP482" s="273" t="s">
        <v>1899</v>
      </c>
      <c r="AR482" s="67">
        <f>$GF$717</f>
        <v>0</v>
      </c>
      <c r="AS482" s="5" t="s">
        <v>38</v>
      </c>
      <c r="AT482" s="273" t="s">
        <v>1899</v>
      </c>
      <c r="AV482" s="67">
        <f>$GF$717</f>
        <v>0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8"/>
    </row>
    <row r="483" spans="1:264" s="3" customFormat="1" ht="15.75" customHeight="1">
      <c r="A483" s="5" t="s">
        <v>145</v>
      </c>
      <c r="B483" s="63" t="s">
        <v>710</v>
      </c>
      <c r="D483" s="67">
        <f>$GO$717</f>
        <v>0</v>
      </c>
      <c r="E483" s="5" t="s">
        <v>145</v>
      </c>
      <c r="F483" s="63" t="s">
        <v>2546</v>
      </c>
      <c r="H483" s="67">
        <f>$GO$717</f>
        <v>0</v>
      </c>
      <c r="I483" s="5" t="s">
        <v>145</v>
      </c>
      <c r="J483" s="63" t="s">
        <v>2546</v>
      </c>
      <c r="L483" s="67">
        <f>$GO$717</f>
        <v>0</v>
      </c>
      <c r="M483" s="5" t="s">
        <v>145</v>
      </c>
      <c r="N483" s="63" t="s">
        <v>2546</v>
      </c>
      <c r="P483" s="67">
        <f>$GO$717</f>
        <v>0</v>
      </c>
      <c r="Q483" s="5" t="s">
        <v>145</v>
      </c>
      <c r="R483" s="63" t="s">
        <v>2546</v>
      </c>
      <c r="T483" s="67">
        <f>$GO$717</f>
        <v>0</v>
      </c>
      <c r="U483" s="5" t="s">
        <v>145</v>
      </c>
      <c r="V483" s="63" t="s">
        <v>2546</v>
      </c>
      <c r="X483" s="67">
        <f>$GO$717</f>
        <v>0</v>
      </c>
      <c r="Y483" s="5" t="s">
        <v>145</v>
      </c>
      <c r="Z483" s="63" t="s">
        <v>2546</v>
      </c>
      <c r="AB483" s="67">
        <f>$GO$717</f>
        <v>0</v>
      </c>
      <c r="AC483" s="5" t="s">
        <v>145</v>
      </c>
      <c r="AD483" s="63" t="s">
        <v>2546</v>
      </c>
      <c r="AF483" s="67">
        <f>$GO$717</f>
        <v>0</v>
      </c>
      <c r="AG483" s="5" t="s">
        <v>145</v>
      </c>
      <c r="AH483" s="63" t="s">
        <v>2546</v>
      </c>
      <c r="AJ483" s="67">
        <f>$GO$717</f>
        <v>0</v>
      </c>
      <c r="AK483" s="5" t="s">
        <v>145</v>
      </c>
      <c r="AL483" s="63" t="s">
        <v>2546</v>
      </c>
      <c r="AN483" s="67">
        <f>$GO$717</f>
        <v>0</v>
      </c>
      <c r="AO483" s="5" t="s">
        <v>145</v>
      </c>
      <c r="AP483" s="63" t="s">
        <v>2546</v>
      </c>
      <c r="AR483" s="67">
        <f>$GO$717</f>
        <v>0</v>
      </c>
      <c r="AS483" s="5" t="s">
        <v>145</v>
      </c>
      <c r="AT483" s="63" t="s">
        <v>2546</v>
      </c>
      <c r="AV483" s="67">
        <f>$GO$717</f>
        <v>0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39"/>
    </row>
    <row r="484" spans="1:264" s="3" customFormat="1" ht="15.75" customHeight="1">
      <c r="A484" s="5" t="s">
        <v>146</v>
      </c>
      <c r="B484" s="63" t="s">
        <v>705</v>
      </c>
      <c r="D484" s="67">
        <f>$GX$717</f>
        <v>0</v>
      </c>
      <c r="E484" s="5" t="s">
        <v>146</v>
      </c>
      <c r="F484" s="63" t="s">
        <v>2559</v>
      </c>
      <c r="H484" s="67">
        <f>$GX$717</f>
        <v>0</v>
      </c>
      <c r="I484" s="5" t="s">
        <v>146</v>
      </c>
      <c r="J484" s="63" t="s">
        <v>2559</v>
      </c>
      <c r="L484" s="67">
        <f>$GX$717</f>
        <v>0</v>
      </c>
      <c r="M484" s="5" t="s">
        <v>146</v>
      </c>
      <c r="N484" s="63" t="s">
        <v>2559</v>
      </c>
      <c r="P484" s="67">
        <f>$GX$717</f>
        <v>0</v>
      </c>
      <c r="Q484" s="5" t="s">
        <v>146</v>
      </c>
      <c r="R484" s="63" t="s">
        <v>2559</v>
      </c>
      <c r="T484" s="67">
        <f>$GX$717</f>
        <v>0</v>
      </c>
      <c r="U484" s="5" t="s">
        <v>146</v>
      </c>
      <c r="V484" s="63" t="s">
        <v>2559</v>
      </c>
      <c r="X484" s="67">
        <f>$GX$717</f>
        <v>0</v>
      </c>
      <c r="Y484" s="5" t="s">
        <v>146</v>
      </c>
      <c r="Z484" s="63" t="s">
        <v>2559</v>
      </c>
      <c r="AB484" s="67">
        <f>$GX$717</f>
        <v>0</v>
      </c>
      <c r="AC484" s="5" t="s">
        <v>146</v>
      </c>
      <c r="AD484" s="63" t="s">
        <v>2559</v>
      </c>
      <c r="AF484" s="67">
        <f>$GX$717</f>
        <v>0</v>
      </c>
      <c r="AG484" s="5" t="s">
        <v>146</v>
      </c>
      <c r="AH484" s="63" t="s">
        <v>2559</v>
      </c>
      <c r="AJ484" s="67">
        <f>$GX$717</f>
        <v>0</v>
      </c>
      <c r="AK484" s="5" t="s">
        <v>146</v>
      </c>
      <c r="AL484" s="63" t="s">
        <v>2559</v>
      </c>
      <c r="AN484" s="67">
        <f>$GX$717</f>
        <v>0</v>
      </c>
      <c r="AO484" s="5" t="s">
        <v>146</v>
      </c>
      <c r="AP484" s="63" t="s">
        <v>2559</v>
      </c>
      <c r="AR484" s="67">
        <f>$GX$717</f>
        <v>0</v>
      </c>
      <c r="AS484" s="5" t="s">
        <v>146</v>
      </c>
      <c r="AT484" s="63" t="s">
        <v>2559</v>
      </c>
      <c r="AV484" s="67">
        <f>$GX$717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8"/>
    </row>
    <row r="485" spans="1:264" s="3" customFormat="1" ht="15.75" customHeight="1">
      <c r="A485" s="5" t="s">
        <v>147</v>
      </c>
      <c r="B485" s="63" t="s">
        <v>162</v>
      </c>
      <c r="D485" s="67">
        <f>$HG$717</f>
        <v>0</v>
      </c>
      <c r="E485" s="5" t="s">
        <v>147</v>
      </c>
      <c r="F485" s="273" t="s">
        <v>9</v>
      </c>
      <c r="H485" s="67">
        <f>$HG$717</f>
        <v>0</v>
      </c>
      <c r="I485" s="5" t="s">
        <v>147</v>
      </c>
      <c r="J485" s="273" t="s">
        <v>9</v>
      </c>
      <c r="L485" s="67">
        <f>$HG$717</f>
        <v>0</v>
      </c>
      <c r="M485" s="5" t="s">
        <v>147</v>
      </c>
      <c r="N485" s="273" t="s">
        <v>9</v>
      </c>
      <c r="P485" s="67">
        <f>$HG$717</f>
        <v>0</v>
      </c>
      <c r="Q485" s="5" t="s">
        <v>147</v>
      </c>
      <c r="R485" s="273" t="s">
        <v>9</v>
      </c>
      <c r="T485" s="67">
        <f>$HG$717</f>
        <v>0</v>
      </c>
      <c r="U485" s="5" t="s">
        <v>147</v>
      </c>
      <c r="V485" s="273" t="s">
        <v>9</v>
      </c>
      <c r="X485" s="67">
        <f>$HG$717</f>
        <v>0</v>
      </c>
      <c r="Y485" s="5" t="s">
        <v>147</v>
      </c>
      <c r="Z485" s="273" t="s">
        <v>9</v>
      </c>
      <c r="AB485" s="67">
        <f>$HG$717</f>
        <v>0</v>
      </c>
      <c r="AC485" s="5" t="s">
        <v>147</v>
      </c>
      <c r="AD485" s="273" t="s">
        <v>9</v>
      </c>
      <c r="AF485" s="67">
        <f>$HG$717</f>
        <v>0</v>
      </c>
      <c r="AG485" s="5" t="s">
        <v>147</v>
      </c>
      <c r="AH485" s="273" t="s">
        <v>9</v>
      </c>
      <c r="AJ485" s="67">
        <f>$HG$717</f>
        <v>0</v>
      </c>
      <c r="AK485" s="5" t="s">
        <v>147</v>
      </c>
      <c r="AL485" s="273" t="s">
        <v>9</v>
      </c>
      <c r="AN485" s="67">
        <f>$HG$717</f>
        <v>0</v>
      </c>
      <c r="AO485" s="5" t="s">
        <v>147</v>
      </c>
      <c r="AP485" s="273" t="s">
        <v>9</v>
      </c>
      <c r="AR485" s="67">
        <f>$HG$717</f>
        <v>0</v>
      </c>
      <c r="AS485" s="5" t="s">
        <v>147</v>
      </c>
      <c r="AT485" s="273" t="s">
        <v>9</v>
      </c>
      <c r="AV485" s="67">
        <f>$HG$717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</row>
    <row r="486" spans="1:264" s="3" customFormat="1" ht="15.75" customHeight="1">
      <c r="A486" s="5" t="s">
        <v>151</v>
      </c>
      <c r="B486" s="63" t="s">
        <v>719</v>
      </c>
      <c r="D486" s="67">
        <f>$HP$717</f>
        <v>0</v>
      </c>
      <c r="E486" s="5" t="s">
        <v>151</v>
      </c>
      <c r="F486" s="63" t="s">
        <v>4019</v>
      </c>
      <c r="H486" s="67">
        <f>$HP$717</f>
        <v>0</v>
      </c>
      <c r="I486" s="5" t="s">
        <v>151</v>
      </c>
      <c r="J486" s="63" t="s">
        <v>4019</v>
      </c>
      <c r="L486" s="67">
        <f>$HP$717</f>
        <v>0</v>
      </c>
      <c r="M486" s="5" t="s">
        <v>151</v>
      </c>
      <c r="N486" s="63" t="s">
        <v>4019</v>
      </c>
      <c r="P486" s="67">
        <f>$HP$717</f>
        <v>0</v>
      </c>
      <c r="Q486" s="5" t="s">
        <v>151</v>
      </c>
      <c r="R486" s="63" t="s">
        <v>4019</v>
      </c>
      <c r="T486" s="67">
        <f>$HP$717</f>
        <v>0</v>
      </c>
      <c r="U486" s="5" t="s">
        <v>151</v>
      </c>
      <c r="V486" s="63" t="s">
        <v>4019</v>
      </c>
      <c r="X486" s="67">
        <f>$HP$717</f>
        <v>0</v>
      </c>
      <c r="Y486" s="5" t="s">
        <v>151</v>
      </c>
      <c r="Z486" s="63" t="s">
        <v>4019</v>
      </c>
      <c r="AB486" s="67">
        <f>$HP$717</f>
        <v>0</v>
      </c>
      <c r="AC486" s="5" t="s">
        <v>151</v>
      </c>
      <c r="AD486" s="63" t="s">
        <v>4019</v>
      </c>
      <c r="AF486" s="67">
        <f>$HP$717</f>
        <v>0</v>
      </c>
      <c r="AG486" s="5" t="s">
        <v>151</v>
      </c>
      <c r="AH486" s="63" t="s">
        <v>4019</v>
      </c>
      <c r="AJ486" s="67">
        <f>$HP$717</f>
        <v>0</v>
      </c>
      <c r="AK486" s="5" t="s">
        <v>151</v>
      </c>
      <c r="AL486" s="63" t="s">
        <v>4019</v>
      </c>
      <c r="AN486" s="67">
        <f>$HP$717</f>
        <v>0</v>
      </c>
      <c r="AO486" s="5" t="s">
        <v>151</v>
      </c>
      <c r="AP486" s="63" t="s">
        <v>4019</v>
      </c>
      <c r="AR486" s="67">
        <f>$HP$717</f>
        <v>0</v>
      </c>
      <c r="AS486" s="5" t="s">
        <v>151</v>
      </c>
      <c r="AT486" s="63" t="s">
        <v>4019</v>
      </c>
      <c r="AV486" s="67">
        <f>$HP$717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1"/>
    </row>
    <row r="487" spans="1:264" s="3" customFormat="1" ht="15.75" customHeight="1">
      <c r="A487" s="5" t="s">
        <v>157</v>
      </c>
      <c r="B487" s="218" t="s">
        <v>1559</v>
      </c>
      <c r="D487" s="67">
        <f>$HY$717</f>
        <v>0</v>
      </c>
      <c r="E487" s="5" t="s">
        <v>157</v>
      </c>
      <c r="F487" s="273" t="s">
        <v>1894</v>
      </c>
      <c r="H487" s="67">
        <f>$HY$717</f>
        <v>0</v>
      </c>
      <c r="I487" s="5" t="s">
        <v>157</v>
      </c>
      <c r="J487" s="273" t="s">
        <v>1894</v>
      </c>
      <c r="L487" s="67">
        <f>$HY$717</f>
        <v>0</v>
      </c>
      <c r="M487" s="5" t="s">
        <v>157</v>
      </c>
      <c r="N487" s="273" t="s">
        <v>1894</v>
      </c>
      <c r="P487" s="67">
        <f>$HY$717</f>
        <v>0</v>
      </c>
      <c r="Q487" s="5" t="s">
        <v>157</v>
      </c>
      <c r="R487" s="273" t="s">
        <v>1894</v>
      </c>
      <c r="T487" s="67">
        <f>$HY$717</f>
        <v>0</v>
      </c>
      <c r="U487" s="5" t="s">
        <v>157</v>
      </c>
      <c r="V487" s="273" t="s">
        <v>1894</v>
      </c>
      <c r="X487" s="67">
        <f>$HY$717</f>
        <v>0</v>
      </c>
      <c r="Y487" s="5" t="s">
        <v>157</v>
      </c>
      <c r="Z487" s="273" t="s">
        <v>1894</v>
      </c>
      <c r="AB487" s="67">
        <f>$HY$717</f>
        <v>0</v>
      </c>
      <c r="AC487" s="5" t="s">
        <v>157</v>
      </c>
      <c r="AD487" s="273" t="s">
        <v>1894</v>
      </c>
      <c r="AF487" s="67">
        <f>$HY$717</f>
        <v>0</v>
      </c>
      <c r="AG487" s="5" t="s">
        <v>157</v>
      </c>
      <c r="AH487" s="273" t="s">
        <v>1894</v>
      </c>
      <c r="AJ487" s="67">
        <f>$HY$717</f>
        <v>0</v>
      </c>
      <c r="AK487" s="5" t="s">
        <v>157</v>
      </c>
      <c r="AL487" s="273" t="s">
        <v>1894</v>
      </c>
      <c r="AN487" s="67">
        <f>$HY$717</f>
        <v>0</v>
      </c>
      <c r="AO487" s="5" t="s">
        <v>157</v>
      </c>
      <c r="AP487" s="273" t="s">
        <v>1894</v>
      </c>
      <c r="AR487" s="67">
        <f>$HY$717</f>
        <v>0</v>
      </c>
      <c r="AS487" s="5" t="s">
        <v>157</v>
      </c>
      <c r="AT487" s="273" t="s">
        <v>1894</v>
      </c>
      <c r="AV487" s="67">
        <f>$HY$717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</row>
    <row r="488" spans="1:264" s="3" customFormat="1" ht="15.75" customHeight="1">
      <c r="A488" s="5" t="s">
        <v>159</v>
      </c>
      <c r="B488" s="63" t="s">
        <v>735</v>
      </c>
      <c r="D488" s="67">
        <f>$IQ$717</f>
        <v>0</v>
      </c>
      <c r="E488" s="5" t="s">
        <v>159</v>
      </c>
      <c r="F488" s="273" t="s">
        <v>11</v>
      </c>
      <c r="H488" s="67">
        <f>$IQ$717</f>
        <v>0</v>
      </c>
      <c r="I488" s="5" t="s">
        <v>159</v>
      </c>
      <c r="J488" s="273" t="s">
        <v>11</v>
      </c>
      <c r="L488" s="67">
        <f>$IQ$717</f>
        <v>0</v>
      </c>
      <c r="M488" s="5" t="s">
        <v>159</v>
      </c>
      <c r="N488" s="273" t="s">
        <v>11</v>
      </c>
      <c r="P488" s="67">
        <f>$IQ$717</f>
        <v>0</v>
      </c>
      <c r="Q488" s="5" t="s">
        <v>159</v>
      </c>
      <c r="R488" s="273" t="s">
        <v>11</v>
      </c>
      <c r="T488" s="67">
        <f>$IQ$717</f>
        <v>0</v>
      </c>
      <c r="U488" s="5" t="s">
        <v>159</v>
      </c>
      <c r="V488" s="273" t="s">
        <v>11</v>
      </c>
      <c r="X488" s="67">
        <f>$IQ$717</f>
        <v>0</v>
      </c>
      <c r="Y488" s="5" t="s">
        <v>159</v>
      </c>
      <c r="Z488" s="273" t="s">
        <v>11</v>
      </c>
      <c r="AB488" s="67">
        <f>$IQ$717</f>
        <v>0</v>
      </c>
      <c r="AC488" s="5" t="s">
        <v>159</v>
      </c>
      <c r="AD488" s="273" t="s">
        <v>11</v>
      </c>
      <c r="AF488" s="67">
        <f>$IQ$717</f>
        <v>0</v>
      </c>
      <c r="AG488" s="5" t="s">
        <v>159</v>
      </c>
      <c r="AH488" s="273" t="s">
        <v>11</v>
      </c>
      <c r="AJ488" s="67">
        <f>$IQ$717</f>
        <v>0</v>
      </c>
      <c r="AK488" s="5" t="s">
        <v>159</v>
      </c>
      <c r="AL488" s="273" t="s">
        <v>11</v>
      </c>
      <c r="AN488" s="67">
        <f>$IQ$717</f>
        <v>0</v>
      </c>
      <c r="AO488" s="5" t="s">
        <v>159</v>
      </c>
      <c r="AP488" s="273" t="s">
        <v>11</v>
      </c>
      <c r="AR488" s="67">
        <f>$IQ$717</f>
        <v>0</v>
      </c>
      <c r="AS488" s="5" t="s">
        <v>159</v>
      </c>
      <c r="AT488" s="273" t="s">
        <v>11</v>
      </c>
      <c r="AV488" s="67">
        <f>$IQ$717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5" t="s">
        <v>160</v>
      </c>
      <c r="B489" s="218" t="s">
        <v>1561</v>
      </c>
      <c r="D489" s="67">
        <f>$IZ$717</f>
        <v>0</v>
      </c>
      <c r="E489" s="5" t="s">
        <v>160</v>
      </c>
      <c r="F489" s="63" t="s">
        <v>2544</v>
      </c>
      <c r="H489" s="67">
        <f>$IZ$717</f>
        <v>0</v>
      </c>
      <c r="I489" s="5" t="s">
        <v>160</v>
      </c>
      <c r="J489" s="63" t="s">
        <v>2544</v>
      </c>
      <c r="L489" s="67">
        <f>$IZ$717</f>
        <v>0</v>
      </c>
      <c r="M489" s="5" t="s">
        <v>160</v>
      </c>
      <c r="N489" s="63" t="s">
        <v>2544</v>
      </c>
      <c r="P489" s="67">
        <f>$IZ$717</f>
        <v>0</v>
      </c>
      <c r="Q489" s="5" t="s">
        <v>160</v>
      </c>
      <c r="R489" s="63" t="s">
        <v>2544</v>
      </c>
      <c r="T489" s="67">
        <f>$IZ$717</f>
        <v>0</v>
      </c>
      <c r="U489" s="5" t="s">
        <v>160</v>
      </c>
      <c r="V489" s="63" t="s">
        <v>2544</v>
      </c>
      <c r="X489" s="67">
        <f>$IZ$717</f>
        <v>0</v>
      </c>
      <c r="Y489" s="5" t="s">
        <v>160</v>
      </c>
      <c r="Z489" s="63" t="s">
        <v>2544</v>
      </c>
      <c r="AB489" s="67">
        <f>$IZ$717</f>
        <v>0</v>
      </c>
      <c r="AC489" s="5" t="s">
        <v>160</v>
      </c>
      <c r="AD489" s="63" t="s">
        <v>2544</v>
      </c>
      <c r="AF489" s="67">
        <f>$IZ$717</f>
        <v>0</v>
      </c>
      <c r="AG489" s="5" t="s">
        <v>160</v>
      </c>
      <c r="AH489" s="63" t="s">
        <v>2544</v>
      </c>
      <c r="AJ489" s="67">
        <f>$IZ$717</f>
        <v>0</v>
      </c>
      <c r="AK489" s="5" t="s">
        <v>160</v>
      </c>
      <c r="AL489" s="63" t="s">
        <v>2544</v>
      </c>
      <c r="AN489" s="67">
        <f>$IZ$717</f>
        <v>0</v>
      </c>
      <c r="AO489" s="5" t="s">
        <v>160</v>
      </c>
      <c r="AP489" s="63" t="s">
        <v>2544</v>
      </c>
      <c r="AR489" s="67">
        <f>$IZ$717</f>
        <v>0</v>
      </c>
      <c r="AS489" s="5" t="s">
        <v>160</v>
      </c>
      <c r="AT489" s="63" t="s">
        <v>2544</v>
      </c>
      <c r="AV489" s="67">
        <f>$IZ$717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5" t="s">
        <v>161</v>
      </c>
      <c r="B490" s="273" t="s">
        <v>9</v>
      </c>
      <c r="D490" s="67">
        <f>$JI$717</f>
        <v>0</v>
      </c>
      <c r="E490" s="5" t="s">
        <v>161</v>
      </c>
      <c r="F490" s="273" t="s">
        <v>1900</v>
      </c>
      <c r="H490" s="67">
        <f>$JI$717</f>
        <v>0</v>
      </c>
      <c r="I490" s="5" t="s">
        <v>161</v>
      </c>
      <c r="J490" s="273" t="s">
        <v>1900</v>
      </c>
      <c r="L490" s="67">
        <f>$JI$717</f>
        <v>0</v>
      </c>
      <c r="M490" s="5" t="s">
        <v>161</v>
      </c>
      <c r="N490" s="273" t="s">
        <v>1900</v>
      </c>
      <c r="P490" s="67">
        <f>$JI$717</f>
        <v>0</v>
      </c>
      <c r="Q490" s="5" t="s">
        <v>161</v>
      </c>
      <c r="R490" s="273" t="s">
        <v>1900</v>
      </c>
      <c r="T490" s="67">
        <f>$JI$717</f>
        <v>0</v>
      </c>
      <c r="U490" s="5" t="s">
        <v>161</v>
      </c>
      <c r="V490" s="273" t="s">
        <v>1900</v>
      </c>
      <c r="X490" s="67">
        <f>$JI$717</f>
        <v>0</v>
      </c>
      <c r="Y490" s="5" t="s">
        <v>161</v>
      </c>
      <c r="Z490" s="273" t="s">
        <v>1900</v>
      </c>
      <c r="AB490" s="67">
        <f>$JI$717</f>
        <v>0</v>
      </c>
      <c r="AC490" s="5" t="s">
        <v>161</v>
      </c>
      <c r="AD490" s="273" t="s">
        <v>1900</v>
      </c>
      <c r="AF490" s="67">
        <f>$JI$717</f>
        <v>0</v>
      </c>
      <c r="AG490" s="5" t="s">
        <v>161</v>
      </c>
      <c r="AH490" s="273" t="s">
        <v>1900</v>
      </c>
      <c r="AJ490" s="67">
        <f>$JI$717</f>
        <v>0</v>
      </c>
      <c r="AK490" s="5" t="s">
        <v>161</v>
      </c>
      <c r="AL490" s="273" t="s">
        <v>1900</v>
      </c>
      <c r="AN490" s="67">
        <f>$JI$717</f>
        <v>0</v>
      </c>
      <c r="AO490" s="5" t="s">
        <v>161</v>
      </c>
      <c r="AP490" s="273" t="s">
        <v>1900</v>
      </c>
      <c r="AR490" s="67">
        <f>$JI$717</f>
        <v>0</v>
      </c>
      <c r="AS490" s="5" t="s">
        <v>161</v>
      </c>
      <c r="AT490" s="273" t="s">
        <v>1900</v>
      </c>
      <c r="AV490" s="67">
        <f>$JI$717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 ht="15.75" customHeight="1">
      <c r="A491" s="5" t="s">
        <v>163</v>
      </c>
      <c r="B491" s="273" t="s">
        <v>15</v>
      </c>
      <c r="D491" s="67">
        <f>$JR$717</f>
        <v>0</v>
      </c>
      <c r="E491" s="5" t="s">
        <v>163</v>
      </c>
      <c r="F491" s="218" t="s">
        <v>1561</v>
      </c>
      <c r="H491" s="67">
        <f>$JR$717</f>
        <v>0</v>
      </c>
      <c r="I491" s="5" t="s">
        <v>163</v>
      </c>
      <c r="J491" s="218" t="s">
        <v>1561</v>
      </c>
      <c r="L491" s="67">
        <f>$JR$717</f>
        <v>0</v>
      </c>
      <c r="M491" s="5" t="s">
        <v>163</v>
      </c>
      <c r="N491" s="218" t="s">
        <v>1561</v>
      </c>
      <c r="P491" s="67">
        <f>$JR$717</f>
        <v>0</v>
      </c>
      <c r="Q491" s="5" t="s">
        <v>163</v>
      </c>
      <c r="R491" s="218" t="s">
        <v>1561</v>
      </c>
      <c r="T491" s="67">
        <f>$JR$717</f>
        <v>0</v>
      </c>
      <c r="U491" s="5" t="s">
        <v>163</v>
      </c>
      <c r="V491" s="218" t="s">
        <v>1561</v>
      </c>
      <c r="X491" s="67">
        <f>$JR$717</f>
        <v>0</v>
      </c>
      <c r="Y491" s="5" t="s">
        <v>163</v>
      </c>
      <c r="Z491" s="218" t="s">
        <v>1561</v>
      </c>
      <c r="AB491" s="67">
        <f>$JR$717</f>
        <v>0</v>
      </c>
      <c r="AC491" s="5" t="s">
        <v>163</v>
      </c>
      <c r="AD491" s="218" t="s">
        <v>1561</v>
      </c>
      <c r="AF491" s="67">
        <f>$JR$717</f>
        <v>0</v>
      </c>
      <c r="AG491" s="5" t="s">
        <v>163</v>
      </c>
      <c r="AH491" s="218" t="s">
        <v>1561</v>
      </c>
      <c r="AJ491" s="67">
        <f>$JR$717</f>
        <v>0</v>
      </c>
      <c r="AK491" s="5" t="s">
        <v>163</v>
      </c>
      <c r="AL491" s="218" t="s">
        <v>1561</v>
      </c>
      <c r="AN491" s="67">
        <f>$JR$717</f>
        <v>0</v>
      </c>
      <c r="AO491" s="5" t="s">
        <v>163</v>
      </c>
      <c r="AP491" s="218" t="s">
        <v>1561</v>
      </c>
      <c r="AR491" s="67">
        <f>$JR$717</f>
        <v>0</v>
      </c>
      <c r="AS491" s="5" t="s">
        <v>163</v>
      </c>
      <c r="AT491" s="218" t="s">
        <v>1561</v>
      </c>
      <c r="AV491" s="67">
        <f>$JR$717</f>
        <v>0</v>
      </c>
      <c r="AW491" s="81"/>
      <c r="AX491" s="81"/>
      <c r="AY491" s="81"/>
      <c r="AZ491" s="81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 ht="15.75" customHeight="1">
      <c r="A492" s="5" t="s">
        <v>274</v>
      </c>
      <c r="B492" s="273" t="s">
        <v>1888</v>
      </c>
      <c r="D492" s="67">
        <f>$KA$717</f>
        <v>0</v>
      </c>
      <c r="E492" s="5" t="s">
        <v>274</v>
      </c>
      <c r="F492" s="63" t="s">
        <v>685</v>
      </c>
      <c r="H492" s="67">
        <f>$KA$717</f>
        <v>0</v>
      </c>
      <c r="I492" s="5" t="s">
        <v>274</v>
      </c>
      <c r="J492" s="63" t="s">
        <v>685</v>
      </c>
      <c r="L492" s="67">
        <f>$KA$717</f>
        <v>0</v>
      </c>
      <c r="M492" s="5" t="s">
        <v>274</v>
      </c>
      <c r="N492" s="63" t="s">
        <v>685</v>
      </c>
      <c r="P492" s="67">
        <f>$KA$717</f>
        <v>0</v>
      </c>
      <c r="Q492" s="5" t="s">
        <v>274</v>
      </c>
      <c r="R492" s="63" t="s">
        <v>685</v>
      </c>
      <c r="T492" s="67">
        <f>$KA$717</f>
        <v>0</v>
      </c>
      <c r="U492" s="5" t="s">
        <v>274</v>
      </c>
      <c r="V492" s="63" t="s">
        <v>685</v>
      </c>
      <c r="X492" s="67">
        <f>$KA$717</f>
        <v>0</v>
      </c>
      <c r="Y492" s="5" t="s">
        <v>274</v>
      </c>
      <c r="Z492" s="63" t="s">
        <v>685</v>
      </c>
      <c r="AB492" s="67">
        <f>$KA$717</f>
        <v>0</v>
      </c>
      <c r="AC492" s="5" t="s">
        <v>274</v>
      </c>
      <c r="AD492" s="63" t="s">
        <v>685</v>
      </c>
      <c r="AF492" s="67">
        <f>$KA$717</f>
        <v>0</v>
      </c>
      <c r="AG492" s="5" t="s">
        <v>274</v>
      </c>
      <c r="AH492" s="63" t="s">
        <v>685</v>
      </c>
      <c r="AJ492" s="67">
        <f>$KA$717</f>
        <v>0</v>
      </c>
      <c r="AK492" s="5" t="s">
        <v>274</v>
      </c>
      <c r="AL492" s="63" t="s">
        <v>685</v>
      </c>
      <c r="AN492" s="67">
        <f>$KA$717</f>
        <v>0</v>
      </c>
      <c r="AO492" s="5" t="s">
        <v>274</v>
      </c>
      <c r="AP492" s="63" t="s">
        <v>685</v>
      </c>
      <c r="AR492" s="67">
        <f>$KA$717</f>
        <v>0</v>
      </c>
      <c r="AS492" s="5" t="s">
        <v>274</v>
      </c>
      <c r="AT492" s="63" t="s">
        <v>685</v>
      </c>
      <c r="AV492" s="67">
        <f>$KA$717</f>
        <v>0</v>
      </c>
      <c r="AW492" s="81"/>
      <c r="AX492" s="81"/>
      <c r="AY492" s="81"/>
      <c r="AZ492" s="81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5.75" customHeight="1">
      <c r="A493" s="5" t="s">
        <v>275</v>
      </c>
      <c r="B493" s="63" t="s">
        <v>695</v>
      </c>
      <c r="D493" s="67">
        <f>$KJ$717</f>
        <v>0</v>
      </c>
      <c r="E493" s="5" t="s">
        <v>275</v>
      </c>
      <c r="F493" s="273" t="s">
        <v>1891</v>
      </c>
      <c r="H493" s="67">
        <f>$KJ$717</f>
        <v>0</v>
      </c>
      <c r="I493" s="5" t="s">
        <v>275</v>
      </c>
      <c r="J493" s="273" t="s">
        <v>1891</v>
      </c>
      <c r="L493" s="67">
        <f>$KJ$717</f>
        <v>0</v>
      </c>
      <c r="M493" s="5" t="s">
        <v>275</v>
      </c>
      <c r="N493" s="273" t="s">
        <v>1891</v>
      </c>
      <c r="P493" s="67">
        <f>$KJ$717</f>
        <v>0</v>
      </c>
      <c r="Q493" s="5" t="s">
        <v>275</v>
      </c>
      <c r="R493" s="273" t="s">
        <v>1891</v>
      </c>
      <c r="T493" s="67">
        <f>$KJ$717</f>
        <v>0</v>
      </c>
      <c r="U493" s="5" t="s">
        <v>275</v>
      </c>
      <c r="V493" s="273" t="s">
        <v>1891</v>
      </c>
      <c r="X493" s="67">
        <f>$KJ$717</f>
        <v>0</v>
      </c>
      <c r="Y493" s="5" t="s">
        <v>275</v>
      </c>
      <c r="Z493" s="273" t="s">
        <v>1891</v>
      </c>
      <c r="AB493" s="67">
        <f>$KJ$717</f>
        <v>0</v>
      </c>
      <c r="AC493" s="5" t="s">
        <v>275</v>
      </c>
      <c r="AD493" s="273" t="s">
        <v>1891</v>
      </c>
      <c r="AF493" s="67">
        <f>$KJ$717</f>
        <v>0</v>
      </c>
      <c r="AG493" s="5" t="s">
        <v>275</v>
      </c>
      <c r="AH493" s="273" t="s">
        <v>1891</v>
      </c>
      <c r="AJ493" s="67">
        <f>$KJ$717</f>
        <v>0</v>
      </c>
      <c r="AK493" s="5" t="s">
        <v>275</v>
      </c>
      <c r="AL493" s="273" t="s">
        <v>1891</v>
      </c>
      <c r="AN493" s="67">
        <f>$KJ$717</f>
        <v>0</v>
      </c>
      <c r="AO493" s="5" t="s">
        <v>275</v>
      </c>
      <c r="AP493" s="273" t="s">
        <v>1891</v>
      </c>
      <c r="AR493" s="67">
        <f>$KJ$717</f>
        <v>0</v>
      </c>
      <c r="AS493" s="5" t="s">
        <v>275</v>
      </c>
      <c r="AT493" s="273" t="s">
        <v>1891</v>
      </c>
      <c r="AV493" s="67">
        <f>$KJ$717</f>
        <v>0</v>
      </c>
      <c r="AW493" s="81"/>
      <c r="AX493" s="81"/>
      <c r="AY493" s="81"/>
      <c r="AZ493" s="81"/>
      <c r="BA493" s="81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276</v>
      </c>
      <c r="B494" s="273" t="s">
        <v>1894</v>
      </c>
      <c r="D494" s="67">
        <f>$KS$717</f>
        <v>0</v>
      </c>
      <c r="E494" s="5" t="s">
        <v>276</v>
      </c>
      <c r="F494" s="63" t="s">
        <v>4015</v>
      </c>
      <c r="H494" s="67">
        <f>$KS$717</f>
        <v>0</v>
      </c>
      <c r="I494" s="5" t="s">
        <v>276</v>
      </c>
      <c r="J494" s="63" t="s">
        <v>4015</v>
      </c>
      <c r="L494" s="67">
        <f>$KS$717</f>
        <v>0</v>
      </c>
      <c r="M494" s="5" t="s">
        <v>276</v>
      </c>
      <c r="N494" s="63" t="s">
        <v>4015</v>
      </c>
      <c r="P494" s="67">
        <f>$KS$717</f>
        <v>0</v>
      </c>
      <c r="Q494" s="5" t="s">
        <v>276</v>
      </c>
      <c r="R494" s="63" t="s">
        <v>4015</v>
      </c>
      <c r="T494" s="67">
        <f>$KS$717</f>
        <v>0</v>
      </c>
      <c r="U494" s="5" t="s">
        <v>276</v>
      </c>
      <c r="V494" s="63" t="s">
        <v>4015</v>
      </c>
      <c r="X494" s="67">
        <f>$KS$717</f>
        <v>0</v>
      </c>
      <c r="Y494" s="5" t="s">
        <v>276</v>
      </c>
      <c r="Z494" s="63" t="s">
        <v>4015</v>
      </c>
      <c r="AB494" s="67">
        <f>$KS$717</f>
        <v>0</v>
      </c>
      <c r="AC494" s="5" t="s">
        <v>276</v>
      </c>
      <c r="AD494" s="63" t="s">
        <v>4015</v>
      </c>
      <c r="AF494" s="67">
        <f>$KS$717</f>
        <v>0</v>
      </c>
      <c r="AG494" s="5" t="s">
        <v>276</v>
      </c>
      <c r="AH494" s="63" t="s">
        <v>4015</v>
      </c>
      <c r="AJ494" s="67">
        <f>$KS$717</f>
        <v>0</v>
      </c>
      <c r="AK494" s="5" t="s">
        <v>276</v>
      </c>
      <c r="AL494" s="63" t="s">
        <v>4015</v>
      </c>
      <c r="AN494" s="67">
        <f>$KS$717</f>
        <v>0</v>
      </c>
      <c r="AO494" s="5" t="s">
        <v>276</v>
      </c>
      <c r="AP494" s="63" t="s">
        <v>4015</v>
      </c>
      <c r="AR494" s="67">
        <f>$KS$717</f>
        <v>0</v>
      </c>
      <c r="AS494" s="5" t="s">
        <v>276</v>
      </c>
      <c r="AT494" s="63" t="s">
        <v>4015</v>
      </c>
      <c r="AV494" s="67">
        <f>$KS$717</f>
        <v>0</v>
      </c>
      <c r="AW494" s="81"/>
      <c r="AX494" s="81"/>
      <c r="AY494" s="81"/>
      <c r="AZ494" s="81"/>
      <c r="BA494" s="81"/>
      <c r="BB494" s="4"/>
      <c r="BK494" s="4"/>
      <c r="BT494" s="4"/>
      <c r="CC494" s="4"/>
      <c r="CL494" s="4"/>
      <c r="CU494" s="4"/>
      <c r="DD494" s="4"/>
      <c r="DM494" s="4"/>
      <c r="DV494" s="4"/>
      <c r="EE494" s="4"/>
      <c r="EN494" s="4"/>
      <c r="EW494" s="4"/>
      <c r="FF494" s="4"/>
      <c r="FO494" s="4"/>
      <c r="FX494" s="4"/>
      <c r="GG494" s="4"/>
      <c r="GP494" s="4"/>
      <c r="GY494" s="4"/>
      <c r="HH494" s="4"/>
      <c r="JD494" s="49"/>
    </row>
    <row r="495" spans="1:264" s="3" customFormat="1" ht="15.75" customHeight="1">
      <c r="A495" s="5" t="s">
        <v>277</v>
      </c>
      <c r="B495" s="218" t="s">
        <v>1565</v>
      </c>
      <c r="D495" s="67">
        <f>$LB$717</f>
        <v>0</v>
      </c>
      <c r="E495" s="5" t="s">
        <v>277</v>
      </c>
      <c r="F495" s="63" t="s">
        <v>740</v>
      </c>
      <c r="H495" s="67">
        <f>$LB$717</f>
        <v>0</v>
      </c>
      <c r="I495" s="5" t="s">
        <v>277</v>
      </c>
      <c r="J495" s="63" t="s">
        <v>740</v>
      </c>
      <c r="L495" s="67">
        <f>$LB$717</f>
        <v>0</v>
      </c>
      <c r="M495" s="5" t="s">
        <v>277</v>
      </c>
      <c r="N495" s="63" t="s">
        <v>740</v>
      </c>
      <c r="P495" s="67">
        <f>$LB$717</f>
        <v>0</v>
      </c>
      <c r="Q495" s="5" t="s">
        <v>277</v>
      </c>
      <c r="R495" s="63" t="s">
        <v>740</v>
      </c>
      <c r="T495" s="67">
        <f>$LB$717</f>
        <v>0</v>
      </c>
      <c r="U495" s="5" t="s">
        <v>277</v>
      </c>
      <c r="V495" s="63" t="s">
        <v>740</v>
      </c>
      <c r="X495" s="67">
        <f>$LB$717</f>
        <v>0</v>
      </c>
      <c r="Y495" s="5" t="s">
        <v>277</v>
      </c>
      <c r="Z495" s="63" t="s">
        <v>740</v>
      </c>
      <c r="AB495" s="67">
        <f>$LB$717</f>
        <v>0</v>
      </c>
      <c r="AC495" s="5" t="s">
        <v>277</v>
      </c>
      <c r="AD495" s="63" t="s">
        <v>740</v>
      </c>
      <c r="AF495" s="67">
        <f>$LB$717</f>
        <v>0</v>
      </c>
      <c r="AG495" s="5" t="s">
        <v>277</v>
      </c>
      <c r="AH495" s="63" t="s">
        <v>740</v>
      </c>
      <c r="AJ495" s="67">
        <f>$LB$717</f>
        <v>0</v>
      </c>
      <c r="AK495" s="5" t="s">
        <v>277</v>
      </c>
      <c r="AL495" s="63" t="s">
        <v>740</v>
      </c>
      <c r="AN495" s="67">
        <f>$LB$717</f>
        <v>0</v>
      </c>
      <c r="AO495" s="5" t="s">
        <v>277</v>
      </c>
      <c r="AP495" s="63" t="s">
        <v>740</v>
      </c>
      <c r="AR495" s="67">
        <f>$LB$717</f>
        <v>0</v>
      </c>
      <c r="AS495" s="5" t="s">
        <v>277</v>
      </c>
      <c r="AT495" s="63" t="s">
        <v>740</v>
      </c>
      <c r="AV495" s="67">
        <f>$LB$717</f>
        <v>0</v>
      </c>
      <c r="AW495" s="81"/>
      <c r="AX495" s="81"/>
      <c r="AY495" s="81"/>
      <c r="AZ495" s="81"/>
      <c r="BA495" s="81"/>
      <c r="BB495" s="4"/>
      <c r="BK495" s="4"/>
      <c r="BT495" s="4"/>
      <c r="CC495" s="4"/>
      <c r="CL495" s="4"/>
      <c r="CU495" s="4"/>
      <c r="DD495" s="4"/>
      <c r="DM495" s="4"/>
      <c r="DV495" s="4"/>
      <c r="EE495" s="4"/>
      <c r="EN495" s="4"/>
      <c r="EW495" s="4"/>
      <c r="FF495" s="4"/>
      <c r="FO495" s="4"/>
      <c r="FX495" s="4"/>
      <c r="GG495" s="4"/>
      <c r="GP495" s="4"/>
      <c r="GY495" s="4"/>
      <c r="HH495" s="4"/>
      <c r="JD495" s="49"/>
    </row>
    <row r="496" spans="1:264" s="3" customFormat="1" ht="15.75" customHeight="1">
      <c r="A496" s="5" t="s">
        <v>692</v>
      </c>
      <c r="B496" s="218" t="s">
        <v>1560</v>
      </c>
      <c r="D496" s="67">
        <f>$LK$717</f>
        <v>0</v>
      </c>
      <c r="E496" s="5" t="s">
        <v>692</v>
      </c>
      <c r="F496" s="273" t="s">
        <v>15</v>
      </c>
      <c r="H496" s="67">
        <f>$LK$717</f>
        <v>0</v>
      </c>
      <c r="I496" s="5" t="s">
        <v>692</v>
      </c>
      <c r="J496" s="273" t="s">
        <v>15</v>
      </c>
      <c r="L496" s="67">
        <f>$LK$717</f>
        <v>0</v>
      </c>
      <c r="M496" s="5" t="s">
        <v>692</v>
      </c>
      <c r="N496" s="273" t="s">
        <v>15</v>
      </c>
      <c r="P496" s="67">
        <f>$LK$717</f>
        <v>0</v>
      </c>
      <c r="Q496" s="5" t="s">
        <v>692</v>
      </c>
      <c r="R496" s="273" t="s">
        <v>15</v>
      </c>
      <c r="T496" s="67">
        <f>$LK$717</f>
        <v>0</v>
      </c>
      <c r="U496" s="5" t="s">
        <v>692</v>
      </c>
      <c r="V496" s="273" t="s">
        <v>15</v>
      </c>
      <c r="X496" s="67">
        <f>$LK$717</f>
        <v>0</v>
      </c>
      <c r="Y496" s="5" t="s">
        <v>692</v>
      </c>
      <c r="Z496" s="273" t="s">
        <v>15</v>
      </c>
      <c r="AB496" s="67">
        <f>$LK$717</f>
        <v>0</v>
      </c>
      <c r="AC496" s="5" t="s">
        <v>692</v>
      </c>
      <c r="AD496" s="273" t="s">
        <v>15</v>
      </c>
      <c r="AF496" s="67">
        <f>$LK$717</f>
        <v>0</v>
      </c>
      <c r="AG496" s="5" t="s">
        <v>692</v>
      </c>
      <c r="AH496" s="273" t="s">
        <v>15</v>
      </c>
      <c r="AJ496" s="67">
        <f>$LK$717</f>
        <v>0</v>
      </c>
      <c r="AK496" s="5" t="s">
        <v>692</v>
      </c>
      <c r="AL496" s="273" t="s">
        <v>15</v>
      </c>
      <c r="AN496" s="67">
        <f>$LK$717</f>
        <v>0</v>
      </c>
      <c r="AO496" s="5" t="s">
        <v>692</v>
      </c>
      <c r="AP496" s="273" t="s">
        <v>15</v>
      </c>
      <c r="AR496" s="67">
        <f>$LK$717</f>
        <v>0</v>
      </c>
      <c r="AS496" s="5" t="s">
        <v>692</v>
      </c>
      <c r="AT496" s="273" t="s">
        <v>15</v>
      </c>
      <c r="AV496" s="67">
        <f>$LK$717</f>
        <v>0</v>
      </c>
      <c r="AW496" s="81"/>
      <c r="AX496" s="81"/>
      <c r="AY496" s="81"/>
      <c r="AZ496" s="81"/>
      <c r="BA496" s="81"/>
      <c r="BB496" s="4"/>
      <c r="BK496" s="4"/>
      <c r="BT496" s="4"/>
      <c r="CC496" s="4"/>
      <c r="CL496" s="4"/>
      <c r="CU496" s="4"/>
      <c r="DD496" s="4"/>
      <c r="DM496" s="4"/>
      <c r="DV496" s="4"/>
      <c r="EE496" s="4"/>
      <c r="EN496" s="4"/>
      <c r="EW496" s="4"/>
      <c r="FF496" s="4"/>
      <c r="FO496" s="4"/>
      <c r="FX496" s="4"/>
      <c r="GG496" s="4"/>
      <c r="GP496" s="4"/>
      <c r="GY496" s="4"/>
      <c r="HH496" s="4"/>
      <c r="JD496" s="49"/>
    </row>
    <row r="497" spans="1:264" s="3" customFormat="1" ht="15.75" customHeight="1">
      <c r="A497" s="5" t="s">
        <v>693</v>
      </c>
      <c r="B497" s="273" t="s">
        <v>1886</v>
      </c>
      <c r="D497" s="67">
        <f>$LT$717</f>
        <v>0</v>
      </c>
      <c r="E497" s="5" t="s">
        <v>693</v>
      </c>
      <c r="F497" s="63" t="s">
        <v>4024</v>
      </c>
      <c r="H497" s="67">
        <f>$LT$717</f>
        <v>0</v>
      </c>
      <c r="I497" s="5" t="s">
        <v>693</v>
      </c>
      <c r="J497" s="63" t="s">
        <v>4024</v>
      </c>
      <c r="L497" s="67">
        <f>$LT$717</f>
        <v>0</v>
      </c>
      <c r="M497" s="5" t="s">
        <v>693</v>
      </c>
      <c r="N497" s="63" t="s">
        <v>4024</v>
      </c>
      <c r="P497" s="67">
        <f>$LT$717</f>
        <v>0</v>
      </c>
      <c r="Q497" s="5" t="s">
        <v>693</v>
      </c>
      <c r="R497" s="63" t="s">
        <v>4024</v>
      </c>
      <c r="T497" s="67">
        <f>$LT$717</f>
        <v>0</v>
      </c>
      <c r="U497" s="5" t="s">
        <v>693</v>
      </c>
      <c r="V497" s="63" t="s">
        <v>4024</v>
      </c>
      <c r="X497" s="67">
        <f>$LT$717</f>
        <v>0</v>
      </c>
      <c r="Y497" s="5" t="s">
        <v>693</v>
      </c>
      <c r="Z497" s="63" t="s">
        <v>4024</v>
      </c>
      <c r="AB497" s="67">
        <f>$LT$717</f>
        <v>0</v>
      </c>
      <c r="AC497" s="5" t="s">
        <v>693</v>
      </c>
      <c r="AD497" s="63" t="s">
        <v>4024</v>
      </c>
      <c r="AF497" s="67">
        <f>$LT$717</f>
        <v>0</v>
      </c>
      <c r="AG497" s="5" t="s">
        <v>693</v>
      </c>
      <c r="AH497" s="63" t="s">
        <v>4024</v>
      </c>
      <c r="AJ497" s="67">
        <f>$LT$717</f>
        <v>0</v>
      </c>
      <c r="AK497" s="5" t="s">
        <v>693</v>
      </c>
      <c r="AL497" s="63" t="s">
        <v>4024</v>
      </c>
      <c r="AN497" s="67">
        <f>$LT$717</f>
        <v>0</v>
      </c>
      <c r="AO497" s="5" t="s">
        <v>693</v>
      </c>
      <c r="AP497" s="63" t="s">
        <v>4024</v>
      </c>
      <c r="AR497" s="67">
        <f>$LT$717</f>
        <v>0</v>
      </c>
      <c r="AS497" s="5" t="s">
        <v>693</v>
      </c>
      <c r="AT497" s="63" t="s">
        <v>4024</v>
      </c>
      <c r="AV497" s="67">
        <f>$LT$717</f>
        <v>0</v>
      </c>
      <c r="AW497" s="81"/>
      <c r="AX497" s="81"/>
      <c r="AY497" s="81"/>
      <c r="AZ497" s="81"/>
      <c r="BA497" s="81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  <c r="JD497" s="49"/>
    </row>
    <row r="498" spans="1:264" s="3" customFormat="1" ht="15.75" customHeight="1">
      <c r="A498" s="5" t="s">
        <v>694</v>
      </c>
      <c r="B498" s="273" t="s">
        <v>23</v>
      </c>
      <c r="D498" s="67">
        <f>$ML$717</f>
        <v>0</v>
      </c>
      <c r="E498" s="5" t="s">
        <v>694</v>
      </c>
      <c r="F498" s="63" t="s">
        <v>2563</v>
      </c>
      <c r="H498" s="67">
        <f>$ML$717</f>
        <v>0</v>
      </c>
      <c r="I498" s="5" t="s">
        <v>694</v>
      </c>
      <c r="J498" s="63" t="s">
        <v>2563</v>
      </c>
      <c r="L498" s="67">
        <f>$ML$717</f>
        <v>0</v>
      </c>
      <c r="M498" s="5" t="s">
        <v>694</v>
      </c>
      <c r="N498" s="63" t="s">
        <v>2563</v>
      </c>
      <c r="P498" s="67">
        <f>$ML$717</f>
        <v>0</v>
      </c>
      <c r="Q498" s="5" t="s">
        <v>694</v>
      </c>
      <c r="R498" s="63" t="s">
        <v>2563</v>
      </c>
      <c r="T498" s="67">
        <f>$ML$717</f>
        <v>0</v>
      </c>
      <c r="U498" s="5" t="s">
        <v>694</v>
      </c>
      <c r="V498" s="63" t="s">
        <v>2563</v>
      </c>
      <c r="X498" s="67">
        <f>$ML$717</f>
        <v>0</v>
      </c>
      <c r="Y498" s="5" t="s">
        <v>694</v>
      </c>
      <c r="Z498" s="63" t="s">
        <v>2563</v>
      </c>
      <c r="AB498" s="67">
        <f>$ML$717</f>
        <v>0</v>
      </c>
      <c r="AC498" s="5" t="s">
        <v>694</v>
      </c>
      <c r="AD498" s="63" t="s">
        <v>2563</v>
      </c>
      <c r="AF498" s="67">
        <f>$ML$717</f>
        <v>0</v>
      </c>
      <c r="AG498" s="5" t="s">
        <v>694</v>
      </c>
      <c r="AH498" s="63" t="s">
        <v>2563</v>
      </c>
      <c r="AJ498" s="67">
        <f>$ML$717</f>
        <v>0</v>
      </c>
      <c r="AK498" s="5" t="s">
        <v>694</v>
      </c>
      <c r="AL498" s="63" t="s">
        <v>2563</v>
      </c>
      <c r="AN498" s="67">
        <f>$ML$717</f>
        <v>0</v>
      </c>
      <c r="AO498" s="5" t="s">
        <v>694</v>
      </c>
      <c r="AP498" s="63" t="s">
        <v>2563</v>
      </c>
      <c r="AR498" s="67">
        <f>$ML$717</f>
        <v>0</v>
      </c>
      <c r="AS498" s="5" t="s">
        <v>694</v>
      </c>
      <c r="AT498" s="63" t="s">
        <v>2563</v>
      </c>
      <c r="AV498" s="67">
        <f>$ML$717</f>
        <v>0</v>
      </c>
      <c r="AW498" s="81"/>
      <c r="AX498" s="81"/>
      <c r="AY498" s="81"/>
      <c r="AZ498" s="81"/>
      <c r="BA498" s="81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  <c r="JD498" s="49"/>
    </row>
    <row r="499" spans="1:264" s="3" customFormat="1" ht="15.75" customHeight="1">
      <c r="A499" s="5" t="s">
        <v>696</v>
      </c>
      <c r="B499" s="63" t="s">
        <v>714</v>
      </c>
      <c r="D499" s="67">
        <f>$MU$717</f>
        <v>0</v>
      </c>
      <c r="E499" s="5" t="s">
        <v>696</v>
      </c>
      <c r="F499" s="273" t="s">
        <v>1887</v>
      </c>
      <c r="H499" s="67">
        <f>$MU$717</f>
        <v>0</v>
      </c>
      <c r="I499" s="5" t="s">
        <v>696</v>
      </c>
      <c r="J499" s="273" t="s">
        <v>1887</v>
      </c>
      <c r="L499" s="67">
        <f>$MU$717</f>
        <v>0</v>
      </c>
      <c r="M499" s="5" t="s">
        <v>696</v>
      </c>
      <c r="N499" s="273" t="s">
        <v>1887</v>
      </c>
      <c r="P499" s="67">
        <f>$MU$717</f>
        <v>0</v>
      </c>
      <c r="Q499" s="5" t="s">
        <v>696</v>
      </c>
      <c r="R499" s="273" t="s">
        <v>1887</v>
      </c>
      <c r="T499" s="67">
        <f>$MU$717</f>
        <v>0</v>
      </c>
      <c r="U499" s="5" t="s">
        <v>696</v>
      </c>
      <c r="V499" s="273" t="s">
        <v>1887</v>
      </c>
      <c r="X499" s="67">
        <f>$MU$717</f>
        <v>0</v>
      </c>
      <c r="Y499" s="5" t="s">
        <v>696</v>
      </c>
      <c r="Z499" s="273" t="s">
        <v>1887</v>
      </c>
      <c r="AB499" s="67">
        <f>$MU$717</f>
        <v>0</v>
      </c>
      <c r="AC499" s="5" t="s">
        <v>696</v>
      </c>
      <c r="AD499" s="273" t="s">
        <v>1887</v>
      </c>
      <c r="AF499" s="67">
        <f>$MU$717</f>
        <v>0</v>
      </c>
      <c r="AG499" s="5" t="s">
        <v>696</v>
      </c>
      <c r="AH499" s="273" t="s">
        <v>1887</v>
      </c>
      <c r="AJ499" s="67">
        <f>$MU$717</f>
        <v>0</v>
      </c>
      <c r="AK499" s="5" t="s">
        <v>696</v>
      </c>
      <c r="AL499" s="273" t="s">
        <v>1887</v>
      </c>
      <c r="AN499" s="67">
        <f>$MU$717</f>
        <v>0</v>
      </c>
      <c r="AO499" s="5" t="s">
        <v>696</v>
      </c>
      <c r="AP499" s="273" t="s">
        <v>1887</v>
      </c>
      <c r="AR499" s="67">
        <f>$MU$717</f>
        <v>0</v>
      </c>
      <c r="AS499" s="5" t="s">
        <v>696</v>
      </c>
      <c r="AT499" s="273" t="s">
        <v>1887</v>
      </c>
      <c r="AV499" s="67">
        <f>$MU$717</f>
        <v>0</v>
      </c>
      <c r="AW499" s="81"/>
      <c r="AX499" s="81"/>
      <c r="AY499" s="81"/>
      <c r="AZ499" s="81"/>
      <c r="BA499" s="81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  <c r="JD499" s="49"/>
    </row>
    <row r="500" spans="1:264" s="3" customFormat="1" ht="15.75" customHeight="1">
      <c r="A500" s="5" t="s">
        <v>702</v>
      </c>
      <c r="B500" s="63" t="s">
        <v>728</v>
      </c>
      <c r="D500" s="67">
        <f>$ND$717</f>
        <v>0</v>
      </c>
      <c r="E500" s="5" t="s">
        <v>702</v>
      </c>
      <c r="F500" s="273" t="s">
        <v>17</v>
      </c>
      <c r="H500" s="67">
        <f>$ND$717</f>
        <v>0</v>
      </c>
      <c r="I500" s="5" t="s">
        <v>702</v>
      </c>
      <c r="J500" s="273" t="s">
        <v>17</v>
      </c>
      <c r="L500" s="67">
        <f>$ND$717</f>
        <v>0</v>
      </c>
      <c r="M500" s="5" t="s">
        <v>702</v>
      </c>
      <c r="N500" s="273" t="s">
        <v>17</v>
      </c>
      <c r="P500" s="67">
        <f>$ND$717</f>
        <v>0</v>
      </c>
      <c r="Q500" s="5" t="s">
        <v>702</v>
      </c>
      <c r="R500" s="273" t="s">
        <v>17</v>
      </c>
      <c r="T500" s="67">
        <f>$ND$717</f>
        <v>0</v>
      </c>
      <c r="U500" s="5" t="s">
        <v>702</v>
      </c>
      <c r="V500" s="273" t="s">
        <v>17</v>
      </c>
      <c r="X500" s="67">
        <f>$ND$717</f>
        <v>0</v>
      </c>
      <c r="Y500" s="5" t="s">
        <v>702</v>
      </c>
      <c r="Z500" s="273" t="s">
        <v>17</v>
      </c>
      <c r="AB500" s="67">
        <f>$ND$717</f>
        <v>0</v>
      </c>
      <c r="AC500" s="5" t="s">
        <v>702</v>
      </c>
      <c r="AD500" s="273" t="s">
        <v>17</v>
      </c>
      <c r="AF500" s="67">
        <f>$ND$717</f>
        <v>0</v>
      </c>
      <c r="AG500" s="5" t="s">
        <v>702</v>
      </c>
      <c r="AH500" s="273" t="s">
        <v>17</v>
      </c>
      <c r="AJ500" s="67">
        <f>$ND$717</f>
        <v>0</v>
      </c>
      <c r="AK500" s="5" t="s">
        <v>702</v>
      </c>
      <c r="AL500" s="273" t="s">
        <v>17</v>
      </c>
      <c r="AN500" s="67">
        <f>$ND$717</f>
        <v>0</v>
      </c>
      <c r="AO500" s="5" t="s">
        <v>702</v>
      </c>
      <c r="AP500" s="273" t="s">
        <v>17</v>
      </c>
      <c r="AR500" s="67">
        <f>$ND$717</f>
        <v>0</v>
      </c>
      <c r="AS500" s="5" t="s">
        <v>702</v>
      </c>
      <c r="AT500" s="273" t="s">
        <v>17</v>
      </c>
      <c r="AV500" s="67">
        <f>$ND$717</f>
        <v>0</v>
      </c>
      <c r="AW500" s="81"/>
      <c r="AX500" s="81"/>
      <c r="AY500" s="81"/>
      <c r="AZ500" s="81"/>
      <c r="BA500" s="81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  <c r="JD500" s="49"/>
    </row>
    <row r="501" spans="1:264" s="3" customFormat="1" ht="15.75" customHeight="1">
      <c r="A501" s="5" t="s">
        <v>704</v>
      </c>
      <c r="B501" s="63" t="s">
        <v>753</v>
      </c>
      <c r="D501" s="67">
        <f>$NM$717</f>
        <v>0</v>
      </c>
      <c r="E501" s="5" t="s">
        <v>704</v>
      </c>
      <c r="F501" s="63" t="s">
        <v>714</v>
      </c>
      <c r="H501" s="67">
        <f>$NM$717</f>
        <v>0</v>
      </c>
      <c r="I501" s="5" t="s">
        <v>704</v>
      </c>
      <c r="J501" s="63" t="s">
        <v>714</v>
      </c>
      <c r="L501" s="67">
        <f>$NM$717</f>
        <v>0</v>
      </c>
      <c r="M501" s="5" t="s">
        <v>704</v>
      </c>
      <c r="N501" s="63" t="s">
        <v>714</v>
      </c>
      <c r="P501" s="67">
        <f>$NM$717</f>
        <v>0</v>
      </c>
      <c r="Q501" s="5" t="s">
        <v>704</v>
      </c>
      <c r="R501" s="63" t="s">
        <v>714</v>
      </c>
      <c r="T501" s="67">
        <f>$NM$717</f>
        <v>0</v>
      </c>
      <c r="U501" s="5" t="s">
        <v>704</v>
      </c>
      <c r="V501" s="63" t="s">
        <v>714</v>
      </c>
      <c r="X501" s="67">
        <f>$NM$717</f>
        <v>0</v>
      </c>
      <c r="Y501" s="5" t="s">
        <v>704</v>
      </c>
      <c r="Z501" s="63" t="s">
        <v>714</v>
      </c>
      <c r="AB501" s="67">
        <f>$NM$717</f>
        <v>0</v>
      </c>
      <c r="AC501" s="5" t="s">
        <v>704</v>
      </c>
      <c r="AD501" s="63" t="s">
        <v>714</v>
      </c>
      <c r="AF501" s="67">
        <f>$NM$717</f>
        <v>0</v>
      </c>
      <c r="AG501" s="5" t="s">
        <v>704</v>
      </c>
      <c r="AH501" s="63" t="s">
        <v>714</v>
      </c>
      <c r="AJ501" s="67">
        <f>$NM$717</f>
        <v>0</v>
      </c>
      <c r="AK501" s="5" t="s">
        <v>704</v>
      </c>
      <c r="AL501" s="63" t="s">
        <v>714</v>
      </c>
      <c r="AN501" s="67">
        <f>$NM$717</f>
        <v>0</v>
      </c>
      <c r="AO501" s="5" t="s">
        <v>704</v>
      </c>
      <c r="AP501" s="63" t="s">
        <v>714</v>
      </c>
      <c r="AR501" s="67">
        <f>$NM$717</f>
        <v>0</v>
      </c>
      <c r="AS501" s="5" t="s">
        <v>704</v>
      </c>
      <c r="AT501" s="63" t="s">
        <v>714</v>
      </c>
      <c r="AV501" s="67">
        <f>$NM$717</f>
        <v>0</v>
      </c>
      <c r="AW501" s="81"/>
      <c r="AX501" s="81"/>
      <c r="AY501" s="81"/>
      <c r="AZ501" s="81"/>
      <c r="BA501" s="81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  <c r="JD501" s="49"/>
    </row>
    <row r="502" spans="1:264" s="3" customFormat="1" ht="15.75" customHeight="1">
      <c r="A502" s="5" t="s">
        <v>707</v>
      </c>
      <c r="B502" s="273" t="s">
        <v>1882</v>
      </c>
      <c r="D502" s="67">
        <f>$NV$717</f>
        <v>0</v>
      </c>
      <c r="E502" s="5" t="s">
        <v>707</v>
      </c>
      <c r="F502" s="63" t="s">
        <v>162</v>
      </c>
      <c r="H502" s="67">
        <f>$NV$717</f>
        <v>0</v>
      </c>
      <c r="I502" s="5" t="s">
        <v>707</v>
      </c>
      <c r="J502" s="63" t="s">
        <v>162</v>
      </c>
      <c r="L502" s="67">
        <f>$NV$717</f>
        <v>0</v>
      </c>
      <c r="M502" s="5" t="s">
        <v>707</v>
      </c>
      <c r="N502" s="63" t="s">
        <v>162</v>
      </c>
      <c r="P502" s="67">
        <f>$NV$717</f>
        <v>0</v>
      </c>
      <c r="Q502" s="5" t="s">
        <v>707</v>
      </c>
      <c r="R502" s="63" t="s">
        <v>162</v>
      </c>
      <c r="T502" s="67">
        <f>$NV$717</f>
        <v>0</v>
      </c>
      <c r="U502" s="5" t="s">
        <v>707</v>
      </c>
      <c r="V502" s="63" t="s">
        <v>162</v>
      </c>
      <c r="X502" s="67">
        <f>$NV$717</f>
        <v>0</v>
      </c>
      <c r="Y502" s="5" t="s">
        <v>707</v>
      </c>
      <c r="Z502" s="63" t="s">
        <v>162</v>
      </c>
      <c r="AB502" s="67">
        <f>$NV$717</f>
        <v>0</v>
      </c>
      <c r="AC502" s="5" t="s">
        <v>707</v>
      </c>
      <c r="AD502" s="63" t="s">
        <v>162</v>
      </c>
      <c r="AF502" s="67">
        <f>$NV$717</f>
        <v>0</v>
      </c>
      <c r="AG502" s="5" t="s">
        <v>707</v>
      </c>
      <c r="AH502" s="63" t="s">
        <v>162</v>
      </c>
      <c r="AJ502" s="67">
        <f>$NV$717</f>
        <v>0</v>
      </c>
      <c r="AK502" s="5" t="s">
        <v>707</v>
      </c>
      <c r="AL502" s="63" t="s">
        <v>162</v>
      </c>
      <c r="AN502" s="67">
        <f>$NV$717</f>
        <v>0</v>
      </c>
      <c r="AO502" s="5" t="s">
        <v>707</v>
      </c>
      <c r="AP502" s="63" t="s">
        <v>162</v>
      </c>
      <c r="AR502" s="67">
        <f>$NV$717</f>
        <v>0</v>
      </c>
      <c r="AS502" s="5" t="s">
        <v>707</v>
      </c>
      <c r="AT502" s="63" t="s">
        <v>162</v>
      </c>
      <c r="AV502" s="67">
        <f>$NV$717</f>
        <v>0</v>
      </c>
      <c r="AW502" s="81"/>
      <c r="AX502" s="81"/>
      <c r="AY502" s="81"/>
      <c r="AZ502" s="81"/>
      <c r="BA502" s="81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  <c r="JD502" s="49"/>
    </row>
    <row r="503" spans="1:264" s="3" customFormat="1" ht="15.75" customHeight="1">
      <c r="A503" s="5" t="s">
        <v>708</v>
      </c>
      <c r="B503" s="63" t="s">
        <v>747</v>
      </c>
      <c r="D503" s="67">
        <f>$OE$717</f>
        <v>0</v>
      </c>
      <c r="E503" s="5" t="s">
        <v>708</v>
      </c>
      <c r="F503" s="63" t="s">
        <v>2548</v>
      </c>
      <c r="H503" s="67">
        <f>$OE$717</f>
        <v>0</v>
      </c>
      <c r="I503" s="5" t="s">
        <v>708</v>
      </c>
      <c r="J503" s="63" t="s">
        <v>2548</v>
      </c>
      <c r="L503" s="67">
        <f>$OE$717</f>
        <v>0</v>
      </c>
      <c r="M503" s="5" t="s">
        <v>708</v>
      </c>
      <c r="N503" s="63" t="s">
        <v>2548</v>
      </c>
      <c r="P503" s="67">
        <f>$OE$717</f>
        <v>0</v>
      </c>
      <c r="Q503" s="5" t="s">
        <v>708</v>
      </c>
      <c r="R503" s="63" t="s">
        <v>2548</v>
      </c>
      <c r="T503" s="67">
        <f>$OE$717</f>
        <v>0</v>
      </c>
      <c r="U503" s="5" t="s">
        <v>708</v>
      </c>
      <c r="V503" s="63" t="s">
        <v>2548</v>
      </c>
      <c r="X503" s="67">
        <f>$OE$717</f>
        <v>0</v>
      </c>
      <c r="Y503" s="5" t="s">
        <v>708</v>
      </c>
      <c r="Z503" s="63" t="s">
        <v>2548</v>
      </c>
      <c r="AB503" s="67">
        <f>$OE$717</f>
        <v>0</v>
      </c>
      <c r="AC503" s="5" t="s">
        <v>708</v>
      </c>
      <c r="AD503" s="63" t="s">
        <v>2548</v>
      </c>
      <c r="AF503" s="67">
        <f>$OE$717</f>
        <v>0</v>
      </c>
      <c r="AG503" s="5" t="s">
        <v>708</v>
      </c>
      <c r="AH503" s="63" t="s">
        <v>2548</v>
      </c>
      <c r="AJ503" s="67">
        <f>$OE$717</f>
        <v>0</v>
      </c>
      <c r="AK503" s="5" t="s">
        <v>708</v>
      </c>
      <c r="AL503" s="63" t="s">
        <v>2548</v>
      </c>
      <c r="AN503" s="67">
        <f>$OE$717</f>
        <v>0</v>
      </c>
      <c r="AO503" s="5" t="s">
        <v>708</v>
      </c>
      <c r="AP503" s="63" t="s">
        <v>2548</v>
      </c>
      <c r="AR503" s="67">
        <f>$OE$717</f>
        <v>0</v>
      </c>
      <c r="AS503" s="5" t="s">
        <v>708</v>
      </c>
      <c r="AT503" s="63" t="s">
        <v>2548</v>
      </c>
      <c r="AV503" s="67">
        <f>$OE$717</f>
        <v>0</v>
      </c>
      <c r="AW503" s="81"/>
      <c r="AX503" s="81"/>
      <c r="AY503" s="81"/>
      <c r="AZ503" s="81"/>
      <c r="BA503" s="81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  <c r="JD503" s="49"/>
    </row>
    <row r="504" spans="1:264" s="3" customFormat="1" ht="15.75" customHeight="1">
      <c r="A504" s="5" t="s">
        <v>711</v>
      </c>
      <c r="B504" s="63" t="s">
        <v>721</v>
      </c>
      <c r="D504" s="67">
        <f>$ON$717</f>
        <v>0</v>
      </c>
      <c r="E504" s="5" t="s">
        <v>711</v>
      </c>
      <c r="F504" s="63" t="s">
        <v>4018</v>
      </c>
      <c r="H504" s="67">
        <f>$ON$717</f>
        <v>0</v>
      </c>
      <c r="I504" s="5" t="s">
        <v>711</v>
      </c>
      <c r="J504" s="63" t="s">
        <v>4018</v>
      </c>
      <c r="L504" s="67">
        <f>$ON$717</f>
        <v>0</v>
      </c>
      <c r="M504" s="5" t="s">
        <v>711</v>
      </c>
      <c r="N504" s="63" t="s">
        <v>4018</v>
      </c>
      <c r="P504" s="67">
        <f>$ON$717</f>
        <v>0</v>
      </c>
      <c r="Q504" s="5" t="s">
        <v>711</v>
      </c>
      <c r="R504" s="63" t="s">
        <v>4018</v>
      </c>
      <c r="T504" s="67">
        <f>$ON$717</f>
        <v>0</v>
      </c>
      <c r="U504" s="5" t="s">
        <v>711</v>
      </c>
      <c r="V504" s="63" t="s">
        <v>4018</v>
      </c>
      <c r="X504" s="67">
        <f>$ON$717</f>
        <v>0</v>
      </c>
      <c r="Y504" s="5" t="s">
        <v>711</v>
      </c>
      <c r="Z504" s="63" t="s">
        <v>4018</v>
      </c>
      <c r="AB504" s="67">
        <f>$ON$717</f>
        <v>0</v>
      </c>
      <c r="AC504" s="5" t="s">
        <v>711</v>
      </c>
      <c r="AD504" s="63" t="s">
        <v>4018</v>
      </c>
      <c r="AF504" s="67">
        <f>$ON$717</f>
        <v>0</v>
      </c>
      <c r="AG504" s="5" t="s">
        <v>711</v>
      </c>
      <c r="AH504" s="63" t="s">
        <v>4018</v>
      </c>
      <c r="AJ504" s="67">
        <f>$ON$717</f>
        <v>0</v>
      </c>
      <c r="AK504" s="5" t="s">
        <v>711</v>
      </c>
      <c r="AL504" s="63" t="s">
        <v>4018</v>
      </c>
      <c r="AN504" s="67">
        <f>$ON$717</f>
        <v>0</v>
      </c>
      <c r="AO504" s="5" t="s">
        <v>711</v>
      </c>
      <c r="AP504" s="63" t="s">
        <v>4018</v>
      </c>
      <c r="AR504" s="67">
        <f>$ON$717</f>
        <v>0</v>
      </c>
      <c r="AS504" s="5" t="s">
        <v>711</v>
      </c>
      <c r="AT504" s="63" t="s">
        <v>4018</v>
      </c>
      <c r="AV504" s="67">
        <f>$ON$717</f>
        <v>0</v>
      </c>
      <c r="AW504" s="81"/>
      <c r="AX504" s="81"/>
      <c r="AY504" s="81"/>
      <c r="AZ504" s="81"/>
      <c r="BA504" s="81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  <c r="JD504" s="49"/>
    </row>
    <row r="505" spans="1:264" s="3" customFormat="1" ht="15.75" customHeight="1">
      <c r="A505" s="5" t="s">
        <v>713</v>
      </c>
      <c r="B505" s="218" t="s">
        <v>1562</v>
      </c>
      <c r="D505" s="67">
        <f>$OW$717</f>
        <v>0</v>
      </c>
      <c r="E505" s="5" t="s">
        <v>713</v>
      </c>
      <c r="F505" s="63" t="s">
        <v>2567</v>
      </c>
      <c r="H505" s="67">
        <f>$OW$717</f>
        <v>0</v>
      </c>
      <c r="I505" s="5" t="s">
        <v>713</v>
      </c>
      <c r="J505" s="63" t="s">
        <v>2567</v>
      </c>
      <c r="L505" s="67">
        <f>$OW$717</f>
        <v>0</v>
      </c>
      <c r="M505" s="5" t="s">
        <v>713</v>
      </c>
      <c r="N505" s="63" t="s">
        <v>2567</v>
      </c>
      <c r="P505" s="67">
        <f>$OW$717</f>
        <v>0</v>
      </c>
      <c r="Q505" s="5" t="s">
        <v>713</v>
      </c>
      <c r="R505" s="63" t="s">
        <v>2567</v>
      </c>
      <c r="T505" s="67">
        <f>$OW$717</f>
        <v>0</v>
      </c>
      <c r="U505" s="5" t="s">
        <v>713</v>
      </c>
      <c r="V505" s="63" t="s">
        <v>2567</v>
      </c>
      <c r="X505" s="67">
        <f>$OW$717</f>
        <v>0</v>
      </c>
      <c r="Y505" s="5" t="s">
        <v>713</v>
      </c>
      <c r="Z505" s="63" t="s">
        <v>2567</v>
      </c>
      <c r="AB505" s="67">
        <f>$OW$717</f>
        <v>0</v>
      </c>
      <c r="AC505" s="5" t="s">
        <v>713</v>
      </c>
      <c r="AD505" s="63" t="s">
        <v>2567</v>
      </c>
      <c r="AF505" s="67">
        <f>$OW$717</f>
        <v>0</v>
      </c>
      <c r="AG505" s="5" t="s">
        <v>713</v>
      </c>
      <c r="AH505" s="63" t="s">
        <v>2567</v>
      </c>
      <c r="AJ505" s="67">
        <f>$OW$717</f>
        <v>0</v>
      </c>
      <c r="AK505" s="5" t="s">
        <v>713</v>
      </c>
      <c r="AL505" s="63" t="s">
        <v>2567</v>
      </c>
      <c r="AN505" s="67">
        <f>$OW$717</f>
        <v>0</v>
      </c>
      <c r="AO505" s="5" t="s">
        <v>713</v>
      </c>
      <c r="AP505" s="63" t="s">
        <v>2567</v>
      </c>
      <c r="AR505" s="67">
        <f>$OW$717</f>
        <v>0</v>
      </c>
      <c r="AS505" s="5" t="s">
        <v>713</v>
      </c>
      <c r="AT505" s="63" t="s">
        <v>2567</v>
      </c>
      <c r="AV505" s="67">
        <f>$OW$717</f>
        <v>0</v>
      </c>
      <c r="AW505" s="81"/>
      <c r="AX505" s="81"/>
      <c r="AY505" s="81"/>
      <c r="AZ505" s="81"/>
      <c r="BA505" s="81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  <c r="JD505" s="49"/>
    </row>
    <row r="506" spans="1:264" s="3" customFormat="1" ht="15.75" customHeight="1">
      <c r="A506" s="5" t="s">
        <v>718</v>
      </c>
      <c r="B506" s="63" t="s">
        <v>153</v>
      </c>
      <c r="D506" s="67">
        <f>$PF$717</f>
        <v>0</v>
      </c>
      <c r="E506" s="5" t="s">
        <v>718</v>
      </c>
      <c r="F506" s="63" t="s">
        <v>2551</v>
      </c>
      <c r="H506" s="67">
        <f>$PF$717</f>
        <v>0</v>
      </c>
      <c r="I506" s="5" t="s">
        <v>718</v>
      </c>
      <c r="J506" s="63" t="s">
        <v>2551</v>
      </c>
      <c r="L506" s="67">
        <f>$PF$717</f>
        <v>0</v>
      </c>
      <c r="M506" s="5" t="s">
        <v>718</v>
      </c>
      <c r="N506" s="63" t="s">
        <v>2551</v>
      </c>
      <c r="P506" s="67">
        <f>$PF$717</f>
        <v>0</v>
      </c>
      <c r="Q506" s="5" t="s">
        <v>718</v>
      </c>
      <c r="R506" s="63" t="s">
        <v>2551</v>
      </c>
      <c r="T506" s="67">
        <f>$PF$717</f>
        <v>0</v>
      </c>
      <c r="U506" s="5" t="s">
        <v>718</v>
      </c>
      <c r="V506" s="63" t="s">
        <v>2551</v>
      </c>
      <c r="X506" s="67">
        <f>$PF$717</f>
        <v>0</v>
      </c>
      <c r="Y506" s="5" t="s">
        <v>718</v>
      </c>
      <c r="Z506" s="63" t="s">
        <v>2551</v>
      </c>
      <c r="AB506" s="67">
        <f>$PF$717</f>
        <v>0</v>
      </c>
      <c r="AC506" s="5" t="s">
        <v>718</v>
      </c>
      <c r="AD506" s="63" t="s">
        <v>2551</v>
      </c>
      <c r="AF506" s="67">
        <f>$PF$717</f>
        <v>0</v>
      </c>
      <c r="AG506" s="5" t="s">
        <v>718</v>
      </c>
      <c r="AH506" s="63" t="s">
        <v>2551</v>
      </c>
      <c r="AJ506" s="67">
        <f>$PF$717</f>
        <v>0</v>
      </c>
      <c r="AK506" s="5" t="s">
        <v>718</v>
      </c>
      <c r="AL506" s="63" t="s">
        <v>2551</v>
      </c>
      <c r="AN506" s="67">
        <f>$PF$717</f>
        <v>0</v>
      </c>
      <c r="AO506" s="5" t="s">
        <v>718</v>
      </c>
      <c r="AP506" s="63" t="s">
        <v>2551</v>
      </c>
      <c r="AR506" s="67">
        <f>$PF$717</f>
        <v>0</v>
      </c>
      <c r="AS506" s="5" t="s">
        <v>718</v>
      </c>
      <c r="AT506" s="63" t="s">
        <v>2551</v>
      </c>
      <c r="AV506" s="67">
        <f>$PF$717</f>
        <v>0</v>
      </c>
      <c r="AW506" s="81"/>
      <c r="AX506" s="81"/>
      <c r="AY506" s="81"/>
      <c r="AZ506" s="81"/>
      <c r="BA506" s="81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  <c r="JD506" s="49"/>
    </row>
    <row r="507" spans="1:264" s="3" customFormat="1" ht="15.75" customHeight="1">
      <c r="A507" s="5" t="s">
        <v>722</v>
      </c>
      <c r="B507" s="218" t="s">
        <v>1563</v>
      </c>
      <c r="D507" s="67">
        <f>$PX$717</f>
        <v>0</v>
      </c>
      <c r="E507" s="5" t="s">
        <v>722</v>
      </c>
      <c r="F507" s="218" t="s">
        <v>1549</v>
      </c>
      <c r="H507" s="67">
        <f>$PX$717</f>
        <v>0</v>
      </c>
      <c r="I507" s="5" t="s">
        <v>722</v>
      </c>
      <c r="J507" s="218" t="s">
        <v>1549</v>
      </c>
      <c r="L507" s="67">
        <f>$PX$717</f>
        <v>0</v>
      </c>
      <c r="M507" s="5" t="s">
        <v>722</v>
      </c>
      <c r="N507" s="218" t="s">
        <v>1549</v>
      </c>
      <c r="P507" s="67">
        <f>$PX$717</f>
        <v>0</v>
      </c>
      <c r="Q507" s="5" t="s">
        <v>722</v>
      </c>
      <c r="R507" s="218" t="s">
        <v>1549</v>
      </c>
      <c r="T507" s="67">
        <f>$PX$717</f>
        <v>0</v>
      </c>
      <c r="U507" s="5" t="s">
        <v>722</v>
      </c>
      <c r="V507" s="218" t="s">
        <v>1549</v>
      </c>
      <c r="X507" s="67">
        <f>$PX$717</f>
        <v>0</v>
      </c>
      <c r="Y507" s="5" t="s">
        <v>722</v>
      </c>
      <c r="Z507" s="218" t="s">
        <v>1549</v>
      </c>
      <c r="AB507" s="67">
        <f>$PX$717</f>
        <v>0</v>
      </c>
      <c r="AC507" s="5" t="s">
        <v>722</v>
      </c>
      <c r="AD507" s="218" t="s">
        <v>1549</v>
      </c>
      <c r="AF507" s="67">
        <f>$PX$717</f>
        <v>0</v>
      </c>
      <c r="AG507" s="5" t="s">
        <v>722</v>
      </c>
      <c r="AH507" s="218" t="s">
        <v>1549</v>
      </c>
      <c r="AJ507" s="67">
        <f>$PX$717</f>
        <v>0</v>
      </c>
      <c r="AK507" s="5" t="s">
        <v>722</v>
      </c>
      <c r="AL507" s="218" t="s">
        <v>1549</v>
      </c>
      <c r="AN507" s="67">
        <f>$PX$717</f>
        <v>0</v>
      </c>
      <c r="AO507" s="5" t="s">
        <v>722</v>
      </c>
      <c r="AP507" s="218" t="s">
        <v>1549</v>
      </c>
      <c r="AR507" s="67">
        <f>$PX$717</f>
        <v>0</v>
      </c>
      <c r="AS507" s="5" t="s">
        <v>722</v>
      </c>
      <c r="AT507" s="218" t="s">
        <v>1549</v>
      </c>
      <c r="AV507" s="67">
        <f>$PX$717</f>
        <v>0</v>
      </c>
      <c r="AW507" s="81"/>
      <c r="AX507" s="81"/>
      <c r="AY507" s="81"/>
      <c r="AZ507" s="81"/>
      <c r="BA507" s="81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  <c r="JD507" s="49"/>
    </row>
    <row r="508" spans="1:264" s="3" customFormat="1" ht="15.75" customHeight="1">
      <c r="A508" s="5" t="s">
        <v>723</v>
      </c>
      <c r="B508" s="218" t="s">
        <v>1550</v>
      </c>
      <c r="D508" s="67">
        <f>$QP$717</f>
        <v>0</v>
      </c>
      <c r="E508" s="5" t="s">
        <v>723</v>
      </c>
      <c r="F508" s="63" t="s">
        <v>4010</v>
      </c>
      <c r="H508" s="67">
        <f>$QP$717</f>
        <v>0</v>
      </c>
      <c r="I508" s="5" t="s">
        <v>723</v>
      </c>
      <c r="J508" s="63" t="s">
        <v>4010</v>
      </c>
      <c r="L508" s="67">
        <f>$QP$717</f>
        <v>0</v>
      </c>
      <c r="M508" s="5" t="s">
        <v>723</v>
      </c>
      <c r="N508" s="63" t="s">
        <v>4010</v>
      </c>
      <c r="P508" s="67">
        <f>$QP$717</f>
        <v>0</v>
      </c>
      <c r="Q508" s="5" t="s">
        <v>723</v>
      </c>
      <c r="R508" s="63" t="s">
        <v>4010</v>
      </c>
      <c r="T508" s="67">
        <f>$QP$717</f>
        <v>0</v>
      </c>
      <c r="U508" s="5" t="s">
        <v>723</v>
      </c>
      <c r="V508" s="63" t="s">
        <v>4010</v>
      </c>
      <c r="X508" s="67">
        <f>$QP$717</f>
        <v>0</v>
      </c>
      <c r="Y508" s="5" t="s">
        <v>723</v>
      </c>
      <c r="Z508" s="63" t="s">
        <v>4010</v>
      </c>
      <c r="AB508" s="67">
        <f>$QP$717</f>
        <v>0</v>
      </c>
      <c r="AC508" s="5" t="s">
        <v>723</v>
      </c>
      <c r="AD508" s="63" t="s">
        <v>4010</v>
      </c>
      <c r="AF508" s="67">
        <f>$QP$717</f>
        <v>0</v>
      </c>
      <c r="AG508" s="5" t="s">
        <v>723</v>
      </c>
      <c r="AH508" s="63" t="s">
        <v>4010</v>
      </c>
      <c r="AJ508" s="67">
        <f>$QP$717</f>
        <v>0</v>
      </c>
      <c r="AK508" s="5" t="s">
        <v>723</v>
      </c>
      <c r="AL508" s="63" t="s">
        <v>4010</v>
      </c>
      <c r="AN508" s="67">
        <f>$QP$717</f>
        <v>0</v>
      </c>
      <c r="AO508" s="5" t="s">
        <v>723</v>
      </c>
      <c r="AP508" s="63" t="s">
        <v>4010</v>
      </c>
      <c r="AR508" s="67">
        <f>$QP$717</f>
        <v>0</v>
      </c>
      <c r="AS508" s="5" t="s">
        <v>723</v>
      </c>
      <c r="AT508" s="63" t="s">
        <v>4010</v>
      </c>
      <c r="AV508" s="67">
        <f>$QP$717</f>
        <v>0</v>
      </c>
      <c r="AW508" s="81"/>
      <c r="AX508" s="81"/>
      <c r="AY508" s="81"/>
      <c r="AZ508" s="81"/>
      <c r="BA508" s="81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  <c r="JD508" s="49"/>
    </row>
    <row r="509" spans="1:264" s="3" customFormat="1" ht="15.75" customHeight="1">
      <c r="A509" s="5" t="s">
        <v>724</v>
      </c>
      <c r="B509" s="218" t="s">
        <v>1549</v>
      </c>
      <c r="D509" s="67">
        <f>$QY$717</f>
        <v>0</v>
      </c>
      <c r="E509" s="5" t="s">
        <v>724</v>
      </c>
      <c r="F509" s="63" t="s">
        <v>2547</v>
      </c>
      <c r="H509" s="67">
        <f>$QY$717</f>
        <v>0</v>
      </c>
      <c r="I509" s="5" t="s">
        <v>724</v>
      </c>
      <c r="J509" s="63" t="s">
        <v>2547</v>
      </c>
      <c r="L509" s="67">
        <f>$QY$717</f>
        <v>0</v>
      </c>
      <c r="M509" s="5" t="s">
        <v>724</v>
      </c>
      <c r="N509" s="63" t="s">
        <v>2547</v>
      </c>
      <c r="P509" s="67">
        <f>$QY$717</f>
        <v>0</v>
      </c>
      <c r="Q509" s="5" t="s">
        <v>724</v>
      </c>
      <c r="R509" s="63" t="s">
        <v>2547</v>
      </c>
      <c r="T509" s="67">
        <f>$QY$717</f>
        <v>0</v>
      </c>
      <c r="U509" s="5" t="s">
        <v>724</v>
      </c>
      <c r="V509" s="63" t="s">
        <v>2547</v>
      </c>
      <c r="X509" s="67">
        <f>$QY$717</f>
        <v>0</v>
      </c>
      <c r="Y509" s="5" t="s">
        <v>724</v>
      </c>
      <c r="Z509" s="63" t="s">
        <v>2547</v>
      </c>
      <c r="AB509" s="67">
        <f>$QY$717</f>
        <v>0</v>
      </c>
      <c r="AC509" s="5" t="s">
        <v>724</v>
      </c>
      <c r="AD509" s="63" t="s">
        <v>2547</v>
      </c>
      <c r="AF509" s="67">
        <f>$QY$717</f>
        <v>0</v>
      </c>
      <c r="AG509" s="5" t="s">
        <v>724</v>
      </c>
      <c r="AH509" s="63" t="s">
        <v>2547</v>
      </c>
      <c r="AJ509" s="67">
        <f>$QY$717</f>
        <v>0</v>
      </c>
      <c r="AK509" s="5" t="s">
        <v>724</v>
      </c>
      <c r="AL509" s="63" t="s">
        <v>2547</v>
      </c>
      <c r="AN509" s="67">
        <f>$QY$717</f>
        <v>0</v>
      </c>
      <c r="AO509" s="5" t="s">
        <v>724</v>
      </c>
      <c r="AP509" s="63" t="s">
        <v>2547</v>
      </c>
      <c r="AR509" s="67">
        <f>$QY$717</f>
        <v>0</v>
      </c>
      <c r="AS509" s="5" t="s">
        <v>724</v>
      </c>
      <c r="AT509" s="63" t="s">
        <v>2547</v>
      </c>
      <c r="AV509" s="67">
        <f>$QY$717</f>
        <v>0</v>
      </c>
      <c r="AW509" s="81"/>
      <c r="AX509" s="81"/>
      <c r="AY509" s="81"/>
      <c r="AZ509" s="81"/>
      <c r="BA509" s="81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  <c r="JD509" s="49"/>
    </row>
    <row r="510" spans="1:264" s="3" customFormat="1" ht="15.75" customHeight="1">
      <c r="A510" s="5" t="s">
        <v>730</v>
      </c>
      <c r="B510" s="273" t="s">
        <v>1890</v>
      </c>
      <c r="D510" s="67">
        <f>$RH$717</f>
        <v>0</v>
      </c>
      <c r="E510" s="5" t="s">
        <v>730</v>
      </c>
      <c r="F510" s="63" t="s">
        <v>4030</v>
      </c>
      <c r="H510" s="67">
        <f>$RH$717</f>
        <v>0</v>
      </c>
      <c r="I510" s="5" t="s">
        <v>730</v>
      </c>
      <c r="J510" s="63" t="s">
        <v>4030</v>
      </c>
      <c r="L510" s="67">
        <f>$RH$717</f>
        <v>0</v>
      </c>
      <c r="M510" s="5" t="s">
        <v>730</v>
      </c>
      <c r="N510" s="63" t="s">
        <v>4030</v>
      </c>
      <c r="P510" s="67">
        <f>$RH$717</f>
        <v>0</v>
      </c>
      <c r="Q510" s="5" t="s">
        <v>730</v>
      </c>
      <c r="R510" s="63" t="s">
        <v>4030</v>
      </c>
      <c r="T510" s="67">
        <f>$RH$717</f>
        <v>0</v>
      </c>
      <c r="U510" s="5" t="s">
        <v>730</v>
      </c>
      <c r="V510" s="63" t="s">
        <v>4030</v>
      </c>
      <c r="X510" s="67">
        <f>$RH$717</f>
        <v>0</v>
      </c>
      <c r="Y510" s="5" t="s">
        <v>730</v>
      </c>
      <c r="Z510" s="63" t="s">
        <v>4030</v>
      </c>
      <c r="AB510" s="67">
        <f>$RH$717</f>
        <v>0</v>
      </c>
      <c r="AC510" s="5" t="s">
        <v>730</v>
      </c>
      <c r="AD510" s="63" t="s">
        <v>4030</v>
      </c>
      <c r="AF510" s="67">
        <f>$RH$717</f>
        <v>0</v>
      </c>
      <c r="AG510" s="5" t="s">
        <v>730</v>
      </c>
      <c r="AH510" s="63" t="s">
        <v>4030</v>
      </c>
      <c r="AJ510" s="67">
        <f>$RH$717</f>
        <v>0</v>
      </c>
      <c r="AK510" s="5" t="s">
        <v>730</v>
      </c>
      <c r="AL510" s="63" t="s">
        <v>4030</v>
      </c>
      <c r="AN510" s="67">
        <f>$RH$717</f>
        <v>0</v>
      </c>
      <c r="AO510" s="5" t="s">
        <v>730</v>
      </c>
      <c r="AP510" s="63" t="s">
        <v>4030</v>
      </c>
      <c r="AR510" s="67">
        <f>$RH$717</f>
        <v>0</v>
      </c>
      <c r="AS510" s="5" t="s">
        <v>730</v>
      </c>
      <c r="AT510" s="63" t="s">
        <v>4030</v>
      </c>
      <c r="AV510" s="67">
        <f>$RH$717</f>
        <v>0</v>
      </c>
      <c r="AW510" s="81"/>
      <c r="AX510" s="81"/>
      <c r="AY510" s="81"/>
      <c r="AZ510" s="81"/>
      <c r="BA510" s="81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  <c r="JD510" s="49"/>
    </row>
    <row r="511" spans="1:264" s="3" customFormat="1" ht="15.75" customHeight="1">
      <c r="A511" s="5" t="s">
        <v>738</v>
      </c>
      <c r="B511" s="63" t="s">
        <v>720</v>
      </c>
      <c r="D511" s="67">
        <f>$RQ$717</f>
        <v>0</v>
      </c>
      <c r="E511" s="5" t="s">
        <v>738</v>
      </c>
      <c r="F511" s="63" t="s">
        <v>4032</v>
      </c>
      <c r="H511" s="67">
        <f>$RQ$717</f>
        <v>0</v>
      </c>
      <c r="I511" s="5" t="s">
        <v>738</v>
      </c>
      <c r="J511" s="63" t="s">
        <v>4032</v>
      </c>
      <c r="L511" s="67">
        <f>$RQ$717</f>
        <v>0</v>
      </c>
      <c r="M511" s="5" t="s">
        <v>738</v>
      </c>
      <c r="N511" s="63" t="s">
        <v>4032</v>
      </c>
      <c r="P511" s="67">
        <f>$RQ$717</f>
        <v>0</v>
      </c>
      <c r="Q511" s="5" t="s">
        <v>738</v>
      </c>
      <c r="R511" s="63" t="s">
        <v>4032</v>
      </c>
      <c r="T511" s="67">
        <f>$RQ$717</f>
        <v>0</v>
      </c>
      <c r="U511" s="5" t="s">
        <v>738</v>
      </c>
      <c r="V511" s="63" t="s">
        <v>4032</v>
      </c>
      <c r="X511" s="67">
        <f>$RQ$717</f>
        <v>0</v>
      </c>
      <c r="Y511" s="5" t="s">
        <v>738</v>
      </c>
      <c r="Z511" s="63" t="s">
        <v>4032</v>
      </c>
      <c r="AB511" s="67">
        <f>$RQ$717</f>
        <v>0</v>
      </c>
      <c r="AC511" s="5" t="s">
        <v>738</v>
      </c>
      <c r="AD511" s="63" t="s">
        <v>4032</v>
      </c>
      <c r="AF511" s="67">
        <f>$RQ$717</f>
        <v>0</v>
      </c>
      <c r="AG511" s="5" t="s">
        <v>738</v>
      </c>
      <c r="AH511" s="63" t="s">
        <v>4032</v>
      </c>
      <c r="AJ511" s="67">
        <f>$RQ$717</f>
        <v>0</v>
      </c>
      <c r="AK511" s="5" t="s">
        <v>738</v>
      </c>
      <c r="AL511" s="63" t="s">
        <v>4032</v>
      </c>
      <c r="AN511" s="67">
        <f>$RQ$717</f>
        <v>0</v>
      </c>
      <c r="AO511" s="5" t="s">
        <v>738</v>
      </c>
      <c r="AP511" s="63" t="s">
        <v>4032</v>
      </c>
      <c r="AR511" s="67">
        <f>$RQ$717</f>
        <v>0</v>
      </c>
      <c r="AS511" s="5" t="s">
        <v>738</v>
      </c>
      <c r="AT511" s="63" t="s">
        <v>4032</v>
      </c>
      <c r="AV511" s="67">
        <f>$RQ$717</f>
        <v>0</v>
      </c>
      <c r="AW511" s="81"/>
      <c r="AX511" s="81"/>
      <c r="AY511" s="81"/>
      <c r="AZ511" s="81"/>
      <c r="BA511" s="81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  <c r="JD511" s="49"/>
    </row>
    <row r="512" spans="1:264" s="3" customFormat="1" ht="15.75" customHeight="1">
      <c r="A512" s="5" t="s">
        <v>742</v>
      </c>
      <c r="B512" s="273" t="s">
        <v>1891</v>
      </c>
      <c r="D512" s="67">
        <f>$RZ$717</f>
        <v>0</v>
      </c>
      <c r="E512" s="5" t="s">
        <v>742</v>
      </c>
      <c r="F512" s="63" t="s">
        <v>757</v>
      </c>
      <c r="H512" s="67">
        <f>$RZ$717</f>
        <v>0</v>
      </c>
      <c r="I512" s="5" t="s">
        <v>742</v>
      </c>
      <c r="J512" s="63" t="s">
        <v>757</v>
      </c>
      <c r="L512" s="67">
        <f>$RZ$717</f>
        <v>0</v>
      </c>
      <c r="M512" s="5" t="s">
        <v>742</v>
      </c>
      <c r="N512" s="63" t="s">
        <v>757</v>
      </c>
      <c r="P512" s="67">
        <f>$RZ$717</f>
        <v>0</v>
      </c>
      <c r="Q512" s="5" t="s">
        <v>742</v>
      </c>
      <c r="R512" s="63" t="s">
        <v>757</v>
      </c>
      <c r="T512" s="67">
        <f>$RZ$717</f>
        <v>0</v>
      </c>
      <c r="U512" s="5" t="s">
        <v>742</v>
      </c>
      <c r="V512" s="63" t="s">
        <v>757</v>
      </c>
      <c r="X512" s="67">
        <f>$RZ$717</f>
        <v>0</v>
      </c>
      <c r="Y512" s="5" t="s">
        <v>742</v>
      </c>
      <c r="Z512" s="63" t="s">
        <v>757</v>
      </c>
      <c r="AB512" s="67">
        <f>$RZ$717</f>
        <v>0</v>
      </c>
      <c r="AC512" s="5" t="s">
        <v>742</v>
      </c>
      <c r="AD512" s="63" t="s">
        <v>757</v>
      </c>
      <c r="AF512" s="67">
        <f>$RZ$717</f>
        <v>0</v>
      </c>
      <c r="AG512" s="5" t="s">
        <v>742</v>
      </c>
      <c r="AH512" s="63" t="s">
        <v>757</v>
      </c>
      <c r="AJ512" s="67">
        <f>$RZ$717</f>
        <v>0</v>
      </c>
      <c r="AK512" s="5" t="s">
        <v>742</v>
      </c>
      <c r="AL512" s="63" t="s">
        <v>757</v>
      </c>
      <c r="AN512" s="67">
        <f>$RZ$717</f>
        <v>0</v>
      </c>
      <c r="AO512" s="5" t="s">
        <v>742</v>
      </c>
      <c r="AP512" s="63" t="s">
        <v>757</v>
      </c>
      <c r="AR512" s="67">
        <f>$RZ$717</f>
        <v>0</v>
      </c>
      <c r="AS512" s="5" t="s">
        <v>742</v>
      </c>
      <c r="AT512" s="63" t="s">
        <v>757</v>
      </c>
      <c r="AV512" s="67">
        <f>$RZ$717</f>
        <v>0</v>
      </c>
      <c r="AW512" s="81"/>
      <c r="AX512" s="81"/>
      <c r="AY512" s="81"/>
      <c r="AZ512" s="81"/>
      <c r="BA512" s="81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  <c r="JD512" s="49"/>
    </row>
    <row r="513" spans="1:264" s="3" customFormat="1" ht="15.75" customHeight="1">
      <c r="A513" s="5" t="s">
        <v>743</v>
      </c>
      <c r="B513" s="63" t="s">
        <v>739</v>
      </c>
      <c r="D513" s="67">
        <f>$SI$717</f>
        <v>0</v>
      </c>
      <c r="E513" s="5" t="s">
        <v>743</v>
      </c>
      <c r="F513" s="63" t="s">
        <v>4031</v>
      </c>
      <c r="H513" s="67">
        <f>$SI$717</f>
        <v>0</v>
      </c>
      <c r="I513" s="5" t="s">
        <v>743</v>
      </c>
      <c r="J513" s="63" t="s">
        <v>4031</v>
      </c>
      <c r="L513" s="67">
        <f>$SI$717</f>
        <v>0</v>
      </c>
      <c r="M513" s="5" t="s">
        <v>743</v>
      </c>
      <c r="N513" s="63" t="s">
        <v>4031</v>
      </c>
      <c r="P513" s="67">
        <f>$SI$717</f>
        <v>0</v>
      </c>
      <c r="Q513" s="5" t="s">
        <v>743</v>
      </c>
      <c r="R513" s="63" t="s">
        <v>4031</v>
      </c>
      <c r="T513" s="67">
        <f>$SI$717</f>
        <v>0</v>
      </c>
      <c r="U513" s="5" t="s">
        <v>743</v>
      </c>
      <c r="V513" s="63" t="s">
        <v>4031</v>
      </c>
      <c r="X513" s="67">
        <f>$SI$717</f>
        <v>0</v>
      </c>
      <c r="Y513" s="5" t="s">
        <v>743</v>
      </c>
      <c r="Z513" s="63" t="s">
        <v>4031</v>
      </c>
      <c r="AB513" s="67">
        <f>$SI$717</f>
        <v>0</v>
      </c>
      <c r="AC513" s="5" t="s">
        <v>743</v>
      </c>
      <c r="AD513" s="63" t="s">
        <v>4031</v>
      </c>
      <c r="AF513" s="67">
        <f>$SI$717</f>
        <v>0</v>
      </c>
      <c r="AG513" s="5" t="s">
        <v>743</v>
      </c>
      <c r="AH513" s="63" t="s">
        <v>4031</v>
      </c>
      <c r="AJ513" s="67">
        <f>$SI$717</f>
        <v>0</v>
      </c>
      <c r="AK513" s="5" t="s">
        <v>743</v>
      </c>
      <c r="AL513" s="63" t="s">
        <v>4031</v>
      </c>
      <c r="AN513" s="67">
        <f>$SI$717</f>
        <v>0</v>
      </c>
      <c r="AO513" s="5" t="s">
        <v>743</v>
      </c>
      <c r="AP513" s="63" t="s">
        <v>4031</v>
      </c>
      <c r="AR513" s="67">
        <f>$SI$717</f>
        <v>0</v>
      </c>
      <c r="AS513" s="5" t="s">
        <v>743</v>
      </c>
      <c r="AT513" s="63" t="s">
        <v>4031</v>
      </c>
      <c r="AV513" s="67">
        <f>$SI$717</f>
        <v>0</v>
      </c>
      <c r="AW513" s="81"/>
      <c r="AX513" s="81"/>
      <c r="AY513" s="81"/>
      <c r="AZ513" s="81"/>
      <c r="BA513" s="81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  <c r="JD513" s="49"/>
    </row>
    <row r="514" spans="1:264" s="3" customFormat="1" ht="15.75" customHeight="1">
      <c r="A514" s="5" t="s">
        <v>744</v>
      </c>
      <c r="B514" s="63" t="s">
        <v>745</v>
      </c>
      <c r="D514" s="67">
        <f>$TA$717</f>
        <v>0</v>
      </c>
      <c r="E514" s="5" t="s">
        <v>744</v>
      </c>
      <c r="F514" s="273" t="s">
        <v>2726</v>
      </c>
      <c r="H514" s="67">
        <f>$TA$717</f>
        <v>0</v>
      </c>
      <c r="I514" s="5" t="s">
        <v>744</v>
      </c>
      <c r="J514" s="273" t="s">
        <v>2726</v>
      </c>
      <c r="L514" s="67">
        <f>$TA$717</f>
        <v>0</v>
      </c>
      <c r="M514" s="5" t="s">
        <v>744</v>
      </c>
      <c r="N514" s="273" t="s">
        <v>2726</v>
      </c>
      <c r="P514" s="67">
        <f>$TA$717</f>
        <v>0</v>
      </c>
      <c r="Q514" s="5" t="s">
        <v>744</v>
      </c>
      <c r="R514" s="273" t="s">
        <v>2726</v>
      </c>
      <c r="T514" s="67">
        <f>$TA$717</f>
        <v>0</v>
      </c>
      <c r="U514" s="5" t="s">
        <v>744</v>
      </c>
      <c r="V514" s="273" t="s">
        <v>2726</v>
      </c>
      <c r="X514" s="67">
        <f>$TA$717</f>
        <v>0</v>
      </c>
      <c r="Y514" s="5" t="s">
        <v>744</v>
      </c>
      <c r="Z514" s="273" t="s">
        <v>2726</v>
      </c>
      <c r="AB514" s="67">
        <f>$TA$717</f>
        <v>0</v>
      </c>
      <c r="AC514" s="5" t="s">
        <v>744</v>
      </c>
      <c r="AD514" s="273" t="s">
        <v>2726</v>
      </c>
      <c r="AF514" s="67">
        <f>$TA$717</f>
        <v>0</v>
      </c>
      <c r="AG514" s="5" t="s">
        <v>744</v>
      </c>
      <c r="AH514" s="273" t="s">
        <v>2726</v>
      </c>
      <c r="AJ514" s="67">
        <f>$TA$717</f>
        <v>0</v>
      </c>
      <c r="AK514" s="5" t="s">
        <v>744</v>
      </c>
      <c r="AL514" s="273" t="s">
        <v>2726</v>
      </c>
      <c r="AN514" s="67">
        <f>$TA$717</f>
        <v>0</v>
      </c>
      <c r="AO514" s="5" t="s">
        <v>744</v>
      </c>
      <c r="AP514" s="273" t="s">
        <v>2726</v>
      </c>
      <c r="AR514" s="67">
        <f>$TA$717</f>
        <v>0</v>
      </c>
      <c r="AS514" s="5" t="s">
        <v>744</v>
      </c>
      <c r="AT514" s="273" t="s">
        <v>2726</v>
      </c>
      <c r="AV514" s="67">
        <f>$TA$717</f>
        <v>0</v>
      </c>
      <c r="AW514" s="81"/>
      <c r="AX514" s="81"/>
      <c r="AY514" s="81"/>
      <c r="AZ514" s="81"/>
      <c r="BA514" s="81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  <c r="JD514" s="49"/>
    </row>
    <row r="515" spans="1:264" s="3" customFormat="1" ht="15.75" customHeight="1">
      <c r="A515" s="5" t="s">
        <v>750</v>
      </c>
      <c r="B515" s="63" t="s">
        <v>685</v>
      </c>
      <c r="D515" s="67">
        <f>$TJ$717</f>
        <v>0</v>
      </c>
      <c r="E515" s="5" t="s">
        <v>750</v>
      </c>
      <c r="F515" s="63" t="s">
        <v>4014</v>
      </c>
      <c r="H515" s="67">
        <f>$TJ$717</f>
        <v>0</v>
      </c>
      <c r="I515" s="5" t="s">
        <v>750</v>
      </c>
      <c r="J515" s="63" t="s">
        <v>4014</v>
      </c>
      <c r="L515" s="67">
        <f>$TJ$717</f>
        <v>0</v>
      </c>
      <c r="M515" s="5" t="s">
        <v>750</v>
      </c>
      <c r="N515" s="63" t="s">
        <v>4014</v>
      </c>
      <c r="P515" s="67">
        <f>$TJ$717</f>
        <v>0</v>
      </c>
      <c r="Q515" s="5" t="s">
        <v>750</v>
      </c>
      <c r="R515" s="63" t="s">
        <v>4014</v>
      </c>
      <c r="T515" s="67">
        <f>$TJ$717</f>
        <v>0</v>
      </c>
      <c r="U515" s="5" t="s">
        <v>750</v>
      </c>
      <c r="V515" s="63" t="s">
        <v>4014</v>
      </c>
      <c r="X515" s="67">
        <f>$TJ$717</f>
        <v>0</v>
      </c>
      <c r="Y515" s="5" t="s">
        <v>750</v>
      </c>
      <c r="Z515" s="63" t="s">
        <v>4014</v>
      </c>
      <c r="AB515" s="67">
        <f>$TJ$717</f>
        <v>0</v>
      </c>
      <c r="AC515" s="5" t="s">
        <v>750</v>
      </c>
      <c r="AD515" s="63" t="s">
        <v>4014</v>
      </c>
      <c r="AF515" s="67">
        <f>$TJ$717</f>
        <v>0</v>
      </c>
      <c r="AG515" s="5" t="s">
        <v>750</v>
      </c>
      <c r="AH515" s="63" t="s">
        <v>4014</v>
      </c>
      <c r="AJ515" s="67">
        <f>$TJ$717</f>
        <v>0</v>
      </c>
      <c r="AK515" s="5" t="s">
        <v>750</v>
      </c>
      <c r="AL515" s="63" t="s">
        <v>4014</v>
      </c>
      <c r="AN515" s="67">
        <f>$TJ$717</f>
        <v>0</v>
      </c>
      <c r="AO515" s="5" t="s">
        <v>750</v>
      </c>
      <c r="AP515" s="63" t="s">
        <v>4014</v>
      </c>
      <c r="AR515" s="67">
        <f>$TJ$717</f>
        <v>0</v>
      </c>
      <c r="AS515" s="5" t="s">
        <v>750</v>
      </c>
      <c r="AT515" s="63" t="s">
        <v>4014</v>
      </c>
      <c r="AV515" s="67">
        <f>$TJ$717</f>
        <v>0</v>
      </c>
      <c r="AW515" s="81"/>
      <c r="AX515" s="81"/>
      <c r="AY515" s="81"/>
      <c r="AZ515" s="81"/>
      <c r="BA515" s="81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  <c r="JD515" s="49"/>
    </row>
    <row r="516" spans="1:264" s="3" customFormat="1" ht="15.75" customHeight="1">
      <c r="A516" s="5" t="s">
        <v>751</v>
      </c>
      <c r="B516" s="273" t="s">
        <v>1</v>
      </c>
      <c r="D516" s="67">
        <f>$TS$717</f>
        <v>0</v>
      </c>
      <c r="E516" s="5" t="s">
        <v>751</v>
      </c>
      <c r="F516" s="63" t="s">
        <v>753</v>
      </c>
      <c r="H516" s="67">
        <f>$TS$717</f>
        <v>0</v>
      </c>
      <c r="I516" s="5" t="s">
        <v>751</v>
      </c>
      <c r="J516" s="63" t="s">
        <v>753</v>
      </c>
      <c r="L516" s="67">
        <f>$TS$717</f>
        <v>0</v>
      </c>
      <c r="M516" s="5" t="s">
        <v>751</v>
      </c>
      <c r="N516" s="63" t="s">
        <v>753</v>
      </c>
      <c r="P516" s="67">
        <f>$TS$717</f>
        <v>0</v>
      </c>
      <c r="Q516" s="5" t="s">
        <v>751</v>
      </c>
      <c r="R516" s="63" t="s">
        <v>753</v>
      </c>
      <c r="T516" s="67">
        <f>$TS$717</f>
        <v>0</v>
      </c>
      <c r="U516" s="5" t="s">
        <v>751</v>
      </c>
      <c r="V516" s="63" t="s">
        <v>753</v>
      </c>
      <c r="X516" s="67">
        <f>$TS$717</f>
        <v>0</v>
      </c>
      <c r="Y516" s="5" t="s">
        <v>751</v>
      </c>
      <c r="Z516" s="63" t="s">
        <v>753</v>
      </c>
      <c r="AB516" s="67">
        <f>$TS$717</f>
        <v>0</v>
      </c>
      <c r="AC516" s="5" t="s">
        <v>751</v>
      </c>
      <c r="AD516" s="63" t="s">
        <v>753</v>
      </c>
      <c r="AF516" s="67">
        <f>$TS$717</f>
        <v>0</v>
      </c>
      <c r="AG516" s="5" t="s">
        <v>751</v>
      </c>
      <c r="AH516" s="63" t="s">
        <v>753</v>
      </c>
      <c r="AJ516" s="67">
        <f>$TS$717</f>
        <v>0</v>
      </c>
      <c r="AK516" s="5" t="s">
        <v>751</v>
      </c>
      <c r="AL516" s="63" t="s">
        <v>753</v>
      </c>
      <c r="AN516" s="67">
        <f>$TS$717</f>
        <v>0</v>
      </c>
      <c r="AO516" s="5" t="s">
        <v>751</v>
      </c>
      <c r="AP516" s="63" t="s">
        <v>753</v>
      </c>
      <c r="AR516" s="67">
        <f>$TS$717</f>
        <v>0</v>
      </c>
      <c r="AS516" s="5" t="s">
        <v>751</v>
      </c>
      <c r="AT516" s="63" t="s">
        <v>753</v>
      </c>
      <c r="AV516" s="67">
        <f>$TS$717</f>
        <v>0</v>
      </c>
      <c r="AW516" s="81"/>
      <c r="AX516" s="81"/>
      <c r="AY516" s="81"/>
      <c r="AZ516" s="81"/>
      <c r="BA516" s="81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  <c r="JD516" s="49"/>
    </row>
    <row r="517" spans="1:264" s="3" customFormat="1" ht="15.75" customHeight="1">
      <c r="A517" s="5" t="s">
        <v>752</v>
      </c>
      <c r="B517" s="273" t="s">
        <v>1900</v>
      </c>
      <c r="D517" s="67">
        <f>$UB$717</f>
        <v>0</v>
      </c>
      <c r="E517" s="5" t="s">
        <v>752</v>
      </c>
      <c r="F517" s="28" t="s">
        <v>21</v>
      </c>
      <c r="H517" s="67">
        <f>$UB$717</f>
        <v>0</v>
      </c>
      <c r="I517" s="5" t="s">
        <v>752</v>
      </c>
      <c r="J517" s="28" t="s">
        <v>21</v>
      </c>
      <c r="L517" s="67">
        <f>$UB$717</f>
        <v>0</v>
      </c>
      <c r="M517" s="5" t="s">
        <v>752</v>
      </c>
      <c r="N517" s="28" t="s">
        <v>21</v>
      </c>
      <c r="P517" s="67">
        <f>$UB$717</f>
        <v>0</v>
      </c>
      <c r="Q517" s="5" t="s">
        <v>752</v>
      </c>
      <c r="R517" s="28" t="s">
        <v>21</v>
      </c>
      <c r="T517" s="67">
        <f>$UB$717</f>
        <v>0</v>
      </c>
      <c r="U517" s="5" t="s">
        <v>752</v>
      </c>
      <c r="V517" s="28" t="s">
        <v>21</v>
      </c>
      <c r="X517" s="67">
        <f>$UB$717</f>
        <v>0</v>
      </c>
      <c r="Y517" s="5" t="s">
        <v>752</v>
      </c>
      <c r="Z517" s="28" t="s">
        <v>21</v>
      </c>
      <c r="AB517" s="67">
        <f>$UB$717</f>
        <v>0</v>
      </c>
      <c r="AC517" s="5" t="s">
        <v>752</v>
      </c>
      <c r="AD517" s="28" t="s">
        <v>21</v>
      </c>
      <c r="AF517" s="67">
        <f>$UB$717</f>
        <v>0</v>
      </c>
      <c r="AG517" s="5" t="s">
        <v>752</v>
      </c>
      <c r="AH517" s="28" t="s">
        <v>21</v>
      </c>
      <c r="AJ517" s="67">
        <f>$UB$717</f>
        <v>0</v>
      </c>
      <c r="AK517" s="5" t="s">
        <v>752</v>
      </c>
      <c r="AL517" s="28" t="s">
        <v>21</v>
      </c>
      <c r="AN517" s="67">
        <f>$UB$717</f>
        <v>0</v>
      </c>
      <c r="AO517" s="5" t="s">
        <v>752</v>
      </c>
      <c r="AP517" s="28" t="s">
        <v>21</v>
      </c>
      <c r="AR517" s="67">
        <f>$UB$717</f>
        <v>0</v>
      </c>
      <c r="AS517" s="5" t="s">
        <v>752</v>
      </c>
      <c r="AT517" s="28" t="s">
        <v>21</v>
      </c>
      <c r="AV517" s="67">
        <f>$UB$717</f>
        <v>0</v>
      </c>
      <c r="AW517" s="81"/>
      <c r="AX517" s="81"/>
      <c r="AY517" s="81"/>
      <c r="AZ517" s="81"/>
      <c r="BA517" s="81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  <c r="JD517" s="49"/>
    </row>
    <row r="518" spans="1:264" s="3" customFormat="1" ht="15.75" customHeight="1">
      <c r="A518" s="5" t="s">
        <v>754</v>
      </c>
      <c r="B518" s="273" t="s">
        <v>1902</v>
      </c>
      <c r="D518" s="67">
        <f>$UK$717</f>
        <v>0</v>
      </c>
      <c r="E518" s="5" t="s">
        <v>754</v>
      </c>
      <c r="F518" s="63" t="s">
        <v>141</v>
      </c>
      <c r="H518" s="67">
        <f>$UK$717</f>
        <v>0</v>
      </c>
      <c r="I518" s="5" t="s">
        <v>754</v>
      </c>
      <c r="J518" s="63" t="s">
        <v>141</v>
      </c>
      <c r="L518" s="67">
        <f>$UK$717</f>
        <v>0</v>
      </c>
      <c r="M518" s="5" t="s">
        <v>754</v>
      </c>
      <c r="N518" s="63" t="s">
        <v>141</v>
      </c>
      <c r="P518" s="67">
        <f>$UK$717</f>
        <v>0</v>
      </c>
      <c r="Q518" s="5" t="s">
        <v>754</v>
      </c>
      <c r="R518" s="63" t="s">
        <v>141</v>
      </c>
      <c r="T518" s="67">
        <f>$UK$717</f>
        <v>0</v>
      </c>
      <c r="U518" s="5" t="s">
        <v>754</v>
      </c>
      <c r="V518" s="63" t="s">
        <v>141</v>
      </c>
      <c r="X518" s="67">
        <f>$UK$717</f>
        <v>0</v>
      </c>
      <c r="Y518" s="5" t="s">
        <v>754</v>
      </c>
      <c r="Z518" s="63" t="s">
        <v>141</v>
      </c>
      <c r="AB518" s="67">
        <f>$UK$717</f>
        <v>0</v>
      </c>
      <c r="AC518" s="5" t="s">
        <v>754</v>
      </c>
      <c r="AD518" s="63" t="s">
        <v>141</v>
      </c>
      <c r="AF518" s="67">
        <f>$UK$717</f>
        <v>0</v>
      </c>
      <c r="AG518" s="5" t="s">
        <v>754</v>
      </c>
      <c r="AH518" s="63" t="s">
        <v>141</v>
      </c>
      <c r="AJ518" s="67">
        <f>$UK$717</f>
        <v>0</v>
      </c>
      <c r="AK518" s="5" t="s">
        <v>754</v>
      </c>
      <c r="AL518" s="63" t="s">
        <v>141</v>
      </c>
      <c r="AN518" s="67">
        <f>$UK$717</f>
        <v>0</v>
      </c>
      <c r="AO518" s="5" t="s">
        <v>754</v>
      </c>
      <c r="AP518" s="63" t="s">
        <v>141</v>
      </c>
      <c r="AR518" s="67">
        <f>$UK$717</f>
        <v>0</v>
      </c>
      <c r="AS518" s="5" t="s">
        <v>754</v>
      </c>
      <c r="AT518" s="63" t="s">
        <v>141</v>
      </c>
      <c r="AV518" s="67">
        <f>$UK$717</f>
        <v>0</v>
      </c>
      <c r="AW518" s="81"/>
      <c r="AX518" s="81"/>
      <c r="AY518" s="81"/>
      <c r="AZ518" s="81"/>
      <c r="BA518" s="81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  <c r="JD518" s="49"/>
    </row>
    <row r="519" spans="1:264" s="3" customFormat="1" ht="15.75" customHeight="1">
      <c r="A519" s="5" t="s">
        <v>755</v>
      </c>
      <c r="B519" s="273" t="s">
        <v>1898</v>
      </c>
      <c r="D519" s="67">
        <f>$UT$717</f>
        <v>0</v>
      </c>
      <c r="E519" s="5" t="s">
        <v>755</v>
      </c>
      <c r="F519" s="273" t="s">
        <v>1901</v>
      </c>
      <c r="H519" s="67">
        <f>$UT$717</f>
        <v>0</v>
      </c>
      <c r="I519" s="5" t="s">
        <v>755</v>
      </c>
      <c r="J519" s="273" t="s">
        <v>1901</v>
      </c>
      <c r="L519" s="67">
        <f>$UT$717</f>
        <v>0</v>
      </c>
      <c r="M519" s="5" t="s">
        <v>755</v>
      </c>
      <c r="N519" s="273" t="s">
        <v>1901</v>
      </c>
      <c r="P519" s="67">
        <f>$UT$717</f>
        <v>0</v>
      </c>
      <c r="Q519" s="5" t="s">
        <v>755</v>
      </c>
      <c r="R519" s="273" t="s">
        <v>1901</v>
      </c>
      <c r="T519" s="67">
        <f>$UT$717</f>
        <v>0</v>
      </c>
      <c r="U519" s="5" t="s">
        <v>755</v>
      </c>
      <c r="V519" s="273" t="s">
        <v>1901</v>
      </c>
      <c r="X519" s="67">
        <f>$UT$717</f>
        <v>0</v>
      </c>
      <c r="Y519" s="5" t="s">
        <v>755</v>
      </c>
      <c r="Z519" s="273" t="s">
        <v>1901</v>
      </c>
      <c r="AB519" s="67">
        <f>$UT$717</f>
        <v>0</v>
      </c>
      <c r="AC519" s="5" t="s">
        <v>755</v>
      </c>
      <c r="AD519" s="273" t="s">
        <v>1901</v>
      </c>
      <c r="AF519" s="67">
        <f>$UT$717</f>
        <v>0</v>
      </c>
      <c r="AG519" s="5" t="s">
        <v>755</v>
      </c>
      <c r="AH519" s="273" t="s">
        <v>1901</v>
      </c>
      <c r="AJ519" s="67">
        <f>$UT$717</f>
        <v>0</v>
      </c>
      <c r="AK519" s="5" t="s">
        <v>755</v>
      </c>
      <c r="AL519" s="273" t="s">
        <v>1901</v>
      </c>
      <c r="AN519" s="67">
        <f>$UT$717</f>
        <v>0</v>
      </c>
      <c r="AO519" s="5" t="s">
        <v>755</v>
      </c>
      <c r="AP519" s="273" t="s">
        <v>1901</v>
      </c>
      <c r="AR519" s="67">
        <f>$UT$717</f>
        <v>0</v>
      </c>
      <c r="AS519" s="5" t="s">
        <v>755</v>
      </c>
      <c r="AT519" s="273" t="s">
        <v>1901</v>
      </c>
      <c r="AV519" s="67">
        <f>$UT$717</f>
        <v>0</v>
      </c>
      <c r="AW519" s="81"/>
      <c r="AX519" s="81"/>
      <c r="AY519" s="81"/>
      <c r="AZ519" s="81"/>
      <c r="BA519" s="81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  <c r="JD519" s="49"/>
    </row>
    <row r="520" spans="1:264" s="3" customFormat="1" ht="15.75" customHeight="1">
      <c r="A520" s="5" t="s">
        <v>756</v>
      </c>
      <c r="B520" s="273" t="s">
        <v>2726</v>
      </c>
      <c r="D520" s="67">
        <f>$VC$717</f>
        <v>0</v>
      </c>
      <c r="E520" s="5" t="s">
        <v>756</v>
      </c>
      <c r="F520" s="63" t="s">
        <v>4025</v>
      </c>
      <c r="H520" s="67">
        <f>$VC$717</f>
        <v>0</v>
      </c>
      <c r="I520" s="5" t="s">
        <v>756</v>
      </c>
      <c r="J520" s="63" t="s">
        <v>4025</v>
      </c>
      <c r="L520" s="67">
        <f>$VC$717</f>
        <v>0</v>
      </c>
      <c r="M520" s="5" t="s">
        <v>756</v>
      </c>
      <c r="N520" s="63" t="s">
        <v>4025</v>
      </c>
      <c r="P520" s="67">
        <f>$VC$717</f>
        <v>0</v>
      </c>
      <c r="Q520" s="5" t="s">
        <v>756</v>
      </c>
      <c r="R520" s="63" t="s">
        <v>4025</v>
      </c>
      <c r="T520" s="67">
        <f>$VC$717</f>
        <v>0</v>
      </c>
      <c r="U520" s="5" t="s">
        <v>756</v>
      </c>
      <c r="V520" s="63" t="s">
        <v>4025</v>
      </c>
      <c r="X520" s="67">
        <f>$VC$717</f>
        <v>0</v>
      </c>
      <c r="Y520" s="5" t="s">
        <v>756</v>
      </c>
      <c r="Z520" s="63" t="s">
        <v>4025</v>
      </c>
      <c r="AB520" s="67">
        <f>$VC$717</f>
        <v>0</v>
      </c>
      <c r="AC520" s="5" t="s">
        <v>756</v>
      </c>
      <c r="AD520" s="63" t="s">
        <v>4025</v>
      </c>
      <c r="AF520" s="67">
        <f>$VC$717</f>
        <v>0</v>
      </c>
      <c r="AG520" s="5" t="s">
        <v>756</v>
      </c>
      <c r="AH520" s="63" t="s">
        <v>4025</v>
      </c>
      <c r="AJ520" s="67">
        <f>$VC$717</f>
        <v>0</v>
      </c>
      <c r="AK520" s="5" t="s">
        <v>756</v>
      </c>
      <c r="AL520" s="63" t="s">
        <v>4025</v>
      </c>
      <c r="AN520" s="67">
        <f>$VC$717</f>
        <v>0</v>
      </c>
      <c r="AO520" s="5" t="s">
        <v>756</v>
      </c>
      <c r="AP520" s="63" t="s">
        <v>4025</v>
      </c>
      <c r="AR520" s="67">
        <f>$VC$717</f>
        <v>0</v>
      </c>
      <c r="AS520" s="5" t="s">
        <v>756</v>
      </c>
      <c r="AT520" s="63" t="s">
        <v>4025</v>
      </c>
      <c r="AV520" s="67">
        <f>$VC$717</f>
        <v>0</v>
      </c>
      <c r="AW520" s="81"/>
      <c r="AX520" s="81"/>
      <c r="AY520" s="81"/>
      <c r="AZ520" s="81"/>
      <c r="BA520" s="81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  <c r="JD520" s="49"/>
    </row>
    <row r="521" spans="1:264" s="3" customFormat="1" ht="15.75" customHeight="1">
      <c r="A521" s="5" t="s">
        <v>759</v>
      </c>
      <c r="B521" s="273" t="s">
        <v>2003</v>
      </c>
      <c r="D521" s="67">
        <f>$VL$717</f>
        <v>0</v>
      </c>
      <c r="E521" s="5" t="s">
        <v>759</v>
      </c>
      <c r="F521" s="63" t="s">
        <v>2550</v>
      </c>
      <c r="H521" s="67">
        <f>$VL$717</f>
        <v>0</v>
      </c>
      <c r="I521" s="5" t="s">
        <v>759</v>
      </c>
      <c r="J521" s="63" t="s">
        <v>2550</v>
      </c>
      <c r="L521" s="67">
        <f>$VL$717</f>
        <v>0</v>
      </c>
      <c r="M521" s="5" t="s">
        <v>759</v>
      </c>
      <c r="N521" s="63" t="s">
        <v>2550</v>
      </c>
      <c r="P521" s="67">
        <f>$VL$717</f>
        <v>0</v>
      </c>
      <c r="Q521" s="5" t="s">
        <v>759</v>
      </c>
      <c r="R521" s="63" t="s">
        <v>2550</v>
      </c>
      <c r="T521" s="67">
        <f>$VL$717</f>
        <v>0</v>
      </c>
      <c r="U521" s="5" t="s">
        <v>759</v>
      </c>
      <c r="V521" s="63" t="s">
        <v>2550</v>
      </c>
      <c r="X521" s="67">
        <f>$VL$717</f>
        <v>0</v>
      </c>
      <c r="Y521" s="5" t="s">
        <v>759</v>
      </c>
      <c r="Z521" s="63" t="s">
        <v>2550</v>
      </c>
      <c r="AB521" s="67">
        <f>$VL$717</f>
        <v>0</v>
      </c>
      <c r="AC521" s="5" t="s">
        <v>759</v>
      </c>
      <c r="AD521" s="63" t="s">
        <v>2550</v>
      </c>
      <c r="AF521" s="67">
        <f>$VL$717</f>
        <v>0</v>
      </c>
      <c r="AG521" s="5" t="s">
        <v>759</v>
      </c>
      <c r="AH521" s="63" t="s">
        <v>2550</v>
      </c>
      <c r="AJ521" s="67">
        <f>$VL$717</f>
        <v>0</v>
      </c>
      <c r="AK521" s="5" t="s">
        <v>759</v>
      </c>
      <c r="AL521" s="63" t="s">
        <v>2550</v>
      </c>
      <c r="AN521" s="67">
        <f>$VL$717</f>
        <v>0</v>
      </c>
      <c r="AO521" s="5" t="s">
        <v>759</v>
      </c>
      <c r="AP521" s="63" t="s">
        <v>2550</v>
      </c>
      <c r="AR521" s="67">
        <f>$VL$717</f>
        <v>0</v>
      </c>
      <c r="AS521" s="5" t="s">
        <v>759</v>
      </c>
      <c r="AT521" s="63" t="s">
        <v>2550</v>
      </c>
      <c r="AV521" s="67">
        <f>$VL$717</f>
        <v>0</v>
      </c>
      <c r="AW521" s="81"/>
      <c r="AX521" s="81"/>
      <c r="AY521" s="81"/>
      <c r="AZ521" s="81"/>
      <c r="BA521" s="81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  <c r="JD521" s="49"/>
    </row>
    <row r="522" spans="1:264" s="3" customFormat="1" ht="15.75" customHeight="1">
      <c r="A522" s="5" t="s">
        <v>841</v>
      </c>
      <c r="B522" s="273" t="s">
        <v>1887</v>
      </c>
      <c r="D522" s="67">
        <f>$VU$717</f>
        <v>0</v>
      </c>
      <c r="E522" s="5" t="s">
        <v>841</v>
      </c>
      <c r="F522" s="273" t="s">
        <v>1902</v>
      </c>
      <c r="H522" s="67">
        <f>$VU$717</f>
        <v>0</v>
      </c>
      <c r="I522" s="5" t="s">
        <v>841</v>
      </c>
      <c r="J522" s="273" t="s">
        <v>1902</v>
      </c>
      <c r="L522" s="67">
        <f>$VU$717</f>
        <v>0</v>
      </c>
      <c r="M522" s="5" t="s">
        <v>841</v>
      </c>
      <c r="N522" s="273" t="s">
        <v>1902</v>
      </c>
      <c r="P522" s="67">
        <f>$VU$717</f>
        <v>0</v>
      </c>
      <c r="Q522" s="5" t="s">
        <v>841</v>
      </c>
      <c r="R522" s="273" t="s">
        <v>1902</v>
      </c>
      <c r="T522" s="67">
        <f>$VU$717</f>
        <v>0</v>
      </c>
      <c r="U522" s="5" t="s">
        <v>841</v>
      </c>
      <c r="V522" s="273" t="s">
        <v>1902</v>
      </c>
      <c r="X522" s="67">
        <f>$VU$717</f>
        <v>0</v>
      </c>
      <c r="Y522" s="5" t="s">
        <v>841</v>
      </c>
      <c r="Z522" s="273" t="s">
        <v>1902</v>
      </c>
      <c r="AB522" s="67">
        <f>$VU$717</f>
        <v>0</v>
      </c>
      <c r="AC522" s="5" t="s">
        <v>841</v>
      </c>
      <c r="AD522" s="273" t="s">
        <v>1902</v>
      </c>
      <c r="AF522" s="67">
        <f>$VU$717</f>
        <v>0</v>
      </c>
      <c r="AG522" s="5" t="s">
        <v>841</v>
      </c>
      <c r="AH522" s="273" t="s">
        <v>1902</v>
      </c>
      <c r="AJ522" s="67">
        <f>$VU$717</f>
        <v>0</v>
      </c>
      <c r="AK522" s="5" t="s">
        <v>841</v>
      </c>
      <c r="AL522" s="273" t="s">
        <v>1902</v>
      </c>
      <c r="AN522" s="67">
        <f>$VU$717</f>
        <v>0</v>
      </c>
      <c r="AO522" s="5" t="s">
        <v>841</v>
      </c>
      <c r="AP522" s="273" t="s">
        <v>1902</v>
      </c>
      <c r="AR522" s="67">
        <f>$VU$717</f>
        <v>0</v>
      </c>
      <c r="AS522" s="5" t="s">
        <v>841</v>
      </c>
      <c r="AT522" s="273" t="s">
        <v>1902</v>
      </c>
      <c r="AV522" s="67">
        <f>$VU$717</f>
        <v>0</v>
      </c>
      <c r="AW522" s="81"/>
      <c r="AX522" s="81"/>
      <c r="AY522" s="81"/>
      <c r="AZ522" s="81"/>
      <c r="BA522" s="81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  <c r="JD522" s="49"/>
    </row>
    <row r="523" spans="1:264" s="3" customFormat="1" ht="15.75" customHeight="1">
      <c r="A523" s="5" t="s">
        <v>842</v>
      </c>
      <c r="B523" s="273" t="s">
        <v>1905</v>
      </c>
      <c r="D523" s="67">
        <f>$WM$717</f>
        <v>0</v>
      </c>
      <c r="E523" s="5" t="s">
        <v>842</v>
      </c>
      <c r="F523" s="218" t="s">
        <v>1550</v>
      </c>
      <c r="H523" s="67">
        <f>$WM$717</f>
        <v>0</v>
      </c>
      <c r="I523" s="5" t="s">
        <v>842</v>
      </c>
      <c r="J523" s="218" t="s">
        <v>1550</v>
      </c>
      <c r="L523" s="67">
        <f>$WM$717</f>
        <v>0</v>
      </c>
      <c r="M523" s="5" t="s">
        <v>842</v>
      </c>
      <c r="N523" s="218" t="s">
        <v>1550</v>
      </c>
      <c r="P523" s="67">
        <f>$WM$717</f>
        <v>0</v>
      </c>
      <c r="Q523" s="5" t="s">
        <v>842</v>
      </c>
      <c r="R523" s="218" t="s">
        <v>1550</v>
      </c>
      <c r="T523" s="67">
        <f>$WM$717</f>
        <v>0</v>
      </c>
      <c r="U523" s="5" t="s">
        <v>842</v>
      </c>
      <c r="V523" s="218" t="s">
        <v>1550</v>
      </c>
      <c r="X523" s="67">
        <f>$WM$717</f>
        <v>0</v>
      </c>
      <c r="Y523" s="5" t="s">
        <v>842</v>
      </c>
      <c r="Z523" s="218" t="s">
        <v>1550</v>
      </c>
      <c r="AB523" s="67">
        <f>$WM$717</f>
        <v>0</v>
      </c>
      <c r="AC523" s="5" t="s">
        <v>842</v>
      </c>
      <c r="AD523" s="218" t="s">
        <v>1550</v>
      </c>
      <c r="AF523" s="67">
        <f>$WM$717</f>
        <v>0</v>
      </c>
      <c r="AG523" s="5" t="s">
        <v>842</v>
      </c>
      <c r="AH523" s="218" t="s">
        <v>1550</v>
      </c>
      <c r="AJ523" s="67">
        <f>$WM$717</f>
        <v>0</v>
      </c>
      <c r="AK523" s="5" t="s">
        <v>842</v>
      </c>
      <c r="AL523" s="218" t="s">
        <v>1550</v>
      </c>
      <c r="AN523" s="67">
        <f>$WM$717</f>
        <v>0</v>
      </c>
      <c r="AO523" s="5" t="s">
        <v>842</v>
      </c>
      <c r="AP523" s="218" t="s">
        <v>1550</v>
      </c>
      <c r="AR523" s="67">
        <f>$WM$717</f>
        <v>0</v>
      </c>
      <c r="AS523" s="5" t="s">
        <v>842</v>
      </c>
      <c r="AT523" s="218" t="s">
        <v>1550</v>
      </c>
      <c r="AV523" s="67">
        <f>$WM$717</f>
        <v>0</v>
      </c>
      <c r="AW523" s="81"/>
      <c r="AX523" s="81"/>
      <c r="AY523" s="81"/>
      <c r="AZ523" s="81"/>
      <c r="BA523" s="81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  <c r="JD523" s="49"/>
    </row>
    <row r="524" spans="1:264" s="3" customFormat="1" ht="15.75" customHeight="1">
      <c r="A524" s="5" t="s">
        <v>843</v>
      </c>
      <c r="B524" s="273" t="s">
        <v>1883</v>
      </c>
      <c r="D524" s="67">
        <f>$WV$717</f>
        <v>0</v>
      </c>
      <c r="E524" s="5" t="s">
        <v>843</v>
      </c>
      <c r="F524" s="63" t="s">
        <v>719</v>
      </c>
      <c r="H524" s="67">
        <f>$WV$717</f>
        <v>0</v>
      </c>
      <c r="I524" s="5" t="s">
        <v>843</v>
      </c>
      <c r="J524" s="63" t="s">
        <v>719</v>
      </c>
      <c r="L524" s="67">
        <f>$WV$717</f>
        <v>0</v>
      </c>
      <c r="M524" s="5" t="s">
        <v>843</v>
      </c>
      <c r="N524" s="63" t="s">
        <v>719</v>
      </c>
      <c r="P524" s="67">
        <f>$WV$717</f>
        <v>0</v>
      </c>
      <c r="Q524" s="5" t="s">
        <v>843</v>
      </c>
      <c r="R524" s="63" t="s">
        <v>719</v>
      </c>
      <c r="T524" s="67">
        <f>$WV$717</f>
        <v>0</v>
      </c>
      <c r="U524" s="5" t="s">
        <v>843</v>
      </c>
      <c r="V524" s="63" t="s">
        <v>719</v>
      </c>
      <c r="X524" s="67">
        <f>$WV$717</f>
        <v>0</v>
      </c>
      <c r="Y524" s="5" t="s">
        <v>843</v>
      </c>
      <c r="Z524" s="63" t="s">
        <v>719</v>
      </c>
      <c r="AB524" s="67">
        <f>$WV$717</f>
        <v>0</v>
      </c>
      <c r="AC524" s="5" t="s">
        <v>843</v>
      </c>
      <c r="AD524" s="63" t="s">
        <v>719</v>
      </c>
      <c r="AF524" s="67">
        <f>$WV$717</f>
        <v>0</v>
      </c>
      <c r="AG524" s="5" t="s">
        <v>843</v>
      </c>
      <c r="AH524" s="63" t="s">
        <v>719</v>
      </c>
      <c r="AJ524" s="67">
        <f>$WV$717</f>
        <v>0</v>
      </c>
      <c r="AK524" s="5" t="s">
        <v>843</v>
      </c>
      <c r="AL524" s="63" t="s">
        <v>719</v>
      </c>
      <c r="AN524" s="67">
        <f>$WV$717</f>
        <v>0</v>
      </c>
      <c r="AO524" s="5" t="s">
        <v>843</v>
      </c>
      <c r="AP524" s="63" t="s">
        <v>719</v>
      </c>
      <c r="AR524" s="67">
        <f>$WV$717</f>
        <v>0</v>
      </c>
      <c r="AS524" s="5" t="s">
        <v>843</v>
      </c>
      <c r="AT524" s="63" t="s">
        <v>719</v>
      </c>
      <c r="AV524" s="67">
        <f>$WV$717</f>
        <v>0</v>
      </c>
      <c r="AW524" s="81"/>
      <c r="AX524" s="81"/>
      <c r="AY524" s="81"/>
      <c r="AZ524" s="81"/>
      <c r="BA524" s="81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  <c r="JD524" s="49"/>
    </row>
    <row r="525" spans="1:264" s="3" customFormat="1" ht="15.75" customHeight="1">
      <c r="A525" s="5" t="s">
        <v>844</v>
      </c>
      <c r="B525" s="273" t="s">
        <v>1901</v>
      </c>
      <c r="D525" s="67">
        <f>$XE$717</f>
        <v>0</v>
      </c>
      <c r="E525" s="5" t="s">
        <v>844</v>
      </c>
      <c r="F525" s="63" t="s">
        <v>2549</v>
      </c>
      <c r="H525" s="67">
        <f>$XE$717</f>
        <v>0</v>
      </c>
      <c r="I525" s="5" t="s">
        <v>844</v>
      </c>
      <c r="J525" s="63" t="s">
        <v>2549</v>
      </c>
      <c r="L525" s="67">
        <f>$XE$717</f>
        <v>0</v>
      </c>
      <c r="M525" s="5" t="s">
        <v>844</v>
      </c>
      <c r="N525" s="63" t="s">
        <v>2549</v>
      </c>
      <c r="P525" s="67">
        <f>$XE$717</f>
        <v>0</v>
      </c>
      <c r="Q525" s="5" t="s">
        <v>844</v>
      </c>
      <c r="R525" s="63" t="s">
        <v>2549</v>
      </c>
      <c r="T525" s="67">
        <f>$XE$717</f>
        <v>0</v>
      </c>
      <c r="U525" s="5" t="s">
        <v>844</v>
      </c>
      <c r="V525" s="63" t="s">
        <v>2549</v>
      </c>
      <c r="X525" s="67">
        <f>$XE$717</f>
        <v>0</v>
      </c>
      <c r="Y525" s="5" t="s">
        <v>844</v>
      </c>
      <c r="Z525" s="63" t="s">
        <v>2549</v>
      </c>
      <c r="AB525" s="67">
        <f>$XE$717</f>
        <v>0</v>
      </c>
      <c r="AC525" s="5" t="s">
        <v>844</v>
      </c>
      <c r="AD525" s="63" t="s">
        <v>2549</v>
      </c>
      <c r="AF525" s="67">
        <f>$XE$717</f>
        <v>0</v>
      </c>
      <c r="AG525" s="5" t="s">
        <v>844</v>
      </c>
      <c r="AH525" s="63" t="s">
        <v>2549</v>
      </c>
      <c r="AJ525" s="67">
        <f>$XE$717</f>
        <v>0</v>
      </c>
      <c r="AK525" s="5" t="s">
        <v>844</v>
      </c>
      <c r="AL525" s="63" t="s">
        <v>2549</v>
      </c>
      <c r="AN525" s="67">
        <f>$XE$717</f>
        <v>0</v>
      </c>
      <c r="AO525" s="5" t="s">
        <v>844</v>
      </c>
      <c r="AP525" s="63" t="s">
        <v>2549</v>
      </c>
      <c r="AR525" s="67">
        <f>$XE$717</f>
        <v>0</v>
      </c>
      <c r="AS525" s="5" t="s">
        <v>844</v>
      </c>
      <c r="AT525" s="63" t="s">
        <v>2549</v>
      </c>
      <c r="AV525" s="67">
        <f>$XE$717</f>
        <v>0</v>
      </c>
      <c r="AW525" s="81"/>
      <c r="AX525" s="81"/>
      <c r="AY525" s="81"/>
      <c r="AZ525" s="81"/>
      <c r="BA525" s="81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  <c r="JD525" s="49"/>
    </row>
    <row r="526" spans="1:264" s="3" customFormat="1" ht="15.75" customHeight="1">
      <c r="A526" s="5" t="s">
        <v>845</v>
      </c>
      <c r="B526" s="273" t="s">
        <v>1899</v>
      </c>
      <c r="D526" s="67">
        <f>$XN$717</f>
        <v>0</v>
      </c>
      <c r="E526" s="5" t="s">
        <v>845</v>
      </c>
      <c r="F526" s="63" t="s">
        <v>2556</v>
      </c>
      <c r="H526" s="67">
        <f>$XN$717</f>
        <v>0</v>
      </c>
      <c r="I526" s="5" t="s">
        <v>845</v>
      </c>
      <c r="J526" s="63" t="s">
        <v>2556</v>
      </c>
      <c r="L526" s="67">
        <f>$XN$717</f>
        <v>0</v>
      </c>
      <c r="M526" s="5" t="s">
        <v>845</v>
      </c>
      <c r="N526" s="63" t="s">
        <v>2556</v>
      </c>
      <c r="P526" s="67">
        <f>$XN$717</f>
        <v>0</v>
      </c>
      <c r="Q526" s="5" t="s">
        <v>845</v>
      </c>
      <c r="R526" s="63" t="s">
        <v>2556</v>
      </c>
      <c r="T526" s="67">
        <f>$XN$717</f>
        <v>0</v>
      </c>
      <c r="U526" s="5" t="s">
        <v>845</v>
      </c>
      <c r="V526" s="63" t="s">
        <v>2556</v>
      </c>
      <c r="X526" s="67">
        <f>$XN$717</f>
        <v>0</v>
      </c>
      <c r="Y526" s="5" t="s">
        <v>845</v>
      </c>
      <c r="Z526" s="63" t="s">
        <v>2556</v>
      </c>
      <c r="AB526" s="67">
        <f>$XN$717</f>
        <v>0</v>
      </c>
      <c r="AC526" s="5" t="s">
        <v>845</v>
      </c>
      <c r="AD526" s="63" t="s">
        <v>2556</v>
      </c>
      <c r="AF526" s="67">
        <f>$XN$717</f>
        <v>0</v>
      </c>
      <c r="AG526" s="5" t="s">
        <v>845</v>
      </c>
      <c r="AH526" s="63" t="s">
        <v>2556</v>
      </c>
      <c r="AJ526" s="67">
        <f>$XN$717</f>
        <v>0</v>
      </c>
      <c r="AK526" s="5" t="s">
        <v>845</v>
      </c>
      <c r="AL526" s="63" t="s">
        <v>2556</v>
      </c>
      <c r="AN526" s="67">
        <f>$XN$717</f>
        <v>0</v>
      </c>
      <c r="AO526" s="5" t="s">
        <v>845</v>
      </c>
      <c r="AP526" s="63" t="s">
        <v>2556</v>
      </c>
      <c r="AR526" s="67">
        <f>$XN$717</f>
        <v>0</v>
      </c>
      <c r="AS526" s="5" t="s">
        <v>845</v>
      </c>
      <c r="AT526" s="63" t="s">
        <v>2556</v>
      </c>
      <c r="AV526" s="67">
        <f>$XN$717</f>
        <v>0</v>
      </c>
      <c r="AW526" s="81"/>
      <c r="AX526" s="81"/>
      <c r="AY526" s="81"/>
      <c r="AZ526" s="81"/>
      <c r="BA526" s="81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  <c r="JD526" s="49"/>
    </row>
    <row r="527" spans="1:264" s="3" customFormat="1" ht="15.75" customHeight="1">
      <c r="A527" s="5" t="s">
        <v>846</v>
      </c>
      <c r="B527" s="273" t="s">
        <v>1924</v>
      </c>
      <c r="D527" s="67">
        <f>$XW$717</f>
        <v>0</v>
      </c>
      <c r="E527" s="5" t="s">
        <v>846</v>
      </c>
      <c r="F527" s="63" t="s">
        <v>720</v>
      </c>
      <c r="H527" s="67">
        <f>$XW$717</f>
        <v>0</v>
      </c>
      <c r="I527" s="5" t="s">
        <v>846</v>
      </c>
      <c r="J527" s="63" t="s">
        <v>720</v>
      </c>
      <c r="L527" s="67">
        <f>$XW$717</f>
        <v>0</v>
      </c>
      <c r="M527" s="5" t="s">
        <v>846</v>
      </c>
      <c r="N527" s="63" t="s">
        <v>720</v>
      </c>
      <c r="P527" s="67">
        <f>$XW$717</f>
        <v>0</v>
      </c>
      <c r="Q527" s="5" t="s">
        <v>846</v>
      </c>
      <c r="R527" s="63" t="s">
        <v>720</v>
      </c>
      <c r="T527" s="67">
        <f>$XW$717</f>
        <v>0</v>
      </c>
      <c r="U527" s="5" t="s">
        <v>846</v>
      </c>
      <c r="V527" s="63" t="s">
        <v>720</v>
      </c>
      <c r="X527" s="67">
        <f>$XW$717</f>
        <v>0</v>
      </c>
      <c r="Y527" s="5" t="s">
        <v>846</v>
      </c>
      <c r="Z527" s="63" t="s">
        <v>720</v>
      </c>
      <c r="AB527" s="67">
        <f>$XW$717</f>
        <v>0</v>
      </c>
      <c r="AC527" s="5" t="s">
        <v>846</v>
      </c>
      <c r="AD527" s="63" t="s">
        <v>720</v>
      </c>
      <c r="AF527" s="67">
        <f>$XW$717</f>
        <v>0</v>
      </c>
      <c r="AG527" s="5" t="s">
        <v>846</v>
      </c>
      <c r="AH527" s="63" t="s">
        <v>720</v>
      </c>
      <c r="AJ527" s="67">
        <f>$XW$717</f>
        <v>0</v>
      </c>
      <c r="AK527" s="5" t="s">
        <v>846</v>
      </c>
      <c r="AL527" s="63" t="s">
        <v>720</v>
      </c>
      <c r="AN527" s="67">
        <f>$XW$717</f>
        <v>0</v>
      </c>
      <c r="AO527" s="5" t="s">
        <v>846</v>
      </c>
      <c r="AP527" s="63" t="s">
        <v>720</v>
      </c>
      <c r="AR527" s="67">
        <f>$XW$717</f>
        <v>0</v>
      </c>
      <c r="AS527" s="5" t="s">
        <v>846</v>
      </c>
      <c r="AT527" s="63" t="s">
        <v>720</v>
      </c>
      <c r="AV527" s="67">
        <f>$XW$717</f>
        <v>0</v>
      </c>
      <c r="AW527" s="81"/>
      <c r="AX527" s="81"/>
      <c r="AY527" s="81"/>
      <c r="AZ527" s="81"/>
      <c r="BA527" s="81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  <c r="JD527" s="49"/>
    </row>
    <row r="528" spans="1:264" s="3" customFormat="1" ht="15.75" customHeight="1">
      <c r="A528" s="5" t="s">
        <v>847</v>
      </c>
      <c r="B528" s="273" t="s">
        <v>1927</v>
      </c>
      <c r="D528" s="67">
        <f>$YF$717</f>
        <v>0</v>
      </c>
      <c r="E528" s="5" t="s">
        <v>847</v>
      </c>
      <c r="F528" s="273" t="s">
        <v>23</v>
      </c>
      <c r="H528" s="67">
        <f>$YF$717</f>
        <v>0</v>
      </c>
      <c r="I528" s="5" t="s">
        <v>847</v>
      </c>
      <c r="J528" s="273" t="s">
        <v>23</v>
      </c>
      <c r="L528" s="67">
        <f>$YF$717</f>
        <v>0</v>
      </c>
      <c r="M528" s="5" t="s">
        <v>847</v>
      </c>
      <c r="N528" s="273" t="s">
        <v>23</v>
      </c>
      <c r="P528" s="67">
        <f>$YF$717</f>
        <v>0</v>
      </c>
      <c r="Q528" s="5" t="s">
        <v>847</v>
      </c>
      <c r="R528" s="273" t="s">
        <v>23</v>
      </c>
      <c r="T528" s="67">
        <f>$YF$717</f>
        <v>0</v>
      </c>
      <c r="U528" s="5" t="s">
        <v>847</v>
      </c>
      <c r="V528" s="273" t="s">
        <v>23</v>
      </c>
      <c r="X528" s="67">
        <f>$YF$717</f>
        <v>0</v>
      </c>
      <c r="Y528" s="5" t="s">
        <v>847</v>
      </c>
      <c r="Z528" s="273" t="s">
        <v>23</v>
      </c>
      <c r="AB528" s="67">
        <f>$YF$717</f>
        <v>0</v>
      </c>
      <c r="AC528" s="5" t="s">
        <v>847</v>
      </c>
      <c r="AD528" s="273" t="s">
        <v>23</v>
      </c>
      <c r="AF528" s="67">
        <f>$YF$717</f>
        <v>0</v>
      </c>
      <c r="AG528" s="5" t="s">
        <v>847</v>
      </c>
      <c r="AH528" s="273" t="s">
        <v>23</v>
      </c>
      <c r="AJ528" s="67">
        <f>$YF$717</f>
        <v>0</v>
      </c>
      <c r="AK528" s="5" t="s">
        <v>847</v>
      </c>
      <c r="AL528" s="273" t="s">
        <v>23</v>
      </c>
      <c r="AN528" s="67">
        <f>$YF$717</f>
        <v>0</v>
      </c>
      <c r="AO528" s="5" t="s">
        <v>847</v>
      </c>
      <c r="AP528" s="273" t="s">
        <v>23</v>
      </c>
      <c r="AR528" s="67">
        <f>$YF$717</f>
        <v>0</v>
      </c>
      <c r="AS528" s="5" t="s">
        <v>847</v>
      </c>
      <c r="AT528" s="273" t="s">
        <v>23</v>
      </c>
      <c r="AV528" s="67">
        <f>$YF$717</f>
        <v>0</v>
      </c>
      <c r="AW528" s="81"/>
      <c r="AX528" s="81"/>
      <c r="AY528" s="81"/>
      <c r="AZ528" s="81"/>
      <c r="BA528" s="81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  <c r="JD528" s="49"/>
    </row>
    <row r="529" spans="1:264" s="3" customFormat="1" ht="15.75" customHeight="1">
      <c r="A529" s="5" t="s">
        <v>848</v>
      </c>
      <c r="B529" s="63" t="s">
        <v>2563</v>
      </c>
      <c r="D529" s="67">
        <f>$ZY$717</f>
        <v>0</v>
      </c>
      <c r="E529" s="5" t="s">
        <v>848</v>
      </c>
      <c r="F529" s="273" t="s">
        <v>25</v>
      </c>
      <c r="H529" s="67">
        <f>$ZY$717</f>
        <v>0</v>
      </c>
      <c r="I529" s="5" t="s">
        <v>848</v>
      </c>
      <c r="J529" s="273" t="s">
        <v>25</v>
      </c>
      <c r="L529" s="67">
        <f>$ZY$717</f>
        <v>0</v>
      </c>
      <c r="M529" s="5" t="s">
        <v>848</v>
      </c>
      <c r="N529" s="273" t="s">
        <v>25</v>
      </c>
      <c r="P529" s="67">
        <f>$ZY$717</f>
        <v>0</v>
      </c>
      <c r="Q529" s="5" t="s">
        <v>848</v>
      </c>
      <c r="R529" s="273" t="s">
        <v>25</v>
      </c>
      <c r="T529" s="67">
        <f>$ZY$717</f>
        <v>0</v>
      </c>
      <c r="U529" s="5" t="s">
        <v>848</v>
      </c>
      <c r="V529" s="273" t="s">
        <v>25</v>
      </c>
      <c r="X529" s="67">
        <f>$ZY$717</f>
        <v>0</v>
      </c>
      <c r="Y529" s="5" t="s">
        <v>848</v>
      </c>
      <c r="Z529" s="273" t="s">
        <v>25</v>
      </c>
      <c r="AB529" s="67">
        <f>$ZY$717</f>
        <v>0</v>
      </c>
      <c r="AC529" s="5" t="s">
        <v>848</v>
      </c>
      <c r="AD529" s="273" t="s">
        <v>25</v>
      </c>
      <c r="AF529" s="67">
        <f>$ZY$717</f>
        <v>0</v>
      </c>
      <c r="AG529" s="5" t="s">
        <v>848</v>
      </c>
      <c r="AH529" s="273" t="s">
        <v>25</v>
      </c>
      <c r="AJ529" s="67">
        <f>$ZY$717</f>
        <v>0</v>
      </c>
      <c r="AK529" s="5" t="s">
        <v>848</v>
      </c>
      <c r="AL529" s="273" t="s">
        <v>25</v>
      </c>
      <c r="AN529" s="67">
        <f>$ZY$717</f>
        <v>0</v>
      </c>
      <c r="AO529" s="5" t="s">
        <v>848</v>
      </c>
      <c r="AP529" s="273" t="s">
        <v>25</v>
      </c>
      <c r="AR529" s="67">
        <f>$ZY$717</f>
        <v>0</v>
      </c>
      <c r="AS529" s="5" t="s">
        <v>848</v>
      </c>
      <c r="AT529" s="273" t="s">
        <v>25</v>
      </c>
      <c r="AV529" s="67">
        <f>$ZY$717</f>
        <v>0</v>
      </c>
      <c r="AW529" s="81"/>
      <c r="AX529" s="81"/>
      <c r="AY529" s="81"/>
      <c r="AZ529" s="81"/>
      <c r="BA529" s="81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  <c r="JD529" s="49"/>
    </row>
    <row r="530" spans="1:264" s="3" customFormat="1" ht="15.75" customHeight="1">
      <c r="A530" s="5" t="s">
        <v>849</v>
      </c>
      <c r="B530" s="63" t="s">
        <v>2559</v>
      </c>
      <c r="D530" s="67">
        <f>$AAH$717</f>
        <v>0</v>
      </c>
      <c r="E530" s="5" t="s">
        <v>849</v>
      </c>
      <c r="F530" s="63" t="s">
        <v>4011</v>
      </c>
      <c r="H530" s="67">
        <f>$AAH$717</f>
        <v>0</v>
      </c>
      <c r="I530" s="5" t="s">
        <v>849</v>
      </c>
      <c r="J530" s="63" t="s">
        <v>4011</v>
      </c>
      <c r="L530" s="67">
        <f>$AAH$717</f>
        <v>0</v>
      </c>
      <c r="M530" s="5" t="s">
        <v>849</v>
      </c>
      <c r="N530" s="63" t="s">
        <v>4011</v>
      </c>
      <c r="P530" s="67">
        <f>$AAH$717</f>
        <v>0</v>
      </c>
      <c r="Q530" s="5" t="s">
        <v>849</v>
      </c>
      <c r="R530" s="63" t="s">
        <v>4011</v>
      </c>
      <c r="T530" s="67">
        <f>$AAH$717</f>
        <v>0</v>
      </c>
      <c r="U530" s="5" t="s">
        <v>849</v>
      </c>
      <c r="V530" s="63" t="s">
        <v>4011</v>
      </c>
      <c r="X530" s="67">
        <f>$AAH$717</f>
        <v>0</v>
      </c>
      <c r="Y530" s="5" t="s">
        <v>849</v>
      </c>
      <c r="Z530" s="63" t="s">
        <v>4011</v>
      </c>
      <c r="AB530" s="67">
        <f>$AAH$717</f>
        <v>0</v>
      </c>
      <c r="AC530" s="5" t="s">
        <v>849</v>
      </c>
      <c r="AD530" s="63" t="s">
        <v>4011</v>
      </c>
      <c r="AF530" s="67">
        <f>$AAH$717</f>
        <v>0</v>
      </c>
      <c r="AG530" s="5" t="s">
        <v>849</v>
      </c>
      <c r="AH530" s="63" t="s">
        <v>4011</v>
      </c>
      <c r="AJ530" s="67">
        <f>$AAH$717</f>
        <v>0</v>
      </c>
      <c r="AK530" s="5" t="s">
        <v>849</v>
      </c>
      <c r="AL530" s="63" t="s">
        <v>4011</v>
      </c>
      <c r="AN530" s="67">
        <f>$AAH$717</f>
        <v>0</v>
      </c>
      <c r="AO530" s="5" t="s">
        <v>849</v>
      </c>
      <c r="AP530" s="63" t="s">
        <v>4011</v>
      </c>
      <c r="AR530" s="67">
        <f>$AAH$717</f>
        <v>0</v>
      </c>
      <c r="AS530" s="5" t="s">
        <v>849</v>
      </c>
      <c r="AT530" s="63" t="s">
        <v>4011</v>
      </c>
      <c r="AV530" s="67">
        <f>$AAH$717</f>
        <v>0</v>
      </c>
      <c r="AW530" s="81"/>
      <c r="AX530" s="81"/>
      <c r="AY530" s="81"/>
      <c r="AZ530" s="81"/>
      <c r="BA530" s="81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  <c r="JD530" s="49"/>
    </row>
    <row r="531" spans="1:264" s="3" customFormat="1" ht="15.75" customHeight="1">
      <c r="A531" s="5" t="s">
        <v>850</v>
      </c>
      <c r="B531" s="63" t="s">
        <v>2542</v>
      </c>
      <c r="D531" s="67">
        <f>$AAZ$717</f>
        <v>0</v>
      </c>
      <c r="E531" s="5" t="s">
        <v>850</v>
      </c>
      <c r="F531" s="218" t="s">
        <v>1560</v>
      </c>
      <c r="H531" s="67">
        <f>$AAZ$717</f>
        <v>0</v>
      </c>
      <c r="I531" s="5" t="s">
        <v>850</v>
      </c>
      <c r="J531" s="218" t="s">
        <v>1560</v>
      </c>
      <c r="L531" s="67">
        <f>$AAZ$717</f>
        <v>0</v>
      </c>
      <c r="M531" s="5" t="s">
        <v>850</v>
      </c>
      <c r="N531" s="218" t="s">
        <v>1560</v>
      </c>
      <c r="P531" s="67">
        <f>$AAZ$717</f>
        <v>0</v>
      </c>
      <c r="Q531" s="5" t="s">
        <v>850</v>
      </c>
      <c r="R531" s="218" t="s">
        <v>1560</v>
      </c>
      <c r="T531" s="67">
        <f>$AAZ$717</f>
        <v>0</v>
      </c>
      <c r="U531" s="5" t="s">
        <v>850</v>
      </c>
      <c r="V531" s="218" t="s">
        <v>1560</v>
      </c>
      <c r="X531" s="67">
        <f>$AAZ$717</f>
        <v>0</v>
      </c>
      <c r="Y531" s="5" t="s">
        <v>850</v>
      </c>
      <c r="Z531" s="218" t="s">
        <v>1560</v>
      </c>
      <c r="AB531" s="67">
        <f>$AAZ$717</f>
        <v>0</v>
      </c>
      <c r="AC531" s="5" t="s">
        <v>850</v>
      </c>
      <c r="AD531" s="218" t="s">
        <v>1560</v>
      </c>
      <c r="AF531" s="67">
        <f>$AAZ$717</f>
        <v>0</v>
      </c>
      <c r="AG531" s="5" t="s">
        <v>850</v>
      </c>
      <c r="AH531" s="218" t="s">
        <v>1560</v>
      </c>
      <c r="AJ531" s="67">
        <f>$AAZ$717</f>
        <v>0</v>
      </c>
      <c r="AK531" s="5" t="s">
        <v>850</v>
      </c>
      <c r="AL531" s="218" t="s">
        <v>1560</v>
      </c>
      <c r="AN531" s="67">
        <f>$AAZ$717</f>
        <v>0</v>
      </c>
      <c r="AO531" s="5" t="s">
        <v>850</v>
      </c>
      <c r="AP531" s="218" t="s">
        <v>1560</v>
      </c>
      <c r="AR531" s="67">
        <f>$AAZ$717</f>
        <v>0</v>
      </c>
      <c r="AS531" s="5" t="s">
        <v>850</v>
      </c>
      <c r="AT531" s="218" t="s">
        <v>1560</v>
      </c>
      <c r="AV531" s="67">
        <f>$AAZ$717</f>
        <v>0</v>
      </c>
      <c r="AW531" s="81"/>
      <c r="AX531" s="81"/>
      <c r="AY531" s="81"/>
      <c r="AZ531" s="81"/>
      <c r="BA531" s="81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  <c r="JD531" s="49"/>
    </row>
    <row r="532" spans="1:264" s="3" customFormat="1" ht="15.75" customHeight="1">
      <c r="A532" s="5" t="s">
        <v>851</v>
      </c>
      <c r="B532" s="63" t="s">
        <v>2560</v>
      </c>
      <c r="D532" s="67">
        <f>$ABI$717</f>
        <v>0</v>
      </c>
      <c r="E532" s="5" t="s">
        <v>851</v>
      </c>
      <c r="F532" s="218" t="s">
        <v>1562</v>
      </c>
      <c r="H532" s="67">
        <f>$ABI$717</f>
        <v>0</v>
      </c>
      <c r="I532" s="5" t="s">
        <v>851</v>
      </c>
      <c r="J532" s="218" t="s">
        <v>1562</v>
      </c>
      <c r="L532" s="67">
        <f>$ABI$717</f>
        <v>0</v>
      </c>
      <c r="M532" s="5" t="s">
        <v>851</v>
      </c>
      <c r="N532" s="218" t="s">
        <v>1562</v>
      </c>
      <c r="P532" s="67">
        <f>$ABI$717</f>
        <v>0</v>
      </c>
      <c r="Q532" s="5" t="s">
        <v>851</v>
      </c>
      <c r="R532" s="218" t="s">
        <v>1562</v>
      </c>
      <c r="T532" s="67">
        <f>$ABI$717</f>
        <v>0</v>
      </c>
      <c r="U532" s="5" t="s">
        <v>851</v>
      </c>
      <c r="V532" s="218" t="s">
        <v>1562</v>
      </c>
      <c r="X532" s="67">
        <f>$ABI$717</f>
        <v>0</v>
      </c>
      <c r="Y532" s="5" t="s">
        <v>851</v>
      </c>
      <c r="Z532" s="218" t="s">
        <v>1562</v>
      </c>
      <c r="AB532" s="67">
        <f>$ABI$717</f>
        <v>0</v>
      </c>
      <c r="AC532" s="5" t="s">
        <v>851</v>
      </c>
      <c r="AD532" s="218" t="s">
        <v>1562</v>
      </c>
      <c r="AF532" s="67">
        <f>$ABI$717</f>
        <v>0</v>
      </c>
      <c r="AG532" s="5" t="s">
        <v>851</v>
      </c>
      <c r="AH532" s="218" t="s">
        <v>1562</v>
      </c>
      <c r="AJ532" s="67">
        <f>$ABI$717</f>
        <v>0</v>
      </c>
      <c r="AK532" s="5" t="s">
        <v>851</v>
      </c>
      <c r="AL532" s="218" t="s">
        <v>1562</v>
      </c>
      <c r="AN532" s="67">
        <f>$ABI$717</f>
        <v>0</v>
      </c>
      <c r="AO532" s="5" t="s">
        <v>851</v>
      </c>
      <c r="AP532" s="218" t="s">
        <v>1562</v>
      </c>
      <c r="AR532" s="67">
        <f>$ABI$717</f>
        <v>0</v>
      </c>
      <c r="AS532" s="5" t="s">
        <v>851</v>
      </c>
      <c r="AT532" s="218" t="s">
        <v>1562</v>
      </c>
      <c r="AV532" s="67">
        <f>$ABI$717</f>
        <v>0</v>
      </c>
      <c r="AW532" s="81"/>
      <c r="AX532" s="81"/>
      <c r="AY532" s="81"/>
      <c r="AZ532" s="81"/>
      <c r="BA532" s="81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  <c r="JD532" s="49"/>
    </row>
    <row r="533" spans="1:264" s="3" customFormat="1" ht="15.75" customHeight="1">
      <c r="A533" s="5" t="s">
        <v>852</v>
      </c>
      <c r="B533" s="63" t="s">
        <v>2566</v>
      </c>
      <c r="D533" s="67">
        <f>$ABR$717</f>
        <v>0</v>
      </c>
      <c r="E533" s="5" t="s">
        <v>852</v>
      </c>
      <c r="F533" s="63" t="s">
        <v>4012</v>
      </c>
      <c r="H533" s="67">
        <f>$ABR$717</f>
        <v>0</v>
      </c>
      <c r="I533" s="5" t="s">
        <v>852</v>
      </c>
      <c r="J533" s="63" t="s">
        <v>4012</v>
      </c>
      <c r="L533" s="67">
        <f>$ABR$717</f>
        <v>0</v>
      </c>
      <c r="M533" s="5" t="s">
        <v>852</v>
      </c>
      <c r="N533" s="63" t="s">
        <v>4012</v>
      </c>
      <c r="P533" s="67">
        <f>$ABR$717</f>
        <v>0</v>
      </c>
      <c r="Q533" s="5" t="s">
        <v>852</v>
      </c>
      <c r="R533" s="63" t="s">
        <v>4012</v>
      </c>
      <c r="T533" s="67">
        <f>$ABR$717</f>
        <v>0</v>
      </c>
      <c r="U533" s="5" t="s">
        <v>852</v>
      </c>
      <c r="V533" s="63" t="s">
        <v>4012</v>
      </c>
      <c r="X533" s="67">
        <f>$ABR$717</f>
        <v>0</v>
      </c>
      <c r="Y533" s="5" t="s">
        <v>852</v>
      </c>
      <c r="Z533" s="63" t="s">
        <v>4012</v>
      </c>
      <c r="AB533" s="67">
        <f>$ABR$717</f>
        <v>0</v>
      </c>
      <c r="AC533" s="5" t="s">
        <v>852</v>
      </c>
      <c r="AD533" s="63" t="s">
        <v>4012</v>
      </c>
      <c r="AF533" s="67">
        <f>$ABR$717</f>
        <v>0</v>
      </c>
      <c r="AG533" s="5" t="s">
        <v>852</v>
      </c>
      <c r="AH533" s="63" t="s">
        <v>4012</v>
      </c>
      <c r="AJ533" s="67">
        <f>$ABR$717</f>
        <v>0</v>
      </c>
      <c r="AK533" s="5" t="s">
        <v>852</v>
      </c>
      <c r="AL533" s="63" t="s">
        <v>4012</v>
      </c>
      <c r="AN533" s="67">
        <f>$ABR$717</f>
        <v>0</v>
      </c>
      <c r="AO533" s="5" t="s">
        <v>852</v>
      </c>
      <c r="AP533" s="63" t="s">
        <v>4012</v>
      </c>
      <c r="AR533" s="67">
        <f>$ABR$717</f>
        <v>0</v>
      </c>
      <c r="AS533" s="5" t="s">
        <v>852</v>
      </c>
      <c r="AT533" s="63" t="s">
        <v>4012</v>
      </c>
      <c r="AV533" s="67">
        <f>$ABR$717</f>
        <v>0</v>
      </c>
      <c r="AW533" s="81"/>
      <c r="AX533" s="81"/>
      <c r="AY533" s="81"/>
      <c r="AZ533" s="81"/>
      <c r="BA533" s="81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  <c r="JD533" s="49"/>
    </row>
    <row r="534" spans="1:264" s="3" customFormat="1" ht="15.75" customHeight="1">
      <c r="A534" s="5" t="s">
        <v>853</v>
      </c>
      <c r="B534" s="63" t="s">
        <v>2549</v>
      </c>
      <c r="D534" s="67">
        <f>$ACA$717</f>
        <v>0</v>
      </c>
      <c r="E534" s="5" t="s">
        <v>853</v>
      </c>
      <c r="F534" s="63" t="s">
        <v>2545</v>
      </c>
      <c r="H534" s="67">
        <f>$ACA$717</f>
        <v>0</v>
      </c>
      <c r="I534" s="5" t="s">
        <v>853</v>
      </c>
      <c r="J534" s="63" t="s">
        <v>2545</v>
      </c>
      <c r="L534" s="67">
        <f>$ACA$717</f>
        <v>0</v>
      </c>
      <c r="M534" s="5" t="s">
        <v>853</v>
      </c>
      <c r="N534" s="63" t="s">
        <v>2545</v>
      </c>
      <c r="P534" s="67">
        <f>$ACA$717</f>
        <v>0</v>
      </c>
      <c r="Q534" s="5" t="s">
        <v>853</v>
      </c>
      <c r="R534" s="63" t="s">
        <v>2545</v>
      </c>
      <c r="T534" s="67">
        <f>$ACA$717</f>
        <v>0</v>
      </c>
      <c r="U534" s="5" t="s">
        <v>853</v>
      </c>
      <c r="V534" s="63" t="s">
        <v>2545</v>
      </c>
      <c r="X534" s="67">
        <f>$ACA$717</f>
        <v>0</v>
      </c>
      <c r="Y534" s="5" t="s">
        <v>853</v>
      </c>
      <c r="Z534" s="63" t="s">
        <v>2545</v>
      </c>
      <c r="AB534" s="67">
        <f>$ACA$717</f>
        <v>0</v>
      </c>
      <c r="AC534" s="5" t="s">
        <v>853</v>
      </c>
      <c r="AD534" s="63" t="s">
        <v>2545</v>
      </c>
      <c r="AF534" s="67">
        <f>$ACA$717</f>
        <v>0</v>
      </c>
      <c r="AG534" s="5" t="s">
        <v>853</v>
      </c>
      <c r="AH534" s="63" t="s">
        <v>2545</v>
      </c>
      <c r="AJ534" s="67">
        <f>$ACA$717</f>
        <v>0</v>
      </c>
      <c r="AK534" s="5" t="s">
        <v>853</v>
      </c>
      <c r="AL534" s="63" t="s">
        <v>2545</v>
      </c>
      <c r="AN534" s="67">
        <f>$ACA$717</f>
        <v>0</v>
      </c>
      <c r="AO534" s="5" t="s">
        <v>853</v>
      </c>
      <c r="AP534" s="63" t="s">
        <v>2545</v>
      </c>
      <c r="AR534" s="67">
        <f>$ACA$717</f>
        <v>0</v>
      </c>
      <c r="AS534" s="5" t="s">
        <v>853</v>
      </c>
      <c r="AT534" s="63" t="s">
        <v>2545</v>
      </c>
      <c r="AV534" s="67">
        <f>$ACA$717</f>
        <v>0</v>
      </c>
      <c r="AW534" s="81"/>
      <c r="AX534" s="81"/>
      <c r="AY534" s="81"/>
      <c r="AZ534" s="81"/>
      <c r="BA534" s="81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  <c r="JD534" s="49"/>
    </row>
    <row r="535" spans="1:264" s="3" customFormat="1" ht="15.75" customHeight="1">
      <c r="A535" s="5" t="s">
        <v>854</v>
      </c>
      <c r="B535" s="63" t="s">
        <v>2547</v>
      </c>
      <c r="D535" s="67">
        <f>$ACJ$717</f>
        <v>0</v>
      </c>
      <c r="E535" s="5" t="s">
        <v>854</v>
      </c>
      <c r="F535" s="63" t="s">
        <v>703</v>
      </c>
      <c r="H535" s="67">
        <f>$ACJ$717</f>
        <v>0</v>
      </c>
      <c r="I535" s="5" t="s">
        <v>854</v>
      </c>
      <c r="J535" s="63" t="s">
        <v>703</v>
      </c>
      <c r="L535" s="67">
        <f>$ACJ$717</f>
        <v>0</v>
      </c>
      <c r="M535" s="5" t="s">
        <v>854</v>
      </c>
      <c r="N535" s="63" t="s">
        <v>703</v>
      </c>
      <c r="P535" s="67">
        <f>$ACJ$717</f>
        <v>0</v>
      </c>
      <c r="Q535" s="5" t="s">
        <v>854</v>
      </c>
      <c r="R535" s="63" t="s">
        <v>703</v>
      </c>
      <c r="T535" s="67">
        <f>$ACJ$717</f>
        <v>0</v>
      </c>
      <c r="U535" s="5" t="s">
        <v>854</v>
      </c>
      <c r="V535" s="63" t="s">
        <v>703</v>
      </c>
      <c r="X535" s="67">
        <f>$ACJ$717</f>
        <v>0</v>
      </c>
      <c r="Y535" s="5" t="s">
        <v>854</v>
      </c>
      <c r="Z535" s="63" t="s">
        <v>703</v>
      </c>
      <c r="AB535" s="67">
        <f>$ACJ$717</f>
        <v>0</v>
      </c>
      <c r="AC535" s="5" t="s">
        <v>854</v>
      </c>
      <c r="AD535" s="63" t="s">
        <v>703</v>
      </c>
      <c r="AF535" s="67">
        <f>$ACJ$717</f>
        <v>0</v>
      </c>
      <c r="AG535" s="5" t="s">
        <v>854</v>
      </c>
      <c r="AH535" s="63" t="s">
        <v>703</v>
      </c>
      <c r="AJ535" s="67">
        <f>$ACJ$717</f>
        <v>0</v>
      </c>
      <c r="AK535" s="5" t="s">
        <v>854</v>
      </c>
      <c r="AL535" s="63" t="s">
        <v>703</v>
      </c>
      <c r="AN535" s="67">
        <f>$ACJ$717</f>
        <v>0</v>
      </c>
      <c r="AO535" s="5" t="s">
        <v>854</v>
      </c>
      <c r="AP535" s="63" t="s">
        <v>703</v>
      </c>
      <c r="AR535" s="67">
        <f>$ACJ$717</f>
        <v>0</v>
      </c>
      <c r="AS535" s="5" t="s">
        <v>854</v>
      </c>
      <c r="AT535" s="63" t="s">
        <v>703</v>
      </c>
      <c r="AV535" s="67">
        <f>$ACJ$717</f>
        <v>0</v>
      </c>
      <c r="AW535" s="81"/>
      <c r="AX535" s="81"/>
      <c r="AY535" s="81"/>
      <c r="AZ535" s="81"/>
      <c r="BA535" s="81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  <c r="JD535" s="49"/>
    </row>
    <row r="536" spans="1:264" s="3" customFormat="1" ht="15.75" customHeight="1">
      <c r="A536" s="5" t="s">
        <v>855</v>
      </c>
      <c r="B536" s="63" t="s">
        <v>2550</v>
      </c>
      <c r="D536" s="67">
        <f>$ACS$717</f>
        <v>0</v>
      </c>
      <c r="E536" s="5" t="s">
        <v>855</v>
      </c>
      <c r="F536" s="63" t="s">
        <v>735</v>
      </c>
      <c r="H536" s="67">
        <f>$ACS$717</f>
        <v>0</v>
      </c>
      <c r="I536" s="5" t="s">
        <v>855</v>
      </c>
      <c r="J536" s="63" t="s">
        <v>735</v>
      </c>
      <c r="L536" s="67">
        <f>$ACS$717</f>
        <v>0</v>
      </c>
      <c r="M536" s="5" t="s">
        <v>855</v>
      </c>
      <c r="N536" s="63" t="s">
        <v>735</v>
      </c>
      <c r="P536" s="67">
        <f>$ACS$717</f>
        <v>0</v>
      </c>
      <c r="Q536" s="5" t="s">
        <v>855</v>
      </c>
      <c r="R536" s="63" t="s">
        <v>735</v>
      </c>
      <c r="T536" s="67">
        <f>$ACS$717</f>
        <v>0</v>
      </c>
      <c r="U536" s="5" t="s">
        <v>855</v>
      </c>
      <c r="V536" s="63" t="s">
        <v>735</v>
      </c>
      <c r="X536" s="67">
        <f>$ACS$717</f>
        <v>0</v>
      </c>
      <c r="Y536" s="5" t="s">
        <v>855</v>
      </c>
      <c r="Z536" s="63" t="s">
        <v>735</v>
      </c>
      <c r="AB536" s="67">
        <f>$ACS$717</f>
        <v>0</v>
      </c>
      <c r="AC536" s="5" t="s">
        <v>855</v>
      </c>
      <c r="AD536" s="63" t="s">
        <v>735</v>
      </c>
      <c r="AF536" s="67">
        <f>$ACS$717</f>
        <v>0</v>
      </c>
      <c r="AG536" s="5" t="s">
        <v>855</v>
      </c>
      <c r="AH536" s="63" t="s">
        <v>735</v>
      </c>
      <c r="AJ536" s="67">
        <f>$ACS$717</f>
        <v>0</v>
      </c>
      <c r="AK536" s="5" t="s">
        <v>855</v>
      </c>
      <c r="AL536" s="63" t="s">
        <v>735</v>
      </c>
      <c r="AN536" s="67">
        <f>$ACS$717</f>
        <v>0</v>
      </c>
      <c r="AO536" s="5" t="s">
        <v>855</v>
      </c>
      <c r="AP536" s="63" t="s">
        <v>735</v>
      </c>
      <c r="AR536" s="67">
        <f>$ACS$717</f>
        <v>0</v>
      </c>
      <c r="AS536" s="5" t="s">
        <v>855</v>
      </c>
      <c r="AT536" s="63" t="s">
        <v>735</v>
      </c>
      <c r="AV536" s="67">
        <f>$ACS$717</f>
        <v>0</v>
      </c>
      <c r="AW536" s="81"/>
      <c r="AX536" s="81"/>
      <c r="AY536" s="81"/>
      <c r="AZ536" s="81"/>
      <c r="BA536" s="81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  <c r="JD536" s="49"/>
    </row>
    <row r="537" spans="1:264" s="3" customFormat="1" ht="15.75" customHeight="1">
      <c r="A537" s="5" t="s">
        <v>856</v>
      </c>
      <c r="B537" s="63" t="s">
        <v>2557</v>
      </c>
      <c r="D537" s="67">
        <f>$ADB$717</f>
        <v>0</v>
      </c>
      <c r="E537" s="5" t="s">
        <v>856</v>
      </c>
      <c r="F537" s="63" t="s">
        <v>4007</v>
      </c>
      <c r="H537" s="67">
        <f>$ADB$717</f>
        <v>0</v>
      </c>
      <c r="I537" s="5" t="s">
        <v>856</v>
      </c>
      <c r="J537" s="63" t="s">
        <v>4007</v>
      </c>
      <c r="L537" s="67">
        <f>$ADB$717</f>
        <v>0</v>
      </c>
      <c r="M537" s="5" t="s">
        <v>856</v>
      </c>
      <c r="N537" s="63" t="s">
        <v>4007</v>
      </c>
      <c r="P537" s="67">
        <f>$ADB$717</f>
        <v>0</v>
      </c>
      <c r="Q537" s="5" t="s">
        <v>856</v>
      </c>
      <c r="R537" s="63" t="s">
        <v>4007</v>
      </c>
      <c r="T537" s="67">
        <f>$ADB$717</f>
        <v>0</v>
      </c>
      <c r="U537" s="5" t="s">
        <v>856</v>
      </c>
      <c r="V537" s="63" t="s">
        <v>4007</v>
      </c>
      <c r="X537" s="67">
        <f>$ADB$717</f>
        <v>0</v>
      </c>
      <c r="Y537" s="5" t="s">
        <v>856</v>
      </c>
      <c r="Z537" s="63" t="s">
        <v>4007</v>
      </c>
      <c r="AB537" s="67">
        <f>$ADB$717</f>
        <v>0</v>
      </c>
      <c r="AC537" s="5" t="s">
        <v>856</v>
      </c>
      <c r="AD537" s="63" t="s">
        <v>4007</v>
      </c>
      <c r="AF537" s="67">
        <f>$ADB$717</f>
        <v>0</v>
      </c>
      <c r="AG537" s="5" t="s">
        <v>856</v>
      </c>
      <c r="AH537" s="63" t="s">
        <v>4007</v>
      </c>
      <c r="AJ537" s="67">
        <f>$ADB$717</f>
        <v>0</v>
      </c>
      <c r="AK537" s="5" t="s">
        <v>856</v>
      </c>
      <c r="AL537" s="63" t="s">
        <v>4007</v>
      </c>
      <c r="AN537" s="67">
        <f>$ADB$717</f>
        <v>0</v>
      </c>
      <c r="AO537" s="5" t="s">
        <v>856</v>
      </c>
      <c r="AP537" s="63" t="s">
        <v>4007</v>
      </c>
      <c r="AR537" s="67">
        <f>$ADB$717</f>
        <v>0</v>
      </c>
      <c r="AS537" s="5" t="s">
        <v>856</v>
      </c>
      <c r="AT537" s="63" t="s">
        <v>4007</v>
      </c>
      <c r="AV537" s="67">
        <f>$ADB$717</f>
        <v>0</v>
      </c>
      <c r="AW537" s="81"/>
      <c r="AX537" s="81"/>
      <c r="AY537" s="81"/>
      <c r="AZ537" s="81"/>
      <c r="BA537" s="81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  <c r="JD537" s="49"/>
    </row>
    <row r="538" spans="1:264" s="3" customFormat="1" ht="15.75" customHeight="1">
      <c r="A538" s="5" t="s">
        <v>857</v>
      </c>
      <c r="B538" s="63" t="s">
        <v>2546</v>
      </c>
      <c r="D538" s="67">
        <f>$ADK$717</f>
        <v>0</v>
      </c>
      <c r="E538" s="5" t="s">
        <v>857</v>
      </c>
      <c r="F538" s="63" t="s">
        <v>4033</v>
      </c>
      <c r="H538" s="67">
        <f>$ADK$717</f>
        <v>0</v>
      </c>
      <c r="I538" s="5" t="s">
        <v>857</v>
      </c>
      <c r="J538" s="63" t="s">
        <v>4033</v>
      </c>
      <c r="L538" s="67">
        <f>$ADK$717</f>
        <v>0</v>
      </c>
      <c r="M538" s="5" t="s">
        <v>857</v>
      </c>
      <c r="N538" s="63" t="s">
        <v>4033</v>
      </c>
      <c r="P538" s="67">
        <f>$ADK$717</f>
        <v>0</v>
      </c>
      <c r="Q538" s="5" t="s">
        <v>857</v>
      </c>
      <c r="R538" s="63" t="s">
        <v>4033</v>
      </c>
      <c r="T538" s="67">
        <f>$ADK$717</f>
        <v>0</v>
      </c>
      <c r="U538" s="5" t="s">
        <v>857</v>
      </c>
      <c r="V538" s="63" t="s">
        <v>4033</v>
      </c>
      <c r="X538" s="67">
        <f>$ADK$717</f>
        <v>0</v>
      </c>
      <c r="Y538" s="5" t="s">
        <v>857</v>
      </c>
      <c r="Z538" s="63" t="s">
        <v>4033</v>
      </c>
      <c r="AB538" s="67">
        <f>$ADK$717</f>
        <v>0</v>
      </c>
      <c r="AC538" s="5" t="s">
        <v>857</v>
      </c>
      <c r="AD538" s="63" t="s">
        <v>4033</v>
      </c>
      <c r="AF538" s="67">
        <f>$ADK$717</f>
        <v>0</v>
      </c>
      <c r="AG538" s="5" t="s">
        <v>857</v>
      </c>
      <c r="AH538" s="63" t="s">
        <v>4033</v>
      </c>
      <c r="AJ538" s="67">
        <f>$ADK$717</f>
        <v>0</v>
      </c>
      <c r="AK538" s="5" t="s">
        <v>857</v>
      </c>
      <c r="AL538" s="63" t="s">
        <v>4033</v>
      </c>
      <c r="AN538" s="67">
        <f>$ADK$717</f>
        <v>0</v>
      </c>
      <c r="AO538" s="5" t="s">
        <v>857</v>
      </c>
      <c r="AP538" s="63" t="s">
        <v>4033</v>
      </c>
      <c r="AR538" s="67">
        <f>$ADK$717</f>
        <v>0</v>
      </c>
      <c r="AS538" s="5" t="s">
        <v>857</v>
      </c>
      <c r="AT538" s="63" t="s">
        <v>4033</v>
      </c>
      <c r="AV538" s="67">
        <f>$ADK$717</f>
        <v>0</v>
      </c>
      <c r="AW538" s="81"/>
      <c r="AX538" s="81"/>
      <c r="AY538" s="81"/>
      <c r="AZ538" s="81"/>
      <c r="BA538" s="81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  <c r="JD538" s="49"/>
    </row>
    <row r="539" spans="1:264" s="3" customFormat="1" ht="15.75" customHeight="1">
      <c r="A539" s="5" t="s">
        <v>858</v>
      </c>
      <c r="B539" s="63" t="s">
        <v>180</v>
      </c>
      <c r="D539" s="67">
        <f>$ADT$717</f>
        <v>0</v>
      </c>
      <c r="E539" s="5" t="s">
        <v>858</v>
      </c>
      <c r="F539" s="63" t="s">
        <v>154</v>
      </c>
      <c r="H539" s="67">
        <f>$ADT$717</f>
        <v>0</v>
      </c>
      <c r="I539" s="5" t="s">
        <v>858</v>
      </c>
      <c r="J539" s="63" t="s">
        <v>154</v>
      </c>
      <c r="L539" s="67">
        <f>$ADT$717</f>
        <v>0</v>
      </c>
      <c r="M539" s="5" t="s">
        <v>858</v>
      </c>
      <c r="N539" s="63" t="s">
        <v>154</v>
      </c>
      <c r="P539" s="67">
        <f>$ADT$717</f>
        <v>0</v>
      </c>
      <c r="Q539" s="5" t="s">
        <v>858</v>
      </c>
      <c r="R539" s="63" t="s">
        <v>154</v>
      </c>
      <c r="T539" s="67">
        <f>$ADT$717</f>
        <v>0</v>
      </c>
      <c r="U539" s="5" t="s">
        <v>858</v>
      </c>
      <c r="V539" s="63" t="s">
        <v>154</v>
      </c>
      <c r="X539" s="67">
        <f>$ADT$717</f>
        <v>0</v>
      </c>
      <c r="Y539" s="5" t="s">
        <v>858</v>
      </c>
      <c r="Z539" s="63" t="s">
        <v>154</v>
      </c>
      <c r="AB539" s="67">
        <f>$ADT$717</f>
        <v>0</v>
      </c>
      <c r="AC539" s="5" t="s">
        <v>858</v>
      </c>
      <c r="AD539" s="63" t="s">
        <v>154</v>
      </c>
      <c r="AF539" s="67">
        <f>$ADT$717</f>
        <v>0</v>
      </c>
      <c r="AG539" s="5" t="s">
        <v>858</v>
      </c>
      <c r="AH539" s="63" t="s">
        <v>154</v>
      </c>
      <c r="AJ539" s="67">
        <f>$ADT$717</f>
        <v>0</v>
      </c>
      <c r="AK539" s="5" t="s">
        <v>858</v>
      </c>
      <c r="AL539" s="63" t="s">
        <v>154</v>
      </c>
      <c r="AN539" s="67">
        <f>$ADT$717</f>
        <v>0</v>
      </c>
      <c r="AO539" s="5" t="s">
        <v>858</v>
      </c>
      <c r="AP539" s="63" t="s">
        <v>154</v>
      </c>
      <c r="AR539" s="67">
        <f>$ADT$717</f>
        <v>0</v>
      </c>
      <c r="AS539" s="5" t="s">
        <v>858</v>
      </c>
      <c r="AT539" s="63" t="s">
        <v>154</v>
      </c>
      <c r="AV539" s="67">
        <f>$ADT$717</f>
        <v>0</v>
      </c>
      <c r="AW539" s="81"/>
      <c r="AX539" s="81"/>
      <c r="AY539" s="81"/>
      <c r="AZ539" s="81"/>
      <c r="BA539" s="81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  <c r="JD539" s="49"/>
    </row>
    <row r="540" spans="1:264" s="3" customFormat="1" ht="15.75" customHeight="1">
      <c r="A540" s="5" t="s">
        <v>859</v>
      </c>
      <c r="B540" s="63" t="s">
        <v>2564</v>
      </c>
      <c r="D540" s="67">
        <f>$AEL$717</f>
        <v>0</v>
      </c>
      <c r="E540" s="5" t="s">
        <v>859</v>
      </c>
      <c r="F540" s="63" t="s">
        <v>2557</v>
      </c>
      <c r="H540" s="67">
        <f>$AEL$717</f>
        <v>0</v>
      </c>
      <c r="I540" s="5" t="s">
        <v>859</v>
      </c>
      <c r="J540" s="63" t="s">
        <v>2557</v>
      </c>
      <c r="L540" s="67">
        <f>$AEL$717</f>
        <v>0</v>
      </c>
      <c r="M540" s="5" t="s">
        <v>859</v>
      </c>
      <c r="N540" s="63" t="s">
        <v>2557</v>
      </c>
      <c r="P540" s="67">
        <f>$AEL$717</f>
        <v>0</v>
      </c>
      <c r="Q540" s="5" t="s">
        <v>859</v>
      </c>
      <c r="R540" s="63" t="s">
        <v>2557</v>
      </c>
      <c r="T540" s="67">
        <f>$AEL$717</f>
        <v>0</v>
      </c>
      <c r="U540" s="5" t="s">
        <v>859</v>
      </c>
      <c r="V540" s="63" t="s">
        <v>2557</v>
      </c>
      <c r="X540" s="67">
        <f>$AEL$717</f>
        <v>0</v>
      </c>
      <c r="Y540" s="5" t="s">
        <v>859</v>
      </c>
      <c r="Z540" s="63" t="s">
        <v>2557</v>
      </c>
      <c r="AB540" s="67">
        <f>$AEL$717</f>
        <v>0</v>
      </c>
      <c r="AC540" s="5" t="s">
        <v>859</v>
      </c>
      <c r="AD540" s="63" t="s">
        <v>2557</v>
      </c>
      <c r="AF540" s="67">
        <f>$AEL$717</f>
        <v>0</v>
      </c>
      <c r="AG540" s="5" t="s">
        <v>859</v>
      </c>
      <c r="AH540" s="63" t="s">
        <v>2557</v>
      </c>
      <c r="AJ540" s="67">
        <f>$AEL$717</f>
        <v>0</v>
      </c>
      <c r="AK540" s="5" t="s">
        <v>859</v>
      </c>
      <c r="AL540" s="63" t="s">
        <v>2557</v>
      </c>
      <c r="AN540" s="67">
        <f>$AEL$717</f>
        <v>0</v>
      </c>
      <c r="AO540" s="5" t="s">
        <v>859</v>
      </c>
      <c r="AP540" s="63" t="s">
        <v>2557</v>
      </c>
      <c r="AR540" s="67">
        <f>$AEL$717</f>
        <v>0</v>
      </c>
      <c r="AS540" s="5" t="s">
        <v>859</v>
      </c>
      <c r="AT540" s="63" t="s">
        <v>2557</v>
      </c>
      <c r="AV540" s="67">
        <f>$AEL$717</f>
        <v>0</v>
      </c>
      <c r="AW540" s="81"/>
      <c r="AX540" s="81"/>
      <c r="AY540" s="81"/>
      <c r="AZ540" s="81"/>
      <c r="BA540" s="81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  <c r="JD540" s="49"/>
    </row>
    <row r="541" spans="1:264" s="3" customFormat="1" ht="15.75" customHeight="1">
      <c r="A541" s="5" t="s">
        <v>860</v>
      </c>
      <c r="B541" s="63" t="s">
        <v>2544</v>
      </c>
      <c r="D541" s="67">
        <f>$AEU$717</f>
        <v>0</v>
      </c>
      <c r="E541" s="5" t="s">
        <v>860</v>
      </c>
      <c r="F541" s="63" t="s">
        <v>721</v>
      </c>
      <c r="H541" s="67">
        <f>$AEU$717</f>
        <v>0</v>
      </c>
      <c r="I541" s="5" t="s">
        <v>860</v>
      </c>
      <c r="J541" s="63" t="s">
        <v>721</v>
      </c>
      <c r="L541" s="67">
        <f>$AEU$717</f>
        <v>0</v>
      </c>
      <c r="M541" s="5" t="s">
        <v>860</v>
      </c>
      <c r="N541" s="63" t="s">
        <v>721</v>
      </c>
      <c r="P541" s="67">
        <f>$AEU$717</f>
        <v>0</v>
      </c>
      <c r="Q541" s="5" t="s">
        <v>860</v>
      </c>
      <c r="R541" s="63" t="s">
        <v>721</v>
      </c>
      <c r="T541" s="67">
        <f>$AEU$717</f>
        <v>0</v>
      </c>
      <c r="U541" s="5" t="s">
        <v>860</v>
      </c>
      <c r="V541" s="63" t="s">
        <v>721</v>
      </c>
      <c r="X541" s="67">
        <f>$AEU$717</f>
        <v>0</v>
      </c>
      <c r="Y541" s="5" t="s">
        <v>860</v>
      </c>
      <c r="Z541" s="63" t="s">
        <v>721</v>
      </c>
      <c r="AB541" s="67">
        <f>$AEU$717</f>
        <v>0</v>
      </c>
      <c r="AC541" s="5" t="s">
        <v>860</v>
      </c>
      <c r="AD541" s="63" t="s">
        <v>721</v>
      </c>
      <c r="AF541" s="67">
        <f>$AEU$717</f>
        <v>0</v>
      </c>
      <c r="AG541" s="5" t="s">
        <v>860</v>
      </c>
      <c r="AH541" s="63" t="s">
        <v>721</v>
      </c>
      <c r="AJ541" s="67">
        <f>$AEU$717</f>
        <v>0</v>
      </c>
      <c r="AK541" s="5" t="s">
        <v>860</v>
      </c>
      <c r="AL541" s="63" t="s">
        <v>721</v>
      </c>
      <c r="AN541" s="67">
        <f>$AEU$717</f>
        <v>0</v>
      </c>
      <c r="AO541" s="5" t="s">
        <v>860</v>
      </c>
      <c r="AP541" s="63" t="s">
        <v>721</v>
      </c>
      <c r="AR541" s="67">
        <f>$AEU$717</f>
        <v>0</v>
      </c>
      <c r="AS541" s="5" t="s">
        <v>860</v>
      </c>
      <c r="AT541" s="63" t="s">
        <v>721</v>
      </c>
      <c r="AV541" s="67">
        <f>$AEU$717</f>
        <v>0</v>
      </c>
      <c r="AW541" s="81"/>
      <c r="AX541" s="81"/>
      <c r="AY541" s="81"/>
      <c r="AZ541" s="81"/>
      <c r="BA541" s="81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  <c r="JD541" s="49"/>
    </row>
    <row r="542" spans="1:264" s="3" customFormat="1" ht="15.75" customHeight="1">
      <c r="A542" s="312" t="s">
        <v>861</v>
      </c>
      <c r="B542" s="63" t="s">
        <v>2567</v>
      </c>
      <c r="D542" s="67">
        <f>$AFD$717</f>
        <v>0</v>
      </c>
      <c r="E542" s="312" t="s">
        <v>861</v>
      </c>
      <c r="F542" s="63" t="s">
        <v>4022</v>
      </c>
      <c r="H542" s="67">
        <f>$AFD$717</f>
        <v>0</v>
      </c>
      <c r="I542" s="312" t="s">
        <v>861</v>
      </c>
      <c r="J542" s="63" t="s">
        <v>4022</v>
      </c>
      <c r="L542" s="67">
        <f>$AFD$717</f>
        <v>0</v>
      </c>
      <c r="M542" s="312" t="s">
        <v>861</v>
      </c>
      <c r="N542" s="63" t="s">
        <v>4022</v>
      </c>
      <c r="P542" s="67">
        <f>$AFD$717</f>
        <v>0</v>
      </c>
      <c r="Q542" s="312" t="s">
        <v>861</v>
      </c>
      <c r="R542" s="63" t="s">
        <v>4022</v>
      </c>
      <c r="T542" s="67">
        <f>$AFD$717</f>
        <v>0</v>
      </c>
      <c r="U542" s="312" t="s">
        <v>861</v>
      </c>
      <c r="V542" s="63" t="s">
        <v>4022</v>
      </c>
      <c r="X542" s="67">
        <f>$AFD$717</f>
        <v>0</v>
      </c>
      <c r="Y542" s="312" t="s">
        <v>861</v>
      </c>
      <c r="Z542" s="63" t="s">
        <v>4022</v>
      </c>
      <c r="AB542" s="67">
        <f>$AFD$717</f>
        <v>0</v>
      </c>
      <c r="AC542" s="312" t="s">
        <v>861</v>
      </c>
      <c r="AD542" s="63" t="s">
        <v>4022</v>
      </c>
      <c r="AF542" s="67">
        <f>$AFD$717</f>
        <v>0</v>
      </c>
      <c r="AG542" s="312" t="s">
        <v>861</v>
      </c>
      <c r="AH542" s="63" t="s">
        <v>4022</v>
      </c>
      <c r="AJ542" s="67">
        <f>$AFD$717</f>
        <v>0</v>
      </c>
      <c r="AK542" s="312" t="s">
        <v>861</v>
      </c>
      <c r="AL542" s="63" t="s">
        <v>4022</v>
      </c>
      <c r="AN542" s="67">
        <f>$AFD$717</f>
        <v>0</v>
      </c>
      <c r="AO542" s="312" t="s">
        <v>861</v>
      </c>
      <c r="AP542" s="63" t="s">
        <v>4022</v>
      </c>
      <c r="AR542" s="67">
        <f>$AFD$717</f>
        <v>0</v>
      </c>
      <c r="AS542" s="312" t="s">
        <v>861</v>
      </c>
      <c r="AT542" s="63" t="s">
        <v>4022</v>
      </c>
      <c r="AV542" s="67">
        <f>$AFD$717</f>
        <v>0</v>
      </c>
      <c r="AW542" s="81"/>
      <c r="AX542" s="81"/>
      <c r="AY542" s="81"/>
      <c r="AZ542" s="81"/>
      <c r="BA542" s="81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  <c r="JD542" s="49"/>
    </row>
    <row r="543" spans="1:264" s="3" customFormat="1" ht="15.75" customHeight="1">
      <c r="A543" s="312" t="s">
        <v>862</v>
      </c>
      <c r="B543" s="63" t="s">
        <v>2556</v>
      </c>
      <c r="D543" s="67">
        <f>$AFV$717</f>
        <v>0</v>
      </c>
      <c r="E543" s="312" t="s">
        <v>862</v>
      </c>
      <c r="F543" s="28" t="s">
        <v>142</v>
      </c>
      <c r="H543" s="67">
        <f>$AFV$717</f>
        <v>0</v>
      </c>
      <c r="I543" s="312" t="s">
        <v>862</v>
      </c>
      <c r="J543" s="28" t="s">
        <v>142</v>
      </c>
      <c r="L543" s="67">
        <f>$AFV$717</f>
        <v>0</v>
      </c>
      <c r="M543" s="312" t="s">
        <v>862</v>
      </c>
      <c r="N543" s="28" t="s">
        <v>142</v>
      </c>
      <c r="P543" s="67">
        <f>$AFV$717</f>
        <v>0</v>
      </c>
      <c r="Q543" s="312" t="s">
        <v>862</v>
      </c>
      <c r="R543" s="28" t="s">
        <v>142</v>
      </c>
      <c r="T543" s="67">
        <f>$AFV$717</f>
        <v>0</v>
      </c>
      <c r="U543" s="312" t="s">
        <v>862</v>
      </c>
      <c r="V543" s="28" t="s">
        <v>142</v>
      </c>
      <c r="X543" s="67">
        <f>$AFV$717</f>
        <v>0</v>
      </c>
      <c r="Y543" s="312" t="s">
        <v>862</v>
      </c>
      <c r="Z543" s="28" t="s">
        <v>142</v>
      </c>
      <c r="AB543" s="67">
        <f>$AFV$717</f>
        <v>0</v>
      </c>
      <c r="AC543" s="312" t="s">
        <v>862</v>
      </c>
      <c r="AD543" s="28" t="s">
        <v>142</v>
      </c>
      <c r="AF543" s="67">
        <f>$AFV$717</f>
        <v>0</v>
      </c>
      <c r="AG543" s="312" t="s">
        <v>862</v>
      </c>
      <c r="AH543" s="28" t="s">
        <v>142</v>
      </c>
      <c r="AJ543" s="67">
        <f>$AFV$717</f>
        <v>0</v>
      </c>
      <c r="AK543" s="312" t="s">
        <v>862</v>
      </c>
      <c r="AL543" s="28" t="s">
        <v>142</v>
      </c>
      <c r="AN543" s="67">
        <f>$AFV$717</f>
        <v>0</v>
      </c>
      <c r="AO543" s="312" t="s">
        <v>862</v>
      </c>
      <c r="AP543" s="28" t="s">
        <v>142</v>
      </c>
      <c r="AR543" s="67">
        <f>$AFV$717</f>
        <v>0</v>
      </c>
      <c r="AS543" s="312" t="s">
        <v>862</v>
      </c>
      <c r="AT543" s="28" t="s">
        <v>142</v>
      </c>
      <c r="AV543" s="67">
        <f>$AFV$717</f>
        <v>0</v>
      </c>
      <c r="AW543" s="81"/>
      <c r="AX543" s="81"/>
      <c r="AY543" s="81"/>
      <c r="AZ543" s="81"/>
      <c r="BA543" s="81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  <c r="JD543" s="49"/>
    </row>
    <row r="544" spans="1:264" s="3" customFormat="1" ht="15.75" customHeight="1">
      <c r="A544" s="312" t="s">
        <v>863</v>
      </c>
      <c r="B544" s="63" t="s">
        <v>2552</v>
      </c>
      <c r="D544" s="67">
        <f>$AGE$717</f>
        <v>0</v>
      </c>
      <c r="E544" s="312" t="s">
        <v>863</v>
      </c>
      <c r="F544" s="63" t="s">
        <v>695</v>
      </c>
      <c r="H544" s="67">
        <f>$AGE$717</f>
        <v>0</v>
      </c>
      <c r="I544" s="312" t="s">
        <v>863</v>
      </c>
      <c r="J544" s="63" t="s">
        <v>695</v>
      </c>
      <c r="L544" s="67">
        <f>$AGE$717</f>
        <v>0</v>
      </c>
      <c r="M544" s="312" t="s">
        <v>863</v>
      </c>
      <c r="N544" s="63" t="s">
        <v>695</v>
      </c>
      <c r="P544" s="67">
        <f>$AGE$717</f>
        <v>0</v>
      </c>
      <c r="Q544" s="312" t="s">
        <v>863</v>
      </c>
      <c r="R544" s="63" t="s">
        <v>695</v>
      </c>
      <c r="T544" s="67">
        <f>$AGE$717</f>
        <v>0</v>
      </c>
      <c r="U544" s="312" t="s">
        <v>863</v>
      </c>
      <c r="V544" s="63" t="s">
        <v>695</v>
      </c>
      <c r="X544" s="67">
        <f>$AGE$717</f>
        <v>0</v>
      </c>
      <c r="Y544" s="312" t="s">
        <v>863</v>
      </c>
      <c r="Z544" s="63" t="s">
        <v>695</v>
      </c>
      <c r="AB544" s="67">
        <f>$AGE$717</f>
        <v>0</v>
      </c>
      <c r="AC544" s="312" t="s">
        <v>863</v>
      </c>
      <c r="AD544" s="63" t="s">
        <v>695</v>
      </c>
      <c r="AF544" s="67">
        <f>$AGE$717</f>
        <v>0</v>
      </c>
      <c r="AG544" s="312" t="s">
        <v>863</v>
      </c>
      <c r="AH544" s="63" t="s">
        <v>695</v>
      </c>
      <c r="AJ544" s="67">
        <f>$AGE$717</f>
        <v>0</v>
      </c>
      <c r="AK544" s="312" t="s">
        <v>863</v>
      </c>
      <c r="AL544" s="63" t="s">
        <v>695</v>
      </c>
      <c r="AN544" s="67">
        <f>$AGE$717</f>
        <v>0</v>
      </c>
      <c r="AO544" s="312" t="s">
        <v>863</v>
      </c>
      <c r="AP544" s="63" t="s">
        <v>695</v>
      </c>
      <c r="AR544" s="67">
        <f>$AGE$717</f>
        <v>0</v>
      </c>
      <c r="AS544" s="312" t="s">
        <v>863</v>
      </c>
      <c r="AT544" s="63" t="s">
        <v>695</v>
      </c>
      <c r="AV544" s="67">
        <f>$AGE$717</f>
        <v>0</v>
      </c>
      <c r="AW544" s="81"/>
      <c r="AX544" s="81"/>
      <c r="AY544" s="81"/>
      <c r="AZ544" s="81"/>
      <c r="BA544" s="81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  <c r="JD544" s="49"/>
    </row>
    <row r="545" spans="1:264" s="3" customFormat="1" ht="15.75" customHeight="1">
      <c r="A545" s="312" t="s">
        <v>864</v>
      </c>
      <c r="B545" s="63" t="s">
        <v>2545</v>
      </c>
      <c r="D545" s="67">
        <f>$AGN$717</f>
        <v>0</v>
      </c>
      <c r="E545" s="312" t="s">
        <v>864</v>
      </c>
      <c r="F545" s="218" t="s">
        <v>1566</v>
      </c>
      <c r="H545" s="67">
        <f>$AGN$717</f>
        <v>0</v>
      </c>
      <c r="I545" s="312" t="s">
        <v>864</v>
      </c>
      <c r="J545" s="218" t="s">
        <v>1566</v>
      </c>
      <c r="L545" s="67">
        <f>$AGN$717</f>
        <v>0</v>
      </c>
      <c r="M545" s="312" t="s">
        <v>864</v>
      </c>
      <c r="N545" s="218" t="s">
        <v>1566</v>
      </c>
      <c r="P545" s="67">
        <f>$AGN$717</f>
        <v>0</v>
      </c>
      <c r="Q545" s="312" t="s">
        <v>864</v>
      </c>
      <c r="R545" s="218" t="s">
        <v>1566</v>
      </c>
      <c r="T545" s="67">
        <f>$AGN$717</f>
        <v>0</v>
      </c>
      <c r="U545" s="312" t="s">
        <v>864</v>
      </c>
      <c r="V545" s="218" t="s">
        <v>1566</v>
      </c>
      <c r="X545" s="67">
        <f>$AGN$717</f>
        <v>0</v>
      </c>
      <c r="Y545" s="312" t="s">
        <v>864</v>
      </c>
      <c r="Z545" s="218" t="s">
        <v>1566</v>
      </c>
      <c r="AB545" s="67">
        <f>$AGN$717</f>
        <v>0</v>
      </c>
      <c r="AC545" s="312" t="s">
        <v>864</v>
      </c>
      <c r="AD545" s="218" t="s">
        <v>1566</v>
      </c>
      <c r="AF545" s="67">
        <f>$AGN$717</f>
        <v>0</v>
      </c>
      <c r="AG545" s="312" t="s">
        <v>864</v>
      </c>
      <c r="AH545" s="218" t="s">
        <v>1566</v>
      </c>
      <c r="AJ545" s="67">
        <f>$AGN$717</f>
        <v>0</v>
      </c>
      <c r="AK545" s="312" t="s">
        <v>864</v>
      </c>
      <c r="AL545" s="218" t="s">
        <v>1566</v>
      </c>
      <c r="AN545" s="67">
        <f>$AGN$717</f>
        <v>0</v>
      </c>
      <c r="AO545" s="312" t="s">
        <v>864</v>
      </c>
      <c r="AP545" s="218" t="s">
        <v>1566</v>
      </c>
      <c r="AR545" s="67">
        <f>$AGN$717</f>
        <v>0</v>
      </c>
      <c r="AS545" s="312" t="s">
        <v>864</v>
      </c>
      <c r="AT545" s="218" t="s">
        <v>1566</v>
      </c>
      <c r="AV545" s="67">
        <f>$AGN$717</f>
        <v>0</v>
      </c>
      <c r="AW545" s="81"/>
      <c r="AX545" s="81"/>
      <c r="AY545" s="81"/>
      <c r="AZ545" s="81"/>
      <c r="BA545" s="81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  <c r="JD545" s="49"/>
    </row>
    <row r="546" spans="1:264" s="3" customFormat="1" ht="15.75" customHeight="1">
      <c r="A546" s="312" t="s">
        <v>865</v>
      </c>
      <c r="B546" s="63" t="s">
        <v>2543</v>
      </c>
      <c r="D546" s="67">
        <f>$AGW$717</f>
        <v>0</v>
      </c>
      <c r="E546" s="312" t="s">
        <v>865</v>
      </c>
      <c r="F546" s="63" t="s">
        <v>2566</v>
      </c>
      <c r="H546" s="67">
        <f>$AGW$717</f>
        <v>0</v>
      </c>
      <c r="I546" s="312" t="s">
        <v>865</v>
      </c>
      <c r="J546" s="63" t="s">
        <v>2566</v>
      </c>
      <c r="L546" s="67">
        <f>$AGW$717</f>
        <v>0</v>
      </c>
      <c r="M546" s="312" t="s">
        <v>865</v>
      </c>
      <c r="N546" s="63" t="s">
        <v>2566</v>
      </c>
      <c r="P546" s="67">
        <f>$AGW$717</f>
        <v>0</v>
      </c>
      <c r="Q546" s="312" t="s">
        <v>865</v>
      </c>
      <c r="R546" s="63" t="s">
        <v>2566</v>
      </c>
      <c r="T546" s="67">
        <f>$AGW$717</f>
        <v>0</v>
      </c>
      <c r="U546" s="312" t="s">
        <v>865</v>
      </c>
      <c r="V546" s="63" t="s">
        <v>2566</v>
      </c>
      <c r="X546" s="67">
        <f>$AGW$717</f>
        <v>0</v>
      </c>
      <c r="Y546" s="312" t="s">
        <v>865</v>
      </c>
      <c r="Z546" s="63" t="s">
        <v>2566</v>
      </c>
      <c r="AB546" s="67">
        <f>$AGW$717</f>
        <v>0</v>
      </c>
      <c r="AC546" s="312" t="s">
        <v>865</v>
      </c>
      <c r="AD546" s="63" t="s">
        <v>2566</v>
      </c>
      <c r="AF546" s="67">
        <f>$AGW$717</f>
        <v>0</v>
      </c>
      <c r="AG546" s="312" t="s">
        <v>865</v>
      </c>
      <c r="AH546" s="63" t="s">
        <v>2566</v>
      </c>
      <c r="AJ546" s="67">
        <f>$AGW$717</f>
        <v>0</v>
      </c>
      <c r="AK546" s="312" t="s">
        <v>865</v>
      </c>
      <c r="AL546" s="63" t="s">
        <v>2566</v>
      </c>
      <c r="AN546" s="67">
        <f>$AGW$717</f>
        <v>0</v>
      </c>
      <c r="AO546" s="312" t="s">
        <v>865</v>
      </c>
      <c r="AP546" s="63" t="s">
        <v>2566</v>
      </c>
      <c r="AR546" s="67">
        <f>$AGW$717</f>
        <v>0</v>
      </c>
      <c r="AS546" s="312" t="s">
        <v>865</v>
      </c>
      <c r="AT546" s="63" t="s">
        <v>2566</v>
      </c>
      <c r="AV546" s="67">
        <f>$AGW$717</f>
        <v>0</v>
      </c>
      <c r="AW546" s="81"/>
      <c r="AX546" s="81"/>
      <c r="AY546" s="81"/>
      <c r="AZ546" s="81"/>
      <c r="BA546" s="81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  <c r="JD546" s="49"/>
    </row>
    <row r="547" spans="1:264" s="3" customFormat="1" ht="15.75" customHeight="1">
      <c r="A547" s="312" t="s">
        <v>866</v>
      </c>
      <c r="B547" s="63" t="s">
        <v>2548</v>
      </c>
      <c r="D547" s="67">
        <f>$AHO$717</f>
        <v>0</v>
      </c>
      <c r="E547" s="312" t="s">
        <v>866</v>
      </c>
      <c r="F547" s="63" t="s">
        <v>736</v>
      </c>
      <c r="H547" s="67">
        <f>$AHO$717</f>
        <v>0</v>
      </c>
      <c r="I547" s="312" t="s">
        <v>866</v>
      </c>
      <c r="J547" s="63" t="s">
        <v>736</v>
      </c>
      <c r="L547" s="67">
        <f>$AHO$717</f>
        <v>0</v>
      </c>
      <c r="M547" s="312" t="s">
        <v>866</v>
      </c>
      <c r="N547" s="63" t="s">
        <v>736</v>
      </c>
      <c r="P547" s="67">
        <f>$AHO$717</f>
        <v>0</v>
      </c>
      <c r="Q547" s="312" t="s">
        <v>866</v>
      </c>
      <c r="R547" s="63" t="s">
        <v>736</v>
      </c>
      <c r="T547" s="67">
        <f>$AHO$717</f>
        <v>0</v>
      </c>
      <c r="U547" s="312" t="s">
        <v>866</v>
      </c>
      <c r="V547" s="63" t="s">
        <v>736</v>
      </c>
      <c r="X547" s="67">
        <f>$AHO$717</f>
        <v>0</v>
      </c>
      <c r="Y547" s="312" t="s">
        <v>866</v>
      </c>
      <c r="Z547" s="63" t="s">
        <v>736</v>
      </c>
      <c r="AB547" s="67">
        <f>$AHO$717</f>
        <v>0</v>
      </c>
      <c r="AC547" s="312" t="s">
        <v>866</v>
      </c>
      <c r="AD547" s="63" t="s">
        <v>736</v>
      </c>
      <c r="AF547" s="67">
        <f>$AHO$717</f>
        <v>0</v>
      </c>
      <c r="AG547" s="312" t="s">
        <v>866</v>
      </c>
      <c r="AH547" s="63" t="s">
        <v>736</v>
      </c>
      <c r="AJ547" s="67">
        <f>$AHO$717</f>
        <v>0</v>
      </c>
      <c r="AK547" s="312" t="s">
        <v>866</v>
      </c>
      <c r="AL547" s="63" t="s">
        <v>736</v>
      </c>
      <c r="AN547" s="67">
        <f>$AHO$717</f>
        <v>0</v>
      </c>
      <c r="AO547" s="312" t="s">
        <v>866</v>
      </c>
      <c r="AP547" s="63" t="s">
        <v>736</v>
      </c>
      <c r="AR547" s="67">
        <f>$AHO$717</f>
        <v>0</v>
      </c>
      <c r="AS547" s="312" t="s">
        <v>866</v>
      </c>
      <c r="AT547" s="63" t="s">
        <v>736</v>
      </c>
      <c r="AV547" s="67">
        <f>$AHO$717</f>
        <v>0</v>
      </c>
      <c r="AW547" s="81"/>
      <c r="AX547" s="81"/>
      <c r="AY547" s="81"/>
      <c r="AZ547" s="81"/>
      <c r="BA547" s="81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  <c r="JD547" s="49"/>
    </row>
    <row r="548" spans="1:264" s="3" customFormat="1" ht="15.75" customHeight="1">
      <c r="A548" s="312" t="s">
        <v>867</v>
      </c>
      <c r="B548" s="63" t="s">
        <v>2558</v>
      </c>
      <c r="D548" s="67">
        <f>$AHX$717</f>
        <v>0</v>
      </c>
      <c r="E548" s="312" t="s">
        <v>867</v>
      </c>
      <c r="F548" s="63" t="s">
        <v>4023</v>
      </c>
      <c r="H548" s="67">
        <f>$AHX$717</f>
        <v>0</v>
      </c>
      <c r="I548" s="312" t="s">
        <v>867</v>
      </c>
      <c r="J548" s="63" t="s">
        <v>4023</v>
      </c>
      <c r="L548" s="67">
        <f>$AHX$717</f>
        <v>0</v>
      </c>
      <c r="M548" s="312" t="s">
        <v>867</v>
      </c>
      <c r="N548" s="63" t="s">
        <v>4023</v>
      </c>
      <c r="P548" s="67">
        <f>$AHX$717</f>
        <v>0</v>
      </c>
      <c r="Q548" s="312" t="s">
        <v>867</v>
      </c>
      <c r="R548" s="63" t="s">
        <v>4023</v>
      </c>
      <c r="T548" s="67">
        <f>$AHX$717</f>
        <v>0</v>
      </c>
      <c r="U548" s="312" t="s">
        <v>867</v>
      </c>
      <c r="V548" s="63" t="s">
        <v>4023</v>
      </c>
      <c r="X548" s="67">
        <f>$AHX$717</f>
        <v>0</v>
      </c>
      <c r="Y548" s="312" t="s">
        <v>867</v>
      </c>
      <c r="Z548" s="63" t="s">
        <v>4023</v>
      </c>
      <c r="AB548" s="67">
        <f>$AHX$717</f>
        <v>0</v>
      </c>
      <c r="AC548" s="312" t="s">
        <v>867</v>
      </c>
      <c r="AD548" s="63" t="s">
        <v>4023</v>
      </c>
      <c r="AF548" s="67">
        <f>$AHX$717</f>
        <v>0</v>
      </c>
      <c r="AG548" s="312" t="s">
        <v>867</v>
      </c>
      <c r="AH548" s="63" t="s">
        <v>4023</v>
      </c>
      <c r="AJ548" s="67">
        <f>$AHX$717</f>
        <v>0</v>
      </c>
      <c r="AK548" s="312" t="s">
        <v>867</v>
      </c>
      <c r="AL548" s="63" t="s">
        <v>4023</v>
      </c>
      <c r="AN548" s="67">
        <f>$AHX$717</f>
        <v>0</v>
      </c>
      <c r="AO548" s="312" t="s">
        <v>867</v>
      </c>
      <c r="AP548" s="63" t="s">
        <v>4023</v>
      </c>
      <c r="AR548" s="67">
        <f>$AHX$717</f>
        <v>0</v>
      </c>
      <c r="AS548" s="312" t="s">
        <v>867</v>
      </c>
      <c r="AT548" s="63" t="s">
        <v>4023</v>
      </c>
      <c r="AV548" s="67">
        <f>$AHX$717</f>
        <v>0</v>
      </c>
      <c r="AW548" s="81"/>
      <c r="AX548" s="81"/>
      <c r="AY548" s="81"/>
      <c r="AZ548" s="81"/>
      <c r="BA548" s="81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JD548" s="49"/>
    </row>
    <row r="549" spans="1:264" s="3" customFormat="1" ht="15.75" customHeight="1">
      <c r="A549" s="312" t="s">
        <v>868</v>
      </c>
      <c r="B549" s="63" t="s">
        <v>2553</v>
      </c>
      <c r="D549" s="67">
        <f>$AIP$717</f>
        <v>0</v>
      </c>
      <c r="E549" s="312" t="s">
        <v>868</v>
      </c>
      <c r="F549" s="273" t="s">
        <v>1924</v>
      </c>
      <c r="H549" s="67">
        <f>$AIP$717</f>
        <v>0</v>
      </c>
      <c r="I549" s="312" t="s">
        <v>868</v>
      </c>
      <c r="J549" s="273" t="s">
        <v>1924</v>
      </c>
      <c r="L549" s="67">
        <f>$AIP$717</f>
        <v>0</v>
      </c>
      <c r="M549" s="312" t="s">
        <v>868</v>
      </c>
      <c r="N549" s="273" t="s">
        <v>1924</v>
      </c>
      <c r="P549" s="67">
        <f>$AIP$717</f>
        <v>0</v>
      </c>
      <c r="Q549" s="312" t="s">
        <v>868</v>
      </c>
      <c r="R549" s="273" t="s">
        <v>1924</v>
      </c>
      <c r="T549" s="67">
        <f>$AIP$717</f>
        <v>0</v>
      </c>
      <c r="U549" s="312" t="s">
        <v>868</v>
      </c>
      <c r="V549" s="273" t="s">
        <v>1924</v>
      </c>
      <c r="X549" s="67">
        <f>$AIP$717</f>
        <v>0</v>
      </c>
      <c r="Y549" s="312" t="s">
        <v>868</v>
      </c>
      <c r="Z549" s="273" t="s">
        <v>1924</v>
      </c>
      <c r="AB549" s="67">
        <f>$AIP$717</f>
        <v>0</v>
      </c>
      <c r="AC549" s="312" t="s">
        <v>868</v>
      </c>
      <c r="AD549" s="273" t="s">
        <v>1924</v>
      </c>
      <c r="AF549" s="67">
        <f>$AIP$717</f>
        <v>0</v>
      </c>
      <c r="AG549" s="312" t="s">
        <v>868</v>
      </c>
      <c r="AH549" s="273" t="s">
        <v>1924</v>
      </c>
      <c r="AJ549" s="67">
        <f>$AIP$717</f>
        <v>0</v>
      </c>
      <c r="AK549" s="312" t="s">
        <v>868</v>
      </c>
      <c r="AL549" s="273" t="s">
        <v>1924</v>
      </c>
      <c r="AN549" s="67">
        <f>$AIP$717</f>
        <v>0</v>
      </c>
      <c r="AO549" s="312" t="s">
        <v>868</v>
      </c>
      <c r="AP549" s="273" t="s">
        <v>1924</v>
      </c>
      <c r="AR549" s="67">
        <f>$AIP$717</f>
        <v>0</v>
      </c>
      <c r="AS549" s="312" t="s">
        <v>868</v>
      </c>
      <c r="AT549" s="273" t="s">
        <v>1924</v>
      </c>
      <c r="AV549" s="67">
        <f>$AIP$717</f>
        <v>0</v>
      </c>
      <c r="AW549" s="81"/>
      <c r="AX549" s="81"/>
      <c r="AY549" s="81"/>
      <c r="AZ549" s="81"/>
      <c r="BA549" s="81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JD549" s="49"/>
    </row>
    <row r="550" spans="1:264" s="3" customFormat="1" ht="15.75" customHeight="1">
      <c r="A550" s="312" t="s">
        <v>869</v>
      </c>
      <c r="B550" s="63" t="s">
        <v>2551</v>
      </c>
      <c r="D550" s="67">
        <f>$AIY$717</f>
        <v>0</v>
      </c>
      <c r="E550" s="312" t="s">
        <v>869</v>
      </c>
      <c r="F550" s="63" t="s">
        <v>706</v>
      </c>
      <c r="H550" s="67">
        <f>$AIY$717</f>
        <v>0</v>
      </c>
      <c r="I550" s="312" t="s">
        <v>869</v>
      </c>
      <c r="J550" s="63" t="s">
        <v>706</v>
      </c>
      <c r="L550" s="67">
        <f>$AIY$717</f>
        <v>0</v>
      </c>
      <c r="M550" s="312" t="s">
        <v>869</v>
      </c>
      <c r="N550" s="63" t="s">
        <v>706</v>
      </c>
      <c r="P550" s="67">
        <f>$AIY$717</f>
        <v>0</v>
      </c>
      <c r="Q550" s="312" t="s">
        <v>869</v>
      </c>
      <c r="R550" s="63" t="s">
        <v>706</v>
      </c>
      <c r="T550" s="67">
        <f>$AIY$717</f>
        <v>0</v>
      </c>
      <c r="U550" s="312" t="s">
        <v>869</v>
      </c>
      <c r="V550" s="63" t="s">
        <v>706</v>
      </c>
      <c r="X550" s="67">
        <f>$AIY$717</f>
        <v>0</v>
      </c>
      <c r="Y550" s="312" t="s">
        <v>869</v>
      </c>
      <c r="Z550" s="63" t="s">
        <v>706</v>
      </c>
      <c r="AB550" s="67">
        <f>$AIY$717</f>
        <v>0</v>
      </c>
      <c r="AC550" s="312" t="s">
        <v>869</v>
      </c>
      <c r="AD550" s="63" t="s">
        <v>706</v>
      </c>
      <c r="AF550" s="67">
        <f>$AIY$717</f>
        <v>0</v>
      </c>
      <c r="AG550" s="312" t="s">
        <v>869</v>
      </c>
      <c r="AH550" s="63" t="s">
        <v>706</v>
      </c>
      <c r="AJ550" s="67">
        <f>$AIY$717</f>
        <v>0</v>
      </c>
      <c r="AK550" s="312" t="s">
        <v>869</v>
      </c>
      <c r="AL550" s="63" t="s">
        <v>706</v>
      </c>
      <c r="AN550" s="67">
        <f>$AIY$717</f>
        <v>0</v>
      </c>
      <c r="AO550" s="312" t="s">
        <v>869</v>
      </c>
      <c r="AP550" s="63" t="s">
        <v>706</v>
      </c>
      <c r="AR550" s="67">
        <f>$AIY$717</f>
        <v>0</v>
      </c>
      <c r="AS550" s="312" t="s">
        <v>869</v>
      </c>
      <c r="AT550" s="63" t="s">
        <v>706</v>
      </c>
      <c r="AV550" s="67">
        <f>$AIY$717</f>
        <v>0</v>
      </c>
      <c r="AW550" s="81"/>
      <c r="AX550" s="81"/>
      <c r="AY550" s="81"/>
      <c r="AZ550" s="81"/>
      <c r="BA550" s="81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  <c r="JD550" s="49"/>
    </row>
    <row r="551" spans="1:264" s="3" customFormat="1" ht="15.75" customHeight="1">
      <c r="A551" s="312" t="s">
        <v>870</v>
      </c>
      <c r="B551" s="63" t="s">
        <v>2541</v>
      </c>
      <c r="D551" s="67">
        <f>$AKI$717</f>
        <v>0</v>
      </c>
      <c r="E551" s="312" t="s">
        <v>870</v>
      </c>
      <c r="F551" s="63" t="s">
        <v>705</v>
      </c>
      <c r="H551" s="67">
        <f>$AKI$717</f>
        <v>0</v>
      </c>
      <c r="I551" s="312" t="s">
        <v>870</v>
      </c>
      <c r="J551" s="63" t="s">
        <v>705</v>
      </c>
      <c r="L551" s="67">
        <f>$AKI$717</f>
        <v>0</v>
      </c>
      <c r="M551" s="312" t="s">
        <v>870</v>
      </c>
      <c r="N551" s="63" t="s">
        <v>705</v>
      </c>
      <c r="P551" s="67">
        <f>$AKI$717</f>
        <v>0</v>
      </c>
      <c r="Q551" s="312" t="s">
        <v>870</v>
      </c>
      <c r="R551" s="63" t="s">
        <v>705</v>
      </c>
      <c r="T551" s="67">
        <f>$AKI$717</f>
        <v>0</v>
      </c>
      <c r="U551" s="312" t="s">
        <v>870</v>
      </c>
      <c r="V551" s="63" t="s">
        <v>705</v>
      </c>
      <c r="X551" s="67">
        <f>$AKI$717</f>
        <v>0</v>
      </c>
      <c r="Y551" s="312" t="s">
        <v>870</v>
      </c>
      <c r="Z551" s="63" t="s">
        <v>705</v>
      </c>
      <c r="AB551" s="67">
        <f>$AKI$717</f>
        <v>0</v>
      </c>
      <c r="AC551" s="312" t="s">
        <v>870</v>
      </c>
      <c r="AD551" s="63" t="s">
        <v>705</v>
      </c>
      <c r="AF551" s="67">
        <f>$AKI$717</f>
        <v>0</v>
      </c>
      <c r="AG551" s="312" t="s">
        <v>870</v>
      </c>
      <c r="AH551" s="63" t="s">
        <v>705</v>
      </c>
      <c r="AJ551" s="67">
        <f>$AKI$717</f>
        <v>0</v>
      </c>
      <c r="AK551" s="312" t="s">
        <v>870</v>
      </c>
      <c r="AL551" s="63" t="s">
        <v>705</v>
      </c>
      <c r="AN551" s="67">
        <f>$AKI$717</f>
        <v>0</v>
      </c>
      <c r="AO551" s="312" t="s">
        <v>870</v>
      </c>
      <c r="AP551" s="63" t="s">
        <v>705</v>
      </c>
      <c r="AR551" s="67">
        <f>$AKI$717</f>
        <v>0</v>
      </c>
      <c r="AS551" s="312" t="s">
        <v>870</v>
      </c>
      <c r="AT551" s="63" t="s">
        <v>705</v>
      </c>
      <c r="AV551" s="67">
        <f>$AKI$717</f>
        <v>0</v>
      </c>
      <c r="AW551" s="81"/>
      <c r="AX551" s="81"/>
      <c r="AY551" s="81"/>
      <c r="AZ551" s="81"/>
      <c r="BA551" s="81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JD551" s="49"/>
    </row>
    <row r="552" spans="1:264" s="3" customFormat="1" ht="15.75" customHeight="1">
      <c r="A552" s="312" t="s">
        <v>871</v>
      </c>
      <c r="B552" s="63" t="s">
        <v>4006</v>
      </c>
      <c r="D552" s="67">
        <f>$APW$717</f>
        <v>0</v>
      </c>
      <c r="E552" s="312" t="s">
        <v>871</v>
      </c>
      <c r="F552" s="273" t="s">
        <v>2003</v>
      </c>
      <c r="H552" s="67">
        <f>$APW$717</f>
        <v>0</v>
      </c>
      <c r="I552" s="312" t="s">
        <v>871</v>
      </c>
      <c r="J552" s="273" t="s">
        <v>2003</v>
      </c>
      <c r="L552" s="67">
        <f>$APW$717</f>
        <v>0</v>
      </c>
      <c r="M552" s="312" t="s">
        <v>871</v>
      </c>
      <c r="N552" s="273" t="s">
        <v>2003</v>
      </c>
      <c r="P552" s="67">
        <f>$APW$717</f>
        <v>0</v>
      </c>
      <c r="Q552" s="312" t="s">
        <v>871</v>
      </c>
      <c r="R552" s="273" t="s">
        <v>2003</v>
      </c>
      <c r="T552" s="67">
        <f>$APW$717</f>
        <v>0</v>
      </c>
      <c r="U552" s="312" t="s">
        <v>871</v>
      </c>
      <c r="V552" s="273" t="s">
        <v>2003</v>
      </c>
      <c r="X552" s="67">
        <f>$APW$717</f>
        <v>0</v>
      </c>
      <c r="Y552" s="312" t="s">
        <v>871</v>
      </c>
      <c r="Z552" s="273" t="s">
        <v>2003</v>
      </c>
      <c r="AB552" s="67">
        <f>$APW$717</f>
        <v>0</v>
      </c>
      <c r="AC552" s="312" t="s">
        <v>871</v>
      </c>
      <c r="AD552" s="273" t="s">
        <v>2003</v>
      </c>
      <c r="AF552" s="67">
        <f>$APW$717</f>
        <v>0</v>
      </c>
      <c r="AG552" s="312" t="s">
        <v>871</v>
      </c>
      <c r="AH552" s="273" t="s">
        <v>2003</v>
      </c>
      <c r="AJ552" s="67">
        <f>$APW$717</f>
        <v>0</v>
      </c>
      <c r="AK552" s="312" t="s">
        <v>871</v>
      </c>
      <c r="AL552" s="273" t="s">
        <v>2003</v>
      </c>
      <c r="AN552" s="67">
        <f>$APW$717</f>
        <v>0</v>
      </c>
      <c r="AO552" s="312" t="s">
        <v>871</v>
      </c>
      <c r="AP552" s="273" t="s">
        <v>2003</v>
      </c>
      <c r="AR552" s="67">
        <f>$APW$717</f>
        <v>0</v>
      </c>
      <c r="AS552" s="312" t="s">
        <v>871</v>
      </c>
      <c r="AT552" s="273" t="s">
        <v>2003</v>
      </c>
      <c r="AV552" s="67">
        <f>$APW$717</f>
        <v>0</v>
      </c>
      <c r="AW552" s="81"/>
      <c r="AX552" s="81"/>
      <c r="AY552" s="81"/>
      <c r="AZ552" s="81"/>
      <c r="BA552" s="81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JD552" s="49"/>
    </row>
    <row r="553" spans="1:264" s="3" customFormat="1" ht="15.75" customHeight="1">
      <c r="A553" s="312" t="s">
        <v>872</v>
      </c>
      <c r="B553" s="63" t="s">
        <v>4007</v>
      </c>
      <c r="D553" s="67">
        <f>$AQF$717</f>
        <v>0</v>
      </c>
      <c r="E553" s="312" t="s">
        <v>872</v>
      </c>
      <c r="F553" s="63" t="s">
        <v>2552</v>
      </c>
      <c r="H553" s="67">
        <f>$AQF$717</f>
        <v>0</v>
      </c>
      <c r="I553" s="312" t="s">
        <v>872</v>
      </c>
      <c r="J553" s="63" t="s">
        <v>2552</v>
      </c>
      <c r="L553" s="67">
        <f>$AQF$717</f>
        <v>0</v>
      </c>
      <c r="M553" s="312" t="s">
        <v>872</v>
      </c>
      <c r="N553" s="63" t="s">
        <v>2552</v>
      </c>
      <c r="P553" s="67">
        <f>$AQF$717</f>
        <v>0</v>
      </c>
      <c r="Q553" s="312" t="s">
        <v>872</v>
      </c>
      <c r="R553" s="63" t="s">
        <v>2552</v>
      </c>
      <c r="T553" s="67">
        <f>$AQF$717</f>
        <v>0</v>
      </c>
      <c r="U553" s="312" t="s">
        <v>872</v>
      </c>
      <c r="V553" s="63" t="s">
        <v>2552</v>
      </c>
      <c r="X553" s="67">
        <f>$AQF$717</f>
        <v>0</v>
      </c>
      <c r="Y553" s="312" t="s">
        <v>872</v>
      </c>
      <c r="Z553" s="63" t="s">
        <v>2552</v>
      </c>
      <c r="AB553" s="67">
        <f>$AQF$717</f>
        <v>0</v>
      </c>
      <c r="AC553" s="312" t="s">
        <v>872</v>
      </c>
      <c r="AD553" s="63" t="s">
        <v>2552</v>
      </c>
      <c r="AF553" s="67">
        <f>$AQF$717</f>
        <v>0</v>
      </c>
      <c r="AG553" s="312" t="s">
        <v>872</v>
      </c>
      <c r="AH553" s="63" t="s">
        <v>2552</v>
      </c>
      <c r="AJ553" s="67">
        <f>$AQF$717</f>
        <v>0</v>
      </c>
      <c r="AK553" s="312" t="s">
        <v>872</v>
      </c>
      <c r="AL553" s="63" t="s">
        <v>2552</v>
      </c>
      <c r="AN553" s="67">
        <f>$AQF$717</f>
        <v>0</v>
      </c>
      <c r="AO553" s="312" t="s">
        <v>872</v>
      </c>
      <c r="AP553" s="63" t="s">
        <v>2552</v>
      </c>
      <c r="AR553" s="67">
        <f>$AQF$717</f>
        <v>0</v>
      </c>
      <c r="AS553" s="312" t="s">
        <v>872</v>
      </c>
      <c r="AT553" s="63" t="s">
        <v>2552</v>
      </c>
      <c r="AV553" s="67">
        <f>$AQF$717</f>
        <v>0</v>
      </c>
      <c r="AW553" s="81"/>
      <c r="AX553" s="81"/>
      <c r="AY553" s="81"/>
      <c r="AZ553" s="81"/>
      <c r="BA553" s="81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JD553" s="49"/>
    </row>
    <row r="554" spans="1:264" s="3" customFormat="1" ht="15.75" customHeight="1">
      <c r="A554" s="312" t="s">
        <v>873</v>
      </c>
      <c r="B554" s="63" t="s">
        <v>4008</v>
      </c>
      <c r="D554" s="67">
        <f>$AQO$717</f>
        <v>0</v>
      </c>
      <c r="E554" s="312" t="s">
        <v>873</v>
      </c>
      <c r="F554" s="63" t="s">
        <v>690</v>
      </c>
      <c r="H554" s="67">
        <f>$AQO$717</f>
        <v>0</v>
      </c>
      <c r="I554" s="312" t="s">
        <v>873</v>
      </c>
      <c r="J554" s="63" t="s">
        <v>690</v>
      </c>
      <c r="L554" s="67">
        <f>$AQO$717</f>
        <v>0</v>
      </c>
      <c r="M554" s="312" t="s">
        <v>873</v>
      </c>
      <c r="N554" s="63" t="s">
        <v>690</v>
      </c>
      <c r="P554" s="67">
        <f>$AQO$717</f>
        <v>0</v>
      </c>
      <c r="Q554" s="312" t="s">
        <v>873</v>
      </c>
      <c r="R554" s="63" t="s">
        <v>690</v>
      </c>
      <c r="T554" s="67">
        <f>$AQO$717</f>
        <v>0</v>
      </c>
      <c r="U554" s="312" t="s">
        <v>873</v>
      </c>
      <c r="V554" s="63" t="s">
        <v>690</v>
      </c>
      <c r="X554" s="67">
        <f>$AQO$717</f>
        <v>0</v>
      </c>
      <c r="Y554" s="312" t="s">
        <v>873</v>
      </c>
      <c r="Z554" s="63" t="s">
        <v>690</v>
      </c>
      <c r="AB554" s="67">
        <f>$AQO$717</f>
        <v>0</v>
      </c>
      <c r="AC554" s="312" t="s">
        <v>873</v>
      </c>
      <c r="AD554" s="63" t="s">
        <v>690</v>
      </c>
      <c r="AF554" s="67">
        <f>$AQO$717</f>
        <v>0</v>
      </c>
      <c r="AG554" s="312" t="s">
        <v>873</v>
      </c>
      <c r="AH554" s="63" t="s">
        <v>690</v>
      </c>
      <c r="AJ554" s="67">
        <f>$AQO$717</f>
        <v>0</v>
      </c>
      <c r="AK554" s="312" t="s">
        <v>873</v>
      </c>
      <c r="AL554" s="63" t="s">
        <v>690</v>
      </c>
      <c r="AN554" s="67">
        <f>$AQO$717</f>
        <v>0</v>
      </c>
      <c r="AO554" s="312" t="s">
        <v>873</v>
      </c>
      <c r="AP554" s="63" t="s">
        <v>690</v>
      </c>
      <c r="AR554" s="67">
        <f>$AQO$717</f>
        <v>0</v>
      </c>
      <c r="AS554" s="312" t="s">
        <v>873</v>
      </c>
      <c r="AT554" s="63" t="s">
        <v>690</v>
      </c>
      <c r="AV554" s="67">
        <f>$AQO$717</f>
        <v>0</v>
      </c>
      <c r="AW554" s="81"/>
      <c r="AX554" s="81"/>
      <c r="AY554" s="81"/>
      <c r="AZ554" s="81"/>
      <c r="BA554" s="81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JD554" s="49"/>
    </row>
    <row r="555" spans="1:264" s="3" customFormat="1" ht="15.75" customHeight="1">
      <c r="A555" s="312" t="s">
        <v>874</v>
      </c>
      <c r="B555" s="63" t="s">
        <v>4009</v>
      </c>
      <c r="D555" s="67">
        <f>$AQX$717</f>
        <v>0</v>
      </c>
      <c r="E555" s="312" t="s">
        <v>874</v>
      </c>
      <c r="F555" s="273" t="s">
        <v>1882</v>
      </c>
      <c r="H555" s="67">
        <f>$AQX$717</f>
        <v>0</v>
      </c>
      <c r="I555" s="312" t="s">
        <v>874</v>
      </c>
      <c r="J555" s="273" t="s">
        <v>1882</v>
      </c>
      <c r="L555" s="67">
        <f>$AQX$717</f>
        <v>0</v>
      </c>
      <c r="M555" s="312" t="s">
        <v>874</v>
      </c>
      <c r="N555" s="273" t="s">
        <v>1882</v>
      </c>
      <c r="P555" s="67">
        <f>$AQX$717</f>
        <v>0</v>
      </c>
      <c r="Q555" s="312" t="s">
        <v>874</v>
      </c>
      <c r="R555" s="273" t="s">
        <v>1882</v>
      </c>
      <c r="T555" s="67">
        <f>$AQX$717</f>
        <v>0</v>
      </c>
      <c r="U555" s="312" t="s">
        <v>874</v>
      </c>
      <c r="V555" s="273" t="s">
        <v>1882</v>
      </c>
      <c r="X555" s="67">
        <f>$AQX$717</f>
        <v>0</v>
      </c>
      <c r="Y555" s="312" t="s">
        <v>874</v>
      </c>
      <c r="Z555" s="273" t="s">
        <v>1882</v>
      </c>
      <c r="AB555" s="67">
        <f>$AQX$717</f>
        <v>0</v>
      </c>
      <c r="AC555" s="312" t="s">
        <v>874</v>
      </c>
      <c r="AD555" s="273" t="s">
        <v>1882</v>
      </c>
      <c r="AF555" s="67">
        <f>$AQX$717</f>
        <v>0</v>
      </c>
      <c r="AG555" s="312" t="s">
        <v>874</v>
      </c>
      <c r="AH555" s="273" t="s">
        <v>1882</v>
      </c>
      <c r="AJ555" s="67">
        <f>$AQX$717</f>
        <v>0</v>
      </c>
      <c r="AK555" s="312" t="s">
        <v>874</v>
      </c>
      <c r="AL555" s="273" t="s">
        <v>1882</v>
      </c>
      <c r="AN555" s="67">
        <f>$AQX$717</f>
        <v>0</v>
      </c>
      <c r="AO555" s="312" t="s">
        <v>874</v>
      </c>
      <c r="AP555" s="273" t="s">
        <v>1882</v>
      </c>
      <c r="AR555" s="67">
        <f>$AQX$717</f>
        <v>0</v>
      </c>
      <c r="AS555" s="312" t="s">
        <v>874</v>
      </c>
      <c r="AT555" s="273" t="s">
        <v>1882</v>
      </c>
      <c r="AV555" s="67">
        <f>$AQX$717</f>
        <v>0</v>
      </c>
      <c r="AW555" s="81"/>
      <c r="AX555" s="81"/>
      <c r="AY555" s="81"/>
      <c r="AZ555" s="81"/>
      <c r="BA555" s="81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JD555" s="49"/>
    </row>
    <row r="556" spans="1:264" s="3" customFormat="1" ht="15.75" customHeight="1">
      <c r="A556" s="312" t="s">
        <v>875</v>
      </c>
      <c r="B556" s="63" t="s">
        <v>4010</v>
      </c>
      <c r="D556" s="67">
        <f>$ARG$717</f>
        <v>0</v>
      </c>
      <c r="E556" s="312" t="s">
        <v>875</v>
      </c>
      <c r="F556" s="63" t="s">
        <v>4013</v>
      </c>
      <c r="H556" s="67">
        <f>$ARG$717</f>
        <v>0</v>
      </c>
      <c r="I556" s="312" t="s">
        <v>875</v>
      </c>
      <c r="J556" s="63" t="s">
        <v>4013</v>
      </c>
      <c r="L556" s="67">
        <f>$ARG$717</f>
        <v>0</v>
      </c>
      <c r="M556" s="312" t="s">
        <v>875</v>
      </c>
      <c r="N556" s="63" t="s">
        <v>4013</v>
      </c>
      <c r="P556" s="67">
        <f>$ARG$717</f>
        <v>0</v>
      </c>
      <c r="Q556" s="312" t="s">
        <v>875</v>
      </c>
      <c r="R556" s="63" t="s">
        <v>4013</v>
      </c>
      <c r="T556" s="67">
        <f>$ARG$717</f>
        <v>0</v>
      </c>
      <c r="U556" s="312" t="s">
        <v>875</v>
      </c>
      <c r="V556" s="63" t="s">
        <v>4013</v>
      </c>
      <c r="X556" s="67">
        <f>$ARG$717</f>
        <v>0</v>
      </c>
      <c r="Y556" s="312" t="s">
        <v>875</v>
      </c>
      <c r="Z556" s="63" t="s">
        <v>4013</v>
      </c>
      <c r="AB556" s="67">
        <f>$ARG$717</f>
        <v>0</v>
      </c>
      <c r="AC556" s="312" t="s">
        <v>875</v>
      </c>
      <c r="AD556" s="63" t="s">
        <v>4013</v>
      </c>
      <c r="AF556" s="67">
        <f>$ARG$717</f>
        <v>0</v>
      </c>
      <c r="AG556" s="312" t="s">
        <v>875</v>
      </c>
      <c r="AH556" s="63" t="s">
        <v>4013</v>
      </c>
      <c r="AJ556" s="67">
        <f>$ARG$717</f>
        <v>0</v>
      </c>
      <c r="AK556" s="312" t="s">
        <v>875</v>
      </c>
      <c r="AL556" s="63" t="s">
        <v>4013</v>
      </c>
      <c r="AN556" s="67">
        <f>$ARG$717</f>
        <v>0</v>
      </c>
      <c r="AO556" s="312" t="s">
        <v>875</v>
      </c>
      <c r="AP556" s="63" t="s">
        <v>4013</v>
      </c>
      <c r="AR556" s="67">
        <f>$ARG$717</f>
        <v>0</v>
      </c>
      <c r="AS556" s="312" t="s">
        <v>875</v>
      </c>
      <c r="AT556" s="63" t="s">
        <v>4013</v>
      </c>
      <c r="AV556" s="67">
        <f>$ARG$717</f>
        <v>0</v>
      </c>
      <c r="AW556" s="81"/>
      <c r="AX556" s="81"/>
      <c r="AY556" s="81"/>
      <c r="AZ556" s="81"/>
      <c r="BA556" s="81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JD556" s="49"/>
    </row>
    <row r="557" spans="1:264" s="3" customFormat="1" ht="15.75" customHeight="1">
      <c r="A557" s="312" t="s">
        <v>876</v>
      </c>
      <c r="B557" s="63" t="s">
        <v>4011</v>
      </c>
      <c r="D557" s="67">
        <f>$ARP$717</f>
        <v>0</v>
      </c>
      <c r="E557" s="312" t="s">
        <v>876</v>
      </c>
      <c r="F557" s="63" t="s">
        <v>4186</v>
      </c>
      <c r="H557" s="67">
        <f>$ARP$717</f>
        <v>0</v>
      </c>
      <c r="I557" s="312" t="s">
        <v>876</v>
      </c>
      <c r="J557" s="63" t="s">
        <v>4186</v>
      </c>
      <c r="L557" s="67">
        <f>$ARP$717</f>
        <v>0</v>
      </c>
      <c r="M557" s="312" t="s">
        <v>876</v>
      </c>
      <c r="N557" s="63" t="s">
        <v>4186</v>
      </c>
      <c r="P557" s="67">
        <f>$ARP$717</f>
        <v>0</v>
      </c>
      <c r="Q557" s="312" t="s">
        <v>876</v>
      </c>
      <c r="R557" s="63" t="s">
        <v>4186</v>
      </c>
      <c r="T557" s="67">
        <f>$ARP$717</f>
        <v>0</v>
      </c>
      <c r="U557" s="312" t="s">
        <v>876</v>
      </c>
      <c r="V557" s="63" t="s">
        <v>4186</v>
      </c>
      <c r="X557" s="67">
        <f>$ARP$717</f>
        <v>0</v>
      </c>
      <c r="Y557" s="312" t="s">
        <v>876</v>
      </c>
      <c r="Z557" s="63" t="s">
        <v>4186</v>
      </c>
      <c r="AB557" s="67">
        <f>$ARP$717</f>
        <v>0</v>
      </c>
      <c r="AC557" s="312" t="s">
        <v>876</v>
      </c>
      <c r="AD557" s="63" t="s">
        <v>4186</v>
      </c>
      <c r="AF557" s="67">
        <f>$ARP$717</f>
        <v>0</v>
      </c>
      <c r="AG557" s="312" t="s">
        <v>876</v>
      </c>
      <c r="AH557" s="63" t="s">
        <v>4186</v>
      </c>
      <c r="AJ557" s="67">
        <f>$ARP$717</f>
        <v>0</v>
      </c>
      <c r="AK557" s="312" t="s">
        <v>876</v>
      </c>
      <c r="AL557" s="63" t="s">
        <v>4186</v>
      </c>
      <c r="AN557" s="67">
        <f>$ARP$717</f>
        <v>0</v>
      </c>
      <c r="AO557" s="312" t="s">
        <v>876</v>
      </c>
      <c r="AP557" s="63" t="s">
        <v>4186</v>
      </c>
      <c r="AR557" s="67">
        <f>$ARP$717</f>
        <v>0</v>
      </c>
      <c r="AS557" s="312" t="s">
        <v>876</v>
      </c>
      <c r="AT557" s="63" t="s">
        <v>4186</v>
      </c>
      <c r="AV557" s="67">
        <f>$ARP$717</f>
        <v>0</v>
      </c>
      <c r="AW557" s="81"/>
      <c r="AX557" s="81"/>
      <c r="AY557" s="81"/>
      <c r="AZ557" s="81"/>
      <c r="BA557" s="81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JD557" s="49"/>
    </row>
    <row r="558" spans="1:264" s="3" customFormat="1" ht="15.75" customHeight="1">
      <c r="A558" s="312" t="s">
        <v>877</v>
      </c>
      <c r="B558" s="63" t="s">
        <v>4012</v>
      </c>
      <c r="D558" s="67">
        <f>$ARY$717</f>
        <v>0</v>
      </c>
      <c r="E558" s="312" t="s">
        <v>877</v>
      </c>
      <c r="F558" s="273" t="s">
        <v>31</v>
      </c>
      <c r="H558" s="67">
        <f>$ARY$717</f>
        <v>0</v>
      </c>
      <c r="I558" s="312" t="s">
        <v>877</v>
      </c>
      <c r="J558" s="273" t="s">
        <v>31</v>
      </c>
      <c r="L558" s="67">
        <f>$ARY$717</f>
        <v>0</v>
      </c>
      <c r="M558" s="312" t="s">
        <v>877</v>
      </c>
      <c r="N558" s="273" t="s">
        <v>31</v>
      </c>
      <c r="P558" s="67">
        <f>$ARY$717</f>
        <v>0</v>
      </c>
      <c r="Q558" s="312" t="s">
        <v>877</v>
      </c>
      <c r="R558" s="273" t="s">
        <v>31</v>
      </c>
      <c r="T558" s="67">
        <f>$ARY$717</f>
        <v>0</v>
      </c>
      <c r="U558" s="312" t="s">
        <v>877</v>
      </c>
      <c r="V558" s="273" t="s">
        <v>31</v>
      </c>
      <c r="X558" s="67">
        <f>$ARY$717</f>
        <v>0</v>
      </c>
      <c r="Y558" s="312" t="s">
        <v>877</v>
      </c>
      <c r="Z558" s="273" t="s">
        <v>31</v>
      </c>
      <c r="AB558" s="67">
        <f>$ARY$717</f>
        <v>0</v>
      </c>
      <c r="AC558" s="312" t="s">
        <v>877</v>
      </c>
      <c r="AD558" s="273" t="s">
        <v>31</v>
      </c>
      <c r="AF558" s="67">
        <f>$ARY$717</f>
        <v>0</v>
      </c>
      <c r="AG558" s="312" t="s">
        <v>877</v>
      </c>
      <c r="AH558" s="273" t="s">
        <v>31</v>
      </c>
      <c r="AJ558" s="67">
        <f>$ARY$717</f>
        <v>0</v>
      </c>
      <c r="AK558" s="312" t="s">
        <v>877</v>
      </c>
      <c r="AL558" s="273" t="s">
        <v>31</v>
      </c>
      <c r="AN558" s="67">
        <f>$ARY$717</f>
        <v>0</v>
      </c>
      <c r="AO558" s="312" t="s">
        <v>877</v>
      </c>
      <c r="AP558" s="273" t="s">
        <v>31</v>
      </c>
      <c r="AR558" s="67">
        <f>$ARY$717</f>
        <v>0</v>
      </c>
      <c r="AS558" s="312" t="s">
        <v>877</v>
      </c>
      <c r="AT558" s="273" t="s">
        <v>31</v>
      </c>
      <c r="AV558" s="67">
        <f>$ARY$717</f>
        <v>0</v>
      </c>
      <c r="AW558" s="81"/>
      <c r="AX558" s="81"/>
      <c r="AY558" s="81"/>
      <c r="AZ558" s="81"/>
      <c r="BA558" s="81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JD558" s="49"/>
    </row>
    <row r="559" spans="1:264" s="3" customFormat="1" ht="15.75" customHeight="1">
      <c r="A559" s="312" t="s">
        <v>878</v>
      </c>
      <c r="B559" s="63" t="s">
        <v>4013</v>
      </c>
      <c r="D559" s="67">
        <f>$ASH$717</f>
        <v>0</v>
      </c>
      <c r="E559" s="312" t="s">
        <v>878</v>
      </c>
      <c r="F559" s="63" t="s">
        <v>4017</v>
      </c>
      <c r="H559" s="67">
        <f>$ASH$717</f>
        <v>0</v>
      </c>
      <c r="I559" s="312" t="s">
        <v>878</v>
      </c>
      <c r="J559" s="63" t="s">
        <v>4017</v>
      </c>
      <c r="L559" s="67">
        <f>$ASH$717</f>
        <v>0</v>
      </c>
      <c r="M559" s="312" t="s">
        <v>878</v>
      </c>
      <c r="N559" s="63" t="s">
        <v>4017</v>
      </c>
      <c r="P559" s="67">
        <f>$ASH$717</f>
        <v>0</v>
      </c>
      <c r="Q559" s="312" t="s">
        <v>878</v>
      </c>
      <c r="R559" s="63" t="s">
        <v>4017</v>
      </c>
      <c r="T559" s="67">
        <f>$ASH$717</f>
        <v>0</v>
      </c>
      <c r="U559" s="312" t="s">
        <v>878</v>
      </c>
      <c r="V559" s="63" t="s">
        <v>4017</v>
      </c>
      <c r="X559" s="67">
        <f>$ASH$717</f>
        <v>0</v>
      </c>
      <c r="Y559" s="312" t="s">
        <v>878</v>
      </c>
      <c r="Z559" s="63" t="s">
        <v>4017</v>
      </c>
      <c r="AB559" s="67">
        <f>$ASH$717</f>
        <v>0</v>
      </c>
      <c r="AC559" s="312" t="s">
        <v>878</v>
      </c>
      <c r="AD559" s="63" t="s">
        <v>4017</v>
      </c>
      <c r="AF559" s="67">
        <f>$ASH$717</f>
        <v>0</v>
      </c>
      <c r="AG559" s="312" t="s">
        <v>878</v>
      </c>
      <c r="AH559" s="63" t="s">
        <v>4017</v>
      </c>
      <c r="AJ559" s="67">
        <f>$ASH$717</f>
        <v>0</v>
      </c>
      <c r="AK559" s="312" t="s">
        <v>878</v>
      </c>
      <c r="AL559" s="63" t="s">
        <v>4017</v>
      </c>
      <c r="AN559" s="67">
        <f>$ASH$717</f>
        <v>0</v>
      </c>
      <c r="AO559" s="312" t="s">
        <v>878</v>
      </c>
      <c r="AP559" s="63" t="s">
        <v>4017</v>
      </c>
      <c r="AR559" s="67">
        <f>$ASH$717</f>
        <v>0</v>
      </c>
      <c r="AS559" s="312" t="s">
        <v>878</v>
      </c>
      <c r="AT559" s="63" t="s">
        <v>4017</v>
      </c>
      <c r="AV559" s="67">
        <f>$ASH$717</f>
        <v>0</v>
      </c>
      <c r="AW559" s="81"/>
      <c r="AX559" s="81"/>
      <c r="AY559" s="81"/>
      <c r="AZ559" s="81"/>
      <c r="BA559" s="81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JD559" s="49"/>
    </row>
    <row r="560" spans="1:264" s="3" customFormat="1" ht="15.75" customHeight="1">
      <c r="A560" s="312" t="s">
        <v>879</v>
      </c>
      <c r="B560" s="63" t="s">
        <v>4014</v>
      </c>
      <c r="D560" s="67">
        <f>$ASQ$717</f>
        <v>0</v>
      </c>
      <c r="E560" s="312" t="s">
        <v>879</v>
      </c>
      <c r="F560" s="63" t="s">
        <v>747</v>
      </c>
      <c r="H560" s="67">
        <f>$ASQ$717</f>
        <v>0</v>
      </c>
      <c r="I560" s="312" t="s">
        <v>879</v>
      </c>
      <c r="J560" s="63" t="s">
        <v>747</v>
      </c>
      <c r="L560" s="67">
        <f>$ASQ$717</f>
        <v>0</v>
      </c>
      <c r="M560" s="312" t="s">
        <v>879</v>
      </c>
      <c r="N560" s="63" t="s">
        <v>747</v>
      </c>
      <c r="P560" s="67">
        <f>$ASQ$717</f>
        <v>0</v>
      </c>
      <c r="Q560" s="312" t="s">
        <v>879</v>
      </c>
      <c r="R560" s="63" t="s">
        <v>747</v>
      </c>
      <c r="T560" s="67">
        <f>$ASQ$717</f>
        <v>0</v>
      </c>
      <c r="U560" s="312" t="s">
        <v>879</v>
      </c>
      <c r="V560" s="63" t="s">
        <v>747</v>
      </c>
      <c r="X560" s="67">
        <f>$ASQ$717</f>
        <v>0</v>
      </c>
      <c r="Y560" s="312" t="s">
        <v>879</v>
      </c>
      <c r="Z560" s="63" t="s">
        <v>747</v>
      </c>
      <c r="AB560" s="67">
        <f>$ASQ$717</f>
        <v>0</v>
      </c>
      <c r="AC560" s="312" t="s">
        <v>879</v>
      </c>
      <c r="AD560" s="63" t="s">
        <v>747</v>
      </c>
      <c r="AF560" s="67">
        <f>$ASQ$717</f>
        <v>0</v>
      </c>
      <c r="AG560" s="312" t="s">
        <v>879</v>
      </c>
      <c r="AH560" s="63" t="s">
        <v>747</v>
      </c>
      <c r="AJ560" s="67">
        <f>$ASQ$717</f>
        <v>0</v>
      </c>
      <c r="AK560" s="312" t="s">
        <v>879</v>
      </c>
      <c r="AL560" s="63" t="s">
        <v>747</v>
      </c>
      <c r="AN560" s="67">
        <f>$ASQ$717</f>
        <v>0</v>
      </c>
      <c r="AO560" s="312" t="s">
        <v>879</v>
      </c>
      <c r="AP560" s="63" t="s">
        <v>747</v>
      </c>
      <c r="AR560" s="67">
        <f>$ASQ$717</f>
        <v>0</v>
      </c>
      <c r="AS560" s="312" t="s">
        <v>879</v>
      </c>
      <c r="AT560" s="63" t="s">
        <v>747</v>
      </c>
      <c r="AV560" s="67">
        <f>$ASQ$717</f>
        <v>0</v>
      </c>
      <c r="AW560" s="81"/>
      <c r="AX560" s="81"/>
      <c r="AY560" s="81"/>
      <c r="AZ560" s="81"/>
      <c r="BA560" s="81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JD560" s="49"/>
    </row>
    <row r="561" spans="1:264" s="3" customFormat="1" ht="15.75" customHeight="1">
      <c r="A561" s="312" t="s">
        <v>880</v>
      </c>
      <c r="B561" s="63" t="s">
        <v>4033</v>
      </c>
      <c r="D561" s="67">
        <f>$ASZ$717</f>
        <v>0</v>
      </c>
      <c r="E561" s="312" t="s">
        <v>880</v>
      </c>
      <c r="F561" s="63" t="s">
        <v>2558</v>
      </c>
      <c r="H561" s="67">
        <f>$ASZ$717</f>
        <v>0</v>
      </c>
      <c r="I561" s="312" t="s">
        <v>880</v>
      </c>
      <c r="J561" s="63" t="s">
        <v>2558</v>
      </c>
      <c r="L561" s="67">
        <f>$ASZ$717</f>
        <v>0</v>
      </c>
      <c r="M561" s="312" t="s">
        <v>880</v>
      </c>
      <c r="N561" s="63" t="s">
        <v>2558</v>
      </c>
      <c r="P561" s="67">
        <f>$ASZ$717</f>
        <v>0</v>
      </c>
      <c r="Q561" s="312" t="s">
        <v>880</v>
      </c>
      <c r="R561" s="63" t="s">
        <v>2558</v>
      </c>
      <c r="T561" s="67">
        <f>$ASZ$717</f>
        <v>0</v>
      </c>
      <c r="U561" s="312" t="s">
        <v>880</v>
      </c>
      <c r="V561" s="63" t="s">
        <v>2558</v>
      </c>
      <c r="X561" s="67">
        <f>$ASZ$717</f>
        <v>0</v>
      </c>
      <c r="Y561" s="312" t="s">
        <v>880</v>
      </c>
      <c r="Z561" s="63" t="s">
        <v>2558</v>
      </c>
      <c r="AB561" s="67">
        <f>$ASZ$717</f>
        <v>0</v>
      </c>
      <c r="AC561" s="312" t="s">
        <v>880</v>
      </c>
      <c r="AD561" s="63" t="s">
        <v>2558</v>
      </c>
      <c r="AF561" s="67">
        <f>$ASZ$717</f>
        <v>0</v>
      </c>
      <c r="AG561" s="312" t="s">
        <v>880</v>
      </c>
      <c r="AH561" s="63" t="s">
        <v>2558</v>
      </c>
      <c r="AJ561" s="67">
        <f>$ASZ$717</f>
        <v>0</v>
      </c>
      <c r="AK561" s="312" t="s">
        <v>880</v>
      </c>
      <c r="AL561" s="63" t="s">
        <v>2558</v>
      </c>
      <c r="AN561" s="67">
        <f>$ASZ$717</f>
        <v>0</v>
      </c>
      <c r="AO561" s="312" t="s">
        <v>880</v>
      </c>
      <c r="AP561" s="63" t="s">
        <v>2558</v>
      </c>
      <c r="AR561" s="67">
        <f>$ASZ$717</f>
        <v>0</v>
      </c>
      <c r="AS561" s="312" t="s">
        <v>880</v>
      </c>
      <c r="AT561" s="63" t="s">
        <v>2558</v>
      </c>
      <c r="AV561" s="67">
        <f>$ASZ$717</f>
        <v>0</v>
      </c>
      <c r="AW561" s="81"/>
      <c r="AX561" s="81"/>
      <c r="AY561" s="81"/>
      <c r="AZ561" s="81"/>
      <c r="BA561" s="81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JD561" s="49"/>
    </row>
    <row r="562" spans="1:264" s="3" customFormat="1" ht="15.75" customHeight="1">
      <c r="A562" s="312" t="s">
        <v>2231</v>
      </c>
      <c r="B562" s="63" t="s">
        <v>4015</v>
      </c>
      <c r="D562" s="67">
        <f>$ATI$717</f>
        <v>0</v>
      </c>
      <c r="E562" s="312" t="s">
        <v>2231</v>
      </c>
      <c r="F562" s="63" t="s">
        <v>739</v>
      </c>
      <c r="H562" s="67">
        <f>$ATI$717</f>
        <v>0</v>
      </c>
      <c r="I562" s="312" t="s">
        <v>2231</v>
      </c>
      <c r="J562" s="63" t="s">
        <v>739</v>
      </c>
      <c r="L562" s="67">
        <f>$ATI$717</f>
        <v>0</v>
      </c>
      <c r="M562" s="312" t="s">
        <v>2231</v>
      </c>
      <c r="N562" s="63" t="s">
        <v>739</v>
      </c>
      <c r="P562" s="67">
        <f>$ATI$717</f>
        <v>0</v>
      </c>
      <c r="Q562" s="312" t="s">
        <v>2231</v>
      </c>
      <c r="R562" s="63" t="s">
        <v>739</v>
      </c>
      <c r="T562" s="67">
        <f>$ATI$717</f>
        <v>0</v>
      </c>
      <c r="U562" s="312" t="s">
        <v>2231</v>
      </c>
      <c r="V562" s="63" t="s">
        <v>739</v>
      </c>
      <c r="X562" s="67">
        <f>$ATI$717</f>
        <v>0</v>
      </c>
      <c r="Y562" s="312" t="s">
        <v>2231</v>
      </c>
      <c r="Z562" s="63" t="s">
        <v>739</v>
      </c>
      <c r="AB562" s="67">
        <f>$ATI$717</f>
        <v>0</v>
      </c>
      <c r="AC562" s="312" t="s">
        <v>2231</v>
      </c>
      <c r="AD562" s="63" t="s">
        <v>739</v>
      </c>
      <c r="AF562" s="67">
        <f>$ATI$717</f>
        <v>0</v>
      </c>
      <c r="AG562" s="312" t="s">
        <v>2231</v>
      </c>
      <c r="AH562" s="63" t="s">
        <v>739</v>
      </c>
      <c r="AJ562" s="67">
        <f>$ATI$717</f>
        <v>0</v>
      </c>
      <c r="AK562" s="312" t="s">
        <v>2231</v>
      </c>
      <c r="AL562" s="63" t="s">
        <v>739</v>
      </c>
      <c r="AN562" s="67">
        <f>$ATI$717</f>
        <v>0</v>
      </c>
      <c r="AO562" s="312" t="s">
        <v>2231</v>
      </c>
      <c r="AP562" s="63" t="s">
        <v>739</v>
      </c>
      <c r="AR562" s="67">
        <f>$ATI$717</f>
        <v>0</v>
      </c>
      <c r="AS562" s="312" t="s">
        <v>2231</v>
      </c>
      <c r="AT562" s="63" t="s">
        <v>739</v>
      </c>
      <c r="AV562" s="67">
        <f>$ATI$717</f>
        <v>0</v>
      </c>
      <c r="AW562" s="81"/>
      <c r="AX562" s="81"/>
      <c r="AY562" s="81"/>
      <c r="AZ562" s="81"/>
      <c r="BA562" s="81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JD562" s="49"/>
    </row>
    <row r="563" spans="1:264" s="3" customFormat="1" ht="15.75" customHeight="1">
      <c r="A563" s="312" t="s">
        <v>2516</v>
      </c>
      <c r="B563" s="63" t="s">
        <v>4016</v>
      </c>
      <c r="D563" s="67">
        <f>$ATR$717</f>
        <v>0</v>
      </c>
      <c r="E563" s="312" t="s">
        <v>2516</v>
      </c>
      <c r="F563" s="273" t="s">
        <v>33</v>
      </c>
      <c r="H563" s="67">
        <f>$ATR$717</f>
        <v>0</v>
      </c>
      <c r="I563" s="312" t="s">
        <v>2516</v>
      </c>
      <c r="J563" s="273" t="s">
        <v>33</v>
      </c>
      <c r="L563" s="67">
        <f>$ATR$717</f>
        <v>0</v>
      </c>
      <c r="M563" s="312" t="s">
        <v>2516</v>
      </c>
      <c r="N563" s="273" t="s">
        <v>33</v>
      </c>
      <c r="P563" s="67">
        <f>$ATR$717</f>
        <v>0</v>
      </c>
      <c r="Q563" s="312" t="s">
        <v>2516</v>
      </c>
      <c r="R563" s="273" t="s">
        <v>33</v>
      </c>
      <c r="T563" s="67">
        <f>$ATR$717</f>
        <v>0</v>
      </c>
      <c r="U563" s="312" t="s">
        <v>2516</v>
      </c>
      <c r="V563" s="273" t="s">
        <v>33</v>
      </c>
      <c r="X563" s="67">
        <f>$ATR$717</f>
        <v>0</v>
      </c>
      <c r="Y563" s="312" t="s">
        <v>2516</v>
      </c>
      <c r="Z563" s="273" t="s">
        <v>33</v>
      </c>
      <c r="AB563" s="67">
        <f>$ATR$717</f>
        <v>0</v>
      </c>
      <c r="AC563" s="312" t="s">
        <v>2516</v>
      </c>
      <c r="AD563" s="273" t="s">
        <v>33</v>
      </c>
      <c r="AF563" s="67">
        <f>$ATR$717</f>
        <v>0</v>
      </c>
      <c r="AG563" s="312" t="s">
        <v>2516</v>
      </c>
      <c r="AH563" s="273" t="s">
        <v>33</v>
      </c>
      <c r="AJ563" s="67">
        <f>$ATR$717</f>
        <v>0</v>
      </c>
      <c r="AK563" s="312" t="s">
        <v>2516</v>
      </c>
      <c r="AL563" s="273" t="s">
        <v>33</v>
      </c>
      <c r="AN563" s="67">
        <f>$ATR$717</f>
        <v>0</v>
      </c>
      <c r="AO563" s="312" t="s">
        <v>2516</v>
      </c>
      <c r="AP563" s="273" t="s">
        <v>33</v>
      </c>
      <c r="AR563" s="67">
        <f>$ATR$717</f>
        <v>0</v>
      </c>
      <c r="AS563" s="312" t="s">
        <v>2516</v>
      </c>
      <c r="AT563" s="273" t="s">
        <v>33</v>
      </c>
      <c r="AV563" s="67">
        <f>$ATR$717</f>
        <v>0</v>
      </c>
      <c r="AW563" s="81"/>
      <c r="AX563" s="81"/>
      <c r="AY563" s="81"/>
      <c r="AZ563" s="81"/>
      <c r="BA563" s="81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JD563" s="49"/>
    </row>
    <row r="564" spans="1:264" s="3" customFormat="1" ht="15.75" customHeight="1">
      <c r="A564" s="312" t="s">
        <v>2517</v>
      </c>
      <c r="B564" s="63" t="s">
        <v>4017</v>
      </c>
      <c r="D564" s="67">
        <f>$AUA$717</f>
        <v>0</v>
      </c>
      <c r="E564" s="312" t="s">
        <v>2517</v>
      </c>
      <c r="F564" s="273" t="s">
        <v>37</v>
      </c>
      <c r="H564" s="67">
        <f>$AUA$717</f>
        <v>0</v>
      </c>
      <c r="I564" s="312" t="s">
        <v>2517</v>
      </c>
      <c r="J564" s="273" t="s">
        <v>37</v>
      </c>
      <c r="L564" s="67">
        <f>$AUA$717</f>
        <v>0</v>
      </c>
      <c r="M564" s="312" t="s">
        <v>2517</v>
      </c>
      <c r="N564" s="273" t="s">
        <v>37</v>
      </c>
      <c r="P564" s="67">
        <f>$AUA$717</f>
        <v>0</v>
      </c>
      <c r="Q564" s="312" t="s">
        <v>2517</v>
      </c>
      <c r="R564" s="273" t="s">
        <v>37</v>
      </c>
      <c r="T564" s="67">
        <f>$AUA$717</f>
        <v>0</v>
      </c>
      <c r="U564" s="312" t="s">
        <v>2517</v>
      </c>
      <c r="V564" s="273" t="s">
        <v>37</v>
      </c>
      <c r="X564" s="67">
        <f>$AUA$717</f>
        <v>0</v>
      </c>
      <c r="Y564" s="312" t="s">
        <v>2517</v>
      </c>
      <c r="Z564" s="273" t="s">
        <v>37</v>
      </c>
      <c r="AB564" s="67">
        <f>$AUA$717</f>
        <v>0</v>
      </c>
      <c r="AC564" s="312" t="s">
        <v>2517</v>
      </c>
      <c r="AD564" s="273" t="s">
        <v>37</v>
      </c>
      <c r="AF564" s="67">
        <f>$AUA$717</f>
        <v>0</v>
      </c>
      <c r="AG564" s="312" t="s">
        <v>2517</v>
      </c>
      <c r="AH564" s="273" t="s">
        <v>37</v>
      </c>
      <c r="AJ564" s="67">
        <f>$AUA$717</f>
        <v>0</v>
      </c>
      <c r="AK564" s="312" t="s">
        <v>2517</v>
      </c>
      <c r="AL564" s="273" t="s">
        <v>37</v>
      </c>
      <c r="AN564" s="67">
        <f>$AUA$717</f>
        <v>0</v>
      </c>
      <c r="AO564" s="312" t="s">
        <v>2517</v>
      </c>
      <c r="AP564" s="273" t="s">
        <v>37</v>
      </c>
      <c r="AR564" s="67">
        <f>$AUA$717</f>
        <v>0</v>
      </c>
      <c r="AS564" s="312" t="s">
        <v>2517</v>
      </c>
      <c r="AT564" s="273" t="s">
        <v>37</v>
      </c>
      <c r="AV564" s="67">
        <f>$AUA$717</f>
        <v>0</v>
      </c>
      <c r="AW564" s="81"/>
      <c r="AX564" s="81"/>
      <c r="AY564" s="81"/>
      <c r="AZ564" s="81"/>
      <c r="BA564" s="81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JD564" s="49"/>
    </row>
    <row r="565" spans="1:264" s="3" customFormat="1" ht="15.75" customHeight="1">
      <c r="A565" s="312" t="s">
        <v>2518</v>
      </c>
      <c r="B565" s="63" t="s">
        <v>4018</v>
      </c>
      <c r="D565" s="67">
        <f>$AUJ$717</f>
        <v>0</v>
      </c>
      <c r="E565" s="312" t="s">
        <v>2518</v>
      </c>
      <c r="F565" s="28" t="s">
        <v>143</v>
      </c>
      <c r="H565" s="67">
        <f>$AUJ$717</f>
        <v>0</v>
      </c>
      <c r="I565" s="312" t="s">
        <v>2518</v>
      </c>
      <c r="J565" s="28" t="s">
        <v>143</v>
      </c>
      <c r="L565" s="67">
        <f>$AUJ$717</f>
        <v>0</v>
      </c>
      <c r="M565" s="312" t="s">
        <v>2518</v>
      </c>
      <c r="N565" s="28" t="s">
        <v>143</v>
      </c>
      <c r="P565" s="67">
        <f>$AUJ$717</f>
        <v>0</v>
      </c>
      <c r="Q565" s="312" t="s">
        <v>2518</v>
      </c>
      <c r="R565" s="28" t="s">
        <v>143</v>
      </c>
      <c r="T565" s="67">
        <f>$AUJ$717</f>
        <v>0</v>
      </c>
      <c r="U565" s="312" t="s">
        <v>2518</v>
      </c>
      <c r="V565" s="28" t="s">
        <v>143</v>
      </c>
      <c r="X565" s="67">
        <f>$AUJ$717</f>
        <v>0</v>
      </c>
      <c r="Y565" s="312" t="s">
        <v>2518</v>
      </c>
      <c r="Z565" s="28" t="s">
        <v>143</v>
      </c>
      <c r="AB565" s="67">
        <f>$AUJ$717</f>
        <v>0</v>
      </c>
      <c r="AC565" s="312" t="s">
        <v>2518</v>
      </c>
      <c r="AD565" s="28" t="s">
        <v>143</v>
      </c>
      <c r="AF565" s="67">
        <f>$AUJ$717</f>
        <v>0</v>
      </c>
      <c r="AG565" s="312" t="s">
        <v>2518</v>
      </c>
      <c r="AH565" s="28" t="s">
        <v>143</v>
      </c>
      <c r="AJ565" s="67">
        <f>$AUJ$717</f>
        <v>0</v>
      </c>
      <c r="AK565" s="312" t="s">
        <v>2518</v>
      </c>
      <c r="AL565" s="28" t="s">
        <v>143</v>
      </c>
      <c r="AN565" s="67">
        <f>$AUJ$717</f>
        <v>0</v>
      </c>
      <c r="AO565" s="312" t="s">
        <v>2518</v>
      </c>
      <c r="AP565" s="28" t="s">
        <v>143</v>
      </c>
      <c r="AR565" s="67">
        <f>$AUJ$717</f>
        <v>0</v>
      </c>
      <c r="AS565" s="312" t="s">
        <v>2518</v>
      </c>
      <c r="AT565" s="28" t="s">
        <v>143</v>
      </c>
      <c r="AV565" s="67">
        <f>$AUJ$717</f>
        <v>0</v>
      </c>
      <c r="AW565" s="81"/>
      <c r="AX565" s="81"/>
      <c r="AY565" s="81"/>
      <c r="AZ565" s="81"/>
      <c r="BA565" s="81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JD565" s="49"/>
    </row>
    <row r="566" spans="1:264" s="3" customFormat="1" ht="15.75" customHeight="1">
      <c r="A566" s="312" t="s">
        <v>2519</v>
      </c>
      <c r="B566" s="63" t="s">
        <v>4019</v>
      </c>
      <c r="D566" s="67">
        <f>$AUS$717</f>
        <v>0</v>
      </c>
      <c r="E566" s="312" t="s">
        <v>2519</v>
      </c>
      <c r="F566" s="63" t="s">
        <v>4020</v>
      </c>
      <c r="H566" s="67">
        <f>$AUS$717</f>
        <v>0</v>
      </c>
      <c r="I566" s="312" t="s">
        <v>2519</v>
      </c>
      <c r="J566" s="63" t="s">
        <v>4020</v>
      </c>
      <c r="L566" s="67">
        <f>$AUS$717</f>
        <v>0</v>
      </c>
      <c r="M566" s="312" t="s">
        <v>2519</v>
      </c>
      <c r="N566" s="63" t="s">
        <v>4020</v>
      </c>
      <c r="P566" s="67">
        <f>$AUS$717</f>
        <v>0</v>
      </c>
      <c r="Q566" s="312" t="s">
        <v>2519</v>
      </c>
      <c r="R566" s="63" t="s">
        <v>4020</v>
      </c>
      <c r="T566" s="67">
        <f>$AUS$717</f>
        <v>0</v>
      </c>
      <c r="U566" s="312" t="s">
        <v>2519</v>
      </c>
      <c r="V566" s="63" t="s">
        <v>4020</v>
      </c>
      <c r="X566" s="67">
        <f>$AUS$717</f>
        <v>0</v>
      </c>
      <c r="Y566" s="312" t="s">
        <v>2519</v>
      </c>
      <c r="Z566" s="63" t="s">
        <v>4020</v>
      </c>
      <c r="AB566" s="67">
        <f>$AUS$717</f>
        <v>0</v>
      </c>
      <c r="AC566" s="312" t="s">
        <v>2519</v>
      </c>
      <c r="AD566" s="63" t="s">
        <v>4020</v>
      </c>
      <c r="AF566" s="67">
        <f>$AUS$717</f>
        <v>0</v>
      </c>
      <c r="AG566" s="312" t="s">
        <v>2519</v>
      </c>
      <c r="AH566" s="63" t="s">
        <v>4020</v>
      </c>
      <c r="AJ566" s="67">
        <f>$AUS$717</f>
        <v>0</v>
      </c>
      <c r="AK566" s="312" t="s">
        <v>2519</v>
      </c>
      <c r="AL566" s="63" t="s">
        <v>4020</v>
      </c>
      <c r="AN566" s="67">
        <f>$AUS$717</f>
        <v>0</v>
      </c>
      <c r="AO566" s="312" t="s">
        <v>2519</v>
      </c>
      <c r="AP566" s="63" t="s">
        <v>4020</v>
      </c>
      <c r="AR566" s="67">
        <f>$AUS$717</f>
        <v>0</v>
      </c>
      <c r="AS566" s="312" t="s">
        <v>2519</v>
      </c>
      <c r="AT566" s="63" t="s">
        <v>4020</v>
      </c>
      <c r="AV566" s="67">
        <f>$AUS$717</f>
        <v>0</v>
      </c>
      <c r="AW566" s="81"/>
      <c r="AX566" s="81"/>
      <c r="AY566" s="81"/>
      <c r="AZ566" s="81"/>
      <c r="BA566" s="81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JD566" s="49"/>
    </row>
    <row r="567" spans="1:264" s="3" customFormat="1" ht="15.75" customHeight="1">
      <c r="A567" s="312" t="s">
        <v>2520</v>
      </c>
      <c r="B567" s="63" t="s">
        <v>4020</v>
      </c>
      <c r="D567" s="67">
        <f>$AVB$717</f>
        <v>0</v>
      </c>
      <c r="E567" s="312" t="s">
        <v>2520</v>
      </c>
      <c r="F567" s="218" t="s">
        <v>1568</v>
      </c>
      <c r="H567" s="67">
        <f>$AVB$717</f>
        <v>0</v>
      </c>
      <c r="I567" s="312" t="s">
        <v>2520</v>
      </c>
      <c r="J567" s="218" t="s">
        <v>1568</v>
      </c>
      <c r="L567" s="67">
        <f>$AVB$717</f>
        <v>0</v>
      </c>
      <c r="M567" s="312" t="s">
        <v>2520</v>
      </c>
      <c r="N567" s="218" t="s">
        <v>1568</v>
      </c>
      <c r="P567" s="67">
        <f>$AVB$717</f>
        <v>0</v>
      </c>
      <c r="Q567" s="312" t="s">
        <v>2520</v>
      </c>
      <c r="R567" s="218" t="s">
        <v>1568</v>
      </c>
      <c r="T567" s="67">
        <f>$AVB$717</f>
        <v>0</v>
      </c>
      <c r="U567" s="312" t="s">
        <v>2520</v>
      </c>
      <c r="V567" s="218" t="s">
        <v>1568</v>
      </c>
      <c r="X567" s="67">
        <f>$AVB$717</f>
        <v>0</v>
      </c>
      <c r="Y567" s="312" t="s">
        <v>2520</v>
      </c>
      <c r="Z567" s="218" t="s">
        <v>1568</v>
      </c>
      <c r="AB567" s="67">
        <f>$AVB$717</f>
        <v>0</v>
      </c>
      <c r="AC567" s="312" t="s">
        <v>2520</v>
      </c>
      <c r="AD567" s="218" t="s">
        <v>1568</v>
      </c>
      <c r="AF567" s="67">
        <f>$AVB$717</f>
        <v>0</v>
      </c>
      <c r="AG567" s="312" t="s">
        <v>2520</v>
      </c>
      <c r="AH567" s="218" t="s">
        <v>1568</v>
      </c>
      <c r="AJ567" s="67">
        <f>$AVB$717</f>
        <v>0</v>
      </c>
      <c r="AK567" s="312" t="s">
        <v>2520</v>
      </c>
      <c r="AL567" s="218" t="s">
        <v>1568</v>
      </c>
      <c r="AN567" s="67">
        <f>$AVB$717</f>
        <v>0</v>
      </c>
      <c r="AO567" s="312" t="s">
        <v>2520</v>
      </c>
      <c r="AP567" s="218" t="s">
        <v>1568</v>
      </c>
      <c r="AR567" s="67">
        <f>$AVB$717</f>
        <v>0</v>
      </c>
      <c r="AS567" s="312" t="s">
        <v>2520</v>
      </c>
      <c r="AT567" s="218" t="s">
        <v>1568</v>
      </c>
      <c r="AV567" s="67">
        <f>$AVB$717</f>
        <v>0</v>
      </c>
      <c r="AW567" s="81"/>
      <c r="AX567" s="81"/>
      <c r="AY567" s="81"/>
      <c r="AZ567" s="81"/>
      <c r="BA567" s="81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  <c r="JD567" s="49"/>
    </row>
    <row r="568" spans="1:264" s="3" customFormat="1" ht="15.75" customHeight="1">
      <c r="A568" s="312" t="s">
        <v>2521</v>
      </c>
      <c r="B568" s="63" t="s">
        <v>4021</v>
      </c>
      <c r="D568" s="67">
        <f>$AVK$717</f>
        <v>0</v>
      </c>
      <c r="E568" s="312" t="s">
        <v>2521</v>
      </c>
      <c r="F568" s="63" t="s">
        <v>4021</v>
      </c>
      <c r="H568" s="67">
        <f>$AVK$717</f>
        <v>0</v>
      </c>
      <c r="I568" s="312" t="s">
        <v>2521</v>
      </c>
      <c r="J568" s="63" t="s">
        <v>4021</v>
      </c>
      <c r="L568" s="67">
        <f>$AVK$717</f>
        <v>0</v>
      </c>
      <c r="M568" s="312" t="s">
        <v>2521</v>
      </c>
      <c r="N568" s="63" t="s">
        <v>4021</v>
      </c>
      <c r="P568" s="67">
        <f>$AVK$717</f>
        <v>0</v>
      </c>
      <c r="Q568" s="312" t="s">
        <v>2521</v>
      </c>
      <c r="R568" s="63" t="s">
        <v>4021</v>
      </c>
      <c r="T568" s="67">
        <f>$AVK$717</f>
        <v>0</v>
      </c>
      <c r="U568" s="312" t="s">
        <v>2521</v>
      </c>
      <c r="V568" s="63" t="s">
        <v>4021</v>
      </c>
      <c r="X568" s="67">
        <f>$AVK$717</f>
        <v>0</v>
      </c>
      <c r="Y568" s="312" t="s">
        <v>2521</v>
      </c>
      <c r="Z568" s="63" t="s">
        <v>4021</v>
      </c>
      <c r="AB568" s="67">
        <f>$AVK$717</f>
        <v>0</v>
      </c>
      <c r="AC568" s="312" t="s">
        <v>2521</v>
      </c>
      <c r="AD568" s="63" t="s">
        <v>4021</v>
      </c>
      <c r="AF568" s="67">
        <f>$AVK$717</f>
        <v>0</v>
      </c>
      <c r="AG568" s="312" t="s">
        <v>2521</v>
      </c>
      <c r="AH568" s="63" t="s">
        <v>4021</v>
      </c>
      <c r="AJ568" s="67">
        <f>$AVK$717</f>
        <v>0</v>
      </c>
      <c r="AK568" s="312" t="s">
        <v>2521</v>
      </c>
      <c r="AL568" s="63" t="s">
        <v>4021</v>
      </c>
      <c r="AN568" s="67">
        <f>$AVK$717</f>
        <v>0</v>
      </c>
      <c r="AO568" s="312" t="s">
        <v>2521</v>
      </c>
      <c r="AP568" s="63" t="s">
        <v>4021</v>
      </c>
      <c r="AR568" s="67">
        <f>$AVK$717</f>
        <v>0</v>
      </c>
      <c r="AS568" s="312" t="s">
        <v>2521</v>
      </c>
      <c r="AT568" s="63" t="s">
        <v>4021</v>
      </c>
      <c r="AV568" s="67">
        <f>$AVK$717</f>
        <v>0</v>
      </c>
      <c r="AW568" s="81"/>
      <c r="AX568" s="81"/>
      <c r="AY568" s="81"/>
      <c r="AZ568" s="81"/>
      <c r="BA568" s="81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  <c r="JD568" s="49"/>
    </row>
    <row r="569" spans="1:264" s="3" customFormat="1" ht="15.75" customHeight="1">
      <c r="A569" s="312" t="s">
        <v>2522</v>
      </c>
      <c r="B569" s="63" t="s">
        <v>4022</v>
      </c>
      <c r="D569" s="67">
        <f>$AVT$717</f>
        <v>0</v>
      </c>
      <c r="E569" s="312" t="s">
        <v>2522</v>
      </c>
      <c r="F569" s="63" t="s">
        <v>4026</v>
      </c>
      <c r="H569" s="67">
        <f>$AVT$717</f>
        <v>0</v>
      </c>
      <c r="I569" s="312" t="s">
        <v>2522</v>
      </c>
      <c r="J569" s="63" t="s">
        <v>4026</v>
      </c>
      <c r="L569" s="67">
        <f>$AVT$717</f>
        <v>0</v>
      </c>
      <c r="M569" s="312" t="s">
        <v>2522</v>
      </c>
      <c r="N569" s="63" t="s">
        <v>4026</v>
      </c>
      <c r="P569" s="67">
        <f>$AVT$717</f>
        <v>0</v>
      </c>
      <c r="Q569" s="312" t="s">
        <v>2522</v>
      </c>
      <c r="R569" s="63" t="s">
        <v>4026</v>
      </c>
      <c r="T569" s="67">
        <f>$AVT$717</f>
        <v>0</v>
      </c>
      <c r="U569" s="312" t="s">
        <v>2522</v>
      </c>
      <c r="V569" s="63" t="s">
        <v>4026</v>
      </c>
      <c r="X569" s="67">
        <f>$AVT$717</f>
        <v>0</v>
      </c>
      <c r="Y569" s="312" t="s">
        <v>2522</v>
      </c>
      <c r="Z569" s="63" t="s">
        <v>4026</v>
      </c>
      <c r="AB569" s="67">
        <f>$AVT$717</f>
        <v>0</v>
      </c>
      <c r="AC569" s="312" t="s">
        <v>2522</v>
      </c>
      <c r="AD569" s="63" t="s">
        <v>4026</v>
      </c>
      <c r="AF569" s="67">
        <f>$AVT$717</f>
        <v>0</v>
      </c>
      <c r="AG569" s="312" t="s">
        <v>2522</v>
      </c>
      <c r="AH569" s="63" t="s">
        <v>4026</v>
      </c>
      <c r="AJ569" s="67">
        <f>$AVT$717</f>
        <v>0</v>
      </c>
      <c r="AK569" s="312" t="s">
        <v>2522</v>
      </c>
      <c r="AL569" s="63" t="s">
        <v>4026</v>
      </c>
      <c r="AN569" s="67">
        <f>$AVT$717</f>
        <v>0</v>
      </c>
      <c r="AO569" s="312" t="s">
        <v>2522</v>
      </c>
      <c r="AP569" s="63" t="s">
        <v>4026</v>
      </c>
      <c r="AR569" s="67">
        <f>$AVT$717</f>
        <v>0</v>
      </c>
      <c r="AS569" s="312" t="s">
        <v>2522</v>
      </c>
      <c r="AT569" s="63" t="s">
        <v>4026</v>
      </c>
      <c r="AV569" s="67">
        <f>$AVT$717</f>
        <v>0</v>
      </c>
      <c r="AW569" s="81"/>
      <c r="AX569" s="81"/>
      <c r="AY569" s="81"/>
      <c r="AZ569" s="81"/>
      <c r="BA569" s="81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JD569" s="49"/>
    </row>
    <row r="570" spans="1:264" s="3" customFormat="1" ht="15.75" customHeight="1">
      <c r="A570" s="312" t="s">
        <v>2523</v>
      </c>
      <c r="B570" s="63" t="s">
        <v>4023</v>
      </c>
      <c r="D570" s="67">
        <f>$AWC$717</f>
        <v>0</v>
      </c>
      <c r="E570" s="312" t="s">
        <v>2523</v>
      </c>
      <c r="F570" s="273" t="s">
        <v>1905</v>
      </c>
      <c r="H570" s="67">
        <f>$AWC$717</f>
        <v>0</v>
      </c>
      <c r="I570" s="312" t="s">
        <v>2523</v>
      </c>
      <c r="J570" s="273" t="s">
        <v>1905</v>
      </c>
      <c r="L570" s="67">
        <f>$AWC$717</f>
        <v>0</v>
      </c>
      <c r="M570" s="312" t="s">
        <v>2523</v>
      </c>
      <c r="N570" s="273" t="s">
        <v>1905</v>
      </c>
      <c r="P570" s="67">
        <f>$AWC$717</f>
        <v>0</v>
      </c>
      <c r="Q570" s="312" t="s">
        <v>2523</v>
      </c>
      <c r="R570" s="273" t="s">
        <v>1905</v>
      </c>
      <c r="T570" s="67">
        <f>$AWC$717</f>
        <v>0</v>
      </c>
      <c r="U570" s="312" t="s">
        <v>2523</v>
      </c>
      <c r="V570" s="273" t="s">
        <v>1905</v>
      </c>
      <c r="X570" s="67">
        <f>$AWC$717</f>
        <v>0</v>
      </c>
      <c r="Y570" s="312" t="s">
        <v>2523</v>
      </c>
      <c r="Z570" s="273" t="s">
        <v>1905</v>
      </c>
      <c r="AB570" s="67">
        <f>$AWC$717</f>
        <v>0</v>
      </c>
      <c r="AC570" s="312" t="s">
        <v>2523</v>
      </c>
      <c r="AD570" s="273" t="s">
        <v>1905</v>
      </c>
      <c r="AF570" s="67">
        <f>$AWC$717</f>
        <v>0</v>
      </c>
      <c r="AG570" s="312" t="s">
        <v>2523</v>
      </c>
      <c r="AH570" s="273" t="s">
        <v>1905</v>
      </c>
      <c r="AJ570" s="67">
        <f>$AWC$717</f>
        <v>0</v>
      </c>
      <c r="AK570" s="312" t="s">
        <v>2523</v>
      </c>
      <c r="AL570" s="273" t="s">
        <v>1905</v>
      </c>
      <c r="AN570" s="67">
        <f>$AWC$717</f>
        <v>0</v>
      </c>
      <c r="AO570" s="312" t="s">
        <v>2523</v>
      </c>
      <c r="AP570" s="273" t="s">
        <v>1905</v>
      </c>
      <c r="AR570" s="67">
        <f>$AWC$717</f>
        <v>0</v>
      </c>
      <c r="AS570" s="312" t="s">
        <v>2523</v>
      </c>
      <c r="AT570" s="273" t="s">
        <v>1905</v>
      </c>
      <c r="AV570" s="67">
        <f>$AWC$717</f>
        <v>0</v>
      </c>
      <c r="AW570" s="81"/>
      <c r="AX570" s="81"/>
      <c r="AY570" s="81"/>
      <c r="AZ570" s="81"/>
      <c r="BA570" s="81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JD570" s="49"/>
    </row>
    <row r="571" spans="1:264" s="3" customFormat="1" ht="15.75" customHeight="1">
      <c r="A571" s="312" t="s">
        <v>2524</v>
      </c>
      <c r="B571" s="63" t="s">
        <v>4024</v>
      </c>
      <c r="D571" s="67">
        <f>$AWL$717</f>
        <v>0</v>
      </c>
      <c r="E571" s="312" t="s">
        <v>2524</v>
      </c>
      <c r="F571" s="63" t="s">
        <v>180</v>
      </c>
      <c r="H571" s="67">
        <f>$AWL$717</f>
        <v>0</v>
      </c>
      <c r="I571" s="312" t="s">
        <v>2524</v>
      </c>
      <c r="J571" s="63" t="s">
        <v>180</v>
      </c>
      <c r="L571" s="67">
        <f>$AWL$717</f>
        <v>0</v>
      </c>
      <c r="M571" s="312" t="s">
        <v>2524</v>
      </c>
      <c r="N571" s="63" t="s">
        <v>180</v>
      </c>
      <c r="P571" s="67">
        <f>$AWL$717</f>
        <v>0</v>
      </c>
      <c r="Q571" s="312" t="s">
        <v>2524</v>
      </c>
      <c r="R571" s="63" t="s">
        <v>180</v>
      </c>
      <c r="T571" s="67">
        <f>$AWL$717</f>
        <v>0</v>
      </c>
      <c r="U571" s="312" t="s">
        <v>2524</v>
      </c>
      <c r="V571" s="63" t="s">
        <v>180</v>
      </c>
      <c r="X571" s="67">
        <f>$AWL$717</f>
        <v>0</v>
      </c>
      <c r="Y571" s="312" t="s">
        <v>2524</v>
      </c>
      <c r="Z571" s="63" t="s">
        <v>180</v>
      </c>
      <c r="AB571" s="67">
        <f>$AWL$717</f>
        <v>0</v>
      </c>
      <c r="AC571" s="312" t="s">
        <v>2524</v>
      </c>
      <c r="AD571" s="63" t="s">
        <v>180</v>
      </c>
      <c r="AF571" s="67">
        <f>$AWL$717</f>
        <v>0</v>
      </c>
      <c r="AG571" s="312" t="s">
        <v>2524</v>
      </c>
      <c r="AH571" s="63" t="s">
        <v>180</v>
      </c>
      <c r="AJ571" s="67">
        <f>$AWL$717</f>
        <v>0</v>
      </c>
      <c r="AK571" s="312" t="s">
        <v>2524</v>
      </c>
      <c r="AL571" s="63" t="s">
        <v>180</v>
      </c>
      <c r="AN571" s="67">
        <f>$AWL$717</f>
        <v>0</v>
      </c>
      <c r="AO571" s="312" t="s">
        <v>2524</v>
      </c>
      <c r="AP571" s="63" t="s">
        <v>180</v>
      </c>
      <c r="AR571" s="67">
        <f>$AWL$717</f>
        <v>0</v>
      </c>
      <c r="AS571" s="312" t="s">
        <v>2524</v>
      </c>
      <c r="AT571" s="63" t="s">
        <v>180</v>
      </c>
      <c r="AV571" s="67">
        <f>$AWL$717</f>
        <v>0</v>
      </c>
      <c r="AW571" s="81"/>
      <c r="AX571" s="81"/>
      <c r="AY571" s="81"/>
      <c r="AZ571" s="81"/>
      <c r="BA571" s="81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  <c r="JD571" s="49"/>
    </row>
    <row r="572" spans="1:264" s="3" customFormat="1" ht="15.75" customHeight="1">
      <c r="A572" s="312" t="s">
        <v>2525</v>
      </c>
      <c r="B572" s="63" t="s">
        <v>4025</v>
      </c>
      <c r="D572" s="67">
        <f>$AWU$717</f>
        <v>0</v>
      </c>
      <c r="E572" s="312" t="s">
        <v>2525</v>
      </c>
      <c r="F572" s="63" t="s">
        <v>4009</v>
      </c>
      <c r="H572" s="67">
        <f>$AWU$717</f>
        <v>0</v>
      </c>
      <c r="I572" s="312" t="s">
        <v>2525</v>
      </c>
      <c r="J572" s="63" t="s">
        <v>4009</v>
      </c>
      <c r="L572" s="67">
        <f>$AWU$717</f>
        <v>0</v>
      </c>
      <c r="M572" s="312" t="s">
        <v>2525</v>
      </c>
      <c r="N572" s="63" t="s">
        <v>4009</v>
      </c>
      <c r="P572" s="67">
        <f>$AWU$717</f>
        <v>0</v>
      </c>
      <c r="Q572" s="312" t="s">
        <v>2525</v>
      </c>
      <c r="R572" s="63" t="s">
        <v>4009</v>
      </c>
      <c r="T572" s="67">
        <f>$AWU$717</f>
        <v>0</v>
      </c>
      <c r="U572" s="312" t="s">
        <v>2525</v>
      </c>
      <c r="V572" s="63" t="s">
        <v>4009</v>
      </c>
      <c r="X572" s="67">
        <f>$AWU$717</f>
        <v>0</v>
      </c>
      <c r="Y572" s="312" t="s">
        <v>2525</v>
      </c>
      <c r="Z572" s="63" t="s">
        <v>4009</v>
      </c>
      <c r="AB572" s="67">
        <f>$AWU$717</f>
        <v>0</v>
      </c>
      <c r="AC572" s="312" t="s">
        <v>2525</v>
      </c>
      <c r="AD572" s="63" t="s">
        <v>4009</v>
      </c>
      <c r="AF572" s="67">
        <f>$AWU$717</f>
        <v>0</v>
      </c>
      <c r="AG572" s="312" t="s">
        <v>2525</v>
      </c>
      <c r="AH572" s="63" t="s">
        <v>4009</v>
      </c>
      <c r="AJ572" s="67">
        <f>$AWU$717</f>
        <v>0</v>
      </c>
      <c r="AK572" s="312" t="s">
        <v>2525</v>
      </c>
      <c r="AL572" s="63" t="s">
        <v>4009</v>
      </c>
      <c r="AN572" s="67">
        <f>$AWU$717</f>
        <v>0</v>
      </c>
      <c r="AO572" s="312" t="s">
        <v>2525</v>
      </c>
      <c r="AP572" s="63" t="s">
        <v>4009</v>
      </c>
      <c r="AR572" s="67">
        <f>$AWU$717</f>
        <v>0</v>
      </c>
      <c r="AS572" s="312" t="s">
        <v>2525</v>
      </c>
      <c r="AT572" s="63" t="s">
        <v>4009</v>
      </c>
      <c r="AV572" s="67">
        <f>$AWU$717</f>
        <v>0</v>
      </c>
      <c r="AW572" s="81"/>
      <c r="AX572" s="81"/>
      <c r="AY572" s="81"/>
      <c r="AZ572" s="81"/>
      <c r="BA572" s="81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  <c r="JD572" s="49"/>
    </row>
    <row r="573" spans="1:264" s="3" customFormat="1" ht="15.75" customHeight="1">
      <c r="A573" s="312" t="s">
        <v>2526</v>
      </c>
      <c r="B573" s="63" t="s">
        <v>4026</v>
      </c>
      <c r="D573" s="67">
        <f>$AXD$717</f>
        <v>0</v>
      </c>
      <c r="E573" s="312" t="s">
        <v>2526</v>
      </c>
      <c r="F573" s="63" t="s">
        <v>2564</v>
      </c>
      <c r="H573" s="67">
        <f>$AXD$717</f>
        <v>0</v>
      </c>
      <c r="I573" s="312" t="s">
        <v>2526</v>
      </c>
      <c r="J573" s="63" t="s">
        <v>2564</v>
      </c>
      <c r="L573" s="67">
        <f>$AXD$717</f>
        <v>0</v>
      </c>
      <c r="M573" s="312" t="s">
        <v>2526</v>
      </c>
      <c r="N573" s="63" t="s">
        <v>2564</v>
      </c>
      <c r="P573" s="67">
        <f>$AXD$717</f>
        <v>0</v>
      </c>
      <c r="Q573" s="312" t="s">
        <v>2526</v>
      </c>
      <c r="R573" s="63" t="s">
        <v>2564</v>
      </c>
      <c r="T573" s="67">
        <f>$AXD$717</f>
        <v>0</v>
      </c>
      <c r="U573" s="312" t="s">
        <v>2526</v>
      </c>
      <c r="V573" s="63" t="s">
        <v>2564</v>
      </c>
      <c r="X573" s="67">
        <f>$AXD$717</f>
        <v>0</v>
      </c>
      <c r="Y573" s="312" t="s">
        <v>2526</v>
      </c>
      <c r="Z573" s="63" t="s">
        <v>2564</v>
      </c>
      <c r="AB573" s="67">
        <f>$AXD$717</f>
        <v>0</v>
      </c>
      <c r="AC573" s="312" t="s">
        <v>2526</v>
      </c>
      <c r="AD573" s="63" t="s">
        <v>2564</v>
      </c>
      <c r="AF573" s="67">
        <f>$AXD$717</f>
        <v>0</v>
      </c>
      <c r="AG573" s="312" t="s">
        <v>2526</v>
      </c>
      <c r="AH573" s="63" t="s">
        <v>2564</v>
      </c>
      <c r="AJ573" s="67">
        <f>$AXD$717</f>
        <v>0</v>
      </c>
      <c r="AK573" s="312" t="s">
        <v>2526</v>
      </c>
      <c r="AL573" s="63" t="s">
        <v>2564</v>
      </c>
      <c r="AN573" s="67">
        <f>$AXD$717</f>
        <v>0</v>
      </c>
      <c r="AO573" s="312" t="s">
        <v>2526</v>
      </c>
      <c r="AP573" s="63" t="s">
        <v>2564</v>
      </c>
      <c r="AR573" s="67">
        <f>$AXD$717</f>
        <v>0</v>
      </c>
      <c r="AS573" s="312" t="s">
        <v>2526</v>
      </c>
      <c r="AT573" s="63" t="s">
        <v>2564</v>
      </c>
      <c r="AV573" s="67">
        <f>$AXD$717</f>
        <v>0</v>
      </c>
      <c r="AW573" s="81"/>
      <c r="AX573" s="81"/>
      <c r="AY573" s="81"/>
      <c r="AZ573" s="81"/>
      <c r="BA573" s="81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  <c r="JD573" s="49"/>
    </row>
    <row r="574" spans="1:264" s="3" customFormat="1" ht="15.75" customHeight="1">
      <c r="A574" s="312" t="s">
        <v>2527</v>
      </c>
      <c r="B574" s="63" t="s">
        <v>4027</v>
      </c>
      <c r="D574" s="67">
        <f>$AXM$717</f>
        <v>0</v>
      </c>
      <c r="E574" s="312" t="s">
        <v>2527</v>
      </c>
      <c r="F574" s="218" t="s">
        <v>1565</v>
      </c>
      <c r="H574" s="67">
        <f>$AXM$717</f>
        <v>0</v>
      </c>
      <c r="I574" s="312" t="s">
        <v>2527</v>
      </c>
      <c r="J574" s="218" t="s">
        <v>1565</v>
      </c>
      <c r="L574" s="67">
        <f>$AXM$717</f>
        <v>0</v>
      </c>
      <c r="M574" s="312" t="s">
        <v>2527</v>
      </c>
      <c r="N574" s="218" t="s">
        <v>1565</v>
      </c>
      <c r="P574" s="67">
        <f>$AXM$717</f>
        <v>0</v>
      </c>
      <c r="Q574" s="312" t="s">
        <v>2527</v>
      </c>
      <c r="R574" s="218" t="s">
        <v>1565</v>
      </c>
      <c r="T574" s="67">
        <f>$AXM$717</f>
        <v>0</v>
      </c>
      <c r="U574" s="312" t="s">
        <v>2527</v>
      </c>
      <c r="V574" s="218" t="s">
        <v>1565</v>
      </c>
      <c r="X574" s="67">
        <f>$AXM$717</f>
        <v>0</v>
      </c>
      <c r="Y574" s="312" t="s">
        <v>2527</v>
      </c>
      <c r="Z574" s="218" t="s">
        <v>1565</v>
      </c>
      <c r="AB574" s="67">
        <f>$AXM$717</f>
        <v>0</v>
      </c>
      <c r="AC574" s="312" t="s">
        <v>2527</v>
      </c>
      <c r="AD574" s="218" t="s">
        <v>1565</v>
      </c>
      <c r="AF574" s="67">
        <f>$AXM$717</f>
        <v>0</v>
      </c>
      <c r="AG574" s="312" t="s">
        <v>2527</v>
      </c>
      <c r="AH574" s="218" t="s">
        <v>1565</v>
      </c>
      <c r="AJ574" s="67">
        <f>$AXM$717</f>
        <v>0</v>
      </c>
      <c r="AK574" s="312" t="s">
        <v>2527</v>
      </c>
      <c r="AL574" s="218" t="s">
        <v>1565</v>
      </c>
      <c r="AN574" s="67">
        <f>$AXM$717</f>
        <v>0</v>
      </c>
      <c r="AO574" s="312" t="s">
        <v>2527</v>
      </c>
      <c r="AP574" s="218" t="s">
        <v>1565</v>
      </c>
      <c r="AR574" s="67">
        <f>$AXM$717</f>
        <v>0</v>
      </c>
      <c r="AS574" s="312" t="s">
        <v>2527</v>
      </c>
      <c r="AT574" s="218" t="s">
        <v>1565</v>
      </c>
      <c r="AV574" s="67">
        <f>$AXM$717</f>
        <v>0</v>
      </c>
      <c r="AW574" s="81"/>
      <c r="AX574" s="81"/>
      <c r="AY574" s="81"/>
      <c r="AZ574" s="81"/>
      <c r="BA574" s="81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  <c r="JD574" s="49"/>
    </row>
    <row r="575" spans="1:264" s="3" customFormat="1" ht="15.75" customHeight="1">
      <c r="A575" s="312" t="s">
        <v>2528</v>
      </c>
      <c r="B575" s="63" t="s">
        <v>4028</v>
      </c>
      <c r="D575" s="67">
        <f>$AXV$717</f>
        <v>0</v>
      </c>
      <c r="E575" s="312" t="s">
        <v>2528</v>
      </c>
      <c r="F575" s="63" t="s">
        <v>4028</v>
      </c>
      <c r="H575" s="67">
        <f>$AXV$717</f>
        <v>0</v>
      </c>
      <c r="I575" s="312" t="s">
        <v>2528</v>
      </c>
      <c r="J575" s="63" t="s">
        <v>4028</v>
      </c>
      <c r="L575" s="67">
        <f>$AXV$717</f>
        <v>0</v>
      </c>
      <c r="M575" s="312" t="s">
        <v>2528</v>
      </c>
      <c r="N575" s="63" t="s">
        <v>4028</v>
      </c>
      <c r="P575" s="67">
        <f>$AXV$717</f>
        <v>0</v>
      </c>
      <c r="Q575" s="312" t="s">
        <v>2528</v>
      </c>
      <c r="R575" s="63" t="s">
        <v>4028</v>
      </c>
      <c r="T575" s="67">
        <f>$AXV$717</f>
        <v>0</v>
      </c>
      <c r="U575" s="312" t="s">
        <v>2528</v>
      </c>
      <c r="V575" s="63" t="s">
        <v>4028</v>
      </c>
      <c r="X575" s="67">
        <f>$AXV$717</f>
        <v>0</v>
      </c>
      <c r="Y575" s="312" t="s">
        <v>2528</v>
      </c>
      <c r="Z575" s="63" t="s">
        <v>4028</v>
      </c>
      <c r="AB575" s="67">
        <f>$AXV$717</f>
        <v>0</v>
      </c>
      <c r="AC575" s="312" t="s">
        <v>2528</v>
      </c>
      <c r="AD575" s="63" t="s">
        <v>4028</v>
      </c>
      <c r="AF575" s="67">
        <f>$AXV$717</f>
        <v>0</v>
      </c>
      <c r="AG575" s="312" t="s">
        <v>2528</v>
      </c>
      <c r="AH575" s="63" t="s">
        <v>4028</v>
      </c>
      <c r="AJ575" s="67">
        <f>$AXV$717</f>
        <v>0</v>
      </c>
      <c r="AK575" s="312" t="s">
        <v>2528</v>
      </c>
      <c r="AL575" s="63" t="s">
        <v>4028</v>
      </c>
      <c r="AN575" s="67">
        <f>$AXV$717</f>
        <v>0</v>
      </c>
      <c r="AO575" s="312" t="s">
        <v>2528</v>
      </c>
      <c r="AP575" s="63" t="s">
        <v>4028</v>
      </c>
      <c r="AR575" s="67">
        <f>$AXV$717</f>
        <v>0</v>
      </c>
      <c r="AS575" s="312" t="s">
        <v>2528</v>
      </c>
      <c r="AT575" s="63" t="s">
        <v>4028</v>
      </c>
      <c r="AV575" s="67">
        <f>$AXV$717</f>
        <v>0</v>
      </c>
      <c r="AW575" s="81"/>
      <c r="AX575" s="81"/>
      <c r="AY575" s="81"/>
      <c r="AZ575" s="81"/>
      <c r="BA575" s="81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  <c r="JD575" s="49"/>
    </row>
    <row r="576" spans="1:264" s="3" customFormat="1" ht="15.75" customHeight="1">
      <c r="A576" s="312" t="s">
        <v>2529</v>
      </c>
      <c r="B576" s="63" t="s">
        <v>4029</v>
      </c>
      <c r="D576" s="67">
        <f>$AYE$717</f>
        <v>0</v>
      </c>
      <c r="E576" s="312" t="s">
        <v>2529</v>
      </c>
      <c r="F576" s="63" t="s">
        <v>155</v>
      </c>
      <c r="H576" s="67">
        <f>$AYE$717</f>
        <v>0</v>
      </c>
      <c r="I576" s="312" t="s">
        <v>2529</v>
      </c>
      <c r="J576" s="63" t="s">
        <v>155</v>
      </c>
      <c r="L576" s="67">
        <f>$AYE$717</f>
        <v>0</v>
      </c>
      <c r="M576" s="312" t="s">
        <v>2529</v>
      </c>
      <c r="N576" s="63" t="s">
        <v>155</v>
      </c>
      <c r="P576" s="67">
        <f>$AYE$717</f>
        <v>0</v>
      </c>
      <c r="Q576" s="312" t="s">
        <v>2529</v>
      </c>
      <c r="R576" s="63" t="s">
        <v>155</v>
      </c>
      <c r="T576" s="67">
        <f>$AYE$717</f>
        <v>0</v>
      </c>
      <c r="U576" s="312" t="s">
        <v>2529</v>
      </c>
      <c r="V576" s="63" t="s">
        <v>155</v>
      </c>
      <c r="X576" s="67">
        <f>$AYE$717</f>
        <v>0</v>
      </c>
      <c r="Y576" s="312" t="s">
        <v>2529</v>
      </c>
      <c r="Z576" s="63" t="s">
        <v>155</v>
      </c>
      <c r="AB576" s="67">
        <f>$AYE$717</f>
        <v>0</v>
      </c>
      <c r="AC576" s="312" t="s">
        <v>2529</v>
      </c>
      <c r="AD576" s="63" t="s">
        <v>155</v>
      </c>
      <c r="AF576" s="67">
        <f>$AYE$717</f>
        <v>0</v>
      </c>
      <c r="AG576" s="312" t="s">
        <v>2529</v>
      </c>
      <c r="AH576" s="63" t="s">
        <v>155</v>
      </c>
      <c r="AJ576" s="67">
        <f>$AYE$717</f>
        <v>0</v>
      </c>
      <c r="AK576" s="312" t="s">
        <v>2529</v>
      </c>
      <c r="AL576" s="63" t="s">
        <v>155</v>
      </c>
      <c r="AN576" s="67">
        <f>$AYE$717</f>
        <v>0</v>
      </c>
      <c r="AO576" s="312" t="s">
        <v>2529</v>
      </c>
      <c r="AP576" s="63" t="s">
        <v>155</v>
      </c>
      <c r="AR576" s="67">
        <f>$AYE$717</f>
        <v>0</v>
      </c>
      <c r="AS576" s="312" t="s">
        <v>2529</v>
      </c>
      <c r="AT576" s="63" t="s">
        <v>155</v>
      </c>
      <c r="AV576" s="67">
        <f>$AYE$717</f>
        <v>0</v>
      </c>
      <c r="AW576" s="81"/>
      <c r="AX576" s="81"/>
      <c r="AY576" s="81"/>
      <c r="AZ576" s="81"/>
      <c r="BA576" s="81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  <c r="JD576" s="49"/>
    </row>
    <row r="577" spans="1:264" s="3" customFormat="1" ht="15.75" customHeight="1">
      <c r="A577" s="312" t="s">
        <v>2530</v>
      </c>
      <c r="B577" s="63" t="s">
        <v>4030</v>
      </c>
      <c r="D577" s="67">
        <f>$AYN$717</f>
        <v>0</v>
      </c>
      <c r="E577" s="312" t="s">
        <v>2530</v>
      </c>
      <c r="F577" s="63" t="s">
        <v>4029</v>
      </c>
      <c r="H577" s="67">
        <f>$AYN$717</f>
        <v>0</v>
      </c>
      <c r="I577" s="312" t="s">
        <v>2530</v>
      </c>
      <c r="J577" s="63" t="s">
        <v>4029</v>
      </c>
      <c r="L577" s="67">
        <f>$AYN$717</f>
        <v>0</v>
      </c>
      <c r="M577" s="312" t="s">
        <v>2530</v>
      </c>
      <c r="N577" s="63" t="s">
        <v>4029</v>
      </c>
      <c r="P577" s="67">
        <f>$AYN$717</f>
        <v>0</v>
      </c>
      <c r="Q577" s="312" t="s">
        <v>2530</v>
      </c>
      <c r="R577" s="63" t="s">
        <v>4029</v>
      </c>
      <c r="T577" s="67">
        <f>$AYN$717</f>
        <v>0</v>
      </c>
      <c r="U577" s="312" t="s">
        <v>2530</v>
      </c>
      <c r="V577" s="63" t="s">
        <v>4029</v>
      </c>
      <c r="X577" s="67">
        <f>$AYN$717</f>
        <v>0</v>
      </c>
      <c r="Y577" s="312" t="s">
        <v>2530</v>
      </c>
      <c r="Z577" s="63" t="s">
        <v>4029</v>
      </c>
      <c r="AB577" s="67">
        <f>$AYN$717</f>
        <v>0</v>
      </c>
      <c r="AC577" s="312" t="s">
        <v>2530</v>
      </c>
      <c r="AD577" s="63" t="s">
        <v>4029</v>
      </c>
      <c r="AF577" s="67">
        <f>$AYN$717</f>
        <v>0</v>
      </c>
      <c r="AG577" s="312" t="s">
        <v>2530</v>
      </c>
      <c r="AH577" s="63" t="s">
        <v>4029</v>
      </c>
      <c r="AJ577" s="67">
        <f>$AYN$717</f>
        <v>0</v>
      </c>
      <c r="AK577" s="312" t="s">
        <v>2530</v>
      </c>
      <c r="AL577" s="63" t="s">
        <v>4029</v>
      </c>
      <c r="AN577" s="67">
        <f>$AYN$717</f>
        <v>0</v>
      </c>
      <c r="AO577" s="312" t="s">
        <v>2530</v>
      </c>
      <c r="AP577" s="63" t="s">
        <v>4029</v>
      </c>
      <c r="AR577" s="67">
        <f>$AYN$717</f>
        <v>0</v>
      </c>
      <c r="AS577" s="312" t="s">
        <v>2530</v>
      </c>
      <c r="AT577" s="63" t="s">
        <v>4029</v>
      </c>
      <c r="AV577" s="67">
        <f>$AYN$717</f>
        <v>0</v>
      </c>
      <c r="AW577" s="81"/>
      <c r="AX577" s="81"/>
      <c r="AY577" s="81"/>
      <c r="AZ577" s="81"/>
      <c r="BA577" s="81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  <c r="JD577" s="49"/>
    </row>
    <row r="578" spans="1:264" s="3" customFormat="1" ht="15.75" customHeight="1">
      <c r="A578" s="312" t="s">
        <v>2531</v>
      </c>
      <c r="B578" s="63" t="s">
        <v>4031</v>
      </c>
      <c r="D578" s="67">
        <f>$AYW$717</f>
        <v>0</v>
      </c>
      <c r="E578" s="312" t="s">
        <v>2531</v>
      </c>
      <c r="F578" s="63" t="s">
        <v>4027</v>
      </c>
      <c r="H578" s="67">
        <f>$AYW$717</f>
        <v>0</v>
      </c>
      <c r="I578" s="312" t="s">
        <v>2531</v>
      </c>
      <c r="J578" s="63" t="s">
        <v>4027</v>
      </c>
      <c r="L578" s="67">
        <f>$AYW$717</f>
        <v>0</v>
      </c>
      <c r="M578" s="312" t="s">
        <v>2531</v>
      </c>
      <c r="N578" s="63" t="s">
        <v>4027</v>
      </c>
      <c r="P578" s="67">
        <f>$AYW$717</f>
        <v>0</v>
      </c>
      <c r="Q578" s="312" t="s">
        <v>2531</v>
      </c>
      <c r="R578" s="63" t="s">
        <v>4027</v>
      </c>
      <c r="T578" s="67">
        <f>$AYW$717</f>
        <v>0</v>
      </c>
      <c r="U578" s="312" t="s">
        <v>2531</v>
      </c>
      <c r="V578" s="63" t="s">
        <v>4027</v>
      </c>
      <c r="X578" s="67">
        <f>$AYW$717</f>
        <v>0</v>
      </c>
      <c r="Y578" s="312" t="s">
        <v>2531</v>
      </c>
      <c r="Z578" s="63" t="s">
        <v>4027</v>
      </c>
      <c r="AB578" s="67">
        <f>$AYW$717</f>
        <v>0</v>
      </c>
      <c r="AC578" s="312" t="s">
        <v>2531</v>
      </c>
      <c r="AD578" s="63" t="s">
        <v>4027</v>
      </c>
      <c r="AF578" s="67">
        <f>$AYW$717</f>
        <v>0</v>
      </c>
      <c r="AG578" s="312" t="s">
        <v>2531</v>
      </c>
      <c r="AH578" s="63" t="s">
        <v>4027</v>
      </c>
      <c r="AJ578" s="67">
        <f>$AYW$717</f>
        <v>0</v>
      </c>
      <c r="AK578" s="312" t="s">
        <v>2531</v>
      </c>
      <c r="AL578" s="63" t="s">
        <v>4027</v>
      </c>
      <c r="AN578" s="67">
        <f>$AYW$717</f>
        <v>0</v>
      </c>
      <c r="AO578" s="312" t="s">
        <v>2531</v>
      </c>
      <c r="AP578" s="63" t="s">
        <v>4027</v>
      </c>
      <c r="AR578" s="67">
        <f>$AYW$717</f>
        <v>0</v>
      </c>
      <c r="AS578" s="312" t="s">
        <v>2531</v>
      </c>
      <c r="AT578" s="63" t="s">
        <v>4027</v>
      </c>
      <c r="AV578" s="67">
        <f>$AYW$717</f>
        <v>0</v>
      </c>
      <c r="AW578" s="81"/>
      <c r="AX578" s="81"/>
      <c r="AY578" s="81"/>
      <c r="AZ578" s="81"/>
      <c r="BA578" s="81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  <c r="JD578" s="49"/>
    </row>
    <row r="579" spans="1:264" s="3" customFormat="1" ht="15.75" customHeight="1">
      <c r="A579" s="312" t="s">
        <v>2532</v>
      </c>
      <c r="B579" s="63" t="s">
        <v>4032</v>
      </c>
      <c r="D579" s="67">
        <f>$AZF$717</f>
        <v>0</v>
      </c>
      <c r="E579" s="312" t="s">
        <v>2532</v>
      </c>
      <c r="F579" s="63" t="s">
        <v>4008</v>
      </c>
      <c r="H579" s="67">
        <f>$AZF$717</f>
        <v>0</v>
      </c>
      <c r="I579" s="312" t="s">
        <v>2532</v>
      </c>
      <c r="J579" s="63" t="s">
        <v>4008</v>
      </c>
      <c r="L579" s="67">
        <f>$AZF$717</f>
        <v>0</v>
      </c>
      <c r="M579" s="312" t="s">
        <v>2532</v>
      </c>
      <c r="N579" s="63" t="s">
        <v>4008</v>
      </c>
      <c r="P579" s="67">
        <f>$AZF$717</f>
        <v>0</v>
      </c>
      <c r="Q579" s="312" t="s">
        <v>2532</v>
      </c>
      <c r="R579" s="63" t="s">
        <v>4008</v>
      </c>
      <c r="T579" s="67">
        <f>$AZF$717</f>
        <v>0</v>
      </c>
      <c r="U579" s="312" t="s">
        <v>2532</v>
      </c>
      <c r="V579" s="63" t="s">
        <v>4008</v>
      </c>
      <c r="X579" s="67">
        <f>$AZF$717</f>
        <v>0</v>
      </c>
      <c r="Y579" s="312" t="s">
        <v>2532</v>
      </c>
      <c r="Z579" s="63" t="s">
        <v>4008</v>
      </c>
      <c r="AB579" s="67">
        <f>$AZF$717</f>
        <v>0</v>
      </c>
      <c r="AC579" s="312" t="s">
        <v>2532</v>
      </c>
      <c r="AD579" s="63" t="s">
        <v>4008</v>
      </c>
      <c r="AF579" s="67">
        <f>$AZF$717</f>
        <v>0</v>
      </c>
      <c r="AG579" s="312" t="s">
        <v>2532</v>
      </c>
      <c r="AH579" s="63" t="s">
        <v>4008</v>
      </c>
      <c r="AJ579" s="67">
        <f>$AZF$717</f>
        <v>0</v>
      </c>
      <c r="AK579" s="312" t="s">
        <v>2532</v>
      </c>
      <c r="AL579" s="63" t="s">
        <v>4008</v>
      </c>
      <c r="AN579" s="67">
        <f>$AZF$717</f>
        <v>0</v>
      </c>
      <c r="AO579" s="312" t="s">
        <v>2532</v>
      </c>
      <c r="AP579" s="63" t="s">
        <v>4008</v>
      </c>
      <c r="AR579" s="67">
        <f>$AZF$717</f>
        <v>0</v>
      </c>
      <c r="AS579" s="312" t="s">
        <v>2532</v>
      </c>
      <c r="AT579" s="63" t="s">
        <v>4008</v>
      </c>
      <c r="AV579" s="67">
        <f>$AZF$717</f>
        <v>0</v>
      </c>
      <c r="AW579" s="81"/>
      <c r="AX579" s="81"/>
      <c r="AY579" s="81"/>
      <c r="AZ579" s="81"/>
      <c r="BA579" s="81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  <c r="JD579" s="49"/>
    </row>
    <row r="580" spans="1:264" s="3" customFormat="1" ht="15.75" customHeight="1">
      <c r="A580" s="312" t="s">
        <v>2533</v>
      </c>
      <c r="B580" s="63" t="s">
        <v>4035</v>
      </c>
      <c r="D580" s="67">
        <f>$AZO$717</f>
        <v>0</v>
      </c>
      <c r="E580" s="312" t="s">
        <v>2533</v>
      </c>
      <c r="F580" s="63" t="s">
        <v>710</v>
      </c>
      <c r="H580" s="67">
        <f>$AZO$717</f>
        <v>0</v>
      </c>
      <c r="I580" s="312" t="s">
        <v>2533</v>
      </c>
      <c r="J580" s="63" t="s">
        <v>710</v>
      </c>
      <c r="L580" s="67">
        <f>$AZO$717</f>
        <v>0</v>
      </c>
      <c r="M580" s="312" t="s">
        <v>2533</v>
      </c>
      <c r="N580" s="63" t="s">
        <v>710</v>
      </c>
      <c r="P580" s="67">
        <f>$AZO$717</f>
        <v>0</v>
      </c>
      <c r="Q580" s="312" t="s">
        <v>2533</v>
      </c>
      <c r="R580" s="63" t="s">
        <v>710</v>
      </c>
      <c r="T580" s="67">
        <f>$AZO$717</f>
        <v>0</v>
      </c>
      <c r="U580" s="312" t="s">
        <v>2533</v>
      </c>
      <c r="V580" s="63" t="s">
        <v>710</v>
      </c>
      <c r="X580" s="67">
        <f>$AZO$717</f>
        <v>0</v>
      </c>
      <c r="Y580" s="312" t="s">
        <v>2533</v>
      </c>
      <c r="Z580" s="63" t="s">
        <v>710</v>
      </c>
      <c r="AB580" s="67">
        <f>$AZO$717</f>
        <v>0</v>
      </c>
      <c r="AC580" s="312" t="s">
        <v>2533</v>
      </c>
      <c r="AD580" s="63" t="s">
        <v>710</v>
      </c>
      <c r="AF580" s="67">
        <f>$AZO$717</f>
        <v>0</v>
      </c>
      <c r="AG580" s="312" t="s">
        <v>2533</v>
      </c>
      <c r="AH580" s="63" t="s">
        <v>710</v>
      </c>
      <c r="AJ580" s="67">
        <f>$AZO$717</f>
        <v>0</v>
      </c>
      <c r="AK580" s="312" t="s">
        <v>2533</v>
      </c>
      <c r="AL580" s="63" t="s">
        <v>710</v>
      </c>
      <c r="AN580" s="67">
        <f>$AZO$717</f>
        <v>0</v>
      </c>
      <c r="AO580" s="312" t="s">
        <v>2533</v>
      </c>
      <c r="AP580" s="63" t="s">
        <v>710</v>
      </c>
      <c r="AR580" s="67">
        <f>$AZO$717</f>
        <v>0</v>
      </c>
      <c r="AS580" s="312" t="s">
        <v>2533</v>
      </c>
      <c r="AT580" s="63" t="s">
        <v>710</v>
      </c>
      <c r="AV580" s="67">
        <f>$AZO$717</f>
        <v>0</v>
      </c>
      <c r="AW580" s="81"/>
      <c r="AX580" s="81"/>
      <c r="AY580" s="81"/>
      <c r="AZ580" s="81"/>
      <c r="BA580" s="81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  <c r="JD580" s="49"/>
    </row>
    <row r="581" spans="1:264" s="3" customFormat="1" ht="15.75" customHeight="1">
      <c r="A581" s="312" t="s">
        <v>2534</v>
      </c>
      <c r="B581" s="63" t="s">
        <v>4186</v>
      </c>
      <c r="D581" s="67">
        <f>$AZX$717</f>
        <v>0</v>
      </c>
      <c r="E581" s="312" t="s">
        <v>2534</v>
      </c>
      <c r="F581" s="63" t="s">
        <v>2541</v>
      </c>
      <c r="H581" s="67">
        <f>$AZX$717</f>
        <v>0</v>
      </c>
      <c r="I581" s="312" t="s">
        <v>2534</v>
      </c>
      <c r="J581" s="63" t="s">
        <v>2541</v>
      </c>
      <c r="L581" s="67">
        <f>$AZX$717</f>
        <v>0</v>
      </c>
      <c r="M581" s="312" t="s">
        <v>2534</v>
      </c>
      <c r="N581" s="63" t="s">
        <v>2541</v>
      </c>
      <c r="P581" s="67">
        <f>$AZX$717</f>
        <v>0</v>
      </c>
      <c r="Q581" s="312" t="s">
        <v>2534</v>
      </c>
      <c r="R581" s="63" t="s">
        <v>2541</v>
      </c>
      <c r="T581" s="67">
        <f>$AZX$717</f>
        <v>0</v>
      </c>
      <c r="U581" s="312" t="s">
        <v>2534</v>
      </c>
      <c r="V581" s="63" t="s">
        <v>2541</v>
      </c>
      <c r="X581" s="67">
        <f>$AZX$717</f>
        <v>0</v>
      </c>
      <c r="Y581" s="312" t="s">
        <v>2534</v>
      </c>
      <c r="Z581" s="63" t="s">
        <v>2541</v>
      </c>
      <c r="AB581" s="67">
        <f>$AZX$717</f>
        <v>0</v>
      </c>
      <c r="AC581" s="312" t="s">
        <v>2534</v>
      </c>
      <c r="AD581" s="63" t="s">
        <v>2541</v>
      </c>
      <c r="AF581" s="67">
        <f>$AZX$717</f>
        <v>0</v>
      </c>
      <c r="AG581" s="312" t="s">
        <v>2534</v>
      </c>
      <c r="AH581" s="63" t="s">
        <v>2541</v>
      </c>
      <c r="AJ581" s="67">
        <f>$AZX$717</f>
        <v>0</v>
      </c>
      <c r="AK581" s="312" t="s">
        <v>2534</v>
      </c>
      <c r="AL581" s="63" t="s">
        <v>2541</v>
      </c>
      <c r="AN581" s="67">
        <f>$AZX$717</f>
        <v>0</v>
      </c>
      <c r="AO581" s="312" t="s">
        <v>2534</v>
      </c>
      <c r="AP581" s="63" t="s">
        <v>2541</v>
      </c>
      <c r="AR581" s="67">
        <f>$AZX$717</f>
        <v>0</v>
      </c>
      <c r="AS581" s="312" t="s">
        <v>2534</v>
      </c>
      <c r="AT581" s="63" t="s">
        <v>2541</v>
      </c>
      <c r="AV581" s="67">
        <f>$AZX$717</f>
        <v>0</v>
      </c>
      <c r="AW581" s="81"/>
      <c r="AX581" s="81"/>
      <c r="AY581" s="81"/>
      <c r="AZ581" s="81"/>
      <c r="BA581" s="81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  <c r="JD581" s="49"/>
    </row>
    <row r="582" spans="1:264" s="3" customFormat="1" ht="15.75" customHeight="1">
      <c r="A582" s="312" t="s">
        <v>2535</v>
      </c>
      <c r="B582" s="63" t="s">
        <v>4309</v>
      </c>
      <c r="D582" s="67">
        <f>$BAG$717</f>
        <v>0</v>
      </c>
      <c r="E582" s="312" t="s">
        <v>2535</v>
      </c>
      <c r="F582" s="273" t="s">
        <v>1888</v>
      </c>
      <c r="H582" s="67">
        <f>$BAG$717</f>
        <v>0</v>
      </c>
      <c r="I582" s="312" t="s">
        <v>2535</v>
      </c>
      <c r="J582" s="273" t="s">
        <v>1888</v>
      </c>
      <c r="L582" s="67">
        <f>$BAG$717</f>
        <v>0</v>
      </c>
      <c r="M582" s="312" t="s">
        <v>2535</v>
      </c>
      <c r="N582" s="273" t="s">
        <v>1888</v>
      </c>
      <c r="P582" s="67">
        <f>$BAG$717</f>
        <v>0</v>
      </c>
      <c r="Q582" s="312" t="s">
        <v>2535</v>
      </c>
      <c r="R582" s="273" t="s">
        <v>1888</v>
      </c>
      <c r="T582" s="67">
        <f>$BAG$717</f>
        <v>0</v>
      </c>
      <c r="U582" s="312" t="s">
        <v>2535</v>
      </c>
      <c r="V582" s="273" t="s">
        <v>1888</v>
      </c>
      <c r="X582" s="67">
        <f>$BAG$717</f>
        <v>0</v>
      </c>
      <c r="Y582" s="312" t="s">
        <v>2535</v>
      </c>
      <c r="Z582" s="273" t="s">
        <v>1888</v>
      </c>
      <c r="AB582" s="67">
        <f>$BAG$717</f>
        <v>0</v>
      </c>
      <c r="AC582" s="312" t="s">
        <v>2535</v>
      </c>
      <c r="AD582" s="273" t="s">
        <v>1888</v>
      </c>
      <c r="AF582" s="67">
        <f>$BAG$717</f>
        <v>0</v>
      </c>
      <c r="AG582" s="312" t="s">
        <v>2535</v>
      </c>
      <c r="AH582" s="273" t="s">
        <v>1888</v>
      </c>
      <c r="AJ582" s="67">
        <f>$BAG$717</f>
        <v>0</v>
      </c>
      <c r="AK582" s="312" t="s">
        <v>2535</v>
      </c>
      <c r="AL582" s="273" t="s">
        <v>1888</v>
      </c>
      <c r="AN582" s="67">
        <f>$BAG$717</f>
        <v>0</v>
      </c>
      <c r="AO582" s="312" t="s">
        <v>2535</v>
      </c>
      <c r="AP582" s="273" t="s">
        <v>1888</v>
      </c>
      <c r="AR582" s="67">
        <f>$BAG$717</f>
        <v>0</v>
      </c>
      <c r="AS582" s="312" t="s">
        <v>2535</v>
      </c>
      <c r="AT582" s="273" t="s">
        <v>1888</v>
      </c>
      <c r="AV582" s="67">
        <f>$BAG$717</f>
        <v>0</v>
      </c>
      <c r="AW582" s="81"/>
      <c r="AX582" s="81"/>
      <c r="AY582" s="81"/>
      <c r="AZ582" s="81"/>
      <c r="BA582" s="81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  <c r="JD582" s="49"/>
    </row>
    <row r="583" spans="1:264" s="3" customFormat="1">
      <c r="A583" s="5"/>
      <c r="B583" s="82"/>
      <c r="D583" s="81"/>
      <c r="E583" s="5"/>
      <c r="F583" s="82"/>
      <c r="H583" s="81"/>
      <c r="I583" s="4"/>
      <c r="J583" s="5"/>
      <c r="K583" s="82"/>
      <c r="M583" s="81"/>
      <c r="N583" s="5"/>
      <c r="O583" s="82"/>
      <c r="Q583" s="81"/>
      <c r="R583" s="4"/>
      <c r="S583" s="5"/>
      <c r="T583" s="82"/>
      <c r="V583" s="81"/>
      <c r="W583" s="5"/>
      <c r="X583" s="82"/>
      <c r="Z583" s="81"/>
      <c r="AA583" s="4"/>
      <c r="AB583" s="5"/>
      <c r="AC583" s="82"/>
      <c r="AE583" s="81"/>
      <c r="AF583" s="5"/>
      <c r="AG583" s="82"/>
      <c r="AI583" s="81"/>
      <c r="AJ583" s="4"/>
      <c r="AK583" s="5"/>
      <c r="AL583" s="82"/>
      <c r="AN583" s="81"/>
      <c r="AO583" s="5"/>
      <c r="AP583" s="82"/>
      <c r="AR583" s="81"/>
      <c r="AS583" s="4"/>
      <c r="AT583" s="5"/>
      <c r="AU583" s="82"/>
      <c r="AW583" s="81"/>
      <c r="AX583" s="5"/>
      <c r="AY583" s="82"/>
      <c r="BA583" s="81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  <c r="JD583" s="49"/>
    </row>
    <row r="584" spans="1:264" s="3" customFormat="1">
      <c r="A584" s="5"/>
      <c r="B584" s="82"/>
      <c r="D584" s="81"/>
      <c r="E584" s="5"/>
      <c r="F584" s="82"/>
      <c r="H584" s="81"/>
      <c r="I584" s="4"/>
      <c r="J584" s="5"/>
      <c r="K584" s="82"/>
      <c r="M584" s="81"/>
      <c r="N584" s="5"/>
      <c r="O584" s="82"/>
      <c r="Q584" s="81"/>
      <c r="R584" s="4"/>
      <c r="S584" s="5"/>
      <c r="T584" s="82"/>
      <c r="V584" s="81"/>
      <c r="W584" s="5"/>
      <c r="X584" s="82"/>
      <c r="Z584" s="81"/>
      <c r="AA584" s="4"/>
      <c r="AB584" s="5"/>
      <c r="AC584" s="82"/>
      <c r="AE584" s="81"/>
      <c r="AF584" s="5"/>
      <c r="AG584" s="82"/>
      <c r="AI584" s="81"/>
      <c r="AJ584" s="4"/>
      <c r="AK584" s="5"/>
      <c r="AL584" s="82"/>
      <c r="AN584" s="81"/>
      <c r="AO584" s="5"/>
      <c r="AP584" s="82"/>
      <c r="AR584" s="81"/>
      <c r="AS584" s="4"/>
      <c r="AT584" s="5"/>
      <c r="AU584" s="82"/>
      <c r="AW584" s="81"/>
      <c r="AX584" s="5"/>
      <c r="AY584" s="82"/>
      <c r="BA584" s="81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  <c r="JD584" s="49"/>
    </row>
    <row r="585" spans="1:264" s="3" customFormat="1" ht="19.5">
      <c r="A585" s="6"/>
      <c r="B585" s="22" t="s">
        <v>152</v>
      </c>
      <c r="E585" s="5"/>
      <c r="F585" s="22" t="s">
        <v>165</v>
      </c>
      <c r="H585" s="4"/>
      <c r="I585" s="5"/>
      <c r="J585" s="22" t="s">
        <v>1459</v>
      </c>
      <c r="M585" s="5"/>
      <c r="N585" s="22" t="s">
        <v>168</v>
      </c>
      <c r="O585" s="4"/>
      <c r="Q585" s="5"/>
      <c r="R585" s="22" t="s">
        <v>1460</v>
      </c>
      <c r="S585" s="5"/>
      <c r="U585" s="5"/>
      <c r="V585" s="22" t="s">
        <v>166</v>
      </c>
      <c r="X585" s="4"/>
      <c r="Y585" s="5"/>
      <c r="Z585" s="22" t="s">
        <v>1461</v>
      </c>
      <c r="AB585" s="10"/>
      <c r="AC585" s="5"/>
      <c r="AD585" s="22" t="s">
        <v>167</v>
      </c>
      <c r="AF585" s="10"/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  <c r="JD585" s="49"/>
    </row>
    <row r="586" spans="1:264" s="3" customFormat="1" ht="15.75" customHeight="1">
      <c r="A586" s="5" t="s">
        <v>0</v>
      </c>
      <c r="B586" s="63" t="s">
        <v>2553</v>
      </c>
      <c r="C586" s="63"/>
      <c r="D586" s="398">
        <f>'Punten per wedstrijd'!D880</f>
        <v>0</v>
      </c>
      <c r="E586" s="312" t="s">
        <v>0</v>
      </c>
      <c r="F586" s="63" t="s">
        <v>735</v>
      </c>
      <c r="G586" s="63"/>
      <c r="H586" s="398">
        <f>'Punten per wedstrijd'!D204</f>
        <v>740</v>
      </c>
      <c r="I586" s="312" t="s">
        <v>0</v>
      </c>
      <c r="J586" s="63" t="s">
        <v>2553</v>
      </c>
      <c r="K586" s="63"/>
      <c r="L586" s="398">
        <f>'Punten per wedstrijd'!D380</f>
        <v>0</v>
      </c>
      <c r="M586" s="312" t="s">
        <v>0</v>
      </c>
      <c r="N586" s="63" t="s">
        <v>2553</v>
      </c>
      <c r="O586" s="63"/>
      <c r="P586" s="398">
        <f>'Punten per wedstrijd'!D630</f>
        <v>0</v>
      </c>
      <c r="Q586" s="312" t="s">
        <v>0</v>
      </c>
      <c r="R586" s="63" t="s">
        <v>2553</v>
      </c>
      <c r="S586" s="312"/>
      <c r="T586" s="398">
        <f>'Punten per wedstrijd'!D755</f>
        <v>0</v>
      </c>
      <c r="U586" s="312" t="s">
        <v>0</v>
      </c>
      <c r="V586" s="63" t="s">
        <v>2553</v>
      </c>
      <c r="W586" s="63"/>
      <c r="X586" s="398">
        <f>'Punten per wedstrijd'!D5</f>
        <v>0</v>
      </c>
      <c r="Y586" s="312" t="s">
        <v>0</v>
      </c>
      <c r="Z586" s="63" t="s">
        <v>2553</v>
      </c>
      <c r="AA586" s="63"/>
      <c r="AB586" s="398">
        <f>'Punten per wedstrijd'!D255</f>
        <v>0</v>
      </c>
      <c r="AC586" s="312" t="s">
        <v>0</v>
      </c>
      <c r="AD586" s="63" t="s">
        <v>2552</v>
      </c>
      <c r="AE586" s="63"/>
      <c r="AF586" s="398">
        <f>'Punten per wedstrijd'!D596</f>
        <v>96.4</v>
      </c>
      <c r="AN586" s="10"/>
      <c r="AO586" s="5"/>
      <c r="AR586" s="10"/>
      <c r="AT586" s="5"/>
      <c r="AW586" s="10"/>
      <c r="AX586" s="5"/>
      <c r="BA586" s="10"/>
      <c r="JD586" s="41"/>
    </row>
    <row r="587" spans="1:264" s="3" customFormat="1" ht="15.75" customHeight="1">
      <c r="A587" s="5" t="s">
        <v>2</v>
      </c>
      <c r="B587" s="273" t="s">
        <v>1890</v>
      </c>
      <c r="C587" s="63"/>
      <c r="D587" s="398">
        <f>'Punten per wedstrijd'!D881</f>
        <v>0</v>
      </c>
      <c r="E587" s="312" t="s">
        <v>2</v>
      </c>
      <c r="F587" s="63" t="s">
        <v>155</v>
      </c>
      <c r="G587" s="63"/>
      <c r="H587" s="398">
        <f>'Punten per wedstrijd'!D244</f>
        <v>711.40000000000009</v>
      </c>
      <c r="I587" s="312" t="s">
        <v>2</v>
      </c>
      <c r="J587" s="273" t="s">
        <v>1890</v>
      </c>
      <c r="K587" s="63"/>
      <c r="L587" s="398">
        <f>'Punten per wedstrijd'!D381</f>
        <v>0</v>
      </c>
      <c r="M587" s="312" t="s">
        <v>2</v>
      </c>
      <c r="N587" s="273" t="s">
        <v>1890</v>
      </c>
      <c r="O587" s="63"/>
      <c r="P587" s="398">
        <f>'Punten per wedstrijd'!D631</f>
        <v>0</v>
      </c>
      <c r="Q587" s="312" t="s">
        <v>2</v>
      </c>
      <c r="R587" s="273" t="s">
        <v>1890</v>
      </c>
      <c r="S587" s="312"/>
      <c r="T587" s="398">
        <f>'Punten per wedstrijd'!D756</f>
        <v>0</v>
      </c>
      <c r="U587" s="312" t="s">
        <v>2</v>
      </c>
      <c r="V587" s="273" t="s">
        <v>1890</v>
      </c>
      <c r="W587" s="63"/>
      <c r="X587" s="398">
        <f>'Punten per wedstrijd'!D6</f>
        <v>0</v>
      </c>
      <c r="Y587" s="312" t="s">
        <v>2</v>
      </c>
      <c r="Z587" s="273" t="s">
        <v>1890</v>
      </c>
      <c r="AA587" s="63"/>
      <c r="AB587" s="398">
        <f>'Punten per wedstrijd'!D256</f>
        <v>0</v>
      </c>
      <c r="AC587" s="312" t="s">
        <v>2</v>
      </c>
      <c r="AD587" s="63" t="s">
        <v>2544</v>
      </c>
      <c r="AE587" s="63"/>
      <c r="AF587" s="398">
        <f>'Punten per wedstrijd'!D532</f>
        <v>90.1</v>
      </c>
      <c r="AN587" s="10"/>
      <c r="AO587" s="5"/>
      <c r="AR587" s="10"/>
      <c r="AT587" s="5"/>
      <c r="AW587" s="10"/>
      <c r="AX587" s="5"/>
      <c r="BA587" s="10"/>
    </row>
    <row r="588" spans="1:264" s="3" customFormat="1" ht="15.75" customHeight="1">
      <c r="A588" s="5" t="s">
        <v>3</v>
      </c>
      <c r="B588" s="218" t="s">
        <v>1563</v>
      </c>
      <c r="C588" s="63"/>
      <c r="D588" s="398">
        <f>'Punten per wedstrijd'!D882</f>
        <v>0</v>
      </c>
      <c r="E588" s="312" t="s">
        <v>3</v>
      </c>
      <c r="F588" s="63" t="s">
        <v>2560</v>
      </c>
      <c r="G588" s="63"/>
      <c r="H588" s="398">
        <f>'Punten per wedstrijd'!D139</f>
        <v>671.2</v>
      </c>
      <c r="I588" s="312" t="s">
        <v>3</v>
      </c>
      <c r="J588" s="218" t="s">
        <v>1563</v>
      </c>
      <c r="K588" s="63"/>
      <c r="L588" s="398">
        <f>'Punten per wedstrijd'!D382</f>
        <v>0</v>
      </c>
      <c r="M588" s="312" t="s">
        <v>3</v>
      </c>
      <c r="N588" s="218" t="s">
        <v>1563</v>
      </c>
      <c r="O588" s="63"/>
      <c r="P588" s="398">
        <f>'Punten per wedstrijd'!D632</f>
        <v>0</v>
      </c>
      <c r="Q588" s="312" t="s">
        <v>3</v>
      </c>
      <c r="R588" s="218" t="s">
        <v>1563</v>
      </c>
      <c r="S588" s="312"/>
      <c r="T588" s="398">
        <f>'Punten per wedstrijd'!D757</f>
        <v>0</v>
      </c>
      <c r="U588" s="312" t="s">
        <v>3</v>
      </c>
      <c r="V588" s="218" t="s">
        <v>1563</v>
      </c>
      <c r="W588" s="63"/>
      <c r="X588" s="398">
        <f>'Punten per wedstrijd'!D7</f>
        <v>0</v>
      </c>
      <c r="Y588" s="312" t="s">
        <v>3</v>
      </c>
      <c r="Z588" s="218" t="s">
        <v>1563</v>
      </c>
      <c r="AA588" s="63"/>
      <c r="AB588" s="398">
        <f>'Punten per wedstrijd'!D257</f>
        <v>0</v>
      </c>
      <c r="AC588" s="312" t="s">
        <v>3</v>
      </c>
      <c r="AD588" s="63" t="s">
        <v>153</v>
      </c>
      <c r="AE588" s="63"/>
      <c r="AF588" s="398">
        <f>'Punten per wedstrijd'!D524</f>
        <v>86</v>
      </c>
      <c r="AN588" s="10"/>
      <c r="AO588" s="5"/>
      <c r="AR588" s="10"/>
      <c r="AT588" s="5"/>
      <c r="AW588" s="10"/>
      <c r="AX588" s="5"/>
      <c r="BA588" s="10"/>
    </row>
    <row r="589" spans="1:264" s="3" customFormat="1" ht="15.75" customHeight="1">
      <c r="A589" s="5" t="s">
        <v>5</v>
      </c>
      <c r="B589" s="273" t="s">
        <v>1883</v>
      </c>
      <c r="C589" s="63"/>
      <c r="D589" s="398">
        <f>'Punten per wedstrijd'!D883</f>
        <v>0</v>
      </c>
      <c r="E589" s="312" t="s">
        <v>5</v>
      </c>
      <c r="F589" s="63" t="s">
        <v>4009</v>
      </c>
      <c r="G589" s="63"/>
      <c r="H589" s="398">
        <f>'Punten per wedstrijd'!D240</f>
        <v>637.1</v>
      </c>
      <c r="I589" s="312" t="s">
        <v>5</v>
      </c>
      <c r="J589" s="273" t="s">
        <v>1883</v>
      </c>
      <c r="K589" s="63"/>
      <c r="L589" s="398">
        <f>'Punten per wedstrijd'!D383</f>
        <v>0</v>
      </c>
      <c r="M589" s="312" t="s">
        <v>5</v>
      </c>
      <c r="N589" s="273" t="s">
        <v>1883</v>
      </c>
      <c r="O589" s="63"/>
      <c r="P589" s="398">
        <f>'Punten per wedstrijd'!D633</f>
        <v>0</v>
      </c>
      <c r="Q589" s="312" t="s">
        <v>5</v>
      </c>
      <c r="R589" s="273" t="s">
        <v>1883</v>
      </c>
      <c r="S589" s="312"/>
      <c r="T589" s="398">
        <f>'Punten per wedstrijd'!D758</f>
        <v>0</v>
      </c>
      <c r="U589" s="312" t="s">
        <v>5</v>
      </c>
      <c r="V589" s="273" t="s">
        <v>1883</v>
      </c>
      <c r="W589" s="63"/>
      <c r="X589" s="398">
        <f>'Punten per wedstrijd'!D8</f>
        <v>0</v>
      </c>
      <c r="Y589" s="312" t="s">
        <v>5</v>
      </c>
      <c r="Z589" s="273" t="s">
        <v>1883</v>
      </c>
      <c r="AA589" s="63"/>
      <c r="AB589" s="398">
        <f>'Punten per wedstrijd'!D258</f>
        <v>0</v>
      </c>
      <c r="AC589" s="312" t="s">
        <v>5</v>
      </c>
      <c r="AD589" s="218" t="s">
        <v>1549</v>
      </c>
      <c r="AE589" s="63"/>
      <c r="AF589" s="398">
        <f>'Punten per wedstrijd'!D550</f>
        <v>80.400000000000006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64" s="3" customFormat="1" ht="15.75" customHeight="1">
      <c r="A590" s="5" t="s">
        <v>7</v>
      </c>
      <c r="B590" s="63" t="s">
        <v>4035</v>
      </c>
      <c r="C590" s="63"/>
      <c r="D590" s="398">
        <f>'Punten per wedstrijd'!D884</f>
        <v>0</v>
      </c>
      <c r="E590" s="312" t="s">
        <v>7</v>
      </c>
      <c r="F590" s="28" t="s">
        <v>21</v>
      </c>
      <c r="G590" s="63"/>
      <c r="H590" s="398">
        <f>'Punten per wedstrijd'!D185</f>
        <v>633.99999999999989</v>
      </c>
      <c r="I590" s="312" t="s">
        <v>7</v>
      </c>
      <c r="J590" s="63" t="s">
        <v>4035</v>
      </c>
      <c r="K590" s="63"/>
      <c r="L590" s="398">
        <f>'Punten per wedstrijd'!D384</f>
        <v>0</v>
      </c>
      <c r="M590" s="312" t="s">
        <v>7</v>
      </c>
      <c r="N590" s="63" t="s">
        <v>4035</v>
      </c>
      <c r="O590" s="63"/>
      <c r="P590" s="398">
        <f>'Punten per wedstrijd'!D634</f>
        <v>0</v>
      </c>
      <c r="Q590" s="312" t="s">
        <v>7</v>
      </c>
      <c r="R590" s="63" t="s">
        <v>4035</v>
      </c>
      <c r="S590" s="312"/>
      <c r="T590" s="398">
        <f>'Punten per wedstrijd'!D759</f>
        <v>0</v>
      </c>
      <c r="U590" s="312" t="s">
        <v>7</v>
      </c>
      <c r="V590" s="63" t="s">
        <v>4035</v>
      </c>
      <c r="W590" s="63"/>
      <c r="X590" s="398">
        <f>'Punten per wedstrijd'!D9</f>
        <v>0</v>
      </c>
      <c r="Y590" s="312" t="s">
        <v>7</v>
      </c>
      <c r="Z590" s="63" t="s">
        <v>4035</v>
      </c>
      <c r="AA590" s="63"/>
      <c r="AB590" s="398">
        <f>'Punten per wedstrijd'!D259</f>
        <v>0</v>
      </c>
      <c r="AC590" s="312" t="s">
        <v>7</v>
      </c>
      <c r="AD590" s="63" t="s">
        <v>2558</v>
      </c>
      <c r="AE590" s="63"/>
      <c r="AF590" s="398">
        <f>'Punten per wedstrijd'!D604</f>
        <v>76.400000000000006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64" s="3" customFormat="1" ht="15.75" customHeight="1">
      <c r="A591" s="5" t="s">
        <v>8</v>
      </c>
      <c r="B591" s="218" t="s">
        <v>1553</v>
      </c>
      <c r="C591" s="63"/>
      <c r="D591" s="398">
        <f>'Punten per wedstrijd'!D885</f>
        <v>0</v>
      </c>
      <c r="E591" s="312" t="s">
        <v>8</v>
      </c>
      <c r="F591" s="63" t="s">
        <v>154</v>
      </c>
      <c r="G591" s="63"/>
      <c r="H591" s="398">
        <f>'Punten per wedstrijd'!D207</f>
        <v>627.29999999999995</v>
      </c>
      <c r="I591" s="312" t="s">
        <v>8</v>
      </c>
      <c r="J591" s="218" t="s">
        <v>1553</v>
      </c>
      <c r="K591" s="63"/>
      <c r="L591" s="398">
        <f>'Punten per wedstrijd'!D385</f>
        <v>0</v>
      </c>
      <c r="M591" s="312" t="s">
        <v>8</v>
      </c>
      <c r="N591" s="218" t="s">
        <v>1553</v>
      </c>
      <c r="O591" s="63"/>
      <c r="P591" s="398">
        <f>'Punten per wedstrijd'!D635</f>
        <v>0</v>
      </c>
      <c r="Q591" s="312" t="s">
        <v>8</v>
      </c>
      <c r="R591" s="218" t="s">
        <v>1553</v>
      </c>
      <c r="S591" s="312"/>
      <c r="T591" s="398">
        <f>'Punten per wedstrijd'!D760</f>
        <v>0</v>
      </c>
      <c r="U591" s="312" t="s">
        <v>8</v>
      </c>
      <c r="V591" s="218" t="s">
        <v>1553</v>
      </c>
      <c r="W591" s="63"/>
      <c r="X591" s="398">
        <f>'Punten per wedstrijd'!D10</f>
        <v>0</v>
      </c>
      <c r="Y591" s="312" t="s">
        <v>8</v>
      </c>
      <c r="Z591" s="218" t="s">
        <v>1553</v>
      </c>
      <c r="AA591" s="63"/>
      <c r="AB591" s="398">
        <f>'Punten per wedstrijd'!D260</f>
        <v>0</v>
      </c>
      <c r="AC591" s="312" t="s">
        <v>8</v>
      </c>
      <c r="AD591" s="63" t="s">
        <v>4013</v>
      </c>
      <c r="AE591" s="63"/>
      <c r="AF591" s="398">
        <f>'Punten per wedstrijd'!D599</f>
        <v>73.099999999999994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64" s="3" customFormat="1" ht="15.75" customHeight="1">
      <c r="A592" s="5" t="s">
        <v>10</v>
      </c>
      <c r="B592" s="63" t="s">
        <v>2542</v>
      </c>
      <c r="C592" s="63"/>
      <c r="D592" s="398">
        <f>'Punten per wedstrijd'!D886</f>
        <v>0</v>
      </c>
      <c r="E592" s="312" t="s">
        <v>10</v>
      </c>
      <c r="F592" s="63" t="s">
        <v>2543</v>
      </c>
      <c r="G592" s="63"/>
      <c r="H592" s="398">
        <f>'Punten per wedstrijd'!D148</f>
        <v>621.29999999999984</v>
      </c>
      <c r="I592" s="312" t="s">
        <v>10</v>
      </c>
      <c r="J592" s="63" t="s">
        <v>2542</v>
      </c>
      <c r="K592" s="63"/>
      <c r="L592" s="398">
        <f>'Punten per wedstrijd'!D386</f>
        <v>0</v>
      </c>
      <c r="M592" s="312" t="s">
        <v>10</v>
      </c>
      <c r="N592" s="63" t="s">
        <v>2542</v>
      </c>
      <c r="O592" s="63"/>
      <c r="P592" s="398">
        <f>'Punten per wedstrijd'!D636</f>
        <v>0</v>
      </c>
      <c r="Q592" s="312" t="s">
        <v>10</v>
      </c>
      <c r="R592" s="63" t="s">
        <v>2542</v>
      </c>
      <c r="S592" s="312"/>
      <c r="T592" s="398">
        <f>'Punten per wedstrijd'!D761</f>
        <v>0</v>
      </c>
      <c r="U592" s="312" t="s">
        <v>10</v>
      </c>
      <c r="V592" s="63" t="s">
        <v>2542</v>
      </c>
      <c r="W592" s="63"/>
      <c r="X592" s="398">
        <f>'Punten per wedstrijd'!D11</f>
        <v>0</v>
      </c>
      <c r="Y592" s="312" t="s">
        <v>10</v>
      </c>
      <c r="Z592" s="63" t="s">
        <v>2542</v>
      </c>
      <c r="AA592" s="63"/>
      <c r="AB592" s="398">
        <f>'Punten per wedstrijd'!D261</f>
        <v>0</v>
      </c>
      <c r="AC592" s="312" t="s">
        <v>10</v>
      </c>
      <c r="AD592" s="63" t="s">
        <v>728</v>
      </c>
      <c r="AE592" s="63"/>
      <c r="AF592" s="398">
        <f>'Punten per wedstrijd'!D518</f>
        <v>71.2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216" s="3" customFormat="1" ht="15.75" customHeight="1">
      <c r="A593" s="5" t="s">
        <v>12</v>
      </c>
      <c r="B593" s="273" t="s">
        <v>1</v>
      </c>
      <c r="C593" s="63"/>
      <c r="D593" s="398">
        <f>'Punten per wedstrijd'!D887</f>
        <v>0</v>
      </c>
      <c r="E593" s="312" t="s">
        <v>12</v>
      </c>
      <c r="F593" s="63" t="s">
        <v>728</v>
      </c>
      <c r="G593" s="63"/>
      <c r="H593" s="398">
        <f>'Punten per wedstrijd'!D143</f>
        <v>612.79999999999984</v>
      </c>
      <c r="I593" s="312" t="s">
        <v>12</v>
      </c>
      <c r="J593" s="273" t="s">
        <v>1</v>
      </c>
      <c r="K593" s="63"/>
      <c r="L593" s="398">
        <f>'Punten per wedstrijd'!D387</f>
        <v>0</v>
      </c>
      <c r="M593" s="312" t="s">
        <v>12</v>
      </c>
      <c r="N593" s="273" t="s">
        <v>1</v>
      </c>
      <c r="O593" s="63"/>
      <c r="P593" s="398">
        <f>'Punten per wedstrijd'!D637</f>
        <v>0</v>
      </c>
      <c r="Q593" s="312" t="s">
        <v>12</v>
      </c>
      <c r="R593" s="273" t="s">
        <v>1</v>
      </c>
      <c r="S593" s="312"/>
      <c r="T593" s="398">
        <f>'Punten per wedstrijd'!D762</f>
        <v>0</v>
      </c>
      <c r="U593" s="312" t="s">
        <v>12</v>
      </c>
      <c r="V593" s="273" t="s">
        <v>1</v>
      </c>
      <c r="W593" s="63"/>
      <c r="X593" s="398">
        <f>'Punten per wedstrijd'!D12</f>
        <v>0</v>
      </c>
      <c r="Y593" s="312" t="s">
        <v>12</v>
      </c>
      <c r="Z593" s="273" t="s">
        <v>1</v>
      </c>
      <c r="AA593" s="63"/>
      <c r="AB593" s="398">
        <f>'Punten per wedstrijd'!D262</f>
        <v>0</v>
      </c>
      <c r="AC593" s="312" t="s">
        <v>12</v>
      </c>
      <c r="AD593" s="63" t="s">
        <v>4029</v>
      </c>
      <c r="AE593" s="63"/>
      <c r="AF593" s="398">
        <f>'Punten per wedstrijd'!D620</f>
        <v>60.1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216" s="3" customFormat="1" ht="15.75" customHeight="1">
      <c r="A594" s="5" t="s">
        <v>14</v>
      </c>
      <c r="B594" s="273" t="s">
        <v>1898</v>
      </c>
      <c r="C594" s="63"/>
      <c r="D594" s="398">
        <f>'Punten per wedstrijd'!D888</f>
        <v>0</v>
      </c>
      <c r="E594" s="312" t="s">
        <v>14</v>
      </c>
      <c r="F594" s="218" t="s">
        <v>1565</v>
      </c>
      <c r="G594" s="63"/>
      <c r="H594" s="398">
        <f>'Punten per wedstrijd'!D242</f>
        <v>604.5</v>
      </c>
      <c r="I594" s="312" t="s">
        <v>14</v>
      </c>
      <c r="J594" s="273" t="s">
        <v>1898</v>
      </c>
      <c r="K594" s="63"/>
      <c r="L594" s="398">
        <f>'Punten per wedstrijd'!D388</f>
        <v>0</v>
      </c>
      <c r="M594" s="312" t="s">
        <v>14</v>
      </c>
      <c r="N594" s="273" t="s">
        <v>1898</v>
      </c>
      <c r="O594" s="63"/>
      <c r="P594" s="398">
        <f>'Punten per wedstrijd'!D638</f>
        <v>0</v>
      </c>
      <c r="Q594" s="312" t="s">
        <v>14</v>
      </c>
      <c r="R594" s="273" t="s">
        <v>1898</v>
      </c>
      <c r="S594" s="312"/>
      <c r="T594" s="398">
        <f>'Punten per wedstrijd'!D763</f>
        <v>0</v>
      </c>
      <c r="U594" s="312" t="s">
        <v>14</v>
      </c>
      <c r="V594" s="273" t="s">
        <v>1898</v>
      </c>
      <c r="W594" s="63"/>
      <c r="X594" s="398">
        <f>'Punten per wedstrijd'!D13</f>
        <v>0</v>
      </c>
      <c r="Y594" s="312" t="s">
        <v>14</v>
      </c>
      <c r="Z594" s="273" t="s">
        <v>1898</v>
      </c>
      <c r="AA594" s="63"/>
      <c r="AB594" s="398">
        <f>'Punten per wedstrijd'!D263</f>
        <v>0</v>
      </c>
      <c r="AC594" s="312" t="s">
        <v>14</v>
      </c>
      <c r="AD594" s="63" t="s">
        <v>705</v>
      </c>
      <c r="AE594" s="63"/>
      <c r="AF594" s="398">
        <f>'Punten per wedstrijd'!D594</f>
        <v>58.6</v>
      </c>
      <c r="AN594" s="10"/>
      <c r="AO594" s="5"/>
      <c r="AR594" s="10"/>
      <c r="AS594" s="4"/>
      <c r="AT594" s="5"/>
      <c r="AW594" s="10"/>
      <c r="AX594" s="5"/>
      <c r="BA594" s="10"/>
      <c r="BB594" s="4"/>
      <c r="BK594" s="4"/>
      <c r="BT594" s="4"/>
      <c r="CC594" s="4"/>
      <c r="CL594" s="4"/>
      <c r="CU594" s="4"/>
      <c r="DD594" s="4"/>
      <c r="DM594" s="4"/>
      <c r="DV594" s="4"/>
      <c r="EE594" s="4"/>
      <c r="EN594" s="4"/>
      <c r="EW594" s="4"/>
      <c r="FF594" s="4"/>
      <c r="FO594" s="4"/>
      <c r="FX594" s="4"/>
      <c r="GG594" s="4"/>
      <c r="GP594" s="4"/>
      <c r="GY594" s="4"/>
      <c r="HH594" s="4"/>
    </row>
    <row r="595" spans="1:216" s="3" customFormat="1" ht="15.75" customHeight="1">
      <c r="A595" s="5" t="s">
        <v>16</v>
      </c>
      <c r="B595" s="63" t="s">
        <v>2560</v>
      </c>
      <c r="C595" s="63"/>
      <c r="D595" s="398">
        <f>'Punten per wedstrijd'!D889</f>
        <v>0</v>
      </c>
      <c r="E595" s="312" t="s">
        <v>16</v>
      </c>
      <c r="F595" s="63" t="s">
        <v>4186</v>
      </c>
      <c r="G595" s="63"/>
      <c r="H595" s="398">
        <f>'Punten per wedstrijd'!D225</f>
        <v>589.9</v>
      </c>
      <c r="I595" s="312" t="s">
        <v>16</v>
      </c>
      <c r="J595" s="63" t="s">
        <v>2560</v>
      </c>
      <c r="K595" s="63"/>
      <c r="L595" s="398">
        <f>'Punten per wedstrijd'!D389</f>
        <v>0</v>
      </c>
      <c r="M595" s="312" t="s">
        <v>16</v>
      </c>
      <c r="N595" s="63" t="s">
        <v>2560</v>
      </c>
      <c r="O595" s="63"/>
      <c r="P595" s="398">
        <f>'Punten per wedstrijd'!D639</f>
        <v>0</v>
      </c>
      <c r="Q595" s="312" t="s">
        <v>16</v>
      </c>
      <c r="R595" s="63" t="s">
        <v>2560</v>
      </c>
      <c r="S595" s="312"/>
      <c r="T595" s="398">
        <f>'Punten per wedstrijd'!D764</f>
        <v>0</v>
      </c>
      <c r="U595" s="312" t="s">
        <v>16</v>
      </c>
      <c r="V595" s="63" t="s">
        <v>2560</v>
      </c>
      <c r="W595" s="63"/>
      <c r="X595" s="398">
        <f>'Punten per wedstrijd'!D14</f>
        <v>0</v>
      </c>
      <c r="Y595" s="312" t="s">
        <v>16</v>
      </c>
      <c r="Z595" s="63" t="s">
        <v>2560</v>
      </c>
      <c r="AA595" s="63"/>
      <c r="AB595" s="398">
        <f>'Punten per wedstrijd'!D264</f>
        <v>0</v>
      </c>
      <c r="AC595" s="312" t="s">
        <v>16</v>
      </c>
      <c r="AD595" s="63" t="s">
        <v>4016</v>
      </c>
      <c r="AE595" s="63"/>
      <c r="AF595" s="398">
        <f>'Punten per wedstrijd'!D515</f>
        <v>54</v>
      </c>
      <c r="AN595" s="10"/>
      <c r="AO595" s="5"/>
      <c r="AR595" s="10"/>
      <c r="AS595" s="4"/>
      <c r="AT595" s="5"/>
      <c r="AW595" s="10"/>
      <c r="AX595" s="5"/>
      <c r="BA595" s="10"/>
      <c r="BB595" s="4"/>
      <c r="BK595" s="4"/>
      <c r="BT595" s="4"/>
      <c r="CC595" s="4"/>
      <c r="CL595" s="4"/>
      <c r="CU595" s="4"/>
      <c r="DD595" s="4"/>
      <c r="DM595" s="4"/>
      <c r="DV595" s="4"/>
      <c r="EE595" s="4"/>
      <c r="EN595" s="4"/>
      <c r="EW595" s="4"/>
      <c r="FF595" s="4"/>
      <c r="FO595" s="4"/>
      <c r="FX595" s="4"/>
      <c r="GG595" s="4"/>
      <c r="GP595" s="4"/>
      <c r="GY595" s="4"/>
      <c r="HH595" s="4"/>
    </row>
    <row r="596" spans="1:216" s="3" customFormat="1" ht="15.75" customHeight="1">
      <c r="A596" s="5" t="s">
        <v>18</v>
      </c>
      <c r="B596" s="63" t="s">
        <v>4016</v>
      </c>
      <c r="C596" s="63"/>
      <c r="D596" s="398">
        <f>'Punten per wedstrijd'!D890</f>
        <v>0</v>
      </c>
      <c r="E596" s="312" t="s">
        <v>18</v>
      </c>
      <c r="F596" s="218" t="s">
        <v>1561</v>
      </c>
      <c r="G596" s="63"/>
      <c r="H596" s="398">
        <f>'Punten per wedstrijd'!D159</f>
        <v>588.89999999999986</v>
      </c>
      <c r="I596" s="312" t="s">
        <v>18</v>
      </c>
      <c r="J596" s="63" t="s">
        <v>4016</v>
      </c>
      <c r="K596" s="63"/>
      <c r="L596" s="398">
        <f>'Punten per wedstrijd'!D390</f>
        <v>0</v>
      </c>
      <c r="M596" s="312" t="s">
        <v>18</v>
      </c>
      <c r="N596" s="63" t="s">
        <v>4016</v>
      </c>
      <c r="O596" s="63"/>
      <c r="P596" s="398">
        <f>'Punten per wedstrijd'!D640</f>
        <v>0</v>
      </c>
      <c r="Q596" s="312" t="s">
        <v>18</v>
      </c>
      <c r="R596" s="63" t="s">
        <v>4016</v>
      </c>
      <c r="S596" s="312"/>
      <c r="T596" s="398">
        <f>'Punten per wedstrijd'!D765</f>
        <v>0</v>
      </c>
      <c r="U596" s="312" t="s">
        <v>18</v>
      </c>
      <c r="V596" s="63" t="s">
        <v>4016</v>
      </c>
      <c r="W596" s="63"/>
      <c r="X596" s="398">
        <f>'Punten per wedstrijd'!D15</f>
        <v>0</v>
      </c>
      <c r="Y596" s="312" t="s">
        <v>18</v>
      </c>
      <c r="Z596" s="63" t="s">
        <v>4016</v>
      </c>
      <c r="AA596" s="63"/>
      <c r="AB596" s="398">
        <f>'Punten per wedstrijd'!D265</f>
        <v>0</v>
      </c>
      <c r="AC596" s="312" t="s">
        <v>18</v>
      </c>
      <c r="AD596" s="63" t="s">
        <v>710</v>
      </c>
      <c r="AE596" s="63"/>
      <c r="AF596" s="398">
        <f>'Punten per wedstrijd'!D623</f>
        <v>54</v>
      </c>
      <c r="AN596" s="10"/>
      <c r="AO596" s="5"/>
      <c r="AR596" s="10"/>
      <c r="AS596" s="4"/>
      <c r="AT596" s="5"/>
      <c r="AW596" s="10"/>
      <c r="AX596" s="5"/>
      <c r="BA596" s="10"/>
      <c r="BB596" s="4"/>
      <c r="BK596" s="4"/>
      <c r="BT596" s="4"/>
      <c r="CC596" s="4"/>
      <c r="CL596" s="4"/>
      <c r="CU596" s="4"/>
      <c r="DD596" s="4"/>
      <c r="DM596" s="4"/>
      <c r="DV596" s="4"/>
      <c r="EE596" s="4"/>
      <c r="EN596" s="4"/>
      <c r="EW596" s="4"/>
      <c r="FF596" s="4"/>
      <c r="FO596" s="4"/>
      <c r="FX596" s="4"/>
      <c r="GG596" s="4"/>
      <c r="GP596" s="4"/>
      <c r="GY596" s="4"/>
      <c r="HH596" s="4"/>
    </row>
    <row r="597" spans="1:216" s="3" customFormat="1" ht="15.75" customHeight="1">
      <c r="A597" s="5" t="s">
        <v>20</v>
      </c>
      <c r="B597" s="218" t="s">
        <v>1559</v>
      </c>
      <c r="C597" s="63"/>
      <c r="D597" s="398">
        <f>'Punten per wedstrijd'!D891</f>
        <v>0</v>
      </c>
      <c r="E597" s="312" t="s">
        <v>20</v>
      </c>
      <c r="F597" s="63" t="s">
        <v>4032</v>
      </c>
      <c r="G597" s="63"/>
      <c r="H597" s="398">
        <f>'Punten per wedstrijd'!D179</f>
        <v>586</v>
      </c>
      <c r="I597" s="312" t="s">
        <v>20</v>
      </c>
      <c r="J597" s="218" t="s">
        <v>1559</v>
      </c>
      <c r="K597" s="63"/>
      <c r="L597" s="398">
        <f>'Punten per wedstrijd'!D391</f>
        <v>0</v>
      </c>
      <c r="M597" s="312" t="s">
        <v>20</v>
      </c>
      <c r="N597" s="218" t="s">
        <v>1559</v>
      </c>
      <c r="O597" s="63"/>
      <c r="P597" s="398">
        <f>'Punten per wedstrijd'!D641</f>
        <v>0</v>
      </c>
      <c r="Q597" s="312" t="s">
        <v>20</v>
      </c>
      <c r="R597" s="218" t="s">
        <v>1559</v>
      </c>
      <c r="S597" s="312"/>
      <c r="T597" s="398">
        <f>'Punten per wedstrijd'!D766</f>
        <v>0</v>
      </c>
      <c r="U597" s="312" t="s">
        <v>20</v>
      </c>
      <c r="V597" s="218" t="s">
        <v>1559</v>
      </c>
      <c r="W597" s="63"/>
      <c r="X597" s="398">
        <f>'Punten per wedstrijd'!D16</f>
        <v>0</v>
      </c>
      <c r="Y597" s="312" t="s">
        <v>20</v>
      </c>
      <c r="Z597" s="218" t="s">
        <v>1559</v>
      </c>
      <c r="AA597" s="63"/>
      <c r="AB597" s="398">
        <f>'Punten per wedstrijd'!D266</f>
        <v>0</v>
      </c>
      <c r="AC597" s="312" t="s">
        <v>20</v>
      </c>
      <c r="AD597" s="63" t="s">
        <v>2546</v>
      </c>
      <c r="AE597" s="63"/>
      <c r="AF597" s="398">
        <f>'Punten per wedstrijd'!D526</f>
        <v>52.6</v>
      </c>
      <c r="AN597" s="10"/>
      <c r="AO597" s="5"/>
      <c r="AR597" s="10"/>
      <c r="AS597" s="4"/>
      <c r="AT597" s="5"/>
      <c r="AW597" s="10"/>
      <c r="AX597" s="5"/>
      <c r="BA597" s="10"/>
      <c r="BB597" s="4"/>
      <c r="BK597" s="4"/>
      <c r="BT597" s="4"/>
      <c r="CC597" s="4"/>
      <c r="CL597" s="4"/>
      <c r="CU597" s="4"/>
      <c r="DD597" s="4"/>
      <c r="DM597" s="4"/>
      <c r="DV597" s="4"/>
      <c r="EE597" s="4"/>
      <c r="EN597" s="4"/>
      <c r="EW597" s="4"/>
      <c r="FF597" s="4"/>
      <c r="FO597" s="4"/>
      <c r="FX597" s="4"/>
      <c r="GG597" s="4"/>
      <c r="GP597" s="4"/>
      <c r="GY597" s="4"/>
      <c r="HH597" s="4"/>
    </row>
    <row r="598" spans="1:216" s="3" customFormat="1" ht="15.75" customHeight="1">
      <c r="A598" s="5" t="s">
        <v>22</v>
      </c>
      <c r="B598" s="63" t="s">
        <v>4309</v>
      </c>
      <c r="C598" s="63"/>
      <c r="D598" s="398">
        <f>'Punten per wedstrijd'!D892</f>
        <v>0</v>
      </c>
      <c r="E598" s="312" t="s">
        <v>22</v>
      </c>
      <c r="F598" s="273" t="s">
        <v>31</v>
      </c>
      <c r="G598" s="63"/>
      <c r="H598" s="398">
        <f>'Punten per wedstrijd'!D226</f>
        <v>580.80000000000007</v>
      </c>
      <c r="I598" s="312" t="s">
        <v>22</v>
      </c>
      <c r="J598" s="63" t="s">
        <v>4309</v>
      </c>
      <c r="K598" s="63"/>
      <c r="L598" s="398">
        <f>'Punten per wedstrijd'!D392</f>
        <v>0</v>
      </c>
      <c r="M598" s="312" t="s">
        <v>22</v>
      </c>
      <c r="N598" s="63" t="s">
        <v>4309</v>
      </c>
      <c r="O598" s="63"/>
      <c r="P598" s="398">
        <f>'Punten per wedstrijd'!D642</f>
        <v>0</v>
      </c>
      <c r="Q598" s="312" t="s">
        <v>22</v>
      </c>
      <c r="R598" s="63" t="s">
        <v>4309</v>
      </c>
      <c r="S598" s="312"/>
      <c r="T598" s="398">
        <f>'Punten per wedstrijd'!D767</f>
        <v>0</v>
      </c>
      <c r="U598" s="312" t="s">
        <v>22</v>
      </c>
      <c r="V598" s="63" t="s">
        <v>4309</v>
      </c>
      <c r="W598" s="63"/>
      <c r="X598" s="398">
        <f>'Punten per wedstrijd'!D17</f>
        <v>0</v>
      </c>
      <c r="Y598" s="312" t="s">
        <v>22</v>
      </c>
      <c r="Z598" s="63" t="s">
        <v>4309</v>
      </c>
      <c r="AA598" s="63"/>
      <c r="AB598" s="398">
        <f>'Punten per wedstrijd'!D267</f>
        <v>0</v>
      </c>
      <c r="AC598" s="312" t="s">
        <v>22</v>
      </c>
      <c r="AD598" s="218" t="s">
        <v>1562</v>
      </c>
      <c r="AE598" s="63"/>
      <c r="AF598" s="398">
        <f>'Punten per wedstrijd'!D575</f>
        <v>52.4</v>
      </c>
      <c r="AN598" s="10"/>
      <c r="AO598" s="5"/>
      <c r="AR598" s="10"/>
      <c r="AS598" s="4"/>
      <c r="AT598" s="5"/>
      <c r="AW598" s="10"/>
      <c r="AX598" s="5"/>
      <c r="BA598" s="10"/>
      <c r="BB598" s="4"/>
      <c r="BK598" s="4"/>
      <c r="BT598" s="4"/>
      <c r="CC598" s="4"/>
      <c r="CL598" s="4"/>
      <c r="CU598" s="4"/>
      <c r="DD598" s="4"/>
      <c r="DM598" s="4"/>
      <c r="DV598" s="4"/>
      <c r="EE598" s="4"/>
      <c r="EN598" s="4"/>
      <c r="EW598" s="4"/>
      <c r="FF598" s="4"/>
      <c r="FO598" s="4"/>
      <c r="FX598" s="4"/>
      <c r="GG598" s="4"/>
      <c r="GP598" s="4"/>
      <c r="GY598" s="4"/>
      <c r="HH598" s="4"/>
    </row>
    <row r="599" spans="1:216" s="3" customFormat="1" ht="15.75" customHeight="1">
      <c r="A599" s="5" t="s">
        <v>24</v>
      </c>
      <c r="B599" s="63" t="s">
        <v>728</v>
      </c>
      <c r="C599" s="63"/>
      <c r="D599" s="398">
        <f>'Punten per wedstrijd'!D893</f>
        <v>0</v>
      </c>
      <c r="E599" s="312" t="s">
        <v>24</v>
      </c>
      <c r="F599" s="63" t="s">
        <v>740</v>
      </c>
      <c r="G599" s="63"/>
      <c r="H599" s="398">
        <f>'Punten per wedstrijd'!D163</f>
        <v>576.19999999999993</v>
      </c>
      <c r="I599" s="312" t="s">
        <v>24</v>
      </c>
      <c r="J599" s="63" t="s">
        <v>728</v>
      </c>
      <c r="K599" s="63"/>
      <c r="L599" s="398">
        <f>'Punten per wedstrijd'!D393</f>
        <v>0</v>
      </c>
      <c r="M599" s="312" t="s">
        <v>24</v>
      </c>
      <c r="N599" s="63" t="s">
        <v>728</v>
      </c>
      <c r="O599" s="63"/>
      <c r="P599" s="398">
        <f>'Punten per wedstrijd'!D643</f>
        <v>0</v>
      </c>
      <c r="Q599" s="312" t="s">
        <v>24</v>
      </c>
      <c r="R599" s="63" t="s">
        <v>728</v>
      </c>
      <c r="S599" s="312"/>
      <c r="T599" s="398">
        <f>'Punten per wedstrijd'!D768</f>
        <v>0</v>
      </c>
      <c r="U599" s="312" t="s">
        <v>24</v>
      </c>
      <c r="V599" s="63" t="s">
        <v>728</v>
      </c>
      <c r="W599" s="63"/>
      <c r="X599" s="398">
        <f>'Punten per wedstrijd'!D18</f>
        <v>0</v>
      </c>
      <c r="Y599" s="312" t="s">
        <v>24</v>
      </c>
      <c r="Z599" s="63" t="s">
        <v>728</v>
      </c>
      <c r="AA599" s="63"/>
      <c r="AB599" s="398">
        <f>'Punten per wedstrijd'!D268</f>
        <v>0</v>
      </c>
      <c r="AC599" s="312" t="s">
        <v>24</v>
      </c>
      <c r="AD599" s="273" t="s">
        <v>1899</v>
      </c>
      <c r="AE599" s="63"/>
      <c r="AF599" s="398">
        <f>'Punten per wedstrijd'!D525</f>
        <v>52</v>
      </c>
      <c r="AN599" s="10"/>
      <c r="AO599" s="5"/>
      <c r="AR599" s="10"/>
      <c r="AS599" s="4"/>
      <c r="AT599" s="5"/>
      <c r="AW599" s="10"/>
      <c r="AX599" s="5"/>
      <c r="BA599" s="10"/>
      <c r="BB599" s="4"/>
      <c r="BK599" s="4"/>
      <c r="BT599" s="4"/>
      <c r="CC599" s="4"/>
      <c r="CL599" s="4"/>
      <c r="CU599" s="4"/>
      <c r="DD599" s="4"/>
      <c r="DM599" s="4"/>
      <c r="DV599" s="4"/>
      <c r="EE599" s="4"/>
      <c r="EN599" s="4"/>
      <c r="EW599" s="4"/>
      <c r="FF599" s="4"/>
      <c r="FO599" s="4"/>
      <c r="FX599" s="4"/>
      <c r="GG599" s="4"/>
      <c r="GP599" s="4"/>
      <c r="GY599" s="4"/>
      <c r="HH599" s="4"/>
    </row>
    <row r="600" spans="1:216" s="3" customFormat="1" ht="15.75" customHeight="1">
      <c r="A600" s="5" t="s">
        <v>26</v>
      </c>
      <c r="B600" s="63" t="s">
        <v>4006</v>
      </c>
      <c r="C600" s="63"/>
      <c r="D600" s="398">
        <f>'Punten per wedstrijd'!D894</f>
        <v>0</v>
      </c>
      <c r="E600" s="312" t="s">
        <v>26</v>
      </c>
      <c r="F600" s="63" t="s">
        <v>2549</v>
      </c>
      <c r="G600" s="63"/>
      <c r="H600" s="398">
        <f>'Punten per wedstrijd'!D193</f>
        <v>559.04999999999995</v>
      </c>
      <c r="I600" s="312" t="s">
        <v>26</v>
      </c>
      <c r="J600" s="63" t="s">
        <v>4006</v>
      </c>
      <c r="K600" s="63"/>
      <c r="L600" s="398">
        <f>'Punten per wedstrijd'!D394</f>
        <v>0</v>
      </c>
      <c r="M600" s="312" t="s">
        <v>26</v>
      </c>
      <c r="N600" s="63" t="s">
        <v>4006</v>
      </c>
      <c r="O600" s="63"/>
      <c r="P600" s="398">
        <f>'Punten per wedstrijd'!D644</f>
        <v>0</v>
      </c>
      <c r="Q600" s="312" t="s">
        <v>26</v>
      </c>
      <c r="R600" s="63" t="s">
        <v>4006</v>
      </c>
      <c r="S600" s="312"/>
      <c r="T600" s="398">
        <f>'Punten per wedstrijd'!D769</f>
        <v>0</v>
      </c>
      <c r="U600" s="312" t="s">
        <v>26</v>
      </c>
      <c r="V600" s="63" t="s">
        <v>4006</v>
      </c>
      <c r="W600" s="63"/>
      <c r="X600" s="398">
        <f>'Punten per wedstrijd'!D19</f>
        <v>0</v>
      </c>
      <c r="Y600" s="312" t="s">
        <v>26</v>
      </c>
      <c r="Z600" s="63" t="s">
        <v>4006</v>
      </c>
      <c r="AA600" s="63"/>
      <c r="AB600" s="398">
        <f>'Punten per wedstrijd'!D269</f>
        <v>0</v>
      </c>
      <c r="AC600" s="312" t="s">
        <v>26</v>
      </c>
      <c r="AD600" s="63" t="s">
        <v>747</v>
      </c>
      <c r="AE600" s="63"/>
      <c r="AF600" s="398">
        <f>'Punten per wedstrijd'!D603</f>
        <v>51</v>
      </c>
      <c r="AN600" s="10"/>
      <c r="AO600" s="5"/>
      <c r="AR600" s="10"/>
      <c r="AS600" s="4"/>
      <c r="AT600" s="5"/>
      <c r="AW600" s="10"/>
      <c r="AX600" s="5"/>
      <c r="BA600" s="10"/>
      <c r="BB600" s="4"/>
      <c r="BK600" s="4"/>
      <c r="BT600" s="4"/>
      <c r="CC600" s="4"/>
      <c r="CL600" s="4"/>
      <c r="CU600" s="4"/>
      <c r="DD600" s="4"/>
      <c r="DM600" s="4"/>
      <c r="DV600" s="4"/>
      <c r="EE600" s="4"/>
      <c r="EN600" s="4"/>
      <c r="EW600" s="4"/>
      <c r="FF600" s="4"/>
      <c r="FO600" s="4"/>
      <c r="FX600" s="4"/>
      <c r="GG600" s="4"/>
      <c r="GP600" s="4"/>
      <c r="GY600" s="4"/>
      <c r="HH600" s="4"/>
    </row>
    <row r="601" spans="1:216" s="3" customFormat="1" ht="15.75" customHeight="1">
      <c r="A601" s="5" t="s">
        <v>28</v>
      </c>
      <c r="B601" s="273" t="s">
        <v>1927</v>
      </c>
      <c r="C601" s="63"/>
      <c r="D601" s="398">
        <f>'Punten per wedstrijd'!D895</f>
        <v>0</v>
      </c>
      <c r="E601" s="312" t="s">
        <v>28</v>
      </c>
      <c r="F601" s="273" t="s">
        <v>33</v>
      </c>
      <c r="G601" s="63"/>
      <c r="H601" s="398">
        <f>'Punten per wedstrijd'!D231</f>
        <v>545.30000000000007</v>
      </c>
      <c r="I601" s="312" t="s">
        <v>28</v>
      </c>
      <c r="J601" s="273" t="s">
        <v>1927</v>
      </c>
      <c r="K601" s="63"/>
      <c r="L601" s="398">
        <f>'Punten per wedstrijd'!D395</f>
        <v>0</v>
      </c>
      <c r="M601" s="312" t="s">
        <v>28</v>
      </c>
      <c r="N601" s="273" t="s">
        <v>1927</v>
      </c>
      <c r="O601" s="63"/>
      <c r="P601" s="398">
        <f>'Punten per wedstrijd'!D645</f>
        <v>0</v>
      </c>
      <c r="Q601" s="312" t="s">
        <v>28</v>
      </c>
      <c r="R601" s="273" t="s">
        <v>1927</v>
      </c>
      <c r="S601" s="312"/>
      <c r="T601" s="398">
        <f>'Punten per wedstrijd'!D770</f>
        <v>0</v>
      </c>
      <c r="U601" s="312" t="s">
        <v>28</v>
      </c>
      <c r="V601" s="273" t="s">
        <v>1927</v>
      </c>
      <c r="W601" s="63"/>
      <c r="X601" s="398">
        <f>'Punten per wedstrijd'!D20</f>
        <v>0</v>
      </c>
      <c r="Y601" s="312" t="s">
        <v>28</v>
      </c>
      <c r="Z601" s="273" t="s">
        <v>1927</v>
      </c>
      <c r="AA601" s="63"/>
      <c r="AB601" s="398">
        <f>'Punten per wedstrijd'!D270</f>
        <v>0</v>
      </c>
      <c r="AC601" s="312" t="s">
        <v>28</v>
      </c>
      <c r="AD601" s="63" t="s">
        <v>4186</v>
      </c>
      <c r="AE601" s="63"/>
      <c r="AF601" s="398">
        <f>'Punten per wedstrijd'!D600</f>
        <v>50</v>
      </c>
      <c r="AN601" s="10"/>
      <c r="AO601" s="5"/>
      <c r="AR601" s="10"/>
      <c r="AS601" s="4"/>
      <c r="AT601" s="5"/>
      <c r="AW601" s="10"/>
      <c r="AX601" s="5"/>
      <c r="BA601" s="10"/>
      <c r="BB601" s="4"/>
      <c r="BK601" s="4"/>
      <c r="BT601" s="4"/>
      <c r="CC601" s="4"/>
      <c r="CL601" s="4"/>
      <c r="CU601" s="4"/>
      <c r="DD601" s="4"/>
      <c r="DM601" s="4"/>
      <c r="DV601" s="4"/>
      <c r="EE601" s="4"/>
      <c r="EN601" s="4"/>
      <c r="EW601" s="4"/>
      <c r="FF601" s="4"/>
      <c r="FO601" s="4"/>
      <c r="FX601" s="4"/>
      <c r="GG601" s="4"/>
      <c r="GP601" s="4"/>
      <c r="GY601" s="4"/>
      <c r="HH601" s="4"/>
    </row>
    <row r="602" spans="1:216" s="3" customFormat="1" ht="15.75" customHeight="1">
      <c r="A602" s="5" t="s">
        <v>30</v>
      </c>
      <c r="B602" s="63" t="s">
        <v>745</v>
      </c>
      <c r="C602" s="63"/>
      <c r="D602" s="398">
        <f>'Punten per wedstrijd'!D896</f>
        <v>0</v>
      </c>
      <c r="E602" s="312" t="s">
        <v>30</v>
      </c>
      <c r="F602" s="63" t="s">
        <v>4029</v>
      </c>
      <c r="G602" s="63"/>
      <c r="H602" s="398">
        <f>'Punten per wedstrijd'!D245</f>
        <v>534.70000000000005</v>
      </c>
      <c r="I602" s="312" t="s">
        <v>30</v>
      </c>
      <c r="J602" s="63" t="s">
        <v>745</v>
      </c>
      <c r="K602" s="63"/>
      <c r="L602" s="398">
        <f>'Punten per wedstrijd'!D396</f>
        <v>0</v>
      </c>
      <c r="M602" s="312" t="s">
        <v>30</v>
      </c>
      <c r="N602" s="63" t="s">
        <v>745</v>
      </c>
      <c r="O602" s="63"/>
      <c r="P602" s="398">
        <f>'Punten per wedstrijd'!D646</f>
        <v>0</v>
      </c>
      <c r="Q602" s="312" t="s">
        <v>30</v>
      </c>
      <c r="R602" s="63" t="s">
        <v>745</v>
      </c>
      <c r="S602" s="312"/>
      <c r="T602" s="398">
        <f>'Punten per wedstrijd'!D771</f>
        <v>0</v>
      </c>
      <c r="U602" s="312" t="s">
        <v>30</v>
      </c>
      <c r="V602" s="63" t="s">
        <v>745</v>
      </c>
      <c r="W602" s="63"/>
      <c r="X602" s="398">
        <f>'Punten per wedstrijd'!D21</f>
        <v>0</v>
      </c>
      <c r="Y602" s="312" t="s">
        <v>30</v>
      </c>
      <c r="Z602" s="63" t="s">
        <v>745</v>
      </c>
      <c r="AA602" s="63"/>
      <c r="AB602" s="398">
        <f>'Punten per wedstrijd'!D271</f>
        <v>0</v>
      </c>
      <c r="AC602" s="312" t="s">
        <v>30</v>
      </c>
      <c r="AD602" s="218" t="s">
        <v>1563</v>
      </c>
      <c r="AE602" s="63"/>
      <c r="AF602" s="398">
        <f>'Punten per wedstrijd'!D507</f>
        <v>49.2</v>
      </c>
      <c r="AN602" s="10"/>
      <c r="AO602" s="5"/>
      <c r="AR602" s="10"/>
      <c r="AS602" s="4"/>
      <c r="AT602" s="5"/>
      <c r="AW602" s="10"/>
      <c r="AX602" s="5"/>
      <c r="BA602" s="10"/>
      <c r="BB602" s="4"/>
      <c r="BK602" s="4"/>
      <c r="BT602" s="4"/>
      <c r="CC602" s="4"/>
      <c r="CL602" s="4"/>
      <c r="CU602" s="4"/>
      <c r="DD602" s="4"/>
      <c r="DM602" s="4"/>
      <c r="DV602" s="4"/>
      <c r="EE602" s="4"/>
      <c r="EN602" s="4"/>
      <c r="EW602" s="4"/>
      <c r="FF602" s="4"/>
      <c r="FO602" s="4"/>
      <c r="FX602" s="4"/>
      <c r="GG602" s="4"/>
      <c r="GP602" s="4"/>
      <c r="GY602" s="4"/>
      <c r="HH602" s="4"/>
    </row>
    <row r="603" spans="1:216" s="3" customFormat="1" ht="15.75" customHeight="1">
      <c r="A603" s="5" t="s">
        <v>32</v>
      </c>
      <c r="B603" s="273" t="s">
        <v>1886</v>
      </c>
      <c r="C603" s="63"/>
      <c r="D603" s="398">
        <f>'Punten per wedstrijd'!D897</f>
        <v>0</v>
      </c>
      <c r="E603" s="312" t="s">
        <v>32</v>
      </c>
      <c r="F603" s="63" t="s">
        <v>4027</v>
      </c>
      <c r="G603" s="63"/>
      <c r="H603" s="398">
        <f>'Punten per wedstrijd'!D246</f>
        <v>526.20000000000005</v>
      </c>
      <c r="I603" s="312" t="s">
        <v>32</v>
      </c>
      <c r="J603" s="273" t="s">
        <v>1886</v>
      </c>
      <c r="K603" s="63"/>
      <c r="L603" s="398">
        <f>'Punten per wedstrijd'!D397</f>
        <v>0</v>
      </c>
      <c r="M603" s="312" t="s">
        <v>32</v>
      </c>
      <c r="N603" s="273" t="s">
        <v>1886</v>
      </c>
      <c r="O603" s="63"/>
      <c r="P603" s="398">
        <f>'Punten per wedstrijd'!D647</f>
        <v>0</v>
      </c>
      <c r="Q603" s="312" t="s">
        <v>32</v>
      </c>
      <c r="R603" s="273" t="s">
        <v>1886</v>
      </c>
      <c r="S603" s="312"/>
      <c r="T603" s="398">
        <f>'Punten per wedstrijd'!D772</f>
        <v>0</v>
      </c>
      <c r="U603" s="312" t="s">
        <v>32</v>
      </c>
      <c r="V603" s="273" t="s">
        <v>1886</v>
      </c>
      <c r="W603" s="63"/>
      <c r="X603" s="398">
        <f>'Punten per wedstrijd'!D22</f>
        <v>0</v>
      </c>
      <c r="Y603" s="312" t="s">
        <v>32</v>
      </c>
      <c r="Z603" s="273" t="s">
        <v>1886</v>
      </c>
      <c r="AA603" s="63"/>
      <c r="AB603" s="398">
        <f>'Punten per wedstrijd'!D272</f>
        <v>0</v>
      </c>
      <c r="AC603" s="312" t="s">
        <v>32</v>
      </c>
      <c r="AD603" s="63" t="s">
        <v>4027</v>
      </c>
      <c r="AE603" s="63"/>
      <c r="AF603" s="398">
        <f>'Punten per wedstrijd'!D621</f>
        <v>47.800000000000004</v>
      </c>
      <c r="AN603" s="10"/>
      <c r="AO603" s="5"/>
      <c r="AR603" s="10"/>
      <c r="AS603" s="4"/>
      <c r="AT603" s="5"/>
      <c r="AW603" s="10"/>
      <c r="AX603" s="5"/>
      <c r="BA603" s="10"/>
      <c r="BB603" s="4"/>
      <c r="BK603" s="4"/>
      <c r="BT603" s="4"/>
      <c r="CC603" s="4"/>
      <c r="CL603" s="4"/>
      <c r="CU603" s="4"/>
      <c r="DD603" s="4"/>
      <c r="DM603" s="4"/>
      <c r="DV603" s="4"/>
      <c r="EE603" s="4"/>
      <c r="EN603" s="4"/>
      <c r="EW603" s="4"/>
      <c r="FF603" s="4"/>
      <c r="FO603" s="4"/>
      <c r="FX603" s="4"/>
      <c r="GG603" s="4"/>
      <c r="GP603" s="4"/>
      <c r="GY603" s="4"/>
      <c r="HH603" s="4"/>
    </row>
    <row r="604" spans="1:216" s="3" customFormat="1" ht="15.75" customHeight="1">
      <c r="A604" s="5" t="s">
        <v>34</v>
      </c>
      <c r="B604" s="63" t="s">
        <v>2543</v>
      </c>
      <c r="C604" s="63"/>
      <c r="D604" s="398">
        <f>'Punten per wedstrijd'!D898</f>
        <v>0</v>
      </c>
      <c r="E604" s="312" t="s">
        <v>34</v>
      </c>
      <c r="F604" s="63" t="s">
        <v>4019</v>
      </c>
      <c r="G604" s="63"/>
      <c r="H604" s="398">
        <f>'Punten per wedstrijd'!D154</f>
        <v>525.5</v>
      </c>
      <c r="I604" s="312" t="s">
        <v>34</v>
      </c>
      <c r="J604" s="63" t="s">
        <v>2543</v>
      </c>
      <c r="K604" s="63"/>
      <c r="L604" s="398">
        <f>'Punten per wedstrijd'!D398</f>
        <v>0</v>
      </c>
      <c r="M604" s="312" t="s">
        <v>34</v>
      </c>
      <c r="N604" s="63" t="s">
        <v>2543</v>
      </c>
      <c r="O604" s="63"/>
      <c r="P604" s="398">
        <f>'Punten per wedstrijd'!D648</f>
        <v>0</v>
      </c>
      <c r="Q604" s="312" t="s">
        <v>34</v>
      </c>
      <c r="R604" s="63" t="s">
        <v>2543</v>
      </c>
      <c r="S604" s="312"/>
      <c r="T604" s="398">
        <f>'Punten per wedstrijd'!D773</f>
        <v>0</v>
      </c>
      <c r="U604" s="312" t="s">
        <v>34</v>
      </c>
      <c r="V604" s="63" t="s">
        <v>2543</v>
      </c>
      <c r="W604" s="63"/>
      <c r="X604" s="398">
        <f>'Punten per wedstrijd'!D23</f>
        <v>0</v>
      </c>
      <c r="Y604" s="312" t="s">
        <v>34</v>
      </c>
      <c r="Z604" s="63" t="s">
        <v>2543</v>
      </c>
      <c r="AA604" s="63"/>
      <c r="AB604" s="398">
        <f>'Punten per wedstrijd'!D273</f>
        <v>0</v>
      </c>
      <c r="AC604" s="312" t="s">
        <v>34</v>
      </c>
      <c r="AD604" s="273" t="s">
        <v>15</v>
      </c>
      <c r="AE604" s="63"/>
      <c r="AF604" s="398">
        <f>'Punten per wedstrijd'!D539</f>
        <v>45.2</v>
      </c>
      <c r="AN604" s="10"/>
      <c r="AO604" s="5"/>
      <c r="AR604" s="10"/>
      <c r="AS604" s="4"/>
      <c r="AT604" s="5"/>
      <c r="AW604" s="10"/>
      <c r="AX604" s="5"/>
      <c r="BA604" s="10"/>
      <c r="BB604" s="4"/>
      <c r="BK604" s="4"/>
      <c r="BT604" s="4"/>
      <c r="CC604" s="4"/>
      <c r="CL604" s="4"/>
      <c r="CU604" s="4"/>
      <c r="DD604" s="4"/>
      <c r="DM604" s="4"/>
      <c r="DV604" s="4"/>
      <c r="EE604" s="4"/>
      <c r="EN604" s="4"/>
      <c r="EW604" s="4"/>
      <c r="FF604" s="4"/>
      <c r="FO604" s="4"/>
      <c r="FX604" s="4"/>
      <c r="GG604" s="4"/>
      <c r="GP604" s="4"/>
      <c r="GY604" s="4"/>
      <c r="HH604" s="4"/>
    </row>
    <row r="605" spans="1:216" s="3" customFormat="1" ht="15.75" customHeight="1">
      <c r="A605" s="5" t="s">
        <v>36</v>
      </c>
      <c r="B605" s="63" t="s">
        <v>153</v>
      </c>
      <c r="C605" s="63"/>
      <c r="D605" s="398">
        <f>'Punten per wedstrijd'!D899</f>
        <v>0</v>
      </c>
      <c r="E605" s="312" t="s">
        <v>36</v>
      </c>
      <c r="F605" s="273" t="s">
        <v>1894</v>
      </c>
      <c r="G605" s="63"/>
      <c r="H605" s="398">
        <f>'Punten per wedstrijd'!D155</f>
        <v>514.09999999999991</v>
      </c>
      <c r="I605" s="312" t="s">
        <v>36</v>
      </c>
      <c r="J605" s="63" t="s">
        <v>153</v>
      </c>
      <c r="K605" s="63"/>
      <c r="L605" s="398">
        <f>'Punten per wedstrijd'!D399</f>
        <v>0</v>
      </c>
      <c r="M605" s="312" t="s">
        <v>36</v>
      </c>
      <c r="N605" s="63" t="s">
        <v>153</v>
      </c>
      <c r="O605" s="63"/>
      <c r="P605" s="398">
        <f>'Punten per wedstrijd'!D649</f>
        <v>0</v>
      </c>
      <c r="Q605" s="312" t="s">
        <v>36</v>
      </c>
      <c r="R605" s="63" t="s">
        <v>153</v>
      </c>
      <c r="S605" s="312"/>
      <c r="T605" s="398">
        <f>'Punten per wedstrijd'!D774</f>
        <v>0</v>
      </c>
      <c r="U605" s="312" t="s">
        <v>36</v>
      </c>
      <c r="V605" s="63" t="s">
        <v>153</v>
      </c>
      <c r="W605" s="63"/>
      <c r="X605" s="398">
        <f>'Punten per wedstrijd'!D24</f>
        <v>0</v>
      </c>
      <c r="Y605" s="312" t="s">
        <v>36</v>
      </c>
      <c r="Z605" s="63" t="s">
        <v>153</v>
      </c>
      <c r="AA605" s="63"/>
      <c r="AB605" s="398">
        <f>'Punten per wedstrijd'!D274</f>
        <v>0</v>
      </c>
      <c r="AC605" s="312" t="s">
        <v>36</v>
      </c>
      <c r="AD605" s="63" t="s">
        <v>695</v>
      </c>
      <c r="AE605" s="63"/>
      <c r="AF605" s="398">
        <f>'Punten per wedstrijd'!D587</f>
        <v>42</v>
      </c>
      <c r="AN605" s="10"/>
      <c r="AO605" s="5"/>
      <c r="AR605" s="10"/>
      <c r="AS605" s="4"/>
      <c r="AT605" s="5"/>
      <c r="AW605" s="10"/>
      <c r="AX605" s="5"/>
      <c r="BA605" s="10"/>
      <c r="BB605" s="4"/>
      <c r="BK605" s="4"/>
      <c r="BT605" s="4"/>
      <c r="CC605" s="4"/>
      <c r="CL605" s="4"/>
      <c r="CU605" s="4"/>
      <c r="DD605" s="4"/>
      <c r="DM605" s="4"/>
      <c r="DV605" s="4"/>
      <c r="EE605" s="4"/>
      <c r="EN605" s="4"/>
      <c r="EW605" s="4"/>
      <c r="FF605" s="4"/>
      <c r="FO605" s="4"/>
      <c r="FX605" s="4"/>
      <c r="GG605" s="4"/>
      <c r="GP605" s="4"/>
      <c r="GY605" s="4"/>
      <c r="HH605" s="4"/>
    </row>
    <row r="606" spans="1:216" s="3" customFormat="1" ht="15.75" customHeight="1">
      <c r="A606" s="5" t="s">
        <v>38</v>
      </c>
      <c r="B606" s="273" t="s">
        <v>1899</v>
      </c>
      <c r="C606" s="63"/>
      <c r="D606" s="398">
        <f>'Punten per wedstrijd'!D900</f>
        <v>0</v>
      </c>
      <c r="E606" s="312" t="s">
        <v>38</v>
      </c>
      <c r="F606" s="63" t="s">
        <v>736</v>
      </c>
      <c r="G606" s="63"/>
      <c r="H606" s="398">
        <f>'Punten per wedstrijd'!D215</f>
        <v>505.6</v>
      </c>
      <c r="I606" s="312" t="s">
        <v>38</v>
      </c>
      <c r="J606" s="273" t="s">
        <v>1899</v>
      </c>
      <c r="K606" s="63"/>
      <c r="L606" s="398">
        <f>'Punten per wedstrijd'!D400</f>
        <v>0</v>
      </c>
      <c r="M606" s="312" t="s">
        <v>38</v>
      </c>
      <c r="N606" s="273" t="s">
        <v>1899</v>
      </c>
      <c r="O606" s="63"/>
      <c r="P606" s="398">
        <f>'Punten per wedstrijd'!D650</f>
        <v>0</v>
      </c>
      <c r="Q606" s="312" t="s">
        <v>38</v>
      </c>
      <c r="R606" s="273" t="s">
        <v>1899</v>
      </c>
      <c r="S606" s="312"/>
      <c r="T606" s="398">
        <f>'Punten per wedstrijd'!D775</f>
        <v>0</v>
      </c>
      <c r="U606" s="312" t="s">
        <v>38</v>
      </c>
      <c r="V606" s="273" t="s">
        <v>1899</v>
      </c>
      <c r="W606" s="63"/>
      <c r="X606" s="398">
        <f>'Punten per wedstrijd'!D25</f>
        <v>0</v>
      </c>
      <c r="Y606" s="312" t="s">
        <v>38</v>
      </c>
      <c r="Z606" s="273" t="s">
        <v>1899</v>
      </c>
      <c r="AA606" s="63"/>
      <c r="AB606" s="398">
        <f>'Punten per wedstrijd'!D275</f>
        <v>0</v>
      </c>
      <c r="AC606" s="312" t="s">
        <v>38</v>
      </c>
      <c r="AD606" s="273" t="s">
        <v>23</v>
      </c>
      <c r="AE606" s="63"/>
      <c r="AF606" s="398">
        <f>'Punten per wedstrijd'!D571</f>
        <v>41.4</v>
      </c>
      <c r="AN606" s="10"/>
      <c r="AO606" s="5"/>
      <c r="AR606" s="10"/>
      <c r="AS606" s="4"/>
      <c r="AT606" s="5"/>
      <c r="AW606" s="10"/>
      <c r="AX606" s="5"/>
      <c r="BA606" s="10"/>
      <c r="BB606" s="4"/>
      <c r="BK606" s="4"/>
      <c r="BT606" s="4"/>
      <c r="CC606" s="4"/>
      <c r="CL606" s="4"/>
      <c r="CU606" s="4"/>
      <c r="DD606" s="4"/>
      <c r="DM606" s="4"/>
      <c r="DV606" s="4"/>
      <c r="EE606" s="4"/>
      <c r="EN606" s="4"/>
      <c r="EW606" s="4"/>
      <c r="FF606" s="4"/>
      <c r="FO606" s="4"/>
      <c r="FX606" s="4"/>
      <c r="GG606" s="4"/>
      <c r="GP606" s="4"/>
      <c r="GY606" s="4"/>
      <c r="HH606" s="4"/>
    </row>
    <row r="607" spans="1:216" s="3" customFormat="1" ht="15.75" customHeight="1">
      <c r="A607" s="5" t="s">
        <v>145</v>
      </c>
      <c r="B607" s="63" t="s">
        <v>2546</v>
      </c>
      <c r="C607" s="63"/>
      <c r="D607" s="398">
        <f>'Punten per wedstrijd'!D901</f>
        <v>0</v>
      </c>
      <c r="E607" s="312" t="s">
        <v>145</v>
      </c>
      <c r="F607" s="63" t="s">
        <v>4021</v>
      </c>
      <c r="G607" s="63"/>
      <c r="H607" s="398">
        <f>'Punten per wedstrijd'!D236</f>
        <v>501.20000000000005</v>
      </c>
      <c r="I607" s="312" t="s">
        <v>145</v>
      </c>
      <c r="J607" s="63" t="s">
        <v>2546</v>
      </c>
      <c r="K607" s="63"/>
      <c r="L607" s="398">
        <f>'Punten per wedstrijd'!D401</f>
        <v>0</v>
      </c>
      <c r="M607" s="312" t="s">
        <v>145</v>
      </c>
      <c r="N607" s="63" t="s">
        <v>2546</v>
      </c>
      <c r="O607" s="63"/>
      <c r="P607" s="398">
        <f>'Punten per wedstrijd'!D651</f>
        <v>0</v>
      </c>
      <c r="Q607" s="312" t="s">
        <v>145</v>
      </c>
      <c r="R607" s="63" t="s">
        <v>2546</v>
      </c>
      <c r="S607" s="312"/>
      <c r="T607" s="398">
        <f>'Punten per wedstrijd'!D776</f>
        <v>0</v>
      </c>
      <c r="U607" s="312" t="s">
        <v>145</v>
      </c>
      <c r="V607" s="63" t="s">
        <v>2546</v>
      </c>
      <c r="W607" s="63"/>
      <c r="X607" s="398">
        <f>'Punten per wedstrijd'!D26</f>
        <v>0</v>
      </c>
      <c r="Y607" s="312" t="s">
        <v>145</v>
      </c>
      <c r="Z607" s="63" t="s">
        <v>2546</v>
      </c>
      <c r="AA607" s="63"/>
      <c r="AB607" s="398">
        <f>'Punten per wedstrijd'!D276</f>
        <v>0</v>
      </c>
      <c r="AC607" s="312" t="s">
        <v>145</v>
      </c>
      <c r="AD607" s="63" t="s">
        <v>4033</v>
      </c>
      <c r="AE607" s="63"/>
      <c r="AF607" s="398">
        <f>'Punten per wedstrijd'!D581</f>
        <v>39.6</v>
      </c>
      <c r="AN607" s="10"/>
      <c r="AO607" s="5"/>
      <c r="AR607" s="10"/>
      <c r="AS607" s="4"/>
      <c r="AT607" s="5"/>
      <c r="AW607" s="10"/>
      <c r="AX607" s="5"/>
      <c r="BA607" s="10"/>
      <c r="BB607" s="4"/>
      <c r="BK607" s="4"/>
      <c r="BT607" s="4"/>
      <c r="CC607" s="4"/>
      <c r="CL607" s="4"/>
      <c r="CU607" s="4"/>
      <c r="DD607" s="4"/>
      <c r="DM607" s="4"/>
      <c r="DV607" s="4"/>
      <c r="EE607" s="4"/>
      <c r="EN607" s="4"/>
      <c r="EW607" s="4"/>
      <c r="FF607" s="4"/>
      <c r="FO607" s="4"/>
      <c r="FX607" s="4"/>
      <c r="GG607" s="4"/>
      <c r="GP607" s="4"/>
      <c r="GY607" s="4"/>
      <c r="HH607" s="4"/>
    </row>
    <row r="608" spans="1:216" s="3" customFormat="1" ht="15.75" customHeight="1">
      <c r="A608" s="5" t="s">
        <v>146</v>
      </c>
      <c r="B608" s="63" t="s">
        <v>2559</v>
      </c>
      <c r="C608" s="63"/>
      <c r="D608" s="398">
        <f>'Punten per wedstrijd'!D902</f>
        <v>0</v>
      </c>
      <c r="E608" s="312" t="s">
        <v>146</v>
      </c>
      <c r="F608" s="63" t="s">
        <v>739</v>
      </c>
      <c r="G608" s="63"/>
      <c r="H608" s="398">
        <f>'Punten per wedstrijd'!D230</f>
        <v>497.20000000000005</v>
      </c>
      <c r="I608" s="312" t="s">
        <v>146</v>
      </c>
      <c r="J608" s="63" t="s">
        <v>2559</v>
      </c>
      <c r="K608" s="63"/>
      <c r="L608" s="398">
        <f>'Punten per wedstrijd'!D402</f>
        <v>0</v>
      </c>
      <c r="M608" s="312" t="s">
        <v>146</v>
      </c>
      <c r="N608" s="63" t="s">
        <v>2559</v>
      </c>
      <c r="O608" s="63"/>
      <c r="P608" s="398">
        <f>'Punten per wedstrijd'!D652</f>
        <v>0</v>
      </c>
      <c r="Q608" s="312" t="s">
        <v>146</v>
      </c>
      <c r="R608" s="63" t="s">
        <v>2559</v>
      </c>
      <c r="S608" s="312"/>
      <c r="T608" s="398">
        <f>'Punten per wedstrijd'!D777</f>
        <v>0</v>
      </c>
      <c r="U608" s="312" t="s">
        <v>146</v>
      </c>
      <c r="V608" s="63" t="s">
        <v>2559</v>
      </c>
      <c r="W608" s="63"/>
      <c r="X608" s="398">
        <f>'Punten per wedstrijd'!D27</f>
        <v>0</v>
      </c>
      <c r="Y608" s="312" t="s">
        <v>146</v>
      </c>
      <c r="Z608" s="63" t="s">
        <v>2559</v>
      </c>
      <c r="AA608" s="63"/>
      <c r="AB608" s="398">
        <f>'Punten per wedstrijd'!D277</f>
        <v>0</v>
      </c>
      <c r="AC608" s="312" t="s">
        <v>146</v>
      </c>
      <c r="AD608" s="63" t="s">
        <v>4023</v>
      </c>
      <c r="AE608" s="63"/>
      <c r="AF608" s="398">
        <f>'Punten per wedstrijd'!D591</f>
        <v>37.200000000000003</v>
      </c>
      <c r="AN608" s="10"/>
      <c r="AO608" s="5"/>
      <c r="AR608" s="10"/>
      <c r="AS608" s="4"/>
      <c r="AT608" s="5"/>
      <c r="AW608" s="10"/>
      <c r="AX608" s="5"/>
      <c r="BA608" s="10"/>
      <c r="BB608" s="4"/>
      <c r="BK608" s="4"/>
      <c r="BT608" s="4"/>
      <c r="CC608" s="4"/>
      <c r="CL608" s="4"/>
      <c r="CU608" s="4"/>
      <c r="DD608" s="4"/>
      <c r="DM608" s="4"/>
      <c r="DV608" s="4"/>
      <c r="EE608" s="4"/>
      <c r="EN608" s="4"/>
      <c r="EW608" s="4"/>
      <c r="FF608" s="4"/>
      <c r="FO608" s="4"/>
      <c r="FX608" s="4"/>
      <c r="GG608" s="4"/>
      <c r="GP608" s="4"/>
      <c r="GY608" s="4"/>
      <c r="HH608" s="4"/>
    </row>
    <row r="609" spans="1:216" s="3" customFormat="1" ht="15.75" customHeight="1">
      <c r="A609" s="5" t="s">
        <v>147</v>
      </c>
      <c r="B609" s="273" t="s">
        <v>9</v>
      </c>
      <c r="C609" s="63"/>
      <c r="D609" s="398">
        <f>'Punten per wedstrijd'!D903</f>
        <v>0</v>
      </c>
      <c r="E609" s="312" t="s">
        <v>147</v>
      </c>
      <c r="F609" s="273" t="s">
        <v>1882</v>
      </c>
      <c r="G609" s="63"/>
      <c r="H609" s="398">
        <f>'Punten per wedstrijd'!D223</f>
        <v>495.30000000000007</v>
      </c>
      <c r="I609" s="312" t="s">
        <v>147</v>
      </c>
      <c r="J609" s="273" t="s">
        <v>9</v>
      </c>
      <c r="K609" s="63"/>
      <c r="L609" s="398">
        <f>'Punten per wedstrijd'!D403</f>
        <v>0</v>
      </c>
      <c r="M609" s="312" t="s">
        <v>147</v>
      </c>
      <c r="N609" s="273" t="s">
        <v>9</v>
      </c>
      <c r="O609" s="63"/>
      <c r="P609" s="398">
        <f>'Punten per wedstrijd'!D653</f>
        <v>0</v>
      </c>
      <c r="Q609" s="312" t="s">
        <v>147</v>
      </c>
      <c r="R609" s="273" t="s">
        <v>9</v>
      </c>
      <c r="S609" s="312"/>
      <c r="T609" s="398">
        <f>'Punten per wedstrijd'!D778</f>
        <v>0</v>
      </c>
      <c r="U609" s="312" t="s">
        <v>147</v>
      </c>
      <c r="V609" s="273" t="s">
        <v>9</v>
      </c>
      <c r="W609" s="63"/>
      <c r="X609" s="398">
        <f>'Punten per wedstrijd'!D28</f>
        <v>0</v>
      </c>
      <c r="Y609" s="312" t="s">
        <v>147</v>
      </c>
      <c r="Z609" s="273" t="s">
        <v>9</v>
      </c>
      <c r="AA609" s="63"/>
      <c r="AB609" s="398">
        <f>'Punten per wedstrijd'!D278</f>
        <v>0</v>
      </c>
      <c r="AC609" s="312" t="s">
        <v>147</v>
      </c>
      <c r="AD609" s="63" t="s">
        <v>4010</v>
      </c>
      <c r="AE609" s="63"/>
      <c r="AF609" s="398">
        <f>'Punten per wedstrijd'!D551</f>
        <v>36.6</v>
      </c>
      <c r="AN609" s="10"/>
      <c r="AO609" s="5"/>
      <c r="AR609" s="10"/>
      <c r="AS609" s="4"/>
      <c r="AT609" s="5"/>
      <c r="AW609" s="10"/>
      <c r="AX609" s="5"/>
      <c r="BA609" s="10"/>
      <c r="BB609" s="4"/>
      <c r="BK609" s="4"/>
      <c r="BT609" s="4"/>
      <c r="CC609" s="4"/>
      <c r="CL609" s="4"/>
      <c r="CU609" s="4"/>
      <c r="DD609" s="4"/>
      <c r="DM609" s="4"/>
      <c r="DV609" s="4"/>
      <c r="EE609" s="4"/>
      <c r="EN609" s="4"/>
      <c r="EW609" s="4"/>
      <c r="FF609" s="4"/>
      <c r="FO609" s="4"/>
      <c r="FX609" s="4"/>
      <c r="GG609" s="4"/>
      <c r="GP609" s="4"/>
      <c r="GY609" s="4"/>
      <c r="HH609" s="4"/>
    </row>
    <row r="610" spans="1:216" s="3" customFormat="1" ht="15.75" customHeight="1">
      <c r="A610" s="5" t="s">
        <v>151</v>
      </c>
      <c r="B610" s="63" t="s">
        <v>4019</v>
      </c>
      <c r="C610" s="63"/>
      <c r="D610" s="398">
        <f>'Punten per wedstrijd'!D904</f>
        <v>0</v>
      </c>
      <c r="E610" s="312" t="s">
        <v>151</v>
      </c>
      <c r="F610" s="63" t="s">
        <v>4011</v>
      </c>
      <c r="G610" s="63"/>
      <c r="H610" s="398">
        <f>'Punten per wedstrijd'!D198</f>
        <v>492</v>
      </c>
      <c r="I610" s="312" t="s">
        <v>151</v>
      </c>
      <c r="J610" s="63" t="s">
        <v>4019</v>
      </c>
      <c r="K610" s="63"/>
      <c r="L610" s="398">
        <f>'Punten per wedstrijd'!D404</f>
        <v>0</v>
      </c>
      <c r="M610" s="312" t="s">
        <v>151</v>
      </c>
      <c r="N610" s="63" t="s">
        <v>4019</v>
      </c>
      <c r="O610" s="63"/>
      <c r="P610" s="398">
        <f>'Punten per wedstrijd'!D654</f>
        <v>0</v>
      </c>
      <c r="Q610" s="312" t="s">
        <v>151</v>
      </c>
      <c r="R610" s="63" t="s">
        <v>4019</v>
      </c>
      <c r="S610" s="312"/>
      <c r="T610" s="398">
        <f>'Punten per wedstrijd'!D779</f>
        <v>0</v>
      </c>
      <c r="U610" s="312" t="s">
        <v>151</v>
      </c>
      <c r="V610" s="63" t="s">
        <v>4019</v>
      </c>
      <c r="W610" s="63"/>
      <c r="X610" s="398">
        <f>'Punten per wedstrijd'!D29</f>
        <v>0</v>
      </c>
      <c r="Y610" s="312" t="s">
        <v>151</v>
      </c>
      <c r="Z610" s="63" t="s">
        <v>4019</v>
      </c>
      <c r="AA610" s="63"/>
      <c r="AB610" s="398">
        <f>'Punten per wedstrijd'!D279</f>
        <v>0</v>
      </c>
      <c r="AC610" s="312" t="s">
        <v>151</v>
      </c>
      <c r="AD610" s="63" t="s">
        <v>2566</v>
      </c>
      <c r="AE610" s="63"/>
      <c r="AF610" s="398">
        <f>'Punten per wedstrijd'!D589</f>
        <v>36.400000000000006</v>
      </c>
      <c r="AN610" s="10"/>
      <c r="AO610" s="5"/>
      <c r="AR610" s="10"/>
      <c r="AS610" s="4"/>
      <c r="AT610" s="5"/>
      <c r="AW610" s="10"/>
      <c r="AX610" s="5"/>
      <c r="BA610" s="10"/>
      <c r="BB610" s="4"/>
      <c r="BK610" s="4"/>
      <c r="BT610" s="4"/>
      <c r="CC610" s="4"/>
      <c r="CL610" s="4"/>
      <c r="CU610" s="4"/>
      <c r="DD610" s="4"/>
      <c r="DM610" s="4"/>
      <c r="DV610" s="4"/>
      <c r="EE610" s="4"/>
      <c r="EN610" s="4"/>
      <c r="EW610" s="4"/>
      <c r="FF610" s="4"/>
      <c r="FO610" s="4"/>
      <c r="FX610" s="4"/>
      <c r="GG610" s="4"/>
      <c r="GP610" s="4"/>
      <c r="GY610" s="4"/>
      <c r="HH610" s="4"/>
    </row>
    <row r="611" spans="1:216" s="3" customFormat="1" ht="15.75" customHeight="1">
      <c r="A611" s="5" t="s">
        <v>157</v>
      </c>
      <c r="B611" s="273" t="s">
        <v>1894</v>
      </c>
      <c r="C611" s="63"/>
      <c r="D611" s="398">
        <f>'Punten per wedstrijd'!D905</f>
        <v>0</v>
      </c>
      <c r="E611" s="312" t="s">
        <v>157</v>
      </c>
      <c r="F611" s="273" t="s">
        <v>2003</v>
      </c>
      <c r="G611" s="63"/>
      <c r="H611" s="398">
        <f>'Punten per wedstrijd'!D220</f>
        <v>487.09999999999991</v>
      </c>
      <c r="I611" s="312" t="s">
        <v>157</v>
      </c>
      <c r="J611" s="273" t="s">
        <v>1894</v>
      </c>
      <c r="K611" s="63"/>
      <c r="L611" s="398">
        <f>'Punten per wedstrijd'!D405</f>
        <v>0</v>
      </c>
      <c r="M611" s="312" t="s">
        <v>157</v>
      </c>
      <c r="N611" s="273" t="s">
        <v>1894</v>
      </c>
      <c r="O611" s="63"/>
      <c r="P611" s="398">
        <f>'Punten per wedstrijd'!D655</f>
        <v>0</v>
      </c>
      <c r="Q611" s="312" t="s">
        <v>157</v>
      </c>
      <c r="R611" s="273" t="s">
        <v>1894</v>
      </c>
      <c r="S611" s="312"/>
      <c r="T611" s="398">
        <f>'Punten per wedstrijd'!D780</f>
        <v>0</v>
      </c>
      <c r="U611" s="312" t="s">
        <v>157</v>
      </c>
      <c r="V611" s="273" t="s">
        <v>1894</v>
      </c>
      <c r="W611" s="63"/>
      <c r="X611" s="398">
        <f>'Punten per wedstrijd'!D30</f>
        <v>0</v>
      </c>
      <c r="Y611" s="312" t="s">
        <v>157</v>
      </c>
      <c r="Z611" s="273" t="s">
        <v>1894</v>
      </c>
      <c r="AA611" s="63"/>
      <c r="AB611" s="398">
        <f>'Punten per wedstrijd'!D280</f>
        <v>0</v>
      </c>
      <c r="AC611" s="312" t="s">
        <v>157</v>
      </c>
      <c r="AD611" s="63" t="s">
        <v>2543</v>
      </c>
      <c r="AE611" s="63"/>
      <c r="AF611" s="398">
        <f>'Punten per wedstrijd'!D523</f>
        <v>35.799999999999997</v>
      </c>
      <c r="AN611" s="10"/>
      <c r="AO611" s="5"/>
      <c r="AR611" s="10"/>
      <c r="AS611" s="4"/>
      <c r="AT611" s="5"/>
      <c r="AW611" s="10"/>
      <c r="AX611" s="5"/>
      <c r="BA611" s="10"/>
      <c r="BB611" s="4"/>
      <c r="BK611" s="4"/>
      <c r="BT611" s="4"/>
      <c r="CC611" s="4"/>
      <c r="CL611" s="4"/>
      <c r="CU611" s="4"/>
      <c r="DD611" s="4"/>
      <c r="DM611" s="4"/>
      <c r="DV611" s="4"/>
      <c r="EE611" s="4"/>
      <c r="EN611" s="4"/>
      <c r="EW611" s="4"/>
      <c r="FF611" s="4"/>
      <c r="FO611" s="4"/>
      <c r="FX611" s="4"/>
      <c r="GG611" s="4"/>
      <c r="GP611" s="4"/>
      <c r="GY611" s="4"/>
      <c r="HH611" s="4"/>
    </row>
    <row r="612" spans="1:216" s="3" customFormat="1" ht="15.75" customHeight="1">
      <c r="A612" s="5" t="s">
        <v>159</v>
      </c>
      <c r="B612" s="273" t="s">
        <v>11</v>
      </c>
      <c r="C612" s="63"/>
      <c r="D612" s="398">
        <f>'Punten per wedstrijd'!D906</f>
        <v>0</v>
      </c>
      <c r="E612" s="312" t="s">
        <v>159</v>
      </c>
      <c r="F612" s="63" t="s">
        <v>706</v>
      </c>
      <c r="G612" s="63"/>
      <c r="H612" s="398">
        <f>'Punten per wedstrijd'!D218</f>
        <v>486.70000000000005</v>
      </c>
      <c r="I612" s="312" t="s">
        <v>159</v>
      </c>
      <c r="J612" s="273" t="s">
        <v>11</v>
      </c>
      <c r="K612" s="63"/>
      <c r="L612" s="398">
        <f>'Punten per wedstrijd'!D406</f>
        <v>0</v>
      </c>
      <c r="M612" s="312" t="s">
        <v>159</v>
      </c>
      <c r="N612" s="273" t="s">
        <v>11</v>
      </c>
      <c r="O612" s="63"/>
      <c r="P612" s="398">
        <f>'Punten per wedstrijd'!D656</f>
        <v>0</v>
      </c>
      <c r="Q612" s="312" t="s">
        <v>159</v>
      </c>
      <c r="R612" s="273" t="s">
        <v>11</v>
      </c>
      <c r="S612" s="312"/>
      <c r="T612" s="398">
        <f>'Punten per wedstrijd'!D781</f>
        <v>0</v>
      </c>
      <c r="U612" s="312" t="s">
        <v>159</v>
      </c>
      <c r="V612" s="273" t="s">
        <v>11</v>
      </c>
      <c r="W612" s="63"/>
      <c r="X612" s="398">
        <f>'Punten per wedstrijd'!D31</f>
        <v>0</v>
      </c>
      <c r="Y612" s="312" t="s">
        <v>159</v>
      </c>
      <c r="Z612" s="273" t="s">
        <v>11</v>
      </c>
      <c r="AA612" s="63"/>
      <c r="AB612" s="398">
        <f>'Punten per wedstrijd'!D281</f>
        <v>0</v>
      </c>
      <c r="AC612" s="312" t="s">
        <v>159</v>
      </c>
      <c r="AD612" s="63" t="s">
        <v>2541</v>
      </c>
      <c r="AE612" s="63"/>
      <c r="AF612" s="398">
        <f>'Punten per wedstrijd'!D624</f>
        <v>34.5</v>
      </c>
      <c r="AN612" s="10"/>
      <c r="AO612" s="5"/>
      <c r="AR612" s="10"/>
      <c r="AS612" s="4"/>
      <c r="AT612" s="5"/>
      <c r="AW612" s="10"/>
      <c r="AX612" s="5"/>
      <c r="BA612" s="10"/>
      <c r="BB612" s="4"/>
      <c r="BK612" s="4"/>
      <c r="BT612" s="4"/>
      <c r="CC612" s="4"/>
      <c r="CL612" s="4"/>
      <c r="CU612" s="4"/>
      <c r="DD612" s="4"/>
      <c r="DM612" s="4"/>
      <c r="DV612" s="4"/>
      <c r="EE612" s="4"/>
      <c r="EN612" s="4"/>
      <c r="EW612" s="4"/>
      <c r="FF612" s="4"/>
      <c r="FO612" s="4"/>
      <c r="FX612" s="4"/>
      <c r="GG612" s="4"/>
      <c r="GP612" s="4"/>
      <c r="GY612" s="4"/>
      <c r="HH612" s="4"/>
    </row>
    <row r="613" spans="1:216" s="3" customFormat="1" ht="15.75" customHeight="1">
      <c r="A613" s="5" t="s">
        <v>160</v>
      </c>
      <c r="B613" s="63" t="s">
        <v>2544</v>
      </c>
      <c r="C613" s="63"/>
      <c r="D613" s="398">
        <f>'Punten per wedstrijd'!D907</f>
        <v>0</v>
      </c>
      <c r="E613" s="312" t="s">
        <v>160</v>
      </c>
      <c r="F613" s="273" t="s">
        <v>1924</v>
      </c>
      <c r="G613" s="63"/>
      <c r="H613" s="398">
        <f>'Punten per wedstrijd'!D217</f>
        <v>486.59999999999997</v>
      </c>
      <c r="I613" s="312" t="s">
        <v>160</v>
      </c>
      <c r="J613" s="63" t="s">
        <v>2544</v>
      </c>
      <c r="K613" s="63"/>
      <c r="L613" s="398">
        <f>'Punten per wedstrijd'!D407</f>
        <v>0</v>
      </c>
      <c r="M613" s="312" t="s">
        <v>160</v>
      </c>
      <c r="N613" s="63" t="s">
        <v>2544</v>
      </c>
      <c r="O613" s="63"/>
      <c r="P613" s="398">
        <f>'Punten per wedstrijd'!D657</f>
        <v>0</v>
      </c>
      <c r="Q613" s="312" t="s">
        <v>160</v>
      </c>
      <c r="R613" s="63" t="s">
        <v>2544</v>
      </c>
      <c r="S613" s="312"/>
      <c r="T613" s="398">
        <f>'Punten per wedstrijd'!D782</f>
        <v>0</v>
      </c>
      <c r="U613" s="312" t="s">
        <v>160</v>
      </c>
      <c r="V613" s="63" t="s">
        <v>2544</v>
      </c>
      <c r="W613" s="63"/>
      <c r="X613" s="398">
        <f>'Punten per wedstrijd'!D32</f>
        <v>0</v>
      </c>
      <c r="Y613" s="312" t="s">
        <v>160</v>
      </c>
      <c r="Z613" s="63" t="s">
        <v>2544</v>
      </c>
      <c r="AA613" s="63"/>
      <c r="AB613" s="398">
        <f>'Punten per wedstrijd'!D282</f>
        <v>0</v>
      </c>
      <c r="AC613" s="312" t="s">
        <v>160</v>
      </c>
      <c r="AD613" s="63" t="s">
        <v>4006</v>
      </c>
      <c r="AE613" s="63"/>
      <c r="AF613" s="398">
        <f>'Punten per wedstrijd'!D519</f>
        <v>33.200000000000003</v>
      </c>
      <c r="AN613" s="10"/>
      <c r="AO613" s="5"/>
      <c r="AR613" s="10"/>
      <c r="AS613" s="4"/>
      <c r="AT613" s="5"/>
      <c r="AW613" s="10"/>
      <c r="AX613" s="5"/>
      <c r="BA613" s="10"/>
      <c r="BB613" s="4"/>
      <c r="BK613" s="4"/>
      <c r="BT613" s="4"/>
      <c r="CC613" s="4"/>
      <c r="CL613" s="4"/>
      <c r="CU613" s="4"/>
      <c r="DD613" s="4"/>
      <c r="DM613" s="4"/>
      <c r="DV613" s="4"/>
      <c r="EE613" s="4"/>
      <c r="EN613" s="4"/>
      <c r="EW613" s="4"/>
      <c r="FF613" s="4"/>
      <c r="FO613" s="4"/>
      <c r="FX613" s="4"/>
      <c r="GG613" s="4"/>
      <c r="GP613" s="4"/>
      <c r="GY613" s="4"/>
      <c r="HH613" s="4"/>
    </row>
    <row r="614" spans="1:216" s="3" customFormat="1" ht="15.75" customHeight="1">
      <c r="A614" s="5" t="s">
        <v>161</v>
      </c>
      <c r="B614" s="273" t="s">
        <v>1900</v>
      </c>
      <c r="C614" s="63"/>
      <c r="D614" s="398">
        <f>'Punten per wedstrijd'!D908</f>
        <v>0</v>
      </c>
      <c r="E614" s="312" t="s">
        <v>161</v>
      </c>
      <c r="F614" s="218" t="s">
        <v>1568</v>
      </c>
      <c r="G614" s="63"/>
      <c r="H614" s="398">
        <f>'Punten per wedstrijd'!D235</f>
        <v>484.09999999999997</v>
      </c>
      <c r="I614" s="312" t="s">
        <v>161</v>
      </c>
      <c r="J614" s="273" t="s">
        <v>1900</v>
      </c>
      <c r="K614" s="63"/>
      <c r="L614" s="398">
        <f>'Punten per wedstrijd'!D408</f>
        <v>0</v>
      </c>
      <c r="M614" s="312" t="s">
        <v>161</v>
      </c>
      <c r="N614" s="273" t="s">
        <v>1900</v>
      </c>
      <c r="O614" s="63"/>
      <c r="P614" s="398">
        <f>'Punten per wedstrijd'!D658</f>
        <v>0</v>
      </c>
      <c r="Q614" s="312" t="s">
        <v>161</v>
      </c>
      <c r="R614" s="273" t="s">
        <v>1900</v>
      </c>
      <c r="S614" s="312"/>
      <c r="T614" s="398">
        <f>'Punten per wedstrijd'!D783</f>
        <v>0</v>
      </c>
      <c r="U614" s="312" t="s">
        <v>161</v>
      </c>
      <c r="V614" s="273" t="s">
        <v>1900</v>
      </c>
      <c r="W614" s="63"/>
      <c r="X614" s="398">
        <f>'Punten per wedstrijd'!D33</f>
        <v>0</v>
      </c>
      <c r="Y614" s="312" t="s">
        <v>161</v>
      </c>
      <c r="Z614" s="273" t="s">
        <v>1900</v>
      </c>
      <c r="AA614" s="63"/>
      <c r="AB614" s="398">
        <f>'Punten per wedstrijd'!D283</f>
        <v>0</v>
      </c>
      <c r="AC614" s="312" t="s">
        <v>161</v>
      </c>
      <c r="AD614" s="63" t="s">
        <v>2556</v>
      </c>
      <c r="AE614" s="63"/>
      <c r="AF614" s="398">
        <f>'Punten per wedstrijd'!D569</f>
        <v>33.1</v>
      </c>
      <c r="AN614" s="10"/>
      <c r="AO614" s="5"/>
      <c r="AR614" s="10"/>
      <c r="AS614" s="4"/>
      <c r="AT614" s="5"/>
      <c r="AW614" s="10"/>
      <c r="AX614" s="5"/>
      <c r="BA614" s="10"/>
      <c r="BB614" s="4"/>
      <c r="BK614" s="4"/>
      <c r="BT614" s="4"/>
      <c r="CC614" s="4"/>
      <c r="CL614" s="4"/>
      <c r="CU614" s="4"/>
      <c r="DD614" s="4"/>
      <c r="DM614" s="4"/>
      <c r="DV614" s="4"/>
      <c r="EE614" s="4"/>
      <c r="EN614" s="4"/>
      <c r="EW614" s="4"/>
      <c r="FF614" s="4"/>
      <c r="FO614" s="4"/>
      <c r="FX614" s="4"/>
      <c r="GG614" s="4"/>
      <c r="GP614" s="4"/>
      <c r="GY614" s="4"/>
      <c r="HH614" s="4"/>
    </row>
    <row r="615" spans="1:216" s="3" customFormat="1" ht="15.75" customHeight="1">
      <c r="A615" s="5" t="s">
        <v>163</v>
      </c>
      <c r="B615" s="218" t="s">
        <v>1561</v>
      </c>
      <c r="C615" s="63"/>
      <c r="D615" s="398">
        <f>'Punten per wedstrijd'!D909</f>
        <v>0</v>
      </c>
      <c r="E615" s="312" t="s">
        <v>163</v>
      </c>
      <c r="F615" s="218" t="s">
        <v>1553</v>
      </c>
      <c r="G615" s="63"/>
      <c r="H615" s="398">
        <f>'Punten per wedstrijd'!D135</f>
        <v>482.70000000000005</v>
      </c>
      <c r="I615" s="312" t="s">
        <v>163</v>
      </c>
      <c r="J615" s="218" t="s">
        <v>1561</v>
      </c>
      <c r="K615" s="63"/>
      <c r="L615" s="398">
        <f>'Punten per wedstrijd'!D409</f>
        <v>0</v>
      </c>
      <c r="M615" s="312" t="s">
        <v>163</v>
      </c>
      <c r="N615" s="218" t="s">
        <v>1561</v>
      </c>
      <c r="O615" s="63"/>
      <c r="P615" s="398">
        <f>'Punten per wedstrijd'!D659</f>
        <v>0</v>
      </c>
      <c r="Q615" s="312" t="s">
        <v>163</v>
      </c>
      <c r="R615" s="218" t="s">
        <v>1561</v>
      </c>
      <c r="S615" s="312"/>
      <c r="T615" s="398">
        <f>'Punten per wedstrijd'!D784</f>
        <v>0</v>
      </c>
      <c r="U615" s="312" t="s">
        <v>163</v>
      </c>
      <c r="V615" s="218" t="s">
        <v>1561</v>
      </c>
      <c r="W615" s="63"/>
      <c r="X615" s="398">
        <f>'Punten per wedstrijd'!D34</f>
        <v>0</v>
      </c>
      <c r="Y615" s="312" t="s">
        <v>163</v>
      </c>
      <c r="Z615" s="218" t="s">
        <v>1561</v>
      </c>
      <c r="AA615" s="63"/>
      <c r="AB615" s="398">
        <f>'Punten per wedstrijd'!D284</f>
        <v>0</v>
      </c>
      <c r="AC615" s="312" t="s">
        <v>163</v>
      </c>
      <c r="AD615" s="218" t="s">
        <v>1566</v>
      </c>
      <c r="AE615" s="63"/>
      <c r="AF615" s="398">
        <f>'Punten per wedstrijd'!D588</f>
        <v>31.5</v>
      </c>
      <c r="AN615" s="10"/>
      <c r="AO615" s="5"/>
      <c r="AR615" s="10"/>
      <c r="AS615" s="4"/>
      <c r="AT615" s="5"/>
      <c r="AW615" s="10"/>
      <c r="AX615" s="5"/>
      <c r="BA615" s="10"/>
      <c r="BB615" s="4"/>
      <c r="BK615" s="4"/>
      <c r="BT615" s="4"/>
      <c r="CC615" s="4"/>
      <c r="CL615" s="4"/>
      <c r="CU615" s="4"/>
      <c r="DD615" s="4"/>
      <c r="DM615" s="4"/>
      <c r="DV615" s="4"/>
      <c r="EE615" s="4"/>
      <c r="EN615" s="4"/>
      <c r="EW615" s="4"/>
      <c r="FF615" s="4"/>
      <c r="FO615" s="4"/>
      <c r="FX615" s="4"/>
      <c r="GG615" s="4"/>
      <c r="GP615" s="4"/>
      <c r="GY615" s="4"/>
      <c r="HH615" s="4"/>
    </row>
    <row r="616" spans="1:216" s="3" customFormat="1" ht="15.75" customHeight="1">
      <c r="A616" s="5" t="s">
        <v>274</v>
      </c>
      <c r="B616" s="63" t="s">
        <v>685</v>
      </c>
      <c r="C616" s="63"/>
      <c r="D616" s="398">
        <f>'Punten per wedstrijd'!D910</f>
        <v>0</v>
      </c>
      <c r="E616" s="312" t="s">
        <v>274</v>
      </c>
      <c r="F616" s="63" t="s">
        <v>4008</v>
      </c>
      <c r="G616" s="63"/>
      <c r="H616" s="398">
        <f>'Punten per wedstrijd'!D247</f>
        <v>479.89999999999992</v>
      </c>
      <c r="I616" s="312" t="s">
        <v>274</v>
      </c>
      <c r="J616" s="63" t="s">
        <v>685</v>
      </c>
      <c r="K616" s="63"/>
      <c r="L616" s="398">
        <f>'Punten per wedstrijd'!D410</f>
        <v>0</v>
      </c>
      <c r="M616" s="312" t="s">
        <v>274</v>
      </c>
      <c r="N616" s="63" t="s">
        <v>685</v>
      </c>
      <c r="O616" s="63"/>
      <c r="P616" s="398">
        <f>'Punten per wedstrijd'!D660</f>
        <v>0</v>
      </c>
      <c r="Q616" s="312" t="s">
        <v>274</v>
      </c>
      <c r="R616" s="63" t="s">
        <v>685</v>
      </c>
      <c r="S616" s="312"/>
      <c r="T616" s="398">
        <f>'Punten per wedstrijd'!D785</f>
        <v>0</v>
      </c>
      <c r="U616" s="312" t="s">
        <v>274</v>
      </c>
      <c r="V616" s="63" t="s">
        <v>685</v>
      </c>
      <c r="W616" s="63"/>
      <c r="X616" s="398">
        <f>'Punten per wedstrijd'!D35</f>
        <v>0</v>
      </c>
      <c r="Y616" s="312" t="s">
        <v>274</v>
      </c>
      <c r="Z616" s="63" t="s">
        <v>685</v>
      </c>
      <c r="AA616" s="63"/>
      <c r="AB616" s="398">
        <f>'Punten per wedstrijd'!D285</f>
        <v>0</v>
      </c>
      <c r="AC616" s="312" t="s">
        <v>274</v>
      </c>
      <c r="AD616" s="273" t="s">
        <v>1888</v>
      </c>
      <c r="AE616" s="63"/>
      <c r="AF616" s="398">
        <f>'Punten per wedstrijd'!D625</f>
        <v>30.6</v>
      </c>
      <c r="AN616" s="10"/>
      <c r="AO616" s="5"/>
      <c r="AR616" s="10"/>
      <c r="AS616" s="4"/>
      <c r="AT616" s="5"/>
      <c r="AW616" s="10"/>
      <c r="AX616" s="5"/>
      <c r="BA616" s="10"/>
      <c r="BB616" s="4"/>
      <c r="BK616" s="4"/>
      <c r="BT616" s="4"/>
      <c r="CC616" s="4"/>
      <c r="CL616" s="4"/>
      <c r="CU616" s="4"/>
      <c r="DD616" s="4"/>
      <c r="DM616" s="4"/>
      <c r="DV616" s="4"/>
      <c r="EE616" s="4"/>
      <c r="EN616" s="4"/>
      <c r="EW616" s="4"/>
      <c r="FF616" s="4"/>
      <c r="FO616" s="4"/>
      <c r="FX616" s="4"/>
      <c r="GG616" s="4"/>
      <c r="GP616" s="4"/>
      <c r="GY616" s="4"/>
      <c r="HH616" s="4"/>
    </row>
    <row r="617" spans="1:216" s="3" customFormat="1" ht="15.75" customHeight="1">
      <c r="A617" s="5" t="s">
        <v>275</v>
      </c>
      <c r="B617" s="273" t="s">
        <v>1891</v>
      </c>
      <c r="C617" s="63"/>
      <c r="D617" s="398">
        <f>'Punten per wedstrijd'!D911</f>
        <v>0</v>
      </c>
      <c r="E617" s="312" t="s">
        <v>275</v>
      </c>
      <c r="F617" s="63" t="s">
        <v>141</v>
      </c>
      <c r="G617" s="63"/>
      <c r="H617" s="398">
        <f>'Punten per wedstrijd'!D186</f>
        <v>476.59999999999997</v>
      </c>
      <c r="I617" s="312" t="s">
        <v>275</v>
      </c>
      <c r="J617" s="273" t="s">
        <v>1891</v>
      </c>
      <c r="K617" s="63"/>
      <c r="L617" s="398">
        <f>'Punten per wedstrijd'!D411</f>
        <v>0</v>
      </c>
      <c r="M617" s="312" t="s">
        <v>275</v>
      </c>
      <c r="N617" s="273" t="s">
        <v>1891</v>
      </c>
      <c r="O617" s="63"/>
      <c r="P617" s="398">
        <f>'Punten per wedstrijd'!D661</f>
        <v>0</v>
      </c>
      <c r="Q617" s="312" t="s">
        <v>275</v>
      </c>
      <c r="R617" s="273" t="s">
        <v>1891</v>
      </c>
      <c r="S617" s="312"/>
      <c r="T617" s="398">
        <f>'Punten per wedstrijd'!D786</f>
        <v>0</v>
      </c>
      <c r="U617" s="312" t="s">
        <v>275</v>
      </c>
      <c r="V617" s="273" t="s">
        <v>1891</v>
      </c>
      <c r="W617" s="63"/>
      <c r="X617" s="398">
        <f>'Punten per wedstrijd'!D36</f>
        <v>0</v>
      </c>
      <c r="Y617" s="312" t="s">
        <v>275</v>
      </c>
      <c r="Z617" s="273" t="s">
        <v>1891</v>
      </c>
      <c r="AA617" s="63"/>
      <c r="AB617" s="398">
        <f>'Punten per wedstrijd'!D286</f>
        <v>0</v>
      </c>
      <c r="AC617" s="312" t="s">
        <v>275</v>
      </c>
      <c r="AD617" s="63" t="s">
        <v>4032</v>
      </c>
      <c r="AE617" s="63"/>
      <c r="AF617" s="398">
        <f>'Punten per wedstrijd'!D554</f>
        <v>30.4</v>
      </c>
      <c r="AN617" s="10"/>
      <c r="AO617" s="5"/>
      <c r="AR617" s="10"/>
      <c r="AS617" s="4"/>
      <c r="AT617" s="5"/>
      <c r="AW617" s="10"/>
      <c r="AX617" s="5"/>
      <c r="BA617" s="10"/>
      <c r="BB617" s="4"/>
      <c r="BK617" s="4"/>
      <c r="BT617" s="4"/>
      <c r="CC617" s="4"/>
      <c r="CL617" s="4"/>
      <c r="CU617" s="4"/>
      <c r="DD617" s="4"/>
      <c r="DM617" s="4"/>
      <c r="DV617" s="4"/>
      <c r="EE617" s="4"/>
      <c r="EN617" s="4"/>
      <c r="EW617" s="4"/>
      <c r="FF617" s="4"/>
      <c r="FO617" s="4"/>
      <c r="FX617" s="4"/>
      <c r="GG617" s="4"/>
      <c r="GP617" s="4"/>
      <c r="GY617" s="4"/>
      <c r="HH617" s="4"/>
    </row>
    <row r="618" spans="1:216" s="3" customFormat="1" ht="15.75" customHeight="1">
      <c r="A618" s="5" t="s">
        <v>276</v>
      </c>
      <c r="B618" s="63" t="s">
        <v>4015</v>
      </c>
      <c r="C618" s="63"/>
      <c r="D618" s="398">
        <f>'Punten per wedstrijd'!D912</f>
        <v>0</v>
      </c>
      <c r="E618" s="312" t="s">
        <v>276</v>
      </c>
      <c r="F618" s="63" t="s">
        <v>2550</v>
      </c>
      <c r="G618" s="63"/>
      <c r="H618" s="398">
        <f>'Punten per wedstrijd'!D189</f>
        <v>474.1</v>
      </c>
      <c r="I618" s="312" t="s">
        <v>276</v>
      </c>
      <c r="J618" s="63" t="s">
        <v>4015</v>
      </c>
      <c r="K618" s="63"/>
      <c r="L618" s="398">
        <f>'Punten per wedstrijd'!D412</f>
        <v>0</v>
      </c>
      <c r="M618" s="312" t="s">
        <v>276</v>
      </c>
      <c r="N618" s="63" t="s">
        <v>4015</v>
      </c>
      <c r="O618" s="63"/>
      <c r="P618" s="398">
        <f>'Punten per wedstrijd'!D662</f>
        <v>0</v>
      </c>
      <c r="Q618" s="312" t="s">
        <v>276</v>
      </c>
      <c r="R618" s="63" t="s">
        <v>4015</v>
      </c>
      <c r="S618" s="312"/>
      <c r="T618" s="398">
        <f>'Punten per wedstrijd'!D787</f>
        <v>0</v>
      </c>
      <c r="U618" s="312" t="s">
        <v>276</v>
      </c>
      <c r="V618" s="63" t="s">
        <v>4015</v>
      </c>
      <c r="W618" s="63"/>
      <c r="X618" s="398">
        <f>'Punten per wedstrijd'!D37</f>
        <v>0</v>
      </c>
      <c r="Y618" s="312" t="s">
        <v>276</v>
      </c>
      <c r="Z618" s="63" t="s">
        <v>4015</v>
      </c>
      <c r="AA618" s="63"/>
      <c r="AB618" s="398">
        <f>'Punten per wedstrijd'!D287</f>
        <v>0</v>
      </c>
      <c r="AC618" s="312" t="s">
        <v>276</v>
      </c>
      <c r="AD618" s="63" t="s">
        <v>2553</v>
      </c>
      <c r="AE618" s="63"/>
      <c r="AF618" s="398">
        <f>'Punten per wedstrijd'!D505</f>
        <v>30</v>
      </c>
      <c r="AN618" s="10"/>
      <c r="AO618" s="5"/>
      <c r="AR618" s="10"/>
      <c r="AS618" s="4"/>
      <c r="AT618" s="5"/>
      <c r="AW618" s="10"/>
      <c r="AX618" s="5"/>
      <c r="BA618" s="10"/>
      <c r="BB618" s="4"/>
      <c r="BK618" s="4"/>
      <c r="BT618" s="4"/>
      <c r="CC618" s="4"/>
      <c r="CL618" s="4"/>
      <c r="CU618" s="4"/>
      <c r="DD618" s="4"/>
      <c r="DM618" s="4"/>
      <c r="DV618" s="4"/>
      <c r="EE618" s="4"/>
      <c r="EN618" s="4"/>
      <c r="EW618" s="4"/>
      <c r="FF618" s="4"/>
      <c r="FO618" s="4"/>
      <c r="FX618" s="4"/>
      <c r="GG618" s="4"/>
      <c r="GP618" s="4"/>
      <c r="GY618" s="4"/>
      <c r="HH618" s="4"/>
    </row>
    <row r="619" spans="1:216" s="3" customFormat="1" ht="15.75" customHeight="1">
      <c r="A619" s="5" t="s">
        <v>277</v>
      </c>
      <c r="B619" s="63" t="s">
        <v>740</v>
      </c>
      <c r="C619" s="63"/>
      <c r="D619" s="398">
        <f>'Punten per wedstrijd'!D913</f>
        <v>0</v>
      </c>
      <c r="E619" s="312" t="s">
        <v>277</v>
      </c>
      <c r="F619" s="63" t="s">
        <v>4028</v>
      </c>
      <c r="G619" s="63"/>
      <c r="H619" s="398">
        <f>'Punten per wedstrijd'!D243</f>
        <v>473.7</v>
      </c>
      <c r="I619" s="312" t="s">
        <v>277</v>
      </c>
      <c r="J619" s="63" t="s">
        <v>740</v>
      </c>
      <c r="K619" s="63"/>
      <c r="L619" s="398">
        <f>'Punten per wedstrijd'!D413</f>
        <v>0</v>
      </c>
      <c r="M619" s="312" t="s">
        <v>277</v>
      </c>
      <c r="N619" s="63" t="s">
        <v>740</v>
      </c>
      <c r="O619" s="63"/>
      <c r="P619" s="398">
        <f>'Punten per wedstrijd'!D663</f>
        <v>0</v>
      </c>
      <c r="Q619" s="312" t="s">
        <v>277</v>
      </c>
      <c r="R619" s="63" t="s">
        <v>740</v>
      </c>
      <c r="S619" s="312"/>
      <c r="T619" s="398">
        <f>'Punten per wedstrijd'!D788</f>
        <v>0</v>
      </c>
      <c r="U619" s="312" t="s">
        <v>277</v>
      </c>
      <c r="V619" s="63" t="s">
        <v>740</v>
      </c>
      <c r="W619" s="63"/>
      <c r="X619" s="398">
        <f>'Punten per wedstrijd'!D38</f>
        <v>0</v>
      </c>
      <c r="Y619" s="312" t="s">
        <v>277</v>
      </c>
      <c r="Z619" s="63" t="s">
        <v>740</v>
      </c>
      <c r="AA619" s="63"/>
      <c r="AB619" s="398">
        <f>'Punten per wedstrijd'!D288</f>
        <v>0</v>
      </c>
      <c r="AC619" s="312" t="s">
        <v>277</v>
      </c>
      <c r="AD619" s="63" t="s">
        <v>2564</v>
      </c>
      <c r="AE619" s="63"/>
      <c r="AF619" s="398">
        <f>'Punten per wedstrijd'!D616</f>
        <v>30</v>
      </c>
      <c r="AN619" s="10"/>
      <c r="AO619" s="5"/>
      <c r="AR619" s="10"/>
      <c r="AS619" s="4"/>
      <c r="AT619" s="5"/>
      <c r="AW619" s="10"/>
      <c r="AX619" s="5"/>
      <c r="BA619" s="10"/>
      <c r="BB619" s="4"/>
      <c r="BK619" s="4"/>
      <c r="BT619" s="4"/>
      <c r="CC619" s="4"/>
      <c r="CL619" s="4"/>
      <c r="CU619" s="4"/>
      <c r="DD619" s="4"/>
      <c r="DM619" s="4"/>
      <c r="DV619" s="4"/>
      <c r="EE619" s="4"/>
      <c r="EN619" s="4"/>
      <c r="EW619" s="4"/>
      <c r="FF619" s="4"/>
      <c r="FO619" s="4"/>
      <c r="FX619" s="4"/>
      <c r="GG619" s="4"/>
      <c r="GP619" s="4"/>
      <c r="GY619" s="4"/>
      <c r="HH619" s="4"/>
    </row>
    <row r="620" spans="1:216" s="3" customFormat="1" ht="15.75" customHeight="1">
      <c r="A620" s="5" t="s">
        <v>692</v>
      </c>
      <c r="B620" s="273" t="s">
        <v>15</v>
      </c>
      <c r="C620" s="63"/>
      <c r="D620" s="398">
        <f>'Punten per wedstrijd'!D914</f>
        <v>0</v>
      </c>
      <c r="E620" s="312" t="s">
        <v>692</v>
      </c>
      <c r="F620" s="28" t="s">
        <v>142</v>
      </c>
      <c r="G620" s="63"/>
      <c r="H620" s="398">
        <f>'Punten per wedstrijd'!D211</f>
        <v>463.20000000000005</v>
      </c>
      <c r="I620" s="312" t="s">
        <v>692</v>
      </c>
      <c r="J620" s="273" t="s">
        <v>15</v>
      </c>
      <c r="K620" s="63"/>
      <c r="L620" s="398">
        <f>'Punten per wedstrijd'!D414</f>
        <v>0</v>
      </c>
      <c r="M620" s="312" t="s">
        <v>692</v>
      </c>
      <c r="N620" s="273" t="s">
        <v>15</v>
      </c>
      <c r="O620" s="63"/>
      <c r="P620" s="398">
        <f>'Punten per wedstrijd'!D664</f>
        <v>0</v>
      </c>
      <c r="Q620" s="312" t="s">
        <v>692</v>
      </c>
      <c r="R620" s="273" t="s">
        <v>15</v>
      </c>
      <c r="S620" s="312"/>
      <c r="T620" s="398">
        <f>'Punten per wedstrijd'!D789</f>
        <v>0</v>
      </c>
      <c r="U620" s="312" t="s">
        <v>692</v>
      </c>
      <c r="V620" s="273" t="s">
        <v>15</v>
      </c>
      <c r="W620" s="63"/>
      <c r="X620" s="398">
        <f>'Punten per wedstrijd'!D39</f>
        <v>0</v>
      </c>
      <c r="Y620" s="312" t="s">
        <v>692</v>
      </c>
      <c r="Z620" s="273" t="s">
        <v>15</v>
      </c>
      <c r="AA620" s="63"/>
      <c r="AB620" s="398">
        <f>'Punten per wedstrijd'!D289</f>
        <v>0</v>
      </c>
      <c r="AC620" s="312" t="s">
        <v>692</v>
      </c>
      <c r="AD620" s="63" t="s">
        <v>714</v>
      </c>
      <c r="AE620" s="63"/>
      <c r="AF620" s="398">
        <f>'Punten per wedstrijd'!D544</f>
        <v>29.9</v>
      </c>
      <c r="AN620" s="10"/>
      <c r="AO620" s="5"/>
      <c r="AR620" s="10"/>
      <c r="AS620" s="4"/>
      <c r="AT620" s="5"/>
      <c r="AW620" s="10"/>
      <c r="AX620" s="5"/>
      <c r="BA620" s="10"/>
      <c r="BB620" s="4"/>
      <c r="BK620" s="4"/>
      <c r="BT620" s="4"/>
      <c r="CC620" s="4"/>
      <c r="CL620" s="4"/>
      <c r="CU620" s="4"/>
      <c r="DD620" s="4"/>
      <c r="DM620" s="4"/>
      <c r="DV620" s="4"/>
      <c r="EE620" s="4"/>
      <c r="EN620" s="4"/>
      <c r="EW620" s="4"/>
      <c r="FF620" s="4"/>
      <c r="FO620" s="4"/>
      <c r="FX620" s="4"/>
      <c r="GG620" s="4"/>
      <c r="GP620" s="4"/>
      <c r="GY620" s="4"/>
      <c r="HH620" s="4"/>
    </row>
    <row r="621" spans="1:216" s="3" customFormat="1" ht="15.75" customHeight="1">
      <c r="A621" s="5" t="s">
        <v>693</v>
      </c>
      <c r="B621" s="63" t="s">
        <v>4024</v>
      </c>
      <c r="C621" s="63"/>
      <c r="D621" s="398">
        <f>'Punten per wedstrijd'!D915</f>
        <v>0</v>
      </c>
      <c r="E621" s="312" t="s">
        <v>693</v>
      </c>
      <c r="F621" s="273" t="s">
        <v>1902</v>
      </c>
      <c r="G621" s="63"/>
      <c r="H621" s="398">
        <f>'Punten per wedstrijd'!D190</f>
        <v>462.29999999999995</v>
      </c>
      <c r="I621" s="312" t="s">
        <v>693</v>
      </c>
      <c r="J621" s="63" t="s">
        <v>4024</v>
      </c>
      <c r="K621" s="63"/>
      <c r="L621" s="398">
        <f>'Punten per wedstrijd'!D415</f>
        <v>0</v>
      </c>
      <c r="M621" s="312" t="s">
        <v>693</v>
      </c>
      <c r="N621" s="63" t="s">
        <v>4024</v>
      </c>
      <c r="O621" s="63"/>
      <c r="P621" s="398">
        <f>'Punten per wedstrijd'!D665</f>
        <v>0</v>
      </c>
      <c r="Q621" s="312" t="s">
        <v>693</v>
      </c>
      <c r="R621" s="63" t="s">
        <v>4024</v>
      </c>
      <c r="S621" s="312"/>
      <c r="T621" s="398">
        <f>'Punten per wedstrijd'!D790</f>
        <v>0</v>
      </c>
      <c r="U621" s="312" t="s">
        <v>693</v>
      </c>
      <c r="V621" s="63" t="s">
        <v>4024</v>
      </c>
      <c r="W621" s="63"/>
      <c r="X621" s="398">
        <f>'Punten per wedstrijd'!D40</f>
        <v>0</v>
      </c>
      <c r="Y621" s="312" t="s">
        <v>693</v>
      </c>
      <c r="Z621" s="63" t="s">
        <v>4024</v>
      </c>
      <c r="AA621" s="63"/>
      <c r="AB621" s="398">
        <f>'Punten per wedstrijd'!D290</f>
        <v>0</v>
      </c>
      <c r="AC621" s="312" t="s">
        <v>693</v>
      </c>
      <c r="AD621" s="273" t="s">
        <v>1887</v>
      </c>
      <c r="AE621" s="63"/>
      <c r="AF621" s="398">
        <f>'Punten per wedstrijd'!D542</f>
        <v>28.5</v>
      </c>
      <c r="AN621" s="10"/>
      <c r="AO621" s="5"/>
      <c r="AR621" s="10"/>
      <c r="AS621" s="4"/>
      <c r="AT621" s="5"/>
      <c r="AW621" s="10"/>
      <c r="AX621" s="5"/>
      <c r="BA621" s="10"/>
      <c r="BB621" s="4"/>
      <c r="BK621" s="4"/>
      <c r="BT621" s="4"/>
      <c r="CC621" s="4"/>
      <c r="CL621" s="4"/>
      <c r="CU621" s="4"/>
      <c r="DD621" s="4"/>
      <c r="DM621" s="4"/>
      <c r="DV621" s="4"/>
      <c r="EE621" s="4"/>
      <c r="EN621" s="4"/>
      <c r="EW621" s="4"/>
      <c r="FF621" s="4"/>
      <c r="FO621" s="4"/>
      <c r="FX621" s="4"/>
      <c r="GG621" s="4"/>
      <c r="GP621" s="4"/>
      <c r="GY621" s="4"/>
      <c r="HH621" s="4"/>
    </row>
    <row r="622" spans="1:216" s="3" customFormat="1" ht="15.75" customHeight="1">
      <c r="A622" s="5" t="s">
        <v>694</v>
      </c>
      <c r="B622" s="63" t="s">
        <v>2563</v>
      </c>
      <c r="C622" s="63"/>
      <c r="D622" s="398">
        <f>'Punten per wedstrijd'!D916</f>
        <v>0</v>
      </c>
      <c r="E622" s="312" t="s">
        <v>694</v>
      </c>
      <c r="F622" s="273" t="s">
        <v>2726</v>
      </c>
      <c r="G622" s="63"/>
      <c r="H622" s="398">
        <f>'Punten per wedstrijd'!D182</f>
        <v>455.75</v>
      </c>
      <c r="I622" s="312" t="s">
        <v>694</v>
      </c>
      <c r="J622" s="63" t="s">
        <v>2563</v>
      </c>
      <c r="K622" s="63"/>
      <c r="L622" s="398">
        <f>'Punten per wedstrijd'!D416</f>
        <v>0</v>
      </c>
      <c r="M622" s="312" t="s">
        <v>694</v>
      </c>
      <c r="N622" s="63" t="s">
        <v>2563</v>
      </c>
      <c r="O622" s="63"/>
      <c r="P622" s="398">
        <f>'Punten per wedstrijd'!D666</f>
        <v>0</v>
      </c>
      <c r="Q622" s="312" t="s">
        <v>694</v>
      </c>
      <c r="R622" s="63" t="s">
        <v>2563</v>
      </c>
      <c r="S622" s="312"/>
      <c r="T622" s="398">
        <f>'Punten per wedstrijd'!D791</f>
        <v>0</v>
      </c>
      <c r="U622" s="312" t="s">
        <v>694</v>
      </c>
      <c r="V622" s="63" t="s">
        <v>2563</v>
      </c>
      <c r="W622" s="63"/>
      <c r="X622" s="398">
        <f>'Punten per wedstrijd'!D41</f>
        <v>0</v>
      </c>
      <c r="Y622" s="312" t="s">
        <v>694</v>
      </c>
      <c r="Z622" s="63" t="s">
        <v>2563</v>
      </c>
      <c r="AA622" s="63"/>
      <c r="AB622" s="398">
        <f>'Punten per wedstrijd'!D291</f>
        <v>0</v>
      </c>
      <c r="AC622" s="312" t="s">
        <v>694</v>
      </c>
      <c r="AD622" s="63" t="s">
        <v>4024</v>
      </c>
      <c r="AE622" s="63"/>
      <c r="AF622" s="398">
        <f>'Punten per wedstrijd'!D540</f>
        <v>28.400000000000002</v>
      </c>
      <c r="AN622" s="10"/>
      <c r="AO622" s="5"/>
      <c r="AR622" s="10"/>
      <c r="AS622" s="4"/>
      <c r="AT622" s="5"/>
      <c r="AW622" s="10"/>
      <c r="AX622" s="5"/>
      <c r="BA622" s="10"/>
      <c r="BB622" s="4"/>
      <c r="BK622" s="4"/>
      <c r="BT622" s="4"/>
      <c r="CC622" s="4"/>
      <c r="CL622" s="4"/>
      <c r="CU622" s="4"/>
      <c r="DD622" s="4"/>
      <c r="DM622" s="4"/>
      <c r="DV622" s="4"/>
      <c r="EE622" s="4"/>
      <c r="EN622" s="4"/>
      <c r="EW622" s="4"/>
      <c r="FF622" s="4"/>
      <c r="FO622" s="4"/>
      <c r="FX622" s="4"/>
      <c r="GG622" s="4"/>
      <c r="GP622" s="4"/>
      <c r="GY622" s="4"/>
      <c r="HH622" s="4"/>
    </row>
    <row r="623" spans="1:216" s="3" customFormat="1" ht="15.75" customHeight="1">
      <c r="A623" s="5" t="s">
        <v>696</v>
      </c>
      <c r="B623" s="273" t="s">
        <v>1887</v>
      </c>
      <c r="C623" s="63"/>
      <c r="D623" s="398">
        <f>'Punten per wedstrijd'!D917</f>
        <v>0</v>
      </c>
      <c r="E623" s="312" t="s">
        <v>696</v>
      </c>
      <c r="F623" s="63" t="s">
        <v>2559</v>
      </c>
      <c r="G623" s="63"/>
      <c r="H623" s="398">
        <f>'Punten per wedstrijd'!D152</f>
        <v>454.59999999999997</v>
      </c>
      <c r="I623" s="312" t="s">
        <v>696</v>
      </c>
      <c r="J623" s="273" t="s">
        <v>1887</v>
      </c>
      <c r="K623" s="63"/>
      <c r="L623" s="398">
        <f>'Punten per wedstrijd'!D417</f>
        <v>0</v>
      </c>
      <c r="M623" s="312" t="s">
        <v>696</v>
      </c>
      <c r="N623" s="273" t="s">
        <v>1887</v>
      </c>
      <c r="O623" s="63"/>
      <c r="P623" s="398">
        <f>'Punten per wedstrijd'!D667</f>
        <v>0</v>
      </c>
      <c r="Q623" s="312" t="s">
        <v>696</v>
      </c>
      <c r="R623" s="273" t="s">
        <v>1887</v>
      </c>
      <c r="S623" s="312"/>
      <c r="T623" s="398">
        <f>'Punten per wedstrijd'!D792</f>
        <v>0</v>
      </c>
      <c r="U623" s="312" t="s">
        <v>696</v>
      </c>
      <c r="V623" s="273" t="s">
        <v>1887</v>
      </c>
      <c r="W623" s="63"/>
      <c r="X623" s="398">
        <f>'Punten per wedstrijd'!D42</f>
        <v>0</v>
      </c>
      <c r="Y623" s="312" t="s">
        <v>696</v>
      </c>
      <c r="Z623" s="273" t="s">
        <v>1887</v>
      </c>
      <c r="AA623" s="63"/>
      <c r="AB623" s="398">
        <f>'Punten per wedstrijd'!D292</f>
        <v>0</v>
      </c>
      <c r="AC623" s="312" t="s">
        <v>696</v>
      </c>
      <c r="AD623" s="218" t="s">
        <v>1550</v>
      </c>
      <c r="AE623" s="63"/>
      <c r="AF623" s="398">
        <f>'Punten per wedstrijd'!D566</f>
        <v>28.2</v>
      </c>
      <c r="AN623" s="10"/>
      <c r="AO623" s="5"/>
      <c r="AR623" s="10"/>
      <c r="AS623" s="4"/>
      <c r="AT623" s="5"/>
      <c r="AW623" s="10"/>
      <c r="AX623" s="5"/>
      <c r="BA623" s="10"/>
      <c r="BB623" s="4"/>
      <c r="BK623" s="4"/>
      <c r="BT623" s="4"/>
      <c r="CC623" s="4"/>
      <c r="CL623" s="4"/>
      <c r="CU623" s="4"/>
      <c r="DD623" s="4"/>
      <c r="DM623" s="4"/>
      <c r="DV623" s="4"/>
      <c r="EE623" s="4"/>
      <c r="EN623" s="4"/>
      <c r="EW623" s="4"/>
      <c r="FF623" s="4"/>
      <c r="FO623" s="4"/>
      <c r="FX623" s="4"/>
      <c r="GG623" s="4"/>
      <c r="GP623" s="4"/>
      <c r="GY623" s="4"/>
      <c r="HH623" s="4"/>
    </row>
    <row r="624" spans="1:216" s="3" customFormat="1" ht="15.75" customHeight="1">
      <c r="A624" s="5" t="s">
        <v>702</v>
      </c>
      <c r="B624" s="273" t="s">
        <v>17</v>
      </c>
      <c r="C624" s="63"/>
      <c r="D624" s="398">
        <f>'Punten per wedstrijd'!D918</f>
        <v>0</v>
      </c>
      <c r="E624" s="312" t="s">
        <v>702</v>
      </c>
      <c r="F624" s="63" t="s">
        <v>4012</v>
      </c>
      <c r="G624" s="63"/>
      <c r="H624" s="398">
        <f>'Punten per wedstrijd'!D201</f>
        <v>453.79999999999995</v>
      </c>
      <c r="I624" s="312" t="s">
        <v>702</v>
      </c>
      <c r="J624" s="273" t="s">
        <v>17</v>
      </c>
      <c r="K624" s="63"/>
      <c r="L624" s="398">
        <f>'Punten per wedstrijd'!D418</f>
        <v>0</v>
      </c>
      <c r="M624" s="312" t="s">
        <v>702</v>
      </c>
      <c r="N624" s="273" t="s">
        <v>17</v>
      </c>
      <c r="O624" s="63"/>
      <c r="P624" s="398">
        <f>'Punten per wedstrijd'!D668</f>
        <v>0</v>
      </c>
      <c r="Q624" s="312" t="s">
        <v>702</v>
      </c>
      <c r="R624" s="273" t="s">
        <v>17</v>
      </c>
      <c r="S624" s="312"/>
      <c r="T624" s="398">
        <f>'Punten per wedstrijd'!D793</f>
        <v>0</v>
      </c>
      <c r="U624" s="312" t="s">
        <v>702</v>
      </c>
      <c r="V624" s="273" t="s">
        <v>17</v>
      </c>
      <c r="W624" s="63"/>
      <c r="X624" s="398">
        <f>'Punten per wedstrijd'!D43</f>
        <v>0</v>
      </c>
      <c r="Y624" s="312" t="s">
        <v>702</v>
      </c>
      <c r="Z624" s="273" t="s">
        <v>17</v>
      </c>
      <c r="AA624" s="63"/>
      <c r="AB624" s="398">
        <f>'Punten per wedstrijd'!D293</f>
        <v>0</v>
      </c>
      <c r="AC624" s="312" t="s">
        <v>702</v>
      </c>
      <c r="AD624" s="63" t="s">
        <v>2542</v>
      </c>
      <c r="AE624" s="63"/>
      <c r="AF624" s="398">
        <f>'Punten per wedstrijd'!D511</f>
        <v>28</v>
      </c>
      <c r="AN624" s="10"/>
      <c r="AO624" s="5"/>
      <c r="AR624" s="10"/>
      <c r="AS624" s="4"/>
      <c r="AT624" s="5"/>
      <c r="AW624" s="10"/>
      <c r="AX624" s="5"/>
      <c r="BA624" s="10"/>
      <c r="BB624" s="4"/>
      <c r="BK624" s="4"/>
      <c r="BT624" s="4"/>
      <c r="CC624" s="4"/>
      <c r="CL624" s="4"/>
      <c r="CU624" s="4"/>
      <c r="DD624" s="4"/>
      <c r="DM624" s="4"/>
      <c r="DV624" s="4"/>
      <c r="EE624" s="4"/>
      <c r="EN624" s="4"/>
      <c r="EW624" s="4"/>
      <c r="FF624" s="4"/>
      <c r="FO624" s="4"/>
      <c r="FX624" s="4"/>
      <c r="GG624" s="4"/>
      <c r="GP624" s="4"/>
      <c r="GY624" s="4"/>
      <c r="HH624" s="4"/>
    </row>
    <row r="625" spans="1:891" s="3" customFormat="1" ht="15.75" customHeight="1">
      <c r="A625" s="5" t="s">
        <v>704</v>
      </c>
      <c r="B625" s="63" t="s">
        <v>714</v>
      </c>
      <c r="C625" s="63"/>
      <c r="D625" s="398">
        <f>'Punten per wedstrijd'!D919</f>
        <v>0</v>
      </c>
      <c r="E625" s="312" t="s">
        <v>704</v>
      </c>
      <c r="F625" s="273" t="s">
        <v>1</v>
      </c>
      <c r="G625" s="63"/>
      <c r="H625" s="398">
        <f>'Punten per wedstrijd'!D137</f>
        <v>452.2</v>
      </c>
      <c r="I625" s="312" t="s">
        <v>704</v>
      </c>
      <c r="J625" s="63" t="s">
        <v>714</v>
      </c>
      <c r="K625" s="63"/>
      <c r="L625" s="398">
        <f>'Punten per wedstrijd'!D419</f>
        <v>0</v>
      </c>
      <c r="M625" s="312" t="s">
        <v>704</v>
      </c>
      <c r="N625" s="63" t="s">
        <v>714</v>
      </c>
      <c r="O625" s="63"/>
      <c r="P625" s="398">
        <f>'Punten per wedstrijd'!D669</f>
        <v>0</v>
      </c>
      <c r="Q625" s="312" t="s">
        <v>704</v>
      </c>
      <c r="R625" s="63" t="s">
        <v>714</v>
      </c>
      <c r="S625" s="312"/>
      <c r="T625" s="398">
        <f>'Punten per wedstrijd'!D794</f>
        <v>0</v>
      </c>
      <c r="U625" s="312" t="s">
        <v>704</v>
      </c>
      <c r="V625" s="63" t="s">
        <v>714</v>
      </c>
      <c r="W625" s="63"/>
      <c r="X625" s="398">
        <f>'Punten per wedstrijd'!D44</f>
        <v>0</v>
      </c>
      <c r="Y625" s="312" t="s">
        <v>704</v>
      </c>
      <c r="Z625" s="63" t="s">
        <v>714</v>
      </c>
      <c r="AA625" s="63"/>
      <c r="AB625" s="398">
        <f>'Punten per wedstrijd'!D294</f>
        <v>0</v>
      </c>
      <c r="AC625" s="312" t="s">
        <v>704</v>
      </c>
      <c r="AD625" s="63" t="s">
        <v>2545</v>
      </c>
      <c r="AE625" s="63"/>
      <c r="AF625" s="398">
        <f>'Punten per wedstrijd'!D577</f>
        <v>28</v>
      </c>
      <c r="AN625" s="10"/>
      <c r="AO625" s="5"/>
      <c r="AR625" s="10"/>
      <c r="AS625" s="4"/>
      <c r="AT625" s="5"/>
      <c r="AW625" s="10"/>
      <c r="AX625" s="5"/>
      <c r="BA625" s="10"/>
      <c r="BB625" s="4"/>
      <c r="BK625" s="4"/>
      <c r="BT625" s="4"/>
      <c r="CC625" s="4"/>
      <c r="CL625" s="4"/>
      <c r="CU625" s="4"/>
      <c r="DD625" s="4"/>
      <c r="DM625" s="4"/>
      <c r="DV625" s="4"/>
      <c r="EE625" s="4"/>
      <c r="EN625" s="4"/>
      <c r="EW625" s="4"/>
      <c r="FF625" s="4"/>
      <c r="FO625" s="4"/>
      <c r="FX625" s="4"/>
      <c r="GG625" s="4"/>
      <c r="GP625" s="4"/>
      <c r="GY625" s="4"/>
      <c r="HH625" s="4"/>
    </row>
    <row r="626" spans="1:891" s="3" customFormat="1" ht="15.75" customHeight="1">
      <c r="A626" s="5" t="s">
        <v>707</v>
      </c>
      <c r="B626" s="63" t="s">
        <v>162</v>
      </c>
      <c r="C626" s="63"/>
      <c r="D626" s="398">
        <f>'Punten per wedstrijd'!D920</f>
        <v>0</v>
      </c>
      <c r="E626" s="312" t="s">
        <v>707</v>
      </c>
      <c r="F626" s="273" t="s">
        <v>1905</v>
      </c>
      <c r="G626" s="63"/>
      <c r="H626" s="398">
        <f>'Punten per wedstrijd'!D238</f>
        <v>447.9</v>
      </c>
      <c r="I626" s="312" t="s">
        <v>707</v>
      </c>
      <c r="J626" s="63" t="s">
        <v>162</v>
      </c>
      <c r="K626" s="63"/>
      <c r="L626" s="398">
        <f>'Punten per wedstrijd'!D420</f>
        <v>0</v>
      </c>
      <c r="M626" s="312" t="s">
        <v>707</v>
      </c>
      <c r="N626" s="63" t="s">
        <v>162</v>
      </c>
      <c r="O626" s="63"/>
      <c r="P626" s="398">
        <f>'Punten per wedstrijd'!D670</f>
        <v>0</v>
      </c>
      <c r="Q626" s="312" t="s">
        <v>707</v>
      </c>
      <c r="R626" s="63" t="s">
        <v>162</v>
      </c>
      <c r="S626" s="312"/>
      <c r="T626" s="398">
        <f>'Punten per wedstrijd'!D795</f>
        <v>0</v>
      </c>
      <c r="U626" s="312" t="s">
        <v>707</v>
      </c>
      <c r="V626" s="63" t="s">
        <v>162</v>
      </c>
      <c r="W626" s="63"/>
      <c r="X626" s="398">
        <f>'Punten per wedstrijd'!D45</f>
        <v>0</v>
      </c>
      <c r="Y626" s="312" t="s">
        <v>707</v>
      </c>
      <c r="Z626" s="63" t="s">
        <v>162</v>
      </c>
      <c r="AA626" s="63"/>
      <c r="AB626" s="398">
        <f>'Punten per wedstrijd'!D295</f>
        <v>0</v>
      </c>
      <c r="AC626" s="312" t="s">
        <v>707</v>
      </c>
      <c r="AD626" s="63" t="s">
        <v>703</v>
      </c>
      <c r="AE626" s="63"/>
      <c r="AF626" s="398">
        <f>'Punten per wedstrijd'!D578</f>
        <v>28</v>
      </c>
      <c r="AN626" s="10"/>
      <c r="AO626" s="5"/>
      <c r="AR626" s="10"/>
      <c r="AS626" s="4"/>
      <c r="AT626" s="5"/>
      <c r="AW626" s="10"/>
      <c r="AX626" s="5"/>
      <c r="BA626" s="10"/>
      <c r="BB626" s="4"/>
      <c r="BK626" s="4"/>
      <c r="BT626" s="4"/>
      <c r="CC626" s="4"/>
      <c r="CL626" s="4"/>
      <c r="CU626" s="4"/>
      <c r="DD626" s="4"/>
      <c r="DM626" s="4"/>
      <c r="DV626" s="4"/>
      <c r="EE626" s="4"/>
      <c r="EN626" s="4"/>
      <c r="EW626" s="4"/>
      <c r="FF626" s="4"/>
      <c r="FO626" s="4"/>
      <c r="FX626" s="4"/>
      <c r="GG626" s="4"/>
      <c r="GP626" s="4"/>
      <c r="GY626" s="4"/>
      <c r="HH626" s="4"/>
    </row>
    <row r="627" spans="1:891" s="3" customFormat="1" ht="15.75" customHeight="1">
      <c r="A627" s="5" t="s">
        <v>708</v>
      </c>
      <c r="B627" s="63" t="s">
        <v>2548</v>
      </c>
      <c r="C627" s="63"/>
      <c r="D627" s="398">
        <f>'Punten per wedstrijd'!D921</f>
        <v>0</v>
      </c>
      <c r="E627" s="312" t="s">
        <v>708</v>
      </c>
      <c r="F627" s="63" t="s">
        <v>2557</v>
      </c>
      <c r="G627" s="63"/>
      <c r="H627" s="398">
        <f>'Punten per wedstrijd'!D208</f>
        <v>438.5</v>
      </c>
      <c r="I627" s="312" t="s">
        <v>708</v>
      </c>
      <c r="J627" s="63" t="s">
        <v>2548</v>
      </c>
      <c r="K627" s="63"/>
      <c r="L627" s="398">
        <f>'Punten per wedstrijd'!D421</f>
        <v>0</v>
      </c>
      <c r="M627" s="312" t="s">
        <v>708</v>
      </c>
      <c r="N627" s="63" t="s">
        <v>2548</v>
      </c>
      <c r="O627" s="63"/>
      <c r="P627" s="398">
        <f>'Punten per wedstrijd'!D671</f>
        <v>0</v>
      </c>
      <c r="Q627" s="312" t="s">
        <v>708</v>
      </c>
      <c r="R627" s="63" t="s">
        <v>2548</v>
      </c>
      <c r="S627" s="312"/>
      <c r="T627" s="398">
        <f>'Punten per wedstrijd'!D796</f>
        <v>0</v>
      </c>
      <c r="U627" s="312" t="s">
        <v>708</v>
      </c>
      <c r="V627" s="63" t="s">
        <v>2548</v>
      </c>
      <c r="W627" s="63"/>
      <c r="X627" s="398">
        <f>'Punten per wedstrijd'!D46</f>
        <v>0</v>
      </c>
      <c r="Y627" s="312" t="s">
        <v>708</v>
      </c>
      <c r="Z627" s="63" t="s">
        <v>2548</v>
      </c>
      <c r="AA627" s="63"/>
      <c r="AB627" s="398">
        <f>'Punten per wedstrijd'!D296</f>
        <v>0</v>
      </c>
      <c r="AC627" s="312" t="s">
        <v>708</v>
      </c>
      <c r="AD627" s="63" t="s">
        <v>4022</v>
      </c>
      <c r="AE627" s="63"/>
      <c r="AF627" s="398">
        <f>'Punten per wedstrijd'!D585</f>
        <v>28</v>
      </c>
      <c r="AN627" s="10"/>
      <c r="AO627" s="5"/>
      <c r="AR627" s="10"/>
      <c r="AS627" s="4"/>
      <c r="AT627" s="5"/>
      <c r="AW627" s="10"/>
      <c r="AX627" s="5"/>
      <c r="BA627" s="10"/>
      <c r="BB627" s="4"/>
      <c r="BK627" s="4"/>
      <c r="BT627" s="4"/>
      <c r="CC627" s="4"/>
      <c r="CL627" s="4"/>
      <c r="CU627" s="4"/>
      <c r="DD627" s="4"/>
      <c r="DM627" s="4"/>
      <c r="DV627" s="4"/>
      <c r="EE627" s="4"/>
      <c r="EN627" s="4"/>
      <c r="EW627" s="4"/>
      <c r="FF627" s="4"/>
      <c r="FO627" s="4"/>
      <c r="FX627" s="4"/>
      <c r="GG627" s="4"/>
      <c r="GP627" s="4"/>
      <c r="GY627" s="4"/>
      <c r="HH627" s="4"/>
    </row>
    <row r="628" spans="1:891" s="3" customFormat="1" ht="15.75" customHeight="1">
      <c r="A628" s="5" t="s">
        <v>711</v>
      </c>
      <c r="B628" s="63" t="s">
        <v>4018</v>
      </c>
      <c r="C628" s="63"/>
      <c r="D628" s="398">
        <f>'Punten per wedstrijd'!D922</f>
        <v>0</v>
      </c>
      <c r="E628" s="312" t="s">
        <v>711</v>
      </c>
      <c r="F628" s="28" t="s">
        <v>143</v>
      </c>
      <c r="G628" s="63"/>
      <c r="H628" s="398">
        <f>'Punten per wedstrijd'!D233</f>
        <v>438.25</v>
      </c>
      <c r="I628" s="312" t="s">
        <v>711</v>
      </c>
      <c r="J628" s="63" t="s">
        <v>4018</v>
      </c>
      <c r="K628" s="63"/>
      <c r="L628" s="398">
        <f>'Punten per wedstrijd'!D422</f>
        <v>0</v>
      </c>
      <c r="M628" s="312" t="s">
        <v>711</v>
      </c>
      <c r="N628" s="63" t="s">
        <v>4018</v>
      </c>
      <c r="O628" s="63"/>
      <c r="P628" s="398">
        <f>'Punten per wedstrijd'!D672</f>
        <v>0</v>
      </c>
      <c r="Q628" s="312" t="s">
        <v>711</v>
      </c>
      <c r="R628" s="63" t="s">
        <v>4018</v>
      </c>
      <c r="S628" s="312"/>
      <c r="T628" s="398">
        <f>'Punten per wedstrijd'!D797</f>
        <v>0</v>
      </c>
      <c r="U628" s="312" t="s">
        <v>711</v>
      </c>
      <c r="V628" s="63" t="s">
        <v>4018</v>
      </c>
      <c r="W628" s="63"/>
      <c r="X628" s="398">
        <f>'Punten per wedstrijd'!D47</f>
        <v>0</v>
      </c>
      <c r="Y628" s="312" t="s">
        <v>711</v>
      </c>
      <c r="Z628" s="63" t="s">
        <v>4018</v>
      </c>
      <c r="AA628" s="63"/>
      <c r="AB628" s="398">
        <f>'Punten per wedstrijd'!D297</f>
        <v>0</v>
      </c>
      <c r="AC628" s="312" t="s">
        <v>711</v>
      </c>
      <c r="AD628" s="218" t="s">
        <v>1559</v>
      </c>
      <c r="AE628" s="63"/>
      <c r="AF628" s="398">
        <f>'Punten per wedstrijd'!D516</f>
        <v>26.8</v>
      </c>
      <c r="AN628" s="10"/>
      <c r="AO628" s="5"/>
      <c r="AR628" s="10"/>
      <c r="AS628" s="4"/>
      <c r="AT628" s="5"/>
      <c r="AW628" s="10"/>
      <c r="AX628" s="5"/>
      <c r="BA628" s="10"/>
      <c r="BB628" s="4"/>
      <c r="BK628" s="4"/>
      <c r="BT628" s="4"/>
      <c r="CC628" s="4"/>
      <c r="CL628" s="4"/>
      <c r="CU628" s="4"/>
      <c r="DD628" s="4"/>
      <c r="DM628" s="4"/>
      <c r="DV628" s="4"/>
      <c r="EE628" s="4"/>
      <c r="EN628" s="4"/>
      <c r="EW628" s="4"/>
      <c r="FF628" s="4"/>
      <c r="FO628" s="4"/>
      <c r="FX628" s="4"/>
      <c r="GG628" s="4"/>
      <c r="GP628" s="4"/>
      <c r="GY628" s="4"/>
      <c r="HH628" s="4"/>
    </row>
    <row r="629" spans="1:891" s="3" customFormat="1" ht="15.75" customHeight="1">
      <c r="A629" s="5" t="s">
        <v>713</v>
      </c>
      <c r="B629" s="63" t="s">
        <v>2567</v>
      </c>
      <c r="C629" s="63"/>
      <c r="D629" s="398">
        <f>'Punten per wedstrijd'!D923</f>
        <v>0</v>
      </c>
      <c r="E629" s="312" t="s">
        <v>713</v>
      </c>
      <c r="F629" s="63" t="s">
        <v>4014</v>
      </c>
      <c r="G629" s="63"/>
      <c r="H629" s="398">
        <f>'Punten per wedstrijd'!D183</f>
        <v>427.5</v>
      </c>
      <c r="I629" s="312" t="s">
        <v>713</v>
      </c>
      <c r="J629" s="63" t="s">
        <v>2567</v>
      </c>
      <c r="K629" s="63"/>
      <c r="L629" s="398">
        <f>'Punten per wedstrijd'!D423</f>
        <v>0</v>
      </c>
      <c r="M629" s="312" t="s">
        <v>713</v>
      </c>
      <c r="N629" s="63" t="s">
        <v>2567</v>
      </c>
      <c r="O629" s="63"/>
      <c r="P629" s="398">
        <f>'Punten per wedstrijd'!D673</f>
        <v>0</v>
      </c>
      <c r="Q629" s="312" t="s">
        <v>713</v>
      </c>
      <c r="R629" s="63" t="s">
        <v>2567</v>
      </c>
      <c r="S629" s="312"/>
      <c r="T629" s="398">
        <f>'Punten per wedstrijd'!D798</f>
        <v>0</v>
      </c>
      <c r="U629" s="312" t="s">
        <v>713</v>
      </c>
      <c r="V629" s="63" t="s">
        <v>2567</v>
      </c>
      <c r="W629" s="63"/>
      <c r="X629" s="398">
        <f>'Punten per wedstrijd'!D48</f>
        <v>0</v>
      </c>
      <c r="Y629" s="312" t="s">
        <v>713</v>
      </c>
      <c r="Z629" s="63" t="s">
        <v>2567</v>
      </c>
      <c r="AA629" s="63"/>
      <c r="AB629" s="398">
        <f>'Punten per wedstrijd'!D298</f>
        <v>0</v>
      </c>
      <c r="AC629" s="312" t="s">
        <v>713</v>
      </c>
      <c r="AD629" s="218" t="s">
        <v>1553</v>
      </c>
      <c r="AE629" s="63"/>
      <c r="AF629" s="398">
        <f>'Punten per wedstrijd'!D510</f>
        <v>26</v>
      </c>
      <c r="AN629" s="10"/>
      <c r="AO629" s="5"/>
      <c r="AR629" s="10"/>
      <c r="AS629" s="4"/>
      <c r="AT629" s="5"/>
      <c r="AW629" s="10"/>
      <c r="AX629" s="5"/>
      <c r="BA629" s="10"/>
      <c r="BB629" s="4"/>
      <c r="BK629" s="4"/>
      <c r="BT629" s="4"/>
      <c r="CC629" s="4"/>
      <c r="CL629" s="4"/>
      <c r="CU629" s="4"/>
      <c r="DD629" s="4"/>
      <c r="DM629" s="4"/>
      <c r="DV629" s="4"/>
      <c r="EE629" s="4"/>
      <c r="EN629" s="4"/>
      <c r="EW629" s="4"/>
      <c r="FF629" s="4"/>
      <c r="FO629" s="4"/>
      <c r="FX629" s="4"/>
      <c r="GG629" s="4"/>
      <c r="GP629" s="4"/>
      <c r="GY629" s="4"/>
      <c r="HH629" s="4"/>
    </row>
    <row r="630" spans="1:891" s="3" customFormat="1" ht="15.75" customHeight="1">
      <c r="A630" s="5" t="s">
        <v>718</v>
      </c>
      <c r="B630" s="63" t="s">
        <v>2551</v>
      </c>
      <c r="C630" s="63"/>
      <c r="D630" s="398">
        <f>'Punten per wedstrijd'!D924</f>
        <v>0</v>
      </c>
      <c r="E630" s="312" t="s">
        <v>718</v>
      </c>
      <c r="F630" s="218" t="s">
        <v>1560</v>
      </c>
      <c r="G630" s="63"/>
      <c r="H630" s="398">
        <f>'Punten per wedstrijd'!D199</f>
        <v>413.9</v>
      </c>
      <c r="I630" s="312" t="s">
        <v>718</v>
      </c>
      <c r="J630" s="63" t="s">
        <v>2551</v>
      </c>
      <c r="K630" s="63"/>
      <c r="L630" s="398">
        <f>'Punten per wedstrijd'!D424</f>
        <v>0</v>
      </c>
      <c r="M630" s="312" t="s">
        <v>718</v>
      </c>
      <c r="N630" s="63" t="s">
        <v>2551</v>
      </c>
      <c r="O630" s="63"/>
      <c r="P630" s="398">
        <f>'Punten per wedstrijd'!D674</f>
        <v>0</v>
      </c>
      <c r="Q630" s="312" t="s">
        <v>718</v>
      </c>
      <c r="R630" s="63" t="s">
        <v>2551</v>
      </c>
      <c r="S630" s="312"/>
      <c r="T630" s="398">
        <f>'Punten per wedstrijd'!D799</f>
        <v>0</v>
      </c>
      <c r="U630" s="312" t="s">
        <v>718</v>
      </c>
      <c r="V630" s="63" t="s">
        <v>2551</v>
      </c>
      <c r="W630" s="63"/>
      <c r="X630" s="398">
        <f>'Punten per wedstrijd'!D49</f>
        <v>0</v>
      </c>
      <c r="Y630" s="312" t="s">
        <v>718</v>
      </c>
      <c r="Z630" s="63" t="s">
        <v>2551</v>
      </c>
      <c r="AA630" s="63"/>
      <c r="AB630" s="398">
        <f>'Punten per wedstrijd'!D299</f>
        <v>0</v>
      </c>
      <c r="AC630" s="312" t="s">
        <v>718</v>
      </c>
      <c r="AD630" s="63" t="s">
        <v>745</v>
      </c>
      <c r="AE630" s="63"/>
      <c r="AF630" s="398">
        <f>'Punten per wedstrijd'!D521</f>
        <v>26</v>
      </c>
      <c r="AN630" s="10"/>
      <c r="AO630" s="5"/>
      <c r="AR630" s="10"/>
      <c r="AS630" s="4"/>
      <c r="AT630" s="5"/>
      <c r="AW630" s="10"/>
      <c r="AX630" s="5"/>
      <c r="BA630" s="10"/>
      <c r="BB630" s="4"/>
      <c r="BK630" s="4"/>
      <c r="BT630" s="4"/>
      <c r="CC630" s="4"/>
      <c r="CL630" s="4"/>
      <c r="CU630" s="4"/>
      <c r="DD630" s="4"/>
      <c r="DM630" s="4"/>
      <c r="DV630" s="4"/>
      <c r="EE630" s="4"/>
      <c r="EN630" s="4"/>
      <c r="EW630" s="4"/>
      <c r="FF630" s="4"/>
      <c r="FO630" s="4"/>
      <c r="FX630" s="4"/>
      <c r="GG630" s="4"/>
      <c r="GP630" s="4"/>
      <c r="GY630" s="4"/>
      <c r="HH630" s="4"/>
    </row>
    <row r="631" spans="1:891" s="3" customFormat="1" ht="15.75" customHeight="1">
      <c r="A631" s="5" t="s">
        <v>722</v>
      </c>
      <c r="B631" s="218" t="s">
        <v>1549</v>
      </c>
      <c r="C631" s="63"/>
      <c r="D631" s="398">
        <f>'Punten per wedstrijd'!D925</f>
        <v>0</v>
      </c>
      <c r="E631" s="312" t="s">
        <v>722</v>
      </c>
      <c r="F631" s="273" t="s">
        <v>25</v>
      </c>
      <c r="G631" s="63"/>
      <c r="H631" s="398">
        <f>'Punten per wedstrijd'!D197</f>
        <v>409.8</v>
      </c>
      <c r="I631" s="312" t="s">
        <v>722</v>
      </c>
      <c r="J631" s="218" t="s">
        <v>1549</v>
      </c>
      <c r="K631" s="63"/>
      <c r="L631" s="398">
        <f>'Punten per wedstrijd'!D425</f>
        <v>0</v>
      </c>
      <c r="M631" s="312" t="s">
        <v>722</v>
      </c>
      <c r="N631" s="218" t="s">
        <v>1549</v>
      </c>
      <c r="O631" s="63"/>
      <c r="P631" s="398">
        <f>'Punten per wedstrijd'!D675</f>
        <v>0</v>
      </c>
      <c r="Q631" s="312" t="s">
        <v>722</v>
      </c>
      <c r="R631" s="218" t="s">
        <v>1549</v>
      </c>
      <c r="S631" s="312"/>
      <c r="T631" s="398">
        <f>'Punten per wedstrijd'!D800</f>
        <v>0</v>
      </c>
      <c r="U631" s="312" t="s">
        <v>722</v>
      </c>
      <c r="V631" s="218" t="s">
        <v>1549</v>
      </c>
      <c r="W631" s="63"/>
      <c r="X631" s="398">
        <f>'Punten per wedstrijd'!D50</f>
        <v>0</v>
      </c>
      <c r="Y631" s="312" t="s">
        <v>722</v>
      </c>
      <c r="Z631" s="218" t="s">
        <v>1549</v>
      </c>
      <c r="AA631" s="63"/>
      <c r="AB631" s="398">
        <f>'Punten per wedstrijd'!D300</f>
        <v>0</v>
      </c>
      <c r="AC631" s="312" t="s">
        <v>722</v>
      </c>
      <c r="AD631" s="63" t="s">
        <v>757</v>
      </c>
      <c r="AE631" s="63"/>
      <c r="AF631" s="398">
        <f>'Punten per wedstrijd'!D555</f>
        <v>26</v>
      </c>
      <c r="AN631" s="10"/>
      <c r="AO631" s="5"/>
      <c r="AR631" s="10"/>
      <c r="AS631" s="4"/>
      <c r="AT631" s="5"/>
      <c r="AW631" s="10"/>
      <c r="AX631" s="5"/>
      <c r="BA631" s="10"/>
      <c r="BB631" s="4"/>
      <c r="BK631" s="4"/>
      <c r="BT631" s="4"/>
      <c r="CC631" s="4"/>
      <c r="CL631" s="4"/>
      <c r="CU631" s="4"/>
      <c r="DD631" s="4"/>
      <c r="DM631" s="4"/>
      <c r="DV631" s="4"/>
      <c r="EE631" s="4"/>
      <c r="EN631" s="4"/>
      <c r="EW631" s="4"/>
      <c r="FF631" s="4"/>
      <c r="FO631" s="4"/>
      <c r="FX631" s="4"/>
      <c r="GG631" s="4"/>
      <c r="GP631" s="4"/>
      <c r="GY631" s="4"/>
      <c r="HH631" s="4"/>
    </row>
    <row r="632" spans="1:891" s="3" customFormat="1" ht="15.75" customHeight="1">
      <c r="A632" s="5" t="s">
        <v>723</v>
      </c>
      <c r="B632" s="63" t="s">
        <v>4010</v>
      </c>
      <c r="C632" s="63"/>
      <c r="D632" s="398">
        <f>'Punten per wedstrijd'!D926</f>
        <v>0</v>
      </c>
      <c r="E632" s="312" t="s">
        <v>723</v>
      </c>
      <c r="F632" s="63" t="s">
        <v>2564</v>
      </c>
      <c r="G632" s="63"/>
      <c r="H632" s="398">
        <f>'Punten per wedstrijd'!D241</f>
        <v>405.29999999999995</v>
      </c>
      <c r="I632" s="312" t="s">
        <v>723</v>
      </c>
      <c r="J632" s="63" t="s">
        <v>4010</v>
      </c>
      <c r="K632" s="63"/>
      <c r="L632" s="398">
        <f>'Punten per wedstrijd'!D426</f>
        <v>0</v>
      </c>
      <c r="M632" s="312" t="s">
        <v>723</v>
      </c>
      <c r="N632" s="63" t="s">
        <v>4010</v>
      </c>
      <c r="O632" s="63"/>
      <c r="P632" s="398">
        <f>'Punten per wedstrijd'!D676</f>
        <v>0</v>
      </c>
      <c r="Q632" s="312" t="s">
        <v>723</v>
      </c>
      <c r="R632" s="63" t="s">
        <v>4010</v>
      </c>
      <c r="S632" s="312"/>
      <c r="T632" s="398">
        <f>'Punten per wedstrijd'!D801</f>
        <v>0</v>
      </c>
      <c r="U632" s="312" t="s">
        <v>723</v>
      </c>
      <c r="V632" s="63" t="s">
        <v>4010</v>
      </c>
      <c r="W632" s="63"/>
      <c r="X632" s="398">
        <f>'Punten per wedstrijd'!D51</f>
        <v>0</v>
      </c>
      <c r="Y632" s="312" t="s">
        <v>723</v>
      </c>
      <c r="Z632" s="63" t="s">
        <v>4010</v>
      </c>
      <c r="AA632" s="63"/>
      <c r="AB632" s="398">
        <f>'Punten per wedstrijd'!D301</f>
        <v>0</v>
      </c>
      <c r="AC632" s="312" t="s">
        <v>723</v>
      </c>
      <c r="AD632" s="63" t="s">
        <v>4031</v>
      </c>
      <c r="AE632" s="63"/>
      <c r="AF632" s="398">
        <f>'Punten per wedstrijd'!D556</f>
        <v>26</v>
      </c>
      <c r="AN632" s="10"/>
      <c r="AO632" s="5"/>
      <c r="AR632" s="10"/>
      <c r="AS632" s="4"/>
      <c r="AT632" s="5"/>
      <c r="AW632" s="10"/>
      <c r="AX632" s="5"/>
      <c r="BA632" s="10"/>
      <c r="BB632" s="4"/>
      <c r="BK632" s="4"/>
      <c r="BT632" s="4"/>
      <c r="CC632" s="4"/>
      <c r="CL632" s="4"/>
      <c r="CU632" s="4"/>
      <c r="DD632" s="4"/>
      <c r="DM632" s="4"/>
      <c r="DV632" s="4"/>
      <c r="EE632" s="4"/>
      <c r="EN632" s="4"/>
      <c r="EW632" s="4"/>
      <c r="FF632" s="4"/>
      <c r="FO632" s="4"/>
      <c r="FX632" s="4"/>
      <c r="GG632" s="4"/>
      <c r="GP632" s="4"/>
      <c r="GY632" s="4"/>
      <c r="HH632" s="4"/>
    </row>
    <row r="633" spans="1:891" s="3" customFormat="1" ht="15.75" customHeight="1">
      <c r="A633" s="5" t="s">
        <v>724</v>
      </c>
      <c r="B633" s="63" t="s">
        <v>2547</v>
      </c>
      <c r="C633" s="63"/>
      <c r="D633" s="398">
        <f>'Punten per wedstrijd'!D927</f>
        <v>0</v>
      </c>
      <c r="E633" s="312" t="s">
        <v>724</v>
      </c>
      <c r="F633" s="63" t="s">
        <v>2541</v>
      </c>
      <c r="G633" s="63"/>
      <c r="H633" s="398">
        <f>'Punten per wedstrijd'!D249</f>
        <v>393.3</v>
      </c>
      <c r="I633" s="312" t="s">
        <v>724</v>
      </c>
      <c r="J633" s="63" t="s">
        <v>2547</v>
      </c>
      <c r="K633" s="63"/>
      <c r="L633" s="398">
        <f>'Punten per wedstrijd'!D427</f>
        <v>0</v>
      </c>
      <c r="M633" s="312" t="s">
        <v>724</v>
      </c>
      <c r="N633" s="63" t="s">
        <v>2547</v>
      </c>
      <c r="O633" s="63"/>
      <c r="P633" s="398">
        <f>'Punten per wedstrijd'!D677</f>
        <v>0</v>
      </c>
      <c r="Q633" s="312" t="s">
        <v>724</v>
      </c>
      <c r="R633" s="63" t="s">
        <v>2547</v>
      </c>
      <c r="S633" s="312"/>
      <c r="T633" s="398">
        <f>'Punten per wedstrijd'!D802</f>
        <v>0</v>
      </c>
      <c r="U633" s="312" t="s">
        <v>724</v>
      </c>
      <c r="V633" s="63" t="s">
        <v>2547</v>
      </c>
      <c r="W633" s="63"/>
      <c r="X633" s="398">
        <f>'Punten per wedstrijd'!D52</f>
        <v>0</v>
      </c>
      <c r="Y633" s="312" t="s">
        <v>724</v>
      </c>
      <c r="Z633" s="63" t="s">
        <v>2547</v>
      </c>
      <c r="AA633" s="63"/>
      <c r="AB633" s="398">
        <f>'Punten per wedstrijd'!D302</f>
        <v>0</v>
      </c>
      <c r="AC633" s="312" t="s">
        <v>724</v>
      </c>
      <c r="AD633" s="218" t="s">
        <v>1560</v>
      </c>
      <c r="AE633" s="63"/>
      <c r="AF633" s="398">
        <f>'Punten per wedstrijd'!D574</f>
        <v>26</v>
      </c>
      <c r="AN633" s="10"/>
      <c r="AO633" s="5"/>
      <c r="AR633" s="10"/>
      <c r="AS633" s="4"/>
      <c r="AT633" s="5"/>
      <c r="AW633" s="10"/>
      <c r="AX633" s="5"/>
      <c r="BA633" s="10"/>
      <c r="BB633" s="4"/>
      <c r="BK633" s="4"/>
      <c r="BT633" s="4"/>
      <c r="CC633" s="4"/>
      <c r="CL633" s="4"/>
      <c r="CU633" s="4"/>
      <c r="DD633" s="4"/>
      <c r="DM633" s="4"/>
      <c r="DV633" s="4"/>
      <c r="EE633" s="4"/>
      <c r="EN633" s="4"/>
      <c r="EW633" s="4"/>
      <c r="FF633" s="4"/>
      <c r="FO633" s="4"/>
      <c r="FX633" s="4"/>
      <c r="GG633" s="4"/>
      <c r="GP633" s="4"/>
      <c r="GY633" s="4"/>
      <c r="HH633" s="4"/>
    </row>
    <row r="634" spans="1:891" s="3" customFormat="1" ht="15.75" customHeight="1">
      <c r="A634" s="5" t="s">
        <v>730</v>
      </c>
      <c r="B634" s="63" t="s">
        <v>4030</v>
      </c>
      <c r="C634" s="63"/>
      <c r="D634" s="398">
        <f>'Punten per wedstrijd'!D928</f>
        <v>0</v>
      </c>
      <c r="E634" s="312" t="s">
        <v>730</v>
      </c>
      <c r="F634" s="273" t="s">
        <v>1898</v>
      </c>
      <c r="G634" s="63"/>
      <c r="H634" s="398">
        <f>'Punten per wedstrijd'!D138</f>
        <v>389.29999999999995</v>
      </c>
      <c r="I634" s="312" t="s">
        <v>730</v>
      </c>
      <c r="J634" s="63" t="s">
        <v>4030</v>
      </c>
      <c r="K634" s="63"/>
      <c r="L634" s="398">
        <f>'Punten per wedstrijd'!D428</f>
        <v>0</v>
      </c>
      <c r="M634" s="312" t="s">
        <v>730</v>
      </c>
      <c r="N634" s="63" t="s">
        <v>4030</v>
      </c>
      <c r="O634" s="63"/>
      <c r="P634" s="398">
        <f>'Punten per wedstrijd'!D678</f>
        <v>0</v>
      </c>
      <c r="Q634" s="312" t="s">
        <v>730</v>
      </c>
      <c r="R634" s="63" t="s">
        <v>4030</v>
      </c>
      <c r="S634" s="312"/>
      <c r="T634" s="398">
        <f>'Punten per wedstrijd'!D803</f>
        <v>0</v>
      </c>
      <c r="U634" s="312" t="s">
        <v>730</v>
      </c>
      <c r="V634" s="63" t="s">
        <v>4030</v>
      </c>
      <c r="W634" s="63"/>
      <c r="X634" s="398">
        <f>'Punten per wedstrijd'!D53</f>
        <v>0</v>
      </c>
      <c r="Y634" s="312" t="s">
        <v>730</v>
      </c>
      <c r="Z634" s="63" t="s">
        <v>4030</v>
      </c>
      <c r="AA634" s="63"/>
      <c r="AB634" s="398">
        <f>'Punten per wedstrijd'!D303</f>
        <v>0</v>
      </c>
      <c r="AC634" s="312" t="s">
        <v>730</v>
      </c>
      <c r="AD634" s="273" t="s">
        <v>1882</v>
      </c>
      <c r="AE634" s="63"/>
      <c r="AF634" s="398">
        <f>'Punten per wedstrijd'!D598</f>
        <v>26</v>
      </c>
      <c r="AN634" s="10"/>
      <c r="AO634" s="5"/>
      <c r="AR634" s="10"/>
      <c r="AS634" s="4"/>
      <c r="AT634" s="5"/>
      <c r="AW634" s="10"/>
      <c r="AX634" s="5"/>
      <c r="BA634" s="10"/>
      <c r="BB634" s="4"/>
      <c r="BK634" s="4"/>
      <c r="BT634" s="4"/>
      <c r="CC634" s="4"/>
      <c r="CL634" s="4"/>
      <c r="CU634" s="4"/>
      <c r="DD634" s="4"/>
      <c r="DM634" s="4"/>
      <c r="DV634" s="4"/>
      <c r="EE634" s="4"/>
      <c r="EN634" s="4"/>
      <c r="EW634" s="4"/>
      <c r="FF634" s="4"/>
      <c r="FO634" s="4"/>
      <c r="FX634" s="4"/>
      <c r="GG634" s="4"/>
      <c r="GP634" s="4"/>
      <c r="GY634" s="4"/>
      <c r="HH634" s="4"/>
    </row>
    <row r="635" spans="1:891" s="3" customFormat="1" ht="15.75" customHeight="1">
      <c r="A635" s="5" t="s">
        <v>738</v>
      </c>
      <c r="B635" s="63" t="s">
        <v>4032</v>
      </c>
      <c r="C635" s="63"/>
      <c r="D635" s="398">
        <f>'Punten per wedstrijd'!D929</f>
        <v>0</v>
      </c>
      <c r="E635" s="312" t="s">
        <v>738</v>
      </c>
      <c r="F635" s="63" t="s">
        <v>162</v>
      </c>
      <c r="G635" s="63"/>
      <c r="H635" s="398">
        <f>'Punten per wedstrijd'!D170</f>
        <v>376.5</v>
      </c>
      <c r="I635" s="312" t="s">
        <v>738</v>
      </c>
      <c r="J635" s="63" t="s">
        <v>4032</v>
      </c>
      <c r="K635" s="63"/>
      <c r="L635" s="398">
        <f>'Punten per wedstrijd'!D429</f>
        <v>0</v>
      </c>
      <c r="M635" s="312" t="s">
        <v>738</v>
      </c>
      <c r="N635" s="63" t="s">
        <v>4032</v>
      </c>
      <c r="O635" s="63"/>
      <c r="P635" s="398">
        <f>'Punten per wedstrijd'!D679</f>
        <v>0</v>
      </c>
      <c r="Q635" s="312" t="s">
        <v>738</v>
      </c>
      <c r="R635" s="63" t="s">
        <v>4032</v>
      </c>
      <c r="S635" s="312"/>
      <c r="T635" s="398">
        <f>'Punten per wedstrijd'!D804</f>
        <v>0</v>
      </c>
      <c r="U635" s="312" t="s">
        <v>738</v>
      </c>
      <c r="V635" s="63" t="s">
        <v>4032</v>
      </c>
      <c r="W635" s="63"/>
      <c r="X635" s="398">
        <f>'Punten per wedstrijd'!D54</f>
        <v>0</v>
      </c>
      <c r="Y635" s="312" t="s">
        <v>738</v>
      </c>
      <c r="Z635" s="63" t="s">
        <v>4032</v>
      </c>
      <c r="AA635" s="63"/>
      <c r="AB635" s="398">
        <f>'Punten per wedstrijd'!D304</f>
        <v>0</v>
      </c>
      <c r="AC635" s="312" t="s">
        <v>738</v>
      </c>
      <c r="AD635" s="63" t="s">
        <v>4021</v>
      </c>
      <c r="AE635" s="63"/>
      <c r="AF635" s="398">
        <f>'Punten per wedstrijd'!D611</f>
        <v>26</v>
      </c>
      <c r="AN635" s="10"/>
      <c r="AO635" s="5"/>
      <c r="AR635" s="10"/>
      <c r="AS635" s="4"/>
      <c r="AT635" s="5"/>
      <c r="AW635" s="10"/>
      <c r="AX635" s="5"/>
      <c r="BA635" s="10"/>
      <c r="BB635" s="4"/>
      <c r="BK635" s="4"/>
      <c r="BT635" s="4"/>
      <c r="CC635" s="4"/>
      <c r="CL635" s="4"/>
      <c r="CU635" s="4"/>
      <c r="DD635" s="4"/>
      <c r="DM635" s="4"/>
      <c r="DV635" s="4"/>
      <c r="EE635" s="4"/>
      <c r="EN635" s="4"/>
      <c r="EW635" s="4"/>
      <c r="FF635" s="4"/>
      <c r="FO635" s="4"/>
      <c r="FX635" s="4"/>
      <c r="GG635" s="4"/>
      <c r="GP635" s="4"/>
      <c r="GY635" s="4"/>
      <c r="HH635" s="4"/>
    </row>
    <row r="636" spans="1:891" s="3" customFormat="1" ht="15.75" customHeight="1">
      <c r="A636" s="5" t="s">
        <v>742</v>
      </c>
      <c r="B636" s="63" t="s">
        <v>757</v>
      </c>
      <c r="C636" s="63"/>
      <c r="D636" s="398">
        <f>'Punten per wedstrijd'!D930</f>
        <v>0</v>
      </c>
      <c r="E636" s="312" t="s">
        <v>742</v>
      </c>
      <c r="F636" s="63" t="s">
        <v>4013</v>
      </c>
      <c r="G636" s="63"/>
      <c r="H636" s="398">
        <f>'Punten per wedstrijd'!D224</f>
        <v>362.59999999999991</v>
      </c>
      <c r="I636" s="312" t="s">
        <v>742</v>
      </c>
      <c r="J636" s="63" t="s">
        <v>757</v>
      </c>
      <c r="K636" s="63"/>
      <c r="L636" s="398">
        <f>'Punten per wedstrijd'!D430</f>
        <v>0</v>
      </c>
      <c r="M636" s="312" t="s">
        <v>742</v>
      </c>
      <c r="N636" s="63" t="s">
        <v>757</v>
      </c>
      <c r="O636" s="63"/>
      <c r="P636" s="398">
        <f>'Punten per wedstrijd'!D680</f>
        <v>0</v>
      </c>
      <c r="Q636" s="312" t="s">
        <v>742</v>
      </c>
      <c r="R636" s="63" t="s">
        <v>757</v>
      </c>
      <c r="S636" s="312"/>
      <c r="T636" s="398">
        <f>'Punten per wedstrijd'!D805</f>
        <v>0</v>
      </c>
      <c r="U636" s="312" t="s">
        <v>742</v>
      </c>
      <c r="V636" s="63" t="s">
        <v>757</v>
      </c>
      <c r="W636" s="63"/>
      <c r="X636" s="398">
        <f>'Punten per wedstrijd'!D55</f>
        <v>0</v>
      </c>
      <c r="Y636" s="312" t="s">
        <v>742</v>
      </c>
      <c r="Z636" s="63" t="s">
        <v>757</v>
      </c>
      <c r="AA636" s="63"/>
      <c r="AB636" s="398">
        <f>'Punten per wedstrijd'!D305</f>
        <v>0</v>
      </c>
      <c r="AC636" s="312" t="s">
        <v>742</v>
      </c>
      <c r="AD636" s="63" t="s">
        <v>180</v>
      </c>
      <c r="AE636" s="63"/>
      <c r="AF636" s="398">
        <f>'Punten per wedstrijd'!D614</f>
        <v>26</v>
      </c>
      <c r="AN636" s="10"/>
      <c r="AO636" s="5"/>
      <c r="AR636" s="10"/>
      <c r="AS636" s="4"/>
      <c r="AT636" s="5"/>
      <c r="AW636" s="10"/>
      <c r="AX636" s="5"/>
      <c r="BA636" s="10"/>
      <c r="BB636" s="4"/>
      <c r="BK636" s="4"/>
      <c r="BT636" s="4"/>
      <c r="CC636" s="4"/>
      <c r="CL636" s="4"/>
      <c r="CU636" s="4"/>
      <c r="DD636" s="4"/>
      <c r="DM636" s="4"/>
      <c r="DV636" s="4"/>
      <c r="EE636" s="4"/>
      <c r="EN636" s="4"/>
      <c r="EW636" s="4"/>
      <c r="FF636" s="4"/>
      <c r="FO636" s="4"/>
      <c r="FX636" s="4"/>
      <c r="GG636" s="4"/>
      <c r="GP636" s="4"/>
      <c r="GY636" s="4"/>
      <c r="HH636" s="4"/>
    </row>
    <row r="637" spans="1:891" s="3" customFormat="1" ht="15.75" customHeight="1">
      <c r="A637" s="5" t="s">
        <v>743</v>
      </c>
      <c r="B637" s="63" t="s">
        <v>4031</v>
      </c>
      <c r="C637" s="63"/>
      <c r="D637" s="398">
        <f>'Punten per wedstrijd'!D931</f>
        <v>0</v>
      </c>
      <c r="E637" s="312" t="s">
        <v>743</v>
      </c>
      <c r="F637" s="63" t="s">
        <v>703</v>
      </c>
      <c r="G637" s="63"/>
      <c r="H637" s="398">
        <f>'Punten per wedstrijd'!D203</f>
        <v>350.70000000000005</v>
      </c>
      <c r="I637" s="312" t="s">
        <v>743</v>
      </c>
      <c r="J637" s="63" t="s">
        <v>4031</v>
      </c>
      <c r="K637" s="63"/>
      <c r="L637" s="398">
        <f>'Punten per wedstrijd'!D431</f>
        <v>0</v>
      </c>
      <c r="M637" s="312" t="s">
        <v>743</v>
      </c>
      <c r="N637" s="63" t="s">
        <v>4031</v>
      </c>
      <c r="O637" s="63"/>
      <c r="P637" s="398">
        <f>'Punten per wedstrijd'!D681</f>
        <v>0</v>
      </c>
      <c r="Q637" s="312" t="s">
        <v>743</v>
      </c>
      <c r="R637" s="63" t="s">
        <v>4031</v>
      </c>
      <c r="S637" s="312"/>
      <c r="T637" s="398">
        <f>'Punten per wedstrijd'!D806</f>
        <v>0</v>
      </c>
      <c r="U637" s="312" t="s">
        <v>743</v>
      </c>
      <c r="V637" s="63" t="s">
        <v>4031</v>
      </c>
      <c r="W637" s="63"/>
      <c r="X637" s="398">
        <f>'Punten per wedstrijd'!D56</f>
        <v>0</v>
      </c>
      <c r="Y637" s="312" t="s">
        <v>743</v>
      </c>
      <c r="Z637" s="63" t="s">
        <v>4031</v>
      </c>
      <c r="AA637" s="63"/>
      <c r="AB637" s="398">
        <f>'Punten per wedstrijd'!D306</f>
        <v>0</v>
      </c>
      <c r="AC637" s="312" t="s">
        <v>743</v>
      </c>
      <c r="AD637" s="218" t="s">
        <v>1565</v>
      </c>
      <c r="AE637" s="63"/>
      <c r="AF637" s="398">
        <f>'Punten per wedstrijd'!D617</f>
        <v>26</v>
      </c>
      <c r="AN637" s="10"/>
      <c r="AO637" s="5"/>
      <c r="AR637" s="10"/>
      <c r="AS637" s="4"/>
      <c r="AT637" s="5"/>
      <c r="AW637" s="10"/>
      <c r="AX637" s="5"/>
      <c r="BA637" s="10"/>
      <c r="BB637" s="4"/>
      <c r="BK637" s="4"/>
      <c r="BT637" s="4"/>
      <c r="CC637" s="4"/>
      <c r="CL637" s="4"/>
      <c r="CU637" s="4"/>
      <c r="DD637" s="4"/>
      <c r="DM637" s="4"/>
      <c r="DV637" s="4"/>
      <c r="EE637" s="4"/>
      <c r="EN637" s="4"/>
      <c r="EW637" s="4"/>
      <c r="FF637" s="4"/>
      <c r="FO637" s="4"/>
      <c r="FX637" s="4"/>
      <c r="GG637" s="4"/>
      <c r="GP637" s="4"/>
      <c r="GY637" s="4"/>
      <c r="HH637" s="4"/>
    </row>
    <row r="638" spans="1:891" s="3" customFormat="1" ht="15.75" customHeight="1">
      <c r="A638" s="5" t="s">
        <v>744</v>
      </c>
      <c r="B638" s="273" t="s">
        <v>2726</v>
      </c>
      <c r="C638" s="63"/>
      <c r="D638" s="398">
        <f>'Punten per wedstrijd'!D932</f>
        <v>0</v>
      </c>
      <c r="E638" s="312" t="s">
        <v>744</v>
      </c>
      <c r="F638" s="273" t="s">
        <v>9</v>
      </c>
      <c r="G638" s="63"/>
      <c r="H638" s="398">
        <f>'Punten per wedstrijd'!D153</f>
        <v>338.09999999999997</v>
      </c>
      <c r="I638" s="312" t="s">
        <v>744</v>
      </c>
      <c r="J638" s="273" t="s">
        <v>2726</v>
      </c>
      <c r="K638" s="63"/>
      <c r="L638" s="398">
        <f>'Punten per wedstrijd'!D432</f>
        <v>0</v>
      </c>
      <c r="M638" s="312" t="s">
        <v>744</v>
      </c>
      <c r="N638" s="273" t="s">
        <v>2726</v>
      </c>
      <c r="O638" s="63"/>
      <c r="P638" s="398">
        <f>'Punten per wedstrijd'!D682</f>
        <v>0</v>
      </c>
      <c r="Q638" s="312" t="s">
        <v>744</v>
      </c>
      <c r="R638" s="273" t="s">
        <v>2726</v>
      </c>
      <c r="S638" s="312"/>
      <c r="T638" s="398">
        <f>'Punten per wedstrijd'!D807</f>
        <v>0</v>
      </c>
      <c r="U638" s="312" t="s">
        <v>744</v>
      </c>
      <c r="V638" s="273" t="s">
        <v>2726</v>
      </c>
      <c r="W638" s="63"/>
      <c r="X638" s="398">
        <f>'Punten per wedstrijd'!D57</f>
        <v>0</v>
      </c>
      <c r="Y638" s="312" t="s">
        <v>744</v>
      </c>
      <c r="Z638" s="273" t="s">
        <v>2726</v>
      </c>
      <c r="AA638" s="63"/>
      <c r="AB638" s="398">
        <f>'Punten per wedstrijd'!D307</f>
        <v>0</v>
      </c>
      <c r="AC638" s="312" t="s">
        <v>744</v>
      </c>
      <c r="AD638" s="273" t="s">
        <v>1883</v>
      </c>
      <c r="AE638" s="63"/>
      <c r="AF638" s="398">
        <f>'Punten per wedstrijd'!D508</f>
        <v>24</v>
      </c>
      <c r="AN638" s="10"/>
      <c r="AO638" s="5"/>
      <c r="AR638" s="10"/>
      <c r="AS638" s="4"/>
      <c r="AT638" s="5"/>
      <c r="AW638" s="10"/>
      <c r="AX638" s="5"/>
      <c r="BA638" s="10"/>
      <c r="BB638" s="4"/>
      <c r="BK638" s="4"/>
      <c r="BT638" s="4"/>
      <c r="CC638" s="4"/>
      <c r="CL638" s="4"/>
      <c r="CU638" s="4"/>
      <c r="DD638" s="4"/>
      <c r="DM638" s="4"/>
      <c r="DV638" s="4"/>
      <c r="EE638" s="4"/>
      <c r="EN638" s="4"/>
      <c r="EW638" s="4"/>
      <c r="FF638" s="4"/>
      <c r="FO638" s="4"/>
      <c r="FX638" s="4"/>
      <c r="GG638" s="4"/>
      <c r="GP638" s="4"/>
      <c r="GY638" s="4"/>
      <c r="HH638" s="4"/>
    </row>
    <row r="639" spans="1:891" s="3" customFormat="1" ht="15.75" customHeight="1">
      <c r="A639" s="5" t="s">
        <v>750</v>
      </c>
      <c r="B639" s="63" t="s">
        <v>4014</v>
      </c>
      <c r="C639" s="63"/>
      <c r="D639" s="398">
        <f>'Punten per wedstrijd'!D933</f>
        <v>0</v>
      </c>
      <c r="E639" s="312" t="s">
        <v>750</v>
      </c>
      <c r="F639" s="63" t="s">
        <v>4007</v>
      </c>
      <c r="G639" s="63"/>
      <c r="H639" s="398">
        <f>'Punten per wedstrijd'!D205</f>
        <v>329.8</v>
      </c>
      <c r="I639" s="312" t="s">
        <v>750</v>
      </c>
      <c r="J639" s="63" t="s">
        <v>4014</v>
      </c>
      <c r="K639" s="63"/>
      <c r="L639" s="398">
        <f>'Punten per wedstrijd'!D433</f>
        <v>0</v>
      </c>
      <c r="M639" s="312" t="s">
        <v>750</v>
      </c>
      <c r="N639" s="63" t="s">
        <v>4014</v>
      </c>
      <c r="O639" s="63"/>
      <c r="P639" s="398">
        <f>'Punten per wedstrijd'!D683</f>
        <v>0</v>
      </c>
      <c r="Q639" s="312" t="s">
        <v>750</v>
      </c>
      <c r="R639" s="63" t="s">
        <v>4014</v>
      </c>
      <c r="S639" s="312"/>
      <c r="T639" s="398">
        <f>'Punten per wedstrijd'!D808</f>
        <v>0</v>
      </c>
      <c r="U639" s="312" t="s">
        <v>750</v>
      </c>
      <c r="V639" s="63" t="s">
        <v>4014</v>
      </c>
      <c r="W639" s="63"/>
      <c r="X639" s="398">
        <f>'Punten per wedstrijd'!D58</f>
        <v>0</v>
      </c>
      <c r="Y639" s="312" t="s">
        <v>750</v>
      </c>
      <c r="Z639" s="63" t="s">
        <v>4014</v>
      </c>
      <c r="AA639" s="63"/>
      <c r="AB639" s="398">
        <f>'Punten per wedstrijd'!D308</f>
        <v>0</v>
      </c>
      <c r="AC639" s="312" t="s">
        <v>750</v>
      </c>
      <c r="AD639" s="63" t="s">
        <v>2559</v>
      </c>
      <c r="AE639" s="63"/>
      <c r="AF639" s="398">
        <f>'Punten per wedstrijd'!D527</f>
        <v>24</v>
      </c>
      <c r="AN639" s="10"/>
      <c r="AO639" s="5"/>
      <c r="AR639" s="10"/>
      <c r="AS639" s="4"/>
      <c r="AT639" s="5"/>
      <c r="AW639" s="10"/>
      <c r="AX639" s="5"/>
      <c r="BA639" s="10"/>
      <c r="BB639" s="4"/>
      <c r="BK639" s="4"/>
      <c r="BT639" s="4"/>
      <c r="CC639" s="4"/>
      <c r="CL639" s="4"/>
      <c r="CU639" s="4"/>
      <c r="DD639" s="4"/>
      <c r="DM639" s="4"/>
      <c r="DV639" s="4"/>
      <c r="EE639" s="4"/>
      <c r="EN639" s="4"/>
      <c r="EW639" s="4"/>
      <c r="FF639" s="4"/>
      <c r="FO639" s="4"/>
      <c r="FX639" s="4"/>
      <c r="GG639" s="4"/>
      <c r="GP639" s="4"/>
      <c r="GY639" s="4"/>
      <c r="HH639" s="4"/>
    </row>
    <row r="640" spans="1:891" s="3" customFormat="1" ht="15.75" customHeight="1">
      <c r="A640" s="5" t="s">
        <v>751</v>
      </c>
      <c r="B640" s="63" t="s">
        <v>753</v>
      </c>
      <c r="C640" s="63"/>
      <c r="D640" s="398">
        <f>'Punten per wedstrijd'!D934</f>
        <v>0</v>
      </c>
      <c r="E640" s="312" t="s">
        <v>751</v>
      </c>
      <c r="F640" s="63" t="s">
        <v>4017</v>
      </c>
      <c r="G640" s="63"/>
      <c r="H640" s="398">
        <f>'Punten per wedstrijd'!D227</f>
        <v>325.10000000000002</v>
      </c>
      <c r="I640" s="312" t="s">
        <v>751</v>
      </c>
      <c r="J640" s="63" t="s">
        <v>753</v>
      </c>
      <c r="K640" s="63"/>
      <c r="L640" s="398">
        <f>'Punten per wedstrijd'!D434</f>
        <v>0</v>
      </c>
      <c r="M640" s="312" t="s">
        <v>751</v>
      </c>
      <c r="N640" s="63" t="s">
        <v>753</v>
      </c>
      <c r="O640" s="63"/>
      <c r="P640" s="398">
        <f>'Punten per wedstrijd'!D684</f>
        <v>0</v>
      </c>
      <c r="Q640" s="312" t="s">
        <v>751</v>
      </c>
      <c r="R640" s="63" t="s">
        <v>753</v>
      </c>
      <c r="S640" s="312"/>
      <c r="T640" s="398">
        <f>'Punten per wedstrijd'!D809</f>
        <v>0</v>
      </c>
      <c r="U640" s="312" t="s">
        <v>751</v>
      </c>
      <c r="V640" s="63" t="s">
        <v>753</v>
      </c>
      <c r="W640" s="63"/>
      <c r="X640" s="398">
        <f>'Punten per wedstrijd'!D59</f>
        <v>0</v>
      </c>
      <c r="Y640" s="312" t="s">
        <v>751</v>
      </c>
      <c r="Z640" s="63" t="s">
        <v>753</v>
      </c>
      <c r="AA640" s="63"/>
      <c r="AB640" s="398">
        <f>'Punten per wedstrijd'!D309</f>
        <v>0</v>
      </c>
      <c r="AC640" s="312" t="s">
        <v>751</v>
      </c>
      <c r="AD640" s="63" t="s">
        <v>2563</v>
      </c>
      <c r="AE640" s="63"/>
      <c r="AF640" s="398">
        <f>'Punten per wedstrijd'!D541</f>
        <v>24</v>
      </c>
      <c r="AN640" s="10"/>
      <c r="AO640" s="5"/>
      <c r="AR640" s="10"/>
      <c r="AS640" s="4"/>
      <c r="AT640" s="5"/>
      <c r="AW640" s="10"/>
      <c r="AX640" s="5"/>
      <c r="BA640" s="10"/>
      <c r="BB640" s="4"/>
      <c r="BK640" s="4"/>
      <c r="BT640" s="4"/>
      <c r="CC640" s="4"/>
      <c r="CL640" s="4"/>
      <c r="CU640" s="4"/>
      <c r="DD640" s="4"/>
      <c r="DM640" s="4"/>
      <c r="DV640" s="4"/>
      <c r="EE640" s="4"/>
      <c r="EN640" s="4"/>
      <c r="EW640" s="4"/>
      <c r="FF640" s="4"/>
      <c r="FO640" s="4"/>
      <c r="FX640" s="4"/>
      <c r="GG640" s="4"/>
      <c r="GP640" s="4"/>
      <c r="GY640" s="4"/>
      <c r="HH640" s="4"/>
      <c r="AHG640" s="63"/>
    </row>
    <row r="641" spans="1:993 1029:1092" s="3" customFormat="1" ht="15.75" customHeight="1">
      <c r="A641" s="5" t="s">
        <v>752</v>
      </c>
      <c r="B641" s="28" t="s">
        <v>21</v>
      </c>
      <c r="C641" s="63"/>
      <c r="D641" s="398">
        <f>'Punten per wedstrijd'!D935</f>
        <v>0</v>
      </c>
      <c r="E641" s="312" t="s">
        <v>752</v>
      </c>
      <c r="F641" s="273" t="s">
        <v>11</v>
      </c>
      <c r="G641" s="63"/>
      <c r="H641" s="398">
        <f>'Punten per wedstrijd'!D156</f>
        <v>316.5</v>
      </c>
      <c r="I641" s="312" t="s">
        <v>752</v>
      </c>
      <c r="J641" s="28" t="s">
        <v>21</v>
      </c>
      <c r="K641" s="63"/>
      <c r="L641" s="398">
        <f>'Punten per wedstrijd'!D435</f>
        <v>0</v>
      </c>
      <c r="M641" s="312" t="s">
        <v>752</v>
      </c>
      <c r="N641" s="28" t="s">
        <v>21</v>
      </c>
      <c r="O641" s="63"/>
      <c r="P641" s="398">
        <f>'Punten per wedstrijd'!D685</f>
        <v>0</v>
      </c>
      <c r="Q641" s="312" t="s">
        <v>752</v>
      </c>
      <c r="R641" s="28" t="s">
        <v>21</v>
      </c>
      <c r="S641" s="312"/>
      <c r="T641" s="398">
        <f>'Punten per wedstrijd'!D810</f>
        <v>0</v>
      </c>
      <c r="U641" s="312" t="s">
        <v>752</v>
      </c>
      <c r="V641" s="28" t="s">
        <v>21</v>
      </c>
      <c r="W641" s="63"/>
      <c r="X641" s="398">
        <f>'Punten per wedstrijd'!D60</f>
        <v>0</v>
      </c>
      <c r="Y641" s="312" t="s">
        <v>752</v>
      </c>
      <c r="Z641" s="28" t="s">
        <v>21</v>
      </c>
      <c r="AA641" s="63"/>
      <c r="AB641" s="398">
        <f>'Punten per wedstrijd'!D310</f>
        <v>0</v>
      </c>
      <c r="AC641" s="312" t="s">
        <v>752</v>
      </c>
      <c r="AD641" s="63" t="s">
        <v>753</v>
      </c>
      <c r="AE641" s="63"/>
      <c r="AF641" s="398">
        <f>'Punten per wedstrijd'!D559</f>
        <v>24</v>
      </c>
      <c r="AN641" s="10"/>
      <c r="AO641" s="5"/>
      <c r="AR641" s="10"/>
      <c r="AS641" s="4"/>
      <c r="AT641" s="5"/>
      <c r="AW641" s="10"/>
      <c r="AX641" s="5"/>
      <c r="BA641" s="10"/>
      <c r="BB641" s="4"/>
      <c r="BK641" s="4"/>
      <c r="BT641" s="4"/>
      <c r="CC641" s="4"/>
      <c r="CL641" s="4"/>
      <c r="CU641" s="4"/>
      <c r="DD641" s="4"/>
      <c r="DM641" s="4"/>
      <c r="DV641" s="4"/>
      <c r="EE641" s="4"/>
      <c r="EN641" s="4"/>
      <c r="EW641" s="4"/>
      <c r="FF641" s="4"/>
      <c r="FO641" s="4"/>
      <c r="FX641" s="4"/>
      <c r="GG641" s="4"/>
      <c r="GP641" s="4"/>
      <c r="GY641" s="4"/>
      <c r="HH641" s="4"/>
      <c r="AHG641" s="63"/>
    </row>
    <row r="642" spans="1:993 1029:1092" s="3" customFormat="1" ht="15.75" customHeight="1">
      <c r="A642" s="5" t="s">
        <v>754</v>
      </c>
      <c r="B642" s="63" t="s">
        <v>141</v>
      </c>
      <c r="C642" s="63"/>
      <c r="D642" s="398">
        <f>'Punten per wedstrijd'!D936</f>
        <v>0</v>
      </c>
      <c r="E642" s="312" t="s">
        <v>754</v>
      </c>
      <c r="F642" s="273" t="s">
        <v>17</v>
      </c>
      <c r="G642" s="63"/>
      <c r="H642" s="398">
        <f>'Punten per wedstrijd'!D168</f>
        <v>314.79999999999995</v>
      </c>
      <c r="I642" s="312" t="s">
        <v>754</v>
      </c>
      <c r="J642" s="63" t="s">
        <v>141</v>
      </c>
      <c r="K642" s="63"/>
      <c r="L642" s="398">
        <f>'Punten per wedstrijd'!D436</f>
        <v>0</v>
      </c>
      <c r="M642" s="312" t="s">
        <v>754</v>
      </c>
      <c r="N642" s="63" t="s">
        <v>141</v>
      </c>
      <c r="O642" s="63"/>
      <c r="P642" s="398">
        <f>'Punten per wedstrijd'!D686</f>
        <v>0</v>
      </c>
      <c r="Q642" s="312" t="s">
        <v>754</v>
      </c>
      <c r="R642" s="63" t="s">
        <v>141</v>
      </c>
      <c r="S642" s="312"/>
      <c r="T642" s="398">
        <f>'Punten per wedstrijd'!D811</f>
        <v>0</v>
      </c>
      <c r="U642" s="312" t="s">
        <v>754</v>
      </c>
      <c r="V642" s="63" t="s">
        <v>141</v>
      </c>
      <c r="W642" s="63"/>
      <c r="X642" s="398">
        <f>'Punten per wedstrijd'!D61</f>
        <v>0</v>
      </c>
      <c r="Y642" s="312" t="s">
        <v>754</v>
      </c>
      <c r="Z642" s="63" t="s">
        <v>141</v>
      </c>
      <c r="AA642" s="63"/>
      <c r="AB642" s="398">
        <f>'Punten per wedstrijd'!D311</f>
        <v>0</v>
      </c>
      <c r="AC642" s="312" t="s">
        <v>754</v>
      </c>
      <c r="AD642" s="273" t="s">
        <v>2003</v>
      </c>
      <c r="AE642" s="63"/>
      <c r="AF642" s="398">
        <f>'Punten per wedstrijd'!D595</f>
        <v>24</v>
      </c>
      <c r="AN642" s="10"/>
      <c r="AO642" s="5"/>
      <c r="AR642" s="10"/>
      <c r="AS642" s="4"/>
      <c r="AT642" s="5"/>
      <c r="AW642" s="10"/>
      <c r="AX642" s="5"/>
      <c r="BA642" s="10"/>
      <c r="BB642" s="4"/>
      <c r="BK642" s="4"/>
      <c r="BT642" s="4"/>
      <c r="CC642" s="4"/>
      <c r="CL642" s="4"/>
      <c r="CU642" s="4"/>
      <c r="DD642" s="4"/>
      <c r="DM642" s="4"/>
      <c r="DV642" s="4"/>
      <c r="EE642" s="4"/>
      <c r="EN642" s="4"/>
      <c r="EW642" s="4"/>
      <c r="FF642" s="4"/>
      <c r="FO642" s="4"/>
      <c r="FX642" s="4"/>
      <c r="GG642" s="4"/>
      <c r="GP642" s="4"/>
      <c r="GY642" s="4"/>
      <c r="HH642" s="4"/>
    </row>
    <row r="643" spans="1:993 1029:1092" s="3" customFormat="1" ht="15.75" customHeight="1">
      <c r="A643" s="5" t="s">
        <v>755</v>
      </c>
      <c r="B643" s="273" t="s">
        <v>1901</v>
      </c>
      <c r="C643" s="63"/>
      <c r="D643" s="398">
        <f>'Punten per wedstrijd'!D937</f>
        <v>0</v>
      </c>
      <c r="E643" s="312" t="s">
        <v>755</v>
      </c>
      <c r="F643" s="63" t="s">
        <v>757</v>
      </c>
      <c r="G643" s="63"/>
      <c r="H643" s="398">
        <f>'Punten per wedstrijd'!D180</f>
        <v>312.8</v>
      </c>
      <c r="I643" s="312" t="s">
        <v>755</v>
      </c>
      <c r="J643" s="273" t="s">
        <v>1901</v>
      </c>
      <c r="K643" s="63"/>
      <c r="L643" s="398">
        <f>'Punten per wedstrijd'!D437</f>
        <v>0</v>
      </c>
      <c r="M643" s="312" t="s">
        <v>755</v>
      </c>
      <c r="N643" s="273" t="s">
        <v>1901</v>
      </c>
      <c r="O643" s="63"/>
      <c r="P643" s="398">
        <f>'Punten per wedstrijd'!D687</f>
        <v>0</v>
      </c>
      <c r="Q643" s="312" t="s">
        <v>755</v>
      </c>
      <c r="R643" s="273" t="s">
        <v>1901</v>
      </c>
      <c r="S643" s="312"/>
      <c r="T643" s="398">
        <f>'Punten per wedstrijd'!D812</f>
        <v>0</v>
      </c>
      <c r="U643" s="312" t="s">
        <v>755</v>
      </c>
      <c r="V643" s="273" t="s">
        <v>1901</v>
      </c>
      <c r="W643" s="63"/>
      <c r="X643" s="398">
        <f>'Punten per wedstrijd'!D62</f>
        <v>0</v>
      </c>
      <c r="Y643" s="312" t="s">
        <v>755</v>
      </c>
      <c r="Z643" s="273" t="s">
        <v>1901</v>
      </c>
      <c r="AA643" s="63"/>
      <c r="AB643" s="398">
        <f>'Punten per wedstrijd'!D312</f>
        <v>0</v>
      </c>
      <c r="AC643" s="312" t="s">
        <v>755</v>
      </c>
      <c r="AD643" s="218" t="s">
        <v>1568</v>
      </c>
      <c r="AE643" s="63"/>
      <c r="AF643" s="398">
        <f>'Punten per wedstrijd'!D610</f>
        <v>24</v>
      </c>
      <c r="AN643" s="10"/>
      <c r="AO643" s="5"/>
      <c r="AR643" s="10"/>
      <c r="AS643" s="4"/>
      <c r="AT643" s="5"/>
      <c r="AW643" s="10"/>
      <c r="AX643" s="5"/>
      <c r="BA643" s="10"/>
      <c r="BB643" s="4"/>
      <c r="BK643" s="4"/>
      <c r="BT643" s="4"/>
      <c r="CC643" s="4"/>
      <c r="CL643" s="4"/>
      <c r="CU643" s="4"/>
      <c r="DD643" s="4"/>
      <c r="DM643" s="4"/>
      <c r="DV643" s="4"/>
      <c r="EE643" s="4"/>
      <c r="EN643" s="4"/>
      <c r="EW643" s="4"/>
      <c r="FF643" s="4"/>
      <c r="FO643" s="4"/>
      <c r="FX643" s="4"/>
      <c r="GG643" s="4"/>
      <c r="GP643" s="4"/>
      <c r="GY643" s="4"/>
      <c r="HH643" s="4"/>
      <c r="AHY643" s="63"/>
    </row>
    <row r="644" spans="1:993 1029:1092" s="3" customFormat="1" ht="15.75" customHeight="1">
      <c r="A644" s="5" t="s">
        <v>756</v>
      </c>
      <c r="B644" s="63" t="s">
        <v>4025</v>
      </c>
      <c r="C644" s="63"/>
      <c r="D644" s="398">
        <f>'Punten per wedstrijd'!D938</f>
        <v>0</v>
      </c>
      <c r="E644" s="312" t="s">
        <v>756</v>
      </c>
      <c r="F644" s="63" t="s">
        <v>685</v>
      </c>
      <c r="G644" s="63"/>
      <c r="H644" s="398">
        <f>'Punten per wedstrijd'!D160</f>
        <v>309.40000000000003</v>
      </c>
      <c r="I644" s="312" t="s">
        <v>756</v>
      </c>
      <c r="J644" s="63" t="s">
        <v>4025</v>
      </c>
      <c r="K644" s="63"/>
      <c r="L644" s="398">
        <f>'Punten per wedstrijd'!D438</f>
        <v>0</v>
      </c>
      <c r="M644" s="312" t="s">
        <v>756</v>
      </c>
      <c r="N644" s="63" t="s">
        <v>4025</v>
      </c>
      <c r="O644" s="63"/>
      <c r="P644" s="398">
        <f>'Punten per wedstrijd'!D688</f>
        <v>0</v>
      </c>
      <c r="Q644" s="312" t="s">
        <v>756</v>
      </c>
      <c r="R644" s="63" t="s">
        <v>4025</v>
      </c>
      <c r="S644" s="312"/>
      <c r="T644" s="398">
        <f>'Punten per wedstrijd'!D813</f>
        <v>0</v>
      </c>
      <c r="U644" s="312" t="s">
        <v>756</v>
      </c>
      <c r="V644" s="63" t="s">
        <v>4025</v>
      </c>
      <c r="W644" s="63"/>
      <c r="X644" s="398">
        <f>'Punten per wedstrijd'!D63</f>
        <v>0</v>
      </c>
      <c r="Y644" s="312" t="s">
        <v>756</v>
      </c>
      <c r="Z644" s="63" t="s">
        <v>4025</v>
      </c>
      <c r="AA644" s="63"/>
      <c r="AB644" s="398">
        <f>'Punten per wedstrijd'!D313</f>
        <v>0</v>
      </c>
      <c r="AC644" s="312" t="s">
        <v>756</v>
      </c>
      <c r="AD644" s="273" t="s">
        <v>1924</v>
      </c>
      <c r="AE644" s="63"/>
      <c r="AF644" s="398">
        <f>'Punten per wedstrijd'!D592</f>
        <v>23.799999999999997</v>
      </c>
      <c r="AN644" s="10"/>
      <c r="AO644" s="5"/>
      <c r="AR644" s="10"/>
      <c r="AS644" s="4"/>
      <c r="AT644" s="5"/>
      <c r="AW644" s="10"/>
      <c r="AX644" s="5"/>
      <c r="BA644" s="10"/>
      <c r="BB644" s="4"/>
      <c r="BK644" s="4"/>
      <c r="BT644" s="4"/>
      <c r="CC644" s="4"/>
      <c r="CL644" s="4"/>
      <c r="CU644" s="4"/>
      <c r="DD644" s="4"/>
      <c r="DM644" s="4"/>
      <c r="DV644" s="4"/>
      <c r="EE644" s="4"/>
      <c r="EN644" s="4"/>
      <c r="EW644" s="4"/>
      <c r="FF644" s="4"/>
      <c r="FO644" s="4"/>
      <c r="FX644" s="4"/>
      <c r="GG644" s="4"/>
      <c r="GP644" s="4"/>
      <c r="GY644" s="4"/>
      <c r="HH644" s="4"/>
      <c r="AHY644" s="63"/>
    </row>
    <row r="645" spans="1:993 1029:1092" s="3" customFormat="1" ht="15.75" customHeight="1">
      <c r="A645" s="5" t="s">
        <v>759</v>
      </c>
      <c r="B645" s="63" t="s">
        <v>2550</v>
      </c>
      <c r="C645" s="63"/>
      <c r="D645" s="398">
        <f>'Punten per wedstrijd'!D939</f>
        <v>0</v>
      </c>
      <c r="E645" s="312" t="s">
        <v>759</v>
      </c>
      <c r="F645" s="273" t="s">
        <v>1886</v>
      </c>
      <c r="G645" s="63"/>
      <c r="H645" s="398">
        <f>'Punten per wedstrijd'!D147</f>
        <v>305.40000000000003</v>
      </c>
      <c r="I645" s="312" t="s">
        <v>759</v>
      </c>
      <c r="J645" s="63" t="s">
        <v>2550</v>
      </c>
      <c r="K645" s="63"/>
      <c r="L645" s="398">
        <f>'Punten per wedstrijd'!D439</f>
        <v>0</v>
      </c>
      <c r="M645" s="312" t="s">
        <v>759</v>
      </c>
      <c r="N645" s="63" t="s">
        <v>2550</v>
      </c>
      <c r="O645" s="63"/>
      <c r="P645" s="398">
        <f>'Punten per wedstrijd'!D689</f>
        <v>0</v>
      </c>
      <c r="Q645" s="312" t="s">
        <v>759</v>
      </c>
      <c r="R645" s="63" t="s">
        <v>2550</v>
      </c>
      <c r="S645" s="312"/>
      <c r="T645" s="398">
        <f>'Punten per wedstrijd'!D814</f>
        <v>0</v>
      </c>
      <c r="U645" s="312" t="s">
        <v>759</v>
      </c>
      <c r="V645" s="63" t="s">
        <v>2550</v>
      </c>
      <c r="W645" s="63"/>
      <c r="X645" s="398">
        <f>'Punten per wedstrijd'!D64</f>
        <v>0</v>
      </c>
      <c r="Y645" s="312" t="s">
        <v>759</v>
      </c>
      <c r="Z645" s="63" t="s">
        <v>2550</v>
      </c>
      <c r="AA645" s="63"/>
      <c r="AB645" s="398">
        <f>'Punten per wedstrijd'!D314</f>
        <v>0</v>
      </c>
      <c r="AC645" s="312" t="s">
        <v>759</v>
      </c>
      <c r="AD645" s="63" t="s">
        <v>685</v>
      </c>
      <c r="AE645" s="63"/>
      <c r="AF645" s="398">
        <f>'Punten per wedstrijd'!D535</f>
        <v>22</v>
      </c>
      <c r="AN645" s="10"/>
      <c r="AO645" s="5"/>
      <c r="AR645" s="10"/>
      <c r="AS645" s="4"/>
      <c r="AT645" s="5"/>
      <c r="AW645" s="10"/>
      <c r="AX645" s="5"/>
      <c r="BA645" s="10"/>
      <c r="BB645" s="4"/>
      <c r="BK645" s="4"/>
      <c r="BT645" s="4"/>
      <c r="CC645" s="4"/>
      <c r="CL645" s="4"/>
      <c r="CU645" s="4"/>
      <c r="DD645" s="4"/>
      <c r="DM645" s="4"/>
      <c r="DV645" s="4"/>
      <c r="EE645" s="4"/>
      <c r="EN645" s="4"/>
      <c r="EW645" s="4"/>
      <c r="FF645" s="4"/>
      <c r="FO645" s="4"/>
      <c r="FX645" s="4"/>
      <c r="GG645" s="4"/>
      <c r="GP645" s="4"/>
      <c r="GY645" s="4"/>
      <c r="HH645" s="4"/>
      <c r="AHY645" s="63"/>
      <c r="AJK645" s="63"/>
    </row>
    <row r="646" spans="1:993 1029:1092" s="3" customFormat="1" ht="15.75" customHeight="1">
      <c r="A646" s="5" t="s">
        <v>841</v>
      </c>
      <c r="B646" s="273" t="s">
        <v>1902</v>
      </c>
      <c r="C646" s="63"/>
      <c r="D646" s="398">
        <f>'Punten per wedstrijd'!D940</f>
        <v>0</v>
      </c>
      <c r="E646" s="312" t="s">
        <v>841</v>
      </c>
      <c r="F646" s="218" t="s">
        <v>1563</v>
      </c>
      <c r="G646" s="63"/>
      <c r="H646" s="398">
        <f>'Punten per wedstrijd'!D132</f>
        <v>290.60000000000002</v>
      </c>
      <c r="I646" s="312" t="s">
        <v>841</v>
      </c>
      <c r="J646" s="273" t="s">
        <v>1902</v>
      </c>
      <c r="K646" s="63"/>
      <c r="L646" s="398">
        <f>'Punten per wedstrijd'!D440</f>
        <v>0</v>
      </c>
      <c r="M646" s="312" t="s">
        <v>841</v>
      </c>
      <c r="N646" s="273" t="s">
        <v>1902</v>
      </c>
      <c r="O646" s="63"/>
      <c r="P646" s="398">
        <f>'Punten per wedstrijd'!D690</f>
        <v>0</v>
      </c>
      <c r="Q646" s="312" t="s">
        <v>841</v>
      </c>
      <c r="R646" s="273" t="s">
        <v>1902</v>
      </c>
      <c r="S646" s="312"/>
      <c r="T646" s="398">
        <f>'Punten per wedstrijd'!D815</f>
        <v>0</v>
      </c>
      <c r="U646" s="312" t="s">
        <v>841</v>
      </c>
      <c r="V646" s="273" t="s">
        <v>1902</v>
      </c>
      <c r="W646" s="63"/>
      <c r="X646" s="398">
        <f>'Punten per wedstrijd'!D65</f>
        <v>0</v>
      </c>
      <c r="Y646" s="312" t="s">
        <v>841</v>
      </c>
      <c r="Z646" s="273" t="s">
        <v>1902</v>
      </c>
      <c r="AA646" s="63"/>
      <c r="AB646" s="398">
        <f>'Punten per wedstrijd'!D315</f>
        <v>0</v>
      </c>
      <c r="AC646" s="312" t="s">
        <v>841</v>
      </c>
      <c r="AD646" s="273" t="s">
        <v>1891</v>
      </c>
      <c r="AE646" s="63"/>
      <c r="AF646" s="398">
        <f>'Punten per wedstrijd'!D536</f>
        <v>22</v>
      </c>
      <c r="AN646" s="10"/>
      <c r="AO646" s="5"/>
      <c r="AR646" s="10"/>
      <c r="AS646" s="4"/>
      <c r="AT646" s="5"/>
      <c r="AW646" s="10"/>
      <c r="AX646" s="5"/>
      <c r="BA646" s="10"/>
      <c r="BB646" s="4"/>
      <c r="BK646" s="4"/>
      <c r="BT646" s="4"/>
      <c r="CC646" s="4"/>
      <c r="CL646" s="4"/>
      <c r="CU646" s="4"/>
      <c r="DD646" s="4"/>
      <c r="DM646" s="4"/>
      <c r="DV646" s="4"/>
      <c r="EE646" s="4"/>
      <c r="EN646" s="4"/>
      <c r="EW646" s="4"/>
      <c r="FF646" s="4"/>
      <c r="FO646" s="4"/>
      <c r="FX646" s="4"/>
      <c r="GG646" s="4"/>
      <c r="GP646" s="4"/>
      <c r="GY646" s="4"/>
      <c r="HH646" s="4"/>
      <c r="AJK646" s="63"/>
    </row>
    <row r="647" spans="1:993 1029:1092" s="3" customFormat="1" ht="15.75" customHeight="1">
      <c r="A647" s="5" t="s">
        <v>842</v>
      </c>
      <c r="B647" s="218" t="s">
        <v>1550</v>
      </c>
      <c r="C647" s="63"/>
      <c r="D647" s="398">
        <f>'Punten per wedstrijd'!D941</f>
        <v>0</v>
      </c>
      <c r="E647" s="312" t="s">
        <v>842</v>
      </c>
      <c r="F647" s="273" t="s">
        <v>1899</v>
      </c>
      <c r="G647" s="63"/>
      <c r="H647" s="398">
        <f>'Punten per wedstrijd'!D150</f>
        <v>286.09999999999997</v>
      </c>
      <c r="I647" s="312" t="s">
        <v>842</v>
      </c>
      <c r="J647" s="218" t="s">
        <v>1550</v>
      </c>
      <c r="K647" s="63"/>
      <c r="L647" s="398">
        <f>'Punten per wedstrijd'!D441</f>
        <v>0</v>
      </c>
      <c r="M647" s="312" t="s">
        <v>842</v>
      </c>
      <c r="N647" s="218" t="s">
        <v>1550</v>
      </c>
      <c r="O647" s="63"/>
      <c r="P647" s="398">
        <f>'Punten per wedstrijd'!D691</f>
        <v>0</v>
      </c>
      <c r="Q647" s="312" t="s">
        <v>842</v>
      </c>
      <c r="R647" s="218" t="s">
        <v>1550</v>
      </c>
      <c r="S647" s="312"/>
      <c r="T647" s="398">
        <f>'Punten per wedstrijd'!D816</f>
        <v>0</v>
      </c>
      <c r="U647" s="312" t="s">
        <v>842</v>
      </c>
      <c r="V647" s="218" t="s">
        <v>1550</v>
      </c>
      <c r="W647" s="63"/>
      <c r="X647" s="398">
        <f>'Punten per wedstrijd'!D66</f>
        <v>0</v>
      </c>
      <c r="Y647" s="312" t="s">
        <v>842</v>
      </c>
      <c r="Z647" s="218" t="s">
        <v>1550</v>
      </c>
      <c r="AA647" s="63"/>
      <c r="AB647" s="398">
        <f>'Punten per wedstrijd'!D316</f>
        <v>0</v>
      </c>
      <c r="AC647" s="312" t="s">
        <v>842</v>
      </c>
      <c r="AD647" s="63" t="s">
        <v>162</v>
      </c>
      <c r="AE647" s="63"/>
      <c r="AF647" s="398">
        <f>'Punten per wedstrijd'!D545</f>
        <v>22</v>
      </c>
      <c r="AN647" s="10"/>
      <c r="AO647" s="5"/>
      <c r="AR647" s="10"/>
      <c r="AS647" s="4"/>
      <c r="AT647" s="5"/>
      <c r="AW647" s="10"/>
      <c r="AX647" s="5"/>
      <c r="BA647" s="10"/>
      <c r="BB647" s="4"/>
      <c r="BK647" s="4"/>
      <c r="BT647" s="4"/>
      <c r="CC647" s="4"/>
      <c r="CL647" s="4"/>
      <c r="CU647" s="4"/>
      <c r="DD647" s="4"/>
      <c r="DM647" s="4"/>
      <c r="DV647" s="4"/>
      <c r="EE647" s="4"/>
      <c r="EN647" s="4"/>
      <c r="EW647" s="4"/>
      <c r="FF647" s="4"/>
      <c r="FO647" s="4"/>
      <c r="FX647" s="4"/>
      <c r="GG647" s="4"/>
      <c r="GP647" s="4"/>
      <c r="GY647" s="4"/>
      <c r="HH647" s="4"/>
      <c r="AJK647" s="63"/>
    </row>
    <row r="648" spans="1:993 1029:1092" s="3" customFormat="1" ht="15.75" customHeight="1">
      <c r="A648" s="5" t="s">
        <v>843</v>
      </c>
      <c r="B648" s="63" t="s">
        <v>719</v>
      </c>
      <c r="C648" s="63"/>
      <c r="D648" s="398">
        <f>'Punten per wedstrijd'!D942</f>
        <v>0</v>
      </c>
      <c r="E648" s="312" t="s">
        <v>843</v>
      </c>
      <c r="F648" s="63" t="s">
        <v>719</v>
      </c>
      <c r="G648" s="63"/>
      <c r="H648" s="398">
        <f>'Punten per wedstrijd'!D192</f>
        <v>281.10000000000002</v>
      </c>
      <c r="I648" s="312" t="s">
        <v>843</v>
      </c>
      <c r="J648" s="63" t="s">
        <v>719</v>
      </c>
      <c r="K648" s="63"/>
      <c r="L648" s="398">
        <f>'Punten per wedstrijd'!D442</f>
        <v>0</v>
      </c>
      <c r="M648" s="312" t="s">
        <v>843</v>
      </c>
      <c r="N648" s="63" t="s">
        <v>719</v>
      </c>
      <c r="O648" s="63"/>
      <c r="P648" s="398">
        <f>'Punten per wedstrijd'!D692</f>
        <v>0</v>
      </c>
      <c r="Q648" s="312" t="s">
        <v>843</v>
      </c>
      <c r="R648" s="63" t="s">
        <v>719</v>
      </c>
      <c r="S648" s="312"/>
      <c r="T648" s="398">
        <f>'Punten per wedstrijd'!D817</f>
        <v>0</v>
      </c>
      <c r="U648" s="312" t="s">
        <v>843</v>
      </c>
      <c r="V648" s="63" t="s">
        <v>719</v>
      </c>
      <c r="W648" s="63"/>
      <c r="X648" s="398">
        <f>'Punten per wedstrijd'!D67</f>
        <v>0</v>
      </c>
      <c r="Y648" s="312" t="s">
        <v>843</v>
      </c>
      <c r="Z648" s="63" t="s">
        <v>719</v>
      </c>
      <c r="AA648" s="63"/>
      <c r="AB648" s="398">
        <f>'Punten per wedstrijd'!D317</f>
        <v>0</v>
      </c>
      <c r="AC648" s="312" t="s">
        <v>843</v>
      </c>
      <c r="AD648" s="63" t="s">
        <v>4007</v>
      </c>
      <c r="AE648" s="63"/>
      <c r="AF648" s="398">
        <f>'Punten per wedstrijd'!D580</f>
        <v>22</v>
      </c>
      <c r="AN648" s="10"/>
      <c r="AO648" s="5"/>
      <c r="AR648" s="10"/>
      <c r="AS648" s="4"/>
      <c r="AT648" s="5"/>
      <c r="AW648" s="10"/>
      <c r="AX648" s="5"/>
      <c r="BA648" s="10"/>
      <c r="BB648" s="4"/>
      <c r="BK648" s="4"/>
      <c r="BT648" s="4"/>
      <c r="CC648" s="4"/>
      <c r="CL648" s="4"/>
      <c r="CU648" s="4"/>
      <c r="DD648" s="4"/>
      <c r="DM648" s="4"/>
      <c r="DV648" s="4"/>
      <c r="EE648" s="4"/>
      <c r="EN648" s="4"/>
      <c r="EW648" s="4"/>
      <c r="FF648" s="4"/>
      <c r="FO648" s="4"/>
      <c r="FX648" s="4"/>
      <c r="GG648" s="4"/>
      <c r="GP648" s="4"/>
      <c r="GY648" s="4"/>
      <c r="HH648" s="4"/>
      <c r="AJK648" s="63"/>
      <c r="AMO648" s="63"/>
    </row>
    <row r="649" spans="1:993 1029:1092" s="3" customFormat="1" ht="15.75" customHeight="1">
      <c r="A649" s="5" t="s">
        <v>844</v>
      </c>
      <c r="B649" s="63" t="s">
        <v>2549</v>
      </c>
      <c r="C649" s="63"/>
      <c r="D649" s="398">
        <f>'Punten per wedstrijd'!D943</f>
        <v>0</v>
      </c>
      <c r="E649" s="312" t="s">
        <v>844</v>
      </c>
      <c r="F649" s="63" t="s">
        <v>4033</v>
      </c>
      <c r="G649" s="63"/>
      <c r="H649" s="398">
        <f>'Punten per wedstrijd'!D206</f>
        <v>279.19999999999993</v>
      </c>
      <c r="I649" s="312" t="s">
        <v>844</v>
      </c>
      <c r="J649" s="63" t="s">
        <v>2549</v>
      </c>
      <c r="K649" s="63"/>
      <c r="L649" s="398">
        <f>'Punten per wedstrijd'!D443</f>
        <v>0</v>
      </c>
      <c r="M649" s="312" t="s">
        <v>844</v>
      </c>
      <c r="N649" s="63" t="s">
        <v>2549</v>
      </c>
      <c r="O649" s="63"/>
      <c r="P649" s="398">
        <f>'Punten per wedstrijd'!D693</f>
        <v>0</v>
      </c>
      <c r="Q649" s="312" t="s">
        <v>844</v>
      </c>
      <c r="R649" s="63" t="s">
        <v>2549</v>
      </c>
      <c r="S649" s="312"/>
      <c r="T649" s="398">
        <f>'Punten per wedstrijd'!D818</f>
        <v>0</v>
      </c>
      <c r="U649" s="312" t="s">
        <v>844</v>
      </c>
      <c r="V649" s="63" t="s">
        <v>2549</v>
      </c>
      <c r="W649" s="63"/>
      <c r="X649" s="398">
        <f>'Punten per wedstrijd'!D68</f>
        <v>0</v>
      </c>
      <c r="Y649" s="312" t="s">
        <v>844</v>
      </c>
      <c r="Z649" s="63" t="s">
        <v>2549</v>
      </c>
      <c r="AA649" s="63"/>
      <c r="AB649" s="398">
        <f>'Punten per wedstrijd'!D318</f>
        <v>0</v>
      </c>
      <c r="AC649" s="312" t="s">
        <v>844</v>
      </c>
      <c r="AD649" s="63" t="s">
        <v>739</v>
      </c>
      <c r="AE649" s="63"/>
      <c r="AF649" s="398">
        <f>'Punten per wedstrijd'!D605</f>
        <v>22</v>
      </c>
      <c r="AN649" s="10"/>
      <c r="AO649" s="5"/>
      <c r="AR649" s="10"/>
      <c r="AS649" s="4"/>
      <c r="AT649" s="5"/>
      <c r="AW649" s="10"/>
      <c r="AX649" s="5"/>
      <c r="BA649" s="10"/>
      <c r="BB649" s="4"/>
      <c r="BK649" s="4"/>
      <c r="BT649" s="4"/>
      <c r="CC649" s="4"/>
      <c r="CL649" s="4"/>
      <c r="CU649" s="4"/>
      <c r="DD649" s="4"/>
      <c r="DM649" s="4"/>
      <c r="DV649" s="4"/>
      <c r="EE649" s="4"/>
      <c r="EN649" s="4"/>
      <c r="EW649" s="4"/>
      <c r="FF649" s="4"/>
      <c r="FO649" s="4"/>
      <c r="FX649" s="4"/>
      <c r="GG649" s="4"/>
      <c r="GP649" s="4"/>
      <c r="GY649" s="4"/>
      <c r="HH649" s="4"/>
      <c r="AMO649" s="63"/>
    </row>
    <row r="650" spans="1:993 1029:1092" s="3" customFormat="1" ht="15.75" customHeight="1">
      <c r="A650" s="5" t="s">
        <v>845</v>
      </c>
      <c r="B650" s="63" t="s">
        <v>2556</v>
      </c>
      <c r="C650" s="63"/>
      <c r="D650" s="398">
        <f>'Punten per wedstrijd'!D944</f>
        <v>0</v>
      </c>
      <c r="E650" s="312" t="s">
        <v>845</v>
      </c>
      <c r="F650" s="218" t="s">
        <v>1562</v>
      </c>
      <c r="G650" s="63"/>
      <c r="H650" s="398">
        <f>'Punten per wedstrijd'!D200</f>
        <v>276.7</v>
      </c>
      <c r="I650" s="312" t="s">
        <v>845</v>
      </c>
      <c r="J650" s="63" t="s">
        <v>2556</v>
      </c>
      <c r="K650" s="63"/>
      <c r="L650" s="398">
        <f>'Punten per wedstrijd'!D444</f>
        <v>0</v>
      </c>
      <c r="M650" s="312" t="s">
        <v>845</v>
      </c>
      <c r="N650" s="63" t="s">
        <v>2556</v>
      </c>
      <c r="O650" s="63"/>
      <c r="P650" s="398">
        <f>'Punten per wedstrijd'!D694</f>
        <v>0</v>
      </c>
      <c r="Q650" s="312" t="s">
        <v>845</v>
      </c>
      <c r="R650" s="63" t="s">
        <v>2556</v>
      </c>
      <c r="S650" s="312"/>
      <c r="T650" s="398">
        <f>'Punten per wedstrijd'!D819</f>
        <v>0</v>
      </c>
      <c r="U650" s="312" t="s">
        <v>845</v>
      </c>
      <c r="V650" s="63" t="s">
        <v>2556</v>
      </c>
      <c r="W650" s="63"/>
      <c r="X650" s="398">
        <f>'Punten per wedstrijd'!D69</f>
        <v>0</v>
      </c>
      <c r="Y650" s="312" t="s">
        <v>845</v>
      </c>
      <c r="Z650" s="63" t="s">
        <v>2556</v>
      </c>
      <c r="AA650" s="63"/>
      <c r="AB650" s="398">
        <f>'Punten per wedstrijd'!D319</f>
        <v>0</v>
      </c>
      <c r="AC650" s="312" t="s">
        <v>845</v>
      </c>
      <c r="AD650" s="63" t="s">
        <v>155</v>
      </c>
      <c r="AE650" s="63"/>
      <c r="AF650" s="398">
        <f>'Punten per wedstrijd'!D619</f>
        <v>22</v>
      </c>
      <c r="AN650" s="10"/>
      <c r="AO650" s="5"/>
      <c r="AR650" s="10"/>
      <c r="AS650" s="4"/>
      <c r="AT650" s="5"/>
      <c r="AW650" s="10"/>
      <c r="AX650" s="5"/>
      <c r="BA650" s="10"/>
      <c r="BB650" s="4"/>
      <c r="BK650" s="4"/>
      <c r="BT650" s="4"/>
      <c r="CC650" s="4"/>
      <c r="CL650" s="4"/>
      <c r="CU650" s="4"/>
      <c r="DD650" s="4"/>
      <c r="DM650" s="4"/>
      <c r="DV650" s="4"/>
      <c r="EE650" s="4"/>
      <c r="EN650" s="4"/>
      <c r="EW650" s="4"/>
      <c r="FF650" s="4"/>
      <c r="FO650" s="4"/>
      <c r="FX650" s="4"/>
      <c r="GG650" s="4"/>
      <c r="GP650" s="4"/>
      <c r="GY650" s="4"/>
      <c r="HH650" s="4"/>
      <c r="AKA650" s="63"/>
      <c r="AMO650" s="63"/>
    </row>
    <row r="651" spans="1:993 1029:1092" s="3" customFormat="1" ht="15.75" customHeight="1">
      <c r="A651" s="5" t="s">
        <v>846</v>
      </c>
      <c r="B651" s="63" t="s">
        <v>720</v>
      </c>
      <c r="C651" s="63"/>
      <c r="D651" s="398">
        <f>'Punten per wedstrijd'!D945</f>
        <v>0</v>
      </c>
      <c r="E651" s="312" t="s">
        <v>846</v>
      </c>
      <c r="F651" s="63" t="s">
        <v>4022</v>
      </c>
      <c r="G651" s="63"/>
      <c r="H651" s="398">
        <f>'Punten per wedstrijd'!D210</f>
        <v>275.90000000000003</v>
      </c>
      <c r="I651" s="312" t="s">
        <v>846</v>
      </c>
      <c r="J651" s="63" t="s">
        <v>720</v>
      </c>
      <c r="K651" s="63"/>
      <c r="L651" s="398">
        <f>'Punten per wedstrijd'!D445</f>
        <v>0</v>
      </c>
      <c r="M651" s="312" t="s">
        <v>846</v>
      </c>
      <c r="N651" s="63" t="s">
        <v>720</v>
      </c>
      <c r="O651" s="63"/>
      <c r="P651" s="398">
        <f>'Punten per wedstrijd'!D695</f>
        <v>0</v>
      </c>
      <c r="Q651" s="312" t="s">
        <v>846</v>
      </c>
      <c r="R651" s="63" t="s">
        <v>720</v>
      </c>
      <c r="S651" s="312"/>
      <c r="T651" s="398">
        <f>'Punten per wedstrijd'!D820</f>
        <v>0</v>
      </c>
      <c r="U651" s="312" t="s">
        <v>846</v>
      </c>
      <c r="V651" s="63" t="s">
        <v>720</v>
      </c>
      <c r="W651" s="63"/>
      <c r="X651" s="398">
        <f>'Punten per wedstrijd'!D70</f>
        <v>0</v>
      </c>
      <c r="Y651" s="312" t="s">
        <v>846</v>
      </c>
      <c r="Z651" s="63" t="s">
        <v>720</v>
      </c>
      <c r="AA651" s="63"/>
      <c r="AB651" s="398">
        <f>'Punten per wedstrijd'!D320</f>
        <v>0</v>
      </c>
      <c r="AC651" s="312" t="s">
        <v>846</v>
      </c>
      <c r="AD651" s="63" t="s">
        <v>720</v>
      </c>
      <c r="AE651" s="63"/>
      <c r="AF651" s="398">
        <f>'Punten per wedstrijd'!D570</f>
        <v>21.4</v>
      </c>
      <c r="AN651" s="10"/>
      <c r="AO651" s="5"/>
      <c r="AR651" s="10"/>
      <c r="AS651" s="4"/>
      <c r="AT651" s="5"/>
      <c r="AW651" s="10"/>
      <c r="AX651" s="5"/>
      <c r="BA651" s="10"/>
      <c r="BB651" s="4"/>
      <c r="BK651" s="4"/>
      <c r="BT651" s="4"/>
      <c r="CC651" s="4"/>
      <c r="CL651" s="4"/>
      <c r="CU651" s="4"/>
      <c r="DD651" s="4"/>
      <c r="DM651" s="4"/>
      <c r="DV651" s="4"/>
      <c r="EE651" s="4"/>
      <c r="EN651" s="4"/>
      <c r="EW651" s="4"/>
      <c r="FF651" s="4"/>
      <c r="FO651" s="4"/>
      <c r="FX651" s="4"/>
      <c r="GG651" s="4"/>
      <c r="GP651" s="4"/>
      <c r="GY651" s="4"/>
      <c r="HH651" s="4"/>
      <c r="ALE651" s="63"/>
    </row>
    <row r="652" spans="1:993 1029:1092" s="3" customFormat="1" ht="15.75" customHeight="1">
      <c r="A652" s="5" t="s">
        <v>847</v>
      </c>
      <c r="B652" s="273" t="s">
        <v>23</v>
      </c>
      <c r="C652" s="63"/>
      <c r="D652" s="398">
        <f>'Punten per wedstrijd'!D946</f>
        <v>0</v>
      </c>
      <c r="E652" s="312" t="s">
        <v>847</v>
      </c>
      <c r="F652" s="273" t="s">
        <v>1888</v>
      </c>
      <c r="G652" s="63"/>
      <c r="H652" s="398">
        <f>'Punten per wedstrijd'!D250</f>
        <v>272.09999999999997</v>
      </c>
      <c r="I652" s="312" t="s">
        <v>847</v>
      </c>
      <c r="J652" s="273" t="s">
        <v>23</v>
      </c>
      <c r="K652" s="63"/>
      <c r="L652" s="398">
        <f>'Punten per wedstrijd'!D446</f>
        <v>0</v>
      </c>
      <c r="M652" s="312" t="s">
        <v>847</v>
      </c>
      <c r="N652" s="273" t="s">
        <v>23</v>
      </c>
      <c r="O652" s="63"/>
      <c r="P652" s="398">
        <f>'Punten per wedstrijd'!D696</f>
        <v>0</v>
      </c>
      <c r="Q652" s="312" t="s">
        <v>847</v>
      </c>
      <c r="R652" s="273" t="s">
        <v>23</v>
      </c>
      <c r="S652" s="312"/>
      <c r="T652" s="398">
        <f>'Punten per wedstrijd'!D821</f>
        <v>0</v>
      </c>
      <c r="U652" s="312" t="s">
        <v>847</v>
      </c>
      <c r="V652" s="273" t="s">
        <v>23</v>
      </c>
      <c r="W652" s="63"/>
      <c r="X652" s="398">
        <f>'Punten per wedstrijd'!D71</f>
        <v>0</v>
      </c>
      <c r="Y652" s="312" t="s">
        <v>847</v>
      </c>
      <c r="Z652" s="273" t="s">
        <v>23</v>
      </c>
      <c r="AA652" s="63"/>
      <c r="AB652" s="398">
        <f>'Punten per wedstrijd'!D321</f>
        <v>0</v>
      </c>
      <c r="AC652" s="312" t="s">
        <v>847</v>
      </c>
      <c r="AD652" s="63" t="s">
        <v>4014</v>
      </c>
      <c r="AE652" s="63"/>
      <c r="AF652" s="398">
        <f>'Punten per wedstrijd'!D558</f>
        <v>21</v>
      </c>
      <c r="AN652" s="10"/>
      <c r="AO652" s="5"/>
      <c r="AR652" s="10"/>
      <c r="AS652" s="4"/>
      <c r="AT652" s="5"/>
      <c r="AW652" s="10"/>
      <c r="AX652" s="5"/>
      <c r="BA652" s="10"/>
      <c r="BB652" s="4"/>
      <c r="BK652" s="4"/>
      <c r="BT652" s="4"/>
      <c r="CC652" s="4"/>
      <c r="CL652" s="4"/>
      <c r="CU652" s="4"/>
      <c r="DD652" s="4"/>
      <c r="DM652" s="4"/>
      <c r="DV652" s="4"/>
      <c r="EE652" s="4"/>
      <c r="EN652" s="4"/>
      <c r="EW652" s="4"/>
      <c r="FF652" s="4"/>
      <c r="FO652" s="4"/>
      <c r="FX652" s="4"/>
      <c r="GG652" s="4"/>
      <c r="GP652" s="4"/>
      <c r="GY652" s="4"/>
      <c r="HH652" s="4"/>
      <c r="ALE652" s="63"/>
    </row>
    <row r="653" spans="1:993 1029:1092" s="3" customFormat="1" ht="15.75" customHeight="1">
      <c r="A653" s="5" t="s">
        <v>848</v>
      </c>
      <c r="B653" s="273" t="s">
        <v>25</v>
      </c>
      <c r="C653" s="63"/>
      <c r="D653" s="398">
        <f>'Punten per wedstrijd'!D947</f>
        <v>0</v>
      </c>
      <c r="E653" s="312" t="s">
        <v>848</v>
      </c>
      <c r="F653" s="63" t="s">
        <v>4020</v>
      </c>
      <c r="G653" s="63"/>
      <c r="H653" s="398">
        <f>'Punten per wedstrijd'!D234</f>
        <v>267.90000000000003</v>
      </c>
      <c r="I653" s="312" t="s">
        <v>848</v>
      </c>
      <c r="J653" s="273" t="s">
        <v>25</v>
      </c>
      <c r="K653" s="63"/>
      <c r="L653" s="398">
        <f>'Punten per wedstrijd'!D447</f>
        <v>0</v>
      </c>
      <c r="M653" s="312" t="s">
        <v>848</v>
      </c>
      <c r="N653" s="273" t="s">
        <v>25</v>
      </c>
      <c r="O653" s="63"/>
      <c r="P653" s="398">
        <f>'Punten per wedstrijd'!D697</f>
        <v>0</v>
      </c>
      <c r="Q653" s="312" t="s">
        <v>848</v>
      </c>
      <c r="R653" s="273" t="s">
        <v>25</v>
      </c>
      <c r="S653" s="312"/>
      <c r="T653" s="398">
        <f>'Punten per wedstrijd'!D822</f>
        <v>0</v>
      </c>
      <c r="U653" s="312" t="s">
        <v>848</v>
      </c>
      <c r="V653" s="273" t="s">
        <v>25</v>
      </c>
      <c r="W653" s="63"/>
      <c r="X653" s="398">
        <f>'Punten per wedstrijd'!D72</f>
        <v>0</v>
      </c>
      <c r="Y653" s="312" t="s">
        <v>848</v>
      </c>
      <c r="Z653" s="273" t="s">
        <v>25</v>
      </c>
      <c r="AA653" s="63"/>
      <c r="AB653" s="398">
        <f>'Punten per wedstrijd'!D322</f>
        <v>0</v>
      </c>
      <c r="AC653" s="312" t="s">
        <v>848</v>
      </c>
      <c r="AD653" s="63" t="s">
        <v>719</v>
      </c>
      <c r="AE653" s="63"/>
      <c r="AF653" s="398">
        <f>'Punten per wedstrijd'!D567</f>
        <v>19.2</v>
      </c>
      <c r="AN653" s="10"/>
      <c r="AO653" s="5"/>
      <c r="AR653" s="10"/>
      <c r="AS653" s="4"/>
      <c r="AT653" s="5"/>
      <c r="AW653" s="10"/>
      <c r="AX653" s="5"/>
      <c r="BA653" s="10"/>
      <c r="BB653" s="4"/>
      <c r="BK653" s="4"/>
      <c r="BT653" s="4"/>
      <c r="CC653" s="4"/>
      <c r="CL653" s="4"/>
      <c r="CU653" s="4"/>
      <c r="DD653" s="4"/>
      <c r="DM653" s="4"/>
      <c r="DV653" s="4"/>
      <c r="EE653" s="4"/>
      <c r="EN653" s="4"/>
      <c r="EW653" s="4"/>
      <c r="FF653" s="4"/>
      <c r="FO653" s="4"/>
      <c r="FX653" s="4"/>
      <c r="GG653" s="4"/>
      <c r="GP653" s="4"/>
      <c r="GY653" s="4"/>
      <c r="HH653" s="4"/>
      <c r="ALE653" s="63"/>
      <c r="ANO653" s="63"/>
    </row>
    <row r="654" spans="1:993 1029:1092" s="3" customFormat="1" ht="15.75" customHeight="1">
      <c r="A654" s="5" t="s">
        <v>849</v>
      </c>
      <c r="B654" s="63" t="s">
        <v>4011</v>
      </c>
      <c r="C654" s="63"/>
      <c r="D654" s="398">
        <f>'Punten per wedstrijd'!D948</f>
        <v>0</v>
      </c>
      <c r="E654" s="312" t="s">
        <v>849</v>
      </c>
      <c r="F654" s="63" t="s">
        <v>4023</v>
      </c>
      <c r="G654" s="63"/>
      <c r="H654" s="398">
        <f>'Punten per wedstrijd'!D216</f>
        <v>267.00000000000006</v>
      </c>
      <c r="I654" s="312" t="s">
        <v>849</v>
      </c>
      <c r="J654" s="63" t="s">
        <v>4011</v>
      </c>
      <c r="K654" s="63"/>
      <c r="L654" s="398">
        <f>'Punten per wedstrijd'!D448</f>
        <v>0</v>
      </c>
      <c r="M654" s="312" t="s">
        <v>849</v>
      </c>
      <c r="N654" s="63" t="s">
        <v>4011</v>
      </c>
      <c r="O654" s="63"/>
      <c r="P654" s="398">
        <f>'Punten per wedstrijd'!D698</f>
        <v>0</v>
      </c>
      <c r="Q654" s="312" t="s">
        <v>849</v>
      </c>
      <c r="R654" s="63" t="s">
        <v>4011</v>
      </c>
      <c r="S654" s="312"/>
      <c r="T654" s="398">
        <f>'Punten per wedstrijd'!D823</f>
        <v>0</v>
      </c>
      <c r="U654" s="312" t="s">
        <v>849</v>
      </c>
      <c r="V654" s="63" t="s">
        <v>4011</v>
      </c>
      <c r="W654" s="63"/>
      <c r="X654" s="398">
        <f>'Punten per wedstrijd'!D73</f>
        <v>0</v>
      </c>
      <c r="Y654" s="312" t="s">
        <v>849</v>
      </c>
      <c r="Z654" s="63" t="s">
        <v>4011</v>
      </c>
      <c r="AA654" s="63"/>
      <c r="AB654" s="398">
        <f>'Punten per wedstrijd'!D323</f>
        <v>0</v>
      </c>
      <c r="AC654" s="312" t="s">
        <v>849</v>
      </c>
      <c r="AD654" s="63" t="s">
        <v>690</v>
      </c>
      <c r="AE654" s="63"/>
      <c r="AF654" s="398">
        <f>'Punten per wedstrijd'!D597</f>
        <v>19.2</v>
      </c>
      <c r="AN654" s="10"/>
      <c r="AO654" s="5"/>
      <c r="AR654" s="10"/>
      <c r="AS654" s="4"/>
      <c r="AT654" s="5"/>
      <c r="AW654" s="10"/>
      <c r="AX654" s="5"/>
      <c r="BA654" s="10"/>
      <c r="BB654" s="4"/>
      <c r="BK654" s="4"/>
      <c r="BT654" s="4"/>
      <c r="CC654" s="4"/>
      <c r="CL654" s="4"/>
      <c r="CU654" s="4"/>
      <c r="DD654" s="4"/>
      <c r="DM654" s="4"/>
      <c r="DV654" s="4"/>
      <c r="EE654" s="4"/>
      <c r="EN654" s="4"/>
      <c r="EW654" s="4"/>
      <c r="FF654" s="4"/>
      <c r="FO654" s="4"/>
      <c r="FX654" s="4"/>
      <c r="GG654" s="4"/>
      <c r="GP654" s="4"/>
      <c r="GY654" s="4"/>
      <c r="HH654" s="4"/>
      <c r="ALE654" s="63"/>
      <c r="ANO654" s="63"/>
    </row>
    <row r="655" spans="1:993 1029:1092" s="3" customFormat="1" ht="15.75" customHeight="1">
      <c r="A655" s="5" t="s">
        <v>850</v>
      </c>
      <c r="B655" s="218" t="s">
        <v>1560</v>
      </c>
      <c r="C655" s="63"/>
      <c r="D655" s="398">
        <f>'Punten per wedstrijd'!D949</f>
        <v>0</v>
      </c>
      <c r="E655" s="312" t="s">
        <v>850</v>
      </c>
      <c r="F655" s="63" t="s">
        <v>2563</v>
      </c>
      <c r="G655" s="63"/>
      <c r="H655" s="398">
        <f>'Punten per wedstrijd'!D166</f>
        <v>264.89999999999998</v>
      </c>
      <c r="I655" s="312" t="s">
        <v>850</v>
      </c>
      <c r="J655" s="218" t="s">
        <v>1560</v>
      </c>
      <c r="K655" s="63"/>
      <c r="L655" s="398">
        <f>'Punten per wedstrijd'!D449</f>
        <v>0</v>
      </c>
      <c r="M655" s="312" t="s">
        <v>850</v>
      </c>
      <c r="N655" s="218" t="s">
        <v>1560</v>
      </c>
      <c r="O655" s="63"/>
      <c r="P655" s="398">
        <f>'Punten per wedstrijd'!D699</f>
        <v>0</v>
      </c>
      <c r="Q655" s="312" t="s">
        <v>850</v>
      </c>
      <c r="R655" s="218" t="s">
        <v>1560</v>
      </c>
      <c r="S655" s="312"/>
      <c r="T655" s="398">
        <f>'Punten per wedstrijd'!D824</f>
        <v>0</v>
      </c>
      <c r="U655" s="312" t="s">
        <v>850</v>
      </c>
      <c r="V655" s="218" t="s">
        <v>1560</v>
      </c>
      <c r="W655" s="63"/>
      <c r="X655" s="398">
        <f>'Punten per wedstrijd'!D74</f>
        <v>0</v>
      </c>
      <c r="Y655" s="312" t="s">
        <v>850</v>
      </c>
      <c r="Z655" s="218" t="s">
        <v>1560</v>
      </c>
      <c r="AA655" s="63"/>
      <c r="AB655" s="398">
        <f>'Punten per wedstrijd'!D324</f>
        <v>0</v>
      </c>
      <c r="AC655" s="312" t="s">
        <v>850</v>
      </c>
      <c r="AD655" s="273" t="s">
        <v>11</v>
      </c>
      <c r="AE655" s="63"/>
      <c r="AF655" s="398">
        <f>'Punten per wedstrijd'!D531</f>
        <v>18</v>
      </c>
      <c r="AN655" s="10"/>
      <c r="AO655" s="5"/>
      <c r="AR655" s="10"/>
      <c r="AS655" s="4"/>
      <c r="AT655" s="5"/>
      <c r="AW655" s="10"/>
      <c r="AX655" s="5"/>
      <c r="BA655" s="10"/>
      <c r="BB655" s="4"/>
      <c r="BK655" s="4"/>
      <c r="BT655" s="4"/>
      <c r="CC655" s="4"/>
      <c r="CL655" s="4"/>
      <c r="CU655" s="4"/>
      <c r="DD655" s="4"/>
      <c r="DM655" s="4"/>
      <c r="DV655" s="4"/>
      <c r="EE655" s="4"/>
      <c r="EN655" s="4"/>
      <c r="EW655" s="4"/>
      <c r="FF655" s="4"/>
      <c r="FO655" s="4"/>
      <c r="FX655" s="4"/>
      <c r="GG655" s="4"/>
      <c r="GP655" s="4"/>
      <c r="GY655" s="4"/>
      <c r="HH655" s="4"/>
      <c r="ANO655" s="63"/>
      <c r="AOZ655" s="63"/>
    </row>
    <row r="656" spans="1:993 1029:1092" s="3" customFormat="1" ht="15.75" customHeight="1">
      <c r="A656" s="5" t="s">
        <v>851</v>
      </c>
      <c r="B656" s="218" t="s">
        <v>1562</v>
      </c>
      <c r="C656" s="63"/>
      <c r="D656" s="398">
        <f>'Punten per wedstrijd'!D950</f>
        <v>0</v>
      </c>
      <c r="E656" s="312" t="s">
        <v>851</v>
      </c>
      <c r="F656" s="273" t="s">
        <v>1900</v>
      </c>
      <c r="G656" s="63"/>
      <c r="H656" s="398">
        <f>'Punten per wedstrijd'!D158</f>
        <v>264.00000000000006</v>
      </c>
      <c r="I656" s="312" t="s">
        <v>851</v>
      </c>
      <c r="J656" s="218" t="s">
        <v>1562</v>
      </c>
      <c r="K656" s="63"/>
      <c r="L656" s="398">
        <f>'Punten per wedstrijd'!D450</f>
        <v>0</v>
      </c>
      <c r="M656" s="312" t="s">
        <v>851</v>
      </c>
      <c r="N656" s="218" t="s">
        <v>1562</v>
      </c>
      <c r="O656" s="63"/>
      <c r="P656" s="398">
        <f>'Punten per wedstrijd'!D700</f>
        <v>0</v>
      </c>
      <c r="Q656" s="312" t="s">
        <v>851</v>
      </c>
      <c r="R656" s="218" t="s">
        <v>1562</v>
      </c>
      <c r="S656" s="312"/>
      <c r="T656" s="398">
        <f>'Punten per wedstrijd'!D825</f>
        <v>0</v>
      </c>
      <c r="U656" s="312" t="s">
        <v>851</v>
      </c>
      <c r="V656" s="218" t="s">
        <v>1562</v>
      </c>
      <c r="W656" s="63"/>
      <c r="X656" s="398">
        <f>'Punten per wedstrijd'!D75</f>
        <v>0</v>
      </c>
      <c r="Y656" s="312" t="s">
        <v>851</v>
      </c>
      <c r="Z656" s="218" t="s">
        <v>1562</v>
      </c>
      <c r="AA656" s="63"/>
      <c r="AB656" s="398">
        <f>'Punten per wedstrijd'!D325</f>
        <v>0</v>
      </c>
      <c r="AC656" s="312" t="s">
        <v>851</v>
      </c>
      <c r="AD656" s="63" t="s">
        <v>2557</v>
      </c>
      <c r="AE656" s="63"/>
      <c r="AF656" s="398">
        <f>'Punten per wedstrijd'!D583</f>
        <v>17.600000000000001</v>
      </c>
      <c r="AN656" s="10"/>
      <c r="AO656" s="5"/>
      <c r="AR656" s="10"/>
      <c r="AS656" s="4"/>
      <c r="AT656" s="5"/>
      <c r="AW656" s="10"/>
      <c r="AX656" s="5"/>
      <c r="BA656" s="10"/>
      <c r="BB656" s="4"/>
      <c r="BK656" s="4"/>
      <c r="BT656" s="4"/>
      <c r="CC656" s="4"/>
      <c r="CL656" s="4"/>
      <c r="CU656" s="4"/>
      <c r="DD656" s="4"/>
      <c r="DM656" s="4"/>
      <c r="DV656" s="4"/>
      <c r="EE656" s="4"/>
      <c r="EN656" s="4"/>
      <c r="EW656" s="4"/>
      <c r="FF656" s="4"/>
      <c r="FO656" s="4"/>
      <c r="FX656" s="4"/>
      <c r="GG656" s="4"/>
      <c r="GP656" s="4"/>
      <c r="GY656" s="4"/>
      <c r="HH656" s="4"/>
      <c r="ANO656" s="63"/>
      <c r="AOZ656" s="63"/>
    </row>
    <row r="657" spans="1:216 1092:1108" s="3" customFormat="1" ht="15.75" customHeight="1">
      <c r="A657" s="5" t="s">
        <v>852</v>
      </c>
      <c r="B657" s="63" t="s">
        <v>4012</v>
      </c>
      <c r="C657" s="63"/>
      <c r="D657" s="398">
        <f>'Punten per wedstrijd'!D951</f>
        <v>0</v>
      </c>
      <c r="E657" s="312" t="s">
        <v>852</v>
      </c>
      <c r="F657" s="63" t="s">
        <v>4006</v>
      </c>
      <c r="G657" s="63"/>
      <c r="H657" s="398">
        <f>'Punten per wedstrijd'!D144</f>
        <v>250.40000000000003</v>
      </c>
      <c r="I657" s="312" t="s">
        <v>852</v>
      </c>
      <c r="J657" s="63" t="s">
        <v>4012</v>
      </c>
      <c r="K657" s="63"/>
      <c r="L657" s="398">
        <f>'Punten per wedstrijd'!D451</f>
        <v>0</v>
      </c>
      <c r="M657" s="312" t="s">
        <v>852</v>
      </c>
      <c r="N657" s="63" t="s">
        <v>4012</v>
      </c>
      <c r="O657" s="63"/>
      <c r="P657" s="398">
        <f>'Punten per wedstrijd'!D701</f>
        <v>0</v>
      </c>
      <c r="Q657" s="312" t="s">
        <v>852</v>
      </c>
      <c r="R657" s="63" t="s">
        <v>4012</v>
      </c>
      <c r="S657" s="312"/>
      <c r="T657" s="398">
        <f>'Punten per wedstrijd'!D826</f>
        <v>0</v>
      </c>
      <c r="U657" s="312" t="s">
        <v>852</v>
      </c>
      <c r="V657" s="63" t="s">
        <v>4012</v>
      </c>
      <c r="W657" s="63"/>
      <c r="X657" s="398">
        <f>'Punten per wedstrijd'!D76</f>
        <v>0</v>
      </c>
      <c r="Y657" s="312" t="s">
        <v>852</v>
      </c>
      <c r="Z657" s="63" t="s">
        <v>4012</v>
      </c>
      <c r="AA657" s="63"/>
      <c r="AB657" s="398">
        <f>'Punten per wedstrijd'!D326</f>
        <v>0</v>
      </c>
      <c r="AC657" s="312" t="s">
        <v>852</v>
      </c>
      <c r="AD657" s="63" t="s">
        <v>4018</v>
      </c>
      <c r="AE657" s="63"/>
      <c r="AF657" s="398">
        <f>'Punten per wedstrijd'!D547</f>
        <v>15.400000000000002</v>
      </c>
      <c r="AN657" s="10"/>
      <c r="AO657" s="5"/>
      <c r="AR657" s="10"/>
      <c r="AS657" s="4"/>
      <c r="AT657" s="5"/>
      <c r="AW657" s="10"/>
      <c r="AX657" s="5"/>
      <c r="BA657" s="10"/>
      <c r="BB657" s="4"/>
      <c r="BK657" s="4"/>
      <c r="BT657" s="4"/>
      <c r="CC657" s="4"/>
      <c r="CL657" s="4"/>
      <c r="CU657" s="4"/>
      <c r="DD657" s="4"/>
      <c r="DM657" s="4"/>
      <c r="DV657" s="4"/>
      <c r="EE657" s="4"/>
      <c r="EN657" s="4"/>
      <c r="EW657" s="4"/>
      <c r="FF657" s="4"/>
      <c r="FO657" s="4"/>
      <c r="FX657" s="4"/>
      <c r="GG657" s="4"/>
      <c r="GP657" s="4"/>
      <c r="GY657" s="4"/>
      <c r="HH657" s="4"/>
      <c r="AOZ657" s="63"/>
    </row>
    <row r="658" spans="1:216 1092:1108" s="3" customFormat="1" ht="15.75" customHeight="1">
      <c r="A658" s="5" t="s">
        <v>853</v>
      </c>
      <c r="B658" s="63" t="s">
        <v>2545</v>
      </c>
      <c r="C658" s="63"/>
      <c r="D658" s="398">
        <f>'Punten per wedstrijd'!D952</f>
        <v>0</v>
      </c>
      <c r="E658" s="312" t="s">
        <v>853</v>
      </c>
      <c r="F658" s="63" t="s">
        <v>721</v>
      </c>
      <c r="G658" s="63"/>
      <c r="H658" s="398">
        <f>'Punten per wedstrijd'!D209</f>
        <v>247.3</v>
      </c>
      <c r="I658" s="312" t="s">
        <v>853</v>
      </c>
      <c r="J658" s="63" t="s">
        <v>2545</v>
      </c>
      <c r="K658" s="63"/>
      <c r="L658" s="398">
        <f>'Punten per wedstrijd'!D452</f>
        <v>0</v>
      </c>
      <c r="M658" s="312" t="s">
        <v>853</v>
      </c>
      <c r="N658" s="63" t="s">
        <v>2545</v>
      </c>
      <c r="O658" s="63"/>
      <c r="P658" s="398">
        <f>'Punten per wedstrijd'!D702</f>
        <v>0</v>
      </c>
      <c r="Q658" s="312" t="s">
        <v>853</v>
      </c>
      <c r="R658" s="63" t="s">
        <v>2545</v>
      </c>
      <c r="S658" s="312"/>
      <c r="T658" s="398">
        <f>'Punten per wedstrijd'!D827</f>
        <v>0</v>
      </c>
      <c r="U658" s="312" t="s">
        <v>853</v>
      </c>
      <c r="V658" s="63" t="s">
        <v>2545</v>
      </c>
      <c r="W658" s="63"/>
      <c r="X658" s="398">
        <f>'Punten per wedstrijd'!D77</f>
        <v>0</v>
      </c>
      <c r="Y658" s="312" t="s">
        <v>853</v>
      </c>
      <c r="Z658" s="63" t="s">
        <v>2545</v>
      </c>
      <c r="AA658" s="63"/>
      <c r="AB658" s="398">
        <f>'Punten per wedstrijd'!D327</f>
        <v>0</v>
      </c>
      <c r="AC658" s="312" t="s">
        <v>853</v>
      </c>
      <c r="AD658" s="63" t="s">
        <v>4019</v>
      </c>
      <c r="AE658" s="63"/>
      <c r="AF658" s="398">
        <f>'Punten per wedstrijd'!D529</f>
        <v>11.4</v>
      </c>
      <c r="AN658" s="10"/>
      <c r="AO658" s="5"/>
      <c r="AR658" s="10"/>
      <c r="AS658" s="4"/>
      <c r="AT658" s="5"/>
      <c r="AW658" s="10"/>
      <c r="AX658" s="5"/>
      <c r="BA658" s="10"/>
      <c r="BB658" s="4"/>
      <c r="BK658" s="4"/>
      <c r="BT658" s="4"/>
      <c r="CC658" s="4"/>
      <c r="CL658" s="4"/>
      <c r="CU658" s="4"/>
      <c r="DD658" s="4"/>
      <c r="DM658" s="4"/>
      <c r="DV658" s="4"/>
      <c r="EE658" s="4"/>
      <c r="EN658" s="4"/>
      <c r="EW658" s="4"/>
      <c r="FF658" s="4"/>
      <c r="FO658" s="4"/>
      <c r="FX658" s="4"/>
      <c r="GG658" s="4"/>
      <c r="GP658" s="4"/>
      <c r="GY658" s="4"/>
      <c r="HH658" s="4"/>
      <c r="AOZ658" s="63"/>
    </row>
    <row r="659" spans="1:216 1092:1108" s="3" customFormat="1" ht="15.75" customHeight="1">
      <c r="A659" s="5" t="s">
        <v>854</v>
      </c>
      <c r="B659" s="63" t="s">
        <v>703</v>
      </c>
      <c r="C659" s="63"/>
      <c r="D659" s="398">
        <f>'Punten per wedstrijd'!D953</f>
        <v>0</v>
      </c>
      <c r="E659" s="312" t="s">
        <v>854</v>
      </c>
      <c r="F659" s="63" t="s">
        <v>2542</v>
      </c>
      <c r="G659" s="63"/>
      <c r="H659" s="398">
        <f>'Punten per wedstrijd'!D136</f>
        <v>240</v>
      </c>
      <c r="I659" s="312" t="s">
        <v>854</v>
      </c>
      <c r="J659" s="63" t="s">
        <v>703</v>
      </c>
      <c r="K659" s="63"/>
      <c r="L659" s="398">
        <f>'Punten per wedstrijd'!D453</f>
        <v>0</v>
      </c>
      <c r="M659" s="312" t="s">
        <v>854</v>
      </c>
      <c r="N659" s="63" t="s">
        <v>703</v>
      </c>
      <c r="O659" s="63"/>
      <c r="P659" s="398">
        <f>'Punten per wedstrijd'!D703</f>
        <v>0</v>
      </c>
      <c r="Q659" s="312" t="s">
        <v>854</v>
      </c>
      <c r="R659" s="63" t="s">
        <v>703</v>
      </c>
      <c r="S659" s="312"/>
      <c r="T659" s="398">
        <f>'Punten per wedstrijd'!D828</f>
        <v>0</v>
      </c>
      <c r="U659" s="312" t="s">
        <v>854</v>
      </c>
      <c r="V659" s="63" t="s">
        <v>703</v>
      </c>
      <c r="W659" s="63"/>
      <c r="X659" s="398">
        <f>'Punten per wedstrijd'!D78</f>
        <v>0</v>
      </c>
      <c r="Y659" s="312" t="s">
        <v>854</v>
      </c>
      <c r="Z659" s="63" t="s">
        <v>703</v>
      </c>
      <c r="AA659" s="63"/>
      <c r="AB659" s="398">
        <f>'Punten per wedstrijd'!D328</f>
        <v>0</v>
      </c>
      <c r="AC659" s="312" t="s">
        <v>854</v>
      </c>
      <c r="AD659" s="63" t="s">
        <v>2551</v>
      </c>
      <c r="AE659" s="63"/>
      <c r="AF659" s="398">
        <f>'Punten per wedstrijd'!D549</f>
        <v>9.9</v>
      </c>
      <c r="AN659" s="10"/>
      <c r="AO659" s="5"/>
      <c r="AR659" s="10"/>
      <c r="AS659" s="4"/>
      <c r="AT659" s="5"/>
      <c r="AW659" s="10"/>
      <c r="AX659" s="5"/>
      <c r="BA659" s="10"/>
      <c r="BB659" s="4"/>
      <c r="BK659" s="4"/>
      <c r="BT659" s="4"/>
      <c r="CC659" s="4"/>
      <c r="CL659" s="4"/>
      <c r="CU659" s="4"/>
      <c r="DD659" s="4"/>
      <c r="DM659" s="4"/>
      <c r="DV659" s="4"/>
      <c r="EE659" s="4"/>
      <c r="EN659" s="4"/>
      <c r="EW659" s="4"/>
      <c r="FF659" s="4"/>
      <c r="FO659" s="4"/>
      <c r="FX659" s="4"/>
      <c r="GG659" s="4"/>
      <c r="GP659" s="4"/>
      <c r="GY659" s="4"/>
      <c r="HH659" s="4"/>
    </row>
    <row r="660" spans="1:216 1092:1108" s="3" customFormat="1" ht="15.75" customHeight="1">
      <c r="A660" s="5" t="s">
        <v>855</v>
      </c>
      <c r="B660" s="63" t="s">
        <v>735</v>
      </c>
      <c r="C660" s="63"/>
      <c r="D660" s="398">
        <f>'Punten per wedstrijd'!D954</f>
        <v>0</v>
      </c>
      <c r="E660" s="312" t="s">
        <v>855</v>
      </c>
      <c r="F660" s="63" t="s">
        <v>2566</v>
      </c>
      <c r="G660" s="63"/>
      <c r="H660" s="398">
        <f>'Punten per wedstrijd'!D214</f>
        <v>236.1</v>
      </c>
      <c r="I660" s="312" t="s">
        <v>855</v>
      </c>
      <c r="J660" s="63" t="s">
        <v>735</v>
      </c>
      <c r="K660" s="63"/>
      <c r="L660" s="398">
        <f>'Punten per wedstrijd'!D454</f>
        <v>0</v>
      </c>
      <c r="M660" s="312" t="s">
        <v>855</v>
      </c>
      <c r="N660" s="63" t="s">
        <v>735</v>
      </c>
      <c r="O660" s="63"/>
      <c r="P660" s="398">
        <f>'Punten per wedstrijd'!D704</f>
        <v>0</v>
      </c>
      <c r="Q660" s="312" t="s">
        <v>855</v>
      </c>
      <c r="R660" s="63" t="s">
        <v>735</v>
      </c>
      <c r="S660" s="312"/>
      <c r="T660" s="398">
        <f>'Punten per wedstrijd'!D829</f>
        <v>0</v>
      </c>
      <c r="U660" s="312" t="s">
        <v>855</v>
      </c>
      <c r="V660" s="63" t="s">
        <v>735</v>
      </c>
      <c r="W660" s="63"/>
      <c r="X660" s="398">
        <f>'Punten per wedstrijd'!D79</f>
        <v>0</v>
      </c>
      <c r="Y660" s="312" t="s">
        <v>855</v>
      </c>
      <c r="Z660" s="63" t="s">
        <v>735</v>
      </c>
      <c r="AA660" s="63"/>
      <c r="AB660" s="398">
        <f>'Punten per wedstrijd'!D329</f>
        <v>0</v>
      </c>
      <c r="AC660" s="312" t="s">
        <v>855</v>
      </c>
      <c r="AD660" s="63" t="s">
        <v>4020</v>
      </c>
      <c r="AE660" s="63"/>
      <c r="AF660" s="398">
        <f>'Punten per wedstrijd'!D609</f>
        <v>9.6</v>
      </c>
      <c r="AN660" s="10"/>
      <c r="AO660" s="5"/>
      <c r="AR660" s="10"/>
      <c r="AS660" s="4"/>
      <c r="AT660" s="5"/>
      <c r="AW660" s="10"/>
      <c r="AX660" s="5"/>
      <c r="BA660" s="10"/>
      <c r="BB660" s="4"/>
      <c r="BK660" s="4"/>
      <c r="BT660" s="4"/>
      <c r="CC660" s="4"/>
      <c r="CL660" s="4"/>
      <c r="CU660" s="4"/>
      <c r="DD660" s="4"/>
      <c r="DM660" s="4"/>
      <c r="DV660" s="4"/>
      <c r="EE660" s="4"/>
      <c r="EN660" s="4"/>
      <c r="EW660" s="4"/>
      <c r="FF660" s="4"/>
      <c r="FO660" s="4"/>
      <c r="FX660" s="4"/>
      <c r="GG660" s="4"/>
      <c r="GP660" s="4"/>
      <c r="GY660" s="4"/>
      <c r="HH660" s="4"/>
    </row>
    <row r="661" spans="1:216 1092:1108" s="3" customFormat="1" ht="15.75" customHeight="1">
      <c r="A661" s="5" t="s">
        <v>856</v>
      </c>
      <c r="B661" s="63" t="s">
        <v>4007</v>
      </c>
      <c r="C661" s="63"/>
      <c r="D661" s="398">
        <f>'Punten per wedstrijd'!D955</f>
        <v>0</v>
      </c>
      <c r="E661" s="312" t="s">
        <v>856</v>
      </c>
      <c r="F661" s="63" t="s">
        <v>153</v>
      </c>
      <c r="G661" s="63"/>
      <c r="H661" s="398">
        <f>'Punten per wedstrijd'!D149</f>
        <v>234.19999999999993</v>
      </c>
      <c r="I661" s="312" t="s">
        <v>856</v>
      </c>
      <c r="J661" s="63" t="s">
        <v>4007</v>
      </c>
      <c r="K661" s="63"/>
      <c r="L661" s="398">
        <f>'Punten per wedstrijd'!D455</f>
        <v>0</v>
      </c>
      <c r="M661" s="312" t="s">
        <v>856</v>
      </c>
      <c r="N661" s="63" t="s">
        <v>4007</v>
      </c>
      <c r="O661" s="63"/>
      <c r="P661" s="398">
        <f>'Punten per wedstrijd'!D705</f>
        <v>0</v>
      </c>
      <c r="Q661" s="312" t="s">
        <v>856</v>
      </c>
      <c r="R661" s="63" t="s">
        <v>4007</v>
      </c>
      <c r="S661" s="312"/>
      <c r="T661" s="398">
        <f>'Punten per wedstrijd'!D830</f>
        <v>0</v>
      </c>
      <c r="U661" s="312" t="s">
        <v>856</v>
      </c>
      <c r="V661" s="63" t="s">
        <v>4007</v>
      </c>
      <c r="W661" s="63"/>
      <c r="X661" s="398">
        <f>'Punten per wedstrijd'!D80</f>
        <v>0</v>
      </c>
      <c r="Y661" s="312" t="s">
        <v>856</v>
      </c>
      <c r="Z661" s="63" t="s">
        <v>4007</v>
      </c>
      <c r="AA661" s="63"/>
      <c r="AB661" s="398">
        <f>'Punten per wedstrijd'!D330</f>
        <v>0</v>
      </c>
      <c r="AC661" s="312" t="s">
        <v>856</v>
      </c>
      <c r="AD661" s="63" t="s">
        <v>4025</v>
      </c>
      <c r="AE661" s="63"/>
      <c r="AF661" s="398">
        <f>'Punten per wedstrijd'!D563</f>
        <v>8.3999999999999986</v>
      </c>
      <c r="AN661" s="10"/>
      <c r="AO661" s="5"/>
      <c r="AR661" s="10"/>
      <c r="AS661" s="4"/>
      <c r="AT661" s="5"/>
      <c r="AW661" s="10"/>
      <c r="AX661" s="5"/>
      <c r="BA661" s="10"/>
      <c r="BB661" s="4"/>
      <c r="BK661" s="4"/>
      <c r="BT661" s="4"/>
      <c r="CC661" s="4"/>
      <c r="CL661" s="4"/>
      <c r="CU661" s="4"/>
      <c r="DD661" s="4"/>
      <c r="DM661" s="4"/>
      <c r="DV661" s="4"/>
      <c r="EE661" s="4"/>
      <c r="EN661" s="4"/>
      <c r="EW661" s="4"/>
      <c r="FF661" s="4"/>
      <c r="FO661" s="4"/>
      <c r="FX661" s="4"/>
      <c r="GG661" s="4"/>
      <c r="GP661" s="4"/>
      <c r="GY661" s="4"/>
      <c r="HH661" s="4"/>
      <c r="APP661" s="63"/>
    </row>
    <row r="662" spans="1:216 1092:1108" s="3" customFormat="1" ht="15.75" customHeight="1">
      <c r="A662" s="5" t="s">
        <v>857</v>
      </c>
      <c r="B662" s="63" t="s">
        <v>4033</v>
      </c>
      <c r="C662" s="63"/>
      <c r="D662" s="398">
        <f>'Punten per wedstrijd'!D956</f>
        <v>0</v>
      </c>
      <c r="E662" s="312" t="s">
        <v>857</v>
      </c>
      <c r="F662" s="63" t="s">
        <v>4010</v>
      </c>
      <c r="G662" s="63"/>
      <c r="H662" s="398">
        <f>'Punten per wedstrijd'!D176</f>
        <v>227.1</v>
      </c>
      <c r="I662" s="312" t="s">
        <v>857</v>
      </c>
      <c r="J662" s="63" t="s">
        <v>4033</v>
      </c>
      <c r="K662" s="63"/>
      <c r="L662" s="398">
        <f>'Punten per wedstrijd'!D456</f>
        <v>0</v>
      </c>
      <c r="M662" s="312" t="s">
        <v>857</v>
      </c>
      <c r="N662" s="63" t="s">
        <v>4033</v>
      </c>
      <c r="O662" s="63"/>
      <c r="P662" s="398">
        <f>'Punten per wedstrijd'!D706</f>
        <v>0</v>
      </c>
      <c r="Q662" s="312" t="s">
        <v>857</v>
      </c>
      <c r="R662" s="63" t="s">
        <v>4033</v>
      </c>
      <c r="S662" s="312"/>
      <c r="T662" s="398">
        <f>'Punten per wedstrijd'!D831</f>
        <v>0</v>
      </c>
      <c r="U662" s="312" t="s">
        <v>857</v>
      </c>
      <c r="V662" s="63" t="s">
        <v>4033</v>
      </c>
      <c r="W662" s="63"/>
      <c r="X662" s="398">
        <f>'Punten per wedstrijd'!D81</f>
        <v>0</v>
      </c>
      <c r="Y662" s="312" t="s">
        <v>857</v>
      </c>
      <c r="Z662" s="63" t="s">
        <v>4033</v>
      </c>
      <c r="AA662" s="63"/>
      <c r="AB662" s="398">
        <f>'Punten per wedstrijd'!D331</f>
        <v>0</v>
      </c>
      <c r="AC662" s="312" t="s">
        <v>857</v>
      </c>
      <c r="AD662" s="273" t="s">
        <v>1902</v>
      </c>
      <c r="AE662" s="63"/>
      <c r="AF662" s="398">
        <f>'Punten per wedstrijd'!D565</f>
        <v>8.3999999999999986</v>
      </c>
      <c r="AN662" s="10"/>
      <c r="AO662" s="5"/>
      <c r="AR662" s="10"/>
      <c r="AS662" s="4"/>
      <c r="AT662" s="5"/>
      <c r="AW662" s="10"/>
      <c r="AX662" s="5"/>
      <c r="BA662" s="10"/>
      <c r="BB662" s="4"/>
      <c r="BK662" s="4"/>
      <c r="BT662" s="4"/>
      <c r="CC662" s="4"/>
      <c r="CL662" s="4"/>
      <c r="CU662" s="4"/>
      <c r="DD662" s="4"/>
      <c r="DM662" s="4"/>
      <c r="DV662" s="4"/>
      <c r="EE662" s="4"/>
      <c r="EN662" s="4"/>
      <c r="EW662" s="4"/>
      <c r="FF662" s="4"/>
      <c r="FO662" s="4"/>
      <c r="FX662" s="4"/>
      <c r="GG662" s="4"/>
      <c r="GP662" s="4"/>
      <c r="GY662" s="4"/>
      <c r="HH662" s="4"/>
      <c r="APP662" s="63"/>
    </row>
    <row r="663" spans="1:216 1092:1108" s="3" customFormat="1" ht="15.75" customHeight="1">
      <c r="A663" s="5" t="s">
        <v>858</v>
      </c>
      <c r="B663" s="63" t="s">
        <v>154</v>
      </c>
      <c r="C663" s="63"/>
      <c r="D663" s="398">
        <f>'Punten per wedstrijd'!D957</f>
        <v>0</v>
      </c>
      <c r="E663" s="312" t="s">
        <v>858</v>
      </c>
      <c r="F663" s="63" t="s">
        <v>747</v>
      </c>
      <c r="G663" s="63"/>
      <c r="H663" s="398">
        <f>'Punten per wedstrijd'!D228</f>
        <v>221.39999999999998</v>
      </c>
      <c r="I663" s="312" t="s">
        <v>858</v>
      </c>
      <c r="J663" s="63" t="s">
        <v>154</v>
      </c>
      <c r="K663" s="63"/>
      <c r="L663" s="398">
        <f>'Punten per wedstrijd'!D457</f>
        <v>0</v>
      </c>
      <c r="M663" s="312" t="s">
        <v>858</v>
      </c>
      <c r="N663" s="63" t="s">
        <v>154</v>
      </c>
      <c r="O663" s="63"/>
      <c r="P663" s="398">
        <f>'Punten per wedstrijd'!D707</f>
        <v>0</v>
      </c>
      <c r="Q663" s="312" t="s">
        <v>858</v>
      </c>
      <c r="R663" s="63" t="s">
        <v>154</v>
      </c>
      <c r="S663" s="312"/>
      <c r="T663" s="398">
        <f>'Punten per wedstrijd'!D832</f>
        <v>0</v>
      </c>
      <c r="U663" s="312" t="s">
        <v>858</v>
      </c>
      <c r="V663" s="63" t="s">
        <v>154</v>
      </c>
      <c r="W663" s="63"/>
      <c r="X663" s="398">
        <f>'Punten per wedstrijd'!D82</f>
        <v>0</v>
      </c>
      <c r="Y663" s="312" t="s">
        <v>858</v>
      </c>
      <c r="Z663" s="63" t="s">
        <v>154</v>
      </c>
      <c r="AA663" s="63"/>
      <c r="AB663" s="398">
        <f>'Punten per wedstrijd'!D332</f>
        <v>0</v>
      </c>
      <c r="AC663" s="312" t="s">
        <v>858</v>
      </c>
      <c r="AD663" s="28" t="s">
        <v>142</v>
      </c>
      <c r="AE663" s="63"/>
      <c r="AF663" s="398">
        <f>'Punten per wedstrijd'!D586</f>
        <v>8.3999999999999986</v>
      </c>
      <c r="AN663" s="10"/>
      <c r="AO663" s="5"/>
      <c r="AR663" s="10"/>
      <c r="AS663" s="4"/>
      <c r="AT663" s="5"/>
      <c r="AW663" s="10"/>
      <c r="AX663" s="5"/>
      <c r="BA663" s="10"/>
      <c r="BB663" s="4"/>
      <c r="BK663" s="4"/>
      <c r="BT663" s="4"/>
      <c r="CC663" s="4"/>
      <c r="CL663" s="4"/>
      <c r="CU663" s="4"/>
      <c r="DD663" s="4"/>
      <c r="DM663" s="4"/>
      <c r="DV663" s="4"/>
      <c r="EE663" s="4"/>
      <c r="EN663" s="4"/>
      <c r="EW663" s="4"/>
      <c r="FF663" s="4"/>
      <c r="FO663" s="4"/>
      <c r="FX663" s="4"/>
      <c r="GG663" s="4"/>
      <c r="GP663" s="4"/>
      <c r="GY663" s="4"/>
      <c r="HH663" s="4"/>
    </row>
    <row r="664" spans="1:216 1092:1108" s="3" customFormat="1" ht="15.75" customHeight="1">
      <c r="A664" s="5" t="s">
        <v>859</v>
      </c>
      <c r="B664" s="63" t="s">
        <v>2557</v>
      </c>
      <c r="C664" s="63"/>
      <c r="D664" s="398">
        <f>'Punten per wedstrijd'!D958</f>
        <v>0</v>
      </c>
      <c r="E664" s="312" t="s">
        <v>859</v>
      </c>
      <c r="F664" s="218" t="s">
        <v>1559</v>
      </c>
      <c r="G664" s="63"/>
      <c r="H664" s="398">
        <f>'Punten per wedstrijd'!D141</f>
        <v>220.85000000000002</v>
      </c>
      <c r="I664" s="312" t="s">
        <v>859</v>
      </c>
      <c r="J664" s="63" t="s">
        <v>2557</v>
      </c>
      <c r="K664" s="63"/>
      <c r="L664" s="398">
        <f>'Punten per wedstrijd'!D458</f>
        <v>0</v>
      </c>
      <c r="M664" s="312" t="s">
        <v>859</v>
      </c>
      <c r="N664" s="63" t="s">
        <v>2557</v>
      </c>
      <c r="O664" s="63"/>
      <c r="P664" s="398">
        <f>'Punten per wedstrijd'!D708</f>
        <v>0</v>
      </c>
      <c r="Q664" s="312" t="s">
        <v>859</v>
      </c>
      <c r="R664" s="63" t="s">
        <v>2557</v>
      </c>
      <c r="S664" s="312"/>
      <c r="T664" s="398">
        <f>'Punten per wedstrijd'!D833</f>
        <v>0</v>
      </c>
      <c r="U664" s="312" t="s">
        <v>859</v>
      </c>
      <c r="V664" s="63" t="s">
        <v>2557</v>
      </c>
      <c r="W664" s="63"/>
      <c r="X664" s="398">
        <f>'Punten per wedstrijd'!D83</f>
        <v>0</v>
      </c>
      <c r="Y664" s="312" t="s">
        <v>859</v>
      </c>
      <c r="Z664" s="63" t="s">
        <v>2557</v>
      </c>
      <c r="AA664" s="63"/>
      <c r="AB664" s="398">
        <f>'Punten per wedstrijd'!D333</f>
        <v>0</v>
      </c>
      <c r="AC664" s="312" t="s">
        <v>859</v>
      </c>
      <c r="AD664" s="63" t="s">
        <v>4009</v>
      </c>
      <c r="AE664" s="63"/>
      <c r="AF664" s="398">
        <f>'Punten per wedstrijd'!D615</f>
        <v>8.3999999999999986</v>
      </c>
      <c r="AN664" s="10"/>
      <c r="AO664" s="5"/>
      <c r="AR664" s="10"/>
      <c r="AS664" s="4"/>
      <c r="AT664" s="5"/>
      <c r="AW664" s="10"/>
      <c r="AX664" s="5"/>
      <c r="BA664" s="10"/>
      <c r="BB664" s="4"/>
      <c r="BK664" s="4"/>
      <c r="BT664" s="4"/>
      <c r="CC664" s="4"/>
      <c r="CL664" s="4"/>
      <c r="CU664" s="4"/>
      <c r="DD664" s="4"/>
      <c r="DM664" s="4"/>
      <c r="DV664" s="4"/>
      <c r="EE664" s="4"/>
      <c r="EN664" s="4"/>
      <c r="EW664" s="4"/>
      <c r="FF664" s="4"/>
      <c r="FO664" s="4"/>
      <c r="FX664" s="4"/>
      <c r="GG664" s="4"/>
      <c r="GP664" s="4"/>
      <c r="GY664" s="4"/>
      <c r="HH664" s="4"/>
    </row>
    <row r="665" spans="1:216 1092:1108" s="3" customFormat="1" ht="15.75" customHeight="1">
      <c r="A665" s="5" t="s">
        <v>860</v>
      </c>
      <c r="B665" s="63" t="s">
        <v>721</v>
      </c>
      <c r="C665" s="63"/>
      <c r="D665" s="398">
        <f>'Punten per wedstrijd'!D959</f>
        <v>0</v>
      </c>
      <c r="E665" s="312" t="s">
        <v>860</v>
      </c>
      <c r="F665" s="273" t="s">
        <v>37</v>
      </c>
      <c r="G665" s="63"/>
      <c r="H665" s="398">
        <f>'Punten per wedstrijd'!D232</f>
        <v>219.9</v>
      </c>
      <c r="I665" s="312" t="s">
        <v>860</v>
      </c>
      <c r="J665" s="63" t="s">
        <v>721</v>
      </c>
      <c r="K665" s="63"/>
      <c r="L665" s="398">
        <f>'Punten per wedstrijd'!D459</f>
        <v>0</v>
      </c>
      <c r="M665" s="312" t="s">
        <v>860</v>
      </c>
      <c r="N665" s="63" t="s">
        <v>721</v>
      </c>
      <c r="O665" s="63"/>
      <c r="P665" s="398">
        <f>'Punten per wedstrijd'!D709</f>
        <v>0</v>
      </c>
      <c r="Q665" s="312" t="s">
        <v>860</v>
      </c>
      <c r="R665" s="63" t="s">
        <v>721</v>
      </c>
      <c r="S665" s="312"/>
      <c r="T665" s="398">
        <f>'Punten per wedstrijd'!D834</f>
        <v>0</v>
      </c>
      <c r="U665" s="312" t="s">
        <v>860</v>
      </c>
      <c r="V665" s="63" t="s">
        <v>721</v>
      </c>
      <c r="W665" s="63"/>
      <c r="X665" s="398">
        <f>'Punten per wedstrijd'!D84</f>
        <v>0</v>
      </c>
      <c r="Y665" s="312" t="s">
        <v>860</v>
      </c>
      <c r="Z665" s="63" t="s">
        <v>721</v>
      </c>
      <c r="AA665" s="63"/>
      <c r="AB665" s="398">
        <f>'Punten per wedstrijd'!D334</f>
        <v>0</v>
      </c>
      <c r="AC665" s="312" t="s">
        <v>860</v>
      </c>
      <c r="AD665" s="63" t="s">
        <v>4008</v>
      </c>
      <c r="AE665" s="63"/>
      <c r="AF665" s="398">
        <f>'Punten per wedstrijd'!D622</f>
        <v>8.3999999999999986</v>
      </c>
      <c r="AN665" s="10"/>
      <c r="AO665" s="5"/>
      <c r="AR665" s="10"/>
      <c r="AS665" s="4"/>
      <c r="AT665" s="5"/>
      <c r="AW665" s="10"/>
      <c r="AX665" s="5"/>
      <c r="BA665" s="10"/>
      <c r="BB665" s="4"/>
      <c r="BK665" s="4"/>
      <c r="BT665" s="4"/>
      <c r="CC665" s="4"/>
      <c r="CL665" s="4"/>
      <c r="CU665" s="4"/>
      <c r="DD665" s="4"/>
      <c r="DM665" s="4"/>
      <c r="DV665" s="4"/>
      <c r="EE665" s="4"/>
      <c r="EN665" s="4"/>
      <c r="EW665" s="4"/>
      <c r="FF665" s="4"/>
      <c r="FO665" s="4"/>
      <c r="FX665" s="4"/>
      <c r="GG665" s="4"/>
      <c r="GP665" s="4"/>
      <c r="GY665" s="4"/>
      <c r="HH665" s="4"/>
    </row>
    <row r="666" spans="1:216 1092:1108" s="3" customFormat="1" ht="15.75" customHeight="1">
      <c r="A666" s="312" t="s">
        <v>861</v>
      </c>
      <c r="B666" s="63" t="s">
        <v>4022</v>
      </c>
      <c r="C666" s="63"/>
      <c r="D666" s="398">
        <f>'Punten per wedstrijd'!D960</f>
        <v>0</v>
      </c>
      <c r="E666" s="312" t="s">
        <v>861</v>
      </c>
      <c r="F666" s="63" t="s">
        <v>2545</v>
      </c>
      <c r="G666" s="63"/>
      <c r="H666" s="398">
        <f>'Punten per wedstrijd'!D202</f>
        <v>215.6</v>
      </c>
      <c r="I666" s="312" t="s">
        <v>861</v>
      </c>
      <c r="J666" s="63" t="s">
        <v>4022</v>
      </c>
      <c r="K666" s="63"/>
      <c r="L666" s="398">
        <f>'Punten per wedstrijd'!D460</f>
        <v>0</v>
      </c>
      <c r="M666" s="312" t="s">
        <v>861</v>
      </c>
      <c r="N666" s="63" t="s">
        <v>4022</v>
      </c>
      <c r="O666" s="63"/>
      <c r="P666" s="398">
        <f>'Punten per wedstrijd'!D710</f>
        <v>0</v>
      </c>
      <c r="Q666" s="312" t="s">
        <v>861</v>
      </c>
      <c r="R666" s="63" t="s">
        <v>4022</v>
      </c>
      <c r="S666" s="312"/>
      <c r="T666" s="398">
        <f>'Punten per wedstrijd'!D835</f>
        <v>0</v>
      </c>
      <c r="U666" s="312" t="s">
        <v>861</v>
      </c>
      <c r="V666" s="63" t="s">
        <v>4022</v>
      </c>
      <c r="W666" s="63"/>
      <c r="X666" s="398">
        <f>'Punten per wedstrijd'!D85</f>
        <v>0</v>
      </c>
      <c r="Y666" s="312" t="s">
        <v>861</v>
      </c>
      <c r="Z666" s="63" t="s">
        <v>4022</v>
      </c>
      <c r="AA666" s="63"/>
      <c r="AB666" s="398">
        <f>'Punten per wedstrijd'!D335</f>
        <v>0</v>
      </c>
      <c r="AC666" s="312" t="s">
        <v>861</v>
      </c>
      <c r="AD666" s="218" t="s">
        <v>1561</v>
      </c>
      <c r="AE666" s="63"/>
      <c r="AF666" s="398">
        <f>'Punten per wedstrijd'!D534</f>
        <v>7.8000000000000007</v>
      </c>
      <c r="AN666" s="10"/>
      <c r="AO666" s="5"/>
      <c r="AR666" s="10"/>
      <c r="AS666" s="4"/>
      <c r="AT666" s="5"/>
      <c r="AW666" s="10"/>
      <c r="AX666" s="5"/>
      <c r="BA666" s="10"/>
      <c r="BB666" s="4"/>
      <c r="BK666" s="4"/>
      <c r="BT666" s="4"/>
      <c r="CC666" s="4"/>
      <c r="CL666" s="4"/>
      <c r="CU666" s="4"/>
      <c r="DD666" s="4"/>
      <c r="DM666" s="4"/>
      <c r="DV666" s="4"/>
      <c r="EE666" s="4"/>
      <c r="EN666" s="4"/>
      <c r="EW666" s="4"/>
      <c r="FF666" s="4"/>
      <c r="FO666" s="4"/>
      <c r="FX666" s="4"/>
      <c r="GG666" s="4"/>
      <c r="GP666" s="4"/>
      <c r="GY666" s="4"/>
      <c r="HH666" s="4"/>
    </row>
    <row r="667" spans="1:216 1092:1108" s="3" customFormat="1" ht="15.75" customHeight="1">
      <c r="A667" s="312" t="s">
        <v>862</v>
      </c>
      <c r="B667" s="28" t="s">
        <v>142</v>
      </c>
      <c r="C667" s="63"/>
      <c r="D667" s="398">
        <f>'Punten per wedstrijd'!D961</f>
        <v>0</v>
      </c>
      <c r="E667" s="312" t="s">
        <v>862</v>
      </c>
      <c r="F667" s="63" t="s">
        <v>695</v>
      </c>
      <c r="G667" s="63"/>
      <c r="H667" s="398">
        <f>'Punten per wedstrijd'!D212</f>
        <v>215.5</v>
      </c>
      <c r="I667" s="312" t="s">
        <v>862</v>
      </c>
      <c r="J667" s="28" t="s">
        <v>142</v>
      </c>
      <c r="K667" s="63"/>
      <c r="L667" s="398">
        <f>'Punten per wedstrijd'!D461</f>
        <v>0</v>
      </c>
      <c r="M667" s="312" t="s">
        <v>862</v>
      </c>
      <c r="N667" s="28" t="s">
        <v>142</v>
      </c>
      <c r="O667" s="63"/>
      <c r="P667" s="398">
        <f>'Punten per wedstrijd'!D711</f>
        <v>0</v>
      </c>
      <c r="Q667" s="312" t="s">
        <v>862</v>
      </c>
      <c r="R667" s="28" t="s">
        <v>142</v>
      </c>
      <c r="S667" s="312"/>
      <c r="T667" s="398">
        <f>'Punten per wedstrijd'!D836</f>
        <v>0</v>
      </c>
      <c r="U667" s="312" t="s">
        <v>862</v>
      </c>
      <c r="V667" s="28" t="s">
        <v>142</v>
      </c>
      <c r="W667" s="63"/>
      <c r="X667" s="398">
        <f>'Punten per wedstrijd'!D86</f>
        <v>0</v>
      </c>
      <c r="Y667" s="312" t="s">
        <v>862</v>
      </c>
      <c r="Z667" s="28" t="s">
        <v>142</v>
      </c>
      <c r="AA667" s="63"/>
      <c r="AB667" s="398">
        <f>'Punten per wedstrijd'!D336</f>
        <v>0</v>
      </c>
      <c r="AC667" s="312" t="s">
        <v>862</v>
      </c>
      <c r="AD667" s="63" t="s">
        <v>2567</v>
      </c>
      <c r="AE667" s="63"/>
      <c r="AF667" s="398">
        <f>'Punten per wedstrijd'!D548</f>
        <v>7.8000000000000007</v>
      </c>
      <c r="AN667" s="10"/>
      <c r="AO667" s="5"/>
      <c r="AR667" s="10"/>
      <c r="AS667" s="4"/>
      <c r="AT667" s="5"/>
      <c r="AW667" s="10"/>
      <c r="AX667" s="5"/>
      <c r="BA667" s="10"/>
      <c r="BB667" s="4"/>
      <c r="BK667" s="4"/>
      <c r="BT667" s="4"/>
      <c r="CC667" s="4"/>
      <c r="CL667" s="4"/>
      <c r="CU667" s="4"/>
      <c r="DD667" s="4"/>
      <c r="DM667" s="4"/>
      <c r="DV667" s="4"/>
      <c r="EE667" s="4"/>
      <c r="EN667" s="4"/>
      <c r="EW667" s="4"/>
      <c r="FF667" s="4"/>
      <c r="FO667" s="4"/>
      <c r="FX667" s="4"/>
      <c r="GG667" s="4"/>
      <c r="GP667" s="4"/>
      <c r="GY667" s="4"/>
      <c r="HH667" s="4"/>
    </row>
    <row r="668" spans="1:216 1092:1108" s="3" customFormat="1" ht="15.75" customHeight="1">
      <c r="A668" s="312" t="s">
        <v>863</v>
      </c>
      <c r="B668" s="63" t="s">
        <v>695</v>
      </c>
      <c r="C668" s="63"/>
      <c r="D668" s="398">
        <f>'Punten per wedstrijd'!D962</f>
        <v>0</v>
      </c>
      <c r="E668" s="312" t="s">
        <v>863</v>
      </c>
      <c r="F668" s="63" t="s">
        <v>4018</v>
      </c>
      <c r="G668" s="63"/>
      <c r="H668" s="398">
        <f>'Punten per wedstrijd'!D172</f>
        <v>211.7</v>
      </c>
      <c r="I668" s="312" t="s">
        <v>863</v>
      </c>
      <c r="J668" s="63" t="s">
        <v>695</v>
      </c>
      <c r="K668" s="63"/>
      <c r="L668" s="398">
        <f>'Punten per wedstrijd'!D462</f>
        <v>0</v>
      </c>
      <c r="M668" s="312" t="s">
        <v>863</v>
      </c>
      <c r="N668" s="63" t="s">
        <v>695</v>
      </c>
      <c r="O668" s="63"/>
      <c r="P668" s="398">
        <f>'Punten per wedstrijd'!D712</f>
        <v>0</v>
      </c>
      <c r="Q668" s="312" t="s">
        <v>863</v>
      </c>
      <c r="R668" s="63" t="s">
        <v>695</v>
      </c>
      <c r="S668" s="312"/>
      <c r="T668" s="398">
        <f>'Punten per wedstrijd'!D837</f>
        <v>0</v>
      </c>
      <c r="U668" s="312" t="s">
        <v>863</v>
      </c>
      <c r="V668" s="63" t="s">
        <v>695</v>
      </c>
      <c r="W668" s="63"/>
      <c r="X668" s="398">
        <f>'Punten per wedstrijd'!D87</f>
        <v>0</v>
      </c>
      <c r="Y668" s="312" t="s">
        <v>863</v>
      </c>
      <c r="Z668" s="63" t="s">
        <v>695</v>
      </c>
      <c r="AA668" s="63"/>
      <c r="AB668" s="398">
        <f>'Punten per wedstrijd'!D337</f>
        <v>0</v>
      </c>
      <c r="AC668" s="312" t="s">
        <v>863</v>
      </c>
      <c r="AD668" s="273" t="s">
        <v>1905</v>
      </c>
      <c r="AE668" s="63"/>
      <c r="AF668" s="398">
        <f>'Punten per wedstrijd'!D613</f>
        <v>7.8000000000000007</v>
      </c>
      <c r="AN668" s="10"/>
      <c r="AO668" s="5"/>
      <c r="AR668" s="10"/>
      <c r="AS668" s="4"/>
      <c r="AT668" s="5"/>
      <c r="AW668" s="10"/>
      <c r="AX668" s="5"/>
      <c r="BA668" s="10"/>
      <c r="BB668" s="4"/>
      <c r="BK668" s="4"/>
      <c r="BT668" s="4"/>
      <c r="CC668" s="4"/>
      <c r="CL668" s="4"/>
      <c r="CU668" s="4"/>
      <c r="DD668" s="4"/>
      <c r="DM668" s="4"/>
      <c r="DV668" s="4"/>
      <c r="EE668" s="4"/>
      <c r="EN668" s="4"/>
      <c r="EW668" s="4"/>
      <c r="FF668" s="4"/>
      <c r="FO668" s="4"/>
      <c r="FX668" s="4"/>
      <c r="GG668" s="4"/>
      <c r="GP668" s="4"/>
      <c r="GY668" s="4"/>
      <c r="HH668" s="4"/>
    </row>
    <row r="669" spans="1:216 1092:1108" s="3" customFormat="1" ht="15.75" customHeight="1">
      <c r="A669" s="312" t="s">
        <v>864</v>
      </c>
      <c r="B669" s="218" t="s">
        <v>1566</v>
      </c>
      <c r="C669" s="63"/>
      <c r="D669" s="398">
        <f>'Punten per wedstrijd'!D963</f>
        <v>0</v>
      </c>
      <c r="E669" s="312" t="s">
        <v>864</v>
      </c>
      <c r="F669" s="63" t="s">
        <v>2548</v>
      </c>
      <c r="G669" s="63"/>
      <c r="H669" s="398">
        <f>'Punten per wedstrijd'!D171</f>
        <v>208.3</v>
      </c>
      <c r="I669" s="312" t="s">
        <v>864</v>
      </c>
      <c r="J669" s="218" t="s">
        <v>1566</v>
      </c>
      <c r="K669" s="63"/>
      <c r="L669" s="398">
        <f>'Punten per wedstrijd'!D463</f>
        <v>0</v>
      </c>
      <c r="M669" s="312" t="s">
        <v>864</v>
      </c>
      <c r="N669" s="218" t="s">
        <v>1566</v>
      </c>
      <c r="O669" s="63"/>
      <c r="P669" s="398">
        <f>'Punten per wedstrijd'!D713</f>
        <v>0</v>
      </c>
      <c r="Q669" s="312" t="s">
        <v>864</v>
      </c>
      <c r="R669" s="218" t="s">
        <v>1566</v>
      </c>
      <c r="S669" s="312"/>
      <c r="T669" s="398">
        <f>'Punten per wedstrijd'!D838</f>
        <v>0</v>
      </c>
      <c r="U669" s="312" t="s">
        <v>864</v>
      </c>
      <c r="V669" s="218" t="s">
        <v>1566</v>
      </c>
      <c r="W669" s="63"/>
      <c r="X669" s="398">
        <f>'Punten per wedstrijd'!D88</f>
        <v>0</v>
      </c>
      <c r="Y669" s="312" t="s">
        <v>864</v>
      </c>
      <c r="Z669" s="218" t="s">
        <v>1566</v>
      </c>
      <c r="AA669" s="63"/>
      <c r="AB669" s="398">
        <f>'Punten per wedstrijd'!D338</f>
        <v>0</v>
      </c>
      <c r="AC669" s="312" t="s">
        <v>864</v>
      </c>
      <c r="AD669" s="273" t="s">
        <v>1890</v>
      </c>
      <c r="AE669" s="63"/>
      <c r="AF669" s="398">
        <f>'Punten per wedstrijd'!D506</f>
        <v>7.5</v>
      </c>
      <c r="AN669" s="10"/>
      <c r="AO669" s="5"/>
      <c r="AR669" s="10"/>
      <c r="AS669" s="4"/>
      <c r="AT669" s="5"/>
      <c r="AW669" s="10"/>
      <c r="AX669" s="5"/>
      <c r="BA669" s="10"/>
      <c r="BB669" s="4"/>
      <c r="BK669" s="4"/>
      <c r="BT669" s="4"/>
      <c r="CC669" s="4"/>
      <c r="CL669" s="4"/>
      <c r="CU669" s="4"/>
      <c r="DD669" s="4"/>
      <c r="DM669" s="4"/>
      <c r="DV669" s="4"/>
      <c r="EE669" s="4"/>
      <c r="EN669" s="4"/>
      <c r="EW669" s="4"/>
      <c r="FF669" s="4"/>
      <c r="FO669" s="4"/>
      <c r="FX669" s="4"/>
      <c r="GG669" s="4"/>
      <c r="GP669" s="4"/>
      <c r="GY669" s="4"/>
      <c r="HH669" s="4"/>
    </row>
    <row r="670" spans="1:216 1092:1108" s="3" customFormat="1" ht="15.75" customHeight="1">
      <c r="A670" s="312" t="s">
        <v>865</v>
      </c>
      <c r="B670" s="63" t="s">
        <v>2566</v>
      </c>
      <c r="C670" s="63"/>
      <c r="D670" s="398">
        <f>'Punten per wedstrijd'!D964</f>
        <v>0</v>
      </c>
      <c r="E670" s="312" t="s">
        <v>865</v>
      </c>
      <c r="F670" s="273" t="s">
        <v>1927</v>
      </c>
      <c r="G670" s="63"/>
      <c r="H670" s="398">
        <f>'Punten per wedstrijd'!D145</f>
        <v>203.49999999999997</v>
      </c>
      <c r="I670" s="312" t="s">
        <v>865</v>
      </c>
      <c r="J670" s="63" t="s">
        <v>2566</v>
      </c>
      <c r="K670" s="63"/>
      <c r="L670" s="398">
        <f>'Punten per wedstrijd'!D464</f>
        <v>0</v>
      </c>
      <c r="M670" s="312" t="s">
        <v>865</v>
      </c>
      <c r="N670" s="63" t="s">
        <v>2566</v>
      </c>
      <c r="O670" s="63"/>
      <c r="P670" s="398">
        <f>'Punten per wedstrijd'!D714</f>
        <v>0</v>
      </c>
      <c r="Q670" s="312" t="s">
        <v>865</v>
      </c>
      <c r="R670" s="63" t="s">
        <v>2566</v>
      </c>
      <c r="S670" s="312"/>
      <c r="T670" s="398">
        <f>'Punten per wedstrijd'!D839</f>
        <v>0</v>
      </c>
      <c r="U670" s="312" t="s">
        <v>865</v>
      </c>
      <c r="V670" s="63" t="s">
        <v>2566</v>
      </c>
      <c r="W670" s="63"/>
      <c r="X670" s="398">
        <f>'Punten per wedstrijd'!D89</f>
        <v>0</v>
      </c>
      <c r="Y670" s="312" t="s">
        <v>865</v>
      </c>
      <c r="Z670" s="63" t="s">
        <v>2566</v>
      </c>
      <c r="AA670" s="63"/>
      <c r="AB670" s="398">
        <f>'Punten per wedstrijd'!D339</f>
        <v>0</v>
      </c>
      <c r="AC670" s="312" t="s">
        <v>865</v>
      </c>
      <c r="AD670" s="63" t="s">
        <v>706</v>
      </c>
      <c r="AE670" s="63"/>
      <c r="AF670" s="398">
        <f>'Punten per wedstrijd'!D593</f>
        <v>7.1999999999999993</v>
      </c>
      <c r="AN670" s="10"/>
      <c r="AO670" s="5"/>
      <c r="AR670" s="10"/>
      <c r="AS670" s="4"/>
      <c r="AT670" s="5"/>
      <c r="AW670" s="10"/>
      <c r="AX670" s="5"/>
      <c r="BA670" s="10"/>
      <c r="BB670" s="4"/>
      <c r="BK670" s="4"/>
      <c r="BT670" s="4"/>
      <c r="CC670" s="4"/>
      <c r="CL670" s="4"/>
      <c r="CU670" s="4"/>
      <c r="DD670" s="4"/>
      <c r="DM670" s="4"/>
      <c r="DV670" s="4"/>
      <c r="EE670" s="4"/>
      <c r="EN670" s="4"/>
      <c r="EW670" s="4"/>
      <c r="FF670" s="4"/>
      <c r="FO670" s="4"/>
      <c r="FX670" s="4"/>
      <c r="GG670" s="4"/>
      <c r="GP670" s="4"/>
      <c r="GY670" s="4"/>
      <c r="HH670" s="4"/>
    </row>
    <row r="671" spans="1:216 1092:1108" s="3" customFormat="1" ht="15.75" customHeight="1">
      <c r="A671" s="312" t="s">
        <v>866</v>
      </c>
      <c r="B671" s="63" t="s">
        <v>736</v>
      </c>
      <c r="C671" s="63"/>
      <c r="D671" s="398">
        <f>'Punten per wedstrijd'!D965</f>
        <v>0</v>
      </c>
      <c r="E671" s="312" t="s">
        <v>866</v>
      </c>
      <c r="F671" s="63" t="s">
        <v>180</v>
      </c>
      <c r="G671" s="63"/>
      <c r="H671" s="398">
        <f>'Punten per wedstrijd'!D239</f>
        <v>203.2</v>
      </c>
      <c r="I671" s="312" t="s">
        <v>866</v>
      </c>
      <c r="J671" s="63" t="s">
        <v>736</v>
      </c>
      <c r="K671" s="63"/>
      <c r="L671" s="398">
        <f>'Punten per wedstrijd'!D465</f>
        <v>0</v>
      </c>
      <c r="M671" s="312" t="s">
        <v>866</v>
      </c>
      <c r="N671" s="63" t="s">
        <v>736</v>
      </c>
      <c r="O671" s="63"/>
      <c r="P671" s="398">
        <f>'Punten per wedstrijd'!D715</f>
        <v>0</v>
      </c>
      <c r="Q671" s="312" t="s">
        <v>866</v>
      </c>
      <c r="R671" s="63" t="s">
        <v>736</v>
      </c>
      <c r="S671" s="312"/>
      <c r="T671" s="398">
        <f>'Punten per wedstrijd'!D840</f>
        <v>0</v>
      </c>
      <c r="U671" s="312" t="s">
        <v>866</v>
      </c>
      <c r="V671" s="63" t="s">
        <v>736</v>
      </c>
      <c r="W671" s="63"/>
      <c r="X671" s="398">
        <f>'Punten per wedstrijd'!D90</f>
        <v>0</v>
      </c>
      <c r="Y671" s="312" t="s">
        <v>866</v>
      </c>
      <c r="Z671" s="63" t="s">
        <v>736</v>
      </c>
      <c r="AA671" s="63"/>
      <c r="AB671" s="398">
        <f>'Punten per wedstrijd'!D340</f>
        <v>0</v>
      </c>
      <c r="AC671" s="312" t="s">
        <v>866</v>
      </c>
      <c r="AD671" s="273" t="s">
        <v>1927</v>
      </c>
      <c r="AE671" s="63"/>
      <c r="AF671" s="398">
        <f>'Punten per wedstrijd'!D520</f>
        <v>6.6000000000000005</v>
      </c>
      <c r="AN671" s="10"/>
      <c r="AO671" s="5"/>
      <c r="AR671" s="10"/>
      <c r="AS671" s="4"/>
      <c r="AT671" s="5"/>
      <c r="AW671" s="10"/>
      <c r="AX671" s="5"/>
      <c r="BA671" s="10"/>
      <c r="BB671" s="4"/>
      <c r="BK671" s="4"/>
      <c r="BT671" s="4"/>
      <c r="CC671" s="4"/>
      <c r="CL671" s="4"/>
      <c r="CU671" s="4"/>
      <c r="DD671" s="4"/>
      <c r="DM671" s="4"/>
      <c r="DV671" s="4"/>
      <c r="EE671" s="4"/>
      <c r="EN671" s="4"/>
      <c r="EW671" s="4"/>
      <c r="FF671" s="4"/>
      <c r="FO671" s="4"/>
      <c r="FX671" s="4"/>
      <c r="GG671" s="4"/>
      <c r="GP671" s="4"/>
      <c r="GY671" s="4"/>
      <c r="HH671" s="4"/>
    </row>
    <row r="672" spans="1:216 1092:1108" s="3" customFormat="1" ht="15.75" customHeight="1">
      <c r="A672" s="312" t="s">
        <v>867</v>
      </c>
      <c r="B672" s="63" t="s">
        <v>4023</v>
      </c>
      <c r="C672" s="63"/>
      <c r="D672" s="398">
        <f>'Punten per wedstrijd'!D966</f>
        <v>0</v>
      </c>
      <c r="E672" s="312" t="s">
        <v>867</v>
      </c>
      <c r="F672" s="63" t="s">
        <v>2567</v>
      </c>
      <c r="G672" s="63"/>
      <c r="H672" s="398">
        <f>'Punten per wedstrijd'!D173</f>
        <v>200.29999999999998</v>
      </c>
      <c r="I672" s="312" t="s">
        <v>867</v>
      </c>
      <c r="J672" s="63" t="s">
        <v>4023</v>
      </c>
      <c r="K672" s="63"/>
      <c r="L672" s="398">
        <f>'Punten per wedstrijd'!D466</f>
        <v>0</v>
      </c>
      <c r="M672" s="312" t="s">
        <v>867</v>
      </c>
      <c r="N672" s="63" t="s">
        <v>4023</v>
      </c>
      <c r="O672" s="63"/>
      <c r="P672" s="398">
        <f>'Punten per wedstrijd'!D716</f>
        <v>0</v>
      </c>
      <c r="Q672" s="312" t="s">
        <v>867</v>
      </c>
      <c r="R672" s="63" t="s">
        <v>4023</v>
      </c>
      <c r="S672" s="312"/>
      <c r="T672" s="398">
        <f>'Punten per wedstrijd'!D841</f>
        <v>0</v>
      </c>
      <c r="U672" s="312" t="s">
        <v>867</v>
      </c>
      <c r="V672" s="63" t="s">
        <v>4023</v>
      </c>
      <c r="W672" s="63"/>
      <c r="X672" s="398">
        <f>'Punten per wedstrijd'!D91</f>
        <v>0</v>
      </c>
      <c r="Y672" s="312" t="s">
        <v>867</v>
      </c>
      <c r="Z672" s="63" t="s">
        <v>4023</v>
      </c>
      <c r="AA672" s="63"/>
      <c r="AB672" s="398">
        <f>'Punten per wedstrijd'!D341</f>
        <v>0</v>
      </c>
      <c r="AC672" s="312" t="s">
        <v>867</v>
      </c>
      <c r="AD672" s="273" t="s">
        <v>1886</v>
      </c>
      <c r="AE672" s="63"/>
      <c r="AF672" s="398">
        <f>'Punten per wedstrijd'!D522</f>
        <v>6.6000000000000005</v>
      </c>
      <c r="AN672" s="10"/>
      <c r="AO672" s="5"/>
      <c r="AR672" s="10"/>
      <c r="AS672" s="4"/>
      <c r="AT672" s="5"/>
      <c r="AW672" s="10"/>
      <c r="AX672" s="5"/>
      <c r="BA672" s="10"/>
      <c r="BB672" s="4"/>
      <c r="BK672" s="4"/>
      <c r="BT672" s="4"/>
      <c r="CC672" s="4"/>
      <c r="CL672" s="4"/>
      <c r="CU672" s="4"/>
      <c r="DD672" s="4"/>
      <c r="DM672" s="4"/>
      <c r="DV672" s="4"/>
      <c r="EE672" s="4"/>
      <c r="EN672" s="4"/>
      <c r="EW672" s="4"/>
      <c r="FF672" s="4"/>
      <c r="FO672" s="4"/>
      <c r="FX672" s="4"/>
      <c r="GG672" s="4"/>
      <c r="GP672" s="4"/>
      <c r="GY672" s="4"/>
      <c r="HH672" s="4"/>
    </row>
    <row r="673" spans="1:216" s="3" customFormat="1" ht="15.75" customHeight="1">
      <c r="A673" s="312" t="s">
        <v>868</v>
      </c>
      <c r="B673" s="273" t="s">
        <v>1924</v>
      </c>
      <c r="C673" s="63"/>
      <c r="D673" s="398">
        <f>'Punten per wedstrijd'!D967</f>
        <v>0</v>
      </c>
      <c r="E673" s="312" t="s">
        <v>868</v>
      </c>
      <c r="F673" s="63" t="s">
        <v>710</v>
      </c>
      <c r="G673" s="63"/>
      <c r="H673" s="398">
        <f>'Punten per wedstrijd'!D248</f>
        <v>200.29999999999998</v>
      </c>
      <c r="I673" s="312" t="s">
        <v>868</v>
      </c>
      <c r="J673" s="273" t="s">
        <v>1924</v>
      </c>
      <c r="K673" s="63"/>
      <c r="L673" s="398">
        <f>'Punten per wedstrijd'!D467</f>
        <v>0</v>
      </c>
      <c r="M673" s="312" t="s">
        <v>868</v>
      </c>
      <c r="N673" s="273" t="s">
        <v>1924</v>
      </c>
      <c r="O673" s="63"/>
      <c r="P673" s="398">
        <f>'Punten per wedstrijd'!D717</f>
        <v>0</v>
      </c>
      <c r="Q673" s="312" t="s">
        <v>868</v>
      </c>
      <c r="R673" s="273" t="s">
        <v>1924</v>
      </c>
      <c r="S673" s="312"/>
      <c r="T673" s="398">
        <f>'Punten per wedstrijd'!D842</f>
        <v>0</v>
      </c>
      <c r="U673" s="312" t="s">
        <v>868</v>
      </c>
      <c r="V673" s="273" t="s">
        <v>1924</v>
      </c>
      <c r="W673" s="63"/>
      <c r="X673" s="398">
        <f>'Punten per wedstrijd'!D92</f>
        <v>0</v>
      </c>
      <c r="Y673" s="312" t="s">
        <v>868</v>
      </c>
      <c r="Z673" s="273" t="s">
        <v>1924</v>
      </c>
      <c r="AA673" s="63"/>
      <c r="AB673" s="398">
        <f>'Punten per wedstrijd'!D342</f>
        <v>0</v>
      </c>
      <c r="AC673" s="312" t="s">
        <v>868</v>
      </c>
      <c r="AD673" s="273" t="s">
        <v>9</v>
      </c>
      <c r="AE673" s="63"/>
      <c r="AF673" s="398">
        <f>'Punten per wedstrijd'!D528</f>
        <v>6.6000000000000005</v>
      </c>
      <c r="AN673" s="10"/>
      <c r="AO673" s="5"/>
      <c r="AR673" s="10"/>
      <c r="AS673" s="4"/>
      <c r="AT673" s="5"/>
      <c r="AW673" s="10"/>
      <c r="AX673" s="5"/>
      <c r="BA673" s="10"/>
      <c r="BB673" s="4"/>
      <c r="BK673" s="4"/>
      <c r="BT673" s="4"/>
      <c r="CC673" s="4"/>
      <c r="CL673" s="4"/>
      <c r="CU673" s="4"/>
      <c r="DD673" s="4"/>
      <c r="DM673" s="4"/>
      <c r="DV673" s="4"/>
      <c r="EE673" s="4"/>
      <c r="EN673" s="4"/>
      <c r="EW673" s="4"/>
      <c r="FF673" s="4"/>
      <c r="FO673" s="4"/>
      <c r="FX673" s="4"/>
      <c r="GG673" s="4"/>
      <c r="GP673" s="4"/>
      <c r="GY673" s="4"/>
      <c r="HH673" s="4"/>
    </row>
    <row r="674" spans="1:216" s="3" customFormat="1" ht="15.75" customHeight="1">
      <c r="A674" s="312" t="s">
        <v>869</v>
      </c>
      <c r="B674" s="63" t="s">
        <v>706</v>
      </c>
      <c r="C674" s="63"/>
      <c r="D674" s="398">
        <f>'Punten per wedstrijd'!D968</f>
        <v>0</v>
      </c>
      <c r="E674" s="312" t="s">
        <v>869</v>
      </c>
      <c r="F674" s="63" t="s">
        <v>2547</v>
      </c>
      <c r="G674" s="63"/>
      <c r="H674" s="398">
        <f>'Punten per wedstrijd'!D177</f>
        <v>191.5</v>
      </c>
      <c r="I674" s="312" t="s">
        <v>869</v>
      </c>
      <c r="J674" s="63" t="s">
        <v>706</v>
      </c>
      <c r="K674" s="63"/>
      <c r="L674" s="398">
        <f>'Punten per wedstrijd'!D468</f>
        <v>0</v>
      </c>
      <c r="M674" s="312" t="s">
        <v>869</v>
      </c>
      <c r="N674" s="63" t="s">
        <v>706</v>
      </c>
      <c r="O674" s="63"/>
      <c r="P674" s="398">
        <f>'Punten per wedstrijd'!D718</f>
        <v>0</v>
      </c>
      <c r="Q674" s="312" t="s">
        <v>869</v>
      </c>
      <c r="R674" s="63" t="s">
        <v>706</v>
      </c>
      <c r="S674" s="312"/>
      <c r="T674" s="398">
        <f>'Punten per wedstrijd'!D843</f>
        <v>0</v>
      </c>
      <c r="U674" s="312" t="s">
        <v>869</v>
      </c>
      <c r="V674" s="63" t="s">
        <v>706</v>
      </c>
      <c r="W674" s="63"/>
      <c r="X674" s="398">
        <f>'Punten per wedstrijd'!D93</f>
        <v>0</v>
      </c>
      <c r="Y674" s="312" t="s">
        <v>869</v>
      </c>
      <c r="Z674" s="63" t="s">
        <v>706</v>
      </c>
      <c r="AA674" s="63"/>
      <c r="AB674" s="398">
        <f>'Punten per wedstrijd'!D343</f>
        <v>0</v>
      </c>
      <c r="AC674" s="312" t="s">
        <v>869</v>
      </c>
      <c r="AD674" s="273" t="s">
        <v>17</v>
      </c>
      <c r="AE674" s="63"/>
      <c r="AF674" s="398">
        <f>'Punten per wedstrijd'!D543</f>
        <v>6.6000000000000005</v>
      </c>
      <c r="AN674" s="10"/>
      <c r="AO674" s="5"/>
      <c r="AR674" s="10"/>
      <c r="AS674" s="4"/>
      <c r="AT674" s="5"/>
      <c r="AW674" s="10"/>
      <c r="AX674" s="5"/>
      <c r="BA674" s="10"/>
      <c r="BB674" s="4"/>
      <c r="BK674" s="4"/>
      <c r="BT674" s="4"/>
      <c r="CC674" s="4"/>
      <c r="CL674" s="4"/>
      <c r="CU674" s="4"/>
      <c r="DD674" s="4"/>
      <c r="DM674" s="4"/>
      <c r="DV674" s="4"/>
      <c r="EE674" s="4"/>
      <c r="EN674" s="4"/>
      <c r="EW674" s="4"/>
      <c r="FF674" s="4"/>
      <c r="FO674" s="4"/>
      <c r="FX674" s="4"/>
      <c r="GG674" s="4"/>
      <c r="GP674" s="4"/>
      <c r="GY674" s="4"/>
      <c r="HH674" s="4"/>
    </row>
    <row r="675" spans="1:216" s="3" customFormat="1" ht="15.75" customHeight="1">
      <c r="A675" s="312" t="s">
        <v>870</v>
      </c>
      <c r="B675" s="63" t="s">
        <v>705</v>
      </c>
      <c r="C675" s="63"/>
      <c r="D675" s="398">
        <f>'Punten per wedstrijd'!D969</f>
        <v>0</v>
      </c>
      <c r="E675" s="312" t="s">
        <v>870</v>
      </c>
      <c r="F675" s="63" t="s">
        <v>4024</v>
      </c>
      <c r="G675" s="63"/>
      <c r="H675" s="398">
        <f>'Punten per wedstrijd'!D165</f>
        <v>189.59999999999997</v>
      </c>
      <c r="I675" s="312" t="s">
        <v>870</v>
      </c>
      <c r="J675" s="63" t="s">
        <v>705</v>
      </c>
      <c r="K675" s="63"/>
      <c r="L675" s="398">
        <f>'Punten per wedstrijd'!D469</f>
        <v>0</v>
      </c>
      <c r="M675" s="312" t="s">
        <v>870</v>
      </c>
      <c r="N675" s="63" t="s">
        <v>705</v>
      </c>
      <c r="O675" s="63"/>
      <c r="P675" s="398">
        <f>'Punten per wedstrijd'!D719</f>
        <v>0</v>
      </c>
      <c r="Q675" s="312" t="s">
        <v>870</v>
      </c>
      <c r="R675" s="63" t="s">
        <v>705</v>
      </c>
      <c r="S675" s="312"/>
      <c r="T675" s="398">
        <f>'Punten per wedstrijd'!D844</f>
        <v>0</v>
      </c>
      <c r="U675" s="312" t="s">
        <v>870</v>
      </c>
      <c r="V675" s="63" t="s">
        <v>705</v>
      </c>
      <c r="W675" s="63"/>
      <c r="X675" s="398">
        <f>'Punten per wedstrijd'!D94</f>
        <v>0</v>
      </c>
      <c r="Y675" s="312" t="s">
        <v>870</v>
      </c>
      <c r="Z675" s="63" t="s">
        <v>705</v>
      </c>
      <c r="AA675" s="63"/>
      <c r="AB675" s="398">
        <f>'Punten per wedstrijd'!D344</f>
        <v>0</v>
      </c>
      <c r="AC675" s="312" t="s">
        <v>870</v>
      </c>
      <c r="AD675" s="63" t="s">
        <v>4011</v>
      </c>
      <c r="AE675" s="63"/>
      <c r="AF675" s="398">
        <f>'Punten per wedstrijd'!D573</f>
        <v>6.6000000000000005</v>
      </c>
      <c r="AN675" s="10"/>
      <c r="AO675" s="5"/>
      <c r="AR675" s="10"/>
      <c r="AS675" s="4"/>
      <c r="AT675" s="5"/>
      <c r="AW675" s="10"/>
      <c r="AX675" s="5"/>
      <c r="BA675" s="10"/>
      <c r="BB675" s="4"/>
      <c r="BK675" s="4"/>
      <c r="BT675" s="4"/>
      <c r="CC675" s="4"/>
      <c r="CL675" s="4"/>
      <c r="CU675" s="4"/>
      <c r="DD675" s="4"/>
      <c r="DM675" s="4"/>
      <c r="DV675" s="4"/>
      <c r="EE675" s="4"/>
      <c r="EN675" s="4"/>
      <c r="EW675" s="4"/>
      <c r="FF675" s="4"/>
      <c r="FO675" s="4"/>
      <c r="FX675" s="4"/>
      <c r="GG675" s="4"/>
      <c r="GP675" s="4"/>
      <c r="GY675" s="4"/>
      <c r="HH675" s="4"/>
    </row>
    <row r="676" spans="1:216" s="3" customFormat="1" ht="15.75" customHeight="1">
      <c r="A676" s="312" t="s">
        <v>871</v>
      </c>
      <c r="B676" s="273" t="s">
        <v>2003</v>
      </c>
      <c r="C676" s="63"/>
      <c r="D676" s="398">
        <f>'Punten per wedstrijd'!D970</f>
        <v>0</v>
      </c>
      <c r="E676" s="312" t="s">
        <v>871</v>
      </c>
      <c r="F676" s="63" t="s">
        <v>2544</v>
      </c>
      <c r="G676" s="63"/>
      <c r="H676" s="398">
        <f>'Punten per wedstrijd'!D157</f>
        <v>184.00000000000003</v>
      </c>
      <c r="I676" s="312" t="s">
        <v>871</v>
      </c>
      <c r="J676" s="273" t="s">
        <v>2003</v>
      </c>
      <c r="K676" s="63"/>
      <c r="L676" s="398">
        <f>'Punten per wedstrijd'!D470</f>
        <v>0</v>
      </c>
      <c r="M676" s="312" t="s">
        <v>871</v>
      </c>
      <c r="N676" s="273" t="s">
        <v>2003</v>
      </c>
      <c r="O676" s="63"/>
      <c r="P676" s="398">
        <f>'Punten per wedstrijd'!D720</f>
        <v>0</v>
      </c>
      <c r="Q676" s="312" t="s">
        <v>871</v>
      </c>
      <c r="R676" s="273" t="s">
        <v>2003</v>
      </c>
      <c r="S676" s="312"/>
      <c r="T676" s="398">
        <f>'Punten per wedstrijd'!D845</f>
        <v>0</v>
      </c>
      <c r="U676" s="312" t="s">
        <v>871</v>
      </c>
      <c r="V676" s="273" t="s">
        <v>2003</v>
      </c>
      <c r="W676" s="63"/>
      <c r="X676" s="398">
        <f>'Punten per wedstrijd'!D95</f>
        <v>0</v>
      </c>
      <c r="Y676" s="312" t="s">
        <v>871</v>
      </c>
      <c r="Z676" s="273" t="s">
        <v>2003</v>
      </c>
      <c r="AA676" s="63"/>
      <c r="AB676" s="398">
        <f>'Punten per wedstrijd'!D345</f>
        <v>0</v>
      </c>
      <c r="AC676" s="312" t="s">
        <v>871</v>
      </c>
      <c r="AD676" s="28" t="s">
        <v>143</v>
      </c>
      <c r="AE676" s="63"/>
      <c r="AF676" s="398">
        <f>'Punten per wedstrijd'!D608</f>
        <v>6.6000000000000005</v>
      </c>
      <c r="AN676" s="10"/>
      <c r="AO676" s="5"/>
      <c r="AR676" s="10"/>
      <c r="AS676" s="4"/>
      <c r="AT676" s="5"/>
      <c r="AW676" s="10"/>
      <c r="AX676" s="5"/>
      <c r="BA676" s="10"/>
      <c r="BB676" s="4"/>
      <c r="BK676" s="4"/>
      <c r="BT676" s="4"/>
      <c r="CC676" s="4"/>
      <c r="CL676" s="4"/>
      <c r="CU676" s="4"/>
      <c r="DD676" s="4"/>
      <c r="DM676" s="4"/>
      <c r="DV676" s="4"/>
      <c r="EE676" s="4"/>
      <c r="EN676" s="4"/>
      <c r="EW676" s="4"/>
      <c r="FF676" s="4"/>
      <c r="FO676" s="4"/>
      <c r="FX676" s="4"/>
      <c r="GG676" s="4"/>
      <c r="GP676" s="4"/>
      <c r="GY676" s="4"/>
      <c r="HH676" s="4"/>
    </row>
    <row r="677" spans="1:216" s="3" customFormat="1" ht="15.75" customHeight="1">
      <c r="A677" s="312" t="s">
        <v>872</v>
      </c>
      <c r="B677" s="63" t="s">
        <v>2552</v>
      </c>
      <c r="C677" s="63"/>
      <c r="D677" s="398">
        <f>'Punten per wedstrijd'!D971</f>
        <v>0</v>
      </c>
      <c r="E677" s="312" t="s">
        <v>872</v>
      </c>
      <c r="F677" s="63" t="s">
        <v>2552</v>
      </c>
      <c r="G677" s="63"/>
      <c r="H677" s="398">
        <f>'Punten per wedstrijd'!D221</f>
        <v>182.4</v>
      </c>
      <c r="I677" s="312" t="s">
        <v>872</v>
      </c>
      <c r="J677" s="63" t="s">
        <v>2552</v>
      </c>
      <c r="K677" s="63"/>
      <c r="L677" s="398">
        <f>'Punten per wedstrijd'!D471</f>
        <v>0</v>
      </c>
      <c r="M677" s="312" t="s">
        <v>872</v>
      </c>
      <c r="N677" s="63" t="s">
        <v>2552</v>
      </c>
      <c r="O677" s="63"/>
      <c r="P677" s="398">
        <f>'Punten per wedstrijd'!D721</f>
        <v>0</v>
      </c>
      <c r="Q677" s="312" t="s">
        <v>872</v>
      </c>
      <c r="R677" s="63" t="s">
        <v>2552</v>
      </c>
      <c r="S677" s="312"/>
      <c r="T677" s="398">
        <f>'Punten per wedstrijd'!D846</f>
        <v>0</v>
      </c>
      <c r="U677" s="312" t="s">
        <v>872</v>
      </c>
      <c r="V677" s="63" t="s">
        <v>2552</v>
      </c>
      <c r="W677" s="63"/>
      <c r="X677" s="398">
        <f>'Punten per wedstrijd'!D96</f>
        <v>0</v>
      </c>
      <c r="Y677" s="312" t="s">
        <v>872</v>
      </c>
      <c r="Z677" s="63" t="s">
        <v>2552</v>
      </c>
      <c r="AA677" s="63"/>
      <c r="AB677" s="398">
        <f>'Punten per wedstrijd'!D346</f>
        <v>0</v>
      </c>
      <c r="AC677" s="312" t="s">
        <v>872</v>
      </c>
      <c r="AD677" s="63" t="s">
        <v>2548</v>
      </c>
      <c r="AE677" s="63"/>
      <c r="AF677" s="398">
        <f>'Punten per wedstrijd'!D546</f>
        <v>4.5</v>
      </c>
      <c r="AN677" s="10"/>
      <c r="AO677" s="5"/>
      <c r="AR677" s="10"/>
      <c r="AS677" s="4"/>
      <c r="AT677" s="5"/>
      <c r="AW677" s="10"/>
      <c r="AX677" s="5"/>
      <c r="BA677" s="10"/>
      <c r="BB677" s="4"/>
      <c r="BK677" s="4"/>
      <c r="BT677" s="4"/>
      <c r="CC677" s="4"/>
      <c r="CL677" s="4"/>
      <c r="CU677" s="4"/>
      <c r="DD677" s="4"/>
      <c r="DM677" s="4"/>
      <c r="DV677" s="4"/>
      <c r="EE677" s="4"/>
      <c r="EN677" s="4"/>
      <c r="EW677" s="4"/>
      <c r="FF677" s="4"/>
      <c r="FO677" s="4"/>
      <c r="FX677" s="4"/>
      <c r="GG677" s="4"/>
      <c r="GP677" s="4"/>
      <c r="GY677" s="4"/>
      <c r="HH677" s="4"/>
    </row>
    <row r="678" spans="1:216" s="3" customFormat="1" ht="15.75" customHeight="1">
      <c r="A678" s="312" t="s">
        <v>873</v>
      </c>
      <c r="B678" s="63" t="s">
        <v>690</v>
      </c>
      <c r="C678" s="63"/>
      <c r="D678" s="398">
        <f>'Punten per wedstrijd'!D972</f>
        <v>0</v>
      </c>
      <c r="E678" s="312" t="s">
        <v>873</v>
      </c>
      <c r="F678" s="63" t="s">
        <v>4309</v>
      </c>
      <c r="G678" s="63"/>
      <c r="H678" s="398">
        <f>'Punten per wedstrijd'!D142</f>
        <v>174.59999999999997</v>
      </c>
      <c r="I678" s="312" t="s">
        <v>873</v>
      </c>
      <c r="J678" s="63" t="s">
        <v>690</v>
      </c>
      <c r="K678" s="63"/>
      <c r="L678" s="398">
        <f>'Punten per wedstrijd'!D472</f>
        <v>0</v>
      </c>
      <c r="M678" s="312" t="s">
        <v>873</v>
      </c>
      <c r="N678" s="63" t="s">
        <v>690</v>
      </c>
      <c r="O678" s="63"/>
      <c r="P678" s="398">
        <f>'Punten per wedstrijd'!D722</f>
        <v>0</v>
      </c>
      <c r="Q678" s="312" t="s">
        <v>873</v>
      </c>
      <c r="R678" s="63" t="s">
        <v>690</v>
      </c>
      <c r="S678" s="312"/>
      <c r="T678" s="398">
        <f>'Punten per wedstrijd'!D847</f>
        <v>0</v>
      </c>
      <c r="U678" s="312" t="s">
        <v>873</v>
      </c>
      <c r="V678" s="63" t="s">
        <v>690</v>
      </c>
      <c r="W678" s="63"/>
      <c r="X678" s="398">
        <f>'Punten per wedstrijd'!D97</f>
        <v>0</v>
      </c>
      <c r="Y678" s="312" t="s">
        <v>873</v>
      </c>
      <c r="Z678" s="63" t="s">
        <v>690</v>
      </c>
      <c r="AA678" s="63"/>
      <c r="AB678" s="398">
        <f>'Punten per wedstrijd'!D347</f>
        <v>0</v>
      </c>
      <c r="AC678" s="312" t="s">
        <v>873</v>
      </c>
      <c r="AD678" s="63" t="s">
        <v>4026</v>
      </c>
      <c r="AE678" s="63"/>
      <c r="AF678" s="398">
        <f>'Punten per wedstrijd'!D612</f>
        <v>4.1999999999999993</v>
      </c>
      <c r="AN678" s="10"/>
      <c r="AO678" s="5"/>
      <c r="AR678" s="10"/>
      <c r="AS678" s="4"/>
      <c r="AT678" s="5"/>
      <c r="AW678" s="10"/>
      <c r="AX678" s="5"/>
      <c r="BA678" s="10"/>
      <c r="BB678" s="4"/>
      <c r="BK678" s="4"/>
      <c r="BT678" s="4"/>
      <c r="CC678" s="4"/>
      <c r="CL678" s="4"/>
      <c r="CU678" s="4"/>
      <c r="DD678" s="4"/>
      <c r="DM678" s="4"/>
      <c r="DV678" s="4"/>
      <c r="EE678" s="4"/>
      <c r="EN678" s="4"/>
      <c r="EW678" s="4"/>
      <c r="FF678" s="4"/>
      <c r="FO678" s="4"/>
      <c r="FX678" s="4"/>
      <c r="GG678" s="4"/>
      <c r="GP678" s="4"/>
      <c r="GY678" s="4"/>
      <c r="HH678" s="4"/>
    </row>
    <row r="679" spans="1:216" s="3" customFormat="1" ht="15.75" customHeight="1">
      <c r="A679" s="312" t="s">
        <v>874</v>
      </c>
      <c r="B679" s="273" t="s">
        <v>1882</v>
      </c>
      <c r="C679" s="63"/>
      <c r="D679" s="398">
        <f>'Punten per wedstrijd'!D973</f>
        <v>0</v>
      </c>
      <c r="E679" s="312" t="s">
        <v>874</v>
      </c>
      <c r="F679" s="63" t="s">
        <v>745</v>
      </c>
      <c r="G679" s="63"/>
      <c r="H679" s="398">
        <f>'Punten per wedstrijd'!D146</f>
        <v>162</v>
      </c>
      <c r="I679" s="312" t="s">
        <v>874</v>
      </c>
      <c r="J679" s="273" t="s">
        <v>1882</v>
      </c>
      <c r="K679" s="63"/>
      <c r="L679" s="398">
        <f>'Punten per wedstrijd'!D473</f>
        <v>0</v>
      </c>
      <c r="M679" s="312" t="s">
        <v>874</v>
      </c>
      <c r="N679" s="273" t="s">
        <v>1882</v>
      </c>
      <c r="O679" s="63"/>
      <c r="P679" s="398">
        <f>'Punten per wedstrijd'!D723</f>
        <v>0</v>
      </c>
      <c r="Q679" s="312" t="s">
        <v>874</v>
      </c>
      <c r="R679" s="273" t="s">
        <v>1882</v>
      </c>
      <c r="S679" s="312"/>
      <c r="T679" s="398">
        <f>'Punten per wedstrijd'!D848</f>
        <v>0</v>
      </c>
      <c r="U679" s="312" t="s">
        <v>874</v>
      </c>
      <c r="V679" s="273" t="s">
        <v>1882</v>
      </c>
      <c r="W679" s="63"/>
      <c r="X679" s="398">
        <f>'Punten per wedstrijd'!D98</f>
        <v>0</v>
      </c>
      <c r="Y679" s="312" t="s">
        <v>874</v>
      </c>
      <c r="Z679" s="273" t="s">
        <v>1882</v>
      </c>
      <c r="AA679" s="63"/>
      <c r="AB679" s="398">
        <f>'Punten per wedstrijd'!D348</f>
        <v>0</v>
      </c>
      <c r="AC679" s="312" t="s">
        <v>874</v>
      </c>
      <c r="AD679" s="63" t="s">
        <v>2550</v>
      </c>
      <c r="AE679" s="63"/>
      <c r="AF679" s="398">
        <f>'Punten per wedstrijd'!D564</f>
        <v>3.5999999999999996</v>
      </c>
      <c r="AN679" s="10"/>
      <c r="AO679" s="5"/>
      <c r="AR679" s="10"/>
      <c r="AS679" s="4"/>
      <c r="AT679" s="5"/>
      <c r="AW679" s="10"/>
      <c r="AX679" s="5"/>
      <c r="BA679" s="10"/>
      <c r="BB679" s="4"/>
      <c r="BK679" s="4"/>
      <c r="BT679" s="4"/>
      <c r="CC679" s="4"/>
      <c r="CL679" s="4"/>
      <c r="CU679" s="4"/>
      <c r="DD679" s="4"/>
      <c r="DM679" s="4"/>
      <c r="DV679" s="4"/>
      <c r="EE679" s="4"/>
      <c r="EN679" s="4"/>
      <c r="EW679" s="4"/>
      <c r="FF679" s="4"/>
      <c r="FO679" s="4"/>
      <c r="FX679" s="4"/>
      <c r="GG679" s="4"/>
      <c r="GP679" s="4"/>
      <c r="GY679" s="4"/>
      <c r="HH679" s="4"/>
    </row>
    <row r="680" spans="1:216" s="3" customFormat="1" ht="15.75" customHeight="1">
      <c r="A680" s="312" t="s">
        <v>875</v>
      </c>
      <c r="B680" s="63" t="s">
        <v>4013</v>
      </c>
      <c r="C680" s="63"/>
      <c r="D680" s="398">
        <f>'Punten per wedstrijd'!D974</f>
        <v>0</v>
      </c>
      <c r="E680" s="312" t="s">
        <v>875</v>
      </c>
      <c r="F680" s="218" t="s">
        <v>1549</v>
      </c>
      <c r="G680" s="63"/>
      <c r="H680" s="398">
        <f>'Punten per wedstrijd'!D175</f>
        <v>156.19999999999999</v>
      </c>
      <c r="I680" s="312" t="s">
        <v>875</v>
      </c>
      <c r="J680" s="63" t="s">
        <v>4013</v>
      </c>
      <c r="K680" s="63"/>
      <c r="L680" s="398">
        <f>'Punten per wedstrijd'!D474</f>
        <v>0</v>
      </c>
      <c r="M680" s="312" t="s">
        <v>875</v>
      </c>
      <c r="N680" s="63" t="s">
        <v>4013</v>
      </c>
      <c r="O680" s="63"/>
      <c r="P680" s="398">
        <f>'Punten per wedstrijd'!D724</f>
        <v>0</v>
      </c>
      <c r="Q680" s="312" t="s">
        <v>875</v>
      </c>
      <c r="R680" s="63" t="s">
        <v>4013</v>
      </c>
      <c r="S680" s="312"/>
      <c r="T680" s="398">
        <f>'Punten per wedstrijd'!D849</f>
        <v>0</v>
      </c>
      <c r="U680" s="312" t="s">
        <v>875</v>
      </c>
      <c r="V680" s="63" t="s">
        <v>4013</v>
      </c>
      <c r="W680" s="63"/>
      <c r="X680" s="398">
        <f>'Punten per wedstrijd'!D99</f>
        <v>0</v>
      </c>
      <c r="Y680" s="312" t="s">
        <v>875</v>
      </c>
      <c r="Z680" s="63" t="s">
        <v>4013</v>
      </c>
      <c r="AA680" s="63"/>
      <c r="AB680" s="398">
        <f>'Punten per wedstrijd'!D349</f>
        <v>0</v>
      </c>
      <c r="AC680" s="312" t="s">
        <v>875</v>
      </c>
      <c r="AD680" s="273" t="s">
        <v>1</v>
      </c>
      <c r="AE680" s="63"/>
      <c r="AF680" s="398">
        <f>'Punten per wedstrijd'!D512</f>
        <v>2.8</v>
      </c>
      <c r="AN680" s="10"/>
      <c r="AO680" s="5"/>
      <c r="AR680" s="10"/>
      <c r="AS680" s="4"/>
      <c r="AT680" s="5"/>
      <c r="AW680" s="10"/>
      <c r="AX680" s="5"/>
      <c r="BA680" s="10"/>
      <c r="BB680" s="4"/>
      <c r="BK680" s="4"/>
      <c r="BT680" s="4"/>
      <c r="CC680" s="4"/>
      <c r="CL680" s="4"/>
      <c r="CU680" s="4"/>
      <c r="DD680" s="4"/>
      <c r="DM680" s="4"/>
      <c r="DV680" s="4"/>
      <c r="EE680" s="4"/>
      <c r="EN680" s="4"/>
      <c r="EW680" s="4"/>
      <c r="FF680" s="4"/>
      <c r="FO680" s="4"/>
      <c r="FX680" s="4"/>
      <c r="GG680" s="4"/>
      <c r="GP680" s="4"/>
      <c r="GY680" s="4"/>
      <c r="HH680" s="4"/>
    </row>
    <row r="681" spans="1:216" s="3" customFormat="1" ht="15.75" customHeight="1">
      <c r="A681" s="312" t="s">
        <v>876</v>
      </c>
      <c r="B681" s="63" t="s">
        <v>4186</v>
      </c>
      <c r="C681" s="63"/>
      <c r="D681" s="398">
        <f>'Punten per wedstrijd'!D975</f>
        <v>0</v>
      </c>
      <c r="E681" s="312" t="s">
        <v>876</v>
      </c>
      <c r="F681" s="63" t="s">
        <v>2558</v>
      </c>
      <c r="G681" s="63"/>
      <c r="H681" s="398">
        <f>'Punten per wedstrijd'!D229</f>
        <v>154.29999999999998</v>
      </c>
      <c r="I681" s="312" t="s">
        <v>876</v>
      </c>
      <c r="J681" s="63" t="s">
        <v>4186</v>
      </c>
      <c r="K681" s="63"/>
      <c r="L681" s="398">
        <f>'Punten per wedstrijd'!D475</f>
        <v>0</v>
      </c>
      <c r="M681" s="312" t="s">
        <v>876</v>
      </c>
      <c r="N681" s="63" t="s">
        <v>4186</v>
      </c>
      <c r="O681" s="63"/>
      <c r="P681" s="398">
        <f>'Punten per wedstrijd'!D725</f>
        <v>0</v>
      </c>
      <c r="Q681" s="312" t="s">
        <v>876</v>
      </c>
      <c r="R681" s="63" t="s">
        <v>4186</v>
      </c>
      <c r="S681" s="312"/>
      <c r="T681" s="398">
        <f>'Punten per wedstrijd'!D850</f>
        <v>0</v>
      </c>
      <c r="U681" s="312" t="s">
        <v>876</v>
      </c>
      <c r="V681" s="63" t="s">
        <v>4186</v>
      </c>
      <c r="W681" s="63"/>
      <c r="X681" s="398">
        <f>'Punten per wedstrijd'!D100</f>
        <v>0</v>
      </c>
      <c r="Y681" s="312" t="s">
        <v>876</v>
      </c>
      <c r="Z681" s="63" t="s">
        <v>4186</v>
      </c>
      <c r="AA681" s="63"/>
      <c r="AB681" s="398">
        <f>'Punten per wedstrijd'!D350</f>
        <v>0</v>
      </c>
      <c r="AC681" s="312" t="s">
        <v>876</v>
      </c>
      <c r="AD681" s="273" t="s">
        <v>1900</v>
      </c>
      <c r="AE681" s="63"/>
      <c r="AF681" s="398">
        <f>'Punten per wedstrijd'!D533</f>
        <v>2.4</v>
      </c>
      <c r="AN681" s="10"/>
      <c r="AO681" s="5"/>
      <c r="AR681" s="10"/>
      <c r="AS681" s="4"/>
      <c r="AT681" s="5"/>
      <c r="AW681" s="10"/>
      <c r="AX681" s="5"/>
      <c r="BA681" s="10"/>
      <c r="BB681" s="4"/>
      <c r="BK681" s="4"/>
      <c r="BT681" s="4"/>
      <c r="CC681" s="4"/>
      <c r="CL681" s="4"/>
      <c r="CU681" s="4"/>
      <c r="DD681" s="4"/>
      <c r="DM681" s="4"/>
      <c r="DV681" s="4"/>
      <c r="EE681" s="4"/>
      <c r="EN681" s="4"/>
      <c r="EW681" s="4"/>
      <c r="FF681" s="4"/>
      <c r="FO681" s="4"/>
      <c r="FX681" s="4"/>
      <c r="GG681" s="4"/>
      <c r="GP681" s="4"/>
      <c r="GY681" s="4"/>
      <c r="HH681" s="4"/>
    </row>
    <row r="682" spans="1:216" s="3" customFormat="1" ht="15.75" customHeight="1">
      <c r="A682" s="312" t="s">
        <v>877</v>
      </c>
      <c r="B682" s="273" t="s">
        <v>31</v>
      </c>
      <c r="C682" s="63"/>
      <c r="D682" s="398">
        <f>'Punten per wedstrijd'!D976</f>
        <v>0</v>
      </c>
      <c r="E682" s="312" t="s">
        <v>877</v>
      </c>
      <c r="F682" s="63" t="s">
        <v>4016</v>
      </c>
      <c r="G682" s="63"/>
      <c r="H682" s="398">
        <f>'Punten per wedstrijd'!D140</f>
        <v>154.10000000000002</v>
      </c>
      <c r="I682" s="312" t="s">
        <v>877</v>
      </c>
      <c r="J682" s="273" t="s">
        <v>31</v>
      </c>
      <c r="K682" s="63"/>
      <c r="L682" s="398">
        <f>'Punten per wedstrijd'!D476</f>
        <v>0</v>
      </c>
      <c r="M682" s="312" t="s">
        <v>877</v>
      </c>
      <c r="N682" s="273" t="s">
        <v>31</v>
      </c>
      <c r="O682" s="63"/>
      <c r="P682" s="398">
        <f>'Punten per wedstrijd'!D726</f>
        <v>0</v>
      </c>
      <c r="Q682" s="312" t="s">
        <v>877</v>
      </c>
      <c r="R682" s="273" t="s">
        <v>31</v>
      </c>
      <c r="S682" s="312"/>
      <c r="T682" s="398">
        <f>'Punten per wedstrijd'!D851</f>
        <v>0</v>
      </c>
      <c r="U682" s="312" t="s">
        <v>877</v>
      </c>
      <c r="V682" s="273" t="s">
        <v>31</v>
      </c>
      <c r="W682" s="63"/>
      <c r="X682" s="398">
        <f>'Punten per wedstrijd'!D101</f>
        <v>0</v>
      </c>
      <c r="Y682" s="312" t="s">
        <v>877</v>
      </c>
      <c r="Z682" s="273" t="s">
        <v>31</v>
      </c>
      <c r="AA682" s="63"/>
      <c r="AB682" s="398">
        <f>'Punten per wedstrijd'!D351</f>
        <v>0</v>
      </c>
      <c r="AC682" s="312" t="s">
        <v>877</v>
      </c>
      <c r="AD682" s="63" t="s">
        <v>4035</v>
      </c>
      <c r="AE682" s="63"/>
      <c r="AF682" s="398">
        <f>'Punten per wedstrijd'!D509</f>
        <v>0</v>
      </c>
      <c r="AN682" s="10"/>
      <c r="AO682" s="5"/>
      <c r="AR682" s="10"/>
      <c r="AS682" s="4"/>
      <c r="AT682" s="5"/>
      <c r="AW682" s="10"/>
      <c r="AX682" s="5"/>
      <c r="BA682" s="10"/>
      <c r="BB682" s="4"/>
      <c r="BK682" s="4"/>
      <c r="BT682" s="4"/>
      <c r="CC682" s="4"/>
      <c r="CL682" s="4"/>
      <c r="CU682" s="4"/>
      <c r="DD682" s="4"/>
      <c r="DM682" s="4"/>
      <c r="DV682" s="4"/>
      <c r="EE682" s="4"/>
      <c r="EN682" s="4"/>
      <c r="EW682" s="4"/>
      <c r="FF682" s="4"/>
      <c r="FO682" s="4"/>
      <c r="FX682" s="4"/>
      <c r="GG682" s="4"/>
      <c r="GP682" s="4"/>
      <c r="GY682" s="4"/>
      <c r="HH682" s="4"/>
    </row>
    <row r="683" spans="1:216" s="3" customFormat="1" ht="15.75" customHeight="1">
      <c r="A683" s="312" t="s">
        <v>878</v>
      </c>
      <c r="B683" s="63" t="s">
        <v>4017</v>
      </c>
      <c r="C683" s="63"/>
      <c r="D683" s="398">
        <f>'Punten per wedstrijd'!D977</f>
        <v>0</v>
      </c>
      <c r="E683" s="312" t="s">
        <v>878</v>
      </c>
      <c r="F683" s="273" t="s">
        <v>1901</v>
      </c>
      <c r="G683" s="63"/>
      <c r="H683" s="398">
        <f>'Punten per wedstrijd'!D187</f>
        <v>151.6</v>
      </c>
      <c r="I683" s="312" t="s">
        <v>878</v>
      </c>
      <c r="J683" s="63" t="s">
        <v>4017</v>
      </c>
      <c r="K683" s="63"/>
      <c r="L683" s="398">
        <f>'Punten per wedstrijd'!D477</f>
        <v>0</v>
      </c>
      <c r="M683" s="312" t="s">
        <v>878</v>
      </c>
      <c r="N683" s="63" t="s">
        <v>4017</v>
      </c>
      <c r="O683" s="63"/>
      <c r="P683" s="398">
        <f>'Punten per wedstrijd'!D727</f>
        <v>0</v>
      </c>
      <c r="Q683" s="312" t="s">
        <v>878</v>
      </c>
      <c r="R683" s="63" t="s">
        <v>4017</v>
      </c>
      <c r="S683" s="312"/>
      <c r="T683" s="398">
        <f>'Punten per wedstrijd'!D852</f>
        <v>0</v>
      </c>
      <c r="U683" s="312" t="s">
        <v>878</v>
      </c>
      <c r="V683" s="63" t="s">
        <v>4017</v>
      </c>
      <c r="W683" s="63"/>
      <c r="X683" s="398">
        <f>'Punten per wedstrijd'!D102</f>
        <v>0</v>
      </c>
      <c r="Y683" s="312" t="s">
        <v>878</v>
      </c>
      <c r="Z683" s="63" t="s">
        <v>4017</v>
      </c>
      <c r="AA683" s="63"/>
      <c r="AB683" s="398">
        <f>'Punten per wedstrijd'!D352</f>
        <v>0</v>
      </c>
      <c r="AC683" s="312" t="s">
        <v>878</v>
      </c>
      <c r="AD683" s="273" t="s">
        <v>1898</v>
      </c>
      <c r="AE683" s="63"/>
      <c r="AF683" s="398">
        <f>'Punten per wedstrijd'!D513</f>
        <v>0</v>
      </c>
      <c r="AN683" s="10"/>
      <c r="AO683" s="5"/>
      <c r="AR683" s="10"/>
      <c r="AS683" s="4"/>
      <c r="AT683" s="5"/>
      <c r="AW683" s="10"/>
      <c r="AX683" s="5"/>
      <c r="BA683" s="10"/>
      <c r="BB683" s="4"/>
      <c r="BK683" s="4"/>
      <c r="BT683" s="4"/>
      <c r="CC683" s="4"/>
      <c r="CL683" s="4"/>
      <c r="CU683" s="4"/>
      <c r="DD683" s="4"/>
      <c r="DM683" s="4"/>
      <c r="DV683" s="4"/>
      <c r="EE683" s="4"/>
      <c r="EN683" s="4"/>
      <c r="EW683" s="4"/>
      <c r="FF683" s="4"/>
      <c r="FO683" s="4"/>
      <c r="FX683" s="4"/>
      <c r="GG683" s="4"/>
      <c r="GP683" s="4"/>
      <c r="GY683" s="4"/>
      <c r="HH683" s="4"/>
    </row>
    <row r="684" spans="1:216" s="3" customFormat="1" ht="15.75" customHeight="1">
      <c r="A684" s="312" t="s">
        <v>879</v>
      </c>
      <c r="B684" s="63" t="s">
        <v>747</v>
      </c>
      <c r="C684" s="63"/>
      <c r="D684" s="398">
        <f>'Punten per wedstrijd'!D978</f>
        <v>0</v>
      </c>
      <c r="E684" s="312" t="s">
        <v>879</v>
      </c>
      <c r="F684" s="273" t="s">
        <v>1883</v>
      </c>
      <c r="G684" s="63"/>
      <c r="H684" s="398">
        <f>'Punten per wedstrijd'!D133</f>
        <v>148.5</v>
      </c>
      <c r="I684" s="312" t="s">
        <v>879</v>
      </c>
      <c r="J684" s="63" t="s">
        <v>747</v>
      </c>
      <c r="K684" s="63"/>
      <c r="L684" s="398">
        <f>'Punten per wedstrijd'!D478</f>
        <v>0</v>
      </c>
      <c r="M684" s="312" t="s">
        <v>879</v>
      </c>
      <c r="N684" s="63" t="s">
        <v>747</v>
      </c>
      <c r="O684" s="63"/>
      <c r="P684" s="398">
        <f>'Punten per wedstrijd'!D728</f>
        <v>0</v>
      </c>
      <c r="Q684" s="312" t="s">
        <v>879</v>
      </c>
      <c r="R684" s="63" t="s">
        <v>747</v>
      </c>
      <c r="S684" s="312"/>
      <c r="T684" s="398">
        <f>'Punten per wedstrijd'!D853</f>
        <v>0</v>
      </c>
      <c r="U684" s="312" t="s">
        <v>879</v>
      </c>
      <c r="V684" s="63" t="s">
        <v>747</v>
      </c>
      <c r="W684" s="63"/>
      <c r="X684" s="398">
        <f>'Punten per wedstrijd'!D103</f>
        <v>0</v>
      </c>
      <c r="Y684" s="312" t="s">
        <v>879</v>
      </c>
      <c r="Z684" s="63" t="s">
        <v>747</v>
      </c>
      <c r="AA684" s="63"/>
      <c r="AB684" s="398">
        <f>'Punten per wedstrijd'!D353</f>
        <v>0</v>
      </c>
      <c r="AC684" s="312" t="s">
        <v>879</v>
      </c>
      <c r="AD684" s="63" t="s">
        <v>2560</v>
      </c>
      <c r="AE684" s="63"/>
      <c r="AF684" s="398">
        <f>'Punten per wedstrijd'!D514</f>
        <v>0</v>
      </c>
      <c r="AN684" s="10"/>
      <c r="AO684" s="5"/>
      <c r="AR684" s="10"/>
      <c r="AS684" s="4"/>
      <c r="AT684" s="5"/>
      <c r="AW684" s="10"/>
      <c r="AX684" s="5"/>
      <c r="BA684" s="10"/>
      <c r="BB684" s="4"/>
      <c r="BK684" s="4"/>
      <c r="BT684" s="4"/>
      <c r="CC684" s="4"/>
      <c r="CL684" s="4"/>
      <c r="CU684" s="4"/>
      <c r="DD684" s="4"/>
      <c r="DM684" s="4"/>
      <c r="DV684" s="4"/>
      <c r="EE684" s="4"/>
      <c r="EN684" s="4"/>
      <c r="EW684" s="4"/>
      <c r="FF684" s="4"/>
      <c r="FO684" s="4"/>
      <c r="FX684" s="4"/>
      <c r="GG684" s="4"/>
      <c r="GP684" s="4"/>
      <c r="GY684" s="4"/>
      <c r="HH684" s="4"/>
    </row>
    <row r="685" spans="1:216" s="3" customFormat="1" ht="15.75" customHeight="1">
      <c r="A685" s="312" t="s">
        <v>880</v>
      </c>
      <c r="B685" s="63" t="s">
        <v>2558</v>
      </c>
      <c r="C685" s="63"/>
      <c r="D685" s="398">
        <f>'Punten per wedstrijd'!D979</f>
        <v>0</v>
      </c>
      <c r="E685" s="312" t="s">
        <v>880</v>
      </c>
      <c r="F685" s="63" t="s">
        <v>690</v>
      </c>
      <c r="G685" s="63"/>
      <c r="H685" s="398">
        <f>'Punten per wedstrijd'!D222</f>
        <v>145.4</v>
      </c>
      <c r="I685" s="312" t="s">
        <v>880</v>
      </c>
      <c r="J685" s="63" t="s">
        <v>2558</v>
      </c>
      <c r="K685" s="63"/>
      <c r="L685" s="398">
        <f>'Punten per wedstrijd'!D479</f>
        <v>0</v>
      </c>
      <c r="M685" s="312" t="s">
        <v>880</v>
      </c>
      <c r="N685" s="63" t="s">
        <v>2558</v>
      </c>
      <c r="O685" s="63"/>
      <c r="P685" s="398">
        <f>'Punten per wedstrijd'!D729</f>
        <v>0</v>
      </c>
      <c r="Q685" s="312" t="s">
        <v>880</v>
      </c>
      <c r="R685" s="63" t="s">
        <v>2558</v>
      </c>
      <c r="S685" s="312"/>
      <c r="T685" s="398">
        <f>'Punten per wedstrijd'!D854</f>
        <v>0</v>
      </c>
      <c r="U685" s="312" t="s">
        <v>880</v>
      </c>
      <c r="V685" s="63" t="s">
        <v>2558</v>
      </c>
      <c r="W685" s="63"/>
      <c r="X685" s="398">
        <f>'Punten per wedstrijd'!D104</f>
        <v>0</v>
      </c>
      <c r="Y685" s="312" t="s">
        <v>880</v>
      </c>
      <c r="Z685" s="63" t="s">
        <v>2558</v>
      </c>
      <c r="AA685" s="63"/>
      <c r="AB685" s="398">
        <f>'Punten per wedstrijd'!D354</f>
        <v>0</v>
      </c>
      <c r="AC685" s="312" t="s">
        <v>880</v>
      </c>
      <c r="AD685" s="63" t="s">
        <v>4309</v>
      </c>
      <c r="AE685" s="63"/>
      <c r="AF685" s="398">
        <f>'Punten per wedstrijd'!D517</f>
        <v>0</v>
      </c>
      <c r="AN685" s="10"/>
      <c r="AO685" s="5"/>
      <c r="AR685" s="10"/>
      <c r="AS685" s="4"/>
      <c r="AT685" s="5"/>
      <c r="AW685" s="10"/>
      <c r="AX685" s="5"/>
      <c r="BA685" s="10"/>
      <c r="BB685" s="4"/>
      <c r="BK685" s="4"/>
      <c r="BT685" s="4"/>
      <c r="CC685" s="4"/>
      <c r="CL685" s="4"/>
      <c r="CU685" s="4"/>
      <c r="DD685" s="4"/>
      <c r="DM685" s="4"/>
      <c r="DV685" s="4"/>
      <c r="EE685" s="4"/>
      <c r="EN685" s="4"/>
      <c r="EW685" s="4"/>
      <c r="FF685" s="4"/>
      <c r="FO685" s="4"/>
      <c r="FX685" s="4"/>
      <c r="GG685" s="4"/>
      <c r="GP685" s="4"/>
      <c r="GY685" s="4"/>
      <c r="HH685" s="4"/>
    </row>
    <row r="686" spans="1:216" s="3" customFormat="1" ht="15.75" customHeight="1">
      <c r="A686" s="312" t="s">
        <v>2231</v>
      </c>
      <c r="B686" s="63" t="s">
        <v>739</v>
      </c>
      <c r="C686" s="63"/>
      <c r="D686" s="398">
        <f>'Punten per wedstrijd'!D980</f>
        <v>0</v>
      </c>
      <c r="E686" s="312" t="s">
        <v>2231</v>
      </c>
      <c r="F686" s="63" t="s">
        <v>4025</v>
      </c>
      <c r="G686" s="63"/>
      <c r="H686" s="398">
        <f>'Punten per wedstrijd'!D188</f>
        <v>144.9</v>
      </c>
      <c r="I686" s="312" t="s">
        <v>2231</v>
      </c>
      <c r="J686" s="63" t="s">
        <v>739</v>
      </c>
      <c r="K686" s="63"/>
      <c r="L686" s="398">
        <f>'Punten per wedstrijd'!D480</f>
        <v>0</v>
      </c>
      <c r="M686" s="312" t="s">
        <v>2231</v>
      </c>
      <c r="N686" s="63" t="s">
        <v>739</v>
      </c>
      <c r="O686" s="63"/>
      <c r="P686" s="398">
        <f>'Punten per wedstrijd'!D730</f>
        <v>0</v>
      </c>
      <c r="Q686" s="312" t="s">
        <v>2231</v>
      </c>
      <c r="R686" s="63" t="s">
        <v>739</v>
      </c>
      <c r="S686" s="312"/>
      <c r="T686" s="398">
        <f>'Punten per wedstrijd'!D855</f>
        <v>0</v>
      </c>
      <c r="U686" s="312" t="s">
        <v>2231</v>
      </c>
      <c r="V686" s="63" t="s">
        <v>739</v>
      </c>
      <c r="W686" s="63"/>
      <c r="X686" s="398">
        <f>'Punten per wedstrijd'!D105</f>
        <v>0</v>
      </c>
      <c r="Y686" s="312" t="s">
        <v>2231</v>
      </c>
      <c r="Z686" s="63" t="s">
        <v>739</v>
      </c>
      <c r="AA686" s="63"/>
      <c r="AB686" s="398">
        <f>'Punten per wedstrijd'!D355</f>
        <v>0</v>
      </c>
      <c r="AC686" s="312" t="s">
        <v>2231</v>
      </c>
      <c r="AD686" s="273" t="s">
        <v>1894</v>
      </c>
      <c r="AE686" s="63"/>
      <c r="AF686" s="398">
        <f>'Punten per wedstrijd'!D530</f>
        <v>0</v>
      </c>
      <c r="AN686" s="10"/>
      <c r="AO686" s="5"/>
      <c r="AR686" s="10"/>
      <c r="AS686" s="4"/>
      <c r="AT686" s="5"/>
      <c r="AW686" s="10"/>
      <c r="AX686" s="5"/>
      <c r="BA686" s="10"/>
      <c r="BB686" s="4"/>
      <c r="BK686" s="4"/>
      <c r="BT686" s="4"/>
      <c r="CC686" s="4"/>
      <c r="CL686" s="4"/>
      <c r="CU686" s="4"/>
      <c r="DD686" s="4"/>
      <c r="DM686" s="4"/>
      <c r="DV686" s="4"/>
      <c r="EE686" s="4"/>
      <c r="EN686" s="4"/>
      <c r="EW686" s="4"/>
      <c r="FF686" s="4"/>
      <c r="FO686" s="4"/>
      <c r="FX686" s="4"/>
      <c r="GG686" s="4"/>
      <c r="GP686" s="4"/>
      <c r="GY686" s="4"/>
      <c r="HH686" s="4"/>
    </row>
    <row r="687" spans="1:216" s="3" customFormat="1" ht="15.75" customHeight="1">
      <c r="A687" s="312" t="s">
        <v>2516</v>
      </c>
      <c r="B687" s="273" t="s">
        <v>33</v>
      </c>
      <c r="C687" s="63"/>
      <c r="D687" s="398">
        <f>'Punten per wedstrijd'!D981</f>
        <v>0</v>
      </c>
      <c r="E687" s="312" t="s">
        <v>2516</v>
      </c>
      <c r="F687" s="273" t="s">
        <v>1891</v>
      </c>
      <c r="G687" s="63"/>
      <c r="H687" s="398">
        <f>'Punten per wedstrijd'!D161</f>
        <v>141</v>
      </c>
      <c r="I687" s="312" t="s">
        <v>2516</v>
      </c>
      <c r="J687" s="273" t="s">
        <v>33</v>
      </c>
      <c r="K687" s="63"/>
      <c r="L687" s="398">
        <f>'Punten per wedstrijd'!D481</f>
        <v>0</v>
      </c>
      <c r="M687" s="312" t="s">
        <v>2516</v>
      </c>
      <c r="N687" s="273" t="s">
        <v>33</v>
      </c>
      <c r="O687" s="63"/>
      <c r="P687" s="398">
        <f>'Punten per wedstrijd'!D731</f>
        <v>0</v>
      </c>
      <c r="Q687" s="312" t="s">
        <v>2516</v>
      </c>
      <c r="R687" s="273" t="s">
        <v>33</v>
      </c>
      <c r="S687" s="312"/>
      <c r="T687" s="398">
        <f>'Punten per wedstrijd'!D856</f>
        <v>0</v>
      </c>
      <c r="U687" s="312" t="s">
        <v>2516</v>
      </c>
      <c r="V687" s="273" t="s">
        <v>33</v>
      </c>
      <c r="W687" s="63"/>
      <c r="X687" s="398">
        <f>'Punten per wedstrijd'!D106</f>
        <v>0</v>
      </c>
      <c r="Y687" s="312" t="s">
        <v>2516</v>
      </c>
      <c r="Z687" s="273" t="s">
        <v>33</v>
      </c>
      <c r="AA687" s="63"/>
      <c r="AB687" s="398">
        <f>'Punten per wedstrijd'!D356</f>
        <v>0</v>
      </c>
      <c r="AC687" s="312" t="s">
        <v>2516</v>
      </c>
      <c r="AD687" s="63" t="s">
        <v>4015</v>
      </c>
      <c r="AE687" s="63"/>
      <c r="AF687" s="398">
        <f>'Punten per wedstrijd'!D537</f>
        <v>0</v>
      </c>
      <c r="AN687" s="10"/>
      <c r="AO687" s="5"/>
      <c r="AR687" s="10"/>
      <c r="AS687" s="4"/>
      <c r="AT687" s="5"/>
      <c r="AW687" s="10"/>
      <c r="AX687" s="5"/>
      <c r="BA687" s="10"/>
      <c r="BB687" s="4"/>
      <c r="BK687" s="4"/>
      <c r="BT687" s="4"/>
      <c r="CC687" s="4"/>
      <c r="CL687" s="4"/>
      <c r="CU687" s="4"/>
      <c r="DD687" s="4"/>
      <c r="DM687" s="4"/>
      <c r="DV687" s="4"/>
      <c r="EE687" s="4"/>
      <c r="EN687" s="4"/>
      <c r="EW687" s="4"/>
      <c r="FF687" s="4"/>
      <c r="FO687" s="4"/>
      <c r="FX687" s="4"/>
      <c r="GG687" s="4"/>
      <c r="GP687" s="4"/>
      <c r="GY687" s="4"/>
      <c r="HH687" s="4"/>
    </row>
    <row r="688" spans="1:216" s="3" customFormat="1" ht="15.75" customHeight="1">
      <c r="A688" s="312" t="s">
        <v>2517</v>
      </c>
      <c r="B688" s="273" t="s">
        <v>37</v>
      </c>
      <c r="C688" s="63"/>
      <c r="D688" s="398">
        <f>'Punten per wedstrijd'!D982</f>
        <v>0</v>
      </c>
      <c r="E688" s="312" t="s">
        <v>2517</v>
      </c>
      <c r="F688" s="63" t="s">
        <v>4035</v>
      </c>
      <c r="G688" s="63"/>
      <c r="H688" s="398">
        <f>'Punten per wedstrijd'!D134</f>
        <v>132.4</v>
      </c>
      <c r="I688" s="312" t="s">
        <v>2517</v>
      </c>
      <c r="J688" s="273" t="s">
        <v>37</v>
      </c>
      <c r="K688" s="63"/>
      <c r="L688" s="398">
        <f>'Punten per wedstrijd'!D482</f>
        <v>0</v>
      </c>
      <c r="M688" s="312" t="s">
        <v>2517</v>
      </c>
      <c r="N688" s="273" t="s">
        <v>37</v>
      </c>
      <c r="O688" s="63"/>
      <c r="P688" s="398">
        <f>'Punten per wedstrijd'!D732</f>
        <v>0</v>
      </c>
      <c r="Q688" s="312" t="s">
        <v>2517</v>
      </c>
      <c r="R688" s="273" t="s">
        <v>37</v>
      </c>
      <c r="S688" s="312"/>
      <c r="T688" s="398">
        <f>'Punten per wedstrijd'!D857</f>
        <v>0</v>
      </c>
      <c r="U688" s="312" t="s">
        <v>2517</v>
      </c>
      <c r="V688" s="273" t="s">
        <v>37</v>
      </c>
      <c r="W688" s="63"/>
      <c r="X688" s="398">
        <f>'Punten per wedstrijd'!D107</f>
        <v>0</v>
      </c>
      <c r="Y688" s="312" t="s">
        <v>2517</v>
      </c>
      <c r="Z688" s="273" t="s">
        <v>37</v>
      </c>
      <c r="AA688" s="63"/>
      <c r="AB688" s="398">
        <f>'Punten per wedstrijd'!D357</f>
        <v>0</v>
      </c>
      <c r="AC688" s="312" t="s">
        <v>2517</v>
      </c>
      <c r="AD688" s="63" t="s">
        <v>740</v>
      </c>
      <c r="AE688" s="63"/>
      <c r="AF688" s="398">
        <f>'Punten per wedstrijd'!D538</f>
        <v>0</v>
      </c>
      <c r="AN688" s="10"/>
      <c r="AO688" s="5"/>
      <c r="AR688" s="10"/>
      <c r="AS688" s="4"/>
      <c r="AT688" s="5"/>
      <c r="AW688" s="10"/>
      <c r="AX688" s="5"/>
      <c r="BA688" s="10"/>
      <c r="BB688" s="4"/>
      <c r="BK688" s="4"/>
      <c r="BT688" s="4"/>
      <c r="CC688" s="4"/>
      <c r="CL688" s="4"/>
      <c r="CU688" s="4"/>
      <c r="DD688" s="4"/>
      <c r="DM688" s="4"/>
      <c r="DV688" s="4"/>
      <c r="EE688" s="4"/>
      <c r="EN688" s="4"/>
      <c r="EW688" s="4"/>
      <c r="FF688" s="4"/>
      <c r="FO688" s="4"/>
      <c r="FX688" s="4"/>
      <c r="GG688" s="4"/>
      <c r="GP688" s="4"/>
      <c r="GY688" s="4"/>
      <c r="HH688" s="4"/>
    </row>
    <row r="689" spans="1:216" s="3" customFormat="1" ht="15.75" customHeight="1">
      <c r="A689" s="312" t="s">
        <v>2518</v>
      </c>
      <c r="B689" s="28" t="s">
        <v>143</v>
      </c>
      <c r="C689" s="63"/>
      <c r="D689" s="398">
        <f>'Punten per wedstrijd'!D983</f>
        <v>0</v>
      </c>
      <c r="E689" s="312" t="s">
        <v>2518</v>
      </c>
      <c r="F689" s="63" t="s">
        <v>2556</v>
      </c>
      <c r="G689" s="63"/>
      <c r="H689" s="398">
        <f>'Punten per wedstrijd'!D194</f>
        <v>132.4</v>
      </c>
      <c r="I689" s="312" t="s">
        <v>2518</v>
      </c>
      <c r="J689" s="28" t="s">
        <v>143</v>
      </c>
      <c r="K689" s="63"/>
      <c r="L689" s="398">
        <f>'Punten per wedstrijd'!D483</f>
        <v>0</v>
      </c>
      <c r="M689" s="312" t="s">
        <v>2518</v>
      </c>
      <c r="N689" s="28" t="s">
        <v>143</v>
      </c>
      <c r="O689" s="63"/>
      <c r="P689" s="398">
        <f>'Punten per wedstrijd'!D733</f>
        <v>0</v>
      </c>
      <c r="Q689" s="312" t="s">
        <v>2518</v>
      </c>
      <c r="R689" s="28" t="s">
        <v>143</v>
      </c>
      <c r="S689" s="312"/>
      <c r="T689" s="398">
        <f>'Punten per wedstrijd'!D858</f>
        <v>0</v>
      </c>
      <c r="U689" s="312" t="s">
        <v>2518</v>
      </c>
      <c r="V689" s="28" t="s">
        <v>143</v>
      </c>
      <c r="W689" s="63"/>
      <c r="X689" s="398">
        <f>'Punten per wedstrijd'!D108</f>
        <v>0</v>
      </c>
      <c r="Y689" s="312" t="s">
        <v>2518</v>
      </c>
      <c r="Z689" s="28" t="s">
        <v>143</v>
      </c>
      <c r="AA689" s="63"/>
      <c r="AB689" s="398">
        <f>'Punten per wedstrijd'!D358</f>
        <v>0</v>
      </c>
      <c r="AC689" s="312" t="s">
        <v>2518</v>
      </c>
      <c r="AD689" s="63" t="s">
        <v>2547</v>
      </c>
      <c r="AE689" s="63"/>
      <c r="AF689" s="398">
        <f>'Punten per wedstrijd'!D552</f>
        <v>0</v>
      </c>
      <c r="AN689" s="10"/>
      <c r="AO689" s="5"/>
      <c r="AR689" s="10"/>
      <c r="AS689" s="4"/>
      <c r="AT689" s="5"/>
      <c r="AW689" s="10"/>
      <c r="AX689" s="5"/>
      <c r="BA689" s="10"/>
      <c r="BB689" s="4"/>
      <c r="BK689" s="4"/>
      <c r="BT689" s="4"/>
      <c r="CC689" s="4"/>
      <c r="CL689" s="4"/>
      <c r="CU689" s="4"/>
      <c r="DD689" s="4"/>
      <c r="DM689" s="4"/>
      <c r="DV689" s="4"/>
      <c r="EE689" s="4"/>
      <c r="EN689" s="4"/>
      <c r="EW689" s="4"/>
      <c r="FF689" s="4"/>
      <c r="FO689" s="4"/>
      <c r="FX689" s="4"/>
      <c r="GG689" s="4"/>
      <c r="GP689" s="4"/>
      <c r="GY689" s="4"/>
      <c r="HH689" s="4"/>
    </row>
    <row r="690" spans="1:216" s="3" customFormat="1" ht="15.75" customHeight="1">
      <c r="A690" s="312" t="s">
        <v>2519</v>
      </c>
      <c r="B690" s="63" t="s">
        <v>4020</v>
      </c>
      <c r="C690" s="63"/>
      <c r="D690" s="398">
        <f>'Punten per wedstrijd'!D984</f>
        <v>0</v>
      </c>
      <c r="E690" s="312" t="s">
        <v>2519</v>
      </c>
      <c r="F690" s="63" t="s">
        <v>4026</v>
      </c>
      <c r="G690" s="63"/>
      <c r="H690" s="398">
        <f>'Punten per wedstrijd'!D237</f>
        <v>130.5</v>
      </c>
      <c r="I690" s="312" t="s">
        <v>2519</v>
      </c>
      <c r="J690" s="63" t="s">
        <v>4020</v>
      </c>
      <c r="K690" s="63"/>
      <c r="L690" s="398">
        <f>'Punten per wedstrijd'!D484</f>
        <v>0</v>
      </c>
      <c r="M690" s="312" t="s">
        <v>2519</v>
      </c>
      <c r="N690" s="63" t="s">
        <v>4020</v>
      </c>
      <c r="O690" s="63"/>
      <c r="P690" s="398">
        <f>'Punten per wedstrijd'!D734</f>
        <v>0</v>
      </c>
      <c r="Q690" s="312" t="s">
        <v>2519</v>
      </c>
      <c r="R690" s="63" t="s">
        <v>4020</v>
      </c>
      <c r="S690" s="312"/>
      <c r="T690" s="398">
        <f>'Punten per wedstrijd'!D859</f>
        <v>0</v>
      </c>
      <c r="U690" s="312" t="s">
        <v>2519</v>
      </c>
      <c r="V690" s="63" t="s">
        <v>4020</v>
      </c>
      <c r="W690" s="63"/>
      <c r="X690" s="398">
        <f>'Punten per wedstrijd'!D109</f>
        <v>0</v>
      </c>
      <c r="Y690" s="312" t="s">
        <v>2519</v>
      </c>
      <c r="Z690" s="63" t="s">
        <v>4020</v>
      </c>
      <c r="AA690" s="63"/>
      <c r="AB690" s="398">
        <f>'Punten per wedstrijd'!D359</f>
        <v>0</v>
      </c>
      <c r="AC690" s="312" t="s">
        <v>2519</v>
      </c>
      <c r="AD690" s="63" t="s">
        <v>4030</v>
      </c>
      <c r="AE690" s="63"/>
      <c r="AF690" s="398">
        <f>'Punten per wedstrijd'!D553</f>
        <v>0</v>
      </c>
      <c r="AN690" s="10"/>
      <c r="AO690" s="5"/>
      <c r="AR690" s="10"/>
      <c r="AS690" s="4"/>
      <c r="AT690" s="5"/>
      <c r="AW690" s="10"/>
      <c r="AX690" s="5"/>
      <c r="BA690" s="10"/>
      <c r="BB690" s="4"/>
      <c r="BK690" s="4"/>
      <c r="BT690" s="4"/>
      <c r="CC690" s="4"/>
      <c r="CL690" s="4"/>
      <c r="CU690" s="4"/>
      <c r="DD690" s="4"/>
      <c r="DM690" s="4"/>
      <c r="DV690" s="4"/>
      <c r="EE690" s="4"/>
      <c r="EN690" s="4"/>
      <c r="EW690" s="4"/>
      <c r="FF690" s="4"/>
      <c r="FO690" s="4"/>
      <c r="FX690" s="4"/>
      <c r="GG690" s="4"/>
      <c r="GP690" s="4"/>
      <c r="GY690" s="4"/>
      <c r="HH690" s="4"/>
    </row>
    <row r="691" spans="1:216" s="3" customFormat="1" ht="15.75" customHeight="1">
      <c r="A691" s="312" t="s">
        <v>2520</v>
      </c>
      <c r="B691" s="218" t="s">
        <v>1568</v>
      </c>
      <c r="C691" s="63"/>
      <c r="D691" s="398">
        <f>'Punten per wedstrijd'!D985</f>
        <v>0</v>
      </c>
      <c r="E691" s="312" t="s">
        <v>2520</v>
      </c>
      <c r="F691" s="63" t="s">
        <v>4031</v>
      </c>
      <c r="G691" s="63"/>
      <c r="H691" s="398">
        <f>'Punten per wedstrijd'!D181</f>
        <v>130.00000000000003</v>
      </c>
      <c r="I691" s="312" t="s">
        <v>2520</v>
      </c>
      <c r="J691" s="218" t="s">
        <v>1568</v>
      </c>
      <c r="K691" s="63"/>
      <c r="L691" s="398">
        <f>'Punten per wedstrijd'!D485</f>
        <v>0</v>
      </c>
      <c r="M691" s="312" t="s">
        <v>2520</v>
      </c>
      <c r="N691" s="218" t="s">
        <v>1568</v>
      </c>
      <c r="O691" s="63"/>
      <c r="P691" s="398">
        <f>'Punten per wedstrijd'!D735</f>
        <v>0</v>
      </c>
      <c r="Q691" s="312" t="s">
        <v>2520</v>
      </c>
      <c r="R691" s="218" t="s">
        <v>1568</v>
      </c>
      <c r="S691" s="312"/>
      <c r="T691" s="398">
        <f>'Punten per wedstrijd'!D860</f>
        <v>0</v>
      </c>
      <c r="U691" s="312" t="s">
        <v>2520</v>
      </c>
      <c r="V691" s="218" t="s">
        <v>1568</v>
      </c>
      <c r="W691" s="63"/>
      <c r="X691" s="398">
        <f>'Punten per wedstrijd'!D110</f>
        <v>0</v>
      </c>
      <c r="Y691" s="312" t="s">
        <v>2520</v>
      </c>
      <c r="Z691" s="218" t="s">
        <v>1568</v>
      </c>
      <c r="AA691" s="63"/>
      <c r="AB691" s="398">
        <f>'Punten per wedstrijd'!D360</f>
        <v>0</v>
      </c>
      <c r="AC691" s="312" t="s">
        <v>2520</v>
      </c>
      <c r="AD691" s="273" t="s">
        <v>2726</v>
      </c>
      <c r="AE691" s="63"/>
      <c r="AF691" s="398">
        <f>'Punten per wedstrijd'!D557</f>
        <v>0</v>
      </c>
      <c r="AN691" s="10"/>
      <c r="AO691" s="5"/>
      <c r="AR691" s="10"/>
      <c r="AS691" s="4"/>
      <c r="AT691" s="5"/>
      <c r="AW691" s="10"/>
      <c r="AX691" s="5"/>
      <c r="BA691" s="10"/>
      <c r="BB691" s="4"/>
      <c r="BK691" s="4"/>
      <c r="BT691" s="4"/>
      <c r="CC691" s="4"/>
      <c r="CL691" s="4"/>
      <c r="CU691" s="4"/>
      <c r="DD691" s="4"/>
      <c r="DM691" s="4"/>
      <c r="DV691" s="4"/>
      <c r="EE691" s="4"/>
      <c r="EN691" s="4"/>
      <c r="EW691" s="4"/>
      <c r="FF691" s="4"/>
      <c r="FO691" s="4"/>
      <c r="FX691" s="4"/>
      <c r="GG691" s="4"/>
      <c r="GP691" s="4"/>
      <c r="GY691" s="4"/>
      <c r="HH691" s="4"/>
    </row>
    <row r="692" spans="1:216" s="3" customFormat="1" ht="15.75" customHeight="1">
      <c r="A692" s="312" t="s">
        <v>2521</v>
      </c>
      <c r="B692" s="63" t="s">
        <v>4021</v>
      </c>
      <c r="C692" s="63"/>
      <c r="D692" s="398">
        <f>'Punten per wedstrijd'!D986</f>
        <v>0</v>
      </c>
      <c r="E692" s="312" t="s">
        <v>2521</v>
      </c>
      <c r="F692" s="63" t="s">
        <v>4030</v>
      </c>
      <c r="G692" s="63"/>
      <c r="H692" s="398">
        <f>'Punten per wedstrijd'!D178</f>
        <v>122.6</v>
      </c>
      <c r="I692" s="312" t="s">
        <v>2521</v>
      </c>
      <c r="J692" s="63" t="s">
        <v>4021</v>
      </c>
      <c r="K692" s="63"/>
      <c r="L692" s="398">
        <f>'Punten per wedstrijd'!D486</f>
        <v>0</v>
      </c>
      <c r="M692" s="312" t="s">
        <v>2521</v>
      </c>
      <c r="N692" s="63" t="s">
        <v>4021</v>
      </c>
      <c r="O692" s="63"/>
      <c r="P692" s="398">
        <f>'Punten per wedstrijd'!D736</f>
        <v>0</v>
      </c>
      <c r="Q692" s="312" t="s">
        <v>2521</v>
      </c>
      <c r="R692" s="63" t="s">
        <v>4021</v>
      </c>
      <c r="S692" s="312"/>
      <c r="T692" s="398">
        <f>'Punten per wedstrijd'!D861</f>
        <v>0</v>
      </c>
      <c r="U692" s="312" t="s">
        <v>2521</v>
      </c>
      <c r="V692" s="63" t="s">
        <v>4021</v>
      </c>
      <c r="W692" s="63"/>
      <c r="X692" s="398">
        <f>'Punten per wedstrijd'!D111</f>
        <v>0</v>
      </c>
      <c r="Y692" s="312" t="s">
        <v>2521</v>
      </c>
      <c r="Z692" s="63" t="s">
        <v>4021</v>
      </c>
      <c r="AA692" s="63"/>
      <c r="AB692" s="398">
        <f>'Punten per wedstrijd'!D361</f>
        <v>0</v>
      </c>
      <c r="AC692" s="312" t="s">
        <v>2521</v>
      </c>
      <c r="AD692" s="28" t="s">
        <v>21</v>
      </c>
      <c r="AE692" s="63"/>
      <c r="AF692" s="398">
        <f>'Punten per wedstrijd'!D560</f>
        <v>0</v>
      </c>
      <c r="AN692" s="10"/>
      <c r="AO692" s="5"/>
      <c r="AR692" s="10"/>
      <c r="AS692" s="4"/>
      <c r="AT692" s="5"/>
      <c r="AW692" s="10"/>
      <c r="AX692" s="5"/>
      <c r="BA692" s="10"/>
      <c r="BB692" s="4"/>
      <c r="BK692" s="4"/>
      <c r="BT692" s="4"/>
      <c r="CC692" s="4"/>
      <c r="CL692" s="4"/>
      <c r="CU692" s="4"/>
      <c r="DD692" s="4"/>
      <c r="DM692" s="4"/>
      <c r="DV692" s="4"/>
      <c r="EE692" s="4"/>
      <c r="EN692" s="4"/>
      <c r="EW692" s="4"/>
      <c r="FF692" s="4"/>
      <c r="FO692" s="4"/>
      <c r="FX692" s="4"/>
      <c r="GG692" s="4"/>
      <c r="GP692" s="4"/>
      <c r="GY692" s="4"/>
      <c r="HH692" s="4"/>
    </row>
    <row r="693" spans="1:216" s="3" customFormat="1" ht="15.75" customHeight="1">
      <c r="A693" s="312" t="s">
        <v>2522</v>
      </c>
      <c r="B693" s="63" t="s">
        <v>4026</v>
      </c>
      <c r="C693" s="63"/>
      <c r="D693" s="398">
        <f>'Punten per wedstrijd'!D987</f>
        <v>0</v>
      </c>
      <c r="E693" s="312" t="s">
        <v>2522</v>
      </c>
      <c r="F693" s="218" t="s">
        <v>1566</v>
      </c>
      <c r="G693" s="63"/>
      <c r="H693" s="398">
        <f>'Punten per wedstrijd'!D213</f>
        <v>119.60000000000002</v>
      </c>
      <c r="I693" s="312" t="s">
        <v>2522</v>
      </c>
      <c r="J693" s="63" t="s">
        <v>4026</v>
      </c>
      <c r="K693" s="63"/>
      <c r="L693" s="398">
        <f>'Punten per wedstrijd'!D487</f>
        <v>0</v>
      </c>
      <c r="M693" s="312" t="s">
        <v>2522</v>
      </c>
      <c r="N693" s="63" t="s">
        <v>4026</v>
      </c>
      <c r="O693" s="63"/>
      <c r="P693" s="398">
        <f>'Punten per wedstrijd'!D737</f>
        <v>0</v>
      </c>
      <c r="Q693" s="312" t="s">
        <v>2522</v>
      </c>
      <c r="R693" s="63" t="s">
        <v>4026</v>
      </c>
      <c r="S693" s="312"/>
      <c r="T693" s="398">
        <f>'Punten per wedstrijd'!D862</f>
        <v>0</v>
      </c>
      <c r="U693" s="312" t="s">
        <v>2522</v>
      </c>
      <c r="V693" s="63" t="s">
        <v>4026</v>
      </c>
      <c r="W693" s="63"/>
      <c r="X693" s="398">
        <f>'Punten per wedstrijd'!D112</f>
        <v>0</v>
      </c>
      <c r="Y693" s="312" t="s">
        <v>2522</v>
      </c>
      <c r="Z693" s="63" t="s">
        <v>4026</v>
      </c>
      <c r="AA693" s="63"/>
      <c r="AB693" s="398">
        <f>'Punten per wedstrijd'!D362</f>
        <v>0</v>
      </c>
      <c r="AC693" s="312" t="s">
        <v>2522</v>
      </c>
      <c r="AD693" s="63" t="s">
        <v>141</v>
      </c>
      <c r="AE693" s="63"/>
      <c r="AF693" s="398">
        <f>'Punten per wedstrijd'!D561</f>
        <v>0</v>
      </c>
      <c r="AN693" s="10"/>
      <c r="AO693" s="5"/>
      <c r="AR693" s="10"/>
      <c r="AS693" s="4"/>
      <c r="AT693" s="5"/>
      <c r="AW693" s="10"/>
      <c r="AX693" s="5"/>
      <c r="BA693" s="10"/>
      <c r="BB693" s="4"/>
      <c r="BK693" s="4"/>
      <c r="BT693" s="4"/>
      <c r="CC693" s="4"/>
      <c r="CL693" s="4"/>
      <c r="CU693" s="4"/>
      <c r="DD693" s="4"/>
      <c r="DM693" s="4"/>
      <c r="DV693" s="4"/>
      <c r="EE693" s="4"/>
      <c r="EN693" s="4"/>
      <c r="EW693" s="4"/>
      <c r="FF693" s="4"/>
      <c r="FO693" s="4"/>
      <c r="FX693" s="4"/>
      <c r="GG693" s="4"/>
      <c r="GP693" s="4"/>
      <c r="GY693" s="4"/>
      <c r="HH693" s="4"/>
    </row>
    <row r="694" spans="1:216" s="3" customFormat="1" ht="15.75" customHeight="1">
      <c r="A694" s="312" t="s">
        <v>2523</v>
      </c>
      <c r="B694" s="273" t="s">
        <v>1905</v>
      </c>
      <c r="C694" s="63"/>
      <c r="D694" s="398">
        <f>'Punten per wedstrijd'!D988</f>
        <v>0</v>
      </c>
      <c r="E694" s="312" t="s">
        <v>2523</v>
      </c>
      <c r="F694" s="63" t="s">
        <v>705</v>
      </c>
      <c r="G694" s="63"/>
      <c r="H694" s="398">
        <f>'Punten per wedstrijd'!D219</f>
        <v>118.29999999999998</v>
      </c>
      <c r="I694" s="312" t="s">
        <v>2523</v>
      </c>
      <c r="J694" s="273" t="s">
        <v>1905</v>
      </c>
      <c r="K694" s="63"/>
      <c r="L694" s="398">
        <f>'Punten per wedstrijd'!D488</f>
        <v>0</v>
      </c>
      <c r="M694" s="312" t="s">
        <v>2523</v>
      </c>
      <c r="N694" s="273" t="s">
        <v>1905</v>
      </c>
      <c r="O694" s="63"/>
      <c r="P694" s="398">
        <f>'Punten per wedstrijd'!D738</f>
        <v>0</v>
      </c>
      <c r="Q694" s="312" t="s">
        <v>2523</v>
      </c>
      <c r="R694" s="273" t="s">
        <v>1905</v>
      </c>
      <c r="S694" s="312"/>
      <c r="T694" s="398">
        <f>'Punten per wedstrijd'!D863</f>
        <v>0</v>
      </c>
      <c r="U694" s="312" t="s">
        <v>2523</v>
      </c>
      <c r="V694" s="273" t="s">
        <v>1905</v>
      </c>
      <c r="W694" s="63"/>
      <c r="X694" s="398">
        <f>'Punten per wedstrijd'!D113</f>
        <v>0</v>
      </c>
      <c r="Y694" s="312" t="s">
        <v>2523</v>
      </c>
      <c r="Z694" s="273" t="s">
        <v>1905</v>
      </c>
      <c r="AA694" s="63"/>
      <c r="AB694" s="398">
        <f>'Punten per wedstrijd'!D363</f>
        <v>0</v>
      </c>
      <c r="AC694" s="312" t="s">
        <v>2523</v>
      </c>
      <c r="AD694" s="273" t="s">
        <v>1901</v>
      </c>
      <c r="AE694" s="63"/>
      <c r="AF694" s="398">
        <f>'Punten per wedstrijd'!D562</f>
        <v>0</v>
      </c>
      <c r="AN694" s="10"/>
      <c r="AO694" s="5"/>
      <c r="AR694" s="10"/>
      <c r="AS694" s="4"/>
      <c r="AT694" s="5"/>
      <c r="AW694" s="10"/>
      <c r="AX694" s="5"/>
      <c r="BA694" s="10"/>
      <c r="BB694" s="4"/>
      <c r="BK694" s="4"/>
      <c r="BT694" s="4"/>
      <c r="CC694" s="4"/>
      <c r="CL694" s="4"/>
      <c r="CU694" s="4"/>
      <c r="DD694" s="4"/>
      <c r="DM694" s="4"/>
      <c r="DV694" s="4"/>
      <c r="EE694" s="4"/>
      <c r="EN694" s="4"/>
      <c r="EW694" s="4"/>
      <c r="FF694" s="4"/>
      <c r="FO694" s="4"/>
      <c r="FX694" s="4"/>
      <c r="GG694" s="4"/>
      <c r="GP694" s="4"/>
      <c r="GY694" s="4"/>
      <c r="HH694" s="4"/>
    </row>
    <row r="695" spans="1:216" s="3" customFormat="1" ht="15.75" customHeight="1">
      <c r="A695" s="312" t="s">
        <v>2524</v>
      </c>
      <c r="B695" s="63" t="s">
        <v>180</v>
      </c>
      <c r="C695" s="63"/>
      <c r="D695" s="398">
        <f>'Punten per wedstrijd'!D989</f>
        <v>0</v>
      </c>
      <c r="E695" s="312" t="s">
        <v>2524</v>
      </c>
      <c r="F695" s="273" t="s">
        <v>23</v>
      </c>
      <c r="G695" s="63"/>
      <c r="H695" s="398">
        <f>'Punten per wedstrijd'!D196</f>
        <v>114</v>
      </c>
      <c r="I695" s="312" t="s">
        <v>2524</v>
      </c>
      <c r="J695" s="63" t="s">
        <v>180</v>
      </c>
      <c r="K695" s="63"/>
      <c r="L695" s="398">
        <f>'Punten per wedstrijd'!D489</f>
        <v>0</v>
      </c>
      <c r="M695" s="312" t="s">
        <v>2524</v>
      </c>
      <c r="N695" s="63" t="s">
        <v>180</v>
      </c>
      <c r="O695" s="63"/>
      <c r="P695" s="398">
        <f>'Punten per wedstrijd'!D739</f>
        <v>0</v>
      </c>
      <c r="Q695" s="312" t="s">
        <v>2524</v>
      </c>
      <c r="R695" s="63" t="s">
        <v>180</v>
      </c>
      <c r="S695" s="312"/>
      <c r="T695" s="398">
        <f>'Punten per wedstrijd'!D864</f>
        <v>0</v>
      </c>
      <c r="U695" s="312" t="s">
        <v>2524</v>
      </c>
      <c r="V695" s="63" t="s">
        <v>180</v>
      </c>
      <c r="W695" s="63"/>
      <c r="X695" s="398">
        <f>'Punten per wedstrijd'!D114</f>
        <v>0</v>
      </c>
      <c r="Y695" s="312" t="s">
        <v>2524</v>
      </c>
      <c r="Z695" s="63" t="s">
        <v>180</v>
      </c>
      <c r="AA695" s="63"/>
      <c r="AB695" s="398">
        <f>'Punten per wedstrijd'!D364</f>
        <v>0</v>
      </c>
      <c r="AC695" s="312" t="s">
        <v>2524</v>
      </c>
      <c r="AD695" s="63" t="s">
        <v>2549</v>
      </c>
      <c r="AE695" s="63"/>
      <c r="AF695" s="398">
        <f>'Punten per wedstrijd'!D568</f>
        <v>0</v>
      </c>
      <c r="AN695" s="10"/>
      <c r="AO695" s="5"/>
      <c r="AR695" s="10"/>
      <c r="AS695" s="4"/>
      <c r="AT695" s="5"/>
      <c r="AW695" s="10"/>
      <c r="AX695" s="5"/>
      <c r="BA695" s="10"/>
      <c r="BB695" s="4"/>
      <c r="BK695" s="4"/>
      <c r="BT695" s="4"/>
      <c r="CC695" s="4"/>
      <c r="CL695" s="4"/>
      <c r="CU695" s="4"/>
      <c r="DD695" s="4"/>
      <c r="DM695" s="4"/>
      <c r="DV695" s="4"/>
      <c r="EE695" s="4"/>
      <c r="EN695" s="4"/>
      <c r="EW695" s="4"/>
      <c r="FF695" s="4"/>
      <c r="FO695" s="4"/>
      <c r="FX695" s="4"/>
      <c r="GG695" s="4"/>
      <c r="GP695" s="4"/>
      <c r="GY695" s="4"/>
      <c r="HH695" s="4"/>
    </row>
    <row r="696" spans="1:216" s="3" customFormat="1" ht="15.75" customHeight="1">
      <c r="A696" s="312" t="s">
        <v>2525</v>
      </c>
      <c r="B696" s="63" t="s">
        <v>4009</v>
      </c>
      <c r="C696" s="63"/>
      <c r="D696" s="398">
        <f>'Punten per wedstrijd'!D990</f>
        <v>0</v>
      </c>
      <c r="E696" s="312" t="s">
        <v>2525</v>
      </c>
      <c r="F696" s="63" t="s">
        <v>2546</v>
      </c>
      <c r="G696" s="63"/>
      <c r="H696" s="398">
        <f>'Punten per wedstrijd'!D151</f>
        <v>103.79999999999998</v>
      </c>
      <c r="I696" s="312" t="s">
        <v>2525</v>
      </c>
      <c r="J696" s="63" t="s">
        <v>4009</v>
      </c>
      <c r="K696" s="63"/>
      <c r="L696" s="398">
        <f>'Punten per wedstrijd'!D490</f>
        <v>0</v>
      </c>
      <c r="M696" s="312" t="s">
        <v>2525</v>
      </c>
      <c r="N696" s="63" t="s">
        <v>4009</v>
      </c>
      <c r="O696" s="63"/>
      <c r="P696" s="398">
        <f>'Punten per wedstrijd'!D740</f>
        <v>0</v>
      </c>
      <c r="Q696" s="312" t="s">
        <v>2525</v>
      </c>
      <c r="R696" s="63" t="s">
        <v>4009</v>
      </c>
      <c r="S696" s="312"/>
      <c r="T696" s="398">
        <f>'Punten per wedstrijd'!D865</f>
        <v>0</v>
      </c>
      <c r="U696" s="312" t="s">
        <v>2525</v>
      </c>
      <c r="V696" s="63" t="s">
        <v>4009</v>
      </c>
      <c r="W696" s="63"/>
      <c r="X696" s="398">
        <f>'Punten per wedstrijd'!D115</f>
        <v>0</v>
      </c>
      <c r="Y696" s="312" t="s">
        <v>2525</v>
      </c>
      <c r="Z696" s="63" t="s">
        <v>4009</v>
      </c>
      <c r="AA696" s="63"/>
      <c r="AB696" s="398">
        <f>'Punten per wedstrijd'!D365</f>
        <v>0</v>
      </c>
      <c r="AC696" s="312" t="s">
        <v>2525</v>
      </c>
      <c r="AD696" s="273" t="s">
        <v>25</v>
      </c>
      <c r="AE696" s="63"/>
      <c r="AF696" s="398">
        <f>'Punten per wedstrijd'!D572</f>
        <v>0</v>
      </c>
      <c r="AN696" s="10"/>
      <c r="AO696" s="5"/>
      <c r="AR696" s="10"/>
      <c r="AS696" s="4"/>
      <c r="AT696" s="5"/>
      <c r="AW696" s="10"/>
      <c r="AX696" s="5"/>
      <c r="BA696" s="10"/>
      <c r="BB696" s="4"/>
      <c r="BK696" s="4"/>
      <c r="BT696" s="4"/>
      <c r="CC696" s="4"/>
      <c r="CL696" s="4"/>
      <c r="CU696" s="4"/>
      <c r="DD696" s="4"/>
      <c r="DM696" s="4"/>
      <c r="DV696" s="4"/>
      <c r="EE696" s="4"/>
      <c r="EN696" s="4"/>
      <c r="EW696" s="4"/>
      <c r="FF696" s="4"/>
      <c r="FO696" s="4"/>
      <c r="FX696" s="4"/>
      <c r="GG696" s="4"/>
      <c r="GP696" s="4"/>
      <c r="GY696" s="4"/>
      <c r="HH696" s="4"/>
    </row>
    <row r="697" spans="1:216" s="3" customFormat="1" ht="15.75" customHeight="1">
      <c r="A697" s="312" t="s">
        <v>2526</v>
      </c>
      <c r="B697" s="63" t="s">
        <v>2564</v>
      </c>
      <c r="C697" s="63"/>
      <c r="D697" s="398">
        <f>'Punten per wedstrijd'!D991</f>
        <v>0</v>
      </c>
      <c r="E697" s="312" t="s">
        <v>2526</v>
      </c>
      <c r="F697" s="63" t="s">
        <v>720</v>
      </c>
      <c r="G697" s="63"/>
      <c r="H697" s="398">
        <f>'Punten per wedstrijd'!D195</f>
        <v>92.699999999999989</v>
      </c>
      <c r="I697" s="312" t="s">
        <v>2526</v>
      </c>
      <c r="J697" s="63" t="s">
        <v>2564</v>
      </c>
      <c r="K697" s="63"/>
      <c r="L697" s="398">
        <f>'Punten per wedstrijd'!D491</f>
        <v>0</v>
      </c>
      <c r="M697" s="312" t="s">
        <v>2526</v>
      </c>
      <c r="N697" s="63" t="s">
        <v>2564</v>
      </c>
      <c r="O697" s="63"/>
      <c r="P697" s="398">
        <f>'Punten per wedstrijd'!D741</f>
        <v>0</v>
      </c>
      <c r="Q697" s="312" t="s">
        <v>2526</v>
      </c>
      <c r="R697" s="63" t="s">
        <v>2564</v>
      </c>
      <c r="S697" s="312"/>
      <c r="T697" s="398">
        <f>'Punten per wedstrijd'!D866</f>
        <v>0</v>
      </c>
      <c r="U697" s="312" t="s">
        <v>2526</v>
      </c>
      <c r="V697" s="63" t="s">
        <v>2564</v>
      </c>
      <c r="W697" s="63"/>
      <c r="X697" s="398">
        <f>'Punten per wedstrijd'!D116</f>
        <v>0</v>
      </c>
      <c r="Y697" s="312" t="s">
        <v>2526</v>
      </c>
      <c r="Z697" s="63" t="s">
        <v>2564</v>
      </c>
      <c r="AA697" s="63"/>
      <c r="AB697" s="398">
        <f>'Punten per wedstrijd'!D366</f>
        <v>0</v>
      </c>
      <c r="AC697" s="312" t="s">
        <v>2526</v>
      </c>
      <c r="AD697" s="63" t="s">
        <v>4012</v>
      </c>
      <c r="AE697" s="63"/>
      <c r="AF697" s="398">
        <f>'Punten per wedstrijd'!D576</f>
        <v>0</v>
      </c>
      <c r="AN697" s="10"/>
      <c r="AO697" s="5"/>
      <c r="AR697" s="10"/>
      <c r="AS697" s="4"/>
      <c r="AT697" s="5"/>
      <c r="AW697" s="10"/>
      <c r="AX697" s="5"/>
      <c r="BA697" s="10"/>
      <c r="BB697" s="4"/>
      <c r="BK697" s="4"/>
      <c r="BT697" s="4"/>
      <c r="CC697" s="4"/>
      <c r="CL697" s="4"/>
      <c r="CU697" s="4"/>
      <c r="DD697" s="4"/>
      <c r="DM697" s="4"/>
      <c r="DV697" s="4"/>
      <c r="EE697" s="4"/>
      <c r="EN697" s="4"/>
      <c r="EW697" s="4"/>
      <c r="FF697" s="4"/>
      <c r="FO697" s="4"/>
      <c r="FX697" s="4"/>
      <c r="GG697" s="4"/>
      <c r="GP697" s="4"/>
      <c r="GY697" s="4"/>
      <c r="HH697" s="4"/>
    </row>
    <row r="698" spans="1:216" s="3" customFormat="1" ht="15.75" customHeight="1">
      <c r="A698" s="312" t="s">
        <v>2527</v>
      </c>
      <c r="B698" s="218" t="s">
        <v>1565</v>
      </c>
      <c r="C698" s="63"/>
      <c r="D698" s="398">
        <f>'Punten per wedstrijd'!D992</f>
        <v>0</v>
      </c>
      <c r="E698" s="312" t="s">
        <v>2527</v>
      </c>
      <c r="F698" s="273" t="s">
        <v>1887</v>
      </c>
      <c r="G698" s="63"/>
      <c r="H698" s="398">
        <f>'Punten per wedstrijd'!D167</f>
        <v>90.2</v>
      </c>
      <c r="I698" s="312" t="s">
        <v>2527</v>
      </c>
      <c r="J698" s="218" t="s">
        <v>1565</v>
      </c>
      <c r="K698" s="63"/>
      <c r="L698" s="398">
        <f>'Punten per wedstrijd'!D492</f>
        <v>0</v>
      </c>
      <c r="M698" s="312" t="s">
        <v>2527</v>
      </c>
      <c r="N698" s="218" t="s">
        <v>1565</v>
      </c>
      <c r="O698" s="63"/>
      <c r="P698" s="398">
        <f>'Punten per wedstrijd'!D742</f>
        <v>0</v>
      </c>
      <c r="Q698" s="312" t="s">
        <v>2527</v>
      </c>
      <c r="R698" s="218" t="s">
        <v>1565</v>
      </c>
      <c r="S698" s="312"/>
      <c r="T698" s="398">
        <f>'Punten per wedstrijd'!D867</f>
        <v>0</v>
      </c>
      <c r="U698" s="312" t="s">
        <v>2527</v>
      </c>
      <c r="V698" s="218" t="s">
        <v>1565</v>
      </c>
      <c r="W698" s="63"/>
      <c r="X698" s="398">
        <f>'Punten per wedstrijd'!D117</f>
        <v>0</v>
      </c>
      <c r="Y698" s="312" t="s">
        <v>2527</v>
      </c>
      <c r="Z698" s="218" t="s">
        <v>1565</v>
      </c>
      <c r="AA698" s="63"/>
      <c r="AB698" s="398">
        <f>'Punten per wedstrijd'!D367</f>
        <v>0</v>
      </c>
      <c r="AC698" s="312" t="s">
        <v>2527</v>
      </c>
      <c r="AD698" s="63" t="s">
        <v>735</v>
      </c>
      <c r="AE698" s="63"/>
      <c r="AF698" s="398">
        <f>'Punten per wedstrijd'!D579</f>
        <v>0</v>
      </c>
      <c r="AN698" s="10"/>
      <c r="AO698" s="5"/>
      <c r="AR698" s="10"/>
      <c r="AS698" s="4"/>
      <c r="AT698" s="5"/>
      <c r="AW698" s="10"/>
      <c r="AX698" s="5"/>
      <c r="BA698" s="10"/>
      <c r="BB698" s="4"/>
      <c r="BK698" s="4"/>
      <c r="BT698" s="4"/>
      <c r="CC698" s="4"/>
      <c r="CL698" s="4"/>
      <c r="CU698" s="4"/>
      <c r="DD698" s="4"/>
      <c r="DM698" s="4"/>
      <c r="DV698" s="4"/>
      <c r="EE698" s="4"/>
      <c r="EN698" s="4"/>
      <c r="EW698" s="4"/>
      <c r="FF698" s="4"/>
      <c r="FO698" s="4"/>
      <c r="FX698" s="4"/>
      <c r="GG698" s="4"/>
      <c r="GP698" s="4"/>
      <c r="GY698" s="4"/>
      <c r="HH698" s="4"/>
    </row>
    <row r="699" spans="1:216" s="3" customFormat="1" ht="15.75" customHeight="1">
      <c r="A699" s="312" t="s">
        <v>2528</v>
      </c>
      <c r="B699" s="63" t="s">
        <v>4028</v>
      </c>
      <c r="C699" s="63"/>
      <c r="D699" s="398">
        <f>'Punten per wedstrijd'!D993</f>
        <v>0</v>
      </c>
      <c r="E699" s="312" t="s">
        <v>2528</v>
      </c>
      <c r="F699" s="218" t="s">
        <v>1550</v>
      </c>
      <c r="G699" s="63"/>
      <c r="H699" s="398">
        <f>'Punten per wedstrijd'!D191</f>
        <v>79.45</v>
      </c>
      <c r="I699" s="312" t="s">
        <v>2528</v>
      </c>
      <c r="J699" s="63" t="s">
        <v>4028</v>
      </c>
      <c r="K699" s="63"/>
      <c r="L699" s="398">
        <f>'Punten per wedstrijd'!D493</f>
        <v>0</v>
      </c>
      <c r="M699" s="312" t="s">
        <v>2528</v>
      </c>
      <c r="N699" s="63" t="s">
        <v>4028</v>
      </c>
      <c r="O699" s="63"/>
      <c r="P699" s="398">
        <f>'Punten per wedstrijd'!D743</f>
        <v>0</v>
      </c>
      <c r="Q699" s="312" t="s">
        <v>2528</v>
      </c>
      <c r="R699" s="63" t="s">
        <v>4028</v>
      </c>
      <c r="S699" s="312"/>
      <c r="T699" s="398">
        <f>'Punten per wedstrijd'!D868</f>
        <v>0</v>
      </c>
      <c r="U699" s="312" t="s">
        <v>2528</v>
      </c>
      <c r="V699" s="63" t="s">
        <v>4028</v>
      </c>
      <c r="W699" s="63"/>
      <c r="X699" s="398">
        <f>'Punten per wedstrijd'!D118</f>
        <v>0</v>
      </c>
      <c r="Y699" s="312" t="s">
        <v>2528</v>
      </c>
      <c r="Z699" s="63" t="s">
        <v>4028</v>
      </c>
      <c r="AA699" s="63"/>
      <c r="AB699" s="398">
        <f>'Punten per wedstrijd'!D368</f>
        <v>0</v>
      </c>
      <c r="AC699" s="312" t="s">
        <v>2528</v>
      </c>
      <c r="AD699" s="63" t="s">
        <v>154</v>
      </c>
      <c r="AE699" s="63"/>
      <c r="AF699" s="398">
        <f>'Punten per wedstrijd'!D582</f>
        <v>0</v>
      </c>
      <c r="AN699" s="10"/>
      <c r="AO699" s="5"/>
      <c r="AR699" s="10"/>
      <c r="AS699" s="4"/>
      <c r="AT699" s="5"/>
      <c r="AW699" s="10"/>
      <c r="AX699" s="5"/>
      <c r="BA699" s="10"/>
      <c r="BB699" s="4"/>
      <c r="BK699" s="4"/>
      <c r="BT699" s="4"/>
      <c r="CC699" s="4"/>
      <c r="CL699" s="4"/>
      <c r="CU699" s="4"/>
      <c r="DD699" s="4"/>
      <c r="DM699" s="4"/>
      <c r="DV699" s="4"/>
      <c r="EE699" s="4"/>
      <c r="EN699" s="4"/>
      <c r="EW699" s="4"/>
      <c r="FF699" s="4"/>
      <c r="FO699" s="4"/>
      <c r="FX699" s="4"/>
      <c r="GG699" s="4"/>
      <c r="GP699" s="4"/>
      <c r="GY699" s="4"/>
      <c r="HH699" s="4"/>
    </row>
    <row r="700" spans="1:216" s="3" customFormat="1" ht="15.75" customHeight="1">
      <c r="A700" s="312" t="s">
        <v>2529</v>
      </c>
      <c r="B700" s="63" t="s">
        <v>155</v>
      </c>
      <c r="C700" s="63"/>
      <c r="D700" s="398">
        <f>'Punten per wedstrijd'!D994</f>
        <v>0</v>
      </c>
      <c r="E700" s="312" t="s">
        <v>2529</v>
      </c>
      <c r="F700" s="63" t="s">
        <v>753</v>
      </c>
      <c r="G700" s="63"/>
      <c r="H700" s="398">
        <f>'Punten per wedstrijd'!D184</f>
        <v>66.399999999999991</v>
      </c>
      <c r="I700" s="312" t="s">
        <v>2529</v>
      </c>
      <c r="J700" s="63" t="s">
        <v>155</v>
      </c>
      <c r="K700" s="63"/>
      <c r="L700" s="398">
        <f>'Punten per wedstrijd'!D494</f>
        <v>0</v>
      </c>
      <c r="M700" s="312" t="s">
        <v>2529</v>
      </c>
      <c r="N700" s="63" t="s">
        <v>155</v>
      </c>
      <c r="O700" s="63"/>
      <c r="P700" s="398">
        <f>'Punten per wedstrijd'!D744</f>
        <v>0</v>
      </c>
      <c r="Q700" s="312" t="s">
        <v>2529</v>
      </c>
      <c r="R700" s="63" t="s">
        <v>155</v>
      </c>
      <c r="S700" s="312"/>
      <c r="T700" s="398">
        <f>'Punten per wedstrijd'!D869</f>
        <v>0</v>
      </c>
      <c r="U700" s="312" t="s">
        <v>2529</v>
      </c>
      <c r="V700" s="63" t="s">
        <v>155</v>
      </c>
      <c r="W700" s="63"/>
      <c r="X700" s="398">
        <f>'Punten per wedstrijd'!D119</f>
        <v>0</v>
      </c>
      <c r="Y700" s="312" t="s">
        <v>2529</v>
      </c>
      <c r="Z700" s="63" t="s">
        <v>155</v>
      </c>
      <c r="AA700" s="63"/>
      <c r="AB700" s="398">
        <f>'Punten per wedstrijd'!D369</f>
        <v>0</v>
      </c>
      <c r="AC700" s="312" t="s">
        <v>2529</v>
      </c>
      <c r="AD700" s="63" t="s">
        <v>721</v>
      </c>
      <c r="AE700" s="63"/>
      <c r="AF700" s="398">
        <f>'Punten per wedstrijd'!D584</f>
        <v>0</v>
      </c>
      <c r="AN700" s="10"/>
      <c r="AO700" s="5"/>
      <c r="AR700" s="10"/>
      <c r="AS700" s="4"/>
      <c r="AT700" s="5"/>
      <c r="AW700" s="10"/>
      <c r="AX700" s="5"/>
      <c r="BA700" s="10"/>
      <c r="BB700" s="4"/>
      <c r="BK700" s="4"/>
      <c r="BT700" s="4"/>
      <c r="CC700" s="4"/>
      <c r="CL700" s="4"/>
      <c r="CU700" s="4"/>
      <c r="DD700" s="4"/>
      <c r="DM700" s="4"/>
      <c r="DV700" s="4"/>
      <c r="EE700" s="4"/>
      <c r="EN700" s="4"/>
      <c r="EW700" s="4"/>
      <c r="FF700" s="4"/>
      <c r="FO700" s="4"/>
      <c r="FX700" s="4"/>
      <c r="GG700" s="4"/>
      <c r="GP700" s="4"/>
      <c r="GY700" s="4"/>
      <c r="HH700" s="4"/>
    </row>
    <row r="701" spans="1:216" s="3" customFormat="1" ht="15.75" customHeight="1">
      <c r="A701" s="312" t="s">
        <v>2530</v>
      </c>
      <c r="B701" s="63" t="s">
        <v>4029</v>
      </c>
      <c r="C701" s="63"/>
      <c r="D701" s="398">
        <f>'Punten per wedstrijd'!D995</f>
        <v>0</v>
      </c>
      <c r="E701" s="312" t="s">
        <v>2530</v>
      </c>
      <c r="F701" s="63" t="s">
        <v>4015</v>
      </c>
      <c r="G701" s="63"/>
      <c r="H701" s="398">
        <f>'Punten per wedstrijd'!D162</f>
        <v>61.599999999999994</v>
      </c>
      <c r="I701" s="312" t="s">
        <v>2530</v>
      </c>
      <c r="J701" s="63" t="s">
        <v>4029</v>
      </c>
      <c r="K701" s="63"/>
      <c r="L701" s="398">
        <f>'Punten per wedstrijd'!D495</f>
        <v>0</v>
      </c>
      <c r="M701" s="312" t="s">
        <v>2530</v>
      </c>
      <c r="N701" s="63" t="s">
        <v>4029</v>
      </c>
      <c r="O701" s="63"/>
      <c r="P701" s="398">
        <f>'Punten per wedstrijd'!D745</f>
        <v>0</v>
      </c>
      <c r="Q701" s="312" t="s">
        <v>2530</v>
      </c>
      <c r="R701" s="63" t="s">
        <v>4029</v>
      </c>
      <c r="S701" s="312"/>
      <c r="T701" s="398">
        <f>'Punten per wedstrijd'!D870</f>
        <v>0</v>
      </c>
      <c r="U701" s="312" t="s">
        <v>2530</v>
      </c>
      <c r="V701" s="63" t="s">
        <v>4029</v>
      </c>
      <c r="W701" s="63"/>
      <c r="X701" s="398">
        <f>'Punten per wedstrijd'!D120</f>
        <v>0</v>
      </c>
      <c r="Y701" s="312" t="s">
        <v>2530</v>
      </c>
      <c r="Z701" s="63" t="s">
        <v>4029</v>
      </c>
      <c r="AA701" s="63"/>
      <c r="AB701" s="398">
        <f>'Punten per wedstrijd'!D370</f>
        <v>0</v>
      </c>
      <c r="AC701" s="312" t="s">
        <v>2530</v>
      </c>
      <c r="AD701" s="63" t="s">
        <v>736</v>
      </c>
      <c r="AE701" s="63"/>
      <c r="AF701" s="398">
        <f>'Punten per wedstrijd'!D590</f>
        <v>0</v>
      </c>
      <c r="AN701" s="10"/>
      <c r="AO701" s="5"/>
      <c r="AR701" s="10"/>
      <c r="AS701" s="4"/>
      <c r="AT701" s="5"/>
      <c r="AW701" s="10"/>
      <c r="AX701" s="5"/>
      <c r="BA701" s="10"/>
      <c r="BB701" s="4"/>
      <c r="BK701" s="4"/>
      <c r="BT701" s="4"/>
      <c r="CC701" s="4"/>
      <c r="CL701" s="4"/>
      <c r="CU701" s="4"/>
      <c r="DD701" s="4"/>
      <c r="DM701" s="4"/>
      <c r="DV701" s="4"/>
      <c r="EE701" s="4"/>
      <c r="EN701" s="4"/>
      <c r="EW701" s="4"/>
      <c r="FF701" s="4"/>
      <c r="FO701" s="4"/>
      <c r="FX701" s="4"/>
      <c r="GG701" s="4"/>
      <c r="GP701" s="4"/>
      <c r="GY701" s="4"/>
      <c r="HH701" s="4"/>
    </row>
    <row r="702" spans="1:216" s="3" customFormat="1" ht="15.75" customHeight="1">
      <c r="A702" s="312" t="s">
        <v>2531</v>
      </c>
      <c r="B702" s="63" t="s">
        <v>4027</v>
      </c>
      <c r="C702" s="63"/>
      <c r="D702" s="398">
        <f>'Punten per wedstrijd'!D996</f>
        <v>0</v>
      </c>
      <c r="E702" s="312" t="s">
        <v>2531</v>
      </c>
      <c r="F702" s="63" t="s">
        <v>2553</v>
      </c>
      <c r="G702" s="63"/>
      <c r="H702" s="398">
        <f>'Punten per wedstrijd'!D130</f>
        <v>49.5</v>
      </c>
      <c r="I702" s="312" t="s">
        <v>2531</v>
      </c>
      <c r="J702" s="63" t="s">
        <v>4027</v>
      </c>
      <c r="K702" s="63"/>
      <c r="L702" s="398">
        <f>'Punten per wedstrijd'!D496</f>
        <v>0</v>
      </c>
      <c r="M702" s="312" t="s">
        <v>2531</v>
      </c>
      <c r="N702" s="63" t="s">
        <v>4027</v>
      </c>
      <c r="O702" s="63"/>
      <c r="P702" s="398">
        <f>'Punten per wedstrijd'!D746</f>
        <v>0</v>
      </c>
      <c r="Q702" s="312" t="s">
        <v>2531</v>
      </c>
      <c r="R702" s="63" t="s">
        <v>4027</v>
      </c>
      <c r="S702" s="312"/>
      <c r="T702" s="398">
        <f>'Punten per wedstrijd'!D871</f>
        <v>0</v>
      </c>
      <c r="U702" s="312" t="s">
        <v>2531</v>
      </c>
      <c r="V702" s="63" t="s">
        <v>4027</v>
      </c>
      <c r="W702" s="63"/>
      <c r="X702" s="398">
        <f>'Punten per wedstrijd'!D121</f>
        <v>0</v>
      </c>
      <c r="Y702" s="312" t="s">
        <v>2531</v>
      </c>
      <c r="Z702" s="63" t="s">
        <v>4027</v>
      </c>
      <c r="AA702" s="63"/>
      <c r="AB702" s="398">
        <f>'Punten per wedstrijd'!D371</f>
        <v>0</v>
      </c>
      <c r="AC702" s="312" t="s">
        <v>2531</v>
      </c>
      <c r="AD702" s="273" t="s">
        <v>31</v>
      </c>
      <c r="AE702" s="63"/>
      <c r="AF702" s="398">
        <f>'Punten per wedstrijd'!D601</f>
        <v>0</v>
      </c>
      <c r="AN702" s="10"/>
      <c r="AO702" s="5"/>
      <c r="AR702" s="10"/>
      <c r="AS702" s="4"/>
      <c r="AT702" s="5"/>
      <c r="AW702" s="10"/>
      <c r="AX702" s="5"/>
      <c r="BA702" s="10"/>
      <c r="BB702" s="4"/>
      <c r="BK702" s="4"/>
      <c r="BT702" s="4"/>
      <c r="CC702" s="4"/>
      <c r="CL702" s="4"/>
      <c r="CU702" s="4"/>
      <c r="DD702" s="4"/>
      <c r="DM702" s="4"/>
      <c r="DV702" s="4"/>
      <c r="EE702" s="4"/>
      <c r="EN702" s="4"/>
      <c r="EW702" s="4"/>
      <c r="FF702" s="4"/>
      <c r="FO702" s="4"/>
      <c r="FX702" s="4"/>
      <c r="GG702" s="4"/>
      <c r="GP702" s="4"/>
      <c r="GY702" s="4"/>
      <c r="HH702" s="4"/>
    </row>
    <row r="703" spans="1:216" s="3" customFormat="1" ht="15.75" customHeight="1">
      <c r="A703" s="312" t="s">
        <v>2532</v>
      </c>
      <c r="B703" s="63" t="s">
        <v>4008</v>
      </c>
      <c r="C703" s="63"/>
      <c r="D703" s="398">
        <f>'Punten per wedstrijd'!D997</f>
        <v>0</v>
      </c>
      <c r="E703" s="312" t="s">
        <v>2532</v>
      </c>
      <c r="F703" s="273" t="s">
        <v>1890</v>
      </c>
      <c r="G703" s="63"/>
      <c r="H703" s="398">
        <f>'Punten per wedstrijd'!D131</f>
        <v>48</v>
      </c>
      <c r="I703" s="312" t="s">
        <v>2532</v>
      </c>
      <c r="J703" s="63" t="s">
        <v>4008</v>
      </c>
      <c r="K703" s="63"/>
      <c r="L703" s="398">
        <f>'Punten per wedstrijd'!D497</f>
        <v>0</v>
      </c>
      <c r="M703" s="312" t="s">
        <v>2532</v>
      </c>
      <c r="N703" s="63" t="s">
        <v>4008</v>
      </c>
      <c r="O703" s="63"/>
      <c r="P703" s="398">
        <f>'Punten per wedstrijd'!D747</f>
        <v>0</v>
      </c>
      <c r="Q703" s="312" t="s">
        <v>2532</v>
      </c>
      <c r="R703" s="63" t="s">
        <v>4008</v>
      </c>
      <c r="S703" s="312"/>
      <c r="T703" s="398">
        <f>'Punten per wedstrijd'!D872</f>
        <v>0</v>
      </c>
      <c r="U703" s="312" t="s">
        <v>2532</v>
      </c>
      <c r="V703" s="63" t="s">
        <v>4008</v>
      </c>
      <c r="W703" s="63"/>
      <c r="X703" s="398">
        <f>'Punten per wedstrijd'!D122</f>
        <v>0</v>
      </c>
      <c r="Y703" s="312" t="s">
        <v>2532</v>
      </c>
      <c r="Z703" s="63" t="s">
        <v>4008</v>
      </c>
      <c r="AA703" s="63"/>
      <c r="AB703" s="398">
        <f>'Punten per wedstrijd'!D372</f>
        <v>0</v>
      </c>
      <c r="AC703" s="312" t="s">
        <v>2532</v>
      </c>
      <c r="AD703" s="63" t="s">
        <v>4017</v>
      </c>
      <c r="AE703" s="63"/>
      <c r="AF703" s="398">
        <f>'Punten per wedstrijd'!D602</f>
        <v>0</v>
      </c>
      <c r="AN703" s="10"/>
      <c r="AO703" s="5"/>
      <c r="AR703" s="10"/>
      <c r="AS703" s="4"/>
      <c r="AT703" s="5"/>
      <c r="AW703" s="10"/>
      <c r="AX703" s="5"/>
      <c r="BA703" s="10"/>
      <c r="BB703" s="4"/>
      <c r="BK703" s="4"/>
      <c r="BT703" s="4"/>
      <c r="CC703" s="4"/>
      <c r="CL703" s="4"/>
      <c r="CU703" s="4"/>
      <c r="DD703" s="4"/>
      <c r="DM703" s="4"/>
      <c r="DV703" s="4"/>
      <c r="EE703" s="4"/>
      <c r="EN703" s="4"/>
      <c r="EW703" s="4"/>
      <c r="FF703" s="4"/>
      <c r="FO703" s="4"/>
      <c r="FX703" s="4"/>
      <c r="GG703" s="4"/>
      <c r="GP703" s="4"/>
      <c r="GY703" s="4"/>
      <c r="HH703" s="4"/>
    </row>
    <row r="704" spans="1:216" s="3" customFormat="1" ht="15.75" customHeight="1">
      <c r="A704" s="312" t="s">
        <v>2533</v>
      </c>
      <c r="B704" s="63" t="s">
        <v>710</v>
      </c>
      <c r="C704" s="63"/>
      <c r="D704" s="398">
        <f>'Punten per wedstrijd'!D998</f>
        <v>0</v>
      </c>
      <c r="E704" s="312" t="s">
        <v>2533</v>
      </c>
      <c r="F704" s="273" t="s">
        <v>15</v>
      </c>
      <c r="G704" s="63"/>
      <c r="H704" s="398">
        <f>'Punten per wedstrijd'!D164</f>
        <v>47.2</v>
      </c>
      <c r="I704" s="312" t="s">
        <v>2533</v>
      </c>
      <c r="J704" s="63" t="s">
        <v>710</v>
      </c>
      <c r="K704" s="63"/>
      <c r="L704" s="398">
        <f>'Punten per wedstrijd'!D498</f>
        <v>0</v>
      </c>
      <c r="M704" s="312" t="s">
        <v>2533</v>
      </c>
      <c r="N704" s="63" t="s">
        <v>710</v>
      </c>
      <c r="O704" s="63"/>
      <c r="P704" s="398">
        <f>'Punten per wedstrijd'!D748</f>
        <v>0</v>
      </c>
      <c r="Q704" s="312" t="s">
        <v>2533</v>
      </c>
      <c r="R704" s="63" t="s">
        <v>710</v>
      </c>
      <c r="S704" s="312"/>
      <c r="T704" s="398">
        <f>'Punten per wedstrijd'!D873</f>
        <v>0</v>
      </c>
      <c r="U704" s="312" t="s">
        <v>2533</v>
      </c>
      <c r="V704" s="63" t="s">
        <v>710</v>
      </c>
      <c r="W704" s="63"/>
      <c r="X704" s="398">
        <f>'Punten per wedstrijd'!D123</f>
        <v>0</v>
      </c>
      <c r="Y704" s="312" t="s">
        <v>2533</v>
      </c>
      <c r="Z704" s="63" t="s">
        <v>710</v>
      </c>
      <c r="AA704" s="63"/>
      <c r="AB704" s="398">
        <f>'Punten per wedstrijd'!D373</f>
        <v>0</v>
      </c>
      <c r="AC704" s="312" t="s">
        <v>2533</v>
      </c>
      <c r="AD704" s="273" t="s">
        <v>33</v>
      </c>
      <c r="AE704" s="63"/>
      <c r="AF704" s="398">
        <f>'Punten per wedstrijd'!D606</f>
        <v>0</v>
      </c>
      <c r="AN704" s="10"/>
      <c r="AO704" s="5"/>
      <c r="AR704" s="10"/>
      <c r="AS704" s="4"/>
      <c r="AT704" s="5"/>
      <c r="AW704" s="10"/>
      <c r="AX704" s="5"/>
      <c r="BA704" s="10"/>
      <c r="BB704" s="4"/>
      <c r="BK704" s="4"/>
      <c r="BT704" s="4"/>
      <c r="CC704" s="4"/>
      <c r="CL704" s="4"/>
      <c r="CU704" s="4"/>
      <c r="DD704" s="4"/>
      <c r="DM704" s="4"/>
      <c r="DV704" s="4"/>
      <c r="EE704" s="4"/>
      <c r="EN704" s="4"/>
      <c r="EW704" s="4"/>
      <c r="FF704" s="4"/>
      <c r="FO704" s="4"/>
      <c r="FX704" s="4"/>
      <c r="GG704" s="4"/>
      <c r="GP704" s="4"/>
      <c r="GY704" s="4"/>
      <c r="HH704" s="4"/>
    </row>
    <row r="705" spans="1:1386" s="3" customFormat="1" ht="15.75" customHeight="1">
      <c r="A705" s="312" t="s">
        <v>2534</v>
      </c>
      <c r="B705" s="63" t="s">
        <v>2541</v>
      </c>
      <c r="C705" s="63"/>
      <c r="D705" s="398">
        <f>'Punten per wedstrijd'!D999</f>
        <v>0</v>
      </c>
      <c r="E705" s="312" t="s">
        <v>2534</v>
      </c>
      <c r="F705" s="63" t="s">
        <v>714</v>
      </c>
      <c r="G705" s="63"/>
      <c r="H705" s="398">
        <f>'Punten per wedstrijd'!D169</f>
        <v>20.599999999999994</v>
      </c>
      <c r="I705" s="312" t="s">
        <v>2534</v>
      </c>
      <c r="J705" s="63" t="s">
        <v>2541</v>
      </c>
      <c r="K705" s="63"/>
      <c r="L705" s="398">
        <f>'Punten per wedstrijd'!D499</f>
        <v>0</v>
      </c>
      <c r="M705" s="312" t="s">
        <v>2534</v>
      </c>
      <c r="N705" s="63" t="s">
        <v>2541</v>
      </c>
      <c r="O705" s="63"/>
      <c r="P705" s="398">
        <f>'Punten per wedstrijd'!D749</f>
        <v>0</v>
      </c>
      <c r="Q705" s="312" t="s">
        <v>2534</v>
      </c>
      <c r="R705" s="63" t="s">
        <v>2541</v>
      </c>
      <c r="S705" s="312"/>
      <c r="T705" s="398">
        <f>'Punten per wedstrijd'!D874</f>
        <v>0</v>
      </c>
      <c r="U705" s="312" t="s">
        <v>2534</v>
      </c>
      <c r="V705" s="63" t="s">
        <v>2541</v>
      </c>
      <c r="W705" s="63"/>
      <c r="X705" s="398">
        <f>'Punten per wedstrijd'!D124</f>
        <v>0</v>
      </c>
      <c r="Y705" s="312" t="s">
        <v>2534</v>
      </c>
      <c r="Z705" s="63" t="s">
        <v>2541</v>
      </c>
      <c r="AA705" s="63"/>
      <c r="AB705" s="398">
        <f>'Punten per wedstrijd'!D374</f>
        <v>0</v>
      </c>
      <c r="AC705" s="312" t="s">
        <v>2534</v>
      </c>
      <c r="AD705" s="273" t="s">
        <v>37</v>
      </c>
      <c r="AE705" s="63"/>
      <c r="AF705" s="398">
        <f>'Punten per wedstrijd'!D607</f>
        <v>0</v>
      </c>
      <c r="AN705" s="10"/>
      <c r="AO705" s="5"/>
      <c r="AR705" s="10"/>
      <c r="AS705" s="4"/>
      <c r="AT705" s="5"/>
      <c r="AW705" s="10"/>
      <c r="AX705" s="5"/>
      <c r="BA705" s="10"/>
      <c r="BB705" s="4"/>
      <c r="BK705" s="4"/>
      <c r="BT705" s="4"/>
      <c r="CC705" s="4"/>
      <c r="CL705" s="4"/>
      <c r="CU705" s="4"/>
      <c r="DD705" s="4"/>
      <c r="DM705" s="4"/>
      <c r="DV705" s="4"/>
      <c r="EE705" s="4"/>
      <c r="EN705" s="4"/>
      <c r="EW705" s="4"/>
      <c r="FF705" s="4"/>
      <c r="FO705" s="4"/>
      <c r="FX705" s="4"/>
      <c r="GG705" s="4"/>
      <c r="GP705" s="4"/>
      <c r="GY705" s="4"/>
      <c r="HH705" s="4"/>
    </row>
    <row r="706" spans="1:1386" s="3" customFormat="1" ht="15.75" customHeight="1">
      <c r="A706" s="312" t="s">
        <v>2535</v>
      </c>
      <c r="B706" s="273" t="s">
        <v>1888</v>
      </c>
      <c r="C706" s="63"/>
      <c r="D706" s="398">
        <f>'Punten per wedstrijd'!D1000</f>
        <v>0</v>
      </c>
      <c r="E706" s="312" t="s">
        <v>2535</v>
      </c>
      <c r="F706" s="63" t="s">
        <v>2551</v>
      </c>
      <c r="G706" s="63"/>
      <c r="H706" s="398">
        <f>'Punten per wedstrijd'!D174</f>
        <v>15.000000000000002</v>
      </c>
      <c r="I706" s="312" t="s">
        <v>2535</v>
      </c>
      <c r="J706" s="273" t="s">
        <v>1888</v>
      </c>
      <c r="K706" s="63"/>
      <c r="L706" s="398">
        <f>'Punten per wedstrijd'!D500</f>
        <v>0</v>
      </c>
      <c r="M706" s="312" t="s">
        <v>2535</v>
      </c>
      <c r="N706" s="273" t="s">
        <v>1888</v>
      </c>
      <c r="O706" s="63"/>
      <c r="P706" s="398">
        <f>'Punten per wedstrijd'!D750</f>
        <v>0</v>
      </c>
      <c r="Q706" s="312" t="s">
        <v>2535</v>
      </c>
      <c r="R706" s="273" t="s">
        <v>1888</v>
      </c>
      <c r="S706" s="312"/>
      <c r="T706" s="398">
        <f>'Punten per wedstrijd'!D875</f>
        <v>0</v>
      </c>
      <c r="U706" s="312" t="s">
        <v>2535</v>
      </c>
      <c r="V706" s="273" t="s">
        <v>1888</v>
      </c>
      <c r="W706" s="63"/>
      <c r="X706" s="398">
        <f>'Punten per wedstrijd'!D125</f>
        <v>0</v>
      </c>
      <c r="Y706" s="312" t="s">
        <v>2535</v>
      </c>
      <c r="Z706" s="273" t="s">
        <v>1888</v>
      </c>
      <c r="AA706" s="63"/>
      <c r="AB706" s="398">
        <f>'Punten per wedstrijd'!D375</f>
        <v>0</v>
      </c>
      <c r="AC706" s="312" t="s">
        <v>2535</v>
      </c>
      <c r="AD706" s="63" t="s">
        <v>4028</v>
      </c>
      <c r="AE706" s="63"/>
      <c r="AF706" s="398">
        <f>'Punten per wedstrijd'!D618</f>
        <v>0</v>
      </c>
      <c r="AN706" s="10"/>
      <c r="AO706" s="5"/>
      <c r="AR706" s="10"/>
      <c r="AS706" s="4"/>
      <c r="AT706" s="5"/>
      <c r="AW706" s="10"/>
      <c r="AX706" s="5"/>
      <c r="BA706" s="10"/>
      <c r="BB706" s="4"/>
      <c r="BK706" s="4"/>
      <c r="BT706" s="4"/>
      <c r="CC706" s="4"/>
      <c r="CL706" s="4"/>
      <c r="CU706" s="4"/>
      <c r="DD706" s="4"/>
      <c r="DM706" s="4"/>
      <c r="DV706" s="4"/>
      <c r="EE706" s="4"/>
      <c r="EN706" s="4"/>
      <c r="EW706" s="4"/>
      <c r="FF706" s="4"/>
      <c r="FO706" s="4"/>
      <c r="FX706" s="4"/>
      <c r="GG706" s="4"/>
      <c r="GP706" s="4"/>
      <c r="GY706" s="4"/>
      <c r="HH706" s="4"/>
    </row>
    <row r="707" spans="1:1386" s="7" customFormat="1" ht="19.5">
      <c r="A707" s="13"/>
      <c r="E707" s="76"/>
      <c r="F707" s="13"/>
      <c r="I707" s="76"/>
      <c r="K707" s="13"/>
      <c r="O707" s="76"/>
      <c r="P707" s="13"/>
      <c r="T707" s="76"/>
      <c r="U707" s="13"/>
      <c r="W707" s="13"/>
      <c r="Y707" s="76"/>
      <c r="AC707" s="76"/>
      <c r="AG707" s="76"/>
      <c r="AI707" s="76"/>
      <c r="AJ707" s="8"/>
      <c r="AK707" s="13"/>
      <c r="AN707" s="76"/>
      <c r="AO707" s="13"/>
      <c r="AR707" s="76"/>
      <c r="AS707" s="8"/>
      <c r="AT707" s="13"/>
      <c r="AW707" s="76"/>
      <c r="AX707" s="13"/>
      <c r="BA707" s="76"/>
      <c r="BB707" s="8"/>
      <c r="BK707" s="8"/>
      <c r="BT707" s="8"/>
      <c r="CC707" s="8"/>
      <c r="CL707" s="8"/>
      <c r="CU707" s="8"/>
      <c r="DD707" s="8"/>
      <c r="DM707" s="8"/>
      <c r="DV707" s="8"/>
      <c r="EE707" s="8"/>
      <c r="EN707" s="8"/>
      <c r="EW707" s="8"/>
      <c r="FF707" s="8"/>
      <c r="FO707" s="8"/>
      <c r="FX707" s="8"/>
      <c r="GG707" s="8"/>
      <c r="GP707" s="8"/>
      <c r="GY707" s="8"/>
      <c r="HH707" s="8"/>
    </row>
    <row r="708" spans="1:1386" s="7" customFormat="1" ht="19.5">
      <c r="A708" s="13"/>
      <c r="E708" s="76"/>
      <c r="F708" s="13"/>
      <c r="I708" s="76"/>
      <c r="K708" s="13"/>
      <c r="O708" s="76"/>
      <c r="P708" s="13"/>
      <c r="T708" s="76"/>
      <c r="U708" s="13"/>
      <c r="W708" s="13"/>
      <c r="Y708" s="76"/>
      <c r="AC708" s="76"/>
      <c r="AG708" s="76"/>
      <c r="AI708" s="76"/>
      <c r="AJ708" s="8"/>
      <c r="AK708" s="13"/>
      <c r="AN708" s="76"/>
      <c r="AO708" s="13"/>
      <c r="AR708" s="76"/>
      <c r="AS708" s="8"/>
      <c r="AT708" s="13"/>
      <c r="AW708" s="76"/>
      <c r="AX708" s="13"/>
      <c r="BA708" s="76"/>
      <c r="BB708" s="8"/>
      <c r="BK708" s="8"/>
      <c r="BT708" s="8"/>
      <c r="CC708" s="8"/>
      <c r="CL708" s="8"/>
      <c r="CU708" s="8"/>
      <c r="DD708" s="8"/>
      <c r="DM708" s="8"/>
      <c r="DV708" s="8"/>
      <c r="EE708" s="8"/>
      <c r="EN708" s="8"/>
      <c r="EW708" s="8"/>
      <c r="FF708" s="8"/>
      <c r="FO708" s="8"/>
      <c r="FX708" s="8"/>
      <c r="GG708" s="8"/>
      <c r="GP708" s="8"/>
      <c r="GY708" s="8"/>
      <c r="HH708" s="8"/>
    </row>
    <row r="709" spans="1:1386" s="7" customFormat="1" ht="18.75">
      <c r="A709" s="51" t="s">
        <v>700</v>
      </c>
      <c r="D709"/>
      <c r="I709" s="8"/>
      <c r="J709" s="51" t="s">
        <v>1552</v>
      </c>
      <c r="R709" s="8"/>
      <c r="S709" s="51" t="s">
        <v>737</v>
      </c>
      <c r="AA709" s="8"/>
      <c r="AB709" s="51" t="s">
        <v>758</v>
      </c>
      <c r="AJ709" s="8"/>
      <c r="AK709" s="51" t="s">
        <v>700</v>
      </c>
      <c r="AS709" s="8"/>
      <c r="AT709" s="51" t="s">
        <v>699</v>
      </c>
      <c r="BB709" s="8"/>
      <c r="BC709" s="51" t="s">
        <v>1920</v>
      </c>
      <c r="BK709" s="8"/>
      <c r="BL709" s="51" t="s">
        <v>698</v>
      </c>
      <c r="BT709" s="8"/>
      <c r="BU709" s="51" t="s">
        <v>729</v>
      </c>
      <c r="CC709" s="8"/>
      <c r="CD709" s="51" t="s">
        <v>697</v>
      </c>
      <c r="CL709" s="8"/>
      <c r="CM709" s="51" t="s">
        <v>700</v>
      </c>
      <c r="CU709" s="8"/>
      <c r="CV709" s="51" t="s">
        <v>716</v>
      </c>
      <c r="DD709" s="8"/>
      <c r="DE709" s="51" t="s">
        <v>697</v>
      </c>
      <c r="DM709" s="8"/>
      <c r="DN709" s="51" t="s">
        <v>697</v>
      </c>
      <c r="DV709" s="8"/>
      <c r="DW709" s="51" t="s">
        <v>749</v>
      </c>
      <c r="EE709" s="8"/>
      <c r="EF709" s="51" t="s">
        <v>700</v>
      </c>
      <c r="EN709" s="8"/>
      <c r="EO709" s="51" t="s">
        <v>699</v>
      </c>
      <c r="EW709" s="8"/>
      <c r="EX709" s="51" t="s">
        <v>697</v>
      </c>
      <c r="FF709" s="8"/>
      <c r="FG709" s="51" t="s">
        <v>734</v>
      </c>
      <c r="FO709" s="8"/>
      <c r="FP709" s="51" t="s">
        <v>697</v>
      </c>
      <c r="FX709" s="8"/>
      <c r="FY709" s="51" t="s">
        <v>1576</v>
      </c>
      <c r="GG709" s="8"/>
      <c r="GH709" s="51" t="s">
        <v>717</v>
      </c>
      <c r="GP709" s="8"/>
      <c r="GQ709" s="51" t="s">
        <v>709</v>
      </c>
      <c r="GY709" s="8"/>
      <c r="GZ709" s="51" t="s">
        <v>697</v>
      </c>
      <c r="HH709" s="8"/>
      <c r="HI709" s="51" t="s">
        <v>1866</v>
      </c>
      <c r="HR709" s="51" t="s">
        <v>1570</v>
      </c>
      <c r="IA709" s="51" t="s">
        <v>1569</v>
      </c>
      <c r="IJ709" s="51" t="s">
        <v>699</v>
      </c>
      <c r="IS709" s="51" t="s">
        <v>1572</v>
      </c>
      <c r="JB709" s="51" t="s">
        <v>700</v>
      </c>
      <c r="JK709" s="51" t="s">
        <v>697</v>
      </c>
      <c r="JT709" s="51" t="s">
        <v>1885</v>
      </c>
      <c r="KC709" s="51" t="s">
        <v>699</v>
      </c>
      <c r="KL709" s="51" t="s">
        <v>699</v>
      </c>
      <c r="KU709" s="51" t="s">
        <v>1575</v>
      </c>
      <c r="LD709" s="51" t="s">
        <v>1571</v>
      </c>
      <c r="LM709" s="51" t="s">
        <v>1885</v>
      </c>
      <c r="LV709" s="51" t="s">
        <v>697</v>
      </c>
      <c r="ME709" s="51" t="s">
        <v>698</v>
      </c>
      <c r="MN709" s="51" t="s">
        <v>715</v>
      </c>
      <c r="MW709" s="51" t="s">
        <v>729</v>
      </c>
      <c r="NF709" s="51" t="s">
        <v>699</v>
      </c>
      <c r="NO709" s="51" t="s">
        <v>699</v>
      </c>
      <c r="NX709" s="51" t="s">
        <v>748</v>
      </c>
      <c r="OG709" s="51" t="s">
        <v>699</v>
      </c>
      <c r="OP709" s="51" t="s">
        <v>1573</v>
      </c>
      <c r="OY709" s="51" t="s">
        <v>698</v>
      </c>
      <c r="PH709" s="51" t="s">
        <v>733</v>
      </c>
      <c r="PQ709" s="51" t="s">
        <v>748</v>
      </c>
      <c r="PZ709" s="51" t="s">
        <v>698</v>
      </c>
      <c r="QI709" s="51" t="s">
        <v>2515</v>
      </c>
      <c r="QR709" s="51" t="s">
        <v>748</v>
      </c>
      <c r="RA709" s="51" t="s">
        <v>700</v>
      </c>
      <c r="RJ709" s="51" t="s">
        <v>1866</v>
      </c>
      <c r="RS709" s="277" t="s">
        <v>4319</v>
      </c>
      <c r="SB709" s="51" t="s">
        <v>715</v>
      </c>
      <c r="SK709" s="51" t="s">
        <v>698</v>
      </c>
      <c r="ST709" s="51" t="s">
        <v>697</v>
      </c>
      <c r="TC709" s="51" t="s">
        <v>697</v>
      </c>
      <c r="TL709" s="51" t="s">
        <v>698</v>
      </c>
      <c r="TU709" s="51" t="s">
        <v>1920</v>
      </c>
      <c r="UD709" s="51" t="s">
        <v>699</v>
      </c>
      <c r="UM709" s="51" t="s">
        <v>1913</v>
      </c>
      <c r="UV709" s="51" t="s">
        <v>2593</v>
      </c>
      <c r="VE709" s="277" t="s">
        <v>1908</v>
      </c>
      <c r="VN709" s="51" t="s">
        <v>1575</v>
      </c>
      <c r="VW709" s="51" t="s">
        <v>732</v>
      </c>
      <c r="WF709" s="51" t="s">
        <v>1910</v>
      </c>
      <c r="WO709" s="51" t="s">
        <v>697</v>
      </c>
      <c r="WX709" s="277" t="s">
        <v>698</v>
      </c>
      <c r="XG709" s="51" t="s">
        <v>698</v>
      </c>
      <c r="XP709" s="51" t="s">
        <v>1922</v>
      </c>
      <c r="XY709" s="51" t="s">
        <v>697</v>
      </c>
      <c r="YH709" s="51" t="s">
        <v>698</v>
      </c>
      <c r="YQ709" s="51" t="s">
        <v>1546</v>
      </c>
      <c r="YZ709" s="51" t="s">
        <v>746</v>
      </c>
      <c r="ZI709" s="51" t="s">
        <v>1892</v>
      </c>
      <c r="ZR709" s="51" t="s">
        <v>1920</v>
      </c>
      <c r="AAA709" s="51" t="s">
        <v>2598</v>
      </c>
      <c r="AAJ709" s="51" t="s">
        <v>749</v>
      </c>
      <c r="AAS709" s="51" t="s">
        <v>1908</v>
      </c>
      <c r="ABB709" s="51" t="s">
        <v>2600</v>
      </c>
      <c r="ABK709" s="277" t="s">
        <v>734</v>
      </c>
      <c r="ABT709" s="51" t="s">
        <v>725</v>
      </c>
      <c r="ACC709" s="51" t="s">
        <v>2578</v>
      </c>
      <c r="ACL709" s="51" t="s">
        <v>2582</v>
      </c>
      <c r="ACU709" s="51" t="s">
        <v>2593</v>
      </c>
      <c r="ADD709" s="51" t="s">
        <v>699</v>
      </c>
      <c r="ADM709" s="51" t="s">
        <v>697</v>
      </c>
      <c r="ADV709" s="51" t="s">
        <v>2588</v>
      </c>
      <c r="AEE709" s="51" t="s">
        <v>697</v>
      </c>
      <c r="AEN709" s="51" t="s">
        <v>2573</v>
      </c>
      <c r="AEW709" s="51" t="s">
        <v>4320</v>
      </c>
      <c r="AFF709" s="51" t="s">
        <v>4321</v>
      </c>
      <c r="AFO709" s="51" t="s">
        <v>4322</v>
      </c>
      <c r="AFX709" s="51" t="s">
        <v>2515</v>
      </c>
      <c r="AGG709" s="51" t="s">
        <v>2575</v>
      </c>
      <c r="AGP709" s="277" t="s">
        <v>1908</v>
      </c>
      <c r="AGY709" s="51" t="s">
        <v>697</v>
      </c>
      <c r="AHH709" s="51" t="s">
        <v>2580</v>
      </c>
      <c r="AHQ709" s="51" t="s">
        <v>2595</v>
      </c>
      <c r="AHZ709" s="51" t="s">
        <v>1913</v>
      </c>
      <c r="AII709" s="51" t="s">
        <v>2584</v>
      </c>
      <c r="AIR709" s="51" t="s">
        <v>2584</v>
      </c>
      <c r="AJA709" s="51" t="s">
        <v>748</v>
      </c>
      <c r="AJJ709" s="51" t="s">
        <v>1916</v>
      </c>
      <c r="AJS709" s="51" t="s">
        <v>698</v>
      </c>
      <c r="AKB709" s="51" t="s">
        <v>697</v>
      </c>
      <c r="AKK709" s="51" t="s">
        <v>737</v>
      </c>
      <c r="AKT709" s="51" t="s">
        <v>698</v>
      </c>
      <c r="ALC709" s="51" t="s">
        <v>699</v>
      </c>
      <c r="ALL709" s="51" t="s">
        <v>700</v>
      </c>
      <c r="ALU709" s="51" t="s">
        <v>700</v>
      </c>
      <c r="AMD709" s="51" t="s">
        <v>1546</v>
      </c>
      <c r="AMM709" s="51" t="s">
        <v>727</v>
      </c>
      <c r="AMV709" s="51" t="s">
        <v>698</v>
      </c>
      <c r="ANE709" s="51" t="s">
        <v>725</v>
      </c>
      <c r="ANN709" s="51" t="s">
        <v>1574</v>
      </c>
      <c r="ANW709" s="51" t="s">
        <v>699</v>
      </c>
      <c r="AOF709" s="51" t="s">
        <v>1555</v>
      </c>
      <c r="AOO709" s="51" t="s">
        <v>698</v>
      </c>
      <c r="AOX709" s="51" t="s">
        <v>1580</v>
      </c>
      <c r="APG709" s="51" t="s">
        <v>698</v>
      </c>
      <c r="APP709" s="51" t="s">
        <v>4323</v>
      </c>
      <c r="APY709" s="51" t="s">
        <v>4324</v>
      </c>
      <c r="AQH709" s="51" t="s">
        <v>4325</v>
      </c>
      <c r="AQQ709" s="51" t="s">
        <v>4328</v>
      </c>
      <c r="AQZ709" s="51" t="s">
        <v>4329</v>
      </c>
      <c r="ARI709" s="51" t="s">
        <v>4331</v>
      </c>
      <c r="ARR709" s="51" t="s">
        <v>1892</v>
      </c>
      <c r="ASA709" s="51" t="s">
        <v>4334</v>
      </c>
      <c r="ASJ709" s="51" t="s">
        <v>4336</v>
      </c>
      <c r="ASS709" s="51" t="s">
        <v>733</v>
      </c>
      <c r="ATB709" s="51" t="s">
        <v>4339</v>
      </c>
      <c r="ATK709" s="51" t="s">
        <v>716</v>
      </c>
      <c r="ATT709" s="51" t="s">
        <v>732</v>
      </c>
      <c r="AUC709" s="51" t="s">
        <v>697</v>
      </c>
      <c r="AUL709" s="51" t="s">
        <v>4344</v>
      </c>
      <c r="AUU709" s="51" t="s">
        <v>4346</v>
      </c>
      <c r="AVD709" s="51" t="s">
        <v>716</v>
      </c>
      <c r="AVM709" s="51" t="s">
        <v>716</v>
      </c>
      <c r="AVV709" s="51" t="s">
        <v>4350</v>
      </c>
      <c r="AWE709" s="51" t="s">
        <v>732</v>
      </c>
      <c r="AWN709" s="51" t="s">
        <v>4353</v>
      </c>
      <c r="AWW709" s="51" t="s">
        <v>4355</v>
      </c>
      <c r="AXF709" s="51" t="s">
        <v>4357</v>
      </c>
      <c r="AXO709" s="51" t="s">
        <v>4359</v>
      </c>
      <c r="AXX709" s="51" t="s">
        <v>4361</v>
      </c>
      <c r="AYG709" s="51" t="s">
        <v>4364</v>
      </c>
      <c r="AYP709" s="51" t="s">
        <v>717</v>
      </c>
      <c r="AYY709" s="51" t="s">
        <v>4366</v>
      </c>
      <c r="AZH709" s="51" t="s">
        <v>2580</v>
      </c>
      <c r="AZQ709" s="51" t="s">
        <v>4369</v>
      </c>
      <c r="AZZ709" s="51" t="s">
        <v>2580</v>
      </c>
    </row>
    <row r="710" spans="1:1386" ht="19.5">
      <c r="A710" s="10" t="s">
        <v>1398</v>
      </c>
      <c r="B710" s="200" t="s">
        <v>21</v>
      </c>
      <c r="D710" s="201"/>
      <c r="I710" s="262"/>
      <c r="J710" s="10" t="s">
        <v>1400</v>
      </c>
      <c r="K710" s="200" t="s">
        <v>1553</v>
      </c>
      <c r="R710" s="262"/>
      <c r="S710" s="10" t="s">
        <v>1401</v>
      </c>
      <c r="T710" s="200" t="s">
        <v>736</v>
      </c>
      <c r="AA710" s="262"/>
      <c r="AB710" s="10" t="s">
        <v>1402</v>
      </c>
      <c r="AC710" s="200" t="s">
        <v>757</v>
      </c>
      <c r="AJ710" s="262"/>
      <c r="AK710" s="10" t="s">
        <v>1403</v>
      </c>
      <c r="AL710" s="200" t="s">
        <v>154</v>
      </c>
      <c r="AS710" s="262"/>
      <c r="AT710" s="10" t="s">
        <v>1404</v>
      </c>
      <c r="AU710" s="200" t="s">
        <v>155</v>
      </c>
      <c r="BB710" s="262"/>
      <c r="BC710" s="10" t="s">
        <v>1405</v>
      </c>
      <c r="BD710" s="200" t="s">
        <v>1568</v>
      </c>
      <c r="BK710" s="262"/>
      <c r="BL710" s="10" t="s">
        <v>1406</v>
      </c>
      <c r="BM710" s="200" t="s">
        <v>31</v>
      </c>
      <c r="BT710" s="262"/>
      <c r="BU710" s="10" t="s">
        <v>1407</v>
      </c>
      <c r="BV710" s="200" t="s">
        <v>740</v>
      </c>
      <c r="CC710" s="262"/>
      <c r="CD710" s="10" t="s">
        <v>1408</v>
      </c>
      <c r="CE710" s="200" t="s">
        <v>37</v>
      </c>
      <c r="CL710" s="262"/>
      <c r="CM710" s="10" t="s">
        <v>1409</v>
      </c>
      <c r="CN710" s="200" t="s">
        <v>25</v>
      </c>
      <c r="CU710" s="262"/>
      <c r="CV710" s="10" t="s">
        <v>1410</v>
      </c>
      <c r="CW710" s="200" t="s">
        <v>703</v>
      </c>
      <c r="DD710" s="262"/>
      <c r="DE710" s="10" t="s">
        <v>1411</v>
      </c>
      <c r="DF710" s="200" t="s">
        <v>33</v>
      </c>
      <c r="DM710" s="262"/>
      <c r="DN710" s="10" t="s">
        <v>1412</v>
      </c>
      <c r="DO710" s="200" t="s">
        <v>11</v>
      </c>
      <c r="DV710" s="262"/>
      <c r="DW710" s="10" t="s">
        <v>1413</v>
      </c>
      <c r="DX710" s="200" t="s">
        <v>17</v>
      </c>
      <c r="EE710" s="262"/>
      <c r="EF710" s="10" t="s">
        <v>1414</v>
      </c>
      <c r="EG710" s="200" t="s">
        <v>143</v>
      </c>
      <c r="EN710" s="262"/>
      <c r="EO710" s="10" t="s">
        <v>1415</v>
      </c>
      <c r="EP710" s="200" t="s">
        <v>706</v>
      </c>
      <c r="EW710" s="262"/>
      <c r="EX710" s="10" t="s">
        <v>1416</v>
      </c>
      <c r="EY710" s="200" t="s">
        <v>142</v>
      </c>
      <c r="FF710" s="262"/>
      <c r="FG710" s="10" t="s">
        <v>1417</v>
      </c>
      <c r="FH710" s="200" t="s">
        <v>141</v>
      </c>
      <c r="FO710" s="262"/>
      <c r="FP710" s="10" t="s">
        <v>1418</v>
      </c>
      <c r="FQ710" s="200" t="s">
        <v>690</v>
      </c>
      <c r="FX710" s="262"/>
      <c r="FY710" s="10" t="s">
        <v>1419</v>
      </c>
      <c r="FZ710" s="200" t="s">
        <v>1566</v>
      </c>
      <c r="GG710" s="262"/>
      <c r="GH710" s="10" t="s">
        <v>1420</v>
      </c>
      <c r="GI710" s="200" t="s">
        <v>710</v>
      </c>
      <c r="GP710" s="262"/>
      <c r="GQ710" s="10" t="s">
        <v>1421</v>
      </c>
      <c r="GR710" s="200" t="s">
        <v>705</v>
      </c>
      <c r="GY710" s="262"/>
      <c r="GZ710" s="10" t="s">
        <v>1422</v>
      </c>
      <c r="HA710" s="200" t="s">
        <v>162</v>
      </c>
      <c r="HH710" s="262"/>
      <c r="HI710" s="10" t="s">
        <v>1423</v>
      </c>
      <c r="HJ710" s="200" t="s">
        <v>719</v>
      </c>
      <c r="HQ710" s="262"/>
      <c r="HR710" s="10" t="s">
        <v>1424</v>
      </c>
      <c r="HS710" s="200" t="s">
        <v>1559</v>
      </c>
      <c r="HV710" s="1"/>
      <c r="HW710" s="1"/>
      <c r="HX710" s="1"/>
      <c r="HY710" s="1"/>
      <c r="HZ710" s="262"/>
      <c r="IA710" s="10" t="s">
        <v>1425</v>
      </c>
      <c r="IB710" s="200" t="s">
        <v>1558</v>
      </c>
      <c r="IE710" s="1"/>
      <c r="IF710" s="1"/>
      <c r="IG710" s="1"/>
      <c r="IH710" s="1"/>
      <c r="II710" s="262"/>
      <c r="IJ710" s="10" t="s">
        <v>1426</v>
      </c>
      <c r="IK710" s="200" t="s">
        <v>735</v>
      </c>
      <c r="IN710" s="1"/>
      <c r="IO710" s="1"/>
      <c r="IP710" s="1"/>
      <c r="IQ710" s="1"/>
      <c r="IR710" s="262"/>
      <c r="IS710" s="10" t="s">
        <v>1427</v>
      </c>
      <c r="IT710" s="200" t="s">
        <v>1561</v>
      </c>
      <c r="IW710" s="1"/>
      <c r="IX710" s="1"/>
      <c r="IY710" s="1"/>
      <c r="IZ710" s="1"/>
      <c r="JA710" s="262"/>
      <c r="JB710" s="10" t="s">
        <v>1428</v>
      </c>
      <c r="JC710" s="200" t="s">
        <v>9</v>
      </c>
      <c r="JF710" s="1"/>
      <c r="JG710" s="1"/>
      <c r="JH710" s="1"/>
      <c r="JI710" s="1"/>
      <c r="JJ710" s="262"/>
      <c r="JK710" s="10" t="s">
        <v>1429</v>
      </c>
      <c r="JL710" s="200" t="s">
        <v>15</v>
      </c>
      <c r="JO710" s="1"/>
      <c r="JP710" s="1"/>
      <c r="JQ710" s="1"/>
      <c r="JR710" s="1"/>
      <c r="JS710" s="262"/>
      <c r="JT710" s="10" t="s">
        <v>1430</v>
      </c>
      <c r="JU710" s="200" t="s">
        <v>1888</v>
      </c>
      <c r="JX710" s="1"/>
      <c r="JY710" s="1"/>
      <c r="JZ710" s="1"/>
      <c r="KA710" s="1"/>
      <c r="KB710" s="262"/>
      <c r="KC710" s="10" t="s">
        <v>1431</v>
      </c>
      <c r="KD710" s="200" t="s">
        <v>695</v>
      </c>
      <c r="KG710" s="1"/>
      <c r="KH710" s="1"/>
      <c r="KI710" s="1"/>
      <c r="KJ710" s="1"/>
      <c r="KK710" s="262"/>
      <c r="KL710" s="10" t="s">
        <v>1432</v>
      </c>
      <c r="KM710" s="200" t="s">
        <v>1894</v>
      </c>
      <c r="KP710" s="1"/>
      <c r="KQ710" s="1"/>
      <c r="KR710" s="1"/>
      <c r="KS710" s="1"/>
      <c r="KT710" s="262"/>
      <c r="KU710" s="10" t="s">
        <v>1433</v>
      </c>
      <c r="KV710" s="200" t="s">
        <v>1565</v>
      </c>
      <c r="KY710" s="1"/>
      <c r="KZ710" s="1"/>
      <c r="LA710" s="1"/>
      <c r="LB710" s="1"/>
      <c r="LC710" s="262"/>
      <c r="LD710" s="10" t="s">
        <v>1434</v>
      </c>
      <c r="LE710" s="200" t="s">
        <v>1560</v>
      </c>
      <c r="LH710" s="1"/>
      <c r="LI710" s="1"/>
      <c r="LJ710" s="1"/>
      <c r="LK710" s="1"/>
      <c r="LL710" s="262"/>
      <c r="LM710" s="10" t="s">
        <v>1435</v>
      </c>
      <c r="LN710" s="200" t="s">
        <v>1886</v>
      </c>
      <c r="LQ710" s="1"/>
      <c r="LR710" s="1"/>
      <c r="LS710" s="1"/>
      <c r="LT710" s="1"/>
      <c r="LU710" s="262"/>
      <c r="LV710" s="10" t="s">
        <v>1436</v>
      </c>
      <c r="LW710" s="200" t="s">
        <v>691</v>
      </c>
      <c r="LZ710" s="1"/>
      <c r="MA710" s="1"/>
      <c r="MB710" s="1"/>
      <c r="MC710" s="1"/>
      <c r="MD710" s="262"/>
      <c r="ME710" s="10" t="s">
        <v>1437</v>
      </c>
      <c r="MF710" s="200" t="s">
        <v>23</v>
      </c>
      <c r="MI710" s="1"/>
      <c r="MJ710" s="1"/>
      <c r="MK710" s="1"/>
      <c r="ML710" s="1"/>
      <c r="MM710" s="262"/>
      <c r="MN710" s="10" t="s">
        <v>1438</v>
      </c>
      <c r="MO710" s="200" t="s">
        <v>714</v>
      </c>
      <c r="MR710" s="1"/>
      <c r="MS710" s="1"/>
      <c r="MT710" s="1"/>
      <c r="MU710" s="1"/>
      <c r="MV710" s="262"/>
      <c r="MW710" s="10" t="s">
        <v>1439</v>
      </c>
      <c r="MX710" s="200" t="s">
        <v>728</v>
      </c>
      <c r="NA710" s="1"/>
      <c r="NB710" s="1"/>
      <c r="NC710" s="1"/>
      <c r="ND710" s="1"/>
      <c r="NE710" s="262"/>
      <c r="NF710" s="10" t="s">
        <v>1440</v>
      </c>
      <c r="NG710" s="200" t="s">
        <v>753</v>
      </c>
      <c r="NJ710" s="1"/>
      <c r="NK710" s="1"/>
      <c r="NL710" s="1"/>
      <c r="NM710" s="1"/>
      <c r="NN710" s="262"/>
      <c r="NO710" s="10" t="s">
        <v>1441</v>
      </c>
      <c r="NP710" s="200" t="s">
        <v>1882</v>
      </c>
      <c r="NS710" s="1"/>
      <c r="NT710" s="1"/>
      <c r="NU710" s="1"/>
      <c r="NV710" s="1"/>
      <c r="NW710" s="262"/>
      <c r="NX710" s="10" t="s">
        <v>1399</v>
      </c>
      <c r="NY710" s="200" t="s">
        <v>747</v>
      </c>
      <c r="OB710" s="1"/>
      <c r="OC710" s="1"/>
      <c r="OD710" s="1"/>
      <c r="OE710" s="1"/>
      <c r="OF710" s="262"/>
      <c r="OG710" s="10" t="s">
        <v>1442</v>
      </c>
      <c r="OH710" s="200" t="s">
        <v>721</v>
      </c>
      <c r="OK710" s="1"/>
      <c r="OL710" s="1"/>
      <c r="OM710" s="1"/>
      <c r="ON710" s="1"/>
      <c r="OO710" s="262"/>
      <c r="OP710" s="10" t="s">
        <v>1443</v>
      </c>
      <c r="OQ710" s="200" t="s">
        <v>1562</v>
      </c>
      <c r="OT710" s="1"/>
      <c r="OU710" s="1"/>
      <c r="OV710" s="1"/>
      <c r="OW710" s="1"/>
      <c r="OX710" s="262"/>
      <c r="OY710" s="10" t="s">
        <v>1444</v>
      </c>
      <c r="OZ710" s="200" t="s">
        <v>153</v>
      </c>
      <c r="PC710" s="1"/>
      <c r="PD710" s="1"/>
      <c r="PE710" s="1"/>
      <c r="PF710" s="1"/>
      <c r="PG710" s="262"/>
      <c r="PH710" s="10" t="s">
        <v>1445</v>
      </c>
      <c r="PI710" s="200" t="s">
        <v>27</v>
      </c>
      <c r="PL710" s="1"/>
      <c r="PM710" s="1"/>
      <c r="PN710" s="1"/>
      <c r="PO710" s="1"/>
      <c r="PP710" s="262"/>
      <c r="PQ710" s="10" t="s">
        <v>1446</v>
      </c>
      <c r="PR710" s="200" t="s">
        <v>1563</v>
      </c>
      <c r="PU710" s="1"/>
      <c r="PV710" s="1"/>
      <c r="PW710" s="1"/>
      <c r="PX710" s="1"/>
      <c r="PY710" s="262"/>
      <c r="PZ710" s="10" t="s">
        <v>1447</v>
      </c>
      <c r="QA710" s="200" t="s">
        <v>13</v>
      </c>
      <c r="QD710" s="1"/>
      <c r="QE710" s="1"/>
      <c r="QF710" s="1"/>
      <c r="QG710" s="1"/>
      <c r="QH710" s="262"/>
      <c r="QI710" s="10" t="s">
        <v>1448</v>
      </c>
      <c r="QJ710" s="200" t="s">
        <v>1550</v>
      </c>
      <c r="QM710" s="1"/>
      <c r="QN710" s="1"/>
      <c r="QO710" s="1"/>
      <c r="QP710" s="1"/>
      <c r="QQ710" s="262"/>
      <c r="QR710" s="10" t="s">
        <v>1449</v>
      </c>
      <c r="QS710" s="200" t="s">
        <v>1549</v>
      </c>
      <c r="QV710" s="1"/>
      <c r="QW710" s="1"/>
      <c r="QX710" s="1"/>
      <c r="QY710" s="1"/>
      <c r="QZ710" s="262"/>
      <c r="RA710" s="10" t="s">
        <v>1450</v>
      </c>
      <c r="RB710" s="200" t="s">
        <v>1890</v>
      </c>
      <c r="RE710" s="1"/>
      <c r="RF710" s="1"/>
      <c r="RG710" s="1"/>
      <c r="RH710" s="1"/>
      <c r="RI710" s="262"/>
      <c r="RJ710" s="10" t="s">
        <v>1451</v>
      </c>
      <c r="RK710" s="200" t="s">
        <v>720</v>
      </c>
      <c r="RN710" s="1"/>
      <c r="RO710" s="1"/>
      <c r="RP710" s="1"/>
      <c r="RQ710" s="1"/>
      <c r="RR710" s="262"/>
      <c r="RS710" s="10" t="s">
        <v>1452</v>
      </c>
      <c r="RT710" s="200" t="s">
        <v>1891</v>
      </c>
      <c r="SA710" s="42"/>
      <c r="SB710" s="10" t="s">
        <v>1453</v>
      </c>
      <c r="SC710" s="200" t="s">
        <v>739</v>
      </c>
      <c r="SJ710" s="42"/>
      <c r="SK710" s="10" t="s">
        <v>1454</v>
      </c>
      <c r="SL710" s="200" t="s">
        <v>712</v>
      </c>
      <c r="SS710" s="42"/>
      <c r="ST710" s="10" t="s">
        <v>1455</v>
      </c>
      <c r="SU710" s="200" t="s">
        <v>745</v>
      </c>
      <c r="TB710" s="42"/>
      <c r="TC710" s="10" t="s">
        <v>1526</v>
      </c>
      <c r="TD710" s="200" t="s">
        <v>685</v>
      </c>
      <c r="TK710" s="42"/>
      <c r="TL710" s="10" t="s">
        <v>1527</v>
      </c>
      <c r="TM710" s="200" t="s">
        <v>1</v>
      </c>
      <c r="TT710" s="42"/>
      <c r="TU710" s="10" t="s">
        <v>1528</v>
      </c>
      <c r="TV710" s="200" t="s">
        <v>1900</v>
      </c>
      <c r="UC710" s="42"/>
      <c r="UD710" s="10" t="s">
        <v>1529</v>
      </c>
      <c r="UE710" s="200" t="s">
        <v>1902</v>
      </c>
      <c r="UL710" s="42"/>
      <c r="UM710" s="10" t="s">
        <v>1530</v>
      </c>
      <c r="UN710" s="200" t="s">
        <v>1898</v>
      </c>
      <c r="UU710" s="42"/>
      <c r="UV710" s="10" t="s">
        <v>1531</v>
      </c>
      <c r="UW710" s="200" t="s">
        <v>2726</v>
      </c>
      <c r="VD710" s="42"/>
      <c r="VE710" s="10" t="s">
        <v>1532</v>
      </c>
      <c r="VF710" s="200" t="s">
        <v>2003</v>
      </c>
      <c r="VM710" s="42"/>
      <c r="VN710" s="10" t="s">
        <v>1533</v>
      </c>
      <c r="VO710" s="200" t="s">
        <v>1887</v>
      </c>
      <c r="VV710" s="42"/>
      <c r="VW710" s="10" t="s">
        <v>1534</v>
      </c>
      <c r="VX710" s="200" t="s">
        <v>1567</v>
      </c>
      <c r="WE710" s="42"/>
      <c r="WF710" s="10" t="s">
        <v>1535</v>
      </c>
      <c r="WG710" s="200" t="s">
        <v>1905</v>
      </c>
      <c r="WN710" s="42"/>
      <c r="WO710" s="10" t="s">
        <v>1536</v>
      </c>
      <c r="WP710" s="200" t="s">
        <v>1883</v>
      </c>
      <c r="WW710" s="42"/>
      <c r="WX710" s="10" t="s">
        <v>1537</v>
      </c>
      <c r="WY710" s="200" t="s">
        <v>1901</v>
      </c>
      <c r="XF710" s="42"/>
      <c r="XG710" s="10" t="s">
        <v>1538</v>
      </c>
      <c r="XH710" s="200" t="s">
        <v>1899</v>
      </c>
      <c r="XO710" s="42"/>
      <c r="XP710" s="10" t="s">
        <v>1539</v>
      </c>
      <c r="XQ710" s="200" t="s">
        <v>1924</v>
      </c>
      <c r="XX710" s="42"/>
      <c r="XY710" s="10" t="s">
        <v>1540</v>
      </c>
      <c r="XZ710" s="200" t="s">
        <v>1927</v>
      </c>
      <c r="YG710" s="42"/>
      <c r="YH710" s="10" t="s">
        <v>1541</v>
      </c>
      <c r="YI710" s="200" t="s">
        <v>39</v>
      </c>
      <c r="YP710" s="42"/>
      <c r="YQ710" s="10" t="s">
        <v>1542</v>
      </c>
      <c r="YR710" s="200" t="s">
        <v>1926</v>
      </c>
      <c r="YY710" s="42"/>
      <c r="YZ710" s="10" t="s">
        <v>1543</v>
      </c>
      <c r="ZA710" s="200" t="s">
        <v>144</v>
      </c>
      <c r="ZH710" s="42"/>
      <c r="ZI710" s="10" t="s">
        <v>1544</v>
      </c>
      <c r="ZJ710" s="200" t="s">
        <v>1889</v>
      </c>
      <c r="ZQ710" s="42"/>
      <c r="ZR710" s="10" t="s">
        <v>1545</v>
      </c>
      <c r="ZS710" s="200" t="s">
        <v>2563</v>
      </c>
      <c r="ZZ710" s="42"/>
      <c r="AAA710" s="10" t="s">
        <v>1867</v>
      </c>
      <c r="AAB710" s="200" t="s">
        <v>2559</v>
      </c>
      <c r="AAI710" s="42"/>
      <c r="AAJ710" s="10" t="s">
        <v>1868</v>
      </c>
      <c r="AAK710" s="200" t="s">
        <v>156</v>
      </c>
      <c r="AAR710" s="42"/>
      <c r="AAS710" s="10" t="s">
        <v>1869</v>
      </c>
      <c r="AAT710" s="200" t="s">
        <v>2542</v>
      </c>
      <c r="ABA710" s="42"/>
      <c r="ABB710" s="10" t="s">
        <v>1870</v>
      </c>
      <c r="ABC710" s="200" t="s">
        <v>2560</v>
      </c>
      <c r="ABJ710" s="42"/>
      <c r="ABK710" s="10" t="s">
        <v>1871</v>
      </c>
      <c r="ABL710" s="200" t="s">
        <v>2566</v>
      </c>
      <c r="ABT710" s="10" t="s">
        <v>1872</v>
      </c>
      <c r="ABU710" s="200" t="s">
        <v>2549</v>
      </c>
      <c r="ACB710" s="42"/>
      <c r="ACC710" s="10" t="s">
        <v>1873</v>
      </c>
      <c r="ACD710" s="200" t="s">
        <v>2547</v>
      </c>
      <c r="ACK710" s="42"/>
      <c r="ACL710" s="10" t="s">
        <v>1874</v>
      </c>
      <c r="ACM710" s="200" t="s">
        <v>2550</v>
      </c>
      <c r="ACT710" s="42"/>
      <c r="ACU710" s="10" t="s">
        <v>1875</v>
      </c>
      <c r="ACV710" s="200" t="s">
        <v>2557</v>
      </c>
      <c r="ADC710" s="42"/>
      <c r="ADD710" s="10" t="s">
        <v>1907</v>
      </c>
      <c r="ADE710" s="200" t="s">
        <v>2546</v>
      </c>
      <c r="ADL710" s="42"/>
      <c r="ADM710" s="10" t="s">
        <v>1909</v>
      </c>
      <c r="ADN710" s="200" t="s">
        <v>180</v>
      </c>
      <c r="ADU710" s="42"/>
      <c r="ADV710" s="10" t="s">
        <v>1911</v>
      </c>
      <c r="ADW710" s="200" t="s">
        <v>2554</v>
      </c>
      <c r="AED710" s="42"/>
      <c r="AEE710" s="10" t="s">
        <v>1912</v>
      </c>
      <c r="AEF710" s="200" t="s">
        <v>2564</v>
      </c>
      <c r="AEM710" s="42"/>
      <c r="AEN710" s="10" t="s">
        <v>1914</v>
      </c>
      <c r="AEO710" s="200" t="s">
        <v>2544</v>
      </c>
      <c r="AEV710" s="42"/>
      <c r="AEW710" s="10" t="s">
        <v>1915</v>
      </c>
      <c r="AEX710" s="200" t="s">
        <v>2567</v>
      </c>
      <c r="AFE710" s="42"/>
      <c r="AFF710" s="10" t="s">
        <v>1917</v>
      </c>
      <c r="AFG710" s="200" t="s">
        <v>2555</v>
      </c>
      <c r="AFN710" s="42"/>
      <c r="AFO710" s="10" t="s">
        <v>1918</v>
      </c>
      <c r="AFP710" s="200" t="s">
        <v>2556</v>
      </c>
      <c r="AFW710" s="42"/>
      <c r="AFX710" s="10" t="s">
        <v>1919</v>
      </c>
      <c r="AFY710" s="200" t="s">
        <v>2552</v>
      </c>
      <c r="AGF710" s="42"/>
      <c r="AGG710" s="10" t="s">
        <v>1921</v>
      </c>
      <c r="AGH710" s="200" t="s">
        <v>2545</v>
      </c>
      <c r="AGO710" s="42"/>
      <c r="AGP710" s="10" t="s">
        <v>1923</v>
      </c>
      <c r="AGQ710" s="200" t="s">
        <v>2543</v>
      </c>
      <c r="AGY710" s="10" t="s">
        <v>1925</v>
      </c>
      <c r="AGZ710" s="200" t="s">
        <v>2540</v>
      </c>
      <c r="AHG710" s="42"/>
      <c r="AHH710" s="10" t="s">
        <v>2569</v>
      </c>
      <c r="AHI710" s="200" t="s">
        <v>2548</v>
      </c>
      <c r="AHP710" s="42"/>
      <c r="AHQ710" s="10" t="s">
        <v>2570</v>
      </c>
      <c r="AHR710" s="200" t="s">
        <v>2558</v>
      </c>
      <c r="AHY710" s="42"/>
      <c r="AHZ710" s="10" t="s">
        <v>2571</v>
      </c>
      <c r="AIA710" s="200" t="s">
        <v>2568</v>
      </c>
      <c r="AIH710" s="42"/>
      <c r="AII710" s="10" t="s">
        <v>2572</v>
      </c>
      <c r="AIJ710" s="200" t="s">
        <v>2553</v>
      </c>
      <c r="AIQ710" s="42"/>
      <c r="AIR710" s="10" t="s">
        <v>2574</v>
      </c>
      <c r="AIS710" s="200" t="s">
        <v>2551</v>
      </c>
      <c r="AIZ710" s="42"/>
      <c r="AJA710" s="10" t="s">
        <v>2576</v>
      </c>
      <c r="AJB710" s="200" t="s">
        <v>1904</v>
      </c>
      <c r="AJI710" s="42"/>
      <c r="AJJ710" s="10" t="s">
        <v>2577</v>
      </c>
      <c r="AJK710" s="200" t="s">
        <v>1903</v>
      </c>
      <c r="AJR710" s="42"/>
      <c r="AJS710" s="10" t="s">
        <v>2579</v>
      </c>
      <c r="AJT710" s="200" t="s">
        <v>6</v>
      </c>
      <c r="AKA710" s="42"/>
      <c r="AKB710" s="10" t="s">
        <v>2581</v>
      </c>
      <c r="AKC710" s="200" t="s">
        <v>2541</v>
      </c>
      <c r="AKJ710" s="42"/>
      <c r="AKK710" s="10" t="s">
        <v>2583</v>
      </c>
      <c r="AKL710" s="200" t="s">
        <v>1551</v>
      </c>
      <c r="AKS710" s="42"/>
      <c r="AKT710" s="10" t="s">
        <v>2585</v>
      </c>
      <c r="AKU710" s="200" t="s">
        <v>19</v>
      </c>
      <c r="ALB710" s="42"/>
      <c r="ALC710" s="10" t="s">
        <v>2586</v>
      </c>
      <c r="ALD710" s="200" t="s">
        <v>1884</v>
      </c>
      <c r="ALK710" s="42"/>
      <c r="ALL710" s="10" t="s">
        <v>2587</v>
      </c>
      <c r="ALM710" s="200" t="s">
        <v>29</v>
      </c>
      <c r="ALT710" s="42"/>
      <c r="ALU710" s="10" t="s">
        <v>2589</v>
      </c>
      <c r="ALV710" s="200" t="s">
        <v>701</v>
      </c>
      <c r="AMC710" s="42"/>
      <c r="AMD710" s="10" t="s">
        <v>2590</v>
      </c>
      <c r="AME710" s="200" t="s">
        <v>1547</v>
      </c>
      <c r="AML710" s="42"/>
      <c r="AMM710" s="10" t="s">
        <v>2591</v>
      </c>
      <c r="AMN710" s="200" t="s">
        <v>726</v>
      </c>
      <c r="AMU710" s="42"/>
      <c r="AMV710" s="10" t="s">
        <v>2592</v>
      </c>
      <c r="AMW710" s="200" t="s">
        <v>35</v>
      </c>
      <c r="AND710" s="42"/>
      <c r="ANE710" s="10" t="s">
        <v>2594</v>
      </c>
      <c r="ANF710" s="200" t="s">
        <v>158</v>
      </c>
      <c r="ANM710" s="42"/>
      <c r="ANN710" s="10" t="s">
        <v>2596</v>
      </c>
      <c r="ANO710" s="200" t="s">
        <v>1564</v>
      </c>
      <c r="ANV710" s="42"/>
      <c r="ANW710" s="10" t="s">
        <v>2597</v>
      </c>
      <c r="ANX710" s="200" t="s">
        <v>1557</v>
      </c>
      <c r="AOE710" s="42"/>
      <c r="AOF710" s="10" t="s">
        <v>2599</v>
      </c>
      <c r="AOG710" s="200" t="s">
        <v>1556</v>
      </c>
      <c r="AON710" s="42"/>
      <c r="AOO710" s="10" t="s">
        <v>2601</v>
      </c>
      <c r="AOP710" s="200" t="s">
        <v>4</v>
      </c>
      <c r="AOW710" s="42"/>
      <c r="AOX710" s="10" t="s">
        <v>2602</v>
      </c>
      <c r="AOY710" s="200" t="s">
        <v>1581</v>
      </c>
      <c r="APF710" s="42"/>
      <c r="APG710" s="10" t="s">
        <v>2603</v>
      </c>
      <c r="APH710" s="200" t="s">
        <v>1554</v>
      </c>
      <c r="APO710" s="42"/>
      <c r="APP710" s="10" t="s">
        <v>2604</v>
      </c>
      <c r="APQ710" s="200" t="s">
        <v>4006</v>
      </c>
      <c r="APX710" s="42"/>
      <c r="APY710" s="10" t="s">
        <v>2605</v>
      </c>
      <c r="APZ710" s="200" t="s">
        <v>4007</v>
      </c>
      <c r="AQG710" s="42"/>
      <c r="AQH710" s="10" t="s">
        <v>4326</v>
      </c>
      <c r="AQI710" s="200" t="s">
        <v>4008</v>
      </c>
      <c r="AQJ710" s="505"/>
      <c r="AQK710" s="505"/>
      <c r="AQL710" s="505"/>
      <c r="AQM710" s="505"/>
      <c r="AQN710" s="505"/>
      <c r="AQO710" s="505"/>
      <c r="AQP710" s="506"/>
      <c r="AQQ710" s="10" t="s">
        <v>4327</v>
      </c>
      <c r="AQR710" s="200" t="s">
        <v>4009</v>
      </c>
      <c r="AQS710" s="505"/>
      <c r="AQT710" s="505"/>
      <c r="AQU710" s="505"/>
      <c r="AQV710" s="505"/>
      <c r="AQW710" s="505"/>
      <c r="AQX710" s="505"/>
      <c r="AQY710" s="506"/>
      <c r="AQZ710" s="10" t="s">
        <v>4330</v>
      </c>
      <c r="ARA710" s="200" t="s">
        <v>4010</v>
      </c>
      <c r="ARB710" s="505"/>
      <c r="ARC710" s="505"/>
      <c r="ARD710" s="505"/>
      <c r="ARE710" s="505"/>
      <c r="ARF710" s="505"/>
      <c r="ARG710" s="505"/>
      <c r="ARH710" s="506"/>
      <c r="ARI710" s="10" t="s">
        <v>4332</v>
      </c>
      <c r="ARJ710" s="200" t="s">
        <v>4011</v>
      </c>
      <c r="ARK710" s="505"/>
      <c r="ARL710" s="505"/>
      <c r="ARM710" s="505"/>
      <c r="ARN710" s="505"/>
      <c r="ARO710" s="505"/>
      <c r="ARP710" s="505"/>
      <c r="ARQ710" s="506"/>
      <c r="ARR710" s="10" t="s">
        <v>4333</v>
      </c>
      <c r="ARS710" s="200" t="s">
        <v>4012</v>
      </c>
      <c r="ART710" s="505"/>
      <c r="ARU710" s="505"/>
      <c r="ARV710" s="505"/>
      <c r="ARW710" s="505"/>
      <c r="ARX710" s="505"/>
      <c r="ARY710" s="505"/>
      <c r="ARZ710" s="506"/>
      <c r="ASA710" s="10" t="s">
        <v>4335</v>
      </c>
      <c r="ASB710" s="200" t="s">
        <v>4013</v>
      </c>
      <c r="ASC710" s="505"/>
      <c r="ASD710" s="505"/>
      <c r="ASE710" s="505"/>
      <c r="ASF710" s="505"/>
      <c r="ASG710" s="505"/>
      <c r="ASH710" s="505"/>
      <c r="ASI710" s="506"/>
      <c r="ASJ710" s="10" t="s">
        <v>4337</v>
      </c>
      <c r="ASK710" s="200" t="s">
        <v>4014</v>
      </c>
      <c r="ASL710" s="505"/>
      <c r="ASM710" s="505"/>
      <c r="ASN710" s="505"/>
      <c r="ASO710" s="505"/>
      <c r="ASP710" s="505"/>
      <c r="ASQ710" s="505"/>
      <c r="ASR710" s="506"/>
      <c r="ASS710" s="10" t="s">
        <v>4338</v>
      </c>
      <c r="AST710" s="200" t="s">
        <v>4033</v>
      </c>
      <c r="ASU710" s="505"/>
      <c r="ASV710" s="505"/>
      <c r="ASW710" s="505"/>
      <c r="ASX710" s="505"/>
      <c r="ASY710" s="505"/>
      <c r="ASZ710" s="505"/>
      <c r="ATA710" s="506"/>
      <c r="ATB710" s="10" t="s">
        <v>4340</v>
      </c>
      <c r="ATC710" s="200" t="s">
        <v>4015</v>
      </c>
      <c r="ATD710" s="505"/>
      <c r="ATE710" s="505"/>
      <c r="ATF710" s="505"/>
      <c r="ATG710" s="505"/>
      <c r="ATH710" s="505"/>
      <c r="ATI710" s="505"/>
      <c r="ATJ710" s="506"/>
      <c r="ATK710" s="10" t="s">
        <v>4341</v>
      </c>
      <c r="ATL710" s="200" t="s">
        <v>4016</v>
      </c>
      <c r="ATM710" s="505"/>
      <c r="ATN710" s="505"/>
      <c r="ATO710" s="505"/>
      <c r="ATP710" s="505"/>
      <c r="ATQ710" s="505"/>
      <c r="ATR710" s="505"/>
      <c r="ATS710" s="506"/>
      <c r="ATT710" s="10" t="s">
        <v>4342</v>
      </c>
      <c r="ATU710" s="200" t="s">
        <v>4017</v>
      </c>
      <c r="ATV710" s="505"/>
      <c r="ATW710" s="505"/>
      <c r="ATX710" s="505"/>
      <c r="ATY710" s="505"/>
      <c r="ATZ710" s="505"/>
      <c r="AUA710" s="505"/>
      <c r="AUB710" s="506"/>
      <c r="AUC710" s="10" t="s">
        <v>4343</v>
      </c>
      <c r="AUD710" s="200" t="s">
        <v>4018</v>
      </c>
      <c r="AUE710" s="505"/>
      <c r="AUF710" s="505"/>
      <c r="AUG710" s="505"/>
      <c r="AUH710" s="505"/>
      <c r="AUI710" s="505"/>
      <c r="AUJ710" s="505"/>
      <c r="AUK710" s="506"/>
      <c r="AUL710" s="10" t="s">
        <v>4345</v>
      </c>
      <c r="AUM710" s="200" t="s">
        <v>4019</v>
      </c>
      <c r="AUN710" s="505"/>
      <c r="AUO710" s="505"/>
      <c r="AUP710" s="505"/>
      <c r="AUQ710" s="505"/>
      <c r="AUR710" s="505"/>
      <c r="AUS710" s="505"/>
      <c r="AUT710" s="506"/>
      <c r="AUU710" s="10" t="s">
        <v>4347</v>
      </c>
      <c r="AUV710" s="200" t="s">
        <v>4020</v>
      </c>
      <c r="AUW710" s="505"/>
      <c r="AUX710" s="505"/>
      <c r="AUY710" s="505"/>
      <c r="AUZ710" s="505"/>
      <c r="AVA710" s="505"/>
      <c r="AVB710" s="505"/>
      <c r="AVC710" s="506"/>
      <c r="AVD710" s="10" t="s">
        <v>4348</v>
      </c>
      <c r="AVE710" s="200" t="s">
        <v>4021</v>
      </c>
      <c r="AVF710" s="505"/>
      <c r="AVG710" s="505"/>
      <c r="AVH710" s="505"/>
      <c r="AVI710" s="505"/>
      <c r="AVJ710" s="505"/>
      <c r="AVK710" s="505"/>
      <c r="AVL710" s="506"/>
      <c r="AVM710" s="10" t="s">
        <v>4349</v>
      </c>
      <c r="AVN710" s="200" t="s">
        <v>4022</v>
      </c>
      <c r="AVO710" s="505"/>
      <c r="AVP710" s="505"/>
      <c r="AVQ710" s="505"/>
      <c r="AVR710" s="505"/>
      <c r="AVS710" s="505"/>
      <c r="AVT710" s="505"/>
      <c r="AVU710" s="506"/>
      <c r="AVV710" s="10" t="s">
        <v>4351</v>
      </c>
      <c r="AVW710" s="200" t="s">
        <v>4023</v>
      </c>
      <c r="AVX710" s="505"/>
      <c r="AVY710" s="505"/>
      <c r="AVZ710" s="505"/>
      <c r="AWA710" s="505"/>
      <c r="AWB710" s="505"/>
      <c r="AWC710" s="505"/>
      <c r="AWD710" s="506"/>
      <c r="AWE710" s="10" t="s">
        <v>4352</v>
      </c>
      <c r="AWF710" s="200" t="s">
        <v>4024</v>
      </c>
      <c r="AWG710" s="505"/>
      <c r="AWH710" s="505"/>
      <c r="AWI710" s="505"/>
      <c r="AWJ710" s="505"/>
      <c r="AWK710" s="505"/>
      <c r="AWL710" s="505"/>
      <c r="AWM710" s="506"/>
      <c r="AWN710" s="10" t="s">
        <v>4354</v>
      </c>
      <c r="AWO710" s="200" t="s">
        <v>4025</v>
      </c>
      <c r="AWP710" s="505"/>
      <c r="AWQ710" s="505"/>
      <c r="AWR710" s="505"/>
      <c r="AWS710" s="505"/>
      <c r="AWT710" s="505"/>
      <c r="AWU710" s="505"/>
      <c r="AWV710" s="506"/>
      <c r="AWW710" s="10" t="s">
        <v>4356</v>
      </c>
      <c r="AWX710" s="200" t="s">
        <v>4026</v>
      </c>
      <c r="AWY710" s="505"/>
      <c r="AWZ710" s="505"/>
      <c r="AXA710" s="505"/>
      <c r="AXB710" s="505"/>
      <c r="AXC710" s="505"/>
      <c r="AXD710" s="505"/>
      <c r="AXE710" s="506"/>
      <c r="AXF710" s="10" t="s">
        <v>4358</v>
      </c>
      <c r="AXG710" s="200" t="s">
        <v>4027</v>
      </c>
      <c r="AXH710" s="505"/>
      <c r="AXI710" s="505"/>
      <c r="AXJ710" s="505"/>
      <c r="AXK710" s="505"/>
      <c r="AXL710" s="505"/>
      <c r="AXM710" s="505"/>
      <c r="AXN710" s="506"/>
      <c r="AXO710" s="10" t="s">
        <v>4360</v>
      </c>
      <c r="AXP710" s="200" t="s">
        <v>4028</v>
      </c>
      <c r="AXQ710" s="505"/>
      <c r="AXR710" s="505"/>
      <c r="AXS710" s="505"/>
      <c r="AXT710" s="505"/>
      <c r="AXU710" s="505"/>
      <c r="AXV710" s="505"/>
      <c r="AXW710" s="506"/>
      <c r="AXX710" s="10" t="s">
        <v>4362</v>
      </c>
      <c r="AXY710" s="200" t="s">
        <v>4029</v>
      </c>
      <c r="AXZ710" s="505"/>
      <c r="AYA710" s="505"/>
      <c r="AYB710" s="505"/>
      <c r="AYC710" s="505"/>
      <c r="AYD710" s="505"/>
      <c r="AYE710" s="505"/>
      <c r="AYF710" s="506"/>
      <c r="AYG710" s="10" t="s">
        <v>4363</v>
      </c>
      <c r="AYH710" s="200" t="s">
        <v>4030</v>
      </c>
      <c r="AYI710" s="505"/>
      <c r="AYJ710" s="505"/>
      <c r="AYK710" s="505"/>
      <c r="AYL710" s="505"/>
      <c r="AYM710" s="505"/>
      <c r="AYN710" s="505"/>
      <c r="AYO710" s="506"/>
      <c r="AYP710" s="10" t="s">
        <v>4365</v>
      </c>
      <c r="AYQ710" s="200" t="s">
        <v>4031</v>
      </c>
      <c r="AYR710" s="505"/>
      <c r="AYS710" s="505"/>
      <c r="AYT710" s="505"/>
      <c r="AYU710" s="505"/>
      <c r="AYV710" s="505"/>
      <c r="AYW710" s="505"/>
      <c r="AYX710" s="506"/>
      <c r="AYY710" s="10" t="s">
        <v>4367</v>
      </c>
      <c r="AYZ710" s="200" t="s">
        <v>4032</v>
      </c>
      <c r="AZA710" s="505"/>
      <c r="AZB710" s="505"/>
      <c r="AZC710" s="505"/>
      <c r="AZD710" s="505"/>
      <c r="AZE710" s="505"/>
      <c r="AZF710" s="505"/>
      <c r="AZG710" s="506"/>
      <c r="AZH710" s="10" t="s">
        <v>4368</v>
      </c>
      <c r="AZI710" s="200" t="s">
        <v>4035</v>
      </c>
      <c r="AZJ710" s="505"/>
      <c r="AZK710" s="505"/>
      <c r="AZL710" s="505"/>
      <c r="AZM710" s="505"/>
      <c r="AZN710" s="505"/>
      <c r="AZO710" s="505"/>
      <c r="AZP710" s="506"/>
      <c r="AZQ710" s="10" t="s">
        <v>4370</v>
      </c>
      <c r="AZR710" s="200" t="s">
        <v>4186</v>
      </c>
      <c r="AZS710" s="505"/>
      <c r="AZT710" s="505"/>
      <c r="AZU710" s="505"/>
      <c r="AZV710" s="505"/>
      <c r="AZW710" s="505"/>
      <c r="AZX710" s="505"/>
      <c r="AZY710" s="506"/>
      <c r="AZZ710" s="10" t="s">
        <v>4371</v>
      </c>
      <c r="BAA710" s="200" t="s">
        <v>4309</v>
      </c>
      <c r="BAB710" s="505"/>
      <c r="BAC710" s="505"/>
      <c r="BAD710" s="505"/>
      <c r="BAE710" s="505"/>
      <c r="BAF710" s="505"/>
      <c r="BAG710" s="505"/>
      <c r="BAH710" s="506"/>
    </row>
    <row r="711" spans="1:1386" ht="15.75">
      <c r="D711" s="202"/>
      <c r="E711" s="201" t="s">
        <v>56</v>
      </c>
      <c r="F711" s="201" t="s">
        <v>57</v>
      </c>
      <c r="G711" s="201" t="s">
        <v>58</v>
      </c>
      <c r="H711" s="201" t="s">
        <v>59</v>
      </c>
      <c r="I711" s="262"/>
      <c r="M711" s="201"/>
      <c r="N711" s="201" t="s">
        <v>56</v>
      </c>
      <c r="O711" s="201" t="s">
        <v>57</v>
      </c>
      <c r="P711" s="201" t="s">
        <v>58</v>
      </c>
      <c r="Q711" s="201" t="s">
        <v>59</v>
      </c>
      <c r="R711" s="262"/>
      <c r="V711" s="201"/>
      <c r="W711" s="201" t="s">
        <v>56</v>
      </c>
      <c r="X711" s="201" t="s">
        <v>57</v>
      </c>
      <c r="Y711" s="201" t="s">
        <v>58</v>
      </c>
      <c r="Z711" s="201" t="s">
        <v>59</v>
      </c>
      <c r="AA711" s="262"/>
      <c r="AE711" s="201"/>
      <c r="AF711" s="201" t="s">
        <v>56</v>
      </c>
      <c r="AG711" s="201" t="s">
        <v>57</v>
      </c>
      <c r="AH711" s="201" t="s">
        <v>58</v>
      </c>
      <c r="AI711" s="201" t="s">
        <v>59</v>
      </c>
      <c r="AJ711" s="262"/>
      <c r="AN711" s="201"/>
      <c r="AO711" s="201" t="s">
        <v>56</v>
      </c>
      <c r="AP711" s="201" t="s">
        <v>57</v>
      </c>
      <c r="AQ711" s="201" t="s">
        <v>58</v>
      </c>
      <c r="AR711" s="201" t="s">
        <v>59</v>
      </c>
      <c r="AS711" s="262"/>
      <c r="AW711" s="201"/>
      <c r="AX711" s="201" t="s">
        <v>56</v>
      </c>
      <c r="AY711" s="201" t="s">
        <v>57</v>
      </c>
      <c r="AZ711" s="201" t="s">
        <v>58</v>
      </c>
      <c r="BA711" s="201" t="s">
        <v>59</v>
      </c>
      <c r="BB711" s="262"/>
      <c r="BF711" s="201"/>
      <c r="BG711" s="201" t="s">
        <v>56</v>
      </c>
      <c r="BH711" s="201" t="s">
        <v>57</v>
      </c>
      <c r="BI711" s="201" t="s">
        <v>58</v>
      </c>
      <c r="BJ711" s="201" t="s">
        <v>59</v>
      </c>
      <c r="BK711" s="262"/>
      <c r="BO711" s="201"/>
      <c r="BP711" s="201" t="s">
        <v>56</v>
      </c>
      <c r="BQ711" s="201" t="s">
        <v>57</v>
      </c>
      <c r="BR711" s="201" t="s">
        <v>58</v>
      </c>
      <c r="BS711" s="201" t="s">
        <v>59</v>
      </c>
      <c r="BT711" s="262"/>
      <c r="BX711" s="201"/>
      <c r="BY711" s="201" t="s">
        <v>56</v>
      </c>
      <c r="BZ711" s="201" t="s">
        <v>57</v>
      </c>
      <c r="CA711" s="201" t="s">
        <v>58</v>
      </c>
      <c r="CB711" s="201" t="s">
        <v>59</v>
      </c>
      <c r="CC711" s="262"/>
      <c r="CG711" s="201"/>
      <c r="CH711" s="201" t="s">
        <v>56</v>
      </c>
      <c r="CI711" s="201" t="s">
        <v>57</v>
      </c>
      <c r="CJ711" s="201" t="s">
        <v>58</v>
      </c>
      <c r="CK711" s="201" t="s">
        <v>59</v>
      </c>
      <c r="CL711" s="262"/>
      <c r="CP711" s="201"/>
      <c r="CQ711" s="201" t="s">
        <v>56</v>
      </c>
      <c r="CR711" s="201" t="s">
        <v>57</v>
      </c>
      <c r="CS711" s="201" t="s">
        <v>58</v>
      </c>
      <c r="CT711" s="201" t="s">
        <v>59</v>
      </c>
      <c r="CU711" s="262"/>
      <c r="CY711" s="201"/>
      <c r="CZ711" s="201" t="s">
        <v>56</v>
      </c>
      <c r="DA711" s="201" t="s">
        <v>57</v>
      </c>
      <c r="DB711" s="201" t="s">
        <v>58</v>
      </c>
      <c r="DC711" s="201" t="s">
        <v>59</v>
      </c>
      <c r="DD711" s="262"/>
      <c r="DH711" s="201"/>
      <c r="DI711" s="201" t="s">
        <v>56</v>
      </c>
      <c r="DJ711" s="201" t="s">
        <v>57</v>
      </c>
      <c r="DK711" s="201" t="s">
        <v>58</v>
      </c>
      <c r="DL711" s="201" t="s">
        <v>59</v>
      </c>
      <c r="DM711" s="262"/>
      <c r="DQ711" s="201"/>
      <c r="DR711" s="201" t="s">
        <v>56</v>
      </c>
      <c r="DS711" s="201" t="s">
        <v>57</v>
      </c>
      <c r="DT711" s="201" t="s">
        <v>58</v>
      </c>
      <c r="DU711" s="201" t="s">
        <v>59</v>
      </c>
      <c r="DV711" s="262"/>
      <c r="DZ711" s="201"/>
      <c r="EA711" s="201" t="s">
        <v>56</v>
      </c>
      <c r="EB711" s="201" t="s">
        <v>57</v>
      </c>
      <c r="EC711" s="201" t="s">
        <v>58</v>
      </c>
      <c r="ED711" s="201" t="s">
        <v>59</v>
      </c>
      <c r="EE711" s="262"/>
      <c r="EI711" s="201"/>
      <c r="EJ711" s="201" t="s">
        <v>56</v>
      </c>
      <c r="EK711" s="201" t="s">
        <v>57</v>
      </c>
      <c r="EL711" s="201" t="s">
        <v>58</v>
      </c>
      <c r="EM711" s="201" t="s">
        <v>59</v>
      </c>
      <c r="EN711" s="262"/>
      <c r="ER711" s="201"/>
      <c r="ES711" s="201" t="s">
        <v>56</v>
      </c>
      <c r="ET711" s="201" t="s">
        <v>57</v>
      </c>
      <c r="EU711" s="201" t="s">
        <v>58</v>
      </c>
      <c r="EV711" s="201" t="s">
        <v>59</v>
      </c>
      <c r="EW711" s="262"/>
      <c r="FA711" s="201"/>
      <c r="FB711" s="201" t="s">
        <v>56</v>
      </c>
      <c r="FC711" s="201" t="s">
        <v>57</v>
      </c>
      <c r="FD711" s="201" t="s">
        <v>58</v>
      </c>
      <c r="FE711" s="201" t="s">
        <v>59</v>
      </c>
      <c r="FF711" s="262"/>
      <c r="FJ711" s="201"/>
      <c r="FK711" s="201" t="s">
        <v>56</v>
      </c>
      <c r="FL711" s="201" t="s">
        <v>57</v>
      </c>
      <c r="FM711" s="201" t="s">
        <v>58</v>
      </c>
      <c r="FN711" s="201" t="s">
        <v>59</v>
      </c>
      <c r="FO711" s="262"/>
      <c r="FS711" s="201"/>
      <c r="FT711" s="201" t="s">
        <v>56</v>
      </c>
      <c r="FU711" s="201" t="s">
        <v>57</v>
      </c>
      <c r="FV711" s="201" t="s">
        <v>58</v>
      </c>
      <c r="FW711" s="201" t="s">
        <v>59</v>
      </c>
      <c r="FX711" s="262"/>
      <c r="GB711" s="201"/>
      <c r="GC711" s="201" t="s">
        <v>56</v>
      </c>
      <c r="GD711" s="201" t="s">
        <v>57</v>
      </c>
      <c r="GE711" s="201" t="s">
        <v>58</v>
      </c>
      <c r="GF711" s="201" t="s">
        <v>59</v>
      </c>
      <c r="GG711" s="262"/>
      <c r="GK711" s="201"/>
      <c r="GL711" s="201" t="s">
        <v>56</v>
      </c>
      <c r="GM711" s="201" t="s">
        <v>57</v>
      </c>
      <c r="GN711" s="201" t="s">
        <v>58</v>
      </c>
      <c r="GO711" s="201" t="s">
        <v>59</v>
      </c>
      <c r="GP711" s="262"/>
      <c r="GT711" s="201"/>
      <c r="GU711" s="201" t="s">
        <v>56</v>
      </c>
      <c r="GV711" s="201" t="s">
        <v>57</v>
      </c>
      <c r="GW711" s="201" t="s">
        <v>58</v>
      </c>
      <c r="GX711" s="201" t="s">
        <v>59</v>
      </c>
      <c r="GY711" s="262"/>
      <c r="HC711" s="201"/>
      <c r="HD711" s="201" t="s">
        <v>56</v>
      </c>
      <c r="HE711" s="201" t="s">
        <v>57</v>
      </c>
      <c r="HF711" s="201" t="s">
        <v>58</v>
      </c>
      <c r="HG711" s="201" t="s">
        <v>59</v>
      </c>
      <c r="HH711" s="262"/>
      <c r="HL711" s="201"/>
      <c r="HM711" s="201" t="s">
        <v>56</v>
      </c>
      <c r="HN711" s="201" t="s">
        <v>57</v>
      </c>
      <c r="HO711" s="201" t="s">
        <v>58</v>
      </c>
      <c r="HP711" s="201" t="s">
        <v>59</v>
      </c>
      <c r="HQ711" s="262"/>
      <c r="HR711" s="1"/>
      <c r="HU711" s="201"/>
      <c r="HV711" s="201" t="s">
        <v>56</v>
      </c>
      <c r="HW711" s="201" t="s">
        <v>57</v>
      </c>
      <c r="HX711" s="201" t="s">
        <v>58</v>
      </c>
      <c r="HY711" s="201" t="s">
        <v>59</v>
      </c>
      <c r="HZ711" s="262"/>
      <c r="IA711" s="1"/>
      <c r="ID711" s="201"/>
      <c r="IE711" s="201" t="s">
        <v>56</v>
      </c>
      <c r="IF711" s="201" t="s">
        <v>57</v>
      </c>
      <c r="IG711" s="201" t="s">
        <v>58</v>
      </c>
      <c r="IH711" s="201" t="s">
        <v>59</v>
      </c>
      <c r="II711" s="262"/>
      <c r="IJ711" s="1"/>
      <c r="IM711" s="201"/>
      <c r="IN711" s="201" t="s">
        <v>56</v>
      </c>
      <c r="IO711" s="201" t="s">
        <v>57</v>
      </c>
      <c r="IP711" s="201" t="s">
        <v>58</v>
      </c>
      <c r="IQ711" s="201" t="s">
        <v>59</v>
      </c>
      <c r="IR711" s="262"/>
      <c r="IS711" s="1"/>
      <c r="IV711" s="201"/>
      <c r="IW711" s="201" t="s">
        <v>56</v>
      </c>
      <c r="IX711" s="201" t="s">
        <v>57</v>
      </c>
      <c r="IY711" s="201" t="s">
        <v>58</v>
      </c>
      <c r="IZ711" s="201" t="s">
        <v>59</v>
      </c>
      <c r="JA711" s="262"/>
      <c r="JB711" s="1"/>
      <c r="JE711" s="201"/>
      <c r="JF711" s="201" t="s">
        <v>56</v>
      </c>
      <c r="JG711" s="201" t="s">
        <v>57</v>
      </c>
      <c r="JH711" s="201" t="s">
        <v>58</v>
      </c>
      <c r="JI711" s="201" t="s">
        <v>59</v>
      </c>
      <c r="JJ711" s="262"/>
      <c r="JK711" s="1"/>
      <c r="JN711" s="201"/>
      <c r="JO711" s="201" t="s">
        <v>56</v>
      </c>
      <c r="JP711" s="201" t="s">
        <v>57</v>
      </c>
      <c r="JQ711" s="201" t="s">
        <v>58</v>
      </c>
      <c r="JR711" s="201" t="s">
        <v>59</v>
      </c>
      <c r="JS711" s="262"/>
      <c r="JT711" s="1"/>
      <c r="JW711" s="201"/>
      <c r="JX711" s="201" t="s">
        <v>56</v>
      </c>
      <c r="JY711" s="201" t="s">
        <v>57</v>
      </c>
      <c r="JZ711" s="201" t="s">
        <v>58</v>
      </c>
      <c r="KA711" s="201" t="s">
        <v>59</v>
      </c>
      <c r="KB711" s="262"/>
      <c r="KC711" s="1"/>
      <c r="KD711" s="267"/>
      <c r="KF711" s="201"/>
      <c r="KG711" s="201" t="s">
        <v>56</v>
      </c>
      <c r="KH711" s="201" t="s">
        <v>57</v>
      </c>
      <c r="KI711" s="201" t="s">
        <v>58</v>
      </c>
      <c r="KJ711" s="201" t="s">
        <v>59</v>
      </c>
      <c r="KK711" s="262"/>
      <c r="KL711" s="1"/>
      <c r="KO711" s="201"/>
      <c r="KP711" s="201" t="s">
        <v>56</v>
      </c>
      <c r="KQ711" s="201" t="s">
        <v>57</v>
      </c>
      <c r="KR711" s="201" t="s">
        <v>58</v>
      </c>
      <c r="KS711" s="201" t="s">
        <v>59</v>
      </c>
      <c r="KT711" s="262"/>
      <c r="KU711" s="1"/>
      <c r="KX711" s="201"/>
      <c r="KY711" s="201" t="s">
        <v>56</v>
      </c>
      <c r="KZ711" s="201" t="s">
        <v>57</v>
      </c>
      <c r="LA711" s="201" t="s">
        <v>58</v>
      </c>
      <c r="LB711" s="201" t="s">
        <v>59</v>
      </c>
      <c r="LC711" s="262"/>
      <c r="LD711" s="1"/>
      <c r="LG711" s="201"/>
      <c r="LH711" s="201" t="s">
        <v>56</v>
      </c>
      <c r="LI711" s="201" t="s">
        <v>57</v>
      </c>
      <c r="LJ711" s="201" t="s">
        <v>58</v>
      </c>
      <c r="LK711" s="201" t="s">
        <v>59</v>
      </c>
      <c r="LL711" s="262"/>
      <c r="LM711" s="1"/>
      <c r="LP711" s="201"/>
      <c r="LQ711" s="201" t="s">
        <v>56</v>
      </c>
      <c r="LR711" s="201" t="s">
        <v>57</v>
      </c>
      <c r="LS711" s="201" t="s">
        <v>58</v>
      </c>
      <c r="LT711" s="201" t="s">
        <v>59</v>
      </c>
      <c r="LU711" s="262"/>
      <c r="LV711" s="1"/>
      <c r="LW711" s="272"/>
      <c r="LY711" s="201"/>
      <c r="LZ711" s="201" t="s">
        <v>56</v>
      </c>
      <c r="MA711" s="201" t="s">
        <v>57</v>
      </c>
      <c r="MB711" s="201" t="s">
        <v>58</v>
      </c>
      <c r="MC711" s="201" t="s">
        <v>59</v>
      </c>
      <c r="MD711" s="262"/>
      <c r="ME711" s="1"/>
      <c r="MH711" s="201"/>
      <c r="MI711" s="201" t="s">
        <v>56</v>
      </c>
      <c r="MJ711" s="201" t="s">
        <v>57</v>
      </c>
      <c r="MK711" s="201" t="s">
        <v>58</v>
      </c>
      <c r="ML711" s="201" t="s">
        <v>59</v>
      </c>
      <c r="MM711" s="262"/>
      <c r="MN711" s="1"/>
      <c r="MQ711" s="201"/>
      <c r="MR711" s="201" t="s">
        <v>56</v>
      </c>
      <c r="MS711" s="201" t="s">
        <v>57</v>
      </c>
      <c r="MT711" s="201" t="s">
        <v>58</v>
      </c>
      <c r="MU711" s="201" t="s">
        <v>59</v>
      </c>
      <c r="MV711" s="262"/>
      <c r="MW711" s="1"/>
      <c r="MZ711" s="201"/>
      <c r="NA711" s="201" t="s">
        <v>56</v>
      </c>
      <c r="NB711" s="201" t="s">
        <v>57</v>
      </c>
      <c r="NC711" s="201" t="s">
        <v>58</v>
      </c>
      <c r="ND711" s="201" t="s">
        <v>59</v>
      </c>
      <c r="NE711" s="262"/>
      <c r="NF711" s="1"/>
      <c r="NI711" s="201"/>
      <c r="NJ711" s="201" t="s">
        <v>56</v>
      </c>
      <c r="NK711" s="201" t="s">
        <v>57</v>
      </c>
      <c r="NL711" s="201" t="s">
        <v>58</v>
      </c>
      <c r="NM711" s="201" t="s">
        <v>59</v>
      </c>
      <c r="NN711" s="262"/>
      <c r="NO711" s="1"/>
      <c r="NR711" s="201"/>
      <c r="NS711" s="201" t="s">
        <v>56</v>
      </c>
      <c r="NT711" s="201" t="s">
        <v>57</v>
      </c>
      <c r="NU711" s="201" t="s">
        <v>58</v>
      </c>
      <c r="NV711" s="201" t="s">
        <v>59</v>
      </c>
      <c r="NW711" s="262"/>
      <c r="NX711" s="1"/>
      <c r="OA711" s="201"/>
      <c r="OB711" s="201" t="s">
        <v>56</v>
      </c>
      <c r="OC711" s="201" t="s">
        <v>57</v>
      </c>
      <c r="OD711" s="201" t="s">
        <v>58</v>
      </c>
      <c r="OE711" s="201" t="s">
        <v>59</v>
      </c>
      <c r="OF711" s="262"/>
      <c r="OG711" s="1"/>
      <c r="OJ711" s="201"/>
      <c r="OK711" s="201" t="s">
        <v>56</v>
      </c>
      <c r="OL711" s="201" t="s">
        <v>57</v>
      </c>
      <c r="OM711" s="201" t="s">
        <v>58</v>
      </c>
      <c r="ON711" s="201" t="s">
        <v>59</v>
      </c>
      <c r="OO711" s="262"/>
      <c r="OP711" s="1"/>
      <c r="OS711" s="201"/>
      <c r="OT711" s="201" t="s">
        <v>56</v>
      </c>
      <c r="OU711" s="201" t="s">
        <v>57</v>
      </c>
      <c r="OV711" s="201" t="s">
        <v>58</v>
      </c>
      <c r="OW711" s="201" t="s">
        <v>59</v>
      </c>
      <c r="OX711" s="262"/>
      <c r="OY711" s="1"/>
      <c r="PB711" s="201"/>
      <c r="PC711" s="201" t="s">
        <v>56</v>
      </c>
      <c r="PD711" s="201" t="s">
        <v>57</v>
      </c>
      <c r="PE711" s="201" t="s">
        <v>58</v>
      </c>
      <c r="PF711" s="201" t="s">
        <v>59</v>
      </c>
      <c r="PG711" s="262"/>
      <c r="PH711" s="1"/>
      <c r="PK711" s="201"/>
      <c r="PL711" s="201" t="s">
        <v>56</v>
      </c>
      <c r="PM711" s="201" t="s">
        <v>57</v>
      </c>
      <c r="PN711" s="201" t="s">
        <v>58</v>
      </c>
      <c r="PO711" s="201" t="s">
        <v>59</v>
      </c>
      <c r="PP711" s="262"/>
      <c r="PQ711" s="1"/>
      <c r="PT711" s="201"/>
      <c r="PU711" s="201" t="s">
        <v>56</v>
      </c>
      <c r="PV711" s="201" t="s">
        <v>57</v>
      </c>
      <c r="PW711" s="201" t="s">
        <v>58</v>
      </c>
      <c r="PX711" s="201" t="s">
        <v>59</v>
      </c>
      <c r="PY711" s="262"/>
      <c r="PZ711" s="1"/>
      <c r="QC711" s="201"/>
      <c r="QD711" s="201" t="s">
        <v>56</v>
      </c>
      <c r="QE711" s="201" t="s">
        <v>57</v>
      </c>
      <c r="QF711" s="201" t="s">
        <v>58</v>
      </c>
      <c r="QG711" s="201" t="s">
        <v>59</v>
      </c>
      <c r="QH711" s="262"/>
      <c r="QI711" s="1"/>
      <c r="QL711" s="201"/>
      <c r="QM711" s="201" t="s">
        <v>56</v>
      </c>
      <c r="QN711" s="201" t="s">
        <v>57</v>
      </c>
      <c r="QO711" s="201" t="s">
        <v>58</v>
      </c>
      <c r="QP711" s="201" t="s">
        <v>59</v>
      </c>
      <c r="QQ711" s="262"/>
      <c r="QR711" s="1"/>
      <c r="QU711" s="201"/>
      <c r="QV711" s="201" t="s">
        <v>56</v>
      </c>
      <c r="QW711" s="201" t="s">
        <v>57</v>
      </c>
      <c r="QX711" s="201" t="s">
        <v>58</v>
      </c>
      <c r="QY711" s="201" t="s">
        <v>59</v>
      </c>
      <c r="QZ711" s="262"/>
      <c r="RA711" s="1"/>
      <c r="RD711" s="201"/>
      <c r="RE711" s="201" t="s">
        <v>56</v>
      </c>
      <c r="RF711" s="201" t="s">
        <v>57</v>
      </c>
      <c r="RG711" s="201" t="s">
        <v>58</v>
      </c>
      <c r="RH711" s="201" t="s">
        <v>59</v>
      </c>
      <c r="RI711" s="262"/>
      <c r="RJ711" s="1"/>
      <c r="RM711" s="201"/>
      <c r="RN711" s="201" t="s">
        <v>56</v>
      </c>
      <c r="RO711" s="201" t="s">
        <v>57</v>
      </c>
      <c r="RP711" s="201" t="s">
        <v>58</v>
      </c>
      <c r="RQ711" s="201" t="s">
        <v>59</v>
      </c>
      <c r="RR711" s="262"/>
      <c r="RS711" s="2"/>
      <c r="RW711" s="201" t="s">
        <v>56</v>
      </c>
      <c r="RX711" s="201" t="s">
        <v>57</v>
      </c>
      <c r="RY711" s="201" t="s">
        <v>58</v>
      </c>
      <c r="RZ711" s="201" t="s">
        <v>59</v>
      </c>
      <c r="SA711" s="42"/>
      <c r="SB711" s="2"/>
      <c r="SF711" s="201" t="s">
        <v>56</v>
      </c>
      <c r="SG711" s="201" t="s">
        <v>57</v>
      </c>
      <c r="SH711" s="201" t="s">
        <v>58</v>
      </c>
      <c r="SI711" s="201" t="s">
        <v>59</v>
      </c>
      <c r="SJ711" s="42"/>
      <c r="SK711" s="2"/>
      <c r="SO711" s="201" t="s">
        <v>56</v>
      </c>
      <c r="SP711" s="201" t="s">
        <v>57</v>
      </c>
      <c r="SQ711" s="201" t="s">
        <v>58</v>
      </c>
      <c r="SR711" s="201" t="s">
        <v>59</v>
      </c>
      <c r="SS711" s="42"/>
      <c r="ST711" s="2"/>
      <c r="SX711" s="201" t="s">
        <v>56</v>
      </c>
      <c r="SY711" s="201" t="s">
        <v>57</v>
      </c>
      <c r="SZ711" s="201" t="s">
        <v>58</v>
      </c>
      <c r="TA711" s="201" t="s">
        <v>59</v>
      </c>
      <c r="TB711" s="42"/>
      <c r="TC711" s="2"/>
      <c r="TG711" s="201" t="s">
        <v>56</v>
      </c>
      <c r="TH711" s="201" t="s">
        <v>57</v>
      </c>
      <c r="TI711" s="201" t="s">
        <v>58</v>
      </c>
      <c r="TJ711" s="201" t="s">
        <v>59</v>
      </c>
      <c r="TK711" s="42"/>
      <c r="TL711" s="2"/>
      <c r="TP711" s="201" t="s">
        <v>56</v>
      </c>
      <c r="TQ711" s="201" t="s">
        <v>57</v>
      </c>
      <c r="TR711" s="201" t="s">
        <v>58</v>
      </c>
      <c r="TS711" s="201" t="s">
        <v>59</v>
      </c>
      <c r="TT711" s="42"/>
      <c r="TU711" s="2"/>
      <c r="TY711" s="201" t="s">
        <v>56</v>
      </c>
      <c r="TZ711" s="201" t="s">
        <v>57</v>
      </c>
      <c r="UA711" s="201" t="s">
        <v>58</v>
      </c>
      <c r="UB711" s="201" t="s">
        <v>59</v>
      </c>
      <c r="UC711" s="42"/>
      <c r="UD711" s="2"/>
      <c r="UH711" s="201" t="s">
        <v>56</v>
      </c>
      <c r="UI711" s="201" t="s">
        <v>57</v>
      </c>
      <c r="UJ711" s="201" t="s">
        <v>58</v>
      </c>
      <c r="UK711" s="201" t="s">
        <v>59</v>
      </c>
      <c r="UL711" s="42"/>
      <c r="UM711" s="2"/>
      <c r="UQ711" s="201" t="s">
        <v>56</v>
      </c>
      <c r="UR711" s="201" t="s">
        <v>57</v>
      </c>
      <c r="US711" s="201" t="s">
        <v>58</v>
      </c>
      <c r="UT711" s="201" t="s">
        <v>59</v>
      </c>
      <c r="UU711" s="42"/>
      <c r="UV711" s="2"/>
      <c r="UZ711" s="201" t="s">
        <v>56</v>
      </c>
      <c r="VA711" s="201" t="s">
        <v>57</v>
      </c>
      <c r="VB711" s="201" t="s">
        <v>58</v>
      </c>
      <c r="VC711" s="201" t="s">
        <v>59</v>
      </c>
      <c r="VD711" s="42"/>
      <c r="VE711" s="2"/>
      <c r="VI711" s="201" t="s">
        <v>56</v>
      </c>
      <c r="VJ711" s="201" t="s">
        <v>57</v>
      </c>
      <c r="VK711" s="201" t="s">
        <v>58</v>
      </c>
      <c r="VL711" s="201" t="s">
        <v>59</v>
      </c>
      <c r="VM711" s="42"/>
      <c r="VN711" s="2"/>
      <c r="VR711" s="201" t="s">
        <v>56</v>
      </c>
      <c r="VS711" s="201" t="s">
        <v>57</v>
      </c>
      <c r="VT711" s="201" t="s">
        <v>58</v>
      </c>
      <c r="VU711" s="201" t="s">
        <v>59</v>
      </c>
      <c r="VV711" s="42"/>
      <c r="VW711" s="2"/>
      <c r="WA711" s="201" t="s">
        <v>56</v>
      </c>
      <c r="WB711" s="201" t="s">
        <v>57</v>
      </c>
      <c r="WC711" s="201" t="s">
        <v>58</v>
      </c>
      <c r="WD711" s="201" t="s">
        <v>59</v>
      </c>
      <c r="WE711" s="42"/>
      <c r="WF711" s="2"/>
      <c r="WJ711" s="201" t="s">
        <v>56</v>
      </c>
      <c r="WK711" s="201" t="s">
        <v>57</v>
      </c>
      <c r="WL711" s="201" t="s">
        <v>58</v>
      </c>
      <c r="WM711" s="201" t="s">
        <v>59</v>
      </c>
      <c r="WN711" s="42"/>
      <c r="WO711" s="2"/>
      <c r="WS711" s="201" t="s">
        <v>56</v>
      </c>
      <c r="WT711" s="201" t="s">
        <v>57</v>
      </c>
      <c r="WU711" s="201" t="s">
        <v>58</v>
      </c>
      <c r="WV711" s="201" t="s">
        <v>59</v>
      </c>
      <c r="WW711" s="42"/>
      <c r="WX711" s="2"/>
      <c r="XB711" s="201" t="s">
        <v>56</v>
      </c>
      <c r="XC711" s="201" t="s">
        <v>57</v>
      </c>
      <c r="XD711" s="201" t="s">
        <v>58</v>
      </c>
      <c r="XE711" s="201" t="s">
        <v>59</v>
      </c>
      <c r="XF711" s="42"/>
      <c r="XG711" s="2"/>
      <c r="XK711" s="201" t="s">
        <v>56</v>
      </c>
      <c r="XL711" s="201" t="s">
        <v>57</v>
      </c>
      <c r="XM711" s="201" t="s">
        <v>58</v>
      </c>
      <c r="XN711" s="201" t="s">
        <v>59</v>
      </c>
      <c r="XO711" s="42"/>
      <c r="XP711" s="2"/>
      <c r="XT711" s="201" t="s">
        <v>56</v>
      </c>
      <c r="XU711" s="201" t="s">
        <v>57</v>
      </c>
      <c r="XV711" s="201" t="s">
        <v>58</v>
      </c>
      <c r="XW711" s="201" t="s">
        <v>59</v>
      </c>
      <c r="XX711" s="42"/>
      <c r="XY711" s="2"/>
      <c r="YC711" s="201" t="s">
        <v>56</v>
      </c>
      <c r="YD711" s="201" t="s">
        <v>57</v>
      </c>
      <c r="YE711" s="201" t="s">
        <v>58</v>
      </c>
      <c r="YF711" s="201" t="s">
        <v>59</v>
      </c>
      <c r="YG711" s="42"/>
      <c r="YH711" s="2"/>
      <c r="YL711" s="201" t="s">
        <v>56</v>
      </c>
      <c r="YM711" s="201" t="s">
        <v>57</v>
      </c>
      <c r="YN711" s="201" t="s">
        <v>58</v>
      </c>
      <c r="YO711" s="201" t="s">
        <v>59</v>
      </c>
      <c r="YP711" s="42"/>
      <c r="YQ711" s="2"/>
      <c r="YU711" s="201" t="s">
        <v>56</v>
      </c>
      <c r="YV711" s="201" t="s">
        <v>57</v>
      </c>
      <c r="YW711" s="201" t="s">
        <v>58</v>
      </c>
      <c r="YX711" s="201" t="s">
        <v>59</v>
      </c>
      <c r="YY711" s="42"/>
      <c r="YZ711" s="2"/>
      <c r="ZD711" s="201" t="s">
        <v>56</v>
      </c>
      <c r="ZE711" s="201" t="s">
        <v>57</v>
      </c>
      <c r="ZF711" s="201" t="s">
        <v>58</v>
      </c>
      <c r="ZG711" s="201" t="s">
        <v>59</v>
      </c>
      <c r="ZH711" s="42"/>
      <c r="ZI711" s="2"/>
      <c r="ZM711" s="201" t="s">
        <v>56</v>
      </c>
      <c r="ZN711" s="201" t="s">
        <v>57</v>
      </c>
      <c r="ZO711" s="201" t="s">
        <v>58</v>
      </c>
      <c r="ZP711" s="201" t="s">
        <v>59</v>
      </c>
      <c r="ZQ711" s="42"/>
      <c r="ZR711" s="2"/>
      <c r="ZV711" s="201" t="s">
        <v>56</v>
      </c>
      <c r="ZW711" s="201" t="s">
        <v>57</v>
      </c>
      <c r="ZX711" s="201" t="s">
        <v>58</v>
      </c>
      <c r="ZY711" s="201" t="s">
        <v>59</v>
      </c>
      <c r="ZZ711" s="42"/>
      <c r="AAA711" s="2"/>
      <c r="AAE711" s="201" t="s">
        <v>56</v>
      </c>
      <c r="AAF711" s="201" t="s">
        <v>57</v>
      </c>
      <c r="AAG711" s="201" t="s">
        <v>58</v>
      </c>
      <c r="AAH711" s="201" t="s">
        <v>59</v>
      </c>
      <c r="AAI711" s="42"/>
      <c r="AAJ711" s="2"/>
      <c r="AAN711" s="201" t="s">
        <v>56</v>
      </c>
      <c r="AAO711" s="201" t="s">
        <v>57</v>
      </c>
      <c r="AAP711" s="201" t="s">
        <v>58</v>
      </c>
      <c r="AAQ711" s="201" t="s">
        <v>59</v>
      </c>
      <c r="AAR711" s="42"/>
      <c r="AAS711" s="2"/>
      <c r="AAW711" s="201" t="s">
        <v>56</v>
      </c>
      <c r="AAX711" s="201" t="s">
        <v>57</v>
      </c>
      <c r="AAY711" s="201" t="s">
        <v>58</v>
      </c>
      <c r="AAZ711" s="201" t="s">
        <v>59</v>
      </c>
      <c r="ABA711" s="42"/>
      <c r="ABB711" s="2"/>
      <c r="ABF711" s="201" t="s">
        <v>56</v>
      </c>
      <c r="ABG711" s="201" t="s">
        <v>57</v>
      </c>
      <c r="ABH711" s="201" t="s">
        <v>58</v>
      </c>
      <c r="ABI711" s="201" t="s">
        <v>59</v>
      </c>
      <c r="ABJ711" s="42"/>
      <c r="ABK711" s="2"/>
      <c r="ABO711" s="201" t="s">
        <v>56</v>
      </c>
      <c r="ABP711" s="201" t="s">
        <v>57</v>
      </c>
      <c r="ABQ711" s="201" t="s">
        <v>58</v>
      </c>
      <c r="ABR711" s="201" t="s">
        <v>59</v>
      </c>
      <c r="ABS711" s="42"/>
      <c r="ABT711" s="2"/>
      <c r="ABX711" s="201" t="s">
        <v>56</v>
      </c>
      <c r="ABY711" s="201" t="s">
        <v>57</v>
      </c>
      <c r="ABZ711" s="201" t="s">
        <v>58</v>
      </c>
      <c r="ACA711" s="201" t="s">
        <v>59</v>
      </c>
      <c r="ACB711" s="42"/>
      <c r="ACC711" s="2"/>
      <c r="ACG711" s="201" t="s">
        <v>56</v>
      </c>
      <c r="ACH711" s="201" t="s">
        <v>57</v>
      </c>
      <c r="ACI711" s="201" t="s">
        <v>58</v>
      </c>
      <c r="ACJ711" s="201" t="s">
        <v>59</v>
      </c>
      <c r="ACK711" s="42"/>
      <c r="ACL711" s="2"/>
      <c r="ACP711" s="201" t="s">
        <v>56</v>
      </c>
      <c r="ACQ711" s="201" t="s">
        <v>57</v>
      </c>
      <c r="ACR711" s="201" t="s">
        <v>58</v>
      </c>
      <c r="ACS711" s="201" t="s">
        <v>59</v>
      </c>
      <c r="ACT711" s="42"/>
      <c r="ACU711" s="2"/>
      <c r="ACY711" s="201" t="s">
        <v>56</v>
      </c>
      <c r="ACZ711" s="201" t="s">
        <v>57</v>
      </c>
      <c r="ADA711" s="201" t="s">
        <v>58</v>
      </c>
      <c r="ADB711" s="201" t="s">
        <v>59</v>
      </c>
      <c r="ADC711" s="42"/>
      <c r="ADD711" s="2"/>
      <c r="ADH711" s="201" t="s">
        <v>56</v>
      </c>
      <c r="ADI711" s="201" t="s">
        <v>57</v>
      </c>
      <c r="ADJ711" s="201" t="s">
        <v>58</v>
      </c>
      <c r="ADK711" s="201" t="s">
        <v>59</v>
      </c>
      <c r="ADL711" s="42"/>
      <c r="ADM711" s="2"/>
      <c r="ADQ711" s="201" t="s">
        <v>56</v>
      </c>
      <c r="ADR711" s="201" t="s">
        <v>57</v>
      </c>
      <c r="ADS711" s="201" t="s">
        <v>58</v>
      </c>
      <c r="ADT711" s="201" t="s">
        <v>59</v>
      </c>
      <c r="ADU711" s="42"/>
      <c r="ADV711" s="2"/>
      <c r="ADZ711" s="201" t="s">
        <v>56</v>
      </c>
      <c r="AEA711" s="201" t="s">
        <v>57</v>
      </c>
      <c r="AEB711" s="201" t="s">
        <v>58</v>
      </c>
      <c r="AEC711" s="201" t="s">
        <v>59</v>
      </c>
      <c r="AED711" s="42"/>
      <c r="AEE711" s="2"/>
      <c r="AEI711" s="201" t="s">
        <v>56</v>
      </c>
      <c r="AEJ711" s="201" t="s">
        <v>57</v>
      </c>
      <c r="AEK711" s="201" t="s">
        <v>58</v>
      </c>
      <c r="AEL711" s="201" t="s">
        <v>59</v>
      </c>
      <c r="AEM711" s="42"/>
      <c r="AEN711" s="2"/>
      <c r="AER711" s="201" t="s">
        <v>56</v>
      </c>
      <c r="AES711" s="201" t="s">
        <v>57</v>
      </c>
      <c r="AET711" s="201" t="s">
        <v>58</v>
      </c>
      <c r="AEU711" s="201" t="s">
        <v>59</v>
      </c>
      <c r="AEV711" s="42"/>
      <c r="AEW711" s="2"/>
      <c r="AFA711" s="201" t="s">
        <v>56</v>
      </c>
      <c r="AFB711" s="201" t="s">
        <v>57</v>
      </c>
      <c r="AFC711" s="201" t="s">
        <v>58</v>
      </c>
      <c r="AFD711" s="201" t="s">
        <v>59</v>
      </c>
      <c r="AFE711" s="42"/>
      <c r="AFF711" s="2"/>
      <c r="AFJ711" s="201" t="s">
        <v>56</v>
      </c>
      <c r="AFK711" s="201" t="s">
        <v>57</v>
      </c>
      <c r="AFL711" s="201" t="s">
        <v>58</v>
      </c>
      <c r="AFM711" s="201" t="s">
        <v>59</v>
      </c>
      <c r="AFN711" s="42"/>
      <c r="AFO711" s="2"/>
      <c r="AFS711" s="201" t="s">
        <v>56</v>
      </c>
      <c r="AFT711" s="201" t="s">
        <v>57</v>
      </c>
      <c r="AFU711" s="201" t="s">
        <v>58</v>
      </c>
      <c r="AFV711" s="201" t="s">
        <v>59</v>
      </c>
      <c r="AFW711" s="42"/>
      <c r="AFX711" s="2"/>
      <c r="AGB711" s="201" t="s">
        <v>56</v>
      </c>
      <c r="AGC711" s="201" t="s">
        <v>57</v>
      </c>
      <c r="AGD711" s="201" t="s">
        <v>58</v>
      </c>
      <c r="AGE711" s="201" t="s">
        <v>59</v>
      </c>
      <c r="AGF711" s="42"/>
      <c r="AGG711" s="2"/>
      <c r="AGK711" s="201" t="s">
        <v>56</v>
      </c>
      <c r="AGL711" s="201" t="s">
        <v>57</v>
      </c>
      <c r="AGM711" s="201" t="s">
        <v>58</v>
      </c>
      <c r="AGN711" s="201" t="s">
        <v>59</v>
      </c>
      <c r="AGO711" s="42"/>
      <c r="AGP711" s="2"/>
      <c r="AGT711" s="201" t="s">
        <v>56</v>
      </c>
      <c r="AGU711" s="201" t="s">
        <v>57</v>
      </c>
      <c r="AGV711" s="201" t="s">
        <v>58</v>
      </c>
      <c r="AGW711" s="201" t="s">
        <v>59</v>
      </c>
      <c r="AGX711" s="42"/>
      <c r="AGY711" s="2"/>
      <c r="AHC711" s="201" t="s">
        <v>56</v>
      </c>
      <c r="AHD711" s="201" t="s">
        <v>57</v>
      </c>
      <c r="AHE711" s="201" t="s">
        <v>58</v>
      </c>
      <c r="AHF711" s="201" t="s">
        <v>59</v>
      </c>
      <c r="AHG711" s="42"/>
      <c r="AHH711" s="2"/>
      <c r="AHL711" s="201" t="s">
        <v>56</v>
      </c>
      <c r="AHM711" s="201" t="s">
        <v>57</v>
      </c>
      <c r="AHN711" s="201" t="s">
        <v>58</v>
      </c>
      <c r="AHO711" s="201" t="s">
        <v>59</v>
      </c>
      <c r="AHP711" s="42"/>
      <c r="AHQ711" s="2"/>
      <c r="AHU711" s="201" t="s">
        <v>56</v>
      </c>
      <c r="AHV711" s="201" t="s">
        <v>57</v>
      </c>
      <c r="AHW711" s="201" t="s">
        <v>58</v>
      </c>
      <c r="AHX711" s="201" t="s">
        <v>59</v>
      </c>
      <c r="AHY711" s="42"/>
      <c r="AHZ711" s="2"/>
      <c r="AID711" s="201" t="s">
        <v>56</v>
      </c>
      <c r="AIE711" s="201" t="s">
        <v>57</v>
      </c>
      <c r="AIF711" s="201" t="s">
        <v>58</v>
      </c>
      <c r="AIG711" s="201" t="s">
        <v>59</v>
      </c>
      <c r="AIH711" s="42"/>
      <c r="AII711" s="2"/>
      <c r="AIM711" s="201" t="s">
        <v>56</v>
      </c>
      <c r="AIN711" s="201" t="s">
        <v>57</v>
      </c>
      <c r="AIO711" s="201" t="s">
        <v>58</v>
      </c>
      <c r="AIP711" s="201" t="s">
        <v>59</v>
      </c>
      <c r="AIQ711" s="42"/>
      <c r="AIR711" s="2"/>
      <c r="AIV711" s="201" t="s">
        <v>56</v>
      </c>
      <c r="AIW711" s="201" t="s">
        <v>57</v>
      </c>
      <c r="AIX711" s="201" t="s">
        <v>58</v>
      </c>
      <c r="AIY711" s="201" t="s">
        <v>59</v>
      </c>
      <c r="AIZ711" s="42"/>
      <c r="AJA711" s="2"/>
      <c r="AJE711" s="201" t="s">
        <v>56</v>
      </c>
      <c r="AJF711" s="201" t="s">
        <v>57</v>
      </c>
      <c r="AJG711" s="201" t="s">
        <v>58</v>
      </c>
      <c r="AJH711" s="201" t="s">
        <v>59</v>
      </c>
      <c r="AJI711" s="42"/>
      <c r="AJJ711" s="2"/>
      <c r="AJN711" s="201" t="s">
        <v>56</v>
      </c>
      <c r="AJO711" s="201" t="s">
        <v>57</v>
      </c>
      <c r="AJP711" s="201" t="s">
        <v>58</v>
      </c>
      <c r="AJQ711" s="201" t="s">
        <v>59</v>
      </c>
      <c r="AJR711" s="42"/>
      <c r="AJS711" s="2"/>
      <c r="AJW711" s="201" t="s">
        <v>56</v>
      </c>
      <c r="AJX711" s="201" t="s">
        <v>57</v>
      </c>
      <c r="AJY711" s="201" t="s">
        <v>58</v>
      </c>
      <c r="AJZ711" s="201" t="s">
        <v>59</v>
      </c>
      <c r="AKA711" s="42"/>
      <c r="AKB711" s="2"/>
      <c r="AKF711" s="201" t="s">
        <v>56</v>
      </c>
      <c r="AKG711" s="201" t="s">
        <v>57</v>
      </c>
      <c r="AKH711" s="201" t="s">
        <v>58</v>
      </c>
      <c r="AKI711" s="201" t="s">
        <v>59</v>
      </c>
      <c r="AKJ711" s="42"/>
      <c r="AKK711" s="2"/>
      <c r="AKO711" s="201" t="s">
        <v>56</v>
      </c>
      <c r="AKP711" s="201" t="s">
        <v>57</v>
      </c>
      <c r="AKQ711" s="201" t="s">
        <v>58</v>
      </c>
      <c r="AKR711" s="201" t="s">
        <v>59</v>
      </c>
      <c r="AKS711" s="42"/>
      <c r="AKT711" s="2"/>
      <c r="AKX711" s="201" t="s">
        <v>56</v>
      </c>
      <c r="AKY711" s="201" t="s">
        <v>57</v>
      </c>
      <c r="AKZ711" s="201" t="s">
        <v>58</v>
      </c>
      <c r="ALA711" s="201" t="s">
        <v>59</v>
      </c>
      <c r="ALB711" s="42"/>
      <c r="ALC711" s="2"/>
      <c r="ALG711" s="201" t="s">
        <v>56</v>
      </c>
      <c r="ALH711" s="201" t="s">
        <v>57</v>
      </c>
      <c r="ALI711" s="201" t="s">
        <v>58</v>
      </c>
      <c r="ALJ711" s="201" t="s">
        <v>59</v>
      </c>
      <c r="ALK711" s="42"/>
      <c r="ALL711" s="2"/>
      <c r="ALP711" s="201" t="s">
        <v>56</v>
      </c>
      <c r="ALQ711" s="201" t="s">
        <v>57</v>
      </c>
      <c r="ALR711" s="201" t="s">
        <v>58</v>
      </c>
      <c r="ALS711" s="201" t="s">
        <v>59</v>
      </c>
      <c r="ALT711" s="42"/>
      <c r="ALU711" s="2"/>
      <c r="ALY711" s="201" t="s">
        <v>56</v>
      </c>
      <c r="ALZ711" s="201" t="s">
        <v>57</v>
      </c>
      <c r="AMA711" s="201" t="s">
        <v>58</v>
      </c>
      <c r="AMB711" s="201" t="s">
        <v>59</v>
      </c>
      <c r="AMC711" s="42"/>
      <c r="AMD711" s="2"/>
      <c r="AMH711" s="201" t="s">
        <v>56</v>
      </c>
      <c r="AMI711" s="201" t="s">
        <v>57</v>
      </c>
      <c r="AMJ711" s="201" t="s">
        <v>58</v>
      </c>
      <c r="AMK711" s="201" t="s">
        <v>59</v>
      </c>
      <c r="AML711" s="42"/>
      <c r="AMM711" s="2"/>
      <c r="AMQ711" s="201" t="s">
        <v>56</v>
      </c>
      <c r="AMR711" s="201" t="s">
        <v>57</v>
      </c>
      <c r="AMS711" s="201" t="s">
        <v>58</v>
      </c>
      <c r="AMT711" s="201" t="s">
        <v>59</v>
      </c>
      <c r="AMU711" s="42"/>
      <c r="AMV711" s="2"/>
      <c r="AMZ711" s="201" t="s">
        <v>56</v>
      </c>
      <c r="ANA711" s="201" t="s">
        <v>57</v>
      </c>
      <c r="ANB711" s="201" t="s">
        <v>58</v>
      </c>
      <c r="ANC711" s="201" t="s">
        <v>59</v>
      </c>
      <c r="AND711" s="42"/>
      <c r="ANE711" s="2"/>
      <c r="ANI711" s="201" t="s">
        <v>56</v>
      </c>
      <c r="ANJ711" s="201" t="s">
        <v>57</v>
      </c>
      <c r="ANK711" s="201" t="s">
        <v>58</v>
      </c>
      <c r="ANL711" s="201" t="s">
        <v>59</v>
      </c>
      <c r="ANM711" s="42"/>
      <c r="ANN711" s="2"/>
      <c r="ANR711" s="201" t="s">
        <v>56</v>
      </c>
      <c r="ANS711" s="201" t="s">
        <v>57</v>
      </c>
      <c r="ANT711" s="201" t="s">
        <v>58</v>
      </c>
      <c r="ANU711" s="201" t="s">
        <v>59</v>
      </c>
      <c r="ANV711" s="42"/>
      <c r="ANW711" s="2"/>
      <c r="AOA711" s="201" t="s">
        <v>56</v>
      </c>
      <c r="AOB711" s="201" t="s">
        <v>57</v>
      </c>
      <c r="AOC711" s="201" t="s">
        <v>58</v>
      </c>
      <c r="AOD711" s="201" t="s">
        <v>59</v>
      </c>
      <c r="AOE711" s="42"/>
      <c r="AOF711" s="2"/>
      <c r="AOJ711" s="201" t="s">
        <v>56</v>
      </c>
      <c r="AOK711" s="201" t="s">
        <v>57</v>
      </c>
      <c r="AOL711" s="201" t="s">
        <v>58</v>
      </c>
      <c r="AOM711" s="201" t="s">
        <v>59</v>
      </c>
      <c r="AON711" s="42"/>
      <c r="AOO711" s="2"/>
      <c r="AOS711" s="201" t="s">
        <v>56</v>
      </c>
      <c r="AOT711" s="201" t="s">
        <v>57</v>
      </c>
      <c r="AOU711" s="201" t="s">
        <v>58</v>
      </c>
      <c r="AOV711" s="201" t="s">
        <v>59</v>
      </c>
      <c r="AOW711" s="42"/>
      <c r="AOX711" s="2"/>
      <c r="APB711" s="201" t="s">
        <v>56</v>
      </c>
      <c r="APC711" s="201" t="s">
        <v>57</v>
      </c>
      <c r="APD711" s="201" t="s">
        <v>58</v>
      </c>
      <c r="APE711" s="201" t="s">
        <v>59</v>
      </c>
      <c r="APF711" s="42"/>
      <c r="APG711" s="2"/>
      <c r="APK711" s="201" t="s">
        <v>56</v>
      </c>
      <c r="APL711" s="201" t="s">
        <v>57</v>
      </c>
      <c r="APM711" s="201" t="s">
        <v>58</v>
      </c>
      <c r="APN711" s="201" t="s">
        <v>59</v>
      </c>
      <c r="APO711" s="42"/>
      <c r="APP711" s="2"/>
      <c r="APT711" s="201" t="s">
        <v>56</v>
      </c>
      <c r="APU711" s="201" t="s">
        <v>57</v>
      </c>
      <c r="APV711" s="201" t="s">
        <v>58</v>
      </c>
      <c r="APW711" s="201" t="s">
        <v>59</v>
      </c>
      <c r="APX711" s="42"/>
      <c r="APY711" s="2"/>
      <c r="AQC711" s="201" t="s">
        <v>56</v>
      </c>
      <c r="AQD711" s="201" t="s">
        <v>57</v>
      </c>
      <c r="AQE711" s="201" t="s">
        <v>58</v>
      </c>
      <c r="AQF711" s="201" t="s">
        <v>59</v>
      </c>
      <c r="AQG711" s="42"/>
      <c r="AQH711" s="505"/>
      <c r="AQI711" s="505"/>
      <c r="AQJ711" s="505"/>
      <c r="AQK711" s="505"/>
      <c r="AQL711" s="201" t="s">
        <v>56</v>
      </c>
      <c r="AQM711" s="201" t="s">
        <v>57</v>
      </c>
      <c r="AQN711" s="201" t="s">
        <v>58</v>
      </c>
      <c r="AQO711" s="201" t="s">
        <v>59</v>
      </c>
      <c r="AQP711" s="506"/>
      <c r="AQQ711" s="505"/>
      <c r="AQR711" s="505"/>
      <c r="AQS711" s="505"/>
      <c r="AQT711" s="505"/>
      <c r="AQU711" s="201" t="s">
        <v>56</v>
      </c>
      <c r="AQV711" s="201" t="s">
        <v>57</v>
      </c>
      <c r="AQW711" s="201" t="s">
        <v>58</v>
      </c>
      <c r="AQX711" s="201" t="s">
        <v>59</v>
      </c>
      <c r="AQY711" s="506"/>
      <c r="AQZ711" s="505"/>
      <c r="ARA711" s="505"/>
      <c r="ARB711" s="505"/>
      <c r="ARC711" s="505"/>
      <c r="ARD711" s="201" t="s">
        <v>56</v>
      </c>
      <c r="ARE711" s="201" t="s">
        <v>57</v>
      </c>
      <c r="ARF711" s="201" t="s">
        <v>58</v>
      </c>
      <c r="ARG711" s="201" t="s">
        <v>59</v>
      </c>
      <c r="ARH711" s="506"/>
      <c r="ARI711" s="505"/>
      <c r="ARJ711" s="505"/>
      <c r="ARK711" s="505"/>
      <c r="ARL711" s="505"/>
      <c r="ARM711" s="201" t="s">
        <v>56</v>
      </c>
      <c r="ARN711" s="201" t="s">
        <v>57</v>
      </c>
      <c r="ARO711" s="201" t="s">
        <v>58</v>
      </c>
      <c r="ARP711" s="201" t="s">
        <v>59</v>
      </c>
      <c r="ARQ711" s="506"/>
      <c r="ARR711" s="505"/>
      <c r="ARS711" s="505"/>
      <c r="ART711" s="505"/>
      <c r="ARU711" s="505"/>
      <c r="ARV711" s="201" t="s">
        <v>56</v>
      </c>
      <c r="ARW711" s="201" t="s">
        <v>57</v>
      </c>
      <c r="ARX711" s="201" t="s">
        <v>58</v>
      </c>
      <c r="ARY711" s="201" t="s">
        <v>59</v>
      </c>
      <c r="ARZ711" s="506"/>
      <c r="ASA711" s="505"/>
      <c r="ASB711" s="505"/>
      <c r="ASC711" s="505"/>
      <c r="ASD711" s="505"/>
      <c r="ASE711" s="201" t="s">
        <v>56</v>
      </c>
      <c r="ASF711" s="201" t="s">
        <v>57</v>
      </c>
      <c r="ASG711" s="201" t="s">
        <v>58</v>
      </c>
      <c r="ASH711" s="201" t="s">
        <v>59</v>
      </c>
      <c r="ASI711" s="506"/>
      <c r="ASJ711" s="505"/>
      <c r="ASK711" s="505"/>
      <c r="ASL711" s="505"/>
      <c r="ASM711" s="505"/>
      <c r="ASN711" s="201" t="s">
        <v>56</v>
      </c>
      <c r="ASO711" s="201" t="s">
        <v>57</v>
      </c>
      <c r="ASP711" s="201" t="s">
        <v>58</v>
      </c>
      <c r="ASQ711" s="201" t="s">
        <v>59</v>
      </c>
      <c r="ASR711" s="506"/>
      <c r="ASS711" s="505"/>
      <c r="AST711" s="505"/>
      <c r="ASU711" s="505"/>
      <c r="ASV711" s="505"/>
      <c r="ASW711" s="201" t="s">
        <v>56</v>
      </c>
      <c r="ASX711" s="201" t="s">
        <v>57</v>
      </c>
      <c r="ASY711" s="201" t="s">
        <v>58</v>
      </c>
      <c r="ASZ711" s="201" t="s">
        <v>59</v>
      </c>
      <c r="ATA711" s="506"/>
      <c r="ATB711" s="505"/>
      <c r="ATC711" s="505"/>
      <c r="ATD711" s="505"/>
      <c r="ATE711" s="505"/>
      <c r="ATF711" s="201" t="s">
        <v>56</v>
      </c>
      <c r="ATG711" s="201" t="s">
        <v>57</v>
      </c>
      <c r="ATH711" s="201" t="s">
        <v>58</v>
      </c>
      <c r="ATI711" s="201" t="s">
        <v>59</v>
      </c>
      <c r="ATJ711" s="506"/>
      <c r="ATK711" s="505"/>
      <c r="ATL711" s="505"/>
      <c r="ATM711" s="505"/>
      <c r="ATN711" s="505"/>
      <c r="ATO711" s="201" t="s">
        <v>56</v>
      </c>
      <c r="ATP711" s="201" t="s">
        <v>57</v>
      </c>
      <c r="ATQ711" s="201" t="s">
        <v>58</v>
      </c>
      <c r="ATR711" s="201" t="s">
        <v>59</v>
      </c>
      <c r="ATS711" s="506"/>
      <c r="ATT711" s="505"/>
      <c r="ATU711" s="505"/>
      <c r="ATV711" s="505"/>
      <c r="ATW711" s="505"/>
      <c r="ATX711" s="201" t="s">
        <v>56</v>
      </c>
      <c r="ATY711" s="201" t="s">
        <v>57</v>
      </c>
      <c r="ATZ711" s="201" t="s">
        <v>58</v>
      </c>
      <c r="AUA711" s="201" t="s">
        <v>59</v>
      </c>
      <c r="AUB711" s="506"/>
      <c r="AUC711" s="505"/>
      <c r="AUD711" s="505"/>
      <c r="AUE711" s="505"/>
      <c r="AUF711" s="505"/>
      <c r="AUG711" s="201" t="s">
        <v>56</v>
      </c>
      <c r="AUH711" s="201" t="s">
        <v>57</v>
      </c>
      <c r="AUI711" s="201" t="s">
        <v>58</v>
      </c>
      <c r="AUJ711" s="201" t="s">
        <v>59</v>
      </c>
      <c r="AUK711" s="506"/>
      <c r="AUL711" s="505"/>
      <c r="AUM711" s="505"/>
      <c r="AUN711" s="505"/>
      <c r="AUO711" s="505"/>
      <c r="AUP711" s="201" t="s">
        <v>56</v>
      </c>
      <c r="AUQ711" s="201" t="s">
        <v>57</v>
      </c>
      <c r="AUR711" s="201" t="s">
        <v>58</v>
      </c>
      <c r="AUS711" s="201" t="s">
        <v>59</v>
      </c>
      <c r="AUT711" s="506"/>
      <c r="AUU711" s="505"/>
      <c r="AUV711" s="505"/>
      <c r="AUW711" s="505"/>
      <c r="AUX711" s="505"/>
      <c r="AUY711" s="201" t="s">
        <v>56</v>
      </c>
      <c r="AUZ711" s="201" t="s">
        <v>57</v>
      </c>
      <c r="AVA711" s="201" t="s">
        <v>58</v>
      </c>
      <c r="AVB711" s="201" t="s">
        <v>59</v>
      </c>
      <c r="AVC711" s="506"/>
      <c r="AVD711" s="505"/>
      <c r="AVE711" s="505"/>
      <c r="AVF711" s="505"/>
      <c r="AVG711" s="505"/>
      <c r="AVH711" s="201" t="s">
        <v>56</v>
      </c>
      <c r="AVI711" s="201" t="s">
        <v>57</v>
      </c>
      <c r="AVJ711" s="201" t="s">
        <v>58</v>
      </c>
      <c r="AVK711" s="201" t="s">
        <v>59</v>
      </c>
      <c r="AVL711" s="506"/>
      <c r="AVM711" s="505"/>
      <c r="AVN711" s="505"/>
      <c r="AVO711" s="505"/>
      <c r="AVP711" s="505"/>
      <c r="AVQ711" s="201" t="s">
        <v>56</v>
      </c>
      <c r="AVR711" s="201" t="s">
        <v>57</v>
      </c>
      <c r="AVS711" s="201" t="s">
        <v>58</v>
      </c>
      <c r="AVT711" s="201" t="s">
        <v>59</v>
      </c>
      <c r="AVU711" s="506"/>
      <c r="AVV711" s="505"/>
      <c r="AVW711" s="505"/>
      <c r="AVX711" s="505"/>
      <c r="AVY711" s="505"/>
      <c r="AVZ711" s="201" t="s">
        <v>56</v>
      </c>
      <c r="AWA711" s="201" t="s">
        <v>57</v>
      </c>
      <c r="AWB711" s="201" t="s">
        <v>58</v>
      </c>
      <c r="AWC711" s="201" t="s">
        <v>59</v>
      </c>
      <c r="AWD711" s="506"/>
      <c r="AWE711" s="505"/>
      <c r="AWF711" s="505"/>
      <c r="AWG711" s="505"/>
      <c r="AWH711" s="505"/>
      <c r="AWI711" s="201" t="s">
        <v>56</v>
      </c>
      <c r="AWJ711" s="201" t="s">
        <v>57</v>
      </c>
      <c r="AWK711" s="201" t="s">
        <v>58</v>
      </c>
      <c r="AWL711" s="201" t="s">
        <v>59</v>
      </c>
      <c r="AWM711" s="506"/>
      <c r="AWN711" s="505"/>
      <c r="AWO711" s="505"/>
      <c r="AWP711" s="505"/>
      <c r="AWQ711" s="505"/>
      <c r="AWR711" s="201" t="s">
        <v>56</v>
      </c>
      <c r="AWS711" s="201" t="s">
        <v>57</v>
      </c>
      <c r="AWT711" s="201" t="s">
        <v>58</v>
      </c>
      <c r="AWU711" s="201" t="s">
        <v>59</v>
      </c>
      <c r="AWV711" s="506"/>
      <c r="AWW711" s="505"/>
      <c r="AWX711" s="505"/>
      <c r="AWY711" s="505"/>
      <c r="AWZ711" s="505"/>
      <c r="AXA711" s="201" t="s">
        <v>56</v>
      </c>
      <c r="AXB711" s="201" t="s">
        <v>57</v>
      </c>
      <c r="AXC711" s="201" t="s">
        <v>58</v>
      </c>
      <c r="AXD711" s="201" t="s">
        <v>59</v>
      </c>
      <c r="AXE711" s="506"/>
      <c r="AXF711" s="505"/>
      <c r="AXG711" s="505"/>
      <c r="AXH711" s="505"/>
      <c r="AXI711" s="505"/>
      <c r="AXJ711" s="201" t="s">
        <v>56</v>
      </c>
      <c r="AXK711" s="201" t="s">
        <v>57</v>
      </c>
      <c r="AXL711" s="201" t="s">
        <v>58</v>
      </c>
      <c r="AXM711" s="201" t="s">
        <v>59</v>
      </c>
      <c r="AXN711" s="506"/>
      <c r="AXO711" s="505"/>
      <c r="AXP711" s="505"/>
      <c r="AXQ711" s="505"/>
      <c r="AXR711" s="505"/>
      <c r="AXS711" s="201" t="s">
        <v>56</v>
      </c>
      <c r="AXT711" s="201" t="s">
        <v>57</v>
      </c>
      <c r="AXU711" s="201" t="s">
        <v>58</v>
      </c>
      <c r="AXV711" s="201" t="s">
        <v>59</v>
      </c>
      <c r="AXW711" s="506"/>
      <c r="AXX711" s="505"/>
      <c r="AXY711" s="505"/>
      <c r="AXZ711" s="505"/>
      <c r="AYA711" s="505"/>
      <c r="AYB711" s="201" t="s">
        <v>56</v>
      </c>
      <c r="AYC711" s="201" t="s">
        <v>57</v>
      </c>
      <c r="AYD711" s="201" t="s">
        <v>58</v>
      </c>
      <c r="AYE711" s="201" t="s">
        <v>59</v>
      </c>
      <c r="AYF711" s="506"/>
      <c r="AYG711" s="505"/>
      <c r="AYH711" s="505"/>
      <c r="AYI711" s="505"/>
      <c r="AYJ711" s="505"/>
      <c r="AYK711" s="201" t="s">
        <v>56</v>
      </c>
      <c r="AYL711" s="201" t="s">
        <v>57</v>
      </c>
      <c r="AYM711" s="201" t="s">
        <v>58</v>
      </c>
      <c r="AYN711" s="201" t="s">
        <v>59</v>
      </c>
      <c r="AYO711" s="506"/>
      <c r="AYP711" s="505"/>
      <c r="AYQ711" s="505"/>
      <c r="AYR711" s="505"/>
      <c r="AYS711" s="505"/>
      <c r="AYT711" s="201" t="s">
        <v>56</v>
      </c>
      <c r="AYU711" s="201" t="s">
        <v>57</v>
      </c>
      <c r="AYV711" s="201" t="s">
        <v>58</v>
      </c>
      <c r="AYW711" s="201" t="s">
        <v>59</v>
      </c>
      <c r="AYX711" s="506"/>
      <c r="AYY711" s="505"/>
      <c r="AYZ711" s="505"/>
      <c r="AZA711" s="505"/>
      <c r="AZB711" s="505"/>
      <c r="AZC711" s="201" t="s">
        <v>56</v>
      </c>
      <c r="AZD711" s="201" t="s">
        <v>57</v>
      </c>
      <c r="AZE711" s="201" t="s">
        <v>58</v>
      </c>
      <c r="AZF711" s="201" t="s">
        <v>59</v>
      </c>
      <c r="AZG711" s="506"/>
      <c r="AZH711" s="505"/>
      <c r="AZI711" s="505"/>
      <c r="AZJ711" s="505"/>
      <c r="AZK711" s="505"/>
      <c r="AZL711" s="201" t="s">
        <v>56</v>
      </c>
      <c r="AZM711" s="201" t="s">
        <v>57</v>
      </c>
      <c r="AZN711" s="201" t="s">
        <v>58</v>
      </c>
      <c r="AZO711" s="201" t="s">
        <v>59</v>
      </c>
      <c r="AZP711" s="506"/>
      <c r="AZQ711" s="505"/>
      <c r="AZR711" s="505"/>
      <c r="AZS711" s="505"/>
      <c r="AZT711" s="505"/>
      <c r="AZU711" s="201" t="s">
        <v>56</v>
      </c>
      <c r="AZV711" s="201" t="s">
        <v>57</v>
      </c>
      <c r="AZW711" s="201" t="s">
        <v>58</v>
      </c>
      <c r="AZX711" s="201" t="s">
        <v>59</v>
      </c>
      <c r="AZY711" s="506"/>
      <c r="AZZ711" s="505"/>
      <c r="BAA711" s="505"/>
      <c r="BAB711" s="505"/>
      <c r="BAC711" s="505"/>
      <c r="BAD711" s="201" t="s">
        <v>56</v>
      </c>
      <c r="BAE711" s="201" t="s">
        <v>57</v>
      </c>
      <c r="BAF711" s="201" t="s">
        <v>58</v>
      </c>
      <c r="BAG711" s="201" t="s">
        <v>59</v>
      </c>
      <c r="BAH711" s="506"/>
    </row>
    <row r="712" spans="1:1386" s="14" customFormat="1" ht="15">
      <c r="A712" s="202" t="s">
        <v>60</v>
      </c>
      <c r="B712" s="484" t="s">
        <v>786</v>
      </c>
      <c r="D712" s="278">
        <f>IF(C712="Kopman",1.1,1)</f>
        <v>1</v>
      </c>
      <c r="E712" s="203">
        <f>VLOOKUP(B712,$A$794:$F$2344,6,FALSE)</f>
        <v>0</v>
      </c>
      <c r="F712" s="202" t="s">
        <v>61</v>
      </c>
      <c r="G712" s="10">
        <f>E712*1.5*D712</f>
        <v>0</v>
      </c>
      <c r="H712" s="10"/>
      <c r="I712" s="263"/>
      <c r="J712" s="202" t="s">
        <v>60</v>
      </c>
      <c r="K712" s="487" t="s">
        <v>554</v>
      </c>
      <c r="M712" s="278">
        <f>IF(L712="Kopman",1.1,1)</f>
        <v>1</v>
      </c>
      <c r="N712" s="203">
        <f>VLOOKUP(K712,$A$794:$F$2344,6,FALSE)</f>
        <v>0</v>
      </c>
      <c r="O712" s="202" t="s">
        <v>61</v>
      </c>
      <c r="P712" s="10">
        <f>N712*1.5*M712</f>
        <v>0</v>
      </c>
      <c r="Q712" s="10"/>
      <c r="R712" s="263"/>
      <c r="S712" s="202" t="s">
        <v>60</v>
      </c>
      <c r="T712" s="484" t="s">
        <v>554</v>
      </c>
      <c r="V712" s="278">
        <f>IF(U712="Kopman",1.1,1)</f>
        <v>1</v>
      </c>
      <c r="W712" s="203">
        <f>VLOOKUP(T712,$A$794:$F$2344,6,FALSE)</f>
        <v>0</v>
      </c>
      <c r="X712" s="202" t="s">
        <v>61</v>
      </c>
      <c r="Y712" s="10">
        <f>W712*1.5*V712</f>
        <v>0</v>
      </c>
      <c r="Z712" s="10"/>
      <c r="AA712" s="263"/>
      <c r="AB712" s="202" t="s">
        <v>60</v>
      </c>
      <c r="AC712" s="484" t="s">
        <v>554</v>
      </c>
      <c r="AE712" s="278">
        <f>IF(AD712="Kopman",1.1,1)</f>
        <v>1</v>
      </c>
      <c r="AF712" s="203">
        <f>VLOOKUP(AC712,$A$794:$F$2344,6,FALSE)</f>
        <v>0</v>
      </c>
      <c r="AG712" s="202" t="s">
        <v>61</v>
      </c>
      <c r="AH712" s="10">
        <f>AF712*1.5*AE712</f>
        <v>0</v>
      </c>
      <c r="AI712" s="10"/>
      <c r="AJ712" s="263"/>
      <c r="AK712" s="202" t="s">
        <v>60</v>
      </c>
      <c r="AL712" s="490" t="s">
        <v>786</v>
      </c>
      <c r="AN712" s="278">
        <f>IF(AM712="Kopman",1.1,1)</f>
        <v>1</v>
      </c>
      <c r="AO712" s="203">
        <f>VLOOKUP(AL712,$A$794:$F$2344,6,FALSE)</f>
        <v>0</v>
      </c>
      <c r="AP712" s="202" t="s">
        <v>61</v>
      </c>
      <c r="AQ712" s="10">
        <f>AO712*1.5*AN712</f>
        <v>0</v>
      </c>
      <c r="AR712" s="10"/>
      <c r="AS712" s="263"/>
      <c r="AT712" s="202" t="s">
        <v>60</v>
      </c>
      <c r="AU712" s="484" t="s">
        <v>554</v>
      </c>
      <c r="AW712" s="278">
        <f>IF(AV712="Kopman",1.1,1)</f>
        <v>1</v>
      </c>
      <c r="AX712" s="203">
        <f>VLOOKUP(AU712,$A$794:$F$2344,6,FALSE)</f>
        <v>0</v>
      </c>
      <c r="AY712" s="202" t="s">
        <v>61</v>
      </c>
      <c r="AZ712" s="10">
        <f>AX712*1.5*AW712</f>
        <v>0</v>
      </c>
      <c r="BA712" s="10"/>
      <c r="BB712" s="263"/>
      <c r="BC712" s="202" t="s">
        <v>60</v>
      </c>
      <c r="BD712" s="484" t="s">
        <v>554</v>
      </c>
      <c r="BF712" s="278">
        <f>IF(BE712="Kopman",1.1,1)</f>
        <v>1</v>
      </c>
      <c r="BG712" s="203">
        <f>VLOOKUP(BD712,$A$794:$F$2344,6,FALSE)</f>
        <v>0</v>
      </c>
      <c r="BH712" s="202" t="s">
        <v>61</v>
      </c>
      <c r="BI712" s="10">
        <f>BG712*1.5*BF712</f>
        <v>0</v>
      </c>
      <c r="BJ712" s="10"/>
      <c r="BK712" s="263"/>
      <c r="BL712" s="202" t="s">
        <v>60</v>
      </c>
      <c r="BM712" s="484" t="s">
        <v>554</v>
      </c>
      <c r="BO712" s="278">
        <f>IF(BN712="Kopman",1.1,1)</f>
        <v>1</v>
      </c>
      <c r="BP712" s="203">
        <f>VLOOKUP(BM712,$A$794:$F$2344,6,FALSE)</f>
        <v>0</v>
      </c>
      <c r="BQ712" s="202" t="s">
        <v>61</v>
      </c>
      <c r="BR712" s="10">
        <f>BP712*1.5*BO712</f>
        <v>0</v>
      </c>
      <c r="BS712" s="10"/>
      <c r="BT712" s="263"/>
      <c r="BU712" s="202" t="s">
        <v>60</v>
      </c>
      <c r="BV712" s="484" t="s">
        <v>554</v>
      </c>
      <c r="BX712" s="278">
        <f>IF(BW712="Kopman",1.1,1)</f>
        <v>1</v>
      </c>
      <c r="BY712" s="203">
        <f>VLOOKUP(BV712,$A$794:$F$2344,6,FALSE)</f>
        <v>0</v>
      </c>
      <c r="BZ712" s="202" t="s">
        <v>61</v>
      </c>
      <c r="CA712" s="10">
        <f>BY712*1.5*BX712</f>
        <v>0</v>
      </c>
      <c r="CB712" s="10"/>
      <c r="CC712" s="263"/>
      <c r="CD712" s="202" t="s">
        <v>60</v>
      </c>
      <c r="CE712" s="491" t="s">
        <v>554</v>
      </c>
      <c r="CG712" s="278">
        <f>IF(CF712="Kopman",1.1,1)</f>
        <v>1</v>
      </c>
      <c r="CH712" s="203">
        <f>VLOOKUP(CE712,$A$794:$F$2344,6,FALSE)</f>
        <v>0</v>
      </c>
      <c r="CI712" s="202" t="s">
        <v>61</v>
      </c>
      <c r="CJ712" s="10">
        <f>CH712*1.5*CG712</f>
        <v>0</v>
      </c>
      <c r="CK712" s="10"/>
      <c r="CL712" s="263"/>
      <c r="CM712" s="202" t="s">
        <v>60</v>
      </c>
      <c r="CN712" s="484" t="s">
        <v>554</v>
      </c>
      <c r="CP712" s="278">
        <f>IF(CO712="Kopman",1.1,1)</f>
        <v>1</v>
      </c>
      <c r="CQ712" s="203">
        <f>VLOOKUP(CN712,$A$794:$F$2344,6,FALSE)</f>
        <v>0</v>
      </c>
      <c r="CR712" s="202" t="s">
        <v>61</v>
      </c>
      <c r="CS712" s="10">
        <f>CQ712*1.5*CP712</f>
        <v>0</v>
      </c>
      <c r="CT712" s="10"/>
      <c r="CU712" s="263"/>
      <c r="CV712" s="202" t="s">
        <v>60</v>
      </c>
      <c r="CW712" s="484" t="s">
        <v>554</v>
      </c>
      <c r="CY712" s="278">
        <f>IF(CX712="Kopman",1.1,1)</f>
        <v>1</v>
      </c>
      <c r="CZ712" s="203">
        <f>VLOOKUP(CW712,$A$794:$F$2344,6,FALSE)</f>
        <v>0</v>
      </c>
      <c r="DA712" s="202" t="s">
        <v>61</v>
      </c>
      <c r="DB712" s="10">
        <f>CZ712*1.5*CY712</f>
        <v>0</v>
      </c>
      <c r="DC712" s="10"/>
      <c r="DD712" s="263"/>
      <c r="DE712" s="202" t="s">
        <v>60</v>
      </c>
      <c r="DF712" s="484" t="s">
        <v>554</v>
      </c>
      <c r="DH712" s="278">
        <f>IF(DG712="Kopman",1.1,1)</f>
        <v>1</v>
      </c>
      <c r="DI712" s="203">
        <f>VLOOKUP(DF712,$A$794:$F$2344,6,FALSE)</f>
        <v>0</v>
      </c>
      <c r="DJ712" s="202" t="s">
        <v>61</v>
      </c>
      <c r="DK712" s="10">
        <f>DI712*1.5*DH712</f>
        <v>0</v>
      </c>
      <c r="DL712" s="10"/>
      <c r="DM712" s="263"/>
      <c r="DN712" s="202" t="s">
        <v>60</v>
      </c>
      <c r="DO712" s="484" t="s">
        <v>554</v>
      </c>
      <c r="DQ712" s="278">
        <f>IF(DP712="Kopman",1.1,1)</f>
        <v>1</v>
      </c>
      <c r="DR712" s="203">
        <f>VLOOKUP(DO712,$A$794:$F$2344,6,FALSE)</f>
        <v>0</v>
      </c>
      <c r="DS712" s="202" t="s">
        <v>61</v>
      </c>
      <c r="DT712" s="10">
        <f>DR712*1.5*DQ712</f>
        <v>0</v>
      </c>
      <c r="DU712" s="10"/>
      <c r="DV712" s="263"/>
      <c r="DW712" s="202" t="s">
        <v>60</v>
      </c>
      <c r="DX712" s="484" t="s">
        <v>554</v>
      </c>
      <c r="DZ712" s="278">
        <f>IF(DY712="Kopman",1.1,1)</f>
        <v>1</v>
      </c>
      <c r="EA712" s="203">
        <f>VLOOKUP(DX712,$A$794:$F$2344,6,FALSE)</f>
        <v>0</v>
      </c>
      <c r="EB712" s="202" t="s">
        <v>61</v>
      </c>
      <c r="EC712" s="10">
        <f>EA712*1.5*DZ712</f>
        <v>0</v>
      </c>
      <c r="ED712" s="10"/>
      <c r="EE712" s="263"/>
      <c r="EF712" s="202" t="s">
        <v>60</v>
      </c>
      <c r="EG712" s="484" t="s">
        <v>554</v>
      </c>
      <c r="EI712" s="278">
        <f>IF(EH712="Kopman",1.1,1)</f>
        <v>1</v>
      </c>
      <c r="EJ712" s="203">
        <f>VLOOKUP(EG712,$A$794:$F$2344,6,FALSE)</f>
        <v>0</v>
      </c>
      <c r="EK712" s="202" t="s">
        <v>61</v>
      </c>
      <c r="EL712" s="10">
        <f>EJ712*1.5*EI712</f>
        <v>0</v>
      </c>
      <c r="EM712" s="10"/>
      <c r="EN712" s="263"/>
      <c r="EO712" s="202" t="s">
        <v>60</v>
      </c>
      <c r="EP712" s="484" t="s">
        <v>554</v>
      </c>
      <c r="ER712" s="278">
        <f>IF(EQ712="Kopman",1.1,1)</f>
        <v>1</v>
      </c>
      <c r="ES712" s="203">
        <f>VLOOKUP(EP712,$A$794:$F$2344,6,FALSE)</f>
        <v>0</v>
      </c>
      <c r="ET712" s="202" t="s">
        <v>61</v>
      </c>
      <c r="EU712" s="10">
        <f>ES712*1.5*ER712</f>
        <v>0</v>
      </c>
      <c r="EV712" s="10"/>
      <c r="EW712" s="263"/>
      <c r="EX712" s="202" t="s">
        <v>60</v>
      </c>
      <c r="EY712" s="484" t="s">
        <v>554</v>
      </c>
      <c r="FA712" s="278">
        <f>IF(EZ712="Kopman",1.1,1)</f>
        <v>1</v>
      </c>
      <c r="FB712" s="203">
        <f>VLOOKUP(EY712,$A$794:$F$2344,6,FALSE)</f>
        <v>0</v>
      </c>
      <c r="FC712" s="202" t="s">
        <v>61</v>
      </c>
      <c r="FD712" s="10">
        <f>FB712*1.5*FA712</f>
        <v>0</v>
      </c>
      <c r="FE712" s="10"/>
      <c r="FF712" s="263"/>
      <c r="FG712" s="202" t="s">
        <v>60</v>
      </c>
      <c r="FH712" s="484" t="s">
        <v>554</v>
      </c>
      <c r="FJ712" s="278">
        <f>IF(FI712="Kopman",1.1,1)</f>
        <v>1</v>
      </c>
      <c r="FK712" s="203">
        <f>VLOOKUP(FH712,$A$794:$F$2344,6,FALSE)</f>
        <v>0</v>
      </c>
      <c r="FL712" s="202" t="s">
        <v>61</v>
      </c>
      <c r="FM712" s="10">
        <f>FK712*1.5*FJ712</f>
        <v>0</v>
      </c>
      <c r="FN712" s="10"/>
      <c r="FO712" s="263"/>
      <c r="FP712" s="202" t="s">
        <v>60</v>
      </c>
      <c r="FQ712" s="484" t="s">
        <v>902</v>
      </c>
      <c r="FS712" s="278">
        <f>IF(FR712="Kopman",1.1,1)</f>
        <v>1</v>
      </c>
      <c r="FT712" s="203">
        <f>VLOOKUP(FQ712,$A$794:$F$2344,6,FALSE)</f>
        <v>0</v>
      </c>
      <c r="FU712" s="202" t="s">
        <v>61</v>
      </c>
      <c r="FV712" s="10">
        <f>FT712*1.5*FS712</f>
        <v>0</v>
      </c>
      <c r="FW712" s="10"/>
      <c r="FX712" s="263"/>
      <c r="FY712" s="202" t="s">
        <v>60</v>
      </c>
      <c r="FZ712" s="484" t="s">
        <v>476</v>
      </c>
      <c r="GB712" s="278">
        <f>IF(GA712="Kopman",1.1,1)</f>
        <v>1</v>
      </c>
      <c r="GC712" s="203">
        <f>VLOOKUP(FZ712,$A$794:$F$2344,6,FALSE)</f>
        <v>0</v>
      </c>
      <c r="GD712" s="202" t="s">
        <v>61</v>
      </c>
      <c r="GE712" s="10">
        <f>GC712*1.5*GB712</f>
        <v>0</v>
      </c>
      <c r="GF712" s="10"/>
      <c r="GG712" s="263"/>
      <c r="GH712" s="202" t="s">
        <v>60</v>
      </c>
      <c r="GI712" s="484" t="s">
        <v>902</v>
      </c>
      <c r="GK712" s="278">
        <f>IF(GJ712="Kopman",1.1,1)</f>
        <v>1</v>
      </c>
      <c r="GL712" s="203">
        <f>VLOOKUP(GI712,$A$794:$F$2344,6,FALSE)</f>
        <v>0</v>
      </c>
      <c r="GM712" s="202" t="s">
        <v>61</v>
      </c>
      <c r="GN712" s="10">
        <f>GL712*1.5*GK712</f>
        <v>0</v>
      </c>
      <c r="GO712" s="10"/>
      <c r="GP712" s="263"/>
      <c r="GQ712" s="202" t="s">
        <v>60</v>
      </c>
      <c r="GR712" s="484" t="s">
        <v>786</v>
      </c>
      <c r="GT712" s="278">
        <f>IF(GS712="Kopman",1.1,1)</f>
        <v>1</v>
      </c>
      <c r="GU712" s="203">
        <f>VLOOKUP(GR712,$A$794:$F$2344,6,FALSE)</f>
        <v>0</v>
      </c>
      <c r="GV712" s="202" t="s">
        <v>61</v>
      </c>
      <c r="GW712" s="10">
        <f>GU712*1.5*GT712</f>
        <v>0</v>
      </c>
      <c r="GX712" s="10"/>
      <c r="GY712" s="263"/>
      <c r="GZ712" s="202" t="s">
        <v>60</v>
      </c>
      <c r="HA712" s="484" t="s">
        <v>476</v>
      </c>
      <c r="HC712" s="278">
        <f>IF(HB712="Kopman",1.1,1)</f>
        <v>1</v>
      </c>
      <c r="HD712" s="203">
        <f>VLOOKUP(HA712,$A$794:$F$2344,6,FALSE)</f>
        <v>0</v>
      </c>
      <c r="HE712" s="202" t="s">
        <v>61</v>
      </c>
      <c r="HF712" s="10">
        <f>HD712*1.5*HC712</f>
        <v>0</v>
      </c>
      <c r="HG712" s="10"/>
      <c r="HH712" s="263"/>
      <c r="HI712" s="202" t="s">
        <v>60</v>
      </c>
      <c r="HJ712" s="486" t="s">
        <v>554</v>
      </c>
      <c r="HK712" s="14" t="s">
        <v>1895</v>
      </c>
      <c r="HL712" s="278">
        <f>IF(HK712="Kopman",1.1,1)</f>
        <v>1.1000000000000001</v>
      </c>
      <c r="HM712" s="203">
        <f>VLOOKUP(HJ712,$A$794:$F$2344,6,FALSE)</f>
        <v>0</v>
      </c>
      <c r="HN712" s="202" t="s">
        <v>61</v>
      </c>
      <c r="HO712" s="10">
        <f>HM712*1.5*HL712</f>
        <v>0</v>
      </c>
      <c r="HP712" s="10"/>
      <c r="HQ712" s="263"/>
      <c r="HR712" s="202" t="s">
        <v>60</v>
      </c>
      <c r="HS712" s="484" t="s">
        <v>554</v>
      </c>
      <c r="HU712" s="278"/>
      <c r="HV712" s="203">
        <f>VLOOKUP(HS712,$A$794:$F$2344,6,FALSE)</f>
        <v>0</v>
      </c>
      <c r="HW712" s="202" t="s">
        <v>61</v>
      </c>
      <c r="HX712" s="10">
        <f>HV712*1.5*HU712</f>
        <v>0</v>
      </c>
      <c r="HY712" s="10"/>
      <c r="HZ712" s="263"/>
      <c r="IA712" s="202" t="s">
        <v>60</v>
      </c>
      <c r="IB712" s="496" t="s">
        <v>183</v>
      </c>
      <c r="ID712" s="278">
        <f>IF(IC712="Kopman",1.1,1)</f>
        <v>1</v>
      </c>
      <c r="IE712" s="203" t="e">
        <f>VLOOKUP(IB712,$A$794:$F$2344,6,FALSE)</f>
        <v>#N/A</v>
      </c>
      <c r="IF712" s="202" t="s">
        <v>61</v>
      </c>
      <c r="IG712" s="10" t="e">
        <f>IE712*1.5*ID712</f>
        <v>#N/A</v>
      </c>
      <c r="IH712" s="10"/>
      <c r="II712" s="263"/>
      <c r="IJ712" s="202" t="s">
        <v>60</v>
      </c>
      <c r="IK712" s="484" t="s">
        <v>902</v>
      </c>
      <c r="IM712" s="278">
        <f>IF(IL712="Kopman",1.1,1)</f>
        <v>1</v>
      </c>
      <c r="IN712" s="203">
        <f>VLOOKUP(IK712,$A$794:$F$2344,6,FALSE)</f>
        <v>0</v>
      </c>
      <c r="IO712" s="202" t="s">
        <v>61</v>
      </c>
      <c r="IP712" s="10">
        <f>IN712*1.5*IM712</f>
        <v>0</v>
      </c>
      <c r="IQ712" s="10"/>
      <c r="IR712" s="263"/>
      <c r="IS712" s="202" t="s">
        <v>60</v>
      </c>
      <c r="IT712" s="484" t="s">
        <v>554</v>
      </c>
      <c r="IV712" s="278">
        <f>IF(IU712="Kopman",1.1,1)</f>
        <v>1</v>
      </c>
      <c r="IW712" s="203">
        <f>VLOOKUP(IT712,$A$794:$F$2344,6,FALSE)</f>
        <v>0</v>
      </c>
      <c r="IX712" s="202" t="s">
        <v>61</v>
      </c>
      <c r="IY712" s="10">
        <f>IW712*1.5*IV712</f>
        <v>0</v>
      </c>
      <c r="IZ712" s="10"/>
      <c r="JA712" s="263"/>
      <c r="JB712" s="202" t="s">
        <v>60</v>
      </c>
      <c r="JC712" s="484" t="s">
        <v>554</v>
      </c>
      <c r="JE712" s="278">
        <f>IF(JD712="Kopman",1.1,1)</f>
        <v>1</v>
      </c>
      <c r="JF712" s="203">
        <f>VLOOKUP(JC712,$A$794:$F$2344,6,FALSE)</f>
        <v>0</v>
      </c>
      <c r="JG712" s="202" t="s">
        <v>61</v>
      </c>
      <c r="JH712" s="10">
        <f>JF712*1.5*JE712</f>
        <v>0</v>
      </c>
      <c r="JI712" s="10"/>
      <c r="JJ712" s="263"/>
      <c r="JK712" s="202" t="s">
        <v>60</v>
      </c>
      <c r="JL712" s="484" t="s">
        <v>902</v>
      </c>
      <c r="JN712" s="278">
        <f>IF(JM712="Kopman",1.1,1)</f>
        <v>1</v>
      </c>
      <c r="JO712" s="203">
        <f>VLOOKUP(JL712,$A$794:$F$2344,6,FALSE)</f>
        <v>0</v>
      </c>
      <c r="JP712" s="202" t="s">
        <v>61</v>
      </c>
      <c r="JQ712" s="10">
        <f>JO712*1.5*JN712</f>
        <v>0</v>
      </c>
      <c r="JR712" s="10"/>
      <c r="JS712" s="263"/>
      <c r="JT712" s="202" t="s">
        <v>60</v>
      </c>
      <c r="JU712" s="486" t="s">
        <v>554</v>
      </c>
      <c r="JV712" s="14" t="s">
        <v>1895</v>
      </c>
      <c r="JW712" s="278">
        <f>IF(JV712="Kopman",1.1,1)</f>
        <v>1.1000000000000001</v>
      </c>
      <c r="JX712" s="203">
        <f>VLOOKUP(JU712,$A$794:$F$2344,6,FALSE)</f>
        <v>0</v>
      </c>
      <c r="JY712" s="202" t="s">
        <v>61</v>
      </c>
      <c r="JZ712" s="10">
        <f>JX712*1.5*JW712</f>
        <v>0</v>
      </c>
      <c r="KA712" s="10"/>
      <c r="KB712" s="263"/>
      <c r="KC712" s="202" t="s">
        <v>60</v>
      </c>
      <c r="KD712" s="484" t="s">
        <v>554</v>
      </c>
      <c r="KF712" s="278">
        <f>IF(KE712="Kopman",1.1,1)</f>
        <v>1</v>
      </c>
      <c r="KG712" s="203">
        <f>VLOOKUP(KD712,$A$794:$F$2344,6,FALSE)</f>
        <v>0</v>
      </c>
      <c r="KH712" s="202" t="s">
        <v>61</v>
      </c>
      <c r="KI712" s="10">
        <f>KG712*1.5*KF712</f>
        <v>0</v>
      </c>
      <c r="KJ712" s="10"/>
      <c r="KK712" s="263"/>
      <c r="KL712" s="202" t="s">
        <v>60</v>
      </c>
      <c r="KM712" s="484" t="s">
        <v>554</v>
      </c>
      <c r="KO712" s="278">
        <f>IF(KN712="Kopman",1.1,1)</f>
        <v>1</v>
      </c>
      <c r="KP712" s="203">
        <f>VLOOKUP(KM712,$A$794:$F$2344,6,FALSE)</f>
        <v>0</v>
      </c>
      <c r="KQ712" s="202" t="s">
        <v>61</v>
      </c>
      <c r="KR712" s="10">
        <f>KP712*1.5*KO712</f>
        <v>0</v>
      </c>
      <c r="KS712" s="10"/>
      <c r="KT712" s="263"/>
      <c r="KU712" s="202" t="s">
        <v>60</v>
      </c>
      <c r="KV712" s="500" t="s">
        <v>554</v>
      </c>
      <c r="KW712" s="14" t="s">
        <v>1895</v>
      </c>
      <c r="KX712" s="278">
        <f>IF(KW712="Kopman",1.1,1)</f>
        <v>1.1000000000000001</v>
      </c>
      <c r="KY712" s="203">
        <f>VLOOKUP(KV712,$A$794:$F$2344,6,FALSE)</f>
        <v>0</v>
      </c>
      <c r="KZ712" s="202" t="s">
        <v>61</v>
      </c>
      <c r="LA712" s="10">
        <f>KY712*1.5*KX712</f>
        <v>0</v>
      </c>
      <c r="LB712" s="10"/>
      <c r="LC712" s="263"/>
      <c r="LD712" s="202" t="s">
        <v>60</v>
      </c>
      <c r="LE712" s="484" t="s">
        <v>476</v>
      </c>
      <c r="LG712" s="278">
        <f>IF(LF712="Kopman",1.1,1)</f>
        <v>1</v>
      </c>
      <c r="LH712" s="203">
        <f>VLOOKUP(LE712,$A$794:$F$2344,6,FALSE)</f>
        <v>0</v>
      </c>
      <c r="LI712" s="202" t="s">
        <v>61</v>
      </c>
      <c r="LJ712" s="10">
        <f>LH712*1.5*LG712</f>
        <v>0</v>
      </c>
      <c r="LK712" s="10"/>
      <c r="LL712" s="263"/>
      <c r="LM712" s="202" t="s">
        <v>60</v>
      </c>
      <c r="LN712" s="484" t="s">
        <v>554</v>
      </c>
      <c r="LP712" s="278">
        <f>IF(LO712="Kopman",1.1,1)</f>
        <v>1</v>
      </c>
      <c r="LQ712" s="203">
        <f>VLOOKUP(LN712,$A$794:$F$2344,6,FALSE)</f>
        <v>0</v>
      </c>
      <c r="LR712" s="202" t="s">
        <v>61</v>
      </c>
      <c r="LS712" s="10">
        <f>LQ712*1.5*LP712</f>
        <v>0</v>
      </c>
      <c r="LT712" s="10"/>
      <c r="LU712" s="263"/>
      <c r="LV712" s="202" t="s">
        <v>60</v>
      </c>
      <c r="LW712" s="496" t="s">
        <v>183</v>
      </c>
      <c r="LY712" s="278">
        <f>IF(LX712="Kopman",1.1,1)</f>
        <v>1</v>
      </c>
      <c r="LZ712" s="203" t="e">
        <f>VLOOKUP(LW712,$A$794:$F$2344,6,FALSE)</f>
        <v>#N/A</v>
      </c>
      <c r="MA712" s="202" t="s">
        <v>61</v>
      </c>
      <c r="MB712" s="10" t="e">
        <f>LZ712*1.5*LY712</f>
        <v>#N/A</v>
      </c>
      <c r="MC712" s="10"/>
      <c r="MD712" s="263"/>
      <c r="ME712" s="202" t="s">
        <v>60</v>
      </c>
      <c r="MF712" s="484" t="s">
        <v>554</v>
      </c>
      <c r="MG712" s="495"/>
      <c r="MH712" s="278">
        <f>IF(MG712="Kopman",1.1,1)</f>
        <v>1</v>
      </c>
      <c r="MI712" s="203">
        <f>VLOOKUP(MF712,$A$794:$F$2344,6,FALSE)</f>
        <v>0</v>
      </c>
      <c r="MJ712" s="202" t="s">
        <v>61</v>
      </c>
      <c r="MK712" s="10">
        <f>MI712*1.5*MH712</f>
        <v>0</v>
      </c>
      <c r="ML712" s="10"/>
      <c r="MM712" s="263"/>
      <c r="MN712" s="202" t="s">
        <v>60</v>
      </c>
      <c r="MO712" s="486" t="s">
        <v>554</v>
      </c>
      <c r="MP712" s="14" t="s">
        <v>1895</v>
      </c>
      <c r="MQ712" s="278">
        <f>IF(MP712="Kopman",1.1,1)</f>
        <v>1.1000000000000001</v>
      </c>
      <c r="MR712" s="203">
        <f>VLOOKUP(MO712,$A$794:$F$2344,6,FALSE)</f>
        <v>0</v>
      </c>
      <c r="MS712" s="202" t="s">
        <v>61</v>
      </c>
      <c r="MT712" s="10">
        <f>MR712*1.5*MQ712</f>
        <v>0</v>
      </c>
      <c r="MU712" s="10"/>
      <c r="MV712" s="263"/>
      <c r="MW712" s="202" t="s">
        <v>60</v>
      </c>
      <c r="MX712" s="484" t="s">
        <v>476</v>
      </c>
      <c r="MZ712" s="278">
        <f>IF(MY712="Kopman",1.1,1)</f>
        <v>1</v>
      </c>
      <c r="NA712" s="203">
        <f>VLOOKUP(MX712,$A$794:$F$2344,6,FALSE)</f>
        <v>0</v>
      </c>
      <c r="NB712" s="202" t="s">
        <v>61</v>
      </c>
      <c r="NC712" s="10">
        <f>NA712*1.5*MZ712</f>
        <v>0</v>
      </c>
      <c r="ND712" s="10"/>
      <c r="NE712" s="263"/>
      <c r="NF712" s="202" t="s">
        <v>60</v>
      </c>
      <c r="NG712" s="484" t="s">
        <v>554</v>
      </c>
      <c r="NI712" s="278">
        <f>IF(NH712="Kopman",1.1,1)</f>
        <v>1</v>
      </c>
      <c r="NJ712" s="203">
        <f>VLOOKUP(NG712,$A$794:$F$2344,6,FALSE)</f>
        <v>0</v>
      </c>
      <c r="NK712" s="202" t="s">
        <v>61</v>
      </c>
      <c r="NL712" s="10">
        <f>NJ712*1.5*NI712</f>
        <v>0</v>
      </c>
      <c r="NM712" s="10"/>
      <c r="NN712" s="263"/>
      <c r="NO712" s="202" t="s">
        <v>60</v>
      </c>
      <c r="NP712" s="500" t="s">
        <v>554</v>
      </c>
      <c r="NQ712" s="14" t="s">
        <v>1895</v>
      </c>
      <c r="NR712" s="278">
        <f>IF(NQ712="Kopman",1.1,1)</f>
        <v>1.1000000000000001</v>
      </c>
      <c r="NS712" s="203">
        <f>VLOOKUP(NP712,$A$794:$F$2344,6,FALSE)</f>
        <v>0</v>
      </c>
      <c r="NT712" s="202" t="s">
        <v>61</v>
      </c>
      <c r="NU712" s="10">
        <f>NS712*1.5*NR712</f>
        <v>0</v>
      </c>
      <c r="NV712" s="10"/>
      <c r="NW712" s="263"/>
      <c r="NX712" s="202" t="s">
        <v>60</v>
      </c>
      <c r="NY712" s="484" t="s">
        <v>551</v>
      </c>
      <c r="NZ712" s="495"/>
      <c r="OA712" s="278">
        <f>IF(NZ712="Kopman",1.1,1)</f>
        <v>1</v>
      </c>
      <c r="OB712" s="203">
        <f>VLOOKUP(NY712,$A$794:$F$2344,6,FALSE)</f>
        <v>0</v>
      </c>
      <c r="OC712" s="202" t="s">
        <v>61</v>
      </c>
      <c r="OD712" s="10">
        <f>OB712*1.5*OA712</f>
        <v>0</v>
      </c>
      <c r="OE712" s="10"/>
      <c r="OF712" s="263"/>
      <c r="OG712" s="202" t="s">
        <v>60</v>
      </c>
      <c r="OH712" s="484" t="s">
        <v>554</v>
      </c>
      <c r="OI712" s="495"/>
      <c r="OJ712" s="278">
        <f>IF(OI712="Kopman",1.1,1)</f>
        <v>1</v>
      </c>
      <c r="OK712" s="203">
        <f>VLOOKUP(OH712,$A$794:$F$2344,6,FALSE)</f>
        <v>0</v>
      </c>
      <c r="OL712" s="202" t="s">
        <v>61</v>
      </c>
      <c r="OM712" s="10">
        <f>OK712*1.5*OJ712</f>
        <v>0</v>
      </c>
      <c r="ON712" s="10"/>
      <c r="OO712" s="263"/>
      <c r="OP712" s="202" t="s">
        <v>60</v>
      </c>
      <c r="OQ712" s="486" t="s">
        <v>554</v>
      </c>
      <c r="OR712" s="14" t="s">
        <v>1895</v>
      </c>
      <c r="OS712" s="278">
        <f>IF(OR712="Kopman",1.1,1)</f>
        <v>1.1000000000000001</v>
      </c>
      <c r="OT712" s="203">
        <f>VLOOKUP(OQ712,$A$794:$F$2344,6,FALSE)</f>
        <v>0</v>
      </c>
      <c r="OU712" s="202" t="s">
        <v>61</v>
      </c>
      <c r="OV712" s="10">
        <f>OT712*1.5*OS712</f>
        <v>0</v>
      </c>
      <c r="OW712" s="10"/>
      <c r="OX712" s="263"/>
      <c r="OY712" s="202" t="s">
        <v>60</v>
      </c>
      <c r="OZ712" s="484" t="s">
        <v>551</v>
      </c>
      <c r="PB712" s="278">
        <f>IF(PA712="Kopman",1.1,1)</f>
        <v>1</v>
      </c>
      <c r="PC712" s="203">
        <f>VLOOKUP(OZ712,$A$794:$F$2344,6,FALSE)</f>
        <v>0</v>
      </c>
      <c r="PD712" s="202" t="s">
        <v>61</v>
      </c>
      <c r="PE712" s="10">
        <f>PC712*1.5*PB712</f>
        <v>0</v>
      </c>
      <c r="PF712" s="10"/>
      <c r="PG712" s="263"/>
      <c r="PH712" s="202" t="s">
        <v>60</v>
      </c>
      <c r="PI712" s="496" t="s">
        <v>183</v>
      </c>
      <c r="PK712" s="278">
        <f>IF(PJ712="Kopman",1.1,1)</f>
        <v>1</v>
      </c>
      <c r="PL712" s="203" t="e">
        <f>VLOOKUP(PI712,$A$794:$F$2344,6,FALSE)</f>
        <v>#N/A</v>
      </c>
      <c r="PM712" s="202" t="s">
        <v>61</v>
      </c>
      <c r="PN712" s="10" t="e">
        <f>PL712*1.5*PK712</f>
        <v>#N/A</v>
      </c>
      <c r="PO712" s="10"/>
      <c r="PP712" s="263"/>
      <c r="PQ712" s="202" t="s">
        <v>60</v>
      </c>
      <c r="PR712" s="484" t="s">
        <v>554</v>
      </c>
      <c r="PT712" s="278">
        <f>IF(PS712="Kopman",1.1,1)</f>
        <v>1</v>
      </c>
      <c r="PU712" s="203">
        <f>VLOOKUP(PR712,$A$794:$F$2344,6,FALSE)</f>
        <v>0</v>
      </c>
      <c r="PV712" s="202" t="s">
        <v>61</v>
      </c>
      <c r="PW712" s="10">
        <f>PU712*1.5*PT712</f>
        <v>0</v>
      </c>
      <c r="PX712" s="10"/>
      <c r="PY712" s="263"/>
      <c r="PZ712" s="202" t="s">
        <v>60</v>
      </c>
      <c r="QA712" s="496" t="s">
        <v>183</v>
      </c>
      <c r="QC712" s="278">
        <f>IF(QB712="Kopman",1.1,1)</f>
        <v>1</v>
      </c>
      <c r="QD712" s="203" t="e">
        <f>VLOOKUP(QA712,$A$794:$F$2344,6,FALSE)</f>
        <v>#N/A</v>
      </c>
      <c r="QE712" s="202" t="s">
        <v>61</v>
      </c>
      <c r="QF712" s="10" t="e">
        <f>QD712*1.5*QC712</f>
        <v>#N/A</v>
      </c>
      <c r="QG712" s="10"/>
      <c r="QH712" s="263"/>
      <c r="QI712" s="202" t="s">
        <v>60</v>
      </c>
      <c r="QJ712" s="484" t="s">
        <v>786</v>
      </c>
      <c r="QL712" s="278">
        <f>IF(QK712="Kopman",1.1,1)</f>
        <v>1</v>
      </c>
      <c r="QM712" s="203">
        <f>VLOOKUP(QJ712,$A$794:$F$2344,6,FALSE)</f>
        <v>0</v>
      </c>
      <c r="QN712" s="202" t="s">
        <v>61</v>
      </c>
      <c r="QO712" s="10">
        <f>QM712*1.5*QL712</f>
        <v>0</v>
      </c>
      <c r="QP712" s="10"/>
      <c r="QQ712" s="263"/>
      <c r="QR712" s="202" t="s">
        <v>60</v>
      </c>
      <c r="QS712" s="484" t="s">
        <v>476</v>
      </c>
      <c r="QU712" s="278">
        <f>IF(QT712="Kopman",1.1,1)</f>
        <v>1</v>
      </c>
      <c r="QV712" s="203">
        <f>VLOOKUP(QS712,$A$794:$F$2344,6,FALSE)</f>
        <v>0</v>
      </c>
      <c r="QW712" s="202" t="s">
        <v>61</v>
      </c>
      <c r="QX712" s="10">
        <f>QV712*1.5*QU712</f>
        <v>0</v>
      </c>
      <c r="QY712" s="10"/>
      <c r="QZ712" s="263"/>
      <c r="RA712" s="202" t="s">
        <v>60</v>
      </c>
      <c r="RB712" s="484" t="s">
        <v>489</v>
      </c>
      <c r="RC712" s="495"/>
      <c r="RD712" s="278">
        <f>IF(RC712="Kopman",1.1,1)</f>
        <v>1</v>
      </c>
      <c r="RE712" s="203">
        <f>VLOOKUP(RB712,$A$794:$F$2344,6,FALSE)</f>
        <v>0</v>
      </c>
      <c r="RF712" s="202" t="s">
        <v>61</v>
      </c>
      <c r="RG712" s="10">
        <f>RE712*1.5*RD712</f>
        <v>0</v>
      </c>
      <c r="RH712" s="10"/>
      <c r="RI712" s="263"/>
      <c r="RJ712" s="202" t="s">
        <v>60</v>
      </c>
      <c r="RK712" s="486" t="s">
        <v>554</v>
      </c>
      <c r="RL712" s="14" t="s">
        <v>1895</v>
      </c>
      <c r="RM712" s="278">
        <f>IF(RL712="Kopman",1.1,1)</f>
        <v>1.1000000000000001</v>
      </c>
      <c r="RN712" s="203">
        <f>VLOOKUP(RK712,$A$794:$F$2344,6,FALSE)</f>
        <v>0</v>
      </c>
      <c r="RO712" s="202" t="s">
        <v>61</v>
      </c>
      <c r="RP712" s="10">
        <f>RN712*1.5*RM712</f>
        <v>0</v>
      </c>
      <c r="RQ712" s="10"/>
      <c r="RR712" s="263"/>
      <c r="RS712" s="202" t="s">
        <v>60</v>
      </c>
      <c r="RT712" s="484" t="s">
        <v>554</v>
      </c>
      <c r="RU712" s="495"/>
      <c r="RV712" s="278">
        <f>IF(RU712="Kopman",1.1,1)</f>
        <v>1</v>
      </c>
      <c r="RW712" s="203">
        <f>VLOOKUP(RT712,$A$794:$F$2344,6,FALSE)</f>
        <v>0</v>
      </c>
      <c r="RX712" s="202" t="s">
        <v>61</v>
      </c>
      <c r="RY712" s="10">
        <f>RW712*1.5*RV712</f>
        <v>0</v>
      </c>
      <c r="RZ712" s="10"/>
      <c r="SA712" s="269"/>
      <c r="SB712" s="202" t="s">
        <v>60</v>
      </c>
      <c r="SC712" s="484" t="s">
        <v>554</v>
      </c>
      <c r="SE712" s="278">
        <f>IF(SD712="Kopman",1.1,1)</f>
        <v>1</v>
      </c>
      <c r="SF712" s="203">
        <f>VLOOKUP(SC712,$A$794:$F$2344,6,FALSE)</f>
        <v>0</v>
      </c>
      <c r="SG712" s="202" t="s">
        <v>61</v>
      </c>
      <c r="SH712" s="10">
        <f>SF712*1.5*SE712</f>
        <v>0</v>
      </c>
      <c r="SI712" s="10"/>
      <c r="SJ712" s="269"/>
      <c r="SK712" s="202" t="s">
        <v>60</v>
      </c>
      <c r="SL712" s="496" t="s">
        <v>183</v>
      </c>
      <c r="SN712" s="278">
        <f>IF(SM712="Kopman",1.1,1)</f>
        <v>1</v>
      </c>
      <c r="SO712" s="203" t="e">
        <f>VLOOKUP(SL712,$A$794:$F$2344,6,FALSE)</f>
        <v>#N/A</v>
      </c>
      <c r="SP712" s="202" t="s">
        <v>61</v>
      </c>
      <c r="SQ712" s="10" t="e">
        <f>SO712*1.5*SN712</f>
        <v>#N/A</v>
      </c>
      <c r="SR712" s="10"/>
      <c r="SS712" s="269"/>
      <c r="ST712" s="202" t="s">
        <v>60</v>
      </c>
      <c r="SU712" s="484" t="s">
        <v>786</v>
      </c>
      <c r="SW712" s="278">
        <f>IF(SV712="Kopman",1.1,1)</f>
        <v>1</v>
      </c>
      <c r="SX712" s="203">
        <f>VLOOKUP(SU712,$A$794:$F$2344,6,FALSE)</f>
        <v>0</v>
      </c>
      <c r="SY712" s="202" t="s">
        <v>61</v>
      </c>
      <c r="SZ712" s="10">
        <f>SX712*1.5*SW712</f>
        <v>0</v>
      </c>
      <c r="TA712" s="10"/>
      <c r="TB712" s="269"/>
      <c r="TC712" s="202" t="s">
        <v>60</v>
      </c>
      <c r="TD712" s="484" t="s">
        <v>786</v>
      </c>
      <c r="TF712" s="278">
        <f>IF(TE712="Kopman",1.1,1)</f>
        <v>1</v>
      </c>
      <c r="TG712" s="203">
        <f>VLOOKUP(TD712,$A$794:$F$2344,6,FALSE)</f>
        <v>0</v>
      </c>
      <c r="TH712" s="202" t="s">
        <v>61</v>
      </c>
      <c r="TI712" s="10">
        <f>TG712*1.5*TF712</f>
        <v>0</v>
      </c>
      <c r="TK712" s="269"/>
      <c r="TL712" s="202" t="s">
        <v>60</v>
      </c>
      <c r="TM712" s="484" t="s">
        <v>902</v>
      </c>
      <c r="TO712" s="278">
        <f>IF(TN712="Kopman",1.1,1)</f>
        <v>1</v>
      </c>
      <c r="TP712" s="203">
        <f>VLOOKUP(TM712,$A$794:$F$2344,6,FALSE)</f>
        <v>0</v>
      </c>
      <c r="TQ712" s="202" t="s">
        <v>61</v>
      </c>
      <c r="TR712" s="10">
        <f>TP712*1.5*TO712</f>
        <v>0</v>
      </c>
      <c r="TS712" s="10"/>
      <c r="TT712" s="269"/>
      <c r="TU712" s="202" t="s">
        <v>60</v>
      </c>
      <c r="TV712" s="484" t="s">
        <v>554</v>
      </c>
      <c r="TX712" s="278">
        <f>IF(TW712="Kopman",1.1,1)</f>
        <v>1</v>
      </c>
      <c r="TY712" s="203">
        <f>VLOOKUP(TV712,$A$794:$F$2344,6,FALSE)</f>
        <v>0</v>
      </c>
      <c r="TZ712" s="202" t="s">
        <v>61</v>
      </c>
      <c r="UA712" s="10">
        <f>TY712*1.5*TX712</f>
        <v>0</v>
      </c>
      <c r="UB712" s="10"/>
      <c r="UC712" s="269"/>
      <c r="UD712" s="202" t="s">
        <v>60</v>
      </c>
      <c r="UE712" s="498" t="s">
        <v>554</v>
      </c>
      <c r="UG712" s="278">
        <f>IF(UF712="Kopman",1.1,1)</f>
        <v>1</v>
      </c>
      <c r="UH712" s="203">
        <f>VLOOKUP(UE712,$A$794:$F$2344,6,FALSE)</f>
        <v>0</v>
      </c>
      <c r="UI712" s="202" t="s">
        <v>61</v>
      </c>
      <c r="UJ712" s="10">
        <f>UH712*1.5*UG712</f>
        <v>0</v>
      </c>
      <c r="UK712" s="10"/>
      <c r="UL712" s="269"/>
      <c r="UM712" s="202" t="s">
        <v>60</v>
      </c>
      <c r="UN712" s="484" t="s">
        <v>554</v>
      </c>
      <c r="UP712" s="278">
        <f>IF(UO712="Kopman",1.1,1)</f>
        <v>1</v>
      </c>
      <c r="UQ712" s="203">
        <f>VLOOKUP(UN712,$A$794:$F$2344,6,FALSE)</f>
        <v>0</v>
      </c>
      <c r="UR712" s="202" t="s">
        <v>61</v>
      </c>
      <c r="US712" s="10">
        <f>UQ712*1.5*UP712</f>
        <v>0</v>
      </c>
      <c r="UT712" s="10"/>
      <c r="UU712" s="269"/>
      <c r="UV712" s="202" t="s">
        <v>60</v>
      </c>
      <c r="UW712" s="484" t="s">
        <v>554</v>
      </c>
      <c r="UY712" s="278">
        <f>IF(UX712="Kopman",1.1,1)</f>
        <v>1</v>
      </c>
      <c r="UZ712" s="203">
        <f>VLOOKUP(UW712,$A$794:$F$2344,6,FALSE)</f>
        <v>0</v>
      </c>
      <c r="VA712" s="202" t="s">
        <v>61</v>
      </c>
      <c r="VB712" s="10">
        <f>UZ712*1.5*UY712</f>
        <v>0</v>
      </c>
      <c r="VC712" s="10"/>
      <c r="VD712" s="269"/>
      <c r="VE712" s="202" t="s">
        <v>60</v>
      </c>
      <c r="VF712" s="484" t="s">
        <v>554</v>
      </c>
      <c r="VH712" s="278">
        <f>IF(VG712="Kopman",1.1,1)</f>
        <v>1</v>
      </c>
      <c r="VI712" s="203">
        <f>VLOOKUP(VF712,$A$794:$F$2344,6,FALSE)</f>
        <v>0</v>
      </c>
      <c r="VJ712" s="202" t="s">
        <v>61</v>
      </c>
      <c r="VK712" s="10">
        <f>VI712*1.5*VH712</f>
        <v>0</v>
      </c>
      <c r="VL712" s="10"/>
      <c r="VM712" s="269"/>
      <c r="VN712" s="202" t="s">
        <v>60</v>
      </c>
      <c r="VO712" s="484" t="s">
        <v>476</v>
      </c>
      <c r="VQ712" s="278">
        <f>IF(VP712="Kopman",1.1,1)</f>
        <v>1</v>
      </c>
      <c r="VR712" s="203">
        <f>VLOOKUP(VO712,$A$794:$F$2344,6,FALSE)</f>
        <v>0</v>
      </c>
      <c r="VS712" s="202" t="s">
        <v>61</v>
      </c>
      <c r="VT712" s="10">
        <f>VR712*1.5*VQ712</f>
        <v>0</v>
      </c>
      <c r="VU712" s="10"/>
      <c r="VV712" s="269"/>
      <c r="VW712" s="202" t="s">
        <v>60</v>
      </c>
      <c r="VX712" s="496" t="s">
        <v>183</v>
      </c>
      <c r="VZ712" s="278">
        <f>IF(VY712="Kopman",1.1,1)</f>
        <v>1</v>
      </c>
      <c r="WA712" s="203" t="e">
        <f>VLOOKUP(VX712,$A$794:$F$2344,6,FALSE)</f>
        <v>#N/A</v>
      </c>
      <c r="WB712" s="202" t="s">
        <v>61</v>
      </c>
      <c r="WC712" s="10" t="e">
        <f>WA712*1.5*VZ712</f>
        <v>#N/A</v>
      </c>
      <c r="WE712" s="269"/>
      <c r="WF712" s="202" t="s">
        <v>60</v>
      </c>
      <c r="WG712" s="484" t="s">
        <v>551</v>
      </c>
      <c r="WH712" s="495"/>
      <c r="WI712" s="278">
        <f>IF(WH712="Kopman",1.1,1)</f>
        <v>1</v>
      </c>
      <c r="WJ712" s="203">
        <f>VLOOKUP(WG712,$A$794:$F$2344,6,FALSE)</f>
        <v>0</v>
      </c>
      <c r="WK712" s="202" t="s">
        <v>61</v>
      </c>
      <c r="WL712" s="10">
        <f>WJ712*1.5*WI712</f>
        <v>0</v>
      </c>
      <c r="WN712" s="269"/>
      <c r="WO712" s="202" t="s">
        <v>60</v>
      </c>
      <c r="WP712" s="484" t="s">
        <v>551</v>
      </c>
      <c r="WQ712" s="203"/>
      <c r="WR712" s="278">
        <f>IF(WQ712="Kopman",1.1,1)</f>
        <v>1</v>
      </c>
      <c r="WS712" s="203">
        <f>VLOOKUP(WP712,$A$794:$F$2344,6,FALSE)</f>
        <v>0</v>
      </c>
      <c r="WT712" s="202" t="s">
        <v>61</v>
      </c>
      <c r="WU712" s="10">
        <f>WS712*1.5*WR712</f>
        <v>0</v>
      </c>
      <c r="WV712" s="10"/>
      <c r="WW712" s="269"/>
      <c r="WX712" s="202" t="s">
        <v>60</v>
      </c>
      <c r="WY712" s="484" t="s">
        <v>551</v>
      </c>
      <c r="XA712" s="278">
        <f>IF(WZ712="Kopman",1.1,1)</f>
        <v>1</v>
      </c>
      <c r="XB712" s="203">
        <f>VLOOKUP(WY712,$A$794:$F$2344,6,FALSE)</f>
        <v>0</v>
      </c>
      <c r="XC712" s="202" t="s">
        <v>61</v>
      </c>
      <c r="XD712" s="10">
        <f>XB712*1.5*XA712</f>
        <v>0</v>
      </c>
      <c r="XF712" s="269"/>
      <c r="XG712" s="202" t="s">
        <v>60</v>
      </c>
      <c r="XH712" s="484" t="s">
        <v>551</v>
      </c>
      <c r="XJ712" s="278">
        <f>IF(XI712="Kopman",1.1,1)</f>
        <v>1</v>
      </c>
      <c r="XK712" s="203">
        <f>VLOOKUP(XH712,$A$794:$F$2344,6,FALSE)</f>
        <v>0</v>
      </c>
      <c r="XL712" s="202" t="s">
        <v>61</v>
      </c>
      <c r="XM712" s="10">
        <f>XK712*1.5*XJ712</f>
        <v>0</v>
      </c>
      <c r="XO712" s="269"/>
      <c r="XP712" s="202" t="s">
        <v>60</v>
      </c>
      <c r="XQ712" s="484" t="s">
        <v>551</v>
      </c>
      <c r="XS712" s="278">
        <f>IF(XR712="Kopman",1.1,1)</f>
        <v>1</v>
      </c>
      <c r="XT712" s="203">
        <f>VLOOKUP(XQ712,$A$794:$F$2344,6,FALSE)</f>
        <v>0</v>
      </c>
      <c r="XU712" s="202" t="s">
        <v>61</v>
      </c>
      <c r="XV712" s="10">
        <f>XT712*1.5*XS712</f>
        <v>0</v>
      </c>
      <c r="XW712" s="10"/>
      <c r="XX712" s="269"/>
      <c r="XY712" s="202" t="s">
        <v>60</v>
      </c>
      <c r="XZ712" s="484" t="s">
        <v>786</v>
      </c>
      <c r="YB712" s="278">
        <f>IF(YA712="Kopman",1.1,1)</f>
        <v>1</v>
      </c>
      <c r="YC712" s="203">
        <f>VLOOKUP(XZ712,$A$794:$F$2344,6,FALSE)</f>
        <v>0</v>
      </c>
      <c r="YD712" s="202" t="s">
        <v>61</v>
      </c>
      <c r="YE712" s="10">
        <f>YC712*1.5*YB712</f>
        <v>0</v>
      </c>
      <c r="YG712" s="269"/>
      <c r="YH712" s="202" t="s">
        <v>60</v>
      </c>
      <c r="YI712" s="78" t="s">
        <v>183</v>
      </c>
      <c r="YK712" s="278">
        <f>IF(YJ712="Kopman",1.1,1)</f>
        <v>1</v>
      </c>
      <c r="YL712" s="203" t="e">
        <f>VLOOKUP(YI712,$A$794:$F$2344,6,FALSE)</f>
        <v>#N/A</v>
      </c>
      <c r="YM712" s="202" t="s">
        <v>61</v>
      </c>
      <c r="YN712" s="10" t="e">
        <f>YL712*1.5*YK712</f>
        <v>#N/A</v>
      </c>
      <c r="YO712" s="10"/>
      <c r="YP712" s="269"/>
      <c r="YQ712" s="202" t="s">
        <v>60</v>
      </c>
      <c r="YR712" s="78" t="s">
        <v>183</v>
      </c>
      <c r="YT712" s="278">
        <f>IF(YS712="Kopman",1.1,1)</f>
        <v>1</v>
      </c>
      <c r="YU712" s="203" t="e">
        <f>VLOOKUP(YR712,$A$794:$F$2344,6,FALSE)</f>
        <v>#N/A</v>
      </c>
      <c r="YV712" s="202" t="s">
        <v>61</v>
      </c>
      <c r="YW712" s="10" t="e">
        <f>YU712*1.5*YT712</f>
        <v>#N/A</v>
      </c>
      <c r="YY712" s="269"/>
      <c r="YZ712" s="202" t="s">
        <v>60</v>
      </c>
      <c r="ZA712" s="78" t="s">
        <v>183</v>
      </c>
      <c r="ZC712" s="278">
        <f>IF(ZB712="Kopman",1.1,1)</f>
        <v>1</v>
      </c>
      <c r="ZD712" s="203" t="e">
        <f>VLOOKUP(ZA712,$A$794:$F$2344,6,FALSE)</f>
        <v>#N/A</v>
      </c>
      <c r="ZE712" s="202" t="s">
        <v>61</v>
      </c>
      <c r="ZF712" s="10" t="e">
        <f>ZD712*1.5*ZC712</f>
        <v>#N/A</v>
      </c>
      <c r="ZH712" s="269"/>
      <c r="ZI712" s="202" t="s">
        <v>60</v>
      </c>
      <c r="ZJ712" s="78" t="s">
        <v>183</v>
      </c>
      <c r="ZK712" s="495"/>
      <c r="ZL712" s="278">
        <f>IF(ZK712="Kopman",1.1,1)</f>
        <v>1</v>
      </c>
      <c r="ZM712" s="203" t="e">
        <f>VLOOKUP(ZJ712,$A$794:$F$2344,6,FALSE)</f>
        <v>#N/A</v>
      </c>
      <c r="ZN712" s="202" t="s">
        <v>61</v>
      </c>
      <c r="ZO712" s="10" t="e">
        <f>ZM712*1.5*ZL712</f>
        <v>#N/A</v>
      </c>
      <c r="ZQ712" s="269"/>
      <c r="ZR712" s="202" t="s">
        <v>60</v>
      </c>
      <c r="ZS712" s="484" t="s">
        <v>554</v>
      </c>
      <c r="ZU712" s="278">
        <f>IF(ZT712="Kopman",1.1,1)</f>
        <v>1</v>
      </c>
      <c r="ZV712" s="203">
        <f>VLOOKUP(ZS712,$A$794:$F$2344,6,FALSE)</f>
        <v>0</v>
      </c>
      <c r="ZW712" s="202" t="s">
        <v>61</v>
      </c>
      <c r="ZX712" s="10">
        <f>ZV712*1.5*ZU712</f>
        <v>0</v>
      </c>
      <c r="ZY712" s="10"/>
      <c r="ZZ712" s="269"/>
      <c r="AAA712" s="202" t="s">
        <v>60</v>
      </c>
      <c r="AAB712" s="484" t="s">
        <v>554</v>
      </c>
      <c r="AAD712" s="278">
        <f>IF(AAC712="Kopman",1.1,1)</f>
        <v>1</v>
      </c>
      <c r="AAE712" s="203">
        <f>VLOOKUP(AAB712,$A$794:$F$2344,6,FALSE)</f>
        <v>0</v>
      </c>
      <c r="AAF712" s="202" t="s">
        <v>61</v>
      </c>
      <c r="AAG712" s="10">
        <f>AAE712*1.5*AAD712</f>
        <v>0</v>
      </c>
      <c r="AAH712" s="10"/>
      <c r="AAI712" s="269"/>
      <c r="AAJ712" s="202" t="s">
        <v>60</v>
      </c>
      <c r="AAK712" s="78" t="s">
        <v>183</v>
      </c>
      <c r="AAM712" s="278">
        <f>IF(AAL712="Kopman",1.1,1)</f>
        <v>1</v>
      </c>
      <c r="AAN712" s="203" t="e">
        <f>VLOOKUP(AAK712,$A$794:$F$2344,6,FALSE)</f>
        <v>#N/A</v>
      </c>
      <c r="AAO712" s="202" t="s">
        <v>61</v>
      </c>
      <c r="AAP712" s="10" t="e">
        <f>AAN712*1.5*AAM712</f>
        <v>#N/A</v>
      </c>
      <c r="AAQ712" s="10"/>
      <c r="AAR712" s="269"/>
      <c r="AAS712" s="202" t="s">
        <v>60</v>
      </c>
      <c r="AAT712" s="500" t="s">
        <v>554</v>
      </c>
      <c r="AAU712" s="14" t="s">
        <v>1895</v>
      </c>
      <c r="AAV712" s="278">
        <f>IF(AAU712="Kopman",1.1,1)</f>
        <v>1.1000000000000001</v>
      </c>
      <c r="AAW712" s="203">
        <f>VLOOKUP(AAT712,$A$794:$F$2344,6,FALSE)</f>
        <v>0</v>
      </c>
      <c r="AAX712" s="202" t="s">
        <v>61</v>
      </c>
      <c r="AAY712" s="10">
        <f>AAW712*1.5*AAV712</f>
        <v>0</v>
      </c>
      <c r="AAZ712" s="10"/>
      <c r="ABA712" s="269"/>
      <c r="ABB712" s="202" t="s">
        <v>60</v>
      </c>
      <c r="ABC712" s="486" t="s">
        <v>554</v>
      </c>
      <c r="ABD712" s="14" t="s">
        <v>1895</v>
      </c>
      <c r="ABE712" s="278">
        <f>IF(ABD712="Kopman",1.1,1)</f>
        <v>1.1000000000000001</v>
      </c>
      <c r="ABF712" s="203">
        <f>VLOOKUP(ABC712,$A$794:$F$2344,6,FALSE)</f>
        <v>0</v>
      </c>
      <c r="ABG712" s="202" t="s">
        <v>61</v>
      </c>
      <c r="ABH712" s="10">
        <f>ABF712*1.5*ABE712</f>
        <v>0</v>
      </c>
      <c r="ABI712" s="10"/>
      <c r="ABJ712" s="269"/>
      <c r="ABK712" s="202" t="s">
        <v>60</v>
      </c>
      <c r="ABL712" s="486" t="s">
        <v>786</v>
      </c>
      <c r="ABM712" s="14" t="s">
        <v>1895</v>
      </c>
      <c r="ABN712" s="278">
        <f>IF(ABM712="Kopman",1.1,1)</f>
        <v>1.1000000000000001</v>
      </c>
      <c r="ABO712" s="203">
        <f>VLOOKUP(ABL712,$A$794:$F$2344,6,FALSE)</f>
        <v>0</v>
      </c>
      <c r="ABP712" s="202" t="s">
        <v>61</v>
      </c>
      <c r="ABQ712" s="10">
        <f>ABO712*1.5*ABN712</f>
        <v>0</v>
      </c>
      <c r="ABR712" s="10"/>
      <c r="ABS712" s="269"/>
      <c r="ABT712" s="202" t="s">
        <v>60</v>
      </c>
      <c r="ABU712" s="484" t="s">
        <v>554</v>
      </c>
      <c r="ABW712" s="278">
        <f>IF(ABV712="Kopman",1.1,1)</f>
        <v>1</v>
      </c>
      <c r="ABX712" s="203">
        <f>VLOOKUP(ABU712,$A$794:$F$2344,6,FALSE)</f>
        <v>0</v>
      </c>
      <c r="ABY712" s="202" t="s">
        <v>61</v>
      </c>
      <c r="ABZ712" s="10">
        <f>ABX712*1.5*ABW712</f>
        <v>0</v>
      </c>
      <c r="ACA712" s="10"/>
      <c r="ACB712" s="269"/>
      <c r="ACC712" s="202" t="s">
        <v>60</v>
      </c>
      <c r="ACD712" s="484" t="s">
        <v>554</v>
      </c>
      <c r="ACF712" s="278">
        <f>IF(ACE712="Kopman",1.1,1)</f>
        <v>1</v>
      </c>
      <c r="ACG712" s="203">
        <f>VLOOKUP(ACD712,$A$794:$F$2344,6,FALSE)</f>
        <v>0</v>
      </c>
      <c r="ACH712" s="202" t="s">
        <v>61</v>
      </c>
      <c r="ACI712" s="10">
        <f>ACG712*1.5*ACF712</f>
        <v>0</v>
      </c>
      <c r="ACJ712" s="10"/>
      <c r="ACK712" s="269"/>
      <c r="ACL712" s="202" t="s">
        <v>60</v>
      </c>
      <c r="ACM712" s="484" t="s">
        <v>554</v>
      </c>
      <c r="ACO712" s="278">
        <f>IF(ACN712="Kopman",1.1,1)</f>
        <v>1</v>
      </c>
      <c r="ACP712" s="203">
        <f>VLOOKUP(ACM712,$A$794:$F$2344,6,FALSE)</f>
        <v>0</v>
      </c>
      <c r="ACQ712" s="202" t="s">
        <v>61</v>
      </c>
      <c r="ACR712" s="10">
        <f>ACP712*1.5*ACO712</f>
        <v>0</v>
      </c>
      <c r="ACS712" s="10"/>
      <c r="ACT712" s="269"/>
      <c r="ACU712" s="202" t="s">
        <v>60</v>
      </c>
      <c r="ACV712" s="484" t="s">
        <v>554</v>
      </c>
      <c r="ACX712" s="278">
        <f>IF(ACW712="Kopman",1.1,1)</f>
        <v>1</v>
      </c>
      <c r="ACY712" s="203">
        <f>VLOOKUP(ACV712,$A$794:$F$2344,6,FALSE)</f>
        <v>0</v>
      </c>
      <c r="ACZ712" s="202" t="s">
        <v>61</v>
      </c>
      <c r="ADA712" s="10">
        <f>ACY712*1.5*ACX712</f>
        <v>0</v>
      </c>
      <c r="ADB712" s="10"/>
      <c r="ADC712" s="269"/>
      <c r="ADD712" s="202" t="s">
        <v>60</v>
      </c>
      <c r="ADE712" s="484" t="s">
        <v>554</v>
      </c>
      <c r="ADG712" s="278">
        <f>IF(ADF712="Kopman",1.1,1)</f>
        <v>1</v>
      </c>
      <c r="ADH712" s="203">
        <f>VLOOKUP(ADE712,$A$794:$F$2344,6,FALSE)</f>
        <v>0</v>
      </c>
      <c r="ADI712" s="202" t="s">
        <v>61</v>
      </c>
      <c r="ADJ712" s="10">
        <f>ADH712*1.5*ADG712</f>
        <v>0</v>
      </c>
      <c r="ADL712" s="269"/>
      <c r="ADM712" s="202" t="s">
        <v>60</v>
      </c>
      <c r="ADN712" s="486" t="s">
        <v>554</v>
      </c>
      <c r="ADO712" s="14" t="s">
        <v>1895</v>
      </c>
      <c r="ADP712" s="278">
        <f>IF(ADO712="Kopman",1.1,1)</f>
        <v>1.1000000000000001</v>
      </c>
      <c r="ADQ712" s="203">
        <f>VLOOKUP(ADN712,$A$794:$F$2344,6,FALSE)</f>
        <v>0</v>
      </c>
      <c r="ADR712" s="202" t="s">
        <v>61</v>
      </c>
      <c r="ADS712" s="10">
        <f>ADQ712*1.5*ADP712</f>
        <v>0</v>
      </c>
      <c r="ADT712" s="10"/>
      <c r="ADU712" s="269"/>
      <c r="ADV712" s="202" t="s">
        <v>60</v>
      </c>
      <c r="ADW712" s="78" t="s">
        <v>183</v>
      </c>
      <c r="ADY712" s="278">
        <f>IF(ADX712="Kopman",1.1,1)</f>
        <v>1</v>
      </c>
      <c r="ADZ712" s="203" t="e">
        <f>VLOOKUP(ADW712,$A$794:$F$2344,6,FALSE)</f>
        <v>#N/A</v>
      </c>
      <c r="AEA712" s="202" t="s">
        <v>61</v>
      </c>
      <c r="AEB712" s="10" t="e">
        <f>ADZ712*1.5*ADY712</f>
        <v>#N/A</v>
      </c>
      <c r="AED712" s="269"/>
      <c r="AEE712" s="202" t="s">
        <v>60</v>
      </c>
      <c r="AEF712" s="491" t="s">
        <v>902</v>
      </c>
      <c r="AEH712" s="278">
        <f>IF(AEG712="Kopman",1.1,1)</f>
        <v>1</v>
      </c>
      <c r="AEI712" s="203">
        <f>VLOOKUP(AEF712,$A$794:$F$2344,6,FALSE)</f>
        <v>0</v>
      </c>
      <c r="AEJ712" s="202" t="s">
        <v>61</v>
      </c>
      <c r="AEK712" s="10">
        <f>AEI712*1.5*AEH712</f>
        <v>0</v>
      </c>
      <c r="AEM712" s="269"/>
      <c r="AEN712" s="202" t="s">
        <v>60</v>
      </c>
      <c r="AEO712" s="484" t="s">
        <v>902</v>
      </c>
      <c r="AEQ712" s="278">
        <f>IF(AEP712="Kopman",1.1,1)</f>
        <v>1</v>
      </c>
      <c r="AER712" s="203">
        <f>VLOOKUP(AEO712,$A$794:$F$2344,6,FALSE)</f>
        <v>0</v>
      </c>
      <c r="AES712" s="202" t="s">
        <v>61</v>
      </c>
      <c r="AET712" s="10">
        <f>AER712*1.5*AEQ712</f>
        <v>0</v>
      </c>
      <c r="AEV712" s="269"/>
      <c r="AEW712" s="202" t="s">
        <v>60</v>
      </c>
      <c r="AEX712" s="484" t="s">
        <v>554</v>
      </c>
      <c r="AEZ712" s="278">
        <f>IF(AEY712="Kopman",1.1,1)</f>
        <v>1</v>
      </c>
      <c r="AFA712" s="203">
        <f>VLOOKUP(AEX712,$A$794:$F$2344,6,FALSE)</f>
        <v>0</v>
      </c>
      <c r="AFB712" s="202" t="s">
        <v>61</v>
      </c>
      <c r="AFC712" s="10">
        <f>AFA712*1.5*AEZ712</f>
        <v>0</v>
      </c>
      <c r="AFD712" s="10"/>
      <c r="AFE712" s="269"/>
      <c r="AFF712" s="202" t="s">
        <v>60</v>
      </c>
      <c r="AFG712" s="78" t="s">
        <v>183</v>
      </c>
      <c r="AFI712" s="278">
        <f>IF(AFH712="Kopman",1.1,1)</f>
        <v>1</v>
      </c>
      <c r="AFJ712" s="203" t="e">
        <f>VLOOKUP(AFG712,$A$794:$F$2344,6,FALSE)</f>
        <v>#N/A</v>
      </c>
      <c r="AFK712" s="202" t="s">
        <v>61</v>
      </c>
      <c r="AFL712" s="10" t="e">
        <f>AFJ712*1.5*AFI712</f>
        <v>#N/A</v>
      </c>
      <c r="AFM712" s="10"/>
      <c r="AFN712" s="269"/>
      <c r="AFO712" s="202" t="s">
        <v>60</v>
      </c>
      <c r="AFP712" s="484" t="s">
        <v>554</v>
      </c>
      <c r="AFR712" s="278">
        <f>IF(AFQ712="Kopman",1.1,1)</f>
        <v>1</v>
      </c>
      <c r="AFS712" s="203">
        <f>VLOOKUP(AFP712,$A$794:$F$2344,6,FALSE)</f>
        <v>0</v>
      </c>
      <c r="AFT712" s="202" t="s">
        <v>61</v>
      </c>
      <c r="AFU712" s="10">
        <f>AFS712*1.5*AFR712</f>
        <v>0</v>
      </c>
      <c r="AFV712" s="10"/>
      <c r="AFW712" s="269"/>
      <c r="AFX712" s="202" t="s">
        <v>60</v>
      </c>
      <c r="AFY712" s="484" t="s">
        <v>554</v>
      </c>
      <c r="AGA712" s="278">
        <f>IF(AFZ712="Kopman",1.1,1)</f>
        <v>1</v>
      </c>
      <c r="AGB712" s="203">
        <f>VLOOKUP(AFY712,$A$794:$F$2344,6,FALSE)</f>
        <v>0</v>
      </c>
      <c r="AGC712" s="202" t="s">
        <v>61</v>
      </c>
      <c r="AGD712" s="10">
        <f>AGB712*1.5*AGA712</f>
        <v>0</v>
      </c>
      <c r="AGE712" s="10"/>
      <c r="AGF712" s="269"/>
      <c r="AGG712" s="202" t="s">
        <v>60</v>
      </c>
      <c r="AGH712" s="486" t="s">
        <v>554</v>
      </c>
      <c r="AGI712" s="14" t="s">
        <v>1895</v>
      </c>
      <c r="AGJ712" s="278">
        <f>IF(AGI712="Kopman",1.1,1)</f>
        <v>1.1000000000000001</v>
      </c>
      <c r="AGK712" s="203">
        <f>VLOOKUP(AGH712,$A$794:$F$2344,6,FALSE)</f>
        <v>0</v>
      </c>
      <c r="AGL712" s="202" t="s">
        <v>61</v>
      </c>
      <c r="AGM712" s="10">
        <f>AGK712*1.5*AGJ712</f>
        <v>0</v>
      </c>
      <c r="AGN712" s="10"/>
      <c r="AGO712" s="269"/>
      <c r="AGP712" s="202" t="s">
        <v>60</v>
      </c>
      <c r="AGQ712" s="484" t="s">
        <v>554</v>
      </c>
      <c r="AGS712" s="278">
        <f>IF(AGR712="Kopman",1.1,1)</f>
        <v>1</v>
      </c>
      <c r="AGT712" s="203">
        <f>VLOOKUP(AGQ712,$A$794:$F$2344,6,FALSE)</f>
        <v>0</v>
      </c>
      <c r="AGU712" s="202" t="s">
        <v>61</v>
      </c>
      <c r="AGV712" s="10">
        <f>AGT712*1.5*AGS712</f>
        <v>0</v>
      </c>
      <c r="AGW712" s="10"/>
      <c r="AGX712" s="269"/>
      <c r="AGY712" s="202" t="s">
        <v>60</v>
      </c>
      <c r="AGZ712" s="78" t="s">
        <v>183</v>
      </c>
      <c r="AHB712" s="278">
        <f>IF(AHA712="Kopman",1.1,1)</f>
        <v>1</v>
      </c>
      <c r="AHC712" s="203" t="e">
        <f>VLOOKUP(AGZ712,$A$794:$F$2344,6,FALSE)</f>
        <v>#N/A</v>
      </c>
      <c r="AHD712" s="202" t="s">
        <v>61</v>
      </c>
      <c r="AHE712" s="10" t="e">
        <f>AHC712*1.5*AHB712</f>
        <v>#N/A</v>
      </c>
      <c r="AHF712" s="10"/>
      <c r="AHG712" s="269"/>
      <c r="AHH712" s="202" t="s">
        <v>60</v>
      </c>
      <c r="AHI712" s="502" t="s">
        <v>902</v>
      </c>
      <c r="AHJ712" s="495"/>
      <c r="AHK712" s="278">
        <f>IF(AHJ712="Kopman",1.1,1)</f>
        <v>1</v>
      </c>
      <c r="AHL712" s="203">
        <f>VLOOKUP(AHI712,$A$794:$F$2344,6,FALSE)</f>
        <v>0</v>
      </c>
      <c r="AHM712" s="202" t="s">
        <v>61</v>
      </c>
      <c r="AHN712" s="10">
        <f>AHL712*1.5*AHK712</f>
        <v>0</v>
      </c>
      <c r="AHO712" s="10"/>
      <c r="AHP712" s="269"/>
      <c r="AHQ712" s="202" t="s">
        <v>60</v>
      </c>
      <c r="AHR712" s="484" t="s">
        <v>476</v>
      </c>
      <c r="AHS712" s="495"/>
      <c r="AHT712" s="278">
        <f>IF(AHS712="Kopman",1.1,1)</f>
        <v>1</v>
      </c>
      <c r="AHU712" s="203">
        <f>VLOOKUP(AHR712,$A$794:$F$2344,6,FALSE)</f>
        <v>0</v>
      </c>
      <c r="AHV712" s="202" t="s">
        <v>61</v>
      </c>
      <c r="AHW712" s="10">
        <f>AHU712*1.5*AHT712</f>
        <v>0</v>
      </c>
      <c r="AHX712" s="10"/>
      <c r="AHY712" s="269"/>
      <c r="AHZ712" s="202" t="s">
        <v>60</v>
      </c>
      <c r="AIA712" s="78" t="s">
        <v>183</v>
      </c>
      <c r="AIC712" s="278">
        <f>IF(AIB712="Kopman",1.1,1)</f>
        <v>1</v>
      </c>
      <c r="AID712" s="203" t="e">
        <f>VLOOKUP(AIA712,$A$794:$F$2344,6,FALSE)</f>
        <v>#N/A</v>
      </c>
      <c r="AIE712" s="202" t="s">
        <v>61</v>
      </c>
      <c r="AIF712" s="10" t="e">
        <f>AID712*1.5*AIC712</f>
        <v>#N/A</v>
      </c>
      <c r="AIG712" s="10"/>
      <c r="AIH712" s="269"/>
      <c r="AII712" s="202" t="s">
        <v>60</v>
      </c>
      <c r="AIJ712" s="484" t="s">
        <v>476</v>
      </c>
      <c r="AIK712" s="495"/>
      <c r="AIL712" s="278">
        <f>IF(AIK712="Kopman",1.1,1)</f>
        <v>1</v>
      </c>
      <c r="AIM712" s="203">
        <f>VLOOKUP(AIJ712,$A$794:$F$2344,6,FALSE)</f>
        <v>0</v>
      </c>
      <c r="AIN712" s="202" t="s">
        <v>61</v>
      </c>
      <c r="AIO712" s="10">
        <f>AIM712*1.5*AIL712</f>
        <v>0</v>
      </c>
      <c r="AIP712" s="10"/>
      <c r="AIQ712" s="269"/>
      <c r="AIR712" s="202" t="s">
        <v>60</v>
      </c>
      <c r="AIS712" s="484" t="s">
        <v>476</v>
      </c>
      <c r="AIT712" s="495"/>
      <c r="AIU712" s="278">
        <f>IF(AIT712="Kopman",1.1,1)</f>
        <v>1</v>
      </c>
      <c r="AIV712" s="203">
        <f>VLOOKUP(AIS712,$A$794:$F$2344,6,FALSE)</f>
        <v>0</v>
      </c>
      <c r="AIW712" s="202" t="s">
        <v>61</v>
      </c>
      <c r="AIX712" s="10">
        <f>AIV712*1.5*AIU712</f>
        <v>0</v>
      </c>
      <c r="AIY712" s="10"/>
      <c r="AIZ712" s="269"/>
      <c r="AJA712" s="202" t="s">
        <v>60</v>
      </c>
      <c r="AJB712" s="78" t="s">
        <v>183</v>
      </c>
      <c r="AJD712" s="278">
        <f>IF(AJC712="Kopman",1.1,1)</f>
        <v>1</v>
      </c>
      <c r="AJE712" s="203" t="e">
        <f>VLOOKUP(AJB712,$A$794:$F$2344,6,FALSE)</f>
        <v>#N/A</v>
      </c>
      <c r="AJF712" s="202" t="s">
        <v>61</v>
      </c>
      <c r="AJG712" s="10" t="e">
        <f>AJE712*1.5*AJD712</f>
        <v>#N/A</v>
      </c>
      <c r="AJH712" s="10"/>
      <c r="AJI712" s="269"/>
      <c r="AJJ712" s="202" t="s">
        <v>60</v>
      </c>
      <c r="AJK712" s="78" t="s">
        <v>183</v>
      </c>
      <c r="AJL712" s="495"/>
      <c r="AJM712" s="278">
        <f>IF(AJL712="Kopman",1.1,1)</f>
        <v>1</v>
      </c>
      <c r="AJN712" s="203" t="e">
        <f>VLOOKUP(AJK712,$A$794:$F$2344,6,FALSE)</f>
        <v>#N/A</v>
      </c>
      <c r="AJO712" s="202" t="s">
        <v>61</v>
      </c>
      <c r="AJP712" s="10" t="e">
        <f>AJN712*1.5*AJM712</f>
        <v>#N/A</v>
      </c>
      <c r="AJQ712" s="10"/>
      <c r="AJR712" s="269"/>
      <c r="AJS712" s="202" t="s">
        <v>60</v>
      </c>
      <c r="AJT712" s="78" t="s">
        <v>183</v>
      </c>
      <c r="AJU712" s="495"/>
      <c r="AJV712" s="278">
        <f>IF(AJU712="Kopman",1.1,1)</f>
        <v>1</v>
      </c>
      <c r="AJW712" s="203" t="e">
        <f>VLOOKUP(AJT712,$A$794:$F$2344,6,FALSE)</f>
        <v>#N/A</v>
      </c>
      <c r="AJX712" s="202" t="s">
        <v>61</v>
      </c>
      <c r="AJY712" s="10" t="e">
        <f>AJW712*1.5*AJV712</f>
        <v>#N/A</v>
      </c>
      <c r="AJZ712" s="10"/>
      <c r="AKA712" s="269"/>
      <c r="AKB712" s="202" t="s">
        <v>60</v>
      </c>
      <c r="AKC712" s="484" t="s">
        <v>554</v>
      </c>
      <c r="AKE712" s="278">
        <f>IF(AKD712="Kopman",1.1,1)</f>
        <v>1</v>
      </c>
      <c r="AKF712" s="203">
        <f>VLOOKUP(AKC712,$A$794:$F$2344,6,FALSE)</f>
        <v>0</v>
      </c>
      <c r="AKG712" s="202" t="s">
        <v>61</v>
      </c>
      <c r="AKH712" s="10">
        <f>AKF712*1.5*AKE712</f>
        <v>0</v>
      </c>
      <c r="AKI712" s="10"/>
      <c r="AKJ712" s="269"/>
      <c r="AKK712" s="202" t="s">
        <v>60</v>
      </c>
      <c r="AKL712" s="78" t="s">
        <v>183</v>
      </c>
      <c r="AKM712" s="495"/>
      <c r="AKN712" s="278">
        <f>IF(AKM712="Kopman",1.1,1)</f>
        <v>1</v>
      </c>
      <c r="AKO712" s="203" t="e">
        <f>VLOOKUP(AKL712,$A$794:$F$2344,6,FALSE)</f>
        <v>#N/A</v>
      </c>
      <c r="AKP712" s="202" t="s">
        <v>61</v>
      </c>
      <c r="AKQ712" s="10" t="e">
        <f>AKO712*1.5*AKN712</f>
        <v>#N/A</v>
      </c>
      <c r="AKR712" s="10"/>
      <c r="AKS712" s="269"/>
      <c r="AKT712" s="202" t="s">
        <v>60</v>
      </c>
      <c r="AKU712" s="78" t="s">
        <v>183</v>
      </c>
      <c r="AKV712" s="495"/>
      <c r="AKW712" s="278">
        <f>IF(AKV712="Kopman",1.1,1)</f>
        <v>1</v>
      </c>
      <c r="AKX712" s="203" t="e">
        <f>VLOOKUP(AKU712,$A$794:$F$2344,6,FALSE)</f>
        <v>#N/A</v>
      </c>
      <c r="AKY712" s="202" t="s">
        <v>61</v>
      </c>
      <c r="AKZ712" s="10" t="e">
        <f>AKX712*1.5*AKW712</f>
        <v>#N/A</v>
      </c>
      <c r="ALA712" s="10"/>
      <c r="ALB712" s="269"/>
      <c r="ALC712" s="202" t="s">
        <v>60</v>
      </c>
      <c r="ALD712" s="78" t="s">
        <v>183</v>
      </c>
      <c r="ALE712" s="495"/>
      <c r="ALF712" s="278">
        <f>IF(ALE712="Kopman",1.1,1)</f>
        <v>1</v>
      </c>
      <c r="ALG712" s="203" t="e">
        <f>VLOOKUP(ALD712,$A$794:$F$2344,6,FALSE)</f>
        <v>#N/A</v>
      </c>
      <c r="ALH712" s="202" t="s">
        <v>61</v>
      </c>
      <c r="ALI712" s="10" t="e">
        <f>ALG712*1.5*ALF712</f>
        <v>#N/A</v>
      </c>
      <c r="ALJ712" s="10"/>
      <c r="ALK712" s="269"/>
      <c r="ALL712" s="202" t="s">
        <v>60</v>
      </c>
      <c r="ALM712" s="78" t="s">
        <v>183</v>
      </c>
      <c r="ALN712" s="495"/>
      <c r="ALO712" s="278">
        <f>IF(ALN712="Kopman",1.1,1)</f>
        <v>1</v>
      </c>
      <c r="ALP712" s="203" t="e">
        <f>VLOOKUP(ALM712,$A$794:$F$2344,6,FALSE)</f>
        <v>#N/A</v>
      </c>
      <c r="ALQ712" s="202" t="s">
        <v>61</v>
      </c>
      <c r="ALR712" s="10" t="e">
        <f>ALP712*1.5*ALO712</f>
        <v>#N/A</v>
      </c>
      <c r="ALS712" s="10"/>
      <c r="ALT712" s="269"/>
      <c r="ALU712" s="202" t="s">
        <v>60</v>
      </c>
      <c r="ALV712" s="78" t="s">
        <v>183</v>
      </c>
      <c r="ALW712" s="495"/>
      <c r="ALX712" s="278">
        <f>IF(ALW712="Kopman",1.1,1)</f>
        <v>1</v>
      </c>
      <c r="ALY712" s="203" t="e">
        <f>VLOOKUP(ALV712,$A$794:$F$2344,6,FALSE)</f>
        <v>#N/A</v>
      </c>
      <c r="ALZ712" s="202" t="s">
        <v>61</v>
      </c>
      <c r="AMA712" s="10" t="e">
        <f>ALY712*1.5*ALX712</f>
        <v>#N/A</v>
      </c>
      <c r="AMB712" s="10"/>
      <c r="AMC712" s="269"/>
      <c r="AMD712" s="202" t="s">
        <v>60</v>
      </c>
      <c r="AME712" s="78" t="s">
        <v>183</v>
      </c>
      <c r="AMF712" s="495"/>
      <c r="AMG712" s="278">
        <f>IF(AMF712="Kopman",1.1,1)</f>
        <v>1</v>
      </c>
      <c r="AMH712" s="203" t="e">
        <f>VLOOKUP(AME712,$A$794:$F$2344,6,FALSE)</f>
        <v>#N/A</v>
      </c>
      <c r="AMI712" s="202" t="s">
        <v>61</v>
      </c>
      <c r="AMJ712" s="10" t="e">
        <f>AMH712*1.5*AMG712</f>
        <v>#N/A</v>
      </c>
      <c r="AMK712" s="10"/>
      <c r="AML712" s="269"/>
      <c r="AMM712" s="202" t="s">
        <v>60</v>
      </c>
      <c r="AMN712" s="78" t="s">
        <v>183</v>
      </c>
      <c r="AMO712" s="495"/>
      <c r="AMP712" s="278">
        <f>IF(AMO712="Kopman",1.1,1)</f>
        <v>1</v>
      </c>
      <c r="AMQ712" s="203" t="e">
        <f>VLOOKUP(AMN712,$A$794:$F$2344,6,FALSE)</f>
        <v>#N/A</v>
      </c>
      <c r="AMR712" s="202" t="s">
        <v>61</v>
      </c>
      <c r="AMS712" s="10" t="e">
        <f>AMQ712*1.5*AMP712</f>
        <v>#N/A</v>
      </c>
      <c r="AMT712" s="10"/>
      <c r="AMU712" s="269"/>
      <c r="AMV712" s="202" t="s">
        <v>60</v>
      </c>
      <c r="AMW712" s="78" t="s">
        <v>183</v>
      </c>
      <c r="AMX712" s="495"/>
      <c r="AMY712" s="278">
        <f>IF(AMX712="Kopman",1.1,1)</f>
        <v>1</v>
      </c>
      <c r="AMZ712" s="203" t="e">
        <f>VLOOKUP(AMW712,$A$794:$F$2344,6,FALSE)</f>
        <v>#N/A</v>
      </c>
      <c r="ANA712" s="202" t="s">
        <v>61</v>
      </c>
      <c r="ANB712" s="10" t="e">
        <f>AMZ712*1.5*AMY712</f>
        <v>#N/A</v>
      </c>
      <c r="ANC712" s="10"/>
      <c r="AND712" s="269"/>
      <c r="ANE712" s="202" t="s">
        <v>60</v>
      </c>
      <c r="ANF712" s="78" t="s">
        <v>183</v>
      </c>
      <c r="ANG712" s="495"/>
      <c r="ANH712" s="278">
        <f>IF(ANG712="Kopman",1.1,1)</f>
        <v>1</v>
      </c>
      <c r="ANI712" s="203" t="e">
        <f>VLOOKUP(ANF712,$A$794:$F$2344,6,FALSE)</f>
        <v>#N/A</v>
      </c>
      <c r="ANJ712" s="202" t="s">
        <v>61</v>
      </c>
      <c r="ANK712" s="10" t="e">
        <f>ANI712*1.5*ANH712</f>
        <v>#N/A</v>
      </c>
      <c r="ANL712" s="10"/>
      <c r="ANM712" s="269"/>
      <c r="ANN712" s="202" t="s">
        <v>60</v>
      </c>
      <c r="ANO712" s="78" t="s">
        <v>183</v>
      </c>
      <c r="ANP712" s="495"/>
      <c r="ANQ712" s="278">
        <f>IF(ANP712="Kopman",1.1,1)</f>
        <v>1</v>
      </c>
      <c r="ANR712" s="203" t="e">
        <f>VLOOKUP(ANO712,$A$794:$F$2344,6,FALSE)</f>
        <v>#N/A</v>
      </c>
      <c r="ANS712" s="202" t="s">
        <v>61</v>
      </c>
      <c r="ANT712" s="10" t="e">
        <f>ANR712*1.5*ANQ712</f>
        <v>#N/A</v>
      </c>
      <c r="ANU712" s="10"/>
      <c r="ANV712" s="269"/>
      <c r="ANW712" s="202" t="s">
        <v>60</v>
      </c>
      <c r="ANX712" s="78" t="s">
        <v>183</v>
      </c>
      <c r="ANY712" s="495"/>
      <c r="ANZ712" s="278">
        <f>IF(ANY712="Kopman",1.1,1)</f>
        <v>1</v>
      </c>
      <c r="AOA712" s="203" t="e">
        <f>VLOOKUP(ANX712,$A$794:$F$2344,6,FALSE)</f>
        <v>#N/A</v>
      </c>
      <c r="AOB712" s="202" t="s">
        <v>61</v>
      </c>
      <c r="AOC712" s="10" t="e">
        <f>AOA712*1.5*ANZ712</f>
        <v>#N/A</v>
      </c>
      <c r="AOD712" s="10"/>
      <c r="AOE712" s="269"/>
      <c r="AOF712" s="202" t="s">
        <v>60</v>
      </c>
      <c r="AOG712" s="78" t="s">
        <v>183</v>
      </c>
      <c r="AOH712" s="495"/>
      <c r="AOI712" s="278">
        <f>IF(AOH712="Kopman",1.1,1)</f>
        <v>1</v>
      </c>
      <c r="AOJ712" s="203" t="e">
        <f>VLOOKUP(AOG712,$A$794:$F$2344,6,FALSE)</f>
        <v>#N/A</v>
      </c>
      <c r="AOK712" s="202" t="s">
        <v>61</v>
      </c>
      <c r="AOL712" s="10" t="e">
        <f>AOJ712*1.5*AOI712</f>
        <v>#N/A</v>
      </c>
      <c r="AOM712" s="10"/>
      <c r="AON712" s="269"/>
      <c r="AOO712" s="202" t="s">
        <v>60</v>
      </c>
      <c r="AOP712" s="78" t="s">
        <v>183</v>
      </c>
      <c r="AOQ712" s="495"/>
      <c r="AOR712" s="278">
        <f>IF(AOQ712="Kopman",1.1,1)</f>
        <v>1</v>
      </c>
      <c r="AOS712" s="203" t="e">
        <f>VLOOKUP(AOP712,$A$794:$F$2344,6,FALSE)</f>
        <v>#N/A</v>
      </c>
      <c r="AOT712" s="202" t="s">
        <v>61</v>
      </c>
      <c r="AOU712" s="10" t="e">
        <f>AOS712*1.5*AOR712</f>
        <v>#N/A</v>
      </c>
      <c r="AOV712" s="10"/>
      <c r="AOW712" s="269"/>
      <c r="AOX712" s="202" t="s">
        <v>60</v>
      </c>
      <c r="AOY712" s="78" t="s">
        <v>183</v>
      </c>
      <c r="AOZ712" s="495"/>
      <c r="APA712" s="278">
        <f>IF(AOZ712="Kopman",1.1,1)</f>
        <v>1</v>
      </c>
      <c r="APB712" s="203" t="e">
        <f>VLOOKUP(AOY712,$A$794:$F$2344,6,FALSE)</f>
        <v>#N/A</v>
      </c>
      <c r="APC712" s="202" t="s">
        <v>61</v>
      </c>
      <c r="APD712" s="10" t="e">
        <f>APB712*1.5*APA712</f>
        <v>#N/A</v>
      </c>
      <c r="APE712" s="10"/>
      <c r="APF712" s="269"/>
      <c r="APG712" s="202" t="s">
        <v>60</v>
      </c>
      <c r="APH712" s="78" t="s">
        <v>183</v>
      </c>
      <c r="API712" s="495"/>
      <c r="APJ712" s="278">
        <f>IF(API712="Kopman",1.1,1)</f>
        <v>1</v>
      </c>
      <c r="APK712" s="203" t="e">
        <f>VLOOKUP(APH712,$A$794:$F$2344,6,FALSE)</f>
        <v>#N/A</v>
      </c>
      <c r="APL712" s="202" t="s">
        <v>61</v>
      </c>
      <c r="APM712" s="10" t="e">
        <f>APK712*1.5*APJ712</f>
        <v>#N/A</v>
      </c>
      <c r="APN712" s="10"/>
      <c r="APO712" s="269"/>
      <c r="APP712" s="202" t="s">
        <v>60</v>
      </c>
      <c r="APQ712" s="498" t="s">
        <v>554</v>
      </c>
      <c r="APR712" s="495"/>
      <c r="APS712" s="278">
        <f>IF(APR712="Kopman",1.1,1)</f>
        <v>1</v>
      </c>
      <c r="APT712" s="203">
        <f>VLOOKUP(APQ712,$A$794:$F$2344,6,FALSE)</f>
        <v>0</v>
      </c>
      <c r="APU712" s="202" t="s">
        <v>61</v>
      </c>
      <c r="APV712" s="10">
        <f>APT712*1.5*APS712</f>
        <v>0</v>
      </c>
      <c r="APW712" s="10"/>
      <c r="APX712" s="269"/>
      <c r="APY712" s="202" t="s">
        <v>60</v>
      </c>
      <c r="APZ712" s="498" t="s">
        <v>554</v>
      </c>
      <c r="AQA712" s="495"/>
      <c r="AQB712" s="278">
        <f>IF(AQA712="Kopman",1.1,1)</f>
        <v>1</v>
      </c>
      <c r="AQC712" s="203">
        <f>VLOOKUP(APZ712,$A$794:$F$2344,6,FALSE)</f>
        <v>0</v>
      </c>
      <c r="AQD712" s="202" t="s">
        <v>61</v>
      </c>
      <c r="AQE712" s="10">
        <f>AQC712*1.5*AQB712</f>
        <v>0</v>
      </c>
      <c r="AQF712" s="10"/>
      <c r="AQG712" s="269"/>
      <c r="AQH712" s="202" t="s">
        <v>60</v>
      </c>
      <c r="AQI712" s="484" t="s">
        <v>554</v>
      </c>
      <c r="AQJ712" s="495"/>
      <c r="AQK712" s="278">
        <f>IF(AQJ712="Kopman",1.1,1)</f>
        <v>1</v>
      </c>
      <c r="AQL712" s="203">
        <f>VLOOKUP(AQI712,$A$794:$F$2344,6,FALSE)</f>
        <v>0</v>
      </c>
      <c r="AQM712" s="202" t="s">
        <v>61</v>
      </c>
      <c r="AQN712" s="10">
        <f>AQL712*1.5*AQK712</f>
        <v>0</v>
      </c>
      <c r="AQO712" s="10"/>
      <c r="AQP712" s="269"/>
      <c r="AQQ712" s="202" t="s">
        <v>60</v>
      </c>
      <c r="AQR712" s="484" t="s">
        <v>554</v>
      </c>
      <c r="AQS712" s="495"/>
      <c r="AQT712" s="278">
        <f>IF(AQS712="Kopman",1.1,1)</f>
        <v>1</v>
      </c>
      <c r="AQU712" s="203">
        <f>VLOOKUP(AQR712,$A$794:$F$2344,6,FALSE)</f>
        <v>0</v>
      </c>
      <c r="AQV712" s="202" t="s">
        <v>61</v>
      </c>
      <c r="AQW712" s="10">
        <f>AQU712*1.5*AQT712</f>
        <v>0</v>
      </c>
      <c r="AQX712" s="10"/>
      <c r="AQY712" s="269"/>
      <c r="AQZ712" s="202" t="s">
        <v>60</v>
      </c>
      <c r="ARA712" s="484" t="s">
        <v>786</v>
      </c>
      <c r="ARB712" s="495"/>
      <c r="ARC712" s="278">
        <f>IF(ARB712="Kopman",1.1,1)</f>
        <v>1</v>
      </c>
      <c r="ARD712" s="203">
        <f>VLOOKUP(ARA712,$A$794:$F$2344,6,FALSE)</f>
        <v>0</v>
      </c>
      <c r="ARE712" s="202" t="s">
        <v>61</v>
      </c>
      <c r="ARF712" s="10">
        <f>ARD712*1.5*ARC712</f>
        <v>0</v>
      </c>
      <c r="ARG712" s="10"/>
      <c r="ARH712" s="269"/>
      <c r="ARI712" s="202" t="s">
        <v>60</v>
      </c>
      <c r="ARJ712" s="486" t="s">
        <v>554</v>
      </c>
      <c r="ARK712" s="495" t="s">
        <v>1895</v>
      </c>
      <c r="ARL712" s="278">
        <f>IF(ARK712="Kopman",1.1,1)</f>
        <v>1.1000000000000001</v>
      </c>
      <c r="ARM712" s="203">
        <f>VLOOKUP(ARJ712,$A$794:$F$2344,6,FALSE)</f>
        <v>0</v>
      </c>
      <c r="ARN712" s="202" t="s">
        <v>61</v>
      </c>
      <c r="ARO712" s="10">
        <f>ARM712*1.5*ARL712</f>
        <v>0</v>
      </c>
      <c r="ARP712" s="10"/>
      <c r="ARQ712" s="269"/>
      <c r="ARR712" s="202" t="s">
        <v>60</v>
      </c>
      <c r="ARS712" s="498" t="s">
        <v>1928</v>
      </c>
      <c r="ART712" s="495"/>
      <c r="ARU712" s="278">
        <f>IF(ART712="Kopman",1.1,1)</f>
        <v>1</v>
      </c>
      <c r="ARV712" s="203">
        <f>VLOOKUP(ARS712,$A$794:$F$2344,6,FALSE)</f>
        <v>0</v>
      </c>
      <c r="ARW712" s="202" t="s">
        <v>61</v>
      </c>
      <c r="ARX712" s="10">
        <f>ARV712*1.5*ARU712</f>
        <v>0</v>
      </c>
      <c r="ARY712" s="10"/>
      <c r="ARZ712" s="269"/>
      <c r="ASA712" s="202" t="s">
        <v>60</v>
      </c>
      <c r="ASB712" s="486" t="s">
        <v>554</v>
      </c>
      <c r="ASC712" s="495" t="s">
        <v>1895</v>
      </c>
      <c r="ASD712" s="278">
        <f>IF(ASC712="Kopman",1.1,1)</f>
        <v>1.1000000000000001</v>
      </c>
      <c r="ASE712" s="203">
        <f>VLOOKUP(ASB712,$A$794:$F$2344,6,FALSE)</f>
        <v>0</v>
      </c>
      <c r="ASF712" s="202" t="s">
        <v>61</v>
      </c>
      <c r="ASG712" s="10">
        <f>ASE712*1.5*ASD712</f>
        <v>0</v>
      </c>
      <c r="ASH712" s="10"/>
      <c r="ASI712" s="269"/>
      <c r="ASJ712" s="202" t="s">
        <v>60</v>
      </c>
      <c r="ASK712" s="486" t="s">
        <v>554</v>
      </c>
      <c r="ASL712" s="495" t="s">
        <v>1895</v>
      </c>
      <c r="ASM712" s="278">
        <f>IF(ASL712="Kopman",1.1,1)</f>
        <v>1.1000000000000001</v>
      </c>
      <c r="ASN712" s="203">
        <f>VLOOKUP(ASK712,$A$794:$F$2344,6,FALSE)</f>
        <v>0</v>
      </c>
      <c r="ASO712" s="202" t="s">
        <v>61</v>
      </c>
      <c r="ASP712" s="10">
        <f>ASN712*1.5*ASM712</f>
        <v>0</v>
      </c>
      <c r="ASQ712" s="10"/>
      <c r="ASR712" s="269"/>
      <c r="ASS712" s="202" t="s">
        <v>60</v>
      </c>
      <c r="AST712" s="484" t="s">
        <v>554</v>
      </c>
      <c r="ASU712" s="495"/>
      <c r="ASV712" s="278">
        <f>IF(ASU712="Kopman",1.1,1)</f>
        <v>1</v>
      </c>
      <c r="ASW712" s="203">
        <f>VLOOKUP(AST712,$A$794:$F$2344,6,FALSE)</f>
        <v>0</v>
      </c>
      <c r="ASX712" s="202" t="s">
        <v>61</v>
      </c>
      <c r="ASY712" s="10">
        <f>ASW712*1.5*ASV712</f>
        <v>0</v>
      </c>
      <c r="ASZ712" s="10"/>
      <c r="ATA712" s="269"/>
      <c r="ATB712" s="202" t="s">
        <v>60</v>
      </c>
      <c r="ATC712" s="486" t="s">
        <v>476</v>
      </c>
      <c r="ATD712" s="495" t="s">
        <v>1895</v>
      </c>
      <c r="ATE712" s="278">
        <f>IF(ATD712="Kopman",1.1,1)</f>
        <v>1.1000000000000001</v>
      </c>
      <c r="ATF712" s="203">
        <f>VLOOKUP(ATC712,$A$794:$F$2344,6,FALSE)</f>
        <v>0</v>
      </c>
      <c r="ATG712" s="202" t="s">
        <v>61</v>
      </c>
      <c r="ATH712" s="10">
        <f>ATF712*1.5*ATE712</f>
        <v>0</v>
      </c>
      <c r="ATI712" s="10"/>
      <c r="ATJ712" s="269"/>
      <c r="ATK712" s="202" t="s">
        <v>60</v>
      </c>
      <c r="ATL712" s="484" t="s">
        <v>554</v>
      </c>
      <c r="ATM712" s="495"/>
      <c r="ATN712" s="278">
        <f>IF(ATM712="Kopman",1.1,1)</f>
        <v>1</v>
      </c>
      <c r="ATO712" s="203">
        <f>VLOOKUP(ATL712,$A$794:$F$2344,6,FALSE)</f>
        <v>0</v>
      </c>
      <c r="ATP712" s="202" t="s">
        <v>61</v>
      </c>
      <c r="ATQ712" s="10">
        <f>ATO712*1.5*ATN712</f>
        <v>0</v>
      </c>
      <c r="ATR712" s="10"/>
      <c r="ATS712" s="269"/>
      <c r="ATT712" s="202" t="s">
        <v>60</v>
      </c>
      <c r="ATU712" s="486" t="s">
        <v>554</v>
      </c>
      <c r="ATV712" s="495" t="s">
        <v>1895</v>
      </c>
      <c r="ATW712" s="278">
        <f>IF(ATV712="Kopman",1.1,1)</f>
        <v>1.1000000000000001</v>
      </c>
      <c r="ATX712" s="203">
        <f>VLOOKUP(ATU712,$A$794:$F$2344,6,FALSE)</f>
        <v>0</v>
      </c>
      <c r="ATY712" s="202" t="s">
        <v>61</v>
      </c>
      <c r="ATZ712" s="10">
        <f>ATX712*1.5*ATW712</f>
        <v>0</v>
      </c>
      <c r="AUA712" s="10"/>
      <c r="AUB712" s="269"/>
      <c r="AUC712" s="202" t="s">
        <v>60</v>
      </c>
      <c r="AUD712" s="486" t="s">
        <v>554</v>
      </c>
      <c r="AUE712" s="495" t="s">
        <v>1895</v>
      </c>
      <c r="AUF712" s="278">
        <f>IF(AUE712="Kopman",1.1,1)</f>
        <v>1.1000000000000001</v>
      </c>
      <c r="AUG712" s="203">
        <f>VLOOKUP(AUD712,$A$794:$F$2344,6,FALSE)</f>
        <v>0</v>
      </c>
      <c r="AUH712" s="202" t="s">
        <v>61</v>
      </c>
      <c r="AUI712" s="10">
        <f>AUG712*1.5*AUF712</f>
        <v>0</v>
      </c>
      <c r="AUJ712" s="10"/>
      <c r="AUK712" s="269"/>
      <c r="AUL712" s="202" t="s">
        <v>60</v>
      </c>
      <c r="AUM712" s="486" t="s">
        <v>554</v>
      </c>
      <c r="AUN712" s="495" t="s">
        <v>1895</v>
      </c>
      <c r="AUO712" s="278">
        <f>IF(AUN712="Kopman",1.1,1)</f>
        <v>1.1000000000000001</v>
      </c>
      <c r="AUP712" s="203">
        <f>VLOOKUP(AUM712,$A$794:$F$2344,6,FALSE)</f>
        <v>0</v>
      </c>
      <c r="AUQ712" s="202" t="s">
        <v>61</v>
      </c>
      <c r="AUR712" s="10">
        <f>AUP712*1.5*AUO712</f>
        <v>0</v>
      </c>
      <c r="AUS712" s="10"/>
      <c r="AUT712" s="269"/>
      <c r="AUU712" s="202" t="s">
        <v>60</v>
      </c>
      <c r="AUV712" s="510" t="s">
        <v>554</v>
      </c>
      <c r="AUW712" s="495" t="s">
        <v>1895</v>
      </c>
      <c r="AUX712" s="278">
        <f>IF(AUW712="Kopman",1.1,1)</f>
        <v>1.1000000000000001</v>
      </c>
      <c r="AUY712" s="203">
        <f>VLOOKUP(AUV712,$A$794:$F$2344,6,FALSE)</f>
        <v>0</v>
      </c>
      <c r="AUZ712" s="202" t="s">
        <v>61</v>
      </c>
      <c r="AVA712" s="10">
        <f>AUY712*1.5*AUX712</f>
        <v>0</v>
      </c>
      <c r="AVB712" s="10"/>
      <c r="AVC712" s="269"/>
      <c r="AVD712" s="202" t="s">
        <v>60</v>
      </c>
      <c r="AVE712" s="484" t="s">
        <v>554</v>
      </c>
      <c r="AVF712" s="495"/>
      <c r="AVG712" s="278">
        <f>IF(AVF712="Kopman",1.1,1)</f>
        <v>1</v>
      </c>
      <c r="AVH712" s="203">
        <f>VLOOKUP(AVE712,$A$794:$F$2344,6,FALSE)</f>
        <v>0</v>
      </c>
      <c r="AVI712" s="202" t="s">
        <v>61</v>
      </c>
      <c r="AVJ712" s="10">
        <f>AVH712*1.5*AVG712</f>
        <v>0</v>
      </c>
      <c r="AVK712" s="10"/>
      <c r="AVL712" s="269"/>
      <c r="AVM712" s="202" t="s">
        <v>60</v>
      </c>
      <c r="AVN712" s="484" t="s">
        <v>554</v>
      </c>
      <c r="AVO712" s="495"/>
      <c r="AVP712" s="278">
        <f>IF(AVO712="Kopman",1.1,1)</f>
        <v>1</v>
      </c>
      <c r="AVQ712" s="203">
        <f>VLOOKUP(AVN712,$A$794:$F$2344,6,FALSE)</f>
        <v>0</v>
      </c>
      <c r="AVR712" s="202" t="s">
        <v>61</v>
      </c>
      <c r="AVS712" s="10">
        <f>AVQ712*1.5*AVP712</f>
        <v>0</v>
      </c>
      <c r="AVT712" s="10"/>
      <c r="AVU712" s="269"/>
      <c r="AVV712" s="202" t="s">
        <v>60</v>
      </c>
      <c r="AVW712" s="487" t="s">
        <v>554</v>
      </c>
      <c r="AVX712" s="495"/>
      <c r="AVY712" s="278">
        <f>IF(AVX712="Kopman",1.1,1)</f>
        <v>1</v>
      </c>
      <c r="AVZ712" s="203">
        <f>VLOOKUP(AVW712,$A$794:$F$2344,6,FALSE)</f>
        <v>0</v>
      </c>
      <c r="AWA712" s="202" t="s">
        <v>61</v>
      </c>
      <c r="AWB712" s="10">
        <f>AVZ712*1.5*AVY712</f>
        <v>0</v>
      </c>
      <c r="AWC712" s="10"/>
      <c r="AWD712" s="269"/>
      <c r="AWE712" s="202" t="s">
        <v>60</v>
      </c>
      <c r="AWF712" s="486" t="s">
        <v>554</v>
      </c>
      <c r="AWG712" s="495" t="s">
        <v>1895</v>
      </c>
      <c r="AWH712" s="278">
        <f>IF(AWG712="Kopman",1.1,1)</f>
        <v>1.1000000000000001</v>
      </c>
      <c r="AWI712" s="203">
        <f>VLOOKUP(AWF712,$A$794:$F$2344,6,FALSE)</f>
        <v>0</v>
      </c>
      <c r="AWJ712" s="202" t="s">
        <v>61</v>
      </c>
      <c r="AWK712" s="10">
        <f>AWI712*1.5*AWH712</f>
        <v>0</v>
      </c>
      <c r="AWL712" s="10"/>
      <c r="AWM712" s="269"/>
      <c r="AWN712" s="202" t="s">
        <v>60</v>
      </c>
      <c r="AWO712" s="484" t="s">
        <v>554</v>
      </c>
      <c r="AWP712" s="495"/>
      <c r="AWQ712" s="278">
        <f>IF(AWP712="Kopman",1.1,1)</f>
        <v>1</v>
      </c>
      <c r="AWR712" s="203">
        <f>VLOOKUP(AWO712,$A$794:$F$2344,6,FALSE)</f>
        <v>0</v>
      </c>
      <c r="AWS712" s="202" t="s">
        <v>61</v>
      </c>
      <c r="AWT712" s="10">
        <f>AWR712*1.5*AWQ712</f>
        <v>0</v>
      </c>
      <c r="AWU712" s="10"/>
      <c r="AWV712" s="269"/>
      <c r="AWW712" s="202" t="s">
        <v>60</v>
      </c>
      <c r="AWX712" s="484" t="s">
        <v>554</v>
      </c>
      <c r="AWY712" s="495"/>
      <c r="AWZ712" s="278">
        <f>IF(AWY712="Kopman",1.1,1)</f>
        <v>1</v>
      </c>
      <c r="AXA712" s="203">
        <f>VLOOKUP(AWX712,$A$794:$F$2344,6,FALSE)</f>
        <v>0</v>
      </c>
      <c r="AXB712" s="202" t="s">
        <v>61</v>
      </c>
      <c r="AXC712" s="10">
        <f>AXA712*1.5*AWZ712</f>
        <v>0</v>
      </c>
      <c r="AXD712" s="10"/>
      <c r="AXE712" s="269"/>
      <c r="AXF712" s="202" t="s">
        <v>60</v>
      </c>
      <c r="AXG712" s="484" t="s">
        <v>554</v>
      </c>
      <c r="AXH712" s="495"/>
      <c r="AXI712" s="278">
        <f>IF(AXH712="Kopman",1.1,1)</f>
        <v>1</v>
      </c>
      <c r="AXJ712" s="203">
        <f>VLOOKUP(AXG712,$A$794:$F$2344,6,FALSE)</f>
        <v>0</v>
      </c>
      <c r="AXK712" s="202" t="s">
        <v>61</v>
      </c>
      <c r="AXL712" s="10">
        <f>AXJ712*1.5*AXI712</f>
        <v>0</v>
      </c>
      <c r="AXM712" s="10"/>
      <c r="AXN712" s="269"/>
      <c r="AXO712" s="202" t="s">
        <v>60</v>
      </c>
      <c r="AXP712" s="484" t="s">
        <v>554</v>
      </c>
      <c r="AXQ712" s="495"/>
      <c r="AXR712" s="278">
        <f>IF(AXQ712="Kopman",1.1,1)</f>
        <v>1</v>
      </c>
      <c r="AXS712" s="203">
        <f>VLOOKUP(AXP712,$A$794:$F$2344,6,FALSE)</f>
        <v>0</v>
      </c>
      <c r="AXT712" s="202" t="s">
        <v>61</v>
      </c>
      <c r="AXU712" s="10">
        <f>AXS712*1.5*AXR712</f>
        <v>0</v>
      </c>
      <c r="AXV712" s="10"/>
      <c r="AXW712" s="269"/>
      <c r="AXX712" s="202" t="s">
        <v>60</v>
      </c>
      <c r="AXY712" s="500" t="s">
        <v>554</v>
      </c>
      <c r="AXZ712" s="495" t="s">
        <v>1895</v>
      </c>
      <c r="AYA712" s="278">
        <f>IF(AXZ712="Kopman",1.1,1)</f>
        <v>1.1000000000000001</v>
      </c>
      <c r="AYB712" s="203">
        <f>VLOOKUP(AXY712,$A$794:$F$2344,6,FALSE)</f>
        <v>0</v>
      </c>
      <c r="AYC712" s="202" t="s">
        <v>61</v>
      </c>
      <c r="AYD712" s="10">
        <f>AYB712*1.5*AYA712</f>
        <v>0</v>
      </c>
      <c r="AYE712" s="10"/>
      <c r="AYF712" s="269"/>
      <c r="AYG712" s="202" t="s">
        <v>60</v>
      </c>
      <c r="AYH712" s="484" t="s">
        <v>554</v>
      </c>
      <c r="AYI712" s="495"/>
      <c r="AYJ712" s="278">
        <f>IF(AYI712="Kopman",1.1,1)</f>
        <v>1</v>
      </c>
      <c r="AYK712" s="203">
        <f>VLOOKUP(AYH712,$A$794:$F$2344,6,FALSE)</f>
        <v>0</v>
      </c>
      <c r="AYL712" s="202" t="s">
        <v>61</v>
      </c>
      <c r="AYM712" s="10">
        <f>AYK712*1.5*AYJ712</f>
        <v>0</v>
      </c>
      <c r="AYN712" s="10"/>
      <c r="AYO712" s="269"/>
      <c r="AYP712" s="202" t="s">
        <v>60</v>
      </c>
      <c r="AYQ712" s="484" t="s">
        <v>554</v>
      </c>
      <c r="AYR712" s="495"/>
      <c r="AYS712" s="278">
        <f>IF(AYR712="Kopman",1.1,1)</f>
        <v>1</v>
      </c>
      <c r="AYT712" s="203">
        <f>VLOOKUP(AYQ712,$A$794:$F$2344,6,FALSE)</f>
        <v>0</v>
      </c>
      <c r="AYU712" s="202" t="s">
        <v>61</v>
      </c>
      <c r="AYV712" s="10">
        <f>AYT712*1.5*AYS712</f>
        <v>0</v>
      </c>
      <c r="AYW712" s="10"/>
      <c r="AYX712" s="269"/>
      <c r="AYY712" s="202" t="s">
        <v>60</v>
      </c>
      <c r="AYZ712" s="484" t="s">
        <v>554</v>
      </c>
      <c r="AZA712" s="495"/>
      <c r="AZB712" s="278">
        <f>IF(AZA712="Kopman",1.1,1)</f>
        <v>1</v>
      </c>
      <c r="AZC712" s="203">
        <f>VLOOKUP(AYZ712,$A$794:$F$2344,6,FALSE)</f>
        <v>0</v>
      </c>
      <c r="AZD712" s="202" t="s">
        <v>61</v>
      </c>
      <c r="AZE712" s="10">
        <f>AZC712*1.5*AZB712</f>
        <v>0</v>
      </c>
      <c r="AZF712" s="10"/>
      <c r="AZG712" s="269"/>
      <c r="AZH712" s="202" t="s">
        <v>60</v>
      </c>
      <c r="AZI712" s="486" t="s">
        <v>554</v>
      </c>
      <c r="AZJ712" s="495" t="s">
        <v>1895</v>
      </c>
      <c r="AZK712" s="278">
        <f>IF(AZJ712="Kopman",1.1,1)</f>
        <v>1.1000000000000001</v>
      </c>
      <c r="AZL712" s="203">
        <f>VLOOKUP(AZI712,$A$794:$F$2344,6,FALSE)</f>
        <v>0</v>
      </c>
      <c r="AZM712" s="202" t="s">
        <v>61</v>
      </c>
      <c r="AZN712" s="10">
        <f>AZL712*1.5*AZK712</f>
        <v>0</v>
      </c>
      <c r="AZO712" s="10"/>
      <c r="AZP712" s="269"/>
      <c r="AZQ712" s="202" t="s">
        <v>60</v>
      </c>
      <c r="AZR712" s="484" t="s">
        <v>554</v>
      </c>
      <c r="AZS712" s="495"/>
      <c r="AZT712" s="278">
        <f>IF(AZS712="Kopman",1.1,1)</f>
        <v>1</v>
      </c>
      <c r="AZU712" s="203">
        <f>VLOOKUP(AZR712,$A$794:$F$2344,6,FALSE)</f>
        <v>0</v>
      </c>
      <c r="AZV712" s="202" t="s">
        <v>61</v>
      </c>
      <c r="AZW712" s="10">
        <f>AZU712*1.5*AZT712</f>
        <v>0</v>
      </c>
      <c r="AZX712" s="10"/>
      <c r="AZY712" s="269"/>
      <c r="AZZ712" s="202" t="s">
        <v>60</v>
      </c>
      <c r="BAA712" s="498" t="s">
        <v>554</v>
      </c>
      <c r="BAB712" s="495"/>
      <c r="BAC712" s="278">
        <f>IF(BAB712="Kopman",1.1,1)</f>
        <v>1</v>
      </c>
      <c r="BAD712" s="203">
        <f>VLOOKUP(BAA712,$A$794:$F$2344,6,FALSE)</f>
        <v>0</v>
      </c>
      <c r="BAE712" s="202" t="s">
        <v>61</v>
      </c>
      <c r="BAF712" s="10">
        <f>BAD712*1.5*BAC712</f>
        <v>0</v>
      </c>
      <c r="BAG712" s="10"/>
      <c r="BAH712" s="269"/>
    </row>
    <row r="713" spans="1:1386" s="14" customFormat="1" ht="15">
      <c r="A713" s="202" t="s">
        <v>62</v>
      </c>
      <c r="B713" s="484" t="s">
        <v>554</v>
      </c>
      <c r="D713" s="203"/>
      <c r="E713" s="203">
        <f>VLOOKUP(B713,$A$794:$F$2344,6,FALSE)</f>
        <v>0</v>
      </c>
      <c r="F713" s="202" t="s">
        <v>63</v>
      </c>
      <c r="G713" s="10">
        <f>E713*1.4</f>
        <v>0</v>
      </c>
      <c r="H713" s="10"/>
      <c r="I713" s="263"/>
      <c r="J713" s="202" t="s">
        <v>62</v>
      </c>
      <c r="K713" s="487" t="s">
        <v>786</v>
      </c>
      <c r="M713" s="203"/>
      <c r="N713" s="203">
        <f>VLOOKUP(K713,$A$794:$F$2344,6,FALSE)</f>
        <v>0</v>
      </c>
      <c r="O713" s="202" t="s">
        <v>63</v>
      </c>
      <c r="P713" s="10">
        <f>N713*1.4</f>
        <v>0</v>
      </c>
      <c r="Q713" s="10"/>
      <c r="R713" s="263"/>
      <c r="S713" s="202" t="s">
        <v>62</v>
      </c>
      <c r="T713" s="484" t="s">
        <v>786</v>
      </c>
      <c r="V713" s="203"/>
      <c r="W713" s="203">
        <f>VLOOKUP(T713,$A$794:$F$2344,6,FALSE)</f>
        <v>0</v>
      </c>
      <c r="X713" s="202" t="s">
        <v>63</v>
      </c>
      <c r="Y713" s="10">
        <f>W713*1.4</f>
        <v>0</v>
      </c>
      <c r="Z713" s="10"/>
      <c r="AA713" s="263"/>
      <c r="AB713" s="202" t="s">
        <v>62</v>
      </c>
      <c r="AC713" s="484" t="s">
        <v>902</v>
      </c>
      <c r="AE713" s="203"/>
      <c r="AF713" s="203">
        <f>VLOOKUP(AC713,$A$794:$F$2344,6,FALSE)</f>
        <v>0</v>
      </c>
      <c r="AG713" s="202" t="s">
        <v>63</v>
      </c>
      <c r="AH713" s="10">
        <f>AF713*1.4</f>
        <v>0</v>
      </c>
      <c r="AI713" s="10"/>
      <c r="AJ713" s="263"/>
      <c r="AK713" s="202" t="s">
        <v>62</v>
      </c>
      <c r="AL713" s="490" t="s">
        <v>554</v>
      </c>
      <c r="AN713" s="203"/>
      <c r="AO713" s="203">
        <f>VLOOKUP(AL713,$A$794:$F$2344,6,FALSE)</f>
        <v>0</v>
      </c>
      <c r="AP713" s="202" t="s">
        <v>63</v>
      </c>
      <c r="AQ713" s="10">
        <f>AO713*1.4</f>
        <v>0</v>
      </c>
      <c r="AR713" s="10"/>
      <c r="AS713" s="263"/>
      <c r="AT713" s="202" t="s">
        <v>62</v>
      </c>
      <c r="AU713" s="484" t="s">
        <v>902</v>
      </c>
      <c r="AW713" s="203"/>
      <c r="AX713" s="203">
        <f>VLOOKUP(AU713,$A$794:$F$2344,6,FALSE)</f>
        <v>0</v>
      </c>
      <c r="AY713" s="202" t="s">
        <v>63</v>
      </c>
      <c r="AZ713" s="10">
        <f>AX713*1.4</f>
        <v>0</v>
      </c>
      <c r="BA713" s="10"/>
      <c r="BB713" s="263"/>
      <c r="BC713" s="202" t="s">
        <v>62</v>
      </c>
      <c r="BD713" s="484" t="s">
        <v>902</v>
      </c>
      <c r="BF713" s="203"/>
      <c r="BG713" s="203">
        <f>VLOOKUP(BD713,$A$794:$F$2344,6,FALSE)</f>
        <v>0</v>
      </c>
      <c r="BH713" s="202" t="s">
        <v>63</v>
      </c>
      <c r="BI713" s="10">
        <f>BG713*1.4</f>
        <v>0</v>
      </c>
      <c r="BJ713" s="10"/>
      <c r="BK713" s="263"/>
      <c r="BL713" s="202" t="s">
        <v>62</v>
      </c>
      <c r="BM713" s="484" t="s">
        <v>786</v>
      </c>
      <c r="BO713" s="203"/>
      <c r="BP713" s="203">
        <f>VLOOKUP(BM713,$A$794:$F$2344,6,FALSE)</f>
        <v>0</v>
      </c>
      <c r="BQ713" s="202" t="s">
        <v>63</v>
      </c>
      <c r="BR713" s="10">
        <f>BP713*1.4</f>
        <v>0</v>
      </c>
      <c r="BS713" s="10"/>
      <c r="BT713" s="263"/>
      <c r="BU713" s="202" t="s">
        <v>62</v>
      </c>
      <c r="BV713" s="484" t="s">
        <v>786</v>
      </c>
      <c r="BX713" s="203"/>
      <c r="BY713" s="203">
        <f>VLOOKUP(BV713,$A$794:$F$2344,6,FALSE)</f>
        <v>0</v>
      </c>
      <c r="BZ713" s="202" t="s">
        <v>63</v>
      </c>
      <c r="CA713" s="10">
        <f>BY713*1.4</f>
        <v>0</v>
      </c>
      <c r="CB713" s="10"/>
      <c r="CC713" s="263"/>
      <c r="CD713" s="202" t="s">
        <v>62</v>
      </c>
      <c r="CE713" s="491" t="s">
        <v>786</v>
      </c>
      <c r="CG713" s="203"/>
      <c r="CH713" s="203">
        <f>VLOOKUP(CE713,$A$794:$F$2344,6,FALSE)</f>
        <v>0</v>
      </c>
      <c r="CI713" s="202" t="s">
        <v>63</v>
      </c>
      <c r="CJ713" s="10">
        <f>CH713*1.4</f>
        <v>0</v>
      </c>
      <c r="CK713" s="10"/>
      <c r="CL713" s="263"/>
      <c r="CM713" s="202" t="s">
        <v>62</v>
      </c>
      <c r="CN713" s="484" t="s">
        <v>786</v>
      </c>
      <c r="CP713" s="203"/>
      <c r="CQ713" s="203">
        <f>VLOOKUP(CN713,$A$794:$F$2344,6,FALSE)</f>
        <v>0</v>
      </c>
      <c r="CR713" s="202" t="s">
        <v>63</v>
      </c>
      <c r="CS713" s="10">
        <f>CQ713*1.4</f>
        <v>0</v>
      </c>
      <c r="CT713" s="10"/>
      <c r="CU713" s="263"/>
      <c r="CV713" s="202" t="s">
        <v>62</v>
      </c>
      <c r="CW713" s="484" t="s">
        <v>786</v>
      </c>
      <c r="CY713" s="203"/>
      <c r="CZ713" s="203">
        <f>VLOOKUP(CW713,$A$794:$F$2344,6,FALSE)</f>
        <v>0</v>
      </c>
      <c r="DA713" s="202" t="s">
        <v>63</v>
      </c>
      <c r="DB713" s="10">
        <f>CZ713*1.4</f>
        <v>0</v>
      </c>
      <c r="DC713" s="10"/>
      <c r="DD713" s="263"/>
      <c r="DE713" s="202" t="s">
        <v>62</v>
      </c>
      <c r="DF713" s="484" t="s">
        <v>902</v>
      </c>
      <c r="DH713" s="203"/>
      <c r="DI713" s="203">
        <f>VLOOKUP(DF713,$A$794:$F$2344,6,FALSE)</f>
        <v>0</v>
      </c>
      <c r="DJ713" s="202" t="s">
        <v>63</v>
      </c>
      <c r="DK713" s="10">
        <f>DI713*1.4</f>
        <v>0</v>
      </c>
      <c r="DL713" s="10"/>
      <c r="DM713" s="263"/>
      <c r="DN713" s="202" t="s">
        <v>62</v>
      </c>
      <c r="DO713" s="484" t="s">
        <v>902</v>
      </c>
      <c r="DQ713" s="203"/>
      <c r="DR713" s="203">
        <f>VLOOKUP(DO713,$A$794:$F$2344,6,FALSE)</f>
        <v>0</v>
      </c>
      <c r="DS713" s="202" t="s">
        <v>63</v>
      </c>
      <c r="DT713" s="10">
        <f>DR713*1.4</f>
        <v>0</v>
      </c>
      <c r="DU713" s="10"/>
      <c r="DV713" s="263"/>
      <c r="DW713" s="202" t="s">
        <v>62</v>
      </c>
      <c r="DX713" s="484" t="s">
        <v>902</v>
      </c>
      <c r="DZ713" s="203"/>
      <c r="EA713" s="203">
        <f>VLOOKUP(DX713,$A$794:$F$2344,6,FALSE)</f>
        <v>0</v>
      </c>
      <c r="EB713" s="202" t="s">
        <v>63</v>
      </c>
      <c r="EC713" s="10">
        <f>EA713*1.4</f>
        <v>0</v>
      </c>
      <c r="ED713" s="10"/>
      <c r="EE713" s="263"/>
      <c r="EF713" s="202" t="s">
        <v>62</v>
      </c>
      <c r="EG713" s="484" t="s">
        <v>902</v>
      </c>
      <c r="EI713" s="203"/>
      <c r="EJ713" s="203">
        <f>VLOOKUP(EG713,$A$794:$F$2344,6,FALSE)</f>
        <v>0</v>
      </c>
      <c r="EK713" s="202" t="s">
        <v>63</v>
      </c>
      <c r="EL713" s="10">
        <f>EJ713*1.4</f>
        <v>0</v>
      </c>
      <c r="EM713" s="10"/>
      <c r="EN713" s="263"/>
      <c r="EO713" s="202" t="s">
        <v>62</v>
      </c>
      <c r="EP713" s="484" t="s">
        <v>786</v>
      </c>
      <c r="ER713" s="203"/>
      <c r="ES713" s="203">
        <f>VLOOKUP(EP713,$A$794:$F$2344,6,FALSE)</f>
        <v>0</v>
      </c>
      <c r="ET713" s="202" t="s">
        <v>63</v>
      </c>
      <c r="EU713" s="10">
        <f>ES713*1.4</f>
        <v>0</v>
      </c>
      <c r="EV713" s="10"/>
      <c r="EW713" s="263"/>
      <c r="EX713" s="202" t="s">
        <v>62</v>
      </c>
      <c r="EY713" s="484" t="s">
        <v>786</v>
      </c>
      <c r="FA713" s="203"/>
      <c r="FB713" s="203">
        <f>VLOOKUP(EY713,$A$794:$F$2344,6,FALSE)</f>
        <v>0</v>
      </c>
      <c r="FC713" s="202" t="s">
        <v>63</v>
      </c>
      <c r="FD713" s="10">
        <f>FB713*1.4</f>
        <v>0</v>
      </c>
      <c r="FE713" s="10"/>
      <c r="FF713" s="263"/>
      <c r="FG713" s="202" t="s">
        <v>62</v>
      </c>
      <c r="FH713" s="484" t="s">
        <v>902</v>
      </c>
      <c r="FJ713" s="203"/>
      <c r="FK713" s="203">
        <f>VLOOKUP(FH713,$A$794:$F$2344,6,FALSE)</f>
        <v>0</v>
      </c>
      <c r="FL713" s="202" t="s">
        <v>63</v>
      </c>
      <c r="FM713" s="10">
        <f>FK713*1.4</f>
        <v>0</v>
      </c>
      <c r="FN713" s="10"/>
      <c r="FO713" s="263"/>
      <c r="FP713" s="202" t="s">
        <v>62</v>
      </c>
      <c r="FQ713" s="484" t="s">
        <v>786</v>
      </c>
      <c r="FS713" s="203"/>
      <c r="FT713" s="203">
        <f>VLOOKUP(FQ713,$A$794:$F$2344,6,FALSE)</f>
        <v>0</v>
      </c>
      <c r="FU713" s="202" t="s">
        <v>63</v>
      </c>
      <c r="FV713" s="10">
        <f>FT713*1.4</f>
        <v>0</v>
      </c>
      <c r="FW713" s="10"/>
      <c r="FX713" s="263"/>
      <c r="FY713" s="202" t="s">
        <v>62</v>
      </c>
      <c r="FZ713" s="484" t="s">
        <v>786</v>
      </c>
      <c r="GB713" s="203"/>
      <c r="GC713" s="203">
        <f>VLOOKUP(FZ713,$A$794:$F$2344,6,FALSE)</f>
        <v>0</v>
      </c>
      <c r="GD713" s="202" t="s">
        <v>63</v>
      </c>
      <c r="GE713" s="10">
        <f>GC713*1.4</f>
        <v>0</v>
      </c>
      <c r="GF713" s="10"/>
      <c r="GG713" s="263"/>
      <c r="GH713" s="202" t="s">
        <v>62</v>
      </c>
      <c r="GI713" s="484" t="s">
        <v>554</v>
      </c>
      <c r="GK713" s="203"/>
      <c r="GL713" s="203">
        <f>VLOOKUP(GI713,$A$794:$F$2344,6,FALSE)</f>
        <v>0</v>
      </c>
      <c r="GM713" s="202" t="s">
        <v>63</v>
      </c>
      <c r="GN713" s="10">
        <f>GL713*1.4</f>
        <v>0</v>
      </c>
      <c r="GO713" s="10"/>
      <c r="GP713" s="263"/>
      <c r="GQ713" s="202" t="s">
        <v>62</v>
      </c>
      <c r="GR713" s="484" t="s">
        <v>554</v>
      </c>
      <c r="GT713" s="203"/>
      <c r="GU713" s="203">
        <f>VLOOKUP(GR713,$A$794:$F$2344,6,FALSE)</f>
        <v>0</v>
      </c>
      <c r="GV713" s="202" t="s">
        <v>63</v>
      </c>
      <c r="GW713" s="10">
        <f>GU713*1.4</f>
        <v>0</v>
      </c>
      <c r="GX713" s="10"/>
      <c r="GY713" s="263"/>
      <c r="GZ713" s="202" t="s">
        <v>62</v>
      </c>
      <c r="HA713" s="484" t="s">
        <v>554</v>
      </c>
      <c r="HC713" s="203"/>
      <c r="HD713" s="203">
        <f>VLOOKUP(HA713,$A$794:$F$2344,6,FALSE)</f>
        <v>0</v>
      </c>
      <c r="HE713" s="202" t="s">
        <v>63</v>
      </c>
      <c r="HF713" s="10">
        <f>HD713*1.4</f>
        <v>0</v>
      </c>
      <c r="HG713" s="10"/>
      <c r="HH713" s="263"/>
      <c r="HI713" s="202" t="s">
        <v>62</v>
      </c>
      <c r="HJ713" s="484" t="s">
        <v>551</v>
      </c>
      <c r="HL713" s="203"/>
      <c r="HM713" s="203">
        <f>VLOOKUP(HJ713,$A$794:$F$2344,6,FALSE)</f>
        <v>0</v>
      </c>
      <c r="HN713" s="202" t="s">
        <v>63</v>
      </c>
      <c r="HO713" s="10">
        <f>HM713*1.4</f>
        <v>0</v>
      </c>
      <c r="HP713" s="10"/>
      <c r="HQ713" s="263"/>
      <c r="HR713" s="202" t="s">
        <v>62</v>
      </c>
      <c r="HS713" s="484" t="s">
        <v>476</v>
      </c>
      <c r="HU713" s="203"/>
      <c r="HV713" s="203">
        <f>VLOOKUP(HS713,$A$794:$F$2344,6,FALSE)</f>
        <v>0</v>
      </c>
      <c r="HW713" s="202" t="s">
        <v>63</v>
      </c>
      <c r="HX713" s="10">
        <f>HV713*1.4</f>
        <v>0</v>
      </c>
      <c r="HY713" s="10"/>
      <c r="HZ713" s="263"/>
      <c r="IA713" s="202" t="s">
        <v>62</v>
      </c>
      <c r="IB713" s="496" t="s">
        <v>183</v>
      </c>
      <c r="ID713" s="203"/>
      <c r="IE713" s="203" t="e">
        <f>VLOOKUP(IB713,$A$794:$F$2344,6,FALSE)</f>
        <v>#N/A</v>
      </c>
      <c r="IF713" s="202" t="s">
        <v>63</v>
      </c>
      <c r="IG713" s="10" t="e">
        <f>IE713*1.4</f>
        <v>#N/A</v>
      </c>
      <c r="IH713" s="10"/>
      <c r="II713" s="263"/>
      <c r="IJ713" s="202" t="s">
        <v>62</v>
      </c>
      <c r="IK713" s="484" t="s">
        <v>554</v>
      </c>
      <c r="IM713" s="203"/>
      <c r="IN713" s="203">
        <f>VLOOKUP(IK713,$A$794:$F$2344,6,FALSE)</f>
        <v>0</v>
      </c>
      <c r="IO713" s="202" t="s">
        <v>63</v>
      </c>
      <c r="IP713" s="10">
        <f>IN713*1.4</f>
        <v>0</v>
      </c>
      <c r="IQ713" s="10"/>
      <c r="IR713" s="263"/>
      <c r="IS713" s="202" t="s">
        <v>62</v>
      </c>
      <c r="IT713" s="484" t="s">
        <v>786</v>
      </c>
      <c r="IV713" s="203"/>
      <c r="IW713" s="203">
        <f>VLOOKUP(IT713,$A$794:$F$2344,6,FALSE)</f>
        <v>0</v>
      </c>
      <c r="IX713" s="202" t="s">
        <v>63</v>
      </c>
      <c r="IY713" s="10">
        <f>IW713*1.4</f>
        <v>0</v>
      </c>
      <c r="IZ713" s="10"/>
      <c r="JA713" s="263"/>
      <c r="JB713" s="202" t="s">
        <v>62</v>
      </c>
      <c r="JC713" s="484" t="s">
        <v>786</v>
      </c>
      <c r="JE713" s="203"/>
      <c r="JF713" s="203">
        <f>VLOOKUP(JC713,$A$794:$F$2344,6,FALSE)</f>
        <v>0</v>
      </c>
      <c r="JG713" s="202" t="s">
        <v>63</v>
      </c>
      <c r="JH713" s="10">
        <f>JF713*1.4</f>
        <v>0</v>
      </c>
      <c r="JI713" s="10"/>
      <c r="JJ713" s="263"/>
      <c r="JK713" s="202" t="s">
        <v>62</v>
      </c>
      <c r="JL713" s="484" t="s">
        <v>554</v>
      </c>
      <c r="JN713" s="203"/>
      <c r="JO713" s="203">
        <f>VLOOKUP(JL713,$A$794:$F$2344,6,FALSE)</f>
        <v>0</v>
      </c>
      <c r="JP713" s="202" t="s">
        <v>63</v>
      </c>
      <c r="JQ713" s="10">
        <f>JO713*1.4</f>
        <v>0</v>
      </c>
      <c r="JR713" s="10"/>
      <c r="JS713" s="263"/>
      <c r="JT713" s="202" t="s">
        <v>62</v>
      </c>
      <c r="JU713" s="484" t="s">
        <v>786</v>
      </c>
      <c r="JW713" s="203"/>
      <c r="JX713" s="203">
        <f>VLOOKUP(JU713,$A$794:$F$2344,6,FALSE)</f>
        <v>0</v>
      </c>
      <c r="JY713" s="202" t="s">
        <v>63</v>
      </c>
      <c r="JZ713" s="10">
        <f>JX713*1.4</f>
        <v>0</v>
      </c>
      <c r="KA713" s="10"/>
      <c r="KB713" s="263"/>
      <c r="KC713" s="202" t="s">
        <v>62</v>
      </c>
      <c r="KD713" s="484" t="s">
        <v>476</v>
      </c>
      <c r="KF713" s="203"/>
      <c r="KG713" s="203">
        <f>VLOOKUP(KD713,$A$794:$F$2344,6,FALSE)</f>
        <v>0</v>
      </c>
      <c r="KH713" s="202" t="s">
        <v>63</v>
      </c>
      <c r="KI713" s="10">
        <f>KG713*1.4</f>
        <v>0</v>
      </c>
      <c r="KJ713" s="10"/>
      <c r="KK713" s="263"/>
      <c r="KL713" s="202" t="s">
        <v>62</v>
      </c>
      <c r="KM713" s="484" t="s">
        <v>902</v>
      </c>
      <c r="KO713" s="203"/>
      <c r="KP713" s="203">
        <f>VLOOKUP(KM713,$A$794:$F$2344,6,FALSE)</f>
        <v>0</v>
      </c>
      <c r="KQ713" s="202" t="s">
        <v>63</v>
      </c>
      <c r="KR713" s="10">
        <f>KP713*1.4</f>
        <v>0</v>
      </c>
      <c r="KS713" s="10"/>
      <c r="KT713" s="263"/>
      <c r="KU713" s="202" t="s">
        <v>62</v>
      </c>
      <c r="KV713" s="498" t="s">
        <v>902</v>
      </c>
      <c r="KX713" s="203"/>
      <c r="KY713" s="203">
        <f>VLOOKUP(KV713,$A$794:$F$2344,6,FALSE)</f>
        <v>0</v>
      </c>
      <c r="KZ713" s="202" t="s">
        <v>63</v>
      </c>
      <c r="LA713" s="10">
        <f>KY713*1.4</f>
        <v>0</v>
      </c>
      <c r="LB713" s="10"/>
      <c r="LC713" s="263"/>
      <c r="LD713" s="202" t="s">
        <v>62</v>
      </c>
      <c r="LE713" s="484" t="s">
        <v>554</v>
      </c>
      <c r="LG713" s="203"/>
      <c r="LH713" s="203">
        <f>VLOOKUP(LE713,$A$794:$F$2344,6,FALSE)</f>
        <v>0</v>
      </c>
      <c r="LI713" s="202" t="s">
        <v>63</v>
      </c>
      <c r="LJ713" s="10">
        <f>LH713*1.4</f>
        <v>0</v>
      </c>
      <c r="LK713" s="10"/>
      <c r="LL713" s="263"/>
      <c r="LM713" s="202" t="s">
        <v>62</v>
      </c>
      <c r="LN713" s="484" t="s">
        <v>424</v>
      </c>
      <c r="LP713" s="203"/>
      <c r="LQ713" s="203">
        <f>VLOOKUP(LN713,$A$794:$F$2344,6,FALSE)</f>
        <v>0</v>
      </c>
      <c r="LR713" s="202" t="s">
        <v>63</v>
      </c>
      <c r="LS713" s="10">
        <f>LQ713*1.4</f>
        <v>0</v>
      </c>
      <c r="LT713" s="10"/>
      <c r="LU713" s="263"/>
      <c r="LV713" s="202" t="s">
        <v>62</v>
      </c>
      <c r="LW713" s="496" t="s">
        <v>183</v>
      </c>
      <c r="LY713" s="203"/>
      <c r="LZ713" s="203" t="e">
        <f>VLOOKUP(LW713,$A$794:$F$2344,6,FALSE)</f>
        <v>#N/A</v>
      </c>
      <c r="MA713" s="202" t="s">
        <v>63</v>
      </c>
      <c r="MB713" s="10" t="e">
        <f>LZ713*1.4</f>
        <v>#N/A</v>
      </c>
      <c r="MC713" s="10"/>
      <c r="MD713" s="263"/>
      <c r="ME713" s="202" t="s">
        <v>62</v>
      </c>
      <c r="MF713" s="484" t="s">
        <v>786</v>
      </c>
      <c r="MH713" s="203"/>
      <c r="MI713" s="203">
        <f>VLOOKUP(MF713,$A$794:$F$2344,6,FALSE)</f>
        <v>0</v>
      </c>
      <c r="MJ713" s="202" t="s">
        <v>63</v>
      </c>
      <c r="MK713" s="10">
        <f>MI713*1.4</f>
        <v>0</v>
      </c>
      <c r="ML713" s="10"/>
      <c r="MM713" s="263"/>
      <c r="MN713" s="202" t="s">
        <v>62</v>
      </c>
      <c r="MO713" s="484" t="s">
        <v>902</v>
      </c>
      <c r="MQ713" s="203"/>
      <c r="MR713" s="203">
        <f>VLOOKUP(MO713,$A$794:$F$2344,6,FALSE)</f>
        <v>0</v>
      </c>
      <c r="MS713" s="202" t="s">
        <v>63</v>
      </c>
      <c r="MT713" s="10">
        <f>MR713*1.4</f>
        <v>0</v>
      </c>
      <c r="MU713" s="10"/>
      <c r="MV713" s="263"/>
      <c r="MW713" s="202" t="s">
        <v>62</v>
      </c>
      <c r="MX713" s="484" t="s">
        <v>786</v>
      </c>
      <c r="MZ713" s="203"/>
      <c r="NA713" s="203">
        <f>VLOOKUP(MX713,$A$794:$F$2344,6,FALSE)</f>
        <v>0</v>
      </c>
      <c r="NB713" s="202" t="s">
        <v>63</v>
      </c>
      <c r="NC713" s="10">
        <f>NA713*1.4</f>
        <v>0</v>
      </c>
      <c r="ND713" s="10"/>
      <c r="NE713" s="263"/>
      <c r="NF713" s="202" t="s">
        <v>62</v>
      </c>
      <c r="NG713" s="484" t="s">
        <v>424</v>
      </c>
      <c r="NI713" s="203"/>
      <c r="NJ713" s="203">
        <f>VLOOKUP(NG713,$A$794:$F$2344,6,FALSE)</f>
        <v>0</v>
      </c>
      <c r="NK713" s="202" t="s">
        <v>63</v>
      </c>
      <c r="NL713" s="10">
        <f>NJ713*1.4</f>
        <v>0</v>
      </c>
      <c r="NM713" s="10"/>
      <c r="NN713" s="263"/>
      <c r="NO713" s="202" t="s">
        <v>62</v>
      </c>
      <c r="NP713" s="498" t="s">
        <v>902</v>
      </c>
      <c r="NR713" s="203"/>
      <c r="NS713" s="203">
        <f>VLOOKUP(NP713,$A$794:$F$2344,6,FALSE)</f>
        <v>0</v>
      </c>
      <c r="NT713" s="202" t="s">
        <v>63</v>
      </c>
      <c r="NU713" s="10">
        <f>NS713*1.4</f>
        <v>0</v>
      </c>
      <c r="NV713" s="10"/>
      <c r="NW713" s="263"/>
      <c r="NX713" s="202" t="s">
        <v>62</v>
      </c>
      <c r="NY713" s="484" t="s">
        <v>786</v>
      </c>
      <c r="OA713" s="203"/>
      <c r="OB713" s="203">
        <f>VLOOKUP(NY713,$A$794:$F$2344,6,FALSE)</f>
        <v>0</v>
      </c>
      <c r="OC713" s="202" t="s">
        <v>63</v>
      </c>
      <c r="OD713" s="10">
        <f>OB713*1.4</f>
        <v>0</v>
      </c>
      <c r="OE713" s="10"/>
      <c r="OF713" s="263"/>
      <c r="OG713" s="202" t="s">
        <v>62</v>
      </c>
      <c r="OH713" s="484" t="s">
        <v>786</v>
      </c>
      <c r="OJ713" s="203"/>
      <c r="OK713" s="203">
        <f>VLOOKUP(OH713,$A$794:$F$2344,6,FALSE)</f>
        <v>0</v>
      </c>
      <c r="OL713" s="202" t="s">
        <v>63</v>
      </c>
      <c r="OM713" s="10">
        <f>OK713*1.4</f>
        <v>0</v>
      </c>
      <c r="ON713" s="10"/>
      <c r="OO713" s="263"/>
      <c r="OP713" s="202" t="s">
        <v>62</v>
      </c>
      <c r="OQ713" s="484" t="s">
        <v>902</v>
      </c>
      <c r="OS713" s="203"/>
      <c r="OT713" s="203">
        <f>VLOOKUP(OQ713,$A$794:$F$2344,6,FALSE)</f>
        <v>0</v>
      </c>
      <c r="OU713" s="202" t="s">
        <v>63</v>
      </c>
      <c r="OV713" s="10">
        <f>OT713*1.4</f>
        <v>0</v>
      </c>
      <c r="OW713" s="10"/>
      <c r="OX713" s="263"/>
      <c r="OY713" s="202" t="s">
        <v>62</v>
      </c>
      <c r="OZ713" s="484" t="s">
        <v>476</v>
      </c>
      <c r="PB713" s="203"/>
      <c r="PC713" s="203">
        <f>VLOOKUP(OZ713,$A$794:$F$2344,6,FALSE)</f>
        <v>0</v>
      </c>
      <c r="PD713" s="202" t="s">
        <v>63</v>
      </c>
      <c r="PE713" s="10">
        <f>PC713*1.4</f>
        <v>0</v>
      </c>
      <c r="PF713" s="10"/>
      <c r="PG713" s="263"/>
      <c r="PH713" s="202" t="s">
        <v>62</v>
      </c>
      <c r="PI713" s="496" t="s">
        <v>183</v>
      </c>
      <c r="PK713" s="203"/>
      <c r="PL713" s="203" t="e">
        <f>VLOOKUP(PI713,$A$794:$F$2344,6,FALSE)</f>
        <v>#N/A</v>
      </c>
      <c r="PM713" s="202" t="s">
        <v>63</v>
      </c>
      <c r="PN713" s="10" t="e">
        <f>PL713*1.4</f>
        <v>#N/A</v>
      </c>
      <c r="PO713" s="10"/>
      <c r="PP713" s="263"/>
      <c r="PQ713" s="202" t="s">
        <v>62</v>
      </c>
      <c r="PR713" s="484" t="s">
        <v>902</v>
      </c>
      <c r="PT713" s="203"/>
      <c r="PU713" s="203">
        <f>VLOOKUP(PR713,$A$794:$F$2344,6,FALSE)</f>
        <v>0</v>
      </c>
      <c r="PV713" s="202" t="s">
        <v>63</v>
      </c>
      <c r="PW713" s="10">
        <f>PU713*1.4</f>
        <v>0</v>
      </c>
      <c r="PX713" s="10"/>
      <c r="PY713" s="263"/>
      <c r="PZ713" s="202" t="s">
        <v>62</v>
      </c>
      <c r="QA713" s="496" t="s">
        <v>183</v>
      </c>
      <c r="QC713" s="203"/>
      <c r="QD713" s="203" t="e">
        <f>VLOOKUP(QA713,$A$794:$F$2344,6,FALSE)</f>
        <v>#N/A</v>
      </c>
      <c r="QE713" s="202" t="s">
        <v>63</v>
      </c>
      <c r="QF713" s="10" t="e">
        <f>QD713*1.4</f>
        <v>#N/A</v>
      </c>
      <c r="QG713" s="10"/>
      <c r="QH713" s="263"/>
      <c r="QI713" s="202" t="s">
        <v>62</v>
      </c>
      <c r="QJ713" s="484" t="s">
        <v>476</v>
      </c>
      <c r="QL713" s="203"/>
      <c r="QM713" s="203">
        <f>VLOOKUP(QJ713,$A$794:$F$2344,6,FALSE)</f>
        <v>0</v>
      </c>
      <c r="QN713" s="202" t="s">
        <v>63</v>
      </c>
      <c r="QO713" s="10">
        <f>QM713*1.4</f>
        <v>0</v>
      </c>
      <c r="QP713" s="10"/>
      <c r="QQ713" s="263"/>
      <c r="QR713" s="202" t="s">
        <v>62</v>
      </c>
      <c r="QS713" s="484" t="s">
        <v>489</v>
      </c>
      <c r="QU713" s="203"/>
      <c r="QV713" s="203">
        <f>VLOOKUP(QS713,$A$794:$F$2344,6,FALSE)</f>
        <v>0</v>
      </c>
      <c r="QW713" s="202" t="s">
        <v>63</v>
      </c>
      <c r="QX713" s="10">
        <f>QV713*1.4</f>
        <v>0</v>
      </c>
      <c r="QY713" s="10"/>
      <c r="QZ713" s="263"/>
      <c r="RA713" s="202" t="s">
        <v>62</v>
      </c>
      <c r="RB713" s="484" t="s">
        <v>554</v>
      </c>
      <c r="RD713" s="203"/>
      <c r="RE713" s="203">
        <f>VLOOKUP(RB713,$A$794:$F$2344,6,FALSE)</f>
        <v>0</v>
      </c>
      <c r="RF713" s="202" t="s">
        <v>63</v>
      </c>
      <c r="RG713" s="10">
        <f>RE713*1.4</f>
        <v>0</v>
      </c>
      <c r="RH713" s="10"/>
      <c r="RI713" s="263"/>
      <c r="RJ713" s="202" t="s">
        <v>62</v>
      </c>
      <c r="RK713" s="484" t="s">
        <v>902</v>
      </c>
      <c r="RM713" s="203"/>
      <c r="RN713" s="203">
        <f>VLOOKUP(RK713,$A$794:$F$2344,6,FALSE)</f>
        <v>0</v>
      </c>
      <c r="RO713" s="202" t="s">
        <v>63</v>
      </c>
      <c r="RP713" s="10">
        <f>RN713*1.4</f>
        <v>0</v>
      </c>
      <c r="RQ713" s="10"/>
      <c r="RR713" s="263"/>
      <c r="RS713" s="202" t="s">
        <v>62</v>
      </c>
      <c r="RT713" s="484" t="s">
        <v>786</v>
      </c>
      <c r="RV713" s="203"/>
      <c r="RW713" s="203">
        <f>VLOOKUP(RT713,$A$794:$F$2344,6,FALSE)</f>
        <v>0</v>
      </c>
      <c r="RX713" s="202" t="s">
        <v>63</v>
      </c>
      <c r="RY713" s="10">
        <f>RW713*1.4</f>
        <v>0</v>
      </c>
      <c r="RZ713" s="10"/>
      <c r="SA713" s="269"/>
      <c r="SB713" s="202" t="s">
        <v>62</v>
      </c>
      <c r="SC713" s="484" t="s">
        <v>786</v>
      </c>
      <c r="SE713" s="203"/>
      <c r="SF713" s="203">
        <f>VLOOKUP(SC713,$A$794:$F$2344,6,FALSE)</f>
        <v>0</v>
      </c>
      <c r="SG713" s="202" t="s">
        <v>63</v>
      </c>
      <c r="SH713" s="10">
        <f>SF713*1.4</f>
        <v>0</v>
      </c>
      <c r="SI713" s="10"/>
      <c r="SJ713" s="269"/>
      <c r="SK713" s="202" t="s">
        <v>62</v>
      </c>
      <c r="SL713" s="496" t="s">
        <v>183</v>
      </c>
      <c r="SN713" s="203"/>
      <c r="SO713" s="203" t="e">
        <f>VLOOKUP(SL713,$A$794:$F$2344,6,FALSE)</f>
        <v>#N/A</v>
      </c>
      <c r="SP713" s="202" t="s">
        <v>63</v>
      </c>
      <c r="SQ713" s="10" t="e">
        <f>SO713*1.4</f>
        <v>#N/A</v>
      </c>
      <c r="SR713" s="10"/>
      <c r="SS713" s="269"/>
      <c r="ST713" s="202" t="s">
        <v>62</v>
      </c>
      <c r="SU713" s="484" t="s">
        <v>902</v>
      </c>
      <c r="SW713" s="203"/>
      <c r="SX713" s="203">
        <f>VLOOKUP(SU713,$A$794:$F$2344,6,FALSE)</f>
        <v>0</v>
      </c>
      <c r="SY713" s="202" t="s">
        <v>63</v>
      </c>
      <c r="SZ713" s="10">
        <f>SX713*1.4</f>
        <v>0</v>
      </c>
      <c r="TA713" s="10"/>
      <c r="TB713" s="269"/>
      <c r="TC713" s="202" t="s">
        <v>62</v>
      </c>
      <c r="TD713" s="484" t="s">
        <v>551</v>
      </c>
      <c r="TF713" s="203"/>
      <c r="TG713" s="203">
        <f>VLOOKUP(TD713,$A$794:$F$2344,6,FALSE)</f>
        <v>0</v>
      </c>
      <c r="TH713" s="202" t="s">
        <v>63</v>
      </c>
      <c r="TI713" s="10">
        <f>TG713*1.4</f>
        <v>0</v>
      </c>
      <c r="TK713" s="269"/>
      <c r="TL713" s="202" t="s">
        <v>62</v>
      </c>
      <c r="TM713" s="484" t="s">
        <v>551</v>
      </c>
      <c r="TO713" s="203"/>
      <c r="TP713" s="203">
        <f>VLOOKUP(TM713,$A$794:$F$2344,6,FALSE)</f>
        <v>0</v>
      </c>
      <c r="TQ713" s="202" t="s">
        <v>63</v>
      </c>
      <c r="TR713" s="10">
        <f>TP713*1.4</f>
        <v>0</v>
      </c>
      <c r="TS713" s="10"/>
      <c r="TT713" s="269"/>
      <c r="TU713" s="202" t="s">
        <v>62</v>
      </c>
      <c r="TV713" s="484" t="s">
        <v>786</v>
      </c>
      <c r="TX713" s="203"/>
      <c r="TY713" s="203">
        <f>VLOOKUP(TV713,$A$794:$F$2344,6,FALSE)</f>
        <v>0</v>
      </c>
      <c r="TZ713" s="202" t="s">
        <v>63</v>
      </c>
      <c r="UA713" s="10">
        <f>TY713*1.4</f>
        <v>0</v>
      </c>
      <c r="UB713" s="10"/>
      <c r="UC713" s="269"/>
      <c r="UD713" s="202" t="s">
        <v>62</v>
      </c>
      <c r="UE713" s="498" t="s">
        <v>551</v>
      </c>
      <c r="UG713" s="203"/>
      <c r="UH713" s="203">
        <f>VLOOKUP(UE713,$A$794:$F$2344,6,FALSE)</f>
        <v>0</v>
      </c>
      <c r="UI713" s="202" t="s">
        <v>63</v>
      </c>
      <c r="UJ713" s="10">
        <f>UH713*1.4</f>
        <v>0</v>
      </c>
      <c r="UK713" s="10"/>
      <c r="UL713" s="269"/>
      <c r="UM713" s="202" t="s">
        <v>62</v>
      </c>
      <c r="UN713" s="484" t="s">
        <v>902</v>
      </c>
      <c r="UP713" s="203"/>
      <c r="UQ713" s="203">
        <f>VLOOKUP(UN713,$A$794:$F$2344,6,FALSE)</f>
        <v>0</v>
      </c>
      <c r="UR713" s="202" t="s">
        <v>63</v>
      </c>
      <c r="US713" s="10">
        <f>UQ713*1.4</f>
        <v>0</v>
      </c>
      <c r="UT713" s="10"/>
      <c r="UU713" s="269"/>
      <c r="UV713" s="202" t="s">
        <v>62</v>
      </c>
      <c r="UW713" s="484" t="s">
        <v>786</v>
      </c>
      <c r="UY713" s="203"/>
      <c r="UZ713" s="203">
        <f>VLOOKUP(UW713,$A$794:$F$2344,6,FALSE)</f>
        <v>0</v>
      </c>
      <c r="VA713" s="202" t="s">
        <v>63</v>
      </c>
      <c r="VB713" s="10">
        <f>UZ713*1.4</f>
        <v>0</v>
      </c>
      <c r="VC713" s="10"/>
      <c r="VD713" s="269"/>
      <c r="VE713" s="202" t="s">
        <v>62</v>
      </c>
      <c r="VF713" s="484" t="s">
        <v>476</v>
      </c>
      <c r="VH713" s="203"/>
      <c r="VI713" s="203">
        <f>VLOOKUP(VF713,$A$794:$F$2344,6,FALSE)</f>
        <v>0</v>
      </c>
      <c r="VJ713" s="202" t="s">
        <v>63</v>
      </c>
      <c r="VK713" s="10">
        <f>VI713*1.4</f>
        <v>0</v>
      </c>
      <c r="VL713" s="10"/>
      <c r="VM713" s="269"/>
      <c r="VN713" s="202" t="s">
        <v>62</v>
      </c>
      <c r="VO713" s="484" t="s">
        <v>786</v>
      </c>
      <c r="VQ713" s="203"/>
      <c r="VR713" s="203">
        <f>VLOOKUP(VO713,$A$794:$F$2344,6,FALSE)</f>
        <v>0</v>
      </c>
      <c r="VS713" s="202" t="s">
        <v>63</v>
      </c>
      <c r="VT713" s="10">
        <f>VR713*1.4</f>
        <v>0</v>
      </c>
      <c r="VU713" s="10"/>
      <c r="VV713" s="269"/>
      <c r="VW713" s="202" t="s">
        <v>62</v>
      </c>
      <c r="VX713" s="496" t="s">
        <v>183</v>
      </c>
      <c r="VZ713" s="203"/>
      <c r="WA713" s="203" t="e">
        <f>VLOOKUP(VX713,$A$794:$F$2344,6,FALSE)</f>
        <v>#N/A</v>
      </c>
      <c r="WB713" s="202" t="s">
        <v>63</v>
      </c>
      <c r="WC713" s="10" t="e">
        <f>WA713*1.4</f>
        <v>#N/A</v>
      </c>
      <c r="WE713" s="269"/>
      <c r="WF713" s="202" t="s">
        <v>62</v>
      </c>
      <c r="WG713" s="484" t="s">
        <v>786</v>
      </c>
      <c r="WI713" s="203"/>
      <c r="WJ713" s="203">
        <f>VLOOKUP(WG713,$A$794:$F$2344,6,FALSE)</f>
        <v>0</v>
      </c>
      <c r="WK713" s="202" t="s">
        <v>63</v>
      </c>
      <c r="WL713" s="10">
        <f>WJ713*1.4</f>
        <v>0</v>
      </c>
      <c r="WN713" s="269"/>
      <c r="WO713" s="202" t="s">
        <v>62</v>
      </c>
      <c r="WP713" s="484" t="s">
        <v>786</v>
      </c>
      <c r="WQ713" s="203"/>
      <c r="WR713" s="203"/>
      <c r="WS713" s="203">
        <f>VLOOKUP(WP713,$A$794:$F$2344,6,FALSE)</f>
        <v>0</v>
      </c>
      <c r="WT713" s="202" t="s">
        <v>63</v>
      </c>
      <c r="WU713" s="10">
        <f>WS713*1.4</f>
        <v>0</v>
      </c>
      <c r="WV713" s="10"/>
      <c r="WW713" s="269"/>
      <c r="WX713" s="202" t="s">
        <v>62</v>
      </c>
      <c r="WY713" s="484" t="s">
        <v>786</v>
      </c>
      <c r="XA713" s="203"/>
      <c r="XB713" s="203">
        <f>VLOOKUP(WY713,$A$794:$F$2344,6,FALSE)</f>
        <v>0</v>
      </c>
      <c r="XC713" s="202" t="s">
        <v>63</v>
      </c>
      <c r="XD713" s="10">
        <f>XB713*1.4</f>
        <v>0</v>
      </c>
      <c r="XF713" s="269"/>
      <c r="XG713" s="202" t="s">
        <v>62</v>
      </c>
      <c r="XH713" s="484" t="s">
        <v>786</v>
      </c>
      <c r="XJ713" s="203"/>
      <c r="XK713" s="203">
        <f>VLOOKUP(XH713,$A$794:$F$2344,6,FALSE)</f>
        <v>0</v>
      </c>
      <c r="XL713" s="202" t="s">
        <v>63</v>
      </c>
      <c r="XM713" s="10">
        <f>XK713*1.4</f>
        <v>0</v>
      </c>
      <c r="XO713" s="269"/>
      <c r="XP713" s="202" t="s">
        <v>62</v>
      </c>
      <c r="XQ713" s="484" t="s">
        <v>489</v>
      </c>
      <c r="XS713" s="203"/>
      <c r="XT713" s="203">
        <f>VLOOKUP(XQ713,$A$794:$F$2344,6,FALSE)</f>
        <v>0</v>
      </c>
      <c r="XU713" s="202" t="s">
        <v>63</v>
      </c>
      <c r="XV713" s="10">
        <f>XT713*1.4</f>
        <v>0</v>
      </c>
      <c r="XW713" s="10"/>
      <c r="XX713" s="269"/>
      <c r="XY713" s="202" t="s">
        <v>62</v>
      </c>
      <c r="XZ713" s="484" t="s">
        <v>902</v>
      </c>
      <c r="YB713" s="203"/>
      <c r="YC713" s="203">
        <f>VLOOKUP(XZ713,$A$794:$F$2344,6,FALSE)</f>
        <v>0</v>
      </c>
      <c r="YD713" s="202" t="s">
        <v>63</v>
      </c>
      <c r="YE713" s="10">
        <f>YC713*1.4</f>
        <v>0</v>
      </c>
      <c r="YG713" s="269"/>
      <c r="YH713" s="202" t="s">
        <v>62</v>
      </c>
      <c r="YI713" s="78" t="s">
        <v>183</v>
      </c>
      <c r="YK713" s="203"/>
      <c r="YL713" s="203" t="e">
        <f>VLOOKUP(YI713,$A$794:$F$2344,6,FALSE)</f>
        <v>#N/A</v>
      </c>
      <c r="YM713" s="202" t="s">
        <v>63</v>
      </c>
      <c r="YN713" s="10" t="e">
        <f>YL713*1.4</f>
        <v>#N/A</v>
      </c>
      <c r="YO713" s="10"/>
      <c r="YP713" s="269"/>
      <c r="YQ713" s="202" t="s">
        <v>62</v>
      </c>
      <c r="YR713" s="78" t="s">
        <v>183</v>
      </c>
      <c r="YT713" s="203"/>
      <c r="YU713" s="203" t="e">
        <f>VLOOKUP(YR713,$A$794:$F$2344,6,FALSE)</f>
        <v>#N/A</v>
      </c>
      <c r="YV713" s="202" t="s">
        <v>63</v>
      </c>
      <c r="YW713" s="10" t="e">
        <f>YU713*1.4</f>
        <v>#N/A</v>
      </c>
      <c r="YY713" s="269"/>
      <c r="YZ713" s="202" t="s">
        <v>62</v>
      </c>
      <c r="ZA713" s="78" t="s">
        <v>183</v>
      </c>
      <c r="ZC713" s="203"/>
      <c r="ZD713" s="203" t="e">
        <f>VLOOKUP(ZA713,$A$794:$F$2344,6,FALSE)</f>
        <v>#N/A</v>
      </c>
      <c r="ZE713" s="202" t="s">
        <v>63</v>
      </c>
      <c r="ZF713" s="10" t="e">
        <f>ZD713*1.4</f>
        <v>#N/A</v>
      </c>
      <c r="ZH713" s="269"/>
      <c r="ZI713" s="202" t="s">
        <v>62</v>
      </c>
      <c r="ZJ713" s="78" t="s">
        <v>183</v>
      </c>
      <c r="ZL713" s="203"/>
      <c r="ZM713" s="203" t="e">
        <f>VLOOKUP(ZJ713,$A$794:$F$2344,6,FALSE)</f>
        <v>#N/A</v>
      </c>
      <c r="ZN713" s="202" t="s">
        <v>63</v>
      </c>
      <c r="ZO713" s="10" t="e">
        <f>ZM713*1.4</f>
        <v>#N/A</v>
      </c>
      <c r="ZQ713" s="269"/>
      <c r="ZR713" s="202" t="s">
        <v>62</v>
      </c>
      <c r="ZS713" s="484" t="s">
        <v>902</v>
      </c>
      <c r="ZU713" s="203"/>
      <c r="ZV713" s="203">
        <f>VLOOKUP(ZS713,$A$794:$F$2344,6,FALSE)</f>
        <v>0</v>
      </c>
      <c r="ZW713" s="202" t="s">
        <v>63</v>
      </c>
      <c r="ZX713" s="10">
        <f>ZV713*1.4</f>
        <v>0</v>
      </c>
      <c r="ZY713" s="10"/>
      <c r="ZZ713" s="269"/>
      <c r="AAA713" s="202" t="s">
        <v>62</v>
      </c>
      <c r="AAB713" s="484" t="s">
        <v>786</v>
      </c>
      <c r="AAD713" s="203"/>
      <c r="AAE713" s="203">
        <f>VLOOKUP(AAB713,$A$794:$F$2344,6,FALSE)</f>
        <v>0</v>
      </c>
      <c r="AAF713" s="202" t="s">
        <v>63</v>
      </c>
      <c r="AAG713" s="10">
        <f>AAE713*1.4</f>
        <v>0</v>
      </c>
      <c r="AAH713" s="10"/>
      <c r="AAI713" s="269"/>
      <c r="AAJ713" s="202" t="s">
        <v>62</v>
      </c>
      <c r="AAK713" s="78" t="s">
        <v>183</v>
      </c>
      <c r="AAM713" s="203"/>
      <c r="AAN713" s="203" t="e">
        <f>VLOOKUP(AAK713,$A$794:$F$2344,6,FALSE)</f>
        <v>#N/A</v>
      </c>
      <c r="AAO713" s="202" t="s">
        <v>63</v>
      </c>
      <c r="AAP713" s="10" t="e">
        <f>AAN713*1.4</f>
        <v>#N/A</v>
      </c>
      <c r="AAQ713" s="10"/>
      <c r="AAR713" s="269"/>
      <c r="AAS713" s="202" t="s">
        <v>62</v>
      </c>
      <c r="AAT713" s="498" t="s">
        <v>551</v>
      </c>
      <c r="AAV713" s="203"/>
      <c r="AAW713" s="203">
        <f>VLOOKUP(AAT713,$A$794:$F$2344,6,FALSE)</f>
        <v>0</v>
      </c>
      <c r="AAX713" s="202" t="s">
        <v>63</v>
      </c>
      <c r="AAY713" s="10">
        <f>AAW713*1.4</f>
        <v>0</v>
      </c>
      <c r="AAZ713" s="10"/>
      <c r="ABA713" s="269"/>
      <c r="ABB713" s="202" t="s">
        <v>62</v>
      </c>
      <c r="ABC713" s="484" t="s">
        <v>902</v>
      </c>
      <c r="ABE713" s="203"/>
      <c r="ABF713" s="203">
        <f>VLOOKUP(ABC713,$A$794:$F$2344,6,FALSE)</f>
        <v>0</v>
      </c>
      <c r="ABG713" s="202" t="s">
        <v>63</v>
      </c>
      <c r="ABH713" s="10">
        <f>ABF713*1.4</f>
        <v>0</v>
      </c>
      <c r="ABI713" s="10"/>
      <c r="ABJ713" s="269"/>
      <c r="ABK713" s="202" t="s">
        <v>62</v>
      </c>
      <c r="ABL713" s="484" t="s">
        <v>554</v>
      </c>
      <c r="ABN713" s="203"/>
      <c r="ABO713" s="203">
        <f>VLOOKUP(ABL713,$A$794:$F$2344,6,FALSE)</f>
        <v>0</v>
      </c>
      <c r="ABP713" s="202" t="s">
        <v>63</v>
      </c>
      <c r="ABQ713" s="10">
        <f>ABO713*1.4</f>
        <v>0</v>
      </c>
      <c r="ABR713" s="10"/>
      <c r="ABS713" s="269"/>
      <c r="ABT713" s="202" t="s">
        <v>62</v>
      </c>
      <c r="ABU713" s="484" t="s">
        <v>902</v>
      </c>
      <c r="ABW713" s="203"/>
      <c r="ABX713" s="203">
        <f>VLOOKUP(ABU713,$A$794:$F$2344,6,FALSE)</f>
        <v>0</v>
      </c>
      <c r="ABY713" s="202" t="s">
        <v>63</v>
      </c>
      <c r="ABZ713" s="10">
        <f>ABX713*1.4</f>
        <v>0</v>
      </c>
      <c r="ACA713" s="10"/>
      <c r="ACB713" s="269"/>
      <c r="ACC713" s="202" t="s">
        <v>62</v>
      </c>
      <c r="ACD713" s="484" t="s">
        <v>902</v>
      </c>
      <c r="ACF713" s="203"/>
      <c r="ACG713" s="203">
        <f>VLOOKUP(ACD713,$A$794:$F$2344,6,FALSE)</f>
        <v>0</v>
      </c>
      <c r="ACH713" s="202" t="s">
        <v>63</v>
      </c>
      <c r="ACI713" s="10">
        <f>ACG713*1.4</f>
        <v>0</v>
      </c>
      <c r="ACJ713" s="10"/>
      <c r="ACK713" s="269"/>
      <c r="ACL713" s="202" t="s">
        <v>62</v>
      </c>
      <c r="ACM713" s="484" t="s">
        <v>902</v>
      </c>
      <c r="ACO713" s="203"/>
      <c r="ACP713" s="203">
        <f>VLOOKUP(ACM713,$A$794:$F$2344,6,FALSE)</f>
        <v>0</v>
      </c>
      <c r="ACQ713" s="202" t="s">
        <v>63</v>
      </c>
      <c r="ACR713" s="10">
        <f>ACP713*1.4</f>
        <v>0</v>
      </c>
      <c r="ACS713" s="10"/>
      <c r="ACT713" s="269"/>
      <c r="ACU713" s="202" t="s">
        <v>62</v>
      </c>
      <c r="ACV713" s="484" t="s">
        <v>902</v>
      </c>
      <c r="ACX713" s="203"/>
      <c r="ACY713" s="203">
        <f>VLOOKUP(ACV713,$A$794:$F$2344,6,FALSE)</f>
        <v>0</v>
      </c>
      <c r="ACZ713" s="202" t="s">
        <v>63</v>
      </c>
      <c r="ADA713" s="10">
        <f>ACY713*1.4</f>
        <v>0</v>
      </c>
      <c r="ADB713" s="10"/>
      <c r="ADC713" s="269"/>
      <c r="ADD713" s="202" t="s">
        <v>62</v>
      </c>
      <c r="ADE713" s="484" t="s">
        <v>902</v>
      </c>
      <c r="ADG713" s="203"/>
      <c r="ADH713" s="203">
        <f>VLOOKUP(ADE713,$A$794:$F$2344,6,FALSE)</f>
        <v>0</v>
      </c>
      <c r="ADI713" s="202" t="s">
        <v>63</v>
      </c>
      <c r="ADJ713" s="10">
        <f>ADH713*1.4</f>
        <v>0</v>
      </c>
      <c r="ADL713" s="269"/>
      <c r="ADM713" s="202" t="s">
        <v>62</v>
      </c>
      <c r="ADN713" s="484" t="s">
        <v>902</v>
      </c>
      <c r="ADP713" s="203"/>
      <c r="ADQ713" s="203">
        <f>VLOOKUP(ADN713,$A$794:$F$2344,6,FALSE)</f>
        <v>0</v>
      </c>
      <c r="ADR713" s="202" t="s">
        <v>63</v>
      </c>
      <c r="ADS713" s="10">
        <f>ADQ713*1.4</f>
        <v>0</v>
      </c>
      <c r="ADT713" s="10"/>
      <c r="ADU713" s="269"/>
      <c r="ADV713" s="202" t="s">
        <v>62</v>
      </c>
      <c r="ADW713" s="78" t="s">
        <v>183</v>
      </c>
      <c r="ADY713" s="203"/>
      <c r="ADZ713" s="203" t="e">
        <f>VLOOKUP(ADW713,$A$794:$F$2344,6,FALSE)</f>
        <v>#N/A</v>
      </c>
      <c r="AEA713" s="202" t="s">
        <v>63</v>
      </c>
      <c r="AEB713" s="10" t="e">
        <f>ADZ713*1.4</f>
        <v>#N/A</v>
      </c>
      <c r="AED713" s="269"/>
      <c r="AEE713" s="202" t="s">
        <v>62</v>
      </c>
      <c r="AEF713" s="491" t="s">
        <v>554</v>
      </c>
      <c r="AEH713" s="203"/>
      <c r="AEI713" s="203">
        <f>VLOOKUP(AEF713,$A$794:$F$2344,6,FALSE)</f>
        <v>0</v>
      </c>
      <c r="AEJ713" s="202" t="s">
        <v>63</v>
      </c>
      <c r="AEK713" s="10">
        <f>AEI713*1.4</f>
        <v>0</v>
      </c>
      <c r="AEM713" s="269"/>
      <c r="AEN713" s="202" t="s">
        <v>62</v>
      </c>
      <c r="AEO713" s="484" t="s">
        <v>424</v>
      </c>
      <c r="AEQ713" s="203"/>
      <c r="AER713" s="203">
        <f>VLOOKUP(AEO713,$A$794:$F$2344,6,FALSE)</f>
        <v>0</v>
      </c>
      <c r="AES713" s="202" t="s">
        <v>63</v>
      </c>
      <c r="AET713" s="10">
        <f>AER713*1.4</f>
        <v>0</v>
      </c>
      <c r="AEV713" s="269"/>
      <c r="AEW713" s="202" t="s">
        <v>62</v>
      </c>
      <c r="AEX713" s="484" t="s">
        <v>786</v>
      </c>
      <c r="AEZ713" s="203"/>
      <c r="AFA713" s="203">
        <f>VLOOKUP(AEX713,$A$794:$F$2344,6,FALSE)</f>
        <v>0</v>
      </c>
      <c r="AFB713" s="202" t="s">
        <v>63</v>
      </c>
      <c r="AFC713" s="10">
        <f>AFA713*1.4</f>
        <v>0</v>
      </c>
      <c r="AFD713" s="10"/>
      <c r="AFE713" s="269"/>
      <c r="AFF713" s="202" t="s">
        <v>62</v>
      </c>
      <c r="AFG713" s="78" t="s">
        <v>183</v>
      </c>
      <c r="AFI713" s="203"/>
      <c r="AFJ713" s="203" t="e">
        <f>VLOOKUP(AFG713,$A$794:$F$2344,6,FALSE)</f>
        <v>#N/A</v>
      </c>
      <c r="AFK713" s="202" t="s">
        <v>63</v>
      </c>
      <c r="AFL713" s="10" t="e">
        <f>AFJ713*1.4</f>
        <v>#N/A</v>
      </c>
      <c r="AFM713" s="10"/>
      <c r="AFN713" s="269"/>
      <c r="AFO713" s="202" t="s">
        <v>62</v>
      </c>
      <c r="AFP713" s="484" t="s">
        <v>476</v>
      </c>
      <c r="AFR713" s="203"/>
      <c r="AFS713" s="203">
        <f>VLOOKUP(AFP713,$A$794:$F$2344,6,FALSE)</f>
        <v>0</v>
      </c>
      <c r="AFT713" s="202" t="s">
        <v>63</v>
      </c>
      <c r="AFU713" s="10">
        <f>AFS713*1.4</f>
        <v>0</v>
      </c>
      <c r="AFV713" s="10"/>
      <c r="AFW713" s="269"/>
      <c r="AFX713" s="202" t="s">
        <v>62</v>
      </c>
      <c r="AFY713" s="484" t="s">
        <v>489</v>
      </c>
      <c r="AGA713" s="203"/>
      <c r="AGB713" s="203">
        <f>VLOOKUP(AFY713,$A$794:$F$2344,6,FALSE)</f>
        <v>0</v>
      </c>
      <c r="AGC713" s="202" t="s">
        <v>63</v>
      </c>
      <c r="AGD713" s="10">
        <f>AGB713*1.4</f>
        <v>0</v>
      </c>
      <c r="AGE713" s="10"/>
      <c r="AGF713" s="269"/>
      <c r="AGG713" s="202" t="s">
        <v>62</v>
      </c>
      <c r="AGH713" s="484" t="s">
        <v>424</v>
      </c>
      <c r="AGJ713" s="203"/>
      <c r="AGK713" s="203">
        <f>VLOOKUP(AGH713,$A$794:$F$2344,6,FALSE)</f>
        <v>0</v>
      </c>
      <c r="AGL713" s="202" t="s">
        <v>63</v>
      </c>
      <c r="AGM713" s="10">
        <f>AGK713*1.4</f>
        <v>0</v>
      </c>
      <c r="AGN713" s="10"/>
      <c r="AGO713" s="269"/>
      <c r="AGP713" s="202" t="s">
        <v>62</v>
      </c>
      <c r="AGQ713" s="484" t="s">
        <v>902</v>
      </c>
      <c r="AGS713" s="203"/>
      <c r="AGT713" s="203">
        <f>VLOOKUP(AGQ713,$A$794:$F$2344,6,FALSE)</f>
        <v>0</v>
      </c>
      <c r="AGU713" s="202" t="s">
        <v>63</v>
      </c>
      <c r="AGV713" s="10">
        <f>AGT713*1.4</f>
        <v>0</v>
      </c>
      <c r="AGW713" s="10"/>
      <c r="AGX713" s="269"/>
      <c r="AGY713" s="202" t="s">
        <v>62</v>
      </c>
      <c r="AGZ713" s="78" t="s">
        <v>183</v>
      </c>
      <c r="AHB713" s="203"/>
      <c r="AHC713" s="203" t="e">
        <f>VLOOKUP(AGZ713,$A$794:$F$2344,6,FALSE)</f>
        <v>#N/A</v>
      </c>
      <c r="AHD713" s="202" t="s">
        <v>63</v>
      </c>
      <c r="AHE713" s="10" t="e">
        <f>AHC713*1.4</f>
        <v>#N/A</v>
      </c>
      <c r="AHF713" s="10"/>
      <c r="AHG713" s="269"/>
      <c r="AHH713" s="202" t="s">
        <v>62</v>
      </c>
      <c r="AHI713" s="502" t="s">
        <v>554</v>
      </c>
      <c r="AHK713" s="203"/>
      <c r="AHL713" s="203">
        <f>VLOOKUP(AHI713,$A$794:$F$2344,6,FALSE)</f>
        <v>0</v>
      </c>
      <c r="AHM713" s="202" t="s">
        <v>63</v>
      </c>
      <c r="AHN713" s="10">
        <f>AHL713*1.4</f>
        <v>0</v>
      </c>
      <c r="AHO713" s="10"/>
      <c r="AHP713" s="269"/>
      <c r="AHQ713" s="202" t="s">
        <v>62</v>
      </c>
      <c r="AHR713" s="484" t="s">
        <v>902</v>
      </c>
      <c r="AHT713" s="203"/>
      <c r="AHU713" s="203">
        <f>VLOOKUP(AHR713,$A$794:$F$2344,6,FALSE)</f>
        <v>0</v>
      </c>
      <c r="AHV713" s="202" t="s">
        <v>63</v>
      </c>
      <c r="AHW713" s="10">
        <f>AHU713*1.4</f>
        <v>0</v>
      </c>
      <c r="AHX713" s="10"/>
      <c r="AHY713" s="269"/>
      <c r="AHZ713" s="202" t="s">
        <v>62</v>
      </c>
      <c r="AIA713" s="78" t="s">
        <v>183</v>
      </c>
      <c r="AIC713" s="203"/>
      <c r="AID713" s="203" t="e">
        <f>VLOOKUP(AIA713,$A$794:$F$2344,6,FALSE)</f>
        <v>#N/A</v>
      </c>
      <c r="AIE713" s="202" t="s">
        <v>63</v>
      </c>
      <c r="AIF713" s="10" t="e">
        <f>AID713*1.4</f>
        <v>#N/A</v>
      </c>
      <c r="AIG713" s="10"/>
      <c r="AIH713" s="269"/>
      <c r="AII713" s="202" t="s">
        <v>62</v>
      </c>
      <c r="AIJ713" s="484" t="s">
        <v>786</v>
      </c>
      <c r="AIL713" s="203"/>
      <c r="AIM713" s="203">
        <f>VLOOKUP(AIJ713,$A$794:$F$2344,6,FALSE)</f>
        <v>0</v>
      </c>
      <c r="AIN713" s="202" t="s">
        <v>63</v>
      </c>
      <c r="AIO713" s="10">
        <f>AIM713*1.4</f>
        <v>0</v>
      </c>
      <c r="AIP713" s="10"/>
      <c r="AIQ713" s="269"/>
      <c r="AIR713" s="202" t="s">
        <v>62</v>
      </c>
      <c r="AIS713" s="484" t="s">
        <v>1928</v>
      </c>
      <c r="AIU713" s="203"/>
      <c r="AIV713" s="203">
        <f>VLOOKUP(AIS713,$A$794:$F$2344,6,FALSE)</f>
        <v>0</v>
      </c>
      <c r="AIW713" s="202" t="s">
        <v>63</v>
      </c>
      <c r="AIX713" s="10">
        <f>AIV713*1.4</f>
        <v>0</v>
      </c>
      <c r="AIY713" s="10"/>
      <c r="AIZ713" s="269"/>
      <c r="AJA713" s="202" t="s">
        <v>62</v>
      </c>
      <c r="AJB713" s="78" t="s">
        <v>183</v>
      </c>
      <c r="AJD713" s="203"/>
      <c r="AJE713" s="203" t="e">
        <f>VLOOKUP(AJB713,$A$794:$F$2344,6,FALSE)</f>
        <v>#N/A</v>
      </c>
      <c r="AJF713" s="202" t="s">
        <v>63</v>
      </c>
      <c r="AJG713" s="10" t="e">
        <f>AJE713*1.4</f>
        <v>#N/A</v>
      </c>
      <c r="AJH713" s="10"/>
      <c r="AJI713" s="269"/>
      <c r="AJJ713" s="202" t="s">
        <v>62</v>
      </c>
      <c r="AJK713" s="78" t="s">
        <v>183</v>
      </c>
      <c r="AJM713" s="203"/>
      <c r="AJN713" s="203" t="e">
        <f>VLOOKUP(AJK713,$A$794:$F$2344,6,FALSE)</f>
        <v>#N/A</v>
      </c>
      <c r="AJO713" s="202" t="s">
        <v>63</v>
      </c>
      <c r="AJP713" s="10" t="e">
        <f>AJN713*1.4</f>
        <v>#N/A</v>
      </c>
      <c r="AJQ713" s="10"/>
      <c r="AJR713" s="269"/>
      <c r="AJS713" s="202" t="s">
        <v>62</v>
      </c>
      <c r="AJT713" s="78" t="s">
        <v>183</v>
      </c>
      <c r="AJV713" s="203"/>
      <c r="AJW713" s="203" t="e">
        <f>VLOOKUP(AJT713,$A$794:$F$2344,6,FALSE)</f>
        <v>#N/A</v>
      </c>
      <c r="AJX713" s="202" t="s">
        <v>63</v>
      </c>
      <c r="AJY713" s="10" t="e">
        <f>AJW713*1.4</f>
        <v>#N/A</v>
      </c>
      <c r="AJZ713" s="10"/>
      <c r="AKA713" s="269"/>
      <c r="AKB713" s="202" t="s">
        <v>62</v>
      </c>
      <c r="AKC713" s="484" t="s">
        <v>902</v>
      </c>
      <c r="AKE713" s="203"/>
      <c r="AKF713" s="203">
        <f>VLOOKUP(AKC713,$A$794:$F$2344,6,FALSE)</f>
        <v>0</v>
      </c>
      <c r="AKG713" s="202" t="s">
        <v>63</v>
      </c>
      <c r="AKH713" s="10">
        <f>AKF713*1.4</f>
        <v>0</v>
      </c>
      <c r="AKI713" s="10"/>
      <c r="AKJ713" s="269"/>
      <c r="AKK713" s="202" t="s">
        <v>62</v>
      </c>
      <c r="AKL713" s="78" t="s">
        <v>183</v>
      </c>
      <c r="AKN713" s="203"/>
      <c r="AKO713" s="203" t="e">
        <f>VLOOKUP(AKL713,$A$794:$F$2344,6,FALSE)</f>
        <v>#N/A</v>
      </c>
      <c r="AKP713" s="202" t="s">
        <v>63</v>
      </c>
      <c r="AKQ713" s="10" t="e">
        <f>AKO713*1.4</f>
        <v>#N/A</v>
      </c>
      <c r="AKR713" s="10"/>
      <c r="AKS713" s="269"/>
      <c r="AKT713" s="202" t="s">
        <v>62</v>
      </c>
      <c r="AKU713" s="78" t="s">
        <v>183</v>
      </c>
      <c r="AKW713" s="203"/>
      <c r="AKX713" s="203" t="e">
        <f>VLOOKUP(AKU713,$A$794:$F$2344,6,FALSE)</f>
        <v>#N/A</v>
      </c>
      <c r="AKY713" s="202" t="s">
        <v>63</v>
      </c>
      <c r="AKZ713" s="10" t="e">
        <f>AKX713*1.4</f>
        <v>#N/A</v>
      </c>
      <c r="ALA713" s="10"/>
      <c r="ALB713" s="269"/>
      <c r="ALC713" s="202" t="s">
        <v>62</v>
      </c>
      <c r="ALD713" s="78" t="s">
        <v>183</v>
      </c>
      <c r="ALF713" s="203"/>
      <c r="ALG713" s="203" t="e">
        <f>VLOOKUP(ALD713,$A$794:$F$2344,6,FALSE)</f>
        <v>#N/A</v>
      </c>
      <c r="ALH713" s="202" t="s">
        <v>63</v>
      </c>
      <c r="ALI713" s="10" t="e">
        <f>ALG713*1.4</f>
        <v>#N/A</v>
      </c>
      <c r="ALJ713" s="10"/>
      <c r="ALK713" s="269"/>
      <c r="ALL713" s="202" t="s">
        <v>62</v>
      </c>
      <c r="ALM713" s="78" t="s">
        <v>183</v>
      </c>
      <c r="ALO713" s="203"/>
      <c r="ALP713" s="203" t="e">
        <f>VLOOKUP(ALM713,$A$794:$F$2344,6,FALSE)</f>
        <v>#N/A</v>
      </c>
      <c r="ALQ713" s="202" t="s">
        <v>63</v>
      </c>
      <c r="ALR713" s="10" t="e">
        <f>ALP713*1.4</f>
        <v>#N/A</v>
      </c>
      <c r="ALS713" s="10"/>
      <c r="ALT713" s="269"/>
      <c r="ALU713" s="202" t="s">
        <v>62</v>
      </c>
      <c r="ALV713" s="78" t="s">
        <v>183</v>
      </c>
      <c r="ALX713" s="203"/>
      <c r="ALY713" s="203" t="e">
        <f>VLOOKUP(ALV713,$A$794:$F$2344,6,FALSE)</f>
        <v>#N/A</v>
      </c>
      <c r="ALZ713" s="202" t="s">
        <v>63</v>
      </c>
      <c r="AMA713" s="10" t="e">
        <f>ALY713*1.4</f>
        <v>#N/A</v>
      </c>
      <c r="AMB713" s="10"/>
      <c r="AMC713" s="269"/>
      <c r="AMD713" s="202" t="s">
        <v>62</v>
      </c>
      <c r="AME713" s="78" t="s">
        <v>183</v>
      </c>
      <c r="AMG713" s="203"/>
      <c r="AMH713" s="203" t="e">
        <f>VLOOKUP(AME713,$A$794:$F$2344,6,FALSE)</f>
        <v>#N/A</v>
      </c>
      <c r="AMI713" s="202" t="s">
        <v>63</v>
      </c>
      <c r="AMJ713" s="10" t="e">
        <f>AMH713*1.4</f>
        <v>#N/A</v>
      </c>
      <c r="AMK713" s="10"/>
      <c r="AML713" s="269"/>
      <c r="AMM713" s="202" t="s">
        <v>62</v>
      </c>
      <c r="AMN713" s="78" t="s">
        <v>183</v>
      </c>
      <c r="AMP713" s="203"/>
      <c r="AMQ713" s="203" t="e">
        <f>VLOOKUP(AMN713,$A$794:$F$2344,6,FALSE)</f>
        <v>#N/A</v>
      </c>
      <c r="AMR713" s="202" t="s">
        <v>63</v>
      </c>
      <c r="AMS713" s="10" t="e">
        <f>AMQ713*1.4</f>
        <v>#N/A</v>
      </c>
      <c r="AMT713" s="10"/>
      <c r="AMU713" s="269"/>
      <c r="AMV713" s="202" t="s">
        <v>62</v>
      </c>
      <c r="AMW713" s="78" t="s">
        <v>183</v>
      </c>
      <c r="AMY713" s="203"/>
      <c r="AMZ713" s="203" t="e">
        <f>VLOOKUP(AMW713,$A$794:$F$2344,6,FALSE)</f>
        <v>#N/A</v>
      </c>
      <c r="ANA713" s="202" t="s">
        <v>63</v>
      </c>
      <c r="ANB713" s="10" t="e">
        <f>AMZ713*1.4</f>
        <v>#N/A</v>
      </c>
      <c r="ANC713" s="10"/>
      <c r="AND713" s="269"/>
      <c r="ANE713" s="202" t="s">
        <v>62</v>
      </c>
      <c r="ANF713" s="78" t="s">
        <v>183</v>
      </c>
      <c r="ANH713" s="203"/>
      <c r="ANI713" s="203" t="e">
        <f>VLOOKUP(ANF713,$A$794:$F$2344,6,FALSE)</f>
        <v>#N/A</v>
      </c>
      <c r="ANJ713" s="202" t="s">
        <v>63</v>
      </c>
      <c r="ANK713" s="10" t="e">
        <f>ANI713*1.4</f>
        <v>#N/A</v>
      </c>
      <c r="ANL713" s="10"/>
      <c r="ANM713" s="269"/>
      <c r="ANN713" s="202" t="s">
        <v>62</v>
      </c>
      <c r="ANO713" s="78" t="s">
        <v>183</v>
      </c>
      <c r="ANQ713" s="203"/>
      <c r="ANR713" s="203" t="e">
        <f>VLOOKUP(ANO713,$A$794:$F$2344,6,FALSE)</f>
        <v>#N/A</v>
      </c>
      <c r="ANS713" s="202" t="s">
        <v>63</v>
      </c>
      <c r="ANT713" s="10" t="e">
        <f>ANR713*1.4</f>
        <v>#N/A</v>
      </c>
      <c r="ANU713" s="10"/>
      <c r="ANV713" s="269"/>
      <c r="ANW713" s="202" t="s">
        <v>62</v>
      </c>
      <c r="ANX713" s="78" t="s">
        <v>183</v>
      </c>
      <c r="ANZ713" s="203"/>
      <c r="AOA713" s="203" t="e">
        <f>VLOOKUP(ANX713,$A$794:$F$2344,6,FALSE)</f>
        <v>#N/A</v>
      </c>
      <c r="AOB713" s="202" t="s">
        <v>63</v>
      </c>
      <c r="AOC713" s="10" t="e">
        <f>AOA713*1.4</f>
        <v>#N/A</v>
      </c>
      <c r="AOD713" s="10"/>
      <c r="AOE713" s="269"/>
      <c r="AOF713" s="202" t="s">
        <v>62</v>
      </c>
      <c r="AOG713" s="78" t="s">
        <v>183</v>
      </c>
      <c r="AOI713" s="203"/>
      <c r="AOJ713" s="203" t="e">
        <f>VLOOKUP(AOG713,$A$794:$F$2344,6,FALSE)</f>
        <v>#N/A</v>
      </c>
      <c r="AOK713" s="202" t="s">
        <v>63</v>
      </c>
      <c r="AOL713" s="10" t="e">
        <f>AOJ713*1.4</f>
        <v>#N/A</v>
      </c>
      <c r="AOM713" s="10"/>
      <c r="AON713" s="269"/>
      <c r="AOO713" s="202" t="s">
        <v>62</v>
      </c>
      <c r="AOP713" s="78" t="s">
        <v>183</v>
      </c>
      <c r="AOR713" s="203"/>
      <c r="AOS713" s="203" t="e">
        <f>VLOOKUP(AOP713,$A$794:$F$2344,6,FALSE)</f>
        <v>#N/A</v>
      </c>
      <c r="AOT713" s="202" t="s">
        <v>63</v>
      </c>
      <c r="AOU713" s="10" t="e">
        <f>AOS713*1.4</f>
        <v>#N/A</v>
      </c>
      <c r="AOV713" s="10"/>
      <c r="AOW713" s="269"/>
      <c r="AOX713" s="202" t="s">
        <v>62</v>
      </c>
      <c r="AOY713" s="78" t="s">
        <v>183</v>
      </c>
      <c r="APA713" s="203"/>
      <c r="APB713" s="203" t="e">
        <f>VLOOKUP(AOY713,$A$794:$F$2344,6,FALSE)</f>
        <v>#N/A</v>
      </c>
      <c r="APC713" s="202" t="s">
        <v>63</v>
      </c>
      <c r="APD713" s="10" t="e">
        <f>APB713*1.4</f>
        <v>#N/A</v>
      </c>
      <c r="APE713" s="10"/>
      <c r="APF713" s="269"/>
      <c r="APG713" s="202" t="s">
        <v>62</v>
      </c>
      <c r="APH713" s="78" t="s">
        <v>183</v>
      </c>
      <c r="APJ713" s="203"/>
      <c r="APK713" s="203" t="e">
        <f>VLOOKUP(APH713,$A$794:$F$2344,6,FALSE)</f>
        <v>#N/A</v>
      </c>
      <c r="APL713" s="202" t="s">
        <v>63</v>
      </c>
      <c r="APM713" s="10" t="e">
        <f>APK713*1.4</f>
        <v>#N/A</v>
      </c>
      <c r="APN713" s="10"/>
      <c r="APO713" s="269"/>
      <c r="APP713" s="202" t="s">
        <v>62</v>
      </c>
      <c r="APQ713" s="498" t="s">
        <v>424</v>
      </c>
      <c r="APS713" s="203"/>
      <c r="APT713" s="203">
        <f>VLOOKUP(APQ713,$A$794:$F$2344,6,FALSE)</f>
        <v>0</v>
      </c>
      <c r="APU713" s="202" t="s">
        <v>63</v>
      </c>
      <c r="APV713" s="10">
        <f>APT713*1.4</f>
        <v>0</v>
      </c>
      <c r="APW713" s="10"/>
      <c r="APX713" s="269"/>
      <c r="APY713" s="202" t="s">
        <v>62</v>
      </c>
      <c r="APZ713" s="498" t="s">
        <v>476</v>
      </c>
      <c r="AQB713" s="203"/>
      <c r="AQC713" s="203">
        <f>VLOOKUP(APZ713,$A$794:$F$2344,6,FALSE)</f>
        <v>0</v>
      </c>
      <c r="AQD713" s="202" t="s">
        <v>63</v>
      </c>
      <c r="AQE713" s="10">
        <f>AQC713*1.4</f>
        <v>0</v>
      </c>
      <c r="AQF713" s="10"/>
      <c r="AQG713" s="269"/>
      <c r="AQH713" s="202" t="s">
        <v>62</v>
      </c>
      <c r="AQI713" s="484" t="s">
        <v>902</v>
      </c>
      <c r="AQK713" s="203"/>
      <c r="AQL713" s="203">
        <f>VLOOKUP(AQI713,$A$794:$F$2344,6,FALSE)</f>
        <v>0</v>
      </c>
      <c r="AQM713" s="202" t="s">
        <v>63</v>
      </c>
      <c r="AQN713" s="10">
        <f>AQL713*1.4</f>
        <v>0</v>
      </c>
      <c r="AQO713" s="10"/>
      <c r="AQP713" s="269"/>
      <c r="AQQ713" s="202" t="s">
        <v>62</v>
      </c>
      <c r="AQR713" s="484" t="s">
        <v>786</v>
      </c>
      <c r="AQT713" s="203"/>
      <c r="AQU713" s="203">
        <f>VLOOKUP(AQR713,$A$794:$F$2344,6,FALSE)</f>
        <v>0</v>
      </c>
      <c r="AQV713" s="202" t="s">
        <v>63</v>
      </c>
      <c r="AQW713" s="10">
        <f>AQU713*1.4</f>
        <v>0</v>
      </c>
      <c r="AQX713" s="10"/>
      <c r="AQY713" s="269"/>
      <c r="AQZ713" s="202" t="s">
        <v>62</v>
      </c>
      <c r="ARA713" s="484" t="s">
        <v>554</v>
      </c>
      <c r="ARC713" s="203"/>
      <c r="ARD713" s="203">
        <f>VLOOKUP(ARA713,$A$794:$F$2344,6,FALSE)</f>
        <v>0</v>
      </c>
      <c r="ARE713" s="202" t="s">
        <v>63</v>
      </c>
      <c r="ARF713" s="10">
        <f>ARD713*1.4</f>
        <v>0</v>
      </c>
      <c r="ARG713" s="10"/>
      <c r="ARH713" s="269"/>
      <c r="ARI713" s="202" t="s">
        <v>62</v>
      </c>
      <c r="ARJ713" s="484" t="s">
        <v>786</v>
      </c>
      <c r="ARL713" s="203"/>
      <c r="ARM713" s="203">
        <f>VLOOKUP(ARJ713,$A$794:$F$2344,6,FALSE)</f>
        <v>0</v>
      </c>
      <c r="ARN713" s="202" t="s">
        <v>63</v>
      </c>
      <c r="ARO713" s="10">
        <f>ARM713*1.4</f>
        <v>0</v>
      </c>
      <c r="ARP713" s="10"/>
      <c r="ARQ713" s="269"/>
      <c r="ARR713" s="202" t="s">
        <v>62</v>
      </c>
      <c r="ARS713" s="498" t="s">
        <v>554</v>
      </c>
      <c r="ARU713" s="203"/>
      <c r="ARV713" s="203">
        <f>VLOOKUP(ARS713,$A$794:$F$2344,6,FALSE)</f>
        <v>0</v>
      </c>
      <c r="ARW713" s="202" t="s">
        <v>63</v>
      </c>
      <c r="ARX713" s="10">
        <f>ARV713*1.4</f>
        <v>0</v>
      </c>
      <c r="ARY713" s="10"/>
      <c r="ARZ713" s="269"/>
      <c r="ASA713" s="202" t="s">
        <v>62</v>
      </c>
      <c r="ASB713" s="484" t="s">
        <v>902</v>
      </c>
      <c r="ASD713" s="203"/>
      <c r="ASE713" s="203">
        <f>VLOOKUP(ASB713,$A$794:$F$2344,6,FALSE)</f>
        <v>0</v>
      </c>
      <c r="ASF713" s="202" t="s">
        <v>63</v>
      </c>
      <c r="ASG713" s="10">
        <f>ASE713*1.4</f>
        <v>0</v>
      </c>
      <c r="ASH713" s="10"/>
      <c r="ASI713" s="269"/>
      <c r="ASJ713" s="202" t="s">
        <v>62</v>
      </c>
      <c r="ASK713" s="484" t="s">
        <v>786</v>
      </c>
      <c r="ASM713" s="203"/>
      <c r="ASN713" s="203">
        <f>VLOOKUP(ASK713,$A$794:$F$2344,6,FALSE)</f>
        <v>0</v>
      </c>
      <c r="ASO713" s="202" t="s">
        <v>63</v>
      </c>
      <c r="ASP713" s="10">
        <f>ASN713*1.4</f>
        <v>0</v>
      </c>
      <c r="ASQ713" s="10"/>
      <c r="ASR713" s="269"/>
      <c r="ASS713" s="202" t="s">
        <v>62</v>
      </c>
      <c r="AST713" s="484" t="s">
        <v>476</v>
      </c>
      <c r="ASV713" s="203"/>
      <c r="ASW713" s="203">
        <f>VLOOKUP(AST713,$A$794:$F$2344,6,FALSE)</f>
        <v>0</v>
      </c>
      <c r="ASX713" s="202" t="s">
        <v>63</v>
      </c>
      <c r="ASY713" s="10">
        <f>ASW713*1.4</f>
        <v>0</v>
      </c>
      <c r="ASZ713" s="10"/>
      <c r="ATA713" s="269"/>
      <c r="ATB713" s="202" t="s">
        <v>62</v>
      </c>
      <c r="ATC713" s="484" t="s">
        <v>554</v>
      </c>
      <c r="ATE713" s="203"/>
      <c r="ATF713" s="203">
        <f>VLOOKUP(ATC713,$A$794:$F$2344,6,FALSE)</f>
        <v>0</v>
      </c>
      <c r="ATG713" s="202" t="s">
        <v>63</v>
      </c>
      <c r="ATH713" s="10">
        <f>ATF713*1.4</f>
        <v>0</v>
      </c>
      <c r="ATI713" s="10"/>
      <c r="ATJ713" s="269"/>
      <c r="ATK713" s="202" t="s">
        <v>62</v>
      </c>
      <c r="ATL713" s="484" t="s">
        <v>551</v>
      </c>
      <c r="ATN713" s="203"/>
      <c r="ATO713" s="203">
        <f>VLOOKUP(ATL713,$A$794:$F$2344,6,FALSE)</f>
        <v>0</v>
      </c>
      <c r="ATP713" s="202" t="s">
        <v>63</v>
      </c>
      <c r="ATQ713" s="10">
        <f>ATO713*1.4</f>
        <v>0</v>
      </c>
      <c r="ATR713" s="10"/>
      <c r="ATS713" s="269"/>
      <c r="ATT713" s="202" t="s">
        <v>62</v>
      </c>
      <c r="ATU713" s="484" t="s">
        <v>476</v>
      </c>
      <c r="ATW713" s="203"/>
      <c r="ATX713" s="203">
        <f>VLOOKUP(ATU713,$A$794:$F$2344,6,FALSE)</f>
        <v>0</v>
      </c>
      <c r="ATY713" s="202" t="s">
        <v>63</v>
      </c>
      <c r="ATZ713" s="10">
        <f>ATX713*1.4</f>
        <v>0</v>
      </c>
      <c r="AUA713" s="10"/>
      <c r="AUB713" s="269"/>
      <c r="AUC713" s="202" t="s">
        <v>62</v>
      </c>
      <c r="AUD713" s="484" t="s">
        <v>786</v>
      </c>
      <c r="AUF713" s="203"/>
      <c r="AUG713" s="203">
        <f>VLOOKUP(AUD713,$A$794:$F$2344,6,FALSE)</f>
        <v>0</v>
      </c>
      <c r="AUH713" s="202" t="s">
        <v>63</v>
      </c>
      <c r="AUI713" s="10">
        <f>AUG713*1.4</f>
        <v>0</v>
      </c>
      <c r="AUJ713" s="10"/>
      <c r="AUK713" s="269"/>
      <c r="AUL713" s="202" t="s">
        <v>62</v>
      </c>
      <c r="AUM713" s="484" t="s">
        <v>551</v>
      </c>
      <c r="AUO713" s="203"/>
      <c r="AUP713" s="203">
        <f>VLOOKUP(AUM713,$A$794:$F$2344,6,FALSE)</f>
        <v>0</v>
      </c>
      <c r="AUQ713" s="202" t="s">
        <v>63</v>
      </c>
      <c r="AUR713" s="10">
        <f>AUP713*1.4</f>
        <v>0</v>
      </c>
      <c r="AUS713" s="10"/>
      <c r="AUT713" s="269"/>
      <c r="AUU713" s="202" t="s">
        <v>62</v>
      </c>
      <c r="AUV713" s="509" t="s">
        <v>476</v>
      </c>
      <c r="AUX713" s="203"/>
      <c r="AUY713" s="203">
        <f>VLOOKUP(AUV713,$A$794:$F$2344,6,FALSE)</f>
        <v>0</v>
      </c>
      <c r="AUZ713" s="202" t="s">
        <v>63</v>
      </c>
      <c r="AVA713" s="10">
        <f>AUY713*1.4</f>
        <v>0</v>
      </c>
      <c r="AVB713" s="10"/>
      <c r="AVC713" s="269"/>
      <c r="AVD713" s="202" t="s">
        <v>62</v>
      </c>
      <c r="AVE713" s="484" t="s">
        <v>786</v>
      </c>
      <c r="AVG713" s="203"/>
      <c r="AVH713" s="203">
        <f>VLOOKUP(AVE713,$A$794:$F$2344,6,FALSE)</f>
        <v>0</v>
      </c>
      <c r="AVI713" s="202" t="s">
        <v>63</v>
      </c>
      <c r="AVJ713" s="10">
        <f>AVH713*1.4</f>
        <v>0</v>
      </c>
      <c r="AVK713" s="10"/>
      <c r="AVL713" s="269"/>
      <c r="AVM713" s="202" t="s">
        <v>62</v>
      </c>
      <c r="AVN713" s="484" t="s">
        <v>786</v>
      </c>
      <c r="AVP713" s="203"/>
      <c r="AVQ713" s="203">
        <f>VLOOKUP(AVN713,$A$794:$F$2344,6,FALSE)</f>
        <v>0</v>
      </c>
      <c r="AVR713" s="202" t="s">
        <v>63</v>
      </c>
      <c r="AVS713" s="10">
        <f>AVQ713*1.4</f>
        <v>0</v>
      </c>
      <c r="AVT713" s="10"/>
      <c r="AVU713" s="269"/>
      <c r="AVV713" s="202" t="s">
        <v>62</v>
      </c>
      <c r="AVW713" s="487" t="s">
        <v>424</v>
      </c>
      <c r="AVY713" s="203"/>
      <c r="AVZ713" s="203">
        <f>VLOOKUP(AVW713,$A$794:$F$2344,6,FALSE)</f>
        <v>0</v>
      </c>
      <c r="AWA713" s="202" t="s">
        <v>63</v>
      </c>
      <c r="AWB713" s="10">
        <f>AVZ713*1.4</f>
        <v>0</v>
      </c>
      <c r="AWC713" s="10"/>
      <c r="AWD713" s="269"/>
      <c r="AWE713" s="202" t="s">
        <v>62</v>
      </c>
      <c r="AWF713" s="484" t="s">
        <v>902</v>
      </c>
      <c r="AWH713" s="203"/>
      <c r="AWI713" s="203">
        <f>VLOOKUP(AWF713,$A$794:$F$2344,6,FALSE)</f>
        <v>0</v>
      </c>
      <c r="AWJ713" s="202" t="s">
        <v>63</v>
      </c>
      <c r="AWK713" s="10">
        <f>AWI713*1.4</f>
        <v>0</v>
      </c>
      <c r="AWL713" s="10"/>
      <c r="AWM713" s="269"/>
      <c r="AWN713" s="202" t="s">
        <v>62</v>
      </c>
      <c r="AWO713" s="484" t="s">
        <v>902</v>
      </c>
      <c r="AWQ713" s="203"/>
      <c r="AWR713" s="203">
        <f>VLOOKUP(AWO713,$A$794:$F$2344,6,FALSE)</f>
        <v>0</v>
      </c>
      <c r="AWS713" s="202" t="s">
        <v>63</v>
      </c>
      <c r="AWT713" s="10">
        <f>AWR713*1.4</f>
        <v>0</v>
      </c>
      <c r="AWU713" s="10"/>
      <c r="AWV713" s="269"/>
      <c r="AWW713" s="202" t="s">
        <v>62</v>
      </c>
      <c r="AWX713" s="484" t="s">
        <v>902</v>
      </c>
      <c r="AWZ713" s="203"/>
      <c r="AXA713" s="203">
        <f>VLOOKUP(AWX713,$A$794:$F$2344,6,FALSE)</f>
        <v>0</v>
      </c>
      <c r="AXB713" s="202" t="s">
        <v>63</v>
      </c>
      <c r="AXC713" s="10">
        <f>AXA713*1.4</f>
        <v>0</v>
      </c>
      <c r="AXD713" s="10"/>
      <c r="AXE713" s="269"/>
      <c r="AXF713" s="202" t="s">
        <v>62</v>
      </c>
      <c r="AXG713" s="484" t="s">
        <v>786</v>
      </c>
      <c r="AXI713" s="203"/>
      <c r="AXJ713" s="203">
        <f>VLOOKUP(AXG713,$A$794:$F$2344,6,FALSE)</f>
        <v>0</v>
      </c>
      <c r="AXK713" s="202" t="s">
        <v>63</v>
      </c>
      <c r="AXL713" s="10">
        <f>AXJ713*1.4</f>
        <v>0</v>
      </c>
      <c r="AXM713" s="10"/>
      <c r="AXN713" s="269"/>
      <c r="AXO713" s="202" t="s">
        <v>62</v>
      </c>
      <c r="AXP713" s="484" t="s">
        <v>902</v>
      </c>
      <c r="AXR713" s="203"/>
      <c r="AXS713" s="203">
        <f>VLOOKUP(AXP713,$A$794:$F$2344,6,FALSE)</f>
        <v>0</v>
      </c>
      <c r="AXT713" s="202" t="s">
        <v>63</v>
      </c>
      <c r="AXU713" s="10">
        <f>AXS713*1.4</f>
        <v>0</v>
      </c>
      <c r="AXV713" s="10"/>
      <c r="AXW713" s="269"/>
      <c r="AXX713" s="202" t="s">
        <v>62</v>
      </c>
      <c r="AXY713" s="498" t="s">
        <v>902</v>
      </c>
      <c r="AYA713" s="203"/>
      <c r="AYB713" s="203">
        <f>VLOOKUP(AXY713,$A$794:$F$2344,6,FALSE)</f>
        <v>0</v>
      </c>
      <c r="AYC713" s="202" t="s">
        <v>63</v>
      </c>
      <c r="AYD713" s="10">
        <f>AYB713*1.4</f>
        <v>0</v>
      </c>
      <c r="AYE713" s="10"/>
      <c r="AYF713" s="269"/>
      <c r="AYG713" s="202" t="s">
        <v>62</v>
      </c>
      <c r="AYH713" s="484" t="s">
        <v>551</v>
      </c>
      <c r="AYJ713" s="203"/>
      <c r="AYK713" s="203">
        <f>VLOOKUP(AYH713,$A$794:$F$2344,6,FALSE)</f>
        <v>0</v>
      </c>
      <c r="AYL713" s="202" t="s">
        <v>63</v>
      </c>
      <c r="AYM713" s="10">
        <f>AYK713*1.4</f>
        <v>0</v>
      </c>
      <c r="AYN713" s="10"/>
      <c r="AYO713" s="269"/>
      <c r="AYP713" s="202" t="s">
        <v>62</v>
      </c>
      <c r="AYQ713" s="484" t="s">
        <v>463</v>
      </c>
      <c r="AYS713" s="203"/>
      <c r="AYT713" s="203">
        <f>VLOOKUP(AYQ713,$A$794:$F$2344,6,FALSE)</f>
        <v>0</v>
      </c>
      <c r="AYU713" s="202" t="s">
        <v>63</v>
      </c>
      <c r="AYV713" s="10">
        <f>AYT713*1.4</f>
        <v>0</v>
      </c>
      <c r="AYW713" s="10"/>
      <c r="AYX713" s="269"/>
      <c r="AYY713" s="202" t="s">
        <v>62</v>
      </c>
      <c r="AYZ713" s="484" t="s">
        <v>476</v>
      </c>
      <c r="AZB713" s="203"/>
      <c r="AZC713" s="203">
        <f>VLOOKUP(AYZ713,$A$794:$F$2344,6,FALSE)</f>
        <v>0</v>
      </c>
      <c r="AZD713" s="202" t="s">
        <v>63</v>
      </c>
      <c r="AZE713" s="10">
        <f>AZC713*1.4</f>
        <v>0</v>
      </c>
      <c r="AZF713" s="10"/>
      <c r="AZG713" s="269"/>
      <c r="AZH713" s="202" t="s">
        <v>62</v>
      </c>
      <c r="AZI713" s="484" t="s">
        <v>902</v>
      </c>
      <c r="AZK713" s="203"/>
      <c r="AZL713" s="203">
        <f>VLOOKUP(AZI713,$A$794:$F$2344,6,FALSE)</f>
        <v>0</v>
      </c>
      <c r="AZM713" s="202" t="s">
        <v>63</v>
      </c>
      <c r="AZN713" s="10">
        <f>AZL713*1.4</f>
        <v>0</v>
      </c>
      <c r="AZO713" s="10"/>
      <c r="AZP713" s="269"/>
      <c r="AZQ713" s="202" t="s">
        <v>62</v>
      </c>
      <c r="AZR713" s="484" t="s">
        <v>786</v>
      </c>
      <c r="AZT713" s="203"/>
      <c r="AZU713" s="203">
        <f>VLOOKUP(AZR713,$A$794:$F$2344,6,FALSE)</f>
        <v>0</v>
      </c>
      <c r="AZV713" s="202" t="s">
        <v>63</v>
      </c>
      <c r="AZW713" s="10">
        <f>AZU713*1.4</f>
        <v>0</v>
      </c>
      <c r="AZX713" s="10"/>
      <c r="AZY713" s="269"/>
      <c r="AZZ713" s="202" t="s">
        <v>62</v>
      </c>
      <c r="BAA713" s="498" t="s">
        <v>786</v>
      </c>
      <c r="BAC713" s="203"/>
      <c r="BAD713" s="203">
        <f>VLOOKUP(BAA713,$A$794:$F$2344,6,FALSE)</f>
        <v>0</v>
      </c>
      <c r="BAE713" s="202" t="s">
        <v>63</v>
      </c>
      <c r="BAF713" s="10">
        <f>BAD713*1.4</f>
        <v>0</v>
      </c>
      <c r="BAG713" s="10"/>
      <c r="BAH713" s="269"/>
    </row>
    <row r="714" spans="1:1386" s="14" customFormat="1" ht="15">
      <c r="A714" s="202" t="s">
        <v>64</v>
      </c>
      <c r="B714" s="484" t="s">
        <v>902</v>
      </c>
      <c r="D714" s="203"/>
      <c r="E714" s="203">
        <f>VLOOKUP(B714,$A$794:$F$2344,6,FALSE)</f>
        <v>0</v>
      </c>
      <c r="F714" s="202" t="s">
        <v>65</v>
      </c>
      <c r="G714" s="10">
        <f>E714*1.3</f>
        <v>0</v>
      </c>
      <c r="H714" s="10"/>
      <c r="I714" s="263"/>
      <c r="J714" s="202" t="s">
        <v>64</v>
      </c>
      <c r="K714" s="487" t="s">
        <v>902</v>
      </c>
      <c r="M714" s="203"/>
      <c r="N714" s="203">
        <f>VLOOKUP(K714,$A$794:$F$2344,6,FALSE)</f>
        <v>0</v>
      </c>
      <c r="O714" s="202" t="s">
        <v>65</v>
      </c>
      <c r="P714" s="10">
        <f>N714*1.3</f>
        <v>0</v>
      </c>
      <c r="Q714" s="10"/>
      <c r="R714" s="263"/>
      <c r="S714" s="202" t="s">
        <v>64</v>
      </c>
      <c r="T714" s="484" t="s">
        <v>476</v>
      </c>
      <c r="V714" s="203"/>
      <c r="W714" s="203">
        <f>VLOOKUP(T714,$A$794:$F$2344,6,FALSE)</f>
        <v>0</v>
      </c>
      <c r="X714" s="202" t="s">
        <v>65</v>
      </c>
      <c r="Y714" s="10">
        <f>W714*1.3</f>
        <v>0</v>
      </c>
      <c r="Z714" s="10"/>
      <c r="AA714" s="263"/>
      <c r="AB714" s="202" t="s">
        <v>64</v>
      </c>
      <c r="AC714" s="484" t="s">
        <v>476</v>
      </c>
      <c r="AE714" s="203"/>
      <c r="AF714" s="203">
        <f>VLOOKUP(AC714,$A$794:$F$2344,6,FALSE)</f>
        <v>0</v>
      </c>
      <c r="AG714" s="202" t="s">
        <v>65</v>
      </c>
      <c r="AH714" s="10">
        <f>AF714*1.3</f>
        <v>0</v>
      </c>
      <c r="AI714" s="10"/>
      <c r="AJ714" s="263"/>
      <c r="AK714" s="202" t="s">
        <v>64</v>
      </c>
      <c r="AL714" s="490" t="s">
        <v>902</v>
      </c>
      <c r="AN714" s="203"/>
      <c r="AO714" s="203">
        <f>VLOOKUP(AL714,$A$794:$F$2344,6,FALSE)</f>
        <v>0</v>
      </c>
      <c r="AP714" s="202" t="s">
        <v>65</v>
      </c>
      <c r="AQ714" s="10">
        <f>AO714*1.3</f>
        <v>0</v>
      </c>
      <c r="AR714" s="10"/>
      <c r="AS714" s="263"/>
      <c r="AT714" s="202" t="s">
        <v>64</v>
      </c>
      <c r="AU714" s="484" t="s">
        <v>786</v>
      </c>
      <c r="AW714" s="203"/>
      <c r="AX714" s="203">
        <f>VLOOKUP(AU714,$A$794:$F$2344,6,FALSE)</f>
        <v>0</v>
      </c>
      <c r="AY714" s="202" t="s">
        <v>65</v>
      </c>
      <c r="AZ714" s="10">
        <f>AX714*1.3</f>
        <v>0</v>
      </c>
      <c r="BA714" s="10"/>
      <c r="BB714" s="263"/>
      <c r="BC714" s="202" t="s">
        <v>64</v>
      </c>
      <c r="BD714" s="484" t="s">
        <v>786</v>
      </c>
      <c r="BF714" s="203"/>
      <c r="BG714" s="203">
        <f>VLOOKUP(BD714,$A$794:$F$2344,6,FALSE)</f>
        <v>0</v>
      </c>
      <c r="BH714" s="202" t="s">
        <v>65</v>
      </c>
      <c r="BI714" s="10">
        <f>BG714*1.3</f>
        <v>0</v>
      </c>
      <c r="BJ714" s="10"/>
      <c r="BK714" s="263"/>
      <c r="BL714" s="202" t="s">
        <v>64</v>
      </c>
      <c r="BM714" s="484" t="s">
        <v>476</v>
      </c>
      <c r="BO714" s="203"/>
      <c r="BP714" s="203">
        <f>VLOOKUP(BM714,$A$794:$F$2344,6,FALSE)</f>
        <v>0</v>
      </c>
      <c r="BQ714" s="202" t="s">
        <v>65</v>
      </c>
      <c r="BR714" s="10">
        <f>BP714*1.3</f>
        <v>0</v>
      </c>
      <c r="BS714" s="10"/>
      <c r="BT714" s="263"/>
      <c r="BU714" s="202" t="s">
        <v>64</v>
      </c>
      <c r="BV714" s="484" t="s">
        <v>902</v>
      </c>
      <c r="BX714" s="203"/>
      <c r="BY714" s="203">
        <f>VLOOKUP(BV714,$A$794:$F$2344,6,FALSE)</f>
        <v>0</v>
      </c>
      <c r="BZ714" s="202" t="s">
        <v>65</v>
      </c>
      <c r="CA714" s="10">
        <f>BY714*1.3</f>
        <v>0</v>
      </c>
      <c r="CB714" s="10"/>
      <c r="CC714" s="263"/>
      <c r="CD714" s="202" t="s">
        <v>64</v>
      </c>
      <c r="CE714" s="491" t="s">
        <v>476</v>
      </c>
      <c r="CG714" s="203"/>
      <c r="CH714" s="203">
        <f>VLOOKUP(CE714,$A$794:$F$2344,6,FALSE)</f>
        <v>0</v>
      </c>
      <c r="CI714" s="202" t="s">
        <v>65</v>
      </c>
      <c r="CJ714" s="10">
        <f>CH714*1.3</f>
        <v>0</v>
      </c>
      <c r="CK714" s="10"/>
      <c r="CL714" s="263"/>
      <c r="CM714" s="202" t="s">
        <v>64</v>
      </c>
      <c r="CN714" s="484" t="s">
        <v>902</v>
      </c>
      <c r="CP714" s="203"/>
      <c r="CQ714" s="203">
        <f>VLOOKUP(CN714,$A$794:$F$2344,6,FALSE)</f>
        <v>0</v>
      </c>
      <c r="CR714" s="202" t="s">
        <v>65</v>
      </c>
      <c r="CS714" s="10">
        <f>CQ714*1.3</f>
        <v>0</v>
      </c>
      <c r="CT714" s="10"/>
      <c r="CU714" s="263"/>
      <c r="CV714" s="202" t="s">
        <v>64</v>
      </c>
      <c r="CW714" s="484" t="s">
        <v>902</v>
      </c>
      <c r="CY714" s="203"/>
      <c r="CZ714" s="203">
        <f>VLOOKUP(CW714,$A$794:$F$2344,6,FALSE)</f>
        <v>0</v>
      </c>
      <c r="DA714" s="202" t="s">
        <v>65</v>
      </c>
      <c r="DB714" s="10">
        <f>CZ714*1.3</f>
        <v>0</v>
      </c>
      <c r="DC714" s="10"/>
      <c r="DD714" s="263"/>
      <c r="DE714" s="202" t="s">
        <v>64</v>
      </c>
      <c r="DF714" s="484" t="s">
        <v>786</v>
      </c>
      <c r="DH714" s="203"/>
      <c r="DI714" s="203">
        <f>VLOOKUP(DF714,$A$794:$F$2344,6,FALSE)</f>
        <v>0</v>
      </c>
      <c r="DJ714" s="202" t="s">
        <v>65</v>
      </c>
      <c r="DK714" s="10">
        <f>DI714*1.3</f>
        <v>0</v>
      </c>
      <c r="DL714" s="10"/>
      <c r="DM714" s="263"/>
      <c r="DN714" s="202" t="s">
        <v>64</v>
      </c>
      <c r="DO714" s="484" t="s">
        <v>476</v>
      </c>
      <c r="DQ714" s="203"/>
      <c r="DR714" s="203">
        <f>VLOOKUP(DO714,$A$794:$F$2344,6,FALSE)</f>
        <v>0</v>
      </c>
      <c r="DS714" s="202" t="s">
        <v>65</v>
      </c>
      <c r="DT714" s="10">
        <f>DR714*1.3</f>
        <v>0</v>
      </c>
      <c r="DU714" s="10"/>
      <c r="DV714" s="263"/>
      <c r="DW714" s="202" t="s">
        <v>64</v>
      </c>
      <c r="DX714" s="484" t="s">
        <v>551</v>
      </c>
      <c r="DZ714" s="203"/>
      <c r="EA714" s="203">
        <f>VLOOKUP(DX714,$A$794:$F$2344,6,FALSE)</f>
        <v>0</v>
      </c>
      <c r="EB714" s="202" t="s">
        <v>65</v>
      </c>
      <c r="EC714" s="10">
        <f>EA714*1.3</f>
        <v>0</v>
      </c>
      <c r="ED714" s="10"/>
      <c r="EE714" s="263"/>
      <c r="EF714" s="202" t="s">
        <v>64</v>
      </c>
      <c r="EG714" s="484" t="s">
        <v>786</v>
      </c>
      <c r="EI714" s="203"/>
      <c r="EJ714" s="203">
        <f>VLOOKUP(EG714,$A$794:$F$2344,6,FALSE)</f>
        <v>0</v>
      </c>
      <c r="EK714" s="202" t="s">
        <v>65</v>
      </c>
      <c r="EL714" s="10">
        <f>EJ714*1.3</f>
        <v>0</v>
      </c>
      <c r="EM714" s="10"/>
      <c r="EN714" s="263"/>
      <c r="EO714" s="202" t="s">
        <v>64</v>
      </c>
      <c r="EP714" s="484" t="s">
        <v>476</v>
      </c>
      <c r="ER714" s="203"/>
      <c r="ES714" s="203">
        <f>VLOOKUP(EP714,$A$794:$F$2344,6,FALSE)</f>
        <v>0</v>
      </c>
      <c r="ET714" s="202" t="s">
        <v>65</v>
      </c>
      <c r="EU714" s="10">
        <f>ES714*1.3</f>
        <v>0</v>
      </c>
      <c r="EV714" s="10"/>
      <c r="EW714" s="263"/>
      <c r="EX714" s="202" t="s">
        <v>64</v>
      </c>
      <c r="EY714" s="484" t="s">
        <v>902</v>
      </c>
      <c r="FA714" s="203"/>
      <c r="FB714" s="203">
        <f>VLOOKUP(EY714,$A$794:$F$2344,6,FALSE)</f>
        <v>0</v>
      </c>
      <c r="FC714" s="202" t="s">
        <v>65</v>
      </c>
      <c r="FD714" s="10">
        <f>FB714*1.3</f>
        <v>0</v>
      </c>
      <c r="FE714" s="10"/>
      <c r="FF714" s="263"/>
      <c r="FG714" s="202" t="s">
        <v>64</v>
      </c>
      <c r="FH714" s="484" t="s">
        <v>424</v>
      </c>
      <c r="FJ714" s="203"/>
      <c r="FK714" s="203">
        <f>VLOOKUP(FH714,$A$794:$F$2344,6,FALSE)</f>
        <v>0</v>
      </c>
      <c r="FL714" s="202" t="s">
        <v>65</v>
      </c>
      <c r="FM714" s="10">
        <f>FK714*1.3</f>
        <v>0</v>
      </c>
      <c r="FN714" s="10"/>
      <c r="FO714" s="263"/>
      <c r="FP714" s="202" t="s">
        <v>64</v>
      </c>
      <c r="FQ714" s="484" t="s">
        <v>476</v>
      </c>
      <c r="FS714" s="203"/>
      <c r="FT714" s="203">
        <f>VLOOKUP(FQ714,$A$794:$F$2344,6,FALSE)</f>
        <v>0</v>
      </c>
      <c r="FU714" s="202" t="s">
        <v>65</v>
      </c>
      <c r="FV714" s="10">
        <f>FT714*1.3</f>
        <v>0</v>
      </c>
      <c r="FW714" s="10"/>
      <c r="FX714" s="263"/>
      <c r="FY714" s="202" t="s">
        <v>64</v>
      </c>
      <c r="FZ714" s="484" t="s">
        <v>551</v>
      </c>
      <c r="GB714" s="203"/>
      <c r="GC714" s="203">
        <f>VLOOKUP(FZ714,$A$794:$F$2344,6,FALSE)</f>
        <v>0</v>
      </c>
      <c r="GD714" s="202" t="s">
        <v>65</v>
      </c>
      <c r="GE714" s="10">
        <f>GC714*1.3</f>
        <v>0</v>
      </c>
      <c r="GF714" s="10"/>
      <c r="GG714" s="263"/>
      <c r="GH714" s="202" t="s">
        <v>64</v>
      </c>
      <c r="GI714" s="484" t="s">
        <v>424</v>
      </c>
      <c r="GK714" s="203"/>
      <c r="GL714" s="203">
        <f>VLOOKUP(GI714,$A$794:$F$2344,6,FALSE)</f>
        <v>0</v>
      </c>
      <c r="GM714" s="202" t="s">
        <v>65</v>
      </c>
      <c r="GN714" s="10">
        <f>GL714*1.3</f>
        <v>0</v>
      </c>
      <c r="GO714" s="10"/>
      <c r="GP714" s="263"/>
      <c r="GQ714" s="202" t="s">
        <v>64</v>
      </c>
      <c r="GR714" s="484" t="s">
        <v>476</v>
      </c>
      <c r="GT714" s="203"/>
      <c r="GU714" s="203">
        <f>VLOOKUP(GR714,$A$794:$F$2344,6,FALSE)</f>
        <v>0</v>
      </c>
      <c r="GV714" s="202" t="s">
        <v>65</v>
      </c>
      <c r="GW714" s="10">
        <f>GU714*1.3</f>
        <v>0</v>
      </c>
      <c r="GX714" s="10"/>
      <c r="GY714" s="263"/>
      <c r="GZ714" s="202" t="s">
        <v>64</v>
      </c>
      <c r="HA714" s="484" t="s">
        <v>786</v>
      </c>
      <c r="HC714" s="203"/>
      <c r="HD714" s="203">
        <f>VLOOKUP(HA714,$A$794:$F$2344,6,FALSE)</f>
        <v>0</v>
      </c>
      <c r="HE714" s="202" t="s">
        <v>65</v>
      </c>
      <c r="HF714" s="10">
        <f>HD714*1.3</f>
        <v>0</v>
      </c>
      <c r="HG714" s="10"/>
      <c r="HH714" s="263"/>
      <c r="HI714" s="202" t="s">
        <v>64</v>
      </c>
      <c r="HJ714" s="484" t="s">
        <v>902</v>
      </c>
      <c r="HL714" s="203"/>
      <c r="HM714" s="203">
        <f>VLOOKUP(HJ714,$A$794:$F$2344,6,FALSE)</f>
        <v>0</v>
      </c>
      <c r="HN714" s="202" t="s">
        <v>65</v>
      </c>
      <c r="HO714" s="10">
        <f>HM714*1.3</f>
        <v>0</v>
      </c>
      <c r="HP714" s="10"/>
      <c r="HQ714" s="263"/>
      <c r="HR714" s="202" t="s">
        <v>64</v>
      </c>
      <c r="HS714" s="484" t="s">
        <v>902</v>
      </c>
      <c r="HU714" s="203"/>
      <c r="HV714" s="203">
        <f>VLOOKUP(HS714,$A$794:$F$2344,6,FALSE)</f>
        <v>0</v>
      </c>
      <c r="HW714" s="202" t="s">
        <v>65</v>
      </c>
      <c r="HX714" s="10">
        <f>HV714*1.3</f>
        <v>0</v>
      </c>
      <c r="HY714" s="10"/>
      <c r="HZ714" s="263"/>
      <c r="IA714" s="202" t="s">
        <v>64</v>
      </c>
      <c r="IB714" s="496" t="s">
        <v>183</v>
      </c>
      <c r="ID714" s="203"/>
      <c r="IE714" s="203" t="e">
        <f>VLOOKUP(IB714,$A$794:$F$2344,6,FALSE)</f>
        <v>#N/A</v>
      </c>
      <c r="IF714" s="202" t="s">
        <v>65</v>
      </c>
      <c r="IG714" s="10" t="e">
        <f>IE714*1.3</f>
        <v>#N/A</v>
      </c>
      <c r="IH714" s="10"/>
      <c r="II714" s="263"/>
      <c r="IJ714" s="202" t="s">
        <v>64</v>
      </c>
      <c r="IK714" s="484" t="s">
        <v>786</v>
      </c>
      <c r="IM714" s="203"/>
      <c r="IN714" s="203">
        <f>VLOOKUP(IK714,$A$794:$F$2344,6,FALSE)</f>
        <v>0</v>
      </c>
      <c r="IO714" s="202" t="s">
        <v>65</v>
      </c>
      <c r="IP714" s="10">
        <f>IN714*1.3</f>
        <v>0</v>
      </c>
      <c r="IQ714" s="10"/>
      <c r="IR714" s="263"/>
      <c r="IS714" s="202" t="s">
        <v>64</v>
      </c>
      <c r="IT714" s="484" t="s">
        <v>902</v>
      </c>
      <c r="IV714" s="203"/>
      <c r="IW714" s="203">
        <f>VLOOKUP(IT714,$A$794:$F$2344,6,FALSE)</f>
        <v>0</v>
      </c>
      <c r="IX714" s="202" t="s">
        <v>65</v>
      </c>
      <c r="IY714" s="10">
        <f>IW714*1.3</f>
        <v>0</v>
      </c>
      <c r="IZ714" s="10"/>
      <c r="JA714" s="263"/>
      <c r="JB714" s="202" t="s">
        <v>64</v>
      </c>
      <c r="JC714" s="484" t="s">
        <v>902</v>
      </c>
      <c r="JE714" s="203"/>
      <c r="JF714" s="203">
        <f>VLOOKUP(JC714,$A$794:$F$2344,6,FALSE)</f>
        <v>0</v>
      </c>
      <c r="JG714" s="202" t="s">
        <v>65</v>
      </c>
      <c r="JH714" s="10">
        <f>JF714*1.3</f>
        <v>0</v>
      </c>
      <c r="JI714" s="10"/>
      <c r="JJ714" s="263"/>
      <c r="JK714" s="202" t="s">
        <v>64</v>
      </c>
      <c r="JL714" s="484" t="s">
        <v>786</v>
      </c>
      <c r="JN714" s="203"/>
      <c r="JO714" s="203">
        <f>VLOOKUP(JL714,$A$794:$F$2344,6,FALSE)</f>
        <v>0</v>
      </c>
      <c r="JP714" s="202" t="s">
        <v>65</v>
      </c>
      <c r="JQ714" s="10">
        <f>JO714*1.3</f>
        <v>0</v>
      </c>
      <c r="JR714" s="10"/>
      <c r="JS714" s="263"/>
      <c r="JT714" s="202" t="s">
        <v>64</v>
      </c>
      <c r="JU714" s="484" t="s">
        <v>476</v>
      </c>
      <c r="JW714" s="203"/>
      <c r="JX714" s="203">
        <f>VLOOKUP(JU714,$A$794:$F$2344,6,FALSE)</f>
        <v>0</v>
      </c>
      <c r="JY714" s="202" t="s">
        <v>65</v>
      </c>
      <c r="JZ714" s="10">
        <f>JX714*1.3</f>
        <v>0</v>
      </c>
      <c r="KA714" s="10"/>
      <c r="KB714" s="263"/>
      <c r="KC714" s="202" t="s">
        <v>64</v>
      </c>
      <c r="KD714" s="484" t="s">
        <v>786</v>
      </c>
      <c r="KF714" s="203"/>
      <c r="KG714" s="203">
        <f>VLOOKUP(KD714,$A$794:$F$2344,6,FALSE)</f>
        <v>0</v>
      </c>
      <c r="KH714" s="202" t="s">
        <v>65</v>
      </c>
      <c r="KI714" s="10">
        <f>KG714*1.3</f>
        <v>0</v>
      </c>
      <c r="KJ714" s="10"/>
      <c r="KK714" s="263"/>
      <c r="KL714" s="202" t="s">
        <v>64</v>
      </c>
      <c r="KM714" s="484" t="s">
        <v>786</v>
      </c>
      <c r="KO714" s="203"/>
      <c r="KP714" s="203">
        <f>VLOOKUP(KM714,$A$794:$F$2344,6,FALSE)</f>
        <v>0</v>
      </c>
      <c r="KQ714" s="202" t="s">
        <v>65</v>
      </c>
      <c r="KR714" s="10">
        <f>KP714*1.3</f>
        <v>0</v>
      </c>
      <c r="KS714" s="10"/>
      <c r="KT714" s="263"/>
      <c r="KU714" s="202" t="s">
        <v>64</v>
      </c>
      <c r="KV714" s="498" t="s">
        <v>551</v>
      </c>
      <c r="KX714" s="203"/>
      <c r="KY714" s="203">
        <f>VLOOKUP(KV714,$A$794:$F$2344,6,FALSE)</f>
        <v>0</v>
      </c>
      <c r="KZ714" s="202" t="s">
        <v>65</v>
      </c>
      <c r="LA714" s="10">
        <f>KY714*1.3</f>
        <v>0</v>
      </c>
      <c r="LB714" s="10"/>
      <c r="LC714" s="263"/>
      <c r="LD714" s="202" t="s">
        <v>64</v>
      </c>
      <c r="LE714" s="484" t="s">
        <v>786</v>
      </c>
      <c r="LG714" s="203"/>
      <c r="LH714" s="203">
        <f>VLOOKUP(LE714,$A$794:$F$2344,6,FALSE)</f>
        <v>0</v>
      </c>
      <c r="LI714" s="202" t="s">
        <v>65</v>
      </c>
      <c r="LJ714" s="10">
        <f>LH714*1.3</f>
        <v>0</v>
      </c>
      <c r="LK714" s="10"/>
      <c r="LL714" s="263"/>
      <c r="LM714" s="202" t="s">
        <v>64</v>
      </c>
      <c r="LN714" s="484" t="s">
        <v>476</v>
      </c>
      <c r="LP714" s="203"/>
      <c r="LQ714" s="203">
        <f>VLOOKUP(LN714,$A$794:$F$2344,6,FALSE)</f>
        <v>0</v>
      </c>
      <c r="LR714" s="202" t="s">
        <v>65</v>
      </c>
      <c r="LS714" s="10">
        <f>LQ714*1.3</f>
        <v>0</v>
      </c>
      <c r="LT714" s="10"/>
      <c r="LU714" s="263"/>
      <c r="LV714" s="202" t="s">
        <v>64</v>
      </c>
      <c r="LW714" s="496" t="s">
        <v>183</v>
      </c>
      <c r="LY714" s="203"/>
      <c r="LZ714" s="203" t="e">
        <f>VLOOKUP(LW714,$A$794:$F$2344,6,FALSE)</f>
        <v>#N/A</v>
      </c>
      <c r="MA714" s="202" t="s">
        <v>65</v>
      </c>
      <c r="MB714" s="10" t="e">
        <f>LZ714*1.3</f>
        <v>#N/A</v>
      </c>
      <c r="MC714" s="10"/>
      <c r="MD714" s="263"/>
      <c r="ME714" s="202" t="s">
        <v>64</v>
      </c>
      <c r="MF714" s="484" t="s">
        <v>902</v>
      </c>
      <c r="MH714" s="203"/>
      <c r="MI714" s="203">
        <f>VLOOKUP(MF714,$A$794:$F$2344,6,FALSE)</f>
        <v>0</v>
      </c>
      <c r="MJ714" s="202" t="s">
        <v>65</v>
      </c>
      <c r="MK714" s="10">
        <f>MI714*1.3</f>
        <v>0</v>
      </c>
      <c r="ML714" s="10"/>
      <c r="MM714" s="263"/>
      <c r="MN714" s="202" t="s">
        <v>64</v>
      </c>
      <c r="MO714" s="484" t="s">
        <v>424</v>
      </c>
      <c r="MQ714" s="203"/>
      <c r="MR714" s="203">
        <f>VLOOKUP(MO714,$A$794:$F$2344,6,FALSE)</f>
        <v>0</v>
      </c>
      <c r="MS714" s="202" t="s">
        <v>65</v>
      </c>
      <c r="MT714" s="10">
        <f>MR714*1.3</f>
        <v>0</v>
      </c>
      <c r="MU714" s="10"/>
      <c r="MV714" s="263"/>
      <c r="MW714" s="202" t="s">
        <v>64</v>
      </c>
      <c r="MX714" s="484" t="s">
        <v>551</v>
      </c>
      <c r="MZ714" s="203"/>
      <c r="NA714" s="203">
        <f>VLOOKUP(MX714,$A$794:$F$2344,6,FALSE)</f>
        <v>0</v>
      </c>
      <c r="NB714" s="202" t="s">
        <v>65</v>
      </c>
      <c r="NC714" s="10">
        <f>NA714*1.3</f>
        <v>0</v>
      </c>
      <c r="ND714" s="10"/>
      <c r="NE714" s="263"/>
      <c r="NF714" s="202" t="s">
        <v>64</v>
      </c>
      <c r="NG714" s="484" t="s">
        <v>786</v>
      </c>
      <c r="NI714" s="203"/>
      <c r="NJ714" s="203">
        <f>VLOOKUP(NG714,$A$794:$F$2344,6,FALSE)</f>
        <v>0</v>
      </c>
      <c r="NK714" s="202" t="s">
        <v>65</v>
      </c>
      <c r="NL714" s="10">
        <f>NJ714*1.3</f>
        <v>0</v>
      </c>
      <c r="NM714" s="10"/>
      <c r="NN714" s="263"/>
      <c r="NO714" s="202" t="s">
        <v>64</v>
      </c>
      <c r="NP714" s="498" t="s">
        <v>424</v>
      </c>
      <c r="NR714" s="203"/>
      <c r="NS714" s="203">
        <f>VLOOKUP(NP714,$A$794:$F$2344,6,FALSE)</f>
        <v>0</v>
      </c>
      <c r="NT714" s="202" t="s">
        <v>65</v>
      </c>
      <c r="NU714" s="10">
        <f>NS714*1.3</f>
        <v>0</v>
      </c>
      <c r="NV714" s="10"/>
      <c r="NW714" s="263"/>
      <c r="NX714" s="202" t="s">
        <v>64</v>
      </c>
      <c r="NY714" s="484" t="s">
        <v>554</v>
      </c>
      <c r="OA714" s="203"/>
      <c r="OB714" s="203">
        <f>VLOOKUP(NY714,$A$794:$F$2344,6,FALSE)</f>
        <v>0</v>
      </c>
      <c r="OC714" s="202" t="s">
        <v>65</v>
      </c>
      <c r="OD714" s="10">
        <f>OB714*1.3</f>
        <v>0</v>
      </c>
      <c r="OE714" s="10"/>
      <c r="OF714" s="263"/>
      <c r="OG714" s="202" t="s">
        <v>64</v>
      </c>
      <c r="OH714" s="484" t="s">
        <v>1928</v>
      </c>
      <c r="OJ714" s="203"/>
      <c r="OK714" s="203">
        <f>VLOOKUP(OH714,$A$794:$F$2344,6,FALSE)</f>
        <v>0</v>
      </c>
      <c r="OL714" s="202" t="s">
        <v>65</v>
      </c>
      <c r="OM714" s="10">
        <f>OK714*1.3</f>
        <v>0</v>
      </c>
      <c r="ON714" s="10"/>
      <c r="OO714" s="263"/>
      <c r="OP714" s="202" t="s">
        <v>64</v>
      </c>
      <c r="OQ714" s="484" t="s">
        <v>424</v>
      </c>
      <c r="OS714" s="203"/>
      <c r="OT714" s="203">
        <f>VLOOKUP(OQ714,$A$794:$F$2344,6,FALSE)</f>
        <v>0</v>
      </c>
      <c r="OU714" s="202" t="s">
        <v>65</v>
      </c>
      <c r="OV714" s="10">
        <f>OT714*1.3</f>
        <v>0</v>
      </c>
      <c r="OW714" s="10"/>
      <c r="OX714" s="263"/>
      <c r="OY714" s="202" t="s">
        <v>64</v>
      </c>
      <c r="OZ714" s="484" t="s">
        <v>489</v>
      </c>
      <c r="PB714" s="203"/>
      <c r="PC714" s="203">
        <f>VLOOKUP(OZ714,$A$794:$F$2344,6,FALSE)</f>
        <v>0</v>
      </c>
      <c r="PD714" s="202" t="s">
        <v>65</v>
      </c>
      <c r="PE714" s="10">
        <f>PC714*1.3</f>
        <v>0</v>
      </c>
      <c r="PF714" s="10"/>
      <c r="PG714" s="263"/>
      <c r="PH714" s="202" t="s">
        <v>64</v>
      </c>
      <c r="PI714" s="496" t="s">
        <v>183</v>
      </c>
      <c r="PK714" s="203"/>
      <c r="PL714" s="203" t="e">
        <f>VLOOKUP(PI714,$A$794:$F$2344,6,FALSE)</f>
        <v>#N/A</v>
      </c>
      <c r="PM714" s="202" t="s">
        <v>65</v>
      </c>
      <c r="PN714" s="10" t="e">
        <f>PL714*1.3</f>
        <v>#N/A</v>
      </c>
      <c r="PO714" s="10"/>
      <c r="PP714" s="263"/>
      <c r="PQ714" s="202" t="s">
        <v>64</v>
      </c>
      <c r="PR714" s="484" t="s">
        <v>489</v>
      </c>
      <c r="PT714" s="203"/>
      <c r="PU714" s="203">
        <f>VLOOKUP(PR714,$A$794:$F$2344,6,FALSE)</f>
        <v>0</v>
      </c>
      <c r="PV714" s="202" t="s">
        <v>65</v>
      </c>
      <c r="PW714" s="10">
        <f>PU714*1.3</f>
        <v>0</v>
      </c>
      <c r="PX714" s="10"/>
      <c r="PY714" s="263"/>
      <c r="PZ714" s="202" t="s">
        <v>64</v>
      </c>
      <c r="QA714" s="496" t="s">
        <v>183</v>
      </c>
      <c r="QC714" s="203"/>
      <c r="QD714" s="203" t="e">
        <f>VLOOKUP(QA714,$A$794:$F$2344,6,FALSE)</f>
        <v>#N/A</v>
      </c>
      <c r="QE714" s="202" t="s">
        <v>65</v>
      </c>
      <c r="QF714" s="10" t="e">
        <f>QD714*1.3</f>
        <v>#N/A</v>
      </c>
      <c r="QG714" s="10"/>
      <c r="QH714" s="263"/>
      <c r="QI714" s="202" t="s">
        <v>64</v>
      </c>
      <c r="QJ714" s="484" t="s">
        <v>554</v>
      </c>
      <c r="QL714" s="203"/>
      <c r="QM714" s="203">
        <f>VLOOKUP(QJ714,$A$794:$F$2344,6,FALSE)</f>
        <v>0</v>
      </c>
      <c r="QN714" s="202" t="s">
        <v>65</v>
      </c>
      <c r="QO714" s="10">
        <f>QM714*1.3</f>
        <v>0</v>
      </c>
      <c r="QP714" s="10"/>
      <c r="QQ714" s="263"/>
      <c r="QR714" s="202" t="s">
        <v>64</v>
      </c>
      <c r="QS714" s="484" t="s">
        <v>554</v>
      </c>
      <c r="QU714" s="203"/>
      <c r="QV714" s="203">
        <f>VLOOKUP(QS714,$A$794:$F$2344,6,FALSE)</f>
        <v>0</v>
      </c>
      <c r="QW714" s="202" t="s">
        <v>65</v>
      </c>
      <c r="QX714" s="10">
        <f>QV714*1.3</f>
        <v>0</v>
      </c>
      <c r="QY714" s="10"/>
      <c r="QZ714" s="263"/>
      <c r="RA714" s="202" t="s">
        <v>64</v>
      </c>
      <c r="RB714" s="484" t="s">
        <v>1928</v>
      </c>
      <c r="RD714" s="203"/>
      <c r="RE714" s="203">
        <f>VLOOKUP(RB714,$A$794:$F$2344,6,FALSE)</f>
        <v>0</v>
      </c>
      <c r="RF714" s="202" t="s">
        <v>65</v>
      </c>
      <c r="RG714" s="10">
        <f>RE714*1.3</f>
        <v>0</v>
      </c>
      <c r="RH714" s="10"/>
      <c r="RI714" s="263"/>
      <c r="RJ714" s="202" t="s">
        <v>64</v>
      </c>
      <c r="RK714" s="484" t="s">
        <v>476</v>
      </c>
      <c r="RM714" s="203"/>
      <c r="RN714" s="203">
        <f>VLOOKUP(RK714,$A$794:$F$2344,6,FALSE)</f>
        <v>0</v>
      </c>
      <c r="RO714" s="202" t="s">
        <v>65</v>
      </c>
      <c r="RP714" s="10">
        <f>RN714*1.3</f>
        <v>0</v>
      </c>
      <c r="RQ714" s="10"/>
      <c r="RR714" s="263"/>
      <c r="RS714" s="202" t="s">
        <v>64</v>
      </c>
      <c r="RT714" s="484" t="s">
        <v>902</v>
      </c>
      <c r="RV714" s="203"/>
      <c r="RW714" s="203">
        <f>VLOOKUP(RT714,$A$794:$F$2344,6,FALSE)</f>
        <v>0</v>
      </c>
      <c r="RX714" s="202" t="s">
        <v>65</v>
      </c>
      <c r="RY714" s="10">
        <f>RW714*1.3</f>
        <v>0</v>
      </c>
      <c r="RZ714" s="10"/>
      <c r="SA714" s="269"/>
      <c r="SB714" s="202" t="s">
        <v>64</v>
      </c>
      <c r="SC714" s="484" t="s">
        <v>902</v>
      </c>
      <c r="SE714" s="203"/>
      <c r="SF714" s="203">
        <f>VLOOKUP(SC714,$A$794:$F$2344,6,FALSE)</f>
        <v>0</v>
      </c>
      <c r="SG714" s="202" t="s">
        <v>65</v>
      </c>
      <c r="SH714" s="10">
        <f>SF714*1.3</f>
        <v>0</v>
      </c>
      <c r="SI714" s="10"/>
      <c r="SJ714" s="269"/>
      <c r="SK714" s="202" t="s">
        <v>64</v>
      </c>
      <c r="SL714" s="496" t="s">
        <v>183</v>
      </c>
      <c r="SN714" s="203"/>
      <c r="SO714" s="203" t="e">
        <f>VLOOKUP(SL714,$A$794:$F$2344,6,FALSE)</f>
        <v>#N/A</v>
      </c>
      <c r="SP714" s="202" t="s">
        <v>65</v>
      </c>
      <c r="SQ714" s="10" t="e">
        <f>SO714*1.3</f>
        <v>#N/A</v>
      </c>
      <c r="SR714" s="10"/>
      <c r="SS714" s="269"/>
      <c r="ST714" s="202" t="s">
        <v>64</v>
      </c>
      <c r="SU714" s="484" t="s">
        <v>554</v>
      </c>
      <c r="SW714" s="203"/>
      <c r="SX714" s="203">
        <f>VLOOKUP(SU714,$A$794:$F$2344,6,FALSE)</f>
        <v>0</v>
      </c>
      <c r="SY714" s="202" t="s">
        <v>65</v>
      </c>
      <c r="SZ714" s="10">
        <f>SX714*1.3</f>
        <v>0</v>
      </c>
      <c r="TA714" s="10"/>
      <c r="TB714" s="269"/>
      <c r="TC714" s="202" t="s">
        <v>64</v>
      </c>
      <c r="TD714" s="484" t="s">
        <v>489</v>
      </c>
      <c r="TF714" s="203"/>
      <c r="TG714" s="203">
        <f>VLOOKUP(TD714,$A$794:$F$2344,6,FALSE)</f>
        <v>0</v>
      </c>
      <c r="TH714" s="202" t="s">
        <v>65</v>
      </c>
      <c r="TI714" s="10">
        <f>TG714*1.3</f>
        <v>0</v>
      </c>
      <c r="TK714" s="269"/>
      <c r="TL714" s="202" t="s">
        <v>64</v>
      </c>
      <c r="TM714" s="484" t="s">
        <v>554</v>
      </c>
      <c r="TO714" s="203"/>
      <c r="TP714" s="203">
        <f>VLOOKUP(TM714,$A$794:$F$2344,6,FALSE)</f>
        <v>0</v>
      </c>
      <c r="TQ714" s="202" t="s">
        <v>65</v>
      </c>
      <c r="TR714" s="10">
        <f>TP714*1.3</f>
        <v>0</v>
      </c>
      <c r="TS714" s="10"/>
      <c r="TT714" s="269"/>
      <c r="TU714" s="202" t="s">
        <v>64</v>
      </c>
      <c r="TV714" s="484" t="s">
        <v>424</v>
      </c>
      <c r="TX714" s="203"/>
      <c r="TY714" s="203">
        <f>VLOOKUP(TV714,$A$794:$F$2344,6,FALSE)</f>
        <v>0</v>
      </c>
      <c r="TZ714" s="202" t="s">
        <v>65</v>
      </c>
      <c r="UA714" s="10">
        <f>TY714*1.3</f>
        <v>0</v>
      </c>
      <c r="UB714" s="10"/>
      <c r="UC714" s="269"/>
      <c r="UD714" s="202" t="s">
        <v>64</v>
      </c>
      <c r="UE714" s="498" t="s">
        <v>476</v>
      </c>
      <c r="UG714" s="203"/>
      <c r="UH714" s="203">
        <f>VLOOKUP(UE714,$A$794:$F$2344,6,FALSE)</f>
        <v>0</v>
      </c>
      <c r="UI714" s="202" t="s">
        <v>65</v>
      </c>
      <c r="UJ714" s="10">
        <f>UH714*1.3</f>
        <v>0</v>
      </c>
      <c r="UK714" s="10"/>
      <c r="UL714" s="269"/>
      <c r="UM714" s="202" t="s">
        <v>64</v>
      </c>
      <c r="UN714" s="484" t="s">
        <v>786</v>
      </c>
      <c r="UP714" s="203"/>
      <c r="UQ714" s="203">
        <f>VLOOKUP(UN714,$A$794:$F$2344,6,FALSE)</f>
        <v>0</v>
      </c>
      <c r="UR714" s="202" t="s">
        <v>65</v>
      </c>
      <c r="US714" s="10">
        <f>UQ714*1.3</f>
        <v>0</v>
      </c>
      <c r="UT714" s="10"/>
      <c r="UU714" s="269"/>
      <c r="UV714" s="202" t="s">
        <v>64</v>
      </c>
      <c r="UW714" s="484" t="s">
        <v>902</v>
      </c>
      <c r="UY714" s="203"/>
      <c r="UZ714" s="203">
        <f>VLOOKUP(UW714,$A$794:$F$2344,6,FALSE)</f>
        <v>0</v>
      </c>
      <c r="VA714" s="202" t="s">
        <v>65</v>
      </c>
      <c r="VB714" s="10">
        <f>UZ714*1.3</f>
        <v>0</v>
      </c>
      <c r="VC714" s="10"/>
      <c r="VD714" s="269"/>
      <c r="VE714" s="202" t="s">
        <v>64</v>
      </c>
      <c r="VF714" s="484" t="s">
        <v>902</v>
      </c>
      <c r="VH714" s="203"/>
      <c r="VI714" s="203">
        <f>VLOOKUP(VF714,$A$794:$F$2344,6,FALSE)</f>
        <v>0</v>
      </c>
      <c r="VJ714" s="202" t="s">
        <v>65</v>
      </c>
      <c r="VK714" s="10">
        <f>VI714*1.3</f>
        <v>0</v>
      </c>
      <c r="VL714" s="10"/>
      <c r="VM714" s="269"/>
      <c r="VN714" s="202" t="s">
        <v>64</v>
      </c>
      <c r="VO714" s="484" t="s">
        <v>551</v>
      </c>
      <c r="VQ714" s="203"/>
      <c r="VR714" s="203">
        <f>VLOOKUP(VO714,$A$794:$F$2344,6,FALSE)</f>
        <v>0</v>
      </c>
      <c r="VS714" s="202" t="s">
        <v>65</v>
      </c>
      <c r="VT714" s="10">
        <f>VR714*1.3</f>
        <v>0</v>
      </c>
      <c r="VU714" s="10"/>
      <c r="VV714" s="269"/>
      <c r="VW714" s="202" t="s">
        <v>64</v>
      </c>
      <c r="VX714" s="496" t="s">
        <v>183</v>
      </c>
      <c r="VZ714" s="203"/>
      <c r="WA714" s="203" t="e">
        <f>VLOOKUP(VX714,$A$794:$F$2344,6,FALSE)</f>
        <v>#N/A</v>
      </c>
      <c r="WB714" s="202" t="s">
        <v>65</v>
      </c>
      <c r="WC714" s="10" t="e">
        <f>WA714*1.3</f>
        <v>#N/A</v>
      </c>
      <c r="WE714" s="269"/>
      <c r="WF714" s="202" t="s">
        <v>64</v>
      </c>
      <c r="WG714" s="484" t="s">
        <v>1928</v>
      </c>
      <c r="WI714" s="203"/>
      <c r="WJ714" s="203">
        <f>VLOOKUP(WG714,$A$794:$F$2344,6,FALSE)</f>
        <v>0</v>
      </c>
      <c r="WK714" s="202" t="s">
        <v>65</v>
      </c>
      <c r="WL714" s="10">
        <f>WJ714*1.3</f>
        <v>0</v>
      </c>
      <c r="WN714" s="269"/>
      <c r="WO714" s="202" t="s">
        <v>64</v>
      </c>
      <c r="WP714" s="484" t="s">
        <v>424</v>
      </c>
      <c r="WQ714" s="203"/>
      <c r="WR714" s="203"/>
      <c r="WS714" s="203">
        <f>VLOOKUP(WP714,$A$794:$F$2344,6,FALSE)</f>
        <v>0</v>
      </c>
      <c r="WT714" s="202" t="s">
        <v>65</v>
      </c>
      <c r="WU714" s="10">
        <f>WS714*1.3</f>
        <v>0</v>
      </c>
      <c r="WV714" s="10"/>
      <c r="WW714" s="269"/>
      <c r="WX714" s="202" t="s">
        <v>64</v>
      </c>
      <c r="WY714" s="484" t="s">
        <v>554</v>
      </c>
      <c r="XA714" s="203"/>
      <c r="XB714" s="203">
        <f>VLOOKUP(WY714,$A$794:$F$2344,6,FALSE)</f>
        <v>0</v>
      </c>
      <c r="XC714" s="202" t="s">
        <v>65</v>
      </c>
      <c r="XD714" s="10">
        <f>XB714*1.3</f>
        <v>0</v>
      </c>
      <c r="XF714" s="269"/>
      <c r="XG714" s="202" t="s">
        <v>64</v>
      </c>
      <c r="XH714" s="484" t="s">
        <v>554</v>
      </c>
      <c r="XJ714" s="203"/>
      <c r="XK714" s="203">
        <f>VLOOKUP(XH714,$A$794:$F$2344,6,FALSE)</f>
        <v>0</v>
      </c>
      <c r="XL714" s="202" t="s">
        <v>65</v>
      </c>
      <c r="XM714" s="10">
        <f>XK714*1.3</f>
        <v>0</v>
      </c>
      <c r="XO714" s="269"/>
      <c r="XP714" s="202" t="s">
        <v>64</v>
      </c>
      <c r="XQ714" s="484" t="s">
        <v>554</v>
      </c>
      <c r="XS714" s="203"/>
      <c r="XT714" s="203">
        <f>VLOOKUP(XQ714,$A$794:$F$2344,6,FALSE)</f>
        <v>0</v>
      </c>
      <c r="XU714" s="202" t="s">
        <v>65</v>
      </c>
      <c r="XV714" s="10">
        <f>XT714*1.3</f>
        <v>0</v>
      </c>
      <c r="XW714" s="10"/>
      <c r="XX714" s="269"/>
      <c r="XY714" s="202" t="s">
        <v>64</v>
      </c>
      <c r="XZ714" s="484" t="s">
        <v>554</v>
      </c>
      <c r="YB714" s="203"/>
      <c r="YC714" s="203">
        <f>VLOOKUP(XZ714,$A$794:$F$2344,6,FALSE)</f>
        <v>0</v>
      </c>
      <c r="YD714" s="202" t="s">
        <v>65</v>
      </c>
      <c r="YE714" s="10">
        <f>YC714*1.3</f>
        <v>0</v>
      </c>
      <c r="YG714" s="269"/>
      <c r="YH714" s="202" t="s">
        <v>64</v>
      </c>
      <c r="YI714" s="78" t="s">
        <v>183</v>
      </c>
      <c r="YK714" s="203"/>
      <c r="YL714" s="203" t="e">
        <f>VLOOKUP(YI714,$A$794:$F$2344,6,FALSE)</f>
        <v>#N/A</v>
      </c>
      <c r="YM714" s="202" t="s">
        <v>65</v>
      </c>
      <c r="YN714" s="10" t="e">
        <f>YL714*1.3</f>
        <v>#N/A</v>
      </c>
      <c r="YO714" s="10"/>
      <c r="YP714" s="269"/>
      <c r="YQ714" s="202" t="s">
        <v>64</v>
      </c>
      <c r="YR714" s="78" t="s">
        <v>183</v>
      </c>
      <c r="YT714" s="203"/>
      <c r="YU714" s="203" t="e">
        <f>VLOOKUP(YR714,$A$794:$F$2344,6,FALSE)</f>
        <v>#N/A</v>
      </c>
      <c r="YV714" s="202" t="s">
        <v>65</v>
      </c>
      <c r="YW714" s="10" t="e">
        <f>YU714*1.3</f>
        <v>#N/A</v>
      </c>
      <c r="YY714" s="269"/>
      <c r="YZ714" s="202" t="s">
        <v>64</v>
      </c>
      <c r="ZA714" s="78" t="s">
        <v>183</v>
      </c>
      <c r="ZC714" s="203"/>
      <c r="ZD714" s="203" t="e">
        <f>VLOOKUP(ZA714,$A$794:$F$2344,6,FALSE)</f>
        <v>#N/A</v>
      </c>
      <c r="ZE714" s="202" t="s">
        <v>65</v>
      </c>
      <c r="ZF714" s="10" t="e">
        <f>ZD714*1.3</f>
        <v>#N/A</v>
      </c>
      <c r="ZH714" s="269"/>
      <c r="ZI714" s="202" t="s">
        <v>64</v>
      </c>
      <c r="ZJ714" s="78" t="s">
        <v>183</v>
      </c>
      <c r="ZL714" s="203"/>
      <c r="ZM714" s="203" t="e">
        <f>VLOOKUP(ZJ714,$A$794:$F$2344,6,FALSE)</f>
        <v>#N/A</v>
      </c>
      <c r="ZN714" s="202" t="s">
        <v>65</v>
      </c>
      <c r="ZO714" s="10" t="e">
        <f>ZM714*1.3</f>
        <v>#N/A</v>
      </c>
      <c r="ZQ714" s="269"/>
      <c r="ZR714" s="202" t="s">
        <v>64</v>
      </c>
      <c r="ZS714" s="484" t="s">
        <v>476</v>
      </c>
      <c r="ZU714" s="203"/>
      <c r="ZV714" s="203">
        <f>VLOOKUP(ZS714,$A$794:$F$2344,6,FALSE)</f>
        <v>0</v>
      </c>
      <c r="ZW714" s="202" t="s">
        <v>65</v>
      </c>
      <c r="ZX714" s="10">
        <f>ZV714*1.3</f>
        <v>0</v>
      </c>
      <c r="ZY714" s="10"/>
      <c r="ZZ714" s="269"/>
      <c r="AAA714" s="202" t="s">
        <v>64</v>
      </c>
      <c r="AAB714" s="484" t="s">
        <v>902</v>
      </c>
      <c r="AAD714" s="203"/>
      <c r="AAE714" s="203">
        <f>VLOOKUP(AAB714,$A$794:$F$2344,6,FALSE)</f>
        <v>0</v>
      </c>
      <c r="AAF714" s="202" t="s">
        <v>65</v>
      </c>
      <c r="AAG714" s="10">
        <f>AAE714*1.3</f>
        <v>0</v>
      </c>
      <c r="AAH714" s="10"/>
      <c r="AAI714" s="269"/>
      <c r="AAJ714" s="202" t="s">
        <v>64</v>
      </c>
      <c r="AAK714" s="78" t="s">
        <v>183</v>
      </c>
      <c r="AAM714" s="203"/>
      <c r="AAN714" s="203" t="e">
        <f>VLOOKUP(AAK714,$A$794:$F$2344,6,FALSE)</f>
        <v>#N/A</v>
      </c>
      <c r="AAO714" s="202" t="s">
        <v>65</v>
      </c>
      <c r="AAP714" s="10" t="e">
        <f>AAN714*1.3</f>
        <v>#N/A</v>
      </c>
      <c r="AAQ714" s="10"/>
      <c r="AAR714" s="269"/>
      <c r="AAS714" s="202" t="s">
        <v>64</v>
      </c>
      <c r="AAT714" s="498" t="s">
        <v>424</v>
      </c>
      <c r="AAV714" s="203"/>
      <c r="AAW714" s="203">
        <f>VLOOKUP(AAT714,$A$794:$F$2344,6,FALSE)</f>
        <v>0</v>
      </c>
      <c r="AAX714" s="202" t="s">
        <v>65</v>
      </c>
      <c r="AAY714" s="10">
        <f>AAW714*1.3</f>
        <v>0</v>
      </c>
      <c r="AAZ714" s="10"/>
      <c r="ABA714" s="269"/>
      <c r="ABB714" s="202" t="s">
        <v>64</v>
      </c>
      <c r="ABC714" s="484" t="s">
        <v>551</v>
      </c>
      <c r="ABE714" s="203"/>
      <c r="ABF714" s="203">
        <f>VLOOKUP(ABC714,$A$794:$F$2344,6,FALSE)</f>
        <v>0</v>
      </c>
      <c r="ABG714" s="202" t="s">
        <v>65</v>
      </c>
      <c r="ABH714" s="10">
        <f>ABF714*1.3</f>
        <v>0</v>
      </c>
      <c r="ABI714" s="10"/>
      <c r="ABJ714" s="269"/>
      <c r="ABK714" s="202" t="s">
        <v>64</v>
      </c>
      <c r="ABL714" s="484" t="s">
        <v>902</v>
      </c>
      <c r="ABN714" s="203"/>
      <c r="ABO714" s="203">
        <f>VLOOKUP(ABL714,$A$794:$F$2344,6,FALSE)</f>
        <v>0</v>
      </c>
      <c r="ABP714" s="202" t="s">
        <v>65</v>
      </c>
      <c r="ABQ714" s="10">
        <f>ABO714*1.3</f>
        <v>0</v>
      </c>
      <c r="ABR714" s="10"/>
      <c r="ABS714" s="269"/>
      <c r="ABT714" s="202" t="s">
        <v>64</v>
      </c>
      <c r="ABU714" s="484" t="s">
        <v>476</v>
      </c>
      <c r="ABW714" s="203"/>
      <c r="ABX714" s="203">
        <f>VLOOKUP(ABU714,$A$794:$F$2344,6,FALSE)</f>
        <v>0</v>
      </c>
      <c r="ABY714" s="202" t="s">
        <v>65</v>
      </c>
      <c r="ABZ714" s="10">
        <f>ABX714*1.3</f>
        <v>0</v>
      </c>
      <c r="ACA714" s="10"/>
      <c r="ACB714" s="269"/>
      <c r="ACC714" s="202" t="s">
        <v>64</v>
      </c>
      <c r="ACD714" s="484" t="s">
        <v>424</v>
      </c>
      <c r="ACF714" s="203"/>
      <c r="ACG714" s="203">
        <f>VLOOKUP(ACD714,$A$794:$F$2344,6,FALSE)</f>
        <v>0</v>
      </c>
      <c r="ACH714" s="202" t="s">
        <v>65</v>
      </c>
      <c r="ACI714" s="10">
        <f>ACG714*1.3</f>
        <v>0</v>
      </c>
      <c r="ACJ714" s="10"/>
      <c r="ACK714" s="269"/>
      <c r="ACL714" s="202" t="s">
        <v>64</v>
      </c>
      <c r="ACM714" s="484" t="s">
        <v>424</v>
      </c>
      <c r="ACO714" s="203"/>
      <c r="ACP714" s="203">
        <f>VLOOKUP(ACM714,$A$794:$F$2344,6,FALSE)</f>
        <v>0</v>
      </c>
      <c r="ACQ714" s="202" t="s">
        <v>65</v>
      </c>
      <c r="ACR714" s="10">
        <f>ACP714*1.3</f>
        <v>0</v>
      </c>
      <c r="ACS714" s="10"/>
      <c r="ACT714" s="269"/>
      <c r="ACU714" s="202" t="s">
        <v>64</v>
      </c>
      <c r="ACV714" s="484" t="s">
        <v>476</v>
      </c>
      <c r="ACX714" s="203"/>
      <c r="ACY714" s="203">
        <f>VLOOKUP(ACV714,$A$794:$F$2344,6,FALSE)</f>
        <v>0</v>
      </c>
      <c r="ACZ714" s="202" t="s">
        <v>65</v>
      </c>
      <c r="ADA714" s="10">
        <f>ACY714*1.3</f>
        <v>0</v>
      </c>
      <c r="ADB714" s="10"/>
      <c r="ADC714" s="269"/>
      <c r="ADD714" s="202" t="s">
        <v>64</v>
      </c>
      <c r="ADE714" s="484" t="s">
        <v>786</v>
      </c>
      <c r="ADG714" s="203"/>
      <c r="ADH714" s="203">
        <f>VLOOKUP(ADE714,$A$794:$F$2344,6,FALSE)</f>
        <v>0</v>
      </c>
      <c r="ADI714" s="202" t="s">
        <v>65</v>
      </c>
      <c r="ADJ714" s="10">
        <f>ADH714*1.3</f>
        <v>0</v>
      </c>
      <c r="ADL714" s="269"/>
      <c r="ADM714" s="202" t="s">
        <v>64</v>
      </c>
      <c r="ADN714" s="484" t="s">
        <v>786</v>
      </c>
      <c r="ADP714" s="203"/>
      <c r="ADQ714" s="203">
        <f>VLOOKUP(ADN714,$A$794:$F$2344,6,FALSE)</f>
        <v>0</v>
      </c>
      <c r="ADR714" s="202" t="s">
        <v>65</v>
      </c>
      <c r="ADS714" s="10">
        <f>ADQ714*1.3</f>
        <v>0</v>
      </c>
      <c r="ADT714" s="10"/>
      <c r="ADU714" s="269"/>
      <c r="ADV714" s="202" t="s">
        <v>64</v>
      </c>
      <c r="ADW714" s="78" t="s">
        <v>183</v>
      </c>
      <c r="ADY714" s="203"/>
      <c r="ADZ714" s="203" t="e">
        <f>VLOOKUP(ADW714,$A$794:$F$2344,6,FALSE)</f>
        <v>#N/A</v>
      </c>
      <c r="AEA714" s="202" t="s">
        <v>65</v>
      </c>
      <c r="AEB714" s="10" t="e">
        <f>ADZ714*1.3</f>
        <v>#N/A</v>
      </c>
      <c r="AED714" s="269"/>
      <c r="AEE714" s="202" t="s">
        <v>64</v>
      </c>
      <c r="AEF714" s="491" t="s">
        <v>786</v>
      </c>
      <c r="AEH714" s="203"/>
      <c r="AEI714" s="203">
        <f>VLOOKUP(AEF714,$A$794:$F$2344,6,FALSE)</f>
        <v>0</v>
      </c>
      <c r="AEJ714" s="202" t="s">
        <v>65</v>
      </c>
      <c r="AEK714" s="10">
        <f>AEI714*1.3</f>
        <v>0</v>
      </c>
      <c r="AEM714" s="269"/>
      <c r="AEN714" s="202" t="s">
        <v>64</v>
      </c>
      <c r="AEO714" s="484" t="s">
        <v>786</v>
      </c>
      <c r="AEQ714" s="203"/>
      <c r="AER714" s="203">
        <f>VLOOKUP(AEO714,$A$794:$F$2344,6,FALSE)</f>
        <v>0</v>
      </c>
      <c r="AES714" s="202" t="s">
        <v>65</v>
      </c>
      <c r="AET714" s="10">
        <f>AER714*1.3</f>
        <v>0</v>
      </c>
      <c r="AEV714" s="269"/>
      <c r="AEW714" s="202" t="s">
        <v>64</v>
      </c>
      <c r="AEX714" s="484" t="s">
        <v>424</v>
      </c>
      <c r="AEZ714" s="203"/>
      <c r="AFA714" s="203">
        <f>VLOOKUP(AEX714,$A$794:$F$2344,6,FALSE)</f>
        <v>0</v>
      </c>
      <c r="AFB714" s="202" t="s">
        <v>65</v>
      </c>
      <c r="AFC714" s="10">
        <f>AFA714*1.3</f>
        <v>0</v>
      </c>
      <c r="AFD714" s="10"/>
      <c r="AFE714" s="269"/>
      <c r="AFF714" s="202" t="s">
        <v>64</v>
      </c>
      <c r="AFG714" s="78" t="s">
        <v>183</v>
      </c>
      <c r="AFI714" s="203"/>
      <c r="AFJ714" s="203" t="e">
        <f>VLOOKUP(AFG714,$A$794:$F$2344,6,FALSE)</f>
        <v>#N/A</v>
      </c>
      <c r="AFK714" s="202" t="s">
        <v>65</v>
      </c>
      <c r="AFL714" s="10" t="e">
        <f>AFJ714*1.3</f>
        <v>#N/A</v>
      </c>
      <c r="AFM714" s="10"/>
      <c r="AFN714" s="269"/>
      <c r="AFO714" s="202" t="s">
        <v>64</v>
      </c>
      <c r="AFP714" s="484" t="s">
        <v>786</v>
      </c>
      <c r="AFR714" s="203"/>
      <c r="AFS714" s="203">
        <f>VLOOKUP(AFP714,$A$794:$F$2344,6,FALSE)</f>
        <v>0</v>
      </c>
      <c r="AFT714" s="202" t="s">
        <v>65</v>
      </c>
      <c r="AFU714" s="10">
        <f>AFS714*1.3</f>
        <v>0</v>
      </c>
      <c r="AFV714" s="10"/>
      <c r="AFW714" s="269"/>
      <c r="AFX714" s="202" t="s">
        <v>64</v>
      </c>
      <c r="AFY714" s="484" t="s">
        <v>551</v>
      </c>
      <c r="AGA714" s="203"/>
      <c r="AGB714" s="203">
        <f>VLOOKUP(AFY714,$A$794:$F$2344,6,FALSE)</f>
        <v>0</v>
      </c>
      <c r="AGC714" s="202" t="s">
        <v>65</v>
      </c>
      <c r="AGD714" s="10">
        <f>AGB714*1.3</f>
        <v>0</v>
      </c>
      <c r="AGE714" s="10"/>
      <c r="AGF714" s="269"/>
      <c r="AGG714" s="202" t="s">
        <v>64</v>
      </c>
      <c r="AGH714" s="484" t="s">
        <v>902</v>
      </c>
      <c r="AGJ714" s="203"/>
      <c r="AGK714" s="203">
        <f>VLOOKUP(AGH714,$A$794:$F$2344,6,FALSE)</f>
        <v>0</v>
      </c>
      <c r="AGL714" s="202" t="s">
        <v>65</v>
      </c>
      <c r="AGM714" s="10">
        <f>AGK714*1.3</f>
        <v>0</v>
      </c>
      <c r="AGN714" s="10"/>
      <c r="AGO714" s="269"/>
      <c r="AGP714" s="202" t="s">
        <v>64</v>
      </c>
      <c r="AGQ714" s="484" t="s">
        <v>1928</v>
      </c>
      <c r="AGS714" s="203"/>
      <c r="AGT714" s="203">
        <f>VLOOKUP(AGQ714,$A$794:$F$2344,6,FALSE)</f>
        <v>0</v>
      </c>
      <c r="AGU714" s="202" t="s">
        <v>65</v>
      </c>
      <c r="AGV714" s="10">
        <f>AGT714*1.3</f>
        <v>0</v>
      </c>
      <c r="AGW714" s="10"/>
      <c r="AGX714" s="269"/>
      <c r="AGY714" s="202" t="s">
        <v>64</v>
      </c>
      <c r="AGZ714" s="78" t="s">
        <v>183</v>
      </c>
      <c r="AHB714" s="203"/>
      <c r="AHC714" s="203" t="e">
        <f>VLOOKUP(AGZ714,$A$794:$F$2344,6,FALSE)</f>
        <v>#N/A</v>
      </c>
      <c r="AHD714" s="202" t="s">
        <v>65</v>
      </c>
      <c r="AHE714" s="10" t="e">
        <f>AHC714*1.3</f>
        <v>#N/A</v>
      </c>
      <c r="AHF714" s="10"/>
      <c r="AHG714" s="269"/>
      <c r="AHH714" s="202" t="s">
        <v>64</v>
      </c>
      <c r="AHI714" s="502" t="s">
        <v>786</v>
      </c>
      <c r="AHK714" s="203"/>
      <c r="AHL714" s="203">
        <f>VLOOKUP(AHI714,$A$794:$F$2344,6,FALSE)</f>
        <v>0</v>
      </c>
      <c r="AHM714" s="202" t="s">
        <v>65</v>
      </c>
      <c r="AHN714" s="10">
        <f>AHL714*1.3</f>
        <v>0</v>
      </c>
      <c r="AHO714" s="10"/>
      <c r="AHP714" s="269"/>
      <c r="AHQ714" s="202" t="s">
        <v>64</v>
      </c>
      <c r="AHR714" s="484" t="s">
        <v>463</v>
      </c>
      <c r="AHT714" s="203"/>
      <c r="AHU714" s="203">
        <f>VLOOKUP(AHR714,$A$794:$F$2344,6,FALSE)</f>
        <v>0</v>
      </c>
      <c r="AHV714" s="202" t="s">
        <v>65</v>
      </c>
      <c r="AHW714" s="10">
        <f>AHU714*1.3</f>
        <v>0</v>
      </c>
      <c r="AHX714" s="10"/>
      <c r="AHY714" s="269"/>
      <c r="AHZ714" s="202" t="s">
        <v>64</v>
      </c>
      <c r="AIA714" s="78" t="s">
        <v>183</v>
      </c>
      <c r="AIC714" s="203"/>
      <c r="AID714" s="203" t="e">
        <f>VLOOKUP(AIA714,$A$794:$F$2344,6,FALSE)</f>
        <v>#N/A</v>
      </c>
      <c r="AIE714" s="202" t="s">
        <v>65</v>
      </c>
      <c r="AIF714" s="10" t="e">
        <f>AID714*1.3</f>
        <v>#N/A</v>
      </c>
      <c r="AIG714" s="10"/>
      <c r="AIH714" s="269"/>
      <c r="AII714" s="202" t="s">
        <v>64</v>
      </c>
      <c r="AIJ714" s="484" t="s">
        <v>551</v>
      </c>
      <c r="AIL714" s="203"/>
      <c r="AIM714" s="203">
        <f>VLOOKUP(AIJ714,$A$794:$F$2344,6,FALSE)</f>
        <v>0</v>
      </c>
      <c r="AIN714" s="202" t="s">
        <v>65</v>
      </c>
      <c r="AIO714" s="10">
        <f>AIM714*1.3</f>
        <v>0</v>
      </c>
      <c r="AIP714" s="10"/>
      <c r="AIQ714" s="269"/>
      <c r="AIR714" s="202" t="s">
        <v>64</v>
      </c>
      <c r="AIS714" s="484" t="s">
        <v>424</v>
      </c>
      <c r="AIU714" s="203"/>
      <c r="AIV714" s="203">
        <f>VLOOKUP(AIS714,$A$794:$F$2344,6,FALSE)</f>
        <v>0</v>
      </c>
      <c r="AIW714" s="202" t="s">
        <v>65</v>
      </c>
      <c r="AIX714" s="10">
        <f>AIV714*1.3</f>
        <v>0</v>
      </c>
      <c r="AIY714" s="10"/>
      <c r="AIZ714" s="269"/>
      <c r="AJA714" s="202" t="s">
        <v>64</v>
      </c>
      <c r="AJB714" s="78" t="s">
        <v>183</v>
      </c>
      <c r="AJD714" s="203"/>
      <c r="AJE714" s="203" t="e">
        <f>VLOOKUP(AJB714,$A$794:$F$2344,6,FALSE)</f>
        <v>#N/A</v>
      </c>
      <c r="AJF714" s="202" t="s">
        <v>65</v>
      </c>
      <c r="AJG714" s="10" t="e">
        <f>AJE714*1.3</f>
        <v>#N/A</v>
      </c>
      <c r="AJH714" s="10"/>
      <c r="AJI714" s="269"/>
      <c r="AJJ714" s="202" t="s">
        <v>64</v>
      </c>
      <c r="AJK714" s="78" t="s">
        <v>183</v>
      </c>
      <c r="AJM714" s="203"/>
      <c r="AJN714" s="203" t="e">
        <f>VLOOKUP(AJK714,$A$794:$F$2344,6,FALSE)</f>
        <v>#N/A</v>
      </c>
      <c r="AJO714" s="202" t="s">
        <v>65</v>
      </c>
      <c r="AJP714" s="10" t="e">
        <f>AJN714*1.3</f>
        <v>#N/A</v>
      </c>
      <c r="AJQ714" s="10"/>
      <c r="AJR714" s="269"/>
      <c r="AJS714" s="202" t="s">
        <v>64</v>
      </c>
      <c r="AJT714" s="78" t="s">
        <v>183</v>
      </c>
      <c r="AJV714" s="203"/>
      <c r="AJW714" s="203" t="e">
        <f>VLOOKUP(AJT714,$A$794:$F$2344,6,FALSE)</f>
        <v>#N/A</v>
      </c>
      <c r="AJX714" s="202" t="s">
        <v>65</v>
      </c>
      <c r="AJY714" s="10" t="e">
        <f>AJW714*1.3</f>
        <v>#N/A</v>
      </c>
      <c r="AJZ714" s="10"/>
      <c r="AKA714" s="269"/>
      <c r="AKB714" s="202" t="s">
        <v>64</v>
      </c>
      <c r="AKC714" s="484" t="s">
        <v>786</v>
      </c>
      <c r="AKE714" s="203"/>
      <c r="AKF714" s="203">
        <f>VLOOKUP(AKC714,$A$794:$F$2344,6,FALSE)</f>
        <v>0</v>
      </c>
      <c r="AKG714" s="202" t="s">
        <v>65</v>
      </c>
      <c r="AKH714" s="10">
        <f>AKF714*1.3</f>
        <v>0</v>
      </c>
      <c r="AKI714" s="10"/>
      <c r="AKJ714" s="269"/>
      <c r="AKK714" s="202" t="s">
        <v>64</v>
      </c>
      <c r="AKL714" s="78" t="s">
        <v>183</v>
      </c>
      <c r="AKN714" s="203"/>
      <c r="AKO714" s="203" t="e">
        <f>VLOOKUP(AKL714,$A$794:$F$2344,6,FALSE)</f>
        <v>#N/A</v>
      </c>
      <c r="AKP714" s="202" t="s">
        <v>65</v>
      </c>
      <c r="AKQ714" s="10" t="e">
        <f>AKO714*1.3</f>
        <v>#N/A</v>
      </c>
      <c r="AKR714" s="10"/>
      <c r="AKS714" s="269"/>
      <c r="AKT714" s="202" t="s">
        <v>64</v>
      </c>
      <c r="AKU714" s="78" t="s">
        <v>183</v>
      </c>
      <c r="AKW714" s="203"/>
      <c r="AKX714" s="203" t="e">
        <f>VLOOKUP(AKU714,$A$794:$F$2344,6,FALSE)</f>
        <v>#N/A</v>
      </c>
      <c r="AKY714" s="202" t="s">
        <v>65</v>
      </c>
      <c r="AKZ714" s="10" t="e">
        <f>AKX714*1.3</f>
        <v>#N/A</v>
      </c>
      <c r="ALA714" s="10"/>
      <c r="ALB714" s="269"/>
      <c r="ALC714" s="202" t="s">
        <v>64</v>
      </c>
      <c r="ALD714" s="78" t="s">
        <v>183</v>
      </c>
      <c r="ALF714" s="203"/>
      <c r="ALG714" s="203" t="e">
        <f>VLOOKUP(ALD714,$A$794:$F$2344,6,FALSE)</f>
        <v>#N/A</v>
      </c>
      <c r="ALH714" s="202" t="s">
        <v>65</v>
      </c>
      <c r="ALI714" s="10" t="e">
        <f>ALG714*1.3</f>
        <v>#N/A</v>
      </c>
      <c r="ALJ714" s="10"/>
      <c r="ALK714" s="269"/>
      <c r="ALL714" s="202" t="s">
        <v>64</v>
      </c>
      <c r="ALM714" s="78" t="s">
        <v>183</v>
      </c>
      <c r="ALO714" s="203"/>
      <c r="ALP714" s="203" t="e">
        <f>VLOOKUP(ALM714,$A$794:$F$2344,6,FALSE)</f>
        <v>#N/A</v>
      </c>
      <c r="ALQ714" s="202" t="s">
        <v>65</v>
      </c>
      <c r="ALR714" s="10" t="e">
        <f>ALP714*1.3</f>
        <v>#N/A</v>
      </c>
      <c r="ALS714" s="10"/>
      <c r="ALT714" s="269"/>
      <c r="ALU714" s="202" t="s">
        <v>64</v>
      </c>
      <c r="ALV714" s="78" t="s">
        <v>183</v>
      </c>
      <c r="ALX714" s="203"/>
      <c r="ALY714" s="203" t="e">
        <f>VLOOKUP(ALV714,$A$794:$F$2344,6,FALSE)</f>
        <v>#N/A</v>
      </c>
      <c r="ALZ714" s="202" t="s">
        <v>65</v>
      </c>
      <c r="AMA714" s="10" t="e">
        <f>ALY714*1.3</f>
        <v>#N/A</v>
      </c>
      <c r="AMB714" s="10"/>
      <c r="AMC714" s="269"/>
      <c r="AMD714" s="202" t="s">
        <v>64</v>
      </c>
      <c r="AME714" s="78" t="s">
        <v>183</v>
      </c>
      <c r="AMG714" s="203"/>
      <c r="AMH714" s="203" t="e">
        <f>VLOOKUP(AME714,$A$794:$F$2344,6,FALSE)</f>
        <v>#N/A</v>
      </c>
      <c r="AMI714" s="202" t="s">
        <v>65</v>
      </c>
      <c r="AMJ714" s="10" t="e">
        <f>AMH714*1.3</f>
        <v>#N/A</v>
      </c>
      <c r="AMK714" s="10"/>
      <c r="AML714" s="269"/>
      <c r="AMM714" s="202" t="s">
        <v>64</v>
      </c>
      <c r="AMN714" s="78" t="s">
        <v>183</v>
      </c>
      <c r="AMP714" s="203"/>
      <c r="AMQ714" s="203" t="e">
        <f>VLOOKUP(AMN714,$A$794:$F$2344,6,FALSE)</f>
        <v>#N/A</v>
      </c>
      <c r="AMR714" s="202" t="s">
        <v>65</v>
      </c>
      <c r="AMS714" s="10" t="e">
        <f>AMQ714*1.3</f>
        <v>#N/A</v>
      </c>
      <c r="AMT714" s="10"/>
      <c r="AMU714" s="269"/>
      <c r="AMV714" s="202" t="s">
        <v>64</v>
      </c>
      <c r="AMW714" s="78" t="s">
        <v>183</v>
      </c>
      <c r="AMY714" s="203"/>
      <c r="AMZ714" s="203" t="e">
        <f>VLOOKUP(AMW714,$A$794:$F$2344,6,FALSE)</f>
        <v>#N/A</v>
      </c>
      <c r="ANA714" s="202" t="s">
        <v>65</v>
      </c>
      <c r="ANB714" s="10" t="e">
        <f>AMZ714*1.3</f>
        <v>#N/A</v>
      </c>
      <c r="ANC714" s="10"/>
      <c r="AND714" s="269"/>
      <c r="ANE714" s="202" t="s">
        <v>64</v>
      </c>
      <c r="ANF714" s="78" t="s">
        <v>183</v>
      </c>
      <c r="ANH714" s="203"/>
      <c r="ANI714" s="203" t="e">
        <f>VLOOKUP(ANF714,$A$794:$F$2344,6,FALSE)</f>
        <v>#N/A</v>
      </c>
      <c r="ANJ714" s="202" t="s">
        <v>65</v>
      </c>
      <c r="ANK714" s="10" t="e">
        <f>ANI714*1.3</f>
        <v>#N/A</v>
      </c>
      <c r="ANL714" s="10"/>
      <c r="ANM714" s="269"/>
      <c r="ANN714" s="202" t="s">
        <v>64</v>
      </c>
      <c r="ANO714" s="78" t="s">
        <v>183</v>
      </c>
      <c r="ANQ714" s="203"/>
      <c r="ANR714" s="203" t="e">
        <f>VLOOKUP(ANO714,$A$794:$F$2344,6,FALSE)</f>
        <v>#N/A</v>
      </c>
      <c r="ANS714" s="202" t="s">
        <v>65</v>
      </c>
      <c r="ANT714" s="10" t="e">
        <f>ANR714*1.3</f>
        <v>#N/A</v>
      </c>
      <c r="ANU714" s="10"/>
      <c r="ANV714" s="269"/>
      <c r="ANW714" s="202" t="s">
        <v>64</v>
      </c>
      <c r="ANX714" s="78" t="s">
        <v>183</v>
      </c>
      <c r="ANZ714" s="203"/>
      <c r="AOA714" s="203" t="e">
        <f>VLOOKUP(ANX714,$A$794:$F$2344,6,FALSE)</f>
        <v>#N/A</v>
      </c>
      <c r="AOB714" s="202" t="s">
        <v>65</v>
      </c>
      <c r="AOC714" s="10" t="e">
        <f>AOA714*1.3</f>
        <v>#N/A</v>
      </c>
      <c r="AOD714" s="10"/>
      <c r="AOE714" s="269"/>
      <c r="AOF714" s="202" t="s">
        <v>64</v>
      </c>
      <c r="AOG714" s="78" t="s">
        <v>183</v>
      </c>
      <c r="AOI714" s="203"/>
      <c r="AOJ714" s="203" t="e">
        <f>VLOOKUP(AOG714,$A$794:$F$2344,6,FALSE)</f>
        <v>#N/A</v>
      </c>
      <c r="AOK714" s="202" t="s">
        <v>65</v>
      </c>
      <c r="AOL714" s="10" t="e">
        <f>AOJ714*1.3</f>
        <v>#N/A</v>
      </c>
      <c r="AOM714" s="10"/>
      <c r="AON714" s="269"/>
      <c r="AOO714" s="202" t="s">
        <v>64</v>
      </c>
      <c r="AOP714" s="78" t="s">
        <v>183</v>
      </c>
      <c r="AOR714" s="203"/>
      <c r="AOS714" s="203" t="e">
        <f>VLOOKUP(AOP714,$A$794:$F$2344,6,FALSE)</f>
        <v>#N/A</v>
      </c>
      <c r="AOT714" s="202" t="s">
        <v>65</v>
      </c>
      <c r="AOU714" s="10" t="e">
        <f>AOS714*1.3</f>
        <v>#N/A</v>
      </c>
      <c r="AOV714" s="10"/>
      <c r="AOW714" s="269"/>
      <c r="AOX714" s="202" t="s">
        <v>64</v>
      </c>
      <c r="AOY714" s="78" t="s">
        <v>183</v>
      </c>
      <c r="APA714" s="203"/>
      <c r="APB714" s="203" t="e">
        <f>VLOOKUP(AOY714,$A$794:$F$2344,6,FALSE)</f>
        <v>#N/A</v>
      </c>
      <c r="APC714" s="202" t="s">
        <v>65</v>
      </c>
      <c r="APD714" s="10" t="e">
        <f>APB714*1.3</f>
        <v>#N/A</v>
      </c>
      <c r="APE714" s="10"/>
      <c r="APF714" s="269"/>
      <c r="APG714" s="202" t="s">
        <v>64</v>
      </c>
      <c r="APH714" s="78" t="s">
        <v>183</v>
      </c>
      <c r="APJ714" s="203"/>
      <c r="APK714" s="203" t="e">
        <f>VLOOKUP(APH714,$A$794:$F$2344,6,FALSE)</f>
        <v>#N/A</v>
      </c>
      <c r="APL714" s="202" t="s">
        <v>65</v>
      </c>
      <c r="APM714" s="10" t="e">
        <f>APK714*1.3</f>
        <v>#N/A</v>
      </c>
      <c r="APN714" s="10"/>
      <c r="APO714" s="269"/>
      <c r="APP714" s="202" t="s">
        <v>64</v>
      </c>
      <c r="APQ714" s="498" t="s">
        <v>786</v>
      </c>
      <c r="APS714" s="203"/>
      <c r="APT714" s="203">
        <f>VLOOKUP(APQ714,$A$794:$F$2344,6,FALSE)</f>
        <v>0</v>
      </c>
      <c r="APU714" s="202" t="s">
        <v>65</v>
      </c>
      <c r="APV714" s="10">
        <f>APT714*1.3</f>
        <v>0</v>
      </c>
      <c r="APW714" s="10"/>
      <c r="APX714" s="269"/>
      <c r="APY714" s="202" t="s">
        <v>64</v>
      </c>
      <c r="APZ714" s="498" t="s">
        <v>902</v>
      </c>
      <c r="AQB714" s="203"/>
      <c r="AQC714" s="203">
        <f>VLOOKUP(APZ714,$A$794:$F$2344,6,FALSE)</f>
        <v>0</v>
      </c>
      <c r="AQD714" s="202" t="s">
        <v>65</v>
      </c>
      <c r="AQE714" s="10">
        <f>AQC714*1.3</f>
        <v>0</v>
      </c>
      <c r="AQF714" s="10"/>
      <c r="AQG714" s="269"/>
      <c r="AQH714" s="202" t="s">
        <v>64</v>
      </c>
      <c r="AQI714" s="484" t="s">
        <v>476</v>
      </c>
      <c r="AQK714" s="203"/>
      <c r="AQL714" s="203">
        <f>VLOOKUP(AQI714,$A$794:$F$2344,6,FALSE)</f>
        <v>0</v>
      </c>
      <c r="AQM714" s="202" t="s">
        <v>65</v>
      </c>
      <c r="AQN714" s="10">
        <f>AQL714*1.3</f>
        <v>0</v>
      </c>
      <c r="AQO714" s="10"/>
      <c r="AQP714" s="269"/>
      <c r="AQQ714" s="202" t="s">
        <v>64</v>
      </c>
      <c r="AQR714" s="484" t="s">
        <v>902</v>
      </c>
      <c r="AQT714" s="203"/>
      <c r="AQU714" s="203">
        <f>VLOOKUP(AQR714,$A$794:$F$2344,6,FALSE)</f>
        <v>0</v>
      </c>
      <c r="AQV714" s="202" t="s">
        <v>65</v>
      </c>
      <c r="AQW714" s="10">
        <f>AQU714*1.3</f>
        <v>0</v>
      </c>
      <c r="AQX714" s="10"/>
      <c r="AQY714" s="269"/>
      <c r="AQZ714" s="202" t="s">
        <v>64</v>
      </c>
      <c r="ARA714" s="484" t="s">
        <v>476</v>
      </c>
      <c r="ARC714" s="203"/>
      <c r="ARD714" s="203">
        <f>VLOOKUP(ARA714,$A$794:$F$2344,6,FALSE)</f>
        <v>0</v>
      </c>
      <c r="ARE714" s="202" t="s">
        <v>65</v>
      </c>
      <c r="ARF714" s="10">
        <f>ARD714*1.3</f>
        <v>0</v>
      </c>
      <c r="ARG714" s="10"/>
      <c r="ARH714" s="269"/>
      <c r="ARI714" s="202" t="s">
        <v>64</v>
      </c>
      <c r="ARJ714" s="484" t="s">
        <v>902</v>
      </c>
      <c r="ARL714" s="203"/>
      <c r="ARM714" s="203">
        <f>VLOOKUP(ARJ714,$A$794:$F$2344,6,FALSE)</f>
        <v>0</v>
      </c>
      <c r="ARN714" s="202" t="s">
        <v>65</v>
      </c>
      <c r="ARO714" s="10">
        <f>ARM714*1.3</f>
        <v>0</v>
      </c>
      <c r="ARP714" s="10"/>
      <c r="ARQ714" s="269"/>
      <c r="ARR714" s="202" t="s">
        <v>64</v>
      </c>
      <c r="ARS714" s="498" t="s">
        <v>476</v>
      </c>
      <c r="ARU714" s="203"/>
      <c r="ARV714" s="203">
        <f>VLOOKUP(ARS714,$A$794:$F$2344,6,FALSE)</f>
        <v>0</v>
      </c>
      <c r="ARW714" s="202" t="s">
        <v>65</v>
      </c>
      <c r="ARX714" s="10">
        <f>ARV714*1.3</f>
        <v>0</v>
      </c>
      <c r="ARY714" s="10"/>
      <c r="ARZ714" s="269"/>
      <c r="ASA714" s="202" t="s">
        <v>64</v>
      </c>
      <c r="ASB714" s="484" t="s">
        <v>476</v>
      </c>
      <c r="ASD714" s="203"/>
      <c r="ASE714" s="203">
        <f>VLOOKUP(ASB714,$A$794:$F$2344,6,FALSE)</f>
        <v>0</v>
      </c>
      <c r="ASF714" s="202" t="s">
        <v>65</v>
      </c>
      <c r="ASG714" s="10">
        <f>ASE714*1.3</f>
        <v>0</v>
      </c>
      <c r="ASH714" s="10"/>
      <c r="ASI714" s="269"/>
      <c r="ASJ714" s="202" t="s">
        <v>64</v>
      </c>
      <c r="ASK714" s="484" t="s">
        <v>902</v>
      </c>
      <c r="ASM714" s="203"/>
      <c r="ASN714" s="203">
        <f>VLOOKUP(ASK714,$A$794:$F$2344,6,FALSE)</f>
        <v>0</v>
      </c>
      <c r="ASO714" s="202" t="s">
        <v>65</v>
      </c>
      <c r="ASP714" s="10">
        <f>ASN714*1.3</f>
        <v>0</v>
      </c>
      <c r="ASQ714" s="10"/>
      <c r="ASR714" s="269"/>
      <c r="ASS714" s="202" t="s">
        <v>64</v>
      </c>
      <c r="AST714" s="484" t="s">
        <v>551</v>
      </c>
      <c r="ASV714" s="203"/>
      <c r="ASW714" s="203">
        <f>VLOOKUP(AST714,$A$794:$F$2344,6,FALSE)</f>
        <v>0</v>
      </c>
      <c r="ASX714" s="202" t="s">
        <v>65</v>
      </c>
      <c r="ASY714" s="10">
        <f>ASW714*1.3</f>
        <v>0</v>
      </c>
      <c r="ASZ714" s="10"/>
      <c r="ATA714" s="269"/>
      <c r="ATB714" s="202" t="s">
        <v>64</v>
      </c>
      <c r="ATC714" s="484" t="s">
        <v>424</v>
      </c>
      <c r="ATE714" s="203"/>
      <c r="ATF714" s="203">
        <f>VLOOKUP(ATC714,$A$794:$F$2344,6,FALSE)</f>
        <v>0</v>
      </c>
      <c r="ATG714" s="202" t="s">
        <v>65</v>
      </c>
      <c r="ATH714" s="10">
        <f>ATF714*1.3</f>
        <v>0</v>
      </c>
      <c r="ATI714" s="10"/>
      <c r="ATJ714" s="269"/>
      <c r="ATK714" s="202" t="s">
        <v>64</v>
      </c>
      <c r="ATL714" s="484" t="s">
        <v>786</v>
      </c>
      <c r="ATN714" s="203"/>
      <c r="ATO714" s="203">
        <f>VLOOKUP(ATL714,$A$794:$F$2344,6,FALSE)</f>
        <v>0</v>
      </c>
      <c r="ATP714" s="202" t="s">
        <v>65</v>
      </c>
      <c r="ATQ714" s="10">
        <f>ATO714*1.3</f>
        <v>0</v>
      </c>
      <c r="ATR714" s="10"/>
      <c r="ATS714" s="269"/>
      <c r="ATT714" s="202" t="s">
        <v>64</v>
      </c>
      <c r="ATU714" s="484" t="s">
        <v>551</v>
      </c>
      <c r="ATW714" s="203"/>
      <c r="ATX714" s="203">
        <f>VLOOKUP(ATU714,$A$794:$F$2344,6,FALSE)</f>
        <v>0</v>
      </c>
      <c r="ATY714" s="202" t="s">
        <v>65</v>
      </c>
      <c r="ATZ714" s="10">
        <f>ATX714*1.3</f>
        <v>0</v>
      </c>
      <c r="AUA714" s="10"/>
      <c r="AUB714" s="269"/>
      <c r="AUC714" s="202" t="s">
        <v>64</v>
      </c>
      <c r="AUD714" s="484" t="s">
        <v>902</v>
      </c>
      <c r="AUF714" s="203"/>
      <c r="AUG714" s="203">
        <f>VLOOKUP(AUD714,$A$794:$F$2344,6,FALSE)</f>
        <v>0</v>
      </c>
      <c r="AUH714" s="202" t="s">
        <v>65</v>
      </c>
      <c r="AUI714" s="10">
        <f>AUG714*1.3</f>
        <v>0</v>
      </c>
      <c r="AUJ714" s="10"/>
      <c r="AUK714" s="269"/>
      <c r="AUL714" s="202" t="s">
        <v>64</v>
      </c>
      <c r="AUM714" s="484" t="s">
        <v>902</v>
      </c>
      <c r="AUO714" s="203"/>
      <c r="AUP714" s="203">
        <f>VLOOKUP(AUM714,$A$794:$F$2344,6,FALSE)</f>
        <v>0</v>
      </c>
      <c r="AUQ714" s="202" t="s">
        <v>65</v>
      </c>
      <c r="AUR714" s="10">
        <f>AUP714*1.3</f>
        <v>0</v>
      </c>
      <c r="AUS714" s="10"/>
      <c r="AUT714" s="269"/>
      <c r="AUU714" s="202" t="s">
        <v>64</v>
      </c>
      <c r="AUV714" s="509" t="s">
        <v>902</v>
      </c>
      <c r="AUX714" s="203"/>
      <c r="AUY714" s="203">
        <f>VLOOKUP(AUV714,$A$794:$F$2344,6,FALSE)</f>
        <v>0</v>
      </c>
      <c r="AUZ714" s="202" t="s">
        <v>65</v>
      </c>
      <c r="AVA714" s="10">
        <f>AUY714*1.3</f>
        <v>0</v>
      </c>
      <c r="AVB714" s="10"/>
      <c r="AVC714" s="269"/>
      <c r="AVD714" s="202" t="s">
        <v>64</v>
      </c>
      <c r="AVE714" s="484" t="s">
        <v>902</v>
      </c>
      <c r="AVG714" s="203"/>
      <c r="AVH714" s="203">
        <f>VLOOKUP(AVE714,$A$794:$F$2344,6,FALSE)</f>
        <v>0</v>
      </c>
      <c r="AVI714" s="202" t="s">
        <v>65</v>
      </c>
      <c r="AVJ714" s="10">
        <f>AVH714*1.3</f>
        <v>0</v>
      </c>
      <c r="AVK714" s="10"/>
      <c r="AVL714" s="269"/>
      <c r="AVM714" s="202" t="s">
        <v>64</v>
      </c>
      <c r="AVN714" s="484" t="s">
        <v>902</v>
      </c>
      <c r="AVP714" s="203"/>
      <c r="AVQ714" s="203">
        <f>VLOOKUP(AVN714,$A$794:$F$2344,6,FALSE)</f>
        <v>0</v>
      </c>
      <c r="AVR714" s="202" t="s">
        <v>65</v>
      </c>
      <c r="AVS714" s="10">
        <f>AVQ714*1.3</f>
        <v>0</v>
      </c>
      <c r="AVT714" s="10"/>
      <c r="AVU714" s="269"/>
      <c r="AVV714" s="202" t="s">
        <v>64</v>
      </c>
      <c r="AVW714" s="487" t="s">
        <v>551</v>
      </c>
      <c r="AVY714" s="203"/>
      <c r="AVZ714" s="203">
        <f>VLOOKUP(AVW714,$A$794:$F$2344,6,FALSE)</f>
        <v>0</v>
      </c>
      <c r="AWA714" s="202" t="s">
        <v>65</v>
      </c>
      <c r="AWB714" s="10">
        <f>AVZ714*1.3</f>
        <v>0</v>
      </c>
      <c r="AWC714" s="10"/>
      <c r="AWD714" s="269"/>
      <c r="AWE714" s="202" t="s">
        <v>64</v>
      </c>
      <c r="AWF714" s="484" t="s">
        <v>424</v>
      </c>
      <c r="AWH714" s="203"/>
      <c r="AWI714" s="203">
        <f>VLOOKUP(AWF714,$A$794:$F$2344,6,FALSE)</f>
        <v>0</v>
      </c>
      <c r="AWJ714" s="202" t="s">
        <v>65</v>
      </c>
      <c r="AWK714" s="10">
        <f>AWI714*1.3</f>
        <v>0</v>
      </c>
      <c r="AWL714" s="10"/>
      <c r="AWM714" s="269"/>
      <c r="AWN714" s="202" t="s">
        <v>64</v>
      </c>
      <c r="AWO714" s="484" t="s">
        <v>489</v>
      </c>
      <c r="AWQ714" s="203"/>
      <c r="AWR714" s="203">
        <f>VLOOKUP(AWO714,$A$794:$F$2344,6,FALSE)</f>
        <v>0</v>
      </c>
      <c r="AWS714" s="202" t="s">
        <v>65</v>
      </c>
      <c r="AWT714" s="10">
        <f>AWR714*1.3</f>
        <v>0</v>
      </c>
      <c r="AWU714" s="10"/>
      <c r="AWV714" s="269"/>
      <c r="AWW714" s="202" t="s">
        <v>64</v>
      </c>
      <c r="AWX714" s="484" t="s">
        <v>786</v>
      </c>
      <c r="AWZ714" s="203"/>
      <c r="AXA714" s="203">
        <f>VLOOKUP(AWX714,$A$794:$F$2344,6,FALSE)</f>
        <v>0</v>
      </c>
      <c r="AXB714" s="202" t="s">
        <v>65</v>
      </c>
      <c r="AXC714" s="10">
        <f>AXA714*1.3</f>
        <v>0</v>
      </c>
      <c r="AXD714" s="10"/>
      <c r="AXE714" s="269"/>
      <c r="AXF714" s="202" t="s">
        <v>64</v>
      </c>
      <c r="AXG714" s="484" t="s">
        <v>902</v>
      </c>
      <c r="AXI714" s="203"/>
      <c r="AXJ714" s="203">
        <f>VLOOKUP(AXG714,$A$794:$F$2344,6,FALSE)</f>
        <v>0</v>
      </c>
      <c r="AXK714" s="202" t="s">
        <v>65</v>
      </c>
      <c r="AXL714" s="10">
        <f>AXJ714*1.3</f>
        <v>0</v>
      </c>
      <c r="AXM714" s="10"/>
      <c r="AXN714" s="269"/>
      <c r="AXO714" s="202" t="s">
        <v>64</v>
      </c>
      <c r="AXP714" s="484" t="s">
        <v>786</v>
      </c>
      <c r="AXR714" s="203"/>
      <c r="AXS714" s="203">
        <f>VLOOKUP(AXP714,$A$794:$F$2344,6,FALSE)</f>
        <v>0</v>
      </c>
      <c r="AXT714" s="202" t="s">
        <v>65</v>
      </c>
      <c r="AXU714" s="10">
        <f>AXS714*1.3</f>
        <v>0</v>
      </c>
      <c r="AXV714" s="10"/>
      <c r="AXW714" s="269"/>
      <c r="AXX714" s="202" t="s">
        <v>64</v>
      </c>
      <c r="AXY714" s="498" t="s">
        <v>551</v>
      </c>
      <c r="AYA714" s="203"/>
      <c r="AYB714" s="203">
        <f>VLOOKUP(AXY714,$A$794:$F$2344,6,FALSE)</f>
        <v>0</v>
      </c>
      <c r="AYC714" s="202" t="s">
        <v>65</v>
      </c>
      <c r="AYD714" s="10">
        <f>AYB714*1.3</f>
        <v>0</v>
      </c>
      <c r="AYE714" s="10"/>
      <c r="AYF714" s="269"/>
      <c r="AYG714" s="202" t="s">
        <v>64</v>
      </c>
      <c r="AYH714" s="484" t="s">
        <v>786</v>
      </c>
      <c r="AYJ714" s="203"/>
      <c r="AYK714" s="203">
        <f>VLOOKUP(AYH714,$A$794:$F$2344,6,FALSE)</f>
        <v>0</v>
      </c>
      <c r="AYL714" s="202" t="s">
        <v>65</v>
      </c>
      <c r="AYM714" s="10">
        <f>AYK714*1.3</f>
        <v>0</v>
      </c>
      <c r="AYN714" s="10"/>
      <c r="AYO714" s="269"/>
      <c r="AYP714" s="202" t="s">
        <v>64</v>
      </c>
      <c r="AYQ714" s="484" t="s">
        <v>936</v>
      </c>
      <c r="AYS714" s="203"/>
      <c r="AYT714" s="203">
        <f>VLOOKUP(AYQ714,$A$794:$F$2344,6,FALSE)</f>
        <v>0</v>
      </c>
      <c r="AYU714" s="202" t="s">
        <v>65</v>
      </c>
      <c r="AYV714" s="10">
        <f>AYT714*1.3</f>
        <v>0</v>
      </c>
      <c r="AYW714" s="10"/>
      <c r="AYX714" s="269"/>
      <c r="AYY714" s="202" t="s">
        <v>64</v>
      </c>
      <c r="AYZ714" s="484" t="s">
        <v>902</v>
      </c>
      <c r="AZB714" s="203"/>
      <c r="AZC714" s="203">
        <f>VLOOKUP(AYZ714,$A$794:$F$2344,6,FALSE)</f>
        <v>0</v>
      </c>
      <c r="AZD714" s="202" t="s">
        <v>65</v>
      </c>
      <c r="AZE714" s="10">
        <f>AZC714*1.3</f>
        <v>0</v>
      </c>
      <c r="AZF714" s="10"/>
      <c r="AZG714" s="269"/>
      <c r="AZH714" s="202" t="s">
        <v>64</v>
      </c>
      <c r="AZI714" s="484" t="s">
        <v>786</v>
      </c>
      <c r="AZK714" s="203"/>
      <c r="AZL714" s="203">
        <f>VLOOKUP(AZI714,$A$794:$F$2344,6,FALSE)</f>
        <v>0</v>
      </c>
      <c r="AZM714" s="202" t="s">
        <v>65</v>
      </c>
      <c r="AZN714" s="10">
        <f>AZL714*1.3</f>
        <v>0</v>
      </c>
      <c r="AZO714" s="10"/>
      <c r="AZP714" s="269"/>
      <c r="AZQ714" s="202" t="s">
        <v>64</v>
      </c>
      <c r="AZR714" s="484" t="s">
        <v>902</v>
      </c>
      <c r="AZT714" s="203"/>
      <c r="AZU714" s="203">
        <f>VLOOKUP(AZR714,$A$794:$F$2344,6,FALSE)</f>
        <v>0</v>
      </c>
      <c r="AZV714" s="202" t="s">
        <v>65</v>
      </c>
      <c r="AZW714" s="10">
        <f>AZU714*1.3</f>
        <v>0</v>
      </c>
      <c r="AZX714" s="10"/>
      <c r="AZY714" s="269"/>
      <c r="AZZ714" s="202" t="s">
        <v>64</v>
      </c>
      <c r="BAA714" s="498" t="s">
        <v>902</v>
      </c>
      <c r="BAC714" s="203"/>
      <c r="BAD714" s="203">
        <f>VLOOKUP(BAA714,$A$794:$F$2344,6,FALSE)</f>
        <v>0</v>
      </c>
      <c r="BAE714" s="202" t="s">
        <v>65</v>
      </c>
      <c r="BAF714" s="10">
        <f>BAD714*1.3</f>
        <v>0</v>
      </c>
      <c r="BAG714" s="10"/>
      <c r="BAH714" s="269"/>
    </row>
    <row r="715" spans="1:1386" s="14" customFormat="1" ht="15">
      <c r="A715" s="202" t="s">
        <v>66</v>
      </c>
      <c r="B715" s="484" t="s">
        <v>1928</v>
      </c>
      <c r="D715" s="203"/>
      <c r="E715" s="203">
        <f>VLOOKUP(B715,$A$794:$F$2344,6,FALSE)</f>
        <v>0</v>
      </c>
      <c r="F715" s="202" t="s">
        <v>67</v>
      </c>
      <c r="G715" s="10">
        <f>E715*1.2</f>
        <v>0</v>
      </c>
      <c r="H715" s="10"/>
      <c r="I715" s="263"/>
      <c r="J715" s="202" t="s">
        <v>66</v>
      </c>
      <c r="K715" s="487" t="s">
        <v>476</v>
      </c>
      <c r="M715" s="203"/>
      <c r="N715" s="203">
        <f>VLOOKUP(K715,$A$794:$F$2344,6,FALSE)</f>
        <v>0</v>
      </c>
      <c r="O715" s="202" t="s">
        <v>67</v>
      </c>
      <c r="P715" s="10">
        <f>N715*1.2</f>
        <v>0</v>
      </c>
      <c r="Q715" s="10"/>
      <c r="R715" s="263"/>
      <c r="S715" s="202" t="s">
        <v>66</v>
      </c>
      <c r="T715" s="484" t="s">
        <v>902</v>
      </c>
      <c r="V715" s="203"/>
      <c r="W715" s="203">
        <f>VLOOKUP(T715,$A$794:$F$2344,6,FALSE)</f>
        <v>0</v>
      </c>
      <c r="X715" s="202" t="s">
        <v>67</v>
      </c>
      <c r="Y715" s="10">
        <f>W715*1.2</f>
        <v>0</v>
      </c>
      <c r="Z715" s="10"/>
      <c r="AA715" s="263"/>
      <c r="AB715" s="202" t="s">
        <v>66</v>
      </c>
      <c r="AC715" s="484" t="s">
        <v>786</v>
      </c>
      <c r="AE715" s="203"/>
      <c r="AF715" s="203">
        <f>VLOOKUP(AC715,$A$794:$F$2344,6,FALSE)</f>
        <v>0</v>
      </c>
      <c r="AG715" s="202" t="s">
        <v>67</v>
      </c>
      <c r="AH715" s="10">
        <f>AF715*1.2</f>
        <v>0</v>
      </c>
      <c r="AI715" s="10"/>
      <c r="AJ715" s="263"/>
      <c r="AK715" s="202" t="s">
        <v>66</v>
      </c>
      <c r="AL715" s="490" t="s">
        <v>476</v>
      </c>
      <c r="AN715" s="203"/>
      <c r="AO715" s="203">
        <f>VLOOKUP(AL715,$A$794:$F$2344,6,FALSE)</f>
        <v>0</v>
      </c>
      <c r="AP715" s="202" t="s">
        <v>67</v>
      </c>
      <c r="AQ715" s="10">
        <f>AO715*1.2</f>
        <v>0</v>
      </c>
      <c r="AR715" s="10"/>
      <c r="AS715" s="263"/>
      <c r="AT715" s="202" t="s">
        <v>66</v>
      </c>
      <c r="AU715" s="484" t="s">
        <v>936</v>
      </c>
      <c r="AW715" s="203"/>
      <c r="AX715" s="203">
        <f>VLOOKUP(AU715,$A$794:$F$2344,6,FALSE)</f>
        <v>0</v>
      </c>
      <c r="AY715" s="202" t="s">
        <v>67</v>
      </c>
      <c r="AZ715" s="10">
        <f>AX715*1.2</f>
        <v>0</v>
      </c>
      <c r="BA715" s="10"/>
      <c r="BB715" s="263"/>
      <c r="BC715" s="202" t="s">
        <v>66</v>
      </c>
      <c r="BD715" s="484" t="s">
        <v>476</v>
      </c>
      <c r="BF715" s="203"/>
      <c r="BG715" s="203">
        <f>VLOOKUP(BD715,$A$794:$F$2344,6,FALSE)</f>
        <v>0</v>
      </c>
      <c r="BH715" s="202" t="s">
        <v>67</v>
      </c>
      <c r="BI715" s="10">
        <f>BG715*1.2</f>
        <v>0</v>
      </c>
      <c r="BJ715" s="10"/>
      <c r="BK715" s="263"/>
      <c r="BL715" s="202" t="s">
        <v>66</v>
      </c>
      <c r="BM715" s="484" t="s">
        <v>902</v>
      </c>
      <c r="BO715" s="203"/>
      <c r="BP715" s="203">
        <f>VLOOKUP(BM715,$A$794:$F$2344,6,FALSE)</f>
        <v>0</v>
      </c>
      <c r="BQ715" s="202" t="s">
        <v>67</v>
      </c>
      <c r="BR715" s="10">
        <f>BP715*1.2</f>
        <v>0</v>
      </c>
      <c r="BS715" s="10"/>
      <c r="BT715" s="263"/>
      <c r="BU715" s="202" t="s">
        <v>66</v>
      </c>
      <c r="BV715" s="484" t="s">
        <v>1928</v>
      </c>
      <c r="BX715" s="203"/>
      <c r="BY715" s="203">
        <f>VLOOKUP(BV715,$A$794:$F$2344,6,FALSE)</f>
        <v>0</v>
      </c>
      <c r="BZ715" s="202" t="s">
        <v>67</v>
      </c>
      <c r="CA715" s="10">
        <f>BY715*1.2</f>
        <v>0</v>
      </c>
      <c r="CB715" s="10"/>
      <c r="CC715" s="263"/>
      <c r="CD715" s="202" t="s">
        <v>66</v>
      </c>
      <c r="CE715" s="491" t="s">
        <v>902</v>
      </c>
      <c r="CG715" s="203"/>
      <c r="CH715" s="203">
        <f>VLOOKUP(CE715,$A$794:$F$2344,6,FALSE)</f>
        <v>0</v>
      </c>
      <c r="CI715" s="202" t="s">
        <v>67</v>
      </c>
      <c r="CJ715" s="10">
        <f>CH715*1.2</f>
        <v>0</v>
      </c>
      <c r="CK715" s="10"/>
      <c r="CL715" s="263"/>
      <c r="CM715" s="202" t="s">
        <v>66</v>
      </c>
      <c r="CN715" s="484" t="s">
        <v>489</v>
      </c>
      <c r="CP715" s="203"/>
      <c r="CQ715" s="203">
        <f>VLOOKUP(CN715,$A$794:$F$2344,6,FALSE)</f>
        <v>0</v>
      </c>
      <c r="CR715" s="202" t="s">
        <v>67</v>
      </c>
      <c r="CS715" s="10">
        <f>CQ715*1.2</f>
        <v>0</v>
      </c>
      <c r="CT715" s="10"/>
      <c r="CU715" s="263"/>
      <c r="CV715" s="202" t="s">
        <v>66</v>
      </c>
      <c r="CW715" s="484" t="s">
        <v>424</v>
      </c>
      <c r="CY715" s="203"/>
      <c r="CZ715" s="203">
        <f>VLOOKUP(CW715,$A$794:$F$2344,6,FALSE)</f>
        <v>0</v>
      </c>
      <c r="DA715" s="202" t="s">
        <v>67</v>
      </c>
      <c r="DB715" s="10">
        <f>CZ715*1.2</f>
        <v>0</v>
      </c>
      <c r="DC715" s="10"/>
      <c r="DD715" s="263"/>
      <c r="DE715" s="202" t="s">
        <v>66</v>
      </c>
      <c r="DF715" s="484" t="s">
        <v>476</v>
      </c>
      <c r="DH715" s="203"/>
      <c r="DI715" s="203">
        <f>VLOOKUP(DF715,$A$794:$F$2344,6,FALSE)</f>
        <v>0</v>
      </c>
      <c r="DJ715" s="202" t="s">
        <v>67</v>
      </c>
      <c r="DK715" s="10">
        <f>DI715*1.2</f>
        <v>0</v>
      </c>
      <c r="DL715" s="10"/>
      <c r="DM715" s="263"/>
      <c r="DN715" s="202" t="s">
        <v>66</v>
      </c>
      <c r="DO715" s="484" t="s">
        <v>786</v>
      </c>
      <c r="DQ715" s="203"/>
      <c r="DR715" s="203">
        <f>VLOOKUP(DO715,$A$794:$F$2344,6,FALSE)</f>
        <v>0</v>
      </c>
      <c r="DS715" s="202" t="s">
        <v>67</v>
      </c>
      <c r="DT715" s="10">
        <f>DR715*1.2</f>
        <v>0</v>
      </c>
      <c r="DU715" s="10"/>
      <c r="DV715" s="263"/>
      <c r="DW715" s="202" t="s">
        <v>66</v>
      </c>
      <c r="DX715" s="484" t="s">
        <v>786</v>
      </c>
      <c r="DZ715" s="203"/>
      <c r="EA715" s="203">
        <f>VLOOKUP(DX715,$A$794:$F$2344,6,FALSE)</f>
        <v>0</v>
      </c>
      <c r="EB715" s="202" t="s">
        <v>67</v>
      </c>
      <c r="EC715" s="10">
        <f>EA715*1.2</f>
        <v>0</v>
      </c>
      <c r="ED715" s="10"/>
      <c r="EE715" s="263"/>
      <c r="EF715" s="202" t="s">
        <v>66</v>
      </c>
      <c r="EG715" s="484" t="s">
        <v>424</v>
      </c>
      <c r="EI715" s="203"/>
      <c r="EJ715" s="203">
        <f>VLOOKUP(EG715,$A$794:$F$2344,6,FALSE)</f>
        <v>0</v>
      </c>
      <c r="EK715" s="202" t="s">
        <v>67</v>
      </c>
      <c r="EL715" s="10">
        <f>EJ715*1.2</f>
        <v>0</v>
      </c>
      <c r="EM715" s="10"/>
      <c r="EN715" s="263"/>
      <c r="EO715" s="202" t="s">
        <v>66</v>
      </c>
      <c r="EP715" s="484" t="s">
        <v>551</v>
      </c>
      <c r="ER715" s="203"/>
      <c r="ES715" s="203">
        <f>VLOOKUP(EP715,$A$794:$F$2344,6,FALSE)</f>
        <v>0</v>
      </c>
      <c r="ET715" s="202" t="s">
        <v>67</v>
      </c>
      <c r="EU715" s="10">
        <f>ES715*1.2</f>
        <v>0</v>
      </c>
      <c r="EV715" s="10"/>
      <c r="EW715" s="263"/>
      <c r="EX715" s="202" t="s">
        <v>66</v>
      </c>
      <c r="EY715" s="484" t="s">
        <v>476</v>
      </c>
      <c r="FA715" s="203"/>
      <c r="FB715" s="203">
        <f>VLOOKUP(EY715,$A$794:$F$2344,6,FALSE)</f>
        <v>0</v>
      </c>
      <c r="FC715" s="202" t="s">
        <v>67</v>
      </c>
      <c r="FD715" s="10">
        <f>FB715*1.2</f>
        <v>0</v>
      </c>
      <c r="FE715" s="10"/>
      <c r="FF715" s="263"/>
      <c r="FG715" s="202" t="s">
        <v>66</v>
      </c>
      <c r="FH715" s="484" t="s">
        <v>786</v>
      </c>
      <c r="FJ715" s="203"/>
      <c r="FK715" s="203">
        <f>VLOOKUP(FH715,$A$794:$F$2344,6,FALSE)</f>
        <v>0</v>
      </c>
      <c r="FL715" s="202" t="s">
        <v>67</v>
      </c>
      <c r="FM715" s="10">
        <f>FK715*1.2</f>
        <v>0</v>
      </c>
      <c r="FN715" s="10"/>
      <c r="FO715" s="263"/>
      <c r="FP715" s="202" t="s">
        <v>66</v>
      </c>
      <c r="FQ715" s="484" t="s">
        <v>554</v>
      </c>
      <c r="FS715" s="203"/>
      <c r="FT715" s="203">
        <f>VLOOKUP(FQ715,$A$794:$F$2344,6,FALSE)</f>
        <v>0</v>
      </c>
      <c r="FU715" s="202" t="s">
        <v>67</v>
      </c>
      <c r="FV715" s="10">
        <f>FT715*1.2</f>
        <v>0</v>
      </c>
      <c r="FW715" s="10"/>
      <c r="FX715" s="263"/>
      <c r="FY715" s="202" t="s">
        <v>66</v>
      </c>
      <c r="FZ715" s="484" t="s">
        <v>554</v>
      </c>
      <c r="GB715" s="203"/>
      <c r="GC715" s="203">
        <f>VLOOKUP(FZ715,$A$794:$F$2344,6,FALSE)</f>
        <v>0</v>
      </c>
      <c r="GD715" s="202" t="s">
        <v>67</v>
      </c>
      <c r="GE715" s="10">
        <f>GC715*1.2</f>
        <v>0</v>
      </c>
      <c r="GF715" s="10"/>
      <c r="GG715" s="263"/>
      <c r="GH715" s="202" t="s">
        <v>66</v>
      </c>
      <c r="GI715" s="484" t="s">
        <v>463</v>
      </c>
      <c r="GK715" s="203"/>
      <c r="GL715" s="203">
        <f>VLOOKUP(GI715,$A$794:$F$2344,6,FALSE)</f>
        <v>0</v>
      </c>
      <c r="GM715" s="202" t="s">
        <v>67</v>
      </c>
      <c r="GN715" s="10">
        <f>GL715*1.2</f>
        <v>0</v>
      </c>
      <c r="GO715" s="10"/>
      <c r="GP715" s="263"/>
      <c r="GQ715" s="202" t="s">
        <v>66</v>
      </c>
      <c r="GR715" s="484" t="s">
        <v>424</v>
      </c>
      <c r="GT715" s="203"/>
      <c r="GU715" s="203">
        <f>VLOOKUP(GR715,$A$794:$F$2344,6,FALSE)</f>
        <v>0</v>
      </c>
      <c r="GV715" s="202" t="s">
        <v>67</v>
      </c>
      <c r="GW715" s="10">
        <f>GU715*1.2</f>
        <v>0</v>
      </c>
      <c r="GX715" s="10"/>
      <c r="GY715" s="263"/>
      <c r="GZ715" s="202" t="s">
        <v>66</v>
      </c>
      <c r="HA715" s="484" t="s">
        <v>902</v>
      </c>
      <c r="HC715" s="203"/>
      <c r="HD715" s="203">
        <f>VLOOKUP(HA715,$A$794:$F$2344,6,FALSE)</f>
        <v>0</v>
      </c>
      <c r="HE715" s="202" t="s">
        <v>67</v>
      </c>
      <c r="HF715" s="10">
        <f>HD715*1.2</f>
        <v>0</v>
      </c>
      <c r="HG715" s="10"/>
      <c r="HH715" s="263"/>
      <c r="HI715" s="202" t="s">
        <v>66</v>
      </c>
      <c r="HJ715" s="484" t="s">
        <v>476</v>
      </c>
      <c r="HL715" s="203"/>
      <c r="HM715" s="203">
        <f>VLOOKUP(HJ715,$A$794:$F$2344,6,FALSE)</f>
        <v>0</v>
      </c>
      <c r="HN715" s="202" t="s">
        <v>67</v>
      </c>
      <c r="HO715" s="10">
        <f>HM715*1.2</f>
        <v>0</v>
      </c>
      <c r="HP715" s="10"/>
      <c r="HQ715" s="263"/>
      <c r="HR715" s="202" t="s">
        <v>66</v>
      </c>
      <c r="HS715" s="484" t="s">
        <v>551</v>
      </c>
      <c r="HU715" s="203"/>
      <c r="HV715" s="203">
        <f>VLOOKUP(HS715,$A$794:$F$2344,6,FALSE)</f>
        <v>0</v>
      </c>
      <c r="HW715" s="202" t="s">
        <v>67</v>
      </c>
      <c r="HX715" s="10">
        <f>HV715*1.2</f>
        <v>0</v>
      </c>
      <c r="HY715" s="10"/>
      <c r="HZ715" s="263"/>
      <c r="IA715" s="202" t="s">
        <v>66</v>
      </c>
      <c r="IB715" s="496" t="s">
        <v>183</v>
      </c>
      <c r="ID715" s="203"/>
      <c r="IE715" s="203" t="e">
        <f>VLOOKUP(IB715,$A$794:$F$2344,6,FALSE)</f>
        <v>#N/A</v>
      </c>
      <c r="IF715" s="202" t="s">
        <v>67</v>
      </c>
      <c r="IG715" s="10" t="e">
        <f>IE715*1.2</f>
        <v>#N/A</v>
      </c>
      <c r="IH715" s="10"/>
      <c r="II715" s="263"/>
      <c r="IJ715" s="202" t="s">
        <v>66</v>
      </c>
      <c r="IK715" s="484" t="s">
        <v>424</v>
      </c>
      <c r="IM715" s="203"/>
      <c r="IN715" s="203">
        <f>VLOOKUP(IK715,$A$794:$F$2344,6,FALSE)</f>
        <v>0</v>
      </c>
      <c r="IO715" s="202" t="s">
        <v>67</v>
      </c>
      <c r="IP715" s="10">
        <f>IN715*1.2</f>
        <v>0</v>
      </c>
      <c r="IQ715" s="10"/>
      <c r="IR715" s="263"/>
      <c r="IS715" s="202" t="s">
        <v>66</v>
      </c>
      <c r="IT715" s="484" t="s">
        <v>424</v>
      </c>
      <c r="IV715" s="203"/>
      <c r="IW715" s="203">
        <f>VLOOKUP(IT715,$A$794:$F$2344,6,FALSE)</f>
        <v>0</v>
      </c>
      <c r="IX715" s="202" t="s">
        <v>67</v>
      </c>
      <c r="IY715" s="10">
        <f>IW715*1.2</f>
        <v>0</v>
      </c>
      <c r="IZ715" s="10"/>
      <c r="JA715" s="263"/>
      <c r="JB715" s="202" t="s">
        <v>66</v>
      </c>
      <c r="JC715" s="484" t="s">
        <v>476</v>
      </c>
      <c r="JE715" s="203"/>
      <c r="JF715" s="203">
        <f>VLOOKUP(JC715,$A$794:$F$2344,6,FALSE)</f>
        <v>0</v>
      </c>
      <c r="JG715" s="202" t="s">
        <v>67</v>
      </c>
      <c r="JH715" s="10">
        <f>JF715*1.2</f>
        <v>0</v>
      </c>
      <c r="JI715" s="10"/>
      <c r="JJ715" s="263"/>
      <c r="JK715" s="202" t="s">
        <v>66</v>
      </c>
      <c r="JL715" s="484" t="s">
        <v>476</v>
      </c>
      <c r="JN715" s="203"/>
      <c r="JO715" s="203">
        <f>VLOOKUP(JL715,$A$794:$F$2344,6,FALSE)</f>
        <v>0</v>
      </c>
      <c r="JP715" s="202" t="s">
        <v>67</v>
      </c>
      <c r="JQ715" s="10">
        <f>JO715*1.2</f>
        <v>0</v>
      </c>
      <c r="JR715" s="10"/>
      <c r="JS715" s="263"/>
      <c r="JT715" s="202" t="s">
        <v>66</v>
      </c>
      <c r="JU715" s="484" t="s">
        <v>424</v>
      </c>
      <c r="JW715" s="203"/>
      <c r="JX715" s="203">
        <f>VLOOKUP(JU715,$A$794:$F$2344,6,FALSE)</f>
        <v>0</v>
      </c>
      <c r="JY715" s="202" t="s">
        <v>67</v>
      </c>
      <c r="JZ715" s="10">
        <f>JX715*1.2</f>
        <v>0</v>
      </c>
      <c r="KA715" s="10"/>
      <c r="KB715" s="263"/>
      <c r="KC715" s="202" t="s">
        <v>66</v>
      </c>
      <c r="KD715" s="484" t="s">
        <v>902</v>
      </c>
      <c r="KF715" s="203"/>
      <c r="KG715" s="203">
        <f>VLOOKUP(KD715,$A$794:$F$2344,6,FALSE)</f>
        <v>0</v>
      </c>
      <c r="KH715" s="202" t="s">
        <v>67</v>
      </c>
      <c r="KI715" s="10">
        <f>KG715*1.2</f>
        <v>0</v>
      </c>
      <c r="KJ715" s="10"/>
      <c r="KK715" s="263"/>
      <c r="KL715" s="202" t="s">
        <v>66</v>
      </c>
      <c r="KM715" s="484" t="s">
        <v>551</v>
      </c>
      <c r="KO715" s="203"/>
      <c r="KP715" s="203">
        <f>VLOOKUP(KM715,$A$794:$F$2344,6,FALSE)</f>
        <v>0</v>
      </c>
      <c r="KQ715" s="202" t="s">
        <v>67</v>
      </c>
      <c r="KR715" s="10">
        <f>KP715*1.2</f>
        <v>0</v>
      </c>
      <c r="KS715" s="10"/>
      <c r="KT715" s="263"/>
      <c r="KU715" s="202" t="s">
        <v>66</v>
      </c>
      <c r="KV715" s="498" t="s">
        <v>786</v>
      </c>
      <c r="KX715" s="203"/>
      <c r="KY715" s="203">
        <f>VLOOKUP(KV715,$A$794:$F$2344,6,FALSE)</f>
        <v>0</v>
      </c>
      <c r="KZ715" s="202" t="s">
        <v>67</v>
      </c>
      <c r="LA715" s="10">
        <f>KY715*1.2</f>
        <v>0</v>
      </c>
      <c r="LB715" s="10"/>
      <c r="LC715" s="263"/>
      <c r="LD715" s="202" t="s">
        <v>66</v>
      </c>
      <c r="LE715" s="484" t="s">
        <v>902</v>
      </c>
      <c r="LG715" s="203"/>
      <c r="LH715" s="203">
        <f>VLOOKUP(LE715,$A$794:$F$2344,6,FALSE)</f>
        <v>0</v>
      </c>
      <c r="LI715" s="202" t="s">
        <v>67</v>
      </c>
      <c r="LJ715" s="10">
        <f>LH715*1.2</f>
        <v>0</v>
      </c>
      <c r="LK715" s="10"/>
      <c r="LL715" s="263"/>
      <c r="LM715" s="202" t="s">
        <v>66</v>
      </c>
      <c r="LN715" s="484" t="s">
        <v>786</v>
      </c>
      <c r="LP715" s="203"/>
      <c r="LQ715" s="203">
        <f>VLOOKUP(LN715,$A$794:$F$2344,6,FALSE)</f>
        <v>0</v>
      </c>
      <c r="LR715" s="202" t="s">
        <v>67</v>
      </c>
      <c r="LS715" s="10">
        <f>LQ715*1.2</f>
        <v>0</v>
      </c>
      <c r="LT715" s="10"/>
      <c r="LU715" s="263"/>
      <c r="LV715" s="202" t="s">
        <v>66</v>
      </c>
      <c r="LW715" s="496" t="s">
        <v>183</v>
      </c>
      <c r="LY715" s="203"/>
      <c r="LZ715" s="203" t="e">
        <f>VLOOKUP(LW715,$A$794:$F$2344,6,FALSE)</f>
        <v>#N/A</v>
      </c>
      <c r="MA715" s="202" t="s">
        <v>67</v>
      </c>
      <c r="MB715" s="10" t="e">
        <f>LZ715*1.2</f>
        <v>#N/A</v>
      </c>
      <c r="MC715" s="10"/>
      <c r="MD715" s="263"/>
      <c r="ME715" s="202" t="s">
        <v>66</v>
      </c>
      <c r="MF715" s="484" t="s">
        <v>424</v>
      </c>
      <c r="MH715" s="203"/>
      <c r="MI715" s="203">
        <f>VLOOKUP(MF715,$A$794:$F$2344,6,FALSE)</f>
        <v>0</v>
      </c>
      <c r="MJ715" s="202" t="s">
        <v>67</v>
      </c>
      <c r="MK715" s="10">
        <f>MI715*1.2</f>
        <v>0</v>
      </c>
      <c r="ML715" s="10"/>
      <c r="MM715" s="263"/>
      <c r="MN715" s="202" t="s">
        <v>66</v>
      </c>
      <c r="MO715" s="484" t="s">
        <v>551</v>
      </c>
      <c r="MQ715" s="203"/>
      <c r="MR715" s="203">
        <f>VLOOKUP(MO715,$A$794:$F$2344,6,FALSE)</f>
        <v>0</v>
      </c>
      <c r="MS715" s="202" t="s">
        <v>67</v>
      </c>
      <c r="MT715" s="10">
        <f>MR715*1.2</f>
        <v>0</v>
      </c>
      <c r="MU715" s="10"/>
      <c r="MV715" s="263"/>
      <c r="MW715" s="202" t="s">
        <v>66</v>
      </c>
      <c r="MX715" s="484" t="s">
        <v>554</v>
      </c>
      <c r="MZ715" s="203"/>
      <c r="NA715" s="203">
        <f>VLOOKUP(MX715,$A$794:$F$2344,6,FALSE)</f>
        <v>0</v>
      </c>
      <c r="NB715" s="202" t="s">
        <v>67</v>
      </c>
      <c r="NC715" s="10">
        <f>NA715*1.2</f>
        <v>0</v>
      </c>
      <c r="ND715" s="10"/>
      <c r="NE715" s="263"/>
      <c r="NF715" s="202" t="s">
        <v>66</v>
      </c>
      <c r="NG715" s="484" t="s">
        <v>489</v>
      </c>
      <c r="NI715" s="203"/>
      <c r="NJ715" s="203">
        <f>VLOOKUP(NG715,$A$794:$F$2344,6,FALSE)</f>
        <v>0</v>
      </c>
      <c r="NK715" s="202" t="s">
        <v>67</v>
      </c>
      <c r="NL715" s="10">
        <f>NJ715*1.2</f>
        <v>0</v>
      </c>
      <c r="NM715" s="10"/>
      <c r="NN715" s="263"/>
      <c r="NO715" s="202" t="s">
        <v>66</v>
      </c>
      <c r="NP715" s="498" t="s">
        <v>786</v>
      </c>
      <c r="NR715" s="203"/>
      <c r="NS715" s="203">
        <f>VLOOKUP(NP715,$A$794:$F$2344,6,FALSE)</f>
        <v>0</v>
      </c>
      <c r="NT715" s="202" t="s">
        <v>67</v>
      </c>
      <c r="NU715" s="10">
        <f>NS715*1.2</f>
        <v>0</v>
      </c>
      <c r="NV715" s="10"/>
      <c r="NW715" s="263"/>
      <c r="NX715" s="202" t="s">
        <v>66</v>
      </c>
      <c r="NY715" s="484" t="s">
        <v>476</v>
      </c>
      <c r="OA715" s="203"/>
      <c r="OB715" s="203">
        <f>VLOOKUP(NY715,$A$794:$F$2344,6,FALSE)</f>
        <v>0</v>
      </c>
      <c r="OC715" s="202" t="s">
        <v>67</v>
      </c>
      <c r="OD715" s="10">
        <f>OB715*1.2</f>
        <v>0</v>
      </c>
      <c r="OE715" s="10"/>
      <c r="OF715" s="263"/>
      <c r="OG715" s="202" t="s">
        <v>66</v>
      </c>
      <c r="OH715" s="484" t="s">
        <v>936</v>
      </c>
      <c r="OJ715" s="203"/>
      <c r="OK715" s="203">
        <f>VLOOKUP(OH715,$A$794:$F$2344,6,FALSE)</f>
        <v>0</v>
      </c>
      <c r="OL715" s="202" t="s">
        <v>67</v>
      </c>
      <c r="OM715" s="10">
        <f>OK715*1.2</f>
        <v>0</v>
      </c>
      <c r="ON715" s="10"/>
      <c r="OO715" s="263"/>
      <c r="OP715" s="202" t="s">
        <v>66</v>
      </c>
      <c r="OQ715" s="484" t="s">
        <v>476</v>
      </c>
      <c r="OS715" s="203"/>
      <c r="OT715" s="203">
        <f>VLOOKUP(OQ715,$A$794:$F$2344,6,FALSE)</f>
        <v>0</v>
      </c>
      <c r="OU715" s="202" t="s">
        <v>67</v>
      </c>
      <c r="OV715" s="10">
        <f>OT715*1.2</f>
        <v>0</v>
      </c>
      <c r="OW715" s="10"/>
      <c r="OX715" s="263"/>
      <c r="OY715" s="202" t="s">
        <v>66</v>
      </c>
      <c r="OZ715" s="484" t="s">
        <v>554</v>
      </c>
      <c r="PB715" s="203"/>
      <c r="PC715" s="203">
        <f>VLOOKUP(OZ715,$A$794:$F$2344,6,FALSE)</f>
        <v>0</v>
      </c>
      <c r="PD715" s="202" t="s">
        <v>67</v>
      </c>
      <c r="PE715" s="10">
        <f>PC715*1.2</f>
        <v>0</v>
      </c>
      <c r="PF715" s="10"/>
      <c r="PG715" s="263"/>
      <c r="PH715" s="202" t="s">
        <v>66</v>
      </c>
      <c r="PI715" s="496" t="s">
        <v>183</v>
      </c>
      <c r="PK715" s="203"/>
      <c r="PL715" s="203" t="e">
        <f>VLOOKUP(PI715,$A$794:$F$2344,6,FALSE)</f>
        <v>#N/A</v>
      </c>
      <c r="PM715" s="202" t="s">
        <v>67</v>
      </c>
      <c r="PN715" s="10" t="e">
        <f>PL715*1.2</f>
        <v>#N/A</v>
      </c>
      <c r="PO715" s="10"/>
      <c r="PP715" s="263"/>
      <c r="PQ715" s="202" t="s">
        <v>66</v>
      </c>
      <c r="PR715" s="484" t="s">
        <v>476</v>
      </c>
      <c r="PT715" s="203"/>
      <c r="PU715" s="203">
        <f>VLOOKUP(PR715,$A$794:$F$2344,6,FALSE)</f>
        <v>0</v>
      </c>
      <c r="PV715" s="202" t="s">
        <v>67</v>
      </c>
      <c r="PW715" s="10">
        <f>PU715*1.2</f>
        <v>0</v>
      </c>
      <c r="PX715" s="10"/>
      <c r="PY715" s="263"/>
      <c r="PZ715" s="202" t="s">
        <v>66</v>
      </c>
      <c r="QA715" s="496" t="s">
        <v>183</v>
      </c>
      <c r="QC715" s="203"/>
      <c r="QD715" s="203" t="e">
        <f>VLOOKUP(QA715,$A$794:$F$2344,6,FALSE)</f>
        <v>#N/A</v>
      </c>
      <c r="QE715" s="202" t="s">
        <v>67</v>
      </c>
      <c r="QF715" s="10" t="e">
        <f>QD715*1.2</f>
        <v>#N/A</v>
      </c>
      <c r="QG715" s="10"/>
      <c r="QH715" s="263"/>
      <c r="QI715" s="202" t="s">
        <v>66</v>
      </c>
      <c r="QJ715" s="484" t="s">
        <v>936</v>
      </c>
      <c r="QL715" s="203"/>
      <c r="QM715" s="203">
        <f>VLOOKUP(QJ715,$A$794:$F$2344,6,FALSE)</f>
        <v>0</v>
      </c>
      <c r="QN715" s="202" t="s">
        <v>67</v>
      </c>
      <c r="QO715" s="10">
        <f>QM715*1.2</f>
        <v>0</v>
      </c>
      <c r="QP715" s="10"/>
      <c r="QQ715" s="263"/>
      <c r="QR715" s="202" t="s">
        <v>66</v>
      </c>
      <c r="QS715" s="484" t="s">
        <v>936</v>
      </c>
      <c r="QU715" s="203"/>
      <c r="QV715" s="203">
        <f>VLOOKUP(QS715,$A$794:$F$2344,6,FALSE)</f>
        <v>0</v>
      </c>
      <c r="QW715" s="202" t="s">
        <v>67</v>
      </c>
      <c r="QX715" s="10">
        <f>QV715*1.2</f>
        <v>0</v>
      </c>
      <c r="QY715" s="10"/>
      <c r="QZ715" s="263"/>
      <c r="RA715" s="202" t="s">
        <v>66</v>
      </c>
      <c r="RB715" s="484" t="s">
        <v>476</v>
      </c>
      <c r="RD715" s="203"/>
      <c r="RE715" s="203">
        <f>VLOOKUP(RB715,$A$794:$F$2344,6,FALSE)</f>
        <v>0</v>
      </c>
      <c r="RF715" s="202" t="s">
        <v>67</v>
      </c>
      <c r="RG715" s="10">
        <f>RE715*1.2</f>
        <v>0</v>
      </c>
      <c r="RH715" s="10"/>
      <c r="RI715" s="263"/>
      <c r="RJ715" s="202" t="s">
        <v>66</v>
      </c>
      <c r="RK715" s="484" t="s">
        <v>786</v>
      </c>
      <c r="RM715" s="203"/>
      <c r="RN715" s="203">
        <f>VLOOKUP(RK715,$A$794:$F$2344,6,FALSE)</f>
        <v>0</v>
      </c>
      <c r="RO715" s="202" t="s">
        <v>67</v>
      </c>
      <c r="RP715" s="10">
        <f>RN715*1.2</f>
        <v>0</v>
      </c>
      <c r="RQ715" s="10"/>
      <c r="RR715" s="263"/>
      <c r="RS715" s="202" t="s">
        <v>66</v>
      </c>
      <c r="RT715" s="484" t="s">
        <v>551</v>
      </c>
      <c r="RV715" s="203"/>
      <c r="RW715" s="203">
        <f>VLOOKUP(RT715,$A$794:$F$2344,6,FALSE)</f>
        <v>0</v>
      </c>
      <c r="RX715" s="202" t="s">
        <v>67</v>
      </c>
      <c r="RY715" s="10">
        <f>RW715*1.2</f>
        <v>0</v>
      </c>
      <c r="RZ715" s="10"/>
      <c r="SA715" s="269"/>
      <c r="SB715" s="202" t="s">
        <v>66</v>
      </c>
      <c r="SC715" s="484" t="s">
        <v>476</v>
      </c>
      <c r="SE715" s="203"/>
      <c r="SF715" s="203">
        <f>VLOOKUP(SC715,$A$794:$F$2344,6,FALSE)</f>
        <v>0</v>
      </c>
      <c r="SG715" s="202" t="s">
        <v>67</v>
      </c>
      <c r="SH715" s="10">
        <f>SF715*1.2</f>
        <v>0</v>
      </c>
      <c r="SI715" s="10"/>
      <c r="SJ715" s="269"/>
      <c r="SK715" s="202" t="s">
        <v>66</v>
      </c>
      <c r="SL715" s="496" t="s">
        <v>183</v>
      </c>
      <c r="SN715" s="203"/>
      <c r="SO715" s="203" t="e">
        <f>VLOOKUP(SL715,$A$794:$F$2344,6,FALSE)</f>
        <v>#N/A</v>
      </c>
      <c r="SP715" s="202" t="s">
        <v>67</v>
      </c>
      <c r="SQ715" s="10" t="e">
        <f>SO715*1.2</f>
        <v>#N/A</v>
      </c>
      <c r="SR715" s="10"/>
      <c r="SS715" s="269"/>
      <c r="ST715" s="202" t="s">
        <v>66</v>
      </c>
      <c r="SU715" s="484" t="s">
        <v>424</v>
      </c>
      <c r="SW715" s="203"/>
      <c r="SX715" s="203">
        <f>VLOOKUP(SU715,$A$794:$F$2344,6,FALSE)</f>
        <v>0</v>
      </c>
      <c r="SY715" s="202" t="s">
        <v>67</v>
      </c>
      <c r="SZ715" s="10">
        <f>SX715*1.2</f>
        <v>0</v>
      </c>
      <c r="TA715" s="10"/>
      <c r="TB715" s="269"/>
      <c r="TC715" s="202" t="s">
        <v>66</v>
      </c>
      <c r="TD715" s="484" t="s">
        <v>1928</v>
      </c>
      <c r="TF715" s="203"/>
      <c r="TG715" s="203">
        <f>VLOOKUP(TD715,$A$794:$F$2344,6,FALSE)</f>
        <v>0</v>
      </c>
      <c r="TH715" s="202" t="s">
        <v>67</v>
      </c>
      <c r="TI715" s="10">
        <f>TG715*1.2</f>
        <v>0</v>
      </c>
      <c r="TK715" s="269"/>
      <c r="TL715" s="202" t="s">
        <v>66</v>
      </c>
      <c r="TM715" s="484" t="s">
        <v>1928</v>
      </c>
      <c r="TO715" s="203"/>
      <c r="TP715" s="203">
        <f>VLOOKUP(TM715,$A$794:$F$2344,6,FALSE)</f>
        <v>0</v>
      </c>
      <c r="TQ715" s="202" t="s">
        <v>67</v>
      </c>
      <c r="TR715" s="10">
        <f>TP715*1.2</f>
        <v>0</v>
      </c>
      <c r="TS715" s="10"/>
      <c r="TT715" s="269"/>
      <c r="TU715" s="202" t="s">
        <v>66</v>
      </c>
      <c r="TV715" s="484" t="s">
        <v>551</v>
      </c>
      <c r="TX715" s="203"/>
      <c r="TY715" s="203">
        <f>VLOOKUP(TV715,$A$794:$F$2344,6,FALSE)</f>
        <v>0</v>
      </c>
      <c r="TZ715" s="202" t="s">
        <v>67</v>
      </c>
      <c r="UA715" s="10">
        <f>TY715*1.2</f>
        <v>0</v>
      </c>
      <c r="UB715" s="10"/>
      <c r="UC715" s="269"/>
      <c r="UD715" s="202" t="s">
        <v>66</v>
      </c>
      <c r="UE715" s="498" t="s">
        <v>786</v>
      </c>
      <c r="UG715" s="203"/>
      <c r="UH715" s="203">
        <f>VLOOKUP(UE715,$A$794:$F$2344,6,FALSE)</f>
        <v>0</v>
      </c>
      <c r="UI715" s="202" t="s">
        <v>67</v>
      </c>
      <c r="UJ715" s="10">
        <f>UH715*1.2</f>
        <v>0</v>
      </c>
      <c r="UK715" s="10"/>
      <c r="UL715" s="269"/>
      <c r="UM715" s="202" t="s">
        <v>66</v>
      </c>
      <c r="UN715" s="484" t="s">
        <v>476</v>
      </c>
      <c r="UP715" s="203"/>
      <c r="UQ715" s="203">
        <f>VLOOKUP(UN715,$A$794:$F$2344,6,FALSE)</f>
        <v>0</v>
      </c>
      <c r="UR715" s="202" t="s">
        <v>67</v>
      </c>
      <c r="US715" s="10">
        <f>UQ715*1.2</f>
        <v>0</v>
      </c>
      <c r="UT715" s="10"/>
      <c r="UU715" s="269"/>
      <c r="UV715" s="202" t="s">
        <v>66</v>
      </c>
      <c r="UW715" s="484" t="s">
        <v>476</v>
      </c>
      <c r="UY715" s="203"/>
      <c r="UZ715" s="203">
        <f>VLOOKUP(UW715,$A$794:$F$2344,6,FALSE)</f>
        <v>0</v>
      </c>
      <c r="VA715" s="202" t="s">
        <v>67</v>
      </c>
      <c r="VB715" s="10">
        <f>UZ715*1.2</f>
        <v>0</v>
      </c>
      <c r="VC715" s="10"/>
      <c r="VD715" s="269"/>
      <c r="VE715" s="202" t="s">
        <v>66</v>
      </c>
      <c r="VF715" s="484" t="s">
        <v>786</v>
      </c>
      <c r="VH715" s="203"/>
      <c r="VI715" s="203">
        <f>VLOOKUP(VF715,$A$794:$F$2344,6,FALSE)</f>
        <v>0</v>
      </c>
      <c r="VJ715" s="202" t="s">
        <v>67</v>
      </c>
      <c r="VK715" s="10">
        <f>VI715*1.2</f>
        <v>0</v>
      </c>
      <c r="VL715" s="10"/>
      <c r="VM715" s="269"/>
      <c r="VN715" s="202" t="s">
        <v>66</v>
      </c>
      <c r="VO715" s="484" t="s">
        <v>902</v>
      </c>
      <c r="VQ715" s="203"/>
      <c r="VR715" s="203">
        <f>VLOOKUP(VO715,$A$794:$F$2344,6,FALSE)</f>
        <v>0</v>
      </c>
      <c r="VS715" s="202" t="s">
        <v>67</v>
      </c>
      <c r="VT715" s="10">
        <f>VR715*1.2</f>
        <v>0</v>
      </c>
      <c r="VU715" s="10"/>
      <c r="VV715" s="269"/>
      <c r="VW715" s="202" t="s">
        <v>66</v>
      </c>
      <c r="VX715" s="496" t="s">
        <v>183</v>
      </c>
      <c r="VZ715" s="203"/>
      <c r="WA715" s="203" t="e">
        <f>VLOOKUP(VX715,$A$794:$F$2344,6,FALSE)</f>
        <v>#N/A</v>
      </c>
      <c r="WB715" s="202" t="s">
        <v>67</v>
      </c>
      <c r="WC715" s="10" t="e">
        <f>WA715*1.2</f>
        <v>#N/A</v>
      </c>
      <c r="WE715" s="269"/>
      <c r="WF715" s="202" t="s">
        <v>66</v>
      </c>
      <c r="WG715" s="484" t="s">
        <v>902</v>
      </c>
      <c r="WI715" s="203"/>
      <c r="WJ715" s="203">
        <f>VLOOKUP(WG715,$A$794:$F$2344,6,FALSE)</f>
        <v>0</v>
      </c>
      <c r="WK715" s="202" t="s">
        <v>67</v>
      </c>
      <c r="WL715" s="10">
        <f>WJ715*1.2</f>
        <v>0</v>
      </c>
      <c r="WN715" s="269"/>
      <c r="WO715" s="202" t="s">
        <v>66</v>
      </c>
      <c r="WP715" s="484" t="s">
        <v>554</v>
      </c>
      <c r="WQ715" s="203"/>
      <c r="WR715" s="203"/>
      <c r="WS715" s="203">
        <f>VLOOKUP(WP715,$A$794:$F$2344,6,FALSE)</f>
        <v>0</v>
      </c>
      <c r="WT715" s="202" t="s">
        <v>67</v>
      </c>
      <c r="WU715" s="10">
        <f>WS715*1.2</f>
        <v>0</v>
      </c>
      <c r="WV715" s="10"/>
      <c r="WW715" s="269"/>
      <c r="WX715" s="202" t="s">
        <v>66</v>
      </c>
      <c r="WY715" s="484" t="s">
        <v>476</v>
      </c>
      <c r="XA715" s="203"/>
      <c r="XB715" s="203">
        <f>VLOOKUP(WY715,$A$794:$F$2344,6,FALSE)</f>
        <v>0</v>
      </c>
      <c r="XC715" s="202" t="s">
        <v>67</v>
      </c>
      <c r="XD715" s="10">
        <f>XB715*1.2</f>
        <v>0</v>
      </c>
      <c r="XF715" s="269"/>
      <c r="XG715" s="202" t="s">
        <v>66</v>
      </c>
      <c r="XH715" s="484" t="s">
        <v>463</v>
      </c>
      <c r="XJ715" s="203"/>
      <c r="XK715" s="203">
        <f>VLOOKUP(XH715,$A$794:$F$2344,6,FALSE)</f>
        <v>0</v>
      </c>
      <c r="XL715" s="202" t="s">
        <v>67</v>
      </c>
      <c r="XM715" s="10">
        <f>XK715*1.2</f>
        <v>0</v>
      </c>
      <c r="XO715" s="269"/>
      <c r="XP715" s="202" t="s">
        <v>66</v>
      </c>
      <c r="XQ715" s="484" t="s">
        <v>936</v>
      </c>
      <c r="XS715" s="203"/>
      <c r="XT715" s="203">
        <f>VLOOKUP(XQ715,$A$794:$F$2344,6,FALSE)</f>
        <v>0</v>
      </c>
      <c r="XU715" s="202" t="s">
        <v>67</v>
      </c>
      <c r="XV715" s="10">
        <f>XT715*1.2</f>
        <v>0</v>
      </c>
      <c r="XW715" s="10"/>
      <c r="XX715" s="269"/>
      <c r="XY715" s="202" t="s">
        <v>66</v>
      </c>
      <c r="XZ715" s="484" t="s">
        <v>476</v>
      </c>
      <c r="YB715" s="203"/>
      <c r="YC715" s="203">
        <f>VLOOKUP(XZ715,$A$794:$F$2344,6,FALSE)</f>
        <v>0</v>
      </c>
      <c r="YD715" s="202" t="s">
        <v>67</v>
      </c>
      <c r="YE715" s="10">
        <f>YC715*1.2</f>
        <v>0</v>
      </c>
      <c r="YG715" s="269"/>
      <c r="YH715" s="202" t="s">
        <v>66</v>
      </c>
      <c r="YI715" s="78" t="s">
        <v>183</v>
      </c>
      <c r="YK715" s="203"/>
      <c r="YL715" s="203" t="e">
        <f>VLOOKUP(YI715,$A$794:$F$2344,6,FALSE)</f>
        <v>#N/A</v>
      </c>
      <c r="YM715" s="202" t="s">
        <v>67</v>
      </c>
      <c r="YN715" s="10" t="e">
        <f>YL715*1.2</f>
        <v>#N/A</v>
      </c>
      <c r="YO715" s="10"/>
      <c r="YP715" s="269"/>
      <c r="YQ715" s="202" t="s">
        <v>66</v>
      </c>
      <c r="YR715" s="78" t="s">
        <v>183</v>
      </c>
      <c r="YT715" s="203"/>
      <c r="YU715" s="203" t="e">
        <f>VLOOKUP(YR715,$A$794:$F$2344,6,FALSE)</f>
        <v>#N/A</v>
      </c>
      <c r="YV715" s="202" t="s">
        <v>67</v>
      </c>
      <c r="YW715" s="10" t="e">
        <f>YU715*1.2</f>
        <v>#N/A</v>
      </c>
      <c r="YY715" s="269"/>
      <c r="YZ715" s="202" t="s">
        <v>66</v>
      </c>
      <c r="ZA715" s="78" t="s">
        <v>183</v>
      </c>
      <c r="ZC715" s="203"/>
      <c r="ZD715" s="203" t="e">
        <f>VLOOKUP(ZA715,$A$794:$F$2344,6,FALSE)</f>
        <v>#N/A</v>
      </c>
      <c r="ZE715" s="202" t="s">
        <v>67</v>
      </c>
      <c r="ZF715" s="10" t="e">
        <f>ZD715*1.2</f>
        <v>#N/A</v>
      </c>
      <c r="ZH715" s="269"/>
      <c r="ZI715" s="202" t="s">
        <v>66</v>
      </c>
      <c r="ZJ715" s="78" t="s">
        <v>183</v>
      </c>
      <c r="ZL715" s="203"/>
      <c r="ZM715" s="203" t="e">
        <f>VLOOKUP(ZJ715,$A$794:$F$2344,6,FALSE)</f>
        <v>#N/A</v>
      </c>
      <c r="ZN715" s="202" t="s">
        <v>67</v>
      </c>
      <c r="ZO715" s="10" t="e">
        <f>ZM715*1.2</f>
        <v>#N/A</v>
      </c>
      <c r="ZQ715" s="269"/>
      <c r="ZR715" s="202" t="s">
        <v>66</v>
      </c>
      <c r="ZS715" s="484" t="s">
        <v>786</v>
      </c>
      <c r="ZU715" s="203"/>
      <c r="ZV715" s="203">
        <f>VLOOKUP(ZS715,$A$794:$F$2344,6,FALSE)</f>
        <v>0</v>
      </c>
      <c r="ZW715" s="202" t="s">
        <v>67</v>
      </c>
      <c r="ZX715" s="10">
        <f>ZV715*1.2</f>
        <v>0</v>
      </c>
      <c r="ZY715" s="10"/>
      <c r="ZZ715" s="269"/>
      <c r="AAA715" s="202" t="s">
        <v>66</v>
      </c>
      <c r="AAB715" s="484" t="s">
        <v>424</v>
      </c>
      <c r="AAD715" s="203"/>
      <c r="AAE715" s="203">
        <f>VLOOKUP(AAB715,$A$794:$F$2344,6,FALSE)</f>
        <v>0</v>
      </c>
      <c r="AAF715" s="202" t="s">
        <v>67</v>
      </c>
      <c r="AAG715" s="10">
        <f>AAE715*1.2</f>
        <v>0</v>
      </c>
      <c r="AAH715" s="10"/>
      <c r="AAI715" s="269"/>
      <c r="AAJ715" s="202" t="s">
        <v>66</v>
      </c>
      <c r="AAK715" s="78" t="s">
        <v>183</v>
      </c>
      <c r="AAM715" s="203"/>
      <c r="AAN715" s="203" t="e">
        <f>VLOOKUP(AAK715,$A$794:$F$2344,6,FALSE)</f>
        <v>#N/A</v>
      </c>
      <c r="AAO715" s="202" t="s">
        <v>67</v>
      </c>
      <c r="AAP715" s="10" t="e">
        <f>AAN715*1.2</f>
        <v>#N/A</v>
      </c>
      <c r="AAQ715" s="10"/>
      <c r="AAR715" s="269"/>
      <c r="AAS715" s="202" t="s">
        <v>66</v>
      </c>
      <c r="AAT715" s="498" t="s">
        <v>786</v>
      </c>
      <c r="AAV715" s="203"/>
      <c r="AAW715" s="203">
        <f>VLOOKUP(AAT715,$A$794:$F$2344,6,FALSE)</f>
        <v>0</v>
      </c>
      <c r="AAX715" s="202" t="s">
        <v>67</v>
      </c>
      <c r="AAY715" s="10">
        <f>AAW715*1.2</f>
        <v>0</v>
      </c>
      <c r="AAZ715" s="10"/>
      <c r="ABA715" s="269"/>
      <c r="ABB715" s="202" t="s">
        <v>66</v>
      </c>
      <c r="ABC715" s="484" t="s">
        <v>476</v>
      </c>
      <c r="ABE715" s="203"/>
      <c r="ABF715" s="203">
        <f>VLOOKUP(ABC715,$A$794:$F$2344,6,FALSE)</f>
        <v>0</v>
      </c>
      <c r="ABG715" s="202" t="s">
        <v>67</v>
      </c>
      <c r="ABH715" s="10">
        <f>ABF715*1.2</f>
        <v>0</v>
      </c>
      <c r="ABI715" s="10"/>
      <c r="ABJ715" s="269"/>
      <c r="ABK715" s="202" t="s">
        <v>66</v>
      </c>
      <c r="ABL715" s="484" t="s">
        <v>476</v>
      </c>
      <c r="ABN715" s="203"/>
      <c r="ABO715" s="203">
        <f>VLOOKUP(ABL715,$A$794:$F$2344,6,FALSE)</f>
        <v>0</v>
      </c>
      <c r="ABP715" s="202" t="s">
        <v>67</v>
      </c>
      <c r="ABQ715" s="10">
        <f>ABO715*1.2</f>
        <v>0</v>
      </c>
      <c r="ABR715" s="10"/>
      <c r="ABS715" s="269"/>
      <c r="ABT715" s="202" t="s">
        <v>66</v>
      </c>
      <c r="ABU715" s="484" t="s">
        <v>489</v>
      </c>
      <c r="ABW715" s="203"/>
      <c r="ABX715" s="203">
        <f>VLOOKUP(ABU715,$A$794:$F$2344,6,FALSE)</f>
        <v>0</v>
      </c>
      <c r="ABY715" s="202" t="s">
        <v>67</v>
      </c>
      <c r="ABZ715" s="10">
        <f>ABX715*1.2</f>
        <v>0</v>
      </c>
      <c r="ACA715" s="10"/>
      <c r="ACB715" s="269"/>
      <c r="ACC715" s="202" t="s">
        <v>66</v>
      </c>
      <c r="ACD715" s="484" t="s">
        <v>476</v>
      </c>
      <c r="ACF715" s="203"/>
      <c r="ACG715" s="203">
        <f>VLOOKUP(ACD715,$A$794:$F$2344,6,FALSE)</f>
        <v>0</v>
      </c>
      <c r="ACH715" s="202" t="s">
        <v>67</v>
      </c>
      <c r="ACI715" s="10">
        <f>ACG715*1.2</f>
        <v>0</v>
      </c>
      <c r="ACJ715" s="10"/>
      <c r="ACK715" s="269"/>
      <c r="ACL715" s="202" t="s">
        <v>66</v>
      </c>
      <c r="ACM715" s="484" t="s">
        <v>489</v>
      </c>
      <c r="ACO715" s="203"/>
      <c r="ACP715" s="203">
        <f>VLOOKUP(ACM715,$A$794:$F$2344,6,FALSE)</f>
        <v>0</v>
      </c>
      <c r="ACQ715" s="202" t="s">
        <v>67</v>
      </c>
      <c r="ACR715" s="10">
        <f>ACP715*1.2</f>
        <v>0</v>
      </c>
      <c r="ACS715" s="10"/>
      <c r="ACT715" s="269"/>
      <c r="ACU715" s="202" t="s">
        <v>66</v>
      </c>
      <c r="ACV715" s="484" t="s">
        <v>786</v>
      </c>
      <c r="ACX715" s="203"/>
      <c r="ACY715" s="203">
        <f>VLOOKUP(ACV715,$A$794:$F$2344,6,FALSE)</f>
        <v>0</v>
      </c>
      <c r="ACZ715" s="202" t="s">
        <v>67</v>
      </c>
      <c r="ADA715" s="10">
        <f>ACY715*1.2</f>
        <v>0</v>
      </c>
      <c r="ADB715" s="10"/>
      <c r="ADC715" s="269"/>
      <c r="ADD715" s="202" t="s">
        <v>66</v>
      </c>
      <c r="ADE715" s="484" t="s">
        <v>424</v>
      </c>
      <c r="ADG715" s="203"/>
      <c r="ADH715" s="203">
        <f>VLOOKUP(ADE715,$A$794:$F$2344,6,FALSE)</f>
        <v>0</v>
      </c>
      <c r="ADI715" s="202" t="s">
        <v>67</v>
      </c>
      <c r="ADJ715" s="10">
        <f>ADH715*1.2</f>
        <v>0</v>
      </c>
      <c r="ADL715" s="269"/>
      <c r="ADM715" s="202" t="s">
        <v>66</v>
      </c>
      <c r="ADN715" s="484" t="s">
        <v>476</v>
      </c>
      <c r="ADP715" s="203"/>
      <c r="ADQ715" s="203">
        <f>VLOOKUP(ADN715,$A$794:$F$2344,6,FALSE)</f>
        <v>0</v>
      </c>
      <c r="ADR715" s="202" t="s">
        <v>67</v>
      </c>
      <c r="ADS715" s="10">
        <f>ADQ715*1.2</f>
        <v>0</v>
      </c>
      <c r="ADT715" s="10"/>
      <c r="ADU715" s="269"/>
      <c r="ADV715" s="202" t="s">
        <v>66</v>
      </c>
      <c r="ADW715" s="78" t="s">
        <v>183</v>
      </c>
      <c r="ADY715" s="203"/>
      <c r="ADZ715" s="203" t="e">
        <f>VLOOKUP(ADW715,$A$794:$F$2344,6,FALSE)</f>
        <v>#N/A</v>
      </c>
      <c r="AEA715" s="202" t="s">
        <v>67</v>
      </c>
      <c r="AEB715" s="10" t="e">
        <f>ADZ715*1.2</f>
        <v>#N/A</v>
      </c>
      <c r="AED715" s="269"/>
      <c r="AEE715" s="202" t="s">
        <v>66</v>
      </c>
      <c r="AEF715" s="491" t="s">
        <v>476</v>
      </c>
      <c r="AEH715" s="203"/>
      <c r="AEI715" s="203">
        <f>VLOOKUP(AEF715,$A$794:$F$2344,6,FALSE)</f>
        <v>0</v>
      </c>
      <c r="AEJ715" s="202" t="s">
        <v>67</v>
      </c>
      <c r="AEK715" s="10">
        <f>AEI715*1.2</f>
        <v>0</v>
      </c>
      <c r="AEM715" s="269"/>
      <c r="AEN715" s="202" t="s">
        <v>66</v>
      </c>
      <c r="AEO715" s="484" t="s">
        <v>936</v>
      </c>
      <c r="AEQ715" s="203"/>
      <c r="AER715" s="203">
        <f>VLOOKUP(AEO715,$A$794:$F$2344,6,FALSE)</f>
        <v>0</v>
      </c>
      <c r="AES715" s="202" t="s">
        <v>67</v>
      </c>
      <c r="AET715" s="10">
        <f>AER715*1.2</f>
        <v>0</v>
      </c>
      <c r="AEV715" s="269"/>
      <c r="AEW715" s="202" t="s">
        <v>66</v>
      </c>
      <c r="AEX715" s="484" t="s">
        <v>476</v>
      </c>
      <c r="AEZ715" s="203"/>
      <c r="AFA715" s="203">
        <f>VLOOKUP(AEX715,$A$794:$F$2344,6,FALSE)</f>
        <v>0</v>
      </c>
      <c r="AFB715" s="202" t="s">
        <v>67</v>
      </c>
      <c r="AFC715" s="10">
        <f>AFA715*1.2</f>
        <v>0</v>
      </c>
      <c r="AFD715" s="10"/>
      <c r="AFE715" s="269"/>
      <c r="AFF715" s="202" t="s">
        <v>66</v>
      </c>
      <c r="AFG715" s="78" t="s">
        <v>183</v>
      </c>
      <c r="AFI715" s="203"/>
      <c r="AFJ715" s="203" t="e">
        <f>VLOOKUP(AFG715,$A$794:$F$2344,6,FALSE)</f>
        <v>#N/A</v>
      </c>
      <c r="AFK715" s="202" t="s">
        <v>67</v>
      </c>
      <c r="AFL715" s="10" t="e">
        <f>AFJ715*1.2</f>
        <v>#N/A</v>
      </c>
      <c r="AFM715" s="10"/>
      <c r="AFN715" s="269"/>
      <c r="AFO715" s="202" t="s">
        <v>66</v>
      </c>
      <c r="AFP715" s="484" t="s">
        <v>902</v>
      </c>
      <c r="AFR715" s="203"/>
      <c r="AFS715" s="203">
        <f>VLOOKUP(AFP715,$A$794:$F$2344,6,FALSE)</f>
        <v>0</v>
      </c>
      <c r="AFT715" s="202" t="s">
        <v>67</v>
      </c>
      <c r="AFU715" s="10">
        <f>AFS715*1.2</f>
        <v>0</v>
      </c>
      <c r="AFV715" s="10"/>
      <c r="AFW715" s="269"/>
      <c r="AFX715" s="202" t="s">
        <v>66</v>
      </c>
      <c r="AFY715" s="484" t="s">
        <v>786</v>
      </c>
      <c r="AGA715" s="203"/>
      <c r="AGB715" s="203">
        <f>VLOOKUP(AFY715,$A$794:$F$2344,6,FALSE)</f>
        <v>0</v>
      </c>
      <c r="AGC715" s="202" t="s">
        <v>67</v>
      </c>
      <c r="AGD715" s="10">
        <f>AGB715*1.2</f>
        <v>0</v>
      </c>
      <c r="AGE715" s="10"/>
      <c r="AGF715" s="269"/>
      <c r="AGG715" s="202" t="s">
        <v>66</v>
      </c>
      <c r="AGH715" s="484" t="s">
        <v>551</v>
      </c>
      <c r="AGJ715" s="203"/>
      <c r="AGK715" s="203">
        <f>VLOOKUP(AGH715,$A$794:$F$2344,6,FALSE)</f>
        <v>0</v>
      </c>
      <c r="AGL715" s="202" t="s">
        <v>67</v>
      </c>
      <c r="AGM715" s="10">
        <f>AGK715*1.2</f>
        <v>0</v>
      </c>
      <c r="AGN715" s="10"/>
      <c r="AGO715" s="269"/>
      <c r="AGP715" s="202" t="s">
        <v>66</v>
      </c>
      <c r="AGQ715" s="484" t="s">
        <v>476</v>
      </c>
      <c r="AGS715" s="203"/>
      <c r="AGT715" s="203">
        <f>VLOOKUP(AGQ715,$A$794:$F$2344,6,FALSE)</f>
        <v>0</v>
      </c>
      <c r="AGU715" s="202" t="s">
        <v>67</v>
      </c>
      <c r="AGV715" s="10">
        <f>AGT715*1.2</f>
        <v>0</v>
      </c>
      <c r="AGW715" s="10"/>
      <c r="AGX715" s="269"/>
      <c r="AGY715" s="202" t="s">
        <v>66</v>
      </c>
      <c r="AGZ715" s="78" t="s">
        <v>183</v>
      </c>
      <c r="AHB715" s="203"/>
      <c r="AHC715" s="203" t="e">
        <f>VLOOKUP(AGZ715,$A$794:$F$2344,6,FALSE)</f>
        <v>#N/A</v>
      </c>
      <c r="AHD715" s="202" t="s">
        <v>67</v>
      </c>
      <c r="AHE715" s="10" t="e">
        <f>AHC715*1.2</f>
        <v>#N/A</v>
      </c>
      <c r="AHF715" s="10"/>
      <c r="AHG715" s="269"/>
      <c r="AHH715" s="202" t="s">
        <v>66</v>
      </c>
      <c r="AHI715" s="502" t="s">
        <v>476</v>
      </c>
      <c r="AHK715" s="203"/>
      <c r="AHL715" s="203">
        <f>VLOOKUP(AHI715,$A$794:$F$2344,6,FALSE)</f>
        <v>0</v>
      </c>
      <c r="AHM715" s="202" t="s">
        <v>67</v>
      </c>
      <c r="AHN715" s="10">
        <f>AHL715*1.2</f>
        <v>0</v>
      </c>
      <c r="AHO715" s="10"/>
      <c r="AHP715" s="269"/>
      <c r="AHQ715" s="202" t="s">
        <v>66</v>
      </c>
      <c r="AHR715" s="484" t="s">
        <v>786</v>
      </c>
      <c r="AHT715" s="203"/>
      <c r="AHU715" s="203">
        <f>VLOOKUP(AHR715,$A$794:$F$2344,6,FALSE)</f>
        <v>0</v>
      </c>
      <c r="AHV715" s="202" t="s">
        <v>67</v>
      </c>
      <c r="AHW715" s="10">
        <f>AHU715*1.2</f>
        <v>0</v>
      </c>
      <c r="AHX715" s="10"/>
      <c r="AHY715" s="269"/>
      <c r="AHZ715" s="202" t="s">
        <v>66</v>
      </c>
      <c r="AIA715" s="78" t="s">
        <v>183</v>
      </c>
      <c r="AIC715" s="203"/>
      <c r="AID715" s="203" t="e">
        <f>VLOOKUP(AIA715,$A$794:$F$2344,6,FALSE)</f>
        <v>#N/A</v>
      </c>
      <c r="AIE715" s="202" t="s">
        <v>67</v>
      </c>
      <c r="AIF715" s="10" t="e">
        <f>AID715*1.2</f>
        <v>#N/A</v>
      </c>
      <c r="AIG715" s="10"/>
      <c r="AIH715" s="269"/>
      <c r="AII715" s="202" t="s">
        <v>66</v>
      </c>
      <c r="AIJ715" s="484" t="s">
        <v>554</v>
      </c>
      <c r="AIL715" s="203"/>
      <c r="AIM715" s="203">
        <f>VLOOKUP(AIJ715,$A$794:$F$2344,6,FALSE)</f>
        <v>0</v>
      </c>
      <c r="AIN715" s="202" t="s">
        <v>67</v>
      </c>
      <c r="AIO715" s="10">
        <f>AIM715*1.2</f>
        <v>0</v>
      </c>
      <c r="AIP715" s="10"/>
      <c r="AIQ715" s="269"/>
      <c r="AIR715" s="202" t="s">
        <v>66</v>
      </c>
      <c r="AIS715" s="484" t="s">
        <v>554</v>
      </c>
      <c r="AIU715" s="203"/>
      <c r="AIV715" s="203">
        <f>VLOOKUP(AIS715,$A$794:$F$2344,6,FALSE)</f>
        <v>0</v>
      </c>
      <c r="AIW715" s="202" t="s">
        <v>67</v>
      </c>
      <c r="AIX715" s="10">
        <f>AIV715*1.2</f>
        <v>0</v>
      </c>
      <c r="AIY715" s="10"/>
      <c r="AIZ715" s="269"/>
      <c r="AJA715" s="202" t="s">
        <v>66</v>
      </c>
      <c r="AJB715" s="78" t="s">
        <v>183</v>
      </c>
      <c r="AJD715" s="203"/>
      <c r="AJE715" s="203" t="e">
        <f>VLOOKUP(AJB715,$A$794:$F$2344,6,FALSE)</f>
        <v>#N/A</v>
      </c>
      <c r="AJF715" s="202" t="s">
        <v>67</v>
      </c>
      <c r="AJG715" s="10" t="e">
        <f>AJE715*1.2</f>
        <v>#N/A</v>
      </c>
      <c r="AJH715" s="10"/>
      <c r="AJI715" s="269"/>
      <c r="AJJ715" s="202" t="s">
        <v>66</v>
      </c>
      <c r="AJK715" s="78" t="s">
        <v>183</v>
      </c>
      <c r="AJM715" s="203"/>
      <c r="AJN715" s="203" t="e">
        <f>VLOOKUP(AJK715,$A$794:$F$2344,6,FALSE)</f>
        <v>#N/A</v>
      </c>
      <c r="AJO715" s="202" t="s">
        <v>67</v>
      </c>
      <c r="AJP715" s="10" t="e">
        <f>AJN715*1.2</f>
        <v>#N/A</v>
      </c>
      <c r="AJQ715" s="10"/>
      <c r="AJR715" s="269"/>
      <c r="AJS715" s="202" t="s">
        <v>66</v>
      </c>
      <c r="AJT715" s="78" t="s">
        <v>183</v>
      </c>
      <c r="AJV715" s="203"/>
      <c r="AJW715" s="203" t="e">
        <f>VLOOKUP(AJT715,$A$794:$F$2344,6,FALSE)</f>
        <v>#N/A</v>
      </c>
      <c r="AJX715" s="202" t="s">
        <v>67</v>
      </c>
      <c r="AJY715" s="10" t="e">
        <f>AJW715*1.2</f>
        <v>#N/A</v>
      </c>
      <c r="AJZ715" s="10"/>
      <c r="AKA715" s="269"/>
      <c r="AKB715" s="202" t="s">
        <v>66</v>
      </c>
      <c r="AKC715" s="484" t="s">
        <v>424</v>
      </c>
      <c r="AKE715" s="203"/>
      <c r="AKF715" s="203">
        <f>VLOOKUP(AKC715,$A$794:$F$2344,6,FALSE)</f>
        <v>0</v>
      </c>
      <c r="AKG715" s="202" t="s">
        <v>67</v>
      </c>
      <c r="AKH715" s="10">
        <f>AKF715*1.2</f>
        <v>0</v>
      </c>
      <c r="AKI715" s="10"/>
      <c r="AKJ715" s="269"/>
      <c r="AKK715" s="202" t="s">
        <v>66</v>
      </c>
      <c r="AKL715" s="78" t="s">
        <v>183</v>
      </c>
      <c r="AKN715" s="203"/>
      <c r="AKO715" s="203" t="e">
        <f>VLOOKUP(AKL715,$A$794:$F$2344,6,FALSE)</f>
        <v>#N/A</v>
      </c>
      <c r="AKP715" s="202" t="s">
        <v>67</v>
      </c>
      <c r="AKQ715" s="10" t="e">
        <f>AKO715*1.2</f>
        <v>#N/A</v>
      </c>
      <c r="AKR715" s="10"/>
      <c r="AKS715" s="269"/>
      <c r="AKT715" s="202" t="s">
        <v>66</v>
      </c>
      <c r="AKU715" s="78" t="s">
        <v>183</v>
      </c>
      <c r="AKW715" s="203"/>
      <c r="AKX715" s="203" t="e">
        <f>VLOOKUP(AKU715,$A$794:$F$2344,6,FALSE)</f>
        <v>#N/A</v>
      </c>
      <c r="AKY715" s="202" t="s">
        <v>67</v>
      </c>
      <c r="AKZ715" s="10" t="e">
        <f>AKX715*1.2</f>
        <v>#N/A</v>
      </c>
      <c r="ALA715" s="10"/>
      <c r="ALB715" s="269"/>
      <c r="ALC715" s="202" t="s">
        <v>66</v>
      </c>
      <c r="ALD715" s="78" t="s">
        <v>183</v>
      </c>
      <c r="ALF715" s="203"/>
      <c r="ALG715" s="203" t="e">
        <f>VLOOKUP(ALD715,$A$794:$F$2344,6,FALSE)</f>
        <v>#N/A</v>
      </c>
      <c r="ALH715" s="202" t="s">
        <v>67</v>
      </c>
      <c r="ALI715" s="10" t="e">
        <f>ALG715*1.2</f>
        <v>#N/A</v>
      </c>
      <c r="ALJ715" s="10"/>
      <c r="ALK715" s="269"/>
      <c r="ALL715" s="202" t="s">
        <v>66</v>
      </c>
      <c r="ALM715" s="78" t="s">
        <v>183</v>
      </c>
      <c r="ALO715" s="203"/>
      <c r="ALP715" s="203" t="e">
        <f>VLOOKUP(ALM715,$A$794:$F$2344,6,FALSE)</f>
        <v>#N/A</v>
      </c>
      <c r="ALQ715" s="202" t="s">
        <v>67</v>
      </c>
      <c r="ALR715" s="10" t="e">
        <f>ALP715*1.2</f>
        <v>#N/A</v>
      </c>
      <c r="ALS715" s="10"/>
      <c r="ALT715" s="269"/>
      <c r="ALU715" s="202" t="s">
        <v>66</v>
      </c>
      <c r="ALV715" s="78" t="s">
        <v>183</v>
      </c>
      <c r="ALX715" s="203"/>
      <c r="ALY715" s="203" t="e">
        <f>VLOOKUP(ALV715,$A$794:$F$2344,6,FALSE)</f>
        <v>#N/A</v>
      </c>
      <c r="ALZ715" s="202" t="s">
        <v>67</v>
      </c>
      <c r="AMA715" s="10" t="e">
        <f>ALY715*1.2</f>
        <v>#N/A</v>
      </c>
      <c r="AMB715" s="10"/>
      <c r="AMC715" s="269"/>
      <c r="AMD715" s="202" t="s">
        <v>66</v>
      </c>
      <c r="AME715" s="78" t="s">
        <v>183</v>
      </c>
      <c r="AMG715" s="203"/>
      <c r="AMH715" s="203" t="e">
        <f>VLOOKUP(AME715,$A$794:$F$2344,6,FALSE)</f>
        <v>#N/A</v>
      </c>
      <c r="AMI715" s="202" t="s">
        <v>67</v>
      </c>
      <c r="AMJ715" s="10" t="e">
        <f>AMH715*1.2</f>
        <v>#N/A</v>
      </c>
      <c r="AMK715" s="10"/>
      <c r="AML715" s="269"/>
      <c r="AMM715" s="202" t="s">
        <v>66</v>
      </c>
      <c r="AMN715" s="78" t="s">
        <v>183</v>
      </c>
      <c r="AMP715" s="203"/>
      <c r="AMQ715" s="203" t="e">
        <f>VLOOKUP(AMN715,$A$794:$F$2344,6,FALSE)</f>
        <v>#N/A</v>
      </c>
      <c r="AMR715" s="202" t="s">
        <v>67</v>
      </c>
      <c r="AMS715" s="10" t="e">
        <f>AMQ715*1.2</f>
        <v>#N/A</v>
      </c>
      <c r="AMT715" s="10"/>
      <c r="AMU715" s="269"/>
      <c r="AMV715" s="202" t="s">
        <v>66</v>
      </c>
      <c r="AMW715" s="78" t="s">
        <v>183</v>
      </c>
      <c r="AMY715" s="203"/>
      <c r="AMZ715" s="203" t="e">
        <f>VLOOKUP(AMW715,$A$794:$F$2344,6,FALSE)</f>
        <v>#N/A</v>
      </c>
      <c r="ANA715" s="202" t="s">
        <v>67</v>
      </c>
      <c r="ANB715" s="10" t="e">
        <f>AMZ715*1.2</f>
        <v>#N/A</v>
      </c>
      <c r="ANC715" s="10"/>
      <c r="AND715" s="269"/>
      <c r="ANE715" s="202" t="s">
        <v>66</v>
      </c>
      <c r="ANF715" s="78" t="s">
        <v>183</v>
      </c>
      <c r="ANH715" s="203"/>
      <c r="ANI715" s="203" t="e">
        <f>VLOOKUP(ANF715,$A$794:$F$2344,6,FALSE)</f>
        <v>#N/A</v>
      </c>
      <c r="ANJ715" s="202" t="s">
        <v>67</v>
      </c>
      <c r="ANK715" s="10" t="e">
        <f>ANI715*1.2</f>
        <v>#N/A</v>
      </c>
      <c r="ANL715" s="10"/>
      <c r="ANM715" s="269"/>
      <c r="ANN715" s="202" t="s">
        <v>66</v>
      </c>
      <c r="ANO715" s="78" t="s">
        <v>183</v>
      </c>
      <c r="ANQ715" s="203"/>
      <c r="ANR715" s="203" t="e">
        <f>VLOOKUP(ANO715,$A$794:$F$2344,6,FALSE)</f>
        <v>#N/A</v>
      </c>
      <c r="ANS715" s="202" t="s">
        <v>67</v>
      </c>
      <c r="ANT715" s="10" t="e">
        <f>ANR715*1.2</f>
        <v>#N/A</v>
      </c>
      <c r="ANU715" s="10"/>
      <c r="ANV715" s="269"/>
      <c r="ANW715" s="202" t="s">
        <v>66</v>
      </c>
      <c r="ANX715" s="78" t="s">
        <v>183</v>
      </c>
      <c r="ANZ715" s="203"/>
      <c r="AOA715" s="203" t="e">
        <f>VLOOKUP(ANX715,$A$794:$F$2344,6,FALSE)</f>
        <v>#N/A</v>
      </c>
      <c r="AOB715" s="202" t="s">
        <v>67</v>
      </c>
      <c r="AOC715" s="10" t="e">
        <f>AOA715*1.2</f>
        <v>#N/A</v>
      </c>
      <c r="AOD715" s="10"/>
      <c r="AOE715" s="269"/>
      <c r="AOF715" s="202" t="s">
        <v>66</v>
      </c>
      <c r="AOG715" s="78" t="s">
        <v>183</v>
      </c>
      <c r="AOI715" s="203"/>
      <c r="AOJ715" s="203" t="e">
        <f>VLOOKUP(AOG715,$A$794:$F$2344,6,FALSE)</f>
        <v>#N/A</v>
      </c>
      <c r="AOK715" s="202" t="s">
        <v>67</v>
      </c>
      <c r="AOL715" s="10" t="e">
        <f>AOJ715*1.2</f>
        <v>#N/A</v>
      </c>
      <c r="AOM715" s="10"/>
      <c r="AON715" s="269"/>
      <c r="AOO715" s="202" t="s">
        <v>66</v>
      </c>
      <c r="AOP715" s="78" t="s">
        <v>183</v>
      </c>
      <c r="AOR715" s="203"/>
      <c r="AOS715" s="203" t="e">
        <f>VLOOKUP(AOP715,$A$794:$F$2344,6,FALSE)</f>
        <v>#N/A</v>
      </c>
      <c r="AOT715" s="202" t="s">
        <v>67</v>
      </c>
      <c r="AOU715" s="10" t="e">
        <f>AOS715*1.2</f>
        <v>#N/A</v>
      </c>
      <c r="AOV715" s="10"/>
      <c r="AOW715" s="269"/>
      <c r="AOX715" s="202" t="s">
        <v>66</v>
      </c>
      <c r="AOY715" s="78" t="s">
        <v>183</v>
      </c>
      <c r="APA715" s="203"/>
      <c r="APB715" s="203" t="e">
        <f>VLOOKUP(AOY715,$A$794:$F$2344,6,FALSE)</f>
        <v>#N/A</v>
      </c>
      <c r="APC715" s="202" t="s">
        <v>67</v>
      </c>
      <c r="APD715" s="10" t="e">
        <f>APB715*1.2</f>
        <v>#N/A</v>
      </c>
      <c r="APE715" s="10"/>
      <c r="APF715" s="269"/>
      <c r="APG715" s="202" t="s">
        <v>66</v>
      </c>
      <c r="APH715" s="78" t="s">
        <v>183</v>
      </c>
      <c r="APJ715" s="203"/>
      <c r="APK715" s="203" t="e">
        <f>VLOOKUP(APH715,$A$794:$F$2344,6,FALSE)</f>
        <v>#N/A</v>
      </c>
      <c r="APL715" s="202" t="s">
        <v>67</v>
      </c>
      <c r="APM715" s="10" t="e">
        <f>APK715*1.2</f>
        <v>#N/A</v>
      </c>
      <c r="APN715" s="10"/>
      <c r="APO715" s="269"/>
      <c r="APP715" s="202" t="s">
        <v>66</v>
      </c>
      <c r="APQ715" s="498" t="s">
        <v>476</v>
      </c>
      <c r="APS715" s="203"/>
      <c r="APT715" s="203">
        <f>VLOOKUP(APQ715,$A$794:$F$2344,6,FALSE)</f>
        <v>0</v>
      </c>
      <c r="APU715" s="202" t="s">
        <v>67</v>
      </c>
      <c r="APV715" s="10">
        <f>APT715*1.2</f>
        <v>0</v>
      </c>
      <c r="APW715" s="10"/>
      <c r="APX715" s="269"/>
      <c r="APY715" s="202" t="s">
        <v>66</v>
      </c>
      <c r="APZ715" s="498" t="s">
        <v>786</v>
      </c>
      <c r="AQB715" s="203"/>
      <c r="AQC715" s="203">
        <f>VLOOKUP(APZ715,$A$794:$F$2344,6,FALSE)</f>
        <v>0</v>
      </c>
      <c r="AQD715" s="202" t="s">
        <v>67</v>
      </c>
      <c r="AQE715" s="10">
        <f>AQC715*1.2</f>
        <v>0</v>
      </c>
      <c r="AQF715" s="10"/>
      <c r="AQG715" s="269"/>
      <c r="AQH715" s="202" t="s">
        <v>66</v>
      </c>
      <c r="AQI715" s="484" t="s">
        <v>489</v>
      </c>
      <c r="AQK715" s="203"/>
      <c r="AQL715" s="203">
        <f>VLOOKUP(AQI715,$A$794:$F$2344,6,FALSE)</f>
        <v>0</v>
      </c>
      <c r="AQM715" s="202" t="s">
        <v>67</v>
      </c>
      <c r="AQN715" s="10">
        <f>AQL715*1.2</f>
        <v>0</v>
      </c>
      <c r="AQO715" s="10"/>
      <c r="AQP715" s="269"/>
      <c r="AQQ715" s="202" t="s">
        <v>66</v>
      </c>
      <c r="AQR715" s="484" t="s">
        <v>476</v>
      </c>
      <c r="AQT715" s="203"/>
      <c r="AQU715" s="203">
        <f>VLOOKUP(AQR715,$A$794:$F$2344,6,FALSE)</f>
        <v>0</v>
      </c>
      <c r="AQV715" s="202" t="s">
        <v>67</v>
      </c>
      <c r="AQW715" s="10">
        <f>AQU715*1.2</f>
        <v>0</v>
      </c>
      <c r="AQX715" s="10"/>
      <c r="AQY715" s="269"/>
      <c r="AQZ715" s="202" t="s">
        <v>66</v>
      </c>
      <c r="ARA715" s="484" t="s">
        <v>902</v>
      </c>
      <c r="ARC715" s="203"/>
      <c r="ARD715" s="203">
        <f>VLOOKUP(ARA715,$A$794:$F$2344,6,FALSE)</f>
        <v>0</v>
      </c>
      <c r="ARE715" s="202" t="s">
        <v>67</v>
      </c>
      <c r="ARF715" s="10">
        <f>ARD715*1.2</f>
        <v>0</v>
      </c>
      <c r="ARG715" s="10"/>
      <c r="ARH715" s="269"/>
      <c r="ARI715" s="202" t="s">
        <v>66</v>
      </c>
      <c r="ARJ715" s="484" t="s">
        <v>476</v>
      </c>
      <c r="ARL715" s="203"/>
      <c r="ARM715" s="203">
        <f>VLOOKUP(ARJ715,$A$794:$F$2344,6,FALSE)</f>
        <v>0</v>
      </c>
      <c r="ARN715" s="202" t="s">
        <v>67</v>
      </c>
      <c r="ARO715" s="10">
        <f>ARM715*1.2</f>
        <v>0</v>
      </c>
      <c r="ARP715" s="10"/>
      <c r="ARQ715" s="269"/>
      <c r="ARR715" s="202" t="s">
        <v>66</v>
      </c>
      <c r="ARS715" s="498" t="s">
        <v>902</v>
      </c>
      <c r="ARU715" s="203"/>
      <c r="ARV715" s="203">
        <f>VLOOKUP(ARS715,$A$794:$F$2344,6,FALSE)</f>
        <v>0</v>
      </c>
      <c r="ARW715" s="202" t="s">
        <v>67</v>
      </c>
      <c r="ARX715" s="10">
        <f>ARV715*1.2</f>
        <v>0</v>
      </c>
      <c r="ARY715" s="10"/>
      <c r="ARZ715" s="269"/>
      <c r="ASA715" s="202" t="s">
        <v>66</v>
      </c>
      <c r="ASB715" s="484" t="s">
        <v>489</v>
      </c>
      <c r="ASD715" s="203"/>
      <c r="ASE715" s="203">
        <f>VLOOKUP(ASB715,$A$794:$F$2344,6,FALSE)</f>
        <v>0</v>
      </c>
      <c r="ASF715" s="202" t="s">
        <v>67</v>
      </c>
      <c r="ASG715" s="10">
        <f>ASE715*1.2</f>
        <v>0</v>
      </c>
      <c r="ASH715" s="10"/>
      <c r="ASI715" s="269"/>
      <c r="ASJ715" s="202" t="s">
        <v>66</v>
      </c>
      <c r="ASK715" s="484" t="s">
        <v>424</v>
      </c>
      <c r="ASM715" s="203"/>
      <c r="ASN715" s="203">
        <f>VLOOKUP(ASK715,$A$794:$F$2344,6,FALSE)</f>
        <v>0</v>
      </c>
      <c r="ASO715" s="202" t="s">
        <v>67</v>
      </c>
      <c r="ASP715" s="10">
        <f>ASN715*1.2</f>
        <v>0</v>
      </c>
      <c r="ASQ715" s="10"/>
      <c r="ASR715" s="269"/>
      <c r="ASS715" s="202" t="s">
        <v>66</v>
      </c>
      <c r="AST715" s="484" t="s">
        <v>902</v>
      </c>
      <c r="ASV715" s="203"/>
      <c r="ASW715" s="203">
        <f>VLOOKUP(AST715,$A$794:$F$2344,6,FALSE)</f>
        <v>0</v>
      </c>
      <c r="ASX715" s="202" t="s">
        <v>67</v>
      </c>
      <c r="ASY715" s="10">
        <f>ASW715*1.2</f>
        <v>0</v>
      </c>
      <c r="ASZ715" s="10"/>
      <c r="ATA715" s="269"/>
      <c r="ATB715" s="202" t="s">
        <v>66</v>
      </c>
      <c r="ATC715" s="484" t="s">
        <v>786</v>
      </c>
      <c r="ATE715" s="203"/>
      <c r="ATF715" s="203">
        <f>VLOOKUP(ATC715,$A$794:$F$2344,6,FALSE)</f>
        <v>0</v>
      </c>
      <c r="ATG715" s="202" t="s">
        <v>67</v>
      </c>
      <c r="ATH715" s="10">
        <f>ATF715*1.2</f>
        <v>0</v>
      </c>
      <c r="ATI715" s="10"/>
      <c r="ATJ715" s="269"/>
      <c r="ATK715" s="202" t="s">
        <v>66</v>
      </c>
      <c r="ATL715" s="484" t="s">
        <v>902</v>
      </c>
      <c r="ATN715" s="203"/>
      <c r="ATO715" s="203">
        <f>VLOOKUP(ATL715,$A$794:$F$2344,6,FALSE)</f>
        <v>0</v>
      </c>
      <c r="ATP715" s="202" t="s">
        <v>67</v>
      </c>
      <c r="ATQ715" s="10">
        <f>ATO715*1.2</f>
        <v>0</v>
      </c>
      <c r="ATR715" s="10"/>
      <c r="ATS715" s="269"/>
      <c r="ATT715" s="202" t="s">
        <v>66</v>
      </c>
      <c r="ATU715" s="484" t="s">
        <v>786</v>
      </c>
      <c r="ATW715" s="203"/>
      <c r="ATX715" s="203">
        <f>VLOOKUP(ATU715,$A$794:$F$2344,6,FALSE)</f>
        <v>0</v>
      </c>
      <c r="ATY715" s="202" t="s">
        <v>67</v>
      </c>
      <c r="ATZ715" s="10">
        <f>ATX715*1.2</f>
        <v>0</v>
      </c>
      <c r="AUA715" s="10"/>
      <c r="AUB715" s="269"/>
      <c r="AUC715" s="202" t="s">
        <v>66</v>
      </c>
      <c r="AUD715" s="484" t="s">
        <v>424</v>
      </c>
      <c r="AUF715" s="203"/>
      <c r="AUG715" s="203">
        <f>VLOOKUP(AUD715,$A$794:$F$2344,6,FALSE)</f>
        <v>0</v>
      </c>
      <c r="AUH715" s="202" t="s">
        <v>67</v>
      </c>
      <c r="AUI715" s="10">
        <f>AUG715*1.2</f>
        <v>0</v>
      </c>
      <c r="AUJ715" s="10"/>
      <c r="AUK715" s="269"/>
      <c r="AUL715" s="202" t="s">
        <v>66</v>
      </c>
      <c r="AUM715" s="484" t="s">
        <v>786</v>
      </c>
      <c r="AUO715" s="203"/>
      <c r="AUP715" s="203">
        <f>VLOOKUP(AUM715,$A$794:$F$2344,6,FALSE)</f>
        <v>0</v>
      </c>
      <c r="AUQ715" s="202" t="s">
        <v>67</v>
      </c>
      <c r="AUR715" s="10">
        <f>AUP715*1.2</f>
        <v>0</v>
      </c>
      <c r="AUS715" s="10"/>
      <c r="AUT715" s="269"/>
      <c r="AUU715" s="202" t="s">
        <v>66</v>
      </c>
      <c r="AUV715" s="509" t="s">
        <v>424</v>
      </c>
      <c r="AUX715" s="203"/>
      <c r="AUY715" s="203">
        <f>VLOOKUP(AUV715,$A$794:$F$2344,6,FALSE)</f>
        <v>0</v>
      </c>
      <c r="AUZ715" s="202" t="s">
        <v>67</v>
      </c>
      <c r="AVA715" s="10">
        <f>AUY715*1.2</f>
        <v>0</v>
      </c>
      <c r="AVB715" s="10"/>
      <c r="AVC715" s="269"/>
      <c r="AVD715" s="202" t="s">
        <v>66</v>
      </c>
      <c r="AVE715" s="484" t="s">
        <v>424</v>
      </c>
      <c r="AVG715" s="203"/>
      <c r="AVH715" s="203">
        <f>VLOOKUP(AVE715,$A$794:$F$2344,6,FALSE)</f>
        <v>0</v>
      </c>
      <c r="AVI715" s="202" t="s">
        <v>67</v>
      </c>
      <c r="AVJ715" s="10">
        <f>AVH715*1.2</f>
        <v>0</v>
      </c>
      <c r="AVK715" s="10"/>
      <c r="AVL715" s="269"/>
      <c r="AVM715" s="202" t="s">
        <v>66</v>
      </c>
      <c r="AVN715" s="484" t="s">
        <v>424</v>
      </c>
      <c r="AVP715" s="203"/>
      <c r="AVQ715" s="203">
        <f>VLOOKUP(AVN715,$A$794:$F$2344,6,FALSE)</f>
        <v>0</v>
      </c>
      <c r="AVR715" s="202" t="s">
        <v>67</v>
      </c>
      <c r="AVS715" s="10">
        <f>AVQ715*1.2</f>
        <v>0</v>
      </c>
      <c r="AVT715" s="10"/>
      <c r="AVU715" s="269"/>
      <c r="AVV715" s="202" t="s">
        <v>66</v>
      </c>
      <c r="AVW715" s="487" t="s">
        <v>902</v>
      </c>
      <c r="AVY715" s="203"/>
      <c r="AVZ715" s="203">
        <f>VLOOKUP(AVW715,$A$794:$F$2344,6,FALSE)</f>
        <v>0</v>
      </c>
      <c r="AWA715" s="202" t="s">
        <v>67</v>
      </c>
      <c r="AWB715" s="10">
        <f>AVZ715*1.2</f>
        <v>0</v>
      </c>
      <c r="AWC715" s="10"/>
      <c r="AWD715" s="269"/>
      <c r="AWE715" s="202" t="s">
        <v>66</v>
      </c>
      <c r="AWF715" s="484" t="s">
        <v>551</v>
      </c>
      <c r="AWH715" s="203"/>
      <c r="AWI715" s="203">
        <f>VLOOKUP(AWF715,$A$794:$F$2344,6,FALSE)</f>
        <v>0</v>
      </c>
      <c r="AWJ715" s="202" t="s">
        <v>67</v>
      </c>
      <c r="AWK715" s="10">
        <f>AWI715*1.2</f>
        <v>0</v>
      </c>
      <c r="AWL715" s="10"/>
      <c r="AWM715" s="269"/>
      <c r="AWN715" s="202" t="s">
        <v>66</v>
      </c>
      <c r="AWO715" s="484" t="s">
        <v>551</v>
      </c>
      <c r="AWQ715" s="203"/>
      <c r="AWR715" s="203">
        <f>VLOOKUP(AWO715,$A$794:$F$2344,6,FALSE)</f>
        <v>0</v>
      </c>
      <c r="AWS715" s="202" t="s">
        <v>67</v>
      </c>
      <c r="AWT715" s="10">
        <f>AWR715*1.2</f>
        <v>0</v>
      </c>
      <c r="AWU715" s="10"/>
      <c r="AWV715" s="269"/>
      <c r="AWW715" s="202" t="s">
        <v>66</v>
      </c>
      <c r="AWX715" s="484" t="s">
        <v>551</v>
      </c>
      <c r="AWZ715" s="203"/>
      <c r="AXA715" s="203">
        <f>VLOOKUP(AWX715,$A$794:$F$2344,6,FALSE)</f>
        <v>0</v>
      </c>
      <c r="AXB715" s="202" t="s">
        <v>67</v>
      </c>
      <c r="AXC715" s="10">
        <f>AXA715*1.2</f>
        <v>0</v>
      </c>
      <c r="AXD715" s="10"/>
      <c r="AXE715" s="269"/>
      <c r="AXF715" s="202" t="s">
        <v>66</v>
      </c>
      <c r="AXG715" s="484" t="s">
        <v>476</v>
      </c>
      <c r="AXI715" s="203"/>
      <c r="AXJ715" s="203">
        <f>VLOOKUP(AXG715,$A$794:$F$2344,6,FALSE)</f>
        <v>0</v>
      </c>
      <c r="AXK715" s="202" t="s">
        <v>67</v>
      </c>
      <c r="AXL715" s="10">
        <f>AXJ715*1.2</f>
        <v>0</v>
      </c>
      <c r="AXM715" s="10"/>
      <c r="AXN715" s="269"/>
      <c r="AXO715" s="202" t="s">
        <v>66</v>
      </c>
      <c r="AXP715" s="484" t="s">
        <v>551</v>
      </c>
      <c r="AXR715" s="203"/>
      <c r="AXS715" s="203">
        <f>VLOOKUP(AXP715,$A$794:$F$2344,6,FALSE)</f>
        <v>0</v>
      </c>
      <c r="AXT715" s="202" t="s">
        <v>67</v>
      </c>
      <c r="AXU715" s="10">
        <f>AXS715*1.2</f>
        <v>0</v>
      </c>
      <c r="AXV715" s="10"/>
      <c r="AXW715" s="269"/>
      <c r="AXX715" s="202" t="s">
        <v>66</v>
      </c>
      <c r="AXY715" s="498" t="s">
        <v>424</v>
      </c>
      <c r="AYA715" s="203"/>
      <c r="AYB715" s="203">
        <f>VLOOKUP(AXY715,$A$794:$F$2344,6,FALSE)</f>
        <v>0</v>
      </c>
      <c r="AYC715" s="202" t="s">
        <v>67</v>
      </c>
      <c r="AYD715" s="10">
        <f>AYB715*1.2</f>
        <v>0</v>
      </c>
      <c r="AYE715" s="10"/>
      <c r="AYF715" s="269"/>
      <c r="AYG715" s="202" t="s">
        <v>66</v>
      </c>
      <c r="AYH715" s="484" t="s">
        <v>1928</v>
      </c>
      <c r="AYJ715" s="203"/>
      <c r="AYK715" s="203">
        <f>VLOOKUP(AYH715,$A$794:$F$2344,6,FALSE)</f>
        <v>0</v>
      </c>
      <c r="AYL715" s="202" t="s">
        <v>67</v>
      </c>
      <c r="AYM715" s="10">
        <f>AYK715*1.2</f>
        <v>0</v>
      </c>
      <c r="AYN715" s="10"/>
      <c r="AYO715" s="269"/>
      <c r="AYP715" s="202" t="s">
        <v>66</v>
      </c>
      <c r="AYQ715" s="484" t="s">
        <v>902</v>
      </c>
      <c r="AYS715" s="203"/>
      <c r="AYT715" s="203">
        <f>VLOOKUP(AYQ715,$A$794:$F$2344,6,FALSE)</f>
        <v>0</v>
      </c>
      <c r="AYU715" s="202" t="s">
        <v>67</v>
      </c>
      <c r="AYV715" s="10">
        <f>AYT715*1.2</f>
        <v>0</v>
      </c>
      <c r="AYW715" s="10"/>
      <c r="AYX715" s="269"/>
      <c r="AYY715" s="202" t="s">
        <v>66</v>
      </c>
      <c r="AYZ715" s="484" t="s">
        <v>551</v>
      </c>
      <c r="AZB715" s="203"/>
      <c r="AZC715" s="203">
        <f>VLOOKUP(AYZ715,$A$794:$F$2344,6,FALSE)</f>
        <v>0</v>
      </c>
      <c r="AZD715" s="202" t="s">
        <v>67</v>
      </c>
      <c r="AZE715" s="10">
        <f>AZC715*1.2</f>
        <v>0</v>
      </c>
      <c r="AZF715" s="10"/>
      <c r="AZG715" s="269"/>
      <c r="AZH715" s="202" t="s">
        <v>66</v>
      </c>
      <c r="AZI715" s="484" t="s">
        <v>476</v>
      </c>
      <c r="AZK715" s="203"/>
      <c r="AZL715" s="203">
        <f>VLOOKUP(AZI715,$A$794:$F$2344,6,FALSE)</f>
        <v>0</v>
      </c>
      <c r="AZM715" s="202" t="s">
        <v>67</v>
      </c>
      <c r="AZN715" s="10">
        <f>AZL715*1.2</f>
        <v>0</v>
      </c>
      <c r="AZO715" s="10"/>
      <c r="AZP715" s="269"/>
      <c r="AZQ715" s="202" t="s">
        <v>66</v>
      </c>
      <c r="AZR715" s="484" t="s">
        <v>424</v>
      </c>
      <c r="AZT715" s="203"/>
      <c r="AZU715" s="203">
        <f>VLOOKUP(AZR715,$A$794:$F$2344,6,FALSE)</f>
        <v>0</v>
      </c>
      <c r="AZV715" s="202" t="s">
        <v>67</v>
      </c>
      <c r="AZW715" s="10">
        <f>AZU715*1.2</f>
        <v>0</v>
      </c>
      <c r="AZX715" s="10"/>
      <c r="AZY715" s="269"/>
      <c r="AZZ715" s="202" t="s">
        <v>66</v>
      </c>
      <c r="BAA715" s="498" t="s">
        <v>424</v>
      </c>
      <c r="BAC715" s="203"/>
      <c r="BAD715" s="203">
        <f>VLOOKUP(BAA715,$A$794:$F$2344,6,FALSE)</f>
        <v>0</v>
      </c>
      <c r="BAE715" s="202" t="s">
        <v>67</v>
      </c>
      <c r="BAF715" s="10">
        <f>BAD715*1.2</f>
        <v>0</v>
      </c>
      <c r="BAG715" s="10"/>
      <c r="BAH715" s="269"/>
    </row>
    <row r="716" spans="1:1386" s="14" customFormat="1" ht="15">
      <c r="A716" s="202" t="s">
        <v>68</v>
      </c>
      <c r="B716" s="484" t="s">
        <v>476</v>
      </c>
      <c r="D716" s="203"/>
      <c r="E716" s="203">
        <f>VLOOKUP(B716,$A$794:$F$2344,6,FALSE)</f>
        <v>0</v>
      </c>
      <c r="F716" s="202" t="s">
        <v>69</v>
      </c>
      <c r="G716" s="10">
        <f>E716*1.1</f>
        <v>0</v>
      </c>
      <c r="H716" s="10"/>
      <c r="I716" s="263"/>
      <c r="J716" s="202" t="s">
        <v>68</v>
      </c>
      <c r="K716" s="487" t="s">
        <v>424</v>
      </c>
      <c r="M716" s="203"/>
      <c r="N716" s="203">
        <f>VLOOKUP(K716,$A$794:$F$2344,6,FALSE)</f>
        <v>0</v>
      </c>
      <c r="O716" s="202" t="s">
        <v>69</v>
      </c>
      <c r="P716" s="10">
        <f>N716*1.1</f>
        <v>0</v>
      </c>
      <c r="Q716" s="10"/>
      <c r="R716" s="263"/>
      <c r="S716" s="202" t="s">
        <v>68</v>
      </c>
      <c r="T716" s="484" t="s">
        <v>424</v>
      </c>
      <c r="V716" s="203"/>
      <c r="W716" s="203">
        <f>VLOOKUP(T716,$A$794:$F$2344,6,FALSE)</f>
        <v>0</v>
      </c>
      <c r="X716" s="202" t="s">
        <v>69</v>
      </c>
      <c r="Y716" s="10">
        <f>W716*1.1</f>
        <v>0</v>
      </c>
      <c r="Z716" s="10"/>
      <c r="AA716" s="263"/>
      <c r="AB716" s="202" t="s">
        <v>68</v>
      </c>
      <c r="AC716" s="484" t="s">
        <v>936</v>
      </c>
      <c r="AE716" s="203"/>
      <c r="AF716" s="203">
        <f>VLOOKUP(AC716,$A$794:$F$2344,6,FALSE)</f>
        <v>0</v>
      </c>
      <c r="AG716" s="202" t="s">
        <v>69</v>
      </c>
      <c r="AH716" s="10">
        <f>AF716*1.1</f>
        <v>0</v>
      </c>
      <c r="AI716" s="10"/>
      <c r="AJ716" s="263"/>
      <c r="AK716" s="202" t="s">
        <v>68</v>
      </c>
      <c r="AL716" s="490" t="s">
        <v>424</v>
      </c>
      <c r="AN716" s="203"/>
      <c r="AO716" s="203">
        <f>VLOOKUP(AL716,$A$794:$F$2344,6,FALSE)</f>
        <v>0</v>
      </c>
      <c r="AP716" s="202" t="s">
        <v>69</v>
      </c>
      <c r="AQ716" s="10">
        <f>AO716*1.1</f>
        <v>0</v>
      </c>
      <c r="AR716" s="10"/>
      <c r="AS716" s="263"/>
      <c r="AT716" s="202" t="s">
        <v>68</v>
      </c>
      <c r="AU716" s="484" t="s">
        <v>476</v>
      </c>
      <c r="AW716" s="203"/>
      <c r="AX716" s="203">
        <f>VLOOKUP(AU716,$A$794:$F$2344,6,FALSE)</f>
        <v>0</v>
      </c>
      <c r="AY716" s="202" t="s">
        <v>69</v>
      </c>
      <c r="AZ716" s="10">
        <f>AX716*1.1</f>
        <v>0</v>
      </c>
      <c r="BA716" s="10"/>
      <c r="BB716" s="263"/>
      <c r="BC716" s="202" t="s">
        <v>68</v>
      </c>
      <c r="BD716" s="484" t="s">
        <v>424</v>
      </c>
      <c r="BF716" s="203"/>
      <c r="BG716" s="203">
        <f>VLOOKUP(BD716,$A$794:$F$2344,6,FALSE)</f>
        <v>0</v>
      </c>
      <c r="BH716" s="202" t="s">
        <v>69</v>
      </c>
      <c r="BI716" s="10">
        <f>BG716*1.1</f>
        <v>0</v>
      </c>
      <c r="BJ716" s="10"/>
      <c r="BK716" s="263"/>
      <c r="BL716" s="202" t="s">
        <v>68</v>
      </c>
      <c r="BM716" s="484" t="s">
        <v>424</v>
      </c>
      <c r="BO716" s="203"/>
      <c r="BP716" s="203">
        <f>VLOOKUP(BM716,$A$794:$F$2344,6,FALSE)</f>
        <v>0</v>
      </c>
      <c r="BQ716" s="202" t="s">
        <v>69</v>
      </c>
      <c r="BR716" s="10">
        <f>BP716*1.1</f>
        <v>0</v>
      </c>
      <c r="BS716" s="10"/>
      <c r="BT716" s="263"/>
      <c r="BU716" s="202" t="s">
        <v>68</v>
      </c>
      <c r="BV716" s="484" t="s">
        <v>424</v>
      </c>
      <c r="BX716" s="203"/>
      <c r="BY716" s="203">
        <f>VLOOKUP(BV716,$A$794:$F$2344,6,FALSE)</f>
        <v>0</v>
      </c>
      <c r="BZ716" s="202" t="s">
        <v>69</v>
      </c>
      <c r="CA716" s="10">
        <f>BY716*1.1</f>
        <v>0</v>
      </c>
      <c r="CB716" s="10"/>
      <c r="CC716" s="263"/>
      <c r="CD716" s="202" t="s">
        <v>68</v>
      </c>
      <c r="CE716" s="491" t="s">
        <v>489</v>
      </c>
      <c r="CG716" s="203"/>
      <c r="CH716" s="203">
        <f>VLOOKUP(CE716,$A$794:$F$2344,6,FALSE)</f>
        <v>0</v>
      </c>
      <c r="CI716" s="202" t="s">
        <v>69</v>
      </c>
      <c r="CJ716" s="10">
        <f>CH716*1.1</f>
        <v>0</v>
      </c>
      <c r="CK716" s="10"/>
      <c r="CL716" s="263"/>
      <c r="CM716" s="202" t="s">
        <v>68</v>
      </c>
      <c r="CN716" s="484" t="s">
        <v>551</v>
      </c>
      <c r="CP716" s="203"/>
      <c r="CQ716" s="203">
        <f>VLOOKUP(CN716,$A$794:$F$2344,6,FALSE)</f>
        <v>0</v>
      </c>
      <c r="CR716" s="202" t="s">
        <v>69</v>
      </c>
      <c r="CS716" s="10">
        <f>CQ716*1.1</f>
        <v>0</v>
      </c>
      <c r="CT716" s="10"/>
      <c r="CU716" s="263"/>
      <c r="CV716" s="202" t="s">
        <v>68</v>
      </c>
      <c r="CW716" s="484" t="s">
        <v>476</v>
      </c>
      <c r="CY716" s="203"/>
      <c r="CZ716" s="203">
        <f>VLOOKUP(CW716,$A$794:$F$2344,6,FALSE)</f>
        <v>0</v>
      </c>
      <c r="DA716" s="202" t="s">
        <v>69</v>
      </c>
      <c r="DB716" s="10">
        <f>CZ716*1.1</f>
        <v>0</v>
      </c>
      <c r="DC716" s="10"/>
      <c r="DD716" s="263"/>
      <c r="DE716" s="202" t="s">
        <v>68</v>
      </c>
      <c r="DF716" s="484" t="s">
        <v>424</v>
      </c>
      <c r="DH716" s="203"/>
      <c r="DI716" s="203">
        <f>VLOOKUP(DF716,$A$794:$F$2344,6,FALSE)</f>
        <v>0</v>
      </c>
      <c r="DJ716" s="202" t="s">
        <v>69</v>
      </c>
      <c r="DK716" s="10">
        <f>DI716*1.1</f>
        <v>0</v>
      </c>
      <c r="DL716" s="10"/>
      <c r="DM716" s="263"/>
      <c r="DN716" s="202" t="s">
        <v>68</v>
      </c>
      <c r="DO716" s="484" t="s">
        <v>424</v>
      </c>
      <c r="DQ716" s="203"/>
      <c r="DR716" s="203">
        <f>VLOOKUP(DO716,$A$794:$F$2344,6,FALSE)</f>
        <v>0</v>
      </c>
      <c r="DS716" s="202" t="s">
        <v>69</v>
      </c>
      <c r="DT716" s="10">
        <f>DR716*1.1</f>
        <v>0</v>
      </c>
      <c r="DU716" s="10"/>
      <c r="DV716" s="263"/>
      <c r="DW716" s="202" t="s">
        <v>68</v>
      </c>
      <c r="DX716" s="484" t="s">
        <v>424</v>
      </c>
      <c r="DZ716" s="203"/>
      <c r="EA716" s="203">
        <f>VLOOKUP(DX716,$A$794:$F$2344,6,FALSE)</f>
        <v>0</v>
      </c>
      <c r="EB716" s="202" t="s">
        <v>69</v>
      </c>
      <c r="EC716" s="10">
        <f>EA716*1.1</f>
        <v>0</v>
      </c>
      <c r="ED716" s="10"/>
      <c r="EE716" s="263"/>
      <c r="EF716" s="202" t="s">
        <v>68</v>
      </c>
      <c r="EG716" s="484" t="s">
        <v>476</v>
      </c>
      <c r="EI716" s="203"/>
      <c r="EJ716" s="203">
        <f>VLOOKUP(EG716,$A$794:$F$2344,6,FALSE)</f>
        <v>0</v>
      </c>
      <c r="EK716" s="202" t="s">
        <v>69</v>
      </c>
      <c r="EL716" s="10">
        <f>EJ716*1.1</f>
        <v>0</v>
      </c>
      <c r="EM716" s="10"/>
      <c r="EN716" s="263"/>
      <c r="EO716" s="202" t="s">
        <v>68</v>
      </c>
      <c r="EP716" s="484" t="s">
        <v>902</v>
      </c>
      <c r="ER716" s="203"/>
      <c r="ES716" s="203">
        <f>VLOOKUP(EP716,$A$794:$F$2344,6,FALSE)</f>
        <v>0</v>
      </c>
      <c r="ET716" s="202" t="s">
        <v>69</v>
      </c>
      <c r="EU716" s="10">
        <f>ES716*1.1</f>
        <v>0</v>
      </c>
      <c r="EV716" s="10"/>
      <c r="EW716" s="263"/>
      <c r="EX716" s="202" t="s">
        <v>68</v>
      </c>
      <c r="EY716" s="484" t="s">
        <v>424</v>
      </c>
      <c r="FA716" s="203"/>
      <c r="FB716" s="203">
        <f>VLOOKUP(EY716,$A$794:$F$2344,6,FALSE)</f>
        <v>0</v>
      </c>
      <c r="FC716" s="202" t="s">
        <v>69</v>
      </c>
      <c r="FD716" s="10">
        <f>FB716*1.1</f>
        <v>0</v>
      </c>
      <c r="FE716" s="10"/>
      <c r="FF716" s="263"/>
      <c r="FG716" s="202" t="s">
        <v>68</v>
      </c>
      <c r="FH716" s="484" t="s">
        <v>476</v>
      </c>
      <c r="FJ716" s="203"/>
      <c r="FK716" s="203">
        <f>VLOOKUP(FH716,$A$794:$F$2344,6,FALSE)</f>
        <v>0</v>
      </c>
      <c r="FL716" s="202" t="s">
        <v>69</v>
      </c>
      <c r="FM716" s="10">
        <f>FK716*1.1</f>
        <v>0</v>
      </c>
      <c r="FN716" s="10"/>
      <c r="FO716" s="263"/>
      <c r="FP716" s="202" t="s">
        <v>68</v>
      </c>
      <c r="FQ716" s="484" t="s">
        <v>424</v>
      </c>
      <c r="FS716" s="203"/>
      <c r="FT716" s="203">
        <f>VLOOKUP(FQ716,$A$794:$F$2344,6,FALSE)</f>
        <v>0</v>
      </c>
      <c r="FU716" s="202" t="s">
        <v>69</v>
      </c>
      <c r="FV716" s="10">
        <f>FT716*1.1</f>
        <v>0</v>
      </c>
      <c r="FW716" s="10"/>
      <c r="FX716" s="263"/>
      <c r="FY716" s="202" t="s">
        <v>68</v>
      </c>
      <c r="FZ716" s="484" t="s">
        <v>902</v>
      </c>
      <c r="GB716" s="203"/>
      <c r="GC716" s="203">
        <f>VLOOKUP(FZ716,$A$794:$F$2344,6,FALSE)</f>
        <v>0</v>
      </c>
      <c r="GD716" s="202" t="s">
        <v>69</v>
      </c>
      <c r="GE716" s="10">
        <f>GC716*1.1</f>
        <v>0</v>
      </c>
      <c r="GF716" s="10"/>
      <c r="GG716" s="263"/>
      <c r="GH716" s="202" t="s">
        <v>68</v>
      </c>
      <c r="GI716" s="484" t="s">
        <v>489</v>
      </c>
      <c r="GK716" s="203"/>
      <c r="GL716" s="203">
        <f>VLOOKUP(GI716,$A$794:$F$2344,6,FALSE)</f>
        <v>0</v>
      </c>
      <c r="GM716" s="202" t="s">
        <v>69</v>
      </c>
      <c r="GN716" s="10">
        <f>GL716*1.1</f>
        <v>0</v>
      </c>
      <c r="GO716" s="10"/>
      <c r="GP716" s="263"/>
      <c r="GQ716" s="202" t="s">
        <v>68</v>
      </c>
      <c r="GR716" s="484" t="s">
        <v>902</v>
      </c>
      <c r="GT716" s="203"/>
      <c r="GU716" s="203">
        <f>VLOOKUP(GR716,$A$794:$F$2344,6,FALSE)</f>
        <v>0</v>
      </c>
      <c r="GV716" s="202" t="s">
        <v>69</v>
      </c>
      <c r="GW716" s="10">
        <f>GU716*1.1</f>
        <v>0</v>
      </c>
      <c r="GX716" s="10"/>
      <c r="GY716" s="263"/>
      <c r="GZ716" s="202" t="s">
        <v>68</v>
      </c>
      <c r="HA716" s="484" t="s">
        <v>424</v>
      </c>
      <c r="HC716" s="203"/>
      <c r="HD716" s="203">
        <f>VLOOKUP(HA716,$A$794:$F$2344,6,FALSE)</f>
        <v>0</v>
      </c>
      <c r="HE716" s="202" t="s">
        <v>69</v>
      </c>
      <c r="HF716" s="10">
        <f>HD716*1.1</f>
        <v>0</v>
      </c>
      <c r="HG716" s="10"/>
      <c r="HH716" s="263"/>
      <c r="HI716" s="202" t="s">
        <v>68</v>
      </c>
      <c r="HJ716" s="484" t="s">
        <v>424</v>
      </c>
      <c r="HL716" s="203"/>
      <c r="HM716" s="203">
        <f>VLOOKUP(HJ716,$A$794:$F$2344,6,FALSE)</f>
        <v>0</v>
      </c>
      <c r="HN716" s="202" t="s">
        <v>69</v>
      </c>
      <c r="HO716" s="10">
        <f>HM716*1.1</f>
        <v>0</v>
      </c>
      <c r="HP716" s="10"/>
      <c r="HQ716" s="263"/>
      <c r="HR716" s="202" t="s">
        <v>68</v>
      </c>
      <c r="HS716" s="484" t="s">
        <v>786</v>
      </c>
      <c r="HU716" s="203"/>
      <c r="HV716" s="203">
        <f>VLOOKUP(HS716,$A$794:$F$2344,6,FALSE)</f>
        <v>0</v>
      </c>
      <c r="HW716" s="202" t="s">
        <v>69</v>
      </c>
      <c r="HX716" s="10">
        <f>HV716*1.1</f>
        <v>0</v>
      </c>
      <c r="HY716" s="10"/>
      <c r="HZ716" s="263"/>
      <c r="IA716" s="202" t="s">
        <v>68</v>
      </c>
      <c r="IB716" s="496" t="s">
        <v>183</v>
      </c>
      <c r="ID716" s="203"/>
      <c r="IE716" s="203" t="e">
        <f>VLOOKUP(IB716,$A$794:$F$2344,6,FALSE)</f>
        <v>#N/A</v>
      </c>
      <c r="IF716" s="202" t="s">
        <v>69</v>
      </c>
      <c r="IG716" s="10" t="e">
        <f>IE716*1.1</f>
        <v>#N/A</v>
      </c>
      <c r="IH716" s="10"/>
      <c r="II716" s="263"/>
      <c r="IJ716" s="202" t="s">
        <v>68</v>
      </c>
      <c r="IK716" s="484" t="s">
        <v>476</v>
      </c>
      <c r="IM716" s="203"/>
      <c r="IN716" s="203">
        <f>VLOOKUP(IK716,$A$794:$F$2344,6,FALSE)</f>
        <v>0</v>
      </c>
      <c r="IO716" s="202" t="s">
        <v>69</v>
      </c>
      <c r="IP716" s="10">
        <f>IN716*1.1</f>
        <v>0</v>
      </c>
      <c r="IQ716" s="10"/>
      <c r="IR716" s="263"/>
      <c r="IS716" s="202" t="s">
        <v>68</v>
      </c>
      <c r="IT716" s="484" t="s">
        <v>476</v>
      </c>
      <c r="IV716" s="203"/>
      <c r="IW716" s="203">
        <f>VLOOKUP(IT716,$A$794:$F$2344,6,FALSE)</f>
        <v>0</v>
      </c>
      <c r="IX716" s="202" t="s">
        <v>69</v>
      </c>
      <c r="IY716" s="10">
        <f>IW716*1.1</f>
        <v>0</v>
      </c>
      <c r="IZ716" s="10"/>
      <c r="JA716" s="263"/>
      <c r="JB716" s="202" t="s">
        <v>68</v>
      </c>
      <c r="JC716" s="484" t="s">
        <v>936</v>
      </c>
      <c r="JE716" s="203"/>
      <c r="JF716" s="203">
        <f>VLOOKUP(JC716,$A$794:$F$2344,6,FALSE)</f>
        <v>0</v>
      </c>
      <c r="JG716" s="202" t="s">
        <v>69</v>
      </c>
      <c r="JH716" s="10">
        <f>JF716*1.1</f>
        <v>0</v>
      </c>
      <c r="JI716" s="10"/>
      <c r="JJ716" s="263"/>
      <c r="JK716" s="202" t="s">
        <v>68</v>
      </c>
      <c r="JL716" s="484" t="s">
        <v>936</v>
      </c>
      <c r="JN716" s="203"/>
      <c r="JO716" s="203">
        <f>VLOOKUP(JL716,$A$794:$F$2344,6,FALSE)</f>
        <v>0</v>
      </c>
      <c r="JP716" s="202" t="s">
        <v>69</v>
      </c>
      <c r="JQ716" s="10">
        <f>JO716*1.1</f>
        <v>0</v>
      </c>
      <c r="JR716" s="10"/>
      <c r="JS716" s="263"/>
      <c r="JT716" s="202" t="s">
        <v>68</v>
      </c>
      <c r="JU716" s="484" t="s">
        <v>902</v>
      </c>
      <c r="JW716" s="203"/>
      <c r="JX716" s="203">
        <f>VLOOKUP(JU716,$A$794:$F$2344,6,FALSE)</f>
        <v>0</v>
      </c>
      <c r="JY716" s="202" t="s">
        <v>69</v>
      </c>
      <c r="JZ716" s="10">
        <f>JX716*1.1</f>
        <v>0</v>
      </c>
      <c r="KA716" s="10"/>
      <c r="KB716" s="263"/>
      <c r="KC716" s="202" t="s">
        <v>68</v>
      </c>
      <c r="KD716" s="484" t="s">
        <v>551</v>
      </c>
      <c r="KF716" s="203"/>
      <c r="KG716" s="203">
        <f>VLOOKUP(KD716,$A$794:$F$2344,6,FALSE)</f>
        <v>0</v>
      </c>
      <c r="KH716" s="202" t="s">
        <v>69</v>
      </c>
      <c r="KI716" s="10">
        <f>KG716*1.1</f>
        <v>0</v>
      </c>
      <c r="KJ716" s="10"/>
      <c r="KK716" s="263"/>
      <c r="KL716" s="202" t="s">
        <v>68</v>
      </c>
      <c r="KM716" s="484" t="s">
        <v>1928</v>
      </c>
      <c r="KO716" s="203"/>
      <c r="KP716" s="203">
        <f>VLOOKUP(KM716,$A$794:$F$2344,6,FALSE)</f>
        <v>0</v>
      </c>
      <c r="KQ716" s="202" t="s">
        <v>69</v>
      </c>
      <c r="KR716" s="10">
        <f>KP716*1.1</f>
        <v>0</v>
      </c>
      <c r="KS716" s="10"/>
      <c r="KT716" s="263"/>
      <c r="KU716" s="202" t="s">
        <v>68</v>
      </c>
      <c r="KV716" s="498" t="s">
        <v>476</v>
      </c>
      <c r="KX716" s="203"/>
      <c r="KY716" s="203">
        <f>VLOOKUP(KV716,$A$794:$F$2344,6,FALSE)</f>
        <v>0</v>
      </c>
      <c r="KZ716" s="202" t="s">
        <v>69</v>
      </c>
      <c r="LA716" s="10">
        <f>KY716*1.1</f>
        <v>0</v>
      </c>
      <c r="LB716" s="10"/>
      <c r="LC716" s="263"/>
      <c r="LD716" s="202" t="s">
        <v>68</v>
      </c>
      <c r="LE716" s="484" t="s">
        <v>489</v>
      </c>
      <c r="LG716" s="203"/>
      <c r="LH716" s="203">
        <f>VLOOKUP(LE716,$A$794:$F$2344,6,FALSE)</f>
        <v>0</v>
      </c>
      <c r="LI716" s="202" t="s">
        <v>69</v>
      </c>
      <c r="LJ716" s="10">
        <f>LH716*1.1</f>
        <v>0</v>
      </c>
      <c r="LK716" s="10"/>
      <c r="LL716" s="263"/>
      <c r="LM716" s="202" t="s">
        <v>68</v>
      </c>
      <c r="LN716" s="484" t="s">
        <v>902</v>
      </c>
      <c r="LP716" s="203"/>
      <c r="LQ716" s="203">
        <f>VLOOKUP(LN716,$A$794:$F$2344,6,FALSE)</f>
        <v>0</v>
      </c>
      <c r="LR716" s="202" t="s">
        <v>69</v>
      </c>
      <c r="LS716" s="10">
        <f>LQ716*1.1</f>
        <v>0</v>
      </c>
      <c r="LT716" s="10"/>
      <c r="LU716" s="263"/>
      <c r="LV716" s="202" t="s">
        <v>68</v>
      </c>
      <c r="LW716" s="496" t="s">
        <v>183</v>
      </c>
      <c r="LY716" s="203"/>
      <c r="LZ716" s="203" t="e">
        <f>VLOOKUP(LW716,$A$794:$F$2344,6,FALSE)</f>
        <v>#N/A</v>
      </c>
      <c r="MA716" s="202" t="s">
        <v>69</v>
      </c>
      <c r="MB716" s="10" t="e">
        <f>LZ716*1.1</f>
        <v>#N/A</v>
      </c>
      <c r="MC716" s="10"/>
      <c r="MD716" s="263"/>
      <c r="ME716" s="202" t="s">
        <v>68</v>
      </c>
      <c r="MF716" s="484" t="s">
        <v>936</v>
      </c>
      <c r="MH716" s="203"/>
      <c r="MI716" s="203">
        <f>VLOOKUP(MF716,$A$794:$F$2344,6,FALSE)</f>
        <v>0</v>
      </c>
      <c r="MJ716" s="202" t="s">
        <v>69</v>
      </c>
      <c r="MK716" s="10">
        <f>MI716*1.1</f>
        <v>0</v>
      </c>
      <c r="ML716" s="10"/>
      <c r="MM716" s="263"/>
      <c r="MN716" s="202" t="s">
        <v>68</v>
      </c>
      <c r="MO716" s="484" t="s">
        <v>786</v>
      </c>
      <c r="MQ716" s="203"/>
      <c r="MR716" s="203">
        <f>VLOOKUP(MO716,$A$794:$F$2344,6,FALSE)</f>
        <v>0</v>
      </c>
      <c r="MS716" s="202" t="s">
        <v>69</v>
      </c>
      <c r="MT716" s="10">
        <f>MR716*1.1</f>
        <v>0</v>
      </c>
      <c r="MU716" s="10"/>
      <c r="MV716" s="263"/>
      <c r="MW716" s="202" t="s">
        <v>68</v>
      </c>
      <c r="MX716" s="484" t="s">
        <v>424</v>
      </c>
      <c r="MZ716" s="203"/>
      <c r="NA716" s="203">
        <f>VLOOKUP(MX716,$A$794:$F$2344,6,FALSE)</f>
        <v>0</v>
      </c>
      <c r="NB716" s="202" t="s">
        <v>69</v>
      </c>
      <c r="NC716" s="10">
        <f>NA716*1.1</f>
        <v>0</v>
      </c>
      <c r="ND716" s="10"/>
      <c r="NE716" s="263"/>
      <c r="NF716" s="202" t="s">
        <v>68</v>
      </c>
      <c r="NG716" s="484" t="s">
        <v>476</v>
      </c>
      <c r="NI716" s="203"/>
      <c r="NJ716" s="203">
        <f>VLOOKUP(NG716,$A$794:$F$2344,6,FALSE)</f>
        <v>0</v>
      </c>
      <c r="NK716" s="202" t="s">
        <v>69</v>
      </c>
      <c r="NL716" s="10">
        <f>NJ716*1.1</f>
        <v>0</v>
      </c>
      <c r="NM716" s="10"/>
      <c r="NN716" s="263"/>
      <c r="NO716" s="202" t="s">
        <v>68</v>
      </c>
      <c r="NP716" s="498" t="s">
        <v>936</v>
      </c>
      <c r="NR716" s="203"/>
      <c r="NS716" s="203">
        <f>VLOOKUP(NP716,$A$794:$F$2344,6,FALSE)</f>
        <v>0</v>
      </c>
      <c r="NT716" s="202" t="s">
        <v>69</v>
      </c>
      <c r="NU716" s="10">
        <f>NS716*1.1</f>
        <v>0</v>
      </c>
      <c r="NV716" s="10"/>
      <c r="NW716" s="263"/>
      <c r="NX716" s="202" t="s">
        <v>68</v>
      </c>
      <c r="NY716" s="484" t="s">
        <v>489</v>
      </c>
      <c r="OA716" s="203"/>
      <c r="OB716" s="203">
        <f>VLOOKUP(NY716,$A$794:$F$2344,6,FALSE)</f>
        <v>0</v>
      </c>
      <c r="OC716" s="202" t="s">
        <v>69</v>
      </c>
      <c r="OD716" s="10">
        <f>OB716*1.1</f>
        <v>0</v>
      </c>
      <c r="OE716" s="10"/>
      <c r="OF716" s="263"/>
      <c r="OG716" s="202" t="s">
        <v>68</v>
      </c>
      <c r="OH716" s="484" t="s">
        <v>424</v>
      </c>
      <c r="OJ716" s="203"/>
      <c r="OK716" s="203">
        <f>VLOOKUP(OH716,$A$794:$F$2344,6,FALSE)</f>
        <v>0</v>
      </c>
      <c r="OL716" s="202" t="s">
        <v>69</v>
      </c>
      <c r="OM716" s="10">
        <f>OK716*1.1</f>
        <v>0</v>
      </c>
      <c r="ON716" s="10"/>
      <c r="OO716" s="263"/>
      <c r="OP716" s="202" t="s">
        <v>68</v>
      </c>
      <c r="OQ716" s="484" t="s">
        <v>786</v>
      </c>
      <c r="OS716" s="203"/>
      <c r="OT716" s="203">
        <f>VLOOKUP(OQ716,$A$794:$F$2344,6,FALSE)</f>
        <v>0</v>
      </c>
      <c r="OU716" s="202" t="s">
        <v>69</v>
      </c>
      <c r="OV716" s="10">
        <f>OT716*1.1</f>
        <v>0</v>
      </c>
      <c r="OW716" s="10"/>
      <c r="OX716" s="263"/>
      <c r="OY716" s="202" t="s">
        <v>68</v>
      </c>
      <c r="OZ716" s="484" t="s">
        <v>424</v>
      </c>
      <c r="PB716" s="203"/>
      <c r="PC716" s="203">
        <f>VLOOKUP(OZ716,$A$794:$F$2344,6,FALSE)</f>
        <v>0</v>
      </c>
      <c r="PD716" s="202" t="s">
        <v>69</v>
      </c>
      <c r="PE716" s="10">
        <f>PC716*1.1</f>
        <v>0</v>
      </c>
      <c r="PF716" s="10"/>
      <c r="PG716" s="263"/>
      <c r="PH716" s="202" t="s">
        <v>68</v>
      </c>
      <c r="PI716" s="496" t="s">
        <v>183</v>
      </c>
      <c r="PK716" s="203"/>
      <c r="PL716" s="203" t="e">
        <f>VLOOKUP(PI716,$A$794:$F$2344,6,FALSE)</f>
        <v>#N/A</v>
      </c>
      <c r="PM716" s="202" t="s">
        <v>69</v>
      </c>
      <c r="PN716" s="10" t="e">
        <f>PL716*1.1</f>
        <v>#N/A</v>
      </c>
      <c r="PO716" s="10"/>
      <c r="PP716" s="263"/>
      <c r="PQ716" s="202" t="s">
        <v>68</v>
      </c>
      <c r="PR716" s="484" t="s">
        <v>551</v>
      </c>
      <c r="PT716" s="203"/>
      <c r="PU716" s="203">
        <f>VLOOKUP(PR716,$A$794:$F$2344,6,FALSE)</f>
        <v>0</v>
      </c>
      <c r="PV716" s="202" t="s">
        <v>69</v>
      </c>
      <c r="PW716" s="10">
        <f>PU716*1.1</f>
        <v>0</v>
      </c>
      <c r="PX716" s="10"/>
      <c r="PY716" s="263"/>
      <c r="PZ716" s="202" t="s">
        <v>68</v>
      </c>
      <c r="QA716" s="496" t="s">
        <v>183</v>
      </c>
      <c r="QC716" s="203"/>
      <c r="QD716" s="203" t="e">
        <f>VLOOKUP(QA716,$A$794:$F$2344,6,FALSE)</f>
        <v>#N/A</v>
      </c>
      <c r="QE716" s="202" t="s">
        <v>69</v>
      </c>
      <c r="QF716" s="10" t="e">
        <f>QD716*1.1</f>
        <v>#N/A</v>
      </c>
      <c r="QG716" s="10"/>
      <c r="QH716" s="263"/>
      <c r="QI716" s="202" t="s">
        <v>68</v>
      </c>
      <c r="QJ716" s="484" t="s">
        <v>424</v>
      </c>
      <c r="QL716" s="203"/>
      <c r="QM716" s="203">
        <f>VLOOKUP(QJ716,$A$794:$F$2344,6,FALSE)</f>
        <v>0</v>
      </c>
      <c r="QN716" s="202" t="s">
        <v>69</v>
      </c>
      <c r="QO716" s="10">
        <f>QM716*1.1</f>
        <v>0</v>
      </c>
      <c r="QP716" s="10"/>
      <c r="QQ716" s="263"/>
      <c r="QR716" s="202" t="s">
        <v>68</v>
      </c>
      <c r="QS716" s="484" t="s">
        <v>463</v>
      </c>
      <c r="QU716" s="203"/>
      <c r="QV716" s="203">
        <f>VLOOKUP(QS716,$A$794:$F$2344,6,FALSE)</f>
        <v>0</v>
      </c>
      <c r="QW716" s="202" t="s">
        <v>69</v>
      </c>
      <c r="QX716" s="10">
        <f>QV716*1.1</f>
        <v>0</v>
      </c>
      <c r="QY716" s="10"/>
      <c r="QZ716" s="263"/>
      <c r="RA716" s="202" t="s">
        <v>68</v>
      </c>
      <c r="RB716" s="484" t="s">
        <v>463</v>
      </c>
      <c r="RD716" s="203"/>
      <c r="RE716" s="203">
        <f>VLOOKUP(RB716,$A$794:$F$2344,6,FALSE)</f>
        <v>0</v>
      </c>
      <c r="RF716" s="202" t="s">
        <v>69</v>
      </c>
      <c r="RG716" s="10">
        <f>RE716*1.1</f>
        <v>0</v>
      </c>
      <c r="RH716" s="10"/>
      <c r="RI716" s="263"/>
      <c r="RJ716" s="202" t="s">
        <v>68</v>
      </c>
      <c r="RK716" s="484" t="s">
        <v>424</v>
      </c>
      <c r="RM716" s="203"/>
      <c r="RN716" s="203">
        <f>VLOOKUP(RK716,$A$794:$F$2344,6,FALSE)</f>
        <v>0</v>
      </c>
      <c r="RO716" s="202" t="s">
        <v>69</v>
      </c>
      <c r="RP716" s="10">
        <f>RN716*1.1</f>
        <v>0</v>
      </c>
      <c r="RQ716" s="10"/>
      <c r="RR716" s="263"/>
      <c r="RS716" s="202" t="s">
        <v>68</v>
      </c>
      <c r="RT716" s="484" t="s">
        <v>476</v>
      </c>
      <c r="RV716" s="203"/>
      <c r="RW716" s="203">
        <f>VLOOKUP(RT716,$A$794:$F$2344,6,FALSE)</f>
        <v>0</v>
      </c>
      <c r="RX716" s="202" t="s">
        <v>69</v>
      </c>
      <c r="RY716" s="10">
        <f>RW716*1.1</f>
        <v>0</v>
      </c>
      <c r="RZ716" s="10"/>
      <c r="SA716" s="269"/>
      <c r="SB716" s="202" t="s">
        <v>68</v>
      </c>
      <c r="SC716" s="484" t="s">
        <v>424</v>
      </c>
      <c r="SE716" s="203"/>
      <c r="SF716" s="203">
        <f>VLOOKUP(SC716,$A$794:$F$2344,6,FALSE)</f>
        <v>0</v>
      </c>
      <c r="SG716" s="202" t="s">
        <v>69</v>
      </c>
      <c r="SH716" s="10">
        <f>SF716*1.1</f>
        <v>0</v>
      </c>
      <c r="SI716" s="10"/>
      <c r="SJ716" s="269"/>
      <c r="SK716" s="202" t="s">
        <v>68</v>
      </c>
      <c r="SL716" s="496" t="s">
        <v>183</v>
      </c>
      <c r="SN716" s="203"/>
      <c r="SO716" s="203" t="e">
        <f>VLOOKUP(SL716,$A$794:$F$2344,6,FALSE)</f>
        <v>#N/A</v>
      </c>
      <c r="SP716" s="202" t="s">
        <v>69</v>
      </c>
      <c r="SQ716" s="10" t="e">
        <f>SO716*1.1</f>
        <v>#N/A</v>
      </c>
      <c r="SR716" s="10"/>
      <c r="SS716" s="269"/>
      <c r="ST716" s="202" t="s">
        <v>68</v>
      </c>
      <c r="SU716" s="484" t="s">
        <v>463</v>
      </c>
      <c r="SW716" s="203"/>
      <c r="SX716" s="203">
        <f>VLOOKUP(SU716,$A$794:$F$2344,6,FALSE)</f>
        <v>0</v>
      </c>
      <c r="SY716" s="202" t="s">
        <v>69</v>
      </c>
      <c r="SZ716" s="10">
        <f>SX716*1.1</f>
        <v>0</v>
      </c>
      <c r="TA716" s="10"/>
      <c r="TB716" s="269"/>
      <c r="TC716" s="202" t="s">
        <v>68</v>
      </c>
      <c r="TD716" s="484" t="s">
        <v>476</v>
      </c>
      <c r="TF716" s="203"/>
      <c r="TG716" s="203">
        <f>VLOOKUP(TD716,$A$794:$F$2344,6,FALSE)</f>
        <v>0</v>
      </c>
      <c r="TH716" s="202" t="s">
        <v>69</v>
      </c>
      <c r="TI716" s="10">
        <f>TG716*1.1</f>
        <v>0</v>
      </c>
      <c r="TK716" s="269"/>
      <c r="TL716" s="202" t="s">
        <v>68</v>
      </c>
      <c r="TM716" s="484" t="s">
        <v>463</v>
      </c>
      <c r="TO716" s="203"/>
      <c r="TP716" s="203">
        <f>VLOOKUP(TM716,$A$794:$F$2344,6,FALSE)</f>
        <v>0</v>
      </c>
      <c r="TQ716" s="202" t="s">
        <v>69</v>
      </c>
      <c r="TR716" s="10">
        <f>TP716*1.1</f>
        <v>0</v>
      </c>
      <c r="TS716" s="10"/>
      <c r="TT716" s="269"/>
      <c r="TU716" s="202" t="s">
        <v>68</v>
      </c>
      <c r="TV716" s="484" t="s">
        <v>902</v>
      </c>
      <c r="TX716" s="203"/>
      <c r="TY716" s="203">
        <f>VLOOKUP(TV716,$A$794:$F$2344,6,FALSE)</f>
        <v>0</v>
      </c>
      <c r="TZ716" s="202" t="s">
        <v>69</v>
      </c>
      <c r="UA716" s="10">
        <f>TY716*1.1</f>
        <v>0</v>
      </c>
      <c r="UB716" s="10"/>
      <c r="UC716" s="269"/>
      <c r="UD716" s="202" t="s">
        <v>68</v>
      </c>
      <c r="UE716" s="498" t="s">
        <v>424</v>
      </c>
      <c r="UG716" s="203"/>
      <c r="UH716" s="203">
        <f>VLOOKUP(UE716,$A$794:$F$2344,6,FALSE)</f>
        <v>0</v>
      </c>
      <c r="UI716" s="202" t="s">
        <v>69</v>
      </c>
      <c r="UJ716" s="10">
        <f>UH716*1.1</f>
        <v>0</v>
      </c>
      <c r="UK716" s="10"/>
      <c r="UL716" s="269"/>
      <c r="UM716" s="202" t="s">
        <v>68</v>
      </c>
      <c r="UN716" s="484" t="s">
        <v>424</v>
      </c>
      <c r="UP716" s="203"/>
      <c r="UQ716" s="203">
        <f>VLOOKUP(UN716,$A$794:$F$2344,6,FALSE)</f>
        <v>0</v>
      </c>
      <c r="UR716" s="202" t="s">
        <v>69</v>
      </c>
      <c r="US716" s="10">
        <f>UQ716*1.1</f>
        <v>0</v>
      </c>
      <c r="UT716" s="10"/>
      <c r="UU716" s="269"/>
      <c r="UV716" s="202" t="s">
        <v>68</v>
      </c>
      <c r="UW716" s="484" t="s">
        <v>551</v>
      </c>
      <c r="UY716" s="203"/>
      <c r="UZ716" s="203">
        <f>VLOOKUP(UW716,$A$794:$F$2344,6,FALSE)</f>
        <v>0</v>
      </c>
      <c r="VA716" s="202" t="s">
        <v>69</v>
      </c>
      <c r="VB716" s="10">
        <f>UZ716*1.1</f>
        <v>0</v>
      </c>
      <c r="VC716" s="10"/>
      <c r="VD716" s="269"/>
      <c r="VE716" s="202" t="s">
        <v>68</v>
      </c>
      <c r="VF716" s="484" t="s">
        <v>551</v>
      </c>
      <c r="VH716" s="203"/>
      <c r="VI716" s="203">
        <f>VLOOKUP(VF716,$A$794:$F$2344,6,FALSE)</f>
        <v>0</v>
      </c>
      <c r="VJ716" s="202" t="s">
        <v>69</v>
      </c>
      <c r="VK716" s="10">
        <f>VI716*1.1</f>
        <v>0</v>
      </c>
      <c r="VL716" s="10"/>
      <c r="VM716" s="269"/>
      <c r="VN716" s="202" t="s">
        <v>68</v>
      </c>
      <c r="VO716" s="484" t="s">
        <v>424</v>
      </c>
      <c r="VQ716" s="203"/>
      <c r="VR716" s="203">
        <f>VLOOKUP(VO716,$A$794:$F$2344,6,FALSE)</f>
        <v>0</v>
      </c>
      <c r="VS716" s="202" t="s">
        <v>69</v>
      </c>
      <c r="VT716" s="10">
        <f>VR716*1.1</f>
        <v>0</v>
      </c>
      <c r="VU716" s="10"/>
      <c r="VV716" s="269"/>
      <c r="VW716" s="202" t="s">
        <v>68</v>
      </c>
      <c r="VX716" s="496" t="s">
        <v>183</v>
      </c>
      <c r="VZ716" s="203"/>
      <c r="WA716" s="203" t="e">
        <f>VLOOKUP(VX716,$A$794:$F$2344,6,FALSE)</f>
        <v>#N/A</v>
      </c>
      <c r="WB716" s="202" t="s">
        <v>69</v>
      </c>
      <c r="WC716" s="10" t="e">
        <f>WA716*1.1</f>
        <v>#N/A</v>
      </c>
      <c r="WE716" s="269"/>
      <c r="WF716" s="202" t="s">
        <v>68</v>
      </c>
      <c r="WG716" s="484" t="s">
        <v>554</v>
      </c>
      <c r="WI716" s="203"/>
      <c r="WJ716" s="203">
        <f>VLOOKUP(WG716,$A$794:$F$2344,6,FALSE)</f>
        <v>0</v>
      </c>
      <c r="WK716" s="202" t="s">
        <v>69</v>
      </c>
      <c r="WL716" s="10">
        <f>WJ716*1.1</f>
        <v>0</v>
      </c>
      <c r="WN716" s="269"/>
      <c r="WO716" s="202" t="s">
        <v>68</v>
      </c>
      <c r="WP716" s="484" t="s">
        <v>476</v>
      </c>
      <c r="WQ716" s="203"/>
      <c r="WR716" s="203"/>
      <c r="WS716" s="203">
        <f>VLOOKUP(WP716,$A$794:$F$2344,6,FALSE)</f>
        <v>0</v>
      </c>
      <c r="WT716" s="202" t="s">
        <v>69</v>
      </c>
      <c r="WU716" s="10">
        <f>WS716*1.1</f>
        <v>0</v>
      </c>
      <c r="WV716" s="10"/>
      <c r="WW716" s="269"/>
      <c r="WX716" s="202" t="s">
        <v>68</v>
      </c>
      <c r="WY716" s="484" t="s">
        <v>489</v>
      </c>
      <c r="XA716" s="203"/>
      <c r="XB716" s="203">
        <f>VLOOKUP(WY716,$A$794:$F$2344,6,FALSE)</f>
        <v>0</v>
      </c>
      <c r="XC716" s="202" t="s">
        <v>69</v>
      </c>
      <c r="XD716" s="10">
        <f>XB716*1.1</f>
        <v>0</v>
      </c>
      <c r="XF716" s="269"/>
      <c r="XG716" s="202" t="s">
        <v>68</v>
      </c>
      <c r="XH716" s="484" t="s">
        <v>936</v>
      </c>
      <c r="XJ716" s="203"/>
      <c r="XK716" s="203">
        <f>VLOOKUP(XH716,$A$794:$F$2344,6,FALSE)</f>
        <v>0</v>
      </c>
      <c r="XL716" s="202" t="s">
        <v>69</v>
      </c>
      <c r="XM716" s="10">
        <f>XK716*1.1</f>
        <v>0</v>
      </c>
      <c r="XO716" s="269"/>
      <c r="XP716" s="202" t="s">
        <v>68</v>
      </c>
      <c r="XQ716" s="484" t="s">
        <v>902</v>
      </c>
      <c r="XS716" s="203"/>
      <c r="XT716" s="203">
        <f>VLOOKUP(XQ716,$A$794:$F$2344,6,FALSE)</f>
        <v>0</v>
      </c>
      <c r="XU716" s="202" t="s">
        <v>69</v>
      </c>
      <c r="XV716" s="10">
        <f>XT716*1.1</f>
        <v>0</v>
      </c>
      <c r="XW716" s="10"/>
      <c r="XX716" s="269"/>
      <c r="XY716" s="202" t="s">
        <v>68</v>
      </c>
      <c r="XZ716" s="484" t="s">
        <v>489</v>
      </c>
      <c r="YB716" s="203"/>
      <c r="YC716" s="203">
        <f>VLOOKUP(XZ716,$A$794:$F$2344,6,FALSE)</f>
        <v>0</v>
      </c>
      <c r="YD716" s="202" t="s">
        <v>69</v>
      </c>
      <c r="YE716" s="10">
        <f>YC716*1.1</f>
        <v>0</v>
      </c>
      <c r="YG716" s="269"/>
      <c r="YH716" s="202" t="s">
        <v>68</v>
      </c>
      <c r="YI716" s="78" t="s">
        <v>183</v>
      </c>
      <c r="YK716" s="203"/>
      <c r="YL716" s="203" t="e">
        <f>VLOOKUP(YI716,$A$794:$F$2344,6,FALSE)</f>
        <v>#N/A</v>
      </c>
      <c r="YM716" s="202" t="s">
        <v>69</v>
      </c>
      <c r="YN716" s="10" t="e">
        <f>YL716*1.1</f>
        <v>#N/A</v>
      </c>
      <c r="YO716" s="10"/>
      <c r="YP716" s="269"/>
      <c r="YQ716" s="202" t="s">
        <v>68</v>
      </c>
      <c r="YR716" s="78" t="s">
        <v>183</v>
      </c>
      <c r="YT716" s="203"/>
      <c r="YU716" s="203" t="e">
        <f>VLOOKUP(YR716,$A$794:$F$2344,6,FALSE)</f>
        <v>#N/A</v>
      </c>
      <c r="YV716" s="202" t="s">
        <v>69</v>
      </c>
      <c r="YW716" s="10" t="e">
        <f>YU716*1.1</f>
        <v>#N/A</v>
      </c>
      <c r="YY716" s="269"/>
      <c r="YZ716" s="202" t="s">
        <v>68</v>
      </c>
      <c r="ZA716" s="78" t="s">
        <v>183</v>
      </c>
      <c r="ZC716" s="203"/>
      <c r="ZD716" s="203" t="e">
        <f>VLOOKUP(ZA716,$A$794:$F$2344,6,FALSE)</f>
        <v>#N/A</v>
      </c>
      <c r="ZE716" s="202" t="s">
        <v>69</v>
      </c>
      <c r="ZF716" s="10" t="e">
        <f>ZD716*1.1</f>
        <v>#N/A</v>
      </c>
      <c r="ZH716" s="269"/>
      <c r="ZI716" s="202" t="s">
        <v>68</v>
      </c>
      <c r="ZJ716" s="78" t="s">
        <v>183</v>
      </c>
      <c r="ZL716" s="203"/>
      <c r="ZM716" s="203" t="e">
        <f>VLOOKUP(ZJ716,$A$794:$F$2344,6,FALSE)</f>
        <v>#N/A</v>
      </c>
      <c r="ZN716" s="202" t="s">
        <v>69</v>
      </c>
      <c r="ZO716" s="10" t="e">
        <f>ZM716*1.1</f>
        <v>#N/A</v>
      </c>
      <c r="ZQ716" s="269"/>
      <c r="ZR716" s="202" t="s">
        <v>68</v>
      </c>
      <c r="ZS716" s="484" t="s">
        <v>489</v>
      </c>
      <c r="ZU716" s="203"/>
      <c r="ZV716" s="203">
        <f>VLOOKUP(ZS716,$A$794:$F$2344,6,FALSE)</f>
        <v>0</v>
      </c>
      <c r="ZW716" s="202" t="s">
        <v>69</v>
      </c>
      <c r="ZX716" s="10">
        <f>ZV716*1.1</f>
        <v>0</v>
      </c>
      <c r="ZY716" s="10"/>
      <c r="ZZ716" s="269"/>
      <c r="AAA716" s="202" t="s">
        <v>68</v>
      </c>
      <c r="AAB716" s="484" t="s">
        <v>551</v>
      </c>
      <c r="AAD716" s="203"/>
      <c r="AAE716" s="203">
        <f>VLOOKUP(AAB716,$A$794:$F$2344,6,FALSE)</f>
        <v>0</v>
      </c>
      <c r="AAF716" s="202" t="s">
        <v>69</v>
      </c>
      <c r="AAG716" s="10">
        <f>AAE716*1.1</f>
        <v>0</v>
      </c>
      <c r="AAH716" s="10"/>
      <c r="AAI716" s="269"/>
      <c r="AAJ716" s="202" t="s">
        <v>68</v>
      </c>
      <c r="AAK716" s="78" t="s">
        <v>183</v>
      </c>
      <c r="AAM716" s="203"/>
      <c r="AAN716" s="203" t="e">
        <f>VLOOKUP(AAK716,$A$794:$F$2344,6,FALSE)</f>
        <v>#N/A</v>
      </c>
      <c r="AAO716" s="202" t="s">
        <v>69</v>
      </c>
      <c r="AAP716" s="10" t="e">
        <f>AAN716*1.1</f>
        <v>#N/A</v>
      </c>
      <c r="AAQ716" s="10"/>
      <c r="AAR716" s="269"/>
      <c r="AAS716" s="202" t="s">
        <v>68</v>
      </c>
      <c r="AAT716" s="498" t="s">
        <v>902</v>
      </c>
      <c r="AAV716" s="203"/>
      <c r="AAW716" s="203">
        <f>VLOOKUP(AAT716,$A$794:$F$2344,6,FALSE)</f>
        <v>0</v>
      </c>
      <c r="AAX716" s="202" t="s">
        <v>69</v>
      </c>
      <c r="AAY716" s="10">
        <f>AAW716*1.1</f>
        <v>0</v>
      </c>
      <c r="AAZ716" s="10"/>
      <c r="ABA716" s="269"/>
      <c r="ABB716" s="202" t="s">
        <v>68</v>
      </c>
      <c r="ABC716" s="484" t="s">
        <v>786</v>
      </c>
      <c r="ABE716" s="203"/>
      <c r="ABF716" s="203">
        <f>VLOOKUP(ABC716,$A$794:$F$2344,6,FALSE)</f>
        <v>0</v>
      </c>
      <c r="ABG716" s="202" t="s">
        <v>69</v>
      </c>
      <c r="ABH716" s="10">
        <f>ABF716*1.1</f>
        <v>0</v>
      </c>
      <c r="ABI716" s="10"/>
      <c r="ABJ716" s="269"/>
      <c r="ABK716" s="202" t="s">
        <v>68</v>
      </c>
      <c r="ABL716" s="484" t="s">
        <v>489</v>
      </c>
      <c r="ABN716" s="203"/>
      <c r="ABO716" s="203">
        <f>VLOOKUP(ABL716,$A$794:$F$2344,6,FALSE)</f>
        <v>0</v>
      </c>
      <c r="ABP716" s="202" t="s">
        <v>69</v>
      </c>
      <c r="ABQ716" s="10">
        <f>ABO716*1.1</f>
        <v>0</v>
      </c>
      <c r="ABR716" s="10"/>
      <c r="ABS716" s="269"/>
      <c r="ABT716" s="202" t="s">
        <v>68</v>
      </c>
      <c r="ABU716" s="484" t="s">
        <v>1928</v>
      </c>
      <c r="ABW716" s="203"/>
      <c r="ABX716" s="203">
        <f>VLOOKUP(ABU716,$A$794:$F$2344,6,FALSE)</f>
        <v>0</v>
      </c>
      <c r="ABY716" s="202" t="s">
        <v>69</v>
      </c>
      <c r="ABZ716" s="10">
        <f>ABX716*1.1</f>
        <v>0</v>
      </c>
      <c r="ACA716" s="10"/>
      <c r="ACB716" s="269"/>
      <c r="ACC716" s="202" t="s">
        <v>68</v>
      </c>
      <c r="ACD716" s="484" t="s">
        <v>551</v>
      </c>
      <c r="ACF716" s="203"/>
      <c r="ACG716" s="203">
        <f>VLOOKUP(ACD716,$A$794:$F$2344,6,FALSE)</f>
        <v>0</v>
      </c>
      <c r="ACH716" s="202" t="s">
        <v>69</v>
      </c>
      <c r="ACI716" s="10">
        <f>ACG716*1.1</f>
        <v>0</v>
      </c>
      <c r="ACJ716" s="10"/>
      <c r="ACK716" s="269"/>
      <c r="ACL716" s="202" t="s">
        <v>68</v>
      </c>
      <c r="ACM716" s="484" t="s">
        <v>1928</v>
      </c>
      <c r="ACO716" s="203"/>
      <c r="ACP716" s="203">
        <f>VLOOKUP(ACM716,$A$794:$F$2344,6,FALSE)</f>
        <v>0</v>
      </c>
      <c r="ACQ716" s="202" t="s">
        <v>69</v>
      </c>
      <c r="ACR716" s="10">
        <f>ACP716*1.1</f>
        <v>0</v>
      </c>
      <c r="ACS716" s="10"/>
      <c r="ACT716" s="269"/>
      <c r="ACU716" s="202" t="s">
        <v>68</v>
      </c>
      <c r="ACV716" s="484" t="s">
        <v>551</v>
      </c>
      <c r="ACX716" s="203"/>
      <c r="ACY716" s="203">
        <f>VLOOKUP(ACV716,$A$794:$F$2344,6,FALSE)</f>
        <v>0</v>
      </c>
      <c r="ACZ716" s="202" t="s">
        <v>69</v>
      </c>
      <c r="ADA716" s="10">
        <f>ACY716*1.1</f>
        <v>0</v>
      </c>
      <c r="ADB716" s="10"/>
      <c r="ADC716" s="269"/>
      <c r="ADD716" s="202" t="s">
        <v>68</v>
      </c>
      <c r="ADE716" s="484" t="s">
        <v>476</v>
      </c>
      <c r="ADG716" s="203"/>
      <c r="ADH716" s="203">
        <f>VLOOKUP(ADE716,$A$794:$F$2344,6,FALSE)</f>
        <v>0</v>
      </c>
      <c r="ADI716" s="202" t="s">
        <v>69</v>
      </c>
      <c r="ADJ716" s="10">
        <f>ADH716*1.1</f>
        <v>0</v>
      </c>
      <c r="ADL716" s="269"/>
      <c r="ADM716" s="202" t="s">
        <v>68</v>
      </c>
      <c r="ADN716" s="484" t="s">
        <v>424</v>
      </c>
      <c r="ADP716" s="203"/>
      <c r="ADQ716" s="203">
        <f>VLOOKUP(ADN716,$A$794:$F$2344,6,FALSE)</f>
        <v>0</v>
      </c>
      <c r="ADR716" s="202" t="s">
        <v>69</v>
      </c>
      <c r="ADS716" s="10">
        <f>ADQ716*1.1</f>
        <v>0</v>
      </c>
      <c r="ADT716" s="10"/>
      <c r="ADU716" s="269"/>
      <c r="ADV716" s="202" t="s">
        <v>68</v>
      </c>
      <c r="ADW716" s="78" t="s">
        <v>183</v>
      </c>
      <c r="ADY716" s="203"/>
      <c r="ADZ716" s="203" t="e">
        <f>VLOOKUP(ADW716,$A$794:$F$2344,6,FALSE)</f>
        <v>#N/A</v>
      </c>
      <c r="AEA716" s="202" t="s">
        <v>69</v>
      </c>
      <c r="AEB716" s="10" t="e">
        <f>ADZ716*1.1</f>
        <v>#N/A</v>
      </c>
      <c r="AED716" s="269"/>
      <c r="AEE716" s="202" t="s">
        <v>68</v>
      </c>
      <c r="AEF716" s="491" t="s">
        <v>1928</v>
      </c>
      <c r="AEH716" s="203"/>
      <c r="AEI716" s="203">
        <f>VLOOKUP(AEF716,$A$794:$F$2344,6,FALSE)</f>
        <v>0</v>
      </c>
      <c r="AEJ716" s="202" t="s">
        <v>69</v>
      </c>
      <c r="AEK716" s="10">
        <f>AEI716*1.1</f>
        <v>0</v>
      </c>
      <c r="AEM716" s="269"/>
      <c r="AEN716" s="202" t="s">
        <v>68</v>
      </c>
      <c r="AEO716" s="484" t="s">
        <v>476</v>
      </c>
      <c r="AEQ716" s="203"/>
      <c r="AER716" s="203">
        <f>VLOOKUP(AEO716,$A$794:$F$2344,6,FALSE)</f>
        <v>0</v>
      </c>
      <c r="AES716" s="202" t="s">
        <v>69</v>
      </c>
      <c r="AET716" s="10">
        <f>AER716*1.1</f>
        <v>0</v>
      </c>
      <c r="AEV716" s="269"/>
      <c r="AEW716" s="202" t="s">
        <v>68</v>
      </c>
      <c r="AEX716" s="484" t="s">
        <v>551</v>
      </c>
      <c r="AEZ716" s="203"/>
      <c r="AFA716" s="203">
        <f>VLOOKUP(AEX716,$A$794:$F$2344,6,FALSE)</f>
        <v>0</v>
      </c>
      <c r="AFB716" s="202" t="s">
        <v>69</v>
      </c>
      <c r="AFC716" s="10">
        <f>AFA716*1.1</f>
        <v>0</v>
      </c>
      <c r="AFD716" s="10"/>
      <c r="AFE716" s="269"/>
      <c r="AFF716" s="202" t="s">
        <v>68</v>
      </c>
      <c r="AFG716" s="78" t="s">
        <v>183</v>
      </c>
      <c r="AFI716" s="203"/>
      <c r="AFJ716" s="203" t="e">
        <f>VLOOKUP(AFG716,$A$794:$F$2344,6,FALSE)</f>
        <v>#N/A</v>
      </c>
      <c r="AFK716" s="202" t="s">
        <v>69</v>
      </c>
      <c r="AFL716" s="10" t="e">
        <f>AFJ716*1.1</f>
        <v>#N/A</v>
      </c>
      <c r="AFM716" s="10"/>
      <c r="AFN716" s="269"/>
      <c r="AFO716" s="202" t="s">
        <v>68</v>
      </c>
      <c r="AFP716" s="484" t="s">
        <v>551</v>
      </c>
      <c r="AFR716" s="203"/>
      <c r="AFS716" s="203">
        <f>VLOOKUP(AFP716,$A$794:$F$2344,6,FALSE)</f>
        <v>0</v>
      </c>
      <c r="AFT716" s="202" t="s">
        <v>69</v>
      </c>
      <c r="AFU716" s="10">
        <f>AFS716*1.1</f>
        <v>0</v>
      </c>
      <c r="AFV716" s="10"/>
      <c r="AFW716" s="269"/>
      <c r="AFX716" s="202" t="s">
        <v>68</v>
      </c>
      <c r="AFY716" s="484" t="s">
        <v>476</v>
      </c>
      <c r="AGA716" s="203"/>
      <c r="AGB716" s="203">
        <f>VLOOKUP(AFY716,$A$794:$F$2344,6,FALSE)</f>
        <v>0</v>
      </c>
      <c r="AGC716" s="202" t="s">
        <v>69</v>
      </c>
      <c r="AGD716" s="10">
        <f>AGB716*1.1</f>
        <v>0</v>
      </c>
      <c r="AGE716" s="10"/>
      <c r="AGF716" s="269"/>
      <c r="AGG716" s="202" t="s">
        <v>68</v>
      </c>
      <c r="AGH716" s="484" t="s">
        <v>476</v>
      </c>
      <c r="AGJ716" s="203"/>
      <c r="AGK716" s="203">
        <f>VLOOKUP(AGH716,$A$794:$F$2344,6,FALSE)</f>
        <v>0</v>
      </c>
      <c r="AGL716" s="202" t="s">
        <v>69</v>
      </c>
      <c r="AGM716" s="10">
        <f>AGK716*1.1</f>
        <v>0</v>
      </c>
      <c r="AGN716" s="10"/>
      <c r="AGO716" s="269"/>
      <c r="AGP716" s="202" t="s">
        <v>68</v>
      </c>
      <c r="AGQ716" s="484" t="s">
        <v>786</v>
      </c>
      <c r="AGS716" s="203"/>
      <c r="AGT716" s="203">
        <f>VLOOKUP(AGQ716,$A$794:$F$2344,6,FALSE)</f>
        <v>0</v>
      </c>
      <c r="AGU716" s="202" t="s">
        <v>69</v>
      </c>
      <c r="AGV716" s="10">
        <f>AGT716*1.1</f>
        <v>0</v>
      </c>
      <c r="AGW716" s="10"/>
      <c r="AGX716" s="269"/>
      <c r="AGY716" s="202" t="s">
        <v>68</v>
      </c>
      <c r="AGZ716" s="78" t="s">
        <v>183</v>
      </c>
      <c r="AHB716" s="203"/>
      <c r="AHC716" s="203" t="e">
        <f>VLOOKUP(AGZ716,$A$794:$F$2344,6,FALSE)</f>
        <v>#N/A</v>
      </c>
      <c r="AHD716" s="202" t="s">
        <v>69</v>
      </c>
      <c r="AHE716" s="10" t="e">
        <f>AHC716*1.1</f>
        <v>#N/A</v>
      </c>
      <c r="AHF716" s="10"/>
      <c r="AHG716" s="269"/>
      <c r="AHH716" s="202" t="s">
        <v>68</v>
      </c>
      <c r="AHI716" s="502" t="s">
        <v>551</v>
      </c>
      <c r="AHK716" s="203"/>
      <c r="AHL716" s="203">
        <f>VLOOKUP(AHI716,$A$794:$F$2344,6,FALSE)</f>
        <v>0</v>
      </c>
      <c r="AHM716" s="202" t="s">
        <v>69</v>
      </c>
      <c r="AHN716" s="10">
        <f>AHL716*1.1</f>
        <v>0</v>
      </c>
      <c r="AHO716" s="10"/>
      <c r="AHP716" s="269"/>
      <c r="AHQ716" s="202" t="s">
        <v>68</v>
      </c>
      <c r="AHR716" s="484" t="s">
        <v>551</v>
      </c>
      <c r="AHT716" s="203"/>
      <c r="AHU716" s="203">
        <f>VLOOKUP(AHR716,$A$794:$F$2344,6,FALSE)</f>
        <v>0</v>
      </c>
      <c r="AHV716" s="202" t="s">
        <v>69</v>
      </c>
      <c r="AHW716" s="10">
        <f>AHU716*1.1</f>
        <v>0</v>
      </c>
      <c r="AHX716" s="10"/>
      <c r="AHY716" s="269"/>
      <c r="AHZ716" s="202" t="s">
        <v>68</v>
      </c>
      <c r="AIA716" s="78" t="s">
        <v>183</v>
      </c>
      <c r="AIC716" s="203"/>
      <c r="AID716" s="203" t="e">
        <f>VLOOKUP(AIA716,$A$794:$F$2344,6,FALSE)</f>
        <v>#N/A</v>
      </c>
      <c r="AIE716" s="202" t="s">
        <v>69</v>
      </c>
      <c r="AIF716" s="10" t="e">
        <f>AID716*1.1</f>
        <v>#N/A</v>
      </c>
      <c r="AIG716" s="10"/>
      <c r="AIH716" s="269"/>
      <c r="AII716" s="202" t="s">
        <v>68</v>
      </c>
      <c r="AIJ716" s="484" t="s">
        <v>936</v>
      </c>
      <c r="AIL716" s="203"/>
      <c r="AIM716" s="203">
        <f>VLOOKUP(AIJ716,$A$794:$F$2344,6,FALSE)</f>
        <v>0</v>
      </c>
      <c r="AIN716" s="202" t="s">
        <v>69</v>
      </c>
      <c r="AIO716" s="10">
        <f>AIM716*1.1</f>
        <v>0</v>
      </c>
      <c r="AIP716" s="10"/>
      <c r="AIQ716" s="269"/>
      <c r="AIR716" s="202" t="s">
        <v>68</v>
      </c>
      <c r="AIS716" s="484" t="s">
        <v>786</v>
      </c>
      <c r="AIU716" s="203"/>
      <c r="AIV716" s="203">
        <f>VLOOKUP(AIS716,$A$794:$F$2344,6,FALSE)</f>
        <v>0</v>
      </c>
      <c r="AIW716" s="202" t="s">
        <v>69</v>
      </c>
      <c r="AIX716" s="10">
        <f>AIV716*1.1</f>
        <v>0</v>
      </c>
      <c r="AIY716" s="10"/>
      <c r="AIZ716" s="269"/>
      <c r="AJA716" s="202" t="s">
        <v>68</v>
      </c>
      <c r="AJB716" s="78" t="s">
        <v>183</v>
      </c>
      <c r="AJD716" s="203"/>
      <c r="AJE716" s="203" t="e">
        <f>VLOOKUP(AJB716,$A$794:$F$2344,6,FALSE)</f>
        <v>#N/A</v>
      </c>
      <c r="AJF716" s="202" t="s">
        <v>69</v>
      </c>
      <c r="AJG716" s="10" t="e">
        <f>AJE716*1.1</f>
        <v>#N/A</v>
      </c>
      <c r="AJH716" s="10"/>
      <c r="AJI716" s="269"/>
      <c r="AJJ716" s="202" t="s">
        <v>68</v>
      </c>
      <c r="AJK716" s="78" t="s">
        <v>183</v>
      </c>
      <c r="AJM716" s="203"/>
      <c r="AJN716" s="203" t="e">
        <f>VLOOKUP(AJK716,$A$794:$F$2344,6,FALSE)</f>
        <v>#N/A</v>
      </c>
      <c r="AJO716" s="202" t="s">
        <v>69</v>
      </c>
      <c r="AJP716" s="10" t="e">
        <f>AJN716*1.1</f>
        <v>#N/A</v>
      </c>
      <c r="AJQ716" s="10"/>
      <c r="AJR716" s="269"/>
      <c r="AJS716" s="202" t="s">
        <v>68</v>
      </c>
      <c r="AJT716" s="78" t="s">
        <v>183</v>
      </c>
      <c r="AJV716" s="203"/>
      <c r="AJW716" s="203" t="e">
        <f>VLOOKUP(AJT716,$A$794:$F$2344,6,FALSE)</f>
        <v>#N/A</v>
      </c>
      <c r="AJX716" s="202" t="s">
        <v>69</v>
      </c>
      <c r="AJY716" s="10" t="e">
        <f>AJW716*1.1</f>
        <v>#N/A</v>
      </c>
      <c r="AJZ716" s="10"/>
      <c r="AKA716" s="269"/>
      <c r="AKB716" s="202" t="s">
        <v>68</v>
      </c>
      <c r="AKC716" s="484" t="s">
        <v>476</v>
      </c>
      <c r="AKE716" s="203"/>
      <c r="AKF716" s="203">
        <f>VLOOKUP(AKC716,$A$794:$F$2344,6,FALSE)</f>
        <v>0</v>
      </c>
      <c r="AKG716" s="202" t="s">
        <v>69</v>
      </c>
      <c r="AKH716" s="10">
        <f>AKF716*1.1</f>
        <v>0</v>
      </c>
      <c r="AKI716" s="10"/>
      <c r="AKJ716" s="269"/>
      <c r="AKK716" s="202" t="s">
        <v>68</v>
      </c>
      <c r="AKL716" s="78" t="s">
        <v>183</v>
      </c>
      <c r="AKN716" s="203"/>
      <c r="AKO716" s="203" t="e">
        <f>VLOOKUP(AKL716,$A$794:$F$2344,6,FALSE)</f>
        <v>#N/A</v>
      </c>
      <c r="AKP716" s="202" t="s">
        <v>69</v>
      </c>
      <c r="AKQ716" s="10" t="e">
        <f>AKO716*1.1</f>
        <v>#N/A</v>
      </c>
      <c r="AKR716" s="10"/>
      <c r="AKS716" s="269"/>
      <c r="AKT716" s="202" t="s">
        <v>68</v>
      </c>
      <c r="AKU716" s="78" t="s">
        <v>183</v>
      </c>
      <c r="AKW716" s="203"/>
      <c r="AKX716" s="203" t="e">
        <f>VLOOKUP(AKU716,$A$794:$F$2344,6,FALSE)</f>
        <v>#N/A</v>
      </c>
      <c r="AKY716" s="202" t="s">
        <v>69</v>
      </c>
      <c r="AKZ716" s="10" t="e">
        <f>AKX716*1.1</f>
        <v>#N/A</v>
      </c>
      <c r="ALA716" s="10"/>
      <c r="ALB716" s="269"/>
      <c r="ALC716" s="202" t="s">
        <v>68</v>
      </c>
      <c r="ALD716" s="78" t="s">
        <v>183</v>
      </c>
      <c r="ALF716" s="203"/>
      <c r="ALG716" s="203" t="e">
        <f>VLOOKUP(ALD716,$A$794:$F$2344,6,FALSE)</f>
        <v>#N/A</v>
      </c>
      <c r="ALH716" s="202" t="s">
        <v>69</v>
      </c>
      <c r="ALI716" s="10" t="e">
        <f>ALG716*1.1</f>
        <v>#N/A</v>
      </c>
      <c r="ALJ716" s="10"/>
      <c r="ALK716" s="269"/>
      <c r="ALL716" s="202" t="s">
        <v>68</v>
      </c>
      <c r="ALM716" s="78" t="s">
        <v>183</v>
      </c>
      <c r="ALO716" s="203"/>
      <c r="ALP716" s="203" t="e">
        <f>VLOOKUP(ALM716,$A$794:$F$2344,6,FALSE)</f>
        <v>#N/A</v>
      </c>
      <c r="ALQ716" s="202" t="s">
        <v>69</v>
      </c>
      <c r="ALR716" s="10" t="e">
        <f>ALP716*1.1</f>
        <v>#N/A</v>
      </c>
      <c r="ALS716" s="10"/>
      <c r="ALT716" s="269"/>
      <c r="ALU716" s="202" t="s">
        <v>68</v>
      </c>
      <c r="ALV716" s="78" t="s">
        <v>183</v>
      </c>
      <c r="ALX716" s="203"/>
      <c r="ALY716" s="203" t="e">
        <f>VLOOKUP(ALV716,$A$794:$F$2344,6,FALSE)</f>
        <v>#N/A</v>
      </c>
      <c r="ALZ716" s="202" t="s">
        <v>69</v>
      </c>
      <c r="AMA716" s="10" t="e">
        <f>ALY716*1.1</f>
        <v>#N/A</v>
      </c>
      <c r="AMB716" s="10"/>
      <c r="AMC716" s="269"/>
      <c r="AMD716" s="202" t="s">
        <v>68</v>
      </c>
      <c r="AME716" s="78" t="s">
        <v>183</v>
      </c>
      <c r="AMG716" s="203"/>
      <c r="AMH716" s="203" t="e">
        <f>VLOOKUP(AME716,$A$794:$F$2344,6,FALSE)</f>
        <v>#N/A</v>
      </c>
      <c r="AMI716" s="202" t="s">
        <v>69</v>
      </c>
      <c r="AMJ716" s="10" t="e">
        <f>AMH716*1.1</f>
        <v>#N/A</v>
      </c>
      <c r="AMK716" s="10"/>
      <c r="AML716" s="269"/>
      <c r="AMM716" s="202" t="s">
        <v>68</v>
      </c>
      <c r="AMN716" s="78" t="s">
        <v>183</v>
      </c>
      <c r="AMP716" s="203"/>
      <c r="AMQ716" s="203" t="e">
        <f>VLOOKUP(AMN716,$A$794:$F$2344,6,FALSE)</f>
        <v>#N/A</v>
      </c>
      <c r="AMR716" s="202" t="s">
        <v>69</v>
      </c>
      <c r="AMS716" s="10" t="e">
        <f>AMQ716*1.1</f>
        <v>#N/A</v>
      </c>
      <c r="AMT716" s="10"/>
      <c r="AMU716" s="269"/>
      <c r="AMV716" s="202" t="s">
        <v>68</v>
      </c>
      <c r="AMW716" s="78" t="s">
        <v>183</v>
      </c>
      <c r="AMY716" s="203"/>
      <c r="AMZ716" s="203" t="e">
        <f>VLOOKUP(AMW716,$A$794:$F$2344,6,FALSE)</f>
        <v>#N/A</v>
      </c>
      <c r="ANA716" s="202" t="s">
        <v>69</v>
      </c>
      <c r="ANB716" s="10" t="e">
        <f>AMZ716*1.1</f>
        <v>#N/A</v>
      </c>
      <c r="ANC716" s="10"/>
      <c r="AND716" s="269"/>
      <c r="ANE716" s="202" t="s">
        <v>68</v>
      </c>
      <c r="ANF716" s="78" t="s">
        <v>183</v>
      </c>
      <c r="ANH716" s="203"/>
      <c r="ANI716" s="203" t="e">
        <f>VLOOKUP(ANF716,$A$794:$F$2344,6,FALSE)</f>
        <v>#N/A</v>
      </c>
      <c r="ANJ716" s="202" t="s">
        <v>69</v>
      </c>
      <c r="ANK716" s="10" t="e">
        <f>ANI716*1.1</f>
        <v>#N/A</v>
      </c>
      <c r="ANL716" s="10"/>
      <c r="ANM716" s="269"/>
      <c r="ANN716" s="202" t="s">
        <v>68</v>
      </c>
      <c r="ANO716" s="78" t="s">
        <v>183</v>
      </c>
      <c r="ANQ716" s="203"/>
      <c r="ANR716" s="203" t="e">
        <f>VLOOKUP(ANO716,$A$794:$F$2344,6,FALSE)</f>
        <v>#N/A</v>
      </c>
      <c r="ANS716" s="202" t="s">
        <v>69</v>
      </c>
      <c r="ANT716" s="10" t="e">
        <f>ANR716*1.1</f>
        <v>#N/A</v>
      </c>
      <c r="ANU716" s="10"/>
      <c r="ANV716" s="269"/>
      <c r="ANW716" s="202" t="s">
        <v>68</v>
      </c>
      <c r="ANX716" s="78" t="s">
        <v>183</v>
      </c>
      <c r="ANZ716" s="203"/>
      <c r="AOA716" s="203" t="e">
        <f>VLOOKUP(ANX716,$A$794:$F$2344,6,FALSE)</f>
        <v>#N/A</v>
      </c>
      <c r="AOB716" s="202" t="s">
        <v>69</v>
      </c>
      <c r="AOC716" s="10" t="e">
        <f>AOA716*1.1</f>
        <v>#N/A</v>
      </c>
      <c r="AOD716" s="10"/>
      <c r="AOE716" s="269"/>
      <c r="AOF716" s="202" t="s">
        <v>68</v>
      </c>
      <c r="AOG716" s="78" t="s">
        <v>183</v>
      </c>
      <c r="AOI716" s="203"/>
      <c r="AOJ716" s="203" t="e">
        <f>VLOOKUP(AOG716,$A$794:$F$2344,6,FALSE)</f>
        <v>#N/A</v>
      </c>
      <c r="AOK716" s="202" t="s">
        <v>69</v>
      </c>
      <c r="AOL716" s="10" t="e">
        <f>AOJ716*1.1</f>
        <v>#N/A</v>
      </c>
      <c r="AOM716" s="10"/>
      <c r="AON716" s="269"/>
      <c r="AOO716" s="202" t="s">
        <v>68</v>
      </c>
      <c r="AOP716" s="78" t="s">
        <v>183</v>
      </c>
      <c r="AOR716" s="203"/>
      <c r="AOS716" s="203" t="e">
        <f>VLOOKUP(AOP716,$A$794:$F$2344,6,FALSE)</f>
        <v>#N/A</v>
      </c>
      <c r="AOT716" s="202" t="s">
        <v>69</v>
      </c>
      <c r="AOU716" s="10" t="e">
        <f>AOS716*1.1</f>
        <v>#N/A</v>
      </c>
      <c r="AOV716" s="10"/>
      <c r="AOW716" s="269"/>
      <c r="AOX716" s="202" t="s">
        <v>68</v>
      </c>
      <c r="AOY716" s="78" t="s">
        <v>183</v>
      </c>
      <c r="APA716" s="203"/>
      <c r="APB716" s="203" t="e">
        <f>VLOOKUP(AOY716,$A$794:$F$2344,6,FALSE)</f>
        <v>#N/A</v>
      </c>
      <c r="APC716" s="202" t="s">
        <v>69</v>
      </c>
      <c r="APD716" s="10" t="e">
        <f>APB716*1.1</f>
        <v>#N/A</v>
      </c>
      <c r="APE716" s="10"/>
      <c r="APF716" s="269"/>
      <c r="APG716" s="202" t="s">
        <v>68</v>
      </c>
      <c r="APH716" s="78" t="s">
        <v>183</v>
      </c>
      <c r="APJ716" s="203"/>
      <c r="APK716" s="203" t="e">
        <f>VLOOKUP(APH716,$A$794:$F$2344,6,FALSE)</f>
        <v>#N/A</v>
      </c>
      <c r="APL716" s="202" t="s">
        <v>69</v>
      </c>
      <c r="APM716" s="10" t="e">
        <f>APK716*1.1</f>
        <v>#N/A</v>
      </c>
      <c r="APN716" s="10"/>
      <c r="APO716" s="269"/>
      <c r="APP716" s="202" t="s">
        <v>68</v>
      </c>
      <c r="APQ716" s="498" t="s">
        <v>551</v>
      </c>
      <c r="APS716" s="203"/>
      <c r="APT716" s="203">
        <f>VLOOKUP(APQ716,$A$794:$F$2344,6,FALSE)</f>
        <v>0</v>
      </c>
      <c r="APU716" s="202" t="s">
        <v>69</v>
      </c>
      <c r="APV716" s="10">
        <f>APT716*1.1</f>
        <v>0</v>
      </c>
      <c r="APW716" s="10"/>
      <c r="APX716" s="269"/>
      <c r="APY716" s="202" t="s">
        <v>68</v>
      </c>
      <c r="APZ716" s="498" t="s">
        <v>551</v>
      </c>
      <c r="AQB716" s="203"/>
      <c r="AQC716" s="203">
        <f>VLOOKUP(APZ716,$A$794:$F$2344,6,FALSE)</f>
        <v>0</v>
      </c>
      <c r="AQD716" s="202" t="s">
        <v>69</v>
      </c>
      <c r="AQE716" s="10">
        <f>AQC716*1.1</f>
        <v>0</v>
      </c>
      <c r="AQF716" s="10"/>
      <c r="AQG716" s="269"/>
      <c r="AQH716" s="202" t="s">
        <v>68</v>
      </c>
      <c r="AQI716" s="484" t="s">
        <v>786</v>
      </c>
      <c r="AQK716" s="203"/>
      <c r="AQL716" s="203">
        <f>VLOOKUP(AQI716,$A$794:$F$2344,6,FALSE)</f>
        <v>0</v>
      </c>
      <c r="AQM716" s="202" t="s">
        <v>69</v>
      </c>
      <c r="AQN716" s="10">
        <f>AQL716*1.1</f>
        <v>0</v>
      </c>
      <c r="AQO716" s="10"/>
      <c r="AQP716" s="269"/>
      <c r="AQQ716" s="202" t="s">
        <v>68</v>
      </c>
      <c r="AQR716" s="484" t="s">
        <v>489</v>
      </c>
      <c r="AQT716" s="203"/>
      <c r="AQU716" s="203">
        <f>VLOOKUP(AQR716,$A$794:$F$2344,6,FALSE)</f>
        <v>0</v>
      </c>
      <c r="AQV716" s="202" t="s">
        <v>69</v>
      </c>
      <c r="AQW716" s="10">
        <f>AQU716*1.1</f>
        <v>0</v>
      </c>
      <c r="AQX716" s="10"/>
      <c r="AQY716" s="269"/>
      <c r="AQZ716" s="202" t="s">
        <v>68</v>
      </c>
      <c r="ARA716" s="484" t="s">
        <v>551</v>
      </c>
      <c r="ARC716" s="203"/>
      <c r="ARD716" s="203">
        <f>VLOOKUP(ARA716,$A$794:$F$2344,6,FALSE)</f>
        <v>0</v>
      </c>
      <c r="ARE716" s="202" t="s">
        <v>69</v>
      </c>
      <c r="ARF716" s="10">
        <f>ARD716*1.1</f>
        <v>0</v>
      </c>
      <c r="ARG716" s="10"/>
      <c r="ARH716" s="269"/>
      <c r="ARI716" s="202" t="s">
        <v>68</v>
      </c>
      <c r="ARJ716" s="484" t="s">
        <v>424</v>
      </c>
      <c r="ARL716" s="203"/>
      <c r="ARM716" s="203">
        <f>VLOOKUP(ARJ716,$A$794:$F$2344,6,FALSE)</f>
        <v>0</v>
      </c>
      <c r="ARN716" s="202" t="s">
        <v>69</v>
      </c>
      <c r="ARO716" s="10">
        <f>ARM716*1.1</f>
        <v>0</v>
      </c>
      <c r="ARP716" s="10"/>
      <c r="ARQ716" s="269"/>
      <c r="ARR716" s="202" t="s">
        <v>68</v>
      </c>
      <c r="ARS716" s="498" t="s">
        <v>424</v>
      </c>
      <c r="ARU716" s="203"/>
      <c r="ARV716" s="203">
        <f>VLOOKUP(ARS716,$A$794:$F$2344,6,FALSE)</f>
        <v>0</v>
      </c>
      <c r="ARW716" s="202" t="s">
        <v>69</v>
      </c>
      <c r="ARX716" s="10">
        <f>ARV716*1.1</f>
        <v>0</v>
      </c>
      <c r="ARY716" s="10"/>
      <c r="ARZ716" s="269"/>
      <c r="ASA716" s="202" t="s">
        <v>68</v>
      </c>
      <c r="ASB716" s="484" t="s">
        <v>424</v>
      </c>
      <c r="ASD716" s="203"/>
      <c r="ASE716" s="203">
        <f>VLOOKUP(ASB716,$A$794:$F$2344,6,FALSE)</f>
        <v>0</v>
      </c>
      <c r="ASF716" s="202" t="s">
        <v>69</v>
      </c>
      <c r="ASG716" s="10">
        <f>ASE716*1.1</f>
        <v>0</v>
      </c>
      <c r="ASH716" s="10"/>
      <c r="ASI716" s="269"/>
      <c r="ASJ716" s="202" t="s">
        <v>68</v>
      </c>
      <c r="ASK716" s="484" t="s">
        <v>1928</v>
      </c>
      <c r="ASM716" s="203"/>
      <c r="ASN716" s="203">
        <f>VLOOKUP(ASK716,$A$794:$F$2344,6,FALSE)</f>
        <v>0</v>
      </c>
      <c r="ASO716" s="202" t="s">
        <v>69</v>
      </c>
      <c r="ASP716" s="10">
        <f>ASN716*1.1</f>
        <v>0</v>
      </c>
      <c r="ASQ716" s="10"/>
      <c r="ASR716" s="269"/>
      <c r="ASS716" s="202" t="s">
        <v>68</v>
      </c>
      <c r="AST716" s="484" t="s">
        <v>786</v>
      </c>
      <c r="ASV716" s="203"/>
      <c r="ASW716" s="203">
        <f>VLOOKUP(AST716,$A$794:$F$2344,6,FALSE)</f>
        <v>0</v>
      </c>
      <c r="ASX716" s="202" t="s">
        <v>69</v>
      </c>
      <c r="ASY716" s="10">
        <f>ASW716*1.1</f>
        <v>0</v>
      </c>
      <c r="ASZ716" s="10"/>
      <c r="ATA716" s="269"/>
      <c r="ATB716" s="202" t="s">
        <v>68</v>
      </c>
      <c r="ATC716" s="484" t="s">
        <v>902</v>
      </c>
      <c r="ATE716" s="203"/>
      <c r="ATF716" s="203">
        <f>VLOOKUP(ATC716,$A$794:$F$2344,6,FALSE)</f>
        <v>0</v>
      </c>
      <c r="ATG716" s="202" t="s">
        <v>69</v>
      </c>
      <c r="ATH716" s="10">
        <f>ATF716*1.1</f>
        <v>0</v>
      </c>
      <c r="ATI716" s="10"/>
      <c r="ATJ716" s="269"/>
      <c r="ATK716" s="202" t="s">
        <v>68</v>
      </c>
      <c r="ATL716" s="484" t="s">
        <v>424</v>
      </c>
      <c r="ATN716" s="203"/>
      <c r="ATO716" s="203">
        <f>VLOOKUP(ATL716,$A$794:$F$2344,6,FALSE)</f>
        <v>0</v>
      </c>
      <c r="ATP716" s="202" t="s">
        <v>69</v>
      </c>
      <c r="ATQ716" s="10">
        <f>ATO716*1.1</f>
        <v>0</v>
      </c>
      <c r="ATR716" s="10"/>
      <c r="ATS716" s="269"/>
      <c r="ATT716" s="202" t="s">
        <v>68</v>
      </c>
      <c r="ATU716" s="484" t="s">
        <v>424</v>
      </c>
      <c r="ATW716" s="203"/>
      <c r="ATX716" s="203">
        <f>VLOOKUP(ATU716,$A$794:$F$2344,6,FALSE)</f>
        <v>0</v>
      </c>
      <c r="ATY716" s="202" t="s">
        <v>69</v>
      </c>
      <c r="ATZ716" s="10">
        <f>ATX716*1.1</f>
        <v>0</v>
      </c>
      <c r="AUA716" s="10"/>
      <c r="AUB716" s="269"/>
      <c r="AUC716" s="202" t="s">
        <v>68</v>
      </c>
      <c r="AUD716" s="484" t="s">
        <v>476</v>
      </c>
      <c r="AUF716" s="203"/>
      <c r="AUG716" s="203">
        <f>VLOOKUP(AUD716,$A$794:$F$2344,6,FALSE)</f>
        <v>0</v>
      </c>
      <c r="AUH716" s="202" t="s">
        <v>69</v>
      </c>
      <c r="AUI716" s="10">
        <f>AUG716*1.1</f>
        <v>0</v>
      </c>
      <c r="AUJ716" s="10"/>
      <c r="AUK716" s="269"/>
      <c r="AUL716" s="202" t="s">
        <v>68</v>
      </c>
      <c r="AUM716" s="484" t="s">
        <v>463</v>
      </c>
      <c r="AUO716" s="203"/>
      <c r="AUP716" s="203">
        <f>VLOOKUP(AUM716,$A$794:$F$2344,6,FALSE)</f>
        <v>0</v>
      </c>
      <c r="AUQ716" s="202" t="s">
        <v>69</v>
      </c>
      <c r="AUR716" s="10">
        <f>AUP716*1.1</f>
        <v>0</v>
      </c>
      <c r="AUS716" s="10"/>
      <c r="AUT716" s="269"/>
      <c r="AUU716" s="202" t="s">
        <v>68</v>
      </c>
      <c r="AUV716" s="509" t="s">
        <v>489</v>
      </c>
      <c r="AUX716" s="203"/>
      <c r="AUY716" s="203">
        <f>VLOOKUP(AUV716,$A$794:$F$2344,6,FALSE)</f>
        <v>0</v>
      </c>
      <c r="AUZ716" s="202" t="s">
        <v>69</v>
      </c>
      <c r="AVA716" s="10">
        <f>AUY716*1.1</f>
        <v>0</v>
      </c>
      <c r="AVB716" s="10"/>
      <c r="AVC716" s="269"/>
      <c r="AVD716" s="202" t="s">
        <v>68</v>
      </c>
      <c r="AVE716" s="484" t="s">
        <v>489</v>
      </c>
      <c r="AVG716" s="203"/>
      <c r="AVH716" s="203">
        <f>VLOOKUP(AVE716,$A$794:$F$2344,6,FALSE)</f>
        <v>0</v>
      </c>
      <c r="AVI716" s="202" t="s">
        <v>69</v>
      </c>
      <c r="AVJ716" s="10">
        <f>AVH716*1.1</f>
        <v>0</v>
      </c>
      <c r="AVK716" s="10"/>
      <c r="AVL716" s="269"/>
      <c r="AVM716" s="202" t="s">
        <v>68</v>
      </c>
      <c r="AVN716" s="484" t="s">
        <v>463</v>
      </c>
      <c r="AVP716" s="203"/>
      <c r="AVQ716" s="203">
        <f>VLOOKUP(AVN716,$A$794:$F$2344,6,FALSE)</f>
        <v>0</v>
      </c>
      <c r="AVR716" s="202" t="s">
        <v>69</v>
      </c>
      <c r="AVS716" s="10">
        <f>AVQ716*1.1</f>
        <v>0</v>
      </c>
      <c r="AVT716" s="10"/>
      <c r="AVU716" s="269"/>
      <c r="AVV716" s="202" t="s">
        <v>68</v>
      </c>
      <c r="AVW716" s="487" t="s">
        <v>489</v>
      </c>
      <c r="AVY716" s="203"/>
      <c r="AVZ716" s="203">
        <f>VLOOKUP(AVW716,$A$794:$F$2344,6,FALSE)</f>
        <v>0</v>
      </c>
      <c r="AWA716" s="202" t="s">
        <v>69</v>
      </c>
      <c r="AWB716" s="10">
        <f>AVZ716*1.1</f>
        <v>0</v>
      </c>
      <c r="AWC716" s="10"/>
      <c r="AWD716" s="269"/>
      <c r="AWE716" s="202" t="s">
        <v>68</v>
      </c>
      <c r="AWF716" s="484" t="s">
        <v>786</v>
      </c>
      <c r="AWH716" s="203"/>
      <c r="AWI716" s="203">
        <f>VLOOKUP(AWF716,$A$794:$F$2344,6,FALSE)</f>
        <v>0</v>
      </c>
      <c r="AWJ716" s="202" t="s">
        <v>69</v>
      </c>
      <c r="AWK716" s="10">
        <f>AWI716*1.1</f>
        <v>0</v>
      </c>
      <c r="AWL716" s="10"/>
      <c r="AWM716" s="269"/>
      <c r="AWN716" s="202" t="s">
        <v>68</v>
      </c>
      <c r="AWO716" s="484" t="s">
        <v>1928</v>
      </c>
      <c r="AWQ716" s="203"/>
      <c r="AWR716" s="203">
        <f>VLOOKUP(AWO716,$A$794:$F$2344,6,FALSE)</f>
        <v>0</v>
      </c>
      <c r="AWS716" s="202" t="s">
        <v>69</v>
      </c>
      <c r="AWT716" s="10">
        <f>AWR716*1.1</f>
        <v>0</v>
      </c>
      <c r="AWU716" s="10"/>
      <c r="AWV716" s="269"/>
      <c r="AWW716" s="202" t="s">
        <v>68</v>
      </c>
      <c r="AWX716" s="484" t="s">
        <v>424</v>
      </c>
      <c r="AWZ716" s="203"/>
      <c r="AXA716" s="203">
        <f>VLOOKUP(AWX716,$A$794:$F$2344,6,FALSE)</f>
        <v>0</v>
      </c>
      <c r="AXB716" s="202" t="s">
        <v>69</v>
      </c>
      <c r="AXC716" s="10">
        <f>AXA716*1.1</f>
        <v>0</v>
      </c>
      <c r="AXD716" s="10"/>
      <c r="AXE716" s="269"/>
      <c r="AXF716" s="202" t="s">
        <v>68</v>
      </c>
      <c r="AXG716" s="484" t="s">
        <v>424</v>
      </c>
      <c r="AXI716" s="203"/>
      <c r="AXJ716" s="203">
        <f>VLOOKUP(AXG716,$A$794:$F$2344,6,FALSE)</f>
        <v>0</v>
      </c>
      <c r="AXK716" s="202" t="s">
        <v>69</v>
      </c>
      <c r="AXL716" s="10">
        <f>AXJ716*1.1</f>
        <v>0</v>
      </c>
      <c r="AXM716" s="10"/>
      <c r="AXN716" s="269"/>
      <c r="AXO716" s="202" t="s">
        <v>68</v>
      </c>
      <c r="AXP716" s="484" t="s">
        <v>1928</v>
      </c>
      <c r="AXR716" s="203"/>
      <c r="AXS716" s="203">
        <f>VLOOKUP(AXP716,$A$794:$F$2344,6,FALSE)</f>
        <v>0</v>
      </c>
      <c r="AXT716" s="202" t="s">
        <v>69</v>
      </c>
      <c r="AXU716" s="10">
        <f>AXS716*1.1</f>
        <v>0</v>
      </c>
      <c r="AXV716" s="10"/>
      <c r="AXW716" s="269"/>
      <c r="AXX716" s="202" t="s">
        <v>68</v>
      </c>
      <c r="AXY716" s="498" t="s">
        <v>476</v>
      </c>
      <c r="AYA716" s="203"/>
      <c r="AYB716" s="203">
        <f>VLOOKUP(AXY716,$A$794:$F$2344,6,FALSE)</f>
        <v>0</v>
      </c>
      <c r="AYC716" s="202" t="s">
        <v>69</v>
      </c>
      <c r="AYD716" s="10">
        <f>AYB716*1.1</f>
        <v>0</v>
      </c>
      <c r="AYE716" s="10"/>
      <c r="AYF716" s="269"/>
      <c r="AYG716" s="202" t="s">
        <v>68</v>
      </c>
      <c r="AYH716" s="484" t="s">
        <v>902</v>
      </c>
      <c r="AYJ716" s="203"/>
      <c r="AYK716" s="203">
        <f>VLOOKUP(AYH716,$A$794:$F$2344,6,FALSE)</f>
        <v>0</v>
      </c>
      <c r="AYL716" s="202" t="s">
        <v>69</v>
      </c>
      <c r="AYM716" s="10">
        <f>AYK716*1.1</f>
        <v>0</v>
      </c>
      <c r="AYN716" s="10"/>
      <c r="AYO716" s="269"/>
      <c r="AYP716" s="202" t="s">
        <v>68</v>
      </c>
      <c r="AYQ716" s="484" t="s">
        <v>1928</v>
      </c>
      <c r="AYS716" s="203"/>
      <c r="AYT716" s="203">
        <f>VLOOKUP(AYQ716,$A$794:$F$2344,6,FALSE)</f>
        <v>0</v>
      </c>
      <c r="AYU716" s="202" t="s">
        <v>69</v>
      </c>
      <c r="AYV716" s="10">
        <f>AYT716*1.1</f>
        <v>0</v>
      </c>
      <c r="AYW716" s="10"/>
      <c r="AYX716" s="269"/>
      <c r="AYY716" s="202" t="s">
        <v>68</v>
      </c>
      <c r="AYZ716" s="484" t="s">
        <v>489</v>
      </c>
      <c r="AZB716" s="203"/>
      <c r="AZC716" s="203">
        <f>VLOOKUP(AYZ716,$A$794:$F$2344,6,FALSE)</f>
        <v>0</v>
      </c>
      <c r="AZD716" s="202" t="s">
        <v>69</v>
      </c>
      <c r="AZE716" s="10">
        <f>AZC716*1.1</f>
        <v>0</v>
      </c>
      <c r="AZF716" s="10"/>
      <c r="AZG716" s="269"/>
      <c r="AZH716" s="202" t="s">
        <v>68</v>
      </c>
      <c r="AZI716" s="484" t="s">
        <v>424</v>
      </c>
      <c r="AZK716" s="203"/>
      <c r="AZL716" s="203">
        <f>VLOOKUP(AZI716,$A$794:$F$2344,6,FALSE)</f>
        <v>0</v>
      </c>
      <c r="AZM716" s="202" t="s">
        <v>69</v>
      </c>
      <c r="AZN716" s="10">
        <f>AZL716*1.1</f>
        <v>0</v>
      </c>
      <c r="AZO716" s="10"/>
      <c r="AZP716" s="269"/>
      <c r="AZQ716" s="202" t="s">
        <v>68</v>
      </c>
      <c r="AZR716" s="484" t="s">
        <v>476</v>
      </c>
      <c r="AZT716" s="203"/>
      <c r="AZU716" s="203">
        <f>VLOOKUP(AZR716,$A$794:$F$2344,6,FALSE)</f>
        <v>0</v>
      </c>
      <c r="AZV716" s="202" t="s">
        <v>69</v>
      </c>
      <c r="AZW716" s="10">
        <f>AZU716*1.1</f>
        <v>0</v>
      </c>
      <c r="AZX716" s="10"/>
      <c r="AZY716" s="269"/>
      <c r="AZZ716" s="202" t="s">
        <v>68</v>
      </c>
      <c r="BAA716" s="498" t="s">
        <v>551</v>
      </c>
      <c r="BAC716" s="203"/>
      <c r="BAD716" s="203">
        <f>VLOOKUP(BAA716,$A$794:$F$2344,6,FALSE)</f>
        <v>0</v>
      </c>
      <c r="BAE716" s="202" t="s">
        <v>69</v>
      </c>
      <c r="BAF716" s="10">
        <f>BAD716*1.1</f>
        <v>0</v>
      </c>
      <c r="BAG716" s="10"/>
      <c r="BAH716" s="269"/>
    </row>
    <row r="717" spans="1:1386" s="14" customFormat="1" ht="15">
      <c r="A717" s="202"/>
      <c r="B717" s="485"/>
      <c r="D717" s="202"/>
      <c r="E717" s="202"/>
      <c r="F717" s="202"/>
      <c r="G717" s="10"/>
      <c r="H717" s="10">
        <f>SUM(G712:G716)</f>
        <v>0</v>
      </c>
      <c r="I717" s="263"/>
      <c r="J717" s="202"/>
      <c r="K717" s="488"/>
      <c r="M717" s="202"/>
      <c r="N717" s="202"/>
      <c r="O717" s="202"/>
      <c r="P717" s="10"/>
      <c r="Q717" s="10">
        <f>SUM(P712:P716)</f>
        <v>0</v>
      </c>
      <c r="R717" s="263"/>
      <c r="S717" s="202"/>
      <c r="T717" s="485"/>
      <c r="V717" s="202"/>
      <c r="W717" s="202"/>
      <c r="X717" s="202"/>
      <c r="Y717" s="10"/>
      <c r="Z717" s="10">
        <f>SUM(Y712:Y716)</f>
        <v>0</v>
      </c>
      <c r="AA717" s="263"/>
      <c r="AB717" s="202"/>
      <c r="AC717" s="485"/>
      <c r="AE717" s="202"/>
      <c r="AF717" s="202"/>
      <c r="AG717" s="202"/>
      <c r="AH717" s="10"/>
      <c r="AI717" s="10">
        <f>SUM(AH712:AH716)</f>
        <v>0</v>
      </c>
      <c r="AJ717" s="263"/>
      <c r="AK717" s="202"/>
      <c r="AL717" s="485"/>
      <c r="AN717" s="202"/>
      <c r="AO717" s="202"/>
      <c r="AP717" s="202"/>
      <c r="AQ717" s="10"/>
      <c r="AR717" s="10">
        <f>SUM(AQ712:AQ716)</f>
        <v>0</v>
      </c>
      <c r="AS717" s="263"/>
      <c r="AT717" s="202"/>
      <c r="AU717" s="485"/>
      <c r="AW717" s="202"/>
      <c r="AX717" s="202"/>
      <c r="AY717" s="202"/>
      <c r="AZ717" s="10"/>
      <c r="BA717" s="10">
        <f>SUM(AZ712:AZ716)</f>
        <v>0</v>
      </c>
      <c r="BB717" s="263"/>
      <c r="BC717" s="202"/>
      <c r="BD717" s="485"/>
      <c r="BF717" s="202"/>
      <c r="BG717" s="202"/>
      <c r="BH717" s="202"/>
      <c r="BI717" s="10"/>
      <c r="BJ717" s="10">
        <f>SUM(BI712:BI716)</f>
        <v>0</v>
      </c>
      <c r="BK717" s="263"/>
      <c r="BL717" s="202"/>
      <c r="BM717" s="485"/>
      <c r="BO717" s="202"/>
      <c r="BP717" s="202"/>
      <c r="BQ717" s="202"/>
      <c r="BR717" s="10"/>
      <c r="BS717" s="10">
        <f>SUM(BR712:BR716)</f>
        <v>0</v>
      </c>
      <c r="BT717" s="263"/>
      <c r="BU717" s="202"/>
      <c r="BV717" s="485"/>
      <c r="BX717" s="202"/>
      <c r="BY717" s="202"/>
      <c r="BZ717" s="202"/>
      <c r="CA717" s="10"/>
      <c r="CB717" s="10">
        <f>SUM(CA712:CA716)</f>
        <v>0</v>
      </c>
      <c r="CC717" s="263"/>
      <c r="CD717" s="202"/>
      <c r="CE717" s="492"/>
      <c r="CG717" s="202"/>
      <c r="CH717" s="202"/>
      <c r="CI717" s="202"/>
      <c r="CJ717" s="10"/>
      <c r="CK717" s="10">
        <f>SUM(CJ712:CJ716)</f>
        <v>0</v>
      </c>
      <c r="CL717" s="263"/>
      <c r="CM717" s="202"/>
      <c r="CN717" s="485"/>
      <c r="CP717" s="202"/>
      <c r="CQ717" s="202"/>
      <c r="CR717" s="202"/>
      <c r="CS717" s="10"/>
      <c r="CT717" s="10">
        <f>SUM(CS712:CS716)</f>
        <v>0</v>
      </c>
      <c r="CU717" s="263"/>
      <c r="CV717" s="202"/>
      <c r="CW717" s="485"/>
      <c r="CY717" s="202"/>
      <c r="CZ717" s="202"/>
      <c r="DA717" s="202"/>
      <c r="DB717" s="10"/>
      <c r="DC717" s="10">
        <f>SUM(DB712:DB716)</f>
        <v>0</v>
      </c>
      <c r="DD717" s="263"/>
      <c r="DE717" s="202"/>
      <c r="DF717" s="485"/>
      <c r="DH717" s="202"/>
      <c r="DI717" s="202"/>
      <c r="DJ717" s="202"/>
      <c r="DK717" s="10"/>
      <c r="DL717" s="10">
        <f>SUM(DK712:DK716)</f>
        <v>0</v>
      </c>
      <c r="DM717" s="263"/>
      <c r="DN717" s="202"/>
      <c r="DO717" s="485"/>
      <c r="DQ717" s="202"/>
      <c r="DR717" s="202"/>
      <c r="DS717" s="202"/>
      <c r="DT717" s="10"/>
      <c r="DU717" s="10">
        <f>SUM(DT712:DT716)</f>
        <v>0</v>
      </c>
      <c r="DV717" s="263"/>
      <c r="DW717" s="202"/>
      <c r="DX717" s="485"/>
      <c r="DZ717" s="202"/>
      <c r="EA717" s="202"/>
      <c r="EB717" s="202"/>
      <c r="EC717" s="10"/>
      <c r="ED717" s="10">
        <f>SUM(EC712:EC716)</f>
        <v>0</v>
      </c>
      <c r="EE717" s="263"/>
      <c r="EF717" s="202"/>
      <c r="EG717" s="485"/>
      <c r="EI717" s="202"/>
      <c r="EJ717" s="202"/>
      <c r="EK717" s="202"/>
      <c r="EL717" s="10"/>
      <c r="EM717" s="10">
        <f>SUM(EL712:EL716)</f>
        <v>0</v>
      </c>
      <c r="EN717" s="263"/>
      <c r="EO717" s="202"/>
      <c r="EP717" s="485"/>
      <c r="ER717" s="202"/>
      <c r="ES717" s="202"/>
      <c r="ET717" s="202"/>
      <c r="EU717" s="10"/>
      <c r="EV717" s="10">
        <f>SUM(EU712:EU716)</f>
        <v>0</v>
      </c>
      <c r="EW717" s="263"/>
      <c r="EX717" s="202"/>
      <c r="EY717" s="485"/>
      <c r="FA717" s="202"/>
      <c r="FB717" s="202"/>
      <c r="FC717" s="202"/>
      <c r="FD717" s="10"/>
      <c r="FE717" s="10">
        <f>SUM(FD712:FD716)</f>
        <v>0</v>
      </c>
      <c r="FF717" s="263"/>
      <c r="FG717" s="202"/>
      <c r="FH717" s="485"/>
      <c r="FJ717" s="202"/>
      <c r="FK717" s="202"/>
      <c r="FL717" s="202"/>
      <c r="FM717" s="10"/>
      <c r="FN717" s="10">
        <f>SUM(FM712:FM716)</f>
        <v>0</v>
      </c>
      <c r="FO717" s="263"/>
      <c r="FP717" s="202"/>
      <c r="FQ717" s="485"/>
      <c r="FS717" s="202"/>
      <c r="FT717" s="202"/>
      <c r="FU717" s="202"/>
      <c r="FV717" s="10"/>
      <c r="FW717" s="10">
        <f>SUM(FV712:FV716)</f>
        <v>0</v>
      </c>
      <c r="FX717" s="263"/>
      <c r="FY717" s="202"/>
      <c r="FZ717" s="485"/>
      <c r="GB717" s="202"/>
      <c r="GC717" s="202"/>
      <c r="GD717" s="202"/>
      <c r="GE717" s="10"/>
      <c r="GF717" s="10">
        <f>SUM(GE712:GE716)</f>
        <v>0</v>
      </c>
      <c r="GG717" s="263"/>
      <c r="GH717" s="202"/>
      <c r="GI717" s="485"/>
      <c r="GK717" s="202"/>
      <c r="GL717" s="202"/>
      <c r="GM717" s="202"/>
      <c r="GN717" s="10"/>
      <c r="GO717" s="10">
        <f>SUM(GN712:GN716)</f>
        <v>0</v>
      </c>
      <c r="GP717" s="263"/>
      <c r="GQ717" s="202"/>
      <c r="GR717" s="485"/>
      <c r="GT717" s="202"/>
      <c r="GU717" s="202"/>
      <c r="GV717" s="202"/>
      <c r="GW717" s="202"/>
      <c r="GX717" s="10">
        <f>SUM(GW712:GW716)</f>
        <v>0</v>
      </c>
      <c r="GY717" s="263"/>
      <c r="GZ717" s="202"/>
      <c r="HA717" s="485"/>
      <c r="HC717" s="202"/>
      <c r="HD717" s="202"/>
      <c r="HE717" s="202"/>
      <c r="HF717" s="10"/>
      <c r="HG717" s="10">
        <f>SUM(HF712:HF716)</f>
        <v>0</v>
      </c>
      <c r="HH717" s="263"/>
      <c r="HI717" s="202"/>
      <c r="HJ717" s="485"/>
      <c r="HL717" s="202"/>
      <c r="HM717" s="202"/>
      <c r="HN717" s="202"/>
      <c r="HO717" s="202"/>
      <c r="HP717" s="10">
        <f>SUM(HO712:HO716)</f>
        <v>0</v>
      </c>
      <c r="HQ717" s="263"/>
      <c r="HR717" s="202"/>
      <c r="HS717" s="494"/>
      <c r="HU717" s="202"/>
      <c r="HV717" s="202"/>
      <c r="HW717" s="202"/>
      <c r="HX717" s="10"/>
      <c r="HY717" s="10">
        <f>SUM(HX712:HX716)</f>
        <v>0</v>
      </c>
      <c r="HZ717" s="263"/>
      <c r="IA717" s="202"/>
      <c r="IB717" s="497"/>
      <c r="ID717" s="202"/>
      <c r="IE717" s="202"/>
      <c r="IF717" s="202"/>
      <c r="IG717" s="202"/>
      <c r="IH717" s="10" t="e">
        <f>SUM(IG712:IG716)</f>
        <v>#N/A</v>
      </c>
      <c r="II717" s="263"/>
      <c r="IJ717" s="202"/>
      <c r="IK717" s="494"/>
      <c r="IM717" s="202"/>
      <c r="IN717" s="202"/>
      <c r="IO717" s="202"/>
      <c r="IP717" s="10"/>
      <c r="IQ717" s="10">
        <f>SUM(IP712:IP716)</f>
        <v>0</v>
      </c>
      <c r="IR717" s="263"/>
      <c r="IS717" s="202"/>
      <c r="IT717" s="494"/>
      <c r="IV717" s="202"/>
      <c r="IW717" s="202"/>
      <c r="IX717" s="202"/>
      <c r="IY717" s="10"/>
      <c r="IZ717" s="10">
        <f>SUM(IY712:IY716)</f>
        <v>0</v>
      </c>
      <c r="JA717" s="263"/>
      <c r="JB717" s="202"/>
      <c r="JC717" s="494"/>
      <c r="JE717" s="202"/>
      <c r="JF717" s="202"/>
      <c r="JG717" s="202"/>
      <c r="JH717" s="10"/>
      <c r="JI717" s="10">
        <f>SUM(JH712:JH716)</f>
        <v>0</v>
      </c>
      <c r="JJ717" s="263"/>
      <c r="JK717" s="202"/>
      <c r="JL717" s="494"/>
      <c r="JN717" s="202"/>
      <c r="JO717" s="202"/>
      <c r="JP717" s="202"/>
      <c r="JQ717" s="10"/>
      <c r="JR717" s="10">
        <f>SUM(JQ712:JQ716)</f>
        <v>0</v>
      </c>
      <c r="JS717" s="263"/>
      <c r="JT717" s="202"/>
      <c r="JU717" s="494"/>
      <c r="JW717" s="202"/>
      <c r="JX717" s="202"/>
      <c r="JY717" s="202"/>
      <c r="JZ717" s="10"/>
      <c r="KA717" s="10">
        <f>SUM(JZ712:JZ716)</f>
        <v>0</v>
      </c>
      <c r="KB717" s="263"/>
      <c r="KC717" s="202"/>
      <c r="KD717" s="494"/>
      <c r="KF717" s="202"/>
      <c r="KG717" s="202"/>
      <c r="KH717" s="202"/>
      <c r="KI717" s="10"/>
      <c r="KJ717" s="10">
        <f>SUM(KI712:KI716)</f>
        <v>0</v>
      </c>
      <c r="KK717" s="263"/>
      <c r="KL717" s="202"/>
      <c r="KM717" s="494"/>
      <c r="KO717" s="202"/>
      <c r="KP717" s="202"/>
      <c r="KQ717" s="202"/>
      <c r="KR717" s="202"/>
      <c r="KS717" s="10">
        <f>SUM(KR712:KR716)</f>
        <v>0</v>
      </c>
      <c r="KT717" s="263"/>
      <c r="KU717" s="202"/>
      <c r="KV717" s="499"/>
      <c r="KX717" s="202"/>
      <c r="KY717" s="202"/>
      <c r="KZ717" s="202"/>
      <c r="LA717" s="10"/>
      <c r="LB717" s="10">
        <f>SUM(LA712:LA716)</f>
        <v>0</v>
      </c>
      <c r="LC717" s="263"/>
      <c r="LD717" s="202"/>
      <c r="LE717" s="494"/>
      <c r="LG717" s="202"/>
      <c r="LH717" s="202"/>
      <c r="LI717" s="202"/>
      <c r="LJ717" s="10"/>
      <c r="LK717" s="10">
        <f>SUM(LJ712:LJ716)</f>
        <v>0</v>
      </c>
      <c r="LL717" s="263"/>
      <c r="LM717" s="202"/>
      <c r="LN717" s="494"/>
      <c r="LP717" s="202"/>
      <c r="LQ717" s="202"/>
      <c r="LR717" s="202"/>
      <c r="LS717" s="10"/>
      <c r="LT717" s="10">
        <f>SUM(LS712:LS716)</f>
        <v>0</v>
      </c>
      <c r="LU717" s="263"/>
      <c r="LV717" s="202"/>
      <c r="LW717" s="497"/>
      <c r="LY717" s="202"/>
      <c r="LZ717" s="202"/>
      <c r="MA717" s="202"/>
      <c r="MB717" s="10"/>
      <c r="MC717" s="10" t="e">
        <f>SUM(MB712:MB716)</f>
        <v>#N/A</v>
      </c>
      <c r="MD717" s="263"/>
      <c r="ME717" s="202"/>
      <c r="MF717" s="494"/>
      <c r="MH717" s="202"/>
      <c r="MI717" s="202"/>
      <c r="MJ717" s="202"/>
      <c r="MK717" s="10"/>
      <c r="ML717" s="10">
        <f>SUM(MK712:MK716)</f>
        <v>0</v>
      </c>
      <c r="MM717" s="263"/>
      <c r="MN717" s="202"/>
      <c r="MO717" s="494"/>
      <c r="MQ717" s="202"/>
      <c r="MR717" s="202"/>
      <c r="MS717" s="202"/>
      <c r="MT717" s="10"/>
      <c r="MU717" s="10">
        <f>SUM(MT712:MT716)</f>
        <v>0</v>
      </c>
      <c r="MV717" s="263"/>
      <c r="MW717" s="202"/>
      <c r="MX717" s="494"/>
      <c r="MZ717" s="202"/>
      <c r="NA717" s="202"/>
      <c r="NB717" s="202"/>
      <c r="NC717" s="10"/>
      <c r="ND717" s="10">
        <f>SUM(NC712:NC716)</f>
        <v>0</v>
      </c>
      <c r="NE717" s="263"/>
      <c r="NF717" s="202"/>
      <c r="NG717" s="494"/>
      <c r="NI717" s="202"/>
      <c r="NJ717" s="202"/>
      <c r="NK717" s="202"/>
      <c r="NL717" s="10"/>
      <c r="NM717" s="10">
        <f>SUM(NL712:NL716)</f>
        <v>0</v>
      </c>
      <c r="NN717" s="263"/>
      <c r="NO717" s="202"/>
      <c r="NP717" s="499"/>
      <c r="NR717" s="202"/>
      <c r="NS717" s="202"/>
      <c r="NT717" s="202"/>
      <c r="NU717" s="10"/>
      <c r="NV717" s="10">
        <f>SUM(NU712:NU716)</f>
        <v>0</v>
      </c>
      <c r="NW717" s="263"/>
      <c r="NX717" s="202"/>
      <c r="NY717" s="494"/>
      <c r="OA717" s="202"/>
      <c r="OB717" s="202"/>
      <c r="OC717" s="202"/>
      <c r="OD717" s="202"/>
      <c r="OE717" s="10">
        <f>SUM(OD712:OD716)</f>
        <v>0</v>
      </c>
      <c r="OF717" s="263"/>
      <c r="OG717" s="202"/>
      <c r="OH717" s="494"/>
      <c r="OJ717" s="202"/>
      <c r="OK717" s="202"/>
      <c r="OL717" s="202"/>
      <c r="OM717" s="10"/>
      <c r="ON717" s="10">
        <f>SUM(OM712:OM716)</f>
        <v>0</v>
      </c>
      <c r="OO717" s="263"/>
      <c r="OP717" s="202"/>
      <c r="OQ717" s="494"/>
      <c r="OS717" s="202"/>
      <c r="OT717" s="202"/>
      <c r="OU717" s="202"/>
      <c r="OV717" s="10"/>
      <c r="OW717" s="10">
        <f>SUM(OV712:OV716)</f>
        <v>0</v>
      </c>
      <c r="OX717" s="263"/>
      <c r="OY717" s="202"/>
      <c r="OZ717" s="494"/>
      <c r="PB717" s="202"/>
      <c r="PC717" s="202"/>
      <c r="PD717" s="202"/>
      <c r="PE717" s="10"/>
      <c r="PF717" s="10">
        <f>SUM(PE712:PE716)</f>
        <v>0</v>
      </c>
      <c r="PG717" s="263"/>
      <c r="PH717" s="202"/>
      <c r="PI717" s="497"/>
      <c r="PK717" s="202"/>
      <c r="PL717" s="202"/>
      <c r="PM717" s="202"/>
      <c r="PN717" s="10"/>
      <c r="PO717" s="10" t="e">
        <f>SUM(PN712:PN716)</f>
        <v>#N/A</v>
      </c>
      <c r="PP717" s="263"/>
      <c r="PQ717" s="202"/>
      <c r="PR717" s="494"/>
      <c r="PT717" s="202"/>
      <c r="PU717" s="202"/>
      <c r="PV717" s="202"/>
      <c r="PW717" s="10"/>
      <c r="PX717" s="10">
        <f>SUM(PW712:PW716)</f>
        <v>0</v>
      </c>
      <c r="PY717" s="263"/>
      <c r="PZ717" s="202"/>
      <c r="QA717" s="497"/>
      <c r="QC717" s="202"/>
      <c r="QD717" s="202"/>
      <c r="QE717" s="202"/>
      <c r="QF717" s="10"/>
      <c r="QG717" s="10" t="e">
        <f>SUM(QF712:QF716)</f>
        <v>#N/A</v>
      </c>
      <c r="QH717" s="263"/>
      <c r="QI717" s="202"/>
      <c r="QJ717" s="494"/>
      <c r="QL717" s="202"/>
      <c r="QM717" s="202"/>
      <c r="QN717" s="202"/>
      <c r="QO717" s="10"/>
      <c r="QP717" s="10">
        <f>SUM(QO712:QO716)</f>
        <v>0</v>
      </c>
      <c r="QQ717" s="263"/>
      <c r="QR717" s="202"/>
      <c r="QS717" s="494"/>
      <c r="QU717" s="202"/>
      <c r="QV717" s="202"/>
      <c r="QW717" s="202"/>
      <c r="QX717" s="10"/>
      <c r="QY717" s="10">
        <f>SUM(QX712:QX716)</f>
        <v>0</v>
      </c>
      <c r="QZ717" s="263"/>
      <c r="RA717" s="202"/>
      <c r="RB717" s="494"/>
      <c r="RD717" s="202"/>
      <c r="RE717" s="202"/>
      <c r="RF717" s="202"/>
      <c r="RG717" s="10"/>
      <c r="RH717" s="10">
        <f>SUM(RG712:RG716)</f>
        <v>0</v>
      </c>
      <c r="RI717" s="263"/>
      <c r="RJ717" s="202"/>
      <c r="RK717" s="494"/>
      <c r="RM717" s="202"/>
      <c r="RN717" s="202"/>
      <c r="RO717" s="202"/>
      <c r="RP717" s="202"/>
      <c r="RQ717" s="10">
        <f>SUM(RP712:RP716)</f>
        <v>0</v>
      </c>
      <c r="RR717" s="263"/>
      <c r="RS717" s="202"/>
      <c r="RT717" s="494"/>
      <c r="RV717" s="202"/>
      <c r="RW717" s="202"/>
      <c r="RX717" s="202"/>
      <c r="RY717" s="10"/>
      <c r="RZ717" s="10">
        <f>SUM(RY712:RY716)</f>
        <v>0</v>
      </c>
      <c r="SA717" s="269"/>
      <c r="SB717" s="202"/>
      <c r="SC717" s="494"/>
      <c r="SE717" s="202"/>
      <c r="SF717" s="202"/>
      <c r="SG717" s="202"/>
      <c r="SH717" s="10"/>
      <c r="SI717" s="10">
        <f>SUM(SH712:SH716)</f>
        <v>0</v>
      </c>
      <c r="SJ717" s="269"/>
      <c r="SK717" s="202"/>
      <c r="SL717" s="497"/>
      <c r="SN717" s="202"/>
      <c r="SO717" s="202"/>
      <c r="SP717" s="202"/>
      <c r="SQ717" s="10"/>
      <c r="SR717" s="10" t="e">
        <f>SUM(SQ712:SQ716)</f>
        <v>#N/A</v>
      </c>
      <c r="SS717" s="269"/>
      <c r="ST717" s="202"/>
      <c r="SU717" s="494"/>
      <c r="SW717" s="202"/>
      <c r="SX717" s="202"/>
      <c r="SY717" s="202"/>
      <c r="SZ717" s="10"/>
      <c r="TA717" s="10">
        <f>SUM(SZ712:SZ716)</f>
        <v>0</v>
      </c>
      <c r="TB717" s="269"/>
      <c r="TC717" s="202"/>
      <c r="TD717" s="494"/>
      <c r="TF717" s="202"/>
      <c r="TG717" s="202"/>
      <c r="TH717" s="202"/>
      <c r="TI717" s="202"/>
      <c r="TJ717" s="10">
        <f>SUM(TI712:TI716)</f>
        <v>0</v>
      </c>
      <c r="TK717" s="269"/>
      <c r="TL717" s="202"/>
      <c r="TM717" s="494"/>
      <c r="TO717" s="202"/>
      <c r="TP717" s="202"/>
      <c r="TQ717" s="202"/>
      <c r="TR717" s="10"/>
      <c r="TS717" s="10">
        <f>SUM(TR712:TR716)</f>
        <v>0</v>
      </c>
      <c r="TT717" s="269"/>
      <c r="TU717" s="202"/>
      <c r="TV717" s="494"/>
      <c r="TX717" s="202"/>
      <c r="TY717" s="202"/>
      <c r="TZ717" s="202"/>
      <c r="UA717" s="10"/>
      <c r="UB717" s="10">
        <f>SUM(UA712:UA716)</f>
        <v>0</v>
      </c>
      <c r="UC717" s="269"/>
      <c r="UD717" s="202"/>
      <c r="UE717" s="499"/>
      <c r="UG717" s="202"/>
      <c r="UH717" s="202"/>
      <c r="UI717" s="202"/>
      <c r="UJ717" s="10"/>
      <c r="UK717" s="10">
        <f>SUM(UJ712:UJ716)</f>
        <v>0</v>
      </c>
      <c r="UL717" s="269"/>
      <c r="UM717" s="202"/>
      <c r="UN717" s="494"/>
      <c r="UP717" s="202"/>
      <c r="UQ717" s="202"/>
      <c r="UR717" s="202"/>
      <c r="US717" s="10"/>
      <c r="UT717" s="10">
        <f>SUM(US712:US716)</f>
        <v>0</v>
      </c>
      <c r="UU717" s="269"/>
      <c r="UV717" s="202"/>
      <c r="UW717" s="494"/>
      <c r="UY717" s="202"/>
      <c r="UZ717" s="202"/>
      <c r="VA717" s="202"/>
      <c r="VB717" s="10"/>
      <c r="VC717" s="10">
        <f>SUM(VB712:VB716)</f>
        <v>0</v>
      </c>
      <c r="VD717" s="269"/>
      <c r="VE717" s="202"/>
      <c r="VF717" s="488"/>
      <c r="VH717" s="202"/>
      <c r="VI717" s="202"/>
      <c r="VJ717" s="202"/>
      <c r="VK717" s="10"/>
      <c r="VL717" s="10">
        <f>SUM(VK712:VK716)</f>
        <v>0</v>
      </c>
      <c r="VM717" s="269"/>
      <c r="VN717" s="202"/>
      <c r="VO717" s="494"/>
      <c r="VQ717" s="202"/>
      <c r="VR717" s="202"/>
      <c r="VS717" s="202"/>
      <c r="VT717" s="10"/>
      <c r="VU717" s="10">
        <f>SUM(VT712:VT716)</f>
        <v>0</v>
      </c>
      <c r="VV717" s="269"/>
      <c r="VW717" s="202"/>
      <c r="VX717" s="497"/>
      <c r="VZ717" s="202"/>
      <c r="WA717" s="202"/>
      <c r="WB717" s="202"/>
      <c r="WC717" s="202"/>
      <c r="WD717" s="10" t="e">
        <f>SUM(WC712:WC716)</f>
        <v>#N/A</v>
      </c>
      <c r="WE717" s="269"/>
      <c r="WF717" s="202"/>
      <c r="WG717" s="494"/>
      <c r="WI717" s="202"/>
      <c r="WJ717" s="202"/>
      <c r="WK717" s="202"/>
      <c r="WL717" s="202"/>
      <c r="WM717" s="10">
        <f>SUM(WL712:WL716)</f>
        <v>0</v>
      </c>
      <c r="WN717" s="269"/>
      <c r="WO717" s="202"/>
      <c r="WP717" s="494"/>
      <c r="WQ717" s="202"/>
      <c r="WR717" s="202"/>
      <c r="WS717" s="202"/>
      <c r="WT717" s="202"/>
      <c r="WU717" s="10"/>
      <c r="WV717" s="10">
        <f>SUM(WU712:WU716)</f>
        <v>0</v>
      </c>
      <c r="WW717" s="269"/>
      <c r="WX717" s="202"/>
      <c r="WY717" s="494"/>
      <c r="XA717" s="202"/>
      <c r="XB717" s="202"/>
      <c r="XC717" s="202"/>
      <c r="XD717" s="202"/>
      <c r="XE717" s="10">
        <f>SUM(XD712:XD716)</f>
        <v>0</v>
      </c>
      <c r="XF717" s="269"/>
      <c r="XG717" s="202"/>
      <c r="XH717" s="494"/>
      <c r="XJ717" s="202"/>
      <c r="XK717" s="202"/>
      <c r="XL717" s="202"/>
      <c r="XM717" s="202"/>
      <c r="XN717" s="10">
        <f>SUM(XM712:XM716)</f>
        <v>0</v>
      </c>
      <c r="XO717" s="269"/>
      <c r="XP717" s="202"/>
      <c r="XQ717" s="494"/>
      <c r="XS717" s="202"/>
      <c r="XT717" s="202"/>
      <c r="XU717" s="202"/>
      <c r="XV717" s="10"/>
      <c r="XW717" s="10">
        <f>SUM(XV712:XV716)</f>
        <v>0</v>
      </c>
      <c r="XX717" s="269"/>
      <c r="XY717" s="202"/>
      <c r="XZ717" s="494"/>
      <c r="YB717" s="202"/>
      <c r="YC717" s="202"/>
      <c r="YD717" s="202"/>
      <c r="YE717" s="10"/>
      <c r="YF717" s="10">
        <f>SUM(YE712:YE716)</f>
        <v>0</v>
      </c>
      <c r="YG717" s="269"/>
      <c r="YH717" s="202"/>
      <c r="YI717" s="266"/>
      <c r="YK717" s="202"/>
      <c r="YL717" s="202"/>
      <c r="YM717" s="202"/>
      <c r="YN717" s="10"/>
      <c r="YO717" s="10" t="e">
        <f>SUM(YN712:YN716)</f>
        <v>#N/A</v>
      </c>
      <c r="YP717" s="269"/>
      <c r="YQ717" s="202"/>
      <c r="YR717" s="266"/>
      <c r="YT717" s="202"/>
      <c r="YU717" s="202"/>
      <c r="YV717" s="202"/>
      <c r="YW717" s="10"/>
      <c r="YX717" s="10" t="e">
        <f>SUM(YW712:YW716)</f>
        <v>#N/A</v>
      </c>
      <c r="YY717" s="269"/>
      <c r="YZ717" s="202"/>
      <c r="ZA717" s="266"/>
      <c r="ZC717" s="202"/>
      <c r="ZD717" s="202"/>
      <c r="ZE717" s="202"/>
      <c r="ZF717" s="10"/>
      <c r="ZG717" s="10" t="e">
        <f>SUM(ZF712:ZF716)</f>
        <v>#N/A</v>
      </c>
      <c r="ZH717" s="269"/>
      <c r="ZI717" s="202"/>
      <c r="ZJ717" s="266"/>
      <c r="ZL717" s="202"/>
      <c r="ZM717" s="202"/>
      <c r="ZN717" s="202"/>
      <c r="ZO717" s="10"/>
      <c r="ZP717" s="10" t="e">
        <f>SUM(ZO712:ZO716)</f>
        <v>#N/A</v>
      </c>
      <c r="ZQ717" s="269"/>
      <c r="ZR717" s="202"/>
      <c r="ZS717" s="494"/>
      <c r="ZU717" s="202"/>
      <c r="ZV717" s="202"/>
      <c r="ZW717" s="202"/>
      <c r="ZX717" s="10"/>
      <c r="ZY717" s="10">
        <f>SUM(ZX712:ZX716)</f>
        <v>0</v>
      </c>
      <c r="ZZ717" s="269"/>
      <c r="AAA717" s="202"/>
      <c r="AAB717" s="494"/>
      <c r="AAD717" s="202"/>
      <c r="AAE717" s="202"/>
      <c r="AAF717" s="202"/>
      <c r="AAG717" s="10"/>
      <c r="AAH717" s="10">
        <f>SUM(AAG712:AAG716)</f>
        <v>0</v>
      </c>
      <c r="AAI717" s="269"/>
      <c r="AAJ717" s="202"/>
      <c r="AAK717" s="266"/>
      <c r="AAM717" s="202"/>
      <c r="AAN717" s="202"/>
      <c r="AAO717" s="202"/>
      <c r="AAP717" s="10"/>
      <c r="AAQ717" s="10" t="e">
        <f>SUM(AAP712:AAP716)</f>
        <v>#N/A</v>
      </c>
      <c r="AAR717" s="269"/>
      <c r="AAS717" s="202"/>
      <c r="AAT717" s="499"/>
      <c r="AAV717" s="202"/>
      <c r="AAW717" s="202"/>
      <c r="AAX717" s="202"/>
      <c r="AAY717" s="10"/>
      <c r="AAZ717" s="10">
        <f>SUM(AAY712:AAY716)</f>
        <v>0</v>
      </c>
      <c r="ABA717" s="269"/>
      <c r="ABB717" s="202"/>
      <c r="ABC717" s="494"/>
      <c r="ABE717" s="202"/>
      <c r="ABF717" s="202"/>
      <c r="ABG717" s="202"/>
      <c r="ABH717" s="10"/>
      <c r="ABI717" s="10">
        <f>SUM(ABH712:ABH716)</f>
        <v>0</v>
      </c>
      <c r="ABJ717" s="269"/>
      <c r="ABK717" s="202"/>
      <c r="ABL717" s="494"/>
      <c r="ABN717" s="202"/>
      <c r="ABO717" s="202"/>
      <c r="ABP717" s="202"/>
      <c r="ABQ717" s="10"/>
      <c r="ABR717" s="10">
        <f>SUM(ABQ712:ABQ716)</f>
        <v>0</v>
      </c>
      <c r="ABS717" s="269"/>
      <c r="ABT717" s="202"/>
      <c r="ABU717" s="494"/>
      <c r="ABW717" s="202"/>
      <c r="ABX717" s="202"/>
      <c r="ABY717" s="202"/>
      <c r="ABZ717" s="10"/>
      <c r="ACA717" s="10">
        <f>SUM(ABZ712:ABZ716)</f>
        <v>0</v>
      </c>
      <c r="ACB717" s="269"/>
      <c r="ACC717" s="202"/>
      <c r="ACD717" s="494"/>
      <c r="ACF717" s="202"/>
      <c r="ACG717" s="202"/>
      <c r="ACH717" s="202"/>
      <c r="ACI717" s="10"/>
      <c r="ACJ717" s="10">
        <f>SUM(ACI712:ACI716)</f>
        <v>0</v>
      </c>
      <c r="ACK717" s="269"/>
      <c r="ACL717" s="202"/>
      <c r="ACM717" s="494"/>
      <c r="ACO717" s="202"/>
      <c r="ACP717" s="202"/>
      <c r="ACQ717" s="202"/>
      <c r="ACR717" s="10"/>
      <c r="ACS717" s="10">
        <f>SUM(ACR712:ACR716)</f>
        <v>0</v>
      </c>
      <c r="ACT717" s="269"/>
      <c r="ACU717" s="202"/>
      <c r="ACV717" s="494"/>
      <c r="ACX717" s="202"/>
      <c r="ACY717" s="202"/>
      <c r="ACZ717" s="202"/>
      <c r="ADA717" s="10"/>
      <c r="ADB717" s="10">
        <f>SUM(ADA712:ADA716)</f>
        <v>0</v>
      </c>
      <c r="ADC717" s="269"/>
      <c r="ADD717" s="202"/>
      <c r="ADE717" s="494"/>
      <c r="ADG717" s="202"/>
      <c r="ADH717" s="202"/>
      <c r="ADI717" s="202"/>
      <c r="ADJ717" s="10"/>
      <c r="ADK717" s="10">
        <f>SUM(ADJ712:ADJ716)</f>
        <v>0</v>
      </c>
      <c r="ADL717" s="269"/>
      <c r="ADM717" s="202"/>
      <c r="ADN717" s="488"/>
      <c r="ADP717" s="202"/>
      <c r="ADQ717" s="202"/>
      <c r="ADR717" s="202"/>
      <c r="ADS717" s="10"/>
      <c r="ADT717" s="10">
        <f>SUM(ADS712:ADS716)</f>
        <v>0</v>
      </c>
      <c r="ADU717" s="269"/>
      <c r="ADV717" s="202"/>
      <c r="ADW717" s="266"/>
      <c r="ADY717" s="202"/>
      <c r="ADZ717" s="202"/>
      <c r="AEA717" s="202"/>
      <c r="AEB717" s="10"/>
      <c r="AEC717" s="10" t="e">
        <f>SUM(AEB712:AEB716)</f>
        <v>#N/A</v>
      </c>
      <c r="AED717" s="269"/>
      <c r="AEE717" s="202"/>
      <c r="AEF717" s="492"/>
      <c r="AEH717" s="202"/>
      <c r="AEI717" s="202"/>
      <c r="AEJ717" s="202"/>
      <c r="AEK717" s="10"/>
      <c r="AEL717" s="10">
        <f>SUM(AEK712:AEK716)</f>
        <v>0</v>
      </c>
      <c r="AEM717" s="269"/>
      <c r="AEN717" s="202"/>
      <c r="AEO717" s="494"/>
      <c r="AEQ717" s="202"/>
      <c r="AER717" s="202"/>
      <c r="AES717" s="202"/>
      <c r="AET717" s="10"/>
      <c r="AEU717" s="10">
        <f>SUM(AET712:AET716)</f>
        <v>0</v>
      </c>
      <c r="AEV717" s="269"/>
      <c r="AEW717" s="202"/>
      <c r="AEX717" s="494"/>
      <c r="AEZ717" s="202"/>
      <c r="AFA717" s="202"/>
      <c r="AFB717" s="202"/>
      <c r="AFC717" s="10"/>
      <c r="AFD717" s="10">
        <f>SUM(AFC712:AFC716)</f>
        <v>0</v>
      </c>
      <c r="AFE717" s="269"/>
      <c r="AFF717" s="202"/>
      <c r="AFG717" s="266"/>
      <c r="AFI717" s="202"/>
      <c r="AFJ717" s="202"/>
      <c r="AFK717" s="202"/>
      <c r="AFL717" s="10"/>
      <c r="AFM717" s="10" t="e">
        <f>SUM(AFL712:AFL716)</f>
        <v>#N/A</v>
      </c>
      <c r="AFN717" s="269"/>
      <c r="AFO717" s="202"/>
      <c r="AFP717" s="494"/>
      <c r="AFR717" s="202"/>
      <c r="AFS717" s="202"/>
      <c r="AFT717" s="202"/>
      <c r="AFU717" s="10"/>
      <c r="AFV717" s="10">
        <f>SUM(AFU712:AFU716)</f>
        <v>0</v>
      </c>
      <c r="AFW717" s="269"/>
      <c r="AFX717" s="202"/>
      <c r="AFY717" s="494"/>
      <c r="AGA717" s="202"/>
      <c r="AGB717" s="202"/>
      <c r="AGC717" s="202"/>
      <c r="AGD717" s="10"/>
      <c r="AGE717" s="10">
        <f>SUM(AGD712:AGD716)</f>
        <v>0</v>
      </c>
      <c r="AGF717" s="269"/>
      <c r="AGG717" s="202"/>
      <c r="AGH717" s="494"/>
      <c r="AGJ717" s="202"/>
      <c r="AGK717" s="202"/>
      <c r="AGL717" s="202"/>
      <c r="AGM717" s="10"/>
      <c r="AGN717" s="10">
        <f>SUM(AGM712:AGM716)</f>
        <v>0</v>
      </c>
      <c r="AGO717" s="269"/>
      <c r="AGP717" s="202"/>
      <c r="AGQ717" s="488"/>
      <c r="AGS717" s="202"/>
      <c r="AGT717" s="202"/>
      <c r="AGU717" s="202"/>
      <c r="AGV717" s="10"/>
      <c r="AGW717" s="10">
        <f>SUM(AGV712:AGV716)</f>
        <v>0</v>
      </c>
      <c r="AGX717" s="269"/>
      <c r="AGY717" s="202"/>
      <c r="AGZ717" s="266"/>
      <c r="AHB717" s="202"/>
      <c r="AHC717" s="202"/>
      <c r="AHD717" s="202"/>
      <c r="AHE717" s="10"/>
      <c r="AHF717" s="10" t="e">
        <f>SUM(AHE712:AHE716)</f>
        <v>#N/A</v>
      </c>
      <c r="AHG717" s="269"/>
      <c r="AHH717" s="202"/>
      <c r="AHI717" s="503"/>
      <c r="AHK717" s="202"/>
      <c r="AHL717" s="202"/>
      <c r="AHM717" s="202"/>
      <c r="AHN717" s="10"/>
      <c r="AHO717" s="10">
        <f>SUM(AHN712:AHN716)</f>
        <v>0</v>
      </c>
      <c r="AHP717" s="269"/>
      <c r="AHQ717" s="202"/>
      <c r="AHR717" s="494"/>
      <c r="AHT717" s="202"/>
      <c r="AHU717" s="202"/>
      <c r="AHV717" s="202"/>
      <c r="AHW717" s="10"/>
      <c r="AHX717" s="10">
        <f>SUM(AHW712:AHW716)</f>
        <v>0</v>
      </c>
      <c r="AHY717" s="269"/>
      <c r="AHZ717" s="202"/>
      <c r="AIA717" s="266"/>
      <c r="AIC717" s="202"/>
      <c r="AID717" s="202"/>
      <c r="AIE717" s="202"/>
      <c r="AIF717" s="10"/>
      <c r="AIG717" s="10" t="e">
        <f>SUM(AIF712:AIF716)</f>
        <v>#N/A</v>
      </c>
      <c r="AIH717" s="269"/>
      <c r="AII717" s="202"/>
      <c r="AIJ717" s="494"/>
      <c r="AIL717" s="202"/>
      <c r="AIM717" s="202"/>
      <c r="AIN717" s="202"/>
      <c r="AIO717" s="10"/>
      <c r="AIP717" s="10">
        <f>SUM(AIO712:AIO716)</f>
        <v>0</v>
      </c>
      <c r="AIQ717" s="269"/>
      <c r="AIR717" s="202"/>
      <c r="AIS717" s="494"/>
      <c r="AIU717" s="202"/>
      <c r="AIV717" s="202"/>
      <c r="AIW717" s="202"/>
      <c r="AIX717" s="10"/>
      <c r="AIY717" s="10">
        <f>SUM(AIX712:AIX716)</f>
        <v>0</v>
      </c>
      <c r="AIZ717" s="269"/>
      <c r="AJA717" s="202"/>
      <c r="AJB717" s="266"/>
      <c r="AJD717" s="202"/>
      <c r="AJE717" s="202"/>
      <c r="AJF717" s="202"/>
      <c r="AJG717" s="10"/>
      <c r="AJH717" s="10" t="e">
        <f>SUM(AJG712:AJG716)</f>
        <v>#N/A</v>
      </c>
      <c r="AJI717" s="269"/>
      <c r="AJJ717" s="202"/>
      <c r="AJK717" s="266"/>
      <c r="AJM717" s="202"/>
      <c r="AJN717" s="202"/>
      <c r="AJO717" s="202"/>
      <c r="AJP717" s="10"/>
      <c r="AJQ717" s="10" t="e">
        <f>SUM(AJP712:AJP716)</f>
        <v>#N/A</v>
      </c>
      <c r="AJR717" s="269"/>
      <c r="AJS717" s="202"/>
      <c r="AJT717" s="266"/>
      <c r="AJV717" s="202"/>
      <c r="AJW717" s="202"/>
      <c r="AJX717" s="202"/>
      <c r="AJY717" s="10"/>
      <c r="AJZ717" s="10" t="e">
        <f>SUM(AJY712:AJY716)</f>
        <v>#N/A</v>
      </c>
      <c r="AKA717" s="269"/>
      <c r="AKB717" s="202"/>
      <c r="AKC717" s="494"/>
      <c r="AKE717" s="202"/>
      <c r="AKF717" s="202"/>
      <c r="AKG717" s="202"/>
      <c r="AKH717" s="10"/>
      <c r="AKI717" s="10">
        <f>SUM(AKH712:AKH716)</f>
        <v>0</v>
      </c>
      <c r="AKJ717" s="269"/>
      <c r="AKK717" s="202"/>
      <c r="AKL717" s="266"/>
      <c r="AKN717" s="202"/>
      <c r="AKO717" s="202"/>
      <c r="AKP717" s="202"/>
      <c r="AKQ717" s="10"/>
      <c r="AKR717" s="10" t="e">
        <f>SUM(AKQ712:AKQ716)</f>
        <v>#N/A</v>
      </c>
      <c r="AKS717" s="269"/>
      <c r="AKT717" s="202"/>
      <c r="AKU717" s="266"/>
      <c r="AKW717" s="202"/>
      <c r="AKX717" s="202"/>
      <c r="AKY717" s="202"/>
      <c r="AKZ717" s="10"/>
      <c r="ALA717" s="10" t="e">
        <f>SUM(AKZ712:AKZ716)</f>
        <v>#N/A</v>
      </c>
      <c r="ALB717" s="269"/>
      <c r="ALC717" s="202"/>
      <c r="ALD717" s="266"/>
      <c r="ALF717" s="202"/>
      <c r="ALG717" s="202"/>
      <c r="ALH717" s="202"/>
      <c r="ALI717" s="10"/>
      <c r="ALJ717" s="10" t="e">
        <f>SUM(ALI712:ALI716)</f>
        <v>#N/A</v>
      </c>
      <c r="ALK717" s="269"/>
      <c r="ALL717" s="202"/>
      <c r="ALM717" s="266"/>
      <c r="ALO717" s="202"/>
      <c r="ALP717" s="202"/>
      <c r="ALQ717" s="202"/>
      <c r="ALR717" s="10"/>
      <c r="ALS717" s="10" t="e">
        <f>SUM(ALR712:ALR716)</f>
        <v>#N/A</v>
      </c>
      <c r="ALT717" s="269"/>
      <c r="ALU717" s="202"/>
      <c r="ALV717" s="266"/>
      <c r="ALX717" s="202"/>
      <c r="ALY717" s="202"/>
      <c r="ALZ717" s="202"/>
      <c r="AMA717" s="10"/>
      <c r="AMB717" s="10" t="e">
        <f>SUM(AMA712:AMA716)</f>
        <v>#N/A</v>
      </c>
      <c r="AMC717" s="269"/>
      <c r="AMD717" s="202"/>
      <c r="AME717" s="266"/>
      <c r="AMG717" s="202"/>
      <c r="AMH717" s="202"/>
      <c r="AMI717" s="202"/>
      <c r="AMJ717" s="10"/>
      <c r="AMK717" s="10" t="e">
        <f>SUM(AMJ712:AMJ716)</f>
        <v>#N/A</v>
      </c>
      <c r="AML717" s="269"/>
      <c r="AMM717" s="202"/>
      <c r="AMN717" s="266"/>
      <c r="AMP717" s="202"/>
      <c r="AMQ717" s="202"/>
      <c r="AMR717" s="202"/>
      <c r="AMS717" s="10"/>
      <c r="AMT717" s="10" t="e">
        <f>SUM(AMS712:AMS716)</f>
        <v>#N/A</v>
      </c>
      <c r="AMU717" s="269"/>
      <c r="AMV717" s="202"/>
      <c r="AMW717" s="266"/>
      <c r="AMY717" s="202"/>
      <c r="AMZ717" s="202"/>
      <c r="ANA717" s="202"/>
      <c r="ANB717" s="10"/>
      <c r="ANC717" s="10" t="e">
        <f>SUM(ANB712:ANB716)</f>
        <v>#N/A</v>
      </c>
      <c r="AND717" s="269"/>
      <c r="ANE717" s="202"/>
      <c r="ANF717" s="266"/>
      <c r="ANH717" s="202"/>
      <c r="ANI717" s="202"/>
      <c r="ANJ717" s="202"/>
      <c r="ANK717" s="10"/>
      <c r="ANL717" s="10" t="e">
        <f>SUM(ANK712:ANK716)</f>
        <v>#N/A</v>
      </c>
      <c r="ANM717" s="269"/>
      <c r="ANN717" s="202"/>
      <c r="ANO717" s="266"/>
      <c r="ANQ717" s="202"/>
      <c r="ANR717" s="202"/>
      <c r="ANS717" s="202"/>
      <c r="ANT717" s="10"/>
      <c r="ANU717" s="10" t="e">
        <f>SUM(ANT712:ANT716)</f>
        <v>#N/A</v>
      </c>
      <c r="ANV717" s="269"/>
      <c r="ANW717" s="202"/>
      <c r="ANX717" s="266"/>
      <c r="ANZ717" s="202"/>
      <c r="AOA717" s="202"/>
      <c r="AOB717" s="202"/>
      <c r="AOC717" s="10"/>
      <c r="AOD717" s="10" t="e">
        <f>SUM(AOC712:AOC716)</f>
        <v>#N/A</v>
      </c>
      <c r="AOE717" s="269"/>
      <c r="AOF717" s="202"/>
      <c r="AOG717" s="266"/>
      <c r="AOI717" s="202"/>
      <c r="AOJ717" s="202"/>
      <c r="AOK717" s="202"/>
      <c r="AOL717" s="10"/>
      <c r="AOM717" s="10" t="e">
        <f>SUM(AOL712:AOL716)</f>
        <v>#N/A</v>
      </c>
      <c r="AON717" s="269"/>
      <c r="AOO717" s="202"/>
      <c r="AOP717" s="266"/>
      <c r="AOR717" s="202"/>
      <c r="AOS717" s="202"/>
      <c r="AOT717" s="202"/>
      <c r="AOU717" s="10"/>
      <c r="AOV717" s="10" t="e">
        <f>SUM(AOU712:AOU716)</f>
        <v>#N/A</v>
      </c>
      <c r="AOW717" s="269"/>
      <c r="AOX717" s="202"/>
      <c r="AOY717" s="266"/>
      <c r="APA717" s="202"/>
      <c r="APB717" s="202"/>
      <c r="APC717" s="202"/>
      <c r="APD717" s="10"/>
      <c r="APE717" s="10" t="e">
        <f>SUM(APD712:APD716)</f>
        <v>#N/A</v>
      </c>
      <c r="APF717" s="269"/>
      <c r="APG717" s="202"/>
      <c r="APH717" s="266"/>
      <c r="APJ717" s="202"/>
      <c r="APK717" s="202"/>
      <c r="APL717" s="202"/>
      <c r="APM717" s="10"/>
      <c r="APN717" s="10" t="e">
        <f>SUM(APM712:APM716)</f>
        <v>#N/A</v>
      </c>
      <c r="APO717" s="269"/>
      <c r="APP717" s="202"/>
      <c r="APQ717" s="499"/>
      <c r="APS717" s="202"/>
      <c r="APT717" s="202"/>
      <c r="APU717" s="202"/>
      <c r="APV717" s="10"/>
      <c r="APW717" s="10">
        <f>SUM(APV712:APV716)</f>
        <v>0</v>
      </c>
      <c r="APX717" s="269"/>
      <c r="APY717" s="202"/>
      <c r="APZ717" s="499"/>
      <c r="AQB717" s="202"/>
      <c r="AQC717" s="202"/>
      <c r="AQD717" s="202"/>
      <c r="AQE717" s="10"/>
      <c r="AQF717" s="10">
        <f>SUM(AQE712:AQE716)</f>
        <v>0</v>
      </c>
      <c r="AQG717" s="269"/>
      <c r="AQH717" s="202"/>
      <c r="AQI717" s="494"/>
      <c r="AQK717" s="202"/>
      <c r="AQL717" s="202"/>
      <c r="AQM717" s="202"/>
      <c r="AQN717" s="10"/>
      <c r="AQO717" s="10">
        <f>SUM(AQN712:AQN716)</f>
        <v>0</v>
      </c>
      <c r="AQP717" s="269"/>
      <c r="AQQ717" s="202"/>
      <c r="AQR717" s="494"/>
      <c r="AQT717" s="202"/>
      <c r="AQU717" s="202"/>
      <c r="AQV717" s="202"/>
      <c r="AQW717" s="10"/>
      <c r="AQX717" s="10">
        <f>SUM(AQW712:AQW716)</f>
        <v>0</v>
      </c>
      <c r="AQY717" s="269"/>
      <c r="AQZ717" s="202"/>
      <c r="ARA717" s="494"/>
      <c r="ARC717" s="202"/>
      <c r="ARD717" s="202"/>
      <c r="ARE717" s="202"/>
      <c r="ARF717" s="10"/>
      <c r="ARG717" s="10">
        <f>SUM(ARF712:ARF716)</f>
        <v>0</v>
      </c>
      <c r="ARH717" s="269"/>
      <c r="ARI717" s="202"/>
      <c r="ARJ717" s="494"/>
      <c r="ARL717" s="202"/>
      <c r="ARM717" s="202"/>
      <c r="ARN717" s="202"/>
      <c r="ARO717" s="10"/>
      <c r="ARP717" s="10">
        <f>SUM(ARO712:ARO716)</f>
        <v>0</v>
      </c>
      <c r="ARQ717" s="269"/>
      <c r="ARR717" s="202"/>
      <c r="ARS717" s="499"/>
      <c r="ARU717" s="202"/>
      <c r="ARV717" s="202"/>
      <c r="ARW717" s="202"/>
      <c r="ARX717" s="10"/>
      <c r="ARY717" s="10">
        <f>SUM(ARX712:ARX716)</f>
        <v>0</v>
      </c>
      <c r="ARZ717" s="269"/>
      <c r="ASA717" s="202"/>
      <c r="ASB717" s="494"/>
      <c r="ASD717" s="202"/>
      <c r="ASE717" s="202"/>
      <c r="ASF717" s="202"/>
      <c r="ASG717" s="10"/>
      <c r="ASH717" s="10">
        <f>SUM(ASG712:ASG716)</f>
        <v>0</v>
      </c>
      <c r="ASI717" s="269"/>
      <c r="ASJ717" s="202"/>
      <c r="ASK717" s="494"/>
      <c r="ASM717" s="202"/>
      <c r="ASN717" s="202"/>
      <c r="ASO717" s="202"/>
      <c r="ASP717" s="10"/>
      <c r="ASQ717" s="10">
        <f>SUM(ASP712:ASP716)</f>
        <v>0</v>
      </c>
      <c r="ASR717" s="269"/>
      <c r="ASS717" s="202"/>
      <c r="AST717" s="494"/>
      <c r="ASV717" s="202"/>
      <c r="ASW717" s="202"/>
      <c r="ASX717" s="202"/>
      <c r="ASY717" s="10"/>
      <c r="ASZ717" s="10">
        <f>SUM(ASY712:ASY716)</f>
        <v>0</v>
      </c>
      <c r="ATA717" s="269"/>
      <c r="ATB717" s="202"/>
      <c r="ATC717" s="494"/>
      <c r="ATE717" s="202"/>
      <c r="ATF717" s="202"/>
      <c r="ATG717" s="202"/>
      <c r="ATH717" s="10"/>
      <c r="ATI717" s="10">
        <f>SUM(ATH712:ATH716)</f>
        <v>0</v>
      </c>
      <c r="ATJ717" s="269"/>
      <c r="ATK717" s="202"/>
      <c r="ATL717" s="494"/>
      <c r="ATN717" s="202"/>
      <c r="ATO717" s="202"/>
      <c r="ATP717" s="202"/>
      <c r="ATQ717" s="10"/>
      <c r="ATR717" s="10">
        <f>SUM(ATQ712:ATQ716)</f>
        <v>0</v>
      </c>
      <c r="ATS717" s="269"/>
      <c r="ATT717" s="202"/>
      <c r="ATU717" s="494"/>
      <c r="ATW717" s="202"/>
      <c r="ATX717" s="202"/>
      <c r="ATY717" s="202"/>
      <c r="ATZ717" s="10"/>
      <c r="AUA717" s="10">
        <f>SUM(ATZ712:ATZ716)</f>
        <v>0</v>
      </c>
      <c r="AUB717" s="269"/>
      <c r="AUC717" s="202"/>
      <c r="AUD717" s="494"/>
      <c r="AUF717" s="202"/>
      <c r="AUG717" s="202"/>
      <c r="AUH717" s="202"/>
      <c r="AUI717" s="10"/>
      <c r="AUJ717" s="10">
        <f>SUM(AUI712:AUI716)</f>
        <v>0</v>
      </c>
      <c r="AUK717" s="269"/>
      <c r="AUL717" s="202"/>
      <c r="AUM717" s="494"/>
      <c r="AUO717" s="202"/>
      <c r="AUP717" s="202"/>
      <c r="AUQ717" s="202"/>
      <c r="AUR717" s="10"/>
      <c r="AUS717" s="10">
        <f>SUM(AUR712:AUR716)</f>
        <v>0</v>
      </c>
      <c r="AUT717" s="269"/>
      <c r="AUU717" s="202"/>
      <c r="AUV717" s="488"/>
      <c r="AUX717" s="202"/>
      <c r="AUY717" s="202"/>
      <c r="AUZ717" s="202"/>
      <c r="AVA717" s="10"/>
      <c r="AVB717" s="10">
        <f>SUM(AVA712:AVA716)</f>
        <v>0</v>
      </c>
      <c r="AVC717" s="269"/>
      <c r="AVD717" s="202"/>
      <c r="AVE717" s="494"/>
      <c r="AVG717" s="202"/>
      <c r="AVH717" s="202"/>
      <c r="AVI717" s="202"/>
      <c r="AVJ717" s="10"/>
      <c r="AVK717" s="10">
        <f>SUM(AVJ712:AVJ716)</f>
        <v>0</v>
      </c>
      <c r="AVL717" s="269"/>
      <c r="AVM717" s="202"/>
      <c r="AVN717" s="494"/>
      <c r="AVP717" s="202"/>
      <c r="AVQ717" s="202"/>
      <c r="AVR717" s="202"/>
      <c r="AVS717" s="10"/>
      <c r="AVT717" s="10">
        <f>SUM(AVS712:AVS716)</f>
        <v>0</v>
      </c>
      <c r="AVU717" s="269"/>
      <c r="AVV717" s="202"/>
      <c r="AVW717" s="488"/>
      <c r="AVY717" s="202"/>
      <c r="AVZ717" s="202"/>
      <c r="AWA717" s="202"/>
      <c r="AWB717" s="10"/>
      <c r="AWC717" s="10">
        <f>SUM(AWB712:AWB716)</f>
        <v>0</v>
      </c>
      <c r="AWD717" s="269"/>
      <c r="AWE717" s="202"/>
      <c r="AWF717" s="494"/>
      <c r="AWH717" s="202"/>
      <c r="AWI717" s="202"/>
      <c r="AWJ717" s="202"/>
      <c r="AWK717" s="10"/>
      <c r="AWL717" s="10">
        <f>SUM(AWK712:AWK716)</f>
        <v>0</v>
      </c>
      <c r="AWM717" s="269"/>
      <c r="AWN717" s="202"/>
      <c r="AWO717" s="494"/>
      <c r="AWQ717" s="202"/>
      <c r="AWR717" s="202"/>
      <c r="AWS717" s="202"/>
      <c r="AWT717" s="10"/>
      <c r="AWU717" s="10">
        <f>SUM(AWT712:AWT716)</f>
        <v>0</v>
      </c>
      <c r="AWV717" s="269"/>
      <c r="AWW717" s="202"/>
      <c r="AWX717" s="494"/>
      <c r="AWZ717" s="202"/>
      <c r="AXA717" s="202"/>
      <c r="AXB717" s="202"/>
      <c r="AXC717" s="10"/>
      <c r="AXD717" s="10">
        <f>SUM(AXC712:AXC716)</f>
        <v>0</v>
      </c>
      <c r="AXE717" s="269"/>
      <c r="AXF717" s="202"/>
      <c r="AXG717" s="494"/>
      <c r="AXI717" s="202"/>
      <c r="AXJ717" s="202"/>
      <c r="AXK717" s="202"/>
      <c r="AXL717" s="10"/>
      <c r="AXM717" s="10">
        <f>SUM(AXL712:AXL716)</f>
        <v>0</v>
      </c>
      <c r="AXN717" s="269"/>
      <c r="AXO717" s="202"/>
      <c r="AXP717" s="494"/>
      <c r="AXR717" s="202"/>
      <c r="AXS717" s="202"/>
      <c r="AXT717" s="202"/>
      <c r="AXU717" s="10"/>
      <c r="AXV717" s="10">
        <f>SUM(AXU712:AXU716)</f>
        <v>0</v>
      </c>
      <c r="AXW717" s="269"/>
      <c r="AXX717" s="202"/>
      <c r="AXY717" s="499"/>
      <c r="AYA717" s="202"/>
      <c r="AYB717" s="202"/>
      <c r="AYC717" s="202"/>
      <c r="AYD717" s="10"/>
      <c r="AYE717" s="10">
        <f>SUM(AYD712:AYD716)</f>
        <v>0</v>
      </c>
      <c r="AYF717" s="269"/>
      <c r="AYG717" s="202"/>
      <c r="AYH717" s="494"/>
      <c r="AYJ717" s="202"/>
      <c r="AYK717" s="202"/>
      <c r="AYL717" s="202"/>
      <c r="AYM717" s="10"/>
      <c r="AYN717" s="10">
        <f>SUM(AYM712:AYM716)</f>
        <v>0</v>
      </c>
      <c r="AYO717" s="269"/>
      <c r="AYP717" s="202"/>
      <c r="AYQ717" s="494"/>
      <c r="AYS717" s="202"/>
      <c r="AYT717" s="202"/>
      <c r="AYU717" s="202"/>
      <c r="AYV717" s="10"/>
      <c r="AYW717" s="10">
        <f>SUM(AYV712:AYV716)</f>
        <v>0</v>
      </c>
      <c r="AYX717" s="269"/>
      <c r="AYY717" s="202"/>
      <c r="AYZ717" s="494"/>
      <c r="AZB717" s="202"/>
      <c r="AZC717" s="202"/>
      <c r="AZD717" s="202"/>
      <c r="AZE717" s="10"/>
      <c r="AZF717" s="10">
        <f>SUM(AZE712:AZE716)</f>
        <v>0</v>
      </c>
      <c r="AZG717" s="269"/>
      <c r="AZH717" s="202"/>
      <c r="AZI717" s="494"/>
      <c r="AZK717" s="202"/>
      <c r="AZL717" s="202"/>
      <c r="AZM717" s="202"/>
      <c r="AZN717" s="10"/>
      <c r="AZO717" s="10">
        <f>SUM(AZN712:AZN716)</f>
        <v>0</v>
      </c>
      <c r="AZP717" s="269"/>
      <c r="AZQ717" s="202"/>
      <c r="AZR717" s="494"/>
      <c r="AZT717" s="202"/>
      <c r="AZU717" s="202"/>
      <c r="AZV717" s="202"/>
      <c r="AZW717" s="10"/>
      <c r="AZX717" s="10">
        <f>SUM(AZW712:AZW716)</f>
        <v>0</v>
      </c>
      <c r="AZY717" s="269"/>
      <c r="AZZ717" s="202"/>
      <c r="BAA717" s="499"/>
      <c r="BAC717" s="202"/>
      <c r="BAD717" s="202"/>
      <c r="BAE717" s="202"/>
      <c r="BAF717" s="10"/>
      <c r="BAG717" s="10">
        <f>SUM(BAF712:BAF716)</f>
        <v>0</v>
      </c>
      <c r="BAH717" s="269"/>
    </row>
    <row r="718" spans="1:1386" s="14" customFormat="1" ht="15">
      <c r="A718" s="202" t="s">
        <v>70</v>
      </c>
      <c r="B718" s="484" t="s">
        <v>1941</v>
      </c>
      <c r="D718" s="278">
        <f>IF(C718="Kopman",1.2,1)</f>
        <v>1</v>
      </c>
      <c r="E718" s="203">
        <f>VLOOKUP(B718,$A$794:$F$2344,6,FALSE)</f>
        <v>0</v>
      </c>
      <c r="F718" s="202" t="s">
        <v>61</v>
      </c>
      <c r="G718" s="10">
        <f>E718*1.5*D718</f>
        <v>0</v>
      </c>
      <c r="H718" s="10"/>
      <c r="I718" s="263"/>
      <c r="J718" s="202" t="s">
        <v>70</v>
      </c>
      <c r="K718" s="487" t="s">
        <v>1941</v>
      </c>
      <c r="M718" s="278">
        <f>IF(L718="Kopman",1.2,1)</f>
        <v>1</v>
      </c>
      <c r="N718" s="203">
        <f>VLOOKUP(K718,$A$794:$F$2344,6,FALSE)</f>
        <v>0</v>
      </c>
      <c r="O718" s="202" t="s">
        <v>61</v>
      </c>
      <c r="P718" s="10">
        <f>N718*1.5*M718</f>
        <v>0</v>
      </c>
      <c r="Q718" s="10"/>
      <c r="R718" s="263"/>
      <c r="S718" s="202" t="s">
        <v>70</v>
      </c>
      <c r="T718" s="484" t="s">
        <v>513</v>
      </c>
      <c r="V718" s="278">
        <f>IF(U718="Kopman",1.2,1)</f>
        <v>1</v>
      </c>
      <c r="W718" s="203">
        <f>VLOOKUP(T718,$A$794:$F$2344,6,FALSE)</f>
        <v>0</v>
      </c>
      <c r="X718" s="202" t="s">
        <v>61</v>
      </c>
      <c r="Y718" s="10">
        <f>W718*1.5*V718</f>
        <v>0</v>
      </c>
      <c r="Z718" s="10"/>
      <c r="AA718" s="263"/>
      <c r="AB718" s="202" t="s">
        <v>70</v>
      </c>
      <c r="AC718" s="484" t="s">
        <v>1941</v>
      </c>
      <c r="AE718" s="278">
        <f>IF(AD718="Kopman",1.2,1)</f>
        <v>1</v>
      </c>
      <c r="AF718" s="203">
        <f>VLOOKUP(AC718,$A$794:$F$2344,6,FALSE)</f>
        <v>0</v>
      </c>
      <c r="AG718" s="202" t="s">
        <v>61</v>
      </c>
      <c r="AH718" s="10">
        <f>AF718*1.5*AE718</f>
        <v>0</v>
      </c>
      <c r="AI718" s="10"/>
      <c r="AJ718" s="263"/>
      <c r="AK718" s="202" t="s">
        <v>70</v>
      </c>
      <c r="AL718" s="490" t="s">
        <v>1941</v>
      </c>
      <c r="AN718" s="278">
        <f>IF(AM718="Kopman",1.2,1)</f>
        <v>1</v>
      </c>
      <c r="AO718" s="203">
        <f>VLOOKUP(AL718,$A$794:$F$2344,6,FALSE)</f>
        <v>0</v>
      </c>
      <c r="AP718" s="202" t="s">
        <v>61</v>
      </c>
      <c r="AQ718" s="10">
        <f>AO718*1.5*AN718</f>
        <v>0</v>
      </c>
      <c r="AR718" s="10"/>
      <c r="AS718" s="263"/>
      <c r="AT718" s="202" t="s">
        <v>70</v>
      </c>
      <c r="AU718" s="484" t="s">
        <v>513</v>
      </c>
      <c r="AW718" s="278">
        <f>IF(AV718="Kopman",1.2,1)</f>
        <v>1</v>
      </c>
      <c r="AX718" s="203">
        <f>VLOOKUP(AU718,$A$794:$F$2344,6,FALSE)</f>
        <v>0</v>
      </c>
      <c r="AY718" s="202" t="s">
        <v>61</v>
      </c>
      <c r="AZ718" s="10">
        <f>AX718*1.5*AW718</f>
        <v>0</v>
      </c>
      <c r="BA718" s="10"/>
      <c r="BB718" s="263"/>
      <c r="BC718" s="202" t="s">
        <v>70</v>
      </c>
      <c r="BD718" s="484" t="s">
        <v>513</v>
      </c>
      <c r="BF718" s="278">
        <f>IF(BE718="Kopman",1.2,1)</f>
        <v>1</v>
      </c>
      <c r="BG718" s="203">
        <f>VLOOKUP(BD718,$A$794:$F$2344,6,FALSE)</f>
        <v>0</v>
      </c>
      <c r="BH718" s="202" t="s">
        <v>61</v>
      </c>
      <c r="BI718" s="10">
        <f>BG718*1.5*BF718</f>
        <v>0</v>
      </c>
      <c r="BJ718" s="10"/>
      <c r="BK718" s="263"/>
      <c r="BL718" s="202" t="s">
        <v>70</v>
      </c>
      <c r="BM718" s="484" t="s">
        <v>1941</v>
      </c>
      <c r="BO718" s="278">
        <f>IF(BN718="Kopman",1.2,1)</f>
        <v>1</v>
      </c>
      <c r="BP718" s="203">
        <f>VLOOKUP(BM718,$A$794:$F$2344,6,FALSE)</f>
        <v>0</v>
      </c>
      <c r="BQ718" s="202" t="s">
        <v>61</v>
      </c>
      <c r="BR718" s="10">
        <f>BP718*1.5*BO718</f>
        <v>0</v>
      </c>
      <c r="BS718" s="10"/>
      <c r="BT718" s="263"/>
      <c r="BU718" s="202" t="s">
        <v>70</v>
      </c>
      <c r="BV718" s="484" t="s">
        <v>513</v>
      </c>
      <c r="BX718" s="278">
        <f>IF(BW718="Kopman",1.2,1)</f>
        <v>1</v>
      </c>
      <c r="BY718" s="203">
        <f>VLOOKUP(BV718,$A$794:$F$2344,6,FALSE)</f>
        <v>0</v>
      </c>
      <c r="BZ718" s="202" t="s">
        <v>61</v>
      </c>
      <c r="CA718" s="10">
        <f>BY718*1.5*BX718</f>
        <v>0</v>
      </c>
      <c r="CB718" s="10"/>
      <c r="CC718" s="263"/>
      <c r="CD718" s="202" t="s">
        <v>70</v>
      </c>
      <c r="CE718" s="491" t="s">
        <v>1941</v>
      </c>
      <c r="CG718" s="278">
        <f>IF(CF718="Kopman",1.2,1)</f>
        <v>1</v>
      </c>
      <c r="CH718" s="203">
        <f>VLOOKUP(CE718,$A$794:$F$2344,6,FALSE)</f>
        <v>0</v>
      </c>
      <c r="CI718" s="202" t="s">
        <v>61</v>
      </c>
      <c r="CJ718" s="10">
        <f>CH718*1.5*CG718</f>
        <v>0</v>
      </c>
      <c r="CK718" s="10"/>
      <c r="CL718" s="263"/>
      <c r="CM718" s="202" t="s">
        <v>70</v>
      </c>
      <c r="CN718" s="484" t="s">
        <v>513</v>
      </c>
      <c r="CP718" s="278">
        <f>IF(CO718="Kopman",1.2,1)</f>
        <v>1</v>
      </c>
      <c r="CQ718" s="203">
        <f>VLOOKUP(CN718,$A$794:$F$2344,6,FALSE)</f>
        <v>0</v>
      </c>
      <c r="CR718" s="202" t="s">
        <v>61</v>
      </c>
      <c r="CS718" s="10">
        <f>CQ718*1.5*CP718</f>
        <v>0</v>
      </c>
      <c r="CT718" s="10"/>
      <c r="CU718" s="263"/>
      <c r="CV718" s="202" t="s">
        <v>70</v>
      </c>
      <c r="CW718" s="484" t="s">
        <v>2057</v>
      </c>
      <c r="CY718" s="278">
        <f>IF(CX718="Kopman",1.2,1)</f>
        <v>1</v>
      </c>
      <c r="CZ718" s="203">
        <f>VLOOKUP(CW718,$A$794:$F$2344,6,FALSE)</f>
        <v>0</v>
      </c>
      <c r="DA718" s="202" t="s">
        <v>61</v>
      </c>
      <c r="DB718" s="10">
        <f>CZ718*1.5*CY718</f>
        <v>0</v>
      </c>
      <c r="DC718" s="10"/>
      <c r="DD718" s="263"/>
      <c r="DE718" s="202" t="s">
        <v>70</v>
      </c>
      <c r="DF718" s="484" t="s">
        <v>513</v>
      </c>
      <c r="DH718" s="278">
        <f>IF(DG718="Kopman",1.2,1)</f>
        <v>1</v>
      </c>
      <c r="DI718" s="203">
        <f>VLOOKUP(DF718,$A$794:$F$2344,6,FALSE)</f>
        <v>0</v>
      </c>
      <c r="DJ718" s="202" t="s">
        <v>61</v>
      </c>
      <c r="DK718" s="10">
        <f>DI718*1.5*DH718</f>
        <v>0</v>
      </c>
      <c r="DL718" s="10"/>
      <c r="DM718" s="263"/>
      <c r="DN718" s="202" t="s">
        <v>70</v>
      </c>
      <c r="DO718" s="484" t="s">
        <v>1941</v>
      </c>
      <c r="DQ718" s="278">
        <f>IF(DP718="Kopman",1.2,1)</f>
        <v>1</v>
      </c>
      <c r="DR718" s="203">
        <f>VLOOKUP(DO718,$A$794:$F$2344,6,FALSE)</f>
        <v>0</v>
      </c>
      <c r="DS718" s="202" t="s">
        <v>61</v>
      </c>
      <c r="DT718" s="10">
        <f>DR718*1.5*DQ718</f>
        <v>0</v>
      </c>
      <c r="DU718" s="10"/>
      <c r="DV718" s="263"/>
      <c r="DW718" s="202" t="s">
        <v>70</v>
      </c>
      <c r="DX718" s="484" t="s">
        <v>1941</v>
      </c>
      <c r="DZ718" s="278">
        <f>IF(DY718="Kopman",1.2,1)</f>
        <v>1</v>
      </c>
      <c r="EA718" s="203">
        <f>VLOOKUP(DX718,$A$794:$F$2344,6,FALSE)</f>
        <v>0</v>
      </c>
      <c r="EB718" s="202" t="s">
        <v>61</v>
      </c>
      <c r="EC718" s="10">
        <f>EA718*1.5*DZ718</f>
        <v>0</v>
      </c>
      <c r="ED718" s="10"/>
      <c r="EE718" s="263"/>
      <c r="EF718" s="202" t="s">
        <v>70</v>
      </c>
      <c r="EG718" s="484" t="s">
        <v>1629</v>
      </c>
      <c r="EI718" s="278">
        <f>IF(EH718="Kopman",1.2,1)</f>
        <v>1</v>
      </c>
      <c r="EJ718" s="203">
        <f>VLOOKUP(EG718,$A$794:$F$2344,6,FALSE)</f>
        <v>0</v>
      </c>
      <c r="EK718" s="202" t="s">
        <v>61</v>
      </c>
      <c r="EL718" s="10">
        <f>EJ718*1.5*EI718</f>
        <v>0</v>
      </c>
      <c r="EM718" s="10"/>
      <c r="EN718" s="263"/>
      <c r="EO718" s="202" t="s">
        <v>70</v>
      </c>
      <c r="EP718" s="484" t="s">
        <v>1941</v>
      </c>
      <c r="ER718" s="278">
        <f>IF(EQ718="Kopman",1.2,1)</f>
        <v>1</v>
      </c>
      <c r="ES718" s="203">
        <f>VLOOKUP(EP718,$A$794:$F$2344,6,FALSE)</f>
        <v>0</v>
      </c>
      <c r="ET718" s="202" t="s">
        <v>61</v>
      </c>
      <c r="EU718" s="10">
        <f>ES718*1.5*ER718</f>
        <v>0</v>
      </c>
      <c r="EV718" s="10"/>
      <c r="EW718" s="263"/>
      <c r="EX718" s="202" t="s">
        <v>70</v>
      </c>
      <c r="EY718" s="484" t="s">
        <v>1941</v>
      </c>
      <c r="FA718" s="278">
        <f>IF(EZ718="Kopman",1.2,1)</f>
        <v>1</v>
      </c>
      <c r="FB718" s="203">
        <f>VLOOKUP(EY718,$A$794:$F$2344,6,FALSE)</f>
        <v>0</v>
      </c>
      <c r="FC718" s="202" t="s">
        <v>61</v>
      </c>
      <c r="FD718" s="10">
        <f>FB718*1.5*FA718</f>
        <v>0</v>
      </c>
      <c r="FE718" s="10"/>
      <c r="FF718" s="263"/>
      <c r="FG718" s="202" t="s">
        <v>70</v>
      </c>
      <c r="FH718" s="484" t="s">
        <v>1941</v>
      </c>
      <c r="FJ718" s="278">
        <f>IF(FI718="Kopman",1.2,1)</f>
        <v>1</v>
      </c>
      <c r="FK718" s="203">
        <f>VLOOKUP(FH718,$A$794:$F$2344,6,FALSE)</f>
        <v>0</v>
      </c>
      <c r="FL718" s="202" t="s">
        <v>61</v>
      </c>
      <c r="FM718" s="10">
        <f>FK718*1.5*FJ718</f>
        <v>0</v>
      </c>
      <c r="FN718" s="10"/>
      <c r="FO718" s="263"/>
      <c r="FP718" s="202" t="s">
        <v>70</v>
      </c>
      <c r="FQ718" s="484" t="s">
        <v>1629</v>
      </c>
      <c r="FS718" s="278">
        <f>IF(FR718="Kopman",1.2,1)</f>
        <v>1</v>
      </c>
      <c r="FT718" s="203">
        <f>VLOOKUP(FQ718,$A$794:$F$2344,6,FALSE)</f>
        <v>0</v>
      </c>
      <c r="FU718" s="202" t="s">
        <v>61</v>
      </c>
      <c r="FV718" s="10">
        <f>FT718*1.5*FS718</f>
        <v>0</v>
      </c>
      <c r="FW718" s="10"/>
      <c r="FX718" s="263"/>
      <c r="FY718" s="202" t="s">
        <v>70</v>
      </c>
      <c r="FZ718" s="486" t="s">
        <v>513</v>
      </c>
      <c r="GA718" s="14" t="s">
        <v>1895</v>
      </c>
      <c r="GB718" s="278">
        <f>IF(GA718="Kopman",1.2,1)</f>
        <v>1.2</v>
      </c>
      <c r="GC718" s="203">
        <f>VLOOKUP(FZ718,$A$794:$F$2344,6,FALSE)</f>
        <v>0</v>
      </c>
      <c r="GD718" s="202" t="s">
        <v>61</v>
      </c>
      <c r="GE718" s="10">
        <f>GC718*1.5*GB718</f>
        <v>0</v>
      </c>
      <c r="GF718" s="10"/>
      <c r="GG718" s="263"/>
      <c r="GH718" s="202" t="s">
        <v>70</v>
      </c>
      <c r="GI718" s="484" t="s">
        <v>453</v>
      </c>
      <c r="GK718" s="278">
        <f>IF(GJ718="Kopman",1.2,1)</f>
        <v>1</v>
      </c>
      <c r="GL718" s="203">
        <f>VLOOKUP(GI718,$A$794:$F$2344,6,FALSE)</f>
        <v>0</v>
      </c>
      <c r="GM718" s="202" t="s">
        <v>61</v>
      </c>
      <c r="GN718" s="10">
        <f>GL718*1.5*GK718</f>
        <v>0</v>
      </c>
      <c r="GO718" s="10"/>
      <c r="GP718" s="263"/>
      <c r="GQ718" s="202" t="s">
        <v>70</v>
      </c>
      <c r="GR718" s="484" t="s">
        <v>1941</v>
      </c>
      <c r="GT718" s="278">
        <f>IF(GS718="Kopman",1.2,1)</f>
        <v>1</v>
      </c>
      <c r="GU718" s="203">
        <f>VLOOKUP(GR718,$A$794:$F$2344,6,FALSE)</f>
        <v>0</v>
      </c>
      <c r="GV718" s="202" t="s">
        <v>61</v>
      </c>
      <c r="GW718" s="10">
        <f>GU718*1.5*GT718</f>
        <v>0</v>
      </c>
      <c r="GX718" s="10"/>
      <c r="GY718" s="263"/>
      <c r="GZ718" s="202" t="s">
        <v>70</v>
      </c>
      <c r="HA718" s="484" t="s">
        <v>513</v>
      </c>
      <c r="HC718" s="278">
        <f>IF(HB718="Kopman",1.2,1)</f>
        <v>1</v>
      </c>
      <c r="HD718" s="203">
        <f>VLOOKUP(HA718,$A$794:$F$2344,6,FALSE)</f>
        <v>0</v>
      </c>
      <c r="HE718" s="202" t="s">
        <v>61</v>
      </c>
      <c r="HF718" s="10">
        <f>HD718*1.5*HC718</f>
        <v>0</v>
      </c>
      <c r="HG718" s="10"/>
      <c r="HH718" s="263"/>
      <c r="HI718" s="202" t="s">
        <v>70</v>
      </c>
      <c r="HJ718" s="484" t="s">
        <v>1941</v>
      </c>
      <c r="HL718" s="278">
        <f>IF(HK718="Kopman",1.2,1)</f>
        <v>1</v>
      </c>
      <c r="HM718" s="203">
        <f>VLOOKUP(HJ718,$A$794:$F$2344,6,FALSE)</f>
        <v>0</v>
      </c>
      <c r="HN718" s="202" t="s">
        <v>61</v>
      </c>
      <c r="HO718" s="10">
        <f>HM718*1.5*HL718</f>
        <v>0</v>
      </c>
      <c r="HP718" s="10"/>
      <c r="HQ718" s="263"/>
      <c r="HR718" s="202" t="s">
        <v>70</v>
      </c>
      <c r="HS718" s="484" t="s">
        <v>513</v>
      </c>
      <c r="HU718" s="278">
        <f>IF(HT718="Kopman",1.2,1)</f>
        <v>1</v>
      </c>
      <c r="HV718" s="203">
        <f>VLOOKUP(HS718,$A$794:$F$2344,6,FALSE)</f>
        <v>0</v>
      </c>
      <c r="HW718" s="202" t="s">
        <v>61</v>
      </c>
      <c r="HX718" s="10">
        <f>HV718*1.5*HU718</f>
        <v>0</v>
      </c>
      <c r="HY718" s="10"/>
      <c r="HZ718" s="263"/>
      <c r="IA718" s="202" t="s">
        <v>70</v>
      </c>
      <c r="IB718" s="496" t="s">
        <v>183</v>
      </c>
      <c r="ID718" s="278">
        <f>IF(IC718="Kopman",1.2,1)</f>
        <v>1</v>
      </c>
      <c r="IE718" s="203" t="e">
        <f>VLOOKUP(IB718,$A$794:$F$2344,6,FALSE)</f>
        <v>#N/A</v>
      </c>
      <c r="IF718" s="202" t="s">
        <v>61</v>
      </c>
      <c r="IG718" s="10" t="e">
        <f>IE718*1.5*ID718</f>
        <v>#N/A</v>
      </c>
      <c r="IH718" s="10"/>
      <c r="II718" s="263"/>
      <c r="IJ718" s="202" t="s">
        <v>70</v>
      </c>
      <c r="IK718" s="484" t="s">
        <v>513</v>
      </c>
      <c r="IM718" s="278">
        <f>IF(IL718="Kopman",1.2,1)</f>
        <v>1</v>
      </c>
      <c r="IN718" s="203">
        <f>VLOOKUP(IK718,$A$794:$F$2344,6,FALSE)</f>
        <v>0</v>
      </c>
      <c r="IO718" s="202" t="s">
        <v>61</v>
      </c>
      <c r="IP718" s="10">
        <f>IN718*1.5*IM718</f>
        <v>0</v>
      </c>
      <c r="IQ718" s="10"/>
      <c r="IR718" s="263"/>
      <c r="IS718" s="202" t="s">
        <v>70</v>
      </c>
      <c r="IT718" s="484" t="s">
        <v>1941</v>
      </c>
      <c r="IU718" s="495"/>
      <c r="IV718" s="278">
        <f>IF(IU718="Kopman",1.2,1)</f>
        <v>1</v>
      </c>
      <c r="IW718" s="203">
        <f>VLOOKUP(IT718,$A$794:$F$2344,6,FALSE)</f>
        <v>0</v>
      </c>
      <c r="IX718" s="202" t="s">
        <v>61</v>
      </c>
      <c r="IY718" s="10">
        <f>IW718*1.5*IV718</f>
        <v>0</v>
      </c>
      <c r="IZ718" s="10"/>
      <c r="JA718" s="263"/>
      <c r="JB718" s="202" t="s">
        <v>70</v>
      </c>
      <c r="JC718" s="484" t="s">
        <v>1941</v>
      </c>
      <c r="JE718" s="278">
        <f>IF(JD718="Kopman",1.2,1)</f>
        <v>1</v>
      </c>
      <c r="JF718" s="203">
        <f>VLOOKUP(JC718,$A$794:$F$2344,6,FALSE)</f>
        <v>0</v>
      </c>
      <c r="JG718" s="202" t="s">
        <v>61</v>
      </c>
      <c r="JH718" s="10">
        <f>JF718*1.5*JE718</f>
        <v>0</v>
      </c>
      <c r="JI718" s="10"/>
      <c r="JJ718" s="263"/>
      <c r="JK718" s="202" t="s">
        <v>70</v>
      </c>
      <c r="JL718" s="484" t="s">
        <v>1941</v>
      </c>
      <c r="JN718" s="278">
        <f>IF(JM718="Kopman",1.2,1)</f>
        <v>1</v>
      </c>
      <c r="JO718" s="203">
        <f>VLOOKUP(JL718,$A$794:$F$2344,6,FALSE)</f>
        <v>0</v>
      </c>
      <c r="JP718" s="202" t="s">
        <v>61</v>
      </c>
      <c r="JQ718" s="10">
        <f>JO718*1.5*JN718</f>
        <v>0</v>
      </c>
      <c r="JR718" s="10"/>
      <c r="JS718" s="263"/>
      <c r="JT718" s="202" t="s">
        <v>70</v>
      </c>
      <c r="JU718" s="484" t="s">
        <v>513</v>
      </c>
      <c r="JV718" s="495"/>
      <c r="JW718" s="278">
        <f>IF(JV718="Kopman",1.2,1)</f>
        <v>1</v>
      </c>
      <c r="JX718" s="203">
        <f>VLOOKUP(JU718,$A$794:$F$2344,6,FALSE)</f>
        <v>0</v>
      </c>
      <c r="JY718" s="202" t="s">
        <v>61</v>
      </c>
      <c r="JZ718" s="10">
        <f>JX718*1.5*JW718</f>
        <v>0</v>
      </c>
      <c r="KA718" s="10"/>
      <c r="KB718" s="263"/>
      <c r="KC718" s="202" t="s">
        <v>70</v>
      </c>
      <c r="KD718" s="486" t="s">
        <v>513</v>
      </c>
      <c r="KE718" s="495" t="s">
        <v>1895</v>
      </c>
      <c r="KF718" s="278">
        <f>IF(KE718="Kopman",1.2,1)</f>
        <v>1.2</v>
      </c>
      <c r="KG718" s="203">
        <f>VLOOKUP(KD718,$A$794:$F$2344,6,FALSE)</f>
        <v>0</v>
      </c>
      <c r="KH718" s="202" t="s">
        <v>61</v>
      </c>
      <c r="KI718" s="10">
        <f>KG718*1.5*KF718</f>
        <v>0</v>
      </c>
      <c r="KJ718" s="10"/>
      <c r="KK718" s="263"/>
      <c r="KL718" s="202" t="s">
        <v>70</v>
      </c>
      <c r="KM718" s="484" t="s">
        <v>513</v>
      </c>
      <c r="KO718" s="278">
        <f>IF(KN718="Kopman",1.2,1)</f>
        <v>1</v>
      </c>
      <c r="KP718" s="203">
        <f>VLOOKUP(KM718,$A$794:$F$2344,6,FALSE)</f>
        <v>0</v>
      </c>
      <c r="KQ718" s="202" t="s">
        <v>61</v>
      </c>
      <c r="KR718" s="10">
        <f>KP718*1.5*KO718</f>
        <v>0</v>
      </c>
      <c r="KS718" s="10"/>
      <c r="KT718" s="263"/>
      <c r="KU718" s="202" t="s">
        <v>70</v>
      </c>
      <c r="KV718" s="498" t="s">
        <v>513</v>
      </c>
      <c r="KX718" s="278">
        <f>IF(KW718="Kopman",1.2,1)</f>
        <v>1</v>
      </c>
      <c r="KY718" s="203">
        <f>VLOOKUP(KV718,$A$794:$F$2344,6,FALSE)</f>
        <v>0</v>
      </c>
      <c r="KZ718" s="202" t="s">
        <v>61</v>
      </c>
      <c r="LA718" s="10">
        <f>KY718*1.5*KX718</f>
        <v>0</v>
      </c>
      <c r="LB718" s="10"/>
      <c r="LC718" s="263"/>
      <c r="LD718" s="202" t="s">
        <v>70</v>
      </c>
      <c r="LE718" s="484" t="s">
        <v>1941</v>
      </c>
      <c r="LG718" s="278">
        <f>IF(LF718="Kopman",1.2,1)</f>
        <v>1</v>
      </c>
      <c r="LH718" s="203">
        <f>VLOOKUP(LE718,$A$794:$F$2344,6,FALSE)</f>
        <v>0</v>
      </c>
      <c r="LI718" s="202" t="s">
        <v>61</v>
      </c>
      <c r="LJ718" s="10">
        <f>LH718*1.5*LG718</f>
        <v>0</v>
      </c>
      <c r="LK718" s="10"/>
      <c r="LL718" s="263"/>
      <c r="LM718" s="202" t="s">
        <v>70</v>
      </c>
      <c r="LN718" s="484" t="s">
        <v>513</v>
      </c>
      <c r="LP718" s="278">
        <f>IF(LO718="Kopman",1.2,1)</f>
        <v>1</v>
      </c>
      <c r="LQ718" s="203">
        <f>VLOOKUP(LN718,$A$794:$F$2344,6,FALSE)</f>
        <v>0</v>
      </c>
      <c r="LR718" s="202" t="s">
        <v>61</v>
      </c>
      <c r="LS718" s="10">
        <f>LQ718*1.5*LP718</f>
        <v>0</v>
      </c>
      <c r="LT718" s="10"/>
      <c r="LU718" s="263"/>
      <c r="LV718" s="202" t="s">
        <v>70</v>
      </c>
      <c r="LW718" s="496" t="s">
        <v>183</v>
      </c>
      <c r="LY718" s="278">
        <f>IF(LX718="Kopman",1.2,1)</f>
        <v>1</v>
      </c>
      <c r="LZ718" s="203" t="e">
        <f>VLOOKUP(LW718,$A$794:$F$2344,6,FALSE)</f>
        <v>#N/A</v>
      </c>
      <c r="MA718" s="202" t="s">
        <v>61</v>
      </c>
      <c r="MB718" s="10" t="e">
        <f>LZ718*1.5*LY718</f>
        <v>#N/A</v>
      </c>
      <c r="MC718" s="10"/>
      <c r="MD718" s="263"/>
      <c r="ME718" s="202" t="s">
        <v>70</v>
      </c>
      <c r="MF718" s="484" t="s">
        <v>2057</v>
      </c>
      <c r="MH718" s="278">
        <f>IF(MG718="Kopman",1.2,1)</f>
        <v>1</v>
      </c>
      <c r="MI718" s="203">
        <f>VLOOKUP(MF718,$A$794:$F$2344,6,FALSE)</f>
        <v>0</v>
      </c>
      <c r="MJ718" s="202" t="s">
        <v>61</v>
      </c>
      <c r="MK718" s="10">
        <f>MI718*1.5*MH718</f>
        <v>0</v>
      </c>
      <c r="ML718" s="10"/>
      <c r="MM718" s="263"/>
      <c r="MN718" s="202" t="s">
        <v>70</v>
      </c>
      <c r="MO718" s="484" t="s">
        <v>1941</v>
      </c>
      <c r="MQ718" s="278">
        <f>IF(MP718="Kopman",1.2,1)</f>
        <v>1</v>
      </c>
      <c r="MR718" s="203">
        <f>VLOOKUP(MO718,$A$794:$F$2344,6,FALSE)</f>
        <v>0</v>
      </c>
      <c r="MS718" s="202" t="s">
        <v>61</v>
      </c>
      <c r="MT718" s="10">
        <f>MR718*1.5*MQ718</f>
        <v>0</v>
      </c>
      <c r="MU718" s="10"/>
      <c r="MV718" s="263"/>
      <c r="MW718" s="202" t="s">
        <v>70</v>
      </c>
      <c r="MX718" s="484" t="s">
        <v>513</v>
      </c>
      <c r="MZ718" s="278">
        <f>IF(MY718="Kopman",1.2,1)</f>
        <v>1</v>
      </c>
      <c r="NA718" s="203">
        <f>VLOOKUP(MX718,$A$794:$F$2344,6,FALSE)</f>
        <v>0</v>
      </c>
      <c r="NB718" s="202" t="s">
        <v>61</v>
      </c>
      <c r="NC718" s="10">
        <f>NA718*1.5*MZ718</f>
        <v>0</v>
      </c>
      <c r="ND718" s="10"/>
      <c r="NE718" s="263"/>
      <c r="NF718" s="202" t="s">
        <v>70</v>
      </c>
      <c r="NG718" s="486" t="s">
        <v>513</v>
      </c>
      <c r="NH718" s="14" t="s">
        <v>1895</v>
      </c>
      <c r="NI718" s="278">
        <f>IF(NH718="Kopman",1.2,1)</f>
        <v>1.2</v>
      </c>
      <c r="NJ718" s="203">
        <f>VLOOKUP(NG718,$A$794:$F$2344,6,FALSE)</f>
        <v>0</v>
      </c>
      <c r="NK718" s="202" t="s">
        <v>61</v>
      </c>
      <c r="NL718" s="10">
        <f>NJ718*1.5*NI718</f>
        <v>0</v>
      </c>
      <c r="NM718" s="10"/>
      <c r="NN718" s="263"/>
      <c r="NO718" s="202" t="s">
        <v>70</v>
      </c>
      <c r="NP718" s="498" t="s">
        <v>513</v>
      </c>
      <c r="NR718" s="278">
        <f>IF(NQ718="Kopman",1.2,1)</f>
        <v>1</v>
      </c>
      <c r="NS718" s="203">
        <f>VLOOKUP(NP718,$A$794:$F$2344,6,FALSE)</f>
        <v>0</v>
      </c>
      <c r="NT718" s="202" t="s">
        <v>61</v>
      </c>
      <c r="NU718" s="10">
        <f>NS718*1.5*NR718</f>
        <v>0</v>
      </c>
      <c r="NV718" s="10"/>
      <c r="NW718" s="263"/>
      <c r="NX718" s="202" t="s">
        <v>70</v>
      </c>
      <c r="NY718" s="484" t="s">
        <v>2057</v>
      </c>
      <c r="OA718" s="278">
        <f>IF(NZ718="Kopman",1.2,1)</f>
        <v>1</v>
      </c>
      <c r="OB718" s="203">
        <f>VLOOKUP(NY718,$A$794:$F$2344,6,FALSE)</f>
        <v>0</v>
      </c>
      <c r="OC718" s="202" t="s">
        <v>61</v>
      </c>
      <c r="OD718" s="10">
        <f>OB718*1.5*OA718</f>
        <v>0</v>
      </c>
      <c r="OE718" s="10"/>
      <c r="OF718" s="263"/>
      <c r="OG718" s="202" t="s">
        <v>70</v>
      </c>
      <c r="OH718" s="484" t="s">
        <v>513</v>
      </c>
      <c r="OJ718" s="278">
        <f>IF(OI718="Kopman",1.2,1)</f>
        <v>1</v>
      </c>
      <c r="OK718" s="203">
        <f>VLOOKUP(OH718,$A$794:$F$2344,6,FALSE)</f>
        <v>0</v>
      </c>
      <c r="OL718" s="202" t="s">
        <v>61</v>
      </c>
      <c r="OM718" s="10">
        <f>OK718*1.5*OJ718</f>
        <v>0</v>
      </c>
      <c r="ON718" s="10"/>
      <c r="OO718" s="263"/>
      <c r="OP718" s="202" t="s">
        <v>70</v>
      </c>
      <c r="OQ718" s="484" t="s">
        <v>513</v>
      </c>
      <c r="OS718" s="278">
        <f>IF(OR718="Kopman",1.2,1)</f>
        <v>1</v>
      </c>
      <c r="OT718" s="203">
        <f>VLOOKUP(OQ718,$A$794:$F$2344,6,FALSE)</f>
        <v>0</v>
      </c>
      <c r="OU718" s="202" t="s">
        <v>61</v>
      </c>
      <c r="OV718" s="10">
        <f>OT718*1.5*OS718</f>
        <v>0</v>
      </c>
      <c r="OW718" s="10"/>
      <c r="OX718" s="263"/>
      <c r="OY718" s="202" t="s">
        <v>70</v>
      </c>
      <c r="OZ718" s="484" t="s">
        <v>1629</v>
      </c>
      <c r="PB718" s="278">
        <f>IF(PA718="Kopman",1.2,1)</f>
        <v>1</v>
      </c>
      <c r="PC718" s="203">
        <f>VLOOKUP(OZ718,$A$794:$F$2344,6,FALSE)</f>
        <v>0</v>
      </c>
      <c r="PD718" s="202" t="s">
        <v>61</v>
      </c>
      <c r="PE718" s="10">
        <f>PC718*1.5*PB718</f>
        <v>0</v>
      </c>
      <c r="PF718" s="10"/>
      <c r="PG718" s="263"/>
      <c r="PH718" s="202" t="s">
        <v>70</v>
      </c>
      <c r="PI718" s="496" t="s">
        <v>183</v>
      </c>
      <c r="PK718" s="278">
        <f>IF(PJ718="Kopman",1.2,1)</f>
        <v>1</v>
      </c>
      <c r="PL718" s="203" t="e">
        <f>VLOOKUP(PI718,$A$794:$F$2344,6,FALSE)</f>
        <v>#N/A</v>
      </c>
      <c r="PM718" s="202" t="s">
        <v>61</v>
      </c>
      <c r="PN718" s="10" t="e">
        <f>PL718*1.5*PK718</f>
        <v>#N/A</v>
      </c>
      <c r="PO718" s="10"/>
      <c r="PP718" s="263"/>
      <c r="PQ718" s="202" t="s">
        <v>70</v>
      </c>
      <c r="PR718" s="484" t="s">
        <v>1941</v>
      </c>
      <c r="PT718" s="278">
        <f>IF(PS718="Kopman",1.2,1)</f>
        <v>1</v>
      </c>
      <c r="PU718" s="203">
        <f>VLOOKUP(PR718,$A$794:$F$2344,6,FALSE)</f>
        <v>0</v>
      </c>
      <c r="PV718" s="202" t="s">
        <v>61</v>
      </c>
      <c r="PW718" s="10">
        <f>PU718*1.5*PT718</f>
        <v>0</v>
      </c>
      <c r="PX718" s="10"/>
      <c r="PY718" s="263"/>
      <c r="PZ718" s="202" t="s">
        <v>70</v>
      </c>
      <c r="QA718" s="496" t="s">
        <v>183</v>
      </c>
      <c r="QC718" s="278">
        <f>IF(QB718="Kopman",1.2,1)</f>
        <v>1</v>
      </c>
      <c r="QD718" s="203" t="e">
        <f>VLOOKUP(QA718,$A$794:$F$2344,6,FALSE)</f>
        <v>#N/A</v>
      </c>
      <c r="QE718" s="202" t="s">
        <v>61</v>
      </c>
      <c r="QF718" s="10" t="e">
        <f>QD718*1.5*QC718</f>
        <v>#N/A</v>
      </c>
      <c r="QG718" s="10"/>
      <c r="QH718" s="263"/>
      <c r="QI718" s="202" t="s">
        <v>70</v>
      </c>
      <c r="QJ718" s="484" t="s">
        <v>578</v>
      </c>
      <c r="QL718" s="278">
        <f>IF(QK718="Kopman",1.2,1)</f>
        <v>1</v>
      </c>
      <c r="QM718" s="203">
        <f>VLOOKUP(QJ718,$A$794:$F$2344,6,FALSE)</f>
        <v>0</v>
      </c>
      <c r="QN718" s="202" t="s">
        <v>61</v>
      </c>
      <c r="QO718" s="10">
        <f>QM718*1.5*QL718</f>
        <v>0</v>
      </c>
      <c r="QP718" s="10"/>
      <c r="QQ718" s="263"/>
      <c r="QR718" s="202" t="s">
        <v>70</v>
      </c>
      <c r="QS718" s="484" t="s">
        <v>413</v>
      </c>
      <c r="QU718" s="278">
        <f>IF(QT718="Kopman",1.2,1)</f>
        <v>1</v>
      </c>
      <c r="QV718" s="203">
        <f>VLOOKUP(QS718,$A$794:$F$2344,6,FALSE)</f>
        <v>49</v>
      </c>
      <c r="QW718" s="202" t="s">
        <v>61</v>
      </c>
      <c r="QX718" s="10">
        <f>QV718*1.5*QU718</f>
        <v>73.5</v>
      </c>
      <c r="QY718" s="10"/>
      <c r="QZ718" s="263"/>
      <c r="RA718" s="202" t="s">
        <v>70</v>
      </c>
      <c r="RB718" s="484" t="s">
        <v>1119</v>
      </c>
      <c r="RD718" s="278">
        <f>IF(RC718="Kopman",1.2,1)</f>
        <v>1</v>
      </c>
      <c r="RE718" s="203">
        <f>VLOOKUP(RB718,$A$794:$F$2344,6,FALSE)</f>
        <v>0</v>
      </c>
      <c r="RF718" s="202" t="s">
        <v>61</v>
      </c>
      <c r="RG718" s="10">
        <f>RE718*1.5*RD718</f>
        <v>0</v>
      </c>
      <c r="RH718" s="10"/>
      <c r="RI718" s="263"/>
      <c r="RJ718" s="202" t="s">
        <v>70</v>
      </c>
      <c r="RK718" s="484" t="s">
        <v>578</v>
      </c>
      <c r="RM718" s="278">
        <f>IF(RL718="Kopman",1.2,1)</f>
        <v>1</v>
      </c>
      <c r="RN718" s="203">
        <f>VLOOKUP(RK718,$A$794:$F$2344,6,FALSE)</f>
        <v>0</v>
      </c>
      <c r="RO718" s="202" t="s">
        <v>61</v>
      </c>
      <c r="RP718" s="10">
        <f>RN718*1.5*RM718</f>
        <v>0</v>
      </c>
      <c r="RQ718" s="10"/>
      <c r="RR718" s="263"/>
      <c r="RS718" s="202" t="s">
        <v>70</v>
      </c>
      <c r="RT718" s="484" t="s">
        <v>513</v>
      </c>
      <c r="RV718" s="278">
        <f>IF(RU718="Kopman",1.2,1)</f>
        <v>1</v>
      </c>
      <c r="RW718" s="203">
        <f>VLOOKUP(RT718,$A$794:$F$2344,6,FALSE)</f>
        <v>0</v>
      </c>
      <c r="RX718" s="202" t="s">
        <v>61</v>
      </c>
      <c r="RY718" s="10">
        <f>RW718*1.5*RV718</f>
        <v>0</v>
      </c>
      <c r="RZ718" s="10"/>
      <c r="SA718" s="269"/>
      <c r="SB718" s="202" t="s">
        <v>70</v>
      </c>
      <c r="SC718" s="484" t="s">
        <v>513</v>
      </c>
      <c r="SE718" s="278">
        <f>IF(SD718="Kopman",1.2,1)</f>
        <v>1</v>
      </c>
      <c r="SF718" s="203">
        <f>VLOOKUP(SC718,$A$794:$F$2344,6,FALSE)</f>
        <v>0</v>
      </c>
      <c r="SG718" s="202" t="s">
        <v>61</v>
      </c>
      <c r="SH718" s="10">
        <f>SF718*1.5*SE718</f>
        <v>0</v>
      </c>
      <c r="SI718" s="10"/>
      <c r="SJ718" s="269"/>
      <c r="SK718" s="202" t="s">
        <v>70</v>
      </c>
      <c r="SL718" s="496" t="s">
        <v>183</v>
      </c>
      <c r="SN718" s="278">
        <f>IF(SM718="Kopman",1.2,1)</f>
        <v>1</v>
      </c>
      <c r="SO718" s="203" t="e">
        <f>VLOOKUP(SL718,$A$794:$F$2344,6,FALSE)</f>
        <v>#N/A</v>
      </c>
      <c r="SP718" s="202" t="s">
        <v>61</v>
      </c>
      <c r="SQ718" s="10" t="e">
        <f>SO718*1.5*SN718</f>
        <v>#N/A</v>
      </c>
      <c r="SR718" s="10"/>
      <c r="SS718" s="269"/>
      <c r="ST718" s="202" t="s">
        <v>70</v>
      </c>
      <c r="SU718" s="484" t="s">
        <v>578</v>
      </c>
      <c r="SW718" s="278">
        <f>IF(SV718="Kopman",1.2,1)</f>
        <v>1</v>
      </c>
      <c r="SX718" s="203">
        <f>VLOOKUP(SU718,$A$794:$F$2344,6,FALSE)</f>
        <v>0</v>
      </c>
      <c r="SY718" s="202" t="s">
        <v>61</v>
      </c>
      <c r="SZ718" s="10">
        <f>SX718*1.5*SW718</f>
        <v>0</v>
      </c>
      <c r="TA718" s="10"/>
      <c r="TB718" s="269"/>
      <c r="TC718" s="202" t="s">
        <v>70</v>
      </c>
      <c r="TD718" s="484" t="s">
        <v>675</v>
      </c>
      <c r="TE718" s="495"/>
      <c r="TF718" s="278">
        <f>IF(TE718="Kopman",1.2,1)</f>
        <v>1</v>
      </c>
      <c r="TG718" s="203">
        <f>VLOOKUP(TD718,$A$794:$F$2344,6,FALSE)</f>
        <v>0</v>
      </c>
      <c r="TH718" s="202" t="s">
        <v>61</v>
      </c>
      <c r="TI718" s="10">
        <f>TG718*1.5*TF718</f>
        <v>0</v>
      </c>
      <c r="TK718" s="269"/>
      <c r="TL718" s="202" t="s">
        <v>70</v>
      </c>
      <c r="TM718" s="486" t="s">
        <v>413</v>
      </c>
      <c r="TN718" s="14" t="s">
        <v>1895</v>
      </c>
      <c r="TO718" s="278">
        <f>IF(TN718="Kopman",1.2,1)</f>
        <v>1.2</v>
      </c>
      <c r="TP718" s="203">
        <f>VLOOKUP(TM718,$A$794:$F$2344,6,FALSE)</f>
        <v>49</v>
      </c>
      <c r="TQ718" s="202" t="s">
        <v>61</v>
      </c>
      <c r="TR718" s="10">
        <f>TP718*1.5*TO718</f>
        <v>88.2</v>
      </c>
      <c r="TS718" s="10"/>
      <c r="TT718" s="269"/>
      <c r="TU718" s="202" t="s">
        <v>70</v>
      </c>
      <c r="TV718" s="484" t="s">
        <v>1183</v>
      </c>
      <c r="TX718" s="278">
        <f>IF(TW718="Kopman",1.2,1)</f>
        <v>1</v>
      </c>
      <c r="TY718" s="203">
        <f>VLOOKUP(TV718,$A$794:$F$2344,6,FALSE)</f>
        <v>0</v>
      </c>
      <c r="TZ718" s="202" t="s">
        <v>61</v>
      </c>
      <c r="UA718" s="10">
        <f>TY718*1.5*TX718</f>
        <v>0</v>
      </c>
      <c r="UB718" s="10"/>
      <c r="UC718" s="269"/>
      <c r="UD718" s="202" t="s">
        <v>70</v>
      </c>
      <c r="UE718" s="498" t="s">
        <v>1941</v>
      </c>
      <c r="UG718" s="278">
        <f>IF(UF718="Kopman",1.2,1)</f>
        <v>1</v>
      </c>
      <c r="UH718" s="203">
        <f>VLOOKUP(UE718,$A$794:$F$2344,6,FALSE)</f>
        <v>0</v>
      </c>
      <c r="UI718" s="202" t="s">
        <v>61</v>
      </c>
      <c r="UJ718" s="10">
        <f>UH718*1.5*UG718</f>
        <v>0</v>
      </c>
      <c r="UK718" s="10"/>
      <c r="UL718" s="269"/>
      <c r="UM718" s="202" t="s">
        <v>70</v>
      </c>
      <c r="UN718" s="484" t="s">
        <v>513</v>
      </c>
      <c r="UP718" s="278">
        <f>IF(UO718="Kopman",1.2,1)</f>
        <v>1</v>
      </c>
      <c r="UQ718" s="203">
        <f>VLOOKUP(UN718,$A$794:$F$2344,6,FALSE)</f>
        <v>0</v>
      </c>
      <c r="UR718" s="202" t="s">
        <v>61</v>
      </c>
      <c r="US718" s="10">
        <f>UQ718*1.5*UP718</f>
        <v>0</v>
      </c>
      <c r="UT718" s="10"/>
      <c r="UU718" s="269"/>
      <c r="UV718" s="202" t="s">
        <v>70</v>
      </c>
      <c r="UW718" s="484" t="s">
        <v>1941</v>
      </c>
      <c r="UY718" s="278">
        <f>IF(UX718="Kopman",1.2,1)</f>
        <v>1</v>
      </c>
      <c r="UZ718" s="203">
        <f>VLOOKUP(UW718,$A$794:$F$2344,6,FALSE)</f>
        <v>0</v>
      </c>
      <c r="VA718" s="202" t="s">
        <v>61</v>
      </c>
      <c r="VB718" s="10">
        <f>UZ718*1.5*UY718</f>
        <v>0</v>
      </c>
      <c r="VC718" s="10"/>
      <c r="VD718" s="269"/>
      <c r="VE718" s="202" t="s">
        <v>70</v>
      </c>
      <c r="VF718" s="484" t="s">
        <v>1941</v>
      </c>
      <c r="VH718" s="278">
        <f>IF(VG718="Kopman",1.2,1)</f>
        <v>1</v>
      </c>
      <c r="VI718" s="203">
        <f>VLOOKUP(VF718,$A$794:$F$2344,6,FALSE)</f>
        <v>0</v>
      </c>
      <c r="VJ718" s="202" t="s">
        <v>61</v>
      </c>
      <c r="VK718" s="10">
        <f>VI718*1.5*VH718</f>
        <v>0</v>
      </c>
      <c r="VL718" s="10"/>
      <c r="VM718" s="269"/>
      <c r="VN718" s="202" t="s">
        <v>70</v>
      </c>
      <c r="VO718" s="484" t="s">
        <v>2057</v>
      </c>
      <c r="VQ718" s="278">
        <f>IF(VP718="Kopman",1.2,1)</f>
        <v>1</v>
      </c>
      <c r="VR718" s="203">
        <f>VLOOKUP(VO718,$A$794:$F$2344,6,FALSE)</f>
        <v>0</v>
      </c>
      <c r="VS718" s="202" t="s">
        <v>61</v>
      </c>
      <c r="VT718" s="10">
        <f>VR718*1.5*VQ718</f>
        <v>0</v>
      </c>
      <c r="VU718" s="10"/>
      <c r="VV718" s="269"/>
      <c r="VW718" s="202" t="s">
        <v>70</v>
      </c>
      <c r="VX718" s="496" t="s">
        <v>183</v>
      </c>
      <c r="VZ718" s="278">
        <f>IF(VY718="Kopman",1.2,1)</f>
        <v>1</v>
      </c>
      <c r="WA718" s="203" t="e">
        <f>VLOOKUP(VX718,$A$794:$F$2344,6,FALSE)</f>
        <v>#N/A</v>
      </c>
      <c r="WB718" s="202" t="s">
        <v>61</v>
      </c>
      <c r="WC718" s="10" t="e">
        <f>WA718*1.5*VZ718</f>
        <v>#N/A</v>
      </c>
      <c r="WE718" s="269"/>
      <c r="WF718" s="202" t="s">
        <v>70</v>
      </c>
      <c r="WG718" s="484" t="s">
        <v>513</v>
      </c>
      <c r="WI718" s="278">
        <f>IF(WH718="Kopman",1.2,1)</f>
        <v>1</v>
      </c>
      <c r="WJ718" s="203">
        <f>VLOOKUP(WG718,$A$794:$F$2344,6,FALSE)</f>
        <v>0</v>
      </c>
      <c r="WK718" s="202" t="s">
        <v>61</v>
      </c>
      <c r="WL718" s="10">
        <f>WJ718*1.5*WI718</f>
        <v>0</v>
      </c>
      <c r="WN718" s="269"/>
      <c r="WO718" s="202" t="s">
        <v>70</v>
      </c>
      <c r="WP718" s="484" t="s">
        <v>1629</v>
      </c>
      <c r="WQ718" s="203"/>
      <c r="WR718" s="278">
        <f>IF(WQ718="Kopman",1.2,1)</f>
        <v>1</v>
      </c>
      <c r="WS718" s="203">
        <f>VLOOKUP(WP718,$A$794:$F$2344,6,FALSE)</f>
        <v>0</v>
      </c>
      <c r="WT718" s="202" t="s">
        <v>61</v>
      </c>
      <c r="WU718" s="10">
        <f>WS718*1.5*WR718</f>
        <v>0</v>
      </c>
      <c r="WV718" s="10"/>
      <c r="WW718" s="269"/>
      <c r="WX718" s="202" t="s">
        <v>70</v>
      </c>
      <c r="WY718" s="484" t="s">
        <v>1941</v>
      </c>
      <c r="XA718" s="278">
        <f>IF(WZ718="Kopman",1.2,1)</f>
        <v>1</v>
      </c>
      <c r="XB718" s="203">
        <f>VLOOKUP(WY718,$A$794:$F$2344,6,FALSE)</f>
        <v>0</v>
      </c>
      <c r="XC718" s="202" t="s">
        <v>61</v>
      </c>
      <c r="XD718" s="10">
        <f>XB718*1.5*XA718</f>
        <v>0</v>
      </c>
      <c r="XF718" s="269"/>
      <c r="XG718" s="202" t="s">
        <v>70</v>
      </c>
      <c r="XH718" s="484" t="s">
        <v>513</v>
      </c>
      <c r="XJ718" s="278">
        <f>IF(XI718="Kopman",1.2,1)</f>
        <v>1</v>
      </c>
      <c r="XK718" s="203">
        <f>VLOOKUP(XH718,$A$794:$F$2344,6,FALSE)</f>
        <v>0</v>
      </c>
      <c r="XL718" s="202" t="s">
        <v>61</v>
      </c>
      <c r="XM718" s="10">
        <f>XK718*1.5*XJ718</f>
        <v>0</v>
      </c>
      <c r="XO718" s="269"/>
      <c r="XP718" s="202" t="s">
        <v>70</v>
      </c>
      <c r="XQ718" s="484" t="s">
        <v>513</v>
      </c>
      <c r="XS718" s="278">
        <f>IF(XR718="Kopman",1.2,1)</f>
        <v>1</v>
      </c>
      <c r="XT718" s="203">
        <f>VLOOKUP(XQ718,$A$794:$F$2344,6,FALSE)</f>
        <v>0</v>
      </c>
      <c r="XU718" s="202" t="s">
        <v>61</v>
      </c>
      <c r="XV718" s="10">
        <f>XT718*1.5*XS718</f>
        <v>0</v>
      </c>
      <c r="XW718" s="10"/>
      <c r="XX718" s="269"/>
      <c r="XY718" s="202" t="s">
        <v>70</v>
      </c>
      <c r="XZ718" s="484" t="s">
        <v>453</v>
      </c>
      <c r="YB718" s="278">
        <f>IF(YA718="Kopman",1.2,1)</f>
        <v>1</v>
      </c>
      <c r="YC718" s="203">
        <f>VLOOKUP(XZ718,$A$794:$F$2344,6,FALSE)</f>
        <v>0</v>
      </c>
      <c r="YD718" s="202" t="s">
        <v>61</v>
      </c>
      <c r="YE718" s="10">
        <f>YC718*1.5*YB718</f>
        <v>0</v>
      </c>
      <c r="YG718" s="269"/>
      <c r="YH718" s="202" t="s">
        <v>70</v>
      </c>
      <c r="YI718" s="78" t="s">
        <v>183</v>
      </c>
      <c r="YK718" s="278">
        <f>IF(YJ718="Kopman",1.2,1)</f>
        <v>1</v>
      </c>
      <c r="YL718" s="203" t="e">
        <f>VLOOKUP(YI718,$A$794:$F$2344,6,FALSE)</f>
        <v>#N/A</v>
      </c>
      <c r="YM718" s="202" t="s">
        <v>61</v>
      </c>
      <c r="YN718" s="10" t="e">
        <f>YL718*1.5*YK718</f>
        <v>#N/A</v>
      </c>
      <c r="YO718" s="10"/>
      <c r="YP718" s="269"/>
      <c r="YQ718" s="202" t="s">
        <v>70</v>
      </c>
      <c r="YR718" s="78" t="s">
        <v>183</v>
      </c>
      <c r="YT718" s="278">
        <f>IF(YS718="Kopman",1.2,1)</f>
        <v>1</v>
      </c>
      <c r="YU718" s="203" t="e">
        <f>VLOOKUP(YR718,$A$794:$F$2344,6,FALSE)</f>
        <v>#N/A</v>
      </c>
      <c r="YV718" s="202" t="s">
        <v>61</v>
      </c>
      <c r="YW718" s="10" t="e">
        <f>YU718*1.5*YT718</f>
        <v>#N/A</v>
      </c>
      <c r="YY718" s="269"/>
      <c r="YZ718" s="202" t="s">
        <v>70</v>
      </c>
      <c r="ZA718" s="78" t="s">
        <v>183</v>
      </c>
      <c r="ZC718" s="278">
        <f>IF(ZB718="Kopman",1.2,1)</f>
        <v>1</v>
      </c>
      <c r="ZD718" s="203" t="e">
        <f>VLOOKUP(ZA718,$A$794:$F$2344,6,FALSE)</f>
        <v>#N/A</v>
      </c>
      <c r="ZE718" s="202" t="s">
        <v>61</v>
      </c>
      <c r="ZF718" s="10" t="e">
        <f>ZD718*1.5*ZC718</f>
        <v>#N/A</v>
      </c>
      <c r="ZH718" s="269"/>
      <c r="ZI718" s="202" t="s">
        <v>70</v>
      </c>
      <c r="ZJ718" s="78" t="s">
        <v>183</v>
      </c>
      <c r="ZL718" s="278">
        <f>IF(ZK718="Kopman",1.2,1)</f>
        <v>1</v>
      </c>
      <c r="ZM718" s="203" t="e">
        <f>VLOOKUP(ZJ718,$A$794:$F$2344,6,FALSE)</f>
        <v>#N/A</v>
      </c>
      <c r="ZN718" s="202" t="s">
        <v>61</v>
      </c>
      <c r="ZO718" s="10" t="e">
        <f>ZM718*1.5*ZL718</f>
        <v>#N/A</v>
      </c>
      <c r="ZQ718" s="269"/>
      <c r="ZR718" s="202" t="s">
        <v>70</v>
      </c>
      <c r="ZS718" s="484" t="s">
        <v>513</v>
      </c>
      <c r="ZU718" s="278">
        <f>IF(ZT718="Kopman",1.2,1)</f>
        <v>1</v>
      </c>
      <c r="ZV718" s="203">
        <f>VLOOKUP(ZS718,$A$794:$F$2344,6,FALSE)</f>
        <v>0</v>
      </c>
      <c r="ZW718" s="202" t="s">
        <v>61</v>
      </c>
      <c r="ZX718" s="10">
        <f>ZV718*1.5*ZU718</f>
        <v>0</v>
      </c>
      <c r="ZY718" s="10"/>
      <c r="ZZ718" s="269"/>
      <c r="AAA718" s="202" t="s">
        <v>70</v>
      </c>
      <c r="AAB718" s="484" t="s">
        <v>1629</v>
      </c>
      <c r="AAD718" s="278">
        <f>IF(AAC718="Kopman",1.2,1)</f>
        <v>1</v>
      </c>
      <c r="AAE718" s="203">
        <f>VLOOKUP(AAB718,$A$794:$F$2344,6,FALSE)</f>
        <v>0</v>
      </c>
      <c r="AAF718" s="202" t="s">
        <v>61</v>
      </c>
      <c r="AAG718" s="10">
        <f>AAE718*1.5*AAD718</f>
        <v>0</v>
      </c>
      <c r="AAH718" s="10"/>
      <c r="AAI718" s="269"/>
      <c r="AAJ718" s="202" t="s">
        <v>70</v>
      </c>
      <c r="AAK718" s="78" t="s">
        <v>183</v>
      </c>
      <c r="AAM718" s="278">
        <f>IF(AAL718="Kopman",1.2,1)</f>
        <v>1</v>
      </c>
      <c r="AAN718" s="203" t="e">
        <f>VLOOKUP(AAK718,$A$794:$F$2344,6,FALSE)</f>
        <v>#N/A</v>
      </c>
      <c r="AAO718" s="202" t="s">
        <v>61</v>
      </c>
      <c r="AAP718" s="10" t="e">
        <f>AAN718*1.5*AAM718</f>
        <v>#N/A</v>
      </c>
      <c r="AAQ718" s="10"/>
      <c r="AAR718" s="269"/>
      <c r="AAS718" s="202" t="s">
        <v>70</v>
      </c>
      <c r="AAT718" s="498" t="s">
        <v>1629</v>
      </c>
      <c r="AAV718" s="278">
        <f>IF(AAU718="Kopman",1.2,1)</f>
        <v>1</v>
      </c>
      <c r="AAW718" s="203">
        <f>VLOOKUP(AAT718,$A$794:$F$2344,6,FALSE)</f>
        <v>0</v>
      </c>
      <c r="AAX718" s="202" t="s">
        <v>61</v>
      </c>
      <c r="AAY718" s="10">
        <f>AAW718*1.5*AAV718</f>
        <v>0</v>
      </c>
      <c r="AAZ718" s="10"/>
      <c r="ABA718" s="269"/>
      <c r="ABB718" s="202" t="s">
        <v>70</v>
      </c>
      <c r="ABC718" s="484" t="s">
        <v>513</v>
      </c>
      <c r="ABE718" s="278">
        <f>IF(ABD718="Kopman",1.2,1)</f>
        <v>1</v>
      </c>
      <c r="ABF718" s="203">
        <f>VLOOKUP(ABC718,$A$794:$F$2344,6,FALSE)</f>
        <v>0</v>
      </c>
      <c r="ABG718" s="202" t="s">
        <v>61</v>
      </c>
      <c r="ABH718" s="10">
        <f>ABF718*1.5*ABE718</f>
        <v>0</v>
      </c>
      <c r="ABI718" s="10"/>
      <c r="ABJ718" s="269"/>
      <c r="ABK718" s="202" t="s">
        <v>70</v>
      </c>
      <c r="ABL718" s="484" t="s">
        <v>565</v>
      </c>
      <c r="ABN718" s="278">
        <f>IF(ABM718="Kopman",1.2,1)</f>
        <v>1</v>
      </c>
      <c r="ABO718" s="203">
        <f>VLOOKUP(ABL718,$A$794:$F$2344,6,FALSE)</f>
        <v>0</v>
      </c>
      <c r="ABP718" s="202" t="s">
        <v>61</v>
      </c>
      <c r="ABQ718" s="10">
        <f>ABO718*1.5*ABN718</f>
        <v>0</v>
      </c>
      <c r="ABR718" s="10"/>
      <c r="ABS718" s="269"/>
      <c r="ABT718" s="202" t="s">
        <v>70</v>
      </c>
      <c r="ABU718" s="484" t="s">
        <v>413</v>
      </c>
      <c r="ABW718" s="278">
        <f>IF(ABV718="Kopman",1.2,1)</f>
        <v>1</v>
      </c>
      <c r="ABX718" s="203">
        <f>VLOOKUP(ABU718,$A$794:$F$2344,6,FALSE)</f>
        <v>49</v>
      </c>
      <c r="ABY718" s="202" t="s">
        <v>61</v>
      </c>
      <c r="ABZ718" s="10">
        <f>ABX718*1.5*ABW718</f>
        <v>73.5</v>
      </c>
      <c r="ACA718" s="10"/>
      <c r="ACB718" s="269"/>
      <c r="ACC718" s="202" t="s">
        <v>70</v>
      </c>
      <c r="ACD718" s="484" t="s">
        <v>513</v>
      </c>
      <c r="ACF718" s="278">
        <f>IF(ACE718="Kopman",1.2,1)</f>
        <v>1</v>
      </c>
      <c r="ACG718" s="203">
        <f>VLOOKUP(ACD718,$A$794:$F$2344,6,FALSE)</f>
        <v>0</v>
      </c>
      <c r="ACH718" s="202" t="s">
        <v>61</v>
      </c>
      <c r="ACI718" s="10">
        <f>ACG718*1.5*ACF718</f>
        <v>0</v>
      </c>
      <c r="ACJ718" s="10"/>
      <c r="ACK718" s="269"/>
      <c r="ACL718" s="202" t="s">
        <v>70</v>
      </c>
      <c r="ACM718" s="484" t="s">
        <v>1629</v>
      </c>
      <c r="ACO718" s="278">
        <f>IF(ACN718="Kopman",1.2,1)</f>
        <v>1</v>
      </c>
      <c r="ACP718" s="203">
        <f>VLOOKUP(ACM718,$A$794:$F$2344,6,FALSE)</f>
        <v>0</v>
      </c>
      <c r="ACQ718" s="202" t="s">
        <v>61</v>
      </c>
      <c r="ACR718" s="10">
        <f>ACP718*1.5*ACO718</f>
        <v>0</v>
      </c>
      <c r="ACS718" s="10"/>
      <c r="ACT718" s="269"/>
      <c r="ACU718" s="202" t="s">
        <v>70</v>
      </c>
      <c r="ACV718" s="484" t="s">
        <v>513</v>
      </c>
      <c r="ACX718" s="278">
        <f>IF(ACW718="Kopman",1.2,1)</f>
        <v>1</v>
      </c>
      <c r="ACY718" s="203">
        <f>VLOOKUP(ACV718,$A$794:$F$2344,6,FALSE)</f>
        <v>0</v>
      </c>
      <c r="ACZ718" s="202" t="s">
        <v>61</v>
      </c>
      <c r="ADA718" s="10">
        <f>ACY718*1.5*ACX718</f>
        <v>0</v>
      </c>
      <c r="ADB718" s="10"/>
      <c r="ADC718" s="269"/>
      <c r="ADD718" s="202" t="s">
        <v>70</v>
      </c>
      <c r="ADE718" s="484" t="s">
        <v>513</v>
      </c>
      <c r="ADG718" s="278">
        <f>IF(ADF718="Kopman",1.2,1)</f>
        <v>1</v>
      </c>
      <c r="ADH718" s="203">
        <f>VLOOKUP(ADE718,$A$794:$F$2344,6,FALSE)</f>
        <v>0</v>
      </c>
      <c r="ADI718" s="202" t="s">
        <v>61</v>
      </c>
      <c r="ADJ718" s="10">
        <f>ADH718*1.5*ADG718</f>
        <v>0</v>
      </c>
      <c r="ADL718" s="269"/>
      <c r="ADM718" s="202" t="s">
        <v>70</v>
      </c>
      <c r="ADN718" s="484" t="s">
        <v>513</v>
      </c>
      <c r="ADP718" s="278">
        <f>IF(ADO718="Kopman",1.2,1)</f>
        <v>1</v>
      </c>
      <c r="ADQ718" s="203">
        <f>VLOOKUP(ADN718,$A$794:$F$2344,6,FALSE)</f>
        <v>0</v>
      </c>
      <c r="ADR718" s="202" t="s">
        <v>61</v>
      </c>
      <c r="ADS718" s="10">
        <f>ADQ718*1.5*ADP718</f>
        <v>0</v>
      </c>
      <c r="ADT718" s="10"/>
      <c r="ADU718" s="269"/>
      <c r="ADV718" s="202" t="s">
        <v>70</v>
      </c>
      <c r="ADW718" s="78" t="s">
        <v>183</v>
      </c>
      <c r="ADY718" s="278">
        <f>IF(ADX718="Kopman",1.2,1)</f>
        <v>1</v>
      </c>
      <c r="ADZ718" s="203" t="e">
        <f>VLOOKUP(ADW718,$A$794:$F$2344,6,FALSE)</f>
        <v>#N/A</v>
      </c>
      <c r="AEA718" s="202" t="s">
        <v>61</v>
      </c>
      <c r="AEB718" s="10" t="e">
        <f>ADZ718*1.5*ADY718</f>
        <v>#N/A</v>
      </c>
      <c r="AED718" s="269"/>
      <c r="AEE718" s="202" t="s">
        <v>70</v>
      </c>
      <c r="AEF718" s="491" t="s">
        <v>578</v>
      </c>
      <c r="AEH718" s="278">
        <f>IF(AEG718="Kopman",1.2,1)</f>
        <v>1</v>
      </c>
      <c r="AEI718" s="203">
        <f>VLOOKUP(AEF718,$A$794:$F$2344,6,FALSE)</f>
        <v>0</v>
      </c>
      <c r="AEJ718" s="202" t="s">
        <v>61</v>
      </c>
      <c r="AEK718" s="10">
        <f>AEI718*1.5*AEH718</f>
        <v>0</v>
      </c>
      <c r="AEM718" s="269"/>
      <c r="AEN718" s="202" t="s">
        <v>70</v>
      </c>
      <c r="AEO718" s="486" t="s">
        <v>513</v>
      </c>
      <c r="AEP718" s="14" t="s">
        <v>1895</v>
      </c>
      <c r="AEQ718" s="278">
        <f>IF(AEP718="Kopman",1.2,1)</f>
        <v>1.2</v>
      </c>
      <c r="AER718" s="203">
        <f>VLOOKUP(AEO718,$A$794:$F$2344,6,FALSE)</f>
        <v>0</v>
      </c>
      <c r="AES718" s="202" t="s">
        <v>61</v>
      </c>
      <c r="AET718" s="10">
        <f>AER718*1.5*AEQ718</f>
        <v>0</v>
      </c>
      <c r="AEV718" s="269"/>
      <c r="AEW718" s="202" t="s">
        <v>70</v>
      </c>
      <c r="AEX718" s="484" t="s">
        <v>513</v>
      </c>
      <c r="AEZ718" s="278">
        <f>IF(AEY718="Kopman",1.2,1)</f>
        <v>1</v>
      </c>
      <c r="AFA718" s="203">
        <f>VLOOKUP(AEX718,$A$794:$F$2344,6,FALSE)</f>
        <v>0</v>
      </c>
      <c r="AFB718" s="202" t="s">
        <v>61</v>
      </c>
      <c r="AFC718" s="10">
        <f>AFA718*1.5*AEZ718</f>
        <v>0</v>
      </c>
      <c r="AFD718" s="10"/>
      <c r="AFE718" s="269"/>
      <c r="AFF718" s="202" t="s">
        <v>70</v>
      </c>
      <c r="AFG718" s="78" t="s">
        <v>183</v>
      </c>
      <c r="AFI718" s="278">
        <f>IF(AFH718="Kopman",1.2,1)</f>
        <v>1</v>
      </c>
      <c r="AFJ718" s="203" t="e">
        <f>VLOOKUP(AFG718,$A$794:$F$2344,6,FALSE)</f>
        <v>#N/A</v>
      </c>
      <c r="AFK718" s="202" t="s">
        <v>61</v>
      </c>
      <c r="AFL718" s="10" t="e">
        <f>AFJ718*1.5*AFI718</f>
        <v>#N/A</v>
      </c>
      <c r="AFM718" s="10"/>
      <c r="AFN718" s="269"/>
      <c r="AFO718" s="202" t="s">
        <v>70</v>
      </c>
      <c r="AFP718" s="484" t="s">
        <v>513</v>
      </c>
      <c r="AFR718" s="278">
        <f>IF(AFQ718="Kopman",1.2,1)</f>
        <v>1</v>
      </c>
      <c r="AFS718" s="203">
        <f>VLOOKUP(AFP718,$A$794:$F$2344,6,FALSE)</f>
        <v>0</v>
      </c>
      <c r="AFT718" s="202" t="s">
        <v>61</v>
      </c>
      <c r="AFU718" s="10">
        <f>AFS718*1.5*AFR718</f>
        <v>0</v>
      </c>
      <c r="AFV718" s="10"/>
      <c r="AFW718" s="269"/>
      <c r="AFX718" s="202" t="s">
        <v>70</v>
      </c>
      <c r="AFY718" s="484" t="s">
        <v>2057</v>
      </c>
      <c r="AGA718" s="278">
        <f>IF(AFZ718="Kopman",1.2,1)</f>
        <v>1</v>
      </c>
      <c r="AGB718" s="203">
        <f>VLOOKUP(AFY718,$A$794:$F$2344,6,FALSE)</f>
        <v>0</v>
      </c>
      <c r="AGC718" s="202" t="s">
        <v>61</v>
      </c>
      <c r="AGD718" s="10">
        <f>AGB718*1.5*AGA718</f>
        <v>0</v>
      </c>
      <c r="AGE718" s="10"/>
      <c r="AGF718" s="269"/>
      <c r="AGG718" s="202" t="s">
        <v>70</v>
      </c>
      <c r="AGH718" s="484" t="s">
        <v>1941</v>
      </c>
      <c r="AGJ718" s="278">
        <f>IF(AGI718="Kopman",1.2,1)</f>
        <v>1</v>
      </c>
      <c r="AGK718" s="203">
        <f>VLOOKUP(AGH718,$A$794:$F$2344,6,FALSE)</f>
        <v>0</v>
      </c>
      <c r="AGL718" s="202" t="s">
        <v>61</v>
      </c>
      <c r="AGM718" s="10">
        <f>AGK718*1.5*AGJ718</f>
        <v>0</v>
      </c>
      <c r="AGN718" s="10"/>
      <c r="AGO718" s="269"/>
      <c r="AGP718" s="202" t="s">
        <v>70</v>
      </c>
      <c r="AGQ718" s="484" t="s">
        <v>413</v>
      </c>
      <c r="AGS718" s="278">
        <f>IF(AGR718="Kopman",1.2,1)</f>
        <v>1</v>
      </c>
      <c r="AGT718" s="203">
        <f>VLOOKUP(AGQ718,$A$794:$F$2344,6,FALSE)</f>
        <v>49</v>
      </c>
      <c r="AGU718" s="202" t="s">
        <v>61</v>
      </c>
      <c r="AGV718" s="10">
        <f>AGT718*1.5*AGS718</f>
        <v>73.5</v>
      </c>
      <c r="AGW718" s="10"/>
      <c r="AGX718" s="269"/>
      <c r="AGY718" s="202" t="s">
        <v>70</v>
      </c>
      <c r="AGZ718" s="78" t="s">
        <v>183</v>
      </c>
      <c r="AHA718" s="495"/>
      <c r="AHB718" s="278">
        <f>IF(AHA718="Kopman",1.2,1)</f>
        <v>1</v>
      </c>
      <c r="AHC718" s="203" t="e">
        <f>VLOOKUP(AGZ718,$A$794:$F$2344,6,FALSE)</f>
        <v>#N/A</v>
      </c>
      <c r="AHD718" s="202" t="s">
        <v>61</v>
      </c>
      <c r="AHE718" s="10" t="e">
        <f>AHC718*1.5*AHB718</f>
        <v>#N/A</v>
      </c>
      <c r="AHF718" s="10"/>
      <c r="AHG718" s="269"/>
      <c r="AHH718" s="202" t="s">
        <v>70</v>
      </c>
      <c r="AHI718" s="502" t="s">
        <v>513</v>
      </c>
      <c r="AHK718" s="278">
        <f>IF(AHJ718="Kopman",1.2,1)</f>
        <v>1</v>
      </c>
      <c r="AHL718" s="203">
        <f>VLOOKUP(AHI718,$A$794:$F$2344,6,FALSE)</f>
        <v>0</v>
      </c>
      <c r="AHM718" s="202" t="s">
        <v>61</v>
      </c>
      <c r="AHN718" s="10">
        <f>AHL718*1.5*AHK718</f>
        <v>0</v>
      </c>
      <c r="AHO718" s="10"/>
      <c r="AHP718" s="269"/>
      <c r="AHQ718" s="202" t="s">
        <v>70</v>
      </c>
      <c r="AHR718" s="504" t="s">
        <v>513</v>
      </c>
      <c r="AHS718" s="14" t="s">
        <v>1895</v>
      </c>
      <c r="AHT718" s="278">
        <f>IF(AHS718="Kopman",1.2,1)</f>
        <v>1.2</v>
      </c>
      <c r="AHU718" s="203">
        <f>VLOOKUP(AHR718,$A$794:$F$2344,6,FALSE)</f>
        <v>0</v>
      </c>
      <c r="AHV718" s="202" t="s">
        <v>61</v>
      </c>
      <c r="AHW718" s="10">
        <f>AHU718*1.5*AHT718</f>
        <v>0</v>
      </c>
      <c r="AHX718" s="10"/>
      <c r="AHY718" s="269"/>
      <c r="AHZ718" s="202" t="s">
        <v>70</v>
      </c>
      <c r="AIA718" s="78" t="s">
        <v>183</v>
      </c>
      <c r="AIB718" s="495"/>
      <c r="AIC718" s="278">
        <f>IF(AIB718="Kopman",1.2,1)</f>
        <v>1</v>
      </c>
      <c r="AID718" s="203" t="e">
        <f>VLOOKUP(AIA718,$A$794:$F$2344,6,FALSE)</f>
        <v>#N/A</v>
      </c>
      <c r="AIE718" s="202" t="s">
        <v>61</v>
      </c>
      <c r="AIF718" s="10" t="e">
        <f>AID718*1.5*AIC718</f>
        <v>#N/A</v>
      </c>
      <c r="AIG718" s="10"/>
      <c r="AIH718" s="269"/>
      <c r="AII718" s="202" t="s">
        <v>70</v>
      </c>
      <c r="AIJ718" s="484" t="s">
        <v>1629</v>
      </c>
      <c r="AIL718" s="278">
        <f>IF(AIK718="Kopman",1.2,1)</f>
        <v>1</v>
      </c>
      <c r="AIM718" s="203">
        <f>VLOOKUP(AIJ718,$A$794:$F$2344,6,FALSE)</f>
        <v>0</v>
      </c>
      <c r="AIN718" s="202" t="s">
        <v>61</v>
      </c>
      <c r="AIO718" s="10">
        <f>AIM718*1.5*AIL718</f>
        <v>0</v>
      </c>
      <c r="AIP718" s="10"/>
      <c r="AIQ718" s="269"/>
      <c r="AIR718" s="202" t="s">
        <v>70</v>
      </c>
      <c r="AIS718" s="484" t="s">
        <v>1941</v>
      </c>
      <c r="AIU718" s="278">
        <f>IF(AIT718="Kopman",1.2,1)</f>
        <v>1</v>
      </c>
      <c r="AIV718" s="203">
        <f>VLOOKUP(AIS718,$A$794:$F$2344,6,FALSE)</f>
        <v>0</v>
      </c>
      <c r="AIW718" s="202" t="s">
        <v>61</v>
      </c>
      <c r="AIX718" s="10">
        <f>AIV718*1.5*AIU718</f>
        <v>0</v>
      </c>
      <c r="AIY718" s="10"/>
      <c r="AIZ718" s="269"/>
      <c r="AJA718" s="202" t="s">
        <v>70</v>
      </c>
      <c r="AJB718" s="78" t="s">
        <v>183</v>
      </c>
      <c r="AJD718" s="278">
        <f>IF(AJC718="Kopman",1.2,1)</f>
        <v>1</v>
      </c>
      <c r="AJE718" s="203" t="e">
        <f>VLOOKUP(AJB718,$A$794:$F$2344,6,FALSE)</f>
        <v>#N/A</v>
      </c>
      <c r="AJF718" s="202" t="s">
        <v>61</v>
      </c>
      <c r="AJG718" s="10" t="e">
        <f>AJE718*1.5*AJD718</f>
        <v>#N/A</v>
      </c>
      <c r="AJH718" s="10"/>
      <c r="AJI718" s="269"/>
      <c r="AJJ718" s="202" t="s">
        <v>70</v>
      </c>
      <c r="AJK718" s="78" t="s">
        <v>183</v>
      </c>
      <c r="AJM718" s="278">
        <f>IF(AJL718="Kopman",1.2,1)</f>
        <v>1</v>
      </c>
      <c r="AJN718" s="203" t="e">
        <f>VLOOKUP(AJK718,$A$794:$F$2344,6,FALSE)</f>
        <v>#N/A</v>
      </c>
      <c r="AJO718" s="202" t="s">
        <v>61</v>
      </c>
      <c r="AJP718" s="10" t="e">
        <f>AJN718*1.5*AJM718</f>
        <v>#N/A</v>
      </c>
      <c r="AJQ718" s="10"/>
      <c r="AJR718" s="269"/>
      <c r="AJS718" s="202" t="s">
        <v>70</v>
      </c>
      <c r="AJT718" s="78" t="s">
        <v>183</v>
      </c>
      <c r="AJV718" s="278">
        <f>IF(AJU718="Kopman",1.2,1)</f>
        <v>1</v>
      </c>
      <c r="AJW718" s="203" t="e">
        <f>VLOOKUP(AJT718,$A$794:$F$2344,6,FALSE)</f>
        <v>#N/A</v>
      </c>
      <c r="AJX718" s="202" t="s">
        <v>61</v>
      </c>
      <c r="AJY718" s="10" t="e">
        <f>AJW718*1.5*AJV718</f>
        <v>#N/A</v>
      </c>
      <c r="AJZ718" s="10"/>
      <c r="AKA718" s="269"/>
      <c r="AKB718" s="202" t="s">
        <v>70</v>
      </c>
      <c r="AKC718" s="484" t="s">
        <v>578</v>
      </c>
      <c r="AKE718" s="278">
        <f>IF(AKD718="Kopman",1.2,1)</f>
        <v>1</v>
      </c>
      <c r="AKF718" s="203">
        <f>VLOOKUP(AKC718,$A$794:$F$2344,6,FALSE)</f>
        <v>0</v>
      </c>
      <c r="AKG718" s="202" t="s">
        <v>61</v>
      </c>
      <c r="AKH718" s="10">
        <f>AKF718*1.5*AKE718</f>
        <v>0</v>
      </c>
      <c r="AKI718" s="10"/>
      <c r="AKJ718" s="269"/>
      <c r="AKK718" s="202" t="s">
        <v>70</v>
      </c>
      <c r="AKL718" s="78" t="s">
        <v>183</v>
      </c>
      <c r="AKN718" s="278">
        <f>IF(AKM718="Kopman",1.2,1)</f>
        <v>1</v>
      </c>
      <c r="AKO718" s="203" t="e">
        <f>VLOOKUP(AKL718,$A$794:$F$2344,6,FALSE)</f>
        <v>#N/A</v>
      </c>
      <c r="AKP718" s="202" t="s">
        <v>61</v>
      </c>
      <c r="AKQ718" s="10" t="e">
        <f>AKO718*1.5*AKN718</f>
        <v>#N/A</v>
      </c>
      <c r="AKR718" s="10"/>
      <c r="AKS718" s="269"/>
      <c r="AKT718" s="202" t="s">
        <v>70</v>
      </c>
      <c r="AKU718" s="78" t="s">
        <v>183</v>
      </c>
      <c r="AKW718" s="278">
        <f>IF(AKV718="Kopman",1.2,1)</f>
        <v>1</v>
      </c>
      <c r="AKX718" s="203" t="e">
        <f>VLOOKUP(AKU718,$A$794:$F$2344,6,FALSE)</f>
        <v>#N/A</v>
      </c>
      <c r="AKY718" s="202" t="s">
        <v>61</v>
      </c>
      <c r="AKZ718" s="10" t="e">
        <f>AKX718*1.5*AKW718</f>
        <v>#N/A</v>
      </c>
      <c r="ALA718" s="10"/>
      <c r="ALB718" s="269"/>
      <c r="ALC718" s="202" t="s">
        <v>70</v>
      </c>
      <c r="ALD718" s="78" t="s">
        <v>183</v>
      </c>
      <c r="ALF718" s="278">
        <f>IF(ALE718="Kopman",1.2,1)</f>
        <v>1</v>
      </c>
      <c r="ALG718" s="203" t="e">
        <f>VLOOKUP(ALD718,$A$794:$F$2344,6,FALSE)</f>
        <v>#N/A</v>
      </c>
      <c r="ALH718" s="202" t="s">
        <v>61</v>
      </c>
      <c r="ALI718" s="10" t="e">
        <f>ALG718*1.5*ALF718</f>
        <v>#N/A</v>
      </c>
      <c r="ALJ718" s="10"/>
      <c r="ALK718" s="269"/>
      <c r="ALL718" s="202" t="s">
        <v>70</v>
      </c>
      <c r="ALM718" s="78" t="s">
        <v>183</v>
      </c>
      <c r="ALO718" s="278">
        <f>IF(ALN718="Kopman",1.2,1)</f>
        <v>1</v>
      </c>
      <c r="ALP718" s="203" t="e">
        <f>VLOOKUP(ALM718,$A$794:$F$2344,6,FALSE)</f>
        <v>#N/A</v>
      </c>
      <c r="ALQ718" s="202" t="s">
        <v>61</v>
      </c>
      <c r="ALR718" s="10" t="e">
        <f>ALP718*1.5*ALO718</f>
        <v>#N/A</v>
      </c>
      <c r="ALS718" s="10"/>
      <c r="ALT718" s="269"/>
      <c r="ALU718" s="202" t="s">
        <v>70</v>
      </c>
      <c r="ALV718" s="78" t="s">
        <v>183</v>
      </c>
      <c r="ALX718" s="278">
        <f>IF(ALW718="Kopman",1.2,1)</f>
        <v>1</v>
      </c>
      <c r="ALY718" s="203" t="e">
        <f>VLOOKUP(ALV718,$A$794:$F$2344,6,FALSE)</f>
        <v>#N/A</v>
      </c>
      <c r="ALZ718" s="202" t="s">
        <v>61</v>
      </c>
      <c r="AMA718" s="10" t="e">
        <f>ALY718*1.5*ALX718</f>
        <v>#N/A</v>
      </c>
      <c r="AMB718" s="10"/>
      <c r="AMC718" s="269"/>
      <c r="AMD718" s="202" t="s">
        <v>70</v>
      </c>
      <c r="AME718" s="78" t="s">
        <v>183</v>
      </c>
      <c r="AMG718" s="278">
        <f>IF(AMF718="Kopman",1.2,1)</f>
        <v>1</v>
      </c>
      <c r="AMH718" s="203" t="e">
        <f>VLOOKUP(AME718,$A$794:$F$2344,6,FALSE)</f>
        <v>#N/A</v>
      </c>
      <c r="AMI718" s="202" t="s">
        <v>61</v>
      </c>
      <c r="AMJ718" s="10" t="e">
        <f>AMH718*1.5*AMG718</f>
        <v>#N/A</v>
      </c>
      <c r="AMK718" s="10"/>
      <c r="AML718" s="269"/>
      <c r="AMM718" s="202" t="s">
        <v>70</v>
      </c>
      <c r="AMN718" s="78" t="s">
        <v>183</v>
      </c>
      <c r="AMP718" s="278">
        <f>IF(AMO718="Kopman",1.2,1)</f>
        <v>1</v>
      </c>
      <c r="AMQ718" s="203" t="e">
        <f>VLOOKUP(AMN718,$A$794:$F$2344,6,FALSE)</f>
        <v>#N/A</v>
      </c>
      <c r="AMR718" s="202" t="s">
        <v>61</v>
      </c>
      <c r="AMS718" s="10" t="e">
        <f>AMQ718*1.5*AMP718</f>
        <v>#N/A</v>
      </c>
      <c r="AMT718" s="10"/>
      <c r="AMU718" s="269"/>
      <c r="AMV718" s="202" t="s">
        <v>70</v>
      </c>
      <c r="AMW718" s="78" t="s">
        <v>183</v>
      </c>
      <c r="AMY718" s="278">
        <f>IF(AMX718="Kopman",1.2,1)</f>
        <v>1</v>
      </c>
      <c r="AMZ718" s="203" t="e">
        <f>VLOOKUP(AMW718,$A$794:$F$2344,6,FALSE)</f>
        <v>#N/A</v>
      </c>
      <c r="ANA718" s="202" t="s">
        <v>61</v>
      </c>
      <c r="ANB718" s="10" t="e">
        <f>AMZ718*1.5*AMY718</f>
        <v>#N/A</v>
      </c>
      <c r="ANC718" s="10"/>
      <c r="AND718" s="269"/>
      <c r="ANE718" s="202" t="s">
        <v>70</v>
      </c>
      <c r="ANF718" s="78" t="s">
        <v>183</v>
      </c>
      <c r="ANH718" s="278">
        <f>IF(ANG718="Kopman",1.2,1)</f>
        <v>1</v>
      </c>
      <c r="ANI718" s="203" t="e">
        <f>VLOOKUP(ANF718,$A$794:$F$2344,6,FALSE)</f>
        <v>#N/A</v>
      </c>
      <c r="ANJ718" s="202" t="s">
        <v>61</v>
      </c>
      <c r="ANK718" s="10" t="e">
        <f>ANI718*1.5*ANH718</f>
        <v>#N/A</v>
      </c>
      <c r="ANL718" s="10"/>
      <c r="ANM718" s="269"/>
      <c r="ANN718" s="202" t="s">
        <v>70</v>
      </c>
      <c r="ANO718" s="78" t="s">
        <v>183</v>
      </c>
      <c r="ANQ718" s="278">
        <f>IF(ANP718="Kopman",1.2,1)</f>
        <v>1</v>
      </c>
      <c r="ANR718" s="203" t="e">
        <f>VLOOKUP(ANO718,$A$794:$F$2344,6,FALSE)</f>
        <v>#N/A</v>
      </c>
      <c r="ANS718" s="202" t="s">
        <v>61</v>
      </c>
      <c r="ANT718" s="10" t="e">
        <f>ANR718*1.5*ANQ718</f>
        <v>#N/A</v>
      </c>
      <c r="ANU718" s="10"/>
      <c r="ANV718" s="269"/>
      <c r="ANW718" s="202" t="s">
        <v>70</v>
      </c>
      <c r="ANX718" s="78" t="s">
        <v>183</v>
      </c>
      <c r="ANZ718" s="278">
        <f>IF(ANY718="Kopman",1.2,1)</f>
        <v>1</v>
      </c>
      <c r="AOA718" s="203" t="e">
        <f>VLOOKUP(ANX718,$A$794:$F$2344,6,FALSE)</f>
        <v>#N/A</v>
      </c>
      <c r="AOB718" s="202" t="s">
        <v>61</v>
      </c>
      <c r="AOC718" s="10" t="e">
        <f>AOA718*1.5*ANZ718</f>
        <v>#N/A</v>
      </c>
      <c r="AOD718" s="10"/>
      <c r="AOE718" s="269"/>
      <c r="AOF718" s="202" t="s">
        <v>70</v>
      </c>
      <c r="AOG718" s="78" t="s">
        <v>183</v>
      </c>
      <c r="AOI718" s="278">
        <f>IF(AOH718="Kopman",1.2,1)</f>
        <v>1</v>
      </c>
      <c r="AOJ718" s="203" t="e">
        <f>VLOOKUP(AOG718,$A$794:$F$2344,6,FALSE)</f>
        <v>#N/A</v>
      </c>
      <c r="AOK718" s="202" t="s">
        <v>61</v>
      </c>
      <c r="AOL718" s="10" t="e">
        <f>AOJ718*1.5*AOI718</f>
        <v>#N/A</v>
      </c>
      <c r="AOM718" s="10"/>
      <c r="AON718" s="269"/>
      <c r="AOO718" s="202" t="s">
        <v>70</v>
      </c>
      <c r="AOP718" s="78" t="s">
        <v>183</v>
      </c>
      <c r="AOR718" s="278">
        <f>IF(AOQ718="Kopman",1.2,1)</f>
        <v>1</v>
      </c>
      <c r="AOS718" s="203" t="e">
        <f>VLOOKUP(AOP718,$A$794:$F$2344,6,FALSE)</f>
        <v>#N/A</v>
      </c>
      <c r="AOT718" s="202" t="s">
        <v>61</v>
      </c>
      <c r="AOU718" s="10" t="e">
        <f>AOS718*1.5*AOR718</f>
        <v>#N/A</v>
      </c>
      <c r="AOV718" s="10"/>
      <c r="AOW718" s="269"/>
      <c r="AOX718" s="202" t="s">
        <v>70</v>
      </c>
      <c r="AOY718" s="78" t="s">
        <v>183</v>
      </c>
      <c r="APA718" s="278">
        <f>IF(AOZ718="Kopman",1.2,1)</f>
        <v>1</v>
      </c>
      <c r="APB718" s="203" t="e">
        <f>VLOOKUP(AOY718,$A$794:$F$2344,6,FALSE)</f>
        <v>#N/A</v>
      </c>
      <c r="APC718" s="202" t="s">
        <v>61</v>
      </c>
      <c r="APD718" s="10" t="e">
        <f>APB718*1.5*APA718</f>
        <v>#N/A</v>
      </c>
      <c r="APE718" s="10"/>
      <c r="APF718" s="269"/>
      <c r="APG718" s="202" t="s">
        <v>70</v>
      </c>
      <c r="APH718" s="78" t="s">
        <v>183</v>
      </c>
      <c r="APJ718" s="278">
        <f>IF(API718="Kopman",1.2,1)</f>
        <v>1</v>
      </c>
      <c r="APK718" s="203" t="e">
        <f>VLOOKUP(APH718,$A$794:$F$2344,6,FALSE)</f>
        <v>#N/A</v>
      </c>
      <c r="APL718" s="202" t="s">
        <v>61</v>
      </c>
      <c r="APM718" s="10" t="e">
        <f>APK718*1.5*APJ718</f>
        <v>#N/A</v>
      </c>
      <c r="APN718" s="10"/>
      <c r="APO718" s="269"/>
      <c r="APP718" s="202" t="s">
        <v>70</v>
      </c>
      <c r="APQ718" s="498" t="s">
        <v>513</v>
      </c>
      <c r="APS718" s="278">
        <f>IF(APR718="Kopman",1.2,1)</f>
        <v>1</v>
      </c>
      <c r="APT718" s="203">
        <f>VLOOKUP(APQ718,$A$794:$F$2344,6,FALSE)</f>
        <v>0</v>
      </c>
      <c r="APU718" s="202" t="s">
        <v>61</v>
      </c>
      <c r="APV718" s="10">
        <f>APT718*1.5*APS718</f>
        <v>0</v>
      </c>
      <c r="APW718" s="10"/>
      <c r="APX718" s="269"/>
      <c r="APY718" s="202" t="s">
        <v>70</v>
      </c>
      <c r="APZ718" s="498" t="s">
        <v>513</v>
      </c>
      <c r="AQB718" s="278">
        <f>IF(AQA718="Kopman",1.2,1)</f>
        <v>1</v>
      </c>
      <c r="AQC718" s="203">
        <f>VLOOKUP(APZ718,$A$794:$F$2344,6,FALSE)</f>
        <v>0</v>
      </c>
      <c r="AQD718" s="202" t="s">
        <v>61</v>
      </c>
      <c r="AQE718" s="10">
        <f>AQC718*1.5*AQB718</f>
        <v>0</v>
      </c>
      <c r="AQF718" s="10"/>
      <c r="AQG718" s="269"/>
      <c r="AQH718" s="202" t="s">
        <v>70</v>
      </c>
      <c r="AQI718" s="484" t="s">
        <v>471</v>
      </c>
      <c r="AQK718" s="278">
        <f>IF(AQJ718="Kopman",1.2,1)</f>
        <v>1</v>
      </c>
      <c r="AQL718" s="203">
        <f>VLOOKUP(AQI718,$A$794:$F$2344,6,FALSE)</f>
        <v>0</v>
      </c>
      <c r="AQM718" s="202" t="s">
        <v>61</v>
      </c>
      <c r="AQN718" s="10">
        <f>AQL718*1.5*AQK718</f>
        <v>0</v>
      </c>
      <c r="AQO718" s="10"/>
      <c r="AQP718" s="269"/>
      <c r="AQQ718" s="202" t="s">
        <v>70</v>
      </c>
      <c r="AQR718" s="484" t="s">
        <v>2057</v>
      </c>
      <c r="AQT718" s="278">
        <f>IF(AQS718="Kopman",1.2,1)</f>
        <v>1</v>
      </c>
      <c r="AQU718" s="203">
        <f>VLOOKUP(AQR718,$A$794:$F$2344,6,FALSE)</f>
        <v>0</v>
      </c>
      <c r="AQV718" s="202" t="s">
        <v>61</v>
      </c>
      <c r="AQW718" s="10">
        <f>AQU718*1.5*AQT718</f>
        <v>0</v>
      </c>
      <c r="AQX718" s="10"/>
      <c r="AQY718" s="269"/>
      <c r="AQZ718" s="202" t="s">
        <v>70</v>
      </c>
      <c r="ARA718" s="486" t="s">
        <v>513</v>
      </c>
      <c r="ARB718" s="14" t="s">
        <v>1895</v>
      </c>
      <c r="ARC718" s="278">
        <f>IF(ARB718="Kopman",1.2,1)</f>
        <v>1.2</v>
      </c>
      <c r="ARD718" s="203">
        <f>VLOOKUP(ARA718,$A$794:$F$2344,6,FALSE)</f>
        <v>0</v>
      </c>
      <c r="ARE718" s="202" t="s">
        <v>61</v>
      </c>
      <c r="ARF718" s="10">
        <f>ARD718*1.5*ARC718</f>
        <v>0</v>
      </c>
      <c r="ARG718" s="10"/>
      <c r="ARH718" s="269"/>
      <c r="ARI718" s="202" t="s">
        <v>70</v>
      </c>
      <c r="ARJ718" s="484" t="s">
        <v>1941</v>
      </c>
      <c r="ARL718" s="278">
        <f>IF(ARK718="Kopman",1.2,1)</f>
        <v>1</v>
      </c>
      <c r="ARM718" s="203">
        <f>VLOOKUP(ARJ718,$A$794:$F$2344,6,FALSE)</f>
        <v>0</v>
      </c>
      <c r="ARN718" s="202" t="s">
        <v>61</v>
      </c>
      <c r="ARO718" s="10">
        <f>ARM718*1.5*ARL718</f>
        <v>0</v>
      </c>
      <c r="ARP718" s="10"/>
      <c r="ARQ718" s="269"/>
      <c r="ARR718" s="202" t="s">
        <v>70</v>
      </c>
      <c r="ARS718" s="498" t="s">
        <v>1941</v>
      </c>
      <c r="ARU718" s="278">
        <f>IF(ART718="Kopman",1.2,1)</f>
        <v>1</v>
      </c>
      <c r="ARV718" s="203">
        <f>VLOOKUP(ARS718,$A$794:$F$2344,6,FALSE)</f>
        <v>0</v>
      </c>
      <c r="ARW718" s="202" t="s">
        <v>61</v>
      </c>
      <c r="ARX718" s="10">
        <f>ARV718*1.5*ARU718</f>
        <v>0</v>
      </c>
      <c r="ARY718" s="10"/>
      <c r="ARZ718" s="269"/>
      <c r="ASA718" s="202" t="s">
        <v>70</v>
      </c>
      <c r="ASB718" s="484" t="s">
        <v>1629</v>
      </c>
      <c r="ASD718" s="278">
        <f>IF(ASC718="Kopman",1.2,1)</f>
        <v>1</v>
      </c>
      <c r="ASE718" s="203">
        <f>VLOOKUP(ASB718,$A$794:$F$2344,6,FALSE)</f>
        <v>0</v>
      </c>
      <c r="ASF718" s="202" t="s">
        <v>61</v>
      </c>
      <c r="ASG718" s="10">
        <f>ASE718*1.5*ASD718</f>
        <v>0</v>
      </c>
      <c r="ASH718" s="10"/>
      <c r="ASI718" s="269"/>
      <c r="ASJ718" s="202" t="s">
        <v>70</v>
      </c>
      <c r="ASK718" s="484" t="s">
        <v>513</v>
      </c>
      <c r="ASM718" s="278">
        <f>IF(ASL718="Kopman",1.2,1)</f>
        <v>1</v>
      </c>
      <c r="ASN718" s="203">
        <f>VLOOKUP(ASK718,$A$794:$F$2344,6,FALSE)</f>
        <v>0</v>
      </c>
      <c r="ASO718" s="202" t="s">
        <v>61</v>
      </c>
      <c r="ASP718" s="10">
        <f>ASN718*1.5*ASM718</f>
        <v>0</v>
      </c>
      <c r="ASQ718" s="10"/>
      <c r="ASR718" s="269"/>
      <c r="ASS718" s="202" t="s">
        <v>70</v>
      </c>
      <c r="AST718" s="484" t="s">
        <v>513</v>
      </c>
      <c r="ASV718" s="278">
        <f>IF(ASU718="Kopman",1.2,1)</f>
        <v>1</v>
      </c>
      <c r="ASW718" s="203">
        <f>VLOOKUP(AST718,$A$794:$F$2344,6,FALSE)</f>
        <v>0</v>
      </c>
      <c r="ASX718" s="202" t="s">
        <v>61</v>
      </c>
      <c r="ASY718" s="10">
        <f>ASW718*1.5*ASV718</f>
        <v>0</v>
      </c>
      <c r="ASZ718" s="10"/>
      <c r="ATA718" s="269"/>
      <c r="ATB718" s="202" t="s">
        <v>70</v>
      </c>
      <c r="ATC718" s="484" t="s">
        <v>471</v>
      </c>
      <c r="ATE718" s="278">
        <f>IF(ATD718="Kopman",1.2,1)</f>
        <v>1</v>
      </c>
      <c r="ATF718" s="203">
        <f>VLOOKUP(ATC718,$A$794:$F$2344,6,FALSE)</f>
        <v>0</v>
      </c>
      <c r="ATG718" s="202" t="s">
        <v>61</v>
      </c>
      <c r="ATH718" s="10">
        <f>ATF718*1.5*ATE718</f>
        <v>0</v>
      </c>
      <c r="ATI718" s="10"/>
      <c r="ATJ718" s="269"/>
      <c r="ATK718" s="202" t="s">
        <v>70</v>
      </c>
      <c r="ATL718" s="484" t="s">
        <v>2057</v>
      </c>
      <c r="ATN718" s="278">
        <f>IF(ATM718="Kopman",1.2,1)</f>
        <v>1</v>
      </c>
      <c r="ATO718" s="203">
        <f>VLOOKUP(ATL718,$A$794:$F$2344,6,FALSE)</f>
        <v>0</v>
      </c>
      <c r="ATP718" s="202" t="s">
        <v>61</v>
      </c>
      <c r="ATQ718" s="10">
        <f>ATO718*1.5*ATN718</f>
        <v>0</v>
      </c>
      <c r="ATR718" s="10"/>
      <c r="ATS718" s="269"/>
      <c r="ATT718" s="202" t="s">
        <v>70</v>
      </c>
      <c r="ATU718" s="484" t="s">
        <v>513</v>
      </c>
      <c r="ATW718" s="278">
        <f>IF(ATV718="Kopman",1.2,1)</f>
        <v>1</v>
      </c>
      <c r="ATX718" s="203">
        <f>VLOOKUP(ATU718,$A$794:$F$2344,6,FALSE)</f>
        <v>0</v>
      </c>
      <c r="ATY718" s="202" t="s">
        <v>61</v>
      </c>
      <c r="ATZ718" s="10">
        <f>ATX718*1.5*ATW718</f>
        <v>0</v>
      </c>
      <c r="AUA718" s="10"/>
      <c r="AUB718" s="269"/>
      <c r="AUC718" s="202" t="s">
        <v>70</v>
      </c>
      <c r="AUD718" s="484" t="s">
        <v>413</v>
      </c>
      <c r="AUF718" s="278">
        <f>IF(AUE718="Kopman",1.2,1)</f>
        <v>1</v>
      </c>
      <c r="AUG718" s="203">
        <f>VLOOKUP(AUD718,$A$794:$F$2344,6,FALSE)</f>
        <v>49</v>
      </c>
      <c r="AUH718" s="202" t="s">
        <v>61</v>
      </c>
      <c r="AUI718" s="10">
        <f>AUG718*1.5*AUF718</f>
        <v>73.5</v>
      </c>
      <c r="AUJ718" s="10"/>
      <c r="AUK718" s="269"/>
      <c r="AUL718" s="202" t="s">
        <v>70</v>
      </c>
      <c r="AUM718" s="484" t="s">
        <v>513</v>
      </c>
      <c r="AUO718" s="278">
        <f>IF(AUN718="Kopman",1.2,1)</f>
        <v>1</v>
      </c>
      <c r="AUP718" s="203">
        <f>VLOOKUP(AUM718,$A$794:$F$2344,6,FALSE)</f>
        <v>0</v>
      </c>
      <c r="AUQ718" s="202" t="s">
        <v>61</v>
      </c>
      <c r="AUR718" s="10">
        <f>AUP718*1.5*AUO718</f>
        <v>0</v>
      </c>
      <c r="AUS718" s="10"/>
      <c r="AUT718" s="269"/>
      <c r="AUU718" s="202" t="s">
        <v>70</v>
      </c>
      <c r="AUV718" s="509" t="s">
        <v>513</v>
      </c>
      <c r="AUX718" s="278">
        <f>IF(AUW718="Kopman",1.2,1)</f>
        <v>1</v>
      </c>
      <c r="AUY718" s="203">
        <f>VLOOKUP(AUV718,$A$794:$F$2344,6,FALSE)</f>
        <v>0</v>
      </c>
      <c r="AUZ718" s="202" t="s">
        <v>61</v>
      </c>
      <c r="AVA718" s="10">
        <f>AUY718*1.5*AUX718</f>
        <v>0</v>
      </c>
      <c r="AVB718" s="10"/>
      <c r="AVC718" s="269"/>
      <c r="AVD718" s="202" t="s">
        <v>70</v>
      </c>
      <c r="AVE718" s="484" t="s">
        <v>1629</v>
      </c>
      <c r="AVG718" s="278">
        <f>IF(AVF718="Kopman",1.2,1)</f>
        <v>1</v>
      </c>
      <c r="AVH718" s="203">
        <f>VLOOKUP(AVE718,$A$794:$F$2344,6,FALSE)</f>
        <v>0</v>
      </c>
      <c r="AVI718" s="202" t="s">
        <v>61</v>
      </c>
      <c r="AVJ718" s="10">
        <f>AVH718*1.5*AVG718</f>
        <v>0</v>
      </c>
      <c r="AVK718" s="10"/>
      <c r="AVL718" s="269"/>
      <c r="AVM718" s="202" t="s">
        <v>70</v>
      </c>
      <c r="AVN718" s="484" t="s">
        <v>2057</v>
      </c>
      <c r="AVP718" s="278">
        <f>IF(AVO718="Kopman",1.2,1)</f>
        <v>1</v>
      </c>
      <c r="AVQ718" s="203">
        <f>VLOOKUP(AVN718,$A$794:$F$2344,6,FALSE)</f>
        <v>0</v>
      </c>
      <c r="AVR718" s="202" t="s">
        <v>61</v>
      </c>
      <c r="AVS718" s="10">
        <f>AVQ718*1.5*AVP718</f>
        <v>0</v>
      </c>
      <c r="AVT718" s="10"/>
      <c r="AVU718" s="269"/>
      <c r="AVV718" s="202" t="s">
        <v>70</v>
      </c>
      <c r="AVW718" s="489" t="s">
        <v>2057</v>
      </c>
      <c r="AVX718" s="14" t="s">
        <v>1895</v>
      </c>
      <c r="AVY718" s="278">
        <f>IF(AVX718="Kopman",1.2,1)</f>
        <v>1.2</v>
      </c>
      <c r="AVZ718" s="203">
        <f>VLOOKUP(AVW718,$A$794:$F$2344,6,FALSE)</f>
        <v>0</v>
      </c>
      <c r="AWA718" s="202" t="s">
        <v>61</v>
      </c>
      <c r="AWB718" s="10">
        <f>AVZ718*1.5*AVY718</f>
        <v>0</v>
      </c>
      <c r="AWC718" s="10"/>
      <c r="AWD718" s="269"/>
      <c r="AWE718" s="202" t="s">
        <v>70</v>
      </c>
      <c r="AWF718" s="484" t="s">
        <v>1941</v>
      </c>
      <c r="AWH718" s="278">
        <f>IF(AWG718="Kopman",1.2,1)</f>
        <v>1</v>
      </c>
      <c r="AWI718" s="203">
        <f>VLOOKUP(AWF718,$A$794:$F$2344,6,FALSE)</f>
        <v>0</v>
      </c>
      <c r="AWJ718" s="202" t="s">
        <v>61</v>
      </c>
      <c r="AWK718" s="10">
        <f>AWI718*1.5*AWH718</f>
        <v>0</v>
      </c>
      <c r="AWL718" s="10"/>
      <c r="AWM718" s="269"/>
      <c r="AWN718" s="202" t="s">
        <v>70</v>
      </c>
      <c r="AWO718" s="484" t="s">
        <v>1941</v>
      </c>
      <c r="AWQ718" s="278">
        <f>IF(AWP718="Kopman",1.2,1)</f>
        <v>1</v>
      </c>
      <c r="AWR718" s="203">
        <f>VLOOKUP(AWO718,$A$794:$F$2344,6,FALSE)</f>
        <v>0</v>
      </c>
      <c r="AWS718" s="202" t="s">
        <v>61</v>
      </c>
      <c r="AWT718" s="10">
        <f>AWR718*1.5*AWQ718</f>
        <v>0</v>
      </c>
      <c r="AWU718" s="10"/>
      <c r="AWV718" s="269"/>
      <c r="AWW718" s="202" t="s">
        <v>70</v>
      </c>
      <c r="AWX718" s="486" t="s">
        <v>513</v>
      </c>
      <c r="AWY718" s="14" t="s">
        <v>1895</v>
      </c>
      <c r="AWZ718" s="278">
        <f>IF(AWY718="Kopman",1.2,1)</f>
        <v>1.2</v>
      </c>
      <c r="AXA718" s="203">
        <f>VLOOKUP(AWX718,$A$794:$F$2344,6,FALSE)</f>
        <v>0</v>
      </c>
      <c r="AXB718" s="202" t="s">
        <v>61</v>
      </c>
      <c r="AXC718" s="10">
        <f>AXA718*1.5*AWZ718</f>
        <v>0</v>
      </c>
      <c r="AXD718" s="10"/>
      <c r="AXE718" s="269"/>
      <c r="AXF718" s="202" t="s">
        <v>70</v>
      </c>
      <c r="AXG718" s="484" t="s">
        <v>1941</v>
      </c>
      <c r="AXI718" s="278">
        <f>IF(AXH718="Kopman",1.2,1)</f>
        <v>1</v>
      </c>
      <c r="AXJ718" s="203">
        <f>VLOOKUP(AXG718,$A$794:$F$2344,6,FALSE)</f>
        <v>0</v>
      </c>
      <c r="AXK718" s="202" t="s">
        <v>61</v>
      </c>
      <c r="AXL718" s="10">
        <f>AXJ718*1.5*AXI718</f>
        <v>0</v>
      </c>
      <c r="AXM718" s="10"/>
      <c r="AXN718" s="269"/>
      <c r="AXO718" s="202" t="s">
        <v>70</v>
      </c>
      <c r="AXP718" s="486" t="s">
        <v>513</v>
      </c>
      <c r="AXQ718" s="14" t="s">
        <v>1895</v>
      </c>
      <c r="AXR718" s="278">
        <f>IF(AXQ718="Kopman",1.2,1)</f>
        <v>1.2</v>
      </c>
      <c r="AXS718" s="203">
        <f>VLOOKUP(AXP718,$A$794:$F$2344,6,FALSE)</f>
        <v>0</v>
      </c>
      <c r="AXT718" s="202" t="s">
        <v>61</v>
      </c>
      <c r="AXU718" s="10">
        <f>AXS718*1.5*AXR718</f>
        <v>0</v>
      </c>
      <c r="AXV718" s="10"/>
      <c r="AXW718" s="269"/>
      <c r="AXX718" s="202" t="s">
        <v>70</v>
      </c>
      <c r="AXY718" s="498" t="s">
        <v>413</v>
      </c>
      <c r="AYA718" s="278">
        <f>IF(AXZ718="Kopman",1.2,1)</f>
        <v>1</v>
      </c>
      <c r="AYB718" s="203">
        <f>VLOOKUP(AXY718,$A$794:$F$2344,6,FALSE)</f>
        <v>49</v>
      </c>
      <c r="AYC718" s="202" t="s">
        <v>61</v>
      </c>
      <c r="AYD718" s="10">
        <f>AYB718*1.5*AYA718</f>
        <v>73.5</v>
      </c>
      <c r="AYE718" s="10"/>
      <c r="AYF718" s="269"/>
      <c r="AYG718" s="202" t="s">
        <v>70</v>
      </c>
      <c r="AYH718" s="484" t="s">
        <v>513</v>
      </c>
      <c r="AYJ718" s="278">
        <f>IF(AYI718="Kopman",1.2,1)</f>
        <v>1</v>
      </c>
      <c r="AYK718" s="203">
        <f>VLOOKUP(AYH718,$A$794:$F$2344,6,FALSE)</f>
        <v>0</v>
      </c>
      <c r="AYL718" s="202" t="s">
        <v>61</v>
      </c>
      <c r="AYM718" s="10">
        <f>AYK718*1.5*AYJ718</f>
        <v>0</v>
      </c>
      <c r="AYN718" s="10"/>
      <c r="AYO718" s="269"/>
      <c r="AYP718" s="202" t="s">
        <v>70</v>
      </c>
      <c r="AYQ718" s="484" t="s">
        <v>565</v>
      </c>
      <c r="AYS718" s="278">
        <f>IF(AYR718="Kopman",1.2,1)</f>
        <v>1</v>
      </c>
      <c r="AYT718" s="203">
        <f>VLOOKUP(AYQ718,$A$794:$F$2344,6,FALSE)</f>
        <v>0</v>
      </c>
      <c r="AYU718" s="202" t="s">
        <v>61</v>
      </c>
      <c r="AYV718" s="10">
        <f>AYT718*1.5*AYS718</f>
        <v>0</v>
      </c>
      <c r="AYW718" s="10"/>
      <c r="AYX718" s="269"/>
      <c r="AYY718" s="202" t="s">
        <v>70</v>
      </c>
      <c r="AYZ718" s="486" t="s">
        <v>513</v>
      </c>
      <c r="AZA718" s="14" t="s">
        <v>1895</v>
      </c>
      <c r="AZB718" s="278">
        <f>IF(AZA718="Kopman",1.2,1)</f>
        <v>1.2</v>
      </c>
      <c r="AZC718" s="203">
        <f>VLOOKUP(AYZ718,$A$794:$F$2344,6,FALSE)</f>
        <v>0</v>
      </c>
      <c r="AZD718" s="202" t="s">
        <v>61</v>
      </c>
      <c r="AZE718" s="10">
        <f>AZC718*1.5*AZB718</f>
        <v>0</v>
      </c>
      <c r="AZF718" s="10"/>
      <c r="AZG718" s="269"/>
      <c r="AZH718" s="202" t="s">
        <v>70</v>
      </c>
      <c r="AZI718" s="484" t="s">
        <v>513</v>
      </c>
      <c r="AZK718" s="278">
        <f>IF(AZJ718="Kopman",1.2,1)</f>
        <v>1</v>
      </c>
      <c r="AZL718" s="203">
        <f>VLOOKUP(AZI718,$A$794:$F$2344,6,FALSE)</f>
        <v>0</v>
      </c>
      <c r="AZM718" s="202" t="s">
        <v>61</v>
      </c>
      <c r="AZN718" s="10">
        <f>AZL718*1.5*AZK718</f>
        <v>0</v>
      </c>
      <c r="AZO718" s="10"/>
      <c r="AZP718" s="269"/>
      <c r="AZQ718" s="202" t="s">
        <v>70</v>
      </c>
      <c r="AZR718" s="484" t="s">
        <v>2057</v>
      </c>
      <c r="AZT718" s="278">
        <f>IF(AZS718="Kopman",1.2,1)</f>
        <v>1</v>
      </c>
      <c r="AZU718" s="203">
        <f>VLOOKUP(AZR718,$A$794:$F$2344,6,FALSE)</f>
        <v>0</v>
      </c>
      <c r="AZV718" s="202" t="s">
        <v>61</v>
      </c>
      <c r="AZW718" s="10">
        <f>AZU718*1.5*AZT718</f>
        <v>0</v>
      </c>
      <c r="AZX718" s="10"/>
      <c r="AZY718" s="269"/>
      <c r="AZZ718" s="202" t="s">
        <v>70</v>
      </c>
      <c r="BAA718" s="500" t="s">
        <v>513</v>
      </c>
      <c r="BAB718" s="14" t="s">
        <v>1895</v>
      </c>
      <c r="BAC718" s="278">
        <f>IF(BAB718="Kopman",1.2,1)</f>
        <v>1.2</v>
      </c>
      <c r="BAD718" s="203">
        <f>VLOOKUP(BAA718,$A$794:$F$2344,6,FALSE)</f>
        <v>0</v>
      </c>
      <c r="BAE718" s="202" t="s">
        <v>61</v>
      </c>
      <c r="BAF718" s="10">
        <f>BAD718*1.5*BAC718</f>
        <v>0</v>
      </c>
      <c r="BAG718" s="10"/>
      <c r="BAH718" s="269"/>
    </row>
    <row r="719" spans="1:1386" s="14" customFormat="1" ht="15">
      <c r="A719" s="202" t="s">
        <v>71</v>
      </c>
      <c r="B719" s="484" t="s">
        <v>1629</v>
      </c>
      <c r="D719" s="203"/>
      <c r="E719" s="203">
        <f>VLOOKUP(B719,$A$794:$F$2344,6,FALSE)</f>
        <v>0</v>
      </c>
      <c r="F719" s="202" t="s">
        <v>63</v>
      </c>
      <c r="G719" s="10">
        <f>E719*1.4</f>
        <v>0</v>
      </c>
      <c r="H719" s="10"/>
      <c r="I719" s="263"/>
      <c r="J719" s="202" t="s">
        <v>71</v>
      </c>
      <c r="K719" s="487" t="s">
        <v>1629</v>
      </c>
      <c r="M719" s="203"/>
      <c r="N719" s="203">
        <f>VLOOKUP(K719,$A$794:$F$2344,6,FALSE)</f>
        <v>0</v>
      </c>
      <c r="O719" s="202" t="s">
        <v>63</v>
      </c>
      <c r="P719" s="10">
        <f>N719*1.4</f>
        <v>0</v>
      </c>
      <c r="Q719" s="10"/>
      <c r="R719" s="263"/>
      <c r="S719" s="202" t="s">
        <v>71</v>
      </c>
      <c r="T719" s="484" t="s">
        <v>578</v>
      </c>
      <c r="V719" s="203"/>
      <c r="W719" s="203">
        <f>VLOOKUP(T719,$A$794:$F$2344,6,FALSE)</f>
        <v>0</v>
      </c>
      <c r="X719" s="202" t="s">
        <v>63</v>
      </c>
      <c r="Y719" s="10">
        <f>W719*1.4</f>
        <v>0</v>
      </c>
      <c r="Z719" s="10"/>
      <c r="AA719" s="263"/>
      <c r="AB719" s="202" t="s">
        <v>71</v>
      </c>
      <c r="AC719" s="484" t="s">
        <v>580</v>
      </c>
      <c r="AE719" s="203"/>
      <c r="AF719" s="203">
        <f>VLOOKUP(AC719,$A$794:$F$2344,6,FALSE)</f>
        <v>0</v>
      </c>
      <c r="AG719" s="202" t="s">
        <v>63</v>
      </c>
      <c r="AH719" s="10">
        <f>AF719*1.4</f>
        <v>0</v>
      </c>
      <c r="AI719" s="10"/>
      <c r="AJ719" s="263"/>
      <c r="AK719" s="202" t="s">
        <v>71</v>
      </c>
      <c r="AL719" s="490" t="s">
        <v>513</v>
      </c>
      <c r="AN719" s="203"/>
      <c r="AO719" s="203">
        <f>VLOOKUP(AL719,$A$794:$F$2344,6,FALSE)</f>
        <v>0</v>
      </c>
      <c r="AP719" s="202" t="s">
        <v>63</v>
      </c>
      <c r="AQ719" s="10">
        <f>AO719*1.4</f>
        <v>0</v>
      </c>
      <c r="AR719" s="10"/>
      <c r="AS719" s="263"/>
      <c r="AT719" s="202" t="s">
        <v>71</v>
      </c>
      <c r="AU719" s="484" t="s">
        <v>1941</v>
      </c>
      <c r="AW719" s="203"/>
      <c r="AX719" s="203">
        <f>VLOOKUP(AU719,$A$794:$F$2344,6,FALSE)</f>
        <v>0</v>
      </c>
      <c r="AY719" s="202" t="s">
        <v>63</v>
      </c>
      <c r="AZ719" s="10">
        <f>AX719*1.4</f>
        <v>0</v>
      </c>
      <c r="BA719" s="10"/>
      <c r="BB719" s="263"/>
      <c r="BC719" s="202" t="s">
        <v>71</v>
      </c>
      <c r="BD719" s="484" t="s">
        <v>2057</v>
      </c>
      <c r="BF719" s="203"/>
      <c r="BG719" s="203">
        <f>VLOOKUP(BD719,$A$794:$F$2344,6,FALSE)</f>
        <v>0</v>
      </c>
      <c r="BH719" s="202" t="s">
        <v>63</v>
      </c>
      <c r="BI719" s="10">
        <f>BG719*1.4</f>
        <v>0</v>
      </c>
      <c r="BJ719" s="10"/>
      <c r="BK719" s="263"/>
      <c r="BL719" s="202" t="s">
        <v>71</v>
      </c>
      <c r="BM719" s="484" t="s">
        <v>578</v>
      </c>
      <c r="BO719" s="203"/>
      <c r="BP719" s="203">
        <f>VLOOKUP(BM719,$A$794:$F$2344,6,FALSE)</f>
        <v>0</v>
      </c>
      <c r="BQ719" s="202" t="s">
        <v>63</v>
      </c>
      <c r="BR719" s="10">
        <f>BP719*1.4</f>
        <v>0</v>
      </c>
      <c r="BS719" s="10"/>
      <c r="BT719" s="263"/>
      <c r="BU719" s="202" t="s">
        <v>71</v>
      </c>
      <c r="BV719" s="484" t="s">
        <v>1941</v>
      </c>
      <c r="BX719" s="203"/>
      <c r="BY719" s="203">
        <f>VLOOKUP(BV719,$A$794:$F$2344,6,FALSE)</f>
        <v>0</v>
      </c>
      <c r="BZ719" s="202" t="s">
        <v>63</v>
      </c>
      <c r="CA719" s="10">
        <f>BY719*1.4</f>
        <v>0</v>
      </c>
      <c r="CB719" s="10"/>
      <c r="CC719" s="263"/>
      <c r="CD719" s="202" t="s">
        <v>71</v>
      </c>
      <c r="CE719" s="491" t="s">
        <v>2057</v>
      </c>
      <c r="CG719" s="203"/>
      <c r="CH719" s="203">
        <f>VLOOKUP(CE719,$A$794:$F$2344,6,FALSE)</f>
        <v>0</v>
      </c>
      <c r="CI719" s="202" t="s">
        <v>63</v>
      </c>
      <c r="CJ719" s="10">
        <f>CH719*1.4</f>
        <v>0</v>
      </c>
      <c r="CK719" s="10"/>
      <c r="CL719" s="263"/>
      <c r="CM719" s="202" t="s">
        <v>71</v>
      </c>
      <c r="CN719" s="484" t="s">
        <v>2057</v>
      </c>
      <c r="CP719" s="203"/>
      <c r="CQ719" s="203">
        <f>VLOOKUP(CN719,$A$794:$F$2344,6,FALSE)</f>
        <v>0</v>
      </c>
      <c r="CR719" s="202" t="s">
        <v>63</v>
      </c>
      <c r="CS719" s="10">
        <f>CQ719*1.4</f>
        <v>0</v>
      </c>
      <c r="CT719" s="10"/>
      <c r="CU719" s="263"/>
      <c r="CV719" s="202" t="s">
        <v>71</v>
      </c>
      <c r="CW719" s="484" t="s">
        <v>1629</v>
      </c>
      <c r="CY719" s="203"/>
      <c r="CZ719" s="203">
        <f>VLOOKUP(CW719,$A$794:$F$2344,6,FALSE)</f>
        <v>0</v>
      </c>
      <c r="DA719" s="202" t="s">
        <v>63</v>
      </c>
      <c r="DB719" s="10">
        <f>CZ719*1.4</f>
        <v>0</v>
      </c>
      <c r="DC719" s="10"/>
      <c r="DD719" s="263"/>
      <c r="DE719" s="202" t="s">
        <v>71</v>
      </c>
      <c r="DF719" s="484" t="s">
        <v>1941</v>
      </c>
      <c r="DH719" s="203"/>
      <c r="DI719" s="203">
        <f>VLOOKUP(DF719,$A$794:$F$2344,6,FALSE)</f>
        <v>0</v>
      </c>
      <c r="DJ719" s="202" t="s">
        <v>63</v>
      </c>
      <c r="DK719" s="10">
        <f>DI719*1.4</f>
        <v>0</v>
      </c>
      <c r="DL719" s="10"/>
      <c r="DM719" s="263"/>
      <c r="DN719" s="202" t="s">
        <v>71</v>
      </c>
      <c r="DO719" s="484" t="s">
        <v>1629</v>
      </c>
      <c r="DQ719" s="203"/>
      <c r="DR719" s="203">
        <f>VLOOKUP(DO719,$A$794:$F$2344,6,FALSE)</f>
        <v>0</v>
      </c>
      <c r="DS719" s="202" t="s">
        <v>63</v>
      </c>
      <c r="DT719" s="10">
        <f>DR719*1.4</f>
        <v>0</v>
      </c>
      <c r="DU719" s="10"/>
      <c r="DV719" s="263"/>
      <c r="DW719" s="202" t="s">
        <v>71</v>
      </c>
      <c r="DX719" s="484" t="s">
        <v>513</v>
      </c>
      <c r="DZ719" s="203"/>
      <c r="EA719" s="203">
        <f>VLOOKUP(DX719,$A$794:$F$2344,6,FALSE)</f>
        <v>0</v>
      </c>
      <c r="EB719" s="202" t="s">
        <v>63</v>
      </c>
      <c r="EC719" s="10">
        <f>EA719*1.4</f>
        <v>0</v>
      </c>
      <c r="ED719" s="10"/>
      <c r="EE719" s="263"/>
      <c r="EF719" s="202" t="s">
        <v>71</v>
      </c>
      <c r="EG719" s="484" t="s">
        <v>2057</v>
      </c>
      <c r="EI719" s="203"/>
      <c r="EJ719" s="203">
        <f>VLOOKUP(EG719,$A$794:$F$2344,6,FALSE)</f>
        <v>0</v>
      </c>
      <c r="EK719" s="202" t="s">
        <v>63</v>
      </c>
      <c r="EL719" s="10">
        <f>EJ719*1.4</f>
        <v>0</v>
      </c>
      <c r="EM719" s="10"/>
      <c r="EN719" s="263"/>
      <c r="EO719" s="202" t="s">
        <v>71</v>
      </c>
      <c r="EP719" s="484" t="s">
        <v>513</v>
      </c>
      <c r="ER719" s="203"/>
      <c r="ES719" s="203">
        <f>VLOOKUP(EP719,$A$794:$F$2344,6,FALSE)</f>
        <v>0</v>
      </c>
      <c r="ET719" s="202" t="s">
        <v>63</v>
      </c>
      <c r="EU719" s="10">
        <f>ES719*1.4</f>
        <v>0</v>
      </c>
      <c r="EV719" s="10"/>
      <c r="EW719" s="263"/>
      <c r="EX719" s="202" t="s">
        <v>71</v>
      </c>
      <c r="EY719" s="484" t="s">
        <v>1629</v>
      </c>
      <c r="FA719" s="203"/>
      <c r="FB719" s="203">
        <f>VLOOKUP(EY719,$A$794:$F$2344,6,FALSE)</f>
        <v>0</v>
      </c>
      <c r="FC719" s="202" t="s">
        <v>63</v>
      </c>
      <c r="FD719" s="10">
        <f>FB719*1.4</f>
        <v>0</v>
      </c>
      <c r="FE719" s="10"/>
      <c r="FF719" s="263"/>
      <c r="FG719" s="202" t="s">
        <v>71</v>
      </c>
      <c r="FH719" s="484" t="s">
        <v>1629</v>
      </c>
      <c r="FJ719" s="203"/>
      <c r="FK719" s="203">
        <f>VLOOKUP(FH719,$A$794:$F$2344,6,FALSE)</f>
        <v>0</v>
      </c>
      <c r="FL719" s="202" t="s">
        <v>63</v>
      </c>
      <c r="FM719" s="10">
        <f>FK719*1.4</f>
        <v>0</v>
      </c>
      <c r="FN719" s="10"/>
      <c r="FO719" s="263"/>
      <c r="FP719" s="202" t="s">
        <v>71</v>
      </c>
      <c r="FQ719" s="484" t="s">
        <v>1119</v>
      </c>
      <c r="FS719" s="203"/>
      <c r="FT719" s="203">
        <f>VLOOKUP(FQ719,$A$794:$F$2344,6,FALSE)</f>
        <v>0</v>
      </c>
      <c r="FU719" s="202" t="s">
        <v>63</v>
      </c>
      <c r="FV719" s="10">
        <f>FT719*1.4</f>
        <v>0</v>
      </c>
      <c r="FW719" s="10"/>
      <c r="FX719" s="263"/>
      <c r="FY719" s="202" t="s">
        <v>71</v>
      </c>
      <c r="FZ719" s="484" t="s">
        <v>2057</v>
      </c>
      <c r="GB719" s="203"/>
      <c r="GC719" s="203">
        <f>VLOOKUP(FZ719,$A$794:$F$2344,6,FALSE)</f>
        <v>0</v>
      </c>
      <c r="GD719" s="202" t="s">
        <v>63</v>
      </c>
      <c r="GE719" s="10">
        <f>GC719*1.4</f>
        <v>0</v>
      </c>
      <c r="GF719" s="10"/>
      <c r="GG719" s="263"/>
      <c r="GH719" s="202" t="s">
        <v>71</v>
      </c>
      <c r="GI719" s="484" t="s">
        <v>565</v>
      </c>
      <c r="GK719" s="203"/>
      <c r="GL719" s="203">
        <f>VLOOKUP(GI719,$A$794:$F$2344,6,FALSE)</f>
        <v>0</v>
      </c>
      <c r="GM719" s="202" t="s">
        <v>63</v>
      </c>
      <c r="GN719" s="10">
        <f>GL719*1.4</f>
        <v>0</v>
      </c>
      <c r="GO719" s="10"/>
      <c r="GP719" s="263"/>
      <c r="GQ719" s="202" t="s">
        <v>71</v>
      </c>
      <c r="GR719" s="484" t="s">
        <v>2057</v>
      </c>
      <c r="GT719" s="203"/>
      <c r="GU719" s="203">
        <f>VLOOKUP(GR719,$A$794:$F$2344,6,FALSE)</f>
        <v>0</v>
      </c>
      <c r="GV719" s="202" t="s">
        <v>63</v>
      </c>
      <c r="GW719" s="10">
        <f>GU719*1.4</f>
        <v>0</v>
      </c>
      <c r="GX719" s="10"/>
      <c r="GY719" s="263"/>
      <c r="GZ719" s="202" t="s">
        <v>71</v>
      </c>
      <c r="HA719" s="484" t="s">
        <v>1629</v>
      </c>
      <c r="HC719" s="203"/>
      <c r="HD719" s="203">
        <f>VLOOKUP(HA719,$A$794:$F$2344,6,FALSE)</f>
        <v>0</v>
      </c>
      <c r="HE719" s="202" t="s">
        <v>63</v>
      </c>
      <c r="HF719" s="10">
        <f>HD719*1.4</f>
        <v>0</v>
      </c>
      <c r="HG719" s="10"/>
      <c r="HH719" s="263"/>
      <c r="HI719" s="202" t="s">
        <v>71</v>
      </c>
      <c r="HJ719" s="484" t="s">
        <v>513</v>
      </c>
      <c r="HL719" s="203"/>
      <c r="HM719" s="203">
        <f>VLOOKUP(HJ719,$A$794:$F$2344,6,FALSE)</f>
        <v>0</v>
      </c>
      <c r="HN719" s="202" t="s">
        <v>63</v>
      </c>
      <c r="HO719" s="10">
        <f>HM719*1.4</f>
        <v>0</v>
      </c>
      <c r="HP719" s="10"/>
      <c r="HQ719" s="263"/>
      <c r="HR719" s="202" t="s">
        <v>71</v>
      </c>
      <c r="HS719" s="484" t="s">
        <v>578</v>
      </c>
      <c r="HU719" s="203"/>
      <c r="HV719" s="203">
        <f>VLOOKUP(HS719,$A$794:$F$2344,6,FALSE)</f>
        <v>0</v>
      </c>
      <c r="HW719" s="202" t="s">
        <v>63</v>
      </c>
      <c r="HX719" s="10">
        <f>HV719*1.4</f>
        <v>0</v>
      </c>
      <c r="HY719" s="10"/>
      <c r="HZ719" s="263"/>
      <c r="IA719" s="202" t="s">
        <v>71</v>
      </c>
      <c r="IB719" s="496" t="s">
        <v>183</v>
      </c>
      <c r="ID719" s="203"/>
      <c r="IE719" s="203" t="e">
        <f>VLOOKUP(IB719,$A$794:$F$2344,6,FALSE)</f>
        <v>#N/A</v>
      </c>
      <c r="IF719" s="202" t="s">
        <v>63</v>
      </c>
      <c r="IG719" s="10" t="e">
        <f>IE719*1.4</f>
        <v>#N/A</v>
      </c>
      <c r="IH719" s="10"/>
      <c r="II719" s="263"/>
      <c r="IJ719" s="202" t="s">
        <v>71</v>
      </c>
      <c r="IK719" s="484" t="s">
        <v>565</v>
      </c>
      <c r="IM719" s="203"/>
      <c r="IN719" s="203">
        <f>VLOOKUP(IK719,$A$794:$F$2344,6,FALSE)</f>
        <v>0</v>
      </c>
      <c r="IO719" s="202" t="s">
        <v>63</v>
      </c>
      <c r="IP719" s="10">
        <f>IN719*1.4</f>
        <v>0</v>
      </c>
      <c r="IQ719" s="10"/>
      <c r="IR719" s="263"/>
      <c r="IS719" s="202" t="s">
        <v>71</v>
      </c>
      <c r="IT719" s="484" t="s">
        <v>513</v>
      </c>
      <c r="IV719" s="203"/>
      <c r="IW719" s="203">
        <f>VLOOKUP(IT719,$A$794:$F$2344,6,FALSE)</f>
        <v>0</v>
      </c>
      <c r="IX719" s="202" t="s">
        <v>63</v>
      </c>
      <c r="IY719" s="10">
        <f>IW719*1.4</f>
        <v>0</v>
      </c>
      <c r="IZ719" s="10"/>
      <c r="JA719" s="263"/>
      <c r="JB719" s="202" t="s">
        <v>71</v>
      </c>
      <c r="JC719" s="484" t="s">
        <v>2057</v>
      </c>
      <c r="JE719" s="203"/>
      <c r="JF719" s="203">
        <f>VLOOKUP(JC719,$A$794:$F$2344,6,FALSE)</f>
        <v>0</v>
      </c>
      <c r="JG719" s="202" t="s">
        <v>63</v>
      </c>
      <c r="JH719" s="10">
        <f>JF719*1.4</f>
        <v>0</v>
      </c>
      <c r="JI719" s="10"/>
      <c r="JJ719" s="263"/>
      <c r="JK719" s="202" t="s">
        <v>71</v>
      </c>
      <c r="JL719" s="484" t="s">
        <v>513</v>
      </c>
      <c r="JN719" s="203"/>
      <c r="JO719" s="203">
        <f>VLOOKUP(JL719,$A$794:$F$2344,6,FALSE)</f>
        <v>0</v>
      </c>
      <c r="JP719" s="202" t="s">
        <v>63</v>
      </c>
      <c r="JQ719" s="10">
        <f>JO719*1.4</f>
        <v>0</v>
      </c>
      <c r="JR719" s="10"/>
      <c r="JS719" s="263"/>
      <c r="JT719" s="202" t="s">
        <v>71</v>
      </c>
      <c r="JU719" s="484" t="s">
        <v>1629</v>
      </c>
      <c r="JW719" s="203"/>
      <c r="JX719" s="203">
        <f>VLOOKUP(JU719,$A$794:$F$2344,6,FALSE)</f>
        <v>0</v>
      </c>
      <c r="JY719" s="202" t="s">
        <v>63</v>
      </c>
      <c r="JZ719" s="10">
        <f>JX719*1.4</f>
        <v>0</v>
      </c>
      <c r="KA719" s="10"/>
      <c r="KB719" s="263"/>
      <c r="KC719" s="202" t="s">
        <v>71</v>
      </c>
      <c r="KD719" s="484" t="s">
        <v>2057</v>
      </c>
      <c r="KF719" s="203"/>
      <c r="KG719" s="203">
        <f>VLOOKUP(KD719,$A$794:$F$2344,6,FALSE)</f>
        <v>0</v>
      </c>
      <c r="KH719" s="202" t="s">
        <v>63</v>
      </c>
      <c r="KI719" s="10">
        <f>KG719*1.4</f>
        <v>0</v>
      </c>
      <c r="KJ719" s="10"/>
      <c r="KK719" s="263"/>
      <c r="KL719" s="202" t="s">
        <v>71</v>
      </c>
      <c r="KM719" s="484" t="s">
        <v>1941</v>
      </c>
      <c r="KO719" s="203"/>
      <c r="KP719" s="203">
        <f>VLOOKUP(KM719,$A$794:$F$2344,6,FALSE)</f>
        <v>0</v>
      </c>
      <c r="KQ719" s="202" t="s">
        <v>63</v>
      </c>
      <c r="KR719" s="10">
        <f>KP719*1.4</f>
        <v>0</v>
      </c>
      <c r="KS719" s="10"/>
      <c r="KT719" s="263"/>
      <c r="KU719" s="202" t="s">
        <v>71</v>
      </c>
      <c r="KV719" s="498" t="s">
        <v>2057</v>
      </c>
      <c r="KX719" s="203"/>
      <c r="KY719" s="203">
        <f>VLOOKUP(KV719,$A$794:$F$2344,6,FALSE)</f>
        <v>0</v>
      </c>
      <c r="KZ719" s="202" t="s">
        <v>63</v>
      </c>
      <c r="LA719" s="10">
        <f>KY719*1.4</f>
        <v>0</v>
      </c>
      <c r="LB719" s="10"/>
      <c r="LC719" s="263"/>
      <c r="LD719" s="202" t="s">
        <v>71</v>
      </c>
      <c r="LE719" s="484" t="s">
        <v>2057</v>
      </c>
      <c r="LG719" s="203"/>
      <c r="LH719" s="203">
        <f>VLOOKUP(LE719,$A$794:$F$2344,6,FALSE)</f>
        <v>0</v>
      </c>
      <c r="LI719" s="202" t="s">
        <v>63</v>
      </c>
      <c r="LJ719" s="10">
        <f>LH719*1.4</f>
        <v>0</v>
      </c>
      <c r="LK719" s="10"/>
      <c r="LL719" s="263"/>
      <c r="LM719" s="202" t="s">
        <v>71</v>
      </c>
      <c r="LN719" s="484" t="s">
        <v>2057</v>
      </c>
      <c r="LP719" s="203"/>
      <c r="LQ719" s="203">
        <f>VLOOKUP(LN719,$A$794:$F$2344,6,FALSE)</f>
        <v>0</v>
      </c>
      <c r="LR719" s="202" t="s">
        <v>63</v>
      </c>
      <c r="LS719" s="10">
        <f>LQ719*1.4</f>
        <v>0</v>
      </c>
      <c r="LT719" s="10"/>
      <c r="LU719" s="263"/>
      <c r="LV719" s="202" t="s">
        <v>71</v>
      </c>
      <c r="LW719" s="496" t="s">
        <v>183</v>
      </c>
      <c r="LY719" s="203"/>
      <c r="LZ719" s="203" t="e">
        <f>VLOOKUP(LW719,$A$794:$F$2344,6,FALSE)</f>
        <v>#N/A</v>
      </c>
      <c r="MA719" s="202" t="s">
        <v>63</v>
      </c>
      <c r="MB719" s="10" t="e">
        <f>LZ719*1.4</f>
        <v>#N/A</v>
      </c>
      <c r="MC719" s="10"/>
      <c r="MD719" s="263"/>
      <c r="ME719" s="202" t="s">
        <v>71</v>
      </c>
      <c r="MF719" s="484" t="s">
        <v>675</v>
      </c>
      <c r="MH719" s="203"/>
      <c r="MI719" s="203">
        <f>VLOOKUP(MF719,$A$794:$F$2344,6,FALSE)</f>
        <v>0</v>
      </c>
      <c r="MJ719" s="202" t="s">
        <v>63</v>
      </c>
      <c r="MK719" s="10">
        <f>MI719*1.4</f>
        <v>0</v>
      </c>
      <c r="ML719" s="10"/>
      <c r="MM719" s="263"/>
      <c r="MN719" s="202" t="s">
        <v>71</v>
      </c>
      <c r="MO719" s="484" t="s">
        <v>1629</v>
      </c>
      <c r="MQ719" s="203"/>
      <c r="MR719" s="203">
        <f>VLOOKUP(MO719,$A$794:$F$2344,6,FALSE)</f>
        <v>0</v>
      </c>
      <c r="MS719" s="202" t="s">
        <v>63</v>
      </c>
      <c r="MT719" s="10">
        <f>MR719*1.4</f>
        <v>0</v>
      </c>
      <c r="MU719" s="10"/>
      <c r="MV719" s="263"/>
      <c r="MW719" s="202" t="s">
        <v>71</v>
      </c>
      <c r="MX719" s="484" t="s">
        <v>1183</v>
      </c>
      <c r="MZ719" s="203"/>
      <c r="NA719" s="203">
        <f>VLOOKUP(MX719,$A$794:$F$2344,6,FALSE)</f>
        <v>0</v>
      </c>
      <c r="NB719" s="202" t="s">
        <v>63</v>
      </c>
      <c r="NC719" s="10">
        <f>NA719*1.4</f>
        <v>0</v>
      </c>
      <c r="ND719" s="10"/>
      <c r="NE719" s="263"/>
      <c r="NF719" s="202" t="s">
        <v>71</v>
      </c>
      <c r="NG719" s="484" t="s">
        <v>675</v>
      </c>
      <c r="NI719" s="203"/>
      <c r="NJ719" s="203">
        <f>VLOOKUP(NG719,$A$794:$F$2344,6,FALSE)</f>
        <v>0</v>
      </c>
      <c r="NK719" s="202" t="s">
        <v>63</v>
      </c>
      <c r="NL719" s="10">
        <f>NJ719*1.4</f>
        <v>0</v>
      </c>
      <c r="NM719" s="10"/>
      <c r="NN719" s="263"/>
      <c r="NO719" s="202" t="s">
        <v>71</v>
      </c>
      <c r="NP719" s="498" t="s">
        <v>413</v>
      </c>
      <c r="NR719" s="203"/>
      <c r="NS719" s="203">
        <f>VLOOKUP(NP719,$A$794:$F$2344,6,FALSE)</f>
        <v>49</v>
      </c>
      <c r="NT719" s="202" t="s">
        <v>63</v>
      </c>
      <c r="NU719" s="10">
        <f>NS719*1.4</f>
        <v>68.599999999999994</v>
      </c>
      <c r="NV719" s="10"/>
      <c r="NW719" s="263"/>
      <c r="NX719" s="202" t="s">
        <v>71</v>
      </c>
      <c r="NY719" s="484" t="s">
        <v>1629</v>
      </c>
      <c r="OA719" s="203"/>
      <c r="OB719" s="203">
        <f>VLOOKUP(NY719,$A$794:$F$2344,6,FALSE)</f>
        <v>0</v>
      </c>
      <c r="OC719" s="202" t="s">
        <v>63</v>
      </c>
      <c r="OD719" s="10">
        <f>OB719*1.4</f>
        <v>0</v>
      </c>
      <c r="OE719" s="10"/>
      <c r="OF719" s="263"/>
      <c r="OG719" s="202" t="s">
        <v>71</v>
      </c>
      <c r="OH719" s="484" t="s">
        <v>1183</v>
      </c>
      <c r="OJ719" s="203"/>
      <c r="OK719" s="203">
        <f>VLOOKUP(OH719,$A$794:$F$2344,6,FALSE)</f>
        <v>0</v>
      </c>
      <c r="OL719" s="202" t="s">
        <v>63</v>
      </c>
      <c r="OM719" s="10">
        <f>OK719*1.4</f>
        <v>0</v>
      </c>
      <c r="ON719" s="10"/>
      <c r="OO719" s="263"/>
      <c r="OP719" s="202" t="s">
        <v>71</v>
      </c>
      <c r="OQ719" s="484" t="s">
        <v>1629</v>
      </c>
      <c r="OS719" s="203"/>
      <c r="OT719" s="203">
        <f>VLOOKUP(OQ719,$A$794:$F$2344,6,FALSE)</f>
        <v>0</v>
      </c>
      <c r="OU719" s="202" t="s">
        <v>63</v>
      </c>
      <c r="OV719" s="10">
        <f>OT719*1.4</f>
        <v>0</v>
      </c>
      <c r="OW719" s="10"/>
      <c r="OX719" s="263"/>
      <c r="OY719" s="202" t="s">
        <v>71</v>
      </c>
      <c r="OZ719" s="484" t="s">
        <v>2057</v>
      </c>
      <c r="PB719" s="203"/>
      <c r="PC719" s="203">
        <f>VLOOKUP(OZ719,$A$794:$F$2344,6,FALSE)</f>
        <v>0</v>
      </c>
      <c r="PD719" s="202" t="s">
        <v>63</v>
      </c>
      <c r="PE719" s="10">
        <f>PC719*1.4</f>
        <v>0</v>
      </c>
      <c r="PF719" s="10"/>
      <c r="PG719" s="263"/>
      <c r="PH719" s="202" t="s">
        <v>71</v>
      </c>
      <c r="PI719" s="496" t="s">
        <v>183</v>
      </c>
      <c r="PK719" s="203"/>
      <c r="PL719" s="203" t="e">
        <f>VLOOKUP(PI719,$A$794:$F$2344,6,FALSE)</f>
        <v>#N/A</v>
      </c>
      <c r="PM719" s="202" t="s">
        <v>63</v>
      </c>
      <c r="PN719" s="10" t="e">
        <f>PL719*1.4</f>
        <v>#N/A</v>
      </c>
      <c r="PO719" s="10"/>
      <c r="PP719" s="263"/>
      <c r="PQ719" s="202" t="s">
        <v>71</v>
      </c>
      <c r="PR719" s="484" t="s">
        <v>565</v>
      </c>
      <c r="PT719" s="203"/>
      <c r="PU719" s="203">
        <f>VLOOKUP(PR719,$A$794:$F$2344,6,FALSE)</f>
        <v>0</v>
      </c>
      <c r="PV719" s="202" t="s">
        <v>63</v>
      </c>
      <c r="PW719" s="10">
        <f>PU719*1.4</f>
        <v>0</v>
      </c>
      <c r="PX719" s="10"/>
      <c r="PY719" s="263"/>
      <c r="PZ719" s="202" t="s">
        <v>71</v>
      </c>
      <c r="QA719" s="496" t="s">
        <v>183</v>
      </c>
      <c r="QC719" s="203"/>
      <c r="QD719" s="203" t="e">
        <f>VLOOKUP(QA719,$A$794:$F$2344,6,FALSE)</f>
        <v>#N/A</v>
      </c>
      <c r="QE719" s="202" t="s">
        <v>63</v>
      </c>
      <c r="QF719" s="10" t="e">
        <f>QD719*1.4</f>
        <v>#N/A</v>
      </c>
      <c r="QG719" s="10"/>
      <c r="QH719" s="263"/>
      <c r="QI719" s="202" t="s">
        <v>71</v>
      </c>
      <c r="QJ719" s="484" t="s">
        <v>1941</v>
      </c>
      <c r="QL719" s="203"/>
      <c r="QM719" s="203">
        <f>VLOOKUP(QJ719,$A$794:$F$2344,6,FALSE)</f>
        <v>0</v>
      </c>
      <c r="QN719" s="202" t="s">
        <v>63</v>
      </c>
      <c r="QO719" s="10">
        <f>QM719*1.4</f>
        <v>0</v>
      </c>
      <c r="QP719" s="10"/>
      <c r="QQ719" s="263"/>
      <c r="QR719" s="202" t="s">
        <v>71</v>
      </c>
      <c r="QS719" s="484" t="s">
        <v>565</v>
      </c>
      <c r="QU719" s="203"/>
      <c r="QV719" s="203">
        <f>VLOOKUP(QS719,$A$794:$F$2344,6,FALSE)</f>
        <v>0</v>
      </c>
      <c r="QW719" s="202" t="s">
        <v>63</v>
      </c>
      <c r="QX719" s="10">
        <f>QV719*1.4</f>
        <v>0</v>
      </c>
      <c r="QY719" s="10"/>
      <c r="QZ719" s="263"/>
      <c r="RA719" s="202" t="s">
        <v>71</v>
      </c>
      <c r="RB719" s="484" t="s">
        <v>675</v>
      </c>
      <c r="RD719" s="203"/>
      <c r="RE719" s="203">
        <f>VLOOKUP(RB719,$A$794:$F$2344,6,FALSE)</f>
        <v>0</v>
      </c>
      <c r="RF719" s="202" t="s">
        <v>63</v>
      </c>
      <c r="RG719" s="10">
        <f>RE719*1.4</f>
        <v>0</v>
      </c>
      <c r="RH719" s="10"/>
      <c r="RI719" s="263"/>
      <c r="RJ719" s="202" t="s">
        <v>71</v>
      </c>
      <c r="RK719" s="484" t="s">
        <v>1941</v>
      </c>
      <c r="RM719" s="203"/>
      <c r="RN719" s="203">
        <f>VLOOKUP(RK719,$A$794:$F$2344,6,FALSE)</f>
        <v>0</v>
      </c>
      <c r="RO719" s="202" t="s">
        <v>63</v>
      </c>
      <c r="RP719" s="10">
        <f>RN719*1.4</f>
        <v>0</v>
      </c>
      <c r="RQ719" s="10"/>
      <c r="RR719" s="263"/>
      <c r="RS719" s="202" t="s">
        <v>71</v>
      </c>
      <c r="RT719" s="484" t="s">
        <v>578</v>
      </c>
      <c r="RV719" s="203"/>
      <c r="RW719" s="203">
        <f>VLOOKUP(RT719,$A$794:$F$2344,6,FALSE)</f>
        <v>0</v>
      </c>
      <c r="RX719" s="202" t="s">
        <v>63</v>
      </c>
      <c r="RY719" s="10">
        <f>RW719*1.4</f>
        <v>0</v>
      </c>
      <c r="RZ719" s="10"/>
      <c r="SA719" s="269"/>
      <c r="SB719" s="202" t="s">
        <v>71</v>
      </c>
      <c r="SC719" s="484" t="s">
        <v>2057</v>
      </c>
      <c r="SE719" s="203"/>
      <c r="SF719" s="203">
        <f>VLOOKUP(SC719,$A$794:$F$2344,6,FALSE)</f>
        <v>0</v>
      </c>
      <c r="SG719" s="202" t="s">
        <v>63</v>
      </c>
      <c r="SH719" s="10">
        <f>SF719*1.4</f>
        <v>0</v>
      </c>
      <c r="SI719" s="10"/>
      <c r="SJ719" s="269"/>
      <c r="SK719" s="202" t="s">
        <v>71</v>
      </c>
      <c r="SL719" s="496" t="s">
        <v>183</v>
      </c>
      <c r="SN719" s="203"/>
      <c r="SO719" s="203" t="e">
        <f>VLOOKUP(SL719,$A$794:$F$2344,6,FALSE)</f>
        <v>#N/A</v>
      </c>
      <c r="SP719" s="202" t="s">
        <v>63</v>
      </c>
      <c r="SQ719" s="10" t="e">
        <f>SO719*1.4</f>
        <v>#N/A</v>
      </c>
      <c r="SR719" s="10"/>
      <c r="SS719" s="269"/>
      <c r="ST719" s="202" t="s">
        <v>71</v>
      </c>
      <c r="SU719" s="484" t="s">
        <v>471</v>
      </c>
      <c r="SW719" s="203"/>
      <c r="SX719" s="203">
        <f>VLOOKUP(SU719,$A$794:$F$2344,6,FALSE)</f>
        <v>0</v>
      </c>
      <c r="SY719" s="202" t="s">
        <v>63</v>
      </c>
      <c r="SZ719" s="10">
        <f>SX719*1.4</f>
        <v>0</v>
      </c>
      <c r="TA719" s="10"/>
      <c r="TB719" s="269"/>
      <c r="TC719" s="202" t="s">
        <v>71</v>
      </c>
      <c r="TD719" s="484" t="s">
        <v>580</v>
      </c>
      <c r="TF719" s="203"/>
      <c r="TG719" s="203">
        <f>VLOOKUP(TD719,$A$794:$F$2344,6,FALSE)</f>
        <v>0</v>
      </c>
      <c r="TH719" s="202" t="s">
        <v>63</v>
      </c>
      <c r="TI719" s="10">
        <f>TG719*1.4</f>
        <v>0</v>
      </c>
      <c r="TK719" s="269"/>
      <c r="TL719" s="202" t="s">
        <v>71</v>
      </c>
      <c r="TM719" s="484" t="s">
        <v>578</v>
      </c>
      <c r="TO719" s="203"/>
      <c r="TP719" s="203">
        <f>VLOOKUP(TM719,$A$794:$F$2344,6,FALSE)</f>
        <v>0</v>
      </c>
      <c r="TQ719" s="202" t="s">
        <v>63</v>
      </c>
      <c r="TR719" s="10">
        <f>TP719*1.4</f>
        <v>0</v>
      </c>
      <c r="TS719" s="10"/>
      <c r="TT719" s="269"/>
      <c r="TU719" s="202" t="s">
        <v>71</v>
      </c>
      <c r="TV719" s="484" t="s">
        <v>513</v>
      </c>
      <c r="TX719" s="203"/>
      <c r="TY719" s="203">
        <f>VLOOKUP(TV719,$A$794:$F$2344,6,FALSE)</f>
        <v>0</v>
      </c>
      <c r="TZ719" s="202" t="s">
        <v>63</v>
      </c>
      <c r="UA719" s="10">
        <f>TY719*1.4</f>
        <v>0</v>
      </c>
      <c r="UB719" s="10"/>
      <c r="UC719" s="269"/>
      <c r="UD719" s="202" t="s">
        <v>71</v>
      </c>
      <c r="UE719" s="498" t="s">
        <v>2057</v>
      </c>
      <c r="UG719" s="203"/>
      <c r="UH719" s="203">
        <f>VLOOKUP(UE719,$A$794:$F$2344,6,FALSE)</f>
        <v>0</v>
      </c>
      <c r="UI719" s="202" t="s">
        <v>63</v>
      </c>
      <c r="UJ719" s="10">
        <f>UH719*1.4</f>
        <v>0</v>
      </c>
      <c r="UK719" s="10"/>
      <c r="UL719" s="269"/>
      <c r="UM719" s="202" t="s">
        <v>71</v>
      </c>
      <c r="UN719" s="484" t="s">
        <v>1941</v>
      </c>
      <c r="UP719" s="203"/>
      <c r="UQ719" s="203">
        <f>VLOOKUP(UN719,$A$794:$F$2344,6,FALSE)</f>
        <v>0</v>
      </c>
      <c r="UR719" s="202" t="s">
        <v>63</v>
      </c>
      <c r="US719" s="10">
        <f>UQ719*1.4</f>
        <v>0</v>
      </c>
      <c r="UT719" s="10"/>
      <c r="UU719" s="269"/>
      <c r="UV719" s="202" t="s">
        <v>71</v>
      </c>
      <c r="UW719" s="484" t="s">
        <v>2057</v>
      </c>
      <c r="UY719" s="203"/>
      <c r="UZ719" s="203">
        <f>VLOOKUP(UW719,$A$794:$F$2344,6,FALSE)</f>
        <v>0</v>
      </c>
      <c r="VA719" s="202" t="s">
        <v>63</v>
      </c>
      <c r="VB719" s="10">
        <f>UZ719*1.4</f>
        <v>0</v>
      </c>
      <c r="VC719" s="10"/>
      <c r="VD719" s="269"/>
      <c r="VE719" s="202" t="s">
        <v>71</v>
      </c>
      <c r="VF719" s="484" t="s">
        <v>413</v>
      </c>
      <c r="VH719" s="203"/>
      <c r="VI719" s="203">
        <f>VLOOKUP(VF719,$A$794:$F$2344,6,FALSE)</f>
        <v>49</v>
      </c>
      <c r="VJ719" s="202" t="s">
        <v>63</v>
      </c>
      <c r="VK719" s="10">
        <f>VI719*1.4</f>
        <v>68.599999999999994</v>
      </c>
      <c r="VL719" s="10"/>
      <c r="VM719" s="269"/>
      <c r="VN719" s="202" t="s">
        <v>71</v>
      </c>
      <c r="VO719" s="484" t="s">
        <v>513</v>
      </c>
      <c r="VQ719" s="203"/>
      <c r="VR719" s="203">
        <f>VLOOKUP(VO719,$A$794:$F$2344,6,FALSE)</f>
        <v>0</v>
      </c>
      <c r="VS719" s="202" t="s">
        <v>63</v>
      </c>
      <c r="VT719" s="10">
        <f>VR719*1.4</f>
        <v>0</v>
      </c>
      <c r="VU719" s="10"/>
      <c r="VV719" s="269"/>
      <c r="VW719" s="202" t="s">
        <v>71</v>
      </c>
      <c r="VX719" s="496" t="s">
        <v>183</v>
      </c>
      <c r="VZ719" s="203"/>
      <c r="WA719" s="203" t="e">
        <f>VLOOKUP(VX719,$A$794:$F$2344,6,FALSE)</f>
        <v>#N/A</v>
      </c>
      <c r="WB719" s="202" t="s">
        <v>63</v>
      </c>
      <c r="WC719" s="10" t="e">
        <f>WA719*1.4</f>
        <v>#N/A</v>
      </c>
      <c r="WE719" s="269"/>
      <c r="WF719" s="202" t="s">
        <v>71</v>
      </c>
      <c r="WG719" s="484" t="s">
        <v>2057</v>
      </c>
      <c r="WI719" s="203"/>
      <c r="WJ719" s="203">
        <f>VLOOKUP(WG719,$A$794:$F$2344,6,FALSE)</f>
        <v>0</v>
      </c>
      <c r="WK719" s="202" t="s">
        <v>63</v>
      </c>
      <c r="WL719" s="10">
        <f>WJ719*1.4</f>
        <v>0</v>
      </c>
      <c r="WN719" s="269"/>
      <c r="WO719" s="202" t="s">
        <v>71</v>
      </c>
      <c r="WP719" s="484" t="s">
        <v>578</v>
      </c>
      <c r="WQ719" s="203"/>
      <c r="WR719" s="203"/>
      <c r="WS719" s="203">
        <f>VLOOKUP(WP719,$A$794:$F$2344,6,FALSE)</f>
        <v>0</v>
      </c>
      <c r="WT719" s="202" t="s">
        <v>63</v>
      </c>
      <c r="WU719" s="10">
        <f>WS719*1.4</f>
        <v>0</v>
      </c>
      <c r="WV719" s="10"/>
      <c r="WW719" s="269"/>
      <c r="WX719" s="202" t="s">
        <v>71</v>
      </c>
      <c r="WY719" s="484" t="s">
        <v>466</v>
      </c>
      <c r="XA719" s="203"/>
      <c r="XB719" s="203">
        <f>VLOOKUP(WY719,$A$794:$F$2344,6,FALSE)</f>
        <v>0</v>
      </c>
      <c r="XC719" s="202" t="s">
        <v>63</v>
      </c>
      <c r="XD719" s="10">
        <f>XB719*1.4</f>
        <v>0</v>
      </c>
      <c r="XF719" s="269"/>
      <c r="XG719" s="202" t="s">
        <v>71</v>
      </c>
      <c r="XH719" s="484" t="s">
        <v>565</v>
      </c>
      <c r="XJ719" s="203"/>
      <c r="XK719" s="203">
        <f>VLOOKUP(XH719,$A$794:$F$2344,6,FALSE)</f>
        <v>0</v>
      </c>
      <c r="XL719" s="202" t="s">
        <v>63</v>
      </c>
      <c r="XM719" s="10">
        <f>XK719*1.4</f>
        <v>0</v>
      </c>
      <c r="XO719" s="269"/>
      <c r="XP719" s="202" t="s">
        <v>71</v>
      </c>
      <c r="XQ719" s="484" t="s">
        <v>578</v>
      </c>
      <c r="XS719" s="203"/>
      <c r="XT719" s="203">
        <f>VLOOKUP(XQ719,$A$794:$F$2344,6,FALSE)</f>
        <v>0</v>
      </c>
      <c r="XU719" s="202" t="s">
        <v>63</v>
      </c>
      <c r="XV719" s="10">
        <f>XT719*1.4</f>
        <v>0</v>
      </c>
      <c r="XW719" s="10"/>
      <c r="XX719" s="269"/>
      <c r="XY719" s="202" t="s">
        <v>71</v>
      </c>
      <c r="XZ719" s="484" t="s">
        <v>2057</v>
      </c>
      <c r="YB719" s="203"/>
      <c r="YC719" s="203">
        <f>VLOOKUP(XZ719,$A$794:$F$2344,6,FALSE)</f>
        <v>0</v>
      </c>
      <c r="YD719" s="202" t="s">
        <v>63</v>
      </c>
      <c r="YE719" s="10">
        <f>YC719*1.4</f>
        <v>0</v>
      </c>
      <c r="YG719" s="269"/>
      <c r="YH719" s="202" t="s">
        <v>71</v>
      </c>
      <c r="YI719" s="78" t="s">
        <v>183</v>
      </c>
      <c r="YK719" s="203"/>
      <c r="YL719" s="203" t="e">
        <f>VLOOKUP(YI719,$A$794:$F$2344,6,FALSE)</f>
        <v>#N/A</v>
      </c>
      <c r="YM719" s="202" t="s">
        <v>63</v>
      </c>
      <c r="YN719" s="10" t="e">
        <f>YL719*1.4</f>
        <v>#N/A</v>
      </c>
      <c r="YO719" s="10"/>
      <c r="YP719" s="269"/>
      <c r="YQ719" s="202" t="s">
        <v>71</v>
      </c>
      <c r="YR719" s="78" t="s">
        <v>183</v>
      </c>
      <c r="YT719" s="203"/>
      <c r="YU719" s="203" t="e">
        <f>VLOOKUP(YR719,$A$794:$F$2344,6,FALSE)</f>
        <v>#N/A</v>
      </c>
      <c r="YV719" s="202" t="s">
        <v>63</v>
      </c>
      <c r="YW719" s="10" t="e">
        <f>YU719*1.4</f>
        <v>#N/A</v>
      </c>
      <c r="YY719" s="269"/>
      <c r="YZ719" s="202" t="s">
        <v>71</v>
      </c>
      <c r="ZA719" s="78" t="s">
        <v>183</v>
      </c>
      <c r="ZC719" s="203"/>
      <c r="ZD719" s="203" t="e">
        <f>VLOOKUP(ZA719,$A$794:$F$2344,6,FALSE)</f>
        <v>#N/A</v>
      </c>
      <c r="ZE719" s="202" t="s">
        <v>63</v>
      </c>
      <c r="ZF719" s="10" t="e">
        <f>ZD719*1.4</f>
        <v>#N/A</v>
      </c>
      <c r="ZH719" s="269"/>
      <c r="ZI719" s="202" t="s">
        <v>71</v>
      </c>
      <c r="ZJ719" s="78" t="s">
        <v>183</v>
      </c>
      <c r="ZL719" s="203"/>
      <c r="ZM719" s="203" t="e">
        <f>VLOOKUP(ZJ719,$A$794:$F$2344,6,FALSE)</f>
        <v>#N/A</v>
      </c>
      <c r="ZN719" s="202" t="s">
        <v>63</v>
      </c>
      <c r="ZO719" s="10" t="e">
        <f>ZM719*1.4</f>
        <v>#N/A</v>
      </c>
      <c r="ZQ719" s="269"/>
      <c r="ZR719" s="202" t="s">
        <v>71</v>
      </c>
      <c r="ZS719" s="484" t="s">
        <v>2057</v>
      </c>
      <c r="ZU719" s="203"/>
      <c r="ZV719" s="203">
        <f>VLOOKUP(ZS719,$A$794:$F$2344,6,FALSE)</f>
        <v>0</v>
      </c>
      <c r="ZW719" s="202" t="s">
        <v>63</v>
      </c>
      <c r="ZX719" s="10">
        <f>ZV719*1.4</f>
        <v>0</v>
      </c>
      <c r="ZY719" s="10"/>
      <c r="ZZ719" s="269"/>
      <c r="AAA719" s="202" t="s">
        <v>71</v>
      </c>
      <c r="AAB719" s="484" t="s">
        <v>578</v>
      </c>
      <c r="AAD719" s="203"/>
      <c r="AAE719" s="203">
        <f>VLOOKUP(AAB719,$A$794:$F$2344,6,FALSE)</f>
        <v>0</v>
      </c>
      <c r="AAF719" s="202" t="s">
        <v>63</v>
      </c>
      <c r="AAG719" s="10">
        <f>AAE719*1.4</f>
        <v>0</v>
      </c>
      <c r="AAH719" s="10"/>
      <c r="AAI719" s="269"/>
      <c r="AAJ719" s="202" t="s">
        <v>71</v>
      </c>
      <c r="AAK719" s="78" t="s">
        <v>183</v>
      </c>
      <c r="AAM719" s="203"/>
      <c r="AAN719" s="203" t="e">
        <f>VLOOKUP(AAK719,$A$794:$F$2344,6,FALSE)</f>
        <v>#N/A</v>
      </c>
      <c r="AAO719" s="202" t="s">
        <v>63</v>
      </c>
      <c r="AAP719" s="10" t="e">
        <f>AAN719*1.4</f>
        <v>#N/A</v>
      </c>
      <c r="AAQ719" s="10"/>
      <c r="AAR719" s="269"/>
      <c r="AAS719" s="202" t="s">
        <v>71</v>
      </c>
      <c r="AAT719" s="498" t="s">
        <v>513</v>
      </c>
      <c r="AAV719" s="203"/>
      <c r="AAW719" s="203">
        <f>VLOOKUP(AAT719,$A$794:$F$2344,6,FALSE)</f>
        <v>0</v>
      </c>
      <c r="AAX719" s="202" t="s">
        <v>63</v>
      </c>
      <c r="AAY719" s="10">
        <f>AAW719*1.4</f>
        <v>0</v>
      </c>
      <c r="AAZ719" s="10"/>
      <c r="ABA719" s="269"/>
      <c r="ABB719" s="202" t="s">
        <v>71</v>
      </c>
      <c r="ABC719" s="484" t="s">
        <v>2057</v>
      </c>
      <c r="ABE719" s="203"/>
      <c r="ABF719" s="203">
        <f>VLOOKUP(ABC719,$A$794:$F$2344,6,FALSE)</f>
        <v>0</v>
      </c>
      <c r="ABG719" s="202" t="s">
        <v>63</v>
      </c>
      <c r="ABH719" s="10">
        <f>ABF719*1.4</f>
        <v>0</v>
      </c>
      <c r="ABI719" s="10"/>
      <c r="ABJ719" s="269"/>
      <c r="ABK719" s="202" t="s">
        <v>71</v>
      </c>
      <c r="ABL719" s="484" t="s">
        <v>513</v>
      </c>
      <c r="ABN719" s="203"/>
      <c r="ABO719" s="203">
        <f>VLOOKUP(ABL719,$A$794:$F$2344,6,FALSE)</f>
        <v>0</v>
      </c>
      <c r="ABP719" s="202" t="s">
        <v>63</v>
      </c>
      <c r="ABQ719" s="10">
        <f>ABO719*1.4</f>
        <v>0</v>
      </c>
      <c r="ABR719" s="10"/>
      <c r="ABS719" s="269"/>
      <c r="ABT719" s="202" t="s">
        <v>71</v>
      </c>
      <c r="ABU719" s="484" t="s">
        <v>513</v>
      </c>
      <c r="ABW719" s="203"/>
      <c r="ABX719" s="203">
        <f>VLOOKUP(ABU719,$A$794:$F$2344,6,FALSE)</f>
        <v>0</v>
      </c>
      <c r="ABY719" s="202" t="s">
        <v>63</v>
      </c>
      <c r="ABZ719" s="10">
        <f>ABX719*1.4</f>
        <v>0</v>
      </c>
      <c r="ACA719" s="10"/>
      <c r="ACB719" s="269"/>
      <c r="ACC719" s="202" t="s">
        <v>71</v>
      </c>
      <c r="ACD719" s="484" t="s">
        <v>2057</v>
      </c>
      <c r="ACF719" s="203"/>
      <c r="ACG719" s="203">
        <f>VLOOKUP(ACD719,$A$794:$F$2344,6,FALSE)</f>
        <v>0</v>
      </c>
      <c r="ACH719" s="202" t="s">
        <v>63</v>
      </c>
      <c r="ACI719" s="10">
        <f>ACG719*1.4</f>
        <v>0</v>
      </c>
      <c r="ACJ719" s="10"/>
      <c r="ACK719" s="269"/>
      <c r="ACL719" s="202" t="s">
        <v>71</v>
      </c>
      <c r="ACM719" s="484" t="s">
        <v>1941</v>
      </c>
      <c r="ACO719" s="203"/>
      <c r="ACP719" s="203">
        <f>VLOOKUP(ACM719,$A$794:$F$2344,6,FALSE)</f>
        <v>0</v>
      </c>
      <c r="ACQ719" s="202" t="s">
        <v>63</v>
      </c>
      <c r="ACR719" s="10">
        <f>ACP719*1.4</f>
        <v>0</v>
      </c>
      <c r="ACS719" s="10"/>
      <c r="ACT719" s="269"/>
      <c r="ACU719" s="202" t="s">
        <v>71</v>
      </c>
      <c r="ACV719" s="484" t="s">
        <v>2057</v>
      </c>
      <c r="ACX719" s="203"/>
      <c r="ACY719" s="203">
        <f>VLOOKUP(ACV719,$A$794:$F$2344,6,FALSE)</f>
        <v>0</v>
      </c>
      <c r="ACZ719" s="202" t="s">
        <v>63</v>
      </c>
      <c r="ADA719" s="10">
        <f>ACY719*1.4</f>
        <v>0</v>
      </c>
      <c r="ADB719" s="10"/>
      <c r="ADC719" s="269"/>
      <c r="ADD719" s="202" t="s">
        <v>71</v>
      </c>
      <c r="ADE719" s="484" t="s">
        <v>565</v>
      </c>
      <c r="ADG719" s="203"/>
      <c r="ADH719" s="203">
        <f>VLOOKUP(ADE719,$A$794:$F$2344,6,FALSE)</f>
        <v>0</v>
      </c>
      <c r="ADI719" s="202" t="s">
        <v>63</v>
      </c>
      <c r="ADJ719" s="10">
        <f>ADH719*1.4</f>
        <v>0</v>
      </c>
      <c r="ADL719" s="269"/>
      <c r="ADM719" s="202" t="s">
        <v>71</v>
      </c>
      <c r="ADN719" s="484" t="s">
        <v>2057</v>
      </c>
      <c r="ADP719" s="203"/>
      <c r="ADQ719" s="203">
        <f>VLOOKUP(ADN719,$A$794:$F$2344,6,FALSE)</f>
        <v>0</v>
      </c>
      <c r="ADR719" s="202" t="s">
        <v>63</v>
      </c>
      <c r="ADS719" s="10">
        <f>ADQ719*1.4</f>
        <v>0</v>
      </c>
      <c r="ADT719" s="10"/>
      <c r="ADU719" s="269"/>
      <c r="ADV719" s="202" t="s">
        <v>71</v>
      </c>
      <c r="ADW719" s="78" t="s">
        <v>183</v>
      </c>
      <c r="ADY719" s="203"/>
      <c r="ADZ719" s="203" t="e">
        <f>VLOOKUP(ADW719,$A$794:$F$2344,6,FALSE)</f>
        <v>#N/A</v>
      </c>
      <c r="AEA719" s="202" t="s">
        <v>63</v>
      </c>
      <c r="AEB719" s="10" t="e">
        <f>ADZ719*1.4</f>
        <v>#N/A</v>
      </c>
      <c r="AED719" s="269"/>
      <c r="AEE719" s="202" t="s">
        <v>71</v>
      </c>
      <c r="AEF719" s="491" t="s">
        <v>513</v>
      </c>
      <c r="AEH719" s="203"/>
      <c r="AEI719" s="203">
        <f>VLOOKUP(AEF719,$A$794:$F$2344,6,FALSE)</f>
        <v>0</v>
      </c>
      <c r="AEJ719" s="202" t="s">
        <v>63</v>
      </c>
      <c r="AEK719" s="10">
        <f>AEI719*1.4</f>
        <v>0</v>
      </c>
      <c r="AEM719" s="269"/>
      <c r="AEN719" s="202" t="s">
        <v>71</v>
      </c>
      <c r="AEO719" s="484" t="s">
        <v>580</v>
      </c>
      <c r="AEQ719" s="203"/>
      <c r="AER719" s="203">
        <f>VLOOKUP(AEO719,$A$794:$F$2344,6,FALSE)</f>
        <v>0</v>
      </c>
      <c r="AES719" s="202" t="s">
        <v>63</v>
      </c>
      <c r="AET719" s="10">
        <f>AER719*1.4</f>
        <v>0</v>
      </c>
      <c r="AEV719" s="269"/>
      <c r="AEW719" s="202" t="s">
        <v>71</v>
      </c>
      <c r="AEX719" s="484" t="s">
        <v>2057</v>
      </c>
      <c r="AEZ719" s="203"/>
      <c r="AFA719" s="203">
        <f>VLOOKUP(AEX719,$A$794:$F$2344,6,FALSE)</f>
        <v>0</v>
      </c>
      <c r="AFB719" s="202" t="s">
        <v>63</v>
      </c>
      <c r="AFC719" s="10">
        <f>AFA719*1.4</f>
        <v>0</v>
      </c>
      <c r="AFD719" s="10"/>
      <c r="AFE719" s="269"/>
      <c r="AFF719" s="202" t="s">
        <v>71</v>
      </c>
      <c r="AFG719" s="78" t="s">
        <v>183</v>
      </c>
      <c r="AFI719" s="203"/>
      <c r="AFJ719" s="203" t="e">
        <f>VLOOKUP(AFG719,$A$794:$F$2344,6,FALSE)</f>
        <v>#N/A</v>
      </c>
      <c r="AFK719" s="202" t="s">
        <v>63</v>
      </c>
      <c r="AFL719" s="10" t="e">
        <f>AFJ719*1.4</f>
        <v>#N/A</v>
      </c>
      <c r="AFM719" s="10"/>
      <c r="AFN719" s="269"/>
      <c r="AFO719" s="202" t="s">
        <v>71</v>
      </c>
      <c r="AFP719" s="484" t="s">
        <v>1629</v>
      </c>
      <c r="AFR719" s="203"/>
      <c r="AFS719" s="203">
        <f>VLOOKUP(AFP719,$A$794:$F$2344,6,FALSE)</f>
        <v>0</v>
      </c>
      <c r="AFT719" s="202" t="s">
        <v>63</v>
      </c>
      <c r="AFU719" s="10">
        <f>AFS719*1.4</f>
        <v>0</v>
      </c>
      <c r="AFV719" s="10"/>
      <c r="AFW719" s="269"/>
      <c r="AFX719" s="202" t="s">
        <v>71</v>
      </c>
      <c r="AFY719" s="484" t="s">
        <v>1629</v>
      </c>
      <c r="AGA719" s="203"/>
      <c r="AGB719" s="203">
        <f>VLOOKUP(AFY719,$A$794:$F$2344,6,FALSE)</f>
        <v>0</v>
      </c>
      <c r="AGC719" s="202" t="s">
        <v>63</v>
      </c>
      <c r="AGD719" s="10">
        <f>AGB719*1.4</f>
        <v>0</v>
      </c>
      <c r="AGE719" s="10"/>
      <c r="AGF719" s="269"/>
      <c r="AGG719" s="202" t="s">
        <v>71</v>
      </c>
      <c r="AGH719" s="484" t="s">
        <v>2057</v>
      </c>
      <c r="AGJ719" s="203"/>
      <c r="AGK719" s="203">
        <f>VLOOKUP(AGH719,$A$794:$F$2344,6,FALSE)</f>
        <v>0</v>
      </c>
      <c r="AGL719" s="202" t="s">
        <v>63</v>
      </c>
      <c r="AGM719" s="10">
        <f>AGK719*1.4</f>
        <v>0</v>
      </c>
      <c r="AGN719" s="10"/>
      <c r="AGO719" s="269"/>
      <c r="AGP719" s="202" t="s">
        <v>71</v>
      </c>
      <c r="AGQ719" s="484" t="s">
        <v>1941</v>
      </c>
      <c r="AGS719" s="203"/>
      <c r="AGT719" s="203">
        <f>VLOOKUP(AGQ719,$A$794:$F$2344,6,FALSE)</f>
        <v>0</v>
      </c>
      <c r="AGU719" s="202" t="s">
        <v>63</v>
      </c>
      <c r="AGV719" s="10">
        <f>AGT719*1.4</f>
        <v>0</v>
      </c>
      <c r="AGW719" s="10"/>
      <c r="AGX719" s="269"/>
      <c r="AGY719" s="202" t="s">
        <v>71</v>
      </c>
      <c r="AGZ719" s="78" t="s">
        <v>183</v>
      </c>
      <c r="AHB719" s="203"/>
      <c r="AHC719" s="203" t="e">
        <f>VLOOKUP(AGZ719,$A$794:$F$2344,6,FALSE)</f>
        <v>#N/A</v>
      </c>
      <c r="AHD719" s="202" t="s">
        <v>63</v>
      </c>
      <c r="AHE719" s="10" t="e">
        <f>AHC719*1.4</f>
        <v>#N/A</v>
      </c>
      <c r="AHF719" s="10"/>
      <c r="AHG719" s="269"/>
      <c r="AHH719" s="202" t="s">
        <v>71</v>
      </c>
      <c r="AHI719" s="502" t="s">
        <v>2057</v>
      </c>
      <c r="AHK719" s="203"/>
      <c r="AHL719" s="203">
        <f>VLOOKUP(AHI719,$A$794:$F$2344,6,FALSE)</f>
        <v>0</v>
      </c>
      <c r="AHM719" s="202" t="s">
        <v>63</v>
      </c>
      <c r="AHN719" s="10">
        <f>AHL719*1.4</f>
        <v>0</v>
      </c>
      <c r="AHO719" s="10"/>
      <c r="AHP719" s="269"/>
      <c r="AHQ719" s="202" t="s">
        <v>71</v>
      </c>
      <c r="AHR719" s="484" t="s">
        <v>471</v>
      </c>
      <c r="AHT719" s="203"/>
      <c r="AHU719" s="203">
        <f>VLOOKUP(AHR719,$A$794:$F$2344,6,FALSE)</f>
        <v>0</v>
      </c>
      <c r="AHV719" s="202" t="s">
        <v>63</v>
      </c>
      <c r="AHW719" s="10">
        <f>AHU719*1.4</f>
        <v>0</v>
      </c>
      <c r="AHX719" s="10"/>
      <c r="AHY719" s="269"/>
      <c r="AHZ719" s="202" t="s">
        <v>71</v>
      </c>
      <c r="AIA719" s="78" t="s">
        <v>183</v>
      </c>
      <c r="AIC719" s="203"/>
      <c r="AID719" s="203" t="e">
        <f>VLOOKUP(AIA719,$A$794:$F$2344,6,FALSE)</f>
        <v>#N/A</v>
      </c>
      <c r="AIE719" s="202" t="s">
        <v>63</v>
      </c>
      <c r="AIF719" s="10" t="e">
        <f>AID719*1.4</f>
        <v>#N/A</v>
      </c>
      <c r="AIG719" s="10"/>
      <c r="AIH719" s="269"/>
      <c r="AII719" s="202" t="s">
        <v>71</v>
      </c>
      <c r="AIJ719" s="484" t="s">
        <v>2057</v>
      </c>
      <c r="AIL719" s="203"/>
      <c r="AIM719" s="203">
        <f>VLOOKUP(AIJ719,$A$794:$F$2344,6,FALSE)</f>
        <v>0</v>
      </c>
      <c r="AIN719" s="202" t="s">
        <v>63</v>
      </c>
      <c r="AIO719" s="10">
        <f>AIM719*1.4</f>
        <v>0</v>
      </c>
      <c r="AIP719" s="10"/>
      <c r="AIQ719" s="269"/>
      <c r="AIR719" s="202" t="s">
        <v>71</v>
      </c>
      <c r="AIS719" s="484" t="s">
        <v>466</v>
      </c>
      <c r="AIU719" s="203"/>
      <c r="AIV719" s="203">
        <f>VLOOKUP(AIS719,$A$794:$F$2344,6,FALSE)</f>
        <v>0</v>
      </c>
      <c r="AIW719" s="202" t="s">
        <v>63</v>
      </c>
      <c r="AIX719" s="10">
        <f>AIV719*1.4</f>
        <v>0</v>
      </c>
      <c r="AIY719" s="10"/>
      <c r="AIZ719" s="269"/>
      <c r="AJA719" s="202" t="s">
        <v>71</v>
      </c>
      <c r="AJB719" s="78" t="s">
        <v>183</v>
      </c>
      <c r="AJD719" s="203"/>
      <c r="AJE719" s="203" t="e">
        <f>VLOOKUP(AJB719,$A$794:$F$2344,6,FALSE)</f>
        <v>#N/A</v>
      </c>
      <c r="AJF719" s="202" t="s">
        <v>63</v>
      </c>
      <c r="AJG719" s="10" t="e">
        <f>AJE719*1.4</f>
        <v>#N/A</v>
      </c>
      <c r="AJH719" s="10"/>
      <c r="AJI719" s="269"/>
      <c r="AJJ719" s="202" t="s">
        <v>71</v>
      </c>
      <c r="AJK719" s="78" t="s">
        <v>183</v>
      </c>
      <c r="AJM719" s="203"/>
      <c r="AJN719" s="203" t="e">
        <f>VLOOKUP(AJK719,$A$794:$F$2344,6,FALSE)</f>
        <v>#N/A</v>
      </c>
      <c r="AJO719" s="202" t="s">
        <v>63</v>
      </c>
      <c r="AJP719" s="10" t="e">
        <f>AJN719*1.4</f>
        <v>#N/A</v>
      </c>
      <c r="AJQ719" s="10"/>
      <c r="AJR719" s="269"/>
      <c r="AJS719" s="202" t="s">
        <v>71</v>
      </c>
      <c r="AJT719" s="78" t="s">
        <v>183</v>
      </c>
      <c r="AJV719" s="203"/>
      <c r="AJW719" s="203" t="e">
        <f>VLOOKUP(AJT719,$A$794:$F$2344,6,FALSE)</f>
        <v>#N/A</v>
      </c>
      <c r="AJX719" s="202" t="s">
        <v>63</v>
      </c>
      <c r="AJY719" s="10" t="e">
        <f>AJW719*1.4</f>
        <v>#N/A</v>
      </c>
      <c r="AJZ719" s="10"/>
      <c r="AKA719" s="269"/>
      <c r="AKB719" s="202" t="s">
        <v>71</v>
      </c>
      <c r="AKC719" s="484" t="s">
        <v>413</v>
      </c>
      <c r="AKE719" s="203"/>
      <c r="AKF719" s="203">
        <f>VLOOKUP(AKC719,$A$794:$F$2344,6,FALSE)</f>
        <v>49</v>
      </c>
      <c r="AKG719" s="202" t="s">
        <v>63</v>
      </c>
      <c r="AKH719" s="10">
        <f>AKF719*1.4</f>
        <v>68.599999999999994</v>
      </c>
      <c r="AKI719" s="10"/>
      <c r="AKJ719" s="269"/>
      <c r="AKK719" s="202" t="s">
        <v>71</v>
      </c>
      <c r="AKL719" s="78" t="s">
        <v>183</v>
      </c>
      <c r="AKN719" s="203"/>
      <c r="AKO719" s="203" t="e">
        <f>VLOOKUP(AKL719,$A$794:$F$2344,6,FALSE)</f>
        <v>#N/A</v>
      </c>
      <c r="AKP719" s="202" t="s">
        <v>63</v>
      </c>
      <c r="AKQ719" s="10" t="e">
        <f>AKO719*1.4</f>
        <v>#N/A</v>
      </c>
      <c r="AKR719" s="10"/>
      <c r="AKS719" s="269"/>
      <c r="AKT719" s="202" t="s">
        <v>71</v>
      </c>
      <c r="AKU719" s="78" t="s">
        <v>183</v>
      </c>
      <c r="AKW719" s="203"/>
      <c r="AKX719" s="203" t="e">
        <f>VLOOKUP(AKU719,$A$794:$F$2344,6,FALSE)</f>
        <v>#N/A</v>
      </c>
      <c r="AKY719" s="202" t="s">
        <v>63</v>
      </c>
      <c r="AKZ719" s="10" t="e">
        <f>AKX719*1.4</f>
        <v>#N/A</v>
      </c>
      <c r="ALA719" s="10"/>
      <c r="ALB719" s="269"/>
      <c r="ALC719" s="202" t="s">
        <v>71</v>
      </c>
      <c r="ALD719" s="78" t="s">
        <v>183</v>
      </c>
      <c r="ALF719" s="203"/>
      <c r="ALG719" s="203" t="e">
        <f>VLOOKUP(ALD719,$A$794:$F$2344,6,FALSE)</f>
        <v>#N/A</v>
      </c>
      <c r="ALH719" s="202" t="s">
        <v>63</v>
      </c>
      <c r="ALI719" s="10" t="e">
        <f>ALG719*1.4</f>
        <v>#N/A</v>
      </c>
      <c r="ALJ719" s="10"/>
      <c r="ALK719" s="269"/>
      <c r="ALL719" s="202" t="s">
        <v>71</v>
      </c>
      <c r="ALM719" s="78" t="s">
        <v>183</v>
      </c>
      <c r="ALO719" s="203"/>
      <c r="ALP719" s="203" t="e">
        <f>VLOOKUP(ALM719,$A$794:$F$2344,6,FALSE)</f>
        <v>#N/A</v>
      </c>
      <c r="ALQ719" s="202" t="s">
        <v>63</v>
      </c>
      <c r="ALR719" s="10" t="e">
        <f>ALP719*1.4</f>
        <v>#N/A</v>
      </c>
      <c r="ALS719" s="10"/>
      <c r="ALT719" s="269"/>
      <c r="ALU719" s="202" t="s">
        <v>71</v>
      </c>
      <c r="ALV719" s="78" t="s">
        <v>183</v>
      </c>
      <c r="ALX719" s="203"/>
      <c r="ALY719" s="203" t="e">
        <f>VLOOKUP(ALV719,$A$794:$F$2344,6,FALSE)</f>
        <v>#N/A</v>
      </c>
      <c r="ALZ719" s="202" t="s">
        <v>63</v>
      </c>
      <c r="AMA719" s="10" t="e">
        <f>ALY719*1.4</f>
        <v>#N/A</v>
      </c>
      <c r="AMB719" s="10"/>
      <c r="AMC719" s="269"/>
      <c r="AMD719" s="202" t="s">
        <v>71</v>
      </c>
      <c r="AME719" s="78" t="s">
        <v>183</v>
      </c>
      <c r="AMG719" s="203"/>
      <c r="AMH719" s="203" t="e">
        <f>VLOOKUP(AME719,$A$794:$F$2344,6,FALSE)</f>
        <v>#N/A</v>
      </c>
      <c r="AMI719" s="202" t="s">
        <v>63</v>
      </c>
      <c r="AMJ719" s="10" t="e">
        <f>AMH719*1.4</f>
        <v>#N/A</v>
      </c>
      <c r="AMK719" s="10"/>
      <c r="AML719" s="269"/>
      <c r="AMM719" s="202" t="s">
        <v>71</v>
      </c>
      <c r="AMN719" s="78" t="s">
        <v>183</v>
      </c>
      <c r="AMP719" s="203"/>
      <c r="AMQ719" s="203" t="e">
        <f>VLOOKUP(AMN719,$A$794:$F$2344,6,FALSE)</f>
        <v>#N/A</v>
      </c>
      <c r="AMR719" s="202" t="s">
        <v>63</v>
      </c>
      <c r="AMS719" s="10" t="e">
        <f>AMQ719*1.4</f>
        <v>#N/A</v>
      </c>
      <c r="AMT719" s="10"/>
      <c r="AMU719" s="269"/>
      <c r="AMV719" s="202" t="s">
        <v>71</v>
      </c>
      <c r="AMW719" s="78" t="s">
        <v>183</v>
      </c>
      <c r="AMY719" s="203"/>
      <c r="AMZ719" s="203" t="e">
        <f>VLOOKUP(AMW719,$A$794:$F$2344,6,FALSE)</f>
        <v>#N/A</v>
      </c>
      <c r="ANA719" s="202" t="s">
        <v>63</v>
      </c>
      <c r="ANB719" s="10" t="e">
        <f>AMZ719*1.4</f>
        <v>#N/A</v>
      </c>
      <c r="ANC719" s="10"/>
      <c r="AND719" s="269"/>
      <c r="ANE719" s="202" t="s">
        <v>71</v>
      </c>
      <c r="ANF719" s="78" t="s">
        <v>183</v>
      </c>
      <c r="ANH719" s="203"/>
      <c r="ANI719" s="203" t="e">
        <f>VLOOKUP(ANF719,$A$794:$F$2344,6,FALSE)</f>
        <v>#N/A</v>
      </c>
      <c r="ANJ719" s="202" t="s">
        <v>63</v>
      </c>
      <c r="ANK719" s="10" t="e">
        <f>ANI719*1.4</f>
        <v>#N/A</v>
      </c>
      <c r="ANL719" s="10"/>
      <c r="ANM719" s="269"/>
      <c r="ANN719" s="202" t="s">
        <v>71</v>
      </c>
      <c r="ANO719" s="78" t="s">
        <v>183</v>
      </c>
      <c r="ANQ719" s="203"/>
      <c r="ANR719" s="203" t="e">
        <f>VLOOKUP(ANO719,$A$794:$F$2344,6,FALSE)</f>
        <v>#N/A</v>
      </c>
      <c r="ANS719" s="202" t="s">
        <v>63</v>
      </c>
      <c r="ANT719" s="10" t="e">
        <f>ANR719*1.4</f>
        <v>#N/A</v>
      </c>
      <c r="ANU719" s="10"/>
      <c r="ANV719" s="269"/>
      <c r="ANW719" s="202" t="s">
        <v>71</v>
      </c>
      <c r="ANX719" s="78" t="s">
        <v>183</v>
      </c>
      <c r="ANZ719" s="203"/>
      <c r="AOA719" s="203" t="e">
        <f>VLOOKUP(ANX719,$A$794:$F$2344,6,FALSE)</f>
        <v>#N/A</v>
      </c>
      <c r="AOB719" s="202" t="s">
        <v>63</v>
      </c>
      <c r="AOC719" s="10" t="e">
        <f>AOA719*1.4</f>
        <v>#N/A</v>
      </c>
      <c r="AOD719" s="10"/>
      <c r="AOE719" s="269"/>
      <c r="AOF719" s="202" t="s">
        <v>71</v>
      </c>
      <c r="AOG719" s="78" t="s">
        <v>183</v>
      </c>
      <c r="AOI719" s="203"/>
      <c r="AOJ719" s="203" t="e">
        <f>VLOOKUP(AOG719,$A$794:$F$2344,6,FALSE)</f>
        <v>#N/A</v>
      </c>
      <c r="AOK719" s="202" t="s">
        <v>63</v>
      </c>
      <c r="AOL719" s="10" t="e">
        <f>AOJ719*1.4</f>
        <v>#N/A</v>
      </c>
      <c r="AOM719" s="10"/>
      <c r="AON719" s="269"/>
      <c r="AOO719" s="202" t="s">
        <v>71</v>
      </c>
      <c r="AOP719" s="78" t="s">
        <v>183</v>
      </c>
      <c r="AOR719" s="203"/>
      <c r="AOS719" s="203" t="e">
        <f>VLOOKUP(AOP719,$A$794:$F$2344,6,FALSE)</f>
        <v>#N/A</v>
      </c>
      <c r="AOT719" s="202" t="s">
        <v>63</v>
      </c>
      <c r="AOU719" s="10" t="e">
        <f>AOS719*1.4</f>
        <v>#N/A</v>
      </c>
      <c r="AOV719" s="10"/>
      <c r="AOW719" s="269"/>
      <c r="AOX719" s="202" t="s">
        <v>71</v>
      </c>
      <c r="AOY719" s="78" t="s">
        <v>183</v>
      </c>
      <c r="APA719" s="203"/>
      <c r="APB719" s="203" t="e">
        <f>VLOOKUP(AOY719,$A$794:$F$2344,6,FALSE)</f>
        <v>#N/A</v>
      </c>
      <c r="APC719" s="202" t="s">
        <v>63</v>
      </c>
      <c r="APD719" s="10" t="e">
        <f>APB719*1.4</f>
        <v>#N/A</v>
      </c>
      <c r="APE719" s="10"/>
      <c r="APF719" s="269"/>
      <c r="APG719" s="202" t="s">
        <v>71</v>
      </c>
      <c r="APH719" s="78" t="s">
        <v>183</v>
      </c>
      <c r="APJ719" s="203"/>
      <c r="APK719" s="203" t="e">
        <f>VLOOKUP(APH719,$A$794:$F$2344,6,FALSE)</f>
        <v>#N/A</v>
      </c>
      <c r="APL719" s="202" t="s">
        <v>63</v>
      </c>
      <c r="APM719" s="10" t="e">
        <f>APK719*1.4</f>
        <v>#N/A</v>
      </c>
      <c r="APN719" s="10"/>
      <c r="APO719" s="269"/>
      <c r="APP719" s="202" t="s">
        <v>71</v>
      </c>
      <c r="APQ719" s="498" t="s">
        <v>1629</v>
      </c>
      <c r="APS719" s="203"/>
      <c r="APT719" s="203">
        <f>VLOOKUP(APQ719,$A$794:$F$2344,6,FALSE)</f>
        <v>0</v>
      </c>
      <c r="APU719" s="202" t="s">
        <v>63</v>
      </c>
      <c r="APV719" s="10">
        <f>APT719*1.4</f>
        <v>0</v>
      </c>
      <c r="APW719" s="10"/>
      <c r="APX719" s="269"/>
      <c r="APY719" s="202" t="s">
        <v>71</v>
      </c>
      <c r="APZ719" s="498" t="s">
        <v>2057</v>
      </c>
      <c r="AQB719" s="203"/>
      <c r="AQC719" s="203">
        <f>VLOOKUP(APZ719,$A$794:$F$2344,6,FALSE)</f>
        <v>0</v>
      </c>
      <c r="AQD719" s="202" t="s">
        <v>63</v>
      </c>
      <c r="AQE719" s="10">
        <f>AQC719*1.4</f>
        <v>0</v>
      </c>
      <c r="AQF719" s="10"/>
      <c r="AQG719" s="269"/>
      <c r="AQH719" s="202" t="s">
        <v>71</v>
      </c>
      <c r="AQI719" s="484" t="s">
        <v>1629</v>
      </c>
      <c r="AQK719" s="203"/>
      <c r="AQL719" s="203">
        <f>VLOOKUP(AQI719,$A$794:$F$2344,6,FALSE)</f>
        <v>0</v>
      </c>
      <c r="AQM719" s="202" t="s">
        <v>63</v>
      </c>
      <c r="AQN719" s="10">
        <f>AQL719*1.4</f>
        <v>0</v>
      </c>
      <c r="AQO719" s="10"/>
      <c r="AQP719" s="269"/>
      <c r="AQQ719" s="202" t="s">
        <v>71</v>
      </c>
      <c r="AQR719" s="484" t="s">
        <v>513</v>
      </c>
      <c r="AQT719" s="203"/>
      <c r="AQU719" s="203">
        <f>VLOOKUP(AQR719,$A$794:$F$2344,6,FALSE)</f>
        <v>0</v>
      </c>
      <c r="AQV719" s="202" t="s">
        <v>63</v>
      </c>
      <c r="AQW719" s="10">
        <f>AQU719*1.4</f>
        <v>0</v>
      </c>
      <c r="AQX719" s="10"/>
      <c r="AQY719" s="269"/>
      <c r="AQZ719" s="202" t="s">
        <v>71</v>
      </c>
      <c r="ARA719" s="484" t="s">
        <v>1629</v>
      </c>
      <c r="ARC719" s="203"/>
      <c r="ARD719" s="203">
        <f>VLOOKUP(ARA719,$A$794:$F$2344,6,FALSE)</f>
        <v>0</v>
      </c>
      <c r="ARE719" s="202" t="s">
        <v>63</v>
      </c>
      <c r="ARF719" s="10">
        <f>ARD719*1.4</f>
        <v>0</v>
      </c>
      <c r="ARG719" s="10"/>
      <c r="ARH719" s="269"/>
      <c r="ARI719" s="202" t="s">
        <v>71</v>
      </c>
      <c r="ARJ719" s="484" t="s">
        <v>675</v>
      </c>
      <c r="ARL719" s="203"/>
      <c r="ARM719" s="203">
        <f>VLOOKUP(ARJ719,$A$794:$F$2344,6,FALSE)</f>
        <v>0</v>
      </c>
      <c r="ARN719" s="202" t="s">
        <v>63</v>
      </c>
      <c r="ARO719" s="10">
        <f>ARM719*1.4</f>
        <v>0</v>
      </c>
      <c r="ARP719" s="10"/>
      <c r="ARQ719" s="269"/>
      <c r="ARR719" s="202" t="s">
        <v>71</v>
      </c>
      <c r="ARS719" s="498" t="s">
        <v>513</v>
      </c>
      <c r="ARU719" s="203"/>
      <c r="ARV719" s="203">
        <f>VLOOKUP(ARS719,$A$794:$F$2344,6,FALSE)</f>
        <v>0</v>
      </c>
      <c r="ARW719" s="202" t="s">
        <v>63</v>
      </c>
      <c r="ARX719" s="10">
        <f>ARV719*1.4</f>
        <v>0</v>
      </c>
      <c r="ARY719" s="10"/>
      <c r="ARZ719" s="269"/>
      <c r="ASA719" s="202" t="s">
        <v>71</v>
      </c>
      <c r="ASB719" s="484" t="s">
        <v>513</v>
      </c>
      <c r="ASD719" s="203"/>
      <c r="ASE719" s="203">
        <f>VLOOKUP(ASB719,$A$794:$F$2344,6,FALSE)</f>
        <v>0</v>
      </c>
      <c r="ASF719" s="202" t="s">
        <v>63</v>
      </c>
      <c r="ASG719" s="10">
        <f>ASE719*1.4</f>
        <v>0</v>
      </c>
      <c r="ASH719" s="10"/>
      <c r="ASI719" s="269"/>
      <c r="ASJ719" s="202" t="s">
        <v>71</v>
      </c>
      <c r="ASK719" s="484" t="s">
        <v>1941</v>
      </c>
      <c r="ASM719" s="203"/>
      <c r="ASN719" s="203">
        <f>VLOOKUP(ASK719,$A$794:$F$2344,6,FALSE)</f>
        <v>0</v>
      </c>
      <c r="ASO719" s="202" t="s">
        <v>63</v>
      </c>
      <c r="ASP719" s="10">
        <f>ASN719*1.4</f>
        <v>0</v>
      </c>
      <c r="ASQ719" s="10"/>
      <c r="ASR719" s="269"/>
      <c r="ASS719" s="202" t="s">
        <v>71</v>
      </c>
      <c r="AST719" s="484" t="s">
        <v>1183</v>
      </c>
      <c r="ASV719" s="203"/>
      <c r="ASW719" s="203">
        <f>VLOOKUP(AST719,$A$794:$F$2344,6,FALSE)</f>
        <v>0</v>
      </c>
      <c r="ASX719" s="202" t="s">
        <v>63</v>
      </c>
      <c r="ASY719" s="10">
        <f>ASW719*1.4</f>
        <v>0</v>
      </c>
      <c r="ASZ719" s="10"/>
      <c r="ATA719" s="269"/>
      <c r="ATB719" s="202" t="s">
        <v>71</v>
      </c>
      <c r="ATC719" s="484" t="s">
        <v>513</v>
      </c>
      <c r="ATE719" s="203"/>
      <c r="ATF719" s="203">
        <f>VLOOKUP(ATC719,$A$794:$F$2344,6,FALSE)</f>
        <v>0</v>
      </c>
      <c r="ATG719" s="202" t="s">
        <v>63</v>
      </c>
      <c r="ATH719" s="10">
        <f>ATF719*1.4</f>
        <v>0</v>
      </c>
      <c r="ATI719" s="10"/>
      <c r="ATJ719" s="269"/>
      <c r="ATK719" s="202" t="s">
        <v>71</v>
      </c>
      <c r="ATL719" s="484" t="s">
        <v>1629</v>
      </c>
      <c r="ATN719" s="203"/>
      <c r="ATO719" s="203">
        <f>VLOOKUP(ATL719,$A$794:$F$2344,6,FALSE)</f>
        <v>0</v>
      </c>
      <c r="ATP719" s="202" t="s">
        <v>63</v>
      </c>
      <c r="ATQ719" s="10">
        <f>ATO719*1.4</f>
        <v>0</v>
      </c>
      <c r="ATR719" s="10"/>
      <c r="ATS719" s="269"/>
      <c r="ATT719" s="202" t="s">
        <v>71</v>
      </c>
      <c r="ATU719" s="484" t="s">
        <v>1183</v>
      </c>
      <c r="ATW719" s="203"/>
      <c r="ATX719" s="203">
        <f>VLOOKUP(ATU719,$A$794:$F$2344,6,FALSE)</f>
        <v>0</v>
      </c>
      <c r="ATY719" s="202" t="s">
        <v>63</v>
      </c>
      <c r="ATZ719" s="10">
        <f>ATX719*1.4</f>
        <v>0</v>
      </c>
      <c r="AUA719" s="10"/>
      <c r="AUB719" s="269"/>
      <c r="AUC719" s="202" t="s">
        <v>71</v>
      </c>
      <c r="AUD719" s="484" t="s">
        <v>513</v>
      </c>
      <c r="AUF719" s="203"/>
      <c r="AUG719" s="203">
        <f>VLOOKUP(AUD719,$A$794:$F$2344,6,FALSE)</f>
        <v>0</v>
      </c>
      <c r="AUH719" s="202" t="s">
        <v>63</v>
      </c>
      <c r="AUI719" s="10">
        <f>AUG719*1.4</f>
        <v>0</v>
      </c>
      <c r="AUJ719" s="10"/>
      <c r="AUK719" s="269"/>
      <c r="AUL719" s="202" t="s">
        <v>71</v>
      </c>
      <c r="AUM719" s="484" t="s">
        <v>1941</v>
      </c>
      <c r="AUO719" s="203"/>
      <c r="AUP719" s="203">
        <f>VLOOKUP(AUM719,$A$794:$F$2344,6,FALSE)</f>
        <v>0</v>
      </c>
      <c r="AUQ719" s="202" t="s">
        <v>63</v>
      </c>
      <c r="AUR719" s="10">
        <f>AUP719*1.4</f>
        <v>0</v>
      </c>
      <c r="AUS719" s="10"/>
      <c r="AUT719" s="269"/>
      <c r="AUU719" s="202" t="s">
        <v>71</v>
      </c>
      <c r="AUV719" s="509" t="s">
        <v>1941</v>
      </c>
      <c r="AUX719" s="203"/>
      <c r="AUY719" s="203">
        <f>VLOOKUP(AUV719,$A$794:$F$2344,6,FALSE)</f>
        <v>0</v>
      </c>
      <c r="AUZ719" s="202" t="s">
        <v>63</v>
      </c>
      <c r="AVA719" s="10">
        <f>AUY719*1.4</f>
        <v>0</v>
      </c>
      <c r="AVB719" s="10"/>
      <c r="AVC719" s="269"/>
      <c r="AVD719" s="202" t="s">
        <v>71</v>
      </c>
      <c r="AVE719" s="484" t="s">
        <v>2057</v>
      </c>
      <c r="AVG719" s="203"/>
      <c r="AVH719" s="203">
        <f>VLOOKUP(AVE719,$A$794:$F$2344,6,FALSE)</f>
        <v>0</v>
      </c>
      <c r="AVI719" s="202" t="s">
        <v>63</v>
      </c>
      <c r="AVJ719" s="10">
        <f>AVH719*1.4</f>
        <v>0</v>
      </c>
      <c r="AVK719" s="10"/>
      <c r="AVL719" s="269"/>
      <c r="AVM719" s="202" t="s">
        <v>71</v>
      </c>
      <c r="AVN719" s="484" t="s">
        <v>1629</v>
      </c>
      <c r="AVP719" s="203"/>
      <c r="AVQ719" s="203">
        <f>VLOOKUP(AVN719,$A$794:$F$2344,6,FALSE)</f>
        <v>0</v>
      </c>
      <c r="AVR719" s="202" t="s">
        <v>63</v>
      </c>
      <c r="AVS719" s="10">
        <f>AVQ719*1.4</f>
        <v>0</v>
      </c>
      <c r="AVT719" s="10"/>
      <c r="AVU719" s="269"/>
      <c r="AVV719" s="202" t="s">
        <v>71</v>
      </c>
      <c r="AVW719" s="487" t="s">
        <v>471</v>
      </c>
      <c r="AVY719" s="203"/>
      <c r="AVZ719" s="203">
        <f>VLOOKUP(AVW719,$A$794:$F$2344,6,FALSE)</f>
        <v>0</v>
      </c>
      <c r="AWA719" s="202" t="s">
        <v>63</v>
      </c>
      <c r="AWB719" s="10">
        <f>AVZ719*1.4</f>
        <v>0</v>
      </c>
      <c r="AWC719" s="10"/>
      <c r="AWD719" s="269"/>
      <c r="AWE719" s="202" t="s">
        <v>71</v>
      </c>
      <c r="AWF719" s="484" t="s">
        <v>2057</v>
      </c>
      <c r="AWH719" s="203"/>
      <c r="AWI719" s="203">
        <f>VLOOKUP(AWF719,$A$794:$F$2344,6,FALSE)</f>
        <v>0</v>
      </c>
      <c r="AWJ719" s="202" t="s">
        <v>63</v>
      </c>
      <c r="AWK719" s="10">
        <f>AWI719*1.4</f>
        <v>0</v>
      </c>
      <c r="AWL719" s="10"/>
      <c r="AWM719" s="269"/>
      <c r="AWN719" s="202" t="s">
        <v>71</v>
      </c>
      <c r="AWO719" s="484" t="s">
        <v>2057</v>
      </c>
      <c r="AWQ719" s="203"/>
      <c r="AWR719" s="203">
        <f>VLOOKUP(AWO719,$A$794:$F$2344,6,FALSE)</f>
        <v>0</v>
      </c>
      <c r="AWS719" s="202" t="s">
        <v>63</v>
      </c>
      <c r="AWT719" s="10">
        <f>AWR719*1.4</f>
        <v>0</v>
      </c>
      <c r="AWU719" s="10"/>
      <c r="AWV719" s="269"/>
      <c r="AWW719" s="202" t="s">
        <v>71</v>
      </c>
      <c r="AWX719" s="484" t="s">
        <v>1183</v>
      </c>
      <c r="AWZ719" s="203"/>
      <c r="AXA719" s="203">
        <f>VLOOKUP(AWX719,$A$794:$F$2344,6,FALSE)</f>
        <v>0</v>
      </c>
      <c r="AXB719" s="202" t="s">
        <v>63</v>
      </c>
      <c r="AXC719" s="10">
        <f>AXA719*1.4</f>
        <v>0</v>
      </c>
      <c r="AXD719" s="10"/>
      <c r="AXE719" s="269"/>
      <c r="AXF719" s="202" t="s">
        <v>71</v>
      </c>
      <c r="AXG719" s="484" t="s">
        <v>513</v>
      </c>
      <c r="AXI719" s="203"/>
      <c r="AXJ719" s="203">
        <f>VLOOKUP(AXG719,$A$794:$F$2344,6,FALSE)</f>
        <v>0</v>
      </c>
      <c r="AXK719" s="202" t="s">
        <v>63</v>
      </c>
      <c r="AXL719" s="10">
        <f>AXJ719*1.4</f>
        <v>0</v>
      </c>
      <c r="AXM719" s="10"/>
      <c r="AXN719" s="269"/>
      <c r="AXO719" s="202" t="s">
        <v>71</v>
      </c>
      <c r="AXP719" s="484" t="s">
        <v>1183</v>
      </c>
      <c r="AXR719" s="203"/>
      <c r="AXS719" s="203">
        <f>VLOOKUP(AXP719,$A$794:$F$2344,6,FALSE)</f>
        <v>0</v>
      </c>
      <c r="AXT719" s="202" t="s">
        <v>63</v>
      </c>
      <c r="AXU719" s="10">
        <f>AXS719*1.4</f>
        <v>0</v>
      </c>
      <c r="AXV719" s="10"/>
      <c r="AXW719" s="269"/>
      <c r="AXX719" s="202" t="s">
        <v>71</v>
      </c>
      <c r="AXY719" s="498" t="s">
        <v>513</v>
      </c>
      <c r="AYA719" s="203"/>
      <c r="AYB719" s="203">
        <f>VLOOKUP(AXY719,$A$794:$F$2344,6,FALSE)</f>
        <v>0</v>
      </c>
      <c r="AYC719" s="202" t="s">
        <v>63</v>
      </c>
      <c r="AYD719" s="10">
        <f>AYB719*1.4</f>
        <v>0</v>
      </c>
      <c r="AYE719" s="10"/>
      <c r="AYF719" s="269"/>
      <c r="AYG719" s="202" t="s">
        <v>71</v>
      </c>
      <c r="AYH719" s="484" t="s">
        <v>413</v>
      </c>
      <c r="AYJ719" s="203"/>
      <c r="AYK719" s="203">
        <f>VLOOKUP(AYH719,$A$794:$F$2344,6,FALSE)</f>
        <v>49</v>
      </c>
      <c r="AYL719" s="202" t="s">
        <v>63</v>
      </c>
      <c r="AYM719" s="10">
        <f>AYK719*1.4</f>
        <v>68.599999999999994</v>
      </c>
      <c r="AYN719" s="10"/>
      <c r="AYO719" s="269"/>
      <c r="AYP719" s="202" t="s">
        <v>71</v>
      </c>
      <c r="AYQ719" s="484" t="s">
        <v>513</v>
      </c>
      <c r="AYS719" s="203"/>
      <c r="AYT719" s="203">
        <f>VLOOKUP(AYQ719,$A$794:$F$2344,6,FALSE)</f>
        <v>0</v>
      </c>
      <c r="AYU719" s="202" t="s">
        <v>63</v>
      </c>
      <c r="AYV719" s="10">
        <f>AYT719*1.4</f>
        <v>0</v>
      </c>
      <c r="AYW719" s="10"/>
      <c r="AYX719" s="269"/>
      <c r="AYY719" s="202" t="s">
        <v>71</v>
      </c>
      <c r="AYZ719" s="484" t="s">
        <v>471</v>
      </c>
      <c r="AZB719" s="203"/>
      <c r="AZC719" s="203">
        <f>VLOOKUP(AYZ719,$A$794:$F$2344,6,FALSE)</f>
        <v>0</v>
      </c>
      <c r="AZD719" s="202" t="s">
        <v>63</v>
      </c>
      <c r="AZE719" s="10">
        <f>AZC719*1.4</f>
        <v>0</v>
      </c>
      <c r="AZF719" s="10"/>
      <c r="AZG719" s="269"/>
      <c r="AZH719" s="202" t="s">
        <v>71</v>
      </c>
      <c r="AZI719" s="484" t="s">
        <v>2057</v>
      </c>
      <c r="AZK719" s="203"/>
      <c r="AZL719" s="203">
        <f>VLOOKUP(AZI719,$A$794:$F$2344,6,FALSE)</f>
        <v>0</v>
      </c>
      <c r="AZM719" s="202" t="s">
        <v>63</v>
      </c>
      <c r="AZN719" s="10">
        <f>AZL719*1.4</f>
        <v>0</v>
      </c>
      <c r="AZO719" s="10"/>
      <c r="AZP719" s="269"/>
      <c r="AZQ719" s="202" t="s">
        <v>71</v>
      </c>
      <c r="AZR719" s="484" t="s">
        <v>1629</v>
      </c>
      <c r="AZT719" s="203"/>
      <c r="AZU719" s="203">
        <f>VLOOKUP(AZR719,$A$794:$F$2344,6,FALSE)</f>
        <v>0</v>
      </c>
      <c r="AZV719" s="202" t="s">
        <v>63</v>
      </c>
      <c r="AZW719" s="10">
        <f>AZU719*1.4</f>
        <v>0</v>
      </c>
      <c r="AZX719" s="10"/>
      <c r="AZY719" s="269"/>
      <c r="AZZ719" s="202" t="s">
        <v>71</v>
      </c>
      <c r="BAA719" s="498" t="s">
        <v>1183</v>
      </c>
      <c r="BAC719" s="203"/>
      <c r="BAD719" s="203">
        <f>VLOOKUP(BAA719,$A$794:$F$2344,6,FALSE)</f>
        <v>0</v>
      </c>
      <c r="BAE719" s="202" t="s">
        <v>63</v>
      </c>
      <c r="BAF719" s="10">
        <f>BAD719*1.4</f>
        <v>0</v>
      </c>
      <c r="BAG719" s="10"/>
      <c r="BAH719" s="269"/>
    </row>
    <row r="720" spans="1:1386" s="14" customFormat="1" ht="15">
      <c r="A720" s="202" t="s">
        <v>72</v>
      </c>
      <c r="B720" s="484" t="s">
        <v>2057</v>
      </c>
      <c r="D720" s="203"/>
      <c r="E720" s="203">
        <f>VLOOKUP(B720,$A$794:$F$2344,6,FALSE)</f>
        <v>0</v>
      </c>
      <c r="F720" s="202" t="s">
        <v>65</v>
      </c>
      <c r="G720" s="10">
        <f>E720*1.3</f>
        <v>0</v>
      </c>
      <c r="H720" s="10"/>
      <c r="I720" s="263"/>
      <c r="J720" s="202" t="s">
        <v>72</v>
      </c>
      <c r="K720" s="487" t="s">
        <v>578</v>
      </c>
      <c r="M720" s="203"/>
      <c r="N720" s="203">
        <f>VLOOKUP(K720,$A$794:$F$2344,6,FALSE)</f>
        <v>0</v>
      </c>
      <c r="O720" s="202" t="s">
        <v>65</v>
      </c>
      <c r="P720" s="10">
        <f>N720*1.3</f>
        <v>0</v>
      </c>
      <c r="Q720" s="10"/>
      <c r="R720" s="263"/>
      <c r="S720" s="202" t="s">
        <v>72</v>
      </c>
      <c r="T720" s="484" t="s">
        <v>1941</v>
      </c>
      <c r="V720" s="203"/>
      <c r="W720" s="203">
        <f>VLOOKUP(T720,$A$794:$F$2344,6,FALSE)</f>
        <v>0</v>
      </c>
      <c r="X720" s="202" t="s">
        <v>65</v>
      </c>
      <c r="Y720" s="10">
        <f>W720*1.3</f>
        <v>0</v>
      </c>
      <c r="Z720" s="10"/>
      <c r="AA720" s="263"/>
      <c r="AB720" s="202" t="s">
        <v>72</v>
      </c>
      <c r="AC720" s="484" t="s">
        <v>513</v>
      </c>
      <c r="AE720" s="203"/>
      <c r="AF720" s="203">
        <f>VLOOKUP(AC720,$A$794:$F$2344,6,FALSE)</f>
        <v>0</v>
      </c>
      <c r="AG720" s="202" t="s">
        <v>65</v>
      </c>
      <c r="AH720" s="10">
        <f>AF720*1.3</f>
        <v>0</v>
      </c>
      <c r="AI720" s="10"/>
      <c r="AJ720" s="263"/>
      <c r="AK720" s="202" t="s">
        <v>72</v>
      </c>
      <c r="AL720" s="490" t="s">
        <v>2057</v>
      </c>
      <c r="AN720" s="203"/>
      <c r="AO720" s="203">
        <f>VLOOKUP(AL720,$A$794:$F$2344,6,FALSE)</f>
        <v>0</v>
      </c>
      <c r="AP720" s="202" t="s">
        <v>65</v>
      </c>
      <c r="AQ720" s="10">
        <f>AO720*1.3</f>
        <v>0</v>
      </c>
      <c r="AR720" s="10"/>
      <c r="AS720" s="263"/>
      <c r="AT720" s="202" t="s">
        <v>72</v>
      </c>
      <c r="AU720" s="484" t="s">
        <v>1629</v>
      </c>
      <c r="AW720" s="203"/>
      <c r="AX720" s="203">
        <f>VLOOKUP(AU720,$A$794:$F$2344,6,FALSE)</f>
        <v>0</v>
      </c>
      <c r="AY720" s="202" t="s">
        <v>65</v>
      </c>
      <c r="AZ720" s="10">
        <f>AX720*1.3</f>
        <v>0</v>
      </c>
      <c r="BA720" s="10"/>
      <c r="BB720" s="263"/>
      <c r="BC720" s="202" t="s">
        <v>72</v>
      </c>
      <c r="BD720" s="484" t="s">
        <v>1941</v>
      </c>
      <c r="BF720" s="203"/>
      <c r="BG720" s="203">
        <f>VLOOKUP(BD720,$A$794:$F$2344,6,FALSE)</f>
        <v>0</v>
      </c>
      <c r="BH720" s="202" t="s">
        <v>65</v>
      </c>
      <c r="BI720" s="10">
        <f>BG720*1.3</f>
        <v>0</v>
      </c>
      <c r="BJ720" s="10"/>
      <c r="BK720" s="263"/>
      <c r="BL720" s="202" t="s">
        <v>72</v>
      </c>
      <c r="BM720" s="484" t="s">
        <v>1629</v>
      </c>
      <c r="BO720" s="203"/>
      <c r="BP720" s="203">
        <f>VLOOKUP(BM720,$A$794:$F$2344,6,FALSE)</f>
        <v>0</v>
      </c>
      <c r="BQ720" s="202" t="s">
        <v>65</v>
      </c>
      <c r="BR720" s="10">
        <f>BP720*1.3</f>
        <v>0</v>
      </c>
      <c r="BS720" s="10"/>
      <c r="BT720" s="263"/>
      <c r="BU720" s="202" t="s">
        <v>72</v>
      </c>
      <c r="BV720" s="484" t="s">
        <v>2057</v>
      </c>
      <c r="BX720" s="203"/>
      <c r="BY720" s="203">
        <f>VLOOKUP(BV720,$A$794:$F$2344,6,FALSE)</f>
        <v>0</v>
      </c>
      <c r="BZ720" s="202" t="s">
        <v>65</v>
      </c>
      <c r="CA720" s="10">
        <f>BY720*1.3</f>
        <v>0</v>
      </c>
      <c r="CB720" s="10"/>
      <c r="CC720" s="263"/>
      <c r="CD720" s="202" t="s">
        <v>72</v>
      </c>
      <c r="CE720" s="484" t="s">
        <v>513</v>
      </c>
      <c r="CG720" s="203"/>
      <c r="CH720" s="203">
        <f>VLOOKUP(CE720,$A$794:$F$2344,6,FALSE)</f>
        <v>0</v>
      </c>
      <c r="CI720" s="202" t="s">
        <v>65</v>
      </c>
      <c r="CJ720" s="10">
        <f>CH720*1.3</f>
        <v>0</v>
      </c>
      <c r="CK720" s="10"/>
      <c r="CL720" s="263"/>
      <c r="CM720" s="202" t="s">
        <v>72</v>
      </c>
      <c r="CN720" s="484" t="s">
        <v>1629</v>
      </c>
      <c r="CP720" s="203"/>
      <c r="CQ720" s="203">
        <f>VLOOKUP(CN720,$A$794:$F$2344,6,FALSE)</f>
        <v>0</v>
      </c>
      <c r="CR720" s="202" t="s">
        <v>65</v>
      </c>
      <c r="CS720" s="10">
        <f>CQ720*1.3</f>
        <v>0</v>
      </c>
      <c r="CT720" s="10"/>
      <c r="CU720" s="263"/>
      <c r="CV720" s="202" t="s">
        <v>72</v>
      </c>
      <c r="CW720" s="484" t="s">
        <v>413</v>
      </c>
      <c r="CY720" s="203"/>
      <c r="CZ720" s="203">
        <f>VLOOKUP(CW720,$A$794:$F$2344,6,FALSE)</f>
        <v>49</v>
      </c>
      <c r="DA720" s="202" t="s">
        <v>65</v>
      </c>
      <c r="DB720" s="10">
        <f>CZ720*1.3</f>
        <v>63.7</v>
      </c>
      <c r="DC720" s="10"/>
      <c r="DD720" s="263"/>
      <c r="DE720" s="202" t="s">
        <v>72</v>
      </c>
      <c r="DF720" s="484" t="s">
        <v>1183</v>
      </c>
      <c r="DH720" s="203"/>
      <c r="DI720" s="203">
        <f>VLOOKUP(DF720,$A$794:$F$2344,6,FALSE)</f>
        <v>0</v>
      </c>
      <c r="DJ720" s="202" t="s">
        <v>65</v>
      </c>
      <c r="DK720" s="10">
        <f>DI720*1.3</f>
        <v>0</v>
      </c>
      <c r="DL720" s="10"/>
      <c r="DM720" s="263"/>
      <c r="DN720" s="202" t="s">
        <v>72</v>
      </c>
      <c r="DO720" s="484" t="s">
        <v>2057</v>
      </c>
      <c r="DQ720" s="203"/>
      <c r="DR720" s="203">
        <f>VLOOKUP(DO720,$A$794:$F$2344,6,FALSE)</f>
        <v>0</v>
      </c>
      <c r="DS720" s="202" t="s">
        <v>65</v>
      </c>
      <c r="DT720" s="10">
        <f>DR720*1.3</f>
        <v>0</v>
      </c>
      <c r="DU720" s="10"/>
      <c r="DV720" s="263"/>
      <c r="DW720" s="202" t="s">
        <v>72</v>
      </c>
      <c r="DX720" s="484" t="s">
        <v>2057</v>
      </c>
      <c r="DZ720" s="203"/>
      <c r="EA720" s="203">
        <f>VLOOKUP(DX720,$A$794:$F$2344,6,FALSE)</f>
        <v>0</v>
      </c>
      <c r="EB720" s="202" t="s">
        <v>65</v>
      </c>
      <c r="EC720" s="10">
        <f>EA720*1.3</f>
        <v>0</v>
      </c>
      <c r="ED720" s="10"/>
      <c r="EE720" s="263"/>
      <c r="EF720" s="202" t="s">
        <v>72</v>
      </c>
      <c r="EG720" s="484" t="s">
        <v>1941</v>
      </c>
      <c r="EI720" s="203"/>
      <c r="EJ720" s="203">
        <f>VLOOKUP(EG720,$A$794:$F$2344,6,FALSE)</f>
        <v>0</v>
      </c>
      <c r="EK720" s="202" t="s">
        <v>65</v>
      </c>
      <c r="EL720" s="10">
        <f>EJ720*1.3</f>
        <v>0</v>
      </c>
      <c r="EM720" s="10"/>
      <c r="EN720" s="263"/>
      <c r="EO720" s="202" t="s">
        <v>72</v>
      </c>
      <c r="EP720" s="484" t="s">
        <v>2057</v>
      </c>
      <c r="ER720" s="203"/>
      <c r="ES720" s="203">
        <f>VLOOKUP(EP720,$A$794:$F$2344,6,FALSE)</f>
        <v>0</v>
      </c>
      <c r="ET720" s="202" t="s">
        <v>65</v>
      </c>
      <c r="EU720" s="10">
        <f>ES720*1.3</f>
        <v>0</v>
      </c>
      <c r="EV720" s="10"/>
      <c r="EW720" s="263"/>
      <c r="EX720" s="202" t="s">
        <v>72</v>
      </c>
      <c r="EY720" s="484" t="s">
        <v>2057</v>
      </c>
      <c r="FA720" s="203"/>
      <c r="FB720" s="203">
        <f>VLOOKUP(EY720,$A$794:$F$2344,6,FALSE)</f>
        <v>0</v>
      </c>
      <c r="FC720" s="202" t="s">
        <v>65</v>
      </c>
      <c r="FD720" s="10">
        <f>FB720*1.3</f>
        <v>0</v>
      </c>
      <c r="FE720" s="10"/>
      <c r="FF720" s="263"/>
      <c r="FG720" s="202" t="s">
        <v>72</v>
      </c>
      <c r="FH720" s="484" t="s">
        <v>2057</v>
      </c>
      <c r="FJ720" s="203"/>
      <c r="FK720" s="203">
        <f>VLOOKUP(FH720,$A$794:$F$2344,6,FALSE)</f>
        <v>0</v>
      </c>
      <c r="FL720" s="202" t="s">
        <v>65</v>
      </c>
      <c r="FM720" s="10">
        <f>FK720*1.3</f>
        <v>0</v>
      </c>
      <c r="FN720" s="10"/>
      <c r="FO720" s="263"/>
      <c r="FP720" s="202" t="s">
        <v>72</v>
      </c>
      <c r="FQ720" s="484" t="s">
        <v>1941</v>
      </c>
      <c r="FS720" s="203"/>
      <c r="FT720" s="203">
        <f>VLOOKUP(FQ720,$A$794:$F$2344,6,FALSE)</f>
        <v>0</v>
      </c>
      <c r="FU720" s="202" t="s">
        <v>65</v>
      </c>
      <c r="FV720" s="10">
        <f>FT720*1.3</f>
        <v>0</v>
      </c>
      <c r="FW720" s="10"/>
      <c r="FX720" s="263"/>
      <c r="FY720" s="202" t="s">
        <v>72</v>
      </c>
      <c r="FZ720" s="484" t="s">
        <v>1629</v>
      </c>
      <c r="GB720" s="203"/>
      <c r="GC720" s="203">
        <f>VLOOKUP(FZ720,$A$794:$F$2344,6,FALSE)</f>
        <v>0</v>
      </c>
      <c r="GD720" s="202" t="s">
        <v>65</v>
      </c>
      <c r="GE720" s="10">
        <f>GC720*1.3</f>
        <v>0</v>
      </c>
      <c r="GF720" s="10"/>
      <c r="GG720" s="263"/>
      <c r="GH720" s="202" t="s">
        <v>72</v>
      </c>
      <c r="GI720" s="484" t="s">
        <v>513</v>
      </c>
      <c r="GK720" s="203"/>
      <c r="GL720" s="203">
        <f>VLOOKUP(GI720,$A$794:$F$2344,6,FALSE)</f>
        <v>0</v>
      </c>
      <c r="GM720" s="202" t="s">
        <v>65</v>
      </c>
      <c r="GN720" s="10">
        <f>GL720*1.3</f>
        <v>0</v>
      </c>
      <c r="GO720" s="10"/>
      <c r="GP720" s="263"/>
      <c r="GQ720" s="202" t="s">
        <v>72</v>
      </c>
      <c r="GR720" s="484" t="s">
        <v>1629</v>
      </c>
      <c r="GT720" s="203"/>
      <c r="GU720" s="203">
        <f>VLOOKUP(GR720,$A$794:$F$2344,6,FALSE)</f>
        <v>0</v>
      </c>
      <c r="GV720" s="202" t="s">
        <v>65</v>
      </c>
      <c r="GW720" s="10">
        <f>GU720*1.3</f>
        <v>0</v>
      </c>
      <c r="GX720" s="10"/>
      <c r="GY720" s="263"/>
      <c r="GZ720" s="202" t="s">
        <v>72</v>
      </c>
      <c r="HA720" s="484" t="s">
        <v>675</v>
      </c>
      <c r="HC720" s="203"/>
      <c r="HD720" s="203">
        <f>VLOOKUP(HA720,$A$794:$F$2344,6,FALSE)</f>
        <v>0</v>
      </c>
      <c r="HE720" s="202" t="s">
        <v>65</v>
      </c>
      <c r="HF720" s="10">
        <f>HD720*1.3</f>
        <v>0</v>
      </c>
      <c r="HG720" s="10"/>
      <c r="HH720" s="263"/>
      <c r="HI720" s="202" t="s">
        <v>72</v>
      </c>
      <c r="HJ720" s="484" t="s">
        <v>2057</v>
      </c>
      <c r="HL720" s="203"/>
      <c r="HM720" s="203">
        <f>VLOOKUP(HJ720,$A$794:$F$2344,6,FALSE)</f>
        <v>0</v>
      </c>
      <c r="HN720" s="202" t="s">
        <v>65</v>
      </c>
      <c r="HO720" s="10">
        <f>HM720*1.3</f>
        <v>0</v>
      </c>
      <c r="HP720" s="10"/>
      <c r="HQ720" s="263"/>
      <c r="HR720" s="202" t="s">
        <v>72</v>
      </c>
      <c r="HS720" s="484" t="s">
        <v>1629</v>
      </c>
      <c r="HU720" s="203"/>
      <c r="HV720" s="203">
        <f>VLOOKUP(HS720,$A$794:$F$2344,6,FALSE)</f>
        <v>0</v>
      </c>
      <c r="HW720" s="202" t="s">
        <v>65</v>
      </c>
      <c r="HX720" s="10">
        <f>HV720*1.3</f>
        <v>0</v>
      </c>
      <c r="HY720" s="10"/>
      <c r="HZ720" s="263"/>
      <c r="IA720" s="202" t="s">
        <v>72</v>
      </c>
      <c r="IB720" s="496" t="s">
        <v>183</v>
      </c>
      <c r="ID720" s="203"/>
      <c r="IE720" s="203" t="e">
        <f>VLOOKUP(IB720,$A$794:$F$2344,6,FALSE)</f>
        <v>#N/A</v>
      </c>
      <c r="IF720" s="202" t="s">
        <v>65</v>
      </c>
      <c r="IG720" s="10" t="e">
        <f>IE720*1.3</f>
        <v>#N/A</v>
      </c>
      <c r="IH720" s="10"/>
      <c r="II720" s="263"/>
      <c r="IJ720" s="202" t="s">
        <v>72</v>
      </c>
      <c r="IK720" s="484" t="s">
        <v>2057</v>
      </c>
      <c r="IM720" s="203"/>
      <c r="IN720" s="203">
        <f>VLOOKUP(IK720,$A$794:$F$2344,6,FALSE)</f>
        <v>0</v>
      </c>
      <c r="IO720" s="202" t="s">
        <v>65</v>
      </c>
      <c r="IP720" s="10">
        <f>IN720*1.3</f>
        <v>0</v>
      </c>
      <c r="IQ720" s="10"/>
      <c r="IR720" s="263"/>
      <c r="IS720" s="202" t="s">
        <v>72</v>
      </c>
      <c r="IT720" s="484" t="s">
        <v>2057</v>
      </c>
      <c r="IV720" s="203"/>
      <c r="IW720" s="203">
        <f>VLOOKUP(IT720,$A$794:$F$2344,6,FALSE)</f>
        <v>0</v>
      </c>
      <c r="IX720" s="202" t="s">
        <v>65</v>
      </c>
      <c r="IY720" s="10">
        <f>IW720*1.3</f>
        <v>0</v>
      </c>
      <c r="IZ720" s="10"/>
      <c r="JA720" s="263"/>
      <c r="JB720" s="202" t="s">
        <v>72</v>
      </c>
      <c r="JC720" s="484" t="s">
        <v>1183</v>
      </c>
      <c r="JE720" s="203"/>
      <c r="JF720" s="203">
        <f>VLOOKUP(JC720,$A$794:$F$2344,6,FALSE)</f>
        <v>0</v>
      </c>
      <c r="JG720" s="202" t="s">
        <v>65</v>
      </c>
      <c r="JH720" s="10">
        <f>JF720*1.3</f>
        <v>0</v>
      </c>
      <c r="JI720" s="10"/>
      <c r="JJ720" s="263"/>
      <c r="JK720" s="202" t="s">
        <v>72</v>
      </c>
      <c r="JL720" s="484" t="s">
        <v>565</v>
      </c>
      <c r="JN720" s="203"/>
      <c r="JO720" s="203">
        <f>VLOOKUP(JL720,$A$794:$F$2344,6,FALSE)</f>
        <v>0</v>
      </c>
      <c r="JP720" s="202" t="s">
        <v>65</v>
      </c>
      <c r="JQ720" s="10">
        <f>JO720*1.3</f>
        <v>0</v>
      </c>
      <c r="JR720" s="10"/>
      <c r="JS720" s="263"/>
      <c r="JT720" s="202" t="s">
        <v>72</v>
      </c>
      <c r="JU720" s="484" t="s">
        <v>2057</v>
      </c>
      <c r="JW720" s="203"/>
      <c r="JX720" s="203">
        <f>VLOOKUP(JU720,$A$794:$F$2344,6,FALSE)</f>
        <v>0</v>
      </c>
      <c r="JY720" s="202" t="s">
        <v>65</v>
      </c>
      <c r="JZ720" s="10">
        <f>JX720*1.3</f>
        <v>0</v>
      </c>
      <c r="KA720" s="10"/>
      <c r="KB720" s="263"/>
      <c r="KC720" s="202" t="s">
        <v>72</v>
      </c>
      <c r="KD720" s="484" t="s">
        <v>1941</v>
      </c>
      <c r="KF720" s="203"/>
      <c r="KG720" s="203">
        <f>VLOOKUP(KD720,$A$794:$F$2344,6,FALSE)</f>
        <v>0</v>
      </c>
      <c r="KH720" s="202" t="s">
        <v>65</v>
      </c>
      <c r="KI720" s="10">
        <f>KG720*1.3</f>
        <v>0</v>
      </c>
      <c r="KJ720" s="10"/>
      <c r="KK720" s="263"/>
      <c r="KL720" s="202" t="s">
        <v>72</v>
      </c>
      <c r="KM720" s="484" t="s">
        <v>1629</v>
      </c>
      <c r="KO720" s="203"/>
      <c r="KP720" s="203">
        <f>VLOOKUP(KM720,$A$794:$F$2344,6,FALSE)</f>
        <v>0</v>
      </c>
      <c r="KQ720" s="202" t="s">
        <v>65</v>
      </c>
      <c r="KR720" s="10">
        <f>KP720*1.3</f>
        <v>0</v>
      </c>
      <c r="KS720" s="10"/>
      <c r="KT720" s="263"/>
      <c r="KU720" s="202" t="s">
        <v>72</v>
      </c>
      <c r="KV720" s="498" t="s">
        <v>1941</v>
      </c>
      <c r="KX720" s="203"/>
      <c r="KY720" s="203">
        <f>VLOOKUP(KV720,$A$794:$F$2344,6,FALSE)</f>
        <v>0</v>
      </c>
      <c r="KZ720" s="202" t="s">
        <v>65</v>
      </c>
      <c r="LA720" s="10">
        <f>KY720*1.3</f>
        <v>0</v>
      </c>
      <c r="LB720" s="10"/>
      <c r="LC720" s="263"/>
      <c r="LD720" s="202" t="s">
        <v>72</v>
      </c>
      <c r="LE720" s="484" t="s">
        <v>513</v>
      </c>
      <c r="LG720" s="203"/>
      <c r="LH720" s="203">
        <f>VLOOKUP(LE720,$A$794:$F$2344,6,FALSE)</f>
        <v>0</v>
      </c>
      <c r="LI720" s="202" t="s">
        <v>65</v>
      </c>
      <c r="LJ720" s="10">
        <f>LH720*1.3</f>
        <v>0</v>
      </c>
      <c r="LK720" s="10"/>
      <c r="LL720" s="263"/>
      <c r="LM720" s="202" t="s">
        <v>72</v>
      </c>
      <c r="LN720" s="484" t="s">
        <v>1183</v>
      </c>
      <c r="LP720" s="203"/>
      <c r="LQ720" s="203">
        <f>VLOOKUP(LN720,$A$794:$F$2344,6,FALSE)</f>
        <v>0</v>
      </c>
      <c r="LR720" s="202" t="s">
        <v>65</v>
      </c>
      <c r="LS720" s="10">
        <f>LQ720*1.3</f>
        <v>0</v>
      </c>
      <c r="LT720" s="10"/>
      <c r="LU720" s="263"/>
      <c r="LV720" s="202" t="s">
        <v>72</v>
      </c>
      <c r="LW720" s="496" t="s">
        <v>183</v>
      </c>
      <c r="LY720" s="203"/>
      <c r="LZ720" s="203" t="e">
        <f>VLOOKUP(LW720,$A$794:$F$2344,6,FALSE)</f>
        <v>#N/A</v>
      </c>
      <c r="MA720" s="202" t="s">
        <v>65</v>
      </c>
      <c r="MB720" s="10" t="e">
        <f>LZ720*1.3</f>
        <v>#N/A</v>
      </c>
      <c r="MC720" s="10"/>
      <c r="MD720" s="263"/>
      <c r="ME720" s="202" t="s">
        <v>72</v>
      </c>
      <c r="MF720" s="484" t="s">
        <v>413</v>
      </c>
      <c r="MH720" s="203"/>
      <c r="MI720" s="203">
        <f>VLOOKUP(MF720,$A$794:$F$2344,6,FALSE)</f>
        <v>49</v>
      </c>
      <c r="MJ720" s="202" t="s">
        <v>65</v>
      </c>
      <c r="MK720" s="10">
        <f>MI720*1.3</f>
        <v>63.7</v>
      </c>
      <c r="ML720" s="10"/>
      <c r="MM720" s="263"/>
      <c r="MN720" s="202" t="s">
        <v>72</v>
      </c>
      <c r="MO720" s="484" t="s">
        <v>460</v>
      </c>
      <c r="MQ720" s="203"/>
      <c r="MR720" s="203">
        <f>VLOOKUP(MO720,$A$794:$F$2344,6,FALSE)</f>
        <v>0</v>
      </c>
      <c r="MS720" s="202" t="s">
        <v>65</v>
      </c>
      <c r="MT720" s="10">
        <f>MR720*1.3</f>
        <v>0</v>
      </c>
      <c r="MU720" s="10"/>
      <c r="MV720" s="263"/>
      <c r="MW720" s="202" t="s">
        <v>72</v>
      </c>
      <c r="MX720" s="484" t="s">
        <v>471</v>
      </c>
      <c r="MZ720" s="203"/>
      <c r="NA720" s="203">
        <f>VLOOKUP(MX720,$A$794:$F$2344,6,FALSE)</f>
        <v>0</v>
      </c>
      <c r="NB720" s="202" t="s">
        <v>65</v>
      </c>
      <c r="NC720" s="10">
        <f>NA720*1.3</f>
        <v>0</v>
      </c>
      <c r="ND720" s="10"/>
      <c r="NE720" s="263"/>
      <c r="NF720" s="202" t="s">
        <v>72</v>
      </c>
      <c r="NG720" s="484" t="s">
        <v>1183</v>
      </c>
      <c r="NI720" s="203"/>
      <c r="NJ720" s="203">
        <f>VLOOKUP(NG720,$A$794:$F$2344,6,FALSE)</f>
        <v>0</v>
      </c>
      <c r="NK720" s="202" t="s">
        <v>65</v>
      </c>
      <c r="NL720" s="10">
        <f>NJ720*1.3</f>
        <v>0</v>
      </c>
      <c r="NM720" s="10"/>
      <c r="NN720" s="263"/>
      <c r="NO720" s="202" t="s">
        <v>72</v>
      </c>
      <c r="NP720" s="498" t="s">
        <v>471</v>
      </c>
      <c r="NR720" s="203"/>
      <c r="NS720" s="203">
        <f>VLOOKUP(NP720,$A$794:$F$2344,6,FALSE)</f>
        <v>0</v>
      </c>
      <c r="NT720" s="202" t="s">
        <v>65</v>
      </c>
      <c r="NU720" s="10">
        <f>NS720*1.3</f>
        <v>0</v>
      </c>
      <c r="NV720" s="10"/>
      <c r="NW720" s="263"/>
      <c r="NX720" s="202" t="s">
        <v>72</v>
      </c>
      <c r="NY720" s="484" t="s">
        <v>513</v>
      </c>
      <c r="OA720" s="203"/>
      <c r="OB720" s="203">
        <f>VLOOKUP(NY720,$A$794:$F$2344,6,FALSE)</f>
        <v>0</v>
      </c>
      <c r="OC720" s="202" t="s">
        <v>65</v>
      </c>
      <c r="OD720" s="10">
        <f>OB720*1.3</f>
        <v>0</v>
      </c>
      <c r="OE720" s="10"/>
      <c r="OF720" s="263"/>
      <c r="OG720" s="202" t="s">
        <v>72</v>
      </c>
      <c r="OH720" s="484" t="s">
        <v>460</v>
      </c>
      <c r="OJ720" s="203"/>
      <c r="OK720" s="203">
        <f>VLOOKUP(OH720,$A$794:$F$2344,6,FALSE)</f>
        <v>0</v>
      </c>
      <c r="OL720" s="202" t="s">
        <v>65</v>
      </c>
      <c r="OM720" s="10">
        <f>OK720*1.3</f>
        <v>0</v>
      </c>
      <c r="ON720" s="10"/>
      <c r="OO720" s="263"/>
      <c r="OP720" s="202" t="s">
        <v>72</v>
      </c>
      <c r="OQ720" s="484" t="s">
        <v>2057</v>
      </c>
      <c r="OS720" s="203"/>
      <c r="OT720" s="203">
        <f>VLOOKUP(OQ720,$A$794:$F$2344,6,FALSE)</f>
        <v>0</v>
      </c>
      <c r="OU720" s="202" t="s">
        <v>65</v>
      </c>
      <c r="OV720" s="10">
        <f>OT720*1.3</f>
        <v>0</v>
      </c>
      <c r="OW720" s="10"/>
      <c r="OX720" s="263"/>
      <c r="OY720" s="202" t="s">
        <v>72</v>
      </c>
      <c r="OZ720" s="484" t="s">
        <v>578</v>
      </c>
      <c r="PB720" s="203"/>
      <c r="PC720" s="203">
        <f>VLOOKUP(OZ720,$A$794:$F$2344,6,FALSE)</f>
        <v>0</v>
      </c>
      <c r="PD720" s="202" t="s">
        <v>65</v>
      </c>
      <c r="PE720" s="10">
        <f>PC720*1.3</f>
        <v>0</v>
      </c>
      <c r="PF720" s="10"/>
      <c r="PG720" s="263"/>
      <c r="PH720" s="202" t="s">
        <v>72</v>
      </c>
      <c r="PI720" s="496" t="s">
        <v>183</v>
      </c>
      <c r="PK720" s="203"/>
      <c r="PL720" s="203" t="e">
        <f>VLOOKUP(PI720,$A$794:$F$2344,6,FALSE)</f>
        <v>#N/A</v>
      </c>
      <c r="PM720" s="202" t="s">
        <v>65</v>
      </c>
      <c r="PN720" s="10" t="e">
        <f>PL720*1.3</f>
        <v>#N/A</v>
      </c>
      <c r="PO720" s="10"/>
      <c r="PP720" s="263"/>
      <c r="PQ720" s="202" t="s">
        <v>72</v>
      </c>
      <c r="PR720" s="484" t="s">
        <v>513</v>
      </c>
      <c r="PT720" s="203"/>
      <c r="PU720" s="203">
        <f>VLOOKUP(PR720,$A$794:$F$2344,6,FALSE)</f>
        <v>0</v>
      </c>
      <c r="PV720" s="202" t="s">
        <v>65</v>
      </c>
      <c r="PW720" s="10">
        <f>PU720*1.3</f>
        <v>0</v>
      </c>
      <c r="PX720" s="10"/>
      <c r="PY720" s="263"/>
      <c r="PZ720" s="202" t="s">
        <v>72</v>
      </c>
      <c r="QA720" s="496" t="s">
        <v>183</v>
      </c>
      <c r="QC720" s="203"/>
      <c r="QD720" s="203" t="e">
        <f>VLOOKUP(QA720,$A$794:$F$2344,6,FALSE)</f>
        <v>#N/A</v>
      </c>
      <c r="QE720" s="202" t="s">
        <v>65</v>
      </c>
      <c r="QF720" s="10" t="e">
        <f>QD720*1.3</f>
        <v>#N/A</v>
      </c>
      <c r="QG720" s="10"/>
      <c r="QH720" s="263"/>
      <c r="QI720" s="202" t="s">
        <v>72</v>
      </c>
      <c r="QJ720" s="484" t="s">
        <v>413</v>
      </c>
      <c r="QL720" s="203"/>
      <c r="QM720" s="203">
        <f>VLOOKUP(QJ720,$A$794:$F$2344,6,FALSE)</f>
        <v>49</v>
      </c>
      <c r="QN720" s="202" t="s">
        <v>65</v>
      </c>
      <c r="QO720" s="10">
        <f>QM720*1.3</f>
        <v>63.7</v>
      </c>
      <c r="QP720" s="10"/>
      <c r="QQ720" s="263"/>
      <c r="QR720" s="202" t="s">
        <v>72</v>
      </c>
      <c r="QS720" s="484" t="s">
        <v>513</v>
      </c>
      <c r="QU720" s="203"/>
      <c r="QV720" s="203">
        <f>VLOOKUP(QS720,$A$794:$F$2344,6,FALSE)</f>
        <v>0</v>
      </c>
      <c r="QW720" s="202" t="s">
        <v>65</v>
      </c>
      <c r="QX720" s="10">
        <f>QV720*1.3</f>
        <v>0</v>
      </c>
      <c r="QY720" s="10"/>
      <c r="QZ720" s="263"/>
      <c r="RA720" s="202" t="s">
        <v>72</v>
      </c>
      <c r="RB720" s="484" t="s">
        <v>453</v>
      </c>
      <c r="RD720" s="203"/>
      <c r="RE720" s="203">
        <f>VLOOKUP(RB720,$A$794:$F$2344,6,FALSE)</f>
        <v>0</v>
      </c>
      <c r="RF720" s="202" t="s">
        <v>65</v>
      </c>
      <c r="RG720" s="10">
        <f>RE720*1.3</f>
        <v>0</v>
      </c>
      <c r="RH720" s="10"/>
      <c r="RI720" s="263"/>
      <c r="RJ720" s="202" t="s">
        <v>72</v>
      </c>
      <c r="RK720" s="484" t="s">
        <v>471</v>
      </c>
      <c r="RM720" s="203"/>
      <c r="RN720" s="203">
        <f>VLOOKUP(RK720,$A$794:$F$2344,6,FALSE)</f>
        <v>0</v>
      </c>
      <c r="RO720" s="202" t="s">
        <v>65</v>
      </c>
      <c r="RP720" s="10">
        <f>RN720*1.3</f>
        <v>0</v>
      </c>
      <c r="RQ720" s="10"/>
      <c r="RR720" s="263"/>
      <c r="RS720" s="202" t="s">
        <v>72</v>
      </c>
      <c r="RT720" s="484" t="s">
        <v>1629</v>
      </c>
      <c r="RV720" s="203"/>
      <c r="RW720" s="203">
        <f>VLOOKUP(RT720,$A$794:$F$2344,6,FALSE)</f>
        <v>0</v>
      </c>
      <c r="RX720" s="202" t="s">
        <v>65</v>
      </c>
      <c r="RY720" s="10">
        <f>RW720*1.3</f>
        <v>0</v>
      </c>
      <c r="RZ720" s="10"/>
      <c r="SA720" s="269"/>
      <c r="SB720" s="202" t="s">
        <v>72</v>
      </c>
      <c r="SC720" s="484" t="s">
        <v>466</v>
      </c>
      <c r="SE720" s="203"/>
      <c r="SF720" s="203">
        <f>VLOOKUP(SC720,$A$794:$F$2344,6,FALSE)</f>
        <v>0</v>
      </c>
      <c r="SG720" s="202" t="s">
        <v>65</v>
      </c>
      <c r="SH720" s="10">
        <f>SF720*1.3</f>
        <v>0</v>
      </c>
      <c r="SI720" s="10"/>
      <c r="SJ720" s="269"/>
      <c r="SK720" s="202" t="s">
        <v>72</v>
      </c>
      <c r="SL720" s="496" t="s">
        <v>183</v>
      </c>
      <c r="SN720" s="203"/>
      <c r="SO720" s="203" t="e">
        <f>VLOOKUP(SL720,$A$794:$F$2344,6,FALSE)</f>
        <v>#N/A</v>
      </c>
      <c r="SP720" s="202" t="s">
        <v>65</v>
      </c>
      <c r="SQ720" s="10" t="e">
        <f>SO720*1.3</f>
        <v>#N/A</v>
      </c>
      <c r="SR720" s="10"/>
      <c r="SS720" s="269"/>
      <c r="ST720" s="202" t="s">
        <v>72</v>
      </c>
      <c r="SU720" s="484" t="s">
        <v>513</v>
      </c>
      <c r="SW720" s="203"/>
      <c r="SX720" s="203">
        <f>VLOOKUP(SU720,$A$794:$F$2344,6,FALSE)</f>
        <v>0</v>
      </c>
      <c r="SY720" s="202" t="s">
        <v>65</v>
      </c>
      <c r="SZ720" s="10">
        <f>SX720*1.3</f>
        <v>0</v>
      </c>
      <c r="TA720" s="10"/>
      <c r="TB720" s="269"/>
      <c r="TC720" s="202" t="s">
        <v>72</v>
      </c>
      <c r="TD720" s="484" t="s">
        <v>471</v>
      </c>
      <c r="TF720" s="203"/>
      <c r="TG720" s="203">
        <f>VLOOKUP(TD720,$A$794:$F$2344,6,FALSE)</f>
        <v>0</v>
      </c>
      <c r="TH720" s="202" t="s">
        <v>65</v>
      </c>
      <c r="TI720" s="10">
        <f>TG720*1.3</f>
        <v>0</v>
      </c>
      <c r="TK720" s="269"/>
      <c r="TL720" s="202" t="s">
        <v>72</v>
      </c>
      <c r="TM720" s="484" t="s">
        <v>675</v>
      </c>
      <c r="TO720" s="203"/>
      <c r="TP720" s="203">
        <f>VLOOKUP(TM720,$A$794:$F$2344,6,FALSE)</f>
        <v>0</v>
      </c>
      <c r="TQ720" s="202" t="s">
        <v>65</v>
      </c>
      <c r="TR720" s="10">
        <f>TP720*1.3</f>
        <v>0</v>
      </c>
      <c r="TS720" s="10"/>
      <c r="TT720" s="269"/>
      <c r="TU720" s="202" t="s">
        <v>72</v>
      </c>
      <c r="TV720" s="484" t="s">
        <v>1941</v>
      </c>
      <c r="TX720" s="203"/>
      <c r="TY720" s="203">
        <f>VLOOKUP(TV720,$A$794:$F$2344,6,FALSE)</f>
        <v>0</v>
      </c>
      <c r="TZ720" s="202" t="s">
        <v>65</v>
      </c>
      <c r="UA720" s="10">
        <f>TY720*1.3</f>
        <v>0</v>
      </c>
      <c r="UB720" s="10"/>
      <c r="UC720" s="269"/>
      <c r="UD720" s="202" t="s">
        <v>72</v>
      </c>
      <c r="UE720" s="498" t="s">
        <v>513</v>
      </c>
      <c r="UG720" s="203"/>
      <c r="UH720" s="203">
        <f>VLOOKUP(UE720,$A$794:$F$2344,6,FALSE)</f>
        <v>0</v>
      </c>
      <c r="UI720" s="202" t="s">
        <v>65</v>
      </c>
      <c r="UJ720" s="10">
        <f>UH720*1.3</f>
        <v>0</v>
      </c>
      <c r="UK720" s="10"/>
      <c r="UL720" s="269"/>
      <c r="UM720" s="202" t="s">
        <v>72</v>
      </c>
      <c r="UN720" s="484" t="s">
        <v>1629</v>
      </c>
      <c r="UP720" s="203"/>
      <c r="UQ720" s="203">
        <f>VLOOKUP(UN720,$A$794:$F$2344,6,FALSE)</f>
        <v>0</v>
      </c>
      <c r="UR720" s="202" t="s">
        <v>65</v>
      </c>
      <c r="US720" s="10">
        <f>UQ720*1.3</f>
        <v>0</v>
      </c>
      <c r="UT720" s="10"/>
      <c r="UU720" s="269"/>
      <c r="UV720" s="202" t="s">
        <v>72</v>
      </c>
      <c r="UW720" s="484" t="s">
        <v>578</v>
      </c>
      <c r="UY720" s="203"/>
      <c r="UZ720" s="203">
        <f>VLOOKUP(UW720,$A$794:$F$2344,6,FALSE)</f>
        <v>0</v>
      </c>
      <c r="VA720" s="202" t="s">
        <v>65</v>
      </c>
      <c r="VB720" s="10">
        <f>UZ720*1.3</f>
        <v>0</v>
      </c>
      <c r="VC720" s="10"/>
      <c r="VD720" s="269"/>
      <c r="VE720" s="202" t="s">
        <v>72</v>
      </c>
      <c r="VF720" s="484" t="s">
        <v>2057</v>
      </c>
      <c r="VH720" s="203"/>
      <c r="VI720" s="203">
        <f>VLOOKUP(VF720,$A$794:$F$2344,6,FALSE)</f>
        <v>0</v>
      </c>
      <c r="VJ720" s="202" t="s">
        <v>65</v>
      </c>
      <c r="VK720" s="10">
        <f>VI720*1.3</f>
        <v>0</v>
      </c>
      <c r="VL720" s="10"/>
      <c r="VM720" s="269"/>
      <c r="VN720" s="202" t="s">
        <v>72</v>
      </c>
      <c r="VO720" s="484" t="s">
        <v>1629</v>
      </c>
      <c r="VQ720" s="203"/>
      <c r="VR720" s="203">
        <f>VLOOKUP(VO720,$A$794:$F$2344,6,FALSE)</f>
        <v>0</v>
      </c>
      <c r="VS720" s="202" t="s">
        <v>65</v>
      </c>
      <c r="VT720" s="10">
        <f>VR720*1.3</f>
        <v>0</v>
      </c>
      <c r="VU720" s="10"/>
      <c r="VV720" s="269"/>
      <c r="VW720" s="202" t="s">
        <v>72</v>
      </c>
      <c r="VX720" s="496" t="s">
        <v>183</v>
      </c>
      <c r="VZ720" s="203"/>
      <c r="WA720" s="203" t="e">
        <f>VLOOKUP(VX720,$A$794:$F$2344,6,FALSE)</f>
        <v>#N/A</v>
      </c>
      <c r="WB720" s="202" t="s">
        <v>65</v>
      </c>
      <c r="WC720" s="10" t="e">
        <f>WA720*1.3</f>
        <v>#N/A</v>
      </c>
      <c r="WE720" s="269"/>
      <c r="WF720" s="202" t="s">
        <v>72</v>
      </c>
      <c r="WG720" s="484" t="s">
        <v>1629</v>
      </c>
      <c r="WI720" s="203"/>
      <c r="WJ720" s="203">
        <f>VLOOKUP(WG720,$A$794:$F$2344,6,FALSE)</f>
        <v>0</v>
      </c>
      <c r="WK720" s="202" t="s">
        <v>65</v>
      </c>
      <c r="WL720" s="10">
        <f>WJ720*1.3</f>
        <v>0</v>
      </c>
      <c r="WN720" s="269"/>
      <c r="WO720" s="202" t="s">
        <v>72</v>
      </c>
      <c r="WP720" s="484" t="s">
        <v>471</v>
      </c>
      <c r="WQ720" s="203"/>
      <c r="WR720" s="203"/>
      <c r="WS720" s="203">
        <f>VLOOKUP(WP720,$A$794:$F$2344,6,FALSE)</f>
        <v>0</v>
      </c>
      <c r="WT720" s="202" t="s">
        <v>65</v>
      </c>
      <c r="WU720" s="10">
        <f>WS720*1.3</f>
        <v>0</v>
      </c>
      <c r="WV720" s="10"/>
      <c r="WW720" s="269"/>
      <c r="WX720" s="202" t="s">
        <v>72</v>
      </c>
      <c r="WY720" s="484" t="s">
        <v>2057</v>
      </c>
      <c r="XA720" s="203"/>
      <c r="XB720" s="203">
        <f>VLOOKUP(WY720,$A$794:$F$2344,6,FALSE)</f>
        <v>0</v>
      </c>
      <c r="XC720" s="202" t="s">
        <v>65</v>
      </c>
      <c r="XD720" s="10">
        <f>XB720*1.3</f>
        <v>0</v>
      </c>
      <c r="XF720" s="269"/>
      <c r="XG720" s="202" t="s">
        <v>72</v>
      </c>
      <c r="XH720" s="484" t="s">
        <v>466</v>
      </c>
      <c r="XJ720" s="203"/>
      <c r="XK720" s="203">
        <f>VLOOKUP(XH720,$A$794:$F$2344,6,FALSE)</f>
        <v>0</v>
      </c>
      <c r="XL720" s="202" t="s">
        <v>65</v>
      </c>
      <c r="XM720" s="10">
        <f>XK720*1.3</f>
        <v>0</v>
      </c>
      <c r="XO720" s="269"/>
      <c r="XP720" s="202" t="s">
        <v>72</v>
      </c>
      <c r="XQ720" s="484" t="s">
        <v>413</v>
      </c>
      <c r="XS720" s="203"/>
      <c r="XT720" s="203">
        <f>VLOOKUP(XQ720,$A$794:$F$2344,6,FALSE)</f>
        <v>49</v>
      </c>
      <c r="XU720" s="202" t="s">
        <v>65</v>
      </c>
      <c r="XV720" s="10">
        <f>XT720*1.3</f>
        <v>63.7</v>
      </c>
      <c r="XW720" s="10"/>
      <c r="XX720" s="269"/>
      <c r="XY720" s="202" t="s">
        <v>72</v>
      </c>
      <c r="XZ720" s="484" t="s">
        <v>1183</v>
      </c>
      <c r="YB720" s="203"/>
      <c r="YC720" s="203">
        <f>VLOOKUP(XZ720,$A$794:$F$2344,6,FALSE)</f>
        <v>0</v>
      </c>
      <c r="YD720" s="202" t="s">
        <v>65</v>
      </c>
      <c r="YE720" s="10">
        <f>YC720*1.3</f>
        <v>0</v>
      </c>
      <c r="YG720" s="269"/>
      <c r="YH720" s="202" t="s">
        <v>72</v>
      </c>
      <c r="YI720" s="78" t="s">
        <v>183</v>
      </c>
      <c r="YK720" s="203"/>
      <c r="YL720" s="203" t="e">
        <f>VLOOKUP(YI720,$A$794:$F$2344,6,FALSE)</f>
        <v>#N/A</v>
      </c>
      <c r="YM720" s="202" t="s">
        <v>65</v>
      </c>
      <c r="YN720" s="10" t="e">
        <f>YL720*1.3</f>
        <v>#N/A</v>
      </c>
      <c r="YO720" s="10"/>
      <c r="YP720" s="269"/>
      <c r="YQ720" s="202" t="s">
        <v>72</v>
      </c>
      <c r="YR720" s="78" t="s">
        <v>183</v>
      </c>
      <c r="YT720" s="203"/>
      <c r="YU720" s="203" t="e">
        <f>VLOOKUP(YR720,$A$794:$F$2344,6,FALSE)</f>
        <v>#N/A</v>
      </c>
      <c r="YV720" s="202" t="s">
        <v>65</v>
      </c>
      <c r="YW720" s="10" t="e">
        <f>YU720*1.3</f>
        <v>#N/A</v>
      </c>
      <c r="YY720" s="269"/>
      <c r="YZ720" s="202" t="s">
        <v>72</v>
      </c>
      <c r="ZA720" s="78" t="s">
        <v>183</v>
      </c>
      <c r="ZC720" s="203"/>
      <c r="ZD720" s="203" t="e">
        <f>VLOOKUP(ZA720,$A$794:$F$2344,6,FALSE)</f>
        <v>#N/A</v>
      </c>
      <c r="ZE720" s="202" t="s">
        <v>65</v>
      </c>
      <c r="ZF720" s="10" t="e">
        <f>ZD720*1.3</f>
        <v>#N/A</v>
      </c>
      <c r="ZH720" s="269"/>
      <c r="ZI720" s="202" t="s">
        <v>72</v>
      </c>
      <c r="ZJ720" s="78" t="s">
        <v>183</v>
      </c>
      <c r="ZL720" s="203"/>
      <c r="ZM720" s="203" t="e">
        <f>VLOOKUP(ZJ720,$A$794:$F$2344,6,FALSE)</f>
        <v>#N/A</v>
      </c>
      <c r="ZN720" s="202" t="s">
        <v>65</v>
      </c>
      <c r="ZO720" s="10" t="e">
        <f>ZM720*1.3</f>
        <v>#N/A</v>
      </c>
      <c r="ZQ720" s="269"/>
      <c r="ZR720" s="202" t="s">
        <v>72</v>
      </c>
      <c r="ZS720" s="484" t="s">
        <v>1941</v>
      </c>
      <c r="ZU720" s="203"/>
      <c r="ZV720" s="203">
        <f>VLOOKUP(ZS720,$A$794:$F$2344,6,FALSE)</f>
        <v>0</v>
      </c>
      <c r="ZW720" s="202" t="s">
        <v>65</v>
      </c>
      <c r="ZX720" s="10">
        <f>ZV720*1.3</f>
        <v>0</v>
      </c>
      <c r="ZY720" s="10"/>
      <c r="ZZ720" s="269"/>
      <c r="AAA720" s="202" t="s">
        <v>72</v>
      </c>
      <c r="AAB720" s="484" t="s">
        <v>513</v>
      </c>
      <c r="AAD720" s="203"/>
      <c r="AAE720" s="203">
        <f>VLOOKUP(AAB720,$A$794:$F$2344,6,FALSE)</f>
        <v>0</v>
      </c>
      <c r="AAF720" s="202" t="s">
        <v>65</v>
      </c>
      <c r="AAG720" s="10">
        <f>AAE720*1.3</f>
        <v>0</v>
      </c>
      <c r="AAH720" s="10"/>
      <c r="AAI720" s="269"/>
      <c r="AAJ720" s="202" t="s">
        <v>72</v>
      </c>
      <c r="AAK720" s="78" t="s">
        <v>183</v>
      </c>
      <c r="AAM720" s="203"/>
      <c r="AAN720" s="203" t="e">
        <f>VLOOKUP(AAK720,$A$794:$F$2344,6,FALSE)</f>
        <v>#N/A</v>
      </c>
      <c r="AAO720" s="202" t="s">
        <v>65</v>
      </c>
      <c r="AAP720" s="10" t="e">
        <f>AAN720*1.3</f>
        <v>#N/A</v>
      </c>
      <c r="AAQ720" s="10"/>
      <c r="AAR720" s="269"/>
      <c r="AAS720" s="202" t="s">
        <v>72</v>
      </c>
      <c r="AAT720" s="498" t="s">
        <v>2057</v>
      </c>
      <c r="AAV720" s="203"/>
      <c r="AAW720" s="203">
        <f>VLOOKUP(AAT720,$A$794:$F$2344,6,FALSE)</f>
        <v>0</v>
      </c>
      <c r="AAX720" s="202" t="s">
        <v>65</v>
      </c>
      <c r="AAY720" s="10">
        <f>AAW720*1.3</f>
        <v>0</v>
      </c>
      <c r="AAZ720" s="10"/>
      <c r="ABA720" s="269"/>
      <c r="ABB720" s="202" t="s">
        <v>72</v>
      </c>
      <c r="ABC720" s="484" t="s">
        <v>413</v>
      </c>
      <c r="ABE720" s="203"/>
      <c r="ABF720" s="203">
        <f>VLOOKUP(ABC720,$A$794:$F$2344,6,FALSE)</f>
        <v>49</v>
      </c>
      <c r="ABG720" s="202" t="s">
        <v>65</v>
      </c>
      <c r="ABH720" s="10">
        <f>ABF720*1.3</f>
        <v>63.7</v>
      </c>
      <c r="ABI720" s="10"/>
      <c r="ABJ720" s="269"/>
      <c r="ABK720" s="202" t="s">
        <v>72</v>
      </c>
      <c r="ABL720" s="484" t="s">
        <v>413</v>
      </c>
      <c r="ABN720" s="203"/>
      <c r="ABO720" s="203">
        <f>VLOOKUP(ABL720,$A$794:$F$2344,6,FALSE)</f>
        <v>49</v>
      </c>
      <c r="ABP720" s="202" t="s">
        <v>65</v>
      </c>
      <c r="ABQ720" s="10">
        <f>ABO720*1.3</f>
        <v>63.7</v>
      </c>
      <c r="ABR720" s="10"/>
      <c r="ABS720" s="269"/>
      <c r="ABT720" s="202" t="s">
        <v>72</v>
      </c>
      <c r="ABU720" s="484" t="s">
        <v>1941</v>
      </c>
      <c r="ABW720" s="203"/>
      <c r="ABX720" s="203">
        <f>VLOOKUP(ABU720,$A$794:$F$2344,6,FALSE)</f>
        <v>0</v>
      </c>
      <c r="ABY720" s="202" t="s">
        <v>65</v>
      </c>
      <c r="ABZ720" s="10">
        <f>ABX720*1.3</f>
        <v>0</v>
      </c>
      <c r="ACA720" s="10"/>
      <c r="ACB720" s="269"/>
      <c r="ACC720" s="202" t="s">
        <v>72</v>
      </c>
      <c r="ACD720" s="484" t="s">
        <v>565</v>
      </c>
      <c r="ACF720" s="203"/>
      <c r="ACG720" s="203">
        <f>VLOOKUP(ACD720,$A$794:$F$2344,6,FALSE)</f>
        <v>0</v>
      </c>
      <c r="ACH720" s="202" t="s">
        <v>65</v>
      </c>
      <c r="ACI720" s="10">
        <f>ACG720*1.3</f>
        <v>0</v>
      </c>
      <c r="ACJ720" s="10"/>
      <c r="ACK720" s="269"/>
      <c r="ACL720" s="202" t="s">
        <v>72</v>
      </c>
      <c r="ACM720" s="484" t="s">
        <v>513</v>
      </c>
      <c r="ACO720" s="203"/>
      <c r="ACP720" s="203">
        <f>VLOOKUP(ACM720,$A$794:$F$2344,6,FALSE)</f>
        <v>0</v>
      </c>
      <c r="ACQ720" s="202" t="s">
        <v>65</v>
      </c>
      <c r="ACR720" s="10">
        <f>ACP720*1.3</f>
        <v>0</v>
      </c>
      <c r="ACS720" s="10"/>
      <c r="ACT720" s="269"/>
      <c r="ACU720" s="202" t="s">
        <v>72</v>
      </c>
      <c r="ACV720" s="484" t="s">
        <v>1629</v>
      </c>
      <c r="ACX720" s="203"/>
      <c r="ACY720" s="203">
        <f>VLOOKUP(ACV720,$A$794:$F$2344,6,FALSE)</f>
        <v>0</v>
      </c>
      <c r="ACZ720" s="202" t="s">
        <v>65</v>
      </c>
      <c r="ADA720" s="10">
        <f>ACY720*1.3</f>
        <v>0</v>
      </c>
      <c r="ADB720" s="10"/>
      <c r="ADC720" s="269"/>
      <c r="ADD720" s="202" t="s">
        <v>72</v>
      </c>
      <c r="ADE720" s="484" t="s">
        <v>1629</v>
      </c>
      <c r="ADG720" s="203"/>
      <c r="ADH720" s="203">
        <f>VLOOKUP(ADE720,$A$794:$F$2344,6,FALSE)</f>
        <v>0</v>
      </c>
      <c r="ADI720" s="202" t="s">
        <v>65</v>
      </c>
      <c r="ADJ720" s="10">
        <f>ADH720*1.3</f>
        <v>0</v>
      </c>
      <c r="ADL720" s="269"/>
      <c r="ADM720" s="202" t="s">
        <v>72</v>
      </c>
      <c r="ADN720" s="484" t="s">
        <v>471</v>
      </c>
      <c r="ADP720" s="203"/>
      <c r="ADQ720" s="203">
        <f>VLOOKUP(ADN720,$A$794:$F$2344,6,FALSE)</f>
        <v>0</v>
      </c>
      <c r="ADR720" s="202" t="s">
        <v>65</v>
      </c>
      <c r="ADS720" s="10">
        <f>ADQ720*1.3</f>
        <v>0</v>
      </c>
      <c r="ADT720" s="10"/>
      <c r="ADU720" s="269"/>
      <c r="ADV720" s="202" t="s">
        <v>72</v>
      </c>
      <c r="ADW720" s="78" t="s">
        <v>183</v>
      </c>
      <c r="ADY720" s="203"/>
      <c r="ADZ720" s="203" t="e">
        <f>VLOOKUP(ADW720,$A$794:$F$2344,6,FALSE)</f>
        <v>#N/A</v>
      </c>
      <c r="AEA720" s="202" t="s">
        <v>65</v>
      </c>
      <c r="AEB720" s="10" t="e">
        <f>ADZ720*1.3</f>
        <v>#N/A</v>
      </c>
      <c r="AED720" s="269"/>
      <c r="AEE720" s="202" t="s">
        <v>72</v>
      </c>
      <c r="AEF720" s="491" t="s">
        <v>1941</v>
      </c>
      <c r="AEH720" s="203"/>
      <c r="AEI720" s="203">
        <f>VLOOKUP(AEF720,$A$794:$F$2344,6,FALSE)</f>
        <v>0</v>
      </c>
      <c r="AEJ720" s="202" t="s">
        <v>65</v>
      </c>
      <c r="AEK720" s="10">
        <f>AEI720*1.3</f>
        <v>0</v>
      </c>
      <c r="AEM720" s="269"/>
      <c r="AEN720" s="202" t="s">
        <v>72</v>
      </c>
      <c r="AEO720" s="484" t="s">
        <v>578</v>
      </c>
      <c r="AEQ720" s="203"/>
      <c r="AER720" s="203">
        <f>VLOOKUP(AEO720,$A$794:$F$2344,6,FALSE)</f>
        <v>0</v>
      </c>
      <c r="AES720" s="202" t="s">
        <v>65</v>
      </c>
      <c r="AET720" s="10">
        <f>AER720*1.3</f>
        <v>0</v>
      </c>
      <c r="AEV720" s="269"/>
      <c r="AEW720" s="202" t="s">
        <v>72</v>
      </c>
      <c r="AEX720" s="484" t="s">
        <v>1629</v>
      </c>
      <c r="AEZ720" s="203"/>
      <c r="AFA720" s="203">
        <f>VLOOKUP(AEX720,$A$794:$F$2344,6,FALSE)</f>
        <v>0</v>
      </c>
      <c r="AFB720" s="202" t="s">
        <v>65</v>
      </c>
      <c r="AFC720" s="10">
        <f>AFA720*1.3</f>
        <v>0</v>
      </c>
      <c r="AFD720" s="10"/>
      <c r="AFE720" s="269"/>
      <c r="AFF720" s="202" t="s">
        <v>72</v>
      </c>
      <c r="AFG720" s="78" t="s">
        <v>183</v>
      </c>
      <c r="AFI720" s="203"/>
      <c r="AFJ720" s="203" t="e">
        <f>VLOOKUP(AFG720,$A$794:$F$2344,6,FALSE)</f>
        <v>#N/A</v>
      </c>
      <c r="AFK720" s="202" t="s">
        <v>65</v>
      </c>
      <c r="AFL720" s="10" t="e">
        <f>AFJ720*1.3</f>
        <v>#N/A</v>
      </c>
      <c r="AFM720" s="10"/>
      <c r="AFN720" s="269"/>
      <c r="AFO720" s="202" t="s">
        <v>72</v>
      </c>
      <c r="AFP720" s="484" t="s">
        <v>2057</v>
      </c>
      <c r="AFR720" s="203"/>
      <c r="AFS720" s="203">
        <f>VLOOKUP(AFP720,$A$794:$F$2344,6,FALSE)</f>
        <v>0</v>
      </c>
      <c r="AFT720" s="202" t="s">
        <v>65</v>
      </c>
      <c r="AFU720" s="10">
        <f>AFS720*1.3</f>
        <v>0</v>
      </c>
      <c r="AFV720" s="10"/>
      <c r="AFW720" s="269"/>
      <c r="AFX720" s="202" t="s">
        <v>72</v>
      </c>
      <c r="AFY720" s="484" t="s">
        <v>1183</v>
      </c>
      <c r="AGA720" s="203"/>
      <c r="AGB720" s="203">
        <f>VLOOKUP(AFY720,$A$794:$F$2344,6,FALSE)</f>
        <v>0</v>
      </c>
      <c r="AGC720" s="202" t="s">
        <v>65</v>
      </c>
      <c r="AGD720" s="10">
        <f>AGB720*1.3</f>
        <v>0</v>
      </c>
      <c r="AGE720" s="10"/>
      <c r="AGF720" s="269"/>
      <c r="AGG720" s="202" t="s">
        <v>72</v>
      </c>
      <c r="AGH720" s="484" t="s">
        <v>565</v>
      </c>
      <c r="AGJ720" s="203"/>
      <c r="AGK720" s="203">
        <f>VLOOKUP(AGH720,$A$794:$F$2344,6,FALSE)</f>
        <v>0</v>
      </c>
      <c r="AGL720" s="202" t="s">
        <v>65</v>
      </c>
      <c r="AGM720" s="10">
        <f>AGK720*1.3</f>
        <v>0</v>
      </c>
      <c r="AGN720" s="10"/>
      <c r="AGO720" s="269"/>
      <c r="AGP720" s="202" t="s">
        <v>72</v>
      </c>
      <c r="AGQ720" s="484" t="s">
        <v>513</v>
      </c>
      <c r="AGS720" s="203"/>
      <c r="AGT720" s="203">
        <f>VLOOKUP(AGQ720,$A$794:$F$2344,6,FALSE)</f>
        <v>0</v>
      </c>
      <c r="AGU720" s="202" t="s">
        <v>65</v>
      </c>
      <c r="AGV720" s="10">
        <f>AGT720*1.3</f>
        <v>0</v>
      </c>
      <c r="AGW720" s="10"/>
      <c r="AGX720" s="269"/>
      <c r="AGY720" s="202" t="s">
        <v>72</v>
      </c>
      <c r="AGZ720" s="78" t="s">
        <v>183</v>
      </c>
      <c r="AHB720" s="203"/>
      <c r="AHC720" s="203" t="e">
        <f>VLOOKUP(AGZ720,$A$794:$F$2344,6,FALSE)</f>
        <v>#N/A</v>
      </c>
      <c r="AHD720" s="202" t="s">
        <v>65</v>
      </c>
      <c r="AHE720" s="10" t="e">
        <f>AHC720*1.3</f>
        <v>#N/A</v>
      </c>
      <c r="AHF720" s="10"/>
      <c r="AHG720" s="269"/>
      <c r="AHH720" s="202" t="s">
        <v>72</v>
      </c>
      <c r="AHI720" s="502" t="s">
        <v>1183</v>
      </c>
      <c r="AHK720" s="203"/>
      <c r="AHL720" s="203">
        <f>VLOOKUP(AHI720,$A$794:$F$2344,6,FALSE)</f>
        <v>0</v>
      </c>
      <c r="AHM720" s="202" t="s">
        <v>65</v>
      </c>
      <c r="AHN720" s="10">
        <f>AHL720*1.3</f>
        <v>0</v>
      </c>
      <c r="AHO720" s="10"/>
      <c r="AHP720" s="269"/>
      <c r="AHQ720" s="202" t="s">
        <v>72</v>
      </c>
      <c r="AHR720" s="484" t="s">
        <v>1941</v>
      </c>
      <c r="AHT720" s="203"/>
      <c r="AHU720" s="203">
        <f>VLOOKUP(AHR720,$A$794:$F$2344,6,FALSE)</f>
        <v>0</v>
      </c>
      <c r="AHV720" s="202" t="s">
        <v>65</v>
      </c>
      <c r="AHW720" s="10">
        <f>AHU720*1.3</f>
        <v>0</v>
      </c>
      <c r="AHX720" s="10"/>
      <c r="AHY720" s="269"/>
      <c r="AHZ720" s="202" t="s">
        <v>72</v>
      </c>
      <c r="AIA720" s="78" t="s">
        <v>183</v>
      </c>
      <c r="AIC720" s="203"/>
      <c r="AID720" s="203" t="e">
        <f>VLOOKUP(AIA720,$A$794:$F$2344,6,FALSE)</f>
        <v>#N/A</v>
      </c>
      <c r="AIE720" s="202" t="s">
        <v>65</v>
      </c>
      <c r="AIF720" s="10" t="e">
        <f>AID720*1.3</f>
        <v>#N/A</v>
      </c>
      <c r="AIG720" s="10"/>
      <c r="AIH720" s="269"/>
      <c r="AII720" s="202" t="s">
        <v>72</v>
      </c>
      <c r="AIJ720" s="484" t="s">
        <v>513</v>
      </c>
      <c r="AIL720" s="203"/>
      <c r="AIM720" s="203">
        <f>VLOOKUP(AIJ720,$A$794:$F$2344,6,FALSE)</f>
        <v>0</v>
      </c>
      <c r="AIN720" s="202" t="s">
        <v>65</v>
      </c>
      <c r="AIO720" s="10">
        <f>AIM720*1.3</f>
        <v>0</v>
      </c>
      <c r="AIP720" s="10"/>
      <c r="AIQ720" s="269"/>
      <c r="AIR720" s="202" t="s">
        <v>72</v>
      </c>
      <c r="AIS720" s="484" t="s">
        <v>578</v>
      </c>
      <c r="AIU720" s="203"/>
      <c r="AIV720" s="203">
        <f>VLOOKUP(AIS720,$A$794:$F$2344,6,FALSE)</f>
        <v>0</v>
      </c>
      <c r="AIW720" s="202" t="s">
        <v>65</v>
      </c>
      <c r="AIX720" s="10">
        <f>AIV720*1.3</f>
        <v>0</v>
      </c>
      <c r="AIY720" s="10"/>
      <c r="AIZ720" s="269"/>
      <c r="AJA720" s="202" t="s">
        <v>72</v>
      </c>
      <c r="AJB720" s="78" t="s">
        <v>183</v>
      </c>
      <c r="AJD720" s="203"/>
      <c r="AJE720" s="203" t="e">
        <f>VLOOKUP(AJB720,$A$794:$F$2344,6,FALSE)</f>
        <v>#N/A</v>
      </c>
      <c r="AJF720" s="202" t="s">
        <v>65</v>
      </c>
      <c r="AJG720" s="10" t="e">
        <f>AJE720*1.3</f>
        <v>#N/A</v>
      </c>
      <c r="AJH720" s="10"/>
      <c r="AJI720" s="269"/>
      <c r="AJJ720" s="202" t="s">
        <v>72</v>
      </c>
      <c r="AJK720" s="78" t="s">
        <v>183</v>
      </c>
      <c r="AJM720" s="203"/>
      <c r="AJN720" s="203" t="e">
        <f>VLOOKUP(AJK720,$A$794:$F$2344,6,FALSE)</f>
        <v>#N/A</v>
      </c>
      <c r="AJO720" s="202" t="s">
        <v>65</v>
      </c>
      <c r="AJP720" s="10" t="e">
        <f>AJN720*1.3</f>
        <v>#N/A</v>
      </c>
      <c r="AJQ720" s="10"/>
      <c r="AJR720" s="269"/>
      <c r="AJS720" s="202" t="s">
        <v>72</v>
      </c>
      <c r="AJT720" s="78" t="s">
        <v>183</v>
      </c>
      <c r="AJV720" s="203"/>
      <c r="AJW720" s="203" t="e">
        <f>VLOOKUP(AJT720,$A$794:$F$2344,6,FALSE)</f>
        <v>#N/A</v>
      </c>
      <c r="AJX720" s="202" t="s">
        <v>65</v>
      </c>
      <c r="AJY720" s="10" t="e">
        <f>AJW720*1.3</f>
        <v>#N/A</v>
      </c>
      <c r="AJZ720" s="10"/>
      <c r="AKA720" s="269"/>
      <c r="AKB720" s="202" t="s">
        <v>72</v>
      </c>
      <c r="AKC720" s="484" t="s">
        <v>1183</v>
      </c>
      <c r="AKE720" s="203"/>
      <c r="AKF720" s="203">
        <f>VLOOKUP(AKC720,$A$794:$F$2344,6,FALSE)</f>
        <v>0</v>
      </c>
      <c r="AKG720" s="202" t="s">
        <v>65</v>
      </c>
      <c r="AKH720" s="10">
        <f>AKF720*1.3</f>
        <v>0</v>
      </c>
      <c r="AKI720" s="10"/>
      <c r="AKJ720" s="269"/>
      <c r="AKK720" s="202" t="s">
        <v>72</v>
      </c>
      <c r="AKL720" s="78" t="s">
        <v>183</v>
      </c>
      <c r="AKN720" s="203"/>
      <c r="AKO720" s="203" t="e">
        <f>VLOOKUP(AKL720,$A$794:$F$2344,6,FALSE)</f>
        <v>#N/A</v>
      </c>
      <c r="AKP720" s="202" t="s">
        <v>65</v>
      </c>
      <c r="AKQ720" s="10" t="e">
        <f>AKO720*1.3</f>
        <v>#N/A</v>
      </c>
      <c r="AKR720" s="10"/>
      <c r="AKS720" s="269"/>
      <c r="AKT720" s="202" t="s">
        <v>72</v>
      </c>
      <c r="AKU720" s="78" t="s">
        <v>183</v>
      </c>
      <c r="AKW720" s="203"/>
      <c r="AKX720" s="203" t="e">
        <f>VLOOKUP(AKU720,$A$794:$F$2344,6,FALSE)</f>
        <v>#N/A</v>
      </c>
      <c r="AKY720" s="202" t="s">
        <v>65</v>
      </c>
      <c r="AKZ720" s="10" t="e">
        <f>AKX720*1.3</f>
        <v>#N/A</v>
      </c>
      <c r="ALA720" s="10"/>
      <c r="ALB720" s="269"/>
      <c r="ALC720" s="202" t="s">
        <v>72</v>
      </c>
      <c r="ALD720" s="78" t="s">
        <v>183</v>
      </c>
      <c r="ALF720" s="203"/>
      <c r="ALG720" s="203" t="e">
        <f>VLOOKUP(ALD720,$A$794:$F$2344,6,FALSE)</f>
        <v>#N/A</v>
      </c>
      <c r="ALH720" s="202" t="s">
        <v>65</v>
      </c>
      <c r="ALI720" s="10" t="e">
        <f>ALG720*1.3</f>
        <v>#N/A</v>
      </c>
      <c r="ALJ720" s="10"/>
      <c r="ALK720" s="269"/>
      <c r="ALL720" s="202" t="s">
        <v>72</v>
      </c>
      <c r="ALM720" s="78" t="s">
        <v>183</v>
      </c>
      <c r="ALO720" s="203"/>
      <c r="ALP720" s="203" t="e">
        <f>VLOOKUP(ALM720,$A$794:$F$2344,6,FALSE)</f>
        <v>#N/A</v>
      </c>
      <c r="ALQ720" s="202" t="s">
        <v>65</v>
      </c>
      <c r="ALR720" s="10" t="e">
        <f>ALP720*1.3</f>
        <v>#N/A</v>
      </c>
      <c r="ALS720" s="10"/>
      <c r="ALT720" s="269"/>
      <c r="ALU720" s="202" t="s">
        <v>72</v>
      </c>
      <c r="ALV720" s="78" t="s">
        <v>183</v>
      </c>
      <c r="ALX720" s="203"/>
      <c r="ALY720" s="203" t="e">
        <f>VLOOKUP(ALV720,$A$794:$F$2344,6,FALSE)</f>
        <v>#N/A</v>
      </c>
      <c r="ALZ720" s="202" t="s">
        <v>65</v>
      </c>
      <c r="AMA720" s="10" t="e">
        <f>ALY720*1.3</f>
        <v>#N/A</v>
      </c>
      <c r="AMB720" s="10"/>
      <c r="AMC720" s="269"/>
      <c r="AMD720" s="202" t="s">
        <v>72</v>
      </c>
      <c r="AME720" s="78" t="s">
        <v>183</v>
      </c>
      <c r="AMG720" s="203"/>
      <c r="AMH720" s="203" t="e">
        <f>VLOOKUP(AME720,$A$794:$F$2344,6,FALSE)</f>
        <v>#N/A</v>
      </c>
      <c r="AMI720" s="202" t="s">
        <v>65</v>
      </c>
      <c r="AMJ720" s="10" t="e">
        <f>AMH720*1.3</f>
        <v>#N/A</v>
      </c>
      <c r="AMK720" s="10"/>
      <c r="AML720" s="269"/>
      <c r="AMM720" s="202" t="s">
        <v>72</v>
      </c>
      <c r="AMN720" s="78" t="s">
        <v>183</v>
      </c>
      <c r="AMP720" s="203"/>
      <c r="AMQ720" s="203" t="e">
        <f>VLOOKUP(AMN720,$A$794:$F$2344,6,FALSE)</f>
        <v>#N/A</v>
      </c>
      <c r="AMR720" s="202" t="s">
        <v>65</v>
      </c>
      <c r="AMS720" s="10" t="e">
        <f>AMQ720*1.3</f>
        <v>#N/A</v>
      </c>
      <c r="AMT720" s="10"/>
      <c r="AMU720" s="269"/>
      <c r="AMV720" s="202" t="s">
        <v>72</v>
      </c>
      <c r="AMW720" s="78" t="s">
        <v>183</v>
      </c>
      <c r="AMY720" s="203"/>
      <c r="AMZ720" s="203" t="e">
        <f>VLOOKUP(AMW720,$A$794:$F$2344,6,FALSE)</f>
        <v>#N/A</v>
      </c>
      <c r="ANA720" s="202" t="s">
        <v>65</v>
      </c>
      <c r="ANB720" s="10" t="e">
        <f>AMZ720*1.3</f>
        <v>#N/A</v>
      </c>
      <c r="ANC720" s="10"/>
      <c r="AND720" s="269"/>
      <c r="ANE720" s="202" t="s">
        <v>72</v>
      </c>
      <c r="ANF720" s="78" t="s">
        <v>183</v>
      </c>
      <c r="ANH720" s="203"/>
      <c r="ANI720" s="203" t="e">
        <f>VLOOKUP(ANF720,$A$794:$F$2344,6,FALSE)</f>
        <v>#N/A</v>
      </c>
      <c r="ANJ720" s="202" t="s">
        <v>65</v>
      </c>
      <c r="ANK720" s="10" t="e">
        <f>ANI720*1.3</f>
        <v>#N/A</v>
      </c>
      <c r="ANL720" s="10"/>
      <c r="ANM720" s="269"/>
      <c r="ANN720" s="202" t="s">
        <v>72</v>
      </c>
      <c r="ANO720" s="78" t="s">
        <v>183</v>
      </c>
      <c r="ANQ720" s="203"/>
      <c r="ANR720" s="203" t="e">
        <f>VLOOKUP(ANO720,$A$794:$F$2344,6,FALSE)</f>
        <v>#N/A</v>
      </c>
      <c r="ANS720" s="202" t="s">
        <v>65</v>
      </c>
      <c r="ANT720" s="10" t="e">
        <f>ANR720*1.3</f>
        <v>#N/A</v>
      </c>
      <c r="ANU720" s="10"/>
      <c r="ANV720" s="269"/>
      <c r="ANW720" s="202" t="s">
        <v>72</v>
      </c>
      <c r="ANX720" s="78" t="s">
        <v>183</v>
      </c>
      <c r="ANZ720" s="203"/>
      <c r="AOA720" s="203" t="e">
        <f>VLOOKUP(ANX720,$A$794:$F$2344,6,FALSE)</f>
        <v>#N/A</v>
      </c>
      <c r="AOB720" s="202" t="s">
        <v>65</v>
      </c>
      <c r="AOC720" s="10" t="e">
        <f>AOA720*1.3</f>
        <v>#N/A</v>
      </c>
      <c r="AOD720" s="10"/>
      <c r="AOE720" s="269"/>
      <c r="AOF720" s="202" t="s">
        <v>72</v>
      </c>
      <c r="AOG720" s="78" t="s">
        <v>183</v>
      </c>
      <c r="AOI720" s="203"/>
      <c r="AOJ720" s="203" t="e">
        <f>VLOOKUP(AOG720,$A$794:$F$2344,6,FALSE)</f>
        <v>#N/A</v>
      </c>
      <c r="AOK720" s="202" t="s">
        <v>65</v>
      </c>
      <c r="AOL720" s="10" t="e">
        <f>AOJ720*1.3</f>
        <v>#N/A</v>
      </c>
      <c r="AOM720" s="10"/>
      <c r="AON720" s="269"/>
      <c r="AOO720" s="202" t="s">
        <v>72</v>
      </c>
      <c r="AOP720" s="78" t="s">
        <v>183</v>
      </c>
      <c r="AOR720" s="203"/>
      <c r="AOS720" s="203" t="e">
        <f>VLOOKUP(AOP720,$A$794:$F$2344,6,FALSE)</f>
        <v>#N/A</v>
      </c>
      <c r="AOT720" s="202" t="s">
        <v>65</v>
      </c>
      <c r="AOU720" s="10" t="e">
        <f>AOS720*1.3</f>
        <v>#N/A</v>
      </c>
      <c r="AOV720" s="10"/>
      <c r="AOW720" s="269"/>
      <c r="AOX720" s="202" t="s">
        <v>72</v>
      </c>
      <c r="AOY720" s="78" t="s">
        <v>183</v>
      </c>
      <c r="APA720" s="203"/>
      <c r="APB720" s="203" t="e">
        <f>VLOOKUP(AOY720,$A$794:$F$2344,6,FALSE)</f>
        <v>#N/A</v>
      </c>
      <c r="APC720" s="202" t="s">
        <v>65</v>
      </c>
      <c r="APD720" s="10" t="e">
        <f>APB720*1.3</f>
        <v>#N/A</v>
      </c>
      <c r="APE720" s="10"/>
      <c r="APF720" s="269"/>
      <c r="APG720" s="202" t="s">
        <v>72</v>
      </c>
      <c r="APH720" s="78" t="s">
        <v>183</v>
      </c>
      <c r="APJ720" s="203"/>
      <c r="APK720" s="203" t="e">
        <f>VLOOKUP(APH720,$A$794:$F$2344,6,FALSE)</f>
        <v>#N/A</v>
      </c>
      <c r="APL720" s="202" t="s">
        <v>65</v>
      </c>
      <c r="APM720" s="10" t="e">
        <f>APK720*1.3</f>
        <v>#N/A</v>
      </c>
      <c r="APN720" s="10"/>
      <c r="APO720" s="269"/>
      <c r="APP720" s="202" t="s">
        <v>72</v>
      </c>
      <c r="APQ720" s="498" t="s">
        <v>413</v>
      </c>
      <c r="APS720" s="203"/>
      <c r="APT720" s="203">
        <f>VLOOKUP(APQ720,$A$794:$F$2344,6,FALSE)</f>
        <v>49</v>
      </c>
      <c r="APU720" s="202" t="s">
        <v>65</v>
      </c>
      <c r="APV720" s="10">
        <f>APT720*1.3</f>
        <v>63.7</v>
      </c>
      <c r="APW720" s="10"/>
      <c r="APX720" s="269"/>
      <c r="APY720" s="202" t="s">
        <v>72</v>
      </c>
      <c r="APZ720" s="498" t="s">
        <v>1941</v>
      </c>
      <c r="AQB720" s="203"/>
      <c r="AQC720" s="203">
        <f>VLOOKUP(APZ720,$A$794:$F$2344,6,FALSE)</f>
        <v>0</v>
      </c>
      <c r="AQD720" s="202" t="s">
        <v>65</v>
      </c>
      <c r="AQE720" s="10">
        <f>AQC720*1.3</f>
        <v>0</v>
      </c>
      <c r="AQF720" s="10"/>
      <c r="AQG720" s="269"/>
      <c r="AQH720" s="202" t="s">
        <v>72</v>
      </c>
      <c r="AQI720" s="484" t="s">
        <v>2057</v>
      </c>
      <c r="AQK720" s="203"/>
      <c r="AQL720" s="203">
        <f>VLOOKUP(AQI720,$A$794:$F$2344,6,FALSE)</f>
        <v>0</v>
      </c>
      <c r="AQM720" s="202" t="s">
        <v>65</v>
      </c>
      <c r="AQN720" s="10">
        <f>AQL720*1.3</f>
        <v>0</v>
      </c>
      <c r="AQO720" s="10"/>
      <c r="AQP720" s="269"/>
      <c r="AQQ720" s="202" t="s">
        <v>72</v>
      </c>
      <c r="AQR720" s="484" t="s">
        <v>1941</v>
      </c>
      <c r="AQT720" s="203"/>
      <c r="AQU720" s="203">
        <f>VLOOKUP(AQR720,$A$794:$F$2344,6,FALSE)</f>
        <v>0</v>
      </c>
      <c r="AQV720" s="202" t="s">
        <v>65</v>
      </c>
      <c r="AQW720" s="10">
        <f>AQU720*1.3</f>
        <v>0</v>
      </c>
      <c r="AQX720" s="10"/>
      <c r="AQY720" s="269"/>
      <c r="AQZ720" s="202" t="s">
        <v>72</v>
      </c>
      <c r="ARA720" s="484" t="s">
        <v>1183</v>
      </c>
      <c r="ARC720" s="203"/>
      <c r="ARD720" s="203">
        <f>VLOOKUP(ARA720,$A$794:$F$2344,6,FALSE)</f>
        <v>0</v>
      </c>
      <c r="ARE720" s="202" t="s">
        <v>65</v>
      </c>
      <c r="ARF720" s="10">
        <f>ARD720*1.3</f>
        <v>0</v>
      </c>
      <c r="ARG720" s="10"/>
      <c r="ARH720" s="269"/>
      <c r="ARI720" s="202" t="s">
        <v>72</v>
      </c>
      <c r="ARJ720" s="484" t="s">
        <v>513</v>
      </c>
      <c r="ARL720" s="203"/>
      <c r="ARM720" s="203">
        <f>VLOOKUP(ARJ720,$A$794:$F$2344,6,FALSE)</f>
        <v>0</v>
      </c>
      <c r="ARN720" s="202" t="s">
        <v>65</v>
      </c>
      <c r="ARO720" s="10">
        <f>ARM720*1.3</f>
        <v>0</v>
      </c>
      <c r="ARP720" s="10"/>
      <c r="ARQ720" s="269"/>
      <c r="ARR720" s="202" t="s">
        <v>72</v>
      </c>
      <c r="ARS720" s="498" t="s">
        <v>413</v>
      </c>
      <c r="ARU720" s="203"/>
      <c r="ARV720" s="203">
        <f>VLOOKUP(ARS720,$A$794:$F$2344,6,FALSE)</f>
        <v>49</v>
      </c>
      <c r="ARW720" s="202" t="s">
        <v>65</v>
      </c>
      <c r="ARX720" s="10">
        <f>ARV720*1.3</f>
        <v>63.7</v>
      </c>
      <c r="ARY720" s="10"/>
      <c r="ARZ720" s="269"/>
      <c r="ASA720" s="202" t="s">
        <v>72</v>
      </c>
      <c r="ASB720" s="484" t="s">
        <v>2057</v>
      </c>
      <c r="ASD720" s="203"/>
      <c r="ASE720" s="203">
        <f>VLOOKUP(ASB720,$A$794:$F$2344,6,FALSE)</f>
        <v>0</v>
      </c>
      <c r="ASF720" s="202" t="s">
        <v>65</v>
      </c>
      <c r="ASG720" s="10">
        <f>ASE720*1.3</f>
        <v>0</v>
      </c>
      <c r="ASH720" s="10"/>
      <c r="ASI720" s="269"/>
      <c r="ASJ720" s="202" t="s">
        <v>72</v>
      </c>
      <c r="ASK720" s="484" t="s">
        <v>1629</v>
      </c>
      <c r="ASM720" s="203"/>
      <c r="ASN720" s="203">
        <f>VLOOKUP(ASK720,$A$794:$F$2344,6,FALSE)</f>
        <v>0</v>
      </c>
      <c r="ASO720" s="202" t="s">
        <v>65</v>
      </c>
      <c r="ASP720" s="10">
        <f>ASN720*1.3</f>
        <v>0</v>
      </c>
      <c r="ASQ720" s="10"/>
      <c r="ASR720" s="269"/>
      <c r="ASS720" s="202" t="s">
        <v>72</v>
      </c>
      <c r="AST720" s="484" t="s">
        <v>460</v>
      </c>
      <c r="ASV720" s="203"/>
      <c r="ASW720" s="203">
        <f>VLOOKUP(AST720,$A$794:$F$2344,6,FALSE)</f>
        <v>0</v>
      </c>
      <c r="ASX720" s="202" t="s">
        <v>65</v>
      </c>
      <c r="ASY720" s="10">
        <f>ASW720*1.3</f>
        <v>0</v>
      </c>
      <c r="ASZ720" s="10"/>
      <c r="ATA720" s="269"/>
      <c r="ATB720" s="202" t="s">
        <v>72</v>
      </c>
      <c r="ATC720" s="484" t="s">
        <v>580</v>
      </c>
      <c r="ATE720" s="203"/>
      <c r="ATF720" s="203">
        <f>VLOOKUP(ATC720,$A$794:$F$2344,6,FALSE)</f>
        <v>0</v>
      </c>
      <c r="ATG720" s="202" t="s">
        <v>65</v>
      </c>
      <c r="ATH720" s="10">
        <f>ATF720*1.3</f>
        <v>0</v>
      </c>
      <c r="ATI720" s="10"/>
      <c r="ATJ720" s="269"/>
      <c r="ATK720" s="202" t="s">
        <v>72</v>
      </c>
      <c r="ATL720" s="484" t="s">
        <v>675</v>
      </c>
      <c r="ATN720" s="203"/>
      <c r="ATO720" s="203">
        <f>VLOOKUP(ATL720,$A$794:$F$2344,6,FALSE)</f>
        <v>0</v>
      </c>
      <c r="ATP720" s="202" t="s">
        <v>65</v>
      </c>
      <c r="ATQ720" s="10">
        <f>ATO720*1.3</f>
        <v>0</v>
      </c>
      <c r="ATR720" s="10"/>
      <c r="ATS720" s="269"/>
      <c r="ATT720" s="202" t="s">
        <v>72</v>
      </c>
      <c r="ATU720" s="484" t="s">
        <v>1941</v>
      </c>
      <c r="ATW720" s="203"/>
      <c r="ATX720" s="203">
        <f>VLOOKUP(ATU720,$A$794:$F$2344,6,FALSE)</f>
        <v>0</v>
      </c>
      <c r="ATY720" s="202" t="s">
        <v>65</v>
      </c>
      <c r="ATZ720" s="10">
        <f>ATX720*1.3</f>
        <v>0</v>
      </c>
      <c r="AUA720" s="10"/>
      <c r="AUB720" s="269"/>
      <c r="AUC720" s="202" t="s">
        <v>72</v>
      </c>
      <c r="AUD720" s="484" t="s">
        <v>1183</v>
      </c>
      <c r="AUF720" s="203"/>
      <c r="AUG720" s="203">
        <f>VLOOKUP(AUD720,$A$794:$F$2344,6,FALSE)</f>
        <v>0</v>
      </c>
      <c r="AUH720" s="202" t="s">
        <v>65</v>
      </c>
      <c r="AUI720" s="10">
        <f>AUG720*1.3</f>
        <v>0</v>
      </c>
      <c r="AUJ720" s="10"/>
      <c r="AUK720" s="269"/>
      <c r="AUL720" s="202" t="s">
        <v>72</v>
      </c>
      <c r="AUM720" s="484" t="s">
        <v>2057</v>
      </c>
      <c r="AUO720" s="203"/>
      <c r="AUP720" s="203">
        <f>VLOOKUP(AUM720,$A$794:$F$2344,6,FALSE)</f>
        <v>0</v>
      </c>
      <c r="AUQ720" s="202" t="s">
        <v>65</v>
      </c>
      <c r="AUR720" s="10">
        <f>AUP720*1.3</f>
        <v>0</v>
      </c>
      <c r="AUS720" s="10"/>
      <c r="AUT720" s="269"/>
      <c r="AUU720" s="202" t="s">
        <v>72</v>
      </c>
      <c r="AUV720" s="509" t="s">
        <v>565</v>
      </c>
      <c r="AUX720" s="203"/>
      <c r="AUY720" s="203">
        <f>VLOOKUP(AUV720,$A$794:$F$2344,6,FALSE)</f>
        <v>0</v>
      </c>
      <c r="AUZ720" s="202" t="s">
        <v>65</v>
      </c>
      <c r="AVA720" s="10">
        <f>AUY720*1.3</f>
        <v>0</v>
      </c>
      <c r="AVB720" s="10"/>
      <c r="AVC720" s="269"/>
      <c r="AVD720" s="202" t="s">
        <v>72</v>
      </c>
      <c r="AVE720" s="484" t="s">
        <v>413</v>
      </c>
      <c r="AVG720" s="203"/>
      <c r="AVH720" s="203">
        <f>VLOOKUP(AVE720,$A$794:$F$2344,6,FALSE)</f>
        <v>49</v>
      </c>
      <c r="AVI720" s="202" t="s">
        <v>65</v>
      </c>
      <c r="AVJ720" s="10">
        <f>AVH720*1.3</f>
        <v>63.7</v>
      </c>
      <c r="AVK720" s="10"/>
      <c r="AVL720" s="269"/>
      <c r="AVM720" s="202" t="s">
        <v>72</v>
      </c>
      <c r="AVN720" s="484" t="s">
        <v>675</v>
      </c>
      <c r="AVP720" s="203"/>
      <c r="AVQ720" s="203">
        <f>VLOOKUP(AVN720,$A$794:$F$2344,6,FALSE)</f>
        <v>0</v>
      </c>
      <c r="AVR720" s="202" t="s">
        <v>65</v>
      </c>
      <c r="AVS720" s="10">
        <f>AVQ720*1.3</f>
        <v>0</v>
      </c>
      <c r="AVT720" s="10"/>
      <c r="AVU720" s="269"/>
      <c r="AVV720" s="202" t="s">
        <v>72</v>
      </c>
      <c r="AVW720" s="487" t="s">
        <v>1629</v>
      </c>
      <c r="AVY720" s="203"/>
      <c r="AVZ720" s="203">
        <f>VLOOKUP(AVW720,$A$794:$F$2344,6,FALSE)</f>
        <v>0</v>
      </c>
      <c r="AWA720" s="202" t="s">
        <v>65</v>
      </c>
      <c r="AWB720" s="10">
        <f>AVZ720*1.3</f>
        <v>0</v>
      </c>
      <c r="AWC720" s="10"/>
      <c r="AWD720" s="269"/>
      <c r="AWE720" s="202" t="s">
        <v>72</v>
      </c>
      <c r="AWF720" s="484" t="s">
        <v>1629</v>
      </c>
      <c r="AWH720" s="203"/>
      <c r="AWI720" s="203">
        <f>VLOOKUP(AWF720,$A$794:$F$2344,6,FALSE)</f>
        <v>0</v>
      </c>
      <c r="AWJ720" s="202" t="s">
        <v>65</v>
      </c>
      <c r="AWK720" s="10">
        <f>AWI720*1.3</f>
        <v>0</v>
      </c>
      <c r="AWL720" s="10"/>
      <c r="AWM720" s="269"/>
      <c r="AWN720" s="202" t="s">
        <v>72</v>
      </c>
      <c r="AWO720" s="484" t="s">
        <v>1629</v>
      </c>
      <c r="AWQ720" s="203"/>
      <c r="AWR720" s="203">
        <f>VLOOKUP(AWO720,$A$794:$F$2344,6,FALSE)</f>
        <v>0</v>
      </c>
      <c r="AWS720" s="202" t="s">
        <v>65</v>
      </c>
      <c r="AWT720" s="10">
        <f>AWR720*1.3</f>
        <v>0</v>
      </c>
      <c r="AWU720" s="10"/>
      <c r="AWV720" s="269"/>
      <c r="AWW720" s="202" t="s">
        <v>72</v>
      </c>
      <c r="AWX720" s="484" t="s">
        <v>578</v>
      </c>
      <c r="AWZ720" s="203"/>
      <c r="AXA720" s="203">
        <f>VLOOKUP(AWX720,$A$794:$F$2344,6,FALSE)</f>
        <v>0</v>
      </c>
      <c r="AXB720" s="202" t="s">
        <v>65</v>
      </c>
      <c r="AXC720" s="10">
        <f>AXA720*1.3</f>
        <v>0</v>
      </c>
      <c r="AXD720" s="10"/>
      <c r="AXE720" s="269"/>
      <c r="AXF720" s="202" t="s">
        <v>72</v>
      </c>
      <c r="AXG720" s="484" t="s">
        <v>2057</v>
      </c>
      <c r="AXI720" s="203"/>
      <c r="AXJ720" s="203">
        <f>VLOOKUP(AXG720,$A$794:$F$2344,6,FALSE)</f>
        <v>0</v>
      </c>
      <c r="AXK720" s="202" t="s">
        <v>65</v>
      </c>
      <c r="AXL720" s="10">
        <f>AXJ720*1.3</f>
        <v>0</v>
      </c>
      <c r="AXM720" s="10"/>
      <c r="AXN720" s="269"/>
      <c r="AXO720" s="202" t="s">
        <v>72</v>
      </c>
      <c r="AXP720" s="484" t="s">
        <v>675</v>
      </c>
      <c r="AXR720" s="203"/>
      <c r="AXS720" s="203">
        <f>VLOOKUP(AXP720,$A$794:$F$2344,6,FALSE)</f>
        <v>0</v>
      </c>
      <c r="AXT720" s="202" t="s">
        <v>65</v>
      </c>
      <c r="AXU720" s="10">
        <f>AXS720*1.3</f>
        <v>0</v>
      </c>
      <c r="AXV720" s="10"/>
      <c r="AXW720" s="269"/>
      <c r="AXX720" s="202" t="s">
        <v>72</v>
      </c>
      <c r="AXY720" s="498" t="s">
        <v>1941</v>
      </c>
      <c r="AYA720" s="203"/>
      <c r="AYB720" s="203">
        <f>VLOOKUP(AXY720,$A$794:$F$2344,6,FALSE)</f>
        <v>0</v>
      </c>
      <c r="AYC720" s="202" t="s">
        <v>65</v>
      </c>
      <c r="AYD720" s="10">
        <f>AYB720*1.3</f>
        <v>0</v>
      </c>
      <c r="AYE720" s="10"/>
      <c r="AYF720" s="269"/>
      <c r="AYG720" s="202" t="s">
        <v>72</v>
      </c>
      <c r="AYH720" s="484" t="s">
        <v>1629</v>
      </c>
      <c r="AYJ720" s="203"/>
      <c r="AYK720" s="203">
        <f>VLOOKUP(AYH720,$A$794:$F$2344,6,FALSE)</f>
        <v>0</v>
      </c>
      <c r="AYL720" s="202" t="s">
        <v>65</v>
      </c>
      <c r="AYM720" s="10">
        <f>AYK720*1.3</f>
        <v>0</v>
      </c>
      <c r="AYN720" s="10"/>
      <c r="AYO720" s="269"/>
      <c r="AYP720" s="202" t="s">
        <v>72</v>
      </c>
      <c r="AYQ720" s="484" t="s">
        <v>1941</v>
      </c>
      <c r="AYS720" s="203"/>
      <c r="AYT720" s="203">
        <f>VLOOKUP(AYQ720,$A$794:$F$2344,6,FALSE)</f>
        <v>0</v>
      </c>
      <c r="AYU720" s="202" t="s">
        <v>65</v>
      </c>
      <c r="AYV720" s="10">
        <f>AYT720*1.3</f>
        <v>0</v>
      </c>
      <c r="AYW720" s="10"/>
      <c r="AYX720" s="269"/>
      <c r="AYY720" s="202" t="s">
        <v>72</v>
      </c>
      <c r="AYZ720" s="484" t="s">
        <v>2057</v>
      </c>
      <c r="AZB720" s="203"/>
      <c r="AZC720" s="203">
        <f>VLOOKUP(AYZ720,$A$794:$F$2344,6,FALSE)</f>
        <v>0</v>
      </c>
      <c r="AZD720" s="202" t="s">
        <v>65</v>
      </c>
      <c r="AZE720" s="10">
        <f>AZC720*1.3</f>
        <v>0</v>
      </c>
      <c r="AZF720" s="10"/>
      <c r="AZG720" s="269"/>
      <c r="AZH720" s="202" t="s">
        <v>72</v>
      </c>
      <c r="AZI720" s="484" t="s">
        <v>565</v>
      </c>
      <c r="AZK720" s="203"/>
      <c r="AZL720" s="203">
        <f>VLOOKUP(AZI720,$A$794:$F$2344,6,FALSE)</f>
        <v>0</v>
      </c>
      <c r="AZM720" s="202" t="s">
        <v>65</v>
      </c>
      <c r="AZN720" s="10">
        <f>AZL720*1.3</f>
        <v>0</v>
      </c>
      <c r="AZO720" s="10"/>
      <c r="AZP720" s="269"/>
      <c r="AZQ720" s="202" t="s">
        <v>72</v>
      </c>
      <c r="AZR720" s="484" t="s">
        <v>675</v>
      </c>
      <c r="AZT720" s="203"/>
      <c r="AZU720" s="203">
        <f>VLOOKUP(AZR720,$A$794:$F$2344,6,FALSE)</f>
        <v>0</v>
      </c>
      <c r="AZV720" s="202" t="s">
        <v>65</v>
      </c>
      <c r="AZW720" s="10">
        <f>AZU720*1.3</f>
        <v>0</v>
      </c>
      <c r="AZX720" s="10"/>
      <c r="AZY720" s="269"/>
      <c r="AZZ720" s="202" t="s">
        <v>72</v>
      </c>
      <c r="BAA720" s="498" t="s">
        <v>2057</v>
      </c>
      <c r="BAC720" s="203"/>
      <c r="BAD720" s="203">
        <f>VLOOKUP(BAA720,$A$794:$F$2344,6,FALSE)</f>
        <v>0</v>
      </c>
      <c r="BAE720" s="202" t="s">
        <v>65</v>
      </c>
      <c r="BAF720" s="10">
        <f>BAD720*1.3</f>
        <v>0</v>
      </c>
      <c r="BAG720" s="10"/>
      <c r="BAH720" s="269"/>
    </row>
    <row r="721" spans="1:1386" s="14" customFormat="1" ht="15">
      <c r="A721" s="202" t="s">
        <v>73</v>
      </c>
      <c r="B721" s="484" t="s">
        <v>513</v>
      </c>
      <c r="D721" s="203"/>
      <c r="E721" s="203">
        <f>VLOOKUP(B721,$A$794:$F$2344,6,FALSE)</f>
        <v>0</v>
      </c>
      <c r="F721" s="202" t="s">
        <v>67</v>
      </c>
      <c r="G721" s="10">
        <f>E721*1.2</f>
        <v>0</v>
      </c>
      <c r="H721" s="10"/>
      <c r="I721" s="263"/>
      <c r="J721" s="202" t="s">
        <v>73</v>
      </c>
      <c r="K721" s="487" t="s">
        <v>2057</v>
      </c>
      <c r="M721" s="203"/>
      <c r="N721" s="203">
        <f>VLOOKUP(K721,$A$794:$F$2344,6,FALSE)</f>
        <v>0</v>
      </c>
      <c r="O721" s="202" t="s">
        <v>67</v>
      </c>
      <c r="P721" s="10">
        <f>N721*1.2</f>
        <v>0</v>
      </c>
      <c r="Q721" s="10"/>
      <c r="R721" s="263"/>
      <c r="S721" s="202" t="s">
        <v>73</v>
      </c>
      <c r="T721" s="484" t="s">
        <v>1183</v>
      </c>
      <c r="V721" s="203"/>
      <c r="W721" s="203">
        <f>VLOOKUP(T721,$A$794:$F$2344,6,FALSE)</f>
        <v>0</v>
      </c>
      <c r="X721" s="202" t="s">
        <v>67</v>
      </c>
      <c r="Y721" s="10">
        <f>W721*1.2</f>
        <v>0</v>
      </c>
      <c r="Z721" s="10"/>
      <c r="AA721" s="263"/>
      <c r="AB721" s="202" t="s">
        <v>73</v>
      </c>
      <c r="AC721" s="484" t="s">
        <v>1183</v>
      </c>
      <c r="AE721" s="203"/>
      <c r="AF721" s="203">
        <f>VLOOKUP(AC721,$A$794:$F$2344,6,FALSE)</f>
        <v>0</v>
      </c>
      <c r="AG721" s="202" t="s">
        <v>67</v>
      </c>
      <c r="AH721" s="10">
        <f>AF721*1.2</f>
        <v>0</v>
      </c>
      <c r="AI721" s="10"/>
      <c r="AJ721" s="263"/>
      <c r="AK721" s="202" t="s">
        <v>73</v>
      </c>
      <c r="AL721" s="490" t="s">
        <v>1183</v>
      </c>
      <c r="AN721" s="203"/>
      <c r="AO721" s="203">
        <f>VLOOKUP(AL721,$A$794:$F$2344,6,FALSE)</f>
        <v>0</v>
      </c>
      <c r="AP721" s="202" t="s">
        <v>67</v>
      </c>
      <c r="AQ721" s="10">
        <f>AO721*1.2</f>
        <v>0</v>
      </c>
      <c r="AR721" s="10"/>
      <c r="AS721" s="263"/>
      <c r="AT721" s="202" t="s">
        <v>73</v>
      </c>
      <c r="AU721" s="484" t="s">
        <v>1183</v>
      </c>
      <c r="AW721" s="203"/>
      <c r="AX721" s="203">
        <f>VLOOKUP(AU721,$A$794:$F$2344,6,FALSE)</f>
        <v>0</v>
      </c>
      <c r="AY721" s="202" t="s">
        <v>67</v>
      </c>
      <c r="AZ721" s="10">
        <f>AX721*1.2</f>
        <v>0</v>
      </c>
      <c r="BA721" s="10"/>
      <c r="BB721" s="263"/>
      <c r="BC721" s="202" t="s">
        <v>73</v>
      </c>
      <c r="BD721" s="484" t="s">
        <v>1629</v>
      </c>
      <c r="BF721" s="203"/>
      <c r="BG721" s="203">
        <f>VLOOKUP(BD721,$A$794:$F$2344,6,FALSE)</f>
        <v>0</v>
      </c>
      <c r="BH721" s="202" t="s">
        <v>67</v>
      </c>
      <c r="BI721" s="10">
        <f>BG721*1.2</f>
        <v>0</v>
      </c>
      <c r="BJ721" s="10"/>
      <c r="BK721" s="263"/>
      <c r="BL721" s="202" t="s">
        <v>73</v>
      </c>
      <c r="BM721" s="484" t="s">
        <v>2057</v>
      </c>
      <c r="BO721" s="203"/>
      <c r="BP721" s="203">
        <f>VLOOKUP(BM721,$A$794:$F$2344,6,FALSE)</f>
        <v>0</v>
      </c>
      <c r="BQ721" s="202" t="s">
        <v>67</v>
      </c>
      <c r="BR721" s="10">
        <f>BP721*1.2</f>
        <v>0</v>
      </c>
      <c r="BS721" s="10"/>
      <c r="BT721" s="263"/>
      <c r="BU721" s="202" t="s">
        <v>73</v>
      </c>
      <c r="BV721" s="484" t="s">
        <v>1183</v>
      </c>
      <c r="BX721" s="203"/>
      <c r="BY721" s="203">
        <f>VLOOKUP(BV721,$A$794:$F$2344,6,FALSE)</f>
        <v>0</v>
      </c>
      <c r="BZ721" s="202" t="s">
        <v>67</v>
      </c>
      <c r="CA721" s="10">
        <f>BY721*1.2</f>
        <v>0</v>
      </c>
      <c r="CB721" s="10"/>
      <c r="CC721" s="263"/>
      <c r="CD721" s="202" t="s">
        <v>73</v>
      </c>
      <c r="CE721" s="491" t="s">
        <v>1629</v>
      </c>
      <c r="CG721" s="203"/>
      <c r="CH721" s="203">
        <f>VLOOKUP(CE721,$A$794:$F$2344,6,FALSE)</f>
        <v>0</v>
      </c>
      <c r="CI721" s="202" t="s">
        <v>67</v>
      </c>
      <c r="CJ721" s="10">
        <f>CH721*1.2</f>
        <v>0</v>
      </c>
      <c r="CK721" s="10"/>
      <c r="CL721" s="263"/>
      <c r="CM721" s="202" t="s">
        <v>73</v>
      </c>
      <c r="CN721" s="484" t="s">
        <v>1941</v>
      </c>
      <c r="CP721" s="203"/>
      <c r="CQ721" s="203">
        <f>VLOOKUP(CN721,$A$794:$F$2344,6,FALSE)</f>
        <v>0</v>
      </c>
      <c r="CR721" s="202" t="s">
        <v>67</v>
      </c>
      <c r="CS721" s="10">
        <f>CQ721*1.2</f>
        <v>0</v>
      </c>
      <c r="CT721" s="10"/>
      <c r="CU721" s="263"/>
      <c r="CV721" s="202" t="s">
        <v>73</v>
      </c>
      <c r="CW721" s="484" t="s">
        <v>513</v>
      </c>
      <c r="CY721" s="203"/>
      <c r="CZ721" s="203">
        <f>VLOOKUP(CW721,$A$794:$F$2344,6,FALSE)</f>
        <v>0</v>
      </c>
      <c r="DA721" s="202" t="s">
        <v>67</v>
      </c>
      <c r="DB721" s="10">
        <f>CZ721*1.2</f>
        <v>0</v>
      </c>
      <c r="DC721" s="10"/>
      <c r="DD721" s="263"/>
      <c r="DE721" s="202" t="s">
        <v>73</v>
      </c>
      <c r="DF721" s="484" t="s">
        <v>1629</v>
      </c>
      <c r="DH721" s="203"/>
      <c r="DI721" s="203">
        <f>VLOOKUP(DF721,$A$794:$F$2344,6,FALSE)</f>
        <v>0</v>
      </c>
      <c r="DJ721" s="202" t="s">
        <v>67</v>
      </c>
      <c r="DK721" s="10">
        <f>DI721*1.2</f>
        <v>0</v>
      </c>
      <c r="DL721" s="10"/>
      <c r="DM721" s="263"/>
      <c r="DN721" s="202" t="s">
        <v>73</v>
      </c>
      <c r="DO721" s="484" t="s">
        <v>513</v>
      </c>
      <c r="DQ721" s="203"/>
      <c r="DR721" s="203">
        <f>VLOOKUP(DO721,$A$794:$F$2344,6,FALSE)</f>
        <v>0</v>
      </c>
      <c r="DS721" s="202" t="s">
        <v>67</v>
      </c>
      <c r="DT721" s="10">
        <f>DR721*1.2</f>
        <v>0</v>
      </c>
      <c r="DU721" s="10"/>
      <c r="DV721" s="263"/>
      <c r="DW721" s="202" t="s">
        <v>73</v>
      </c>
      <c r="DX721" s="484" t="s">
        <v>675</v>
      </c>
      <c r="DZ721" s="203"/>
      <c r="EA721" s="203">
        <f>VLOOKUP(DX721,$A$794:$F$2344,6,FALSE)</f>
        <v>0</v>
      </c>
      <c r="EB721" s="202" t="s">
        <v>67</v>
      </c>
      <c r="EC721" s="10">
        <f>EA721*1.2</f>
        <v>0</v>
      </c>
      <c r="ED721" s="10"/>
      <c r="EE721" s="263"/>
      <c r="EF721" s="202" t="s">
        <v>73</v>
      </c>
      <c r="EG721" s="484" t="s">
        <v>1183</v>
      </c>
      <c r="EI721" s="203"/>
      <c r="EJ721" s="203">
        <f>VLOOKUP(EG721,$A$794:$F$2344,6,FALSE)</f>
        <v>0</v>
      </c>
      <c r="EK721" s="202" t="s">
        <v>67</v>
      </c>
      <c r="EL721" s="10">
        <f>EJ721*1.2</f>
        <v>0</v>
      </c>
      <c r="EM721" s="10"/>
      <c r="EN721" s="263"/>
      <c r="EO721" s="202" t="s">
        <v>73</v>
      </c>
      <c r="EP721" s="484" t="s">
        <v>578</v>
      </c>
      <c r="ER721" s="203"/>
      <c r="ES721" s="203">
        <f>VLOOKUP(EP721,$A$794:$F$2344,6,FALSE)</f>
        <v>0</v>
      </c>
      <c r="ET721" s="202" t="s">
        <v>67</v>
      </c>
      <c r="EU721" s="10">
        <f>ES721*1.2</f>
        <v>0</v>
      </c>
      <c r="EV721" s="10"/>
      <c r="EW721" s="263"/>
      <c r="EX721" s="202" t="s">
        <v>73</v>
      </c>
      <c r="EY721" s="484" t="s">
        <v>513</v>
      </c>
      <c r="FA721" s="203"/>
      <c r="FB721" s="203">
        <f>VLOOKUP(EY721,$A$794:$F$2344,6,FALSE)</f>
        <v>0</v>
      </c>
      <c r="FC721" s="202" t="s">
        <v>67</v>
      </c>
      <c r="FD721" s="10">
        <f>FB721*1.2</f>
        <v>0</v>
      </c>
      <c r="FE721" s="10"/>
      <c r="FF721" s="263"/>
      <c r="FG721" s="202" t="s">
        <v>73</v>
      </c>
      <c r="FH721" s="484" t="s">
        <v>578</v>
      </c>
      <c r="FJ721" s="203"/>
      <c r="FK721" s="203">
        <f>VLOOKUP(FH721,$A$794:$F$2344,6,FALSE)</f>
        <v>0</v>
      </c>
      <c r="FL721" s="202" t="s">
        <v>67</v>
      </c>
      <c r="FM721" s="10">
        <f>FK721*1.2</f>
        <v>0</v>
      </c>
      <c r="FN721" s="10"/>
      <c r="FO721" s="263"/>
      <c r="FP721" s="202" t="s">
        <v>73</v>
      </c>
      <c r="FQ721" s="484" t="s">
        <v>2057</v>
      </c>
      <c r="FS721" s="203"/>
      <c r="FT721" s="203">
        <f>VLOOKUP(FQ721,$A$794:$F$2344,6,FALSE)</f>
        <v>0</v>
      </c>
      <c r="FU721" s="202" t="s">
        <v>67</v>
      </c>
      <c r="FV721" s="10">
        <f>FT721*1.2</f>
        <v>0</v>
      </c>
      <c r="FW721" s="10"/>
      <c r="FX721" s="263"/>
      <c r="FY721" s="202" t="s">
        <v>73</v>
      </c>
      <c r="FZ721" s="484" t="s">
        <v>1941</v>
      </c>
      <c r="GB721" s="203"/>
      <c r="GC721" s="203">
        <f>VLOOKUP(FZ721,$A$794:$F$2344,6,FALSE)</f>
        <v>0</v>
      </c>
      <c r="GD721" s="202" t="s">
        <v>67</v>
      </c>
      <c r="GE721" s="10">
        <f>GC721*1.2</f>
        <v>0</v>
      </c>
      <c r="GF721" s="10"/>
      <c r="GG721" s="263"/>
      <c r="GH721" s="202" t="s">
        <v>73</v>
      </c>
      <c r="GI721" s="484" t="s">
        <v>413</v>
      </c>
      <c r="GK721" s="203"/>
      <c r="GL721" s="203">
        <f>VLOOKUP(GI721,$A$794:$F$2344,6,FALSE)</f>
        <v>49</v>
      </c>
      <c r="GM721" s="202" t="s">
        <v>67</v>
      </c>
      <c r="GN721" s="10">
        <f>GL721*1.2</f>
        <v>58.8</v>
      </c>
      <c r="GO721" s="10"/>
      <c r="GP721" s="263"/>
      <c r="GQ721" s="202" t="s">
        <v>73</v>
      </c>
      <c r="GR721" s="484" t="s">
        <v>413</v>
      </c>
      <c r="GT721" s="203"/>
      <c r="GU721" s="203">
        <f>VLOOKUP(GR721,$A$794:$F$2344,6,FALSE)</f>
        <v>49</v>
      </c>
      <c r="GV721" s="202" t="s">
        <v>67</v>
      </c>
      <c r="GW721" s="10">
        <f>GU721*1.2</f>
        <v>58.8</v>
      </c>
      <c r="GX721" s="10"/>
      <c r="GY721" s="263"/>
      <c r="GZ721" s="202" t="s">
        <v>73</v>
      </c>
      <c r="HA721" s="484" t="s">
        <v>1183</v>
      </c>
      <c r="HC721" s="203"/>
      <c r="HD721" s="203">
        <f>VLOOKUP(HA721,$A$794:$F$2344,6,FALSE)</f>
        <v>0</v>
      </c>
      <c r="HE721" s="202" t="s">
        <v>67</v>
      </c>
      <c r="HF721" s="10">
        <f>HD721*1.2</f>
        <v>0</v>
      </c>
      <c r="HG721" s="10"/>
      <c r="HH721" s="263"/>
      <c r="HI721" s="202" t="s">
        <v>73</v>
      </c>
      <c r="HJ721" s="484" t="s">
        <v>578</v>
      </c>
      <c r="HL721" s="203"/>
      <c r="HM721" s="203">
        <f>VLOOKUP(HJ721,$A$794:$F$2344,6,FALSE)</f>
        <v>0</v>
      </c>
      <c r="HN721" s="202" t="s">
        <v>67</v>
      </c>
      <c r="HO721" s="10">
        <f>HM721*1.2</f>
        <v>0</v>
      </c>
      <c r="HP721" s="10"/>
      <c r="HQ721" s="263"/>
      <c r="HR721" s="202" t="s">
        <v>73</v>
      </c>
      <c r="HS721" s="484" t="s">
        <v>471</v>
      </c>
      <c r="HU721" s="203"/>
      <c r="HV721" s="203">
        <f>VLOOKUP(HS721,$A$794:$F$2344,6,FALSE)</f>
        <v>0</v>
      </c>
      <c r="HW721" s="202" t="s">
        <v>67</v>
      </c>
      <c r="HX721" s="10">
        <f>HV721*1.2</f>
        <v>0</v>
      </c>
      <c r="HY721" s="10"/>
      <c r="HZ721" s="263"/>
      <c r="IA721" s="202" t="s">
        <v>73</v>
      </c>
      <c r="IB721" s="496" t="s">
        <v>183</v>
      </c>
      <c r="ID721" s="203"/>
      <c r="IE721" s="203" t="e">
        <f>VLOOKUP(IB721,$A$794:$F$2344,6,FALSE)</f>
        <v>#N/A</v>
      </c>
      <c r="IF721" s="202" t="s">
        <v>67</v>
      </c>
      <c r="IG721" s="10" t="e">
        <f>IE721*1.2</f>
        <v>#N/A</v>
      </c>
      <c r="IH721" s="10"/>
      <c r="II721" s="263"/>
      <c r="IJ721" s="202" t="s">
        <v>73</v>
      </c>
      <c r="IK721" s="484" t="s">
        <v>413</v>
      </c>
      <c r="IM721" s="203"/>
      <c r="IN721" s="203">
        <f>VLOOKUP(IK721,$A$794:$F$2344,6,FALSE)</f>
        <v>49</v>
      </c>
      <c r="IO721" s="202" t="s">
        <v>67</v>
      </c>
      <c r="IP721" s="10">
        <f>IN721*1.2</f>
        <v>58.8</v>
      </c>
      <c r="IQ721" s="10"/>
      <c r="IR721" s="263"/>
      <c r="IS721" s="202" t="s">
        <v>73</v>
      </c>
      <c r="IT721" s="484" t="s">
        <v>1183</v>
      </c>
      <c r="IV721" s="203"/>
      <c r="IW721" s="203">
        <f>VLOOKUP(IT721,$A$794:$F$2344,6,FALSE)</f>
        <v>0</v>
      </c>
      <c r="IX721" s="202" t="s">
        <v>67</v>
      </c>
      <c r="IY721" s="10">
        <f>IW721*1.2</f>
        <v>0</v>
      </c>
      <c r="IZ721" s="10"/>
      <c r="JA721" s="263"/>
      <c r="JB721" s="202" t="s">
        <v>73</v>
      </c>
      <c r="JC721" s="484" t="s">
        <v>513</v>
      </c>
      <c r="JE721" s="203"/>
      <c r="JF721" s="203">
        <f>VLOOKUP(JC721,$A$794:$F$2344,6,FALSE)</f>
        <v>0</v>
      </c>
      <c r="JG721" s="202" t="s">
        <v>67</v>
      </c>
      <c r="JH721" s="10">
        <f>JF721*1.2</f>
        <v>0</v>
      </c>
      <c r="JI721" s="10"/>
      <c r="JJ721" s="263"/>
      <c r="JK721" s="202" t="s">
        <v>73</v>
      </c>
      <c r="JL721" s="484" t="s">
        <v>1183</v>
      </c>
      <c r="JN721" s="203"/>
      <c r="JO721" s="203">
        <f>VLOOKUP(JL721,$A$794:$F$2344,6,FALSE)</f>
        <v>0</v>
      </c>
      <c r="JP721" s="202" t="s">
        <v>67</v>
      </c>
      <c r="JQ721" s="10">
        <f>JO721*1.2</f>
        <v>0</v>
      </c>
      <c r="JR721" s="10"/>
      <c r="JS721" s="263"/>
      <c r="JT721" s="202" t="s">
        <v>73</v>
      </c>
      <c r="JU721" s="484" t="s">
        <v>413</v>
      </c>
      <c r="JW721" s="203"/>
      <c r="JX721" s="203">
        <f>VLOOKUP(JU721,$A$794:$F$2344,6,FALSE)</f>
        <v>49</v>
      </c>
      <c r="JY721" s="202" t="s">
        <v>67</v>
      </c>
      <c r="JZ721" s="10">
        <f>JX721*1.2</f>
        <v>58.8</v>
      </c>
      <c r="KA721" s="10"/>
      <c r="KB721" s="263"/>
      <c r="KC721" s="202" t="s">
        <v>73</v>
      </c>
      <c r="KD721" s="484" t="s">
        <v>1119</v>
      </c>
      <c r="KF721" s="203"/>
      <c r="KG721" s="203">
        <f>VLOOKUP(KD721,$A$794:$F$2344,6,FALSE)</f>
        <v>0</v>
      </c>
      <c r="KH721" s="202" t="s">
        <v>67</v>
      </c>
      <c r="KI721" s="10">
        <f>KG721*1.2</f>
        <v>0</v>
      </c>
      <c r="KJ721" s="10"/>
      <c r="KK721" s="263"/>
      <c r="KL721" s="202" t="s">
        <v>73</v>
      </c>
      <c r="KM721" s="484" t="s">
        <v>1183</v>
      </c>
      <c r="KO721" s="203"/>
      <c r="KP721" s="203">
        <f>VLOOKUP(KM721,$A$794:$F$2344,6,FALSE)</f>
        <v>0</v>
      </c>
      <c r="KQ721" s="202" t="s">
        <v>67</v>
      </c>
      <c r="KR721" s="10">
        <f>KP721*1.2</f>
        <v>0</v>
      </c>
      <c r="KS721" s="10"/>
      <c r="KT721" s="263"/>
      <c r="KU721" s="202" t="s">
        <v>73</v>
      </c>
      <c r="KV721" s="498" t="s">
        <v>1183</v>
      </c>
      <c r="KX721" s="203"/>
      <c r="KY721" s="203">
        <f>VLOOKUP(KV721,$A$794:$F$2344,6,FALSE)</f>
        <v>0</v>
      </c>
      <c r="KZ721" s="202" t="s">
        <v>67</v>
      </c>
      <c r="LA721" s="10">
        <f>KY721*1.2</f>
        <v>0</v>
      </c>
      <c r="LB721" s="10"/>
      <c r="LC721" s="263"/>
      <c r="LD721" s="202" t="s">
        <v>73</v>
      </c>
      <c r="LE721" s="484" t="s">
        <v>578</v>
      </c>
      <c r="LG721" s="203"/>
      <c r="LH721" s="203">
        <f>VLOOKUP(LE721,$A$794:$F$2344,6,FALSE)</f>
        <v>0</v>
      </c>
      <c r="LI721" s="202" t="s">
        <v>67</v>
      </c>
      <c r="LJ721" s="10">
        <f>LH721*1.2</f>
        <v>0</v>
      </c>
      <c r="LK721" s="10"/>
      <c r="LL721" s="263"/>
      <c r="LM721" s="202" t="s">
        <v>73</v>
      </c>
      <c r="LN721" s="484" t="s">
        <v>1941</v>
      </c>
      <c r="LP721" s="203"/>
      <c r="LQ721" s="203">
        <f>VLOOKUP(LN721,$A$794:$F$2344,6,FALSE)</f>
        <v>0</v>
      </c>
      <c r="LR721" s="202" t="s">
        <v>67</v>
      </c>
      <c r="LS721" s="10">
        <f>LQ721*1.2</f>
        <v>0</v>
      </c>
      <c r="LT721" s="10"/>
      <c r="LU721" s="263"/>
      <c r="LV721" s="202" t="s">
        <v>73</v>
      </c>
      <c r="LW721" s="496" t="s">
        <v>183</v>
      </c>
      <c r="LY721" s="203"/>
      <c r="LZ721" s="203" t="e">
        <f>VLOOKUP(LW721,$A$794:$F$2344,6,FALSE)</f>
        <v>#N/A</v>
      </c>
      <c r="MA721" s="202" t="s">
        <v>67</v>
      </c>
      <c r="MB721" s="10" t="e">
        <f>LZ721*1.2</f>
        <v>#N/A</v>
      </c>
      <c r="MC721" s="10"/>
      <c r="MD721" s="263"/>
      <c r="ME721" s="202" t="s">
        <v>73</v>
      </c>
      <c r="MF721" s="484" t="s">
        <v>513</v>
      </c>
      <c r="MH721" s="203"/>
      <c r="MI721" s="203">
        <f>VLOOKUP(MF721,$A$794:$F$2344,6,FALSE)</f>
        <v>0</v>
      </c>
      <c r="MJ721" s="202" t="s">
        <v>67</v>
      </c>
      <c r="MK721" s="10">
        <f>MI721*1.2</f>
        <v>0</v>
      </c>
      <c r="ML721" s="10"/>
      <c r="MM721" s="263"/>
      <c r="MN721" s="202" t="s">
        <v>73</v>
      </c>
      <c r="MO721" s="484" t="s">
        <v>513</v>
      </c>
      <c r="MQ721" s="203"/>
      <c r="MR721" s="203">
        <f>VLOOKUP(MO721,$A$794:$F$2344,6,FALSE)</f>
        <v>0</v>
      </c>
      <c r="MS721" s="202" t="s">
        <v>67</v>
      </c>
      <c r="MT721" s="10">
        <f>MR721*1.2</f>
        <v>0</v>
      </c>
      <c r="MU721" s="10"/>
      <c r="MV721" s="263"/>
      <c r="MW721" s="202" t="s">
        <v>73</v>
      </c>
      <c r="MX721" s="484" t="s">
        <v>413</v>
      </c>
      <c r="MZ721" s="203"/>
      <c r="NA721" s="203">
        <f>VLOOKUP(MX721,$A$794:$F$2344,6,FALSE)</f>
        <v>49</v>
      </c>
      <c r="NB721" s="202" t="s">
        <v>67</v>
      </c>
      <c r="NC721" s="10">
        <f>NA721*1.2</f>
        <v>58.8</v>
      </c>
      <c r="ND721" s="10"/>
      <c r="NE721" s="263"/>
      <c r="NF721" s="202" t="s">
        <v>73</v>
      </c>
      <c r="NG721" s="484" t="s">
        <v>578</v>
      </c>
      <c r="NI721" s="203"/>
      <c r="NJ721" s="203">
        <f>VLOOKUP(NG721,$A$794:$F$2344,6,FALSE)</f>
        <v>0</v>
      </c>
      <c r="NK721" s="202" t="s">
        <v>67</v>
      </c>
      <c r="NL721" s="10">
        <f>NJ721*1.2</f>
        <v>0</v>
      </c>
      <c r="NM721" s="10"/>
      <c r="NN721" s="263"/>
      <c r="NO721" s="202" t="s">
        <v>73</v>
      </c>
      <c r="NP721" s="498" t="s">
        <v>1941</v>
      </c>
      <c r="NR721" s="203"/>
      <c r="NS721" s="203">
        <f>VLOOKUP(NP721,$A$794:$F$2344,6,FALSE)</f>
        <v>0</v>
      </c>
      <c r="NT721" s="202" t="s">
        <v>67</v>
      </c>
      <c r="NU721" s="10">
        <f>NS721*1.2</f>
        <v>0</v>
      </c>
      <c r="NV721" s="10"/>
      <c r="NW721" s="263"/>
      <c r="NX721" s="202" t="s">
        <v>73</v>
      </c>
      <c r="NY721" s="484" t="s">
        <v>675</v>
      </c>
      <c r="OA721" s="203"/>
      <c r="OB721" s="203">
        <f>VLOOKUP(NY721,$A$794:$F$2344,6,FALSE)</f>
        <v>0</v>
      </c>
      <c r="OC721" s="202" t="s">
        <v>67</v>
      </c>
      <c r="OD721" s="10">
        <f>OB721*1.2</f>
        <v>0</v>
      </c>
      <c r="OE721" s="10"/>
      <c r="OF721" s="263"/>
      <c r="OG721" s="202" t="s">
        <v>73</v>
      </c>
      <c r="OH721" s="484" t="s">
        <v>466</v>
      </c>
      <c r="OJ721" s="203"/>
      <c r="OK721" s="203">
        <f>VLOOKUP(OH721,$A$794:$F$2344,6,FALSE)</f>
        <v>0</v>
      </c>
      <c r="OL721" s="202" t="s">
        <v>67</v>
      </c>
      <c r="OM721" s="10">
        <f>OK721*1.2</f>
        <v>0</v>
      </c>
      <c r="ON721" s="10"/>
      <c r="OO721" s="263"/>
      <c r="OP721" s="202" t="s">
        <v>73</v>
      </c>
      <c r="OQ721" s="484" t="s">
        <v>675</v>
      </c>
      <c r="OS721" s="203"/>
      <c r="OT721" s="203">
        <f>VLOOKUP(OQ721,$A$794:$F$2344,6,FALSE)</f>
        <v>0</v>
      </c>
      <c r="OU721" s="202" t="s">
        <v>67</v>
      </c>
      <c r="OV721" s="10">
        <f>OT721*1.2</f>
        <v>0</v>
      </c>
      <c r="OW721" s="10"/>
      <c r="OX721" s="263"/>
      <c r="OY721" s="202" t="s">
        <v>73</v>
      </c>
      <c r="OZ721" s="484" t="s">
        <v>513</v>
      </c>
      <c r="PB721" s="203"/>
      <c r="PC721" s="203">
        <f>VLOOKUP(OZ721,$A$794:$F$2344,6,FALSE)</f>
        <v>0</v>
      </c>
      <c r="PD721" s="202" t="s">
        <v>67</v>
      </c>
      <c r="PE721" s="10">
        <f>PC721*1.2</f>
        <v>0</v>
      </c>
      <c r="PF721" s="10"/>
      <c r="PG721" s="263"/>
      <c r="PH721" s="202" t="s">
        <v>73</v>
      </c>
      <c r="PI721" s="496" t="s">
        <v>183</v>
      </c>
      <c r="PK721" s="203"/>
      <c r="PL721" s="203" t="e">
        <f>VLOOKUP(PI721,$A$794:$F$2344,6,FALSE)</f>
        <v>#N/A</v>
      </c>
      <c r="PM721" s="202" t="s">
        <v>67</v>
      </c>
      <c r="PN721" s="10" t="e">
        <f>PL721*1.2</f>
        <v>#N/A</v>
      </c>
      <c r="PO721" s="10"/>
      <c r="PP721" s="263"/>
      <c r="PQ721" s="202" t="s">
        <v>73</v>
      </c>
      <c r="PR721" s="484" t="s">
        <v>2057</v>
      </c>
      <c r="PT721" s="203"/>
      <c r="PU721" s="203">
        <f>VLOOKUP(PR721,$A$794:$F$2344,6,FALSE)</f>
        <v>0</v>
      </c>
      <c r="PV721" s="202" t="s">
        <v>67</v>
      </c>
      <c r="PW721" s="10">
        <f>PU721*1.2</f>
        <v>0</v>
      </c>
      <c r="PX721" s="10"/>
      <c r="PY721" s="263"/>
      <c r="PZ721" s="202" t="s">
        <v>73</v>
      </c>
      <c r="QA721" s="496" t="s">
        <v>183</v>
      </c>
      <c r="QC721" s="203"/>
      <c r="QD721" s="203" t="e">
        <f>VLOOKUP(QA721,$A$794:$F$2344,6,FALSE)</f>
        <v>#N/A</v>
      </c>
      <c r="QE721" s="202" t="s">
        <v>67</v>
      </c>
      <c r="QF721" s="10" t="e">
        <f>QD721*1.2</f>
        <v>#N/A</v>
      </c>
      <c r="QG721" s="10"/>
      <c r="QH721" s="263"/>
      <c r="QI721" s="202" t="s">
        <v>73</v>
      </c>
      <c r="QJ721" s="484" t="s">
        <v>513</v>
      </c>
      <c r="QL721" s="203"/>
      <c r="QM721" s="203">
        <f>VLOOKUP(QJ721,$A$794:$F$2344,6,FALSE)</f>
        <v>0</v>
      </c>
      <c r="QN721" s="202" t="s">
        <v>67</v>
      </c>
      <c r="QO721" s="10">
        <f>QM721*1.2</f>
        <v>0</v>
      </c>
      <c r="QP721" s="10"/>
      <c r="QQ721" s="263"/>
      <c r="QR721" s="202" t="s">
        <v>73</v>
      </c>
      <c r="QS721" s="484" t="s">
        <v>466</v>
      </c>
      <c r="QU721" s="203"/>
      <c r="QV721" s="203">
        <f>VLOOKUP(QS721,$A$794:$F$2344,6,FALSE)</f>
        <v>0</v>
      </c>
      <c r="QW721" s="202" t="s">
        <v>67</v>
      </c>
      <c r="QX721" s="10">
        <f>QV721*1.2</f>
        <v>0</v>
      </c>
      <c r="QY721" s="10"/>
      <c r="QZ721" s="263"/>
      <c r="RA721" s="202" t="s">
        <v>73</v>
      </c>
      <c r="RB721" s="484" t="s">
        <v>460</v>
      </c>
      <c r="RD721" s="203"/>
      <c r="RE721" s="203">
        <f>VLOOKUP(RB721,$A$794:$F$2344,6,FALSE)</f>
        <v>0</v>
      </c>
      <c r="RF721" s="202" t="s">
        <v>67</v>
      </c>
      <c r="RG721" s="10">
        <f>RE721*1.2</f>
        <v>0</v>
      </c>
      <c r="RH721" s="10"/>
      <c r="RI721" s="263"/>
      <c r="RJ721" s="202" t="s">
        <v>73</v>
      </c>
      <c r="RK721" s="484" t="s">
        <v>413</v>
      </c>
      <c r="RM721" s="203"/>
      <c r="RN721" s="203">
        <f>VLOOKUP(RK721,$A$794:$F$2344,6,FALSE)</f>
        <v>49</v>
      </c>
      <c r="RO721" s="202" t="s">
        <v>67</v>
      </c>
      <c r="RP721" s="10">
        <f>RN721*1.2</f>
        <v>58.8</v>
      </c>
      <c r="RQ721" s="10"/>
      <c r="RR721" s="263"/>
      <c r="RS721" s="202" t="s">
        <v>73</v>
      </c>
      <c r="RT721" s="484" t="s">
        <v>460</v>
      </c>
      <c r="RV721" s="203"/>
      <c r="RW721" s="203">
        <f>VLOOKUP(RT721,$A$794:$F$2344,6,FALSE)</f>
        <v>0</v>
      </c>
      <c r="RX721" s="202" t="s">
        <v>67</v>
      </c>
      <c r="RY721" s="10">
        <f>RW721*1.2</f>
        <v>0</v>
      </c>
      <c r="RZ721" s="10"/>
      <c r="SA721" s="269"/>
      <c r="SB721" s="202" t="s">
        <v>73</v>
      </c>
      <c r="SC721" s="484" t="s">
        <v>1629</v>
      </c>
      <c r="SE721" s="203"/>
      <c r="SF721" s="203">
        <f>VLOOKUP(SC721,$A$794:$F$2344,6,FALSE)</f>
        <v>0</v>
      </c>
      <c r="SG721" s="202" t="s">
        <v>67</v>
      </c>
      <c r="SH721" s="10">
        <f>SF721*1.2</f>
        <v>0</v>
      </c>
      <c r="SI721" s="10"/>
      <c r="SJ721" s="269"/>
      <c r="SK721" s="202" t="s">
        <v>73</v>
      </c>
      <c r="SL721" s="496" t="s">
        <v>183</v>
      </c>
      <c r="SN721" s="203"/>
      <c r="SO721" s="203" t="e">
        <f>VLOOKUP(SL721,$A$794:$F$2344,6,FALSE)</f>
        <v>#N/A</v>
      </c>
      <c r="SP721" s="202" t="s">
        <v>67</v>
      </c>
      <c r="SQ721" s="10" t="e">
        <f>SO721*1.2</f>
        <v>#N/A</v>
      </c>
      <c r="SR721" s="10"/>
      <c r="SS721" s="269"/>
      <c r="ST721" s="202" t="s">
        <v>73</v>
      </c>
      <c r="SU721" s="484" t="s">
        <v>580</v>
      </c>
      <c r="SW721" s="203"/>
      <c r="SX721" s="203">
        <f>VLOOKUP(SU721,$A$794:$F$2344,6,FALSE)</f>
        <v>0</v>
      </c>
      <c r="SY721" s="202" t="s">
        <v>67</v>
      </c>
      <c r="SZ721" s="10">
        <f>SX721*1.2</f>
        <v>0</v>
      </c>
      <c r="TA721" s="10"/>
      <c r="TB721" s="269"/>
      <c r="TC721" s="202" t="s">
        <v>73</v>
      </c>
      <c r="TD721" s="484" t="s">
        <v>1629</v>
      </c>
      <c r="TF721" s="203"/>
      <c r="TG721" s="203">
        <f>VLOOKUP(TD721,$A$794:$F$2344,6,FALSE)</f>
        <v>0</v>
      </c>
      <c r="TH721" s="202" t="s">
        <v>67</v>
      </c>
      <c r="TI721" s="10">
        <f>TG721*1.2</f>
        <v>0</v>
      </c>
      <c r="TK721" s="269"/>
      <c r="TL721" s="202" t="s">
        <v>73</v>
      </c>
      <c r="TM721" s="484" t="s">
        <v>460</v>
      </c>
      <c r="TO721" s="203"/>
      <c r="TP721" s="203">
        <f>VLOOKUP(TM721,$A$794:$F$2344,6,FALSE)</f>
        <v>0</v>
      </c>
      <c r="TQ721" s="202" t="s">
        <v>67</v>
      </c>
      <c r="TR721" s="10">
        <f>TP721*1.2</f>
        <v>0</v>
      </c>
      <c r="TS721" s="10"/>
      <c r="TT721" s="269"/>
      <c r="TU721" s="202" t="s">
        <v>73</v>
      </c>
      <c r="TV721" s="484" t="s">
        <v>578</v>
      </c>
      <c r="TX721" s="203"/>
      <c r="TY721" s="203">
        <f>VLOOKUP(TV721,$A$794:$F$2344,6,FALSE)</f>
        <v>0</v>
      </c>
      <c r="TZ721" s="202" t="s">
        <v>67</v>
      </c>
      <c r="UA721" s="10">
        <f>TY721*1.2</f>
        <v>0</v>
      </c>
      <c r="UB721" s="10"/>
      <c r="UC721" s="269"/>
      <c r="UD721" s="202" t="s">
        <v>73</v>
      </c>
      <c r="UE721" s="498" t="s">
        <v>578</v>
      </c>
      <c r="UG721" s="203"/>
      <c r="UH721" s="203">
        <f>VLOOKUP(UE721,$A$794:$F$2344,6,FALSE)</f>
        <v>0</v>
      </c>
      <c r="UI721" s="202" t="s">
        <v>67</v>
      </c>
      <c r="UJ721" s="10">
        <f>UH721*1.2</f>
        <v>0</v>
      </c>
      <c r="UK721" s="10"/>
      <c r="UL721" s="269"/>
      <c r="UM721" s="202" t="s">
        <v>73</v>
      </c>
      <c r="UN721" s="484" t="s">
        <v>1119</v>
      </c>
      <c r="UP721" s="203"/>
      <c r="UQ721" s="203">
        <f>VLOOKUP(UN721,$A$794:$F$2344,6,FALSE)</f>
        <v>0</v>
      </c>
      <c r="UR721" s="202" t="s">
        <v>67</v>
      </c>
      <c r="US721" s="10">
        <f>UQ721*1.2</f>
        <v>0</v>
      </c>
      <c r="UT721" s="10"/>
      <c r="UU721" s="269"/>
      <c r="UV721" s="202" t="s">
        <v>73</v>
      </c>
      <c r="UW721" s="484" t="s">
        <v>513</v>
      </c>
      <c r="UY721" s="203"/>
      <c r="UZ721" s="203">
        <f>VLOOKUP(UW721,$A$794:$F$2344,6,FALSE)</f>
        <v>0</v>
      </c>
      <c r="VA721" s="202" t="s">
        <v>67</v>
      </c>
      <c r="VB721" s="10">
        <f>UZ721*1.2</f>
        <v>0</v>
      </c>
      <c r="VC721" s="10"/>
      <c r="VD721" s="269"/>
      <c r="VE721" s="202" t="s">
        <v>73</v>
      </c>
      <c r="VF721" s="484" t="s">
        <v>513</v>
      </c>
      <c r="VH721" s="203"/>
      <c r="VI721" s="203">
        <f>VLOOKUP(VF721,$A$794:$F$2344,6,FALSE)</f>
        <v>0</v>
      </c>
      <c r="VJ721" s="202" t="s">
        <v>67</v>
      </c>
      <c r="VK721" s="10">
        <f>VI721*1.2</f>
        <v>0</v>
      </c>
      <c r="VL721" s="10"/>
      <c r="VM721" s="269"/>
      <c r="VN721" s="202" t="s">
        <v>73</v>
      </c>
      <c r="VO721" s="484" t="s">
        <v>471</v>
      </c>
      <c r="VQ721" s="203"/>
      <c r="VR721" s="203">
        <f>VLOOKUP(VO721,$A$794:$F$2344,6,FALSE)</f>
        <v>0</v>
      </c>
      <c r="VS721" s="202" t="s">
        <v>67</v>
      </c>
      <c r="VT721" s="10">
        <f>VR721*1.2</f>
        <v>0</v>
      </c>
      <c r="VU721" s="10"/>
      <c r="VV721" s="269"/>
      <c r="VW721" s="202" t="s">
        <v>73</v>
      </c>
      <c r="VX721" s="496" t="s">
        <v>183</v>
      </c>
      <c r="VZ721" s="203"/>
      <c r="WA721" s="203" t="e">
        <f>VLOOKUP(VX721,$A$794:$F$2344,6,FALSE)</f>
        <v>#N/A</v>
      </c>
      <c r="WB721" s="202" t="s">
        <v>67</v>
      </c>
      <c r="WC721" s="10" t="e">
        <f>WA721*1.2</f>
        <v>#N/A</v>
      </c>
      <c r="WE721" s="269"/>
      <c r="WF721" s="202" t="s">
        <v>73</v>
      </c>
      <c r="WG721" s="484" t="s">
        <v>1183</v>
      </c>
      <c r="WI721" s="203"/>
      <c r="WJ721" s="203">
        <f>VLOOKUP(WG721,$A$794:$F$2344,6,FALSE)</f>
        <v>0</v>
      </c>
      <c r="WK721" s="202" t="s">
        <v>67</v>
      </c>
      <c r="WL721" s="10">
        <f>WJ721*1.2</f>
        <v>0</v>
      </c>
      <c r="WN721" s="269"/>
      <c r="WO721" s="202" t="s">
        <v>73</v>
      </c>
      <c r="WP721" s="484" t="s">
        <v>1183</v>
      </c>
      <c r="WQ721" s="203"/>
      <c r="WR721" s="203"/>
      <c r="WS721" s="203">
        <f>VLOOKUP(WP721,$A$794:$F$2344,6,FALSE)</f>
        <v>0</v>
      </c>
      <c r="WT721" s="202" t="s">
        <v>67</v>
      </c>
      <c r="WU721" s="10">
        <f>WS721*1.2</f>
        <v>0</v>
      </c>
      <c r="WV721" s="10"/>
      <c r="WW721" s="269"/>
      <c r="WX721" s="202" t="s">
        <v>73</v>
      </c>
      <c r="WY721" s="484" t="s">
        <v>1119</v>
      </c>
      <c r="XA721" s="203"/>
      <c r="XB721" s="203">
        <f>VLOOKUP(WY721,$A$794:$F$2344,6,FALSE)</f>
        <v>0</v>
      </c>
      <c r="XC721" s="202" t="s">
        <v>67</v>
      </c>
      <c r="XD721" s="10">
        <f>XB721*1.2</f>
        <v>0</v>
      </c>
      <c r="XF721" s="269"/>
      <c r="XG721" s="202" t="s">
        <v>73</v>
      </c>
      <c r="XH721" s="484" t="s">
        <v>471</v>
      </c>
      <c r="XJ721" s="203"/>
      <c r="XK721" s="203">
        <f>VLOOKUP(XH721,$A$794:$F$2344,6,FALSE)</f>
        <v>0</v>
      </c>
      <c r="XL721" s="202" t="s">
        <v>67</v>
      </c>
      <c r="XM721" s="10">
        <f>XK721*1.2</f>
        <v>0</v>
      </c>
      <c r="XO721" s="269"/>
      <c r="XP721" s="202" t="s">
        <v>73</v>
      </c>
      <c r="XQ721" s="484" t="s">
        <v>1119</v>
      </c>
      <c r="XS721" s="203"/>
      <c r="XT721" s="203">
        <f>VLOOKUP(XQ721,$A$794:$F$2344,6,FALSE)</f>
        <v>0</v>
      </c>
      <c r="XU721" s="202" t="s">
        <v>67</v>
      </c>
      <c r="XV721" s="10">
        <f>XT721*1.2</f>
        <v>0</v>
      </c>
      <c r="XW721" s="10"/>
      <c r="XX721" s="269"/>
      <c r="XY721" s="202" t="s">
        <v>73</v>
      </c>
      <c r="XZ721" s="484" t="s">
        <v>675</v>
      </c>
      <c r="YB721" s="203"/>
      <c r="YC721" s="203">
        <f>VLOOKUP(XZ721,$A$794:$F$2344,6,FALSE)</f>
        <v>0</v>
      </c>
      <c r="YD721" s="202" t="s">
        <v>67</v>
      </c>
      <c r="YE721" s="10">
        <f>YC721*1.2</f>
        <v>0</v>
      </c>
      <c r="YG721" s="269"/>
      <c r="YH721" s="202" t="s">
        <v>73</v>
      </c>
      <c r="YI721" s="78" t="s">
        <v>183</v>
      </c>
      <c r="YK721" s="203"/>
      <c r="YL721" s="203" t="e">
        <f>VLOOKUP(YI721,$A$794:$F$2344,6,FALSE)</f>
        <v>#N/A</v>
      </c>
      <c r="YM721" s="202" t="s">
        <v>67</v>
      </c>
      <c r="YN721" s="10" t="e">
        <f>YL721*1.2</f>
        <v>#N/A</v>
      </c>
      <c r="YO721" s="10"/>
      <c r="YP721" s="269"/>
      <c r="YQ721" s="202" t="s">
        <v>73</v>
      </c>
      <c r="YR721" s="78" t="s">
        <v>183</v>
      </c>
      <c r="YT721" s="203"/>
      <c r="YU721" s="203" t="e">
        <f>VLOOKUP(YR721,$A$794:$F$2344,6,FALSE)</f>
        <v>#N/A</v>
      </c>
      <c r="YV721" s="202" t="s">
        <v>67</v>
      </c>
      <c r="YW721" s="10" t="e">
        <f>YU721*1.2</f>
        <v>#N/A</v>
      </c>
      <c r="YY721" s="269"/>
      <c r="YZ721" s="202" t="s">
        <v>73</v>
      </c>
      <c r="ZA721" s="78" t="s">
        <v>183</v>
      </c>
      <c r="ZC721" s="203"/>
      <c r="ZD721" s="203" t="e">
        <f>VLOOKUP(ZA721,$A$794:$F$2344,6,FALSE)</f>
        <v>#N/A</v>
      </c>
      <c r="ZE721" s="202" t="s">
        <v>67</v>
      </c>
      <c r="ZF721" s="10" t="e">
        <f>ZD721*1.2</f>
        <v>#N/A</v>
      </c>
      <c r="ZH721" s="269"/>
      <c r="ZI721" s="202" t="s">
        <v>73</v>
      </c>
      <c r="ZJ721" s="78" t="s">
        <v>183</v>
      </c>
      <c r="ZL721" s="203"/>
      <c r="ZM721" s="203" t="e">
        <f>VLOOKUP(ZJ721,$A$794:$F$2344,6,FALSE)</f>
        <v>#N/A</v>
      </c>
      <c r="ZN721" s="202" t="s">
        <v>67</v>
      </c>
      <c r="ZO721" s="10" t="e">
        <f>ZM721*1.2</f>
        <v>#N/A</v>
      </c>
      <c r="ZQ721" s="269"/>
      <c r="ZR721" s="202" t="s">
        <v>73</v>
      </c>
      <c r="ZS721" s="484" t="s">
        <v>1629</v>
      </c>
      <c r="ZU721" s="203"/>
      <c r="ZV721" s="203">
        <f>VLOOKUP(ZS721,$A$794:$F$2344,6,FALSE)</f>
        <v>0</v>
      </c>
      <c r="ZW721" s="202" t="s">
        <v>67</v>
      </c>
      <c r="ZX721" s="10">
        <f>ZV721*1.2</f>
        <v>0</v>
      </c>
      <c r="ZY721" s="10"/>
      <c r="ZZ721" s="269"/>
      <c r="AAA721" s="202" t="s">
        <v>73</v>
      </c>
      <c r="AAB721" s="484" t="s">
        <v>2057</v>
      </c>
      <c r="AAD721" s="203"/>
      <c r="AAE721" s="203">
        <f>VLOOKUP(AAB721,$A$794:$F$2344,6,FALSE)</f>
        <v>0</v>
      </c>
      <c r="AAF721" s="202" t="s">
        <v>67</v>
      </c>
      <c r="AAG721" s="10">
        <f>AAE721*1.2</f>
        <v>0</v>
      </c>
      <c r="AAH721" s="10"/>
      <c r="AAI721" s="269"/>
      <c r="AAJ721" s="202" t="s">
        <v>73</v>
      </c>
      <c r="AAK721" s="78" t="s">
        <v>183</v>
      </c>
      <c r="AAM721" s="203"/>
      <c r="AAN721" s="203" t="e">
        <f>VLOOKUP(AAK721,$A$794:$F$2344,6,FALSE)</f>
        <v>#N/A</v>
      </c>
      <c r="AAO721" s="202" t="s">
        <v>67</v>
      </c>
      <c r="AAP721" s="10" t="e">
        <f>AAN721*1.2</f>
        <v>#N/A</v>
      </c>
      <c r="AAQ721" s="10"/>
      <c r="AAR721" s="269"/>
      <c r="AAS721" s="202" t="s">
        <v>73</v>
      </c>
      <c r="AAT721" s="498" t="s">
        <v>578</v>
      </c>
      <c r="AAV721" s="203"/>
      <c r="AAW721" s="203">
        <f>VLOOKUP(AAT721,$A$794:$F$2344,6,FALSE)</f>
        <v>0</v>
      </c>
      <c r="AAX721" s="202" t="s">
        <v>67</v>
      </c>
      <c r="AAY721" s="10">
        <f>AAW721*1.2</f>
        <v>0</v>
      </c>
      <c r="AAZ721" s="10"/>
      <c r="ABA721" s="269"/>
      <c r="ABB721" s="202" t="s">
        <v>73</v>
      </c>
      <c r="ABC721" s="484" t="s">
        <v>460</v>
      </c>
      <c r="ABE721" s="203"/>
      <c r="ABF721" s="203">
        <f>VLOOKUP(ABC721,$A$794:$F$2344,6,FALSE)</f>
        <v>0</v>
      </c>
      <c r="ABG721" s="202" t="s">
        <v>67</v>
      </c>
      <c r="ABH721" s="10">
        <f>ABF721*1.2</f>
        <v>0</v>
      </c>
      <c r="ABI721" s="10"/>
      <c r="ABJ721" s="269"/>
      <c r="ABK721" s="202" t="s">
        <v>73</v>
      </c>
      <c r="ABL721" s="484" t="s">
        <v>675</v>
      </c>
      <c r="ABN721" s="203"/>
      <c r="ABO721" s="203">
        <f>VLOOKUP(ABL721,$A$794:$F$2344,6,FALSE)</f>
        <v>0</v>
      </c>
      <c r="ABP721" s="202" t="s">
        <v>67</v>
      </c>
      <c r="ABQ721" s="10">
        <f>ABO721*1.2</f>
        <v>0</v>
      </c>
      <c r="ABR721" s="10"/>
      <c r="ABS721" s="269"/>
      <c r="ABT721" s="202" t="s">
        <v>73</v>
      </c>
      <c r="ABU721" s="484" t="s">
        <v>578</v>
      </c>
      <c r="ABW721" s="203"/>
      <c r="ABX721" s="203">
        <f>VLOOKUP(ABU721,$A$794:$F$2344,6,FALSE)</f>
        <v>0</v>
      </c>
      <c r="ABY721" s="202" t="s">
        <v>67</v>
      </c>
      <c r="ABZ721" s="10">
        <f>ABX721*1.2</f>
        <v>0</v>
      </c>
      <c r="ACA721" s="10"/>
      <c r="ACB721" s="269"/>
      <c r="ACC721" s="202" t="s">
        <v>73</v>
      </c>
      <c r="ACD721" s="484" t="s">
        <v>1119</v>
      </c>
      <c r="ACF721" s="203"/>
      <c r="ACG721" s="203">
        <f>VLOOKUP(ACD721,$A$794:$F$2344,6,FALSE)</f>
        <v>0</v>
      </c>
      <c r="ACH721" s="202" t="s">
        <v>67</v>
      </c>
      <c r="ACI721" s="10">
        <f>ACG721*1.2</f>
        <v>0</v>
      </c>
      <c r="ACJ721" s="10"/>
      <c r="ACK721" s="269"/>
      <c r="ACL721" s="202" t="s">
        <v>73</v>
      </c>
      <c r="ACM721" s="484" t="s">
        <v>2057</v>
      </c>
      <c r="ACO721" s="203"/>
      <c r="ACP721" s="203">
        <f>VLOOKUP(ACM721,$A$794:$F$2344,6,FALSE)</f>
        <v>0</v>
      </c>
      <c r="ACQ721" s="202" t="s">
        <v>67</v>
      </c>
      <c r="ACR721" s="10">
        <f>ACP721*1.2</f>
        <v>0</v>
      </c>
      <c r="ACS721" s="10"/>
      <c r="ACT721" s="269"/>
      <c r="ACU721" s="202" t="s">
        <v>73</v>
      </c>
      <c r="ACV721" s="484" t="s">
        <v>1941</v>
      </c>
      <c r="ACX721" s="203"/>
      <c r="ACY721" s="203">
        <f>VLOOKUP(ACV721,$A$794:$F$2344,6,FALSE)</f>
        <v>0</v>
      </c>
      <c r="ACZ721" s="202" t="s">
        <v>67</v>
      </c>
      <c r="ADA721" s="10">
        <f>ACY721*1.2</f>
        <v>0</v>
      </c>
      <c r="ADB721" s="10"/>
      <c r="ADC721" s="269"/>
      <c r="ADD721" s="202" t="s">
        <v>73</v>
      </c>
      <c r="ADE721" s="484" t="s">
        <v>413</v>
      </c>
      <c r="ADG721" s="203"/>
      <c r="ADH721" s="203">
        <f>VLOOKUP(ADE721,$A$794:$F$2344,6,FALSE)</f>
        <v>49</v>
      </c>
      <c r="ADI721" s="202" t="s">
        <v>67</v>
      </c>
      <c r="ADJ721" s="10">
        <f>ADH721*1.2</f>
        <v>58.8</v>
      </c>
      <c r="ADL721" s="269"/>
      <c r="ADM721" s="202" t="s">
        <v>73</v>
      </c>
      <c r="ADN721" s="484" t="s">
        <v>1941</v>
      </c>
      <c r="ADP721" s="203"/>
      <c r="ADQ721" s="203">
        <f>VLOOKUP(ADN721,$A$794:$F$2344,6,FALSE)</f>
        <v>0</v>
      </c>
      <c r="ADR721" s="202" t="s">
        <v>67</v>
      </c>
      <c r="ADS721" s="10">
        <f>ADQ721*1.2</f>
        <v>0</v>
      </c>
      <c r="ADT721" s="10"/>
      <c r="ADU721" s="269"/>
      <c r="ADV721" s="202" t="s">
        <v>73</v>
      </c>
      <c r="ADW721" s="78" t="s">
        <v>183</v>
      </c>
      <c r="ADY721" s="203"/>
      <c r="ADZ721" s="203" t="e">
        <f>VLOOKUP(ADW721,$A$794:$F$2344,6,FALSE)</f>
        <v>#N/A</v>
      </c>
      <c r="AEA721" s="202" t="s">
        <v>67</v>
      </c>
      <c r="AEB721" s="10" t="e">
        <f>ADZ721*1.2</f>
        <v>#N/A</v>
      </c>
      <c r="AED721" s="269"/>
      <c r="AEE721" s="202" t="s">
        <v>73</v>
      </c>
      <c r="AEF721" s="491" t="s">
        <v>2057</v>
      </c>
      <c r="AEH721" s="203"/>
      <c r="AEI721" s="203">
        <f>VLOOKUP(AEF721,$A$794:$F$2344,6,FALSE)</f>
        <v>0</v>
      </c>
      <c r="AEJ721" s="202" t="s">
        <v>67</v>
      </c>
      <c r="AEK721" s="10">
        <f>AEI721*1.2</f>
        <v>0</v>
      </c>
      <c r="AEM721" s="269"/>
      <c r="AEN721" s="202" t="s">
        <v>73</v>
      </c>
      <c r="AEO721" s="484" t="s">
        <v>466</v>
      </c>
      <c r="AEQ721" s="203"/>
      <c r="AER721" s="203">
        <f>VLOOKUP(AEO721,$A$794:$F$2344,6,FALSE)</f>
        <v>0</v>
      </c>
      <c r="AES721" s="202" t="s">
        <v>67</v>
      </c>
      <c r="AET721" s="10">
        <f>AER721*1.2</f>
        <v>0</v>
      </c>
      <c r="AEV721" s="269"/>
      <c r="AEW721" s="202" t="s">
        <v>73</v>
      </c>
      <c r="AEX721" s="484" t="s">
        <v>1941</v>
      </c>
      <c r="AEZ721" s="203"/>
      <c r="AFA721" s="203">
        <f>VLOOKUP(AEX721,$A$794:$F$2344,6,FALSE)</f>
        <v>0</v>
      </c>
      <c r="AFB721" s="202" t="s">
        <v>67</v>
      </c>
      <c r="AFC721" s="10">
        <f>AFA721*1.2</f>
        <v>0</v>
      </c>
      <c r="AFD721" s="10"/>
      <c r="AFE721" s="269"/>
      <c r="AFF721" s="202" t="s">
        <v>73</v>
      </c>
      <c r="AFG721" s="78" t="s">
        <v>183</v>
      </c>
      <c r="AFI721" s="203"/>
      <c r="AFJ721" s="203" t="e">
        <f>VLOOKUP(AFG721,$A$794:$F$2344,6,FALSE)</f>
        <v>#N/A</v>
      </c>
      <c r="AFK721" s="202" t="s">
        <v>67</v>
      </c>
      <c r="AFL721" s="10" t="e">
        <f>AFJ721*1.2</f>
        <v>#N/A</v>
      </c>
      <c r="AFM721" s="10"/>
      <c r="AFN721" s="269"/>
      <c r="AFO721" s="202" t="s">
        <v>73</v>
      </c>
      <c r="AFP721" s="484" t="s">
        <v>1183</v>
      </c>
      <c r="AFR721" s="203"/>
      <c r="AFS721" s="203">
        <f>VLOOKUP(AFP721,$A$794:$F$2344,6,FALSE)</f>
        <v>0</v>
      </c>
      <c r="AFT721" s="202" t="s">
        <v>67</v>
      </c>
      <c r="AFU721" s="10">
        <f>AFS721*1.2</f>
        <v>0</v>
      </c>
      <c r="AFV721" s="10"/>
      <c r="AFW721" s="269"/>
      <c r="AFX721" s="202" t="s">
        <v>73</v>
      </c>
      <c r="AFY721" s="484" t="s">
        <v>471</v>
      </c>
      <c r="AGA721" s="203"/>
      <c r="AGB721" s="203">
        <f>VLOOKUP(AFY721,$A$794:$F$2344,6,FALSE)</f>
        <v>0</v>
      </c>
      <c r="AGC721" s="202" t="s">
        <v>67</v>
      </c>
      <c r="AGD721" s="10">
        <f>AGB721*1.2</f>
        <v>0</v>
      </c>
      <c r="AGE721" s="10"/>
      <c r="AGF721" s="269"/>
      <c r="AGG721" s="202" t="s">
        <v>73</v>
      </c>
      <c r="AGH721" s="484" t="s">
        <v>578</v>
      </c>
      <c r="AGJ721" s="203"/>
      <c r="AGK721" s="203">
        <f>VLOOKUP(AGH721,$A$794:$F$2344,6,FALSE)</f>
        <v>0</v>
      </c>
      <c r="AGL721" s="202" t="s">
        <v>67</v>
      </c>
      <c r="AGM721" s="10">
        <f>AGK721*1.2</f>
        <v>0</v>
      </c>
      <c r="AGN721" s="10"/>
      <c r="AGO721" s="269"/>
      <c r="AGP721" s="202" t="s">
        <v>73</v>
      </c>
      <c r="AGQ721" s="484" t="s">
        <v>1629</v>
      </c>
      <c r="AGS721" s="203"/>
      <c r="AGT721" s="203">
        <f>VLOOKUP(AGQ721,$A$794:$F$2344,6,FALSE)</f>
        <v>0</v>
      </c>
      <c r="AGU721" s="202" t="s">
        <v>67</v>
      </c>
      <c r="AGV721" s="10">
        <f>AGT721*1.2</f>
        <v>0</v>
      </c>
      <c r="AGW721" s="10"/>
      <c r="AGX721" s="269"/>
      <c r="AGY721" s="202" t="s">
        <v>73</v>
      </c>
      <c r="AGZ721" s="78" t="s">
        <v>183</v>
      </c>
      <c r="AHB721" s="203"/>
      <c r="AHC721" s="203" t="e">
        <f>VLOOKUP(AGZ721,$A$794:$F$2344,6,FALSE)</f>
        <v>#N/A</v>
      </c>
      <c r="AHD721" s="202" t="s">
        <v>67</v>
      </c>
      <c r="AHE721" s="10" t="e">
        <f>AHC721*1.2</f>
        <v>#N/A</v>
      </c>
      <c r="AHF721" s="10"/>
      <c r="AHG721" s="269"/>
      <c r="AHH721" s="202" t="s">
        <v>73</v>
      </c>
      <c r="AHI721" s="502" t="s">
        <v>565</v>
      </c>
      <c r="AHK721" s="203"/>
      <c r="AHL721" s="203">
        <f>VLOOKUP(AHI721,$A$794:$F$2344,6,FALSE)</f>
        <v>0</v>
      </c>
      <c r="AHM721" s="202" t="s">
        <v>67</v>
      </c>
      <c r="AHN721" s="10">
        <f>AHL721*1.2</f>
        <v>0</v>
      </c>
      <c r="AHO721" s="10"/>
      <c r="AHP721" s="269"/>
      <c r="AHQ721" s="202" t="s">
        <v>73</v>
      </c>
      <c r="AHR721" s="484" t="s">
        <v>460</v>
      </c>
      <c r="AHT721" s="203"/>
      <c r="AHU721" s="203">
        <f>VLOOKUP(AHR721,$A$794:$F$2344,6,FALSE)</f>
        <v>0</v>
      </c>
      <c r="AHV721" s="202" t="s">
        <v>67</v>
      </c>
      <c r="AHW721" s="10">
        <f>AHU721*1.2</f>
        <v>0</v>
      </c>
      <c r="AHX721" s="10"/>
      <c r="AHY721" s="269"/>
      <c r="AHZ721" s="202" t="s">
        <v>73</v>
      </c>
      <c r="AIA721" s="78" t="s">
        <v>183</v>
      </c>
      <c r="AIC721" s="203"/>
      <c r="AID721" s="203" t="e">
        <f>VLOOKUP(AIA721,$A$794:$F$2344,6,FALSE)</f>
        <v>#N/A</v>
      </c>
      <c r="AIE721" s="202" t="s">
        <v>67</v>
      </c>
      <c r="AIF721" s="10" t="e">
        <f>AID721*1.2</f>
        <v>#N/A</v>
      </c>
      <c r="AIG721" s="10"/>
      <c r="AIH721" s="269"/>
      <c r="AII721" s="202" t="s">
        <v>73</v>
      </c>
      <c r="AIJ721" s="484" t="s">
        <v>580</v>
      </c>
      <c r="AIL721" s="203"/>
      <c r="AIM721" s="203">
        <f>VLOOKUP(AIJ721,$A$794:$F$2344,6,FALSE)</f>
        <v>0</v>
      </c>
      <c r="AIN721" s="202" t="s">
        <v>67</v>
      </c>
      <c r="AIO721" s="10">
        <f>AIM721*1.2</f>
        <v>0</v>
      </c>
      <c r="AIP721" s="10"/>
      <c r="AIQ721" s="269"/>
      <c r="AIR721" s="202" t="s">
        <v>73</v>
      </c>
      <c r="AIS721" s="484" t="s">
        <v>453</v>
      </c>
      <c r="AIU721" s="203"/>
      <c r="AIV721" s="203">
        <f>VLOOKUP(AIS721,$A$794:$F$2344,6,FALSE)</f>
        <v>0</v>
      </c>
      <c r="AIW721" s="202" t="s">
        <v>67</v>
      </c>
      <c r="AIX721" s="10">
        <f>AIV721*1.2</f>
        <v>0</v>
      </c>
      <c r="AIY721" s="10"/>
      <c r="AIZ721" s="269"/>
      <c r="AJA721" s="202" t="s">
        <v>73</v>
      </c>
      <c r="AJB721" s="78" t="s">
        <v>183</v>
      </c>
      <c r="AJD721" s="203"/>
      <c r="AJE721" s="203" t="e">
        <f>VLOOKUP(AJB721,$A$794:$F$2344,6,FALSE)</f>
        <v>#N/A</v>
      </c>
      <c r="AJF721" s="202" t="s">
        <v>67</v>
      </c>
      <c r="AJG721" s="10" t="e">
        <f>AJE721*1.2</f>
        <v>#N/A</v>
      </c>
      <c r="AJH721" s="10"/>
      <c r="AJI721" s="269"/>
      <c r="AJJ721" s="202" t="s">
        <v>73</v>
      </c>
      <c r="AJK721" s="78" t="s">
        <v>183</v>
      </c>
      <c r="AJM721" s="203"/>
      <c r="AJN721" s="203" t="e">
        <f>VLOOKUP(AJK721,$A$794:$F$2344,6,FALSE)</f>
        <v>#N/A</v>
      </c>
      <c r="AJO721" s="202" t="s">
        <v>67</v>
      </c>
      <c r="AJP721" s="10" t="e">
        <f>AJN721*1.2</f>
        <v>#N/A</v>
      </c>
      <c r="AJQ721" s="10"/>
      <c r="AJR721" s="269"/>
      <c r="AJS721" s="202" t="s">
        <v>73</v>
      </c>
      <c r="AJT721" s="78" t="s">
        <v>183</v>
      </c>
      <c r="AJV721" s="203"/>
      <c r="AJW721" s="203" t="e">
        <f>VLOOKUP(AJT721,$A$794:$F$2344,6,FALSE)</f>
        <v>#N/A</v>
      </c>
      <c r="AJX721" s="202" t="s">
        <v>67</v>
      </c>
      <c r="AJY721" s="10" t="e">
        <f>AJW721*1.2</f>
        <v>#N/A</v>
      </c>
      <c r="AJZ721" s="10"/>
      <c r="AKA721" s="269"/>
      <c r="AKB721" s="202" t="s">
        <v>73</v>
      </c>
      <c r="AKC721" s="484" t="s">
        <v>1941</v>
      </c>
      <c r="AKE721" s="203"/>
      <c r="AKF721" s="203">
        <f>VLOOKUP(AKC721,$A$794:$F$2344,6,FALSE)</f>
        <v>0</v>
      </c>
      <c r="AKG721" s="202" t="s">
        <v>67</v>
      </c>
      <c r="AKH721" s="10">
        <f>AKF721*1.2</f>
        <v>0</v>
      </c>
      <c r="AKI721" s="10"/>
      <c r="AKJ721" s="269"/>
      <c r="AKK721" s="202" t="s">
        <v>73</v>
      </c>
      <c r="AKL721" s="78" t="s">
        <v>183</v>
      </c>
      <c r="AKN721" s="203"/>
      <c r="AKO721" s="203" t="e">
        <f>VLOOKUP(AKL721,$A$794:$F$2344,6,FALSE)</f>
        <v>#N/A</v>
      </c>
      <c r="AKP721" s="202" t="s">
        <v>67</v>
      </c>
      <c r="AKQ721" s="10" t="e">
        <f>AKO721*1.2</f>
        <v>#N/A</v>
      </c>
      <c r="AKR721" s="10"/>
      <c r="AKS721" s="269"/>
      <c r="AKT721" s="202" t="s">
        <v>73</v>
      </c>
      <c r="AKU721" s="78" t="s">
        <v>183</v>
      </c>
      <c r="AKW721" s="203"/>
      <c r="AKX721" s="203" t="e">
        <f>VLOOKUP(AKU721,$A$794:$F$2344,6,FALSE)</f>
        <v>#N/A</v>
      </c>
      <c r="AKY721" s="202" t="s">
        <v>67</v>
      </c>
      <c r="AKZ721" s="10" t="e">
        <f>AKX721*1.2</f>
        <v>#N/A</v>
      </c>
      <c r="ALA721" s="10"/>
      <c r="ALB721" s="269"/>
      <c r="ALC721" s="202" t="s">
        <v>73</v>
      </c>
      <c r="ALD721" s="78" t="s">
        <v>183</v>
      </c>
      <c r="ALF721" s="203"/>
      <c r="ALG721" s="203" t="e">
        <f>VLOOKUP(ALD721,$A$794:$F$2344,6,FALSE)</f>
        <v>#N/A</v>
      </c>
      <c r="ALH721" s="202" t="s">
        <v>67</v>
      </c>
      <c r="ALI721" s="10" t="e">
        <f>ALG721*1.2</f>
        <v>#N/A</v>
      </c>
      <c r="ALJ721" s="10"/>
      <c r="ALK721" s="269"/>
      <c r="ALL721" s="202" t="s">
        <v>73</v>
      </c>
      <c r="ALM721" s="78" t="s">
        <v>183</v>
      </c>
      <c r="ALO721" s="203"/>
      <c r="ALP721" s="203" t="e">
        <f>VLOOKUP(ALM721,$A$794:$F$2344,6,FALSE)</f>
        <v>#N/A</v>
      </c>
      <c r="ALQ721" s="202" t="s">
        <v>67</v>
      </c>
      <c r="ALR721" s="10" t="e">
        <f>ALP721*1.2</f>
        <v>#N/A</v>
      </c>
      <c r="ALS721" s="10"/>
      <c r="ALT721" s="269"/>
      <c r="ALU721" s="202" t="s">
        <v>73</v>
      </c>
      <c r="ALV721" s="78" t="s">
        <v>183</v>
      </c>
      <c r="ALX721" s="203"/>
      <c r="ALY721" s="203" t="e">
        <f>VLOOKUP(ALV721,$A$794:$F$2344,6,FALSE)</f>
        <v>#N/A</v>
      </c>
      <c r="ALZ721" s="202" t="s">
        <v>67</v>
      </c>
      <c r="AMA721" s="10" t="e">
        <f>ALY721*1.2</f>
        <v>#N/A</v>
      </c>
      <c r="AMB721" s="10"/>
      <c r="AMC721" s="269"/>
      <c r="AMD721" s="202" t="s">
        <v>73</v>
      </c>
      <c r="AME721" s="78" t="s">
        <v>183</v>
      </c>
      <c r="AMG721" s="203"/>
      <c r="AMH721" s="203" t="e">
        <f>VLOOKUP(AME721,$A$794:$F$2344,6,FALSE)</f>
        <v>#N/A</v>
      </c>
      <c r="AMI721" s="202" t="s">
        <v>67</v>
      </c>
      <c r="AMJ721" s="10" t="e">
        <f>AMH721*1.2</f>
        <v>#N/A</v>
      </c>
      <c r="AMK721" s="10"/>
      <c r="AML721" s="269"/>
      <c r="AMM721" s="202" t="s">
        <v>73</v>
      </c>
      <c r="AMN721" s="78" t="s">
        <v>183</v>
      </c>
      <c r="AMP721" s="203"/>
      <c r="AMQ721" s="203" t="e">
        <f>VLOOKUP(AMN721,$A$794:$F$2344,6,FALSE)</f>
        <v>#N/A</v>
      </c>
      <c r="AMR721" s="202" t="s">
        <v>67</v>
      </c>
      <c r="AMS721" s="10" t="e">
        <f>AMQ721*1.2</f>
        <v>#N/A</v>
      </c>
      <c r="AMT721" s="10"/>
      <c r="AMU721" s="269"/>
      <c r="AMV721" s="202" t="s">
        <v>73</v>
      </c>
      <c r="AMW721" s="78" t="s">
        <v>183</v>
      </c>
      <c r="AMY721" s="203"/>
      <c r="AMZ721" s="203" t="e">
        <f>VLOOKUP(AMW721,$A$794:$F$2344,6,FALSE)</f>
        <v>#N/A</v>
      </c>
      <c r="ANA721" s="202" t="s">
        <v>67</v>
      </c>
      <c r="ANB721" s="10" t="e">
        <f>AMZ721*1.2</f>
        <v>#N/A</v>
      </c>
      <c r="ANC721" s="10"/>
      <c r="AND721" s="269"/>
      <c r="ANE721" s="202" t="s">
        <v>73</v>
      </c>
      <c r="ANF721" s="78" t="s">
        <v>183</v>
      </c>
      <c r="ANH721" s="203"/>
      <c r="ANI721" s="203" t="e">
        <f>VLOOKUP(ANF721,$A$794:$F$2344,6,FALSE)</f>
        <v>#N/A</v>
      </c>
      <c r="ANJ721" s="202" t="s">
        <v>67</v>
      </c>
      <c r="ANK721" s="10" t="e">
        <f>ANI721*1.2</f>
        <v>#N/A</v>
      </c>
      <c r="ANL721" s="10"/>
      <c r="ANM721" s="269"/>
      <c r="ANN721" s="202" t="s">
        <v>73</v>
      </c>
      <c r="ANO721" s="78" t="s">
        <v>183</v>
      </c>
      <c r="ANQ721" s="203"/>
      <c r="ANR721" s="203" t="e">
        <f>VLOOKUP(ANO721,$A$794:$F$2344,6,FALSE)</f>
        <v>#N/A</v>
      </c>
      <c r="ANS721" s="202" t="s">
        <v>67</v>
      </c>
      <c r="ANT721" s="10" t="e">
        <f>ANR721*1.2</f>
        <v>#N/A</v>
      </c>
      <c r="ANU721" s="10"/>
      <c r="ANV721" s="269"/>
      <c r="ANW721" s="202" t="s">
        <v>73</v>
      </c>
      <c r="ANX721" s="78" t="s">
        <v>183</v>
      </c>
      <c r="ANZ721" s="203"/>
      <c r="AOA721" s="203" t="e">
        <f>VLOOKUP(ANX721,$A$794:$F$2344,6,FALSE)</f>
        <v>#N/A</v>
      </c>
      <c r="AOB721" s="202" t="s">
        <v>67</v>
      </c>
      <c r="AOC721" s="10" t="e">
        <f>AOA721*1.2</f>
        <v>#N/A</v>
      </c>
      <c r="AOD721" s="10"/>
      <c r="AOE721" s="269"/>
      <c r="AOF721" s="202" t="s">
        <v>73</v>
      </c>
      <c r="AOG721" s="78" t="s">
        <v>183</v>
      </c>
      <c r="AOI721" s="203"/>
      <c r="AOJ721" s="203" t="e">
        <f>VLOOKUP(AOG721,$A$794:$F$2344,6,FALSE)</f>
        <v>#N/A</v>
      </c>
      <c r="AOK721" s="202" t="s">
        <v>67</v>
      </c>
      <c r="AOL721" s="10" t="e">
        <f>AOJ721*1.2</f>
        <v>#N/A</v>
      </c>
      <c r="AOM721" s="10"/>
      <c r="AON721" s="269"/>
      <c r="AOO721" s="202" t="s">
        <v>73</v>
      </c>
      <c r="AOP721" s="78" t="s">
        <v>183</v>
      </c>
      <c r="AOR721" s="203"/>
      <c r="AOS721" s="203" t="e">
        <f>VLOOKUP(AOP721,$A$794:$F$2344,6,FALSE)</f>
        <v>#N/A</v>
      </c>
      <c r="AOT721" s="202" t="s">
        <v>67</v>
      </c>
      <c r="AOU721" s="10" t="e">
        <f>AOS721*1.2</f>
        <v>#N/A</v>
      </c>
      <c r="AOV721" s="10"/>
      <c r="AOW721" s="269"/>
      <c r="AOX721" s="202" t="s">
        <v>73</v>
      </c>
      <c r="AOY721" s="78" t="s">
        <v>183</v>
      </c>
      <c r="APA721" s="203"/>
      <c r="APB721" s="203" t="e">
        <f>VLOOKUP(AOY721,$A$794:$F$2344,6,FALSE)</f>
        <v>#N/A</v>
      </c>
      <c r="APC721" s="202" t="s">
        <v>67</v>
      </c>
      <c r="APD721" s="10" t="e">
        <f>APB721*1.2</f>
        <v>#N/A</v>
      </c>
      <c r="APE721" s="10"/>
      <c r="APF721" s="269"/>
      <c r="APG721" s="202" t="s">
        <v>73</v>
      </c>
      <c r="APH721" s="78" t="s">
        <v>183</v>
      </c>
      <c r="APJ721" s="203"/>
      <c r="APK721" s="203" t="e">
        <f>VLOOKUP(APH721,$A$794:$F$2344,6,FALSE)</f>
        <v>#N/A</v>
      </c>
      <c r="APL721" s="202" t="s">
        <v>67</v>
      </c>
      <c r="APM721" s="10" t="e">
        <f>APK721*1.2</f>
        <v>#N/A</v>
      </c>
      <c r="APN721" s="10"/>
      <c r="APO721" s="269"/>
      <c r="APP721" s="202" t="s">
        <v>73</v>
      </c>
      <c r="APQ721" s="498" t="s">
        <v>2057</v>
      </c>
      <c r="APS721" s="203"/>
      <c r="APT721" s="203">
        <f>VLOOKUP(APQ721,$A$794:$F$2344,6,FALSE)</f>
        <v>0</v>
      </c>
      <c r="APU721" s="202" t="s">
        <v>67</v>
      </c>
      <c r="APV721" s="10">
        <f>APT721*1.2</f>
        <v>0</v>
      </c>
      <c r="APW721" s="10"/>
      <c r="APX721" s="269"/>
      <c r="APY721" s="202" t="s">
        <v>73</v>
      </c>
      <c r="APZ721" s="498" t="s">
        <v>460</v>
      </c>
      <c r="AQB721" s="203"/>
      <c r="AQC721" s="203">
        <f>VLOOKUP(APZ721,$A$794:$F$2344,6,FALSE)</f>
        <v>0</v>
      </c>
      <c r="AQD721" s="202" t="s">
        <v>67</v>
      </c>
      <c r="AQE721" s="10">
        <f>AQC721*1.2</f>
        <v>0</v>
      </c>
      <c r="AQF721" s="10"/>
      <c r="AQG721" s="269"/>
      <c r="AQH721" s="202" t="s">
        <v>73</v>
      </c>
      <c r="AQI721" s="484" t="s">
        <v>513</v>
      </c>
      <c r="AQK721" s="203"/>
      <c r="AQL721" s="203">
        <f>VLOOKUP(AQI721,$A$794:$F$2344,6,FALSE)</f>
        <v>0</v>
      </c>
      <c r="AQM721" s="202" t="s">
        <v>67</v>
      </c>
      <c r="AQN721" s="10">
        <f>AQL721*1.2</f>
        <v>0</v>
      </c>
      <c r="AQO721" s="10"/>
      <c r="AQP721" s="269"/>
      <c r="AQQ721" s="202" t="s">
        <v>73</v>
      </c>
      <c r="AQR721" s="484" t="s">
        <v>1629</v>
      </c>
      <c r="AQT721" s="203"/>
      <c r="AQU721" s="203">
        <f>VLOOKUP(AQR721,$A$794:$F$2344,6,FALSE)</f>
        <v>0</v>
      </c>
      <c r="AQV721" s="202" t="s">
        <v>67</v>
      </c>
      <c r="AQW721" s="10">
        <f>AQU721*1.2</f>
        <v>0</v>
      </c>
      <c r="AQX721" s="10"/>
      <c r="AQY721" s="269"/>
      <c r="AQZ721" s="202" t="s">
        <v>73</v>
      </c>
      <c r="ARA721" s="484" t="s">
        <v>578</v>
      </c>
      <c r="ARC721" s="203"/>
      <c r="ARD721" s="203">
        <f>VLOOKUP(ARA721,$A$794:$F$2344,6,FALSE)</f>
        <v>0</v>
      </c>
      <c r="ARE721" s="202" t="s">
        <v>67</v>
      </c>
      <c r="ARF721" s="10">
        <f>ARD721*1.2</f>
        <v>0</v>
      </c>
      <c r="ARG721" s="10"/>
      <c r="ARH721" s="269"/>
      <c r="ARI721" s="202" t="s">
        <v>73</v>
      </c>
      <c r="ARJ721" s="484" t="s">
        <v>2057</v>
      </c>
      <c r="ARL721" s="203"/>
      <c r="ARM721" s="203">
        <f>VLOOKUP(ARJ721,$A$794:$F$2344,6,FALSE)</f>
        <v>0</v>
      </c>
      <c r="ARN721" s="202" t="s">
        <v>67</v>
      </c>
      <c r="ARO721" s="10">
        <f>ARM721*1.2</f>
        <v>0</v>
      </c>
      <c r="ARP721" s="10"/>
      <c r="ARQ721" s="269"/>
      <c r="ARR721" s="202" t="s">
        <v>73</v>
      </c>
      <c r="ARS721" s="498" t="s">
        <v>565</v>
      </c>
      <c r="ARU721" s="203"/>
      <c r="ARV721" s="203">
        <f>VLOOKUP(ARS721,$A$794:$F$2344,6,FALSE)</f>
        <v>0</v>
      </c>
      <c r="ARW721" s="202" t="s">
        <v>67</v>
      </c>
      <c r="ARX721" s="10">
        <f>ARV721*1.2</f>
        <v>0</v>
      </c>
      <c r="ARY721" s="10"/>
      <c r="ARZ721" s="269"/>
      <c r="ASA721" s="202" t="s">
        <v>73</v>
      </c>
      <c r="ASB721" s="484" t="s">
        <v>1183</v>
      </c>
      <c r="ASD721" s="203"/>
      <c r="ASE721" s="203">
        <f>VLOOKUP(ASB721,$A$794:$F$2344,6,FALSE)</f>
        <v>0</v>
      </c>
      <c r="ASF721" s="202" t="s">
        <v>67</v>
      </c>
      <c r="ASG721" s="10">
        <f>ASE721*1.2</f>
        <v>0</v>
      </c>
      <c r="ASH721" s="10"/>
      <c r="ASI721" s="269"/>
      <c r="ASJ721" s="202" t="s">
        <v>73</v>
      </c>
      <c r="ASK721" s="484" t="s">
        <v>2057</v>
      </c>
      <c r="ASM721" s="203"/>
      <c r="ASN721" s="203">
        <f>VLOOKUP(ASK721,$A$794:$F$2344,6,FALSE)</f>
        <v>0</v>
      </c>
      <c r="ASO721" s="202" t="s">
        <v>67</v>
      </c>
      <c r="ASP721" s="10">
        <f>ASN721*1.2</f>
        <v>0</v>
      </c>
      <c r="ASQ721" s="10"/>
      <c r="ASR721" s="269"/>
      <c r="ASS721" s="202" t="s">
        <v>73</v>
      </c>
      <c r="AST721" s="484" t="s">
        <v>1629</v>
      </c>
      <c r="ASV721" s="203"/>
      <c r="ASW721" s="203">
        <f>VLOOKUP(AST721,$A$794:$F$2344,6,FALSE)</f>
        <v>0</v>
      </c>
      <c r="ASX721" s="202" t="s">
        <v>67</v>
      </c>
      <c r="ASY721" s="10">
        <f>ASW721*1.2</f>
        <v>0</v>
      </c>
      <c r="ASZ721" s="10"/>
      <c r="ATA721" s="269"/>
      <c r="ATB721" s="202" t="s">
        <v>73</v>
      </c>
      <c r="ATC721" s="484" t="s">
        <v>675</v>
      </c>
      <c r="ATE721" s="203"/>
      <c r="ATF721" s="203">
        <f>VLOOKUP(ATC721,$A$794:$F$2344,6,FALSE)</f>
        <v>0</v>
      </c>
      <c r="ATG721" s="202" t="s">
        <v>67</v>
      </c>
      <c r="ATH721" s="10">
        <f>ATF721*1.2</f>
        <v>0</v>
      </c>
      <c r="ATI721" s="10"/>
      <c r="ATJ721" s="269"/>
      <c r="ATK721" s="202" t="s">
        <v>73</v>
      </c>
      <c r="ATL721" s="484" t="s">
        <v>513</v>
      </c>
      <c r="ATN721" s="203"/>
      <c r="ATO721" s="203">
        <f>VLOOKUP(ATL721,$A$794:$F$2344,6,FALSE)</f>
        <v>0</v>
      </c>
      <c r="ATP721" s="202" t="s">
        <v>67</v>
      </c>
      <c r="ATQ721" s="10">
        <f>ATO721*1.2</f>
        <v>0</v>
      </c>
      <c r="ATR721" s="10"/>
      <c r="ATS721" s="269"/>
      <c r="ATT721" s="202" t="s">
        <v>73</v>
      </c>
      <c r="ATU721" s="484" t="s">
        <v>1629</v>
      </c>
      <c r="ATW721" s="203"/>
      <c r="ATX721" s="203">
        <f>VLOOKUP(ATU721,$A$794:$F$2344,6,FALSE)</f>
        <v>0</v>
      </c>
      <c r="ATY721" s="202" t="s">
        <v>67</v>
      </c>
      <c r="ATZ721" s="10">
        <f>ATX721*1.2</f>
        <v>0</v>
      </c>
      <c r="AUA721" s="10"/>
      <c r="AUB721" s="269"/>
      <c r="AUC721" s="202" t="s">
        <v>73</v>
      </c>
      <c r="AUD721" s="484" t="s">
        <v>2057</v>
      </c>
      <c r="AUF721" s="203"/>
      <c r="AUG721" s="203">
        <f>VLOOKUP(AUD721,$A$794:$F$2344,6,FALSE)</f>
        <v>0</v>
      </c>
      <c r="AUH721" s="202" t="s">
        <v>67</v>
      </c>
      <c r="AUI721" s="10">
        <f>AUG721*1.2</f>
        <v>0</v>
      </c>
      <c r="AUJ721" s="10"/>
      <c r="AUK721" s="269"/>
      <c r="AUL721" s="202" t="s">
        <v>73</v>
      </c>
      <c r="AUM721" s="484" t="s">
        <v>460</v>
      </c>
      <c r="AUO721" s="203"/>
      <c r="AUP721" s="203">
        <f>VLOOKUP(AUM721,$A$794:$F$2344,6,FALSE)</f>
        <v>0</v>
      </c>
      <c r="AUQ721" s="202" t="s">
        <v>67</v>
      </c>
      <c r="AUR721" s="10">
        <f>AUP721*1.2</f>
        <v>0</v>
      </c>
      <c r="AUS721" s="10"/>
      <c r="AUT721" s="269"/>
      <c r="AUU721" s="202" t="s">
        <v>73</v>
      </c>
      <c r="AUV721" s="509" t="s">
        <v>466</v>
      </c>
      <c r="AUX721" s="203"/>
      <c r="AUY721" s="203">
        <f>VLOOKUP(AUV721,$A$794:$F$2344,6,FALSE)</f>
        <v>0</v>
      </c>
      <c r="AUZ721" s="202" t="s">
        <v>67</v>
      </c>
      <c r="AVA721" s="10">
        <f>AUY721*1.2</f>
        <v>0</v>
      </c>
      <c r="AVB721" s="10"/>
      <c r="AVC721" s="269"/>
      <c r="AVD721" s="202" t="s">
        <v>73</v>
      </c>
      <c r="AVE721" s="484" t="s">
        <v>471</v>
      </c>
      <c r="AVG721" s="203"/>
      <c r="AVH721" s="203">
        <f>VLOOKUP(AVE721,$A$794:$F$2344,6,FALSE)</f>
        <v>0</v>
      </c>
      <c r="AVI721" s="202" t="s">
        <v>67</v>
      </c>
      <c r="AVJ721" s="10">
        <f>AVH721*1.2</f>
        <v>0</v>
      </c>
      <c r="AVK721" s="10"/>
      <c r="AVL721" s="269"/>
      <c r="AVM721" s="202" t="s">
        <v>73</v>
      </c>
      <c r="AVN721" s="484" t="s">
        <v>513</v>
      </c>
      <c r="AVP721" s="203"/>
      <c r="AVQ721" s="203">
        <f>VLOOKUP(AVN721,$A$794:$F$2344,6,FALSE)</f>
        <v>0</v>
      </c>
      <c r="AVR721" s="202" t="s">
        <v>67</v>
      </c>
      <c r="AVS721" s="10">
        <f>AVQ721*1.2</f>
        <v>0</v>
      </c>
      <c r="AVT721" s="10"/>
      <c r="AVU721" s="269"/>
      <c r="AVV721" s="202" t="s">
        <v>73</v>
      </c>
      <c r="AVW721" s="487" t="s">
        <v>513</v>
      </c>
      <c r="AVY721" s="203"/>
      <c r="AVZ721" s="203">
        <f>VLOOKUP(AVW721,$A$794:$F$2344,6,FALSE)</f>
        <v>0</v>
      </c>
      <c r="AWA721" s="202" t="s">
        <v>67</v>
      </c>
      <c r="AWB721" s="10">
        <f>AVZ721*1.2</f>
        <v>0</v>
      </c>
      <c r="AWC721" s="10"/>
      <c r="AWD721" s="269"/>
      <c r="AWE721" s="202" t="s">
        <v>73</v>
      </c>
      <c r="AWF721" s="484" t="s">
        <v>578</v>
      </c>
      <c r="AWH721" s="203"/>
      <c r="AWI721" s="203">
        <f>VLOOKUP(AWF721,$A$794:$F$2344,6,FALSE)</f>
        <v>0</v>
      </c>
      <c r="AWJ721" s="202" t="s">
        <v>67</v>
      </c>
      <c r="AWK721" s="10">
        <f>AWI721*1.2</f>
        <v>0</v>
      </c>
      <c r="AWL721" s="10"/>
      <c r="AWM721" s="269"/>
      <c r="AWN721" s="202" t="s">
        <v>73</v>
      </c>
      <c r="AWO721" s="484" t="s">
        <v>1183</v>
      </c>
      <c r="AWQ721" s="203"/>
      <c r="AWR721" s="203">
        <f>VLOOKUP(AWO721,$A$794:$F$2344,6,FALSE)</f>
        <v>0</v>
      </c>
      <c r="AWS721" s="202" t="s">
        <v>67</v>
      </c>
      <c r="AWT721" s="10">
        <f>AWR721*1.2</f>
        <v>0</v>
      </c>
      <c r="AWU721" s="10"/>
      <c r="AWV721" s="269"/>
      <c r="AWW721" s="202" t="s">
        <v>73</v>
      </c>
      <c r="AWX721" s="484" t="s">
        <v>1629</v>
      </c>
      <c r="AWZ721" s="203"/>
      <c r="AXA721" s="203">
        <f>VLOOKUP(AWX721,$A$794:$F$2344,6,FALSE)</f>
        <v>0</v>
      </c>
      <c r="AXB721" s="202" t="s">
        <v>67</v>
      </c>
      <c r="AXC721" s="10">
        <f>AXA721*1.2</f>
        <v>0</v>
      </c>
      <c r="AXD721" s="10"/>
      <c r="AXE721" s="269"/>
      <c r="AXF721" s="202" t="s">
        <v>73</v>
      </c>
      <c r="AXG721" s="484" t="s">
        <v>413</v>
      </c>
      <c r="AXI721" s="203"/>
      <c r="AXJ721" s="203">
        <f>VLOOKUP(AXG721,$A$794:$F$2344,6,FALSE)</f>
        <v>49</v>
      </c>
      <c r="AXK721" s="202" t="s">
        <v>67</v>
      </c>
      <c r="AXL721" s="10">
        <f>AXJ721*1.2</f>
        <v>58.8</v>
      </c>
      <c r="AXM721" s="10"/>
      <c r="AXN721" s="269"/>
      <c r="AXO721" s="202" t="s">
        <v>73</v>
      </c>
      <c r="AXP721" s="484" t="s">
        <v>580</v>
      </c>
      <c r="AXR721" s="203"/>
      <c r="AXS721" s="203">
        <f>VLOOKUP(AXP721,$A$794:$F$2344,6,FALSE)</f>
        <v>0</v>
      </c>
      <c r="AXT721" s="202" t="s">
        <v>67</v>
      </c>
      <c r="AXU721" s="10">
        <f>AXS721*1.2</f>
        <v>0</v>
      </c>
      <c r="AXV721" s="10"/>
      <c r="AXW721" s="269"/>
      <c r="AXX721" s="202" t="s">
        <v>73</v>
      </c>
      <c r="AXY721" s="498" t="s">
        <v>1183</v>
      </c>
      <c r="AYA721" s="203"/>
      <c r="AYB721" s="203">
        <f>VLOOKUP(AXY721,$A$794:$F$2344,6,FALSE)</f>
        <v>0</v>
      </c>
      <c r="AYC721" s="202" t="s">
        <v>67</v>
      </c>
      <c r="AYD721" s="10">
        <f>AYB721*1.2</f>
        <v>0</v>
      </c>
      <c r="AYE721" s="10"/>
      <c r="AYF721" s="269"/>
      <c r="AYG721" s="202" t="s">
        <v>73</v>
      </c>
      <c r="AYH721" s="484" t="s">
        <v>675</v>
      </c>
      <c r="AYJ721" s="203"/>
      <c r="AYK721" s="203">
        <f>VLOOKUP(AYH721,$A$794:$F$2344,6,FALSE)</f>
        <v>0</v>
      </c>
      <c r="AYL721" s="202" t="s">
        <v>67</v>
      </c>
      <c r="AYM721" s="10">
        <f>AYK721*1.2</f>
        <v>0</v>
      </c>
      <c r="AYN721" s="10"/>
      <c r="AYO721" s="269"/>
      <c r="AYP721" s="202" t="s">
        <v>73</v>
      </c>
      <c r="AYQ721" s="484" t="s">
        <v>460</v>
      </c>
      <c r="AYS721" s="203"/>
      <c r="AYT721" s="203">
        <f>VLOOKUP(AYQ721,$A$794:$F$2344,6,FALSE)</f>
        <v>0</v>
      </c>
      <c r="AYU721" s="202" t="s">
        <v>67</v>
      </c>
      <c r="AYV721" s="10">
        <f>AYT721*1.2</f>
        <v>0</v>
      </c>
      <c r="AYW721" s="10"/>
      <c r="AYX721" s="269"/>
      <c r="AYY721" s="202" t="s">
        <v>73</v>
      </c>
      <c r="AYZ721" s="484" t="s">
        <v>578</v>
      </c>
      <c r="AZB721" s="203"/>
      <c r="AZC721" s="203">
        <f>VLOOKUP(AYZ721,$A$794:$F$2344,6,FALSE)</f>
        <v>0</v>
      </c>
      <c r="AZD721" s="202" t="s">
        <v>67</v>
      </c>
      <c r="AZE721" s="10">
        <f>AZC721*1.2</f>
        <v>0</v>
      </c>
      <c r="AZF721" s="10"/>
      <c r="AZG721" s="269"/>
      <c r="AZH721" s="202" t="s">
        <v>73</v>
      </c>
      <c r="AZI721" s="484" t="s">
        <v>471</v>
      </c>
      <c r="AZK721" s="203"/>
      <c r="AZL721" s="203">
        <f>VLOOKUP(AZI721,$A$794:$F$2344,6,FALSE)</f>
        <v>0</v>
      </c>
      <c r="AZM721" s="202" t="s">
        <v>67</v>
      </c>
      <c r="AZN721" s="10">
        <f>AZL721*1.2</f>
        <v>0</v>
      </c>
      <c r="AZO721" s="10"/>
      <c r="AZP721" s="269"/>
      <c r="AZQ721" s="202" t="s">
        <v>73</v>
      </c>
      <c r="AZR721" s="484" t="s">
        <v>513</v>
      </c>
      <c r="AZT721" s="203"/>
      <c r="AZU721" s="203">
        <f>VLOOKUP(AZR721,$A$794:$F$2344,6,FALSE)</f>
        <v>0</v>
      </c>
      <c r="AZV721" s="202" t="s">
        <v>67</v>
      </c>
      <c r="AZW721" s="10">
        <f>AZU721*1.2</f>
        <v>0</v>
      </c>
      <c r="AZX721" s="10"/>
      <c r="AZY721" s="269"/>
      <c r="AZZ721" s="202" t="s">
        <v>73</v>
      </c>
      <c r="BAA721" s="498" t="s">
        <v>578</v>
      </c>
      <c r="BAC721" s="203"/>
      <c r="BAD721" s="203">
        <f>VLOOKUP(BAA721,$A$794:$F$2344,6,FALSE)</f>
        <v>0</v>
      </c>
      <c r="BAE721" s="202" t="s">
        <v>67</v>
      </c>
      <c r="BAF721" s="10">
        <f>BAD721*1.2</f>
        <v>0</v>
      </c>
      <c r="BAG721" s="10"/>
      <c r="BAH721" s="269"/>
    </row>
    <row r="722" spans="1:1386" s="14" customFormat="1" ht="15">
      <c r="A722" s="202" t="s">
        <v>74</v>
      </c>
      <c r="B722" s="484" t="s">
        <v>578</v>
      </c>
      <c r="D722" s="203"/>
      <c r="E722" s="203">
        <f>VLOOKUP(B722,$A$794:$F$2344,6,FALSE)</f>
        <v>0</v>
      </c>
      <c r="F722" s="202" t="s">
        <v>69</v>
      </c>
      <c r="G722" s="10">
        <f>E722*1.1</f>
        <v>0</v>
      </c>
      <c r="H722" s="10"/>
      <c r="I722" s="263"/>
      <c r="J722" s="202" t="s">
        <v>74</v>
      </c>
      <c r="K722" s="487" t="s">
        <v>513</v>
      </c>
      <c r="M722" s="203"/>
      <c r="N722" s="203">
        <f>VLOOKUP(K722,$A$794:$F$2344,6,FALSE)</f>
        <v>0</v>
      </c>
      <c r="O722" s="202" t="s">
        <v>69</v>
      </c>
      <c r="P722" s="10">
        <f>N722*1.1</f>
        <v>0</v>
      </c>
      <c r="Q722" s="10"/>
      <c r="R722" s="263"/>
      <c r="S722" s="202" t="s">
        <v>74</v>
      </c>
      <c r="T722" s="484" t="s">
        <v>1629</v>
      </c>
      <c r="V722" s="203"/>
      <c r="W722" s="203">
        <f>VLOOKUP(T722,$A$794:$F$2344,6,FALSE)</f>
        <v>0</v>
      </c>
      <c r="X722" s="202" t="s">
        <v>69</v>
      </c>
      <c r="Y722" s="10">
        <f>W722*1.1</f>
        <v>0</v>
      </c>
      <c r="Z722" s="10"/>
      <c r="AA722" s="263"/>
      <c r="AB722" s="202" t="s">
        <v>74</v>
      </c>
      <c r="AC722" s="484" t="s">
        <v>2057</v>
      </c>
      <c r="AE722" s="203"/>
      <c r="AF722" s="203">
        <f>VLOOKUP(AC722,$A$794:$F$2344,6,FALSE)</f>
        <v>0</v>
      </c>
      <c r="AG722" s="202" t="s">
        <v>69</v>
      </c>
      <c r="AH722" s="10">
        <f>AF722*1.1</f>
        <v>0</v>
      </c>
      <c r="AI722" s="10"/>
      <c r="AJ722" s="263"/>
      <c r="AK722" s="202" t="s">
        <v>74</v>
      </c>
      <c r="AL722" s="490" t="s">
        <v>578</v>
      </c>
      <c r="AN722" s="203"/>
      <c r="AO722" s="203">
        <f>VLOOKUP(AL722,$A$794:$F$2344,6,FALSE)</f>
        <v>0</v>
      </c>
      <c r="AP722" s="202" t="s">
        <v>69</v>
      </c>
      <c r="AQ722" s="10">
        <f>AO722*1.1</f>
        <v>0</v>
      </c>
      <c r="AR722" s="10"/>
      <c r="AS722" s="263"/>
      <c r="AT722" s="202" t="s">
        <v>74</v>
      </c>
      <c r="AU722" s="484" t="s">
        <v>2057</v>
      </c>
      <c r="AW722" s="203"/>
      <c r="AX722" s="203">
        <f>VLOOKUP(AU722,$A$794:$F$2344,6,FALSE)</f>
        <v>0</v>
      </c>
      <c r="AY722" s="202" t="s">
        <v>69</v>
      </c>
      <c r="AZ722" s="10">
        <f>AX722*1.1</f>
        <v>0</v>
      </c>
      <c r="BA722" s="10"/>
      <c r="BB722" s="263"/>
      <c r="BC722" s="202" t="s">
        <v>74</v>
      </c>
      <c r="BD722" s="484" t="s">
        <v>413</v>
      </c>
      <c r="BF722" s="203"/>
      <c r="BG722" s="203">
        <f>VLOOKUP(BD722,$A$794:$F$2344,6,FALSE)</f>
        <v>49</v>
      </c>
      <c r="BH722" s="202" t="s">
        <v>69</v>
      </c>
      <c r="BI722" s="10">
        <f>BG722*1.1</f>
        <v>53.900000000000006</v>
      </c>
      <c r="BJ722" s="10"/>
      <c r="BK722" s="263"/>
      <c r="BL722" s="202" t="s">
        <v>74</v>
      </c>
      <c r="BM722" s="484" t="s">
        <v>413</v>
      </c>
      <c r="BO722" s="203"/>
      <c r="BP722" s="203">
        <f>VLOOKUP(BM722,$A$794:$F$2344,6,FALSE)</f>
        <v>49</v>
      </c>
      <c r="BQ722" s="202" t="s">
        <v>69</v>
      </c>
      <c r="BR722" s="10">
        <f>BP722*1.1</f>
        <v>53.900000000000006</v>
      </c>
      <c r="BS722" s="10"/>
      <c r="BT722" s="263"/>
      <c r="BU722" s="202" t="s">
        <v>74</v>
      </c>
      <c r="BV722" s="484" t="s">
        <v>675</v>
      </c>
      <c r="BX722" s="203"/>
      <c r="BY722" s="203">
        <f>VLOOKUP(BV722,$A$794:$F$2344,6,FALSE)</f>
        <v>0</v>
      </c>
      <c r="BZ722" s="202" t="s">
        <v>69</v>
      </c>
      <c r="CA722" s="10">
        <f>BY722*1.1</f>
        <v>0</v>
      </c>
      <c r="CB722" s="10"/>
      <c r="CC722" s="263"/>
      <c r="CD722" s="202" t="s">
        <v>74</v>
      </c>
      <c r="CE722" s="491" t="s">
        <v>1183</v>
      </c>
      <c r="CG722" s="203"/>
      <c r="CH722" s="203">
        <f>VLOOKUP(CE722,$A$794:$F$2344,6,FALSE)</f>
        <v>0</v>
      </c>
      <c r="CI722" s="202" t="s">
        <v>69</v>
      </c>
      <c r="CJ722" s="10">
        <f>CH722*1.1</f>
        <v>0</v>
      </c>
      <c r="CK722" s="10"/>
      <c r="CL722" s="263"/>
      <c r="CM722" s="202" t="s">
        <v>74</v>
      </c>
      <c r="CN722" s="484" t="s">
        <v>675</v>
      </c>
      <c r="CP722" s="203"/>
      <c r="CQ722" s="203">
        <f>VLOOKUP(CN722,$A$794:$F$2344,6,FALSE)</f>
        <v>0</v>
      </c>
      <c r="CR722" s="202" t="s">
        <v>69</v>
      </c>
      <c r="CS722" s="10">
        <f>CQ722*1.1</f>
        <v>0</v>
      </c>
      <c r="CT722" s="10"/>
      <c r="CU722" s="263"/>
      <c r="CV722" s="202" t="s">
        <v>74</v>
      </c>
      <c r="CW722" s="484" t="s">
        <v>1941</v>
      </c>
      <c r="CY722" s="203"/>
      <c r="CZ722" s="203">
        <f>VLOOKUP(CW722,$A$794:$F$2344,6,FALSE)</f>
        <v>0</v>
      </c>
      <c r="DA722" s="202" t="s">
        <v>69</v>
      </c>
      <c r="DB722" s="10">
        <f>CZ722*1.1</f>
        <v>0</v>
      </c>
      <c r="DC722" s="10"/>
      <c r="DD722" s="263"/>
      <c r="DE722" s="202" t="s">
        <v>74</v>
      </c>
      <c r="DF722" s="484" t="s">
        <v>2057</v>
      </c>
      <c r="DH722" s="203"/>
      <c r="DI722" s="203">
        <f>VLOOKUP(DF722,$A$794:$F$2344,6,FALSE)</f>
        <v>0</v>
      </c>
      <c r="DJ722" s="202" t="s">
        <v>69</v>
      </c>
      <c r="DK722" s="10">
        <f>DI722*1.1</f>
        <v>0</v>
      </c>
      <c r="DL722" s="10"/>
      <c r="DM722" s="263"/>
      <c r="DN722" s="202" t="s">
        <v>74</v>
      </c>
      <c r="DO722" s="484" t="s">
        <v>580</v>
      </c>
      <c r="DQ722" s="203"/>
      <c r="DR722" s="203">
        <f>VLOOKUP(DO722,$A$794:$F$2344,6,FALSE)</f>
        <v>0</v>
      </c>
      <c r="DS722" s="202" t="s">
        <v>69</v>
      </c>
      <c r="DT722" s="10">
        <f>DR722*1.1</f>
        <v>0</v>
      </c>
      <c r="DU722" s="10"/>
      <c r="DV722" s="263"/>
      <c r="DW722" s="202" t="s">
        <v>74</v>
      </c>
      <c r="DX722" s="484" t="s">
        <v>1629</v>
      </c>
      <c r="DZ722" s="203"/>
      <c r="EA722" s="203">
        <f>VLOOKUP(DX722,$A$794:$F$2344,6,FALSE)</f>
        <v>0</v>
      </c>
      <c r="EB722" s="202" t="s">
        <v>69</v>
      </c>
      <c r="EC722" s="10">
        <f>EA722*1.1</f>
        <v>0</v>
      </c>
      <c r="ED722" s="10"/>
      <c r="EE722" s="263"/>
      <c r="EF722" s="202" t="s">
        <v>74</v>
      </c>
      <c r="EG722" s="484" t="s">
        <v>413</v>
      </c>
      <c r="EI722" s="203"/>
      <c r="EJ722" s="203">
        <f>VLOOKUP(EG722,$A$794:$F$2344,6,FALSE)</f>
        <v>49</v>
      </c>
      <c r="EK722" s="202" t="s">
        <v>69</v>
      </c>
      <c r="EL722" s="10">
        <f>EJ722*1.1</f>
        <v>53.900000000000006</v>
      </c>
      <c r="EM722" s="10"/>
      <c r="EN722" s="263"/>
      <c r="EO722" s="202" t="s">
        <v>74</v>
      </c>
      <c r="EP722" s="484" t="s">
        <v>580</v>
      </c>
      <c r="ER722" s="203"/>
      <c r="ES722" s="203">
        <f>VLOOKUP(EP722,$A$794:$F$2344,6,FALSE)</f>
        <v>0</v>
      </c>
      <c r="ET722" s="202" t="s">
        <v>69</v>
      </c>
      <c r="EU722" s="10">
        <f>ES722*1.1</f>
        <v>0</v>
      </c>
      <c r="EV722" s="10"/>
      <c r="EW722" s="263"/>
      <c r="EX722" s="202" t="s">
        <v>74</v>
      </c>
      <c r="EY722" s="484" t="s">
        <v>1183</v>
      </c>
      <c r="FA722" s="203"/>
      <c r="FB722" s="203">
        <f>VLOOKUP(EY722,$A$794:$F$2344,6,FALSE)</f>
        <v>0</v>
      </c>
      <c r="FC722" s="202" t="s">
        <v>69</v>
      </c>
      <c r="FD722" s="10">
        <f>FB722*1.1</f>
        <v>0</v>
      </c>
      <c r="FE722" s="10"/>
      <c r="FF722" s="263"/>
      <c r="FG722" s="202" t="s">
        <v>74</v>
      </c>
      <c r="FH722" s="484" t="s">
        <v>513</v>
      </c>
      <c r="FJ722" s="203"/>
      <c r="FK722" s="203">
        <f>VLOOKUP(FH722,$A$794:$F$2344,6,FALSE)</f>
        <v>0</v>
      </c>
      <c r="FL722" s="202" t="s">
        <v>69</v>
      </c>
      <c r="FM722" s="10">
        <f>FK722*1.1</f>
        <v>0</v>
      </c>
      <c r="FN722" s="10"/>
      <c r="FO722" s="263"/>
      <c r="FP722" s="202" t="s">
        <v>74</v>
      </c>
      <c r="FQ722" s="484" t="s">
        <v>513</v>
      </c>
      <c r="FS722" s="203"/>
      <c r="FT722" s="203">
        <f>VLOOKUP(FQ722,$A$794:$F$2344,6,FALSE)</f>
        <v>0</v>
      </c>
      <c r="FU722" s="202" t="s">
        <v>69</v>
      </c>
      <c r="FV722" s="10">
        <f>FT722*1.1</f>
        <v>0</v>
      </c>
      <c r="FW722" s="10"/>
      <c r="FX722" s="263"/>
      <c r="FY722" s="202" t="s">
        <v>74</v>
      </c>
      <c r="FZ722" s="484" t="s">
        <v>578</v>
      </c>
      <c r="GB722" s="203"/>
      <c r="GC722" s="203">
        <f>VLOOKUP(FZ722,$A$794:$F$2344,6,FALSE)</f>
        <v>0</v>
      </c>
      <c r="GD722" s="202" t="s">
        <v>69</v>
      </c>
      <c r="GE722" s="10">
        <f>GC722*1.1</f>
        <v>0</v>
      </c>
      <c r="GF722" s="10"/>
      <c r="GG722" s="263"/>
      <c r="GH722" s="202" t="s">
        <v>74</v>
      </c>
      <c r="GI722" s="484" t="s">
        <v>471</v>
      </c>
      <c r="GK722" s="203"/>
      <c r="GL722" s="203">
        <f>VLOOKUP(GI722,$A$794:$F$2344,6,FALSE)</f>
        <v>0</v>
      </c>
      <c r="GM722" s="202" t="s">
        <v>69</v>
      </c>
      <c r="GN722" s="10">
        <f>GL722*1.1</f>
        <v>0</v>
      </c>
      <c r="GO722" s="10"/>
      <c r="GP722" s="263"/>
      <c r="GQ722" s="202" t="s">
        <v>74</v>
      </c>
      <c r="GR722" s="484" t="s">
        <v>513</v>
      </c>
      <c r="GT722" s="203"/>
      <c r="GU722" s="203">
        <f>VLOOKUP(GR722,$A$794:$F$2344,6,FALSE)</f>
        <v>0</v>
      </c>
      <c r="GV722" s="202" t="s">
        <v>69</v>
      </c>
      <c r="GW722" s="10">
        <f>GU722*1.1</f>
        <v>0</v>
      </c>
      <c r="GX722" s="10"/>
      <c r="GY722" s="263"/>
      <c r="GZ722" s="202" t="s">
        <v>74</v>
      </c>
      <c r="HA722" s="484" t="s">
        <v>413</v>
      </c>
      <c r="HC722" s="203"/>
      <c r="HD722" s="203">
        <f>VLOOKUP(HA722,$A$794:$F$2344,6,FALSE)</f>
        <v>49</v>
      </c>
      <c r="HE722" s="202" t="s">
        <v>69</v>
      </c>
      <c r="HF722" s="10">
        <f>HD722*1.1</f>
        <v>53.900000000000006</v>
      </c>
      <c r="HG722" s="10"/>
      <c r="HH722" s="263"/>
      <c r="HI722" s="202" t="s">
        <v>74</v>
      </c>
      <c r="HJ722" s="484" t="s">
        <v>580</v>
      </c>
      <c r="HL722" s="203"/>
      <c r="HM722" s="203">
        <f>VLOOKUP(HJ722,$A$794:$F$2344,6,FALSE)</f>
        <v>0</v>
      </c>
      <c r="HN722" s="202" t="s">
        <v>69</v>
      </c>
      <c r="HO722" s="10">
        <f>HM722*1.1</f>
        <v>0</v>
      </c>
      <c r="HP722" s="10"/>
      <c r="HQ722" s="263"/>
      <c r="HR722" s="202" t="s">
        <v>74</v>
      </c>
      <c r="HS722" s="484" t="s">
        <v>2057</v>
      </c>
      <c r="HU722" s="203"/>
      <c r="HV722" s="203">
        <f>VLOOKUP(HS722,$A$794:$F$2344,6,FALSE)</f>
        <v>0</v>
      </c>
      <c r="HW722" s="202" t="s">
        <v>69</v>
      </c>
      <c r="HX722" s="10">
        <f>HV722*1.1</f>
        <v>0</v>
      </c>
      <c r="HY722" s="10"/>
      <c r="HZ722" s="263"/>
      <c r="IA722" s="202" t="s">
        <v>74</v>
      </c>
      <c r="IB722" s="496" t="s">
        <v>183</v>
      </c>
      <c r="ID722" s="203"/>
      <c r="IE722" s="203" t="e">
        <f>VLOOKUP(IB722,$A$794:$F$2344,6,FALSE)</f>
        <v>#N/A</v>
      </c>
      <c r="IF722" s="202" t="s">
        <v>69</v>
      </c>
      <c r="IG722" s="10" t="e">
        <f>IE722*1.1</f>
        <v>#N/A</v>
      </c>
      <c r="IH722" s="10"/>
      <c r="II722" s="263"/>
      <c r="IJ722" s="202" t="s">
        <v>74</v>
      </c>
      <c r="IK722" s="484" t="s">
        <v>675</v>
      </c>
      <c r="IM722" s="203"/>
      <c r="IN722" s="203">
        <f>VLOOKUP(IK722,$A$794:$F$2344,6,FALSE)</f>
        <v>0</v>
      </c>
      <c r="IO722" s="202" t="s">
        <v>69</v>
      </c>
      <c r="IP722" s="10">
        <f>IN722*1.1</f>
        <v>0</v>
      </c>
      <c r="IQ722" s="10"/>
      <c r="IR722" s="263"/>
      <c r="IS722" s="202" t="s">
        <v>74</v>
      </c>
      <c r="IT722" s="484" t="s">
        <v>578</v>
      </c>
      <c r="IV722" s="203"/>
      <c r="IW722" s="203">
        <f>VLOOKUP(IT722,$A$794:$F$2344,6,FALSE)</f>
        <v>0</v>
      </c>
      <c r="IX722" s="202" t="s">
        <v>69</v>
      </c>
      <c r="IY722" s="10">
        <f>IW722*1.1</f>
        <v>0</v>
      </c>
      <c r="IZ722" s="10"/>
      <c r="JA722" s="263"/>
      <c r="JB722" s="202" t="s">
        <v>74</v>
      </c>
      <c r="JC722" s="484" t="s">
        <v>1629</v>
      </c>
      <c r="JE722" s="203"/>
      <c r="JF722" s="203">
        <f>VLOOKUP(JC722,$A$794:$F$2344,6,FALSE)</f>
        <v>0</v>
      </c>
      <c r="JG722" s="202" t="s">
        <v>69</v>
      </c>
      <c r="JH722" s="10">
        <f>JF722*1.1</f>
        <v>0</v>
      </c>
      <c r="JI722" s="10"/>
      <c r="JJ722" s="263"/>
      <c r="JK722" s="202" t="s">
        <v>74</v>
      </c>
      <c r="JL722" s="484" t="s">
        <v>2057</v>
      </c>
      <c r="JN722" s="203"/>
      <c r="JO722" s="203">
        <f>VLOOKUP(JL722,$A$794:$F$2344,6,FALSE)</f>
        <v>0</v>
      </c>
      <c r="JP722" s="202" t="s">
        <v>69</v>
      </c>
      <c r="JQ722" s="10">
        <f>JO722*1.1</f>
        <v>0</v>
      </c>
      <c r="JR722" s="10"/>
      <c r="JS722" s="263"/>
      <c r="JT722" s="202" t="s">
        <v>74</v>
      </c>
      <c r="JU722" s="484" t="s">
        <v>471</v>
      </c>
      <c r="JW722" s="203"/>
      <c r="JX722" s="203">
        <f>VLOOKUP(JU722,$A$794:$F$2344,6,FALSE)</f>
        <v>0</v>
      </c>
      <c r="JY722" s="202" t="s">
        <v>69</v>
      </c>
      <c r="JZ722" s="10">
        <f>JX722*1.1</f>
        <v>0</v>
      </c>
      <c r="KA722" s="10"/>
      <c r="KB722" s="263"/>
      <c r="KC722" s="202" t="s">
        <v>74</v>
      </c>
      <c r="KD722" s="484" t="s">
        <v>580</v>
      </c>
      <c r="KF722" s="203"/>
      <c r="KG722" s="203">
        <f>VLOOKUP(KD722,$A$794:$F$2344,6,FALSE)</f>
        <v>0</v>
      </c>
      <c r="KH722" s="202" t="s">
        <v>69</v>
      </c>
      <c r="KI722" s="10">
        <f>KG722*1.1</f>
        <v>0</v>
      </c>
      <c r="KJ722" s="10"/>
      <c r="KK722" s="263"/>
      <c r="KL722" s="202" t="s">
        <v>74</v>
      </c>
      <c r="KM722" s="484" t="s">
        <v>1119</v>
      </c>
      <c r="KO722" s="203"/>
      <c r="KP722" s="203">
        <f>VLOOKUP(KM722,$A$794:$F$2344,6,FALSE)</f>
        <v>0</v>
      </c>
      <c r="KQ722" s="202" t="s">
        <v>69</v>
      </c>
      <c r="KR722" s="10">
        <f>KP722*1.1</f>
        <v>0</v>
      </c>
      <c r="KS722" s="10"/>
      <c r="KT722" s="263"/>
      <c r="KU722" s="202" t="s">
        <v>74</v>
      </c>
      <c r="KV722" s="498" t="s">
        <v>1629</v>
      </c>
      <c r="KX722" s="203"/>
      <c r="KY722" s="203">
        <f>VLOOKUP(KV722,$A$794:$F$2344,6,FALSE)</f>
        <v>0</v>
      </c>
      <c r="KZ722" s="202" t="s">
        <v>69</v>
      </c>
      <c r="LA722" s="10">
        <f>KY722*1.1</f>
        <v>0</v>
      </c>
      <c r="LB722" s="10"/>
      <c r="LC722" s="263"/>
      <c r="LD722" s="202" t="s">
        <v>74</v>
      </c>
      <c r="LE722" s="484" t="s">
        <v>580</v>
      </c>
      <c r="LG722" s="203"/>
      <c r="LH722" s="203">
        <f>VLOOKUP(LE722,$A$794:$F$2344,6,FALSE)</f>
        <v>0</v>
      </c>
      <c r="LI722" s="202" t="s">
        <v>69</v>
      </c>
      <c r="LJ722" s="10">
        <f>LH722*1.1</f>
        <v>0</v>
      </c>
      <c r="LK722" s="10"/>
      <c r="LL722" s="263"/>
      <c r="LM722" s="202" t="s">
        <v>74</v>
      </c>
      <c r="LN722" s="484" t="s">
        <v>1629</v>
      </c>
      <c r="LP722" s="203"/>
      <c r="LQ722" s="203">
        <f>VLOOKUP(LN722,$A$794:$F$2344,6,FALSE)</f>
        <v>0</v>
      </c>
      <c r="LR722" s="202" t="s">
        <v>69</v>
      </c>
      <c r="LS722" s="10">
        <f>LQ722*1.1</f>
        <v>0</v>
      </c>
      <c r="LT722" s="10"/>
      <c r="LU722" s="263"/>
      <c r="LV722" s="202" t="s">
        <v>74</v>
      </c>
      <c r="LW722" s="496" t="s">
        <v>183</v>
      </c>
      <c r="LY722" s="203"/>
      <c r="LZ722" s="203" t="e">
        <f>VLOOKUP(LW722,$A$794:$F$2344,6,FALSE)</f>
        <v>#N/A</v>
      </c>
      <c r="MA722" s="202" t="s">
        <v>69</v>
      </c>
      <c r="MB722" s="10" t="e">
        <f>LZ722*1.1</f>
        <v>#N/A</v>
      </c>
      <c r="MC722" s="10"/>
      <c r="MD722" s="263"/>
      <c r="ME722" s="202" t="s">
        <v>74</v>
      </c>
      <c r="MF722" s="484" t="s">
        <v>565</v>
      </c>
      <c r="MH722" s="203"/>
      <c r="MI722" s="203">
        <f>VLOOKUP(MF722,$A$794:$F$2344,6,FALSE)</f>
        <v>0</v>
      </c>
      <c r="MJ722" s="202" t="s">
        <v>69</v>
      </c>
      <c r="MK722" s="10">
        <f>MI722*1.1</f>
        <v>0</v>
      </c>
      <c r="ML722" s="10"/>
      <c r="MM722" s="263"/>
      <c r="MN722" s="202" t="s">
        <v>74</v>
      </c>
      <c r="MO722" s="484" t="s">
        <v>2057</v>
      </c>
      <c r="MQ722" s="203"/>
      <c r="MR722" s="203">
        <f>VLOOKUP(MO722,$A$794:$F$2344,6,FALSE)</f>
        <v>0</v>
      </c>
      <c r="MS722" s="202" t="s">
        <v>69</v>
      </c>
      <c r="MT722" s="10">
        <f>MR722*1.1</f>
        <v>0</v>
      </c>
      <c r="MU722" s="10"/>
      <c r="MV722" s="263"/>
      <c r="MW722" s="202" t="s">
        <v>74</v>
      </c>
      <c r="MX722" s="484" t="s">
        <v>2057</v>
      </c>
      <c r="MZ722" s="203"/>
      <c r="NA722" s="203">
        <f>VLOOKUP(MX722,$A$794:$F$2344,6,FALSE)</f>
        <v>0</v>
      </c>
      <c r="NB722" s="202" t="s">
        <v>69</v>
      </c>
      <c r="NC722" s="10">
        <f>NA722*1.1</f>
        <v>0</v>
      </c>
      <c r="ND722" s="10"/>
      <c r="NE722" s="263"/>
      <c r="NF722" s="202" t="s">
        <v>74</v>
      </c>
      <c r="NG722" s="484" t="s">
        <v>565</v>
      </c>
      <c r="NI722" s="203"/>
      <c r="NJ722" s="203">
        <f>VLOOKUP(NG722,$A$794:$F$2344,6,FALSE)</f>
        <v>0</v>
      </c>
      <c r="NK722" s="202" t="s">
        <v>69</v>
      </c>
      <c r="NL722" s="10">
        <f>NJ722*1.1</f>
        <v>0</v>
      </c>
      <c r="NM722" s="10"/>
      <c r="NN722" s="263"/>
      <c r="NO722" s="202" t="s">
        <v>74</v>
      </c>
      <c r="NP722" s="498" t="s">
        <v>565</v>
      </c>
      <c r="NR722" s="203"/>
      <c r="NS722" s="203">
        <f>VLOOKUP(NP722,$A$794:$F$2344,6,FALSE)</f>
        <v>0</v>
      </c>
      <c r="NT722" s="202" t="s">
        <v>69</v>
      </c>
      <c r="NU722" s="10">
        <f>NS722*1.1</f>
        <v>0</v>
      </c>
      <c r="NV722" s="10"/>
      <c r="NW722" s="263"/>
      <c r="NX722" s="202" t="s">
        <v>74</v>
      </c>
      <c r="NY722" s="484" t="s">
        <v>580</v>
      </c>
      <c r="OA722" s="203"/>
      <c r="OB722" s="203">
        <f>VLOOKUP(NY722,$A$794:$F$2344,6,FALSE)</f>
        <v>0</v>
      </c>
      <c r="OC722" s="202" t="s">
        <v>69</v>
      </c>
      <c r="OD722" s="10">
        <f>OB722*1.1</f>
        <v>0</v>
      </c>
      <c r="OE722" s="10"/>
      <c r="OF722" s="263"/>
      <c r="OG722" s="202" t="s">
        <v>74</v>
      </c>
      <c r="OH722" s="484" t="s">
        <v>1941</v>
      </c>
      <c r="OJ722" s="203"/>
      <c r="OK722" s="203">
        <f>VLOOKUP(OH722,$A$794:$F$2344,6,FALSE)</f>
        <v>0</v>
      </c>
      <c r="OL722" s="202" t="s">
        <v>69</v>
      </c>
      <c r="OM722" s="10">
        <f>OK722*1.1</f>
        <v>0</v>
      </c>
      <c r="ON722" s="10"/>
      <c r="OO722" s="263"/>
      <c r="OP722" s="202" t="s">
        <v>74</v>
      </c>
      <c r="OQ722" s="484" t="s">
        <v>565</v>
      </c>
      <c r="OS722" s="203"/>
      <c r="OT722" s="203">
        <f>VLOOKUP(OQ722,$A$794:$F$2344,6,FALSE)</f>
        <v>0</v>
      </c>
      <c r="OU722" s="202" t="s">
        <v>69</v>
      </c>
      <c r="OV722" s="10">
        <f>OT722*1.1</f>
        <v>0</v>
      </c>
      <c r="OW722" s="10"/>
      <c r="OX722" s="263"/>
      <c r="OY722" s="202" t="s">
        <v>74</v>
      </c>
      <c r="OZ722" s="484" t="s">
        <v>460</v>
      </c>
      <c r="PB722" s="203"/>
      <c r="PC722" s="203">
        <f>VLOOKUP(OZ722,$A$794:$F$2344,6,FALSE)</f>
        <v>0</v>
      </c>
      <c r="PD722" s="202" t="s">
        <v>69</v>
      </c>
      <c r="PE722" s="10">
        <f>PC722*1.1</f>
        <v>0</v>
      </c>
      <c r="PF722" s="10"/>
      <c r="PG722" s="263"/>
      <c r="PH722" s="202" t="s">
        <v>74</v>
      </c>
      <c r="PI722" s="496" t="s">
        <v>183</v>
      </c>
      <c r="PK722" s="203"/>
      <c r="PL722" s="203" t="e">
        <f>VLOOKUP(PI722,$A$794:$F$2344,6,FALSE)</f>
        <v>#N/A</v>
      </c>
      <c r="PM722" s="202" t="s">
        <v>69</v>
      </c>
      <c r="PN722" s="10" t="e">
        <f>PL722*1.1</f>
        <v>#N/A</v>
      </c>
      <c r="PO722" s="10"/>
      <c r="PP722" s="263"/>
      <c r="PQ722" s="202" t="s">
        <v>74</v>
      </c>
      <c r="PR722" s="484" t="s">
        <v>1629</v>
      </c>
      <c r="PT722" s="203"/>
      <c r="PU722" s="203">
        <f>VLOOKUP(PR722,$A$794:$F$2344,6,FALSE)</f>
        <v>0</v>
      </c>
      <c r="PV722" s="202" t="s">
        <v>69</v>
      </c>
      <c r="PW722" s="10">
        <f>PU722*1.1</f>
        <v>0</v>
      </c>
      <c r="PX722" s="10"/>
      <c r="PY722" s="263"/>
      <c r="PZ722" s="202" t="s">
        <v>74</v>
      </c>
      <c r="QA722" s="496" t="s">
        <v>183</v>
      </c>
      <c r="QC722" s="203"/>
      <c r="QD722" s="203" t="e">
        <f>VLOOKUP(QA722,$A$794:$F$2344,6,FALSE)</f>
        <v>#N/A</v>
      </c>
      <c r="QE722" s="202" t="s">
        <v>69</v>
      </c>
      <c r="QF722" s="10" t="e">
        <f>QD722*1.1</f>
        <v>#N/A</v>
      </c>
      <c r="QG722" s="10"/>
      <c r="QH722" s="263"/>
      <c r="QI722" s="202" t="s">
        <v>74</v>
      </c>
      <c r="QJ722" s="484" t="s">
        <v>466</v>
      </c>
      <c r="QL722" s="203"/>
      <c r="QM722" s="203">
        <f>VLOOKUP(QJ722,$A$794:$F$2344,6,FALSE)</f>
        <v>0</v>
      </c>
      <c r="QN722" s="202" t="s">
        <v>69</v>
      </c>
      <c r="QO722" s="10">
        <f>QM722*1.1</f>
        <v>0</v>
      </c>
      <c r="QP722" s="10"/>
      <c r="QQ722" s="263"/>
      <c r="QR722" s="202" t="s">
        <v>74</v>
      </c>
      <c r="QS722" s="484" t="s">
        <v>1629</v>
      </c>
      <c r="QU722" s="203"/>
      <c r="QV722" s="203">
        <f>VLOOKUP(QS722,$A$794:$F$2344,6,FALSE)</f>
        <v>0</v>
      </c>
      <c r="QW722" s="202" t="s">
        <v>69</v>
      </c>
      <c r="QX722" s="10">
        <f>QV722*1.1</f>
        <v>0</v>
      </c>
      <c r="QY722" s="10"/>
      <c r="QZ722" s="263"/>
      <c r="RA722" s="202" t="s">
        <v>74</v>
      </c>
      <c r="RB722" s="484" t="s">
        <v>580</v>
      </c>
      <c r="RD722" s="203"/>
      <c r="RE722" s="203">
        <f>VLOOKUP(RB722,$A$794:$F$2344,6,FALSE)</f>
        <v>0</v>
      </c>
      <c r="RF722" s="202" t="s">
        <v>69</v>
      </c>
      <c r="RG722" s="10">
        <f>RE722*1.1</f>
        <v>0</v>
      </c>
      <c r="RH722" s="10"/>
      <c r="RI722" s="263"/>
      <c r="RJ722" s="202" t="s">
        <v>74</v>
      </c>
      <c r="RK722" s="484" t="s">
        <v>513</v>
      </c>
      <c r="RM722" s="203"/>
      <c r="RN722" s="203">
        <f>VLOOKUP(RK722,$A$794:$F$2344,6,FALSE)</f>
        <v>0</v>
      </c>
      <c r="RO722" s="202" t="s">
        <v>69</v>
      </c>
      <c r="RP722" s="10">
        <f>RN722*1.1</f>
        <v>0</v>
      </c>
      <c r="RQ722" s="10"/>
      <c r="RR722" s="263"/>
      <c r="RS722" s="202" t="s">
        <v>74</v>
      </c>
      <c r="RT722" s="484" t="s">
        <v>675</v>
      </c>
      <c r="RV722" s="203"/>
      <c r="RW722" s="203">
        <f>VLOOKUP(RT722,$A$794:$F$2344,6,FALSE)</f>
        <v>0</v>
      </c>
      <c r="RX722" s="202" t="s">
        <v>69</v>
      </c>
      <c r="RY722" s="10">
        <f>RW722*1.1</f>
        <v>0</v>
      </c>
      <c r="RZ722" s="10"/>
      <c r="SA722" s="269"/>
      <c r="SB722" s="202" t="s">
        <v>74</v>
      </c>
      <c r="SC722" s="484" t="s">
        <v>460</v>
      </c>
      <c r="SE722" s="203"/>
      <c r="SF722" s="203">
        <f>VLOOKUP(SC722,$A$794:$F$2344,6,FALSE)</f>
        <v>0</v>
      </c>
      <c r="SG722" s="202" t="s">
        <v>69</v>
      </c>
      <c r="SH722" s="10">
        <f>SF722*1.1</f>
        <v>0</v>
      </c>
      <c r="SI722" s="10"/>
      <c r="SJ722" s="269"/>
      <c r="SK722" s="202" t="s">
        <v>74</v>
      </c>
      <c r="SL722" s="496" t="s">
        <v>183</v>
      </c>
      <c r="SN722" s="203"/>
      <c r="SO722" s="203" t="e">
        <f>VLOOKUP(SL722,$A$794:$F$2344,6,FALSE)</f>
        <v>#N/A</v>
      </c>
      <c r="SP722" s="202" t="s">
        <v>69</v>
      </c>
      <c r="SQ722" s="10" t="e">
        <f>SO722*1.1</f>
        <v>#N/A</v>
      </c>
      <c r="SR722" s="10"/>
      <c r="SS722" s="269"/>
      <c r="ST722" s="202" t="s">
        <v>74</v>
      </c>
      <c r="SU722" s="484" t="s">
        <v>460</v>
      </c>
      <c r="SW722" s="203"/>
      <c r="SX722" s="203">
        <f>VLOOKUP(SU722,$A$794:$F$2344,6,FALSE)</f>
        <v>0</v>
      </c>
      <c r="SY722" s="202" t="s">
        <v>69</v>
      </c>
      <c r="SZ722" s="10">
        <f>SX722*1.1</f>
        <v>0</v>
      </c>
      <c r="TA722" s="10"/>
      <c r="TB722" s="269"/>
      <c r="TC722" s="202" t="s">
        <v>74</v>
      </c>
      <c r="TD722" s="484" t="s">
        <v>460</v>
      </c>
      <c r="TF722" s="203"/>
      <c r="TG722" s="203">
        <f>VLOOKUP(TD722,$A$794:$F$2344,6,FALSE)</f>
        <v>0</v>
      </c>
      <c r="TH722" s="202" t="s">
        <v>69</v>
      </c>
      <c r="TI722" s="10">
        <f>TG722*1.1</f>
        <v>0</v>
      </c>
      <c r="TK722" s="269"/>
      <c r="TL722" s="202" t="s">
        <v>74</v>
      </c>
      <c r="TM722" s="484" t="s">
        <v>513</v>
      </c>
      <c r="TO722" s="203"/>
      <c r="TP722" s="203">
        <f>VLOOKUP(TM722,$A$794:$F$2344,6,FALSE)</f>
        <v>0</v>
      </c>
      <c r="TQ722" s="202" t="s">
        <v>69</v>
      </c>
      <c r="TR722" s="10">
        <f>TP722*1.1</f>
        <v>0</v>
      </c>
      <c r="TS722" s="10"/>
      <c r="TT722" s="269"/>
      <c r="TU722" s="202" t="s">
        <v>74</v>
      </c>
      <c r="TV722" s="484" t="s">
        <v>1119</v>
      </c>
      <c r="TX722" s="203"/>
      <c r="TY722" s="203">
        <f>VLOOKUP(TV722,$A$794:$F$2344,6,FALSE)</f>
        <v>0</v>
      </c>
      <c r="TZ722" s="202" t="s">
        <v>69</v>
      </c>
      <c r="UA722" s="10">
        <f>TY722*1.1</f>
        <v>0</v>
      </c>
      <c r="UB722" s="10"/>
      <c r="UC722" s="269"/>
      <c r="UD722" s="202" t="s">
        <v>74</v>
      </c>
      <c r="UE722" s="498" t="s">
        <v>1119</v>
      </c>
      <c r="UG722" s="203"/>
      <c r="UH722" s="203">
        <f>VLOOKUP(UE722,$A$794:$F$2344,6,FALSE)</f>
        <v>0</v>
      </c>
      <c r="UI722" s="202" t="s">
        <v>69</v>
      </c>
      <c r="UJ722" s="10">
        <f>UH722*1.1</f>
        <v>0</v>
      </c>
      <c r="UK722" s="10"/>
      <c r="UL722" s="269"/>
      <c r="UM722" s="202" t="s">
        <v>74</v>
      </c>
      <c r="UN722" s="484" t="s">
        <v>2057</v>
      </c>
      <c r="UP722" s="203"/>
      <c r="UQ722" s="203">
        <f>VLOOKUP(UN722,$A$794:$F$2344,6,FALSE)</f>
        <v>0</v>
      </c>
      <c r="UR722" s="202" t="s">
        <v>69</v>
      </c>
      <c r="US722" s="10">
        <f>UQ722*1.1</f>
        <v>0</v>
      </c>
      <c r="UT722" s="10"/>
      <c r="UU722" s="269"/>
      <c r="UV722" s="202" t="s">
        <v>74</v>
      </c>
      <c r="UW722" s="484" t="s">
        <v>471</v>
      </c>
      <c r="UY722" s="203"/>
      <c r="UZ722" s="203">
        <f>VLOOKUP(UW722,$A$794:$F$2344,6,FALSE)</f>
        <v>0</v>
      </c>
      <c r="VA722" s="202" t="s">
        <v>69</v>
      </c>
      <c r="VB722" s="10">
        <f>UZ722*1.1</f>
        <v>0</v>
      </c>
      <c r="VC722" s="10"/>
      <c r="VD722" s="269"/>
      <c r="VE722" s="202" t="s">
        <v>74</v>
      </c>
      <c r="VF722" s="484" t="s">
        <v>1629</v>
      </c>
      <c r="VH722" s="203"/>
      <c r="VI722" s="203">
        <f>VLOOKUP(VF722,$A$794:$F$2344,6,FALSE)</f>
        <v>0</v>
      </c>
      <c r="VJ722" s="202" t="s">
        <v>69</v>
      </c>
      <c r="VK722" s="10">
        <f>VI722*1.1</f>
        <v>0</v>
      </c>
      <c r="VL722" s="10"/>
      <c r="VM722" s="269"/>
      <c r="VN722" s="202" t="s">
        <v>74</v>
      </c>
      <c r="VO722" s="484" t="s">
        <v>565</v>
      </c>
      <c r="VQ722" s="203"/>
      <c r="VR722" s="203">
        <f>VLOOKUP(VO722,$A$794:$F$2344,6,FALSE)</f>
        <v>0</v>
      </c>
      <c r="VS722" s="202" t="s">
        <v>69</v>
      </c>
      <c r="VT722" s="10">
        <f>VR722*1.1</f>
        <v>0</v>
      </c>
      <c r="VU722" s="10"/>
      <c r="VV722" s="269"/>
      <c r="VW722" s="202" t="s">
        <v>74</v>
      </c>
      <c r="VX722" s="496" t="s">
        <v>183</v>
      </c>
      <c r="VZ722" s="203"/>
      <c r="WA722" s="203" t="e">
        <f>VLOOKUP(VX722,$A$794:$F$2344,6,FALSE)</f>
        <v>#N/A</v>
      </c>
      <c r="WB722" s="202" t="s">
        <v>69</v>
      </c>
      <c r="WC722" s="10" t="e">
        <f>WA722*1.1</f>
        <v>#N/A</v>
      </c>
      <c r="WE722" s="269"/>
      <c r="WF722" s="202" t="s">
        <v>74</v>
      </c>
      <c r="WG722" s="484" t="s">
        <v>580</v>
      </c>
      <c r="WI722" s="203"/>
      <c r="WJ722" s="203">
        <f>VLOOKUP(WG722,$A$794:$F$2344,6,FALSE)</f>
        <v>0</v>
      </c>
      <c r="WK722" s="202" t="s">
        <v>69</v>
      </c>
      <c r="WL722" s="10">
        <f>WJ722*1.1</f>
        <v>0</v>
      </c>
      <c r="WN722" s="269"/>
      <c r="WO722" s="202" t="s">
        <v>74</v>
      </c>
      <c r="WP722" s="484" t="s">
        <v>466</v>
      </c>
      <c r="WQ722" s="203"/>
      <c r="WR722" s="203"/>
      <c r="WS722" s="203">
        <f>VLOOKUP(WP722,$A$794:$F$2344,6,FALSE)</f>
        <v>0</v>
      </c>
      <c r="WT722" s="202" t="s">
        <v>69</v>
      </c>
      <c r="WU722" s="10">
        <f>WS722*1.1</f>
        <v>0</v>
      </c>
      <c r="WV722" s="10"/>
      <c r="WW722" s="269"/>
      <c r="WX722" s="202" t="s">
        <v>74</v>
      </c>
      <c r="WY722" s="484" t="s">
        <v>578</v>
      </c>
      <c r="XA722" s="203"/>
      <c r="XB722" s="203">
        <f>VLOOKUP(WY722,$A$794:$F$2344,6,FALSE)</f>
        <v>0</v>
      </c>
      <c r="XC722" s="202" t="s">
        <v>69</v>
      </c>
      <c r="XD722" s="10">
        <f>XB722*1.1</f>
        <v>0</v>
      </c>
      <c r="XF722" s="269"/>
      <c r="XG722" s="202" t="s">
        <v>74</v>
      </c>
      <c r="XH722" s="484" t="s">
        <v>580</v>
      </c>
      <c r="XJ722" s="203"/>
      <c r="XK722" s="203">
        <f>VLOOKUP(XH722,$A$794:$F$2344,6,FALSE)</f>
        <v>0</v>
      </c>
      <c r="XL722" s="202" t="s">
        <v>69</v>
      </c>
      <c r="XM722" s="10">
        <f>XK722*1.1</f>
        <v>0</v>
      </c>
      <c r="XO722" s="269"/>
      <c r="XP722" s="202" t="s">
        <v>74</v>
      </c>
      <c r="XQ722" s="484" t="s">
        <v>1183</v>
      </c>
      <c r="XS722" s="203"/>
      <c r="XT722" s="203">
        <f>VLOOKUP(XQ722,$A$794:$F$2344,6,FALSE)</f>
        <v>0</v>
      </c>
      <c r="XU722" s="202" t="s">
        <v>69</v>
      </c>
      <c r="XV722" s="10">
        <f>XT722*1.1</f>
        <v>0</v>
      </c>
      <c r="XW722" s="10"/>
      <c r="XX722" s="269"/>
      <c r="XY722" s="202" t="s">
        <v>74</v>
      </c>
      <c r="XZ722" s="484" t="s">
        <v>460</v>
      </c>
      <c r="YB722" s="203"/>
      <c r="YC722" s="203">
        <f>VLOOKUP(XZ722,$A$794:$F$2344,6,FALSE)</f>
        <v>0</v>
      </c>
      <c r="YD722" s="202" t="s">
        <v>69</v>
      </c>
      <c r="YE722" s="10">
        <f>YC722*1.1</f>
        <v>0</v>
      </c>
      <c r="YG722" s="269"/>
      <c r="YH722" s="202" t="s">
        <v>74</v>
      </c>
      <c r="YI722" s="78" t="s">
        <v>183</v>
      </c>
      <c r="YK722" s="203"/>
      <c r="YL722" s="203" t="e">
        <f>VLOOKUP(YI722,$A$794:$F$2344,6,FALSE)</f>
        <v>#N/A</v>
      </c>
      <c r="YM722" s="202" t="s">
        <v>69</v>
      </c>
      <c r="YN722" s="10" t="e">
        <f>YL722*1.1</f>
        <v>#N/A</v>
      </c>
      <c r="YO722" s="10"/>
      <c r="YP722" s="269"/>
      <c r="YQ722" s="202" t="s">
        <v>74</v>
      </c>
      <c r="YR722" s="78" t="s">
        <v>183</v>
      </c>
      <c r="YT722" s="203"/>
      <c r="YU722" s="203" t="e">
        <f>VLOOKUP(YR722,$A$794:$F$2344,6,FALSE)</f>
        <v>#N/A</v>
      </c>
      <c r="YV722" s="202" t="s">
        <v>69</v>
      </c>
      <c r="YW722" s="10" t="e">
        <f>YU722*1.1</f>
        <v>#N/A</v>
      </c>
      <c r="YY722" s="269"/>
      <c r="YZ722" s="202" t="s">
        <v>74</v>
      </c>
      <c r="ZA722" s="78" t="s">
        <v>183</v>
      </c>
      <c r="ZC722" s="203"/>
      <c r="ZD722" s="203" t="e">
        <f>VLOOKUP(ZA722,$A$794:$F$2344,6,FALSE)</f>
        <v>#N/A</v>
      </c>
      <c r="ZE722" s="202" t="s">
        <v>69</v>
      </c>
      <c r="ZF722" s="10" t="e">
        <f>ZD722*1.1</f>
        <v>#N/A</v>
      </c>
      <c r="ZH722" s="269"/>
      <c r="ZI722" s="202" t="s">
        <v>74</v>
      </c>
      <c r="ZJ722" s="78" t="s">
        <v>183</v>
      </c>
      <c r="ZL722" s="203"/>
      <c r="ZM722" s="203" t="e">
        <f>VLOOKUP(ZJ722,$A$794:$F$2344,6,FALSE)</f>
        <v>#N/A</v>
      </c>
      <c r="ZN722" s="202" t="s">
        <v>69</v>
      </c>
      <c r="ZO722" s="10" t="e">
        <f>ZM722*1.1</f>
        <v>#N/A</v>
      </c>
      <c r="ZQ722" s="269"/>
      <c r="ZR722" s="202" t="s">
        <v>74</v>
      </c>
      <c r="ZS722" s="484" t="s">
        <v>578</v>
      </c>
      <c r="ZU722" s="203"/>
      <c r="ZV722" s="203">
        <f>VLOOKUP(ZS722,$A$794:$F$2344,6,FALSE)</f>
        <v>0</v>
      </c>
      <c r="ZW722" s="202" t="s">
        <v>69</v>
      </c>
      <c r="ZX722" s="10">
        <f>ZV722*1.1</f>
        <v>0</v>
      </c>
      <c r="ZY722" s="10"/>
      <c r="ZZ722" s="269"/>
      <c r="AAA722" s="202" t="s">
        <v>74</v>
      </c>
      <c r="AAB722" s="484" t="s">
        <v>460</v>
      </c>
      <c r="AAD722" s="203"/>
      <c r="AAE722" s="203">
        <f>VLOOKUP(AAB722,$A$794:$F$2344,6,FALSE)</f>
        <v>0</v>
      </c>
      <c r="AAF722" s="202" t="s">
        <v>69</v>
      </c>
      <c r="AAG722" s="10">
        <f>AAE722*1.1</f>
        <v>0</v>
      </c>
      <c r="AAH722" s="10"/>
      <c r="AAI722" s="269"/>
      <c r="AAJ722" s="202" t="s">
        <v>74</v>
      </c>
      <c r="AAK722" s="78" t="s">
        <v>183</v>
      </c>
      <c r="AAM722" s="203"/>
      <c r="AAN722" s="203" t="e">
        <f>VLOOKUP(AAK722,$A$794:$F$2344,6,FALSE)</f>
        <v>#N/A</v>
      </c>
      <c r="AAO722" s="202" t="s">
        <v>69</v>
      </c>
      <c r="AAP722" s="10" t="e">
        <f>AAN722*1.1</f>
        <v>#N/A</v>
      </c>
      <c r="AAQ722" s="10"/>
      <c r="AAR722" s="269"/>
      <c r="AAS722" s="202" t="s">
        <v>74</v>
      </c>
      <c r="AAT722" s="498" t="s">
        <v>1941</v>
      </c>
      <c r="AAV722" s="203"/>
      <c r="AAW722" s="203">
        <f>VLOOKUP(AAT722,$A$794:$F$2344,6,FALSE)</f>
        <v>0</v>
      </c>
      <c r="AAX722" s="202" t="s">
        <v>69</v>
      </c>
      <c r="AAY722" s="10">
        <f>AAW722*1.1</f>
        <v>0</v>
      </c>
      <c r="AAZ722" s="10"/>
      <c r="ABA722" s="269"/>
      <c r="ABB722" s="202" t="s">
        <v>74</v>
      </c>
      <c r="ABC722" s="484" t="s">
        <v>466</v>
      </c>
      <c r="ABE722" s="203"/>
      <c r="ABF722" s="203">
        <f>VLOOKUP(ABC722,$A$794:$F$2344,6,FALSE)</f>
        <v>0</v>
      </c>
      <c r="ABG722" s="202" t="s">
        <v>69</v>
      </c>
      <c r="ABH722" s="10">
        <f>ABF722*1.1</f>
        <v>0</v>
      </c>
      <c r="ABI722" s="10"/>
      <c r="ABJ722" s="269"/>
      <c r="ABK722" s="202" t="s">
        <v>74</v>
      </c>
      <c r="ABL722" s="484" t="s">
        <v>1119</v>
      </c>
      <c r="ABN722" s="203"/>
      <c r="ABO722" s="203">
        <f>VLOOKUP(ABL722,$A$794:$F$2344,6,FALSE)</f>
        <v>0</v>
      </c>
      <c r="ABP722" s="202" t="s">
        <v>69</v>
      </c>
      <c r="ABQ722" s="10">
        <f>ABO722*1.1</f>
        <v>0</v>
      </c>
      <c r="ABR722" s="10"/>
      <c r="ABS722" s="269"/>
      <c r="ABT722" s="202" t="s">
        <v>74</v>
      </c>
      <c r="ABU722" s="484" t="s">
        <v>2057</v>
      </c>
      <c r="ABW722" s="203"/>
      <c r="ABX722" s="203">
        <f>VLOOKUP(ABU722,$A$794:$F$2344,6,FALSE)</f>
        <v>0</v>
      </c>
      <c r="ABY722" s="202" t="s">
        <v>69</v>
      </c>
      <c r="ABZ722" s="10">
        <f>ABX722*1.1</f>
        <v>0</v>
      </c>
      <c r="ACA722" s="10"/>
      <c r="ACB722" s="269"/>
      <c r="ACC722" s="202" t="s">
        <v>74</v>
      </c>
      <c r="ACD722" s="484" t="s">
        <v>1629</v>
      </c>
      <c r="ACF722" s="203"/>
      <c r="ACG722" s="203">
        <f>VLOOKUP(ACD722,$A$794:$F$2344,6,FALSE)</f>
        <v>0</v>
      </c>
      <c r="ACH722" s="202" t="s">
        <v>69</v>
      </c>
      <c r="ACI722" s="10">
        <f>ACG722*1.1</f>
        <v>0</v>
      </c>
      <c r="ACJ722" s="10"/>
      <c r="ACK722" s="269"/>
      <c r="ACL722" s="202" t="s">
        <v>74</v>
      </c>
      <c r="ACM722" s="484" t="s">
        <v>460</v>
      </c>
      <c r="ACO722" s="203"/>
      <c r="ACP722" s="203">
        <f>VLOOKUP(ACM722,$A$794:$F$2344,6,FALSE)</f>
        <v>0</v>
      </c>
      <c r="ACQ722" s="202" t="s">
        <v>69</v>
      </c>
      <c r="ACR722" s="10">
        <f>ACP722*1.1</f>
        <v>0</v>
      </c>
      <c r="ACS722" s="10"/>
      <c r="ACT722" s="269"/>
      <c r="ACU722" s="202" t="s">
        <v>74</v>
      </c>
      <c r="ACV722" s="484" t="s">
        <v>471</v>
      </c>
      <c r="ACX722" s="203"/>
      <c r="ACY722" s="203">
        <f>VLOOKUP(ACV722,$A$794:$F$2344,6,FALSE)</f>
        <v>0</v>
      </c>
      <c r="ACZ722" s="202" t="s">
        <v>69</v>
      </c>
      <c r="ADA722" s="10">
        <f>ACY722*1.1</f>
        <v>0</v>
      </c>
      <c r="ADB722" s="10"/>
      <c r="ADC722" s="269"/>
      <c r="ADD722" s="202" t="s">
        <v>74</v>
      </c>
      <c r="ADE722" s="484" t="s">
        <v>1183</v>
      </c>
      <c r="ADG722" s="203"/>
      <c r="ADH722" s="203">
        <f>VLOOKUP(ADE722,$A$794:$F$2344,6,FALSE)</f>
        <v>0</v>
      </c>
      <c r="ADI722" s="202" t="s">
        <v>69</v>
      </c>
      <c r="ADJ722" s="10">
        <f>ADH722*1.1</f>
        <v>0</v>
      </c>
      <c r="ADL722" s="269"/>
      <c r="ADM722" s="202" t="s">
        <v>74</v>
      </c>
      <c r="ADN722" s="484" t="s">
        <v>1183</v>
      </c>
      <c r="ADP722" s="203"/>
      <c r="ADQ722" s="203">
        <f>VLOOKUP(ADN722,$A$794:$F$2344,6,FALSE)</f>
        <v>0</v>
      </c>
      <c r="ADR722" s="202" t="s">
        <v>69</v>
      </c>
      <c r="ADS722" s="10">
        <f>ADQ722*1.1</f>
        <v>0</v>
      </c>
      <c r="ADT722" s="10"/>
      <c r="ADU722" s="269"/>
      <c r="ADV722" s="202" t="s">
        <v>74</v>
      </c>
      <c r="ADW722" s="78" t="s">
        <v>183</v>
      </c>
      <c r="ADY722" s="203"/>
      <c r="ADZ722" s="203" t="e">
        <f>VLOOKUP(ADW722,$A$794:$F$2344,6,FALSE)</f>
        <v>#N/A</v>
      </c>
      <c r="AEA722" s="202" t="s">
        <v>69</v>
      </c>
      <c r="AEB722" s="10" t="e">
        <f>ADZ722*1.1</f>
        <v>#N/A</v>
      </c>
      <c r="AED722" s="269"/>
      <c r="AEE722" s="202" t="s">
        <v>74</v>
      </c>
      <c r="AEF722" s="491" t="s">
        <v>413</v>
      </c>
      <c r="AEH722" s="203"/>
      <c r="AEI722" s="203">
        <f>VLOOKUP(AEF722,$A$794:$F$2344,6,FALSE)</f>
        <v>49</v>
      </c>
      <c r="AEJ722" s="202" t="s">
        <v>69</v>
      </c>
      <c r="AEK722" s="10">
        <f>AEI722*1.1</f>
        <v>53.900000000000006</v>
      </c>
      <c r="AEM722" s="269"/>
      <c r="AEN722" s="202" t="s">
        <v>74</v>
      </c>
      <c r="AEO722" s="484" t="s">
        <v>1183</v>
      </c>
      <c r="AEQ722" s="203"/>
      <c r="AER722" s="203">
        <f>VLOOKUP(AEO722,$A$794:$F$2344,6,FALSE)</f>
        <v>0</v>
      </c>
      <c r="AES722" s="202" t="s">
        <v>69</v>
      </c>
      <c r="AET722" s="10">
        <f>AER722*1.1</f>
        <v>0</v>
      </c>
      <c r="AEV722" s="269"/>
      <c r="AEW722" s="202" t="s">
        <v>74</v>
      </c>
      <c r="AEX722" s="484" t="s">
        <v>460</v>
      </c>
      <c r="AEZ722" s="203"/>
      <c r="AFA722" s="203">
        <f>VLOOKUP(AEX722,$A$794:$F$2344,6,FALSE)</f>
        <v>0</v>
      </c>
      <c r="AFB722" s="202" t="s">
        <v>69</v>
      </c>
      <c r="AFC722" s="10">
        <f>AFA722*1.1</f>
        <v>0</v>
      </c>
      <c r="AFD722" s="10"/>
      <c r="AFE722" s="269"/>
      <c r="AFF722" s="202" t="s">
        <v>74</v>
      </c>
      <c r="AFG722" s="78" t="s">
        <v>183</v>
      </c>
      <c r="AFI722" s="203"/>
      <c r="AFJ722" s="203" t="e">
        <f>VLOOKUP(AFG722,$A$794:$F$2344,6,FALSE)</f>
        <v>#N/A</v>
      </c>
      <c r="AFK722" s="202" t="s">
        <v>69</v>
      </c>
      <c r="AFL722" s="10" t="e">
        <f>AFJ722*1.1</f>
        <v>#N/A</v>
      </c>
      <c r="AFM722" s="10"/>
      <c r="AFN722" s="269"/>
      <c r="AFO722" s="202" t="s">
        <v>74</v>
      </c>
      <c r="AFP722" s="484" t="s">
        <v>1941</v>
      </c>
      <c r="AFR722" s="203"/>
      <c r="AFS722" s="203">
        <f>VLOOKUP(AFP722,$A$794:$F$2344,6,FALSE)</f>
        <v>0</v>
      </c>
      <c r="AFT722" s="202" t="s">
        <v>69</v>
      </c>
      <c r="AFU722" s="10">
        <f>AFS722*1.1</f>
        <v>0</v>
      </c>
      <c r="AFV722" s="10"/>
      <c r="AFW722" s="269"/>
      <c r="AFX722" s="202" t="s">
        <v>74</v>
      </c>
      <c r="AFY722" s="484" t="s">
        <v>675</v>
      </c>
      <c r="AGA722" s="203"/>
      <c r="AGB722" s="203">
        <f>VLOOKUP(AFY722,$A$794:$F$2344,6,FALSE)</f>
        <v>0</v>
      </c>
      <c r="AGC722" s="202" t="s">
        <v>69</v>
      </c>
      <c r="AGD722" s="10">
        <f>AGB722*1.1</f>
        <v>0</v>
      </c>
      <c r="AGE722" s="10"/>
      <c r="AGF722" s="269"/>
      <c r="AGG722" s="202" t="s">
        <v>74</v>
      </c>
      <c r="AGH722" s="484" t="s">
        <v>460</v>
      </c>
      <c r="AGJ722" s="203"/>
      <c r="AGK722" s="203">
        <f>VLOOKUP(AGH722,$A$794:$F$2344,6,FALSE)</f>
        <v>0</v>
      </c>
      <c r="AGL722" s="202" t="s">
        <v>69</v>
      </c>
      <c r="AGM722" s="10">
        <f>AGK722*1.1</f>
        <v>0</v>
      </c>
      <c r="AGN722" s="10"/>
      <c r="AGO722" s="269"/>
      <c r="AGP722" s="202" t="s">
        <v>74</v>
      </c>
      <c r="AGQ722" s="484" t="s">
        <v>2057</v>
      </c>
      <c r="AGS722" s="203"/>
      <c r="AGT722" s="203">
        <f>VLOOKUP(AGQ722,$A$794:$F$2344,6,FALSE)</f>
        <v>0</v>
      </c>
      <c r="AGU722" s="202" t="s">
        <v>69</v>
      </c>
      <c r="AGV722" s="10">
        <f>AGT722*1.1</f>
        <v>0</v>
      </c>
      <c r="AGW722" s="10"/>
      <c r="AGX722" s="269"/>
      <c r="AGY722" s="202" t="s">
        <v>74</v>
      </c>
      <c r="AGZ722" s="78" t="s">
        <v>183</v>
      </c>
      <c r="AHB722" s="203"/>
      <c r="AHC722" s="203" t="e">
        <f>VLOOKUP(AGZ722,$A$794:$F$2344,6,FALSE)</f>
        <v>#N/A</v>
      </c>
      <c r="AHD722" s="202" t="s">
        <v>69</v>
      </c>
      <c r="AHE722" s="10" t="e">
        <f>AHC722*1.1</f>
        <v>#N/A</v>
      </c>
      <c r="AHF722" s="10"/>
      <c r="AHG722" s="269"/>
      <c r="AHH722" s="202" t="s">
        <v>74</v>
      </c>
      <c r="AHI722" s="502" t="s">
        <v>580</v>
      </c>
      <c r="AHK722" s="203"/>
      <c r="AHL722" s="203">
        <f>VLOOKUP(AHI722,$A$794:$F$2344,6,FALSE)</f>
        <v>0</v>
      </c>
      <c r="AHM722" s="202" t="s">
        <v>69</v>
      </c>
      <c r="AHN722" s="10">
        <f>AHL722*1.1</f>
        <v>0</v>
      </c>
      <c r="AHO722" s="10"/>
      <c r="AHP722" s="269"/>
      <c r="AHQ722" s="202" t="s">
        <v>74</v>
      </c>
      <c r="AHR722" s="484" t="s">
        <v>675</v>
      </c>
      <c r="AHT722" s="203"/>
      <c r="AHU722" s="203">
        <f>VLOOKUP(AHR722,$A$794:$F$2344,6,FALSE)</f>
        <v>0</v>
      </c>
      <c r="AHV722" s="202" t="s">
        <v>69</v>
      </c>
      <c r="AHW722" s="10">
        <f>AHU722*1.1</f>
        <v>0</v>
      </c>
      <c r="AHX722" s="10"/>
      <c r="AHY722" s="269"/>
      <c r="AHZ722" s="202" t="s">
        <v>74</v>
      </c>
      <c r="AIA722" s="78" t="s">
        <v>183</v>
      </c>
      <c r="AIC722" s="203"/>
      <c r="AID722" s="203" t="e">
        <f>VLOOKUP(AIA722,$A$794:$F$2344,6,FALSE)</f>
        <v>#N/A</v>
      </c>
      <c r="AIE722" s="202" t="s">
        <v>69</v>
      </c>
      <c r="AIF722" s="10" t="e">
        <f>AID722*1.1</f>
        <v>#N/A</v>
      </c>
      <c r="AIG722" s="10"/>
      <c r="AIH722" s="269"/>
      <c r="AII722" s="202" t="s">
        <v>74</v>
      </c>
      <c r="AIJ722" s="484" t="s">
        <v>453</v>
      </c>
      <c r="AIL722" s="203"/>
      <c r="AIM722" s="203">
        <f>VLOOKUP(AIJ722,$A$794:$F$2344,6,FALSE)</f>
        <v>0</v>
      </c>
      <c r="AIN722" s="202" t="s">
        <v>69</v>
      </c>
      <c r="AIO722" s="10">
        <f>AIM722*1.1</f>
        <v>0</v>
      </c>
      <c r="AIP722" s="10"/>
      <c r="AIQ722" s="269"/>
      <c r="AIR722" s="202" t="s">
        <v>74</v>
      </c>
      <c r="AIS722" s="484" t="s">
        <v>1183</v>
      </c>
      <c r="AIU722" s="203"/>
      <c r="AIV722" s="203">
        <f>VLOOKUP(AIS722,$A$794:$F$2344,6,FALSE)</f>
        <v>0</v>
      </c>
      <c r="AIW722" s="202" t="s">
        <v>69</v>
      </c>
      <c r="AIX722" s="10">
        <f>AIV722*1.1</f>
        <v>0</v>
      </c>
      <c r="AIY722" s="10"/>
      <c r="AIZ722" s="269"/>
      <c r="AJA722" s="202" t="s">
        <v>74</v>
      </c>
      <c r="AJB722" s="78" t="s">
        <v>183</v>
      </c>
      <c r="AJD722" s="203"/>
      <c r="AJE722" s="203" t="e">
        <f>VLOOKUP(AJB722,$A$794:$F$2344,6,FALSE)</f>
        <v>#N/A</v>
      </c>
      <c r="AJF722" s="202" t="s">
        <v>69</v>
      </c>
      <c r="AJG722" s="10" t="e">
        <f>AJE722*1.1</f>
        <v>#N/A</v>
      </c>
      <c r="AJH722" s="10"/>
      <c r="AJI722" s="269"/>
      <c r="AJJ722" s="202" t="s">
        <v>74</v>
      </c>
      <c r="AJK722" s="78" t="s">
        <v>183</v>
      </c>
      <c r="AJM722" s="203"/>
      <c r="AJN722" s="203" t="e">
        <f>VLOOKUP(AJK722,$A$794:$F$2344,6,FALSE)</f>
        <v>#N/A</v>
      </c>
      <c r="AJO722" s="202" t="s">
        <v>69</v>
      </c>
      <c r="AJP722" s="10" t="e">
        <f>AJN722*1.1</f>
        <v>#N/A</v>
      </c>
      <c r="AJQ722" s="10"/>
      <c r="AJR722" s="269"/>
      <c r="AJS722" s="202" t="s">
        <v>74</v>
      </c>
      <c r="AJT722" s="78" t="s">
        <v>183</v>
      </c>
      <c r="AJV722" s="203"/>
      <c r="AJW722" s="203" t="e">
        <f>VLOOKUP(AJT722,$A$794:$F$2344,6,FALSE)</f>
        <v>#N/A</v>
      </c>
      <c r="AJX722" s="202" t="s">
        <v>69</v>
      </c>
      <c r="AJY722" s="10" t="e">
        <f>AJW722*1.1</f>
        <v>#N/A</v>
      </c>
      <c r="AJZ722" s="10"/>
      <c r="AKA722" s="269"/>
      <c r="AKB722" s="202" t="s">
        <v>74</v>
      </c>
      <c r="AKC722" s="484" t="s">
        <v>513</v>
      </c>
      <c r="AKE722" s="203"/>
      <c r="AKF722" s="203">
        <f>VLOOKUP(AKC722,$A$794:$F$2344,6,FALSE)</f>
        <v>0</v>
      </c>
      <c r="AKG722" s="202" t="s">
        <v>69</v>
      </c>
      <c r="AKH722" s="10">
        <f>AKF722*1.1</f>
        <v>0</v>
      </c>
      <c r="AKI722" s="10"/>
      <c r="AKJ722" s="269"/>
      <c r="AKK722" s="202" t="s">
        <v>74</v>
      </c>
      <c r="AKL722" s="78" t="s">
        <v>183</v>
      </c>
      <c r="AKN722" s="203"/>
      <c r="AKO722" s="203" t="e">
        <f>VLOOKUP(AKL722,$A$794:$F$2344,6,FALSE)</f>
        <v>#N/A</v>
      </c>
      <c r="AKP722" s="202" t="s">
        <v>69</v>
      </c>
      <c r="AKQ722" s="10" t="e">
        <f>AKO722*1.1</f>
        <v>#N/A</v>
      </c>
      <c r="AKR722" s="10"/>
      <c r="AKS722" s="269"/>
      <c r="AKT722" s="202" t="s">
        <v>74</v>
      </c>
      <c r="AKU722" s="78" t="s">
        <v>183</v>
      </c>
      <c r="AKW722" s="203"/>
      <c r="AKX722" s="203" t="e">
        <f>VLOOKUP(AKU722,$A$794:$F$2344,6,FALSE)</f>
        <v>#N/A</v>
      </c>
      <c r="AKY722" s="202" t="s">
        <v>69</v>
      </c>
      <c r="AKZ722" s="10" t="e">
        <f>AKX722*1.1</f>
        <v>#N/A</v>
      </c>
      <c r="ALA722" s="10"/>
      <c r="ALB722" s="269"/>
      <c r="ALC722" s="202" t="s">
        <v>74</v>
      </c>
      <c r="ALD722" s="78" t="s">
        <v>183</v>
      </c>
      <c r="ALF722" s="203"/>
      <c r="ALG722" s="203" t="e">
        <f>VLOOKUP(ALD722,$A$794:$F$2344,6,FALSE)</f>
        <v>#N/A</v>
      </c>
      <c r="ALH722" s="202" t="s">
        <v>69</v>
      </c>
      <c r="ALI722" s="10" t="e">
        <f>ALG722*1.1</f>
        <v>#N/A</v>
      </c>
      <c r="ALJ722" s="10"/>
      <c r="ALK722" s="269"/>
      <c r="ALL722" s="202" t="s">
        <v>74</v>
      </c>
      <c r="ALM722" s="78" t="s">
        <v>183</v>
      </c>
      <c r="ALO722" s="203"/>
      <c r="ALP722" s="203" t="e">
        <f>VLOOKUP(ALM722,$A$794:$F$2344,6,FALSE)</f>
        <v>#N/A</v>
      </c>
      <c r="ALQ722" s="202" t="s">
        <v>69</v>
      </c>
      <c r="ALR722" s="10" t="e">
        <f>ALP722*1.1</f>
        <v>#N/A</v>
      </c>
      <c r="ALS722" s="10"/>
      <c r="ALT722" s="269"/>
      <c r="ALU722" s="202" t="s">
        <v>74</v>
      </c>
      <c r="ALV722" s="78" t="s">
        <v>183</v>
      </c>
      <c r="ALX722" s="203"/>
      <c r="ALY722" s="203" t="e">
        <f>VLOOKUP(ALV722,$A$794:$F$2344,6,FALSE)</f>
        <v>#N/A</v>
      </c>
      <c r="ALZ722" s="202" t="s">
        <v>69</v>
      </c>
      <c r="AMA722" s="10" t="e">
        <f>ALY722*1.1</f>
        <v>#N/A</v>
      </c>
      <c r="AMB722" s="10"/>
      <c r="AMC722" s="269"/>
      <c r="AMD722" s="202" t="s">
        <v>74</v>
      </c>
      <c r="AME722" s="78" t="s">
        <v>183</v>
      </c>
      <c r="AMG722" s="203"/>
      <c r="AMH722" s="203" t="e">
        <f>VLOOKUP(AME722,$A$794:$F$2344,6,FALSE)</f>
        <v>#N/A</v>
      </c>
      <c r="AMI722" s="202" t="s">
        <v>69</v>
      </c>
      <c r="AMJ722" s="10" t="e">
        <f>AMH722*1.1</f>
        <v>#N/A</v>
      </c>
      <c r="AMK722" s="10"/>
      <c r="AML722" s="269"/>
      <c r="AMM722" s="202" t="s">
        <v>74</v>
      </c>
      <c r="AMN722" s="78" t="s">
        <v>183</v>
      </c>
      <c r="AMP722" s="203"/>
      <c r="AMQ722" s="203" t="e">
        <f>VLOOKUP(AMN722,$A$794:$F$2344,6,FALSE)</f>
        <v>#N/A</v>
      </c>
      <c r="AMR722" s="202" t="s">
        <v>69</v>
      </c>
      <c r="AMS722" s="10" t="e">
        <f>AMQ722*1.1</f>
        <v>#N/A</v>
      </c>
      <c r="AMT722" s="10"/>
      <c r="AMU722" s="269"/>
      <c r="AMV722" s="202" t="s">
        <v>74</v>
      </c>
      <c r="AMW722" s="78" t="s">
        <v>183</v>
      </c>
      <c r="AMY722" s="203"/>
      <c r="AMZ722" s="203" t="e">
        <f>VLOOKUP(AMW722,$A$794:$F$2344,6,FALSE)</f>
        <v>#N/A</v>
      </c>
      <c r="ANA722" s="202" t="s">
        <v>69</v>
      </c>
      <c r="ANB722" s="10" t="e">
        <f>AMZ722*1.1</f>
        <v>#N/A</v>
      </c>
      <c r="ANC722" s="10"/>
      <c r="AND722" s="269"/>
      <c r="ANE722" s="202" t="s">
        <v>74</v>
      </c>
      <c r="ANF722" s="78" t="s">
        <v>183</v>
      </c>
      <c r="ANH722" s="203"/>
      <c r="ANI722" s="203" t="e">
        <f>VLOOKUP(ANF722,$A$794:$F$2344,6,FALSE)</f>
        <v>#N/A</v>
      </c>
      <c r="ANJ722" s="202" t="s">
        <v>69</v>
      </c>
      <c r="ANK722" s="10" t="e">
        <f>ANI722*1.1</f>
        <v>#N/A</v>
      </c>
      <c r="ANL722" s="10"/>
      <c r="ANM722" s="269"/>
      <c r="ANN722" s="202" t="s">
        <v>74</v>
      </c>
      <c r="ANO722" s="78" t="s">
        <v>183</v>
      </c>
      <c r="ANQ722" s="203"/>
      <c r="ANR722" s="203" t="e">
        <f>VLOOKUP(ANO722,$A$794:$F$2344,6,FALSE)</f>
        <v>#N/A</v>
      </c>
      <c r="ANS722" s="202" t="s">
        <v>69</v>
      </c>
      <c r="ANT722" s="10" t="e">
        <f>ANR722*1.1</f>
        <v>#N/A</v>
      </c>
      <c r="ANU722" s="10"/>
      <c r="ANV722" s="269"/>
      <c r="ANW722" s="202" t="s">
        <v>74</v>
      </c>
      <c r="ANX722" s="78" t="s">
        <v>183</v>
      </c>
      <c r="ANZ722" s="203"/>
      <c r="AOA722" s="203" t="e">
        <f>VLOOKUP(ANX722,$A$794:$F$2344,6,FALSE)</f>
        <v>#N/A</v>
      </c>
      <c r="AOB722" s="202" t="s">
        <v>69</v>
      </c>
      <c r="AOC722" s="10" t="e">
        <f>AOA722*1.1</f>
        <v>#N/A</v>
      </c>
      <c r="AOD722" s="10"/>
      <c r="AOE722" s="269"/>
      <c r="AOF722" s="202" t="s">
        <v>74</v>
      </c>
      <c r="AOG722" s="78" t="s">
        <v>183</v>
      </c>
      <c r="AOI722" s="203"/>
      <c r="AOJ722" s="203" t="e">
        <f>VLOOKUP(AOG722,$A$794:$F$2344,6,FALSE)</f>
        <v>#N/A</v>
      </c>
      <c r="AOK722" s="202" t="s">
        <v>69</v>
      </c>
      <c r="AOL722" s="10" t="e">
        <f>AOJ722*1.1</f>
        <v>#N/A</v>
      </c>
      <c r="AOM722" s="10"/>
      <c r="AON722" s="269"/>
      <c r="AOO722" s="202" t="s">
        <v>74</v>
      </c>
      <c r="AOP722" s="78" t="s">
        <v>183</v>
      </c>
      <c r="AOR722" s="203"/>
      <c r="AOS722" s="203" t="e">
        <f>VLOOKUP(AOP722,$A$794:$F$2344,6,FALSE)</f>
        <v>#N/A</v>
      </c>
      <c r="AOT722" s="202" t="s">
        <v>69</v>
      </c>
      <c r="AOU722" s="10" t="e">
        <f>AOS722*1.1</f>
        <v>#N/A</v>
      </c>
      <c r="AOV722" s="10"/>
      <c r="AOW722" s="269"/>
      <c r="AOX722" s="202" t="s">
        <v>74</v>
      </c>
      <c r="AOY722" s="78" t="s">
        <v>183</v>
      </c>
      <c r="APA722" s="203"/>
      <c r="APB722" s="203" t="e">
        <f>VLOOKUP(AOY722,$A$794:$F$2344,6,FALSE)</f>
        <v>#N/A</v>
      </c>
      <c r="APC722" s="202" t="s">
        <v>69</v>
      </c>
      <c r="APD722" s="10" t="e">
        <f>APB722*1.1</f>
        <v>#N/A</v>
      </c>
      <c r="APE722" s="10"/>
      <c r="APF722" s="269"/>
      <c r="APG722" s="202" t="s">
        <v>74</v>
      </c>
      <c r="APH722" s="78" t="s">
        <v>183</v>
      </c>
      <c r="APJ722" s="203"/>
      <c r="APK722" s="203" t="e">
        <f>VLOOKUP(APH722,$A$794:$F$2344,6,FALSE)</f>
        <v>#N/A</v>
      </c>
      <c r="APL722" s="202" t="s">
        <v>69</v>
      </c>
      <c r="APM722" s="10" t="e">
        <f>APK722*1.1</f>
        <v>#N/A</v>
      </c>
      <c r="APN722" s="10"/>
      <c r="APO722" s="269"/>
      <c r="APP722" s="202" t="s">
        <v>74</v>
      </c>
      <c r="APQ722" s="498" t="s">
        <v>1941</v>
      </c>
      <c r="APS722" s="203"/>
      <c r="APT722" s="203">
        <f>VLOOKUP(APQ722,$A$794:$F$2344,6,FALSE)</f>
        <v>0</v>
      </c>
      <c r="APU722" s="202" t="s">
        <v>69</v>
      </c>
      <c r="APV722" s="10">
        <f>APT722*1.1</f>
        <v>0</v>
      </c>
      <c r="APW722" s="10"/>
      <c r="APX722" s="269"/>
      <c r="APY722" s="202" t="s">
        <v>74</v>
      </c>
      <c r="APZ722" s="498" t="s">
        <v>578</v>
      </c>
      <c r="AQB722" s="203"/>
      <c r="AQC722" s="203">
        <f>VLOOKUP(APZ722,$A$794:$F$2344,6,FALSE)</f>
        <v>0</v>
      </c>
      <c r="AQD722" s="202" t="s">
        <v>69</v>
      </c>
      <c r="AQE722" s="10">
        <f>AQC722*1.1</f>
        <v>0</v>
      </c>
      <c r="AQF722" s="10"/>
      <c r="AQG722" s="269"/>
      <c r="AQH722" s="202" t="s">
        <v>74</v>
      </c>
      <c r="AQI722" s="484" t="s">
        <v>460</v>
      </c>
      <c r="AQK722" s="203"/>
      <c r="AQL722" s="203">
        <f>VLOOKUP(AQI722,$A$794:$F$2344,6,FALSE)</f>
        <v>0</v>
      </c>
      <c r="AQM722" s="202" t="s">
        <v>69</v>
      </c>
      <c r="AQN722" s="10">
        <f>AQL722*1.1</f>
        <v>0</v>
      </c>
      <c r="AQO722" s="10"/>
      <c r="AQP722" s="269"/>
      <c r="AQQ722" s="202" t="s">
        <v>74</v>
      </c>
      <c r="AQR722" s="484" t="s">
        <v>578</v>
      </c>
      <c r="AQT722" s="203"/>
      <c r="AQU722" s="203">
        <f>VLOOKUP(AQR722,$A$794:$F$2344,6,FALSE)</f>
        <v>0</v>
      </c>
      <c r="AQV722" s="202" t="s">
        <v>69</v>
      </c>
      <c r="AQW722" s="10">
        <f>AQU722*1.1</f>
        <v>0</v>
      </c>
      <c r="AQX722" s="10"/>
      <c r="AQY722" s="269"/>
      <c r="AQZ722" s="202" t="s">
        <v>74</v>
      </c>
      <c r="ARA722" s="484" t="s">
        <v>466</v>
      </c>
      <c r="ARC722" s="203"/>
      <c r="ARD722" s="203">
        <f>VLOOKUP(ARA722,$A$794:$F$2344,6,FALSE)</f>
        <v>0</v>
      </c>
      <c r="ARE722" s="202" t="s">
        <v>69</v>
      </c>
      <c r="ARF722" s="10">
        <f>ARD722*1.1</f>
        <v>0</v>
      </c>
      <c r="ARG722" s="10"/>
      <c r="ARH722" s="269"/>
      <c r="ARI722" s="202" t="s">
        <v>74</v>
      </c>
      <c r="ARJ722" s="484" t="s">
        <v>1629</v>
      </c>
      <c r="ARL722" s="203"/>
      <c r="ARM722" s="203">
        <f>VLOOKUP(ARJ722,$A$794:$F$2344,6,FALSE)</f>
        <v>0</v>
      </c>
      <c r="ARN722" s="202" t="s">
        <v>69</v>
      </c>
      <c r="ARO722" s="10">
        <f>ARM722*1.1</f>
        <v>0</v>
      </c>
      <c r="ARP722" s="10"/>
      <c r="ARQ722" s="269"/>
      <c r="ARR722" s="202" t="s">
        <v>74</v>
      </c>
      <c r="ARS722" s="498" t="s">
        <v>580</v>
      </c>
      <c r="ARU722" s="203"/>
      <c r="ARV722" s="203">
        <f>VLOOKUP(ARS722,$A$794:$F$2344,6,FALSE)</f>
        <v>0</v>
      </c>
      <c r="ARW722" s="202" t="s">
        <v>69</v>
      </c>
      <c r="ARX722" s="10">
        <f>ARV722*1.1</f>
        <v>0</v>
      </c>
      <c r="ARY722" s="10"/>
      <c r="ARZ722" s="269"/>
      <c r="ASA722" s="202" t="s">
        <v>74</v>
      </c>
      <c r="ASB722" s="484" t="s">
        <v>471</v>
      </c>
      <c r="ASD722" s="203"/>
      <c r="ASE722" s="203">
        <f>VLOOKUP(ASB722,$A$794:$F$2344,6,FALSE)</f>
        <v>0</v>
      </c>
      <c r="ASF722" s="202" t="s">
        <v>69</v>
      </c>
      <c r="ASG722" s="10">
        <f>ASE722*1.1</f>
        <v>0</v>
      </c>
      <c r="ASH722" s="10"/>
      <c r="ASI722" s="269"/>
      <c r="ASJ722" s="202" t="s">
        <v>74</v>
      </c>
      <c r="ASK722" s="484" t="s">
        <v>675</v>
      </c>
      <c r="ASM722" s="203"/>
      <c r="ASN722" s="203">
        <f>VLOOKUP(ASK722,$A$794:$F$2344,6,FALSE)</f>
        <v>0</v>
      </c>
      <c r="ASO722" s="202" t="s">
        <v>69</v>
      </c>
      <c r="ASP722" s="10">
        <f>ASN722*1.1</f>
        <v>0</v>
      </c>
      <c r="ASQ722" s="10"/>
      <c r="ASR722" s="269"/>
      <c r="ASS722" s="202" t="s">
        <v>74</v>
      </c>
      <c r="AST722" s="484" t="s">
        <v>2057</v>
      </c>
      <c r="ASV722" s="203"/>
      <c r="ASW722" s="203">
        <f>VLOOKUP(AST722,$A$794:$F$2344,6,FALSE)</f>
        <v>0</v>
      </c>
      <c r="ASX722" s="202" t="s">
        <v>69</v>
      </c>
      <c r="ASY722" s="10">
        <f>ASW722*1.1</f>
        <v>0</v>
      </c>
      <c r="ASZ722" s="10"/>
      <c r="ATA722" s="269"/>
      <c r="ATB722" s="202" t="s">
        <v>74</v>
      </c>
      <c r="ATC722" s="484" t="s">
        <v>466</v>
      </c>
      <c r="ATE722" s="203"/>
      <c r="ATF722" s="203">
        <f>VLOOKUP(ATC722,$A$794:$F$2344,6,FALSE)</f>
        <v>0</v>
      </c>
      <c r="ATG722" s="202" t="s">
        <v>69</v>
      </c>
      <c r="ATH722" s="10">
        <f>ATF722*1.1</f>
        <v>0</v>
      </c>
      <c r="ATI722" s="10"/>
      <c r="ATJ722" s="269"/>
      <c r="ATK722" s="202" t="s">
        <v>74</v>
      </c>
      <c r="ATL722" s="484" t="s">
        <v>471</v>
      </c>
      <c r="ATN722" s="203"/>
      <c r="ATO722" s="203">
        <f>VLOOKUP(ATL722,$A$794:$F$2344,6,FALSE)</f>
        <v>0</v>
      </c>
      <c r="ATP722" s="202" t="s">
        <v>69</v>
      </c>
      <c r="ATQ722" s="10">
        <f>ATO722*1.1</f>
        <v>0</v>
      </c>
      <c r="ATR722" s="10"/>
      <c r="ATS722" s="269"/>
      <c r="ATT722" s="202" t="s">
        <v>74</v>
      </c>
      <c r="ATU722" s="484" t="s">
        <v>2057</v>
      </c>
      <c r="ATW722" s="203"/>
      <c r="ATX722" s="203">
        <f>VLOOKUP(ATU722,$A$794:$F$2344,6,FALSE)</f>
        <v>0</v>
      </c>
      <c r="ATY722" s="202" t="s">
        <v>69</v>
      </c>
      <c r="ATZ722" s="10">
        <f>ATX722*1.1</f>
        <v>0</v>
      </c>
      <c r="AUA722" s="10"/>
      <c r="AUB722" s="269"/>
      <c r="AUC722" s="202" t="s">
        <v>74</v>
      </c>
      <c r="AUD722" s="484" t="s">
        <v>1629</v>
      </c>
      <c r="AUF722" s="203"/>
      <c r="AUG722" s="203">
        <f>VLOOKUP(AUD722,$A$794:$F$2344,6,FALSE)</f>
        <v>0</v>
      </c>
      <c r="AUH722" s="202" t="s">
        <v>69</v>
      </c>
      <c r="AUI722" s="10">
        <f>AUG722*1.1</f>
        <v>0</v>
      </c>
      <c r="AUJ722" s="10"/>
      <c r="AUK722" s="269"/>
      <c r="AUL722" s="202" t="s">
        <v>74</v>
      </c>
      <c r="AUM722" s="484" t="s">
        <v>1629</v>
      </c>
      <c r="AUO722" s="203"/>
      <c r="AUP722" s="203">
        <f>VLOOKUP(AUM722,$A$794:$F$2344,6,FALSE)</f>
        <v>0</v>
      </c>
      <c r="AUQ722" s="202" t="s">
        <v>69</v>
      </c>
      <c r="AUR722" s="10">
        <f>AUP722*1.1</f>
        <v>0</v>
      </c>
      <c r="AUS722" s="10"/>
      <c r="AUT722" s="269"/>
      <c r="AUU722" s="202" t="s">
        <v>74</v>
      </c>
      <c r="AUV722" s="509" t="s">
        <v>1629</v>
      </c>
      <c r="AUX722" s="203"/>
      <c r="AUY722" s="203">
        <f>VLOOKUP(AUV722,$A$794:$F$2344,6,FALSE)</f>
        <v>0</v>
      </c>
      <c r="AUZ722" s="202" t="s">
        <v>69</v>
      </c>
      <c r="AVA722" s="10">
        <f>AUY722*1.1</f>
        <v>0</v>
      </c>
      <c r="AVB722" s="10"/>
      <c r="AVC722" s="269"/>
      <c r="AVD722" s="202" t="s">
        <v>74</v>
      </c>
      <c r="AVE722" s="484" t="s">
        <v>1941</v>
      </c>
      <c r="AVG722" s="203"/>
      <c r="AVH722" s="203">
        <f>VLOOKUP(AVE722,$A$794:$F$2344,6,FALSE)</f>
        <v>0</v>
      </c>
      <c r="AVI722" s="202" t="s">
        <v>69</v>
      </c>
      <c r="AVJ722" s="10">
        <f>AVH722*1.1</f>
        <v>0</v>
      </c>
      <c r="AVK722" s="10"/>
      <c r="AVL722" s="269"/>
      <c r="AVM722" s="202" t="s">
        <v>74</v>
      </c>
      <c r="AVN722" s="484" t="s">
        <v>578</v>
      </c>
      <c r="AVP722" s="203"/>
      <c r="AVQ722" s="203">
        <f>VLOOKUP(AVN722,$A$794:$F$2344,6,FALSE)</f>
        <v>0</v>
      </c>
      <c r="AVR722" s="202" t="s">
        <v>69</v>
      </c>
      <c r="AVS722" s="10">
        <f>AVQ722*1.1</f>
        <v>0</v>
      </c>
      <c r="AVT722" s="10"/>
      <c r="AVU722" s="269"/>
      <c r="AVV722" s="202" t="s">
        <v>74</v>
      </c>
      <c r="AVW722" s="487" t="s">
        <v>1941</v>
      </c>
      <c r="AVY722" s="203"/>
      <c r="AVZ722" s="203">
        <f>VLOOKUP(AVW722,$A$794:$F$2344,6,FALSE)</f>
        <v>0</v>
      </c>
      <c r="AWA722" s="202" t="s">
        <v>69</v>
      </c>
      <c r="AWB722" s="10">
        <f>AVZ722*1.1</f>
        <v>0</v>
      </c>
      <c r="AWC722" s="10"/>
      <c r="AWD722" s="269"/>
      <c r="AWE722" s="202" t="s">
        <v>74</v>
      </c>
      <c r="AWF722" s="484" t="s">
        <v>513</v>
      </c>
      <c r="AWH722" s="203"/>
      <c r="AWI722" s="203">
        <f>VLOOKUP(AWF722,$A$794:$F$2344,6,FALSE)</f>
        <v>0</v>
      </c>
      <c r="AWJ722" s="202" t="s">
        <v>69</v>
      </c>
      <c r="AWK722" s="10">
        <f>AWI722*1.1</f>
        <v>0</v>
      </c>
      <c r="AWL722" s="10"/>
      <c r="AWM722" s="269"/>
      <c r="AWN722" s="202" t="s">
        <v>74</v>
      </c>
      <c r="AWO722" s="484" t="s">
        <v>513</v>
      </c>
      <c r="AWQ722" s="203"/>
      <c r="AWR722" s="203">
        <f>VLOOKUP(AWO722,$A$794:$F$2344,6,FALSE)</f>
        <v>0</v>
      </c>
      <c r="AWS722" s="202" t="s">
        <v>69</v>
      </c>
      <c r="AWT722" s="10">
        <f>AWR722*1.1</f>
        <v>0</v>
      </c>
      <c r="AWU722" s="10"/>
      <c r="AWV722" s="269"/>
      <c r="AWW722" s="202" t="s">
        <v>74</v>
      </c>
      <c r="AWX722" s="484" t="s">
        <v>2057</v>
      </c>
      <c r="AWZ722" s="203"/>
      <c r="AXA722" s="203">
        <f>VLOOKUP(AWX722,$A$794:$F$2344,6,FALSE)</f>
        <v>0</v>
      </c>
      <c r="AXB722" s="202" t="s">
        <v>69</v>
      </c>
      <c r="AXC722" s="10">
        <f>AXA722*1.1</f>
        <v>0</v>
      </c>
      <c r="AXD722" s="10"/>
      <c r="AXE722" s="269"/>
      <c r="AXF722" s="202" t="s">
        <v>74</v>
      </c>
      <c r="AXG722" s="484" t="s">
        <v>1183</v>
      </c>
      <c r="AXI722" s="203"/>
      <c r="AXJ722" s="203">
        <f>VLOOKUP(AXG722,$A$794:$F$2344,6,FALSE)</f>
        <v>0</v>
      </c>
      <c r="AXK722" s="202" t="s">
        <v>69</v>
      </c>
      <c r="AXL722" s="10">
        <f>AXJ722*1.1</f>
        <v>0</v>
      </c>
      <c r="AXM722" s="10"/>
      <c r="AXN722" s="269"/>
      <c r="AXO722" s="202" t="s">
        <v>74</v>
      </c>
      <c r="AXP722" s="484" t="s">
        <v>2057</v>
      </c>
      <c r="AXR722" s="203"/>
      <c r="AXS722" s="203">
        <f>VLOOKUP(AXP722,$A$794:$F$2344,6,FALSE)</f>
        <v>0</v>
      </c>
      <c r="AXT722" s="202" t="s">
        <v>69</v>
      </c>
      <c r="AXU722" s="10">
        <f>AXS722*1.1</f>
        <v>0</v>
      </c>
      <c r="AXV722" s="10"/>
      <c r="AXW722" s="269"/>
      <c r="AXX722" s="202" t="s">
        <v>74</v>
      </c>
      <c r="AXY722" s="498" t="s">
        <v>1629</v>
      </c>
      <c r="AYA722" s="203"/>
      <c r="AYB722" s="203">
        <f>VLOOKUP(AXY722,$A$794:$F$2344,6,FALSE)</f>
        <v>0</v>
      </c>
      <c r="AYC722" s="202" t="s">
        <v>69</v>
      </c>
      <c r="AYD722" s="10">
        <f>AYB722*1.1</f>
        <v>0</v>
      </c>
      <c r="AYE722" s="10"/>
      <c r="AYF722" s="269"/>
      <c r="AYG722" s="202" t="s">
        <v>74</v>
      </c>
      <c r="AYH722" s="484" t="s">
        <v>578</v>
      </c>
      <c r="AYJ722" s="203"/>
      <c r="AYK722" s="203">
        <f>VLOOKUP(AYH722,$A$794:$F$2344,6,FALSE)</f>
        <v>0</v>
      </c>
      <c r="AYL722" s="202" t="s">
        <v>69</v>
      </c>
      <c r="AYM722" s="10">
        <f>AYK722*1.1</f>
        <v>0</v>
      </c>
      <c r="AYN722" s="10"/>
      <c r="AYO722" s="269"/>
      <c r="AYP722" s="202" t="s">
        <v>74</v>
      </c>
      <c r="AYQ722" s="484" t="s">
        <v>1119</v>
      </c>
      <c r="AYS722" s="203"/>
      <c r="AYT722" s="203">
        <f>VLOOKUP(AYQ722,$A$794:$F$2344,6,FALSE)</f>
        <v>0</v>
      </c>
      <c r="AYU722" s="202" t="s">
        <v>69</v>
      </c>
      <c r="AYV722" s="10">
        <f>AYT722*1.1</f>
        <v>0</v>
      </c>
      <c r="AYW722" s="10"/>
      <c r="AYX722" s="269"/>
      <c r="AYY722" s="202" t="s">
        <v>74</v>
      </c>
      <c r="AYZ722" s="484" t="s">
        <v>413</v>
      </c>
      <c r="AZB722" s="203"/>
      <c r="AZC722" s="203">
        <f>VLOOKUP(AYZ722,$A$794:$F$2344,6,FALSE)</f>
        <v>49</v>
      </c>
      <c r="AZD722" s="202" t="s">
        <v>69</v>
      </c>
      <c r="AZE722" s="10">
        <f>AZC722*1.1</f>
        <v>53.900000000000006</v>
      </c>
      <c r="AZF722" s="10"/>
      <c r="AZG722" s="269"/>
      <c r="AZH722" s="202" t="s">
        <v>74</v>
      </c>
      <c r="AZI722" s="484" t="s">
        <v>1183</v>
      </c>
      <c r="AZK722" s="203"/>
      <c r="AZL722" s="203">
        <f>VLOOKUP(AZI722,$A$794:$F$2344,6,FALSE)</f>
        <v>0</v>
      </c>
      <c r="AZM722" s="202" t="s">
        <v>69</v>
      </c>
      <c r="AZN722" s="10">
        <f>AZL722*1.1</f>
        <v>0</v>
      </c>
      <c r="AZO722" s="10"/>
      <c r="AZP722" s="269"/>
      <c r="AZQ722" s="202" t="s">
        <v>74</v>
      </c>
      <c r="AZR722" s="484" t="s">
        <v>1941</v>
      </c>
      <c r="AZT722" s="203"/>
      <c r="AZU722" s="203">
        <f>VLOOKUP(AZR722,$A$794:$F$2344,6,FALSE)</f>
        <v>0</v>
      </c>
      <c r="AZV722" s="202" t="s">
        <v>69</v>
      </c>
      <c r="AZW722" s="10">
        <f>AZU722*1.1</f>
        <v>0</v>
      </c>
      <c r="AZX722" s="10"/>
      <c r="AZY722" s="269"/>
      <c r="AZZ722" s="202" t="s">
        <v>74</v>
      </c>
      <c r="BAA722" s="498" t="s">
        <v>471</v>
      </c>
      <c r="BAC722" s="203"/>
      <c r="BAD722" s="203">
        <f>VLOOKUP(BAA722,$A$794:$F$2344,6,FALSE)</f>
        <v>0</v>
      </c>
      <c r="BAE722" s="202" t="s">
        <v>69</v>
      </c>
      <c r="BAF722" s="10">
        <f>BAD722*1.1</f>
        <v>0</v>
      </c>
      <c r="BAG722" s="10"/>
      <c r="BAH722" s="269"/>
    </row>
    <row r="723" spans="1:1386" s="14" customFormat="1" ht="15">
      <c r="A723" s="202"/>
      <c r="B723" s="485"/>
      <c r="D723" s="202"/>
      <c r="E723" s="202"/>
      <c r="F723" s="202"/>
      <c r="G723" s="10"/>
      <c r="H723" s="10">
        <f>SUM(G718:G722)</f>
        <v>0</v>
      </c>
      <c r="I723" s="263"/>
      <c r="J723" s="202"/>
      <c r="K723" s="488"/>
      <c r="M723" s="202"/>
      <c r="N723" s="202"/>
      <c r="O723" s="202"/>
      <c r="P723" s="10"/>
      <c r="Q723" s="10">
        <f>SUM(P718:P722)</f>
        <v>0</v>
      </c>
      <c r="R723" s="263"/>
      <c r="S723" s="202"/>
      <c r="T723" s="485"/>
      <c r="V723" s="202"/>
      <c r="W723" s="202"/>
      <c r="X723" s="202"/>
      <c r="Y723" s="10"/>
      <c r="Z723" s="10">
        <f>SUM(Y718:Y722)</f>
        <v>0</v>
      </c>
      <c r="AA723" s="263"/>
      <c r="AB723" s="202"/>
      <c r="AC723" s="485"/>
      <c r="AE723" s="202"/>
      <c r="AF723" s="202"/>
      <c r="AG723" s="202"/>
      <c r="AH723" s="10"/>
      <c r="AI723" s="10">
        <f>SUM(AH718:AH722)</f>
        <v>0</v>
      </c>
      <c r="AJ723" s="263"/>
      <c r="AK723" s="202"/>
      <c r="AL723" s="485"/>
      <c r="AN723" s="202"/>
      <c r="AO723" s="202"/>
      <c r="AP723" s="202"/>
      <c r="AQ723" s="10"/>
      <c r="AR723" s="10">
        <f>SUM(AQ718:AQ722)</f>
        <v>0</v>
      </c>
      <c r="AS723" s="263"/>
      <c r="AT723" s="202"/>
      <c r="AU723" s="485"/>
      <c r="AW723" s="202"/>
      <c r="AX723" s="202"/>
      <c r="AY723" s="202"/>
      <c r="AZ723" s="10"/>
      <c r="BA723" s="10">
        <f>SUM(AZ718:AZ722)</f>
        <v>0</v>
      </c>
      <c r="BB723" s="263"/>
      <c r="BC723" s="202"/>
      <c r="BD723" s="485"/>
      <c r="BF723" s="202"/>
      <c r="BG723" s="202"/>
      <c r="BH723" s="202"/>
      <c r="BI723" s="10"/>
      <c r="BJ723" s="10">
        <f>SUM(BI718:BI722)</f>
        <v>53.900000000000006</v>
      </c>
      <c r="BK723" s="263"/>
      <c r="BL723" s="202"/>
      <c r="BM723" s="485"/>
      <c r="BO723" s="202"/>
      <c r="BP723" s="202"/>
      <c r="BQ723" s="202"/>
      <c r="BR723" s="10"/>
      <c r="BS723" s="10">
        <f>SUM(BR718:BR722)</f>
        <v>53.900000000000006</v>
      </c>
      <c r="BT723" s="263"/>
      <c r="BU723" s="202"/>
      <c r="BV723" s="485"/>
      <c r="BX723" s="202"/>
      <c r="BY723" s="202"/>
      <c r="BZ723" s="202"/>
      <c r="CA723" s="10"/>
      <c r="CB723" s="10">
        <f>SUM(CA718:CA722)</f>
        <v>0</v>
      </c>
      <c r="CC723" s="263"/>
      <c r="CD723" s="202"/>
      <c r="CE723" s="492"/>
      <c r="CG723" s="202"/>
      <c r="CH723" s="202"/>
      <c r="CI723" s="202"/>
      <c r="CJ723" s="10"/>
      <c r="CK723" s="10">
        <f>SUM(CJ718:CJ722)</f>
        <v>0</v>
      </c>
      <c r="CL723" s="263"/>
      <c r="CM723" s="202"/>
      <c r="CN723" s="485"/>
      <c r="CP723" s="202"/>
      <c r="CQ723" s="202"/>
      <c r="CR723" s="202"/>
      <c r="CS723" s="10"/>
      <c r="CT723" s="10">
        <f>SUM(CS718:CS722)</f>
        <v>0</v>
      </c>
      <c r="CU723" s="263"/>
      <c r="CV723" s="202"/>
      <c r="CW723" s="485"/>
      <c r="CY723" s="202"/>
      <c r="CZ723" s="202"/>
      <c r="DA723" s="202"/>
      <c r="DB723" s="10"/>
      <c r="DC723" s="10">
        <f>SUM(DB718:DB722)</f>
        <v>63.7</v>
      </c>
      <c r="DD723" s="263"/>
      <c r="DE723" s="202"/>
      <c r="DF723" s="485"/>
      <c r="DH723" s="202"/>
      <c r="DI723" s="202"/>
      <c r="DJ723" s="202"/>
      <c r="DK723" s="10"/>
      <c r="DL723" s="10">
        <f>SUM(DK718:DK722)</f>
        <v>0</v>
      </c>
      <c r="DM723" s="263"/>
      <c r="DN723" s="202"/>
      <c r="DO723" s="485"/>
      <c r="DQ723" s="202"/>
      <c r="DR723" s="202"/>
      <c r="DS723" s="202"/>
      <c r="DT723" s="10"/>
      <c r="DU723" s="10">
        <f>SUM(DT718:DT722)</f>
        <v>0</v>
      </c>
      <c r="DV723" s="263"/>
      <c r="DW723" s="202"/>
      <c r="DX723" s="485"/>
      <c r="DZ723" s="202"/>
      <c r="EA723" s="202"/>
      <c r="EB723" s="202"/>
      <c r="EC723" s="10"/>
      <c r="ED723" s="10">
        <f>SUM(EC718:EC722)</f>
        <v>0</v>
      </c>
      <c r="EE723" s="263"/>
      <c r="EF723" s="202"/>
      <c r="EG723" s="485"/>
      <c r="EI723" s="202"/>
      <c r="EJ723" s="202"/>
      <c r="EK723" s="202"/>
      <c r="EL723" s="10"/>
      <c r="EM723" s="10">
        <f>SUM(EL718:EL722)</f>
        <v>53.900000000000006</v>
      </c>
      <c r="EN723" s="263"/>
      <c r="EO723" s="202"/>
      <c r="EP723" s="485"/>
      <c r="ER723" s="202"/>
      <c r="ES723" s="202"/>
      <c r="ET723" s="202"/>
      <c r="EU723" s="10"/>
      <c r="EV723" s="10">
        <f>SUM(EU718:EU722)</f>
        <v>0</v>
      </c>
      <c r="EW723" s="263"/>
      <c r="EX723" s="202"/>
      <c r="EY723" s="485"/>
      <c r="FA723" s="202"/>
      <c r="FB723" s="202"/>
      <c r="FC723" s="202"/>
      <c r="FD723" s="10"/>
      <c r="FE723" s="10">
        <f>SUM(FD718:FD722)</f>
        <v>0</v>
      </c>
      <c r="FF723" s="263"/>
      <c r="FG723" s="202"/>
      <c r="FH723" s="485"/>
      <c r="FJ723" s="202"/>
      <c r="FK723" s="202"/>
      <c r="FL723" s="202"/>
      <c r="FM723" s="10"/>
      <c r="FN723" s="10">
        <f>SUM(FM718:FM722)</f>
        <v>0</v>
      </c>
      <c r="FO723" s="263"/>
      <c r="FP723" s="202"/>
      <c r="FQ723" s="485"/>
      <c r="FS723" s="202"/>
      <c r="FT723" s="202"/>
      <c r="FU723" s="202"/>
      <c r="FV723" s="10"/>
      <c r="FW723" s="10">
        <f>SUM(FV718:FV722)</f>
        <v>0</v>
      </c>
      <c r="FX723" s="263"/>
      <c r="FY723" s="202"/>
      <c r="FZ723" s="485"/>
      <c r="GB723" s="202"/>
      <c r="GC723" s="202"/>
      <c r="GD723" s="202"/>
      <c r="GE723" s="10"/>
      <c r="GF723" s="10">
        <f>SUM(GE718:GE722)</f>
        <v>0</v>
      </c>
      <c r="GG723" s="263"/>
      <c r="GH723" s="202"/>
      <c r="GI723" s="485"/>
      <c r="GK723" s="202"/>
      <c r="GL723" s="202"/>
      <c r="GM723" s="202"/>
      <c r="GN723" s="10"/>
      <c r="GO723" s="10">
        <f>SUM(GN718:GN722)</f>
        <v>58.8</v>
      </c>
      <c r="GP723" s="263"/>
      <c r="GQ723" s="202"/>
      <c r="GR723" s="485"/>
      <c r="GT723" s="202"/>
      <c r="GU723" s="202"/>
      <c r="GV723" s="202"/>
      <c r="GW723" s="202"/>
      <c r="GX723" s="10">
        <f>SUM(GW718:GW722)</f>
        <v>58.8</v>
      </c>
      <c r="GY723" s="263"/>
      <c r="GZ723" s="202"/>
      <c r="HA723" s="485"/>
      <c r="HC723" s="202"/>
      <c r="HD723" s="202"/>
      <c r="HE723" s="202"/>
      <c r="HF723" s="10"/>
      <c r="HG723" s="10">
        <f>SUM(HF718:HF722)</f>
        <v>53.900000000000006</v>
      </c>
      <c r="HH723" s="263"/>
      <c r="HI723" s="202"/>
      <c r="HJ723" s="485"/>
      <c r="HL723" s="202"/>
      <c r="HM723" s="202"/>
      <c r="HN723" s="202"/>
      <c r="HO723" s="202"/>
      <c r="HP723" s="10">
        <f>SUM(HO718:HO722)</f>
        <v>0</v>
      </c>
      <c r="HQ723" s="263"/>
      <c r="HR723" s="202"/>
      <c r="HS723" s="494"/>
      <c r="HU723" s="202"/>
      <c r="HV723" s="202"/>
      <c r="HW723" s="202"/>
      <c r="HX723" s="10"/>
      <c r="HY723" s="10">
        <f>SUM(HX718:HX722)</f>
        <v>0</v>
      </c>
      <c r="HZ723" s="263"/>
      <c r="IA723" s="202"/>
      <c r="IB723" s="497"/>
      <c r="ID723" s="202"/>
      <c r="IE723" s="202"/>
      <c r="IF723" s="202"/>
      <c r="IG723" s="202"/>
      <c r="IH723" s="10" t="e">
        <f>SUM(IG718:IG722)</f>
        <v>#N/A</v>
      </c>
      <c r="II723" s="263"/>
      <c r="IJ723" s="202"/>
      <c r="IK723" s="494"/>
      <c r="IM723" s="202"/>
      <c r="IN723" s="202"/>
      <c r="IO723" s="202"/>
      <c r="IP723" s="10"/>
      <c r="IQ723" s="10">
        <f>SUM(IP718:IP722)</f>
        <v>58.8</v>
      </c>
      <c r="IR723" s="263"/>
      <c r="IS723" s="202"/>
      <c r="IT723" s="494"/>
      <c r="IV723" s="202"/>
      <c r="IW723" s="202"/>
      <c r="IX723" s="202"/>
      <c r="IY723" s="10"/>
      <c r="IZ723" s="10">
        <f>SUM(IY718:IY722)</f>
        <v>0</v>
      </c>
      <c r="JA723" s="263"/>
      <c r="JB723" s="202"/>
      <c r="JC723" s="494"/>
      <c r="JE723" s="202"/>
      <c r="JF723" s="202"/>
      <c r="JG723" s="202"/>
      <c r="JH723" s="10"/>
      <c r="JI723" s="10">
        <f>SUM(JH718:JH722)</f>
        <v>0</v>
      </c>
      <c r="JJ723" s="263"/>
      <c r="JK723" s="202"/>
      <c r="JL723" s="494"/>
      <c r="JN723" s="202"/>
      <c r="JO723" s="202"/>
      <c r="JP723" s="202"/>
      <c r="JQ723" s="10"/>
      <c r="JR723" s="10">
        <f>SUM(JQ718:JQ722)</f>
        <v>0</v>
      </c>
      <c r="JS723" s="263"/>
      <c r="JT723" s="202"/>
      <c r="JU723" s="494"/>
      <c r="JW723" s="202"/>
      <c r="JX723" s="202"/>
      <c r="JY723" s="202"/>
      <c r="JZ723" s="10"/>
      <c r="KA723" s="10">
        <f>SUM(JZ718:JZ722)</f>
        <v>58.8</v>
      </c>
      <c r="KB723" s="263"/>
      <c r="KC723" s="202"/>
      <c r="KD723" s="494"/>
      <c r="KF723" s="202"/>
      <c r="KG723" s="202"/>
      <c r="KH723" s="202"/>
      <c r="KI723" s="10"/>
      <c r="KJ723" s="10">
        <f>SUM(KI718:KI722)</f>
        <v>0</v>
      </c>
      <c r="KK723" s="263"/>
      <c r="KL723" s="202"/>
      <c r="KM723" s="494"/>
      <c r="KO723" s="202"/>
      <c r="KP723" s="202"/>
      <c r="KQ723" s="202"/>
      <c r="KR723" s="202"/>
      <c r="KS723" s="10">
        <f>SUM(KR718:KR722)</f>
        <v>0</v>
      </c>
      <c r="KT723" s="263"/>
      <c r="KU723" s="202"/>
      <c r="KV723" s="499"/>
      <c r="KX723" s="202"/>
      <c r="KY723" s="202"/>
      <c r="KZ723" s="202"/>
      <c r="LA723" s="10"/>
      <c r="LB723" s="10">
        <f>SUM(LA718:LA722)</f>
        <v>0</v>
      </c>
      <c r="LC723" s="263"/>
      <c r="LD723" s="202"/>
      <c r="LE723" s="494"/>
      <c r="LG723" s="202"/>
      <c r="LH723" s="202"/>
      <c r="LI723" s="202"/>
      <c r="LJ723" s="10"/>
      <c r="LK723" s="10">
        <f>SUM(LJ718:LJ722)</f>
        <v>0</v>
      </c>
      <c r="LL723" s="263"/>
      <c r="LM723" s="202"/>
      <c r="LN723" s="494"/>
      <c r="LP723" s="202"/>
      <c r="LQ723" s="202"/>
      <c r="LR723" s="202"/>
      <c r="LS723" s="10"/>
      <c r="LT723" s="10">
        <f>SUM(LS718:LS722)</f>
        <v>0</v>
      </c>
      <c r="LU723" s="263"/>
      <c r="LV723" s="202"/>
      <c r="LW723" s="497"/>
      <c r="LY723" s="202"/>
      <c r="LZ723" s="202"/>
      <c r="MA723" s="202"/>
      <c r="MB723" s="10"/>
      <c r="MC723" s="10" t="e">
        <f>SUM(MB718:MB722)</f>
        <v>#N/A</v>
      </c>
      <c r="MD723" s="263"/>
      <c r="ME723" s="202"/>
      <c r="MF723" s="494"/>
      <c r="MH723" s="202"/>
      <c r="MI723" s="202"/>
      <c r="MJ723" s="202"/>
      <c r="MK723" s="10"/>
      <c r="ML723" s="10">
        <f>SUM(MK718:MK722)</f>
        <v>63.7</v>
      </c>
      <c r="MM723" s="263"/>
      <c r="MN723" s="202"/>
      <c r="MO723" s="494"/>
      <c r="MQ723" s="202"/>
      <c r="MR723" s="202"/>
      <c r="MS723" s="202"/>
      <c r="MT723" s="10"/>
      <c r="MU723" s="10">
        <f>SUM(MT718:MT722)</f>
        <v>0</v>
      </c>
      <c r="MV723" s="263"/>
      <c r="MW723" s="202"/>
      <c r="MX723" s="494"/>
      <c r="MZ723" s="202"/>
      <c r="NA723" s="202"/>
      <c r="NB723" s="202"/>
      <c r="NC723" s="10"/>
      <c r="ND723" s="10">
        <f>SUM(NC718:NC722)</f>
        <v>58.8</v>
      </c>
      <c r="NE723" s="263"/>
      <c r="NF723" s="202"/>
      <c r="NG723" s="494"/>
      <c r="NI723" s="202"/>
      <c r="NJ723" s="202"/>
      <c r="NK723" s="202"/>
      <c r="NL723" s="10"/>
      <c r="NM723" s="10">
        <f>SUM(NL718:NL722)</f>
        <v>0</v>
      </c>
      <c r="NN723" s="263"/>
      <c r="NO723" s="202"/>
      <c r="NP723" s="499"/>
      <c r="NR723" s="202"/>
      <c r="NS723" s="202"/>
      <c r="NT723" s="202"/>
      <c r="NU723" s="10"/>
      <c r="NV723" s="10">
        <f>SUM(NU718:NU722)</f>
        <v>68.599999999999994</v>
      </c>
      <c r="NW723" s="263"/>
      <c r="NX723" s="202"/>
      <c r="NY723" s="494"/>
      <c r="OA723" s="202"/>
      <c r="OB723" s="202"/>
      <c r="OC723" s="202"/>
      <c r="OD723" s="202"/>
      <c r="OE723" s="10">
        <f>SUM(OD718:OD722)</f>
        <v>0</v>
      </c>
      <c r="OF723" s="263"/>
      <c r="OG723" s="202"/>
      <c r="OH723" s="494"/>
      <c r="OJ723" s="202"/>
      <c r="OK723" s="202"/>
      <c r="OL723" s="202"/>
      <c r="OM723" s="10"/>
      <c r="ON723" s="10">
        <f>SUM(OM718:OM722)</f>
        <v>0</v>
      </c>
      <c r="OO723" s="263"/>
      <c r="OP723" s="202"/>
      <c r="OQ723" s="494"/>
      <c r="OS723" s="202"/>
      <c r="OT723" s="202"/>
      <c r="OU723" s="202"/>
      <c r="OV723" s="10"/>
      <c r="OW723" s="10">
        <f>SUM(OV718:OV722)</f>
        <v>0</v>
      </c>
      <c r="OX723" s="263"/>
      <c r="OY723" s="202"/>
      <c r="OZ723" s="494"/>
      <c r="PB723" s="202"/>
      <c r="PC723" s="202"/>
      <c r="PD723" s="202"/>
      <c r="PE723" s="10"/>
      <c r="PF723" s="10">
        <f>SUM(PE718:PE722)</f>
        <v>0</v>
      </c>
      <c r="PG723" s="263"/>
      <c r="PH723" s="202"/>
      <c r="PI723" s="497"/>
      <c r="PK723" s="202"/>
      <c r="PL723" s="202"/>
      <c r="PM723" s="202"/>
      <c r="PN723" s="10"/>
      <c r="PO723" s="10" t="e">
        <f>SUM(PN718:PN722)</f>
        <v>#N/A</v>
      </c>
      <c r="PP723" s="263"/>
      <c r="PQ723" s="202"/>
      <c r="PR723" s="494"/>
      <c r="PT723" s="202"/>
      <c r="PU723" s="202"/>
      <c r="PV723" s="202"/>
      <c r="PW723" s="10"/>
      <c r="PX723" s="10">
        <f>SUM(PW718:PW722)</f>
        <v>0</v>
      </c>
      <c r="PY723" s="263"/>
      <c r="PZ723" s="202"/>
      <c r="QA723" s="497"/>
      <c r="QC723" s="202"/>
      <c r="QD723" s="202"/>
      <c r="QE723" s="202"/>
      <c r="QF723" s="10"/>
      <c r="QG723" s="10" t="e">
        <f>SUM(QF718:QF722)</f>
        <v>#N/A</v>
      </c>
      <c r="QH723" s="263"/>
      <c r="QI723" s="202"/>
      <c r="QJ723" s="494"/>
      <c r="QL723" s="202"/>
      <c r="QM723" s="202"/>
      <c r="QN723" s="202"/>
      <c r="QO723" s="10"/>
      <c r="QP723" s="10">
        <f>SUM(QO718:QO722)</f>
        <v>63.7</v>
      </c>
      <c r="QQ723" s="263"/>
      <c r="QR723" s="202"/>
      <c r="QS723" s="494"/>
      <c r="QU723" s="202"/>
      <c r="QV723" s="202"/>
      <c r="QW723" s="202"/>
      <c r="QX723" s="10"/>
      <c r="QY723" s="10">
        <f>SUM(QX718:QX722)</f>
        <v>73.5</v>
      </c>
      <c r="QZ723" s="263"/>
      <c r="RA723" s="202"/>
      <c r="RB723" s="494"/>
      <c r="RD723" s="202"/>
      <c r="RE723" s="202"/>
      <c r="RF723" s="202"/>
      <c r="RG723" s="10"/>
      <c r="RH723" s="10">
        <f>SUM(RG718:RG722)</f>
        <v>0</v>
      </c>
      <c r="RI723" s="263"/>
      <c r="RJ723" s="202"/>
      <c r="RK723" s="494"/>
      <c r="RM723" s="202"/>
      <c r="RN723" s="202"/>
      <c r="RO723" s="202"/>
      <c r="RP723" s="202"/>
      <c r="RQ723" s="10">
        <f>SUM(RP718:RP722)</f>
        <v>58.8</v>
      </c>
      <c r="RR723" s="263"/>
      <c r="RS723" s="202"/>
      <c r="RT723" s="494"/>
      <c r="RV723" s="202"/>
      <c r="RW723" s="202"/>
      <c r="RX723" s="202"/>
      <c r="RY723" s="10"/>
      <c r="RZ723" s="10">
        <f>SUM(RY718:RY722)</f>
        <v>0</v>
      </c>
      <c r="SA723" s="269"/>
      <c r="SB723" s="202"/>
      <c r="SC723" s="494"/>
      <c r="SE723" s="202"/>
      <c r="SF723" s="202"/>
      <c r="SG723" s="202"/>
      <c r="SH723" s="10"/>
      <c r="SI723" s="10">
        <f>SUM(SH718:SH722)</f>
        <v>0</v>
      </c>
      <c r="SJ723" s="269"/>
      <c r="SK723" s="202"/>
      <c r="SL723" s="497"/>
      <c r="SN723" s="202"/>
      <c r="SO723" s="202"/>
      <c r="SP723" s="202"/>
      <c r="SQ723" s="10"/>
      <c r="SR723" s="10" t="e">
        <f>SUM(SQ718:SQ722)</f>
        <v>#N/A</v>
      </c>
      <c r="SS723" s="269"/>
      <c r="ST723" s="202"/>
      <c r="SU723" s="494"/>
      <c r="SW723" s="202"/>
      <c r="SX723" s="202"/>
      <c r="SY723" s="202"/>
      <c r="SZ723" s="10"/>
      <c r="TA723" s="10">
        <f>SUM(SZ718:SZ722)</f>
        <v>0</v>
      </c>
      <c r="TB723" s="269"/>
      <c r="TC723" s="202"/>
      <c r="TD723" s="494"/>
      <c r="TF723" s="202"/>
      <c r="TG723" s="202"/>
      <c r="TH723" s="202"/>
      <c r="TI723" s="202"/>
      <c r="TJ723" s="10">
        <f>SUM(TI718:TI722)</f>
        <v>0</v>
      </c>
      <c r="TK723" s="269"/>
      <c r="TL723" s="202"/>
      <c r="TM723" s="494"/>
      <c r="TO723" s="202"/>
      <c r="TP723" s="202"/>
      <c r="TQ723" s="202"/>
      <c r="TR723" s="10"/>
      <c r="TS723" s="10">
        <f>SUM(TR718:TR722)</f>
        <v>88.2</v>
      </c>
      <c r="TT723" s="269"/>
      <c r="TU723" s="202"/>
      <c r="TV723" s="494"/>
      <c r="TX723" s="202"/>
      <c r="TY723" s="202"/>
      <c r="TZ723" s="202"/>
      <c r="UA723" s="10"/>
      <c r="UB723" s="10">
        <f>SUM(UA718:UA722)</f>
        <v>0</v>
      </c>
      <c r="UC723" s="269"/>
      <c r="UD723" s="202"/>
      <c r="UE723" s="499"/>
      <c r="UG723" s="202"/>
      <c r="UH723" s="202"/>
      <c r="UI723" s="202"/>
      <c r="UJ723" s="10"/>
      <c r="UK723" s="10">
        <f>SUM(UJ718:UJ722)</f>
        <v>0</v>
      </c>
      <c r="UL723" s="269"/>
      <c r="UM723" s="202"/>
      <c r="UN723" s="494"/>
      <c r="UP723" s="202"/>
      <c r="UQ723" s="202"/>
      <c r="UR723" s="202"/>
      <c r="US723" s="10"/>
      <c r="UT723" s="10">
        <f>SUM(US718:US722)</f>
        <v>0</v>
      </c>
      <c r="UU723" s="269"/>
      <c r="UV723" s="202"/>
      <c r="UW723" s="494"/>
      <c r="UY723" s="202"/>
      <c r="UZ723" s="202"/>
      <c r="VA723" s="202"/>
      <c r="VB723" s="10"/>
      <c r="VC723" s="10">
        <f>SUM(VB718:VB722)</f>
        <v>0</v>
      </c>
      <c r="VD723" s="269"/>
      <c r="VE723" s="202"/>
      <c r="VF723" s="488"/>
      <c r="VH723" s="202"/>
      <c r="VI723" s="202"/>
      <c r="VJ723" s="202"/>
      <c r="VK723" s="10"/>
      <c r="VL723" s="10">
        <f>SUM(VK718:VK722)</f>
        <v>68.599999999999994</v>
      </c>
      <c r="VM723" s="269"/>
      <c r="VN723" s="202"/>
      <c r="VO723" s="494"/>
      <c r="VQ723" s="202"/>
      <c r="VR723" s="202"/>
      <c r="VS723" s="202"/>
      <c r="VT723" s="10"/>
      <c r="VU723" s="10">
        <f>SUM(VT718:VT722)</f>
        <v>0</v>
      </c>
      <c r="VV723" s="269"/>
      <c r="VW723" s="202"/>
      <c r="VX723" s="497"/>
      <c r="VZ723" s="202"/>
      <c r="WA723" s="202"/>
      <c r="WB723" s="202"/>
      <c r="WC723" s="202"/>
      <c r="WD723" s="10" t="e">
        <f>SUM(WC718:WC722)</f>
        <v>#N/A</v>
      </c>
      <c r="WE723" s="269"/>
      <c r="WF723" s="202"/>
      <c r="WG723" s="494"/>
      <c r="WI723" s="202"/>
      <c r="WJ723" s="202"/>
      <c r="WK723" s="202"/>
      <c r="WL723" s="202"/>
      <c r="WM723" s="10">
        <f>SUM(WL718:WL722)</f>
        <v>0</v>
      </c>
      <c r="WN723" s="269"/>
      <c r="WO723" s="202"/>
      <c r="WP723" s="494"/>
      <c r="WQ723" s="202"/>
      <c r="WR723" s="202"/>
      <c r="WS723" s="202"/>
      <c r="WT723" s="202"/>
      <c r="WU723" s="10"/>
      <c r="WV723" s="10">
        <f>SUM(WU718:WU722)</f>
        <v>0</v>
      </c>
      <c r="WW723" s="269"/>
      <c r="WX723" s="202"/>
      <c r="WY723" s="494"/>
      <c r="XA723" s="202"/>
      <c r="XB723" s="202"/>
      <c r="XC723" s="202"/>
      <c r="XD723" s="202"/>
      <c r="XE723" s="10">
        <f>SUM(XD718:XD722)</f>
        <v>0</v>
      </c>
      <c r="XF723" s="269"/>
      <c r="XG723" s="202"/>
      <c r="XH723" s="494"/>
      <c r="XJ723" s="202"/>
      <c r="XK723" s="202"/>
      <c r="XL723" s="202"/>
      <c r="XM723" s="202"/>
      <c r="XN723" s="10">
        <f>SUM(XM718:XM722)</f>
        <v>0</v>
      </c>
      <c r="XO723" s="269"/>
      <c r="XP723" s="202"/>
      <c r="XQ723" s="494"/>
      <c r="XS723" s="202"/>
      <c r="XT723" s="202"/>
      <c r="XU723" s="202"/>
      <c r="XV723" s="10"/>
      <c r="XW723" s="10">
        <f>SUM(XV718:XV722)</f>
        <v>63.7</v>
      </c>
      <c r="XX723" s="269"/>
      <c r="XY723" s="202"/>
      <c r="XZ723" s="494"/>
      <c r="YB723" s="202"/>
      <c r="YC723" s="202"/>
      <c r="YD723" s="202"/>
      <c r="YE723" s="10"/>
      <c r="YF723" s="10">
        <f>SUM(YE718:YE722)</f>
        <v>0</v>
      </c>
      <c r="YG723" s="269"/>
      <c r="YH723" s="202"/>
      <c r="YI723" s="266"/>
      <c r="YK723" s="202"/>
      <c r="YL723" s="202"/>
      <c r="YM723" s="202"/>
      <c r="YN723" s="10"/>
      <c r="YO723" s="10" t="e">
        <f>SUM(YN718:YN722)</f>
        <v>#N/A</v>
      </c>
      <c r="YP723" s="269"/>
      <c r="YQ723" s="202"/>
      <c r="YR723" s="266"/>
      <c r="YT723" s="202"/>
      <c r="YU723" s="202"/>
      <c r="YV723" s="202"/>
      <c r="YW723" s="10"/>
      <c r="YX723" s="10" t="e">
        <f>SUM(YW718:YW722)</f>
        <v>#N/A</v>
      </c>
      <c r="YY723" s="269"/>
      <c r="YZ723" s="202"/>
      <c r="ZA723" s="266"/>
      <c r="ZC723" s="202"/>
      <c r="ZD723" s="202"/>
      <c r="ZE723" s="202"/>
      <c r="ZF723" s="10"/>
      <c r="ZG723" s="10" t="e">
        <f>SUM(ZF718:ZF722)</f>
        <v>#N/A</v>
      </c>
      <c r="ZH723" s="269"/>
      <c r="ZI723" s="202"/>
      <c r="ZJ723" s="266"/>
      <c r="ZL723" s="202"/>
      <c r="ZM723" s="202"/>
      <c r="ZN723" s="202"/>
      <c r="ZO723" s="10"/>
      <c r="ZP723" s="10" t="e">
        <f>SUM(ZO718:ZO722)</f>
        <v>#N/A</v>
      </c>
      <c r="ZQ723" s="269"/>
      <c r="ZR723" s="202"/>
      <c r="ZS723" s="494"/>
      <c r="ZU723" s="202"/>
      <c r="ZV723" s="202"/>
      <c r="ZW723" s="202"/>
      <c r="ZX723" s="10"/>
      <c r="ZY723" s="10">
        <f>SUM(ZX718:ZX722)</f>
        <v>0</v>
      </c>
      <c r="ZZ723" s="269"/>
      <c r="AAA723" s="202"/>
      <c r="AAB723" s="494"/>
      <c r="AAD723" s="202"/>
      <c r="AAE723" s="202"/>
      <c r="AAF723" s="202"/>
      <c r="AAG723" s="10"/>
      <c r="AAH723" s="10">
        <f>SUM(AAG718:AAG722)</f>
        <v>0</v>
      </c>
      <c r="AAI723" s="269"/>
      <c r="AAJ723" s="202"/>
      <c r="AAK723" s="266"/>
      <c r="AAM723" s="202"/>
      <c r="AAN723" s="202"/>
      <c r="AAO723" s="202"/>
      <c r="AAP723" s="10"/>
      <c r="AAQ723" s="10" t="e">
        <f>SUM(AAP718:AAP722)</f>
        <v>#N/A</v>
      </c>
      <c r="AAR723" s="269"/>
      <c r="AAS723" s="202"/>
      <c r="AAT723" s="499"/>
      <c r="AAV723" s="202"/>
      <c r="AAW723" s="202"/>
      <c r="AAX723" s="202"/>
      <c r="AAY723" s="10"/>
      <c r="AAZ723" s="10">
        <f>SUM(AAY718:AAY722)</f>
        <v>0</v>
      </c>
      <c r="ABA723" s="269"/>
      <c r="ABB723" s="202"/>
      <c r="ABC723" s="494"/>
      <c r="ABE723" s="202"/>
      <c r="ABF723" s="202"/>
      <c r="ABG723" s="202"/>
      <c r="ABH723" s="10"/>
      <c r="ABI723" s="10">
        <f>SUM(ABH718:ABH722)</f>
        <v>63.7</v>
      </c>
      <c r="ABJ723" s="269"/>
      <c r="ABK723" s="202"/>
      <c r="ABL723" s="494"/>
      <c r="ABN723" s="202"/>
      <c r="ABO723" s="202"/>
      <c r="ABP723" s="202"/>
      <c r="ABQ723" s="10"/>
      <c r="ABR723" s="10">
        <f>SUM(ABQ718:ABQ722)</f>
        <v>63.7</v>
      </c>
      <c r="ABS723" s="269"/>
      <c r="ABT723" s="202"/>
      <c r="ABU723" s="494"/>
      <c r="ABW723" s="202"/>
      <c r="ABX723" s="202"/>
      <c r="ABY723" s="202"/>
      <c r="ABZ723" s="10"/>
      <c r="ACA723" s="10">
        <f>SUM(ABZ718:ABZ722)</f>
        <v>73.5</v>
      </c>
      <c r="ACB723" s="269"/>
      <c r="ACC723" s="202"/>
      <c r="ACD723" s="494"/>
      <c r="ACF723" s="202"/>
      <c r="ACG723" s="202"/>
      <c r="ACH723" s="202"/>
      <c r="ACI723" s="10"/>
      <c r="ACJ723" s="10">
        <f>SUM(ACI718:ACI722)</f>
        <v>0</v>
      </c>
      <c r="ACK723" s="269"/>
      <c r="ACL723" s="202"/>
      <c r="ACM723" s="494"/>
      <c r="ACO723" s="202"/>
      <c r="ACP723" s="202"/>
      <c r="ACQ723" s="202"/>
      <c r="ACR723" s="10"/>
      <c r="ACS723" s="10">
        <f>SUM(ACR718:ACR722)</f>
        <v>0</v>
      </c>
      <c r="ACT723" s="269"/>
      <c r="ACU723" s="202"/>
      <c r="ACV723" s="494"/>
      <c r="ACX723" s="202"/>
      <c r="ACY723" s="202"/>
      <c r="ACZ723" s="202"/>
      <c r="ADA723" s="10"/>
      <c r="ADB723" s="10">
        <f>SUM(ADA718:ADA722)</f>
        <v>0</v>
      </c>
      <c r="ADC723" s="269"/>
      <c r="ADD723" s="202"/>
      <c r="ADE723" s="494"/>
      <c r="ADG723" s="202"/>
      <c r="ADH723" s="202"/>
      <c r="ADI723" s="202"/>
      <c r="ADJ723" s="10"/>
      <c r="ADK723" s="10">
        <f>SUM(ADJ718:ADJ722)</f>
        <v>58.8</v>
      </c>
      <c r="ADL723" s="269"/>
      <c r="ADM723" s="202"/>
      <c r="ADN723" s="488"/>
      <c r="ADP723" s="202"/>
      <c r="ADQ723" s="202"/>
      <c r="ADR723" s="202"/>
      <c r="ADS723" s="10"/>
      <c r="ADT723" s="10">
        <f>SUM(ADS718:ADS722)</f>
        <v>0</v>
      </c>
      <c r="ADU723" s="269"/>
      <c r="ADV723" s="202"/>
      <c r="ADW723" s="266"/>
      <c r="ADY723" s="202"/>
      <c r="ADZ723" s="202"/>
      <c r="AEA723" s="202"/>
      <c r="AEB723" s="10"/>
      <c r="AEC723" s="10" t="e">
        <f>SUM(AEB718:AEB722)</f>
        <v>#N/A</v>
      </c>
      <c r="AED723" s="269"/>
      <c r="AEE723" s="202"/>
      <c r="AEF723" s="492"/>
      <c r="AEH723" s="202"/>
      <c r="AEI723" s="202"/>
      <c r="AEJ723" s="202"/>
      <c r="AEK723" s="10"/>
      <c r="AEL723" s="10">
        <f>SUM(AEK718:AEK722)</f>
        <v>53.900000000000006</v>
      </c>
      <c r="AEM723" s="269"/>
      <c r="AEN723" s="202"/>
      <c r="AEO723" s="494"/>
      <c r="AEQ723" s="202"/>
      <c r="AER723" s="202"/>
      <c r="AES723" s="202"/>
      <c r="AET723" s="10"/>
      <c r="AEU723" s="10">
        <f>SUM(AET718:AET722)</f>
        <v>0</v>
      </c>
      <c r="AEV723" s="269"/>
      <c r="AEW723" s="202"/>
      <c r="AEX723" s="494"/>
      <c r="AEZ723" s="202"/>
      <c r="AFA723" s="202"/>
      <c r="AFB723" s="202"/>
      <c r="AFC723" s="10"/>
      <c r="AFD723" s="10">
        <f>SUM(AFC718:AFC722)</f>
        <v>0</v>
      </c>
      <c r="AFE723" s="269"/>
      <c r="AFF723" s="202"/>
      <c r="AFG723" s="266"/>
      <c r="AFI723" s="202"/>
      <c r="AFJ723" s="202"/>
      <c r="AFK723" s="202"/>
      <c r="AFL723" s="10"/>
      <c r="AFM723" s="10" t="e">
        <f>SUM(AFL718:AFL722)</f>
        <v>#N/A</v>
      </c>
      <c r="AFN723" s="269"/>
      <c r="AFO723" s="202"/>
      <c r="AFP723" s="494"/>
      <c r="AFR723" s="202"/>
      <c r="AFS723" s="202"/>
      <c r="AFT723" s="202"/>
      <c r="AFU723" s="10"/>
      <c r="AFV723" s="10">
        <f>SUM(AFU718:AFU722)</f>
        <v>0</v>
      </c>
      <c r="AFW723" s="269"/>
      <c r="AFX723" s="202"/>
      <c r="AFY723" s="494"/>
      <c r="AGA723" s="202"/>
      <c r="AGB723" s="202"/>
      <c r="AGC723" s="202"/>
      <c r="AGD723" s="10"/>
      <c r="AGE723" s="10">
        <f>SUM(AGD718:AGD722)</f>
        <v>0</v>
      </c>
      <c r="AGF723" s="269"/>
      <c r="AGG723" s="202"/>
      <c r="AGH723" s="494"/>
      <c r="AGJ723" s="202"/>
      <c r="AGK723" s="202"/>
      <c r="AGL723" s="202"/>
      <c r="AGM723" s="10"/>
      <c r="AGN723" s="10">
        <f>SUM(AGM718:AGM722)</f>
        <v>0</v>
      </c>
      <c r="AGO723" s="269"/>
      <c r="AGP723" s="202"/>
      <c r="AGQ723" s="488"/>
      <c r="AGS723" s="202"/>
      <c r="AGT723" s="202"/>
      <c r="AGU723" s="202"/>
      <c r="AGV723" s="10"/>
      <c r="AGW723" s="10">
        <f>SUM(AGV718:AGV722)</f>
        <v>73.5</v>
      </c>
      <c r="AGX723" s="269"/>
      <c r="AGY723" s="202"/>
      <c r="AGZ723" s="266"/>
      <c r="AHB723" s="202"/>
      <c r="AHC723" s="202"/>
      <c r="AHD723" s="202"/>
      <c r="AHE723" s="10"/>
      <c r="AHF723" s="10" t="e">
        <f>SUM(AHE718:AHE722)</f>
        <v>#N/A</v>
      </c>
      <c r="AHG723" s="269"/>
      <c r="AHH723" s="202"/>
      <c r="AHI723" s="503"/>
      <c r="AHK723" s="202"/>
      <c r="AHL723" s="202"/>
      <c r="AHM723" s="202"/>
      <c r="AHN723" s="10"/>
      <c r="AHO723" s="10">
        <f>SUM(AHN718:AHN722)</f>
        <v>0</v>
      </c>
      <c r="AHP723" s="269"/>
      <c r="AHQ723" s="202"/>
      <c r="AHR723" s="494"/>
      <c r="AHT723" s="202"/>
      <c r="AHU723" s="202"/>
      <c r="AHV723" s="202"/>
      <c r="AHW723" s="10"/>
      <c r="AHX723" s="10">
        <f>SUM(AHW718:AHW722)</f>
        <v>0</v>
      </c>
      <c r="AHY723" s="269"/>
      <c r="AHZ723" s="202"/>
      <c r="AIA723" s="266"/>
      <c r="AIC723" s="202"/>
      <c r="AID723" s="202"/>
      <c r="AIE723" s="202"/>
      <c r="AIF723" s="10"/>
      <c r="AIG723" s="10" t="e">
        <f>SUM(AIF718:AIF722)</f>
        <v>#N/A</v>
      </c>
      <c r="AIH723" s="269"/>
      <c r="AII723" s="202"/>
      <c r="AIJ723" s="494"/>
      <c r="AIL723" s="202"/>
      <c r="AIM723" s="202"/>
      <c r="AIN723" s="202"/>
      <c r="AIO723" s="10"/>
      <c r="AIP723" s="10">
        <f>SUM(AIO718:AIO722)</f>
        <v>0</v>
      </c>
      <c r="AIQ723" s="269"/>
      <c r="AIR723" s="202"/>
      <c r="AIS723" s="494"/>
      <c r="AIU723" s="202"/>
      <c r="AIV723" s="202"/>
      <c r="AIW723" s="202"/>
      <c r="AIX723" s="10"/>
      <c r="AIY723" s="10">
        <f>SUM(AIX718:AIX722)</f>
        <v>0</v>
      </c>
      <c r="AIZ723" s="269"/>
      <c r="AJA723" s="202"/>
      <c r="AJB723" s="266"/>
      <c r="AJD723" s="202"/>
      <c r="AJE723" s="202"/>
      <c r="AJF723" s="202"/>
      <c r="AJG723" s="10"/>
      <c r="AJH723" s="10" t="e">
        <f>SUM(AJG718:AJG722)</f>
        <v>#N/A</v>
      </c>
      <c r="AJI723" s="269"/>
      <c r="AJJ723" s="202"/>
      <c r="AJK723" s="266"/>
      <c r="AJM723" s="202"/>
      <c r="AJN723" s="202"/>
      <c r="AJO723" s="202"/>
      <c r="AJP723" s="10"/>
      <c r="AJQ723" s="10" t="e">
        <f>SUM(AJP718:AJP722)</f>
        <v>#N/A</v>
      </c>
      <c r="AJR723" s="269"/>
      <c r="AJS723" s="202"/>
      <c r="AJT723" s="266"/>
      <c r="AJV723" s="202"/>
      <c r="AJW723" s="202"/>
      <c r="AJX723" s="202"/>
      <c r="AJY723" s="10"/>
      <c r="AJZ723" s="10" t="e">
        <f>SUM(AJY718:AJY722)</f>
        <v>#N/A</v>
      </c>
      <c r="AKA723" s="269"/>
      <c r="AKB723" s="202"/>
      <c r="AKC723" s="494"/>
      <c r="AKE723" s="202"/>
      <c r="AKF723" s="202"/>
      <c r="AKG723" s="202"/>
      <c r="AKH723" s="10"/>
      <c r="AKI723" s="10">
        <f>SUM(AKH718:AKH722)</f>
        <v>68.599999999999994</v>
      </c>
      <c r="AKJ723" s="269"/>
      <c r="AKK723" s="202"/>
      <c r="AKL723" s="266"/>
      <c r="AKN723" s="202"/>
      <c r="AKO723" s="202"/>
      <c r="AKP723" s="202"/>
      <c r="AKQ723" s="10"/>
      <c r="AKR723" s="10" t="e">
        <f>SUM(AKQ718:AKQ722)</f>
        <v>#N/A</v>
      </c>
      <c r="AKS723" s="269"/>
      <c r="AKT723" s="202"/>
      <c r="AKU723" s="266"/>
      <c r="AKW723" s="202"/>
      <c r="AKX723" s="202"/>
      <c r="AKY723" s="202"/>
      <c r="AKZ723" s="10"/>
      <c r="ALA723" s="10" t="e">
        <f>SUM(AKZ718:AKZ722)</f>
        <v>#N/A</v>
      </c>
      <c r="ALB723" s="269"/>
      <c r="ALC723" s="202"/>
      <c r="ALD723" s="266"/>
      <c r="ALF723" s="202"/>
      <c r="ALG723" s="202"/>
      <c r="ALH723" s="202"/>
      <c r="ALI723" s="10"/>
      <c r="ALJ723" s="10" t="e">
        <f>SUM(ALI718:ALI722)</f>
        <v>#N/A</v>
      </c>
      <c r="ALK723" s="269"/>
      <c r="ALL723" s="202"/>
      <c r="ALM723" s="266"/>
      <c r="ALO723" s="202"/>
      <c r="ALP723" s="202"/>
      <c r="ALQ723" s="202"/>
      <c r="ALR723" s="10"/>
      <c r="ALS723" s="10" t="e">
        <f>SUM(ALR718:ALR722)</f>
        <v>#N/A</v>
      </c>
      <c r="ALT723" s="269"/>
      <c r="ALU723" s="202"/>
      <c r="ALV723" s="266"/>
      <c r="ALX723" s="202"/>
      <c r="ALY723" s="202"/>
      <c r="ALZ723" s="202"/>
      <c r="AMA723" s="10"/>
      <c r="AMB723" s="10" t="e">
        <f>SUM(AMA718:AMA722)</f>
        <v>#N/A</v>
      </c>
      <c r="AMC723" s="269"/>
      <c r="AMD723" s="202"/>
      <c r="AME723" s="266"/>
      <c r="AMG723" s="202"/>
      <c r="AMH723" s="202"/>
      <c r="AMI723" s="202"/>
      <c r="AMJ723" s="10"/>
      <c r="AMK723" s="10" t="e">
        <f>SUM(AMJ718:AMJ722)</f>
        <v>#N/A</v>
      </c>
      <c r="AML723" s="269"/>
      <c r="AMM723" s="202"/>
      <c r="AMN723" s="266"/>
      <c r="AMP723" s="202"/>
      <c r="AMQ723" s="202"/>
      <c r="AMR723" s="202"/>
      <c r="AMS723" s="10"/>
      <c r="AMT723" s="10" t="e">
        <f>SUM(AMS718:AMS722)</f>
        <v>#N/A</v>
      </c>
      <c r="AMU723" s="269"/>
      <c r="AMV723" s="202"/>
      <c r="AMW723" s="266"/>
      <c r="AMY723" s="202"/>
      <c r="AMZ723" s="202"/>
      <c r="ANA723" s="202"/>
      <c r="ANB723" s="10"/>
      <c r="ANC723" s="10" t="e">
        <f>SUM(ANB718:ANB722)</f>
        <v>#N/A</v>
      </c>
      <c r="AND723" s="269"/>
      <c r="ANE723" s="202"/>
      <c r="ANF723" s="266"/>
      <c r="ANH723" s="202"/>
      <c r="ANI723" s="202"/>
      <c r="ANJ723" s="202"/>
      <c r="ANK723" s="10"/>
      <c r="ANL723" s="10" t="e">
        <f>SUM(ANK718:ANK722)</f>
        <v>#N/A</v>
      </c>
      <c r="ANM723" s="269"/>
      <c r="ANN723" s="202"/>
      <c r="ANO723" s="266"/>
      <c r="ANQ723" s="202"/>
      <c r="ANR723" s="202"/>
      <c r="ANS723" s="202"/>
      <c r="ANT723" s="10"/>
      <c r="ANU723" s="10" t="e">
        <f>SUM(ANT718:ANT722)</f>
        <v>#N/A</v>
      </c>
      <c r="ANV723" s="269"/>
      <c r="ANW723" s="202"/>
      <c r="ANX723" s="266"/>
      <c r="ANZ723" s="202"/>
      <c r="AOA723" s="202"/>
      <c r="AOB723" s="202"/>
      <c r="AOC723" s="10"/>
      <c r="AOD723" s="10" t="e">
        <f>SUM(AOC718:AOC722)</f>
        <v>#N/A</v>
      </c>
      <c r="AOE723" s="269"/>
      <c r="AOF723" s="202"/>
      <c r="AOG723" s="266"/>
      <c r="AOI723" s="202"/>
      <c r="AOJ723" s="202"/>
      <c r="AOK723" s="202"/>
      <c r="AOL723" s="10"/>
      <c r="AOM723" s="10" t="e">
        <f>SUM(AOL718:AOL722)</f>
        <v>#N/A</v>
      </c>
      <c r="AON723" s="269"/>
      <c r="AOO723" s="202"/>
      <c r="AOP723" s="266"/>
      <c r="AOR723" s="202"/>
      <c r="AOS723" s="202"/>
      <c r="AOT723" s="202"/>
      <c r="AOU723" s="10"/>
      <c r="AOV723" s="10" t="e">
        <f>SUM(AOU718:AOU722)</f>
        <v>#N/A</v>
      </c>
      <c r="AOW723" s="269"/>
      <c r="AOX723" s="202"/>
      <c r="AOY723" s="266"/>
      <c r="APA723" s="202"/>
      <c r="APB723" s="202"/>
      <c r="APC723" s="202"/>
      <c r="APD723" s="10"/>
      <c r="APE723" s="10" t="e">
        <f>SUM(APD718:APD722)</f>
        <v>#N/A</v>
      </c>
      <c r="APF723" s="269"/>
      <c r="APG723" s="202"/>
      <c r="APH723" s="266"/>
      <c r="APJ723" s="202"/>
      <c r="APK723" s="202"/>
      <c r="APL723" s="202"/>
      <c r="APM723" s="10"/>
      <c r="APN723" s="10" t="e">
        <f>SUM(APM718:APM722)</f>
        <v>#N/A</v>
      </c>
      <c r="APO723" s="269"/>
      <c r="APP723" s="202"/>
      <c r="APQ723" s="499"/>
      <c r="APS723" s="202"/>
      <c r="APT723" s="202"/>
      <c r="APU723" s="202"/>
      <c r="APV723" s="10"/>
      <c r="APW723" s="10">
        <f>SUM(APV718:APV722)</f>
        <v>63.7</v>
      </c>
      <c r="APX723" s="269"/>
      <c r="APY723" s="202"/>
      <c r="APZ723" s="499"/>
      <c r="AQB723" s="202"/>
      <c r="AQC723" s="202"/>
      <c r="AQD723" s="202"/>
      <c r="AQE723" s="10"/>
      <c r="AQF723" s="10">
        <f>SUM(AQE718:AQE722)</f>
        <v>0</v>
      </c>
      <c r="AQG723" s="269"/>
      <c r="AQH723" s="202"/>
      <c r="AQI723" s="494"/>
      <c r="AQK723" s="202"/>
      <c r="AQL723" s="202"/>
      <c r="AQM723" s="202"/>
      <c r="AQN723" s="10"/>
      <c r="AQO723" s="10">
        <f>SUM(AQN718:AQN722)</f>
        <v>0</v>
      </c>
      <c r="AQP723" s="269"/>
      <c r="AQQ723" s="202"/>
      <c r="AQR723" s="494"/>
      <c r="AQT723" s="202"/>
      <c r="AQU723" s="202"/>
      <c r="AQV723" s="202"/>
      <c r="AQW723" s="10"/>
      <c r="AQX723" s="10">
        <f>SUM(AQW718:AQW722)</f>
        <v>0</v>
      </c>
      <c r="AQY723" s="269"/>
      <c r="AQZ723" s="202"/>
      <c r="ARA723" s="494"/>
      <c r="ARC723" s="202"/>
      <c r="ARD723" s="202"/>
      <c r="ARE723" s="202"/>
      <c r="ARF723" s="10"/>
      <c r="ARG723" s="10">
        <f>SUM(ARF718:ARF722)</f>
        <v>0</v>
      </c>
      <c r="ARH723" s="269"/>
      <c r="ARI723" s="202"/>
      <c r="ARJ723" s="494"/>
      <c r="ARL723" s="202"/>
      <c r="ARM723" s="202"/>
      <c r="ARN723" s="202"/>
      <c r="ARO723" s="10"/>
      <c r="ARP723" s="10">
        <f>SUM(ARO718:ARO722)</f>
        <v>0</v>
      </c>
      <c r="ARQ723" s="269"/>
      <c r="ARR723" s="202"/>
      <c r="ARS723" s="499"/>
      <c r="ARU723" s="202"/>
      <c r="ARV723" s="202"/>
      <c r="ARW723" s="202"/>
      <c r="ARX723" s="10"/>
      <c r="ARY723" s="10">
        <f>SUM(ARX718:ARX722)</f>
        <v>63.7</v>
      </c>
      <c r="ARZ723" s="269"/>
      <c r="ASA723" s="202"/>
      <c r="ASB723" s="494"/>
      <c r="ASD723" s="202"/>
      <c r="ASE723" s="202"/>
      <c r="ASF723" s="202"/>
      <c r="ASG723" s="10"/>
      <c r="ASH723" s="10">
        <f>SUM(ASG718:ASG722)</f>
        <v>0</v>
      </c>
      <c r="ASI723" s="269"/>
      <c r="ASJ723" s="202"/>
      <c r="ASK723" s="494"/>
      <c r="ASM723" s="202"/>
      <c r="ASN723" s="202"/>
      <c r="ASO723" s="202"/>
      <c r="ASP723" s="10"/>
      <c r="ASQ723" s="10">
        <f>SUM(ASP718:ASP722)</f>
        <v>0</v>
      </c>
      <c r="ASR723" s="269"/>
      <c r="ASS723" s="202"/>
      <c r="AST723" s="494"/>
      <c r="ASV723" s="202"/>
      <c r="ASW723" s="202"/>
      <c r="ASX723" s="202"/>
      <c r="ASY723" s="10"/>
      <c r="ASZ723" s="10">
        <f>SUM(ASY718:ASY722)</f>
        <v>0</v>
      </c>
      <c r="ATA723" s="269"/>
      <c r="ATB723" s="202"/>
      <c r="ATC723" s="494"/>
      <c r="ATE723" s="202"/>
      <c r="ATF723" s="202"/>
      <c r="ATG723" s="202"/>
      <c r="ATH723" s="10"/>
      <c r="ATI723" s="10">
        <f>SUM(ATH718:ATH722)</f>
        <v>0</v>
      </c>
      <c r="ATJ723" s="269"/>
      <c r="ATK723" s="202"/>
      <c r="ATL723" s="494"/>
      <c r="ATN723" s="202"/>
      <c r="ATO723" s="202"/>
      <c r="ATP723" s="202"/>
      <c r="ATQ723" s="10"/>
      <c r="ATR723" s="10">
        <f>SUM(ATQ718:ATQ722)</f>
        <v>0</v>
      </c>
      <c r="ATS723" s="269"/>
      <c r="ATT723" s="202"/>
      <c r="ATU723" s="494"/>
      <c r="ATW723" s="202"/>
      <c r="ATX723" s="202"/>
      <c r="ATY723" s="202"/>
      <c r="ATZ723" s="10"/>
      <c r="AUA723" s="10">
        <f>SUM(ATZ718:ATZ722)</f>
        <v>0</v>
      </c>
      <c r="AUB723" s="269"/>
      <c r="AUC723" s="202"/>
      <c r="AUD723" s="494"/>
      <c r="AUF723" s="202"/>
      <c r="AUG723" s="202"/>
      <c r="AUH723" s="202"/>
      <c r="AUI723" s="10"/>
      <c r="AUJ723" s="10">
        <f>SUM(AUI718:AUI722)</f>
        <v>73.5</v>
      </c>
      <c r="AUK723" s="269"/>
      <c r="AUL723" s="202"/>
      <c r="AUM723" s="494"/>
      <c r="AUO723" s="202"/>
      <c r="AUP723" s="202"/>
      <c r="AUQ723" s="202"/>
      <c r="AUR723" s="10"/>
      <c r="AUS723" s="10">
        <f>SUM(AUR718:AUR722)</f>
        <v>0</v>
      </c>
      <c r="AUT723" s="269"/>
      <c r="AUU723" s="202"/>
      <c r="AUV723" s="488"/>
      <c r="AUX723" s="202"/>
      <c r="AUY723" s="202"/>
      <c r="AUZ723" s="202"/>
      <c r="AVA723" s="10"/>
      <c r="AVB723" s="10">
        <f>SUM(AVA718:AVA722)</f>
        <v>0</v>
      </c>
      <c r="AVC723" s="269"/>
      <c r="AVD723" s="202"/>
      <c r="AVE723" s="494"/>
      <c r="AVG723" s="202"/>
      <c r="AVH723" s="202"/>
      <c r="AVI723" s="202"/>
      <c r="AVJ723" s="10"/>
      <c r="AVK723" s="10">
        <f>SUM(AVJ718:AVJ722)</f>
        <v>63.7</v>
      </c>
      <c r="AVL723" s="269"/>
      <c r="AVM723" s="202"/>
      <c r="AVN723" s="494"/>
      <c r="AVP723" s="202"/>
      <c r="AVQ723" s="202"/>
      <c r="AVR723" s="202"/>
      <c r="AVS723" s="10"/>
      <c r="AVT723" s="10">
        <f>SUM(AVS718:AVS722)</f>
        <v>0</v>
      </c>
      <c r="AVU723" s="269"/>
      <c r="AVV723" s="202"/>
      <c r="AVW723" s="488"/>
      <c r="AVY723" s="202"/>
      <c r="AVZ723" s="202"/>
      <c r="AWA723" s="202"/>
      <c r="AWB723" s="10"/>
      <c r="AWC723" s="10">
        <f>SUM(AWB718:AWB722)</f>
        <v>0</v>
      </c>
      <c r="AWD723" s="269"/>
      <c r="AWE723" s="202"/>
      <c r="AWF723" s="494"/>
      <c r="AWH723" s="202"/>
      <c r="AWI723" s="202"/>
      <c r="AWJ723" s="202"/>
      <c r="AWK723" s="10"/>
      <c r="AWL723" s="10">
        <f>SUM(AWK718:AWK722)</f>
        <v>0</v>
      </c>
      <c r="AWM723" s="269"/>
      <c r="AWN723" s="202"/>
      <c r="AWO723" s="494"/>
      <c r="AWQ723" s="202"/>
      <c r="AWR723" s="202"/>
      <c r="AWS723" s="202"/>
      <c r="AWT723" s="10"/>
      <c r="AWU723" s="10">
        <f>SUM(AWT718:AWT722)</f>
        <v>0</v>
      </c>
      <c r="AWV723" s="269"/>
      <c r="AWW723" s="202"/>
      <c r="AWX723" s="494"/>
      <c r="AWZ723" s="202"/>
      <c r="AXA723" s="202"/>
      <c r="AXB723" s="202"/>
      <c r="AXC723" s="10"/>
      <c r="AXD723" s="10">
        <f>SUM(AXC718:AXC722)</f>
        <v>0</v>
      </c>
      <c r="AXE723" s="269"/>
      <c r="AXF723" s="202"/>
      <c r="AXG723" s="494"/>
      <c r="AXI723" s="202"/>
      <c r="AXJ723" s="202"/>
      <c r="AXK723" s="202"/>
      <c r="AXL723" s="10"/>
      <c r="AXM723" s="10">
        <f>SUM(AXL718:AXL722)</f>
        <v>58.8</v>
      </c>
      <c r="AXN723" s="269"/>
      <c r="AXO723" s="202"/>
      <c r="AXP723" s="494"/>
      <c r="AXR723" s="202"/>
      <c r="AXS723" s="202"/>
      <c r="AXT723" s="202"/>
      <c r="AXU723" s="10"/>
      <c r="AXV723" s="10">
        <f>SUM(AXU718:AXU722)</f>
        <v>0</v>
      </c>
      <c r="AXW723" s="269"/>
      <c r="AXX723" s="202"/>
      <c r="AXY723" s="499"/>
      <c r="AYA723" s="202"/>
      <c r="AYB723" s="202"/>
      <c r="AYC723" s="202"/>
      <c r="AYD723" s="10"/>
      <c r="AYE723" s="10">
        <f>SUM(AYD718:AYD722)</f>
        <v>73.5</v>
      </c>
      <c r="AYF723" s="269"/>
      <c r="AYG723" s="202"/>
      <c r="AYH723" s="494"/>
      <c r="AYJ723" s="202"/>
      <c r="AYK723" s="202"/>
      <c r="AYL723" s="202"/>
      <c r="AYM723" s="10"/>
      <c r="AYN723" s="10">
        <f>SUM(AYM718:AYM722)</f>
        <v>68.599999999999994</v>
      </c>
      <c r="AYO723" s="269"/>
      <c r="AYP723" s="202"/>
      <c r="AYQ723" s="494"/>
      <c r="AYS723" s="202"/>
      <c r="AYT723" s="202"/>
      <c r="AYU723" s="202"/>
      <c r="AYV723" s="10"/>
      <c r="AYW723" s="10">
        <f>SUM(AYV718:AYV722)</f>
        <v>0</v>
      </c>
      <c r="AYX723" s="269"/>
      <c r="AYY723" s="202"/>
      <c r="AYZ723" s="494"/>
      <c r="AZB723" s="202"/>
      <c r="AZC723" s="202"/>
      <c r="AZD723" s="202"/>
      <c r="AZE723" s="10"/>
      <c r="AZF723" s="10">
        <f>SUM(AZE718:AZE722)</f>
        <v>53.900000000000006</v>
      </c>
      <c r="AZG723" s="269"/>
      <c r="AZH723" s="202"/>
      <c r="AZI723" s="494"/>
      <c r="AZK723" s="202"/>
      <c r="AZL723" s="202"/>
      <c r="AZM723" s="202"/>
      <c r="AZN723" s="10"/>
      <c r="AZO723" s="10">
        <f>SUM(AZN718:AZN722)</f>
        <v>0</v>
      </c>
      <c r="AZP723" s="269"/>
      <c r="AZQ723" s="202"/>
      <c r="AZR723" s="494"/>
      <c r="AZT723" s="202"/>
      <c r="AZU723" s="202"/>
      <c r="AZV723" s="202"/>
      <c r="AZW723" s="10"/>
      <c r="AZX723" s="10">
        <f>SUM(AZW718:AZW722)</f>
        <v>0</v>
      </c>
      <c r="AZY723" s="269"/>
      <c r="AZZ723" s="202"/>
      <c r="BAA723" s="499"/>
      <c r="BAC723" s="202"/>
      <c r="BAD723" s="202"/>
      <c r="BAE723" s="202"/>
      <c r="BAF723" s="10"/>
      <c r="BAG723" s="10">
        <f>SUM(BAF718:BAF722)</f>
        <v>0</v>
      </c>
      <c r="BAH723" s="269"/>
    </row>
    <row r="724" spans="1:1386" s="14" customFormat="1" ht="15">
      <c r="A724" s="202" t="s">
        <v>75</v>
      </c>
      <c r="B724" s="484" t="s">
        <v>1548</v>
      </c>
      <c r="D724" s="278">
        <f>IF(C724="Kopman",1.3,1)</f>
        <v>1</v>
      </c>
      <c r="E724" s="203">
        <f>VLOOKUP(B724,$A$794:$F$2344,6,FALSE)</f>
        <v>0</v>
      </c>
      <c r="F724" s="202" t="s">
        <v>61</v>
      </c>
      <c r="G724" s="10">
        <f>E724*1.5*D724</f>
        <v>0</v>
      </c>
      <c r="H724" s="10"/>
      <c r="I724" s="263"/>
      <c r="J724" s="202" t="s">
        <v>75</v>
      </c>
      <c r="K724" s="487" t="s">
        <v>1548</v>
      </c>
      <c r="M724" s="278">
        <f>IF(L724="Kopman",1.3,1)</f>
        <v>1</v>
      </c>
      <c r="N724" s="203">
        <f>VLOOKUP(K724,$A$794:$F$2344,6,FALSE)</f>
        <v>0</v>
      </c>
      <c r="O724" s="202" t="s">
        <v>61</v>
      </c>
      <c r="P724" s="10">
        <f>N724*1.5*M724</f>
        <v>0</v>
      </c>
      <c r="Q724" s="10"/>
      <c r="R724" s="263"/>
      <c r="S724" s="202" t="s">
        <v>75</v>
      </c>
      <c r="T724" s="484" t="s">
        <v>612</v>
      </c>
      <c r="V724" s="278">
        <f>IF(U724="Kopman",1.3,1)</f>
        <v>1</v>
      </c>
      <c r="W724" s="203">
        <f>VLOOKUP(T724,$A$794:$F$2344,6,FALSE)</f>
        <v>0</v>
      </c>
      <c r="X724" s="202" t="s">
        <v>61</v>
      </c>
      <c r="Y724" s="10">
        <f>W724*1.5*V724</f>
        <v>0</v>
      </c>
      <c r="Z724" s="10"/>
      <c r="AA724" s="263"/>
      <c r="AB724" s="202" t="s">
        <v>75</v>
      </c>
      <c r="AC724" s="484" t="s">
        <v>1548</v>
      </c>
      <c r="AE724" s="278">
        <f>IF(AD724="Kopman",1.3,1)</f>
        <v>1</v>
      </c>
      <c r="AF724" s="203">
        <f>VLOOKUP(AC724,$A$794:$F$2344,6,FALSE)</f>
        <v>0</v>
      </c>
      <c r="AG724" s="202" t="s">
        <v>61</v>
      </c>
      <c r="AH724" s="10">
        <f>AF724*1.5*AE724</f>
        <v>0</v>
      </c>
      <c r="AI724" s="10"/>
      <c r="AJ724" s="263"/>
      <c r="AK724" s="202" t="s">
        <v>75</v>
      </c>
      <c r="AL724" s="490" t="s">
        <v>1548</v>
      </c>
      <c r="AN724" s="278">
        <f>IF(AM724="Kopman",1.3,1)</f>
        <v>1</v>
      </c>
      <c r="AO724" s="203">
        <f>VLOOKUP(AL724,$A$794:$F$2344,6,FALSE)</f>
        <v>0</v>
      </c>
      <c r="AP724" s="202" t="s">
        <v>61</v>
      </c>
      <c r="AQ724" s="10">
        <f>AO724*1.5*AN724</f>
        <v>0</v>
      </c>
      <c r="AR724" s="10"/>
      <c r="AS724" s="263"/>
      <c r="AT724" s="202" t="s">
        <v>75</v>
      </c>
      <c r="AU724" s="484" t="s">
        <v>1548</v>
      </c>
      <c r="AW724" s="278">
        <f>IF(AV724="Kopman",1.3,1)</f>
        <v>1</v>
      </c>
      <c r="AX724" s="203">
        <f>VLOOKUP(AU724,$A$794:$F$2344,6,FALSE)</f>
        <v>0</v>
      </c>
      <c r="AY724" s="202" t="s">
        <v>61</v>
      </c>
      <c r="AZ724" s="10">
        <f>AX724*1.5*AW724</f>
        <v>0</v>
      </c>
      <c r="BA724" s="10"/>
      <c r="BB724" s="263"/>
      <c r="BC724" s="202" t="s">
        <v>75</v>
      </c>
      <c r="BD724" s="484" t="s">
        <v>1548</v>
      </c>
      <c r="BF724" s="278">
        <f>IF(BE724="Kopman",1.3,1)</f>
        <v>1</v>
      </c>
      <c r="BG724" s="203">
        <f>VLOOKUP(BD724,$A$794:$F$2344,6,FALSE)</f>
        <v>0</v>
      </c>
      <c r="BH724" s="202" t="s">
        <v>61</v>
      </c>
      <c r="BI724" s="10">
        <f>BG724*1.5*BF724</f>
        <v>0</v>
      </c>
      <c r="BJ724" s="10"/>
      <c r="BK724" s="263"/>
      <c r="BL724" s="202" t="s">
        <v>75</v>
      </c>
      <c r="BM724" s="484" t="s">
        <v>2281</v>
      </c>
      <c r="BO724" s="278">
        <f>IF(BN724="Kopman",1.3,1)</f>
        <v>1</v>
      </c>
      <c r="BP724" s="203">
        <f>VLOOKUP(BM724,$A$794:$F$2344,6,FALSE)</f>
        <v>0</v>
      </c>
      <c r="BQ724" s="202" t="s">
        <v>61</v>
      </c>
      <c r="BR724" s="10">
        <f>BP724*1.5*BO724</f>
        <v>0</v>
      </c>
      <c r="BS724" s="10"/>
      <c r="BT724" s="263"/>
      <c r="BU724" s="202" t="s">
        <v>75</v>
      </c>
      <c r="BV724" s="484" t="s">
        <v>2336</v>
      </c>
      <c r="BX724" s="278">
        <f>IF(BW724="Kopman",1.3,1)</f>
        <v>1</v>
      </c>
      <c r="BY724" s="203">
        <f>VLOOKUP(BV724,$A$794:$F$2344,6,FALSE)</f>
        <v>0</v>
      </c>
      <c r="BZ724" s="202" t="s">
        <v>61</v>
      </c>
      <c r="CA724" s="10">
        <f>BY724*1.5*BX724</f>
        <v>0</v>
      </c>
      <c r="CB724" s="10"/>
      <c r="CC724" s="263"/>
      <c r="CD724" s="202" t="s">
        <v>75</v>
      </c>
      <c r="CE724" s="491" t="s">
        <v>1548</v>
      </c>
      <c r="CG724" s="278">
        <f>IF(CF724="Kopman",1.3,1)</f>
        <v>1</v>
      </c>
      <c r="CH724" s="203">
        <f>VLOOKUP(CE724,$A$794:$F$2344,6,FALSE)</f>
        <v>0</v>
      </c>
      <c r="CI724" s="202" t="s">
        <v>61</v>
      </c>
      <c r="CJ724" s="10">
        <f>CH724*1.5*CG724</f>
        <v>0</v>
      </c>
      <c r="CK724" s="10"/>
      <c r="CL724" s="263"/>
      <c r="CM724" s="202" t="s">
        <v>75</v>
      </c>
      <c r="CN724" s="484" t="s">
        <v>2281</v>
      </c>
      <c r="CP724" s="278">
        <f>IF(CO724="Kopman",1.3,1)</f>
        <v>1</v>
      </c>
      <c r="CQ724" s="203">
        <f>VLOOKUP(CN724,$A$794:$F$2344,6,FALSE)</f>
        <v>0</v>
      </c>
      <c r="CR724" s="202" t="s">
        <v>61</v>
      </c>
      <c r="CS724" s="10">
        <f>CQ724*1.5*CP724</f>
        <v>0</v>
      </c>
      <c r="CT724" s="10"/>
      <c r="CU724" s="263"/>
      <c r="CV724" s="202" t="s">
        <v>75</v>
      </c>
      <c r="CW724" s="484" t="s">
        <v>1548</v>
      </c>
      <c r="CY724" s="278">
        <f>IF(CX724="Kopman",1.3,1)</f>
        <v>1</v>
      </c>
      <c r="CZ724" s="203">
        <f>VLOOKUP(CW724,$A$794:$F$2344,6,FALSE)</f>
        <v>0</v>
      </c>
      <c r="DA724" s="202" t="s">
        <v>61</v>
      </c>
      <c r="DB724" s="10">
        <f>CZ724*1.5*CY724</f>
        <v>0</v>
      </c>
      <c r="DC724" s="10"/>
      <c r="DD724" s="263"/>
      <c r="DE724" s="202" t="s">
        <v>75</v>
      </c>
      <c r="DF724" s="484" t="s">
        <v>1548</v>
      </c>
      <c r="DH724" s="278">
        <f>IF(DG724="Kopman",1.3,1)</f>
        <v>1</v>
      </c>
      <c r="DI724" s="203">
        <f>VLOOKUP(DF724,$A$794:$F$2344,6,FALSE)</f>
        <v>0</v>
      </c>
      <c r="DJ724" s="202" t="s">
        <v>61</v>
      </c>
      <c r="DK724" s="10">
        <f>DI724*1.5*DH724</f>
        <v>0</v>
      </c>
      <c r="DL724" s="10"/>
      <c r="DM724" s="263"/>
      <c r="DN724" s="202" t="s">
        <v>75</v>
      </c>
      <c r="DO724" s="484" t="s">
        <v>1548</v>
      </c>
      <c r="DQ724" s="278">
        <f>IF(DP724="Kopman",1.3,1)</f>
        <v>1</v>
      </c>
      <c r="DR724" s="203">
        <f>VLOOKUP(DO724,$A$794:$F$2344,6,FALSE)</f>
        <v>0</v>
      </c>
      <c r="DS724" s="202" t="s">
        <v>61</v>
      </c>
      <c r="DT724" s="10">
        <f>DR724*1.5*DQ724</f>
        <v>0</v>
      </c>
      <c r="DU724" s="10"/>
      <c r="DV724" s="263"/>
      <c r="DW724" s="202" t="s">
        <v>75</v>
      </c>
      <c r="DX724" s="484" t="s">
        <v>1586</v>
      </c>
      <c r="DZ724" s="278">
        <f>IF(DY724="Kopman",1.3,1)</f>
        <v>1</v>
      </c>
      <c r="EA724" s="203">
        <f>VLOOKUP(DX724,$A$794:$F$2344,6,FALSE)</f>
        <v>0</v>
      </c>
      <c r="EB724" s="202" t="s">
        <v>61</v>
      </c>
      <c r="EC724" s="10">
        <f>EA724*1.5*DZ724</f>
        <v>0</v>
      </c>
      <c r="ED724" s="10"/>
      <c r="EE724" s="263"/>
      <c r="EF724" s="202" t="s">
        <v>75</v>
      </c>
      <c r="EG724" s="484" t="s">
        <v>2281</v>
      </c>
      <c r="EI724" s="278">
        <f>IF(EH724="Kopman",1.3,1)</f>
        <v>1</v>
      </c>
      <c r="EJ724" s="203">
        <f>VLOOKUP(EG724,$A$794:$F$2344,6,FALSE)</f>
        <v>0</v>
      </c>
      <c r="EK724" s="202" t="s">
        <v>61</v>
      </c>
      <c r="EL724" s="10">
        <f>EJ724*1.5*EI724</f>
        <v>0</v>
      </c>
      <c r="EM724" s="10"/>
      <c r="EN724" s="263"/>
      <c r="EO724" s="202" t="s">
        <v>75</v>
      </c>
      <c r="EP724" s="484" t="s">
        <v>1548</v>
      </c>
      <c r="ER724" s="278">
        <f>IF(EQ724="Kopman",1.3,1)</f>
        <v>1</v>
      </c>
      <c r="ES724" s="203">
        <f>VLOOKUP(EP724,$A$794:$F$2344,6,FALSE)</f>
        <v>0</v>
      </c>
      <c r="ET724" s="202" t="s">
        <v>61</v>
      </c>
      <c r="EU724" s="10">
        <f>ES724*1.5*ER724</f>
        <v>0</v>
      </c>
      <c r="EV724" s="10"/>
      <c r="EW724" s="263"/>
      <c r="EX724" s="202" t="s">
        <v>75</v>
      </c>
      <c r="EY724" s="484" t="s">
        <v>612</v>
      </c>
      <c r="FA724" s="278">
        <f>IF(EZ724="Kopman",1.3,1)</f>
        <v>1</v>
      </c>
      <c r="FB724" s="203">
        <f>VLOOKUP(EY724,$A$794:$F$2344,6,FALSE)</f>
        <v>0</v>
      </c>
      <c r="FC724" s="202" t="s">
        <v>61</v>
      </c>
      <c r="FD724" s="10">
        <f>FB724*1.5*FA724</f>
        <v>0</v>
      </c>
      <c r="FE724" s="10"/>
      <c r="FF724" s="263"/>
      <c r="FG724" s="202" t="s">
        <v>75</v>
      </c>
      <c r="FH724" s="484" t="s">
        <v>1548</v>
      </c>
      <c r="FJ724" s="278">
        <f>IF(FI724="Kopman",1.3,1)</f>
        <v>1</v>
      </c>
      <c r="FK724" s="203">
        <f>VLOOKUP(FH724,$A$794:$F$2344,6,FALSE)</f>
        <v>0</v>
      </c>
      <c r="FL724" s="202" t="s">
        <v>61</v>
      </c>
      <c r="FM724" s="10">
        <f>FK724*1.5*FJ724</f>
        <v>0</v>
      </c>
      <c r="FN724" s="10"/>
      <c r="FO724" s="263"/>
      <c r="FP724" s="202" t="s">
        <v>75</v>
      </c>
      <c r="FQ724" s="484" t="s">
        <v>1194</v>
      </c>
      <c r="FS724" s="278">
        <f>IF(FR724="Kopman",1.3,1)</f>
        <v>1</v>
      </c>
      <c r="FT724" s="203">
        <f>VLOOKUP(FQ724,$A$794:$F$2344,6,FALSE)</f>
        <v>0</v>
      </c>
      <c r="FU724" s="202" t="s">
        <v>61</v>
      </c>
      <c r="FV724" s="10">
        <f>FT724*1.5*FS724</f>
        <v>0</v>
      </c>
      <c r="FW724" s="10"/>
      <c r="FX724" s="263"/>
      <c r="FY724" s="202" t="s">
        <v>75</v>
      </c>
      <c r="FZ724" s="484" t="s">
        <v>2281</v>
      </c>
      <c r="GB724" s="278">
        <f>IF(GA724="Kopman",1.3,1)</f>
        <v>1</v>
      </c>
      <c r="GC724" s="203">
        <f>VLOOKUP(FZ724,$A$794:$F$2344,6,FALSE)</f>
        <v>0</v>
      </c>
      <c r="GD724" s="202" t="s">
        <v>61</v>
      </c>
      <c r="GE724" s="10">
        <f>GC724*1.5*GB724</f>
        <v>0</v>
      </c>
      <c r="GF724" s="10"/>
      <c r="GG724" s="263"/>
      <c r="GH724" s="202" t="s">
        <v>75</v>
      </c>
      <c r="GI724" s="486" t="s">
        <v>422</v>
      </c>
      <c r="GJ724" s="14" t="s">
        <v>1895</v>
      </c>
      <c r="GK724" s="278">
        <f>IF(GJ724="Kopman",1.3,1)</f>
        <v>1.3</v>
      </c>
      <c r="GL724" s="203">
        <f>VLOOKUP(GI724,$A$794:$F$2344,6,FALSE)</f>
        <v>0</v>
      </c>
      <c r="GM724" s="202" t="s">
        <v>61</v>
      </c>
      <c r="GN724" s="10">
        <f>GL724*1.5*GK724</f>
        <v>0</v>
      </c>
      <c r="GO724" s="10"/>
      <c r="GP724" s="263"/>
      <c r="GQ724" s="202" t="s">
        <v>75</v>
      </c>
      <c r="GR724" s="484" t="s">
        <v>512</v>
      </c>
      <c r="GT724" s="278">
        <f>IF(GS724="Kopman",1.3,1)</f>
        <v>1</v>
      </c>
      <c r="GU724" s="203">
        <f>VLOOKUP(GR724,$A$794:$F$2344,6,FALSE)</f>
        <v>0</v>
      </c>
      <c r="GV724" s="202" t="s">
        <v>61</v>
      </c>
      <c r="GW724" s="10">
        <f>GU724*1.5*GT724</f>
        <v>0</v>
      </c>
      <c r="GX724" s="10"/>
      <c r="GY724" s="263"/>
      <c r="GZ724" s="202" t="s">
        <v>75</v>
      </c>
      <c r="HA724" s="484" t="s">
        <v>1548</v>
      </c>
      <c r="HC724" s="278">
        <f>IF(HB724="Kopman",1.3,1)</f>
        <v>1</v>
      </c>
      <c r="HD724" s="203">
        <f>VLOOKUP(HA724,$A$794:$F$2344,6,FALSE)</f>
        <v>0</v>
      </c>
      <c r="HE724" s="202" t="s">
        <v>61</v>
      </c>
      <c r="HF724" s="10">
        <f>HD724*1.5*HC724</f>
        <v>0</v>
      </c>
      <c r="HG724" s="10"/>
      <c r="HH724" s="263"/>
      <c r="HI724" s="202" t="s">
        <v>75</v>
      </c>
      <c r="HJ724" s="484" t="s">
        <v>2281</v>
      </c>
      <c r="HL724" s="278">
        <f>IF(HK724="Kopman",1.3,1)</f>
        <v>1</v>
      </c>
      <c r="HM724" s="203">
        <f>VLOOKUP(HJ724,$A$794:$F$2344,6,FALSE)</f>
        <v>0</v>
      </c>
      <c r="HN724" s="202" t="s">
        <v>61</v>
      </c>
      <c r="HO724" s="10">
        <f>HM724*1.5*HL724</f>
        <v>0</v>
      </c>
      <c r="HP724" s="10"/>
      <c r="HQ724" s="263"/>
      <c r="HR724" s="202" t="s">
        <v>75</v>
      </c>
      <c r="HS724" s="484" t="s">
        <v>633</v>
      </c>
      <c r="HU724" s="278">
        <f>IF(HT724="Kopman",1.3,1)</f>
        <v>1</v>
      </c>
      <c r="HV724" s="203">
        <f>VLOOKUP(HS724,$A$794:$F$2344,6,FALSE)</f>
        <v>0</v>
      </c>
      <c r="HW724" s="202" t="s">
        <v>61</v>
      </c>
      <c r="HX724" s="10">
        <f>HV724*1.5*HU724</f>
        <v>0</v>
      </c>
      <c r="HY724" s="10"/>
      <c r="HZ724" s="263"/>
      <c r="IA724" s="202" t="s">
        <v>75</v>
      </c>
      <c r="IB724" s="496" t="s">
        <v>183</v>
      </c>
      <c r="ID724" s="278">
        <f>IF(IC724="Kopman",1.3,1)</f>
        <v>1</v>
      </c>
      <c r="IE724" s="203" t="e">
        <f>VLOOKUP(IB724,$A$794:$F$2344,6,FALSE)</f>
        <v>#N/A</v>
      </c>
      <c r="IF724" s="202" t="s">
        <v>61</v>
      </c>
      <c r="IG724" s="10" t="e">
        <f>IE724*1.5*ID724</f>
        <v>#N/A</v>
      </c>
      <c r="IH724" s="10"/>
      <c r="II724" s="263"/>
      <c r="IJ724" s="202" t="s">
        <v>75</v>
      </c>
      <c r="IK724" s="484" t="s">
        <v>1548</v>
      </c>
      <c r="IM724" s="278">
        <f>IF(IL724="Kopman",1.3,1)</f>
        <v>1</v>
      </c>
      <c r="IN724" s="203">
        <f>VLOOKUP(IK724,$A$794:$F$2344,6,FALSE)</f>
        <v>0</v>
      </c>
      <c r="IO724" s="202" t="s">
        <v>61</v>
      </c>
      <c r="IP724" s="10">
        <f>IN724*1.5*IM724</f>
        <v>0</v>
      </c>
      <c r="IQ724" s="10"/>
      <c r="IR724" s="263"/>
      <c r="IS724" s="202" t="s">
        <v>75</v>
      </c>
      <c r="IT724" s="484" t="s">
        <v>1548</v>
      </c>
      <c r="IV724" s="278">
        <f>IF(IU724="Kopman",1.3,1)</f>
        <v>1</v>
      </c>
      <c r="IW724" s="203">
        <f>VLOOKUP(IT724,$A$794:$F$2344,6,FALSE)</f>
        <v>0</v>
      </c>
      <c r="IX724" s="202" t="s">
        <v>61</v>
      </c>
      <c r="IY724" s="10">
        <f>IW724*1.5*IV724</f>
        <v>0</v>
      </c>
      <c r="IZ724" s="10"/>
      <c r="JA724" s="263"/>
      <c r="JB724" s="202" t="s">
        <v>75</v>
      </c>
      <c r="JC724" s="484" t="s">
        <v>2281</v>
      </c>
      <c r="JE724" s="278">
        <f>IF(JD724="Kopman",1.3,1)</f>
        <v>1</v>
      </c>
      <c r="JF724" s="203">
        <f>VLOOKUP(JC724,$A$794:$F$2344,6,FALSE)</f>
        <v>0</v>
      </c>
      <c r="JG724" s="202" t="s">
        <v>61</v>
      </c>
      <c r="JH724" s="10">
        <f>JF724*1.5*JE724</f>
        <v>0</v>
      </c>
      <c r="JI724" s="10"/>
      <c r="JJ724" s="263"/>
      <c r="JK724" s="202" t="s">
        <v>75</v>
      </c>
      <c r="JL724" s="484" t="s">
        <v>1548</v>
      </c>
      <c r="JN724" s="278">
        <f>IF(JM724="Kopman",1.3,1)</f>
        <v>1</v>
      </c>
      <c r="JO724" s="203">
        <f>VLOOKUP(JL724,$A$794:$F$2344,6,FALSE)</f>
        <v>0</v>
      </c>
      <c r="JP724" s="202" t="s">
        <v>61</v>
      </c>
      <c r="JQ724" s="10">
        <f>JO724*1.5*JN724</f>
        <v>0</v>
      </c>
      <c r="JR724" s="10"/>
      <c r="JS724" s="263"/>
      <c r="JT724" s="202" t="s">
        <v>75</v>
      </c>
      <c r="JU724" s="484" t="s">
        <v>1189</v>
      </c>
      <c r="JW724" s="278">
        <f>IF(JV724="Kopman",1.3,1)</f>
        <v>1</v>
      </c>
      <c r="JX724" s="203">
        <f>VLOOKUP(JU724,$A$794:$F$2344,6,FALSE)</f>
        <v>0</v>
      </c>
      <c r="JY724" s="202" t="s">
        <v>61</v>
      </c>
      <c r="JZ724" s="10">
        <f>JX724*1.5*JW724</f>
        <v>0</v>
      </c>
      <c r="KA724" s="10"/>
      <c r="KB724" s="263"/>
      <c r="KC724" s="202" t="s">
        <v>75</v>
      </c>
      <c r="KD724" s="484" t="s">
        <v>1189</v>
      </c>
      <c r="KF724" s="278">
        <f>IF(KE724="Kopman",1.3,1)</f>
        <v>1</v>
      </c>
      <c r="KG724" s="203">
        <f>VLOOKUP(KD724,$A$794:$F$2344,6,FALSE)</f>
        <v>0</v>
      </c>
      <c r="KH724" s="202" t="s">
        <v>61</v>
      </c>
      <c r="KI724" s="10">
        <f>KG724*1.5*KF724</f>
        <v>0</v>
      </c>
      <c r="KJ724" s="10"/>
      <c r="KK724" s="263"/>
      <c r="KL724" s="202" t="s">
        <v>75</v>
      </c>
      <c r="KM724" s="484" t="s">
        <v>1548</v>
      </c>
      <c r="KO724" s="278">
        <f>IF(KN724="Kopman",1.3,1)</f>
        <v>1</v>
      </c>
      <c r="KP724" s="203">
        <f>VLOOKUP(KM724,$A$794:$F$2344,6,FALSE)</f>
        <v>0</v>
      </c>
      <c r="KQ724" s="202" t="s">
        <v>61</v>
      </c>
      <c r="KR724" s="10">
        <f>KP724*1.5*KO724</f>
        <v>0</v>
      </c>
      <c r="KS724" s="10"/>
      <c r="KT724" s="263"/>
      <c r="KU724" s="202" t="s">
        <v>75</v>
      </c>
      <c r="KV724" s="498" t="s">
        <v>1586</v>
      </c>
      <c r="KX724" s="278">
        <f>IF(KW724="Kopman",1.3,1)</f>
        <v>1</v>
      </c>
      <c r="KY724" s="203">
        <f>VLOOKUP(KV724,$A$794:$F$2344,6,FALSE)</f>
        <v>0</v>
      </c>
      <c r="KZ724" s="202" t="s">
        <v>61</v>
      </c>
      <c r="LA724" s="10">
        <f>KY724*1.5*KX724</f>
        <v>0</v>
      </c>
      <c r="LB724" s="10"/>
      <c r="LC724" s="263"/>
      <c r="LD724" s="202" t="s">
        <v>75</v>
      </c>
      <c r="LE724" s="484" t="s">
        <v>1548</v>
      </c>
      <c r="LG724" s="278">
        <f>IF(LF724="Kopman",1.3,1)</f>
        <v>1</v>
      </c>
      <c r="LH724" s="203">
        <f>VLOOKUP(LE724,$A$794:$F$2344,6,FALSE)</f>
        <v>0</v>
      </c>
      <c r="LI724" s="202" t="s">
        <v>61</v>
      </c>
      <c r="LJ724" s="10">
        <f>LH724*1.5*LG724</f>
        <v>0</v>
      </c>
      <c r="LK724" s="10"/>
      <c r="LL724" s="263"/>
      <c r="LM724" s="202" t="s">
        <v>75</v>
      </c>
      <c r="LN724" s="484" t="s">
        <v>612</v>
      </c>
      <c r="LP724" s="278">
        <f>IF(LO724="Kopman",1.3,1)</f>
        <v>1</v>
      </c>
      <c r="LQ724" s="203">
        <f>VLOOKUP(LN724,$A$794:$F$2344,6,FALSE)</f>
        <v>0</v>
      </c>
      <c r="LR724" s="202" t="s">
        <v>61</v>
      </c>
      <c r="LS724" s="10">
        <f>LQ724*1.5*LP724</f>
        <v>0</v>
      </c>
      <c r="LT724" s="10"/>
      <c r="LU724" s="263"/>
      <c r="LV724" s="202" t="s">
        <v>75</v>
      </c>
      <c r="LW724" s="496" t="s">
        <v>183</v>
      </c>
      <c r="LY724" s="278">
        <f>IF(LX724="Kopman",1.3,1)</f>
        <v>1</v>
      </c>
      <c r="LZ724" s="203" t="e">
        <f>VLOOKUP(LW724,$A$794:$F$2344,6,FALSE)</f>
        <v>#N/A</v>
      </c>
      <c r="MA724" s="202" t="s">
        <v>61</v>
      </c>
      <c r="MB724" s="10" t="e">
        <f>LZ724*1.5*LY724</f>
        <v>#N/A</v>
      </c>
      <c r="MC724" s="10"/>
      <c r="MD724" s="263"/>
      <c r="ME724" s="202" t="s">
        <v>75</v>
      </c>
      <c r="MF724" s="484" t="s">
        <v>503</v>
      </c>
      <c r="MH724" s="278">
        <f>IF(MG724="Kopman",1.3,1)</f>
        <v>1</v>
      </c>
      <c r="MI724" s="203">
        <f>VLOOKUP(MF724,$A$794:$F$2344,6,FALSE)</f>
        <v>0</v>
      </c>
      <c r="MJ724" s="202" t="s">
        <v>61</v>
      </c>
      <c r="MK724" s="10">
        <f>MI724*1.5*MH724</f>
        <v>0</v>
      </c>
      <c r="ML724" s="10"/>
      <c r="MM724" s="263"/>
      <c r="MN724" s="202" t="s">
        <v>75</v>
      </c>
      <c r="MO724" s="484" t="s">
        <v>669</v>
      </c>
      <c r="MQ724" s="278">
        <f>IF(MP724="Kopman",1.3,1)</f>
        <v>1</v>
      </c>
      <c r="MR724" s="203">
        <f>VLOOKUP(MO724,$A$794:$F$2344,6,FALSE)</f>
        <v>0</v>
      </c>
      <c r="MS724" s="202" t="s">
        <v>61</v>
      </c>
      <c r="MT724" s="10">
        <f>MR724*1.5*MQ724</f>
        <v>0</v>
      </c>
      <c r="MU724" s="10"/>
      <c r="MV724" s="263"/>
      <c r="MW724" s="202" t="s">
        <v>75</v>
      </c>
      <c r="MX724" s="484" t="s">
        <v>2336</v>
      </c>
      <c r="MZ724" s="278">
        <f>IF(MY724="Kopman",1.3,1)</f>
        <v>1</v>
      </c>
      <c r="NA724" s="203">
        <f>VLOOKUP(MX724,$A$794:$F$2344,6,FALSE)</f>
        <v>0</v>
      </c>
      <c r="NB724" s="202" t="s">
        <v>61</v>
      </c>
      <c r="NC724" s="10">
        <f>NA724*1.5*MZ724</f>
        <v>0</v>
      </c>
      <c r="ND724" s="10"/>
      <c r="NE724" s="263"/>
      <c r="NF724" s="202" t="s">
        <v>75</v>
      </c>
      <c r="NG724" s="484" t="s">
        <v>2281</v>
      </c>
      <c r="NI724" s="278">
        <f>IF(NH724="Kopman",1.3,1)</f>
        <v>1</v>
      </c>
      <c r="NJ724" s="203">
        <f>VLOOKUP(NG724,$A$794:$F$2344,6,FALSE)</f>
        <v>0</v>
      </c>
      <c r="NK724" s="202" t="s">
        <v>61</v>
      </c>
      <c r="NL724" s="10">
        <f>NJ724*1.5*NI724</f>
        <v>0</v>
      </c>
      <c r="NM724" s="10"/>
      <c r="NN724" s="263"/>
      <c r="NO724" s="202" t="s">
        <v>75</v>
      </c>
      <c r="NP724" s="498" t="s">
        <v>1189</v>
      </c>
      <c r="NR724" s="278">
        <f>IF(NQ724="Kopman",1.3,1)</f>
        <v>1</v>
      </c>
      <c r="NS724" s="203">
        <f>VLOOKUP(NP724,$A$794:$F$2344,6,FALSE)</f>
        <v>0</v>
      </c>
      <c r="NT724" s="202" t="s">
        <v>61</v>
      </c>
      <c r="NU724" s="10">
        <f>NS724*1.5*NR724</f>
        <v>0</v>
      </c>
      <c r="NV724" s="10"/>
      <c r="NW724" s="263"/>
      <c r="NX724" s="202" t="s">
        <v>75</v>
      </c>
      <c r="NY724" s="484" t="s">
        <v>633</v>
      </c>
      <c r="OA724" s="278">
        <f>IF(NZ724="Kopman",1.3,1)</f>
        <v>1</v>
      </c>
      <c r="OB724" s="203">
        <f>VLOOKUP(NY724,$A$794:$F$2344,6,FALSE)</f>
        <v>0</v>
      </c>
      <c r="OC724" s="202" t="s">
        <v>61</v>
      </c>
      <c r="OD724" s="10">
        <f>OB724*1.5*OA724</f>
        <v>0</v>
      </c>
      <c r="OE724" s="10"/>
      <c r="OF724" s="263"/>
      <c r="OG724" s="202" t="s">
        <v>75</v>
      </c>
      <c r="OH724" s="484" t="s">
        <v>422</v>
      </c>
      <c r="OJ724" s="278">
        <f>IF(OI724="Kopman",1.3,1)</f>
        <v>1</v>
      </c>
      <c r="OK724" s="203">
        <f>VLOOKUP(OH724,$A$794:$F$2344,6,FALSE)</f>
        <v>0</v>
      </c>
      <c r="OL724" s="202" t="s">
        <v>61</v>
      </c>
      <c r="OM724" s="10">
        <f>OK724*1.5*OJ724</f>
        <v>0</v>
      </c>
      <c r="ON724" s="10"/>
      <c r="OO724" s="263"/>
      <c r="OP724" s="202" t="s">
        <v>75</v>
      </c>
      <c r="OQ724" s="484" t="s">
        <v>2281</v>
      </c>
      <c r="OS724" s="278">
        <f>IF(OR724="Kopman",1.3,1)</f>
        <v>1</v>
      </c>
      <c r="OT724" s="203">
        <f>VLOOKUP(OQ724,$A$794:$F$2344,6,FALSE)</f>
        <v>0</v>
      </c>
      <c r="OU724" s="202" t="s">
        <v>61</v>
      </c>
      <c r="OV724" s="10">
        <f>OT724*1.5*OS724</f>
        <v>0</v>
      </c>
      <c r="OW724" s="10"/>
      <c r="OX724" s="263"/>
      <c r="OY724" s="202" t="s">
        <v>75</v>
      </c>
      <c r="OZ724" s="484" t="s">
        <v>633</v>
      </c>
      <c r="PB724" s="278">
        <f>IF(PA724="Kopman",1.3,1)</f>
        <v>1</v>
      </c>
      <c r="PC724" s="203">
        <f>VLOOKUP(OZ724,$A$794:$F$2344,6,FALSE)</f>
        <v>0</v>
      </c>
      <c r="PD724" s="202" t="s">
        <v>61</v>
      </c>
      <c r="PE724" s="10">
        <f>PC724*1.5*PB724</f>
        <v>0</v>
      </c>
      <c r="PF724" s="10"/>
      <c r="PG724" s="263"/>
      <c r="PH724" s="202" t="s">
        <v>75</v>
      </c>
      <c r="PI724" s="496" t="s">
        <v>183</v>
      </c>
      <c r="PK724" s="278">
        <f>IF(PJ724="Kopman",1.3,1)</f>
        <v>1</v>
      </c>
      <c r="PL724" s="203" t="e">
        <f>VLOOKUP(PI724,$A$794:$F$2344,6,FALSE)</f>
        <v>#N/A</v>
      </c>
      <c r="PM724" s="202" t="s">
        <v>61</v>
      </c>
      <c r="PN724" s="10" t="e">
        <f>PL724*1.5*PK724</f>
        <v>#N/A</v>
      </c>
      <c r="PO724" s="10"/>
      <c r="PP724" s="263"/>
      <c r="PQ724" s="202" t="s">
        <v>75</v>
      </c>
      <c r="PR724" s="484" t="s">
        <v>1548</v>
      </c>
      <c r="PT724" s="278">
        <f>IF(PS724="Kopman",1.3,1)</f>
        <v>1</v>
      </c>
      <c r="PU724" s="203">
        <f>VLOOKUP(PR724,$A$794:$F$2344,6,FALSE)</f>
        <v>0</v>
      </c>
      <c r="PV724" s="202" t="s">
        <v>61</v>
      </c>
      <c r="PW724" s="10">
        <f>PU724*1.5*PT724</f>
        <v>0</v>
      </c>
      <c r="PX724" s="10"/>
      <c r="PY724" s="263"/>
      <c r="PZ724" s="202" t="s">
        <v>75</v>
      </c>
      <c r="QA724" s="496" t="s">
        <v>183</v>
      </c>
      <c r="QC724" s="278">
        <f>IF(QB724="Kopman",1.3,1)</f>
        <v>1</v>
      </c>
      <c r="QD724" s="203" t="e">
        <f>VLOOKUP(QA724,$A$794:$F$2344,6,FALSE)</f>
        <v>#N/A</v>
      </c>
      <c r="QE724" s="202" t="s">
        <v>61</v>
      </c>
      <c r="QF724" s="10" t="e">
        <f>QD724*1.5*QC724</f>
        <v>#N/A</v>
      </c>
      <c r="QG724" s="10"/>
      <c r="QH724" s="263"/>
      <c r="QI724" s="202" t="s">
        <v>75</v>
      </c>
      <c r="QJ724" s="484" t="s">
        <v>493</v>
      </c>
      <c r="QK724" s="495"/>
      <c r="QL724" s="278">
        <f>IF(QK724="Kopman",1.3,1)</f>
        <v>1</v>
      </c>
      <c r="QM724" s="203">
        <f>VLOOKUP(QJ724,$A$794:$F$2344,6,FALSE)</f>
        <v>0</v>
      </c>
      <c r="QN724" s="202" t="s">
        <v>61</v>
      </c>
      <c r="QO724" s="10">
        <f>QM724*1.5*QL724</f>
        <v>0</v>
      </c>
      <c r="QP724" s="10"/>
      <c r="QQ724" s="263"/>
      <c r="QR724" s="202" t="s">
        <v>75</v>
      </c>
      <c r="QS724" s="484" t="s">
        <v>1586</v>
      </c>
      <c r="QU724" s="278">
        <f>IF(QT724="Kopman",1.3,1)</f>
        <v>1</v>
      </c>
      <c r="QV724" s="203">
        <f>VLOOKUP(QS724,$A$794:$F$2344,6,FALSE)</f>
        <v>0</v>
      </c>
      <c r="QW724" s="202" t="s">
        <v>61</v>
      </c>
      <c r="QX724" s="10">
        <f>QV724*1.5*QU724</f>
        <v>0</v>
      </c>
      <c r="QY724" s="10"/>
      <c r="QZ724" s="263"/>
      <c r="RA724" s="202" t="s">
        <v>75</v>
      </c>
      <c r="RB724" s="484" t="s">
        <v>1586</v>
      </c>
      <c r="RD724" s="278">
        <f>IF(RC724="Kopman",1.3,1)</f>
        <v>1</v>
      </c>
      <c r="RE724" s="203">
        <f>VLOOKUP(RB724,$A$794:$F$2344,6,FALSE)</f>
        <v>0</v>
      </c>
      <c r="RF724" s="202" t="s">
        <v>61</v>
      </c>
      <c r="RG724" s="10">
        <f>RE724*1.5*RD724</f>
        <v>0</v>
      </c>
      <c r="RH724" s="10"/>
      <c r="RI724" s="263"/>
      <c r="RJ724" s="202" t="s">
        <v>75</v>
      </c>
      <c r="RK724" s="484" t="s">
        <v>612</v>
      </c>
      <c r="RM724" s="278">
        <f>IF(RL724="Kopman",1.3,1)</f>
        <v>1</v>
      </c>
      <c r="RN724" s="203">
        <f>VLOOKUP(RK724,$A$794:$F$2344,6,FALSE)</f>
        <v>0</v>
      </c>
      <c r="RO724" s="202" t="s">
        <v>61</v>
      </c>
      <c r="RP724" s="10">
        <f>RN724*1.5*RM724</f>
        <v>0</v>
      </c>
      <c r="RQ724" s="10"/>
      <c r="RR724" s="263"/>
      <c r="RS724" s="202" t="s">
        <v>75</v>
      </c>
      <c r="RT724" s="484" t="s">
        <v>1189</v>
      </c>
      <c r="RV724" s="278">
        <f>IF(RU724="Kopman",1.3,1)</f>
        <v>1</v>
      </c>
      <c r="RW724" s="203">
        <f>VLOOKUP(RT724,$A$794:$F$2344,6,FALSE)</f>
        <v>0</v>
      </c>
      <c r="RX724" s="202" t="s">
        <v>61</v>
      </c>
      <c r="RY724" s="10">
        <f>RW724*1.5*RV724</f>
        <v>0</v>
      </c>
      <c r="RZ724" s="10"/>
      <c r="SA724" s="269"/>
      <c r="SB724" s="202" t="s">
        <v>75</v>
      </c>
      <c r="SC724" s="484" t="s">
        <v>1189</v>
      </c>
      <c r="SE724" s="278">
        <f>IF(SD724="Kopman",1.3,1)</f>
        <v>1</v>
      </c>
      <c r="SF724" s="203">
        <f>VLOOKUP(SC724,$A$794:$F$2344,6,FALSE)</f>
        <v>0</v>
      </c>
      <c r="SG724" s="202" t="s">
        <v>61</v>
      </c>
      <c r="SH724" s="10">
        <f>SF724*1.5*SE724</f>
        <v>0</v>
      </c>
      <c r="SI724" s="10"/>
      <c r="SJ724" s="269"/>
      <c r="SK724" s="202" t="s">
        <v>75</v>
      </c>
      <c r="SL724" s="496" t="s">
        <v>183</v>
      </c>
      <c r="SN724" s="278">
        <f>IF(SM724="Kopman",1.3,1)</f>
        <v>1</v>
      </c>
      <c r="SO724" s="203" t="e">
        <f>VLOOKUP(SL724,$A$794:$F$2344,6,FALSE)</f>
        <v>#N/A</v>
      </c>
      <c r="SP724" s="202" t="s">
        <v>61</v>
      </c>
      <c r="SQ724" s="10" t="e">
        <f>SO724*1.5*SN724</f>
        <v>#N/A</v>
      </c>
      <c r="SR724" s="10"/>
      <c r="SS724" s="269"/>
      <c r="ST724" s="202" t="s">
        <v>75</v>
      </c>
      <c r="SU724" s="484" t="s">
        <v>1189</v>
      </c>
      <c r="SV724" s="495"/>
      <c r="SW724" s="278">
        <f>IF(SV724="Kopman",1.3,1)</f>
        <v>1</v>
      </c>
      <c r="SX724" s="203">
        <f>VLOOKUP(SU724,$A$794:$F$2344,6,FALSE)</f>
        <v>0</v>
      </c>
      <c r="SY724" s="202" t="s">
        <v>61</v>
      </c>
      <c r="SZ724" s="10">
        <f>SX724*1.5*SW724</f>
        <v>0</v>
      </c>
      <c r="TA724" s="10"/>
      <c r="TB724" s="269"/>
      <c r="TC724" s="202" t="s">
        <v>75</v>
      </c>
      <c r="TD724" s="484" t="s">
        <v>420</v>
      </c>
      <c r="TF724" s="278">
        <f>IF(TE724="Kopman",1.3,1)</f>
        <v>1</v>
      </c>
      <c r="TG724" s="203">
        <f>VLOOKUP(TD724,$A$794:$F$2344,6,FALSE)</f>
        <v>0</v>
      </c>
      <c r="TH724" s="202" t="s">
        <v>61</v>
      </c>
      <c r="TI724" s="10">
        <f>TG724*1.5*TF724</f>
        <v>0</v>
      </c>
      <c r="TK724" s="269"/>
      <c r="TL724" s="202" t="s">
        <v>75</v>
      </c>
      <c r="TM724" s="484" t="s">
        <v>2281</v>
      </c>
      <c r="TO724" s="278">
        <f>IF(TN724="Kopman",1.3,1)</f>
        <v>1</v>
      </c>
      <c r="TP724" s="203">
        <f>VLOOKUP(TM724,$A$794:$F$2344,6,FALSE)</f>
        <v>0</v>
      </c>
      <c r="TQ724" s="202" t="s">
        <v>61</v>
      </c>
      <c r="TR724" s="10">
        <f>TP724*1.5*TO724</f>
        <v>0</v>
      </c>
      <c r="TS724" s="10"/>
      <c r="TT724" s="269"/>
      <c r="TU724" s="202" t="s">
        <v>75</v>
      </c>
      <c r="TV724" s="484" t="s">
        <v>514</v>
      </c>
      <c r="TX724" s="278">
        <f>IF(TW724="Kopman",1.3,1)</f>
        <v>1</v>
      </c>
      <c r="TY724" s="203">
        <f>VLOOKUP(TV724,$A$794:$F$2344,6,FALSE)</f>
        <v>0</v>
      </c>
      <c r="TZ724" s="202" t="s">
        <v>61</v>
      </c>
      <c r="UA724" s="10">
        <f>TY724*1.5*TX724</f>
        <v>0</v>
      </c>
      <c r="UB724" s="10"/>
      <c r="UC724" s="269"/>
      <c r="UD724" s="202" t="s">
        <v>75</v>
      </c>
      <c r="UE724" s="498" t="s">
        <v>1548</v>
      </c>
      <c r="UG724" s="278">
        <f>IF(UF724="Kopman",1.3,1)</f>
        <v>1</v>
      </c>
      <c r="UH724" s="203">
        <f>VLOOKUP(UE724,$A$794:$F$2344,6,FALSE)</f>
        <v>0</v>
      </c>
      <c r="UI724" s="202" t="s">
        <v>61</v>
      </c>
      <c r="UJ724" s="10">
        <f>UH724*1.5*UG724</f>
        <v>0</v>
      </c>
      <c r="UK724" s="10"/>
      <c r="UL724" s="269"/>
      <c r="UM724" s="202" t="s">
        <v>75</v>
      </c>
      <c r="UN724" s="484" t="s">
        <v>1548</v>
      </c>
      <c r="UP724" s="278">
        <f>IF(UO724="Kopman",1.3,1)</f>
        <v>1</v>
      </c>
      <c r="UQ724" s="203">
        <f>VLOOKUP(UN724,$A$794:$F$2344,6,FALSE)</f>
        <v>0</v>
      </c>
      <c r="UR724" s="202" t="s">
        <v>61</v>
      </c>
      <c r="US724" s="10">
        <f>UQ724*1.5*UP724</f>
        <v>0</v>
      </c>
      <c r="UT724" s="10"/>
      <c r="UU724" s="269"/>
      <c r="UV724" s="202" t="s">
        <v>75</v>
      </c>
      <c r="UW724" s="484" t="s">
        <v>1548</v>
      </c>
      <c r="UY724" s="278">
        <f>IF(UX724="Kopman",1.3,1)</f>
        <v>1</v>
      </c>
      <c r="UZ724" s="203">
        <f>VLOOKUP(UW724,$A$794:$F$2344,6,FALSE)</f>
        <v>0</v>
      </c>
      <c r="VA724" s="202" t="s">
        <v>61</v>
      </c>
      <c r="VB724" s="10">
        <f>UZ724*1.5*UY724</f>
        <v>0</v>
      </c>
      <c r="VC724" s="10"/>
      <c r="VD724" s="269"/>
      <c r="VE724" s="202" t="s">
        <v>75</v>
      </c>
      <c r="VF724" s="484" t="s">
        <v>1548</v>
      </c>
      <c r="VH724" s="278">
        <f>IF(VG724="Kopman",1.3,1)</f>
        <v>1</v>
      </c>
      <c r="VI724" s="203">
        <f>VLOOKUP(VF724,$A$794:$F$2344,6,FALSE)</f>
        <v>0</v>
      </c>
      <c r="VJ724" s="202" t="s">
        <v>61</v>
      </c>
      <c r="VK724" s="10">
        <f>VI724*1.5*VH724</f>
        <v>0</v>
      </c>
      <c r="VL724" s="10"/>
      <c r="VM724" s="269"/>
      <c r="VN724" s="202" t="s">
        <v>75</v>
      </c>
      <c r="VO724" s="484" t="s">
        <v>441</v>
      </c>
      <c r="VQ724" s="278">
        <f>IF(VP724="Kopman",1.3,1)</f>
        <v>1</v>
      </c>
      <c r="VR724" s="203">
        <f>VLOOKUP(VO724,$A$794:$F$2344,6,FALSE)</f>
        <v>0</v>
      </c>
      <c r="VS724" s="202" t="s">
        <v>61</v>
      </c>
      <c r="VT724" s="10">
        <f>VR724*1.5*VQ724</f>
        <v>0</v>
      </c>
      <c r="VU724" s="10"/>
      <c r="VV724" s="269"/>
      <c r="VW724" s="202" t="s">
        <v>75</v>
      </c>
      <c r="VX724" s="496" t="s">
        <v>183</v>
      </c>
      <c r="VZ724" s="278">
        <f>IF(VY724="Kopman",1.3,1)</f>
        <v>1</v>
      </c>
      <c r="WA724" s="203" t="e">
        <f>VLOOKUP(VX724,$A$794:$F$2344,6,FALSE)</f>
        <v>#N/A</v>
      </c>
      <c r="WB724" s="202" t="s">
        <v>61</v>
      </c>
      <c r="WC724" s="10" t="e">
        <f>WA724*1.5*VZ724</f>
        <v>#N/A</v>
      </c>
      <c r="WE724" s="269"/>
      <c r="WF724" s="202" t="s">
        <v>75</v>
      </c>
      <c r="WG724" s="484" t="s">
        <v>2336</v>
      </c>
      <c r="WI724" s="278">
        <f>IF(WH724="Kopman",1.3,1)</f>
        <v>1</v>
      </c>
      <c r="WJ724" s="203">
        <f>VLOOKUP(WG724,$A$794:$F$2344,6,FALSE)</f>
        <v>0</v>
      </c>
      <c r="WK724" s="202" t="s">
        <v>61</v>
      </c>
      <c r="WL724" s="10">
        <f>WJ724*1.5*WI724</f>
        <v>0</v>
      </c>
      <c r="WN724" s="269"/>
      <c r="WO724" s="202" t="s">
        <v>75</v>
      </c>
      <c r="WP724" s="484" t="s">
        <v>669</v>
      </c>
      <c r="WQ724" s="203"/>
      <c r="WR724" s="278">
        <f>IF(WQ724="Kopman",1.3,1)</f>
        <v>1</v>
      </c>
      <c r="WS724" s="203">
        <f>VLOOKUP(WP724,$A$794:$F$2344,6,FALSE)</f>
        <v>0</v>
      </c>
      <c r="WT724" s="202" t="s">
        <v>61</v>
      </c>
      <c r="WU724" s="10">
        <f>WS724*1.5*WR724</f>
        <v>0</v>
      </c>
      <c r="WV724" s="10"/>
      <c r="WW724" s="269"/>
      <c r="WX724" s="202" t="s">
        <v>75</v>
      </c>
      <c r="WY724" s="484" t="s">
        <v>422</v>
      </c>
      <c r="XA724" s="278">
        <f>IF(WZ724="Kopman",1.3,1)</f>
        <v>1</v>
      </c>
      <c r="XB724" s="203">
        <f>VLOOKUP(WY724,$A$794:$F$2344,6,FALSE)</f>
        <v>0</v>
      </c>
      <c r="XC724" s="202" t="s">
        <v>61</v>
      </c>
      <c r="XD724" s="10">
        <f>XB724*1.5*XA724</f>
        <v>0</v>
      </c>
      <c r="XF724" s="269"/>
      <c r="XG724" s="202" t="s">
        <v>75</v>
      </c>
      <c r="XH724" s="484" t="s">
        <v>422</v>
      </c>
      <c r="XJ724" s="278">
        <f>IF(XI724="Kopman",1.3,1)</f>
        <v>1</v>
      </c>
      <c r="XK724" s="203">
        <f>VLOOKUP(XH724,$A$794:$F$2344,6,FALSE)</f>
        <v>0</v>
      </c>
      <c r="XL724" s="202" t="s">
        <v>61</v>
      </c>
      <c r="XM724" s="10">
        <f>XK724*1.5*XJ724</f>
        <v>0</v>
      </c>
      <c r="XO724" s="269"/>
      <c r="XP724" s="202" t="s">
        <v>75</v>
      </c>
      <c r="XQ724" s="484" t="s">
        <v>1586</v>
      </c>
      <c r="XS724" s="278">
        <f>IF(XR724="Kopman",1.3,1)</f>
        <v>1</v>
      </c>
      <c r="XT724" s="203">
        <f>VLOOKUP(XQ724,$A$794:$F$2344,6,FALSE)</f>
        <v>0</v>
      </c>
      <c r="XU724" s="202" t="s">
        <v>61</v>
      </c>
      <c r="XV724" s="10">
        <f>XT724*1.5*XS724</f>
        <v>0</v>
      </c>
      <c r="XW724" s="10"/>
      <c r="XX724" s="269"/>
      <c r="XY724" s="202" t="s">
        <v>75</v>
      </c>
      <c r="XZ724" s="484" t="s">
        <v>1586</v>
      </c>
      <c r="YB724" s="278">
        <f>IF(YA724="Kopman",1.3,1)</f>
        <v>1</v>
      </c>
      <c r="YC724" s="203">
        <f>VLOOKUP(XZ724,$A$794:$F$2344,6,FALSE)</f>
        <v>0</v>
      </c>
      <c r="YD724" s="202" t="s">
        <v>61</v>
      </c>
      <c r="YE724" s="10">
        <f>YC724*1.5*YB724</f>
        <v>0</v>
      </c>
      <c r="YG724" s="269"/>
      <c r="YH724" s="202" t="s">
        <v>75</v>
      </c>
      <c r="YI724" s="78" t="s">
        <v>183</v>
      </c>
      <c r="YK724" s="278">
        <f>IF(YJ724="Kopman",1.3,1)</f>
        <v>1</v>
      </c>
      <c r="YL724" s="203" t="e">
        <f>VLOOKUP(YI724,$A$794:$F$2344,6,FALSE)</f>
        <v>#N/A</v>
      </c>
      <c r="YM724" s="202" t="s">
        <v>61</v>
      </c>
      <c r="YN724" s="10" t="e">
        <f>YL724*1.5*YK724</f>
        <v>#N/A</v>
      </c>
      <c r="YO724" s="10"/>
      <c r="YP724" s="269"/>
      <c r="YQ724" s="202" t="s">
        <v>75</v>
      </c>
      <c r="YR724" s="78" t="s">
        <v>183</v>
      </c>
      <c r="YT724" s="278">
        <f>IF(YS724="Kopman",1.3,1)</f>
        <v>1</v>
      </c>
      <c r="YU724" s="203" t="e">
        <f>VLOOKUP(YR724,$A$794:$F$2344,6,FALSE)</f>
        <v>#N/A</v>
      </c>
      <c r="YV724" s="202" t="s">
        <v>61</v>
      </c>
      <c r="YW724" s="10" t="e">
        <f>YU724*1.5*YT724</f>
        <v>#N/A</v>
      </c>
      <c r="YY724" s="269"/>
      <c r="YZ724" s="202" t="s">
        <v>75</v>
      </c>
      <c r="ZA724" s="78" t="s">
        <v>183</v>
      </c>
      <c r="ZC724" s="278">
        <f>IF(ZB724="Kopman",1.3,1)</f>
        <v>1</v>
      </c>
      <c r="ZD724" s="203" t="e">
        <f>VLOOKUP(ZA724,$A$794:$F$2344,6,FALSE)</f>
        <v>#N/A</v>
      </c>
      <c r="ZE724" s="202" t="s">
        <v>61</v>
      </c>
      <c r="ZF724" s="10" t="e">
        <f>ZD724*1.5*ZC724</f>
        <v>#N/A</v>
      </c>
      <c r="ZH724" s="269"/>
      <c r="ZI724" s="202" t="s">
        <v>75</v>
      </c>
      <c r="ZJ724" s="78" t="s">
        <v>183</v>
      </c>
      <c r="ZL724" s="278">
        <f>IF(ZK724="Kopman",1.3,1)</f>
        <v>1</v>
      </c>
      <c r="ZM724" s="203" t="e">
        <f>VLOOKUP(ZJ724,$A$794:$F$2344,6,FALSE)</f>
        <v>#N/A</v>
      </c>
      <c r="ZN724" s="202" t="s">
        <v>61</v>
      </c>
      <c r="ZO724" s="10" t="e">
        <f>ZM724*1.5*ZL724</f>
        <v>#N/A</v>
      </c>
      <c r="ZQ724" s="269"/>
      <c r="ZR724" s="202" t="s">
        <v>75</v>
      </c>
      <c r="ZS724" s="484" t="s">
        <v>1548</v>
      </c>
      <c r="ZU724" s="278">
        <f>IF(ZT724="Kopman",1.3,1)</f>
        <v>1</v>
      </c>
      <c r="ZV724" s="203">
        <f>VLOOKUP(ZS724,$A$794:$F$2344,6,FALSE)</f>
        <v>0</v>
      </c>
      <c r="ZW724" s="202" t="s">
        <v>61</v>
      </c>
      <c r="ZX724" s="10">
        <f>ZV724*1.5*ZU724</f>
        <v>0</v>
      </c>
      <c r="ZY724" s="10"/>
      <c r="ZZ724" s="269"/>
      <c r="AAA724" s="202" t="s">
        <v>75</v>
      </c>
      <c r="AAB724" s="484" t="s">
        <v>2336</v>
      </c>
      <c r="AAD724" s="278">
        <f>IF(AAC724="Kopman",1.3,1)</f>
        <v>1</v>
      </c>
      <c r="AAE724" s="203">
        <f>VLOOKUP(AAB724,$A$794:$F$2344,6,FALSE)</f>
        <v>0</v>
      </c>
      <c r="AAF724" s="202" t="s">
        <v>61</v>
      </c>
      <c r="AAG724" s="10">
        <f>AAE724*1.5*AAD724</f>
        <v>0</v>
      </c>
      <c r="AAH724" s="10"/>
      <c r="AAI724" s="269"/>
      <c r="AAJ724" s="202" t="s">
        <v>75</v>
      </c>
      <c r="AAK724" s="78" t="s">
        <v>183</v>
      </c>
      <c r="AAM724" s="278">
        <f>IF(AAL724="Kopman",1.3,1)</f>
        <v>1</v>
      </c>
      <c r="AAN724" s="203" t="e">
        <f>VLOOKUP(AAK724,$A$794:$F$2344,6,FALSE)</f>
        <v>#N/A</v>
      </c>
      <c r="AAO724" s="202" t="s">
        <v>61</v>
      </c>
      <c r="AAP724" s="10" t="e">
        <f>AAN724*1.5*AAM724</f>
        <v>#N/A</v>
      </c>
      <c r="AAQ724" s="10"/>
      <c r="AAR724" s="269"/>
      <c r="AAS724" s="202" t="s">
        <v>75</v>
      </c>
      <c r="AAT724" s="498" t="s">
        <v>633</v>
      </c>
      <c r="AAV724" s="278">
        <f>IF(AAU724="Kopman",1.3,1)</f>
        <v>1</v>
      </c>
      <c r="AAW724" s="203">
        <f>VLOOKUP(AAT724,$A$794:$F$2344,6,FALSE)</f>
        <v>0</v>
      </c>
      <c r="AAX724" s="202" t="s">
        <v>61</v>
      </c>
      <c r="AAY724" s="10">
        <f>AAW724*1.5*AAV724</f>
        <v>0</v>
      </c>
      <c r="AAZ724" s="10"/>
      <c r="ABA724" s="269"/>
      <c r="ABB724" s="202" t="s">
        <v>75</v>
      </c>
      <c r="ABC724" s="484" t="s">
        <v>633</v>
      </c>
      <c r="ABE724" s="278">
        <f>IF(ABD724="Kopman",1.3,1)</f>
        <v>1</v>
      </c>
      <c r="ABF724" s="203">
        <f>VLOOKUP(ABC724,$A$794:$F$2344,6,FALSE)</f>
        <v>0</v>
      </c>
      <c r="ABG724" s="202" t="s">
        <v>61</v>
      </c>
      <c r="ABH724" s="10">
        <f>ABF724*1.5*ABE724</f>
        <v>0</v>
      </c>
      <c r="ABI724" s="10"/>
      <c r="ABJ724" s="269"/>
      <c r="ABK724" s="202" t="s">
        <v>75</v>
      </c>
      <c r="ABL724" s="484" t="s">
        <v>441</v>
      </c>
      <c r="ABN724" s="278">
        <f>IF(ABM724="Kopman",1.3,1)</f>
        <v>1</v>
      </c>
      <c r="ABO724" s="203">
        <f>VLOOKUP(ABL724,$A$794:$F$2344,6,FALSE)</f>
        <v>0</v>
      </c>
      <c r="ABP724" s="202" t="s">
        <v>61</v>
      </c>
      <c r="ABQ724" s="10">
        <f>ABO724*1.5*ABN724</f>
        <v>0</v>
      </c>
      <c r="ABR724" s="10"/>
      <c r="ABS724" s="269"/>
      <c r="ABT724" s="202" t="s">
        <v>75</v>
      </c>
      <c r="ABU724" s="484" t="s">
        <v>2281</v>
      </c>
      <c r="ABW724" s="278">
        <f>IF(ABV724="Kopman",1.3,1)</f>
        <v>1</v>
      </c>
      <c r="ABX724" s="203">
        <f>VLOOKUP(ABU724,$A$794:$F$2344,6,FALSE)</f>
        <v>0</v>
      </c>
      <c r="ABY724" s="202" t="s">
        <v>61</v>
      </c>
      <c r="ABZ724" s="10">
        <f>ABX724*1.5*ABW724</f>
        <v>0</v>
      </c>
      <c r="ACA724" s="10"/>
      <c r="ACB724" s="269"/>
      <c r="ACC724" s="202" t="s">
        <v>75</v>
      </c>
      <c r="ACD724" s="484" t="s">
        <v>633</v>
      </c>
      <c r="ACF724" s="278">
        <f>IF(ACE724="Kopman",1.3,1)</f>
        <v>1</v>
      </c>
      <c r="ACG724" s="203">
        <f>VLOOKUP(ACD724,$A$794:$F$2344,6,FALSE)</f>
        <v>0</v>
      </c>
      <c r="ACH724" s="202" t="s">
        <v>61</v>
      </c>
      <c r="ACI724" s="10">
        <f>ACG724*1.5*ACF724</f>
        <v>0</v>
      </c>
      <c r="ACJ724" s="10"/>
      <c r="ACK724" s="269"/>
      <c r="ACL724" s="202" t="s">
        <v>75</v>
      </c>
      <c r="ACM724" s="484" t="s">
        <v>1548</v>
      </c>
      <c r="ACO724" s="278">
        <f>IF(ACN724="Kopman",1.3,1)</f>
        <v>1</v>
      </c>
      <c r="ACP724" s="203">
        <f>VLOOKUP(ACM724,$A$794:$F$2344,6,FALSE)</f>
        <v>0</v>
      </c>
      <c r="ACQ724" s="202" t="s">
        <v>61</v>
      </c>
      <c r="ACR724" s="10">
        <f>ACP724*1.5*ACO724</f>
        <v>0</v>
      </c>
      <c r="ACS724" s="10"/>
      <c r="ACT724" s="269"/>
      <c r="ACU724" s="202" t="s">
        <v>75</v>
      </c>
      <c r="ACV724" s="484" t="s">
        <v>1548</v>
      </c>
      <c r="ACX724" s="278">
        <f>IF(ACW724="Kopman",1.3,1)</f>
        <v>1</v>
      </c>
      <c r="ACY724" s="203">
        <f>VLOOKUP(ACV724,$A$794:$F$2344,6,FALSE)</f>
        <v>0</v>
      </c>
      <c r="ACZ724" s="202" t="s">
        <v>61</v>
      </c>
      <c r="ADA724" s="10">
        <f>ACY724*1.5*ACX724</f>
        <v>0</v>
      </c>
      <c r="ADB724" s="10"/>
      <c r="ADC724" s="269"/>
      <c r="ADD724" s="202" t="s">
        <v>75</v>
      </c>
      <c r="ADE724" s="484" t="s">
        <v>2281</v>
      </c>
      <c r="ADG724" s="278">
        <f>IF(ADF724="Kopman",1.3,1)</f>
        <v>1</v>
      </c>
      <c r="ADH724" s="203">
        <f>VLOOKUP(ADE724,$A$794:$F$2344,6,FALSE)</f>
        <v>0</v>
      </c>
      <c r="ADI724" s="202" t="s">
        <v>61</v>
      </c>
      <c r="ADJ724" s="10">
        <f>ADH724*1.5*ADG724</f>
        <v>0</v>
      </c>
      <c r="ADL724" s="269"/>
      <c r="ADM724" s="202" t="s">
        <v>75</v>
      </c>
      <c r="ADN724" s="484" t="s">
        <v>512</v>
      </c>
      <c r="ADP724" s="278">
        <f>IF(ADO724="Kopman",1.3,1)</f>
        <v>1</v>
      </c>
      <c r="ADQ724" s="203">
        <f>VLOOKUP(ADN724,$A$794:$F$2344,6,FALSE)</f>
        <v>0</v>
      </c>
      <c r="ADR724" s="202" t="s">
        <v>61</v>
      </c>
      <c r="ADS724" s="10">
        <f>ADQ724*1.5*ADP724</f>
        <v>0</v>
      </c>
      <c r="ADT724" s="10"/>
      <c r="ADU724" s="269"/>
      <c r="ADV724" s="202" t="s">
        <v>75</v>
      </c>
      <c r="ADW724" s="78" t="s">
        <v>183</v>
      </c>
      <c r="ADY724" s="278">
        <f>IF(ADX724="Kopman",1.3,1)</f>
        <v>1</v>
      </c>
      <c r="ADZ724" s="203" t="e">
        <f>VLOOKUP(ADW724,$A$794:$F$2344,6,FALSE)</f>
        <v>#N/A</v>
      </c>
      <c r="AEA724" s="202" t="s">
        <v>61</v>
      </c>
      <c r="AEB724" s="10" t="e">
        <f>ADZ724*1.5*ADY724</f>
        <v>#N/A</v>
      </c>
      <c r="AED724" s="269"/>
      <c r="AEE724" s="202" t="s">
        <v>75</v>
      </c>
      <c r="AEF724" s="491" t="s">
        <v>669</v>
      </c>
      <c r="AEH724" s="278">
        <f>IF(AEG724="Kopman",1.3,1)</f>
        <v>1</v>
      </c>
      <c r="AEI724" s="203">
        <f>VLOOKUP(AEF724,$A$794:$F$2344,6,FALSE)</f>
        <v>0</v>
      </c>
      <c r="AEJ724" s="202" t="s">
        <v>61</v>
      </c>
      <c r="AEK724" s="10">
        <f>AEI724*1.5*AEH724</f>
        <v>0</v>
      </c>
      <c r="AEM724" s="269"/>
      <c r="AEN724" s="202" t="s">
        <v>75</v>
      </c>
      <c r="AEO724" s="484" t="s">
        <v>612</v>
      </c>
      <c r="AEQ724" s="278">
        <f>IF(AEP724="Kopman",1.3,1)</f>
        <v>1</v>
      </c>
      <c r="AER724" s="203">
        <f>VLOOKUP(AEO724,$A$794:$F$2344,6,FALSE)</f>
        <v>0</v>
      </c>
      <c r="AES724" s="202" t="s">
        <v>61</v>
      </c>
      <c r="AET724" s="10">
        <f>AER724*1.5*AEQ724</f>
        <v>0</v>
      </c>
      <c r="AEV724" s="269"/>
      <c r="AEW724" s="202" t="s">
        <v>75</v>
      </c>
      <c r="AEX724" s="484" t="s">
        <v>669</v>
      </c>
      <c r="AEZ724" s="278">
        <f>IF(AEY724="Kopman",1.3,1)</f>
        <v>1</v>
      </c>
      <c r="AFA724" s="203">
        <f>VLOOKUP(AEX724,$A$794:$F$2344,6,FALSE)</f>
        <v>0</v>
      </c>
      <c r="AFB724" s="202" t="s">
        <v>61</v>
      </c>
      <c r="AFC724" s="10">
        <f>AFA724*1.5*AEZ724</f>
        <v>0</v>
      </c>
      <c r="AFD724" s="10"/>
      <c r="AFE724" s="269"/>
      <c r="AFF724" s="202" t="s">
        <v>75</v>
      </c>
      <c r="AFG724" s="78" t="s">
        <v>183</v>
      </c>
      <c r="AFI724" s="278">
        <f>IF(AFH724="Kopman",1.3,1)</f>
        <v>1</v>
      </c>
      <c r="AFJ724" s="203" t="e">
        <f>VLOOKUP(AFG724,$A$794:$F$2344,6,FALSE)</f>
        <v>#N/A</v>
      </c>
      <c r="AFK724" s="202" t="s">
        <v>61</v>
      </c>
      <c r="AFL724" s="10" t="e">
        <f>AFJ724*1.5*AFI724</f>
        <v>#N/A</v>
      </c>
      <c r="AFM724" s="10"/>
      <c r="AFN724" s="269"/>
      <c r="AFO724" s="202" t="s">
        <v>75</v>
      </c>
      <c r="AFP724" s="484" t="s">
        <v>669</v>
      </c>
      <c r="AFR724" s="278">
        <f>IF(AFQ724="Kopman",1.3,1)</f>
        <v>1</v>
      </c>
      <c r="AFS724" s="203">
        <f>VLOOKUP(AFP724,$A$794:$F$2344,6,FALSE)</f>
        <v>0</v>
      </c>
      <c r="AFT724" s="202" t="s">
        <v>61</v>
      </c>
      <c r="AFU724" s="10">
        <f>AFS724*1.5*AFR724</f>
        <v>0</v>
      </c>
      <c r="AFV724" s="10"/>
      <c r="AFW724" s="269"/>
      <c r="AFX724" s="202" t="s">
        <v>75</v>
      </c>
      <c r="AFY724" s="484" t="s">
        <v>633</v>
      </c>
      <c r="AGA724" s="278">
        <f>IF(AFZ724="Kopman",1.3,1)</f>
        <v>1</v>
      </c>
      <c r="AGB724" s="203">
        <f>VLOOKUP(AFY724,$A$794:$F$2344,6,FALSE)</f>
        <v>0</v>
      </c>
      <c r="AGC724" s="202" t="s">
        <v>61</v>
      </c>
      <c r="AGD724" s="10">
        <f>AGB724*1.5*AGA724</f>
        <v>0</v>
      </c>
      <c r="AGE724" s="10"/>
      <c r="AGF724" s="269"/>
      <c r="AGG724" s="202" t="s">
        <v>75</v>
      </c>
      <c r="AGH724" s="484" t="s">
        <v>1586</v>
      </c>
      <c r="AGJ724" s="278">
        <f>IF(AGI724="Kopman",1.3,1)</f>
        <v>1</v>
      </c>
      <c r="AGK724" s="203">
        <f>VLOOKUP(AGH724,$A$794:$F$2344,6,FALSE)</f>
        <v>0</v>
      </c>
      <c r="AGL724" s="202" t="s">
        <v>61</v>
      </c>
      <c r="AGM724" s="10">
        <f>AGK724*1.5*AGJ724</f>
        <v>0</v>
      </c>
      <c r="AGN724" s="10"/>
      <c r="AGO724" s="269"/>
      <c r="AGP724" s="202" t="s">
        <v>75</v>
      </c>
      <c r="AGQ724" s="484" t="s">
        <v>2336</v>
      </c>
      <c r="AGS724" s="278">
        <f>IF(AGR724="Kopman",1.3,1)</f>
        <v>1</v>
      </c>
      <c r="AGT724" s="203">
        <f>VLOOKUP(AGQ724,$A$794:$F$2344,6,FALSE)</f>
        <v>0</v>
      </c>
      <c r="AGU724" s="202" t="s">
        <v>61</v>
      </c>
      <c r="AGV724" s="10">
        <f>AGT724*1.5*AGS724</f>
        <v>0</v>
      </c>
      <c r="AGW724" s="10"/>
      <c r="AGX724" s="269"/>
      <c r="AGY724" s="202" t="s">
        <v>75</v>
      </c>
      <c r="AGZ724" s="78" t="s">
        <v>183</v>
      </c>
      <c r="AHB724" s="278">
        <f>IF(AHA724="Kopman",1.3,1)</f>
        <v>1</v>
      </c>
      <c r="AHC724" s="203" t="e">
        <f>VLOOKUP(AGZ724,$A$794:$F$2344,6,FALSE)</f>
        <v>#N/A</v>
      </c>
      <c r="AHD724" s="202" t="s">
        <v>61</v>
      </c>
      <c r="AHE724" s="10" t="e">
        <f>AHC724*1.5*AHB724</f>
        <v>#N/A</v>
      </c>
      <c r="AHF724" s="10"/>
      <c r="AHG724" s="269"/>
      <c r="AHH724" s="202" t="s">
        <v>75</v>
      </c>
      <c r="AHI724" s="502" t="s">
        <v>2336</v>
      </c>
      <c r="AHK724" s="278">
        <f>IF(AHJ724="Kopman",1.3,1)</f>
        <v>1</v>
      </c>
      <c r="AHL724" s="203">
        <f>VLOOKUP(AHI724,$A$794:$F$2344,6,FALSE)</f>
        <v>0</v>
      </c>
      <c r="AHM724" s="202" t="s">
        <v>61</v>
      </c>
      <c r="AHN724" s="10">
        <f>AHL724*1.5*AHK724</f>
        <v>0</v>
      </c>
      <c r="AHO724" s="10"/>
      <c r="AHP724" s="269"/>
      <c r="AHQ724" s="202" t="s">
        <v>75</v>
      </c>
      <c r="AHR724" s="484" t="s">
        <v>1364</v>
      </c>
      <c r="AHT724" s="278">
        <f>IF(AHS724="Kopman",1.3,1)</f>
        <v>1</v>
      </c>
      <c r="AHU724" s="203">
        <f>VLOOKUP(AHR724,$A$794:$F$2344,6,FALSE)</f>
        <v>0</v>
      </c>
      <c r="AHV724" s="202" t="s">
        <v>61</v>
      </c>
      <c r="AHW724" s="10">
        <f>AHU724*1.5*AHT724</f>
        <v>0</v>
      </c>
      <c r="AHX724" s="10"/>
      <c r="AHY724" s="269"/>
      <c r="AHZ724" s="202" t="s">
        <v>75</v>
      </c>
      <c r="AIA724" s="78" t="s">
        <v>183</v>
      </c>
      <c r="AIC724" s="278">
        <f>IF(AIB724="Kopman",1.3,1)</f>
        <v>1</v>
      </c>
      <c r="AID724" s="203" t="e">
        <f>VLOOKUP(AIA724,$A$794:$F$2344,6,FALSE)</f>
        <v>#N/A</v>
      </c>
      <c r="AIE724" s="202" t="s">
        <v>61</v>
      </c>
      <c r="AIF724" s="10" t="e">
        <f>AID724*1.5*AIC724</f>
        <v>#N/A</v>
      </c>
      <c r="AIG724" s="10"/>
      <c r="AIH724" s="269"/>
      <c r="AII724" s="202" t="s">
        <v>75</v>
      </c>
      <c r="AIJ724" s="484" t="s">
        <v>441</v>
      </c>
      <c r="AIL724" s="278">
        <f>IF(AIK724="Kopman",1.3,1)</f>
        <v>1</v>
      </c>
      <c r="AIM724" s="203">
        <f>VLOOKUP(AIJ724,$A$794:$F$2344,6,FALSE)</f>
        <v>0</v>
      </c>
      <c r="AIN724" s="202" t="s">
        <v>61</v>
      </c>
      <c r="AIO724" s="10">
        <f>AIM724*1.5*AIL724</f>
        <v>0</v>
      </c>
      <c r="AIP724" s="10"/>
      <c r="AIQ724" s="269"/>
      <c r="AIR724" s="202" t="s">
        <v>75</v>
      </c>
      <c r="AIS724" s="484" t="s">
        <v>512</v>
      </c>
      <c r="AIU724" s="278">
        <f>IF(AIT724="Kopman",1.3,1)</f>
        <v>1</v>
      </c>
      <c r="AIV724" s="203">
        <f>VLOOKUP(AIS724,$A$794:$F$2344,6,FALSE)</f>
        <v>0</v>
      </c>
      <c r="AIW724" s="202" t="s">
        <v>61</v>
      </c>
      <c r="AIX724" s="10">
        <f>AIV724*1.5*AIU724</f>
        <v>0</v>
      </c>
      <c r="AIY724" s="10"/>
      <c r="AIZ724" s="269"/>
      <c r="AJA724" s="202" t="s">
        <v>75</v>
      </c>
      <c r="AJB724" s="78" t="s">
        <v>183</v>
      </c>
      <c r="AJD724" s="278">
        <f>IF(AJC724="Kopman",1.3,1)</f>
        <v>1</v>
      </c>
      <c r="AJE724" s="203" t="e">
        <f>VLOOKUP(AJB724,$A$794:$F$2344,6,FALSE)</f>
        <v>#N/A</v>
      </c>
      <c r="AJF724" s="202" t="s">
        <v>61</v>
      </c>
      <c r="AJG724" s="10" t="e">
        <f>AJE724*1.5*AJD724</f>
        <v>#N/A</v>
      </c>
      <c r="AJH724" s="10"/>
      <c r="AJI724" s="269"/>
      <c r="AJJ724" s="202" t="s">
        <v>75</v>
      </c>
      <c r="AJK724" s="78" t="s">
        <v>183</v>
      </c>
      <c r="AJM724" s="278">
        <f>IF(AJL724="Kopman",1.3,1)</f>
        <v>1</v>
      </c>
      <c r="AJN724" s="203" t="e">
        <f>VLOOKUP(AJK724,$A$794:$F$2344,6,FALSE)</f>
        <v>#N/A</v>
      </c>
      <c r="AJO724" s="202" t="s">
        <v>61</v>
      </c>
      <c r="AJP724" s="10" t="e">
        <f>AJN724*1.5*AJM724</f>
        <v>#N/A</v>
      </c>
      <c r="AJQ724" s="10"/>
      <c r="AJR724" s="269"/>
      <c r="AJS724" s="202" t="s">
        <v>75</v>
      </c>
      <c r="AJT724" s="78" t="s">
        <v>183</v>
      </c>
      <c r="AJV724" s="278">
        <f>IF(AJU724="Kopman",1.3,1)</f>
        <v>1</v>
      </c>
      <c r="AJW724" s="203" t="e">
        <f>VLOOKUP(AJT724,$A$794:$F$2344,6,FALSE)</f>
        <v>#N/A</v>
      </c>
      <c r="AJX724" s="202" t="s">
        <v>61</v>
      </c>
      <c r="AJY724" s="10" t="e">
        <f>AJW724*1.5*AJV724</f>
        <v>#N/A</v>
      </c>
      <c r="AJZ724" s="10"/>
      <c r="AKA724" s="269"/>
      <c r="AKB724" s="202" t="s">
        <v>75</v>
      </c>
      <c r="AKC724" s="484" t="s">
        <v>1548</v>
      </c>
      <c r="AKE724" s="278">
        <f>IF(AKD724="Kopman",1.3,1)</f>
        <v>1</v>
      </c>
      <c r="AKF724" s="203">
        <f>VLOOKUP(AKC724,$A$794:$F$2344,6,FALSE)</f>
        <v>0</v>
      </c>
      <c r="AKG724" s="202" t="s">
        <v>61</v>
      </c>
      <c r="AKH724" s="10">
        <f>AKF724*1.5*AKE724</f>
        <v>0</v>
      </c>
      <c r="AKI724" s="10"/>
      <c r="AKJ724" s="269"/>
      <c r="AKK724" s="202" t="s">
        <v>75</v>
      </c>
      <c r="AKL724" s="78" t="s">
        <v>183</v>
      </c>
      <c r="AKN724" s="278">
        <f>IF(AKM724="Kopman",1.3,1)</f>
        <v>1</v>
      </c>
      <c r="AKO724" s="203" t="e">
        <f>VLOOKUP(AKL724,$A$794:$F$2344,6,FALSE)</f>
        <v>#N/A</v>
      </c>
      <c r="AKP724" s="202" t="s">
        <v>61</v>
      </c>
      <c r="AKQ724" s="10" t="e">
        <f>AKO724*1.5*AKN724</f>
        <v>#N/A</v>
      </c>
      <c r="AKR724" s="10"/>
      <c r="AKS724" s="269"/>
      <c r="AKT724" s="202" t="s">
        <v>75</v>
      </c>
      <c r="AKU724" s="78" t="s">
        <v>183</v>
      </c>
      <c r="AKW724" s="278">
        <f>IF(AKV724="Kopman",1.3,1)</f>
        <v>1</v>
      </c>
      <c r="AKX724" s="203" t="e">
        <f>VLOOKUP(AKU724,$A$794:$F$2344,6,FALSE)</f>
        <v>#N/A</v>
      </c>
      <c r="AKY724" s="202" t="s">
        <v>61</v>
      </c>
      <c r="AKZ724" s="10" t="e">
        <f>AKX724*1.5*AKW724</f>
        <v>#N/A</v>
      </c>
      <c r="ALA724" s="10"/>
      <c r="ALB724" s="269"/>
      <c r="ALC724" s="202" t="s">
        <v>75</v>
      </c>
      <c r="ALD724" s="78" t="s">
        <v>183</v>
      </c>
      <c r="ALF724" s="278">
        <f>IF(ALE724="Kopman",1.3,1)</f>
        <v>1</v>
      </c>
      <c r="ALG724" s="203" t="e">
        <f>VLOOKUP(ALD724,$A$794:$F$2344,6,FALSE)</f>
        <v>#N/A</v>
      </c>
      <c r="ALH724" s="202" t="s">
        <v>61</v>
      </c>
      <c r="ALI724" s="10" t="e">
        <f>ALG724*1.5*ALF724</f>
        <v>#N/A</v>
      </c>
      <c r="ALJ724" s="10"/>
      <c r="ALK724" s="269"/>
      <c r="ALL724" s="202" t="s">
        <v>75</v>
      </c>
      <c r="ALM724" s="78" t="s">
        <v>183</v>
      </c>
      <c r="ALO724" s="278">
        <f>IF(ALN724="Kopman",1.3,1)</f>
        <v>1</v>
      </c>
      <c r="ALP724" s="203" t="e">
        <f>VLOOKUP(ALM724,$A$794:$F$2344,6,FALSE)</f>
        <v>#N/A</v>
      </c>
      <c r="ALQ724" s="202" t="s">
        <v>61</v>
      </c>
      <c r="ALR724" s="10" t="e">
        <f>ALP724*1.5*ALO724</f>
        <v>#N/A</v>
      </c>
      <c r="ALS724" s="10"/>
      <c r="ALT724" s="269"/>
      <c r="ALU724" s="202" t="s">
        <v>75</v>
      </c>
      <c r="ALV724" s="78" t="s">
        <v>183</v>
      </c>
      <c r="ALX724" s="278">
        <f>IF(ALW724="Kopman",1.3,1)</f>
        <v>1</v>
      </c>
      <c r="ALY724" s="203" t="e">
        <f>VLOOKUP(ALV724,$A$794:$F$2344,6,FALSE)</f>
        <v>#N/A</v>
      </c>
      <c r="ALZ724" s="202" t="s">
        <v>61</v>
      </c>
      <c r="AMA724" s="10" t="e">
        <f>ALY724*1.5*ALX724</f>
        <v>#N/A</v>
      </c>
      <c r="AMB724" s="10"/>
      <c r="AMC724" s="269"/>
      <c r="AMD724" s="202" t="s">
        <v>75</v>
      </c>
      <c r="AME724" s="78" t="s">
        <v>183</v>
      </c>
      <c r="AMG724" s="278">
        <f>IF(AMF724="Kopman",1.3,1)</f>
        <v>1</v>
      </c>
      <c r="AMH724" s="203" t="e">
        <f>VLOOKUP(AME724,$A$794:$F$2344,6,FALSE)</f>
        <v>#N/A</v>
      </c>
      <c r="AMI724" s="202" t="s">
        <v>61</v>
      </c>
      <c r="AMJ724" s="10" t="e">
        <f>AMH724*1.5*AMG724</f>
        <v>#N/A</v>
      </c>
      <c r="AMK724" s="10"/>
      <c r="AML724" s="269"/>
      <c r="AMM724" s="202" t="s">
        <v>75</v>
      </c>
      <c r="AMN724" s="78" t="s">
        <v>183</v>
      </c>
      <c r="AMP724" s="278">
        <f>IF(AMO724="Kopman",1.3,1)</f>
        <v>1</v>
      </c>
      <c r="AMQ724" s="203" t="e">
        <f>VLOOKUP(AMN724,$A$794:$F$2344,6,FALSE)</f>
        <v>#N/A</v>
      </c>
      <c r="AMR724" s="202" t="s">
        <v>61</v>
      </c>
      <c r="AMS724" s="10" t="e">
        <f>AMQ724*1.5*AMP724</f>
        <v>#N/A</v>
      </c>
      <c r="AMT724" s="10"/>
      <c r="AMU724" s="269"/>
      <c r="AMV724" s="202" t="s">
        <v>75</v>
      </c>
      <c r="AMW724" s="78" t="s">
        <v>183</v>
      </c>
      <c r="AMY724" s="278">
        <f>IF(AMX724="Kopman",1.3,1)</f>
        <v>1</v>
      </c>
      <c r="AMZ724" s="203" t="e">
        <f>VLOOKUP(AMW724,$A$794:$F$2344,6,FALSE)</f>
        <v>#N/A</v>
      </c>
      <c r="ANA724" s="202" t="s">
        <v>61</v>
      </c>
      <c r="ANB724" s="10" t="e">
        <f>AMZ724*1.5*AMY724</f>
        <v>#N/A</v>
      </c>
      <c r="ANC724" s="10"/>
      <c r="AND724" s="269"/>
      <c r="ANE724" s="202" t="s">
        <v>75</v>
      </c>
      <c r="ANF724" s="78" t="s">
        <v>183</v>
      </c>
      <c r="ANH724" s="278">
        <f>IF(ANG724="Kopman",1.3,1)</f>
        <v>1</v>
      </c>
      <c r="ANI724" s="203" t="e">
        <f>VLOOKUP(ANF724,$A$794:$F$2344,6,FALSE)</f>
        <v>#N/A</v>
      </c>
      <c r="ANJ724" s="202" t="s">
        <v>61</v>
      </c>
      <c r="ANK724" s="10" t="e">
        <f>ANI724*1.5*ANH724</f>
        <v>#N/A</v>
      </c>
      <c r="ANL724" s="10"/>
      <c r="ANM724" s="269"/>
      <c r="ANN724" s="202" t="s">
        <v>75</v>
      </c>
      <c r="ANO724" s="78" t="s">
        <v>183</v>
      </c>
      <c r="ANQ724" s="278">
        <f>IF(ANP724="Kopman",1.3,1)</f>
        <v>1</v>
      </c>
      <c r="ANR724" s="203" t="e">
        <f>VLOOKUP(ANO724,$A$794:$F$2344,6,FALSE)</f>
        <v>#N/A</v>
      </c>
      <c r="ANS724" s="202" t="s">
        <v>61</v>
      </c>
      <c r="ANT724" s="10" t="e">
        <f>ANR724*1.5*ANQ724</f>
        <v>#N/A</v>
      </c>
      <c r="ANU724" s="10"/>
      <c r="ANV724" s="269"/>
      <c r="ANW724" s="202" t="s">
        <v>75</v>
      </c>
      <c r="ANX724" s="78" t="s">
        <v>183</v>
      </c>
      <c r="ANZ724" s="278">
        <f>IF(ANY724="Kopman",1.3,1)</f>
        <v>1</v>
      </c>
      <c r="AOA724" s="203" t="e">
        <f>VLOOKUP(ANX724,$A$794:$F$2344,6,FALSE)</f>
        <v>#N/A</v>
      </c>
      <c r="AOB724" s="202" t="s">
        <v>61</v>
      </c>
      <c r="AOC724" s="10" t="e">
        <f>AOA724*1.5*ANZ724</f>
        <v>#N/A</v>
      </c>
      <c r="AOD724" s="10"/>
      <c r="AOE724" s="269"/>
      <c r="AOF724" s="202" t="s">
        <v>75</v>
      </c>
      <c r="AOG724" s="78" t="s">
        <v>183</v>
      </c>
      <c r="AOI724" s="278">
        <f>IF(AOH724="Kopman",1.3,1)</f>
        <v>1</v>
      </c>
      <c r="AOJ724" s="203" t="e">
        <f>VLOOKUP(AOG724,$A$794:$F$2344,6,FALSE)</f>
        <v>#N/A</v>
      </c>
      <c r="AOK724" s="202" t="s">
        <v>61</v>
      </c>
      <c r="AOL724" s="10" t="e">
        <f>AOJ724*1.5*AOI724</f>
        <v>#N/A</v>
      </c>
      <c r="AOM724" s="10"/>
      <c r="AON724" s="269"/>
      <c r="AOO724" s="202" t="s">
        <v>75</v>
      </c>
      <c r="AOP724" s="78" t="s">
        <v>183</v>
      </c>
      <c r="AOR724" s="278">
        <f>IF(AOQ724="Kopman",1.3,1)</f>
        <v>1</v>
      </c>
      <c r="AOS724" s="203" t="e">
        <f>VLOOKUP(AOP724,$A$794:$F$2344,6,FALSE)</f>
        <v>#N/A</v>
      </c>
      <c r="AOT724" s="202" t="s">
        <v>61</v>
      </c>
      <c r="AOU724" s="10" t="e">
        <f>AOS724*1.5*AOR724</f>
        <v>#N/A</v>
      </c>
      <c r="AOV724" s="10"/>
      <c r="AOW724" s="269"/>
      <c r="AOX724" s="202" t="s">
        <v>75</v>
      </c>
      <c r="AOY724" s="78" t="s">
        <v>183</v>
      </c>
      <c r="APA724" s="278">
        <f>IF(AOZ724="Kopman",1.3,1)</f>
        <v>1</v>
      </c>
      <c r="APB724" s="203" t="e">
        <f>VLOOKUP(AOY724,$A$794:$F$2344,6,FALSE)</f>
        <v>#N/A</v>
      </c>
      <c r="APC724" s="202" t="s">
        <v>61</v>
      </c>
      <c r="APD724" s="10" t="e">
        <f>APB724*1.5*APA724</f>
        <v>#N/A</v>
      </c>
      <c r="APE724" s="10"/>
      <c r="APF724" s="269"/>
      <c r="APG724" s="202" t="s">
        <v>75</v>
      </c>
      <c r="APH724" s="78" t="s">
        <v>183</v>
      </c>
      <c r="APJ724" s="278">
        <f>IF(API724="Kopman",1.3,1)</f>
        <v>1</v>
      </c>
      <c r="APK724" s="203" t="e">
        <f>VLOOKUP(APH724,$A$794:$F$2344,6,FALSE)</f>
        <v>#N/A</v>
      </c>
      <c r="APL724" s="202" t="s">
        <v>61</v>
      </c>
      <c r="APM724" s="10" t="e">
        <f>APK724*1.5*APJ724</f>
        <v>#N/A</v>
      </c>
      <c r="APN724" s="10"/>
      <c r="APO724" s="269"/>
      <c r="APP724" s="202" t="s">
        <v>75</v>
      </c>
      <c r="APQ724" s="498" t="s">
        <v>1548</v>
      </c>
      <c r="APS724" s="278">
        <f>IF(APR724="Kopman",1.3,1)</f>
        <v>1</v>
      </c>
      <c r="APT724" s="203">
        <f>VLOOKUP(APQ724,$A$794:$F$2344,6,FALSE)</f>
        <v>0</v>
      </c>
      <c r="APU724" s="202" t="s">
        <v>61</v>
      </c>
      <c r="APV724" s="10">
        <f>APT724*1.5*APS724</f>
        <v>0</v>
      </c>
      <c r="APW724" s="10"/>
      <c r="APX724" s="269"/>
      <c r="APY724" s="202" t="s">
        <v>75</v>
      </c>
      <c r="APZ724" s="498" t="s">
        <v>1548</v>
      </c>
      <c r="AQB724" s="278">
        <f>IF(AQA724="Kopman",1.3,1)</f>
        <v>1</v>
      </c>
      <c r="AQC724" s="203">
        <f>VLOOKUP(APZ724,$A$794:$F$2344,6,FALSE)</f>
        <v>0</v>
      </c>
      <c r="AQD724" s="202" t="s">
        <v>61</v>
      </c>
      <c r="AQE724" s="10">
        <f>AQC724*1.5*AQB724</f>
        <v>0</v>
      </c>
      <c r="AQF724" s="10"/>
      <c r="AQG724" s="269"/>
      <c r="AQH724" s="202" t="s">
        <v>75</v>
      </c>
      <c r="AQI724" s="484" t="s">
        <v>1548</v>
      </c>
      <c r="AQK724" s="278">
        <f>IF(AQJ724="Kopman",1.3,1)</f>
        <v>1</v>
      </c>
      <c r="AQL724" s="203">
        <f>VLOOKUP(AQI724,$A$794:$F$2344,6,FALSE)</f>
        <v>0</v>
      </c>
      <c r="AQM724" s="202" t="s">
        <v>61</v>
      </c>
      <c r="AQN724" s="10">
        <f>AQL724*1.5*AQK724</f>
        <v>0</v>
      </c>
      <c r="AQO724" s="10"/>
      <c r="AQP724" s="269"/>
      <c r="AQQ724" s="202" t="s">
        <v>75</v>
      </c>
      <c r="AQR724" s="484" t="s">
        <v>1548</v>
      </c>
      <c r="AQT724" s="278">
        <f>IF(AQS724="Kopman",1.3,1)</f>
        <v>1</v>
      </c>
      <c r="AQU724" s="203">
        <f>VLOOKUP(AQR724,$A$794:$F$2344,6,FALSE)</f>
        <v>0</v>
      </c>
      <c r="AQV724" s="202" t="s">
        <v>61</v>
      </c>
      <c r="AQW724" s="10">
        <f>AQU724*1.5*AQT724</f>
        <v>0</v>
      </c>
      <c r="AQX724" s="10"/>
      <c r="AQY724" s="269"/>
      <c r="AQZ724" s="202" t="s">
        <v>75</v>
      </c>
      <c r="ARA724" s="484" t="s">
        <v>493</v>
      </c>
      <c r="ARC724" s="278">
        <f>IF(ARB724="Kopman",1.3,1)</f>
        <v>1</v>
      </c>
      <c r="ARD724" s="203">
        <f>VLOOKUP(ARA724,$A$794:$F$2344,6,FALSE)</f>
        <v>0</v>
      </c>
      <c r="ARE724" s="202" t="s">
        <v>61</v>
      </c>
      <c r="ARF724" s="10">
        <f>ARD724*1.5*ARC724</f>
        <v>0</v>
      </c>
      <c r="ARG724" s="10"/>
      <c r="ARH724" s="269"/>
      <c r="ARI724" s="202" t="s">
        <v>75</v>
      </c>
      <c r="ARJ724" s="484" t="s">
        <v>1548</v>
      </c>
      <c r="ARL724" s="278">
        <f>IF(ARK724="Kopman",1.3,1)</f>
        <v>1</v>
      </c>
      <c r="ARM724" s="203">
        <f>VLOOKUP(ARJ724,$A$794:$F$2344,6,FALSE)</f>
        <v>0</v>
      </c>
      <c r="ARN724" s="202" t="s">
        <v>61</v>
      </c>
      <c r="ARO724" s="10">
        <f>ARM724*1.5*ARL724</f>
        <v>0</v>
      </c>
      <c r="ARP724" s="10"/>
      <c r="ARQ724" s="269"/>
      <c r="ARR724" s="202" t="s">
        <v>75</v>
      </c>
      <c r="ARS724" s="498" t="s">
        <v>512</v>
      </c>
      <c r="ARU724" s="278">
        <f>IF(ART724="Kopman",1.3,1)</f>
        <v>1</v>
      </c>
      <c r="ARV724" s="203">
        <f>VLOOKUP(ARS724,$A$794:$F$2344,6,FALSE)</f>
        <v>0</v>
      </c>
      <c r="ARW724" s="202" t="s">
        <v>61</v>
      </c>
      <c r="ARX724" s="10">
        <f>ARV724*1.5*ARU724</f>
        <v>0</v>
      </c>
      <c r="ARY724" s="10"/>
      <c r="ARZ724" s="269"/>
      <c r="ASA724" s="202" t="s">
        <v>75</v>
      </c>
      <c r="ASB724" s="484" t="s">
        <v>633</v>
      </c>
      <c r="ASD724" s="278">
        <f>IF(ASC724="Kopman",1.3,1)</f>
        <v>1</v>
      </c>
      <c r="ASE724" s="203">
        <f>VLOOKUP(ASB724,$A$794:$F$2344,6,FALSE)</f>
        <v>0</v>
      </c>
      <c r="ASF724" s="202" t="s">
        <v>61</v>
      </c>
      <c r="ASG724" s="10">
        <f>ASE724*1.5*ASD724</f>
        <v>0</v>
      </c>
      <c r="ASH724" s="10"/>
      <c r="ASI724" s="269"/>
      <c r="ASJ724" s="202" t="s">
        <v>75</v>
      </c>
      <c r="ASK724" s="484" t="s">
        <v>2281</v>
      </c>
      <c r="ASM724" s="278">
        <f>IF(ASL724="Kopman",1.3,1)</f>
        <v>1</v>
      </c>
      <c r="ASN724" s="203">
        <f>VLOOKUP(ASK724,$A$794:$F$2344,6,FALSE)</f>
        <v>0</v>
      </c>
      <c r="ASO724" s="202" t="s">
        <v>61</v>
      </c>
      <c r="ASP724" s="10">
        <f>ASN724*1.5*ASM724</f>
        <v>0</v>
      </c>
      <c r="ASQ724" s="10"/>
      <c r="ASR724" s="269"/>
      <c r="ASS724" s="202" t="s">
        <v>75</v>
      </c>
      <c r="AST724" s="484" t="s">
        <v>512</v>
      </c>
      <c r="ASV724" s="278">
        <f>IF(ASU724="Kopman",1.3,1)</f>
        <v>1</v>
      </c>
      <c r="ASW724" s="203">
        <f>VLOOKUP(AST724,$A$794:$F$2344,6,FALSE)</f>
        <v>0</v>
      </c>
      <c r="ASX724" s="202" t="s">
        <v>61</v>
      </c>
      <c r="ASY724" s="10">
        <f>ASW724*1.5*ASV724</f>
        <v>0</v>
      </c>
      <c r="ASZ724" s="10"/>
      <c r="ATA724" s="269"/>
      <c r="ATB724" s="202" t="s">
        <v>75</v>
      </c>
      <c r="ATC724" s="484" t="s">
        <v>2336</v>
      </c>
      <c r="ATE724" s="278">
        <f>IF(ATD724="Kopman",1.3,1)</f>
        <v>1</v>
      </c>
      <c r="ATF724" s="203">
        <f>VLOOKUP(ATC724,$A$794:$F$2344,6,FALSE)</f>
        <v>0</v>
      </c>
      <c r="ATG724" s="202" t="s">
        <v>61</v>
      </c>
      <c r="ATH724" s="10">
        <f>ATF724*1.5*ATE724</f>
        <v>0</v>
      </c>
      <c r="ATI724" s="10"/>
      <c r="ATJ724" s="269"/>
      <c r="ATK724" s="202" t="s">
        <v>75</v>
      </c>
      <c r="ATL724" s="484" t="s">
        <v>633</v>
      </c>
      <c r="ATN724" s="278">
        <f>IF(ATM724="Kopman",1.3,1)</f>
        <v>1</v>
      </c>
      <c r="ATO724" s="203">
        <f>VLOOKUP(ATL724,$A$794:$F$2344,6,FALSE)</f>
        <v>0</v>
      </c>
      <c r="ATP724" s="202" t="s">
        <v>61</v>
      </c>
      <c r="ATQ724" s="10">
        <f>ATO724*1.5*ATN724</f>
        <v>0</v>
      </c>
      <c r="ATR724" s="10"/>
      <c r="ATS724" s="269"/>
      <c r="ATT724" s="202" t="s">
        <v>75</v>
      </c>
      <c r="ATU724" s="484" t="s">
        <v>1548</v>
      </c>
      <c r="ATW724" s="278">
        <f>IF(ATV724="Kopman",1.3,1)</f>
        <v>1</v>
      </c>
      <c r="ATX724" s="203">
        <f>VLOOKUP(ATU724,$A$794:$F$2344,6,FALSE)</f>
        <v>0</v>
      </c>
      <c r="ATY724" s="202" t="s">
        <v>61</v>
      </c>
      <c r="ATZ724" s="10">
        <f>ATX724*1.5*ATW724</f>
        <v>0</v>
      </c>
      <c r="AUA724" s="10"/>
      <c r="AUB724" s="269"/>
      <c r="AUC724" s="202" t="s">
        <v>75</v>
      </c>
      <c r="AUD724" s="484" t="s">
        <v>612</v>
      </c>
      <c r="AUF724" s="278">
        <f>IF(AUE724="Kopman",1.3,1)</f>
        <v>1</v>
      </c>
      <c r="AUG724" s="203">
        <f>VLOOKUP(AUD724,$A$794:$F$2344,6,FALSE)</f>
        <v>0</v>
      </c>
      <c r="AUH724" s="202" t="s">
        <v>61</v>
      </c>
      <c r="AUI724" s="10">
        <f>AUG724*1.5*AUF724</f>
        <v>0</v>
      </c>
      <c r="AUJ724" s="10"/>
      <c r="AUK724" s="269"/>
      <c r="AUL724" s="202" t="s">
        <v>75</v>
      </c>
      <c r="AUM724" s="484" t="s">
        <v>612</v>
      </c>
      <c r="AUO724" s="278">
        <f>IF(AUN724="Kopman",1.3,1)</f>
        <v>1</v>
      </c>
      <c r="AUP724" s="203">
        <f>VLOOKUP(AUM724,$A$794:$F$2344,6,FALSE)</f>
        <v>0</v>
      </c>
      <c r="AUQ724" s="202" t="s">
        <v>61</v>
      </c>
      <c r="AUR724" s="10">
        <f>AUP724*1.5*AUO724</f>
        <v>0</v>
      </c>
      <c r="AUS724" s="10"/>
      <c r="AUT724" s="269"/>
      <c r="AUU724" s="202" t="s">
        <v>75</v>
      </c>
      <c r="AUV724" s="509" t="s">
        <v>1548</v>
      </c>
      <c r="AUX724" s="278">
        <f>IF(AUW724="Kopman",1.3,1)</f>
        <v>1</v>
      </c>
      <c r="AUY724" s="203">
        <f>VLOOKUP(AUV724,$A$794:$F$2344,6,FALSE)</f>
        <v>0</v>
      </c>
      <c r="AUZ724" s="202" t="s">
        <v>61</v>
      </c>
      <c r="AVA724" s="10">
        <f>AUY724*1.5*AUX724</f>
        <v>0</v>
      </c>
      <c r="AVB724" s="10"/>
      <c r="AVC724" s="269"/>
      <c r="AVD724" s="202" t="s">
        <v>75</v>
      </c>
      <c r="AVE724" s="484" t="s">
        <v>1548</v>
      </c>
      <c r="AVG724" s="278">
        <f>IF(AVF724="Kopman",1.3,1)</f>
        <v>1</v>
      </c>
      <c r="AVH724" s="203">
        <f>VLOOKUP(AVE724,$A$794:$F$2344,6,FALSE)</f>
        <v>0</v>
      </c>
      <c r="AVI724" s="202" t="s">
        <v>61</v>
      </c>
      <c r="AVJ724" s="10">
        <f>AVH724*1.5*AVG724</f>
        <v>0</v>
      </c>
      <c r="AVK724" s="10"/>
      <c r="AVL724" s="269"/>
      <c r="AVM724" s="202" t="s">
        <v>75</v>
      </c>
      <c r="AVN724" s="484" t="s">
        <v>1548</v>
      </c>
      <c r="AVP724" s="278">
        <f>IF(AVO724="Kopman",1.3,1)</f>
        <v>1</v>
      </c>
      <c r="AVQ724" s="203">
        <f>VLOOKUP(AVN724,$A$794:$F$2344,6,FALSE)</f>
        <v>0</v>
      </c>
      <c r="AVR724" s="202" t="s">
        <v>61</v>
      </c>
      <c r="AVS724" s="10">
        <f>AVQ724*1.5*AVP724</f>
        <v>0</v>
      </c>
      <c r="AVT724" s="10"/>
      <c r="AVU724" s="269"/>
      <c r="AVV724" s="202" t="s">
        <v>75</v>
      </c>
      <c r="AVW724" s="487" t="s">
        <v>503</v>
      </c>
      <c r="AVY724" s="278">
        <f>IF(AVX724="Kopman",1.3,1)</f>
        <v>1</v>
      </c>
      <c r="AVZ724" s="203">
        <f>VLOOKUP(AVW724,$A$794:$F$2344,6,FALSE)</f>
        <v>0</v>
      </c>
      <c r="AWA724" s="202" t="s">
        <v>61</v>
      </c>
      <c r="AWB724" s="10">
        <f>AVZ724*1.5*AVY724</f>
        <v>0</v>
      </c>
      <c r="AWC724" s="10"/>
      <c r="AWD724" s="269"/>
      <c r="AWE724" s="202" t="s">
        <v>75</v>
      </c>
      <c r="AWF724" s="484" t="s">
        <v>1548</v>
      </c>
      <c r="AWH724" s="278">
        <f>IF(AWG724="Kopman",1.3,1)</f>
        <v>1</v>
      </c>
      <c r="AWI724" s="203">
        <f>VLOOKUP(AWF724,$A$794:$F$2344,6,FALSE)</f>
        <v>0</v>
      </c>
      <c r="AWJ724" s="202" t="s">
        <v>61</v>
      </c>
      <c r="AWK724" s="10">
        <f>AWI724*1.5*AWH724</f>
        <v>0</v>
      </c>
      <c r="AWL724" s="10"/>
      <c r="AWM724" s="269"/>
      <c r="AWN724" s="202" t="s">
        <v>75</v>
      </c>
      <c r="AWO724" s="484" t="s">
        <v>1548</v>
      </c>
      <c r="AWQ724" s="278">
        <f>IF(AWP724="Kopman",1.3,1)</f>
        <v>1</v>
      </c>
      <c r="AWR724" s="203">
        <f>VLOOKUP(AWO724,$A$794:$F$2344,6,FALSE)</f>
        <v>0</v>
      </c>
      <c r="AWS724" s="202" t="s">
        <v>61</v>
      </c>
      <c r="AWT724" s="10">
        <f>AWR724*1.5*AWQ724</f>
        <v>0</v>
      </c>
      <c r="AWU724" s="10"/>
      <c r="AWV724" s="269"/>
      <c r="AWW724" s="202" t="s">
        <v>75</v>
      </c>
      <c r="AWX724" s="484" t="s">
        <v>669</v>
      </c>
      <c r="AWZ724" s="278">
        <f>IF(AWY724="Kopman",1.3,1)</f>
        <v>1</v>
      </c>
      <c r="AXA724" s="203">
        <f>VLOOKUP(AWX724,$A$794:$F$2344,6,FALSE)</f>
        <v>0</v>
      </c>
      <c r="AXB724" s="202" t="s">
        <v>61</v>
      </c>
      <c r="AXC724" s="10">
        <f>AXA724*1.5*AWZ724</f>
        <v>0</v>
      </c>
      <c r="AXD724" s="10"/>
      <c r="AXE724" s="269"/>
      <c r="AXF724" s="202" t="s">
        <v>75</v>
      </c>
      <c r="AXG724" s="484" t="s">
        <v>1548</v>
      </c>
      <c r="AXI724" s="278">
        <f>IF(AXH724="Kopman",1.3,1)</f>
        <v>1</v>
      </c>
      <c r="AXJ724" s="203">
        <f>VLOOKUP(AXG724,$A$794:$F$2344,6,FALSE)</f>
        <v>0</v>
      </c>
      <c r="AXK724" s="202" t="s">
        <v>61</v>
      </c>
      <c r="AXL724" s="10">
        <f>AXJ724*1.5*AXI724</f>
        <v>0</v>
      </c>
      <c r="AXM724" s="10"/>
      <c r="AXN724" s="269"/>
      <c r="AXO724" s="202" t="s">
        <v>75</v>
      </c>
      <c r="AXP724" s="484" t="s">
        <v>2281</v>
      </c>
      <c r="AXR724" s="278">
        <f>IF(AXQ724="Kopman",1.3,1)</f>
        <v>1</v>
      </c>
      <c r="AXS724" s="203">
        <f>VLOOKUP(AXP724,$A$794:$F$2344,6,FALSE)</f>
        <v>0</v>
      </c>
      <c r="AXT724" s="202" t="s">
        <v>61</v>
      </c>
      <c r="AXU724" s="10">
        <f>AXS724*1.5*AXR724</f>
        <v>0</v>
      </c>
      <c r="AXV724" s="10"/>
      <c r="AXW724" s="269"/>
      <c r="AXX724" s="202" t="s">
        <v>75</v>
      </c>
      <c r="AXY724" s="498" t="s">
        <v>633</v>
      </c>
      <c r="AYA724" s="278">
        <f>IF(AXZ724="Kopman",1.3,1)</f>
        <v>1</v>
      </c>
      <c r="AYB724" s="203">
        <f>VLOOKUP(AXY724,$A$794:$F$2344,6,FALSE)</f>
        <v>0</v>
      </c>
      <c r="AYC724" s="202" t="s">
        <v>61</v>
      </c>
      <c r="AYD724" s="10">
        <f>AYB724*1.5*AYA724</f>
        <v>0</v>
      </c>
      <c r="AYE724" s="10"/>
      <c r="AYF724" s="269"/>
      <c r="AYG724" s="202" t="s">
        <v>75</v>
      </c>
      <c r="AYH724" s="484" t="s">
        <v>1586</v>
      </c>
      <c r="AYJ724" s="278">
        <f>IF(AYI724="Kopman",1.3,1)</f>
        <v>1</v>
      </c>
      <c r="AYK724" s="203">
        <f>VLOOKUP(AYH724,$A$794:$F$2344,6,FALSE)</f>
        <v>0</v>
      </c>
      <c r="AYL724" s="202" t="s">
        <v>61</v>
      </c>
      <c r="AYM724" s="10">
        <f>AYK724*1.5*AYJ724</f>
        <v>0</v>
      </c>
      <c r="AYN724" s="10"/>
      <c r="AYO724" s="269"/>
      <c r="AYP724" s="202" t="s">
        <v>75</v>
      </c>
      <c r="AYQ724" s="486" t="s">
        <v>512</v>
      </c>
      <c r="AYR724" s="14" t="s">
        <v>1895</v>
      </c>
      <c r="AYS724" s="278">
        <f>IF(AYR724="Kopman",1.3,1)</f>
        <v>1.3</v>
      </c>
      <c r="AYT724" s="203">
        <f>VLOOKUP(AYQ724,$A$794:$F$2344,6,FALSE)</f>
        <v>0</v>
      </c>
      <c r="AYU724" s="202" t="s">
        <v>61</v>
      </c>
      <c r="AYV724" s="10">
        <f>AYT724*1.5*AYS724</f>
        <v>0</v>
      </c>
      <c r="AYW724" s="10"/>
      <c r="AYX724" s="269"/>
      <c r="AYY724" s="202" t="s">
        <v>75</v>
      </c>
      <c r="AYZ724" s="484" t="s">
        <v>633</v>
      </c>
      <c r="AZB724" s="278">
        <f>IF(AZA724="Kopman",1.3,1)</f>
        <v>1</v>
      </c>
      <c r="AZC724" s="203">
        <f>VLOOKUP(AYZ724,$A$794:$F$2344,6,FALSE)</f>
        <v>0</v>
      </c>
      <c r="AZD724" s="202" t="s">
        <v>61</v>
      </c>
      <c r="AZE724" s="10">
        <f>AZC724*1.5*AZB724</f>
        <v>0</v>
      </c>
      <c r="AZF724" s="10"/>
      <c r="AZG724" s="269"/>
      <c r="AZH724" s="202" t="s">
        <v>75</v>
      </c>
      <c r="AZI724" s="484" t="s">
        <v>2281</v>
      </c>
      <c r="AZK724" s="278">
        <f>IF(AZJ724="Kopman",1.3,1)</f>
        <v>1</v>
      </c>
      <c r="AZL724" s="203">
        <f>VLOOKUP(AZI724,$A$794:$F$2344,6,FALSE)</f>
        <v>0</v>
      </c>
      <c r="AZM724" s="202" t="s">
        <v>61</v>
      </c>
      <c r="AZN724" s="10">
        <f>AZL724*1.5*AZK724</f>
        <v>0</v>
      </c>
      <c r="AZO724" s="10"/>
      <c r="AZP724" s="269"/>
      <c r="AZQ724" s="202" t="s">
        <v>75</v>
      </c>
      <c r="AZR724" s="484" t="s">
        <v>1548</v>
      </c>
      <c r="AZT724" s="278">
        <f>IF(AZS724="Kopman",1.3,1)</f>
        <v>1</v>
      </c>
      <c r="AZU724" s="203">
        <f>VLOOKUP(AZR724,$A$794:$F$2344,6,FALSE)</f>
        <v>0</v>
      </c>
      <c r="AZV724" s="202" t="s">
        <v>61</v>
      </c>
      <c r="AZW724" s="10">
        <f>AZU724*1.5*AZT724</f>
        <v>0</v>
      </c>
      <c r="AZX724" s="10"/>
      <c r="AZY724" s="269"/>
      <c r="AZZ724" s="202" t="s">
        <v>75</v>
      </c>
      <c r="BAA724" s="498" t="s">
        <v>2336</v>
      </c>
      <c r="BAC724" s="278">
        <f>IF(BAB724="Kopman",1.3,1)</f>
        <v>1</v>
      </c>
      <c r="BAD724" s="203">
        <f>VLOOKUP(BAA724,$A$794:$F$2344,6,FALSE)</f>
        <v>0</v>
      </c>
      <c r="BAE724" s="202" t="s">
        <v>61</v>
      </c>
      <c r="BAF724" s="10">
        <f>BAD724*1.5*BAC724</f>
        <v>0</v>
      </c>
      <c r="BAG724" s="10"/>
      <c r="BAH724" s="269"/>
    </row>
    <row r="725" spans="1:1386" s="14" customFormat="1" ht="15">
      <c r="A725" s="202" t="s">
        <v>76</v>
      </c>
      <c r="B725" s="484" t="s">
        <v>2281</v>
      </c>
      <c r="D725" s="203"/>
      <c r="E725" s="203">
        <f>VLOOKUP(B725,$A$794:$F$2344,6,FALSE)</f>
        <v>0</v>
      </c>
      <c r="F725" s="202" t="s">
        <v>63</v>
      </c>
      <c r="G725" s="10">
        <f>E725*1.4</f>
        <v>0</v>
      </c>
      <c r="H725" s="10"/>
      <c r="I725" s="263"/>
      <c r="J725" s="202" t="s">
        <v>76</v>
      </c>
      <c r="K725" s="487" t="s">
        <v>493</v>
      </c>
      <c r="M725" s="203"/>
      <c r="N725" s="203">
        <f>VLOOKUP(K725,$A$794:$F$2344,6,FALSE)</f>
        <v>0</v>
      </c>
      <c r="O725" s="202" t="s">
        <v>63</v>
      </c>
      <c r="P725" s="10">
        <f>N725*1.4</f>
        <v>0</v>
      </c>
      <c r="Q725" s="10"/>
      <c r="R725" s="263"/>
      <c r="S725" s="202" t="s">
        <v>76</v>
      </c>
      <c r="T725" s="484" t="s">
        <v>1548</v>
      </c>
      <c r="V725" s="203"/>
      <c r="W725" s="203">
        <f>VLOOKUP(T725,$A$794:$F$2344,6,FALSE)</f>
        <v>0</v>
      </c>
      <c r="X725" s="202" t="s">
        <v>63</v>
      </c>
      <c r="Y725" s="10">
        <f>W725*1.4</f>
        <v>0</v>
      </c>
      <c r="Z725" s="10"/>
      <c r="AA725" s="263"/>
      <c r="AB725" s="202" t="s">
        <v>76</v>
      </c>
      <c r="AC725" s="484" t="s">
        <v>612</v>
      </c>
      <c r="AE725" s="203"/>
      <c r="AF725" s="203">
        <f>VLOOKUP(AC725,$A$794:$F$2344,6,FALSE)</f>
        <v>0</v>
      </c>
      <c r="AG725" s="202" t="s">
        <v>63</v>
      </c>
      <c r="AH725" s="10">
        <f>AF725*1.4</f>
        <v>0</v>
      </c>
      <c r="AI725" s="10"/>
      <c r="AJ725" s="263"/>
      <c r="AK725" s="202" t="s">
        <v>76</v>
      </c>
      <c r="AL725" s="490" t="s">
        <v>2281</v>
      </c>
      <c r="AN725" s="203"/>
      <c r="AO725" s="203">
        <f>VLOOKUP(AL725,$A$794:$F$2344,6,FALSE)</f>
        <v>0</v>
      </c>
      <c r="AP725" s="202" t="s">
        <v>63</v>
      </c>
      <c r="AQ725" s="10">
        <f>AO725*1.4</f>
        <v>0</v>
      </c>
      <c r="AR725" s="10"/>
      <c r="AS725" s="263"/>
      <c r="AT725" s="202" t="s">
        <v>76</v>
      </c>
      <c r="AU725" s="484" t="s">
        <v>669</v>
      </c>
      <c r="AW725" s="203"/>
      <c r="AX725" s="203">
        <f>VLOOKUP(AU725,$A$794:$F$2344,6,FALSE)</f>
        <v>0</v>
      </c>
      <c r="AY725" s="202" t="s">
        <v>63</v>
      </c>
      <c r="AZ725" s="10">
        <f>AX725*1.4</f>
        <v>0</v>
      </c>
      <c r="BA725" s="10"/>
      <c r="BB725" s="263"/>
      <c r="BC725" s="202" t="s">
        <v>76</v>
      </c>
      <c r="BD725" s="484" t="s">
        <v>2281</v>
      </c>
      <c r="BF725" s="203"/>
      <c r="BG725" s="203">
        <f>VLOOKUP(BD725,$A$794:$F$2344,6,FALSE)</f>
        <v>0</v>
      </c>
      <c r="BH725" s="202" t="s">
        <v>63</v>
      </c>
      <c r="BI725" s="10">
        <f>BG725*1.4</f>
        <v>0</v>
      </c>
      <c r="BJ725" s="10"/>
      <c r="BK725" s="263"/>
      <c r="BL725" s="202" t="s">
        <v>76</v>
      </c>
      <c r="BM725" s="484" t="s">
        <v>1548</v>
      </c>
      <c r="BO725" s="203"/>
      <c r="BP725" s="203">
        <f>VLOOKUP(BM725,$A$794:$F$2344,6,FALSE)</f>
        <v>0</v>
      </c>
      <c r="BQ725" s="202" t="s">
        <v>63</v>
      </c>
      <c r="BR725" s="10">
        <f>BP725*1.4</f>
        <v>0</v>
      </c>
      <c r="BS725" s="10"/>
      <c r="BT725" s="263"/>
      <c r="BU725" s="202" t="s">
        <v>76</v>
      </c>
      <c r="BV725" s="484" t="s">
        <v>1586</v>
      </c>
      <c r="BX725" s="203"/>
      <c r="BY725" s="203">
        <f>VLOOKUP(BV725,$A$794:$F$2344,6,FALSE)</f>
        <v>0</v>
      </c>
      <c r="BZ725" s="202" t="s">
        <v>63</v>
      </c>
      <c r="CA725" s="10">
        <f>BY725*1.4</f>
        <v>0</v>
      </c>
      <c r="CB725" s="10"/>
      <c r="CC725" s="263"/>
      <c r="CD725" s="202" t="s">
        <v>76</v>
      </c>
      <c r="CE725" s="491" t="s">
        <v>2336</v>
      </c>
      <c r="CG725" s="203"/>
      <c r="CH725" s="203">
        <f>VLOOKUP(CE725,$A$794:$F$2344,6,FALSE)</f>
        <v>0</v>
      </c>
      <c r="CI725" s="202" t="s">
        <v>63</v>
      </c>
      <c r="CJ725" s="10">
        <f>CH725*1.4</f>
        <v>0</v>
      </c>
      <c r="CK725" s="10"/>
      <c r="CL725" s="263"/>
      <c r="CM725" s="202" t="s">
        <v>76</v>
      </c>
      <c r="CN725" s="484" t="s">
        <v>1548</v>
      </c>
      <c r="CP725" s="203"/>
      <c r="CQ725" s="203">
        <f>VLOOKUP(CN725,$A$794:$F$2344,6,FALSE)</f>
        <v>0</v>
      </c>
      <c r="CR725" s="202" t="s">
        <v>63</v>
      </c>
      <c r="CS725" s="10">
        <f>CQ725*1.4</f>
        <v>0</v>
      </c>
      <c r="CT725" s="10"/>
      <c r="CU725" s="263"/>
      <c r="CV725" s="202" t="s">
        <v>76</v>
      </c>
      <c r="CW725" s="484" t="s">
        <v>612</v>
      </c>
      <c r="CY725" s="203"/>
      <c r="CZ725" s="203">
        <f>VLOOKUP(CW725,$A$794:$F$2344,6,FALSE)</f>
        <v>0</v>
      </c>
      <c r="DA725" s="202" t="s">
        <v>63</v>
      </c>
      <c r="DB725" s="10">
        <f>CZ725*1.4</f>
        <v>0</v>
      </c>
      <c r="DC725" s="10"/>
      <c r="DD725" s="263"/>
      <c r="DE725" s="202" t="s">
        <v>76</v>
      </c>
      <c r="DF725" s="484" t="s">
        <v>612</v>
      </c>
      <c r="DH725" s="203"/>
      <c r="DI725" s="203">
        <f>VLOOKUP(DF725,$A$794:$F$2344,6,FALSE)</f>
        <v>0</v>
      </c>
      <c r="DJ725" s="202" t="s">
        <v>63</v>
      </c>
      <c r="DK725" s="10">
        <f>DI725*1.4</f>
        <v>0</v>
      </c>
      <c r="DL725" s="10"/>
      <c r="DM725" s="263"/>
      <c r="DN725" s="202" t="s">
        <v>76</v>
      </c>
      <c r="DO725" s="484" t="s">
        <v>1586</v>
      </c>
      <c r="DQ725" s="203"/>
      <c r="DR725" s="203">
        <f>VLOOKUP(DO725,$A$794:$F$2344,6,FALSE)</f>
        <v>0</v>
      </c>
      <c r="DS725" s="202" t="s">
        <v>63</v>
      </c>
      <c r="DT725" s="10">
        <f>DR725*1.4</f>
        <v>0</v>
      </c>
      <c r="DU725" s="10"/>
      <c r="DV725" s="263"/>
      <c r="DW725" s="202" t="s">
        <v>76</v>
      </c>
      <c r="DX725" s="484" t="s">
        <v>1189</v>
      </c>
      <c r="DZ725" s="203"/>
      <c r="EA725" s="203">
        <f>VLOOKUP(DX725,$A$794:$F$2344,6,FALSE)</f>
        <v>0</v>
      </c>
      <c r="EB725" s="202" t="s">
        <v>63</v>
      </c>
      <c r="EC725" s="10">
        <f>EA725*1.4</f>
        <v>0</v>
      </c>
      <c r="ED725" s="10"/>
      <c r="EE725" s="263"/>
      <c r="EF725" s="202" t="s">
        <v>76</v>
      </c>
      <c r="EG725" s="484" t="s">
        <v>1548</v>
      </c>
      <c r="EI725" s="203"/>
      <c r="EJ725" s="203">
        <f>VLOOKUP(EG725,$A$794:$F$2344,6,FALSE)</f>
        <v>0</v>
      </c>
      <c r="EK725" s="202" t="s">
        <v>63</v>
      </c>
      <c r="EL725" s="10">
        <f>EJ725*1.4</f>
        <v>0</v>
      </c>
      <c r="EM725" s="10"/>
      <c r="EN725" s="263"/>
      <c r="EO725" s="202" t="s">
        <v>76</v>
      </c>
      <c r="EP725" s="484" t="s">
        <v>1586</v>
      </c>
      <c r="ER725" s="203"/>
      <c r="ES725" s="203">
        <f>VLOOKUP(EP725,$A$794:$F$2344,6,FALSE)</f>
        <v>0</v>
      </c>
      <c r="ET725" s="202" t="s">
        <v>63</v>
      </c>
      <c r="EU725" s="10">
        <f>ES725*1.4</f>
        <v>0</v>
      </c>
      <c r="EV725" s="10"/>
      <c r="EW725" s="263"/>
      <c r="EX725" s="202" t="s">
        <v>76</v>
      </c>
      <c r="EY725" s="484" t="s">
        <v>512</v>
      </c>
      <c r="FA725" s="203"/>
      <c r="FB725" s="203">
        <f>VLOOKUP(EY725,$A$794:$F$2344,6,FALSE)</f>
        <v>0</v>
      </c>
      <c r="FC725" s="202" t="s">
        <v>63</v>
      </c>
      <c r="FD725" s="10">
        <f>FB725*1.4</f>
        <v>0</v>
      </c>
      <c r="FE725" s="10"/>
      <c r="FF725" s="263"/>
      <c r="FG725" s="202" t="s">
        <v>76</v>
      </c>
      <c r="FH725" s="484" t="s">
        <v>2281</v>
      </c>
      <c r="FJ725" s="203"/>
      <c r="FK725" s="203">
        <f>VLOOKUP(FH725,$A$794:$F$2344,6,FALSE)</f>
        <v>0</v>
      </c>
      <c r="FL725" s="202" t="s">
        <v>63</v>
      </c>
      <c r="FM725" s="10">
        <f>FK725*1.4</f>
        <v>0</v>
      </c>
      <c r="FN725" s="10"/>
      <c r="FO725" s="263"/>
      <c r="FP725" s="202" t="s">
        <v>76</v>
      </c>
      <c r="FQ725" s="484" t="s">
        <v>2281</v>
      </c>
      <c r="FS725" s="203"/>
      <c r="FT725" s="203">
        <f>VLOOKUP(FQ725,$A$794:$F$2344,6,FALSE)</f>
        <v>0</v>
      </c>
      <c r="FU725" s="202" t="s">
        <v>63</v>
      </c>
      <c r="FV725" s="10">
        <f>FT725*1.4</f>
        <v>0</v>
      </c>
      <c r="FW725" s="10"/>
      <c r="FX725" s="263"/>
      <c r="FY725" s="202" t="s">
        <v>76</v>
      </c>
      <c r="FZ725" s="484" t="s">
        <v>1194</v>
      </c>
      <c r="GB725" s="203"/>
      <c r="GC725" s="203">
        <f>VLOOKUP(FZ725,$A$794:$F$2344,6,FALSE)</f>
        <v>0</v>
      </c>
      <c r="GD725" s="202" t="s">
        <v>63</v>
      </c>
      <c r="GE725" s="10">
        <f>GC725*1.4</f>
        <v>0</v>
      </c>
      <c r="GF725" s="10"/>
      <c r="GG725" s="263"/>
      <c r="GH725" s="202" t="s">
        <v>76</v>
      </c>
      <c r="GI725" s="484" t="s">
        <v>1548</v>
      </c>
      <c r="GK725" s="203"/>
      <c r="GL725" s="203">
        <f>VLOOKUP(GI725,$A$794:$F$2344,6,FALSE)</f>
        <v>0</v>
      </c>
      <c r="GM725" s="202" t="s">
        <v>63</v>
      </c>
      <c r="GN725" s="10">
        <f>GL725*1.4</f>
        <v>0</v>
      </c>
      <c r="GO725" s="10"/>
      <c r="GP725" s="263"/>
      <c r="GQ725" s="202" t="s">
        <v>76</v>
      </c>
      <c r="GR725" s="484" t="s">
        <v>612</v>
      </c>
      <c r="GT725" s="203"/>
      <c r="GU725" s="203">
        <f>VLOOKUP(GR725,$A$794:$F$2344,6,FALSE)</f>
        <v>0</v>
      </c>
      <c r="GV725" s="202" t="s">
        <v>63</v>
      </c>
      <c r="GW725" s="10">
        <f>GU725*1.4</f>
        <v>0</v>
      </c>
      <c r="GX725" s="10"/>
      <c r="GY725" s="263"/>
      <c r="GZ725" s="202" t="s">
        <v>76</v>
      </c>
      <c r="HA725" s="484" t="s">
        <v>514</v>
      </c>
      <c r="HC725" s="203"/>
      <c r="HD725" s="203">
        <f>VLOOKUP(HA725,$A$794:$F$2344,6,FALSE)</f>
        <v>0</v>
      </c>
      <c r="HE725" s="202" t="s">
        <v>63</v>
      </c>
      <c r="HF725" s="10">
        <f>HD725*1.4</f>
        <v>0</v>
      </c>
      <c r="HG725" s="10"/>
      <c r="HH725" s="263"/>
      <c r="HI725" s="202" t="s">
        <v>76</v>
      </c>
      <c r="HJ725" s="484" t="s">
        <v>1548</v>
      </c>
      <c r="HL725" s="203"/>
      <c r="HM725" s="203">
        <f>VLOOKUP(HJ725,$A$794:$F$2344,6,FALSE)</f>
        <v>0</v>
      </c>
      <c r="HN725" s="202" t="s">
        <v>63</v>
      </c>
      <c r="HO725" s="10">
        <f>HM725*1.4</f>
        <v>0</v>
      </c>
      <c r="HP725" s="10"/>
      <c r="HQ725" s="263"/>
      <c r="HR725" s="202" t="s">
        <v>76</v>
      </c>
      <c r="HS725" s="484" t="s">
        <v>2336</v>
      </c>
      <c r="HU725" s="203"/>
      <c r="HV725" s="203">
        <f>VLOOKUP(HS725,$A$794:$F$2344,6,FALSE)</f>
        <v>0</v>
      </c>
      <c r="HW725" s="202" t="s">
        <v>63</v>
      </c>
      <c r="HX725" s="10">
        <f>HV725*1.4</f>
        <v>0</v>
      </c>
      <c r="HY725" s="10"/>
      <c r="HZ725" s="263"/>
      <c r="IA725" s="202" t="s">
        <v>76</v>
      </c>
      <c r="IB725" s="496" t="s">
        <v>183</v>
      </c>
      <c r="ID725" s="203"/>
      <c r="IE725" s="203" t="e">
        <f>VLOOKUP(IB725,$A$794:$F$2344,6,FALSE)</f>
        <v>#N/A</v>
      </c>
      <c r="IF725" s="202" t="s">
        <v>63</v>
      </c>
      <c r="IG725" s="10" t="e">
        <f>IE725*1.4</f>
        <v>#N/A</v>
      </c>
      <c r="IH725" s="10"/>
      <c r="II725" s="263"/>
      <c r="IJ725" s="202" t="s">
        <v>76</v>
      </c>
      <c r="IK725" s="484" t="s">
        <v>545</v>
      </c>
      <c r="IM725" s="203"/>
      <c r="IN725" s="203">
        <f>VLOOKUP(IK725,$A$794:$F$2344,6,FALSE)</f>
        <v>0</v>
      </c>
      <c r="IO725" s="202" t="s">
        <v>63</v>
      </c>
      <c r="IP725" s="10">
        <f>IN725*1.4</f>
        <v>0</v>
      </c>
      <c r="IQ725" s="10"/>
      <c r="IR725" s="263"/>
      <c r="IS725" s="202" t="s">
        <v>76</v>
      </c>
      <c r="IT725" s="484" t="s">
        <v>2281</v>
      </c>
      <c r="IV725" s="203"/>
      <c r="IW725" s="203">
        <f>VLOOKUP(IT725,$A$794:$F$2344,6,FALSE)</f>
        <v>0</v>
      </c>
      <c r="IX725" s="202" t="s">
        <v>63</v>
      </c>
      <c r="IY725" s="10">
        <f>IW725*1.4</f>
        <v>0</v>
      </c>
      <c r="IZ725" s="10"/>
      <c r="JA725" s="263"/>
      <c r="JB725" s="202" t="s">
        <v>76</v>
      </c>
      <c r="JC725" s="484" t="s">
        <v>669</v>
      </c>
      <c r="JE725" s="203"/>
      <c r="JF725" s="203">
        <f>VLOOKUP(JC725,$A$794:$F$2344,6,FALSE)</f>
        <v>0</v>
      </c>
      <c r="JG725" s="202" t="s">
        <v>63</v>
      </c>
      <c r="JH725" s="10">
        <f>JF725*1.4</f>
        <v>0</v>
      </c>
      <c r="JI725" s="10"/>
      <c r="JJ725" s="263"/>
      <c r="JK725" s="202" t="s">
        <v>76</v>
      </c>
      <c r="JL725" s="484" t="s">
        <v>422</v>
      </c>
      <c r="JN725" s="203"/>
      <c r="JO725" s="203">
        <f>VLOOKUP(JL725,$A$794:$F$2344,6,FALSE)</f>
        <v>0</v>
      </c>
      <c r="JP725" s="202" t="s">
        <v>63</v>
      </c>
      <c r="JQ725" s="10">
        <f>JO725*1.4</f>
        <v>0</v>
      </c>
      <c r="JR725" s="10"/>
      <c r="JS725" s="263"/>
      <c r="JT725" s="202" t="s">
        <v>76</v>
      </c>
      <c r="JU725" s="484" t="s">
        <v>612</v>
      </c>
      <c r="JW725" s="203"/>
      <c r="JX725" s="203">
        <f>VLOOKUP(JU725,$A$794:$F$2344,6,FALSE)</f>
        <v>0</v>
      </c>
      <c r="JY725" s="202" t="s">
        <v>63</v>
      </c>
      <c r="JZ725" s="10">
        <f>JX725*1.4</f>
        <v>0</v>
      </c>
      <c r="KA725" s="10"/>
      <c r="KB725" s="263"/>
      <c r="KC725" s="202" t="s">
        <v>76</v>
      </c>
      <c r="KD725" s="484" t="s">
        <v>612</v>
      </c>
      <c r="KF725" s="203"/>
      <c r="KG725" s="203">
        <f>VLOOKUP(KD725,$A$794:$F$2344,6,FALSE)</f>
        <v>0</v>
      </c>
      <c r="KH725" s="202" t="s">
        <v>63</v>
      </c>
      <c r="KI725" s="10">
        <f>KG725*1.4</f>
        <v>0</v>
      </c>
      <c r="KJ725" s="10"/>
      <c r="KK725" s="263"/>
      <c r="KL725" s="202" t="s">
        <v>76</v>
      </c>
      <c r="KM725" s="484" t="s">
        <v>1189</v>
      </c>
      <c r="KO725" s="203"/>
      <c r="KP725" s="203">
        <f>VLOOKUP(KM725,$A$794:$F$2344,6,FALSE)</f>
        <v>0</v>
      </c>
      <c r="KQ725" s="202" t="s">
        <v>63</v>
      </c>
      <c r="KR725" s="10">
        <f>KP725*1.4</f>
        <v>0</v>
      </c>
      <c r="KS725" s="10"/>
      <c r="KT725" s="263"/>
      <c r="KU725" s="202" t="s">
        <v>76</v>
      </c>
      <c r="KV725" s="498" t="s">
        <v>633</v>
      </c>
      <c r="KX725" s="203"/>
      <c r="KY725" s="203">
        <f>VLOOKUP(KV725,$A$794:$F$2344,6,FALSE)</f>
        <v>0</v>
      </c>
      <c r="KZ725" s="202" t="s">
        <v>63</v>
      </c>
      <c r="LA725" s="10">
        <f>KY725*1.4</f>
        <v>0</v>
      </c>
      <c r="LB725" s="10"/>
      <c r="LC725" s="263"/>
      <c r="LD725" s="202" t="s">
        <v>76</v>
      </c>
      <c r="LE725" s="484" t="s">
        <v>1189</v>
      </c>
      <c r="LG725" s="203"/>
      <c r="LH725" s="203">
        <f>VLOOKUP(LE725,$A$794:$F$2344,6,FALSE)</f>
        <v>0</v>
      </c>
      <c r="LI725" s="202" t="s">
        <v>63</v>
      </c>
      <c r="LJ725" s="10">
        <f>LH725*1.4</f>
        <v>0</v>
      </c>
      <c r="LK725" s="10"/>
      <c r="LL725" s="263"/>
      <c r="LM725" s="202" t="s">
        <v>76</v>
      </c>
      <c r="LN725" s="484" t="s">
        <v>2281</v>
      </c>
      <c r="LP725" s="203"/>
      <c r="LQ725" s="203">
        <f>VLOOKUP(LN725,$A$794:$F$2344,6,FALSE)</f>
        <v>0</v>
      </c>
      <c r="LR725" s="202" t="s">
        <v>63</v>
      </c>
      <c r="LS725" s="10">
        <f>LQ725*1.4</f>
        <v>0</v>
      </c>
      <c r="LT725" s="10"/>
      <c r="LU725" s="263"/>
      <c r="LV725" s="202" t="s">
        <v>76</v>
      </c>
      <c r="LW725" s="496" t="s">
        <v>183</v>
      </c>
      <c r="LY725" s="203"/>
      <c r="LZ725" s="203" t="e">
        <f>VLOOKUP(LW725,$A$794:$F$2344,6,FALSE)</f>
        <v>#N/A</v>
      </c>
      <c r="MA725" s="202" t="s">
        <v>63</v>
      </c>
      <c r="MB725" s="10" t="e">
        <f>LZ725*1.4</f>
        <v>#N/A</v>
      </c>
      <c r="MC725" s="10"/>
      <c r="MD725" s="263"/>
      <c r="ME725" s="202" t="s">
        <v>76</v>
      </c>
      <c r="MF725" s="484" t="s">
        <v>1548</v>
      </c>
      <c r="MH725" s="203"/>
      <c r="MI725" s="203">
        <f>VLOOKUP(MF725,$A$794:$F$2344,6,FALSE)</f>
        <v>0</v>
      </c>
      <c r="MJ725" s="202" t="s">
        <v>63</v>
      </c>
      <c r="MK725" s="10">
        <f>MI725*1.4</f>
        <v>0</v>
      </c>
      <c r="ML725" s="10"/>
      <c r="MM725" s="263"/>
      <c r="MN725" s="202" t="s">
        <v>76</v>
      </c>
      <c r="MO725" s="484" t="s">
        <v>2336</v>
      </c>
      <c r="MQ725" s="203"/>
      <c r="MR725" s="203">
        <f>VLOOKUP(MO725,$A$794:$F$2344,6,FALSE)</f>
        <v>0</v>
      </c>
      <c r="MS725" s="202" t="s">
        <v>63</v>
      </c>
      <c r="MT725" s="10">
        <f>MR725*1.4</f>
        <v>0</v>
      </c>
      <c r="MU725" s="10"/>
      <c r="MV725" s="263"/>
      <c r="MW725" s="202" t="s">
        <v>76</v>
      </c>
      <c r="MX725" s="484" t="s">
        <v>1189</v>
      </c>
      <c r="MZ725" s="203"/>
      <c r="NA725" s="203">
        <f>VLOOKUP(MX725,$A$794:$F$2344,6,FALSE)</f>
        <v>0</v>
      </c>
      <c r="NB725" s="202" t="s">
        <v>63</v>
      </c>
      <c r="NC725" s="10">
        <f>NA725*1.4</f>
        <v>0</v>
      </c>
      <c r="ND725" s="10"/>
      <c r="NE725" s="263"/>
      <c r="NF725" s="202" t="s">
        <v>76</v>
      </c>
      <c r="NG725" s="484" t="s">
        <v>493</v>
      </c>
      <c r="NI725" s="203"/>
      <c r="NJ725" s="203">
        <f>VLOOKUP(NG725,$A$794:$F$2344,6,FALSE)</f>
        <v>0</v>
      </c>
      <c r="NK725" s="202" t="s">
        <v>63</v>
      </c>
      <c r="NL725" s="10">
        <f>NJ725*1.4</f>
        <v>0</v>
      </c>
      <c r="NM725" s="10"/>
      <c r="NN725" s="263"/>
      <c r="NO725" s="202" t="s">
        <v>76</v>
      </c>
      <c r="NP725" s="498" t="s">
        <v>2281</v>
      </c>
      <c r="NR725" s="203"/>
      <c r="NS725" s="203">
        <f>VLOOKUP(NP725,$A$794:$F$2344,6,FALSE)</f>
        <v>0</v>
      </c>
      <c r="NT725" s="202" t="s">
        <v>63</v>
      </c>
      <c r="NU725" s="10">
        <f>NS725*1.4</f>
        <v>0</v>
      </c>
      <c r="NV725" s="10"/>
      <c r="NW725" s="263"/>
      <c r="NX725" s="202" t="s">
        <v>76</v>
      </c>
      <c r="NY725" s="484" t="s">
        <v>503</v>
      </c>
      <c r="OA725" s="203"/>
      <c r="OB725" s="203">
        <f>VLOOKUP(NY725,$A$794:$F$2344,6,FALSE)</f>
        <v>0</v>
      </c>
      <c r="OC725" s="202" t="s">
        <v>63</v>
      </c>
      <c r="OD725" s="10">
        <f>OB725*1.4</f>
        <v>0</v>
      </c>
      <c r="OE725" s="10"/>
      <c r="OF725" s="263"/>
      <c r="OG725" s="202" t="s">
        <v>76</v>
      </c>
      <c r="OH725" s="484" t="s">
        <v>1586</v>
      </c>
      <c r="OJ725" s="203"/>
      <c r="OK725" s="203">
        <f>VLOOKUP(OH725,$A$794:$F$2344,6,FALSE)</f>
        <v>0</v>
      </c>
      <c r="OL725" s="202" t="s">
        <v>63</v>
      </c>
      <c r="OM725" s="10">
        <f>OK725*1.4</f>
        <v>0</v>
      </c>
      <c r="ON725" s="10"/>
      <c r="OO725" s="263"/>
      <c r="OP725" s="202" t="s">
        <v>76</v>
      </c>
      <c r="OQ725" s="484" t="s">
        <v>1548</v>
      </c>
      <c r="OS725" s="203"/>
      <c r="OT725" s="203">
        <f>VLOOKUP(OQ725,$A$794:$F$2344,6,FALSE)</f>
        <v>0</v>
      </c>
      <c r="OU725" s="202" t="s">
        <v>63</v>
      </c>
      <c r="OV725" s="10">
        <f>OT725*1.4</f>
        <v>0</v>
      </c>
      <c r="OW725" s="10"/>
      <c r="OX725" s="263"/>
      <c r="OY725" s="202" t="s">
        <v>76</v>
      </c>
      <c r="OZ725" s="484" t="s">
        <v>493</v>
      </c>
      <c r="PB725" s="203"/>
      <c r="PC725" s="203">
        <f>VLOOKUP(OZ725,$A$794:$F$2344,6,FALSE)</f>
        <v>0</v>
      </c>
      <c r="PD725" s="202" t="s">
        <v>63</v>
      </c>
      <c r="PE725" s="10">
        <f>PC725*1.4</f>
        <v>0</v>
      </c>
      <c r="PF725" s="10"/>
      <c r="PG725" s="263"/>
      <c r="PH725" s="202" t="s">
        <v>76</v>
      </c>
      <c r="PI725" s="496" t="s">
        <v>183</v>
      </c>
      <c r="PK725" s="203"/>
      <c r="PL725" s="203" t="e">
        <f>VLOOKUP(PI725,$A$794:$F$2344,6,FALSE)</f>
        <v>#N/A</v>
      </c>
      <c r="PM725" s="202" t="s">
        <v>63</v>
      </c>
      <c r="PN725" s="10" t="e">
        <f>PL725*1.4</f>
        <v>#N/A</v>
      </c>
      <c r="PO725" s="10"/>
      <c r="PP725" s="263"/>
      <c r="PQ725" s="202" t="s">
        <v>76</v>
      </c>
      <c r="PR725" s="484" t="s">
        <v>2281</v>
      </c>
      <c r="PT725" s="203"/>
      <c r="PU725" s="203">
        <f>VLOOKUP(PR725,$A$794:$F$2344,6,FALSE)</f>
        <v>0</v>
      </c>
      <c r="PV725" s="202" t="s">
        <v>63</v>
      </c>
      <c r="PW725" s="10">
        <f>PU725*1.4</f>
        <v>0</v>
      </c>
      <c r="PX725" s="10"/>
      <c r="PY725" s="263"/>
      <c r="PZ725" s="202" t="s">
        <v>76</v>
      </c>
      <c r="QA725" s="496" t="s">
        <v>183</v>
      </c>
      <c r="QC725" s="203"/>
      <c r="QD725" s="203" t="e">
        <f>VLOOKUP(QA725,$A$794:$F$2344,6,FALSE)</f>
        <v>#N/A</v>
      </c>
      <c r="QE725" s="202" t="s">
        <v>63</v>
      </c>
      <c r="QF725" s="10" t="e">
        <f>QD725*1.4</f>
        <v>#N/A</v>
      </c>
      <c r="QG725" s="10"/>
      <c r="QH725" s="263"/>
      <c r="QI725" s="202" t="s">
        <v>76</v>
      </c>
      <c r="QJ725" s="484" t="s">
        <v>545</v>
      </c>
      <c r="QL725" s="203"/>
      <c r="QM725" s="203">
        <f>VLOOKUP(QJ725,$A$794:$F$2344,6,FALSE)</f>
        <v>0</v>
      </c>
      <c r="QN725" s="202" t="s">
        <v>63</v>
      </c>
      <c r="QO725" s="10">
        <f>QM725*1.4</f>
        <v>0</v>
      </c>
      <c r="QP725" s="10"/>
      <c r="QQ725" s="263"/>
      <c r="QR725" s="202" t="s">
        <v>76</v>
      </c>
      <c r="QS725" s="484" t="s">
        <v>2336</v>
      </c>
      <c r="QU725" s="203"/>
      <c r="QV725" s="203">
        <f>VLOOKUP(QS725,$A$794:$F$2344,6,FALSE)</f>
        <v>0</v>
      </c>
      <c r="QW725" s="202" t="s">
        <v>63</v>
      </c>
      <c r="QX725" s="10">
        <f>QV725*1.4</f>
        <v>0</v>
      </c>
      <c r="QY725" s="10"/>
      <c r="QZ725" s="263"/>
      <c r="RA725" s="202" t="s">
        <v>76</v>
      </c>
      <c r="RB725" s="484" t="s">
        <v>514</v>
      </c>
      <c r="RD725" s="203"/>
      <c r="RE725" s="203">
        <f>VLOOKUP(RB725,$A$794:$F$2344,6,FALSE)</f>
        <v>0</v>
      </c>
      <c r="RF725" s="202" t="s">
        <v>63</v>
      </c>
      <c r="RG725" s="10">
        <f>RE725*1.4</f>
        <v>0</v>
      </c>
      <c r="RH725" s="10"/>
      <c r="RI725" s="263"/>
      <c r="RJ725" s="202" t="s">
        <v>76</v>
      </c>
      <c r="RK725" s="484" t="s">
        <v>545</v>
      </c>
      <c r="RM725" s="203"/>
      <c r="RN725" s="203">
        <f>VLOOKUP(RK725,$A$794:$F$2344,6,FALSE)</f>
        <v>0</v>
      </c>
      <c r="RO725" s="202" t="s">
        <v>63</v>
      </c>
      <c r="RP725" s="10">
        <f>RN725*1.4</f>
        <v>0</v>
      </c>
      <c r="RQ725" s="10"/>
      <c r="RR725" s="263"/>
      <c r="RS725" s="202" t="s">
        <v>76</v>
      </c>
      <c r="RT725" s="484" t="s">
        <v>545</v>
      </c>
      <c r="RV725" s="203"/>
      <c r="RW725" s="203">
        <f>VLOOKUP(RT725,$A$794:$F$2344,6,FALSE)</f>
        <v>0</v>
      </c>
      <c r="RX725" s="202" t="s">
        <v>63</v>
      </c>
      <c r="RY725" s="10">
        <f>RW725*1.4</f>
        <v>0</v>
      </c>
      <c r="RZ725" s="10"/>
      <c r="SA725" s="269"/>
      <c r="SB725" s="202" t="s">
        <v>76</v>
      </c>
      <c r="SC725" s="484" t="s">
        <v>2336</v>
      </c>
      <c r="SE725" s="203"/>
      <c r="SF725" s="203">
        <f>VLOOKUP(SC725,$A$794:$F$2344,6,FALSE)</f>
        <v>0</v>
      </c>
      <c r="SG725" s="202" t="s">
        <v>63</v>
      </c>
      <c r="SH725" s="10">
        <f>SF725*1.4</f>
        <v>0</v>
      </c>
      <c r="SI725" s="10"/>
      <c r="SJ725" s="269"/>
      <c r="SK725" s="202" t="s">
        <v>76</v>
      </c>
      <c r="SL725" s="496" t="s">
        <v>183</v>
      </c>
      <c r="SN725" s="203"/>
      <c r="SO725" s="203" t="e">
        <f>VLOOKUP(SL725,$A$794:$F$2344,6,FALSE)</f>
        <v>#N/A</v>
      </c>
      <c r="SP725" s="202" t="s">
        <v>63</v>
      </c>
      <c r="SQ725" s="10" t="e">
        <f>SO725*1.4</f>
        <v>#N/A</v>
      </c>
      <c r="SR725" s="10"/>
      <c r="SS725" s="269"/>
      <c r="ST725" s="202" t="s">
        <v>76</v>
      </c>
      <c r="SU725" s="484" t="s">
        <v>512</v>
      </c>
      <c r="SW725" s="203"/>
      <c r="SX725" s="203">
        <f>VLOOKUP(SU725,$A$794:$F$2344,6,FALSE)</f>
        <v>0</v>
      </c>
      <c r="SY725" s="202" t="s">
        <v>63</v>
      </c>
      <c r="SZ725" s="10">
        <f>SX725*1.4</f>
        <v>0</v>
      </c>
      <c r="TA725" s="10"/>
      <c r="TB725" s="269"/>
      <c r="TC725" s="202" t="s">
        <v>76</v>
      </c>
      <c r="TD725" s="484" t="s">
        <v>2336</v>
      </c>
      <c r="TF725" s="203"/>
      <c r="TG725" s="203">
        <f>VLOOKUP(TD725,$A$794:$F$2344,6,FALSE)</f>
        <v>0</v>
      </c>
      <c r="TH725" s="202" t="s">
        <v>63</v>
      </c>
      <c r="TI725" s="10">
        <f>TG725*1.4</f>
        <v>0</v>
      </c>
      <c r="TK725" s="269"/>
      <c r="TL725" s="202" t="s">
        <v>76</v>
      </c>
      <c r="TM725" s="484" t="s">
        <v>1586</v>
      </c>
      <c r="TO725" s="203"/>
      <c r="TP725" s="203">
        <f>VLOOKUP(TM725,$A$794:$F$2344,6,FALSE)</f>
        <v>0</v>
      </c>
      <c r="TQ725" s="202" t="s">
        <v>63</v>
      </c>
      <c r="TR725" s="10">
        <f>TP725*1.4</f>
        <v>0</v>
      </c>
      <c r="TS725" s="10"/>
      <c r="TT725" s="269"/>
      <c r="TU725" s="202" t="s">
        <v>76</v>
      </c>
      <c r="TV725" s="484" t="s">
        <v>2336</v>
      </c>
      <c r="TX725" s="203"/>
      <c r="TY725" s="203">
        <f>VLOOKUP(TV725,$A$794:$F$2344,6,FALSE)</f>
        <v>0</v>
      </c>
      <c r="TZ725" s="202" t="s">
        <v>63</v>
      </c>
      <c r="UA725" s="10">
        <f>TY725*1.4</f>
        <v>0</v>
      </c>
      <c r="UB725" s="10"/>
      <c r="UC725" s="269"/>
      <c r="UD725" s="202" t="s">
        <v>76</v>
      </c>
      <c r="UE725" s="498" t="s">
        <v>1586</v>
      </c>
      <c r="UG725" s="203"/>
      <c r="UH725" s="203">
        <f>VLOOKUP(UE725,$A$794:$F$2344,6,FALSE)</f>
        <v>0</v>
      </c>
      <c r="UI725" s="202" t="s">
        <v>63</v>
      </c>
      <c r="UJ725" s="10">
        <f>UH725*1.4</f>
        <v>0</v>
      </c>
      <c r="UK725" s="10"/>
      <c r="UL725" s="269"/>
      <c r="UM725" s="202" t="s">
        <v>76</v>
      </c>
      <c r="UN725" s="484" t="s">
        <v>514</v>
      </c>
      <c r="UP725" s="203"/>
      <c r="UQ725" s="203">
        <f>VLOOKUP(UN725,$A$794:$F$2344,6,FALSE)</f>
        <v>0</v>
      </c>
      <c r="UR725" s="202" t="s">
        <v>63</v>
      </c>
      <c r="US725" s="10">
        <f>UQ725*1.4</f>
        <v>0</v>
      </c>
      <c r="UT725" s="10"/>
      <c r="UU725" s="269"/>
      <c r="UV725" s="202" t="s">
        <v>76</v>
      </c>
      <c r="UW725" s="484" t="s">
        <v>633</v>
      </c>
      <c r="UY725" s="203"/>
      <c r="UZ725" s="203">
        <f>VLOOKUP(UW725,$A$794:$F$2344,6,FALSE)</f>
        <v>0</v>
      </c>
      <c r="VA725" s="202" t="s">
        <v>63</v>
      </c>
      <c r="VB725" s="10">
        <f>UZ725*1.4</f>
        <v>0</v>
      </c>
      <c r="VC725" s="10"/>
      <c r="VD725" s="269"/>
      <c r="VE725" s="202" t="s">
        <v>76</v>
      </c>
      <c r="VF725" s="484" t="s">
        <v>2336</v>
      </c>
      <c r="VH725" s="203"/>
      <c r="VI725" s="203">
        <f>VLOOKUP(VF725,$A$794:$F$2344,6,FALSE)</f>
        <v>0</v>
      </c>
      <c r="VJ725" s="202" t="s">
        <v>63</v>
      </c>
      <c r="VK725" s="10">
        <f>VI725*1.4</f>
        <v>0</v>
      </c>
      <c r="VL725" s="10"/>
      <c r="VM725" s="269"/>
      <c r="VN725" s="202" t="s">
        <v>76</v>
      </c>
      <c r="VO725" s="484" t="s">
        <v>2281</v>
      </c>
      <c r="VQ725" s="203"/>
      <c r="VR725" s="203">
        <f>VLOOKUP(VO725,$A$794:$F$2344,6,FALSE)</f>
        <v>0</v>
      </c>
      <c r="VS725" s="202" t="s">
        <v>63</v>
      </c>
      <c r="VT725" s="10">
        <f>VR725*1.4</f>
        <v>0</v>
      </c>
      <c r="VU725" s="10"/>
      <c r="VV725" s="269"/>
      <c r="VW725" s="202" t="s">
        <v>76</v>
      </c>
      <c r="VX725" s="496" t="s">
        <v>183</v>
      </c>
      <c r="VZ725" s="203"/>
      <c r="WA725" s="203" t="e">
        <f>VLOOKUP(VX725,$A$794:$F$2344,6,FALSE)</f>
        <v>#N/A</v>
      </c>
      <c r="WB725" s="202" t="s">
        <v>63</v>
      </c>
      <c r="WC725" s="10" t="e">
        <f>WA725*1.4</f>
        <v>#N/A</v>
      </c>
      <c r="WE725" s="269"/>
      <c r="WF725" s="202" t="s">
        <v>76</v>
      </c>
      <c r="WG725" s="484" t="s">
        <v>441</v>
      </c>
      <c r="WI725" s="203"/>
      <c r="WJ725" s="203">
        <f>VLOOKUP(WG725,$A$794:$F$2344,6,FALSE)</f>
        <v>0</v>
      </c>
      <c r="WK725" s="202" t="s">
        <v>63</v>
      </c>
      <c r="WL725" s="10">
        <f>WJ725*1.4</f>
        <v>0</v>
      </c>
      <c r="WN725" s="269"/>
      <c r="WO725" s="202" t="s">
        <v>76</v>
      </c>
      <c r="WP725" s="484" t="s">
        <v>1189</v>
      </c>
      <c r="WQ725" s="203"/>
      <c r="WR725" s="203"/>
      <c r="WS725" s="203">
        <f>VLOOKUP(WP725,$A$794:$F$2344,6,FALSE)</f>
        <v>0</v>
      </c>
      <c r="WT725" s="202" t="s">
        <v>63</v>
      </c>
      <c r="WU725" s="10">
        <f>WS725*1.4</f>
        <v>0</v>
      </c>
      <c r="WV725" s="10"/>
      <c r="WW725" s="269"/>
      <c r="WX725" s="202" t="s">
        <v>76</v>
      </c>
      <c r="WY725" s="484" t="s">
        <v>441</v>
      </c>
      <c r="XA725" s="203"/>
      <c r="XB725" s="203">
        <f>VLOOKUP(WY725,$A$794:$F$2344,6,FALSE)</f>
        <v>0</v>
      </c>
      <c r="XC725" s="202" t="s">
        <v>63</v>
      </c>
      <c r="XD725" s="10">
        <f>XB725*1.4</f>
        <v>0</v>
      </c>
      <c r="XF725" s="269"/>
      <c r="XG725" s="202" t="s">
        <v>76</v>
      </c>
      <c r="XH725" s="484" t="s">
        <v>514</v>
      </c>
      <c r="XJ725" s="203"/>
      <c r="XK725" s="203">
        <f>VLOOKUP(XH725,$A$794:$F$2344,6,FALSE)</f>
        <v>0</v>
      </c>
      <c r="XL725" s="202" t="s">
        <v>63</v>
      </c>
      <c r="XM725" s="10">
        <f>XK725*1.4</f>
        <v>0</v>
      </c>
      <c r="XO725" s="269"/>
      <c r="XP725" s="202" t="s">
        <v>76</v>
      </c>
      <c r="XQ725" s="484" t="s">
        <v>512</v>
      </c>
      <c r="XS725" s="203"/>
      <c r="XT725" s="203">
        <f>VLOOKUP(XQ725,$A$794:$F$2344,6,FALSE)</f>
        <v>0</v>
      </c>
      <c r="XU725" s="202" t="s">
        <v>63</v>
      </c>
      <c r="XV725" s="10">
        <f>XT725*1.4</f>
        <v>0</v>
      </c>
      <c r="XW725" s="10"/>
      <c r="XX725" s="269"/>
      <c r="XY725" s="202" t="s">
        <v>76</v>
      </c>
      <c r="XZ725" s="484" t="s">
        <v>2336</v>
      </c>
      <c r="YB725" s="203"/>
      <c r="YC725" s="203">
        <f>VLOOKUP(XZ725,$A$794:$F$2344,6,FALSE)</f>
        <v>0</v>
      </c>
      <c r="YD725" s="202" t="s">
        <v>63</v>
      </c>
      <c r="YE725" s="10">
        <f>YC725*1.4</f>
        <v>0</v>
      </c>
      <c r="YG725" s="269"/>
      <c r="YH725" s="202" t="s">
        <v>76</v>
      </c>
      <c r="YI725" s="78" t="s">
        <v>183</v>
      </c>
      <c r="YK725" s="203"/>
      <c r="YL725" s="203" t="e">
        <f>VLOOKUP(YI725,$A$794:$F$2344,6,FALSE)</f>
        <v>#N/A</v>
      </c>
      <c r="YM725" s="202" t="s">
        <v>63</v>
      </c>
      <c r="YN725" s="10" t="e">
        <f>YL725*1.4</f>
        <v>#N/A</v>
      </c>
      <c r="YO725" s="10"/>
      <c r="YP725" s="269"/>
      <c r="YQ725" s="202" t="s">
        <v>76</v>
      </c>
      <c r="YR725" s="78" t="s">
        <v>183</v>
      </c>
      <c r="YT725" s="203"/>
      <c r="YU725" s="203" t="e">
        <f>VLOOKUP(YR725,$A$794:$F$2344,6,FALSE)</f>
        <v>#N/A</v>
      </c>
      <c r="YV725" s="202" t="s">
        <v>63</v>
      </c>
      <c r="YW725" s="10" t="e">
        <f>YU725*1.4</f>
        <v>#N/A</v>
      </c>
      <c r="YY725" s="269"/>
      <c r="YZ725" s="202" t="s">
        <v>76</v>
      </c>
      <c r="ZA725" s="78" t="s">
        <v>183</v>
      </c>
      <c r="ZC725" s="203"/>
      <c r="ZD725" s="203" t="e">
        <f>VLOOKUP(ZA725,$A$794:$F$2344,6,FALSE)</f>
        <v>#N/A</v>
      </c>
      <c r="ZE725" s="202" t="s">
        <v>63</v>
      </c>
      <c r="ZF725" s="10" t="e">
        <f>ZD725*1.4</f>
        <v>#N/A</v>
      </c>
      <c r="ZH725" s="269"/>
      <c r="ZI725" s="202" t="s">
        <v>76</v>
      </c>
      <c r="ZJ725" s="78" t="s">
        <v>183</v>
      </c>
      <c r="ZL725" s="203"/>
      <c r="ZM725" s="203" t="e">
        <f>VLOOKUP(ZJ725,$A$794:$F$2344,6,FALSE)</f>
        <v>#N/A</v>
      </c>
      <c r="ZN725" s="202" t="s">
        <v>63</v>
      </c>
      <c r="ZO725" s="10" t="e">
        <f>ZM725*1.4</f>
        <v>#N/A</v>
      </c>
      <c r="ZQ725" s="269"/>
      <c r="ZR725" s="202" t="s">
        <v>76</v>
      </c>
      <c r="ZS725" s="484" t="s">
        <v>493</v>
      </c>
      <c r="ZU725" s="203"/>
      <c r="ZV725" s="203">
        <f>VLOOKUP(ZS725,$A$794:$F$2344,6,FALSE)</f>
        <v>0</v>
      </c>
      <c r="ZW725" s="202" t="s">
        <v>63</v>
      </c>
      <c r="ZX725" s="10">
        <f>ZV725*1.4</f>
        <v>0</v>
      </c>
      <c r="ZY725" s="10"/>
      <c r="ZZ725" s="269"/>
      <c r="AAA725" s="202" t="s">
        <v>76</v>
      </c>
      <c r="AAB725" s="484" t="s">
        <v>633</v>
      </c>
      <c r="AAD725" s="203"/>
      <c r="AAE725" s="203">
        <f>VLOOKUP(AAB725,$A$794:$F$2344,6,FALSE)</f>
        <v>0</v>
      </c>
      <c r="AAF725" s="202" t="s">
        <v>63</v>
      </c>
      <c r="AAG725" s="10">
        <f>AAE725*1.4</f>
        <v>0</v>
      </c>
      <c r="AAH725" s="10"/>
      <c r="AAI725" s="269"/>
      <c r="AAJ725" s="202" t="s">
        <v>76</v>
      </c>
      <c r="AAK725" s="78" t="s">
        <v>183</v>
      </c>
      <c r="AAM725" s="203"/>
      <c r="AAN725" s="203" t="e">
        <f>VLOOKUP(AAK725,$A$794:$F$2344,6,FALSE)</f>
        <v>#N/A</v>
      </c>
      <c r="AAO725" s="202" t="s">
        <v>63</v>
      </c>
      <c r="AAP725" s="10" t="e">
        <f>AAN725*1.4</f>
        <v>#N/A</v>
      </c>
      <c r="AAQ725" s="10"/>
      <c r="AAR725" s="269"/>
      <c r="AAS725" s="202" t="s">
        <v>76</v>
      </c>
      <c r="AAT725" s="498" t="s">
        <v>2281</v>
      </c>
      <c r="AAV725" s="203"/>
      <c r="AAW725" s="203">
        <f>VLOOKUP(AAT725,$A$794:$F$2344,6,FALSE)</f>
        <v>0</v>
      </c>
      <c r="AAX725" s="202" t="s">
        <v>63</v>
      </c>
      <c r="AAY725" s="10">
        <f>AAW725*1.4</f>
        <v>0</v>
      </c>
      <c r="AAZ725" s="10"/>
      <c r="ABA725" s="269"/>
      <c r="ABB725" s="202" t="s">
        <v>76</v>
      </c>
      <c r="ABC725" s="484" t="s">
        <v>2281</v>
      </c>
      <c r="ABE725" s="203"/>
      <c r="ABF725" s="203">
        <f>VLOOKUP(ABC725,$A$794:$F$2344,6,FALSE)</f>
        <v>0</v>
      </c>
      <c r="ABG725" s="202" t="s">
        <v>63</v>
      </c>
      <c r="ABH725" s="10">
        <f>ABF725*1.4</f>
        <v>0</v>
      </c>
      <c r="ABI725" s="10"/>
      <c r="ABJ725" s="269"/>
      <c r="ABK725" s="202" t="s">
        <v>76</v>
      </c>
      <c r="ABL725" s="484" t="s">
        <v>512</v>
      </c>
      <c r="ABN725" s="203"/>
      <c r="ABO725" s="203">
        <f>VLOOKUP(ABL725,$A$794:$F$2344,6,FALSE)</f>
        <v>0</v>
      </c>
      <c r="ABP725" s="202" t="s">
        <v>63</v>
      </c>
      <c r="ABQ725" s="10">
        <f>ABO725*1.4</f>
        <v>0</v>
      </c>
      <c r="ABR725" s="10"/>
      <c r="ABS725" s="269"/>
      <c r="ABT725" s="202" t="s">
        <v>76</v>
      </c>
      <c r="ABU725" s="484" t="s">
        <v>1548</v>
      </c>
      <c r="ABW725" s="203"/>
      <c r="ABX725" s="203">
        <f>VLOOKUP(ABU725,$A$794:$F$2344,6,FALSE)</f>
        <v>0</v>
      </c>
      <c r="ABY725" s="202" t="s">
        <v>63</v>
      </c>
      <c r="ABZ725" s="10">
        <f>ABX725*1.4</f>
        <v>0</v>
      </c>
      <c r="ACA725" s="10"/>
      <c r="ACB725" s="269"/>
      <c r="ACC725" s="202" t="s">
        <v>76</v>
      </c>
      <c r="ACD725" s="484" t="s">
        <v>1189</v>
      </c>
      <c r="ACF725" s="203"/>
      <c r="ACG725" s="203">
        <f>VLOOKUP(ACD725,$A$794:$F$2344,6,FALSE)</f>
        <v>0</v>
      </c>
      <c r="ACH725" s="202" t="s">
        <v>63</v>
      </c>
      <c r="ACI725" s="10">
        <f>ACG725*1.4</f>
        <v>0</v>
      </c>
      <c r="ACJ725" s="10"/>
      <c r="ACK725" s="269"/>
      <c r="ACL725" s="202" t="s">
        <v>76</v>
      </c>
      <c r="ACM725" s="484" t="s">
        <v>2281</v>
      </c>
      <c r="ACO725" s="203"/>
      <c r="ACP725" s="203">
        <f>VLOOKUP(ACM725,$A$794:$F$2344,6,FALSE)</f>
        <v>0</v>
      </c>
      <c r="ACQ725" s="202" t="s">
        <v>63</v>
      </c>
      <c r="ACR725" s="10">
        <f>ACP725*1.4</f>
        <v>0</v>
      </c>
      <c r="ACS725" s="10"/>
      <c r="ACT725" s="269"/>
      <c r="ACU725" s="202" t="s">
        <v>76</v>
      </c>
      <c r="ACV725" s="484" t="s">
        <v>633</v>
      </c>
      <c r="ACX725" s="203"/>
      <c r="ACY725" s="203">
        <f>VLOOKUP(ACV725,$A$794:$F$2344,6,FALSE)</f>
        <v>0</v>
      </c>
      <c r="ACZ725" s="202" t="s">
        <v>63</v>
      </c>
      <c r="ADA725" s="10">
        <f>ACY725*1.4</f>
        <v>0</v>
      </c>
      <c r="ADB725" s="10"/>
      <c r="ADC725" s="269"/>
      <c r="ADD725" s="202" t="s">
        <v>76</v>
      </c>
      <c r="ADE725" s="484" t="s">
        <v>441</v>
      </c>
      <c r="ADG725" s="203"/>
      <c r="ADH725" s="203">
        <f>VLOOKUP(ADE725,$A$794:$F$2344,6,FALSE)</f>
        <v>0</v>
      </c>
      <c r="ADI725" s="202" t="s">
        <v>63</v>
      </c>
      <c r="ADJ725" s="10">
        <f>ADH725*1.4</f>
        <v>0</v>
      </c>
      <c r="ADL725" s="269"/>
      <c r="ADM725" s="202" t="s">
        <v>76</v>
      </c>
      <c r="ADN725" s="484" t="s">
        <v>2336</v>
      </c>
      <c r="ADP725" s="203"/>
      <c r="ADQ725" s="203">
        <f>VLOOKUP(ADN725,$A$794:$F$2344,6,FALSE)</f>
        <v>0</v>
      </c>
      <c r="ADR725" s="202" t="s">
        <v>63</v>
      </c>
      <c r="ADS725" s="10">
        <f>ADQ725*1.4</f>
        <v>0</v>
      </c>
      <c r="ADT725" s="10"/>
      <c r="ADU725" s="269"/>
      <c r="ADV725" s="202" t="s">
        <v>76</v>
      </c>
      <c r="ADW725" s="78" t="s">
        <v>183</v>
      </c>
      <c r="ADY725" s="203"/>
      <c r="ADZ725" s="203" t="e">
        <f>VLOOKUP(ADW725,$A$794:$F$2344,6,FALSE)</f>
        <v>#N/A</v>
      </c>
      <c r="AEA725" s="202" t="s">
        <v>63</v>
      </c>
      <c r="AEB725" s="10" t="e">
        <f>ADZ725*1.4</f>
        <v>#N/A</v>
      </c>
      <c r="AED725" s="269"/>
      <c r="AEE725" s="202" t="s">
        <v>76</v>
      </c>
      <c r="AEF725" s="491" t="s">
        <v>612</v>
      </c>
      <c r="AEH725" s="203"/>
      <c r="AEI725" s="203">
        <f>VLOOKUP(AEF725,$A$794:$F$2344,6,FALSE)</f>
        <v>0</v>
      </c>
      <c r="AEJ725" s="202" t="s">
        <v>63</v>
      </c>
      <c r="AEK725" s="10">
        <f>AEI725*1.4</f>
        <v>0</v>
      </c>
      <c r="AEM725" s="269"/>
      <c r="AEN725" s="202" t="s">
        <v>76</v>
      </c>
      <c r="AEO725" s="484" t="s">
        <v>512</v>
      </c>
      <c r="AEQ725" s="203"/>
      <c r="AER725" s="203">
        <f>VLOOKUP(AEO725,$A$794:$F$2344,6,FALSE)</f>
        <v>0</v>
      </c>
      <c r="AES725" s="202" t="s">
        <v>63</v>
      </c>
      <c r="AET725" s="10">
        <f>AER725*1.4</f>
        <v>0</v>
      </c>
      <c r="AEV725" s="269"/>
      <c r="AEW725" s="202" t="s">
        <v>76</v>
      </c>
      <c r="AEX725" s="484" t="s">
        <v>2336</v>
      </c>
      <c r="AEZ725" s="203"/>
      <c r="AFA725" s="203">
        <f>VLOOKUP(AEX725,$A$794:$F$2344,6,FALSE)</f>
        <v>0</v>
      </c>
      <c r="AFB725" s="202" t="s">
        <v>63</v>
      </c>
      <c r="AFC725" s="10">
        <f>AFA725*1.4</f>
        <v>0</v>
      </c>
      <c r="AFD725" s="10"/>
      <c r="AFE725" s="269"/>
      <c r="AFF725" s="202" t="s">
        <v>76</v>
      </c>
      <c r="AFG725" s="78" t="s">
        <v>183</v>
      </c>
      <c r="AFI725" s="203"/>
      <c r="AFJ725" s="203" t="e">
        <f>VLOOKUP(AFG725,$A$794:$F$2344,6,FALSE)</f>
        <v>#N/A</v>
      </c>
      <c r="AFK725" s="202" t="s">
        <v>63</v>
      </c>
      <c r="AFL725" s="10" t="e">
        <f>AFJ725*1.4</f>
        <v>#N/A</v>
      </c>
      <c r="AFM725" s="10"/>
      <c r="AFN725" s="269"/>
      <c r="AFO725" s="202" t="s">
        <v>76</v>
      </c>
      <c r="AFP725" s="484" t="s">
        <v>633</v>
      </c>
      <c r="AFR725" s="203"/>
      <c r="AFS725" s="203">
        <f>VLOOKUP(AFP725,$A$794:$F$2344,6,FALSE)</f>
        <v>0</v>
      </c>
      <c r="AFT725" s="202" t="s">
        <v>63</v>
      </c>
      <c r="AFU725" s="10">
        <f>AFS725*1.4</f>
        <v>0</v>
      </c>
      <c r="AFV725" s="10"/>
      <c r="AFW725" s="269"/>
      <c r="AFX725" s="202" t="s">
        <v>76</v>
      </c>
      <c r="AFY725" s="484" t="s">
        <v>493</v>
      </c>
      <c r="AGA725" s="203"/>
      <c r="AGB725" s="203">
        <f>VLOOKUP(AFY725,$A$794:$F$2344,6,FALSE)</f>
        <v>0</v>
      </c>
      <c r="AGC725" s="202" t="s">
        <v>63</v>
      </c>
      <c r="AGD725" s="10">
        <f>AGB725*1.4</f>
        <v>0</v>
      </c>
      <c r="AGE725" s="10"/>
      <c r="AGF725" s="269"/>
      <c r="AGG725" s="202" t="s">
        <v>76</v>
      </c>
      <c r="AGH725" s="484" t="s">
        <v>2336</v>
      </c>
      <c r="AGJ725" s="203"/>
      <c r="AGK725" s="203">
        <f>VLOOKUP(AGH725,$A$794:$F$2344,6,FALSE)</f>
        <v>0</v>
      </c>
      <c r="AGL725" s="202" t="s">
        <v>63</v>
      </c>
      <c r="AGM725" s="10">
        <f>AGK725*1.4</f>
        <v>0</v>
      </c>
      <c r="AGN725" s="10"/>
      <c r="AGO725" s="269"/>
      <c r="AGP725" s="202" t="s">
        <v>76</v>
      </c>
      <c r="AGQ725" s="484" t="s">
        <v>2281</v>
      </c>
      <c r="AGS725" s="203"/>
      <c r="AGT725" s="203">
        <f>VLOOKUP(AGQ725,$A$794:$F$2344,6,FALSE)</f>
        <v>0</v>
      </c>
      <c r="AGU725" s="202" t="s">
        <v>63</v>
      </c>
      <c r="AGV725" s="10">
        <f>AGT725*1.4</f>
        <v>0</v>
      </c>
      <c r="AGW725" s="10"/>
      <c r="AGX725" s="269"/>
      <c r="AGY725" s="202" t="s">
        <v>76</v>
      </c>
      <c r="AGZ725" s="78" t="s">
        <v>183</v>
      </c>
      <c r="AHB725" s="203"/>
      <c r="AHC725" s="203" t="e">
        <f>VLOOKUP(AGZ725,$A$794:$F$2344,6,FALSE)</f>
        <v>#N/A</v>
      </c>
      <c r="AHD725" s="202" t="s">
        <v>63</v>
      </c>
      <c r="AHE725" s="10" t="e">
        <f>AHC725*1.4</f>
        <v>#N/A</v>
      </c>
      <c r="AHF725" s="10"/>
      <c r="AHG725" s="269"/>
      <c r="AHH725" s="202" t="s">
        <v>76</v>
      </c>
      <c r="AHI725" s="502" t="s">
        <v>633</v>
      </c>
      <c r="AHK725" s="203"/>
      <c r="AHL725" s="203">
        <f>VLOOKUP(AHI725,$A$794:$F$2344,6,FALSE)</f>
        <v>0</v>
      </c>
      <c r="AHM725" s="202" t="s">
        <v>63</v>
      </c>
      <c r="AHN725" s="10">
        <f>AHL725*1.4</f>
        <v>0</v>
      </c>
      <c r="AHO725" s="10"/>
      <c r="AHP725" s="269"/>
      <c r="AHQ725" s="202" t="s">
        <v>76</v>
      </c>
      <c r="AHR725" s="484" t="s">
        <v>441</v>
      </c>
      <c r="AHT725" s="203"/>
      <c r="AHU725" s="203">
        <f>VLOOKUP(AHR725,$A$794:$F$2344,6,FALSE)</f>
        <v>0</v>
      </c>
      <c r="AHV725" s="202" t="s">
        <v>63</v>
      </c>
      <c r="AHW725" s="10">
        <f>AHU725*1.4</f>
        <v>0</v>
      </c>
      <c r="AHX725" s="10"/>
      <c r="AHY725" s="269"/>
      <c r="AHZ725" s="202" t="s">
        <v>76</v>
      </c>
      <c r="AIA725" s="78" t="s">
        <v>183</v>
      </c>
      <c r="AIC725" s="203"/>
      <c r="AID725" s="203" t="e">
        <f>VLOOKUP(AIA725,$A$794:$F$2344,6,FALSE)</f>
        <v>#N/A</v>
      </c>
      <c r="AIE725" s="202" t="s">
        <v>63</v>
      </c>
      <c r="AIF725" s="10" t="e">
        <f>AID725*1.4</f>
        <v>#N/A</v>
      </c>
      <c r="AIG725" s="10"/>
      <c r="AIH725" s="269"/>
      <c r="AII725" s="202" t="s">
        <v>76</v>
      </c>
      <c r="AIJ725" s="484" t="s">
        <v>2281</v>
      </c>
      <c r="AIL725" s="203"/>
      <c r="AIM725" s="203">
        <f>VLOOKUP(AIJ725,$A$794:$F$2344,6,FALSE)</f>
        <v>0</v>
      </c>
      <c r="AIN725" s="202" t="s">
        <v>63</v>
      </c>
      <c r="AIO725" s="10">
        <f>AIM725*1.4</f>
        <v>0</v>
      </c>
      <c r="AIP725" s="10"/>
      <c r="AIQ725" s="269"/>
      <c r="AIR725" s="202" t="s">
        <v>76</v>
      </c>
      <c r="AIS725" s="484" t="s">
        <v>1548</v>
      </c>
      <c r="AIU725" s="203"/>
      <c r="AIV725" s="203">
        <f>VLOOKUP(AIS725,$A$794:$F$2344,6,FALSE)</f>
        <v>0</v>
      </c>
      <c r="AIW725" s="202" t="s">
        <v>63</v>
      </c>
      <c r="AIX725" s="10">
        <f>AIV725*1.4</f>
        <v>0</v>
      </c>
      <c r="AIY725" s="10"/>
      <c r="AIZ725" s="269"/>
      <c r="AJA725" s="202" t="s">
        <v>76</v>
      </c>
      <c r="AJB725" s="78" t="s">
        <v>183</v>
      </c>
      <c r="AJD725" s="203"/>
      <c r="AJE725" s="203" t="e">
        <f>VLOOKUP(AJB725,$A$794:$F$2344,6,FALSE)</f>
        <v>#N/A</v>
      </c>
      <c r="AJF725" s="202" t="s">
        <v>63</v>
      </c>
      <c r="AJG725" s="10" t="e">
        <f>AJE725*1.4</f>
        <v>#N/A</v>
      </c>
      <c r="AJH725" s="10"/>
      <c r="AJI725" s="269"/>
      <c r="AJJ725" s="202" t="s">
        <v>76</v>
      </c>
      <c r="AJK725" s="78" t="s">
        <v>183</v>
      </c>
      <c r="AJM725" s="203"/>
      <c r="AJN725" s="203" t="e">
        <f>VLOOKUP(AJK725,$A$794:$F$2344,6,FALSE)</f>
        <v>#N/A</v>
      </c>
      <c r="AJO725" s="202" t="s">
        <v>63</v>
      </c>
      <c r="AJP725" s="10" t="e">
        <f>AJN725*1.4</f>
        <v>#N/A</v>
      </c>
      <c r="AJQ725" s="10"/>
      <c r="AJR725" s="269"/>
      <c r="AJS725" s="202" t="s">
        <v>76</v>
      </c>
      <c r="AJT725" s="78" t="s">
        <v>183</v>
      </c>
      <c r="AJV725" s="203"/>
      <c r="AJW725" s="203" t="e">
        <f>VLOOKUP(AJT725,$A$794:$F$2344,6,FALSE)</f>
        <v>#N/A</v>
      </c>
      <c r="AJX725" s="202" t="s">
        <v>63</v>
      </c>
      <c r="AJY725" s="10" t="e">
        <f>AJW725*1.4</f>
        <v>#N/A</v>
      </c>
      <c r="AJZ725" s="10"/>
      <c r="AKA725" s="269"/>
      <c r="AKB725" s="202" t="s">
        <v>76</v>
      </c>
      <c r="AKC725" s="484" t="s">
        <v>512</v>
      </c>
      <c r="AKE725" s="203"/>
      <c r="AKF725" s="203">
        <f>VLOOKUP(AKC725,$A$794:$F$2344,6,FALSE)</f>
        <v>0</v>
      </c>
      <c r="AKG725" s="202" t="s">
        <v>63</v>
      </c>
      <c r="AKH725" s="10">
        <f>AKF725*1.4</f>
        <v>0</v>
      </c>
      <c r="AKI725" s="10"/>
      <c r="AKJ725" s="269"/>
      <c r="AKK725" s="202" t="s">
        <v>76</v>
      </c>
      <c r="AKL725" s="78" t="s">
        <v>183</v>
      </c>
      <c r="AKN725" s="203"/>
      <c r="AKO725" s="203" t="e">
        <f>VLOOKUP(AKL725,$A$794:$F$2344,6,FALSE)</f>
        <v>#N/A</v>
      </c>
      <c r="AKP725" s="202" t="s">
        <v>63</v>
      </c>
      <c r="AKQ725" s="10" t="e">
        <f>AKO725*1.4</f>
        <v>#N/A</v>
      </c>
      <c r="AKR725" s="10"/>
      <c r="AKS725" s="269"/>
      <c r="AKT725" s="202" t="s">
        <v>76</v>
      </c>
      <c r="AKU725" s="78" t="s">
        <v>183</v>
      </c>
      <c r="AKW725" s="203"/>
      <c r="AKX725" s="203" t="e">
        <f>VLOOKUP(AKU725,$A$794:$F$2344,6,FALSE)</f>
        <v>#N/A</v>
      </c>
      <c r="AKY725" s="202" t="s">
        <v>63</v>
      </c>
      <c r="AKZ725" s="10" t="e">
        <f>AKX725*1.4</f>
        <v>#N/A</v>
      </c>
      <c r="ALA725" s="10"/>
      <c r="ALB725" s="269"/>
      <c r="ALC725" s="202" t="s">
        <v>76</v>
      </c>
      <c r="ALD725" s="78" t="s">
        <v>183</v>
      </c>
      <c r="ALF725" s="203"/>
      <c r="ALG725" s="203" t="e">
        <f>VLOOKUP(ALD725,$A$794:$F$2344,6,FALSE)</f>
        <v>#N/A</v>
      </c>
      <c r="ALH725" s="202" t="s">
        <v>63</v>
      </c>
      <c r="ALI725" s="10" t="e">
        <f>ALG725*1.4</f>
        <v>#N/A</v>
      </c>
      <c r="ALJ725" s="10"/>
      <c r="ALK725" s="269"/>
      <c r="ALL725" s="202" t="s">
        <v>76</v>
      </c>
      <c r="ALM725" s="78" t="s">
        <v>183</v>
      </c>
      <c r="ALO725" s="203"/>
      <c r="ALP725" s="203" t="e">
        <f>VLOOKUP(ALM725,$A$794:$F$2344,6,FALSE)</f>
        <v>#N/A</v>
      </c>
      <c r="ALQ725" s="202" t="s">
        <v>63</v>
      </c>
      <c r="ALR725" s="10" t="e">
        <f>ALP725*1.4</f>
        <v>#N/A</v>
      </c>
      <c r="ALS725" s="10"/>
      <c r="ALT725" s="269"/>
      <c r="ALU725" s="202" t="s">
        <v>76</v>
      </c>
      <c r="ALV725" s="78" t="s">
        <v>183</v>
      </c>
      <c r="ALX725" s="203"/>
      <c r="ALY725" s="203" t="e">
        <f>VLOOKUP(ALV725,$A$794:$F$2344,6,FALSE)</f>
        <v>#N/A</v>
      </c>
      <c r="ALZ725" s="202" t="s">
        <v>63</v>
      </c>
      <c r="AMA725" s="10" t="e">
        <f>ALY725*1.4</f>
        <v>#N/A</v>
      </c>
      <c r="AMB725" s="10"/>
      <c r="AMC725" s="269"/>
      <c r="AMD725" s="202" t="s">
        <v>76</v>
      </c>
      <c r="AME725" s="78" t="s">
        <v>183</v>
      </c>
      <c r="AMG725" s="203"/>
      <c r="AMH725" s="203" t="e">
        <f>VLOOKUP(AME725,$A$794:$F$2344,6,FALSE)</f>
        <v>#N/A</v>
      </c>
      <c r="AMI725" s="202" t="s">
        <v>63</v>
      </c>
      <c r="AMJ725" s="10" t="e">
        <f>AMH725*1.4</f>
        <v>#N/A</v>
      </c>
      <c r="AMK725" s="10"/>
      <c r="AML725" s="269"/>
      <c r="AMM725" s="202" t="s">
        <v>76</v>
      </c>
      <c r="AMN725" s="78" t="s">
        <v>183</v>
      </c>
      <c r="AMP725" s="203"/>
      <c r="AMQ725" s="203" t="e">
        <f>VLOOKUP(AMN725,$A$794:$F$2344,6,FALSE)</f>
        <v>#N/A</v>
      </c>
      <c r="AMR725" s="202" t="s">
        <v>63</v>
      </c>
      <c r="AMS725" s="10" t="e">
        <f>AMQ725*1.4</f>
        <v>#N/A</v>
      </c>
      <c r="AMT725" s="10"/>
      <c r="AMU725" s="269"/>
      <c r="AMV725" s="202" t="s">
        <v>76</v>
      </c>
      <c r="AMW725" s="78" t="s">
        <v>183</v>
      </c>
      <c r="AMY725" s="203"/>
      <c r="AMZ725" s="203" t="e">
        <f>VLOOKUP(AMW725,$A$794:$F$2344,6,FALSE)</f>
        <v>#N/A</v>
      </c>
      <c r="ANA725" s="202" t="s">
        <v>63</v>
      </c>
      <c r="ANB725" s="10" t="e">
        <f>AMZ725*1.4</f>
        <v>#N/A</v>
      </c>
      <c r="ANC725" s="10"/>
      <c r="AND725" s="269"/>
      <c r="ANE725" s="202" t="s">
        <v>76</v>
      </c>
      <c r="ANF725" s="78" t="s">
        <v>183</v>
      </c>
      <c r="ANH725" s="203"/>
      <c r="ANI725" s="203" t="e">
        <f>VLOOKUP(ANF725,$A$794:$F$2344,6,FALSE)</f>
        <v>#N/A</v>
      </c>
      <c r="ANJ725" s="202" t="s">
        <v>63</v>
      </c>
      <c r="ANK725" s="10" t="e">
        <f>ANI725*1.4</f>
        <v>#N/A</v>
      </c>
      <c r="ANL725" s="10"/>
      <c r="ANM725" s="269"/>
      <c r="ANN725" s="202" t="s">
        <v>76</v>
      </c>
      <c r="ANO725" s="78" t="s">
        <v>183</v>
      </c>
      <c r="ANQ725" s="203"/>
      <c r="ANR725" s="203" t="e">
        <f>VLOOKUP(ANO725,$A$794:$F$2344,6,FALSE)</f>
        <v>#N/A</v>
      </c>
      <c r="ANS725" s="202" t="s">
        <v>63</v>
      </c>
      <c r="ANT725" s="10" t="e">
        <f>ANR725*1.4</f>
        <v>#N/A</v>
      </c>
      <c r="ANU725" s="10"/>
      <c r="ANV725" s="269"/>
      <c r="ANW725" s="202" t="s">
        <v>76</v>
      </c>
      <c r="ANX725" s="78" t="s">
        <v>183</v>
      </c>
      <c r="ANZ725" s="203"/>
      <c r="AOA725" s="203" t="e">
        <f>VLOOKUP(ANX725,$A$794:$F$2344,6,FALSE)</f>
        <v>#N/A</v>
      </c>
      <c r="AOB725" s="202" t="s">
        <v>63</v>
      </c>
      <c r="AOC725" s="10" t="e">
        <f>AOA725*1.4</f>
        <v>#N/A</v>
      </c>
      <c r="AOD725" s="10"/>
      <c r="AOE725" s="269"/>
      <c r="AOF725" s="202" t="s">
        <v>76</v>
      </c>
      <c r="AOG725" s="78" t="s">
        <v>183</v>
      </c>
      <c r="AOI725" s="203"/>
      <c r="AOJ725" s="203" t="e">
        <f>VLOOKUP(AOG725,$A$794:$F$2344,6,FALSE)</f>
        <v>#N/A</v>
      </c>
      <c r="AOK725" s="202" t="s">
        <v>63</v>
      </c>
      <c r="AOL725" s="10" t="e">
        <f>AOJ725*1.4</f>
        <v>#N/A</v>
      </c>
      <c r="AOM725" s="10"/>
      <c r="AON725" s="269"/>
      <c r="AOO725" s="202" t="s">
        <v>76</v>
      </c>
      <c r="AOP725" s="78" t="s">
        <v>183</v>
      </c>
      <c r="AOR725" s="203"/>
      <c r="AOS725" s="203" t="e">
        <f>VLOOKUP(AOP725,$A$794:$F$2344,6,FALSE)</f>
        <v>#N/A</v>
      </c>
      <c r="AOT725" s="202" t="s">
        <v>63</v>
      </c>
      <c r="AOU725" s="10" t="e">
        <f>AOS725*1.4</f>
        <v>#N/A</v>
      </c>
      <c r="AOV725" s="10"/>
      <c r="AOW725" s="269"/>
      <c r="AOX725" s="202" t="s">
        <v>76</v>
      </c>
      <c r="AOY725" s="78" t="s">
        <v>183</v>
      </c>
      <c r="APA725" s="203"/>
      <c r="APB725" s="203" t="e">
        <f>VLOOKUP(AOY725,$A$794:$F$2344,6,FALSE)</f>
        <v>#N/A</v>
      </c>
      <c r="APC725" s="202" t="s">
        <v>63</v>
      </c>
      <c r="APD725" s="10" t="e">
        <f>APB725*1.4</f>
        <v>#N/A</v>
      </c>
      <c r="APE725" s="10"/>
      <c r="APF725" s="269"/>
      <c r="APG725" s="202" t="s">
        <v>76</v>
      </c>
      <c r="APH725" s="78" t="s">
        <v>183</v>
      </c>
      <c r="APJ725" s="203"/>
      <c r="APK725" s="203" t="e">
        <f>VLOOKUP(APH725,$A$794:$F$2344,6,FALSE)</f>
        <v>#N/A</v>
      </c>
      <c r="APL725" s="202" t="s">
        <v>63</v>
      </c>
      <c r="APM725" s="10" t="e">
        <f>APK725*1.4</f>
        <v>#N/A</v>
      </c>
      <c r="APN725" s="10"/>
      <c r="APO725" s="269"/>
      <c r="APP725" s="202" t="s">
        <v>76</v>
      </c>
      <c r="APQ725" s="498" t="s">
        <v>2281</v>
      </c>
      <c r="APS725" s="203"/>
      <c r="APT725" s="203">
        <f>VLOOKUP(APQ725,$A$794:$F$2344,6,FALSE)</f>
        <v>0</v>
      </c>
      <c r="APU725" s="202" t="s">
        <v>63</v>
      </c>
      <c r="APV725" s="10">
        <f>APT725*1.4</f>
        <v>0</v>
      </c>
      <c r="APW725" s="10"/>
      <c r="APX725" s="269"/>
      <c r="APY725" s="202" t="s">
        <v>76</v>
      </c>
      <c r="APZ725" s="498" t="s">
        <v>669</v>
      </c>
      <c r="AQB725" s="203"/>
      <c r="AQC725" s="203">
        <f>VLOOKUP(APZ725,$A$794:$F$2344,6,FALSE)</f>
        <v>0</v>
      </c>
      <c r="AQD725" s="202" t="s">
        <v>63</v>
      </c>
      <c r="AQE725" s="10">
        <f>AQC725*1.4</f>
        <v>0</v>
      </c>
      <c r="AQF725" s="10"/>
      <c r="AQG725" s="269"/>
      <c r="AQH725" s="202" t="s">
        <v>76</v>
      </c>
      <c r="AQI725" s="484" t="s">
        <v>2336</v>
      </c>
      <c r="AQK725" s="203"/>
      <c r="AQL725" s="203">
        <f>VLOOKUP(AQI725,$A$794:$F$2344,6,FALSE)</f>
        <v>0</v>
      </c>
      <c r="AQM725" s="202" t="s">
        <v>63</v>
      </c>
      <c r="AQN725" s="10">
        <f>AQL725*1.4</f>
        <v>0</v>
      </c>
      <c r="AQO725" s="10"/>
      <c r="AQP725" s="269"/>
      <c r="AQQ725" s="202" t="s">
        <v>76</v>
      </c>
      <c r="AQR725" s="484" t="s">
        <v>2336</v>
      </c>
      <c r="AQT725" s="203"/>
      <c r="AQU725" s="203">
        <f>VLOOKUP(AQR725,$A$794:$F$2344,6,FALSE)</f>
        <v>0</v>
      </c>
      <c r="AQV725" s="202" t="s">
        <v>63</v>
      </c>
      <c r="AQW725" s="10">
        <f>AQU725*1.4</f>
        <v>0</v>
      </c>
      <c r="AQX725" s="10"/>
      <c r="AQY725" s="269"/>
      <c r="AQZ725" s="202" t="s">
        <v>76</v>
      </c>
      <c r="ARA725" s="484" t="s">
        <v>633</v>
      </c>
      <c r="ARC725" s="203"/>
      <c r="ARD725" s="203">
        <f>VLOOKUP(ARA725,$A$794:$F$2344,6,FALSE)</f>
        <v>0</v>
      </c>
      <c r="ARE725" s="202" t="s">
        <v>63</v>
      </c>
      <c r="ARF725" s="10">
        <f>ARD725*1.4</f>
        <v>0</v>
      </c>
      <c r="ARG725" s="10"/>
      <c r="ARH725" s="269"/>
      <c r="ARI725" s="202" t="s">
        <v>76</v>
      </c>
      <c r="ARJ725" s="484" t="s">
        <v>612</v>
      </c>
      <c r="ARL725" s="203"/>
      <c r="ARM725" s="203">
        <f>VLOOKUP(ARJ725,$A$794:$F$2344,6,FALSE)</f>
        <v>0</v>
      </c>
      <c r="ARN725" s="202" t="s">
        <v>63</v>
      </c>
      <c r="ARO725" s="10">
        <f>ARM725*1.4</f>
        <v>0</v>
      </c>
      <c r="ARP725" s="10"/>
      <c r="ARQ725" s="269"/>
      <c r="ARR725" s="202" t="s">
        <v>76</v>
      </c>
      <c r="ARS725" s="498" t="s">
        <v>1548</v>
      </c>
      <c r="ARU725" s="203"/>
      <c r="ARV725" s="203">
        <f>VLOOKUP(ARS725,$A$794:$F$2344,6,FALSE)</f>
        <v>0</v>
      </c>
      <c r="ARW725" s="202" t="s">
        <v>63</v>
      </c>
      <c r="ARX725" s="10">
        <f>ARV725*1.4</f>
        <v>0</v>
      </c>
      <c r="ARY725" s="10"/>
      <c r="ARZ725" s="269"/>
      <c r="ASA725" s="202" t="s">
        <v>76</v>
      </c>
      <c r="ASB725" s="484" t="s">
        <v>2336</v>
      </c>
      <c r="ASD725" s="203"/>
      <c r="ASE725" s="203">
        <f>VLOOKUP(ASB725,$A$794:$F$2344,6,FALSE)</f>
        <v>0</v>
      </c>
      <c r="ASF725" s="202" t="s">
        <v>63</v>
      </c>
      <c r="ASG725" s="10">
        <f>ASE725*1.4</f>
        <v>0</v>
      </c>
      <c r="ASH725" s="10"/>
      <c r="ASI725" s="269"/>
      <c r="ASJ725" s="202" t="s">
        <v>76</v>
      </c>
      <c r="ASK725" s="484" t="s">
        <v>1548</v>
      </c>
      <c r="ASM725" s="203"/>
      <c r="ASN725" s="203">
        <f>VLOOKUP(ASK725,$A$794:$F$2344,6,FALSE)</f>
        <v>0</v>
      </c>
      <c r="ASO725" s="202" t="s">
        <v>63</v>
      </c>
      <c r="ASP725" s="10">
        <f>ASN725*1.4</f>
        <v>0</v>
      </c>
      <c r="ASQ725" s="10"/>
      <c r="ASR725" s="269"/>
      <c r="ASS725" s="202" t="s">
        <v>76</v>
      </c>
      <c r="AST725" s="484" t="s">
        <v>633</v>
      </c>
      <c r="ASV725" s="203"/>
      <c r="ASW725" s="203">
        <f>VLOOKUP(AST725,$A$794:$F$2344,6,FALSE)</f>
        <v>0</v>
      </c>
      <c r="ASX725" s="202" t="s">
        <v>63</v>
      </c>
      <c r="ASY725" s="10">
        <f>ASW725*1.4</f>
        <v>0</v>
      </c>
      <c r="ASZ725" s="10"/>
      <c r="ATA725" s="269"/>
      <c r="ATB725" s="202" t="s">
        <v>76</v>
      </c>
      <c r="ATC725" s="484" t="s">
        <v>2281</v>
      </c>
      <c r="ATE725" s="203"/>
      <c r="ATF725" s="203">
        <f>VLOOKUP(ATC725,$A$794:$F$2344,6,FALSE)</f>
        <v>0</v>
      </c>
      <c r="ATG725" s="202" t="s">
        <v>63</v>
      </c>
      <c r="ATH725" s="10">
        <f>ATF725*1.4</f>
        <v>0</v>
      </c>
      <c r="ATI725" s="10"/>
      <c r="ATJ725" s="269"/>
      <c r="ATK725" s="202" t="s">
        <v>76</v>
      </c>
      <c r="ATL725" s="484" t="s">
        <v>612</v>
      </c>
      <c r="ATN725" s="203"/>
      <c r="ATO725" s="203">
        <f>VLOOKUP(ATL725,$A$794:$F$2344,6,FALSE)</f>
        <v>0</v>
      </c>
      <c r="ATP725" s="202" t="s">
        <v>63</v>
      </c>
      <c r="ATQ725" s="10">
        <f>ATO725*1.4</f>
        <v>0</v>
      </c>
      <c r="ATR725" s="10"/>
      <c r="ATS725" s="269"/>
      <c r="ATT725" s="202" t="s">
        <v>76</v>
      </c>
      <c r="ATU725" s="484" t="s">
        <v>633</v>
      </c>
      <c r="ATW725" s="203"/>
      <c r="ATX725" s="203">
        <f>VLOOKUP(ATU725,$A$794:$F$2344,6,FALSE)</f>
        <v>0</v>
      </c>
      <c r="ATY725" s="202" t="s">
        <v>63</v>
      </c>
      <c r="ATZ725" s="10">
        <f>ATX725*1.4</f>
        <v>0</v>
      </c>
      <c r="AUA725" s="10"/>
      <c r="AUB725" s="269"/>
      <c r="AUC725" s="202" t="s">
        <v>76</v>
      </c>
      <c r="AUD725" s="484" t="s">
        <v>633</v>
      </c>
      <c r="AUF725" s="203"/>
      <c r="AUG725" s="203">
        <f>VLOOKUP(AUD725,$A$794:$F$2344,6,FALSE)</f>
        <v>0</v>
      </c>
      <c r="AUH725" s="202" t="s">
        <v>63</v>
      </c>
      <c r="AUI725" s="10">
        <f>AUG725*1.4</f>
        <v>0</v>
      </c>
      <c r="AUJ725" s="10"/>
      <c r="AUK725" s="269"/>
      <c r="AUL725" s="202" t="s">
        <v>76</v>
      </c>
      <c r="AUM725" s="484" t="s">
        <v>493</v>
      </c>
      <c r="AUO725" s="203"/>
      <c r="AUP725" s="203">
        <f>VLOOKUP(AUM725,$A$794:$F$2344,6,FALSE)</f>
        <v>0</v>
      </c>
      <c r="AUQ725" s="202" t="s">
        <v>63</v>
      </c>
      <c r="AUR725" s="10">
        <f>AUP725*1.4</f>
        <v>0</v>
      </c>
      <c r="AUS725" s="10"/>
      <c r="AUT725" s="269"/>
      <c r="AUU725" s="202" t="s">
        <v>76</v>
      </c>
      <c r="AUV725" s="509" t="s">
        <v>512</v>
      </c>
      <c r="AUX725" s="203"/>
      <c r="AUY725" s="203">
        <f>VLOOKUP(AUV725,$A$794:$F$2344,6,FALSE)</f>
        <v>0</v>
      </c>
      <c r="AUZ725" s="202" t="s">
        <v>63</v>
      </c>
      <c r="AVA725" s="10">
        <f>AUY725*1.4</f>
        <v>0</v>
      </c>
      <c r="AVB725" s="10"/>
      <c r="AVC725" s="269"/>
      <c r="AVD725" s="202" t="s">
        <v>76</v>
      </c>
      <c r="AVE725" s="484" t="s">
        <v>669</v>
      </c>
      <c r="AVG725" s="203"/>
      <c r="AVH725" s="203">
        <f>VLOOKUP(AVE725,$A$794:$F$2344,6,FALSE)</f>
        <v>0</v>
      </c>
      <c r="AVI725" s="202" t="s">
        <v>63</v>
      </c>
      <c r="AVJ725" s="10">
        <f>AVH725*1.4</f>
        <v>0</v>
      </c>
      <c r="AVK725" s="10"/>
      <c r="AVL725" s="269"/>
      <c r="AVM725" s="202" t="s">
        <v>76</v>
      </c>
      <c r="AVN725" s="484" t="s">
        <v>612</v>
      </c>
      <c r="AVP725" s="203"/>
      <c r="AVQ725" s="203">
        <f>VLOOKUP(AVN725,$A$794:$F$2344,6,FALSE)</f>
        <v>0</v>
      </c>
      <c r="AVR725" s="202" t="s">
        <v>63</v>
      </c>
      <c r="AVS725" s="10">
        <f>AVQ725*1.4</f>
        <v>0</v>
      </c>
      <c r="AVT725" s="10"/>
      <c r="AVU725" s="269"/>
      <c r="AVV725" s="202" t="s">
        <v>76</v>
      </c>
      <c r="AVW725" s="487" t="s">
        <v>512</v>
      </c>
      <c r="AVY725" s="203"/>
      <c r="AVZ725" s="203">
        <f>VLOOKUP(AVW725,$A$794:$F$2344,6,FALSE)</f>
        <v>0</v>
      </c>
      <c r="AWA725" s="202" t="s">
        <v>63</v>
      </c>
      <c r="AWB725" s="10">
        <f>AVZ725*1.4</f>
        <v>0</v>
      </c>
      <c r="AWC725" s="10"/>
      <c r="AWD725" s="269"/>
      <c r="AWE725" s="202" t="s">
        <v>76</v>
      </c>
      <c r="AWF725" s="484" t="s">
        <v>512</v>
      </c>
      <c r="AWH725" s="203"/>
      <c r="AWI725" s="203">
        <f>VLOOKUP(AWF725,$A$794:$F$2344,6,FALSE)</f>
        <v>0</v>
      </c>
      <c r="AWJ725" s="202" t="s">
        <v>63</v>
      </c>
      <c r="AWK725" s="10">
        <f>AWI725*1.4</f>
        <v>0</v>
      </c>
      <c r="AWL725" s="10"/>
      <c r="AWM725" s="269"/>
      <c r="AWN725" s="202" t="s">
        <v>76</v>
      </c>
      <c r="AWO725" s="484" t="s">
        <v>633</v>
      </c>
      <c r="AWQ725" s="203"/>
      <c r="AWR725" s="203">
        <f>VLOOKUP(AWO725,$A$794:$F$2344,6,FALSE)</f>
        <v>0</v>
      </c>
      <c r="AWS725" s="202" t="s">
        <v>63</v>
      </c>
      <c r="AWT725" s="10">
        <f>AWR725*1.4</f>
        <v>0</v>
      </c>
      <c r="AWU725" s="10"/>
      <c r="AWV725" s="269"/>
      <c r="AWW725" s="202" t="s">
        <v>76</v>
      </c>
      <c r="AWX725" s="484" t="s">
        <v>493</v>
      </c>
      <c r="AWZ725" s="203"/>
      <c r="AXA725" s="203">
        <f>VLOOKUP(AWX725,$A$794:$F$2344,6,FALSE)</f>
        <v>0</v>
      </c>
      <c r="AXB725" s="202" t="s">
        <v>63</v>
      </c>
      <c r="AXC725" s="10">
        <f>AXA725*1.4</f>
        <v>0</v>
      </c>
      <c r="AXD725" s="10"/>
      <c r="AXE725" s="269"/>
      <c r="AXF725" s="202" t="s">
        <v>76</v>
      </c>
      <c r="AXG725" s="484" t="s">
        <v>514</v>
      </c>
      <c r="AXI725" s="203"/>
      <c r="AXJ725" s="203">
        <f>VLOOKUP(AXG725,$A$794:$F$2344,6,FALSE)</f>
        <v>0</v>
      </c>
      <c r="AXK725" s="202" t="s">
        <v>63</v>
      </c>
      <c r="AXL725" s="10">
        <f>AXJ725*1.4</f>
        <v>0</v>
      </c>
      <c r="AXM725" s="10"/>
      <c r="AXN725" s="269"/>
      <c r="AXO725" s="202" t="s">
        <v>76</v>
      </c>
      <c r="AXP725" s="484" t="s">
        <v>545</v>
      </c>
      <c r="AXR725" s="203"/>
      <c r="AXS725" s="203">
        <f>VLOOKUP(AXP725,$A$794:$F$2344,6,FALSE)</f>
        <v>0</v>
      </c>
      <c r="AXT725" s="202" t="s">
        <v>63</v>
      </c>
      <c r="AXU725" s="10">
        <f>AXS725*1.4</f>
        <v>0</v>
      </c>
      <c r="AXV725" s="10"/>
      <c r="AXW725" s="269"/>
      <c r="AXX725" s="202" t="s">
        <v>76</v>
      </c>
      <c r="AXY725" s="498" t="s">
        <v>512</v>
      </c>
      <c r="AYA725" s="203"/>
      <c r="AYB725" s="203">
        <f>VLOOKUP(AXY725,$A$794:$F$2344,6,FALSE)</f>
        <v>0</v>
      </c>
      <c r="AYC725" s="202" t="s">
        <v>63</v>
      </c>
      <c r="AYD725" s="10">
        <f>AYB725*1.4</f>
        <v>0</v>
      </c>
      <c r="AYE725" s="10"/>
      <c r="AYF725" s="269"/>
      <c r="AYG725" s="202" t="s">
        <v>76</v>
      </c>
      <c r="AYH725" s="484" t="s">
        <v>441</v>
      </c>
      <c r="AYJ725" s="203"/>
      <c r="AYK725" s="203">
        <f>VLOOKUP(AYH725,$A$794:$F$2344,6,FALSE)</f>
        <v>0</v>
      </c>
      <c r="AYL725" s="202" t="s">
        <v>63</v>
      </c>
      <c r="AYM725" s="10">
        <f>AYK725*1.4</f>
        <v>0</v>
      </c>
      <c r="AYN725" s="10"/>
      <c r="AYO725" s="269"/>
      <c r="AYP725" s="202" t="s">
        <v>76</v>
      </c>
      <c r="AYQ725" s="484" t="s">
        <v>1548</v>
      </c>
      <c r="AYS725" s="203"/>
      <c r="AYT725" s="203">
        <f>VLOOKUP(AYQ725,$A$794:$F$2344,6,FALSE)</f>
        <v>0</v>
      </c>
      <c r="AYU725" s="202" t="s">
        <v>63</v>
      </c>
      <c r="AYV725" s="10">
        <f>AYT725*1.4</f>
        <v>0</v>
      </c>
      <c r="AYW725" s="10"/>
      <c r="AYX725" s="269"/>
      <c r="AYY725" s="202" t="s">
        <v>76</v>
      </c>
      <c r="AYZ725" s="484" t="s">
        <v>420</v>
      </c>
      <c r="AZB725" s="203"/>
      <c r="AZC725" s="203">
        <f>VLOOKUP(AYZ725,$A$794:$F$2344,6,FALSE)</f>
        <v>0</v>
      </c>
      <c r="AZD725" s="202" t="s">
        <v>63</v>
      </c>
      <c r="AZE725" s="10">
        <f>AZC725*1.4</f>
        <v>0</v>
      </c>
      <c r="AZF725" s="10"/>
      <c r="AZG725" s="269"/>
      <c r="AZH725" s="202" t="s">
        <v>76</v>
      </c>
      <c r="AZI725" s="484" t="s">
        <v>633</v>
      </c>
      <c r="AZK725" s="203"/>
      <c r="AZL725" s="203">
        <f>VLOOKUP(AZI725,$A$794:$F$2344,6,FALSE)</f>
        <v>0</v>
      </c>
      <c r="AZM725" s="202" t="s">
        <v>63</v>
      </c>
      <c r="AZN725" s="10">
        <f>AZL725*1.4</f>
        <v>0</v>
      </c>
      <c r="AZO725" s="10"/>
      <c r="AZP725" s="269"/>
      <c r="AZQ725" s="202" t="s">
        <v>76</v>
      </c>
      <c r="AZR725" s="484" t="s">
        <v>669</v>
      </c>
      <c r="AZT725" s="203"/>
      <c r="AZU725" s="203">
        <f>VLOOKUP(AZR725,$A$794:$F$2344,6,FALSE)</f>
        <v>0</v>
      </c>
      <c r="AZV725" s="202" t="s">
        <v>63</v>
      </c>
      <c r="AZW725" s="10">
        <f>AZU725*1.4</f>
        <v>0</v>
      </c>
      <c r="AZX725" s="10"/>
      <c r="AZY725" s="269"/>
      <c r="AZZ725" s="202" t="s">
        <v>76</v>
      </c>
      <c r="BAA725" s="498" t="s">
        <v>1548</v>
      </c>
      <c r="BAC725" s="203"/>
      <c r="BAD725" s="203">
        <f>VLOOKUP(BAA725,$A$794:$F$2344,6,FALSE)</f>
        <v>0</v>
      </c>
      <c r="BAE725" s="202" t="s">
        <v>63</v>
      </c>
      <c r="BAF725" s="10">
        <f>BAD725*1.4</f>
        <v>0</v>
      </c>
      <c r="BAG725" s="10"/>
      <c r="BAH725" s="269"/>
    </row>
    <row r="726" spans="1:1386" s="14" customFormat="1" ht="15">
      <c r="A726" s="202" t="s">
        <v>77</v>
      </c>
      <c r="B726" s="484" t="s">
        <v>1194</v>
      </c>
      <c r="D726" s="203"/>
      <c r="E726" s="203">
        <f>VLOOKUP(B726,$A$794:$F$2344,6,FALSE)</f>
        <v>0</v>
      </c>
      <c r="F726" s="202" t="s">
        <v>65</v>
      </c>
      <c r="G726" s="10">
        <f>E726*1.3</f>
        <v>0</v>
      </c>
      <c r="H726" s="10"/>
      <c r="I726" s="263"/>
      <c r="J726" s="202" t="s">
        <v>77</v>
      </c>
      <c r="K726" s="487" t="s">
        <v>669</v>
      </c>
      <c r="M726" s="203"/>
      <c r="N726" s="203">
        <f>VLOOKUP(K726,$A$794:$F$2344,6,FALSE)</f>
        <v>0</v>
      </c>
      <c r="O726" s="202" t="s">
        <v>65</v>
      </c>
      <c r="P726" s="10">
        <f>N726*1.3</f>
        <v>0</v>
      </c>
      <c r="Q726" s="10"/>
      <c r="R726" s="263"/>
      <c r="S726" s="202" t="s">
        <v>77</v>
      </c>
      <c r="T726" s="484" t="s">
        <v>493</v>
      </c>
      <c r="V726" s="203"/>
      <c r="W726" s="203">
        <f>VLOOKUP(T726,$A$794:$F$2344,6,FALSE)</f>
        <v>0</v>
      </c>
      <c r="X726" s="202" t="s">
        <v>65</v>
      </c>
      <c r="Y726" s="10">
        <f>W726*1.3</f>
        <v>0</v>
      </c>
      <c r="Z726" s="10"/>
      <c r="AA726" s="263"/>
      <c r="AB726" s="202" t="s">
        <v>77</v>
      </c>
      <c r="AC726" s="484" t="s">
        <v>2281</v>
      </c>
      <c r="AE726" s="203"/>
      <c r="AF726" s="203">
        <f>VLOOKUP(AC726,$A$794:$F$2344,6,FALSE)</f>
        <v>0</v>
      </c>
      <c r="AG726" s="202" t="s">
        <v>65</v>
      </c>
      <c r="AH726" s="10">
        <f>AF726*1.3</f>
        <v>0</v>
      </c>
      <c r="AI726" s="10"/>
      <c r="AJ726" s="263"/>
      <c r="AK726" s="202" t="s">
        <v>77</v>
      </c>
      <c r="AL726" s="490" t="s">
        <v>493</v>
      </c>
      <c r="AN726" s="203"/>
      <c r="AO726" s="203">
        <f>VLOOKUP(AL726,$A$794:$F$2344,6,FALSE)</f>
        <v>0</v>
      </c>
      <c r="AP726" s="202" t="s">
        <v>65</v>
      </c>
      <c r="AQ726" s="10">
        <f>AO726*1.3</f>
        <v>0</v>
      </c>
      <c r="AR726" s="10"/>
      <c r="AS726" s="263"/>
      <c r="AT726" s="202" t="s">
        <v>77</v>
      </c>
      <c r="AU726" s="484" t="s">
        <v>2281</v>
      </c>
      <c r="AW726" s="203"/>
      <c r="AX726" s="203">
        <f>VLOOKUP(AU726,$A$794:$F$2344,6,FALSE)</f>
        <v>0</v>
      </c>
      <c r="AY726" s="202" t="s">
        <v>65</v>
      </c>
      <c r="AZ726" s="10">
        <f>AX726*1.3</f>
        <v>0</v>
      </c>
      <c r="BA726" s="10"/>
      <c r="BB726" s="263"/>
      <c r="BC726" s="202" t="s">
        <v>77</v>
      </c>
      <c r="BD726" s="484" t="s">
        <v>612</v>
      </c>
      <c r="BF726" s="203"/>
      <c r="BG726" s="203">
        <f>VLOOKUP(BD726,$A$794:$F$2344,6,FALSE)</f>
        <v>0</v>
      </c>
      <c r="BH726" s="202" t="s">
        <v>65</v>
      </c>
      <c r="BI726" s="10">
        <f>BG726*1.3</f>
        <v>0</v>
      </c>
      <c r="BJ726" s="10"/>
      <c r="BK726" s="263"/>
      <c r="BL726" s="202" t="s">
        <v>77</v>
      </c>
      <c r="BM726" s="484" t="s">
        <v>1194</v>
      </c>
      <c r="BO726" s="203"/>
      <c r="BP726" s="203">
        <f>VLOOKUP(BM726,$A$794:$F$2344,6,FALSE)</f>
        <v>0</v>
      </c>
      <c r="BQ726" s="202" t="s">
        <v>65</v>
      </c>
      <c r="BR726" s="10">
        <f>BP726*1.3</f>
        <v>0</v>
      </c>
      <c r="BS726" s="10"/>
      <c r="BT726" s="263"/>
      <c r="BU726" s="202" t="s">
        <v>77</v>
      </c>
      <c r="BV726" s="484" t="s">
        <v>1548</v>
      </c>
      <c r="BX726" s="203"/>
      <c r="BY726" s="203">
        <f>VLOOKUP(BV726,$A$794:$F$2344,6,FALSE)</f>
        <v>0</v>
      </c>
      <c r="BZ726" s="202" t="s">
        <v>65</v>
      </c>
      <c r="CA726" s="10">
        <f>BY726*1.3</f>
        <v>0</v>
      </c>
      <c r="CB726" s="10"/>
      <c r="CC726" s="263"/>
      <c r="CD726" s="202" t="s">
        <v>77</v>
      </c>
      <c r="CE726" s="491" t="s">
        <v>2281</v>
      </c>
      <c r="CG726" s="203"/>
      <c r="CH726" s="203">
        <f>VLOOKUP(CE726,$A$794:$F$2344,6,FALSE)</f>
        <v>0</v>
      </c>
      <c r="CI726" s="202" t="s">
        <v>65</v>
      </c>
      <c r="CJ726" s="10">
        <f>CH726*1.3</f>
        <v>0</v>
      </c>
      <c r="CK726" s="10"/>
      <c r="CL726" s="263"/>
      <c r="CM726" s="202" t="s">
        <v>77</v>
      </c>
      <c r="CN726" s="484" t="s">
        <v>1189</v>
      </c>
      <c r="CP726" s="203"/>
      <c r="CQ726" s="203">
        <f>VLOOKUP(CN726,$A$794:$F$2344,6,FALSE)</f>
        <v>0</v>
      </c>
      <c r="CR726" s="202" t="s">
        <v>65</v>
      </c>
      <c r="CS726" s="10">
        <f>CQ726*1.3</f>
        <v>0</v>
      </c>
      <c r="CT726" s="10"/>
      <c r="CU726" s="263"/>
      <c r="CV726" s="202" t="s">
        <v>77</v>
      </c>
      <c r="CW726" s="484" t="s">
        <v>669</v>
      </c>
      <c r="CY726" s="203"/>
      <c r="CZ726" s="203">
        <f>VLOOKUP(CW726,$A$794:$F$2344,6,FALSE)</f>
        <v>0</v>
      </c>
      <c r="DA726" s="202" t="s">
        <v>65</v>
      </c>
      <c r="DB726" s="10">
        <f>CZ726*1.3</f>
        <v>0</v>
      </c>
      <c r="DC726" s="10"/>
      <c r="DD726" s="263"/>
      <c r="DE726" s="202" t="s">
        <v>77</v>
      </c>
      <c r="DF726" s="484" t="s">
        <v>2281</v>
      </c>
      <c r="DH726" s="203"/>
      <c r="DI726" s="203">
        <f>VLOOKUP(DF726,$A$794:$F$2344,6,FALSE)</f>
        <v>0</v>
      </c>
      <c r="DJ726" s="202" t="s">
        <v>65</v>
      </c>
      <c r="DK726" s="10">
        <f>DI726*1.3</f>
        <v>0</v>
      </c>
      <c r="DL726" s="10"/>
      <c r="DM726" s="263"/>
      <c r="DN726" s="202" t="s">
        <v>77</v>
      </c>
      <c r="DO726" s="484" t="s">
        <v>493</v>
      </c>
      <c r="DQ726" s="203"/>
      <c r="DR726" s="203">
        <f>VLOOKUP(DO726,$A$794:$F$2344,6,FALSE)</f>
        <v>0</v>
      </c>
      <c r="DS726" s="202" t="s">
        <v>65</v>
      </c>
      <c r="DT726" s="10">
        <f>DR726*1.3</f>
        <v>0</v>
      </c>
      <c r="DU726" s="10"/>
      <c r="DV726" s="263"/>
      <c r="DW726" s="202" t="s">
        <v>77</v>
      </c>
      <c r="DX726" s="484" t="s">
        <v>1548</v>
      </c>
      <c r="DZ726" s="203"/>
      <c r="EA726" s="203">
        <f>VLOOKUP(DX726,$A$794:$F$2344,6,FALSE)</f>
        <v>0</v>
      </c>
      <c r="EB726" s="202" t="s">
        <v>65</v>
      </c>
      <c r="EC726" s="10">
        <f>EA726*1.3</f>
        <v>0</v>
      </c>
      <c r="ED726" s="10"/>
      <c r="EE726" s="263"/>
      <c r="EF726" s="202" t="s">
        <v>77</v>
      </c>
      <c r="EG726" s="484" t="s">
        <v>514</v>
      </c>
      <c r="EI726" s="203"/>
      <c r="EJ726" s="203">
        <f>VLOOKUP(EG726,$A$794:$F$2344,6,FALSE)</f>
        <v>0</v>
      </c>
      <c r="EK726" s="202" t="s">
        <v>65</v>
      </c>
      <c r="EL726" s="10">
        <f>EJ726*1.3</f>
        <v>0</v>
      </c>
      <c r="EM726" s="10"/>
      <c r="EN726" s="263"/>
      <c r="EO726" s="202" t="s">
        <v>77</v>
      </c>
      <c r="EP726" s="484" t="s">
        <v>1194</v>
      </c>
      <c r="ER726" s="203"/>
      <c r="ES726" s="203">
        <f>VLOOKUP(EP726,$A$794:$F$2344,6,FALSE)</f>
        <v>0</v>
      </c>
      <c r="ET726" s="202" t="s">
        <v>65</v>
      </c>
      <c r="EU726" s="10">
        <f>ES726*1.3</f>
        <v>0</v>
      </c>
      <c r="EV726" s="10"/>
      <c r="EW726" s="263"/>
      <c r="EX726" s="202" t="s">
        <v>77</v>
      </c>
      <c r="EY726" s="484" t="s">
        <v>545</v>
      </c>
      <c r="FA726" s="203"/>
      <c r="FB726" s="203">
        <f>VLOOKUP(EY726,$A$794:$F$2344,6,FALSE)</f>
        <v>0</v>
      </c>
      <c r="FC726" s="202" t="s">
        <v>65</v>
      </c>
      <c r="FD726" s="10">
        <f>FB726*1.3</f>
        <v>0</v>
      </c>
      <c r="FE726" s="10"/>
      <c r="FF726" s="263"/>
      <c r="FG726" s="202" t="s">
        <v>77</v>
      </c>
      <c r="FH726" s="484" t="s">
        <v>612</v>
      </c>
      <c r="FJ726" s="203"/>
      <c r="FK726" s="203">
        <f>VLOOKUP(FH726,$A$794:$F$2344,6,FALSE)</f>
        <v>0</v>
      </c>
      <c r="FL726" s="202" t="s">
        <v>65</v>
      </c>
      <c r="FM726" s="10">
        <f>FK726*1.3</f>
        <v>0</v>
      </c>
      <c r="FN726" s="10"/>
      <c r="FO726" s="263"/>
      <c r="FP726" s="202" t="s">
        <v>77</v>
      </c>
      <c r="FQ726" s="484" t="s">
        <v>633</v>
      </c>
      <c r="FS726" s="203"/>
      <c r="FT726" s="203">
        <f>VLOOKUP(FQ726,$A$794:$F$2344,6,FALSE)</f>
        <v>0</v>
      </c>
      <c r="FU726" s="202" t="s">
        <v>65</v>
      </c>
      <c r="FV726" s="10">
        <f>FT726*1.3</f>
        <v>0</v>
      </c>
      <c r="FW726" s="10"/>
      <c r="FX726" s="263"/>
      <c r="FY726" s="202" t="s">
        <v>77</v>
      </c>
      <c r="FZ726" s="484" t="s">
        <v>441</v>
      </c>
      <c r="GB726" s="203"/>
      <c r="GC726" s="203">
        <f>VLOOKUP(FZ726,$A$794:$F$2344,6,FALSE)</f>
        <v>0</v>
      </c>
      <c r="GD726" s="202" t="s">
        <v>65</v>
      </c>
      <c r="GE726" s="10">
        <f>GC726*1.3</f>
        <v>0</v>
      </c>
      <c r="GF726" s="10"/>
      <c r="GG726" s="263"/>
      <c r="GH726" s="202" t="s">
        <v>77</v>
      </c>
      <c r="GI726" s="484" t="s">
        <v>612</v>
      </c>
      <c r="GK726" s="203"/>
      <c r="GL726" s="203">
        <f>VLOOKUP(GI726,$A$794:$F$2344,6,FALSE)</f>
        <v>0</v>
      </c>
      <c r="GM726" s="202" t="s">
        <v>65</v>
      </c>
      <c r="GN726" s="10">
        <f>GL726*1.3</f>
        <v>0</v>
      </c>
      <c r="GO726" s="10"/>
      <c r="GP726" s="263"/>
      <c r="GQ726" s="202" t="s">
        <v>77</v>
      </c>
      <c r="GR726" s="484" t="s">
        <v>2281</v>
      </c>
      <c r="GT726" s="203"/>
      <c r="GU726" s="203">
        <f>VLOOKUP(GR726,$A$794:$F$2344,6,FALSE)</f>
        <v>0</v>
      </c>
      <c r="GV726" s="202" t="s">
        <v>65</v>
      </c>
      <c r="GW726" s="10">
        <f>GU726*1.3</f>
        <v>0</v>
      </c>
      <c r="GX726" s="10"/>
      <c r="GY726" s="263"/>
      <c r="GZ726" s="202" t="s">
        <v>77</v>
      </c>
      <c r="HA726" s="484" t="s">
        <v>612</v>
      </c>
      <c r="HC726" s="203"/>
      <c r="HD726" s="203">
        <f>VLOOKUP(HA726,$A$794:$F$2344,6,FALSE)</f>
        <v>0</v>
      </c>
      <c r="HE726" s="202" t="s">
        <v>65</v>
      </c>
      <c r="HF726" s="10">
        <f>HD726*1.3</f>
        <v>0</v>
      </c>
      <c r="HG726" s="10"/>
      <c r="HH726" s="263"/>
      <c r="HI726" s="202" t="s">
        <v>77</v>
      </c>
      <c r="HJ726" s="484" t="s">
        <v>633</v>
      </c>
      <c r="HL726" s="203"/>
      <c r="HM726" s="203">
        <f>VLOOKUP(HJ726,$A$794:$F$2344,6,FALSE)</f>
        <v>0</v>
      </c>
      <c r="HN726" s="202" t="s">
        <v>65</v>
      </c>
      <c r="HO726" s="10">
        <f>HM726*1.3</f>
        <v>0</v>
      </c>
      <c r="HP726" s="10"/>
      <c r="HQ726" s="263"/>
      <c r="HR726" s="202" t="s">
        <v>77</v>
      </c>
      <c r="HS726" s="484" t="s">
        <v>1548</v>
      </c>
      <c r="HU726" s="203"/>
      <c r="HV726" s="203">
        <f>VLOOKUP(HS726,$A$794:$F$2344,6,FALSE)</f>
        <v>0</v>
      </c>
      <c r="HW726" s="202" t="s">
        <v>65</v>
      </c>
      <c r="HX726" s="10">
        <f>HV726*1.3</f>
        <v>0</v>
      </c>
      <c r="HY726" s="10"/>
      <c r="HZ726" s="263"/>
      <c r="IA726" s="202" t="s">
        <v>77</v>
      </c>
      <c r="IB726" s="496" t="s">
        <v>183</v>
      </c>
      <c r="ID726" s="203"/>
      <c r="IE726" s="203" t="e">
        <f>VLOOKUP(IB726,$A$794:$F$2344,6,FALSE)</f>
        <v>#N/A</v>
      </c>
      <c r="IF726" s="202" t="s">
        <v>65</v>
      </c>
      <c r="IG726" s="10" t="e">
        <f>IE726*1.3</f>
        <v>#N/A</v>
      </c>
      <c r="IH726" s="10"/>
      <c r="II726" s="263"/>
      <c r="IJ726" s="202" t="s">
        <v>77</v>
      </c>
      <c r="IK726" s="484" t="s">
        <v>1364</v>
      </c>
      <c r="IM726" s="203"/>
      <c r="IN726" s="203">
        <f>VLOOKUP(IK726,$A$794:$F$2344,6,FALSE)</f>
        <v>0</v>
      </c>
      <c r="IO726" s="202" t="s">
        <v>65</v>
      </c>
      <c r="IP726" s="10">
        <f>IN726*1.3</f>
        <v>0</v>
      </c>
      <c r="IQ726" s="10"/>
      <c r="IR726" s="263"/>
      <c r="IS726" s="202" t="s">
        <v>77</v>
      </c>
      <c r="IT726" s="484" t="s">
        <v>1189</v>
      </c>
      <c r="IV726" s="203"/>
      <c r="IW726" s="203">
        <f>VLOOKUP(IT726,$A$794:$F$2344,6,FALSE)</f>
        <v>0</v>
      </c>
      <c r="IX726" s="202" t="s">
        <v>65</v>
      </c>
      <c r="IY726" s="10">
        <f>IW726*1.3</f>
        <v>0</v>
      </c>
      <c r="IZ726" s="10"/>
      <c r="JA726" s="263"/>
      <c r="JB726" s="202" t="s">
        <v>77</v>
      </c>
      <c r="JC726" s="484" t="s">
        <v>1189</v>
      </c>
      <c r="JE726" s="203"/>
      <c r="JF726" s="203">
        <f>VLOOKUP(JC726,$A$794:$F$2344,6,FALSE)</f>
        <v>0</v>
      </c>
      <c r="JG726" s="202" t="s">
        <v>65</v>
      </c>
      <c r="JH726" s="10">
        <f>JF726*1.3</f>
        <v>0</v>
      </c>
      <c r="JI726" s="10"/>
      <c r="JJ726" s="263"/>
      <c r="JK726" s="202" t="s">
        <v>77</v>
      </c>
      <c r="JL726" s="484" t="s">
        <v>2281</v>
      </c>
      <c r="JN726" s="203"/>
      <c r="JO726" s="203">
        <f>VLOOKUP(JL726,$A$794:$F$2344,6,FALSE)</f>
        <v>0</v>
      </c>
      <c r="JP726" s="202" t="s">
        <v>65</v>
      </c>
      <c r="JQ726" s="10">
        <f>JO726*1.3</f>
        <v>0</v>
      </c>
      <c r="JR726" s="10"/>
      <c r="JS726" s="263"/>
      <c r="JT726" s="202" t="s">
        <v>77</v>
      </c>
      <c r="JU726" s="484" t="s">
        <v>512</v>
      </c>
      <c r="JW726" s="203"/>
      <c r="JX726" s="203">
        <f>VLOOKUP(JU726,$A$794:$F$2344,6,FALSE)</f>
        <v>0</v>
      </c>
      <c r="JY726" s="202" t="s">
        <v>65</v>
      </c>
      <c r="JZ726" s="10">
        <f>JX726*1.3</f>
        <v>0</v>
      </c>
      <c r="KA726" s="10"/>
      <c r="KB726" s="263"/>
      <c r="KC726" s="202" t="s">
        <v>77</v>
      </c>
      <c r="KD726" s="484" t="s">
        <v>514</v>
      </c>
      <c r="KF726" s="203"/>
      <c r="KG726" s="203">
        <f>VLOOKUP(KD726,$A$794:$F$2344,6,FALSE)</f>
        <v>0</v>
      </c>
      <c r="KH726" s="202" t="s">
        <v>65</v>
      </c>
      <c r="KI726" s="10">
        <f>KG726*1.3</f>
        <v>0</v>
      </c>
      <c r="KJ726" s="10"/>
      <c r="KK726" s="263"/>
      <c r="KL726" s="202" t="s">
        <v>77</v>
      </c>
      <c r="KM726" s="484" t="s">
        <v>2281</v>
      </c>
      <c r="KO726" s="203"/>
      <c r="KP726" s="203">
        <f>VLOOKUP(KM726,$A$794:$F$2344,6,FALSE)</f>
        <v>0</v>
      </c>
      <c r="KQ726" s="202" t="s">
        <v>65</v>
      </c>
      <c r="KR726" s="10">
        <f>KP726*1.3</f>
        <v>0</v>
      </c>
      <c r="KS726" s="10"/>
      <c r="KT726" s="263"/>
      <c r="KU726" s="202" t="s">
        <v>77</v>
      </c>
      <c r="KV726" s="498" t="s">
        <v>2336</v>
      </c>
      <c r="KX726" s="203"/>
      <c r="KY726" s="203">
        <f>VLOOKUP(KV726,$A$794:$F$2344,6,FALSE)</f>
        <v>0</v>
      </c>
      <c r="KZ726" s="202" t="s">
        <v>65</v>
      </c>
      <c r="LA726" s="10">
        <f>KY726*1.3</f>
        <v>0</v>
      </c>
      <c r="LB726" s="10"/>
      <c r="LC726" s="263"/>
      <c r="LD726" s="202" t="s">
        <v>77</v>
      </c>
      <c r="LE726" s="484" t="s">
        <v>2281</v>
      </c>
      <c r="LG726" s="203"/>
      <c r="LH726" s="203">
        <f>VLOOKUP(LE726,$A$794:$F$2344,6,FALSE)</f>
        <v>0</v>
      </c>
      <c r="LI726" s="202" t="s">
        <v>65</v>
      </c>
      <c r="LJ726" s="10">
        <f>LH726*1.3</f>
        <v>0</v>
      </c>
      <c r="LK726" s="10"/>
      <c r="LL726" s="263"/>
      <c r="LM726" s="202" t="s">
        <v>77</v>
      </c>
      <c r="LN726" s="484" t="s">
        <v>512</v>
      </c>
      <c r="LP726" s="203"/>
      <c r="LQ726" s="203">
        <f>VLOOKUP(LN726,$A$794:$F$2344,6,FALSE)</f>
        <v>0</v>
      </c>
      <c r="LR726" s="202" t="s">
        <v>65</v>
      </c>
      <c r="LS726" s="10">
        <f>LQ726*1.3</f>
        <v>0</v>
      </c>
      <c r="LT726" s="10"/>
      <c r="LU726" s="263"/>
      <c r="LV726" s="202" t="s">
        <v>77</v>
      </c>
      <c r="LW726" s="496" t="s">
        <v>183</v>
      </c>
      <c r="LY726" s="203"/>
      <c r="LZ726" s="203" t="e">
        <f>VLOOKUP(LW726,$A$794:$F$2344,6,FALSE)</f>
        <v>#N/A</v>
      </c>
      <c r="MA726" s="202" t="s">
        <v>65</v>
      </c>
      <c r="MB726" s="10" t="e">
        <f>LZ726*1.3</f>
        <v>#N/A</v>
      </c>
      <c r="MC726" s="10"/>
      <c r="MD726" s="263"/>
      <c r="ME726" s="202" t="s">
        <v>77</v>
      </c>
      <c r="MF726" s="484" t="s">
        <v>512</v>
      </c>
      <c r="MH726" s="203"/>
      <c r="MI726" s="203">
        <f>VLOOKUP(MF726,$A$794:$F$2344,6,FALSE)</f>
        <v>0</v>
      </c>
      <c r="MJ726" s="202" t="s">
        <v>65</v>
      </c>
      <c r="MK726" s="10">
        <f>MI726*1.3</f>
        <v>0</v>
      </c>
      <c r="ML726" s="10"/>
      <c r="MM726" s="263"/>
      <c r="MN726" s="202" t="s">
        <v>77</v>
      </c>
      <c r="MO726" s="484" t="s">
        <v>2281</v>
      </c>
      <c r="MQ726" s="203"/>
      <c r="MR726" s="203">
        <f>VLOOKUP(MO726,$A$794:$F$2344,6,FALSE)</f>
        <v>0</v>
      </c>
      <c r="MS726" s="202" t="s">
        <v>65</v>
      </c>
      <c r="MT726" s="10">
        <f>MR726*1.3</f>
        <v>0</v>
      </c>
      <c r="MU726" s="10"/>
      <c r="MV726" s="263"/>
      <c r="MW726" s="202" t="s">
        <v>77</v>
      </c>
      <c r="MX726" s="484" t="s">
        <v>1548</v>
      </c>
      <c r="MZ726" s="203"/>
      <c r="NA726" s="203">
        <f>VLOOKUP(MX726,$A$794:$F$2344,6,FALSE)</f>
        <v>0</v>
      </c>
      <c r="NB726" s="202" t="s">
        <v>65</v>
      </c>
      <c r="NC726" s="10">
        <f>NA726*1.3</f>
        <v>0</v>
      </c>
      <c r="ND726" s="10"/>
      <c r="NE726" s="263"/>
      <c r="NF726" s="202" t="s">
        <v>77</v>
      </c>
      <c r="NG726" s="484" t="s">
        <v>441</v>
      </c>
      <c r="NI726" s="203"/>
      <c r="NJ726" s="203">
        <f>VLOOKUP(NG726,$A$794:$F$2344,6,FALSE)</f>
        <v>0</v>
      </c>
      <c r="NK726" s="202" t="s">
        <v>65</v>
      </c>
      <c r="NL726" s="10">
        <f>NJ726*1.3</f>
        <v>0</v>
      </c>
      <c r="NM726" s="10"/>
      <c r="NN726" s="263"/>
      <c r="NO726" s="202" t="s">
        <v>77</v>
      </c>
      <c r="NP726" s="498" t="s">
        <v>545</v>
      </c>
      <c r="NR726" s="203"/>
      <c r="NS726" s="203">
        <f>VLOOKUP(NP726,$A$794:$F$2344,6,FALSE)</f>
        <v>0</v>
      </c>
      <c r="NT726" s="202" t="s">
        <v>65</v>
      </c>
      <c r="NU726" s="10">
        <f>NS726*1.3</f>
        <v>0</v>
      </c>
      <c r="NV726" s="10"/>
      <c r="NW726" s="263"/>
      <c r="NX726" s="202" t="s">
        <v>77</v>
      </c>
      <c r="NY726" s="484" t="s">
        <v>2336</v>
      </c>
      <c r="OA726" s="203"/>
      <c r="OB726" s="203">
        <f>VLOOKUP(NY726,$A$794:$F$2344,6,FALSE)</f>
        <v>0</v>
      </c>
      <c r="OC726" s="202" t="s">
        <v>65</v>
      </c>
      <c r="OD726" s="10">
        <f>OB726*1.3</f>
        <v>0</v>
      </c>
      <c r="OE726" s="10"/>
      <c r="OF726" s="263"/>
      <c r="OG726" s="202" t="s">
        <v>77</v>
      </c>
      <c r="OH726" s="484" t="s">
        <v>493</v>
      </c>
      <c r="OJ726" s="203"/>
      <c r="OK726" s="203">
        <f>VLOOKUP(OH726,$A$794:$F$2344,6,FALSE)</f>
        <v>0</v>
      </c>
      <c r="OL726" s="202" t="s">
        <v>65</v>
      </c>
      <c r="OM726" s="10">
        <f>OK726*1.3</f>
        <v>0</v>
      </c>
      <c r="ON726" s="10"/>
      <c r="OO726" s="263"/>
      <c r="OP726" s="202" t="s">
        <v>77</v>
      </c>
      <c r="OQ726" s="484" t="s">
        <v>612</v>
      </c>
      <c r="OS726" s="203"/>
      <c r="OT726" s="203">
        <f>VLOOKUP(OQ726,$A$794:$F$2344,6,FALSE)</f>
        <v>0</v>
      </c>
      <c r="OU726" s="202" t="s">
        <v>65</v>
      </c>
      <c r="OV726" s="10">
        <f>OT726*1.3</f>
        <v>0</v>
      </c>
      <c r="OW726" s="10"/>
      <c r="OX726" s="263"/>
      <c r="OY726" s="202" t="s">
        <v>77</v>
      </c>
      <c r="OZ726" s="484" t="s">
        <v>441</v>
      </c>
      <c r="PB726" s="203"/>
      <c r="PC726" s="203">
        <f>VLOOKUP(OZ726,$A$794:$F$2344,6,FALSE)</f>
        <v>0</v>
      </c>
      <c r="PD726" s="202" t="s">
        <v>65</v>
      </c>
      <c r="PE726" s="10">
        <f>PC726*1.3</f>
        <v>0</v>
      </c>
      <c r="PF726" s="10"/>
      <c r="PG726" s="263"/>
      <c r="PH726" s="202" t="s">
        <v>77</v>
      </c>
      <c r="PI726" s="496" t="s">
        <v>183</v>
      </c>
      <c r="PK726" s="203"/>
      <c r="PL726" s="203" t="e">
        <f>VLOOKUP(PI726,$A$794:$F$2344,6,FALSE)</f>
        <v>#N/A</v>
      </c>
      <c r="PM726" s="202" t="s">
        <v>65</v>
      </c>
      <c r="PN726" s="10" t="e">
        <f>PL726*1.3</f>
        <v>#N/A</v>
      </c>
      <c r="PO726" s="10"/>
      <c r="PP726" s="263"/>
      <c r="PQ726" s="202" t="s">
        <v>77</v>
      </c>
      <c r="PR726" s="484" t="s">
        <v>1364</v>
      </c>
      <c r="PT726" s="203"/>
      <c r="PU726" s="203">
        <f>VLOOKUP(PR726,$A$794:$F$2344,6,FALSE)</f>
        <v>0</v>
      </c>
      <c r="PV726" s="202" t="s">
        <v>65</v>
      </c>
      <c r="PW726" s="10">
        <f>PU726*1.3</f>
        <v>0</v>
      </c>
      <c r="PX726" s="10"/>
      <c r="PY726" s="263"/>
      <c r="PZ726" s="202" t="s">
        <v>77</v>
      </c>
      <c r="QA726" s="496" t="s">
        <v>183</v>
      </c>
      <c r="QC726" s="203"/>
      <c r="QD726" s="203" t="e">
        <f>VLOOKUP(QA726,$A$794:$F$2344,6,FALSE)</f>
        <v>#N/A</v>
      </c>
      <c r="QE726" s="202" t="s">
        <v>65</v>
      </c>
      <c r="QF726" s="10" t="e">
        <f>QD726*1.3</f>
        <v>#N/A</v>
      </c>
      <c r="QG726" s="10"/>
      <c r="QH726" s="263"/>
      <c r="QI726" s="202" t="s">
        <v>77</v>
      </c>
      <c r="QJ726" s="484" t="s">
        <v>1548</v>
      </c>
      <c r="QL726" s="203"/>
      <c r="QM726" s="203">
        <f>VLOOKUP(QJ726,$A$794:$F$2344,6,FALSE)</f>
        <v>0</v>
      </c>
      <c r="QN726" s="202" t="s">
        <v>65</v>
      </c>
      <c r="QO726" s="10">
        <f>QM726*1.3</f>
        <v>0</v>
      </c>
      <c r="QP726" s="10"/>
      <c r="QQ726" s="263"/>
      <c r="QR726" s="202" t="s">
        <v>77</v>
      </c>
      <c r="QS726" s="484" t="s">
        <v>1548</v>
      </c>
      <c r="QU726" s="203"/>
      <c r="QV726" s="203">
        <f>VLOOKUP(QS726,$A$794:$F$2344,6,FALSE)</f>
        <v>0</v>
      </c>
      <c r="QW726" s="202" t="s">
        <v>65</v>
      </c>
      <c r="QX726" s="10">
        <f>QV726*1.3</f>
        <v>0</v>
      </c>
      <c r="QY726" s="10"/>
      <c r="QZ726" s="263"/>
      <c r="RA726" s="202" t="s">
        <v>77</v>
      </c>
      <c r="RB726" s="484" t="s">
        <v>2336</v>
      </c>
      <c r="RD726" s="203"/>
      <c r="RE726" s="203">
        <f>VLOOKUP(RB726,$A$794:$F$2344,6,FALSE)</f>
        <v>0</v>
      </c>
      <c r="RF726" s="202" t="s">
        <v>65</v>
      </c>
      <c r="RG726" s="10">
        <f>RE726*1.3</f>
        <v>0</v>
      </c>
      <c r="RH726" s="10"/>
      <c r="RI726" s="263"/>
      <c r="RJ726" s="202" t="s">
        <v>77</v>
      </c>
      <c r="RK726" s="484" t="s">
        <v>493</v>
      </c>
      <c r="RM726" s="203"/>
      <c r="RN726" s="203">
        <f>VLOOKUP(RK726,$A$794:$F$2344,6,FALSE)</f>
        <v>0</v>
      </c>
      <c r="RO726" s="202" t="s">
        <v>65</v>
      </c>
      <c r="RP726" s="10">
        <f>RN726*1.3</f>
        <v>0</v>
      </c>
      <c r="RQ726" s="10"/>
      <c r="RR726" s="263"/>
      <c r="RS726" s="202" t="s">
        <v>77</v>
      </c>
      <c r="RT726" s="484" t="s">
        <v>2336</v>
      </c>
      <c r="RV726" s="203"/>
      <c r="RW726" s="203">
        <f>VLOOKUP(RT726,$A$794:$F$2344,6,FALSE)</f>
        <v>0</v>
      </c>
      <c r="RX726" s="202" t="s">
        <v>65</v>
      </c>
      <c r="RY726" s="10">
        <f>RW726*1.3</f>
        <v>0</v>
      </c>
      <c r="RZ726" s="10"/>
      <c r="SA726" s="269"/>
      <c r="SB726" s="202" t="s">
        <v>77</v>
      </c>
      <c r="SC726" s="484" t="s">
        <v>2281</v>
      </c>
      <c r="SE726" s="203"/>
      <c r="SF726" s="203">
        <f>VLOOKUP(SC726,$A$794:$F$2344,6,FALSE)</f>
        <v>0</v>
      </c>
      <c r="SG726" s="202" t="s">
        <v>65</v>
      </c>
      <c r="SH726" s="10">
        <f>SF726*1.3</f>
        <v>0</v>
      </c>
      <c r="SI726" s="10"/>
      <c r="SJ726" s="269"/>
      <c r="SK726" s="202" t="s">
        <v>77</v>
      </c>
      <c r="SL726" s="496" t="s">
        <v>183</v>
      </c>
      <c r="SN726" s="203"/>
      <c r="SO726" s="203" t="e">
        <f>VLOOKUP(SL726,$A$794:$F$2344,6,FALSE)</f>
        <v>#N/A</v>
      </c>
      <c r="SP726" s="202" t="s">
        <v>65</v>
      </c>
      <c r="SQ726" s="10" t="e">
        <f>SO726*1.3</f>
        <v>#N/A</v>
      </c>
      <c r="SR726" s="10"/>
      <c r="SS726" s="269"/>
      <c r="ST726" s="202" t="s">
        <v>77</v>
      </c>
      <c r="SU726" s="484" t="s">
        <v>441</v>
      </c>
      <c r="SW726" s="203"/>
      <c r="SX726" s="203">
        <f>VLOOKUP(SU726,$A$794:$F$2344,6,FALSE)</f>
        <v>0</v>
      </c>
      <c r="SY726" s="202" t="s">
        <v>65</v>
      </c>
      <c r="SZ726" s="10">
        <f>SX726*1.3</f>
        <v>0</v>
      </c>
      <c r="TA726" s="10"/>
      <c r="TB726" s="269"/>
      <c r="TC726" s="202" t="s">
        <v>77</v>
      </c>
      <c r="TD726" s="484" t="s">
        <v>669</v>
      </c>
      <c r="TF726" s="203"/>
      <c r="TG726" s="203">
        <f>VLOOKUP(TD726,$A$794:$F$2344,6,FALSE)</f>
        <v>0</v>
      </c>
      <c r="TH726" s="202" t="s">
        <v>65</v>
      </c>
      <c r="TI726" s="10">
        <f>TG726*1.3</f>
        <v>0</v>
      </c>
      <c r="TK726" s="269"/>
      <c r="TL726" s="202" t="s">
        <v>77</v>
      </c>
      <c r="TM726" s="484" t="s">
        <v>512</v>
      </c>
      <c r="TO726" s="203"/>
      <c r="TP726" s="203">
        <f>VLOOKUP(TM726,$A$794:$F$2344,6,FALSE)</f>
        <v>0</v>
      </c>
      <c r="TQ726" s="202" t="s">
        <v>65</v>
      </c>
      <c r="TR726" s="10">
        <f>TP726*1.3</f>
        <v>0</v>
      </c>
      <c r="TS726" s="10"/>
      <c r="TT726" s="269"/>
      <c r="TU726" s="202" t="s">
        <v>77</v>
      </c>
      <c r="TV726" s="484" t="s">
        <v>1548</v>
      </c>
      <c r="TX726" s="203"/>
      <c r="TY726" s="203">
        <f>VLOOKUP(TV726,$A$794:$F$2344,6,FALSE)</f>
        <v>0</v>
      </c>
      <c r="TZ726" s="202" t="s">
        <v>65</v>
      </c>
      <c r="UA726" s="10">
        <f>TY726*1.3</f>
        <v>0</v>
      </c>
      <c r="UB726" s="10"/>
      <c r="UC726" s="269"/>
      <c r="UD726" s="202" t="s">
        <v>77</v>
      </c>
      <c r="UE726" s="498" t="s">
        <v>1194</v>
      </c>
      <c r="UG726" s="203"/>
      <c r="UH726" s="203">
        <f>VLOOKUP(UE726,$A$794:$F$2344,6,FALSE)</f>
        <v>0</v>
      </c>
      <c r="UI726" s="202" t="s">
        <v>65</v>
      </c>
      <c r="UJ726" s="10">
        <f>UH726*1.3</f>
        <v>0</v>
      </c>
      <c r="UK726" s="10"/>
      <c r="UL726" s="269"/>
      <c r="UM726" s="202" t="s">
        <v>77</v>
      </c>
      <c r="UN726" s="484" t="s">
        <v>2281</v>
      </c>
      <c r="UP726" s="203"/>
      <c r="UQ726" s="203">
        <f>VLOOKUP(UN726,$A$794:$F$2344,6,FALSE)</f>
        <v>0</v>
      </c>
      <c r="UR726" s="202" t="s">
        <v>65</v>
      </c>
      <c r="US726" s="10">
        <f>UQ726*1.3</f>
        <v>0</v>
      </c>
      <c r="UT726" s="10"/>
      <c r="UU726" s="269"/>
      <c r="UV726" s="202" t="s">
        <v>77</v>
      </c>
      <c r="UW726" s="484" t="s">
        <v>2281</v>
      </c>
      <c r="UY726" s="203"/>
      <c r="UZ726" s="203">
        <f>VLOOKUP(UW726,$A$794:$F$2344,6,FALSE)</f>
        <v>0</v>
      </c>
      <c r="VA726" s="202" t="s">
        <v>65</v>
      </c>
      <c r="VB726" s="10">
        <f>UZ726*1.3</f>
        <v>0</v>
      </c>
      <c r="VC726" s="10"/>
      <c r="VD726" s="269"/>
      <c r="VE726" s="202" t="s">
        <v>77</v>
      </c>
      <c r="VF726" s="484" t="s">
        <v>2281</v>
      </c>
      <c r="VH726" s="203"/>
      <c r="VI726" s="203">
        <f>VLOOKUP(VF726,$A$794:$F$2344,6,FALSE)</f>
        <v>0</v>
      </c>
      <c r="VJ726" s="202" t="s">
        <v>65</v>
      </c>
      <c r="VK726" s="10">
        <f>VI726*1.3</f>
        <v>0</v>
      </c>
      <c r="VL726" s="10"/>
      <c r="VM726" s="269"/>
      <c r="VN726" s="202" t="s">
        <v>77</v>
      </c>
      <c r="VO726" s="484" t="s">
        <v>1194</v>
      </c>
      <c r="VQ726" s="203"/>
      <c r="VR726" s="203">
        <f>VLOOKUP(VO726,$A$794:$F$2344,6,FALSE)</f>
        <v>0</v>
      </c>
      <c r="VS726" s="202" t="s">
        <v>65</v>
      </c>
      <c r="VT726" s="10">
        <f>VR726*1.3</f>
        <v>0</v>
      </c>
      <c r="VU726" s="10"/>
      <c r="VV726" s="269"/>
      <c r="VW726" s="202" t="s">
        <v>77</v>
      </c>
      <c r="VX726" s="496" t="s">
        <v>183</v>
      </c>
      <c r="VZ726" s="203"/>
      <c r="WA726" s="203" t="e">
        <f>VLOOKUP(VX726,$A$794:$F$2344,6,FALSE)</f>
        <v>#N/A</v>
      </c>
      <c r="WB726" s="202" t="s">
        <v>65</v>
      </c>
      <c r="WC726" s="10" t="e">
        <f>WA726*1.3</f>
        <v>#N/A</v>
      </c>
      <c r="WE726" s="269"/>
      <c r="WF726" s="202" t="s">
        <v>77</v>
      </c>
      <c r="WG726" s="484" t="s">
        <v>545</v>
      </c>
      <c r="WI726" s="203"/>
      <c r="WJ726" s="203">
        <f>VLOOKUP(WG726,$A$794:$F$2344,6,FALSE)</f>
        <v>0</v>
      </c>
      <c r="WK726" s="202" t="s">
        <v>65</v>
      </c>
      <c r="WL726" s="10">
        <f>WJ726*1.3</f>
        <v>0</v>
      </c>
      <c r="WN726" s="269"/>
      <c r="WO726" s="202" t="s">
        <v>77</v>
      </c>
      <c r="WP726" s="484" t="s">
        <v>512</v>
      </c>
      <c r="WQ726" s="203"/>
      <c r="WR726" s="203"/>
      <c r="WS726" s="203">
        <f>VLOOKUP(WP726,$A$794:$F$2344,6,FALSE)</f>
        <v>0</v>
      </c>
      <c r="WT726" s="202" t="s">
        <v>65</v>
      </c>
      <c r="WU726" s="10">
        <f>WS726*1.3</f>
        <v>0</v>
      </c>
      <c r="WV726" s="10"/>
      <c r="WW726" s="269"/>
      <c r="WX726" s="202" t="s">
        <v>77</v>
      </c>
      <c r="WY726" s="484" t="s">
        <v>1586</v>
      </c>
      <c r="XA726" s="203"/>
      <c r="XB726" s="203">
        <f>VLOOKUP(WY726,$A$794:$F$2344,6,FALSE)</f>
        <v>0</v>
      </c>
      <c r="XC726" s="202" t="s">
        <v>65</v>
      </c>
      <c r="XD726" s="10">
        <f>XB726*1.3</f>
        <v>0</v>
      </c>
      <c r="XF726" s="269"/>
      <c r="XG726" s="202" t="s">
        <v>77</v>
      </c>
      <c r="XH726" s="484" t="s">
        <v>1548</v>
      </c>
      <c r="XJ726" s="203"/>
      <c r="XK726" s="203">
        <f>VLOOKUP(XH726,$A$794:$F$2344,6,FALSE)</f>
        <v>0</v>
      </c>
      <c r="XL726" s="202" t="s">
        <v>65</v>
      </c>
      <c r="XM726" s="10">
        <f>XK726*1.3</f>
        <v>0</v>
      </c>
      <c r="XO726" s="269"/>
      <c r="XP726" s="202" t="s">
        <v>77</v>
      </c>
      <c r="XQ726" s="484" t="s">
        <v>514</v>
      </c>
      <c r="XS726" s="203"/>
      <c r="XT726" s="203">
        <f>VLOOKUP(XQ726,$A$794:$F$2344,6,FALSE)</f>
        <v>0</v>
      </c>
      <c r="XU726" s="202" t="s">
        <v>65</v>
      </c>
      <c r="XV726" s="10">
        <f>XT726*1.3</f>
        <v>0</v>
      </c>
      <c r="XW726" s="10"/>
      <c r="XX726" s="269"/>
      <c r="XY726" s="202" t="s">
        <v>77</v>
      </c>
      <c r="XZ726" s="484" t="s">
        <v>441</v>
      </c>
      <c r="YB726" s="203"/>
      <c r="YC726" s="203">
        <f>VLOOKUP(XZ726,$A$794:$F$2344,6,FALSE)</f>
        <v>0</v>
      </c>
      <c r="YD726" s="202" t="s">
        <v>65</v>
      </c>
      <c r="YE726" s="10">
        <f>YC726*1.3</f>
        <v>0</v>
      </c>
      <c r="YG726" s="269"/>
      <c r="YH726" s="202" t="s">
        <v>77</v>
      </c>
      <c r="YI726" s="78" t="s">
        <v>183</v>
      </c>
      <c r="YK726" s="203"/>
      <c r="YL726" s="203" t="e">
        <f>VLOOKUP(YI726,$A$794:$F$2344,6,FALSE)</f>
        <v>#N/A</v>
      </c>
      <c r="YM726" s="202" t="s">
        <v>65</v>
      </c>
      <c r="YN726" s="10" t="e">
        <f>YL726*1.3</f>
        <v>#N/A</v>
      </c>
      <c r="YO726" s="10"/>
      <c r="YP726" s="269"/>
      <c r="YQ726" s="202" t="s">
        <v>77</v>
      </c>
      <c r="YR726" s="78" t="s">
        <v>183</v>
      </c>
      <c r="YT726" s="203"/>
      <c r="YU726" s="203" t="e">
        <f>VLOOKUP(YR726,$A$794:$F$2344,6,FALSE)</f>
        <v>#N/A</v>
      </c>
      <c r="YV726" s="202" t="s">
        <v>65</v>
      </c>
      <c r="YW726" s="10" t="e">
        <f>YU726*1.3</f>
        <v>#N/A</v>
      </c>
      <c r="YY726" s="269"/>
      <c r="YZ726" s="202" t="s">
        <v>77</v>
      </c>
      <c r="ZA726" s="78" t="s">
        <v>183</v>
      </c>
      <c r="ZC726" s="203"/>
      <c r="ZD726" s="203" t="e">
        <f>VLOOKUP(ZA726,$A$794:$F$2344,6,FALSE)</f>
        <v>#N/A</v>
      </c>
      <c r="ZE726" s="202" t="s">
        <v>65</v>
      </c>
      <c r="ZF726" s="10" t="e">
        <f>ZD726*1.3</f>
        <v>#N/A</v>
      </c>
      <c r="ZH726" s="269"/>
      <c r="ZI726" s="202" t="s">
        <v>77</v>
      </c>
      <c r="ZJ726" s="78" t="s">
        <v>183</v>
      </c>
      <c r="ZL726" s="203"/>
      <c r="ZM726" s="203" t="e">
        <f>VLOOKUP(ZJ726,$A$794:$F$2344,6,FALSE)</f>
        <v>#N/A</v>
      </c>
      <c r="ZN726" s="202" t="s">
        <v>65</v>
      </c>
      <c r="ZO726" s="10" t="e">
        <f>ZM726*1.3</f>
        <v>#N/A</v>
      </c>
      <c r="ZQ726" s="269"/>
      <c r="ZR726" s="202" t="s">
        <v>77</v>
      </c>
      <c r="ZS726" s="484" t="s">
        <v>633</v>
      </c>
      <c r="ZU726" s="203"/>
      <c r="ZV726" s="203">
        <f>VLOOKUP(ZS726,$A$794:$F$2344,6,FALSE)</f>
        <v>0</v>
      </c>
      <c r="ZW726" s="202" t="s">
        <v>65</v>
      </c>
      <c r="ZX726" s="10">
        <f>ZV726*1.3</f>
        <v>0</v>
      </c>
      <c r="ZY726" s="10"/>
      <c r="ZZ726" s="269"/>
      <c r="AAA726" s="202" t="s">
        <v>77</v>
      </c>
      <c r="AAB726" s="484" t="s">
        <v>1189</v>
      </c>
      <c r="AAD726" s="203"/>
      <c r="AAE726" s="203">
        <f>VLOOKUP(AAB726,$A$794:$F$2344,6,FALSE)</f>
        <v>0</v>
      </c>
      <c r="AAF726" s="202" t="s">
        <v>65</v>
      </c>
      <c r="AAG726" s="10">
        <f>AAE726*1.3</f>
        <v>0</v>
      </c>
      <c r="AAH726" s="10"/>
      <c r="AAI726" s="269"/>
      <c r="AAJ726" s="202" t="s">
        <v>77</v>
      </c>
      <c r="AAK726" s="78" t="s">
        <v>183</v>
      </c>
      <c r="AAM726" s="203"/>
      <c r="AAN726" s="203" t="e">
        <f>VLOOKUP(AAK726,$A$794:$F$2344,6,FALSE)</f>
        <v>#N/A</v>
      </c>
      <c r="AAO726" s="202" t="s">
        <v>65</v>
      </c>
      <c r="AAP726" s="10" t="e">
        <f>AAN726*1.3</f>
        <v>#N/A</v>
      </c>
      <c r="AAQ726" s="10"/>
      <c r="AAR726" s="269"/>
      <c r="AAS726" s="202" t="s">
        <v>77</v>
      </c>
      <c r="AAT726" s="498" t="s">
        <v>1548</v>
      </c>
      <c r="AAV726" s="203"/>
      <c r="AAW726" s="203">
        <f>VLOOKUP(AAT726,$A$794:$F$2344,6,FALSE)</f>
        <v>0</v>
      </c>
      <c r="AAX726" s="202" t="s">
        <v>65</v>
      </c>
      <c r="AAY726" s="10">
        <f>AAW726*1.3</f>
        <v>0</v>
      </c>
      <c r="AAZ726" s="10"/>
      <c r="ABA726" s="269"/>
      <c r="ABB726" s="202" t="s">
        <v>77</v>
      </c>
      <c r="ABC726" s="484" t="s">
        <v>493</v>
      </c>
      <c r="ABE726" s="203"/>
      <c r="ABF726" s="203">
        <f>VLOOKUP(ABC726,$A$794:$F$2344,6,FALSE)</f>
        <v>0</v>
      </c>
      <c r="ABG726" s="202" t="s">
        <v>65</v>
      </c>
      <c r="ABH726" s="10">
        <f>ABF726*1.3</f>
        <v>0</v>
      </c>
      <c r="ABI726" s="10"/>
      <c r="ABJ726" s="269"/>
      <c r="ABK726" s="202" t="s">
        <v>77</v>
      </c>
      <c r="ABL726" s="484" t="s">
        <v>545</v>
      </c>
      <c r="ABN726" s="203"/>
      <c r="ABO726" s="203">
        <f>VLOOKUP(ABL726,$A$794:$F$2344,6,FALSE)</f>
        <v>0</v>
      </c>
      <c r="ABP726" s="202" t="s">
        <v>65</v>
      </c>
      <c r="ABQ726" s="10">
        <f>ABO726*1.3</f>
        <v>0</v>
      </c>
      <c r="ABR726" s="10"/>
      <c r="ABS726" s="269"/>
      <c r="ABT726" s="202" t="s">
        <v>77</v>
      </c>
      <c r="ABU726" s="484" t="s">
        <v>633</v>
      </c>
      <c r="ABW726" s="203"/>
      <c r="ABX726" s="203">
        <f>VLOOKUP(ABU726,$A$794:$F$2344,6,FALSE)</f>
        <v>0</v>
      </c>
      <c r="ABY726" s="202" t="s">
        <v>65</v>
      </c>
      <c r="ABZ726" s="10">
        <f>ABX726*1.3</f>
        <v>0</v>
      </c>
      <c r="ACA726" s="10"/>
      <c r="ACB726" s="269"/>
      <c r="ACC726" s="202" t="s">
        <v>77</v>
      </c>
      <c r="ACD726" s="484" t="s">
        <v>2281</v>
      </c>
      <c r="ACF726" s="203"/>
      <c r="ACG726" s="203">
        <f>VLOOKUP(ACD726,$A$794:$F$2344,6,FALSE)</f>
        <v>0</v>
      </c>
      <c r="ACH726" s="202" t="s">
        <v>65</v>
      </c>
      <c r="ACI726" s="10">
        <f>ACG726*1.3</f>
        <v>0</v>
      </c>
      <c r="ACJ726" s="10"/>
      <c r="ACK726" s="269"/>
      <c r="ACL726" s="202" t="s">
        <v>77</v>
      </c>
      <c r="ACM726" s="484" t="s">
        <v>612</v>
      </c>
      <c r="ACO726" s="203"/>
      <c r="ACP726" s="203">
        <f>VLOOKUP(ACM726,$A$794:$F$2344,6,FALSE)</f>
        <v>0</v>
      </c>
      <c r="ACQ726" s="202" t="s">
        <v>65</v>
      </c>
      <c r="ACR726" s="10">
        <f>ACP726*1.3</f>
        <v>0</v>
      </c>
      <c r="ACS726" s="10"/>
      <c r="ACT726" s="269"/>
      <c r="ACU726" s="202" t="s">
        <v>77</v>
      </c>
      <c r="ACV726" s="484" t="s">
        <v>2336</v>
      </c>
      <c r="ACX726" s="203"/>
      <c r="ACY726" s="203">
        <f>VLOOKUP(ACV726,$A$794:$F$2344,6,FALSE)</f>
        <v>0</v>
      </c>
      <c r="ACZ726" s="202" t="s">
        <v>65</v>
      </c>
      <c r="ADA726" s="10">
        <f>ACY726*1.3</f>
        <v>0</v>
      </c>
      <c r="ADB726" s="10"/>
      <c r="ADC726" s="269"/>
      <c r="ADD726" s="202" t="s">
        <v>77</v>
      </c>
      <c r="ADE726" s="484" t="s">
        <v>420</v>
      </c>
      <c r="ADG726" s="203"/>
      <c r="ADH726" s="203">
        <f>VLOOKUP(ADE726,$A$794:$F$2344,6,FALSE)</f>
        <v>0</v>
      </c>
      <c r="ADI726" s="202" t="s">
        <v>65</v>
      </c>
      <c r="ADJ726" s="10">
        <f>ADH726*1.3</f>
        <v>0</v>
      </c>
      <c r="ADL726" s="269"/>
      <c r="ADM726" s="202" t="s">
        <v>77</v>
      </c>
      <c r="ADN726" s="484" t="s">
        <v>633</v>
      </c>
      <c r="ADP726" s="203"/>
      <c r="ADQ726" s="203">
        <f>VLOOKUP(ADN726,$A$794:$F$2344,6,FALSE)</f>
        <v>0</v>
      </c>
      <c r="ADR726" s="202" t="s">
        <v>65</v>
      </c>
      <c r="ADS726" s="10">
        <f>ADQ726*1.3</f>
        <v>0</v>
      </c>
      <c r="ADT726" s="10"/>
      <c r="ADU726" s="269"/>
      <c r="ADV726" s="202" t="s">
        <v>77</v>
      </c>
      <c r="ADW726" s="78" t="s">
        <v>183</v>
      </c>
      <c r="ADY726" s="203"/>
      <c r="ADZ726" s="203" t="e">
        <f>VLOOKUP(ADW726,$A$794:$F$2344,6,FALSE)</f>
        <v>#N/A</v>
      </c>
      <c r="AEA726" s="202" t="s">
        <v>65</v>
      </c>
      <c r="AEB726" s="10" t="e">
        <f>ADZ726*1.3</f>
        <v>#N/A</v>
      </c>
      <c r="AED726" s="269"/>
      <c r="AEE726" s="202" t="s">
        <v>77</v>
      </c>
      <c r="AEF726" s="491" t="s">
        <v>514</v>
      </c>
      <c r="AEH726" s="203"/>
      <c r="AEI726" s="203">
        <f>VLOOKUP(AEF726,$A$794:$F$2344,6,FALSE)</f>
        <v>0</v>
      </c>
      <c r="AEJ726" s="202" t="s">
        <v>65</v>
      </c>
      <c r="AEK726" s="10">
        <f>AEI726*1.3</f>
        <v>0</v>
      </c>
      <c r="AEM726" s="269"/>
      <c r="AEN726" s="202" t="s">
        <v>77</v>
      </c>
      <c r="AEO726" s="484" t="s">
        <v>2336</v>
      </c>
      <c r="AEQ726" s="203"/>
      <c r="AER726" s="203">
        <f>VLOOKUP(AEO726,$A$794:$F$2344,6,FALSE)</f>
        <v>0</v>
      </c>
      <c r="AES726" s="202" t="s">
        <v>65</v>
      </c>
      <c r="AET726" s="10">
        <f>AER726*1.3</f>
        <v>0</v>
      </c>
      <c r="AEV726" s="269"/>
      <c r="AEW726" s="202" t="s">
        <v>77</v>
      </c>
      <c r="AEX726" s="484" t="s">
        <v>1189</v>
      </c>
      <c r="AEZ726" s="203"/>
      <c r="AFA726" s="203">
        <f>VLOOKUP(AEX726,$A$794:$F$2344,6,FALSE)</f>
        <v>0</v>
      </c>
      <c r="AFB726" s="202" t="s">
        <v>65</v>
      </c>
      <c r="AFC726" s="10">
        <f>AFA726*1.3</f>
        <v>0</v>
      </c>
      <c r="AFD726" s="10"/>
      <c r="AFE726" s="269"/>
      <c r="AFF726" s="202" t="s">
        <v>77</v>
      </c>
      <c r="AFG726" s="78" t="s">
        <v>183</v>
      </c>
      <c r="AFI726" s="203"/>
      <c r="AFJ726" s="203" t="e">
        <f>VLOOKUP(AFG726,$A$794:$F$2344,6,FALSE)</f>
        <v>#N/A</v>
      </c>
      <c r="AFK726" s="202" t="s">
        <v>65</v>
      </c>
      <c r="AFL726" s="10" t="e">
        <f>AFJ726*1.3</f>
        <v>#N/A</v>
      </c>
      <c r="AFM726" s="10"/>
      <c r="AFN726" s="269"/>
      <c r="AFO726" s="202" t="s">
        <v>77</v>
      </c>
      <c r="AFP726" s="484" t="s">
        <v>512</v>
      </c>
      <c r="AFR726" s="203"/>
      <c r="AFS726" s="203">
        <f>VLOOKUP(AFP726,$A$794:$F$2344,6,FALSE)</f>
        <v>0</v>
      </c>
      <c r="AFT726" s="202" t="s">
        <v>65</v>
      </c>
      <c r="AFU726" s="10">
        <f>AFS726*1.3</f>
        <v>0</v>
      </c>
      <c r="AFV726" s="10"/>
      <c r="AFW726" s="269"/>
      <c r="AFX726" s="202" t="s">
        <v>77</v>
      </c>
      <c r="AFY726" s="484" t="s">
        <v>503</v>
      </c>
      <c r="AGA726" s="203"/>
      <c r="AGB726" s="203">
        <f>VLOOKUP(AFY726,$A$794:$F$2344,6,FALSE)</f>
        <v>0</v>
      </c>
      <c r="AGC726" s="202" t="s">
        <v>65</v>
      </c>
      <c r="AGD726" s="10">
        <f>AGB726*1.3</f>
        <v>0</v>
      </c>
      <c r="AGE726" s="10"/>
      <c r="AGF726" s="269"/>
      <c r="AGG726" s="202" t="s">
        <v>77</v>
      </c>
      <c r="AGH726" s="484" t="s">
        <v>669</v>
      </c>
      <c r="AGJ726" s="203"/>
      <c r="AGK726" s="203">
        <f>VLOOKUP(AGH726,$A$794:$F$2344,6,FALSE)</f>
        <v>0</v>
      </c>
      <c r="AGL726" s="202" t="s">
        <v>65</v>
      </c>
      <c r="AGM726" s="10">
        <f>AGK726*1.3</f>
        <v>0</v>
      </c>
      <c r="AGN726" s="10"/>
      <c r="AGO726" s="269"/>
      <c r="AGP726" s="202" t="s">
        <v>77</v>
      </c>
      <c r="AGQ726" s="484" t="s">
        <v>1548</v>
      </c>
      <c r="AGS726" s="203"/>
      <c r="AGT726" s="203">
        <f>VLOOKUP(AGQ726,$A$794:$F$2344,6,FALSE)</f>
        <v>0</v>
      </c>
      <c r="AGU726" s="202" t="s">
        <v>65</v>
      </c>
      <c r="AGV726" s="10">
        <f>AGT726*1.3</f>
        <v>0</v>
      </c>
      <c r="AGW726" s="10"/>
      <c r="AGX726" s="269"/>
      <c r="AGY726" s="202" t="s">
        <v>77</v>
      </c>
      <c r="AGZ726" s="78" t="s">
        <v>183</v>
      </c>
      <c r="AHB726" s="203"/>
      <c r="AHC726" s="203" t="e">
        <f>VLOOKUP(AGZ726,$A$794:$F$2344,6,FALSE)</f>
        <v>#N/A</v>
      </c>
      <c r="AHD726" s="202" t="s">
        <v>65</v>
      </c>
      <c r="AHE726" s="10" t="e">
        <f>AHC726*1.3</f>
        <v>#N/A</v>
      </c>
      <c r="AHF726" s="10"/>
      <c r="AHG726" s="269"/>
      <c r="AHH726" s="202" t="s">
        <v>77</v>
      </c>
      <c r="AHI726" s="502" t="s">
        <v>1189</v>
      </c>
      <c r="AHK726" s="203"/>
      <c r="AHL726" s="203">
        <f>VLOOKUP(AHI726,$A$794:$F$2344,6,FALSE)</f>
        <v>0</v>
      </c>
      <c r="AHM726" s="202" t="s">
        <v>65</v>
      </c>
      <c r="AHN726" s="10">
        <f>AHL726*1.3</f>
        <v>0</v>
      </c>
      <c r="AHO726" s="10"/>
      <c r="AHP726" s="269"/>
      <c r="AHQ726" s="202" t="s">
        <v>77</v>
      </c>
      <c r="AHR726" s="484" t="s">
        <v>422</v>
      </c>
      <c r="AHT726" s="203"/>
      <c r="AHU726" s="203">
        <f>VLOOKUP(AHR726,$A$794:$F$2344,6,FALSE)</f>
        <v>0</v>
      </c>
      <c r="AHV726" s="202" t="s">
        <v>65</v>
      </c>
      <c r="AHW726" s="10">
        <f>AHU726*1.3</f>
        <v>0</v>
      </c>
      <c r="AHX726" s="10"/>
      <c r="AHY726" s="269"/>
      <c r="AHZ726" s="202" t="s">
        <v>77</v>
      </c>
      <c r="AIA726" s="78" t="s">
        <v>183</v>
      </c>
      <c r="AIC726" s="203"/>
      <c r="AID726" s="203" t="e">
        <f>VLOOKUP(AIA726,$A$794:$F$2344,6,FALSE)</f>
        <v>#N/A</v>
      </c>
      <c r="AIE726" s="202" t="s">
        <v>65</v>
      </c>
      <c r="AIF726" s="10" t="e">
        <f>AID726*1.3</f>
        <v>#N/A</v>
      </c>
      <c r="AIG726" s="10"/>
      <c r="AIH726" s="269"/>
      <c r="AII726" s="202" t="s">
        <v>77</v>
      </c>
      <c r="AIJ726" s="484" t="s">
        <v>1194</v>
      </c>
      <c r="AIL726" s="203"/>
      <c r="AIM726" s="203">
        <f>VLOOKUP(AIJ726,$A$794:$F$2344,6,FALSE)</f>
        <v>0</v>
      </c>
      <c r="AIN726" s="202" t="s">
        <v>65</v>
      </c>
      <c r="AIO726" s="10">
        <f>AIM726*1.3</f>
        <v>0</v>
      </c>
      <c r="AIP726" s="10"/>
      <c r="AIQ726" s="269"/>
      <c r="AIR726" s="202" t="s">
        <v>77</v>
      </c>
      <c r="AIS726" s="484" t="s">
        <v>503</v>
      </c>
      <c r="AIU726" s="203"/>
      <c r="AIV726" s="203">
        <f>VLOOKUP(AIS726,$A$794:$F$2344,6,FALSE)</f>
        <v>0</v>
      </c>
      <c r="AIW726" s="202" t="s">
        <v>65</v>
      </c>
      <c r="AIX726" s="10">
        <f>AIV726*1.3</f>
        <v>0</v>
      </c>
      <c r="AIY726" s="10"/>
      <c r="AIZ726" s="269"/>
      <c r="AJA726" s="202" t="s">
        <v>77</v>
      </c>
      <c r="AJB726" s="78" t="s">
        <v>183</v>
      </c>
      <c r="AJD726" s="203"/>
      <c r="AJE726" s="203" t="e">
        <f>VLOOKUP(AJB726,$A$794:$F$2344,6,FALSE)</f>
        <v>#N/A</v>
      </c>
      <c r="AJF726" s="202" t="s">
        <v>65</v>
      </c>
      <c r="AJG726" s="10" t="e">
        <f>AJE726*1.3</f>
        <v>#N/A</v>
      </c>
      <c r="AJH726" s="10"/>
      <c r="AJI726" s="269"/>
      <c r="AJJ726" s="202" t="s">
        <v>77</v>
      </c>
      <c r="AJK726" s="78" t="s">
        <v>183</v>
      </c>
      <c r="AJM726" s="203"/>
      <c r="AJN726" s="203" t="e">
        <f>VLOOKUP(AJK726,$A$794:$F$2344,6,FALSE)</f>
        <v>#N/A</v>
      </c>
      <c r="AJO726" s="202" t="s">
        <v>65</v>
      </c>
      <c r="AJP726" s="10" t="e">
        <f>AJN726*1.3</f>
        <v>#N/A</v>
      </c>
      <c r="AJQ726" s="10"/>
      <c r="AJR726" s="269"/>
      <c r="AJS726" s="202" t="s">
        <v>77</v>
      </c>
      <c r="AJT726" s="78" t="s">
        <v>183</v>
      </c>
      <c r="AJV726" s="203"/>
      <c r="AJW726" s="203" t="e">
        <f>VLOOKUP(AJT726,$A$794:$F$2344,6,FALSE)</f>
        <v>#N/A</v>
      </c>
      <c r="AJX726" s="202" t="s">
        <v>65</v>
      </c>
      <c r="AJY726" s="10" t="e">
        <f>AJW726*1.3</f>
        <v>#N/A</v>
      </c>
      <c r="AJZ726" s="10"/>
      <c r="AKA726" s="269"/>
      <c r="AKB726" s="202" t="s">
        <v>77</v>
      </c>
      <c r="AKC726" s="484" t="s">
        <v>2281</v>
      </c>
      <c r="AKE726" s="203"/>
      <c r="AKF726" s="203">
        <f>VLOOKUP(AKC726,$A$794:$F$2344,6,FALSE)</f>
        <v>0</v>
      </c>
      <c r="AKG726" s="202" t="s">
        <v>65</v>
      </c>
      <c r="AKH726" s="10">
        <f>AKF726*1.3</f>
        <v>0</v>
      </c>
      <c r="AKI726" s="10"/>
      <c r="AKJ726" s="269"/>
      <c r="AKK726" s="202" t="s">
        <v>77</v>
      </c>
      <c r="AKL726" s="78" t="s">
        <v>183</v>
      </c>
      <c r="AKN726" s="203"/>
      <c r="AKO726" s="203" t="e">
        <f>VLOOKUP(AKL726,$A$794:$F$2344,6,FALSE)</f>
        <v>#N/A</v>
      </c>
      <c r="AKP726" s="202" t="s">
        <v>65</v>
      </c>
      <c r="AKQ726" s="10" t="e">
        <f>AKO726*1.3</f>
        <v>#N/A</v>
      </c>
      <c r="AKR726" s="10"/>
      <c r="AKS726" s="269"/>
      <c r="AKT726" s="202" t="s">
        <v>77</v>
      </c>
      <c r="AKU726" s="78" t="s">
        <v>183</v>
      </c>
      <c r="AKW726" s="203"/>
      <c r="AKX726" s="203" t="e">
        <f>VLOOKUP(AKU726,$A$794:$F$2344,6,FALSE)</f>
        <v>#N/A</v>
      </c>
      <c r="AKY726" s="202" t="s">
        <v>65</v>
      </c>
      <c r="AKZ726" s="10" t="e">
        <f>AKX726*1.3</f>
        <v>#N/A</v>
      </c>
      <c r="ALA726" s="10"/>
      <c r="ALB726" s="269"/>
      <c r="ALC726" s="202" t="s">
        <v>77</v>
      </c>
      <c r="ALD726" s="78" t="s">
        <v>183</v>
      </c>
      <c r="ALF726" s="203"/>
      <c r="ALG726" s="203" t="e">
        <f>VLOOKUP(ALD726,$A$794:$F$2344,6,FALSE)</f>
        <v>#N/A</v>
      </c>
      <c r="ALH726" s="202" t="s">
        <v>65</v>
      </c>
      <c r="ALI726" s="10" t="e">
        <f>ALG726*1.3</f>
        <v>#N/A</v>
      </c>
      <c r="ALJ726" s="10"/>
      <c r="ALK726" s="269"/>
      <c r="ALL726" s="202" t="s">
        <v>77</v>
      </c>
      <c r="ALM726" s="78" t="s">
        <v>183</v>
      </c>
      <c r="ALO726" s="203"/>
      <c r="ALP726" s="203" t="e">
        <f>VLOOKUP(ALM726,$A$794:$F$2344,6,FALSE)</f>
        <v>#N/A</v>
      </c>
      <c r="ALQ726" s="202" t="s">
        <v>65</v>
      </c>
      <c r="ALR726" s="10" t="e">
        <f>ALP726*1.3</f>
        <v>#N/A</v>
      </c>
      <c r="ALS726" s="10"/>
      <c r="ALT726" s="269"/>
      <c r="ALU726" s="202" t="s">
        <v>77</v>
      </c>
      <c r="ALV726" s="78" t="s">
        <v>183</v>
      </c>
      <c r="ALX726" s="203"/>
      <c r="ALY726" s="203" t="e">
        <f>VLOOKUP(ALV726,$A$794:$F$2344,6,FALSE)</f>
        <v>#N/A</v>
      </c>
      <c r="ALZ726" s="202" t="s">
        <v>65</v>
      </c>
      <c r="AMA726" s="10" t="e">
        <f>ALY726*1.3</f>
        <v>#N/A</v>
      </c>
      <c r="AMB726" s="10"/>
      <c r="AMC726" s="269"/>
      <c r="AMD726" s="202" t="s">
        <v>77</v>
      </c>
      <c r="AME726" s="78" t="s">
        <v>183</v>
      </c>
      <c r="AMG726" s="203"/>
      <c r="AMH726" s="203" t="e">
        <f>VLOOKUP(AME726,$A$794:$F$2344,6,FALSE)</f>
        <v>#N/A</v>
      </c>
      <c r="AMI726" s="202" t="s">
        <v>65</v>
      </c>
      <c r="AMJ726" s="10" t="e">
        <f>AMH726*1.3</f>
        <v>#N/A</v>
      </c>
      <c r="AMK726" s="10"/>
      <c r="AML726" s="269"/>
      <c r="AMM726" s="202" t="s">
        <v>77</v>
      </c>
      <c r="AMN726" s="78" t="s">
        <v>183</v>
      </c>
      <c r="AMP726" s="203"/>
      <c r="AMQ726" s="203" t="e">
        <f>VLOOKUP(AMN726,$A$794:$F$2344,6,FALSE)</f>
        <v>#N/A</v>
      </c>
      <c r="AMR726" s="202" t="s">
        <v>65</v>
      </c>
      <c r="AMS726" s="10" t="e">
        <f>AMQ726*1.3</f>
        <v>#N/A</v>
      </c>
      <c r="AMT726" s="10"/>
      <c r="AMU726" s="269"/>
      <c r="AMV726" s="202" t="s">
        <v>77</v>
      </c>
      <c r="AMW726" s="78" t="s">
        <v>183</v>
      </c>
      <c r="AMY726" s="203"/>
      <c r="AMZ726" s="203" t="e">
        <f>VLOOKUP(AMW726,$A$794:$F$2344,6,FALSE)</f>
        <v>#N/A</v>
      </c>
      <c r="ANA726" s="202" t="s">
        <v>65</v>
      </c>
      <c r="ANB726" s="10" t="e">
        <f>AMZ726*1.3</f>
        <v>#N/A</v>
      </c>
      <c r="ANC726" s="10"/>
      <c r="AND726" s="269"/>
      <c r="ANE726" s="202" t="s">
        <v>77</v>
      </c>
      <c r="ANF726" s="78" t="s">
        <v>183</v>
      </c>
      <c r="ANH726" s="203"/>
      <c r="ANI726" s="203" t="e">
        <f>VLOOKUP(ANF726,$A$794:$F$2344,6,FALSE)</f>
        <v>#N/A</v>
      </c>
      <c r="ANJ726" s="202" t="s">
        <v>65</v>
      </c>
      <c r="ANK726" s="10" t="e">
        <f>ANI726*1.3</f>
        <v>#N/A</v>
      </c>
      <c r="ANL726" s="10"/>
      <c r="ANM726" s="269"/>
      <c r="ANN726" s="202" t="s">
        <v>77</v>
      </c>
      <c r="ANO726" s="78" t="s">
        <v>183</v>
      </c>
      <c r="ANQ726" s="203"/>
      <c r="ANR726" s="203" t="e">
        <f>VLOOKUP(ANO726,$A$794:$F$2344,6,FALSE)</f>
        <v>#N/A</v>
      </c>
      <c r="ANS726" s="202" t="s">
        <v>65</v>
      </c>
      <c r="ANT726" s="10" t="e">
        <f>ANR726*1.3</f>
        <v>#N/A</v>
      </c>
      <c r="ANU726" s="10"/>
      <c r="ANV726" s="269"/>
      <c r="ANW726" s="202" t="s">
        <v>77</v>
      </c>
      <c r="ANX726" s="78" t="s">
        <v>183</v>
      </c>
      <c r="ANZ726" s="203"/>
      <c r="AOA726" s="203" t="e">
        <f>VLOOKUP(ANX726,$A$794:$F$2344,6,FALSE)</f>
        <v>#N/A</v>
      </c>
      <c r="AOB726" s="202" t="s">
        <v>65</v>
      </c>
      <c r="AOC726" s="10" t="e">
        <f>AOA726*1.3</f>
        <v>#N/A</v>
      </c>
      <c r="AOD726" s="10"/>
      <c r="AOE726" s="269"/>
      <c r="AOF726" s="202" t="s">
        <v>77</v>
      </c>
      <c r="AOG726" s="78" t="s">
        <v>183</v>
      </c>
      <c r="AOI726" s="203"/>
      <c r="AOJ726" s="203" t="e">
        <f>VLOOKUP(AOG726,$A$794:$F$2344,6,FALSE)</f>
        <v>#N/A</v>
      </c>
      <c r="AOK726" s="202" t="s">
        <v>65</v>
      </c>
      <c r="AOL726" s="10" t="e">
        <f>AOJ726*1.3</f>
        <v>#N/A</v>
      </c>
      <c r="AOM726" s="10"/>
      <c r="AON726" s="269"/>
      <c r="AOO726" s="202" t="s">
        <v>77</v>
      </c>
      <c r="AOP726" s="78" t="s">
        <v>183</v>
      </c>
      <c r="AOR726" s="203"/>
      <c r="AOS726" s="203" t="e">
        <f>VLOOKUP(AOP726,$A$794:$F$2344,6,FALSE)</f>
        <v>#N/A</v>
      </c>
      <c r="AOT726" s="202" t="s">
        <v>65</v>
      </c>
      <c r="AOU726" s="10" t="e">
        <f>AOS726*1.3</f>
        <v>#N/A</v>
      </c>
      <c r="AOV726" s="10"/>
      <c r="AOW726" s="269"/>
      <c r="AOX726" s="202" t="s">
        <v>77</v>
      </c>
      <c r="AOY726" s="78" t="s">
        <v>183</v>
      </c>
      <c r="APA726" s="203"/>
      <c r="APB726" s="203" t="e">
        <f>VLOOKUP(AOY726,$A$794:$F$2344,6,FALSE)</f>
        <v>#N/A</v>
      </c>
      <c r="APC726" s="202" t="s">
        <v>65</v>
      </c>
      <c r="APD726" s="10" t="e">
        <f>APB726*1.3</f>
        <v>#N/A</v>
      </c>
      <c r="APE726" s="10"/>
      <c r="APF726" s="269"/>
      <c r="APG726" s="202" t="s">
        <v>77</v>
      </c>
      <c r="APH726" s="78" t="s">
        <v>183</v>
      </c>
      <c r="APJ726" s="203"/>
      <c r="APK726" s="203" t="e">
        <f>VLOOKUP(APH726,$A$794:$F$2344,6,FALSE)</f>
        <v>#N/A</v>
      </c>
      <c r="APL726" s="202" t="s">
        <v>65</v>
      </c>
      <c r="APM726" s="10" t="e">
        <f>APK726*1.3</f>
        <v>#N/A</v>
      </c>
      <c r="APN726" s="10"/>
      <c r="APO726" s="269"/>
      <c r="APP726" s="202" t="s">
        <v>77</v>
      </c>
      <c r="APQ726" s="498" t="s">
        <v>669</v>
      </c>
      <c r="APS726" s="203"/>
      <c r="APT726" s="203">
        <f>VLOOKUP(APQ726,$A$794:$F$2344,6,FALSE)</f>
        <v>0</v>
      </c>
      <c r="APU726" s="202" t="s">
        <v>65</v>
      </c>
      <c r="APV726" s="10">
        <f>APT726*1.3</f>
        <v>0</v>
      </c>
      <c r="APW726" s="10"/>
      <c r="APX726" s="269"/>
      <c r="APY726" s="202" t="s">
        <v>77</v>
      </c>
      <c r="APZ726" s="498" t="s">
        <v>512</v>
      </c>
      <c r="AQB726" s="203"/>
      <c r="AQC726" s="203">
        <f>VLOOKUP(APZ726,$A$794:$F$2344,6,FALSE)</f>
        <v>0</v>
      </c>
      <c r="AQD726" s="202" t="s">
        <v>65</v>
      </c>
      <c r="AQE726" s="10">
        <f>AQC726*1.3</f>
        <v>0</v>
      </c>
      <c r="AQF726" s="10"/>
      <c r="AQG726" s="269"/>
      <c r="AQH726" s="202" t="s">
        <v>77</v>
      </c>
      <c r="AQI726" s="484" t="s">
        <v>633</v>
      </c>
      <c r="AQK726" s="203"/>
      <c r="AQL726" s="203">
        <f>VLOOKUP(AQI726,$A$794:$F$2344,6,FALSE)</f>
        <v>0</v>
      </c>
      <c r="AQM726" s="202" t="s">
        <v>65</v>
      </c>
      <c r="AQN726" s="10">
        <f>AQL726*1.3</f>
        <v>0</v>
      </c>
      <c r="AQO726" s="10"/>
      <c r="AQP726" s="269"/>
      <c r="AQQ726" s="202" t="s">
        <v>77</v>
      </c>
      <c r="AQR726" s="484" t="s">
        <v>1194</v>
      </c>
      <c r="AQT726" s="203"/>
      <c r="AQU726" s="203">
        <f>VLOOKUP(AQR726,$A$794:$F$2344,6,FALSE)</f>
        <v>0</v>
      </c>
      <c r="AQV726" s="202" t="s">
        <v>65</v>
      </c>
      <c r="AQW726" s="10">
        <f>AQU726*1.3</f>
        <v>0</v>
      </c>
      <c r="AQX726" s="10"/>
      <c r="AQY726" s="269"/>
      <c r="AQZ726" s="202" t="s">
        <v>77</v>
      </c>
      <c r="ARA726" s="484" t="s">
        <v>669</v>
      </c>
      <c r="ARC726" s="203"/>
      <c r="ARD726" s="203">
        <f>VLOOKUP(ARA726,$A$794:$F$2344,6,FALSE)</f>
        <v>0</v>
      </c>
      <c r="ARE726" s="202" t="s">
        <v>65</v>
      </c>
      <c r="ARF726" s="10">
        <f>ARD726*1.3</f>
        <v>0</v>
      </c>
      <c r="ARG726" s="10"/>
      <c r="ARH726" s="269"/>
      <c r="ARI726" s="202" t="s">
        <v>77</v>
      </c>
      <c r="ARJ726" s="484" t="s">
        <v>1189</v>
      </c>
      <c r="ARL726" s="203"/>
      <c r="ARM726" s="203">
        <f>VLOOKUP(ARJ726,$A$794:$F$2344,6,FALSE)</f>
        <v>0</v>
      </c>
      <c r="ARN726" s="202" t="s">
        <v>65</v>
      </c>
      <c r="ARO726" s="10">
        <f>ARM726*1.3</f>
        <v>0</v>
      </c>
      <c r="ARP726" s="10"/>
      <c r="ARQ726" s="269"/>
      <c r="ARR726" s="202" t="s">
        <v>77</v>
      </c>
      <c r="ARS726" s="498" t="s">
        <v>1586</v>
      </c>
      <c r="ARU726" s="203"/>
      <c r="ARV726" s="203">
        <f>VLOOKUP(ARS726,$A$794:$F$2344,6,FALSE)</f>
        <v>0</v>
      </c>
      <c r="ARW726" s="202" t="s">
        <v>65</v>
      </c>
      <c r="ARX726" s="10">
        <f>ARV726*1.3</f>
        <v>0</v>
      </c>
      <c r="ARY726" s="10"/>
      <c r="ARZ726" s="269"/>
      <c r="ASA726" s="202" t="s">
        <v>77</v>
      </c>
      <c r="ASB726" s="484" t="s">
        <v>493</v>
      </c>
      <c r="ASD726" s="203"/>
      <c r="ASE726" s="203">
        <f>VLOOKUP(ASB726,$A$794:$F$2344,6,FALSE)</f>
        <v>0</v>
      </c>
      <c r="ASF726" s="202" t="s">
        <v>65</v>
      </c>
      <c r="ASG726" s="10">
        <f>ASE726*1.3</f>
        <v>0</v>
      </c>
      <c r="ASH726" s="10"/>
      <c r="ASI726" s="269"/>
      <c r="ASJ726" s="202" t="s">
        <v>77</v>
      </c>
      <c r="ASK726" s="484" t="s">
        <v>512</v>
      </c>
      <c r="ASM726" s="203"/>
      <c r="ASN726" s="203">
        <f>VLOOKUP(ASK726,$A$794:$F$2344,6,FALSE)</f>
        <v>0</v>
      </c>
      <c r="ASO726" s="202" t="s">
        <v>65</v>
      </c>
      <c r="ASP726" s="10">
        <f>ASN726*1.3</f>
        <v>0</v>
      </c>
      <c r="ASQ726" s="10"/>
      <c r="ASR726" s="269"/>
      <c r="ASS726" s="202" t="s">
        <v>77</v>
      </c>
      <c r="AST726" s="484" t="s">
        <v>1548</v>
      </c>
      <c r="ASV726" s="203"/>
      <c r="ASW726" s="203">
        <f>VLOOKUP(AST726,$A$794:$F$2344,6,FALSE)</f>
        <v>0</v>
      </c>
      <c r="ASX726" s="202" t="s">
        <v>65</v>
      </c>
      <c r="ASY726" s="10">
        <f>ASW726*1.3</f>
        <v>0</v>
      </c>
      <c r="ASZ726" s="10"/>
      <c r="ATA726" s="269"/>
      <c r="ATB726" s="202" t="s">
        <v>77</v>
      </c>
      <c r="ATC726" s="484" t="s">
        <v>612</v>
      </c>
      <c r="ATE726" s="203"/>
      <c r="ATF726" s="203">
        <f>VLOOKUP(ATC726,$A$794:$F$2344,6,FALSE)</f>
        <v>0</v>
      </c>
      <c r="ATG726" s="202" t="s">
        <v>65</v>
      </c>
      <c r="ATH726" s="10">
        <f>ATF726*1.3</f>
        <v>0</v>
      </c>
      <c r="ATI726" s="10"/>
      <c r="ATJ726" s="269"/>
      <c r="ATK726" s="202" t="s">
        <v>77</v>
      </c>
      <c r="ATL726" s="484" t="s">
        <v>2336</v>
      </c>
      <c r="ATN726" s="203"/>
      <c r="ATO726" s="203">
        <f>VLOOKUP(ATL726,$A$794:$F$2344,6,FALSE)</f>
        <v>0</v>
      </c>
      <c r="ATP726" s="202" t="s">
        <v>65</v>
      </c>
      <c r="ATQ726" s="10">
        <f>ATO726*1.3</f>
        <v>0</v>
      </c>
      <c r="ATR726" s="10"/>
      <c r="ATS726" s="269"/>
      <c r="ATT726" s="202" t="s">
        <v>77</v>
      </c>
      <c r="ATU726" s="484" t="s">
        <v>512</v>
      </c>
      <c r="ATW726" s="203"/>
      <c r="ATX726" s="203">
        <f>VLOOKUP(ATU726,$A$794:$F$2344,6,FALSE)</f>
        <v>0</v>
      </c>
      <c r="ATY726" s="202" t="s">
        <v>65</v>
      </c>
      <c r="ATZ726" s="10">
        <f>ATX726*1.3</f>
        <v>0</v>
      </c>
      <c r="AUA726" s="10"/>
      <c r="AUB726" s="269"/>
      <c r="AUC726" s="202" t="s">
        <v>77</v>
      </c>
      <c r="AUD726" s="484" t="s">
        <v>2336</v>
      </c>
      <c r="AUF726" s="203"/>
      <c r="AUG726" s="203">
        <f>VLOOKUP(AUD726,$A$794:$F$2344,6,FALSE)</f>
        <v>0</v>
      </c>
      <c r="AUH726" s="202" t="s">
        <v>65</v>
      </c>
      <c r="AUI726" s="10">
        <f>AUG726*1.3</f>
        <v>0</v>
      </c>
      <c r="AUJ726" s="10"/>
      <c r="AUK726" s="269"/>
      <c r="AUL726" s="202" t="s">
        <v>77</v>
      </c>
      <c r="AUM726" s="484" t="s">
        <v>2336</v>
      </c>
      <c r="AUO726" s="203"/>
      <c r="AUP726" s="203">
        <f>VLOOKUP(AUM726,$A$794:$F$2344,6,FALSE)</f>
        <v>0</v>
      </c>
      <c r="AUQ726" s="202" t="s">
        <v>65</v>
      </c>
      <c r="AUR726" s="10">
        <f>AUP726*1.3</f>
        <v>0</v>
      </c>
      <c r="AUS726" s="10"/>
      <c r="AUT726" s="269"/>
      <c r="AUU726" s="202" t="s">
        <v>77</v>
      </c>
      <c r="AUV726" s="509" t="s">
        <v>2336</v>
      </c>
      <c r="AUX726" s="203"/>
      <c r="AUY726" s="203">
        <f>VLOOKUP(AUV726,$A$794:$F$2344,6,FALSE)</f>
        <v>0</v>
      </c>
      <c r="AUZ726" s="202" t="s">
        <v>65</v>
      </c>
      <c r="AVA726" s="10">
        <f>AUY726*1.3</f>
        <v>0</v>
      </c>
      <c r="AVB726" s="10"/>
      <c r="AVC726" s="269"/>
      <c r="AVD726" s="202" t="s">
        <v>77</v>
      </c>
      <c r="AVE726" s="484" t="s">
        <v>2281</v>
      </c>
      <c r="AVG726" s="203"/>
      <c r="AVH726" s="203">
        <f>VLOOKUP(AVE726,$A$794:$F$2344,6,FALSE)</f>
        <v>0</v>
      </c>
      <c r="AVI726" s="202" t="s">
        <v>65</v>
      </c>
      <c r="AVJ726" s="10">
        <f>AVH726*1.3</f>
        <v>0</v>
      </c>
      <c r="AVK726" s="10"/>
      <c r="AVL726" s="269"/>
      <c r="AVM726" s="202" t="s">
        <v>77</v>
      </c>
      <c r="AVN726" s="484" t="s">
        <v>669</v>
      </c>
      <c r="AVP726" s="203"/>
      <c r="AVQ726" s="203">
        <f>VLOOKUP(AVN726,$A$794:$F$2344,6,FALSE)</f>
        <v>0</v>
      </c>
      <c r="AVR726" s="202" t="s">
        <v>65</v>
      </c>
      <c r="AVS726" s="10">
        <f>AVQ726*1.3</f>
        <v>0</v>
      </c>
      <c r="AVT726" s="10"/>
      <c r="AVU726" s="269"/>
      <c r="AVV726" s="202" t="s">
        <v>77</v>
      </c>
      <c r="AVW726" s="487" t="s">
        <v>2336</v>
      </c>
      <c r="AVY726" s="203"/>
      <c r="AVZ726" s="203">
        <f>VLOOKUP(AVW726,$A$794:$F$2344,6,FALSE)</f>
        <v>0</v>
      </c>
      <c r="AWA726" s="202" t="s">
        <v>65</v>
      </c>
      <c r="AWB726" s="10">
        <f>AVZ726*1.3</f>
        <v>0</v>
      </c>
      <c r="AWC726" s="10"/>
      <c r="AWD726" s="269"/>
      <c r="AWE726" s="202" t="s">
        <v>77</v>
      </c>
      <c r="AWF726" s="484" t="s">
        <v>633</v>
      </c>
      <c r="AWH726" s="203"/>
      <c r="AWI726" s="203">
        <f>VLOOKUP(AWF726,$A$794:$F$2344,6,FALSE)</f>
        <v>0</v>
      </c>
      <c r="AWJ726" s="202" t="s">
        <v>65</v>
      </c>
      <c r="AWK726" s="10">
        <f>AWI726*1.3</f>
        <v>0</v>
      </c>
      <c r="AWL726" s="10"/>
      <c r="AWM726" s="269"/>
      <c r="AWN726" s="202" t="s">
        <v>77</v>
      </c>
      <c r="AWO726" s="484" t="s">
        <v>612</v>
      </c>
      <c r="AWQ726" s="203"/>
      <c r="AWR726" s="203">
        <f>VLOOKUP(AWO726,$A$794:$F$2344,6,FALSE)</f>
        <v>0</v>
      </c>
      <c r="AWS726" s="202" t="s">
        <v>65</v>
      </c>
      <c r="AWT726" s="10">
        <f>AWR726*1.3</f>
        <v>0</v>
      </c>
      <c r="AWU726" s="10"/>
      <c r="AWV726" s="269"/>
      <c r="AWW726" s="202" t="s">
        <v>77</v>
      </c>
      <c r="AWX726" s="484" t="s">
        <v>514</v>
      </c>
      <c r="AWZ726" s="203"/>
      <c r="AXA726" s="203">
        <f>VLOOKUP(AWX726,$A$794:$F$2344,6,FALSE)</f>
        <v>0</v>
      </c>
      <c r="AXB726" s="202" t="s">
        <v>65</v>
      </c>
      <c r="AXC726" s="10">
        <f>AXA726*1.3</f>
        <v>0</v>
      </c>
      <c r="AXD726" s="10"/>
      <c r="AXE726" s="269"/>
      <c r="AXF726" s="202" t="s">
        <v>77</v>
      </c>
      <c r="AXG726" s="484" t="s">
        <v>669</v>
      </c>
      <c r="AXI726" s="203"/>
      <c r="AXJ726" s="203">
        <f>VLOOKUP(AXG726,$A$794:$F$2344,6,FALSE)</f>
        <v>0</v>
      </c>
      <c r="AXK726" s="202" t="s">
        <v>65</v>
      </c>
      <c r="AXL726" s="10">
        <f>AXJ726*1.3</f>
        <v>0</v>
      </c>
      <c r="AXM726" s="10"/>
      <c r="AXN726" s="269"/>
      <c r="AXO726" s="202" t="s">
        <v>77</v>
      </c>
      <c r="AXP726" s="484" t="s">
        <v>1586</v>
      </c>
      <c r="AXR726" s="203"/>
      <c r="AXS726" s="203">
        <f>VLOOKUP(AXP726,$A$794:$F$2344,6,FALSE)</f>
        <v>0</v>
      </c>
      <c r="AXT726" s="202" t="s">
        <v>65</v>
      </c>
      <c r="AXU726" s="10">
        <f>AXS726*1.3</f>
        <v>0</v>
      </c>
      <c r="AXV726" s="10"/>
      <c r="AXW726" s="269"/>
      <c r="AXX726" s="202" t="s">
        <v>77</v>
      </c>
      <c r="AXY726" s="498" t="s">
        <v>1548</v>
      </c>
      <c r="AYA726" s="203"/>
      <c r="AYB726" s="203">
        <f>VLOOKUP(AXY726,$A$794:$F$2344,6,FALSE)</f>
        <v>0</v>
      </c>
      <c r="AYC726" s="202" t="s">
        <v>65</v>
      </c>
      <c r="AYD726" s="10">
        <f>AYB726*1.3</f>
        <v>0</v>
      </c>
      <c r="AYE726" s="10"/>
      <c r="AYF726" s="269"/>
      <c r="AYG726" s="202" t="s">
        <v>77</v>
      </c>
      <c r="AYH726" s="484" t="s">
        <v>422</v>
      </c>
      <c r="AYJ726" s="203"/>
      <c r="AYK726" s="203">
        <f>VLOOKUP(AYH726,$A$794:$F$2344,6,FALSE)</f>
        <v>0</v>
      </c>
      <c r="AYL726" s="202" t="s">
        <v>65</v>
      </c>
      <c r="AYM726" s="10">
        <f>AYK726*1.3</f>
        <v>0</v>
      </c>
      <c r="AYN726" s="10"/>
      <c r="AYO726" s="269"/>
      <c r="AYP726" s="202" t="s">
        <v>77</v>
      </c>
      <c r="AYQ726" s="484" t="s">
        <v>2336</v>
      </c>
      <c r="AYS726" s="203"/>
      <c r="AYT726" s="203">
        <f>VLOOKUP(AYQ726,$A$794:$F$2344,6,FALSE)</f>
        <v>0</v>
      </c>
      <c r="AYU726" s="202" t="s">
        <v>65</v>
      </c>
      <c r="AYV726" s="10">
        <f>AYT726*1.3</f>
        <v>0</v>
      </c>
      <c r="AYW726" s="10"/>
      <c r="AYX726" s="269"/>
      <c r="AYY726" s="202" t="s">
        <v>77</v>
      </c>
      <c r="AYZ726" s="484" t="s">
        <v>493</v>
      </c>
      <c r="AZB726" s="203"/>
      <c r="AZC726" s="203">
        <f>VLOOKUP(AYZ726,$A$794:$F$2344,6,FALSE)</f>
        <v>0</v>
      </c>
      <c r="AZD726" s="202" t="s">
        <v>65</v>
      </c>
      <c r="AZE726" s="10">
        <f>AZC726*1.3</f>
        <v>0</v>
      </c>
      <c r="AZF726" s="10"/>
      <c r="AZG726" s="269"/>
      <c r="AZH726" s="202" t="s">
        <v>77</v>
      </c>
      <c r="AZI726" s="484" t="s">
        <v>2336</v>
      </c>
      <c r="AZK726" s="203"/>
      <c r="AZL726" s="203">
        <f>VLOOKUP(AZI726,$A$794:$F$2344,6,FALSE)</f>
        <v>0</v>
      </c>
      <c r="AZM726" s="202" t="s">
        <v>65</v>
      </c>
      <c r="AZN726" s="10">
        <f>AZL726*1.3</f>
        <v>0</v>
      </c>
      <c r="AZO726" s="10"/>
      <c r="AZP726" s="269"/>
      <c r="AZQ726" s="202" t="s">
        <v>77</v>
      </c>
      <c r="AZR726" s="484" t="s">
        <v>420</v>
      </c>
      <c r="AZT726" s="203"/>
      <c r="AZU726" s="203">
        <f>VLOOKUP(AZR726,$A$794:$F$2344,6,FALSE)</f>
        <v>0</v>
      </c>
      <c r="AZV726" s="202" t="s">
        <v>65</v>
      </c>
      <c r="AZW726" s="10">
        <f>AZU726*1.3</f>
        <v>0</v>
      </c>
      <c r="AZX726" s="10"/>
      <c r="AZY726" s="269"/>
      <c r="AZZ726" s="202" t="s">
        <v>77</v>
      </c>
      <c r="BAA726" s="498" t="s">
        <v>1189</v>
      </c>
      <c r="BAC726" s="203"/>
      <c r="BAD726" s="203">
        <f>VLOOKUP(BAA726,$A$794:$F$2344,6,FALSE)</f>
        <v>0</v>
      </c>
      <c r="BAE726" s="202" t="s">
        <v>65</v>
      </c>
      <c r="BAF726" s="10">
        <f>BAD726*1.3</f>
        <v>0</v>
      </c>
      <c r="BAG726" s="10"/>
      <c r="BAH726" s="269"/>
    </row>
    <row r="727" spans="1:1386" s="14" customFormat="1" ht="15">
      <c r="A727" s="202" t="s">
        <v>78</v>
      </c>
      <c r="B727" s="484" t="s">
        <v>612</v>
      </c>
      <c r="D727" s="203"/>
      <c r="E727" s="203">
        <f>VLOOKUP(B727,$A$794:$F$2344,6,FALSE)</f>
        <v>0</v>
      </c>
      <c r="F727" s="202" t="s">
        <v>67</v>
      </c>
      <c r="G727" s="10">
        <f>E727*1.2</f>
        <v>0</v>
      </c>
      <c r="H727" s="10"/>
      <c r="I727" s="263"/>
      <c r="J727" s="202" t="s">
        <v>78</v>
      </c>
      <c r="K727" s="487" t="s">
        <v>612</v>
      </c>
      <c r="M727" s="203"/>
      <c r="N727" s="203">
        <f>VLOOKUP(K727,$A$794:$F$2344,6,FALSE)</f>
        <v>0</v>
      </c>
      <c r="O727" s="202" t="s">
        <v>67</v>
      </c>
      <c r="P727" s="10">
        <f>N727*1.2</f>
        <v>0</v>
      </c>
      <c r="Q727" s="10"/>
      <c r="R727" s="263"/>
      <c r="S727" s="202" t="s">
        <v>78</v>
      </c>
      <c r="T727" s="484" t="s">
        <v>2281</v>
      </c>
      <c r="V727" s="203"/>
      <c r="W727" s="203">
        <f>VLOOKUP(T727,$A$794:$F$2344,6,FALSE)</f>
        <v>0</v>
      </c>
      <c r="X727" s="202" t="s">
        <v>67</v>
      </c>
      <c r="Y727" s="10">
        <f>W727*1.2</f>
        <v>0</v>
      </c>
      <c r="Z727" s="10"/>
      <c r="AA727" s="263"/>
      <c r="AB727" s="202" t="s">
        <v>78</v>
      </c>
      <c r="AC727" s="484" t="s">
        <v>2336</v>
      </c>
      <c r="AE727" s="203"/>
      <c r="AF727" s="203">
        <f>VLOOKUP(AC727,$A$794:$F$2344,6,FALSE)</f>
        <v>0</v>
      </c>
      <c r="AG727" s="202" t="s">
        <v>67</v>
      </c>
      <c r="AH727" s="10">
        <f>AF727*1.2</f>
        <v>0</v>
      </c>
      <c r="AI727" s="10"/>
      <c r="AJ727" s="263"/>
      <c r="AK727" s="202" t="s">
        <v>78</v>
      </c>
      <c r="AL727" s="490" t="s">
        <v>514</v>
      </c>
      <c r="AN727" s="203"/>
      <c r="AO727" s="203">
        <f>VLOOKUP(AL727,$A$794:$F$2344,6,FALSE)</f>
        <v>0</v>
      </c>
      <c r="AP727" s="202" t="s">
        <v>67</v>
      </c>
      <c r="AQ727" s="10">
        <f>AO727*1.2</f>
        <v>0</v>
      </c>
      <c r="AR727" s="10"/>
      <c r="AS727" s="263"/>
      <c r="AT727" s="202" t="s">
        <v>78</v>
      </c>
      <c r="AU727" s="484" t="s">
        <v>1194</v>
      </c>
      <c r="AW727" s="203"/>
      <c r="AX727" s="203">
        <f>VLOOKUP(AU727,$A$794:$F$2344,6,FALSE)</f>
        <v>0</v>
      </c>
      <c r="AY727" s="202" t="s">
        <v>67</v>
      </c>
      <c r="AZ727" s="10">
        <f>AX727*1.2</f>
        <v>0</v>
      </c>
      <c r="BA727" s="10"/>
      <c r="BB727" s="263"/>
      <c r="BC727" s="202" t="s">
        <v>78</v>
      </c>
      <c r="BD727" s="484" t="s">
        <v>669</v>
      </c>
      <c r="BF727" s="203"/>
      <c r="BG727" s="203">
        <f>VLOOKUP(BD727,$A$794:$F$2344,6,FALSE)</f>
        <v>0</v>
      </c>
      <c r="BH727" s="202" t="s">
        <v>67</v>
      </c>
      <c r="BI727" s="10">
        <f>BG727*1.2</f>
        <v>0</v>
      </c>
      <c r="BJ727" s="10"/>
      <c r="BK727" s="263"/>
      <c r="BL727" s="202" t="s">
        <v>78</v>
      </c>
      <c r="BM727" s="484" t="s">
        <v>612</v>
      </c>
      <c r="BO727" s="203"/>
      <c r="BP727" s="203">
        <f>VLOOKUP(BM727,$A$794:$F$2344,6,FALSE)</f>
        <v>0</v>
      </c>
      <c r="BQ727" s="202" t="s">
        <v>67</v>
      </c>
      <c r="BR727" s="10">
        <f>BP727*1.2</f>
        <v>0</v>
      </c>
      <c r="BS727" s="10"/>
      <c r="BT727" s="263"/>
      <c r="BU727" s="202" t="s">
        <v>78</v>
      </c>
      <c r="BV727" s="484" t="s">
        <v>633</v>
      </c>
      <c r="BX727" s="203"/>
      <c r="BY727" s="203">
        <f>VLOOKUP(BV727,$A$794:$F$2344,6,FALSE)</f>
        <v>0</v>
      </c>
      <c r="BZ727" s="202" t="s">
        <v>67</v>
      </c>
      <c r="CA727" s="10">
        <f>BY727*1.2</f>
        <v>0</v>
      </c>
      <c r="CB727" s="10"/>
      <c r="CC727" s="263"/>
      <c r="CD727" s="202" t="s">
        <v>78</v>
      </c>
      <c r="CE727" s="491" t="s">
        <v>612</v>
      </c>
      <c r="CG727" s="203"/>
      <c r="CH727" s="203">
        <f>VLOOKUP(CE727,$A$794:$F$2344,6,FALSE)</f>
        <v>0</v>
      </c>
      <c r="CI727" s="202" t="s">
        <v>67</v>
      </c>
      <c r="CJ727" s="10">
        <f>CH727*1.2</f>
        <v>0</v>
      </c>
      <c r="CK727" s="10"/>
      <c r="CL727" s="263"/>
      <c r="CM727" s="202" t="s">
        <v>78</v>
      </c>
      <c r="CN727" s="484" t="s">
        <v>1586</v>
      </c>
      <c r="CP727" s="203"/>
      <c r="CQ727" s="203">
        <f>VLOOKUP(CN727,$A$794:$F$2344,6,FALSE)</f>
        <v>0</v>
      </c>
      <c r="CR727" s="202" t="s">
        <v>67</v>
      </c>
      <c r="CS727" s="10">
        <f>CQ727*1.2</f>
        <v>0</v>
      </c>
      <c r="CT727" s="10"/>
      <c r="CU727" s="263"/>
      <c r="CV727" s="202" t="s">
        <v>78</v>
      </c>
      <c r="CW727" s="484" t="s">
        <v>420</v>
      </c>
      <c r="CY727" s="203"/>
      <c r="CZ727" s="203">
        <f>VLOOKUP(CW727,$A$794:$F$2344,6,FALSE)</f>
        <v>0</v>
      </c>
      <c r="DA727" s="202" t="s">
        <v>67</v>
      </c>
      <c r="DB727" s="10">
        <f>CZ727*1.2</f>
        <v>0</v>
      </c>
      <c r="DC727" s="10"/>
      <c r="DD727" s="263"/>
      <c r="DE727" s="202" t="s">
        <v>78</v>
      </c>
      <c r="DF727" s="484" t="s">
        <v>2336</v>
      </c>
      <c r="DH727" s="203"/>
      <c r="DI727" s="203">
        <f>VLOOKUP(DF727,$A$794:$F$2344,6,FALSE)</f>
        <v>0</v>
      </c>
      <c r="DJ727" s="202" t="s">
        <v>67</v>
      </c>
      <c r="DK727" s="10">
        <f>DI727*1.2</f>
        <v>0</v>
      </c>
      <c r="DL727" s="10"/>
      <c r="DM727" s="263"/>
      <c r="DN727" s="202" t="s">
        <v>78</v>
      </c>
      <c r="DO727" s="484" t="s">
        <v>612</v>
      </c>
      <c r="DQ727" s="203"/>
      <c r="DR727" s="203">
        <f>VLOOKUP(DO727,$A$794:$F$2344,6,FALSE)</f>
        <v>0</v>
      </c>
      <c r="DS727" s="202" t="s">
        <v>67</v>
      </c>
      <c r="DT727" s="10">
        <f>DR727*1.2</f>
        <v>0</v>
      </c>
      <c r="DU727" s="10"/>
      <c r="DV727" s="263"/>
      <c r="DW727" s="202" t="s">
        <v>78</v>
      </c>
      <c r="DX727" s="484" t="s">
        <v>2281</v>
      </c>
      <c r="DZ727" s="203"/>
      <c r="EA727" s="203">
        <f>VLOOKUP(DX727,$A$794:$F$2344,6,FALSE)</f>
        <v>0</v>
      </c>
      <c r="EB727" s="202" t="s">
        <v>67</v>
      </c>
      <c r="EC727" s="10">
        <f>EA727*1.2</f>
        <v>0</v>
      </c>
      <c r="ED727" s="10"/>
      <c r="EE727" s="263"/>
      <c r="EF727" s="202" t="s">
        <v>78</v>
      </c>
      <c r="EG727" s="484" t="s">
        <v>2336</v>
      </c>
      <c r="EI727" s="203"/>
      <c r="EJ727" s="203">
        <f>VLOOKUP(EG727,$A$794:$F$2344,6,FALSE)</f>
        <v>0</v>
      </c>
      <c r="EK727" s="202" t="s">
        <v>67</v>
      </c>
      <c r="EL727" s="10">
        <f>EJ727*1.2</f>
        <v>0</v>
      </c>
      <c r="EM727" s="10"/>
      <c r="EN727" s="263"/>
      <c r="EO727" s="202" t="s">
        <v>78</v>
      </c>
      <c r="EP727" s="484" t="s">
        <v>633</v>
      </c>
      <c r="ER727" s="203"/>
      <c r="ES727" s="203">
        <f>VLOOKUP(EP727,$A$794:$F$2344,6,FALSE)</f>
        <v>0</v>
      </c>
      <c r="ET727" s="202" t="s">
        <v>67</v>
      </c>
      <c r="EU727" s="10">
        <f>ES727*1.2</f>
        <v>0</v>
      </c>
      <c r="EV727" s="10"/>
      <c r="EW727" s="263"/>
      <c r="EX727" s="202" t="s">
        <v>78</v>
      </c>
      <c r="EY727" s="484" t="s">
        <v>669</v>
      </c>
      <c r="FA727" s="203"/>
      <c r="FB727" s="203">
        <f>VLOOKUP(EY727,$A$794:$F$2344,6,FALSE)</f>
        <v>0</v>
      </c>
      <c r="FC727" s="202" t="s">
        <v>67</v>
      </c>
      <c r="FD727" s="10">
        <f>FB727*1.2</f>
        <v>0</v>
      </c>
      <c r="FE727" s="10"/>
      <c r="FF727" s="263"/>
      <c r="FG727" s="202" t="s">
        <v>78</v>
      </c>
      <c r="FH727" s="484" t="s">
        <v>1189</v>
      </c>
      <c r="FJ727" s="203"/>
      <c r="FK727" s="203">
        <f>VLOOKUP(FH727,$A$794:$F$2344,6,FALSE)</f>
        <v>0</v>
      </c>
      <c r="FL727" s="202" t="s">
        <v>67</v>
      </c>
      <c r="FM727" s="10">
        <f>FK727*1.2</f>
        <v>0</v>
      </c>
      <c r="FN727" s="10"/>
      <c r="FO727" s="263"/>
      <c r="FP727" s="202" t="s">
        <v>78</v>
      </c>
      <c r="FQ727" s="484" t="s">
        <v>2336</v>
      </c>
      <c r="FS727" s="203"/>
      <c r="FT727" s="203">
        <f>VLOOKUP(FQ727,$A$794:$F$2344,6,FALSE)</f>
        <v>0</v>
      </c>
      <c r="FU727" s="202" t="s">
        <v>67</v>
      </c>
      <c r="FV727" s="10">
        <f>FT727*1.2</f>
        <v>0</v>
      </c>
      <c r="FW727" s="10"/>
      <c r="FX727" s="263"/>
      <c r="FY727" s="202" t="s">
        <v>78</v>
      </c>
      <c r="FZ727" s="484" t="s">
        <v>1586</v>
      </c>
      <c r="GB727" s="203"/>
      <c r="GC727" s="203">
        <f>VLOOKUP(FZ727,$A$794:$F$2344,6,FALSE)</f>
        <v>0</v>
      </c>
      <c r="GD727" s="202" t="s">
        <v>67</v>
      </c>
      <c r="GE727" s="10">
        <f>GC727*1.2</f>
        <v>0</v>
      </c>
      <c r="GF727" s="10"/>
      <c r="GG727" s="263"/>
      <c r="GH727" s="202" t="s">
        <v>78</v>
      </c>
      <c r="GI727" s="484" t="s">
        <v>420</v>
      </c>
      <c r="GK727" s="203"/>
      <c r="GL727" s="203">
        <f>VLOOKUP(GI727,$A$794:$F$2344,6,FALSE)</f>
        <v>0</v>
      </c>
      <c r="GM727" s="202" t="s">
        <v>67</v>
      </c>
      <c r="GN727" s="10">
        <f>GL727*1.2</f>
        <v>0</v>
      </c>
      <c r="GO727" s="10"/>
      <c r="GP727" s="263"/>
      <c r="GQ727" s="202" t="s">
        <v>78</v>
      </c>
      <c r="GR727" s="484" t="s">
        <v>1548</v>
      </c>
      <c r="GT727" s="203"/>
      <c r="GU727" s="203">
        <f>VLOOKUP(GR727,$A$794:$F$2344,6,FALSE)</f>
        <v>0</v>
      </c>
      <c r="GV727" s="202" t="s">
        <v>67</v>
      </c>
      <c r="GW727" s="10">
        <f>GU727*1.2</f>
        <v>0</v>
      </c>
      <c r="GX727" s="10"/>
      <c r="GY727" s="263"/>
      <c r="GZ727" s="202" t="s">
        <v>78</v>
      </c>
      <c r="HA727" s="484" t="s">
        <v>1189</v>
      </c>
      <c r="HC727" s="203"/>
      <c r="HD727" s="203">
        <f>VLOOKUP(HA727,$A$794:$F$2344,6,FALSE)</f>
        <v>0</v>
      </c>
      <c r="HE727" s="202" t="s">
        <v>67</v>
      </c>
      <c r="HF727" s="10">
        <f>HD727*1.2</f>
        <v>0</v>
      </c>
      <c r="HG727" s="10"/>
      <c r="HH727" s="263"/>
      <c r="HI727" s="202" t="s">
        <v>78</v>
      </c>
      <c r="HJ727" s="484" t="s">
        <v>1586</v>
      </c>
      <c r="HL727" s="203"/>
      <c r="HM727" s="203">
        <f>VLOOKUP(HJ727,$A$794:$F$2344,6,FALSE)</f>
        <v>0</v>
      </c>
      <c r="HN727" s="202" t="s">
        <v>67</v>
      </c>
      <c r="HO727" s="10">
        <f>HM727*1.2</f>
        <v>0</v>
      </c>
      <c r="HP727" s="10"/>
      <c r="HQ727" s="263"/>
      <c r="HR727" s="202" t="s">
        <v>78</v>
      </c>
      <c r="HS727" s="484" t="s">
        <v>1189</v>
      </c>
      <c r="HU727" s="203"/>
      <c r="HV727" s="203">
        <f>VLOOKUP(HS727,$A$794:$F$2344,6,FALSE)</f>
        <v>0</v>
      </c>
      <c r="HW727" s="202" t="s">
        <v>67</v>
      </c>
      <c r="HX727" s="10">
        <f>HV727*1.2</f>
        <v>0</v>
      </c>
      <c r="HY727" s="10"/>
      <c r="HZ727" s="263"/>
      <c r="IA727" s="202" t="s">
        <v>78</v>
      </c>
      <c r="IB727" s="496" t="s">
        <v>183</v>
      </c>
      <c r="ID727" s="203"/>
      <c r="IE727" s="203" t="e">
        <f>VLOOKUP(IB727,$A$794:$F$2344,6,FALSE)</f>
        <v>#N/A</v>
      </c>
      <c r="IF727" s="202" t="s">
        <v>67</v>
      </c>
      <c r="IG727" s="10" t="e">
        <f>IE727*1.2</f>
        <v>#N/A</v>
      </c>
      <c r="IH727" s="10"/>
      <c r="II727" s="263"/>
      <c r="IJ727" s="202" t="s">
        <v>78</v>
      </c>
      <c r="IK727" s="484" t="s">
        <v>2281</v>
      </c>
      <c r="IM727" s="203"/>
      <c r="IN727" s="203">
        <f>VLOOKUP(IK727,$A$794:$F$2344,6,FALSE)</f>
        <v>0</v>
      </c>
      <c r="IO727" s="202" t="s">
        <v>67</v>
      </c>
      <c r="IP727" s="10">
        <f>IN727*1.2</f>
        <v>0</v>
      </c>
      <c r="IQ727" s="10"/>
      <c r="IR727" s="263"/>
      <c r="IS727" s="202" t="s">
        <v>78</v>
      </c>
      <c r="IT727" s="484" t="s">
        <v>503</v>
      </c>
      <c r="IV727" s="203"/>
      <c r="IW727" s="203">
        <f>VLOOKUP(IT727,$A$794:$F$2344,6,FALSE)</f>
        <v>0</v>
      </c>
      <c r="IX727" s="202" t="s">
        <v>67</v>
      </c>
      <c r="IY727" s="10">
        <f>IW727*1.2</f>
        <v>0</v>
      </c>
      <c r="IZ727" s="10"/>
      <c r="JA727" s="263"/>
      <c r="JB727" s="202" t="s">
        <v>78</v>
      </c>
      <c r="JC727" s="484" t="s">
        <v>1548</v>
      </c>
      <c r="JE727" s="203"/>
      <c r="JF727" s="203">
        <f>VLOOKUP(JC727,$A$794:$F$2344,6,FALSE)</f>
        <v>0</v>
      </c>
      <c r="JG727" s="202" t="s">
        <v>67</v>
      </c>
      <c r="JH727" s="10">
        <f>JF727*1.2</f>
        <v>0</v>
      </c>
      <c r="JI727" s="10"/>
      <c r="JJ727" s="263"/>
      <c r="JK727" s="202" t="s">
        <v>78</v>
      </c>
      <c r="JL727" s="484" t="s">
        <v>612</v>
      </c>
      <c r="JN727" s="203"/>
      <c r="JO727" s="203">
        <f>VLOOKUP(JL727,$A$794:$F$2344,6,FALSE)</f>
        <v>0</v>
      </c>
      <c r="JP727" s="202" t="s">
        <v>67</v>
      </c>
      <c r="JQ727" s="10">
        <f>JO727*1.2</f>
        <v>0</v>
      </c>
      <c r="JR727" s="10"/>
      <c r="JS727" s="263"/>
      <c r="JT727" s="202" t="s">
        <v>78</v>
      </c>
      <c r="JU727" s="484" t="s">
        <v>514</v>
      </c>
      <c r="JW727" s="203"/>
      <c r="JX727" s="203">
        <f>VLOOKUP(JU727,$A$794:$F$2344,6,FALSE)</f>
        <v>0</v>
      </c>
      <c r="JY727" s="202" t="s">
        <v>67</v>
      </c>
      <c r="JZ727" s="10">
        <f>JX727*1.2</f>
        <v>0</v>
      </c>
      <c r="KA727" s="10"/>
      <c r="KB727" s="263"/>
      <c r="KC727" s="202" t="s">
        <v>78</v>
      </c>
      <c r="KD727" s="484" t="s">
        <v>2336</v>
      </c>
      <c r="KF727" s="203"/>
      <c r="KG727" s="203">
        <f>VLOOKUP(KD727,$A$794:$F$2344,6,FALSE)</f>
        <v>0</v>
      </c>
      <c r="KH727" s="202" t="s">
        <v>67</v>
      </c>
      <c r="KI727" s="10">
        <f>KG727*1.2</f>
        <v>0</v>
      </c>
      <c r="KJ727" s="10"/>
      <c r="KK727" s="263"/>
      <c r="KL727" s="202" t="s">
        <v>78</v>
      </c>
      <c r="KM727" s="484" t="s">
        <v>633</v>
      </c>
      <c r="KO727" s="203"/>
      <c r="KP727" s="203">
        <f>VLOOKUP(KM727,$A$794:$F$2344,6,FALSE)</f>
        <v>0</v>
      </c>
      <c r="KQ727" s="202" t="s">
        <v>67</v>
      </c>
      <c r="KR727" s="10">
        <f>KP727*1.2</f>
        <v>0</v>
      </c>
      <c r="KS727" s="10"/>
      <c r="KT727" s="263"/>
      <c r="KU727" s="202" t="s">
        <v>78</v>
      </c>
      <c r="KV727" s="498" t="s">
        <v>1548</v>
      </c>
      <c r="KX727" s="203"/>
      <c r="KY727" s="203">
        <f>VLOOKUP(KV727,$A$794:$F$2344,6,FALSE)</f>
        <v>0</v>
      </c>
      <c r="KZ727" s="202" t="s">
        <v>67</v>
      </c>
      <c r="LA727" s="10">
        <f>KY727*1.2</f>
        <v>0</v>
      </c>
      <c r="LB727" s="10"/>
      <c r="LC727" s="263"/>
      <c r="LD727" s="202" t="s">
        <v>78</v>
      </c>
      <c r="LE727" s="484" t="s">
        <v>1586</v>
      </c>
      <c r="LG727" s="203"/>
      <c r="LH727" s="203">
        <f>VLOOKUP(LE727,$A$794:$F$2344,6,FALSE)</f>
        <v>0</v>
      </c>
      <c r="LI727" s="202" t="s">
        <v>67</v>
      </c>
      <c r="LJ727" s="10">
        <f>LH727*1.2</f>
        <v>0</v>
      </c>
      <c r="LK727" s="10"/>
      <c r="LL727" s="263"/>
      <c r="LM727" s="202" t="s">
        <v>78</v>
      </c>
      <c r="LN727" s="484" t="s">
        <v>1189</v>
      </c>
      <c r="LP727" s="203"/>
      <c r="LQ727" s="203">
        <f>VLOOKUP(LN727,$A$794:$F$2344,6,FALSE)</f>
        <v>0</v>
      </c>
      <c r="LR727" s="202" t="s">
        <v>67</v>
      </c>
      <c r="LS727" s="10">
        <f>LQ727*1.2</f>
        <v>0</v>
      </c>
      <c r="LT727" s="10"/>
      <c r="LU727" s="263"/>
      <c r="LV727" s="202" t="s">
        <v>78</v>
      </c>
      <c r="LW727" s="496" t="s">
        <v>183</v>
      </c>
      <c r="LY727" s="203"/>
      <c r="LZ727" s="203" t="e">
        <f>VLOOKUP(LW727,$A$794:$F$2344,6,FALSE)</f>
        <v>#N/A</v>
      </c>
      <c r="MA727" s="202" t="s">
        <v>67</v>
      </c>
      <c r="MB727" s="10" t="e">
        <f>LZ727*1.2</f>
        <v>#N/A</v>
      </c>
      <c r="MC727" s="10"/>
      <c r="MD727" s="263"/>
      <c r="ME727" s="202" t="s">
        <v>78</v>
      </c>
      <c r="MF727" s="484" t="s">
        <v>545</v>
      </c>
      <c r="MH727" s="203"/>
      <c r="MI727" s="203">
        <f>VLOOKUP(MF727,$A$794:$F$2344,6,FALSE)</f>
        <v>0</v>
      </c>
      <c r="MJ727" s="202" t="s">
        <v>67</v>
      </c>
      <c r="MK727" s="10">
        <f>MI727*1.2</f>
        <v>0</v>
      </c>
      <c r="ML727" s="10"/>
      <c r="MM727" s="263"/>
      <c r="MN727" s="202" t="s">
        <v>78</v>
      </c>
      <c r="MO727" s="484" t="s">
        <v>633</v>
      </c>
      <c r="MQ727" s="203"/>
      <c r="MR727" s="203">
        <f>VLOOKUP(MO727,$A$794:$F$2344,6,FALSE)</f>
        <v>0</v>
      </c>
      <c r="MS727" s="202" t="s">
        <v>67</v>
      </c>
      <c r="MT727" s="10">
        <f>MR727*1.2</f>
        <v>0</v>
      </c>
      <c r="MU727" s="10"/>
      <c r="MV727" s="263"/>
      <c r="MW727" s="202" t="s">
        <v>78</v>
      </c>
      <c r="MX727" s="484" t="s">
        <v>514</v>
      </c>
      <c r="MZ727" s="203"/>
      <c r="NA727" s="203">
        <f>VLOOKUP(MX727,$A$794:$F$2344,6,FALSE)</f>
        <v>0</v>
      </c>
      <c r="NB727" s="202" t="s">
        <v>67</v>
      </c>
      <c r="NC727" s="10">
        <f>NA727*1.2</f>
        <v>0</v>
      </c>
      <c r="ND727" s="10"/>
      <c r="NE727" s="263"/>
      <c r="NF727" s="202" t="s">
        <v>78</v>
      </c>
      <c r="NG727" s="484" t="s">
        <v>1548</v>
      </c>
      <c r="NI727" s="203"/>
      <c r="NJ727" s="203">
        <f>VLOOKUP(NG727,$A$794:$F$2344,6,FALSE)</f>
        <v>0</v>
      </c>
      <c r="NK727" s="202" t="s">
        <v>67</v>
      </c>
      <c r="NL727" s="10">
        <f>NJ727*1.2</f>
        <v>0</v>
      </c>
      <c r="NM727" s="10"/>
      <c r="NN727" s="263"/>
      <c r="NO727" s="202" t="s">
        <v>78</v>
      </c>
      <c r="NP727" s="498" t="s">
        <v>422</v>
      </c>
      <c r="NR727" s="203"/>
      <c r="NS727" s="203">
        <f>VLOOKUP(NP727,$A$794:$F$2344,6,FALSE)</f>
        <v>0</v>
      </c>
      <c r="NT727" s="202" t="s">
        <v>67</v>
      </c>
      <c r="NU727" s="10">
        <f>NS727*1.2</f>
        <v>0</v>
      </c>
      <c r="NV727" s="10"/>
      <c r="NW727" s="263"/>
      <c r="NX727" s="202" t="s">
        <v>78</v>
      </c>
      <c r="NY727" s="484" t="s">
        <v>612</v>
      </c>
      <c r="OA727" s="203"/>
      <c r="OB727" s="203">
        <f>VLOOKUP(NY727,$A$794:$F$2344,6,FALSE)</f>
        <v>0</v>
      </c>
      <c r="OC727" s="202" t="s">
        <v>67</v>
      </c>
      <c r="OD727" s="10">
        <f>OB727*1.2</f>
        <v>0</v>
      </c>
      <c r="OE727" s="10"/>
      <c r="OF727" s="263"/>
      <c r="OG727" s="202" t="s">
        <v>78</v>
      </c>
      <c r="OH727" s="484" t="s">
        <v>1364</v>
      </c>
      <c r="OJ727" s="203"/>
      <c r="OK727" s="203">
        <f>VLOOKUP(OH727,$A$794:$F$2344,6,FALSE)</f>
        <v>0</v>
      </c>
      <c r="OL727" s="202" t="s">
        <v>67</v>
      </c>
      <c r="OM727" s="10">
        <f>OK727*1.2</f>
        <v>0</v>
      </c>
      <c r="ON727" s="10"/>
      <c r="OO727" s="263"/>
      <c r="OP727" s="202" t="s">
        <v>78</v>
      </c>
      <c r="OQ727" s="484" t="s">
        <v>2336</v>
      </c>
      <c r="OS727" s="203"/>
      <c r="OT727" s="203">
        <f>VLOOKUP(OQ727,$A$794:$F$2344,6,FALSE)</f>
        <v>0</v>
      </c>
      <c r="OU727" s="202" t="s">
        <v>67</v>
      </c>
      <c r="OV727" s="10">
        <f>OT727*1.2</f>
        <v>0</v>
      </c>
      <c r="OW727" s="10"/>
      <c r="OX727" s="263"/>
      <c r="OY727" s="202" t="s">
        <v>78</v>
      </c>
      <c r="OZ727" s="484" t="s">
        <v>503</v>
      </c>
      <c r="PB727" s="203"/>
      <c r="PC727" s="203">
        <f>VLOOKUP(OZ727,$A$794:$F$2344,6,FALSE)</f>
        <v>0</v>
      </c>
      <c r="PD727" s="202" t="s">
        <v>67</v>
      </c>
      <c r="PE727" s="10">
        <f>PC727*1.2</f>
        <v>0</v>
      </c>
      <c r="PF727" s="10"/>
      <c r="PG727" s="263"/>
      <c r="PH727" s="202" t="s">
        <v>78</v>
      </c>
      <c r="PI727" s="496" t="s">
        <v>183</v>
      </c>
      <c r="PK727" s="203"/>
      <c r="PL727" s="203" t="e">
        <f>VLOOKUP(PI727,$A$794:$F$2344,6,FALSE)</f>
        <v>#N/A</v>
      </c>
      <c r="PM727" s="202" t="s">
        <v>67</v>
      </c>
      <c r="PN727" s="10" t="e">
        <f>PL727*1.2</f>
        <v>#N/A</v>
      </c>
      <c r="PO727" s="10"/>
      <c r="PP727" s="263"/>
      <c r="PQ727" s="202" t="s">
        <v>78</v>
      </c>
      <c r="PR727" s="484" t="s">
        <v>669</v>
      </c>
      <c r="PT727" s="203"/>
      <c r="PU727" s="203">
        <f>VLOOKUP(PR727,$A$794:$F$2344,6,FALSE)</f>
        <v>0</v>
      </c>
      <c r="PV727" s="202" t="s">
        <v>67</v>
      </c>
      <c r="PW727" s="10">
        <f>PU727*1.2</f>
        <v>0</v>
      </c>
      <c r="PX727" s="10"/>
      <c r="PY727" s="263"/>
      <c r="PZ727" s="202" t="s">
        <v>78</v>
      </c>
      <c r="QA727" s="496" t="s">
        <v>183</v>
      </c>
      <c r="QC727" s="203"/>
      <c r="QD727" s="203" t="e">
        <f>VLOOKUP(QA727,$A$794:$F$2344,6,FALSE)</f>
        <v>#N/A</v>
      </c>
      <c r="QE727" s="202" t="s">
        <v>67</v>
      </c>
      <c r="QF727" s="10" t="e">
        <f>QD727*1.2</f>
        <v>#N/A</v>
      </c>
      <c r="QG727" s="10"/>
      <c r="QH727" s="263"/>
      <c r="QI727" s="202" t="s">
        <v>78</v>
      </c>
      <c r="QJ727" s="484" t="s">
        <v>1189</v>
      </c>
      <c r="QL727" s="203"/>
      <c r="QM727" s="203">
        <f>VLOOKUP(QJ727,$A$794:$F$2344,6,FALSE)</f>
        <v>0</v>
      </c>
      <c r="QN727" s="202" t="s">
        <v>67</v>
      </c>
      <c r="QO727" s="10">
        <f>QM727*1.2</f>
        <v>0</v>
      </c>
      <c r="QP727" s="10"/>
      <c r="QQ727" s="263"/>
      <c r="QR727" s="202" t="s">
        <v>78</v>
      </c>
      <c r="QS727" s="484" t="s">
        <v>612</v>
      </c>
      <c r="QU727" s="203"/>
      <c r="QV727" s="203">
        <f>VLOOKUP(QS727,$A$794:$F$2344,6,FALSE)</f>
        <v>0</v>
      </c>
      <c r="QW727" s="202" t="s">
        <v>67</v>
      </c>
      <c r="QX727" s="10">
        <f>QV727*1.2</f>
        <v>0</v>
      </c>
      <c r="QY727" s="10"/>
      <c r="QZ727" s="263"/>
      <c r="RA727" s="202" t="s">
        <v>78</v>
      </c>
      <c r="RB727" s="484" t="s">
        <v>503</v>
      </c>
      <c r="RD727" s="203"/>
      <c r="RE727" s="203">
        <f>VLOOKUP(RB727,$A$794:$F$2344,6,FALSE)</f>
        <v>0</v>
      </c>
      <c r="RF727" s="202" t="s">
        <v>67</v>
      </c>
      <c r="RG727" s="10">
        <f>RE727*1.2</f>
        <v>0</v>
      </c>
      <c r="RH727" s="10"/>
      <c r="RI727" s="263"/>
      <c r="RJ727" s="202" t="s">
        <v>78</v>
      </c>
      <c r="RK727" s="484" t="s">
        <v>1194</v>
      </c>
      <c r="RM727" s="203"/>
      <c r="RN727" s="203">
        <f>VLOOKUP(RK727,$A$794:$F$2344,6,FALSE)</f>
        <v>0</v>
      </c>
      <c r="RO727" s="202" t="s">
        <v>67</v>
      </c>
      <c r="RP727" s="10">
        <f>RN727*1.2</f>
        <v>0</v>
      </c>
      <c r="RQ727" s="10"/>
      <c r="RR727" s="263"/>
      <c r="RS727" s="202" t="s">
        <v>78</v>
      </c>
      <c r="RT727" s="484" t="s">
        <v>512</v>
      </c>
      <c r="RV727" s="203"/>
      <c r="RW727" s="203">
        <f>VLOOKUP(RT727,$A$794:$F$2344,6,FALSE)</f>
        <v>0</v>
      </c>
      <c r="RX727" s="202" t="s">
        <v>67</v>
      </c>
      <c r="RY727" s="10">
        <f>RW727*1.2</f>
        <v>0</v>
      </c>
      <c r="RZ727" s="10"/>
      <c r="SA727" s="269"/>
      <c r="SB727" s="202" t="s">
        <v>78</v>
      </c>
      <c r="SC727" s="484" t="s">
        <v>633</v>
      </c>
      <c r="SE727" s="203"/>
      <c r="SF727" s="203">
        <f>VLOOKUP(SC727,$A$794:$F$2344,6,FALSE)</f>
        <v>0</v>
      </c>
      <c r="SG727" s="202" t="s">
        <v>67</v>
      </c>
      <c r="SH727" s="10">
        <f>SF727*1.2</f>
        <v>0</v>
      </c>
      <c r="SI727" s="10"/>
      <c r="SJ727" s="269"/>
      <c r="SK727" s="202" t="s">
        <v>78</v>
      </c>
      <c r="SL727" s="496" t="s">
        <v>183</v>
      </c>
      <c r="SN727" s="203"/>
      <c r="SO727" s="203" t="e">
        <f>VLOOKUP(SL727,$A$794:$F$2344,6,FALSE)</f>
        <v>#N/A</v>
      </c>
      <c r="SP727" s="202" t="s">
        <v>67</v>
      </c>
      <c r="SQ727" s="10" t="e">
        <f>SO727*1.2</f>
        <v>#N/A</v>
      </c>
      <c r="SR727" s="10"/>
      <c r="SS727" s="269"/>
      <c r="ST727" s="202" t="s">
        <v>78</v>
      </c>
      <c r="SU727" s="484" t="s">
        <v>633</v>
      </c>
      <c r="SW727" s="203"/>
      <c r="SX727" s="203">
        <f>VLOOKUP(SU727,$A$794:$F$2344,6,FALSE)</f>
        <v>0</v>
      </c>
      <c r="SY727" s="202" t="s">
        <v>67</v>
      </c>
      <c r="SZ727" s="10">
        <f>SX727*1.2</f>
        <v>0</v>
      </c>
      <c r="TA727" s="10"/>
      <c r="TB727" s="269"/>
      <c r="TC727" s="202" t="s">
        <v>78</v>
      </c>
      <c r="TD727" s="484" t="s">
        <v>1548</v>
      </c>
      <c r="TF727" s="203"/>
      <c r="TG727" s="203">
        <f>VLOOKUP(TD727,$A$794:$F$2344,6,FALSE)</f>
        <v>0</v>
      </c>
      <c r="TH727" s="202" t="s">
        <v>67</v>
      </c>
      <c r="TI727" s="10">
        <f>TG727*1.2</f>
        <v>0</v>
      </c>
      <c r="TK727" s="269"/>
      <c r="TL727" s="202" t="s">
        <v>78</v>
      </c>
      <c r="TM727" s="484" t="s">
        <v>612</v>
      </c>
      <c r="TO727" s="203"/>
      <c r="TP727" s="203">
        <f>VLOOKUP(TM727,$A$794:$F$2344,6,FALSE)</f>
        <v>0</v>
      </c>
      <c r="TQ727" s="202" t="s">
        <v>67</v>
      </c>
      <c r="TR727" s="10">
        <f>TP727*1.2</f>
        <v>0</v>
      </c>
      <c r="TS727" s="10"/>
      <c r="TT727" s="269"/>
      <c r="TU727" s="202" t="s">
        <v>78</v>
      </c>
      <c r="TV727" s="484" t="s">
        <v>669</v>
      </c>
      <c r="TX727" s="203"/>
      <c r="TY727" s="203">
        <f>VLOOKUP(TV727,$A$794:$F$2344,6,FALSE)</f>
        <v>0</v>
      </c>
      <c r="TZ727" s="202" t="s">
        <v>67</v>
      </c>
      <c r="UA727" s="10">
        <f>TY727*1.2</f>
        <v>0</v>
      </c>
      <c r="UB727" s="10"/>
      <c r="UC727" s="269"/>
      <c r="UD727" s="202" t="s">
        <v>78</v>
      </c>
      <c r="UE727" s="498" t="s">
        <v>2281</v>
      </c>
      <c r="UG727" s="203"/>
      <c r="UH727" s="203">
        <f>VLOOKUP(UE727,$A$794:$F$2344,6,FALSE)</f>
        <v>0</v>
      </c>
      <c r="UI727" s="202" t="s">
        <v>67</v>
      </c>
      <c r="UJ727" s="10">
        <f>UH727*1.2</f>
        <v>0</v>
      </c>
      <c r="UK727" s="10"/>
      <c r="UL727" s="269"/>
      <c r="UM727" s="202" t="s">
        <v>78</v>
      </c>
      <c r="UN727" s="484" t="s">
        <v>633</v>
      </c>
      <c r="UP727" s="203"/>
      <c r="UQ727" s="203">
        <f>VLOOKUP(UN727,$A$794:$F$2344,6,FALSE)</f>
        <v>0</v>
      </c>
      <c r="UR727" s="202" t="s">
        <v>67</v>
      </c>
      <c r="US727" s="10">
        <f>UQ727*1.2</f>
        <v>0</v>
      </c>
      <c r="UT727" s="10"/>
      <c r="UU727" s="269"/>
      <c r="UV727" s="202" t="s">
        <v>78</v>
      </c>
      <c r="UW727" s="484" t="s">
        <v>1194</v>
      </c>
      <c r="UY727" s="203"/>
      <c r="UZ727" s="203">
        <f>VLOOKUP(UW727,$A$794:$F$2344,6,FALSE)</f>
        <v>0</v>
      </c>
      <c r="VA727" s="202" t="s">
        <v>67</v>
      </c>
      <c r="VB727" s="10">
        <f>UZ727*1.2</f>
        <v>0</v>
      </c>
      <c r="VC727" s="10"/>
      <c r="VD727" s="269"/>
      <c r="VE727" s="202" t="s">
        <v>78</v>
      </c>
      <c r="VF727" s="484" t="s">
        <v>493</v>
      </c>
      <c r="VH727" s="203"/>
      <c r="VI727" s="203">
        <f>VLOOKUP(VF727,$A$794:$F$2344,6,FALSE)</f>
        <v>0</v>
      </c>
      <c r="VJ727" s="202" t="s">
        <v>67</v>
      </c>
      <c r="VK727" s="10">
        <f>VI727*1.2</f>
        <v>0</v>
      </c>
      <c r="VL727" s="10"/>
      <c r="VM727" s="269"/>
      <c r="VN727" s="202" t="s">
        <v>78</v>
      </c>
      <c r="VO727" s="484" t="s">
        <v>633</v>
      </c>
      <c r="VQ727" s="203"/>
      <c r="VR727" s="203">
        <f>VLOOKUP(VO727,$A$794:$F$2344,6,FALSE)</f>
        <v>0</v>
      </c>
      <c r="VS727" s="202" t="s">
        <v>67</v>
      </c>
      <c r="VT727" s="10">
        <f>VR727*1.2</f>
        <v>0</v>
      </c>
      <c r="VU727" s="10"/>
      <c r="VV727" s="269"/>
      <c r="VW727" s="202" t="s">
        <v>78</v>
      </c>
      <c r="VX727" s="496" t="s">
        <v>183</v>
      </c>
      <c r="VZ727" s="203"/>
      <c r="WA727" s="203" t="e">
        <f>VLOOKUP(VX727,$A$794:$F$2344,6,FALSE)</f>
        <v>#N/A</v>
      </c>
      <c r="WB727" s="202" t="s">
        <v>67</v>
      </c>
      <c r="WC727" s="10" t="e">
        <f>WA727*1.2</f>
        <v>#N/A</v>
      </c>
      <c r="WE727" s="269"/>
      <c r="WF727" s="202" t="s">
        <v>78</v>
      </c>
      <c r="WG727" s="484" t="s">
        <v>612</v>
      </c>
      <c r="WI727" s="203"/>
      <c r="WJ727" s="203">
        <f>VLOOKUP(WG727,$A$794:$F$2344,6,FALSE)</f>
        <v>0</v>
      </c>
      <c r="WK727" s="202" t="s">
        <v>67</v>
      </c>
      <c r="WL727" s="10">
        <f>WJ727*1.2</f>
        <v>0</v>
      </c>
      <c r="WN727" s="269"/>
      <c r="WO727" s="202" t="s">
        <v>78</v>
      </c>
      <c r="WP727" s="484" t="s">
        <v>441</v>
      </c>
      <c r="WQ727" s="203"/>
      <c r="WR727" s="203"/>
      <c r="WS727" s="203">
        <f>VLOOKUP(WP727,$A$794:$F$2344,6,FALSE)</f>
        <v>0</v>
      </c>
      <c r="WT727" s="202" t="s">
        <v>67</v>
      </c>
      <c r="WU727" s="10">
        <f>WS727*1.2</f>
        <v>0</v>
      </c>
      <c r="WV727" s="10"/>
      <c r="WW727" s="269"/>
      <c r="WX727" s="202" t="s">
        <v>78</v>
      </c>
      <c r="WY727" s="484" t="s">
        <v>492</v>
      </c>
      <c r="XA727" s="203"/>
      <c r="XB727" s="203">
        <f>VLOOKUP(WY727,$A$794:$F$2344,6,FALSE)</f>
        <v>0</v>
      </c>
      <c r="XC727" s="202" t="s">
        <v>67</v>
      </c>
      <c r="XD727" s="10">
        <f>XB727*1.2</f>
        <v>0</v>
      </c>
      <c r="XF727" s="269"/>
      <c r="XG727" s="202" t="s">
        <v>78</v>
      </c>
      <c r="XH727" s="484" t="s">
        <v>545</v>
      </c>
      <c r="XJ727" s="203"/>
      <c r="XK727" s="203">
        <f>VLOOKUP(XH727,$A$794:$F$2344,6,FALSE)</f>
        <v>0</v>
      </c>
      <c r="XL727" s="202" t="s">
        <v>67</v>
      </c>
      <c r="XM727" s="10">
        <f>XK727*1.2</f>
        <v>0</v>
      </c>
      <c r="XO727" s="269"/>
      <c r="XP727" s="202" t="s">
        <v>78</v>
      </c>
      <c r="XQ727" s="484" t="s">
        <v>2281</v>
      </c>
      <c r="XS727" s="203"/>
      <c r="XT727" s="203">
        <f>VLOOKUP(XQ727,$A$794:$F$2344,6,FALSE)</f>
        <v>0</v>
      </c>
      <c r="XU727" s="202" t="s">
        <v>67</v>
      </c>
      <c r="XV727" s="10">
        <f>XT727*1.2</f>
        <v>0</v>
      </c>
      <c r="XW727" s="10"/>
      <c r="XX727" s="269"/>
      <c r="XY727" s="202" t="s">
        <v>78</v>
      </c>
      <c r="XZ727" s="484" t="s">
        <v>612</v>
      </c>
      <c r="YB727" s="203"/>
      <c r="YC727" s="203">
        <f>VLOOKUP(XZ727,$A$794:$F$2344,6,FALSE)</f>
        <v>0</v>
      </c>
      <c r="YD727" s="202" t="s">
        <v>67</v>
      </c>
      <c r="YE727" s="10">
        <f>YC727*1.2</f>
        <v>0</v>
      </c>
      <c r="YG727" s="269"/>
      <c r="YH727" s="202" t="s">
        <v>78</v>
      </c>
      <c r="YI727" s="78" t="s">
        <v>183</v>
      </c>
      <c r="YK727" s="203"/>
      <c r="YL727" s="203" t="e">
        <f>VLOOKUP(YI727,$A$794:$F$2344,6,FALSE)</f>
        <v>#N/A</v>
      </c>
      <c r="YM727" s="202" t="s">
        <v>67</v>
      </c>
      <c r="YN727" s="10" t="e">
        <f>YL727*1.2</f>
        <v>#N/A</v>
      </c>
      <c r="YO727" s="10"/>
      <c r="YP727" s="269"/>
      <c r="YQ727" s="202" t="s">
        <v>78</v>
      </c>
      <c r="YR727" s="78" t="s">
        <v>183</v>
      </c>
      <c r="YT727" s="203"/>
      <c r="YU727" s="203" t="e">
        <f>VLOOKUP(YR727,$A$794:$F$2344,6,FALSE)</f>
        <v>#N/A</v>
      </c>
      <c r="YV727" s="202" t="s">
        <v>67</v>
      </c>
      <c r="YW727" s="10" t="e">
        <f>YU727*1.2</f>
        <v>#N/A</v>
      </c>
      <c r="YY727" s="269"/>
      <c r="YZ727" s="202" t="s">
        <v>78</v>
      </c>
      <c r="ZA727" s="78" t="s">
        <v>183</v>
      </c>
      <c r="ZC727" s="203"/>
      <c r="ZD727" s="203" t="e">
        <f>VLOOKUP(ZA727,$A$794:$F$2344,6,FALSE)</f>
        <v>#N/A</v>
      </c>
      <c r="ZE727" s="202" t="s">
        <v>67</v>
      </c>
      <c r="ZF727" s="10" t="e">
        <f>ZD727*1.2</f>
        <v>#N/A</v>
      </c>
      <c r="ZH727" s="269"/>
      <c r="ZI727" s="202" t="s">
        <v>78</v>
      </c>
      <c r="ZJ727" s="78" t="s">
        <v>183</v>
      </c>
      <c r="ZL727" s="203"/>
      <c r="ZM727" s="203" t="e">
        <f>VLOOKUP(ZJ727,$A$794:$F$2344,6,FALSE)</f>
        <v>#N/A</v>
      </c>
      <c r="ZN727" s="202" t="s">
        <v>67</v>
      </c>
      <c r="ZO727" s="10" t="e">
        <f>ZM727*1.2</f>
        <v>#N/A</v>
      </c>
      <c r="ZQ727" s="269"/>
      <c r="ZR727" s="202" t="s">
        <v>78</v>
      </c>
      <c r="ZS727" s="484" t="s">
        <v>2336</v>
      </c>
      <c r="ZU727" s="203"/>
      <c r="ZV727" s="203">
        <f>VLOOKUP(ZS727,$A$794:$F$2344,6,FALSE)</f>
        <v>0</v>
      </c>
      <c r="ZW727" s="202" t="s">
        <v>67</v>
      </c>
      <c r="ZX727" s="10">
        <f>ZV727*1.2</f>
        <v>0</v>
      </c>
      <c r="ZY727" s="10"/>
      <c r="ZZ727" s="269"/>
      <c r="AAA727" s="202" t="s">
        <v>78</v>
      </c>
      <c r="AAB727" s="484" t="s">
        <v>612</v>
      </c>
      <c r="AAD727" s="203"/>
      <c r="AAE727" s="203">
        <f>VLOOKUP(AAB727,$A$794:$F$2344,6,FALSE)</f>
        <v>0</v>
      </c>
      <c r="AAF727" s="202" t="s">
        <v>67</v>
      </c>
      <c r="AAG727" s="10">
        <f>AAE727*1.2</f>
        <v>0</v>
      </c>
      <c r="AAH727" s="10"/>
      <c r="AAI727" s="269"/>
      <c r="AAJ727" s="202" t="s">
        <v>78</v>
      </c>
      <c r="AAK727" s="78" t="s">
        <v>183</v>
      </c>
      <c r="AAM727" s="203"/>
      <c r="AAN727" s="203" t="e">
        <f>VLOOKUP(AAK727,$A$794:$F$2344,6,FALSE)</f>
        <v>#N/A</v>
      </c>
      <c r="AAO727" s="202" t="s">
        <v>67</v>
      </c>
      <c r="AAP727" s="10" t="e">
        <f>AAN727*1.2</f>
        <v>#N/A</v>
      </c>
      <c r="AAQ727" s="10"/>
      <c r="AAR727" s="269"/>
      <c r="AAS727" s="202" t="s">
        <v>78</v>
      </c>
      <c r="AAT727" s="498" t="s">
        <v>669</v>
      </c>
      <c r="AAV727" s="203"/>
      <c r="AAW727" s="203">
        <f>VLOOKUP(AAT727,$A$794:$F$2344,6,FALSE)</f>
        <v>0</v>
      </c>
      <c r="AAX727" s="202" t="s">
        <v>67</v>
      </c>
      <c r="AAY727" s="10">
        <f>AAW727*1.2</f>
        <v>0</v>
      </c>
      <c r="AAZ727" s="10"/>
      <c r="ABA727" s="269"/>
      <c r="ABB727" s="202" t="s">
        <v>78</v>
      </c>
      <c r="ABC727" s="484" t="s">
        <v>1548</v>
      </c>
      <c r="ABE727" s="203"/>
      <c r="ABF727" s="203">
        <f>VLOOKUP(ABC727,$A$794:$F$2344,6,FALSE)</f>
        <v>0</v>
      </c>
      <c r="ABG727" s="202" t="s">
        <v>67</v>
      </c>
      <c r="ABH727" s="10">
        <f>ABF727*1.2</f>
        <v>0</v>
      </c>
      <c r="ABI727" s="10"/>
      <c r="ABJ727" s="269"/>
      <c r="ABK727" s="202" t="s">
        <v>78</v>
      </c>
      <c r="ABL727" s="484" t="s">
        <v>669</v>
      </c>
      <c r="ABN727" s="203"/>
      <c r="ABO727" s="203">
        <f>VLOOKUP(ABL727,$A$794:$F$2344,6,FALSE)</f>
        <v>0</v>
      </c>
      <c r="ABP727" s="202" t="s">
        <v>67</v>
      </c>
      <c r="ABQ727" s="10">
        <f>ABO727*1.2</f>
        <v>0</v>
      </c>
      <c r="ABR727" s="10"/>
      <c r="ABS727" s="269"/>
      <c r="ABT727" s="202" t="s">
        <v>78</v>
      </c>
      <c r="ABU727" s="484" t="s">
        <v>1586</v>
      </c>
      <c r="ABW727" s="203"/>
      <c r="ABX727" s="203">
        <f>VLOOKUP(ABU727,$A$794:$F$2344,6,FALSE)</f>
        <v>0</v>
      </c>
      <c r="ABY727" s="202" t="s">
        <v>67</v>
      </c>
      <c r="ABZ727" s="10">
        <f>ABX727*1.2</f>
        <v>0</v>
      </c>
      <c r="ACA727" s="10"/>
      <c r="ACB727" s="269"/>
      <c r="ACC727" s="202" t="s">
        <v>78</v>
      </c>
      <c r="ACD727" s="484" t="s">
        <v>2336</v>
      </c>
      <c r="ACF727" s="203"/>
      <c r="ACG727" s="203">
        <f>VLOOKUP(ACD727,$A$794:$F$2344,6,FALSE)</f>
        <v>0</v>
      </c>
      <c r="ACH727" s="202" t="s">
        <v>67</v>
      </c>
      <c r="ACI727" s="10">
        <f>ACG727*1.2</f>
        <v>0</v>
      </c>
      <c r="ACJ727" s="10"/>
      <c r="ACK727" s="269"/>
      <c r="ACL727" s="202" t="s">
        <v>78</v>
      </c>
      <c r="ACM727" s="484" t="s">
        <v>493</v>
      </c>
      <c r="ACO727" s="203"/>
      <c r="ACP727" s="203">
        <f>VLOOKUP(ACM727,$A$794:$F$2344,6,FALSE)</f>
        <v>0</v>
      </c>
      <c r="ACQ727" s="202" t="s">
        <v>67</v>
      </c>
      <c r="ACR727" s="10">
        <f>ACP727*1.2</f>
        <v>0</v>
      </c>
      <c r="ACS727" s="10"/>
      <c r="ACT727" s="269"/>
      <c r="ACU727" s="202" t="s">
        <v>78</v>
      </c>
      <c r="ACV727" s="484" t="s">
        <v>1586</v>
      </c>
      <c r="ACX727" s="203"/>
      <c r="ACY727" s="203">
        <f>VLOOKUP(ACV727,$A$794:$F$2344,6,FALSE)</f>
        <v>0</v>
      </c>
      <c r="ACZ727" s="202" t="s">
        <v>67</v>
      </c>
      <c r="ADA727" s="10">
        <f>ACY727*1.2</f>
        <v>0</v>
      </c>
      <c r="ADB727" s="10"/>
      <c r="ADC727" s="269"/>
      <c r="ADD727" s="202" t="s">
        <v>78</v>
      </c>
      <c r="ADE727" s="484" t="s">
        <v>1586</v>
      </c>
      <c r="ADG727" s="203"/>
      <c r="ADH727" s="203">
        <f>VLOOKUP(ADE727,$A$794:$F$2344,6,FALSE)</f>
        <v>0</v>
      </c>
      <c r="ADI727" s="202" t="s">
        <v>67</v>
      </c>
      <c r="ADJ727" s="10">
        <f>ADH727*1.2</f>
        <v>0</v>
      </c>
      <c r="ADL727" s="269"/>
      <c r="ADM727" s="202" t="s">
        <v>78</v>
      </c>
      <c r="ADN727" s="484" t="s">
        <v>1189</v>
      </c>
      <c r="ADP727" s="203"/>
      <c r="ADQ727" s="203">
        <f>VLOOKUP(ADN727,$A$794:$F$2344,6,FALSE)</f>
        <v>0</v>
      </c>
      <c r="ADR727" s="202" t="s">
        <v>67</v>
      </c>
      <c r="ADS727" s="10">
        <f>ADQ727*1.2</f>
        <v>0</v>
      </c>
      <c r="ADT727" s="10"/>
      <c r="ADU727" s="269"/>
      <c r="ADV727" s="202" t="s">
        <v>78</v>
      </c>
      <c r="ADW727" s="78" t="s">
        <v>183</v>
      </c>
      <c r="ADY727" s="203"/>
      <c r="ADZ727" s="203" t="e">
        <f>VLOOKUP(ADW727,$A$794:$F$2344,6,FALSE)</f>
        <v>#N/A</v>
      </c>
      <c r="AEA727" s="202" t="s">
        <v>67</v>
      </c>
      <c r="AEB727" s="10" t="e">
        <f>ADZ727*1.2</f>
        <v>#N/A</v>
      </c>
      <c r="AED727" s="269"/>
      <c r="AEE727" s="202" t="s">
        <v>78</v>
      </c>
      <c r="AEF727" s="491" t="s">
        <v>2281</v>
      </c>
      <c r="AEH727" s="203"/>
      <c r="AEI727" s="203">
        <f>VLOOKUP(AEF727,$A$794:$F$2344,6,FALSE)</f>
        <v>0</v>
      </c>
      <c r="AEJ727" s="202" t="s">
        <v>67</v>
      </c>
      <c r="AEK727" s="10">
        <f>AEI727*1.2</f>
        <v>0</v>
      </c>
      <c r="AEM727" s="269"/>
      <c r="AEN727" s="202" t="s">
        <v>78</v>
      </c>
      <c r="AEO727" s="484" t="s">
        <v>1364</v>
      </c>
      <c r="AEQ727" s="203"/>
      <c r="AER727" s="203">
        <f>VLOOKUP(AEO727,$A$794:$F$2344,6,FALSE)</f>
        <v>0</v>
      </c>
      <c r="AES727" s="202" t="s">
        <v>67</v>
      </c>
      <c r="AET727" s="10">
        <f>AER727*1.2</f>
        <v>0</v>
      </c>
      <c r="AEV727" s="269"/>
      <c r="AEW727" s="202" t="s">
        <v>78</v>
      </c>
      <c r="AEX727" s="484" t="s">
        <v>633</v>
      </c>
      <c r="AEZ727" s="203"/>
      <c r="AFA727" s="203">
        <f>VLOOKUP(AEX727,$A$794:$F$2344,6,FALSE)</f>
        <v>0</v>
      </c>
      <c r="AFB727" s="202" t="s">
        <v>67</v>
      </c>
      <c r="AFC727" s="10">
        <f>AFA727*1.2</f>
        <v>0</v>
      </c>
      <c r="AFD727" s="10"/>
      <c r="AFE727" s="269"/>
      <c r="AFF727" s="202" t="s">
        <v>78</v>
      </c>
      <c r="AFG727" s="78" t="s">
        <v>183</v>
      </c>
      <c r="AFI727" s="203"/>
      <c r="AFJ727" s="203" t="e">
        <f>VLOOKUP(AFG727,$A$794:$F$2344,6,FALSE)</f>
        <v>#N/A</v>
      </c>
      <c r="AFK727" s="202" t="s">
        <v>67</v>
      </c>
      <c r="AFL727" s="10" t="e">
        <f>AFJ727*1.2</f>
        <v>#N/A</v>
      </c>
      <c r="AFM727" s="10"/>
      <c r="AFN727" s="269"/>
      <c r="AFO727" s="202" t="s">
        <v>78</v>
      </c>
      <c r="AFP727" s="484" t="s">
        <v>2336</v>
      </c>
      <c r="AFR727" s="203"/>
      <c r="AFS727" s="203">
        <f>VLOOKUP(AFP727,$A$794:$F$2344,6,FALSE)</f>
        <v>0</v>
      </c>
      <c r="AFT727" s="202" t="s">
        <v>67</v>
      </c>
      <c r="AFU727" s="10">
        <f>AFS727*1.2</f>
        <v>0</v>
      </c>
      <c r="AFV727" s="10"/>
      <c r="AFW727" s="269"/>
      <c r="AFX727" s="202" t="s">
        <v>78</v>
      </c>
      <c r="AFY727" s="484" t="s">
        <v>420</v>
      </c>
      <c r="AGA727" s="203"/>
      <c r="AGB727" s="203">
        <f>VLOOKUP(AFY727,$A$794:$F$2344,6,FALSE)</f>
        <v>0</v>
      </c>
      <c r="AGC727" s="202" t="s">
        <v>67</v>
      </c>
      <c r="AGD727" s="10">
        <f>AGB727*1.2</f>
        <v>0</v>
      </c>
      <c r="AGE727" s="10"/>
      <c r="AGF727" s="269"/>
      <c r="AGG727" s="202" t="s">
        <v>78</v>
      </c>
      <c r="AGH727" s="484" t="s">
        <v>1189</v>
      </c>
      <c r="AGJ727" s="203"/>
      <c r="AGK727" s="203">
        <f>VLOOKUP(AGH727,$A$794:$F$2344,6,FALSE)</f>
        <v>0</v>
      </c>
      <c r="AGL727" s="202" t="s">
        <v>67</v>
      </c>
      <c r="AGM727" s="10">
        <f>AGK727*1.2</f>
        <v>0</v>
      </c>
      <c r="AGN727" s="10"/>
      <c r="AGO727" s="269"/>
      <c r="AGP727" s="202" t="s">
        <v>78</v>
      </c>
      <c r="AGQ727" s="484" t="s">
        <v>633</v>
      </c>
      <c r="AGS727" s="203"/>
      <c r="AGT727" s="203">
        <f>VLOOKUP(AGQ727,$A$794:$F$2344,6,FALSE)</f>
        <v>0</v>
      </c>
      <c r="AGU727" s="202" t="s">
        <v>67</v>
      </c>
      <c r="AGV727" s="10">
        <f>AGT727*1.2</f>
        <v>0</v>
      </c>
      <c r="AGW727" s="10"/>
      <c r="AGX727" s="269"/>
      <c r="AGY727" s="202" t="s">
        <v>78</v>
      </c>
      <c r="AGZ727" s="78" t="s">
        <v>183</v>
      </c>
      <c r="AHB727" s="203"/>
      <c r="AHC727" s="203" t="e">
        <f>VLOOKUP(AGZ727,$A$794:$F$2344,6,FALSE)</f>
        <v>#N/A</v>
      </c>
      <c r="AHD727" s="202" t="s">
        <v>67</v>
      </c>
      <c r="AHE727" s="10" t="e">
        <f>AHC727*1.2</f>
        <v>#N/A</v>
      </c>
      <c r="AHF727" s="10"/>
      <c r="AHG727" s="269"/>
      <c r="AHH727" s="202" t="s">
        <v>78</v>
      </c>
      <c r="AHI727" s="502" t="s">
        <v>1548</v>
      </c>
      <c r="AHK727" s="203"/>
      <c r="AHL727" s="203">
        <f>VLOOKUP(AHI727,$A$794:$F$2344,6,FALSE)</f>
        <v>0</v>
      </c>
      <c r="AHM727" s="202" t="s">
        <v>67</v>
      </c>
      <c r="AHN727" s="10">
        <f>AHL727*1.2</f>
        <v>0</v>
      </c>
      <c r="AHO727" s="10"/>
      <c r="AHP727" s="269"/>
      <c r="AHQ727" s="202" t="s">
        <v>78</v>
      </c>
      <c r="AHR727" s="484" t="s">
        <v>2336</v>
      </c>
      <c r="AHT727" s="203"/>
      <c r="AHU727" s="203">
        <f>VLOOKUP(AHR727,$A$794:$F$2344,6,FALSE)</f>
        <v>0</v>
      </c>
      <c r="AHV727" s="202" t="s">
        <v>67</v>
      </c>
      <c r="AHW727" s="10">
        <f>AHU727*1.2</f>
        <v>0</v>
      </c>
      <c r="AHX727" s="10"/>
      <c r="AHY727" s="269"/>
      <c r="AHZ727" s="202" t="s">
        <v>78</v>
      </c>
      <c r="AIA727" s="78" t="s">
        <v>183</v>
      </c>
      <c r="AIC727" s="203"/>
      <c r="AID727" s="203" t="e">
        <f>VLOOKUP(AIA727,$A$794:$F$2344,6,FALSE)</f>
        <v>#N/A</v>
      </c>
      <c r="AIE727" s="202" t="s">
        <v>67</v>
      </c>
      <c r="AIF727" s="10" t="e">
        <f>AID727*1.2</f>
        <v>#N/A</v>
      </c>
      <c r="AIG727" s="10"/>
      <c r="AIH727" s="269"/>
      <c r="AII727" s="202" t="s">
        <v>78</v>
      </c>
      <c r="AIJ727" s="484" t="s">
        <v>503</v>
      </c>
      <c r="AIL727" s="203"/>
      <c r="AIM727" s="203">
        <f>VLOOKUP(AIJ727,$A$794:$F$2344,6,FALSE)</f>
        <v>0</v>
      </c>
      <c r="AIN727" s="202" t="s">
        <v>67</v>
      </c>
      <c r="AIO727" s="10">
        <f>AIM727*1.2</f>
        <v>0</v>
      </c>
      <c r="AIP727" s="10"/>
      <c r="AIQ727" s="269"/>
      <c r="AIR727" s="202" t="s">
        <v>78</v>
      </c>
      <c r="AIS727" s="484" t="s">
        <v>422</v>
      </c>
      <c r="AIU727" s="203"/>
      <c r="AIV727" s="203">
        <f>VLOOKUP(AIS727,$A$794:$F$2344,6,FALSE)</f>
        <v>0</v>
      </c>
      <c r="AIW727" s="202" t="s">
        <v>67</v>
      </c>
      <c r="AIX727" s="10">
        <f>AIV727*1.2</f>
        <v>0</v>
      </c>
      <c r="AIY727" s="10"/>
      <c r="AIZ727" s="269"/>
      <c r="AJA727" s="202" t="s">
        <v>78</v>
      </c>
      <c r="AJB727" s="78" t="s">
        <v>183</v>
      </c>
      <c r="AJD727" s="203"/>
      <c r="AJE727" s="203" t="e">
        <f>VLOOKUP(AJB727,$A$794:$F$2344,6,FALSE)</f>
        <v>#N/A</v>
      </c>
      <c r="AJF727" s="202" t="s">
        <v>67</v>
      </c>
      <c r="AJG727" s="10" t="e">
        <f>AJE727*1.2</f>
        <v>#N/A</v>
      </c>
      <c r="AJH727" s="10"/>
      <c r="AJI727" s="269"/>
      <c r="AJJ727" s="202" t="s">
        <v>78</v>
      </c>
      <c r="AJK727" s="78" t="s">
        <v>183</v>
      </c>
      <c r="AJM727" s="203"/>
      <c r="AJN727" s="203" t="e">
        <f>VLOOKUP(AJK727,$A$794:$F$2344,6,FALSE)</f>
        <v>#N/A</v>
      </c>
      <c r="AJO727" s="202" t="s">
        <v>67</v>
      </c>
      <c r="AJP727" s="10" t="e">
        <f>AJN727*1.2</f>
        <v>#N/A</v>
      </c>
      <c r="AJQ727" s="10"/>
      <c r="AJR727" s="269"/>
      <c r="AJS727" s="202" t="s">
        <v>78</v>
      </c>
      <c r="AJT727" s="78" t="s">
        <v>183</v>
      </c>
      <c r="AJV727" s="203"/>
      <c r="AJW727" s="203" t="e">
        <f>VLOOKUP(AJT727,$A$794:$F$2344,6,FALSE)</f>
        <v>#N/A</v>
      </c>
      <c r="AJX727" s="202" t="s">
        <v>67</v>
      </c>
      <c r="AJY727" s="10" t="e">
        <f>AJW727*1.2</f>
        <v>#N/A</v>
      </c>
      <c r="AJZ727" s="10"/>
      <c r="AKA727" s="269"/>
      <c r="AKB727" s="202" t="s">
        <v>78</v>
      </c>
      <c r="AKC727" s="484" t="s">
        <v>503</v>
      </c>
      <c r="AKE727" s="203"/>
      <c r="AKF727" s="203">
        <f>VLOOKUP(AKC727,$A$794:$F$2344,6,FALSE)</f>
        <v>0</v>
      </c>
      <c r="AKG727" s="202" t="s">
        <v>67</v>
      </c>
      <c r="AKH727" s="10">
        <f>AKF727*1.2</f>
        <v>0</v>
      </c>
      <c r="AKI727" s="10"/>
      <c r="AKJ727" s="269"/>
      <c r="AKK727" s="202" t="s">
        <v>78</v>
      </c>
      <c r="AKL727" s="78" t="s">
        <v>183</v>
      </c>
      <c r="AKN727" s="203"/>
      <c r="AKO727" s="203" t="e">
        <f>VLOOKUP(AKL727,$A$794:$F$2344,6,FALSE)</f>
        <v>#N/A</v>
      </c>
      <c r="AKP727" s="202" t="s">
        <v>67</v>
      </c>
      <c r="AKQ727" s="10" t="e">
        <f>AKO727*1.2</f>
        <v>#N/A</v>
      </c>
      <c r="AKR727" s="10"/>
      <c r="AKS727" s="269"/>
      <c r="AKT727" s="202" t="s">
        <v>78</v>
      </c>
      <c r="AKU727" s="78" t="s">
        <v>183</v>
      </c>
      <c r="AKW727" s="203"/>
      <c r="AKX727" s="203" t="e">
        <f>VLOOKUP(AKU727,$A$794:$F$2344,6,FALSE)</f>
        <v>#N/A</v>
      </c>
      <c r="AKY727" s="202" t="s">
        <v>67</v>
      </c>
      <c r="AKZ727" s="10" t="e">
        <f>AKX727*1.2</f>
        <v>#N/A</v>
      </c>
      <c r="ALA727" s="10"/>
      <c r="ALB727" s="269"/>
      <c r="ALC727" s="202" t="s">
        <v>78</v>
      </c>
      <c r="ALD727" s="78" t="s">
        <v>183</v>
      </c>
      <c r="ALF727" s="203"/>
      <c r="ALG727" s="203" t="e">
        <f>VLOOKUP(ALD727,$A$794:$F$2344,6,FALSE)</f>
        <v>#N/A</v>
      </c>
      <c r="ALH727" s="202" t="s">
        <v>67</v>
      </c>
      <c r="ALI727" s="10" t="e">
        <f>ALG727*1.2</f>
        <v>#N/A</v>
      </c>
      <c r="ALJ727" s="10"/>
      <c r="ALK727" s="269"/>
      <c r="ALL727" s="202" t="s">
        <v>78</v>
      </c>
      <c r="ALM727" s="78" t="s">
        <v>183</v>
      </c>
      <c r="ALO727" s="203"/>
      <c r="ALP727" s="203" t="e">
        <f>VLOOKUP(ALM727,$A$794:$F$2344,6,FALSE)</f>
        <v>#N/A</v>
      </c>
      <c r="ALQ727" s="202" t="s">
        <v>67</v>
      </c>
      <c r="ALR727" s="10" t="e">
        <f>ALP727*1.2</f>
        <v>#N/A</v>
      </c>
      <c r="ALS727" s="10"/>
      <c r="ALT727" s="269"/>
      <c r="ALU727" s="202" t="s">
        <v>78</v>
      </c>
      <c r="ALV727" s="78" t="s">
        <v>183</v>
      </c>
      <c r="ALX727" s="203"/>
      <c r="ALY727" s="203" t="e">
        <f>VLOOKUP(ALV727,$A$794:$F$2344,6,FALSE)</f>
        <v>#N/A</v>
      </c>
      <c r="ALZ727" s="202" t="s">
        <v>67</v>
      </c>
      <c r="AMA727" s="10" t="e">
        <f>ALY727*1.2</f>
        <v>#N/A</v>
      </c>
      <c r="AMB727" s="10"/>
      <c r="AMC727" s="269"/>
      <c r="AMD727" s="202" t="s">
        <v>78</v>
      </c>
      <c r="AME727" s="78" t="s">
        <v>183</v>
      </c>
      <c r="AMG727" s="203"/>
      <c r="AMH727" s="203" t="e">
        <f>VLOOKUP(AME727,$A$794:$F$2344,6,FALSE)</f>
        <v>#N/A</v>
      </c>
      <c r="AMI727" s="202" t="s">
        <v>67</v>
      </c>
      <c r="AMJ727" s="10" t="e">
        <f>AMH727*1.2</f>
        <v>#N/A</v>
      </c>
      <c r="AMK727" s="10"/>
      <c r="AML727" s="269"/>
      <c r="AMM727" s="202" t="s">
        <v>78</v>
      </c>
      <c r="AMN727" s="78" t="s">
        <v>183</v>
      </c>
      <c r="AMP727" s="203"/>
      <c r="AMQ727" s="203" t="e">
        <f>VLOOKUP(AMN727,$A$794:$F$2344,6,FALSE)</f>
        <v>#N/A</v>
      </c>
      <c r="AMR727" s="202" t="s">
        <v>67</v>
      </c>
      <c r="AMS727" s="10" t="e">
        <f>AMQ727*1.2</f>
        <v>#N/A</v>
      </c>
      <c r="AMT727" s="10"/>
      <c r="AMU727" s="269"/>
      <c r="AMV727" s="202" t="s">
        <v>78</v>
      </c>
      <c r="AMW727" s="78" t="s">
        <v>183</v>
      </c>
      <c r="AMY727" s="203"/>
      <c r="AMZ727" s="203" t="e">
        <f>VLOOKUP(AMW727,$A$794:$F$2344,6,FALSE)</f>
        <v>#N/A</v>
      </c>
      <c r="ANA727" s="202" t="s">
        <v>67</v>
      </c>
      <c r="ANB727" s="10" t="e">
        <f>AMZ727*1.2</f>
        <v>#N/A</v>
      </c>
      <c r="ANC727" s="10"/>
      <c r="AND727" s="269"/>
      <c r="ANE727" s="202" t="s">
        <v>78</v>
      </c>
      <c r="ANF727" s="78" t="s">
        <v>183</v>
      </c>
      <c r="ANH727" s="203"/>
      <c r="ANI727" s="203" t="e">
        <f>VLOOKUP(ANF727,$A$794:$F$2344,6,FALSE)</f>
        <v>#N/A</v>
      </c>
      <c r="ANJ727" s="202" t="s">
        <v>67</v>
      </c>
      <c r="ANK727" s="10" t="e">
        <f>ANI727*1.2</f>
        <v>#N/A</v>
      </c>
      <c r="ANL727" s="10"/>
      <c r="ANM727" s="269"/>
      <c r="ANN727" s="202" t="s">
        <v>78</v>
      </c>
      <c r="ANO727" s="78" t="s">
        <v>183</v>
      </c>
      <c r="ANQ727" s="203"/>
      <c r="ANR727" s="203" t="e">
        <f>VLOOKUP(ANO727,$A$794:$F$2344,6,FALSE)</f>
        <v>#N/A</v>
      </c>
      <c r="ANS727" s="202" t="s">
        <v>67</v>
      </c>
      <c r="ANT727" s="10" t="e">
        <f>ANR727*1.2</f>
        <v>#N/A</v>
      </c>
      <c r="ANU727" s="10"/>
      <c r="ANV727" s="269"/>
      <c r="ANW727" s="202" t="s">
        <v>78</v>
      </c>
      <c r="ANX727" s="78" t="s">
        <v>183</v>
      </c>
      <c r="ANZ727" s="203"/>
      <c r="AOA727" s="203" t="e">
        <f>VLOOKUP(ANX727,$A$794:$F$2344,6,FALSE)</f>
        <v>#N/A</v>
      </c>
      <c r="AOB727" s="202" t="s">
        <v>67</v>
      </c>
      <c r="AOC727" s="10" t="e">
        <f>AOA727*1.2</f>
        <v>#N/A</v>
      </c>
      <c r="AOD727" s="10"/>
      <c r="AOE727" s="269"/>
      <c r="AOF727" s="202" t="s">
        <v>78</v>
      </c>
      <c r="AOG727" s="78" t="s">
        <v>183</v>
      </c>
      <c r="AOI727" s="203"/>
      <c r="AOJ727" s="203" t="e">
        <f>VLOOKUP(AOG727,$A$794:$F$2344,6,FALSE)</f>
        <v>#N/A</v>
      </c>
      <c r="AOK727" s="202" t="s">
        <v>67</v>
      </c>
      <c r="AOL727" s="10" t="e">
        <f>AOJ727*1.2</f>
        <v>#N/A</v>
      </c>
      <c r="AOM727" s="10"/>
      <c r="AON727" s="269"/>
      <c r="AOO727" s="202" t="s">
        <v>78</v>
      </c>
      <c r="AOP727" s="78" t="s">
        <v>183</v>
      </c>
      <c r="AOR727" s="203"/>
      <c r="AOS727" s="203" t="e">
        <f>VLOOKUP(AOP727,$A$794:$F$2344,6,FALSE)</f>
        <v>#N/A</v>
      </c>
      <c r="AOT727" s="202" t="s">
        <v>67</v>
      </c>
      <c r="AOU727" s="10" t="e">
        <f>AOS727*1.2</f>
        <v>#N/A</v>
      </c>
      <c r="AOV727" s="10"/>
      <c r="AOW727" s="269"/>
      <c r="AOX727" s="202" t="s">
        <v>78</v>
      </c>
      <c r="AOY727" s="78" t="s">
        <v>183</v>
      </c>
      <c r="APA727" s="203"/>
      <c r="APB727" s="203" t="e">
        <f>VLOOKUP(AOY727,$A$794:$F$2344,6,FALSE)</f>
        <v>#N/A</v>
      </c>
      <c r="APC727" s="202" t="s">
        <v>67</v>
      </c>
      <c r="APD727" s="10" t="e">
        <f>APB727*1.2</f>
        <v>#N/A</v>
      </c>
      <c r="APE727" s="10"/>
      <c r="APF727" s="269"/>
      <c r="APG727" s="202" t="s">
        <v>78</v>
      </c>
      <c r="APH727" s="78" t="s">
        <v>183</v>
      </c>
      <c r="APJ727" s="203"/>
      <c r="APK727" s="203" t="e">
        <f>VLOOKUP(APH727,$A$794:$F$2344,6,FALSE)</f>
        <v>#N/A</v>
      </c>
      <c r="APL727" s="202" t="s">
        <v>67</v>
      </c>
      <c r="APM727" s="10" t="e">
        <f>APK727*1.2</f>
        <v>#N/A</v>
      </c>
      <c r="APN727" s="10"/>
      <c r="APO727" s="269"/>
      <c r="APP727" s="202" t="s">
        <v>78</v>
      </c>
      <c r="APQ727" s="498" t="s">
        <v>441</v>
      </c>
      <c r="APS727" s="203"/>
      <c r="APT727" s="203">
        <f>VLOOKUP(APQ727,$A$794:$F$2344,6,FALSE)</f>
        <v>0</v>
      </c>
      <c r="APU727" s="202" t="s">
        <v>67</v>
      </c>
      <c r="APV727" s="10">
        <f>APT727*1.2</f>
        <v>0</v>
      </c>
      <c r="APW727" s="10"/>
      <c r="APX727" s="269"/>
      <c r="APY727" s="202" t="s">
        <v>78</v>
      </c>
      <c r="APZ727" s="498" t="s">
        <v>1189</v>
      </c>
      <c r="AQB727" s="203"/>
      <c r="AQC727" s="203">
        <f>VLOOKUP(APZ727,$A$794:$F$2344,6,FALSE)</f>
        <v>0</v>
      </c>
      <c r="AQD727" s="202" t="s">
        <v>67</v>
      </c>
      <c r="AQE727" s="10">
        <f>AQC727*1.2</f>
        <v>0</v>
      </c>
      <c r="AQF727" s="10"/>
      <c r="AQG727" s="269"/>
      <c r="AQH727" s="202" t="s">
        <v>78</v>
      </c>
      <c r="AQI727" s="484" t="s">
        <v>514</v>
      </c>
      <c r="AQK727" s="203"/>
      <c r="AQL727" s="203">
        <f>VLOOKUP(AQI727,$A$794:$F$2344,6,FALSE)</f>
        <v>0</v>
      </c>
      <c r="AQM727" s="202" t="s">
        <v>67</v>
      </c>
      <c r="AQN727" s="10">
        <f>AQL727*1.2</f>
        <v>0</v>
      </c>
      <c r="AQO727" s="10"/>
      <c r="AQP727" s="269"/>
      <c r="AQQ727" s="202" t="s">
        <v>78</v>
      </c>
      <c r="AQR727" s="484" t="s">
        <v>2281</v>
      </c>
      <c r="AQT727" s="203"/>
      <c r="AQU727" s="203">
        <f>VLOOKUP(AQR727,$A$794:$F$2344,6,FALSE)</f>
        <v>0</v>
      </c>
      <c r="AQV727" s="202" t="s">
        <v>67</v>
      </c>
      <c r="AQW727" s="10">
        <f>AQU727*1.2</f>
        <v>0</v>
      </c>
      <c r="AQX727" s="10"/>
      <c r="AQY727" s="269"/>
      <c r="AQZ727" s="202" t="s">
        <v>78</v>
      </c>
      <c r="ARA727" s="484" t="s">
        <v>612</v>
      </c>
      <c r="ARC727" s="203"/>
      <c r="ARD727" s="203">
        <f>VLOOKUP(ARA727,$A$794:$F$2344,6,FALSE)</f>
        <v>0</v>
      </c>
      <c r="ARE727" s="202" t="s">
        <v>67</v>
      </c>
      <c r="ARF727" s="10">
        <f>ARD727*1.2</f>
        <v>0</v>
      </c>
      <c r="ARG727" s="10"/>
      <c r="ARH727" s="269"/>
      <c r="ARI727" s="202" t="s">
        <v>78</v>
      </c>
      <c r="ARJ727" s="484" t="s">
        <v>669</v>
      </c>
      <c r="ARL727" s="203"/>
      <c r="ARM727" s="203">
        <f>VLOOKUP(ARJ727,$A$794:$F$2344,6,FALSE)</f>
        <v>0</v>
      </c>
      <c r="ARN727" s="202" t="s">
        <v>67</v>
      </c>
      <c r="ARO727" s="10">
        <f>ARM727*1.2</f>
        <v>0</v>
      </c>
      <c r="ARP727" s="10"/>
      <c r="ARQ727" s="269"/>
      <c r="ARR727" s="202" t="s">
        <v>78</v>
      </c>
      <c r="ARS727" s="498" t="s">
        <v>493</v>
      </c>
      <c r="ARU727" s="203"/>
      <c r="ARV727" s="203">
        <f>VLOOKUP(ARS727,$A$794:$F$2344,6,FALSE)</f>
        <v>0</v>
      </c>
      <c r="ARW727" s="202" t="s">
        <v>67</v>
      </c>
      <c r="ARX727" s="10">
        <f>ARV727*1.2</f>
        <v>0</v>
      </c>
      <c r="ARY727" s="10"/>
      <c r="ARZ727" s="269"/>
      <c r="ASA727" s="202" t="s">
        <v>78</v>
      </c>
      <c r="ASB727" s="484" t="s">
        <v>503</v>
      </c>
      <c r="ASD727" s="203"/>
      <c r="ASE727" s="203">
        <f>VLOOKUP(ASB727,$A$794:$F$2344,6,FALSE)</f>
        <v>0</v>
      </c>
      <c r="ASF727" s="202" t="s">
        <v>67</v>
      </c>
      <c r="ASG727" s="10">
        <f>ASE727*1.2</f>
        <v>0</v>
      </c>
      <c r="ASH727" s="10"/>
      <c r="ASI727" s="269"/>
      <c r="ASJ727" s="202" t="s">
        <v>78</v>
      </c>
      <c r="ASK727" s="484" t="s">
        <v>633</v>
      </c>
      <c r="ASM727" s="203"/>
      <c r="ASN727" s="203">
        <f>VLOOKUP(ASK727,$A$794:$F$2344,6,FALSE)</f>
        <v>0</v>
      </c>
      <c r="ASO727" s="202" t="s">
        <v>67</v>
      </c>
      <c r="ASP727" s="10">
        <f>ASN727*1.2</f>
        <v>0</v>
      </c>
      <c r="ASQ727" s="10"/>
      <c r="ASR727" s="269"/>
      <c r="ASS727" s="202" t="s">
        <v>78</v>
      </c>
      <c r="AST727" s="484" t="s">
        <v>2336</v>
      </c>
      <c r="ASV727" s="203"/>
      <c r="ASW727" s="203">
        <f>VLOOKUP(AST727,$A$794:$F$2344,6,FALSE)</f>
        <v>0</v>
      </c>
      <c r="ASX727" s="202" t="s">
        <v>67</v>
      </c>
      <c r="ASY727" s="10">
        <f>ASW727*1.2</f>
        <v>0</v>
      </c>
      <c r="ASZ727" s="10"/>
      <c r="ATA727" s="269"/>
      <c r="ATB727" s="202" t="s">
        <v>78</v>
      </c>
      <c r="ATC727" s="484" t="s">
        <v>545</v>
      </c>
      <c r="ATE727" s="203"/>
      <c r="ATF727" s="203">
        <f>VLOOKUP(ATC727,$A$794:$F$2344,6,FALSE)</f>
        <v>0</v>
      </c>
      <c r="ATG727" s="202" t="s">
        <v>67</v>
      </c>
      <c r="ATH727" s="10">
        <f>ATF727*1.2</f>
        <v>0</v>
      </c>
      <c r="ATI727" s="10"/>
      <c r="ATJ727" s="269"/>
      <c r="ATK727" s="202" t="s">
        <v>78</v>
      </c>
      <c r="ATL727" s="484" t="s">
        <v>493</v>
      </c>
      <c r="ATN727" s="203"/>
      <c r="ATO727" s="203">
        <f>VLOOKUP(ATL727,$A$794:$F$2344,6,FALSE)</f>
        <v>0</v>
      </c>
      <c r="ATP727" s="202" t="s">
        <v>67</v>
      </c>
      <c r="ATQ727" s="10">
        <f>ATO727*1.2</f>
        <v>0</v>
      </c>
      <c r="ATR727" s="10"/>
      <c r="ATS727" s="269"/>
      <c r="ATT727" s="202" t="s">
        <v>78</v>
      </c>
      <c r="ATU727" s="484" t="s">
        <v>1586</v>
      </c>
      <c r="ATW727" s="203"/>
      <c r="ATX727" s="203">
        <f>VLOOKUP(ATU727,$A$794:$F$2344,6,FALSE)</f>
        <v>0</v>
      </c>
      <c r="ATY727" s="202" t="s">
        <v>67</v>
      </c>
      <c r="ATZ727" s="10">
        <f>ATX727*1.2</f>
        <v>0</v>
      </c>
      <c r="AUA727" s="10"/>
      <c r="AUB727" s="269"/>
      <c r="AUC727" s="202" t="s">
        <v>78</v>
      </c>
      <c r="AUD727" s="484" t="s">
        <v>1548</v>
      </c>
      <c r="AUF727" s="203"/>
      <c r="AUG727" s="203">
        <f>VLOOKUP(AUD727,$A$794:$F$2344,6,FALSE)</f>
        <v>0</v>
      </c>
      <c r="AUH727" s="202" t="s">
        <v>67</v>
      </c>
      <c r="AUI727" s="10">
        <f>AUG727*1.2</f>
        <v>0</v>
      </c>
      <c r="AUJ727" s="10"/>
      <c r="AUK727" s="269"/>
      <c r="AUL727" s="202" t="s">
        <v>78</v>
      </c>
      <c r="AUM727" s="484" t="s">
        <v>512</v>
      </c>
      <c r="AUO727" s="203"/>
      <c r="AUP727" s="203">
        <f>VLOOKUP(AUM727,$A$794:$F$2344,6,FALSE)</f>
        <v>0</v>
      </c>
      <c r="AUQ727" s="202" t="s">
        <v>67</v>
      </c>
      <c r="AUR727" s="10">
        <f>AUP727*1.2</f>
        <v>0</v>
      </c>
      <c r="AUS727" s="10"/>
      <c r="AUT727" s="269"/>
      <c r="AUU727" s="202" t="s">
        <v>78</v>
      </c>
      <c r="AUV727" s="509" t="s">
        <v>420</v>
      </c>
      <c r="AUX727" s="203"/>
      <c r="AUY727" s="203">
        <f>VLOOKUP(AUV727,$A$794:$F$2344,6,FALSE)</f>
        <v>0</v>
      </c>
      <c r="AUZ727" s="202" t="s">
        <v>67</v>
      </c>
      <c r="AVA727" s="10">
        <f>AUY727*1.2</f>
        <v>0</v>
      </c>
      <c r="AVB727" s="10"/>
      <c r="AVC727" s="269"/>
      <c r="AVD727" s="202" t="s">
        <v>78</v>
      </c>
      <c r="AVE727" s="484" t="s">
        <v>633</v>
      </c>
      <c r="AVG727" s="203"/>
      <c r="AVH727" s="203">
        <f>VLOOKUP(AVE727,$A$794:$F$2344,6,FALSE)</f>
        <v>0</v>
      </c>
      <c r="AVI727" s="202" t="s">
        <v>67</v>
      </c>
      <c r="AVJ727" s="10">
        <f>AVH727*1.2</f>
        <v>0</v>
      </c>
      <c r="AVK727" s="10"/>
      <c r="AVL727" s="269"/>
      <c r="AVM727" s="202" t="s">
        <v>78</v>
      </c>
      <c r="AVN727" s="484" t="s">
        <v>420</v>
      </c>
      <c r="AVP727" s="203"/>
      <c r="AVQ727" s="203">
        <f>VLOOKUP(AVN727,$A$794:$F$2344,6,FALSE)</f>
        <v>0</v>
      </c>
      <c r="AVR727" s="202" t="s">
        <v>67</v>
      </c>
      <c r="AVS727" s="10">
        <f>AVQ727*1.2</f>
        <v>0</v>
      </c>
      <c r="AVT727" s="10"/>
      <c r="AVU727" s="269"/>
      <c r="AVV727" s="202" t="s">
        <v>78</v>
      </c>
      <c r="AVW727" s="487" t="s">
        <v>441</v>
      </c>
      <c r="AVY727" s="203"/>
      <c r="AVZ727" s="203">
        <f>VLOOKUP(AVW727,$A$794:$F$2344,6,FALSE)</f>
        <v>0</v>
      </c>
      <c r="AWA727" s="202" t="s">
        <v>67</v>
      </c>
      <c r="AWB727" s="10">
        <f>AVZ727*1.2</f>
        <v>0</v>
      </c>
      <c r="AWC727" s="10"/>
      <c r="AWD727" s="269"/>
      <c r="AWE727" s="202" t="s">
        <v>78</v>
      </c>
      <c r="AWF727" s="484" t="s">
        <v>669</v>
      </c>
      <c r="AWH727" s="203"/>
      <c r="AWI727" s="203">
        <f>VLOOKUP(AWF727,$A$794:$F$2344,6,FALSE)</f>
        <v>0</v>
      </c>
      <c r="AWJ727" s="202" t="s">
        <v>67</v>
      </c>
      <c r="AWK727" s="10">
        <f>AWI727*1.2</f>
        <v>0</v>
      </c>
      <c r="AWL727" s="10"/>
      <c r="AWM727" s="269"/>
      <c r="AWN727" s="202" t="s">
        <v>78</v>
      </c>
      <c r="AWO727" s="484" t="s">
        <v>1189</v>
      </c>
      <c r="AWQ727" s="203"/>
      <c r="AWR727" s="203">
        <f>VLOOKUP(AWO727,$A$794:$F$2344,6,FALSE)</f>
        <v>0</v>
      </c>
      <c r="AWS727" s="202" t="s">
        <v>67</v>
      </c>
      <c r="AWT727" s="10">
        <f>AWR727*1.2</f>
        <v>0</v>
      </c>
      <c r="AWU727" s="10"/>
      <c r="AWV727" s="269"/>
      <c r="AWW727" s="202" t="s">
        <v>78</v>
      </c>
      <c r="AWX727" s="484" t="s">
        <v>512</v>
      </c>
      <c r="AWZ727" s="203"/>
      <c r="AXA727" s="203">
        <f>VLOOKUP(AWX727,$A$794:$F$2344,6,FALSE)</f>
        <v>0</v>
      </c>
      <c r="AXB727" s="202" t="s">
        <v>67</v>
      </c>
      <c r="AXC727" s="10">
        <f>AXA727*1.2</f>
        <v>0</v>
      </c>
      <c r="AXD727" s="10"/>
      <c r="AXE727" s="269"/>
      <c r="AXF727" s="202" t="s">
        <v>78</v>
      </c>
      <c r="AXG727" s="484" t="s">
        <v>612</v>
      </c>
      <c r="AXI727" s="203"/>
      <c r="AXJ727" s="203">
        <f>VLOOKUP(AXG727,$A$794:$F$2344,6,FALSE)</f>
        <v>0</v>
      </c>
      <c r="AXK727" s="202" t="s">
        <v>67</v>
      </c>
      <c r="AXL727" s="10">
        <f>AXJ727*1.2</f>
        <v>0</v>
      </c>
      <c r="AXM727" s="10"/>
      <c r="AXN727" s="269"/>
      <c r="AXO727" s="202" t="s">
        <v>78</v>
      </c>
      <c r="AXP727" s="484" t="s">
        <v>612</v>
      </c>
      <c r="AXR727" s="203"/>
      <c r="AXS727" s="203">
        <f>VLOOKUP(AXP727,$A$794:$F$2344,6,FALSE)</f>
        <v>0</v>
      </c>
      <c r="AXT727" s="202" t="s">
        <v>67</v>
      </c>
      <c r="AXU727" s="10">
        <f>AXS727*1.2</f>
        <v>0</v>
      </c>
      <c r="AXV727" s="10"/>
      <c r="AXW727" s="269"/>
      <c r="AXX727" s="202" t="s">
        <v>78</v>
      </c>
      <c r="AXY727" s="498" t="s">
        <v>669</v>
      </c>
      <c r="AYA727" s="203"/>
      <c r="AYB727" s="203">
        <f>VLOOKUP(AXY727,$A$794:$F$2344,6,FALSE)</f>
        <v>0</v>
      </c>
      <c r="AYC727" s="202" t="s">
        <v>67</v>
      </c>
      <c r="AYD727" s="10">
        <f>AYB727*1.2</f>
        <v>0</v>
      </c>
      <c r="AYE727" s="10"/>
      <c r="AYF727" s="269"/>
      <c r="AYG727" s="202" t="s">
        <v>78</v>
      </c>
      <c r="AYH727" s="484" t="s">
        <v>514</v>
      </c>
      <c r="AYJ727" s="203"/>
      <c r="AYK727" s="203">
        <f>VLOOKUP(AYH727,$A$794:$F$2344,6,FALSE)</f>
        <v>0</v>
      </c>
      <c r="AYL727" s="202" t="s">
        <v>67</v>
      </c>
      <c r="AYM727" s="10">
        <f>AYK727*1.2</f>
        <v>0</v>
      </c>
      <c r="AYN727" s="10"/>
      <c r="AYO727" s="269"/>
      <c r="AYP727" s="202" t="s">
        <v>78</v>
      </c>
      <c r="AYQ727" s="484" t="s">
        <v>1364</v>
      </c>
      <c r="AYS727" s="203"/>
      <c r="AYT727" s="203">
        <f>VLOOKUP(AYQ727,$A$794:$F$2344,6,FALSE)</f>
        <v>0</v>
      </c>
      <c r="AYU727" s="202" t="s">
        <v>67</v>
      </c>
      <c r="AYV727" s="10">
        <f>AYT727*1.2</f>
        <v>0</v>
      </c>
      <c r="AYW727" s="10"/>
      <c r="AYX727" s="269"/>
      <c r="AYY727" s="202" t="s">
        <v>78</v>
      </c>
      <c r="AYZ727" s="484" t="s">
        <v>2336</v>
      </c>
      <c r="AZB727" s="203"/>
      <c r="AZC727" s="203">
        <f>VLOOKUP(AYZ727,$A$794:$F$2344,6,FALSE)</f>
        <v>0</v>
      </c>
      <c r="AZD727" s="202" t="s">
        <v>67</v>
      </c>
      <c r="AZE727" s="10">
        <f>AZC727*1.2</f>
        <v>0</v>
      </c>
      <c r="AZF727" s="10"/>
      <c r="AZG727" s="269"/>
      <c r="AZH727" s="202" t="s">
        <v>78</v>
      </c>
      <c r="AZI727" s="484" t="s">
        <v>441</v>
      </c>
      <c r="AZK727" s="203"/>
      <c r="AZL727" s="203">
        <f>VLOOKUP(AZI727,$A$794:$F$2344,6,FALSE)</f>
        <v>0</v>
      </c>
      <c r="AZM727" s="202" t="s">
        <v>67</v>
      </c>
      <c r="AZN727" s="10">
        <f>AZL727*1.2</f>
        <v>0</v>
      </c>
      <c r="AZO727" s="10"/>
      <c r="AZP727" s="269"/>
      <c r="AZQ727" s="202" t="s">
        <v>78</v>
      </c>
      <c r="AZR727" s="484" t="s">
        <v>2281</v>
      </c>
      <c r="AZT727" s="203"/>
      <c r="AZU727" s="203">
        <f>VLOOKUP(AZR727,$A$794:$F$2344,6,FALSE)</f>
        <v>0</v>
      </c>
      <c r="AZV727" s="202" t="s">
        <v>67</v>
      </c>
      <c r="AZW727" s="10">
        <f>AZU727*1.2</f>
        <v>0</v>
      </c>
      <c r="AZX727" s="10"/>
      <c r="AZY727" s="269"/>
      <c r="AZZ727" s="202" t="s">
        <v>78</v>
      </c>
      <c r="BAA727" s="498" t="s">
        <v>420</v>
      </c>
      <c r="BAC727" s="203"/>
      <c r="BAD727" s="203">
        <f>VLOOKUP(BAA727,$A$794:$F$2344,6,FALSE)</f>
        <v>0</v>
      </c>
      <c r="BAE727" s="202" t="s">
        <v>67</v>
      </c>
      <c r="BAF727" s="10">
        <f>BAD727*1.2</f>
        <v>0</v>
      </c>
      <c r="BAG727" s="10"/>
      <c r="BAH727" s="269"/>
    </row>
    <row r="728" spans="1:1386" s="14" customFormat="1" ht="15">
      <c r="A728" s="202" t="s">
        <v>79</v>
      </c>
      <c r="B728" s="484" t="s">
        <v>493</v>
      </c>
      <c r="D728" s="203"/>
      <c r="E728" s="203">
        <f>VLOOKUP(B728,$A$794:$F$2344,6,FALSE)</f>
        <v>0</v>
      </c>
      <c r="F728" s="202" t="s">
        <v>69</v>
      </c>
      <c r="G728" s="10">
        <f>E728*1.1</f>
        <v>0</v>
      </c>
      <c r="H728" s="10"/>
      <c r="I728" s="263"/>
      <c r="J728" s="202" t="s">
        <v>79</v>
      </c>
      <c r="K728" s="487" t="s">
        <v>2281</v>
      </c>
      <c r="M728" s="203"/>
      <c r="N728" s="203">
        <f>VLOOKUP(K728,$A$794:$F$2344,6,FALSE)</f>
        <v>0</v>
      </c>
      <c r="O728" s="202" t="s">
        <v>69</v>
      </c>
      <c r="P728" s="10">
        <f>N728*1.1</f>
        <v>0</v>
      </c>
      <c r="Q728" s="10"/>
      <c r="R728" s="263"/>
      <c r="S728" s="202" t="s">
        <v>79</v>
      </c>
      <c r="T728" s="484" t="s">
        <v>420</v>
      </c>
      <c r="V728" s="203"/>
      <c r="W728" s="203">
        <f>VLOOKUP(T728,$A$794:$F$2344,6,FALSE)</f>
        <v>0</v>
      </c>
      <c r="X728" s="202" t="s">
        <v>69</v>
      </c>
      <c r="Y728" s="10">
        <f>W728*1.1</f>
        <v>0</v>
      </c>
      <c r="Z728" s="10"/>
      <c r="AA728" s="263"/>
      <c r="AB728" s="202" t="s">
        <v>79</v>
      </c>
      <c r="AC728" s="484" t="s">
        <v>503</v>
      </c>
      <c r="AE728" s="203"/>
      <c r="AF728" s="203">
        <f>VLOOKUP(AC728,$A$794:$F$2344,6,FALSE)</f>
        <v>0</v>
      </c>
      <c r="AG728" s="202" t="s">
        <v>69</v>
      </c>
      <c r="AH728" s="10">
        <f>AF728*1.1</f>
        <v>0</v>
      </c>
      <c r="AI728" s="10"/>
      <c r="AJ728" s="263"/>
      <c r="AK728" s="202" t="s">
        <v>79</v>
      </c>
      <c r="AL728" s="490" t="s">
        <v>612</v>
      </c>
      <c r="AN728" s="203"/>
      <c r="AO728" s="203">
        <f>VLOOKUP(AL728,$A$794:$F$2344,6,FALSE)</f>
        <v>0</v>
      </c>
      <c r="AP728" s="202" t="s">
        <v>69</v>
      </c>
      <c r="AQ728" s="10">
        <f>AO728*1.1</f>
        <v>0</v>
      </c>
      <c r="AR728" s="10"/>
      <c r="AS728" s="263"/>
      <c r="AT728" s="202" t="s">
        <v>79</v>
      </c>
      <c r="AU728" s="484" t="s">
        <v>1586</v>
      </c>
      <c r="AW728" s="203"/>
      <c r="AX728" s="203">
        <f>VLOOKUP(AU728,$A$794:$F$2344,6,FALSE)</f>
        <v>0</v>
      </c>
      <c r="AY728" s="202" t="s">
        <v>69</v>
      </c>
      <c r="AZ728" s="10">
        <f>AX728*1.1</f>
        <v>0</v>
      </c>
      <c r="BA728" s="10"/>
      <c r="BB728" s="263"/>
      <c r="BC728" s="202" t="s">
        <v>79</v>
      </c>
      <c r="BD728" s="484" t="s">
        <v>493</v>
      </c>
      <c r="BF728" s="203"/>
      <c r="BG728" s="203">
        <f>VLOOKUP(BD728,$A$794:$F$2344,6,FALSE)</f>
        <v>0</v>
      </c>
      <c r="BH728" s="202" t="s">
        <v>69</v>
      </c>
      <c r="BI728" s="10">
        <f>BG728*1.1</f>
        <v>0</v>
      </c>
      <c r="BJ728" s="10"/>
      <c r="BK728" s="263"/>
      <c r="BL728" s="202" t="s">
        <v>79</v>
      </c>
      <c r="BM728" s="484" t="s">
        <v>493</v>
      </c>
      <c r="BO728" s="203"/>
      <c r="BP728" s="203">
        <f>VLOOKUP(BM728,$A$794:$F$2344,6,FALSE)</f>
        <v>0</v>
      </c>
      <c r="BQ728" s="202" t="s">
        <v>69</v>
      </c>
      <c r="BR728" s="10">
        <f>BP728*1.1</f>
        <v>0</v>
      </c>
      <c r="BS728" s="10"/>
      <c r="BT728" s="263"/>
      <c r="BU728" s="202" t="s">
        <v>79</v>
      </c>
      <c r="BV728" s="484" t="s">
        <v>2281</v>
      </c>
      <c r="BX728" s="203"/>
      <c r="BY728" s="203">
        <f>VLOOKUP(BV728,$A$794:$F$2344,6,FALSE)</f>
        <v>0</v>
      </c>
      <c r="BZ728" s="202" t="s">
        <v>69</v>
      </c>
      <c r="CA728" s="10">
        <f>BY728*1.1</f>
        <v>0</v>
      </c>
      <c r="CB728" s="10"/>
      <c r="CC728" s="263"/>
      <c r="CD728" s="202" t="s">
        <v>79</v>
      </c>
      <c r="CE728" s="491" t="s">
        <v>669</v>
      </c>
      <c r="CG728" s="203"/>
      <c r="CH728" s="203">
        <f>VLOOKUP(CE728,$A$794:$F$2344,6,FALSE)</f>
        <v>0</v>
      </c>
      <c r="CI728" s="202" t="s">
        <v>69</v>
      </c>
      <c r="CJ728" s="10">
        <f>CH728*1.1</f>
        <v>0</v>
      </c>
      <c r="CK728" s="10"/>
      <c r="CL728" s="263"/>
      <c r="CM728" s="202" t="s">
        <v>79</v>
      </c>
      <c r="CN728" s="484" t="s">
        <v>633</v>
      </c>
      <c r="CP728" s="203"/>
      <c r="CQ728" s="203">
        <f>VLOOKUP(CN728,$A$794:$F$2344,6,FALSE)</f>
        <v>0</v>
      </c>
      <c r="CR728" s="202" t="s">
        <v>69</v>
      </c>
      <c r="CS728" s="10">
        <f>CQ728*1.1</f>
        <v>0</v>
      </c>
      <c r="CT728" s="10"/>
      <c r="CU728" s="263"/>
      <c r="CV728" s="202" t="s">
        <v>79</v>
      </c>
      <c r="CW728" s="484" t="s">
        <v>2281</v>
      </c>
      <c r="CY728" s="203"/>
      <c r="CZ728" s="203">
        <f>VLOOKUP(CW728,$A$794:$F$2344,6,FALSE)</f>
        <v>0</v>
      </c>
      <c r="DA728" s="202" t="s">
        <v>69</v>
      </c>
      <c r="DB728" s="10">
        <f>CZ728*1.1</f>
        <v>0</v>
      </c>
      <c r="DC728" s="10"/>
      <c r="DD728" s="263"/>
      <c r="DE728" s="202" t="s">
        <v>79</v>
      </c>
      <c r="DF728" s="484" t="s">
        <v>1194</v>
      </c>
      <c r="DH728" s="203"/>
      <c r="DI728" s="203">
        <f>VLOOKUP(DF728,$A$794:$F$2344,6,FALSE)</f>
        <v>0</v>
      </c>
      <c r="DJ728" s="202" t="s">
        <v>69</v>
      </c>
      <c r="DK728" s="10">
        <f>DI728*1.1</f>
        <v>0</v>
      </c>
      <c r="DL728" s="10"/>
      <c r="DM728" s="263"/>
      <c r="DN728" s="202" t="s">
        <v>79</v>
      </c>
      <c r="DO728" s="484" t="s">
        <v>2281</v>
      </c>
      <c r="DQ728" s="203"/>
      <c r="DR728" s="203">
        <f>VLOOKUP(DO728,$A$794:$F$2344,6,FALSE)</f>
        <v>0</v>
      </c>
      <c r="DS728" s="202" t="s">
        <v>69</v>
      </c>
      <c r="DT728" s="10">
        <f>DR728*1.1</f>
        <v>0</v>
      </c>
      <c r="DU728" s="10"/>
      <c r="DV728" s="263"/>
      <c r="DW728" s="202" t="s">
        <v>79</v>
      </c>
      <c r="DX728" s="484" t="s">
        <v>669</v>
      </c>
      <c r="DZ728" s="203"/>
      <c r="EA728" s="203">
        <f>VLOOKUP(DX728,$A$794:$F$2344,6,FALSE)</f>
        <v>0</v>
      </c>
      <c r="EB728" s="202" t="s">
        <v>69</v>
      </c>
      <c r="EC728" s="10">
        <f>EA728*1.1</f>
        <v>0</v>
      </c>
      <c r="ED728" s="10"/>
      <c r="EE728" s="263"/>
      <c r="EF728" s="202" t="s">
        <v>79</v>
      </c>
      <c r="EG728" s="484" t="s">
        <v>633</v>
      </c>
      <c r="EI728" s="203"/>
      <c r="EJ728" s="203">
        <f>VLOOKUP(EG728,$A$794:$F$2344,6,FALSE)</f>
        <v>0</v>
      </c>
      <c r="EK728" s="202" t="s">
        <v>69</v>
      </c>
      <c r="EL728" s="10">
        <f>EJ728*1.1</f>
        <v>0</v>
      </c>
      <c r="EM728" s="10"/>
      <c r="EN728" s="263"/>
      <c r="EO728" s="202" t="s">
        <v>79</v>
      </c>
      <c r="EP728" s="484" t="s">
        <v>2281</v>
      </c>
      <c r="ER728" s="203"/>
      <c r="ES728" s="203">
        <f>VLOOKUP(EP728,$A$794:$F$2344,6,FALSE)</f>
        <v>0</v>
      </c>
      <c r="ET728" s="202" t="s">
        <v>69</v>
      </c>
      <c r="EU728" s="10">
        <f>ES728*1.1</f>
        <v>0</v>
      </c>
      <c r="EV728" s="10"/>
      <c r="EW728" s="263"/>
      <c r="EX728" s="202" t="s">
        <v>79</v>
      </c>
      <c r="EY728" s="484" t="s">
        <v>1548</v>
      </c>
      <c r="FA728" s="203"/>
      <c r="FB728" s="203">
        <f>VLOOKUP(EY728,$A$794:$F$2344,6,FALSE)</f>
        <v>0</v>
      </c>
      <c r="FC728" s="202" t="s">
        <v>69</v>
      </c>
      <c r="FD728" s="10">
        <f>FB728*1.1</f>
        <v>0</v>
      </c>
      <c r="FE728" s="10"/>
      <c r="FF728" s="263"/>
      <c r="FG728" s="202" t="s">
        <v>79</v>
      </c>
      <c r="FH728" s="484" t="s">
        <v>633</v>
      </c>
      <c r="FJ728" s="203"/>
      <c r="FK728" s="203">
        <f>VLOOKUP(FH728,$A$794:$F$2344,6,FALSE)</f>
        <v>0</v>
      </c>
      <c r="FL728" s="202" t="s">
        <v>69</v>
      </c>
      <c r="FM728" s="10">
        <f>FK728*1.1</f>
        <v>0</v>
      </c>
      <c r="FN728" s="10"/>
      <c r="FO728" s="263"/>
      <c r="FP728" s="202" t="s">
        <v>79</v>
      </c>
      <c r="FQ728" s="484" t="s">
        <v>1548</v>
      </c>
      <c r="FS728" s="203"/>
      <c r="FT728" s="203">
        <f>VLOOKUP(FQ728,$A$794:$F$2344,6,FALSE)</f>
        <v>0</v>
      </c>
      <c r="FU728" s="202" t="s">
        <v>69</v>
      </c>
      <c r="FV728" s="10">
        <f>FT728*1.1</f>
        <v>0</v>
      </c>
      <c r="FW728" s="10"/>
      <c r="FX728" s="263"/>
      <c r="FY728" s="202" t="s">
        <v>79</v>
      </c>
      <c r="FZ728" s="484" t="s">
        <v>2336</v>
      </c>
      <c r="GB728" s="203"/>
      <c r="GC728" s="203">
        <f>VLOOKUP(FZ728,$A$794:$F$2344,6,FALSE)</f>
        <v>0</v>
      </c>
      <c r="GD728" s="202" t="s">
        <v>69</v>
      </c>
      <c r="GE728" s="10">
        <f>GC728*1.1</f>
        <v>0</v>
      </c>
      <c r="GF728" s="10"/>
      <c r="GG728" s="263"/>
      <c r="GH728" s="202" t="s">
        <v>79</v>
      </c>
      <c r="GI728" s="484" t="s">
        <v>493</v>
      </c>
      <c r="GK728" s="203"/>
      <c r="GL728" s="203">
        <f>VLOOKUP(GI728,$A$794:$F$2344,6,FALSE)</f>
        <v>0</v>
      </c>
      <c r="GM728" s="202" t="s">
        <v>69</v>
      </c>
      <c r="GN728" s="10">
        <f>GL728*1.1</f>
        <v>0</v>
      </c>
      <c r="GO728" s="10"/>
      <c r="GP728" s="263"/>
      <c r="GQ728" s="202" t="s">
        <v>79</v>
      </c>
      <c r="GR728" s="484" t="s">
        <v>503</v>
      </c>
      <c r="GT728" s="203"/>
      <c r="GU728" s="203">
        <f>VLOOKUP(GR728,$A$794:$F$2344,6,FALSE)</f>
        <v>0</v>
      </c>
      <c r="GV728" s="202" t="s">
        <v>69</v>
      </c>
      <c r="GW728" s="10">
        <f>GU728*1.1</f>
        <v>0</v>
      </c>
      <c r="GX728" s="10"/>
      <c r="GY728" s="263"/>
      <c r="GZ728" s="202" t="s">
        <v>79</v>
      </c>
      <c r="HA728" s="484" t="s">
        <v>2281</v>
      </c>
      <c r="HC728" s="203"/>
      <c r="HD728" s="203">
        <f>VLOOKUP(HA728,$A$794:$F$2344,6,FALSE)</f>
        <v>0</v>
      </c>
      <c r="HE728" s="202" t="s">
        <v>69</v>
      </c>
      <c r="HF728" s="10">
        <f>HD728*1.1</f>
        <v>0</v>
      </c>
      <c r="HG728" s="10"/>
      <c r="HH728" s="263"/>
      <c r="HI728" s="202" t="s">
        <v>79</v>
      </c>
      <c r="HJ728" s="484" t="s">
        <v>503</v>
      </c>
      <c r="HL728" s="203"/>
      <c r="HM728" s="203">
        <f>VLOOKUP(HJ728,$A$794:$F$2344,6,FALSE)</f>
        <v>0</v>
      </c>
      <c r="HN728" s="202" t="s">
        <v>69</v>
      </c>
      <c r="HO728" s="10">
        <f>HM728*1.1</f>
        <v>0</v>
      </c>
      <c r="HP728" s="10"/>
      <c r="HQ728" s="263"/>
      <c r="HR728" s="202" t="s">
        <v>79</v>
      </c>
      <c r="HS728" s="484" t="s">
        <v>493</v>
      </c>
      <c r="HU728" s="203"/>
      <c r="HV728" s="203">
        <f>VLOOKUP(HS728,$A$794:$F$2344,6,FALSE)</f>
        <v>0</v>
      </c>
      <c r="HW728" s="202" t="s">
        <v>69</v>
      </c>
      <c r="HX728" s="10">
        <f>HV728*1.1</f>
        <v>0</v>
      </c>
      <c r="HY728" s="10"/>
      <c r="HZ728" s="263"/>
      <c r="IA728" s="202" t="s">
        <v>79</v>
      </c>
      <c r="IB728" s="496" t="s">
        <v>183</v>
      </c>
      <c r="ID728" s="203"/>
      <c r="IE728" s="203" t="e">
        <f>VLOOKUP(IB728,$A$794:$F$2344,6,FALSE)</f>
        <v>#N/A</v>
      </c>
      <c r="IF728" s="202" t="s">
        <v>69</v>
      </c>
      <c r="IG728" s="10" t="e">
        <f>IE728*1.1</f>
        <v>#N/A</v>
      </c>
      <c r="IH728" s="10"/>
      <c r="II728" s="263"/>
      <c r="IJ728" s="202" t="s">
        <v>79</v>
      </c>
      <c r="IK728" s="484" t="s">
        <v>1189</v>
      </c>
      <c r="IM728" s="203"/>
      <c r="IN728" s="203">
        <f>VLOOKUP(IK728,$A$794:$F$2344,6,FALSE)</f>
        <v>0</v>
      </c>
      <c r="IO728" s="202" t="s">
        <v>69</v>
      </c>
      <c r="IP728" s="10">
        <f>IN728*1.1</f>
        <v>0</v>
      </c>
      <c r="IQ728" s="10"/>
      <c r="IR728" s="263"/>
      <c r="IS728" s="202" t="s">
        <v>79</v>
      </c>
      <c r="IT728" s="484" t="s">
        <v>633</v>
      </c>
      <c r="IV728" s="203"/>
      <c r="IW728" s="203">
        <f>VLOOKUP(IT728,$A$794:$F$2344,6,FALSE)</f>
        <v>0</v>
      </c>
      <c r="IX728" s="202" t="s">
        <v>69</v>
      </c>
      <c r="IY728" s="10">
        <f>IW728*1.1</f>
        <v>0</v>
      </c>
      <c r="IZ728" s="10"/>
      <c r="JA728" s="263"/>
      <c r="JB728" s="202" t="s">
        <v>79</v>
      </c>
      <c r="JC728" s="484" t="s">
        <v>612</v>
      </c>
      <c r="JE728" s="203"/>
      <c r="JF728" s="203">
        <f>VLOOKUP(JC728,$A$794:$F$2344,6,FALSE)</f>
        <v>0</v>
      </c>
      <c r="JG728" s="202" t="s">
        <v>69</v>
      </c>
      <c r="JH728" s="10">
        <f>JF728*1.1</f>
        <v>0</v>
      </c>
      <c r="JI728" s="10"/>
      <c r="JJ728" s="263"/>
      <c r="JK728" s="202" t="s">
        <v>79</v>
      </c>
      <c r="JL728" s="484" t="s">
        <v>512</v>
      </c>
      <c r="JN728" s="203"/>
      <c r="JO728" s="203">
        <f>VLOOKUP(JL728,$A$794:$F$2344,6,FALSE)</f>
        <v>0</v>
      </c>
      <c r="JP728" s="202" t="s">
        <v>69</v>
      </c>
      <c r="JQ728" s="10">
        <f>JO728*1.1</f>
        <v>0</v>
      </c>
      <c r="JR728" s="10"/>
      <c r="JS728" s="263"/>
      <c r="JT728" s="202" t="s">
        <v>79</v>
      </c>
      <c r="JU728" s="484" t="s">
        <v>2281</v>
      </c>
      <c r="JW728" s="203"/>
      <c r="JX728" s="203">
        <f>VLOOKUP(JU728,$A$794:$F$2344,6,FALSE)</f>
        <v>0</v>
      </c>
      <c r="JY728" s="202" t="s">
        <v>69</v>
      </c>
      <c r="JZ728" s="10">
        <f>JX728*1.1</f>
        <v>0</v>
      </c>
      <c r="KA728" s="10"/>
      <c r="KB728" s="263"/>
      <c r="KC728" s="202" t="s">
        <v>79</v>
      </c>
      <c r="KD728" s="484" t="s">
        <v>422</v>
      </c>
      <c r="KF728" s="203"/>
      <c r="KG728" s="203">
        <f>VLOOKUP(KD728,$A$794:$F$2344,6,FALSE)</f>
        <v>0</v>
      </c>
      <c r="KH728" s="202" t="s">
        <v>69</v>
      </c>
      <c r="KI728" s="10">
        <f>KG728*1.1</f>
        <v>0</v>
      </c>
      <c r="KJ728" s="10"/>
      <c r="KK728" s="263"/>
      <c r="KL728" s="202" t="s">
        <v>79</v>
      </c>
      <c r="KM728" s="484" t="s">
        <v>1364</v>
      </c>
      <c r="KO728" s="203"/>
      <c r="KP728" s="203">
        <f>VLOOKUP(KM728,$A$794:$F$2344,6,FALSE)</f>
        <v>0</v>
      </c>
      <c r="KQ728" s="202" t="s">
        <v>69</v>
      </c>
      <c r="KR728" s="10">
        <f>KP728*1.1</f>
        <v>0</v>
      </c>
      <c r="KS728" s="10"/>
      <c r="KT728" s="263"/>
      <c r="KU728" s="202" t="s">
        <v>79</v>
      </c>
      <c r="KV728" s="498" t="s">
        <v>514</v>
      </c>
      <c r="KX728" s="203"/>
      <c r="KY728" s="203">
        <f>VLOOKUP(KV728,$A$794:$F$2344,6,FALSE)</f>
        <v>0</v>
      </c>
      <c r="KZ728" s="202" t="s">
        <v>69</v>
      </c>
      <c r="LA728" s="10">
        <f>KY728*1.1</f>
        <v>0</v>
      </c>
      <c r="LB728" s="10"/>
      <c r="LC728" s="263"/>
      <c r="LD728" s="202" t="s">
        <v>79</v>
      </c>
      <c r="LE728" s="484" t="s">
        <v>512</v>
      </c>
      <c r="LG728" s="203"/>
      <c r="LH728" s="203">
        <f>VLOOKUP(LE728,$A$794:$F$2344,6,FALSE)</f>
        <v>0</v>
      </c>
      <c r="LI728" s="202" t="s">
        <v>69</v>
      </c>
      <c r="LJ728" s="10">
        <f>LH728*1.1</f>
        <v>0</v>
      </c>
      <c r="LK728" s="10"/>
      <c r="LL728" s="263"/>
      <c r="LM728" s="202" t="s">
        <v>79</v>
      </c>
      <c r="LN728" s="484" t="s">
        <v>514</v>
      </c>
      <c r="LP728" s="203"/>
      <c r="LQ728" s="203">
        <f>VLOOKUP(LN728,$A$794:$F$2344,6,FALSE)</f>
        <v>0</v>
      </c>
      <c r="LR728" s="202" t="s">
        <v>69</v>
      </c>
      <c r="LS728" s="10">
        <f>LQ728*1.1</f>
        <v>0</v>
      </c>
      <c r="LT728" s="10"/>
      <c r="LU728" s="263"/>
      <c r="LV728" s="202" t="s">
        <v>79</v>
      </c>
      <c r="LW728" s="496" t="s">
        <v>183</v>
      </c>
      <c r="LY728" s="203"/>
      <c r="LZ728" s="203" t="e">
        <f>VLOOKUP(LW728,$A$794:$F$2344,6,FALSE)</f>
        <v>#N/A</v>
      </c>
      <c r="MA728" s="202" t="s">
        <v>69</v>
      </c>
      <c r="MB728" s="10" t="e">
        <f>LZ728*1.1</f>
        <v>#N/A</v>
      </c>
      <c r="MC728" s="10"/>
      <c r="MD728" s="263"/>
      <c r="ME728" s="202" t="s">
        <v>79</v>
      </c>
      <c r="MF728" s="484" t="s">
        <v>441</v>
      </c>
      <c r="MH728" s="203"/>
      <c r="MI728" s="203">
        <f>VLOOKUP(MF728,$A$794:$F$2344,6,FALSE)</f>
        <v>0</v>
      </c>
      <c r="MJ728" s="202" t="s">
        <v>69</v>
      </c>
      <c r="MK728" s="10">
        <f>MI728*1.1</f>
        <v>0</v>
      </c>
      <c r="ML728" s="10"/>
      <c r="MM728" s="263"/>
      <c r="MN728" s="202" t="s">
        <v>79</v>
      </c>
      <c r="MO728" s="484" t="s">
        <v>1194</v>
      </c>
      <c r="MQ728" s="203"/>
      <c r="MR728" s="203">
        <f>VLOOKUP(MO728,$A$794:$F$2344,6,FALSE)</f>
        <v>0</v>
      </c>
      <c r="MS728" s="202" t="s">
        <v>69</v>
      </c>
      <c r="MT728" s="10">
        <f>MR728*1.1</f>
        <v>0</v>
      </c>
      <c r="MU728" s="10"/>
      <c r="MV728" s="263"/>
      <c r="MW728" s="202" t="s">
        <v>79</v>
      </c>
      <c r="MX728" s="484" t="s">
        <v>512</v>
      </c>
      <c r="MZ728" s="203"/>
      <c r="NA728" s="203">
        <f>VLOOKUP(MX728,$A$794:$F$2344,6,FALSE)</f>
        <v>0</v>
      </c>
      <c r="NB728" s="202" t="s">
        <v>69</v>
      </c>
      <c r="NC728" s="10">
        <f>NA728*1.1</f>
        <v>0</v>
      </c>
      <c r="ND728" s="10"/>
      <c r="NE728" s="263"/>
      <c r="NF728" s="202" t="s">
        <v>79</v>
      </c>
      <c r="NG728" s="484" t="s">
        <v>514</v>
      </c>
      <c r="NI728" s="203"/>
      <c r="NJ728" s="203">
        <f>VLOOKUP(NG728,$A$794:$F$2344,6,FALSE)</f>
        <v>0</v>
      </c>
      <c r="NK728" s="202" t="s">
        <v>69</v>
      </c>
      <c r="NL728" s="10">
        <f>NJ728*1.1</f>
        <v>0</v>
      </c>
      <c r="NM728" s="10"/>
      <c r="NN728" s="263"/>
      <c r="NO728" s="202" t="s">
        <v>79</v>
      </c>
      <c r="NP728" s="498" t="s">
        <v>420</v>
      </c>
      <c r="NR728" s="203"/>
      <c r="NS728" s="203">
        <f>VLOOKUP(NP728,$A$794:$F$2344,6,FALSE)</f>
        <v>0</v>
      </c>
      <c r="NT728" s="202" t="s">
        <v>69</v>
      </c>
      <c r="NU728" s="10">
        <f>NS728*1.1</f>
        <v>0</v>
      </c>
      <c r="NV728" s="10"/>
      <c r="NW728" s="263"/>
      <c r="NX728" s="202" t="s">
        <v>79</v>
      </c>
      <c r="NY728" s="484" t="s">
        <v>441</v>
      </c>
      <c r="OA728" s="203"/>
      <c r="OB728" s="203">
        <f>VLOOKUP(NY728,$A$794:$F$2344,6,FALSE)</f>
        <v>0</v>
      </c>
      <c r="OC728" s="202" t="s">
        <v>69</v>
      </c>
      <c r="OD728" s="10">
        <f>OB728*1.1</f>
        <v>0</v>
      </c>
      <c r="OE728" s="10"/>
      <c r="OF728" s="263"/>
      <c r="OG728" s="202" t="s">
        <v>79</v>
      </c>
      <c r="OH728" s="484" t="s">
        <v>1189</v>
      </c>
      <c r="OJ728" s="203"/>
      <c r="OK728" s="203">
        <f>VLOOKUP(OH728,$A$794:$F$2344,6,FALSE)</f>
        <v>0</v>
      </c>
      <c r="OL728" s="202" t="s">
        <v>69</v>
      </c>
      <c r="OM728" s="10">
        <f>OK728*1.1</f>
        <v>0</v>
      </c>
      <c r="ON728" s="10"/>
      <c r="OO728" s="263"/>
      <c r="OP728" s="202" t="s">
        <v>79</v>
      </c>
      <c r="OQ728" s="484" t="s">
        <v>633</v>
      </c>
      <c r="OS728" s="203"/>
      <c r="OT728" s="203">
        <f>VLOOKUP(OQ728,$A$794:$F$2344,6,FALSE)</f>
        <v>0</v>
      </c>
      <c r="OU728" s="202" t="s">
        <v>69</v>
      </c>
      <c r="OV728" s="10">
        <f>OT728*1.1</f>
        <v>0</v>
      </c>
      <c r="OW728" s="10"/>
      <c r="OX728" s="263"/>
      <c r="OY728" s="202" t="s">
        <v>79</v>
      </c>
      <c r="OZ728" s="484" t="s">
        <v>2336</v>
      </c>
      <c r="PB728" s="203"/>
      <c r="PC728" s="203">
        <f>VLOOKUP(OZ728,$A$794:$F$2344,6,FALSE)</f>
        <v>0</v>
      </c>
      <c r="PD728" s="202" t="s">
        <v>69</v>
      </c>
      <c r="PE728" s="10">
        <f>PC728*1.1</f>
        <v>0</v>
      </c>
      <c r="PF728" s="10"/>
      <c r="PG728" s="263"/>
      <c r="PH728" s="202" t="s">
        <v>79</v>
      </c>
      <c r="PI728" s="496" t="s">
        <v>183</v>
      </c>
      <c r="PK728" s="203"/>
      <c r="PL728" s="203" t="e">
        <f>VLOOKUP(PI728,$A$794:$F$2344,6,FALSE)</f>
        <v>#N/A</v>
      </c>
      <c r="PM728" s="202" t="s">
        <v>69</v>
      </c>
      <c r="PN728" s="10" t="e">
        <f>PL728*1.1</f>
        <v>#N/A</v>
      </c>
      <c r="PO728" s="10"/>
      <c r="PP728" s="263"/>
      <c r="PQ728" s="202" t="s">
        <v>79</v>
      </c>
      <c r="PR728" s="484" t="s">
        <v>633</v>
      </c>
      <c r="PT728" s="203"/>
      <c r="PU728" s="203">
        <f>VLOOKUP(PR728,$A$794:$F$2344,6,FALSE)</f>
        <v>0</v>
      </c>
      <c r="PV728" s="202" t="s">
        <v>69</v>
      </c>
      <c r="PW728" s="10">
        <f>PU728*1.1</f>
        <v>0</v>
      </c>
      <c r="PX728" s="10"/>
      <c r="PY728" s="263"/>
      <c r="PZ728" s="202" t="s">
        <v>79</v>
      </c>
      <c r="QA728" s="496" t="s">
        <v>183</v>
      </c>
      <c r="QC728" s="203"/>
      <c r="QD728" s="203" t="e">
        <f>VLOOKUP(QA728,$A$794:$F$2344,6,FALSE)</f>
        <v>#N/A</v>
      </c>
      <c r="QE728" s="202" t="s">
        <v>69</v>
      </c>
      <c r="QF728" s="10" t="e">
        <f>QD728*1.1</f>
        <v>#N/A</v>
      </c>
      <c r="QG728" s="10"/>
      <c r="QH728" s="263"/>
      <c r="QI728" s="202" t="s">
        <v>79</v>
      </c>
      <c r="QJ728" s="484" t="s">
        <v>612</v>
      </c>
      <c r="QL728" s="203"/>
      <c r="QM728" s="203">
        <f>VLOOKUP(QJ728,$A$794:$F$2344,6,FALSE)</f>
        <v>0</v>
      </c>
      <c r="QN728" s="202" t="s">
        <v>69</v>
      </c>
      <c r="QO728" s="10">
        <f>QM728*1.1</f>
        <v>0</v>
      </c>
      <c r="QP728" s="10"/>
      <c r="QQ728" s="263"/>
      <c r="QR728" s="202" t="s">
        <v>79</v>
      </c>
      <c r="QS728" s="484" t="s">
        <v>1364</v>
      </c>
      <c r="QU728" s="203"/>
      <c r="QV728" s="203">
        <f>VLOOKUP(QS728,$A$794:$F$2344,6,FALSE)</f>
        <v>0</v>
      </c>
      <c r="QW728" s="202" t="s">
        <v>69</v>
      </c>
      <c r="QX728" s="10">
        <f>QV728*1.1</f>
        <v>0</v>
      </c>
      <c r="QY728" s="10"/>
      <c r="QZ728" s="263"/>
      <c r="RA728" s="202" t="s">
        <v>79</v>
      </c>
      <c r="RB728" s="484" t="s">
        <v>1364</v>
      </c>
      <c r="RD728" s="203"/>
      <c r="RE728" s="203">
        <f>VLOOKUP(RB728,$A$794:$F$2344,6,FALSE)</f>
        <v>0</v>
      </c>
      <c r="RF728" s="202" t="s">
        <v>69</v>
      </c>
      <c r="RG728" s="10">
        <f>RE728*1.1</f>
        <v>0</v>
      </c>
      <c r="RH728" s="10"/>
      <c r="RI728" s="263"/>
      <c r="RJ728" s="202" t="s">
        <v>79</v>
      </c>
      <c r="RK728" s="484" t="s">
        <v>420</v>
      </c>
      <c r="RM728" s="203"/>
      <c r="RN728" s="203">
        <f>VLOOKUP(RK728,$A$794:$F$2344,6,FALSE)</f>
        <v>0</v>
      </c>
      <c r="RO728" s="202" t="s">
        <v>69</v>
      </c>
      <c r="RP728" s="10">
        <f>RN728*1.1</f>
        <v>0</v>
      </c>
      <c r="RQ728" s="10"/>
      <c r="RR728" s="263"/>
      <c r="RS728" s="202" t="s">
        <v>79</v>
      </c>
      <c r="RT728" s="484" t="s">
        <v>493</v>
      </c>
      <c r="RV728" s="203"/>
      <c r="RW728" s="203">
        <f>VLOOKUP(RT728,$A$794:$F$2344,6,FALSE)</f>
        <v>0</v>
      </c>
      <c r="RX728" s="202" t="s">
        <v>69</v>
      </c>
      <c r="RY728" s="10">
        <f>RW728*1.1</f>
        <v>0</v>
      </c>
      <c r="RZ728" s="10"/>
      <c r="SA728" s="269"/>
      <c r="SB728" s="202" t="s">
        <v>79</v>
      </c>
      <c r="SC728" s="484" t="s">
        <v>545</v>
      </c>
      <c r="SE728" s="203"/>
      <c r="SF728" s="203">
        <f>VLOOKUP(SC728,$A$794:$F$2344,6,FALSE)</f>
        <v>0</v>
      </c>
      <c r="SG728" s="202" t="s">
        <v>69</v>
      </c>
      <c r="SH728" s="10">
        <f>SF728*1.1</f>
        <v>0</v>
      </c>
      <c r="SI728" s="10"/>
      <c r="SJ728" s="269"/>
      <c r="SK728" s="202" t="s">
        <v>79</v>
      </c>
      <c r="SL728" s="496" t="s">
        <v>183</v>
      </c>
      <c r="SN728" s="203"/>
      <c r="SO728" s="203" t="e">
        <f>VLOOKUP(SL728,$A$794:$F$2344,6,FALSE)</f>
        <v>#N/A</v>
      </c>
      <c r="SP728" s="202" t="s">
        <v>69</v>
      </c>
      <c r="SQ728" s="10" t="e">
        <f>SO728*1.1</f>
        <v>#N/A</v>
      </c>
      <c r="SR728" s="10"/>
      <c r="SS728" s="269"/>
      <c r="ST728" s="202" t="s">
        <v>79</v>
      </c>
      <c r="SU728" s="484" t="s">
        <v>2281</v>
      </c>
      <c r="SW728" s="203"/>
      <c r="SX728" s="203">
        <f>VLOOKUP(SU728,$A$794:$F$2344,6,FALSE)</f>
        <v>0</v>
      </c>
      <c r="SY728" s="202" t="s">
        <v>69</v>
      </c>
      <c r="SZ728" s="10">
        <f>SX728*1.1</f>
        <v>0</v>
      </c>
      <c r="TA728" s="10"/>
      <c r="TB728" s="269"/>
      <c r="TC728" s="202" t="s">
        <v>79</v>
      </c>
      <c r="TD728" s="484" t="s">
        <v>1364</v>
      </c>
      <c r="TF728" s="203"/>
      <c r="TG728" s="203">
        <f>VLOOKUP(TD728,$A$794:$F$2344,6,FALSE)</f>
        <v>0</v>
      </c>
      <c r="TH728" s="202" t="s">
        <v>69</v>
      </c>
      <c r="TI728" s="10">
        <f>TG728*1.1</f>
        <v>0</v>
      </c>
      <c r="TK728" s="269"/>
      <c r="TL728" s="202" t="s">
        <v>79</v>
      </c>
      <c r="TM728" s="484" t="s">
        <v>1189</v>
      </c>
      <c r="TO728" s="203"/>
      <c r="TP728" s="203">
        <f>VLOOKUP(TM728,$A$794:$F$2344,6,FALSE)</f>
        <v>0</v>
      </c>
      <c r="TQ728" s="202" t="s">
        <v>69</v>
      </c>
      <c r="TR728" s="10">
        <f>TP728*1.1</f>
        <v>0</v>
      </c>
      <c r="TS728" s="10"/>
      <c r="TT728" s="269"/>
      <c r="TU728" s="202" t="s">
        <v>79</v>
      </c>
      <c r="TV728" s="484" t="s">
        <v>512</v>
      </c>
      <c r="TX728" s="203"/>
      <c r="TY728" s="203">
        <f>VLOOKUP(TV728,$A$794:$F$2344,6,FALSE)</f>
        <v>0</v>
      </c>
      <c r="TZ728" s="202" t="s">
        <v>69</v>
      </c>
      <c r="UA728" s="10">
        <f>TY728*1.1</f>
        <v>0</v>
      </c>
      <c r="UB728" s="10"/>
      <c r="UC728" s="269"/>
      <c r="UD728" s="202" t="s">
        <v>79</v>
      </c>
      <c r="UE728" s="498" t="s">
        <v>633</v>
      </c>
      <c r="UG728" s="203"/>
      <c r="UH728" s="203">
        <f>VLOOKUP(UE728,$A$794:$F$2344,6,FALSE)</f>
        <v>0</v>
      </c>
      <c r="UI728" s="202" t="s">
        <v>69</v>
      </c>
      <c r="UJ728" s="10">
        <f>UH728*1.1</f>
        <v>0</v>
      </c>
      <c r="UK728" s="10"/>
      <c r="UL728" s="269"/>
      <c r="UM728" s="202" t="s">
        <v>79</v>
      </c>
      <c r="UN728" s="484" t="s">
        <v>512</v>
      </c>
      <c r="UP728" s="203"/>
      <c r="UQ728" s="203">
        <f>VLOOKUP(UN728,$A$794:$F$2344,6,FALSE)</f>
        <v>0</v>
      </c>
      <c r="UR728" s="202" t="s">
        <v>69</v>
      </c>
      <c r="US728" s="10">
        <f>UQ728*1.1</f>
        <v>0</v>
      </c>
      <c r="UT728" s="10"/>
      <c r="UU728" s="269"/>
      <c r="UV728" s="202" t="s">
        <v>79</v>
      </c>
      <c r="UW728" s="484" t="s">
        <v>493</v>
      </c>
      <c r="UY728" s="203"/>
      <c r="UZ728" s="203">
        <f>VLOOKUP(UW728,$A$794:$F$2344,6,FALSE)</f>
        <v>0</v>
      </c>
      <c r="VA728" s="202" t="s">
        <v>69</v>
      </c>
      <c r="VB728" s="10">
        <f>UZ728*1.1</f>
        <v>0</v>
      </c>
      <c r="VC728" s="10"/>
      <c r="VD728" s="269"/>
      <c r="VE728" s="202" t="s">
        <v>79</v>
      </c>
      <c r="VF728" s="484" t="s">
        <v>1189</v>
      </c>
      <c r="VH728" s="203"/>
      <c r="VI728" s="203">
        <f>VLOOKUP(VF728,$A$794:$F$2344,6,FALSE)</f>
        <v>0</v>
      </c>
      <c r="VJ728" s="202" t="s">
        <v>69</v>
      </c>
      <c r="VK728" s="10">
        <f>VI728*1.1</f>
        <v>0</v>
      </c>
      <c r="VL728" s="10"/>
      <c r="VM728" s="269"/>
      <c r="VN728" s="202" t="s">
        <v>79</v>
      </c>
      <c r="VO728" s="484" t="s">
        <v>1189</v>
      </c>
      <c r="VQ728" s="203"/>
      <c r="VR728" s="203">
        <f>VLOOKUP(VO728,$A$794:$F$2344,6,FALSE)</f>
        <v>0</v>
      </c>
      <c r="VS728" s="202" t="s">
        <v>69</v>
      </c>
      <c r="VT728" s="10">
        <f>VR728*1.1</f>
        <v>0</v>
      </c>
      <c r="VU728" s="10"/>
      <c r="VV728" s="269"/>
      <c r="VW728" s="202" t="s">
        <v>79</v>
      </c>
      <c r="VX728" s="496" t="s">
        <v>183</v>
      </c>
      <c r="VZ728" s="203"/>
      <c r="WA728" s="203" t="e">
        <f>VLOOKUP(VX728,$A$794:$F$2344,6,FALSE)</f>
        <v>#N/A</v>
      </c>
      <c r="WB728" s="202" t="s">
        <v>69</v>
      </c>
      <c r="WC728" s="10" t="e">
        <f>WA728*1.1</f>
        <v>#N/A</v>
      </c>
      <c r="WE728" s="269"/>
      <c r="WF728" s="202" t="s">
        <v>79</v>
      </c>
      <c r="WG728" s="484" t="s">
        <v>2281</v>
      </c>
      <c r="WI728" s="203"/>
      <c r="WJ728" s="203">
        <f>VLOOKUP(WG728,$A$794:$F$2344,6,FALSE)</f>
        <v>0</v>
      </c>
      <c r="WK728" s="202" t="s">
        <v>69</v>
      </c>
      <c r="WL728" s="10">
        <f>WJ728*1.1</f>
        <v>0</v>
      </c>
      <c r="WN728" s="269"/>
      <c r="WO728" s="202" t="s">
        <v>79</v>
      </c>
      <c r="WP728" s="484" t="s">
        <v>420</v>
      </c>
      <c r="WQ728" s="203"/>
      <c r="WR728" s="203"/>
      <c r="WS728" s="203">
        <f>VLOOKUP(WP728,$A$794:$F$2344,6,FALSE)</f>
        <v>0</v>
      </c>
      <c r="WT728" s="202" t="s">
        <v>69</v>
      </c>
      <c r="WU728" s="10">
        <f>WS728*1.1</f>
        <v>0</v>
      </c>
      <c r="WV728" s="10"/>
      <c r="WW728" s="269"/>
      <c r="WX728" s="202" t="s">
        <v>79</v>
      </c>
      <c r="WY728" s="484" t="s">
        <v>512</v>
      </c>
      <c r="XA728" s="203"/>
      <c r="XB728" s="203">
        <f>VLOOKUP(WY728,$A$794:$F$2344,6,FALSE)</f>
        <v>0</v>
      </c>
      <c r="XC728" s="202" t="s">
        <v>69</v>
      </c>
      <c r="XD728" s="10">
        <f>XB728*1.1</f>
        <v>0</v>
      </c>
      <c r="XF728" s="269"/>
      <c r="XG728" s="202" t="s">
        <v>79</v>
      </c>
      <c r="XH728" s="484" t="s">
        <v>441</v>
      </c>
      <c r="XJ728" s="203"/>
      <c r="XK728" s="203">
        <f>VLOOKUP(XH728,$A$794:$F$2344,6,FALSE)</f>
        <v>0</v>
      </c>
      <c r="XL728" s="202" t="s">
        <v>69</v>
      </c>
      <c r="XM728" s="10">
        <f>XK728*1.1</f>
        <v>0</v>
      </c>
      <c r="XO728" s="269"/>
      <c r="XP728" s="202" t="s">
        <v>79</v>
      </c>
      <c r="XQ728" s="484" t="s">
        <v>1548</v>
      </c>
      <c r="XS728" s="203"/>
      <c r="XT728" s="203">
        <f>VLOOKUP(XQ728,$A$794:$F$2344,6,FALSE)</f>
        <v>0</v>
      </c>
      <c r="XU728" s="202" t="s">
        <v>69</v>
      </c>
      <c r="XV728" s="10">
        <f>XT728*1.1</f>
        <v>0</v>
      </c>
      <c r="XW728" s="10"/>
      <c r="XX728" s="269"/>
      <c r="XY728" s="202" t="s">
        <v>79</v>
      </c>
      <c r="XZ728" s="484" t="s">
        <v>545</v>
      </c>
      <c r="YB728" s="203"/>
      <c r="YC728" s="203">
        <f>VLOOKUP(XZ728,$A$794:$F$2344,6,FALSE)</f>
        <v>0</v>
      </c>
      <c r="YD728" s="202" t="s">
        <v>69</v>
      </c>
      <c r="YE728" s="10">
        <f>YC728*1.1</f>
        <v>0</v>
      </c>
      <c r="YG728" s="269"/>
      <c r="YH728" s="202" t="s">
        <v>79</v>
      </c>
      <c r="YI728" s="78" t="s">
        <v>183</v>
      </c>
      <c r="YK728" s="203"/>
      <c r="YL728" s="203" t="e">
        <f>VLOOKUP(YI728,$A$794:$F$2344,6,FALSE)</f>
        <v>#N/A</v>
      </c>
      <c r="YM728" s="202" t="s">
        <v>69</v>
      </c>
      <c r="YN728" s="10" t="e">
        <f>YL728*1.1</f>
        <v>#N/A</v>
      </c>
      <c r="YO728" s="10"/>
      <c r="YP728" s="269"/>
      <c r="YQ728" s="202" t="s">
        <v>79</v>
      </c>
      <c r="YR728" s="78" t="s">
        <v>183</v>
      </c>
      <c r="YT728" s="203"/>
      <c r="YU728" s="203" t="e">
        <f>VLOOKUP(YR728,$A$794:$F$2344,6,FALSE)</f>
        <v>#N/A</v>
      </c>
      <c r="YV728" s="202" t="s">
        <v>69</v>
      </c>
      <c r="YW728" s="10" t="e">
        <f>YU728*1.1</f>
        <v>#N/A</v>
      </c>
      <c r="YY728" s="269"/>
      <c r="YZ728" s="202" t="s">
        <v>79</v>
      </c>
      <c r="ZA728" s="78" t="s">
        <v>183</v>
      </c>
      <c r="ZC728" s="203"/>
      <c r="ZD728" s="203" t="e">
        <f>VLOOKUP(ZA728,$A$794:$F$2344,6,FALSE)</f>
        <v>#N/A</v>
      </c>
      <c r="ZE728" s="202" t="s">
        <v>69</v>
      </c>
      <c r="ZF728" s="10" t="e">
        <f>ZD728*1.1</f>
        <v>#N/A</v>
      </c>
      <c r="ZH728" s="269"/>
      <c r="ZI728" s="202" t="s">
        <v>79</v>
      </c>
      <c r="ZJ728" s="78" t="s">
        <v>183</v>
      </c>
      <c r="ZL728" s="203"/>
      <c r="ZM728" s="203" t="e">
        <f>VLOOKUP(ZJ728,$A$794:$F$2344,6,FALSE)</f>
        <v>#N/A</v>
      </c>
      <c r="ZN728" s="202" t="s">
        <v>69</v>
      </c>
      <c r="ZO728" s="10" t="e">
        <f>ZM728*1.1</f>
        <v>#N/A</v>
      </c>
      <c r="ZQ728" s="269"/>
      <c r="ZR728" s="202" t="s">
        <v>79</v>
      </c>
      <c r="ZS728" s="484" t="s">
        <v>514</v>
      </c>
      <c r="ZU728" s="203"/>
      <c r="ZV728" s="203">
        <f>VLOOKUP(ZS728,$A$794:$F$2344,6,FALSE)</f>
        <v>0</v>
      </c>
      <c r="ZW728" s="202" t="s">
        <v>69</v>
      </c>
      <c r="ZX728" s="10">
        <f>ZV728*1.1</f>
        <v>0</v>
      </c>
      <c r="ZY728" s="10"/>
      <c r="ZZ728" s="269"/>
      <c r="AAA728" s="202" t="s">
        <v>79</v>
      </c>
      <c r="AAB728" s="484" t="s">
        <v>503</v>
      </c>
      <c r="AAD728" s="203"/>
      <c r="AAE728" s="203">
        <f>VLOOKUP(AAB728,$A$794:$F$2344,6,FALSE)</f>
        <v>0</v>
      </c>
      <c r="AAF728" s="202" t="s">
        <v>69</v>
      </c>
      <c r="AAG728" s="10">
        <f>AAE728*1.1</f>
        <v>0</v>
      </c>
      <c r="AAH728" s="10"/>
      <c r="AAI728" s="269"/>
      <c r="AAJ728" s="202" t="s">
        <v>79</v>
      </c>
      <c r="AAK728" s="78" t="s">
        <v>183</v>
      </c>
      <c r="AAM728" s="203"/>
      <c r="AAN728" s="203" t="e">
        <f>VLOOKUP(AAK728,$A$794:$F$2344,6,FALSE)</f>
        <v>#N/A</v>
      </c>
      <c r="AAO728" s="202" t="s">
        <v>69</v>
      </c>
      <c r="AAP728" s="10" t="e">
        <f>AAN728*1.1</f>
        <v>#N/A</v>
      </c>
      <c r="AAQ728" s="10"/>
      <c r="AAR728" s="269"/>
      <c r="AAS728" s="202" t="s">
        <v>79</v>
      </c>
      <c r="AAT728" s="498" t="s">
        <v>2336</v>
      </c>
      <c r="AAV728" s="203"/>
      <c r="AAW728" s="203">
        <f>VLOOKUP(AAT728,$A$794:$F$2344,6,FALSE)</f>
        <v>0</v>
      </c>
      <c r="AAX728" s="202" t="s">
        <v>69</v>
      </c>
      <c r="AAY728" s="10">
        <f>AAW728*1.1</f>
        <v>0</v>
      </c>
      <c r="AAZ728" s="10"/>
      <c r="ABA728" s="269"/>
      <c r="ABB728" s="202" t="s">
        <v>79</v>
      </c>
      <c r="ABC728" s="484" t="s">
        <v>2336</v>
      </c>
      <c r="ABE728" s="203"/>
      <c r="ABF728" s="203">
        <f>VLOOKUP(ABC728,$A$794:$F$2344,6,FALSE)</f>
        <v>0</v>
      </c>
      <c r="ABG728" s="202" t="s">
        <v>69</v>
      </c>
      <c r="ABH728" s="10">
        <f>ABF728*1.1</f>
        <v>0</v>
      </c>
      <c r="ABI728" s="10"/>
      <c r="ABJ728" s="269"/>
      <c r="ABK728" s="202" t="s">
        <v>79</v>
      </c>
      <c r="ABL728" s="484" t="s">
        <v>422</v>
      </c>
      <c r="ABN728" s="203"/>
      <c r="ABO728" s="203">
        <f>VLOOKUP(ABL728,$A$794:$F$2344,6,FALSE)</f>
        <v>0</v>
      </c>
      <c r="ABP728" s="202" t="s">
        <v>69</v>
      </c>
      <c r="ABQ728" s="10">
        <f>ABO728*1.1</f>
        <v>0</v>
      </c>
      <c r="ABR728" s="10"/>
      <c r="ABS728" s="269"/>
      <c r="ABT728" s="202" t="s">
        <v>79</v>
      </c>
      <c r="ABU728" s="484" t="s">
        <v>493</v>
      </c>
      <c r="ABW728" s="203"/>
      <c r="ABX728" s="203">
        <f>VLOOKUP(ABU728,$A$794:$F$2344,6,FALSE)</f>
        <v>0</v>
      </c>
      <c r="ABY728" s="202" t="s">
        <v>69</v>
      </c>
      <c r="ABZ728" s="10">
        <f>ABX728*1.1</f>
        <v>0</v>
      </c>
      <c r="ACA728" s="10"/>
      <c r="ACB728" s="269"/>
      <c r="ACC728" s="202" t="s">
        <v>79</v>
      </c>
      <c r="ACD728" s="484" t="s">
        <v>669</v>
      </c>
      <c r="ACF728" s="203"/>
      <c r="ACG728" s="203">
        <f>VLOOKUP(ACD728,$A$794:$F$2344,6,FALSE)</f>
        <v>0</v>
      </c>
      <c r="ACH728" s="202" t="s">
        <v>69</v>
      </c>
      <c r="ACI728" s="10">
        <f>ACG728*1.1</f>
        <v>0</v>
      </c>
      <c r="ACJ728" s="10"/>
      <c r="ACK728" s="269"/>
      <c r="ACL728" s="202" t="s">
        <v>79</v>
      </c>
      <c r="ACM728" s="484" t="s">
        <v>2336</v>
      </c>
      <c r="ACO728" s="203"/>
      <c r="ACP728" s="203">
        <f>VLOOKUP(ACM728,$A$794:$F$2344,6,FALSE)</f>
        <v>0</v>
      </c>
      <c r="ACQ728" s="202" t="s">
        <v>69</v>
      </c>
      <c r="ACR728" s="10">
        <f>ACP728*1.1</f>
        <v>0</v>
      </c>
      <c r="ACS728" s="10"/>
      <c r="ACT728" s="269"/>
      <c r="ACU728" s="202" t="s">
        <v>79</v>
      </c>
      <c r="ACV728" s="484" t="s">
        <v>441</v>
      </c>
      <c r="ACX728" s="203"/>
      <c r="ACY728" s="203">
        <f>VLOOKUP(ACV728,$A$794:$F$2344,6,FALSE)</f>
        <v>0</v>
      </c>
      <c r="ACZ728" s="202" t="s">
        <v>69</v>
      </c>
      <c r="ADA728" s="10">
        <f>ACY728*1.1</f>
        <v>0</v>
      </c>
      <c r="ADB728" s="10"/>
      <c r="ADC728" s="269"/>
      <c r="ADD728" s="202" t="s">
        <v>79</v>
      </c>
      <c r="ADE728" s="484" t="s">
        <v>612</v>
      </c>
      <c r="ADG728" s="203"/>
      <c r="ADH728" s="203">
        <f>VLOOKUP(ADE728,$A$794:$F$2344,6,FALSE)</f>
        <v>0</v>
      </c>
      <c r="ADI728" s="202" t="s">
        <v>69</v>
      </c>
      <c r="ADJ728" s="10">
        <f>ADH728*1.1</f>
        <v>0</v>
      </c>
      <c r="ADL728" s="269"/>
      <c r="ADM728" s="202" t="s">
        <v>79</v>
      </c>
      <c r="ADN728" s="484" t="s">
        <v>2281</v>
      </c>
      <c r="ADP728" s="203"/>
      <c r="ADQ728" s="203">
        <f>VLOOKUP(ADN728,$A$794:$F$2344,6,FALSE)</f>
        <v>0</v>
      </c>
      <c r="ADR728" s="202" t="s">
        <v>69</v>
      </c>
      <c r="ADS728" s="10">
        <f>ADQ728*1.1</f>
        <v>0</v>
      </c>
      <c r="ADT728" s="10"/>
      <c r="ADU728" s="269"/>
      <c r="ADV728" s="202" t="s">
        <v>79</v>
      </c>
      <c r="ADW728" s="78" t="s">
        <v>183</v>
      </c>
      <c r="ADY728" s="203"/>
      <c r="ADZ728" s="203" t="e">
        <f>VLOOKUP(ADW728,$A$794:$F$2344,6,FALSE)</f>
        <v>#N/A</v>
      </c>
      <c r="AEA728" s="202" t="s">
        <v>69</v>
      </c>
      <c r="AEB728" s="10" t="e">
        <f>ADZ728*1.1</f>
        <v>#N/A</v>
      </c>
      <c r="AED728" s="269"/>
      <c r="AEE728" s="202" t="s">
        <v>79</v>
      </c>
      <c r="AEF728" s="491" t="s">
        <v>2336</v>
      </c>
      <c r="AEH728" s="203"/>
      <c r="AEI728" s="203">
        <f>VLOOKUP(AEF728,$A$794:$F$2344,6,FALSE)</f>
        <v>0</v>
      </c>
      <c r="AEJ728" s="202" t="s">
        <v>69</v>
      </c>
      <c r="AEK728" s="10">
        <f>AEI728*1.1</f>
        <v>0</v>
      </c>
      <c r="AEM728" s="269"/>
      <c r="AEN728" s="202" t="s">
        <v>79</v>
      </c>
      <c r="AEO728" s="484" t="s">
        <v>492</v>
      </c>
      <c r="AEQ728" s="203"/>
      <c r="AER728" s="203">
        <f>VLOOKUP(AEO728,$A$794:$F$2344,6,FALSE)</f>
        <v>0</v>
      </c>
      <c r="AES728" s="202" t="s">
        <v>69</v>
      </c>
      <c r="AET728" s="10">
        <f>AER728*1.1</f>
        <v>0</v>
      </c>
      <c r="AEV728" s="269"/>
      <c r="AEW728" s="202" t="s">
        <v>79</v>
      </c>
      <c r="AEX728" s="484" t="s">
        <v>2281</v>
      </c>
      <c r="AEZ728" s="203"/>
      <c r="AFA728" s="203">
        <f>VLOOKUP(AEX728,$A$794:$F$2344,6,FALSE)</f>
        <v>0</v>
      </c>
      <c r="AFB728" s="202" t="s">
        <v>69</v>
      </c>
      <c r="AFC728" s="10">
        <f>AFA728*1.1</f>
        <v>0</v>
      </c>
      <c r="AFD728" s="10"/>
      <c r="AFE728" s="269"/>
      <c r="AFF728" s="202" t="s">
        <v>79</v>
      </c>
      <c r="AFG728" s="78" t="s">
        <v>183</v>
      </c>
      <c r="AFI728" s="203"/>
      <c r="AFJ728" s="203" t="e">
        <f>VLOOKUP(AFG728,$A$794:$F$2344,6,FALSE)</f>
        <v>#N/A</v>
      </c>
      <c r="AFK728" s="202" t="s">
        <v>69</v>
      </c>
      <c r="AFL728" s="10" t="e">
        <f>AFJ728*1.1</f>
        <v>#N/A</v>
      </c>
      <c r="AFM728" s="10"/>
      <c r="AFN728" s="269"/>
      <c r="AFO728" s="202" t="s">
        <v>79</v>
      </c>
      <c r="AFP728" s="484" t="s">
        <v>2281</v>
      </c>
      <c r="AFR728" s="203"/>
      <c r="AFS728" s="203">
        <f>VLOOKUP(AFP728,$A$794:$F$2344,6,FALSE)</f>
        <v>0</v>
      </c>
      <c r="AFT728" s="202" t="s">
        <v>69</v>
      </c>
      <c r="AFU728" s="10">
        <f>AFS728*1.1</f>
        <v>0</v>
      </c>
      <c r="AFV728" s="10"/>
      <c r="AFW728" s="269"/>
      <c r="AFX728" s="202" t="s">
        <v>79</v>
      </c>
      <c r="AFY728" s="484" t="s">
        <v>612</v>
      </c>
      <c r="AGA728" s="203"/>
      <c r="AGB728" s="203">
        <f>VLOOKUP(AFY728,$A$794:$F$2344,6,FALSE)</f>
        <v>0</v>
      </c>
      <c r="AGC728" s="202" t="s">
        <v>69</v>
      </c>
      <c r="AGD728" s="10">
        <f>AGB728*1.1</f>
        <v>0</v>
      </c>
      <c r="AGE728" s="10"/>
      <c r="AGF728" s="269"/>
      <c r="AGG728" s="202" t="s">
        <v>79</v>
      </c>
      <c r="AGH728" s="484" t="s">
        <v>503</v>
      </c>
      <c r="AGJ728" s="203"/>
      <c r="AGK728" s="203">
        <f>VLOOKUP(AGH728,$A$794:$F$2344,6,FALSE)</f>
        <v>0</v>
      </c>
      <c r="AGL728" s="202" t="s">
        <v>69</v>
      </c>
      <c r="AGM728" s="10">
        <f>AGK728*1.1</f>
        <v>0</v>
      </c>
      <c r="AGN728" s="10"/>
      <c r="AGO728" s="269"/>
      <c r="AGP728" s="202" t="s">
        <v>79</v>
      </c>
      <c r="AGQ728" s="484" t="s">
        <v>493</v>
      </c>
      <c r="AGS728" s="203"/>
      <c r="AGT728" s="203">
        <f>VLOOKUP(AGQ728,$A$794:$F$2344,6,FALSE)</f>
        <v>0</v>
      </c>
      <c r="AGU728" s="202" t="s">
        <v>69</v>
      </c>
      <c r="AGV728" s="10">
        <f>AGT728*1.1</f>
        <v>0</v>
      </c>
      <c r="AGW728" s="10"/>
      <c r="AGX728" s="269"/>
      <c r="AGY728" s="202" t="s">
        <v>79</v>
      </c>
      <c r="AGZ728" s="78" t="s">
        <v>183</v>
      </c>
      <c r="AHB728" s="203"/>
      <c r="AHC728" s="203" t="e">
        <f>VLOOKUP(AGZ728,$A$794:$F$2344,6,FALSE)</f>
        <v>#N/A</v>
      </c>
      <c r="AHD728" s="202" t="s">
        <v>69</v>
      </c>
      <c r="AHE728" s="10" t="e">
        <f>AHC728*1.1</f>
        <v>#N/A</v>
      </c>
      <c r="AHF728" s="10"/>
      <c r="AHG728" s="269"/>
      <c r="AHH728" s="202" t="s">
        <v>79</v>
      </c>
      <c r="AHI728" s="502" t="s">
        <v>2281</v>
      </c>
      <c r="AHK728" s="203"/>
      <c r="AHL728" s="203">
        <f>VLOOKUP(AHI728,$A$794:$F$2344,6,FALSE)</f>
        <v>0</v>
      </c>
      <c r="AHM728" s="202" t="s">
        <v>69</v>
      </c>
      <c r="AHN728" s="10">
        <f>AHL728*1.1</f>
        <v>0</v>
      </c>
      <c r="AHO728" s="10"/>
      <c r="AHP728" s="269"/>
      <c r="AHQ728" s="202" t="s">
        <v>79</v>
      </c>
      <c r="AHR728" s="484" t="s">
        <v>545</v>
      </c>
      <c r="AHT728" s="203"/>
      <c r="AHU728" s="203">
        <f>VLOOKUP(AHR728,$A$794:$F$2344,6,FALSE)</f>
        <v>0</v>
      </c>
      <c r="AHV728" s="202" t="s">
        <v>69</v>
      </c>
      <c r="AHW728" s="10">
        <f>AHU728*1.1</f>
        <v>0</v>
      </c>
      <c r="AHX728" s="10"/>
      <c r="AHY728" s="269"/>
      <c r="AHZ728" s="202" t="s">
        <v>79</v>
      </c>
      <c r="AIA728" s="78" t="s">
        <v>183</v>
      </c>
      <c r="AIC728" s="203"/>
      <c r="AID728" s="203" t="e">
        <f>VLOOKUP(AIA728,$A$794:$F$2344,6,FALSE)</f>
        <v>#N/A</v>
      </c>
      <c r="AIE728" s="202" t="s">
        <v>69</v>
      </c>
      <c r="AIF728" s="10" t="e">
        <f>AID728*1.1</f>
        <v>#N/A</v>
      </c>
      <c r="AIG728" s="10"/>
      <c r="AIH728" s="269"/>
      <c r="AII728" s="202" t="s">
        <v>79</v>
      </c>
      <c r="AIJ728" s="484" t="s">
        <v>514</v>
      </c>
      <c r="AIL728" s="203"/>
      <c r="AIM728" s="203">
        <f>VLOOKUP(AIJ728,$A$794:$F$2344,6,FALSE)</f>
        <v>0</v>
      </c>
      <c r="AIN728" s="202" t="s">
        <v>69</v>
      </c>
      <c r="AIO728" s="10">
        <f>AIM728*1.1</f>
        <v>0</v>
      </c>
      <c r="AIP728" s="10"/>
      <c r="AIQ728" s="269"/>
      <c r="AIR728" s="202" t="s">
        <v>79</v>
      </c>
      <c r="AIS728" s="484" t="s">
        <v>669</v>
      </c>
      <c r="AIU728" s="203"/>
      <c r="AIV728" s="203">
        <f>VLOOKUP(AIS728,$A$794:$F$2344,6,FALSE)</f>
        <v>0</v>
      </c>
      <c r="AIW728" s="202" t="s">
        <v>69</v>
      </c>
      <c r="AIX728" s="10">
        <f>AIV728*1.1</f>
        <v>0</v>
      </c>
      <c r="AIY728" s="10"/>
      <c r="AIZ728" s="269"/>
      <c r="AJA728" s="202" t="s">
        <v>79</v>
      </c>
      <c r="AJB728" s="78" t="s">
        <v>183</v>
      </c>
      <c r="AJD728" s="203"/>
      <c r="AJE728" s="203" t="e">
        <f>VLOOKUP(AJB728,$A$794:$F$2344,6,FALSE)</f>
        <v>#N/A</v>
      </c>
      <c r="AJF728" s="202" t="s">
        <v>69</v>
      </c>
      <c r="AJG728" s="10" t="e">
        <f>AJE728*1.1</f>
        <v>#N/A</v>
      </c>
      <c r="AJH728" s="10"/>
      <c r="AJI728" s="269"/>
      <c r="AJJ728" s="202" t="s">
        <v>79</v>
      </c>
      <c r="AJK728" s="78" t="s">
        <v>183</v>
      </c>
      <c r="AJM728" s="203"/>
      <c r="AJN728" s="203" t="e">
        <f>VLOOKUP(AJK728,$A$794:$F$2344,6,FALSE)</f>
        <v>#N/A</v>
      </c>
      <c r="AJO728" s="202" t="s">
        <v>69</v>
      </c>
      <c r="AJP728" s="10" t="e">
        <f>AJN728*1.1</f>
        <v>#N/A</v>
      </c>
      <c r="AJQ728" s="10"/>
      <c r="AJR728" s="269"/>
      <c r="AJS728" s="202" t="s">
        <v>79</v>
      </c>
      <c r="AJT728" s="78" t="s">
        <v>183</v>
      </c>
      <c r="AJV728" s="203"/>
      <c r="AJW728" s="203" t="e">
        <f>VLOOKUP(AJT728,$A$794:$F$2344,6,FALSE)</f>
        <v>#N/A</v>
      </c>
      <c r="AJX728" s="202" t="s">
        <v>69</v>
      </c>
      <c r="AJY728" s="10" t="e">
        <f>AJW728*1.1</f>
        <v>#N/A</v>
      </c>
      <c r="AJZ728" s="10"/>
      <c r="AKA728" s="269"/>
      <c r="AKB728" s="202" t="s">
        <v>79</v>
      </c>
      <c r="AKC728" s="484" t="s">
        <v>633</v>
      </c>
      <c r="AKE728" s="203"/>
      <c r="AKF728" s="203">
        <f>VLOOKUP(AKC728,$A$794:$F$2344,6,FALSE)</f>
        <v>0</v>
      </c>
      <c r="AKG728" s="202" t="s">
        <v>69</v>
      </c>
      <c r="AKH728" s="10">
        <f>AKF728*1.1</f>
        <v>0</v>
      </c>
      <c r="AKI728" s="10"/>
      <c r="AKJ728" s="269"/>
      <c r="AKK728" s="202" t="s">
        <v>79</v>
      </c>
      <c r="AKL728" s="78" t="s">
        <v>183</v>
      </c>
      <c r="AKN728" s="203"/>
      <c r="AKO728" s="203" t="e">
        <f>VLOOKUP(AKL728,$A$794:$F$2344,6,FALSE)</f>
        <v>#N/A</v>
      </c>
      <c r="AKP728" s="202" t="s">
        <v>69</v>
      </c>
      <c r="AKQ728" s="10" t="e">
        <f>AKO728*1.1</f>
        <v>#N/A</v>
      </c>
      <c r="AKR728" s="10"/>
      <c r="AKS728" s="269"/>
      <c r="AKT728" s="202" t="s">
        <v>79</v>
      </c>
      <c r="AKU728" s="78" t="s">
        <v>183</v>
      </c>
      <c r="AKW728" s="203"/>
      <c r="AKX728" s="203" t="e">
        <f>VLOOKUP(AKU728,$A$794:$F$2344,6,FALSE)</f>
        <v>#N/A</v>
      </c>
      <c r="AKY728" s="202" t="s">
        <v>69</v>
      </c>
      <c r="AKZ728" s="10" t="e">
        <f>AKX728*1.1</f>
        <v>#N/A</v>
      </c>
      <c r="ALA728" s="10"/>
      <c r="ALB728" s="269"/>
      <c r="ALC728" s="202" t="s">
        <v>79</v>
      </c>
      <c r="ALD728" s="78" t="s">
        <v>183</v>
      </c>
      <c r="ALF728" s="203"/>
      <c r="ALG728" s="203" t="e">
        <f>VLOOKUP(ALD728,$A$794:$F$2344,6,FALSE)</f>
        <v>#N/A</v>
      </c>
      <c r="ALH728" s="202" t="s">
        <v>69</v>
      </c>
      <c r="ALI728" s="10" t="e">
        <f>ALG728*1.1</f>
        <v>#N/A</v>
      </c>
      <c r="ALJ728" s="10"/>
      <c r="ALK728" s="269"/>
      <c r="ALL728" s="202" t="s">
        <v>79</v>
      </c>
      <c r="ALM728" s="78" t="s">
        <v>183</v>
      </c>
      <c r="ALO728" s="203"/>
      <c r="ALP728" s="203" t="e">
        <f>VLOOKUP(ALM728,$A$794:$F$2344,6,FALSE)</f>
        <v>#N/A</v>
      </c>
      <c r="ALQ728" s="202" t="s">
        <v>69</v>
      </c>
      <c r="ALR728" s="10" t="e">
        <f>ALP728*1.1</f>
        <v>#N/A</v>
      </c>
      <c r="ALS728" s="10"/>
      <c r="ALT728" s="269"/>
      <c r="ALU728" s="202" t="s">
        <v>79</v>
      </c>
      <c r="ALV728" s="78" t="s">
        <v>183</v>
      </c>
      <c r="ALX728" s="203"/>
      <c r="ALY728" s="203" t="e">
        <f>VLOOKUP(ALV728,$A$794:$F$2344,6,FALSE)</f>
        <v>#N/A</v>
      </c>
      <c r="ALZ728" s="202" t="s">
        <v>69</v>
      </c>
      <c r="AMA728" s="10" t="e">
        <f>ALY728*1.1</f>
        <v>#N/A</v>
      </c>
      <c r="AMB728" s="10"/>
      <c r="AMC728" s="269"/>
      <c r="AMD728" s="202" t="s">
        <v>79</v>
      </c>
      <c r="AME728" s="78" t="s">
        <v>183</v>
      </c>
      <c r="AMG728" s="203"/>
      <c r="AMH728" s="203" t="e">
        <f>VLOOKUP(AME728,$A$794:$F$2344,6,FALSE)</f>
        <v>#N/A</v>
      </c>
      <c r="AMI728" s="202" t="s">
        <v>69</v>
      </c>
      <c r="AMJ728" s="10" t="e">
        <f>AMH728*1.1</f>
        <v>#N/A</v>
      </c>
      <c r="AMK728" s="10"/>
      <c r="AML728" s="269"/>
      <c r="AMM728" s="202" t="s">
        <v>79</v>
      </c>
      <c r="AMN728" s="78" t="s">
        <v>183</v>
      </c>
      <c r="AMP728" s="203"/>
      <c r="AMQ728" s="203" t="e">
        <f>VLOOKUP(AMN728,$A$794:$F$2344,6,FALSE)</f>
        <v>#N/A</v>
      </c>
      <c r="AMR728" s="202" t="s">
        <v>69</v>
      </c>
      <c r="AMS728" s="10" t="e">
        <f>AMQ728*1.1</f>
        <v>#N/A</v>
      </c>
      <c r="AMT728" s="10"/>
      <c r="AMU728" s="269"/>
      <c r="AMV728" s="202" t="s">
        <v>79</v>
      </c>
      <c r="AMW728" s="78" t="s">
        <v>183</v>
      </c>
      <c r="AMY728" s="203"/>
      <c r="AMZ728" s="203" t="e">
        <f>VLOOKUP(AMW728,$A$794:$F$2344,6,FALSE)</f>
        <v>#N/A</v>
      </c>
      <c r="ANA728" s="202" t="s">
        <v>69</v>
      </c>
      <c r="ANB728" s="10" t="e">
        <f>AMZ728*1.1</f>
        <v>#N/A</v>
      </c>
      <c r="ANC728" s="10"/>
      <c r="AND728" s="269"/>
      <c r="ANE728" s="202" t="s">
        <v>79</v>
      </c>
      <c r="ANF728" s="78" t="s">
        <v>183</v>
      </c>
      <c r="ANH728" s="203"/>
      <c r="ANI728" s="203" t="e">
        <f>VLOOKUP(ANF728,$A$794:$F$2344,6,FALSE)</f>
        <v>#N/A</v>
      </c>
      <c r="ANJ728" s="202" t="s">
        <v>69</v>
      </c>
      <c r="ANK728" s="10" t="e">
        <f>ANI728*1.1</f>
        <v>#N/A</v>
      </c>
      <c r="ANL728" s="10"/>
      <c r="ANM728" s="269"/>
      <c r="ANN728" s="202" t="s">
        <v>79</v>
      </c>
      <c r="ANO728" s="78" t="s">
        <v>183</v>
      </c>
      <c r="ANQ728" s="203"/>
      <c r="ANR728" s="203" t="e">
        <f>VLOOKUP(ANO728,$A$794:$F$2344,6,FALSE)</f>
        <v>#N/A</v>
      </c>
      <c r="ANS728" s="202" t="s">
        <v>69</v>
      </c>
      <c r="ANT728" s="10" t="e">
        <f>ANR728*1.1</f>
        <v>#N/A</v>
      </c>
      <c r="ANU728" s="10"/>
      <c r="ANV728" s="269"/>
      <c r="ANW728" s="202" t="s">
        <v>79</v>
      </c>
      <c r="ANX728" s="78" t="s">
        <v>183</v>
      </c>
      <c r="ANZ728" s="203"/>
      <c r="AOA728" s="203" t="e">
        <f>VLOOKUP(ANX728,$A$794:$F$2344,6,FALSE)</f>
        <v>#N/A</v>
      </c>
      <c r="AOB728" s="202" t="s">
        <v>69</v>
      </c>
      <c r="AOC728" s="10" t="e">
        <f>AOA728*1.1</f>
        <v>#N/A</v>
      </c>
      <c r="AOD728" s="10"/>
      <c r="AOE728" s="269"/>
      <c r="AOF728" s="202" t="s">
        <v>79</v>
      </c>
      <c r="AOG728" s="78" t="s">
        <v>183</v>
      </c>
      <c r="AOI728" s="203"/>
      <c r="AOJ728" s="203" t="e">
        <f>VLOOKUP(AOG728,$A$794:$F$2344,6,FALSE)</f>
        <v>#N/A</v>
      </c>
      <c r="AOK728" s="202" t="s">
        <v>69</v>
      </c>
      <c r="AOL728" s="10" t="e">
        <f>AOJ728*1.1</f>
        <v>#N/A</v>
      </c>
      <c r="AOM728" s="10"/>
      <c r="AON728" s="269"/>
      <c r="AOO728" s="202" t="s">
        <v>79</v>
      </c>
      <c r="AOP728" s="78" t="s">
        <v>183</v>
      </c>
      <c r="AOR728" s="203"/>
      <c r="AOS728" s="203" t="e">
        <f>VLOOKUP(AOP728,$A$794:$F$2344,6,FALSE)</f>
        <v>#N/A</v>
      </c>
      <c r="AOT728" s="202" t="s">
        <v>69</v>
      </c>
      <c r="AOU728" s="10" t="e">
        <f>AOS728*1.1</f>
        <v>#N/A</v>
      </c>
      <c r="AOV728" s="10"/>
      <c r="AOW728" s="269"/>
      <c r="AOX728" s="202" t="s">
        <v>79</v>
      </c>
      <c r="AOY728" s="78" t="s">
        <v>183</v>
      </c>
      <c r="APA728" s="203"/>
      <c r="APB728" s="203" t="e">
        <f>VLOOKUP(AOY728,$A$794:$F$2344,6,FALSE)</f>
        <v>#N/A</v>
      </c>
      <c r="APC728" s="202" t="s">
        <v>69</v>
      </c>
      <c r="APD728" s="10" t="e">
        <f>APB728*1.1</f>
        <v>#N/A</v>
      </c>
      <c r="APE728" s="10"/>
      <c r="APF728" s="269"/>
      <c r="APG728" s="202" t="s">
        <v>79</v>
      </c>
      <c r="APH728" s="78" t="s">
        <v>183</v>
      </c>
      <c r="APJ728" s="203"/>
      <c r="APK728" s="203" t="e">
        <f>VLOOKUP(APH728,$A$794:$F$2344,6,FALSE)</f>
        <v>#N/A</v>
      </c>
      <c r="APL728" s="202" t="s">
        <v>69</v>
      </c>
      <c r="APM728" s="10" t="e">
        <f>APK728*1.1</f>
        <v>#N/A</v>
      </c>
      <c r="APN728" s="10"/>
      <c r="APO728" s="269"/>
      <c r="APP728" s="202" t="s">
        <v>79</v>
      </c>
      <c r="APQ728" s="498" t="s">
        <v>633</v>
      </c>
      <c r="APS728" s="203"/>
      <c r="APT728" s="203">
        <f>VLOOKUP(APQ728,$A$794:$F$2344,6,FALSE)</f>
        <v>0</v>
      </c>
      <c r="APU728" s="202" t="s">
        <v>69</v>
      </c>
      <c r="APV728" s="10">
        <f>APT728*1.1</f>
        <v>0</v>
      </c>
      <c r="APW728" s="10"/>
      <c r="APX728" s="269"/>
      <c r="APY728" s="202" t="s">
        <v>79</v>
      </c>
      <c r="APZ728" s="498" t="s">
        <v>503</v>
      </c>
      <c r="AQB728" s="203"/>
      <c r="AQC728" s="203">
        <f>VLOOKUP(APZ728,$A$794:$F$2344,6,FALSE)</f>
        <v>0</v>
      </c>
      <c r="AQD728" s="202" t="s">
        <v>69</v>
      </c>
      <c r="AQE728" s="10">
        <f>AQC728*1.1</f>
        <v>0</v>
      </c>
      <c r="AQF728" s="10"/>
      <c r="AQG728" s="269"/>
      <c r="AQH728" s="202" t="s">
        <v>79</v>
      </c>
      <c r="AQI728" s="484" t="s">
        <v>503</v>
      </c>
      <c r="AQK728" s="203"/>
      <c r="AQL728" s="203">
        <f>VLOOKUP(AQI728,$A$794:$F$2344,6,FALSE)</f>
        <v>0</v>
      </c>
      <c r="AQM728" s="202" t="s">
        <v>69</v>
      </c>
      <c r="AQN728" s="10">
        <f>AQL728*1.1</f>
        <v>0</v>
      </c>
      <c r="AQO728" s="10"/>
      <c r="AQP728" s="269"/>
      <c r="AQQ728" s="202" t="s">
        <v>79</v>
      </c>
      <c r="AQR728" s="484" t="s">
        <v>669</v>
      </c>
      <c r="AQT728" s="203"/>
      <c r="AQU728" s="203">
        <f>VLOOKUP(AQR728,$A$794:$F$2344,6,FALSE)</f>
        <v>0</v>
      </c>
      <c r="AQV728" s="202" t="s">
        <v>69</v>
      </c>
      <c r="AQW728" s="10">
        <f>AQU728*1.1</f>
        <v>0</v>
      </c>
      <c r="AQX728" s="10"/>
      <c r="AQY728" s="269"/>
      <c r="AQZ728" s="202" t="s">
        <v>79</v>
      </c>
      <c r="ARA728" s="484" t="s">
        <v>1548</v>
      </c>
      <c r="ARC728" s="203"/>
      <c r="ARD728" s="203">
        <f>VLOOKUP(ARA728,$A$794:$F$2344,6,FALSE)</f>
        <v>0</v>
      </c>
      <c r="ARE728" s="202" t="s">
        <v>69</v>
      </c>
      <c r="ARF728" s="10">
        <f>ARD728*1.1</f>
        <v>0</v>
      </c>
      <c r="ARG728" s="10"/>
      <c r="ARH728" s="269"/>
      <c r="ARI728" s="202" t="s">
        <v>79</v>
      </c>
      <c r="ARJ728" s="484" t="s">
        <v>1586</v>
      </c>
      <c r="ARL728" s="203"/>
      <c r="ARM728" s="203">
        <f>VLOOKUP(ARJ728,$A$794:$F$2344,6,FALSE)</f>
        <v>0</v>
      </c>
      <c r="ARN728" s="202" t="s">
        <v>69</v>
      </c>
      <c r="ARO728" s="10">
        <f>ARM728*1.1</f>
        <v>0</v>
      </c>
      <c r="ARP728" s="10"/>
      <c r="ARQ728" s="269"/>
      <c r="ARR728" s="202" t="s">
        <v>79</v>
      </c>
      <c r="ARS728" s="498" t="s">
        <v>2336</v>
      </c>
      <c r="ARU728" s="203"/>
      <c r="ARV728" s="203">
        <f>VLOOKUP(ARS728,$A$794:$F$2344,6,FALSE)</f>
        <v>0</v>
      </c>
      <c r="ARW728" s="202" t="s">
        <v>69</v>
      </c>
      <c r="ARX728" s="10">
        <f>ARV728*1.1</f>
        <v>0</v>
      </c>
      <c r="ARY728" s="10"/>
      <c r="ARZ728" s="269"/>
      <c r="ASA728" s="202" t="s">
        <v>79</v>
      </c>
      <c r="ASB728" s="484" t="s">
        <v>512</v>
      </c>
      <c r="ASD728" s="203"/>
      <c r="ASE728" s="203">
        <f>VLOOKUP(ASB728,$A$794:$F$2344,6,FALSE)</f>
        <v>0</v>
      </c>
      <c r="ASF728" s="202" t="s">
        <v>69</v>
      </c>
      <c r="ASG728" s="10">
        <f>ASE728*1.1</f>
        <v>0</v>
      </c>
      <c r="ASH728" s="10"/>
      <c r="ASI728" s="269"/>
      <c r="ASJ728" s="202" t="s">
        <v>79</v>
      </c>
      <c r="ASK728" s="484" t="s">
        <v>1194</v>
      </c>
      <c r="ASM728" s="203"/>
      <c r="ASN728" s="203">
        <f>VLOOKUP(ASK728,$A$794:$F$2344,6,FALSE)</f>
        <v>0</v>
      </c>
      <c r="ASO728" s="202" t="s">
        <v>69</v>
      </c>
      <c r="ASP728" s="10">
        <f>ASN728*1.1</f>
        <v>0</v>
      </c>
      <c r="ASQ728" s="10"/>
      <c r="ASR728" s="269"/>
      <c r="ASS728" s="202" t="s">
        <v>79</v>
      </c>
      <c r="AST728" s="484" t="s">
        <v>1364</v>
      </c>
      <c r="ASV728" s="203"/>
      <c r="ASW728" s="203">
        <f>VLOOKUP(AST728,$A$794:$F$2344,6,FALSE)</f>
        <v>0</v>
      </c>
      <c r="ASX728" s="202" t="s">
        <v>69</v>
      </c>
      <c r="ASY728" s="10">
        <f>ASW728*1.1</f>
        <v>0</v>
      </c>
      <c r="ASZ728" s="10"/>
      <c r="ATA728" s="269"/>
      <c r="ATB728" s="202" t="s">
        <v>79</v>
      </c>
      <c r="ATC728" s="484" t="s">
        <v>492</v>
      </c>
      <c r="ATE728" s="203"/>
      <c r="ATF728" s="203">
        <f>VLOOKUP(ATC728,$A$794:$F$2344,6,FALSE)</f>
        <v>0</v>
      </c>
      <c r="ATG728" s="202" t="s">
        <v>69</v>
      </c>
      <c r="ATH728" s="10">
        <f>ATF728*1.1</f>
        <v>0</v>
      </c>
      <c r="ATI728" s="10"/>
      <c r="ATJ728" s="269"/>
      <c r="ATK728" s="202" t="s">
        <v>79</v>
      </c>
      <c r="ATL728" s="484" t="s">
        <v>1194</v>
      </c>
      <c r="ATN728" s="203"/>
      <c r="ATO728" s="203">
        <f>VLOOKUP(ATL728,$A$794:$F$2344,6,FALSE)</f>
        <v>0</v>
      </c>
      <c r="ATP728" s="202" t="s">
        <v>69</v>
      </c>
      <c r="ATQ728" s="10">
        <f>ATO728*1.1</f>
        <v>0</v>
      </c>
      <c r="ATR728" s="10"/>
      <c r="ATS728" s="269"/>
      <c r="ATT728" s="202" t="s">
        <v>79</v>
      </c>
      <c r="ATU728" s="484" t="s">
        <v>2336</v>
      </c>
      <c r="ATW728" s="203"/>
      <c r="ATX728" s="203">
        <f>VLOOKUP(ATU728,$A$794:$F$2344,6,FALSE)</f>
        <v>0</v>
      </c>
      <c r="ATY728" s="202" t="s">
        <v>69</v>
      </c>
      <c r="ATZ728" s="10">
        <f>ATX728*1.1</f>
        <v>0</v>
      </c>
      <c r="AUA728" s="10"/>
      <c r="AUB728" s="269"/>
      <c r="AUC728" s="202" t="s">
        <v>79</v>
      </c>
      <c r="AUD728" s="484" t="s">
        <v>669</v>
      </c>
      <c r="AUF728" s="203"/>
      <c r="AUG728" s="203">
        <f>VLOOKUP(AUD728,$A$794:$F$2344,6,FALSE)</f>
        <v>0</v>
      </c>
      <c r="AUH728" s="202" t="s">
        <v>69</v>
      </c>
      <c r="AUI728" s="10">
        <f>AUG728*1.1</f>
        <v>0</v>
      </c>
      <c r="AUJ728" s="10"/>
      <c r="AUK728" s="269"/>
      <c r="AUL728" s="202" t="s">
        <v>79</v>
      </c>
      <c r="AUM728" s="484" t="s">
        <v>1548</v>
      </c>
      <c r="AUO728" s="203"/>
      <c r="AUP728" s="203">
        <f>VLOOKUP(AUM728,$A$794:$F$2344,6,FALSE)</f>
        <v>0</v>
      </c>
      <c r="AUQ728" s="202" t="s">
        <v>69</v>
      </c>
      <c r="AUR728" s="10">
        <f>AUP728*1.1</f>
        <v>0</v>
      </c>
      <c r="AUS728" s="10"/>
      <c r="AUT728" s="269"/>
      <c r="AUU728" s="202" t="s">
        <v>79</v>
      </c>
      <c r="AUV728" s="509" t="s">
        <v>612</v>
      </c>
      <c r="AUX728" s="203"/>
      <c r="AUY728" s="203">
        <f>VLOOKUP(AUV728,$A$794:$F$2344,6,FALSE)</f>
        <v>0</v>
      </c>
      <c r="AUZ728" s="202" t="s">
        <v>69</v>
      </c>
      <c r="AVA728" s="10">
        <f>AUY728*1.1</f>
        <v>0</v>
      </c>
      <c r="AVB728" s="10"/>
      <c r="AVC728" s="269"/>
      <c r="AVD728" s="202" t="s">
        <v>79</v>
      </c>
      <c r="AVE728" s="484" t="s">
        <v>420</v>
      </c>
      <c r="AVG728" s="203"/>
      <c r="AVH728" s="203">
        <f>VLOOKUP(AVE728,$A$794:$F$2344,6,FALSE)</f>
        <v>0</v>
      </c>
      <c r="AVI728" s="202" t="s">
        <v>69</v>
      </c>
      <c r="AVJ728" s="10">
        <f>AVH728*1.1</f>
        <v>0</v>
      </c>
      <c r="AVK728" s="10"/>
      <c r="AVL728" s="269"/>
      <c r="AVM728" s="202" t="s">
        <v>79</v>
      </c>
      <c r="AVN728" s="484" t="s">
        <v>512</v>
      </c>
      <c r="AVP728" s="203"/>
      <c r="AVQ728" s="203">
        <f>VLOOKUP(AVN728,$A$794:$F$2344,6,FALSE)</f>
        <v>0</v>
      </c>
      <c r="AVR728" s="202" t="s">
        <v>69</v>
      </c>
      <c r="AVS728" s="10">
        <f>AVQ728*1.1</f>
        <v>0</v>
      </c>
      <c r="AVT728" s="10"/>
      <c r="AVU728" s="269"/>
      <c r="AVV728" s="202" t="s">
        <v>79</v>
      </c>
      <c r="AVW728" s="487" t="s">
        <v>545</v>
      </c>
      <c r="AVY728" s="203"/>
      <c r="AVZ728" s="203">
        <f>VLOOKUP(AVW728,$A$794:$F$2344,6,FALSE)</f>
        <v>0</v>
      </c>
      <c r="AWA728" s="202" t="s">
        <v>69</v>
      </c>
      <c r="AWB728" s="10">
        <f>AVZ728*1.1</f>
        <v>0</v>
      </c>
      <c r="AWC728" s="10"/>
      <c r="AWD728" s="269"/>
      <c r="AWE728" s="202" t="s">
        <v>79</v>
      </c>
      <c r="AWF728" s="484" t="s">
        <v>612</v>
      </c>
      <c r="AWH728" s="203"/>
      <c r="AWI728" s="203">
        <f>VLOOKUP(AWF728,$A$794:$F$2344,6,FALSE)</f>
        <v>0</v>
      </c>
      <c r="AWJ728" s="202" t="s">
        <v>69</v>
      </c>
      <c r="AWK728" s="10">
        <f>AWI728*1.1</f>
        <v>0</v>
      </c>
      <c r="AWL728" s="10"/>
      <c r="AWM728" s="269"/>
      <c r="AWN728" s="202" t="s">
        <v>79</v>
      </c>
      <c r="AWO728" s="484" t="s">
        <v>420</v>
      </c>
      <c r="AWQ728" s="203"/>
      <c r="AWR728" s="203">
        <f>VLOOKUP(AWO728,$A$794:$F$2344,6,FALSE)</f>
        <v>0</v>
      </c>
      <c r="AWS728" s="202" t="s">
        <v>69</v>
      </c>
      <c r="AWT728" s="10">
        <f>AWR728*1.1</f>
        <v>0</v>
      </c>
      <c r="AWU728" s="10"/>
      <c r="AWV728" s="269"/>
      <c r="AWW728" s="202" t="s">
        <v>79</v>
      </c>
      <c r="AWX728" s="484" t="s">
        <v>441</v>
      </c>
      <c r="AWZ728" s="203"/>
      <c r="AXA728" s="203">
        <f>VLOOKUP(AWX728,$A$794:$F$2344,6,FALSE)</f>
        <v>0</v>
      </c>
      <c r="AXB728" s="202" t="s">
        <v>69</v>
      </c>
      <c r="AXC728" s="10">
        <f>AXA728*1.1</f>
        <v>0</v>
      </c>
      <c r="AXD728" s="10"/>
      <c r="AXE728" s="269"/>
      <c r="AXF728" s="202" t="s">
        <v>79</v>
      </c>
      <c r="AXG728" s="484" t="s">
        <v>2281</v>
      </c>
      <c r="AXI728" s="203"/>
      <c r="AXJ728" s="203">
        <f>VLOOKUP(AXG728,$A$794:$F$2344,6,FALSE)</f>
        <v>0</v>
      </c>
      <c r="AXK728" s="202" t="s">
        <v>69</v>
      </c>
      <c r="AXL728" s="10">
        <f>AXJ728*1.1</f>
        <v>0</v>
      </c>
      <c r="AXM728" s="10"/>
      <c r="AXN728" s="269"/>
      <c r="AXO728" s="202" t="s">
        <v>79</v>
      </c>
      <c r="AXP728" s="484" t="s">
        <v>1364</v>
      </c>
      <c r="AXR728" s="203"/>
      <c r="AXS728" s="203">
        <f>VLOOKUP(AXP728,$A$794:$F$2344,6,FALSE)</f>
        <v>0</v>
      </c>
      <c r="AXT728" s="202" t="s">
        <v>69</v>
      </c>
      <c r="AXU728" s="10">
        <f>AXS728*1.1</f>
        <v>0</v>
      </c>
      <c r="AXV728" s="10"/>
      <c r="AXW728" s="269"/>
      <c r="AXX728" s="202" t="s">
        <v>79</v>
      </c>
      <c r="AXY728" s="498" t="s">
        <v>2281</v>
      </c>
      <c r="AYA728" s="203"/>
      <c r="AYB728" s="203">
        <f>VLOOKUP(AXY728,$A$794:$F$2344,6,FALSE)</f>
        <v>0</v>
      </c>
      <c r="AYC728" s="202" t="s">
        <v>69</v>
      </c>
      <c r="AYD728" s="10">
        <f>AYB728*1.1</f>
        <v>0</v>
      </c>
      <c r="AYE728" s="10"/>
      <c r="AYF728" s="269"/>
      <c r="AYG728" s="202" t="s">
        <v>79</v>
      </c>
      <c r="AYH728" s="484" t="s">
        <v>2281</v>
      </c>
      <c r="AYJ728" s="203"/>
      <c r="AYK728" s="203">
        <f>VLOOKUP(AYH728,$A$794:$F$2344,6,FALSE)</f>
        <v>0</v>
      </c>
      <c r="AYL728" s="202" t="s">
        <v>69</v>
      </c>
      <c r="AYM728" s="10">
        <f>AYK728*1.1</f>
        <v>0</v>
      </c>
      <c r="AYN728" s="10"/>
      <c r="AYO728" s="269"/>
      <c r="AYP728" s="202" t="s">
        <v>79</v>
      </c>
      <c r="AYQ728" s="484" t="s">
        <v>612</v>
      </c>
      <c r="AYS728" s="203"/>
      <c r="AYT728" s="203">
        <f>VLOOKUP(AYQ728,$A$794:$F$2344,6,FALSE)</f>
        <v>0</v>
      </c>
      <c r="AYU728" s="202" t="s">
        <v>69</v>
      </c>
      <c r="AYV728" s="10">
        <f>AYT728*1.1</f>
        <v>0</v>
      </c>
      <c r="AYW728" s="10"/>
      <c r="AYX728" s="269"/>
      <c r="AYY728" s="202" t="s">
        <v>79</v>
      </c>
      <c r="AYZ728" s="484" t="s">
        <v>669</v>
      </c>
      <c r="AZB728" s="203"/>
      <c r="AZC728" s="203">
        <f>VLOOKUP(AYZ728,$A$794:$F$2344,6,FALSE)</f>
        <v>0</v>
      </c>
      <c r="AZD728" s="202" t="s">
        <v>69</v>
      </c>
      <c r="AZE728" s="10">
        <f>AZC728*1.1</f>
        <v>0</v>
      </c>
      <c r="AZF728" s="10"/>
      <c r="AZG728" s="269"/>
      <c r="AZH728" s="202" t="s">
        <v>79</v>
      </c>
      <c r="AZI728" s="484" t="s">
        <v>1194</v>
      </c>
      <c r="AZK728" s="203"/>
      <c r="AZL728" s="203">
        <f>VLOOKUP(AZI728,$A$794:$F$2344,6,FALSE)</f>
        <v>0</v>
      </c>
      <c r="AZM728" s="202" t="s">
        <v>69</v>
      </c>
      <c r="AZN728" s="10">
        <f>AZL728*1.1</f>
        <v>0</v>
      </c>
      <c r="AZO728" s="10"/>
      <c r="AZP728" s="269"/>
      <c r="AZQ728" s="202" t="s">
        <v>79</v>
      </c>
      <c r="AZR728" s="484" t="s">
        <v>633</v>
      </c>
      <c r="AZT728" s="203"/>
      <c r="AZU728" s="203">
        <f>VLOOKUP(AZR728,$A$794:$F$2344,6,FALSE)</f>
        <v>0</v>
      </c>
      <c r="AZV728" s="202" t="s">
        <v>69</v>
      </c>
      <c r="AZW728" s="10">
        <f>AZU728*1.1</f>
        <v>0</v>
      </c>
      <c r="AZX728" s="10"/>
      <c r="AZY728" s="269"/>
      <c r="AZZ728" s="202" t="s">
        <v>79</v>
      </c>
      <c r="BAA728" s="498" t="s">
        <v>503</v>
      </c>
      <c r="BAC728" s="203"/>
      <c r="BAD728" s="203">
        <f>VLOOKUP(BAA728,$A$794:$F$2344,6,FALSE)</f>
        <v>0</v>
      </c>
      <c r="BAE728" s="202" t="s">
        <v>69</v>
      </c>
      <c r="BAF728" s="10">
        <f>BAD728*1.1</f>
        <v>0</v>
      </c>
      <c r="BAG728" s="10"/>
      <c r="BAH728" s="269"/>
    </row>
    <row r="729" spans="1:1386" s="14" customFormat="1" ht="15">
      <c r="A729" s="202"/>
      <c r="B729" s="485"/>
      <c r="D729" s="202"/>
      <c r="E729" s="202"/>
      <c r="F729" s="202"/>
      <c r="G729" s="10"/>
      <c r="H729" s="10">
        <f>SUM(G724:G728)</f>
        <v>0</v>
      </c>
      <c r="I729" s="263"/>
      <c r="J729" s="202"/>
      <c r="K729" s="488"/>
      <c r="M729" s="202"/>
      <c r="N729" s="202"/>
      <c r="O729" s="202"/>
      <c r="P729" s="10"/>
      <c r="Q729" s="10">
        <f>SUM(P724:P728)</f>
        <v>0</v>
      </c>
      <c r="R729" s="263"/>
      <c r="S729" s="202"/>
      <c r="T729" s="485"/>
      <c r="V729" s="202"/>
      <c r="W729" s="202"/>
      <c r="X729" s="202"/>
      <c r="Y729" s="10"/>
      <c r="Z729" s="10">
        <f>SUM(Y724:Y728)</f>
        <v>0</v>
      </c>
      <c r="AA729" s="263"/>
      <c r="AB729" s="202"/>
      <c r="AC729" s="485"/>
      <c r="AE729" s="202"/>
      <c r="AF729" s="202"/>
      <c r="AG729" s="202"/>
      <c r="AH729" s="10"/>
      <c r="AI729" s="10">
        <f>SUM(AH724:AH728)</f>
        <v>0</v>
      </c>
      <c r="AJ729" s="263"/>
      <c r="AK729" s="202"/>
      <c r="AL729" s="485"/>
      <c r="AN729" s="202"/>
      <c r="AO729" s="202"/>
      <c r="AP729" s="202"/>
      <c r="AQ729" s="10"/>
      <c r="AR729" s="10">
        <f>SUM(AQ724:AQ728)</f>
        <v>0</v>
      </c>
      <c r="AS729" s="263"/>
      <c r="AT729" s="202"/>
      <c r="AU729" s="485"/>
      <c r="AW729" s="202"/>
      <c r="AX729" s="202"/>
      <c r="AY729" s="202"/>
      <c r="AZ729" s="10"/>
      <c r="BA729" s="10">
        <f>SUM(AZ724:AZ728)</f>
        <v>0</v>
      </c>
      <c r="BB729" s="263"/>
      <c r="BC729" s="202"/>
      <c r="BD729" s="485"/>
      <c r="BF729" s="202"/>
      <c r="BG729" s="202"/>
      <c r="BH729" s="202"/>
      <c r="BI729" s="10"/>
      <c r="BJ729" s="10">
        <f>SUM(BI724:BI728)</f>
        <v>0</v>
      </c>
      <c r="BK729" s="263"/>
      <c r="BL729" s="202"/>
      <c r="BM729" s="485"/>
      <c r="BO729" s="202"/>
      <c r="BP729" s="202"/>
      <c r="BQ729" s="202"/>
      <c r="BR729" s="10"/>
      <c r="BS729" s="10">
        <f>SUM(BR724:BR728)</f>
        <v>0</v>
      </c>
      <c r="BT729" s="263"/>
      <c r="BU729" s="202"/>
      <c r="BV729" s="485"/>
      <c r="BX729" s="202"/>
      <c r="BY729" s="202"/>
      <c r="BZ729" s="202"/>
      <c r="CA729" s="10"/>
      <c r="CB729" s="10">
        <f>SUM(CA724:CA728)</f>
        <v>0</v>
      </c>
      <c r="CC729" s="263"/>
      <c r="CD729" s="202"/>
      <c r="CE729" s="492"/>
      <c r="CG729" s="202"/>
      <c r="CH729" s="202"/>
      <c r="CI729" s="202"/>
      <c r="CJ729" s="10"/>
      <c r="CK729" s="10">
        <f>SUM(CJ724:CJ728)</f>
        <v>0</v>
      </c>
      <c r="CL729" s="263"/>
      <c r="CM729" s="202"/>
      <c r="CN729" s="485"/>
      <c r="CP729" s="202"/>
      <c r="CQ729" s="202"/>
      <c r="CR729" s="202"/>
      <c r="CS729" s="10"/>
      <c r="CT729" s="10">
        <f>SUM(CS724:CS728)</f>
        <v>0</v>
      </c>
      <c r="CU729" s="263"/>
      <c r="CV729" s="202"/>
      <c r="CW729" s="485"/>
      <c r="CY729" s="202"/>
      <c r="CZ729" s="202"/>
      <c r="DA729" s="202"/>
      <c r="DB729" s="10"/>
      <c r="DC729" s="10">
        <f>SUM(DB724:DB728)</f>
        <v>0</v>
      </c>
      <c r="DD729" s="263"/>
      <c r="DE729" s="202"/>
      <c r="DF729" s="485"/>
      <c r="DH729" s="202"/>
      <c r="DI729" s="202"/>
      <c r="DJ729" s="202"/>
      <c r="DK729" s="10"/>
      <c r="DL729" s="10">
        <f>SUM(DK724:DK728)</f>
        <v>0</v>
      </c>
      <c r="DM729" s="263"/>
      <c r="DN729" s="202"/>
      <c r="DO729" s="485"/>
      <c r="DQ729" s="202"/>
      <c r="DR729" s="202"/>
      <c r="DS729" s="202"/>
      <c r="DT729" s="10"/>
      <c r="DU729" s="10">
        <f>SUM(DT724:DT728)</f>
        <v>0</v>
      </c>
      <c r="DV729" s="263"/>
      <c r="DW729" s="202"/>
      <c r="DX729" s="485"/>
      <c r="DZ729" s="202"/>
      <c r="EA729" s="202"/>
      <c r="EB729" s="202"/>
      <c r="EC729" s="10"/>
      <c r="ED729" s="10">
        <f>SUM(EC724:EC728)</f>
        <v>0</v>
      </c>
      <c r="EE729" s="263"/>
      <c r="EF729" s="202"/>
      <c r="EG729" s="485"/>
      <c r="EI729" s="202"/>
      <c r="EJ729" s="202"/>
      <c r="EK729" s="202"/>
      <c r="EL729" s="10"/>
      <c r="EM729" s="10">
        <f>SUM(EL724:EL728)</f>
        <v>0</v>
      </c>
      <c r="EN729" s="263"/>
      <c r="EO729" s="202"/>
      <c r="EP729" s="485"/>
      <c r="ER729" s="202"/>
      <c r="ES729" s="202"/>
      <c r="ET729" s="202"/>
      <c r="EU729" s="10"/>
      <c r="EV729" s="10">
        <f>SUM(EU724:EU728)</f>
        <v>0</v>
      </c>
      <c r="EW729" s="263"/>
      <c r="EX729" s="202"/>
      <c r="EY729" s="485"/>
      <c r="FA729" s="202"/>
      <c r="FB729" s="202"/>
      <c r="FC729" s="202"/>
      <c r="FD729" s="10"/>
      <c r="FE729" s="10">
        <f>SUM(FD724:FD728)</f>
        <v>0</v>
      </c>
      <c r="FF729" s="263"/>
      <c r="FG729" s="202"/>
      <c r="FH729" s="485"/>
      <c r="FJ729" s="202"/>
      <c r="FK729" s="202"/>
      <c r="FL729" s="202"/>
      <c r="FM729" s="10"/>
      <c r="FN729" s="10">
        <f>SUM(FM724:FM728)</f>
        <v>0</v>
      </c>
      <c r="FO729" s="263"/>
      <c r="FP729" s="202"/>
      <c r="FQ729" s="485"/>
      <c r="FS729" s="202"/>
      <c r="FT729" s="202"/>
      <c r="FU729" s="202"/>
      <c r="FV729" s="10"/>
      <c r="FW729" s="10">
        <f>SUM(FV724:FV728)</f>
        <v>0</v>
      </c>
      <c r="FX729" s="263"/>
      <c r="FY729" s="202"/>
      <c r="FZ729" s="485"/>
      <c r="GB729" s="202"/>
      <c r="GC729" s="202"/>
      <c r="GD729" s="202"/>
      <c r="GE729" s="10"/>
      <c r="GF729" s="10">
        <f>SUM(GE724:GE728)</f>
        <v>0</v>
      </c>
      <c r="GG729" s="263"/>
      <c r="GH729" s="202"/>
      <c r="GI729" s="485"/>
      <c r="GK729" s="202"/>
      <c r="GL729" s="202"/>
      <c r="GM729" s="202"/>
      <c r="GN729" s="10"/>
      <c r="GO729" s="10">
        <f>SUM(GN724:GN728)</f>
        <v>0</v>
      </c>
      <c r="GP729" s="263"/>
      <c r="GQ729" s="202"/>
      <c r="GR729" s="485"/>
      <c r="GT729" s="202"/>
      <c r="GU729" s="202"/>
      <c r="GV729" s="202"/>
      <c r="GW729" s="202"/>
      <c r="GX729" s="10">
        <f>SUM(GW724:GW728)</f>
        <v>0</v>
      </c>
      <c r="GY729" s="263"/>
      <c r="GZ729" s="202"/>
      <c r="HA729" s="485"/>
      <c r="HC729" s="202"/>
      <c r="HD729" s="202"/>
      <c r="HE729" s="202"/>
      <c r="HF729" s="10"/>
      <c r="HG729" s="10">
        <f>SUM(HF724:HF728)</f>
        <v>0</v>
      </c>
      <c r="HH729" s="263"/>
      <c r="HI729" s="202"/>
      <c r="HJ729" s="485"/>
      <c r="HL729" s="202"/>
      <c r="HM729" s="202"/>
      <c r="HN729" s="202"/>
      <c r="HO729" s="202"/>
      <c r="HP729" s="10">
        <f>SUM(HO724:HO728)</f>
        <v>0</v>
      </c>
      <c r="HQ729" s="263"/>
      <c r="HR729" s="202"/>
      <c r="HS729" s="494"/>
      <c r="HU729" s="202"/>
      <c r="HV729" s="202"/>
      <c r="HW729" s="202"/>
      <c r="HX729" s="10"/>
      <c r="HY729" s="10">
        <f>SUM(HX724:HX728)</f>
        <v>0</v>
      </c>
      <c r="HZ729" s="263"/>
      <c r="IA729" s="202"/>
      <c r="IB729" s="497"/>
      <c r="ID729" s="202"/>
      <c r="IE729" s="202"/>
      <c r="IF729" s="202"/>
      <c r="IG729" s="202"/>
      <c r="IH729" s="10" t="e">
        <f>SUM(IG724:IG728)</f>
        <v>#N/A</v>
      </c>
      <c r="II729" s="263"/>
      <c r="IJ729" s="202"/>
      <c r="IK729" s="494"/>
      <c r="IM729" s="202"/>
      <c r="IN729" s="202"/>
      <c r="IO729" s="202"/>
      <c r="IP729" s="10"/>
      <c r="IQ729" s="10">
        <f>SUM(IP724:IP728)</f>
        <v>0</v>
      </c>
      <c r="IR729" s="263"/>
      <c r="IS729" s="202"/>
      <c r="IT729" s="494"/>
      <c r="IV729" s="202"/>
      <c r="IW729" s="202"/>
      <c r="IX729" s="202"/>
      <c r="IY729" s="10"/>
      <c r="IZ729" s="10">
        <f>SUM(IY724:IY728)</f>
        <v>0</v>
      </c>
      <c r="JA729" s="263"/>
      <c r="JB729" s="202"/>
      <c r="JC729" s="494"/>
      <c r="JE729" s="202"/>
      <c r="JF729" s="202"/>
      <c r="JG729" s="202"/>
      <c r="JH729" s="10"/>
      <c r="JI729" s="10">
        <f>SUM(JH724:JH728)</f>
        <v>0</v>
      </c>
      <c r="JJ729" s="263"/>
      <c r="JK729" s="202"/>
      <c r="JL729" s="494"/>
      <c r="JN729" s="202"/>
      <c r="JO729" s="202"/>
      <c r="JP729" s="202"/>
      <c r="JQ729" s="10"/>
      <c r="JR729" s="10">
        <f>SUM(JQ724:JQ728)</f>
        <v>0</v>
      </c>
      <c r="JS729" s="263"/>
      <c r="JT729" s="202"/>
      <c r="JU729" s="494"/>
      <c r="JW729" s="202"/>
      <c r="JX729" s="202"/>
      <c r="JY729" s="202"/>
      <c r="JZ729" s="10"/>
      <c r="KA729" s="10">
        <f>SUM(JZ724:JZ728)</f>
        <v>0</v>
      </c>
      <c r="KB729" s="263"/>
      <c r="KC729" s="202"/>
      <c r="KD729" s="494"/>
      <c r="KF729" s="202"/>
      <c r="KG729" s="202"/>
      <c r="KH729" s="202"/>
      <c r="KI729" s="10"/>
      <c r="KJ729" s="10">
        <f>SUM(KI724:KI728)</f>
        <v>0</v>
      </c>
      <c r="KK729" s="263"/>
      <c r="KL729" s="202"/>
      <c r="KM729" s="494"/>
      <c r="KO729" s="202"/>
      <c r="KP729" s="202"/>
      <c r="KQ729" s="202"/>
      <c r="KR729" s="202"/>
      <c r="KS729" s="10">
        <f>SUM(KR724:KR728)</f>
        <v>0</v>
      </c>
      <c r="KT729" s="263"/>
      <c r="KU729" s="202"/>
      <c r="KV729" s="499"/>
      <c r="KX729" s="202"/>
      <c r="KY729" s="202"/>
      <c r="KZ729" s="202"/>
      <c r="LA729" s="10"/>
      <c r="LB729" s="10">
        <f>SUM(LA724:LA728)</f>
        <v>0</v>
      </c>
      <c r="LC729" s="263"/>
      <c r="LD729" s="202"/>
      <c r="LE729" s="494"/>
      <c r="LG729" s="202"/>
      <c r="LH729" s="202"/>
      <c r="LI729" s="202"/>
      <c r="LJ729" s="10"/>
      <c r="LK729" s="10">
        <f>SUM(LJ724:LJ728)</f>
        <v>0</v>
      </c>
      <c r="LL729" s="263"/>
      <c r="LM729" s="202"/>
      <c r="LN729" s="494"/>
      <c r="LP729" s="202"/>
      <c r="LQ729" s="202"/>
      <c r="LR729" s="202"/>
      <c r="LS729" s="10"/>
      <c r="LT729" s="10">
        <f>SUM(LS724:LS728)</f>
        <v>0</v>
      </c>
      <c r="LU729" s="263"/>
      <c r="LV729" s="202"/>
      <c r="LW729" s="497"/>
      <c r="LY729" s="202"/>
      <c r="LZ729" s="202"/>
      <c r="MA729" s="202"/>
      <c r="MB729" s="10"/>
      <c r="MC729" s="10" t="e">
        <f>SUM(MB724:MB728)</f>
        <v>#N/A</v>
      </c>
      <c r="MD729" s="263"/>
      <c r="ME729" s="202"/>
      <c r="MF729" s="494"/>
      <c r="MH729" s="202"/>
      <c r="MI729" s="202"/>
      <c r="MJ729" s="202"/>
      <c r="MK729" s="10"/>
      <c r="ML729" s="10">
        <f>SUM(MK724:MK728)</f>
        <v>0</v>
      </c>
      <c r="MM729" s="263"/>
      <c r="MN729" s="202"/>
      <c r="MO729" s="494"/>
      <c r="MQ729" s="202"/>
      <c r="MR729" s="202"/>
      <c r="MS729" s="202"/>
      <c r="MT729" s="10"/>
      <c r="MU729" s="10">
        <f>SUM(MT724:MT728)</f>
        <v>0</v>
      </c>
      <c r="MV729" s="263"/>
      <c r="MW729" s="202"/>
      <c r="MX729" s="494"/>
      <c r="MZ729" s="202"/>
      <c r="NA729" s="202"/>
      <c r="NB729" s="202"/>
      <c r="NC729" s="10"/>
      <c r="ND729" s="10">
        <f>SUM(NC724:NC728)</f>
        <v>0</v>
      </c>
      <c r="NE729" s="263"/>
      <c r="NF729" s="202"/>
      <c r="NG729" s="494"/>
      <c r="NI729" s="202"/>
      <c r="NJ729" s="202"/>
      <c r="NK729" s="202"/>
      <c r="NL729" s="10"/>
      <c r="NM729" s="10">
        <f>SUM(NL724:NL728)</f>
        <v>0</v>
      </c>
      <c r="NN729" s="263"/>
      <c r="NO729" s="202"/>
      <c r="NP729" s="499"/>
      <c r="NR729" s="202"/>
      <c r="NS729" s="202"/>
      <c r="NT729" s="202"/>
      <c r="NU729" s="10"/>
      <c r="NV729" s="10">
        <f>SUM(NU724:NU728)</f>
        <v>0</v>
      </c>
      <c r="NW729" s="263"/>
      <c r="NX729" s="202"/>
      <c r="NY729" s="494"/>
      <c r="OA729" s="202"/>
      <c r="OB729" s="202"/>
      <c r="OC729" s="202"/>
      <c r="OD729" s="202"/>
      <c r="OE729" s="10">
        <f>SUM(OD724:OD728)</f>
        <v>0</v>
      </c>
      <c r="OF729" s="263"/>
      <c r="OG729" s="202"/>
      <c r="OH729" s="494"/>
      <c r="OJ729" s="202"/>
      <c r="OK729" s="202"/>
      <c r="OL729" s="202"/>
      <c r="OM729" s="10"/>
      <c r="ON729" s="10">
        <f>SUM(OM724:OM728)</f>
        <v>0</v>
      </c>
      <c r="OO729" s="263"/>
      <c r="OP729" s="202"/>
      <c r="OQ729" s="494"/>
      <c r="OS729" s="202"/>
      <c r="OT729" s="202"/>
      <c r="OU729" s="202"/>
      <c r="OV729" s="10"/>
      <c r="OW729" s="10">
        <f>SUM(OV724:OV728)</f>
        <v>0</v>
      </c>
      <c r="OX729" s="263"/>
      <c r="OY729" s="202"/>
      <c r="OZ729" s="494"/>
      <c r="PB729" s="202"/>
      <c r="PC729" s="202"/>
      <c r="PD729" s="202"/>
      <c r="PE729" s="10"/>
      <c r="PF729" s="10">
        <f>SUM(PE724:PE728)</f>
        <v>0</v>
      </c>
      <c r="PG729" s="263"/>
      <c r="PH729" s="202"/>
      <c r="PI729" s="497"/>
      <c r="PK729" s="202"/>
      <c r="PL729" s="202"/>
      <c r="PM729" s="202"/>
      <c r="PN729" s="10"/>
      <c r="PO729" s="10" t="e">
        <f>SUM(PN724:PN728)</f>
        <v>#N/A</v>
      </c>
      <c r="PP729" s="263"/>
      <c r="PQ729" s="202"/>
      <c r="PR729" s="494"/>
      <c r="PT729" s="202"/>
      <c r="PU729" s="202"/>
      <c r="PV729" s="202"/>
      <c r="PW729" s="10"/>
      <c r="PX729" s="10">
        <f>SUM(PW724:PW728)</f>
        <v>0</v>
      </c>
      <c r="PY729" s="263"/>
      <c r="PZ729" s="202"/>
      <c r="QA729" s="497"/>
      <c r="QC729" s="202"/>
      <c r="QD729" s="202"/>
      <c r="QE729" s="202"/>
      <c r="QF729" s="10"/>
      <c r="QG729" s="10" t="e">
        <f>SUM(QF724:QF728)</f>
        <v>#N/A</v>
      </c>
      <c r="QH729" s="263"/>
      <c r="QI729" s="202"/>
      <c r="QJ729" s="494"/>
      <c r="QL729" s="202"/>
      <c r="QM729" s="202"/>
      <c r="QN729" s="202"/>
      <c r="QO729" s="10"/>
      <c r="QP729" s="10">
        <f>SUM(QO724:QO728)</f>
        <v>0</v>
      </c>
      <c r="QQ729" s="263"/>
      <c r="QR729" s="202"/>
      <c r="QS729" s="494"/>
      <c r="QU729" s="202"/>
      <c r="QV729" s="202"/>
      <c r="QW729" s="202"/>
      <c r="QX729" s="10"/>
      <c r="QY729" s="10">
        <f>SUM(QX724:QX728)</f>
        <v>0</v>
      </c>
      <c r="QZ729" s="263"/>
      <c r="RA729" s="202"/>
      <c r="RB729" s="494"/>
      <c r="RD729" s="202"/>
      <c r="RE729" s="202"/>
      <c r="RF729" s="202"/>
      <c r="RG729" s="10"/>
      <c r="RH729" s="10">
        <f>SUM(RG724:RG728)</f>
        <v>0</v>
      </c>
      <c r="RI729" s="263"/>
      <c r="RJ729" s="202"/>
      <c r="RK729" s="494"/>
      <c r="RM729" s="202"/>
      <c r="RN729" s="202"/>
      <c r="RO729" s="202"/>
      <c r="RP729" s="202"/>
      <c r="RQ729" s="10">
        <f>SUM(RP724:RP728)</f>
        <v>0</v>
      </c>
      <c r="RR729" s="263"/>
      <c r="RS729" s="202"/>
      <c r="RT729" s="494"/>
      <c r="RV729" s="202"/>
      <c r="RW729" s="202"/>
      <c r="RX729" s="202"/>
      <c r="RY729" s="10"/>
      <c r="RZ729" s="10">
        <f>SUM(RY724:RY728)</f>
        <v>0</v>
      </c>
      <c r="SA729" s="269"/>
      <c r="SB729" s="202"/>
      <c r="SC729" s="494"/>
      <c r="SE729" s="202"/>
      <c r="SF729" s="202"/>
      <c r="SG729" s="202"/>
      <c r="SH729" s="10"/>
      <c r="SI729" s="10">
        <f>SUM(SH724:SH728)</f>
        <v>0</v>
      </c>
      <c r="SJ729" s="269"/>
      <c r="SK729" s="202"/>
      <c r="SL729" s="497"/>
      <c r="SN729" s="202"/>
      <c r="SO729" s="202"/>
      <c r="SP729" s="202"/>
      <c r="SQ729" s="10"/>
      <c r="SR729" s="10" t="e">
        <f>SUM(SQ724:SQ728)</f>
        <v>#N/A</v>
      </c>
      <c r="SS729" s="269"/>
      <c r="ST729" s="202"/>
      <c r="SU729" s="494"/>
      <c r="SW729" s="202"/>
      <c r="SX729" s="202"/>
      <c r="SY729" s="202"/>
      <c r="SZ729" s="10"/>
      <c r="TA729" s="10">
        <f>SUM(SZ724:SZ728)</f>
        <v>0</v>
      </c>
      <c r="TB729" s="269"/>
      <c r="TC729" s="202"/>
      <c r="TD729" s="494"/>
      <c r="TF729" s="202"/>
      <c r="TG729" s="202"/>
      <c r="TH729" s="202"/>
      <c r="TI729" s="202"/>
      <c r="TJ729" s="10">
        <f>SUM(TI724:TI728)</f>
        <v>0</v>
      </c>
      <c r="TK729" s="269"/>
      <c r="TL729" s="202"/>
      <c r="TM729" s="494"/>
      <c r="TO729" s="202"/>
      <c r="TP729" s="202"/>
      <c r="TQ729" s="202"/>
      <c r="TR729" s="10"/>
      <c r="TS729" s="10">
        <f>SUM(TR724:TR728)</f>
        <v>0</v>
      </c>
      <c r="TT729" s="269"/>
      <c r="TU729" s="202"/>
      <c r="TV729" s="494"/>
      <c r="TX729" s="202"/>
      <c r="TY729" s="202"/>
      <c r="TZ729" s="202"/>
      <c r="UA729" s="10"/>
      <c r="UB729" s="10">
        <f>SUM(UA724:UA728)</f>
        <v>0</v>
      </c>
      <c r="UC729" s="269"/>
      <c r="UD729" s="202"/>
      <c r="UE729" s="499"/>
      <c r="UG729" s="202"/>
      <c r="UH729" s="202"/>
      <c r="UI729" s="202"/>
      <c r="UJ729" s="10"/>
      <c r="UK729" s="10">
        <f>SUM(UJ724:UJ728)</f>
        <v>0</v>
      </c>
      <c r="UL729" s="269"/>
      <c r="UM729" s="202"/>
      <c r="UN729" s="494"/>
      <c r="UP729" s="202"/>
      <c r="UQ729" s="202"/>
      <c r="UR729" s="202"/>
      <c r="US729" s="10"/>
      <c r="UT729" s="10">
        <f>SUM(US724:US728)</f>
        <v>0</v>
      </c>
      <c r="UU729" s="269"/>
      <c r="UV729" s="202"/>
      <c r="UW729" s="494"/>
      <c r="UY729" s="202"/>
      <c r="UZ729" s="202"/>
      <c r="VA729" s="202"/>
      <c r="VB729" s="10"/>
      <c r="VC729" s="10">
        <f>SUM(VB724:VB728)</f>
        <v>0</v>
      </c>
      <c r="VD729" s="269"/>
      <c r="VE729" s="202"/>
      <c r="VF729" s="488"/>
      <c r="VH729" s="202"/>
      <c r="VI729" s="202"/>
      <c r="VJ729" s="202"/>
      <c r="VK729" s="10"/>
      <c r="VL729" s="10">
        <f>SUM(VK724:VK728)</f>
        <v>0</v>
      </c>
      <c r="VM729" s="269"/>
      <c r="VN729" s="202"/>
      <c r="VO729" s="494"/>
      <c r="VQ729" s="202"/>
      <c r="VR729" s="202"/>
      <c r="VS729" s="202"/>
      <c r="VT729" s="10"/>
      <c r="VU729" s="10">
        <f>SUM(VT724:VT728)</f>
        <v>0</v>
      </c>
      <c r="VV729" s="269"/>
      <c r="VW729" s="202"/>
      <c r="VX729" s="497"/>
      <c r="VZ729" s="202"/>
      <c r="WA729" s="202"/>
      <c r="WB729" s="202"/>
      <c r="WC729" s="202"/>
      <c r="WD729" s="10" t="e">
        <f>SUM(WC724:WC728)</f>
        <v>#N/A</v>
      </c>
      <c r="WE729" s="269"/>
      <c r="WF729" s="202"/>
      <c r="WG729" s="494"/>
      <c r="WI729" s="202"/>
      <c r="WJ729" s="202"/>
      <c r="WK729" s="202"/>
      <c r="WL729" s="202"/>
      <c r="WM729" s="10">
        <f>SUM(WL724:WL728)</f>
        <v>0</v>
      </c>
      <c r="WN729" s="269"/>
      <c r="WO729" s="202"/>
      <c r="WP729" s="494"/>
      <c r="WQ729" s="202"/>
      <c r="WR729" s="202"/>
      <c r="WS729" s="202"/>
      <c r="WT729" s="202"/>
      <c r="WU729" s="10"/>
      <c r="WV729" s="10">
        <f>SUM(WU724:WU728)</f>
        <v>0</v>
      </c>
      <c r="WW729" s="269"/>
      <c r="WX729" s="202"/>
      <c r="WY729" s="494"/>
      <c r="XA729" s="202"/>
      <c r="XB729" s="202"/>
      <c r="XC729" s="202"/>
      <c r="XD729" s="202"/>
      <c r="XE729" s="10">
        <f>SUM(XD724:XD728)</f>
        <v>0</v>
      </c>
      <c r="XF729" s="269"/>
      <c r="XG729" s="202"/>
      <c r="XH729" s="494"/>
      <c r="XJ729" s="202"/>
      <c r="XK729" s="202"/>
      <c r="XL729" s="202"/>
      <c r="XM729" s="202"/>
      <c r="XN729" s="10">
        <f>SUM(XM724:XM728)</f>
        <v>0</v>
      </c>
      <c r="XO729" s="269"/>
      <c r="XP729" s="202"/>
      <c r="XQ729" s="494"/>
      <c r="XS729" s="202"/>
      <c r="XT729" s="202"/>
      <c r="XU729" s="202"/>
      <c r="XV729" s="10"/>
      <c r="XW729" s="10">
        <f>SUM(XV724:XV728)</f>
        <v>0</v>
      </c>
      <c r="XX729" s="269"/>
      <c r="XY729" s="202"/>
      <c r="XZ729" s="494"/>
      <c r="YB729" s="202"/>
      <c r="YC729" s="202"/>
      <c r="YD729" s="202"/>
      <c r="YE729" s="10"/>
      <c r="YF729" s="10">
        <f>SUM(YE724:YE728)</f>
        <v>0</v>
      </c>
      <c r="YG729" s="269"/>
      <c r="YH729" s="202"/>
      <c r="YI729" s="266"/>
      <c r="YK729" s="202"/>
      <c r="YL729" s="202"/>
      <c r="YM729" s="202"/>
      <c r="YN729" s="10"/>
      <c r="YO729" s="10" t="e">
        <f>SUM(YN724:YN728)</f>
        <v>#N/A</v>
      </c>
      <c r="YP729" s="269"/>
      <c r="YQ729" s="202"/>
      <c r="YR729" s="266"/>
      <c r="YT729" s="202"/>
      <c r="YU729" s="202"/>
      <c r="YV729" s="202"/>
      <c r="YW729" s="10"/>
      <c r="YX729" s="10" t="e">
        <f>SUM(YW724:YW728)</f>
        <v>#N/A</v>
      </c>
      <c r="YY729" s="269"/>
      <c r="YZ729" s="202"/>
      <c r="ZA729" s="266"/>
      <c r="ZC729" s="202"/>
      <c r="ZD729" s="202"/>
      <c r="ZE729" s="202"/>
      <c r="ZF729" s="10"/>
      <c r="ZG729" s="10" t="e">
        <f>SUM(ZF724:ZF728)</f>
        <v>#N/A</v>
      </c>
      <c r="ZH729" s="269"/>
      <c r="ZI729" s="202"/>
      <c r="ZJ729" s="266"/>
      <c r="ZL729" s="202"/>
      <c r="ZM729" s="202"/>
      <c r="ZN729" s="202"/>
      <c r="ZO729" s="10"/>
      <c r="ZP729" s="10" t="e">
        <f>SUM(ZO724:ZO728)</f>
        <v>#N/A</v>
      </c>
      <c r="ZQ729" s="269"/>
      <c r="ZR729" s="202"/>
      <c r="ZS729" s="494"/>
      <c r="ZU729" s="202"/>
      <c r="ZV729" s="202"/>
      <c r="ZW729" s="202"/>
      <c r="ZX729" s="10"/>
      <c r="ZY729" s="10">
        <f>SUM(ZX724:ZX728)</f>
        <v>0</v>
      </c>
      <c r="ZZ729" s="269"/>
      <c r="AAA729" s="202"/>
      <c r="AAB729" s="494"/>
      <c r="AAD729" s="202"/>
      <c r="AAE729" s="202"/>
      <c r="AAF729" s="202"/>
      <c r="AAG729" s="10"/>
      <c r="AAH729" s="10">
        <f>SUM(AAG724:AAG728)</f>
        <v>0</v>
      </c>
      <c r="AAI729" s="269"/>
      <c r="AAJ729" s="202"/>
      <c r="AAK729" s="266"/>
      <c r="AAM729" s="202"/>
      <c r="AAN729" s="202"/>
      <c r="AAO729" s="202"/>
      <c r="AAP729" s="10"/>
      <c r="AAQ729" s="10" t="e">
        <f>SUM(AAP724:AAP728)</f>
        <v>#N/A</v>
      </c>
      <c r="AAR729" s="269"/>
      <c r="AAS729" s="202"/>
      <c r="AAT729" s="499"/>
      <c r="AAV729" s="202"/>
      <c r="AAW729" s="202"/>
      <c r="AAX729" s="202"/>
      <c r="AAY729" s="10"/>
      <c r="AAZ729" s="10">
        <f>SUM(AAY724:AAY728)</f>
        <v>0</v>
      </c>
      <c r="ABA729" s="269"/>
      <c r="ABB729" s="202"/>
      <c r="ABC729" s="494"/>
      <c r="ABE729" s="202"/>
      <c r="ABF729" s="202"/>
      <c r="ABG729" s="202"/>
      <c r="ABH729" s="10"/>
      <c r="ABI729" s="10">
        <f>SUM(ABH724:ABH728)</f>
        <v>0</v>
      </c>
      <c r="ABJ729" s="269"/>
      <c r="ABK729" s="202"/>
      <c r="ABL729" s="494"/>
      <c r="ABN729" s="202"/>
      <c r="ABO729" s="202"/>
      <c r="ABP729" s="202"/>
      <c r="ABQ729" s="10"/>
      <c r="ABR729" s="10">
        <f>SUM(ABQ724:ABQ728)</f>
        <v>0</v>
      </c>
      <c r="ABS729" s="269"/>
      <c r="ABT729" s="202"/>
      <c r="ABU729" s="494"/>
      <c r="ABW729" s="202"/>
      <c r="ABX729" s="202"/>
      <c r="ABY729" s="202"/>
      <c r="ABZ729" s="10"/>
      <c r="ACA729" s="10">
        <f>SUM(ABZ724:ABZ728)</f>
        <v>0</v>
      </c>
      <c r="ACB729" s="269"/>
      <c r="ACC729" s="202"/>
      <c r="ACD729" s="494"/>
      <c r="ACF729" s="202"/>
      <c r="ACG729" s="202"/>
      <c r="ACH729" s="202"/>
      <c r="ACI729" s="10"/>
      <c r="ACJ729" s="10">
        <f>SUM(ACI724:ACI728)</f>
        <v>0</v>
      </c>
      <c r="ACK729" s="269"/>
      <c r="ACL729" s="202"/>
      <c r="ACM729" s="494"/>
      <c r="ACO729" s="202"/>
      <c r="ACP729" s="202"/>
      <c r="ACQ729" s="202"/>
      <c r="ACR729" s="10"/>
      <c r="ACS729" s="10">
        <f>SUM(ACR724:ACR728)</f>
        <v>0</v>
      </c>
      <c r="ACT729" s="269"/>
      <c r="ACU729" s="202"/>
      <c r="ACV729" s="494"/>
      <c r="ACX729" s="202"/>
      <c r="ACY729" s="202"/>
      <c r="ACZ729" s="202"/>
      <c r="ADA729" s="10"/>
      <c r="ADB729" s="10">
        <f>SUM(ADA724:ADA728)</f>
        <v>0</v>
      </c>
      <c r="ADC729" s="269"/>
      <c r="ADD729" s="202"/>
      <c r="ADE729" s="494"/>
      <c r="ADG729" s="202"/>
      <c r="ADH729" s="202"/>
      <c r="ADI729" s="202"/>
      <c r="ADJ729" s="10"/>
      <c r="ADK729" s="10">
        <f>SUM(ADJ724:ADJ728)</f>
        <v>0</v>
      </c>
      <c r="ADL729" s="269"/>
      <c r="ADM729" s="202"/>
      <c r="ADN729" s="488"/>
      <c r="ADP729" s="202"/>
      <c r="ADQ729" s="202"/>
      <c r="ADR729" s="202"/>
      <c r="ADS729" s="10"/>
      <c r="ADT729" s="10">
        <f>SUM(ADS724:ADS728)</f>
        <v>0</v>
      </c>
      <c r="ADU729" s="269"/>
      <c r="ADV729" s="202"/>
      <c r="ADW729" s="266"/>
      <c r="ADY729" s="202"/>
      <c r="ADZ729" s="202"/>
      <c r="AEA729" s="202"/>
      <c r="AEB729" s="10"/>
      <c r="AEC729" s="10" t="e">
        <f>SUM(AEB724:AEB728)</f>
        <v>#N/A</v>
      </c>
      <c r="AED729" s="269"/>
      <c r="AEE729" s="202"/>
      <c r="AEF729" s="492"/>
      <c r="AEH729" s="202"/>
      <c r="AEI729" s="202"/>
      <c r="AEJ729" s="202"/>
      <c r="AEK729" s="10"/>
      <c r="AEL729" s="10">
        <f>SUM(AEK724:AEK728)</f>
        <v>0</v>
      </c>
      <c r="AEM729" s="269"/>
      <c r="AEN729" s="202"/>
      <c r="AEO729" s="494"/>
      <c r="AEQ729" s="202"/>
      <c r="AER729" s="202"/>
      <c r="AES729" s="202"/>
      <c r="AET729" s="10"/>
      <c r="AEU729" s="10">
        <f>SUM(AET724:AET728)</f>
        <v>0</v>
      </c>
      <c r="AEV729" s="269"/>
      <c r="AEW729" s="202"/>
      <c r="AEX729" s="494"/>
      <c r="AEZ729" s="202"/>
      <c r="AFA729" s="202"/>
      <c r="AFB729" s="202"/>
      <c r="AFC729" s="10"/>
      <c r="AFD729" s="10">
        <f>SUM(AFC724:AFC728)</f>
        <v>0</v>
      </c>
      <c r="AFE729" s="269"/>
      <c r="AFF729" s="202"/>
      <c r="AFG729" s="266"/>
      <c r="AFI729" s="202"/>
      <c r="AFJ729" s="202"/>
      <c r="AFK729" s="202"/>
      <c r="AFL729" s="10"/>
      <c r="AFM729" s="10" t="e">
        <f>SUM(AFL724:AFL728)</f>
        <v>#N/A</v>
      </c>
      <c r="AFN729" s="269"/>
      <c r="AFO729" s="202"/>
      <c r="AFP729" s="494"/>
      <c r="AFR729" s="202"/>
      <c r="AFS729" s="202"/>
      <c r="AFT729" s="202"/>
      <c r="AFU729" s="10"/>
      <c r="AFV729" s="10">
        <f>SUM(AFU724:AFU728)</f>
        <v>0</v>
      </c>
      <c r="AFW729" s="269"/>
      <c r="AFX729" s="202"/>
      <c r="AFY729" s="494"/>
      <c r="AGA729" s="202"/>
      <c r="AGB729" s="202"/>
      <c r="AGC729" s="202"/>
      <c r="AGD729" s="10"/>
      <c r="AGE729" s="10">
        <f>SUM(AGD724:AGD728)</f>
        <v>0</v>
      </c>
      <c r="AGF729" s="269"/>
      <c r="AGG729" s="202"/>
      <c r="AGH729" s="494"/>
      <c r="AGJ729" s="202"/>
      <c r="AGK729" s="202"/>
      <c r="AGL729" s="202"/>
      <c r="AGM729" s="10"/>
      <c r="AGN729" s="10">
        <f>SUM(AGM724:AGM728)</f>
        <v>0</v>
      </c>
      <c r="AGO729" s="269"/>
      <c r="AGP729" s="202"/>
      <c r="AGQ729" s="488"/>
      <c r="AGS729" s="202"/>
      <c r="AGT729" s="202"/>
      <c r="AGU729" s="202"/>
      <c r="AGV729" s="10"/>
      <c r="AGW729" s="10">
        <f>SUM(AGV724:AGV728)</f>
        <v>0</v>
      </c>
      <c r="AGX729" s="269"/>
      <c r="AGY729" s="202"/>
      <c r="AGZ729" s="266"/>
      <c r="AHB729" s="202"/>
      <c r="AHC729" s="202"/>
      <c r="AHD729" s="202"/>
      <c r="AHE729" s="10"/>
      <c r="AHF729" s="10" t="e">
        <f>SUM(AHE724:AHE728)</f>
        <v>#N/A</v>
      </c>
      <c r="AHG729" s="269"/>
      <c r="AHH729" s="202"/>
      <c r="AHI729" s="503"/>
      <c r="AHK729" s="202"/>
      <c r="AHL729" s="202"/>
      <c r="AHM729" s="202"/>
      <c r="AHN729" s="10"/>
      <c r="AHO729" s="10">
        <f>SUM(AHN724:AHN728)</f>
        <v>0</v>
      </c>
      <c r="AHP729" s="269"/>
      <c r="AHQ729" s="202"/>
      <c r="AHR729" s="494"/>
      <c r="AHT729" s="202"/>
      <c r="AHU729" s="202"/>
      <c r="AHV729" s="202"/>
      <c r="AHW729" s="10"/>
      <c r="AHX729" s="10">
        <f>SUM(AHW724:AHW728)</f>
        <v>0</v>
      </c>
      <c r="AHY729" s="269"/>
      <c r="AHZ729" s="202"/>
      <c r="AIA729" s="266"/>
      <c r="AIC729" s="202"/>
      <c r="AID729" s="202"/>
      <c r="AIE729" s="202"/>
      <c r="AIF729" s="10"/>
      <c r="AIG729" s="10" t="e">
        <f>SUM(AIF724:AIF728)</f>
        <v>#N/A</v>
      </c>
      <c r="AIH729" s="269"/>
      <c r="AII729" s="202"/>
      <c r="AIJ729" s="494"/>
      <c r="AIL729" s="202"/>
      <c r="AIM729" s="202"/>
      <c r="AIN729" s="202"/>
      <c r="AIO729" s="10"/>
      <c r="AIP729" s="10">
        <f>SUM(AIO724:AIO728)</f>
        <v>0</v>
      </c>
      <c r="AIQ729" s="269"/>
      <c r="AIR729" s="202"/>
      <c r="AIS729" s="494"/>
      <c r="AIU729" s="202"/>
      <c r="AIV729" s="202"/>
      <c r="AIW729" s="202"/>
      <c r="AIX729" s="10"/>
      <c r="AIY729" s="10">
        <f>SUM(AIX724:AIX728)</f>
        <v>0</v>
      </c>
      <c r="AIZ729" s="269"/>
      <c r="AJA729" s="202"/>
      <c r="AJB729" s="266"/>
      <c r="AJD729" s="202"/>
      <c r="AJE729" s="202"/>
      <c r="AJF729" s="202"/>
      <c r="AJG729" s="10"/>
      <c r="AJH729" s="10" t="e">
        <f>SUM(AJG724:AJG728)</f>
        <v>#N/A</v>
      </c>
      <c r="AJI729" s="269"/>
      <c r="AJJ729" s="202"/>
      <c r="AJK729" s="266"/>
      <c r="AJM729" s="202"/>
      <c r="AJN729" s="202"/>
      <c r="AJO729" s="202"/>
      <c r="AJP729" s="10"/>
      <c r="AJQ729" s="10" t="e">
        <f>SUM(AJP724:AJP728)</f>
        <v>#N/A</v>
      </c>
      <c r="AJR729" s="269"/>
      <c r="AJS729" s="202"/>
      <c r="AJT729" s="266"/>
      <c r="AJV729" s="202"/>
      <c r="AJW729" s="202"/>
      <c r="AJX729" s="202"/>
      <c r="AJY729" s="10"/>
      <c r="AJZ729" s="10" t="e">
        <f>SUM(AJY724:AJY728)</f>
        <v>#N/A</v>
      </c>
      <c r="AKA729" s="269"/>
      <c r="AKB729" s="202"/>
      <c r="AKC729" s="494"/>
      <c r="AKE729" s="202"/>
      <c r="AKF729" s="202"/>
      <c r="AKG729" s="202"/>
      <c r="AKH729" s="10"/>
      <c r="AKI729" s="10">
        <f>SUM(AKH724:AKH728)</f>
        <v>0</v>
      </c>
      <c r="AKJ729" s="269"/>
      <c r="AKK729" s="202"/>
      <c r="AKL729" s="266"/>
      <c r="AKN729" s="202"/>
      <c r="AKO729" s="202"/>
      <c r="AKP729" s="202"/>
      <c r="AKQ729" s="10"/>
      <c r="AKR729" s="10" t="e">
        <f>SUM(AKQ724:AKQ728)</f>
        <v>#N/A</v>
      </c>
      <c r="AKS729" s="269"/>
      <c r="AKT729" s="202"/>
      <c r="AKU729" s="266"/>
      <c r="AKW729" s="202"/>
      <c r="AKX729" s="202"/>
      <c r="AKY729" s="202"/>
      <c r="AKZ729" s="10"/>
      <c r="ALA729" s="10" t="e">
        <f>SUM(AKZ724:AKZ728)</f>
        <v>#N/A</v>
      </c>
      <c r="ALB729" s="269"/>
      <c r="ALC729" s="202"/>
      <c r="ALD729" s="266"/>
      <c r="ALF729" s="202"/>
      <c r="ALG729" s="202"/>
      <c r="ALH729" s="202"/>
      <c r="ALI729" s="10"/>
      <c r="ALJ729" s="10" t="e">
        <f>SUM(ALI724:ALI728)</f>
        <v>#N/A</v>
      </c>
      <c r="ALK729" s="269"/>
      <c r="ALL729" s="202"/>
      <c r="ALM729" s="266"/>
      <c r="ALO729" s="202"/>
      <c r="ALP729" s="202"/>
      <c r="ALQ729" s="202"/>
      <c r="ALR729" s="10"/>
      <c r="ALS729" s="10" t="e">
        <f>SUM(ALR724:ALR728)</f>
        <v>#N/A</v>
      </c>
      <c r="ALT729" s="269"/>
      <c r="ALU729" s="202"/>
      <c r="ALV729" s="266"/>
      <c r="ALX729" s="202"/>
      <c r="ALY729" s="202"/>
      <c r="ALZ729" s="202"/>
      <c r="AMA729" s="10"/>
      <c r="AMB729" s="10" t="e">
        <f>SUM(AMA724:AMA728)</f>
        <v>#N/A</v>
      </c>
      <c r="AMC729" s="269"/>
      <c r="AMD729" s="202"/>
      <c r="AME729" s="266"/>
      <c r="AMG729" s="202"/>
      <c r="AMH729" s="202"/>
      <c r="AMI729" s="202"/>
      <c r="AMJ729" s="10"/>
      <c r="AMK729" s="10" t="e">
        <f>SUM(AMJ724:AMJ728)</f>
        <v>#N/A</v>
      </c>
      <c r="AML729" s="269"/>
      <c r="AMM729" s="202"/>
      <c r="AMN729" s="266"/>
      <c r="AMP729" s="202"/>
      <c r="AMQ729" s="202"/>
      <c r="AMR729" s="202"/>
      <c r="AMS729" s="10"/>
      <c r="AMT729" s="10" t="e">
        <f>SUM(AMS724:AMS728)</f>
        <v>#N/A</v>
      </c>
      <c r="AMU729" s="269"/>
      <c r="AMV729" s="202"/>
      <c r="AMW729" s="266"/>
      <c r="AMY729" s="202"/>
      <c r="AMZ729" s="202"/>
      <c r="ANA729" s="202"/>
      <c r="ANB729" s="10"/>
      <c r="ANC729" s="10" t="e">
        <f>SUM(ANB724:ANB728)</f>
        <v>#N/A</v>
      </c>
      <c r="AND729" s="269"/>
      <c r="ANE729" s="202"/>
      <c r="ANF729" s="266"/>
      <c r="ANH729" s="202"/>
      <c r="ANI729" s="202"/>
      <c r="ANJ729" s="202"/>
      <c r="ANK729" s="10"/>
      <c r="ANL729" s="10" t="e">
        <f>SUM(ANK724:ANK728)</f>
        <v>#N/A</v>
      </c>
      <c r="ANM729" s="269"/>
      <c r="ANN729" s="202"/>
      <c r="ANO729" s="266"/>
      <c r="ANQ729" s="202"/>
      <c r="ANR729" s="202"/>
      <c r="ANS729" s="202"/>
      <c r="ANT729" s="10"/>
      <c r="ANU729" s="10" t="e">
        <f>SUM(ANT724:ANT728)</f>
        <v>#N/A</v>
      </c>
      <c r="ANV729" s="269"/>
      <c r="ANW729" s="202"/>
      <c r="ANX729" s="266"/>
      <c r="ANZ729" s="202"/>
      <c r="AOA729" s="202"/>
      <c r="AOB729" s="202"/>
      <c r="AOC729" s="10"/>
      <c r="AOD729" s="10" t="e">
        <f>SUM(AOC724:AOC728)</f>
        <v>#N/A</v>
      </c>
      <c r="AOE729" s="269"/>
      <c r="AOF729" s="202"/>
      <c r="AOG729" s="266"/>
      <c r="AOI729" s="202"/>
      <c r="AOJ729" s="202"/>
      <c r="AOK729" s="202"/>
      <c r="AOL729" s="10"/>
      <c r="AOM729" s="10" t="e">
        <f>SUM(AOL724:AOL728)</f>
        <v>#N/A</v>
      </c>
      <c r="AON729" s="269"/>
      <c r="AOO729" s="202"/>
      <c r="AOP729" s="266"/>
      <c r="AOR729" s="202"/>
      <c r="AOS729" s="202"/>
      <c r="AOT729" s="202"/>
      <c r="AOU729" s="10"/>
      <c r="AOV729" s="10" t="e">
        <f>SUM(AOU724:AOU728)</f>
        <v>#N/A</v>
      </c>
      <c r="AOW729" s="269"/>
      <c r="AOX729" s="202"/>
      <c r="AOY729" s="266"/>
      <c r="APA729" s="202"/>
      <c r="APB729" s="202"/>
      <c r="APC729" s="202"/>
      <c r="APD729" s="10"/>
      <c r="APE729" s="10" t="e">
        <f>SUM(APD724:APD728)</f>
        <v>#N/A</v>
      </c>
      <c r="APF729" s="269"/>
      <c r="APG729" s="202"/>
      <c r="APH729" s="266"/>
      <c r="APJ729" s="202"/>
      <c r="APK729" s="202"/>
      <c r="APL729" s="202"/>
      <c r="APM729" s="10"/>
      <c r="APN729" s="10" t="e">
        <f>SUM(APM724:APM728)</f>
        <v>#N/A</v>
      </c>
      <c r="APO729" s="269"/>
      <c r="APP729" s="202"/>
      <c r="APQ729" s="499"/>
      <c r="APS729" s="202"/>
      <c r="APT729" s="202"/>
      <c r="APU729" s="202"/>
      <c r="APV729" s="10"/>
      <c r="APW729" s="10">
        <f>SUM(APV724:APV728)</f>
        <v>0</v>
      </c>
      <c r="APX729" s="269"/>
      <c r="APY729" s="202"/>
      <c r="APZ729" s="499"/>
      <c r="AQB729" s="202"/>
      <c r="AQC729" s="202"/>
      <c r="AQD729" s="202"/>
      <c r="AQE729" s="10"/>
      <c r="AQF729" s="10">
        <f>SUM(AQE724:AQE728)</f>
        <v>0</v>
      </c>
      <c r="AQG729" s="269"/>
      <c r="AQH729" s="202"/>
      <c r="AQI729" s="494"/>
      <c r="AQK729" s="202"/>
      <c r="AQL729" s="202"/>
      <c r="AQM729" s="202"/>
      <c r="AQN729" s="10"/>
      <c r="AQO729" s="10">
        <f>SUM(AQN724:AQN728)</f>
        <v>0</v>
      </c>
      <c r="AQP729" s="269"/>
      <c r="AQQ729" s="202"/>
      <c r="AQR729" s="494"/>
      <c r="AQT729" s="202"/>
      <c r="AQU729" s="202"/>
      <c r="AQV729" s="202"/>
      <c r="AQW729" s="10"/>
      <c r="AQX729" s="10">
        <f>SUM(AQW724:AQW728)</f>
        <v>0</v>
      </c>
      <c r="AQY729" s="269"/>
      <c r="AQZ729" s="202"/>
      <c r="ARA729" s="494"/>
      <c r="ARC729" s="202"/>
      <c r="ARD729" s="202"/>
      <c r="ARE729" s="202"/>
      <c r="ARF729" s="10"/>
      <c r="ARG729" s="10">
        <f>SUM(ARF724:ARF728)</f>
        <v>0</v>
      </c>
      <c r="ARH729" s="269"/>
      <c r="ARI729" s="202"/>
      <c r="ARJ729" s="494"/>
      <c r="ARL729" s="202"/>
      <c r="ARM729" s="202"/>
      <c r="ARN729" s="202"/>
      <c r="ARO729" s="10"/>
      <c r="ARP729" s="10">
        <f>SUM(ARO724:ARO728)</f>
        <v>0</v>
      </c>
      <c r="ARQ729" s="269"/>
      <c r="ARR729" s="202"/>
      <c r="ARS729" s="499"/>
      <c r="ARU729" s="202"/>
      <c r="ARV729" s="202"/>
      <c r="ARW729" s="202"/>
      <c r="ARX729" s="10"/>
      <c r="ARY729" s="10">
        <f>SUM(ARX724:ARX728)</f>
        <v>0</v>
      </c>
      <c r="ARZ729" s="269"/>
      <c r="ASA729" s="202"/>
      <c r="ASB729" s="494"/>
      <c r="ASD729" s="202"/>
      <c r="ASE729" s="202"/>
      <c r="ASF729" s="202"/>
      <c r="ASG729" s="10"/>
      <c r="ASH729" s="10">
        <f>SUM(ASG724:ASG728)</f>
        <v>0</v>
      </c>
      <c r="ASI729" s="269"/>
      <c r="ASJ729" s="202"/>
      <c r="ASK729" s="494"/>
      <c r="ASM729" s="202"/>
      <c r="ASN729" s="202"/>
      <c r="ASO729" s="202"/>
      <c r="ASP729" s="10"/>
      <c r="ASQ729" s="10">
        <f>SUM(ASP724:ASP728)</f>
        <v>0</v>
      </c>
      <c r="ASR729" s="269"/>
      <c r="ASS729" s="202"/>
      <c r="AST729" s="494"/>
      <c r="ASV729" s="202"/>
      <c r="ASW729" s="202"/>
      <c r="ASX729" s="202"/>
      <c r="ASY729" s="10"/>
      <c r="ASZ729" s="10">
        <f>SUM(ASY724:ASY728)</f>
        <v>0</v>
      </c>
      <c r="ATA729" s="269"/>
      <c r="ATB729" s="202"/>
      <c r="ATC729" s="494"/>
      <c r="ATE729" s="202"/>
      <c r="ATF729" s="202"/>
      <c r="ATG729" s="202"/>
      <c r="ATH729" s="10"/>
      <c r="ATI729" s="10">
        <f>SUM(ATH724:ATH728)</f>
        <v>0</v>
      </c>
      <c r="ATJ729" s="269"/>
      <c r="ATK729" s="202"/>
      <c r="ATL729" s="494"/>
      <c r="ATN729" s="202"/>
      <c r="ATO729" s="202"/>
      <c r="ATP729" s="202"/>
      <c r="ATQ729" s="10"/>
      <c r="ATR729" s="10">
        <f>SUM(ATQ724:ATQ728)</f>
        <v>0</v>
      </c>
      <c r="ATS729" s="269"/>
      <c r="ATT729" s="202"/>
      <c r="ATU729" s="494"/>
      <c r="ATW729" s="202"/>
      <c r="ATX729" s="202"/>
      <c r="ATY729" s="202"/>
      <c r="ATZ729" s="10"/>
      <c r="AUA729" s="10">
        <f>SUM(ATZ724:ATZ728)</f>
        <v>0</v>
      </c>
      <c r="AUB729" s="269"/>
      <c r="AUC729" s="202"/>
      <c r="AUD729" s="494"/>
      <c r="AUF729" s="202"/>
      <c r="AUG729" s="202"/>
      <c r="AUH729" s="202"/>
      <c r="AUI729" s="10"/>
      <c r="AUJ729" s="10">
        <f>SUM(AUI724:AUI728)</f>
        <v>0</v>
      </c>
      <c r="AUK729" s="269"/>
      <c r="AUL729" s="202"/>
      <c r="AUM729" s="494"/>
      <c r="AUO729" s="202"/>
      <c r="AUP729" s="202"/>
      <c r="AUQ729" s="202"/>
      <c r="AUR729" s="10"/>
      <c r="AUS729" s="10">
        <f>SUM(AUR724:AUR728)</f>
        <v>0</v>
      </c>
      <c r="AUT729" s="269"/>
      <c r="AUU729" s="202"/>
      <c r="AUV729" s="488"/>
      <c r="AUX729" s="202"/>
      <c r="AUY729" s="202"/>
      <c r="AUZ729" s="202"/>
      <c r="AVA729" s="10"/>
      <c r="AVB729" s="10">
        <f>SUM(AVA724:AVA728)</f>
        <v>0</v>
      </c>
      <c r="AVC729" s="269"/>
      <c r="AVD729" s="202"/>
      <c r="AVE729" s="494"/>
      <c r="AVG729" s="202"/>
      <c r="AVH729" s="202"/>
      <c r="AVI729" s="202"/>
      <c r="AVJ729" s="10"/>
      <c r="AVK729" s="10">
        <f>SUM(AVJ724:AVJ728)</f>
        <v>0</v>
      </c>
      <c r="AVL729" s="269"/>
      <c r="AVM729" s="202"/>
      <c r="AVN729" s="494"/>
      <c r="AVP729" s="202"/>
      <c r="AVQ729" s="202"/>
      <c r="AVR729" s="202"/>
      <c r="AVS729" s="10"/>
      <c r="AVT729" s="10">
        <f>SUM(AVS724:AVS728)</f>
        <v>0</v>
      </c>
      <c r="AVU729" s="269"/>
      <c r="AVV729" s="202"/>
      <c r="AVW729" s="488"/>
      <c r="AVY729" s="202"/>
      <c r="AVZ729" s="202"/>
      <c r="AWA729" s="202"/>
      <c r="AWB729" s="10"/>
      <c r="AWC729" s="10">
        <f>SUM(AWB724:AWB728)</f>
        <v>0</v>
      </c>
      <c r="AWD729" s="269"/>
      <c r="AWE729" s="202"/>
      <c r="AWF729" s="494"/>
      <c r="AWH729" s="202"/>
      <c r="AWI729" s="202"/>
      <c r="AWJ729" s="202"/>
      <c r="AWK729" s="10"/>
      <c r="AWL729" s="10">
        <f>SUM(AWK724:AWK728)</f>
        <v>0</v>
      </c>
      <c r="AWM729" s="269"/>
      <c r="AWN729" s="202"/>
      <c r="AWO729" s="494"/>
      <c r="AWQ729" s="202"/>
      <c r="AWR729" s="202"/>
      <c r="AWS729" s="202"/>
      <c r="AWT729" s="10"/>
      <c r="AWU729" s="10">
        <f>SUM(AWT724:AWT728)</f>
        <v>0</v>
      </c>
      <c r="AWV729" s="269"/>
      <c r="AWW729" s="202"/>
      <c r="AWX729" s="494"/>
      <c r="AWZ729" s="202"/>
      <c r="AXA729" s="202"/>
      <c r="AXB729" s="202"/>
      <c r="AXC729" s="10"/>
      <c r="AXD729" s="10">
        <f>SUM(AXC724:AXC728)</f>
        <v>0</v>
      </c>
      <c r="AXE729" s="269"/>
      <c r="AXF729" s="202"/>
      <c r="AXG729" s="494"/>
      <c r="AXI729" s="202"/>
      <c r="AXJ729" s="202"/>
      <c r="AXK729" s="202"/>
      <c r="AXL729" s="10"/>
      <c r="AXM729" s="10">
        <f>SUM(AXL724:AXL728)</f>
        <v>0</v>
      </c>
      <c r="AXN729" s="269"/>
      <c r="AXO729" s="202"/>
      <c r="AXP729" s="494"/>
      <c r="AXR729" s="202"/>
      <c r="AXS729" s="202"/>
      <c r="AXT729" s="202"/>
      <c r="AXU729" s="10"/>
      <c r="AXV729" s="10">
        <f>SUM(AXU724:AXU728)</f>
        <v>0</v>
      </c>
      <c r="AXW729" s="269"/>
      <c r="AXX729" s="202"/>
      <c r="AXY729" s="499"/>
      <c r="AYA729" s="202"/>
      <c r="AYB729" s="202"/>
      <c r="AYC729" s="202"/>
      <c r="AYD729" s="10"/>
      <c r="AYE729" s="10">
        <f>SUM(AYD724:AYD728)</f>
        <v>0</v>
      </c>
      <c r="AYF729" s="269"/>
      <c r="AYG729" s="202"/>
      <c r="AYH729" s="494"/>
      <c r="AYJ729" s="202"/>
      <c r="AYK729" s="202"/>
      <c r="AYL729" s="202"/>
      <c r="AYM729" s="10"/>
      <c r="AYN729" s="10">
        <f>SUM(AYM724:AYM728)</f>
        <v>0</v>
      </c>
      <c r="AYO729" s="269"/>
      <c r="AYP729" s="202"/>
      <c r="AYQ729" s="494"/>
      <c r="AYS729" s="202"/>
      <c r="AYT729" s="202"/>
      <c r="AYU729" s="202"/>
      <c r="AYV729" s="10"/>
      <c r="AYW729" s="10">
        <f>SUM(AYV724:AYV728)</f>
        <v>0</v>
      </c>
      <c r="AYX729" s="269"/>
      <c r="AYY729" s="202"/>
      <c r="AYZ729" s="494"/>
      <c r="AZB729" s="202"/>
      <c r="AZC729" s="202"/>
      <c r="AZD729" s="202"/>
      <c r="AZE729" s="10"/>
      <c r="AZF729" s="10">
        <f>SUM(AZE724:AZE728)</f>
        <v>0</v>
      </c>
      <c r="AZG729" s="269"/>
      <c r="AZH729" s="202"/>
      <c r="AZI729" s="494"/>
      <c r="AZK729" s="202"/>
      <c r="AZL729" s="202"/>
      <c r="AZM729" s="202"/>
      <c r="AZN729" s="10"/>
      <c r="AZO729" s="10">
        <f>SUM(AZN724:AZN728)</f>
        <v>0</v>
      </c>
      <c r="AZP729" s="269"/>
      <c r="AZQ729" s="202"/>
      <c r="AZR729" s="494"/>
      <c r="AZT729" s="202"/>
      <c r="AZU729" s="202"/>
      <c r="AZV729" s="202"/>
      <c r="AZW729" s="10"/>
      <c r="AZX729" s="10">
        <f>SUM(AZW724:AZW728)</f>
        <v>0</v>
      </c>
      <c r="AZY729" s="269"/>
      <c r="AZZ729" s="202"/>
      <c r="BAA729" s="499"/>
      <c r="BAC729" s="202"/>
      <c r="BAD729" s="202"/>
      <c r="BAE729" s="202"/>
      <c r="BAF729" s="10"/>
      <c r="BAG729" s="10">
        <f>SUM(BAF724:BAF728)</f>
        <v>0</v>
      </c>
      <c r="BAH729" s="269"/>
    </row>
    <row r="730" spans="1:1386" s="14" customFormat="1" ht="15">
      <c r="A730" s="202" t="s">
        <v>80</v>
      </c>
      <c r="B730" s="484" t="s">
        <v>2326</v>
      </c>
      <c r="D730" s="278">
        <f>IF(C730="Kopman",1.4,1)</f>
        <v>1</v>
      </c>
      <c r="E730" s="203">
        <f>VLOOKUP(B730,$A$794:$F$2344,6,FALSE)</f>
        <v>0</v>
      </c>
      <c r="F730" s="202" t="s">
        <v>61</v>
      </c>
      <c r="G730" s="10">
        <f>E730*1.5*D730</f>
        <v>0</v>
      </c>
      <c r="H730" s="10"/>
      <c r="I730" s="263"/>
      <c r="J730" s="202" t="s">
        <v>80</v>
      </c>
      <c r="K730" s="487" t="s">
        <v>436</v>
      </c>
      <c r="L730" s="280"/>
      <c r="M730" s="278">
        <f>IF(L730="Kopman",1.4,1)</f>
        <v>1</v>
      </c>
      <c r="N730" s="203">
        <f>VLOOKUP(K730,$A$794:$F$2344,6,FALSE)</f>
        <v>0</v>
      </c>
      <c r="O730" s="202" t="s">
        <v>61</v>
      </c>
      <c r="P730" s="10">
        <f>N730*1.5*M730</f>
        <v>0</v>
      </c>
      <c r="Q730" s="10"/>
      <c r="R730" s="263"/>
      <c r="S730" s="202" t="s">
        <v>80</v>
      </c>
      <c r="T730" s="484" t="s">
        <v>436</v>
      </c>
      <c r="V730" s="278">
        <f>IF(U730="Kopman",1.4,1)</f>
        <v>1</v>
      </c>
      <c r="W730" s="203">
        <f>VLOOKUP(T730,$A$794:$F$2344,6,FALSE)</f>
        <v>0</v>
      </c>
      <c r="X730" s="202" t="s">
        <v>61</v>
      </c>
      <c r="Y730" s="10">
        <f>W730*1.5*V730</f>
        <v>0</v>
      </c>
      <c r="Z730" s="10"/>
      <c r="AA730" s="263"/>
      <c r="AB730" s="202" t="s">
        <v>80</v>
      </c>
      <c r="AC730" s="484" t="s">
        <v>1949</v>
      </c>
      <c r="AE730" s="278">
        <f>IF(AD730="Kopman",1.4,1)</f>
        <v>1</v>
      </c>
      <c r="AF730" s="203">
        <f>VLOOKUP(AC730,$A$794:$F$2344,6,FALSE)</f>
        <v>0</v>
      </c>
      <c r="AG730" s="202" t="s">
        <v>61</v>
      </c>
      <c r="AH730" s="10">
        <f>AF730*1.5*AE730</f>
        <v>0</v>
      </c>
      <c r="AI730" s="10"/>
      <c r="AJ730" s="263"/>
      <c r="AK730" s="202" t="s">
        <v>80</v>
      </c>
      <c r="AL730" s="490" t="s">
        <v>436</v>
      </c>
      <c r="AN730" s="278">
        <f>IF(AM730="Kopman",1.4,1)</f>
        <v>1</v>
      </c>
      <c r="AO730" s="203">
        <f>VLOOKUP(AL730,$A$794:$F$2344,6,FALSE)</f>
        <v>0</v>
      </c>
      <c r="AP730" s="202" t="s">
        <v>61</v>
      </c>
      <c r="AQ730" s="10">
        <f>AO730*1.5*AN730</f>
        <v>0</v>
      </c>
      <c r="AR730" s="10"/>
      <c r="AS730" s="263"/>
      <c r="AT730" s="202" t="s">
        <v>80</v>
      </c>
      <c r="AU730" s="484" t="s">
        <v>2326</v>
      </c>
      <c r="AW730" s="278">
        <f>IF(AV730="Kopman",1.4,1)</f>
        <v>1</v>
      </c>
      <c r="AX730" s="203">
        <f>VLOOKUP(AU730,$A$794:$F$2344,6,FALSE)</f>
        <v>0</v>
      </c>
      <c r="AY730" s="202" t="s">
        <v>61</v>
      </c>
      <c r="AZ730" s="10">
        <f>AX730*1.5*AW730</f>
        <v>0</v>
      </c>
      <c r="BA730" s="10"/>
      <c r="BB730" s="263"/>
      <c r="BC730" s="202" t="s">
        <v>80</v>
      </c>
      <c r="BD730" s="484" t="s">
        <v>436</v>
      </c>
      <c r="BF730" s="278">
        <f>IF(BE730="Kopman",1.4,1)</f>
        <v>1</v>
      </c>
      <c r="BG730" s="203">
        <f>VLOOKUP(BD730,$A$794:$F$2344,6,FALSE)</f>
        <v>0</v>
      </c>
      <c r="BH730" s="202" t="s">
        <v>61</v>
      </c>
      <c r="BI730" s="10">
        <f>BG730*1.5*BF730</f>
        <v>0</v>
      </c>
      <c r="BJ730" s="10"/>
      <c r="BK730" s="263"/>
      <c r="BL730" s="202" t="s">
        <v>80</v>
      </c>
      <c r="BM730" s="484" t="s">
        <v>436</v>
      </c>
      <c r="BO730" s="278">
        <f>IF(BN730="Kopman",1.4,1)</f>
        <v>1</v>
      </c>
      <c r="BP730" s="203">
        <f>VLOOKUP(BM730,$A$794:$F$2344,6,FALSE)</f>
        <v>0</v>
      </c>
      <c r="BQ730" s="202" t="s">
        <v>61</v>
      </c>
      <c r="BR730" s="10">
        <f>BP730*1.5*BO730</f>
        <v>0</v>
      </c>
      <c r="BS730" s="10"/>
      <c r="BT730" s="263"/>
      <c r="BU730" s="202" t="s">
        <v>80</v>
      </c>
      <c r="BV730" s="484" t="s">
        <v>436</v>
      </c>
      <c r="BX730" s="278">
        <f>IF(BW730="Kopman",1.4,1)</f>
        <v>1</v>
      </c>
      <c r="BY730" s="203">
        <f>VLOOKUP(BV730,$A$794:$F$2344,6,FALSE)</f>
        <v>0</v>
      </c>
      <c r="BZ730" s="202" t="s">
        <v>61</v>
      </c>
      <c r="CA730" s="10">
        <f>BY730*1.5*BX730</f>
        <v>0</v>
      </c>
      <c r="CB730" s="10"/>
      <c r="CC730" s="263"/>
      <c r="CD730" s="202" t="s">
        <v>80</v>
      </c>
      <c r="CE730" s="491" t="s">
        <v>436</v>
      </c>
      <c r="CG730" s="278">
        <f>IF(CF730="Kopman",1.4,1)</f>
        <v>1</v>
      </c>
      <c r="CH730" s="203">
        <f>VLOOKUP(CE730,$A$794:$F$2344,6,FALSE)</f>
        <v>0</v>
      </c>
      <c r="CI730" s="202" t="s">
        <v>61</v>
      </c>
      <c r="CJ730" s="10">
        <f>CH730*1.5*CG730</f>
        <v>0</v>
      </c>
      <c r="CK730" s="10"/>
      <c r="CL730" s="263"/>
      <c r="CM730" s="202" t="s">
        <v>80</v>
      </c>
      <c r="CN730" s="486" t="s">
        <v>1206</v>
      </c>
      <c r="CO730" s="14" t="s">
        <v>1895</v>
      </c>
      <c r="CP730" s="278">
        <f>IF(CO730="Kopman",1.4,1)</f>
        <v>1.4</v>
      </c>
      <c r="CQ730" s="203">
        <f>VLOOKUP(CN730,$A$794:$F$2344,6,FALSE)</f>
        <v>0</v>
      </c>
      <c r="CR730" s="202" t="s">
        <v>61</v>
      </c>
      <c r="CS730" s="10">
        <f>CQ730*1.5*CP730</f>
        <v>0</v>
      </c>
      <c r="CT730" s="10"/>
      <c r="CU730" s="263"/>
      <c r="CV730" s="202" t="s">
        <v>80</v>
      </c>
      <c r="CW730" s="484" t="s">
        <v>436</v>
      </c>
      <c r="CY730" s="278">
        <f>IF(CX730="Kopman",1.4,1)</f>
        <v>1</v>
      </c>
      <c r="CZ730" s="203">
        <f>VLOOKUP(CW730,$A$794:$F$2344,6,FALSE)</f>
        <v>0</v>
      </c>
      <c r="DA730" s="202" t="s">
        <v>61</v>
      </c>
      <c r="DB730" s="10">
        <f>CZ730*1.5*CY730</f>
        <v>0</v>
      </c>
      <c r="DC730" s="10"/>
      <c r="DD730" s="263"/>
      <c r="DE730" s="202" t="s">
        <v>80</v>
      </c>
      <c r="DF730" s="484" t="s">
        <v>436</v>
      </c>
      <c r="DH730" s="278">
        <f>IF(DG730="Kopman",1.4,1)</f>
        <v>1</v>
      </c>
      <c r="DI730" s="203">
        <f>VLOOKUP(DF730,$A$794:$F$2344,6,FALSE)</f>
        <v>0</v>
      </c>
      <c r="DJ730" s="202" t="s">
        <v>61</v>
      </c>
      <c r="DK730" s="10">
        <f>DI730*1.5*DH730</f>
        <v>0</v>
      </c>
      <c r="DL730" s="10"/>
      <c r="DM730" s="263"/>
      <c r="DN730" s="202" t="s">
        <v>80</v>
      </c>
      <c r="DO730" s="484" t="s">
        <v>436</v>
      </c>
      <c r="DQ730" s="278">
        <f>IF(DP730="Kopman",1.4,1)</f>
        <v>1</v>
      </c>
      <c r="DR730" s="203">
        <f>VLOOKUP(DO730,$A$794:$F$2344,6,FALSE)</f>
        <v>0</v>
      </c>
      <c r="DS730" s="202" t="s">
        <v>61</v>
      </c>
      <c r="DT730" s="10">
        <f>DR730*1.5*DQ730</f>
        <v>0</v>
      </c>
      <c r="DU730" s="10"/>
      <c r="DV730" s="263"/>
      <c r="DW730" s="202" t="s">
        <v>80</v>
      </c>
      <c r="DX730" s="484" t="s">
        <v>2326</v>
      </c>
      <c r="DZ730" s="278">
        <f>IF(DY730="Kopman",1.4,1)</f>
        <v>1</v>
      </c>
      <c r="EA730" s="203">
        <f>VLOOKUP(DX730,$A$794:$F$2344,6,FALSE)</f>
        <v>0</v>
      </c>
      <c r="EB730" s="202" t="s">
        <v>61</v>
      </c>
      <c r="EC730" s="10">
        <f>EA730*1.5*DZ730</f>
        <v>0</v>
      </c>
      <c r="ED730" s="10"/>
      <c r="EE730" s="263"/>
      <c r="EF730" s="202" t="s">
        <v>80</v>
      </c>
      <c r="EG730" s="484" t="s">
        <v>2326</v>
      </c>
      <c r="EI730" s="278">
        <f>IF(EH730="Kopman",1.4,1)</f>
        <v>1</v>
      </c>
      <c r="EJ730" s="203">
        <f>VLOOKUP(EG730,$A$794:$F$2344,6,FALSE)</f>
        <v>0</v>
      </c>
      <c r="EK730" s="202" t="s">
        <v>61</v>
      </c>
      <c r="EL730" s="10">
        <f>EJ730*1.5*EI730</f>
        <v>0</v>
      </c>
      <c r="EM730" s="10"/>
      <c r="EN730" s="263"/>
      <c r="EO730" s="202" t="s">
        <v>80</v>
      </c>
      <c r="EP730" s="484" t="s">
        <v>1206</v>
      </c>
      <c r="ER730" s="278">
        <f>IF(EQ730="Kopman",1.4,1)</f>
        <v>1</v>
      </c>
      <c r="ES730" s="203">
        <f>VLOOKUP(EP730,$A$794:$F$2344,6,FALSE)</f>
        <v>0</v>
      </c>
      <c r="ET730" s="202" t="s">
        <v>61</v>
      </c>
      <c r="EU730" s="10">
        <f>ES730*1.5*ER730</f>
        <v>0</v>
      </c>
      <c r="EV730" s="10"/>
      <c r="EW730" s="263"/>
      <c r="EX730" s="202" t="s">
        <v>80</v>
      </c>
      <c r="EY730" s="484" t="s">
        <v>436</v>
      </c>
      <c r="FA730" s="278">
        <f>IF(EZ730="Kopman",1.4,1)</f>
        <v>1</v>
      </c>
      <c r="FB730" s="203">
        <f>VLOOKUP(EY730,$A$794:$F$2344,6,FALSE)</f>
        <v>0</v>
      </c>
      <c r="FC730" s="202" t="s">
        <v>61</v>
      </c>
      <c r="FD730" s="10">
        <f>FB730*1.5*FA730</f>
        <v>0</v>
      </c>
      <c r="FE730" s="10"/>
      <c r="FF730" s="263"/>
      <c r="FG730" s="202" t="s">
        <v>80</v>
      </c>
      <c r="FH730" s="484" t="s">
        <v>436</v>
      </c>
      <c r="FJ730" s="278">
        <f>IF(FI730="Kopman",1.4,1)</f>
        <v>1</v>
      </c>
      <c r="FK730" s="203">
        <f>VLOOKUP(FH730,$A$794:$F$2344,6,FALSE)</f>
        <v>0</v>
      </c>
      <c r="FL730" s="202" t="s">
        <v>61</v>
      </c>
      <c r="FM730" s="10">
        <f>FK730*1.5*FJ730</f>
        <v>0</v>
      </c>
      <c r="FN730" s="10"/>
      <c r="FO730" s="263"/>
      <c r="FP730" s="202" t="s">
        <v>80</v>
      </c>
      <c r="FQ730" s="484" t="s">
        <v>1206</v>
      </c>
      <c r="FS730" s="278">
        <f>IF(FR730="Kopman",1.4,1)</f>
        <v>1</v>
      </c>
      <c r="FT730" s="203">
        <f>VLOOKUP(FQ730,$A$794:$F$2344,6,FALSE)</f>
        <v>0</v>
      </c>
      <c r="FU730" s="202" t="s">
        <v>61</v>
      </c>
      <c r="FV730" s="10">
        <f>FT730*1.5*FS730</f>
        <v>0</v>
      </c>
      <c r="FW730" s="10"/>
      <c r="FX730" s="263"/>
      <c r="FY730" s="202" t="s">
        <v>80</v>
      </c>
      <c r="FZ730" s="484" t="s">
        <v>611</v>
      </c>
      <c r="GB730" s="278">
        <f>IF(GA730="Kopman",1.4,1)</f>
        <v>1</v>
      </c>
      <c r="GC730" s="203">
        <f>VLOOKUP(FZ730,$A$794:$F$2344,6,FALSE)</f>
        <v>0</v>
      </c>
      <c r="GD730" s="202" t="s">
        <v>61</v>
      </c>
      <c r="GE730" s="10">
        <f>GC730*1.5*GB730</f>
        <v>0</v>
      </c>
      <c r="GF730" s="10"/>
      <c r="GG730" s="263"/>
      <c r="GH730" s="202" t="s">
        <v>80</v>
      </c>
      <c r="GI730" s="484" t="s">
        <v>468</v>
      </c>
      <c r="GK730" s="278">
        <f>IF(GJ730="Kopman",1.4,1)</f>
        <v>1</v>
      </c>
      <c r="GL730" s="203">
        <f>VLOOKUP(GI730,$A$794:$F$2344,6,FALSE)</f>
        <v>20</v>
      </c>
      <c r="GM730" s="202" t="s">
        <v>61</v>
      </c>
      <c r="GN730" s="10">
        <f>GL730*1.5*GK730</f>
        <v>30</v>
      </c>
      <c r="GO730" s="10"/>
      <c r="GP730" s="263"/>
      <c r="GQ730" s="202" t="s">
        <v>80</v>
      </c>
      <c r="GR730" s="484" t="s">
        <v>1363</v>
      </c>
      <c r="GT730" s="278">
        <f>IF(GS730="Kopman",1.4,1)</f>
        <v>1</v>
      </c>
      <c r="GU730" s="203">
        <f>VLOOKUP(GR730,$A$794:$F$2344,6,FALSE)</f>
        <v>0</v>
      </c>
      <c r="GV730" s="202" t="s">
        <v>61</v>
      </c>
      <c r="GW730" s="10">
        <f>GU730*1.5*GT730</f>
        <v>0</v>
      </c>
      <c r="GX730" s="10"/>
      <c r="GY730" s="263"/>
      <c r="GZ730" s="202" t="s">
        <v>80</v>
      </c>
      <c r="HA730" s="484" t="s">
        <v>436</v>
      </c>
      <c r="HC730" s="278">
        <f>IF(HB730="Kopman",1.4,1)</f>
        <v>1</v>
      </c>
      <c r="HD730" s="203">
        <f>VLOOKUP(HA730,$A$794:$F$2344,6,FALSE)</f>
        <v>0</v>
      </c>
      <c r="HE730" s="202" t="s">
        <v>61</v>
      </c>
      <c r="HF730" s="10">
        <f>HD730*1.5*HC730</f>
        <v>0</v>
      </c>
      <c r="HG730" s="10"/>
      <c r="HH730" s="263"/>
      <c r="HI730" s="202" t="s">
        <v>80</v>
      </c>
      <c r="HJ730" s="484" t="s">
        <v>2326</v>
      </c>
      <c r="HL730" s="278">
        <f>IF(HK730="Kopman",1.4,1)</f>
        <v>1</v>
      </c>
      <c r="HM730" s="203">
        <f>VLOOKUP(HJ730,$A$794:$F$2344,6,FALSE)</f>
        <v>0</v>
      </c>
      <c r="HN730" s="202" t="s">
        <v>61</v>
      </c>
      <c r="HO730" s="10">
        <f>HM730*1.5*HL730</f>
        <v>0</v>
      </c>
      <c r="HP730" s="10"/>
      <c r="HQ730" s="263"/>
      <c r="HR730" s="202" t="s">
        <v>80</v>
      </c>
      <c r="HS730" s="484" t="s">
        <v>611</v>
      </c>
      <c r="HU730" s="278">
        <f>IF(HT730="Kopman",1.4,1)</f>
        <v>1</v>
      </c>
      <c r="HV730" s="203">
        <f>VLOOKUP(HS730,$A$794:$F$2344,6,FALSE)</f>
        <v>0</v>
      </c>
      <c r="HW730" s="202" t="s">
        <v>61</v>
      </c>
      <c r="HX730" s="10">
        <f>HV730*1.5*HU730</f>
        <v>0</v>
      </c>
      <c r="HY730" s="10"/>
      <c r="HZ730" s="263"/>
      <c r="IA730" s="202" t="s">
        <v>80</v>
      </c>
      <c r="IB730" s="496" t="s">
        <v>183</v>
      </c>
      <c r="ID730" s="278">
        <f>IF(IC730="Kopman",1.4,1)</f>
        <v>1</v>
      </c>
      <c r="IE730" s="203" t="e">
        <f>VLOOKUP(IB730,$A$794:$F$2344,6,FALSE)</f>
        <v>#N/A</v>
      </c>
      <c r="IF730" s="202" t="s">
        <v>61</v>
      </c>
      <c r="IG730" s="10" t="e">
        <f>IE730*1.5*ID730</f>
        <v>#N/A</v>
      </c>
      <c r="IH730" s="10"/>
      <c r="II730" s="263"/>
      <c r="IJ730" s="202" t="s">
        <v>80</v>
      </c>
      <c r="IK730" s="484" t="s">
        <v>2326</v>
      </c>
      <c r="IM730" s="278">
        <f>IF(IL730="Kopman",1.4,1)</f>
        <v>1</v>
      </c>
      <c r="IN730" s="203">
        <f>VLOOKUP(IK730,$A$794:$F$2344,6,FALSE)</f>
        <v>0</v>
      </c>
      <c r="IO730" s="202" t="s">
        <v>61</v>
      </c>
      <c r="IP730" s="10">
        <f>IN730*1.5*IM730</f>
        <v>0</v>
      </c>
      <c r="IQ730" s="10"/>
      <c r="IR730" s="263"/>
      <c r="IS730" s="202" t="s">
        <v>80</v>
      </c>
      <c r="IT730" s="484" t="s">
        <v>436</v>
      </c>
      <c r="IV730" s="278">
        <f>IF(IU730="Kopman",1.4,1)</f>
        <v>1</v>
      </c>
      <c r="IW730" s="203">
        <f>VLOOKUP(IT730,$A$794:$F$2344,6,FALSE)</f>
        <v>0</v>
      </c>
      <c r="IX730" s="202" t="s">
        <v>61</v>
      </c>
      <c r="IY730" s="10">
        <f>IW730*1.5*IV730</f>
        <v>0</v>
      </c>
      <c r="IZ730" s="10"/>
      <c r="JA730" s="263"/>
      <c r="JB730" s="202" t="s">
        <v>80</v>
      </c>
      <c r="JC730" s="484" t="s">
        <v>436</v>
      </c>
      <c r="JE730" s="278">
        <f>IF(JD730="Kopman",1.4,1)</f>
        <v>1</v>
      </c>
      <c r="JF730" s="203">
        <f>VLOOKUP(JC730,$A$794:$F$2344,6,FALSE)</f>
        <v>0</v>
      </c>
      <c r="JG730" s="202" t="s">
        <v>61</v>
      </c>
      <c r="JH730" s="10">
        <f>JF730*1.5*JE730</f>
        <v>0</v>
      </c>
      <c r="JI730" s="10"/>
      <c r="JJ730" s="263"/>
      <c r="JK730" s="202" t="s">
        <v>80</v>
      </c>
      <c r="JL730" s="484" t="s">
        <v>1949</v>
      </c>
      <c r="JN730" s="278">
        <f>IF(JM730="Kopman",1.4,1)</f>
        <v>1</v>
      </c>
      <c r="JO730" s="203">
        <f>VLOOKUP(JL730,$A$794:$F$2344,6,FALSE)</f>
        <v>0</v>
      </c>
      <c r="JP730" s="202" t="s">
        <v>61</v>
      </c>
      <c r="JQ730" s="10">
        <f>JO730*1.5*JN730</f>
        <v>0</v>
      </c>
      <c r="JR730" s="10"/>
      <c r="JS730" s="263"/>
      <c r="JT730" s="202" t="s">
        <v>80</v>
      </c>
      <c r="JU730" s="484" t="s">
        <v>436</v>
      </c>
      <c r="JW730" s="278">
        <f>IF(JV730="Kopman",1.4,1)</f>
        <v>1</v>
      </c>
      <c r="JX730" s="203">
        <f>VLOOKUP(JU730,$A$794:$F$2344,6,FALSE)</f>
        <v>0</v>
      </c>
      <c r="JY730" s="202" t="s">
        <v>61</v>
      </c>
      <c r="JZ730" s="10">
        <f>JX730*1.5*JW730</f>
        <v>0</v>
      </c>
      <c r="KA730" s="10"/>
      <c r="KB730" s="263"/>
      <c r="KC730" s="202" t="s">
        <v>80</v>
      </c>
      <c r="KD730" s="484" t="s">
        <v>468</v>
      </c>
      <c r="KF730" s="278">
        <f>IF(KE730="Kopman",1.4,1)</f>
        <v>1</v>
      </c>
      <c r="KG730" s="203">
        <f>VLOOKUP(KD730,$A$794:$F$2344,6,FALSE)</f>
        <v>20</v>
      </c>
      <c r="KH730" s="202" t="s">
        <v>61</v>
      </c>
      <c r="KI730" s="10">
        <f>KG730*1.5*KF730</f>
        <v>30</v>
      </c>
      <c r="KJ730" s="10"/>
      <c r="KK730" s="263"/>
      <c r="KL730" s="202" t="s">
        <v>80</v>
      </c>
      <c r="KM730" s="484" t="s">
        <v>2326</v>
      </c>
      <c r="KO730" s="278">
        <f>IF(KN730="Kopman",1.4,1)</f>
        <v>1</v>
      </c>
      <c r="KP730" s="203">
        <f>VLOOKUP(KM730,$A$794:$F$2344,6,FALSE)</f>
        <v>0</v>
      </c>
      <c r="KQ730" s="202" t="s">
        <v>61</v>
      </c>
      <c r="KR730" s="10">
        <f>KP730*1.5*KO730</f>
        <v>0</v>
      </c>
      <c r="KS730" s="10"/>
      <c r="KT730" s="263"/>
      <c r="KU730" s="202" t="s">
        <v>80</v>
      </c>
      <c r="KV730" s="498" t="s">
        <v>611</v>
      </c>
      <c r="KX730" s="278">
        <f>IF(KW730="Kopman",1.4,1)</f>
        <v>1</v>
      </c>
      <c r="KY730" s="203">
        <f>VLOOKUP(KV730,$A$794:$F$2344,6,FALSE)</f>
        <v>0</v>
      </c>
      <c r="KZ730" s="202" t="s">
        <v>61</v>
      </c>
      <c r="LA730" s="10">
        <f>KY730*1.5*KX730</f>
        <v>0</v>
      </c>
      <c r="LB730" s="10"/>
      <c r="LC730" s="263"/>
      <c r="LD730" s="202" t="s">
        <v>80</v>
      </c>
      <c r="LE730" s="484" t="s">
        <v>2326</v>
      </c>
      <c r="LG730" s="278">
        <f>IF(LF730="Kopman",1.4,1)</f>
        <v>1</v>
      </c>
      <c r="LH730" s="203">
        <f>VLOOKUP(LE730,$A$794:$F$2344,6,FALSE)</f>
        <v>0</v>
      </c>
      <c r="LI730" s="202" t="s">
        <v>61</v>
      </c>
      <c r="LJ730" s="10">
        <f>LH730*1.5*LG730</f>
        <v>0</v>
      </c>
      <c r="LK730" s="10"/>
      <c r="LL730" s="263"/>
      <c r="LM730" s="202" t="s">
        <v>80</v>
      </c>
      <c r="LN730" s="484" t="s">
        <v>436</v>
      </c>
      <c r="LP730" s="278">
        <f>IF(LO730="Kopman",1.4,1)</f>
        <v>1</v>
      </c>
      <c r="LQ730" s="203">
        <f>VLOOKUP(LN730,$A$794:$F$2344,6,FALSE)</f>
        <v>0</v>
      </c>
      <c r="LR730" s="202" t="s">
        <v>61</v>
      </c>
      <c r="LS730" s="10">
        <f>LQ730*1.5*LP730</f>
        <v>0</v>
      </c>
      <c r="LT730" s="10"/>
      <c r="LU730" s="263"/>
      <c r="LV730" s="202" t="s">
        <v>80</v>
      </c>
      <c r="LW730" s="496" t="s">
        <v>183</v>
      </c>
      <c r="LY730" s="278">
        <f>IF(LX730="Kopman",1.4,1)</f>
        <v>1</v>
      </c>
      <c r="LZ730" s="203" t="e">
        <f>VLOOKUP(LW730,$A$794:$F$2344,6,FALSE)</f>
        <v>#N/A</v>
      </c>
      <c r="MA730" s="202" t="s">
        <v>61</v>
      </c>
      <c r="MB730" s="10" t="e">
        <f>LZ730*1.5*LY730</f>
        <v>#N/A</v>
      </c>
      <c r="MC730" s="10"/>
      <c r="MD730" s="263"/>
      <c r="ME730" s="202" t="s">
        <v>80</v>
      </c>
      <c r="MF730" s="484" t="s">
        <v>436</v>
      </c>
      <c r="MH730" s="278">
        <f>IF(MG730="Kopman",1.4,1)</f>
        <v>1</v>
      </c>
      <c r="MI730" s="203">
        <f>VLOOKUP(MF730,$A$794:$F$2344,6,FALSE)</f>
        <v>0</v>
      </c>
      <c r="MJ730" s="202" t="s">
        <v>61</v>
      </c>
      <c r="MK730" s="10">
        <f>MI730*1.5*MH730</f>
        <v>0</v>
      </c>
      <c r="ML730" s="10"/>
      <c r="MM730" s="263"/>
      <c r="MN730" s="202" t="s">
        <v>80</v>
      </c>
      <c r="MO730" s="484" t="s">
        <v>436</v>
      </c>
      <c r="MP730" s="495"/>
      <c r="MQ730" s="278">
        <f>IF(MP730="Kopman",1.4,1)</f>
        <v>1</v>
      </c>
      <c r="MR730" s="203">
        <f>VLOOKUP(MO730,$A$794:$F$2344,6,FALSE)</f>
        <v>0</v>
      </c>
      <c r="MS730" s="202" t="s">
        <v>61</v>
      </c>
      <c r="MT730" s="10">
        <f>MR730*1.5*MQ730</f>
        <v>0</v>
      </c>
      <c r="MU730" s="10"/>
      <c r="MV730" s="263"/>
      <c r="MW730" s="202" t="s">
        <v>80</v>
      </c>
      <c r="MX730" s="484" t="s">
        <v>611</v>
      </c>
      <c r="MZ730" s="278">
        <f>IF(MY730="Kopman",1.4,1)</f>
        <v>1</v>
      </c>
      <c r="NA730" s="203">
        <f>VLOOKUP(MX730,$A$794:$F$2344,6,FALSE)</f>
        <v>0</v>
      </c>
      <c r="NB730" s="202" t="s">
        <v>61</v>
      </c>
      <c r="NC730" s="10">
        <f>NA730*1.5*MZ730</f>
        <v>0</v>
      </c>
      <c r="ND730" s="10"/>
      <c r="NE730" s="263"/>
      <c r="NF730" s="202" t="s">
        <v>80</v>
      </c>
      <c r="NG730" s="484" t="s">
        <v>1206</v>
      </c>
      <c r="NI730" s="278">
        <f>IF(NH730="Kopman",1.4,1)</f>
        <v>1</v>
      </c>
      <c r="NJ730" s="203">
        <f>VLOOKUP(NG730,$A$794:$F$2344,6,FALSE)</f>
        <v>0</v>
      </c>
      <c r="NK730" s="202" t="s">
        <v>61</v>
      </c>
      <c r="NL730" s="10">
        <f>NJ730*1.5*NI730</f>
        <v>0</v>
      </c>
      <c r="NM730" s="10"/>
      <c r="NN730" s="263"/>
      <c r="NO730" s="202" t="s">
        <v>80</v>
      </c>
      <c r="NP730" s="498" t="s">
        <v>611</v>
      </c>
      <c r="NR730" s="278">
        <f>IF(NQ730="Kopman",1.4,1)</f>
        <v>1</v>
      </c>
      <c r="NS730" s="203">
        <f>VLOOKUP(NP730,$A$794:$F$2344,6,FALSE)</f>
        <v>0</v>
      </c>
      <c r="NT730" s="202" t="s">
        <v>61</v>
      </c>
      <c r="NU730" s="10">
        <f>NS730*1.5*NR730</f>
        <v>0</v>
      </c>
      <c r="NV730" s="10"/>
      <c r="NW730" s="263"/>
      <c r="NX730" s="202" t="s">
        <v>80</v>
      </c>
      <c r="NY730" s="484" t="s">
        <v>1363</v>
      </c>
      <c r="OA730" s="278">
        <f>IF(NZ730="Kopman",1.4,1)</f>
        <v>1</v>
      </c>
      <c r="OB730" s="203">
        <f>VLOOKUP(NY730,$A$794:$F$2344,6,FALSE)</f>
        <v>0</v>
      </c>
      <c r="OC730" s="202" t="s">
        <v>61</v>
      </c>
      <c r="OD730" s="10">
        <f>OB730*1.5*OA730</f>
        <v>0</v>
      </c>
      <c r="OE730" s="10"/>
      <c r="OF730" s="263"/>
      <c r="OG730" s="202" t="s">
        <v>80</v>
      </c>
      <c r="OH730" s="484" t="s">
        <v>436</v>
      </c>
      <c r="OJ730" s="278">
        <f>IF(OI730="Kopman",1.4,1)</f>
        <v>1</v>
      </c>
      <c r="OK730" s="203">
        <f>VLOOKUP(OH730,$A$794:$F$2344,6,FALSE)</f>
        <v>0</v>
      </c>
      <c r="OL730" s="202" t="s">
        <v>61</v>
      </c>
      <c r="OM730" s="10">
        <f>OK730*1.5*OJ730</f>
        <v>0</v>
      </c>
      <c r="ON730" s="10"/>
      <c r="OO730" s="263"/>
      <c r="OP730" s="202" t="s">
        <v>80</v>
      </c>
      <c r="OQ730" s="484" t="s">
        <v>468</v>
      </c>
      <c r="OR730" s="495"/>
      <c r="OS730" s="278">
        <f>IF(OR730="Kopman",1.4,1)</f>
        <v>1</v>
      </c>
      <c r="OT730" s="203">
        <f>VLOOKUP(OQ730,$A$794:$F$2344,6,FALSE)</f>
        <v>20</v>
      </c>
      <c r="OU730" s="202" t="s">
        <v>61</v>
      </c>
      <c r="OV730" s="10">
        <f>OT730*1.5*OS730</f>
        <v>30</v>
      </c>
      <c r="OW730" s="10"/>
      <c r="OX730" s="263"/>
      <c r="OY730" s="202" t="s">
        <v>80</v>
      </c>
      <c r="OZ730" s="486" t="s">
        <v>611</v>
      </c>
      <c r="PA730" s="14" t="s">
        <v>1895</v>
      </c>
      <c r="PB730" s="278">
        <f>IF(PA730="Kopman",1.4,1)</f>
        <v>1.4</v>
      </c>
      <c r="PC730" s="203">
        <f>VLOOKUP(OZ730,$A$794:$F$2344,6,FALSE)</f>
        <v>0</v>
      </c>
      <c r="PD730" s="202" t="s">
        <v>61</v>
      </c>
      <c r="PE730" s="10">
        <f>PC730*1.5*PB730</f>
        <v>0</v>
      </c>
      <c r="PF730" s="10"/>
      <c r="PG730" s="263"/>
      <c r="PH730" s="202" t="s">
        <v>80</v>
      </c>
      <c r="PI730" s="496" t="s">
        <v>183</v>
      </c>
      <c r="PK730" s="278">
        <f>IF(PJ730="Kopman",1.4,1)</f>
        <v>1</v>
      </c>
      <c r="PL730" s="203" t="e">
        <f>VLOOKUP(PI730,$A$794:$F$2344,6,FALSE)</f>
        <v>#N/A</v>
      </c>
      <c r="PM730" s="202" t="s">
        <v>61</v>
      </c>
      <c r="PN730" s="10" t="e">
        <f>PL730*1.5*PK730</f>
        <v>#N/A</v>
      </c>
      <c r="PO730" s="10"/>
      <c r="PP730" s="263"/>
      <c r="PQ730" s="202" t="s">
        <v>80</v>
      </c>
      <c r="PR730" s="484" t="s">
        <v>468</v>
      </c>
      <c r="PT730" s="278">
        <f>IF(PS730="Kopman",1.4,1)</f>
        <v>1</v>
      </c>
      <c r="PU730" s="203">
        <f>VLOOKUP(PR730,$A$794:$F$2344,6,FALSE)</f>
        <v>20</v>
      </c>
      <c r="PV730" s="202" t="s">
        <v>61</v>
      </c>
      <c r="PW730" s="10">
        <f>PU730*1.5*PT730</f>
        <v>30</v>
      </c>
      <c r="PX730" s="10"/>
      <c r="PY730" s="263"/>
      <c r="PZ730" s="202" t="s">
        <v>80</v>
      </c>
      <c r="QA730" s="496" t="s">
        <v>183</v>
      </c>
      <c r="QB730" s="495"/>
      <c r="QC730" s="278">
        <f>IF(QB730="Kopman",1.4,1)</f>
        <v>1</v>
      </c>
      <c r="QD730" s="203" t="e">
        <f>VLOOKUP(QA730,$A$794:$F$2344,6,FALSE)</f>
        <v>#N/A</v>
      </c>
      <c r="QE730" s="202" t="s">
        <v>61</v>
      </c>
      <c r="QF730" s="10" t="e">
        <f>QD730*1.5*QC730</f>
        <v>#N/A</v>
      </c>
      <c r="QG730" s="10"/>
      <c r="QH730" s="263"/>
      <c r="QI730" s="202" t="s">
        <v>80</v>
      </c>
      <c r="QJ730" s="484" t="s">
        <v>473</v>
      </c>
      <c r="QL730" s="278">
        <f>IF(QK730="Kopman",1.4,1)</f>
        <v>1</v>
      </c>
      <c r="QM730" s="203">
        <f>VLOOKUP(QJ730,$A$794:$F$2344,6,FALSE)</f>
        <v>0</v>
      </c>
      <c r="QN730" s="202" t="s">
        <v>61</v>
      </c>
      <c r="QO730" s="10">
        <f>QM730*1.5*QL730</f>
        <v>0</v>
      </c>
      <c r="QP730" s="10"/>
      <c r="QQ730" s="263"/>
      <c r="QR730" s="202" t="s">
        <v>80</v>
      </c>
      <c r="QS730" s="484" t="s">
        <v>468</v>
      </c>
      <c r="QU730" s="278">
        <f>IF(QT730="Kopman",1.4,1)</f>
        <v>1</v>
      </c>
      <c r="QV730" s="203">
        <f>VLOOKUP(QS730,$A$794:$F$2344,6,FALSE)</f>
        <v>20</v>
      </c>
      <c r="QW730" s="202" t="s">
        <v>61</v>
      </c>
      <c r="QX730" s="10">
        <f>QV730*1.5*QU730</f>
        <v>30</v>
      </c>
      <c r="QY730" s="10"/>
      <c r="QZ730" s="263"/>
      <c r="RA730" s="202" t="s">
        <v>80</v>
      </c>
      <c r="RB730" s="484" t="s">
        <v>477</v>
      </c>
      <c r="RD730" s="278">
        <f>IF(RC730="Kopman",1.4,1)</f>
        <v>1</v>
      </c>
      <c r="RE730" s="203">
        <f>VLOOKUP(RB730,$A$794:$F$2344,6,FALSE)</f>
        <v>0</v>
      </c>
      <c r="RF730" s="202" t="s">
        <v>61</v>
      </c>
      <c r="RG730" s="10">
        <f>RE730*1.5*RD730</f>
        <v>0</v>
      </c>
      <c r="RH730" s="10"/>
      <c r="RI730" s="263"/>
      <c r="RJ730" s="202" t="s">
        <v>80</v>
      </c>
      <c r="RK730" s="484" t="s">
        <v>1132</v>
      </c>
      <c r="RM730" s="278">
        <f>IF(RL730="Kopman",1.4,1)</f>
        <v>1</v>
      </c>
      <c r="RN730" s="203">
        <f>VLOOKUP(RK730,$A$794:$F$2344,6,FALSE)</f>
        <v>0</v>
      </c>
      <c r="RO730" s="202" t="s">
        <v>61</v>
      </c>
      <c r="RP730" s="10">
        <f>RN730*1.5*RM730</f>
        <v>0</v>
      </c>
      <c r="RQ730" s="10"/>
      <c r="RR730" s="263"/>
      <c r="RS730" s="202" t="s">
        <v>80</v>
      </c>
      <c r="RT730" s="486" t="s">
        <v>522</v>
      </c>
      <c r="RU730" s="14" t="s">
        <v>1895</v>
      </c>
      <c r="RV730" s="278">
        <f>IF(RU730="Kopman",1.4,1)</f>
        <v>1.4</v>
      </c>
      <c r="RW730" s="203">
        <f>VLOOKUP(RT730,$A$794:$F$2344,6,FALSE)</f>
        <v>0</v>
      </c>
      <c r="RX730" s="202" t="s">
        <v>61</v>
      </c>
      <c r="RY730" s="10">
        <f>RW730*1.5*RV730</f>
        <v>0</v>
      </c>
      <c r="RZ730" s="10"/>
      <c r="SA730" s="269"/>
      <c r="SB730" s="202" t="s">
        <v>80</v>
      </c>
      <c r="SC730" s="484" t="s">
        <v>1949</v>
      </c>
      <c r="SE730" s="278">
        <f>IF(SD730="Kopman",1.4,1)</f>
        <v>1</v>
      </c>
      <c r="SF730" s="203">
        <f>VLOOKUP(SC730,$A$794:$F$2344,6,FALSE)</f>
        <v>0</v>
      </c>
      <c r="SG730" s="202" t="s">
        <v>61</v>
      </c>
      <c r="SH730" s="10">
        <f>SF730*1.5*SE730</f>
        <v>0</v>
      </c>
      <c r="SI730" s="10"/>
      <c r="SJ730" s="269"/>
      <c r="SK730" s="202" t="s">
        <v>80</v>
      </c>
      <c r="SL730" s="496" t="s">
        <v>183</v>
      </c>
      <c r="SN730" s="278">
        <f>IF(SM730="Kopman",1.4,1)</f>
        <v>1</v>
      </c>
      <c r="SO730" s="203" t="e">
        <f>VLOOKUP(SL730,$A$794:$F$2344,6,FALSE)</f>
        <v>#N/A</v>
      </c>
      <c r="SP730" s="202" t="s">
        <v>61</v>
      </c>
      <c r="SQ730" s="10" t="e">
        <f>SO730*1.5*SN730</f>
        <v>#N/A</v>
      </c>
      <c r="SR730" s="10"/>
      <c r="SS730" s="269"/>
      <c r="ST730" s="202" t="s">
        <v>80</v>
      </c>
      <c r="SU730" s="484" t="s">
        <v>494</v>
      </c>
      <c r="SW730" s="278">
        <f>IF(SV730="Kopman",1.4,1)</f>
        <v>1</v>
      </c>
      <c r="SX730" s="203">
        <f>VLOOKUP(SU730,$A$794:$F$2344,6,FALSE)</f>
        <v>0</v>
      </c>
      <c r="SY730" s="202" t="s">
        <v>61</v>
      </c>
      <c r="SZ730" s="10">
        <f>SX730*1.5*SW730</f>
        <v>0</v>
      </c>
      <c r="TA730" s="10"/>
      <c r="TB730" s="269"/>
      <c r="TC730" s="202" t="s">
        <v>80</v>
      </c>
      <c r="TD730" s="486" t="s">
        <v>2326</v>
      </c>
      <c r="TE730" s="14" t="s">
        <v>1895</v>
      </c>
      <c r="TF730" s="278">
        <f>IF(TE730="Kopman",1.4,1)</f>
        <v>1.4</v>
      </c>
      <c r="TG730" s="203">
        <f>VLOOKUP(TD730,$A$794:$F$2344,6,FALSE)</f>
        <v>0</v>
      </c>
      <c r="TH730" s="202" t="s">
        <v>61</v>
      </c>
      <c r="TI730" s="10">
        <f>TG730*1.5*TF730</f>
        <v>0</v>
      </c>
      <c r="TK730" s="269"/>
      <c r="TL730" s="202" t="s">
        <v>80</v>
      </c>
      <c r="TM730" s="484" t="s">
        <v>1132</v>
      </c>
      <c r="TO730" s="278">
        <f>IF(TN730="Kopman",1.4,1)</f>
        <v>1</v>
      </c>
      <c r="TP730" s="203">
        <f>VLOOKUP(TM730,$A$794:$F$2344,6,FALSE)</f>
        <v>0</v>
      </c>
      <c r="TQ730" s="202" t="s">
        <v>61</v>
      </c>
      <c r="TR730" s="10">
        <f>TP730*1.5*TO730</f>
        <v>0</v>
      </c>
      <c r="TS730" s="10"/>
      <c r="TT730" s="269"/>
      <c r="TU730" s="202" t="s">
        <v>80</v>
      </c>
      <c r="TV730" s="484" t="s">
        <v>436</v>
      </c>
      <c r="TX730" s="278">
        <f>IF(TW730="Kopman",1.4,1)</f>
        <v>1</v>
      </c>
      <c r="TY730" s="203">
        <f>VLOOKUP(TV730,$A$794:$F$2344,6,FALSE)</f>
        <v>0</v>
      </c>
      <c r="TZ730" s="202" t="s">
        <v>61</v>
      </c>
      <c r="UA730" s="10">
        <f>TY730*1.5*TX730</f>
        <v>0</v>
      </c>
      <c r="UB730" s="10"/>
      <c r="UC730" s="269"/>
      <c r="UD730" s="202" t="s">
        <v>80</v>
      </c>
      <c r="UE730" s="498" t="s">
        <v>2326</v>
      </c>
      <c r="UG730" s="278">
        <f>IF(UF730="Kopman",1.4,1)</f>
        <v>1</v>
      </c>
      <c r="UH730" s="203">
        <f>VLOOKUP(UE730,$A$794:$F$2344,6,FALSE)</f>
        <v>0</v>
      </c>
      <c r="UI730" s="202" t="s">
        <v>61</v>
      </c>
      <c r="UJ730" s="10">
        <f>UH730*1.5*UG730</f>
        <v>0</v>
      </c>
      <c r="UK730" s="10"/>
      <c r="UL730" s="269"/>
      <c r="UM730" s="202" t="s">
        <v>80</v>
      </c>
      <c r="UN730" s="486" t="s">
        <v>436</v>
      </c>
      <c r="UO730" s="14" t="s">
        <v>1895</v>
      </c>
      <c r="UP730" s="278">
        <f>IF(UO730="Kopman",1.4,1)</f>
        <v>1.4</v>
      </c>
      <c r="UQ730" s="203">
        <f>VLOOKUP(UN730,$A$794:$F$2344,6,FALSE)</f>
        <v>0</v>
      </c>
      <c r="UR730" s="202" t="s">
        <v>61</v>
      </c>
      <c r="US730" s="10">
        <f>UQ730*1.5*UP730</f>
        <v>0</v>
      </c>
      <c r="UT730" s="10"/>
      <c r="UU730" s="269"/>
      <c r="UV730" s="202" t="s">
        <v>80</v>
      </c>
      <c r="UW730" s="484" t="s">
        <v>2326</v>
      </c>
      <c r="UX730" s="495"/>
      <c r="UY730" s="278">
        <f>IF(UX730="Kopman",1.4,1)</f>
        <v>1</v>
      </c>
      <c r="UZ730" s="203">
        <f>VLOOKUP(UW730,$A$794:$F$2344,6,FALSE)</f>
        <v>0</v>
      </c>
      <c r="VA730" s="202" t="s">
        <v>61</v>
      </c>
      <c r="VB730" s="10">
        <f>UZ730*1.5*UY730</f>
        <v>0</v>
      </c>
      <c r="VC730" s="10"/>
      <c r="VD730" s="269"/>
      <c r="VE730" s="202" t="s">
        <v>80</v>
      </c>
      <c r="VF730" s="484" t="s">
        <v>1206</v>
      </c>
      <c r="VH730" s="278">
        <f>IF(VG730="Kopman",1.4,1)</f>
        <v>1</v>
      </c>
      <c r="VI730" s="203">
        <f>VLOOKUP(VF730,$A$794:$F$2344,6,FALSE)</f>
        <v>0</v>
      </c>
      <c r="VJ730" s="202" t="s">
        <v>61</v>
      </c>
      <c r="VK730" s="10">
        <f>VI730*1.5*VH730</f>
        <v>0</v>
      </c>
      <c r="VL730" s="10"/>
      <c r="VM730" s="269"/>
      <c r="VN730" s="202" t="s">
        <v>80</v>
      </c>
      <c r="VO730" s="484" t="s">
        <v>1626</v>
      </c>
      <c r="VQ730" s="278">
        <f>IF(VP730="Kopman",1.4,1)</f>
        <v>1</v>
      </c>
      <c r="VR730" s="203">
        <f>VLOOKUP(VO730,$A$794:$F$2344,6,FALSE)</f>
        <v>0</v>
      </c>
      <c r="VS730" s="202" t="s">
        <v>61</v>
      </c>
      <c r="VT730" s="10">
        <f>VR730*1.5*VQ730</f>
        <v>0</v>
      </c>
      <c r="VU730" s="10"/>
      <c r="VV730" s="269"/>
      <c r="VW730" s="202" t="s">
        <v>80</v>
      </c>
      <c r="VX730" s="496" t="s">
        <v>183</v>
      </c>
      <c r="VZ730" s="278">
        <f>IF(VY730="Kopman",1.4,1)</f>
        <v>1</v>
      </c>
      <c r="WA730" s="203" t="e">
        <f>VLOOKUP(VX730,$A$794:$F$2344,6,FALSE)</f>
        <v>#N/A</v>
      </c>
      <c r="WB730" s="202" t="s">
        <v>61</v>
      </c>
      <c r="WC730" s="10" t="e">
        <f>WA730*1.5*VZ730</f>
        <v>#N/A</v>
      </c>
      <c r="WE730" s="269"/>
      <c r="WF730" s="202" t="s">
        <v>80</v>
      </c>
      <c r="WG730" s="484" t="s">
        <v>611</v>
      </c>
      <c r="WI730" s="278">
        <f>IF(WH730="Kopman",1.4,1)</f>
        <v>1</v>
      </c>
      <c r="WJ730" s="203">
        <f>VLOOKUP(WG730,$A$794:$F$2344,6,FALSE)</f>
        <v>0</v>
      </c>
      <c r="WK730" s="202" t="s">
        <v>61</v>
      </c>
      <c r="WL730" s="10">
        <f>WJ730*1.5*WI730</f>
        <v>0</v>
      </c>
      <c r="WN730" s="269"/>
      <c r="WO730" s="202" t="s">
        <v>80</v>
      </c>
      <c r="WP730" s="484" t="s">
        <v>611</v>
      </c>
      <c r="WQ730" s="203"/>
      <c r="WR730" s="278">
        <f>IF(WQ730="Kopman",1.4,1)</f>
        <v>1</v>
      </c>
      <c r="WS730" s="203">
        <f>VLOOKUP(WP730,$A$794:$F$2344,6,FALSE)</f>
        <v>0</v>
      </c>
      <c r="WT730" s="202" t="s">
        <v>1896</v>
      </c>
      <c r="WU730" s="10">
        <f>WS730*1.5*WR730</f>
        <v>0</v>
      </c>
      <c r="WV730" s="10"/>
      <c r="WW730" s="269"/>
      <c r="WX730" s="202" t="s">
        <v>80</v>
      </c>
      <c r="WY730" s="486" t="s">
        <v>576</v>
      </c>
      <c r="WZ730" s="14" t="s">
        <v>1895</v>
      </c>
      <c r="XA730" s="278">
        <f>IF(WZ730="Kopman",1.4,1)</f>
        <v>1.4</v>
      </c>
      <c r="XB730" s="203">
        <f>VLOOKUP(WY730,$A$794:$F$2344,6,FALSE)</f>
        <v>0</v>
      </c>
      <c r="XC730" s="202" t="s">
        <v>61</v>
      </c>
      <c r="XD730" s="10">
        <f>XB730*1.5*XA730</f>
        <v>0</v>
      </c>
      <c r="XF730" s="269"/>
      <c r="XG730" s="202" t="s">
        <v>80</v>
      </c>
      <c r="XH730" s="484" t="s">
        <v>421</v>
      </c>
      <c r="XJ730" s="278">
        <f>IF(XI730="Kopman",1.4,1)</f>
        <v>1</v>
      </c>
      <c r="XK730" s="203">
        <f>VLOOKUP(XH730,$A$794:$F$2344,6,FALSE)</f>
        <v>20</v>
      </c>
      <c r="XL730" s="202" t="s">
        <v>61</v>
      </c>
      <c r="XM730" s="10">
        <f>XK730*1.5*XJ730</f>
        <v>30</v>
      </c>
      <c r="XO730" s="269"/>
      <c r="XP730" s="202" t="s">
        <v>80</v>
      </c>
      <c r="XQ730" s="484" t="s">
        <v>1949</v>
      </c>
      <c r="XS730" s="278">
        <f>IF(XR730="Kopman",1.4,1)</f>
        <v>1</v>
      </c>
      <c r="XT730" s="203">
        <f>VLOOKUP(XQ730,$A$794:$F$2344,6,FALSE)</f>
        <v>0</v>
      </c>
      <c r="XU730" s="202" t="s">
        <v>61</v>
      </c>
      <c r="XV730" s="10">
        <f>XT730*1.5*XS730</f>
        <v>0</v>
      </c>
      <c r="XW730" s="10"/>
      <c r="XX730" s="269"/>
      <c r="XY730" s="202" t="s">
        <v>80</v>
      </c>
      <c r="XZ730" s="486" t="s">
        <v>1675</v>
      </c>
      <c r="YA730" s="14" t="s">
        <v>1895</v>
      </c>
      <c r="YB730" s="278">
        <f>IF(YA730="Kopman",1.4,1)</f>
        <v>1.4</v>
      </c>
      <c r="YC730" s="203">
        <f>VLOOKUP(XZ730,$A$794:$F$2344,6,FALSE)</f>
        <v>0</v>
      </c>
      <c r="YD730" s="202" t="s">
        <v>61</v>
      </c>
      <c r="YE730" s="10">
        <f>YC730*1.5*YB730</f>
        <v>0</v>
      </c>
      <c r="YG730" s="269"/>
      <c r="YH730" s="202" t="s">
        <v>80</v>
      </c>
      <c r="YI730" s="78" t="s">
        <v>183</v>
      </c>
      <c r="YK730" s="278">
        <f>IF(YJ730="Kopman",1.4,1)</f>
        <v>1</v>
      </c>
      <c r="YL730" s="203" t="e">
        <f>VLOOKUP(YI730,$A$794:$F$2344,6,FALSE)</f>
        <v>#N/A</v>
      </c>
      <c r="YM730" s="202" t="s">
        <v>61</v>
      </c>
      <c r="YN730" s="10" t="e">
        <f>YL730*1.5*YK730</f>
        <v>#N/A</v>
      </c>
      <c r="YO730" s="10"/>
      <c r="YP730" s="269"/>
      <c r="YQ730" s="202" t="s">
        <v>80</v>
      </c>
      <c r="YR730" s="78" t="s">
        <v>183</v>
      </c>
      <c r="YT730" s="278">
        <f>IF(YS730="Kopman",1.4,1)</f>
        <v>1</v>
      </c>
      <c r="YU730" s="203" t="e">
        <f>VLOOKUP(YR730,$A$794:$F$2344,6,FALSE)</f>
        <v>#N/A</v>
      </c>
      <c r="YV730" s="202" t="s">
        <v>61</v>
      </c>
      <c r="YW730" s="10" t="e">
        <f>YU730*1.5*YT730</f>
        <v>#N/A</v>
      </c>
      <c r="YY730" s="269"/>
      <c r="YZ730" s="202" t="s">
        <v>80</v>
      </c>
      <c r="ZA730" s="78" t="s">
        <v>183</v>
      </c>
      <c r="ZC730" s="278">
        <f>IF(ZB730="Kopman",1.4,1)</f>
        <v>1</v>
      </c>
      <c r="ZD730" s="203" t="e">
        <f>VLOOKUP(ZA730,$A$794:$F$2344,6,FALSE)</f>
        <v>#N/A</v>
      </c>
      <c r="ZE730" s="202" t="s">
        <v>61</v>
      </c>
      <c r="ZF730" s="10" t="e">
        <f>ZD730*1.5*ZC730</f>
        <v>#N/A</v>
      </c>
      <c r="ZH730" s="269"/>
      <c r="ZI730" s="202" t="s">
        <v>80</v>
      </c>
      <c r="ZJ730" s="78" t="s">
        <v>183</v>
      </c>
      <c r="ZL730" s="278">
        <f>IF(ZK730="Kopman",1.4,1)</f>
        <v>1</v>
      </c>
      <c r="ZM730" s="203" t="e">
        <f>VLOOKUP(ZJ730,$A$794:$F$2344,6,FALSE)</f>
        <v>#N/A</v>
      </c>
      <c r="ZN730" s="202" t="s">
        <v>61</v>
      </c>
      <c r="ZO730" s="10" t="e">
        <f>ZM730*1.5*ZL730</f>
        <v>#N/A</v>
      </c>
      <c r="ZQ730" s="269"/>
      <c r="ZR730" s="202" t="s">
        <v>80</v>
      </c>
      <c r="ZS730" s="484" t="s">
        <v>436</v>
      </c>
      <c r="ZU730" s="278">
        <f>IF(ZT730="Kopman",1.4,1)</f>
        <v>1</v>
      </c>
      <c r="ZV730" s="203">
        <f>VLOOKUP(ZS730,$A$794:$F$2344,6,FALSE)</f>
        <v>0</v>
      </c>
      <c r="ZW730" s="202" t="s">
        <v>61</v>
      </c>
      <c r="ZX730" s="10">
        <f>ZV730*1.5*ZU730</f>
        <v>0</v>
      </c>
      <c r="ZY730" s="10"/>
      <c r="ZZ730" s="269"/>
      <c r="AAA730" s="202" t="s">
        <v>80</v>
      </c>
      <c r="AAB730" s="484" t="s">
        <v>611</v>
      </c>
      <c r="AAD730" s="278">
        <f>IF(AAC730="Kopman",1.4,1)</f>
        <v>1</v>
      </c>
      <c r="AAE730" s="203">
        <f>VLOOKUP(AAB730,$A$794:$F$2344,6,FALSE)</f>
        <v>0</v>
      </c>
      <c r="AAF730" s="202" t="s">
        <v>61</v>
      </c>
      <c r="AAG730" s="10">
        <f>AAE730*1.5*AAD730</f>
        <v>0</v>
      </c>
      <c r="AAH730" s="10"/>
      <c r="AAI730" s="269"/>
      <c r="AAJ730" s="202" t="s">
        <v>80</v>
      </c>
      <c r="AAK730" s="78" t="s">
        <v>183</v>
      </c>
      <c r="AAM730" s="278">
        <f>IF(AAL730="Kopman",1.4,1)</f>
        <v>1</v>
      </c>
      <c r="AAN730" s="203" t="e">
        <f>VLOOKUP(AAK730,$A$794:$F$2344,6,FALSE)</f>
        <v>#N/A</v>
      </c>
      <c r="AAO730" s="202" t="s">
        <v>61</v>
      </c>
      <c r="AAP730" s="10" t="e">
        <f>AAN730*1.5*AAM730</f>
        <v>#N/A</v>
      </c>
      <c r="AAQ730" s="10"/>
      <c r="AAR730" s="269"/>
      <c r="AAS730" s="202" t="s">
        <v>80</v>
      </c>
      <c r="AAT730" s="498" t="s">
        <v>611</v>
      </c>
      <c r="AAV730" s="278">
        <f>IF(AAU730="Kopman",1.4,1)</f>
        <v>1</v>
      </c>
      <c r="AAW730" s="203">
        <f>VLOOKUP(AAT730,$A$794:$F$2344,6,FALSE)</f>
        <v>0</v>
      </c>
      <c r="AAX730" s="202" t="s">
        <v>61</v>
      </c>
      <c r="AAY730" s="10">
        <f>AAW730*1.5*AAV730</f>
        <v>0</v>
      </c>
      <c r="AAZ730" s="10"/>
      <c r="ABA730" s="269"/>
      <c r="ABB730" s="202" t="s">
        <v>80</v>
      </c>
      <c r="ABC730" s="484" t="s">
        <v>611</v>
      </c>
      <c r="ABE730" s="278">
        <f>IF(ABD730="Kopman",1.4,1)</f>
        <v>1</v>
      </c>
      <c r="ABF730" s="203">
        <f>VLOOKUP(ABC730,$A$794:$F$2344,6,FALSE)</f>
        <v>0</v>
      </c>
      <c r="ABG730" s="202" t="s">
        <v>61</v>
      </c>
      <c r="ABH730" s="10">
        <f>ABF730*1.5*ABE730</f>
        <v>0</v>
      </c>
      <c r="ABI730" s="10"/>
      <c r="ABJ730" s="269"/>
      <c r="ABK730" s="202" t="s">
        <v>80</v>
      </c>
      <c r="ABL730" s="484" t="s">
        <v>468</v>
      </c>
      <c r="ABM730" s="495"/>
      <c r="ABN730" s="278">
        <f>IF(ABM730="Kopman",1.4,1)</f>
        <v>1</v>
      </c>
      <c r="ABO730" s="203">
        <f>VLOOKUP(ABL730,$A$794:$F$2344,6,FALSE)</f>
        <v>20</v>
      </c>
      <c r="ABP730" s="202" t="s">
        <v>61</v>
      </c>
      <c r="ABQ730" s="10">
        <f>ABO730*1.5*ABN730</f>
        <v>30</v>
      </c>
      <c r="ABR730" s="10"/>
      <c r="ABS730" s="269"/>
      <c r="ABT730" s="202" t="s">
        <v>80</v>
      </c>
      <c r="ABU730" s="484" t="s">
        <v>1949</v>
      </c>
      <c r="ABW730" s="278">
        <f>IF(ABV730="Kopman",1.4,1)</f>
        <v>1</v>
      </c>
      <c r="ABX730" s="203">
        <f>VLOOKUP(ABU730,$A$794:$F$2344,6,FALSE)</f>
        <v>0</v>
      </c>
      <c r="ABY730" s="202" t="s">
        <v>61</v>
      </c>
      <c r="ABZ730" s="10">
        <f>ABX730*1.5*ABW730</f>
        <v>0</v>
      </c>
      <c r="ACA730" s="10"/>
      <c r="ACB730" s="269"/>
      <c r="ACC730" s="202" t="s">
        <v>80</v>
      </c>
      <c r="ACD730" s="484" t="s">
        <v>486</v>
      </c>
      <c r="ACF730" s="278">
        <f>IF(ACE730="Kopman",1.4,1)</f>
        <v>1</v>
      </c>
      <c r="ACG730" s="203">
        <f>VLOOKUP(ACD730,$A$794:$F$2344,6,FALSE)</f>
        <v>0</v>
      </c>
      <c r="ACH730" s="202" t="s">
        <v>61</v>
      </c>
      <c r="ACI730" s="10">
        <f>ACG730*1.5*ACF730</f>
        <v>0</v>
      </c>
      <c r="ACJ730" s="10"/>
      <c r="ACK730" s="269"/>
      <c r="ACL730" s="202" t="s">
        <v>80</v>
      </c>
      <c r="ACM730" s="484" t="s">
        <v>436</v>
      </c>
      <c r="ACO730" s="278">
        <f>IF(ACN730="Kopman",1.4,1)</f>
        <v>1</v>
      </c>
      <c r="ACP730" s="203">
        <f>VLOOKUP(ACM730,$A$794:$F$2344,6,FALSE)</f>
        <v>0</v>
      </c>
      <c r="ACQ730" s="202" t="s">
        <v>61</v>
      </c>
      <c r="ACR730" s="10">
        <f>ACP730*1.5*ACO730</f>
        <v>0</v>
      </c>
      <c r="ACS730" s="10"/>
      <c r="ACT730" s="269"/>
      <c r="ACU730" s="202" t="s">
        <v>80</v>
      </c>
      <c r="ACV730" s="484" t="s">
        <v>1949</v>
      </c>
      <c r="ACX730" s="278">
        <f>IF(ACW730="Kopman",1.4,1)</f>
        <v>1</v>
      </c>
      <c r="ACY730" s="203">
        <f>VLOOKUP(ACV730,$A$794:$F$2344,6,FALSE)</f>
        <v>0</v>
      </c>
      <c r="ACZ730" s="202" t="s">
        <v>61</v>
      </c>
      <c r="ADA730" s="10">
        <f>ACY730*1.5*ACX730</f>
        <v>0</v>
      </c>
      <c r="ADB730" s="10"/>
      <c r="ADC730" s="269"/>
      <c r="ADD730" s="202" t="s">
        <v>80</v>
      </c>
      <c r="ADE730" s="484" t="s">
        <v>2326</v>
      </c>
      <c r="ADG730" s="278">
        <f>IF(ADF730="Kopman",1.4,1)</f>
        <v>1</v>
      </c>
      <c r="ADH730" s="203">
        <f>VLOOKUP(ADE730,$A$794:$F$2344,6,FALSE)</f>
        <v>0</v>
      </c>
      <c r="ADI730" s="202" t="s">
        <v>61</v>
      </c>
      <c r="ADJ730" s="10">
        <f>ADH730*1.5*ADG730</f>
        <v>0</v>
      </c>
      <c r="ADL730" s="269"/>
      <c r="ADM730" s="202" t="s">
        <v>80</v>
      </c>
      <c r="ADN730" s="484" t="s">
        <v>611</v>
      </c>
      <c r="ADP730" s="278">
        <f>IF(ADO730="Kopman",1.4,1)</f>
        <v>1</v>
      </c>
      <c r="ADQ730" s="203">
        <f>VLOOKUP(ADN730,$A$794:$F$2344,6,FALSE)</f>
        <v>0</v>
      </c>
      <c r="ADR730" s="202" t="s">
        <v>61</v>
      </c>
      <c r="ADS730" s="10">
        <f>ADQ730*1.5*ADP730</f>
        <v>0</v>
      </c>
      <c r="ADT730" s="10"/>
      <c r="ADU730" s="269"/>
      <c r="ADV730" s="202" t="s">
        <v>80</v>
      </c>
      <c r="ADW730" s="78" t="s">
        <v>183</v>
      </c>
      <c r="ADY730" s="278">
        <f>IF(ADX730="Kopman",1.4,1)</f>
        <v>1</v>
      </c>
      <c r="ADZ730" s="203" t="e">
        <f>VLOOKUP(ADW730,$A$794:$F$2344,6,FALSE)</f>
        <v>#N/A</v>
      </c>
      <c r="AEA730" s="202" t="s">
        <v>61</v>
      </c>
      <c r="AEB730" s="10" t="e">
        <f>ADZ730*1.5*ADY730</f>
        <v>#N/A</v>
      </c>
      <c r="AED730" s="269"/>
      <c r="AEE730" s="202" t="s">
        <v>80</v>
      </c>
      <c r="AEF730" s="491" t="s">
        <v>468</v>
      </c>
      <c r="AEH730" s="278">
        <f>IF(AEG730="Kopman",1.4,1)</f>
        <v>1</v>
      </c>
      <c r="AEI730" s="203">
        <f>VLOOKUP(AEF730,$A$794:$F$2344,6,FALSE)</f>
        <v>20</v>
      </c>
      <c r="AEJ730" s="202" t="s">
        <v>61</v>
      </c>
      <c r="AEK730" s="10">
        <f>AEI730*1.5*AEH730</f>
        <v>30</v>
      </c>
      <c r="AEM730" s="269"/>
      <c r="AEN730" s="202" t="s">
        <v>80</v>
      </c>
      <c r="AEO730" s="484" t="s">
        <v>426</v>
      </c>
      <c r="AEQ730" s="278">
        <f>IF(AEP730="Kopman",1.4,1)</f>
        <v>1</v>
      </c>
      <c r="AER730" s="203">
        <f>VLOOKUP(AEO730,$A$794:$F$2344,6,FALSE)</f>
        <v>0</v>
      </c>
      <c r="AES730" s="202" t="s">
        <v>61</v>
      </c>
      <c r="AET730" s="10">
        <f>AER730*1.5*AEQ730</f>
        <v>0</v>
      </c>
      <c r="AEV730" s="269"/>
      <c r="AEW730" s="202" t="s">
        <v>80</v>
      </c>
      <c r="AEX730" s="484" t="s">
        <v>436</v>
      </c>
      <c r="AEZ730" s="278">
        <f>IF(AEY730="Kopman",1.4,1)</f>
        <v>1</v>
      </c>
      <c r="AFA730" s="203">
        <f>VLOOKUP(AEX730,$A$794:$F$2344,6,FALSE)</f>
        <v>0</v>
      </c>
      <c r="AFB730" s="202" t="s">
        <v>61</v>
      </c>
      <c r="AFC730" s="10">
        <f>AFA730*1.5*AEZ730</f>
        <v>0</v>
      </c>
      <c r="AFD730" s="10"/>
      <c r="AFE730" s="269"/>
      <c r="AFF730" s="202" t="s">
        <v>80</v>
      </c>
      <c r="AFG730" s="78" t="s">
        <v>183</v>
      </c>
      <c r="AFI730" s="278">
        <f>IF(AFH730="Kopman",1.4,1)</f>
        <v>1</v>
      </c>
      <c r="AFJ730" s="203" t="e">
        <f>VLOOKUP(AFG730,$A$794:$F$2344,6,FALSE)</f>
        <v>#N/A</v>
      </c>
      <c r="AFK730" s="202" t="s">
        <v>61</v>
      </c>
      <c r="AFL730" s="10" t="e">
        <f>AFJ730*1.5*AFI730</f>
        <v>#N/A</v>
      </c>
      <c r="AFM730" s="10"/>
      <c r="AFN730" s="269"/>
      <c r="AFO730" s="202" t="s">
        <v>80</v>
      </c>
      <c r="AFP730" s="484" t="s">
        <v>436</v>
      </c>
      <c r="AFR730" s="278">
        <f>IF(AFQ730="Kopman",1.4,1)</f>
        <v>1</v>
      </c>
      <c r="AFS730" s="203">
        <f>VLOOKUP(AFP730,$A$794:$F$2344,6,FALSE)</f>
        <v>0</v>
      </c>
      <c r="AFT730" s="202" t="s">
        <v>61</v>
      </c>
      <c r="AFU730" s="10">
        <f>AFS730*1.5*AFR730</f>
        <v>0</v>
      </c>
      <c r="AFV730" s="10"/>
      <c r="AFW730" s="269"/>
      <c r="AFX730" s="202" t="s">
        <v>80</v>
      </c>
      <c r="AFY730" s="486" t="s">
        <v>468</v>
      </c>
      <c r="AFZ730" s="14" t="s">
        <v>1895</v>
      </c>
      <c r="AGA730" s="278">
        <f>IF(AFZ730="Kopman",1.4,1)</f>
        <v>1.4</v>
      </c>
      <c r="AGB730" s="203">
        <f>VLOOKUP(AFY730,$A$794:$F$2344,6,FALSE)</f>
        <v>20</v>
      </c>
      <c r="AGC730" s="202" t="s">
        <v>61</v>
      </c>
      <c r="AGD730" s="10">
        <f>AGB730*1.5*AGA730</f>
        <v>42</v>
      </c>
      <c r="AGE730" s="10"/>
      <c r="AGF730" s="269"/>
      <c r="AGG730" s="202" t="s">
        <v>80</v>
      </c>
      <c r="AGH730" s="484" t="s">
        <v>611</v>
      </c>
      <c r="AGJ730" s="278">
        <f>IF(AGI730="Kopman",1.4,1)</f>
        <v>1</v>
      </c>
      <c r="AGK730" s="203">
        <f>VLOOKUP(AGH730,$A$794:$F$2344,6,FALSE)</f>
        <v>0</v>
      </c>
      <c r="AGL730" s="202" t="s">
        <v>61</v>
      </c>
      <c r="AGM730" s="10">
        <f>AGK730*1.5*AGJ730</f>
        <v>0</v>
      </c>
      <c r="AGN730" s="10"/>
      <c r="AGO730" s="269"/>
      <c r="AGP730" s="202" t="s">
        <v>80</v>
      </c>
      <c r="AGQ730" s="484" t="s">
        <v>1206</v>
      </c>
      <c r="AGS730" s="278">
        <f>IF(AGR730="Kopman",1.4,1)</f>
        <v>1</v>
      </c>
      <c r="AGT730" s="203">
        <f>VLOOKUP(AGQ730,$A$794:$F$2344,6,FALSE)</f>
        <v>0</v>
      </c>
      <c r="AGU730" s="202" t="s">
        <v>61</v>
      </c>
      <c r="AGV730" s="10">
        <f>AGT730*1.5*AGS730</f>
        <v>0</v>
      </c>
      <c r="AGW730" s="10"/>
      <c r="AGX730" s="269"/>
      <c r="AGY730" s="202" t="s">
        <v>80</v>
      </c>
      <c r="AGZ730" s="78" t="s">
        <v>183</v>
      </c>
      <c r="AHB730" s="278">
        <f>IF(AHA730="Kopman",1.4,1)</f>
        <v>1</v>
      </c>
      <c r="AHC730" s="203" t="e">
        <f>VLOOKUP(AGZ730,$A$794:$F$2344,6,FALSE)</f>
        <v>#N/A</v>
      </c>
      <c r="AHD730" s="202" t="s">
        <v>61</v>
      </c>
      <c r="AHE730" s="10" t="e">
        <f>AHC730*1.5*AHB730</f>
        <v>#N/A</v>
      </c>
      <c r="AHF730" s="10"/>
      <c r="AHG730" s="269"/>
      <c r="AHH730" s="202" t="s">
        <v>80</v>
      </c>
      <c r="AHI730" s="502" t="s">
        <v>1363</v>
      </c>
      <c r="AHK730" s="278">
        <f>IF(AHJ730="Kopman",1.4,1)</f>
        <v>1</v>
      </c>
      <c r="AHL730" s="203">
        <f>VLOOKUP(AHI730,$A$794:$F$2344,6,FALSE)</f>
        <v>0</v>
      </c>
      <c r="AHM730" s="202" t="s">
        <v>61</v>
      </c>
      <c r="AHN730" s="10">
        <f>AHL730*1.5*AHK730</f>
        <v>0</v>
      </c>
      <c r="AHO730" s="10"/>
      <c r="AHP730" s="269"/>
      <c r="AHQ730" s="202" t="s">
        <v>80</v>
      </c>
      <c r="AHR730" s="484" t="s">
        <v>436</v>
      </c>
      <c r="AHT730" s="278">
        <f>IF(AHS730="Kopman",1.4,1)</f>
        <v>1</v>
      </c>
      <c r="AHU730" s="203">
        <f>VLOOKUP(AHR730,$A$794:$F$2344,6,FALSE)</f>
        <v>0</v>
      </c>
      <c r="AHV730" s="202" t="s">
        <v>61</v>
      </c>
      <c r="AHW730" s="10">
        <f>AHU730*1.5*AHT730</f>
        <v>0</v>
      </c>
      <c r="AHX730" s="10"/>
      <c r="AHY730" s="269"/>
      <c r="AHZ730" s="202" t="s">
        <v>80</v>
      </c>
      <c r="AIA730" s="78" t="s">
        <v>183</v>
      </c>
      <c r="AIC730" s="278">
        <f>IF(AIB730="Kopman",1.4,1)</f>
        <v>1</v>
      </c>
      <c r="AID730" s="203" t="e">
        <f>VLOOKUP(AIA730,$A$794:$F$2344,6,FALSE)</f>
        <v>#N/A</v>
      </c>
      <c r="AIE730" s="202" t="s">
        <v>61</v>
      </c>
      <c r="AIF730" s="10" t="e">
        <f>AID730*1.5*AIC730</f>
        <v>#N/A</v>
      </c>
      <c r="AIG730" s="10"/>
      <c r="AIH730" s="269"/>
      <c r="AII730" s="202" t="s">
        <v>80</v>
      </c>
      <c r="AIJ730" s="484" t="s">
        <v>468</v>
      </c>
      <c r="AIL730" s="278">
        <f>IF(AIK730="Kopman",1.4,1)</f>
        <v>1</v>
      </c>
      <c r="AIM730" s="203">
        <f>VLOOKUP(AIJ730,$A$794:$F$2344,6,FALSE)</f>
        <v>20</v>
      </c>
      <c r="AIN730" s="202" t="s">
        <v>61</v>
      </c>
      <c r="AIO730" s="10">
        <f>AIM730*1.5*AIL730</f>
        <v>30</v>
      </c>
      <c r="AIP730" s="10"/>
      <c r="AIQ730" s="269"/>
      <c r="AIR730" s="202" t="s">
        <v>80</v>
      </c>
      <c r="AIS730" s="484" t="s">
        <v>1363</v>
      </c>
      <c r="AIU730" s="278">
        <f>IF(AIT730="Kopman",1.4,1)</f>
        <v>1</v>
      </c>
      <c r="AIV730" s="203">
        <f>VLOOKUP(AIS730,$A$794:$F$2344,6,FALSE)</f>
        <v>0</v>
      </c>
      <c r="AIW730" s="202" t="s">
        <v>61</v>
      </c>
      <c r="AIX730" s="10">
        <f>AIV730*1.5*AIU730</f>
        <v>0</v>
      </c>
      <c r="AIY730" s="10"/>
      <c r="AIZ730" s="269"/>
      <c r="AJA730" s="202" t="s">
        <v>80</v>
      </c>
      <c r="AJB730" s="78" t="s">
        <v>183</v>
      </c>
      <c r="AJD730" s="278">
        <f>IF(AJC730="Kopman",1.4,1)</f>
        <v>1</v>
      </c>
      <c r="AJE730" s="203" t="e">
        <f>VLOOKUP(AJB730,$A$794:$F$2344,6,FALSE)</f>
        <v>#N/A</v>
      </c>
      <c r="AJF730" s="202" t="s">
        <v>61</v>
      </c>
      <c r="AJG730" s="10" t="e">
        <f>AJE730*1.5*AJD730</f>
        <v>#N/A</v>
      </c>
      <c r="AJH730" s="10"/>
      <c r="AJI730" s="269"/>
      <c r="AJJ730" s="202" t="s">
        <v>80</v>
      </c>
      <c r="AJK730" s="78" t="s">
        <v>183</v>
      </c>
      <c r="AJM730" s="278">
        <f>IF(AJL730="Kopman",1.4,1)</f>
        <v>1</v>
      </c>
      <c r="AJN730" s="203" t="e">
        <f>VLOOKUP(AJK730,$A$794:$F$2344,6,FALSE)</f>
        <v>#N/A</v>
      </c>
      <c r="AJO730" s="202" t="s">
        <v>61</v>
      </c>
      <c r="AJP730" s="10" t="e">
        <f>AJN730*1.5*AJM730</f>
        <v>#N/A</v>
      </c>
      <c r="AJQ730" s="10"/>
      <c r="AJR730" s="269"/>
      <c r="AJS730" s="202" t="s">
        <v>80</v>
      </c>
      <c r="AJT730" s="78" t="s">
        <v>183</v>
      </c>
      <c r="AJV730" s="278">
        <f>IF(AJU730="Kopman",1.4,1)</f>
        <v>1</v>
      </c>
      <c r="AJW730" s="203" t="e">
        <f>VLOOKUP(AJT730,$A$794:$F$2344,6,FALSE)</f>
        <v>#N/A</v>
      </c>
      <c r="AJX730" s="202" t="s">
        <v>61</v>
      </c>
      <c r="AJY730" s="10" t="e">
        <f>AJW730*1.5*AJV730</f>
        <v>#N/A</v>
      </c>
      <c r="AJZ730" s="10"/>
      <c r="AKA730" s="269"/>
      <c r="AKB730" s="202" t="s">
        <v>80</v>
      </c>
      <c r="AKC730" s="484" t="s">
        <v>1138</v>
      </c>
      <c r="AKE730" s="278">
        <f>IF(AKD730="Kopman",1.4,1)</f>
        <v>1</v>
      </c>
      <c r="AKF730" s="203">
        <f>VLOOKUP(AKC730,$A$794:$F$2344,6,FALSE)</f>
        <v>0</v>
      </c>
      <c r="AKG730" s="202" t="s">
        <v>61</v>
      </c>
      <c r="AKH730" s="10">
        <f>AKF730*1.5*AKE730</f>
        <v>0</v>
      </c>
      <c r="AKI730" s="10"/>
      <c r="AKJ730" s="269"/>
      <c r="AKK730" s="202" t="s">
        <v>80</v>
      </c>
      <c r="AKL730" s="78" t="s">
        <v>183</v>
      </c>
      <c r="AKN730" s="278">
        <f>IF(AKM730="Kopman",1.4,1)</f>
        <v>1</v>
      </c>
      <c r="AKO730" s="203" t="e">
        <f>VLOOKUP(AKL730,$A$794:$F$2344,6,FALSE)</f>
        <v>#N/A</v>
      </c>
      <c r="AKP730" s="202" t="s">
        <v>61</v>
      </c>
      <c r="AKQ730" s="10" t="e">
        <f>AKO730*1.5*AKN730</f>
        <v>#N/A</v>
      </c>
      <c r="AKR730" s="10"/>
      <c r="AKS730" s="269"/>
      <c r="AKT730" s="202" t="s">
        <v>80</v>
      </c>
      <c r="AKU730" s="78" t="s">
        <v>183</v>
      </c>
      <c r="AKW730" s="278">
        <f>IF(AKV730="Kopman",1.4,1)</f>
        <v>1</v>
      </c>
      <c r="AKX730" s="203" t="e">
        <f>VLOOKUP(AKU730,$A$794:$F$2344,6,FALSE)</f>
        <v>#N/A</v>
      </c>
      <c r="AKY730" s="202" t="s">
        <v>61</v>
      </c>
      <c r="AKZ730" s="10" t="e">
        <f>AKX730*1.5*AKW730</f>
        <v>#N/A</v>
      </c>
      <c r="ALA730" s="10"/>
      <c r="ALB730" s="269"/>
      <c r="ALC730" s="202" t="s">
        <v>80</v>
      </c>
      <c r="ALD730" s="78" t="s">
        <v>183</v>
      </c>
      <c r="ALF730" s="278">
        <f>IF(ALE730="Kopman",1.4,1)</f>
        <v>1</v>
      </c>
      <c r="ALG730" s="203" t="e">
        <f>VLOOKUP(ALD730,$A$794:$F$2344,6,FALSE)</f>
        <v>#N/A</v>
      </c>
      <c r="ALH730" s="202" t="s">
        <v>61</v>
      </c>
      <c r="ALI730" s="10" t="e">
        <f>ALG730*1.5*ALF730</f>
        <v>#N/A</v>
      </c>
      <c r="ALJ730" s="10"/>
      <c r="ALK730" s="269"/>
      <c r="ALL730" s="202" t="s">
        <v>80</v>
      </c>
      <c r="ALM730" s="78" t="s">
        <v>183</v>
      </c>
      <c r="ALO730" s="278">
        <f>IF(ALN730="Kopman",1.4,1)</f>
        <v>1</v>
      </c>
      <c r="ALP730" s="203" t="e">
        <f>VLOOKUP(ALM730,$A$794:$F$2344,6,FALSE)</f>
        <v>#N/A</v>
      </c>
      <c r="ALQ730" s="202" t="s">
        <v>61</v>
      </c>
      <c r="ALR730" s="10" t="e">
        <f>ALP730*1.5*ALO730</f>
        <v>#N/A</v>
      </c>
      <c r="ALS730" s="10"/>
      <c r="ALT730" s="269"/>
      <c r="ALU730" s="202" t="s">
        <v>80</v>
      </c>
      <c r="ALV730" s="78" t="s">
        <v>183</v>
      </c>
      <c r="ALX730" s="278">
        <f>IF(ALW730="Kopman",1.4,1)</f>
        <v>1</v>
      </c>
      <c r="ALY730" s="203" t="e">
        <f>VLOOKUP(ALV730,$A$794:$F$2344,6,FALSE)</f>
        <v>#N/A</v>
      </c>
      <c r="ALZ730" s="202" t="s">
        <v>61</v>
      </c>
      <c r="AMA730" s="10" t="e">
        <f>ALY730*1.5*ALX730</f>
        <v>#N/A</v>
      </c>
      <c r="AMB730" s="10"/>
      <c r="AMC730" s="269"/>
      <c r="AMD730" s="202" t="s">
        <v>80</v>
      </c>
      <c r="AME730" s="78" t="s">
        <v>183</v>
      </c>
      <c r="AMG730" s="278">
        <f>IF(AMF730="Kopman",1.4,1)</f>
        <v>1</v>
      </c>
      <c r="AMH730" s="203" t="e">
        <f>VLOOKUP(AME730,$A$794:$F$2344,6,FALSE)</f>
        <v>#N/A</v>
      </c>
      <c r="AMI730" s="202" t="s">
        <v>61</v>
      </c>
      <c r="AMJ730" s="10" t="e">
        <f>AMH730*1.5*AMG730</f>
        <v>#N/A</v>
      </c>
      <c r="AMK730" s="10"/>
      <c r="AML730" s="269"/>
      <c r="AMM730" s="202" t="s">
        <v>80</v>
      </c>
      <c r="AMN730" s="78" t="s">
        <v>183</v>
      </c>
      <c r="AMP730" s="278">
        <f>IF(AMO730="Kopman",1.4,1)</f>
        <v>1</v>
      </c>
      <c r="AMQ730" s="203" t="e">
        <f>VLOOKUP(AMN730,$A$794:$F$2344,6,FALSE)</f>
        <v>#N/A</v>
      </c>
      <c r="AMR730" s="202" t="s">
        <v>61</v>
      </c>
      <c r="AMS730" s="10" t="e">
        <f>AMQ730*1.5*AMP730</f>
        <v>#N/A</v>
      </c>
      <c r="AMT730" s="10"/>
      <c r="AMU730" s="269"/>
      <c r="AMV730" s="202" t="s">
        <v>80</v>
      </c>
      <c r="AMW730" s="78" t="s">
        <v>183</v>
      </c>
      <c r="AMY730" s="278">
        <f>IF(AMX730="Kopman",1.4,1)</f>
        <v>1</v>
      </c>
      <c r="AMZ730" s="203" t="e">
        <f>VLOOKUP(AMW730,$A$794:$F$2344,6,FALSE)</f>
        <v>#N/A</v>
      </c>
      <c r="ANA730" s="202" t="s">
        <v>61</v>
      </c>
      <c r="ANB730" s="10" t="e">
        <f>AMZ730*1.5*AMY730</f>
        <v>#N/A</v>
      </c>
      <c r="ANC730" s="10"/>
      <c r="AND730" s="269"/>
      <c r="ANE730" s="202" t="s">
        <v>80</v>
      </c>
      <c r="ANF730" s="78" t="s">
        <v>183</v>
      </c>
      <c r="ANH730" s="278">
        <f>IF(ANG730="Kopman",1.4,1)</f>
        <v>1</v>
      </c>
      <c r="ANI730" s="203" t="e">
        <f>VLOOKUP(ANF730,$A$794:$F$2344,6,FALSE)</f>
        <v>#N/A</v>
      </c>
      <c r="ANJ730" s="202" t="s">
        <v>61</v>
      </c>
      <c r="ANK730" s="10" t="e">
        <f>ANI730*1.5*ANH730</f>
        <v>#N/A</v>
      </c>
      <c r="ANL730" s="10"/>
      <c r="ANM730" s="269"/>
      <c r="ANN730" s="202" t="s">
        <v>80</v>
      </c>
      <c r="ANO730" s="78" t="s">
        <v>183</v>
      </c>
      <c r="ANQ730" s="278">
        <f>IF(ANP730="Kopman",1.4,1)</f>
        <v>1</v>
      </c>
      <c r="ANR730" s="203" t="e">
        <f>VLOOKUP(ANO730,$A$794:$F$2344,6,FALSE)</f>
        <v>#N/A</v>
      </c>
      <c r="ANS730" s="202" t="s">
        <v>61</v>
      </c>
      <c r="ANT730" s="10" t="e">
        <f>ANR730*1.5*ANQ730</f>
        <v>#N/A</v>
      </c>
      <c r="ANU730" s="10"/>
      <c r="ANV730" s="269"/>
      <c r="ANW730" s="202" t="s">
        <v>80</v>
      </c>
      <c r="ANX730" s="78" t="s">
        <v>183</v>
      </c>
      <c r="ANZ730" s="278">
        <f>IF(ANY730="Kopman",1.4,1)</f>
        <v>1</v>
      </c>
      <c r="AOA730" s="203" t="e">
        <f>VLOOKUP(ANX730,$A$794:$F$2344,6,FALSE)</f>
        <v>#N/A</v>
      </c>
      <c r="AOB730" s="202" t="s">
        <v>61</v>
      </c>
      <c r="AOC730" s="10" t="e">
        <f>AOA730*1.5*ANZ730</f>
        <v>#N/A</v>
      </c>
      <c r="AOD730" s="10"/>
      <c r="AOE730" s="269"/>
      <c r="AOF730" s="202" t="s">
        <v>80</v>
      </c>
      <c r="AOG730" s="78" t="s">
        <v>183</v>
      </c>
      <c r="AOI730" s="278">
        <f>IF(AOH730="Kopman",1.4,1)</f>
        <v>1</v>
      </c>
      <c r="AOJ730" s="203" t="e">
        <f>VLOOKUP(AOG730,$A$794:$F$2344,6,FALSE)</f>
        <v>#N/A</v>
      </c>
      <c r="AOK730" s="202" t="s">
        <v>61</v>
      </c>
      <c r="AOL730" s="10" t="e">
        <f>AOJ730*1.5*AOI730</f>
        <v>#N/A</v>
      </c>
      <c r="AOM730" s="10"/>
      <c r="AON730" s="269"/>
      <c r="AOO730" s="202" t="s">
        <v>80</v>
      </c>
      <c r="AOP730" s="78" t="s">
        <v>183</v>
      </c>
      <c r="AOR730" s="278">
        <f>IF(AOQ730="Kopman",1.4,1)</f>
        <v>1</v>
      </c>
      <c r="AOS730" s="203" t="e">
        <f>VLOOKUP(AOP730,$A$794:$F$2344,6,FALSE)</f>
        <v>#N/A</v>
      </c>
      <c r="AOT730" s="202" t="s">
        <v>61</v>
      </c>
      <c r="AOU730" s="10" t="e">
        <f>AOS730*1.5*AOR730</f>
        <v>#N/A</v>
      </c>
      <c r="AOV730" s="10"/>
      <c r="AOW730" s="269"/>
      <c r="AOX730" s="202" t="s">
        <v>80</v>
      </c>
      <c r="AOY730" s="78" t="s">
        <v>183</v>
      </c>
      <c r="APA730" s="278">
        <f>IF(AOZ730="Kopman",1.4,1)</f>
        <v>1</v>
      </c>
      <c r="APB730" s="203" t="e">
        <f>VLOOKUP(AOY730,$A$794:$F$2344,6,FALSE)</f>
        <v>#N/A</v>
      </c>
      <c r="APC730" s="202" t="s">
        <v>61</v>
      </c>
      <c r="APD730" s="10" t="e">
        <f>APB730*1.5*APA730</f>
        <v>#N/A</v>
      </c>
      <c r="APE730" s="10"/>
      <c r="APF730" s="269"/>
      <c r="APG730" s="202" t="s">
        <v>80</v>
      </c>
      <c r="APH730" s="78" t="s">
        <v>183</v>
      </c>
      <c r="APJ730" s="278">
        <f>IF(API730="Kopman",1.4,1)</f>
        <v>1</v>
      </c>
      <c r="APK730" s="203" t="e">
        <f>VLOOKUP(APH730,$A$794:$F$2344,6,FALSE)</f>
        <v>#N/A</v>
      </c>
      <c r="APL730" s="202" t="s">
        <v>61</v>
      </c>
      <c r="APM730" s="10" t="e">
        <f>APK730*1.5*APJ730</f>
        <v>#N/A</v>
      </c>
      <c r="APN730" s="10"/>
      <c r="APO730" s="269"/>
      <c r="APP730" s="202" t="s">
        <v>80</v>
      </c>
      <c r="APQ730" s="498" t="s">
        <v>436</v>
      </c>
      <c r="APS730" s="278">
        <f>IF(APR730="Kopman",1.4,1)</f>
        <v>1</v>
      </c>
      <c r="APT730" s="203">
        <f>VLOOKUP(APQ730,$A$794:$F$2344,6,FALSE)</f>
        <v>0</v>
      </c>
      <c r="APU730" s="202" t="s">
        <v>61</v>
      </c>
      <c r="APV730" s="10">
        <f>APT730*1.5*APS730</f>
        <v>0</v>
      </c>
      <c r="APW730" s="10"/>
      <c r="APX730" s="269"/>
      <c r="APY730" s="202" t="s">
        <v>80</v>
      </c>
      <c r="APZ730" s="498" t="s">
        <v>611</v>
      </c>
      <c r="AQB730" s="278">
        <f>IF(AQA730="Kopman",1.4,1)</f>
        <v>1</v>
      </c>
      <c r="AQC730" s="203">
        <f>VLOOKUP(APZ730,$A$794:$F$2344,6,FALSE)</f>
        <v>0</v>
      </c>
      <c r="AQD730" s="202" t="s">
        <v>61</v>
      </c>
      <c r="AQE730" s="10">
        <f>AQC730*1.5*AQB730</f>
        <v>0</v>
      </c>
      <c r="AQF730" s="10"/>
      <c r="AQG730" s="269"/>
      <c r="AQH730" s="202" t="s">
        <v>80</v>
      </c>
      <c r="AQI730" s="484" t="s">
        <v>1949</v>
      </c>
      <c r="AQK730" s="278">
        <f>IF(AQJ730="Kopman",1.4,1)</f>
        <v>1</v>
      </c>
      <c r="AQL730" s="203">
        <f>VLOOKUP(AQI730,$A$794:$F$2344,6,FALSE)</f>
        <v>0</v>
      </c>
      <c r="AQM730" s="202" t="s">
        <v>61</v>
      </c>
      <c r="AQN730" s="10">
        <f>AQL730*1.5*AQK730</f>
        <v>0</v>
      </c>
      <c r="AQO730" s="10"/>
      <c r="AQP730" s="269"/>
      <c r="AQQ730" s="202" t="s">
        <v>80</v>
      </c>
      <c r="AQR730" s="484" t="s">
        <v>1626</v>
      </c>
      <c r="AQT730" s="278">
        <f>IF(AQS730="Kopman",1.4,1)</f>
        <v>1</v>
      </c>
      <c r="AQU730" s="203">
        <f>VLOOKUP(AQR730,$A$794:$F$2344,6,FALSE)</f>
        <v>0</v>
      </c>
      <c r="AQV730" s="202" t="s">
        <v>61</v>
      </c>
      <c r="AQW730" s="10">
        <f>AQU730*1.5*AQT730</f>
        <v>0</v>
      </c>
      <c r="AQX730" s="10"/>
      <c r="AQY730" s="269"/>
      <c r="AQZ730" s="202" t="s">
        <v>80</v>
      </c>
      <c r="ARA730" s="484" t="s">
        <v>468</v>
      </c>
      <c r="ARC730" s="278">
        <f>IF(ARB730="Kopman",1.4,1)</f>
        <v>1</v>
      </c>
      <c r="ARD730" s="203">
        <f>VLOOKUP(ARA730,$A$794:$F$2344,6,FALSE)</f>
        <v>20</v>
      </c>
      <c r="ARE730" s="202" t="s">
        <v>61</v>
      </c>
      <c r="ARF730" s="10">
        <f>ARD730*1.5*ARC730</f>
        <v>30</v>
      </c>
      <c r="ARG730" s="10"/>
      <c r="ARH730" s="269"/>
      <c r="ARI730" s="202" t="s">
        <v>80</v>
      </c>
      <c r="ARJ730" s="484" t="s">
        <v>436</v>
      </c>
      <c r="ARL730" s="278">
        <f>IF(ARK730="Kopman",1.4,1)</f>
        <v>1</v>
      </c>
      <c r="ARM730" s="203">
        <f>VLOOKUP(ARJ730,$A$794:$F$2344,6,FALSE)</f>
        <v>0</v>
      </c>
      <c r="ARN730" s="202" t="s">
        <v>61</v>
      </c>
      <c r="ARO730" s="10">
        <f>ARM730*1.5*ARL730</f>
        <v>0</v>
      </c>
      <c r="ARP730" s="10"/>
      <c r="ARQ730" s="269"/>
      <c r="ARR730" s="202" t="s">
        <v>80</v>
      </c>
      <c r="ARS730" s="498" t="s">
        <v>1206</v>
      </c>
      <c r="ARU730" s="278">
        <f>IF(ART730="Kopman",1.4,1)</f>
        <v>1</v>
      </c>
      <c r="ARV730" s="203">
        <f>VLOOKUP(ARS730,$A$794:$F$2344,6,FALSE)</f>
        <v>0</v>
      </c>
      <c r="ARW730" s="202" t="s">
        <v>61</v>
      </c>
      <c r="ARX730" s="10">
        <f>ARV730*1.5*ARU730</f>
        <v>0</v>
      </c>
      <c r="ARY730" s="10"/>
      <c r="ARZ730" s="269"/>
      <c r="ASA730" s="202" t="s">
        <v>80</v>
      </c>
      <c r="ASB730" s="484" t="s">
        <v>611</v>
      </c>
      <c r="ASD730" s="278">
        <f>IF(ASC730="Kopman",1.4,1)</f>
        <v>1</v>
      </c>
      <c r="ASE730" s="203">
        <f>VLOOKUP(ASB730,$A$794:$F$2344,6,FALSE)</f>
        <v>0</v>
      </c>
      <c r="ASF730" s="202" t="s">
        <v>61</v>
      </c>
      <c r="ASG730" s="10">
        <f>ASE730*1.5*ASD730</f>
        <v>0</v>
      </c>
      <c r="ASH730" s="10"/>
      <c r="ASI730" s="269"/>
      <c r="ASJ730" s="202" t="s">
        <v>80</v>
      </c>
      <c r="ASK730" s="484" t="s">
        <v>436</v>
      </c>
      <c r="ASM730" s="278">
        <f>IF(ASL730="Kopman",1.4,1)</f>
        <v>1</v>
      </c>
      <c r="ASN730" s="203">
        <f>VLOOKUP(ASK730,$A$794:$F$2344,6,FALSE)</f>
        <v>0</v>
      </c>
      <c r="ASO730" s="202" t="s">
        <v>61</v>
      </c>
      <c r="ASP730" s="10">
        <f>ASN730*1.5*ASM730</f>
        <v>0</v>
      </c>
      <c r="ASQ730" s="10"/>
      <c r="ASR730" s="269"/>
      <c r="ASS730" s="202" t="s">
        <v>80</v>
      </c>
      <c r="AST730" s="484" t="s">
        <v>486</v>
      </c>
      <c r="ASV730" s="278">
        <f>IF(ASU730="Kopman",1.4,1)</f>
        <v>1</v>
      </c>
      <c r="ASW730" s="203">
        <f>VLOOKUP(AST730,$A$794:$F$2344,6,FALSE)</f>
        <v>0</v>
      </c>
      <c r="ASX730" s="202" t="s">
        <v>61</v>
      </c>
      <c r="ASY730" s="10">
        <f>ASW730*1.5*ASV730</f>
        <v>0</v>
      </c>
      <c r="ASZ730" s="10"/>
      <c r="ATA730" s="269"/>
      <c r="ATB730" s="202" t="s">
        <v>80</v>
      </c>
      <c r="ATC730" s="484" t="s">
        <v>462</v>
      </c>
      <c r="ATE730" s="278">
        <f>IF(ATD730="Kopman",1.4,1)</f>
        <v>1</v>
      </c>
      <c r="ATF730" s="203">
        <f>VLOOKUP(ATC730,$A$794:$F$2344,6,FALSE)</f>
        <v>0</v>
      </c>
      <c r="ATG730" s="202" t="s">
        <v>61</v>
      </c>
      <c r="ATH730" s="10">
        <f>ATF730*1.5*ATE730</f>
        <v>0</v>
      </c>
      <c r="ATI730" s="10"/>
      <c r="ATJ730" s="269"/>
      <c r="ATK730" s="202" t="s">
        <v>80</v>
      </c>
      <c r="ATL730" s="484" t="s">
        <v>468</v>
      </c>
      <c r="ATN730" s="278">
        <f>IF(ATM730="Kopman",1.4,1)</f>
        <v>1</v>
      </c>
      <c r="ATO730" s="203">
        <f>VLOOKUP(ATL730,$A$794:$F$2344,6,FALSE)</f>
        <v>20</v>
      </c>
      <c r="ATP730" s="202" t="s">
        <v>61</v>
      </c>
      <c r="ATQ730" s="10">
        <f>ATO730*1.5*ATN730</f>
        <v>30</v>
      </c>
      <c r="ATR730" s="10"/>
      <c r="ATS730" s="269"/>
      <c r="ATT730" s="202" t="s">
        <v>80</v>
      </c>
      <c r="ATU730" s="484" t="s">
        <v>486</v>
      </c>
      <c r="ATW730" s="278">
        <f>IF(ATV730="Kopman",1.4,1)</f>
        <v>1</v>
      </c>
      <c r="ATX730" s="203">
        <f>VLOOKUP(ATU730,$A$794:$F$2344,6,FALSE)</f>
        <v>0</v>
      </c>
      <c r="ATY730" s="202" t="s">
        <v>61</v>
      </c>
      <c r="ATZ730" s="10">
        <f>ATX730*1.5*ATW730</f>
        <v>0</v>
      </c>
      <c r="AUA730" s="10"/>
      <c r="AUB730" s="269"/>
      <c r="AUC730" s="202" t="s">
        <v>80</v>
      </c>
      <c r="AUD730" s="484" t="s">
        <v>436</v>
      </c>
      <c r="AUF730" s="278">
        <f>IF(AUE730="Kopman",1.4,1)</f>
        <v>1</v>
      </c>
      <c r="AUG730" s="203">
        <f>VLOOKUP(AUD730,$A$794:$F$2344,6,FALSE)</f>
        <v>0</v>
      </c>
      <c r="AUH730" s="202" t="s">
        <v>61</v>
      </c>
      <c r="AUI730" s="10">
        <f>AUG730*1.5*AUF730</f>
        <v>0</v>
      </c>
      <c r="AUJ730" s="10"/>
      <c r="AUK730" s="269"/>
      <c r="AUL730" s="202" t="s">
        <v>80</v>
      </c>
      <c r="AUM730" s="484" t="s">
        <v>436</v>
      </c>
      <c r="AUO730" s="278">
        <f>IF(AUN730="Kopman",1.4,1)</f>
        <v>1</v>
      </c>
      <c r="AUP730" s="203">
        <f>VLOOKUP(AUM730,$A$794:$F$2344,6,FALSE)</f>
        <v>0</v>
      </c>
      <c r="AUQ730" s="202" t="s">
        <v>61</v>
      </c>
      <c r="AUR730" s="10">
        <f>AUP730*1.5*AUO730</f>
        <v>0</v>
      </c>
      <c r="AUS730" s="10"/>
      <c r="AUT730" s="269"/>
      <c r="AUU730" s="202" t="s">
        <v>80</v>
      </c>
      <c r="AUV730" s="509" t="s">
        <v>436</v>
      </c>
      <c r="AUX730" s="278">
        <f>IF(AUW730="Kopman",1.4,1)</f>
        <v>1</v>
      </c>
      <c r="AUY730" s="203">
        <f>VLOOKUP(AUV730,$A$794:$F$2344,6,FALSE)</f>
        <v>0</v>
      </c>
      <c r="AUZ730" s="202" t="s">
        <v>61</v>
      </c>
      <c r="AVA730" s="10">
        <f>AUY730*1.5*AUX730</f>
        <v>0</v>
      </c>
      <c r="AVB730" s="10"/>
      <c r="AVC730" s="269"/>
      <c r="AVD730" s="202" t="s">
        <v>80</v>
      </c>
      <c r="AVE730" s="484" t="s">
        <v>436</v>
      </c>
      <c r="AVG730" s="278">
        <f>IF(AVF730="Kopman",1.4,1)</f>
        <v>1</v>
      </c>
      <c r="AVH730" s="203">
        <f>VLOOKUP(AVE730,$A$794:$F$2344,6,FALSE)</f>
        <v>0</v>
      </c>
      <c r="AVI730" s="202" t="s">
        <v>61</v>
      </c>
      <c r="AVJ730" s="10">
        <f>AVH730*1.5*AVG730</f>
        <v>0</v>
      </c>
      <c r="AVK730" s="10"/>
      <c r="AVL730" s="269"/>
      <c r="AVM730" s="202" t="s">
        <v>80</v>
      </c>
      <c r="AVN730" s="484" t="s">
        <v>436</v>
      </c>
      <c r="AVP730" s="278">
        <f>IF(AVO730="Kopman",1.4,1)</f>
        <v>1</v>
      </c>
      <c r="AVQ730" s="203">
        <f>VLOOKUP(AVN730,$A$794:$F$2344,6,FALSE)</f>
        <v>0</v>
      </c>
      <c r="AVR730" s="202" t="s">
        <v>61</v>
      </c>
      <c r="AVS730" s="10">
        <f>AVQ730*1.5*AVP730</f>
        <v>0</v>
      </c>
      <c r="AVT730" s="10"/>
      <c r="AVU730" s="269"/>
      <c r="AVV730" s="202" t="s">
        <v>80</v>
      </c>
      <c r="AVW730" s="487" t="s">
        <v>421</v>
      </c>
      <c r="AVY730" s="278">
        <f>IF(AVX730="Kopman",1.4,1)</f>
        <v>1</v>
      </c>
      <c r="AVZ730" s="203">
        <f>VLOOKUP(AVW730,$A$794:$F$2344,6,FALSE)</f>
        <v>20</v>
      </c>
      <c r="AWA730" s="202" t="s">
        <v>61</v>
      </c>
      <c r="AWB730" s="10">
        <f>AVZ730*1.5*AVY730</f>
        <v>30</v>
      </c>
      <c r="AWC730" s="10"/>
      <c r="AWD730" s="269"/>
      <c r="AWE730" s="202" t="s">
        <v>80</v>
      </c>
      <c r="AWF730" s="484" t="s">
        <v>611</v>
      </c>
      <c r="AWH730" s="278">
        <f>IF(AWG730="Kopman",1.4,1)</f>
        <v>1</v>
      </c>
      <c r="AWI730" s="203">
        <f>VLOOKUP(AWF730,$A$794:$F$2344,6,FALSE)</f>
        <v>0</v>
      </c>
      <c r="AWJ730" s="202" t="s">
        <v>61</v>
      </c>
      <c r="AWK730" s="10">
        <f>AWI730*1.5*AWH730</f>
        <v>0</v>
      </c>
      <c r="AWL730" s="10"/>
      <c r="AWM730" s="269"/>
      <c r="AWN730" s="202" t="s">
        <v>80</v>
      </c>
      <c r="AWO730" s="484" t="s">
        <v>436</v>
      </c>
      <c r="AWQ730" s="278">
        <f>IF(AWP730="Kopman",1.4,1)</f>
        <v>1</v>
      </c>
      <c r="AWR730" s="203">
        <f>VLOOKUP(AWO730,$A$794:$F$2344,6,FALSE)</f>
        <v>0</v>
      </c>
      <c r="AWS730" s="202" t="s">
        <v>61</v>
      </c>
      <c r="AWT730" s="10">
        <f>AWR730*1.5*AWQ730</f>
        <v>0</v>
      </c>
      <c r="AWU730" s="10"/>
      <c r="AWV730" s="269"/>
      <c r="AWW730" s="202" t="s">
        <v>80</v>
      </c>
      <c r="AWX730" s="484" t="s">
        <v>462</v>
      </c>
      <c r="AWZ730" s="278">
        <f>IF(AWY730="Kopman",1.4,1)</f>
        <v>1</v>
      </c>
      <c r="AXA730" s="203">
        <f>VLOOKUP(AWX730,$A$794:$F$2344,6,FALSE)</f>
        <v>0</v>
      </c>
      <c r="AXB730" s="202" t="s">
        <v>61</v>
      </c>
      <c r="AXC730" s="10">
        <f>AXA730*1.5*AWZ730</f>
        <v>0</v>
      </c>
      <c r="AXD730" s="10"/>
      <c r="AXE730" s="269"/>
      <c r="AXF730" s="202" t="s">
        <v>80</v>
      </c>
      <c r="AXG730" s="484" t="s">
        <v>436</v>
      </c>
      <c r="AXI730" s="278">
        <f>IF(AXH730="Kopman",1.4,1)</f>
        <v>1</v>
      </c>
      <c r="AXJ730" s="203">
        <f>VLOOKUP(AXG730,$A$794:$F$2344,6,FALSE)</f>
        <v>0</v>
      </c>
      <c r="AXK730" s="202" t="s">
        <v>61</v>
      </c>
      <c r="AXL730" s="10">
        <f>AXJ730*1.5*AXI730</f>
        <v>0</v>
      </c>
      <c r="AXM730" s="10"/>
      <c r="AXN730" s="269"/>
      <c r="AXO730" s="202" t="s">
        <v>80</v>
      </c>
      <c r="AXP730" s="484" t="s">
        <v>2326</v>
      </c>
      <c r="AXR730" s="278">
        <f>IF(AXQ730="Kopman",1.4,1)</f>
        <v>1</v>
      </c>
      <c r="AXS730" s="203">
        <f>VLOOKUP(AXP730,$A$794:$F$2344,6,FALSE)</f>
        <v>0</v>
      </c>
      <c r="AXT730" s="202" t="s">
        <v>61</v>
      </c>
      <c r="AXU730" s="10">
        <f>AXS730*1.5*AXR730</f>
        <v>0</v>
      </c>
      <c r="AXV730" s="10"/>
      <c r="AXW730" s="269"/>
      <c r="AXX730" s="202" t="s">
        <v>80</v>
      </c>
      <c r="AXY730" s="498" t="s">
        <v>436</v>
      </c>
      <c r="AYA730" s="278">
        <f>IF(AXZ730="Kopman",1.4,1)</f>
        <v>1</v>
      </c>
      <c r="AYB730" s="203">
        <f>VLOOKUP(AXY730,$A$794:$F$2344,6,FALSE)</f>
        <v>0</v>
      </c>
      <c r="AYC730" s="202" t="s">
        <v>61</v>
      </c>
      <c r="AYD730" s="10">
        <f>AYB730*1.5*AYA730</f>
        <v>0</v>
      </c>
      <c r="AYE730" s="10"/>
      <c r="AYF730" s="269"/>
      <c r="AYG730" s="202" t="s">
        <v>80</v>
      </c>
      <c r="AYH730" s="484" t="s">
        <v>486</v>
      </c>
      <c r="AYJ730" s="278">
        <f>IF(AYI730="Kopman",1.4,1)</f>
        <v>1</v>
      </c>
      <c r="AYK730" s="203">
        <f>VLOOKUP(AYH730,$A$794:$F$2344,6,FALSE)</f>
        <v>0</v>
      </c>
      <c r="AYL730" s="202" t="s">
        <v>61</v>
      </c>
      <c r="AYM730" s="10">
        <f>AYK730*1.5*AYJ730</f>
        <v>0</v>
      </c>
      <c r="AYN730" s="10"/>
      <c r="AYO730" s="269"/>
      <c r="AYP730" s="202" t="s">
        <v>80</v>
      </c>
      <c r="AYQ730" s="484" t="s">
        <v>2326</v>
      </c>
      <c r="AYS730" s="278">
        <f>IF(AYR730="Kopman",1.4,1)</f>
        <v>1</v>
      </c>
      <c r="AYT730" s="203">
        <f>VLOOKUP(AYQ730,$A$794:$F$2344,6,FALSE)</f>
        <v>0</v>
      </c>
      <c r="AYU730" s="202" t="s">
        <v>61</v>
      </c>
      <c r="AYV730" s="10">
        <f>AYT730*1.5*AYS730</f>
        <v>0</v>
      </c>
      <c r="AYW730" s="10"/>
      <c r="AYX730" s="269"/>
      <c r="AYY730" s="202" t="s">
        <v>80</v>
      </c>
      <c r="AYZ730" s="484" t="s">
        <v>436</v>
      </c>
      <c r="AZB730" s="278">
        <f>IF(AZA730="Kopman",1.4,1)</f>
        <v>1</v>
      </c>
      <c r="AZC730" s="203">
        <f>VLOOKUP(AYZ730,$A$794:$F$2344,6,FALSE)</f>
        <v>0</v>
      </c>
      <c r="AZD730" s="202" t="s">
        <v>61</v>
      </c>
      <c r="AZE730" s="10">
        <f>AZC730*1.5*AZB730</f>
        <v>0</v>
      </c>
      <c r="AZF730" s="10"/>
      <c r="AZG730" s="269"/>
      <c r="AZH730" s="202" t="s">
        <v>80</v>
      </c>
      <c r="AZI730" s="484" t="s">
        <v>1626</v>
      </c>
      <c r="AZK730" s="278">
        <f>IF(AZJ730="Kopman",1.4,1)</f>
        <v>1</v>
      </c>
      <c r="AZL730" s="203">
        <f>VLOOKUP(AZI730,$A$794:$F$2344,6,FALSE)</f>
        <v>0</v>
      </c>
      <c r="AZM730" s="202" t="s">
        <v>61</v>
      </c>
      <c r="AZN730" s="10">
        <f>AZL730*1.5*AZK730</f>
        <v>0</v>
      </c>
      <c r="AZO730" s="10"/>
      <c r="AZP730" s="269"/>
      <c r="AZQ730" s="202" t="s">
        <v>80</v>
      </c>
      <c r="AZR730" s="484" t="s">
        <v>436</v>
      </c>
      <c r="AZT730" s="278">
        <f>IF(AZS730="Kopman",1.4,1)</f>
        <v>1</v>
      </c>
      <c r="AZU730" s="203">
        <f>VLOOKUP(AZR730,$A$794:$F$2344,6,FALSE)</f>
        <v>0</v>
      </c>
      <c r="AZV730" s="202" t="s">
        <v>61</v>
      </c>
      <c r="AZW730" s="10">
        <f>AZU730*1.5*AZT730</f>
        <v>0</v>
      </c>
      <c r="AZX730" s="10"/>
      <c r="AZY730" s="269"/>
      <c r="AZZ730" s="202" t="s">
        <v>80</v>
      </c>
      <c r="BAA730" s="498" t="s">
        <v>1206</v>
      </c>
      <c r="BAC730" s="278">
        <f>IF(BAB730="Kopman",1.4,1)</f>
        <v>1</v>
      </c>
      <c r="BAD730" s="203">
        <f>VLOOKUP(BAA730,$A$794:$F$2344,6,FALSE)</f>
        <v>0</v>
      </c>
      <c r="BAE730" s="202" t="s">
        <v>61</v>
      </c>
      <c r="BAF730" s="10">
        <f>BAD730*1.5*BAC730</f>
        <v>0</v>
      </c>
      <c r="BAG730" s="10"/>
      <c r="BAH730" s="269"/>
    </row>
    <row r="731" spans="1:1386" s="14" customFormat="1" ht="15">
      <c r="A731" s="202" t="s">
        <v>81</v>
      </c>
      <c r="B731" s="484" t="s">
        <v>1206</v>
      </c>
      <c r="D731" s="203"/>
      <c r="E731" s="203">
        <f>VLOOKUP(B731,$A$794:$F$2344,6,FALSE)</f>
        <v>0</v>
      </c>
      <c r="F731" s="202" t="s">
        <v>63</v>
      </c>
      <c r="G731" s="10">
        <f>E731*1.4</f>
        <v>0</v>
      </c>
      <c r="H731" s="10"/>
      <c r="I731" s="263"/>
      <c r="J731" s="202" t="s">
        <v>81</v>
      </c>
      <c r="K731" s="487" t="s">
        <v>611</v>
      </c>
      <c r="M731" s="203"/>
      <c r="N731" s="203">
        <f>VLOOKUP(K731,$A$794:$F$2344,6,FALSE)</f>
        <v>0</v>
      </c>
      <c r="O731" s="202" t="s">
        <v>63</v>
      </c>
      <c r="P731" s="10">
        <f>N731*1.4</f>
        <v>0</v>
      </c>
      <c r="Q731" s="10"/>
      <c r="R731" s="263"/>
      <c r="S731" s="202" t="s">
        <v>81</v>
      </c>
      <c r="T731" s="484" t="s">
        <v>494</v>
      </c>
      <c r="V731" s="203"/>
      <c r="W731" s="203">
        <f>VLOOKUP(T731,$A$794:$F$2344,6,FALSE)</f>
        <v>0</v>
      </c>
      <c r="X731" s="202" t="s">
        <v>63</v>
      </c>
      <c r="Y731" s="10">
        <f>W731*1.4</f>
        <v>0</v>
      </c>
      <c r="Z731" s="10"/>
      <c r="AA731" s="263"/>
      <c r="AB731" s="202" t="s">
        <v>81</v>
      </c>
      <c r="AC731" s="484" t="s">
        <v>1146</v>
      </c>
      <c r="AE731" s="203"/>
      <c r="AF731" s="203">
        <f>VLOOKUP(AC731,$A$794:$F$2344,6,FALSE)</f>
        <v>0</v>
      </c>
      <c r="AG731" s="202" t="s">
        <v>63</v>
      </c>
      <c r="AH731" s="10">
        <f>AF731*1.4</f>
        <v>0</v>
      </c>
      <c r="AI731" s="10"/>
      <c r="AJ731" s="263"/>
      <c r="AK731" s="202" t="s">
        <v>81</v>
      </c>
      <c r="AL731" s="490" t="s">
        <v>1206</v>
      </c>
      <c r="AN731" s="203"/>
      <c r="AO731" s="203">
        <f>VLOOKUP(AL731,$A$794:$F$2344,6,FALSE)</f>
        <v>0</v>
      </c>
      <c r="AP731" s="202" t="s">
        <v>63</v>
      </c>
      <c r="AQ731" s="10">
        <f>AO731*1.4</f>
        <v>0</v>
      </c>
      <c r="AR731" s="10"/>
      <c r="AS731" s="263"/>
      <c r="AT731" s="202" t="s">
        <v>81</v>
      </c>
      <c r="AU731" s="484" t="s">
        <v>436</v>
      </c>
      <c r="AW731" s="203"/>
      <c r="AX731" s="203">
        <f>VLOOKUP(AU731,$A$794:$F$2344,6,FALSE)</f>
        <v>0</v>
      </c>
      <c r="AY731" s="202" t="s">
        <v>63</v>
      </c>
      <c r="AZ731" s="10">
        <f>AX731*1.4</f>
        <v>0</v>
      </c>
      <c r="BA731" s="10"/>
      <c r="BB731" s="263"/>
      <c r="BC731" s="202" t="s">
        <v>81</v>
      </c>
      <c r="BD731" s="484" t="s">
        <v>611</v>
      </c>
      <c r="BF731" s="203"/>
      <c r="BG731" s="203">
        <f>VLOOKUP(BD731,$A$794:$F$2344,6,FALSE)</f>
        <v>0</v>
      </c>
      <c r="BH731" s="202" t="s">
        <v>63</v>
      </c>
      <c r="BI731" s="10">
        <f>BG731*1.4</f>
        <v>0</v>
      </c>
      <c r="BJ731" s="10"/>
      <c r="BK731" s="263"/>
      <c r="BL731" s="202" t="s">
        <v>81</v>
      </c>
      <c r="BM731" s="484" t="s">
        <v>1949</v>
      </c>
      <c r="BO731" s="203"/>
      <c r="BP731" s="203">
        <f>VLOOKUP(BM731,$A$794:$F$2344,6,FALSE)</f>
        <v>0</v>
      </c>
      <c r="BQ731" s="202" t="s">
        <v>63</v>
      </c>
      <c r="BR731" s="10">
        <f>BP731*1.4</f>
        <v>0</v>
      </c>
      <c r="BS731" s="10"/>
      <c r="BT731" s="263"/>
      <c r="BU731" s="202" t="s">
        <v>81</v>
      </c>
      <c r="BV731" s="484" t="s">
        <v>611</v>
      </c>
      <c r="BX731" s="203"/>
      <c r="BY731" s="203">
        <f>VLOOKUP(BV731,$A$794:$F$2344,6,FALSE)</f>
        <v>0</v>
      </c>
      <c r="BZ731" s="202" t="s">
        <v>63</v>
      </c>
      <c r="CA731" s="10">
        <f>BY731*1.4</f>
        <v>0</v>
      </c>
      <c r="CB731" s="10"/>
      <c r="CC731" s="263"/>
      <c r="CD731" s="202" t="s">
        <v>81</v>
      </c>
      <c r="CE731" s="484" t="s">
        <v>1206</v>
      </c>
      <c r="CG731" s="203"/>
      <c r="CH731" s="203">
        <f>VLOOKUP(CE731,$A$794:$F$2344,6,FALSE)</f>
        <v>0</v>
      </c>
      <c r="CI731" s="202" t="s">
        <v>63</v>
      </c>
      <c r="CJ731" s="10">
        <f>CH731*1.4</f>
        <v>0</v>
      </c>
      <c r="CK731" s="10"/>
      <c r="CL731" s="263"/>
      <c r="CM731" s="202" t="s">
        <v>81</v>
      </c>
      <c r="CN731" s="484" t="s">
        <v>611</v>
      </c>
      <c r="CP731" s="203"/>
      <c r="CQ731" s="203">
        <f>VLOOKUP(CN731,$A$794:$F$2344,6,FALSE)</f>
        <v>0</v>
      </c>
      <c r="CR731" s="202" t="s">
        <v>63</v>
      </c>
      <c r="CS731" s="10">
        <f>CQ731*1.4</f>
        <v>0</v>
      </c>
      <c r="CT731" s="10"/>
      <c r="CU731" s="263"/>
      <c r="CV731" s="202" t="s">
        <v>81</v>
      </c>
      <c r="CW731" s="484" t="s">
        <v>421</v>
      </c>
      <c r="CY731" s="203"/>
      <c r="CZ731" s="203">
        <f>VLOOKUP(CW731,$A$794:$F$2344,6,FALSE)</f>
        <v>20</v>
      </c>
      <c r="DA731" s="202" t="s">
        <v>63</v>
      </c>
      <c r="DB731" s="10">
        <f>CZ731*1.4</f>
        <v>28</v>
      </c>
      <c r="DC731" s="10"/>
      <c r="DD731" s="263"/>
      <c r="DE731" s="202" t="s">
        <v>81</v>
      </c>
      <c r="DF731" s="484" t="s">
        <v>2326</v>
      </c>
      <c r="DH731" s="203"/>
      <c r="DI731" s="203">
        <f>VLOOKUP(DF731,$A$794:$F$2344,6,FALSE)</f>
        <v>0</v>
      </c>
      <c r="DJ731" s="202" t="s">
        <v>63</v>
      </c>
      <c r="DK731" s="10">
        <f>DI731*1.4</f>
        <v>0</v>
      </c>
      <c r="DL731" s="10"/>
      <c r="DM731" s="263"/>
      <c r="DN731" s="202" t="s">
        <v>81</v>
      </c>
      <c r="DO731" s="484" t="s">
        <v>611</v>
      </c>
      <c r="DQ731" s="203"/>
      <c r="DR731" s="203">
        <f>VLOOKUP(DO731,$A$794:$F$2344,6,FALSE)</f>
        <v>0</v>
      </c>
      <c r="DS731" s="202" t="s">
        <v>63</v>
      </c>
      <c r="DT731" s="10">
        <f>DR731*1.4</f>
        <v>0</v>
      </c>
      <c r="DU731" s="10"/>
      <c r="DV731" s="263"/>
      <c r="DW731" s="202" t="s">
        <v>81</v>
      </c>
      <c r="DX731" s="484" t="s">
        <v>1949</v>
      </c>
      <c r="DZ731" s="203"/>
      <c r="EA731" s="203">
        <f>VLOOKUP(DX731,$A$794:$F$2344,6,FALSE)</f>
        <v>0</v>
      </c>
      <c r="EB731" s="202" t="s">
        <v>63</v>
      </c>
      <c r="EC731" s="10">
        <f>EA731*1.4</f>
        <v>0</v>
      </c>
      <c r="ED731" s="10"/>
      <c r="EE731" s="263"/>
      <c r="EF731" s="202" t="s">
        <v>81</v>
      </c>
      <c r="EG731" s="484" t="s">
        <v>486</v>
      </c>
      <c r="EI731" s="203"/>
      <c r="EJ731" s="203">
        <f>VLOOKUP(EG731,$A$794:$F$2344,6,FALSE)</f>
        <v>0</v>
      </c>
      <c r="EK731" s="202" t="s">
        <v>63</v>
      </c>
      <c r="EL731" s="10">
        <f>EJ731*1.4</f>
        <v>0</v>
      </c>
      <c r="EM731" s="10"/>
      <c r="EN731" s="263"/>
      <c r="EO731" s="202" t="s">
        <v>81</v>
      </c>
      <c r="EP731" s="484" t="s">
        <v>2326</v>
      </c>
      <c r="ER731" s="203"/>
      <c r="ES731" s="203">
        <f>VLOOKUP(EP731,$A$794:$F$2344,6,FALSE)</f>
        <v>0</v>
      </c>
      <c r="ET731" s="202" t="s">
        <v>63</v>
      </c>
      <c r="EU731" s="10">
        <f>ES731*1.4</f>
        <v>0</v>
      </c>
      <c r="EV731" s="10"/>
      <c r="EW731" s="263"/>
      <c r="EX731" s="202" t="s">
        <v>81</v>
      </c>
      <c r="EY731" s="484" t="s">
        <v>611</v>
      </c>
      <c r="FA731" s="203"/>
      <c r="FB731" s="203">
        <f>VLOOKUP(EY731,$A$794:$F$2344,6,FALSE)</f>
        <v>0</v>
      </c>
      <c r="FC731" s="202" t="s">
        <v>63</v>
      </c>
      <c r="FD731" s="10">
        <f>FB731*1.4</f>
        <v>0</v>
      </c>
      <c r="FE731" s="10"/>
      <c r="FF731" s="263"/>
      <c r="FG731" s="202" t="s">
        <v>81</v>
      </c>
      <c r="FH731" s="484" t="s">
        <v>2326</v>
      </c>
      <c r="FJ731" s="203"/>
      <c r="FK731" s="203">
        <f>VLOOKUP(FH731,$A$794:$F$2344,6,FALSE)</f>
        <v>0</v>
      </c>
      <c r="FL731" s="202" t="s">
        <v>63</v>
      </c>
      <c r="FM731" s="10">
        <f>FK731*1.4</f>
        <v>0</v>
      </c>
      <c r="FN731" s="10"/>
      <c r="FO731" s="263"/>
      <c r="FP731" s="202" t="s">
        <v>81</v>
      </c>
      <c r="FQ731" s="484" t="s">
        <v>2326</v>
      </c>
      <c r="FS731" s="203"/>
      <c r="FT731" s="203">
        <f>VLOOKUP(FQ731,$A$794:$F$2344,6,FALSE)</f>
        <v>0</v>
      </c>
      <c r="FU731" s="202" t="s">
        <v>63</v>
      </c>
      <c r="FV731" s="10">
        <f>FT731*1.4</f>
        <v>0</v>
      </c>
      <c r="FW731" s="10"/>
      <c r="FX731" s="263"/>
      <c r="FY731" s="202" t="s">
        <v>81</v>
      </c>
      <c r="FZ731" s="484" t="s">
        <v>1626</v>
      </c>
      <c r="GB731" s="203"/>
      <c r="GC731" s="203">
        <f>VLOOKUP(FZ731,$A$794:$F$2344,6,FALSE)</f>
        <v>0</v>
      </c>
      <c r="GD731" s="202" t="s">
        <v>63</v>
      </c>
      <c r="GE731" s="10">
        <f>GC731*1.4</f>
        <v>0</v>
      </c>
      <c r="GF731" s="10"/>
      <c r="GG731" s="263"/>
      <c r="GH731" s="202" t="s">
        <v>81</v>
      </c>
      <c r="GI731" s="484" t="s">
        <v>426</v>
      </c>
      <c r="GK731" s="203"/>
      <c r="GL731" s="203">
        <f>VLOOKUP(GI731,$A$794:$F$2344,6,FALSE)</f>
        <v>0</v>
      </c>
      <c r="GM731" s="202" t="s">
        <v>63</v>
      </c>
      <c r="GN731" s="10">
        <f>GL731*1.4</f>
        <v>0</v>
      </c>
      <c r="GO731" s="10"/>
      <c r="GP731" s="263"/>
      <c r="GQ731" s="202" t="s">
        <v>81</v>
      </c>
      <c r="GR731" s="484" t="s">
        <v>468</v>
      </c>
      <c r="GT731" s="203"/>
      <c r="GU731" s="203">
        <f>VLOOKUP(GR731,$A$794:$F$2344,6,FALSE)</f>
        <v>20</v>
      </c>
      <c r="GV731" s="202" t="s">
        <v>63</v>
      </c>
      <c r="GW731" s="10">
        <f>GU731*1.4</f>
        <v>28</v>
      </c>
      <c r="GX731" s="10"/>
      <c r="GY731" s="263"/>
      <c r="GZ731" s="202" t="s">
        <v>81</v>
      </c>
      <c r="HA731" s="484" t="s">
        <v>2326</v>
      </c>
      <c r="HC731" s="203"/>
      <c r="HD731" s="203">
        <f>VLOOKUP(HA731,$A$794:$F$2344,6,FALSE)</f>
        <v>0</v>
      </c>
      <c r="HE731" s="202" t="s">
        <v>63</v>
      </c>
      <c r="HF731" s="10">
        <f>HD731*1.4</f>
        <v>0</v>
      </c>
      <c r="HG731" s="10"/>
      <c r="HH731" s="263"/>
      <c r="HI731" s="202" t="s">
        <v>81</v>
      </c>
      <c r="HJ731" s="484" t="s">
        <v>436</v>
      </c>
      <c r="HL731" s="203"/>
      <c r="HM731" s="203">
        <f>VLOOKUP(HJ731,$A$794:$F$2344,6,FALSE)</f>
        <v>0</v>
      </c>
      <c r="HN731" s="202" t="s">
        <v>63</v>
      </c>
      <c r="HO731" s="10">
        <f>HM731*1.4</f>
        <v>0</v>
      </c>
      <c r="HP731" s="10"/>
      <c r="HQ731" s="263"/>
      <c r="HR731" s="202" t="s">
        <v>81</v>
      </c>
      <c r="HS731" s="484" t="s">
        <v>1206</v>
      </c>
      <c r="HU731" s="203"/>
      <c r="HV731" s="203">
        <f>VLOOKUP(HS731,$A$794:$F$2344,6,FALSE)</f>
        <v>0</v>
      </c>
      <c r="HW731" s="202" t="s">
        <v>63</v>
      </c>
      <c r="HX731" s="10">
        <f>HV731*1.4</f>
        <v>0</v>
      </c>
      <c r="HY731" s="10"/>
      <c r="HZ731" s="263"/>
      <c r="IA731" s="202" t="s">
        <v>81</v>
      </c>
      <c r="IB731" s="496" t="s">
        <v>183</v>
      </c>
      <c r="ID731" s="203"/>
      <c r="IE731" s="203" t="e">
        <f>VLOOKUP(IB731,$A$794:$F$2344,6,FALSE)</f>
        <v>#N/A</v>
      </c>
      <c r="IF731" s="202" t="s">
        <v>63</v>
      </c>
      <c r="IG731" s="10" t="e">
        <f>IE731*1.4</f>
        <v>#N/A</v>
      </c>
      <c r="IH731" s="10"/>
      <c r="II731" s="263"/>
      <c r="IJ731" s="202" t="s">
        <v>81</v>
      </c>
      <c r="IK731" s="484" t="s">
        <v>1675</v>
      </c>
      <c r="IM731" s="203"/>
      <c r="IN731" s="203">
        <f>VLOOKUP(IK731,$A$794:$F$2344,6,FALSE)</f>
        <v>0</v>
      </c>
      <c r="IO731" s="202" t="s">
        <v>63</v>
      </c>
      <c r="IP731" s="10">
        <f>IN731*1.4</f>
        <v>0</v>
      </c>
      <c r="IQ731" s="10"/>
      <c r="IR731" s="263"/>
      <c r="IS731" s="202" t="s">
        <v>81</v>
      </c>
      <c r="IT731" s="484" t="s">
        <v>1363</v>
      </c>
      <c r="IV731" s="203"/>
      <c r="IW731" s="203">
        <f>VLOOKUP(IT731,$A$794:$F$2344,6,FALSE)</f>
        <v>0</v>
      </c>
      <c r="IX731" s="202" t="s">
        <v>63</v>
      </c>
      <c r="IY731" s="10">
        <f>IW731*1.4</f>
        <v>0</v>
      </c>
      <c r="IZ731" s="10"/>
      <c r="JA731" s="263"/>
      <c r="JB731" s="202" t="s">
        <v>81</v>
      </c>
      <c r="JC731" s="484" t="s">
        <v>522</v>
      </c>
      <c r="JE731" s="203"/>
      <c r="JF731" s="203">
        <f>VLOOKUP(JC731,$A$794:$F$2344,6,FALSE)</f>
        <v>0</v>
      </c>
      <c r="JG731" s="202" t="s">
        <v>63</v>
      </c>
      <c r="JH731" s="10">
        <f>JF731*1.4</f>
        <v>0</v>
      </c>
      <c r="JI731" s="10"/>
      <c r="JJ731" s="263"/>
      <c r="JK731" s="202" t="s">
        <v>81</v>
      </c>
      <c r="JL731" s="484" t="s">
        <v>436</v>
      </c>
      <c r="JN731" s="203"/>
      <c r="JO731" s="203">
        <f>VLOOKUP(JL731,$A$794:$F$2344,6,FALSE)</f>
        <v>0</v>
      </c>
      <c r="JP731" s="202" t="s">
        <v>63</v>
      </c>
      <c r="JQ731" s="10">
        <f>JO731*1.4</f>
        <v>0</v>
      </c>
      <c r="JR731" s="10"/>
      <c r="JS731" s="263"/>
      <c r="JT731" s="202" t="s">
        <v>81</v>
      </c>
      <c r="JU731" s="484" t="s">
        <v>522</v>
      </c>
      <c r="JW731" s="203"/>
      <c r="JX731" s="203">
        <f>VLOOKUP(JU731,$A$794:$F$2344,6,FALSE)</f>
        <v>0</v>
      </c>
      <c r="JY731" s="202" t="s">
        <v>63</v>
      </c>
      <c r="JZ731" s="10">
        <f>JX731*1.4</f>
        <v>0</v>
      </c>
      <c r="KA731" s="10"/>
      <c r="KB731" s="263"/>
      <c r="KC731" s="202" t="s">
        <v>81</v>
      </c>
      <c r="KD731" s="484" t="s">
        <v>1206</v>
      </c>
      <c r="KF731" s="203"/>
      <c r="KG731" s="203">
        <f>VLOOKUP(KD731,$A$794:$F$2344,6,FALSE)</f>
        <v>0</v>
      </c>
      <c r="KH731" s="202" t="s">
        <v>63</v>
      </c>
      <c r="KI731" s="10">
        <f>KG731*1.4</f>
        <v>0</v>
      </c>
      <c r="KJ731" s="10"/>
      <c r="KK731" s="263"/>
      <c r="KL731" s="202" t="s">
        <v>81</v>
      </c>
      <c r="KM731" s="484" t="s">
        <v>436</v>
      </c>
      <c r="KO731" s="203"/>
      <c r="KP731" s="203">
        <f>VLOOKUP(KM731,$A$794:$F$2344,6,FALSE)</f>
        <v>0</v>
      </c>
      <c r="KQ731" s="202" t="s">
        <v>63</v>
      </c>
      <c r="KR731" s="10">
        <f>KP731*1.4</f>
        <v>0</v>
      </c>
      <c r="KS731" s="10"/>
      <c r="KT731" s="263"/>
      <c r="KU731" s="202" t="s">
        <v>81</v>
      </c>
      <c r="KV731" s="498" t="s">
        <v>1206</v>
      </c>
      <c r="KX731" s="203"/>
      <c r="KY731" s="203">
        <f>VLOOKUP(KV731,$A$794:$F$2344,6,FALSE)</f>
        <v>0</v>
      </c>
      <c r="KZ731" s="202" t="s">
        <v>63</v>
      </c>
      <c r="LA731" s="10">
        <f>KY731*1.4</f>
        <v>0</v>
      </c>
      <c r="LB731" s="10"/>
      <c r="LC731" s="263"/>
      <c r="LD731" s="202" t="s">
        <v>81</v>
      </c>
      <c r="LE731" s="484" t="s">
        <v>1949</v>
      </c>
      <c r="LG731" s="203"/>
      <c r="LH731" s="203">
        <f>VLOOKUP(LE731,$A$794:$F$2344,6,FALSE)</f>
        <v>0</v>
      </c>
      <c r="LI731" s="202" t="s">
        <v>63</v>
      </c>
      <c r="LJ731" s="10">
        <f>LH731*1.4</f>
        <v>0</v>
      </c>
      <c r="LK731" s="10"/>
      <c r="LL731" s="263"/>
      <c r="LM731" s="202" t="s">
        <v>81</v>
      </c>
      <c r="LN731" s="484" t="s">
        <v>611</v>
      </c>
      <c r="LP731" s="203"/>
      <c r="LQ731" s="203">
        <f>VLOOKUP(LN731,$A$794:$F$2344,6,FALSE)</f>
        <v>0</v>
      </c>
      <c r="LR731" s="202" t="s">
        <v>63</v>
      </c>
      <c r="LS731" s="10">
        <f>LQ731*1.4</f>
        <v>0</v>
      </c>
      <c r="LT731" s="10"/>
      <c r="LU731" s="263"/>
      <c r="LV731" s="202" t="s">
        <v>81</v>
      </c>
      <c r="LW731" s="496" t="s">
        <v>183</v>
      </c>
      <c r="LY731" s="203"/>
      <c r="LZ731" s="203" t="e">
        <f>VLOOKUP(LW731,$A$794:$F$2344,6,FALSE)</f>
        <v>#N/A</v>
      </c>
      <c r="MA731" s="202" t="s">
        <v>63</v>
      </c>
      <c r="MB731" s="10" t="e">
        <f>LZ731*1.4</f>
        <v>#N/A</v>
      </c>
      <c r="MC731" s="10"/>
      <c r="MD731" s="263"/>
      <c r="ME731" s="202" t="s">
        <v>81</v>
      </c>
      <c r="MF731" s="484" t="s">
        <v>581</v>
      </c>
      <c r="MH731" s="203"/>
      <c r="MI731" s="203">
        <f>VLOOKUP(MF731,$A$794:$F$2344,6,FALSE)</f>
        <v>11</v>
      </c>
      <c r="MJ731" s="202" t="s">
        <v>63</v>
      </c>
      <c r="MK731" s="10">
        <f>MI731*1.4</f>
        <v>15.399999999999999</v>
      </c>
      <c r="ML731" s="10"/>
      <c r="MM731" s="263"/>
      <c r="MN731" s="202" t="s">
        <v>81</v>
      </c>
      <c r="MO731" s="484" t="s">
        <v>522</v>
      </c>
      <c r="MQ731" s="203"/>
      <c r="MR731" s="203">
        <f>VLOOKUP(MO731,$A$794:$F$2344,6,FALSE)</f>
        <v>0</v>
      </c>
      <c r="MS731" s="202" t="s">
        <v>63</v>
      </c>
      <c r="MT731" s="10">
        <f>MR731*1.4</f>
        <v>0</v>
      </c>
      <c r="MU731" s="10"/>
      <c r="MV731" s="263"/>
      <c r="MW731" s="202" t="s">
        <v>81</v>
      </c>
      <c r="MX731" s="484" t="s">
        <v>468</v>
      </c>
      <c r="MZ731" s="203"/>
      <c r="NA731" s="203">
        <f>VLOOKUP(MX731,$A$794:$F$2344,6,FALSE)</f>
        <v>20</v>
      </c>
      <c r="NB731" s="202" t="s">
        <v>63</v>
      </c>
      <c r="NC731" s="10">
        <f>NA731*1.4</f>
        <v>28</v>
      </c>
      <c r="ND731" s="10"/>
      <c r="NE731" s="263"/>
      <c r="NF731" s="202" t="s">
        <v>81</v>
      </c>
      <c r="NG731" s="484" t="s">
        <v>1146</v>
      </c>
      <c r="NI731" s="203"/>
      <c r="NJ731" s="203">
        <f>VLOOKUP(NG731,$A$794:$F$2344,6,FALSE)</f>
        <v>0</v>
      </c>
      <c r="NK731" s="202" t="s">
        <v>63</v>
      </c>
      <c r="NL731" s="10">
        <f>NJ731*1.4</f>
        <v>0</v>
      </c>
      <c r="NM731" s="10"/>
      <c r="NN731" s="263"/>
      <c r="NO731" s="202" t="s">
        <v>81</v>
      </c>
      <c r="NP731" s="498" t="s">
        <v>436</v>
      </c>
      <c r="NR731" s="203"/>
      <c r="NS731" s="203">
        <f>VLOOKUP(NP731,$A$794:$F$2344,6,FALSE)</f>
        <v>0</v>
      </c>
      <c r="NT731" s="202" t="s">
        <v>63</v>
      </c>
      <c r="NU731" s="10">
        <f>NS731*1.4</f>
        <v>0</v>
      </c>
      <c r="NV731" s="10"/>
      <c r="NW731" s="263"/>
      <c r="NX731" s="202" t="s">
        <v>81</v>
      </c>
      <c r="NY731" s="484" t="s">
        <v>611</v>
      </c>
      <c r="OA731" s="203"/>
      <c r="OB731" s="203">
        <f>VLOOKUP(NY731,$A$794:$F$2344,6,FALSE)</f>
        <v>0</v>
      </c>
      <c r="OC731" s="202" t="s">
        <v>63</v>
      </c>
      <c r="OD731" s="10">
        <f>OB731*1.4</f>
        <v>0</v>
      </c>
      <c r="OE731" s="10"/>
      <c r="OF731" s="263"/>
      <c r="OG731" s="202" t="s">
        <v>81</v>
      </c>
      <c r="OH731" s="484" t="s">
        <v>1363</v>
      </c>
      <c r="OJ731" s="203"/>
      <c r="OK731" s="203">
        <f>VLOOKUP(OH731,$A$794:$F$2344,6,FALSE)</f>
        <v>0</v>
      </c>
      <c r="OL731" s="202" t="s">
        <v>63</v>
      </c>
      <c r="OM731" s="10">
        <f>OK731*1.4</f>
        <v>0</v>
      </c>
      <c r="ON731" s="10"/>
      <c r="OO731" s="263"/>
      <c r="OP731" s="202" t="s">
        <v>81</v>
      </c>
      <c r="OQ731" s="484" t="s">
        <v>1363</v>
      </c>
      <c r="OS731" s="203"/>
      <c r="OT731" s="203">
        <f>VLOOKUP(OQ731,$A$794:$F$2344,6,FALSE)</f>
        <v>0</v>
      </c>
      <c r="OU731" s="202" t="s">
        <v>63</v>
      </c>
      <c r="OV731" s="10">
        <f>OT731*1.4</f>
        <v>0</v>
      </c>
      <c r="OW731" s="10"/>
      <c r="OX731" s="263"/>
      <c r="OY731" s="202" t="s">
        <v>81</v>
      </c>
      <c r="OZ731" s="484" t="s">
        <v>468</v>
      </c>
      <c r="PB731" s="203"/>
      <c r="PC731" s="203">
        <f>VLOOKUP(OZ731,$A$794:$F$2344,6,FALSE)</f>
        <v>20</v>
      </c>
      <c r="PD731" s="202" t="s">
        <v>63</v>
      </c>
      <c r="PE731" s="10">
        <f>PC731*1.4</f>
        <v>28</v>
      </c>
      <c r="PF731" s="10"/>
      <c r="PG731" s="263"/>
      <c r="PH731" s="202" t="s">
        <v>81</v>
      </c>
      <c r="PI731" s="496" t="s">
        <v>183</v>
      </c>
      <c r="PK731" s="203"/>
      <c r="PL731" s="203" t="e">
        <f>VLOOKUP(PI731,$A$794:$F$2344,6,FALSE)</f>
        <v>#N/A</v>
      </c>
      <c r="PM731" s="202" t="s">
        <v>63</v>
      </c>
      <c r="PN731" s="10" t="e">
        <f>PL731*1.4</f>
        <v>#N/A</v>
      </c>
      <c r="PO731" s="10"/>
      <c r="PP731" s="263"/>
      <c r="PQ731" s="202" t="s">
        <v>81</v>
      </c>
      <c r="PR731" s="484" t="s">
        <v>611</v>
      </c>
      <c r="PT731" s="203"/>
      <c r="PU731" s="203">
        <f>VLOOKUP(PR731,$A$794:$F$2344,6,FALSE)</f>
        <v>0</v>
      </c>
      <c r="PV731" s="202" t="s">
        <v>63</v>
      </c>
      <c r="PW731" s="10">
        <f>PU731*1.4</f>
        <v>0</v>
      </c>
      <c r="PX731" s="10"/>
      <c r="PY731" s="263"/>
      <c r="PZ731" s="202" t="s">
        <v>81</v>
      </c>
      <c r="QA731" s="496" t="s">
        <v>183</v>
      </c>
      <c r="QC731" s="203"/>
      <c r="QD731" s="203" t="e">
        <f>VLOOKUP(QA731,$A$794:$F$2344,6,FALSE)</f>
        <v>#N/A</v>
      </c>
      <c r="QE731" s="202" t="s">
        <v>63</v>
      </c>
      <c r="QF731" s="10" t="e">
        <f>QD731*1.4</f>
        <v>#N/A</v>
      </c>
      <c r="QG731" s="10"/>
      <c r="QH731" s="263"/>
      <c r="QI731" s="202" t="s">
        <v>81</v>
      </c>
      <c r="QJ731" s="484" t="s">
        <v>1146</v>
      </c>
      <c r="QL731" s="203"/>
      <c r="QM731" s="203">
        <f>VLOOKUP(QJ731,$A$794:$F$2344,6,FALSE)</f>
        <v>0</v>
      </c>
      <c r="QN731" s="202" t="s">
        <v>63</v>
      </c>
      <c r="QO731" s="10">
        <f>QM731*1.4</f>
        <v>0</v>
      </c>
      <c r="QP731" s="10"/>
      <c r="QQ731" s="263"/>
      <c r="QR731" s="202" t="s">
        <v>81</v>
      </c>
      <c r="QS731" s="484" t="s">
        <v>421</v>
      </c>
      <c r="QU731" s="203"/>
      <c r="QV731" s="203">
        <f>VLOOKUP(QS731,$A$794:$F$2344,6,FALSE)</f>
        <v>20</v>
      </c>
      <c r="QW731" s="202" t="s">
        <v>63</v>
      </c>
      <c r="QX731" s="10">
        <f>QV731*1.4</f>
        <v>28</v>
      </c>
      <c r="QY731" s="10"/>
      <c r="QZ731" s="263"/>
      <c r="RA731" s="202" t="s">
        <v>81</v>
      </c>
      <c r="RB731" s="484" t="s">
        <v>1132</v>
      </c>
      <c r="RD731" s="203"/>
      <c r="RE731" s="203">
        <f>VLOOKUP(RB731,$A$794:$F$2344,6,FALSE)</f>
        <v>0</v>
      </c>
      <c r="RF731" s="202" t="s">
        <v>63</v>
      </c>
      <c r="RG731" s="10">
        <f>RE731*1.4</f>
        <v>0</v>
      </c>
      <c r="RH731" s="10"/>
      <c r="RI731" s="263"/>
      <c r="RJ731" s="202" t="s">
        <v>81</v>
      </c>
      <c r="RK731" s="484" t="s">
        <v>426</v>
      </c>
      <c r="RM731" s="203"/>
      <c r="RN731" s="203">
        <f>VLOOKUP(RK731,$A$794:$F$2344,6,FALSE)</f>
        <v>0</v>
      </c>
      <c r="RO731" s="202" t="s">
        <v>63</v>
      </c>
      <c r="RP731" s="10">
        <f>RN731*1.4</f>
        <v>0</v>
      </c>
      <c r="RQ731" s="10"/>
      <c r="RR731" s="263"/>
      <c r="RS731" s="202" t="s">
        <v>81</v>
      </c>
      <c r="RT731" s="484" t="s">
        <v>436</v>
      </c>
      <c r="RV731" s="203"/>
      <c r="RW731" s="203">
        <f>VLOOKUP(RT731,$A$794:$F$2344,6,FALSE)</f>
        <v>0</v>
      </c>
      <c r="RX731" s="202" t="s">
        <v>63</v>
      </c>
      <c r="RY731" s="10">
        <f>RW731*1.4</f>
        <v>0</v>
      </c>
      <c r="RZ731" s="10"/>
      <c r="SA731" s="269"/>
      <c r="SB731" s="202" t="s">
        <v>81</v>
      </c>
      <c r="SC731" s="484" t="s">
        <v>1626</v>
      </c>
      <c r="SE731" s="203"/>
      <c r="SF731" s="203">
        <f>VLOOKUP(SC731,$A$794:$F$2344,6,FALSE)</f>
        <v>0</v>
      </c>
      <c r="SG731" s="202" t="s">
        <v>63</v>
      </c>
      <c r="SH731" s="10">
        <f>SF731*1.4</f>
        <v>0</v>
      </c>
      <c r="SI731" s="10"/>
      <c r="SJ731" s="269"/>
      <c r="SK731" s="202" t="s">
        <v>81</v>
      </c>
      <c r="SL731" s="496" t="s">
        <v>183</v>
      </c>
      <c r="SN731" s="203"/>
      <c r="SO731" s="203" t="e">
        <f>VLOOKUP(SL731,$A$794:$F$2344,6,FALSE)</f>
        <v>#N/A</v>
      </c>
      <c r="SP731" s="202" t="s">
        <v>63</v>
      </c>
      <c r="SQ731" s="10" t="e">
        <f>SO731*1.4</f>
        <v>#N/A</v>
      </c>
      <c r="SR731" s="10"/>
      <c r="SS731" s="269"/>
      <c r="ST731" s="202" t="s">
        <v>81</v>
      </c>
      <c r="SU731" s="484" t="s">
        <v>473</v>
      </c>
      <c r="SW731" s="203"/>
      <c r="SX731" s="203">
        <f>VLOOKUP(SU731,$A$794:$F$2344,6,FALSE)</f>
        <v>0</v>
      </c>
      <c r="SY731" s="202" t="s">
        <v>63</v>
      </c>
      <c r="SZ731" s="10">
        <f>SX731*1.4</f>
        <v>0</v>
      </c>
      <c r="TA731" s="10"/>
      <c r="TB731" s="269"/>
      <c r="TC731" s="202" t="s">
        <v>81</v>
      </c>
      <c r="TD731" s="484" t="s">
        <v>426</v>
      </c>
      <c r="TF731" s="203"/>
      <c r="TG731" s="203">
        <f>VLOOKUP(TD731,$A$794:$F$2344,6,FALSE)</f>
        <v>0</v>
      </c>
      <c r="TH731" s="202" t="s">
        <v>63</v>
      </c>
      <c r="TI731" s="10">
        <f>TG731*1.4</f>
        <v>0</v>
      </c>
      <c r="TK731" s="269"/>
      <c r="TL731" s="202" t="s">
        <v>81</v>
      </c>
      <c r="TM731" s="484" t="s">
        <v>1949</v>
      </c>
      <c r="TO731" s="203"/>
      <c r="TP731" s="203">
        <f>VLOOKUP(TM731,$A$794:$F$2344,6,FALSE)</f>
        <v>0</v>
      </c>
      <c r="TQ731" s="202" t="s">
        <v>63</v>
      </c>
      <c r="TR731" s="10">
        <f>TP731*1.4</f>
        <v>0</v>
      </c>
      <c r="TS731" s="10"/>
      <c r="TT731" s="269"/>
      <c r="TU731" s="202" t="s">
        <v>81</v>
      </c>
      <c r="TV731" s="484" t="s">
        <v>1132</v>
      </c>
      <c r="TX731" s="203"/>
      <c r="TY731" s="203">
        <f>VLOOKUP(TV731,$A$794:$F$2344,6,FALSE)</f>
        <v>0</v>
      </c>
      <c r="TZ731" s="202" t="s">
        <v>63</v>
      </c>
      <c r="UA731" s="10">
        <f>TY731*1.4</f>
        <v>0</v>
      </c>
      <c r="UB731" s="10"/>
      <c r="UC731" s="269"/>
      <c r="UD731" s="202" t="s">
        <v>81</v>
      </c>
      <c r="UE731" s="498" t="s">
        <v>1206</v>
      </c>
      <c r="UG731" s="203"/>
      <c r="UH731" s="203">
        <f>VLOOKUP(UE731,$A$794:$F$2344,6,FALSE)</f>
        <v>0</v>
      </c>
      <c r="UI731" s="202" t="s">
        <v>63</v>
      </c>
      <c r="UJ731" s="10">
        <f>UH731*1.4</f>
        <v>0</v>
      </c>
      <c r="UK731" s="10"/>
      <c r="UL731" s="269"/>
      <c r="UM731" s="202" t="s">
        <v>81</v>
      </c>
      <c r="UN731" s="484" t="s">
        <v>1146</v>
      </c>
      <c r="UP731" s="203"/>
      <c r="UQ731" s="203">
        <f>VLOOKUP(UN731,$A$794:$F$2344,6,FALSE)</f>
        <v>0</v>
      </c>
      <c r="UR731" s="202" t="s">
        <v>63</v>
      </c>
      <c r="US731" s="10">
        <f>UQ731*1.4</f>
        <v>0</v>
      </c>
      <c r="UT731" s="10"/>
      <c r="UU731" s="269"/>
      <c r="UV731" s="202" t="s">
        <v>81</v>
      </c>
      <c r="UW731" s="484" t="s">
        <v>2317</v>
      </c>
      <c r="UY731" s="203"/>
      <c r="UZ731" s="203">
        <f>VLOOKUP(UW731,$A$794:$F$2344,6,FALSE)</f>
        <v>24</v>
      </c>
      <c r="VA731" s="202" t="s">
        <v>63</v>
      </c>
      <c r="VB731" s="10">
        <f>UZ731*1.4</f>
        <v>33.599999999999994</v>
      </c>
      <c r="VC731" s="10"/>
      <c r="VD731" s="269"/>
      <c r="VE731" s="202" t="s">
        <v>81</v>
      </c>
      <c r="VF731" s="484" t="s">
        <v>436</v>
      </c>
      <c r="VH731" s="203"/>
      <c r="VI731" s="203">
        <f>VLOOKUP(VF731,$A$794:$F$2344,6,FALSE)</f>
        <v>0</v>
      </c>
      <c r="VJ731" s="202" t="s">
        <v>63</v>
      </c>
      <c r="VK731" s="10">
        <f>VI731*1.4</f>
        <v>0</v>
      </c>
      <c r="VL731" s="10"/>
      <c r="VM731" s="269"/>
      <c r="VN731" s="202" t="s">
        <v>81</v>
      </c>
      <c r="VO731" s="484" t="s">
        <v>611</v>
      </c>
      <c r="VQ731" s="203"/>
      <c r="VR731" s="203">
        <f>VLOOKUP(VO731,$A$794:$F$2344,6,FALSE)</f>
        <v>0</v>
      </c>
      <c r="VS731" s="202" t="s">
        <v>63</v>
      </c>
      <c r="VT731" s="10">
        <f>VR731*1.4</f>
        <v>0</v>
      </c>
      <c r="VU731" s="10"/>
      <c r="VV731" s="269"/>
      <c r="VW731" s="202" t="s">
        <v>81</v>
      </c>
      <c r="VX731" s="496" t="s">
        <v>183</v>
      </c>
      <c r="VZ731" s="203"/>
      <c r="WA731" s="203" t="e">
        <f>VLOOKUP(VX731,$A$794:$F$2344,6,FALSE)</f>
        <v>#N/A</v>
      </c>
      <c r="WB731" s="202" t="s">
        <v>63</v>
      </c>
      <c r="WC731" s="10" t="e">
        <f>WA731*1.4</f>
        <v>#N/A</v>
      </c>
      <c r="WE731" s="269"/>
      <c r="WF731" s="202" t="s">
        <v>81</v>
      </c>
      <c r="WG731" s="484" t="s">
        <v>1132</v>
      </c>
      <c r="WI731" s="203"/>
      <c r="WJ731" s="203">
        <f>VLOOKUP(WG731,$A$794:$F$2344,6,FALSE)</f>
        <v>0</v>
      </c>
      <c r="WK731" s="202" t="s">
        <v>63</v>
      </c>
      <c r="WL731" s="10">
        <f>WJ731*1.4</f>
        <v>0</v>
      </c>
      <c r="WN731" s="269"/>
      <c r="WO731" s="202" t="s">
        <v>81</v>
      </c>
      <c r="WP731" s="484" t="s">
        <v>1138</v>
      </c>
      <c r="WQ731" s="203"/>
      <c r="WR731" s="203"/>
      <c r="WS731" s="203">
        <f>VLOOKUP(WP731,$A$794:$F$2344,6,FALSE)</f>
        <v>0</v>
      </c>
      <c r="WT731" s="202" t="s">
        <v>63</v>
      </c>
      <c r="WU731" s="10">
        <f>WS731*1.4</f>
        <v>0</v>
      </c>
      <c r="WV731" s="10"/>
      <c r="WW731" s="269"/>
      <c r="WX731" s="202" t="s">
        <v>81</v>
      </c>
      <c r="WY731" s="484" t="s">
        <v>426</v>
      </c>
      <c r="XA731" s="203"/>
      <c r="XB731" s="203">
        <f>VLOOKUP(WY731,$A$794:$F$2344,6,FALSE)</f>
        <v>0</v>
      </c>
      <c r="XC731" s="202" t="s">
        <v>63</v>
      </c>
      <c r="XD731" s="10">
        <f>XB731*1.4</f>
        <v>0</v>
      </c>
      <c r="XF731" s="269"/>
      <c r="XG731" s="202" t="s">
        <v>81</v>
      </c>
      <c r="XH731" s="484" t="s">
        <v>477</v>
      </c>
      <c r="XJ731" s="203"/>
      <c r="XK731" s="203">
        <f>VLOOKUP(XH731,$A$794:$F$2344,6,FALSE)</f>
        <v>0</v>
      </c>
      <c r="XL731" s="202" t="s">
        <v>63</v>
      </c>
      <c r="XM731" s="10">
        <f>XK731*1.4</f>
        <v>0</v>
      </c>
      <c r="XO731" s="269"/>
      <c r="XP731" s="202" t="s">
        <v>81</v>
      </c>
      <c r="XQ731" s="484" t="s">
        <v>581</v>
      </c>
      <c r="XS731" s="203"/>
      <c r="XT731" s="203">
        <f>VLOOKUP(XQ731,$A$794:$F$2344,6,FALSE)</f>
        <v>11</v>
      </c>
      <c r="XU731" s="202" t="s">
        <v>63</v>
      </c>
      <c r="XV731" s="10">
        <f>XT731*1.4</f>
        <v>15.399999999999999</v>
      </c>
      <c r="XW731" s="10"/>
      <c r="XX731" s="269"/>
      <c r="XY731" s="202" t="s">
        <v>81</v>
      </c>
      <c r="XZ731" s="484" t="s">
        <v>473</v>
      </c>
      <c r="YB731" s="203"/>
      <c r="YC731" s="203">
        <f>VLOOKUP(XZ731,$A$794:$F$2344,6,FALSE)</f>
        <v>0</v>
      </c>
      <c r="YD731" s="202" t="s">
        <v>63</v>
      </c>
      <c r="YE731" s="10">
        <f>YC731*1.4</f>
        <v>0</v>
      </c>
      <c r="YG731" s="269"/>
      <c r="YH731" s="202" t="s">
        <v>81</v>
      </c>
      <c r="YI731" s="78" t="s">
        <v>183</v>
      </c>
      <c r="YK731" s="203"/>
      <c r="YL731" s="203" t="e">
        <f>VLOOKUP(YI731,$A$794:$F$2344,6,FALSE)</f>
        <v>#N/A</v>
      </c>
      <c r="YM731" s="202" t="s">
        <v>63</v>
      </c>
      <c r="YN731" s="10" t="e">
        <f>YL731*1.4</f>
        <v>#N/A</v>
      </c>
      <c r="YO731" s="10"/>
      <c r="YP731" s="269"/>
      <c r="YQ731" s="202" t="s">
        <v>81</v>
      </c>
      <c r="YR731" s="78" t="s">
        <v>183</v>
      </c>
      <c r="YT731" s="203"/>
      <c r="YU731" s="203" t="e">
        <f>VLOOKUP(YR731,$A$794:$F$2344,6,FALSE)</f>
        <v>#N/A</v>
      </c>
      <c r="YV731" s="202" t="s">
        <v>63</v>
      </c>
      <c r="YW731" s="10" t="e">
        <f>YU731*1.4</f>
        <v>#N/A</v>
      </c>
      <c r="YY731" s="269"/>
      <c r="YZ731" s="202" t="s">
        <v>81</v>
      </c>
      <c r="ZA731" s="78" t="s">
        <v>183</v>
      </c>
      <c r="ZC731" s="203"/>
      <c r="ZD731" s="203" t="e">
        <f>VLOOKUP(ZA731,$A$794:$F$2344,6,FALSE)</f>
        <v>#N/A</v>
      </c>
      <c r="ZE731" s="202" t="s">
        <v>63</v>
      </c>
      <c r="ZF731" s="10" t="e">
        <f>ZD731*1.4</f>
        <v>#N/A</v>
      </c>
      <c r="ZH731" s="269"/>
      <c r="ZI731" s="202" t="s">
        <v>81</v>
      </c>
      <c r="ZJ731" s="78" t="s">
        <v>183</v>
      </c>
      <c r="ZL731" s="203"/>
      <c r="ZM731" s="203" t="e">
        <f>VLOOKUP(ZJ731,$A$794:$F$2344,6,FALSE)</f>
        <v>#N/A</v>
      </c>
      <c r="ZN731" s="202" t="s">
        <v>63</v>
      </c>
      <c r="ZO731" s="10" t="e">
        <f>ZM731*1.4</f>
        <v>#N/A</v>
      </c>
      <c r="ZQ731" s="269"/>
      <c r="ZR731" s="202" t="s">
        <v>81</v>
      </c>
      <c r="ZS731" s="484" t="s">
        <v>1206</v>
      </c>
      <c r="ZU731" s="203"/>
      <c r="ZV731" s="203">
        <f>VLOOKUP(ZS731,$A$794:$F$2344,6,FALSE)</f>
        <v>0</v>
      </c>
      <c r="ZW731" s="202" t="s">
        <v>63</v>
      </c>
      <c r="ZX731" s="10">
        <f>ZV731*1.4</f>
        <v>0</v>
      </c>
      <c r="ZY731" s="10"/>
      <c r="ZZ731" s="269"/>
      <c r="AAA731" s="202" t="s">
        <v>81</v>
      </c>
      <c r="AAB731" s="484" t="s">
        <v>1138</v>
      </c>
      <c r="AAD731" s="203"/>
      <c r="AAE731" s="203">
        <f>VLOOKUP(AAB731,$A$794:$F$2344,6,FALSE)</f>
        <v>0</v>
      </c>
      <c r="AAF731" s="202" t="s">
        <v>63</v>
      </c>
      <c r="AAG731" s="10">
        <f>AAE731*1.4</f>
        <v>0</v>
      </c>
      <c r="AAH731" s="10"/>
      <c r="AAI731" s="269"/>
      <c r="AAJ731" s="202" t="s">
        <v>81</v>
      </c>
      <c r="AAK731" s="78" t="s">
        <v>183</v>
      </c>
      <c r="AAM731" s="203"/>
      <c r="AAN731" s="203" t="e">
        <f>VLOOKUP(AAK731,$A$794:$F$2344,6,FALSE)</f>
        <v>#N/A</v>
      </c>
      <c r="AAO731" s="202" t="s">
        <v>63</v>
      </c>
      <c r="AAP731" s="10" t="e">
        <f>AAN731*1.4</f>
        <v>#N/A</v>
      </c>
      <c r="AAQ731" s="10"/>
      <c r="AAR731" s="269"/>
      <c r="AAS731" s="202" t="s">
        <v>81</v>
      </c>
      <c r="AAT731" s="498" t="s">
        <v>468</v>
      </c>
      <c r="AAV731" s="203"/>
      <c r="AAW731" s="203">
        <f>VLOOKUP(AAT731,$A$794:$F$2344,6,FALSE)</f>
        <v>20</v>
      </c>
      <c r="AAX731" s="202" t="s">
        <v>63</v>
      </c>
      <c r="AAY731" s="10">
        <f>AAW731*1.4</f>
        <v>28</v>
      </c>
      <c r="AAZ731" s="10"/>
      <c r="ABA731" s="269"/>
      <c r="ABB731" s="202" t="s">
        <v>81</v>
      </c>
      <c r="ABC731" s="484" t="s">
        <v>1363</v>
      </c>
      <c r="ABE731" s="203"/>
      <c r="ABF731" s="203">
        <f>VLOOKUP(ABC731,$A$794:$F$2344,6,FALSE)</f>
        <v>0</v>
      </c>
      <c r="ABG731" s="202" t="s">
        <v>63</v>
      </c>
      <c r="ABH731" s="10">
        <f>ABF731*1.4</f>
        <v>0</v>
      </c>
      <c r="ABI731" s="10"/>
      <c r="ABJ731" s="269"/>
      <c r="ABK731" s="202" t="s">
        <v>81</v>
      </c>
      <c r="ABL731" s="484" t="s">
        <v>477</v>
      </c>
      <c r="ABN731" s="203"/>
      <c r="ABO731" s="203">
        <f>VLOOKUP(ABL731,$A$794:$F$2344,6,FALSE)</f>
        <v>0</v>
      </c>
      <c r="ABP731" s="202" t="s">
        <v>63</v>
      </c>
      <c r="ABQ731" s="10">
        <f>ABO731*1.4</f>
        <v>0</v>
      </c>
      <c r="ABR731" s="10"/>
      <c r="ABS731" s="269"/>
      <c r="ABT731" s="202" t="s">
        <v>81</v>
      </c>
      <c r="ABU731" s="484" t="s">
        <v>1206</v>
      </c>
      <c r="ABW731" s="203"/>
      <c r="ABX731" s="203">
        <f>VLOOKUP(ABU731,$A$794:$F$2344,6,FALSE)</f>
        <v>0</v>
      </c>
      <c r="ABY731" s="202" t="s">
        <v>63</v>
      </c>
      <c r="ABZ731" s="10">
        <f>ABX731*1.4</f>
        <v>0</v>
      </c>
      <c r="ACA731" s="10"/>
      <c r="ACB731" s="269"/>
      <c r="ACC731" s="202" t="s">
        <v>81</v>
      </c>
      <c r="ACD731" s="484" t="s">
        <v>1206</v>
      </c>
      <c r="ACF731" s="203"/>
      <c r="ACG731" s="203">
        <f>VLOOKUP(ACD731,$A$794:$F$2344,6,FALSE)</f>
        <v>0</v>
      </c>
      <c r="ACH731" s="202" t="s">
        <v>63</v>
      </c>
      <c r="ACI731" s="10">
        <f>ACG731*1.4</f>
        <v>0</v>
      </c>
      <c r="ACJ731" s="10"/>
      <c r="ACK731" s="269"/>
      <c r="ACL731" s="202" t="s">
        <v>81</v>
      </c>
      <c r="ACM731" s="484" t="s">
        <v>1206</v>
      </c>
      <c r="ACO731" s="203"/>
      <c r="ACP731" s="203">
        <f>VLOOKUP(ACM731,$A$794:$F$2344,6,FALSE)</f>
        <v>0</v>
      </c>
      <c r="ACQ731" s="202" t="s">
        <v>63</v>
      </c>
      <c r="ACR731" s="10">
        <f>ACP731*1.4</f>
        <v>0</v>
      </c>
      <c r="ACS731" s="10"/>
      <c r="ACT731" s="269"/>
      <c r="ACU731" s="202" t="s">
        <v>81</v>
      </c>
      <c r="ACV731" s="484" t="s">
        <v>2326</v>
      </c>
      <c r="ACX731" s="203"/>
      <c r="ACY731" s="203">
        <f>VLOOKUP(ACV731,$A$794:$F$2344,6,FALSE)</f>
        <v>0</v>
      </c>
      <c r="ACZ731" s="202" t="s">
        <v>63</v>
      </c>
      <c r="ADA731" s="10">
        <f>ACY731*1.4</f>
        <v>0</v>
      </c>
      <c r="ADB731" s="10"/>
      <c r="ADC731" s="269"/>
      <c r="ADD731" s="202" t="s">
        <v>81</v>
      </c>
      <c r="ADE731" s="484" t="s">
        <v>421</v>
      </c>
      <c r="ADG731" s="203"/>
      <c r="ADH731" s="203">
        <f>VLOOKUP(ADE731,$A$794:$F$2344,6,FALSE)</f>
        <v>20</v>
      </c>
      <c r="ADI731" s="202" t="s">
        <v>63</v>
      </c>
      <c r="ADJ731" s="10">
        <f>ADH731*1.4</f>
        <v>28</v>
      </c>
      <c r="ADL731" s="269"/>
      <c r="ADM731" s="202" t="s">
        <v>81</v>
      </c>
      <c r="ADN731" s="484" t="s">
        <v>2326</v>
      </c>
      <c r="ADP731" s="203"/>
      <c r="ADQ731" s="203">
        <f>VLOOKUP(ADN731,$A$794:$F$2344,6,FALSE)</f>
        <v>0</v>
      </c>
      <c r="ADR731" s="202" t="s">
        <v>63</v>
      </c>
      <c r="ADS731" s="10">
        <f>ADQ731*1.4</f>
        <v>0</v>
      </c>
      <c r="ADT731" s="10"/>
      <c r="ADU731" s="269"/>
      <c r="ADV731" s="202" t="s">
        <v>81</v>
      </c>
      <c r="ADW731" s="78" t="s">
        <v>183</v>
      </c>
      <c r="ADY731" s="203"/>
      <c r="ADZ731" s="203" t="e">
        <f>VLOOKUP(ADW731,$A$794:$F$2344,6,FALSE)</f>
        <v>#N/A</v>
      </c>
      <c r="AEA731" s="202" t="s">
        <v>63</v>
      </c>
      <c r="AEB731" s="10" t="e">
        <f>ADZ731*1.4</f>
        <v>#N/A</v>
      </c>
      <c r="AED731" s="269"/>
      <c r="AEE731" s="202" t="s">
        <v>81</v>
      </c>
      <c r="AEF731" s="491" t="s">
        <v>611</v>
      </c>
      <c r="AEH731" s="203"/>
      <c r="AEI731" s="203">
        <f>VLOOKUP(AEF731,$A$794:$F$2344,6,FALSE)</f>
        <v>0</v>
      </c>
      <c r="AEJ731" s="202" t="s">
        <v>63</v>
      </c>
      <c r="AEK731" s="10">
        <f>AEI731*1.4</f>
        <v>0</v>
      </c>
      <c r="AEM731" s="269"/>
      <c r="AEN731" s="202" t="s">
        <v>81</v>
      </c>
      <c r="AEO731" s="484" t="s">
        <v>436</v>
      </c>
      <c r="AEQ731" s="203"/>
      <c r="AER731" s="203">
        <f>VLOOKUP(AEO731,$A$794:$F$2344,6,FALSE)</f>
        <v>0</v>
      </c>
      <c r="AES731" s="202" t="s">
        <v>63</v>
      </c>
      <c r="AET731" s="10">
        <f>AER731*1.4</f>
        <v>0</v>
      </c>
      <c r="AEV731" s="269"/>
      <c r="AEW731" s="202" t="s">
        <v>81</v>
      </c>
      <c r="AEX731" s="484" t="s">
        <v>2326</v>
      </c>
      <c r="AEZ731" s="203"/>
      <c r="AFA731" s="203">
        <f>VLOOKUP(AEX731,$A$794:$F$2344,6,FALSE)</f>
        <v>0</v>
      </c>
      <c r="AFB731" s="202" t="s">
        <v>63</v>
      </c>
      <c r="AFC731" s="10">
        <f>AFA731*1.4</f>
        <v>0</v>
      </c>
      <c r="AFD731" s="10"/>
      <c r="AFE731" s="269"/>
      <c r="AFF731" s="202" t="s">
        <v>81</v>
      </c>
      <c r="AFG731" s="78" t="s">
        <v>183</v>
      </c>
      <c r="AFI731" s="203"/>
      <c r="AFJ731" s="203" t="e">
        <f>VLOOKUP(AFG731,$A$794:$F$2344,6,FALSE)</f>
        <v>#N/A</v>
      </c>
      <c r="AFK731" s="202" t="s">
        <v>63</v>
      </c>
      <c r="AFL731" s="10" t="e">
        <f>AFJ731*1.4</f>
        <v>#N/A</v>
      </c>
      <c r="AFM731" s="10"/>
      <c r="AFN731" s="269"/>
      <c r="AFO731" s="202" t="s">
        <v>81</v>
      </c>
      <c r="AFP731" s="484" t="s">
        <v>522</v>
      </c>
      <c r="AFR731" s="203"/>
      <c r="AFS731" s="203">
        <f>VLOOKUP(AFP731,$A$794:$F$2344,6,FALSE)</f>
        <v>0</v>
      </c>
      <c r="AFT731" s="202" t="s">
        <v>63</v>
      </c>
      <c r="AFU731" s="10">
        <f>AFS731*1.4</f>
        <v>0</v>
      </c>
      <c r="AFV731" s="10"/>
      <c r="AFW731" s="269"/>
      <c r="AFX731" s="202" t="s">
        <v>81</v>
      </c>
      <c r="AFY731" s="484" t="s">
        <v>1675</v>
      </c>
      <c r="AGA731" s="203"/>
      <c r="AGB731" s="203">
        <f>VLOOKUP(AFY731,$A$794:$F$2344,6,FALSE)</f>
        <v>0</v>
      </c>
      <c r="AGC731" s="202" t="s">
        <v>63</v>
      </c>
      <c r="AGD731" s="10">
        <f>AGB731*1.4</f>
        <v>0</v>
      </c>
      <c r="AGE731" s="10"/>
      <c r="AGF731" s="269"/>
      <c r="AGG731" s="202" t="s">
        <v>81</v>
      </c>
      <c r="AGH731" s="484" t="s">
        <v>468</v>
      </c>
      <c r="AGJ731" s="203"/>
      <c r="AGK731" s="203">
        <f>VLOOKUP(AGH731,$A$794:$F$2344,6,FALSE)</f>
        <v>20</v>
      </c>
      <c r="AGL731" s="202" t="s">
        <v>63</v>
      </c>
      <c r="AGM731" s="10">
        <f>AGK731*1.4</f>
        <v>28</v>
      </c>
      <c r="AGN731" s="10"/>
      <c r="AGO731" s="269"/>
      <c r="AGP731" s="202" t="s">
        <v>81</v>
      </c>
      <c r="AGQ731" s="484" t="s">
        <v>468</v>
      </c>
      <c r="AGS731" s="203"/>
      <c r="AGT731" s="203">
        <f>VLOOKUP(AGQ731,$A$794:$F$2344,6,FALSE)</f>
        <v>20</v>
      </c>
      <c r="AGU731" s="202" t="s">
        <v>63</v>
      </c>
      <c r="AGV731" s="10">
        <f>AGT731*1.4</f>
        <v>28</v>
      </c>
      <c r="AGW731" s="10"/>
      <c r="AGX731" s="269"/>
      <c r="AGY731" s="202" t="s">
        <v>81</v>
      </c>
      <c r="AGZ731" s="78" t="s">
        <v>183</v>
      </c>
      <c r="AHB731" s="203"/>
      <c r="AHC731" s="203" t="e">
        <f>VLOOKUP(AGZ731,$A$794:$F$2344,6,FALSE)</f>
        <v>#N/A</v>
      </c>
      <c r="AHD731" s="202" t="s">
        <v>63</v>
      </c>
      <c r="AHE731" s="10" t="e">
        <f>AHC731*1.4</f>
        <v>#N/A</v>
      </c>
      <c r="AHF731" s="10"/>
      <c r="AHG731" s="269"/>
      <c r="AHH731" s="202" t="s">
        <v>81</v>
      </c>
      <c r="AHI731" s="502" t="s">
        <v>522</v>
      </c>
      <c r="AHK731" s="203"/>
      <c r="AHL731" s="203">
        <f>VLOOKUP(AHI731,$A$794:$F$2344,6,FALSE)</f>
        <v>0</v>
      </c>
      <c r="AHM731" s="202" t="s">
        <v>63</v>
      </c>
      <c r="AHN731" s="10">
        <f>AHL731*1.4</f>
        <v>0</v>
      </c>
      <c r="AHO731" s="10"/>
      <c r="AHP731" s="269"/>
      <c r="AHQ731" s="202" t="s">
        <v>81</v>
      </c>
      <c r="AHR731" s="484" t="s">
        <v>421</v>
      </c>
      <c r="AHT731" s="203"/>
      <c r="AHU731" s="203">
        <f>VLOOKUP(AHR731,$A$794:$F$2344,6,FALSE)</f>
        <v>20</v>
      </c>
      <c r="AHV731" s="202" t="s">
        <v>63</v>
      </c>
      <c r="AHW731" s="10">
        <f>AHU731*1.4</f>
        <v>28</v>
      </c>
      <c r="AHX731" s="10"/>
      <c r="AHY731" s="269"/>
      <c r="AHZ731" s="202" t="s">
        <v>81</v>
      </c>
      <c r="AIA731" s="78" t="s">
        <v>183</v>
      </c>
      <c r="AIC731" s="203"/>
      <c r="AID731" s="203" t="e">
        <f>VLOOKUP(AIA731,$A$794:$F$2344,6,FALSE)</f>
        <v>#N/A</v>
      </c>
      <c r="AIE731" s="202" t="s">
        <v>63</v>
      </c>
      <c r="AIF731" s="10" t="e">
        <f>AID731*1.4</f>
        <v>#N/A</v>
      </c>
      <c r="AIG731" s="10"/>
      <c r="AIH731" s="269"/>
      <c r="AII731" s="202" t="s">
        <v>81</v>
      </c>
      <c r="AIJ731" s="484" t="s">
        <v>473</v>
      </c>
      <c r="AIL731" s="203"/>
      <c r="AIM731" s="203">
        <f>VLOOKUP(AIJ731,$A$794:$F$2344,6,FALSE)</f>
        <v>0</v>
      </c>
      <c r="AIN731" s="202" t="s">
        <v>63</v>
      </c>
      <c r="AIO731" s="10">
        <f>AIM731*1.4</f>
        <v>0</v>
      </c>
      <c r="AIP731" s="10"/>
      <c r="AIQ731" s="269"/>
      <c r="AIR731" s="202" t="s">
        <v>81</v>
      </c>
      <c r="AIS731" s="484" t="s">
        <v>426</v>
      </c>
      <c r="AIU731" s="203"/>
      <c r="AIV731" s="203">
        <f>VLOOKUP(AIS731,$A$794:$F$2344,6,FALSE)</f>
        <v>0</v>
      </c>
      <c r="AIW731" s="202" t="s">
        <v>63</v>
      </c>
      <c r="AIX731" s="10">
        <f>AIV731*1.4</f>
        <v>0</v>
      </c>
      <c r="AIY731" s="10"/>
      <c r="AIZ731" s="269"/>
      <c r="AJA731" s="202" t="s">
        <v>81</v>
      </c>
      <c r="AJB731" s="78" t="s">
        <v>183</v>
      </c>
      <c r="AJD731" s="203"/>
      <c r="AJE731" s="203" t="e">
        <f>VLOOKUP(AJB731,$A$794:$F$2344,6,FALSE)</f>
        <v>#N/A</v>
      </c>
      <c r="AJF731" s="202" t="s">
        <v>63</v>
      </c>
      <c r="AJG731" s="10" t="e">
        <f>AJE731*1.4</f>
        <v>#N/A</v>
      </c>
      <c r="AJH731" s="10"/>
      <c r="AJI731" s="269"/>
      <c r="AJJ731" s="202" t="s">
        <v>81</v>
      </c>
      <c r="AJK731" s="78" t="s">
        <v>183</v>
      </c>
      <c r="AJM731" s="203"/>
      <c r="AJN731" s="203" t="e">
        <f>VLOOKUP(AJK731,$A$794:$F$2344,6,FALSE)</f>
        <v>#N/A</v>
      </c>
      <c r="AJO731" s="202" t="s">
        <v>63</v>
      </c>
      <c r="AJP731" s="10" t="e">
        <f>AJN731*1.4</f>
        <v>#N/A</v>
      </c>
      <c r="AJQ731" s="10"/>
      <c r="AJR731" s="269"/>
      <c r="AJS731" s="202" t="s">
        <v>81</v>
      </c>
      <c r="AJT731" s="78" t="s">
        <v>183</v>
      </c>
      <c r="AJV731" s="203"/>
      <c r="AJW731" s="203" t="e">
        <f>VLOOKUP(AJT731,$A$794:$F$2344,6,FALSE)</f>
        <v>#N/A</v>
      </c>
      <c r="AJX731" s="202" t="s">
        <v>63</v>
      </c>
      <c r="AJY731" s="10" t="e">
        <f>AJW731*1.4</f>
        <v>#N/A</v>
      </c>
      <c r="AJZ731" s="10"/>
      <c r="AKA731" s="269"/>
      <c r="AKB731" s="202" t="s">
        <v>81</v>
      </c>
      <c r="AKC731" s="484" t="s">
        <v>421</v>
      </c>
      <c r="AKE731" s="203"/>
      <c r="AKF731" s="203">
        <f>VLOOKUP(AKC731,$A$794:$F$2344,6,FALSE)</f>
        <v>20</v>
      </c>
      <c r="AKG731" s="202" t="s">
        <v>63</v>
      </c>
      <c r="AKH731" s="10">
        <f>AKF731*1.4</f>
        <v>28</v>
      </c>
      <c r="AKI731" s="10"/>
      <c r="AKJ731" s="269"/>
      <c r="AKK731" s="202" t="s">
        <v>81</v>
      </c>
      <c r="AKL731" s="78" t="s">
        <v>183</v>
      </c>
      <c r="AKN731" s="203"/>
      <c r="AKO731" s="203" t="e">
        <f>VLOOKUP(AKL731,$A$794:$F$2344,6,FALSE)</f>
        <v>#N/A</v>
      </c>
      <c r="AKP731" s="202" t="s">
        <v>63</v>
      </c>
      <c r="AKQ731" s="10" t="e">
        <f>AKO731*1.4</f>
        <v>#N/A</v>
      </c>
      <c r="AKR731" s="10"/>
      <c r="AKS731" s="269"/>
      <c r="AKT731" s="202" t="s">
        <v>81</v>
      </c>
      <c r="AKU731" s="78" t="s">
        <v>183</v>
      </c>
      <c r="AKW731" s="203"/>
      <c r="AKX731" s="203" t="e">
        <f>VLOOKUP(AKU731,$A$794:$F$2344,6,FALSE)</f>
        <v>#N/A</v>
      </c>
      <c r="AKY731" s="202" t="s">
        <v>63</v>
      </c>
      <c r="AKZ731" s="10" t="e">
        <f>AKX731*1.4</f>
        <v>#N/A</v>
      </c>
      <c r="ALA731" s="10"/>
      <c r="ALB731" s="269"/>
      <c r="ALC731" s="202" t="s">
        <v>81</v>
      </c>
      <c r="ALD731" s="78" t="s">
        <v>183</v>
      </c>
      <c r="ALF731" s="203"/>
      <c r="ALG731" s="203" t="e">
        <f>VLOOKUP(ALD731,$A$794:$F$2344,6,FALSE)</f>
        <v>#N/A</v>
      </c>
      <c r="ALH731" s="202" t="s">
        <v>63</v>
      </c>
      <c r="ALI731" s="10" t="e">
        <f>ALG731*1.4</f>
        <v>#N/A</v>
      </c>
      <c r="ALJ731" s="10"/>
      <c r="ALK731" s="269"/>
      <c r="ALL731" s="202" t="s">
        <v>81</v>
      </c>
      <c r="ALM731" s="78" t="s">
        <v>183</v>
      </c>
      <c r="ALO731" s="203"/>
      <c r="ALP731" s="203" t="e">
        <f>VLOOKUP(ALM731,$A$794:$F$2344,6,FALSE)</f>
        <v>#N/A</v>
      </c>
      <c r="ALQ731" s="202" t="s">
        <v>63</v>
      </c>
      <c r="ALR731" s="10" t="e">
        <f>ALP731*1.4</f>
        <v>#N/A</v>
      </c>
      <c r="ALS731" s="10"/>
      <c r="ALT731" s="269"/>
      <c r="ALU731" s="202" t="s">
        <v>81</v>
      </c>
      <c r="ALV731" s="78" t="s">
        <v>183</v>
      </c>
      <c r="ALX731" s="203"/>
      <c r="ALY731" s="203" t="e">
        <f>VLOOKUP(ALV731,$A$794:$F$2344,6,FALSE)</f>
        <v>#N/A</v>
      </c>
      <c r="ALZ731" s="202" t="s">
        <v>63</v>
      </c>
      <c r="AMA731" s="10" t="e">
        <f>ALY731*1.4</f>
        <v>#N/A</v>
      </c>
      <c r="AMB731" s="10"/>
      <c r="AMC731" s="269"/>
      <c r="AMD731" s="202" t="s">
        <v>81</v>
      </c>
      <c r="AME731" s="78" t="s">
        <v>183</v>
      </c>
      <c r="AMG731" s="203"/>
      <c r="AMH731" s="203" t="e">
        <f>VLOOKUP(AME731,$A$794:$F$2344,6,FALSE)</f>
        <v>#N/A</v>
      </c>
      <c r="AMI731" s="202" t="s">
        <v>63</v>
      </c>
      <c r="AMJ731" s="10" t="e">
        <f>AMH731*1.4</f>
        <v>#N/A</v>
      </c>
      <c r="AMK731" s="10"/>
      <c r="AML731" s="269"/>
      <c r="AMM731" s="202" t="s">
        <v>81</v>
      </c>
      <c r="AMN731" s="78" t="s">
        <v>183</v>
      </c>
      <c r="AMP731" s="203"/>
      <c r="AMQ731" s="203" t="e">
        <f>VLOOKUP(AMN731,$A$794:$F$2344,6,FALSE)</f>
        <v>#N/A</v>
      </c>
      <c r="AMR731" s="202" t="s">
        <v>63</v>
      </c>
      <c r="AMS731" s="10" t="e">
        <f>AMQ731*1.4</f>
        <v>#N/A</v>
      </c>
      <c r="AMT731" s="10"/>
      <c r="AMU731" s="269"/>
      <c r="AMV731" s="202" t="s">
        <v>81</v>
      </c>
      <c r="AMW731" s="78" t="s">
        <v>183</v>
      </c>
      <c r="AMY731" s="203"/>
      <c r="AMZ731" s="203" t="e">
        <f>VLOOKUP(AMW731,$A$794:$F$2344,6,FALSE)</f>
        <v>#N/A</v>
      </c>
      <c r="ANA731" s="202" t="s">
        <v>63</v>
      </c>
      <c r="ANB731" s="10" t="e">
        <f>AMZ731*1.4</f>
        <v>#N/A</v>
      </c>
      <c r="ANC731" s="10"/>
      <c r="AND731" s="269"/>
      <c r="ANE731" s="202" t="s">
        <v>81</v>
      </c>
      <c r="ANF731" s="78" t="s">
        <v>183</v>
      </c>
      <c r="ANH731" s="203"/>
      <c r="ANI731" s="203" t="e">
        <f>VLOOKUP(ANF731,$A$794:$F$2344,6,FALSE)</f>
        <v>#N/A</v>
      </c>
      <c r="ANJ731" s="202" t="s">
        <v>63</v>
      </c>
      <c r="ANK731" s="10" t="e">
        <f>ANI731*1.4</f>
        <v>#N/A</v>
      </c>
      <c r="ANL731" s="10"/>
      <c r="ANM731" s="269"/>
      <c r="ANN731" s="202" t="s">
        <v>81</v>
      </c>
      <c r="ANO731" s="78" t="s">
        <v>183</v>
      </c>
      <c r="ANQ731" s="203"/>
      <c r="ANR731" s="203" t="e">
        <f>VLOOKUP(ANO731,$A$794:$F$2344,6,FALSE)</f>
        <v>#N/A</v>
      </c>
      <c r="ANS731" s="202" t="s">
        <v>63</v>
      </c>
      <c r="ANT731" s="10" t="e">
        <f>ANR731*1.4</f>
        <v>#N/A</v>
      </c>
      <c r="ANU731" s="10"/>
      <c r="ANV731" s="269"/>
      <c r="ANW731" s="202" t="s">
        <v>81</v>
      </c>
      <c r="ANX731" s="78" t="s">
        <v>183</v>
      </c>
      <c r="ANZ731" s="203"/>
      <c r="AOA731" s="203" t="e">
        <f>VLOOKUP(ANX731,$A$794:$F$2344,6,FALSE)</f>
        <v>#N/A</v>
      </c>
      <c r="AOB731" s="202" t="s">
        <v>63</v>
      </c>
      <c r="AOC731" s="10" t="e">
        <f>AOA731*1.4</f>
        <v>#N/A</v>
      </c>
      <c r="AOD731" s="10"/>
      <c r="AOE731" s="269"/>
      <c r="AOF731" s="202" t="s">
        <v>81</v>
      </c>
      <c r="AOG731" s="78" t="s">
        <v>183</v>
      </c>
      <c r="AOI731" s="203"/>
      <c r="AOJ731" s="203" t="e">
        <f>VLOOKUP(AOG731,$A$794:$F$2344,6,FALSE)</f>
        <v>#N/A</v>
      </c>
      <c r="AOK731" s="202" t="s">
        <v>63</v>
      </c>
      <c r="AOL731" s="10" t="e">
        <f>AOJ731*1.4</f>
        <v>#N/A</v>
      </c>
      <c r="AOM731" s="10"/>
      <c r="AON731" s="269"/>
      <c r="AOO731" s="202" t="s">
        <v>81</v>
      </c>
      <c r="AOP731" s="78" t="s">
        <v>183</v>
      </c>
      <c r="AOR731" s="203"/>
      <c r="AOS731" s="203" t="e">
        <f>VLOOKUP(AOP731,$A$794:$F$2344,6,FALSE)</f>
        <v>#N/A</v>
      </c>
      <c r="AOT731" s="202" t="s">
        <v>63</v>
      </c>
      <c r="AOU731" s="10" t="e">
        <f>AOS731*1.4</f>
        <v>#N/A</v>
      </c>
      <c r="AOV731" s="10"/>
      <c r="AOW731" s="269"/>
      <c r="AOX731" s="202" t="s">
        <v>81</v>
      </c>
      <c r="AOY731" s="78" t="s">
        <v>183</v>
      </c>
      <c r="APA731" s="203"/>
      <c r="APB731" s="203" t="e">
        <f>VLOOKUP(AOY731,$A$794:$F$2344,6,FALSE)</f>
        <v>#N/A</v>
      </c>
      <c r="APC731" s="202" t="s">
        <v>63</v>
      </c>
      <c r="APD731" s="10" t="e">
        <f>APB731*1.4</f>
        <v>#N/A</v>
      </c>
      <c r="APE731" s="10"/>
      <c r="APF731" s="269"/>
      <c r="APG731" s="202" t="s">
        <v>81</v>
      </c>
      <c r="APH731" s="78" t="s">
        <v>183</v>
      </c>
      <c r="APJ731" s="203"/>
      <c r="APK731" s="203" t="e">
        <f>VLOOKUP(APH731,$A$794:$F$2344,6,FALSE)</f>
        <v>#N/A</v>
      </c>
      <c r="APL731" s="202" t="s">
        <v>63</v>
      </c>
      <c r="APM731" s="10" t="e">
        <f>APK731*1.4</f>
        <v>#N/A</v>
      </c>
      <c r="APN731" s="10"/>
      <c r="APO731" s="269"/>
      <c r="APP731" s="202" t="s">
        <v>81</v>
      </c>
      <c r="APQ731" s="498" t="s">
        <v>1949</v>
      </c>
      <c r="APS731" s="203"/>
      <c r="APT731" s="203">
        <f>VLOOKUP(APQ731,$A$794:$F$2344,6,FALSE)</f>
        <v>0</v>
      </c>
      <c r="APU731" s="202" t="s">
        <v>63</v>
      </c>
      <c r="APV731" s="10">
        <f>APT731*1.4</f>
        <v>0</v>
      </c>
      <c r="APW731" s="10"/>
      <c r="APX731" s="269"/>
      <c r="APY731" s="202" t="s">
        <v>81</v>
      </c>
      <c r="APZ731" s="498" t="s">
        <v>436</v>
      </c>
      <c r="AQB731" s="203"/>
      <c r="AQC731" s="203">
        <f>VLOOKUP(APZ731,$A$794:$F$2344,6,FALSE)</f>
        <v>0</v>
      </c>
      <c r="AQD731" s="202" t="s">
        <v>63</v>
      </c>
      <c r="AQE731" s="10">
        <f>AQC731*1.4</f>
        <v>0</v>
      </c>
      <c r="AQF731" s="10"/>
      <c r="AQG731" s="269"/>
      <c r="AQH731" s="202" t="s">
        <v>81</v>
      </c>
      <c r="AQI731" s="484" t="s">
        <v>436</v>
      </c>
      <c r="AQK731" s="203"/>
      <c r="AQL731" s="203">
        <f>VLOOKUP(AQI731,$A$794:$F$2344,6,FALSE)</f>
        <v>0</v>
      </c>
      <c r="AQM731" s="202" t="s">
        <v>63</v>
      </c>
      <c r="AQN731" s="10">
        <f>AQL731*1.4</f>
        <v>0</v>
      </c>
      <c r="AQO731" s="10"/>
      <c r="AQP731" s="269"/>
      <c r="AQQ731" s="202" t="s">
        <v>81</v>
      </c>
      <c r="AQR731" s="484" t="s">
        <v>436</v>
      </c>
      <c r="AQT731" s="203"/>
      <c r="AQU731" s="203">
        <f>VLOOKUP(AQR731,$A$794:$F$2344,6,FALSE)</f>
        <v>0</v>
      </c>
      <c r="AQV731" s="202" t="s">
        <v>63</v>
      </c>
      <c r="AQW731" s="10">
        <f>AQU731*1.4</f>
        <v>0</v>
      </c>
      <c r="AQX731" s="10"/>
      <c r="AQY731" s="269"/>
      <c r="AQZ731" s="202" t="s">
        <v>81</v>
      </c>
      <c r="ARA731" s="484" t="s">
        <v>436</v>
      </c>
      <c r="ARC731" s="203"/>
      <c r="ARD731" s="203">
        <f>VLOOKUP(ARA731,$A$794:$F$2344,6,FALSE)</f>
        <v>0</v>
      </c>
      <c r="ARE731" s="202" t="s">
        <v>63</v>
      </c>
      <c r="ARF731" s="10">
        <f>ARD731*1.4</f>
        <v>0</v>
      </c>
      <c r="ARG731" s="10"/>
      <c r="ARH731" s="269"/>
      <c r="ARI731" s="202" t="s">
        <v>81</v>
      </c>
      <c r="ARJ731" s="484" t="s">
        <v>1675</v>
      </c>
      <c r="ARL731" s="203"/>
      <c r="ARM731" s="203">
        <f>VLOOKUP(ARJ731,$A$794:$F$2344,6,FALSE)</f>
        <v>0</v>
      </c>
      <c r="ARN731" s="202" t="s">
        <v>63</v>
      </c>
      <c r="ARO731" s="10">
        <f>ARM731*1.4</f>
        <v>0</v>
      </c>
      <c r="ARP731" s="10"/>
      <c r="ARQ731" s="269"/>
      <c r="ARR731" s="202" t="s">
        <v>81</v>
      </c>
      <c r="ARS731" s="498" t="s">
        <v>1363</v>
      </c>
      <c r="ARU731" s="203"/>
      <c r="ARV731" s="203">
        <f>VLOOKUP(ARS731,$A$794:$F$2344,6,FALSE)</f>
        <v>0</v>
      </c>
      <c r="ARW731" s="202" t="s">
        <v>63</v>
      </c>
      <c r="ARX731" s="10">
        <f>ARV731*1.4</f>
        <v>0</v>
      </c>
      <c r="ARY731" s="10"/>
      <c r="ARZ731" s="269"/>
      <c r="ASA731" s="202" t="s">
        <v>81</v>
      </c>
      <c r="ASB731" s="484" t="s">
        <v>468</v>
      </c>
      <c r="ASD731" s="203"/>
      <c r="ASE731" s="203">
        <f>VLOOKUP(ASB731,$A$794:$F$2344,6,FALSE)</f>
        <v>20</v>
      </c>
      <c r="ASF731" s="202" t="s">
        <v>63</v>
      </c>
      <c r="ASG731" s="10">
        <f>ASE731*1.4</f>
        <v>28</v>
      </c>
      <c r="ASH731" s="10"/>
      <c r="ASI731" s="269"/>
      <c r="ASJ731" s="202" t="s">
        <v>81</v>
      </c>
      <c r="ASK731" s="484" t="s">
        <v>1363</v>
      </c>
      <c r="ASM731" s="203"/>
      <c r="ASN731" s="203">
        <f>VLOOKUP(ASK731,$A$794:$F$2344,6,FALSE)</f>
        <v>0</v>
      </c>
      <c r="ASO731" s="202" t="s">
        <v>63</v>
      </c>
      <c r="ASP731" s="10">
        <f>ASN731*1.4</f>
        <v>0</v>
      </c>
      <c r="ASQ731" s="10"/>
      <c r="ASR731" s="269"/>
      <c r="ASS731" s="202" t="s">
        <v>81</v>
      </c>
      <c r="AST731" s="484" t="s">
        <v>1132</v>
      </c>
      <c r="ASV731" s="203"/>
      <c r="ASW731" s="203">
        <f>VLOOKUP(AST731,$A$794:$F$2344,6,FALSE)</f>
        <v>0</v>
      </c>
      <c r="ASX731" s="202" t="s">
        <v>63</v>
      </c>
      <c r="ASY731" s="10">
        <f>ASW731*1.4</f>
        <v>0</v>
      </c>
      <c r="ASZ731" s="10"/>
      <c r="ATA731" s="269"/>
      <c r="ATB731" s="202" t="s">
        <v>81</v>
      </c>
      <c r="ATC731" s="484" t="s">
        <v>1132</v>
      </c>
      <c r="ATE731" s="203"/>
      <c r="ATF731" s="203">
        <f>VLOOKUP(ATC731,$A$794:$F$2344,6,FALSE)</f>
        <v>0</v>
      </c>
      <c r="ATG731" s="202" t="s">
        <v>63</v>
      </c>
      <c r="ATH731" s="10">
        <f>ATF731*1.4</f>
        <v>0</v>
      </c>
      <c r="ATI731" s="10"/>
      <c r="ATJ731" s="269"/>
      <c r="ATK731" s="202" t="s">
        <v>81</v>
      </c>
      <c r="ATL731" s="484" t="s">
        <v>611</v>
      </c>
      <c r="ATN731" s="203"/>
      <c r="ATO731" s="203">
        <f>VLOOKUP(ATL731,$A$794:$F$2344,6,FALSE)</f>
        <v>0</v>
      </c>
      <c r="ATP731" s="202" t="s">
        <v>63</v>
      </c>
      <c r="ATQ731" s="10">
        <f>ATO731*1.4</f>
        <v>0</v>
      </c>
      <c r="ATR731" s="10"/>
      <c r="ATS731" s="269"/>
      <c r="ATT731" s="202" t="s">
        <v>81</v>
      </c>
      <c r="ATU731" s="484" t="s">
        <v>1626</v>
      </c>
      <c r="ATW731" s="203"/>
      <c r="ATX731" s="203">
        <f>VLOOKUP(ATU731,$A$794:$F$2344,6,FALSE)</f>
        <v>0</v>
      </c>
      <c r="ATY731" s="202" t="s">
        <v>63</v>
      </c>
      <c r="ATZ731" s="10">
        <f>ATX731*1.4</f>
        <v>0</v>
      </c>
      <c r="AUA731" s="10"/>
      <c r="AUB731" s="269"/>
      <c r="AUC731" s="202" t="s">
        <v>81</v>
      </c>
      <c r="AUD731" s="484" t="s">
        <v>1206</v>
      </c>
      <c r="AUF731" s="203"/>
      <c r="AUG731" s="203">
        <f>VLOOKUP(AUD731,$A$794:$F$2344,6,FALSE)</f>
        <v>0</v>
      </c>
      <c r="AUH731" s="202" t="s">
        <v>63</v>
      </c>
      <c r="AUI731" s="10">
        <f>AUG731*1.4</f>
        <v>0</v>
      </c>
      <c r="AUJ731" s="10"/>
      <c r="AUK731" s="269"/>
      <c r="AUL731" s="202" t="s">
        <v>81</v>
      </c>
      <c r="AUM731" s="484" t="s">
        <v>611</v>
      </c>
      <c r="AUO731" s="203"/>
      <c r="AUP731" s="203">
        <f>VLOOKUP(AUM731,$A$794:$F$2344,6,FALSE)</f>
        <v>0</v>
      </c>
      <c r="AUQ731" s="202" t="s">
        <v>63</v>
      </c>
      <c r="AUR731" s="10">
        <f>AUP731*1.4</f>
        <v>0</v>
      </c>
      <c r="AUS731" s="10"/>
      <c r="AUT731" s="269"/>
      <c r="AUU731" s="202" t="s">
        <v>81</v>
      </c>
      <c r="AUV731" s="509" t="s">
        <v>1206</v>
      </c>
      <c r="AUX731" s="203"/>
      <c r="AUY731" s="203">
        <f>VLOOKUP(AUV731,$A$794:$F$2344,6,FALSE)</f>
        <v>0</v>
      </c>
      <c r="AUZ731" s="202" t="s">
        <v>63</v>
      </c>
      <c r="AVA731" s="10">
        <f>AUY731*1.4</f>
        <v>0</v>
      </c>
      <c r="AVB731" s="10"/>
      <c r="AVC731" s="269"/>
      <c r="AVD731" s="202" t="s">
        <v>81</v>
      </c>
      <c r="AVE731" s="484" t="s">
        <v>494</v>
      </c>
      <c r="AVG731" s="203"/>
      <c r="AVH731" s="203">
        <f>VLOOKUP(AVE731,$A$794:$F$2344,6,FALSE)</f>
        <v>0</v>
      </c>
      <c r="AVI731" s="202" t="s">
        <v>63</v>
      </c>
      <c r="AVJ731" s="10">
        <f>AVH731*1.4</f>
        <v>0</v>
      </c>
      <c r="AVK731" s="10"/>
      <c r="AVL731" s="269"/>
      <c r="AVM731" s="202" t="s">
        <v>81</v>
      </c>
      <c r="AVN731" s="484" t="s">
        <v>421</v>
      </c>
      <c r="AVP731" s="203"/>
      <c r="AVQ731" s="203">
        <f>VLOOKUP(AVN731,$A$794:$F$2344,6,FALSE)</f>
        <v>20</v>
      </c>
      <c r="AVR731" s="202" t="s">
        <v>63</v>
      </c>
      <c r="AVS731" s="10">
        <f>AVQ731*1.4</f>
        <v>28</v>
      </c>
      <c r="AVT731" s="10"/>
      <c r="AVU731" s="269"/>
      <c r="AVV731" s="202" t="s">
        <v>81</v>
      </c>
      <c r="AVW731" s="487" t="s">
        <v>1626</v>
      </c>
      <c r="AVY731" s="203"/>
      <c r="AVZ731" s="203">
        <f>VLOOKUP(AVW731,$A$794:$F$2344,6,FALSE)</f>
        <v>0</v>
      </c>
      <c r="AWA731" s="202" t="s">
        <v>63</v>
      </c>
      <c r="AWB731" s="10">
        <f>AVZ731*1.4</f>
        <v>0</v>
      </c>
      <c r="AWC731" s="10"/>
      <c r="AWD731" s="269"/>
      <c r="AWE731" s="202" t="s">
        <v>81</v>
      </c>
      <c r="AWF731" s="484" t="s">
        <v>436</v>
      </c>
      <c r="AWH731" s="203"/>
      <c r="AWI731" s="203">
        <f>VLOOKUP(AWF731,$A$794:$F$2344,6,FALSE)</f>
        <v>0</v>
      </c>
      <c r="AWJ731" s="202" t="s">
        <v>63</v>
      </c>
      <c r="AWK731" s="10">
        <f>AWI731*1.4</f>
        <v>0</v>
      </c>
      <c r="AWL731" s="10"/>
      <c r="AWM731" s="269"/>
      <c r="AWN731" s="202" t="s">
        <v>81</v>
      </c>
      <c r="AWO731" s="484" t="s">
        <v>1206</v>
      </c>
      <c r="AWQ731" s="203"/>
      <c r="AWR731" s="203">
        <f>VLOOKUP(AWO731,$A$794:$F$2344,6,FALSE)</f>
        <v>0</v>
      </c>
      <c r="AWS731" s="202" t="s">
        <v>63</v>
      </c>
      <c r="AWT731" s="10">
        <f>AWR731*1.4</f>
        <v>0</v>
      </c>
      <c r="AWU731" s="10"/>
      <c r="AWV731" s="269"/>
      <c r="AWW731" s="202" t="s">
        <v>81</v>
      </c>
      <c r="AWX731" s="484" t="s">
        <v>455</v>
      </c>
      <c r="AWZ731" s="203"/>
      <c r="AXA731" s="203">
        <f>VLOOKUP(AWX731,$A$794:$F$2344,6,FALSE)</f>
        <v>0</v>
      </c>
      <c r="AXB731" s="202" t="s">
        <v>63</v>
      </c>
      <c r="AXC731" s="10">
        <f>AXA731*1.4</f>
        <v>0</v>
      </c>
      <c r="AXD731" s="10"/>
      <c r="AXE731" s="269"/>
      <c r="AXF731" s="202" t="s">
        <v>81</v>
      </c>
      <c r="AXG731" s="484" t="s">
        <v>611</v>
      </c>
      <c r="AXI731" s="203"/>
      <c r="AXJ731" s="203">
        <f>VLOOKUP(AXG731,$A$794:$F$2344,6,FALSE)</f>
        <v>0</v>
      </c>
      <c r="AXK731" s="202" t="s">
        <v>63</v>
      </c>
      <c r="AXL731" s="10">
        <f>AXJ731*1.4</f>
        <v>0</v>
      </c>
      <c r="AXM731" s="10"/>
      <c r="AXN731" s="269"/>
      <c r="AXO731" s="202" t="s">
        <v>81</v>
      </c>
      <c r="AXP731" s="484" t="s">
        <v>1675</v>
      </c>
      <c r="AXR731" s="203"/>
      <c r="AXS731" s="203">
        <f>VLOOKUP(AXP731,$A$794:$F$2344,6,FALSE)</f>
        <v>0</v>
      </c>
      <c r="AXT731" s="202" t="s">
        <v>63</v>
      </c>
      <c r="AXU731" s="10">
        <f>AXS731*1.4</f>
        <v>0</v>
      </c>
      <c r="AXV731" s="10"/>
      <c r="AXW731" s="269"/>
      <c r="AXX731" s="202" t="s">
        <v>81</v>
      </c>
      <c r="AXY731" s="498" t="s">
        <v>611</v>
      </c>
      <c r="AYA731" s="203"/>
      <c r="AYB731" s="203">
        <f>VLOOKUP(AXY731,$A$794:$F$2344,6,FALSE)</f>
        <v>0</v>
      </c>
      <c r="AYC731" s="202" t="s">
        <v>63</v>
      </c>
      <c r="AYD731" s="10">
        <f>AYB731*1.4</f>
        <v>0</v>
      </c>
      <c r="AYE731" s="10"/>
      <c r="AYF731" s="269"/>
      <c r="AYG731" s="202" t="s">
        <v>81</v>
      </c>
      <c r="AYH731" s="484" t="s">
        <v>1206</v>
      </c>
      <c r="AYJ731" s="203"/>
      <c r="AYK731" s="203">
        <f>VLOOKUP(AYH731,$A$794:$F$2344,6,FALSE)</f>
        <v>0</v>
      </c>
      <c r="AYL731" s="202" t="s">
        <v>63</v>
      </c>
      <c r="AYM731" s="10">
        <f>AYK731*1.4</f>
        <v>0</v>
      </c>
      <c r="AYN731" s="10"/>
      <c r="AYO731" s="269"/>
      <c r="AYP731" s="202" t="s">
        <v>81</v>
      </c>
      <c r="AYQ731" s="484" t="s">
        <v>436</v>
      </c>
      <c r="AYS731" s="203"/>
      <c r="AYT731" s="203">
        <f>VLOOKUP(AYQ731,$A$794:$F$2344,6,FALSE)</f>
        <v>0</v>
      </c>
      <c r="AYU731" s="202" t="s">
        <v>63</v>
      </c>
      <c r="AYV731" s="10">
        <f>AYT731*1.4</f>
        <v>0</v>
      </c>
      <c r="AYW731" s="10"/>
      <c r="AYX731" s="269"/>
      <c r="AYY731" s="202" t="s">
        <v>81</v>
      </c>
      <c r="AYZ731" s="484" t="s">
        <v>2317</v>
      </c>
      <c r="AZB731" s="203"/>
      <c r="AZC731" s="203">
        <f>VLOOKUP(AYZ731,$A$794:$F$2344,6,FALSE)</f>
        <v>24</v>
      </c>
      <c r="AZD731" s="202" t="s">
        <v>63</v>
      </c>
      <c r="AZE731" s="10">
        <f>AZC731*1.4</f>
        <v>33.599999999999994</v>
      </c>
      <c r="AZF731" s="10"/>
      <c r="AZG731" s="269"/>
      <c r="AZH731" s="202" t="s">
        <v>81</v>
      </c>
      <c r="AZI731" s="484" t="s">
        <v>473</v>
      </c>
      <c r="AZK731" s="203"/>
      <c r="AZL731" s="203">
        <f>VLOOKUP(AZI731,$A$794:$F$2344,6,FALSE)</f>
        <v>0</v>
      </c>
      <c r="AZM731" s="202" t="s">
        <v>63</v>
      </c>
      <c r="AZN731" s="10">
        <f>AZL731*1.4</f>
        <v>0</v>
      </c>
      <c r="AZO731" s="10"/>
      <c r="AZP731" s="269"/>
      <c r="AZQ731" s="202" t="s">
        <v>81</v>
      </c>
      <c r="AZR731" s="484" t="s">
        <v>421</v>
      </c>
      <c r="AZT731" s="203"/>
      <c r="AZU731" s="203">
        <f>VLOOKUP(AZR731,$A$794:$F$2344,6,FALSE)</f>
        <v>20</v>
      </c>
      <c r="AZV731" s="202" t="s">
        <v>63</v>
      </c>
      <c r="AZW731" s="10">
        <f>AZU731*1.4</f>
        <v>28</v>
      </c>
      <c r="AZX731" s="10"/>
      <c r="AZY731" s="269"/>
      <c r="AZZ731" s="202" t="s">
        <v>81</v>
      </c>
      <c r="BAA731" s="498" t="s">
        <v>436</v>
      </c>
      <c r="BAC731" s="203"/>
      <c r="BAD731" s="203">
        <f>VLOOKUP(BAA731,$A$794:$F$2344,6,FALSE)</f>
        <v>0</v>
      </c>
      <c r="BAE731" s="202" t="s">
        <v>63</v>
      </c>
      <c r="BAF731" s="10">
        <f>BAD731*1.4</f>
        <v>0</v>
      </c>
      <c r="BAG731" s="10"/>
      <c r="BAH731" s="269"/>
    </row>
    <row r="732" spans="1:1386" s="14" customFormat="1" ht="15">
      <c r="A732" s="202" t="s">
        <v>82</v>
      </c>
      <c r="B732" s="484" t="s">
        <v>1949</v>
      </c>
      <c r="D732" s="203"/>
      <c r="E732" s="203">
        <f>VLOOKUP(B732,$A$794:$F$2344,6,FALSE)</f>
        <v>0</v>
      </c>
      <c r="F732" s="202" t="s">
        <v>65</v>
      </c>
      <c r="G732" s="10">
        <f>E732*1.3</f>
        <v>0</v>
      </c>
      <c r="H732" s="10"/>
      <c r="I732" s="263"/>
      <c r="J732" s="202" t="s">
        <v>82</v>
      </c>
      <c r="K732" s="487" t="s">
        <v>421</v>
      </c>
      <c r="M732" s="203"/>
      <c r="N732" s="203">
        <f>VLOOKUP(K732,$A$794:$F$2344,6,FALSE)</f>
        <v>20</v>
      </c>
      <c r="O732" s="202" t="s">
        <v>65</v>
      </c>
      <c r="P732" s="10">
        <f>N732*1.3</f>
        <v>26</v>
      </c>
      <c r="Q732" s="10"/>
      <c r="R732" s="263"/>
      <c r="S732" s="202" t="s">
        <v>82</v>
      </c>
      <c r="T732" s="484" t="s">
        <v>611</v>
      </c>
      <c r="V732" s="203"/>
      <c r="W732" s="203">
        <f>VLOOKUP(T732,$A$794:$F$2344,6,FALSE)</f>
        <v>0</v>
      </c>
      <c r="X732" s="202" t="s">
        <v>65</v>
      </c>
      <c r="Y732" s="10">
        <f>W732*1.3</f>
        <v>0</v>
      </c>
      <c r="Z732" s="10"/>
      <c r="AA732" s="263"/>
      <c r="AB732" s="202" t="s">
        <v>82</v>
      </c>
      <c r="AC732" s="484" t="s">
        <v>421</v>
      </c>
      <c r="AE732" s="203"/>
      <c r="AF732" s="203">
        <f>VLOOKUP(AC732,$A$794:$F$2344,6,FALSE)</f>
        <v>20</v>
      </c>
      <c r="AG732" s="202" t="s">
        <v>65</v>
      </c>
      <c r="AH732" s="10">
        <f>AF732*1.3</f>
        <v>26</v>
      </c>
      <c r="AI732" s="10"/>
      <c r="AJ732" s="263"/>
      <c r="AK732" s="202" t="s">
        <v>82</v>
      </c>
      <c r="AL732" s="490" t="s">
        <v>1363</v>
      </c>
      <c r="AN732" s="203"/>
      <c r="AO732" s="203">
        <f>VLOOKUP(AL732,$A$794:$F$2344,6,FALSE)</f>
        <v>0</v>
      </c>
      <c r="AP732" s="202" t="s">
        <v>65</v>
      </c>
      <c r="AQ732" s="10">
        <f>AO732*1.3</f>
        <v>0</v>
      </c>
      <c r="AR732" s="10"/>
      <c r="AS732" s="263"/>
      <c r="AT732" s="202" t="s">
        <v>82</v>
      </c>
      <c r="AU732" s="484" t="s">
        <v>1206</v>
      </c>
      <c r="AW732" s="203"/>
      <c r="AX732" s="203">
        <f>VLOOKUP(AU732,$A$794:$F$2344,6,FALSE)</f>
        <v>0</v>
      </c>
      <c r="AY732" s="202" t="s">
        <v>65</v>
      </c>
      <c r="AZ732" s="10">
        <f>AX732*1.3</f>
        <v>0</v>
      </c>
      <c r="BA732" s="10"/>
      <c r="BB732" s="263"/>
      <c r="BC732" s="202" t="s">
        <v>82</v>
      </c>
      <c r="BD732" s="484" t="s">
        <v>1206</v>
      </c>
      <c r="BF732" s="203"/>
      <c r="BG732" s="203">
        <f>VLOOKUP(BD732,$A$794:$F$2344,6,FALSE)</f>
        <v>0</v>
      </c>
      <c r="BH732" s="202" t="s">
        <v>65</v>
      </c>
      <c r="BI732" s="10">
        <f>BG732*1.3</f>
        <v>0</v>
      </c>
      <c r="BJ732" s="10"/>
      <c r="BK732" s="263"/>
      <c r="BL732" s="202" t="s">
        <v>82</v>
      </c>
      <c r="BM732" s="484" t="s">
        <v>2326</v>
      </c>
      <c r="BO732" s="203"/>
      <c r="BP732" s="203">
        <f>VLOOKUP(BM732,$A$794:$F$2344,6,FALSE)</f>
        <v>0</v>
      </c>
      <c r="BQ732" s="202" t="s">
        <v>65</v>
      </c>
      <c r="BR732" s="10">
        <f>BP732*1.3</f>
        <v>0</v>
      </c>
      <c r="BS732" s="10"/>
      <c r="BT732" s="263"/>
      <c r="BU732" s="202" t="s">
        <v>82</v>
      </c>
      <c r="BV732" s="484" t="s">
        <v>1138</v>
      </c>
      <c r="BX732" s="203"/>
      <c r="BY732" s="203">
        <f>VLOOKUP(BV732,$A$794:$F$2344,6,FALSE)</f>
        <v>0</v>
      </c>
      <c r="BZ732" s="202" t="s">
        <v>65</v>
      </c>
      <c r="CA732" s="10">
        <f>BY732*1.3</f>
        <v>0</v>
      </c>
      <c r="CB732" s="10"/>
      <c r="CC732" s="263"/>
      <c r="CD732" s="202" t="s">
        <v>82</v>
      </c>
      <c r="CE732" s="491" t="s">
        <v>1363</v>
      </c>
      <c r="CG732" s="203"/>
      <c r="CH732" s="203">
        <f>VLOOKUP(CE732,$A$794:$F$2344,6,FALSE)</f>
        <v>0</v>
      </c>
      <c r="CI732" s="202" t="s">
        <v>65</v>
      </c>
      <c r="CJ732" s="10">
        <f>CH732*1.3</f>
        <v>0</v>
      </c>
      <c r="CK732" s="10"/>
      <c r="CL732" s="263"/>
      <c r="CM732" s="202" t="s">
        <v>82</v>
      </c>
      <c r="CN732" s="484" t="s">
        <v>436</v>
      </c>
      <c r="CP732" s="203"/>
      <c r="CQ732" s="203">
        <f>VLOOKUP(CN732,$A$794:$F$2344,6,FALSE)</f>
        <v>0</v>
      </c>
      <c r="CR732" s="202" t="s">
        <v>65</v>
      </c>
      <c r="CS732" s="10">
        <f>CQ732*1.3</f>
        <v>0</v>
      </c>
      <c r="CT732" s="10"/>
      <c r="CU732" s="263"/>
      <c r="CV732" s="202" t="s">
        <v>82</v>
      </c>
      <c r="CW732" s="484" t="s">
        <v>494</v>
      </c>
      <c r="CY732" s="203"/>
      <c r="CZ732" s="203">
        <f>VLOOKUP(CW732,$A$794:$F$2344,6,FALSE)</f>
        <v>0</v>
      </c>
      <c r="DA732" s="202" t="s">
        <v>65</v>
      </c>
      <c r="DB732" s="10">
        <f>CZ732*1.3</f>
        <v>0</v>
      </c>
      <c r="DC732" s="10"/>
      <c r="DD732" s="263"/>
      <c r="DE732" s="202" t="s">
        <v>82</v>
      </c>
      <c r="DF732" s="484" t="s">
        <v>522</v>
      </c>
      <c r="DH732" s="203"/>
      <c r="DI732" s="203">
        <f>VLOOKUP(DF732,$A$794:$F$2344,6,FALSE)</f>
        <v>0</v>
      </c>
      <c r="DJ732" s="202" t="s">
        <v>65</v>
      </c>
      <c r="DK732" s="10">
        <f>DI732*1.3</f>
        <v>0</v>
      </c>
      <c r="DL732" s="10"/>
      <c r="DM732" s="263"/>
      <c r="DN732" s="202" t="s">
        <v>82</v>
      </c>
      <c r="DO732" s="484" t="s">
        <v>494</v>
      </c>
      <c r="DQ732" s="203"/>
      <c r="DR732" s="203">
        <f>VLOOKUP(DO732,$A$794:$F$2344,6,FALSE)</f>
        <v>0</v>
      </c>
      <c r="DS732" s="202" t="s">
        <v>65</v>
      </c>
      <c r="DT732" s="10">
        <f>DR732*1.3</f>
        <v>0</v>
      </c>
      <c r="DU732" s="10"/>
      <c r="DV732" s="263"/>
      <c r="DW732" s="202" t="s">
        <v>82</v>
      </c>
      <c r="DX732" s="484" t="s">
        <v>611</v>
      </c>
      <c r="DZ732" s="203"/>
      <c r="EA732" s="203">
        <f>VLOOKUP(DX732,$A$794:$F$2344,6,FALSE)</f>
        <v>0</v>
      </c>
      <c r="EB732" s="202" t="s">
        <v>65</v>
      </c>
      <c r="EC732" s="10">
        <f>EA732*1.3</f>
        <v>0</v>
      </c>
      <c r="ED732" s="10"/>
      <c r="EE732" s="263"/>
      <c r="EF732" s="202" t="s">
        <v>82</v>
      </c>
      <c r="EG732" s="484" t="s">
        <v>1626</v>
      </c>
      <c r="EI732" s="203"/>
      <c r="EJ732" s="203">
        <f>VLOOKUP(EG732,$A$794:$F$2344,6,FALSE)</f>
        <v>0</v>
      </c>
      <c r="EK732" s="202" t="s">
        <v>65</v>
      </c>
      <c r="EL732" s="10">
        <f>EJ732*1.3</f>
        <v>0</v>
      </c>
      <c r="EM732" s="10"/>
      <c r="EN732" s="263"/>
      <c r="EO732" s="202" t="s">
        <v>82</v>
      </c>
      <c r="EP732" s="484" t="s">
        <v>1363</v>
      </c>
      <c r="ER732" s="203"/>
      <c r="ES732" s="203">
        <f>VLOOKUP(EP732,$A$794:$F$2344,6,FALSE)</f>
        <v>0</v>
      </c>
      <c r="ET732" s="202" t="s">
        <v>65</v>
      </c>
      <c r="EU732" s="10">
        <f>ES732*1.3</f>
        <v>0</v>
      </c>
      <c r="EV732" s="10"/>
      <c r="EW732" s="263"/>
      <c r="EX732" s="202" t="s">
        <v>82</v>
      </c>
      <c r="EY732" s="484" t="s">
        <v>2326</v>
      </c>
      <c r="FA732" s="203"/>
      <c r="FB732" s="203">
        <f>VLOOKUP(EY732,$A$794:$F$2344,6,FALSE)</f>
        <v>0</v>
      </c>
      <c r="FC732" s="202" t="s">
        <v>65</v>
      </c>
      <c r="FD732" s="10">
        <f>FB732*1.3</f>
        <v>0</v>
      </c>
      <c r="FE732" s="10"/>
      <c r="FF732" s="263"/>
      <c r="FG732" s="202" t="s">
        <v>82</v>
      </c>
      <c r="FH732" s="484" t="s">
        <v>1132</v>
      </c>
      <c r="FJ732" s="203"/>
      <c r="FK732" s="203">
        <f>VLOOKUP(FH732,$A$794:$F$2344,6,FALSE)</f>
        <v>0</v>
      </c>
      <c r="FL732" s="202" t="s">
        <v>65</v>
      </c>
      <c r="FM732" s="10">
        <f>FK732*1.3</f>
        <v>0</v>
      </c>
      <c r="FN732" s="10"/>
      <c r="FO732" s="263"/>
      <c r="FP732" s="202" t="s">
        <v>82</v>
      </c>
      <c r="FQ732" s="484" t="s">
        <v>1949</v>
      </c>
      <c r="FS732" s="203"/>
      <c r="FT732" s="203">
        <f>VLOOKUP(FQ732,$A$794:$F$2344,6,FALSE)</f>
        <v>0</v>
      </c>
      <c r="FU732" s="202" t="s">
        <v>65</v>
      </c>
      <c r="FV732" s="10">
        <f>FT732*1.3</f>
        <v>0</v>
      </c>
      <c r="FW732" s="10"/>
      <c r="FX732" s="263"/>
      <c r="FY732" s="202" t="s">
        <v>82</v>
      </c>
      <c r="FZ732" s="484" t="s">
        <v>473</v>
      </c>
      <c r="GB732" s="203"/>
      <c r="GC732" s="203">
        <f>VLOOKUP(FZ732,$A$794:$F$2344,6,FALSE)</f>
        <v>0</v>
      </c>
      <c r="GD732" s="202" t="s">
        <v>65</v>
      </c>
      <c r="GE732" s="10">
        <f>GC732*1.3</f>
        <v>0</v>
      </c>
      <c r="GF732" s="10"/>
      <c r="GG732" s="263"/>
      <c r="GH732" s="202" t="s">
        <v>82</v>
      </c>
      <c r="GI732" s="484" t="s">
        <v>494</v>
      </c>
      <c r="GK732" s="203"/>
      <c r="GL732" s="203">
        <f>VLOOKUP(GI732,$A$794:$F$2344,6,FALSE)</f>
        <v>0</v>
      </c>
      <c r="GM732" s="202" t="s">
        <v>65</v>
      </c>
      <c r="GN732" s="10">
        <f>GL732*1.3</f>
        <v>0</v>
      </c>
      <c r="GO732" s="10"/>
      <c r="GP732" s="263"/>
      <c r="GQ732" s="202" t="s">
        <v>82</v>
      </c>
      <c r="GR732" s="484" t="s">
        <v>436</v>
      </c>
      <c r="GT732" s="203"/>
      <c r="GU732" s="203">
        <f>VLOOKUP(GR732,$A$794:$F$2344,6,FALSE)</f>
        <v>0</v>
      </c>
      <c r="GV732" s="202" t="s">
        <v>65</v>
      </c>
      <c r="GW732" s="10">
        <f>GU732*1.3</f>
        <v>0</v>
      </c>
      <c r="GX732" s="10"/>
      <c r="GY732" s="263"/>
      <c r="GZ732" s="202" t="s">
        <v>82</v>
      </c>
      <c r="HA732" s="484" t="s">
        <v>1206</v>
      </c>
      <c r="HC732" s="203"/>
      <c r="HD732" s="203">
        <f>VLOOKUP(HA732,$A$794:$F$2344,6,FALSE)</f>
        <v>0</v>
      </c>
      <c r="HE732" s="202" t="s">
        <v>65</v>
      </c>
      <c r="HF732" s="10">
        <f>HD732*1.3</f>
        <v>0</v>
      </c>
      <c r="HG732" s="10"/>
      <c r="HH732" s="263"/>
      <c r="HI732" s="202" t="s">
        <v>82</v>
      </c>
      <c r="HJ732" s="484" t="s">
        <v>1146</v>
      </c>
      <c r="HL732" s="203"/>
      <c r="HM732" s="203">
        <f>VLOOKUP(HJ732,$A$794:$F$2344,6,FALSE)</f>
        <v>0</v>
      </c>
      <c r="HN732" s="202" t="s">
        <v>65</v>
      </c>
      <c r="HO732" s="10">
        <f>HM732*1.3</f>
        <v>0</v>
      </c>
      <c r="HP732" s="10"/>
      <c r="HQ732" s="263"/>
      <c r="HR732" s="202" t="s">
        <v>82</v>
      </c>
      <c r="HS732" s="484" t="s">
        <v>436</v>
      </c>
      <c r="HU732" s="203"/>
      <c r="HV732" s="203">
        <f>VLOOKUP(HS732,$A$794:$F$2344,6,FALSE)</f>
        <v>0</v>
      </c>
      <c r="HW732" s="202" t="s">
        <v>65</v>
      </c>
      <c r="HX732" s="10">
        <f>HV732*1.3</f>
        <v>0</v>
      </c>
      <c r="HY732" s="10"/>
      <c r="HZ732" s="263"/>
      <c r="IA732" s="202" t="s">
        <v>82</v>
      </c>
      <c r="IB732" s="496" t="s">
        <v>183</v>
      </c>
      <c r="ID732" s="203"/>
      <c r="IE732" s="203" t="e">
        <f>VLOOKUP(IB732,$A$794:$F$2344,6,FALSE)</f>
        <v>#N/A</v>
      </c>
      <c r="IF732" s="202" t="s">
        <v>65</v>
      </c>
      <c r="IG732" s="10" t="e">
        <f>IE732*1.3</f>
        <v>#N/A</v>
      </c>
      <c r="IH732" s="10"/>
      <c r="II732" s="263"/>
      <c r="IJ732" s="202" t="s">
        <v>82</v>
      </c>
      <c r="IK732" s="484" t="s">
        <v>436</v>
      </c>
      <c r="IM732" s="203"/>
      <c r="IN732" s="203">
        <f>VLOOKUP(IK732,$A$794:$F$2344,6,FALSE)</f>
        <v>0</v>
      </c>
      <c r="IO732" s="202" t="s">
        <v>65</v>
      </c>
      <c r="IP732" s="10">
        <f>IN732*1.3</f>
        <v>0</v>
      </c>
      <c r="IQ732" s="10"/>
      <c r="IR732" s="263"/>
      <c r="IS732" s="202" t="s">
        <v>82</v>
      </c>
      <c r="IT732" s="484" t="s">
        <v>1138</v>
      </c>
      <c r="IV732" s="203"/>
      <c r="IW732" s="203">
        <f>VLOOKUP(IT732,$A$794:$F$2344,6,FALSE)</f>
        <v>0</v>
      </c>
      <c r="IX732" s="202" t="s">
        <v>65</v>
      </c>
      <c r="IY732" s="10">
        <f>IW732*1.3</f>
        <v>0</v>
      </c>
      <c r="IZ732" s="10"/>
      <c r="JA732" s="263"/>
      <c r="JB732" s="202" t="s">
        <v>82</v>
      </c>
      <c r="JC732" s="484" t="s">
        <v>576</v>
      </c>
      <c r="JE732" s="203"/>
      <c r="JF732" s="203">
        <f>VLOOKUP(JC732,$A$794:$F$2344,6,FALSE)</f>
        <v>0</v>
      </c>
      <c r="JG732" s="202" t="s">
        <v>65</v>
      </c>
      <c r="JH732" s="10">
        <f>JF732*1.3</f>
        <v>0</v>
      </c>
      <c r="JI732" s="10"/>
      <c r="JJ732" s="263"/>
      <c r="JK732" s="202" t="s">
        <v>82</v>
      </c>
      <c r="JL732" s="484" t="s">
        <v>468</v>
      </c>
      <c r="JN732" s="203"/>
      <c r="JO732" s="203">
        <f>VLOOKUP(JL732,$A$794:$F$2344,6,FALSE)</f>
        <v>20</v>
      </c>
      <c r="JP732" s="202" t="s">
        <v>65</v>
      </c>
      <c r="JQ732" s="10">
        <f>JO732*1.3</f>
        <v>26</v>
      </c>
      <c r="JR732" s="10"/>
      <c r="JS732" s="263"/>
      <c r="JT732" s="202" t="s">
        <v>82</v>
      </c>
      <c r="JU732" s="484" t="s">
        <v>611</v>
      </c>
      <c r="JW732" s="203"/>
      <c r="JX732" s="203">
        <f>VLOOKUP(JU732,$A$794:$F$2344,6,FALSE)</f>
        <v>0</v>
      </c>
      <c r="JY732" s="202" t="s">
        <v>65</v>
      </c>
      <c r="JZ732" s="10">
        <f>JX732*1.3</f>
        <v>0</v>
      </c>
      <c r="KA732" s="10"/>
      <c r="KB732" s="263"/>
      <c r="KC732" s="202" t="s">
        <v>82</v>
      </c>
      <c r="KD732" s="484" t="s">
        <v>1132</v>
      </c>
      <c r="KF732" s="203"/>
      <c r="KG732" s="203">
        <f>VLOOKUP(KD732,$A$794:$F$2344,6,FALSE)</f>
        <v>0</v>
      </c>
      <c r="KH732" s="202" t="s">
        <v>65</v>
      </c>
      <c r="KI732" s="10">
        <f>KG732*1.3</f>
        <v>0</v>
      </c>
      <c r="KJ732" s="10"/>
      <c r="KK732" s="263"/>
      <c r="KL732" s="202" t="s">
        <v>82</v>
      </c>
      <c r="KM732" s="484" t="s">
        <v>1206</v>
      </c>
      <c r="KO732" s="203"/>
      <c r="KP732" s="203">
        <f>VLOOKUP(KM732,$A$794:$F$2344,6,FALSE)</f>
        <v>0</v>
      </c>
      <c r="KQ732" s="202" t="s">
        <v>65</v>
      </c>
      <c r="KR732" s="10">
        <f>KP732*1.3</f>
        <v>0</v>
      </c>
      <c r="KS732" s="10"/>
      <c r="KT732" s="263"/>
      <c r="KU732" s="202" t="s">
        <v>82</v>
      </c>
      <c r="KV732" s="498" t="s">
        <v>468</v>
      </c>
      <c r="KX732" s="203"/>
      <c r="KY732" s="203">
        <f>VLOOKUP(KV732,$A$794:$F$2344,6,FALSE)</f>
        <v>20</v>
      </c>
      <c r="KZ732" s="202" t="s">
        <v>65</v>
      </c>
      <c r="LA732" s="10">
        <f>KY732*1.3</f>
        <v>26</v>
      </c>
      <c r="LB732" s="10"/>
      <c r="LC732" s="263"/>
      <c r="LD732" s="202" t="s">
        <v>82</v>
      </c>
      <c r="LE732" s="484" t="s">
        <v>468</v>
      </c>
      <c r="LG732" s="203"/>
      <c r="LH732" s="203">
        <f>VLOOKUP(LE732,$A$794:$F$2344,6,FALSE)</f>
        <v>20</v>
      </c>
      <c r="LI732" s="202" t="s">
        <v>65</v>
      </c>
      <c r="LJ732" s="10">
        <f>LH732*1.3</f>
        <v>26</v>
      </c>
      <c r="LK732" s="10"/>
      <c r="LL732" s="263"/>
      <c r="LM732" s="202" t="s">
        <v>82</v>
      </c>
      <c r="LN732" s="484" t="s">
        <v>1363</v>
      </c>
      <c r="LP732" s="203"/>
      <c r="LQ732" s="203">
        <f>VLOOKUP(LN732,$A$794:$F$2344,6,FALSE)</f>
        <v>0</v>
      </c>
      <c r="LR732" s="202" t="s">
        <v>65</v>
      </c>
      <c r="LS732" s="10">
        <f>LQ732*1.3</f>
        <v>0</v>
      </c>
      <c r="LT732" s="10"/>
      <c r="LU732" s="263"/>
      <c r="LV732" s="202" t="s">
        <v>82</v>
      </c>
      <c r="LW732" s="496" t="s">
        <v>183</v>
      </c>
      <c r="LY732" s="203"/>
      <c r="LZ732" s="203" t="e">
        <f>VLOOKUP(LW732,$A$794:$F$2344,6,FALSE)</f>
        <v>#N/A</v>
      </c>
      <c r="MA732" s="202" t="s">
        <v>65</v>
      </c>
      <c r="MB732" s="10" t="e">
        <f>LZ732*1.3</f>
        <v>#N/A</v>
      </c>
      <c r="MC732" s="10"/>
      <c r="MD732" s="263"/>
      <c r="ME732" s="202" t="s">
        <v>82</v>
      </c>
      <c r="MF732" s="484" t="s">
        <v>421</v>
      </c>
      <c r="MH732" s="203"/>
      <c r="MI732" s="203">
        <f>VLOOKUP(MF732,$A$794:$F$2344,6,FALSE)</f>
        <v>20</v>
      </c>
      <c r="MJ732" s="202" t="s">
        <v>65</v>
      </c>
      <c r="MK732" s="10">
        <f>MI732*1.3</f>
        <v>26</v>
      </c>
      <c r="ML732" s="10"/>
      <c r="MM732" s="263"/>
      <c r="MN732" s="202" t="s">
        <v>82</v>
      </c>
      <c r="MO732" s="484" t="s">
        <v>468</v>
      </c>
      <c r="MQ732" s="203"/>
      <c r="MR732" s="203">
        <f>VLOOKUP(MO732,$A$794:$F$2344,6,FALSE)</f>
        <v>20</v>
      </c>
      <c r="MS732" s="202" t="s">
        <v>65</v>
      </c>
      <c r="MT732" s="10">
        <f>MR732*1.3</f>
        <v>26</v>
      </c>
      <c r="MU732" s="10"/>
      <c r="MV732" s="263"/>
      <c r="MW732" s="202" t="s">
        <v>82</v>
      </c>
      <c r="MX732" s="484" t="s">
        <v>1206</v>
      </c>
      <c r="MZ732" s="203"/>
      <c r="NA732" s="203">
        <f>VLOOKUP(MX732,$A$794:$F$2344,6,FALSE)</f>
        <v>0</v>
      </c>
      <c r="NB732" s="202" t="s">
        <v>65</v>
      </c>
      <c r="NC732" s="10">
        <f>NA732*1.3</f>
        <v>0</v>
      </c>
      <c r="ND732" s="10"/>
      <c r="NE732" s="263"/>
      <c r="NF732" s="202" t="s">
        <v>82</v>
      </c>
      <c r="NG732" s="484" t="s">
        <v>498</v>
      </c>
      <c r="NI732" s="203"/>
      <c r="NJ732" s="203">
        <f>VLOOKUP(NG732,$A$794:$F$2344,6,FALSE)</f>
        <v>0</v>
      </c>
      <c r="NK732" s="202" t="s">
        <v>65</v>
      </c>
      <c r="NL732" s="10">
        <f>NJ732*1.3</f>
        <v>0</v>
      </c>
      <c r="NM732" s="10"/>
      <c r="NN732" s="263"/>
      <c r="NO732" s="202" t="s">
        <v>82</v>
      </c>
      <c r="NP732" s="498" t="s">
        <v>468</v>
      </c>
      <c r="NR732" s="203"/>
      <c r="NS732" s="203">
        <f>VLOOKUP(NP732,$A$794:$F$2344,6,FALSE)</f>
        <v>20</v>
      </c>
      <c r="NT732" s="202" t="s">
        <v>65</v>
      </c>
      <c r="NU732" s="10">
        <f>NS732*1.3</f>
        <v>26</v>
      </c>
      <c r="NV732" s="10"/>
      <c r="NW732" s="263"/>
      <c r="NX732" s="202" t="s">
        <v>82</v>
      </c>
      <c r="NY732" s="484" t="s">
        <v>468</v>
      </c>
      <c r="OA732" s="203"/>
      <c r="OB732" s="203">
        <f>VLOOKUP(NY732,$A$794:$F$2344,6,FALSE)</f>
        <v>20</v>
      </c>
      <c r="OC732" s="202" t="s">
        <v>65</v>
      </c>
      <c r="OD732" s="10">
        <f>OB732*1.3</f>
        <v>26</v>
      </c>
      <c r="OE732" s="10"/>
      <c r="OF732" s="263"/>
      <c r="OG732" s="202" t="s">
        <v>82</v>
      </c>
      <c r="OH732" s="484" t="s">
        <v>1675</v>
      </c>
      <c r="OJ732" s="203"/>
      <c r="OK732" s="203">
        <f>VLOOKUP(OH732,$A$794:$F$2344,6,FALSE)</f>
        <v>0</v>
      </c>
      <c r="OL732" s="202" t="s">
        <v>65</v>
      </c>
      <c r="OM732" s="10">
        <f>OK732*1.3</f>
        <v>0</v>
      </c>
      <c r="ON732" s="10"/>
      <c r="OO732" s="263"/>
      <c r="OP732" s="202" t="s">
        <v>82</v>
      </c>
      <c r="OQ732" s="484" t="s">
        <v>436</v>
      </c>
      <c r="OS732" s="203"/>
      <c r="OT732" s="203">
        <f>VLOOKUP(OQ732,$A$794:$F$2344,6,FALSE)</f>
        <v>0</v>
      </c>
      <c r="OU732" s="202" t="s">
        <v>65</v>
      </c>
      <c r="OV732" s="10">
        <f>OT732*1.3</f>
        <v>0</v>
      </c>
      <c r="OW732" s="10"/>
      <c r="OX732" s="263"/>
      <c r="OY732" s="202" t="s">
        <v>82</v>
      </c>
      <c r="OZ732" s="484" t="s">
        <v>1675</v>
      </c>
      <c r="PB732" s="203"/>
      <c r="PC732" s="203">
        <f>VLOOKUP(OZ732,$A$794:$F$2344,6,FALSE)</f>
        <v>0</v>
      </c>
      <c r="PD732" s="202" t="s">
        <v>65</v>
      </c>
      <c r="PE732" s="10">
        <f>PC732*1.3</f>
        <v>0</v>
      </c>
      <c r="PF732" s="10"/>
      <c r="PG732" s="263"/>
      <c r="PH732" s="202" t="s">
        <v>82</v>
      </c>
      <c r="PI732" s="496" t="s">
        <v>183</v>
      </c>
      <c r="PK732" s="203"/>
      <c r="PL732" s="203" t="e">
        <f>VLOOKUP(PI732,$A$794:$F$2344,6,FALSE)</f>
        <v>#N/A</v>
      </c>
      <c r="PM732" s="202" t="s">
        <v>65</v>
      </c>
      <c r="PN732" s="10" t="e">
        <f>PL732*1.3</f>
        <v>#N/A</v>
      </c>
      <c r="PO732" s="10"/>
      <c r="PP732" s="263"/>
      <c r="PQ732" s="202" t="s">
        <v>82</v>
      </c>
      <c r="PR732" s="484" t="s">
        <v>1206</v>
      </c>
      <c r="PT732" s="203"/>
      <c r="PU732" s="203">
        <f>VLOOKUP(PR732,$A$794:$F$2344,6,FALSE)</f>
        <v>0</v>
      </c>
      <c r="PV732" s="202" t="s">
        <v>65</v>
      </c>
      <c r="PW732" s="10">
        <f>PU732*1.3</f>
        <v>0</v>
      </c>
      <c r="PX732" s="10"/>
      <c r="PY732" s="263"/>
      <c r="PZ732" s="202" t="s">
        <v>82</v>
      </c>
      <c r="QA732" s="496" t="s">
        <v>183</v>
      </c>
      <c r="QC732" s="203"/>
      <c r="QD732" s="203" t="e">
        <f>VLOOKUP(QA732,$A$794:$F$2344,6,FALSE)</f>
        <v>#N/A</v>
      </c>
      <c r="QE732" s="202" t="s">
        <v>65</v>
      </c>
      <c r="QF732" s="10" t="e">
        <f>QD732*1.3</f>
        <v>#N/A</v>
      </c>
      <c r="QG732" s="10"/>
      <c r="QH732" s="263"/>
      <c r="QI732" s="202" t="s">
        <v>82</v>
      </c>
      <c r="QJ732" s="484" t="s">
        <v>421</v>
      </c>
      <c r="QL732" s="203"/>
      <c r="QM732" s="203">
        <f>VLOOKUP(QJ732,$A$794:$F$2344,6,FALSE)</f>
        <v>20</v>
      </c>
      <c r="QN732" s="202" t="s">
        <v>65</v>
      </c>
      <c r="QO732" s="10">
        <f>QM732*1.3</f>
        <v>26</v>
      </c>
      <c r="QP732" s="10"/>
      <c r="QQ732" s="263"/>
      <c r="QR732" s="202" t="s">
        <v>82</v>
      </c>
      <c r="QS732" s="484" t="s">
        <v>498</v>
      </c>
      <c r="QU732" s="203"/>
      <c r="QV732" s="203">
        <f>VLOOKUP(QS732,$A$794:$F$2344,6,FALSE)</f>
        <v>0</v>
      </c>
      <c r="QW732" s="202" t="s">
        <v>65</v>
      </c>
      <c r="QX732" s="10">
        <f>QV732*1.3</f>
        <v>0</v>
      </c>
      <c r="QY732" s="10"/>
      <c r="QZ732" s="263"/>
      <c r="RA732" s="202" t="s">
        <v>82</v>
      </c>
      <c r="RB732" s="484" t="s">
        <v>1138</v>
      </c>
      <c r="RD732" s="203"/>
      <c r="RE732" s="203">
        <f>VLOOKUP(RB732,$A$794:$F$2344,6,FALSE)</f>
        <v>0</v>
      </c>
      <c r="RF732" s="202" t="s">
        <v>65</v>
      </c>
      <c r="RG732" s="10">
        <f>RE732*1.3</f>
        <v>0</v>
      </c>
      <c r="RH732" s="10"/>
      <c r="RI732" s="263"/>
      <c r="RJ732" s="202" t="s">
        <v>82</v>
      </c>
      <c r="RK732" s="484" t="s">
        <v>473</v>
      </c>
      <c r="RM732" s="203"/>
      <c r="RN732" s="203">
        <f>VLOOKUP(RK732,$A$794:$F$2344,6,FALSE)</f>
        <v>0</v>
      </c>
      <c r="RO732" s="202" t="s">
        <v>65</v>
      </c>
      <c r="RP732" s="10">
        <f>RN732*1.3</f>
        <v>0</v>
      </c>
      <c r="RQ732" s="10"/>
      <c r="RR732" s="263"/>
      <c r="RS732" s="202" t="s">
        <v>82</v>
      </c>
      <c r="RT732" s="484" t="s">
        <v>477</v>
      </c>
      <c r="RV732" s="203"/>
      <c r="RW732" s="203">
        <f>VLOOKUP(RT732,$A$794:$F$2344,6,FALSE)</f>
        <v>0</v>
      </c>
      <c r="RX732" s="202" t="s">
        <v>65</v>
      </c>
      <c r="RY732" s="10">
        <f>RW732*1.3</f>
        <v>0</v>
      </c>
      <c r="RZ732" s="10"/>
      <c r="SA732" s="269"/>
      <c r="SB732" s="202" t="s">
        <v>82</v>
      </c>
      <c r="SC732" s="484" t="s">
        <v>1206</v>
      </c>
      <c r="SE732" s="203"/>
      <c r="SF732" s="203">
        <f>VLOOKUP(SC732,$A$794:$F$2344,6,FALSE)</f>
        <v>0</v>
      </c>
      <c r="SG732" s="202" t="s">
        <v>65</v>
      </c>
      <c r="SH732" s="10">
        <f>SF732*1.3</f>
        <v>0</v>
      </c>
      <c r="SI732" s="10"/>
      <c r="SJ732" s="269"/>
      <c r="SK732" s="202" t="s">
        <v>82</v>
      </c>
      <c r="SL732" s="496" t="s">
        <v>183</v>
      </c>
      <c r="SN732" s="203"/>
      <c r="SO732" s="203" t="e">
        <f>VLOOKUP(SL732,$A$794:$F$2344,6,FALSE)</f>
        <v>#N/A</v>
      </c>
      <c r="SP732" s="202" t="s">
        <v>65</v>
      </c>
      <c r="SQ732" s="10" t="e">
        <f>SO732*1.3</f>
        <v>#N/A</v>
      </c>
      <c r="SR732" s="10"/>
      <c r="SS732" s="269"/>
      <c r="ST732" s="202" t="s">
        <v>82</v>
      </c>
      <c r="SU732" s="484" t="s">
        <v>468</v>
      </c>
      <c r="SW732" s="203"/>
      <c r="SX732" s="203">
        <f>VLOOKUP(SU732,$A$794:$F$2344,6,FALSE)</f>
        <v>20</v>
      </c>
      <c r="SY732" s="202" t="s">
        <v>65</v>
      </c>
      <c r="SZ732" s="10">
        <f>SX732*1.3</f>
        <v>26</v>
      </c>
      <c r="TA732" s="10"/>
      <c r="TB732" s="269"/>
      <c r="TC732" s="202" t="s">
        <v>82</v>
      </c>
      <c r="TD732" s="484" t="s">
        <v>486</v>
      </c>
      <c r="TF732" s="203"/>
      <c r="TG732" s="203">
        <f>VLOOKUP(TD732,$A$794:$F$2344,6,FALSE)</f>
        <v>0</v>
      </c>
      <c r="TH732" s="202" t="s">
        <v>65</v>
      </c>
      <c r="TI732" s="10">
        <f>TG732*1.3</f>
        <v>0</v>
      </c>
      <c r="TK732" s="269"/>
      <c r="TL732" s="202" t="s">
        <v>82</v>
      </c>
      <c r="TM732" s="484" t="s">
        <v>462</v>
      </c>
      <c r="TO732" s="203"/>
      <c r="TP732" s="203">
        <f>VLOOKUP(TM732,$A$794:$F$2344,6,FALSE)</f>
        <v>0</v>
      </c>
      <c r="TQ732" s="202" t="s">
        <v>65</v>
      </c>
      <c r="TR732" s="10">
        <f>TP732*1.3</f>
        <v>0</v>
      </c>
      <c r="TS732" s="10"/>
      <c r="TT732" s="269"/>
      <c r="TU732" s="202" t="s">
        <v>82</v>
      </c>
      <c r="TV732" s="484" t="s">
        <v>522</v>
      </c>
      <c r="TX732" s="203"/>
      <c r="TY732" s="203">
        <f>VLOOKUP(TV732,$A$794:$F$2344,6,FALSE)</f>
        <v>0</v>
      </c>
      <c r="TZ732" s="202" t="s">
        <v>65</v>
      </c>
      <c r="UA732" s="10">
        <f>TY732*1.3</f>
        <v>0</v>
      </c>
      <c r="UB732" s="10"/>
      <c r="UC732" s="269"/>
      <c r="UD732" s="202" t="s">
        <v>82</v>
      </c>
      <c r="UE732" s="498" t="s">
        <v>1363</v>
      </c>
      <c r="UG732" s="203"/>
      <c r="UH732" s="203">
        <f>VLOOKUP(UE732,$A$794:$F$2344,6,FALSE)</f>
        <v>0</v>
      </c>
      <c r="UI732" s="202" t="s">
        <v>65</v>
      </c>
      <c r="UJ732" s="10">
        <f>UH732*1.3</f>
        <v>0</v>
      </c>
      <c r="UK732" s="10"/>
      <c r="UL732" s="269"/>
      <c r="UM732" s="202" t="s">
        <v>82</v>
      </c>
      <c r="UN732" s="484" t="s">
        <v>1132</v>
      </c>
      <c r="UP732" s="203"/>
      <c r="UQ732" s="203">
        <f>VLOOKUP(UN732,$A$794:$F$2344,6,FALSE)</f>
        <v>0</v>
      </c>
      <c r="UR732" s="202" t="s">
        <v>65</v>
      </c>
      <c r="US732" s="10">
        <f>UQ732*1.3</f>
        <v>0</v>
      </c>
      <c r="UT732" s="10"/>
      <c r="UU732" s="269"/>
      <c r="UV732" s="202" t="s">
        <v>82</v>
      </c>
      <c r="UW732" s="484" t="s">
        <v>1206</v>
      </c>
      <c r="UY732" s="203"/>
      <c r="UZ732" s="203">
        <f>VLOOKUP(UW732,$A$794:$F$2344,6,FALSE)</f>
        <v>0</v>
      </c>
      <c r="VA732" s="202" t="s">
        <v>65</v>
      </c>
      <c r="VB732" s="10">
        <f>UZ732*1.3</f>
        <v>0</v>
      </c>
      <c r="VC732" s="10"/>
      <c r="VD732" s="269"/>
      <c r="VE732" s="202" t="s">
        <v>82</v>
      </c>
      <c r="VF732" s="484" t="s">
        <v>611</v>
      </c>
      <c r="VH732" s="203"/>
      <c r="VI732" s="203">
        <f>VLOOKUP(VF732,$A$794:$F$2344,6,FALSE)</f>
        <v>0</v>
      </c>
      <c r="VJ732" s="202" t="s">
        <v>65</v>
      </c>
      <c r="VK732" s="10">
        <f>VI732*1.3</f>
        <v>0</v>
      </c>
      <c r="VL732" s="10"/>
      <c r="VM732" s="269"/>
      <c r="VN732" s="202" t="s">
        <v>82</v>
      </c>
      <c r="VO732" s="484" t="s">
        <v>473</v>
      </c>
      <c r="VQ732" s="203"/>
      <c r="VR732" s="203">
        <f>VLOOKUP(VO732,$A$794:$F$2344,6,FALSE)</f>
        <v>0</v>
      </c>
      <c r="VS732" s="202" t="s">
        <v>65</v>
      </c>
      <c r="VT732" s="10">
        <f>VR732*1.3</f>
        <v>0</v>
      </c>
      <c r="VU732" s="10"/>
      <c r="VV732" s="269"/>
      <c r="VW732" s="202" t="s">
        <v>82</v>
      </c>
      <c r="VX732" s="496" t="s">
        <v>183</v>
      </c>
      <c r="VZ732" s="203"/>
      <c r="WA732" s="203" t="e">
        <f>VLOOKUP(VX732,$A$794:$F$2344,6,FALSE)</f>
        <v>#N/A</v>
      </c>
      <c r="WB732" s="202" t="s">
        <v>65</v>
      </c>
      <c r="WC732" s="10" t="e">
        <f>WA732*1.3</f>
        <v>#N/A</v>
      </c>
      <c r="WE732" s="269"/>
      <c r="WF732" s="202" t="s">
        <v>82</v>
      </c>
      <c r="WG732" s="484" t="s">
        <v>486</v>
      </c>
      <c r="WI732" s="203"/>
      <c r="WJ732" s="203">
        <f>VLOOKUP(WG732,$A$794:$F$2344,6,FALSE)</f>
        <v>0</v>
      </c>
      <c r="WK732" s="202" t="s">
        <v>65</v>
      </c>
      <c r="WL732" s="10">
        <f>WJ732*1.3</f>
        <v>0</v>
      </c>
      <c r="WN732" s="269"/>
      <c r="WO732" s="202" t="s">
        <v>82</v>
      </c>
      <c r="WP732" s="484" t="s">
        <v>473</v>
      </c>
      <c r="WQ732" s="203"/>
      <c r="WR732" s="203"/>
      <c r="WS732" s="203">
        <f>VLOOKUP(WP732,$A$794:$F$2344,6,FALSE)</f>
        <v>0</v>
      </c>
      <c r="WT732" s="202" t="s">
        <v>65</v>
      </c>
      <c r="WU732" s="10">
        <f>WS732*1.3</f>
        <v>0</v>
      </c>
      <c r="WV732" s="10"/>
      <c r="WW732" s="269"/>
      <c r="WX732" s="202" t="s">
        <v>82</v>
      </c>
      <c r="WY732" s="484" t="s">
        <v>1675</v>
      </c>
      <c r="XA732" s="203"/>
      <c r="XB732" s="203">
        <f>VLOOKUP(WY732,$A$794:$F$2344,6,FALSE)</f>
        <v>0</v>
      </c>
      <c r="XC732" s="202" t="s">
        <v>65</v>
      </c>
      <c r="XD732" s="10">
        <f>XB732*1.3</f>
        <v>0</v>
      </c>
      <c r="XF732" s="269"/>
      <c r="XG732" s="202" t="s">
        <v>82</v>
      </c>
      <c r="XH732" s="484" t="s">
        <v>436</v>
      </c>
      <c r="XJ732" s="203"/>
      <c r="XK732" s="203">
        <f>VLOOKUP(XH732,$A$794:$F$2344,6,FALSE)</f>
        <v>0</v>
      </c>
      <c r="XL732" s="202" t="s">
        <v>65</v>
      </c>
      <c r="XM732" s="10">
        <f>XK732*1.3</f>
        <v>0</v>
      </c>
      <c r="XO732" s="269"/>
      <c r="XP732" s="202" t="s">
        <v>82</v>
      </c>
      <c r="XQ732" s="484" t="s">
        <v>1363</v>
      </c>
      <c r="XS732" s="203"/>
      <c r="XT732" s="203">
        <f>VLOOKUP(XQ732,$A$794:$F$2344,6,FALSE)</f>
        <v>0</v>
      </c>
      <c r="XU732" s="202" t="s">
        <v>65</v>
      </c>
      <c r="XV732" s="10">
        <f>XT732*1.3</f>
        <v>0</v>
      </c>
      <c r="XW732" s="10"/>
      <c r="XX732" s="269"/>
      <c r="XY732" s="202" t="s">
        <v>82</v>
      </c>
      <c r="XZ732" s="484" t="s">
        <v>1138</v>
      </c>
      <c r="YB732" s="203"/>
      <c r="YC732" s="203">
        <f>VLOOKUP(XZ732,$A$794:$F$2344,6,FALSE)</f>
        <v>0</v>
      </c>
      <c r="YD732" s="202" t="s">
        <v>65</v>
      </c>
      <c r="YE732" s="10">
        <f>YC732*1.3</f>
        <v>0</v>
      </c>
      <c r="YG732" s="269"/>
      <c r="YH732" s="202" t="s">
        <v>82</v>
      </c>
      <c r="YI732" s="78" t="s">
        <v>183</v>
      </c>
      <c r="YK732" s="203"/>
      <c r="YL732" s="203" t="e">
        <f>VLOOKUP(YI732,$A$794:$F$2344,6,FALSE)</f>
        <v>#N/A</v>
      </c>
      <c r="YM732" s="202" t="s">
        <v>65</v>
      </c>
      <c r="YN732" s="10" t="e">
        <f>YL732*1.3</f>
        <v>#N/A</v>
      </c>
      <c r="YO732" s="10"/>
      <c r="YP732" s="269"/>
      <c r="YQ732" s="202" t="s">
        <v>82</v>
      </c>
      <c r="YR732" s="78" t="s">
        <v>183</v>
      </c>
      <c r="YT732" s="203"/>
      <c r="YU732" s="203" t="e">
        <f>VLOOKUP(YR732,$A$794:$F$2344,6,FALSE)</f>
        <v>#N/A</v>
      </c>
      <c r="YV732" s="202" t="s">
        <v>65</v>
      </c>
      <c r="YW732" s="10" t="e">
        <f>YU732*1.3</f>
        <v>#N/A</v>
      </c>
      <c r="YY732" s="269"/>
      <c r="YZ732" s="202" t="s">
        <v>82</v>
      </c>
      <c r="ZA732" s="78" t="s">
        <v>183</v>
      </c>
      <c r="ZC732" s="203"/>
      <c r="ZD732" s="203" t="e">
        <f>VLOOKUP(ZA732,$A$794:$F$2344,6,FALSE)</f>
        <v>#N/A</v>
      </c>
      <c r="ZE732" s="202" t="s">
        <v>65</v>
      </c>
      <c r="ZF732" s="10" t="e">
        <f>ZD732*1.3</f>
        <v>#N/A</v>
      </c>
      <c r="ZH732" s="269"/>
      <c r="ZI732" s="202" t="s">
        <v>82</v>
      </c>
      <c r="ZJ732" s="78" t="s">
        <v>183</v>
      </c>
      <c r="ZL732" s="203"/>
      <c r="ZM732" s="203" t="e">
        <f>VLOOKUP(ZJ732,$A$794:$F$2344,6,FALSE)</f>
        <v>#N/A</v>
      </c>
      <c r="ZN732" s="202" t="s">
        <v>65</v>
      </c>
      <c r="ZO732" s="10" t="e">
        <f>ZM732*1.3</f>
        <v>#N/A</v>
      </c>
      <c r="ZQ732" s="269"/>
      <c r="ZR732" s="202" t="s">
        <v>82</v>
      </c>
      <c r="ZS732" s="484" t="s">
        <v>611</v>
      </c>
      <c r="ZU732" s="203"/>
      <c r="ZV732" s="203">
        <f>VLOOKUP(ZS732,$A$794:$F$2344,6,FALSE)</f>
        <v>0</v>
      </c>
      <c r="ZW732" s="202" t="s">
        <v>65</v>
      </c>
      <c r="ZX732" s="10">
        <f>ZV732*1.3</f>
        <v>0</v>
      </c>
      <c r="ZY732" s="10"/>
      <c r="ZZ732" s="269"/>
      <c r="AAA732" s="202" t="s">
        <v>82</v>
      </c>
      <c r="AAB732" s="484" t="s">
        <v>2326</v>
      </c>
      <c r="AAD732" s="203"/>
      <c r="AAE732" s="203">
        <f>VLOOKUP(AAB732,$A$794:$F$2344,6,FALSE)</f>
        <v>0</v>
      </c>
      <c r="AAF732" s="202" t="s">
        <v>65</v>
      </c>
      <c r="AAG732" s="10">
        <f>AAE732*1.3</f>
        <v>0</v>
      </c>
      <c r="AAH732" s="10"/>
      <c r="AAI732" s="269"/>
      <c r="AAJ732" s="202" t="s">
        <v>82</v>
      </c>
      <c r="AAK732" s="78" t="s">
        <v>183</v>
      </c>
      <c r="AAM732" s="203"/>
      <c r="AAN732" s="203" t="e">
        <f>VLOOKUP(AAK732,$A$794:$F$2344,6,FALSE)</f>
        <v>#N/A</v>
      </c>
      <c r="AAO732" s="202" t="s">
        <v>65</v>
      </c>
      <c r="AAP732" s="10" t="e">
        <f>AAN732*1.3</f>
        <v>#N/A</v>
      </c>
      <c r="AAQ732" s="10"/>
      <c r="AAR732" s="269"/>
      <c r="AAS732" s="202" t="s">
        <v>82</v>
      </c>
      <c r="AAT732" s="498" t="s">
        <v>1363</v>
      </c>
      <c r="AAV732" s="203"/>
      <c r="AAW732" s="203">
        <f>VLOOKUP(AAT732,$A$794:$F$2344,6,FALSE)</f>
        <v>0</v>
      </c>
      <c r="AAX732" s="202" t="s">
        <v>65</v>
      </c>
      <c r="AAY732" s="10">
        <f>AAW732*1.3</f>
        <v>0</v>
      </c>
      <c r="AAZ732" s="10"/>
      <c r="ABA732" s="269"/>
      <c r="ABB732" s="202" t="s">
        <v>82</v>
      </c>
      <c r="ABC732" s="484" t="s">
        <v>1206</v>
      </c>
      <c r="ABE732" s="203"/>
      <c r="ABF732" s="203">
        <f>VLOOKUP(ABC732,$A$794:$F$2344,6,FALSE)</f>
        <v>0</v>
      </c>
      <c r="ABG732" s="202" t="s">
        <v>65</v>
      </c>
      <c r="ABH732" s="10">
        <f>ABF732*1.3</f>
        <v>0</v>
      </c>
      <c r="ABI732" s="10"/>
      <c r="ABJ732" s="269"/>
      <c r="ABK732" s="202" t="s">
        <v>82</v>
      </c>
      <c r="ABL732" s="484" t="s">
        <v>473</v>
      </c>
      <c r="ABN732" s="203"/>
      <c r="ABO732" s="203">
        <f>VLOOKUP(ABL732,$A$794:$F$2344,6,FALSE)</f>
        <v>0</v>
      </c>
      <c r="ABP732" s="202" t="s">
        <v>65</v>
      </c>
      <c r="ABQ732" s="10">
        <f>ABO732*1.3</f>
        <v>0</v>
      </c>
      <c r="ABR732" s="10"/>
      <c r="ABS732" s="269"/>
      <c r="ABT732" s="202" t="s">
        <v>82</v>
      </c>
      <c r="ABU732" s="484" t="s">
        <v>1675</v>
      </c>
      <c r="ABW732" s="203"/>
      <c r="ABX732" s="203">
        <f>VLOOKUP(ABU732,$A$794:$F$2344,6,FALSE)</f>
        <v>0</v>
      </c>
      <c r="ABY732" s="202" t="s">
        <v>65</v>
      </c>
      <c r="ABZ732" s="10">
        <f>ABX732*1.3</f>
        <v>0</v>
      </c>
      <c r="ACA732" s="10"/>
      <c r="ACB732" s="269"/>
      <c r="ACC732" s="202" t="s">
        <v>82</v>
      </c>
      <c r="ACD732" s="484" t="s">
        <v>1363</v>
      </c>
      <c r="ACF732" s="203"/>
      <c r="ACG732" s="203">
        <f>VLOOKUP(ACD732,$A$794:$F$2344,6,FALSE)</f>
        <v>0</v>
      </c>
      <c r="ACH732" s="202" t="s">
        <v>65</v>
      </c>
      <c r="ACI732" s="10">
        <f>ACG732*1.3</f>
        <v>0</v>
      </c>
      <c r="ACJ732" s="10"/>
      <c r="ACK732" s="269"/>
      <c r="ACL732" s="202" t="s">
        <v>82</v>
      </c>
      <c r="ACM732" s="484" t="s">
        <v>2326</v>
      </c>
      <c r="ACO732" s="203"/>
      <c r="ACP732" s="203">
        <f>VLOOKUP(ACM732,$A$794:$F$2344,6,FALSE)</f>
        <v>0</v>
      </c>
      <c r="ACQ732" s="202" t="s">
        <v>65</v>
      </c>
      <c r="ACR732" s="10">
        <f>ACP732*1.3</f>
        <v>0</v>
      </c>
      <c r="ACS732" s="10"/>
      <c r="ACT732" s="269"/>
      <c r="ACU732" s="202" t="s">
        <v>82</v>
      </c>
      <c r="ACV732" s="484" t="s">
        <v>1206</v>
      </c>
      <c r="ACX732" s="203"/>
      <c r="ACY732" s="203">
        <f>VLOOKUP(ACV732,$A$794:$F$2344,6,FALSE)</f>
        <v>0</v>
      </c>
      <c r="ACZ732" s="202" t="s">
        <v>65</v>
      </c>
      <c r="ADA732" s="10">
        <f>ACY732*1.3</f>
        <v>0</v>
      </c>
      <c r="ADB732" s="10"/>
      <c r="ADC732" s="269"/>
      <c r="ADD732" s="202" t="s">
        <v>82</v>
      </c>
      <c r="ADE732" s="484" t="s">
        <v>462</v>
      </c>
      <c r="ADG732" s="203"/>
      <c r="ADH732" s="203">
        <f>VLOOKUP(ADE732,$A$794:$F$2344,6,FALSE)</f>
        <v>0</v>
      </c>
      <c r="ADI732" s="202" t="s">
        <v>65</v>
      </c>
      <c r="ADJ732" s="10">
        <f>ADH732*1.3</f>
        <v>0</v>
      </c>
      <c r="ADL732" s="269"/>
      <c r="ADM732" s="202" t="s">
        <v>82</v>
      </c>
      <c r="ADN732" s="484" t="s">
        <v>468</v>
      </c>
      <c r="ADP732" s="203"/>
      <c r="ADQ732" s="203">
        <f>VLOOKUP(ADN732,$A$794:$F$2344,6,FALSE)</f>
        <v>20</v>
      </c>
      <c r="ADR732" s="202" t="s">
        <v>65</v>
      </c>
      <c r="ADS732" s="10">
        <f>ADQ732*1.3</f>
        <v>26</v>
      </c>
      <c r="ADT732" s="10"/>
      <c r="ADU732" s="269"/>
      <c r="ADV732" s="202" t="s">
        <v>82</v>
      </c>
      <c r="ADW732" s="78" t="s">
        <v>183</v>
      </c>
      <c r="ADY732" s="203"/>
      <c r="ADZ732" s="203" t="e">
        <f>VLOOKUP(ADW732,$A$794:$F$2344,6,FALSE)</f>
        <v>#N/A</v>
      </c>
      <c r="AEA732" s="202" t="s">
        <v>65</v>
      </c>
      <c r="AEB732" s="10" t="e">
        <f>ADZ732*1.3</f>
        <v>#N/A</v>
      </c>
      <c r="AED732" s="269"/>
      <c r="AEE732" s="202" t="s">
        <v>82</v>
      </c>
      <c r="AEF732" s="491" t="s">
        <v>1132</v>
      </c>
      <c r="AEH732" s="203"/>
      <c r="AEI732" s="203">
        <f>VLOOKUP(AEF732,$A$794:$F$2344,6,FALSE)</f>
        <v>0</v>
      </c>
      <c r="AEJ732" s="202" t="s">
        <v>65</v>
      </c>
      <c r="AEK732" s="10">
        <f>AEI732*1.3</f>
        <v>0</v>
      </c>
      <c r="AEM732" s="269"/>
      <c r="AEN732" s="202" t="s">
        <v>82</v>
      </c>
      <c r="AEO732" s="484" t="s">
        <v>468</v>
      </c>
      <c r="AEQ732" s="203"/>
      <c r="AER732" s="203">
        <f>VLOOKUP(AEO732,$A$794:$F$2344,6,FALSE)</f>
        <v>20</v>
      </c>
      <c r="AES732" s="202" t="s">
        <v>65</v>
      </c>
      <c r="AET732" s="10">
        <f>AER732*1.3</f>
        <v>26</v>
      </c>
      <c r="AEV732" s="269"/>
      <c r="AEW732" s="202" t="s">
        <v>82</v>
      </c>
      <c r="AEX732" s="484" t="s">
        <v>1206</v>
      </c>
      <c r="AEZ732" s="203"/>
      <c r="AFA732" s="203">
        <f>VLOOKUP(AEX732,$A$794:$F$2344,6,FALSE)</f>
        <v>0</v>
      </c>
      <c r="AFB732" s="202" t="s">
        <v>65</v>
      </c>
      <c r="AFC732" s="10">
        <f>AFA732*1.3</f>
        <v>0</v>
      </c>
      <c r="AFD732" s="10"/>
      <c r="AFE732" s="269"/>
      <c r="AFF732" s="202" t="s">
        <v>82</v>
      </c>
      <c r="AFG732" s="78" t="s">
        <v>183</v>
      </c>
      <c r="AFI732" s="203"/>
      <c r="AFJ732" s="203" t="e">
        <f>VLOOKUP(AFG732,$A$794:$F$2344,6,FALSE)</f>
        <v>#N/A</v>
      </c>
      <c r="AFK732" s="202" t="s">
        <v>65</v>
      </c>
      <c r="AFL732" s="10" t="e">
        <f>AFJ732*1.3</f>
        <v>#N/A</v>
      </c>
      <c r="AFM732" s="10"/>
      <c r="AFN732" s="269"/>
      <c r="AFO732" s="202" t="s">
        <v>82</v>
      </c>
      <c r="AFP732" s="484" t="s">
        <v>494</v>
      </c>
      <c r="AFR732" s="203"/>
      <c r="AFS732" s="203">
        <f>VLOOKUP(AFP732,$A$794:$F$2344,6,FALSE)</f>
        <v>0</v>
      </c>
      <c r="AFT732" s="202" t="s">
        <v>65</v>
      </c>
      <c r="AFU732" s="10">
        <f>AFS732*1.3</f>
        <v>0</v>
      </c>
      <c r="AFV732" s="10"/>
      <c r="AFW732" s="269"/>
      <c r="AFX732" s="202" t="s">
        <v>82</v>
      </c>
      <c r="AFY732" s="484" t="s">
        <v>421</v>
      </c>
      <c r="AGA732" s="203"/>
      <c r="AGB732" s="203">
        <f>VLOOKUP(AFY732,$A$794:$F$2344,6,FALSE)</f>
        <v>20</v>
      </c>
      <c r="AGC732" s="202" t="s">
        <v>65</v>
      </c>
      <c r="AGD732" s="10">
        <f>AGB732*1.3</f>
        <v>26</v>
      </c>
      <c r="AGE732" s="10"/>
      <c r="AGF732" s="269"/>
      <c r="AGG732" s="202" t="s">
        <v>82</v>
      </c>
      <c r="AGH732" s="484" t="s">
        <v>522</v>
      </c>
      <c r="AGJ732" s="203"/>
      <c r="AGK732" s="203">
        <f>VLOOKUP(AGH732,$A$794:$F$2344,6,FALSE)</f>
        <v>0</v>
      </c>
      <c r="AGL732" s="202" t="s">
        <v>65</v>
      </c>
      <c r="AGM732" s="10">
        <f>AGK732*1.3</f>
        <v>0</v>
      </c>
      <c r="AGN732" s="10"/>
      <c r="AGO732" s="269"/>
      <c r="AGP732" s="202" t="s">
        <v>82</v>
      </c>
      <c r="AGQ732" s="484" t="s">
        <v>2326</v>
      </c>
      <c r="AGS732" s="203"/>
      <c r="AGT732" s="203">
        <f>VLOOKUP(AGQ732,$A$794:$F$2344,6,FALSE)</f>
        <v>0</v>
      </c>
      <c r="AGU732" s="202" t="s">
        <v>65</v>
      </c>
      <c r="AGV732" s="10">
        <f>AGT732*1.3</f>
        <v>0</v>
      </c>
      <c r="AGW732" s="10"/>
      <c r="AGX732" s="269"/>
      <c r="AGY732" s="202" t="s">
        <v>82</v>
      </c>
      <c r="AGZ732" s="78" t="s">
        <v>183</v>
      </c>
      <c r="AHB732" s="203"/>
      <c r="AHC732" s="203" t="e">
        <f>VLOOKUP(AGZ732,$A$794:$F$2344,6,FALSE)</f>
        <v>#N/A</v>
      </c>
      <c r="AHD732" s="202" t="s">
        <v>65</v>
      </c>
      <c r="AHE732" s="10" t="e">
        <f>AHC732*1.3</f>
        <v>#N/A</v>
      </c>
      <c r="AHF732" s="10"/>
      <c r="AHG732" s="269"/>
      <c r="AHH732" s="202" t="s">
        <v>82</v>
      </c>
      <c r="AHI732" s="502" t="s">
        <v>1675</v>
      </c>
      <c r="AHK732" s="203"/>
      <c r="AHL732" s="203">
        <f>VLOOKUP(AHI732,$A$794:$F$2344,6,FALSE)</f>
        <v>0</v>
      </c>
      <c r="AHM732" s="202" t="s">
        <v>65</v>
      </c>
      <c r="AHN732" s="10">
        <f>AHL732*1.3</f>
        <v>0</v>
      </c>
      <c r="AHO732" s="10"/>
      <c r="AHP732" s="269"/>
      <c r="AHQ732" s="202" t="s">
        <v>82</v>
      </c>
      <c r="AHR732" s="484" t="s">
        <v>468</v>
      </c>
      <c r="AHT732" s="203"/>
      <c r="AHU732" s="203">
        <f>VLOOKUP(AHR732,$A$794:$F$2344,6,FALSE)</f>
        <v>20</v>
      </c>
      <c r="AHV732" s="202" t="s">
        <v>65</v>
      </c>
      <c r="AHW732" s="10">
        <f>AHU732*1.3</f>
        <v>26</v>
      </c>
      <c r="AHX732" s="10"/>
      <c r="AHY732" s="269"/>
      <c r="AHZ732" s="202" t="s">
        <v>82</v>
      </c>
      <c r="AIA732" s="78" t="s">
        <v>183</v>
      </c>
      <c r="AIC732" s="203"/>
      <c r="AID732" s="203" t="e">
        <f>VLOOKUP(AIA732,$A$794:$F$2344,6,FALSE)</f>
        <v>#N/A</v>
      </c>
      <c r="AIE732" s="202" t="s">
        <v>65</v>
      </c>
      <c r="AIF732" s="10" t="e">
        <f>AID732*1.3</f>
        <v>#N/A</v>
      </c>
      <c r="AIG732" s="10"/>
      <c r="AIH732" s="269"/>
      <c r="AII732" s="202" t="s">
        <v>82</v>
      </c>
      <c r="AIJ732" s="484" t="s">
        <v>611</v>
      </c>
      <c r="AIL732" s="203"/>
      <c r="AIM732" s="203">
        <f>VLOOKUP(AIJ732,$A$794:$F$2344,6,FALSE)</f>
        <v>0</v>
      </c>
      <c r="AIN732" s="202" t="s">
        <v>65</v>
      </c>
      <c r="AIO732" s="10">
        <f>AIM732*1.3</f>
        <v>0</v>
      </c>
      <c r="AIP732" s="10"/>
      <c r="AIQ732" s="269"/>
      <c r="AIR732" s="202" t="s">
        <v>82</v>
      </c>
      <c r="AIS732" s="484" t="s">
        <v>1206</v>
      </c>
      <c r="AIU732" s="203"/>
      <c r="AIV732" s="203">
        <f>VLOOKUP(AIS732,$A$794:$F$2344,6,FALSE)</f>
        <v>0</v>
      </c>
      <c r="AIW732" s="202" t="s">
        <v>65</v>
      </c>
      <c r="AIX732" s="10">
        <f>AIV732*1.3</f>
        <v>0</v>
      </c>
      <c r="AIY732" s="10"/>
      <c r="AIZ732" s="269"/>
      <c r="AJA732" s="202" t="s">
        <v>82</v>
      </c>
      <c r="AJB732" s="78" t="s">
        <v>183</v>
      </c>
      <c r="AJD732" s="203"/>
      <c r="AJE732" s="203" t="e">
        <f>VLOOKUP(AJB732,$A$794:$F$2344,6,FALSE)</f>
        <v>#N/A</v>
      </c>
      <c r="AJF732" s="202" t="s">
        <v>65</v>
      </c>
      <c r="AJG732" s="10" t="e">
        <f>AJE732*1.3</f>
        <v>#N/A</v>
      </c>
      <c r="AJH732" s="10"/>
      <c r="AJI732" s="269"/>
      <c r="AJJ732" s="202" t="s">
        <v>82</v>
      </c>
      <c r="AJK732" s="78" t="s">
        <v>183</v>
      </c>
      <c r="AJM732" s="203"/>
      <c r="AJN732" s="203" t="e">
        <f>VLOOKUP(AJK732,$A$794:$F$2344,6,FALSE)</f>
        <v>#N/A</v>
      </c>
      <c r="AJO732" s="202" t="s">
        <v>65</v>
      </c>
      <c r="AJP732" s="10" t="e">
        <f>AJN732*1.3</f>
        <v>#N/A</v>
      </c>
      <c r="AJQ732" s="10"/>
      <c r="AJR732" s="269"/>
      <c r="AJS732" s="202" t="s">
        <v>82</v>
      </c>
      <c r="AJT732" s="78" t="s">
        <v>183</v>
      </c>
      <c r="AJV732" s="203"/>
      <c r="AJW732" s="203" t="e">
        <f>VLOOKUP(AJT732,$A$794:$F$2344,6,FALSE)</f>
        <v>#N/A</v>
      </c>
      <c r="AJX732" s="202" t="s">
        <v>65</v>
      </c>
      <c r="AJY732" s="10" t="e">
        <f>AJW732*1.3</f>
        <v>#N/A</v>
      </c>
      <c r="AJZ732" s="10"/>
      <c r="AKA732" s="269"/>
      <c r="AKB732" s="202" t="s">
        <v>82</v>
      </c>
      <c r="AKC732" s="484" t="s">
        <v>436</v>
      </c>
      <c r="AKE732" s="203"/>
      <c r="AKF732" s="203">
        <f>VLOOKUP(AKC732,$A$794:$F$2344,6,FALSE)</f>
        <v>0</v>
      </c>
      <c r="AKG732" s="202" t="s">
        <v>65</v>
      </c>
      <c r="AKH732" s="10">
        <f>AKF732*1.3</f>
        <v>0</v>
      </c>
      <c r="AKI732" s="10"/>
      <c r="AKJ732" s="269"/>
      <c r="AKK732" s="202" t="s">
        <v>82</v>
      </c>
      <c r="AKL732" s="78" t="s">
        <v>183</v>
      </c>
      <c r="AKN732" s="203"/>
      <c r="AKO732" s="203" t="e">
        <f>VLOOKUP(AKL732,$A$794:$F$2344,6,FALSE)</f>
        <v>#N/A</v>
      </c>
      <c r="AKP732" s="202" t="s">
        <v>65</v>
      </c>
      <c r="AKQ732" s="10" t="e">
        <f>AKO732*1.3</f>
        <v>#N/A</v>
      </c>
      <c r="AKR732" s="10"/>
      <c r="AKS732" s="269"/>
      <c r="AKT732" s="202" t="s">
        <v>82</v>
      </c>
      <c r="AKU732" s="78" t="s">
        <v>183</v>
      </c>
      <c r="AKW732" s="203"/>
      <c r="AKX732" s="203" t="e">
        <f>VLOOKUP(AKU732,$A$794:$F$2344,6,FALSE)</f>
        <v>#N/A</v>
      </c>
      <c r="AKY732" s="202" t="s">
        <v>65</v>
      </c>
      <c r="AKZ732" s="10" t="e">
        <f>AKX732*1.3</f>
        <v>#N/A</v>
      </c>
      <c r="ALA732" s="10"/>
      <c r="ALB732" s="269"/>
      <c r="ALC732" s="202" t="s">
        <v>82</v>
      </c>
      <c r="ALD732" s="78" t="s">
        <v>183</v>
      </c>
      <c r="ALF732" s="203"/>
      <c r="ALG732" s="203" t="e">
        <f>VLOOKUP(ALD732,$A$794:$F$2344,6,FALSE)</f>
        <v>#N/A</v>
      </c>
      <c r="ALH732" s="202" t="s">
        <v>65</v>
      </c>
      <c r="ALI732" s="10" t="e">
        <f>ALG732*1.3</f>
        <v>#N/A</v>
      </c>
      <c r="ALJ732" s="10"/>
      <c r="ALK732" s="269"/>
      <c r="ALL732" s="202" t="s">
        <v>82</v>
      </c>
      <c r="ALM732" s="78" t="s">
        <v>183</v>
      </c>
      <c r="ALO732" s="203"/>
      <c r="ALP732" s="203" t="e">
        <f>VLOOKUP(ALM732,$A$794:$F$2344,6,FALSE)</f>
        <v>#N/A</v>
      </c>
      <c r="ALQ732" s="202" t="s">
        <v>65</v>
      </c>
      <c r="ALR732" s="10" t="e">
        <f>ALP732*1.3</f>
        <v>#N/A</v>
      </c>
      <c r="ALS732" s="10"/>
      <c r="ALT732" s="269"/>
      <c r="ALU732" s="202" t="s">
        <v>82</v>
      </c>
      <c r="ALV732" s="78" t="s">
        <v>183</v>
      </c>
      <c r="ALX732" s="203"/>
      <c r="ALY732" s="203" t="e">
        <f>VLOOKUP(ALV732,$A$794:$F$2344,6,FALSE)</f>
        <v>#N/A</v>
      </c>
      <c r="ALZ732" s="202" t="s">
        <v>65</v>
      </c>
      <c r="AMA732" s="10" t="e">
        <f>ALY732*1.3</f>
        <v>#N/A</v>
      </c>
      <c r="AMB732" s="10"/>
      <c r="AMC732" s="269"/>
      <c r="AMD732" s="202" t="s">
        <v>82</v>
      </c>
      <c r="AME732" s="78" t="s">
        <v>183</v>
      </c>
      <c r="AMG732" s="203"/>
      <c r="AMH732" s="203" t="e">
        <f>VLOOKUP(AME732,$A$794:$F$2344,6,FALSE)</f>
        <v>#N/A</v>
      </c>
      <c r="AMI732" s="202" t="s">
        <v>65</v>
      </c>
      <c r="AMJ732" s="10" t="e">
        <f>AMH732*1.3</f>
        <v>#N/A</v>
      </c>
      <c r="AMK732" s="10"/>
      <c r="AML732" s="269"/>
      <c r="AMM732" s="202" t="s">
        <v>82</v>
      </c>
      <c r="AMN732" s="78" t="s">
        <v>183</v>
      </c>
      <c r="AMP732" s="203"/>
      <c r="AMQ732" s="203" t="e">
        <f>VLOOKUP(AMN732,$A$794:$F$2344,6,FALSE)</f>
        <v>#N/A</v>
      </c>
      <c r="AMR732" s="202" t="s">
        <v>65</v>
      </c>
      <c r="AMS732" s="10" t="e">
        <f>AMQ732*1.3</f>
        <v>#N/A</v>
      </c>
      <c r="AMT732" s="10"/>
      <c r="AMU732" s="269"/>
      <c r="AMV732" s="202" t="s">
        <v>82</v>
      </c>
      <c r="AMW732" s="78" t="s">
        <v>183</v>
      </c>
      <c r="AMY732" s="203"/>
      <c r="AMZ732" s="203" t="e">
        <f>VLOOKUP(AMW732,$A$794:$F$2344,6,FALSE)</f>
        <v>#N/A</v>
      </c>
      <c r="ANA732" s="202" t="s">
        <v>65</v>
      </c>
      <c r="ANB732" s="10" t="e">
        <f>AMZ732*1.3</f>
        <v>#N/A</v>
      </c>
      <c r="ANC732" s="10"/>
      <c r="AND732" s="269"/>
      <c r="ANE732" s="202" t="s">
        <v>82</v>
      </c>
      <c r="ANF732" s="78" t="s">
        <v>183</v>
      </c>
      <c r="ANH732" s="203"/>
      <c r="ANI732" s="203" t="e">
        <f>VLOOKUP(ANF732,$A$794:$F$2344,6,FALSE)</f>
        <v>#N/A</v>
      </c>
      <c r="ANJ732" s="202" t="s">
        <v>65</v>
      </c>
      <c r="ANK732" s="10" t="e">
        <f>ANI732*1.3</f>
        <v>#N/A</v>
      </c>
      <c r="ANL732" s="10"/>
      <c r="ANM732" s="269"/>
      <c r="ANN732" s="202" t="s">
        <v>82</v>
      </c>
      <c r="ANO732" s="78" t="s">
        <v>183</v>
      </c>
      <c r="ANQ732" s="203"/>
      <c r="ANR732" s="203" t="e">
        <f>VLOOKUP(ANO732,$A$794:$F$2344,6,FALSE)</f>
        <v>#N/A</v>
      </c>
      <c r="ANS732" s="202" t="s">
        <v>65</v>
      </c>
      <c r="ANT732" s="10" t="e">
        <f>ANR732*1.3</f>
        <v>#N/A</v>
      </c>
      <c r="ANU732" s="10"/>
      <c r="ANV732" s="269"/>
      <c r="ANW732" s="202" t="s">
        <v>82</v>
      </c>
      <c r="ANX732" s="78" t="s">
        <v>183</v>
      </c>
      <c r="ANZ732" s="203"/>
      <c r="AOA732" s="203" t="e">
        <f>VLOOKUP(ANX732,$A$794:$F$2344,6,FALSE)</f>
        <v>#N/A</v>
      </c>
      <c r="AOB732" s="202" t="s">
        <v>65</v>
      </c>
      <c r="AOC732" s="10" t="e">
        <f>AOA732*1.3</f>
        <v>#N/A</v>
      </c>
      <c r="AOD732" s="10"/>
      <c r="AOE732" s="269"/>
      <c r="AOF732" s="202" t="s">
        <v>82</v>
      </c>
      <c r="AOG732" s="78" t="s">
        <v>183</v>
      </c>
      <c r="AOI732" s="203"/>
      <c r="AOJ732" s="203" t="e">
        <f>VLOOKUP(AOG732,$A$794:$F$2344,6,FALSE)</f>
        <v>#N/A</v>
      </c>
      <c r="AOK732" s="202" t="s">
        <v>65</v>
      </c>
      <c r="AOL732" s="10" t="e">
        <f>AOJ732*1.3</f>
        <v>#N/A</v>
      </c>
      <c r="AOM732" s="10"/>
      <c r="AON732" s="269"/>
      <c r="AOO732" s="202" t="s">
        <v>82</v>
      </c>
      <c r="AOP732" s="78" t="s">
        <v>183</v>
      </c>
      <c r="AOR732" s="203"/>
      <c r="AOS732" s="203" t="e">
        <f>VLOOKUP(AOP732,$A$794:$F$2344,6,FALSE)</f>
        <v>#N/A</v>
      </c>
      <c r="AOT732" s="202" t="s">
        <v>65</v>
      </c>
      <c r="AOU732" s="10" t="e">
        <f>AOS732*1.3</f>
        <v>#N/A</v>
      </c>
      <c r="AOV732" s="10"/>
      <c r="AOW732" s="269"/>
      <c r="AOX732" s="202" t="s">
        <v>82</v>
      </c>
      <c r="AOY732" s="78" t="s">
        <v>183</v>
      </c>
      <c r="APA732" s="203"/>
      <c r="APB732" s="203" t="e">
        <f>VLOOKUP(AOY732,$A$794:$F$2344,6,FALSE)</f>
        <v>#N/A</v>
      </c>
      <c r="APC732" s="202" t="s">
        <v>65</v>
      </c>
      <c r="APD732" s="10" t="e">
        <f>APB732*1.3</f>
        <v>#N/A</v>
      </c>
      <c r="APE732" s="10"/>
      <c r="APF732" s="269"/>
      <c r="APG732" s="202" t="s">
        <v>82</v>
      </c>
      <c r="APH732" s="78" t="s">
        <v>183</v>
      </c>
      <c r="APJ732" s="203"/>
      <c r="APK732" s="203" t="e">
        <f>VLOOKUP(APH732,$A$794:$F$2344,6,FALSE)</f>
        <v>#N/A</v>
      </c>
      <c r="APL732" s="202" t="s">
        <v>65</v>
      </c>
      <c r="APM732" s="10" t="e">
        <f>APK732*1.3</f>
        <v>#N/A</v>
      </c>
      <c r="APN732" s="10"/>
      <c r="APO732" s="269"/>
      <c r="APP732" s="202" t="s">
        <v>82</v>
      </c>
      <c r="APQ732" s="498" t="s">
        <v>468</v>
      </c>
      <c r="APS732" s="203"/>
      <c r="APT732" s="203">
        <f>VLOOKUP(APQ732,$A$794:$F$2344,6,FALSE)</f>
        <v>20</v>
      </c>
      <c r="APU732" s="202" t="s">
        <v>65</v>
      </c>
      <c r="APV732" s="10">
        <f>APT732*1.3</f>
        <v>26</v>
      </c>
      <c r="APW732" s="10"/>
      <c r="APX732" s="269"/>
      <c r="APY732" s="202" t="s">
        <v>82</v>
      </c>
      <c r="APZ732" s="498" t="s">
        <v>494</v>
      </c>
      <c r="AQB732" s="203"/>
      <c r="AQC732" s="203">
        <f>VLOOKUP(APZ732,$A$794:$F$2344,6,FALSE)</f>
        <v>0</v>
      </c>
      <c r="AQD732" s="202" t="s">
        <v>65</v>
      </c>
      <c r="AQE732" s="10">
        <f>AQC732*1.3</f>
        <v>0</v>
      </c>
      <c r="AQF732" s="10"/>
      <c r="AQG732" s="269"/>
      <c r="AQH732" s="202" t="s">
        <v>82</v>
      </c>
      <c r="AQI732" s="484" t="s">
        <v>2326</v>
      </c>
      <c r="AQK732" s="203"/>
      <c r="AQL732" s="203">
        <f>VLOOKUP(AQI732,$A$794:$F$2344,6,FALSE)</f>
        <v>0</v>
      </c>
      <c r="AQM732" s="202" t="s">
        <v>65</v>
      </c>
      <c r="AQN732" s="10">
        <f>AQL732*1.3</f>
        <v>0</v>
      </c>
      <c r="AQO732" s="10"/>
      <c r="AQP732" s="269"/>
      <c r="AQQ732" s="202" t="s">
        <v>82</v>
      </c>
      <c r="AQR732" s="484" t="s">
        <v>611</v>
      </c>
      <c r="AQT732" s="203"/>
      <c r="AQU732" s="203">
        <f>VLOOKUP(AQR732,$A$794:$F$2344,6,FALSE)</f>
        <v>0</v>
      </c>
      <c r="AQV732" s="202" t="s">
        <v>65</v>
      </c>
      <c r="AQW732" s="10">
        <f>AQU732*1.3</f>
        <v>0</v>
      </c>
      <c r="AQX732" s="10"/>
      <c r="AQY732" s="269"/>
      <c r="AQZ732" s="202" t="s">
        <v>82</v>
      </c>
      <c r="ARA732" s="484" t="s">
        <v>1132</v>
      </c>
      <c r="ARC732" s="203"/>
      <c r="ARD732" s="203">
        <f>VLOOKUP(ARA732,$A$794:$F$2344,6,FALSE)</f>
        <v>0</v>
      </c>
      <c r="ARE732" s="202" t="s">
        <v>65</v>
      </c>
      <c r="ARF732" s="10">
        <f>ARD732*1.3</f>
        <v>0</v>
      </c>
      <c r="ARG732" s="10"/>
      <c r="ARH732" s="269"/>
      <c r="ARI732" s="202" t="s">
        <v>82</v>
      </c>
      <c r="ARJ732" s="484" t="s">
        <v>1363</v>
      </c>
      <c r="ARL732" s="203"/>
      <c r="ARM732" s="203">
        <f>VLOOKUP(ARJ732,$A$794:$F$2344,6,FALSE)</f>
        <v>0</v>
      </c>
      <c r="ARN732" s="202" t="s">
        <v>65</v>
      </c>
      <c r="ARO732" s="10">
        <f>ARM732*1.3</f>
        <v>0</v>
      </c>
      <c r="ARP732" s="10"/>
      <c r="ARQ732" s="269"/>
      <c r="ARR732" s="202" t="s">
        <v>82</v>
      </c>
      <c r="ARS732" s="498" t="s">
        <v>1146</v>
      </c>
      <c r="ARU732" s="203"/>
      <c r="ARV732" s="203">
        <f>VLOOKUP(ARS732,$A$794:$F$2344,6,FALSE)</f>
        <v>0</v>
      </c>
      <c r="ARW732" s="202" t="s">
        <v>65</v>
      </c>
      <c r="ARX732" s="10">
        <f>ARV732*1.3</f>
        <v>0</v>
      </c>
      <c r="ARY732" s="10"/>
      <c r="ARZ732" s="269"/>
      <c r="ASA732" s="202" t="s">
        <v>82</v>
      </c>
      <c r="ASB732" s="484" t="s">
        <v>581</v>
      </c>
      <c r="ASD732" s="203"/>
      <c r="ASE732" s="203">
        <f>VLOOKUP(ASB732,$A$794:$F$2344,6,FALSE)</f>
        <v>11</v>
      </c>
      <c r="ASF732" s="202" t="s">
        <v>65</v>
      </c>
      <c r="ASG732" s="10">
        <f>ASE732*1.3</f>
        <v>14.3</v>
      </c>
      <c r="ASH732" s="10"/>
      <c r="ASI732" s="269"/>
      <c r="ASJ732" s="202" t="s">
        <v>82</v>
      </c>
      <c r="ASK732" s="484" t="s">
        <v>1206</v>
      </c>
      <c r="ASM732" s="203"/>
      <c r="ASN732" s="203">
        <f>VLOOKUP(ASK732,$A$794:$F$2344,6,FALSE)</f>
        <v>0</v>
      </c>
      <c r="ASO732" s="202" t="s">
        <v>65</v>
      </c>
      <c r="ASP732" s="10">
        <f>ASN732*1.3</f>
        <v>0</v>
      </c>
      <c r="ASQ732" s="10"/>
      <c r="ASR732" s="269"/>
      <c r="ASS732" s="202" t="s">
        <v>82</v>
      </c>
      <c r="AST732" s="484" t="s">
        <v>1206</v>
      </c>
      <c r="ASV732" s="203"/>
      <c r="ASW732" s="203">
        <f>VLOOKUP(AST732,$A$794:$F$2344,6,FALSE)</f>
        <v>0</v>
      </c>
      <c r="ASX732" s="202" t="s">
        <v>65</v>
      </c>
      <c r="ASY732" s="10">
        <f>ASW732*1.3</f>
        <v>0</v>
      </c>
      <c r="ASZ732" s="10"/>
      <c r="ATA732" s="269"/>
      <c r="ATB732" s="202" t="s">
        <v>82</v>
      </c>
      <c r="ATC732" s="484" t="s">
        <v>436</v>
      </c>
      <c r="ATE732" s="203"/>
      <c r="ATF732" s="203">
        <f>VLOOKUP(ATC732,$A$794:$F$2344,6,FALSE)</f>
        <v>0</v>
      </c>
      <c r="ATG732" s="202" t="s">
        <v>65</v>
      </c>
      <c r="ATH732" s="10">
        <f>ATF732*1.3</f>
        <v>0</v>
      </c>
      <c r="ATI732" s="10"/>
      <c r="ATJ732" s="269"/>
      <c r="ATK732" s="202" t="s">
        <v>82</v>
      </c>
      <c r="ATL732" s="484" t="s">
        <v>1206</v>
      </c>
      <c r="ATN732" s="203"/>
      <c r="ATO732" s="203">
        <f>VLOOKUP(ATL732,$A$794:$F$2344,6,FALSE)</f>
        <v>0</v>
      </c>
      <c r="ATP732" s="202" t="s">
        <v>65</v>
      </c>
      <c r="ATQ732" s="10">
        <f>ATO732*1.3</f>
        <v>0</v>
      </c>
      <c r="ATR732" s="10"/>
      <c r="ATS732" s="269"/>
      <c r="ATT732" s="202" t="s">
        <v>82</v>
      </c>
      <c r="ATU732" s="484" t="s">
        <v>1206</v>
      </c>
      <c r="ATW732" s="203"/>
      <c r="ATX732" s="203">
        <f>VLOOKUP(ATU732,$A$794:$F$2344,6,FALSE)</f>
        <v>0</v>
      </c>
      <c r="ATY732" s="202" t="s">
        <v>65</v>
      </c>
      <c r="ATZ732" s="10">
        <f>ATX732*1.3</f>
        <v>0</v>
      </c>
      <c r="AUA732" s="10"/>
      <c r="AUB732" s="269"/>
      <c r="AUC732" s="202" t="s">
        <v>82</v>
      </c>
      <c r="AUD732" s="484" t="s">
        <v>611</v>
      </c>
      <c r="AUF732" s="203"/>
      <c r="AUG732" s="203">
        <f>VLOOKUP(AUD732,$A$794:$F$2344,6,FALSE)</f>
        <v>0</v>
      </c>
      <c r="AUH732" s="202" t="s">
        <v>65</v>
      </c>
      <c r="AUI732" s="10">
        <f>AUG732*1.3</f>
        <v>0</v>
      </c>
      <c r="AUJ732" s="10"/>
      <c r="AUK732" s="269"/>
      <c r="AUL732" s="202" t="s">
        <v>82</v>
      </c>
      <c r="AUM732" s="484" t="s">
        <v>522</v>
      </c>
      <c r="AUO732" s="203"/>
      <c r="AUP732" s="203">
        <f>VLOOKUP(AUM732,$A$794:$F$2344,6,FALSE)</f>
        <v>0</v>
      </c>
      <c r="AUQ732" s="202" t="s">
        <v>65</v>
      </c>
      <c r="AUR732" s="10">
        <f>AUP732*1.3</f>
        <v>0</v>
      </c>
      <c r="AUS732" s="10"/>
      <c r="AUT732" s="269"/>
      <c r="AUU732" s="202" t="s">
        <v>82</v>
      </c>
      <c r="AUV732" s="509" t="s">
        <v>1949</v>
      </c>
      <c r="AUX732" s="203"/>
      <c r="AUY732" s="203">
        <f>VLOOKUP(AUV732,$A$794:$F$2344,6,FALSE)</f>
        <v>0</v>
      </c>
      <c r="AUZ732" s="202" t="s">
        <v>65</v>
      </c>
      <c r="AVA732" s="10">
        <f>AUY732*1.3</f>
        <v>0</v>
      </c>
      <c r="AVB732" s="10"/>
      <c r="AVC732" s="269"/>
      <c r="AVD732" s="202" t="s">
        <v>82</v>
      </c>
      <c r="AVE732" s="484" t="s">
        <v>421</v>
      </c>
      <c r="AVG732" s="203"/>
      <c r="AVH732" s="203">
        <f>VLOOKUP(AVE732,$A$794:$F$2344,6,FALSE)</f>
        <v>20</v>
      </c>
      <c r="AVI732" s="202" t="s">
        <v>65</v>
      </c>
      <c r="AVJ732" s="10">
        <f>AVH732*1.3</f>
        <v>26</v>
      </c>
      <c r="AVK732" s="10"/>
      <c r="AVL732" s="269"/>
      <c r="AVM732" s="202" t="s">
        <v>82</v>
      </c>
      <c r="AVN732" s="484" t="s">
        <v>494</v>
      </c>
      <c r="AVP732" s="203"/>
      <c r="AVQ732" s="203">
        <f>VLOOKUP(AVN732,$A$794:$F$2344,6,FALSE)</f>
        <v>0</v>
      </c>
      <c r="AVR732" s="202" t="s">
        <v>65</v>
      </c>
      <c r="AVS732" s="10">
        <f>AVQ732*1.3</f>
        <v>0</v>
      </c>
      <c r="AVT732" s="10"/>
      <c r="AVU732" s="269"/>
      <c r="AVV732" s="202" t="s">
        <v>82</v>
      </c>
      <c r="AVW732" s="487" t="s">
        <v>1363</v>
      </c>
      <c r="AVY732" s="203"/>
      <c r="AVZ732" s="203">
        <f>VLOOKUP(AVW732,$A$794:$F$2344,6,FALSE)</f>
        <v>0</v>
      </c>
      <c r="AWA732" s="202" t="s">
        <v>65</v>
      </c>
      <c r="AWB732" s="10">
        <f>AVZ732*1.3</f>
        <v>0</v>
      </c>
      <c r="AWC732" s="10"/>
      <c r="AWD732" s="269"/>
      <c r="AWE732" s="202" t="s">
        <v>82</v>
      </c>
      <c r="AWF732" s="484" t="s">
        <v>1206</v>
      </c>
      <c r="AWH732" s="203"/>
      <c r="AWI732" s="203">
        <f>VLOOKUP(AWF732,$A$794:$F$2344,6,FALSE)</f>
        <v>0</v>
      </c>
      <c r="AWJ732" s="202" t="s">
        <v>65</v>
      </c>
      <c r="AWK732" s="10">
        <f>AWI732*1.3</f>
        <v>0</v>
      </c>
      <c r="AWL732" s="10"/>
      <c r="AWM732" s="269"/>
      <c r="AWN732" s="202" t="s">
        <v>82</v>
      </c>
      <c r="AWO732" s="484" t="s">
        <v>494</v>
      </c>
      <c r="AWQ732" s="203"/>
      <c r="AWR732" s="203">
        <f>VLOOKUP(AWO732,$A$794:$F$2344,6,FALSE)</f>
        <v>0</v>
      </c>
      <c r="AWS732" s="202" t="s">
        <v>65</v>
      </c>
      <c r="AWT732" s="10">
        <f>AWR732*1.3</f>
        <v>0</v>
      </c>
      <c r="AWU732" s="10"/>
      <c r="AWV732" s="269"/>
      <c r="AWW732" s="202" t="s">
        <v>82</v>
      </c>
      <c r="AWX732" s="484" t="s">
        <v>426</v>
      </c>
      <c r="AWZ732" s="203"/>
      <c r="AXA732" s="203">
        <f>VLOOKUP(AWX732,$A$794:$F$2344,6,FALSE)</f>
        <v>0</v>
      </c>
      <c r="AXB732" s="202" t="s">
        <v>65</v>
      </c>
      <c r="AXC732" s="10">
        <f>AXA732*1.3</f>
        <v>0</v>
      </c>
      <c r="AXD732" s="10"/>
      <c r="AXE732" s="269"/>
      <c r="AXF732" s="202" t="s">
        <v>82</v>
      </c>
      <c r="AXG732" s="484" t="s">
        <v>2326</v>
      </c>
      <c r="AXI732" s="203"/>
      <c r="AXJ732" s="203">
        <f>VLOOKUP(AXG732,$A$794:$F$2344,6,FALSE)</f>
        <v>0</v>
      </c>
      <c r="AXK732" s="202" t="s">
        <v>65</v>
      </c>
      <c r="AXL732" s="10">
        <f>AXJ732*1.3</f>
        <v>0</v>
      </c>
      <c r="AXM732" s="10"/>
      <c r="AXN732" s="269"/>
      <c r="AXO732" s="202" t="s">
        <v>82</v>
      </c>
      <c r="AXP732" s="484" t="s">
        <v>436</v>
      </c>
      <c r="AXR732" s="203"/>
      <c r="AXS732" s="203">
        <f>VLOOKUP(AXP732,$A$794:$F$2344,6,FALSE)</f>
        <v>0</v>
      </c>
      <c r="AXT732" s="202" t="s">
        <v>65</v>
      </c>
      <c r="AXU732" s="10">
        <f>AXS732*1.3</f>
        <v>0</v>
      </c>
      <c r="AXV732" s="10"/>
      <c r="AXW732" s="269"/>
      <c r="AXX732" s="202" t="s">
        <v>82</v>
      </c>
      <c r="AXY732" s="498" t="s">
        <v>468</v>
      </c>
      <c r="AYA732" s="203"/>
      <c r="AYB732" s="203">
        <f>VLOOKUP(AXY732,$A$794:$F$2344,6,FALSE)</f>
        <v>20</v>
      </c>
      <c r="AYC732" s="202" t="s">
        <v>65</v>
      </c>
      <c r="AYD732" s="10">
        <f>AYB732*1.3</f>
        <v>26</v>
      </c>
      <c r="AYE732" s="10"/>
      <c r="AYF732" s="269"/>
      <c r="AYG732" s="202" t="s">
        <v>82</v>
      </c>
      <c r="AYH732" s="484" t="s">
        <v>1949</v>
      </c>
      <c r="AYJ732" s="203"/>
      <c r="AYK732" s="203">
        <f>VLOOKUP(AYH732,$A$794:$F$2344,6,FALSE)</f>
        <v>0</v>
      </c>
      <c r="AYL732" s="202" t="s">
        <v>65</v>
      </c>
      <c r="AYM732" s="10">
        <f>AYK732*1.3</f>
        <v>0</v>
      </c>
      <c r="AYN732" s="10"/>
      <c r="AYO732" s="269"/>
      <c r="AYP732" s="202" t="s">
        <v>82</v>
      </c>
      <c r="AYQ732" s="484" t="s">
        <v>468</v>
      </c>
      <c r="AYS732" s="203"/>
      <c r="AYT732" s="203">
        <f>VLOOKUP(AYQ732,$A$794:$F$2344,6,FALSE)</f>
        <v>20</v>
      </c>
      <c r="AYU732" s="202" t="s">
        <v>65</v>
      </c>
      <c r="AYV732" s="10">
        <f>AYT732*1.3</f>
        <v>26</v>
      </c>
      <c r="AYW732" s="10"/>
      <c r="AYX732" s="269"/>
      <c r="AYY732" s="202" t="s">
        <v>82</v>
      </c>
      <c r="AYZ732" s="484" t="s">
        <v>611</v>
      </c>
      <c r="AZB732" s="203"/>
      <c r="AZC732" s="203">
        <f>VLOOKUP(AYZ732,$A$794:$F$2344,6,FALSE)</f>
        <v>0</v>
      </c>
      <c r="AZD732" s="202" t="s">
        <v>65</v>
      </c>
      <c r="AZE732" s="10">
        <f>AZC732*1.3</f>
        <v>0</v>
      </c>
      <c r="AZF732" s="10"/>
      <c r="AZG732" s="269"/>
      <c r="AZH732" s="202" t="s">
        <v>82</v>
      </c>
      <c r="AZI732" s="484" t="s">
        <v>436</v>
      </c>
      <c r="AZK732" s="203"/>
      <c r="AZL732" s="203">
        <f>VLOOKUP(AZI732,$A$794:$F$2344,6,FALSE)</f>
        <v>0</v>
      </c>
      <c r="AZM732" s="202" t="s">
        <v>65</v>
      </c>
      <c r="AZN732" s="10">
        <f>AZL732*1.3</f>
        <v>0</v>
      </c>
      <c r="AZO732" s="10"/>
      <c r="AZP732" s="269"/>
      <c r="AZQ732" s="202" t="s">
        <v>82</v>
      </c>
      <c r="AZR732" s="484" t="s">
        <v>494</v>
      </c>
      <c r="AZT732" s="203"/>
      <c r="AZU732" s="203">
        <f>VLOOKUP(AZR732,$A$794:$F$2344,6,FALSE)</f>
        <v>0</v>
      </c>
      <c r="AZV732" s="202" t="s">
        <v>65</v>
      </c>
      <c r="AZW732" s="10">
        <f>AZU732*1.3</f>
        <v>0</v>
      </c>
      <c r="AZX732" s="10"/>
      <c r="AZY732" s="269"/>
      <c r="AZZ732" s="202" t="s">
        <v>82</v>
      </c>
      <c r="BAA732" s="498" t="s">
        <v>1132</v>
      </c>
      <c r="BAC732" s="203"/>
      <c r="BAD732" s="203">
        <f>VLOOKUP(BAA732,$A$794:$F$2344,6,FALSE)</f>
        <v>0</v>
      </c>
      <c r="BAE732" s="202" t="s">
        <v>65</v>
      </c>
      <c r="BAF732" s="10">
        <f>BAD732*1.3</f>
        <v>0</v>
      </c>
      <c r="BAG732" s="10"/>
      <c r="BAH732" s="269"/>
    </row>
    <row r="733" spans="1:1386" s="14" customFormat="1" ht="15">
      <c r="A733" s="202" t="s">
        <v>83</v>
      </c>
      <c r="B733" s="484" t="s">
        <v>436</v>
      </c>
      <c r="D733" s="203"/>
      <c r="E733" s="203">
        <f>VLOOKUP(B733,$A$794:$F$2344,6,FALSE)</f>
        <v>0</v>
      </c>
      <c r="F733" s="202" t="s">
        <v>67</v>
      </c>
      <c r="G733" s="10">
        <f>E733*1.2</f>
        <v>0</v>
      </c>
      <c r="H733" s="10"/>
      <c r="I733" s="263"/>
      <c r="J733" s="202" t="s">
        <v>83</v>
      </c>
      <c r="K733" s="487" t="s">
        <v>494</v>
      </c>
      <c r="M733" s="203"/>
      <c r="N733" s="203">
        <f>VLOOKUP(K733,$A$794:$F$2344,6,FALSE)</f>
        <v>0</v>
      </c>
      <c r="O733" s="202" t="s">
        <v>67</v>
      </c>
      <c r="P733" s="10">
        <f>N733*1.2</f>
        <v>0</v>
      </c>
      <c r="Q733" s="10"/>
      <c r="R733" s="263"/>
      <c r="S733" s="202" t="s">
        <v>83</v>
      </c>
      <c r="T733" s="484" t="s">
        <v>1626</v>
      </c>
      <c r="V733" s="203"/>
      <c r="W733" s="203">
        <f>VLOOKUP(T733,$A$794:$F$2344,6,FALSE)</f>
        <v>0</v>
      </c>
      <c r="X733" s="202" t="s">
        <v>67</v>
      </c>
      <c r="Y733" s="10">
        <f>W733*1.2</f>
        <v>0</v>
      </c>
      <c r="Z733" s="10"/>
      <c r="AA733" s="263"/>
      <c r="AB733" s="202" t="s">
        <v>83</v>
      </c>
      <c r="AC733" s="484" t="s">
        <v>611</v>
      </c>
      <c r="AE733" s="203"/>
      <c r="AF733" s="203">
        <f>VLOOKUP(AC733,$A$794:$F$2344,6,FALSE)</f>
        <v>0</v>
      </c>
      <c r="AG733" s="202" t="s">
        <v>67</v>
      </c>
      <c r="AH733" s="10">
        <f>AF733*1.2</f>
        <v>0</v>
      </c>
      <c r="AI733" s="10"/>
      <c r="AJ733" s="263"/>
      <c r="AK733" s="202" t="s">
        <v>83</v>
      </c>
      <c r="AL733" s="490" t="s">
        <v>2326</v>
      </c>
      <c r="AN733" s="203"/>
      <c r="AO733" s="203">
        <f>VLOOKUP(AL733,$A$794:$F$2344,6,FALSE)</f>
        <v>0</v>
      </c>
      <c r="AP733" s="202" t="s">
        <v>67</v>
      </c>
      <c r="AQ733" s="10">
        <f>AO733*1.2</f>
        <v>0</v>
      </c>
      <c r="AR733" s="10"/>
      <c r="AS733" s="263"/>
      <c r="AT733" s="202" t="s">
        <v>83</v>
      </c>
      <c r="AU733" s="484" t="s">
        <v>1949</v>
      </c>
      <c r="AW733" s="203"/>
      <c r="AX733" s="203">
        <f>VLOOKUP(AU733,$A$794:$F$2344,6,FALSE)</f>
        <v>0</v>
      </c>
      <c r="AY733" s="202" t="s">
        <v>67</v>
      </c>
      <c r="AZ733" s="10">
        <f>AX733*1.2</f>
        <v>0</v>
      </c>
      <c r="BA733" s="10"/>
      <c r="BB733" s="263"/>
      <c r="BC733" s="202" t="s">
        <v>83</v>
      </c>
      <c r="BD733" s="484" t="s">
        <v>421</v>
      </c>
      <c r="BF733" s="203"/>
      <c r="BG733" s="203">
        <f>VLOOKUP(BD733,$A$794:$F$2344,6,FALSE)</f>
        <v>20</v>
      </c>
      <c r="BH733" s="202" t="s">
        <v>67</v>
      </c>
      <c r="BI733" s="10">
        <f>BG733*1.2</f>
        <v>24</v>
      </c>
      <c r="BJ733" s="10"/>
      <c r="BK733" s="263"/>
      <c r="BL733" s="202" t="s">
        <v>83</v>
      </c>
      <c r="BM733" s="484" t="s">
        <v>611</v>
      </c>
      <c r="BO733" s="203"/>
      <c r="BP733" s="203">
        <f>VLOOKUP(BM733,$A$794:$F$2344,6,FALSE)</f>
        <v>0</v>
      </c>
      <c r="BQ733" s="202" t="s">
        <v>67</v>
      </c>
      <c r="BR733" s="10">
        <f>BP733*1.2</f>
        <v>0</v>
      </c>
      <c r="BS733" s="10"/>
      <c r="BT733" s="263"/>
      <c r="BU733" s="202" t="s">
        <v>83</v>
      </c>
      <c r="BV733" s="484" t="s">
        <v>1949</v>
      </c>
      <c r="BX733" s="203"/>
      <c r="BY733" s="203">
        <f>VLOOKUP(BV733,$A$794:$F$2344,6,FALSE)</f>
        <v>0</v>
      </c>
      <c r="BZ733" s="202" t="s">
        <v>67</v>
      </c>
      <c r="CA733" s="10">
        <f>BY733*1.2</f>
        <v>0</v>
      </c>
      <c r="CB733" s="10"/>
      <c r="CC733" s="263"/>
      <c r="CD733" s="202" t="s">
        <v>83</v>
      </c>
      <c r="CE733" s="491" t="s">
        <v>1675</v>
      </c>
      <c r="CG733" s="203"/>
      <c r="CH733" s="203">
        <f>VLOOKUP(CE733,$A$794:$F$2344,6,FALSE)</f>
        <v>0</v>
      </c>
      <c r="CI733" s="202" t="s">
        <v>67</v>
      </c>
      <c r="CJ733" s="10">
        <f>CH733*1.2</f>
        <v>0</v>
      </c>
      <c r="CK733" s="10"/>
      <c r="CL733" s="263"/>
      <c r="CM733" s="202" t="s">
        <v>83</v>
      </c>
      <c r="CN733" s="484" t="s">
        <v>522</v>
      </c>
      <c r="CP733" s="203"/>
      <c r="CQ733" s="203">
        <f>VLOOKUP(CN733,$A$794:$F$2344,6,FALSE)</f>
        <v>0</v>
      </c>
      <c r="CR733" s="202" t="s">
        <v>67</v>
      </c>
      <c r="CS733" s="10">
        <f>CQ733*1.2</f>
        <v>0</v>
      </c>
      <c r="CT733" s="10"/>
      <c r="CU733" s="263"/>
      <c r="CV733" s="202" t="s">
        <v>83</v>
      </c>
      <c r="CW733" s="484" t="s">
        <v>1949</v>
      </c>
      <c r="CY733" s="203"/>
      <c r="CZ733" s="203">
        <f>VLOOKUP(CW733,$A$794:$F$2344,6,FALSE)</f>
        <v>0</v>
      </c>
      <c r="DA733" s="202" t="s">
        <v>67</v>
      </c>
      <c r="DB733" s="10">
        <f>CZ733*1.2</f>
        <v>0</v>
      </c>
      <c r="DC733" s="10"/>
      <c r="DD733" s="263"/>
      <c r="DE733" s="202" t="s">
        <v>83</v>
      </c>
      <c r="DF733" s="484" t="s">
        <v>1675</v>
      </c>
      <c r="DH733" s="203"/>
      <c r="DI733" s="203">
        <f>VLOOKUP(DF733,$A$794:$F$2344,6,FALSE)</f>
        <v>0</v>
      </c>
      <c r="DJ733" s="202" t="s">
        <v>67</v>
      </c>
      <c r="DK733" s="10">
        <f>DI733*1.2</f>
        <v>0</v>
      </c>
      <c r="DL733" s="10"/>
      <c r="DM733" s="263"/>
      <c r="DN733" s="202" t="s">
        <v>83</v>
      </c>
      <c r="DO733" s="484" t="s">
        <v>1949</v>
      </c>
      <c r="DQ733" s="203"/>
      <c r="DR733" s="203">
        <f>VLOOKUP(DO733,$A$794:$F$2344,6,FALSE)</f>
        <v>0</v>
      </c>
      <c r="DS733" s="202" t="s">
        <v>67</v>
      </c>
      <c r="DT733" s="10">
        <f>DR733*1.2</f>
        <v>0</v>
      </c>
      <c r="DU733" s="10"/>
      <c r="DV733" s="263"/>
      <c r="DW733" s="202" t="s">
        <v>83</v>
      </c>
      <c r="DX733" s="484" t="s">
        <v>1206</v>
      </c>
      <c r="DZ733" s="203"/>
      <c r="EA733" s="203">
        <f>VLOOKUP(DX733,$A$794:$F$2344,6,FALSE)</f>
        <v>0</v>
      </c>
      <c r="EB733" s="202" t="s">
        <v>67</v>
      </c>
      <c r="EC733" s="10">
        <f>EA733*1.2</f>
        <v>0</v>
      </c>
      <c r="ED733" s="10"/>
      <c r="EE733" s="263"/>
      <c r="EF733" s="202" t="s">
        <v>83</v>
      </c>
      <c r="EG733" s="484" t="s">
        <v>436</v>
      </c>
      <c r="EI733" s="203"/>
      <c r="EJ733" s="203">
        <f>VLOOKUP(EG733,$A$794:$F$2344,6,FALSE)</f>
        <v>0</v>
      </c>
      <c r="EK733" s="202" t="s">
        <v>67</v>
      </c>
      <c r="EL733" s="10">
        <f>EJ733*1.2</f>
        <v>0</v>
      </c>
      <c r="EM733" s="10"/>
      <c r="EN733" s="263"/>
      <c r="EO733" s="202" t="s">
        <v>83</v>
      </c>
      <c r="EP733" s="484" t="s">
        <v>436</v>
      </c>
      <c r="ER733" s="203"/>
      <c r="ES733" s="203">
        <f>VLOOKUP(EP733,$A$794:$F$2344,6,FALSE)</f>
        <v>0</v>
      </c>
      <c r="ET733" s="202" t="s">
        <v>67</v>
      </c>
      <c r="EU733" s="10">
        <f>ES733*1.2</f>
        <v>0</v>
      </c>
      <c r="EV733" s="10"/>
      <c r="EW733" s="263"/>
      <c r="EX733" s="202" t="s">
        <v>83</v>
      </c>
      <c r="EY733" s="484" t="s">
        <v>522</v>
      </c>
      <c r="FA733" s="203"/>
      <c r="FB733" s="203">
        <f>VLOOKUP(EY733,$A$794:$F$2344,6,FALSE)</f>
        <v>0</v>
      </c>
      <c r="FC733" s="202" t="s">
        <v>67</v>
      </c>
      <c r="FD733" s="10">
        <f>FB733*1.2</f>
        <v>0</v>
      </c>
      <c r="FE733" s="10"/>
      <c r="FF733" s="263"/>
      <c r="FG733" s="202" t="s">
        <v>83</v>
      </c>
      <c r="FH733" s="484" t="s">
        <v>1949</v>
      </c>
      <c r="FJ733" s="203"/>
      <c r="FK733" s="203">
        <f>VLOOKUP(FH733,$A$794:$F$2344,6,FALSE)</f>
        <v>0</v>
      </c>
      <c r="FL733" s="202" t="s">
        <v>67</v>
      </c>
      <c r="FM733" s="10">
        <f>FK733*1.2</f>
        <v>0</v>
      </c>
      <c r="FN733" s="10"/>
      <c r="FO733" s="263"/>
      <c r="FP733" s="202" t="s">
        <v>83</v>
      </c>
      <c r="FQ733" s="484" t="s">
        <v>1146</v>
      </c>
      <c r="FS733" s="203"/>
      <c r="FT733" s="203">
        <f>VLOOKUP(FQ733,$A$794:$F$2344,6,FALSE)</f>
        <v>0</v>
      </c>
      <c r="FU733" s="202" t="s">
        <v>67</v>
      </c>
      <c r="FV733" s="10">
        <f>FT733*1.2</f>
        <v>0</v>
      </c>
      <c r="FW733" s="10"/>
      <c r="FX733" s="263"/>
      <c r="FY733" s="202" t="s">
        <v>83</v>
      </c>
      <c r="FZ733" s="484" t="s">
        <v>468</v>
      </c>
      <c r="GB733" s="203"/>
      <c r="GC733" s="203">
        <f>VLOOKUP(FZ733,$A$794:$F$2344,6,FALSE)</f>
        <v>20</v>
      </c>
      <c r="GD733" s="202" t="s">
        <v>67</v>
      </c>
      <c r="GE733" s="10">
        <f>GC733*1.2</f>
        <v>24</v>
      </c>
      <c r="GF733" s="10"/>
      <c r="GG733" s="263"/>
      <c r="GH733" s="202" t="s">
        <v>83</v>
      </c>
      <c r="GI733" s="484" t="s">
        <v>421</v>
      </c>
      <c r="GK733" s="203"/>
      <c r="GL733" s="203">
        <f>VLOOKUP(GI733,$A$794:$F$2344,6,FALSE)</f>
        <v>20</v>
      </c>
      <c r="GM733" s="202" t="s">
        <v>67</v>
      </c>
      <c r="GN733" s="10">
        <f>GL733*1.2</f>
        <v>24</v>
      </c>
      <c r="GO733" s="10"/>
      <c r="GP733" s="263"/>
      <c r="GQ733" s="202" t="s">
        <v>83</v>
      </c>
      <c r="GR733" s="484" t="s">
        <v>421</v>
      </c>
      <c r="GT733" s="203"/>
      <c r="GU733" s="203">
        <f>VLOOKUP(GR733,$A$794:$F$2344,6,FALSE)</f>
        <v>20</v>
      </c>
      <c r="GV733" s="202" t="s">
        <v>67</v>
      </c>
      <c r="GW733" s="10">
        <f>GU733*1.2</f>
        <v>24</v>
      </c>
      <c r="GX733" s="10"/>
      <c r="GY733" s="263"/>
      <c r="GZ733" s="202" t="s">
        <v>83</v>
      </c>
      <c r="HA733" s="484" t="s">
        <v>611</v>
      </c>
      <c r="HC733" s="203"/>
      <c r="HD733" s="203">
        <f>VLOOKUP(HA733,$A$794:$F$2344,6,FALSE)</f>
        <v>0</v>
      </c>
      <c r="HE733" s="202" t="s">
        <v>67</v>
      </c>
      <c r="HF733" s="10">
        <f>HD733*1.2</f>
        <v>0</v>
      </c>
      <c r="HG733" s="10"/>
      <c r="HH733" s="263"/>
      <c r="HI733" s="202" t="s">
        <v>83</v>
      </c>
      <c r="HJ733" s="484" t="s">
        <v>611</v>
      </c>
      <c r="HL733" s="203"/>
      <c r="HM733" s="203">
        <f>VLOOKUP(HJ733,$A$794:$F$2344,6,FALSE)</f>
        <v>0</v>
      </c>
      <c r="HN733" s="202" t="s">
        <v>67</v>
      </c>
      <c r="HO733" s="10">
        <f>HM733*1.2</f>
        <v>0</v>
      </c>
      <c r="HP733" s="10"/>
      <c r="HQ733" s="263"/>
      <c r="HR733" s="202" t="s">
        <v>83</v>
      </c>
      <c r="HS733" s="484" t="s">
        <v>2317</v>
      </c>
      <c r="HU733" s="203"/>
      <c r="HV733" s="203">
        <f>VLOOKUP(HS733,$A$794:$F$2344,6,FALSE)</f>
        <v>24</v>
      </c>
      <c r="HW733" s="202" t="s">
        <v>67</v>
      </c>
      <c r="HX733" s="10">
        <f>HV733*1.2</f>
        <v>28.799999999999997</v>
      </c>
      <c r="HY733" s="10"/>
      <c r="HZ733" s="263"/>
      <c r="IA733" s="202" t="s">
        <v>83</v>
      </c>
      <c r="IB733" s="496" t="s">
        <v>183</v>
      </c>
      <c r="ID733" s="203"/>
      <c r="IE733" s="203" t="e">
        <f>VLOOKUP(IB733,$A$794:$F$2344,6,FALSE)</f>
        <v>#N/A</v>
      </c>
      <c r="IF733" s="202" t="s">
        <v>67</v>
      </c>
      <c r="IG733" s="10" t="e">
        <f>IE733*1.2</f>
        <v>#N/A</v>
      </c>
      <c r="IH733" s="10"/>
      <c r="II733" s="263"/>
      <c r="IJ733" s="202" t="s">
        <v>83</v>
      </c>
      <c r="IK733" s="484" t="s">
        <v>1146</v>
      </c>
      <c r="IM733" s="203"/>
      <c r="IN733" s="203">
        <f>VLOOKUP(IK733,$A$794:$F$2344,6,FALSE)</f>
        <v>0</v>
      </c>
      <c r="IO733" s="202" t="s">
        <v>67</v>
      </c>
      <c r="IP733" s="10">
        <f>IN733*1.2</f>
        <v>0</v>
      </c>
      <c r="IQ733" s="10"/>
      <c r="IR733" s="263"/>
      <c r="IS733" s="202" t="s">
        <v>83</v>
      </c>
      <c r="IT733" s="484" t="s">
        <v>1206</v>
      </c>
      <c r="IV733" s="203"/>
      <c r="IW733" s="203">
        <f>VLOOKUP(IT733,$A$794:$F$2344,6,FALSE)</f>
        <v>0</v>
      </c>
      <c r="IX733" s="202" t="s">
        <v>67</v>
      </c>
      <c r="IY733" s="10">
        <f>IW733*1.2</f>
        <v>0</v>
      </c>
      <c r="IZ733" s="10"/>
      <c r="JA733" s="263"/>
      <c r="JB733" s="202" t="s">
        <v>83</v>
      </c>
      <c r="JC733" s="484" t="s">
        <v>611</v>
      </c>
      <c r="JE733" s="203"/>
      <c r="JF733" s="203">
        <f>VLOOKUP(JC733,$A$794:$F$2344,6,FALSE)</f>
        <v>0</v>
      </c>
      <c r="JG733" s="202" t="s">
        <v>67</v>
      </c>
      <c r="JH733" s="10">
        <f>JF733*1.2</f>
        <v>0</v>
      </c>
      <c r="JI733" s="10"/>
      <c r="JJ733" s="263"/>
      <c r="JK733" s="202" t="s">
        <v>83</v>
      </c>
      <c r="JL733" s="484" t="s">
        <v>1146</v>
      </c>
      <c r="JN733" s="203"/>
      <c r="JO733" s="203">
        <f>VLOOKUP(JL733,$A$794:$F$2344,6,FALSE)</f>
        <v>0</v>
      </c>
      <c r="JP733" s="202" t="s">
        <v>67</v>
      </c>
      <c r="JQ733" s="10">
        <f>JO733*1.2</f>
        <v>0</v>
      </c>
      <c r="JR733" s="10"/>
      <c r="JS733" s="263"/>
      <c r="JT733" s="202" t="s">
        <v>83</v>
      </c>
      <c r="JU733" s="484" t="s">
        <v>468</v>
      </c>
      <c r="JW733" s="203"/>
      <c r="JX733" s="203">
        <f>VLOOKUP(JU733,$A$794:$F$2344,6,FALSE)</f>
        <v>20</v>
      </c>
      <c r="JY733" s="202" t="s">
        <v>67</v>
      </c>
      <c r="JZ733" s="10">
        <f>JX733*1.2</f>
        <v>24</v>
      </c>
      <c r="KA733" s="10"/>
      <c r="KB733" s="263"/>
      <c r="KC733" s="202" t="s">
        <v>83</v>
      </c>
      <c r="KD733" s="484" t="s">
        <v>436</v>
      </c>
      <c r="KF733" s="203"/>
      <c r="KG733" s="203">
        <f>VLOOKUP(KD733,$A$794:$F$2344,6,FALSE)</f>
        <v>0</v>
      </c>
      <c r="KH733" s="202" t="s">
        <v>67</v>
      </c>
      <c r="KI733" s="10">
        <f>KG733*1.2</f>
        <v>0</v>
      </c>
      <c r="KJ733" s="10"/>
      <c r="KK733" s="263"/>
      <c r="KL733" s="202" t="s">
        <v>83</v>
      </c>
      <c r="KM733" s="484" t="s">
        <v>1949</v>
      </c>
      <c r="KO733" s="203"/>
      <c r="KP733" s="203">
        <f>VLOOKUP(KM733,$A$794:$F$2344,6,FALSE)</f>
        <v>0</v>
      </c>
      <c r="KQ733" s="202" t="s">
        <v>67</v>
      </c>
      <c r="KR733" s="10">
        <f>KP733*1.2</f>
        <v>0</v>
      </c>
      <c r="KS733" s="10"/>
      <c r="KT733" s="263"/>
      <c r="KU733" s="202" t="s">
        <v>83</v>
      </c>
      <c r="KV733" s="498" t="s">
        <v>1138</v>
      </c>
      <c r="KX733" s="203"/>
      <c r="KY733" s="203">
        <f>VLOOKUP(KV733,$A$794:$F$2344,6,FALSE)</f>
        <v>0</v>
      </c>
      <c r="KZ733" s="202" t="s">
        <v>67</v>
      </c>
      <c r="LA733" s="10">
        <f>KY733*1.2</f>
        <v>0</v>
      </c>
      <c r="LB733" s="10"/>
      <c r="LC733" s="263"/>
      <c r="LD733" s="202" t="s">
        <v>83</v>
      </c>
      <c r="LE733" s="484" t="s">
        <v>436</v>
      </c>
      <c r="LG733" s="203"/>
      <c r="LH733" s="203">
        <f>VLOOKUP(LE733,$A$794:$F$2344,6,FALSE)</f>
        <v>0</v>
      </c>
      <c r="LI733" s="202" t="s">
        <v>67</v>
      </c>
      <c r="LJ733" s="10">
        <f>LH733*1.2</f>
        <v>0</v>
      </c>
      <c r="LK733" s="10"/>
      <c r="LL733" s="263"/>
      <c r="LM733" s="202" t="s">
        <v>83</v>
      </c>
      <c r="LN733" s="484" t="s">
        <v>522</v>
      </c>
      <c r="LP733" s="203"/>
      <c r="LQ733" s="203">
        <f>VLOOKUP(LN733,$A$794:$F$2344,6,FALSE)</f>
        <v>0</v>
      </c>
      <c r="LR733" s="202" t="s">
        <v>67</v>
      </c>
      <c r="LS733" s="10">
        <f>LQ733*1.2</f>
        <v>0</v>
      </c>
      <c r="LT733" s="10"/>
      <c r="LU733" s="263"/>
      <c r="LV733" s="202" t="s">
        <v>83</v>
      </c>
      <c r="LW733" s="496" t="s">
        <v>183</v>
      </c>
      <c r="LY733" s="203"/>
      <c r="LZ733" s="203" t="e">
        <f>VLOOKUP(LW733,$A$794:$F$2344,6,FALSE)</f>
        <v>#N/A</v>
      </c>
      <c r="MA733" s="202" t="s">
        <v>67</v>
      </c>
      <c r="MB733" s="10" t="e">
        <f>LZ733*1.2</f>
        <v>#N/A</v>
      </c>
      <c r="MC733" s="10"/>
      <c r="MD733" s="263"/>
      <c r="ME733" s="202" t="s">
        <v>83</v>
      </c>
      <c r="MF733" s="484" t="s">
        <v>1138</v>
      </c>
      <c r="MH733" s="203"/>
      <c r="MI733" s="203">
        <f>VLOOKUP(MF733,$A$794:$F$2344,6,FALSE)</f>
        <v>0</v>
      </c>
      <c r="MJ733" s="202" t="s">
        <v>67</v>
      </c>
      <c r="MK733" s="10">
        <f>MI733*1.2</f>
        <v>0</v>
      </c>
      <c r="ML733" s="10"/>
      <c r="MM733" s="263"/>
      <c r="MN733" s="202" t="s">
        <v>83</v>
      </c>
      <c r="MO733" s="484" t="s">
        <v>1626</v>
      </c>
      <c r="MQ733" s="203"/>
      <c r="MR733" s="203">
        <f>VLOOKUP(MO733,$A$794:$F$2344,6,FALSE)</f>
        <v>0</v>
      </c>
      <c r="MS733" s="202" t="s">
        <v>67</v>
      </c>
      <c r="MT733" s="10">
        <f>MR733*1.2</f>
        <v>0</v>
      </c>
      <c r="MU733" s="10"/>
      <c r="MV733" s="263"/>
      <c r="MW733" s="202" t="s">
        <v>83</v>
      </c>
      <c r="MX733" s="484" t="s">
        <v>421</v>
      </c>
      <c r="MZ733" s="203"/>
      <c r="NA733" s="203">
        <f>VLOOKUP(MX733,$A$794:$F$2344,6,FALSE)</f>
        <v>20</v>
      </c>
      <c r="NB733" s="202" t="s">
        <v>67</v>
      </c>
      <c r="NC733" s="10">
        <f>NA733*1.2</f>
        <v>24</v>
      </c>
      <c r="ND733" s="10"/>
      <c r="NE733" s="263"/>
      <c r="NF733" s="202" t="s">
        <v>83</v>
      </c>
      <c r="NG733" s="484" t="s">
        <v>468</v>
      </c>
      <c r="NI733" s="203"/>
      <c r="NJ733" s="203">
        <f>VLOOKUP(NG733,$A$794:$F$2344,6,FALSE)</f>
        <v>20</v>
      </c>
      <c r="NK733" s="202" t="s">
        <v>67</v>
      </c>
      <c r="NL733" s="10">
        <f>NJ733*1.2</f>
        <v>24</v>
      </c>
      <c r="NM733" s="10"/>
      <c r="NN733" s="263"/>
      <c r="NO733" s="202" t="s">
        <v>83</v>
      </c>
      <c r="NP733" s="498" t="s">
        <v>1949</v>
      </c>
      <c r="NR733" s="203"/>
      <c r="NS733" s="203">
        <f>VLOOKUP(NP733,$A$794:$F$2344,6,FALSE)</f>
        <v>0</v>
      </c>
      <c r="NT733" s="202" t="s">
        <v>67</v>
      </c>
      <c r="NU733" s="10">
        <f>NS733*1.2</f>
        <v>0</v>
      </c>
      <c r="NV733" s="10"/>
      <c r="NW733" s="263"/>
      <c r="NX733" s="202" t="s">
        <v>83</v>
      </c>
      <c r="NY733" s="484" t="s">
        <v>1626</v>
      </c>
      <c r="OA733" s="203"/>
      <c r="OB733" s="203">
        <f>VLOOKUP(NY733,$A$794:$F$2344,6,FALSE)</f>
        <v>0</v>
      </c>
      <c r="OC733" s="202" t="s">
        <v>67</v>
      </c>
      <c r="OD733" s="10">
        <f>OB733*1.2</f>
        <v>0</v>
      </c>
      <c r="OE733" s="10"/>
      <c r="OF733" s="263"/>
      <c r="OG733" s="202" t="s">
        <v>83</v>
      </c>
      <c r="OH733" s="484" t="s">
        <v>498</v>
      </c>
      <c r="OJ733" s="203"/>
      <c r="OK733" s="203">
        <f>VLOOKUP(OH733,$A$794:$F$2344,6,FALSE)</f>
        <v>0</v>
      </c>
      <c r="OL733" s="202" t="s">
        <v>67</v>
      </c>
      <c r="OM733" s="10">
        <f>OK733*1.2</f>
        <v>0</v>
      </c>
      <c r="ON733" s="10"/>
      <c r="OO733" s="263"/>
      <c r="OP733" s="202" t="s">
        <v>83</v>
      </c>
      <c r="OQ733" s="484" t="s">
        <v>611</v>
      </c>
      <c r="OS733" s="203"/>
      <c r="OT733" s="203">
        <f>VLOOKUP(OQ733,$A$794:$F$2344,6,FALSE)</f>
        <v>0</v>
      </c>
      <c r="OU733" s="202" t="s">
        <v>67</v>
      </c>
      <c r="OV733" s="10">
        <f>OT733*1.2</f>
        <v>0</v>
      </c>
      <c r="OW733" s="10"/>
      <c r="OX733" s="263"/>
      <c r="OY733" s="202" t="s">
        <v>83</v>
      </c>
      <c r="OZ733" s="484" t="s">
        <v>421</v>
      </c>
      <c r="PB733" s="203"/>
      <c r="PC733" s="203">
        <f>VLOOKUP(OZ733,$A$794:$F$2344,6,FALSE)</f>
        <v>20</v>
      </c>
      <c r="PD733" s="202" t="s">
        <v>67</v>
      </c>
      <c r="PE733" s="10">
        <f>PC733*1.2</f>
        <v>24</v>
      </c>
      <c r="PF733" s="10"/>
      <c r="PG733" s="263"/>
      <c r="PH733" s="202" t="s">
        <v>83</v>
      </c>
      <c r="PI733" s="496" t="s">
        <v>183</v>
      </c>
      <c r="PK733" s="203"/>
      <c r="PL733" s="203" t="e">
        <f>VLOOKUP(PI733,$A$794:$F$2344,6,FALSE)</f>
        <v>#N/A</v>
      </c>
      <c r="PM733" s="202" t="s">
        <v>67</v>
      </c>
      <c r="PN733" s="10" t="e">
        <f>PL733*1.2</f>
        <v>#N/A</v>
      </c>
      <c r="PO733" s="10"/>
      <c r="PP733" s="263"/>
      <c r="PQ733" s="202" t="s">
        <v>83</v>
      </c>
      <c r="PR733" s="484" t="s">
        <v>2317</v>
      </c>
      <c r="PT733" s="203"/>
      <c r="PU733" s="203">
        <f>VLOOKUP(PR733,$A$794:$F$2344,6,FALSE)</f>
        <v>24</v>
      </c>
      <c r="PV733" s="202" t="s">
        <v>67</v>
      </c>
      <c r="PW733" s="10">
        <f>PU733*1.2</f>
        <v>28.799999999999997</v>
      </c>
      <c r="PX733" s="10"/>
      <c r="PY733" s="263"/>
      <c r="PZ733" s="202" t="s">
        <v>83</v>
      </c>
      <c r="QA733" s="496" t="s">
        <v>183</v>
      </c>
      <c r="QC733" s="203"/>
      <c r="QD733" s="203" t="e">
        <f>VLOOKUP(QA733,$A$794:$F$2344,6,FALSE)</f>
        <v>#N/A</v>
      </c>
      <c r="QE733" s="202" t="s">
        <v>67</v>
      </c>
      <c r="QF733" s="10" t="e">
        <f>QD733*1.2</f>
        <v>#N/A</v>
      </c>
      <c r="QG733" s="10"/>
      <c r="QH733" s="263"/>
      <c r="QI733" s="202" t="s">
        <v>83</v>
      </c>
      <c r="QJ733" s="484" t="s">
        <v>426</v>
      </c>
      <c r="QL733" s="203"/>
      <c r="QM733" s="203">
        <f>VLOOKUP(QJ733,$A$794:$F$2344,6,FALSE)</f>
        <v>0</v>
      </c>
      <c r="QN733" s="202" t="s">
        <v>67</v>
      </c>
      <c r="QO733" s="10">
        <f>QM733*1.2</f>
        <v>0</v>
      </c>
      <c r="QP733" s="10"/>
      <c r="QQ733" s="263"/>
      <c r="QR733" s="202" t="s">
        <v>83</v>
      </c>
      <c r="QS733" s="484" t="s">
        <v>477</v>
      </c>
      <c r="QU733" s="203"/>
      <c r="QV733" s="203">
        <f>VLOOKUP(QS733,$A$794:$F$2344,6,FALSE)</f>
        <v>0</v>
      </c>
      <c r="QW733" s="202" t="s">
        <v>67</v>
      </c>
      <c r="QX733" s="10">
        <f>QV733*1.2</f>
        <v>0</v>
      </c>
      <c r="QY733" s="10"/>
      <c r="QZ733" s="263"/>
      <c r="RA733" s="202" t="s">
        <v>83</v>
      </c>
      <c r="RB733" s="484" t="s">
        <v>494</v>
      </c>
      <c r="RD733" s="203"/>
      <c r="RE733" s="203">
        <f>VLOOKUP(RB733,$A$794:$F$2344,6,FALSE)</f>
        <v>0</v>
      </c>
      <c r="RF733" s="202" t="s">
        <v>67</v>
      </c>
      <c r="RG733" s="10">
        <f>RE733*1.2</f>
        <v>0</v>
      </c>
      <c r="RH733" s="10"/>
      <c r="RI733" s="263"/>
      <c r="RJ733" s="202" t="s">
        <v>83</v>
      </c>
      <c r="RK733" s="484" t="s">
        <v>486</v>
      </c>
      <c r="RM733" s="203"/>
      <c r="RN733" s="203">
        <f>VLOOKUP(RK733,$A$794:$F$2344,6,FALSE)</f>
        <v>0</v>
      </c>
      <c r="RO733" s="202" t="s">
        <v>67</v>
      </c>
      <c r="RP733" s="10">
        <f>RN733*1.2</f>
        <v>0</v>
      </c>
      <c r="RQ733" s="10"/>
      <c r="RR733" s="263"/>
      <c r="RS733" s="202" t="s">
        <v>83</v>
      </c>
      <c r="RT733" s="484" t="s">
        <v>2326</v>
      </c>
      <c r="RV733" s="203"/>
      <c r="RW733" s="203">
        <f>VLOOKUP(RT733,$A$794:$F$2344,6,FALSE)</f>
        <v>0</v>
      </c>
      <c r="RX733" s="202" t="s">
        <v>67</v>
      </c>
      <c r="RY733" s="10">
        <f>RW733*1.2</f>
        <v>0</v>
      </c>
      <c r="RZ733" s="10"/>
      <c r="SA733" s="269"/>
      <c r="SB733" s="202" t="s">
        <v>83</v>
      </c>
      <c r="SC733" s="484" t="s">
        <v>2326</v>
      </c>
      <c r="SE733" s="203"/>
      <c r="SF733" s="203">
        <f>VLOOKUP(SC733,$A$794:$F$2344,6,FALSE)</f>
        <v>0</v>
      </c>
      <c r="SG733" s="202" t="s">
        <v>67</v>
      </c>
      <c r="SH733" s="10">
        <f>SF733*1.2</f>
        <v>0</v>
      </c>
      <c r="SI733" s="10"/>
      <c r="SJ733" s="269"/>
      <c r="SK733" s="202" t="s">
        <v>83</v>
      </c>
      <c r="SL733" s="496" t="s">
        <v>183</v>
      </c>
      <c r="SN733" s="203"/>
      <c r="SO733" s="203" t="e">
        <f>VLOOKUP(SL733,$A$794:$F$2344,6,FALSE)</f>
        <v>#N/A</v>
      </c>
      <c r="SP733" s="202" t="s">
        <v>67</v>
      </c>
      <c r="SQ733" s="10" t="e">
        <f>SO733*1.2</f>
        <v>#N/A</v>
      </c>
      <c r="SR733" s="10"/>
      <c r="SS733" s="269"/>
      <c r="ST733" s="202" t="s">
        <v>83</v>
      </c>
      <c r="SU733" s="484" t="s">
        <v>1626</v>
      </c>
      <c r="SW733" s="203"/>
      <c r="SX733" s="203">
        <f>VLOOKUP(SU733,$A$794:$F$2344,6,FALSE)</f>
        <v>0</v>
      </c>
      <c r="SY733" s="202" t="s">
        <v>67</v>
      </c>
      <c r="SZ733" s="10">
        <f>SX733*1.2</f>
        <v>0</v>
      </c>
      <c r="TA733" s="10"/>
      <c r="TB733" s="269"/>
      <c r="TC733" s="202" t="s">
        <v>83</v>
      </c>
      <c r="TD733" s="484" t="s">
        <v>522</v>
      </c>
      <c r="TF733" s="203"/>
      <c r="TG733" s="203">
        <f>VLOOKUP(TD733,$A$794:$F$2344,6,FALSE)</f>
        <v>0</v>
      </c>
      <c r="TH733" s="202" t="s">
        <v>67</v>
      </c>
      <c r="TI733" s="10">
        <f>TG733*1.2</f>
        <v>0</v>
      </c>
      <c r="TK733" s="269"/>
      <c r="TL733" s="202" t="s">
        <v>83</v>
      </c>
      <c r="TM733" s="484" t="s">
        <v>1363</v>
      </c>
      <c r="TO733" s="203"/>
      <c r="TP733" s="203">
        <f>VLOOKUP(TM733,$A$794:$F$2344,6,FALSE)</f>
        <v>0</v>
      </c>
      <c r="TQ733" s="202" t="s">
        <v>67</v>
      </c>
      <c r="TR733" s="10">
        <f>TP733*1.2</f>
        <v>0</v>
      </c>
      <c r="TS733" s="10"/>
      <c r="TT733" s="269"/>
      <c r="TU733" s="202" t="s">
        <v>83</v>
      </c>
      <c r="TV733" s="484" t="s">
        <v>455</v>
      </c>
      <c r="TX733" s="203"/>
      <c r="TY733" s="203">
        <f>VLOOKUP(TV733,$A$794:$F$2344,6,FALSE)</f>
        <v>0</v>
      </c>
      <c r="TZ733" s="202" t="s">
        <v>67</v>
      </c>
      <c r="UA733" s="10">
        <f>TY733*1.2</f>
        <v>0</v>
      </c>
      <c r="UB733" s="10"/>
      <c r="UC733" s="269"/>
      <c r="UD733" s="202" t="s">
        <v>83</v>
      </c>
      <c r="UE733" s="498" t="s">
        <v>2317</v>
      </c>
      <c r="UG733" s="203"/>
      <c r="UH733" s="203">
        <f>VLOOKUP(UE733,$A$794:$F$2344,6,FALSE)</f>
        <v>24</v>
      </c>
      <c r="UI733" s="202" t="s">
        <v>67</v>
      </c>
      <c r="UJ733" s="10">
        <f>UH733*1.2</f>
        <v>28.799999999999997</v>
      </c>
      <c r="UK733" s="10"/>
      <c r="UL733" s="269"/>
      <c r="UM733" s="202" t="s">
        <v>83</v>
      </c>
      <c r="UN733" s="484" t="s">
        <v>1949</v>
      </c>
      <c r="UP733" s="203"/>
      <c r="UQ733" s="203">
        <f>VLOOKUP(UN733,$A$794:$F$2344,6,FALSE)</f>
        <v>0</v>
      </c>
      <c r="UR733" s="202" t="s">
        <v>67</v>
      </c>
      <c r="US733" s="10">
        <f>UQ733*1.2</f>
        <v>0</v>
      </c>
      <c r="UT733" s="10"/>
      <c r="UU733" s="269"/>
      <c r="UV733" s="202" t="s">
        <v>83</v>
      </c>
      <c r="UW733" s="484" t="s">
        <v>1363</v>
      </c>
      <c r="UY733" s="203"/>
      <c r="UZ733" s="203">
        <f>VLOOKUP(UW733,$A$794:$F$2344,6,FALSE)</f>
        <v>0</v>
      </c>
      <c r="VA733" s="202" t="s">
        <v>67</v>
      </c>
      <c r="VB733" s="10">
        <f>UZ733*1.2</f>
        <v>0</v>
      </c>
      <c r="VC733" s="10"/>
      <c r="VD733" s="269"/>
      <c r="VE733" s="202" t="s">
        <v>83</v>
      </c>
      <c r="VF733" s="484" t="s">
        <v>468</v>
      </c>
      <c r="VH733" s="203"/>
      <c r="VI733" s="203">
        <f>VLOOKUP(VF733,$A$794:$F$2344,6,FALSE)</f>
        <v>20</v>
      </c>
      <c r="VJ733" s="202" t="s">
        <v>67</v>
      </c>
      <c r="VK733" s="10">
        <f>VI733*1.2</f>
        <v>24</v>
      </c>
      <c r="VL733" s="10"/>
      <c r="VM733" s="269"/>
      <c r="VN733" s="202" t="s">
        <v>83</v>
      </c>
      <c r="VO733" s="484" t="s">
        <v>468</v>
      </c>
      <c r="VQ733" s="203"/>
      <c r="VR733" s="203">
        <f>VLOOKUP(VO733,$A$794:$F$2344,6,FALSE)</f>
        <v>20</v>
      </c>
      <c r="VS733" s="202" t="s">
        <v>67</v>
      </c>
      <c r="VT733" s="10">
        <f>VR733*1.2</f>
        <v>24</v>
      </c>
      <c r="VU733" s="10"/>
      <c r="VV733" s="269"/>
      <c r="VW733" s="202" t="s">
        <v>83</v>
      </c>
      <c r="VX733" s="496" t="s">
        <v>183</v>
      </c>
      <c r="VZ733" s="203"/>
      <c r="WA733" s="203" t="e">
        <f>VLOOKUP(VX733,$A$794:$F$2344,6,FALSE)</f>
        <v>#N/A</v>
      </c>
      <c r="WB733" s="202" t="s">
        <v>67</v>
      </c>
      <c r="WC733" s="10" t="e">
        <f>WA733*1.2</f>
        <v>#N/A</v>
      </c>
      <c r="WE733" s="269"/>
      <c r="WF733" s="202" t="s">
        <v>83</v>
      </c>
      <c r="WG733" s="484" t="s">
        <v>576</v>
      </c>
      <c r="WI733" s="203"/>
      <c r="WJ733" s="203">
        <f>VLOOKUP(WG733,$A$794:$F$2344,6,FALSE)</f>
        <v>0</v>
      </c>
      <c r="WK733" s="202" t="s">
        <v>67</v>
      </c>
      <c r="WL733" s="10">
        <f>WJ733*1.2</f>
        <v>0</v>
      </c>
      <c r="WN733" s="269"/>
      <c r="WO733" s="202" t="s">
        <v>83</v>
      </c>
      <c r="WP733" s="484" t="s">
        <v>468</v>
      </c>
      <c r="WQ733" s="203"/>
      <c r="WR733" s="203"/>
      <c r="WS733" s="203">
        <f>VLOOKUP(WP733,$A$794:$F$2344,6,FALSE)</f>
        <v>20</v>
      </c>
      <c r="WT733" s="202" t="s">
        <v>67</v>
      </c>
      <c r="WU733" s="10">
        <f>WS733*1.2</f>
        <v>24</v>
      </c>
      <c r="WV733" s="10"/>
      <c r="WW733" s="269"/>
      <c r="WX733" s="202" t="s">
        <v>83</v>
      </c>
      <c r="WY733" s="484" t="s">
        <v>1949</v>
      </c>
      <c r="XA733" s="203"/>
      <c r="XB733" s="203">
        <f>VLOOKUP(WY733,$A$794:$F$2344,6,FALSE)</f>
        <v>0</v>
      </c>
      <c r="XC733" s="202" t="s">
        <v>67</v>
      </c>
      <c r="XD733" s="10">
        <f>XB733*1.2</f>
        <v>0</v>
      </c>
      <c r="XF733" s="269"/>
      <c r="XG733" s="202" t="s">
        <v>83</v>
      </c>
      <c r="XH733" s="484" t="s">
        <v>1138</v>
      </c>
      <c r="XJ733" s="203"/>
      <c r="XK733" s="203">
        <f>VLOOKUP(XH733,$A$794:$F$2344,6,FALSE)</f>
        <v>0</v>
      </c>
      <c r="XL733" s="202" t="s">
        <v>67</v>
      </c>
      <c r="XM733" s="10">
        <f>XK733*1.2</f>
        <v>0</v>
      </c>
      <c r="XO733" s="269"/>
      <c r="XP733" s="202" t="s">
        <v>83</v>
      </c>
      <c r="XQ733" s="484" t="s">
        <v>576</v>
      </c>
      <c r="XS733" s="203"/>
      <c r="XT733" s="203">
        <f>VLOOKUP(XQ733,$A$794:$F$2344,6,FALSE)</f>
        <v>0</v>
      </c>
      <c r="XU733" s="202" t="s">
        <v>67</v>
      </c>
      <c r="XV733" s="10">
        <f>XT733*1.2</f>
        <v>0</v>
      </c>
      <c r="XW733" s="10"/>
      <c r="XX733" s="269"/>
      <c r="XY733" s="202" t="s">
        <v>83</v>
      </c>
      <c r="XZ733" s="484" t="s">
        <v>1626</v>
      </c>
      <c r="YB733" s="203"/>
      <c r="YC733" s="203">
        <f>VLOOKUP(XZ733,$A$794:$F$2344,6,FALSE)</f>
        <v>0</v>
      </c>
      <c r="YD733" s="202" t="s">
        <v>67</v>
      </c>
      <c r="YE733" s="10">
        <f>YC733*1.2</f>
        <v>0</v>
      </c>
      <c r="YG733" s="269"/>
      <c r="YH733" s="202" t="s">
        <v>83</v>
      </c>
      <c r="YI733" s="78" t="s">
        <v>183</v>
      </c>
      <c r="YK733" s="203"/>
      <c r="YL733" s="203" t="e">
        <f>VLOOKUP(YI733,$A$794:$F$2344,6,FALSE)</f>
        <v>#N/A</v>
      </c>
      <c r="YM733" s="202" t="s">
        <v>67</v>
      </c>
      <c r="YN733" s="10" t="e">
        <f>YL733*1.2</f>
        <v>#N/A</v>
      </c>
      <c r="YO733" s="10"/>
      <c r="YP733" s="269"/>
      <c r="YQ733" s="202" t="s">
        <v>83</v>
      </c>
      <c r="YR733" s="78" t="s">
        <v>183</v>
      </c>
      <c r="YT733" s="203"/>
      <c r="YU733" s="203" t="e">
        <f>VLOOKUP(YR733,$A$794:$F$2344,6,FALSE)</f>
        <v>#N/A</v>
      </c>
      <c r="YV733" s="202" t="s">
        <v>67</v>
      </c>
      <c r="YW733" s="10" t="e">
        <f>YU733*1.2</f>
        <v>#N/A</v>
      </c>
      <c r="YY733" s="269"/>
      <c r="YZ733" s="202" t="s">
        <v>83</v>
      </c>
      <c r="ZA733" s="78" t="s">
        <v>183</v>
      </c>
      <c r="ZC733" s="203"/>
      <c r="ZD733" s="203" t="e">
        <f>VLOOKUP(ZA733,$A$794:$F$2344,6,FALSE)</f>
        <v>#N/A</v>
      </c>
      <c r="ZE733" s="202" t="s">
        <v>67</v>
      </c>
      <c r="ZF733" s="10" t="e">
        <f>ZD733*1.2</f>
        <v>#N/A</v>
      </c>
      <c r="ZH733" s="269"/>
      <c r="ZI733" s="202" t="s">
        <v>83</v>
      </c>
      <c r="ZJ733" s="78" t="s">
        <v>183</v>
      </c>
      <c r="ZL733" s="203"/>
      <c r="ZM733" s="203" t="e">
        <f>VLOOKUP(ZJ733,$A$794:$F$2344,6,FALSE)</f>
        <v>#N/A</v>
      </c>
      <c r="ZN733" s="202" t="s">
        <v>67</v>
      </c>
      <c r="ZO733" s="10" t="e">
        <f>ZM733*1.2</f>
        <v>#N/A</v>
      </c>
      <c r="ZQ733" s="269"/>
      <c r="ZR733" s="202" t="s">
        <v>83</v>
      </c>
      <c r="ZS733" s="484" t="s">
        <v>421</v>
      </c>
      <c r="ZU733" s="203"/>
      <c r="ZV733" s="203">
        <f>VLOOKUP(ZS733,$A$794:$F$2344,6,FALSE)</f>
        <v>20</v>
      </c>
      <c r="ZW733" s="202" t="s">
        <v>67</v>
      </c>
      <c r="ZX733" s="10">
        <f>ZV733*1.2</f>
        <v>24</v>
      </c>
      <c r="ZY733" s="10"/>
      <c r="ZZ733" s="269"/>
      <c r="AAA733" s="202" t="s">
        <v>83</v>
      </c>
      <c r="AAB733" s="484" t="s">
        <v>468</v>
      </c>
      <c r="AAD733" s="203"/>
      <c r="AAE733" s="203">
        <f>VLOOKUP(AAB733,$A$794:$F$2344,6,FALSE)</f>
        <v>20</v>
      </c>
      <c r="AAF733" s="202" t="s">
        <v>67</v>
      </c>
      <c r="AAG733" s="10">
        <f>AAE733*1.2</f>
        <v>24</v>
      </c>
      <c r="AAH733" s="10"/>
      <c r="AAI733" s="269"/>
      <c r="AAJ733" s="202" t="s">
        <v>83</v>
      </c>
      <c r="AAK733" s="78" t="s">
        <v>183</v>
      </c>
      <c r="AAM733" s="203"/>
      <c r="AAN733" s="203" t="e">
        <f>VLOOKUP(AAK733,$A$794:$F$2344,6,FALSE)</f>
        <v>#N/A</v>
      </c>
      <c r="AAO733" s="202" t="s">
        <v>67</v>
      </c>
      <c r="AAP733" s="10" t="e">
        <f>AAN733*1.2</f>
        <v>#N/A</v>
      </c>
      <c r="AAQ733" s="10"/>
      <c r="AAR733" s="269"/>
      <c r="AAS733" s="202" t="s">
        <v>83</v>
      </c>
      <c r="AAT733" s="498" t="s">
        <v>522</v>
      </c>
      <c r="AAV733" s="203"/>
      <c r="AAW733" s="203">
        <f>VLOOKUP(AAT733,$A$794:$F$2344,6,FALSE)</f>
        <v>0</v>
      </c>
      <c r="AAX733" s="202" t="s">
        <v>67</v>
      </c>
      <c r="AAY733" s="10">
        <f>AAW733*1.2</f>
        <v>0</v>
      </c>
      <c r="AAZ733" s="10"/>
      <c r="ABA733" s="269"/>
      <c r="ABB733" s="202" t="s">
        <v>83</v>
      </c>
      <c r="ABC733" s="484" t="s">
        <v>436</v>
      </c>
      <c r="ABE733" s="203"/>
      <c r="ABF733" s="203">
        <f>VLOOKUP(ABC733,$A$794:$F$2344,6,FALSE)</f>
        <v>0</v>
      </c>
      <c r="ABG733" s="202" t="s">
        <v>67</v>
      </c>
      <c r="ABH733" s="10">
        <f>ABF733*1.2</f>
        <v>0</v>
      </c>
      <c r="ABI733" s="10"/>
      <c r="ABJ733" s="269"/>
      <c r="ABK733" s="202" t="s">
        <v>83</v>
      </c>
      <c r="ABL733" s="484" t="s">
        <v>1626</v>
      </c>
      <c r="ABN733" s="203"/>
      <c r="ABO733" s="203">
        <f>VLOOKUP(ABL733,$A$794:$F$2344,6,FALSE)</f>
        <v>0</v>
      </c>
      <c r="ABP733" s="202" t="s">
        <v>67</v>
      </c>
      <c r="ABQ733" s="10">
        <f>ABO733*1.2</f>
        <v>0</v>
      </c>
      <c r="ABR733" s="10"/>
      <c r="ABS733" s="269"/>
      <c r="ABT733" s="202" t="s">
        <v>83</v>
      </c>
      <c r="ABU733" s="484" t="s">
        <v>2326</v>
      </c>
      <c r="ABW733" s="203"/>
      <c r="ABX733" s="203">
        <f>VLOOKUP(ABU733,$A$794:$F$2344,6,FALSE)</f>
        <v>0</v>
      </c>
      <c r="ABY733" s="202" t="s">
        <v>67</v>
      </c>
      <c r="ABZ733" s="10">
        <f>ABX733*1.2</f>
        <v>0</v>
      </c>
      <c r="ACA733" s="10"/>
      <c r="ACB733" s="269"/>
      <c r="ACC733" s="202" t="s">
        <v>83</v>
      </c>
      <c r="ACD733" s="484" t="s">
        <v>611</v>
      </c>
      <c r="ACF733" s="203"/>
      <c r="ACG733" s="203">
        <f>VLOOKUP(ACD733,$A$794:$F$2344,6,FALSE)</f>
        <v>0</v>
      </c>
      <c r="ACH733" s="202" t="s">
        <v>67</v>
      </c>
      <c r="ACI733" s="10">
        <f>ACG733*1.2</f>
        <v>0</v>
      </c>
      <c r="ACJ733" s="10"/>
      <c r="ACK733" s="269"/>
      <c r="ACL733" s="202" t="s">
        <v>83</v>
      </c>
      <c r="ACM733" s="484" t="s">
        <v>1363</v>
      </c>
      <c r="ACO733" s="203"/>
      <c r="ACP733" s="203">
        <f>VLOOKUP(ACM733,$A$794:$F$2344,6,FALSE)</f>
        <v>0</v>
      </c>
      <c r="ACQ733" s="202" t="s">
        <v>67</v>
      </c>
      <c r="ACR733" s="10">
        <f>ACP733*1.2</f>
        <v>0</v>
      </c>
      <c r="ACS733" s="10"/>
      <c r="ACT733" s="269"/>
      <c r="ACU733" s="202" t="s">
        <v>83</v>
      </c>
      <c r="ACV733" s="484" t="s">
        <v>611</v>
      </c>
      <c r="ACX733" s="203"/>
      <c r="ACY733" s="203">
        <f>VLOOKUP(ACV733,$A$794:$F$2344,6,FALSE)</f>
        <v>0</v>
      </c>
      <c r="ACZ733" s="202" t="s">
        <v>67</v>
      </c>
      <c r="ADA733" s="10">
        <f>ACY733*1.2</f>
        <v>0</v>
      </c>
      <c r="ADB733" s="10"/>
      <c r="ADC733" s="269"/>
      <c r="ADD733" s="202" t="s">
        <v>83</v>
      </c>
      <c r="ADE733" s="484" t="s">
        <v>436</v>
      </c>
      <c r="ADG733" s="203"/>
      <c r="ADH733" s="203">
        <f>VLOOKUP(ADE733,$A$794:$F$2344,6,FALSE)</f>
        <v>0</v>
      </c>
      <c r="ADI733" s="202" t="s">
        <v>67</v>
      </c>
      <c r="ADJ733" s="10">
        <f>ADH733*1.2</f>
        <v>0</v>
      </c>
      <c r="ADL733" s="269"/>
      <c r="ADM733" s="202" t="s">
        <v>83</v>
      </c>
      <c r="ADN733" s="484" t="s">
        <v>1132</v>
      </c>
      <c r="ADP733" s="203"/>
      <c r="ADQ733" s="203">
        <f>VLOOKUP(ADN733,$A$794:$F$2344,6,FALSE)</f>
        <v>0</v>
      </c>
      <c r="ADR733" s="202" t="s">
        <v>67</v>
      </c>
      <c r="ADS733" s="10">
        <f>ADQ733*1.2</f>
        <v>0</v>
      </c>
      <c r="ADT733" s="10"/>
      <c r="ADU733" s="269"/>
      <c r="ADV733" s="202" t="s">
        <v>83</v>
      </c>
      <c r="ADW733" s="78" t="s">
        <v>183</v>
      </c>
      <c r="ADY733" s="203"/>
      <c r="ADZ733" s="203" t="e">
        <f>VLOOKUP(ADW733,$A$794:$F$2344,6,FALSE)</f>
        <v>#N/A</v>
      </c>
      <c r="AEA733" s="202" t="s">
        <v>67</v>
      </c>
      <c r="AEB733" s="10" t="e">
        <f>ADZ733*1.2</f>
        <v>#N/A</v>
      </c>
      <c r="AED733" s="269"/>
      <c r="AEE733" s="202" t="s">
        <v>83</v>
      </c>
      <c r="AEF733" s="491" t="s">
        <v>2317</v>
      </c>
      <c r="AEH733" s="203"/>
      <c r="AEI733" s="203">
        <f>VLOOKUP(AEF733,$A$794:$F$2344,6,FALSE)</f>
        <v>24</v>
      </c>
      <c r="AEJ733" s="202" t="s">
        <v>67</v>
      </c>
      <c r="AEK733" s="10">
        <f>AEI733*1.2</f>
        <v>28.799999999999997</v>
      </c>
      <c r="AEM733" s="269"/>
      <c r="AEN733" s="202" t="s">
        <v>83</v>
      </c>
      <c r="AEO733" s="484" t="s">
        <v>421</v>
      </c>
      <c r="AEQ733" s="203"/>
      <c r="AER733" s="203">
        <f>VLOOKUP(AEO733,$A$794:$F$2344,6,FALSE)</f>
        <v>20</v>
      </c>
      <c r="AES733" s="202" t="s">
        <v>67</v>
      </c>
      <c r="AET733" s="10">
        <f>AER733*1.2</f>
        <v>24</v>
      </c>
      <c r="AEV733" s="269"/>
      <c r="AEW733" s="202" t="s">
        <v>83</v>
      </c>
      <c r="AEX733" s="484" t="s">
        <v>522</v>
      </c>
      <c r="AEZ733" s="203"/>
      <c r="AFA733" s="203">
        <f>VLOOKUP(AEX733,$A$794:$F$2344,6,FALSE)</f>
        <v>0</v>
      </c>
      <c r="AFB733" s="202" t="s">
        <v>67</v>
      </c>
      <c r="AFC733" s="10">
        <f>AFA733*1.2</f>
        <v>0</v>
      </c>
      <c r="AFD733" s="10"/>
      <c r="AFE733" s="269"/>
      <c r="AFF733" s="202" t="s">
        <v>83</v>
      </c>
      <c r="AFG733" s="78" t="s">
        <v>183</v>
      </c>
      <c r="AFI733" s="203"/>
      <c r="AFJ733" s="203" t="e">
        <f>VLOOKUP(AFG733,$A$794:$F$2344,6,FALSE)</f>
        <v>#N/A</v>
      </c>
      <c r="AFK733" s="202" t="s">
        <v>67</v>
      </c>
      <c r="AFL733" s="10" t="e">
        <f>AFJ733*1.2</f>
        <v>#N/A</v>
      </c>
      <c r="AFM733" s="10"/>
      <c r="AFN733" s="269"/>
      <c r="AFO733" s="202" t="s">
        <v>83</v>
      </c>
      <c r="AFP733" s="484" t="s">
        <v>611</v>
      </c>
      <c r="AFR733" s="203"/>
      <c r="AFS733" s="203">
        <f>VLOOKUP(AFP733,$A$794:$F$2344,6,FALSE)</f>
        <v>0</v>
      </c>
      <c r="AFT733" s="202" t="s">
        <v>67</v>
      </c>
      <c r="AFU733" s="10">
        <f>AFS733*1.2</f>
        <v>0</v>
      </c>
      <c r="AFV733" s="10"/>
      <c r="AFW733" s="269"/>
      <c r="AFX733" s="202" t="s">
        <v>83</v>
      </c>
      <c r="AFY733" s="484" t="s">
        <v>611</v>
      </c>
      <c r="AGA733" s="203"/>
      <c r="AGB733" s="203">
        <f>VLOOKUP(AFY733,$A$794:$F$2344,6,FALSE)</f>
        <v>0</v>
      </c>
      <c r="AGC733" s="202" t="s">
        <v>67</v>
      </c>
      <c r="AGD733" s="10">
        <f>AGB733*1.2</f>
        <v>0</v>
      </c>
      <c r="AGE733" s="10"/>
      <c r="AGF733" s="269"/>
      <c r="AGG733" s="202" t="s">
        <v>83</v>
      </c>
      <c r="AGH733" s="484" t="s">
        <v>1949</v>
      </c>
      <c r="AGJ733" s="203"/>
      <c r="AGK733" s="203">
        <f>VLOOKUP(AGH733,$A$794:$F$2344,6,FALSE)</f>
        <v>0</v>
      </c>
      <c r="AGL733" s="202" t="s">
        <v>67</v>
      </c>
      <c r="AGM733" s="10">
        <f>AGK733*1.2</f>
        <v>0</v>
      </c>
      <c r="AGN733" s="10"/>
      <c r="AGO733" s="269"/>
      <c r="AGP733" s="202" t="s">
        <v>83</v>
      </c>
      <c r="AGQ733" s="484" t="s">
        <v>436</v>
      </c>
      <c r="AGS733" s="203"/>
      <c r="AGT733" s="203">
        <f>VLOOKUP(AGQ733,$A$794:$F$2344,6,FALSE)</f>
        <v>0</v>
      </c>
      <c r="AGU733" s="202" t="s">
        <v>67</v>
      </c>
      <c r="AGV733" s="10">
        <f>AGT733*1.2</f>
        <v>0</v>
      </c>
      <c r="AGW733" s="10"/>
      <c r="AGX733" s="269"/>
      <c r="AGY733" s="202" t="s">
        <v>83</v>
      </c>
      <c r="AGZ733" s="78" t="s">
        <v>183</v>
      </c>
      <c r="AHB733" s="203"/>
      <c r="AHC733" s="203" t="e">
        <f>VLOOKUP(AGZ733,$A$794:$F$2344,6,FALSE)</f>
        <v>#N/A</v>
      </c>
      <c r="AHD733" s="202" t="s">
        <v>67</v>
      </c>
      <c r="AHE733" s="10" t="e">
        <f>AHC733*1.2</f>
        <v>#N/A</v>
      </c>
      <c r="AHF733" s="10"/>
      <c r="AHG733" s="269"/>
      <c r="AHH733" s="202" t="s">
        <v>83</v>
      </c>
      <c r="AHI733" s="502" t="s">
        <v>1206</v>
      </c>
      <c r="AHK733" s="203"/>
      <c r="AHL733" s="203">
        <f>VLOOKUP(AHI733,$A$794:$F$2344,6,FALSE)</f>
        <v>0</v>
      </c>
      <c r="AHM733" s="202" t="s">
        <v>67</v>
      </c>
      <c r="AHN733" s="10">
        <f>AHL733*1.2</f>
        <v>0</v>
      </c>
      <c r="AHO733" s="10"/>
      <c r="AHP733" s="269"/>
      <c r="AHQ733" s="202" t="s">
        <v>83</v>
      </c>
      <c r="AHR733" s="484" t="s">
        <v>462</v>
      </c>
      <c r="AHT733" s="203"/>
      <c r="AHU733" s="203">
        <f>VLOOKUP(AHR733,$A$794:$F$2344,6,FALSE)</f>
        <v>0</v>
      </c>
      <c r="AHV733" s="202" t="s">
        <v>67</v>
      </c>
      <c r="AHW733" s="10">
        <f>AHU733*1.2</f>
        <v>0</v>
      </c>
      <c r="AHX733" s="10"/>
      <c r="AHY733" s="269"/>
      <c r="AHZ733" s="202" t="s">
        <v>83</v>
      </c>
      <c r="AIA733" s="78" t="s">
        <v>183</v>
      </c>
      <c r="AIC733" s="203"/>
      <c r="AID733" s="203" t="e">
        <f>VLOOKUP(AIA733,$A$794:$F$2344,6,FALSE)</f>
        <v>#N/A</v>
      </c>
      <c r="AIE733" s="202" t="s">
        <v>67</v>
      </c>
      <c r="AIF733" s="10" t="e">
        <f>AID733*1.2</f>
        <v>#N/A</v>
      </c>
      <c r="AIG733" s="10"/>
      <c r="AIH733" s="269"/>
      <c r="AII733" s="202" t="s">
        <v>83</v>
      </c>
      <c r="AIJ733" s="484" t="s">
        <v>1626</v>
      </c>
      <c r="AIL733" s="203"/>
      <c r="AIM733" s="203">
        <f>VLOOKUP(AIJ733,$A$794:$F$2344,6,FALSE)</f>
        <v>0</v>
      </c>
      <c r="AIN733" s="202" t="s">
        <v>67</v>
      </c>
      <c r="AIO733" s="10">
        <f>AIM733*1.2</f>
        <v>0</v>
      </c>
      <c r="AIP733" s="10"/>
      <c r="AIQ733" s="269"/>
      <c r="AIR733" s="202" t="s">
        <v>83</v>
      </c>
      <c r="AIS733" s="484" t="s">
        <v>462</v>
      </c>
      <c r="AIU733" s="203"/>
      <c r="AIV733" s="203">
        <f>VLOOKUP(AIS733,$A$794:$F$2344,6,FALSE)</f>
        <v>0</v>
      </c>
      <c r="AIW733" s="202" t="s">
        <v>67</v>
      </c>
      <c r="AIX733" s="10">
        <f>AIV733*1.2</f>
        <v>0</v>
      </c>
      <c r="AIY733" s="10"/>
      <c r="AIZ733" s="269"/>
      <c r="AJA733" s="202" t="s">
        <v>83</v>
      </c>
      <c r="AJB733" s="78" t="s">
        <v>183</v>
      </c>
      <c r="AJD733" s="203"/>
      <c r="AJE733" s="203" t="e">
        <f>VLOOKUP(AJB733,$A$794:$F$2344,6,FALSE)</f>
        <v>#N/A</v>
      </c>
      <c r="AJF733" s="202" t="s">
        <v>67</v>
      </c>
      <c r="AJG733" s="10" t="e">
        <f>AJE733*1.2</f>
        <v>#N/A</v>
      </c>
      <c r="AJH733" s="10"/>
      <c r="AJI733" s="269"/>
      <c r="AJJ733" s="202" t="s">
        <v>83</v>
      </c>
      <c r="AJK733" s="78" t="s">
        <v>183</v>
      </c>
      <c r="AJM733" s="203"/>
      <c r="AJN733" s="203" t="e">
        <f>VLOOKUP(AJK733,$A$794:$F$2344,6,FALSE)</f>
        <v>#N/A</v>
      </c>
      <c r="AJO733" s="202" t="s">
        <v>67</v>
      </c>
      <c r="AJP733" s="10" t="e">
        <f>AJN733*1.2</f>
        <v>#N/A</v>
      </c>
      <c r="AJQ733" s="10"/>
      <c r="AJR733" s="269"/>
      <c r="AJS733" s="202" t="s">
        <v>83</v>
      </c>
      <c r="AJT733" s="78" t="s">
        <v>183</v>
      </c>
      <c r="AJV733" s="203"/>
      <c r="AJW733" s="203" t="e">
        <f>VLOOKUP(AJT733,$A$794:$F$2344,6,FALSE)</f>
        <v>#N/A</v>
      </c>
      <c r="AJX733" s="202" t="s">
        <v>67</v>
      </c>
      <c r="AJY733" s="10" t="e">
        <f>AJW733*1.2</f>
        <v>#N/A</v>
      </c>
      <c r="AJZ733" s="10"/>
      <c r="AKA733" s="269"/>
      <c r="AKB733" s="202" t="s">
        <v>83</v>
      </c>
      <c r="AKC733" s="484" t="s">
        <v>1626</v>
      </c>
      <c r="AKE733" s="203"/>
      <c r="AKF733" s="203">
        <f>VLOOKUP(AKC733,$A$794:$F$2344,6,FALSE)</f>
        <v>0</v>
      </c>
      <c r="AKG733" s="202" t="s">
        <v>67</v>
      </c>
      <c r="AKH733" s="10">
        <f>AKF733*1.2</f>
        <v>0</v>
      </c>
      <c r="AKI733" s="10"/>
      <c r="AKJ733" s="269"/>
      <c r="AKK733" s="202" t="s">
        <v>83</v>
      </c>
      <c r="AKL733" s="78" t="s">
        <v>183</v>
      </c>
      <c r="AKN733" s="203"/>
      <c r="AKO733" s="203" t="e">
        <f>VLOOKUP(AKL733,$A$794:$F$2344,6,FALSE)</f>
        <v>#N/A</v>
      </c>
      <c r="AKP733" s="202" t="s">
        <v>67</v>
      </c>
      <c r="AKQ733" s="10" t="e">
        <f>AKO733*1.2</f>
        <v>#N/A</v>
      </c>
      <c r="AKR733" s="10"/>
      <c r="AKS733" s="269"/>
      <c r="AKT733" s="202" t="s">
        <v>83</v>
      </c>
      <c r="AKU733" s="78" t="s">
        <v>183</v>
      </c>
      <c r="AKW733" s="203"/>
      <c r="AKX733" s="203" t="e">
        <f>VLOOKUP(AKU733,$A$794:$F$2344,6,FALSE)</f>
        <v>#N/A</v>
      </c>
      <c r="AKY733" s="202" t="s">
        <v>67</v>
      </c>
      <c r="AKZ733" s="10" t="e">
        <f>AKX733*1.2</f>
        <v>#N/A</v>
      </c>
      <c r="ALA733" s="10"/>
      <c r="ALB733" s="269"/>
      <c r="ALC733" s="202" t="s">
        <v>83</v>
      </c>
      <c r="ALD733" s="78" t="s">
        <v>183</v>
      </c>
      <c r="ALF733" s="203"/>
      <c r="ALG733" s="203" t="e">
        <f>VLOOKUP(ALD733,$A$794:$F$2344,6,FALSE)</f>
        <v>#N/A</v>
      </c>
      <c r="ALH733" s="202" t="s">
        <v>67</v>
      </c>
      <c r="ALI733" s="10" t="e">
        <f>ALG733*1.2</f>
        <v>#N/A</v>
      </c>
      <c r="ALJ733" s="10"/>
      <c r="ALK733" s="269"/>
      <c r="ALL733" s="202" t="s">
        <v>83</v>
      </c>
      <c r="ALM733" s="78" t="s">
        <v>183</v>
      </c>
      <c r="ALO733" s="203"/>
      <c r="ALP733" s="203" t="e">
        <f>VLOOKUP(ALM733,$A$794:$F$2344,6,FALSE)</f>
        <v>#N/A</v>
      </c>
      <c r="ALQ733" s="202" t="s">
        <v>67</v>
      </c>
      <c r="ALR733" s="10" t="e">
        <f>ALP733*1.2</f>
        <v>#N/A</v>
      </c>
      <c r="ALS733" s="10"/>
      <c r="ALT733" s="269"/>
      <c r="ALU733" s="202" t="s">
        <v>83</v>
      </c>
      <c r="ALV733" s="78" t="s">
        <v>183</v>
      </c>
      <c r="ALX733" s="203"/>
      <c r="ALY733" s="203" t="e">
        <f>VLOOKUP(ALV733,$A$794:$F$2344,6,FALSE)</f>
        <v>#N/A</v>
      </c>
      <c r="ALZ733" s="202" t="s">
        <v>67</v>
      </c>
      <c r="AMA733" s="10" t="e">
        <f>ALY733*1.2</f>
        <v>#N/A</v>
      </c>
      <c r="AMB733" s="10"/>
      <c r="AMC733" s="269"/>
      <c r="AMD733" s="202" t="s">
        <v>83</v>
      </c>
      <c r="AME733" s="78" t="s">
        <v>183</v>
      </c>
      <c r="AMG733" s="203"/>
      <c r="AMH733" s="203" t="e">
        <f>VLOOKUP(AME733,$A$794:$F$2344,6,FALSE)</f>
        <v>#N/A</v>
      </c>
      <c r="AMI733" s="202" t="s">
        <v>67</v>
      </c>
      <c r="AMJ733" s="10" t="e">
        <f>AMH733*1.2</f>
        <v>#N/A</v>
      </c>
      <c r="AMK733" s="10"/>
      <c r="AML733" s="269"/>
      <c r="AMM733" s="202" t="s">
        <v>83</v>
      </c>
      <c r="AMN733" s="78" t="s">
        <v>183</v>
      </c>
      <c r="AMP733" s="203"/>
      <c r="AMQ733" s="203" t="e">
        <f>VLOOKUP(AMN733,$A$794:$F$2344,6,FALSE)</f>
        <v>#N/A</v>
      </c>
      <c r="AMR733" s="202" t="s">
        <v>67</v>
      </c>
      <c r="AMS733" s="10" t="e">
        <f>AMQ733*1.2</f>
        <v>#N/A</v>
      </c>
      <c r="AMT733" s="10"/>
      <c r="AMU733" s="269"/>
      <c r="AMV733" s="202" t="s">
        <v>83</v>
      </c>
      <c r="AMW733" s="78" t="s">
        <v>183</v>
      </c>
      <c r="AMY733" s="203"/>
      <c r="AMZ733" s="203" t="e">
        <f>VLOOKUP(AMW733,$A$794:$F$2344,6,FALSE)</f>
        <v>#N/A</v>
      </c>
      <c r="ANA733" s="202" t="s">
        <v>67</v>
      </c>
      <c r="ANB733" s="10" t="e">
        <f>AMZ733*1.2</f>
        <v>#N/A</v>
      </c>
      <c r="ANC733" s="10"/>
      <c r="AND733" s="269"/>
      <c r="ANE733" s="202" t="s">
        <v>83</v>
      </c>
      <c r="ANF733" s="78" t="s">
        <v>183</v>
      </c>
      <c r="ANH733" s="203"/>
      <c r="ANI733" s="203" t="e">
        <f>VLOOKUP(ANF733,$A$794:$F$2344,6,FALSE)</f>
        <v>#N/A</v>
      </c>
      <c r="ANJ733" s="202" t="s">
        <v>67</v>
      </c>
      <c r="ANK733" s="10" t="e">
        <f>ANI733*1.2</f>
        <v>#N/A</v>
      </c>
      <c r="ANL733" s="10"/>
      <c r="ANM733" s="269"/>
      <c r="ANN733" s="202" t="s">
        <v>83</v>
      </c>
      <c r="ANO733" s="78" t="s">
        <v>183</v>
      </c>
      <c r="ANQ733" s="203"/>
      <c r="ANR733" s="203" t="e">
        <f>VLOOKUP(ANO733,$A$794:$F$2344,6,FALSE)</f>
        <v>#N/A</v>
      </c>
      <c r="ANS733" s="202" t="s">
        <v>67</v>
      </c>
      <c r="ANT733" s="10" t="e">
        <f>ANR733*1.2</f>
        <v>#N/A</v>
      </c>
      <c r="ANU733" s="10"/>
      <c r="ANV733" s="269"/>
      <c r="ANW733" s="202" t="s">
        <v>83</v>
      </c>
      <c r="ANX733" s="78" t="s">
        <v>183</v>
      </c>
      <c r="ANZ733" s="203"/>
      <c r="AOA733" s="203" t="e">
        <f>VLOOKUP(ANX733,$A$794:$F$2344,6,FALSE)</f>
        <v>#N/A</v>
      </c>
      <c r="AOB733" s="202" t="s">
        <v>67</v>
      </c>
      <c r="AOC733" s="10" t="e">
        <f>AOA733*1.2</f>
        <v>#N/A</v>
      </c>
      <c r="AOD733" s="10"/>
      <c r="AOE733" s="269"/>
      <c r="AOF733" s="202" t="s">
        <v>83</v>
      </c>
      <c r="AOG733" s="78" t="s">
        <v>183</v>
      </c>
      <c r="AOI733" s="203"/>
      <c r="AOJ733" s="203" t="e">
        <f>VLOOKUP(AOG733,$A$794:$F$2344,6,FALSE)</f>
        <v>#N/A</v>
      </c>
      <c r="AOK733" s="202" t="s">
        <v>67</v>
      </c>
      <c r="AOL733" s="10" t="e">
        <f>AOJ733*1.2</f>
        <v>#N/A</v>
      </c>
      <c r="AOM733" s="10"/>
      <c r="AON733" s="269"/>
      <c r="AOO733" s="202" t="s">
        <v>83</v>
      </c>
      <c r="AOP733" s="78" t="s">
        <v>183</v>
      </c>
      <c r="AOR733" s="203"/>
      <c r="AOS733" s="203" t="e">
        <f>VLOOKUP(AOP733,$A$794:$F$2344,6,FALSE)</f>
        <v>#N/A</v>
      </c>
      <c r="AOT733" s="202" t="s">
        <v>67</v>
      </c>
      <c r="AOU733" s="10" t="e">
        <f>AOS733*1.2</f>
        <v>#N/A</v>
      </c>
      <c r="AOV733" s="10"/>
      <c r="AOW733" s="269"/>
      <c r="AOX733" s="202" t="s">
        <v>83</v>
      </c>
      <c r="AOY733" s="78" t="s">
        <v>183</v>
      </c>
      <c r="APA733" s="203"/>
      <c r="APB733" s="203" t="e">
        <f>VLOOKUP(AOY733,$A$794:$F$2344,6,FALSE)</f>
        <v>#N/A</v>
      </c>
      <c r="APC733" s="202" t="s">
        <v>67</v>
      </c>
      <c r="APD733" s="10" t="e">
        <f>APB733*1.2</f>
        <v>#N/A</v>
      </c>
      <c r="APE733" s="10"/>
      <c r="APF733" s="269"/>
      <c r="APG733" s="202" t="s">
        <v>83</v>
      </c>
      <c r="APH733" s="78" t="s">
        <v>183</v>
      </c>
      <c r="APJ733" s="203"/>
      <c r="APK733" s="203" t="e">
        <f>VLOOKUP(APH733,$A$794:$F$2344,6,FALSE)</f>
        <v>#N/A</v>
      </c>
      <c r="APL733" s="202" t="s">
        <v>67</v>
      </c>
      <c r="APM733" s="10" t="e">
        <f>APK733*1.2</f>
        <v>#N/A</v>
      </c>
      <c r="APN733" s="10"/>
      <c r="APO733" s="269"/>
      <c r="APP733" s="202" t="s">
        <v>83</v>
      </c>
      <c r="APQ733" s="498" t="s">
        <v>1146</v>
      </c>
      <c r="APS733" s="203"/>
      <c r="APT733" s="203">
        <f>VLOOKUP(APQ733,$A$794:$F$2344,6,FALSE)</f>
        <v>0</v>
      </c>
      <c r="APU733" s="202" t="s">
        <v>67</v>
      </c>
      <c r="APV733" s="10">
        <f>APT733*1.2</f>
        <v>0</v>
      </c>
      <c r="APW733" s="10"/>
      <c r="APX733" s="269"/>
      <c r="APY733" s="202" t="s">
        <v>83</v>
      </c>
      <c r="APZ733" s="498" t="s">
        <v>1949</v>
      </c>
      <c r="AQB733" s="203"/>
      <c r="AQC733" s="203">
        <f>VLOOKUP(APZ733,$A$794:$F$2344,6,FALSE)</f>
        <v>0</v>
      </c>
      <c r="AQD733" s="202" t="s">
        <v>67</v>
      </c>
      <c r="AQE733" s="10">
        <f>AQC733*1.2</f>
        <v>0</v>
      </c>
      <c r="AQF733" s="10"/>
      <c r="AQG733" s="269"/>
      <c r="AQH733" s="202" t="s">
        <v>83</v>
      </c>
      <c r="AQI733" s="484" t="s">
        <v>611</v>
      </c>
      <c r="AQK733" s="203"/>
      <c r="AQL733" s="203">
        <f>VLOOKUP(AQI733,$A$794:$F$2344,6,FALSE)</f>
        <v>0</v>
      </c>
      <c r="AQM733" s="202" t="s">
        <v>67</v>
      </c>
      <c r="AQN733" s="10">
        <f>AQL733*1.2</f>
        <v>0</v>
      </c>
      <c r="AQO733" s="10"/>
      <c r="AQP733" s="269"/>
      <c r="AQQ733" s="202" t="s">
        <v>83</v>
      </c>
      <c r="AQR733" s="484" t="s">
        <v>1949</v>
      </c>
      <c r="AQT733" s="203"/>
      <c r="AQU733" s="203">
        <f>VLOOKUP(AQR733,$A$794:$F$2344,6,FALSE)</f>
        <v>0</v>
      </c>
      <c r="AQV733" s="202" t="s">
        <v>67</v>
      </c>
      <c r="AQW733" s="10">
        <f>AQU733*1.2</f>
        <v>0</v>
      </c>
      <c r="AQX733" s="10"/>
      <c r="AQY733" s="269"/>
      <c r="AQZ733" s="202" t="s">
        <v>83</v>
      </c>
      <c r="ARA733" s="484" t="s">
        <v>2326</v>
      </c>
      <c r="ARC733" s="203"/>
      <c r="ARD733" s="203">
        <f>VLOOKUP(ARA733,$A$794:$F$2344,6,FALSE)</f>
        <v>0</v>
      </c>
      <c r="ARE733" s="202" t="s">
        <v>67</v>
      </c>
      <c r="ARF733" s="10">
        <f>ARD733*1.2</f>
        <v>0</v>
      </c>
      <c r="ARG733" s="10"/>
      <c r="ARH733" s="269"/>
      <c r="ARI733" s="202" t="s">
        <v>83</v>
      </c>
      <c r="ARJ733" s="484" t="s">
        <v>576</v>
      </c>
      <c r="ARL733" s="203"/>
      <c r="ARM733" s="203">
        <f>VLOOKUP(ARJ733,$A$794:$F$2344,6,FALSE)</f>
        <v>0</v>
      </c>
      <c r="ARN733" s="202" t="s">
        <v>67</v>
      </c>
      <c r="ARO733" s="10">
        <f>ARM733*1.2</f>
        <v>0</v>
      </c>
      <c r="ARP733" s="10"/>
      <c r="ARQ733" s="269"/>
      <c r="ARR733" s="202" t="s">
        <v>83</v>
      </c>
      <c r="ARS733" s="498" t="s">
        <v>436</v>
      </c>
      <c r="ARU733" s="203"/>
      <c r="ARV733" s="203">
        <f>VLOOKUP(ARS733,$A$794:$F$2344,6,FALSE)</f>
        <v>0</v>
      </c>
      <c r="ARW733" s="202" t="s">
        <v>67</v>
      </c>
      <c r="ARX733" s="10">
        <f>ARV733*1.2</f>
        <v>0</v>
      </c>
      <c r="ARY733" s="10"/>
      <c r="ARZ733" s="269"/>
      <c r="ASA733" s="202" t="s">
        <v>83</v>
      </c>
      <c r="ASB733" s="484" t="s">
        <v>1206</v>
      </c>
      <c r="ASD733" s="203"/>
      <c r="ASE733" s="203">
        <f>VLOOKUP(ASB733,$A$794:$F$2344,6,FALSE)</f>
        <v>0</v>
      </c>
      <c r="ASF733" s="202" t="s">
        <v>67</v>
      </c>
      <c r="ASG733" s="10">
        <f>ASE733*1.2</f>
        <v>0</v>
      </c>
      <c r="ASH733" s="10"/>
      <c r="ASI733" s="269"/>
      <c r="ASJ733" s="202" t="s">
        <v>83</v>
      </c>
      <c r="ASK733" s="484" t="s">
        <v>2317</v>
      </c>
      <c r="ASM733" s="203"/>
      <c r="ASN733" s="203">
        <f>VLOOKUP(ASK733,$A$794:$F$2344,6,FALSE)</f>
        <v>24</v>
      </c>
      <c r="ASO733" s="202" t="s">
        <v>67</v>
      </c>
      <c r="ASP733" s="10">
        <f>ASN733*1.2</f>
        <v>28.799999999999997</v>
      </c>
      <c r="ASQ733" s="10"/>
      <c r="ASR733" s="269"/>
      <c r="ASS733" s="202" t="s">
        <v>83</v>
      </c>
      <c r="AST733" s="484" t="s">
        <v>611</v>
      </c>
      <c r="ASV733" s="203"/>
      <c r="ASW733" s="203">
        <f>VLOOKUP(AST733,$A$794:$F$2344,6,FALSE)</f>
        <v>0</v>
      </c>
      <c r="ASX733" s="202" t="s">
        <v>67</v>
      </c>
      <c r="ASY733" s="10">
        <f>ASW733*1.2</f>
        <v>0</v>
      </c>
      <c r="ASZ733" s="10"/>
      <c r="ATA733" s="269"/>
      <c r="ATB733" s="202" t="s">
        <v>83</v>
      </c>
      <c r="ATC733" s="484" t="s">
        <v>522</v>
      </c>
      <c r="ATE733" s="203"/>
      <c r="ATF733" s="203">
        <f>VLOOKUP(ATC733,$A$794:$F$2344,6,FALSE)</f>
        <v>0</v>
      </c>
      <c r="ATG733" s="202" t="s">
        <v>67</v>
      </c>
      <c r="ATH733" s="10">
        <f>ATF733*1.2</f>
        <v>0</v>
      </c>
      <c r="ATI733" s="10"/>
      <c r="ATJ733" s="269"/>
      <c r="ATK733" s="202" t="s">
        <v>83</v>
      </c>
      <c r="ATL733" s="484" t="s">
        <v>421</v>
      </c>
      <c r="ATN733" s="203"/>
      <c r="ATO733" s="203">
        <f>VLOOKUP(ATL733,$A$794:$F$2344,6,FALSE)</f>
        <v>20</v>
      </c>
      <c r="ATP733" s="202" t="s">
        <v>67</v>
      </c>
      <c r="ATQ733" s="10">
        <f>ATO733*1.2</f>
        <v>24</v>
      </c>
      <c r="ATR733" s="10"/>
      <c r="ATS733" s="269"/>
      <c r="ATT733" s="202" t="s">
        <v>83</v>
      </c>
      <c r="ATU733" s="484" t="s">
        <v>462</v>
      </c>
      <c r="ATW733" s="203"/>
      <c r="ATX733" s="203">
        <f>VLOOKUP(ATU733,$A$794:$F$2344,6,FALSE)</f>
        <v>0</v>
      </c>
      <c r="ATY733" s="202" t="s">
        <v>67</v>
      </c>
      <c r="ATZ733" s="10">
        <f>ATX733*1.2</f>
        <v>0</v>
      </c>
      <c r="AUA733" s="10"/>
      <c r="AUB733" s="269"/>
      <c r="AUC733" s="202" t="s">
        <v>83</v>
      </c>
      <c r="AUD733" s="484" t="s">
        <v>1138</v>
      </c>
      <c r="AUF733" s="203"/>
      <c r="AUG733" s="203">
        <f>VLOOKUP(AUD733,$A$794:$F$2344,6,FALSE)</f>
        <v>0</v>
      </c>
      <c r="AUH733" s="202" t="s">
        <v>67</v>
      </c>
      <c r="AUI733" s="10">
        <f>AUG733*1.2</f>
        <v>0</v>
      </c>
      <c r="AUJ733" s="10"/>
      <c r="AUK733" s="269"/>
      <c r="AUL733" s="202" t="s">
        <v>83</v>
      </c>
      <c r="AUM733" s="484" t="s">
        <v>576</v>
      </c>
      <c r="AUO733" s="203"/>
      <c r="AUP733" s="203">
        <f>VLOOKUP(AUM733,$A$794:$F$2344,6,FALSE)</f>
        <v>0</v>
      </c>
      <c r="AUQ733" s="202" t="s">
        <v>67</v>
      </c>
      <c r="AUR733" s="10">
        <f>AUP733*1.2</f>
        <v>0</v>
      </c>
      <c r="AUS733" s="10"/>
      <c r="AUT733" s="269"/>
      <c r="AUU733" s="202" t="s">
        <v>83</v>
      </c>
      <c r="AUV733" s="509" t="s">
        <v>494</v>
      </c>
      <c r="AUX733" s="203"/>
      <c r="AUY733" s="203">
        <f>VLOOKUP(AUV733,$A$794:$F$2344,6,FALSE)</f>
        <v>0</v>
      </c>
      <c r="AUZ733" s="202" t="s">
        <v>67</v>
      </c>
      <c r="AVA733" s="10">
        <f>AUY733*1.2</f>
        <v>0</v>
      </c>
      <c r="AVB733" s="10"/>
      <c r="AVC733" s="269"/>
      <c r="AVD733" s="202" t="s">
        <v>83</v>
      </c>
      <c r="AVE733" s="484" t="s">
        <v>1363</v>
      </c>
      <c r="AVG733" s="203"/>
      <c r="AVH733" s="203">
        <f>VLOOKUP(AVE733,$A$794:$F$2344,6,FALSE)</f>
        <v>0</v>
      </c>
      <c r="AVI733" s="202" t="s">
        <v>67</v>
      </c>
      <c r="AVJ733" s="10">
        <f>AVH733*1.2</f>
        <v>0</v>
      </c>
      <c r="AVK733" s="10"/>
      <c r="AVL733" s="269"/>
      <c r="AVM733" s="202" t="s">
        <v>83</v>
      </c>
      <c r="AVN733" s="484" t="s">
        <v>522</v>
      </c>
      <c r="AVP733" s="203"/>
      <c r="AVQ733" s="203">
        <f>VLOOKUP(AVN733,$A$794:$F$2344,6,FALSE)</f>
        <v>0</v>
      </c>
      <c r="AVR733" s="202" t="s">
        <v>67</v>
      </c>
      <c r="AVS733" s="10">
        <f>AVQ733*1.2</f>
        <v>0</v>
      </c>
      <c r="AVT733" s="10"/>
      <c r="AVU733" s="269"/>
      <c r="AVV733" s="202" t="s">
        <v>83</v>
      </c>
      <c r="AVW733" s="487" t="s">
        <v>1949</v>
      </c>
      <c r="AVY733" s="203"/>
      <c r="AVZ733" s="203">
        <f>VLOOKUP(AVW733,$A$794:$F$2344,6,FALSE)</f>
        <v>0</v>
      </c>
      <c r="AWA733" s="202" t="s">
        <v>67</v>
      </c>
      <c r="AWB733" s="10">
        <f>AVZ733*1.2</f>
        <v>0</v>
      </c>
      <c r="AWC733" s="10"/>
      <c r="AWD733" s="269"/>
      <c r="AWE733" s="202" t="s">
        <v>83</v>
      </c>
      <c r="AWF733" s="484" t="s">
        <v>2326</v>
      </c>
      <c r="AWH733" s="203"/>
      <c r="AWI733" s="203">
        <f>VLOOKUP(AWF733,$A$794:$F$2344,6,FALSE)</f>
        <v>0</v>
      </c>
      <c r="AWJ733" s="202" t="s">
        <v>67</v>
      </c>
      <c r="AWK733" s="10">
        <f>AWI733*1.2</f>
        <v>0</v>
      </c>
      <c r="AWL733" s="10"/>
      <c r="AWM733" s="269"/>
      <c r="AWN733" s="202" t="s">
        <v>83</v>
      </c>
      <c r="AWO733" s="484" t="s">
        <v>1949</v>
      </c>
      <c r="AWQ733" s="203"/>
      <c r="AWR733" s="203">
        <f>VLOOKUP(AWO733,$A$794:$F$2344,6,FALSE)</f>
        <v>0</v>
      </c>
      <c r="AWS733" s="202" t="s">
        <v>67</v>
      </c>
      <c r="AWT733" s="10">
        <f>AWR733*1.2</f>
        <v>0</v>
      </c>
      <c r="AWU733" s="10"/>
      <c r="AWV733" s="269"/>
      <c r="AWW733" s="202" t="s">
        <v>83</v>
      </c>
      <c r="AWX733" s="484" t="s">
        <v>473</v>
      </c>
      <c r="AWZ733" s="203"/>
      <c r="AXA733" s="203">
        <f>VLOOKUP(AWX733,$A$794:$F$2344,6,FALSE)</f>
        <v>0</v>
      </c>
      <c r="AXB733" s="202" t="s">
        <v>67</v>
      </c>
      <c r="AXC733" s="10">
        <f>AXA733*1.2</f>
        <v>0</v>
      </c>
      <c r="AXD733" s="10"/>
      <c r="AXE733" s="269"/>
      <c r="AXF733" s="202" t="s">
        <v>83</v>
      </c>
      <c r="AXG733" s="484" t="s">
        <v>468</v>
      </c>
      <c r="AXI733" s="203"/>
      <c r="AXJ733" s="203">
        <f>VLOOKUP(AXG733,$A$794:$F$2344,6,FALSE)</f>
        <v>20</v>
      </c>
      <c r="AXK733" s="202" t="s">
        <v>67</v>
      </c>
      <c r="AXL733" s="10">
        <f>AXJ733*1.2</f>
        <v>24</v>
      </c>
      <c r="AXM733" s="10"/>
      <c r="AXN733" s="269"/>
      <c r="AXO733" s="202" t="s">
        <v>83</v>
      </c>
      <c r="AXP733" s="484" t="s">
        <v>1206</v>
      </c>
      <c r="AXR733" s="203"/>
      <c r="AXS733" s="203">
        <f>VLOOKUP(AXP733,$A$794:$F$2344,6,FALSE)</f>
        <v>0</v>
      </c>
      <c r="AXT733" s="202" t="s">
        <v>67</v>
      </c>
      <c r="AXU733" s="10">
        <f>AXS733*1.2</f>
        <v>0</v>
      </c>
      <c r="AXV733" s="10"/>
      <c r="AXW733" s="269"/>
      <c r="AXX733" s="202" t="s">
        <v>83</v>
      </c>
      <c r="AXY733" s="498" t="s">
        <v>2317</v>
      </c>
      <c r="AYA733" s="203"/>
      <c r="AYB733" s="203">
        <f>VLOOKUP(AXY733,$A$794:$F$2344,6,FALSE)</f>
        <v>24</v>
      </c>
      <c r="AYC733" s="202" t="s">
        <v>67</v>
      </c>
      <c r="AYD733" s="10">
        <f>AYB733*1.2</f>
        <v>28.799999999999997</v>
      </c>
      <c r="AYE733" s="10"/>
      <c r="AYF733" s="269"/>
      <c r="AYG733" s="202" t="s">
        <v>83</v>
      </c>
      <c r="AYH733" s="484" t="s">
        <v>576</v>
      </c>
      <c r="AYJ733" s="203"/>
      <c r="AYK733" s="203">
        <f>VLOOKUP(AYH733,$A$794:$F$2344,6,FALSE)</f>
        <v>0</v>
      </c>
      <c r="AYL733" s="202" t="s">
        <v>67</v>
      </c>
      <c r="AYM733" s="10">
        <f>AYK733*1.2</f>
        <v>0</v>
      </c>
      <c r="AYN733" s="10"/>
      <c r="AYO733" s="269"/>
      <c r="AYP733" s="202" t="s">
        <v>83</v>
      </c>
      <c r="AYQ733" s="484" t="s">
        <v>498</v>
      </c>
      <c r="AYS733" s="203"/>
      <c r="AYT733" s="203">
        <f>VLOOKUP(AYQ733,$A$794:$F$2344,6,FALSE)</f>
        <v>0</v>
      </c>
      <c r="AYU733" s="202" t="s">
        <v>67</v>
      </c>
      <c r="AYV733" s="10">
        <f>AYT733*1.2</f>
        <v>0</v>
      </c>
      <c r="AYW733" s="10"/>
      <c r="AYX733" s="269"/>
      <c r="AYY733" s="202" t="s">
        <v>83</v>
      </c>
      <c r="AYZ733" s="484" t="s">
        <v>1206</v>
      </c>
      <c r="AZB733" s="203"/>
      <c r="AZC733" s="203">
        <f>VLOOKUP(AYZ733,$A$794:$F$2344,6,FALSE)</f>
        <v>0</v>
      </c>
      <c r="AZD733" s="202" t="s">
        <v>67</v>
      </c>
      <c r="AZE733" s="10">
        <f>AZC733*1.2</f>
        <v>0</v>
      </c>
      <c r="AZF733" s="10"/>
      <c r="AZG733" s="269"/>
      <c r="AZH733" s="202" t="s">
        <v>83</v>
      </c>
      <c r="AZI733" s="484" t="s">
        <v>1132</v>
      </c>
      <c r="AZK733" s="203"/>
      <c r="AZL733" s="203">
        <f>VLOOKUP(AZI733,$A$794:$F$2344,6,FALSE)</f>
        <v>0</v>
      </c>
      <c r="AZM733" s="202" t="s">
        <v>67</v>
      </c>
      <c r="AZN733" s="10">
        <f>AZL733*1.2</f>
        <v>0</v>
      </c>
      <c r="AZO733" s="10"/>
      <c r="AZP733" s="269"/>
      <c r="AZQ733" s="202" t="s">
        <v>83</v>
      </c>
      <c r="AZR733" s="484" t="s">
        <v>522</v>
      </c>
      <c r="AZT733" s="203"/>
      <c r="AZU733" s="203">
        <f>VLOOKUP(AZR733,$A$794:$F$2344,6,FALSE)</f>
        <v>0</v>
      </c>
      <c r="AZV733" s="202" t="s">
        <v>67</v>
      </c>
      <c r="AZW733" s="10">
        <f>AZU733*1.2</f>
        <v>0</v>
      </c>
      <c r="AZX733" s="10"/>
      <c r="AZY733" s="269"/>
      <c r="AZZ733" s="202" t="s">
        <v>83</v>
      </c>
      <c r="BAA733" s="498" t="s">
        <v>611</v>
      </c>
      <c r="BAC733" s="203"/>
      <c r="BAD733" s="203">
        <f>VLOOKUP(BAA733,$A$794:$F$2344,6,FALSE)</f>
        <v>0</v>
      </c>
      <c r="BAE733" s="202" t="s">
        <v>67</v>
      </c>
      <c r="BAF733" s="10">
        <f>BAD733*1.2</f>
        <v>0</v>
      </c>
      <c r="BAG733" s="10"/>
      <c r="BAH733" s="269"/>
    </row>
    <row r="734" spans="1:1386" s="14" customFormat="1" ht="15">
      <c r="A734" s="202" t="s">
        <v>84</v>
      </c>
      <c r="B734" s="484" t="s">
        <v>611</v>
      </c>
      <c r="D734" s="203"/>
      <c r="E734" s="203">
        <f>VLOOKUP(B734,$A$794:$F$2344,6,FALSE)</f>
        <v>0</v>
      </c>
      <c r="F734" s="202" t="s">
        <v>69</v>
      </c>
      <c r="G734" s="10">
        <f>E734*1.1</f>
        <v>0</v>
      </c>
      <c r="H734" s="10"/>
      <c r="I734" s="263"/>
      <c r="J734" s="202" t="s">
        <v>84</v>
      </c>
      <c r="K734" s="487" t="s">
        <v>522</v>
      </c>
      <c r="M734" s="203"/>
      <c r="N734" s="203">
        <f>VLOOKUP(K734,$A$794:$F$2344,6,FALSE)</f>
        <v>0</v>
      </c>
      <c r="O734" s="202" t="s">
        <v>69</v>
      </c>
      <c r="P734" s="10">
        <f>N734*1.1</f>
        <v>0</v>
      </c>
      <c r="Q734" s="10"/>
      <c r="R734" s="263"/>
      <c r="S734" s="202" t="s">
        <v>84</v>
      </c>
      <c r="T734" s="484" t="s">
        <v>1146</v>
      </c>
      <c r="V734" s="203"/>
      <c r="W734" s="203">
        <f>VLOOKUP(T734,$A$794:$F$2344,6,FALSE)</f>
        <v>0</v>
      </c>
      <c r="X734" s="202" t="s">
        <v>69</v>
      </c>
      <c r="Y734" s="10">
        <f>W734*1.1</f>
        <v>0</v>
      </c>
      <c r="Z734" s="10"/>
      <c r="AA734" s="263"/>
      <c r="AB734" s="202" t="s">
        <v>84</v>
      </c>
      <c r="AC734" s="484" t="s">
        <v>436</v>
      </c>
      <c r="AE734" s="203"/>
      <c r="AF734" s="203">
        <f>VLOOKUP(AC734,$A$794:$F$2344,6,FALSE)</f>
        <v>0</v>
      </c>
      <c r="AG734" s="202" t="s">
        <v>69</v>
      </c>
      <c r="AH734" s="10">
        <f>AF734*1.1</f>
        <v>0</v>
      </c>
      <c r="AI734" s="10"/>
      <c r="AJ734" s="263"/>
      <c r="AK734" s="202" t="s">
        <v>84</v>
      </c>
      <c r="AL734" s="490" t="s">
        <v>1949</v>
      </c>
      <c r="AN734" s="203"/>
      <c r="AO734" s="203">
        <f>VLOOKUP(AL734,$A$794:$F$2344,6,FALSE)</f>
        <v>0</v>
      </c>
      <c r="AP734" s="202" t="s">
        <v>69</v>
      </c>
      <c r="AQ734" s="10">
        <f>AO734*1.1</f>
        <v>0</v>
      </c>
      <c r="AR734" s="10"/>
      <c r="AS734" s="263"/>
      <c r="AT734" s="202" t="s">
        <v>84</v>
      </c>
      <c r="AU734" s="484" t="s">
        <v>468</v>
      </c>
      <c r="AW734" s="203"/>
      <c r="AX734" s="203">
        <f>VLOOKUP(AU734,$A$794:$F$2344,6,FALSE)</f>
        <v>20</v>
      </c>
      <c r="AY734" s="202" t="s">
        <v>69</v>
      </c>
      <c r="AZ734" s="10">
        <f>AX734*1.1</f>
        <v>22</v>
      </c>
      <c r="BA734" s="10"/>
      <c r="BB734" s="263"/>
      <c r="BC734" s="202" t="s">
        <v>84</v>
      </c>
      <c r="BD734" s="484" t="s">
        <v>2326</v>
      </c>
      <c r="BF734" s="203"/>
      <c r="BG734" s="203">
        <f>VLOOKUP(BD734,$A$794:$F$2344,6,FALSE)</f>
        <v>0</v>
      </c>
      <c r="BH734" s="202" t="s">
        <v>69</v>
      </c>
      <c r="BI734" s="10">
        <f>BG734*1.1</f>
        <v>0</v>
      </c>
      <c r="BJ734" s="10"/>
      <c r="BK734" s="263"/>
      <c r="BL734" s="202" t="s">
        <v>84</v>
      </c>
      <c r="BM734" s="484" t="s">
        <v>1675</v>
      </c>
      <c r="BO734" s="203"/>
      <c r="BP734" s="203">
        <f>VLOOKUP(BM734,$A$794:$F$2344,6,FALSE)</f>
        <v>0</v>
      </c>
      <c r="BQ734" s="202" t="s">
        <v>69</v>
      </c>
      <c r="BR734" s="10">
        <f>BP734*1.1</f>
        <v>0</v>
      </c>
      <c r="BS734" s="10"/>
      <c r="BT734" s="263"/>
      <c r="BU734" s="202" t="s">
        <v>84</v>
      </c>
      <c r="BV734" s="484" t="s">
        <v>2317</v>
      </c>
      <c r="BX734" s="203"/>
      <c r="BY734" s="203">
        <f>VLOOKUP(BV734,$A$794:$F$2344,6,FALSE)</f>
        <v>24</v>
      </c>
      <c r="BZ734" s="202" t="s">
        <v>69</v>
      </c>
      <c r="CA734" s="10">
        <f>BY734*1.1</f>
        <v>26.400000000000002</v>
      </c>
      <c r="CB734" s="10"/>
      <c r="CC734" s="263"/>
      <c r="CD734" s="202" t="s">
        <v>84</v>
      </c>
      <c r="CE734" s="491" t="s">
        <v>611</v>
      </c>
      <c r="CG734" s="203"/>
      <c r="CH734" s="203">
        <f>VLOOKUP(CE734,$A$794:$F$2344,6,FALSE)</f>
        <v>0</v>
      </c>
      <c r="CI734" s="202" t="s">
        <v>69</v>
      </c>
      <c r="CJ734" s="10">
        <f>CH734*1.1</f>
        <v>0</v>
      </c>
      <c r="CK734" s="10"/>
      <c r="CL734" s="263"/>
      <c r="CM734" s="202" t="s">
        <v>84</v>
      </c>
      <c r="CN734" s="484" t="s">
        <v>1675</v>
      </c>
      <c r="CP734" s="203"/>
      <c r="CQ734" s="203">
        <f>VLOOKUP(CN734,$A$794:$F$2344,6,FALSE)</f>
        <v>0</v>
      </c>
      <c r="CR734" s="202" t="s">
        <v>69</v>
      </c>
      <c r="CS734" s="10">
        <f>CQ734*1.1</f>
        <v>0</v>
      </c>
      <c r="CT734" s="10"/>
      <c r="CU734" s="263"/>
      <c r="CV734" s="202" t="s">
        <v>84</v>
      </c>
      <c r="CW734" s="484" t="s">
        <v>1363</v>
      </c>
      <c r="CY734" s="203"/>
      <c r="CZ734" s="203">
        <f>VLOOKUP(CW734,$A$794:$F$2344,6,FALSE)</f>
        <v>0</v>
      </c>
      <c r="DA734" s="202" t="s">
        <v>69</v>
      </c>
      <c r="DB734" s="10">
        <f>CZ734*1.1</f>
        <v>0</v>
      </c>
      <c r="DC734" s="10"/>
      <c r="DD734" s="263"/>
      <c r="DE734" s="202" t="s">
        <v>84</v>
      </c>
      <c r="DF734" s="484" t="s">
        <v>1206</v>
      </c>
      <c r="DH734" s="203"/>
      <c r="DI734" s="203">
        <f>VLOOKUP(DF734,$A$794:$F$2344,6,FALSE)</f>
        <v>0</v>
      </c>
      <c r="DJ734" s="202" t="s">
        <v>69</v>
      </c>
      <c r="DK734" s="10">
        <f>DI734*1.1</f>
        <v>0</v>
      </c>
      <c r="DL734" s="10"/>
      <c r="DM734" s="263"/>
      <c r="DN734" s="202" t="s">
        <v>84</v>
      </c>
      <c r="DO734" s="484" t="s">
        <v>2326</v>
      </c>
      <c r="DQ734" s="203"/>
      <c r="DR734" s="203">
        <f>VLOOKUP(DO734,$A$794:$F$2344,6,FALSE)</f>
        <v>0</v>
      </c>
      <c r="DS734" s="202" t="s">
        <v>69</v>
      </c>
      <c r="DT734" s="10">
        <f>DR734*1.1</f>
        <v>0</v>
      </c>
      <c r="DU734" s="10"/>
      <c r="DV734" s="263"/>
      <c r="DW734" s="202" t="s">
        <v>84</v>
      </c>
      <c r="DX734" s="484" t="s">
        <v>436</v>
      </c>
      <c r="DZ734" s="203"/>
      <c r="EA734" s="203">
        <f>VLOOKUP(DX734,$A$794:$F$2344,6,FALSE)</f>
        <v>0</v>
      </c>
      <c r="EB734" s="202" t="s">
        <v>69</v>
      </c>
      <c r="EC734" s="10">
        <f>EA734*1.1</f>
        <v>0</v>
      </c>
      <c r="ED734" s="10"/>
      <c r="EE734" s="263"/>
      <c r="EF734" s="202" t="s">
        <v>84</v>
      </c>
      <c r="EG734" s="484" t="s">
        <v>576</v>
      </c>
      <c r="EI734" s="203"/>
      <c r="EJ734" s="203">
        <f>VLOOKUP(EG734,$A$794:$F$2344,6,FALSE)</f>
        <v>0</v>
      </c>
      <c r="EK734" s="202" t="s">
        <v>69</v>
      </c>
      <c r="EL734" s="10">
        <f>EJ734*1.1</f>
        <v>0</v>
      </c>
      <c r="EM734" s="10"/>
      <c r="EN734" s="263"/>
      <c r="EO734" s="202" t="s">
        <v>84</v>
      </c>
      <c r="EP734" s="484" t="s">
        <v>611</v>
      </c>
      <c r="ER734" s="203"/>
      <c r="ES734" s="203">
        <f>VLOOKUP(EP734,$A$794:$F$2344,6,FALSE)</f>
        <v>0</v>
      </c>
      <c r="ET734" s="202" t="s">
        <v>69</v>
      </c>
      <c r="EU734" s="10">
        <f>ES734*1.1</f>
        <v>0</v>
      </c>
      <c r="EV734" s="10"/>
      <c r="EW734" s="263"/>
      <c r="EX734" s="202" t="s">
        <v>84</v>
      </c>
      <c r="EY734" s="484" t="s">
        <v>1949</v>
      </c>
      <c r="FA734" s="203"/>
      <c r="FB734" s="203">
        <f>VLOOKUP(EY734,$A$794:$F$2344,6,FALSE)</f>
        <v>0</v>
      </c>
      <c r="FC734" s="202" t="s">
        <v>69</v>
      </c>
      <c r="FD734" s="10">
        <f>FB734*1.1</f>
        <v>0</v>
      </c>
      <c r="FE734" s="10"/>
      <c r="FF734" s="263"/>
      <c r="FG734" s="202" t="s">
        <v>84</v>
      </c>
      <c r="FH734" s="484" t="s">
        <v>1206</v>
      </c>
      <c r="FJ734" s="203"/>
      <c r="FK734" s="203">
        <f>VLOOKUP(FH734,$A$794:$F$2344,6,FALSE)</f>
        <v>0</v>
      </c>
      <c r="FL734" s="202" t="s">
        <v>69</v>
      </c>
      <c r="FM734" s="10">
        <f>FK734*1.1</f>
        <v>0</v>
      </c>
      <c r="FN734" s="10"/>
      <c r="FO734" s="263"/>
      <c r="FP734" s="202" t="s">
        <v>84</v>
      </c>
      <c r="FQ734" s="484" t="s">
        <v>1138</v>
      </c>
      <c r="FS734" s="203"/>
      <c r="FT734" s="203">
        <f>VLOOKUP(FQ734,$A$794:$F$2344,6,FALSE)</f>
        <v>0</v>
      </c>
      <c r="FU734" s="202" t="s">
        <v>69</v>
      </c>
      <c r="FV734" s="10">
        <f>FT734*1.1</f>
        <v>0</v>
      </c>
      <c r="FW734" s="10"/>
      <c r="FX734" s="263"/>
      <c r="FY734" s="202" t="s">
        <v>84</v>
      </c>
      <c r="FZ734" s="484" t="s">
        <v>1206</v>
      </c>
      <c r="GB734" s="203"/>
      <c r="GC734" s="203">
        <f>VLOOKUP(FZ734,$A$794:$F$2344,6,FALSE)</f>
        <v>0</v>
      </c>
      <c r="GD734" s="202" t="s">
        <v>69</v>
      </c>
      <c r="GE734" s="10">
        <f>GC734*1.1</f>
        <v>0</v>
      </c>
      <c r="GF734" s="10"/>
      <c r="GG734" s="263"/>
      <c r="GH734" s="202" t="s">
        <v>84</v>
      </c>
      <c r="GI734" s="484" t="s">
        <v>462</v>
      </c>
      <c r="GK734" s="203"/>
      <c r="GL734" s="203">
        <f>VLOOKUP(GI734,$A$794:$F$2344,6,FALSE)</f>
        <v>0</v>
      </c>
      <c r="GM734" s="202" t="s">
        <v>69</v>
      </c>
      <c r="GN734" s="10">
        <f>GL734*1.1</f>
        <v>0</v>
      </c>
      <c r="GO734" s="10"/>
      <c r="GP734" s="263"/>
      <c r="GQ734" s="202" t="s">
        <v>84</v>
      </c>
      <c r="GR734" s="484" t="s">
        <v>1206</v>
      </c>
      <c r="GT734" s="203"/>
      <c r="GU734" s="203">
        <f>VLOOKUP(GR734,$A$794:$F$2344,6,FALSE)</f>
        <v>0</v>
      </c>
      <c r="GV734" s="202" t="s">
        <v>69</v>
      </c>
      <c r="GW734" s="10">
        <f>GU734*1.1</f>
        <v>0</v>
      </c>
      <c r="GX734" s="10"/>
      <c r="GY734" s="263"/>
      <c r="GZ734" s="202" t="s">
        <v>84</v>
      </c>
      <c r="HA734" s="484" t="s">
        <v>468</v>
      </c>
      <c r="HC734" s="203"/>
      <c r="HD734" s="203">
        <f>VLOOKUP(HA734,$A$794:$F$2344,6,FALSE)</f>
        <v>20</v>
      </c>
      <c r="HE734" s="202" t="s">
        <v>69</v>
      </c>
      <c r="HF734" s="10">
        <f>HD734*1.1</f>
        <v>22</v>
      </c>
      <c r="HG734" s="10"/>
      <c r="HH734" s="263"/>
      <c r="HI734" s="202" t="s">
        <v>84</v>
      </c>
      <c r="HJ734" s="484" t="s">
        <v>1132</v>
      </c>
      <c r="HL734" s="203"/>
      <c r="HM734" s="203">
        <f>VLOOKUP(HJ734,$A$794:$F$2344,6,FALSE)</f>
        <v>0</v>
      </c>
      <c r="HN734" s="202" t="s">
        <v>69</v>
      </c>
      <c r="HO734" s="10">
        <f>HM734*1.1</f>
        <v>0</v>
      </c>
      <c r="HP734" s="10"/>
      <c r="HQ734" s="263"/>
      <c r="HR734" s="202" t="s">
        <v>84</v>
      </c>
      <c r="HS734" s="484" t="s">
        <v>468</v>
      </c>
      <c r="HU734" s="203"/>
      <c r="HV734" s="203">
        <f>VLOOKUP(HS734,$A$794:$F$2344,6,FALSE)</f>
        <v>20</v>
      </c>
      <c r="HW734" s="202" t="s">
        <v>69</v>
      </c>
      <c r="HX734" s="10">
        <f>HV734*1.1</f>
        <v>22</v>
      </c>
      <c r="HY734" s="10"/>
      <c r="HZ734" s="263"/>
      <c r="IA734" s="202" t="s">
        <v>84</v>
      </c>
      <c r="IB734" s="496" t="s">
        <v>183</v>
      </c>
      <c r="ID734" s="203"/>
      <c r="IE734" s="203" t="e">
        <f>VLOOKUP(IB734,$A$794:$F$2344,6,FALSE)</f>
        <v>#N/A</v>
      </c>
      <c r="IF734" s="202" t="s">
        <v>69</v>
      </c>
      <c r="IG734" s="10" t="e">
        <f>IE734*1.1</f>
        <v>#N/A</v>
      </c>
      <c r="IH734" s="10"/>
      <c r="II734" s="263"/>
      <c r="IJ734" s="202" t="s">
        <v>84</v>
      </c>
      <c r="IK734" s="484" t="s">
        <v>1949</v>
      </c>
      <c r="IM734" s="203"/>
      <c r="IN734" s="203">
        <f>VLOOKUP(IK734,$A$794:$F$2344,6,FALSE)</f>
        <v>0</v>
      </c>
      <c r="IO734" s="202" t="s">
        <v>69</v>
      </c>
      <c r="IP734" s="10">
        <f>IN734*1.1</f>
        <v>0</v>
      </c>
      <c r="IQ734" s="10"/>
      <c r="IR734" s="263"/>
      <c r="IS734" s="202" t="s">
        <v>84</v>
      </c>
      <c r="IT734" s="484" t="s">
        <v>477</v>
      </c>
      <c r="IV734" s="203"/>
      <c r="IW734" s="203">
        <f>VLOOKUP(IT734,$A$794:$F$2344,6,FALSE)</f>
        <v>0</v>
      </c>
      <c r="IX734" s="202" t="s">
        <v>69</v>
      </c>
      <c r="IY734" s="10">
        <f>IW734*1.1</f>
        <v>0</v>
      </c>
      <c r="IZ734" s="10"/>
      <c r="JA734" s="263"/>
      <c r="JB734" s="202" t="s">
        <v>84</v>
      </c>
      <c r="JC734" s="484" t="s">
        <v>2326</v>
      </c>
      <c r="JE734" s="203"/>
      <c r="JF734" s="203">
        <f>VLOOKUP(JC734,$A$794:$F$2344,6,FALSE)</f>
        <v>0</v>
      </c>
      <c r="JG734" s="202" t="s">
        <v>69</v>
      </c>
      <c r="JH734" s="10">
        <f>JF734*1.1</f>
        <v>0</v>
      </c>
      <c r="JI734" s="10"/>
      <c r="JJ734" s="263"/>
      <c r="JK734" s="202" t="s">
        <v>84</v>
      </c>
      <c r="JL734" s="484" t="s">
        <v>611</v>
      </c>
      <c r="JN734" s="203"/>
      <c r="JO734" s="203">
        <f>VLOOKUP(JL734,$A$794:$F$2344,6,FALSE)</f>
        <v>0</v>
      </c>
      <c r="JP734" s="202" t="s">
        <v>69</v>
      </c>
      <c r="JQ734" s="10">
        <f>JO734*1.1</f>
        <v>0</v>
      </c>
      <c r="JR734" s="10"/>
      <c r="JS734" s="263"/>
      <c r="JT734" s="202" t="s">
        <v>84</v>
      </c>
      <c r="JU734" s="484" t="s">
        <v>1132</v>
      </c>
      <c r="JW734" s="203"/>
      <c r="JX734" s="203">
        <f>VLOOKUP(JU734,$A$794:$F$2344,6,FALSE)</f>
        <v>0</v>
      </c>
      <c r="JY734" s="202" t="s">
        <v>69</v>
      </c>
      <c r="JZ734" s="10">
        <f>JX734*1.1</f>
        <v>0</v>
      </c>
      <c r="KA734" s="10"/>
      <c r="KB734" s="263"/>
      <c r="KC734" s="202" t="s">
        <v>84</v>
      </c>
      <c r="KD734" s="484" t="s">
        <v>494</v>
      </c>
      <c r="KF734" s="203"/>
      <c r="KG734" s="203">
        <f>VLOOKUP(KD734,$A$794:$F$2344,6,FALSE)</f>
        <v>0</v>
      </c>
      <c r="KH734" s="202" t="s">
        <v>69</v>
      </c>
      <c r="KI734" s="10">
        <f>KG734*1.1</f>
        <v>0</v>
      </c>
      <c r="KJ734" s="10"/>
      <c r="KK734" s="263"/>
      <c r="KL734" s="202" t="s">
        <v>84</v>
      </c>
      <c r="KM734" s="484" t="s">
        <v>611</v>
      </c>
      <c r="KO734" s="203"/>
      <c r="KP734" s="203">
        <f>VLOOKUP(KM734,$A$794:$F$2344,6,FALSE)</f>
        <v>0</v>
      </c>
      <c r="KQ734" s="202" t="s">
        <v>69</v>
      </c>
      <c r="KR734" s="10">
        <f>KP734*1.1</f>
        <v>0</v>
      </c>
      <c r="KS734" s="10"/>
      <c r="KT734" s="263"/>
      <c r="KU734" s="202" t="s">
        <v>84</v>
      </c>
      <c r="KV734" s="498" t="s">
        <v>2317</v>
      </c>
      <c r="KX734" s="203"/>
      <c r="KY734" s="203">
        <f>VLOOKUP(KV734,$A$794:$F$2344,6,FALSE)</f>
        <v>24</v>
      </c>
      <c r="KZ734" s="202" t="s">
        <v>69</v>
      </c>
      <c r="LA734" s="10">
        <f>KY734*1.1</f>
        <v>26.400000000000002</v>
      </c>
      <c r="LB734" s="10"/>
      <c r="LC734" s="263"/>
      <c r="LD734" s="202" t="s">
        <v>84</v>
      </c>
      <c r="LE734" s="484" t="s">
        <v>611</v>
      </c>
      <c r="LG734" s="203"/>
      <c r="LH734" s="203">
        <f>VLOOKUP(LE734,$A$794:$F$2344,6,FALSE)</f>
        <v>0</v>
      </c>
      <c r="LI734" s="202" t="s">
        <v>69</v>
      </c>
      <c r="LJ734" s="10">
        <f>LH734*1.1</f>
        <v>0</v>
      </c>
      <c r="LK734" s="10"/>
      <c r="LL734" s="263"/>
      <c r="LM734" s="202" t="s">
        <v>84</v>
      </c>
      <c r="LN734" s="484" t="s">
        <v>1206</v>
      </c>
      <c r="LP734" s="203"/>
      <c r="LQ734" s="203">
        <f>VLOOKUP(LN734,$A$794:$F$2344,6,FALSE)</f>
        <v>0</v>
      </c>
      <c r="LR734" s="202" t="s">
        <v>69</v>
      </c>
      <c r="LS734" s="10">
        <f>LQ734*1.1</f>
        <v>0</v>
      </c>
      <c r="LT734" s="10"/>
      <c r="LU734" s="263"/>
      <c r="LV734" s="202" t="s">
        <v>84</v>
      </c>
      <c r="LW734" s="496" t="s">
        <v>183</v>
      </c>
      <c r="LY734" s="203"/>
      <c r="LZ734" s="203" t="e">
        <f>VLOOKUP(LW734,$A$794:$F$2344,6,FALSE)</f>
        <v>#N/A</v>
      </c>
      <c r="MA734" s="202" t="s">
        <v>69</v>
      </c>
      <c r="MB734" s="10" t="e">
        <f>LZ734*1.1</f>
        <v>#N/A</v>
      </c>
      <c r="MC734" s="10"/>
      <c r="MD734" s="263"/>
      <c r="ME734" s="202" t="s">
        <v>84</v>
      </c>
      <c r="MF734" s="484" t="s">
        <v>494</v>
      </c>
      <c r="MH734" s="203"/>
      <c r="MI734" s="203">
        <f>VLOOKUP(MF734,$A$794:$F$2344,6,FALSE)</f>
        <v>0</v>
      </c>
      <c r="MJ734" s="202" t="s">
        <v>69</v>
      </c>
      <c r="MK734" s="10">
        <f>MI734*1.1</f>
        <v>0</v>
      </c>
      <c r="ML734" s="10"/>
      <c r="MM734" s="263"/>
      <c r="MN734" s="202" t="s">
        <v>84</v>
      </c>
      <c r="MO734" s="484" t="s">
        <v>611</v>
      </c>
      <c r="MQ734" s="203"/>
      <c r="MR734" s="203">
        <f>VLOOKUP(MO734,$A$794:$F$2344,6,FALSE)</f>
        <v>0</v>
      </c>
      <c r="MS734" s="202" t="s">
        <v>69</v>
      </c>
      <c r="MT734" s="10">
        <f>MR734*1.1</f>
        <v>0</v>
      </c>
      <c r="MU734" s="10"/>
      <c r="MV734" s="263"/>
      <c r="MW734" s="202" t="s">
        <v>84</v>
      </c>
      <c r="MX734" s="484" t="s">
        <v>2317</v>
      </c>
      <c r="MZ734" s="203"/>
      <c r="NA734" s="203">
        <f>VLOOKUP(MX734,$A$794:$F$2344,6,FALSE)</f>
        <v>24</v>
      </c>
      <c r="NB734" s="202" t="s">
        <v>69</v>
      </c>
      <c r="NC734" s="10">
        <f>NA734*1.1</f>
        <v>26.400000000000002</v>
      </c>
      <c r="ND734" s="10"/>
      <c r="NE734" s="263"/>
      <c r="NF734" s="202" t="s">
        <v>84</v>
      </c>
      <c r="NG734" s="484" t="s">
        <v>611</v>
      </c>
      <c r="NI734" s="203"/>
      <c r="NJ734" s="203">
        <f>VLOOKUP(NG734,$A$794:$F$2344,6,FALSE)</f>
        <v>0</v>
      </c>
      <c r="NK734" s="202" t="s">
        <v>69</v>
      </c>
      <c r="NL734" s="10">
        <f>NJ734*1.1</f>
        <v>0</v>
      </c>
      <c r="NM734" s="10"/>
      <c r="NN734" s="263"/>
      <c r="NO734" s="202" t="s">
        <v>84</v>
      </c>
      <c r="NP734" s="498" t="s">
        <v>462</v>
      </c>
      <c r="NR734" s="203"/>
      <c r="NS734" s="203">
        <f>VLOOKUP(NP734,$A$794:$F$2344,6,FALSE)</f>
        <v>0</v>
      </c>
      <c r="NT734" s="202" t="s">
        <v>69</v>
      </c>
      <c r="NU734" s="10">
        <f>NS734*1.1</f>
        <v>0</v>
      </c>
      <c r="NV734" s="10"/>
      <c r="NW734" s="263"/>
      <c r="NX734" s="202" t="s">
        <v>84</v>
      </c>
      <c r="NY734" s="484" t="s">
        <v>1138</v>
      </c>
      <c r="OA734" s="203"/>
      <c r="OB734" s="203">
        <f>VLOOKUP(NY734,$A$794:$F$2344,6,FALSE)</f>
        <v>0</v>
      </c>
      <c r="OC734" s="202" t="s">
        <v>69</v>
      </c>
      <c r="OD734" s="10">
        <f>OB734*1.1</f>
        <v>0</v>
      </c>
      <c r="OE734" s="10"/>
      <c r="OF734" s="263"/>
      <c r="OG734" s="202" t="s">
        <v>84</v>
      </c>
      <c r="OH734" s="484" t="s">
        <v>462</v>
      </c>
      <c r="OJ734" s="203"/>
      <c r="OK734" s="203">
        <f>VLOOKUP(OH734,$A$794:$F$2344,6,FALSE)</f>
        <v>0</v>
      </c>
      <c r="OL734" s="202" t="s">
        <v>69</v>
      </c>
      <c r="OM734" s="10">
        <f>OK734*1.1</f>
        <v>0</v>
      </c>
      <c r="ON734" s="10"/>
      <c r="OO734" s="263"/>
      <c r="OP734" s="202" t="s">
        <v>84</v>
      </c>
      <c r="OQ734" s="484" t="s">
        <v>576</v>
      </c>
      <c r="OS734" s="203"/>
      <c r="OT734" s="203">
        <f>VLOOKUP(OQ734,$A$794:$F$2344,6,FALSE)</f>
        <v>0</v>
      </c>
      <c r="OU734" s="202" t="s">
        <v>69</v>
      </c>
      <c r="OV734" s="10">
        <f>OT734*1.1</f>
        <v>0</v>
      </c>
      <c r="OW734" s="10"/>
      <c r="OX734" s="263"/>
      <c r="OY734" s="202" t="s">
        <v>84</v>
      </c>
      <c r="OZ734" s="484" t="s">
        <v>1626</v>
      </c>
      <c r="PB734" s="203"/>
      <c r="PC734" s="203">
        <f>VLOOKUP(OZ734,$A$794:$F$2344,6,FALSE)</f>
        <v>0</v>
      </c>
      <c r="PD734" s="202" t="s">
        <v>69</v>
      </c>
      <c r="PE734" s="10">
        <f>PC734*1.1</f>
        <v>0</v>
      </c>
      <c r="PF734" s="10"/>
      <c r="PG734" s="263"/>
      <c r="PH734" s="202" t="s">
        <v>84</v>
      </c>
      <c r="PI734" s="496" t="s">
        <v>183</v>
      </c>
      <c r="PK734" s="203"/>
      <c r="PL734" s="203" t="e">
        <f>VLOOKUP(PI734,$A$794:$F$2344,6,FALSE)</f>
        <v>#N/A</v>
      </c>
      <c r="PM734" s="202" t="s">
        <v>69</v>
      </c>
      <c r="PN734" s="10" t="e">
        <f>PL734*1.1</f>
        <v>#N/A</v>
      </c>
      <c r="PO734" s="10"/>
      <c r="PP734" s="263"/>
      <c r="PQ734" s="202" t="s">
        <v>84</v>
      </c>
      <c r="PR734" s="484" t="s">
        <v>2326</v>
      </c>
      <c r="PT734" s="203"/>
      <c r="PU734" s="203">
        <f>VLOOKUP(PR734,$A$794:$F$2344,6,FALSE)</f>
        <v>0</v>
      </c>
      <c r="PV734" s="202" t="s">
        <v>69</v>
      </c>
      <c r="PW734" s="10">
        <f>PU734*1.1</f>
        <v>0</v>
      </c>
      <c r="PX734" s="10"/>
      <c r="PY734" s="263"/>
      <c r="PZ734" s="202" t="s">
        <v>84</v>
      </c>
      <c r="QA734" s="496" t="s">
        <v>183</v>
      </c>
      <c r="QC734" s="203"/>
      <c r="QD734" s="203" t="e">
        <f>VLOOKUP(QA734,$A$794:$F$2344,6,FALSE)</f>
        <v>#N/A</v>
      </c>
      <c r="QE734" s="202" t="s">
        <v>69</v>
      </c>
      <c r="QF734" s="10" t="e">
        <f>QD734*1.1</f>
        <v>#N/A</v>
      </c>
      <c r="QG734" s="10"/>
      <c r="QH734" s="263"/>
      <c r="QI734" s="202" t="s">
        <v>84</v>
      </c>
      <c r="QJ734" s="484" t="s">
        <v>486</v>
      </c>
      <c r="QL734" s="203"/>
      <c r="QM734" s="203">
        <f>VLOOKUP(QJ734,$A$794:$F$2344,6,FALSE)</f>
        <v>0</v>
      </c>
      <c r="QN734" s="202" t="s">
        <v>69</v>
      </c>
      <c r="QO734" s="10">
        <f>QM734*1.1</f>
        <v>0</v>
      </c>
      <c r="QP734" s="10"/>
      <c r="QQ734" s="263"/>
      <c r="QR734" s="202" t="s">
        <v>84</v>
      </c>
      <c r="QS734" s="484" t="s">
        <v>522</v>
      </c>
      <c r="QU734" s="203"/>
      <c r="QV734" s="203">
        <f>VLOOKUP(QS734,$A$794:$F$2344,6,FALSE)</f>
        <v>0</v>
      </c>
      <c r="QW734" s="202" t="s">
        <v>69</v>
      </c>
      <c r="QX734" s="10">
        <f>QV734*1.1</f>
        <v>0</v>
      </c>
      <c r="QY734" s="10"/>
      <c r="QZ734" s="263"/>
      <c r="RA734" s="202" t="s">
        <v>84</v>
      </c>
      <c r="RB734" s="484" t="s">
        <v>576</v>
      </c>
      <c r="RD734" s="203"/>
      <c r="RE734" s="203">
        <f>VLOOKUP(RB734,$A$794:$F$2344,6,FALSE)</f>
        <v>0</v>
      </c>
      <c r="RF734" s="202" t="s">
        <v>69</v>
      </c>
      <c r="RG734" s="10">
        <f>RE734*1.1</f>
        <v>0</v>
      </c>
      <c r="RH734" s="10"/>
      <c r="RI734" s="263"/>
      <c r="RJ734" s="202" t="s">
        <v>84</v>
      </c>
      <c r="RK734" s="484" t="s">
        <v>477</v>
      </c>
      <c r="RM734" s="203"/>
      <c r="RN734" s="203">
        <f>VLOOKUP(RK734,$A$794:$F$2344,6,FALSE)</f>
        <v>0</v>
      </c>
      <c r="RO734" s="202" t="s">
        <v>69</v>
      </c>
      <c r="RP734" s="10">
        <f>RN734*1.1</f>
        <v>0</v>
      </c>
      <c r="RQ734" s="10"/>
      <c r="RR734" s="263"/>
      <c r="RS734" s="202" t="s">
        <v>84</v>
      </c>
      <c r="RT734" s="484" t="s">
        <v>421</v>
      </c>
      <c r="RV734" s="203"/>
      <c r="RW734" s="203">
        <f>VLOOKUP(RT734,$A$794:$F$2344,6,FALSE)</f>
        <v>20</v>
      </c>
      <c r="RX734" s="202" t="s">
        <v>69</v>
      </c>
      <c r="RY734" s="10">
        <f>RW734*1.1</f>
        <v>22</v>
      </c>
      <c r="RZ734" s="10"/>
      <c r="SA734" s="269"/>
      <c r="SB734" s="202" t="s">
        <v>84</v>
      </c>
      <c r="SC734" s="484" t="s">
        <v>421</v>
      </c>
      <c r="SE734" s="203"/>
      <c r="SF734" s="203">
        <f>VLOOKUP(SC734,$A$794:$F$2344,6,FALSE)</f>
        <v>20</v>
      </c>
      <c r="SG734" s="202" t="s">
        <v>69</v>
      </c>
      <c r="SH734" s="10">
        <f>SF734*1.1</f>
        <v>22</v>
      </c>
      <c r="SI734" s="10"/>
      <c r="SJ734" s="269"/>
      <c r="SK734" s="202" t="s">
        <v>84</v>
      </c>
      <c r="SL734" s="496" t="s">
        <v>183</v>
      </c>
      <c r="SN734" s="203"/>
      <c r="SO734" s="203" t="e">
        <f>VLOOKUP(SL734,$A$794:$F$2344,6,FALSE)</f>
        <v>#N/A</v>
      </c>
      <c r="SP734" s="202" t="s">
        <v>69</v>
      </c>
      <c r="SQ734" s="10" t="e">
        <f>SO734*1.1</f>
        <v>#N/A</v>
      </c>
      <c r="SR734" s="10"/>
      <c r="SS734" s="269"/>
      <c r="ST734" s="202" t="s">
        <v>84</v>
      </c>
      <c r="SU734" s="484" t="s">
        <v>1675</v>
      </c>
      <c r="SW734" s="203"/>
      <c r="SX734" s="203">
        <f>VLOOKUP(SU734,$A$794:$F$2344,6,FALSE)</f>
        <v>0</v>
      </c>
      <c r="SY734" s="202" t="s">
        <v>69</v>
      </c>
      <c r="SZ734" s="10">
        <f>SX734*1.1</f>
        <v>0</v>
      </c>
      <c r="TA734" s="10"/>
      <c r="TB734" s="269"/>
      <c r="TC734" s="202" t="s">
        <v>84</v>
      </c>
      <c r="TD734" s="484" t="s">
        <v>421</v>
      </c>
      <c r="TF734" s="203"/>
      <c r="TG734" s="203">
        <f>VLOOKUP(TD734,$A$794:$F$2344,6,FALSE)</f>
        <v>20</v>
      </c>
      <c r="TH734" s="202" t="s">
        <v>69</v>
      </c>
      <c r="TI734" s="10">
        <f>TG734*1.1</f>
        <v>22</v>
      </c>
      <c r="TK734" s="269"/>
      <c r="TL734" s="202" t="s">
        <v>84</v>
      </c>
      <c r="TM734" s="484" t="s">
        <v>486</v>
      </c>
      <c r="TO734" s="203"/>
      <c r="TP734" s="203">
        <f>VLOOKUP(TM734,$A$794:$F$2344,6,FALSE)</f>
        <v>0</v>
      </c>
      <c r="TQ734" s="202" t="s">
        <v>69</v>
      </c>
      <c r="TR734" s="10">
        <f>TP734*1.1</f>
        <v>0</v>
      </c>
      <c r="TS734" s="10"/>
      <c r="TT734" s="269"/>
      <c r="TU734" s="202" t="s">
        <v>84</v>
      </c>
      <c r="TV734" s="484" t="s">
        <v>486</v>
      </c>
      <c r="TX734" s="203"/>
      <c r="TY734" s="203">
        <f>VLOOKUP(TV734,$A$794:$F$2344,6,FALSE)</f>
        <v>0</v>
      </c>
      <c r="TZ734" s="202" t="s">
        <v>69</v>
      </c>
      <c r="UA734" s="10">
        <f>TY734*1.1</f>
        <v>0</v>
      </c>
      <c r="UB734" s="10"/>
      <c r="UC734" s="269"/>
      <c r="UD734" s="202" t="s">
        <v>84</v>
      </c>
      <c r="UE734" s="498" t="s">
        <v>1949</v>
      </c>
      <c r="UG734" s="203"/>
      <c r="UH734" s="203">
        <f>VLOOKUP(UE734,$A$794:$F$2344,6,FALSE)</f>
        <v>0</v>
      </c>
      <c r="UI734" s="202" t="s">
        <v>69</v>
      </c>
      <c r="UJ734" s="10">
        <f>UH734*1.1</f>
        <v>0</v>
      </c>
      <c r="UK734" s="10"/>
      <c r="UL734" s="269"/>
      <c r="UM734" s="202" t="s">
        <v>84</v>
      </c>
      <c r="UN734" s="484" t="s">
        <v>2326</v>
      </c>
      <c r="UP734" s="203"/>
      <c r="UQ734" s="203">
        <f>VLOOKUP(UN734,$A$794:$F$2344,6,FALSE)</f>
        <v>0</v>
      </c>
      <c r="UR734" s="202" t="s">
        <v>69</v>
      </c>
      <c r="US734" s="10">
        <f>UQ734*1.1</f>
        <v>0</v>
      </c>
      <c r="UT734" s="10"/>
      <c r="UU734" s="269"/>
      <c r="UV734" s="202" t="s">
        <v>84</v>
      </c>
      <c r="UW734" s="484" t="s">
        <v>436</v>
      </c>
      <c r="UY734" s="203"/>
      <c r="UZ734" s="203">
        <f>VLOOKUP(UW734,$A$794:$F$2344,6,FALSE)</f>
        <v>0</v>
      </c>
      <c r="VA734" s="202" t="s">
        <v>69</v>
      </c>
      <c r="VB734" s="10">
        <f>UZ734*1.1</f>
        <v>0</v>
      </c>
      <c r="VC734" s="10"/>
      <c r="VD734" s="269"/>
      <c r="VE734" s="202" t="s">
        <v>84</v>
      </c>
      <c r="VF734" s="484" t="s">
        <v>2326</v>
      </c>
      <c r="VH734" s="203"/>
      <c r="VI734" s="203">
        <f>VLOOKUP(VF734,$A$794:$F$2344,6,FALSE)</f>
        <v>0</v>
      </c>
      <c r="VJ734" s="202" t="s">
        <v>69</v>
      </c>
      <c r="VK734" s="10">
        <f>VI734*1.1</f>
        <v>0</v>
      </c>
      <c r="VL734" s="10"/>
      <c r="VM734" s="269"/>
      <c r="VN734" s="202" t="s">
        <v>84</v>
      </c>
      <c r="VO734" s="484" t="s">
        <v>486</v>
      </c>
      <c r="VQ734" s="203"/>
      <c r="VR734" s="203">
        <f>VLOOKUP(VO734,$A$794:$F$2344,6,FALSE)</f>
        <v>0</v>
      </c>
      <c r="VS734" s="202" t="s">
        <v>69</v>
      </c>
      <c r="VT734" s="10">
        <f>VR734*1.1</f>
        <v>0</v>
      </c>
      <c r="VU734" s="10"/>
      <c r="VV734" s="269"/>
      <c r="VW734" s="202" t="s">
        <v>84</v>
      </c>
      <c r="VX734" s="496" t="s">
        <v>183</v>
      </c>
      <c r="VZ734" s="203"/>
      <c r="WA734" s="203" t="e">
        <f>VLOOKUP(VX734,$A$794:$F$2344,6,FALSE)</f>
        <v>#N/A</v>
      </c>
      <c r="WB734" s="202" t="s">
        <v>69</v>
      </c>
      <c r="WC734" s="10" t="e">
        <f>WA734*1.1</f>
        <v>#N/A</v>
      </c>
      <c r="WE734" s="269"/>
      <c r="WF734" s="202" t="s">
        <v>84</v>
      </c>
      <c r="WG734" s="484" t="s">
        <v>522</v>
      </c>
      <c r="WI734" s="203"/>
      <c r="WJ734" s="203">
        <f>VLOOKUP(WG734,$A$794:$F$2344,6,FALSE)</f>
        <v>0</v>
      </c>
      <c r="WK734" s="202" t="s">
        <v>69</v>
      </c>
      <c r="WL734" s="10">
        <f>WJ734*1.1</f>
        <v>0</v>
      </c>
      <c r="WN734" s="269"/>
      <c r="WO734" s="202" t="s">
        <v>84</v>
      </c>
      <c r="WP734" s="484" t="s">
        <v>1146</v>
      </c>
      <c r="WQ734" s="203"/>
      <c r="WR734" s="203"/>
      <c r="WS734" s="203">
        <f>VLOOKUP(WP734,$A$794:$F$2344,6,FALSE)</f>
        <v>0</v>
      </c>
      <c r="WT734" s="202" t="s">
        <v>69</v>
      </c>
      <c r="WU734" s="10">
        <f>WS734*1.1</f>
        <v>0</v>
      </c>
      <c r="WV734" s="10"/>
      <c r="WW734" s="269"/>
      <c r="WX734" s="202" t="s">
        <v>84</v>
      </c>
      <c r="WY734" s="484" t="s">
        <v>455</v>
      </c>
      <c r="XA734" s="203"/>
      <c r="XB734" s="203">
        <f>VLOOKUP(WY734,$A$794:$F$2344,6,FALSE)</f>
        <v>0</v>
      </c>
      <c r="XC734" s="202" t="s">
        <v>69</v>
      </c>
      <c r="XD734" s="10">
        <f>XB734*1.1</f>
        <v>0</v>
      </c>
      <c r="XF734" s="269"/>
      <c r="XG734" s="202" t="s">
        <v>84</v>
      </c>
      <c r="XH734" s="484" t="s">
        <v>468</v>
      </c>
      <c r="XJ734" s="203"/>
      <c r="XK734" s="203">
        <f>VLOOKUP(XH734,$A$794:$F$2344,6,FALSE)</f>
        <v>20</v>
      </c>
      <c r="XL734" s="202" t="s">
        <v>69</v>
      </c>
      <c r="XM734" s="10">
        <f>XK734*1.1</f>
        <v>22</v>
      </c>
      <c r="XO734" s="269"/>
      <c r="XP734" s="202" t="s">
        <v>84</v>
      </c>
      <c r="XQ734" s="484" t="s">
        <v>1132</v>
      </c>
      <c r="XS734" s="203"/>
      <c r="XT734" s="203">
        <f>VLOOKUP(XQ734,$A$794:$F$2344,6,FALSE)</f>
        <v>0</v>
      </c>
      <c r="XU734" s="202" t="s">
        <v>69</v>
      </c>
      <c r="XV734" s="10">
        <f>XT734*1.1</f>
        <v>0</v>
      </c>
      <c r="XW734" s="10"/>
      <c r="XX734" s="269"/>
      <c r="XY734" s="202" t="s">
        <v>84</v>
      </c>
      <c r="XZ734" s="484" t="s">
        <v>522</v>
      </c>
      <c r="YB734" s="203"/>
      <c r="YC734" s="203">
        <f>VLOOKUP(XZ734,$A$794:$F$2344,6,FALSE)</f>
        <v>0</v>
      </c>
      <c r="YD734" s="202" t="s">
        <v>69</v>
      </c>
      <c r="YE734" s="10">
        <f>YC734*1.1</f>
        <v>0</v>
      </c>
      <c r="YG734" s="269"/>
      <c r="YH734" s="202" t="s">
        <v>84</v>
      </c>
      <c r="YI734" s="78" t="s">
        <v>183</v>
      </c>
      <c r="YK734" s="203"/>
      <c r="YL734" s="203" t="e">
        <f>VLOOKUP(YI734,$A$794:$F$2344,6,FALSE)</f>
        <v>#N/A</v>
      </c>
      <c r="YM734" s="202" t="s">
        <v>69</v>
      </c>
      <c r="YN734" s="10" t="e">
        <f>YL734*1.1</f>
        <v>#N/A</v>
      </c>
      <c r="YO734" s="10"/>
      <c r="YP734" s="269"/>
      <c r="YQ734" s="202" t="s">
        <v>84</v>
      </c>
      <c r="YR734" s="78" t="s">
        <v>183</v>
      </c>
      <c r="YT734" s="203"/>
      <c r="YU734" s="203" t="e">
        <f>VLOOKUP(YR734,$A$794:$F$2344,6,FALSE)</f>
        <v>#N/A</v>
      </c>
      <c r="YV734" s="202" t="s">
        <v>69</v>
      </c>
      <c r="YW734" s="10" t="e">
        <f>YU734*1.1</f>
        <v>#N/A</v>
      </c>
      <c r="YY734" s="269"/>
      <c r="YZ734" s="202" t="s">
        <v>84</v>
      </c>
      <c r="ZA734" s="78" t="s">
        <v>183</v>
      </c>
      <c r="ZC734" s="203"/>
      <c r="ZD734" s="203" t="e">
        <f>VLOOKUP(ZA734,$A$794:$F$2344,6,FALSE)</f>
        <v>#N/A</v>
      </c>
      <c r="ZE734" s="202" t="s">
        <v>69</v>
      </c>
      <c r="ZF734" s="10" t="e">
        <f>ZD734*1.1</f>
        <v>#N/A</v>
      </c>
      <c r="ZH734" s="269"/>
      <c r="ZI734" s="202" t="s">
        <v>84</v>
      </c>
      <c r="ZJ734" s="78" t="s">
        <v>183</v>
      </c>
      <c r="ZL734" s="203"/>
      <c r="ZM734" s="203" t="e">
        <f>VLOOKUP(ZJ734,$A$794:$F$2344,6,FALSE)</f>
        <v>#N/A</v>
      </c>
      <c r="ZN734" s="202" t="s">
        <v>69</v>
      </c>
      <c r="ZO734" s="10" t="e">
        <f>ZM734*1.1</f>
        <v>#N/A</v>
      </c>
      <c r="ZQ734" s="269"/>
      <c r="ZR734" s="202" t="s">
        <v>84</v>
      </c>
      <c r="ZS734" s="484" t="s">
        <v>522</v>
      </c>
      <c r="ZU734" s="203"/>
      <c r="ZV734" s="203">
        <f>VLOOKUP(ZS734,$A$794:$F$2344,6,FALSE)</f>
        <v>0</v>
      </c>
      <c r="ZW734" s="202" t="s">
        <v>69</v>
      </c>
      <c r="ZX734" s="10">
        <f>ZV734*1.1</f>
        <v>0</v>
      </c>
      <c r="ZY734" s="10"/>
      <c r="ZZ734" s="269"/>
      <c r="AAA734" s="202" t="s">
        <v>84</v>
      </c>
      <c r="AAB734" s="484" t="s">
        <v>576</v>
      </c>
      <c r="AAD734" s="203"/>
      <c r="AAE734" s="203">
        <f>VLOOKUP(AAB734,$A$794:$F$2344,6,FALSE)</f>
        <v>0</v>
      </c>
      <c r="AAF734" s="202" t="s">
        <v>69</v>
      </c>
      <c r="AAG734" s="10">
        <f>AAE734*1.1</f>
        <v>0</v>
      </c>
      <c r="AAH734" s="10"/>
      <c r="AAI734" s="269"/>
      <c r="AAJ734" s="202" t="s">
        <v>84</v>
      </c>
      <c r="AAK734" s="78" t="s">
        <v>183</v>
      </c>
      <c r="AAM734" s="203"/>
      <c r="AAN734" s="203" t="e">
        <f>VLOOKUP(AAK734,$A$794:$F$2344,6,FALSE)</f>
        <v>#N/A</v>
      </c>
      <c r="AAO734" s="202" t="s">
        <v>69</v>
      </c>
      <c r="AAP734" s="10" t="e">
        <f>AAN734*1.1</f>
        <v>#N/A</v>
      </c>
      <c r="AAQ734" s="10"/>
      <c r="AAR734" s="269"/>
      <c r="AAS734" s="202" t="s">
        <v>84</v>
      </c>
      <c r="AAT734" s="498" t="s">
        <v>436</v>
      </c>
      <c r="AAV734" s="203"/>
      <c r="AAW734" s="203">
        <f>VLOOKUP(AAT734,$A$794:$F$2344,6,FALSE)</f>
        <v>0</v>
      </c>
      <c r="AAX734" s="202" t="s">
        <v>69</v>
      </c>
      <c r="AAY734" s="10">
        <f>AAW734*1.1</f>
        <v>0</v>
      </c>
      <c r="AAZ734" s="10"/>
      <c r="ABA734" s="269"/>
      <c r="ABB734" s="202" t="s">
        <v>84</v>
      </c>
      <c r="ABC734" s="484" t="s">
        <v>1132</v>
      </c>
      <c r="ABE734" s="203"/>
      <c r="ABF734" s="203">
        <f>VLOOKUP(ABC734,$A$794:$F$2344,6,FALSE)</f>
        <v>0</v>
      </c>
      <c r="ABG734" s="202" t="s">
        <v>69</v>
      </c>
      <c r="ABH734" s="10">
        <f>ABF734*1.1</f>
        <v>0</v>
      </c>
      <c r="ABI734" s="10"/>
      <c r="ABJ734" s="269"/>
      <c r="ABK734" s="202" t="s">
        <v>84</v>
      </c>
      <c r="ABL734" s="484" t="s">
        <v>522</v>
      </c>
      <c r="ABN734" s="203"/>
      <c r="ABO734" s="203">
        <f>VLOOKUP(ABL734,$A$794:$F$2344,6,FALSE)</f>
        <v>0</v>
      </c>
      <c r="ABP734" s="202" t="s">
        <v>69</v>
      </c>
      <c r="ABQ734" s="10">
        <f>ABO734*1.1</f>
        <v>0</v>
      </c>
      <c r="ABR734" s="10"/>
      <c r="ABS734" s="269"/>
      <c r="ABT734" s="202" t="s">
        <v>84</v>
      </c>
      <c r="ABU734" s="484" t="s">
        <v>462</v>
      </c>
      <c r="ABW734" s="203"/>
      <c r="ABX734" s="203">
        <f>VLOOKUP(ABU734,$A$794:$F$2344,6,FALSE)</f>
        <v>0</v>
      </c>
      <c r="ABY734" s="202" t="s">
        <v>69</v>
      </c>
      <c r="ABZ734" s="10">
        <f>ABX734*1.1</f>
        <v>0</v>
      </c>
      <c r="ACA734" s="10"/>
      <c r="ACB734" s="269"/>
      <c r="ACC734" s="202" t="s">
        <v>84</v>
      </c>
      <c r="ACD734" s="484" t="s">
        <v>436</v>
      </c>
      <c r="ACF734" s="203"/>
      <c r="ACG734" s="203">
        <f>VLOOKUP(ACD734,$A$794:$F$2344,6,FALSE)</f>
        <v>0</v>
      </c>
      <c r="ACH734" s="202" t="s">
        <v>69</v>
      </c>
      <c r="ACI734" s="10">
        <f>ACG734*1.1</f>
        <v>0</v>
      </c>
      <c r="ACJ734" s="10"/>
      <c r="ACK734" s="269"/>
      <c r="ACL734" s="202" t="s">
        <v>84</v>
      </c>
      <c r="ACM734" s="484" t="s">
        <v>1132</v>
      </c>
      <c r="ACO734" s="203"/>
      <c r="ACP734" s="203">
        <f>VLOOKUP(ACM734,$A$794:$F$2344,6,FALSE)</f>
        <v>0</v>
      </c>
      <c r="ACQ734" s="202" t="s">
        <v>69</v>
      </c>
      <c r="ACR734" s="10">
        <f>ACP734*1.1</f>
        <v>0</v>
      </c>
      <c r="ACS734" s="10"/>
      <c r="ACT734" s="269"/>
      <c r="ACU734" s="202" t="s">
        <v>84</v>
      </c>
      <c r="ACV734" s="484" t="s">
        <v>2317</v>
      </c>
      <c r="ACX734" s="203"/>
      <c r="ACY734" s="203">
        <f>VLOOKUP(ACV734,$A$794:$F$2344,6,FALSE)</f>
        <v>24</v>
      </c>
      <c r="ACZ734" s="202" t="s">
        <v>69</v>
      </c>
      <c r="ADA734" s="10">
        <f>ACY734*1.1</f>
        <v>26.400000000000002</v>
      </c>
      <c r="ADB734" s="10"/>
      <c r="ADC734" s="269"/>
      <c r="ADD734" s="202" t="s">
        <v>84</v>
      </c>
      <c r="ADE734" s="484" t="s">
        <v>468</v>
      </c>
      <c r="ADG734" s="203"/>
      <c r="ADH734" s="203">
        <f>VLOOKUP(ADE734,$A$794:$F$2344,6,FALSE)</f>
        <v>20</v>
      </c>
      <c r="ADI734" s="202" t="s">
        <v>69</v>
      </c>
      <c r="ADJ734" s="10">
        <f>ADH734*1.1</f>
        <v>22</v>
      </c>
      <c r="ADL734" s="269"/>
      <c r="ADM734" s="202" t="s">
        <v>84</v>
      </c>
      <c r="ADN734" s="484" t="s">
        <v>1949</v>
      </c>
      <c r="ADP734" s="203"/>
      <c r="ADQ734" s="203">
        <f>VLOOKUP(ADN734,$A$794:$F$2344,6,FALSE)</f>
        <v>0</v>
      </c>
      <c r="ADR734" s="202" t="s">
        <v>69</v>
      </c>
      <c r="ADS734" s="10">
        <f>ADQ734*1.1</f>
        <v>0</v>
      </c>
      <c r="ADT734" s="10"/>
      <c r="ADU734" s="269"/>
      <c r="ADV734" s="202" t="s">
        <v>84</v>
      </c>
      <c r="ADW734" s="78" t="s">
        <v>183</v>
      </c>
      <c r="ADY734" s="203"/>
      <c r="ADZ734" s="203" t="e">
        <f>VLOOKUP(ADW734,$A$794:$F$2344,6,FALSE)</f>
        <v>#N/A</v>
      </c>
      <c r="AEA734" s="202" t="s">
        <v>69</v>
      </c>
      <c r="AEB734" s="10" t="e">
        <f>ADZ734*1.1</f>
        <v>#N/A</v>
      </c>
      <c r="AED734" s="269"/>
      <c r="AEE734" s="202" t="s">
        <v>84</v>
      </c>
      <c r="AEF734" s="491" t="s">
        <v>1206</v>
      </c>
      <c r="AEH734" s="203"/>
      <c r="AEI734" s="203">
        <f>VLOOKUP(AEF734,$A$794:$F$2344,6,FALSE)</f>
        <v>0</v>
      </c>
      <c r="AEJ734" s="202" t="s">
        <v>69</v>
      </c>
      <c r="AEK734" s="10">
        <f>AEI734*1.1</f>
        <v>0</v>
      </c>
      <c r="AEM734" s="269"/>
      <c r="AEN734" s="202" t="s">
        <v>84</v>
      </c>
      <c r="AEO734" s="484" t="s">
        <v>486</v>
      </c>
      <c r="AEQ734" s="203"/>
      <c r="AER734" s="203">
        <f>VLOOKUP(AEO734,$A$794:$F$2344,6,FALSE)</f>
        <v>0</v>
      </c>
      <c r="AES734" s="202" t="s">
        <v>69</v>
      </c>
      <c r="AET734" s="10">
        <f>AER734*1.1</f>
        <v>0</v>
      </c>
      <c r="AEV734" s="269"/>
      <c r="AEW734" s="202" t="s">
        <v>84</v>
      </c>
      <c r="AEX734" s="484" t="s">
        <v>611</v>
      </c>
      <c r="AEZ734" s="203"/>
      <c r="AFA734" s="203">
        <f>VLOOKUP(AEX734,$A$794:$F$2344,6,FALSE)</f>
        <v>0</v>
      </c>
      <c r="AFB734" s="202" t="s">
        <v>69</v>
      </c>
      <c r="AFC734" s="10">
        <f>AFA734*1.1</f>
        <v>0</v>
      </c>
      <c r="AFD734" s="10"/>
      <c r="AFE734" s="269"/>
      <c r="AFF734" s="202" t="s">
        <v>84</v>
      </c>
      <c r="AFG734" s="78" t="s">
        <v>183</v>
      </c>
      <c r="AFI734" s="203"/>
      <c r="AFJ734" s="203" t="e">
        <f>VLOOKUP(AFG734,$A$794:$F$2344,6,FALSE)</f>
        <v>#N/A</v>
      </c>
      <c r="AFK734" s="202" t="s">
        <v>69</v>
      </c>
      <c r="AFL734" s="10" t="e">
        <f>AFJ734*1.1</f>
        <v>#N/A</v>
      </c>
      <c r="AFM734" s="10"/>
      <c r="AFN734" s="269"/>
      <c r="AFO734" s="202" t="s">
        <v>84</v>
      </c>
      <c r="AFP734" s="484" t="s">
        <v>468</v>
      </c>
      <c r="AFR734" s="203"/>
      <c r="AFS734" s="203">
        <f>VLOOKUP(AFP734,$A$794:$F$2344,6,FALSE)</f>
        <v>20</v>
      </c>
      <c r="AFT734" s="202" t="s">
        <v>69</v>
      </c>
      <c r="AFU734" s="10">
        <f>AFS734*1.1</f>
        <v>22</v>
      </c>
      <c r="AFV734" s="10"/>
      <c r="AFW734" s="269"/>
      <c r="AFX734" s="202" t="s">
        <v>84</v>
      </c>
      <c r="AFY734" s="484" t="s">
        <v>2317</v>
      </c>
      <c r="AGA734" s="203"/>
      <c r="AGB734" s="203">
        <f>VLOOKUP(AFY734,$A$794:$F$2344,6,FALSE)</f>
        <v>24</v>
      </c>
      <c r="AGC734" s="202" t="s">
        <v>69</v>
      </c>
      <c r="AGD734" s="10">
        <f>AGB734*1.1</f>
        <v>26.400000000000002</v>
      </c>
      <c r="AGE734" s="10"/>
      <c r="AGF734" s="269"/>
      <c r="AGG734" s="202" t="s">
        <v>84</v>
      </c>
      <c r="AGH734" s="484" t="s">
        <v>486</v>
      </c>
      <c r="AGJ734" s="203"/>
      <c r="AGK734" s="203">
        <f>VLOOKUP(AGH734,$A$794:$F$2344,6,FALSE)</f>
        <v>0</v>
      </c>
      <c r="AGL734" s="202" t="s">
        <v>69</v>
      </c>
      <c r="AGM734" s="10">
        <f>AGK734*1.1</f>
        <v>0</v>
      </c>
      <c r="AGN734" s="10"/>
      <c r="AGO734" s="269"/>
      <c r="AGP734" s="202" t="s">
        <v>84</v>
      </c>
      <c r="AGQ734" s="484" t="s">
        <v>611</v>
      </c>
      <c r="AGS734" s="203"/>
      <c r="AGT734" s="203">
        <f>VLOOKUP(AGQ734,$A$794:$F$2344,6,FALSE)</f>
        <v>0</v>
      </c>
      <c r="AGU734" s="202" t="s">
        <v>69</v>
      </c>
      <c r="AGV734" s="10">
        <f>AGT734*1.1</f>
        <v>0</v>
      </c>
      <c r="AGW734" s="10"/>
      <c r="AGX734" s="269"/>
      <c r="AGY734" s="202" t="s">
        <v>84</v>
      </c>
      <c r="AGZ734" s="78" t="s">
        <v>183</v>
      </c>
      <c r="AHB734" s="203"/>
      <c r="AHC734" s="203" t="e">
        <f>VLOOKUP(AGZ734,$A$794:$F$2344,6,FALSE)</f>
        <v>#N/A</v>
      </c>
      <c r="AHD734" s="202" t="s">
        <v>69</v>
      </c>
      <c r="AHE734" s="10" t="e">
        <f>AHC734*1.1</f>
        <v>#N/A</v>
      </c>
      <c r="AHF734" s="10"/>
      <c r="AHG734" s="269"/>
      <c r="AHH734" s="202" t="s">
        <v>84</v>
      </c>
      <c r="AHI734" s="502" t="s">
        <v>576</v>
      </c>
      <c r="AHK734" s="203"/>
      <c r="AHL734" s="203">
        <f>VLOOKUP(AHI734,$A$794:$F$2344,6,FALSE)</f>
        <v>0</v>
      </c>
      <c r="AHM734" s="202" t="s">
        <v>69</v>
      </c>
      <c r="AHN734" s="10">
        <f>AHL734*1.1</f>
        <v>0</v>
      </c>
      <c r="AHO734" s="10"/>
      <c r="AHP734" s="269"/>
      <c r="AHQ734" s="202" t="s">
        <v>84</v>
      </c>
      <c r="AHR734" s="484" t="s">
        <v>455</v>
      </c>
      <c r="AHT734" s="203"/>
      <c r="AHU734" s="203">
        <f>VLOOKUP(AHR734,$A$794:$F$2344,6,FALSE)</f>
        <v>0</v>
      </c>
      <c r="AHV734" s="202" t="s">
        <v>69</v>
      </c>
      <c r="AHW734" s="10">
        <f>AHU734*1.1</f>
        <v>0</v>
      </c>
      <c r="AHX734" s="10"/>
      <c r="AHY734" s="269"/>
      <c r="AHZ734" s="202" t="s">
        <v>84</v>
      </c>
      <c r="AIA734" s="78" t="s">
        <v>183</v>
      </c>
      <c r="AIC734" s="203"/>
      <c r="AID734" s="203" t="e">
        <f>VLOOKUP(AIA734,$A$794:$F$2344,6,FALSE)</f>
        <v>#N/A</v>
      </c>
      <c r="AIE734" s="202" t="s">
        <v>69</v>
      </c>
      <c r="AIF734" s="10" t="e">
        <f>AID734*1.1</f>
        <v>#N/A</v>
      </c>
      <c r="AIG734" s="10"/>
      <c r="AIH734" s="269"/>
      <c r="AII734" s="202" t="s">
        <v>84</v>
      </c>
      <c r="AIJ734" s="484" t="s">
        <v>455</v>
      </c>
      <c r="AIL734" s="203"/>
      <c r="AIM734" s="203">
        <f>VLOOKUP(AIJ734,$A$794:$F$2344,6,FALSE)</f>
        <v>0</v>
      </c>
      <c r="AIN734" s="202" t="s">
        <v>69</v>
      </c>
      <c r="AIO734" s="10">
        <f>AIM734*1.1</f>
        <v>0</v>
      </c>
      <c r="AIP734" s="10"/>
      <c r="AIQ734" s="269"/>
      <c r="AIR734" s="202" t="s">
        <v>84</v>
      </c>
      <c r="AIS734" s="484" t="s">
        <v>2326</v>
      </c>
      <c r="AIU734" s="203"/>
      <c r="AIV734" s="203">
        <f>VLOOKUP(AIS734,$A$794:$F$2344,6,FALSE)</f>
        <v>0</v>
      </c>
      <c r="AIW734" s="202" t="s">
        <v>69</v>
      </c>
      <c r="AIX734" s="10">
        <f>AIV734*1.1</f>
        <v>0</v>
      </c>
      <c r="AIY734" s="10"/>
      <c r="AIZ734" s="269"/>
      <c r="AJA734" s="202" t="s">
        <v>84</v>
      </c>
      <c r="AJB734" s="78" t="s">
        <v>183</v>
      </c>
      <c r="AJD734" s="203"/>
      <c r="AJE734" s="203" t="e">
        <f>VLOOKUP(AJB734,$A$794:$F$2344,6,FALSE)</f>
        <v>#N/A</v>
      </c>
      <c r="AJF734" s="202" t="s">
        <v>69</v>
      </c>
      <c r="AJG734" s="10" t="e">
        <f>AJE734*1.1</f>
        <v>#N/A</v>
      </c>
      <c r="AJH734" s="10"/>
      <c r="AJI734" s="269"/>
      <c r="AJJ734" s="202" t="s">
        <v>84</v>
      </c>
      <c r="AJK734" s="78" t="s">
        <v>183</v>
      </c>
      <c r="AJM734" s="203"/>
      <c r="AJN734" s="203" t="e">
        <f>VLOOKUP(AJK734,$A$794:$F$2344,6,FALSE)</f>
        <v>#N/A</v>
      </c>
      <c r="AJO734" s="202" t="s">
        <v>69</v>
      </c>
      <c r="AJP734" s="10" t="e">
        <f>AJN734*1.1</f>
        <v>#N/A</v>
      </c>
      <c r="AJQ734" s="10"/>
      <c r="AJR734" s="269"/>
      <c r="AJS734" s="202" t="s">
        <v>84</v>
      </c>
      <c r="AJT734" s="78" t="s">
        <v>183</v>
      </c>
      <c r="AJV734" s="203"/>
      <c r="AJW734" s="203" t="e">
        <f>VLOOKUP(AJT734,$A$794:$F$2344,6,FALSE)</f>
        <v>#N/A</v>
      </c>
      <c r="AJX734" s="202" t="s">
        <v>69</v>
      </c>
      <c r="AJY734" s="10" t="e">
        <f>AJW734*1.1</f>
        <v>#N/A</v>
      </c>
      <c r="AJZ734" s="10"/>
      <c r="AKA734" s="269"/>
      <c r="AKB734" s="202" t="s">
        <v>84</v>
      </c>
      <c r="AKC734" s="484" t="s">
        <v>576</v>
      </c>
      <c r="AKE734" s="203"/>
      <c r="AKF734" s="203">
        <f>VLOOKUP(AKC734,$A$794:$F$2344,6,FALSE)</f>
        <v>0</v>
      </c>
      <c r="AKG734" s="202" t="s">
        <v>69</v>
      </c>
      <c r="AKH734" s="10">
        <f>AKF734*1.1</f>
        <v>0</v>
      </c>
      <c r="AKI734" s="10"/>
      <c r="AKJ734" s="269"/>
      <c r="AKK734" s="202" t="s">
        <v>84</v>
      </c>
      <c r="AKL734" s="78" t="s">
        <v>183</v>
      </c>
      <c r="AKN734" s="203"/>
      <c r="AKO734" s="203" t="e">
        <f>VLOOKUP(AKL734,$A$794:$F$2344,6,FALSE)</f>
        <v>#N/A</v>
      </c>
      <c r="AKP734" s="202" t="s">
        <v>69</v>
      </c>
      <c r="AKQ734" s="10" t="e">
        <f>AKO734*1.1</f>
        <v>#N/A</v>
      </c>
      <c r="AKR734" s="10"/>
      <c r="AKS734" s="269"/>
      <c r="AKT734" s="202" t="s">
        <v>84</v>
      </c>
      <c r="AKU734" s="78" t="s">
        <v>183</v>
      </c>
      <c r="AKW734" s="203"/>
      <c r="AKX734" s="203" t="e">
        <f>VLOOKUP(AKU734,$A$794:$F$2344,6,FALSE)</f>
        <v>#N/A</v>
      </c>
      <c r="AKY734" s="202" t="s">
        <v>69</v>
      </c>
      <c r="AKZ734" s="10" t="e">
        <f>AKX734*1.1</f>
        <v>#N/A</v>
      </c>
      <c r="ALA734" s="10"/>
      <c r="ALB734" s="269"/>
      <c r="ALC734" s="202" t="s">
        <v>84</v>
      </c>
      <c r="ALD734" s="78" t="s">
        <v>183</v>
      </c>
      <c r="ALF734" s="203"/>
      <c r="ALG734" s="203" t="e">
        <f>VLOOKUP(ALD734,$A$794:$F$2344,6,FALSE)</f>
        <v>#N/A</v>
      </c>
      <c r="ALH734" s="202" t="s">
        <v>69</v>
      </c>
      <c r="ALI734" s="10" t="e">
        <f>ALG734*1.1</f>
        <v>#N/A</v>
      </c>
      <c r="ALJ734" s="10"/>
      <c r="ALK734" s="269"/>
      <c r="ALL734" s="202" t="s">
        <v>84</v>
      </c>
      <c r="ALM734" s="78" t="s">
        <v>183</v>
      </c>
      <c r="ALO734" s="203"/>
      <c r="ALP734" s="203" t="e">
        <f>VLOOKUP(ALM734,$A$794:$F$2344,6,FALSE)</f>
        <v>#N/A</v>
      </c>
      <c r="ALQ734" s="202" t="s">
        <v>69</v>
      </c>
      <c r="ALR734" s="10" t="e">
        <f>ALP734*1.1</f>
        <v>#N/A</v>
      </c>
      <c r="ALS734" s="10"/>
      <c r="ALT734" s="269"/>
      <c r="ALU734" s="202" t="s">
        <v>84</v>
      </c>
      <c r="ALV734" s="78" t="s">
        <v>183</v>
      </c>
      <c r="ALX734" s="203"/>
      <c r="ALY734" s="203" t="e">
        <f>VLOOKUP(ALV734,$A$794:$F$2344,6,FALSE)</f>
        <v>#N/A</v>
      </c>
      <c r="ALZ734" s="202" t="s">
        <v>69</v>
      </c>
      <c r="AMA734" s="10" t="e">
        <f>ALY734*1.1</f>
        <v>#N/A</v>
      </c>
      <c r="AMB734" s="10"/>
      <c r="AMC734" s="269"/>
      <c r="AMD734" s="202" t="s">
        <v>84</v>
      </c>
      <c r="AME734" s="78" t="s">
        <v>183</v>
      </c>
      <c r="AMG734" s="203"/>
      <c r="AMH734" s="203" t="e">
        <f>VLOOKUP(AME734,$A$794:$F$2344,6,FALSE)</f>
        <v>#N/A</v>
      </c>
      <c r="AMI734" s="202" t="s">
        <v>69</v>
      </c>
      <c r="AMJ734" s="10" t="e">
        <f>AMH734*1.1</f>
        <v>#N/A</v>
      </c>
      <c r="AMK734" s="10"/>
      <c r="AML734" s="269"/>
      <c r="AMM734" s="202" t="s">
        <v>84</v>
      </c>
      <c r="AMN734" s="78" t="s">
        <v>183</v>
      </c>
      <c r="AMP734" s="203"/>
      <c r="AMQ734" s="203" t="e">
        <f>VLOOKUP(AMN734,$A$794:$F$2344,6,FALSE)</f>
        <v>#N/A</v>
      </c>
      <c r="AMR734" s="202" t="s">
        <v>69</v>
      </c>
      <c r="AMS734" s="10" t="e">
        <f>AMQ734*1.1</f>
        <v>#N/A</v>
      </c>
      <c r="AMT734" s="10"/>
      <c r="AMU734" s="269"/>
      <c r="AMV734" s="202" t="s">
        <v>84</v>
      </c>
      <c r="AMW734" s="78" t="s">
        <v>183</v>
      </c>
      <c r="AMY734" s="203"/>
      <c r="AMZ734" s="203" t="e">
        <f>VLOOKUP(AMW734,$A$794:$F$2344,6,FALSE)</f>
        <v>#N/A</v>
      </c>
      <c r="ANA734" s="202" t="s">
        <v>69</v>
      </c>
      <c r="ANB734" s="10" t="e">
        <f>AMZ734*1.1</f>
        <v>#N/A</v>
      </c>
      <c r="ANC734" s="10"/>
      <c r="AND734" s="269"/>
      <c r="ANE734" s="202" t="s">
        <v>84</v>
      </c>
      <c r="ANF734" s="78" t="s">
        <v>183</v>
      </c>
      <c r="ANH734" s="203"/>
      <c r="ANI734" s="203" t="e">
        <f>VLOOKUP(ANF734,$A$794:$F$2344,6,FALSE)</f>
        <v>#N/A</v>
      </c>
      <c r="ANJ734" s="202" t="s">
        <v>69</v>
      </c>
      <c r="ANK734" s="10" t="e">
        <f>ANI734*1.1</f>
        <v>#N/A</v>
      </c>
      <c r="ANL734" s="10"/>
      <c r="ANM734" s="269"/>
      <c r="ANN734" s="202" t="s">
        <v>84</v>
      </c>
      <c r="ANO734" s="78" t="s">
        <v>183</v>
      </c>
      <c r="ANQ734" s="203"/>
      <c r="ANR734" s="203" t="e">
        <f>VLOOKUP(ANO734,$A$794:$F$2344,6,FALSE)</f>
        <v>#N/A</v>
      </c>
      <c r="ANS734" s="202" t="s">
        <v>69</v>
      </c>
      <c r="ANT734" s="10" t="e">
        <f>ANR734*1.1</f>
        <v>#N/A</v>
      </c>
      <c r="ANU734" s="10"/>
      <c r="ANV734" s="269"/>
      <c r="ANW734" s="202" t="s">
        <v>84</v>
      </c>
      <c r="ANX734" s="78" t="s">
        <v>183</v>
      </c>
      <c r="ANZ734" s="203"/>
      <c r="AOA734" s="203" t="e">
        <f>VLOOKUP(ANX734,$A$794:$F$2344,6,FALSE)</f>
        <v>#N/A</v>
      </c>
      <c r="AOB734" s="202" t="s">
        <v>69</v>
      </c>
      <c r="AOC734" s="10" t="e">
        <f>AOA734*1.1</f>
        <v>#N/A</v>
      </c>
      <c r="AOD734" s="10"/>
      <c r="AOE734" s="269"/>
      <c r="AOF734" s="202" t="s">
        <v>84</v>
      </c>
      <c r="AOG734" s="78" t="s">
        <v>183</v>
      </c>
      <c r="AOI734" s="203"/>
      <c r="AOJ734" s="203" t="e">
        <f>VLOOKUP(AOG734,$A$794:$F$2344,6,FALSE)</f>
        <v>#N/A</v>
      </c>
      <c r="AOK734" s="202" t="s">
        <v>69</v>
      </c>
      <c r="AOL734" s="10" t="e">
        <f>AOJ734*1.1</f>
        <v>#N/A</v>
      </c>
      <c r="AOM734" s="10"/>
      <c r="AON734" s="269"/>
      <c r="AOO734" s="202" t="s">
        <v>84</v>
      </c>
      <c r="AOP734" s="78" t="s">
        <v>183</v>
      </c>
      <c r="AOR734" s="203"/>
      <c r="AOS734" s="203" t="e">
        <f>VLOOKUP(AOP734,$A$794:$F$2344,6,FALSE)</f>
        <v>#N/A</v>
      </c>
      <c r="AOT734" s="202" t="s">
        <v>69</v>
      </c>
      <c r="AOU734" s="10" t="e">
        <f>AOS734*1.1</f>
        <v>#N/A</v>
      </c>
      <c r="AOV734" s="10"/>
      <c r="AOW734" s="269"/>
      <c r="AOX734" s="202" t="s">
        <v>84</v>
      </c>
      <c r="AOY734" s="78" t="s">
        <v>183</v>
      </c>
      <c r="APA734" s="203"/>
      <c r="APB734" s="203" t="e">
        <f>VLOOKUP(AOY734,$A$794:$F$2344,6,FALSE)</f>
        <v>#N/A</v>
      </c>
      <c r="APC734" s="202" t="s">
        <v>69</v>
      </c>
      <c r="APD734" s="10" t="e">
        <f>APB734*1.1</f>
        <v>#N/A</v>
      </c>
      <c r="APE734" s="10"/>
      <c r="APF734" s="269"/>
      <c r="APG734" s="202" t="s">
        <v>84</v>
      </c>
      <c r="APH734" s="78" t="s">
        <v>183</v>
      </c>
      <c r="APJ734" s="203"/>
      <c r="APK734" s="203" t="e">
        <f>VLOOKUP(APH734,$A$794:$F$2344,6,FALSE)</f>
        <v>#N/A</v>
      </c>
      <c r="APL734" s="202" t="s">
        <v>69</v>
      </c>
      <c r="APM734" s="10" t="e">
        <f>APK734*1.1</f>
        <v>#N/A</v>
      </c>
      <c r="APN734" s="10"/>
      <c r="APO734" s="269"/>
      <c r="APP734" s="202" t="s">
        <v>84</v>
      </c>
      <c r="APQ734" s="498" t="s">
        <v>1206</v>
      </c>
      <c r="APS734" s="203"/>
      <c r="APT734" s="203">
        <f>VLOOKUP(APQ734,$A$794:$F$2344,6,FALSE)</f>
        <v>0</v>
      </c>
      <c r="APU734" s="202" t="s">
        <v>69</v>
      </c>
      <c r="APV734" s="10">
        <f>APT734*1.1</f>
        <v>0</v>
      </c>
      <c r="APW734" s="10"/>
      <c r="APX734" s="269"/>
      <c r="APY734" s="202" t="s">
        <v>84</v>
      </c>
      <c r="APZ734" s="498" t="s">
        <v>468</v>
      </c>
      <c r="AQB734" s="203"/>
      <c r="AQC734" s="203">
        <f>VLOOKUP(APZ734,$A$794:$F$2344,6,FALSE)</f>
        <v>20</v>
      </c>
      <c r="AQD734" s="202" t="s">
        <v>69</v>
      </c>
      <c r="AQE734" s="10">
        <f>AQC734*1.1</f>
        <v>22</v>
      </c>
      <c r="AQF734" s="10"/>
      <c r="AQG734" s="269"/>
      <c r="AQH734" s="202" t="s">
        <v>84</v>
      </c>
      <c r="AQI734" s="484" t="s">
        <v>1626</v>
      </c>
      <c r="AQK734" s="203"/>
      <c r="AQL734" s="203">
        <f>VLOOKUP(AQI734,$A$794:$F$2344,6,FALSE)</f>
        <v>0</v>
      </c>
      <c r="AQM734" s="202" t="s">
        <v>69</v>
      </c>
      <c r="AQN734" s="10">
        <f>AQL734*1.1</f>
        <v>0</v>
      </c>
      <c r="AQO734" s="10"/>
      <c r="AQP734" s="269"/>
      <c r="AQQ734" s="202" t="s">
        <v>84</v>
      </c>
      <c r="AQR734" s="484" t="s">
        <v>1363</v>
      </c>
      <c r="AQT734" s="203"/>
      <c r="AQU734" s="203">
        <f>VLOOKUP(AQR734,$A$794:$F$2344,6,FALSE)</f>
        <v>0</v>
      </c>
      <c r="AQV734" s="202" t="s">
        <v>69</v>
      </c>
      <c r="AQW734" s="10">
        <f>AQU734*1.1</f>
        <v>0</v>
      </c>
      <c r="AQX734" s="10"/>
      <c r="AQY734" s="269"/>
      <c r="AQZ734" s="202" t="s">
        <v>84</v>
      </c>
      <c r="ARA734" s="484" t="s">
        <v>611</v>
      </c>
      <c r="ARC734" s="203"/>
      <c r="ARD734" s="203">
        <f>VLOOKUP(ARA734,$A$794:$F$2344,6,FALSE)</f>
        <v>0</v>
      </c>
      <c r="ARE734" s="202" t="s">
        <v>69</v>
      </c>
      <c r="ARF734" s="10">
        <f>ARD734*1.1</f>
        <v>0</v>
      </c>
      <c r="ARG734" s="10"/>
      <c r="ARH734" s="269"/>
      <c r="ARI734" s="202" t="s">
        <v>84</v>
      </c>
      <c r="ARJ734" s="484" t="s">
        <v>2317</v>
      </c>
      <c r="ARL734" s="203"/>
      <c r="ARM734" s="203">
        <f>VLOOKUP(ARJ734,$A$794:$F$2344,6,FALSE)</f>
        <v>24</v>
      </c>
      <c r="ARN734" s="202" t="s">
        <v>69</v>
      </c>
      <c r="ARO734" s="10">
        <f>ARM734*1.1</f>
        <v>26.400000000000002</v>
      </c>
      <c r="ARP734" s="10"/>
      <c r="ARQ734" s="269"/>
      <c r="ARR734" s="202" t="s">
        <v>84</v>
      </c>
      <c r="ARS734" s="498" t="s">
        <v>1626</v>
      </c>
      <c r="ARU734" s="203"/>
      <c r="ARV734" s="203">
        <f>VLOOKUP(ARS734,$A$794:$F$2344,6,FALSE)</f>
        <v>0</v>
      </c>
      <c r="ARW734" s="202" t="s">
        <v>69</v>
      </c>
      <c r="ARX734" s="10">
        <f>ARV734*1.1</f>
        <v>0</v>
      </c>
      <c r="ARY734" s="10"/>
      <c r="ARZ734" s="269"/>
      <c r="ASA734" s="202" t="s">
        <v>84</v>
      </c>
      <c r="ASB734" s="484" t="s">
        <v>486</v>
      </c>
      <c r="ASD734" s="203"/>
      <c r="ASE734" s="203">
        <f>VLOOKUP(ASB734,$A$794:$F$2344,6,FALSE)</f>
        <v>0</v>
      </c>
      <c r="ASF734" s="202" t="s">
        <v>69</v>
      </c>
      <c r="ASG734" s="10">
        <f>ASE734*1.1</f>
        <v>0</v>
      </c>
      <c r="ASH734" s="10"/>
      <c r="ASI734" s="269"/>
      <c r="ASJ734" s="202" t="s">
        <v>84</v>
      </c>
      <c r="ASK734" s="484" t="s">
        <v>1626</v>
      </c>
      <c r="ASM734" s="203"/>
      <c r="ASN734" s="203">
        <f>VLOOKUP(ASK734,$A$794:$F$2344,6,FALSE)</f>
        <v>0</v>
      </c>
      <c r="ASO734" s="202" t="s">
        <v>69</v>
      </c>
      <c r="ASP734" s="10">
        <f>ASN734*1.1</f>
        <v>0</v>
      </c>
      <c r="ASQ734" s="10"/>
      <c r="ASR734" s="269"/>
      <c r="ASS734" s="202" t="s">
        <v>84</v>
      </c>
      <c r="AST734" s="484" t="s">
        <v>421</v>
      </c>
      <c r="ASV734" s="203"/>
      <c r="ASW734" s="203">
        <f>VLOOKUP(AST734,$A$794:$F$2344,6,FALSE)</f>
        <v>20</v>
      </c>
      <c r="ASX734" s="202" t="s">
        <v>69</v>
      </c>
      <c r="ASY734" s="10">
        <f>ASW734*1.1</f>
        <v>22</v>
      </c>
      <c r="ASZ734" s="10"/>
      <c r="ATA734" s="269"/>
      <c r="ATB734" s="202" t="s">
        <v>84</v>
      </c>
      <c r="ATC734" s="484" t="s">
        <v>1363</v>
      </c>
      <c r="ATE734" s="203"/>
      <c r="ATF734" s="203">
        <f>VLOOKUP(ATC734,$A$794:$F$2344,6,FALSE)</f>
        <v>0</v>
      </c>
      <c r="ATG734" s="202" t="s">
        <v>69</v>
      </c>
      <c r="ATH734" s="10">
        <f>ATF734*1.1</f>
        <v>0</v>
      </c>
      <c r="ATI734" s="10"/>
      <c r="ATJ734" s="269"/>
      <c r="ATK734" s="202" t="s">
        <v>84</v>
      </c>
      <c r="ATL734" s="484" t="s">
        <v>1363</v>
      </c>
      <c r="ATN734" s="203"/>
      <c r="ATO734" s="203">
        <f>VLOOKUP(ATL734,$A$794:$F$2344,6,FALSE)</f>
        <v>0</v>
      </c>
      <c r="ATP734" s="202" t="s">
        <v>69</v>
      </c>
      <c r="ATQ734" s="10">
        <f>ATO734*1.1</f>
        <v>0</v>
      </c>
      <c r="ATR734" s="10"/>
      <c r="ATS734" s="269"/>
      <c r="ATT734" s="202" t="s">
        <v>84</v>
      </c>
      <c r="ATU734" s="484" t="s">
        <v>1146</v>
      </c>
      <c r="ATW734" s="203"/>
      <c r="ATX734" s="203">
        <f>VLOOKUP(ATU734,$A$794:$F$2344,6,FALSE)</f>
        <v>0</v>
      </c>
      <c r="ATY734" s="202" t="s">
        <v>69</v>
      </c>
      <c r="ATZ734" s="10">
        <f>ATX734*1.1</f>
        <v>0</v>
      </c>
      <c r="AUA734" s="10"/>
      <c r="AUB734" s="269"/>
      <c r="AUC734" s="202" t="s">
        <v>84</v>
      </c>
      <c r="AUD734" s="484" t="s">
        <v>1363</v>
      </c>
      <c r="AUF734" s="203"/>
      <c r="AUG734" s="203">
        <f>VLOOKUP(AUD734,$A$794:$F$2344,6,FALSE)</f>
        <v>0</v>
      </c>
      <c r="AUH734" s="202" t="s">
        <v>69</v>
      </c>
      <c r="AUI734" s="10">
        <f>AUG734*1.1</f>
        <v>0</v>
      </c>
      <c r="AUJ734" s="10"/>
      <c r="AUK734" s="269"/>
      <c r="AUL734" s="202" t="s">
        <v>84</v>
      </c>
      <c r="AUM734" s="484" t="s">
        <v>1146</v>
      </c>
      <c r="AUO734" s="203"/>
      <c r="AUP734" s="203">
        <f>VLOOKUP(AUM734,$A$794:$F$2344,6,FALSE)</f>
        <v>0</v>
      </c>
      <c r="AUQ734" s="202" t="s">
        <v>69</v>
      </c>
      <c r="AUR734" s="10">
        <f>AUP734*1.1</f>
        <v>0</v>
      </c>
      <c r="AUS734" s="10"/>
      <c r="AUT734" s="269"/>
      <c r="AUU734" s="202" t="s">
        <v>84</v>
      </c>
      <c r="AUV734" s="509" t="s">
        <v>2326</v>
      </c>
      <c r="AUX734" s="203"/>
      <c r="AUY734" s="203">
        <f>VLOOKUP(AUV734,$A$794:$F$2344,6,FALSE)</f>
        <v>0</v>
      </c>
      <c r="AUZ734" s="202" t="s">
        <v>69</v>
      </c>
      <c r="AVA734" s="10">
        <f>AUY734*1.1</f>
        <v>0</v>
      </c>
      <c r="AVB734" s="10"/>
      <c r="AVC734" s="269"/>
      <c r="AVD734" s="202" t="s">
        <v>84</v>
      </c>
      <c r="AVE734" s="484" t="s">
        <v>1206</v>
      </c>
      <c r="AVG734" s="203"/>
      <c r="AVH734" s="203">
        <f>VLOOKUP(AVE734,$A$794:$F$2344,6,FALSE)</f>
        <v>0</v>
      </c>
      <c r="AVI734" s="202" t="s">
        <v>69</v>
      </c>
      <c r="AVJ734" s="10">
        <f>AVH734*1.1</f>
        <v>0</v>
      </c>
      <c r="AVK734" s="10"/>
      <c r="AVL734" s="269"/>
      <c r="AVM734" s="202" t="s">
        <v>84</v>
      </c>
      <c r="AVN734" s="484" t="s">
        <v>1949</v>
      </c>
      <c r="AVP734" s="203"/>
      <c r="AVQ734" s="203">
        <f>VLOOKUP(AVN734,$A$794:$F$2344,6,FALSE)</f>
        <v>0</v>
      </c>
      <c r="AVR734" s="202" t="s">
        <v>69</v>
      </c>
      <c r="AVS734" s="10">
        <f>AVQ734*1.1</f>
        <v>0</v>
      </c>
      <c r="AVT734" s="10"/>
      <c r="AVU734" s="269"/>
      <c r="AVV734" s="202" t="s">
        <v>84</v>
      </c>
      <c r="AVW734" s="487" t="s">
        <v>2326</v>
      </c>
      <c r="AVY734" s="203"/>
      <c r="AVZ734" s="203">
        <f>VLOOKUP(AVW734,$A$794:$F$2344,6,FALSE)</f>
        <v>0</v>
      </c>
      <c r="AWA734" s="202" t="s">
        <v>69</v>
      </c>
      <c r="AWB734" s="10">
        <f>AVZ734*1.1</f>
        <v>0</v>
      </c>
      <c r="AWC734" s="10"/>
      <c r="AWD734" s="269"/>
      <c r="AWE734" s="202" t="s">
        <v>84</v>
      </c>
      <c r="AWF734" s="484" t="s">
        <v>2317</v>
      </c>
      <c r="AWH734" s="203"/>
      <c r="AWI734" s="203">
        <f>VLOOKUP(AWF734,$A$794:$F$2344,6,FALSE)</f>
        <v>24</v>
      </c>
      <c r="AWJ734" s="202" t="s">
        <v>69</v>
      </c>
      <c r="AWK734" s="10">
        <f>AWI734*1.1</f>
        <v>26.400000000000002</v>
      </c>
      <c r="AWL734" s="10"/>
      <c r="AWM734" s="269"/>
      <c r="AWN734" s="202" t="s">
        <v>84</v>
      </c>
      <c r="AWO734" s="484" t="s">
        <v>1363</v>
      </c>
      <c r="AWQ734" s="203"/>
      <c r="AWR734" s="203">
        <f>VLOOKUP(AWO734,$A$794:$F$2344,6,FALSE)</f>
        <v>0</v>
      </c>
      <c r="AWS734" s="202" t="s">
        <v>69</v>
      </c>
      <c r="AWT734" s="10">
        <f>AWR734*1.1</f>
        <v>0</v>
      </c>
      <c r="AWU734" s="10"/>
      <c r="AWV734" s="269"/>
      <c r="AWW734" s="202" t="s">
        <v>84</v>
      </c>
      <c r="AWX734" s="484" t="s">
        <v>486</v>
      </c>
      <c r="AWZ734" s="203"/>
      <c r="AXA734" s="203">
        <f>VLOOKUP(AWX734,$A$794:$F$2344,6,FALSE)</f>
        <v>0</v>
      </c>
      <c r="AXB734" s="202" t="s">
        <v>69</v>
      </c>
      <c r="AXC734" s="10">
        <f>AXA734*1.1</f>
        <v>0</v>
      </c>
      <c r="AXD734" s="10"/>
      <c r="AXE734" s="269"/>
      <c r="AXF734" s="202" t="s">
        <v>84</v>
      </c>
      <c r="AXG734" s="484" t="s">
        <v>522</v>
      </c>
      <c r="AXI734" s="203"/>
      <c r="AXJ734" s="203">
        <f>VLOOKUP(AXG734,$A$794:$F$2344,6,FALSE)</f>
        <v>0</v>
      </c>
      <c r="AXK734" s="202" t="s">
        <v>69</v>
      </c>
      <c r="AXL734" s="10">
        <f>AXJ734*1.1</f>
        <v>0</v>
      </c>
      <c r="AXM734" s="10"/>
      <c r="AXN734" s="269"/>
      <c r="AXO734" s="202" t="s">
        <v>84</v>
      </c>
      <c r="AXP734" s="484" t="s">
        <v>455</v>
      </c>
      <c r="AXR734" s="203"/>
      <c r="AXS734" s="203">
        <f>VLOOKUP(AXP734,$A$794:$F$2344,6,FALSE)</f>
        <v>0</v>
      </c>
      <c r="AXT734" s="202" t="s">
        <v>69</v>
      </c>
      <c r="AXU734" s="10">
        <f>AXS734*1.1</f>
        <v>0</v>
      </c>
      <c r="AXV734" s="10"/>
      <c r="AXW734" s="269"/>
      <c r="AXX734" s="202" t="s">
        <v>84</v>
      </c>
      <c r="AXY734" s="498" t="s">
        <v>1206</v>
      </c>
      <c r="AYA734" s="203"/>
      <c r="AYB734" s="203">
        <f>VLOOKUP(AXY734,$A$794:$F$2344,6,FALSE)</f>
        <v>0</v>
      </c>
      <c r="AYC734" s="202" t="s">
        <v>69</v>
      </c>
      <c r="AYD734" s="10">
        <f>AYB734*1.1</f>
        <v>0</v>
      </c>
      <c r="AYE734" s="10"/>
      <c r="AYF734" s="269"/>
      <c r="AYG734" s="202" t="s">
        <v>84</v>
      </c>
      <c r="AYH734" s="484" t="s">
        <v>1626</v>
      </c>
      <c r="AYJ734" s="203"/>
      <c r="AYK734" s="203">
        <f>VLOOKUP(AYH734,$A$794:$F$2344,6,FALSE)</f>
        <v>0</v>
      </c>
      <c r="AYL734" s="202" t="s">
        <v>69</v>
      </c>
      <c r="AYM734" s="10">
        <f>AYK734*1.1</f>
        <v>0</v>
      </c>
      <c r="AYN734" s="10"/>
      <c r="AYO734" s="269"/>
      <c r="AYP734" s="202" t="s">
        <v>84</v>
      </c>
      <c r="AYQ734" s="484" t="s">
        <v>1675</v>
      </c>
      <c r="AYS734" s="203"/>
      <c r="AYT734" s="203">
        <f>VLOOKUP(AYQ734,$A$794:$F$2344,6,FALSE)</f>
        <v>0</v>
      </c>
      <c r="AYU734" s="202" t="s">
        <v>69</v>
      </c>
      <c r="AYV734" s="10">
        <f>AYT734*1.1</f>
        <v>0</v>
      </c>
      <c r="AYW734" s="10"/>
      <c r="AYX734" s="269"/>
      <c r="AYY734" s="202" t="s">
        <v>84</v>
      </c>
      <c r="AYZ734" s="484" t="s">
        <v>468</v>
      </c>
      <c r="AZB734" s="203"/>
      <c r="AZC734" s="203">
        <f>VLOOKUP(AYZ734,$A$794:$F$2344,6,FALSE)</f>
        <v>20</v>
      </c>
      <c r="AZD734" s="202" t="s">
        <v>69</v>
      </c>
      <c r="AZE734" s="10">
        <f>AZC734*1.1</f>
        <v>22</v>
      </c>
      <c r="AZF734" s="10"/>
      <c r="AZG734" s="269"/>
      <c r="AZH734" s="202" t="s">
        <v>84</v>
      </c>
      <c r="AZI734" s="484" t="s">
        <v>611</v>
      </c>
      <c r="AZK734" s="203"/>
      <c r="AZL734" s="203">
        <f>VLOOKUP(AZI734,$A$794:$F$2344,6,FALSE)</f>
        <v>0</v>
      </c>
      <c r="AZM734" s="202" t="s">
        <v>69</v>
      </c>
      <c r="AZN734" s="10">
        <f>AZL734*1.1</f>
        <v>0</v>
      </c>
      <c r="AZO734" s="10"/>
      <c r="AZP734" s="269"/>
      <c r="AZQ734" s="202" t="s">
        <v>84</v>
      </c>
      <c r="AZR734" s="484" t="s">
        <v>468</v>
      </c>
      <c r="AZT734" s="203"/>
      <c r="AZU734" s="203">
        <f>VLOOKUP(AZR734,$A$794:$F$2344,6,FALSE)</f>
        <v>20</v>
      </c>
      <c r="AZV734" s="202" t="s">
        <v>69</v>
      </c>
      <c r="AZW734" s="10">
        <f>AZU734*1.1</f>
        <v>22</v>
      </c>
      <c r="AZX734" s="10"/>
      <c r="AZY734" s="269"/>
      <c r="AZZ734" s="202" t="s">
        <v>84</v>
      </c>
      <c r="BAA734" s="498" t="s">
        <v>2326</v>
      </c>
      <c r="BAC734" s="203"/>
      <c r="BAD734" s="203">
        <f>VLOOKUP(BAA734,$A$794:$F$2344,6,FALSE)</f>
        <v>0</v>
      </c>
      <c r="BAE734" s="202" t="s">
        <v>69</v>
      </c>
      <c r="BAF734" s="10">
        <f>BAD734*1.1</f>
        <v>0</v>
      </c>
      <c r="BAG734" s="10"/>
      <c r="BAH734" s="269"/>
    </row>
    <row r="735" spans="1:1386" s="14" customFormat="1" ht="15">
      <c r="A735" s="202"/>
      <c r="B735" s="485"/>
      <c r="D735" s="202"/>
      <c r="E735" s="202"/>
      <c r="F735" s="202"/>
      <c r="G735" s="10"/>
      <c r="H735" s="10">
        <f>SUM(G730:G734)</f>
        <v>0</v>
      </c>
      <c r="I735" s="263"/>
      <c r="J735" s="202"/>
      <c r="K735" s="488"/>
      <c r="M735" s="202"/>
      <c r="N735" s="202"/>
      <c r="O735" s="202"/>
      <c r="P735" s="10"/>
      <c r="Q735" s="10">
        <f>SUM(P730:P734)</f>
        <v>26</v>
      </c>
      <c r="R735" s="263"/>
      <c r="S735" s="202"/>
      <c r="T735" s="485"/>
      <c r="V735" s="202"/>
      <c r="W735" s="202"/>
      <c r="X735" s="202"/>
      <c r="Y735" s="10"/>
      <c r="Z735" s="10">
        <f>SUM(Y730:Y734)</f>
        <v>0</v>
      </c>
      <c r="AA735" s="263"/>
      <c r="AB735" s="202"/>
      <c r="AC735" s="485"/>
      <c r="AE735" s="202"/>
      <c r="AF735" s="202"/>
      <c r="AG735" s="202"/>
      <c r="AH735" s="10"/>
      <c r="AI735" s="10">
        <f>SUM(AH730:AH734)</f>
        <v>26</v>
      </c>
      <c r="AJ735" s="263"/>
      <c r="AK735" s="202"/>
      <c r="AL735" s="485"/>
      <c r="AN735" s="202"/>
      <c r="AO735" s="202"/>
      <c r="AP735" s="202"/>
      <c r="AQ735" s="10"/>
      <c r="AR735" s="10">
        <f>SUM(AQ730:AQ734)</f>
        <v>0</v>
      </c>
      <c r="AS735" s="263"/>
      <c r="AT735" s="202"/>
      <c r="AU735" s="485"/>
      <c r="AW735" s="202"/>
      <c r="AX735" s="202"/>
      <c r="AY735" s="202"/>
      <c r="AZ735" s="10"/>
      <c r="BA735" s="10">
        <f>SUM(AZ730:AZ734)</f>
        <v>22</v>
      </c>
      <c r="BB735" s="263"/>
      <c r="BC735" s="202"/>
      <c r="BD735" s="485"/>
      <c r="BF735" s="202"/>
      <c r="BG735" s="202"/>
      <c r="BH735" s="202"/>
      <c r="BI735" s="10"/>
      <c r="BJ735" s="10">
        <f>SUM(BI730:BI734)</f>
        <v>24</v>
      </c>
      <c r="BK735" s="263"/>
      <c r="BL735" s="202"/>
      <c r="BM735" s="485"/>
      <c r="BO735" s="202"/>
      <c r="BP735" s="202"/>
      <c r="BQ735" s="202"/>
      <c r="BR735" s="10"/>
      <c r="BS735" s="10">
        <f>SUM(BR730:BR734)</f>
        <v>0</v>
      </c>
      <c r="BT735" s="263"/>
      <c r="BU735" s="202"/>
      <c r="BV735" s="485"/>
      <c r="BX735" s="202"/>
      <c r="BY735" s="202"/>
      <c r="BZ735" s="202"/>
      <c r="CA735" s="10"/>
      <c r="CB735" s="10">
        <f>SUM(CA730:CA734)</f>
        <v>26.400000000000002</v>
      </c>
      <c r="CC735" s="263"/>
      <c r="CD735" s="202"/>
      <c r="CE735" s="492"/>
      <c r="CG735" s="202"/>
      <c r="CH735" s="202"/>
      <c r="CI735" s="202"/>
      <c r="CJ735" s="10"/>
      <c r="CK735" s="10">
        <f>SUM(CJ730:CJ734)</f>
        <v>0</v>
      </c>
      <c r="CL735" s="263"/>
      <c r="CM735" s="202"/>
      <c r="CN735" s="485"/>
      <c r="CP735" s="202"/>
      <c r="CQ735" s="202"/>
      <c r="CR735" s="202"/>
      <c r="CS735" s="10"/>
      <c r="CT735" s="10">
        <f>SUM(CS730:CS734)</f>
        <v>0</v>
      </c>
      <c r="CU735" s="263"/>
      <c r="CV735" s="202"/>
      <c r="CW735" s="485"/>
      <c r="CY735" s="202"/>
      <c r="CZ735" s="202"/>
      <c r="DA735" s="202"/>
      <c r="DB735" s="10"/>
      <c r="DC735" s="10">
        <f>SUM(DB730:DB734)</f>
        <v>28</v>
      </c>
      <c r="DD735" s="263"/>
      <c r="DE735" s="202"/>
      <c r="DF735" s="485"/>
      <c r="DH735" s="202"/>
      <c r="DI735" s="202"/>
      <c r="DJ735" s="202"/>
      <c r="DK735" s="10"/>
      <c r="DL735" s="10">
        <f>SUM(DK730:DK734)</f>
        <v>0</v>
      </c>
      <c r="DM735" s="263"/>
      <c r="DN735" s="202"/>
      <c r="DO735" s="485"/>
      <c r="DQ735" s="202"/>
      <c r="DR735" s="202"/>
      <c r="DS735" s="202"/>
      <c r="DT735" s="10"/>
      <c r="DU735" s="10">
        <f>SUM(DT730:DT734)</f>
        <v>0</v>
      </c>
      <c r="DV735" s="263"/>
      <c r="DW735" s="202"/>
      <c r="DX735" s="485"/>
      <c r="DZ735" s="202"/>
      <c r="EA735" s="202"/>
      <c r="EB735" s="202"/>
      <c r="EC735" s="10"/>
      <c r="ED735" s="10">
        <f>SUM(EC730:EC734)</f>
        <v>0</v>
      </c>
      <c r="EE735" s="263"/>
      <c r="EF735" s="202"/>
      <c r="EG735" s="485"/>
      <c r="EI735" s="202"/>
      <c r="EJ735" s="202"/>
      <c r="EK735" s="202"/>
      <c r="EL735" s="10"/>
      <c r="EM735" s="10">
        <f>SUM(EL730:EL734)</f>
        <v>0</v>
      </c>
      <c r="EN735" s="263"/>
      <c r="EO735" s="202"/>
      <c r="EP735" s="485"/>
      <c r="ER735" s="202"/>
      <c r="ES735" s="202"/>
      <c r="ET735" s="202"/>
      <c r="EU735" s="10"/>
      <c r="EV735" s="10">
        <f>SUM(EU730:EU734)</f>
        <v>0</v>
      </c>
      <c r="EW735" s="263"/>
      <c r="EX735" s="202"/>
      <c r="EY735" s="485"/>
      <c r="FA735" s="202"/>
      <c r="FB735" s="202"/>
      <c r="FC735" s="202"/>
      <c r="FD735" s="10"/>
      <c r="FE735" s="10">
        <f>SUM(FD730:FD734)</f>
        <v>0</v>
      </c>
      <c r="FF735" s="263"/>
      <c r="FG735" s="202"/>
      <c r="FH735" s="485"/>
      <c r="FJ735" s="202"/>
      <c r="FK735" s="202"/>
      <c r="FL735" s="202"/>
      <c r="FM735" s="10"/>
      <c r="FN735" s="10">
        <f>SUM(FM730:FM734)</f>
        <v>0</v>
      </c>
      <c r="FO735" s="263"/>
      <c r="FP735" s="202"/>
      <c r="FQ735" s="485"/>
      <c r="FS735" s="202"/>
      <c r="FT735" s="202"/>
      <c r="FU735" s="202"/>
      <c r="FV735" s="10"/>
      <c r="FW735" s="10">
        <f>SUM(FV730:FV734)</f>
        <v>0</v>
      </c>
      <c r="FX735" s="263"/>
      <c r="FY735" s="202"/>
      <c r="FZ735" s="485"/>
      <c r="GB735" s="202"/>
      <c r="GC735" s="202"/>
      <c r="GD735" s="202"/>
      <c r="GE735" s="10"/>
      <c r="GF735" s="10">
        <f>SUM(GE730:GE734)</f>
        <v>24</v>
      </c>
      <c r="GG735" s="263"/>
      <c r="GH735" s="202"/>
      <c r="GI735" s="485"/>
      <c r="GK735" s="202"/>
      <c r="GL735" s="202"/>
      <c r="GM735" s="202"/>
      <c r="GN735" s="10"/>
      <c r="GO735" s="10">
        <f>SUM(GN730:GN734)</f>
        <v>54</v>
      </c>
      <c r="GP735" s="263"/>
      <c r="GQ735" s="202"/>
      <c r="GR735" s="485"/>
      <c r="GT735" s="202"/>
      <c r="GU735" s="202"/>
      <c r="GV735" s="202"/>
      <c r="GW735" s="202"/>
      <c r="GX735" s="10">
        <f>SUM(GW730:GW734)</f>
        <v>52</v>
      </c>
      <c r="GY735" s="263"/>
      <c r="GZ735" s="202"/>
      <c r="HA735" s="485"/>
      <c r="HC735" s="202"/>
      <c r="HD735" s="202"/>
      <c r="HE735" s="202"/>
      <c r="HF735" s="10"/>
      <c r="HG735" s="10">
        <f>SUM(HF730:HF734)</f>
        <v>22</v>
      </c>
      <c r="HH735" s="263"/>
      <c r="HI735" s="202"/>
      <c r="HJ735" s="485"/>
      <c r="HL735" s="202"/>
      <c r="HM735" s="202"/>
      <c r="HN735" s="202"/>
      <c r="HO735" s="202"/>
      <c r="HP735" s="10">
        <f>SUM(HO730:HO734)</f>
        <v>0</v>
      </c>
      <c r="HQ735" s="263"/>
      <c r="HR735" s="202"/>
      <c r="HS735" s="494"/>
      <c r="HU735" s="202"/>
      <c r="HV735" s="202"/>
      <c r="HW735" s="202"/>
      <c r="HX735" s="10"/>
      <c r="HY735" s="10">
        <f>SUM(HX730:HX734)</f>
        <v>50.8</v>
      </c>
      <c r="HZ735" s="263"/>
      <c r="IA735" s="202"/>
      <c r="IB735" s="497"/>
      <c r="ID735" s="202"/>
      <c r="IE735" s="202"/>
      <c r="IF735" s="202"/>
      <c r="IG735" s="202"/>
      <c r="IH735" s="10" t="e">
        <f>SUM(IG730:IG734)</f>
        <v>#N/A</v>
      </c>
      <c r="II735" s="263"/>
      <c r="IJ735" s="202"/>
      <c r="IK735" s="494"/>
      <c r="IM735" s="202"/>
      <c r="IN735" s="202"/>
      <c r="IO735" s="202"/>
      <c r="IP735" s="10"/>
      <c r="IQ735" s="10">
        <f>SUM(IP730:IP734)</f>
        <v>0</v>
      </c>
      <c r="IR735" s="263"/>
      <c r="IS735" s="202"/>
      <c r="IT735" s="494"/>
      <c r="IV735" s="202"/>
      <c r="IW735" s="202"/>
      <c r="IX735" s="202"/>
      <c r="IY735" s="10"/>
      <c r="IZ735" s="10">
        <f>SUM(IY730:IY734)</f>
        <v>0</v>
      </c>
      <c r="JA735" s="263"/>
      <c r="JB735" s="202"/>
      <c r="JC735" s="494"/>
      <c r="JE735" s="202"/>
      <c r="JF735" s="202"/>
      <c r="JG735" s="202"/>
      <c r="JH735" s="10"/>
      <c r="JI735" s="10">
        <f>SUM(JH730:JH734)</f>
        <v>0</v>
      </c>
      <c r="JJ735" s="263"/>
      <c r="JK735" s="202"/>
      <c r="JL735" s="494"/>
      <c r="JN735" s="202"/>
      <c r="JO735" s="202"/>
      <c r="JP735" s="202"/>
      <c r="JQ735" s="10"/>
      <c r="JR735" s="10">
        <f>SUM(JQ730:JQ734)</f>
        <v>26</v>
      </c>
      <c r="JS735" s="263"/>
      <c r="JT735" s="202"/>
      <c r="JU735" s="494"/>
      <c r="JW735" s="202"/>
      <c r="JX735" s="202"/>
      <c r="JY735" s="202"/>
      <c r="JZ735" s="10"/>
      <c r="KA735" s="10">
        <f>SUM(JZ730:JZ734)</f>
        <v>24</v>
      </c>
      <c r="KB735" s="263"/>
      <c r="KC735" s="202"/>
      <c r="KD735" s="494"/>
      <c r="KF735" s="202"/>
      <c r="KG735" s="202"/>
      <c r="KH735" s="202"/>
      <c r="KI735" s="10"/>
      <c r="KJ735" s="10">
        <f>SUM(KI730:KI734)</f>
        <v>30</v>
      </c>
      <c r="KK735" s="263"/>
      <c r="KL735" s="202"/>
      <c r="KM735" s="494"/>
      <c r="KO735" s="202"/>
      <c r="KP735" s="202"/>
      <c r="KQ735" s="202"/>
      <c r="KR735" s="202"/>
      <c r="KS735" s="10">
        <f>SUM(KR730:KR734)</f>
        <v>0</v>
      </c>
      <c r="KT735" s="263"/>
      <c r="KU735" s="202"/>
      <c r="KV735" s="499"/>
      <c r="KX735" s="202"/>
      <c r="KY735" s="202"/>
      <c r="KZ735" s="202"/>
      <c r="LA735" s="10"/>
      <c r="LB735" s="10">
        <f>SUM(LA730:LA734)</f>
        <v>52.400000000000006</v>
      </c>
      <c r="LC735" s="263"/>
      <c r="LD735" s="202"/>
      <c r="LE735" s="494"/>
      <c r="LG735" s="202"/>
      <c r="LH735" s="202"/>
      <c r="LI735" s="202"/>
      <c r="LJ735" s="10"/>
      <c r="LK735" s="10">
        <f>SUM(LJ730:LJ734)</f>
        <v>26</v>
      </c>
      <c r="LL735" s="263"/>
      <c r="LM735" s="202"/>
      <c r="LN735" s="494"/>
      <c r="LP735" s="202"/>
      <c r="LQ735" s="202"/>
      <c r="LR735" s="202"/>
      <c r="LS735" s="10"/>
      <c r="LT735" s="10">
        <f>SUM(LS730:LS734)</f>
        <v>0</v>
      </c>
      <c r="LU735" s="263"/>
      <c r="LV735" s="202"/>
      <c r="LW735" s="497"/>
      <c r="LY735" s="202"/>
      <c r="LZ735" s="202"/>
      <c r="MA735" s="202"/>
      <c r="MB735" s="10"/>
      <c r="MC735" s="10" t="e">
        <f>SUM(MB730:MB734)</f>
        <v>#N/A</v>
      </c>
      <c r="MD735" s="263"/>
      <c r="ME735" s="202"/>
      <c r="MF735" s="494"/>
      <c r="MH735" s="202"/>
      <c r="MI735" s="202"/>
      <c r="MJ735" s="202"/>
      <c r="MK735" s="10"/>
      <c r="ML735" s="10">
        <f>SUM(MK730:MK734)</f>
        <v>41.4</v>
      </c>
      <c r="MM735" s="263"/>
      <c r="MN735" s="202"/>
      <c r="MO735" s="494"/>
      <c r="MQ735" s="202"/>
      <c r="MR735" s="202"/>
      <c r="MS735" s="202"/>
      <c r="MT735" s="10"/>
      <c r="MU735" s="10">
        <f>SUM(MT730:MT734)</f>
        <v>26</v>
      </c>
      <c r="MV735" s="263"/>
      <c r="MW735" s="202"/>
      <c r="MX735" s="494"/>
      <c r="MZ735" s="202"/>
      <c r="NA735" s="202"/>
      <c r="NB735" s="202"/>
      <c r="NC735" s="10"/>
      <c r="ND735" s="10">
        <f>SUM(NC730:NC734)</f>
        <v>78.400000000000006</v>
      </c>
      <c r="NE735" s="263"/>
      <c r="NF735" s="202"/>
      <c r="NG735" s="494"/>
      <c r="NI735" s="202"/>
      <c r="NJ735" s="202"/>
      <c r="NK735" s="202"/>
      <c r="NL735" s="10"/>
      <c r="NM735" s="10">
        <f>SUM(NL730:NL734)</f>
        <v>24</v>
      </c>
      <c r="NN735" s="263"/>
      <c r="NO735" s="202"/>
      <c r="NP735" s="499"/>
      <c r="NR735" s="202"/>
      <c r="NS735" s="202"/>
      <c r="NT735" s="202"/>
      <c r="NU735" s="10"/>
      <c r="NV735" s="10">
        <f>SUM(NU730:NU734)</f>
        <v>26</v>
      </c>
      <c r="NW735" s="263"/>
      <c r="NX735" s="202"/>
      <c r="NY735" s="494"/>
      <c r="OA735" s="202"/>
      <c r="OB735" s="202"/>
      <c r="OC735" s="202"/>
      <c r="OD735" s="202"/>
      <c r="OE735" s="10">
        <f>SUM(OD730:OD734)</f>
        <v>26</v>
      </c>
      <c r="OF735" s="263"/>
      <c r="OG735" s="202"/>
      <c r="OH735" s="494"/>
      <c r="OJ735" s="202"/>
      <c r="OK735" s="202"/>
      <c r="OL735" s="202"/>
      <c r="OM735" s="10"/>
      <c r="ON735" s="10">
        <f>SUM(OM730:OM734)</f>
        <v>0</v>
      </c>
      <c r="OO735" s="263"/>
      <c r="OP735" s="202"/>
      <c r="OQ735" s="494"/>
      <c r="OS735" s="202"/>
      <c r="OT735" s="202"/>
      <c r="OU735" s="202"/>
      <c r="OV735" s="10"/>
      <c r="OW735" s="10">
        <f>SUM(OV730:OV734)</f>
        <v>30</v>
      </c>
      <c r="OX735" s="263"/>
      <c r="OY735" s="202"/>
      <c r="OZ735" s="494"/>
      <c r="PB735" s="202"/>
      <c r="PC735" s="202"/>
      <c r="PD735" s="202"/>
      <c r="PE735" s="10"/>
      <c r="PF735" s="10">
        <f>SUM(PE730:PE734)</f>
        <v>52</v>
      </c>
      <c r="PG735" s="263"/>
      <c r="PH735" s="202"/>
      <c r="PI735" s="497"/>
      <c r="PK735" s="202"/>
      <c r="PL735" s="202"/>
      <c r="PM735" s="202"/>
      <c r="PN735" s="10"/>
      <c r="PO735" s="10" t="e">
        <f>SUM(PN730:PN734)</f>
        <v>#N/A</v>
      </c>
      <c r="PP735" s="263"/>
      <c r="PQ735" s="202"/>
      <c r="PR735" s="494"/>
      <c r="PT735" s="202"/>
      <c r="PU735" s="202"/>
      <c r="PV735" s="202"/>
      <c r="PW735" s="10"/>
      <c r="PX735" s="10">
        <f>SUM(PW730:PW734)</f>
        <v>58.8</v>
      </c>
      <c r="PY735" s="263"/>
      <c r="PZ735" s="202"/>
      <c r="QA735" s="497"/>
      <c r="QC735" s="202"/>
      <c r="QD735" s="202"/>
      <c r="QE735" s="202"/>
      <c r="QF735" s="10"/>
      <c r="QG735" s="10" t="e">
        <f>SUM(QF730:QF734)</f>
        <v>#N/A</v>
      </c>
      <c r="QH735" s="263"/>
      <c r="QI735" s="202"/>
      <c r="QJ735" s="494"/>
      <c r="QL735" s="202"/>
      <c r="QM735" s="202"/>
      <c r="QN735" s="202"/>
      <c r="QO735" s="10"/>
      <c r="QP735" s="10">
        <f>SUM(QO730:QO734)</f>
        <v>26</v>
      </c>
      <c r="QQ735" s="263"/>
      <c r="QR735" s="202"/>
      <c r="QS735" s="494"/>
      <c r="QU735" s="202"/>
      <c r="QV735" s="202"/>
      <c r="QW735" s="202"/>
      <c r="QX735" s="10"/>
      <c r="QY735" s="10">
        <f>SUM(QX730:QX734)</f>
        <v>58</v>
      </c>
      <c r="QZ735" s="263"/>
      <c r="RA735" s="202"/>
      <c r="RB735" s="494"/>
      <c r="RD735" s="202"/>
      <c r="RE735" s="202"/>
      <c r="RF735" s="202"/>
      <c r="RG735" s="10"/>
      <c r="RH735" s="10">
        <f>SUM(RG730:RG734)</f>
        <v>0</v>
      </c>
      <c r="RI735" s="263"/>
      <c r="RJ735" s="202"/>
      <c r="RK735" s="494"/>
      <c r="RM735" s="202"/>
      <c r="RN735" s="202"/>
      <c r="RO735" s="202"/>
      <c r="RP735" s="202"/>
      <c r="RQ735" s="10">
        <f>SUM(RP730:RP734)</f>
        <v>0</v>
      </c>
      <c r="RR735" s="263"/>
      <c r="RS735" s="202"/>
      <c r="RT735" s="494"/>
      <c r="RV735" s="202"/>
      <c r="RW735" s="202"/>
      <c r="RX735" s="202"/>
      <c r="RY735" s="10"/>
      <c r="RZ735" s="10">
        <f>SUM(RY730:RY734)</f>
        <v>22</v>
      </c>
      <c r="SA735" s="269"/>
      <c r="SB735" s="202"/>
      <c r="SC735" s="494"/>
      <c r="SE735" s="202"/>
      <c r="SF735" s="202"/>
      <c r="SG735" s="202"/>
      <c r="SH735" s="10"/>
      <c r="SI735" s="10">
        <f>SUM(SH730:SH734)</f>
        <v>22</v>
      </c>
      <c r="SJ735" s="269"/>
      <c r="SK735" s="202"/>
      <c r="SL735" s="497"/>
      <c r="SN735" s="202"/>
      <c r="SO735" s="202"/>
      <c r="SP735" s="202"/>
      <c r="SQ735" s="10"/>
      <c r="SR735" s="10" t="e">
        <f>SUM(SQ730:SQ734)</f>
        <v>#N/A</v>
      </c>
      <c r="SS735" s="269"/>
      <c r="ST735" s="202"/>
      <c r="SU735" s="494"/>
      <c r="SW735" s="202"/>
      <c r="SX735" s="202"/>
      <c r="SY735" s="202"/>
      <c r="SZ735" s="10"/>
      <c r="TA735" s="10">
        <f>SUM(SZ730:SZ734)</f>
        <v>26</v>
      </c>
      <c r="TB735" s="269"/>
      <c r="TC735" s="202"/>
      <c r="TD735" s="494"/>
      <c r="TF735" s="202"/>
      <c r="TG735" s="202"/>
      <c r="TH735" s="202"/>
      <c r="TI735" s="202"/>
      <c r="TJ735" s="10">
        <f>SUM(TI730:TI734)</f>
        <v>22</v>
      </c>
      <c r="TK735" s="269"/>
      <c r="TL735" s="202"/>
      <c r="TM735" s="494"/>
      <c r="TO735" s="202"/>
      <c r="TP735" s="202"/>
      <c r="TQ735" s="202"/>
      <c r="TR735" s="10"/>
      <c r="TS735" s="10">
        <f>SUM(TR730:TR734)</f>
        <v>0</v>
      </c>
      <c r="TT735" s="269"/>
      <c r="TU735" s="202"/>
      <c r="TV735" s="494"/>
      <c r="TX735" s="202"/>
      <c r="TY735" s="202"/>
      <c r="TZ735" s="202"/>
      <c r="UA735" s="10"/>
      <c r="UB735" s="10">
        <f>SUM(UA730:UA734)</f>
        <v>0</v>
      </c>
      <c r="UC735" s="269"/>
      <c r="UD735" s="202"/>
      <c r="UE735" s="499"/>
      <c r="UG735" s="202"/>
      <c r="UH735" s="202"/>
      <c r="UI735" s="202"/>
      <c r="UJ735" s="10"/>
      <c r="UK735" s="10">
        <f>SUM(UJ730:UJ734)</f>
        <v>28.799999999999997</v>
      </c>
      <c r="UL735" s="269"/>
      <c r="UM735" s="202"/>
      <c r="UN735" s="494"/>
      <c r="UP735" s="202"/>
      <c r="UQ735" s="202"/>
      <c r="UR735" s="202"/>
      <c r="US735" s="10"/>
      <c r="UT735" s="10">
        <f>SUM(US730:US734)</f>
        <v>0</v>
      </c>
      <c r="UU735" s="269"/>
      <c r="UV735" s="202"/>
      <c r="UW735" s="494"/>
      <c r="UY735" s="202"/>
      <c r="UZ735" s="202"/>
      <c r="VA735" s="202"/>
      <c r="VB735" s="10"/>
      <c r="VC735" s="10">
        <f>SUM(VB730:VB734)</f>
        <v>33.599999999999994</v>
      </c>
      <c r="VD735" s="269"/>
      <c r="VE735" s="202"/>
      <c r="VF735" s="488"/>
      <c r="VH735" s="202"/>
      <c r="VI735" s="202"/>
      <c r="VJ735" s="202"/>
      <c r="VK735" s="10"/>
      <c r="VL735" s="10">
        <f>SUM(VK730:VK734)</f>
        <v>24</v>
      </c>
      <c r="VM735" s="269"/>
      <c r="VN735" s="202"/>
      <c r="VO735" s="494"/>
      <c r="VQ735" s="202"/>
      <c r="VR735" s="202"/>
      <c r="VS735" s="202"/>
      <c r="VT735" s="10"/>
      <c r="VU735" s="10">
        <f>SUM(VT730:VT734)</f>
        <v>24</v>
      </c>
      <c r="VV735" s="269"/>
      <c r="VW735" s="202"/>
      <c r="VX735" s="497"/>
      <c r="VZ735" s="202"/>
      <c r="WA735" s="202"/>
      <c r="WB735" s="202"/>
      <c r="WC735" s="202"/>
      <c r="WD735" s="10" t="e">
        <f>SUM(WC730:WC734)</f>
        <v>#N/A</v>
      </c>
      <c r="WE735" s="269"/>
      <c r="WF735" s="202"/>
      <c r="WG735" s="494"/>
      <c r="WI735" s="202"/>
      <c r="WJ735" s="202"/>
      <c r="WK735" s="202"/>
      <c r="WL735" s="202"/>
      <c r="WM735" s="10">
        <f>SUM(WL730:WL734)</f>
        <v>0</v>
      </c>
      <c r="WN735" s="269"/>
      <c r="WO735" s="202"/>
      <c r="WP735" s="494"/>
      <c r="WQ735" s="202"/>
      <c r="WR735" s="202"/>
      <c r="WS735" s="202"/>
      <c r="WT735" s="202"/>
      <c r="WU735" s="10"/>
      <c r="WV735" s="10">
        <f>SUM(WU730:WU734)</f>
        <v>24</v>
      </c>
      <c r="WW735" s="269"/>
      <c r="WX735" s="202"/>
      <c r="WY735" s="494"/>
      <c r="XA735" s="202"/>
      <c r="XB735" s="202"/>
      <c r="XC735" s="202"/>
      <c r="XD735" s="202"/>
      <c r="XE735" s="10">
        <f>SUM(XD730:XD734)</f>
        <v>0</v>
      </c>
      <c r="XF735" s="269"/>
      <c r="XG735" s="202"/>
      <c r="XH735" s="494"/>
      <c r="XJ735" s="202"/>
      <c r="XK735" s="202"/>
      <c r="XL735" s="202"/>
      <c r="XM735" s="202"/>
      <c r="XN735" s="10">
        <f>SUM(XM730:XM734)</f>
        <v>52</v>
      </c>
      <c r="XO735" s="269"/>
      <c r="XP735" s="202"/>
      <c r="XQ735" s="494"/>
      <c r="XS735" s="202"/>
      <c r="XT735" s="202"/>
      <c r="XU735" s="202"/>
      <c r="XV735" s="10"/>
      <c r="XW735" s="10">
        <f>SUM(XV730:XV734)</f>
        <v>15.399999999999999</v>
      </c>
      <c r="XX735" s="269"/>
      <c r="XY735" s="202"/>
      <c r="XZ735" s="494"/>
      <c r="YB735" s="202"/>
      <c r="YC735" s="202"/>
      <c r="YD735" s="202"/>
      <c r="YE735" s="10"/>
      <c r="YF735" s="10">
        <f>SUM(YE730:YE734)</f>
        <v>0</v>
      </c>
      <c r="YG735" s="269"/>
      <c r="YH735" s="202"/>
      <c r="YI735" s="266"/>
      <c r="YK735" s="202"/>
      <c r="YL735" s="202"/>
      <c r="YM735" s="202"/>
      <c r="YN735" s="10"/>
      <c r="YO735" s="10" t="e">
        <f>SUM(YN730:YN734)</f>
        <v>#N/A</v>
      </c>
      <c r="YP735" s="269"/>
      <c r="YQ735" s="202"/>
      <c r="YR735" s="266"/>
      <c r="YT735" s="202"/>
      <c r="YU735" s="202"/>
      <c r="YV735" s="202"/>
      <c r="YW735" s="10"/>
      <c r="YX735" s="10" t="e">
        <f>SUM(YW730:YW734)</f>
        <v>#N/A</v>
      </c>
      <c r="YY735" s="269"/>
      <c r="YZ735" s="202"/>
      <c r="ZA735" s="266"/>
      <c r="ZC735" s="202"/>
      <c r="ZD735" s="202"/>
      <c r="ZE735" s="202"/>
      <c r="ZF735" s="10"/>
      <c r="ZG735" s="10" t="e">
        <f>SUM(ZF730:ZF734)</f>
        <v>#N/A</v>
      </c>
      <c r="ZH735" s="269"/>
      <c r="ZI735" s="202"/>
      <c r="ZJ735" s="266"/>
      <c r="ZL735" s="202"/>
      <c r="ZM735" s="202"/>
      <c r="ZN735" s="202"/>
      <c r="ZO735" s="10"/>
      <c r="ZP735" s="10" t="e">
        <f>SUM(ZO730:ZO734)</f>
        <v>#N/A</v>
      </c>
      <c r="ZQ735" s="269"/>
      <c r="ZR735" s="202"/>
      <c r="ZS735" s="494"/>
      <c r="ZU735" s="202"/>
      <c r="ZV735" s="202"/>
      <c r="ZW735" s="202"/>
      <c r="ZX735" s="10"/>
      <c r="ZY735" s="10">
        <f>SUM(ZX730:ZX734)</f>
        <v>24</v>
      </c>
      <c r="ZZ735" s="269"/>
      <c r="AAA735" s="202"/>
      <c r="AAB735" s="494"/>
      <c r="AAD735" s="202"/>
      <c r="AAE735" s="202"/>
      <c r="AAF735" s="202"/>
      <c r="AAG735" s="10"/>
      <c r="AAH735" s="10">
        <f>SUM(AAG730:AAG734)</f>
        <v>24</v>
      </c>
      <c r="AAI735" s="269"/>
      <c r="AAJ735" s="202"/>
      <c r="AAK735" s="266"/>
      <c r="AAM735" s="202"/>
      <c r="AAN735" s="202"/>
      <c r="AAO735" s="202"/>
      <c r="AAP735" s="10"/>
      <c r="AAQ735" s="10" t="e">
        <f>SUM(AAP730:AAP734)</f>
        <v>#N/A</v>
      </c>
      <c r="AAR735" s="269"/>
      <c r="AAS735" s="202"/>
      <c r="AAT735" s="499"/>
      <c r="AAV735" s="202"/>
      <c r="AAW735" s="202"/>
      <c r="AAX735" s="202"/>
      <c r="AAY735" s="10"/>
      <c r="AAZ735" s="10">
        <f>SUM(AAY730:AAY734)</f>
        <v>28</v>
      </c>
      <c r="ABA735" s="269"/>
      <c r="ABB735" s="202"/>
      <c r="ABC735" s="494"/>
      <c r="ABE735" s="202"/>
      <c r="ABF735" s="202"/>
      <c r="ABG735" s="202"/>
      <c r="ABH735" s="10"/>
      <c r="ABI735" s="10">
        <f>SUM(ABH730:ABH734)</f>
        <v>0</v>
      </c>
      <c r="ABJ735" s="269"/>
      <c r="ABK735" s="202"/>
      <c r="ABL735" s="494"/>
      <c r="ABN735" s="202"/>
      <c r="ABO735" s="202"/>
      <c r="ABP735" s="202"/>
      <c r="ABQ735" s="10"/>
      <c r="ABR735" s="10">
        <f>SUM(ABQ730:ABQ734)</f>
        <v>30</v>
      </c>
      <c r="ABS735" s="269"/>
      <c r="ABT735" s="202"/>
      <c r="ABU735" s="494"/>
      <c r="ABW735" s="202"/>
      <c r="ABX735" s="202"/>
      <c r="ABY735" s="202"/>
      <c r="ABZ735" s="10"/>
      <c r="ACA735" s="10">
        <f>SUM(ABZ730:ABZ734)</f>
        <v>0</v>
      </c>
      <c r="ACB735" s="269"/>
      <c r="ACC735" s="202"/>
      <c r="ACD735" s="494"/>
      <c r="ACF735" s="202"/>
      <c r="ACG735" s="202"/>
      <c r="ACH735" s="202"/>
      <c r="ACI735" s="10"/>
      <c r="ACJ735" s="10">
        <f>SUM(ACI730:ACI734)</f>
        <v>0</v>
      </c>
      <c r="ACK735" s="269"/>
      <c r="ACL735" s="202"/>
      <c r="ACM735" s="494"/>
      <c r="ACO735" s="202"/>
      <c r="ACP735" s="202"/>
      <c r="ACQ735" s="202"/>
      <c r="ACR735" s="10"/>
      <c r="ACS735" s="10">
        <f>SUM(ACR730:ACR734)</f>
        <v>0</v>
      </c>
      <c r="ACT735" s="269"/>
      <c r="ACU735" s="202"/>
      <c r="ACV735" s="494"/>
      <c r="ACX735" s="202"/>
      <c r="ACY735" s="202"/>
      <c r="ACZ735" s="202"/>
      <c r="ADA735" s="10"/>
      <c r="ADB735" s="10">
        <f>SUM(ADA730:ADA734)</f>
        <v>26.400000000000002</v>
      </c>
      <c r="ADC735" s="269"/>
      <c r="ADD735" s="202"/>
      <c r="ADE735" s="494"/>
      <c r="ADG735" s="202"/>
      <c r="ADH735" s="202"/>
      <c r="ADI735" s="202"/>
      <c r="ADJ735" s="10"/>
      <c r="ADK735" s="10">
        <f>SUM(ADJ730:ADJ734)</f>
        <v>50</v>
      </c>
      <c r="ADL735" s="269"/>
      <c r="ADM735" s="202"/>
      <c r="ADN735" s="488"/>
      <c r="ADP735" s="202"/>
      <c r="ADQ735" s="202"/>
      <c r="ADR735" s="202"/>
      <c r="ADS735" s="10"/>
      <c r="ADT735" s="10">
        <f>SUM(ADS730:ADS734)</f>
        <v>26</v>
      </c>
      <c r="ADU735" s="269"/>
      <c r="ADV735" s="202"/>
      <c r="ADW735" s="266"/>
      <c r="ADY735" s="202"/>
      <c r="ADZ735" s="202"/>
      <c r="AEA735" s="202"/>
      <c r="AEB735" s="10"/>
      <c r="AEC735" s="10" t="e">
        <f>SUM(AEB730:AEB734)</f>
        <v>#N/A</v>
      </c>
      <c r="AED735" s="269"/>
      <c r="AEE735" s="202"/>
      <c r="AEF735" s="492"/>
      <c r="AEH735" s="202"/>
      <c r="AEI735" s="202"/>
      <c r="AEJ735" s="202"/>
      <c r="AEK735" s="10"/>
      <c r="AEL735" s="10">
        <f>SUM(AEK730:AEK734)</f>
        <v>58.8</v>
      </c>
      <c r="AEM735" s="269"/>
      <c r="AEN735" s="202"/>
      <c r="AEO735" s="494"/>
      <c r="AEQ735" s="202"/>
      <c r="AER735" s="202"/>
      <c r="AES735" s="202"/>
      <c r="AET735" s="10"/>
      <c r="AEU735" s="10">
        <f>SUM(AET730:AET734)</f>
        <v>50</v>
      </c>
      <c r="AEV735" s="269"/>
      <c r="AEW735" s="202"/>
      <c r="AEX735" s="494"/>
      <c r="AEZ735" s="202"/>
      <c r="AFA735" s="202"/>
      <c r="AFB735" s="202"/>
      <c r="AFC735" s="10"/>
      <c r="AFD735" s="10">
        <f>SUM(AFC730:AFC734)</f>
        <v>0</v>
      </c>
      <c r="AFE735" s="269"/>
      <c r="AFF735" s="202"/>
      <c r="AFG735" s="266"/>
      <c r="AFI735" s="202"/>
      <c r="AFJ735" s="202"/>
      <c r="AFK735" s="202"/>
      <c r="AFL735" s="10"/>
      <c r="AFM735" s="10" t="e">
        <f>SUM(AFL730:AFL734)</f>
        <v>#N/A</v>
      </c>
      <c r="AFN735" s="269"/>
      <c r="AFO735" s="202"/>
      <c r="AFP735" s="494"/>
      <c r="AFR735" s="202"/>
      <c r="AFS735" s="202"/>
      <c r="AFT735" s="202"/>
      <c r="AFU735" s="10"/>
      <c r="AFV735" s="10">
        <f>SUM(AFU730:AFU734)</f>
        <v>22</v>
      </c>
      <c r="AFW735" s="269"/>
      <c r="AFX735" s="202"/>
      <c r="AFY735" s="494"/>
      <c r="AGA735" s="202"/>
      <c r="AGB735" s="202"/>
      <c r="AGC735" s="202"/>
      <c r="AGD735" s="10"/>
      <c r="AGE735" s="10">
        <f>SUM(AGD730:AGD734)</f>
        <v>94.4</v>
      </c>
      <c r="AGF735" s="269"/>
      <c r="AGG735" s="202"/>
      <c r="AGH735" s="494"/>
      <c r="AGJ735" s="202"/>
      <c r="AGK735" s="202"/>
      <c r="AGL735" s="202"/>
      <c r="AGM735" s="10"/>
      <c r="AGN735" s="10">
        <f>SUM(AGM730:AGM734)</f>
        <v>28</v>
      </c>
      <c r="AGO735" s="269"/>
      <c r="AGP735" s="202"/>
      <c r="AGQ735" s="488"/>
      <c r="AGS735" s="202"/>
      <c r="AGT735" s="202"/>
      <c r="AGU735" s="202"/>
      <c r="AGV735" s="10"/>
      <c r="AGW735" s="10">
        <f>SUM(AGV730:AGV734)</f>
        <v>28</v>
      </c>
      <c r="AGX735" s="269"/>
      <c r="AGY735" s="202"/>
      <c r="AGZ735" s="266"/>
      <c r="AHB735" s="202"/>
      <c r="AHC735" s="202"/>
      <c r="AHD735" s="202"/>
      <c r="AHE735" s="10"/>
      <c r="AHF735" s="10" t="e">
        <f>SUM(AHE730:AHE734)</f>
        <v>#N/A</v>
      </c>
      <c r="AHG735" s="269"/>
      <c r="AHH735" s="202"/>
      <c r="AHI735" s="503"/>
      <c r="AHK735" s="202"/>
      <c r="AHL735" s="202"/>
      <c r="AHM735" s="202"/>
      <c r="AHN735" s="10"/>
      <c r="AHO735" s="10">
        <f>SUM(AHN730:AHN734)</f>
        <v>0</v>
      </c>
      <c r="AHP735" s="269"/>
      <c r="AHQ735" s="202"/>
      <c r="AHR735" s="494"/>
      <c r="AHT735" s="202"/>
      <c r="AHU735" s="202"/>
      <c r="AHV735" s="202"/>
      <c r="AHW735" s="10"/>
      <c r="AHX735" s="10">
        <f>SUM(AHW730:AHW734)</f>
        <v>54</v>
      </c>
      <c r="AHY735" s="269"/>
      <c r="AHZ735" s="202"/>
      <c r="AIA735" s="266"/>
      <c r="AIC735" s="202"/>
      <c r="AID735" s="202"/>
      <c r="AIE735" s="202"/>
      <c r="AIF735" s="10"/>
      <c r="AIG735" s="10" t="e">
        <f>SUM(AIF730:AIF734)</f>
        <v>#N/A</v>
      </c>
      <c r="AIH735" s="269"/>
      <c r="AII735" s="202"/>
      <c r="AIJ735" s="494"/>
      <c r="AIL735" s="202"/>
      <c r="AIM735" s="202"/>
      <c r="AIN735" s="202"/>
      <c r="AIO735" s="10"/>
      <c r="AIP735" s="10">
        <f>SUM(AIO730:AIO734)</f>
        <v>30</v>
      </c>
      <c r="AIQ735" s="269"/>
      <c r="AIR735" s="202"/>
      <c r="AIS735" s="494"/>
      <c r="AIU735" s="202"/>
      <c r="AIV735" s="202"/>
      <c r="AIW735" s="202"/>
      <c r="AIX735" s="10"/>
      <c r="AIY735" s="10">
        <f>SUM(AIX730:AIX734)</f>
        <v>0</v>
      </c>
      <c r="AIZ735" s="269"/>
      <c r="AJA735" s="202"/>
      <c r="AJB735" s="266"/>
      <c r="AJD735" s="202"/>
      <c r="AJE735" s="202"/>
      <c r="AJF735" s="202"/>
      <c r="AJG735" s="10"/>
      <c r="AJH735" s="10" t="e">
        <f>SUM(AJG730:AJG734)</f>
        <v>#N/A</v>
      </c>
      <c r="AJI735" s="269"/>
      <c r="AJJ735" s="202"/>
      <c r="AJK735" s="266"/>
      <c r="AJM735" s="202"/>
      <c r="AJN735" s="202"/>
      <c r="AJO735" s="202"/>
      <c r="AJP735" s="10"/>
      <c r="AJQ735" s="10" t="e">
        <f>SUM(AJP730:AJP734)</f>
        <v>#N/A</v>
      </c>
      <c r="AJR735" s="269"/>
      <c r="AJS735" s="202"/>
      <c r="AJT735" s="266"/>
      <c r="AJV735" s="202"/>
      <c r="AJW735" s="202"/>
      <c r="AJX735" s="202"/>
      <c r="AJY735" s="10"/>
      <c r="AJZ735" s="10" t="e">
        <f>SUM(AJY730:AJY734)</f>
        <v>#N/A</v>
      </c>
      <c r="AKA735" s="269"/>
      <c r="AKB735" s="202"/>
      <c r="AKC735" s="494"/>
      <c r="AKE735" s="202"/>
      <c r="AKF735" s="202"/>
      <c r="AKG735" s="202"/>
      <c r="AKH735" s="10"/>
      <c r="AKI735" s="10">
        <f>SUM(AKH730:AKH734)</f>
        <v>28</v>
      </c>
      <c r="AKJ735" s="269"/>
      <c r="AKK735" s="202"/>
      <c r="AKL735" s="266"/>
      <c r="AKN735" s="202"/>
      <c r="AKO735" s="202"/>
      <c r="AKP735" s="202"/>
      <c r="AKQ735" s="10"/>
      <c r="AKR735" s="10" t="e">
        <f>SUM(AKQ730:AKQ734)</f>
        <v>#N/A</v>
      </c>
      <c r="AKS735" s="269"/>
      <c r="AKT735" s="202"/>
      <c r="AKU735" s="266"/>
      <c r="AKW735" s="202"/>
      <c r="AKX735" s="202"/>
      <c r="AKY735" s="202"/>
      <c r="AKZ735" s="10"/>
      <c r="ALA735" s="10" t="e">
        <f>SUM(AKZ730:AKZ734)</f>
        <v>#N/A</v>
      </c>
      <c r="ALB735" s="269"/>
      <c r="ALC735" s="202"/>
      <c r="ALD735" s="266"/>
      <c r="ALF735" s="202"/>
      <c r="ALG735" s="202"/>
      <c r="ALH735" s="202"/>
      <c r="ALI735" s="10"/>
      <c r="ALJ735" s="10" t="e">
        <f>SUM(ALI730:ALI734)</f>
        <v>#N/A</v>
      </c>
      <c r="ALK735" s="269"/>
      <c r="ALL735" s="202"/>
      <c r="ALM735" s="266"/>
      <c r="ALO735" s="202"/>
      <c r="ALP735" s="202"/>
      <c r="ALQ735" s="202"/>
      <c r="ALR735" s="10"/>
      <c r="ALS735" s="10" t="e">
        <f>SUM(ALR730:ALR734)</f>
        <v>#N/A</v>
      </c>
      <c r="ALT735" s="269"/>
      <c r="ALU735" s="202"/>
      <c r="ALV735" s="266"/>
      <c r="ALX735" s="202"/>
      <c r="ALY735" s="202"/>
      <c r="ALZ735" s="202"/>
      <c r="AMA735" s="10"/>
      <c r="AMB735" s="10" t="e">
        <f>SUM(AMA730:AMA734)</f>
        <v>#N/A</v>
      </c>
      <c r="AMC735" s="269"/>
      <c r="AMD735" s="202"/>
      <c r="AME735" s="266"/>
      <c r="AMG735" s="202"/>
      <c r="AMH735" s="202"/>
      <c r="AMI735" s="202"/>
      <c r="AMJ735" s="10"/>
      <c r="AMK735" s="10" t="e">
        <f>SUM(AMJ730:AMJ734)</f>
        <v>#N/A</v>
      </c>
      <c r="AML735" s="269"/>
      <c r="AMM735" s="202"/>
      <c r="AMN735" s="266"/>
      <c r="AMP735" s="202"/>
      <c r="AMQ735" s="202"/>
      <c r="AMR735" s="202"/>
      <c r="AMS735" s="10"/>
      <c r="AMT735" s="10" t="e">
        <f>SUM(AMS730:AMS734)</f>
        <v>#N/A</v>
      </c>
      <c r="AMU735" s="269"/>
      <c r="AMV735" s="202"/>
      <c r="AMW735" s="266"/>
      <c r="AMY735" s="202"/>
      <c r="AMZ735" s="202"/>
      <c r="ANA735" s="202"/>
      <c r="ANB735" s="10"/>
      <c r="ANC735" s="10" t="e">
        <f>SUM(ANB730:ANB734)</f>
        <v>#N/A</v>
      </c>
      <c r="AND735" s="269"/>
      <c r="ANE735" s="202"/>
      <c r="ANF735" s="266"/>
      <c r="ANH735" s="202"/>
      <c r="ANI735" s="202"/>
      <c r="ANJ735" s="202"/>
      <c r="ANK735" s="10"/>
      <c r="ANL735" s="10" t="e">
        <f>SUM(ANK730:ANK734)</f>
        <v>#N/A</v>
      </c>
      <c r="ANM735" s="269"/>
      <c r="ANN735" s="202"/>
      <c r="ANO735" s="266"/>
      <c r="ANQ735" s="202"/>
      <c r="ANR735" s="202"/>
      <c r="ANS735" s="202"/>
      <c r="ANT735" s="10"/>
      <c r="ANU735" s="10" t="e">
        <f>SUM(ANT730:ANT734)</f>
        <v>#N/A</v>
      </c>
      <c r="ANV735" s="269"/>
      <c r="ANW735" s="202"/>
      <c r="ANX735" s="266"/>
      <c r="ANZ735" s="202"/>
      <c r="AOA735" s="202"/>
      <c r="AOB735" s="202"/>
      <c r="AOC735" s="10"/>
      <c r="AOD735" s="10" t="e">
        <f>SUM(AOC730:AOC734)</f>
        <v>#N/A</v>
      </c>
      <c r="AOE735" s="269"/>
      <c r="AOF735" s="202"/>
      <c r="AOG735" s="266"/>
      <c r="AOI735" s="202"/>
      <c r="AOJ735" s="202"/>
      <c r="AOK735" s="202"/>
      <c r="AOL735" s="10"/>
      <c r="AOM735" s="10" t="e">
        <f>SUM(AOL730:AOL734)</f>
        <v>#N/A</v>
      </c>
      <c r="AON735" s="269"/>
      <c r="AOO735" s="202"/>
      <c r="AOP735" s="266"/>
      <c r="AOR735" s="202"/>
      <c r="AOS735" s="202"/>
      <c r="AOT735" s="202"/>
      <c r="AOU735" s="10"/>
      <c r="AOV735" s="10" t="e">
        <f>SUM(AOU730:AOU734)</f>
        <v>#N/A</v>
      </c>
      <c r="AOW735" s="269"/>
      <c r="AOX735" s="202"/>
      <c r="AOY735" s="266"/>
      <c r="APA735" s="202"/>
      <c r="APB735" s="202"/>
      <c r="APC735" s="202"/>
      <c r="APD735" s="10"/>
      <c r="APE735" s="10" t="e">
        <f>SUM(APD730:APD734)</f>
        <v>#N/A</v>
      </c>
      <c r="APF735" s="269"/>
      <c r="APG735" s="202"/>
      <c r="APH735" s="266"/>
      <c r="APJ735" s="202"/>
      <c r="APK735" s="202"/>
      <c r="APL735" s="202"/>
      <c r="APM735" s="10"/>
      <c r="APN735" s="10" t="e">
        <f>SUM(APM730:APM734)</f>
        <v>#N/A</v>
      </c>
      <c r="APO735" s="269"/>
      <c r="APP735" s="202"/>
      <c r="APQ735" s="499"/>
      <c r="APS735" s="202"/>
      <c r="APT735" s="202"/>
      <c r="APU735" s="202"/>
      <c r="APV735" s="10"/>
      <c r="APW735" s="10">
        <f>SUM(APV730:APV734)</f>
        <v>26</v>
      </c>
      <c r="APX735" s="269"/>
      <c r="APY735" s="202"/>
      <c r="APZ735" s="499"/>
      <c r="AQB735" s="202"/>
      <c r="AQC735" s="202"/>
      <c r="AQD735" s="202"/>
      <c r="AQE735" s="10"/>
      <c r="AQF735" s="10">
        <f>SUM(AQE730:AQE734)</f>
        <v>22</v>
      </c>
      <c r="AQG735" s="269"/>
      <c r="AQH735" s="202"/>
      <c r="AQI735" s="494"/>
      <c r="AQK735" s="202"/>
      <c r="AQL735" s="202"/>
      <c r="AQM735" s="202"/>
      <c r="AQN735" s="10"/>
      <c r="AQO735" s="10">
        <f>SUM(AQN730:AQN734)</f>
        <v>0</v>
      </c>
      <c r="AQP735" s="269"/>
      <c r="AQQ735" s="202"/>
      <c r="AQR735" s="494"/>
      <c r="AQT735" s="202"/>
      <c r="AQU735" s="202"/>
      <c r="AQV735" s="202"/>
      <c r="AQW735" s="10"/>
      <c r="AQX735" s="10">
        <f>SUM(AQW730:AQW734)</f>
        <v>0</v>
      </c>
      <c r="AQY735" s="269"/>
      <c r="AQZ735" s="202"/>
      <c r="ARA735" s="494"/>
      <c r="ARC735" s="202"/>
      <c r="ARD735" s="202"/>
      <c r="ARE735" s="202"/>
      <c r="ARF735" s="10"/>
      <c r="ARG735" s="10">
        <f>SUM(ARF730:ARF734)</f>
        <v>30</v>
      </c>
      <c r="ARH735" s="269"/>
      <c r="ARI735" s="202"/>
      <c r="ARJ735" s="494"/>
      <c r="ARL735" s="202"/>
      <c r="ARM735" s="202"/>
      <c r="ARN735" s="202"/>
      <c r="ARO735" s="10"/>
      <c r="ARP735" s="10">
        <f>SUM(ARO730:ARO734)</f>
        <v>26.400000000000002</v>
      </c>
      <c r="ARQ735" s="269"/>
      <c r="ARR735" s="202"/>
      <c r="ARS735" s="499"/>
      <c r="ARU735" s="202"/>
      <c r="ARV735" s="202"/>
      <c r="ARW735" s="202"/>
      <c r="ARX735" s="10"/>
      <c r="ARY735" s="10">
        <f>SUM(ARX730:ARX734)</f>
        <v>0</v>
      </c>
      <c r="ARZ735" s="269"/>
      <c r="ASA735" s="202"/>
      <c r="ASB735" s="494"/>
      <c r="ASD735" s="202"/>
      <c r="ASE735" s="202"/>
      <c r="ASF735" s="202"/>
      <c r="ASG735" s="10"/>
      <c r="ASH735" s="10">
        <f>SUM(ASG730:ASG734)</f>
        <v>42.3</v>
      </c>
      <c r="ASI735" s="269"/>
      <c r="ASJ735" s="202"/>
      <c r="ASK735" s="494"/>
      <c r="ASM735" s="202"/>
      <c r="ASN735" s="202"/>
      <c r="ASO735" s="202"/>
      <c r="ASP735" s="10"/>
      <c r="ASQ735" s="10">
        <f>SUM(ASP730:ASP734)</f>
        <v>28.799999999999997</v>
      </c>
      <c r="ASR735" s="269"/>
      <c r="ASS735" s="202"/>
      <c r="AST735" s="494"/>
      <c r="ASV735" s="202"/>
      <c r="ASW735" s="202"/>
      <c r="ASX735" s="202"/>
      <c r="ASY735" s="10"/>
      <c r="ASZ735" s="10">
        <f>SUM(ASY730:ASY734)</f>
        <v>22</v>
      </c>
      <c r="ATA735" s="269"/>
      <c r="ATB735" s="202"/>
      <c r="ATC735" s="494"/>
      <c r="ATE735" s="202"/>
      <c r="ATF735" s="202"/>
      <c r="ATG735" s="202"/>
      <c r="ATH735" s="10"/>
      <c r="ATI735" s="10">
        <f>SUM(ATH730:ATH734)</f>
        <v>0</v>
      </c>
      <c r="ATJ735" s="269"/>
      <c r="ATK735" s="202"/>
      <c r="ATL735" s="494"/>
      <c r="ATN735" s="202"/>
      <c r="ATO735" s="202"/>
      <c r="ATP735" s="202"/>
      <c r="ATQ735" s="10"/>
      <c r="ATR735" s="10">
        <f>SUM(ATQ730:ATQ734)</f>
        <v>54</v>
      </c>
      <c r="ATS735" s="269"/>
      <c r="ATT735" s="202"/>
      <c r="ATU735" s="494"/>
      <c r="ATW735" s="202"/>
      <c r="ATX735" s="202"/>
      <c r="ATY735" s="202"/>
      <c r="ATZ735" s="10"/>
      <c r="AUA735" s="10">
        <f>SUM(ATZ730:ATZ734)</f>
        <v>0</v>
      </c>
      <c r="AUB735" s="269"/>
      <c r="AUC735" s="202"/>
      <c r="AUD735" s="494"/>
      <c r="AUF735" s="202"/>
      <c r="AUG735" s="202"/>
      <c r="AUH735" s="202"/>
      <c r="AUI735" s="10"/>
      <c r="AUJ735" s="10">
        <f>SUM(AUI730:AUI734)</f>
        <v>0</v>
      </c>
      <c r="AUK735" s="269"/>
      <c r="AUL735" s="202"/>
      <c r="AUM735" s="494"/>
      <c r="AUO735" s="202"/>
      <c r="AUP735" s="202"/>
      <c r="AUQ735" s="202"/>
      <c r="AUR735" s="10"/>
      <c r="AUS735" s="10">
        <f>SUM(AUR730:AUR734)</f>
        <v>0</v>
      </c>
      <c r="AUT735" s="269"/>
      <c r="AUU735" s="202"/>
      <c r="AUV735" s="488"/>
      <c r="AUX735" s="202"/>
      <c r="AUY735" s="202"/>
      <c r="AUZ735" s="202"/>
      <c r="AVA735" s="10"/>
      <c r="AVB735" s="10">
        <f>SUM(AVA730:AVA734)</f>
        <v>0</v>
      </c>
      <c r="AVC735" s="269"/>
      <c r="AVD735" s="202"/>
      <c r="AVE735" s="494"/>
      <c r="AVG735" s="202"/>
      <c r="AVH735" s="202"/>
      <c r="AVI735" s="202"/>
      <c r="AVJ735" s="10"/>
      <c r="AVK735" s="10">
        <f>SUM(AVJ730:AVJ734)</f>
        <v>26</v>
      </c>
      <c r="AVL735" s="269"/>
      <c r="AVM735" s="202"/>
      <c r="AVN735" s="494"/>
      <c r="AVP735" s="202"/>
      <c r="AVQ735" s="202"/>
      <c r="AVR735" s="202"/>
      <c r="AVS735" s="10"/>
      <c r="AVT735" s="10">
        <f>SUM(AVS730:AVS734)</f>
        <v>28</v>
      </c>
      <c r="AVU735" s="269"/>
      <c r="AVV735" s="202"/>
      <c r="AVW735" s="488"/>
      <c r="AVY735" s="202"/>
      <c r="AVZ735" s="202"/>
      <c r="AWA735" s="202"/>
      <c r="AWB735" s="10"/>
      <c r="AWC735" s="10">
        <f>SUM(AWB730:AWB734)</f>
        <v>30</v>
      </c>
      <c r="AWD735" s="269"/>
      <c r="AWE735" s="202"/>
      <c r="AWF735" s="494"/>
      <c r="AWH735" s="202"/>
      <c r="AWI735" s="202"/>
      <c r="AWJ735" s="202"/>
      <c r="AWK735" s="10"/>
      <c r="AWL735" s="10">
        <f>SUM(AWK730:AWK734)</f>
        <v>26.400000000000002</v>
      </c>
      <c r="AWM735" s="269"/>
      <c r="AWN735" s="202"/>
      <c r="AWO735" s="494"/>
      <c r="AWQ735" s="202"/>
      <c r="AWR735" s="202"/>
      <c r="AWS735" s="202"/>
      <c r="AWT735" s="10"/>
      <c r="AWU735" s="10">
        <f>SUM(AWT730:AWT734)</f>
        <v>0</v>
      </c>
      <c r="AWV735" s="269"/>
      <c r="AWW735" s="202"/>
      <c r="AWX735" s="494"/>
      <c r="AWZ735" s="202"/>
      <c r="AXA735" s="202"/>
      <c r="AXB735" s="202"/>
      <c r="AXC735" s="10"/>
      <c r="AXD735" s="10">
        <f>SUM(AXC730:AXC734)</f>
        <v>0</v>
      </c>
      <c r="AXE735" s="269"/>
      <c r="AXF735" s="202"/>
      <c r="AXG735" s="494"/>
      <c r="AXI735" s="202"/>
      <c r="AXJ735" s="202"/>
      <c r="AXK735" s="202"/>
      <c r="AXL735" s="10"/>
      <c r="AXM735" s="10">
        <f>SUM(AXL730:AXL734)</f>
        <v>24</v>
      </c>
      <c r="AXN735" s="269"/>
      <c r="AXO735" s="202"/>
      <c r="AXP735" s="494"/>
      <c r="AXR735" s="202"/>
      <c r="AXS735" s="202"/>
      <c r="AXT735" s="202"/>
      <c r="AXU735" s="10"/>
      <c r="AXV735" s="10">
        <f>SUM(AXU730:AXU734)</f>
        <v>0</v>
      </c>
      <c r="AXW735" s="269"/>
      <c r="AXX735" s="202"/>
      <c r="AXY735" s="499"/>
      <c r="AYA735" s="202"/>
      <c r="AYB735" s="202"/>
      <c r="AYC735" s="202"/>
      <c r="AYD735" s="10"/>
      <c r="AYE735" s="10">
        <f>SUM(AYD730:AYD734)</f>
        <v>54.8</v>
      </c>
      <c r="AYF735" s="269"/>
      <c r="AYG735" s="202"/>
      <c r="AYH735" s="494"/>
      <c r="AYJ735" s="202"/>
      <c r="AYK735" s="202"/>
      <c r="AYL735" s="202"/>
      <c r="AYM735" s="10"/>
      <c r="AYN735" s="10">
        <f>SUM(AYM730:AYM734)</f>
        <v>0</v>
      </c>
      <c r="AYO735" s="269"/>
      <c r="AYP735" s="202"/>
      <c r="AYQ735" s="494"/>
      <c r="AYS735" s="202"/>
      <c r="AYT735" s="202"/>
      <c r="AYU735" s="202"/>
      <c r="AYV735" s="10"/>
      <c r="AYW735" s="10">
        <f>SUM(AYV730:AYV734)</f>
        <v>26</v>
      </c>
      <c r="AYX735" s="269"/>
      <c r="AYY735" s="202"/>
      <c r="AYZ735" s="494"/>
      <c r="AZB735" s="202"/>
      <c r="AZC735" s="202"/>
      <c r="AZD735" s="202"/>
      <c r="AZE735" s="10"/>
      <c r="AZF735" s="10">
        <f>SUM(AZE730:AZE734)</f>
        <v>55.599999999999994</v>
      </c>
      <c r="AZG735" s="269"/>
      <c r="AZH735" s="202"/>
      <c r="AZI735" s="494"/>
      <c r="AZK735" s="202"/>
      <c r="AZL735" s="202"/>
      <c r="AZM735" s="202"/>
      <c r="AZN735" s="10"/>
      <c r="AZO735" s="10">
        <f>SUM(AZN730:AZN734)</f>
        <v>0</v>
      </c>
      <c r="AZP735" s="269"/>
      <c r="AZQ735" s="202"/>
      <c r="AZR735" s="494"/>
      <c r="AZT735" s="202"/>
      <c r="AZU735" s="202"/>
      <c r="AZV735" s="202"/>
      <c r="AZW735" s="10"/>
      <c r="AZX735" s="10">
        <f>SUM(AZW730:AZW734)</f>
        <v>50</v>
      </c>
      <c r="AZY735" s="269"/>
      <c r="AZZ735" s="202"/>
      <c r="BAA735" s="499"/>
      <c r="BAC735" s="202"/>
      <c r="BAD735" s="202"/>
      <c r="BAE735" s="202"/>
      <c r="BAF735" s="10"/>
      <c r="BAG735" s="10">
        <f>SUM(BAF730:BAF734)</f>
        <v>0</v>
      </c>
      <c r="BAH735" s="269"/>
    </row>
    <row r="736" spans="1:1386" s="14" customFormat="1" ht="15">
      <c r="A736" s="202" t="s">
        <v>85</v>
      </c>
      <c r="B736" s="484" t="s">
        <v>2888</v>
      </c>
      <c r="D736" s="278">
        <f>IF(C736="Kopman",1.5,1)</f>
        <v>1</v>
      </c>
      <c r="E736" s="203">
        <f>VLOOKUP(B736,$A$794:$F$2344,6,FALSE)</f>
        <v>7</v>
      </c>
      <c r="F736" s="202" t="s">
        <v>61</v>
      </c>
      <c r="G736" s="10">
        <f>E736*1.5*D736</f>
        <v>10.5</v>
      </c>
      <c r="H736" s="10"/>
      <c r="I736" s="263"/>
      <c r="J736" s="202" t="s">
        <v>85</v>
      </c>
      <c r="K736" s="487" t="s">
        <v>519</v>
      </c>
      <c r="M736" s="278">
        <f>IF(L736="Kopman",1.5,1)</f>
        <v>1</v>
      </c>
      <c r="N736" s="203">
        <f>VLOOKUP(K736,$A$794:$F$2344,6,FALSE)</f>
        <v>0</v>
      </c>
      <c r="O736" s="202" t="s">
        <v>61</v>
      </c>
      <c r="P736" s="10">
        <f>N736*1.5*M736</f>
        <v>0</v>
      </c>
      <c r="Q736" s="10"/>
      <c r="R736" s="263"/>
      <c r="S736" s="202" t="s">
        <v>85</v>
      </c>
      <c r="T736" s="484" t="s">
        <v>641</v>
      </c>
      <c r="V736" s="278">
        <f>IF(U736="Kopman",1.5,1)</f>
        <v>1</v>
      </c>
      <c r="W736" s="203">
        <f>VLOOKUP(T736,$A$794:$F$2344,6,FALSE)</f>
        <v>0</v>
      </c>
      <c r="X736" s="202" t="s">
        <v>61</v>
      </c>
      <c r="Y736" s="10">
        <f>W736*1.5*V736</f>
        <v>0</v>
      </c>
      <c r="Z736" s="10"/>
      <c r="AA736" s="263"/>
      <c r="AB736" s="202" t="s">
        <v>85</v>
      </c>
      <c r="AC736" s="484" t="s">
        <v>2437</v>
      </c>
      <c r="AE736" s="278">
        <f>IF(AD736="Kopman",1.5,1)</f>
        <v>1</v>
      </c>
      <c r="AF736" s="203">
        <f>VLOOKUP(AC736,$A$794:$F$2344,6,FALSE)</f>
        <v>0</v>
      </c>
      <c r="AG736" s="202" t="s">
        <v>61</v>
      </c>
      <c r="AH736" s="10">
        <f>AF736*1.5*AE736</f>
        <v>0</v>
      </c>
      <c r="AI736" s="10"/>
      <c r="AJ736" s="263"/>
      <c r="AK736" s="202" t="s">
        <v>85</v>
      </c>
      <c r="AL736" s="374" t="s">
        <v>641</v>
      </c>
      <c r="AM736" s="14" t="s">
        <v>1895</v>
      </c>
      <c r="AN736" s="278">
        <f>IF(AM736="Kopman",1.5,1)</f>
        <v>1.5</v>
      </c>
      <c r="AO736" s="203">
        <f>VLOOKUP(AL736,$A$794:$F$2344,6,FALSE)</f>
        <v>0</v>
      </c>
      <c r="AP736" s="202" t="s">
        <v>61</v>
      </c>
      <c r="AQ736" s="10">
        <f>AO736*1.5*AN736</f>
        <v>0</v>
      </c>
      <c r="AR736" s="10"/>
      <c r="AS736" s="263"/>
      <c r="AT736" s="202" t="s">
        <v>85</v>
      </c>
      <c r="AU736" s="484" t="s">
        <v>641</v>
      </c>
      <c r="AW736" s="278">
        <f>IF(AV736="Kopman",1.5,1)</f>
        <v>1</v>
      </c>
      <c r="AX736" s="203">
        <f>VLOOKUP(AU736,$A$794:$F$2344,6,FALSE)</f>
        <v>0</v>
      </c>
      <c r="AY736" s="202" t="s">
        <v>61</v>
      </c>
      <c r="AZ736" s="10">
        <f>AX736*1.5*AW736</f>
        <v>0</v>
      </c>
      <c r="BA736" s="10"/>
      <c r="BB736" s="263"/>
      <c r="BC736" s="202" t="s">
        <v>85</v>
      </c>
      <c r="BD736" s="484" t="s">
        <v>519</v>
      </c>
      <c r="BF736" s="278">
        <f>IF(BE736="Kopman",1.5,1)</f>
        <v>1</v>
      </c>
      <c r="BG736" s="203">
        <f>VLOOKUP(BD736,$A$794:$F$2344,6,FALSE)</f>
        <v>0</v>
      </c>
      <c r="BH736" s="202" t="s">
        <v>61</v>
      </c>
      <c r="BI736" s="10">
        <f>BG736*1.5*BF736</f>
        <v>0</v>
      </c>
      <c r="BJ736" s="10"/>
      <c r="BK736" s="263"/>
      <c r="BL736" s="202" t="s">
        <v>85</v>
      </c>
      <c r="BM736" s="484" t="s">
        <v>2437</v>
      </c>
      <c r="BO736" s="278">
        <f>IF(BN736="Kopman",1.5,1)</f>
        <v>1</v>
      </c>
      <c r="BP736" s="203">
        <f>VLOOKUP(BM736,$A$794:$F$2344,6,FALSE)</f>
        <v>0</v>
      </c>
      <c r="BQ736" s="202" t="s">
        <v>61</v>
      </c>
      <c r="BR736" s="10">
        <f>BP736*1.5*BO736</f>
        <v>0</v>
      </c>
      <c r="BS736" s="10"/>
      <c r="BT736" s="263"/>
      <c r="BU736" s="202" t="s">
        <v>85</v>
      </c>
      <c r="BV736" s="484" t="s">
        <v>416</v>
      </c>
      <c r="BX736" s="278">
        <f>IF(BW736="Kopman",1.5,1)</f>
        <v>1</v>
      </c>
      <c r="BY736" s="203">
        <f>VLOOKUP(BV736,$A$794:$F$2344,6,FALSE)</f>
        <v>72</v>
      </c>
      <c r="BZ736" s="202" t="s">
        <v>61</v>
      </c>
      <c r="CA736" s="10">
        <f>BY736*1.5*BX736</f>
        <v>108</v>
      </c>
      <c r="CB736" s="10"/>
      <c r="CC736" s="263"/>
      <c r="CD736" s="202" t="s">
        <v>85</v>
      </c>
      <c r="CE736" s="491" t="s">
        <v>2437</v>
      </c>
      <c r="CG736" s="278">
        <f>IF(CF736="Kopman",1.5,1)</f>
        <v>1</v>
      </c>
      <c r="CH736" s="203">
        <f>VLOOKUP(CE736,$A$794:$F$2344,6,FALSE)</f>
        <v>0</v>
      </c>
      <c r="CI736" s="202" t="s">
        <v>61</v>
      </c>
      <c r="CJ736" s="10">
        <f>CH736*1.5*CG736</f>
        <v>0</v>
      </c>
      <c r="CK736" s="10"/>
      <c r="CL736" s="263"/>
      <c r="CM736" s="202" t="s">
        <v>85</v>
      </c>
      <c r="CN736" s="484" t="s">
        <v>2437</v>
      </c>
      <c r="CP736" s="278">
        <f>IF(CO736="Kopman",1.5,1)</f>
        <v>1</v>
      </c>
      <c r="CQ736" s="203">
        <f>VLOOKUP(CN736,$A$794:$F$2344,6,FALSE)</f>
        <v>0</v>
      </c>
      <c r="CR736" s="202" t="s">
        <v>61</v>
      </c>
      <c r="CS736" s="10">
        <f>CQ736*1.5*CP736</f>
        <v>0</v>
      </c>
      <c r="CT736" s="10"/>
      <c r="CU736" s="263"/>
      <c r="CV736" s="202" t="s">
        <v>85</v>
      </c>
      <c r="CW736" s="484" t="s">
        <v>519</v>
      </c>
      <c r="CY736" s="278">
        <f>IF(CX736="Kopman",1.5,1)</f>
        <v>1</v>
      </c>
      <c r="CZ736" s="203">
        <f>VLOOKUP(CW736,$A$794:$F$2344,6,FALSE)</f>
        <v>0</v>
      </c>
      <c r="DA736" s="202" t="s">
        <v>61</v>
      </c>
      <c r="DB736" s="10">
        <f>CZ736*1.5*CY736</f>
        <v>0</v>
      </c>
      <c r="DC736" s="10"/>
      <c r="DD736" s="263"/>
      <c r="DE736" s="202" t="s">
        <v>85</v>
      </c>
      <c r="DF736" s="484" t="s">
        <v>641</v>
      </c>
      <c r="DH736" s="278">
        <f>IF(DG736="Kopman",1.5,1)</f>
        <v>1</v>
      </c>
      <c r="DI736" s="203">
        <f>VLOOKUP(DF736,$A$794:$F$2344,6,FALSE)</f>
        <v>0</v>
      </c>
      <c r="DJ736" s="202" t="s">
        <v>61</v>
      </c>
      <c r="DK736" s="10">
        <f>DI736*1.5*DH736</f>
        <v>0</v>
      </c>
      <c r="DL736" s="10"/>
      <c r="DM736" s="263"/>
      <c r="DN736" s="202" t="s">
        <v>85</v>
      </c>
      <c r="DO736" s="484" t="s">
        <v>427</v>
      </c>
      <c r="DQ736" s="278">
        <f>IF(DP736="Kopman",1.5,1)</f>
        <v>1</v>
      </c>
      <c r="DR736" s="203">
        <f>VLOOKUP(DO736,$A$794:$F$2344,6,FALSE)</f>
        <v>0</v>
      </c>
      <c r="DS736" s="202" t="s">
        <v>61</v>
      </c>
      <c r="DT736" s="10">
        <f>DR736*1.5*DQ736</f>
        <v>0</v>
      </c>
      <c r="DU736" s="10"/>
      <c r="DV736" s="263"/>
      <c r="DW736" s="202" t="s">
        <v>85</v>
      </c>
      <c r="DX736" s="484" t="s">
        <v>2437</v>
      </c>
      <c r="DZ736" s="278">
        <f>IF(DY736="Kopman",1.5,1)</f>
        <v>1</v>
      </c>
      <c r="EA736" s="203">
        <f>VLOOKUP(DX736,$A$794:$F$2344,6,FALSE)</f>
        <v>0</v>
      </c>
      <c r="EB736" s="202" t="s">
        <v>61</v>
      </c>
      <c r="EC736" s="10">
        <f>EA736*1.5*DZ736</f>
        <v>0</v>
      </c>
      <c r="ED736" s="10"/>
      <c r="EE736" s="263"/>
      <c r="EF736" s="202" t="s">
        <v>85</v>
      </c>
      <c r="EG736" s="484" t="s">
        <v>2074</v>
      </c>
      <c r="EI736" s="278">
        <f>IF(EH736="Kopman",1.5,1)</f>
        <v>1</v>
      </c>
      <c r="EJ736" s="203">
        <f>VLOOKUP(EG736,$A$794:$F$2344,6,FALSE)</f>
        <v>0</v>
      </c>
      <c r="EK736" s="202" t="s">
        <v>61</v>
      </c>
      <c r="EL736" s="10">
        <f>EJ736*1.5*EI736</f>
        <v>0</v>
      </c>
      <c r="EM736" s="10"/>
      <c r="EN736" s="263"/>
      <c r="EO736" s="202" t="s">
        <v>85</v>
      </c>
      <c r="EP736" s="484" t="s">
        <v>519</v>
      </c>
      <c r="ER736" s="278">
        <f>IF(EQ736="Kopman",1.5,1)</f>
        <v>1</v>
      </c>
      <c r="ES736" s="203">
        <f>VLOOKUP(EP736,$A$794:$F$2344,6,FALSE)</f>
        <v>0</v>
      </c>
      <c r="ET736" s="202" t="s">
        <v>61</v>
      </c>
      <c r="EU736" s="10">
        <f>ES736*1.5*ER736</f>
        <v>0</v>
      </c>
      <c r="EV736" s="10"/>
      <c r="EW736" s="263"/>
      <c r="EX736" s="202" t="s">
        <v>85</v>
      </c>
      <c r="EY736" s="484" t="s">
        <v>519</v>
      </c>
      <c r="FA736" s="278">
        <f>IF(EZ736="Kopman",1.5,1)</f>
        <v>1</v>
      </c>
      <c r="FB736" s="203">
        <f>VLOOKUP(EY736,$A$794:$F$2344,6,FALSE)</f>
        <v>0</v>
      </c>
      <c r="FC736" s="202" t="s">
        <v>61</v>
      </c>
      <c r="FD736" s="10">
        <f>FB736*1.5*FA736</f>
        <v>0</v>
      </c>
      <c r="FE736" s="10"/>
      <c r="FF736" s="263"/>
      <c r="FG736" s="202" t="s">
        <v>85</v>
      </c>
      <c r="FH736" s="484" t="s">
        <v>641</v>
      </c>
      <c r="FJ736" s="278">
        <f>IF(FI736="Kopman",1.5,1)</f>
        <v>1</v>
      </c>
      <c r="FK736" s="203">
        <f>VLOOKUP(FH736,$A$794:$F$2344,6,FALSE)</f>
        <v>0</v>
      </c>
      <c r="FL736" s="202" t="s">
        <v>61</v>
      </c>
      <c r="FM736" s="10">
        <f>FK736*1.5*FJ736</f>
        <v>0</v>
      </c>
      <c r="FN736" s="10"/>
      <c r="FO736" s="263"/>
      <c r="FP736" s="202" t="s">
        <v>85</v>
      </c>
      <c r="FQ736" s="484" t="s">
        <v>2437</v>
      </c>
      <c r="FS736" s="278">
        <f>IF(FR736="Kopman",1.5,1)</f>
        <v>1</v>
      </c>
      <c r="FT736" s="203">
        <f>VLOOKUP(FQ736,$A$794:$F$2344,6,FALSE)</f>
        <v>0</v>
      </c>
      <c r="FU736" s="202" t="s">
        <v>61</v>
      </c>
      <c r="FV736" s="10">
        <f>FT736*1.5*FS736</f>
        <v>0</v>
      </c>
      <c r="FW736" s="10"/>
      <c r="FX736" s="263"/>
      <c r="FY736" s="202" t="s">
        <v>85</v>
      </c>
      <c r="FZ736" s="484" t="s">
        <v>641</v>
      </c>
      <c r="GB736" s="278">
        <f>IF(GA736="Kopman",1.5,1)</f>
        <v>1</v>
      </c>
      <c r="GC736" s="203">
        <f>VLOOKUP(FZ736,$A$794:$F$2344,6,FALSE)</f>
        <v>0</v>
      </c>
      <c r="GD736" s="202" t="s">
        <v>61</v>
      </c>
      <c r="GE736" s="10">
        <f>GC736*1.5*GB736</f>
        <v>0</v>
      </c>
      <c r="GF736" s="10"/>
      <c r="GG736" s="263"/>
      <c r="GH736" s="202" t="s">
        <v>85</v>
      </c>
      <c r="GI736" s="484" t="s">
        <v>653</v>
      </c>
      <c r="GK736" s="278">
        <f>IF(GJ736="Kopman",1.5,1)</f>
        <v>1</v>
      </c>
      <c r="GL736" s="203">
        <f>VLOOKUP(GI736,$A$794:$F$2344,6,FALSE)</f>
        <v>0</v>
      </c>
      <c r="GM736" s="202" t="s">
        <v>61</v>
      </c>
      <c r="GN736" s="10">
        <f>GL736*1.5*GK736</f>
        <v>0</v>
      </c>
      <c r="GO736" s="10"/>
      <c r="GP736" s="263"/>
      <c r="GQ736" s="202" t="s">
        <v>85</v>
      </c>
      <c r="GR736" s="486" t="s">
        <v>1596</v>
      </c>
      <c r="GS736" s="14" t="s">
        <v>1895</v>
      </c>
      <c r="GT736" s="278">
        <f>IF(GS736="Kopman",1.5,1)</f>
        <v>1.5</v>
      </c>
      <c r="GU736" s="203">
        <f>VLOOKUP(GR736,$A$794:$F$2344,6,FALSE)</f>
        <v>0</v>
      </c>
      <c r="GV736" s="202" t="s">
        <v>61</v>
      </c>
      <c r="GW736" s="10">
        <f>GU736*1.5*GT736</f>
        <v>0</v>
      </c>
      <c r="GX736" s="10"/>
      <c r="GY736" s="263"/>
      <c r="GZ736" s="202" t="s">
        <v>85</v>
      </c>
      <c r="HA736" s="484" t="s">
        <v>2437</v>
      </c>
      <c r="HC736" s="278">
        <f>IF(HB736="Kopman",1.5,1)</f>
        <v>1</v>
      </c>
      <c r="HD736" s="203">
        <f>VLOOKUP(HA736,$A$794:$F$2344,6,FALSE)</f>
        <v>0</v>
      </c>
      <c r="HE736" s="202" t="s">
        <v>61</v>
      </c>
      <c r="HF736" s="10">
        <f>HD736*1.5*HC736</f>
        <v>0</v>
      </c>
      <c r="HG736" s="10"/>
      <c r="HH736" s="263"/>
      <c r="HI736" s="202" t="s">
        <v>85</v>
      </c>
      <c r="HJ736" s="484" t="s">
        <v>2437</v>
      </c>
      <c r="HL736" s="278">
        <f>IF(HK736="Kopman",1.5,1)</f>
        <v>1</v>
      </c>
      <c r="HM736" s="203">
        <f>VLOOKUP(HJ736,$A$794:$F$2344,6,FALSE)</f>
        <v>0</v>
      </c>
      <c r="HN736" s="202" t="s">
        <v>61</v>
      </c>
      <c r="HO736" s="10">
        <f>HM736*1.5*HL736</f>
        <v>0</v>
      </c>
      <c r="HP736" s="10"/>
      <c r="HQ736" s="263"/>
      <c r="HR736" s="202" t="s">
        <v>85</v>
      </c>
      <c r="HS736" s="484" t="s">
        <v>2888</v>
      </c>
      <c r="HU736" s="278">
        <f>IF(HT736="Kopman",1.5,1)</f>
        <v>1</v>
      </c>
      <c r="HV736" s="203">
        <f>VLOOKUP(HS736,$A$794:$F$2344,6,FALSE)</f>
        <v>7</v>
      </c>
      <c r="HW736" s="202" t="s">
        <v>61</v>
      </c>
      <c r="HX736" s="10">
        <f>HV736*1.5*HU736</f>
        <v>10.5</v>
      </c>
      <c r="HY736" s="10"/>
      <c r="HZ736" s="263"/>
      <c r="IA736" s="202" t="s">
        <v>85</v>
      </c>
      <c r="IB736" s="496" t="s">
        <v>183</v>
      </c>
      <c r="ID736" s="278">
        <f>IF(IC736="Kopman",1.5,1)</f>
        <v>1</v>
      </c>
      <c r="IE736" s="203" t="e">
        <f>VLOOKUP(IB736,$A$794:$F$2344,6,FALSE)</f>
        <v>#N/A</v>
      </c>
      <c r="IF736" s="202" t="s">
        <v>61</v>
      </c>
      <c r="IG736" s="10" t="e">
        <f>IE736*1.5*ID736</f>
        <v>#N/A</v>
      </c>
      <c r="IH736" s="10"/>
      <c r="II736" s="263"/>
      <c r="IJ736" s="202" t="s">
        <v>85</v>
      </c>
      <c r="IK736" s="484" t="s">
        <v>1940</v>
      </c>
      <c r="IL736" s="495"/>
      <c r="IM736" s="278">
        <f>IF(IL736="Kopman",1.5,1)</f>
        <v>1</v>
      </c>
      <c r="IN736" s="203">
        <f>VLOOKUP(IK736,$A$794:$F$2344,6,FALSE)</f>
        <v>0</v>
      </c>
      <c r="IO736" s="202" t="s">
        <v>61</v>
      </c>
      <c r="IP736" s="10">
        <f>IN736*1.5*IM736</f>
        <v>0</v>
      </c>
      <c r="IQ736" s="10"/>
      <c r="IR736" s="263"/>
      <c r="IS736" s="202" t="s">
        <v>85</v>
      </c>
      <c r="IT736" s="484" t="s">
        <v>2437</v>
      </c>
      <c r="IV736" s="278">
        <f>IF(IU736="Kopman",1.5,1)</f>
        <v>1</v>
      </c>
      <c r="IW736" s="203">
        <f>VLOOKUP(IT736,$A$794:$F$2344,6,FALSE)</f>
        <v>0</v>
      </c>
      <c r="IX736" s="202" t="s">
        <v>61</v>
      </c>
      <c r="IY736" s="10">
        <f>IW736*1.5*IV736</f>
        <v>0</v>
      </c>
      <c r="IZ736" s="10"/>
      <c r="JA736" s="263"/>
      <c r="JB736" s="202" t="s">
        <v>85</v>
      </c>
      <c r="JC736" s="484" t="s">
        <v>519</v>
      </c>
      <c r="JD736" s="495"/>
      <c r="JE736" s="278">
        <f>IF(JD736="Kopman",1.5,1)</f>
        <v>1</v>
      </c>
      <c r="JF736" s="203">
        <f>VLOOKUP(JC736,$A$794:$F$2344,6,FALSE)</f>
        <v>0</v>
      </c>
      <c r="JG736" s="202" t="s">
        <v>61</v>
      </c>
      <c r="JH736" s="10">
        <f>JF736*1.5*JE736</f>
        <v>0</v>
      </c>
      <c r="JI736" s="10"/>
      <c r="JJ736" s="263"/>
      <c r="JK736" s="202" t="s">
        <v>85</v>
      </c>
      <c r="JL736" s="484" t="s">
        <v>2437</v>
      </c>
      <c r="JM736" s="495"/>
      <c r="JN736" s="278">
        <f>IF(JM736="Kopman",1.5,1)</f>
        <v>1</v>
      </c>
      <c r="JO736" s="203">
        <f>VLOOKUP(JL736,$A$794:$F$2344,6,FALSE)</f>
        <v>0</v>
      </c>
      <c r="JP736" s="202" t="s">
        <v>61</v>
      </c>
      <c r="JQ736" s="10">
        <f>JO736*1.5*JN736</f>
        <v>0</v>
      </c>
      <c r="JR736" s="10"/>
      <c r="JS736" s="263"/>
      <c r="JT736" s="202" t="s">
        <v>85</v>
      </c>
      <c r="JU736" s="484" t="s">
        <v>519</v>
      </c>
      <c r="JW736" s="278">
        <f>IF(JV736="Kopman",1.5,1)</f>
        <v>1</v>
      </c>
      <c r="JX736" s="203">
        <f>VLOOKUP(JU736,$A$794:$F$2344,6,FALSE)</f>
        <v>0</v>
      </c>
      <c r="JY736" s="202" t="s">
        <v>61</v>
      </c>
      <c r="JZ736" s="10">
        <f>JX736*1.5*JW736</f>
        <v>0</v>
      </c>
      <c r="KA736" s="10"/>
      <c r="KB736" s="263"/>
      <c r="KC736" s="202" t="s">
        <v>85</v>
      </c>
      <c r="KD736" s="484" t="s">
        <v>416</v>
      </c>
      <c r="KF736" s="278">
        <f>IF(KE736="Kopman",1.5,1)</f>
        <v>1</v>
      </c>
      <c r="KG736" s="203">
        <f>VLOOKUP(KD736,$A$794:$F$2344,6,FALSE)</f>
        <v>72</v>
      </c>
      <c r="KH736" s="202" t="s">
        <v>61</v>
      </c>
      <c r="KI736" s="10">
        <f>KG736*1.5*KF736</f>
        <v>108</v>
      </c>
      <c r="KJ736" s="10"/>
      <c r="KK736" s="263"/>
      <c r="KL736" s="202" t="s">
        <v>85</v>
      </c>
      <c r="KM736" s="484" t="s">
        <v>641</v>
      </c>
      <c r="KN736" s="495"/>
      <c r="KO736" s="278">
        <f>IF(KN736="Kopman",1.5,1)</f>
        <v>1</v>
      </c>
      <c r="KP736" s="203">
        <f>VLOOKUP(KM736,$A$794:$F$2344,6,FALSE)</f>
        <v>0</v>
      </c>
      <c r="KQ736" s="202" t="s">
        <v>61</v>
      </c>
      <c r="KR736" s="10">
        <f>KP736*1.5*KO736</f>
        <v>0</v>
      </c>
      <c r="KS736" s="10"/>
      <c r="KT736" s="263"/>
      <c r="KU736" s="202" t="s">
        <v>85</v>
      </c>
      <c r="KV736" s="498" t="s">
        <v>519</v>
      </c>
      <c r="KX736" s="278">
        <f>IF(KW736="Kopman",1.5,1)</f>
        <v>1</v>
      </c>
      <c r="KY736" s="203">
        <f>VLOOKUP(KV736,$A$794:$F$2344,6,FALSE)</f>
        <v>0</v>
      </c>
      <c r="KZ736" s="202" t="s">
        <v>61</v>
      </c>
      <c r="LA736" s="10">
        <f>KY736*1.5*KX736</f>
        <v>0</v>
      </c>
      <c r="LB736" s="10"/>
      <c r="LC736" s="263"/>
      <c r="LD736" s="202" t="s">
        <v>85</v>
      </c>
      <c r="LE736" s="484" t="s">
        <v>416</v>
      </c>
      <c r="LF736" s="495"/>
      <c r="LG736" s="278">
        <f>IF(LF736="Kopman",1.5,1)</f>
        <v>1</v>
      </c>
      <c r="LH736" s="203">
        <f>VLOOKUP(LE736,$A$794:$F$2344,6,FALSE)</f>
        <v>72</v>
      </c>
      <c r="LI736" s="202" t="s">
        <v>61</v>
      </c>
      <c r="LJ736" s="10">
        <f>LH736*1.5*LG736</f>
        <v>108</v>
      </c>
      <c r="LK736" s="10"/>
      <c r="LL736" s="263"/>
      <c r="LM736" s="202" t="s">
        <v>85</v>
      </c>
      <c r="LN736" s="484" t="s">
        <v>519</v>
      </c>
      <c r="LO736" s="495"/>
      <c r="LP736" s="278">
        <f>IF(LO736="Kopman",1.5,1)</f>
        <v>1</v>
      </c>
      <c r="LQ736" s="203">
        <f>VLOOKUP(LN736,$A$794:$F$2344,6,FALSE)</f>
        <v>0</v>
      </c>
      <c r="LR736" s="202" t="s">
        <v>61</v>
      </c>
      <c r="LS736" s="10">
        <f>LQ736*1.5*LP736</f>
        <v>0</v>
      </c>
      <c r="LT736" s="10"/>
      <c r="LU736" s="263"/>
      <c r="LV736" s="202" t="s">
        <v>85</v>
      </c>
      <c r="LW736" s="496" t="s">
        <v>183</v>
      </c>
      <c r="LY736" s="278">
        <f>IF(LX736="Kopman",1.5,1)</f>
        <v>1</v>
      </c>
      <c r="LZ736" s="203" t="e">
        <f>VLOOKUP(LW736,$A$794:$F$2344,6,FALSE)</f>
        <v>#N/A</v>
      </c>
      <c r="MA736" s="202" t="s">
        <v>61</v>
      </c>
      <c r="MB736" s="10" t="e">
        <f>LZ736*1.5*LY736</f>
        <v>#N/A</v>
      </c>
      <c r="MC736" s="10"/>
      <c r="MD736" s="263"/>
      <c r="ME736" s="202" t="s">
        <v>85</v>
      </c>
      <c r="MF736" s="484" t="s">
        <v>2380</v>
      </c>
      <c r="MH736" s="278">
        <f>IF(MG736="Kopman",1.5,1)</f>
        <v>1</v>
      </c>
      <c r="MI736" s="203">
        <f>VLOOKUP(MF736,$A$794:$F$2344,6,FALSE)</f>
        <v>0</v>
      </c>
      <c r="MJ736" s="202" t="s">
        <v>61</v>
      </c>
      <c r="MK736" s="10">
        <f>MI736*1.5*MH736</f>
        <v>0</v>
      </c>
      <c r="ML736" s="10"/>
      <c r="MM736" s="263"/>
      <c r="MN736" s="202" t="s">
        <v>85</v>
      </c>
      <c r="MO736" s="484" t="s">
        <v>1596</v>
      </c>
      <c r="MQ736" s="278">
        <f>IF(MP736="Kopman",1.5,1)</f>
        <v>1</v>
      </c>
      <c r="MR736" s="203">
        <f>VLOOKUP(MO736,$A$794:$F$2344,6,FALSE)</f>
        <v>0</v>
      </c>
      <c r="MS736" s="202" t="s">
        <v>61</v>
      </c>
      <c r="MT736" s="10">
        <f>MR736*1.5*MQ736</f>
        <v>0</v>
      </c>
      <c r="MU736" s="10"/>
      <c r="MV736" s="263"/>
      <c r="MW736" s="202" t="s">
        <v>85</v>
      </c>
      <c r="MX736" s="484" t="s">
        <v>416</v>
      </c>
      <c r="MZ736" s="278">
        <f>IF(MY736="Kopman",1.5,1)</f>
        <v>1</v>
      </c>
      <c r="NA736" s="203">
        <f>VLOOKUP(MX736,$A$794:$F$2344,6,FALSE)</f>
        <v>72</v>
      </c>
      <c r="NB736" s="202" t="s">
        <v>61</v>
      </c>
      <c r="NC736" s="10">
        <f>NA736*1.5*MZ736</f>
        <v>108</v>
      </c>
      <c r="ND736" s="10"/>
      <c r="NE736" s="263"/>
      <c r="NF736" s="202" t="s">
        <v>85</v>
      </c>
      <c r="NG736" s="484" t="s">
        <v>1596</v>
      </c>
      <c r="NH736" s="495"/>
      <c r="NI736" s="278">
        <f>IF(NH736="Kopman",1.5,1)</f>
        <v>1</v>
      </c>
      <c r="NJ736" s="203">
        <f>VLOOKUP(NG736,$A$794:$F$2344,6,FALSE)</f>
        <v>0</v>
      </c>
      <c r="NK736" s="202" t="s">
        <v>61</v>
      </c>
      <c r="NL736" s="10">
        <f>NJ736*1.5*NI736</f>
        <v>0</v>
      </c>
      <c r="NM736" s="10"/>
      <c r="NN736" s="263"/>
      <c r="NO736" s="202" t="s">
        <v>85</v>
      </c>
      <c r="NP736" s="498" t="s">
        <v>519</v>
      </c>
      <c r="NQ736" s="495"/>
      <c r="NR736" s="278">
        <f>IF(NQ736="Kopman",1.5,1)</f>
        <v>1</v>
      </c>
      <c r="NS736" s="203">
        <f>VLOOKUP(NP736,$A$794:$F$2344,6,FALSE)</f>
        <v>0</v>
      </c>
      <c r="NT736" s="202" t="s">
        <v>61</v>
      </c>
      <c r="NU736" s="10">
        <f>NS736*1.5*NR736</f>
        <v>0</v>
      </c>
      <c r="NV736" s="10"/>
      <c r="NW736" s="263"/>
      <c r="NX736" s="202" t="s">
        <v>85</v>
      </c>
      <c r="NY736" s="484" t="s">
        <v>427</v>
      </c>
      <c r="OA736" s="278">
        <f>IF(NZ736="Kopman",1.5,1)</f>
        <v>1</v>
      </c>
      <c r="OB736" s="203">
        <f>VLOOKUP(NY736,$A$794:$F$2344,6,FALSE)</f>
        <v>0</v>
      </c>
      <c r="OC736" s="202" t="s">
        <v>61</v>
      </c>
      <c r="OD736" s="10">
        <f>OB736*1.5*OA736</f>
        <v>0</v>
      </c>
      <c r="OE736" s="10"/>
      <c r="OF736" s="263"/>
      <c r="OG736" s="202" t="s">
        <v>85</v>
      </c>
      <c r="OH736" s="484" t="s">
        <v>553</v>
      </c>
      <c r="OJ736" s="278">
        <f>IF(OI736="Kopman",1.5,1)</f>
        <v>1</v>
      </c>
      <c r="OK736" s="203">
        <f>VLOOKUP(OH736,$A$794:$F$2344,6,FALSE)</f>
        <v>0</v>
      </c>
      <c r="OL736" s="202" t="s">
        <v>61</v>
      </c>
      <c r="OM736" s="10">
        <f>OK736*1.5*OJ736</f>
        <v>0</v>
      </c>
      <c r="ON736" s="10"/>
      <c r="OO736" s="263"/>
      <c r="OP736" s="202" t="s">
        <v>85</v>
      </c>
      <c r="OQ736" s="484" t="s">
        <v>2888</v>
      </c>
      <c r="OS736" s="278">
        <f>IF(OR736="Kopman",1.5,1)</f>
        <v>1</v>
      </c>
      <c r="OT736" s="203">
        <f>VLOOKUP(OQ736,$A$794:$F$2344,6,FALSE)</f>
        <v>7</v>
      </c>
      <c r="OU736" s="202" t="s">
        <v>61</v>
      </c>
      <c r="OV736" s="10">
        <f>OT736*1.5*OS736</f>
        <v>10.5</v>
      </c>
      <c r="OW736" s="10"/>
      <c r="OX736" s="263"/>
      <c r="OY736" s="202" t="s">
        <v>85</v>
      </c>
      <c r="OZ736" s="484" t="s">
        <v>427</v>
      </c>
      <c r="PA736" s="495"/>
      <c r="PB736" s="278">
        <f>IF(PA736="Kopman",1.5,1)</f>
        <v>1</v>
      </c>
      <c r="PC736" s="203">
        <f>VLOOKUP(OZ736,$A$794:$F$2344,6,FALSE)</f>
        <v>0</v>
      </c>
      <c r="PD736" s="202" t="s">
        <v>61</v>
      </c>
      <c r="PE736" s="10">
        <f>PC736*1.5*PB736</f>
        <v>0</v>
      </c>
      <c r="PF736" s="10"/>
      <c r="PG736" s="263"/>
      <c r="PH736" s="202" t="s">
        <v>85</v>
      </c>
      <c r="PI736" s="496" t="s">
        <v>183</v>
      </c>
      <c r="PK736" s="278">
        <f>IF(PJ736="Kopman",1.5,1)</f>
        <v>1</v>
      </c>
      <c r="PL736" s="203" t="e">
        <f>VLOOKUP(PI736,$A$794:$F$2344,6,FALSE)</f>
        <v>#N/A</v>
      </c>
      <c r="PM736" s="202" t="s">
        <v>61</v>
      </c>
      <c r="PN736" s="10" t="e">
        <f>PL736*1.5*PK736</f>
        <v>#N/A</v>
      </c>
      <c r="PO736" s="10"/>
      <c r="PP736" s="263"/>
      <c r="PQ736" s="202" t="s">
        <v>85</v>
      </c>
      <c r="PR736" s="486" t="s">
        <v>676</v>
      </c>
      <c r="PS736" s="14" t="s">
        <v>1895</v>
      </c>
      <c r="PT736" s="278">
        <f>IF(PS736="Kopman",1.5,1)</f>
        <v>1.5</v>
      </c>
      <c r="PU736" s="203">
        <f>VLOOKUP(PR736,$A$794:$F$2344,6,FALSE)</f>
        <v>0</v>
      </c>
      <c r="PV736" s="202" t="s">
        <v>61</v>
      </c>
      <c r="PW736" s="10">
        <f>PU736*1.5*PT736</f>
        <v>0</v>
      </c>
      <c r="PX736" s="10"/>
      <c r="PY736" s="263"/>
      <c r="PZ736" s="202" t="s">
        <v>85</v>
      </c>
      <c r="QA736" s="496" t="s">
        <v>183</v>
      </c>
      <c r="QC736" s="278">
        <f>IF(QB736="Kopman",1.5,1)</f>
        <v>1</v>
      </c>
      <c r="QD736" s="203" t="e">
        <f>VLOOKUP(QA736,$A$794:$F$2344,6,FALSE)</f>
        <v>#N/A</v>
      </c>
      <c r="QE736" s="202" t="s">
        <v>61</v>
      </c>
      <c r="QF736" s="10" t="e">
        <f>QD736*1.5*QC736</f>
        <v>#N/A</v>
      </c>
      <c r="QG736" s="10"/>
      <c r="QH736" s="263"/>
      <c r="QI736" s="202" t="s">
        <v>85</v>
      </c>
      <c r="QJ736" s="486" t="s">
        <v>2888</v>
      </c>
      <c r="QK736" s="14" t="s">
        <v>1895</v>
      </c>
      <c r="QL736" s="278">
        <f>IF(QK736="Kopman",1.5,1)</f>
        <v>1.5</v>
      </c>
      <c r="QM736" s="203">
        <f>VLOOKUP(QJ736,$A$794:$F$2344,6,FALSE)</f>
        <v>7</v>
      </c>
      <c r="QN736" s="202" t="s">
        <v>61</v>
      </c>
      <c r="QO736" s="10">
        <f>QM736*1.5*QL736</f>
        <v>15.75</v>
      </c>
      <c r="QP736" s="10"/>
      <c r="QQ736" s="263"/>
      <c r="QR736" s="202" t="s">
        <v>85</v>
      </c>
      <c r="QS736" s="484" t="s">
        <v>472</v>
      </c>
      <c r="QT736" s="495"/>
      <c r="QU736" s="278">
        <f>IF(QT736="Kopman",1.5,1)</f>
        <v>1</v>
      </c>
      <c r="QV736" s="203">
        <f>VLOOKUP(QS736,$A$794:$F$2344,6,FALSE)</f>
        <v>0</v>
      </c>
      <c r="QW736" s="202" t="s">
        <v>61</v>
      </c>
      <c r="QX736" s="10">
        <f>QV736*1.5*QU736</f>
        <v>0</v>
      </c>
      <c r="QY736" s="10"/>
      <c r="QZ736" s="263"/>
      <c r="RA736" s="202" t="s">
        <v>85</v>
      </c>
      <c r="RB736" s="484" t="s">
        <v>653</v>
      </c>
      <c r="RD736" s="278">
        <f>IF(RC736="Kopman",1.5,1)</f>
        <v>1</v>
      </c>
      <c r="RE736" s="203">
        <f>VLOOKUP(RB736,$A$794:$F$2344,6,FALSE)</f>
        <v>0</v>
      </c>
      <c r="RF736" s="202" t="s">
        <v>61</v>
      </c>
      <c r="RG736" s="10">
        <f>RE736*1.5*RD736</f>
        <v>0</v>
      </c>
      <c r="RH736" s="10"/>
      <c r="RI736" s="263"/>
      <c r="RJ736" s="202" t="s">
        <v>85</v>
      </c>
      <c r="RK736" s="484" t="s">
        <v>2888</v>
      </c>
      <c r="RM736" s="278">
        <f>IF(RL736="Kopman",1.5,1)</f>
        <v>1</v>
      </c>
      <c r="RN736" s="203">
        <f>VLOOKUP(RK736,$A$794:$F$2344,6,FALSE)</f>
        <v>7</v>
      </c>
      <c r="RO736" s="202" t="s">
        <v>61</v>
      </c>
      <c r="RP736" s="10">
        <f>RN736*1.5*RM736</f>
        <v>10.5</v>
      </c>
      <c r="RQ736" s="10"/>
      <c r="RR736" s="263"/>
      <c r="RS736" s="202" t="s">
        <v>85</v>
      </c>
      <c r="RT736" s="484" t="s">
        <v>416</v>
      </c>
      <c r="RV736" s="278">
        <f>IF(RU736="Kopman",1.5,1)</f>
        <v>1</v>
      </c>
      <c r="RW736" s="203">
        <f>VLOOKUP(RT736,$A$794:$F$2344,6,FALSE)</f>
        <v>72</v>
      </c>
      <c r="RX736" s="202" t="s">
        <v>61</v>
      </c>
      <c r="RY736" s="10">
        <f>RW736*1.5*RV736</f>
        <v>108</v>
      </c>
      <c r="RZ736" s="10"/>
      <c r="SA736" s="269"/>
      <c r="SB736" s="202" t="s">
        <v>85</v>
      </c>
      <c r="SC736" s="484" t="s">
        <v>2888</v>
      </c>
      <c r="SD736" s="495"/>
      <c r="SE736" s="278">
        <f>IF(SD736="Kopman",1.5,1)</f>
        <v>1</v>
      </c>
      <c r="SF736" s="203">
        <f>VLOOKUP(SC736,$A$794:$F$2344,6,FALSE)</f>
        <v>7</v>
      </c>
      <c r="SG736" s="202" t="s">
        <v>61</v>
      </c>
      <c r="SH736" s="10">
        <f>SF736*1.5*SE736</f>
        <v>10.5</v>
      </c>
      <c r="SI736" s="10"/>
      <c r="SJ736" s="269"/>
      <c r="SK736" s="202" t="s">
        <v>85</v>
      </c>
      <c r="SL736" s="496" t="s">
        <v>183</v>
      </c>
      <c r="SN736" s="278">
        <f>IF(SM736="Kopman",1.5,1)</f>
        <v>1</v>
      </c>
      <c r="SO736" s="203" t="e">
        <f>VLOOKUP(SL736,$A$794:$F$2344,6,FALSE)</f>
        <v>#N/A</v>
      </c>
      <c r="SP736" s="202" t="s">
        <v>61</v>
      </c>
      <c r="SQ736" s="10" t="e">
        <f>SO736*1.5*SN736</f>
        <v>#N/A</v>
      </c>
      <c r="SR736" s="10"/>
      <c r="SS736" s="269"/>
      <c r="ST736" s="202" t="s">
        <v>85</v>
      </c>
      <c r="SU736" s="486" t="s">
        <v>416</v>
      </c>
      <c r="SV736" s="14" t="s">
        <v>1895</v>
      </c>
      <c r="SW736" s="278">
        <f>IF(SV736="Kopman",1.5,1)</f>
        <v>1.5</v>
      </c>
      <c r="SX736" s="203">
        <f>VLOOKUP(SU736,$A$794:$F$2344,6,FALSE)</f>
        <v>72</v>
      </c>
      <c r="SY736" s="202" t="s">
        <v>61</v>
      </c>
      <c r="SZ736" s="10">
        <f>SX736*1.5*SW736</f>
        <v>162</v>
      </c>
      <c r="TA736" s="10"/>
      <c r="TB736" s="269"/>
      <c r="TC736" s="202" t="s">
        <v>85</v>
      </c>
      <c r="TD736" s="484" t="s">
        <v>641</v>
      </c>
      <c r="TF736" s="278">
        <f>IF(TE736="Kopman",1.5,1)</f>
        <v>1</v>
      </c>
      <c r="TG736" s="203">
        <f>VLOOKUP(TD736,$A$794:$F$2344,6,FALSE)</f>
        <v>0</v>
      </c>
      <c r="TH736" s="202" t="s">
        <v>61</v>
      </c>
      <c r="TI736" s="10">
        <f>TG736*1.5*TF736</f>
        <v>0</v>
      </c>
      <c r="TK736" s="269"/>
      <c r="TL736" s="202" t="s">
        <v>85</v>
      </c>
      <c r="TM736" s="484" t="s">
        <v>431</v>
      </c>
      <c r="TO736" s="278">
        <f>IF(TN736="Kopman",1.5,1)</f>
        <v>1</v>
      </c>
      <c r="TP736" s="203">
        <f>VLOOKUP(TM736,$A$794:$F$2344,6,FALSE)</f>
        <v>0</v>
      </c>
      <c r="TQ736" s="202" t="s">
        <v>61</v>
      </c>
      <c r="TR736" s="10">
        <f>TP736*1.5*TO736</f>
        <v>0</v>
      </c>
      <c r="TS736" s="10"/>
      <c r="TT736" s="269"/>
      <c r="TU736" s="202" t="s">
        <v>85</v>
      </c>
      <c r="TV736" s="484" t="s">
        <v>1596</v>
      </c>
      <c r="TX736" s="278">
        <f>IF(TW736="Kopman",1.5,1)</f>
        <v>1</v>
      </c>
      <c r="TY736" s="203">
        <f>VLOOKUP(TV736,$A$794:$F$2344,6,FALSE)</f>
        <v>0</v>
      </c>
      <c r="TZ736" s="202" t="s">
        <v>61</v>
      </c>
      <c r="UA736" s="10">
        <f>TY736*1.5*TX736</f>
        <v>0</v>
      </c>
      <c r="UB736" s="10"/>
      <c r="UC736" s="269"/>
      <c r="UD736" s="202" t="s">
        <v>85</v>
      </c>
      <c r="UE736" s="498" t="s">
        <v>519</v>
      </c>
      <c r="UG736" s="278">
        <f>IF(UF736="Kopman",1.5,1)</f>
        <v>1</v>
      </c>
      <c r="UH736" s="203">
        <f>VLOOKUP(UE736,$A$794:$F$2344,6,FALSE)</f>
        <v>0</v>
      </c>
      <c r="UI736" s="202" t="s">
        <v>61</v>
      </c>
      <c r="UJ736" s="10">
        <f>UH736*1.5*UG736</f>
        <v>0</v>
      </c>
      <c r="UK736" s="10"/>
      <c r="UL736" s="269"/>
      <c r="UM736" s="202" t="s">
        <v>85</v>
      </c>
      <c r="UN736" s="484" t="s">
        <v>641</v>
      </c>
      <c r="UP736" s="278">
        <f>IF(UO736="Kopman",1.5,1)</f>
        <v>1</v>
      </c>
      <c r="UQ736" s="203">
        <f>VLOOKUP(UN736,$A$794:$F$2344,6,FALSE)</f>
        <v>0</v>
      </c>
      <c r="UR736" s="202" t="s">
        <v>61</v>
      </c>
      <c r="US736" s="10">
        <f>UQ736*1.5*UP736</f>
        <v>0</v>
      </c>
      <c r="UT736" s="10"/>
      <c r="UU736" s="269"/>
      <c r="UV736" s="202" t="s">
        <v>85</v>
      </c>
      <c r="UW736" s="484" t="s">
        <v>2074</v>
      </c>
      <c r="UY736" s="278">
        <f>IF(UX736="Kopman",1.5,1)</f>
        <v>1</v>
      </c>
      <c r="UZ736" s="203">
        <f>VLOOKUP(UW736,$A$794:$F$2344,6,FALSE)</f>
        <v>0</v>
      </c>
      <c r="VA736" s="202" t="s">
        <v>61</v>
      </c>
      <c r="VB736" s="10">
        <f>UZ736*1.5*UY736</f>
        <v>0</v>
      </c>
      <c r="VC736" s="10"/>
      <c r="VD736" s="269"/>
      <c r="VE736" s="202" t="s">
        <v>85</v>
      </c>
      <c r="VF736" s="486" t="s">
        <v>641</v>
      </c>
      <c r="VG736" s="14" t="s">
        <v>1895</v>
      </c>
      <c r="VH736" s="278">
        <f>IF(VG736="Kopman",1.5,1)</f>
        <v>1.5</v>
      </c>
      <c r="VI736" s="203">
        <f>VLOOKUP(VF736,$A$794:$F$2344,6,FALSE)</f>
        <v>0</v>
      </c>
      <c r="VJ736" s="202" t="s">
        <v>61</v>
      </c>
      <c r="VK736" s="10">
        <f>VI736*1.5*VH736</f>
        <v>0</v>
      </c>
      <c r="VL736" s="10"/>
      <c r="VM736" s="269"/>
      <c r="VN736" s="202" t="s">
        <v>85</v>
      </c>
      <c r="VO736" s="484" t="s">
        <v>431</v>
      </c>
      <c r="VQ736" s="278">
        <f>IF(VP736="Kopman",1.5,1)</f>
        <v>1</v>
      </c>
      <c r="VR736" s="203">
        <f>VLOOKUP(VO736,$A$794:$F$2344,6,FALSE)</f>
        <v>0</v>
      </c>
      <c r="VS736" s="202" t="s">
        <v>61</v>
      </c>
      <c r="VT736" s="10">
        <f>VR736*1.5*VQ736</f>
        <v>0</v>
      </c>
      <c r="VU736" s="10"/>
      <c r="VV736" s="269"/>
      <c r="VW736" s="202" t="s">
        <v>85</v>
      </c>
      <c r="VX736" s="496" t="s">
        <v>183</v>
      </c>
      <c r="VZ736" s="278">
        <f>IF(VY736="Kopman",1.5,1)</f>
        <v>1</v>
      </c>
      <c r="WA736" s="203" t="e">
        <f>VLOOKUP(VX736,$A$794:$F$2344,6,FALSE)</f>
        <v>#N/A</v>
      </c>
      <c r="WB736" s="202" t="s">
        <v>61</v>
      </c>
      <c r="WC736" s="10" t="e">
        <f>WA736*1.5*VZ736</f>
        <v>#N/A</v>
      </c>
      <c r="WE736" s="269"/>
      <c r="WF736" s="202" t="s">
        <v>85</v>
      </c>
      <c r="WG736" s="486" t="s">
        <v>1185</v>
      </c>
      <c r="WH736" s="14" t="s">
        <v>1895</v>
      </c>
      <c r="WI736" s="278">
        <f>IF(WH736="Kopman",1.5,1)</f>
        <v>1.5</v>
      </c>
      <c r="WJ736" s="203">
        <f>VLOOKUP(WG736,$A$794:$F$2344,6,FALSE)</f>
        <v>0</v>
      </c>
      <c r="WK736" s="202" t="s">
        <v>61</v>
      </c>
      <c r="WL736" s="10">
        <f>WJ736*1.5*WI736</f>
        <v>0</v>
      </c>
      <c r="WN736" s="269"/>
      <c r="WO736" s="202" t="s">
        <v>85</v>
      </c>
      <c r="WP736" s="484" t="s">
        <v>2437</v>
      </c>
      <c r="WQ736" s="203"/>
      <c r="WR736" s="278">
        <f>IF(WQ736="Kopman",1.5,1)</f>
        <v>1</v>
      </c>
      <c r="WS736" s="203">
        <f>VLOOKUP(WP736,$A$794:$F$2344,6,FALSE)</f>
        <v>0</v>
      </c>
      <c r="WT736" s="202" t="s">
        <v>61</v>
      </c>
      <c r="WU736" s="10">
        <f>WS736*1.5*WR736</f>
        <v>0</v>
      </c>
      <c r="WV736" s="10"/>
      <c r="WW736" s="269"/>
      <c r="WX736" s="202" t="s">
        <v>85</v>
      </c>
      <c r="WY736" s="484" t="s">
        <v>641</v>
      </c>
      <c r="XA736" s="278">
        <f>IF(WZ736="Kopman",1.5,1)</f>
        <v>1</v>
      </c>
      <c r="XB736" s="203">
        <f>VLOOKUP(WY736,$A$794:$F$2344,6,FALSE)</f>
        <v>0</v>
      </c>
      <c r="XC736" s="202" t="s">
        <v>61</v>
      </c>
      <c r="XD736" s="10">
        <f>XB736*1.5*XA736</f>
        <v>0</v>
      </c>
      <c r="XF736" s="269"/>
      <c r="XG736" s="202" t="s">
        <v>85</v>
      </c>
      <c r="XH736" s="484" t="s">
        <v>4318</v>
      </c>
      <c r="XI736" s="495"/>
      <c r="XJ736" s="278">
        <f>IF(XI736="Kopman",1.5,1)</f>
        <v>1</v>
      </c>
      <c r="XK736" s="203">
        <f>VLOOKUP(XH736,$A$794:$F$2344,6,FALSE)</f>
        <v>0</v>
      </c>
      <c r="XL736" s="202" t="s">
        <v>61</v>
      </c>
      <c r="XM736" s="10">
        <f>XK736*1.5*XJ736</f>
        <v>0</v>
      </c>
      <c r="XO736" s="269"/>
      <c r="XP736" s="202" t="s">
        <v>85</v>
      </c>
      <c r="XQ736" s="484" t="s">
        <v>553</v>
      </c>
      <c r="XS736" s="278">
        <f>IF(XR736="Kopman",1.5,1)</f>
        <v>1</v>
      </c>
      <c r="XT736" s="203">
        <f>VLOOKUP(XQ736,$A$794:$F$2344,6,FALSE)</f>
        <v>0</v>
      </c>
      <c r="XU736" s="202" t="s">
        <v>61</v>
      </c>
      <c r="XV736" s="10">
        <f>XT736*1.5*XS736</f>
        <v>0</v>
      </c>
      <c r="XW736" s="10"/>
      <c r="XX736" s="269"/>
      <c r="XY736" s="202" t="s">
        <v>85</v>
      </c>
      <c r="XZ736" s="484" t="s">
        <v>416</v>
      </c>
      <c r="YA736" s="495"/>
      <c r="YB736" s="278">
        <f>IF(YA736="Kopman",1.5,1)</f>
        <v>1</v>
      </c>
      <c r="YC736" s="203">
        <f>VLOOKUP(XZ736,$A$794:$F$2344,6,FALSE)</f>
        <v>72</v>
      </c>
      <c r="YD736" s="202" t="s">
        <v>61</v>
      </c>
      <c r="YE736" s="10">
        <f>YC736*1.5*YB736</f>
        <v>108</v>
      </c>
      <c r="YG736" s="269"/>
      <c r="YH736" s="202" t="s">
        <v>85</v>
      </c>
      <c r="YI736" s="78" t="s">
        <v>183</v>
      </c>
      <c r="YK736" s="278">
        <f>IF(YJ736="Kopman",1.5,1)</f>
        <v>1</v>
      </c>
      <c r="YL736" s="203" t="e">
        <f>VLOOKUP(YI736,$A$794:$F$2344,6,FALSE)</f>
        <v>#N/A</v>
      </c>
      <c r="YM736" s="202" t="s">
        <v>61</v>
      </c>
      <c r="YN736" s="10" t="e">
        <f>YL736*1.5*YK736</f>
        <v>#N/A</v>
      </c>
      <c r="YO736" s="10"/>
      <c r="YP736" s="269"/>
      <c r="YQ736" s="202" t="s">
        <v>85</v>
      </c>
      <c r="YR736" s="78" t="s">
        <v>183</v>
      </c>
      <c r="YT736" s="278">
        <f>IF(YS736="Kopman",1.5,1)</f>
        <v>1</v>
      </c>
      <c r="YU736" s="203" t="e">
        <f>VLOOKUP(YR736,$A$794:$F$2344,6,FALSE)</f>
        <v>#N/A</v>
      </c>
      <c r="YV736" s="202" t="s">
        <v>61</v>
      </c>
      <c r="YW736" s="10" t="e">
        <f>YU736*1.5*YT736</f>
        <v>#N/A</v>
      </c>
      <c r="YY736" s="269"/>
      <c r="YZ736" s="202" t="s">
        <v>85</v>
      </c>
      <c r="ZA736" s="78" t="s">
        <v>183</v>
      </c>
      <c r="ZC736" s="278">
        <f>IF(ZB736="Kopman",1.5,1)</f>
        <v>1</v>
      </c>
      <c r="ZD736" s="203" t="e">
        <f>VLOOKUP(ZA736,$A$794:$F$2344,6,FALSE)</f>
        <v>#N/A</v>
      </c>
      <c r="ZE736" s="202" t="s">
        <v>61</v>
      </c>
      <c r="ZF736" s="10" t="e">
        <f>ZD736*1.5*ZC736</f>
        <v>#N/A</v>
      </c>
      <c r="ZH736" s="269"/>
      <c r="ZI736" s="202" t="s">
        <v>85</v>
      </c>
      <c r="ZJ736" s="78" t="s">
        <v>183</v>
      </c>
      <c r="ZL736" s="278">
        <f>IF(ZK736="Kopman",1.5,1)</f>
        <v>1</v>
      </c>
      <c r="ZM736" s="203" t="e">
        <f>VLOOKUP(ZJ736,$A$794:$F$2344,6,FALSE)</f>
        <v>#N/A</v>
      </c>
      <c r="ZN736" s="202" t="s">
        <v>61</v>
      </c>
      <c r="ZO736" s="10" t="e">
        <f>ZM736*1.5*ZL736</f>
        <v>#N/A</v>
      </c>
      <c r="ZQ736" s="269"/>
      <c r="ZR736" s="202" t="s">
        <v>85</v>
      </c>
      <c r="ZS736" s="484" t="s">
        <v>519</v>
      </c>
      <c r="ZU736" s="278">
        <f>IF(ZT736="Kopman",1.5,1)</f>
        <v>1</v>
      </c>
      <c r="ZV736" s="203">
        <f>VLOOKUP(ZS736,$A$794:$F$2344,6,FALSE)</f>
        <v>0</v>
      </c>
      <c r="ZW736" s="202" t="s">
        <v>61</v>
      </c>
      <c r="ZX736" s="10">
        <f>ZV736*1.5*ZU736</f>
        <v>0</v>
      </c>
      <c r="ZY736" s="10"/>
      <c r="ZZ736" s="269"/>
      <c r="AAA736" s="202" t="s">
        <v>85</v>
      </c>
      <c r="AAB736" s="484" t="s">
        <v>416</v>
      </c>
      <c r="AAD736" s="278">
        <f>IF(AAC736="Kopman",1.5,1)</f>
        <v>1</v>
      </c>
      <c r="AAE736" s="203">
        <f>VLOOKUP(AAB736,$A$794:$F$2344,6,FALSE)</f>
        <v>72</v>
      </c>
      <c r="AAF736" s="202" t="s">
        <v>61</v>
      </c>
      <c r="AAG736" s="10">
        <f>AAE736*1.5*AAD736</f>
        <v>108</v>
      </c>
      <c r="AAH736" s="10"/>
      <c r="AAI736" s="269"/>
      <c r="AAJ736" s="202" t="s">
        <v>85</v>
      </c>
      <c r="AAK736" s="78" t="s">
        <v>183</v>
      </c>
      <c r="AAM736" s="278">
        <f>IF(AAL736="Kopman",1.5,1)</f>
        <v>1</v>
      </c>
      <c r="AAN736" s="203" t="e">
        <f>VLOOKUP(AAK736,$A$794:$F$2344,6,FALSE)</f>
        <v>#N/A</v>
      </c>
      <c r="AAO736" s="202" t="s">
        <v>61</v>
      </c>
      <c r="AAP736" s="10" t="e">
        <f>AAN736*1.5*AAM736</f>
        <v>#N/A</v>
      </c>
      <c r="AAQ736" s="10"/>
      <c r="AAR736" s="269"/>
      <c r="AAS736" s="202" t="s">
        <v>85</v>
      </c>
      <c r="AAT736" s="498" t="s">
        <v>487</v>
      </c>
      <c r="AAV736" s="278">
        <f>IF(AAU736="Kopman",1.5,1)</f>
        <v>1</v>
      </c>
      <c r="AAW736" s="203">
        <f>VLOOKUP(AAT736,$A$794:$F$2344,6,FALSE)</f>
        <v>0</v>
      </c>
      <c r="AAX736" s="202" t="s">
        <v>61</v>
      </c>
      <c r="AAY736" s="10">
        <f>AAW736*1.5*AAV736</f>
        <v>0</v>
      </c>
      <c r="AAZ736" s="10"/>
      <c r="ABA736" s="269"/>
      <c r="ABB736" s="202" t="s">
        <v>85</v>
      </c>
      <c r="ABC736" s="484" t="s">
        <v>1596</v>
      </c>
      <c r="ABE736" s="278">
        <f>IF(ABD736="Kopman",1.5,1)</f>
        <v>1</v>
      </c>
      <c r="ABF736" s="203">
        <f>VLOOKUP(ABC736,$A$794:$F$2344,6,FALSE)</f>
        <v>0</v>
      </c>
      <c r="ABG736" s="202" t="s">
        <v>61</v>
      </c>
      <c r="ABH736" s="10">
        <f>ABF736*1.5*ABE736</f>
        <v>0</v>
      </c>
      <c r="ABI736" s="10"/>
      <c r="ABJ736" s="269"/>
      <c r="ABK736" s="202" t="s">
        <v>85</v>
      </c>
      <c r="ABL736" s="484" t="s">
        <v>1365</v>
      </c>
      <c r="ABN736" s="278">
        <f>IF(ABM736="Kopman",1.5,1)</f>
        <v>1</v>
      </c>
      <c r="ABO736" s="203">
        <f>VLOOKUP(ABL736,$A$794:$F$2344,6,FALSE)</f>
        <v>0</v>
      </c>
      <c r="ABP736" s="202" t="s">
        <v>61</v>
      </c>
      <c r="ABQ736" s="10">
        <f>ABO736*1.5*ABN736</f>
        <v>0</v>
      </c>
      <c r="ABR736" s="10"/>
      <c r="ABS736" s="269"/>
      <c r="ABT736" s="202" t="s">
        <v>85</v>
      </c>
      <c r="ABU736" s="484" t="s">
        <v>1596</v>
      </c>
      <c r="ABW736" s="278">
        <f>IF(ABV736="Kopman",1.5,1)</f>
        <v>1</v>
      </c>
      <c r="ABX736" s="203">
        <f>VLOOKUP(ABU736,$A$794:$F$2344,6,FALSE)</f>
        <v>0</v>
      </c>
      <c r="ABY736" s="202" t="s">
        <v>61</v>
      </c>
      <c r="ABZ736" s="10">
        <f>ABX736*1.5*ABW736</f>
        <v>0</v>
      </c>
      <c r="ACA736" s="10"/>
      <c r="ACB736" s="269"/>
      <c r="ACC736" s="202" t="s">
        <v>85</v>
      </c>
      <c r="ACD736" s="486" t="s">
        <v>519</v>
      </c>
      <c r="ACE736" s="14" t="s">
        <v>1895</v>
      </c>
      <c r="ACF736" s="278">
        <f>IF(ACE736="Kopman",1.5,1)</f>
        <v>1.5</v>
      </c>
      <c r="ACG736" s="203">
        <f>VLOOKUP(ACD736,$A$794:$F$2344,6,FALSE)</f>
        <v>0</v>
      </c>
      <c r="ACH736" s="202" t="s">
        <v>61</v>
      </c>
      <c r="ACI736" s="10">
        <f>ACG736*1.5*ACF736</f>
        <v>0</v>
      </c>
      <c r="ACJ736" s="10"/>
      <c r="ACK736" s="269"/>
      <c r="ACL736" s="202" t="s">
        <v>85</v>
      </c>
      <c r="ACM736" s="486" t="s">
        <v>519</v>
      </c>
      <c r="ACN736" s="14" t="s">
        <v>1895</v>
      </c>
      <c r="ACO736" s="278">
        <f>IF(ACN736="Kopman",1.5,1)</f>
        <v>1.5</v>
      </c>
      <c r="ACP736" s="203">
        <f>VLOOKUP(ACM736,$A$794:$F$2344,6,FALSE)</f>
        <v>0</v>
      </c>
      <c r="ACQ736" s="202" t="s">
        <v>61</v>
      </c>
      <c r="ACR736" s="10">
        <f>ACP736*1.5*ACO736</f>
        <v>0</v>
      </c>
      <c r="ACS736" s="10"/>
      <c r="ACT736" s="269"/>
      <c r="ACU736" s="202" t="s">
        <v>85</v>
      </c>
      <c r="ACV736" s="486" t="s">
        <v>2074</v>
      </c>
      <c r="ACW736" s="14" t="s">
        <v>1895</v>
      </c>
      <c r="ACX736" s="278">
        <f>IF(ACW736="Kopman",1.5,1)</f>
        <v>1.5</v>
      </c>
      <c r="ACY736" s="203">
        <f>VLOOKUP(ACV736,$A$794:$F$2344,6,FALSE)</f>
        <v>0</v>
      </c>
      <c r="ACZ736" s="202" t="s">
        <v>61</v>
      </c>
      <c r="ADA736" s="10">
        <f>ACY736*1.5*ACX736</f>
        <v>0</v>
      </c>
      <c r="ADB736" s="10"/>
      <c r="ADC736" s="269"/>
      <c r="ADD736" s="202" t="s">
        <v>85</v>
      </c>
      <c r="ADE736" s="484" t="s">
        <v>1596</v>
      </c>
      <c r="ADG736" s="278">
        <f>IF(ADF736="Kopman",1.5,1)</f>
        <v>1</v>
      </c>
      <c r="ADH736" s="203">
        <f>VLOOKUP(ADE736,$A$794:$F$2344,6,FALSE)</f>
        <v>0</v>
      </c>
      <c r="ADI736" s="202" t="s">
        <v>61</v>
      </c>
      <c r="ADJ736" s="10">
        <f>ADH736*1.5*ADG736</f>
        <v>0</v>
      </c>
      <c r="ADL736" s="269"/>
      <c r="ADM736" s="202" t="s">
        <v>85</v>
      </c>
      <c r="ADN736" s="484" t="s">
        <v>519</v>
      </c>
      <c r="ADP736" s="278">
        <f>IF(ADO736="Kopman",1.5,1)</f>
        <v>1</v>
      </c>
      <c r="ADQ736" s="203">
        <f>VLOOKUP(ADN736,$A$794:$F$2344,6,FALSE)</f>
        <v>0</v>
      </c>
      <c r="ADR736" s="202" t="s">
        <v>61</v>
      </c>
      <c r="ADS736" s="10">
        <f>ADQ736*1.5*ADP736</f>
        <v>0</v>
      </c>
      <c r="ADT736" s="10"/>
      <c r="ADU736" s="269"/>
      <c r="ADV736" s="202" t="s">
        <v>85</v>
      </c>
      <c r="ADW736" s="78" t="s">
        <v>183</v>
      </c>
      <c r="ADY736" s="278">
        <f>IF(ADX736="Kopman",1.5,1)</f>
        <v>1</v>
      </c>
      <c r="ADZ736" s="203" t="e">
        <f>VLOOKUP(ADW736,$A$794:$F$2344,6,FALSE)</f>
        <v>#N/A</v>
      </c>
      <c r="AEA736" s="202" t="s">
        <v>61</v>
      </c>
      <c r="AEB736" s="10" t="e">
        <f>ADZ736*1.5*ADY736</f>
        <v>#N/A</v>
      </c>
      <c r="AED736" s="269"/>
      <c r="AEE736" s="202" t="s">
        <v>85</v>
      </c>
      <c r="AEF736" s="491" t="s">
        <v>653</v>
      </c>
      <c r="AEH736" s="278">
        <f>IF(AEG736="Kopman",1.5,1)</f>
        <v>1</v>
      </c>
      <c r="AEI736" s="203">
        <f>VLOOKUP(AEF736,$A$794:$F$2344,6,FALSE)</f>
        <v>0</v>
      </c>
      <c r="AEJ736" s="202" t="s">
        <v>61</v>
      </c>
      <c r="AEK736" s="10">
        <f>AEI736*1.5*AEH736</f>
        <v>0</v>
      </c>
      <c r="AEM736" s="269"/>
      <c r="AEN736" s="202" t="s">
        <v>85</v>
      </c>
      <c r="AEO736" s="484" t="s">
        <v>416</v>
      </c>
      <c r="AEQ736" s="278">
        <f>IF(AEP736="Kopman",1.5,1)</f>
        <v>1</v>
      </c>
      <c r="AER736" s="203">
        <f>VLOOKUP(AEO736,$A$794:$F$2344,6,FALSE)</f>
        <v>72</v>
      </c>
      <c r="AES736" s="202" t="s">
        <v>61</v>
      </c>
      <c r="AET736" s="10">
        <f>AER736*1.5*AEQ736</f>
        <v>108</v>
      </c>
      <c r="AEV736" s="269"/>
      <c r="AEW736" s="202" t="s">
        <v>85</v>
      </c>
      <c r="AEX736" s="484" t="s">
        <v>519</v>
      </c>
      <c r="AEZ736" s="278">
        <f>IF(AEY736="Kopman",1.5,1)</f>
        <v>1</v>
      </c>
      <c r="AFA736" s="203">
        <f>VLOOKUP(AEX736,$A$794:$F$2344,6,FALSE)</f>
        <v>0</v>
      </c>
      <c r="AFB736" s="202" t="s">
        <v>61</v>
      </c>
      <c r="AFC736" s="10">
        <f>AFA736*1.5*AEZ736</f>
        <v>0</v>
      </c>
      <c r="AFD736" s="10"/>
      <c r="AFE736" s="269"/>
      <c r="AFF736" s="202" t="s">
        <v>85</v>
      </c>
      <c r="AFG736" s="78" t="s">
        <v>183</v>
      </c>
      <c r="AFI736" s="278">
        <f>IF(AFH736="Kopman",1.5,1)</f>
        <v>1</v>
      </c>
      <c r="AFJ736" s="203" t="e">
        <f>VLOOKUP(AFG736,$A$794:$F$2344,6,FALSE)</f>
        <v>#N/A</v>
      </c>
      <c r="AFK736" s="202" t="s">
        <v>61</v>
      </c>
      <c r="AFL736" s="10" t="e">
        <f>AFJ736*1.5*AFI736</f>
        <v>#N/A</v>
      </c>
      <c r="AFM736" s="10"/>
      <c r="AFN736" s="269"/>
      <c r="AFO736" s="202" t="s">
        <v>85</v>
      </c>
      <c r="AFP736" s="486" t="s">
        <v>1596</v>
      </c>
      <c r="AFQ736" s="14" t="s">
        <v>1895</v>
      </c>
      <c r="AFR736" s="278">
        <f>IF(AFQ736="Kopman",1.5,1)</f>
        <v>1.5</v>
      </c>
      <c r="AFS736" s="203">
        <f>VLOOKUP(AFP736,$A$794:$F$2344,6,FALSE)</f>
        <v>0</v>
      </c>
      <c r="AFT736" s="202" t="s">
        <v>61</v>
      </c>
      <c r="AFU736" s="10">
        <f>AFS736*1.5*AFR736</f>
        <v>0</v>
      </c>
      <c r="AFV736" s="10"/>
      <c r="AFW736" s="269"/>
      <c r="AFX736" s="202" t="s">
        <v>85</v>
      </c>
      <c r="AFY736" s="484" t="s">
        <v>416</v>
      </c>
      <c r="AGA736" s="278">
        <f>IF(AFZ736="Kopman",1.5,1)</f>
        <v>1</v>
      </c>
      <c r="AGB736" s="203">
        <f>VLOOKUP(AFY736,$A$794:$F$2344,6,FALSE)</f>
        <v>72</v>
      </c>
      <c r="AGC736" s="202" t="s">
        <v>61</v>
      </c>
      <c r="AGD736" s="10">
        <f>AGB736*1.5*AGA736</f>
        <v>108</v>
      </c>
      <c r="AGE736" s="10"/>
      <c r="AGF736" s="269"/>
      <c r="AGG736" s="202" t="s">
        <v>85</v>
      </c>
      <c r="AGH736" s="484" t="s">
        <v>427</v>
      </c>
      <c r="AGJ736" s="278">
        <f>IF(AGI736="Kopman",1.5,1)</f>
        <v>1</v>
      </c>
      <c r="AGK736" s="203">
        <f>VLOOKUP(AGH736,$A$794:$F$2344,6,FALSE)</f>
        <v>0</v>
      </c>
      <c r="AGL736" s="202" t="s">
        <v>61</v>
      </c>
      <c r="AGM736" s="10">
        <f>AGK736*1.5*AGJ736</f>
        <v>0</v>
      </c>
      <c r="AGN736" s="10"/>
      <c r="AGO736" s="269"/>
      <c r="AGP736" s="202" t="s">
        <v>85</v>
      </c>
      <c r="AGQ736" s="484" t="s">
        <v>641</v>
      </c>
      <c r="AGS736" s="278">
        <f>IF(AGR736="Kopman",1.5,1)</f>
        <v>1</v>
      </c>
      <c r="AGT736" s="203">
        <f>VLOOKUP(AGQ736,$A$794:$F$2344,6,FALSE)</f>
        <v>0</v>
      </c>
      <c r="AGU736" s="202" t="s">
        <v>61</v>
      </c>
      <c r="AGV736" s="10">
        <f>AGT736*1.5*AGS736</f>
        <v>0</v>
      </c>
      <c r="AGW736" s="10"/>
      <c r="AGX736" s="269"/>
      <c r="AGY736" s="202" t="s">
        <v>85</v>
      </c>
      <c r="AGZ736" s="78" t="s">
        <v>183</v>
      </c>
      <c r="AHB736" s="278">
        <f>IF(AHA736="Kopman",1.5,1)</f>
        <v>1</v>
      </c>
      <c r="AHC736" s="203" t="e">
        <f>VLOOKUP(AGZ736,$A$794:$F$2344,6,FALSE)</f>
        <v>#N/A</v>
      </c>
      <c r="AHD736" s="202" t="s">
        <v>61</v>
      </c>
      <c r="AHE736" s="10" t="e">
        <f>AHC736*1.5*AHB736</f>
        <v>#N/A</v>
      </c>
      <c r="AHF736" s="10"/>
      <c r="AHG736" s="269"/>
      <c r="AHH736" s="202" t="s">
        <v>85</v>
      </c>
      <c r="AHI736" s="502" t="s">
        <v>487</v>
      </c>
      <c r="AHK736" s="278">
        <f>IF(AHJ736="Kopman",1.5,1)</f>
        <v>1</v>
      </c>
      <c r="AHL736" s="203">
        <f>VLOOKUP(AHI736,$A$794:$F$2344,6,FALSE)</f>
        <v>0</v>
      </c>
      <c r="AHM736" s="202" t="s">
        <v>61</v>
      </c>
      <c r="AHN736" s="10">
        <f>AHL736*1.5*AHK736</f>
        <v>0</v>
      </c>
      <c r="AHO736" s="10"/>
      <c r="AHP736" s="269"/>
      <c r="AHQ736" s="202" t="s">
        <v>85</v>
      </c>
      <c r="AHR736" s="484" t="s">
        <v>416</v>
      </c>
      <c r="AHT736" s="278">
        <f>IF(AHS736="Kopman",1.5,1)</f>
        <v>1</v>
      </c>
      <c r="AHU736" s="203">
        <f>VLOOKUP(AHR736,$A$794:$F$2344,6,FALSE)</f>
        <v>72</v>
      </c>
      <c r="AHV736" s="202" t="s">
        <v>61</v>
      </c>
      <c r="AHW736" s="10">
        <f>AHU736*1.5*AHT736</f>
        <v>108</v>
      </c>
      <c r="AHX736" s="10"/>
      <c r="AHY736" s="269"/>
      <c r="AHZ736" s="202" t="s">
        <v>85</v>
      </c>
      <c r="AIA736" s="78" t="s">
        <v>183</v>
      </c>
      <c r="AIC736" s="278">
        <f>IF(AIB736="Kopman",1.5,1)</f>
        <v>1</v>
      </c>
      <c r="AID736" s="203" t="e">
        <f>VLOOKUP(AIA736,$A$794:$F$2344,6,FALSE)</f>
        <v>#N/A</v>
      </c>
      <c r="AIE736" s="202" t="s">
        <v>61</v>
      </c>
      <c r="AIF736" s="10" t="e">
        <f>AID736*1.5*AIC736</f>
        <v>#N/A</v>
      </c>
      <c r="AIG736" s="10"/>
      <c r="AIH736" s="269"/>
      <c r="AII736" s="202" t="s">
        <v>85</v>
      </c>
      <c r="AIJ736" s="484" t="s">
        <v>641</v>
      </c>
      <c r="AIL736" s="278">
        <f>IF(AIK736="Kopman",1.5,1)</f>
        <v>1</v>
      </c>
      <c r="AIM736" s="203">
        <f>VLOOKUP(AIJ736,$A$794:$F$2344,6,FALSE)</f>
        <v>0</v>
      </c>
      <c r="AIN736" s="202" t="s">
        <v>61</v>
      </c>
      <c r="AIO736" s="10">
        <f>AIM736*1.5*AIL736</f>
        <v>0</v>
      </c>
      <c r="AIP736" s="10"/>
      <c r="AIQ736" s="269"/>
      <c r="AIR736" s="202" t="s">
        <v>85</v>
      </c>
      <c r="AIS736" s="486" t="s">
        <v>1676</v>
      </c>
      <c r="AIT736" s="14" t="s">
        <v>1895</v>
      </c>
      <c r="AIU736" s="278">
        <f>IF(AIT736="Kopman",1.5,1)</f>
        <v>1.5</v>
      </c>
      <c r="AIV736" s="203">
        <f>VLOOKUP(AIS736,$A$794:$F$2344,6,FALSE)</f>
        <v>0</v>
      </c>
      <c r="AIW736" s="202" t="s">
        <v>61</v>
      </c>
      <c r="AIX736" s="10">
        <f>AIV736*1.5*AIU736</f>
        <v>0</v>
      </c>
      <c r="AIY736" s="10"/>
      <c r="AIZ736" s="269"/>
      <c r="AJA736" s="202" t="s">
        <v>85</v>
      </c>
      <c r="AJB736" s="78" t="s">
        <v>183</v>
      </c>
      <c r="AJD736" s="278">
        <f>IF(AJC736="Kopman",1.5,1)</f>
        <v>1</v>
      </c>
      <c r="AJE736" s="203" t="e">
        <f>VLOOKUP(AJB736,$A$794:$F$2344,6,FALSE)</f>
        <v>#N/A</v>
      </c>
      <c r="AJF736" s="202" t="s">
        <v>61</v>
      </c>
      <c r="AJG736" s="10" t="e">
        <f>AJE736*1.5*AJD736</f>
        <v>#N/A</v>
      </c>
      <c r="AJH736" s="10"/>
      <c r="AJI736" s="269"/>
      <c r="AJJ736" s="202" t="s">
        <v>85</v>
      </c>
      <c r="AJK736" s="78" t="s">
        <v>183</v>
      </c>
      <c r="AJM736" s="278">
        <f>IF(AJL736="Kopman",1.5,1)</f>
        <v>1</v>
      </c>
      <c r="AJN736" s="203" t="e">
        <f>VLOOKUP(AJK736,$A$794:$F$2344,6,FALSE)</f>
        <v>#N/A</v>
      </c>
      <c r="AJO736" s="202" t="s">
        <v>61</v>
      </c>
      <c r="AJP736" s="10" t="e">
        <f>AJN736*1.5*AJM736</f>
        <v>#N/A</v>
      </c>
      <c r="AJQ736" s="10"/>
      <c r="AJR736" s="269"/>
      <c r="AJS736" s="202" t="s">
        <v>85</v>
      </c>
      <c r="AJT736" s="78" t="s">
        <v>183</v>
      </c>
      <c r="AJV736" s="278">
        <f>IF(AJU736="Kopman",1.5,1)</f>
        <v>1</v>
      </c>
      <c r="AJW736" s="203" t="e">
        <f>VLOOKUP(AJT736,$A$794:$F$2344,6,FALSE)</f>
        <v>#N/A</v>
      </c>
      <c r="AJX736" s="202" t="s">
        <v>61</v>
      </c>
      <c r="AJY736" s="10" t="e">
        <f>AJW736*1.5*AJV736</f>
        <v>#N/A</v>
      </c>
      <c r="AJZ736" s="10"/>
      <c r="AKA736" s="269"/>
      <c r="AKB736" s="202" t="s">
        <v>85</v>
      </c>
      <c r="AKC736" s="484" t="s">
        <v>416</v>
      </c>
      <c r="AKD736" s="495"/>
      <c r="AKE736" s="278">
        <f>IF(AKD736="Kopman",1.5,1)</f>
        <v>1</v>
      </c>
      <c r="AKF736" s="203">
        <f>VLOOKUP(AKC736,$A$794:$F$2344,6,FALSE)</f>
        <v>72</v>
      </c>
      <c r="AKG736" s="202" t="s">
        <v>61</v>
      </c>
      <c r="AKH736" s="10">
        <f>AKF736*1.5*AKE736</f>
        <v>108</v>
      </c>
      <c r="AKI736" s="10"/>
      <c r="AKJ736" s="269"/>
      <c r="AKK736" s="202" t="s">
        <v>85</v>
      </c>
      <c r="AKL736" s="78" t="s">
        <v>183</v>
      </c>
      <c r="AKN736" s="278">
        <f>IF(AKM736="Kopman",1.5,1)</f>
        <v>1</v>
      </c>
      <c r="AKO736" s="203" t="e">
        <f>VLOOKUP(AKL736,$A$794:$F$2344,6,FALSE)</f>
        <v>#N/A</v>
      </c>
      <c r="AKP736" s="202" t="s">
        <v>61</v>
      </c>
      <c r="AKQ736" s="10" t="e">
        <f>AKO736*1.5*AKN736</f>
        <v>#N/A</v>
      </c>
      <c r="AKR736" s="10"/>
      <c r="AKS736" s="269"/>
      <c r="AKT736" s="202" t="s">
        <v>85</v>
      </c>
      <c r="AKU736" s="78" t="s">
        <v>183</v>
      </c>
      <c r="AKW736" s="278">
        <f>IF(AKV736="Kopman",1.5,1)</f>
        <v>1</v>
      </c>
      <c r="AKX736" s="203" t="e">
        <f>VLOOKUP(AKU736,$A$794:$F$2344,6,FALSE)</f>
        <v>#N/A</v>
      </c>
      <c r="AKY736" s="202" t="s">
        <v>61</v>
      </c>
      <c r="AKZ736" s="10" t="e">
        <f>AKX736*1.5*AKW736</f>
        <v>#N/A</v>
      </c>
      <c r="ALA736" s="10"/>
      <c r="ALB736" s="269"/>
      <c r="ALC736" s="202" t="s">
        <v>85</v>
      </c>
      <c r="ALD736" s="78" t="s">
        <v>183</v>
      </c>
      <c r="ALF736" s="278">
        <f>IF(ALE736="Kopman",1.5,1)</f>
        <v>1</v>
      </c>
      <c r="ALG736" s="203" t="e">
        <f>VLOOKUP(ALD736,$A$794:$F$2344,6,FALSE)</f>
        <v>#N/A</v>
      </c>
      <c r="ALH736" s="202" t="s">
        <v>61</v>
      </c>
      <c r="ALI736" s="10" t="e">
        <f>ALG736*1.5*ALF736</f>
        <v>#N/A</v>
      </c>
      <c r="ALJ736" s="10"/>
      <c r="ALK736" s="269"/>
      <c r="ALL736" s="202" t="s">
        <v>85</v>
      </c>
      <c r="ALM736" s="78" t="s">
        <v>183</v>
      </c>
      <c r="ALO736" s="278">
        <f>IF(ALN736="Kopman",1.5,1)</f>
        <v>1</v>
      </c>
      <c r="ALP736" s="203" t="e">
        <f>VLOOKUP(ALM736,$A$794:$F$2344,6,FALSE)</f>
        <v>#N/A</v>
      </c>
      <c r="ALQ736" s="202" t="s">
        <v>61</v>
      </c>
      <c r="ALR736" s="10" t="e">
        <f>ALP736*1.5*ALO736</f>
        <v>#N/A</v>
      </c>
      <c r="ALS736" s="10"/>
      <c r="ALT736" s="269"/>
      <c r="ALU736" s="202" t="s">
        <v>85</v>
      </c>
      <c r="ALV736" s="78" t="s">
        <v>183</v>
      </c>
      <c r="ALX736" s="278">
        <f>IF(ALW736="Kopman",1.5,1)</f>
        <v>1</v>
      </c>
      <c r="ALY736" s="203" t="e">
        <f>VLOOKUP(ALV736,$A$794:$F$2344,6,FALSE)</f>
        <v>#N/A</v>
      </c>
      <c r="ALZ736" s="202" t="s">
        <v>61</v>
      </c>
      <c r="AMA736" s="10" t="e">
        <f>ALY736*1.5*ALX736</f>
        <v>#N/A</v>
      </c>
      <c r="AMB736" s="10"/>
      <c r="AMC736" s="269"/>
      <c r="AMD736" s="202" t="s">
        <v>85</v>
      </c>
      <c r="AME736" s="78" t="s">
        <v>183</v>
      </c>
      <c r="AMG736" s="278">
        <f>IF(AMF736="Kopman",1.5,1)</f>
        <v>1</v>
      </c>
      <c r="AMH736" s="203" t="e">
        <f>VLOOKUP(AME736,$A$794:$F$2344,6,FALSE)</f>
        <v>#N/A</v>
      </c>
      <c r="AMI736" s="202" t="s">
        <v>61</v>
      </c>
      <c r="AMJ736" s="10" t="e">
        <f>AMH736*1.5*AMG736</f>
        <v>#N/A</v>
      </c>
      <c r="AMK736" s="10"/>
      <c r="AML736" s="269"/>
      <c r="AMM736" s="202" t="s">
        <v>85</v>
      </c>
      <c r="AMN736" s="78" t="s">
        <v>183</v>
      </c>
      <c r="AMP736" s="278">
        <f>IF(AMO736="Kopman",1.5,1)</f>
        <v>1</v>
      </c>
      <c r="AMQ736" s="203" t="e">
        <f>VLOOKUP(AMN736,$A$794:$F$2344,6,FALSE)</f>
        <v>#N/A</v>
      </c>
      <c r="AMR736" s="202" t="s">
        <v>61</v>
      </c>
      <c r="AMS736" s="10" t="e">
        <f>AMQ736*1.5*AMP736</f>
        <v>#N/A</v>
      </c>
      <c r="AMT736" s="10"/>
      <c r="AMU736" s="269"/>
      <c r="AMV736" s="202" t="s">
        <v>85</v>
      </c>
      <c r="AMW736" s="78" t="s">
        <v>183</v>
      </c>
      <c r="AMY736" s="278">
        <f>IF(AMX736="Kopman",1.5,1)</f>
        <v>1</v>
      </c>
      <c r="AMZ736" s="203" t="e">
        <f>VLOOKUP(AMW736,$A$794:$F$2344,6,FALSE)</f>
        <v>#N/A</v>
      </c>
      <c r="ANA736" s="202" t="s">
        <v>61</v>
      </c>
      <c r="ANB736" s="10" t="e">
        <f>AMZ736*1.5*AMY736</f>
        <v>#N/A</v>
      </c>
      <c r="ANC736" s="10"/>
      <c r="AND736" s="269"/>
      <c r="ANE736" s="202" t="s">
        <v>85</v>
      </c>
      <c r="ANF736" s="78" t="s">
        <v>183</v>
      </c>
      <c r="ANH736" s="278">
        <f>IF(ANG736="Kopman",1.5,1)</f>
        <v>1</v>
      </c>
      <c r="ANI736" s="203" t="e">
        <f>VLOOKUP(ANF736,$A$794:$F$2344,6,FALSE)</f>
        <v>#N/A</v>
      </c>
      <c r="ANJ736" s="202" t="s">
        <v>61</v>
      </c>
      <c r="ANK736" s="10" t="e">
        <f>ANI736*1.5*ANH736</f>
        <v>#N/A</v>
      </c>
      <c r="ANL736" s="10"/>
      <c r="ANM736" s="269"/>
      <c r="ANN736" s="202" t="s">
        <v>85</v>
      </c>
      <c r="ANO736" s="78" t="s">
        <v>183</v>
      </c>
      <c r="ANQ736" s="278">
        <f>IF(ANP736="Kopman",1.5,1)</f>
        <v>1</v>
      </c>
      <c r="ANR736" s="203" t="e">
        <f>VLOOKUP(ANO736,$A$794:$F$2344,6,FALSE)</f>
        <v>#N/A</v>
      </c>
      <c r="ANS736" s="202" t="s">
        <v>61</v>
      </c>
      <c r="ANT736" s="10" t="e">
        <f>ANR736*1.5*ANQ736</f>
        <v>#N/A</v>
      </c>
      <c r="ANU736" s="10"/>
      <c r="ANV736" s="269"/>
      <c r="ANW736" s="202" t="s">
        <v>85</v>
      </c>
      <c r="ANX736" s="78" t="s">
        <v>183</v>
      </c>
      <c r="ANZ736" s="278">
        <f>IF(ANY736="Kopman",1.5,1)</f>
        <v>1</v>
      </c>
      <c r="AOA736" s="203" t="e">
        <f>VLOOKUP(ANX736,$A$794:$F$2344,6,FALSE)</f>
        <v>#N/A</v>
      </c>
      <c r="AOB736" s="202" t="s">
        <v>61</v>
      </c>
      <c r="AOC736" s="10" t="e">
        <f>AOA736*1.5*ANZ736</f>
        <v>#N/A</v>
      </c>
      <c r="AOD736" s="10"/>
      <c r="AOE736" s="269"/>
      <c r="AOF736" s="202" t="s">
        <v>85</v>
      </c>
      <c r="AOG736" s="78" t="s">
        <v>183</v>
      </c>
      <c r="AOI736" s="278">
        <f>IF(AOH736="Kopman",1.5,1)</f>
        <v>1</v>
      </c>
      <c r="AOJ736" s="203" t="e">
        <f>VLOOKUP(AOG736,$A$794:$F$2344,6,FALSE)</f>
        <v>#N/A</v>
      </c>
      <c r="AOK736" s="202" t="s">
        <v>61</v>
      </c>
      <c r="AOL736" s="10" t="e">
        <f>AOJ736*1.5*AOI736</f>
        <v>#N/A</v>
      </c>
      <c r="AOM736" s="10"/>
      <c r="AON736" s="269"/>
      <c r="AOO736" s="202" t="s">
        <v>85</v>
      </c>
      <c r="AOP736" s="78" t="s">
        <v>183</v>
      </c>
      <c r="AOR736" s="278">
        <f>IF(AOQ736="Kopman",1.5,1)</f>
        <v>1</v>
      </c>
      <c r="AOS736" s="203" t="e">
        <f>VLOOKUP(AOP736,$A$794:$F$2344,6,FALSE)</f>
        <v>#N/A</v>
      </c>
      <c r="AOT736" s="202" t="s">
        <v>61</v>
      </c>
      <c r="AOU736" s="10" t="e">
        <f>AOS736*1.5*AOR736</f>
        <v>#N/A</v>
      </c>
      <c r="AOV736" s="10"/>
      <c r="AOW736" s="269"/>
      <c r="AOX736" s="202" t="s">
        <v>85</v>
      </c>
      <c r="AOY736" s="78" t="s">
        <v>183</v>
      </c>
      <c r="APA736" s="278">
        <f>IF(AOZ736="Kopman",1.5,1)</f>
        <v>1</v>
      </c>
      <c r="APB736" s="203" t="e">
        <f>VLOOKUP(AOY736,$A$794:$F$2344,6,FALSE)</f>
        <v>#N/A</v>
      </c>
      <c r="APC736" s="202" t="s">
        <v>61</v>
      </c>
      <c r="APD736" s="10" t="e">
        <f>APB736*1.5*APA736</f>
        <v>#N/A</v>
      </c>
      <c r="APE736" s="10"/>
      <c r="APF736" s="269"/>
      <c r="APG736" s="202" t="s">
        <v>85</v>
      </c>
      <c r="APH736" s="78" t="s">
        <v>183</v>
      </c>
      <c r="APJ736" s="278">
        <f>IF(API736="Kopman",1.5,1)</f>
        <v>1</v>
      </c>
      <c r="APK736" s="203" t="e">
        <f>VLOOKUP(APH736,$A$794:$F$2344,6,FALSE)</f>
        <v>#N/A</v>
      </c>
      <c r="APL736" s="202" t="s">
        <v>61</v>
      </c>
      <c r="APM736" s="10" t="e">
        <f>APK736*1.5*APJ736</f>
        <v>#N/A</v>
      </c>
      <c r="APN736" s="10"/>
      <c r="APO736" s="269"/>
      <c r="APP736" s="202" t="s">
        <v>85</v>
      </c>
      <c r="APQ736" s="498" t="s">
        <v>519</v>
      </c>
      <c r="APS736" s="278">
        <f>IF(APR736="Kopman",1.5,1)</f>
        <v>1</v>
      </c>
      <c r="APT736" s="203">
        <f>VLOOKUP(APQ736,$A$794:$F$2344,6,FALSE)</f>
        <v>0</v>
      </c>
      <c r="APU736" s="202" t="s">
        <v>61</v>
      </c>
      <c r="APV736" s="10">
        <f>APT736*1.5*APS736</f>
        <v>0</v>
      </c>
      <c r="APW736" s="10"/>
      <c r="APX736" s="269"/>
      <c r="APY736" s="202" t="s">
        <v>85</v>
      </c>
      <c r="APZ736" s="498" t="s">
        <v>427</v>
      </c>
      <c r="AQB736" s="278">
        <f>IF(AQA736="Kopman",1.5,1)</f>
        <v>1</v>
      </c>
      <c r="AQC736" s="203">
        <f>VLOOKUP(APZ736,$A$794:$F$2344,6,FALSE)</f>
        <v>0</v>
      </c>
      <c r="AQD736" s="202" t="s">
        <v>61</v>
      </c>
      <c r="AQE736" s="10">
        <f>AQC736*1.5*AQB736</f>
        <v>0</v>
      </c>
      <c r="AQF736" s="10"/>
      <c r="AQG736" s="269"/>
      <c r="AQH736" s="202" t="s">
        <v>85</v>
      </c>
      <c r="AQI736" s="486" t="s">
        <v>519</v>
      </c>
      <c r="AQJ736" s="14" t="s">
        <v>1895</v>
      </c>
      <c r="AQK736" s="278">
        <f>IF(AQJ736="Kopman",1.5,1)</f>
        <v>1.5</v>
      </c>
      <c r="AQL736" s="203">
        <f>VLOOKUP(AQI736,$A$794:$F$2344,6,FALSE)</f>
        <v>0</v>
      </c>
      <c r="AQM736" s="202" t="s">
        <v>61</v>
      </c>
      <c r="AQN736" s="10">
        <f>AQL736*1.5*AQK736</f>
        <v>0</v>
      </c>
      <c r="AQO736" s="10"/>
      <c r="AQP736" s="269"/>
      <c r="AQQ736" s="202" t="s">
        <v>85</v>
      </c>
      <c r="AQR736" s="484" t="s">
        <v>1185</v>
      </c>
      <c r="AQT736" s="278">
        <f>IF(AQS736="Kopman",1.5,1)</f>
        <v>1</v>
      </c>
      <c r="AQU736" s="203">
        <f>VLOOKUP(AQR736,$A$794:$F$2344,6,FALSE)</f>
        <v>0</v>
      </c>
      <c r="AQV736" s="202" t="s">
        <v>61</v>
      </c>
      <c r="AQW736" s="10">
        <f>AQU736*1.5*AQT736</f>
        <v>0</v>
      </c>
      <c r="AQX736" s="10"/>
      <c r="AQY736" s="269"/>
      <c r="AQZ736" s="202" t="s">
        <v>85</v>
      </c>
      <c r="ARA736" s="484" t="s">
        <v>416</v>
      </c>
      <c r="ARC736" s="278">
        <f>IF(ARB736="Kopman",1.5,1)</f>
        <v>1</v>
      </c>
      <c r="ARD736" s="203">
        <f>VLOOKUP(ARA736,$A$794:$F$2344,6,FALSE)</f>
        <v>72</v>
      </c>
      <c r="ARE736" s="202" t="s">
        <v>61</v>
      </c>
      <c r="ARF736" s="10">
        <f>ARD736*1.5*ARC736</f>
        <v>108</v>
      </c>
      <c r="ARG736" s="10"/>
      <c r="ARH736" s="269"/>
      <c r="ARI736" s="202" t="s">
        <v>85</v>
      </c>
      <c r="ARJ736" s="484" t="s">
        <v>553</v>
      </c>
      <c r="ARL736" s="278">
        <f>IF(ARK736="Kopman",1.5,1)</f>
        <v>1</v>
      </c>
      <c r="ARM736" s="203">
        <f>VLOOKUP(ARJ736,$A$794:$F$2344,6,FALSE)</f>
        <v>0</v>
      </c>
      <c r="ARN736" s="202" t="s">
        <v>61</v>
      </c>
      <c r="ARO736" s="10">
        <f>ARM736*1.5*ARL736</f>
        <v>0</v>
      </c>
      <c r="ARP736" s="10"/>
      <c r="ARQ736" s="269"/>
      <c r="ARR736" s="202" t="s">
        <v>85</v>
      </c>
      <c r="ARS736" s="498" t="s">
        <v>1945</v>
      </c>
      <c r="ARU736" s="278">
        <f>IF(ART736="Kopman",1.5,1)</f>
        <v>1</v>
      </c>
      <c r="ARV736" s="203">
        <f>VLOOKUP(ARS736,$A$794:$F$2344,6,FALSE)</f>
        <v>0</v>
      </c>
      <c r="ARW736" s="202" t="s">
        <v>61</v>
      </c>
      <c r="ARX736" s="10">
        <f>ARV736*1.5*ARU736</f>
        <v>0</v>
      </c>
      <c r="ARY736" s="10"/>
      <c r="ARZ736" s="269"/>
      <c r="ASA736" s="202" t="s">
        <v>85</v>
      </c>
      <c r="ASB736" s="484" t="s">
        <v>427</v>
      </c>
      <c r="ASD736" s="278">
        <f>IF(ASC736="Kopman",1.5,1)</f>
        <v>1</v>
      </c>
      <c r="ASE736" s="203">
        <f>VLOOKUP(ASB736,$A$794:$F$2344,6,FALSE)</f>
        <v>0</v>
      </c>
      <c r="ASF736" s="202" t="s">
        <v>61</v>
      </c>
      <c r="ASG736" s="10">
        <f>ASE736*1.5*ASD736</f>
        <v>0</v>
      </c>
      <c r="ASH736" s="10"/>
      <c r="ASI736" s="269"/>
      <c r="ASJ736" s="202" t="s">
        <v>85</v>
      </c>
      <c r="ASK736" s="484" t="s">
        <v>2437</v>
      </c>
      <c r="ASM736" s="278">
        <f>IF(ASL736="Kopman",1.5,1)</f>
        <v>1</v>
      </c>
      <c r="ASN736" s="203">
        <f>VLOOKUP(ASK736,$A$794:$F$2344,6,FALSE)</f>
        <v>0</v>
      </c>
      <c r="ASO736" s="202" t="s">
        <v>61</v>
      </c>
      <c r="ASP736" s="10">
        <f>ASN736*1.5*ASM736</f>
        <v>0</v>
      </c>
      <c r="ASQ736" s="10"/>
      <c r="ASR736" s="269"/>
      <c r="ASS736" s="202" t="s">
        <v>85</v>
      </c>
      <c r="AST736" s="484" t="s">
        <v>641</v>
      </c>
      <c r="ASV736" s="278">
        <f>IF(ASU736="Kopman",1.5,1)</f>
        <v>1</v>
      </c>
      <c r="ASW736" s="203">
        <f>VLOOKUP(AST736,$A$794:$F$2344,6,FALSE)</f>
        <v>0</v>
      </c>
      <c r="ASX736" s="202" t="s">
        <v>61</v>
      </c>
      <c r="ASY736" s="10">
        <f>ASW736*1.5*ASV736</f>
        <v>0</v>
      </c>
      <c r="ASZ736" s="10"/>
      <c r="ATA736" s="269"/>
      <c r="ATB736" s="202" t="s">
        <v>85</v>
      </c>
      <c r="ATC736" s="484" t="s">
        <v>1596</v>
      </c>
      <c r="ATE736" s="278">
        <f>IF(ATD736="Kopman",1.5,1)</f>
        <v>1</v>
      </c>
      <c r="ATF736" s="203">
        <f>VLOOKUP(ATC736,$A$794:$F$2344,6,FALSE)</f>
        <v>0</v>
      </c>
      <c r="ATG736" s="202" t="s">
        <v>61</v>
      </c>
      <c r="ATH736" s="10">
        <f>ATF736*1.5*ATE736</f>
        <v>0</v>
      </c>
      <c r="ATI736" s="10"/>
      <c r="ATJ736" s="269"/>
      <c r="ATK736" s="202" t="s">
        <v>85</v>
      </c>
      <c r="ATL736" s="484" t="s">
        <v>425</v>
      </c>
      <c r="ATN736" s="278">
        <f>IF(ATM736="Kopman",1.5,1)</f>
        <v>1</v>
      </c>
      <c r="ATO736" s="203">
        <f>VLOOKUP(ATL736,$A$794:$F$2344,6,FALSE)</f>
        <v>0</v>
      </c>
      <c r="ATP736" s="202" t="s">
        <v>61</v>
      </c>
      <c r="ATQ736" s="10">
        <f>ATO736*1.5*ATN736</f>
        <v>0</v>
      </c>
      <c r="ATR736" s="10"/>
      <c r="ATS736" s="269"/>
      <c r="ATT736" s="202" t="s">
        <v>85</v>
      </c>
      <c r="ATU736" s="484" t="s">
        <v>641</v>
      </c>
      <c r="ATW736" s="278">
        <f>IF(ATV736="Kopman",1.5,1)</f>
        <v>1</v>
      </c>
      <c r="ATX736" s="203">
        <f>VLOOKUP(ATU736,$A$794:$F$2344,6,FALSE)</f>
        <v>0</v>
      </c>
      <c r="ATY736" s="202" t="s">
        <v>61</v>
      </c>
      <c r="ATZ736" s="10">
        <f>ATX736*1.5*ATW736</f>
        <v>0</v>
      </c>
      <c r="AUA736" s="10"/>
      <c r="AUB736" s="269"/>
      <c r="AUC736" s="202" t="s">
        <v>85</v>
      </c>
      <c r="AUD736" s="484" t="s">
        <v>519</v>
      </c>
      <c r="AUF736" s="278">
        <f>IF(AUE736="Kopman",1.5,1)</f>
        <v>1</v>
      </c>
      <c r="AUG736" s="203">
        <f>VLOOKUP(AUD736,$A$794:$F$2344,6,FALSE)</f>
        <v>0</v>
      </c>
      <c r="AUH736" s="202" t="s">
        <v>61</v>
      </c>
      <c r="AUI736" s="10">
        <f>AUG736*1.5*AUF736</f>
        <v>0</v>
      </c>
      <c r="AUJ736" s="10"/>
      <c r="AUK736" s="269"/>
      <c r="AUL736" s="202" t="s">
        <v>85</v>
      </c>
      <c r="AUM736" s="484" t="s">
        <v>519</v>
      </c>
      <c r="AUO736" s="278">
        <f>IF(AUN736="Kopman",1.5,1)</f>
        <v>1</v>
      </c>
      <c r="AUP736" s="203">
        <f>VLOOKUP(AUM736,$A$794:$F$2344,6,FALSE)</f>
        <v>0</v>
      </c>
      <c r="AUQ736" s="202" t="s">
        <v>61</v>
      </c>
      <c r="AUR736" s="10">
        <f>AUP736*1.5*AUO736</f>
        <v>0</v>
      </c>
      <c r="AUS736" s="10"/>
      <c r="AUT736" s="269"/>
      <c r="AUU736" s="202" t="s">
        <v>85</v>
      </c>
      <c r="AUV736" s="509" t="s">
        <v>519</v>
      </c>
      <c r="AUX736" s="278">
        <f>IF(AUW736="Kopman",1.5,1)</f>
        <v>1</v>
      </c>
      <c r="AUY736" s="203">
        <f>VLOOKUP(AUV736,$A$794:$F$2344,6,FALSE)</f>
        <v>0</v>
      </c>
      <c r="AUZ736" s="202" t="s">
        <v>61</v>
      </c>
      <c r="AVA736" s="10">
        <f>AUY736*1.5*AUX736</f>
        <v>0</v>
      </c>
      <c r="AVB736" s="10"/>
      <c r="AVC736" s="269"/>
      <c r="AVD736" s="202" t="s">
        <v>85</v>
      </c>
      <c r="AVE736" s="484" t="s">
        <v>519</v>
      </c>
      <c r="AVG736" s="278">
        <f>IF(AVF736="Kopman",1.5,1)</f>
        <v>1</v>
      </c>
      <c r="AVH736" s="203">
        <f>VLOOKUP(AVE736,$A$794:$F$2344,6,FALSE)</f>
        <v>0</v>
      </c>
      <c r="AVI736" s="202" t="s">
        <v>61</v>
      </c>
      <c r="AVJ736" s="10">
        <f>AVH736*1.5*AVG736</f>
        <v>0</v>
      </c>
      <c r="AVK736" s="10"/>
      <c r="AVL736" s="269"/>
      <c r="AVM736" s="202" t="s">
        <v>85</v>
      </c>
      <c r="AVN736" s="484" t="s">
        <v>641</v>
      </c>
      <c r="AVP736" s="278">
        <f>IF(AVO736="Kopman",1.5,1)</f>
        <v>1</v>
      </c>
      <c r="AVQ736" s="203">
        <f>VLOOKUP(AVN736,$A$794:$F$2344,6,FALSE)</f>
        <v>0</v>
      </c>
      <c r="AVR736" s="202" t="s">
        <v>61</v>
      </c>
      <c r="AVS736" s="10">
        <f>AVQ736*1.5*AVP736</f>
        <v>0</v>
      </c>
      <c r="AVT736" s="10"/>
      <c r="AVU736" s="269"/>
      <c r="AVV736" s="202" t="s">
        <v>85</v>
      </c>
      <c r="AVW736" s="487" t="s">
        <v>416</v>
      </c>
      <c r="AVY736" s="278">
        <f>IF(AVX736="Kopman",1.5,1)</f>
        <v>1</v>
      </c>
      <c r="AVZ736" s="203">
        <f>VLOOKUP(AVW736,$A$794:$F$2344,6,FALSE)</f>
        <v>72</v>
      </c>
      <c r="AWA736" s="202" t="s">
        <v>61</v>
      </c>
      <c r="AWB736" s="10">
        <f>AVZ736*1.5*AVY736</f>
        <v>108</v>
      </c>
      <c r="AWC736" s="10"/>
      <c r="AWD736" s="269"/>
      <c r="AWE736" s="202" t="s">
        <v>85</v>
      </c>
      <c r="AWF736" s="484" t="s">
        <v>519</v>
      </c>
      <c r="AWH736" s="278">
        <f>IF(AWG736="Kopman",1.5,1)</f>
        <v>1</v>
      </c>
      <c r="AWI736" s="203">
        <f>VLOOKUP(AWF736,$A$794:$F$2344,6,FALSE)</f>
        <v>0</v>
      </c>
      <c r="AWJ736" s="202" t="s">
        <v>61</v>
      </c>
      <c r="AWK736" s="10">
        <f>AWI736*1.5*AWH736</f>
        <v>0</v>
      </c>
      <c r="AWL736" s="10"/>
      <c r="AWM736" s="269"/>
      <c r="AWN736" s="202" t="s">
        <v>85</v>
      </c>
      <c r="AWO736" s="484" t="s">
        <v>519</v>
      </c>
      <c r="AWQ736" s="278">
        <f>IF(AWP736="Kopman",1.5,1)</f>
        <v>1</v>
      </c>
      <c r="AWR736" s="203">
        <f>VLOOKUP(AWO736,$A$794:$F$2344,6,FALSE)</f>
        <v>0</v>
      </c>
      <c r="AWS736" s="202" t="s">
        <v>61</v>
      </c>
      <c r="AWT736" s="10">
        <f>AWR736*1.5*AWQ736</f>
        <v>0</v>
      </c>
      <c r="AWU736" s="10"/>
      <c r="AWV736" s="269"/>
      <c r="AWW736" s="202" t="s">
        <v>85</v>
      </c>
      <c r="AWX736" s="484" t="s">
        <v>416</v>
      </c>
      <c r="AWZ736" s="278">
        <f>IF(AWY736="Kopman",1.5,1)</f>
        <v>1</v>
      </c>
      <c r="AXA736" s="203">
        <f>VLOOKUP(AWX736,$A$794:$F$2344,6,FALSE)</f>
        <v>72</v>
      </c>
      <c r="AXB736" s="202" t="s">
        <v>61</v>
      </c>
      <c r="AXC736" s="10">
        <f>AXA736*1.5*AWZ736</f>
        <v>108</v>
      </c>
      <c r="AXD736" s="10"/>
      <c r="AXE736" s="269"/>
      <c r="AXF736" s="202" t="s">
        <v>85</v>
      </c>
      <c r="AXG736" s="484" t="s">
        <v>519</v>
      </c>
      <c r="AXI736" s="278">
        <f>IF(AXH736="Kopman",1.5,1)</f>
        <v>1</v>
      </c>
      <c r="AXJ736" s="203">
        <f>VLOOKUP(AXG736,$A$794:$F$2344,6,FALSE)</f>
        <v>0</v>
      </c>
      <c r="AXK736" s="202" t="s">
        <v>61</v>
      </c>
      <c r="AXL736" s="10">
        <f>AXJ736*1.5*AXI736</f>
        <v>0</v>
      </c>
      <c r="AXM736" s="10"/>
      <c r="AXN736" s="269"/>
      <c r="AXO736" s="202" t="s">
        <v>85</v>
      </c>
      <c r="AXP736" s="484" t="s">
        <v>1185</v>
      </c>
      <c r="AXR736" s="278">
        <f>IF(AXQ736="Kopman",1.5,1)</f>
        <v>1</v>
      </c>
      <c r="AXS736" s="203">
        <f>VLOOKUP(AXP736,$A$794:$F$2344,6,FALSE)</f>
        <v>0</v>
      </c>
      <c r="AXT736" s="202" t="s">
        <v>61</v>
      </c>
      <c r="AXU736" s="10">
        <f>AXS736*1.5*AXR736</f>
        <v>0</v>
      </c>
      <c r="AXV736" s="10"/>
      <c r="AXW736" s="269"/>
      <c r="AXX736" s="202" t="s">
        <v>85</v>
      </c>
      <c r="AXY736" s="498" t="s">
        <v>427</v>
      </c>
      <c r="AYA736" s="278">
        <f>IF(AXZ736="Kopman",1.5,1)</f>
        <v>1</v>
      </c>
      <c r="AYB736" s="203">
        <f>VLOOKUP(AXY736,$A$794:$F$2344,6,FALSE)</f>
        <v>0</v>
      </c>
      <c r="AYC736" s="202" t="s">
        <v>61</v>
      </c>
      <c r="AYD736" s="10">
        <f>AYB736*1.5*AYA736</f>
        <v>0</v>
      </c>
      <c r="AYE736" s="10"/>
      <c r="AYF736" s="269"/>
      <c r="AYG736" s="202" t="s">
        <v>85</v>
      </c>
      <c r="AYH736" s="484" t="s">
        <v>653</v>
      </c>
      <c r="AYJ736" s="278">
        <f>IF(AYI736="Kopman",1.5,1)</f>
        <v>1</v>
      </c>
      <c r="AYK736" s="203">
        <f>VLOOKUP(AYH736,$A$794:$F$2344,6,FALSE)</f>
        <v>0</v>
      </c>
      <c r="AYL736" s="202" t="s">
        <v>61</v>
      </c>
      <c r="AYM736" s="10">
        <f>AYK736*1.5*AYJ736</f>
        <v>0</v>
      </c>
      <c r="AYN736" s="10"/>
      <c r="AYO736" s="269"/>
      <c r="AYP736" s="202" t="s">
        <v>85</v>
      </c>
      <c r="AYQ736" s="484" t="s">
        <v>680</v>
      </c>
      <c r="AYS736" s="278">
        <f>IF(AYR736="Kopman",1.5,1)</f>
        <v>1</v>
      </c>
      <c r="AYT736" s="203">
        <f>VLOOKUP(AYQ736,$A$794:$F$2344,6,FALSE)</f>
        <v>0</v>
      </c>
      <c r="AYU736" s="202" t="s">
        <v>61</v>
      </c>
      <c r="AYV736" s="10">
        <f>AYT736*1.5*AYS736</f>
        <v>0</v>
      </c>
      <c r="AYW736" s="10"/>
      <c r="AYX736" s="269"/>
      <c r="AYY736" s="202" t="s">
        <v>85</v>
      </c>
      <c r="AYZ736" s="484" t="s">
        <v>416</v>
      </c>
      <c r="AZB736" s="278">
        <f>IF(AZA736="Kopman",1.5,1)</f>
        <v>1</v>
      </c>
      <c r="AZC736" s="203">
        <f>VLOOKUP(AYZ736,$A$794:$F$2344,6,FALSE)</f>
        <v>72</v>
      </c>
      <c r="AZD736" s="202" t="s">
        <v>61</v>
      </c>
      <c r="AZE736" s="10">
        <f>AZC736*1.5*AZB736</f>
        <v>108</v>
      </c>
      <c r="AZF736" s="10"/>
      <c r="AZG736" s="269"/>
      <c r="AZH736" s="202" t="s">
        <v>85</v>
      </c>
      <c r="AZI736" s="484" t="s">
        <v>416</v>
      </c>
      <c r="AZK736" s="278">
        <f>IF(AZJ736="Kopman",1.5,1)</f>
        <v>1</v>
      </c>
      <c r="AZL736" s="203">
        <f>VLOOKUP(AZI736,$A$794:$F$2344,6,FALSE)</f>
        <v>72</v>
      </c>
      <c r="AZM736" s="202" t="s">
        <v>61</v>
      </c>
      <c r="AZN736" s="10">
        <f>AZL736*1.5*AZK736</f>
        <v>108</v>
      </c>
      <c r="AZO736" s="10"/>
      <c r="AZP736" s="269"/>
      <c r="AZQ736" s="202" t="s">
        <v>85</v>
      </c>
      <c r="AZR736" s="484" t="s">
        <v>519</v>
      </c>
      <c r="AZT736" s="278">
        <f>IF(AZS736="Kopman",1.5,1)</f>
        <v>1</v>
      </c>
      <c r="AZU736" s="203">
        <f>VLOOKUP(AZR736,$A$794:$F$2344,6,FALSE)</f>
        <v>0</v>
      </c>
      <c r="AZV736" s="202" t="s">
        <v>61</v>
      </c>
      <c r="AZW736" s="10">
        <f>AZU736*1.5*AZT736</f>
        <v>0</v>
      </c>
      <c r="AZX736" s="10"/>
      <c r="AZY736" s="269"/>
      <c r="AZZ736" s="202" t="s">
        <v>85</v>
      </c>
      <c r="BAA736" s="498" t="s">
        <v>653</v>
      </c>
      <c r="BAC736" s="278">
        <f>IF(BAB736="Kopman",1.5,1)</f>
        <v>1</v>
      </c>
      <c r="BAD736" s="203">
        <f>VLOOKUP(BAA736,$A$794:$F$2344,6,FALSE)</f>
        <v>0</v>
      </c>
      <c r="BAE736" s="202" t="s">
        <v>61</v>
      </c>
      <c r="BAF736" s="10">
        <f>BAD736*1.5*BAC736</f>
        <v>0</v>
      </c>
      <c r="BAG736" s="10"/>
      <c r="BAH736" s="269"/>
    </row>
    <row r="737" spans="1:1386" s="14" customFormat="1" ht="15">
      <c r="A737" s="202" t="s">
        <v>86</v>
      </c>
      <c r="B737" s="484" t="s">
        <v>641</v>
      </c>
      <c r="D737" s="203"/>
      <c r="E737" s="203">
        <f>VLOOKUP(B737,$A$794:$F$2344,6,FALSE)</f>
        <v>0</v>
      </c>
      <c r="F737" s="202" t="s">
        <v>63</v>
      </c>
      <c r="G737" s="10">
        <f>E737*1.4</f>
        <v>0</v>
      </c>
      <c r="H737" s="10"/>
      <c r="I737" s="263"/>
      <c r="J737" s="202" t="s">
        <v>86</v>
      </c>
      <c r="K737" s="487" t="s">
        <v>1945</v>
      </c>
      <c r="M737" s="203"/>
      <c r="N737" s="203">
        <f>VLOOKUP(K737,$A$794:$F$2344,6,FALSE)</f>
        <v>0</v>
      </c>
      <c r="O737" s="202" t="s">
        <v>63</v>
      </c>
      <c r="P737" s="10">
        <f>N737*1.4</f>
        <v>0</v>
      </c>
      <c r="Q737" s="10"/>
      <c r="R737" s="263"/>
      <c r="S737" s="202" t="s">
        <v>86</v>
      </c>
      <c r="T737" s="484" t="s">
        <v>2074</v>
      </c>
      <c r="V737" s="203"/>
      <c r="W737" s="203">
        <f>VLOOKUP(T737,$A$794:$F$2344,6,FALSE)</f>
        <v>0</v>
      </c>
      <c r="X737" s="202" t="s">
        <v>63</v>
      </c>
      <c r="Y737" s="10">
        <f>W737*1.4</f>
        <v>0</v>
      </c>
      <c r="Z737" s="10"/>
      <c r="AA737" s="263"/>
      <c r="AB737" s="202" t="s">
        <v>86</v>
      </c>
      <c r="AC737" s="484" t="s">
        <v>519</v>
      </c>
      <c r="AE737" s="203"/>
      <c r="AF737" s="203">
        <f>VLOOKUP(AC737,$A$794:$F$2344,6,FALSE)</f>
        <v>0</v>
      </c>
      <c r="AG737" s="202" t="s">
        <v>63</v>
      </c>
      <c r="AH737" s="10">
        <f>AF737*1.4</f>
        <v>0</v>
      </c>
      <c r="AI737" s="10"/>
      <c r="AJ737" s="263"/>
      <c r="AK737" s="202" t="s">
        <v>86</v>
      </c>
      <c r="AL737" s="490" t="s">
        <v>2437</v>
      </c>
      <c r="AN737" s="203"/>
      <c r="AO737" s="203">
        <f>VLOOKUP(AL737,$A$794:$F$2344,6,FALSE)</f>
        <v>0</v>
      </c>
      <c r="AP737" s="202" t="s">
        <v>63</v>
      </c>
      <c r="AQ737" s="10">
        <f>AO737*1.4</f>
        <v>0</v>
      </c>
      <c r="AR737" s="10"/>
      <c r="AS737" s="263"/>
      <c r="AT737" s="202" t="s">
        <v>86</v>
      </c>
      <c r="AU737" s="484" t="s">
        <v>519</v>
      </c>
      <c r="AW737" s="203"/>
      <c r="AX737" s="203">
        <f>VLOOKUP(AU737,$A$794:$F$2344,6,FALSE)</f>
        <v>0</v>
      </c>
      <c r="AY737" s="202" t="s">
        <v>63</v>
      </c>
      <c r="AZ737" s="10">
        <f>AX737*1.4</f>
        <v>0</v>
      </c>
      <c r="BA737" s="10"/>
      <c r="BB737" s="263"/>
      <c r="BC737" s="202" t="s">
        <v>86</v>
      </c>
      <c r="BD737" s="484" t="s">
        <v>416</v>
      </c>
      <c r="BF737" s="203"/>
      <c r="BG737" s="203">
        <f>VLOOKUP(BD737,$A$794:$F$2344,6,FALSE)</f>
        <v>72</v>
      </c>
      <c r="BH737" s="202" t="s">
        <v>63</v>
      </c>
      <c r="BI737" s="10">
        <f>BG737*1.4</f>
        <v>100.8</v>
      </c>
      <c r="BJ737" s="10"/>
      <c r="BK737" s="263"/>
      <c r="BL737" s="202" t="s">
        <v>86</v>
      </c>
      <c r="BM737" s="484" t="s">
        <v>2888</v>
      </c>
      <c r="BO737" s="203"/>
      <c r="BP737" s="203">
        <f>VLOOKUP(BM737,$A$794:$F$2344,6,FALSE)</f>
        <v>7</v>
      </c>
      <c r="BQ737" s="202" t="s">
        <v>63</v>
      </c>
      <c r="BR737" s="10">
        <f>BP737*1.4</f>
        <v>9.7999999999999989</v>
      </c>
      <c r="BS737" s="10"/>
      <c r="BT737" s="263"/>
      <c r="BU737" s="202" t="s">
        <v>86</v>
      </c>
      <c r="BV737" s="484" t="s">
        <v>2437</v>
      </c>
      <c r="BX737" s="203"/>
      <c r="BY737" s="203">
        <f>VLOOKUP(BV737,$A$794:$F$2344,6,FALSE)</f>
        <v>0</v>
      </c>
      <c r="BZ737" s="202" t="s">
        <v>63</v>
      </c>
      <c r="CA737" s="10">
        <f>BY737*1.4</f>
        <v>0</v>
      </c>
      <c r="CB737" s="10"/>
      <c r="CC737" s="263"/>
      <c r="CD737" s="202" t="s">
        <v>86</v>
      </c>
      <c r="CE737" s="491" t="s">
        <v>1185</v>
      </c>
      <c r="CG737" s="203"/>
      <c r="CH737" s="203">
        <f>VLOOKUP(CE737,$A$794:$F$2344,6,FALSE)</f>
        <v>0</v>
      </c>
      <c r="CI737" s="202" t="s">
        <v>63</v>
      </c>
      <c r="CJ737" s="10">
        <f>CH737*1.4</f>
        <v>0</v>
      </c>
      <c r="CK737" s="10"/>
      <c r="CL737" s="263"/>
      <c r="CM737" s="202" t="s">
        <v>86</v>
      </c>
      <c r="CN737" s="484" t="s">
        <v>2074</v>
      </c>
      <c r="CP737" s="203"/>
      <c r="CQ737" s="203">
        <f>VLOOKUP(CN737,$A$794:$F$2344,6,FALSE)</f>
        <v>0</v>
      </c>
      <c r="CR737" s="202" t="s">
        <v>63</v>
      </c>
      <c r="CS737" s="10">
        <f>CQ737*1.4</f>
        <v>0</v>
      </c>
      <c r="CT737" s="10"/>
      <c r="CU737" s="263"/>
      <c r="CV737" s="202" t="s">
        <v>86</v>
      </c>
      <c r="CW737" s="484" t="s">
        <v>641</v>
      </c>
      <c r="CY737" s="203"/>
      <c r="CZ737" s="203">
        <f>VLOOKUP(CW737,$A$794:$F$2344,6,FALSE)</f>
        <v>0</v>
      </c>
      <c r="DA737" s="202" t="s">
        <v>63</v>
      </c>
      <c r="DB737" s="10">
        <f>CZ737*1.4</f>
        <v>0</v>
      </c>
      <c r="DC737" s="10"/>
      <c r="DD737" s="263"/>
      <c r="DE737" s="202" t="s">
        <v>86</v>
      </c>
      <c r="DF737" s="484" t="s">
        <v>2888</v>
      </c>
      <c r="DH737" s="203"/>
      <c r="DI737" s="203">
        <f>VLOOKUP(DF737,$A$794:$F$2344,6,FALSE)</f>
        <v>7</v>
      </c>
      <c r="DJ737" s="202" t="s">
        <v>63</v>
      </c>
      <c r="DK737" s="10">
        <f>DI737*1.4</f>
        <v>9.7999999999999989</v>
      </c>
      <c r="DL737" s="10"/>
      <c r="DM737" s="263"/>
      <c r="DN737" s="202" t="s">
        <v>86</v>
      </c>
      <c r="DO737" s="484" t="s">
        <v>2074</v>
      </c>
      <c r="DQ737" s="203"/>
      <c r="DR737" s="203">
        <f>VLOOKUP(DO737,$A$794:$F$2344,6,FALSE)</f>
        <v>0</v>
      </c>
      <c r="DS737" s="202" t="s">
        <v>63</v>
      </c>
      <c r="DT737" s="10">
        <f>DR737*1.4</f>
        <v>0</v>
      </c>
      <c r="DU737" s="10"/>
      <c r="DV737" s="263"/>
      <c r="DW737" s="202" t="s">
        <v>86</v>
      </c>
      <c r="DX737" s="484" t="s">
        <v>2074</v>
      </c>
      <c r="DZ737" s="203"/>
      <c r="EA737" s="203">
        <f>VLOOKUP(DX737,$A$794:$F$2344,6,FALSE)</f>
        <v>0</v>
      </c>
      <c r="EB737" s="202" t="s">
        <v>63</v>
      </c>
      <c r="EC737" s="10">
        <f>EA737*1.4</f>
        <v>0</v>
      </c>
      <c r="ED737" s="10"/>
      <c r="EE737" s="263"/>
      <c r="EF737" s="202" t="s">
        <v>86</v>
      </c>
      <c r="EG737" s="484" t="s">
        <v>641</v>
      </c>
      <c r="EI737" s="203"/>
      <c r="EJ737" s="203">
        <f>VLOOKUP(EG737,$A$794:$F$2344,6,FALSE)</f>
        <v>0</v>
      </c>
      <c r="EK737" s="202" t="s">
        <v>63</v>
      </c>
      <c r="EL737" s="10">
        <f>EJ737*1.4</f>
        <v>0</v>
      </c>
      <c r="EM737" s="10"/>
      <c r="EN737" s="263"/>
      <c r="EO737" s="202" t="s">
        <v>86</v>
      </c>
      <c r="EP737" s="484" t="s">
        <v>641</v>
      </c>
      <c r="ER737" s="203"/>
      <c r="ES737" s="203">
        <f>VLOOKUP(EP737,$A$794:$F$2344,6,FALSE)</f>
        <v>0</v>
      </c>
      <c r="ET737" s="202" t="s">
        <v>63</v>
      </c>
      <c r="EU737" s="10">
        <f>ES737*1.4</f>
        <v>0</v>
      </c>
      <c r="EV737" s="10"/>
      <c r="EW737" s="263"/>
      <c r="EX737" s="202" t="s">
        <v>86</v>
      </c>
      <c r="EY737" s="484" t="s">
        <v>416</v>
      </c>
      <c r="FA737" s="203"/>
      <c r="FB737" s="203">
        <f>VLOOKUP(EY737,$A$794:$F$2344,6,FALSE)</f>
        <v>72</v>
      </c>
      <c r="FC737" s="202" t="s">
        <v>63</v>
      </c>
      <c r="FD737" s="10">
        <f>FB737*1.4</f>
        <v>100.8</v>
      </c>
      <c r="FE737" s="10"/>
      <c r="FF737" s="263"/>
      <c r="FG737" s="202" t="s">
        <v>86</v>
      </c>
      <c r="FH737" s="484" t="s">
        <v>519</v>
      </c>
      <c r="FJ737" s="203"/>
      <c r="FK737" s="203">
        <f>VLOOKUP(FH737,$A$794:$F$2344,6,FALSE)</f>
        <v>0</v>
      </c>
      <c r="FL737" s="202" t="s">
        <v>63</v>
      </c>
      <c r="FM737" s="10">
        <f>FK737*1.4</f>
        <v>0</v>
      </c>
      <c r="FN737" s="10"/>
      <c r="FO737" s="263"/>
      <c r="FP737" s="202" t="s">
        <v>86</v>
      </c>
      <c r="FQ737" s="484" t="s">
        <v>2074</v>
      </c>
      <c r="FS737" s="203"/>
      <c r="FT737" s="203">
        <f>VLOOKUP(FQ737,$A$794:$F$2344,6,FALSE)</f>
        <v>0</v>
      </c>
      <c r="FU737" s="202" t="s">
        <v>63</v>
      </c>
      <c r="FV737" s="10">
        <f>FT737*1.4</f>
        <v>0</v>
      </c>
      <c r="FW737" s="10"/>
      <c r="FX737" s="263"/>
      <c r="FY737" s="202" t="s">
        <v>86</v>
      </c>
      <c r="FZ737" s="484" t="s">
        <v>470</v>
      </c>
      <c r="GB737" s="203"/>
      <c r="GC737" s="203">
        <f>VLOOKUP(FZ737,$A$794:$F$2344,6,FALSE)</f>
        <v>3</v>
      </c>
      <c r="GD737" s="202" t="s">
        <v>63</v>
      </c>
      <c r="GE737" s="10">
        <f>GC737*1.4</f>
        <v>4.1999999999999993</v>
      </c>
      <c r="GF737" s="10"/>
      <c r="GG737" s="263"/>
      <c r="GH737" s="202" t="s">
        <v>86</v>
      </c>
      <c r="GI737" s="484" t="s">
        <v>416</v>
      </c>
      <c r="GK737" s="203"/>
      <c r="GL737" s="203">
        <f>VLOOKUP(GI737,$A$794:$F$2344,6,FALSE)</f>
        <v>72</v>
      </c>
      <c r="GM737" s="202" t="s">
        <v>63</v>
      </c>
      <c r="GN737" s="10">
        <f>GL737*1.4</f>
        <v>100.8</v>
      </c>
      <c r="GO737" s="10"/>
      <c r="GP737" s="263"/>
      <c r="GQ737" s="202" t="s">
        <v>86</v>
      </c>
      <c r="GR737" s="484" t="s">
        <v>427</v>
      </c>
      <c r="GT737" s="203"/>
      <c r="GU737" s="203">
        <f>VLOOKUP(GR737,$A$794:$F$2344,6,FALSE)</f>
        <v>0</v>
      </c>
      <c r="GV737" s="202" t="s">
        <v>63</v>
      </c>
      <c r="GW737" s="10">
        <f>GU737*1.4</f>
        <v>0</v>
      </c>
      <c r="GX737" s="10"/>
      <c r="GY737" s="263"/>
      <c r="GZ737" s="202" t="s">
        <v>86</v>
      </c>
      <c r="HA737" s="484" t="s">
        <v>519</v>
      </c>
      <c r="HC737" s="203"/>
      <c r="HD737" s="203">
        <f>VLOOKUP(HA737,$A$794:$F$2344,6,FALSE)</f>
        <v>0</v>
      </c>
      <c r="HE737" s="202" t="s">
        <v>63</v>
      </c>
      <c r="HF737" s="10">
        <f>HD737*1.4</f>
        <v>0</v>
      </c>
      <c r="HG737" s="10"/>
      <c r="HH737" s="263"/>
      <c r="HI737" s="202" t="s">
        <v>86</v>
      </c>
      <c r="HJ737" s="484" t="s">
        <v>1185</v>
      </c>
      <c r="HL737" s="203"/>
      <c r="HM737" s="203">
        <f>VLOOKUP(HJ737,$A$794:$F$2344,6,FALSE)</f>
        <v>0</v>
      </c>
      <c r="HN737" s="202" t="s">
        <v>63</v>
      </c>
      <c r="HO737" s="10">
        <f>HM737*1.4</f>
        <v>0</v>
      </c>
      <c r="HP737" s="10"/>
      <c r="HQ737" s="263"/>
      <c r="HR737" s="202" t="s">
        <v>86</v>
      </c>
      <c r="HS737" s="484" t="s">
        <v>653</v>
      </c>
      <c r="HU737" s="203"/>
      <c r="HV737" s="203">
        <f>VLOOKUP(HS737,$A$794:$F$2344,6,FALSE)</f>
        <v>0</v>
      </c>
      <c r="HW737" s="202" t="s">
        <v>63</v>
      </c>
      <c r="HX737" s="10">
        <f>HV737*1.4</f>
        <v>0</v>
      </c>
      <c r="HY737" s="10"/>
      <c r="HZ737" s="263"/>
      <c r="IA737" s="202" t="s">
        <v>86</v>
      </c>
      <c r="IB737" s="496" t="s">
        <v>183</v>
      </c>
      <c r="ID737" s="203"/>
      <c r="IE737" s="203" t="e">
        <f>VLOOKUP(IB737,$A$794:$F$2344,6,FALSE)</f>
        <v>#N/A</v>
      </c>
      <c r="IF737" s="202" t="s">
        <v>63</v>
      </c>
      <c r="IG737" s="10" t="e">
        <f>IE737*1.4</f>
        <v>#N/A</v>
      </c>
      <c r="IH737" s="10"/>
      <c r="II737" s="263"/>
      <c r="IJ737" s="202" t="s">
        <v>86</v>
      </c>
      <c r="IK737" s="484" t="s">
        <v>416</v>
      </c>
      <c r="IM737" s="203"/>
      <c r="IN737" s="203">
        <f>VLOOKUP(IK737,$A$794:$F$2344,6,FALSE)</f>
        <v>72</v>
      </c>
      <c r="IO737" s="202" t="s">
        <v>63</v>
      </c>
      <c r="IP737" s="10">
        <f>IN737*1.4</f>
        <v>100.8</v>
      </c>
      <c r="IQ737" s="10"/>
      <c r="IR737" s="263"/>
      <c r="IS737" s="202" t="s">
        <v>86</v>
      </c>
      <c r="IT737" s="484" t="s">
        <v>641</v>
      </c>
      <c r="IV737" s="203"/>
      <c r="IW737" s="203">
        <f>VLOOKUP(IT737,$A$794:$F$2344,6,FALSE)</f>
        <v>0</v>
      </c>
      <c r="IX737" s="202" t="s">
        <v>63</v>
      </c>
      <c r="IY737" s="10">
        <f>IW737*1.4</f>
        <v>0</v>
      </c>
      <c r="IZ737" s="10"/>
      <c r="JA737" s="263"/>
      <c r="JB737" s="202" t="s">
        <v>86</v>
      </c>
      <c r="JC737" s="484" t="s">
        <v>2437</v>
      </c>
      <c r="JE737" s="203"/>
      <c r="JF737" s="203">
        <f>VLOOKUP(JC737,$A$794:$F$2344,6,FALSE)</f>
        <v>0</v>
      </c>
      <c r="JG737" s="202" t="s">
        <v>63</v>
      </c>
      <c r="JH737" s="10">
        <f>JF737*1.4</f>
        <v>0</v>
      </c>
      <c r="JI737" s="10"/>
      <c r="JJ737" s="263"/>
      <c r="JK737" s="202" t="s">
        <v>86</v>
      </c>
      <c r="JL737" s="484" t="s">
        <v>653</v>
      </c>
      <c r="JN737" s="203"/>
      <c r="JO737" s="203">
        <f>VLOOKUP(JL737,$A$794:$F$2344,6,FALSE)</f>
        <v>0</v>
      </c>
      <c r="JP737" s="202" t="s">
        <v>63</v>
      </c>
      <c r="JQ737" s="10">
        <f>JO737*1.4</f>
        <v>0</v>
      </c>
      <c r="JR737" s="10"/>
      <c r="JS737" s="263"/>
      <c r="JT737" s="202" t="s">
        <v>86</v>
      </c>
      <c r="JU737" s="484" t="s">
        <v>641</v>
      </c>
      <c r="JW737" s="203"/>
      <c r="JX737" s="203">
        <f>VLOOKUP(JU737,$A$794:$F$2344,6,FALSE)</f>
        <v>0</v>
      </c>
      <c r="JY737" s="202" t="s">
        <v>63</v>
      </c>
      <c r="JZ737" s="10">
        <f>JX737*1.4</f>
        <v>0</v>
      </c>
      <c r="KA737" s="10"/>
      <c r="KB737" s="263"/>
      <c r="KC737" s="202" t="s">
        <v>86</v>
      </c>
      <c r="KD737" s="484" t="s">
        <v>641</v>
      </c>
      <c r="KF737" s="203"/>
      <c r="KG737" s="203">
        <f>VLOOKUP(KD737,$A$794:$F$2344,6,FALSE)</f>
        <v>0</v>
      </c>
      <c r="KH737" s="202" t="s">
        <v>63</v>
      </c>
      <c r="KI737" s="10">
        <f>KG737*1.4</f>
        <v>0</v>
      </c>
      <c r="KJ737" s="10"/>
      <c r="KK737" s="263"/>
      <c r="KL737" s="202" t="s">
        <v>86</v>
      </c>
      <c r="KM737" s="484" t="s">
        <v>519</v>
      </c>
      <c r="KO737" s="203"/>
      <c r="KP737" s="203">
        <f>VLOOKUP(KM737,$A$794:$F$2344,6,FALSE)</f>
        <v>0</v>
      </c>
      <c r="KQ737" s="202" t="s">
        <v>63</v>
      </c>
      <c r="KR737" s="10">
        <f>KP737*1.4</f>
        <v>0</v>
      </c>
      <c r="KS737" s="10"/>
      <c r="KT737" s="263"/>
      <c r="KU737" s="202" t="s">
        <v>86</v>
      </c>
      <c r="KV737" s="498" t="s">
        <v>416</v>
      </c>
      <c r="KX737" s="203"/>
      <c r="KY737" s="203">
        <f>VLOOKUP(KV737,$A$794:$F$2344,6,FALSE)</f>
        <v>72</v>
      </c>
      <c r="KZ737" s="202" t="s">
        <v>63</v>
      </c>
      <c r="LA737" s="10">
        <f>KY737*1.4</f>
        <v>100.8</v>
      </c>
      <c r="LB737" s="10"/>
      <c r="LC737" s="263"/>
      <c r="LD737" s="202" t="s">
        <v>86</v>
      </c>
      <c r="LE737" s="484" t="s">
        <v>2074</v>
      </c>
      <c r="LG737" s="203"/>
      <c r="LH737" s="203">
        <f>VLOOKUP(LE737,$A$794:$F$2344,6,FALSE)</f>
        <v>0</v>
      </c>
      <c r="LI737" s="202" t="s">
        <v>63</v>
      </c>
      <c r="LJ737" s="10">
        <f>LH737*1.4</f>
        <v>0</v>
      </c>
      <c r="LK737" s="10"/>
      <c r="LL737" s="263"/>
      <c r="LM737" s="202" t="s">
        <v>86</v>
      </c>
      <c r="LN737" s="484" t="s">
        <v>1596</v>
      </c>
      <c r="LP737" s="203"/>
      <c r="LQ737" s="203">
        <f>VLOOKUP(LN737,$A$794:$F$2344,6,FALSE)</f>
        <v>0</v>
      </c>
      <c r="LR737" s="202" t="s">
        <v>63</v>
      </c>
      <c r="LS737" s="10">
        <f>LQ737*1.4</f>
        <v>0</v>
      </c>
      <c r="LT737" s="10"/>
      <c r="LU737" s="263"/>
      <c r="LV737" s="202" t="s">
        <v>86</v>
      </c>
      <c r="LW737" s="496" t="s">
        <v>183</v>
      </c>
      <c r="LY737" s="203"/>
      <c r="LZ737" s="203" t="e">
        <f>VLOOKUP(LW737,$A$794:$F$2344,6,FALSE)</f>
        <v>#N/A</v>
      </c>
      <c r="MA737" s="202" t="s">
        <v>63</v>
      </c>
      <c r="MB737" s="10" t="e">
        <f>LZ737*1.4</f>
        <v>#N/A</v>
      </c>
      <c r="MC737" s="10"/>
      <c r="MD737" s="263"/>
      <c r="ME737" s="202" t="s">
        <v>86</v>
      </c>
      <c r="MF737" s="484" t="s">
        <v>1940</v>
      </c>
      <c r="MH737" s="203"/>
      <c r="MI737" s="203">
        <f>VLOOKUP(MF737,$A$794:$F$2344,6,FALSE)</f>
        <v>0</v>
      </c>
      <c r="MJ737" s="202" t="s">
        <v>63</v>
      </c>
      <c r="MK737" s="10">
        <f>MI737*1.4</f>
        <v>0</v>
      </c>
      <c r="ML737" s="10"/>
      <c r="MM737" s="263"/>
      <c r="MN737" s="202" t="s">
        <v>86</v>
      </c>
      <c r="MO737" s="484" t="s">
        <v>427</v>
      </c>
      <c r="MQ737" s="203"/>
      <c r="MR737" s="203">
        <f>VLOOKUP(MO737,$A$794:$F$2344,6,FALSE)</f>
        <v>0</v>
      </c>
      <c r="MS737" s="202" t="s">
        <v>63</v>
      </c>
      <c r="MT737" s="10">
        <f>MR737*1.4</f>
        <v>0</v>
      </c>
      <c r="MU737" s="10"/>
      <c r="MV737" s="263"/>
      <c r="MW737" s="202" t="s">
        <v>86</v>
      </c>
      <c r="MX737" s="484" t="s">
        <v>641</v>
      </c>
      <c r="MZ737" s="203"/>
      <c r="NA737" s="203">
        <f>VLOOKUP(MX737,$A$794:$F$2344,6,FALSE)</f>
        <v>0</v>
      </c>
      <c r="NB737" s="202" t="s">
        <v>63</v>
      </c>
      <c r="NC737" s="10">
        <f>NA737*1.4</f>
        <v>0</v>
      </c>
      <c r="ND737" s="10"/>
      <c r="NE737" s="263"/>
      <c r="NF737" s="202" t="s">
        <v>86</v>
      </c>
      <c r="NG737" s="484" t="s">
        <v>428</v>
      </c>
      <c r="NI737" s="203"/>
      <c r="NJ737" s="203">
        <f>VLOOKUP(NG737,$A$794:$F$2344,6,FALSE)</f>
        <v>0</v>
      </c>
      <c r="NK737" s="202" t="s">
        <v>63</v>
      </c>
      <c r="NL737" s="10">
        <f>NJ737*1.4</f>
        <v>0</v>
      </c>
      <c r="NM737" s="10"/>
      <c r="NN737" s="263"/>
      <c r="NO737" s="202" t="s">
        <v>86</v>
      </c>
      <c r="NP737" s="498" t="s">
        <v>427</v>
      </c>
      <c r="NR737" s="203"/>
      <c r="NS737" s="203">
        <f>VLOOKUP(NP737,$A$794:$F$2344,6,FALSE)</f>
        <v>0</v>
      </c>
      <c r="NT737" s="202" t="s">
        <v>63</v>
      </c>
      <c r="NU737" s="10">
        <f>NS737*1.4</f>
        <v>0</v>
      </c>
      <c r="NV737" s="10"/>
      <c r="NW737" s="263"/>
      <c r="NX737" s="202" t="s">
        <v>86</v>
      </c>
      <c r="NY737" s="484" t="s">
        <v>431</v>
      </c>
      <c r="OA737" s="203"/>
      <c r="OB737" s="203">
        <f>VLOOKUP(NY737,$A$794:$F$2344,6,FALSE)</f>
        <v>0</v>
      </c>
      <c r="OC737" s="202" t="s">
        <v>63</v>
      </c>
      <c r="OD737" s="10">
        <f>OB737*1.4</f>
        <v>0</v>
      </c>
      <c r="OE737" s="10"/>
      <c r="OF737" s="263"/>
      <c r="OG737" s="202" t="s">
        <v>86</v>
      </c>
      <c r="OH737" s="484" t="s">
        <v>416</v>
      </c>
      <c r="OJ737" s="203"/>
      <c r="OK737" s="203">
        <f>VLOOKUP(OH737,$A$794:$F$2344,6,FALSE)</f>
        <v>72</v>
      </c>
      <c r="OL737" s="202" t="s">
        <v>63</v>
      </c>
      <c r="OM737" s="10">
        <f>OK737*1.4</f>
        <v>100.8</v>
      </c>
      <c r="ON737" s="10"/>
      <c r="OO737" s="263"/>
      <c r="OP737" s="202" t="s">
        <v>86</v>
      </c>
      <c r="OQ737" s="484" t="s">
        <v>543</v>
      </c>
      <c r="OS737" s="203"/>
      <c r="OT737" s="203">
        <f>VLOOKUP(OQ737,$A$794:$F$2344,6,FALSE)</f>
        <v>16</v>
      </c>
      <c r="OU737" s="202" t="s">
        <v>63</v>
      </c>
      <c r="OV737" s="10">
        <f>OT737*1.4</f>
        <v>22.4</v>
      </c>
      <c r="OW737" s="10"/>
      <c r="OX737" s="263"/>
      <c r="OY737" s="202" t="s">
        <v>86</v>
      </c>
      <c r="OZ737" s="484" t="s">
        <v>676</v>
      </c>
      <c r="PB737" s="203"/>
      <c r="PC737" s="203">
        <f>VLOOKUP(OZ737,$A$794:$F$2344,6,FALSE)</f>
        <v>0</v>
      </c>
      <c r="PD737" s="202" t="s">
        <v>63</v>
      </c>
      <c r="PE737" s="10">
        <f>PC737*1.4</f>
        <v>0</v>
      </c>
      <c r="PF737" s="10"/>
      <c r="PG737" s="263"/>
      <c r="PH737" s="202" t="s">
        <v>86</v>
      </c>
      <c r="PI737" s="496" t="s">
        <v>183</v>
      </c>
      <c r="PK737" s="203"/>
      <c r="PL737" s="203" t="e">
        <f>VLOOKUP(PI737,$A$794:$F$2344,6,FALSE)</f>
        <v>#N/A</v>
      </c>
      <c r="PM737" s="202" t="s">
        <v>63</v>
      </c>
      <c r="PN737" s="10" t="e">
        <f>PL737*1.4</f>
        <v>#N/A</v>
      </c>
      <c r="PO737" s="10"/>
      <c r="PP737" s="263"/>
      <c r="PQ737" s="202" t="s">
        <v>86</v>
      </c>
      <c r="PR737" s="484" t="s">
        <v>653</v>
      </c>
      <c r="PT737" s="203"/>
      <c r="PU737" s="203">
        <f>VLOOKUP(PR737,$A$794:$F$2344,6,FALSE)</f>
        <v>0</v>
      </c>
      <c r="PV737" s="202" t="s">
        <v>63</v>
      </c>
      <c r="PW737" s="10">
        <f>PU737*1.4</f>
        <v>0</v>
      </c>
      <c r="PX737" s="10"/>
      <c r="PY737" s="263"/>
      <c r="PZ737" s="202" t="s">
        <v>86</v>
      </c>
      <c r="QA737" s="496" t="s">
        <v>183</v>
      </c>
      <c r="QC737" s="203"/>
      <c r="QD737" s="203" t="e">
        <f>VLOOKUP(QA737,$A$794:$F$2344,6,FALSE)</f>
        <v>#N/A</v>
      </c>
      <c r="QE737" s="202" t="s">
        <v>63</v>
      </c>
      <c r="QF737" s="10" t="e">
        <f>QD737*1.4</f>
        <v>#N/A</v>
      </c>
      <c r="QG737" s="10"/>
      <c r="QH737" s="263"/>
      <c r="QI737" s="202" t="s">
        <v>86</v>
      </c>
      <c r="QJ737" s="484" t="s">
        <v>653</v>
      </c>
      <c r="QL737" s="203"/>
      <c r="QM737" s="203">
        <f>VLOOKUP(QJ737,$A$794:$F$2344,6,FALSE)</f>
        <v>0</v>
      </c>
      <c r="QN737" s="202" t="s">
        <v>63</v>
      </c>
      <c r="QO737" s="10">
        <f>QM737*1.4</f>
        <v>0</v>
      </c>
      <c r="QP737" s="10"/>
      <c r="QQ737" s="263"/>
      <c r="QR737" s="202" t="s">
        <v>86</v>
      </c>
      <c r="QS737" s="484" t="s">
        <v>543</v>
      </c>
      <c r="QU737" s="203"/>
      <c r="QV737" s="203">
        <f>VLOOKUP(QS737,$A$794:$F$2344,6,FALSE)</f>
        <v>16</v>
      </c>
      <c r="QW737" s="202" t="s">
        <v>63</v>
      </c>
      <c r="QX737" s="10">
        <f>QV737*1.4</f>
        <v>22.4</v>
      </c>
      <c r="QY737" s="10"/>
      <c r="QZ737" s="263"/>
      <c r="RA737" s="202" t="s">
        <v>86</v>
      </c>
      <c r="RB737" s="484" t="s">
        <v>427</v>
      </c>
      <c r="RD737" s="203"/>
      <c r="RE737" s="203">
        <f>VLOOKUP(RB737,$A$794:$F$2344,6,FALSE)</f>
        <v>0</v>
      </c>
      <c r="RF737" s="202" t="s">
        <v>63</v>
      </c>
      <c r="RG737" s="10">
        <f>RE737*1.4</f>
        <v>0</v>
      </c>
      <c r="RH737" s="10"/>
      <c r="RI737" s="263"/>
      <c r="RJ737" s="202" t="s">
        <v>86</v>
      </c>
      <c r="RK737" s="484" t="s">
        <v>653</v>
      </c>
      <c r="RM737" s="203"/>
      <c r="RN737" s="203">
        <f>VLOOKUP(RK737,$A$794:$F$2344,6,FALSE)</f>
        <v>0</v>
      </c>
      <c r="RO737" s="202" t="s">
        <v>63</v>
      </c>
      <c r="RP737" s="10">
        <f>RN737*1.4</f>
        <v>0</v>
      </c>
      <c r="RQ737" s="10"/>
      <c r="RR737" s="263"/>
      <c r="RS737" s="202" t="s">
        <v>86</v>
      </c>
      <c r="RT737" s="484" t="s">
        <v>4318</v>
      </c>
      <c r="RV737" s="203"/>
      <c r="RW737" s="203">
        <f>VLOOKUP(RT737,$A$794:$F$2344,6,FALSE)</f>
        <v>0</v>
      </c>
      <c r="RX737" s="202" t="s">
        <v>63</v>
      </c>
      <c r="RY737" s="10">
        <f>RW737*1.4</f>
        <v>0</v>
      </c>
      <c r="RZ737" s="10"/>
      <c r="SA737" s="269"/>
      <c r="SB737" s="202" t="s">
        <v>86</v>
      </c>
      <c r="SC737" s="484" t="s">
        <v>676</v>
      </c>
      <c r="SE737" s="203"/>
      <c r="SF737" s="203">
        <f>VLOOKUP(SC737,$A$794:$F$2344,6,FALSE)</f>
        <v>0</v>
      </c>
      <c r="SG737" s="202" t="s">
        <v>63</v>
      </c>
      <c r="SH737" s="10">
        <f>SF737*1.4</f>
        <v>0</v>
      </c>
      <c r="SI737" s="10"/>
      <c r="SJ737" s="269"/>
      <c r="SK737" s="202" t="s">
        <v>86</v>
      </c>
      <c r="SL737" s="496" t="s">
        <v>183</v>
      </c>
      <c r="SN737" s="203"/>
      <c r="SO737" s="203" t="e">
        <f>VLOOKUP(SL737,$A$794:$F$2344,6,FALSE)</f>
        <v>#N/A</v>
      </c>
      <c r="SP737" s="202" t="s">
        <v>63</v>
      </c>
      <c r="SQ737" s="10" t="e">
        <f>SO737*1.4</f>
        <v>#N/A</v>
      </c>
      <c r="SR737" s="10"/>
      <c r="SS737" s="269"/>
      <c r="ST737" s="202" t="s">
        <v>86</v>
      </c>
      <c r="SU737" s="484" t="s">
        <v>519</v>
      </c>
      <c r="SW737" s="203"/>
      <c r="SX737" s="203">
        <f>VLOOKUP(SU737,$A$794:$F$2344,6,FALSE)</f>
        <v>0</v>
      </c>
      <c r="SY737" s="202" t="s">
        <v>63</v>
      </c>
      <c r="SZ737" s="10">
        <f>SX737*1.4</f>
        <v>0</v>
      </c>
      <c r="TA737" s="10"/>
      <c r="TB737" s="269"/>
      <c r="TC737" s="202" t="s">
        <v>86</v>
      </c>
      <c r="TD737" s="484" t="s">
        <v>425</v>
      </c>
      <c r="TF737" s="203"/>
      <c r="TG737" s="203">
        <f>VLOOKUP(TD737,$A$794:$F$2344,6,FALSE)</f>
        <v>0</v>
      </c>
      <c r="TH737" s="202" t="s">
        <v>63</v>
      </c>
      <c r="TI737" s="10">
        <f>TG737*1.4</f>
        <v>0</v>
      </c>
      <c r="TK737" s="269"/>
      <c r="TL737" s="202" t="s">
        <v>86</v>
      </c>
      <c r="TM737" s="484" t="s">
        <v>653</v>
      </c>
      <c r="TO737" s="203"/>
      <c r="TP737" s="203">
        <f>VLOOKUP(TM737,$A$794:$F$2344,6,FALSE)</f>
        <v>0</v>
      </c>
      <c r="TQ737" s="202" t="s">
        <v>63</v>
      </c>
      <c r="TR737" s="10">
        <f>TP737*1.4</f>
        <v>0</v>
      </c>
      <c r="TS737" s="10"/>
      <c r="TT737" s="269"/>
      <c r="TU737" s="202" t="s">
        <v>86</v>
      </c>
      <c r="TV737" s="484" t="s">
        <v>519</v>
      </c>
      <c r="TX737" s="203"/>
      <c r="TY737" s="203">
        <f>VLOOKUP(TV737,$A$794:$F$2344,6,FALSE)</f>
        <v>0</v>
      </c>
      <c r="TZ737" s="202" t="s">
        <v>63</v>
      </c>
      <c r="UA737" s="10">
        <f>TY737*1.4</f>
        <v>0</v>
      </c>
      <c r="UB737" s="10"/>
      <c r="UC737" s="269"/>
      <c r="UD737" s="202" t="s">
        <v>86</v>
      </c>
      <c r="UE737" s="498" t="s">
        <v>1676</v>
      </c>
      <c r="UG737" s="203"/>
      <c r="UH737" s="203">
        <f>VLOOKUP(UE737,$A$794:$F$2344,6,FALSE)</f>
        <v>0</v>
      </c>
      <c r="UI737" s="202" t="s">
        <v>63</v>
      </c>
      <c r="UJ737" s="10">
        <f>UH737*1.4</f>
        <v>0</v>
      </c>
      <c r="UK737" s="10"/>
      <c r="UL737" s="269"/>
      <c r="UM737" s="202" t="s">
        <v>86</v>
      </c>
      <c r="UN737" s="484" t="s">
        <v>2888</v>
      </c>
      <c r="UP737" s="203"/>
      <c r="UQ737" s="203">
        <f>VLOOKUP(UN737,$A$794:$F$2344,6,FALSE)</f>
        <v>7</v>
      </c>
      <c r="UR737" s="202" t="s">
        <v>63</v>
      </c>
      <c r="US737" s="10">
        <f>UQ737*1.4</f>
        <v>9.7999999999999989</v>
      </c>
      <c r="UT737" s="10"/>
      <c r="UU737" s="269"/>
      <c r="UV737" s="202" t="s">
        <v>86</v>
      </c>
      <c r="UW737" s="484" t="s">
        <v>1945</v>
      </c>
      <c r="UY737" s="203"/>
      <c r="UZ737" s="203">
        <f>VLOOKUP(UW737,$A$794:$F$2344,6,FALSE)</f>
        <v>0</v>
      </c>
      <c r="VA737" s="202" t="s">
        <v>63</v>
      </c>
      <c r="VB737" s="10">
        <f>UZ737*1.4</f>
        <v>0</v>
      </c>
      <c r="VC737" s="10"/>
      <c r="VD737" s="269"/>
      <c r="VE737" s="202" t="s">
        <v>86</v>
      </c>
      <c r="VF737" s="484" t="s">
        <v>2074</v>
      </c>
      <c r="VH737" s="203"/>
      <c r="VI737" s="203">
        <f>VLOOKUP(VF737,$A$794:$F$2344,6,FALSE)</f>
        <v>0</v>
      </c>
      <c r="VJ737" s="202" t="s">
        <v>63</v>
      </c>
      <c r="VK737" s="10">
        <f>VI737*1.4</f>
        <v>0</v>
      </c>
      <c r="VL737" s="10"/>
      <c r="VM737" s="269"/>
      <c r="VN737" s="202" t="s">
        <v>86</v>
      </c>
      <c r="VO737" s="484" t="s">
        <v>676</v>
      </c>
      <c r="VQ737" s="203"/>
      <c r="VR737" s="203">
        <f>VLOOKUP(VO737,$A$794:$F$2344,6,FALSE)</f>
        <v>0</v>
      </c>
      <c r="VS737" s="202" t="s">
        <v>63</v>
      </c>
      <c r="VT737" s="10">
        <f>VR737*1.4</f>
        <v>0</v>
      </c>
      <c r="VU737" s="10"/>
      <c r="VV737" s="269"/>
      <c r="VW737" s="202" t="s">
        <v>86</v>
      </c>
      <c r="VX737" s="496" t="s">
        <v>183</v>
      </c>
      <c r="VZ737" s="203"/>
      <c r="WA737" s="203" t="e">
        <f>VLOOKUP(VX737,$A$794:$F$2344,6,FALSE)</f>
        <v>#N/A</v>
      </c>
      <c r="WB737" s="202" t="s">
        <v>63</v>
      </c>
      <c r="WC737" s="10" t="e">
        <f>WA737*1.4</f>
        <v>#N/A</v>
      </c>
      <c r="WE737" s="269"/>
      <c r="WF737" s="202" t="s">
        <v>86</v>
      </c>
      <c r="WG737" s="484" t="s">
        <v>2074</v>
      </c>
      <c r="WI737" s="203"/>
      <c r="WJ737" s="203">
        <f>VLOOKUP(WG737,$A$794:$F$2344,6,FALSE)</f>
        <v>0</v>
      </c>
      <c r="WK737" s="202" t="s">
        <v>63</v>
      </c>
      <c r="WL737" s="10">
        <f>WJ737*1.4</f>
        <v>0</v>
      </c>
      <c r="WN737" s="269"/>
      <c r="WO737" s="202" t="s">
        <v>86</v>
      </c>
      <c r="WP737" s="484" t="s">
        <v>519</v>
      </c>
      <c r="WQ737" s="203"/>
      <c r="WR737" s="203"/>
      <c r="WS737" s="203">
        <f>VLOOKUP(WP737,$A$794:$F$2344,6,FALSE)</f>
        <v>0</v>
      </c>
      <c r="WT737" s="202" t="s">
        <v>63</v>
      </c>
      <c r="WU737" s="10">
        <f>WS737*1.4</f>
        <v>0</v>
      </c>
      <c r="WV737" s="10"/>
      <c r="WW737" s="269"/>
      <c r="WX737" s="202" t="s">
        <v>86</v>
      </c>
      <c r="WY737" s="484" t="s">
        <v>427</v>
      </c>
      <c r="XA737" s="203"/>
      <c r="XB737" s="203">
        <f>VLOOKUP(WY737,$A$794:$F$2344,6,FALSE)</f>
        <v>0</v>
      </c>
      <c r="XC737" s="202" t="s">
        <v>63</v>
      </c>
      <c r="XD737" s="10">
        <f>XB737*1.4</f>
        <v>0</v>
      </c>
      <c r="XF737" s="269"/>
      <c r="XG737" s="202" t="s">
        <v>86</v>
      </c>
      <c r="XH737" s="484" t="s">
        <v>425</v>
      </c>
      <c r="XJ737" s="203"/>
      <c r="XK737" s="203">
        <f>VLOOKUP(XH737,$A$794:$F$2344,6,FALSE)</f>
        <v>0</v>
      </c>
      <c r="XL737" s="202" t="s">
        <v>63</v>
      </c>
      <c r="XM737" s="10">
        <f>XK737*1.4</f>
        <v>0</v>
      </c>
      <c r="XO737" s="269"/>
      <c r="XP737" s="202" t="s">
        <v>86</v>
      </c>
      <c r="XQ737" s="484" t="s">
        <v>798</v>
      </c>
      <c r="XS737" s="203"/>
      <c r="XT737" s="203">
        <f>VLOOKUP(XQ737,$A$794:$F$2344,6,FALSE)</f>
        <v>0</v>
      </c>
      <c r="XU737" s="202" t="s">
        <v>63</v>
      </c>
      <c r="XV737" s="10">
        <f>XT737*1.4</f>
        <v>0</v>
      </c>
      <c r="XW737" s="10"/>
      <c r="XX737" s="269"/>
      <c r="XY737" s="202" t="s">
        <v>86</v>
      </c>
      <c r="XZ737" s="484" t="s">
        <v>519</v>
      </c>
      <c r="YB737" s="203"/>
      <c r="YC737" s="203">
        <f>VLOOKUP(XZ737,$A$794:$F$2344,6,FALSE)</f>
        <v>0</v>
      </c>
      <c r="YD737" s="202" t="s">
        <v>63</v>
      </c>
      <c r="YE737" s="10">
        <f>YC737*1.4</f>
        <v>0</v>
      </c>
      <c r="YG737" s="269"/>
      <c r="YH737" s="202" t="s">
        <v>86</v>
      </c>
      <c r="YI737" s="78" t="s">
        <v>183</v>
      </c>
      <c r="YK737" s="203"/>
      <c r="YL737" s="203" t="e">
        <f>VLOOKUP(YI737,$A$794:$F$2344,6,FALSE)</f>
        <v>#N/A</v>
      </c>
      <c r="YM737" s="202" t="s">
        <v>63</v>
      </c>
      <c r="YN737" s="10" t="e">
        <f>YL737*1.4</f>
        <v>#N/A</v>
      </c>
      <c r="YO737" s="10"/>
      <c r="YP737" s="269"/>
      <c r="YQ737" s="202" t="s">
        <v>86</v>
      </c>
      <c r="YR737" s="78" t="s">
        <v>183</v>
      </c>
      <c r="YT737" s="203"/>
      <c r="YU737" s="203" t="e">
        <f>VLOOKUP(YR737,$A$794:$F$2344,6,FALSE)</f>
        <v>#N/A</v>
      </c>
      <c r="YV737" s="202" t="s">
        <v>63</v>
      </c>
      <c r="YW737" s="10" t="e">
        <f>YU737*1.4</f>
        <v>#N/A</v>
      </c>
      <c r="YY737" s="269"/>
      <c r="YZ737" s="202" t="s">
        <v>86</v>
      </c>
      <c r="ZA737" s="78" t="s">
        <v>183</v>
      </c>
      <c r="ZC737" s="203"/>
      <c r="ZD737" s="203" t="e">
        <f>VLOOKUP(ZA737,$A$794:$F$2344,6,FALSE)</f>
        <v>#N/A</v>
      </c>
      <c r="ZE737" s="202" t="s">
        <v>63</v>
      </c>
      <c r="ZF737" s="10" t="e">
        <f>ZD737*1.4</f>
        <v>#N/A</v>
      </c>
      <c r="ZH737" s="269"/>
      <c r="ZI737" s="202" t="s">
        <v>86</v>
      </c>
      <c r="ZJ737" s="78" t="s">
        <v>183</v>
      </c>
      <c r="ZL737" s="203"/>
      <c r="ZM737" s="203" t="e">
        <f>VLOOKUP(ZJ737,$A$794:$F$2344,6,FALSE)</f>
        <v>#N/A</v>
      </c>
      <c r="ZN737" s="202" t="s">
        <v>63</v>
      </c>
      <c r="ZO737" s="10" t="e">
        <f>ZM737*1.4</f>
        <v>#N/A</v>
      </c>
      <c r="ZQ737" s="269"/>
      <c r="ZR737" s="202" t="s">
        <v>86</v>
      </c>
      <c r="ZS737" s="484" t="s">
        <v>416</v>
      </c>
      <c r="ZU737" s="203"/>
      <c r="ZV737" s="203">
        <f>VLOOKUP(ZS737,$A$794:$F$2344,6,FALSE)</f>
        <v>72</v>
      </c>
      <c r="ZW737" s="202" t="s">
        <v>63</v>
      </c>
      <c r="ZX737" s="10">
        <f>ZV737*1.4</f>
        <v>100.8</v>
      </c>
      <c r="ZY737" s="10"/>
      <c r="ZZ737" s="269"/>
      <c r="AAA737" s="202" t="s">
        <v>86</v>
      </c>
      <c r="AAB737" s="484" t="s">
        <v>427</v>
      </c>
      <c r="AAD737" s="203"/>
      <c r="AAE737" s="203">
        <f>VLOOKUP(AAB737,$A$794:$F$2344,6,FALSE)</f>
        <v>0</v>
      </c>
      <c r="AAF737" s="202" t="s">
        <v>63</v>
      </c>
      <c r="AAG737" s="10">
        <f>AAE737*1.4</f>
        <v>0</v>
      </c>
      <c r="AAH737" s="10"/>
      <c r="AAI737" s="269"/>
      <c r="AAJ737" s="202" t="s">
        <v>86</v>
      </c>
      <c r="AAK737" s="78" t="s">
        <v>183</v>
      </c>
      <c r="AAM737" s="203"/>
      <c r="AAN737" s="203" t="e">
        <f>VLOOKUP(AAK737,$A$794:$F$2344,6,FALSE)</f>
        <v>#N/A</v>
      </c>
      <c r="AAO737" s="202" t="s">
        <v>63</v>
      </c>
      <c r="AAP737" s="10" t="e">
        <f>AAN737*1.4</f>
        <v>#N/A</v>
      </c>
      <c r="AAQ737" s="10"/>
      <c r="AAR737" s="269"/>
      <c r="AAS737" s="202" t="s">
        <v>86</v>
      </c>
      <c r="AAT737" s="498" t="s">
        <v>676</v>
      </c>
      <c r="AAV737" s="203"/>
      <c r="AAW737" s="203">
        <f>VLOOKUP(AAT737,$A$794:$F$2344,6,FALSE)</f>
        <v>0</v>
      </c>
      <c r="AAX737" s="202" t="s">
        <v>63</v>
      </c>
      <c r="AAY737" s="10">
        <f>AAW737*1.4</f>
        <v>0</v>
      </c>
      <c r="AAZ737" s="10"/>
      <c r="ABA737" s="269"/>
      <c r="ABB737" s="202" t="s">
        <v>86</v>
      </c>
      <c r="ABC737" s="484" t="s">
        <v>519</v>
      </c>
      <c r="ABE737" s="203"/>
      <c r="ABF737" s="203">
        <f>VLOOKUP(ABC737,$A$794:$F$2344,6,FALSE)</f>
        <v>0</v>
      </c>
      <c r="ABG737" s="202" t="s">
        <v>63</v>
      </c>
      <c r="ABH737" s="10">
        <f>ABF737*1.4</f>
        <v>0</v>
      </c>
      <c r="ABI737" s="10"/>
      <c r="ABJ737" s="269"/>
      <c r="ABK737" s="202" t="s">
        <v>86</v>
      </c>
      <c r="ABL737" s="484" t="s">
        <v>506</v>
      </c>
      <c r="ABN737" s="203"/>
      <c r="ABO737" s="203">
        <f>VLOOKUP(ABL737,$A$794:$F$2344,6,FALSE)</f>
        <v>0</v>
      </c>
      <c r="ABP737" s="202" t="s">
        <v>63</v>
      </c>
      <c r="ABQ737" s="10">
        <f>ABO737*1.4</f>
        <v>0</v>
      </c>
      <c r="ABR737" s="10"/>
      <c r="ABS737" s="269"/>
      <c r="ABT737" s="202" t="s">
        <v>86</v>
      </c>
      <c r="ABU737" s="484" t="s">
        <v>653</v>
      </c>
      <c r="ABW737" s="203"/>
      <c r="ABX737" s="203">
        <f>VLOOKUP(ABU737,$A$794:$F$2344,6,FALSE)</f>
        <v>0</v>
      </c>
      <c r="ABY737" s="202" t="s">
        <v>63</v>
      </c>
      <c r="ABZ737" s="10">
        <f>ABX737*1.4</f>
        <v>0</v>
      </c>
      <c r="ACA737" s="10"/>
      <c r="ACB737" s="269"/>
      <c r="ACC737" s="202" t="s">
        <v>86</v>
      </c>
      <c r="ACD737" s="484" t="s">
        <v>653</v>
      </c>
      <c r="ACF737" s="203"/>
      <c r="ACG737" s="203">
        <f>VLOOKUP(ACD737,$A$794:$F$2344,6,FALSE)</f>
        <v>0</v>
      </c>
      <c r="ACH737" s="202" t="s">
        <v>63</v>
      </c>
      <c r="ACI737" s="10">
        <f>ACG737*1.4</f>
        <v>0</v>
      </c>
      <c r="ACJ737" s="10"/>
      <c r="ACK737" s="269"/>
      <c r="ACL737" s="202" t="s">
        <v>86</v>
      </c>
      <c r="ACM737" s="484" t="s">
        <v>653</v>
      </c>
      <c r="ACO737" s="203"/>
      <c r="ACP737" s="203">
        <f>VLOOKUP(ACM737,$A$794:$F$2344,6,FALSE)</f>
        <v>0</v>
      </c>
      <c r="ACQ737" s="202" t="s">
        <v>63</v>
      </c>
      <c r="ACR737" s="10">
        <f>ACP737*1.4</f>
        <v>0</v>
      </c>
      <c r="ACS737" s="10"/>
      <c r="ACT737" s="269"/>
      <c r="ACU737" s="202" t="s">
        <v>86</v>
      </c>
      <c r="ACV737" s="484" t="s">
        <v>2888</v>
      </c>
      <c r="ACX737" s="203"/>
      <c r="ACY737" s="203">
        <f>VLOOKUP(ACV737,$A$794:$F$2344,6,FALSE)</f>
        <v>7</v>
      </c>
      <c r="ACZ737" s="202" t="s">
        <v>63</v>
      </c>
      <c r="ADA737" s="10">
        <f>ACY737*1.4</f>
        <v>9.7999999999999989</v>
      </c>
      <c r="ADB737" s="10"/>
      <c r="ADC737" s="269"/>
      <c r="ADD737" s="202" t="s">
        <v>86</v>
      </c>
      <c r="ADE737" s="484" t="s">
        <v>506</v>
      </c>
      <c r="ADG737" s="203"/>
      <c r="ADH737" s="203">
        <f>VLOOKUP(ADE737,$A$794:$F$2344,6,FALSE)</f>
        <v>0</v>
      </c>
      <c r="ADI737" s="202" t="s">
        <v>63</v>
      </c>
      <c r="ADJ737" s="10">
        <f>ADH737*1.4</f>
        <v>0</v>
      </c>
      <c r="ADL737" s="269"/>
      <c r="ADM737" s="202" t="s">
        <v>86</v>
      </c>
      <c r="ADN737" s="484" t="s">
        <v>2074</v>
      </c>
      <c r="ADP737" s="203"/>
      <c r="ADQ737" s="203">
        <f>VLOOKUP(ADN737,$A$794:$F$2344,6,FALSE)</f>
        <v>0</v>
      </c>
      <c r="ADR737" s="202" t="s">
        <v>63</v>
      </c>
      <c r="ADS737" s="10">
        <f>ADQ737*1.4</f>
        <v>0</v>
      </c>
      <c r="ADT737" s="10"/>
      <c r="ADU737" s="269"/>
      <c r="ADV737" s="202" t="s">
        <v>86</v>
      </c>
      <c r="ADW737" s="78" t="s">
        <v>183</v>
      </c>
      <c r="ADY737" s="203"/>
      <c r="ADZ737" s="203" t="e">
        <f>VLOOKUP(ADW737,$A$794:$F$2344,6,FALSE)</f>
        <v>#N/A</v>
      </c>
      <c r="AEA737" s="202" t="s">
        <v>63</v>
      </c>
      <c r="AEB737" s="10" t="e">
        <f>ADZ737*1.4</f>
        <v>#N/A</v>
      </c>
      <c r="AED737" s="269"/>
      <c r="AEE737" s="202" t="s">
        <v>86</v>
      </c>
      <c r="AEF737" s="491" t="s">
        <v>427</v>
      </c>
      <c r="AEH737" s="203"/>
      <c r="AEI737" s="203">
        <f>VLOOKUP(AEF737,$A$794:$F$2344,6,FALSE)</f>
        <v>0</v>
      </c>
      <c r="AEJ737" s="202" t="s">
        <v>63</v>
      </c>
      <c r="AEK737" s="10">
        <f>AEI737*1.4</f>
        <v>0</v>
      </c>
      <c r="AEM737" s="269"/>
      <c r="AEN737" s="202" t="s">
        <v>86</v>
      </c>
      <c r="AEO737" s="484" t="s">
        <v>425</v>
      </c>
      <c r="AEQ737" s="203"/>
      <c r="AER737" s="203">
        <f>VLOOKUP(AEO737,$A$794:$F$2344,6,FALSE)</f>
        <v>0</v>
      </c>
      <c r="AES737" s="202" t="s">
        <v>63</v>
      </c>
      <c r="AET737" s="10">
        <f>AER737*1.4</f>
        <v>0</v>
      </c>
      <c r="AEV737" s="269"/>
      <c r="AEW737" s="202" t="s">
        <v>86</v>
      </c>
      <c r="AEX737" s="484" t="s">
        <v>416</v>
      </c>
      <c r="AEZ737" s="203"/>
      <c r="AFA737" s="203">
        <f>VLOOKUP(AEX737,$A$794:$F$2344,6,FALSE)</f>
        <v>72</v>
      </c>
      <c r="AFB737" s="202" t="s">
        <v>63</v>
      </c>
      <c r="AFC737" s="10">
        <f>AFA737*1.4</f>
        <v>100.8</v>
      </c>
      <c r="AFD737" s="10"/>
      <c r="AFE737" s="269"/>
      <c r="AFF737" s="202" t="s">
        <v>86</v>
      </c>
      <c r="AFG737" s="78" t="s">
        <v>183</v>
      </c>
      <c r="AFI737" s="203"/>
      <c r="AFJ737" s="203" t="e">
        <f>VLOOKUP(AFG737,$A$794:$F$2344,6,FALSE)</f>
        <v>#N/A</v>
      </c>
      <c r="AFK737" s="202" t="s">
        <v>63</v>
      </c>
      <c r="AFL737" s="10" t="e">
        <f>AFJ737*1.4</f>
        <v>#N/A</v>
      </c>
      <c r="AFM737" s="10"/>
      <c r="AFN737" s="269"/>
      <c r="AFO737" s="202" t="s">
        <v>86</v>
      </c>
      <c r="AFP737" s="484" t="s">
        <v>641</v>
      </c>
      <c r="AFR737" s="203"/>
      <c r="AFS737" s="203">
        <f>VLOOKUP(AFP737,$A$794:$F$2344,6,FALSE)</f>
        <v>0</v>
      </c>
      <c r="AFT737" s="202" t="s">
        <v>63</v>
      </c>
      <c r="AFU737" s="10">
        <f>AFS737*1.4</f>
        <v>0</v>
      </c>
      <c r="AFV737" s="10"/>
      <c r="AFW737" s="269"/>
      <c r="AFX737" s="202" t="s">
        <v>86</v>
      </c>
      <c r="AFY737" s="484" t="s">
        <v>543</v>
      </c>
      <c r="AGA737" s="203"/>
      <c r="AGB737" s="203">
        <f>VLOOKUP(AFY737,$A$794:$F$2344,6,FALSE)</f>
        <v>16</v>
      </c>
      <c r="AGC737" s="202" t="s">
        <v>63</v>
      </c>
      <c r="AGD737" s="10">
        <f>AGB737*1.4</f>
        <v>22.4</v>
      </c>
      <c r="AGE737" s="10"/>
      <c r="AGF737" s="269"/>
      <c r="AGG737" s="202" t="s">
        <v>86</v>
      </c>
      <c r="AGH737" s="484" t="s">
        <v>416</v>
      </c>
      <c r="AGJ737" s="203"/>
      <c r="AGK737" s="203">
        <f>VLOOKUP(AGH737,$A$794:$F$2344,6,FALSE)</f>
        <v>72</v>
      </c>
      <c r="AGL737" s="202" t="s">
        <v>63</v>
      </c>
      <c r="AGM737" s="10">
        <f>AGK737*1.4</f>
        <v>100.8</v>
      </c>
      <c r="AGN737" s="10"/>
      <c r="AGO737" s="269"/>
      <c r="AGP737" s="202" t="s">
        <v>86</v>
      </c>
      <c r="AGQ737" s="484" t="s">
        <v>1596</v>
      </c>
      <c r="AGS737" s="203"/>
      <c r="AGT737" s="203">
        <f>VLOOKUP(AGQ737,$A$794:$F$2344,6,FALSE)</f>
        <v>0</v>
      </c>
      <c r="AGU737" s="202" t="s">
        <v>63</v>
      </c>
      <c r="AGV737" s="10">
        <f>AGT737*1.4</f>
        <v>0</v>
      </c>
      <c r="AGW737" s="10"/>
      <c r="AGX737" s="269"/>
      <c r="AGY737" s="202" t="s">
        <v>86</v>
      </c>
      <c r="AGZ737" s="78" t="s">
        <v>183</v>
      </c>
      <c r="AHB737" s="203"/>
      <c r="AHC737" s="203" t="e">
        <f>VLOOKUP(AGZ737,$A$794:$F$2344,6,FALSE)</f>
        <v>#N/A</v>
      </c>
      <c r="AHD737" s="202" t="s">
        <v>63</v>
      </c>
      <c r="AHE737" s="10" t="e">
        <f>AHC737*1.4</f>
        <v>#N/A</v>
      </c>
      <c r="AHF737" s="10"/>
      <c r="AHG737" s="269"/>
      <c r="AHH737" s="202" t="s">
        <v>86</v>
      </c>
      <c r="AHI737" s="502" t="s">
        <v>676</v>
      </c>
      <c r="AHK737" s="203"/>
      <c r="AHL737" s="203">
        <f>VLOOKUP(AHI737,$A$794:$F$2344,6,FALSE)</f>
        <v>0</v>
      </c>
      <c r="AHM737" s="202" t="s">
        <v>63</v>
      </c>
      <c r="AHN737" s="10">
        <f>AHL737*1.4</f>
        <v>0</v>
      </c>
      <c r="AHO737" s="10"/>
      <c r="AHP737" s="269"/>
      <c r="AHQ737" s="202" t="s">
        <v>86</v>
      </c>
      <c r="AHR737" s="484" t="s">
        <v>543</v>
      </c>
      <c r="AHT737" s="203"/>
      <c r="AHU737" s="203">
        <f>VLOOKUP(AHR737,$A$794:$F$2344,6,FALSE)</f>
        <v>16</v>
      </c>
      <c r="AHV737" s="202" t="s">
        <v>63</v>
      </c>
      <c r="AHW737" s="10">
        <f>AHU737*1.4</f>
        <v>22.4</v>
      </c>
      <c r="AHX737" s="10"/>
      <c r="AHY737" s="269"/>
      <c r="AHZ737" s="202" t="s">
        <v>86</v>
      </c>
      <c r="AIA737" s="78" t="s">
        <v>183</v>
      </c>
      <c r="AIC737" s="203"/>
      <c r="AID737" s="203" t="e">
        <f>VLOOKUP(AIA737,$A$794:$F$2344,6,FALSE)</f>
        <v>#N/A</v>
      </c>
      <c r="AIE737" s="202" t="s">
        <v>63</v>
      </c>
      <c r="AIF737" s="10" t="e">
        <f>AID737*1.4</f>
        <v>#N/A</v>
      </c>
      <c r="AIG737" s="10"/>
      <c r="AIH737" s="269"/>
      <c r="AII737" s="202" t="s">
        <v>86</v>
      </c>
      <c r="AIJ737" s="484" t="s">
        <v>676</v>
      </c>
      <c r="AIL737" s="203"/>
      <c r="AIM737" s="203">
        <f>VLOOKUP(AIJ737,$A$794:$F$2344,6,FALSE)</f>
        <v>0</v>
      </c>
      <c r="AIN737" s="202" t="s">
        <v>63</v>
      </c>
      <c r="AIO737" s="10">
        <f>AIM737*1.4</f>
        <v>0</v>
      </c>
      <c r="AIP737" s="10"/>
      <c r="AIQ737" s="269"/>
      <c r="AIR737" s="202" t="s">
        <v>86</v>
      </c>
      <c r="AIS737" s="484" t="s">
        <v>1945</v>
      </c>
      <c r="AIU737" s="203"/>
      <c r="AIV737" s="203">
        <f>VLOOKUP(AIS737,$A$794:$F$2344,6,FALSE)</f>
        <v>0</v>
      </c>
      <c r="AIW737" s="202" t="s">
        <v>63</v>
      </c>
      <c r="AIX737" s="10">
        <f>AIV737*1.4</f>
        <v>0</v>
      </c>
      <c r="AIY737" s="10"/>
      <c r="AIZ737" s="269"/>
      <c r="AJA737" s="202" t="s">
        <v>86</v>
      </c>
      <c r="AJB737" s="78" t="s">
        <v>183</v>
      </c>
      <c r="AJD737" s="203"/>
      <c r="AJE737" s="203" t="e">
        <f>VLOOKUP(AJB737,$A$794:$F$2344,6,FALSE)</f>
        <v>#N/A</v>
      </c>
      <c r="AJF737" s="202" t="s">
        <v>63</v>
      </c>
      <c r="AJG737" s="10" t="e">
        <f>AJE737*1.4</f>
        <v>#N/A</v>
      </c>
      <c r="AJH737" s="10"/>
      <c r="AJI737" s="269"/>
      <c r="AJJ737" s="202" t="s">
        <v>86</v>
      </c>
      <c r="AJK737" s="78" t="s">
        <v>183</v>
      </c>
      <c r="AJM737" s="203"/>
      <c r="AJN737" s="203" t="e">
        <f>VLOOKUP(AJK737,$A$794:$F$2344,6,FALSE)</f>
        <v>#N/A</v>
      </c>
      <c r="AJO737" s="202" t="s">
        <v>63</v>
      </c>
      <c r="AJP737" s="10" t="e">
        <f>AJN737*1.4</f>
        <v>#N/A</v>
      </c>
      <c r="AJQ737" s="10"/>
      <c r="AJR737" s="269"/>
      <c r="AJS737" s="202" t="s">
        <v>86</v>
      </c>
      <c r="AJT737" s="78" t="s">
        <v>183</v>
      </c>
      <c r="AJV737" s="203"/>
      <c r="AJW737" s="203" t="e">
        <f>VLOOKUP(AJT737,$A$794:$F$2344,6,FALSE)</f>
        <v>#N/A</v>
      </c>
      <c r="AJX737" s="202" t="s">
        <v>63</v>
      </c>
      <c r="AJY737" s="10" t="e">
        <f>AJW737*1.4</f>
        <v>#N/A</v>
      </c>
      <c r="AJZ737" s="10"/>
      <c r="AKA737" s="269"/>
      <c r="AKB737" s="202" t="s">
        <v>86</v>
      </c>
      <c r="AKC737" s="484" t="s">
        <v>519</v>
      </c>
      <c r="AKE737" s="203"/>
      <c r="AKF737" s="203">
        <f>VLOOKUP(AKC737,$A$794:$F$2344,6,FALSE)</f>
        <v>0</v>
      </c>
      <c r="AKG737" s="202" t="s">
        <v>63</v>
      </c>
      <c r="AKH737" s="10">
        <f>AKF737*1.4</f>
        <v>0</v>
      </c>
      <c r="AKI737" s="10"/>
      <c r="AKJ737" s="269"/>
      <c r="AKK737" s="202" t="s">
        <v>86</v>
      </c>
      <c r="AKL737" s="78" t="s">
        <v>183</v>
      </c>
      <c r="AKN737" s="203"/>
      <c r="AKO737" s="203" t="e">
        <f>VLOOKUP(AKL737,$A$794:$F$2344,6,FALSE)</f>
        <v>#N/A</v>
      </c>
      <c r="AKP737" s="202" t="s">
        <v>63</v>
      </c>
      <c r="AKQ737" s="10" t="e">
        <f>AKO737*1.4</f>
        <v>#N/A</v>
      </c>
      <c r="AKR737" s="10"/>
      <c r="AKS737" s="269"/>
      <c r="AKT737" s="202" t="s">
        <v>86</v>
      </c>
      <c r="AKU737" s="78" t="s">
        <v>183</v>
      </c>
      <c r="AKW737" s="203"/>
      <c r="AKX737" s="203" t="e">
        <f>VLOOKUP(AKU737,$A$794:$F$2344,6,FALSE)</f>
        <v>#N/A</v>
      </c>
      <c r="AKY737" s="202" t="s">
        <v>63</v>
      </c>
      <c r="AKZ737" s="10" t="e">
        <f>AKX737*1.4</f>
        <v>#N/A</v>
      </c>
      <c r="ALA737" s="10"/>
      <c r="ALB737" s="269"/>
      <c r="ALC737" s="202" t="s">
        <v>86</v>
      </c>
      <c r="ALD737" s="78" t="s">
        <v>183</v>
      </c>
      <c r="ALF737" s="203"/>
      <c r="ALG737" s="203" t="e">
        <f>VLOOKUP(ALD737,$A$794:$F$2344,6,FALSE)</f>
        <v>#N/A</v>
      </c>
      <c r="ALH737" s="202" t="s">
        <v>63</v>
      </c>
      <c r="ALI737" s="10" t="e">
        <f>ALG737*1.4</f>
        <v>#N/A</v>
      </c>
      <c r="ALJ737" s="10"/>
      <c r="ALK737" s="269"/>
      <c r="ALL737" s="202" t="s">
        <v>86</v>
      </c>
      <c r="ALM737" s="78" t="s">
        <v>183</v>
      </c>
      <c r="ALO737" s="203"/>
      <c r="ALP737" s="203" t="e">
        <f>VLOOKUP(ALM737,$A$794:$F$2344,6,FALSE)</f>
        <v>#N/A</v>
      </c>
      <c r="ALQ737" s="202" t="s">
        <v>63</v>
      </c>
      <c r="ALR737" s="10" t="e">
        <f>ALP737*1.4</f>
        <v>#N/A</v>
      </c>
      <c r="ALS737" s="10"/>
      <c r="ALT737" s="269"/>
      <c r="ALU737" s="202" t="s">
        <v>86</v>
      </c>
      <c r="ALV737" s="78" t="s">
        <v>183</v>
      </c>
      <c r="ALX737" s="203"/>
      <c r="ALY737" s="203" t="e">
        <f>VLOOKUP(ALV737,$A$794:$F$2344,6,FALSE)</f>
        <v>#N/A</v>
      </c>
      <c r="ALZ737" s="202" t="s">
        <v>63</v>
      </c>
      <c r="AMA737" s="10" t="e">
        <f>ALY737*1.4</f>
        <v>#N/A</v>
      </c>
      <c r="AMB737" s="10"/>
      <c r="AMC737" s="269"/>
      <c r="AMD737" s="202" t="s">
        <v>86</v>
      </c>
      <c r="AME737" s="78" t="s">
        <v>183</v>
      </c>
      <c r="AMG737" s="203"/>
      <c r="AMH737" s="203" t="e">
        <f>VLOOKUP(AME737,$A$794:$F$2344,6,FALSE)</f>
        <v>#N/A</v>
      </c>
      <c r="AMI737" s="202" t="s">
        <v>63</v>
      </c>
      <c r="AMJ737" s="10" t="e">
        <f>AMH737*1.4</f>
        <v>#N/A</v>
      </c>
      <c r="AMK737" s="10"/>
      <c r="AML737" s="269"/>
      <c r="AMM737" s="202" t="s">
        <v>86</v>
      </c>
      <c r="AMN737" s="78" t="s">
        <v>183</v>
      </c>
      <c r="AMP737" s="203"/>
      <c r="AMQ737" s="203" t="e">
        <f>VLOOKUP(AMN737,$A$794:$F$2344,6,FALSE)</f>
        <v>#N/A</v>
      </c>
      <c r="AMR737" s="202" t="s">
        <v>63</v>
      </c>
      <c r="AMS737" s="10" t="e">
        <f>AMQ737*1.4</f>
        <v>#N/A</v>
      </c>
      <c r="AMT737" s="10"/>
      <c r="AMU737" s="269"/>
      <c r="AMV737" s="202" t="s">
        <v>86</v>
      </c>
      <c r="AMW737" s="78" t="s">
        <v>183</v>
      </c>
      <c r="AMY737" s="203"/>
      <c r="AMZ737" s="203" t="e">
        <f>VLOOKUP(AMW737,$A$794:$F$2344,6,FALSE)</f>
        <v>#N/A</v>
      </c>
      <c r="ANA737" s="202" t="s">
        <v>63</v>
      </c>
      <c r="ANB737" s="10" t="e">
        <f>AMZ737*1.4</f>
        <v>#N/A</v>
      </c>
      <c r="ANC737" s="10"/>
      <c r="AND737" s="269"/>
      <c r="ANE737" s="202" t="s">
        <v>86</v>
      </c>
      <c r="ANF737" s="78" t="s">
        <v>183</v>
      </c>
      <c r="ANH737" s="203"/>
      <c r="ANI737" s="203" t="e">
        <f>VLOOKUP(ANF737,$A$794:$F$2344,6,FALSE)</f>
        <v>#N/A</v>
      </c>
      <c r="ANJ737" s="202" t="s">
        <v>63</v>
      </c>
      <c r="ANK737" s="10" t="e">
        <f>ANI737*1.4</f>
        <v>#N/A</v>
      </c>
      <c r="ANL737" s="10"/>
      <c r="ANM737" s="269"/>
      <c r="ANN737" s="202" t="s">
        <v>86</v>
      </c>
      <c r="ANO737" s="78" t="s">
        <v>183</v>
      </c>
      <c r="ANQ737" s="203"/>
      <c r="ANR737" s="203" t="e">
        <f>VLOOKUP(ANO737,$A$794:$F$2344,6,FALSE)</f>
        <v>#N/A</v>
      </c>
      <c r="ANS737" s="202" t="s">
        <v>63</v>
      </c>
      <c r="ANT737" s="10" t="e">
        <f>ANR737*1.4</f>
        <v>#N/A</v>
      </c>
      <c r="ANU737" s="10"/>
      <c r="ANV737" s="269"/>
      <c r="ANW737" s="202" t="s">
        <v>86</v>
      </c>
      <c r="ANX737" s="78" t="s">
        <v>183</v>
      </c>
      <c r="ANZ737" s="203"/>
      <c r="AOA737" s="203" t="e">
        <f>VLOOKUP(ANX737,$A$794:$F$2344,6,FALSE)</f>
        <v>#N/A</v>
      </c>
      <c r="AOB737" s="202" t="s">
        <v>63</v>
      </c>
      <c r="AOC737" s="10" t="e">
        <f>AOA737*1.4</f>
        <v>#N/A</v>
      </c>
      <c r="AOD737" s="10"/>
      <c r="AOE737" s="269"/>
      <c r="AOF737" s="202" t="s">
        <v>86</v>
      </c>
      <c r="AOG737" s="78" t="s">
        <v>183</v>
      </c>
      <c r="AOI737" s="203"/>
      <c r="AOJ737" s="203" t="e">
        <f>VLOOKUP(AOG737,$A$794:$F$2344,6,FALSE)</f>
        <v>#N/A</v>
      </c>
      <c r="AOK737" s="202" t="s">
        <v>63</v>
      </c>
      <c r="AOL737" s="10" t="e">
        <f>AOJ737*1.4</f>
        <v>#N/A</v>
      </c>
      <c r="AOM737" s="10"/>
      <c r="AON737" s="269"/>
      <c r="AOO737" s="202" t="s">
        <v>86</v>
      </c>
      <c r="AOP737" s="78" t="s">
        <v>183</v>
      </c>
      <c r="AOR737" s="203"/>
      <c r="AOS737" s="203" t="e">
        <f>VLOOKUP(AOP737,$A$794:$F$2344,6,FALSE)</f>
        <v>#N/A</v>
      </c>
      <c r="AOT737" s="202" t="s">
        <v>63</v>
      </c>
      <c r="AOU737" s="10" t="e">
        <f>AOS737*1.4</f>
        <v>#N/A</v>
      </c>
      <c r="AOV737" s="10"/>
      <c r="AOW737" s="269"/>
      <c r="AOX737" s="202" t="s">
        <v>86</v>
      </c>
      <c r="AOY737" s="78" t="s">
        <v>183</v>
      </c>
      <c r="APA737" s="203"/>
      <c r="APB737" s="203" t="e">
        <f>VLOOKUP(AOY737,$A$794:$F$2344,6,FALSE)</f>
        <v>#N/A</v>
      </c>
      <c r="APC737" s="202" t="s">
        <v>63</v>
      </c>
      <c r="APD737" s="10" t="e">
        <f>APB737*1.4</f>
        <v>#N/A</v>
      </c>
      <c r="APE737" s="10"/>
      <c r="APF737" s="269"/>
      <c r="APG737" s="202" t="s">
        <v>86</v>
      </c>
      <c r="APH737" s="78" t="s">
        <v>183</v>
      </c>
      <c r="APJ737" s="203"/>
      <c r="APK737" s="203" t="e">
        <f>VLOOKUP(APH737,$A$794:$F$2344,6,FALSE)</f>
        <v>#N/A</v>
      </c>
      <c r="APL737" s="202" t="s">
        <v>63</v>
      </c>
      <c r="APM737" s="10" t="e">
        <f>APK737*1.4</f>
        <v>#N/A</v>
      </c>
      <c r="APN737" s="10"/>
      <c r="APO737" s="269"/>
      <c r="APP737" s="202" t="s">
        <v>86</v>
      </c>
      <c r="APQ737" s="498" t="s">
        <v>641</v>
      </c>
      <c r="APS737" s="203"/>
      <c r="APT737" s="203">
        <f>VLOOKUP(APQ737,$A$794:$F$2344,6,FALSE)</f>
        <v>0</v>
      </c>
      <c r="APU737" s="202" t="s">
        <v>63</v>
      </c>
      <c r="APV737" s="10">
        <f>APT737*1.4</f>
        <v>0</v>
      </c>
      <c r="APW737" s="10"/>
      <c r="APX737" s="269"/>
      <c r="APY737" s="202" t="s">
        <v>86</v>
      </c>
      <c r="APZ737" s="498" t="s">
        <v>2437</v>
      </c>
      <c r="AQB737" s="203"/>
      <c r="AQC737" s="203">
        <f>VLOOKUP(APZ737,$A$794:$F$2344,6,FALSE)</f>
        <v>0</v>
      </c>
      <c r="AQD737" s="202" t="s">
        <v>63</v>
      </c>
      <c r="AQE737" s="10">
        <f>AQC737*1.4</f>
        <v>0</v>
      </c>
      <c r="AQF737" s="10"/>
      <c r="AQG737" s="269"/>
      <c r="AQH737" s="202" t="s">
        <v>86</v>
      </c>
      <c r="AQI737" s="484" t="s">
        <v>427</v>
      </c>
      <c r="AQK737" s="203"/>
      <c r="AQL737" s="203">
        <f>VLOOKUP(AQI737,$A$794:$F$2344,6,FALSE)</f>
        <v>0</v>
      </c>
      <c r="AQM737" s="202" t="s">
        <v>63</v>
      </c>
      <c r="AQN737" s="10">
        <f>AQL737*1.4</f>
        <v>0</v>
      </c>
      <c r="AQO737" s="10"/>
      <c r="AQP737" s="269"/>
      <c r="AQQ737" s="202" t="s">
        <v>86</v>
      </c>
      <c r="AQR737" s="484" t="s">
        <v>416</v>
      </c>
      <c r="AQT737" s="203"/>
      <c r="AQU737" s="203">
        <f>VLOOKUP(AQR737,$A$794:$F$2344,6,FALSE)</f>
        <v>72</v>
      </c>
      <c r="AQV737" s="202" t="s">
        <v>63</v>
      </c>
      <c r="AQW737" s="10">
        <f>AQU737*1.4</f>
        <v>100.8</v>
      </c>
      <c r="AQX737" s="10"/>
      <c r="AQY737" s="269"/>
      <c r="AQZ737" s="202" t="s">
        <v>86</v>
      </c>
      <c r="ARA737" s="484" t="s">
        <v>519</v>
      </c>
      <c r="ARC737" s="203"/>
      <c r="ARD737" s="203">
        <f>VLOOKUP(ARA737,$A$794:$F$2344,6,FALSE)</f>
        <v>0</v>
      </c>
      <c r="ARE737" s="202" t="s">
        <v>63</v>
      </c>
      <c r="ARF737" s="10">
        <f>ARD737*1.4</f>
        <v>0</v>
      </c>
      <c r="ARG737" s="10"/>
      <c r="ARH737" s="269"/>
      <c r="ARI737" s="202" t="s">
        <v>86</v>
      </c>
      <c r="ARJ737" s="484" t="s">
        <v>2888</v>
      </c>
      <c r="ARL737" s="203"/>
      <c r="ARM737" s="203">
        <f>VLOOKUP(ARJ737,$A$794:$F$2344,6,FALSE)</f>
        <v>7</v>
      </c>
      <c r="ARN737" s="202" t="s">
        <v>63</v>
      </c>
      <c r="ARO737" s="10">
        <f>ARM737*1.4</f>
        <v>9.7999999999999989</v>
      </c>
      <c r="ARP737" s="10"/>
      <c r="ARQ737" s="269"/>
      <c r="ARR737" s="202" t="s">
        <v>86</v>
      </c>
      <c r="ARS737" s="498" t="s">
        <v>2074</v>
      </c>
      <c r="ARU737" s="203"/>
      <c r="ARV737" s="203">
        <f>VLOOKUP(ARS737,$A$794:$F$2344,6,FALSE)</f>
        <v>0</v>
      </c>
      <c r="ARW737" s="202" t="s">
        <v>63</v>
      </c>
      <c r="ARX737" s="10">
        <f>ARV737*1.4</f>
        <v>0</v>
      </c>
      <c r="ARY737" s="10"/>
      <c r="ARZ737" s="269"/>
      <c r="ASA737" s="202" t="s">
        <v>86</v>
      </c>
      <c r="ASB737" s="484" t="s">
        <v>543</v>
      </c>
      <c r="ASD737" s="203"/>
      <c r="ASE737" s="203">
        <f>VLOOKUP(ASB737,$A$794:$F$2344,6,FALSE)</f>
        <v>16</v>
      </c>
      <c r="ASF737" s="202" t="s">
        <v>63</v>
      </c>
      <c r="ASG737" s="10">
        <f>ASE737*1.4</f>
        <v>22.4</v>
      </c>
      <c r="ASH737" s="10"/>
      <c r="ASI737" s="269"/>
      <c r="ASJ737" s="202" t="s">
        <v>86</v>
      </c>
      <c r="ASK737" s="484" t="s">
        <v>641</v>
      </c>
      <c r="ASM737" s="203"/>
      <c r="ASN737" s="203">
        <f>VLOOKUP(ASK737,$A$794:$F$2344,6,FALSE)</f>
        <v>0</v>
      </c>
      <c r="ASO737" s="202" t="s">
        <v>63</v>
      </c>
      <c r="ASP737" s="10">
        <f>ASN737*1.4</f>
        <v>0</v>
      </c>
      <c r="ASQ737" s="10"/>
      <c r="ASR737" s="269"/>
      <c r="ASS737" s="202" t="s">
        <v>86</v>
      </c>
      <c r="AST737" s="484" t="s">
        <v>2074</v>
      </c>
      <c r="ASV737" s="203"/>
      <c r="ASW737" s="203">
        <f>VLOOKUP(AST737,$A$794:$F$2344,6,FALSE)</f>
        <v>0</v>
      </c>
      <c r="ASX737" s="202" t="s">
        <v>63</v>
      </c>
      <c r="ASY737" s="10">
        <f>ASW737*1.4</f>
        <v>0</v>
      </c>
      <c r="ASZ737" s="10"/>
      <c r="ATA737" s="269"/>
      <c r="ATB737" s="202" t="s">
        <v>86</v>
      </c>
      <c r="ATC737" s="484" t="s">
        <v>653</v>
      </c>
      <c r="ATE737" s="203"/>
      <c r="ATF737" s="203">
        <f>VLOOKUP(ATC737,$A$794:$F$2344,6,FALSE)</f>
        <v>0</v>
      </c>
      <c r="ATG737" s="202" t="s">
        <v>63</v>
      </c>
      <c r="ATH737" s="10">
        <f>ATF737*1.4</f>
        <v>0</v>
      </c>
      <c r="ATI737" s="10"/>
      <c r="ATJ737" s="269"/>
      <c r="ATK737" s="202" t="s">
        <v>86</v>
      </c>
      <c r="ATL737" s="484" t="s">
        <v>427</v>
      </c>
      <c r="ATN737" s="203"/>
      <c r="ATO737" s="203">
        <f>VLOOKUP(ATL737,$A$794:$F$2344,6,FALSE)</f>
        <v>0</v>
      </c>
      <c r="ATP737" s="202" t="s">
        <v>63</v>
      </c>
      <c r="ATQ737" s="10">
        <f>ATO737*1.4</f>
        <v>0</v>
      </c>
      <c r="ATR737" s="10"/>
      <c r="ATS737" s="269"/>
      <c r="ATT737" s="202" t="s">
        <v>86</v>
      </c>
      <c r="ATU737" s="484" t="s">
        <v>431</v>
      </c>
      <c r="ATW737" s="203"/>
      <c r="ATX737" s="203">
        <f>VLOOKUP(ATU737,$A$794:$F$2344,6,FALSE)</f>
        <v>0</v>
      </c>
      <c r="ATY737" s="202" t="s">
        <v>63</v>
      </c>
      <c r="ATZ737" s="10">
        <f>ATX737*1.4</f>
        <v>0</v>
      </c>
      <c r="AUA737" s="10"/>
      <c r="AUB737" s="269"/>
      <c r="AUC737" s="202" t="s">
        <v>86</v>
      </c>
      <c r="AUD737" s="484" t="s">
        <v>1940</v>
      </c>
      <c r="AUF737" s="203"/>
      <c r="AUG737" s="203">
        <f>VLOOKUP(AUD737,$A$794:$F$2344,6,FALSE)</f>
        <v>0</v>
      </c>
      <c r="AUH737" s="202" t="s">
        <v>63</v>
      </c>
      <c r="AUI737" s="10">
        <f>AUG737*1.4</f>
        <v>0</v>
      </c>
      <c r="AUJ737" s="10"/>
      <c r="AUK737" s="269"/>
      <c r="AUL737" s="202" t="s">
        <v>86</v>
      </c>
      <c r="AUM737" s="484" t="s">
        <v>1596</v>
      </c>
      <c r="AUO737" s="203"/>
      <c r="AUP737" s="203">
        <f>VLOOKUP(AUM737,$A$794:$F$2344,6,FALSE)</f>
        <v>0</v>
      </c>
      <c r="AUQ737" s="202" t="s">
        <v>63</v>
      </c>
      <c r="AUR737" s="10">
        <f>AUP737*1.4</f>
        <v>0</v>
      </c>
      <c r="AUS737" s="10"/>
      <c r="AUT737" s="269"/>
      <c r="AUU737" s="202" t="s">
        <v>86</v>
      </c>
      <c r="AUV737" s="509" t="s">
        <v>2074</v>
      </c>
      <c r="AUX737" s="203"/>
      <c r="AUY737" s="203">
        <f>VLOOKUP(AUV737,$A$794:$F$2344,6,FALSE)</f>
        <v>0</v>
      </c>
      <c r="AUZ737" s="202" t="s">
        <v>63</v>
      </c>
      <c r="AVA737" s="10">
        <f>AUY737*1.4</f>
        <v>0</v>
      </c>
      <c r="AVB737" s="10"/>
      <c r="AVC737" s="269"/>
      <c r="AVD737" s="202" t="s">
        <v>86</v>
      </c>
      <c r="AVE737" s="484" t="s">
        <v>641</v>
      </c>
      <c r="AVG737" s="203"/>
      <c r="AVH737" s="203">
        <f>VLOOKUP(AVE737,$A$794:$F$2344,6,FALSE)</f>
        <v>0</v>
      </c>
      <c r="AVI737" s="202" t="s">
        <v>63</v>
      </c>
      <c r="AVJ737" s="10">
        <f>AVH737*1.4</f>
        <v>0</v>
      </c>
      <c r="AVK737" s="10"/>
      <c r="AVL737" s="269"/>
      <c r="AVM737" s="202" t="s">
        <v>86</v>
      </c>
      <c r="AVN737" s="484" t="s">
        <v>519</v>
      </c>
      <c r="AVP737" s="203"/>
      <c r="AVQ737" s="203">
        <f>VLOOKUP(AVN737,$A$794:$F$2344,6,FALSE)</f>
        <v>0</v>
      </c>
      <c r="AVR737" s="202" t="s">
        <v>63</v>
      </c>
      <c r="AVS737" s="10">
        <f>AVQ737*1.4</f>
        <v>0</v>
      </c>
      <c r="AVT737" s="10"/>
      <c r="AVU737" s="269"/>
      <c r="AVV737" s="202" t="s">
        <v>86</v>
      </c>
      <c r="AVW737" s="487" t="s">
        <v>653</v>
      </c>
      <c r="AVY737" s="203"/>
      <c r="AVZ737" s="203">
        <f>VLOOKUP(AVW737,$A$794:$F$2344,6,FALSE)</f>
        <v>0</v>
      </c>
      <c r="AWA737" s="202" t="s">
        <v>63</v>
      </c>
      <c r="AWB737" s="10">
        <f>AVZ737*1.4</f>
        <v>0</v>
      </c>
      <c r="AWC737" s="10"/>
      <c r="AWD737" s="269"/>
      <c r="AWE737" s="202" t="s">
        <v>86</v>
      </c>
      <c r="AWF737" s="484" t="s">
        <v>2888</v>
      </c>
      <c r="AWH737" s="203"/>
      <c r="AWI737" s="203">
        <f>VLOOKUP(AWF737,$A$794:$F$2344,6,FALSE)</f>
        <v>7</v>
      </c>
      <c r="AWJ737" s="202" t="s">
        <v>63</v>
      </c>
      <c r="AWK737" s="10">
        <f>AWI737*1.4</f>
        <v>9.7999999999999989</v>
      </c>
      <c r="AWL737" s="10"/>
      <c r="AWM737" s="269"/>
      <c r="AWN737" s="202" t="s">
        <v>86</v>
      </c>
      <c r="AWO737" s="484" t="s">
        <v>1185</v>
      </c>
      <c r="AWQ737" s="203"/>
      <c r="AWR737" s="203">
        <f>VLOOKUP(AWO737,$A$794:$F$2344,6,FALSE)</f>
        <v>0</v>
      </c>
      <c r="AWS737" s="202" t="s">
        <v>63</v>
      </c>
      <c r="AWT737" s="10">
        <f>AWR737*1.4</f>
        <v>0</v>
      </c>
      <c r="AWU737" s="10"/>
      <c r="AWV737" s="269"/>
      <c r="AWW737" s="202" t="s">
        <v>86</v>
      </c>
      <c r="AWX737" s="484" t="s">
        <v>519</v>
      </c>
      <c r="AWZ737" s="203"/>
      <c r="AXA737" s="203">
        <f>VLOOKUP(AWX737,$A$794:$F$2344,6,FALSE)</f>
        <v>0</v>
      </c>
      <c r="AXB737" s="202" t="s">
        <v>63</v>
      </c>
      <c r="AXC737" s="10">
        <f>AXA737*1.4</f>
        <v>0</v>
      </c>
      <c r="AXD737" s="10"/>
      <c r="AXE737" s="269"/>
      <c r="AXF737" s="202" t="s">
        <v>86</v>
      </c>
      <c r="AXG737" s="484" t="s">
        <v>416</v>
      </c>
      <c r="AXI737" s="203"/>
      <c r="AXJ737" s="203">
        <f>VLOOKUP(AXG737,$A$794:$F$2344,6,FALSE)</f>
        <v>72</v>
      </c>
      <c r="AXK737" s="202" t="s">
        <v>63</v>
      </c>
      <c r="AXL737" s="10">
        <f>AXJ737*1.4</f>
        <v>100.8</v>
      </c>
      <c r="AXM737" s="10"/>
      <c r="AXN737" s="269"/>
      <c r="AXO737" s="202" t="s">
        <v>86</v>
      </c>
      <c r="AXP737" s="484" t="s">
        <v>2888</v>
      </c>
      <c r="AXR737" s="203"/>
      <c r="AXS737" s="203">
        <f>VLOOKUP(AXP737,$A$794:$F$2344,6,FALSE)</f>
        <v>7</v>
      </c>
      <c r="AXT737" s="202" t="s">
        <v>63</v>
      </c>
      <c r="AXU737" s="10">
        <f>AXS737*1.4</f>
        <v>9.7999999999999989</v>
      </c>
      <c r="AXV737" s="10"/>
      <c r="AXW737" s="269"/>
      <c r="AXX737" s="202" t="s">
        <v>86</v>
      </c>
      <c r="AXY737" s="498" t="s">
        <v>543</v>
      </c>
      <c r="AYA737" s="203"/>
      <c r="AYB737" s="203">
        <f>VLOOKUP(AXY737,$A$794:$F$2344,6,FALSE)</f>
        <v>16</v>
      </c>
      <c r="AYC737" s="202" t="s">
        <v>63</v>
      </c>
      <c r="AYD737" s="10">
        <f>AYB737*1.4</f>
        <v>22.4</v>
      </c>
      <c r="AYE737" s="10"/>
      <c r="AYF737" s="269"/>
      <c r="AYG737" s="202" t="s">
        <v>86</v>
      </c>
      <c r="AYH737" s="484" t="s">
        <v>676</v>
      </c>
      <c r="AYJ737" s="203"/>
      <c r="AYK737" s="203">
        <f>VLOOKUP(AYH737,$A$794:$F$2344,6,FALSE)</f>
        <v>0</v>
      </c>
      <c r="AYL737" s="202" t="s">
        <v>63</v>
      </c>
      <c r="AYM737" s="10">
        <f>AYK737*1.4</f>
        <v>0</v>
      </c>
      <c r="AYN737" s="10"/>
      <c r="AYO737" s="269"/>
      <c r="AYP737" s="202" t="s">
        <v>86</v>
      </c>
      <c r="AYQ737" s="484" t="s">
        <v>506</v>
      </c>
      <c r="AYS737" s="203"/>
      <c r="AYT737" s="203">
        <f>VLOOKUP(AYQ737,$A$794:$F$2344,6,FALSE)</f>
        <v>0</v>
      </c>
      <c r="AYU737" s="202" t="s">
        <v>63</v>
      </c>
      <c r="AYV737" s="10">
        <f>AYT737*1.4</f>
        <v>0</v>
      </c>
      <c r="AYW737" s="10"/>
      <c r="AYX737" s="269"/>
      <c r="AYY737" s="202" t="s">
        <v>86</v>
      </c>
      <c r="AYZ737" s="484" t="s">
        <v>1596</v>
      </c>
      <c r="AZB737" s="203"/>
      <c r="AZC737" s="203">
        <f>VLOOKUP(AYZ737,$A$794:$F$2344,6,FALSE)</f>
        <v>0</v>
      </c>
      <c r="AZD737" s="202" t="s">
        <v>63</v>
      </c>
      <c r="AZE737" s="10">
        <f>AZC737*1.4</f>
        <v>0</v>
      </c>
      <c r="AZF737" s="10"/>
      <c r="AZG737" s="269"/>
      <c r="AZH737" s="202" t="s">
        <v>86</v>
      </c>
      <c r="AZI737" s="484" t="s">
        <v>653</v>
      </c>
      <c r="AZK737" s="203"/>
      <c r="AZL737" s="203">
        <f>VLOOKUP(AZI737,$A$794:$F$2344,6,FALSE)</f>
        <v>0</v>
      </c>
      <c r="AZM737" s="202" t="s">
        <v>63</v>
      </c>
      <c r="AZN737" s="10">
        <f>AZL737*1.4</f>
        <v>0</v>
      </c>
      <c r="AZO737" s="10"/>
      <c r="AZP737" s="269"/>
      <c r="AZQ737" s="202" t="s">
        <v>86</v>
      </c>
      <c r="AZR737" s="484" t="s">
        <v>416</v>
      </c>
      <c r="AZT737" s="203"/>
      <c r="AZU737" s="203">
        <f>VLOOKUP(AZR737,$A$794:$F$2344,6,FALSE)</f>
        <v>72</v>
      </c>
      <c r="AZV737" s="202" t="s">
        <v>63</v>
      </c>
      <c r="AZW737" s="10">
        <f>AZU737*1.4</f>
        <v>100.8</v>
      </c>
      <c r="AZX737" s="10"/>
      <c r="AZY737" s="269"/>
      <c r="AZZ737" s="202" t="s">
        <v>86</v>
      </c>
      <c r="BAA737" s="498" t="s">
        <v>519</v>
      </c>
      <c r="BAC737" s="203"/>
      <c r="BAD737" s="203">
        <f>VLOOKUP(BAA737,$A$794:$F$2344,6,FALSE)</f>
        <v>0</v>
      </c>
      <c r="BAE737" s="202" t="s">
        <v>63</v>
      </c>
      <c r="BAF737" s="10">
        <f>BAD737*1.4</f>
        <v>0</v>
      </c>
      <c r="BAG737" s="10"/>
      <c r="BAH737" s="269"/>
    </row>
    <row r="738" spans="1:1386" s="14" customFormat="1" ht="15">
      <c r="A738" s="202" t="s">
        <v>87</v>
      </c>
      <c r="B738" s="484" t="s">
        <v>2437</v>
      </c>
      <c r="D738" s="203"/>
      <c r="E738" s="203">
        <f>VLOOKUP(B738,$A$794:$F$2344,6,FALSE)</f>
        <v>0</v>
      </c>
      <c r="F738" s="202" t="s">
        <v>65</v>
      </c>
      <c r="G738" s="10">
        <f>E738*1.3</f>
        <v>0</v>
      </c>
      <c r="H738" s="10"/>
      <c r="I738" s="263"/>
      <c r="J738" s="202" t="s">
        <v>87</v>
      </c>
      <c r="K738" s="487" t="s">
        <v>427</v>
      </c>
      <c r="M738" s="203"/>
      <c r="N738" s="203">
        <f>VLOOKUP(K738,$A$794:$F$2344,6,FALSE)</f>
        <v>0</v>
      </c>
      <c r="O738" s="202" t="s">
        <v>65</v>
      </c>
      <c r="P738" s="10">
        <f>N738*1.3</f>
        <v>0</v>
      </c>
      <c r="Q738" s="10"/>
      <c r="R738" s="263"/>
      <c r="S738" s="202" t="s">
        <v>87</v>
      </c>
      <c r="T738" s="484" t="s">
        <v>427</v>
      </c>
      <c r="V738" s="203"/>
      <c r="W738" s="203">
        <f>VLOOKUP(T738,$A$794:$F$2344,6,FALSE)</f>
        <v>0</v>
      </c>
      <c r="X738" s="202" t="s">
        <v>65</v>
      </c>
      <c r="Y738" s="10">
        <f>W738*1.3</f>
        <v>0</v>
      </c>
      <c r="Z738" s="10"/>
      <c r="AA738" s="263"/>
      <c r="AB738" s="202" t="s">
        <v>87</v>
      </c>
      <c r="AC738" s="484" t="s">
        <v>641</v>
      </c>
      <c r="AE738" s="203"/>
      <c r="AF738" s="203">
        <f>VLOOKUP(AC738,$A$794:$F$2344,6,FALSE)</f>
        <v>0</v>
      </c>
      <c r="AG738" s="202" t="s">
        <v>65</v>
      </c>
      <c r="AH738" s="10">
        <f>AF738*1.3</f>
        <v>0</v>
      </c>
      <c r="AI738" s="10"/>
      <c r="AJ738" s="263"/>
      <c r="AK738" s="202" t="s">
        <v>87</v>
      </c>
      <c r="AL738" s="490" t="s">
        <v>427</v>
      </c>
      <c r="AN738" s="203"/>
      <c r="AO738" s="203">
        <f>VLOOKUP(AL738,$A$794:$F$2344,6,FALSE)</f>
        <v>0</v>
      </c>
      <c r="AP738" s="202" t="s">
        <v>65</v>
      </c>
      <c r="AQ738" s="10">
        <f>AO738*1.3</f>
        <v>0</v>
      </c>
      <c r="AR738" s="10"/>
      <c r="AS738" s="263"/>
      <c r="AT738" s="202" t="s">
        <v>87</v>
      </c>
      <c r="AU738" s="484" t="s">
        <v>2437</v>
      </c>
      <c r="AW738" s="203"/>
      <c r="AX738" s="203">
        <f>VLOOKUP(AU738,$A$794:$F$2344,6,FALSE)</f>
        <v>0</v>
      </c>
      <c r="AY738" s="202" t="s">
        <v>65</v>
      </c>
      <c r="AZ738" s="10">
        <f>AX738*1.3</f>
        <v>0</v>
      </c>
      <c r="BA738" s="10"/>
      <c r="BB738" s="263"/>
      <c r="BC738" s="202" t="s">
        <v>87</v>
      </c>
      <c r="BD738" s="484" t="s">
        <v>427</v>
      </c>
      <c r="BF738" s="203"/>
      <c r="BG738" s="203">
        <f>VLOOKUP(BD738,$A$794:$F$2344,6,FALSE)</f>
        <v>0</v>
      </c>
      <c r="BH738" s="202" t="s">
        <v>65</v>
      </c>
      <c r="BI738" s="10">
        <f>BG738*1.3</f>
        <v>0</v>
      </c>
      <c r="BJ738" s="10"/>
      <c r="BK738" s="263"/>
      <c r="BL738" s="202" t="s">
        <v>87</v>
      </c>
      <c r="BM738" s="484" t="s">
        <v>416</v>
      </c>
      <c r="BO738" s="203"/>
      <c r="BP738" s="203">
        <f>VLOOKUP(BM738,$A$794:$F$2344,6,FALSE)</f>
        <v>72</v>
      </c>
      <c r="BQ738" s="202" t="s">
        <v>65</v>
      </c>
      <c r="BR738" s="10">
        <f>BP738*1.3</f>
        <v>93.600000000000009</v>
      </c>
      <c r="BS738" s="10"/>
      <c r="BT738" s="263"/>
      <c r="BU738" s="202" t="s">
        <v>87</v>
      </c>
      <c r="BV738" s="484" t="s">
        <v>1940</v>
      </c>
      <c r="BX738" s="203"/>
      <c r="BY738" s="203">
        <f>VLOOKUP(BV738,$A$794:$F$2344,6,FALSE)</f>
        <v>0</v>
      </c>
      <c r="BZ738" s="202" t="s">
        <v>65</v>
      </c>
      <c r="CA738" s="10">
        <f>BY738*1.3</f>
        <v>0</v>
      </c>
      <c r="CB738" s="10"/>
      <c r="CC738" s="263"/>
      <c r="CD738" s="202" t="s">
        <v>87</v>
      </c>
      <c r="CE738" s="491" t="s">
        <v>676</v>
      </c>
      <c r="CG738" s="203"/>
      <c r="CH738" s="203">
        <f>VLOOKUP(CE738,$A$794:$F$2344,6,FALSE)</f>
        <v>0</v>
      </c>
      <c r="CI738" s="202" t="s">
        <v>65</v>
      </c>
      <c r="CJ738" s="10">
        <f>CH738*1.3</f>
        <v>0</v>
      </c>
      <c r="CK738" s="10"/>
      <c r="CL738" s="263"/>
      <c r="CM738" s="202" t="s">
        <v>87</v>
      </c>
      <c r="CN738" s="484" t="s">
        <v>519</v>
      </c>
      <c r="CP738" s="203"/>
      <c r="CQ738" s="203">
        <f>VLOOKUP(CN738,$A$794:$F$2344,6,FALSE)</f>
        <v>0</v>
      </c>
      <c r="CR738" s="202" t="s">
        <v>65</v>
      </c>
      <c r="CS738" s="10">
        <f>CQ738*1.3</f>
        <v>0</v>
      </c>
      <c r="CT738" s="10"/>
      <c r="CU738" s="263"/>
      <c r="CV738" s="202" t="s">
        <v>87</v>
      </c>
      <c r="CW738" s="484" t="s">
        <v>2437</v>
      </c>
      <c r="CY738" s="203"/>
      <c r="CZ738" s="203">
        <f>VLOOKUP(CW738,$A$794:$F$2344,6,FALSE)</f>
        <v>0</v>
      </c>
      <c r="DA738" s="202" t="s">
        <v>65</v>
      </c>
      <c r="DB738" s="10">
        <f>CZ738*1.3</f>
        <v>0</v>
      </c>
      <c r="DC738" s="10"/>
      <c r="DD738" s="263"/>
      <c r="DE738" s="202" t="s">
        <v>87</v>
      </c>
      <c r="DF738" s="484" t="s">
        <v>519</v>
      </c>
      <c r="DH738" s="203"/>
      <c r="DI738" s="203">
        <f>VLOOKUP(DF738,$A$794:$F$2344,6,FALSE)</f>
        <v>0</v>
      </c>
      <c r="DJ738" s="202" t="s">
        <v>65</v>
      </c>
      <c r="DK738" s="10">
        <f>DI738*1.3</f>
        <v>0</v>
      </c>
      <c r="DL738" s="10"/>
      <c r="DM738" s="263"/>
      <c r="DN738" s="202" t="s">
        <v>87</v>
      </c>
      <c r="DO738" s="484" t="s">
        <v>641</v>
      </c>
      <c r="DQ738" s="203"/>
      <c r="DR738" s="203">
        <f>VLOOKUP(DO738,$A$794:$F$2344,6,FALSE)</f>
        <v>0</v>
      </c>
      <c r="DS738" s="202" t="s">
        <v>65</v>
      </c>
      <c r="DT738" s="10">
        <f>DR738*1.3</f>
        <v>0</v>
      </c>
      <c r="DU738" s="10"/>
      <c r="DV738" s="263"/>
      <c r="DW738" s="202" t="s">
        <v>87</v>
      </c>
      <c r="DX738" s="484" t="s">
        <v>2888</v>
      </c>
      <c r="DZ738" s="203"/>
      <c r="EA738" s="203">
        <f>VLOOKUP(DX738,$A$794:$F$2344,6,FALSE)</f>
        <v>7</v>
      </c>
      <c r="EB738" s="202" t="s">
        <v>65</v>
      </c>
      <c r="EC738" s="10">
        <f>EA738*1.3</f>
        <v>9.1</v>
      </c>
      <c r="ED738" s="10"/>
      <c r="EE738" s="263"/>
      <c r="EF738" s="202" t="s">
        <v>87</v>
      </c>
      <c r="EG738" s="484" t="s">
        <v>2437</v>
      </c>
      <c r="EI738" s="203"/>
      <c r="EJ738" s="203">
        <f>VLOOKUP(EG738,$A$794:$F$2344,6,FALSE)</f>
        <v>0</v>
      </c>
      <c r="EK738" s="202" t="s">
        <v>65</v>
      </c>
      <c r="EL738" s="10">
        <f>EJ738*1.3</f>
        <v>0</v>
      </c>
      <c r="EM738" s="10"/>
      <c r="EN738" s="263"/>
      <c r="EO738" s="202" t="s">
        <v>87</v>
      </c>
      <c r="EP738" s="484" t="s">
        <v>1676</v>
      </c>
      <c r="ER738" s="203"/>
      <c r="ES738" s="203">
        <f>VLOOKUP(EP738,$A$794:$F$2344,6,FALSE)</f>
        <v>0</v>
      </c>
      <c r="ET738" s="202" t="s">
        <v>65</v>
      </c>
      <c r="EU738" s="10">
        <f>ES738*1.3</f>
        <v>0</v>
      </c>
      <c r="EV738" s="10"/>
      <c r="EW738" s="263"/>
      <c r="EX738" s="202" t="s">
        <v>87</v>
      </c>
      <c r="EY738" s="484" t="s">
        <v>641</v>
      </c>
      <c r="FA738" s="203"/>
      <c r="FB738" s="203">
        <f>VLOOKUP(EY738,$A$794:$F$2344,6,FALSE)</f>
        <v>0</v>
      </c>
      <c r="FC738" s="202" t="s">
        <v>65</v>
      </c>
      <c r="FD738" s="10">
        <f>FB738*1.3</f>
        <v>0</v>
      </c>
      <c r="FE738" s="10"/>
      <c r="FF738" s="263"/>
      <c r="FG738" s="202" t="s">
        <v>87</v>
      </c>
      <c r="FH738" s="484" t="s">
        <v>2888</v>
      </c>
      <c r="FJ738" s="203"/>
      <c r="FK738" s="203">
        <f>VLOOKUP(FH738,$A$794:$F$2344,6,FALSE)</f>
        <v>7</v>
      </c>
      <c r="FL738" s="202" t="s">
        <v>65</v>
      </c>
      <c r="FM738" s="10">
        <f>FK738*1.3</f>
        <v>9.1</v>
      </c>
      <c r="FN738" s="10"/>
      <c r="FO738" s="263"/>
      <c r="FP738" s="202" t="s">
        <v>87</v>
      </c>
      <c r="FQ738" s="484" t="s">
        <v>641</v>
      </c>
      <c r="FS738" s="203"/>
      <c r="FT738" s="203">
        <f>VLOOKUP(FQ738,$A$794:$F$2344,6,FALSE)</f>
        <v>0</v>
      </c>
      <c r="FU738" s="202" t="s">
        <v>65</v>
      </c>
      <c r="FV738" s="10">
        <f>FT738*1.3</f>
        <v>0</v>
      </c>
      <c r="FW738" s="10"/>
      <c r="FX738" s="263"/>
      <c r="FY738" s="202" t="s">
        <v>87</v>
      </c>
      <c r="FZ738" s="484" t="s">
        <v>428</v>
      </c>
      <c r="GB738" s="203"/>
      <c r="GC738" s="203">
        <f>VLOOKUP(FZ738,$A$794:$F$2344,6,FALSE)</f>
        <v>0</v>
      </c>
      <c r="GD738" s="202" t="s">
        <v>65</v>
      </c>
      <c r="GE738" s="10">
        <f>GC738*1.3</f>
        <v>0</v>
      </c>
      <c r="GF738" s="10"/>
      <c r="GG738" s="263"/>
      <c r="GH738" s="202" t="s">
        <v>87</v>
      </c>
      <c r="GI738" s="484" t="s">
        <v>427</v>
      </c>
      <c r="GK738" s="203"/>
      <c r="GL738" s="203">
        <f>VLOOKUP(GI738,$A$794:$F$2344,6,FALSE)</f>
        <v>0</v>
      </c>
      <c r="GM738" s="202" t="s">
        <v>65</v>
      </c>
      <c r="GN738" s="10">
        <f>GL738*1.3</f>
        <v>0</v>
      </c>
      <c r="GO738" s="10"/>
      <c r="GP738" s="263"/>
      <c r="GQ738" s="202" t="s">
        <v>87</v>
      </c>
      <c r="GR738" s="484" t="s">
        <v>641</v>
      </c>
      <c r="GT738" s="203"/>
      <c r="GU738" s="203">
        <f>VLOOKUP(GR738,$A$794:$F$2344,6,FALSE)</f>
        <v>0</v>
      </c>
      <c r="GV738" s="202" t="s">
        <v>65</v>
      </c>
      <c r="GW738" s="10">
        <f>GU738*1.3</f>
        <v>0</v>
      </c>
      <c r="GX738" s="10"/>
      <c r="GY738" s="263"/>
      <c r="GZ738" s="202" t="s">
        <v>87</v>
      </c>
      <c r="HA738" s="484" t="s">
        <v>431</v>
      </c>
      <c r="HC738" s="203"/>
      <c r="HD738" s="203">
        <f>VLOOKUP(HA738,$A$794:$F$2344,6,FALSE)</f>
        <v>0</v>
      </c>
      <c r="HE738" s="202" t="s">
        <v>65</v>
      </c>
      <c r="HF738" s="10">
        <f>HD738*1.3</f>
        <v>0</v>
      </c>
      <c r="HG738" s="10"/>
      <c r="HH738" s="263"/>
      <c r="HI738" s="202" t="s">
        <v>87</v>
      </c>
      <c r="HJ738" s="484" t="s">
        <v>416</v>
      </c>
      <c r="HL738" s="203"/>
      <c r="HM738" s="203">
        <f>VLOOKUP(HJ738,$A$794:$F$2344,6,FALSE)</f>
        <v>72</v>
      </c>
      <c r="HN738" s="202" t="s">
        <v>65</v>
      </c>
      <c r="HO738" s="10">
        <f>HM738*1.3</f>
        <v>93.600000000000009</v>
      </c>
      <c r="HP738" s="10"/>
      <c r="HQ738" s="263"/>
      <c r="HR738" s="202" t="s">
        <v>87</v>
      </c>
      <c r="HS738" s="484" t="s">
        <v>427</v>
      </c>
      <c r="HU738" s="203"/>
      <c r="HV738" s="203">
        <f>VLOOKUP(HS738,$A$794:$F$2344,6,FALSE)</f>
        <v>0</v>
      </c>
      <c r="HW738" s="202" t="s">
        <v>65</v>
      </c>
      <c r="HX738" s="10">
        <f>HV738*1.3</f>
        <v>0</v>
      </c>
      <c r="HY738" s="10"/>
      <c r="HZ738" s="263"/>
      <c r="IA738" s="202" t="s">
        <v>87</v>
      </c>
      <c r="IB738" s="496" t="s">
        <v>183</v>
      </c>
      <c r="ID738" s="203"/>
      <c r="IE738" s="203" t="e">
        <f>VLOOKUP(IB738,$A$794:$F$2344,6,FALSE)</f>
        <v>#N/A</v>
      </c>
      <c r="IF738" s="202" t="s">
        <v>65</v>
      </c>
      <c r="IG738" s="10" t="e">
        <f>IE738*1.3</f>
        <v>#N/A</v>
      </c>
      <c r="IH738" s="10"/>
      <c r="II738" s="263"/>
      <c r="IJ738" s="202" t="s">
        <v>87</v>
      </c>
      <c r="IK738" s="484" t="s">
        <v>1185</v>
      </c>
      <c r="IM738" s="203"/>
      <c r="IN738" s="203">
        <f>VLOOKUP(IK738,$A$794:$F$2344,6,FALSE)</f>
        <v>0</v>
      </c>
      <c r="IO738" s="202" t="s">
        <v>65</v>
      </c>
      <c r="IP738" s="10">
        <f>IN738*1.3</f>
        <v>0</v>
      </c>
      <c r="IQ738" s="10"/>
      <c r="IR738" s="263"/>
      <c r="IS738" s="202" t="s">
        <v>87</v>
      </c>
      <c r="IT738" s="484" t="s">
        <v>1185</v>
      </c>
      <c r="IV738" s="203"/>
      <c r="IW738" s="203">
        <f>VLOOKUP(IT738,$A$794:$F$2344,6,FALSE)</f>
        <v>0</v>
      </c>
      <c r="IX738" s="202" t="s">
        <v>65</v>
      </c>
      <c r="IY738" s="10">
        <f>IW738*1.3</f>
        <v>0</v>
      </c>
      <c r="IZ738" s="10"/>
      <c r="JA738" s="263"/>
      <c r="JB738" s="202" t="s">
        <v>87</v>
      </c>
      <c r="JC738" s="484" t="s">
        <v>2888</v>
      </c>
      <c r="JE738" s="203"/>
      <c r="JF738" s="203">
        <f>VLOOKUP(JC738,$A$794:$F$2344,6,FALSE)</f>
        <v>7</v>
      </c>
      <c r="JG738" s="202" t="s">
        <v>65</v>
      </c>
      <c r="JH738" s="10">
        <f>JF738*1.3</f>
        <v>9.1</v>
      </c>
      <c r="JI738" s="10"/>
      <c r="JJ738" s="263"/>
      <c r="JK738" s="202" t="s">
        <v>87</v>
      </c>
      <c r="JL738" s="484" t="s">
        <v>641</v>
      </c>
      <c r="JN738" s="203"/>
      <c r="JO738" s="203">
        <f>VLOOKUP(JL738,$A$794:$F$2344,6,FALSE)</f>
        <v>0</v>
      </c>
      <c r="JP738" s="202" t="s">
        <v>65</v>
      </c>
      <c r="JQ738" s="10">
        <f>JO738*1.3</f>
        <v>0</v>
      </c>
      <c r="JR738" s="10"/>
      <c r="JS738" s="263"/>
      <c r="JT738" s="202" t="s">
        <v>87</v>
      </c>
      <c r="JU738" s="484" t="s">
        <v>2888</v>
      </c>
      <c r="JW738" s="203"/>
      <c r="JX738" s="203">
        <f>VLOOKUP(JU738,$A$794:$F$2344,6,FALSE)</f>
        <v>7</v>
      </c>
      <c r="JY738" s="202" t="s">
        <v>65</v>
      </c>
      <c r="JZ738" s="10">
        <f>JX738*1.3</f>
        <v>9.1</v>
      </c>
      <c r="KA738" s="10"/>
      <c r="KB738" s="263"/>
      <c r="KC738" s="202" t="s">
        <v>87</v>
      </c>
      <c r="KD738" s="484" t="s">
        <v>676</v>
      </c>
      <c r="KF738" s="203"/>
      <c r="KG738" s="203">
        <f>VLOOKUP(KD738,$A$794:$F$2344,6,FALSE)</f>
        <v>0</v>
      </c>
      <c r="KH738" s="202" t="s">
        <v>65</v>
      </c>
      <c r="KI738" s="10">
        <f>KG738*1.3</f>
        <v>0</v>
      </c>
      <c r="KJ738" s="10"/>
      <c r="KK738" s="263"/>
      <c r="KL738" s="202" t="s">
        <v>87</v>
      </c>
      <c r="KM738" s="484" t="s">
        <v>2437</v>
      </c>
      <c r="KO738" s="203"/>
      <c r="KP738" s="203">
        <f>VLOOKUP(KM738,$A$794:$F$2344,6,FALSE)</f>
        <v>0</v>
      </c>
      <c r="KQ738" s="202" t="s">
        <v>65</v>
      </c>
      <c r="KR738" s="10">
        <f>KP738*1.3</f>
        <v>0</v>
      </c>
      <c r="KS738" s="10"/>
      <c r="KT738" s="263"/>
      <c r="KU738" s="202" t="s">
        <v>87</v>
      </c>
      <c r="KV738" s="498" t="s">
        <v>2888</v>
      </c>
      <c r="KX738" s="203"/>
      <c r="KY738" s="203">
        <f>VLOOKUP(KV738,$A$794:$F$2344,6,FALSE)</f>
        <v>7</v>
      </c>
      <c r="KZ738" s="202" t="s">
        <v>65</v>
      </c>
      <c r="LA738" s="10">
        <f>KY738*1.3</f>
        <v>9.1</v>
      </c>
      <c r="LB738" s="10"/>
      <c r="LC738" s="263"/>
      <c r="LD738" s="202" t="s">
        <v>87</v>
      </c>
      <c r="LE738" s="484" t="s">
        <v>519</v>
      </c>
      <c r="LG738" s="203"/>
      <c r="LH738" s="203">
        <f>VLOOKUP(LE738,$A$794:$F$2344,6,FALSE)</f>
        <v>0</v>
      </c>
      <c r="LI738" s="202" t="s">
        <v>65</v>
      </c>
      <c r="LJ738" s="10">
        <f>LH738*1.3</f>
        <v>0</v>
      </c>
      <c r="LK738" s="10"/>
      <c r="LL738" s="263"/>
      <c r="LM738" s="202" t="s">
        <v>87</v>
      </c>
      <c r="LN738" s="484" t="s">
        <v>553</v>
      </c>
      <c r="LP738" s="203"/>
      <c r="LQ738" s="203">
        <f>VLOOKUP(LN738,$A$794:$F$2344,6,FALSE)</f>
        <v>0</v>
      </c>
      <c r="LR738" s="202" t="s">
        <v>65</v>
      </c>
      <c r="LS738" s="10">
        <f>LQ738*1.3</f>
        <v>0</v>
      </c>
      <c r="LT738" s="10"/>
      <c r="LU738" s="263"/>
      <c r="LV738" s="202" t="s">
        <v>87</v>
      </c>
      <c r="LW738" s="496" t="s">
        <v>183</v>
      </c>
      <c r="LY738" s="203"/>
      <c r="LZ738" s="203" t="e">
        <f>VLOOKUP(LW738,$A$794:$F$2344,6,FALSE)</f>
        <v>#N/A</v>
      </c>
      <c r="MA738" s="202" t="s">
        <v>65</v>
      </c>
      <c r="MB738" s="10" t="e">
        <f>LZ738*1.3</f>
        <v>#N/A</v>
      </c>
      <c r="MC738" s="10"/>
      <c r="MD738" s="263"/>
      <c r="ME738" s="202" t="s">
        <v>87</v>
      </c>
      <c r="MF738" s="484" t="s">
        <v>425</v>
      </c>
      <c r="MH738" s="203"/>
      <c r="MI738" s="203">
        <f>VLOOKUP(MF738,$A$794:$F$2344,6,FALSE)</f>
        <v>0</v>
      </c>
      <c r="MJ738" s="202" t="s">
        <v>65</v>
      </c>
      <c r="MK738" s="10">
        <f>MI738*1.3</f>
        <v>0</v>
      </c>
      <c r="ML738" s="10"/>
      <c r="MM738" s="263"/>
      <c r="MN738" s="202" t="s">
        <v>87</v>
      </c>
      <c r="MO738" s="484" t="s">
        <v>653</v>
      </c>
      <c r="MQ738" s="203"/>
      <c r="MR738" s="203">
        <f>VLOOKUP(MO738,$A$794:$F$2344,6,FALSE)</f>
        <v>0</v>
      </c>
      <c r="MS738" s="202" t="s">
        <v>65</v>
      </c>
      <c r="MT738" s="10">
        <f>MR738*1.3</f>
        <v>0</v>
      </c>
      <c r="MU738" s="10"/>
      <c r="MV738" s="263"/>
      <c r="MW738" s="202" t="s">
        <v>87</v>
      </c>
      <c r="MX738" s="484" t="s">
        <v>427</v>
      </c>
      <c r="MZ738" s="203"/>
      <c r="NA738" s="203">
        <f>VLOOKUP(MX738,$A$794:$F$2344,6,FALSE)</f>
        <v>0</v>
      </c>
      <c r="NB738" s="202" t="s">
        <v>65</v>
      </c>
      <c r="NC738" s="10">
        <f>NA738*1.3</f>
        <v>0</v>
      </c>
      <c r="ND738" s="10"/>
      <c r="NE738" s="263"/>
      <c r="NF738" s="202" t="s">
        <v>87</v>
      </c>
      <c r="NG738" s="484" t="s">
        <v>470</v>
      </c>
      <c r="NI738" s="203"/>
      <c r="NJ738" s="203">
        <f>VLOOKUP(NG738,$A$794:$F$2344,6,FALSE)</f>
        <v>3</v>
      </c>
      <c r="NK738" s="202" t="s">
        <v>65</v>
      </c>
      <c r="NL738" s="10">
        <f>NJ738*1.3</f>
        <v>3.9000000000000004</v>
      </c>
      <c r="NM738" s="10"/>
      <c r="NN738" s="263"/>
      <c r="NO738" s="202" t="s">
        <v>87</v>
      </c>
      <c r="NP738" s="498" t="s">
        <v>641</v>
      </c>
      <c r="NR738" s="203"/>
      <c r="NS738" s="203">
        <f>VLOOKUP(NP738,$A$794:$F$2344,6,FALSE)</f>
        <v>0</v>
      </c>
      <c r="NT738" s="202" t="s">
        <v>65</v>
      </c>
      <c r="NU738" s="10">
        <f>NS738*1.3</f>
        <v>0</v>
      </c>
      <c r="NV738" s="10"/>
      <c r="NW738" s="263"/>
      <c r="NX738" s="202" t="s">
        <v>87</v>
      </c>
      <c r="NY738" s="484" t="s">
        <v>543</v>
      </c>
      <c r="OA738" s="203"/>
      <c r="OB738" s="203">
        <f>VLOOKUP(NY738,$A$794:$F$2344,6,FALSE)</f>
        <v>16</v>
      </c>
      <c r="OC738" s="202" t="s">
        <v>65</v>
      </c>
      <c r="OD738" s="10">
        <f>OB738*1.3</f>
        <v>20.8</v>
      </c>
      <c r="OE738" s="10"/>
      <c r="OF738" s="263"/>
      <c r="OG738" s="202" t="s">
        <v>87</v>
      </c>
      <c r="OH738" s="484" t="s">
        <v>427</v>
      </c>
      <c r="OJ738" s="203"/>
      <c r="OK738" s="203">
        <f>VLOOKUP(OH738,$A$794:$F$2344,6,FALSE)</f>
        <v>0</v>
      </c>
      <c r="OL738" s="202" t="s">
        <v>65</v>
      </c>
      <c r="OM738" s="10">
        <f>OK738*1.3</f>
        <v>0</v>
      </c>
      <c r="ON738" s="10"/>
      <c r="OO738" s="263"/>
      <c r="OP738" s="202" t="s">
        <v>87</v>
      </c>
      <c r="OQ738" s="484" t="s">
        <v>2437</v>
      </c>
      <c r="OS738" s="203"/>
      <c r="OT738" s="203">
        <f>VLOOKUP(OQ738,$A$794:$F$2344,6,FALSE)</f>
        <v>0</v>
      </c>
      <c r="OU738" s="202" t="s">
        <v>65</v>
      </c>
      <c r="OV738" s="10">
        <f>OT738*1.3</f>
        <v>0</v>
      </c>
      <c r="OW738" s="10"/>
      <c r="OX738" s="263"/>
      <c r="OY738" s="202" t="s">
        <v>87</v>
      </c>
      <c r="OZ738" s="484" t="s">
        <v>543</v>
      </c>
      <c r="PB738" s="203"/>
      <c r="PC738" s="203">
        <f>VLOOKUP(OZ738,$A$794:$F$2344,6,FALSE)</f>
        <v>16</v>
      </c>
      <c r="PD738" s="202" t="s">
        <v>65</v>
      </c>
      <c r="PE738" s="10">
        <f>PC738*1.3</f>
        <v>20.8</v>
      </c>
      <c r="PF738" s="10"/>
      <c r="PG738" s="263"/>
      <c r="PH738" s="202" t="s">
        <v>87</v>
      </c>
      <c r="PI738" s="496" t="s">
        <v>183</v>
      </c>
      <c r="PK738" s="203"/>
      <c r="PL738" s="203" t="e">
        <f>VLOOKUP(PI738,$A$794:$F$2344,6,FALSE)</f>
        <v>#N/A</v>
      </c>
      <c r="PM738" s="202" t="s">
        <v>65</v>
      </c>
      <c r="PN738" s="10" t="e">
        <f>PL738*1.3</f>
        <v>#N/A</v>
      </c>
      <c r="PO738" s="10"/>
      <c r="PP738" s="263"/>
      <c r="PQ738" s="202" t="s">
        <v>87</v>
      </c>
      <c r="PR738" s="484" t="s">
        <v>1945</v>
      </c>
      <c r="PT738" s="203"/>
      <c r="PU738" s="203">
        <f>VLOOKUP(PR738,$A$794:$F$2344,6,FALSE)</f>
        <v>0</v>
      </c>
      <c r="PV738" s="202" t="s">
        <v>65</v>
      </c>
      <c r="PW738" s="10">
        <f>PU738*1.3</f>
        <v>0</v>
      </c>
      <c r="PX738" s="10"/>
      <c r="PY738" s="263"/>
      <c r="PZ738" s="202" t="s">
        <v>87</v>
      </c>
      <c r="QA738" s="496" t="s">
        <v>183</v>
      </c>
      <c r="QC738" s="203"/>
      <c r="QD738" s="203" t="e">
        <f>VLOOKUP(QA738,$A$794:$F$2344,6,FALSE)</f>
        <v>#N/A</v>
      </c>
      <c r="QE738" s="202" t="s">
        <v>65</v>
      </c>
      <c r="QF738" s="10" t="e">
        <f>QD738*1.3</f>
        <v>#N/A</v>
      </c>
      <c r="QG738" s="10"/>
      <c r="QH738" s="263"/>
      <c r="QI738" s="202" t="s">
        <v>87</v>
      </c>
      <c r="QJ738" s="484" t="s">
        <v>647</v>
      </c>
      <c r="QL738" s="203"/>
      <c r="QM738" s="203">
        <f>VLOOKUP(QJ738,$A$794:$F$2344,6,FALSE)</f>
        <v>0</v>
      </c>
      <c r="QN738" s="202" t="s">
        <v>65</v>
      </c>
      <c r="QO738" s="10">
        <f>QM738*1.3</f>
        <v>0</v>
      </c>
      <c r="QP738" s="10"/>
      <c r="QQ738" s="263"/>
      <c r="QR738" s="202" t="s">
        <v>87</v>
      </c>
      <c r="QS738" s="484" t="s">
        <v>2380</v>
      </c>
      <c r="QU738" s="203"/>
      <c r="QV738" s="203">
        <f>VLOOKUP(QS738,$A$794:$F$2344,6,FALSE)</f>
        <v>0</v>
      </c>
      <c r="QW738" s="202" t="s">
        <v>65</v>
      </c>
      <c r="QX738" s="10">
        <f>QV738*1.3</f>
        <v>0</v>
      </c>
      <c r="QY738" s="10"/>
      <c r="QZ738" s="263"/>
      <c r="RA738" s="202" t="s">
        <v>87</v>
      </c>
      <c r="RB738" s="484" t="s">
        <v>425</v>
      </c>
      <c r="RD738" s="203"/>
      <c r="RE738" s="203">
        <f>VLOOKUP(RB738,$A$794:$F$2344,6,FALSE)</f>
        <v>0</v>
      </c>
      <c r="RF738" s="202" t="s">
        <v>65</v>
      </c>
      <c r="RG738" s="10">
        <f>RE738*1.3</f>
        <v>0</v>
      </c>
      <c r="RH738" s="10"/>
      <c r="RI738" s="263"/>
      <c r="RJ738" s="202" t="s">
        <v>87</v>
      </c>
      <c r="RK738" s="484" t="s">
        <v>647</v>
      </c>
      <c r="RM738" s="203"/>
      <c r="RN738" s="203">
        <f>VLOOKUP(RK738,$A$794:$F$2344,6,FALSE)</f>
        <v>0</v>
      </c>
      <c r="RO738" s="202" t="s">
        <v>65</v>
      </c>
      <c r="RP738" s="10">
        <f>RN738*1.3</f>
        <v>0</v>
      </c>
      <c r="RQ738" s="10"/>
      <c r="RR738" s="263"/>
      <c r="RS738" s="202" t="s">
        <v>87</v>
      </c>
      <c r="RT738" s="484" t="s">
        <v>427</v>
      </c>
      <c r="RV738" s="203"/>
      <c r="RW738" s="203">
        <f>VLOOKUP(RT738,$A$794:$F$2344,6,FALSE)</f>
        <v>0</v>
      </c>
      <c r="RX738" s="202" t="s">
        <v>65</v>
      </c>
      <c r="RY738" s="10">
        <f>RW738*1.3</f>
        <v>0</v>
      </c>
      <c r="RZ738" s="10"/>
      <c r="SA738" s="269"/>
      <c r="SB738" s="202" t="s">
        <v>87</v>
      </c>
      <c r="SC738" s="484" t="s">
        <v>1596</v>
      </c>
      <c r="SE738" s="203"/>
      <c r="SF738" s="203">
        <f>VLOOKUP(SC738,$A$794:$F$2344,6,FALSE)</f>
        <v>0</v>
      </c>
      <c r="SG738" s="202" t="s">
        <v>65</v>
      </c>
      <c r="SH738" s="10">
        <f>SF738*1.3</f>
        <v>0</v>
      </c>
      <c r="SI738" s="10"/>
      <c r="SJ738" s="269"/>
      <c r="SK738" s="202" t="s">
        <v>87</v>
      </c>
      <c r="SL738" s="496" t="s">
        <v>183</v>
      </c>
      <c r="SN738" s="203"/>
      <c r="SO738" s="203" t="e">
        <f>VLOOKUP(SL738,$A$794:$F$2344,6,FALSE)</f>
        <v>#N/A</v>
      </c>
      <c r="SP738" s="202" t="s">
        <v>65</v>
      </c>
      <c r="SQ738" s="10" t="e">
        <f>SO738*1.3</f>
        <v>#N/A</v>
      </c>
      <c r="SR738" s="10"/>
      <c r="SS738" s="269"/>
      <c r="ST738" s="202" t="s">
        <v>87</v>
      </c>
      <c r="SU738" s="484" t="s">
        <v>425</v>
      </c>
      <c r="SW738" s="203"/>
      <c r="SX738" s="203">
        <f>VLOOKUP(SU738,$A$794:$F$2344,6,FALSE)</f>
        <v>0</v>
      </c>
      <c r="SY738" s="202" t="s">
        <v>65</v>
      </c>
      <c r="SZ738" s="10">
        <f>SX738*1.3</f>
        <v>0</v>
      </c>
      <c r="TA738" s="10"/>
      <c r="TB738" s="269"/>
      <c r="TC738" s="202" t="s">
        <v>87</v>
      </c>
      <c r="TD738" s="484" t="s">
        <v>1365</v>
      </c>
      <c r="TF738" s="203"/>
      <c r="TG738" s="203">
        <f>VLOOKUP(TD738,$A$794:$F$2344,6,FALSE)</f>
        <v>0</v>
      </c>
      <c r="TH738" s="202" t="s">
        <v>65</v>
      </c>
      <c r="TI738" s="10">
        <f>TG738*1.3</f>
        <v>0</v>
      </c>
      <c r="TK738" s="269"/>
      <c r="TL738" s="202" t="s">
        <v>87</v>
      </c>
      <c r="TM738" s="484" t="s">
        <v>425</v>
      </c>
      <c r="TO738" s="203"/>
      <c r="TP738" s="203">
        <f>VLOOKUP(TM738,$A$794:$F$2344,6,FALSE)</f>
        <v>0</v>
      </c>
      <c r="TQ738" s="202" t="s">
        <v>65</v>
      </c>
      <c r="TR738" s="10">
        <f>TP738*1.3</f>
        <v>0</v>
      </c>
      <c r="TS738" s="10"/>
      <c r="TT738" s="269"/>
      <c r="TU738" s="202" t="s">
        <v>87</v>
      </c>
      <c r="TV738" s="484" t="s">
        <v>647</v>
      </c>
      <c r="TX738" s="203"/>
      <c r="TY738" s="203">
        <f>VLOOKUP(TV738,$A$794:$F$2344,6,FALSE)</f>
        <v>0</v>
      </c>
      <c r="TZ738" s="202" t="s">
        <v>65</v>
      </c>
      <c r="UA738" s="10">
        <f>TY738*1.3</f>
        <v>0</v>
      </c>
      <c r="UB738" s="10"/>
      <c r="UC738" s="269"/>
      <c r="UD738" s="202" t="s">
        <v>87</v>
      </c>
      <c r="UE738" s="498" t="s">
        <v>1596</v>
      </c>
      <c r="UG738" s="203"/>
      <c r="UH738" s="203">
        <f>VLOOKUP(UE738,$A$794:$F$2344,6,FALSE)</f>
        <v>0</v>
      </c>
      <c r="UI738" s="202" t="s">
        <v>65</v>
      </c>
      <c r="UJ738" s="10">
        <f>UH738*1.3</f>
        <v>0</v>
      </c>
      <c r="UK738" s="10"/>
      <c r="UL738" s="269"/>
      <c r="UM738" s="202" t="s">
        <v>87</v>
      </c>
      <c r="UN738" s="484" t="s">
        <v>647</v>
      </c>
      <c r="UP738" s="203"/>
      <c r="UQ738" s="203">
        <f>VLOOKUP(UN738,$A$794:$F$2344,6,FALSE)</f>
        <v>0</v>
      </c>
      <c r="UR738" s="202" t="s">
        <v>65</v>
      </c>
      <c r="US738" s="10">
        <f>UQ738*1.3</f>
        <v>0</v>
      </c>
      <c r="UT738" s="10"/>
      <c r="UU738" s="269"/>
      <c r="UV738" s="202" t="s">
        <v>87</v>
      </c>
      <c r="UW738" s="484" t="s">
        <v>2888</v>
      </c>
      <c r="UY738" s="203"/>
      <c r="UZ738" s="203">
        <f>VLOOKUP(UW738,$A$794:$F$2344,6,FALSE)</f>
        <v>7</v>
      </c>
      <c r="VA738" s="202" t="s">
        <v>65</v>
      </c>
      <c r="VB738" s="10">
        <f>UZ738*1.3</f>
        <v>9.1</v>
      </c>
      <c r="VC738" s="10"/>
      <c r="VD738" s="269"/>
      <c r="VE738" s="202" t="s">
        <v>87</v>
      </c>
      <c r="VF738" s="484" t="s">
        <v>2437</v>
      </c>
      <c r="VH738" s="203"/>
      <c r="VI738" s="203">
        <f>VLOOKUP(VF738,$A$794:$F$2344,6,FALSE)</f>
        <v>0</v>
      </c>
      <c r="VJ738" s="202" t="s">
        <v>65</v>
      </c>
      <c r="VK738" s="10">
        <f>VI738*1.3</f>
        <v>0</v>
      </c>
      <c r="VL738" s="10"/>
      <c r="VM738" s="269"/>
      <c r="VN738" s="202" t="s">
        <v>87</v>
      </c>
      <c r="VO738" s="484" t="s">
        <v>428</v>
      </c>
      <c r="VQ738" s="203"/>
      <c r="VR738" s="203">
        <f>VLOOKUP(VO738,$A$794:$F$2344,6,FALSE)</f>
        <v>0</v>
      </c>
      <c r="VS738" s="202" t="s">
        <v>65</v>
      </c>
      <c r="VT738" s="10">
        <f>VR738*1.3</f>
        <v>0</v>
      </c>
      <c r="VU738" s="10"/>
      <c r="VV738" s="269"/>
      <c r="VW738" s="202" t="s">
        <v>87</v>
      </c>
      <c r="VX738" s="496" t="s">
        <v>183</v>
      </c>
      <c r="VZ738" s="203"/>
      <c r="WA738" s="203" t="e">
        <f>VLOOKUP(VX738,$A$794:$F$2344,6,FALSE)</f>
        <v>#N/A</v>
      </c>
      <c r="WB738" s="202" t="s">
        <v>65</v>
      </c>
      <c r="WC738" s="10" t="e">
        <f>WA738*1.3</f>
        <v>#N/A</v>
      </c>
      <c r="WE738" s="269"/>
      <c r="WF738" s="202" t="s">
        <v>87</v>
      </c>
      <c r="WG738" s="484" t="s">
        <v>1596</v>
      </c>
      <c r="WI738" s="203"/>
      <c r="WJ738" s="203">
        <f>VLOOKUP(WG738,$A$794:$F$2344,6,FALSE)</f>
        <v>0</v>
      </c>
      <c r="WK738" s="202" t="s">
        <v>65</v>
      </c>
      <c r="WL738" s="10">
        <f>WJ738*1.3</f>
        <v>0</v>
      </c>
      <c r="WN738" s="269"/>
      <c r="WO738" s="202" t="s">
        <v>87</v>
      </c>
      <c r="WP738" s="484" t="s">
        <v>425</v>
      </c>
      <c r="WQ738" s="203"/>
      <c r="WR738" s="203"/>
      <c r="WS738" s="203">
        <f>VLOOKUP(WP738,$A$794:$F$2344,6,FALSE)</f>
        <v>0</v>
      </c>
      <c r="WT738" s="202" t="s">
        <v>65</v>
      </c>
      <c r="WU738" s="10">
        <f>WS738*1.3</f>
        <v>0</v>
      </c>
      <c r="WV738" s="10"/>
      <c r="WW738" s="269"/>
      <c r="WX738" s="202" t="s">
        <v>87</v>
      </c>
      <c r="WY738" s="484" t="s">
        <v>676</v>
      </c>
      <c r="XA738" s="203"/>
      <c r="XB738" s="203">
        <f>VLOOKUP(WY738,$A$794:$F$2344,6,FALSE)</f>
        <v>0</v>
      </c>
      <c r="XC738" s="202" t="s">
        <v>65</v>
      </c>
      <c r="XD738" s="10">
        <f>XB738*1.3</f>
        <v>0</v>
      </c>
      <c r="XF738" s="269"/>
      <c r="XG738" s="202" t="s">
        <v>87</v>
      </c>
      <c r="XH738" s="484" t="s">
        <v>676</v>
      </c>
      <c r="XJ738" s="203"/>
      <c r="XK738" s="203">
        <f>VLOOKUP(XH738,$A$794:$F$2344,6,FALSE)</f>
        <v>0</v>
      </c>
      <c r="XL738" s="202" t="s">
        <v>65</v>
      </c>
      <c r="XM738" s="10">
        <f>XK738*1.3</f>
        <v>0</v>
      </c>
      <c r="XO738" s="269"/>
      <c r="XP738" s="202" t="s">
        <v>87</v>
      </c>
      <c r="XQ738" s="484" t="s">
        <v>487</v>
      </c>
      <c r="XS738" s="203"/>
      <c r="XT738" s="203">
        <f>VLOOKUP(XQ738,$A$794:$F$2344,6,FALSE)</f>
        <v>0</v>
      </c>
      <c r="XU738" s="202" t="s">
        <v>65</v>
      </c>
      <c r="XV738" s="10">
        <f>XT738*1.3</f>
        <v>0</v>
      </c>
      <c r="XW738" s="10"/>
      <c r="XX738" s="269"/>
      <c r="XY738" s="202" t="s">
        <v>87</v>
      </c>
      <c r="XZ738" s="484" t="s">
        <v>487</v>
      </c>
      <c r="YB738" s="203"/>
      <c r="YC738" s="203">
        <f>VLOOKUP(XZ738,$A$794:$F$2344,6,FALSE)</f>
        <v>0</v>
      </c>
      <c r="YD738" s="202" t="s">
        <v>65</v>
      </c>
      <c r="YE738" s="10">
        <f>YC738*1.3</f>
        <v>0</v>
      </c>
      <c r="YG738" s="269"/>
      <c r="YH738" s="202" t="s">
        <v>87</v>
      </c>
      <c r="YI738" s="78" t="s">
        <v>183</v>
      </c>
      <c r="YK738" s="203"/>
      <c r="YL738" s="203" t="e">
        <f>VLOOKUP(YI738,$A$794:$F$2344,6,FALSE)</f>
        <v>#N/A</v>
      </c>
      <c r="YM738" s="202" t="s">
        <v>65</v>
      </c>
      <c r="YN738" s="10" t="e">
        <f>YL738*1.3</f>
        <v>#N/A</v>
      </c>
      <c r="YO738" s="10"/>
      <c r="YP738" s="269"/>
      <c r="YQ738" s="202" t="s">
        <v>87</v>
      </c>
      <c r="YR738" s="78" t="s">
        <v>183</v>
      </c>
      <c r="YT738" s="203"/>
      <c r="YU738" s="203" t="e">
        <f>VLOOKUP(YR738,$A$794:$F$2344,6,FALSE)</f>
        <v>#N/A</v>
      </c>
      <c r="YV738" s="202" t="s">
        <v>65</v>
      </c>
      <c r="YW738" s="10" t="e">
        <f>YU738*1.3</f>
        <v>#N/A</v>
      </c>
      <c r="YY738" s="269"/>
      <c r="YZ738" s="202" t="s">
        <v>87</v>
      </c>
      <c r="ZA738" s="78" t="s">
        <v>183</v>
      </c>
      <c r="ZC738" s="203"/>
      <c r="ZD738" s="203" t="e">
        <f>VLOOKUP(ZA738,$A$794:$F$2344,6,FALSE)</f>
        <v>#N/A</v>
      </c>
      <c r="ZE738" s="202" t="s">
        <v>65</v>
      </c>
      <c r="ZF738" s="10" t="e">
        <f>ZD738*1.3</f>
        <v>#N/A</v>
      </c>
      <c r="ZH738" s="269"/>
      <c r="ZI738" s="202" t="s">
        <v>87</v>
      </c>
      <c r="ZJ738" s="78" t="s">
        <v>183</v>
      </c>
      <c r="ZL738" s="203"/>
      <c r="ZM738" s="203" t="e">
        <f>VLOOKUP(ZJ738,$A$794:$F$2344,6,FALSE)</f>
        <v>#N/A</v>
      </c>
      <c r="ZN738" s="202" t="s">
        <v>65</v>
      </c>
      <c r="ZO738" s="10" t="e">
        <f>ZM738*1.3</f>
        <v>#N/A</v>
      </c>
      <c r="ZQ738" s="269"/>
      <c r="ZR738" s="202" t="s">
        <v>87</v>
      </c>
      <c r="ZS738" s="484" t="s">
        <v>427</v>
      </c>
      <c r="ZU738" s="203"/>
      <c r="ZV738" s="203">
        <f>VLOOKUP(ZS738,$A$794:$F$2344,6,FALSE)</f>
        <v>0</v>
      </c>
      <c r="ZW738" s="202" t="s">
        <v>65</v>
      </c>
      <c r="ZX738" s="10">
        <f>ZV738*1.3</f>
        <v>0</v>
      </c>
      <c r="ZY738" s="10"/>
      <c r="ZZ738" s="269"/>
      <c r="AAA738" s="202" t="s">
        <v>87</v>
      </c>
      <c r="AAB738" s="484" t="s">
        <v>487</v>
      </c>
      <c r="AAD738" s="203"/>
      <c r="AAE738" s="203">
        <f>VLOOKUP(AAB738,$A$794:$F$2344,6,FALSE)</f>
        <v>0</v>
      </c>
      <c r="AAF738" s="202" t="s">
        <v>65</v>
      </c>
      <c r="AAG738" s="10">
        <f>AAE738*1.3</f>
        <v>0</v>
      </c>
      <c r="AAH738" s="10"/>
      <c r="AAI738" s="269"/>
      <c r="AAJ738" s="202" t="s">
        <v>87</v>
      </c>
      <c r="AAK738" s="78" t="s">
        <v>183</v>
      </c>
      <c r="AAM738" s="203"/>
      <c r="AAN738" s="203" t="e">
        <f>VLOOKUP(AAK738,$A$794:$F$2344,6,FALSE)</f>
        <v>#N/A</v>
      </c>
      <c r="AAO738" s="202" t="s">
        <v>65</v>
      </c>
      <c r="AAP738" s="10" t="e">
        <f>AAN738*1.3</f>
        <v>#N/A</v>
      </c>
      <c r="AAQ738" s="10"/>
      <c r="AAR738" s="269"/>
      <c r="AAS738" s="202" t="s">
        <v>87</v>
      </c>
      <c r="AAT738" s="498" t="s">
        <v>519</v>
      </c>
      <c r="AAV738" s="203"/>
      <c r="AAW738" s="203">
        <f>VLOOKUP(AAT738,$A$794:$F$2344,6,FALSE)</f>
        <v>0</v>
      </c>
      <c r="AAX738" s="202" t="s">
        <v>65</v>
      </c>
      <c r="AAY738" s="10">
        <f>AAW738*1.3</f>
        <v>0</v>
      </c>
      <c r="AAZ738" s="10"/>
      <c r="ABA738" s="269"/>
      <c r="ABB738" s="202" t="s">
        <v>87</v>
      </c>
      <c r="ABC738" s="484" t="s">
        <v>653</v>
      </c>
      <c r="ABE738" s="203"/>
      <c r="ABF738" s="203">
        <f>VLOOKUP(ABC738,$A$794:$F$2344,6,FALSE)</f>
        <v>0</v>
      </c>
      <c r="ABG738" s="202" t="s">
        <v>65</v>
      </c>
      <c r="ABH738" s="10">
        <f>ABF738*1.3</f>
        <v>0</v>
      </c>
      <c r="ABI738" s="10"/>
      <c r="ABJ738" s="269"/>
      <c r="ABK738" s="202" t="s">
        <v>87</v>
      </c>
      <c r="ABL738" s="484" t="s">
        <v>472</v>
      </c>
      <c r="ABN738" s="203"/>
      <c r="ABO738" s="203">
        <f>VLOOKUP(ABL738,$A$794:$F$2344,6,FALSE)</f>
        <v>0</v>
      </c>
      <c r="ABP738" s="202" t="s">
        <v>65</v>
      </c>
      <c r="ABQ738" s="10">
        <f>ABO738*1.3</f>
        <v>0</v>
      </c>
      <c r="ABR738" s="10"/>
      <c r="ABS738" s="269"/>
      <c r="ABT738" s="202" t="s">
        <v>87</v>
      </c>
      <c r="ABU738" s="484" t="s">
        <v>2888</v>
      </c>
      <c r="ABW738" s="203"/>
      <c r="ABX738" s="203">
        <f>VLOOKUP(ABU738,$A$794:$F$2344,6,FALSE)</f>
        <v>7</v>
      </c>
      <c r="ABY738" s="202" t="s">
        <v>65</v>
      </c>
      <c r="ABZ738" s="10">
        <f>ABX738*1.3</f>
        <v>9.1</v>
      </c>
      <c r="ACA738" s="10"/>
      <c r="ACB738" s="269"/>
      <c r="ACC738" s="202" t="s">
        <v>87</v>
      </c>
      <c r="ACD738" s="484" t="s">
        <v>416</v>
      </c>
      <c r="ACF738" s="203"/>
      <c r="ACG738" s="203">
        <f>VLOOKUP(ACD738,$A$794:$F$2344,6,FALSE)</f>
        <v>72</v>
      </c>
      <c r="ACH738" s="202" t="s">
        <v>65</v>
      </c>
      <c r="ACI738" s="10">
        <f>ACG738*1.3</f>
        <v>93.600000000000009</v>
      </c>
      <c r="ACJ738" s="10"/>
      <c r="ACK738" s="269"/>
      <c r="ACL738" s="202" t="s">
        <v>87</v>
      </c>
      <c r="ACM738" s="484" t="s">
        <v>2888</v>
      </c>
      <c r="ACO738" s="203"/>
      <c r="ACP738" s="203">
        <f>VLOOKUP(ACM738,$A$794:$F$2344,6,FALSE)</f>
        <v>7</v>
      </c>
      <c r="ACQ738" s="202" t="s">
        <v>65</v>
      </c>
      <c r="ACR738" s="10">
        <f>ACP738*1.3</f>
        <v>9.1</v>
      </c>
      <c r="ACS738" s="10"/>
      <c r="ACT738" s="269"/>
      <c r="ACU738" s="202" t="s">
        <v>87</v>
      </c>
      <c r="ACV738" s="484" t="s">
        <v>416</v>
      </c>
      <c r="ACX738" s="203"/>
      <c r="ACY738" s="203">
        <f>VLOOKUP(ACV738,$A$794:$F$2344,6,FALSE)</f>
        <v>72</v>
      </c>
      <c r="ACZ738" s="202" t="s">
        <v>65</v>
      </c>
      <c r="ADA738" s="10">
        <f>ACY738*1.3</f>
        <v>93.600000000000009</v>
      </c>
      <c r="ADB738" s="10"/>
      <c r="ADC738" s="269"/>
      <c r="ADD738" s="202" t="s">
        <v>87</v>
      </c>
      <c r="ADE738" s="484" t="s">
        <v>427</v>
      </c>
      <c r="ADG738" s="203"/>
      <c r="ADH738" s="203">
        <f>VLOOKUP(ADE738,$A$794:$F$2344,6,FALSE)</f>
        <v>0</v>
      </c>
      <c r="ADI738" s="202" t="s">
        <v>65</v>
      </c>
      <c r="ADJ738" s="10">
        <f>ADH738*1.3</f>
        <v>0</v>
      </c>
      <c r="ADL738" s="269"/>
      <c r="ADM738" s="202" t="s">
        <v>87</v>
      </c>
      <c r="ADN738" s="484" t="s">
        <v>1596</v>
      </c>
      <c r="ADP738" s="203"/>
      <c r="ADQ738" s="203">
        <f>VLOOKUP(ADN738,$A$794:$F$2344,6,FALSE)</f>
        <v>0</v>
      </c>
      <c r="ADR738" s="202" t="s">
        <v>65</v>
      </c>
      <c r="ADS738" s="10">
        <f>ADQ738*1.3</f>
        <v>0</v>
      </c>
      <c r="ADT738" s="10"/>
      <c r="ADU738" s="269"/>
      <c r="ADV738" s="202" t="s">
        <v>87</v>
      </c>
      <c r="ADW738" s="78" t="s">
        <v>183</v>
      </c>
      <c r="ADY738" s="203"/>
      <c r="ADZ738" s="203" t="e">
        <f>VLOOKUP(ADW738,$A$794:$F$2344,6,FALSE)</f>
        <v>#N/A</v>
      </c>
      <c r="AEA738" s="202" t="s">
        <v>65</v>
      </c>
      <c r="AEB738" s="10" t="e">
        <f>ADZ738*1.3</f>
        <v>#N/A</v>
      </c>
      <c r="AED738" s="269"/>
      <c r="AEE738" s="202" t="s">
        <v>87</v>
      </c>
      <c r="AEF738" s="491" t="s">
        <v>1365</v>
      </c>
      <c r="AEH738" s="203"/>
      <c r="AEI738" s="203">
        <f>VLOOKUP(AEF738,$A$794:$F$2344,6,FALSE)</f>
        <v>0</v>
      </c>
      <c r="AEJ738" s="202" t="s">
        <v>65</v>
      </c>
      <c r="AEK738" s="10">
        <f>AEI738*1.3</f>
        <v>0</v>
      </c>
      <c r="AEM738" s="269"/>
      <c r="AEN738" s="202" t="s">
        <v>87</v>
      </c>
      <c r="AEO738" s="484" t="s">
        <v>472</v>
      </c>
      <c r="AEQ738" s="203"/>
      <c r="AER738" s="203">
        <f>VLOOKUP(AEO738,$A$794:$F$2344,6,FALSE)</f>
        <v>0</v>
      </c>
      <c r="AES738" s="202" t="s">
        <v>65</v>
      </c>
      <c r="AET738" s="10">
        <f>AER738*1.3</f>
        <v>0</v>
      </c>
      <c r="AEV738" s="269"/>
      <c r="AEW738" s="202" t="s">
        <v>87</v>
      </c>
      <c r="AEX738" s="484" t="s">
        <v>1596</v>
      </c>
      <c r="AEZ738" s="203"/>
      <c r="AFA738" s="203">
        <f>VLOOKUP(AEX738,$A$794:$F$2344,6,FALSE)</f>
        <v>0</v>
      </c>
      <c r="AFB738" s="202" t="s">
        <v>65</v>
      </c>
      <c r="AFC738" s="10">
        <f>AFA738*1.3</f>
        <v>0</v>
      </c>
      <c r="AFD738" s="10"/>
      <c r="AFE738" s="269"/>
      <c r="AFF738" s="202" t="s">
        <v>87</v>
      </c>
      <c r="AFG738" s="78" t="s">
        <v>183</v>
      </c>
      <c r="AFI738" s="203"/>
      <c r="AFJ738" s="203" t="e">
        <f>VLOOKUP(AFG738,$A$794:$F$2344,6,FALSE)</f>
        <v>#N/A</v>
      </c>
      <c r="AFK738" s="202" t="s">
        <v>65</v>
      </c>
      <c r="AFL738" s="10" t="e">
        <f>AFJ738*1.3</f>
        <v>#N/A</v>
      </c>
      <c r="AFM738" s="10"/>
      <c r="AFN738" s="269"/>
      <c r="AFO738" s="202" t="s">
        <v>87</v>
      </c>
      <c r="AFP738" s="484" t="s">
        <v>472</v>
      </c>
      <c r="AFR738" s="203"/>
      <c r="AFS738" s="203">
        <f>VLOOKUP(AFP738,$A$794:$F$2344,6,FALSE)</f>
        <v>0</v>
      </c>
      <c r="AFT738" s="202" t="s">
        <v>65</v>
      </c>
      <c r="AFU738" s="10">
        <f>AFS738*1.3</f>
        <v>0</v>
      </c>
      <c r="AFV738" s="10"/>
      <c r="AFW738" s="269"/>
      <c r="AFX738" s="202" t="s">
        <v>87</v>
      </c>
      <c r="AFY738" s="484" t="s">
        <v>427</v>
      </c>
      <c r="AGA738" s="203"/>
      <c r="AGB738" s="203">
        <f>VLOOKUP(AFY738,$A$794:$F$2344,6,FALSE)</f>
        <v>0</v>
      </c>
      <c r="AGC738" s="202" t="s">
        <v>65</v>
      </c>
      <c r="AGD738" s="10">
        <f>AGB738*1.3</f>
        <v>0</v>
      </c>
      <c r="AGE738" s="10"/>
      <c r="AGF738" s="269"/>
      <c r="AGG738" s="202" t="s">
        <v>87</v>
      </c>
      <c r="AGH738" s="484" t="s">
        <v>553</v>
      </c>
      <c r="AGJ738" s="203"/>
      <c r="AGK738" s="203">
        <f>VLOOKUP(AGH738,$A$794:$F$2344,6,FALSE)</f>
        <v>0</v>
      </c>
      <c r="AGL738" s="202" t="s">
        <v>65</v>
      </c>
      <c r="AGM738" s="10">
        <f>AGK738*1.3</f>
        <v>0</v>
      </c>
      <c r="AGN738" s="10"/>
      <c r="AGO738" s="269"/>
      <c r="AGP738" s="202" t="s">
        <v>87</v>
      </c>
      <c r="AGQ738" s="484" t="s">
        <v>2437</v>
      </c>
      <c r="AGS738" s="203"/>
      <c r="AGT738" s="203">
        <f>VLOOKUP(AGQ738,$A$794:$F$2344,6,FALSE)</f>
        <v>0</v>
      </c>
      <c r="AGU738" s="202" t="s">
        <v>65</v>
      </c>
      <c r="AGV738" s="10">
        <f>AGT738*1.3</f>
        <v>0</v>
      </c>
      <c r="AGW738" s="10"/>
      <c r="AGX738" s="269"/>
      <c r="AGY738" s="202" t="s">
        <v>87</v>
      </c>
      <c r="AGZ738" s="78" t="s">
        <v>183</v>
      </c>
      <c r="AHB738" s="203"/>
      <c r="AHC738" s="203" t="e">
        <f>VLOOKUP(AGZ738,$A$794:$F$2344,6,FALSE)</f>
        <v>#N/A</v>
      </c>
      <c r="AHD738" s="202" t="s">
        <v>65</v>
      </c>
      <c r="AHE738" s="10" t="e">
        <f>AHC738*1.3</f>
        <v>#N/A</v>
      </c>
      <c r="AHF738" s="10"/>
      <c r="AHG738" s="269"/>
      <c r="AHH738" s="202" t="s">
        <v>87</v>
      </c>
      <c r="AHI738" s="502" t="s">
        <v>680</v>
      </c>
      <c r="AHK738" s="203"/>
      <c r="AHL738" s="203">
        <f>VLOOKUP(AHI738,$A$794:$F$2344,6,FALSE)</f>
        <v>0</v>
      </c>
      <c r="AHM738" s="202" t="s">
        <v>65</v>
      </c>
      <c r="AHN738" s="10">
        <f>AHL738*1.3</f>
        <v>0</v>
      </c>
      <c r="AHO738" s="10"/>
      <c r="AHP738" s="269"/>
      <c r="AHQ738" s="202" t="s">
        <v>87</v>
      </c>
      <c r="AHR738" s="484" t="s">
        <v>4318</v>
      </c>
      <c r="AHT738" s="203"/>
      <c r="AHU738" s="203">
        <f>VLOOKUP(AHR738,$A$794:$F$2344,6,FALSE)</f>
        <v>0</v>
      </c>
      <c r="AHV738" s="202" t="s">
        <v>65</v>
      </c>
      <c r="AHW738" s="10">
        <f>AHU738*1.3</f>
        <v>0</v>
      </c>
      <c r="AHX738" s="10"/>
      <c r="AHY738" s="269"/>
      <c r="AHZ738" s="202" t="s">
        <v>87</v>
      </c>
      <c r="AIA738" s="78" t="s">
        <v>183</v>
      </c>
      <c r="AIC738" s="203"/>
      <c r="AID738" s="203" t="e">
        <f>VLOOKUP(AIA738,$A$794:$F$2344,6,FALSE)</f>
        <v>#N/A</v>
      </c>
      <c r="AIE738" s="202" t="s">
        <v>65</v>
      </c>
      <c r="AIF738" s="10" t="e">
        <f>AID738*1.3</f>
        <v>#N/A</v>
      </c>
      <c r="AIG738" s="10"/>
      <c r="AIH738" s="269"/>
      <c r="AII738" s="202" t="s">
        <v>87</v>
      </c>
      <c r="AIJ738" s="484" t="s">
        <v>506</v>
      </c>
      <c r="AIL738" s="203"/>
      <c r="AIM738" s="203">
        <f>VLOOKUP(AIJ738,$A$794:$F$2344,6,FALSE)</f>
        <v>0</v>
      </c>
      <c r="AIN738" s="202" t="s">
        <v>65</v>
      </c>
      <c r="AIO738" s="10">
        <f>AIM738*1.3</f>
        <v>0</v>
      </c>
      <c r="AIP738" s="10"/>
      <c r="AIQ738" s="269"/>
      <c r="AIR738" s="202" t="s">
        <v>87</v>
      </c>
      <c r="AIS738" s="484" t="s">
        <v>472</v>
      </c>
      <c r="AIU738" s="203"/>
      <c r="AIV738" s="203">
        <f>VLOOKUP(AIS738,$A$794:$F$2344,6,FALSE)</f>
        <v>0</v>
      </c>
      <c r="AIW738" s="202" t="s">
        <v>65</v>
      </c>
      <c r="AIX738" s="10">
        <f>AIV738*1.3</f>
        <v>0</v>
      </c>
      <c r="AIY738" s="10"/>
      <c r="AIZ738" s="269"/>
      <c r="AJA738" s="202" t="s">
        <v>87</v>
      </c>
      <c r="AJB738" s="78" t="s">
        <v>183</v>
      </c>
      <c r="AJD738" s="203"/>
      <c r="AJE738" s="203" t="e">
        <f>VLOOKUP(AJB738,$A$794:$F$2344,6,FALSE)</f>
        <v>#N/A</v>
      </c>
      <c r="AJF738" s="202" t="s">
        <v>65</v>
      </c>
      <c r="AJG738" s="10" t="e">
        <f>AJE738*1.3</f>
        <v>#N/A</v>
      </c>
      <c r="AJH738" s="10"/>
      <c r="AJI738" s="269"/>
      <c r="AJJ738" s="202" t="s">
        <v>87</v>
      </c>
      <c r="AJK738" s="78" t="s">
        <v>183</v>
      </c>
      <c r="AJM738" s="203"/>
      <c r="AJN738" s="203" t="e">
        <f>VLOOKUP(AJK738,$A$794:$F$2344,6,FALSE)</f>
        <v>#N/A</v>
      </c>
      <c r="AJO738" s="202" t="s">
        <v>65</v>
      </c>
      <c r="AJP738" s="10" t="e">
        <f>AJN738*1.3</f>
        <v>#N/A</v>
      </c>
      <c r="AJQ738" s="10"/>
      <c r="AJR738" s="269"/>
      <c r="AJS738" s="202" t="s">
        <v>87</v>
      </c>
      <c r="AJT738" s="78" t="s">
        <v>183</v>
      </c>
      <c r="AJV738" s="203"/>
      <c r="AJW738" s="203" t="e">
        <f>VLOOKUP(AJT738,$A$794:$F$2344,6,FALSE)</f>
        <v>#N/A</v>
      </c>
      <c r="AJX738" s="202" t="s">
        <v>65</v>
      </c>
      <c r="AJY738" s="10" t="e">
        <f>AJW738*1.3</f>
        <v>#N/A</v>
      </c>
      <c r="AJZ738" s="10"/>
      <c r="AKA738" s="269"/>
      <c r="AKB738" s="202" t="s">
        <v>87</v>
      </c>
      <c r="AKC738" s="484" t="s">
        <v>641</v>
      </c>
      <c r="AKE738" s="203"/>
      <c r="AKF738" s="203">
        <f>VLOOKUP(AKC738,$A$794:$F$2344,6,FALSE)</f>
        <v>0</v>
      </c>
      <c r="AKG738" s="202" t="s">
        <v>65</v>
      </c>
      <c r="AKH738" s="10">
        <f>AKF738*1.3</f>
        <v>0</v>
      </c>
      <c r="AKI738" s="10"/>
      <c r="AKJ738" s="269"/>
      <c r="AKK738" s="202" t="s">
        <v>87</v>
      </c>
      <c r="AKL738" s="78" t="s">
        <v>183</v>
      </c>
      <c r="AKN738" s="203"/>
      <c r="AKO738" s="203" t="e">
        <f>VLOOKUP(AKL738,$A$794:$F$2344,6,FALSE)</f>
        <v>#N/A</v>
      </c>
      <c r="AKP738" s="202" t="s">
        <v>65</v>
      </c>
      <c r="AKQ738" s="10" t="e">
        <f>AKO738*1.3</f>
        <v>#N/A</v>
      </c>
      <c r="AKR738" s="10"/>
      <c r="AKS738" s="269"/>
      <c r="AKT738" s="202" t="s">
        <v>87</v>
      </c>
      <c r="AKU738" s="78" t="s">
        <v>183</v>
      </c>
      <c r="AKW738" s="203"/>
      <c r="AKX738" s="203" t="e">
        <f>VLOOKUP(AKU738,$A$794:$F$2344,6,FALSE)</f>
        <v>#N/A</v>
      </c>
      <c r="AKY738" s="202" t="s">
        <v>65</v>
      </c>
      <c r="AKZ738" s="10" t="e">
        <f>AKX738*1.3</f>
        <v>#N/A</v>
      </c>
      <c r="ALA738" s="10"/>
      <c r="ALB738" s="269"/>
      <c r="ALC738" s="202" t="s">
        <v>87</v>
      </c>
      <c r="ALD738" s="78" t="s">
        <v>183</v>
      </c>
      <c r="ALF738" s="203"/>
      <c r="ALG738" s="203" t="e">
        <f>VLOOKUP(ALD738,$A$794:$F$2344,6,FALSE)</f>
        <v>#N/A</v>
      </c>
      <c r="ALH738" s="202" t="s">
        <v>65</v>
      </c>
      <c r="ALI738" s="10" t="e">
        <f>ALG738*1.3</f>
        <v>#N/A</v>
      </c>
      <c r="ALJ738" s="10"/>
      <c r="ALK738" s="269"/>
      <c r="ALL738" s="202" t="s">
        <v>87</v>
      </c>
      <c r="ALM738" s="78" t="s">
        <v>183</v>
      </c>
      <c r="ALO738" s="203"/>
      <c r="ALP738" s="203" t="e">
        <f>VLOOKUP(ALM738,$A$794:$F$2344,6,FALSE)</f>
        <v>#N/A</v>
      </c>
      <c r="ALQ738" s="202" t="s">
        <v>65</v>
      </c>
      <c r="ALR738" s="10" t="e">
        <f>ALP738*1.3</f>
        <v>#N/A</v>
      </c>
      <c r="ALS738" s="10"/>
      <c r="ALT738" s="269"/>
      <c r="ALU738" s="202" t="s">
        <v>87</v>
      </c>
      <c r="ALV738" s="78" t="s">
        <v>183</v>
      </c>
      <c r="ALX738" s="203"/>
      <c r="ALY738" s="203" t="e">
        <f>VLOOKUP(ALV738,$A$794:$F$2344,6,FALSE)</f>
        <v>#N/A</v>
      </c>
      <c r="ALZ738" s="202" t="s">
        <v>65</v>
      </c>
      <c r="AMA738" s="10" t="e">
        <f>ALY738*1.3</f>
        <v>#N/A</v>
      </c>
      <c r="AMB738" s="10"/>
      <c r="AMC738" s="269"/>
      <c r="AMD738" s="202" t="s">
        <v>87</v>
      </c>
      <c r="AME738" s="78" t="s">
        <v>183</v>
      </c>
      <c r="AMG738" s="203"/>
      <c r="AMH738" s="203" t="e">
        <f>VLOOKUP(AME738,$A$794:$F$2344,6,FALSE)</f>
        <v>#N/A</v>
      </c>
      <c r="AMI738" s="202" t="s">
        <v>65</v>
      </c>
      <c r="AMJ738" s="10" t="e">
        <f>AMH738*1.3</f>
        <v>#N/A</v>
      </c>
      <c r="AMK738" s="10"/>
      <c r="AML738" s="269"/>
      <c r="AMM738" s="202" t="s">
        <v>87</v>
      </c>
      <c r="AMN738" s="78" t="s">
        <v>183</v>
      </c>
      <c r="AMP738" s="203"/>
      <c r="AMQ738" s="203" t="e">
        <f>VLOOKUP(AMN738,$A$794:$F$2344,6,FALSE)</f>
        <v>#N/A</v>
      </c>
      <c r="AMR738" s="202" t="s">
        <v>65</v>
      </c>
      <c r="AMS738" s="10" t="e">
        <f>AMQ738*1.3</f>
        <v>#N/A</v>
      </c>
      <c r="AMT738" s="10"/>
      <c r="AMU738" s="269"/>
      <c r="AMV738" s="202" t="s">
        <v>87</v>
      </c>
      <c r="AMW738" s="78" t="s">
        <v>183</v>
      </c>
      <c r="AMY738" s="203"/>
      <c r="AMZ738" s="203" t="e">
        <f>VLOOKUP(AMW738,$A$794:$F$2344,6,FALSE)</f>
        <v>#N/A</v>
      </c>
      <c r="ANA738" s="202" t="s">
        <v>65</v>
      </c>
      <c r="ANB738" s="10" t="e">
        <f>AMZ738*1.3</f>
        <v>#N/A</v>
      </c>
      <c r="ANC738" s="10"/>
      <c r="AND738" s="269"/>
      <c r="ANE738" s="202" t="s">
        <v>87</v>
      </c>
      <c r="ANF738" s="78" t="s">
        <v>183</v>
      </c>
      <c r="ANH738" s="203"/>
      <c r="ANI738" s="203" t="e">
        <f>VLOOKUP(ANF738,$A$794:$F$2344,6,FALSE)</f>
        <v>#N/A</v>
      </c>
      <c r="ANJ738" s="202" t="s">
        <v>65</v>
      </c>
      <c r="ANK738" s="10" t="e">
        <f>ANI738*1.3</f>
        <v>#N/A</v>
      </c>
      <c r="ANL738" s="10"/>
      <c r="ANM738" s="269"/>
      <c r="ANN738" s="202" t="s">
        <v>87</v>
      </c>
      <c r="ANO738" s="78" t="s">
        <v>183</v>
      </c>
      <c r="ANQ738" s="203"/>
      <c r="ANR738" s="203" t="e">
        <f>VLOOKUP(ANO738,$A$794:$F$2344,6,FALSE)</f>
        <v>#N/A</v>
      </c>
      <c r="ANS738" s="202" t="s">
        <v>65</v>
      </c>
      <c r="ANT738" s="10" t="e">
        <f>ANR738*1.3</f>
        <v>#N/A</v>
      </c>
      <c r="ANU738" s="10"/>
      <c r="ANV738" s="269"/>
      <c r="ANW738" s="202" t="s">
        <v>87</v>
      </c>
      <c r="ANX738" s="78" t="s">
        <v>183</v>
      </c>
      <c r="ANZ738" s="203"/>
      <c r="AOA738" s="203" t="e">
        <f>VLOOKUP(ANX738,$A$794:$F$2344,6,FALSE)</f>
        <v>#N/A</v>
      </c>
      <c r="AOB738" s="202" t="s">
        <v>65</v>
      </c>
      <c r="AOC738" s="10" t="e">
        <f>AOA738*1.3</f>
        <v>#N/A</v>
      </c>
      <c r="AOD738" s="10"/>
      <c r="AOE738" s="269"/>
      <c r="AOF738" s="202" t="s">
        <v>87</v>
      </c>
      <c r="AOG738" s="78" t="s">
        <v>183</v>
      </c>
      <c r="AOI738" s="203"/>
      <c r="AOJ738" s="203" t="e">
        <f>VLOOKUP(AOG738,$A$794:$F$2344,6,FALSE)</f>
        <v>#N/A</v>
      </c>
      <c r="AOK738" s="202" t="s">
        <v>65</v>
      </c>
      <c r="AOL738" s="10" t="e">
        <f>AOJ738*1.3</f>
        <v>#N/A</v>
      </c>
      <c r="AOM738" s="10"/>
      <c r="AON738" s="269"/>
      <c r="AOO738" s="202" t="s">
        <v>87</v>
      </c>
      <c r="AOP738" s="78" t="s">
        <v>183</v>
      </c>
      <c r="AOR738" s="203"/>
      <c r="AOS738" s="203" t="e">
        <f>VLOOKUP(AOP738,$A$794:$F$2344,6,FALSE)</f>
        <v>#N/A</v>
      </c>
      <c r="AOT738" s="202" t="s">
        <v>65</v>
      </c>
      <c r="AOU738" s="10" t="e">
        <f>AOS738*1.3</f>
        <v>#N/A</v>
      </c>
      <c r="AOV738" s="10"/>
      <c r="AOW738" s="269"/>
      <c r="AOX738" s="202" t="s">
        <v>87</v>
      </c>
      <c r="AOY738" s="78" t="s">
        <v>183</v>
      </c>
      <c r="APA738" s="203"/>
      <c r="APB738" s="203" t="e">
        <f>VLOOKUP(AOY738,$A$794:$F$2344,6,FALSE)</f>
        <v>#N/A</v>
      </c>
      <c r="APC738" s="202" t="s">
        <v>65</v>
      </c>
      <c r="APD738" s="10" t="e">
        <f>APB738*1.3</f>
        <v>#N/A</v>
      </c>
      <c r="APE738" s="10"/>
      <c r="APF738" s="269"/>
      <c r="APG738" s="202" t="s">
        <v>87</v>
      </c>
      <c r="APH738" s="78" t="s">
        <v>183</v>
      </c>
      <c r="APJ738" s="203"/>
      <c r="APK738" s="203" t="e">
        <f>VLOOKUP(APH738,$A$794:$F$2344,6,FALSE)</f>
        <v>#N/A</v>
      </c>
      <c r="APL738" s="202" t="s">
        <v>65</v>
      </c>
      <c r="APM738" s="10" t="e">
        <f>APK738*1.3</f>
        <v>#N/A</v>
      </c>
      <c r="APN738" s="10"/>
      <c r="APO738" s="269"/>
      <c r="APP738" s="202" t="s">
        <v>87</v>
      </c>
      <c r="APQ738" s="498" t="s">
        <v>1596</v>
      </c>
      <c r="APS738" s="203"/>
      <c r="APT738" s="203">
        <f>VLOOKUP(APQ738,$A$794:$F$2344,6,FALSE)</f>
        <v>0</v>
      </c>
      <c r="APU738" s="202" t="s">
        <v>65</v>
      </c>
      <c r="APV738" s="10">
        <f>APT738*1.3</f>
        <v>0</v>
      </c>
      <c r="APW738" s="10"/>
      <c r="APX738" s="269"/>
      <c r="APY738" s="202" t="s">
        <v>87</v>
      </c>
      <c r="APZ738" s="498" t="s">
        <v>519</v>
      </c>
      <c r="AQB738" s="203"/>
      <c r="AQC738" s="203">
        <f>VLOOKUP(APZ738,$A$794:$F$2344,6,FALSE)</f>
        <v>0</v>
      </c>
      <c r="AQD738" s="202" t="s">
        <v>65</v>
      </c>
      <c r="AQE738" s="10">
        <f>AQC738*1.3</f>
        <v>0</v>
      </c>
      <c r="AQF738" s="10"/>
      <c r="AQG738" s="269"/>
      <c r="AQH738" s="202" t="s">
        <v>87</v>
      </c>
      <c r="AQI738" s="484" t="s">
        <v>2074</v>
      </c>
      <c r="AQK738" s="203"/>
      <c r="AQL738" s="203">
        <f>VLOOKUP(AQI738,$A$794:$F$2344,6,FALSE)</f>
        <v>0</v>
      </c>
      <c r="AQM738" s="202" t="s">
        <v>65</v>
      </c>
      <c r="AQN738" s="10">
        <f>AQL738*1.3</f>
        <v>0</v>
      </c>
      <c r="AQO738" s="10"/>
      <c r="AQP738" s="269"/>
      <c r="AQQ738" s="202" t="s">
        <v>87</v>
      </c>
      <c r="AQR738" s="484" t="s">
        <v>2437</v>
      </c>
      <c r="AQT738" s="203"/>
      <c r="AQU738" s="203">
        <f>VLOOKUP(AQR738,$A$794:$F$2344,6,FALSE)</f>
        <v>0</v>
      </c>
      <c r="AQV738" s="202" t="s">
        <v>65</v>
      </c>
      <c r="AQW738" s="10">
        <f>AQU738*1.3</f>
        <v>0</v>
      </c>
      <c r="AQX738" s="10"/>
      <c r="AQY738" s="269"/>
      <c r="AQZ738" s="202" t="s">
        <v>87</v>
      </c>
      <c r="ARA738" s="484" t="s">
        <v>676</v>
      </c>
      <c r="ARC738" s="203"/>
      <c r="ARD738" s="203">
        <f>VLOOKUP(ARA738,$A$794:$F$2344,6,FALSE)</f>
        <v>0</v>
      </c>
      <c r="ARE738" s="202" t="s">
        <v>65</v>
      </c>
      <c r="ARF738" s="10">
        <f>ARD738*1.3</f>
        <v>0</v>
      </c>
      <c r="ARG738" s="10"/>
      <c r="ARH738" s="269"/>
      <c r="ARI738" s="202" t="s">
        <v>87</v>
      </c>
      <c r="ARJ738" s="484" t="s">
        <v>1676</v>
      </c>
      <c r="ARL738" s="203"/>
      <c r="ARM738" s="203">
        <f>VLOOKUP(ARJ738,$A$794:$F$2344,6,FALSE)</f>
        <v>0</v>
      </c>
      <c r="ARN738" s="202" t="s">
        <v>65</v>
      </c>
      <c r="ARO738" s="10">
        <f>ARM738*1.3</f>
        <v>0</v>
      </c>
      <c r="ARP738" s="10"/>
      <c r="ARQ738" s="269"/>
      <c r="ARR738" s="202" t="s">
        <v>87</v>
      </c>
      <c r="ARS738" s="498" t="s">
        <v>427</v>
      </c>
      <c r="ARU738" s="203"/>
      <c r="ARV738" s="203">
        <f>VLOOKUP(ARS738,$A$794:$F$2344,6,FALSE)</f>
        <v>0</v>
      </c>
      <c r="ARW738" s="202" t="s">
        <v>65</v>
      </c>
      <c r="ARX738" s="10">
        <f>ARV738*1.3</f>
        <v>0</v>
      </c>
      <c r="ARY738" s="10"/>
      <c r="ARZ738" s="269"/>
      <c r="ASA738" s="202" t="s">
        <v>87</v>
      </c>
      <c r="ASB738" s="484" t="s">
        <v>487</v>
      </c>
      <c r="ASD738" s="203"/>
      <c r="ASE738" s="203">
        <f>VLOOKUP(ASB738,$A$794:$F$2344,6,FALSE)</f>
        <v>0</v>
      </c>
      <c r="ASF738" s="202" t="s">
        <v>65</v>
      </c>
      <c r="ASG738" s="10">
        <f>ASE738*1.3</f>
        <v>0</v>
      </c>
      <c r="ASH738" s="10"/>
      <c r="ASI738" s="269"/>
      <c r="ASJ738" s="202" t="s">
        <v>87</v>
      </c>
      <c r="ASK738" s="484" t="s">
        <v>2074</v>
      </c>
      <c r="ASM738" s="203"/>
      <c r="ASN738" s="203">
        <f>VLOOKUP(ASK738,$A$794:$F$2344,6,FALSE)</f>
        <v>0</v>
      </c>
      <c r="ASO738" s="202" t="s">
        <v>65</v>
      </c>
      <c r="ASP738" s="10">
        <f>ASN738*1.3</f>
        <v>0</v>
      </c>
      <c r="ASQ738" s="10"/>
      <c r="ASR738" s="269"/>
      <c r="ASS738" s="202" t="s">
        <v>87</v>
      </c>
      <c r="AST738" s="484" t="s">
        <v>1596</v>
      </c>
      <c r="ASV738" s="203"/>
      <c r="ASW738" s="203">
        <f>VLOOKUP(AST738,$A$794:$F$2344,6,FALSE)</f>
        <v>0</v>
      </c>
      <c r="ASX738" s="202" t="s">
        <v>65</v>
      </c>
      <c r="ASY738" s="10">
        <f>ASW738*1.3</f>
        <v>0</v>
      </c>
      <c r="ASZ738" s="10"/>
      <c r="ATA738" s="269"/>
      <c r="ATB738" s="202" t="s">
        <v>87</v>
      </c>
      <c r="ATC738" s="484" t="s">
        <v>431</v>
      </c>
      <c r="ATE738" s="203"/>
      <c r="ATF738" s="203">
        <f>VLOOKUP(ATC738,$A$794:$F$2344,6,FALSE)</f>
        <v>0</v>
      </c>
      <c r="ATG738" s="202" t="s">
        <v>65</v>
      </c>
      <c r="ATH738" s="10">
        <f>ATF738*1.3</f>
        <v>0</v>
      </c>
      <c r="ATI738" s="10"/>
      <c r="ATJ738" s="269"/>
      <c r="ATK738" s="202" t="s">
        <v>87</v>
      </c>
      <c r="ATL738" s="484" t="s">
        <v>676</v>
      </c>
      <c r="ATN738" s="203"/>
      <c r="ATO738" s="203">
        <f>VLOOKUP(ATL738,$A$794:$F$2344,6,FALSE)</f>
        <v>0</v>
      </c>
      <c r="ATP738" s="202" t="s">
        <v>65</v>
      </c>
      <c r="ATQ738" s="10">
        <f>ATO738*1.3</f>
        <v>0</v>
      </c>
      <c r="ATR738" s="10"/>
      <c r="ATS738" s="269"/>
      <c r="ATT738" s="202" t="s">
        <v>87</v>
      </c>
      <c r="ATU738" s="484" t="s">
        <v>1185</v>
      </c>
      <c r="ATW738" s="203"/>
      <c r="ATX738" s="203">
        <f>VLOOKUP(ATU738,$A$794:$F$2344,6,FALSE)</f>
        <v>0</v>
      </c>
      <c r="ATY738" s="202" t="s">
        <v>65</v>
      </c>
      <c r="ATZ738" s="10">
        <f>ATX738*1.3</f>
        <v>0</v>
      </c>
      <c r="AUA738" s="10"/>
      <c r="AUB738" s="269"/>
      <c r="AUC738" s="202" t="s">
        <v>87</v>
      </c>
      <c r="AUD738" s="484" t="s">
        <v>1945</v>
      </c>
      <c r="AUF738" s="203"/>
      <c r="AUG738" s="203">
        <f>VLOOKUP(AUD738,$A$794:$F$2344,6,FALSE)</f>
        <v>0</v>
      </c>
      <c r="AUH738" s="202" t="s">
        <v>65</v>
      </c>
      <c r="AUI738" s="10">
        <f>AUG738*1.3</f>
        <v>0</v>
      </c>
      <c r="AUJ738" s="10"/>
      <c r="AUK738" s="269"/>
      <c r="AUL738" s="202" t="s">
        <v>87</v>
      </c>
      <c r="AUM738" s="484" t="s">
        <v>427</v>
      </c>
      <c r="AUO738" s="203"/>
      <c r="AUP738" s="203">
        <f>VLOOKUP(AUM738,$A$794:$F$2344,6,FALSE)</f>
        <v>0</v>
      </c>
      <c r="AUQ738" s="202" t="s">
        <v>65</v>
      </c>
      <c r="AUR738" s="10">
        <f>AUP738*1.3</f>
        <v>0</v>
      </c>
      <c r="AUS738" s="10"/>
      <c r="AUT738" s="269"/>
      <c r="AUU738" s="202" t="s">
        <v>87</v>
      </c>
      <c r="AUV738" s="509" t="s">
        <v>2888</v>
      </c>
      <c r="AUX738" s="203"/>
      <c r="AUY738" s="203">
        <f>VLOOKUP(AUV738,$A$794:$F$2344,6,FALSE)</f>
        <v>7</v>
      </c>
      <c r="AUZ738" s="202" t="s">
        <v>65</v>
      </c>
      <c r="AVA738" s="10">
        <f>AUY738*1.3</f>
        <v>9.1</v>
      </c>
      <c r="AVB738" s="10"/>
      <c r="AVC738" s="269"/>
      <c r="AVD738" s="202" t="s">
        <v>87</v>
      </c>
      <c r="AVE738" s="484" t="s">
        <v>1940</v>
      </c>
      <c r="AVG738" s="203"/>
      <c r="AVH738" s="203">
        <f>VLOOKUP(AVE738,$A$794:$F$2344,6,FALSE)</f>
        <v>0</v>
      </c>
      <c r="AVI738" s="202" t="s">
        <v>65</v>
      </c>
      <c r="AVJ738" s="10">
        <f>AVH738*1.3</f>
        <v>0</v>
      </c>
      <c r="AVK738" s="10"/>
      <c r="AVL738" s="269"/>
      <c r="AVM738" s="202" t="s">
        <v>87</v>
      </c>
      <c r="AVN738" s="484" t="s">
        <v>2437</v>
      </c>
      <c r="AVP738" s="203"/>
      <c r="AVQ738" s="203">
        <f>VLOOKUP(AVN738,$A$794:$F$2344,6,FALSE)</f>
        <v>0</v>
      </c>
      <c r="AVR738" s="202" t="s">
        <v>65</v>
      </c>
      <c r="AVS738" s="10">
        <f>AVQ738*1.3</f>
        <v>0</v>
      </c>
      <c r="AVT738" s="10"/>
      <c r="AVU738" s="269"/>
      <c r="AVV738" s="202" t="s">
        <v>87</v>
      </c>
      <c r="AVW738" s="487" t="s">
        <v>519</v>
      </c>
      <c r="AVY738" s="203"/>
      <c r="AVZ738" s="203">
        <f>VLOOKUP(AVW738,$A$794:$F$2344,6,FALSE)</f>
        <v>0</v>
      </c>
      <c r="AWA738" s="202" t="s">
        <v>65</v>
      </c>
      <c r="AWB738" s="10">
        <f>AVZ738*1.3</f>
        <v>0</v>
      </c>
      <c r="AWC738" s="10"/>
      <c r="AWD738" s="269"/>
      <c r="AWE738" s="202" t="s">
        <v>87</v>
      </c>
      <c r="AWF738" s="484" t="s">
        <v>470</v>
      </c>
      <c r="AWH738" s="203"/>
      <c r="AWI738" s="203">
        <f>VLOOKUP(AWF738,$A$794:$F$2344,6,FALSE)</f>
        <v>3</v>
      </c>
      <c r="AWJ738" s="202" t="s">
        <v>65</v>
      </c>
      <c r="AWK738" s="10">
        <f>AWI738*1.3</f>
        <v>3.9000000000000004</v>
      </c>
      <c r="AWL738" s="10"/>
      <c r="AWM738" s="269"/>
      <c r="AWN738" s="202" t="s">
        <v>87</v>
      </c>
      <c r="AWO738" s="484" t="s">
        <v>1365</v>
      </c>
      <c r="AWQ738" s="203"/>
      <c r="AWR738" s="203">
        <f>VLOOKUP(AWO738,$A$794:$F$2344,6,FALSE)</f>
        <v>0</v>
      </c>
      <c r="AWS738" s="202" t="s">
        <v>65</v>
      </c>
      <c r="AWT738" s="10">
        <f>AWR738*1.3</f>
        <v>0</v>
      </c>
      <c r="AWU738" s="10"/>
      <c r="AWV738" s="269"/>
      <c r="AWW738" s="202" t="s">
        <v>87</v>
      </c>
      <c r="AWX738" s="484" t="s">
        <v>1596</v>
      </c>
      <c r="AWZ738" s="203"/>
      <c r="AXA738" s="203">
        <f>VLOOKUP(AWX738,$A$794:$F$2344,6,FALSE)</f>
        <v>0</v>
      </c>
      <c r="AXB738" s="202" t="s">
        <v>65</v>
      </c>
      <c r="AXC738" s="10">
        <f>AXA738*1.3</f>
        <v>0</v>
      </c>
      <c r="AXD738" s="10"/>
      <c r="AXE738" s="269"/>
      <c r="AXF738" s="202" t="s">
        <v>87</v>
      </c>
      <c r="AXG738" s="484" t="s">
        <v>427</v>
      </c>
      <c r="AXI738" s="203"/>
      <c r="AXJ738" s="203">
        <f>VLOOKUP(AXG738,$A$794:$F$2344,6,FALSE)</f>
        <v>0</v>
      </c>
      <c r="AXK738" s="202" t="s">
        <v>65</v>
      </c>
      <c r="AXL738" s="10">
        <f>AXJ738*1.3</f>
        <v>0</v>
      </c>
      <c r="AXM738" s="10"/>
      <c r="AXN738" s="269"/>
      <c r="AXO738" s="202" t="s">
        <v>87</v>
      </c>
      <c r="AXP738" s="484" t="s">
        <v>2074</v>
      </c>
      <c r="AXR738" s="203"/>
      <c r="AXS738" s="203">
        <f>VLOOKUP(AXP738,$A$794:$F$2344,6,FALSE)</f>
        <v>0</v>
      </c>
      <c r="AXT738" s="202" t="s">
        <v>65</v>
      </c>
      <c r="AXU738" s="10">
        <f>AXS738*1.3</f>
        <v>0</v>
      </c>
      <c r="AXV738" s="10"/>
      <c r="AXW738" s="269"/>
      <c r="AXX738" s="202" t="s">
        <v>87</v>
      </c>
      <c r="AXY738" s="498" t="s">
        <v>553</v>
      </c>
      <c r="AYA738" s="203"/>
      <c r="AYB738" s="203">
        <f>VLOOKUP(AXY738,$A$794:$F$2344,6,FALSE)</f>
        <v>0</v>
      </c>
      <c r="AYC738" s="202" t="s">
        <v>65</v>
      </c>
      <c r="AYD738" s="10">
        <f>AYB738*1.3</f>
        <v>0</v>
      </c>
      <c r="AYE738" s="10"/>
      <c r="AYF738" s="269"/>
      <c r="AYG738" s="202" t="s">
        <v>87</v>
      </c>
      <c r="AYH738" s="484" t="s">
        <v>1940</v>
      </c>
      <c r="AYJ738" s="203"/>
      <c r="AYK738" s="203">
        <f>VLOOKUP(AYH738,$A$794:$F$2344,6,FALSE)</f>
        <v>0</v>
      </c>
      <c r="AYL738" s="202" t="s">
        <v>65</v>
      </c>
      <c r="AYM738" s="10">
        <f>AYK738*1.3</f>
        <v>0</v>
      </c>
      <c r="AYN738" s="10"/>
      <c r="AYO738" s="269"/>
      <c r="AYP738" s="202" t="s">
        <v>87</v>
      </c>
      <c r="AYQ738" s="484" t="s">
        <v>1365</v>
      </c>
      <c r="AYS738" s="203"/>
      <c r="AYT738" s="203">
        <f>VLOOKUP(AYQ738,$A$794:$F$2344,6,FALSE)</f>
        <v>0</v>
      </c>
      <c r="AYU738" s="202" t="s">
        <v>65</v>
      </c>
      <c r="AYV738" s="10">
        <f>AYT738*1.3</f>
        <v>0</v>
      </c>
      <c r="AYW738" s="10"/>
      <c r="AYX738" s="269"/>
      <c r="AYY738" s="202" t="s">
        <v>87</v>
      </c>
      <c r="AYZ738" s="484" t="s">
        <v>519</v>
      </c>
      <c r="AZB738" s="203"/>
      <c r="AZC738" s="203">
        <f>VLOOKUP(AYZ738,$A$794:$F$2344,6,FALSE)</f>
        <v>0</v>
      </c>
      <c r="AZD738" s="202" t="s">
        <v>65</v>
      </c>
      <c r="AZE738" s="10">
        <f>AZC738*1.3</f>
        <v>0</v>
      </c>
      <c r="AZF738" s="10"/>
      <c r="AZG738" s="269"/>
      <c r="AZH738" s="202" t="s">
        <v>87</v>
      </c>
      <c r="AZI738" s="484" t="s">
        <v>427</v>
      </c>
      <c r="AZK738" s="203"/>
      <c r="AZL738" s="203">
        <f>VLOOKUP(AZI738,$A$794:$F$2344,6,FALSE)</f>
        <v>0</v>
      </c>
      <c r="AZM738" s="202" t="s">
        <v>65</v>
      </c>
      <c r="AZN738" s="10">
        <f>AZL738*1.3</f>
        <v>0</v>
      </c>
      <c r="AZO738" s="10"/>
      <c r="AZP738" s="269"/>
      <c r="AZQ738" s="202" t="s">
        <v>87</v>
      </c>
      <c r="AZR738" s="484" t="s">
        <v>427</v>
      </c>
      <c r="AZT738" s="203"/>
      <c r="AZU738" s="203">
        <f>VLOOKUP(AZR738,$A$794:$F$2344,6,FALSE)</f>
        <v>0</v>
      </c>
      <c r="AZV738" s="202" t="s">
        <v>65</v>
      </c>
      <c r="AZW738" s="10">
        <f>AZU738*1.3</f>
        <v>0</v>
      </c>
      <c r="AZX738" s="10"/>
      <c r="AZY738" s="269"/>
      <c r="AZZ738" s="202" t="s">
        <v>87</v>
      </c>
      <c r="BAA738" s="498" t="s">
        <v>2074</v>
      </c>
      <c r="BAC738" s="203"/>
      <c r="BAD738" s="203">
        <f>VLOOKUP(BAA738,$A$794:$F$2344,6,FALSE)</f>
        <v>0</v>
      </c>
      <c r="BAE738" s="202" t="s">
        <v>65</v>
      </c>
      <c r="BAF738" s="10">
        <f>BAD738*1.3</f>
        <v>0</v>
      </c>
      <c r="BAG738" s="10"/>
      <c r="BAH738" s="269"/>
    </row>
    <row r="739" spans="1:1386" s="14" customFormat="1" ht="15">
      <c r="A739" s="202" t="s">
        <v>88</v>
      </c>
      <c r="B739" s="484" t="s">
        <v>416</v>
      </c>
      <c r="D739" s="203"/>
      <c r="E739" s="203">
        <f>VLOOKUP(B739,$A$794:$F$2344,6,FALSE)</f>
        <v>72</v>
      </c>
      <c r="F739" s="202" t="s">
        <v>67</v>
      </c>
      <c r="G739" s="10">
        <f>E739*1.2</f>
        <v>86.399999999999991</v>
      </c>
      <c r="H739" s="10"/>
      <c r="I739" s="263"/>
      <c r="J739" s="202" t="s">
        <v>88</v>
      </c>
      <c r="K739" s="487" t="s">
        <v>2074</v>
      </c>
      <c r="M739" s="203"/>
      <c r="N739" s="203">
        <f>VLOOKUP(K739,$A$794:$F$2344,6,FALSE)</f>
        <v>0</v>
      </c>
      <c r="O739" s="202" t="s">
        <v>67</v>
      </c>
      <c r="P739" s="10">
        <f>N739*1.2</f>
        <v>0</v>
      </c>
      <c r="Q739" s="10"/>
      <c r="R739" s="263"/>
      <c r="S739" s="202" t="s">
        <v>88</v>
      </c>
      <c r="T739" s="484" t="s">
        <v>519</v>
      </c>
      <c r="V739" s="203"/>
      <c r="W739" s="203">
        <f>VLOOKUP(T739,$A$794:$F$2344,6,FALSE)</f>
        <v>0</v>
      </c>
      <c r="X739" s="202" t="s">
        <v>67</v>
      </c>
      <c r="Y739" s="10">
        <f>W739*1.2</f>
        <v>0</v>
      </c>
      <c r="Z739" s="10"/>
      <c r="AA739" s="263"/>
      <c r="AB739" s="202" t="s">
        <v>88</v>
      </c>
      <c r="AC739" s="484" t="s">
        <v>2074</v>
      </c>
      <c r="AE739" s="203"/>
      <c r="AF739" s="203">
        <f>VLOOKUP(AC739,$A$794:$F$2344,6,FALSE)</f>
        <v>0</v>
      </c>
      <c r="AG739" s="202" t="s">
        <v>67</v>
      </c>
      <c r="AH739" s="10">
        <f>AF739*1.2</f>
        <v>0</v>
      </c>
      <c r="AI739" s="10"/>
      <c r="AJ739" s="263"/>
      <c r="AK739" s="202" t="s">
        <v>88</v>
      </c>
      <c r="AL739" s="490" t="s">
        <v>2888</v>
      </c>
      <c r="AN739" s="203"/>
      <c r="AO739" s="203">
        <f>VLOOKUP(AL739,$A$794:$F$2344,6,FALSE)</f>
        <v>7</v>
      </c>
      <c r="AP739" s="202" t="s">
        <v>67</v>
      </c>
      <c r="AQ739" s="10">
        <f>AO739*1.2</f>
        <v>8.4</v>
      </c>
      <c r="AR739" s="10"/>
      <c r="AS739" s="263"/>
      <c r="AT739" s="202" t="s">
        <v>88</v>
      </c>
      <c r="AU739" s="484" t="s">
        <v>2074</v>
      </c>
      <c r="AW739" s="203"/>
      <c r="AX739" s="203">
        <f>VLOOKUP(AU739,$A$794:$F$2344,6,FALSE)</f>
        <v>0</v>
      </c>
      <c r="AY739" s="202" t="s">
        <v>67</v>
      </c>
      <c r="AZ739" s="10">
        <f>AX739*1.2</f>
        <v>0</v>
      </c>
      <c r="BA739" s="10"/>
      <c r="BB739" s="263"/>
      <c r="BC739" s="202" t="s">
        <v>88</v>
      </c>
      <c r="BD739" s="484" t="s">
        <v>2074</v>
      </c>
      <c r="BF739" s="203"/>
      <c r="BG739" s="203">
        <f>VLOOKUP(BD739,$A$794:$F$2344,6,FALSE)</f>
        <v>0</v>
      </c>
      <c r="BH739" s="202" t="s">
        <v>67</v>
      </c>
      <c r="BI739" s="10">
        <f>BG739*1.2</f>
        <v>0</v>
      </c>
      <c r="BJ739" s="10"/>
      <c r="BK739" s="263"/>
      <c r="BL739" s="202" t="s">
        <v>88</v>
      </c>
      <c r="BM739" s="484" t="s">
        <v>641</v>
      </c>
      <c r="BO739" s="203"/>
      <c r="BP739" s="203">
        <f>VLOOKUP(BM739,$A$794:$F$2344,6,FALSE)</f>
        <v>0</v>
      </c>
      <c r="BQ739" s="202" t="s">
        <v>67</v>
      </c>
      <c r="BR739" s="10">
        <f>BP739*1.2</f>
        <v>0</v>
      </c>
      <c r="BS739" s="10"/>
      <c r="BT739" s="263"/>
      <c r="BU739" s="202" t="s">
        <v>88</v>
      </c>
      <c r="BV739" s="484" t="s">
        <v>1945</v>
      </c>
      <c r="BX739" s="203"/>
      <c r="BY739" s="203">
        <f>VLOOKUP(BV739,$A$794:$F$2344,6,FALSE)</f>
        <v>0</v>
      </c>
      <c r="BZ739" s="202" t="s">
        <v>67</v>
      </c>
      <c r="CA739" s="10">
        <f>BY739*1.2</f>
        <v>0</v>
      </c>
      <c r="CB739" s="10"/>
      <c r="CC739" s="263"/>
      <c r="CD739" s="202" t="s">
        <v>88</v>
      </c>
      <c r="CE739" s="491" t="s">
        <v>519</v>
      </c>
      <c r="CG739" s="203"/>
      <c r="CH739" s="203">
        <f>VLOOKUP(CE739,$A$794:$F$2344,6,FALSE)</f>
        <v>0</v>
      </c>
      <c r="CI739" s="202" t="s">
        <v>67</v>
      </c>
      <c r="CJ739" s="10">
        <f>CH739*1.2</f>
        <v>0</v>
      </c>
      <c r="CK739" s="10"/>
      <c r="CL739" s="263"/>
      <c r="CM739" s="202" t="s">
        <v>88</v>
      </c>
      <c r="CN739" s="484" t="s">
        <v>1365</v>
      </c>
      <c r="CP739" s="203"/>
      <c r="CQ739" s="203">
        <f>VLOOKUP(CN739,$A$794:$F$2344,6,FALSE)</f>
        <v>0</v>
      </c>
      <c r="CR739" s="202" t="s">
        <v>67</v>
      </c>
      <c r="CS739" s="10">
        <f>CQ739*1.2</f>
        <v>0</v>
      </c>
      <c r="CT739" s="10"/>
      <c r="CU739" s="263"/>
      <c r="CV739" s="202" t="s">
        <v>88</v>
      </c>
      <c r="CW739" s="484" t="s">
        <v>553</v>
      </c>
      <c r="CY739" s="203"/>
      <c r="CZ739" s="203">
        <f>VLOOKUP(CW739,$A$794:$F$2344,6,FALSE)</f>
        <v>0</v>
      </c>
      <c r="DA739" s="202" t="s">
        <v>67</v>
      </c>
      <c r="DB739" s="10">
        <f>CZ739*1.2</f>
        <v>0</v>
      </c>
      <c r="DC739" s="10"/>
      <c r="DD739" s="263"/>
      <c r="DE739" s="202" t="s">
        <v>88</v>
      </c>
      <c r="DF739" s="484" t="s">
        <v>416</v>
      </c>
      <c r="DH739" s="203"/>
      <c r="DI739" s="203">
        <f>VLOOKUP(DF739,$A$794:$F$2344,6,FALSE)</f>
        <v>72</v>
      </c>
      <c r="DJ739" s="202" t="s">
        <v>67</v>
      </c>
      <c r="DK739" s="10">
        <f>DI739*1.2</f>
        <v>86.399999999999991</v>
      </c>
      <c r="DL739" s="10"/>
      <c r="DM739" s="263"/>
      <c r="DN739" s="202" t="s">
        <v>88</v>
      </c>
      <c r="DO739" s="484" t="s">
        <v>1945</v>
      </c>
      <c r="DQ739" s="203"/>
      <c r="DR739" s="203">
        <f>VLOOKUP(DO739,$A$794:$F$2344,6,FALSE)</f>
        <v>0</v>
      </c>
      <c r="DS739" s="202" t="s">
        <v>67</v>
      </c>
      <c r="DT739" s="10">
        <f>DR739*1.2</f>
        <v>0</v>
      </c>
      <c r="DU739" s="10"/>
      <c r="DV739" s="263"/>
      <c r="DW739" s="202" t="s">
        <v>88</v>
      </c>
      <c r="DX739" s="484" t="s">
        <v>519</v>
      </c>
      <c r="DZ739" s="203"/>
      <c r="EA739" s="203">
        <f>VLOOKUP(DX739,$A$794:$F$2344,6,FALSE)</f>
        <v>0</v>
      </c>
      <c r="EB739" s="202" t="s">
        <v>67</v>
      </c>
      <c r="EC739" s="10">
        <f>EA739*1.2</f>
        <v>0</v>
      </c>
      <c r="ED739" s="10"/>
      <c r="EE739" s="263"/>
      <c r="EF739" s="202" t="s">
        <v>88</v>
      </c>
      <c r="EG739" s="484" t="s">
        <v>2888</v>
      </c>
      <c r="EI739" s="203"/>
      <c r="EJ739" s="203">
        <f>VLOOKUP(EG739,$A$794:$F$2344,6,FALSE)</f>
        <v>7</v>
      </c>
      <c r="EK739" s="202" t="s">
        <v>67</v>
      </c>
      <c r="EL739" s="10">
        <f>EJ739*1.2</f>
        <v>8.4</v>
      </c>
      <c r="EM739" s="10"/>
      <c r="EN739" s="263"/>
      <c r="EO739" s="202" t="s">
        <v>88</v>
      </c>
      <c r="EP739" s="484" t="s">
        <v>1945</v>
      </c>
      <c r="ER739" s="203"/>
      <c r="ES739" s="203">
        <f>VLOOKUP(EP739,$A$794:$F$2344,6,FALSE)</f>
        <v>0</v>
      </c>
      <c r="ET739" s="202" t="s">
        <v>67</v>
      </c>
      <c r="EU739" s="10">
        <f>ES739*1.2</f>
        <v>0</v>
      </c>
      <c r="EV739" s="10"/>
      <c r="EW739" s="263"/>
      <c r="EX739" s="202" t="s">
        <v>88</v>
      </c>
      <c r="EY739" s="484" t="s">
        <v>553</v>
      </c>
      <c r="FA739" s="203"/>
      <c r="FB739" s="203">
        <f>VLOOKUP(EY739,$A$794:$F$2344,6,FALSE)</f>
        <v>0</v>
      </c>
      <c r="FC739" s="202" t="s">
        <v>67</v>
      </c>
      <c r="FD739" s="10">
        <f>FB739*1.2</f>
        <v>0</v>
      </c>
      <c r="FE739" s="10"/>
      <c r="FF739" s="263"/>
      <c r="FG739" s="202" t="s">
        <v>88</v>
      </c>
      <c r="FH739" s="484" t="s">
        <v>2437</v>
      </c>
      <c r="FJ739" s="203"/>
      <c r="FK739" s="203">
        <f>VLOOKUP(FH739,$A$794:$F$2344,6,FALSE)</f>
        <v>0</v>
      </c>
      <c r="FL739" s="202" t="s">
        <v>67</v>
      </c>
      <c r="FM739" s="10">
        <f>FK739*1.2</f>
        <v>0</v>
      </c>
      <c r="FN739" s="10"/>
      <c r="FO739" s="263"/>
      <c r="FP739" s="202" t="s">
        <v>88</v>
      </c>
      <c r="FQ739" s="484" t="s">
        <v>543</v>
      </c>
      <c r="FS739" s="203"/>
      <c r="FT739" s="203">
        <f>VLOOKUP(FQ739,$A$794:$F$2344,6,FALSE)</f>
        <v>16</v>
      </c>
      <c r="FU739" s="202" t="s">
        <v>67</v>
      </c>
      <c r="FV739" s="10">
        <f>FT739*1.2</f>
        <v>19.2</v>
      </c>
      <c r="FW739" s="10"/>
      <c r="FX739" s="263"/>
      <c r="FY739" s="202" t="s">
        <v>88</v>
      </c>
      <c r="FZ739" s="484" t="s">
        <v>431</v>
      </c>
      <c r="GB739" s="203"/>
      <c r="GC739" s="203">
        <f>VLOOKUP(FZ739,$A$794:$F$2344,6,FALSE)</f>
        <v>0</v>
      </c>
      <c r="GD739" s="202" t="s">
        <v>67</v>
      </c>
      <c r="GE739" s="10">
        <f>GC739*1.2</f>
        <v>0</v>
      </c>
      <c r="GF739" s="10"/>
      <c r="GG739" s="263"/>
      <c r="GH739" s="202" t="s">
        <v>88</v>
      </c>
      <c r="GI739" s="484" t="s">
        <v>641</v>
      </c>
      <c r="GK739" s="203"/>
      <c r="GL739" s="203">
        <f>VLOOKUP(GI739,$A$794:$F$2344,6,FALSE)</f>
        <v>0</v>
      </c>
      <c r="GM739" s="202" t="s">
        <v>67</v>
      </c>
      <c r="GN739" s="10">
        <f>GL739*1.2</f>
        <v>0</v>
      </c>
      <c r="GO739" s="10"/>
      <c r="GP739" s="263"/>
      <c r="GQ739" s="202" t="s">
        <v>88</v>
      </c>
      <c r="GR739" s="484" t="s">
        <v>519</v>
      </c>
      <c r="GT739" s="203"/>
      <c r="GU739" s="203">
        <f>VLOOKUP(GR739,$A$794:$F$2344,6,FALSE)</f>
        <v>0</v>
      </c>
      <c r="GV739" s="202" t="s">
        <v>67</v>
      </c>
      <c r="GW739" s="10">
        <f>GU739*1.2</f>
        <v>0</v>
      </c>
      <c r="GX739" s="10"/>
      <c r="GY739" s="263"/>
      <c r="GZ739" s="202" t="s">
        <v>88</v>
      </c>
      <c r="HA739" s="484" t="s">
        <v>676</v>
      </c>
      <c r="HC739" s="203"/>
      <c r="HD739" s="203">
        <f>VLOOKUP(HA739,$A$794:$F$2344,6,FALSE)</f>
        <v>0</v>
      </c>
      <c r="HE739" s="202" t="s">
        <v>67</v>
      </c>
      <c r="HF739" s="10">
        <f>HD739*1.2</f>
        <v>0</v>
      </c>
      <c r="HG739" s="10"/>
      <c r="HH739" s="263"/>
      <c r="HI739" s="202" t="s">
        <v>88</v>
      </c>
      <c r="HJ739" s="484" t="s">
        <v>543</v>
      </c>
      <c r="HL739" s="203"/>
      <c r="HM739" s="203">
        <f>VLOOKUP(HJ739,$A$794:$F$2344,6,FALSE)</f>
        <v>16</v>
      </c>
      <c r="HN739" s="202" t="s">
        <v>67</v>
      </c>
      <c r="HO739" s="10">
        <f>HM739*1.2</f>
        <v>19.2</v>
      </c>
      <c r="HP739" s="10"/>
      <c r="HQ739" s="263"/>
      <c r="HR739" s="202" t="s">
        <v>88</v>
      </c>
      <c r="HS739" s="484" t="s">
        <v>641</v>
      </c>
      <c r="HU739" s="203"/>
      <c r="HV739" s="203">
        <f>VLOOKUP(HS739,$A$794:$F$2344,6,FALSE)</f>
        <v>0</v>
      </c>
      <c r="HW739" s="202" t="s">
        <v>67</v>
      </c>
      <c r="HX739" s="10">
        <f>HV739*1.2</f>
        <v>0</v>
      </c>
      <c r="HY739" s="10"/>
      <c r="HZ739" s="263"/>
      <c r="IA739" s="202" t="s">
        <v>88</v>
      </c>
      <c r="IB739" s="496" t="s">
        <v>183</v>
      </c>
      <c r="ID739" s="203"/>
      <c r="IE739" s="203" t="e">
        <f>VLOOKUP(IB739,$A$794:$F$2344,6,FALSE)</f>
        <v>#N/A</v>
      </c>
      <c r="IF739" s="202" t="s">
        <v>67</v>
      </c>
      <c r="IG739" s="10" t="e">
        <f>IE739*1.2</f>
        <v>#N/A</v>
      </c>
      <c r="IH739" s="10"/>
      <c r="II739" s="263"/>
      <c r="IJ739" s="202" t="s">
        <v>88</v>
      </c>
      <c r="IK739" s="484" t="s">
        <v>2437</v>
      </c>
      <c r="IM739" s="203"/>
      <c r="IN739" s="203">
        <f>VLOOKUP(IK739,$A$794:$F$2344,6,FALSE)</f>
        <v>0</v>
      </c>
      <c r="IO739" s="202" t="s">
        <v>67</v>
      </c>
      <c r="IP739" s="10">
        <f>IN739*1.2</f>
        <v>0</v>
      </c>
      <c r="IQ739" s="10"/>
      <c r="IR739" s="263"/>
      <c r="IS739" s="202" t="s">
        <v>88</v>
      </c>
      <c r="IT739" s="484" t="s">
        <v>2888</v>
      </c>
      <c r="IV739" s="203"/>
      <c r="IW739" s="203">
        <f>VLOOKUP(IT739,$A$794:$F$2344,6,FALSE)</f>
        <v>7</v>
      </c>
      <c r="IX739" s="202" t="s">
        <v>67</v>
      </c>
      <c r="IY739" s="10">
        <f>IW739*1.2</f>
        <v>8.4</v>
      </c>
      <c r="IZ739" s="10"/>
      <c r="JA739" s="263"/>
      <c r="JB739" s="202" t="s">
        <v>88</v>
      </c>
      <c r="JC739" s="484" t="s">
        <v>1596</v>
      </c>
      <c r="JE739" s="203"/>
      <c r="JF739" s="203">
        <f>VLOOKUP(JC739,$A$794:$F$2344,6,FALSE)</f>
        <v>0</v>
      </c>
      <c r="JG739" s="202" t="s">
        <v>67</v>
      </c>
      <c r="JH739" s="10">
        <f>JF739*1.2</f>
        <v>0</v>
      </c>
      <c r="JI739" s="10"/>
      <c r="JJ739" s="263"/>
      <c r="JK739" s="202" t="s">
        <v>88</v>
      </c>
      <c r="JL739" s="484" t="s">
        <v>543</v>
      </c>
      <c r="JN739" s="203"/>
      <c r="JO739" s="203">
        <f>VLOOKUP(JL739,$A$794:$F$2344,6,FALSE)</f>
        <v>16</v>
      </c>
      <c r="JP739" s="202" t="s">
        <v>67</v>
      </c>
      <c r="JQ739" s="10">
        <f>JO739*1.2</f>
        <v>19.2</v>
      </c>
      <c r="JR739" s="10"/>
      <c r="JS739" s="263"/>
      <c r="JT739" s="202" t="s">
        <v>88</v>
      </c>
      <c r="JU739" s="484" t="s">
        <v>416</v>
      </c>
      <c r="JW739" s="203"/>
      <c r="JX739" s="203">
        <f>VLOOKUP(JU739,$A$794:$F$2344,6,FALSE)</f>
        <v>72</v>
      </c>
      <c r="JY739" s="202" t="s">
        <v>67</v>
      </c>
      <c r="JZ739" s="10">
        <f>JX739*1.2</f>
        <v>86.399999999999991</v>
      </c>
      <c r="KA739" s="10"/>
      <c r="KB739" s="263"/>
      <c r="KC739" s="202" t="s">
        <v>88</v>
      </c>
      <c r="KD739" s="484" t="s">
        <v>428</v>
      </c>
      <c r="KF739" s="203"/>
      <c r="KG739" s="203">
        <f>VLOOKUP(KD739,$A$794:$F$2344,6,FALSE)</f>
        <v>0</v>
      </c>
      <c r="KH739" s="202" t="s">
        <v>67</v>
      </c>
      <c r="KI739" s="10">
        <f>KG739*1.2</f>
        <v>0</v>
      </c>
      <c r="KJ739" s="10"/>
      <c r="KK739" s="263"/>
      <c r="KL739" s="202" t="s">
        <v>88</v>
      </c>
      <c r="KM739" s="484" t="s">
        <v>2074</v>
      </c>
      <c r="KO739" s="203"/>
      <c r="KP739" s="203">
        <f>VLOOKUP(KM739,$A$794:$F$2344,6,FALSE)</f>
        <v>0</v>
      </c>
      <c r="KQ739" s="202" t="s">
        <v>67</v>
      </c>
      <c r="KR739" s="10">
        <f>KP739*1.2</f>
        <v>0</v>
      </c>
      <c r="KS739" s="10"/>
      <c r="KT739" s="263"/>
      <c r="KU739" s="202" t="s">
        <v>88</v>
      </c>
      <c r="KV739" s="498" t="s">
        <v>641</v>
      </c>
      <c r="KX739" s="203"/>
      <c r="KY739" s="203">
        <f>VLOOKUP(KV739,$A$794:$F$2344,6,FALSE)</f>
        <v>0</v>
      </c>
      <c r="KZ739" s="202" t="s">
        <v>67</v>
      </c>
      <c r="LA739" s="10">
        <f>KY739*1.2</f>
        <v>0</v>
      </c>
      <c r="LB739" s="10"/>
      <c r="LC739" s="263"/>
      <c r="LD739" s="202" t="s">
        <v>88</v>
      </c>
      <c r="LE739" s="484" t="s">
        <v>553</v>
      </c>
      <c r="LG739" s="203"/>
      <c r="LH739" s="203">
        <f>VLOOKUP(LE739,$A$794:$F$2344,6,FALSE)</f>
        <v>0</v>
      </c>
      <c r="LI739" s="202" t="s">
        <v>67</v>
      </c>
      <c r="LJ739" s="10">
        <f>LH739*1.2</f>
        <v>0</v>
      </c>
      <c r="LK739" s="10"/>
      <c r="LL739" s="263"/>
      <c r="LM739" s="202" t="s">
        <v>88</v>
      </c>
      <c r="LN739" s="484" t="s">
        <v>2888</v>
      </c>
      <c r="LP739" s="203"/>
      <c r="LQ739" s="203">
        <f>VLOOKUP(LN739,$A$794:$F$2344,6,FALSE)</f>
        <v>7</v>
      </c>
      <c r="LR739" s="202" t="s">
        <v>67</v>
      </c>
      <c r="LS739" s="10">
        <f>LQ739*1.2</f>
        <v>8.4</v>
      </c>
      <c r="LT739" s="10"/>
      <c r="LU739" s="263"/>
      <c r="LV739" s="202" t="s">
        <v>88</v>
      </c>
      <c r="LW739" s="496" t="s">
        <v>183</v>
      </c>
      <c r="LY739" s="203"/>
      <c r="LZ739" s="203" t="e">
        <f>VLOOKUP(LW739,$A$794:$F$2344,6,FALSE)</f>
        <v>#N/A</v>
      </c>
      <c r="MA739" s="202" t="s">
        <v>67</v>
      </c>
      <c r="MB739" s="10" t="e">
        <f>LZ739*1.2</f>
        <v>#N/A</v>
      </c>
      <c r="MC739" s="10"/>
      <c r="MD739" s="263"/>
      <c r="ME739" s="202" t="s">
        <v>88</v>
      </c>
      <c r="MF739" s="484" t="s">
        <v>519</v>
      </c>
      <c r="MH739" s="203"/>
      <c r="MI739" s="203">
        <f>VLOOKUP(MF739,$A$794:$F$2344,6,FALSE)</f>
        <v>0</v>
      </c>
      <c r="MJ739" s="202" t="s">
        <v>67</v>
      </c>
      <c r="MK739" s="10">
        <f>MI739*1.2</f>
        <v>0</v>
      </c>
      <c r="ML739" s="10"/>
      <c r="MM739" s="263"/>
      <c r="MN739" s="202" t="s">
        <v>88</v>
      </c>
      <c r="MO739" s="484" t="s">
        <v>4318</v>
      </c>
      <c r="MQ739" s="203"/>
      <c r="MR739" s="203">
        <f>VLOOKUP(MO739,$A$794:$F$2344,6,FALSE)</f>
        <v>0</v>
      </c>
      <c r="MS739" s="202" t="s">
        <v>67</v>
      </c>
      <c r="MT739" s="10">
        <f>MR739*1.2</f>
        <v>0</v>
      </c>
      <c r="MU739" s="10"/>
      <c r="MV739" s="263"/>
      <c r="MW739" s="202" t="s">
        <v>88</v>
      </c>
      <c r="MX739" s="484" t="s">
        <v>543</v>
      </c>
      <c r="MZ739" s="203"/>
      <c r="NA739" s="203">
        <f>VLOOKUP(MX739,$A$794:$F$2344,6,FALSE)</f>
        <v>16</v>
      </c>
      <c r="NB739" s="202" t="s">
        <v>67</v>
      </c>
      <c r="NC739" s="10">
        <f>NA739*1.2</f>
        <v>19.2</v>
      </c>
      <c r="ND739" s="10"/>
      <c r="NE739" s="263"/>
      <c r="NF739" s="202" t="s">
        <v>88</v>
      </c>
      <c r="NG739" s="484" t="s">
        <v>425</v>
      </c>
      <c r="NI739" s="203"/>
      <c r="NJ739" s="203">
        <f>VLOOKUP(NG739,$A$794:$F$2344,6,FALSE)</f>
        <v>0</v>
      </c>
      <c r="NK739" s="202" t="s">
        <v>67</v>
      </c>
      <c r="NL739" s="10">
        <f>NJ739*1.2</f>
        <v>0</v>
      </c>
      <c r="NM739" s="10"/>
      <c r="NN739" s="263"/>
      <c r="NO739" s="202" t="s">
        <v>88</v>
      </c>
      <c r="NP739" s="498" t="s">
        <v>416</v>
      </c>
      <c r="NR739" s="203"/>
      <c r="NS739" s="203">
        <f>VLOOKUP(NP739,$A$794:$F$2344,6,FALSE)</f>
        <v>72</v>
      </c>
      <c r="NT739" s="202" t="s">
        <v>67</v>
      </c>
      <c r="NU739" s="10">
        <f>NS739*1.2</f>
        <v>86.399999999999991</v>
      </c>
      <c r="NV739" s="10"/>
      <c r="NW739" s="263"/>
      <c r="NX739" s="202" t="s">
        <v>88</v>
      </c>
      <c r="NY739" s="484" t="s">
        <v>2437</v>
      </c>
      <c r="OA739" s="203"/>
      <c r="OB739" s="203">
        <f>VLOOKUP(NY739,$A$794:$F$2344,6,FALSE)</f>
        <v>0</v>
      </c>
      <c r="OC739" s="202" t="s">
        <v>67</v>
      </c>
      <c r="OD739" s="10">
        <f>OB739*1.2</f>
        <v>0</v>
      </c>
      <c r="OE739" s="10"/>
      <c r="OF739" s="263"/>
      <c r="OG739" s="202" t="s">
        <v>88</v>
      </c>
      <c r="OH739" s="484" t="s">
        <v>2437</v>
      </c>
      <c r="OJ739" s="203"/>
      <c r="OK739" s="203">
        <f>VLOOKUP(OH739,$A$794:$F$2344,6,FALSE)</f>
        <v>0</v>
      </c>
      <c r="OL739" s="202" t="s">
        <v>67</v>
      </c>
      <c r="OM739" s="10">
        <f>OK739*1.2</f>
        <v>0</v>
      </c>
      <c r="ON739" s="10"/>
      <c r="OO739" s="263"/>
      <c r="OP739" s="202" t="s">
        <v>88</v>
      </c>
      <c r="OQ739" s="484" t="s">
        <v>676</v>
      </c>
      <c r="OS739" s="203"/>
      <c r="OT739" s="203">
        <f>VLOOKUP(OQ739,$A$794:$F$2344,6,FALSE)</f>
        <v>0</v>
      </c>
      <c r="OU739" s="202" t="s">
        <v>67</v>
      </c>
      <c r="OV739" s="10">
        <f>OT739*1.2</f>
        <v>0</v>
      </c>
      <c r="OW739" s="10"/>
      <c r="OX739" s="263"/>
      <c r="OY739" s="202" t="s">
        <v>88</v>
      </c>
      <c r="OZ739" s="484" t="s">
        <v>1185</v>
      </c>
      <c r="PB739" s="203"/>
      <c r="PC739" s="203">
        <f>VLOOKUP(OZ739,$A$794:$F$2344,6,FALSE)</f>
        <v>0</v>
      </c>
      <c r="PD739" s="202" t="s">
        <v>67</v>
      </c>
      <c r="PE739" s="10">
        <f>PC739*1.2</f>
        <v>0</v>
      </c>
      <c r="PF739" s="10"/>
      <c r="PG739" s="263"/>
      <c r="PH739" s="202" t="s">
        <v>88</v>
      </c>
      <c r="PI739" s="496" t="s">
        <v>183</v>
      </c>
      <c r="PK739" s="203"/>
      <c r="PL739" s="203" t="e">
        <f>VLOOKUP(PI739,$A$794:$F$2344,6,FALSE)</f>
        <v>#N/A</v>
      </c>
      <c r="PM739" s="202" t="s">
        <v>67</v>
      </c>
      <c r="PN739" s="10" t="e">
        <f>PL739*1.2</f>
        <v>#N/A</v>
      </c>
      <c r="PO739" s="10"/>
      <c r="PP739" s="263"/>
      <c r="PQ739" s="202" t="s">
        <v>88</v>
      </c>
      <c r="PR739" s="484" t="s">
        <v>543</v>
      </c>
      <c r="PT739" s="203"/>
      <c r="PU739" s="203">
        <f>VLOOKUP(PR739,$A$794:$F$2344,6,FALSE)</f>
        <v>16</v>
      </c>
      <c r="PV739" s="202" t="s">
        <v>67</v>
      </c>
      <c r="PW739" s="10">
        <f>PU739*1.2</f>
        <v>19.2</v>
      </c>
      <c r="PX739" s="10"/>
      <c r="PY739" s="263"/>
      <c r="PZ739" s="202" t="s">
        <v>88</v>
      </c>
      <c r="QA739" s="496" t="s">
        <v>183</v>
      </c>
      <c r="QC739" s="203"/>
      <c r="QD739" s="203" t="e">
        <f>VLOOKUP(QA739,$A$794:$F$2344,6,FALSE)</f>
        <v>#N/A</v>
      </c>
      <c r="QE739" s="202" t="s">
        <v>67</v>
      </c>
      <c r="QF739" s="10" t="e">
        <f>QD739*1.2</f>
        <v>#N/A</v>
      </c>
      <c r="QG739" s="10"/>
      <c r="QH739" s="263"/>
      <c r="QI739" s="202" t="s">
        <v>88</v>
      </c>
      <c r="QJ739" s="484" t="s">
        <v>2074</v>
      </c>
      <c r="QL739" s="203"/>
      <c r="QM739" s="203">
        <f>VLOOKUP(QJ739,$A$794:$F$2344,6,FALSE)</f>
        <v>0</v>
      </c>
      <c r="QN739" s="202" t="s">
        <v>67</v>
      </c>
      <c r="QO739" s="10">
        <f>QM739*1.2</f>
        <v>0</v>
      </c>
      <c r="QP739" s="10"/>
      <c r="QQ739" s="263"/>
      <c r="QR739" s="202" t="s">
        <v>88</v>
      </c>
      <c r="QS739" s="484" t="s">
        <v>553</v>
      </c>
      <c r="QU739" s="203"/>
      <c r="QV739" s="203">
        <f>VLOOKUP(QS739,$A$794:$F$2344,6,FALSE)</f>
        <v>0</v>
      </c>
      <c r="QW739" s="202" t="s">
        <v>67</v>
      </c>
      <c r="QX739" s="10">
        <f>QV739*1.2</f>
        <v>0</v>
      </c>
      <c r="QY739" s="10"/>
      <c r="QZ739" s="263"/>
      <c r="RA739" s="202" t="s">
        <v>88</v>
      </c>
      <c r="RB739" s="484" t="s">
        <v>798</v>
      </c>
      <c r="RD739" s="203"/>
      <c r="RE739" s="203">
        <f>VLOOKUP(RB739,$A$794:$F$2344,6,FALSE)</f>
        <v>0</v>
      </c>
      <c r="RF739" s="202" t="s">
        <v>67</v>
      </c>
      <c r="RG739" s="10">
        <f>RE739*1.2</f>
        <v>0</v>
      </c>
      <c r="RH739" s="10"/>
      <c r="RI739" s="263"/>
      <c r="RJ739" s="202" t="s">
        <v>88</v>
      </c>
      <c r="RK739" s="484" t="s">
        <v>2074</v>
      </c>
      <c r="RM739" s="203"/>
      <c r="RN739" s="203">
        <f>VLOOKUP(RK739,$A$794:$F$2344,6,FALSE)</f>
        <v>0</v>
      </c>
      <c r="RO739" s="202" t="s">
        <v>67</v>
      </c>
      <c r="RP739" s="10">
        <f>RN739*1.2</f>
        <v>0</v>
      </c>
      <c r="RQ739" s="10"/>
      <c r="RR739" s="263"/>
      <c r="RS739" s="202" t="s">
        <v>88</v>
      </c>
      <c r="RT739" s="484" t="s">
        <v>519</v>
      </c>
      <c r="RV739" s="203"/>
      <c r="RW739" s="203">
        <f>VLOOKUP(RT739,$A$794:$F$2344,6,FALSE)</f>
        <v>0</v>
      </c>
      <c r="RX739" s="202" t="s">
        <v>67</v>
      </c>
      <c r="RY739" s="10">
        <f>RW739*1.2</f>
        <v>0</v>
      </c>
      <c r="RZ739" s="10"/>
      <c r="SA739" s="269"/>
      <c r="SB739" s="202" t="s">
        <v>88</v>
      </c>
      <c r="SC739" s="484" t="s">
        <v>416</v>
      </c>
      <c r="SE739" s="203"/>
      <c r="SF739" s="203">
        <f>VLOOKUP(SC739,$A$794:$F$2344,6,FALSE)</f>
        <v>72</v>
      </c>
      <c r="SG739" s="202" t="s">
        <v>67</v>
      </c>
      <c r="SH739" s="10">
        <f>SF739*1.2</f>
        <v>86.399999999999991</v>
      </c>
      <c r="SI739" s="10"/>
      <c r="SJ739" s="269"/>
      <c r="SK739" s="202" t="s">
        <v>88</v>
      </c>
      <c r="SL739" s="496" t="s">
        <v>183</v>
      </c>
      <c r="SN739" s="203"/>
      <c r="SO739" s="203" t="e">
        <f>VLOOKUP(SL739,$A$794:$F$2344,6,FALSE)</f>
        <v>#N/A</v>
      </c>
      <c r="SP739" s="202" t="s">
        <v>67</v>
      </c>
      <c r="SQ739" s="10" t="e">
        <f>SO739*1.2</f>
        <v>#N/A</v>
      </c>
      <c r="SR739" s="10"/>
      <c r="SS739" s="269"/>
      <c r="ST739" s="202" t="s">
        <v>88</v>
      </c>
      <c r="SU739" s="484" t="s">
        <v>918</v>
      </c>
      <c r="SW739" s="203"/>
      <c r="SX739" s="203">
        <f>VLOOKUP(SU739,$A$794:$F$2344,6,FALSE)</f>
        <v>0</v>
      </c>
      <c r="SY739" s="202" t="s">
        <v>67</v>
      </c>
      <c r="SZ739" s="10">
        <f>SX739*1.2</f>
        <v>0</v>
      </c>
      <c r="TA739" s="10"/>
      <c r="TB739" s="269"/>
      <c r="TC739" s="202" t="s">
        <v>88</v>
      </c>
      <c r="TD739" s="484" t="s">
        <v>472</v>
      </c>
      <c r="TF739" s="203"/>
      <c r="TG739" s="203">
        <f>VLOOKUP(TD739,$A$794:$F$2344,6,FALSE)</f>
        <v>0</v>
      </c>
      <c r="TH739" s="202" t="s">
        <v>67</v>
      </c>
      <c r="TI739" s="10">
        <f>TG739*1.2</f>
        <v>0</v>
      </c>
      <c r="TK739" s="269"/>
      <c r="TL739" s="202" t="s">
        <v>88</v>
      </c>
      <c r="TM739" s="484" t="s">
        <v>4318</v>
      </c>
      <c r="TO739" s="203"/>
      <c r="TP739" s="203">
        <f>VLOOKUP(TM739,$A$794:$F$2344,6,FALSE)</f>
        <v>0</v>
      </c>
      <c r="TQ739" s="202" t="s">
        <v>67</v>
      </c>
      <c r="TR739" s="10">
        <f>TP739*1.2</f>
        <v>0</v>
      </c>
      <c r="TS739" s="10"/>
      <c r="TT739" s="269"/>
      <c r="TU739" s="202" t="s">
        <v>88</v>
      </c>
      <c r="TV739" s="484" t="s">
        <v>487</v>
      </c>
      <c r="TX739" s="203"/>
      <c r="TY739" s="203">
        <f>VLOOKUP(TV739,$A$794:$F$2344,6,FALSE)</f>
        <v>0</v>
      </c>
      <c r="TZ739" s="202" t="s">
        <v>67</v>
      </c>
      <c r="UA739" s="10">
        <f>TY739*1.2</f>
        <v>0</v>
      </c>
      <c r="UB739" s="10"/>
      <c r="UC739" s="269"/>
      <c r="UD739" s="202" t="s">
        <v>88</v>
      </c>
      <c r="UE739" s="498" t="s">
        <v>641</v>
      </c>
      <c r="UG739" s="203"/>
      <c r="UH739" s="203">
        <f>VLOOKUP(UE739,$A$794:$F$2344,6,FALSE)</f>
        <v>0</v>
      </c>
      <c r="UI739" s="202" t="s">
        <v>67</v>
      </c>
      <c r="UJ739" s="10">
        <f>UH739*1.2</f>
        <v>0</v>
      </c>
      <c r="UK739" s="10"/>
      <c r="UL739" s="269"/>
      <c r="UM739" s="202" t="s">
        <v>88</v>
      </c>
      <c r="UN739" s="484" t="s">
        <v>2437</v>
      </c>
      <c r="UP739" s="203"/>
      <c r="UQ739" s="203">
        <f>VLOOKUP(UN739,$A$794:$F$2344,6,FALSE)</f>
        <v>0</v>
      </c>
      <c r="UR739" s="202" t="s">
        <v>67</v>
      </c>
      <c r="US739" s="10">
        <f>UQ739*1.2</f>
        <v>0</v>
      </c>
      <c r="UT739" s="10"/>
      <c r="UU739" s="269"/>
      <c r="UV739" s="202" t="s">
        <v>88</v>
      </c>
      <c r="UW739" s="484" t="s">
        <v>1185</v>
      </c>
      <c r="UY739" s="203"/>
      <c r="UZ739" s="203">
        <f>VLOOKUP(UW739,$A$794:$F$2344,6,FALSE)</f>
        <v>0</v>
      </c>
      <c r="VA739" s="202" t="s">
        <v>67</v>
      </c>
      <c r="VB739" s="10">
        <f>UZ739*1.2</f>
        <v>0</v>
      </c>
      <c r="VC739" s="10"/>
      <c r="VD739" s="269"/>
      <c r="VE739" s="202" t="s">
        <v>88</v>
      </c>
      <c r="VF739" s="484" t="s">
        <v>2888</v>
      </c>
      <c r="VH739" s="203"/>
      <c r="VI739" s="203">
        <f>VLOOKUP(VF739,$A$794:$F$2344,6,FALSE)</f>
        <v>7</v>
      </c>
      <c r="VJ739" s="202" t="s">
        <v>67</v>
      </c>
      <c r="VK739" s="10">
        <f>VI739*1.2</f>
        <v>8.4</v>
      </c>
      <c r="VL739" s="10"/>
      <c r="VM739" s="269"/>
      <c r="VN739" s="202" t="s">
        <v>88</v>
      </c>
      <c r="VO739" s="484" t="s">
        <v>506</v>
      </c>
      <c r="VQ739" s="203"/>
      <c r="VR739" s="203">
        <f>VLOOKUP(VO739,$A$794:$F$2344,6,FALSE)</f>
        <v>0</v>
      </c>
      <c r="VS739" s="202" t="s">
        <v>67</v>
      </c>
      <c r="VT739" s="10">
        <f>VR739*1.2</f>
        <v>0</v>
      </c>
      <c r="VU739" s="10"/>
      <c r="VV739" s="269"/>
      <c r="VW739" s="202" t="s">
        <v>88</v>
      </c>
      <c r="VX739" s="496" t="s">
        <v>183</v>
      </c>
      <c r="VZ739" s="203"/>
      <c r="WA739" s="203" t="e">
        <f>VLOOKUP(VX739,$A$794:$F$2344,6,FALSE)</f>
        <v>#N/A</v>
      </c>
      <c r="WB739" s="202" t="s">
        <v>67</v>
      </c>
      <c r="WC739" s="10" t="e">
        <f>WA739*1.2</f>
        <v>#N/A</v>
      </c>
      <c r="WE739" s="269"/>
      <c r="WF739" s="202" t="s">
        <v>88</v>
      </c>
      <c r="WG739" s="484" t="s">
        <v>641</v>
      </c>
      <c r="WI739" s="203"/>
      <c r="WJ739" s="203">
        <f>VLOOKUP(WG739,$A$794:$F$2344,6,FALSE)</f>
        <v>0</v>
      </c>
      <c r="WK739" s="202" t="s">
        <v>67</v>
      </c>
      <c r="WL739" s="10">
        <f>WJ739*1.2</f>
        <v>0</v>
      </c>
      <c r="WN739" s="269"/>
      <c r="WO739" s="202" t="s">
        <v>88</v>
      </c>
      <c r="WP739" s="484" t="s">
        <v>676</v>
      </c>
      <c r="WQ739" s="203"/>
      <c r="WR739" s="203"/>
      <c r="WS739" s="203">
        <f>VLOOKUP(WP739,$A$794:$F$2344,6,FALSE)</f>
        <v>0</v>
      </c>
      <c r="WT739" s="202" t="s">
        <v>67</v>
      </c>
      <c r="WU739" s="10">
        <f>WS739*1.2</f>
        <v>0</v>
      </c>
      <c r="WV739" s="10"/>
      <c r="WW739" s="269"/>
      <c r="WX739" s="202" t="s">
        <v>88</v>
      </c>
      <c r="WY739" s="484" t="s">
        <v>472</v>
      </c>
      <c r="XA739" s="203"/>
      <c r="XB739" s="203">
        <f>VLOOKUP(WY739,$A$794:$F$2344,6,FALSE)</f>
        <v>0</v>
      </c>
      <c r="XC739" s="202" t="s">
        <v>67</v>
      </c>
      <c r="XD739" s="10">
        <f>XB739*1.2</f>
        <v>0</v>
      </c>
      <c r="XF739" s="269"/>
      <c r="XG739" s="202" t="s">
        <v>88</v>
      </c>
      <c r="XH739" s="484" t="s">
        <v>553</v>
      </c>
      <c r="XJ739" s="203"/>
      <c r="XK739" s="203">
        <f>VLOOKUP(XH739,$A$794:$F$2344,6,FALSE)</f>
        <v>0</v>
      </c>
      <c r="XL739" s="202" t="s">
        <v>67</v>
      </c>
      <c r="XM739" s="10">
        <f>XK739*1.2</f>
        <v>0</v>
      </c>
      <c r="XO739" s="269"/>
      <c r="XP739" s="202" t="s">
        <v>88</v>
      </c>
      <c r="XQ739" s="484" t="s">
        <v>1185</v>
      </c>
      <c r="XS739" s="203"/>
      <c r="XT739" s="203">
        <f>VLOOKUP(XQ739,$A$794:$F$2344,6,FALSE)</f>
        <v>0</v>
      </c>
      <c r="XU739" s="202" t="s">
        <v>67</v>
      </c>
      <c r="XV739" s="10">
        <f>XT739*1.2</f>
        <v>0</v>
      </c>
      <c r="XW739" s="10"/>
      <c r="XX739" s="269"/>
      <c r="XY739" s="202" t="s">
        <v>88</v>
      </c>
      <c r="XZ739" s="484" t="s">
        <v>431</v>
      </c>
      <c r="YB739" s="203"/>
      <c r="YC739" s="203">
        <f>VLOOKUP(XZ739,$A$794:$F$2344,6,FALSE)</f>
        <v>0</v>
      </c>
      <c r="YD739" s="202" t="s">
        <v>67</v>
      </c>
      <c r="YE739" s="10">
        <f>YC739*1.2</f>
        <v>0</v>
      </c>
      <c r="YG739" s="269"/>
      <c r="YH739" s="202" t="s">
        <v>88</v>
      </c>
      <c r="YI739" s="78" t="s">
        <v>183</v>
      </c>
      <c r="YK739" s="203"/>
      <c r="YL739" s="203" t="e">
        <f>VLOOKUP(YI739,$A$794:$F$2344,6,FALSE)</f>
        <v>#N/A</v>
      </c>
      <c r="YM739" s="202" t="s">
        <v>67</v>
      </c>
      <c r="YN739" s="10" t="e">
        <f>YL739*1.2</f>
        <v>#N/A</v>
      </c>
      <c r="YO739" s="10"/>
      <c r="YP739" s="269"/>
      <c r="YQ739" s="202" t="s">
        <v>88</v>
      </c>
      <c r="YR739" s="78" t="s">
        <v>183</v>
      </c>
      <c r="YT739" s="203"/>
      <c r="YU739" s="203" t="e">
        <f>VLOOKUP(YR739,$A$794:$F$2344,6,FALSE)</f>
        <v>#N/A</v>
      </c>
      <c r="YV739" s="202" t="s">
        <v>67</v>
      </c>
      <c r="YW739" s="10" t="e">
        <f>YU739*1.2</f>
        <v>#N/A</v>
      </c>
      <c r="YY739" s="269"/>
      <c r="YZ739" s="202" t="s">
        <v>88</v>
      </c>
      <c r="ZA739" s="78" t="s">
        <v>183</v>
      </c>
      <c r="ZC739" s="203"/>
      <c r="ZD739" s="203" t="e">
        <f>VLOOKUP(ZA739,$A$794:$F$2344,6,FALSE)</f>
        <v>#N/A</v>
      </c>
      <c r="ZE739" s="202" t="s">
        <v>67</v>
      </c>
      <c r="ZF739" s="10" t="e">
        <f>ZD739*1.2</f>
        <v>#N/A</v>
      </c>
      <c r="ZH739" s="269"/>
      <c r="ZI739" s="202" t="s">
        <v>88</v>
      </c>
      <c r="ZJ739" s="78" t="s">
        <v>183</v>
      </c>
      <c r="ZL739" s="203"/>
      <c r="ZM739" s="203" t="e">
        <f>VLOOKUP(ZJ739,$A$794:$F$2344,6,FALSE)</f>
        <v>#N/A</v>
      </c>
      <c r="ZN739" s="202" t="s">
        <v>67</v>
      </c>
      <c r="ZO739" s="10" t="e">
        <f>ZM739*1.2</f>
        <v>#N/A</v>
      </c>
      <c r="ZQ739" s="269"/>
      <c r="ZR739" s="202" t="s">
        <v>88</v>
      </c>
      <c r="ZS739" s="484" t="s">
        <v>2888</v>
      </c>
      <c r="ZU739" s="203"/>
      <c r="ZV739" s="203">
        <f>VLOOKUP(ZS739,$A$794:$F$2344,6,FALSE)</f>
        <v>7</v>
      </c>
      <c r="ZW739" s="202" t="s">
        <v>67</v>
      </c>
      <c r="ZX739" s="10">
        <f>ZV739*1.2</f>
        <v>8.4</v>
      </c>
      <c r="ZY739" s="10"/>
      <c r="ZZ739" s="269"/>
      <c r="AAA739" s="202" t="s">
        <v>88</v>
      </c>
      <c r="AAB739" s="484" t="s">
        <v>519</v>
      </c>
      <c r="AAD739" s="203"/>
      <c r="AAE739" s="203">
        <f>VLOOKUP(AAB739,$A$794:$F$2344,6,FALSE)</f>
        <v>0</v>
      </c>
      <c r="AAF739" s="202" t="s">
        <v>67</v>
      </c>
      <c r="AAG739" s="10">
        <f>AAE739*1.2</f>
        <v>0</v>
      </c>
      <c r="AAH739" s="10"/>
      <c r="AAI739" s="269"/>
      <c r="AAJ739" s="202" t="s">
        <v>88</v>
      </c>
      <c r="AAK739" s="78" t="s">
        <v>183</v>
      </c>
      <c r="AAM739" s="203"/>
      <c r="AAN739" s="203" t="e">
        <f>VLOOKUP(AAK739,$A$794:$F$2344,6,FALSE)</f>
        <v>#N/A</v>
      </c>
      <c r="AAO739" s="202" t="s">
        <v>67</v>
      </c>
      <c r="AAP739" s="10" t="e">
        <f>AAN739*1.2</f>
        <v>#N/A</v>
      </c>
      <c r="AAQ739" s="10"/>
      <c r="AAR739" s="269"/>
      <c r="AAS739" s="202" t="s">
        <v>88</v>
      </c>
      <c r="AAT739" s="498" t="s">
        <v>2888</v>
      </c>
      <c r="AAV739" s="203"/>
      <c r="AAW739" s="203">
        <f>VLOOKUP(AAT739,$A$794:$F$2344,6,FALSE)</f>
        <v>7</v>
      </c>
      <c r="AAX739" s="202" t="s">
        <v>67</v>
      </c>
      <c r="AAY739" s="10">
        <f>AAW739*1.2</f>
        <v>8.4</v>
      </c>
      <c r="AAZ739" s="10"/>
      <c r="ABA739" s="269"/>
      <c r="ABB739" s="202" t="s">
        <v>88</v>
      </c>
      <c r="ABC739" s="484" t="s">
        <v>676</v>
      </c>
      <c r="ABE739" s="203"/>
      <c r="ABF739" s="203">
        <f>VLOOKUP(ABC739,$A$794:$F$2344,6,FALSE)</f>
        <v>0</v>
      </c>
      <c r="ABG739" s="202" t="s">
        <v>67</v>
      </c>
      <c r="ABH739" s="10">
        <f>ABF739*1.2</f>
        <v>0</v>
      </c>
      <c r="ABI739" s="10"/>
      <c r="ABJ739" s="269"/>
      <c r="ABK739" s="202" t="s">
        <v>88</v>
      </c>
      <c r="ABL739" s="484" t="s">
        <v>416</v>
      </c>
      <c r="ABN739" s="203"/>
      <c r="ABO739" s="203">
        <f>VLOOKUP(ABL739,$A$794:$F$2344,6,FALSE)</f>
        <v>72</v>
      </c>
      <c r="ABP739" s="202" t="s">
        <v>67</v>
      </c>
      <c r="ABQ739" s="10">
        <f>ABO739*1.2</f>
        <v>86.399999999999991</v>
      </c>
      <c r="ABR739" s="10"/>
      <c r="ABS739" s="269"/>
      <c r="ABT739" s="202" t="s">
        <v>88</v>
      </c>
      <c r="ABU739" s="484" t="s">
        <v>427</v>
      </c>
      <c r="ABW739" s="203"/>
      <c r="ABX739" s="203">
        <f>VLOOKUP(ABU739,$A$794:$F$2344,6,FALSE)</f>
        <v>0</v>
      </c>
      <c r="ABY739" s="202" t="s">
        <v>67</v>
      </c>
      <c r="ABZ739" s="10">
        <f>ABX739*1.2</f>
        <v>0</v>
      </c>
      <c r="ACA739" s="10"/>
      <c r="ACB739" s="269"/>
      <c r="ACC739" s="202" t="s">
        <v>88</v>
      </c>
      <c r="ACD739" s="484" t="s">
        <v>641</v>
      </c>
      <c r="ACF739" s="203"/>
      <c r="ACG739" s="203">
        <f>VLOOKUP(ACD739,$A$794:$F$2344,6,FALSE)</f>
        <v>0</v>
      </c>
      <c r="ACH739" s="202" t="s">
        <v>67</v>
      </c>
      <c r="ACI739" s="10">
        <f>ACG739*1.2</f>
        <v>0</v>
      </c>
      <c r="ACJ739" s="10"/>
      <c r="ACK739" s="269"/>
      <c r="ACL739" s="202" t="s">
        <v>88</v>
      </c>
      <c r="ACM739" s="484" t="s">
        <v>427</v>
      </c>
      <c r="ACO739" s="203"/>
      <c r="ACP739" s="203">
        <f>VLOOKUP(ACM739,$A$794:$F$2344,6,FALSE)</f>
        <v>0</v>
      </c>
      <c r="ACQ739" s="202" t="s">
        <v>67</v>
      </c>
      <c r="ACR739" s="10">
        <f>ACP739*1.2</f>
        <v>0</v>
      </c>
      <c r="ACS739" s="10"/>
      <c r="ACT739" s="269"/>
      <c r="ACU739" s="202" t="s">
        <v>88</v>
      </c>
      <c r="ACV739" s="484" t="s">
        <v>641</v>
      </c>
      <c r="ACX739" s="203"/>
      <c r="ACY739" s="203">
        <f>VLOOKUP(ACV739,$A$794:$F$2344,6,FALSE)</f>
        <v>0</v>
      </c>
      <c r="ACZ739" s="202" t="s">
        <v>67</v>
      </c>
      <c r="ADA739" s="10">
        <f>ACY739*1.2</f>
        <v>0</v>
      </c>
      <c r="ADB739" s="10"/>
      <c r="ADC739" s="269"/>
      <c r="ADD739" s="202" t="s">
        <v>88</v>
      </c>
      <c r="ADE739" s="484" t="s">
        <v>641</v>
      </c>
      <c r="ADG739" s="203"/>
      <c r="ADH739" s="203">
        <f>VLOOKUP(ADE739,$A$794:$F$2344,6,FALSE)</f>
        <v>0</v>
      </c>
      <c r="ADI739" s="202" t="s">
        <v>67</v>
      </c>
      <c r="ADJ739" s="10">
        <f>ADH739*1.2</f>
        <v>0</v>
      </c>
      <c r="ADL739" s="269"/>
      <c r="ADM739" s="202" t="s">
        <v>88</v>
      </c>
      <c r="ADN739" s="484" t="s">
        <v>431</v>
      </c>
      <c r="ADP739" s="203"/>
      <c r="ADQ739" s="203">
        <f>VLOOKUP(ADN739,$A$794:$F$2344,6,FALSE)</f>
        <v>0</v>
      </c>
      <c r="ADR739" s="202" t="s">
        <v>67</v>
      </c>
      <c r="ADS739" s="10">
        <f>ADQ739*1.2</f>
        <v>0</v>
      </c>
      <c r="ADT739" s="10"/>
      <c r="ADU739" s="269"/>
      <c r="ADV739" s="202" t="s">
        <v>88</v>
      </c>
      <c r="ADW739" s="78" t="s">
        <v>183</v>
      </c>
      <c r="ADY739" s="203"/>
      <c r="ADZ739" s="203" t="e">
        <f>VLOOKUP(ADW739,$A$794:$F$2344,6,FALSE)</f>
        <v>#N/A</v>
      </c>
      <c r="AEA739" s="202" t="s">
        <v>67</v>
      </c>
      <c r="AEB739" s="10" t="e">
        <f>ADZ739*1.2</f>
        <v>#N/A</v>
      </c>
      <c r="AED739" s="269"/>
      <c r="AEE739" s="202" t="s">
        <v>88</v>
      </c>
      <c r="AEF739" s="491" t="s">
        <v>1676</v>
      </c>
      <c r="AEH739" s="203"/>
      <c r="AEI739" s="203">
        <f>VLOOKUP(AEF739,$A$794:$F$2344,6,FALSE)</f>
        <v>0</v>
      </c>
      <c r="AEJ739" s="202" t="s">
        <v>67</v>
      </c>
      <c r="AEK739" s="10">
        <f>AEI739*1.2</f>
        <v>0</v>
      </c>
      <c r="AEM739" s="269"/>
      <c r="AEN739" s="202" t="s">
        <v>88</v>
      </c>
      <c r="AEO739" s="484" t="s">
        <v>1596</v>
      </c>
      <c r="AEQ739" s="203"/>
      <c r="AER739" s="203">
        <f>VLOOKUP(AEO739,$A$794:$F$2344,6,FALSE)</f>
        <v>0</v>
      </c>
      <c r="AES739" s="202" t="s">
        <v>67</v>
      </c>
      <c r="AET739" s="10">
        <f>AER739*1.2</f>
        <v>0</v>
      </c>
      <c r="AEV739" s="269"/>
      <c r="AEW739" s="202" t="s">
        <v>88</v>
      </c>
      <c r="AEX739" s="484" t="s">
        <v>653</v>
      </c>
      <c r="AEZ739" s="203"/>
      <c r="AFA739" s="203">
        <f>VLOOKUP(AEX739,$A$794:$F$2344,6,FALSE)</f>
        <v>0</v>
      </c>
      <c r="AFB739" s="202" t="s">
        <v>67</v>
      </c>
      <c r="AFC739" s="10">
        <f>AFA739*1.2</f>
        <v>0</v>
      </c>
      <c r="AFD739" s="10"/>
      <c r="AFE739" s="269"/>
      <c r="AFF739" s="202" t="s">
        <v>88</v>
      </c>
      <c r="AFG739" s="78" t="s">
        <v>183</v>
      </c>
      <c r="AFI739" s="203"/>
      <c r="AFJ739" s="203" t="e">
        <f>VLOOKUP(AFG739,$A$794:$F$2344,6,FALSE)</f>
        <v>#N/A</v>
      </c>
      <c r="AFK739" s="202" t="s">
        <v>67</v>
      </c>
      <c r="AFL739" s="10" t="e">
        <f>AFJ739*1.2</f>
        <v>#N/A</v>
      </c>
      <c r="AFM739" s="10"/>
      <c r="AFN739" s="269"/>
      <c r="AFO739" s="202" t="s">
        <v>88</v>
      </c>
      <c r="AFP739" s="484" t="s">
        <v>519</v>
      </c>
      <c r="AFR739" s="203"/>
      <c r="AFS739" s="203">
        <f>VLOOKUP(AFP739,$A$794:$F$2344,6,FALSE)</f>
        <v>0</v>
      </c>
      <c r="AFT739" s="202" t="s">
        <v>67</v>
      </c>
      <c r="AFU739" s="10">
        <f>AFS739*1.2</f>
        <v>0</v>
      </c>
      <c r="AFV739" s="10"/>
      <c r="AFW739" s="269"/>
      <c r="AFX739" s="202" t="s">
        <v>88</v>
      </c>
      <c r="AFY739" s="484" t="s">
        <v>470</v>
      </c>
      <c r="AGA739" s="203"/>
      <c r="AGB739" s="203">
        <f>VLOOKUP(AFY739,$A$794:$F$2344,6,FALSE)</f>
        <v>3</v>
      </c>
      <c r="AGC739" s="202" t="s">
        <v>67</v>
      </c>
      <c r="AGD739" s="10">
        <f>AGB739*1.2</f>
        <v>3.5999999999999996</v>
      </c>
      <c r="AGE739" s="10"/>
      <c r="AGF739" s="269"/>
      <c r="AGG739" s="202" t="s">
        <v>88</v>
      </c>
      <c r="AGH739" s="484" t="s">
        <v>641</v>
      </c>
      <c r="AGJ739" s="203"/>
      <c r="AGK739" s="203">
        <f>VLOOKUP(AGH739,$A$794:$F$2344,6,FALSE)</f>
        <v>0</v>
      </c>
      <c r="AGL739" s="202" t="s">
        <v>67</v>
      </c>
      <c r="AGM739" s="10">
        <f>AGK739*1.2</f>
        <v>0</v>
      </c>
      <c r="AGN739" s="10"/>
      <c r="AGO739" s="269"/>
      <c r="AGP739" s="202" t="s">
        <v>88</v>
      </c>
      <c r="AGQ739" s="484" t="s">
        <v>416</v>
      </c>
      <c r="AGS739" s="203"/>
      <c r="AGT739" s="203">
        <f>VLOOKUP(AGQ739,$A$794:$F$2344,6,FALSE)</f>
        <v>72</v>
      </c>
      <c r="AGU739" s="202" t="s">
        <v>67</v>
      </c>
      <c r="AGV739" s="10">
        <f>AGT739*1.2</f>
        <v>86.399999999999991</v>
      </c>
      <c r="AGW739" s="10"/>
      <c r="AGX739" s="269"/>
      <c r="AGY739" s="202" t="s">
        <v>88</v>
      </c>
      <c r="AGZ739" s="78" t="s">
        <v>183</v>
      </c>
      <c r="AHB739" s="203"/>
      <c r="AHC739" s="203" t="e">
        <f>VLOOKUP(AGZ739,$A$794:$F$2344,6,FALSE)</f>
        <v>#N/A</v>
      </c>
      <c r="AHD739" s="202" t="s">
        <v>67</v>
      </c>
      <c r="AHE739" s="10" t="e">
        <f>AHC739*1.2</f>
        <v>#N/A</v>
      </c>
      <c r="AHF739" s="10"/>
      <c r="AHG739" s="269"/>
      <c r="AHH739" s="202" t="s">
        <v>88</v>
      </c>
      <c r="AHI739" s="502" t="s">
        <v>2074</v>
      </c>
      <c r="AHK739" s="203"/>
      <c r="AHL739" s="203">
        <f>VLOOKUP(AHI739,$A$794:$F$2344,6,FALSE)</f>
        <v>0</v>
      </c>
      <c r="AHM739" s="202" t="s">
        <v>67</v>
      </c>
      <c r="AHN739" s="10">
        <f>AHL739*1.2</f>
        <v>0</v>
      </c>
      <c r="AHO739" s="10"/>
      <c r="AHP739" s="269"/>
      <c r="AHQ739" s="202" t="s">
        <v>88</v>
      </c>
      <c r="AHR739" s="484" t="s">
        <v>506</v>
      </c>
      <c r="AHT739" s="203"/>
      <c r="AHU739" s="203">
        <f>VLOOKUP(AHR739,$A$794:$F$2344,6,FALSE)</f>
        <v>0</v>
      </c>
      <c r="AHV739" s="202" t="s">
        <v>67</v>
      </c>
      <c r="AHW739" s="10">
        <f>AHU739*1.2</f>
        <v>0</v>
      </c>
      <c r="AHX739" s="10"/>
      <c r="AHY739" s="269"/>
      <c r="AHZ739" s="202" t="s">
        <v>88</v>
      </c>
      <c r="AIA739" s="78" t="s">
        <v>183</v>
      </c>
      <c r="AIC739" s="203"/>
      <c r="AID739" s="203" t="e">
        <f>VLOOKUP(AIA739,$A$794:$F$2344,6,FALSE)</f>
        <v>#N/A</v>
      </c>
      <c r="AIE739" s="202" t="s">
        <v>67</v>
      </c>
      <c r="AIF739" s="10" t="e">
        <f>AID739*1.2</f>
        <v>#N/A</v>
      </c>
      <c r="AIG739" s="10"/>
      <c r="AIH739" s="269"/>
      <c r="AII739" s="202" t="s">
        <v>88</v>
      </c>
      <c r="AIJ739" s="484" t="s">
        <v>428</v>
      </c>
      <c r="AIL739" s="203"/>
      <c r="AIM739" s="203">
        <f>VLOOKUP(AIJ739,$A$794:$F$2344,6,FALSE)</f>
        <v>0</v>
      </c>
      <c r="AIN739" s="202" t="s">
        <v>67</v>
      </c>
      <c r="AIO739" s="10">
        <f>AIM739*1.2</f>
        <v>0</v>
      </c>
      <c r="AIP739" s="10"/>
      <c r="AIQ739" s="269"/>
      <c r="AIR739" s="202" t="s">
        <v>88</v>
      </c>
      <c r="AIS739" s="484" t="s">
        <v>1365</v>
      </c>
      <c r="AIU739" s="203"/>
      <c r="AIV739" s="203">
        <f>VLOOKUP(AIS739,$A$794:$F$2344,6,FALSE)</f>
        <v>0</v>
      </c>
      <c r="AIW739" s="202" t="s">
        <v>67</v>
      </c>
      <c r="AIX739" s="10">
        <f>AIV739*1.2</f>
        <v>0</v>
      </c>
      <c r="AIY739" s="10"/>
      <c r="AIZ739" s="269"/>
      <c r="AJA739" s="202" t="s">
        <v>88</v>
      </c>
      <c r="AJB739" s="78" t="s">
        <v>183</v>
      </c>
      <c r="AJD739" s="203"/>
      <c r="AJE739" s="203" t="e">
        <f>VLOOKUP(AJB739,$A$794:$F$2344,6,FALSE)</f>
        <v>#N/A</v>
      </c>
      <c r="AJF739" s="202" t="s">
        <v>67</v>
      </c>
      <c r="AJG739" s="10" t="e">
        <f>AJE739*1.2</f>
        <v>#N/A</v>
      </c>
      <c r="AJH739" s="10"/>
      <c r="AJI739" s="269"/>
      <c r="AJJ739" s="202" t="s">
        <v>88</v>
      </c>
      <c r="AJK739" s="78" t="s">
        <v>183</v>
      </c>
      <c r="AJM739" s="203"/>
      <c r="AJN739" s="203" t="e">
        <f>VLOOKUP(AJK739,$A$794:$F$2344,6,FALSE)</f>
        <v>#N/A</v>
      </c>
      <c r="AJO739" s="202" t="s">
        <v>67</v>
      </c>
      <c r="AJP739" s="10" t="e">
        <f>AJN739*1.2</f>
        <v>#N/A</v>
      </c>
      <c r="AJQ739" s="10"/>
      <c r="AJR739" s="269"/>
      <c r="AJS739" s="202" t="s">
        <v>88</v>
      </c>
      <c r="AJT739" s="78" t="s">
        <v>183</v>
      </c>
      <c r="AJV739" s="203"/>
      <c r="AJW739" s="203" t="e">
        <f>VLOOKUP(AJT739,$A$794:$F$2344,6,FALSE)</f>
        <v>#N/A</v>
      </c>
      <c r="AJX739" s="202" t="s">
        <v>67</v>
      </c>
      <c r="AJY739" s="10" t="e">
        <f>AJW739*1.2</f>
        <v>#N/A</v>
      </c>
      <c r="AJZ739" s="10"/>
      <c r="AKA739" s="269"/>
      <c r="AKB739" s="202" t="s">
        <v>88</v>
      </c>
      <c r="AKC739" s="484" t="s">
        <v>1365</v>
      </c>
      <c r="AKE739" s="203"/>
      <c r="AKF739" s="203">
        <f>VLOOKUP(AKC739,$A$794:$F$2344,6,FALSE)</f>
        <v>0</v>
      </c>
      <c r="AKG739" s="202" t="s">
        <v>67</v>
      </c>
      <c r="AKH739" s="10">
        <f>AKF739*1.2</f>
        <v>0</v>
      </c>
      <c r="AKI739" s="10"/>
      <c r="AKJ739" s="269"/>
      <c r="AKK739" s="202" t="s">
        <v>88</v>
      </c>
      <c r="AKL739" s="78" t="s">
        <v>183</v>
      </c>
      <c r="AKN739" s="203"/>
      <c r="AKO739" s="203" t="e">
        <f>VLOOKUP(AKL739,$A$794:$F$2344,6,FALSE)</f>
        <v>#N/A</v>
      </c>
      <c r="AKP739" s="202" t="s">
        <v>67</v>
      </c>
      <c r="AKQ739" s="10" t="e">
        <f>AKO739*1.2</f>
        <v>#N/A</v>
      </c>
      <c r="AKR739" s="10"/>
      <c r="AKS739" s="269"/>
      <c r="AKT739" s="202" t="s">
        <v>88</v>
      </c>
      <c r="AKU739" s="78" t="s">
        <v>183</v>
      </c>
      <c r="AKW739" s="203"/>
      <c r="AKX739" s="203" t="e">
        <f>VLOOKUP(AKU739,$A$794:$F$2344,6,FALSE)</f>
        <v>#N/A</v>
      </c>
      <c r="AKY739" s="202" t="s">
        <v>67</v>
      </c>
      <c r="AKZ739" s="10" t="e">
        <f>AKX739*1.2</f>
        <v>#N/A</v>
      </c>
      <c r="ALA739" s="10"/>
      <c r="ALB739" s="269"/>
      <c r="ALC739" s="202" t="s">
        <v>88</v>
      </c>
      <c r="ALD739" s="78" t="s">
        <v>183</v>
      </c>
      <c r="ALF739" s="203"/>
      <c r="ALG739" s="203" t="e">
        <f>VLOOKUP(ALD739,$A$794:$F$2344,6,FALSE)</f>
        <v>#N/A</v>
      </c>
      <c r="ALH739" s="202" t="s">
        <v>67</v>
      </c>
      <c r="ALI739" s="10" t="e">
        <f>ALG739*1.2</f>
        <v>#N/A</v>
      </c>
      <c r="ALJ739" s="10"/>
      <c r="ALK739" s="269"/>
      <c r="ALL739" s="202" t="s">
        <v>88</v>
      </c>
      <c r="ALM739" s="78" t="s">
        <v>183</v>
      </c>
      <c r="ALO739" s="203"/>
      <c r="ALP739" s="203" t="e">
        <f>VLOOKUP(ALM739,$A$794:$F$2344,6,FALSE)</f>
        <v>#N/A</v>
      </c>
      <c r="ALQ739" s="202" t="s">
        <v>67</v>
      </c>
      <c r="ALR739" s="10" t="e">
        <f>ALP739*1.2</f>
        <v>#N/A</v>
      </c>
      <c r="ALS739" s="10"/>
      <c r="ALT739" s="269"/>
      <c r="ALU739" s="202" t="s">
        <v>88</v>
      </c>
      <c r="ALV739" s="78" t="s">
        <v>183</v>
      </c>
      <c r="ALX739" s="203"/>
      <c r="ALY739" s="203" t="e">
        <f>VLOOKUP(ALV739,$A$794:$F$2344,6,FALSE)</f>
        <v>#N/A</v>
      </c>
      <c r="ALZ739" s="202" t="s">
        <v>67</v>
      </c>
      <c r="AMA739" s="10" t="e">
        <f>ALY739*1.2</f>
        <v>#N/A</v>
      </c>
      <c r="AMB739" s="10"/>
      <c r="AMC739" s="269"/>
      <c r="AMD739" s="202" t="s">
        <v>88</v>
      </c>
      <c r="AME739" s="78" t="s">
        <v>183</v>
      </c>
      <c r="AMG739" s="203"/>
      <c r="AMH739" s="203" t="e">
        <f>VLOOKUP(AME739,$A$794:$F$2344,6,FALSE)</f>
        <v>#N/A</v>
      </c>
      <c r="AMI739" s="202" t="s">
        <v>67</v>
      </c>
      <c r="AMJ739" s="10" t="e">
        <f>AMH739*1.2</f>
        <v>#N/A</v>
      </c>
      <c r="AMK739" s="10"/>
      <c r="AML739" s="269"/>
      <c r="AMM739" s="202" t="s">
        <v>88</v>
      </c>
      <c r="AMN739" s="78" t="s">
        <v>183</v>
      </c>
      <c r="AMP739" s="203"/>
      <c r="AMQ739" s="203" t="e">
        <f>VLOOKUP(AMN739,$A$794:$F$2344,6,FALSE)</f>
        <v>#N/A</v>
      </c>
      <c r="AMR739" s="202" t="s">
        <v>67</v>
      </c>
      <c r="AMS739" s="10" t="e">
        <f>AMQ739*1.2</f>
        <v>#N/A</v>
      </c>
      <c r="AMT739" s="10"/>
      <c r="AMU739" s="269"/>
      <c r="AMV739" s="202" t="s">
        <v>88</v>
      </c>
      <c r="AMW739" s="78" t="s">
        <v>183</v>
      </c>
      <c r="AMY739" s="203"/>
      <c r="AMZ739" s="203" t="e">
        <f>VLOOKUP(AMW739,$A$794:$F$2344,6,FALSE)</f>
        <v>#N/A</v>
      </c>
      <c r="ANA739" s="202" t="s">
        <v>67</v>
      </c>
      <c r="ANB739" s="10" t="e">
        <f>AMZ739*1.2</f>
        <v>#N/A</v>
      </c>
      <c r="ANC739" s="10"/>
      <c r="AND739" s="269"/>
      <c r="ANE739" s="202" t="s">
        <v>88</v>
      </c>
      <c r="ANF739" s="78" t="s">
        <v>183</v>
      </c>
      <c r="ANH739" s="203"/>
      <c r="ANI739" s="203" t="e">
        <f>VLOOKUP(ANF739,$A$794:$F$2344,6,FALSE)</f>
        <v>#N/A</v>
      </c>
      <c r="ANJ739" s="202" t="s">
        <v>67</v>
      </c>
      <c r="ANK739" s="10" t="e">
        <f>ANI739*1.2</f>
        <v>#N/A</v>
      </c>
      <c r="ANL739" s="10"/>
      <c r="ANM739" s="269"/>
      <c r="ANN739" s="202" t="s">
        <v>88</v>
      </c>
      <c r="ANO739" s="78" t="s">
        <v>183</v>
      </c>
      <c r="ANQ739" s="203"/>
      <c r="ANR739" s="203" t="e">
        <f>VLOOKUP(ANO739,$A$794:$F$2344,6,FALSE)</f>
        <v>#N/A</v>
      </c>
      <c r="ANS739" s="202" t="s">
        <v>67</v>
      </c>
      <c r="ANT739" s="10" t="e">
        <f>ANR739*1.2</f>
        <v>#N/A</v>
      </c>
      <c r="ANU739" s="10"/>
      <c r="ANV739" s="269"/>
      <c r="ANW739" s="202" t="s">
        <v>88</v>
      </c>
      <c r="ANX739" s="78" t="s">
        <v>183</v>
      </c>
      <c r="ANZ739" s="203"/>
      <c r="AOA739" s="203" t="e">
        <f>VLOOKUP(ANX739,$A$794:$F$2344,6,FALSE)</f>
        <v>#N/A</v>
      </c>
      <c r="AOB739" s="202" t="s">
        <v>67</v>
      </c>
      <c r="AOC739" s="10" t="e">
        <f>AOA739*1.2</f>
        <v>#N/A</v>
      </c>
      <c r="AOD739" s="10"/>
      <c r="AOE739" s="269"/>
      <c r="AOF739" s="202" t="s">
        <v>88</v>
      </c>
      <c r="AOG739" s="78" t="s">
        <v>183</v>
      </c>
      <c r="AOI739" s="203"/>
      <c r="AOJ739" s="203" t="e">
        <f>VLOOKUP(AOG739,$A$794:$F$2344,6,FALSE)</f>
        <v>#N/A</v>
      </c>
      <c r="AOK739" s="202" t="s">
        <v>67</v>
      </c>
      <c r="AOL739" s="10" t="e">
        <f>AOJ739*1.2</f>
        <v>#N/A</v>
      </c>
      <c r="AOM739" s="10"/>
      <c r="AON739" s="269"/>
      <c r="AOO739" s="202" t="s">
        <v>88</v>
      </c>
      <c r="AOP739" s="78" t="s">
        <v>183</v>
      </c>
      <c r="AOR739" s="203"/>
      <c r="AOS739" s="203" t="e">
        <f>VLOOKUP(AOP739,$A$794:$F$2344,6,FALSE)</f>
        <v>#N/A</v>
      </c>
      <c r="AOT739" s="202" t="s">
        <v>67</v>
      </c>
      <c r="AOU739" s="10" t="e">
        <f>AOS739*1.2</f>
        <v>#N/A</v>
      </c>
      <c r="AOV739" s="10"/>
      <c r="AOW739" s="269"/>
      <c r="AOX739" s="202" t="s">
        <v>88</v>
      </c>
      <c r="AOY739" s="78" t="s">
        <v>183</v>
      </c>
      <c r="APA739" s="203"/>
      <c r="APB739" s="203" t="e">
        <f>VLOOKUP(AOY739,$A$794:$F$2344,6,FALSE)</f>
        <v>#N/A</v>
      </c>
      <c r="APC739" s="202" t="s">
        <v>67</v>
      </c>
      <c r="APD739" s="10" t="e">
        <f>APB739*1.2</f>
        <v>#N/A</v>
      </c>
      <c r="APE739" s="10"/>
      <c r="APF739" s="269"/>
      <c r="APG739" s="202" t="s">
        <v>88</v>
      </c>
      <c r="APH739" s="78" t="s">
        <v>183</v>
      </c>
      <c r="APJ739" s="203"/>
      <c r="APK739" s="203" t="e">
        <f>VLOOKUP(APH739,$A$794:$F$2344,6,FALSE)</f>
        <v>#N/A</v>
      </c>
      <c r="APL739" s="202" t="s">
        <v>67</v>
      </c>
      <c r="APM739" s="10" t="e">
        <f>APK739*1.2</f>
        <v>#N/A</v>
      </c>
      <c r="APN739" s="10"/>
      <c r="APO739" s="269"/>
      <c r="APP739" s="202" t="s">
        <v>88</v>
      </c>
      <c r="APQ739" s="498" t="s">
        <v>431</v>
      </c>
      <c r="APS739" s="203"/>
      <c r="APT739" s="203">
        <f>VLOOKUP(APQ739,$A$794:$F$2344,6,FALSE)</f>
        <v>0</v>
      </c>
      <c r="APU739" s="202" t="s">
        <v>67</v>
      </c>
      <c r="APV739" s="10">
        <f>APT739*1.2</f>
        <v>0</v>
      </c>
      <c r="APW739" s="10"/>
      <c r="APX739" s="269"/>
      <c r="APY739" s="202" t="s">
        <v>88</v>
      </c>
      <c r="APZ739" s="498" t="s">
        <v>1185</v>
      </c>
      <c r="AQB739" s="203"/>
      <c r="AQC739" s="203">
        <f>VLOOKUP(APZ739,$A$794:$F$2344,6,FALSE)</f>
        <v>0</v>
      </c>
      <c r="AQD739" s="202" t="s">
        <v>67</v>
      </c>
      <c r="AQE739" s="10">
        <f>AQC739*1.2</f>
        <v>0</v>
      </c>
      <c r="AQF739" s="10"/>
      <c r="AQG739" s="269"/>
      <c r="AQH739" s="202" t="s">
        <v>88</v>
      </c>
      <c r="AQI739" s="484" t="s">
        <v>1596</v>
      </c>
      <c r="AQK739" s="203"/>
      <c r="AQL739" s="203">
        <f>VLOOKUP(AQI739,$A$794:$F$2344,6,FALSE)</f>
        <v>0</v>
      </c>
      <c r="AQM739" s="202" t="s">
        <v>67</v>
      </c>
      <c r="AQN739" s="10">
        <f>AQL739*1.2</f>
        <v>0</v>
      </c>
      <c r="AQO739" s="10"/>
      <c r="AQP739" s="269"/>
      <c r="AQQ739" s="202" t="s">
        <v>88</v>
      </c>
      <c r="AQR739" s="484" t="s">
        <v>1596</v>
      </c>
      <c r="AQT739" s="203"/>
      <c r="AQU739" s="203">
        <f>VLOOKUP(AQR739,$A$794:$F$2344,6,FALSE)</f>
        <v>0</v>
      </c>
      <c r="AQV739" s="202" t="s">
        <v>67</v>
      </c>
      <c r="AQW739" s="10">
        <f>AQU739*1.2</f>
        <v>0</v>
      </c>
      <c r="AQX739" s="10"/>
      <c r="AQY739" s="269"/>
      <c r="AQZ739" s="202" t="s">
        <v>88</v>
      </c>
      <c r="ARA739" s="484" t="s">
        <v>653</v>
      </c>
      <c r="ARC739" s="203"/>
      <c r="ARD739" s="203">
        <f>VLOOKUP(ARA739,$A$794:$F$2344,6,FALSE)</f>
        <v>0</v>
      </c>
      <c r="ARE739" s="202" t="s">
        <v>67</v>
      </c>
      <c r="ARF739" s="10">
        <f>ARD739*1.2</f>
        <v>0</v>
      </c>
      <c r="ARG739" s="10"/>
      <c r="ARH739" s="269"/>
      <c r="ARI739" s="202" t="s">
        <v>88</v>
      </c>
      <c r="ARJ739" s="484" t="s">
        <v>2074</v>
      </c>
      <c r="ARL739" s="203"/>
      <c r="ARM739" s="203">
        <f>VLOOKUP(ARJ739,$A$794:$F$2344,6,FALSE)</f>
        <v>0</v>
      </c>
      <c r="ARN739" s="202" t="s">
        <v>67</v>
      </c>
      <c r="ARO739" s="10">
        <f>ARM739*1.2</f>
        <v>0</v>
      </c>
      <c r="ARP739" s="10"/>
      <c r="ARQ739" s="269"/>
      <c r="ARR739" s="202" t="s">
        <v>88</v>
      </c>
      <c r="ARS739" s="498" t="s">
        <v>1676</v>
      </c>
      <c r="ARU739" s="203"/>
      <c r="ARV739" s="203">
        <f>VLOOKUP(ARS739,$A$794:$F$2344,6,FALSE)</f>
        <v>0</v>
      </c>
      <c r="ARW739" s="202" t="s">
        <v>67</v>
      </c>
      <c r="ARX739" s="10">
        <f>ARV739*1.2</f>
        <v>0</v>
      </c>
      <c r="ARY739" s="10"/>
      <c r="ARZ739" s="269"/>
      <c r="ASA739" s="202" t="s">
        <v>88</v>
      </c>
      <c r="ASB739" s="484" t="s">
        <v>425</v>
      </c>
      <c r="ASD739" s="203"/>
      <c r="ASE739" s="203">
        <f>VLOOKUP(ASB739,$A$794:$F$2344,6,FALSE)</f>
        <v>0</v>
      </c>
      <c r="ASF739" s="202" t="s">
        <v>67</v>
      </c>
      <c r="ASG739" s="10">
        <f>ASE739*1.2</f>
        <v>0</v>
      </c>
      <c r="ASH739" s="10"/>
      <c r="ASI739" s="269"/>
      <c r="ASJ739" s="202" t="s">
        <v>88</v>
      </c>
      <c r="ASK739" s="484" t="s">
        <v>416</v>
      </c>
      <c r="ASM739" s="203"/>
      <c r="ASN739" s="203">
        <f>VLOOKUP(ASK739,$A$794:$F$2344,6,FALSE)</f>
        <v>72</v>
      </c>
      <c r="ASO739" s="202" t="s">
        <v>67</v>
      </c>
      <c r="ASP739" s="10">
        <f>ASN739*1.2</f>
        <v>86.399999999999991</v>
      </c>
      <c r="ASQ739" s="10"/>
      <c r="ASR739" s="269"/>
      <c r="ASS739" s="202" t="s">
        <v>88</v>
      </c>
      <c r="AST739" s="484" t="s">
        <v>1185</v>
      </c>
      <c r="ASV739" s="203"/>
      <c r="ASW739" s="203">
        <f>VLOOKUP(AST739,$A$794:$F$2344,6,FALSE)</f>
        <v>0</v>
      </c>
      <c r="ASX739" s="202" t="s">
        <v>67</v>
      </c>
      <c r="ASY739" s="10">
        <f>ASW739*1.2</f>
        <v>0</v>
      </c>
      <c r="ASZ739" s="10"/>
      <c r="ATA739" s="269"/>
      <c r="ATB739" s="202" t="s">
        <v>88</v>
      </c>
      <c r="ATC739" s="484" t="s">
        <v>641</v>
      </c>
      <c r="ATE739" s="203"/>
      <c r="ATF739" s="203">
        <f>VLOOKUP(ATC739,$A$794:$F$2344,6,FALSE)</f>
        <v>0</v>
      </c>
      <c r="ATG739" s="202" t="s">
        <v>67</v>
      </c>
      <c r="ATH739" s="10">
        <f>ATF739*1.2</f>
        <v>0</v>
      </c>
      <c r="ATI739" s="10"/>
      <c r="ATJ739" s="269"/>
      <c r="ATK739" s="202" t="s">
        <v>88</v>
      </c>
      <c r="ATL739" s="484" t="s">
        <v>470</v>
      </c>
      <c r="ATN739" s="203"/>
      <c r="ATO739" s="203">
        <f>VLOOKUP(ATL739,$A$794:$F$2344,6,FALSE)</f>
        <v>3</v>
      </c>
      <c r="ATP739" s="202" t="s">
        <v>67</v>
      </c>
      <c r="ATQ739" s="10">
        <f>ATO739*1.2</f>
        <v>3.5999999999999996</v>
      </c>
      <c r="ATR739" s="10"/>
      <c r="ATS739" s="269"/>
      <c r="ATT739" s="202" t="s">
        <v>88</v>
      </c>
      <c r="ATU739" s="484" t="s">
        <v>1596</v>
      </c>
      <c r="ATW739" s="203"/>
      <c r="ATX739" s="203">
        <f>VLOOKUP(ATU739,$A$794:$F$2344,6,FALSE)</f>
        <v>0</v>
      </c>
      <c r="ATY739" s="202" t="s">
        <v>67</v>
      </c>
      <c r="ATZ739" s="10">
        <f>ATX739*1.2</f>
        <v>0</v>
      </c>
      <c r="AUA739" s="10"/>
      <c r="AUB739" s="269"/>
      <c r="AUC739" s="202" t="s">
        <v>88</v>
      </c>
      <c r="AUD739" s="484" t="s">
        <v>2380</v>
      </c>
      <c r="AUF739" s="203"/>
      <c r="AUG739" s="203">
        <f>VLOOKUP(AUD739,$A$794:$F$2344,6,FALSE)</f>
        <v>0</v>
      </c>
      <c r="AUH739" s="202" t="s">
        <v>67</v>
      </c>
      <c r="AUI739" s="10">
        <f>AUG739*1.2</f>
        <v>0</v>
      </c>
      <c r="AUJ739" s="10"/>
      <c r="AUK739" s="269"/>
      <c r="AUL739" s="202" t="s">
        <v>88</v>
      </c>
      <c r="AUM739" s="484" t="s">
        <v>416</v>
      </c>
      <c r="AUO739" s="203"/>
      <c r="AUP739" s="203">
        <f>VLOOKUP(AUM739,$A$794:$F$2344,6,FALSE)</f>
        <v>72</v>
      </c>
      <c r="AUQ739" s="202" t="s">
        <v>67</v>
      </c>
      <c r="AUR739" s="10">
        <f>AUP739*1.2</f>
        <v>86.399999999999991</v>
      </c>
      <c r="AUS739" s="10"/>
      <c r="AUT739" s="269"/>
      <c r="AUU739" s="202" t="s">
        <v>88</v>
      </c>
      <c r="AUV739" s="509" t="s">
        <v>470</v>
      </c>
      <c r="AUX739" s="203"/>
      <c r="AUY739" s="203">
        <f>VLOOKUP(AUV739,$A$794:$F$2344,6,FALSE)</f>
        <v>3</v>
      </c>
      <c r="AUZ739" s="202" t="s">
        <v>67</v>
      </c>
      <c r="AVA739" s="10">
        <f>AUY739*1.2</f>
        <v>3.5999999999999996</v>
      </c>
      <c r="AVB739" s="10"/>
      <c r="AVC739" s="269"/>
      <c r="AVD739" s="202" t="s">
        <v>88</v>
      </c>
      <c r="AVE739" s="484" t="s">
        <v>553</v>
      </c>
      <c r="AVG739" s="203"/>
      <c r="AVH739" s="203">
        <f>VLOOKUP(AVE739,$A$794:$F$2344,6,FALSE)</f>
        <v>0</v>
      </c>
      <c r="AVI739" s="202" t="s">
        <v>67</v>
      </c>
      <c r="AVJ739" s="10">
        <f>AVH739*1.2</f>
        <v>0</v>
      </c>
      <c r="AVK739" s="10"/>
      <c r="AVL739" s="269"/>
      <c r="AVM739" s="202" t="s">
        <v>88</v>
      </c>
      <c r="AVN739" s="484" t="s">
        <v>1940</v>
      </c>
      <c r="AVP739" s="203"/>
      <c r="AVQ739" s="203">
        <f>VLOOKUP(AVN739,$A$794:$F$2344,6,FALSE)</f>
        <v>0</v>
      </c>
      <c r="AVR739" s="202" t="s">
        <v>67</v>
      </c>
      <c r="AVS739" s="10">
        <f>AVQ739*1.2</f>
        <v>0</v>
      </c>
      <c r="AVT739" s="10"/>
      <c r="AVU739" s="269"/>
      <c r="AVV739" s="202" t="s">
        <v>88</v>
      </c>
      <c r="AVW739" s="487" t="s">
        <v>2074</v>
      </c>
      <c r="AVY739" s="203"/>
      <c r="AVZ739" s="203">
        <f>VLOOKUP(AVW739,$A$794:$F$2344,6,FALSE)</f>
        <v>0</v>
      </c>
      <c r="AWA739" s="202" t="s">
        <v>67</v>
      </c>
      <c r="AWB739" s="10">
        <f>AVZ739*1.2</f>
        <v>0</v>
      </c>
      <c r="AWC739" s="10"/>
      <c r="AWD739" s="269"/>
      <c r="AWE739" s="202" t="s">
        <v>88</v>
      </c>
      <c r="AWF739" s="484" t="s">
        <v>641</v>
      </c>
      <c r="AWH739" s="203"/>
      <c r="AWI739" s="203">
        <f>VLOOKUP(AWF739,$A$794:$F$2344,6,FALSE)</f>
        <v>0</v>
      </c>
      <c r="AWJ739" s="202" t="s">
        <v>67</v>
      </c>
      <c r="AWK739" s="10">
        <f>AWI739*1.2</f>
        <v>0</v>
      </c>
      <c r="AWL739" s="10"/>
      <c r="AWM739" s="269"/>
      <c r="AWN739" s="202" t="s">
        <v>88</v>
      </c>
      <c r="AWO739" s="484" t="s">
        <v>2074</v>
      </c>
      <c r="AWQ739" s="203"/>
      <c r="AWR739" s="203">
        <f>VLOOKUP(AWO739,$A$794:$F$2344,6,FALSE)</f>
        <v>0</v>
      </c>
      <c r="AWS739" s="202" t="s">
        <v>67</v>
      </c>
      <c r="AWT739" s="10">
        <f>AWR739*1.2</f>
        <v>0</v>
      </c>
      <c r="AWU739" s="10"/>
      <c r="AWV739" s="269"/>
      <c r="AWW739" s="202" t="s">
        <v>88</v>
      </c>
      <c r="AWX739" s="484" t="s">
        <v>4318</v>
      </c>
      <c r="AWZ739" s="203"/>
      <c r="AXA739" s="203">
        <f>VLOOKUP(AWX739,$A$794:$F$2344,6,FALSE)</f>
        <v>0</v>
      </c>
      <c r="AXB739" s="202" t="s">
        <v>67</v>
      </c>
      <c r="AXC739" s="10">
        <f>AXA739*1.2</f>
        <v>0</v>
      </c>
      <c r="AXD739" s="10"/>
      <c r="AXE739" s="269"/>
      <c r="AXF739" s="202" t="s">
        <v>88</v>
      </c>
      <c r="AXG739" s="484" t="s">
        <v>1596</v>
      </c>
      <c r="AXI739" s="203"/>
      <c r="AXJ739" s="203">
        <f>VLOOKUP(AXG739,$A$794:$F$2344,6,FALSE)</f>
        <v>0</v>
      </c>
      <c r="AXK739" s="202" t="s">
        <v>67</v>
      </c>
      <c r="AXL739" s="10">
        <f>AXJ739*1.2</f>
        <v>0</v>
      </c>
      <c r="AXM739" s="10"/>
      <c r="AXN739" s="269"/>
      <c r="AXO739" s="202" t="s">
        <v>88</v>
      </c>
      <c r="AXP739" s="484" t="s">
        <v>519</v>
      </c>
      <c r="AXR739" s="203"/>
      <c r="AXS739" s="203">
        <f>VLOOKUP(AXP739,$A$794:$F$2344,6,FALSE)</f>
        <v>0</v>
      </c>
      <c r="AXT739" s="202" t="s">
        <v>67</v>
      </c>
      <c r="AXU739" s="10">
        <f>AXS739*1.2</f>
        <v>0</v>
      </c>
      <c r="AXV739" s="10"/>
      <c r="AXW739" s="269"/>
      <c r="AXX739" s="202" t="s">
        <v>88</v>
      </c>
      <c r="AXY739" s="498" t="s">
        <v>676</v>
      </c>
      <c r="AYA739" s="203"/>
      <c r="AYB739" s="203">
        <f>VLOOKUP(AXY739,$A$794:$F$2344,6,FALSE)</f>
        <v>0</v>
      </c>
      <c r="AYC739" s="202" t="s">
        <v>67</v>
      </c>
      <c r="AYD739" s="10">
        <f>AYB739*1.2</f>
        <v>0</v>
      </c>
      <c r="AYE739" s="10"/>
      <c r="AYF739" s="269"/>
      <c r="AYG739" s="202" t="s">
        <v>88</v>
      </c>
      <c r="AYH739" s="484" t="s">
        <v>641</v>
      </c>
      <c r="AYJ739" s="203"/>
      <c r="AYK739" s="203">
        <f>VLOOKUP(AYH739,$A$794:$F$2344,6,FALSE)</f>
        <v>0</v>
      </c>
      <c r="AYL739" s="202" t="s">
        <v>67</v>
      </c>
      <c r="AYM739" s="10">
        <f>AYK739*1.2</f>
        <v>0</v>
      </c>
      <c r="AYN739" s="10"/>
      <c r="AYO739" s="269"/>
      <c r="AYP739" s="202" t="s">
        <v>88</v>
      </c>
      <c r="AYQ739" s="484" t="s">
        <v>798</v>
      </c>
      <c r="AYS739" s="203"/>
      <c r="AYT739" s="203">
        <f>VLOOKUP(AYQ739,$A$794:$F$2344,6,FALSE)</f>
        <v>0</v>
      </c>
      <c r="AYU739" s="202" t="s">
        <v>67</v>
      </c>
      <c r="AYV739" s="10">
        <f>AYT739*1.2</f>
        <v>0</v>
      </c>
      <c r="AYW739" s="10"/>
      <c r="AYX739" s="269"/>
      <c r="AYY739" s="202" t="s">
        <v>88</v>
      </c>
      <c r="AYZ739" s="484" t="s">
        <v>2888</v>
      </c>
      <c r="AZB739" s="203"/>
      <c r="AZC739" s="203">
        <f>VLOOKUP(AYZ739,$A$794:$F$2344,6,FALSE)</f>
        <v>7</v>
      </c>
      <c r="AZD739" s="202" t="s">
        <v>67</v>
      </c>
      <c r="AZE739" s="10">
        <f>AZC739*1.2</f>
        <v>8.4</v>
      </c>
      <c r="AZF739" s="10"/>
      <c r="AZG739" s="269"/>
      <c r="AZH739" s="202" t="s">
        <v>88</v>
      </c>
      <c r="AZI739" s="484" t="s">
        <v>519</v>
      </c>
      <c r="AZK739" s="203"/>
      <c r="AZL739" s="203">
        <f>VLOOKUP(AZI739,$A$794:$F$2344,6,FALSE)</f>
        <v>0</v>
      </c>
      <c r="AZM739" s="202" t="s">
        <v>67</v>
      </c>
      <c r="AZN739" s="10">
        <f>AZL739*1.2</f>
        <v>0</v>
      </c>
      <c r="AZO739" s="10"/>
      <c r="AZP739" s="269"/>
      <c r="AZQ739" s="202" t="s">
        <v>88</v>
      </c>
      <c r="AZR739" s="484" t="s">
        <v>553</v>
      </c>
      <c r="AZT739" s="203"/>
      <c r="AZU739" s="203">
        <f>VLOOKUP(AZR739,$A$794:$F$2344,6,FALSE)</f>
        <v>0</v>
      </c>
      <c r="AZV739" s="202" t="s">
        <v>67</v>
      </c>
      <c r="AZW739" s="10">
        <f>AZU739*1.2</f>
        <v>0</v>
      </c>
      <c r="AZX739" s="10"/>
      <c r="AZY739" s="269"/>
      <c r="AZZ739" s="202" t="s">
        <v>88</v>
      </c>
      <c r="BAA739" s="498" t="s">
        <v>416</v>
      </c>
      <c r="BAC739" s="203"/>
      <c r="BAD739" s="203">
        <f>VLOOKUP(BAA739,$A$794:$F$2344,6,FALSE)</f>
        <v>72</v>
      </c>
      <c r="BAE739" s="202" t="s">
        <v>67</v>
      </c>
      <c r="BAF739" s="10">
        <f>BAD739*1.2</f>
        <v>86.399999999999991</v>
      </c>
      <c r="BAG739" s="10"/>
      <c r="BAH739" s="269"/>
    </row>
    <row r="740" spans="1:1386" s="14" customFormat="1" ht="15">
      <c r="A740" s="202" t="s">
        <v>89</v>
      </c>
      <c r="B740" s="484" t="s">
        <v>519</v>
      </c>
      <c r="D740" s="203"/>
      <c r="E740" s="203">
        <f>VLOOKUP(B740,$A$794:$F$2344,6,FALSE)</f>
        <v>0</v>
      </c>
      <c r="F740" s="202" t="s">
        <v>69</v>
      </c>
      <c r="G740" s="10">
        <f>E740*1.1</f>
        <v>0</v>
      </c>
      <c r="H740" s="10"/>
      <c r="I740" s="263"/>
      <c r="J740" s="202" t="s">
        <v>89</v>
      </c>
      <c r="K740" s="487" t="s">
        <v>416</v>
      </c>
      <c r="M740" s="203"/>
      <c r="N740" s="203">
        <f>VLOOKUP(K740,$A$794:$F$2344,6,FALSE)</f>
        <v>72</v>
      </c>
      <c r="O740" s="202" t="s">
        <v>69</v>
      </c>
      <c r="P740" s="10">
        <f>N740*1.1</f>
        <v>79.2</v>
      </c>
      <c r="Q740" s="10"/>
      <c r="R740" s="263"/>
      <c r="S740" s="202" t="s">
        <v>89</v>
      </c>
      <c r="T740" s="484" t="s">
        <v>1945</v>
      </c>
      <c r="V740" s="203"/>
      <c r="W740" s="203">
        <f>VLOOKUP(T740,$A$794:$F$2344,6,FALSE)</f>
        <v>0</v>
      </c>
      <c r="X740" s="202" t="s">
        <v>69</v>
      </c>
      <c r="Y740" s="10">
        <f>W740*1.1</f>
        <v>0</v>
      </c>
      <c r="Z740" s="10"/>
      <c r="AA740" s="263"/>
      <c r="AB740" s="202" t="s">
        <v>89</v>
      </c>
      <c r="AC740" s="484" t="s">
        <v>653</v>
      </c>
      <c r="AE740" s="203"/>
      <c r="AF740" s="203">
        <f>VLOOKUP(AC740,$A$794:$F$2344,6,FALSE)</f>
        <v>0</v>
      </c>
      <c r="AG740" s="202" t="s">
        <v>69</v>
      </c>
      <c r="AH740" s="10">
        <f>AF740*1.1</f>
        <v>0</v>
      </c>
      <c r="AI740" s="10"/>
      <c r="AJ740" s="263"/>
      <c r="AK740" s="202" t="s">
        <v>89</v>
      </c>
      <c r="AL740" s="490" t="s">
        <v>1945</v>
      </c>
      <c r="AN740" s="203"/>
      <c r="AO740" s="203">
        <f>VLOOKUP(AL740,$A$794:$F$2344,6,FALSE)</f>
        <v>0</v>
      </c>
      <c r="AP740" s="202" t="s">
        <v>69</v>
      </c>
      <c r="AQ740" s="10">
        <f>AO740*1.1</f>
        <v>0</v>
      </c>
      <c r="AR740" s="10"/>
      <c r="AS740" s="263"/>
      <c r="AT740" s="202" t="s">
        <v>89</v>
      </c>
      <c r="AU740" s="484" t="s">
        <v>2888</v>
      </c>
      <c r="AW740" s="203"/>
      <c r="AX740" s="203">
        <f>VLOOKUP(AU740,$A$794:$F$2344,6,FALSE)</f>
        <v>7</v>
      </c>
      <c r="AY740" s="202" t="s">
        <v>69</v>
      </c>
      <c r="AZ740" s="10">
        <f>AX740*1.1</f>
        <v>7.7000000000000011</v>
      </c>
      <c r="BA740" s="10"/>
      <c r="BB740" s="263"/>
      <c r="BC740" s="202" t="s">
        <v>89</v>
      </c>
      <c r="BD740" s="484" t="s">
        <v>2888</v>
      </c>
      <c r="BF740" s="203"/>
      <c r="BG740" s="203">
        <f>VLOOKUP(BD740,$A$794:$F$2344,6,FALSE)</f>
        <v>7</v>
      </c>
      <c r="BH740" s="202" t="s">
        <v>69</v>
      </c>
      <c r="BI740" s="10">
        <f>BG740*1.1</f>
        <v>7.7000000000000011</v>
      </c>
      <c r="BJ740" s="10"/>
      <c r="BK740" s="263"/>
      <c r="BL740" s="202" t="s">
        <v>89</v>
      </c>
      <c r="BM740" s="484" t="s">
        <v>653</v>
      </c>
      <c r="BO740" s="203"/>
      <c r="BP740" s="203">
        <f>VLOOKUP(BM740,$A$794:$F$2344,6,FALSE)</f>
        <v>0</v>
      </c>
      <c r="BQ740" s="202" t="s">
        <v>69</v>
      </c>
      <c r="BR740" s="10">
        <f>BP740*1.1</f>
        <v>0</v>
      </c>
      <c r="BS740" s="10"/>
      <c r="BT740" s="263"/>
      <c r="BU740" s="202" t="s">
        <v>89</v>
      </c>
      <c r="BV740" s="484" t="s">
        <v>2888</v>
      </c>
      <c r="BX740" s="203"/>
      <c r="BY740" s="203">
        <f>VLOOKUP(BV740,$A$794:$F$2344,6,FALSE)</f>
        <v>7</v>
      </c>
      <c r="BZ740" s="202" t="s">
        <v>69</v>
      </c>
      <c r="CA740" s="10">
        <f>BY740*1.1</f>
        <v>7.7000000000000011</v>
      </c>
      <c r="CB740" s="10"/>
      <c r="CC740" s="263"/>
      <c r="CD740" s="202" t="s">
        <v>89</v>
      </c>
      <c r="CE740" s="491" t="s">
        <v>2074</v>
      </c>
      <c r="CG740" s="203"/>
      <c r="CH740" s="203">
        <f>VLOOKUP(CE740,$A$794:$F$2344,6,FALSE)</f>
        <v>0</v>
      </c>
      <c r="CI740" s="202" t="s">
        <v>69</v>
      </c>
      <c r="CJ740" s="10">
        <f>CH740*1.1</f>
        <v>0</v>
      </c>
      <c r="CK740" s="10"/>
      <c r="CL740" s="263"/>
      <c r="CM740" s="202" t="s">
        <v>89</v>
      </c>
      <c r="CN740" s="484" t="s">
        <v>427</v>
      </c>
      <c r="CP740" s="203"/>
      <c r="CQ740" s="203">
        <f>VLOOKUP(CN740,$A$794:$F$2344,6,FALSE)</f>
        <v>0</v>
      </c>
      <c r="CR740" s="202" t="s">
        <v>69</v>
      </c>
      <c r="CS740" s="10">
        <f>CQ740*1.1</f>
        <v>0</v>
      </c>
      <c r="CT740" s="10"/>
      <c r="CU740" s="263"/>
      <c r="CV740" s="202" t="s">
        <v>89</v>
      </c>
      <c r="CW740" s="484" t="s">
        <v>2888</v>
      </c>
      <c r="CY740" s="203"/>
      <c r="CZ740" s="203">
        <f>VLOOKUP(CW740,$A$794:$F$2344,6,FALSE)</f>
        <v>7</v>
      </c>
      <c r="DA740" s="202" t="s">
        <v>69</v>
      </c>
      <c r="DB740" s="10">
        <f>CZ740*1.1</f>
        <v>7.7000000000000011</v>
      </c>
      <c r="DC740" s="10"/>
      <c r="DD740" s="263"/>
      <c r="DE740" s="202" t="s">
        <v>89</v>
      </c>
      <c r="DF740" s="484" t="s">
        <v>2437</v>
      </c>
      <c r="DH740" s="203"/>
      <c r="DI740" s="203">
        <f>VLOOKUP(DF740,$A$794:$F$2344,6,FALSE)</f>
        <v>0</v>
      </c>
      <c r="DJ740" s="202" t="s">
        <v>69</v>
      </c>
      <c r="DK740" s="10">
        <f>DI740*1.1</f>
        <v>0</v>
      </c>
      <c r="DL740" s="10"/>
      <c r="DM740" s="263"/>
      <c r="DN740" s="202" t="s">
        <v>89</v>
      </c>
      <c r="DO740" s="484" t="s">
        <v>416</v>
      </c>
      <c r="DQ740" s="203"/>
      <c r="DR740" s="203">
        <f>VLOOKUP(DO740,$A$794:$F$2344,6,FALSE)</f>
        <v>72</v>
      </c>
      <c r="DS740" s="202" t="s">
        <v>69</v>
      </c>
      <c r="DT740" s="10">
        <f>DR740*1.1</f>
        <v>79.2</v>
      </c>
      <c r="DU740" s="10"/>
      <c r="DV740" s="263"/>
      <c r="DW740" s="202" t="s">
        <v>89</v>
      </c>
      <c r="DX740" s="484" t="s">
        <v>1596</v>
      </c>
      <c r="DZ740" s="203"/>
      <c r="EA740" s="203">
        <f>VLOOKUP(DX740,$A$794:$F$2344,6,FALSE)</f>
        <v>0</v>
      </c>
      <c r="EB740" s="202" t="s">
        <v>69</v>
      </c>
      <c r="EC740" s="10">
        <f>EA740*1.1</f>
        <v>0</v>
      </c>
      <c r="ED740" s="10"/>
      <c r="EE740" s="263"/>
      <c r="EF740" s="202" t="s">
        <v>89</v>
      </c>
      <c r="EG740" s="484" t="s">
        <v>519</v>
      </c>
      <c r="EI740" s="203"/>
      <c r="EJ740" s="203">
        <f>VLOOKUP(EG740,$A$794:$F$2344,6,FALSE)</f>
        <v>0</v>
      </c>
      <c r="EK740" s="202" t="s">
        <v>69</v>
      </c>
      <c r="EL740" s="10">
        <f>EJ740*1.1</f>
        <v>0</v>
      </c>
      <c r="EM740" s="10"/>
      <c r="EN740" s="263"/>
      <c r="EO740" s="202" t="s">
        <v>89</v>
      </c>
      <c r="EP740" s="484" t="s">
        <v>2888</v>
      </c>
      <c r="ER740" s="203"/>
      <c r="ES740" s="203">
        <f>VLOOKUP(EP740,$A$794:$F$2344,6,FALSE)</f>
        <v>7</v>
      </c>
      <c r="ET740" s="202" t="s">
        <v>69</v>
      </c>
      <c r="EU740" s="10">
        <f>ES740*1.1</f>
        <v>7.7000000000000011</v>
      </c>
      <c r="EV740" s="10"/>
      <c r="EW740" s="263"/>
      <c r="EX740" s="202" t="s">
        <v>89</v>
      </c>
      <c r="EY740" s="484" t="s">
        <v>427</v>
      </c>
      <c r="FA740" s="203"/>
      <c r="FB740" s="203">
        <f>VLOOKUP(EY740,$A$794:$F$2344,6,FALSE)</f>
        <v>0</v>
      </c>
      <c r="FC740" s="202" t="s">
        <v>69</v>
      </c>
      <c r="FD740" s="10">
        <f>FB740*1.1</f>
        <v>0</v>
      </c>
      <c r="FE740" s="10"/>
      <c r="FF740" s="263"/>
      <c r="FG740" s="202" t="s">
        <v>89</v>
      </c>
      <c r="FH740" s="484" t="s">
        <v>1596</v>
      </c>
      <c r="FJ740" s="203"/>
      <c r="FK740" s="203">
        <f>VLOOKUP(FH740,$A$794:$F$2344,6,FALSE)</f>
        <v>0</v>
      </c>
      <c r="FL740" s="202" t="s">
        <v>69</v>
      </c>
      <c r="FM740" s="10">
        <f>FK740*1.1</f>
        <v>0</v>
      </c>
      <c r="FN740" s="10"/>
      <c r="FO740" s="263"/>
      <c r="FP740" s="202" t="s">
        <v>89</v>
      </c>
      <c r="FQ740" s="484" t="s">
        <v>553</v>
      </c>
      <c r="FS740" s="203"/>
      <c r="FT740" s="203">
        <f>VLOOKUP(FQ740,$A$794:$F$2344,6,FALSE)</f>
        <v>0</v>
      </c>
      <c r="FU740" s="202" t="s">
        <v>69</v>
      </c>
      <c r="FV740" s="10">
        <f>FT740*1.1</f>
        <v>0</v>
      </c>
      <c r="FW740" s="10"/>
      <c r="FX740" s="263"/>
      <c r="FY740" s="202" t="s">
        <v>89</v>
      </c>
      <c r="FZ740" s="484" t="s">
        <v>676</v>
      </c>
      <c r="GB740" s="203"/>
      <c r="GC740" s="203">
        <f>VLOOKUP(FZ740,$A$794:$F$2344,6,FALSE)</f>
        <v>0</v>
      </c>
      <c r="GD740" s="202" t="s">
        <v>69</v>
      </c>
      <c r="GE740" s="10">
        <f>GC740*1.1</f>
        <v>0</v>
      </c>
      <c r="GF740" s="10"/>
      <c r="GG740" s="263"/>
      <c r="GH740" s="202" t="s">
        <v>89</v>
      </c>
      <c r="GI740" s="484" t="s">
        <v>431</v>
      </c>
      <c r="GK740" s="203"/>
      <c r="GL740" s="203">
        <f>VLOOKUP(GI740,$A$794:$F$2344,6,FALSE)</f>
        <v>0</v>
      </c>
      <c r="GM740" s="202" t="s">
        <v>69</v>
      </c>
      <c r="GN740" s="10">
        <f>GL740*1.1</f>
        <v>0</v>
      </c>
      <c r="GO740" s="10"/>
      <c r="GP740" s="263"/>
      <c r="GQ740" s="202" t="s">
        <v>89</v>
      </c>
      <c r="GR740" s="484" t="s">
        <v>2888</v>
      </c>
      <c r="GT740" s="203"/>
      <c r="GU740" s="203">
        <f>VLOOKUP(GR740,$A$794:$F$2344,6,FALSE)</f>
        <v>7</v>
      </c>
      <c r="GV740" s="202" t="s">
        <v>69</v>
      </c>
      <c r="GW740" s="10">
        <f>GU740*1.1</f>
        <v>7.7000000000000011</v>
      </c>
      <c r="GX740" s="10"/>
      <c r="GY740" s="263"/>
      <c r="GZ740" s="202" t="s">
        <v>89</v>
      </c>
      <c r="HA740" s="484" t="s">
        <v>1945</v>
      </c>
      <c r="HC740" s="203"/>
      <c r="HD740" s="203">
        <f>VLOOKUP(HA740,$A$794:$F$2344,6,FALSE)</f>
        <v>0</v>
      </c>
      <c r="HE740" s="202" t="s">
        <v>69</v>
      </c>
      <c r="HF740" s="10">
        <f>HD740*1.1</f>
        <v>0</v>
      </c>
      <c r="HG740" s="10"/>
      <c r="HH740" s="263"/>
      <c r="HI740" s="202" t="s">
        <v>89</v>
      </c>
      <c r="HJ740" s="484" t="s">
        <v>1940</v>
      </c>
      <c r="HL740" s="203"/>
      <c r="HM740" s="203">
        <f>VLOOKUP(HJ740,$A$794:$F$2344,6,FALSE)</f>
        <v>0</v>
      </c>
      <c r="HN740" s="202" t="s">
        <v>69</v>
      </c>
      <c r="HO740" s="10">
        <f>HM740*1.1</f>
        <v>0</v>
      </c>
      <c r="HP740" s="10"/>
      <c r="HQ740" s="263"/>
      <c r="HR740" s="202" t="s">
        <v>89</v>
      </c>
      <c r="HS740" s="484" t="s">
        <v>1365</v>
      </c>
      <c r="HU740" s="203"/>
      <c r="HV740" s="203">
        <f>VLOOKUP(HS740,$A$794:$F$2344,6,FALSE)</f>
        <v>0</v>
      </c>
      <c r="HW740" s="202" t="s">
        <v>69</v>
      </c>
      <c r="HX740" s="10">
        <f>HV740*1.1</f>
        <v>0</v>
      </c>
      <c r="HY740" s="10"/>
      <c r="HZ740" s="263"/>
      <c r="IA740" s="202" t="s">
        <v>89</v>
      </c>
      <c r="IB740" s="496" t="s">
        <v>183</v>
      </c>
      <c r="ID740" s="203"/>
      <c r="IE740" s="203" t="e">
        <f>VLOOKUP(IB740,$A$794:$F$2344,6,FALSE)</f>
        <v>#N/A</v>
      </c>
      <c r="IF740" s="202" t="s">
        <v>69</v>
      </c>
      <c r="IG740" s="10" t="e">
        <f>IE740*1.1</f>
        <v>#N/A</v>
      </c>
      <c r="IH740" s="10"/>
      <c r="II740" s="263"/>
      <c r="IJ740" s="202" t="s">
        <v>89</v>
      </c>
      <c r="IK740" s="484" t="s">
        <v>2888</v>
      </c>
      <c r="IM740" s="203"/>
      <c r="IN740" s="203">
        <f>VLOOKUP(IK740,$A$794:$F$2344,6,FALSE)</f>
        <v>7</v>
      </c>
      <c r="IO740" s="202" t="s">
        <v>69</v>
      </c>
      <c r="IP740" s="10">
        <f>IN740*1.1</f>
        <v>7.7000000000000011</v>
      </c>
      <c r="IQ740" s="10"/>
      <c r="IR740" s="263"/>
      <c r="IS740" s="202" t="s">
        <v>89</v>
      </c>
      <c r="IT740" s="484" t="s">
        <v>1945</v>
      </c>
      <c r="IV740" s="203"/>
      <c r="IW740" s="203">
        <f>VLOOKUP(IT740,$A$794:$F$2344,6,FALSE)</f>
        <v>0</v>
      </c>
      <c r="IX740" s="202" t="s">
        <v>69</v>
      </c>
      <c r="IY740" s="10">
        <f>IW740*1.1</f>
        <v>0</v>
      </c>
      <c r="IZ740" s="10"/>
      <c r="JA740" s="263"/>
      <c r="JB740" s="202" t="s">
        <v>89</v>
      </c>
      <c r="JC740" s="484" t="s">
        <v>2074</v>
      </c>
      <c r="JE740" s="203"/>
      <c r="JF740" s="203">
        <f>VLOOKUP(JC740,$A$794:$F$2344,6,FALSE)</f>
        <v>0</v>
      </c>
      <c r="JG740" s="202" t="s">
        <v>69</v>
      </c>
      <c r="JH740" s="10">
        <f>JF740*1.1</f>
        <v>0</v>
      </c>
      <c r="JI740" s="10"/>
      <c r="JJ740" s="263"/>
      <c r="JK740" s="202" t="s">
        <v>89</v>
      </c>
      <c r="JL740" s="484" t="s">
        <v>519</v>
      </c>
      <c r="JN740" s="203"/>
      <c r="JO740" s="203">
        <f>VLOOKUP(JL740,$A$794:$F$2344,6,FALSE)</f>
        <v>0</v>
      </c>
      <c r="JP740" s="202" t="s">
        <v>69</v>
      </c>
      <c r="JQ740" s="10">
        <f>JO740*1.1</f>
        <v>0</v>
      </c>
      <c r="JR740" s="10"/>
      <c r="JS740" s="263"/>
      <c r="JT740" s="202" t="s">
        <v>89</v>
      </c>
      <c r="JU740" s="484" t="s">
        <v>431</v>
      </c>
      <c r="JW740" s="203"/>
      <c r="JX740" s="203">
        <f>VLOOKUP(JU740,$A$794:$F$2344,6,FALSE)</f>
        <v>0</v>
      </c>
      <c r="JY740" s="202" t="s">
        <v>69</v>
      </c>
      <c r="JZ740" s="10">
        <f>JX740*1.1</f>
        <v>0</v>
      </c>
      <c r="KA740" s="10"/>
      <c r="KB740" s="263"/>
      <c r="KC740" s="202" t="s">
        <v>89</v>
      </c>
      <c r="KD740" s="484" t="s">
        <v>798</v>
      </c>
      <c r="KF740" s="203"/>
      <c r="KG740" s="203">
        <f>VLOOKUP(KD740,$A$794:$F$2344,6,FALSE)</f>
        <v>0</v>
      </c>
      <c r="KH740" s="202" t="s">
        <v>69</v>
      </c>
      <c r="KI740" s="10">
        <f>KG740*1.1</f>
        <v>0</v>
      </c>
      <c r="KJ740" s="10"/>
      <c r="KK740" s="263"/>
      <c r="KL740" s="202" t="s">
        <v>89</v>
      </c>
      <c r="KM740" s="484" t="s">
        <v>1945</v>
      </c>
      <c r="KO740" s="203"/>
      <c r="KP740" s="203">
        <f>VLOOKUP(KM740,$A$794:$F$2344,6,FALSE)</f>
        <v>0</v>
      </c>
      <c r="KQ740" s="202" t="s">
        <v>69</v>
      </c>
      <c r="KR740" s="10">
        <f>KP740*1.1</f>
        <v>0</v>
      </c>
      <c r="KS740" s="10"/>
      <c r="KT740" s="263"/>
      <c r="KU740" s="202" t="s">
        <v>89</v>
      </c>
      <c r="KV740" s="498" t="s">
        <v>2074</v>
      </c>
      <c r="KX740" s="203"/>
      <c r="KY740" s="203">
        <f>VLOOKUP(KV740,$A$794:$F$2344,6,FALSE)</f>
        <v>0</v>
      </c>
      <c r="KZ740" s="202" t="s">
        <v>69</v>
      </c>
      <c r="LA740" s="10">
        <f>KY740*1.1</f>
        <v>0</v>
      </c>
      <c r="LB740" s="10"/>
      <c r="LC740" s="263"/>
      <c r="LD740" s="202" t="s">
        <v>89</v>
      </c>
      <c r="LE740" s="484" t="s">
        <v>1945</v>
      </c>
      <c r="LG740" s="203"/>
      <c r="LH740" s="203">
        <f>VLOOKUP(LE740,$A$794:$F$2344,6,FALSE)</f>
        <v>0</v>
      </c>
      <c r="LI740" s="202" t="s">
        <v>69</v>
      </c>
      <c r="LJ740" s="10">
        <f>LH740*1.1</f>
        <v>0</v>
      </c>
      <c r="LK740" s="10"/>
      <c r="LL740" s="263"/>
      <c r="LM740" s="202" t="s">
        <v>89</v>
      </c>
      <c r="LN740" s="484" t="s">
        <v>2437</v>
      </c>
      <c r="LP740" s="203"/>
      <c r="LQ740" s="203">
        <f>VLOOKUP(LN740,$A$794:$F$2344,6,FALSE)</f>
        <v>0</v>
      </c>
      <c r="LR740" s="202" t="s">
        <v>69</v>
      </c>
      <c r="LS740" s="10">
        <f>LQ740*1.1</f>
        <v>0</v>
      </c>
      <c r="LT740" s="10"/>
      <c r="LU740" s="263"/>
      <c r="LV740" s="202" t="s">
        <v>89</v>
      </c>
      <c r="LW740" s="496" t="s">
        <v>183</v>
      </c>
      <c r="LY740" s="203"/>
      <c r="LZ740" s="203" t="e">
        <f>VLOOKUP(LW740,$A$794:$F$2344,6,FALSE)</f>
        <v>#N/A</v>
      </c>
      <c r="MA740" s="202" t="s">
        <v>69</v>
      </c>
      <c r="MB740" s="10" t="e">
        <f>LZ740*1.1</f>
        <v>#N/A</v>
      </c>
      <c r="MC740" s="10"/>
      <c r="MD740" s="263"/>
      <c r="ME740" s="202" t="s">
        <v>89</v>
      </c>
      <c r="MF740" s="484" t="s">
        <v>1676</v>
      </c>
      <c r="MH740" s="203"/>
      <c r="MI740" s="203">
        <f>VLOOKUP(MF740,$A$794:$F$2344,6,FALSE)</f>
        <v>0</v>
      </c>
      <c r="MJ740" s="202" t="s">
        <v>69</v>
      </c>
      <c r="MK740" s="10">
        <f>MI740*1.1</f>
        <v>0</v>
      </c>
      <c r="ML740" s="10"/>
      <c r="MM740" s="263"/>
      <c r="MN740" s="202" t="s">
        <v>89</v>
      </c>
      <c r="MO740" s="484" t="s">
        <v>676</v>
      </c>
      <c r="MQ740" s="203"/>
      <c r="MR740" s="203">
        <f>VLOOKUP(MO740,$A$794:$F$2344,6,FALSE)</f>
        <v>0</v>
      </c>
      <c r="MS740" s="202" t="s">
        <v>69</v>
      </c>
      <c r="MT740" s="10">
        <f>MR740*1.1</f>
        <v>0</v>
      </c>
      <c r="MU740" s="10"/>
      <c r="MV740" s="263"/>
      <c r="MW740" s="202" t="s">
        <v>89</v>
      </c>
      <c r="MX740" s="484" t="s">
        <v>470</v>
      </c>
      <c r="MZ740" s="203"/>
      <c r="NA740" s="203">
        <f>VLOOKUP(MX740,$A$794:$F$2344,6,FALSE)</f>
        <v>3</v>
      </c>
      <c r="NB740" s="202" t="s">
        <v>69</v>
      </c>
      <c r="NC740" s="10">
        <f>NA740*1.1</f>
        <v>3.3000000000000003</v>
      </c>
      <c r="ND740" s="10"/>
      <c r="NE740" s="263"/>
      <c r="NF740" s="202" t="s">
        <v>89</v>
      </c>
      <c r="NG740" s="484" t="s">
        <v>653</v>
      </c>
      <c r="NI740" s="203"/>
      <c r="NJ740" s="203">
        <f>VLOOKUP(NG740,$A$794:$F$2344,6,FALSE)</f>
        <v>0</v>
      </c>
      <c r="NK740" s="202" t="s">
        <v>69</v>
      </c>
      <c r="NL740" s="10">
        <f>NJ740*1.1</f>
        <v>0</v>
      </c>
      <c r="NM740" s="10"/>
      <c r="NN740" s="263"/>
      <c r="NO740" s="202" t="s">
        <v>89</v>
      </c>
      <c r="NP740" s="498" t="s">
        <v>653</v>
      </c>
      <c r="NR740" s="203"/>
      <c r="NS740" s="203">
        <f>VLOOKUP(NP740,$A$794:$F$2344,6,FALSE)</f>
        <v>0</v>
      </c>
      <c r="NT740" s="202" t="s">
        <v>69</v>
      </c>
      <c r="NU740" s="10">
        <f>NS740*1.1</f>
        <v>0</v>
      </c>
      <c r="NV740" s="10"/>
      <c r="NW740" s="263"/>
      <c r="NX740" s="202" t="s">
        <v>89</v>
      </c>
      <c r="NY740" s="484" t="s">
        <v>676</v>
      </c>
      <c r="OA740" s="203"/>
      <c r="OB740" s="203">
        <f>VLOOKUP(NY740,$A$794:$F$2344,6,FALSE)</f>
        <v>0</v>
      </c>
      <c r="OC740" s="202" t="s">
        <v>69</v>
      </c>
      <c r="OD740" s="10">
        <f>OB740*1.1</f>
        <v>0</v>
      </c>
      <c r="OE740" s="10"/>
      <c r="OF740" s="263"/>
      <c r="OG740" s="202" t="s">
        <v>89</v>
      </c>
      <c r="OH740" s="484" t="s">
        <v>1596</v>
      </c>
      <c r="OJ740" s="203"/>
      <c r="OK740" s="203">
        <f>VLOOKUP(OH740,$A$794:$F$2344,6,FALSE)</f>
        <v>0</v>
      </c>
      <c r="OL740" s="202" t="s">
        <v>69</v>
      </c>
      <c r="OM740" s="10">
        <f>OK740*1.1</f>
        <v>0</v>
      </c>
      <c r="ON740" s="10"/>
      <c r="OO740" s="263"/>
      <c r="OP740" s="202" t="s">
        <v>89</v>
      </c>
      <c r="OQ740" s="484" t="s">
        <v>427</v>
      </c>
      <c r="OS740" s="203"/>
      <c r="OT740" s="203">
        <f>VLOOKUP(OQ740,$A$794:$F$2344,6,FALSE)</f>
        <v>0</v>
      </c>
      <c r="OU740" s="202" t="s">
        <v>69</v>
      </c>
      <c r="OV740" s="10">
        <f>OT740*1.1</f>
        <v>0</v>
      </c>
      <c r="OW740" s="10"/>
      <c r="OX740" s="263"/>
      <c r="OY740" s="202" t="s">
        <v>89</v>
      </c>
      <c r="OZ740" s="484" t="s">
        <v>470</v>
      </c>
      <c r="PB740" s="203"/>
      <c r="PC740" s="203">
        <f>VLOOKUP(OZ740,$A$794:$F$2344,6,FALSE)</f>
        <v>3</v>
      </c>
      <c r="PD740" s="202" t="s">
        <v>69</v>
      </c>
      <c r="PE740" s="10">
        <f>PC740*1.1</f>
        <v>3.3000000000000003</v>
      </c>
      <c r="PF740" s="10"/>
      <c r="PG740" s="263"/>
      <c r="PH740" s="202" t="s">
        <v>89</v>
      </c>
      <c r="PI740" s="496" t="s">
        <v>183</v>
      </c>
      <c r="PK740" s="203"/>
      <c r="PL740" s="203" t="e">
        <f>VLOOKUP(PI740,$A$794:$F$2344,6,FALSE)</f>
        <v>#N/A</v>
      </c>
      <c r="PM740" s="202" t="s">
        <v>69</v>
      </c>
      <c r="PN740" s="10" t="e">
        <f>PL740*1.1</f>
        <v>#N/A</v>
      </c>
      <c r="PO740" s="10"/>
      <c r="PP740" s="263"/>
      <c r="PQ740" s="202" t="s">
        <v>89</v>
      </c>
      <c r="PR740" s="484" t="s">
        <v>1676</v>
      </c>
      <c r="PT740" s="203"/>
      <c r="PU740" s="203">
        <f>VLOOKUP(PR740,$A$794:$F$2344,6,FALSE)</f>
        <v>0</v>
      </c>
      <c r="PV740" s="202" t="s">
        <v>69</v>
      </c>
      <c r="PW740" s="10">
        <f>PU740*1.1</f>
        <v>0</v>
      </c>
      <c r="PX740" s="10"/>
      <c r="PY740" s="263"/>
      <c r="PZ740" s="202" t="s">
        <v>89</v>
      </c>
      <c r="QA740" s="496" t="s">
        <v>183</v>
      </c>
      <c r="QC740" s="203"/>
      <c r="QD740" s="203" t="e">
        <f>VLOOKUP(QA740,$A$794:$F$2344,6,FALSE)</f>
        <v>#N/A</v>
      </c>
      <c r="QE740" s="202" t="s">
        <v>69</v>
      </c>
      <c r="QF740" s="10" t="e">
        <f>QD740*1.1</f>
        <v>#N/A</v>
      </c>
      <c r="QG740" s="10"/>
      <c r="QH740" s="263"/>
      <c r="QI740" s="202" t="s">
        <v>89</v>
      </c>
      <c r="QJ740" s="484" t="s">
        <v>641</v>
      </c>
      <c r="QL740" s="203"/>
      <c r="QM740" s="203">
        <f>VLOOKUP(QJ740,$A$794:$F$2344,6,FALSE)</f>
        <v>0</v>
      </c>
      <c r="QN740" s="202" t="s">
        <v>69</v>
      </c>
      <c r="QO740" s="10">
        <f>QM740*1.1</f>
        <v>0</v>
      </c>
      <c r="QP740" s="10"/>
      <c r="QQ740" s="263"/>
      <c r="QR740" s="202" t="s">
        <v>89</v>
      </c>
      <c r="QS740" s="484" t="s">
        <v>918</v>
      </c>
      <c r="QU740" s="203"/>
      <c r="QV740" s="203">
        <f>VLOOKUP(QS740,$A$794:$F$2344,6,FALSE)</f>
        <v>0</v>
      </c>
      <c r="QW740" s="202" t="s">
        <v>69</v>
      </c>
      <c r="QX740" s="10">
        <f>QV740*1.1</f>
        <v>0</v>
      </c>
      <c r="QY740" s="10"/>
      <c r="QZ740" s="263"/>
      <c r="RA740" s="202" t="s">
        <v>89</v>
      </c>
      <c r="RB740" s="484" t="s">
        <v>472</v>
      </c>
      <c r="RD740" s="203"/>
      <c r="RE740" s="203">
        <f>VLOOKUP(RB740,$A$794:$F$2344,6,FALSE)</f>
        <v>0</v>
      </c>
      <c r="RF740" s="202" t="s">
        <v>69</v>
      </c>
      <c r="RG740" s="10">
        <f>RE740*1.1</f>
        <v>0</v>
      </c>
      <c r="RH740" s="10"/>
      <c r="RI740" s="263"/>
      <c r="RJ740" s="202" t="s">
        <v>89</v>
      </c>
      <c r="RK740" s="484" t="s">
        <v>641</v>
      </c>
      <c r="RM740" s="203"/>
      <c r="RN740" s="203">
        <f>VLOOKUP(RK740,$A$794:$F$2344,6,FALSE)</f>
        <v>0</v>
      </c>
      <c r="RO740" s="202" t="s">
        <v>69</v>
      </c>
      <c r="RP740" s="10">
        <f>RN740*1.1</f>
        <v>0</v>
      </c>
      <c r="RQ740" s="10"/>
      <c r="RR740" s="263"/>
      <c r="RS740" s="202" t="s">
        <v>89</v>
      </c>
      <c r="RT740" s="484" t="s">
        <v>1185</v>
      </c>
      <c r="RV740" s="203"/>
      <c r="RW740" s="203">
        <f>VLOOKUP(RT740,$A$794:$F$2344,6,FALSE)</f>
        <v>0</v>
      </c>
      <c r="RX740" s="202" t="s">
        <v>69</v>
      </c>
      <c r="RY740" s="10">
        <f>RW740*1.1</f>
        <v>0</v>
      </c>
      <c r="RZ740" s="10"/>
      <c r="SA740" s="269"/>
      <c r="SB740" s="202" t="s">
        <v>89</v>
      </c>
      <c r="SC740" s="484" t="s">
        <v>506</v>
      </c>
      <c r="SE740" s="203"/>
      <c r="SF740" s="203">
        <f>VLOOKUP(SC740,$A$794:$F$2344,6,FALSE)</f>
        <v>0</v>
      </c>
      <c r="SG740" s="202" t="s">
        <v>69</v>
      </c>
      <c r="SH740" s="10">
        <f>SF740*1.1</f>
        <v>0</v>
      </c>
      <c r="SI740" s="10"/>
      <c r="SJ740" s="269"/>
      <c r="SK740" s="202" t="s">
        <v>89</v>
      </c>
      <c r="SL740" s="496" t="s">
        <v>183</v>
      </c>
      <c r="SN740" s="203"/>
      <c r="SO740" s="203" t="e">
        <f>VLOOKUP(SL740,$A$794:$F$2344,6,FALSE)</f>
        <v>#N/A</v>
      </c>
      <c r="SP740" s="202" t="s">
        <v>69</v>
      </c>
      <c r="SQ740" s="10" t="e">
        <f>SO740*1.1</f>
        <v>#N/A</v>
      </c>
      <c r="SR740" s="10"/>
      <c r="SS740" s="269"/>
      <c r="ST740" s="202" t="s">
        <v>89</v>
      </c>
      <c r="SU740" s="484" t="s">
        <v>2380</v>
      </c>
      <c r="SW740" s="203"/>
      <c r="SX740" s="203">
        <f>VLOOKUP(SU740,$A$794:$F$2344,6,FALSE)</f>
        <v>0</v>
      </c>
      <c r="SY740" s="202" t="s">
        <v>69</v>
      </c>
      <c r="SZ740" s="10">
        <f>SX740*1.1</f>
        <v>0</v>
      </c>
      <c r="TA740" s="10"/>
      <c r="TB740" s="269"/>
      <c r="TC740" s="202" t="s">
        <v>89</v>
      </c>
      <c r="TD740" s="484" t="s">
        <v>519</v>
      </c>
      <c r="TF740" s="203"/>
      <c r="TG740" s="203">
        <f>VLOOKUP(TD740,$A$794:$F$2344,6,FALSE)</f>
        <v>0</v>
      </c>
      <c r="TH740" s="202" t="s">
        <v>69</v>
      </c>
      <c r="TI740" s="10">
        <f>TG740*1.1</f>
        <v>0</v>
      </c>
      <c r="TK740" s="269"/>
      <c r="TL740" s="202" t="s">
        <v>89</v>
      </c>
      <c r="TM740" s="484" t="s">
        <v>2437</v>
      </c>
      <c r="TO740" s="203"/>
      <c r="TP740" s="203">
        <f>VLOOKUP(TM740,$A$794:$F$2344,6,FALSE)</f>
        <v>0</v>
      </c>
      <c r="TQ740" s="202" t="s">
        <v>69</v>
      </c>
      <c r="TR740" s="10">
        <f>TP740*1.1</f>
        <v>0</v>
      </c>
      <c r="TS740" s="10"/>
      <c r="TT740" s="269"/>
      <c r="TU740" s="202" t="s">
        <v>89</v>
      </c>
      <c r="TV740" s="484" t="s">
        <v>416</v>
      </c>
      <c r="TX740" s="203"/>
      <c r="TY740" s="203">
        <f>VLOOKUP(TV740,$A$794:$F$2344,6,FALSE)</f>
        <v>72</v>
      </c>
      <c r="TZ740" s="202" t="s">
        <v>69</v>
      </c>
      <c r="UA740" s="10">
        <f>TY740*1.1</f>
        <v>79.2</v>
      </c>
      <c r="UB740" s="10"/>
      <c r="UC740" s="269"/>
      <c r="UD740" s="202" t="s">
        <v>89</v>
      </c>
      <c r="UE740" s="498" t="s">
        <v>1185</v>
      </c>
      <c r="UG740" s="203"/>
      <c r="UH740" s="203">
        <f>VLOOKUP(UE740,$A$794:$F$2344,6,FALSE)</f>
        <v>0</v>
      </c>
      <c r="UI740" s="202" t="s">
        <v>69</v>
      </c>
      <c r="UJ740" s="10">
        <f>UH740*1.1</f>
        <v>0</v>
      </c>
      <c r="UK740" s="10"/>
      <c r="UL740" s="269"/>
      <c r="UM740" s="202" t="s">
        <v>89</v>
      </c>
      <c r="UN740" s="484" t="s">
        <v>519</v>
      </c>
      <c r="UP740" s="203"/>
      <c r="UQ740" s="203">
        <f>VLOOKUP(UN740,$A$794:$F$2344,6,FALSE)</f>
        <v>0</v>
      </c>
      <c r="UR740" s="202" t="s">
        <v>69</v>
      </c>
      <c r="US740" s="10">
        <f>UQ740*1.1</f>
        <v>0</v>
      </c>
      <c r="UT740" s="10"/>
      <c r="UU740" s="269"/>
      <c r="UV740" s="202" t="s">
        <v>89</v>
      </c>
      <c r="UW740" s="484" t="s">
        <v>2437</v>
      </c>
      <c r="UY740" s="203"/>
      <c r="UZ740" s="203">
        <f>VLOOKUP(UW740,$A$794:$F$2344,6,FALSE)</f>
        <v>0</v>
      </c>
      <c r="VA740" s="202" t="s">
        <v>69</v>
      </c>
      <c r="VB740" s="10">
        <f>UZ740*1.1</f>
        <v>0</v>
      </c>
      <c r="VC740" s="10"/>
      <c r="VD740" s="269"/>
      <c r="VE740" s="202" t="s">
        <v>89</v>
      </c>
      <c r="VF740" s="484" t="s">
        <v>676</v>
      </c>
      <c r="VH740" s="203"/>
      <c r="VI740" s="203">
        <f>VLOOKUP(VF740,$A$794:$F$2344,6,FALSE)</f>
        <v>0</v>
      </c>
      <c r="VJ740" s="202" t="s">
        <v>69</v>
      </c>
      <c r="VK740" s="10">
        <f>VI740*1.1</f>
        <v>0</v>
      </c>
      <c r="VL740" s="10"/>
      <c r="VM740" s="269"/>
      <c r="VN740" s="202" t="s">
        <v>89</v>
      </c>
      <c r="VO740" s="484" t="s">
        <v>641</v>
      </c>
      <c r="VQ740" s="203"/>
      <c r="VR740" s="203">
        <f>VLOOKUP(VO740,$A$794:$F$2344,6,FALSE)</f>
        <v>0</v>
      </c>
      <c r="VS740" s="202" t="s">
        <v>69</v>
      </c>
      <c r="VT740" s="10">
        <f>VR740*1.1</f>
        <v>0</v>
      </c>
      <c r="VU740" s="10"/>
      <c r="VV740" s="269"/>
      <c r="VW740" s="202" t="s">
        <v>89</v>
      </c>
      <c r="VX740" s="496" t="s">
        <v>183</v>
      </c>
      <c r="VZ740" s="203"/>
      <c r="WA740" s="203" t="e">
        <f>VLOOKUP(VX740,$A$794:$F$2344,6,FALSE)</f>
        <v>#N/A</v>
      </c>
      <c r="WB740" s="202" t="s">
        <v>69</v>
      </c>
      <c r="WC740" s="10" t="e">
        <f>WA740*1.1</f>
        <v>#N/A</v>
      </c>
      <c r="WE740" s="269"/>
      <c r="WF740" s="202" t="s">
        <v>89</v>
      </c>
      <c r="WG740" s="484" t="s">
        <v>2380</v>
      </c>
      <c r="WI740" s="203"/>
      <c r="WJ740" s="203">
        <f>VLOOKUP(WG740,$A$794:$F$2344,6,FALSE)</f>
        <v>0</v>
      </c>
      <c r="WK740" s="202" t="s">
        <v>69</v>
      </c>
      <c r="WL740" s="10">
        <f>WJ740*1.1</f>
        <v>0</v>
      </c>
      <c r="WN740" s="269"/>
      <c r="WO740" s="202" t="s">
        <v>89</v>
      </c>
      <c r="WP740" s="484" t="s">
        <v>416</v>
      </c>
      <c r="WQ740" s="203"/>
      <c r="WR740" s="203"/>
      <c r="WS740" s="203">
        <f>VLOOKUP(WP740,$A$794:$F$2344,6,FALSE)</f>
        <v>72</v>
      </c>
      <c r="WT740" s="202" t="s">
        <v>69</v>
      </c>
      <c r="WU740" s="10">
        <f>WS740*1.1</f>
        <v>79.2</v>
      </c>
      <c r="WV740" s="10"/>
      <c r="WW740" s="269"/>
      <c r="WX740" s="202" t="s">
        <v>89</v>
      </c>
      <c r="WY740" s="484" t="s">
        <v>1185</v>
      </c>
      <c r="XA740" s="203"/>
      <c r="XB740" s="203">
        <f>VLOOKUP(WY740,$A$794:$F$2344,6,FALSE)</f>
        <v>0</v>
      </c>
      <c r="XC740" s="202" t="s">
        <v>69</v>
      </c>
      <c r="XD740" s="10">
        <f>XB740*1.1</f>
        <v>0</v>
      </c>
      <c r="XF740" s="269"/>
      <c r="XG740" s="202" t="s">
        <v>89</v>
      </c>
      <c r="XH740" s="484" t="s">
        <v>2380</v>
      </c>
      <c r="XJ740" s="203"/>
      <c r="XK740" s="203">
        <f>VLOOKUP(XH740,$A$794:$F$2344,6,FALSE)</f>
        <v>0</v>
      </c>
      <c r="XL740" s="202" t="s">
        <v>69</v>
      </c>
      <c r="XM740" s="10">
        <f>XK740*1.1</f>
        <v>0</v>
      </c>
      <c r="XO740" s="269"/>
      <c r="XP740" s="202" t="s">
        <v>89</v>
      </c>
      <c r="XQ740" s="484" t="s">
        <v>2074</v>
      </c>
      <c r="XS740" s="203"/>
      <c r="XT740" s="203">
        <f>VLOOKUP(XQ740,$A$794:$F$2344,6,FALSE)</f>
        <v>0</v>
      </c>
      <c r="XU740" s="202" t="s">
        <v>69</v>
      </c>
      <c r="XV740" s="10">
        <f>XT740*1.1</f>
        <v>0</v>
      </c>
      <c r="XW740" s="10"/>
      <c r="XX740" s="269"/>
      <c r="XY740" s="202" t="s">
        <v>89</v>
      </c>
      <c r="XZ740" s="484" t="s">
        <v>2380</v>
      </c>
      <c r="YB740" s="203"/>
      <c r="YC740" s="203">
        <f>VLOOKUP(XZ740,$A$794:$F$2344,6,FALSE)</f>
        <v>0</v>
      </c>
      <c r="YD740" s="202" t="s">
        <v>69</v>
      </c>
      <c r="YE740" s="10">
        <f>YC740*1.1</f>
        <v>0</v>
      </c>
      <c r="YG740" s="269"/>
      <c r="YH740" s="202" t="s">
        <v>89</v>
      </c>
      <c r="YI740" s="78" t="s">
        <v>183</v>
      </c>
      <c r="YK740" s="203"/>
      <c r="YL740" s="203" t="e">
        <f>VLOOKUP(YI740,$A$794:$F$2344,6,FALSE)</f>
        <v>#N/A</v>
      </c>
      <c r="YM740" s="202" t="s">
        <v>69</v>
      </c>
      <c r="YN740" s="10" t="e">
        <f>YL740*1.1</f>
        <v>#N/A</v>
      </c>
      <c r="YO740" s="10"/>
      <c r="YP740" s="269"/>
      <c r="YQ740" s="202" t="s">
        <v>89</v>
      </c>
      <c r="YR740" s="78" t="s">
        <v>183</v>
      </c>
      <c r="YT740" s="203"/>
      <c r="YU740" s="203" t="e">
        <f>VLOOKUP(YR740,$A$794:$F$2344,6,FALSE)</f>
        <v>#N/A</v>
      </c>
      <c r="YV740" s="202" t="s">
        <v>69</v>
      </c>
      <c r="YW740" s="10" t="e">
        <f>YU740*1.1</f>
        <v>#N/A</v>
      </c>
      <c r="YY740" s="269"/>
      <c r="YZ740" s="202" t="s">
        <v>89</v>
      </c>
      <c r="ZA740" s="78" t="s">
        <v>183</v>
      </c>
      <c r="ZC740" s="203"/>
      <c r="ZD740" s="203" t="e">
        <f>VLOOKUP(ZA740,$A$794:$F$2344,6,FALSE)</f>
        <v>#N/A</v>
      </c>
      <c r="ZE740" s="202" t="s">
        <v>69</v>
      </c>
      <c r="ZF740" s="10" t="e">
        <f>ZD740*1.1</f>
        <v>#N/A</v>
      </c>
      <c r="ZH740" s="269"/>
      <c r="ZI740" s="202" t="s">
        <v>89</v>
      </c>
      <c r="ZJ740" s="78" t="s">
        <v>183</v>
      </c>
      <c r="ZL740" s="203"/>
      <c r="ZM740" s="203" t="e">
        <f>VLOOKUP(ZJ740,$A$794:$F$2344,6,FALSE)</f>
        <v>#N/A</v>
      </c>
      <c r="ZN740" s="202" t="s">
        <v>69</v>
      </c>
      <c r="ZO740" s="10" t="e">
        <f>ZM740*1.1</f>
        <v>#N/A</v>
      </c>
      <c r="ZQ740" s="269"/>
      <c r="ZR740" s="202" t="s">
        <v>89</v>
      </c>
      <c r="ZS740" s="484" t="s">
        <v>641</v>
      </c>
      <c r="ZU740" s="203"/>
      <c r="ZV740" s="203">
        <f>VLOOKUP(ZS740,$A$794:$F$2344,6,FALSE)</f>
        <v>0</v>
      </c>
      <c r="ZW740" s="202" t="s">
        <v>69</v>
      </c>
      <c r="ZX740" s="10">
        <f>ZV740*1.1</f>
        <v>0</v>
      </c>
      <c r="ZY740" s="10"/>
      <c r="ZZ740" s="269"/>
      <c r="AAA740" s="202" t="s">
        <v>89</v>
      </c>
      <c r="AAB740" s="484" t="s">
        <v>1596</v>
      </c>
      <c r="AAD740" s="203"/>
      <c r="AAE740" s="203">
        <f>VLOOKUP(AAB740,$A$794:$F$2344,6,FALSE)</f>
        <v>0</v>
      </c>
      <c r="AAF740" s="202" t="s">
        <v>69</v>
      </c>
      <c r="AAG740" s="10">
        <f>AAE740*1.1</f>
        <v>0</v>
      </c>
      <c r="AAH740" s="10"/>
      <c r="AAI740" s="269"/>
      <c r="AAJ740" s="202" t="s">
        <v>89</v>
      </c>
      <c r="AAK740" s="78" t="s">
        <v>183</v>
      </c>
      <c r="AAM740" s="203"/>
      <c r="AAN740" s="203" t="e">
        <f>VLOOKUP(AAK740,$A$794:$F$2344,6,FALSE)</f>
        <v>#N/A</v>
      </c>
      <c r="AAO740" s="202" t="s">
        <v>69</v>
      </c>
      <c r="AAP740" s="10" t="e">
        <f>AAN740*1.1</f>
        <v>#N/A</v>
      </c>
      <c r="AAQ740" s="10"/>
      <c r="AAR740" s="269"/>
      <c r="AAS740" s="202" t="s">
        <v>89</v>
      </c>
      <c r="AAT740" s="498" t="s">
        <v>1185</v>
      </c>
      <c r="AAV740" s="203"/>
      <c r="AAW740" s="203">
        <f>VLOOKUP(AAT740,$A$794:$F$2344,6,FALSE)</f>
        <v>0</v>
      </c>
      <c r="AAX740" s="202" t="s">
        <v>69</v>
      </c>
      <c r="AAY740" s="10">
        <f>AAW740*1.1</f>
        <v>0</v>
      </c>
      <c r="AAZ740" s="10"/>
      <c r="ABA740" s="269"/>
      <c r="ABB740" s="202" t="s">
        <v>89</v>
      </c>
      <c r="ABC740" s="484" t="s">
        <v>427</v>
      </c>
      <c r="ABE740" s="203"/>
      <c r="ABF740" s="203">
        <f>VLOOKUP(ABC740,$A$794:$F$2344,6,FALSE)</f>
        <v>0</v>
      </c>
      <c r="ABG740" s="202" t="s">
        <v>69</v>
      </c>
      <c r="ABH740" s="10">
        <f>ABF740*1.1</f>
        <v>0</v>
      </c>
      <c r="ABI740" s="10"/>
      <c r="ABJ740" s="269"/>
      <c r="ABK740" s="202" t="s">
        <v>89</v>
      </c>
      <c r="ABL740" s="484" t="s">
        <v>425</v>
      </c>
      <c r="ABN740" s="203"/>
      <c r="ABO740" s="203">
        <f>VLOOKUP(ABL740,$A$794:$F$2344,6,FALSE)</f>
        <v>0</v>
      </c>
      <c r="ABP740" s="202" t="s">
        <v>69</v>
      </c>
      <c r="ABQ740" s="10">
        <f>ABO740*1.1</f>
        <v>0</v>
      </c>
      <c r="ABR740" s="10"/>
      <c r="ABS740" s="269"/>
      <c r="ABT740" s="202" t="s">
        <v>89</v>
      </c>
      <c r="ABU740" s="484" t="s">
        <v>519</v>
      </c>
      <c r="ABW740" s="203"/>
      <c r="ABX740" s="203">
        <f>VLOOKUP(ABU740,$A$794:$F$2344,6,FALSE)</f>
        <v>0</v>
      </c>
      <c r="ABY740" s="202" t="s">
        <v>69</v>
      </c>
      <c r="ABZ740" s="10">
        <f>ABX740*1.1</f>
        <v>0</v>
      </c>
      <c r="ACA740" s="10"/>
      <c r="ACB740" s="269"/>
      <c r="ACC740" s="202" t="s">
        <v>89</v>
      </c>
      <c r="ACD740" s="484" t="s">
        <v>676</v>
      </c>
      <c r="ACF740" s="203"/>
      <c r="ACG740" s="203">
        <f>VLOOKUP(ACD740,$A$794:$F$2344,6,FALSE)</f>
        <v>0</v>
      </c>
      <c r="ACH740" s="202" t="s">
        <v>69</v>
      </c>
      <c r="ACI740" s="10">
        <f>ACG740*1.1</f>
        <v>0</v>
      </c>
      <c r="ACJ740" s="10"/>
      <c r="ACK740" s="269"/>
      <c r="ACL740" s="202" t="s">
        <v>89</v>
      </c>
      <c r="ACM740" s="484" t="s">
        <v>2437</v>
      </c>
      <c r="ACO740" s="203"/>
      <c r="ACP740" s="203">
        <f>VLOOKUP(ACM740,$A$794:$F$2344,6,FALSE)</f>
        <v>0</v>
      </c>
      <c r="ACQ740" s="202" t="s">
        <v>69</v>
      </c>
      <c r="ACR740" s="10">
        <f>ACP740*1.1</f>
        <v>0</v>
      </c>
      <c r="ACS740" s="10"/>
      <c r="ACT740" s="269"/>
      <c r="ACU740" s="202" t="s">
        <v>89</v>
      </c>
      <c r="ACV740" s="484" t="s">
        <v>543</v>
      </c>
      <c r="ACX740" s="203"/>
      <c r="ACY740" s="203">
        <f>VLOOKUP(ACV740,$A$794:$F$2344,6,FALSE)</f>
        <v>16</v>
      </c>
      <c r="ACZ740" s="202" t="s">
        <v>69</v>
      </c>
      <c r="ADA740" s="10">
        <f>ACY740*1.1</f>
        <v>17.600000000000001</v>
      </c>
      <c r="ADB740" s="10"/>
      <c r="ADC740" s="269"/>
      <c r="ADD740" s="202" t="s">
        <v>89</v>
      </c>
      <c r="ADE740" s="484" t="s">
        <v>431</v>
      </c>
      <c r="ADG740" s="203"/>
      <c r="ADH740" s="203">
        <f>VLOOKUP(ADE740,$A$794:$F$2344,6,FALSE)</f>
        <v>0</v>
      </c>
      <c r="ADI740" s="202" t="s">
        <v>69</v>
      </c>
      <c r="ADJ740" s="10">
        <f>ADH740*1.1</f>
        <v>0</v>
      </c>
      <c r="ADL740" s="269"/>
      <c r="ADM740" s="202" t="s">
        <v>89</v>
      </c>
      <c r="ADN740" s="484" t="s">
        <v>1185</v>
      </c>
      <c r="ADP740" s="203"/>
      <c r="ADQ740" s="203">
        <f>VLOOKUP(ADN740,$A$794:$F$2344,6,FALSE)</f>
        <v>0</v>
      </c>
      <c r="ADR740" s="202" t="s">
        <v>69</v>
      </c>
      <c r="ADS740" s="10">
        <f>ADQ740*1.1</f>
        <v>0</v>
      </c>
      <c r="ADT740" s="10"/>
      <c r="ADU740" s="269"/>
      <c r="ADV740" s="202" t="s">
        <v>89</v>
      </c>
      <c r="ADW740" s="78" t="s">
        <v>183</v>
      </c>
      <c r="ADY740" s="203"/>
      <c r="ADZ740" s="203" t="e">
        <f>VLOOKUP(ADW740,$A$794:$F$2344,6,FALSE)</f>
        <v>#N/A</v>
      </c>
      <c r="AEA740" s="202" t="s">
        <v>69</v>
      </c>
      <c r="AEB740" s="10" t="e">
        <f>ADZ740*1.1</f>
        <v>#N/A</v>
      </c>
      <c r="AED740" s="269"/>
      <c r="AEE740" s="202" t="s">
        <v>89</v>
      </c>
      <c r="AEF740" s="491" t="s">
        <v>553</v>
      </c>
      <c r="AEH740" s="203"/>
      <c r="AEI740" s="203">
        <f>VLOOKUP(AEF740,$A$794:$F$2344,6,FALSE)</f>
        <v>0</v>
      </c>
      <c r="AEJ740" s="202" t="s">
        <v>69</v>
      </c>
      <c r="AEK740" s="10">
        <f>AEI740*1.1</f>
        <v>0</v>
      </c>
      <c r="AEM740" s="269"/>
      <c r="AEN740" s="202" t="s">
        <v>89</v>
      </c>
      <c r="AEO740" s="484" t="s">
        <v>543</v>
      </c>
      <c r="AEQ740" s="203"/>
      <c r="AER740" s="203">
        <f>VLOOKUP(AEO740,$A$794:$F$2344,6,FALSE)</f>
        <v>16</v>
      </c>
      <c r="AES740" s="202" t="s">
        <v>69</v>
      </c>
      <c r="AET740" s="10">
        <f>AER740*1.1</f>
        <v>17.600000000000001</v>
      </c>
      <c r="AEV740" s="269"/>
      <c r="AEW740" s="202" t="s">
        <v>89</v>
      </c>
      <c r="AEX740" s="484" t="s">
        <v>2888</v>
      </c>
      <c r="AEZ740" s="203"/>
      <c r="AFA740" s="203">
        <f>VLOOKUP(AEX740,$A$794:$F$2344,6,FALSE)</f>
        <v>7</v>
      </c>
      <c r="AFB740" s="202" t="s">
        <v>69</v>
      </c>
      <c r="AFC740" s="10">
        <f>AFA740*1.1</f>
        <v>7.7000000000000011</v>
      </c>
      <c r="AFD740" s="10"/>
      <c r="AFE740" s="269"/>
      <c r="AFF740" s="202" t="s">
        <v>89</v>
      </c>
      <c r="AFG740" s="78" t="s">
        <v>183</v>
      </c>
      <c r="AFI740" s="203"/>
      <c r="AFJ740" s="203" t="e">
        <f>VLOOKUP(AFG740,$A$794:$F$2344,6,FALSE)</f>
        <v>#N/A</v>
      </c>
      <c r="AFK740" s="202" t="s">
        <v>69</v>
      </c>
      <c r="AFL740" s="10" t="e">
        <f>AFJ740*1.1</f>
        <v>#N/A</v>
      </c>
      <c r="AFM740" s="10"/>
      <c r="AFN740" s="269"/>
      <c r="AFO740" s="202" t="s">
        <v>89</v>
      </c>
      <c r="AFP740" s="484" t="s">
        <v>1185</v>
      </c>
      <c r="AFR740" s="203"/>
      <c r="AFS740" s="203">
        <f>VLOOKUP(AFP740,$A$794:$F$2344,6,FALSE)</f>
        <v>0</v>
      </c>
      <c r="AFT740" s="202" t="s">
        <v>69</v>
      </c>
      <c r="AFU740" s="10">
        <f>AFS740*1.1</f>
        <v>0</v>
      </c>
      <c r="AFV740" s="10"/>
      <c r="AFW740" s="269"/>
      <c r="AFX740" s="202" t="s">
        <v>89</v>
      </c>
      <c r="AFY740" s="484" t="s">
        <v>676</v>
      </c>
      <c r="AGA740" s="203"/>
      <c r="AGB740" s="203">
        <f>VLOOKUP(AFY740,$A$794:$F$2344,6,FALSE)</f>
        <v>0</v>
      </c>
      <c r="AGC740" s="202" t="s">
        <v>69</v>
      </c>
      <c r="AGD740" s="10">
        <f>AGB740*1.1</f>
        <v>0</v>
      </c>
      <c r="AGE740" s="10"/>
      <c r="AGF740" s="269"/>
      <c r="AGG740" s="202" t="s">
        <v>89</v>
      </c>
      <c r="AGH740" s="484" t="s">
        <v>798</v>
      </c>
      <c r="AGJ740" s="203"/>
      <c r="AGK740" s="203">
        <f>VLOOKUP(AGH740,$A$794:$F$2344,6,FALSE)</f>
        <v>0</v>
      </c>
      <c r="AGL740" s="202" t="s">
        <v>69</v>
      </c>
      <c r="AGM740" s="10">
        <f>AGK740*1.1</f>
        <v>0</v>
      </c>
      <c r="AGN740" s="10"/>
      <c r="AGO740" s="269"/>
      <c r="AGP740" s="202" t="s">
        <v>89</v>
      </c>
      <c r="AGQ740" s="484" t="s">
        <v>2074</v>
      </c>
      <c r="AGS740" s="203"/>
      <c r="AGT740" s="203">
        <f>VLOOKUP(AGQ740,$A$794:$F$2344,6,FALSE)</f>
        <v>0</v>
      </c>
      <c r="AGU740" s="202" t="s">
        <v>69</v>
      </c>
      <c r="AGV740" s="10">
        <f>AGT740*1.1</f>
        <v>0</v>
      </c>
      <c r="AGW740" s="10"/>
      <c r="AGX740" s="269"/>
      <c r="AGY740" s="202" t="s">
        <v>89</v>
      </c>
      <c r="AGZ740" s="78" t="s">
        <v>183</v>
      </c>
      <c r="AHB740" s="203"/>
      <c r="AHC740" s="203" t="e">
        <f>VLOOKUP(AGZ740,$A$794:$F$2344,6,FALSE)</f>
        <v>#N/A</v>
      </c>
      <c r="AHD740" s="202" t="s">
        <v>69</v>
      </c>
      <c r="AHE740" s="10" t="e">
        <f>AHC740*1.1</f>
        <v>#N/A</v>
      </c>
      <c r="AHF740" s="10"/>
      <c r="AHG740" s="269"/>
      <c r="AHH740" s="202" t="s">
        <v>89</v>
      </c>
      <c r="AHI740" s="502" t="s">
        <v>2380</v>
      </c>
      <c r="AHK740" s="203"/>
      <c r="AHL740" s="203">
        <f>VLOOKUP(AHI740,$A$794:$F$2344,6,FALSE)</f>
        <v>0</v>
      </c>
      <c r="AHM740" s="202" t="s">
        <v>69</v>
      </c>
      <c r="AHN740" s="10">
        <f>AHL740*1.1</f>
        <v>0</v>
      </c>
      <c r="AHO740" s="10"/>
      <c r="AHP740" s="269"/>
      <c r="AHQ740" s="202" t="s">
        <v>89</v>
      </c>
      <c r="AHR740" s="484" t="s">
        <v>431</v>
      </c>
      <c r="AHT740" s="203"/>
      <c r="AHU740" s="203">
        <f>VLOOKUP(AHR740,$A$794:$F$2344,6,FALSE)</f>
        <v>0</v>
      </c>
      <c r="AHV740" s="202" t="s">
        <v>69</v>
      </c>
      <c r="AHW740" s="10">
        <f>AHU740*1.1</f>
        <v>0</v>
      </c>
      <c r="AHX740" s="10"/>
      <c r="AHY740" s="269"/>
      <c r="AHZ740" s="202" t="s">
        <v>89</v>
      </c>
      <c r="AIA740" s="78" t="s">
        <v>183</v>
      </c>
      <c r="AIC740" s="203"/>
      <c r="AID740" s="203" t="e">
        <f>VLOOKUP(AIA740,$A$794:$F$2344,6,FALSE)</f>
        <v>#N/A</v>
      </c>
      <c r="AIE740" s="202" t="s">
        <v>69</v>
      </c>
      <c r="AIF740" s="10" t="e">
        <f>AID740*1.1</f>
        <v>#N/A</v>
      </c>
      <c r="AIG740" s="10"/>
      <c r="AIH740" s="269"/>
      <c r="AII740" s="202" t="s">
        <v>89</v>
      </c>
      <c r="AIJ740" s="484" t="s">
        <v>1940</v>
      </c>
      <c r="AIL740" s="203"/>
      <c r="AIM740" s="203">
        <f>VLOOKUP(AIJ740,$A$794:$F$2344,6,FALSE)</f>
        <v>0</v>
      </c>
      <c r="AIN740" s="202" t="s">
        <v>69</v>
      </c>
      <c r="AIO740" s="10">
        <f>AIM740*1.1</f>
        <v>0</v>
      </c>
      <c r="AIP740" s="10"/>
      <c r="AIQ740" s="269"/>
      <c r="AIR740" s="202" t="s">
        <v>89</v>
      </c>
      <c r="AIS740" s="484" t="s">
        <v>487</v>
      </c>
      <c r="AIU740" s="203"/>
      <c r="AIV740" s="203">
        <f>VLOOKUP(AIS740,$A$794:$F$2344,6,FALSE)</f>
        <v>0</v>
      </c>
      <c r="AIW740" s="202" t="s">
        <v>69</v>
      </c>
      <c r="AIX740" s="10">
        <f>AIV740*1.1</f>
        <v>0</v>
      </c>
      <c r="AIY740" s="10"/>
      <c r="AIZ740" s="269"/>
      <c r="AJA740" s="202" t="s">
        <v>89</v>
      </c>
      <c r="AJB740" s="78" t="s">
        <v>183</v>
      </c>
      <c r="AJD740" s="203"/>
      <c r="AJE740" s="203" t="e">
        <f>VLOOKUP(AJB740,$A$794:$F$2344,6,FALSE)</f>
        <v>#N/A</v>
      </c>
      <c r="AJF740" s="202" t="s">
        <v>69</v>
      </c>
      <c r="AJG740" s="10" t="e">
        <f>AJE740*1.1</f>
        <v>#N/A</v>
      </c>
      <c r="AJH740" s="10"/>
      <c r="AJI740" s="269"/>
      <c r="AJJ740" s="202" t="s">
        <v>89</v>
      </c>
      <c r="AJK740" s="78" t="s">
        <v>183</v>
      </c>
      <c r="AJM740" s="203"/>
      <c r="AJN740" s="203" t="e">
        <f>VLOOKUP(AJK740,$A$794:$F$2344,6,FALSE)</f>
        <v>#N/A</v>
      </c>
      <c r="AJO740" s="202" t="s">
        <v>69</v>
      </c>
      <c r="AJP740" s="10" t="e">
        <f>AJN740*1.1</f>
        <v>#N/A</v>
      </c>
      <c r="AJQ740" s="10"/>
      <c r="AJR740" s="269"/>
      <c r="AJS740" s="202" t="s">
        <v>89</v>
      </c>
      <c r="AJT740" s="78" t="s">
        <v>183</v>
      </c>
      <c r="AJV740" s="203"/>
      <c r="AJW740" s="203" t="e">
        <f>VLOOKUP(AJT740,$A$794:$F$2344,6,FALSE)</f>
        <v>#N/A</v>
      </c>
      <c r="AJX740" s="202" t="s">
        <v>69</v>
      </c>
      <c r="AJY740" s="10" t="e">
        <f>AJW740*1.1</f>
        <v>#N/A</v>
      </c>
      <c r="AJZ740" s="10"/>
      <c r="AKA740" s="269"/>
      <c r="AKB740" s="202" t="s">
        <v>89</v>
      </c>
      <c r="AKC740" s="484" t="s">
        <v>2074</v>
      </c>
      <c r="AKE740" s="203"/>
      <c r="AKF740" s="203">
        <f>VLOOKUP(AKC740,$A$794:$F$2344,6,FALSE)</f>
        <v>0</v>
      </c>
      <c r="AKG740" s="202" t="s">
        <v>69</v>
      </c>
      <c r="AKH740" s="10">
        <f>AKF740*1.1</f>
        <v>0</v>
      </c>
      <c r="AKI740" s="10"/>
      <c r="AKJ740" s="269"/>
      <c r="AKK740" s="202" t="s">
        <v>89</v>
      </c>
      <c r="AKL740" s="78" t="s">
        <v>183</v>
      </c>
      <c r="AKN740" s="203"/>
      <c r="AKO740" s="203" t="e">
        <f>VLOOKUP(AKL740,$A$794:$F$2344,6,FALSE)</f>
        <v>#N/A</v>
      </c>
      <c r="AKP740" s="202" t="s">
        <v>69</v>
      </c>
      <c r="AKQ740" s="10" t="e">
        <f>AKO740*1.1</f>
        <v>#N/A</v>
      </c>
      <c r="AKR740" s="10"/>
      <c r="AKS740" s="269"/>
      <c r="AKT740" s="202" t="s">
        <v>89</v>
      </c>
      <c r="AKU740" s="78" t="s">
        <v>183</v>
      </c>
      <c r="AKW740" s="203"/>
      <c r="AKX740" s="203" t="e">
        <f>VLOOKUP(AKU740,$A$794:$F$2344,6,FALSE)</f>
        <v>#N/A</v>
      </c>
      <c r="AKY740" s="202" t="s">
        <v>69</v>
      </c>
      <c r="AKZ740" s="10" t="e">
        <f>AKX740*1.1</f>
        <v>#N/A</v>
      </c>
      <c r="ALA740" s="10"/>
      <c r="ALB740" s="269"/>
      <c r="ALC740" s="202" t="s">
        <v>89</v>
      </c>
      <c r="ALD740" s="78" t="s">
        <v>183</v>
      </c>
      <c r="ALF740" s="203"/>
      <c r="ALG740" s="203" t="e">
        <f>VLOOKUP(ALD740,$A$794:$F$2344,6,FALSE)</f>
        <v>#N/A</v>
      </c>
      <c r="ALH740" s="202" t="s">
        <v>69</v>
      </c>
      <c r="ALI740" s="10" t="e">
        <f>ALG740*1.1</f>
        <v>#N/A</v>
      </c>
      <c r="ALJ740" s="10"/>
      <c r="ALK740" s="269"/>
      <c r="ALL740" s="202" t="s">
        <v>89</v>
      </c>
      <c r="ALM740" s="78" t="s">
        <v>183</v>
      </c>
      <c r="ALO740" s="203"/>
      <c r="ALP740" s="203" t="e">
        <f>VLOOKUP(ALM740,$A$794:$F$2344,6,FALSE)</f>
        <v>#N/A</v>
      </c>
      <c r="ALQ740" s="202" t="s">
        <v>69</v>
      </c>
      <c r="ALR740" s="10" t="e">
        <f>ALP740*1.1</f>
        <v>#N/A</v>
      </c>
      <c r="ALS740" s="10"/>
      <c r="ALT740" s="269"/>
      <c r="ALU740" s="202" t="s">
        <v>89</v>
      </c>
      <c r="ALV740" s="78" t="s">
        <v>183</v>
      </c>
      <c r="ALX740" s="203"/>
      <c r="ALY740" s="203" t="e">
        <f>VLOOKUP(ALV740,$A$794:$F$2344,6,FALSE)</f>
        <v>#N/A</v>
      </c>
      <c r="ALZ740" s="202" t="s">
        <v>69</v>
      </c>
      <c r="AMA740" s="10" t="e">
        <f>ALY740*1.1</f>
        <v>#N/A</v>
      </c>
      <c r="AMB740" s="10"/>
      <c r="AMC740" s="269"/>
      <c r="AMD740" s="202" t="s">
        <v>89</v>
      </c>
      <c r="AME740" s="78" t="s">
        <v>183</v>
      </c>
      <c r="AMG740" s="203"/>
      <c r="AMH740" s="203" t="e">
        <f>VLOOKUP(AME740,$A$794:$F$2344,6,FALSE)</f>
        <v>#N/A</v>
      </c>
      <c r="AMI740" s="202" t="s">
        <v>69</v>
      </c>
      <c r="AMJ740" s="10" t="e">
        <f>AMH740*1.1</f>
        <v>#N/A</v>
      </c>
      <c r="AMK740" s="10"/>
      <c r="AML740" s="269"/>
      <c r="AMM740" s="202" t="s">
        <v>89</v>
      </c>
      <c r="AMN740" s="78" t="s">
        <v>183</v>
      </c>
      <c r="AMP740" s="203"/>
      <c r="AMQ740" s="203" t="e">
        <f>VLOOKUP(AMN740,$A$794:$F$2344,6,FALSE)</f>
        <v>#N/A</v>
      </c>
      <c r="AMR740" s="202" t="s">
        <v>69</v>
      </c>
      <c r="AMS740" s="10" t="e">
        <f>AMQ740*1.1</f>
        <v>#N/A</v>
      </c>
      <c r="AMT740" s="10"/>
      <c r="AMU740" s="269"/>
      <c r="AMV740" s="202" t="s">
        <v>89</v>
      </c>
      <c r="AMW740" s="78" t="s">
        <v>183</v>
      </c>
      <c r="AMY740" s="203"/>
      <c r="AMZ740" s="203" t="e">
        <f>VLOOKUP(AMW740,$A$794:$F$2344,6,FALSE)</f>
        <v>#N/A</v>
      </c>
      <c r="ANA740" s="202" t="s">
        <v>69</v>
      </c>
      <c r="ANB740" s="10" t="e">
        <f>AMZ740*1.1</f>
        <v>#N/A</v>
      </c>
      <c r="ANC740" s="10"/>
      <c r="AND740" s="269"/>
      <c r="ANE740" s="202" t="s">
        <v>89</v>
      </c>
      <c r="ANF740" s="78" t="s">
        <v>183</v>
      </c>
      <c r="ANH740" s="203"/>
      <c r="ANI740" s="203" t="e">
        <f>VLOOKUP(ANF740,$A$794:$F$2344,6,FALSE)</f>
        <v>#N/A</v>
      </c>
      <c r="ANJ740" s="202" t="s">
        <v>69</v>
      </c>
      <c r="ANK740" s="10" t="e">
        <f>ANI740*1.1</f>
        <v>#N/A</v>
      </c>
      <c r="ANL740" s="10"/>
      <c r="ANM740" s="269"/>
      <c r="ANN740" s="202" t="s">
        <v>89</v>
      </c>
      <c r="ANO740" s="78" t="s">
        <v>183</v>
      </c>
      <c r="ANQ740" s="203"/>
      <c r="ANR740" s="203" t="e">
        <f>VLOOKUP(ANO740,$A$794:$F$2344,6,FALSE)</f>
        <v>#N/A</v>
      </c>
      <c r="ANS740" s="202" t="s">
        <v>69</v>
      </c>
      <c r="ANT740" s="10" t="e">
        <f>ANR740*1.1</f>
        <v>#N/A</v>
      </c>
      <c r="ANU740" s="10"/>
      <c r="ANV740" s="269"/>
      <c r="ANW740" s="202" t="s">
        <v>89</v>
      </c>
      <c r="ANX740" s="78" t="s">
        <v>183</v>
      </c>
      <c r="ANZ740" s="203"/>
      <c r="AOA740" s="203" t="e">
        <f>VLOOKUP(ANX740,$A$794:$F$2344,6,FALSE)</f>
        <v>#N/A</v>
      </c>
      <c r="AOB740" s="202" t="s">
        <v>69</v>
      </c>
      <c r="AOC740" s="10" t="e">
        <f>AOA740*1.1</f>
        <v>#N/A</v>
      </c>
      <c r="AOD740" s="10"/>
      <c r="AOE740" s="269"/>
      <c r="AOF740" s="202" t="s">
        <v>89</v>
      </c>
      <c r="AOG740" s="78" t="s">
        <v>183</v>
      </c>
      <c r="AOI740" s="203"/>
      <c r="AOJ740" s="203" t="e">
        <f>VLOOKUP(AOG740,$A$794:$F$2344,6,FALSE)</f>
        <v>#N/A</v>
      </c>
      <c r="AOK740" s="202" t="s">
        <v>69</v>
      </c>
      <c r="AOL740" s="10" t="e">
        <f>AOJ740*1.1</f>
        <v>#N/A</v>
      </c>
      <c r="AOM740" s="10"/>
      <c r="AON740" s="269"/>
      <c r="AOO740" s="202" t="s">
        <v>89</v>
      </c>
      <c r="AOP740" s="78" t="s">
        <v>183</v>
      </c>
      <c r="AOR740" s="203"/>
      <c r="AOS740" s="203" t="e">
        <f>VLOOKUP(AOP740,$A$794:$F$2344,6,FALSE)</f>
        <v>#N/A</v>
      </c>
      <c r="AOT740" s="202" t="s">
        <v>69</v>
      </c>
      <c r="AOU740" s="10" t="e">
        <f>AOS740*1.1</f>
        <v>#N/A</v>
      </c>
      <c r="AOV740" s="10"/>
      <c r="AOW740" s="269"/>
      <c r="AOX740" s="202" t="s">
        <v>89</v>
      </c>
      <c r="AOY740" s="78" t="s">
        <v>183</v>
      </c>
      <c r="APA740" s="203"/>
      <c r="APB740" s="203" t="e">
        <f>VLOOKUP(AOY740,$A$794:$F$2344,6,FALSE)</f>
        <v>#N/A</v>
      </c>
      <c r="APC740" s="202" t="s">
        <v>69</v>
      </c>
      <c r="APD740" s="10" t="e">
        <f>APB740*1.1</f>
        <v>#N/A</v>
      </c>
      <c r="APE740" s="10"/>
      <c r="APF740" s="269"/>
      <c r="APG740" s="202" t="s">
        <v>89</v>
      </c>
      <c r="APH740" s="78" t="s">
        <v>183</v>
      </c>
      <c r="APJ740" s="203"/>
      <c r="APK740" s="203" t="e">
        <f>VLOOKUP(APH740,$A$794:$F$2344,6,FALSE)</f>
        <v>#N/A</v>
      </c>
      <c r="APL740" s="202" t="s">
        <v>69</v>
      </c>
      <c r="APM740" s="10" t="e">
        <f>APK740*1.1</f>
        <v>#N/A</v>
      </c>
      <c r="APN740" s="10"/>
      <c r="APO740" s="269"/>
      <c r="APP740" s="202" t="s">
        <v>89</v>
      </c>
      <c r="APQ740" s="498" t="s">
        <v>427</v>
      </c>
      <c r="APS740" s="203"/>
      <c r="APT740" s="203">
        <f>VLOOKUP(APQ740,$A$794:$F$2344,6,FALSE)</f>
        <v>0</v>
      </c>
      <c r="APU740" s="202" t="s">
        <v>69</v>
      </c>
      <c r="APV740" s="10">
        <f>APT740*1.1</f>
        <v>0</v>
      </c>
      <c r="APW740" s="10"/>
      <c r="APX740" s="269"/>
      <c r="APY740" s="202" t="s">
        <v>89</v>
      </c>
      <c r="APZ740" s="498" t="s">
        <v>487</v>
      </c>
      <c r="AQB740" s="203"/>
      <c r="AQC740" s="203">
        <f>VLOOKUP(APZ740,$A$794:$F$2344,6,FALSE)</f>
        <v>0</v>
      </c>
      <c r="AQD740" s="202" t="s">
        <v>69</v>
      </c>
      <c r="AQE740" s="10">
        <f>AQC740*1.1</f>
        <v>0</v>
      </c>
      <c r="AQF740" s="10"/>
      <c r="AQG740" s="269"/>
      <c r="AQH740" s="202" t="s">
        <v>89</v>
      </c>
      <c r="AQI740" s="484" t="s">
        <v>641</v>
      </c>
      <c r="AQK740" s="203"/>
      <c r="AQL740" s="203">
        <f>VLOOKUP(AQI740,$A$794:$F$2344,6,FALSE)</f>
        <v>0</v>
      </c>
      <c r="AQM740" s="202" t="s">
        <v>69</v>
      </c>
      <c r="AQN740" s="10">
        <f>AQL740*1.1</f>
        <v>0</v>
      </c>
      <c r="AQO740" s="10"/>
      <c r="AQP740" s="269"/>
      <c r="AQQ740" s="202" t="s">
        <v>89</v>
      </c>
      <c r="AQR740" s="484" t="s">
        <v>1940</v>
      </c>
      <c r="AQT740" s="203"/>
      <c r="AQU740" s="203">
        <f>VLOOKUP(AQR740,$A$794:$F$2344,6,FALSE)</f>
        <v>0</v>
      </c>
      <c r="AQV740" s="202" t="s">
        <v>69</v>
      </c>
      <c r="AQW740" s="10">
        <f>AQU740*1.1</f>
        <v>0</v>
      </c>
      <c r="AQX740" s="10"/>
      <c r="AQY740" s="269"/>
      <c r="AQZ740" s="202" t="s">
        <v>89</v>
      </c>
      <c r="ARA740" s="484" t="s">
        <v>2888</v>
      </c>
      <c r="ARC740" s="203"/>
      <c r="ARD740" s="203">
        <f>VLOOKUP(ARA740,$A$794:$F$2344,6,FALSE)</f>
        <v>7</v>
      </c>
      <c r="ARE740" s="202" t="s">
        <v>69</v>
      </c>
      <c r="ARF740" s="10">
        <f>ARD740*1.1</f>
        <v>7.7000000000000011</v>
      </c>
      <c r="ARG740" s="10"/>
      <c r="ARH740" s="269"/>
      <c r="ARI740" s="202" t="s">
        <v>89</v>
      </c>
      <c r="ARJ740" s="484" t="s">
        <v>676</v>
      </c>
      <c r="ARL740" s="203"/>
      <c r="ARM740" s="203">
        <f>VLOOKUP(ARJ740,$A$794:$F$2344,6,FALSE)</f>
        <v>0</v>
      </c>
      <c r="ARN740" s="202" t="s">
        <v>69</v>
      </c>
      <c r="ARO740" s="10">
        <f>ARM740*1.1</f>
        <v>0</v>
      </c>
      <c r="ARP740" s="10"/>
      <c r="ARQ740" s="269"/>
      <c r="ARR740" s="202" t="s">
        <v>89</v>
      </c>
      <c r="ARS740" s="498" t="s">
        <v>2437</v>
      </c>
      <c r="ARU740" s="203"/>
      <c r="ARV740" s="203">
        <f>VLOOKUP(ARS740,$A$794:$F$2344,6,FALSE)</f>
        <v>0</v>
      </c>
      <c r="ARW740" s="202" t="s">
        <v>69</v>
      </c>
      <c r="ARX740" s="10">
        <f>ARV740*1.1</f>
        <v>0</v>
      </c>
      <c r="ARY740" s="10"/>
      <c r="ARZ740" s="269"/>
      <c r="ASA740" s="202" t="s">
        <v>89</v>
      </c>
      <c r="ASB740" s="484" t="s">
        <v>416</v>
      </c>
      <c r="ASD740" s="203"/>
      <c r="ASE740" s="203">
        <f>VLOOKUP(ASB740,$A$794:$F$2344,6,FALSE)</f>
        <v>72</v>
      </c>
      <c r="ASF740" s="202" t="s">
        <v>69</v>
      </c>
      <c r="ASG740" s="10">
        <f>ASE740*1.1</f>
        <v>79.2</v>
      </c>
      <c r="ASH740" s="10"/>
      <c r="ASI740" s="269"/>
      <c r="ASJ740" s="202" t="s">
        <v>89</v>
      </c>
      <c r="ASK740" s="484" t="s">
        <v>1945</v>
      </c>
      <c r="ASM740" s="203"/>
      <c r="ASN740" s="203">
        <f>VLOOKUP(ASK740,$A$794:$F$2344,6,FALSE)</f>
        <v>0</v>
      </c>
      <c r="ASO740" s="202" t="s">
        <v>69</v>
      </c>
      <c r="ASP740" s="10">
        <f>ASN740*1.1</f>
        <v>0</v>
      </c>
      <c r="ASQ740" s="10"/>
      <c r="ASR740" s="269"/>
      <c r="ASS740" s="202" t="s">
        <v>89</v>
      </c>
      <c r="AST740" s="484" t="s">
        <v>543</v>
      </c>
      <c r="ASV740" s="203"/>
      <c r="ASW740" s="203">
        <f>VLOOKUP(AST740,$A$794:$F$2344,6,FALSE)</f>
        <v>16</v>
      </c>
      <c r="ASX740" s="202" t="s">
        <v>69</v>
      </c>
      <c r="ASY740" s="10">
        <f>ASW740*1.1</f>
        <v>17.600000000000001</v>
      </c>
      <c r="ASZ740" s="10"/>
      <c r="ATA740" s="269"/>
      <c r="ATB740" s="202" t="s">
        <v>89</v>
      </c>
      <c r="ATC740" s="484" t="s">
        <v>506</v>
      </c>
      <c r="ATE740" s="203"/>
      <c r="ATF740" s="203">
        <f>VLOOKUP(ATC740,$A$794:$F$2344,6,FALSE)</f>
        <v>0</v>
      </c>
      <c r="ATG740" s="202" t="s">
        <v>69</v>
      </c>
      <c r="ATH740" s="10">
        <f>ATF740*1.1</f>
        <v>0</v>
      </c>
      <c r="ATI740" s="10"/>
      <c r="ATJ740" s="269"/>
      <c r="ATK740" s="202" t="s">
        <v>89</v>
      </c>
      <c r="ATL740" s="484" t="s">
        <v>1185</v>
      </c>
      <c r="ATN740" s="203"/>
      <c r="ATO740" s="203">
        <f>VLOOKUP(ATL740,$A$794:$F$2344,6,FALSE)</f>
        <v>0</v>
      </c>
      <c r="ATP740" s="202" t="s">
        <v>69</v>
      </c>
      <c r="ATQ740" s="10">
        <f>ATO740*1.1</f>
        <v>0</v>
      </c>
      <c r="ATR740" s="10"/>
      <c r="ATS740" s="269"/>
      <c r="ATT740" s="202" t="s">
        <v>89</v>
      </c>
      <c r="ATU740" s="484" t="s">
        <v>2074</v>
      </c>
      <c r="ATW740" s="203"/>
      <c r="ATX740" s="203">
        <f>VLOOKUP(ATU740,$A$794:$F$2344,6,FALSE)</f>
        <v>0</v>
      </c>
      <c r="ATY740" s="202" t="s">
        <v>69</v>
      </c>
      <c r="ATZ740" s="10">
        <f>ATX740*1.1</f>
        <v>0</v>
      </c>
      <c r="AUA740" s="10"/>
      <c r="AUB740" s="269"/>
      <c r="AUC740" s="202" t="s">
        <v>89</v>
      </c>
      <c r="AUD740" s="484" t="s">
        <v>2888</v>
      </c>
      <c r="AUF740" s="203"/>
      <c r="AUG740" s="203">
        <f>VLOOKUP(AUD740,$A$794:$F$2344,6,FALSE)</f>
        <v>7</v>
      </c>
      <c r="AUH740" s="202" t="s">
        <v>69</v>
      </c>
      <c r="AUI740" s="10">
        <f>AUG740*1.1</f>
        <v>7.7000000000000011</v>
      </c>
      <c r="AUJ740" s="10"/>
      <c r="AUK740" s="269"/>
      <c r="AUL740" s="202" t="s">
        <v>89</v>
      </c>
      <c r="AUM740" s="484" t="s">
        <v>2888</v>
      </c>
      <c r="AUO740" s="203"/>
      <c r="AUP740" s="203">
        <f>VLOOKUP(AUM740,$A$794:$F$2344,6,FALSE)</f>
        <v>7</v>
      </c>
      <c r="AUQ740" s="202" t="s">
        <v>69</v>
      </c>
      <c r="AUR740" s="10">
        <f>AUP740*1.1</f>
        <v>7.7000000000000011</v>
      </c>
      <c r="AUS740" s="10"/>
      <c r="AUT740" s="269"/>
      <c r="AUU740" s="202" t="s">
        <v>89</v>
      </c>
      <c r="AUV740" s="509" t="s">
        <v>416</v>
      </c>
      <c r="AUX740" s="203"/>
      <c r="AUY740" s="203">
        <f>VLOOKUP(AUV740,$A$794:$F$2344,6,FALSE)</f>
        <v>72</v>
      </c>
      <c r="AUZ740" s="202" t="s">
        <v>69</v>
      </c>
      <c r="AVA740" s="10">
        <f>AUY740*1.1</f>
        <v>79.2</v>
      </c>
      <c r="AVB740" s="10"/>
      <c r="AVC740" s="269"/>
      <c r="AVD740" s="202" t="s">
        <v>89</v>
      </c>
      <c r="AVE740" s="484" t="s">
        <v>416</v>
      </c>
      <c r="AVG740" s="203"/>
      <c r="AVH740" s="203">
        <f>VLOOKUP(AVE740,$A$794:$F$2344,6,FALSE)</f>
        <v>72</v>
      </c>
      <c r="AVI740" s="202" t="s">
        <v>69</v>
      </c>
      <c r="AVJ740" s="10">
        <f>AVH740*1.1</f>
        <v>79.2</v>
      </c>
      <c r="AVK740" s="10"/>
      <c r="AVL740" s="269"/>
      <c r="AVM740" s="202" t="s">
        <v>89</v>
      </c>
      <c r="AVN740" s="484" t="s">
        <v>416</v>
      </c>
      <c r="AVP740" s="203"/>
      <c r="AVQ740" s="203">
        <f>VLOOKUP(AVN740,$A$794:$F$2344,6,FALSE)</f>
        <v>72</v>
      </c>
      <c r="AVR740" s="202" t="s">
        <v>69</v>
      </c>
      <c r="AVS740" s="10">
        <f>AVQ740*1.1</f>
        <v>79.2</v>
      </c>
      <c r="AVT740" s="10"/>
      <c r="AVU740" s="269"/>
      <c r="AVV740" s="202" t="s">
        <v>89</v>
      </c>
      <c r="AVW740" s="487" t="s">
        <v>1185</v>
      </c>
      <c r="AVY740" s="203"/>
      <c r="AVZ740" s="203">
        <f>VLOOKUP(AVW740,$A$794:$F$2344,6,FALSE)</f>
        <v>0</v>
      </c>
      <c r="AWA740" s="202" t="s">
        <v>69</v>
      </c>
      <c r="AWB740" s="10">
        <f>AVZ740*1.1</f>
        <v>0</v>
      </c>
      <c r="AWC740" s="10"/>
      <c r="AWD740" s="269"/>
      <c r="AWE740" s="202" t="s">
        <v>89</v>
      </c>
      <c r="AWF740" s="484" t="s">
        <v>543</v>
      </c>
      <c r="AWH740" s="203"/>
      <c r="AWI740" s="203">
        <f>VLOOKUP(AWF740,$A$794:$F$2344,6,FALSE)</f>
        <v>16</v>
      </c>
      <c r="AWJ740" s="202" t="s">
        <v>69</v>
      </c>
      <c r="AWK740" s="10">
        <f>AWI740*1.1</f>
        <v>17.600000000000001</v>
      </c>
      <c r="AWL740" s="10"/>
      <c r="AWM740" s="269"/>
      <c r="AWN740" s="202" t="s">
        <v>89</v>
      </c>
      <c r="AWO740" s="484" t="s">
        <v>416</v>
      </c>
      <c r="AWQ740" s="203"/>
      <c r="AWR740" s="203">
        <f>VLOOKUP(AWO740,$A$794:$F$2344,6,FALSE)</f>
        <v>72</v>
      </c>
      <c r="AWS740" s="202" t="s">
        <v>69</v>
      </c>
      <c r="AWT740" s="10">
        <f>AWR740*1.1</f>
        <v>79.2</v>
      </c>
      <c r="AWU740" s="10"/>
      <c r="AWV740" s="269"/>
      <c r="AWW740" s="202" t="s">
        <v>89</v>
      </c>
      <c r="AWX740" s="484" t="s">
        <v>653</v>
      </c>
      <c r="AWZ740" s="203"/>
      <c r="AXA740" s="203">
        <f>VLOOKUP(AWX740,$A$794:$F$2344,6,FALSE)</f>
        <v>0</v>
      </c>
      <c r="AXB740" s="202" t="s">
        <v>69</v>
      </c>
      <c r="AXC740" s="10">
        <f>AXA740*1.1</f>
        <v>0</v>
      </c>
      <c r="AXD740" s="10"/>
      <c r="AXE740" s="269"/>
      <c r="AXF740" s="202" t="s">
        <v>89</v>
      </c>
      <c r="AXG740" s="484" t="s">
        <v>641</v>
      </c>
      <c r="AXI740" s="203"/>
      <c r="AXJ740" s="203">
        <f>VLOOKUP(AXG740,$A$794:$F$2344,6,FALSE)</f>
        <v>0</v>
      </c>
      <c r="AXK740" s="202" t="s">
        <v>69</v>
      </c>
      <c r="AXL740" s="10">
        <f>AXJ740*1.1</f>
        <v>0</v>
      </c>
      <c r="AXM740" s="10"/>
      <c r="AXN740" s="269"/>
      <c r="AXO740" s="202" t="s">
        <v>89</v>
      </c>
      <c r="AXP740" s="484" t="s">
        <v>1940</v>
      </c>
      <c r="AXR740" s="203"/>
      <c r="AXS740" s="203">
        <f>VLOOKUP(AXP740,$A$794:$F$2344,6,FALSE)</f>
        <v>0</v>
      </c>
      <c r="AXT740" s="202" t="s">
        <v>69</v>
      </c>
      <c r="AXU740" s="10">
        <f>AXS740*1.1</f>
        <v>0</v>
      </c>
      <c r="AXV740" s="10"/>
      <c r="AXW740" s="269"/>
      <c r="AXX740" s="202" t="s">
        <v>89</v>
      </c>
      <c r="AXY740" s="498" t="s">
        <v>2437</v>
      </c>
      <c r="AYA740" s="203"/>
      <c r="AYB740" s="203">
        <f>VLOOKUP(AXY740,$A$794:$F$2344,6,FALSE)</f>
        <v>0</v>
      </c>
      <c r="AYC740" s="202" t="s">
        <v>69</v>
      </c>
      <c r="AYD740" s="10">
        <f>AYB740*1.1</f>
        <v>0</v>
      </c>
      <c r="AYE740" s="10"/>
      <c r="AYF740" s="269"/>
      <c r="AYG740" s="202" t="s">
        <v>89</v>
      </c>
      <c r="AYH740" s="484" t="s">
        <v>2888</v>
      </c>
      <c r="AYJ740" s="203"/>
      <c r="AYK740" s="203">
        <f>VLOOKUP(AYH740,$A$794:$F$2344,6,FALSE)</f>
        <v>7</v>
      </c>
      <c r="AYL740" s="202" t="s">
        <v>69</v>
      </c>
      <c r="AYM740" s="10">
        <f>AYK740*1.1</f>
        <v>7.7000000000000011</v>
      </c>
      <c r="AYN740" s="10"/>
      <c r="AYO740" s="269"/>
      <c r="AYP740" s="202" t="s">
        <v>89</v>
      </c>
      <c r="AYQ740" s="484" t="s">
        <v>431</v>
      </c>
      <c r="AYS740" s="203"/>
      <c r="AYT740" s="203">
        <f>VLOOKUP(AYQ740,$A$794:$F$2344,6,FALSE)</f>
        <v>0</v>
      </c>
      <c r="AYU740" s="202" t="s">
        <v>69</v>
      </c>
      <c r="AYV740" s="10">
        <f>AYT740*1.1</f>
        <v>0</v>
      </c>
      <c r="AYW740" s="10"/>
      <c r="AYX740" s="269"/>
      <c r="AYY740" s="202" t="s">
        <v>89</v>
      </c>
      <c r="AYZ740" s="484" t="s">
        <v>431</v>
      </c>
      <c r="AZB740" s="203"/>
      <c r="AZC740" s="203">
        <f>VLOOKUP(AYZ740,$A$794:$F$2344,6,FALSE)</f>
        <v>0</v>
      </c>
      <c r="AZD740" s="202" t="s">
        <v>69</v>
      </c>
      <c r="AZE740" s="10">
        <f>AZC740*1.1</f>
        <v>0</v>
      </c>
      <c r="AZF740" s="10"/>
      <c r="AZG740" s="269"/>
      <c r="AZH740" s="202" t="s">
        <v>89</v>
      </c>
      <c r="AZI740" s="484" t="s">
        <v>1596</v>
      </c>
      <c r="AZK740" s="203"/>
      <c r="AZL740" s="203">
        <f>VLOOKUP(AZI740,$A$794:$F$2344,6,FALSE)</f>
        <v>0</v>
      </c>
      <c r="AZM740" s="202" t="s">
        <v>69</v>
      </c>
      <c r="AZN740" s="10">
        <f>AZL740*1.1</f>
        <v>0</v>
      </c>
      <c r="AZO740" s="10"/>
      <c r="AZP740" s="269"/>
      <c r="AZQ740" s="202" t="s">
        <v>89</v>
      </c>
      <c r="AZR740" s="484" t="s">
        <v>2888</v>
      </c>
      <c r="AZT740" s="203"/>
      <c r="AZU740" s="203">
        <f>VLOOKUP(AZR740,$A$794:$F$2344,6,FALSE)</f>
        <v>7</v>
      </c>
      <c r="AZV740" s="202" t="s">
        <v>69</v>
      </c>
      <c r="AZW740" s="10">
        <f>AZU740*1.1</f>
        <v>7.7000000000000011</v>
      </c>
      <c r="AZX740" s="10"/>
      <c r="AZY740" s="269"/>
      <c r="AZZ740" s="202" t="s">
        <v>89</v>
      </c>
      <c r="BAA740" s="498" t="s">
        <v>1596</v>
      </c>
      <c r="BAC740" s="203"/>
      <c r="BAD740" s="203">
        <f>VLOOKUP(BAA740,$A$794:$F$2344,6,FALSE)</f>
        <v>0</v>
      </c>
      <c r="BAE740" s="202" t="s">
        <v>69</v>
      </c>
      <c r="BAF740" s="10">
        <f>BAD740*1.1</f>
        <v>0</v>
      </c>
      <c r="BAG740" s="10"/>
      <c r="BAH740" s="269"/>
    </row>
    <row r="741" spans="1:1386" s="14" customFormat="1" ht="15">
      <c r="A741" s="202"/>
      <c r="B741" s="485"/>
      <c r="D741" s="202"/>
      <c r="E741" s="202"/>
      <c r="F741" s="202"/>
      <c r="G741" s="10"/>
      <c r="H741" s="10">
        <f>SUM(G736:G740)</f>
        <v>96.899999999999991</v>
      </c>
      <c r="I741" s="263"/>
      <c r="J741" s="202"/>
      <c r="K741" s="488"/>
      <c r="M741" s="202"/>
      <c r="N741" s="202"/>
      <c r="O741" s="202"/>
      <c r="P741" s="10"/>
      <c r="Q741" s="10">
        <f>SUM(P736:P740)</f>
        <v>79.2</v>
      </c>
      <c r="R741" s="263"/>
      <c r="S741" s="202"/>
      <c r="T741" s="485"/>
      <c r="V741" s="202"/>
      <c r="W741" s="202"/>
      <c r="X741" s="202"/>
      <c r="Y741" s="10"/>
      <c r="Z741" s="10">
        <f>SUM(Y736:Y740)</f>
        <v>0</v>
      </c>
      <c r="AA741" s="263"/>
      <c r="AB741" s="202"/>
      <c r="AC741" s="485"/>
      <c r="AE741" s="202"/>
      <c r="AF741" s="202"/>
      <c r="AG741" s="202"/>
      <c r="AH741" s="10"/>
      <c r="AI741" s="10">
        <f>SUM(AH736:AH740)</f>
        <v>0</v>
      </c>
      <c r="AJ741" s="263"/>
      <c r="AK741" s="202"/>
      <c r="AL741" s="485"/>
      <c r="AN741" s="202"/>
      <c r="AO741" s="202"/>
      <c r="AP741" s="202"/>
      <c r="AQ741" s="10"/>
      <c r="AR741" s="10">
        <f>SUM(AQ736:AQ740)</f>
        <v>8.4</v>
      </c>
      <c r="AS741" s="263"/>
      <c r="AT741" s="202"/>
      <c r="AU741" s="485"/>
      <c r="AW741" s="202"/>
      <c r="AX741" s="202"/>
      <c r="AY741" s="202"/>
      <c r="AZ741" s="10"/>
      <c r="BA741" s="10">
        <f>SUM(AZ736:AZ740)</f>
        <v>7.7000000000000011</v>
      </c>
      <c r="BB741" s="263"/>
      <c r="BC741" s="202"/>
      <c r="BD741" s="485"/>
      <c r="BF741" s="202"/>
      <c r="BG741" s="202"/>
      <c r="BH741" s="202"/>
      <c r="BI741" s="10"/>
      <c r="BJ741" s="10">
        <f>SUM(BI736:BI740)</f>
        <v>108.5</v>
      </c>
      <c r="BK741" s="263"/>
      <c r="BL741" s="202"/>
      <c r="BM741" s="485"/>
      <c r="BO741" s="202"/>
      <c r="BP741" s="202"/>
      <c r="BQ741" s="202"/>
      <c r="BR741" s="10"/>
      <c r="BS741" s="10">
        <f>SUM(BR736:BR740)</f>
        <v>103.4</v>
      </c>
      <c r="BT741" s="263"/>
      <c r="BU741" s="202"/>
      <c r="BV741" s="485"/>
      <c r="BX741" s="202"/>
      <c r="BY741" s="202"/>
      <c r="BZ741" s="202"/>
      <c r="CA741" s="10"/>
      <c r="CB741" s="10">
        <f>SUM(CA736:CA740)</f>
        <v>115.7</v>
      </c>
      <c r="CC741" s="263"/>
      <c r="CD741" s="202"/>
      <c r="CE741" s="492"/>
      <c r="CG741" s="202"/>
      <c r="CH741" s="202"/>
      <c r="CI741" s="202"/>
      <c r="CJ741" s="10"/>
      <c r="CK741" s="10">
        <f>SUM(CJ736:CJ740)</f>
        <v>0</v>
      </c>
      <c r="CL741" s="263"/>
      <c r="CM741" s="202"/>
      <c r="CN741" s="485"/>
      <c r="CP741" s="202"/>
      <c r="CQ741" s="202"/>
      <c r="CR741" s="202"/>
      <c r="CS741" s="10"/>
      <c r="CT741" s="10">
        <f>SUM(CS736:CS740)</f>
        <v>0</v>
      </c>
      <c r="CU741" s="263"/>
      <c r="CV741" s="202"/>
      <c r="CW741" s="485"/>
      <c r="CY741" s="202"/>
      <c r="CZ741" s="202"/>
      <c r="DA741" s="202"/>
      <c r="DB741" s="10"/>
      <c r="DC741" s="10">
        <f>SUM(DB736:DB740)</f>
        <v>7.7000000000000011</v>
      </c>
      <c r="DD741" s="263"/>
      <c r="DE741" s="202"/>
      <c r="DF741" s="485"/>
      <c r="DH741" s="202"/>
      <c r="DI741" s="202"/>
      <c r="DJ741" s="202"/>
      <c r="DK741" s="10"/>
      <c r="DL741" s="10">
        <f>SUM(DK736:DK740)</f>
        <v>96.199999999999989</v>
      </c>
      <c r="DM741" s="263"/>
      <c r="DN741" s="202"/>
      <c r="DO741" s="485"/>
      <c r="DQ741" s="202"/>
      <c r="DR741" s="202"/>
      <c r="DS741" s="202"/>
      <c r="DT741" s="10"/>
      <c r="DU741" s="10">
        <f>SUM(DT736:DT740)</f>
        <v>79.2</v>
      </c>
      <c r="DV741" s="263"/>
      <c r="DW741" s="202"/>
      <c r="DX741" s="485"/>
      <c r="DZ741" s="202"/>
      <c r="EA741" s="202"/>
      <c r="EB741" s="202"/>
      <c r="EC741" s="10"/>
      <c r="ED741" s="10">
        <f>SUM(EC736:EC740)</f>
        <v>9.1</v>
      </c>
      <c r="EE741" s="263"/>
      <c r="EF741" s="202"/>
      <c r="EG741" s="485"/>
      <c r="EI741" s="202"/>
      <c r="EJ741" s="202"/>
      <c r="EK741" s="202"/>
      <c r="EL741" s="10"/>
      <c r="EM741" s="10">
        <f>SUM(EL736:EL740)</f>
        <v>8.4</v>
      </c>
      <c r="EN741" s="263"/>
      <c r="EO741" s="202"/>
      <c r="EP741" s="485"/>
      <c r="ER741" s="202"/>
      <c r="ES741" s="202"/>
      <c r="ET741" s="202"/>
      <c r="EU741" s="10"/>
      <c r="EV741" s="10">
        <f>SUM(EU736:EU740)</f>
        <v>7.7000000000000011</v>
      </c>
      <c r="EW741" s="263"/>
      <c r="EX741" s="202"/>
      <c r="EY741" s="485"/>
      <c r="FA741" s="202"/>
      <c r="FB741" s="202"/>
      <c r="FC741" s="202"/>
      <c r="FD741" s="10"/>
      <c r="FE741" s="10">
        <f>SUM(FD736:FD740)</f>
        <v>100.8</v>
      </c>
      <c r="FF741" s="263"/>
      <c r="FG741" s="202"/>
      <c r="FH741" s="485"/>
      <c r="FJ741" s="202"/>
      <c r="FK741" s="202"/>
      <c r="FL741" s="202"/>
      <c r="FM741" s="10"/>
      <c r="FN741" s="10">
        <f>SUM(FM736:FM740)</f>
        <v>9.1</v>
      </c>
      <c r="FO741" s="263"/>
      <c r="FP741" s="202"/>
      <c r="FQ741" s="485"/>
      <c r="FS741" s="202"/>
      <c r="FT741" s="202"/>
      <c r="FU741" s="202"/>
      <c r="FV741" s="10"/>
      <c r="FW741" s="10">
        <f>SUM(FV736:FV740)</f>
        <v>19.2</v>
      </c>
      <c r="FX741" s="263"/>
      <c r="FY741" s="202"/>
      <c r="FZ741" s="485"/>
      <c r="GB741" s="202"/>
      <c r="GC741" s="202"/>
      <c r="GD741" s="202"/>
      <c r="GE741" s="10"/>
      <c r="GF741" s="10">
        <f>SUM(GE736:GE740)</f>
        <v>4.1999999999999993</v>
      </c>
      <c r="GG741" s="263"/>
      <c r="GH741" s="202"/>
      <c r="GI741" s="485"/>
      <c r="GK741" s="202"/>
      <c r="GL741" s="202"/>
      <c r="GM741" s="202"/>
      <c r="GN741" s="10"/>
      <c r="GO741" s="10">
        <f>SUM(GN736:GN740)</f>
        <v>100.8</v>
      </c>
      <c r="GP741" s="263"/>
      <c r="GQ741" s="202"/>
      <c r="GR741" s="485"/>
      <c r="GT741" s="202"/>
      <c r="GU741" s="202"/>
      <c r="GV741" s="202"/>
      <c r="GW741" s="202"/>
      <c r="GX741" s="10">
        <f>SUM(GW736:GW740)</f>
        <v>7.7000000000000011</v>
      </c>
      <c r="GY741" s="263"/>
      <c r="GZ741" s="202"/>
      <c r="HA741" s="485"/>
      <c r="HC741" s="202"/>
      <c r="HD741" s="202"/>
      <c r="HE741" s="202"/>
      <c r="HF741" s="10"/>
      <c r="HG741" s="10">
        <f>SUM(HF736:HF740)</f>
        <v>0</v>
      </c>
      <c r="HH741" s="263"/>
      <c r="HI741" s="202"/>
      <c r="HJ741" s="485"/>
      <c r="HL741" s="202"/>
      <c r="HM741" s="202"/>
      <c r="HN741" s="202"/>
      <c r="HO741" s="202"/>
      <c r="HP741" s="10">
        <f>SUM(HO736:HO740)</f>
        <v>112.80000000000001</v>
      </c>
      <c r="HQ741" s="263"/>
      <c r="HR741" s="202"/>
      <c r="HS741" s="494"/>
      <c r="HU741" s="202"/>
      <c r="HV741" s="202"/>
      <c r="HW741" s="202"/>
      <c r="HX741" s="10"/>
      <c r="HY741" s="10">
        <f>SUM(HX736:HX740)</f>
        <v>10.5</v>
      </c>
      <c r="HZ741" s="263"/>
      <c r="IA741" s="202"/>
      <c r="IB741" s="497"/>
      <c r="ID741" s="202"/>
      <c r="IE741" s="202"/>
      <c r="IF741" s="202"/>
      <c r="IG741" s="202"/>
      <c r="IH741" s="10" t="e">
        <f>SUM(IG736:IG740)</f>
        <v>#N/A</v>
      </c>
      <c r="II741" s="263"/>
      <c r="IJ741" s="202"/>
      <c r="IK741" s="494"/>
      <c r="IM741" s="202"/>
      <c r="IN741" s="202"/>
      <c r="IO741" s="202"/>
      <c r="IP741" s="10"/>
      <c r="IQ741" s="10">
        <f>SUM(IP736:IP740)</f>
        <v>108.5</v>
      </c>
      <c r="IR741" s="263"/>
      <c r="IS741" s="202"/>
      <c r="IT741" s="494"/>
      <c r="IV741" s="202"/>
      <c r="IW741" s="202"/>
      <c r="IX741" s="202"/>
      <c r="IY741" s="10"/>
      <c r="IZ741" s="10">
        <f>SUM(IY736:IY740)</f>
        <v>8.4</v>
      </c>
      <c r="JA741" s="263"/>
      <c r="JB741" s="202"/>
      <c r="JC741" s="494"/>
      <c r="JE741" s="202"/>
      <c r="JF741" s="202"/>
      <c r="JG741" s="202"/>
      <c r="JH741" s="10"/>
      <c r="JI741" s="10">
        <f>SUM(JH736:JH740)</f>
        <v>9.1</v>
      </c>
      <c r="JJ741" s="263"/>
      <c r="JK741" s="202"/>
      <c r="JL741" s="494"/>
      <c r="JN741" s="202"/>
      <c r="JO741" s="202"/>
      <c r="JP741" s="202"/>
      <c r="JQ741" s="10"/>
      <c r="JR741" s="10">
        <f>SUM(JQ736:JQ740)</f>
        <v>19.2</v>
      </c>
      <c r="JS741" s="263"/>
      <c r="JT741" s="202"/>
      <c r="JU741" s="494"/>
      <c r="JW741" s="202"/>
      <c r="JX741" s="202"/>
      <c r="JY741" s="202"/>
      <c r="JZ741" s="10"/>
      <c r="KA741" s="10">
        <f>SUM(JZ736:JZ740)</f>
        <v>95.499999999999986</v>
      </c>
      <c r="KB741" s="263"/>
      <c r="KC741" s="202"/>
      <c r="KD741" s="494"/>
      <c r="KF741" s="202"/>
      <c r="KG741" s="202"/>
      <c r="KH741" s="202"/>
      <c r="KI741" s="10"/>
      <c r="KJ741" s="10">
        <f>SUM(KI736:KI740)</f>
        <v>108</v>
      </c>
      <c r="KK741" s="263"/>
      <c r="KL741" s="202"/>
      <c r="KM741" s="494"/>
      <c r="KO741" s="202"/>
      <c r="KP741" s="202"/>
      <c r="KQ741" s="202"/>
      <c r="KR741" s="202"/>
      <c r="KS741" s="10">
        <f>SUM(KR736:KR740)</f>
        <v>0</v>
      </c>
      <c r="KT741" s="263"/>
      <c r="KU741" s="202"/>
      <c r="KV741" s="499"/>
      <c r="KX741" s="202"/>
      <c r="KY741" s="202"/>
      <c r="KZ741" s="202"/>
      <c r="LA741" s="10"/>
      <c r="LB741" s="10">
        <f>SUM(LA736:LA740)</f>
        <v>109.89999999999999</v>
      </c>
      <c r="LC741" s="263"/>
      <c r="LD741" s="202"/>
      <c r="LE741" s="494"/>
      <c r="LG741" s="202"/>
      <c r="LH741" s="202"/>
      <c r="LI741" s="202"/>
      <c r="LJ741" s="10"/>
      <c r="LK741" s="10">
        <f>SUM(LJ736:LJ740)</f>
        <v>108</v>
      </c>
      <c r="LL741" s="263"/>
      <c r="LM741" s="202"/>
      <c r="LN741" s="494"/>
      <c r="LP741" s="202"/>
      <c r="LQ741" s="202"/>
      <c r="LR741" s="202"/>
      <c r="LS741" s="10"/>
      <c r="LT741" s="10">
        <f>SUM(LS736:LS740)</f>
        <v>8.4</v>
      </c>
      <c r="LU741" s="263"/>
      <c r="LV741" s="202"/>
      <c r="LW741" s="497"/>
      <c r="LY741" s="202"/>
      <c r="LZ741" s="202"/>
      <c r="MA741" s="202"/>
      <c r="MB741" s="10"/>
      <c r="MC741" s="10" t="e">
        <f>SUM(MB736:MB740)</f>
        <v>#N/A</v>
      </c>
      <c r="MD741" s="263"/>
      <c r="ME741" s="202"/>
      <c r="MF741" s="494"/>
      <c r="MH741" s="202"/>
      <c r="MI741" s="202"/>
      <c r="MJ741" s="202"/>
      <c r="MK741" s="10"/>
      <c r="ML741" s="10">
        <f>SUM(MK736:MK740)</f>
        <v>0</v>
      </c>
      <c r="MM741" s="263"/>
      <c r="MN741" s="202"/>
      <c r="MO741" s="494"/>
      <c r="MQ741" s="202"/>
      <c r="MR741" s="202"/>
      <c r="MS741" s="202"/>
      <c r="MT741" s="10"/>
      <c r="MU741" s="10">
        <f>SUM(MT736:MT740)</f>
        <v>0</v>
      </c>
      <c r="MV741" s="263"/>
      <c r="MW741" s="202"/>
      <c r="MX741" s="494"/>
      <c r="MZ741" s="202"/>
      <c r="NA741" s="202"/>
      <c r="NB741" s="202"/>
      <c r="NC741" s="10"/>
      <c r="ND741" s="10">
        <f>SUM(NC736:NC740)</f>
        <v>130.5</v>
      </c>
      <c r="NE741" s="263"/>
      <c r="NF741" s="202"/>
      <c r="NG741" s="494"/>
      <c r="NI741" s="202"/>
      <c r="NJ741" s="202"/>
      <c r="NK741" s="202"/>
      <c r="NL741" s="10"/>
      <c r="NM741" s="10">
        <f>SUM(NL736:NL740)</f>
        <v>3.9000000000000004</v>
      </c>
      <c r="NN741" s="263"/>
      <c r="NO741" s="202"/>
      <c r="NP741" s="499"/>
      <c r="NR741" s="202"/>
      <c r="NS741" s="202"/>
      <c r="NT741" s="202"/>
      <c r="NU741" s="10"/>
      <c r="NV741" s="10">
        <f>SUM(NU736:NU740)</f>
        <v>86.399999999999991</v>
      </c>
      <c r="NW741" s="263"/>
      <c r="NX741" s="202"/>
      <c r="NY741" s="494"/>
      <c r="OA741" s="202"/>
      <c r="OB741" s="202"/>
      <c r="OC741" s="202"/>
      <c r="OD741" s="202"/>
      <c r="OE741" s="10">
        <f>SUM(OD736:OD740)</f>
        <v>20.8</v>
      </c>
      <c r="OF741" s="263"/>
      <c r="OG741" s="202"/>
      <c r="OH741" s="494"/>
      <c r="OJ741" s="202"/>
      <c r="OK741" s="202"/>
      <c r="OL741" s="202"/>
      <c r="OM741" s="10"/>
      <c r="ON741" s="10">
        <f>SUM(OM736:OM740)</f>
        <v>100.8</v>
      </c>
      <c r="OO741" s="263"/>
      <c r="OP741" s="202"/>
      <c r="OQ741" s="494"/>
      <c r="OS741" s="202"/>
      <c r="OT741" s="202"/>
      <c r="OU741" s="202"/>
      <c r="OV741" s="10"/>
      <c r="OW741" s="10">
        <f>SUM(OV736:OV740)</f>
        <v>32.9</v>
      </c>
      <c r="OX741" s="263"/>
      <c r="OY741" s="202"/>
      <c r="OZ741" s="494"/>
      <c r="PB741" s="202"/>
      <c r="PC741" s="202"/>
      <c r="PD741" s="202"/>
      <c r="PE741" s="10"/>
      <c r="PF741" s="10">
        <f>SUM(PE736:PE740)</f>
        <v>24.1</v>
      </c>
      <c r="PG741" s="263"/>
      <c r="PH741" s="202"/>
      <c r="PI741" s="497"/>
      <c r="PK741" s="202"/>
      <c r="PL741" s="202"/>
      <c r="PM741" s="202"/>
      <c r="PN741" s="10"/>
      <c r="PO741" s="10" t="e">
        <f>SUM(PN736:PN740)</f>
        <v>#N/A</v>
      </c>
      <c r="PP741" s="263"/>
      <c r="PQ741" s="202"/>
      <c r="PR741" s="494"/>
      <c r="PT741" s="202"/>
      <c r="PU741" s="202"/>
      <c r="PV741" s="202"/>
      <c r="PW741" s="10"/>
      <c r="PX741" s="10">
        <f>SUM(PW736:PW740)</f>
        <v>19.2</v>
      </c>
      <c r="PY741" s="263"/>
      <c r="PZ741" s="202"/>
      <c r="QA741" s="497"/>
      <c r="QC741" s="202"/>
      <c r="QD741" s="202"/>
      <c r="QE741" s="202"/>
      <c r="QF741" s="10"/>
      <c r="QG741" s="10" t="e">
        <f>SUM(QF736:QF740)</f>
        <v>#N/A</v>
      </c>
      <c r="QH741" s="263"/>
      <c r="QI741" s="202"/>
      <c r="QJ741" s="494"/>
      <c r="QL741" s="202"/>
      <c r="QM741" s="202"/>
      <c r="QN741" s="202"/>
      <c r="QO741" s="10"/>
      <c r="QP741" s="10">
        <f>SUM(QO736:QO740)</f>
        <v>15.75</v>
      </c>
      <c r="QQ741" s="263"/>
      <c r="QR741" s="202"/>
      <c r="QS741" s="494"/>
      <c r="QU741" s="202"/>
      <c r="QV741" s="202"/>
      <c r="QW741" s="202"/>
      <c r="QX741" s="10"/>
      <c r="QY741" s="10">
        <f>SUM(QX736:QX740)</f>
        <v>22.4</v>
      </c>
      <c r="QZ741" s="263"/>
      <c r="RA741" s="202"/>
      <c r="RB741" s="494"/>
      <c r="RD741" s="202"/>
      <c r="RE741" s="202"/>
      <c r="RF741" s="202"/>
      <c r="RG741" s="10"/>
      <c r="RH741" s="10">
        <f>SUM(RG736:RG740)</f>
        <v>0</v>
      </c>
      <c r="RI741" s="263"/>
      <c r="RJ741" s="202"/>
      <c r="RK741" s="494"/>
      <c r="RM741" s="202"/>
      <c r="RN741" s="202"/>
      <c r="RO741" s="202"/>
      <c r="RP741" s="202"/>
      <c r="RQ741" s="10">
        <f>SUM(RP736:RP740)</f>
        <v>10.5</v>
      </c>
      <c r="RR741" s="263"/>
      <c r="RS741" s="202"/>
      <c r="RT741" s="494"/>
      <c r="RV741" s="202"/>
      <c r="RW741" s="202"/>
      <c r="RX741" s="202"/>
      <c r="RY741" s="10"/>
      <c r="RZ741" s="10">
        <f>SUM(RY736:RY740)</f>
        <v>108</v>
      </c>
      <c r="SA741" s="269"/>
      <c r="SB741" s="202"/>
      <c r="SC741" s="494"/>
      <c r="SE741" s="202"/>
      <c r="SF741" s="202"/>
      <c r="SG741" s="202"/>
      <c r="SH741" s="10"/>
      <c r="SI741" s="10">
        <f>SUM(SH736:SH740)</f>
        <v>96.899999999999991</v>
      </c>
      <c r="SJ741" s="269"/>
      <c r="SK741" s="202"/>
      <c r="SL741" s="497"/>
      <c r="SN741" s="202"/>
      <c r="SO741" s="202"/>
      <c r="SP741" s="202"/>
      <c r="SQ741" s="10"/>
      <c r="SR741" s="10" t="e">
        <f>SUM(SQ736:SQ740)</f>
        <v>#N/A</v>
      </c>
      <c r="SS741" s="269"/>
      <c r="ST741" s="202"/>
      <c r="SU741" s="494"/>
      <c r="SW741" s="202"/>
      <c r="SX741" s="202"/>
      <c r="SY741" s="202"/>
      <c r="SZ741" s="10"/>
      <c r="TA741" s="10">
        <f>SUM(SZ736:SZ740)</f>
        <v>162</v>
      </c>
      <c r="TB741" s="269"/>
      <c r="TC741" s="202"/>
      <c r="TD741" s="494"/>
      <c r="TF741" s="202"/>
      <c r="TG741" s="202"/>
      <c r="TH741" s="202"/>
      <c r="TI741" s="202"/>
      <c r="TJ741" s="10">
        <f>SUM(TI736:TI740)</f>
        <v>0</v>
      </c>
      <c r="TK741" s="269"/>
      <c r="TL741" s="202"/>
      <c r="TM741" s="494"/>
      <c r="TO741" s="202"/>
      <c r="TP741" s="202"/>
      <c r="TQ741" s="202"/>
      <c r="TR741" s="10"/>
      <c r="TS741" s="10">
        <f>SUM(TR736:TR740)</f>
        <v>0</v>
      </c>
      <c r="TT741" s="269"/>
      <c r="TU741" s="202"/>
      <c r="TV741" s="494"/>
      <c r="TX741" s="202"/>
      <c r="TY741" s="202"/>
      <c r="TZ741" s="202"/>
      <c r="UA741" s="10"/>
      <c r="UB741" s="10">
        <f>SUM(UA736:UA740)</f>
        <v>79.2</v>
      </c>
      <c r="UC741" s="269"/>
      <c r="UD741" s="202"/>
      <c r="UE741" s="499"/>
      <c r="UG741" s="202"/>
      <c r="UH741" s="202"/>
      <c r="UI741" s="202"/>
      <c r="UJ741" s="10"/>
      <c r="UK741" s="10">
        <f>SUM(UJ736:UJ740)</f>
        <v>0</v>
      </c>
      <c r="UL741" s="269"/>
      <c r="UM741" s="202"/>
      <c r="UN741" s="494"/>
      <c r="UP741" s="202"/>
      <c r="UQ741" s="202"/>
      <c r="UR741" s="202"/>
      <c r="US741" s="10"/>
      <c r="UT741" s="10">
        <f>SUM(US736:US740)</f>
        <v>9.7999999999999989</v>
      </c>
      <c r="UU741" s="269"/>
      <c r="UV741" s="202"/>
      <c r="UW741" s="494"/>
      <c r="UY741" s="202"/>
      <c r="UZ741" s="202"/>
      <c r="VA741" s="202"/>
      <c r="VB741" s="10"/>
      <c r="VC741" s="10">
        <f>SUM(VB736:VB740)</f>
        <v>9.1</v>
      </c>
      <c r="VD741" s="269"/>
      <c r="VE741" s="202"/>
      <c r="VF741" s="488"/>
      <c r="VH741" s="202"/>
      <c r="VI741" s="202"/>
      <c r="VJ741" s="202"/>
      <c r="VK741" s="10"/>
      <c r="VL741" s="10">
        <f>SUM(VK736:VK740)</f>
        <v>8.4</v>
      </c>
      <c r="VM741" s="269"/>
      <c r="VN741" s="202"/>
      <c r="VO741" s="494"/>
      <c r="VQ741" s="202"/>
      <c r="VR741" s="202"/>
      <c r="VS741" s="202"/>
      <c r="VT741" s="10"/>
      <c r="VU741" s="10">
        <f>SUM(VT736:VT740)</f>
        <v>0</v>
      </c>
      <c r="VV741" s="269"/>
      <c r="VW741" s="202"/>
      <c r="VX741" s="497"/>
      <c r="VZ741" s="202"/>
      <c r="WA741" s="202"/>
      <c r="WB741" s="202"/>
      <c r="WC741" s="202"/>
      <c r="WD741" s="10" t="e">
        <f>SUM(WC736:WC740)</f>
        <v>#N/A</v>
      </c>
      <c r="WE741" s="269"/>
      <c r="WF741" s="202"/>
      <c r="WG741" s="494"/>
      <c r="WI741" s="202"/>
      <c r="WJ741" s="202"/>
      <c r="WK741" s="202"/>
      <c r="WL741" s="202"/>
      <c r="WM741" s="10">
        <f>SUM(WL736:WL740)</f>
        <v>0</v>
      </c>
      <c r="WN741" s="269"/>
      <c r="WO741" s="202"/>
      <c r="WP741" s="494"/>
      <c r="WQ741" s="202"/>
      <c r="WR741" s="202"/>
      <c r="WS741" s="202"/>
      <c r="WT741" s="202"/>
      <c r="WU741" s="10"/>
      <c r="WV741" s="10">
        <f>SUM(WU736:WU740)</f>
        <v>79.2</v>
      </c>
      <c r="WW741" s="269"/>
      <c r="WX741" s="202"/>
      <c r="WY741" s="494"/>
      <c r="XA741" s="202"/>
      <c r="XB741" s="202"/>
      <c r="XC741" s="202"/>
      <c r="XD741" s="202"/>
      <c r="XE741" s="10">
        <f>SUM(XD736:XD740)</f>
        <v>0</v>
      </c>
      <c r="XF741" s="269"/>
      <c r="XG741" s="202"/>
      <c r="XH741" s="494"/>
      <c r="XJ741" s="202"/>
      <c r="XK741" s="202"/>
      <c r="XL741" s="202"/>
      <c r="XM741" s="202"/>
      <c r="XN741" s="10">
        <f>SUM(XM736:XM740)</f>
        <v>0</v>
      </c>
      <c r="XO741" s="269"/>
      <c r="XP741" s="202"/>
      <c r="XQ741" s="494"/>
      <c r="XS741" s="202"/>
      <c r="XT741" s="202"/>
      <c r="XU741" s="202"/>
      <c r="XV741" s="10"/>
      <c r="XW741" s="10">
        <f>SUM(XV736:XV740)</f>
        <v>0</v>
      </c>
      <c r="XX741" s="269"/>
      <c r="XY741" s="202"/>
      <c r="XZ741" s="494"/>
      <c r="YB741" s="202"/>
      <c r="YC741" s="202"/>
      <c r="YD741" s="202"/>
      <c r="YE741" s="10"/>
      <c r="YF741" s="10">
        <f>SUM(YE736:YE740)</f>
        <v>108</v>
      </c>
      <c r="YG741" s="269"/>
      <c r="YH741" s="202"/>
      <c r="YI741" s="266"/>
      <c r="YK741" s="202"/>
      <c r="YL741" s="202"/>
      <c r="YM741" s="202"/>
      <c r="YN741" s="10"/>
      <c r="YO741" s="10" t="e">
        <f>SUM(YN736:YN740)</f>
        <v>#N/A</v>
      </c>
      <c r="YP741" s="269"/>
      <c r="YQ741" s="202"/>
      <c r="YR741" s="266"/>
      <c r="YT741" s="202"/>
      <c r="YU741" s="202"/>
      <c r="YV741" s="202"/>
      <c r="YW741" s="10"/>
      <c r="YX741" s="10" t="e">
        <f>SUM(YW736:YW740)</f>
        <v>#N/A</v>
      </c>
      <c r="YY741" s="269"/>
      <c r="YZ741" s="202"/>
      <c r="ZA741" s="266"/>
      <c r="ZC741" s="202"/>
      <c r="ZD741" s="202"/>
      <c r="ZE741" s="202"/>
      <c r="ZF741" s="10"/>
      <c r="ZG741" s="10" t="e">
        <f>SUM(ZF736:ZF740)</f>
        <v>#N/A</v>
      </c>
      <c r="ZH741" s="269"/>
      <c r="ZI741" s="202"/>
      <c r="ZJ741" s="266"/>
      <c r="ZL741" s="202"/>
      <c r="ZM741" s="202"/>
      <c r="ZN741" s="202"/>
      <c r="ZO741" s="10"/>
      <c r="ZP741" s="10" t="e">
        <f>SUM(ZO736:ZO740)</f>
        <v>#N/A</v>
      </c>
      <c r="ZQ741" s="269"/>
      <c r="ZR741" s="202"/>
      <c r="ZS741" s="494"/>
      <c r="ZU741" s="202"/>
      <c r="ZV741" s="202"/>
      <c r="ZW741" s="202"/>
      <c r="ZX741" s="10"/>
      <c r="ZY741" s="10">
        <f>SUM(ZX736:ZX740)</f>
        <v>109.2</v>
      </c>
      <c r="ZZ741" s="269"/>
      <c r="AAA741" s="202"/>
      <c r="AAB741" s="494"/>
      <c r="AAD741" s="202"/>
      <c r="AAE741" s="202"/>
      <c r="AAF741" s="202"/>
      <c r="AAG741" s="10"/>
      <c r="AAH741" s="10">
        <f>SUM(AAG736:AAG740)</f>
        <v>108</v>
      </c>
      <c r="AAI741" s="269"/>
      <c r="AAJ741" s="202"/>
      <c r="AAK741" s="266"/>
      <c r="AAM741" s="202"/>
      <c r="AAN741" s="202"/>
      <c r="AAO741" s="202"/>
      <c r="AAP741" s="10"/>
      <c r="AAQ741" s="10" t="e">
        <f>SUM(AAP736:AAP740)</f>
        <v>#N/A</v>
      </c>
      <c r="AAR741" s="269"/>
      <c r="AAS741" s="202"/>
      <c r="AAT741" s="499"/>
      <c r="AAV741" s="202"/>
      <c r="AAW741" s="202"/>
      <c r="AAX741" s="202"/>
      <c r="AAY741" s="10"/>
      <c r="AAZ741" s="10">
        <f>SUM(AAY736:AAY740)</f>
        <v>8.4</v>
      </c>
      <c r="ABA741" s="269"/>
      <c r="ABB741" s="202"/>
      <c r="ABC741" s="494"/>
      <c r="ABE741" s="202"/>
      <c r="ABF741" s="202"/>
      <c r="ABG741" s="202"/>
      <c r="ABH741" s="10"/>
      <c r="ABI741" s="10">
        <f>SUM(ABH736:ABH740)</f>
        <v>0</v>
      </c>
      <c r="ABJ741" s="269"/>
      <c r="ABK741" s="202"/>
      <c r="ABL741" s="494"/>
      <c r="ABN741" s="202"/>
      <c r="ABO741" s="202"/>
      <c r="ABP741" s="202"/>
      <c r="ABQ741" s="10"/>
      <c r="ABR741" s="10">
        <f>SUM(ABQ736:ABQ740)</f>
        <v>86.399999999999991</v>
      </c>
      <c r="ABS741" s="269"/>
      <c r="ABT741" s="202"/>
      <c r="ABU741" s="494"/>
      <c r="ABW741" s="202"/>
      <c r="ABX741" s="202"/>
      <c r="ABY741" s="202"/>
      <c r="ABZ741" s="10"/>
      <c r="ACA741" s="10">
        <f>SUM(ABZ736:ABZ740)</f>
        <v>9.1</v>
      </c>
      <c r="ACB741" s="269"/>
      <c r="ACC741" s="202"/>
      <c r="ACD741" s="494"/>
      <c r="ACF741" s="202"/>
      <c r="ACG741" s="202"/>
      <c r="ACH741" s="202"/>
      <c r="ACI741" s="10"/>
      <c r="ACJ741" s="10">
        <f>SUM(ACI736:ACI740)</f>
        <v>93.600000000000009</v>
      </c>
      <c r="ACK741" s="269"/>
      <c r="ACL741" s="202"/>
      <c r="ACM741" s="494"/>
      <c r="ACO741" s="202"/>
      <c r="ACP741" s="202"/>
      <c r="ACQ741" s="202"/>
      <c r="ACR741" s="10"/>
      <c r="ACS741" s="10">
        <f>SUM(ACR736:ACR740)</f>
        <v>9.1</v>
      </c>
      <c r="ACT741" s="269"/>
      <c r="ACU741" s="202"/>
      <c r="ACV741" s="494"/>
      <c r="ACX741" s="202"/>
      <c r="ACY741" s="202"/>
      <c r="ACZ741" s="202"/>
      <c r="ADA741" s="10"/>
      <c r="ADB741" s="10">
        <f>SUM(ADA736:ADA740)</f>
        <v>121</v>
      </c>
      <c r="ADC741" s="269"/>
      <c r="ADD741" s="202"/>
      <c r="ADE741" s="494"/>
      <c r="ADG741" s="202"/>
      <c r="ADH741" s="202"/>
      <c r="ADI741" s="202"/>
      <c r="ADJ741" s="10"/>
      <c r="ADK741" s="10">
        <f>SUM(ADJ736:ADJ740)</f>
        <v>0</v>
      </c>
      <c r="ADL741" s="269"/>
      <c r="ADM741" s="202"/>
      <c r="ADN741" s="488"/>
      <c r="ADP741" s="202"/>
      <c r="ADQ741" s="202"/>
      <c r="ADR741" s="202"/>
      <c r="ADS741" s="10"/>
      <c r="ADT741" s="10">
        <f>SUM(ADS736:ADS740)</f>
        <v>0</v>
      </c>
      <c r="ADU741" s="269"/>
      <c r="ADV741" s="202"/>
      <c r="ADW741" s="266"/>
      <c r="ADY741" s="202"/>
      <c r="ADZ741" s="202"/>
      <c r="AEA741" s="202"/>
      <c r="AEB741" s="10"/>
      <c r="AEC741" s="10" t="e">
        <f>SUM(AEB736:AEB740)</f>
        <v>#N/A</v>
      </c>
      <c r="AED741" s="269"/>
      <c r="AEE741" s="202"/>
      <c r="AEF741" s="492"/>
      <c r="AEH741" s="202"/>
      <c r="AEI741" s="202"/>
      <c r="AEJ741" s="202"/>
      <c r="AEK741" s="10"/>
      <c r="AEL741" s="10">
        <f>SUM(AEK736:AEK740)</f>
        <v>0</v>
      </c>
      <c r="AEM741" s="269"/>
      <c r="AEN741" s="202"/>
      <c r="AEO741" s="494"/>
      <c r="AEQ741" s="202"/>
      <c r="AER741" s="202"/>
      <c r="AES741" s="202"/>
      <c r="AET741" s="10"/>
      <c r="AEU741" s="10">
        <f>SUM(AET736:AET740)</f>
        <v>125.6</v>
      </c>
      <c r="AEV741" s="269"/>
      <c r="AEW741" s="202"/>
      <c r="AEX741" s="494"/>
      <c r="AEZ741" s="202"/>
      <c r="AFA741" s="202"/>
      <c r="AFB741" s="202"/>
      <c r="AFC741" s="10"/>
      <c r="AFD741" s="10">
        <f>SUM(AFC736:AFC740)</f>
        <v>108.5</v>
      </c>
      <c r="AFE741" s="269"/>
      <c r="AFF741" s="202"/>
      <c r="AFG741" s="266"/>
      <c r="AFI741" s="202"/>
      <c r="AFJ741" s="202"/>
      <c r="AFK741" s="202"/>
      <c r="AFL741" s="10"/>
      <c r="AFM741" s="10" t="e">
        <f>SUM(AFL736:AFL740)</f>
        <v>#N/A</v>
      </c>
      <c r="AFN741" s="269"/>
      <c r="AFO741" s="202"/>
      <c r="AFP741" s="494"/>
      <c r="AFR741" s="202"/>
      <c r="AFS741" s="202"/>
      <c r="AFT741" s="202"/>
      <c r="AFU741" s="10"/>
      <c r="AFV741" s="10">
        <f>SUM(AFU736:AFU740)</f>
        <v>0</v>
      </c>
      <c r="AFW741" s="269"/>
      <c r="AFX741" s="202"/>
      <c r="AFY741" s="494"/>
      <c r="AGA741" s="202"/>
      <c r="AGB741" s="202"/>
      <c r="AGC741" s="202"/>
      <c r="AGD741" s="10"/>
      <c r="AGE741" s="10">
        <f>SUM(AGD736:AGD740)</f>
        <v>134</v>
      </c>
      <c r="AGF741" s="269"/>
      <c r="AGG741" s="202"/>
      <c r="AGH741" s="494"/>
      <c r="AGJ741" s="202"/>
      <c r="AGK741" s="202"/>
      <c r="AGL741" s="202"/>
      <c r="AGM741" s="10"/>
      <c r="AGN741" s="10">
        <f>SUM(AGM736:AGM740)</f>
        <v>100.8</v>
      </c>
      <c r="AGO741" s="269"/>
      <c r="AGP741" s="202"/>
      <c r="AGQ741" s="488"/>
      <c r="AGS741" s="202"/>
      <c r="AGT741" s="202"/>
      <c r="AGU741" s="202"/>
      <c r="AGV741" s="10"/>
      <c r="AGW741" s="10">
        <f>SUM(AGV736:AGV740)</f>
        <v>86.399999999999991</v>
      </c>
      <c r="AGX741" s="269"/>
      <c r="AGY741" s="202"/>
      <c r="AGZ741" s="266"/>
      <c r="AHB741" s="202"/>
      <c r="AHC741" s="202"/>
      <c r="AHD741" s="202"/>
      <c r="AHE741" s="10"/>
      <c r="AHF741" s="10" t="e">
        <f>SUM(AHE736:AHE740)</f>
        <v>#N/A</v>
      </c>
      <c r="AHG741" s="269"/>
      <c r="AHH741" s="202"/>
      <c r="AHI741" s="503"/>
      <c r="AHK741" s="202"/>
      <c r="AHL741" s="202"/>
      <c r="AHM741" s="202"/>
      <c r="AHN741" s="10"/>
      <c r="AHO741" s="10">
        <f>SUM(AHN736:AHN740)</f>
        <v>0</v>
      </c>
      <c r="AHP741" s="269"/>
      <c r="AHQ741" s="202"/>
      <c r="AHR741" s="494"/>
      <c r="AHT741" s="202"/>
      <c r="AHU741" s="202"/>
      <c r="AHV741" s="202"/>
      <c r="AHW741" s="10"/>
      <c r="AHX741" s="10">
        <f>SUM(AHW736:AHW740)</f>
        <v>130.4</v>
      </c>
      <c r="AHY741" s="269"/>
      <c r="AHZ741" s="202"/>
      <c r="AIA741" s="266"/>
      <c r="AIC741" s="202"/>
      <c r="AID741" s="202"/>
      <c r="AIE741" s="202"/>
      <c r="AIF741" s="10"/>
      <c r="AIG741" s="10" t="e">
        <f>SUM(AIF736:AIF740)</f>
        <v>#N/A</v>
      </c>
      <c r="AIH741" s="269"/>
      <c r="AII741" s="202"/>
      <c r="AIJ741" s="494"/>
      <c r="AIL741" s="202"/>
      <c r="AIM741" s="202"/>
      <c r="AIN741" s="202"/>
      <c r="AIO741" s="10"/>
      <c r="AIP741" s="10">
        <f>SUM(AIO736:AIO740)</f>
        <v>0</v>
      </c>
      <c r="AIQ741" s="269"/>
      <c r="AIR741" s="202"/>
      <c r="AIS741" s="494"/>
      <c r="AIU741" s="202"/>
      <c r="AIV741" s="202"/>
      <c r="AIW741" s="202"/>
      <c r="AIX741" s="10"/>
      <c r="AIY741" s="10">
        <f>SUM(AIX736:AIX740)</f>
        <v>0</v>
      </c>
      <c r="AIZ741" s="269"/>
      <c r="AJA741" s="202"/>
      <c r="AJB741" s="266"/>
      <c r="AJD741" s="202"/>
      <c r="AJE741" s="202"/>
      <c r="AJF741" s="202"/>
      <c r="AJG741" s="10"/>
      <c r="AJH741" s="10" t="e">
        <f>SUM(AJG736:AJG740)</f>
        <v>#N/A</v>
      </c>
      <c r="AJI741" s="269"/>
      <c r="AJJ741" s="202"/>
      <c r="AJK741" s="266"/>
      <c r="AJM741" s="202"/>
      <c r="AJN741" s="202"/>
      <c r="AJO741" s="202"/>
      <c r="AJP741" s="10"/>
      <c r="AJQ741" s="10" t="e">
        <f>SUM(AJP736:AJP740)</f>
        <v>#N/A</v>
      </c>
      <c r="AJR741" s="269"/>
      <c r="AJS741" s="202"/>
      <c r="AJT741" s="266"/>
      <c r="AJV741" s="202"/>
      <c r="AJW741" s="202"/>
      <c r="AJX741" s="202"/>
      <c r="AJY741" s="10"/>
      <c r="AJZ741" s="10" t="e">
        <f>SUM(AJY736:AJY740)</f>
        <v>#N/A</v>
      </c>
      <c r="AKA741" s="269"/>
      <c r="AKB741" s="202"/>
      <c r="AKC741" s="494"/>
      <c r="AKE741" s="202"/>
      <c r="AKF741" s="202"/>
      <c r="AKG741" s="202"/>
      <c r="AKH741" s="10"/>
      <c r="AKI741" s="10">
        <f>SUM(AKH736:AKH740)</f>
        <v>108</v>
      </c>
      <c r="AKJ741" s="269"/>
      <c r="AKK741" s="202"/>
      <c r="AKL741" s="266"/>
      <c r="AKN741" s="202"/>
      <c r="AKO741" s="202"/>
      <c r="AKP741" s="202"/>
      <c r="AKQ741" s="10"/>
      <c r="AKR741" s="10" t="e">
        <f>SUM(AKQ736:AKQ740)</f>
        <v>#N/A</v>
      </c>
      <c r="AKS741" s="269"/>
      <c r="AKT741" s="202"/>
      <c r="AKU741" s="266"/>
      <c r="AKW741" s="202"/>
      <c r="AKX741" s="202"/>
      <c r="AKY741" s="202"/>
      <c r="AKZ741" s="10"/>
      <c r="ALA741" s="10" t="e">
        <f>SUM(AKZ736:AKZ740)</f>
        <v>#N/A</v>
      </c>
      <c r="ALB741" s="269"/>
      <c r="ALC741" s="202"/>
      <c r="ALD741" s="266"/>
      <c r="ALF741" s="202"/>
      <c r="ALG741" s="202"/>
      <c r="ALH741" s="202"/>
      <c r="ALI741" s="10"/>
      <c r="ALJ741" s="10" t="e">
        <f>SUM(ALI736:ALI740)</f>
        <v>#N/A</v>
      </c>
      <c r="ALK741" s="269"/>
      <c r="ALL741" s="202"/>
      <c r="ALM741" s="266"/>
      <c r="ALO741" s="202"/>
      <c r="ALP741" s="202"/>
      <c r="ALQ741" s="202"/>
      <c r="ALR741" s="10"/>
      <c r="ALS741" s="10" t="e">
        <f>SUM(ALR736:ALR740)</f>
        <v>#N/A</v>
      </c>
      <c r="ALT741" s="269"/>
      <c r="ALU741" s="202"/>
      <c r="ALV741" s="266"/>
      <c r="ALX741" s="202"/>
      <c r="ALY741" s="202"/>
      <c r="ALZ741" s="202"/>
      <c r="AMA741" s="10"/>
      <c r="AMB741" s="10" t="e">
        <f>SUM(AMA736:AMA740)</f>
        <v>#N/A</v>
      </c>
      <c r="AMC741" s="269"/>
      <c r="AMD741" s="202"/>
      <c r="AME741" s="266"/>
      <c r="AMG741" s="202"/>
      <c r="AMH741" s="202"/>
      <c r="AMI741" s="202"/>
      <c r="AMJ741" s="10"/>
      <c r="AMK741" s="10" t="e">
        <f>SUM(AMJ736:AMJ740)</f>
        <v>#N/A</v>
      </c>
      <c r="AML741" s="269"/>
      <c r="AMM741" s="202"/>
      <c r="AMN741" s="266"/>
      <c r="AMP741" s="202"/>
      <c r="AMQ741" s="202"/>
      <c r="AMR741" s="202"/>
      <c r="AMS741" s="10"/>
      <c r="AMT741" s="10" t="e">
        <f>SUM(AMS736:AMS740)</f>
        <v>#N/A</v>
      </c>
      <c r="AMU741" s="269"/>
      <c r="AMV741" s="202"/>
      <c r="AMW741" s="266"/>
      <c r="AMY741" s="202"/>
      <c r="AMZ741" s="202"/>
      <c r="ANA741" s="202"/>
      <c r="ANB741" s="10"/>
      <c r="ANC741" s="10" t="e">
        <f>SUM(ANB736:ANB740)</f>
        <v>#N/A</v>
      </c>
      <c r="AND741" s="269"/>
      <c r="ANE741" s="202"/>
      <c r="ANF741" s="266"/>
      <c r="ANH741" s="202"/>
      <c r="ANI741" s="202"/>
      <c r="ANJ741" s="202"/>
      <c r="ANK741" s="10"/>
      <c r="ANL741" s="10" t="e">
        <f>SUM(ANK736:ANK740)</f>
        <v>#N/A</v>
      </c>
      <c r="ANM741" s="269"/>
      <c r="ANN741" s="202"/>
      <c r="ANO741" s="266"/>
      <c r="ANQ741" s="202"/>
      <c r="ANR741" s="202"/>
      <c r="ANS741" s="202"/>
      <c r="ANT741" s="10"/>
      <c r="ANU741" s="10" t="e">
        <f>SUM(ANT736:ANT740)</f>
        <v>#N/A</v>
      </c>
      <c r="ANV741" s="269"/>
      <c r="ANW741" s="202"/>
      <c r="ANX741" s="266"/>
      <c r="ANZ741" s="202"/>
      <c r="AOA741" s="202"/>
      <c r="AOB741" s="202"/>
      <c r="AOC741" s="10"/>
      <c r="AOD741" s="10" t="e">
        <f>SUM(AOC736:AOC740)</f>
        <v>#N/A</v>
      </c>
      <c r="AOE741" s="269"/>
      <c r="AOF741" s="202"/>
      <c r="AOG741" s="266"/>
      <c r="AOI741" s="202"/>
      <c r="AOJ741" s="202"/>
      <c r="AOK741" s="202"/>
      <c r="AOL741" s="10"/>
      <c r="AOM741" s="10" t="e">
        <f>SUM(AOL736:AOL740)</f>
        <v>#N/A</v>
      </c>
      <c r="AON741" s="269"/>
      <c r="AOO741" s="202"/>
      <c r="AOP741" s="266"/>
      <c r="AOR741" s="202"/>
      <c r="AOS741" s="202"/>
      <c r="AOT741" s="202"/>
      <c r="AOU741" s="10"/>
      <c r="AOV741" s="10" t="e">
        <f>SUM(AOU736:AOU740)</f>
        <v>#N/A</v>
      </c>
      <c r="AOW741" s="269"/>
      <c r="AOX741" s="202"/>
      <c r="AOY741" s="266"/>
      <c r="APA741" s="202"/>
      <c r="APB741" s="202"/>
      <c r="APC741" s="202"/>
      <c r="APD741" s="10"/>
      <c r="APE741" s="10" t="e">
        <f>SUM(APD736:APD740)</f>
        <v>#N/A</v>
      </c>
      <c r="APF741" s="269"/>
      <c r="APG741" s="202"/>
      <c r="APH741" s="266"/>
      <c r="APJ741" s="202"/>
      <c r="APK741" s="202"/>
      <c r="APL741" s="202"/>
      <c r="APM741" s="10"/>
      <c r="APN741" s="10" t="e">
        <f>SUM(APM736:APM740)</f>
        <v>#N/A</v>
      </c>
      <c r="APO741" s="269"/>
      <c r="APP741" s="202"/>
      <c r="APQ741" s="499"/>
      <c r="APS741" s="202"/>
      <c r="APT741" s="202"/>
      <c r="APU741" s="202"/>
      <c r="APV741" s="10"/>
      <c r="APW741" s="10">
        <f>SUM(APV736:APV740)</f>
        <v>0</v>
      </c>
      <c r="APX741" s="269"/>
      <c r="APY741" s="202"/>
      <c r="APZ741" s="499"/>
      <c r="AQB741" s="202"/>
      <c r="AQC741" s="202"/>
      <c r="AQD741" s="202"/>
      <c r="AQE741" s="10"/>
      <c r="AQF741" s="10">
        <f>SUM(AQE736:AQE740)</f>
        <v>0</v>
      </c>
      <c r="AQG741" s="269"/>
      <c r="AQH741" s="202"/>
      <c r="AQI741" s="494"/>
      <c r="AQK741" s="202"/>
      <c r="AQL741" s="202"/>
      <c r="AQM741" s="202"/>
      <c r="AQN741" s="10"/>
      <c r="AQO741" s="10">
        <f>SUM(AQN736:AQN740)</f>
        <v>0</v>
      </c>
      <c r="AQP741" s="269"/>
      <c r="AQQ741" s="202"/>
      <c r="AQR741" s="494"/>
      <c r="AQT741" s="202"/>
      <c r="AQU741" s="202"/>
      <c r="AQV741" s="202"/>
      <c r="AQW741" s="10"/>
      <c r="AQX741" s="10">
        <f>SUM(AQW736:AQW740)</f>
        <v>100.8</v>
      </c>
      <c r="AQY741" s="269"/>
      <c r="AQZ741" s="202"/>
      <c r="ARA741" s="494"/>
      <c r="ARC741" s="202"/>
      <c r="ARD741" s="202"/>
      <c r="ARE741" s="202"/>
      <c r="ARF741" s="10"/>
      <c r="ARG741" s="10">
        <f>SUM(ARF736:ARF740)</f>
        <v>115.7</v>
      </c>
      <c r="ARH741" s="269"/>
      <c r="ARI741" s="202"/>
      <c r="ARJ741" s="494"/>
      <c r="ARL741" s="202"/>
      <c r="ARM741" s="202"/>
      <c r="ARN741" s="202"/>
      <c r="ARO741" s="10"/>
      <c r="ARP741" s="10">
        <f>SUM(ARO736:ARO740)</f>
        <v>9.7999999999999989</v>
      </c>
      <c r="ARQ741" s="269"/>
      <c r="ARR741" s="202"/>
      <c r="ARS741" s="499"/>
      <c r="ARU741" s="202"/>
      <c r="ARV741" s="202"/>
      <c r="ARW741" s="202"/>
      <c r="ARX741" s="10"/>
      <c r="ARY741" s="10">
        <f>SUM(ARX736:ARX740)</f>
        <v>0</v>
      </c>
      <c r="ARZ741" s="269"/>
      <c r="ASA741" s="202"/>
      <c r="ASB741" s="494"/>
      <c r="ASD741" s="202"/>
      <c r="ASE741" s="202"/>
      <c r="ASF741" s="202"/>
      <c r="ASG741" s="10"/>
      <c r="ASH741" s="10">
        <f>SUM(ASG736:ASG740)</f>
        <v>101.6</v>
      </c>
      <c r="ASI741" s="269"/>
      <c r="ASJ741" s="202"/>
      <c r="ASK741" s="494"/>
      <c r="ASM741" s="202"/>
      <c r="ASN741" s="202"/>
      <c r="ASO741" s="202"/>
      <c r="ASP741" s="10"/>
      <c r="ASQ741" s="10">
        <f>SUM(ASP736:ASP740)</f>
        <v>86.399999999999991</v>
      </c>
      <c r="ASR741" s="269"/>
      <c r="ASS741" s="202"/>
      <c r="AST741" s="494"/>
      <c r="ASV741" s="202"/>
      <c r="ASW741" s="202"/>
      <c r="ASX741" s="202"/>
      <c r="ASY741" s="10"/>
      <c r="ASZ741" s="10">
        <f>SUM(ASY736:ASY740)</f>
        <v>17.600000000000001</v>
      </c>
      <c r="ATA741" s="269"/>
      <c r="ATB741" s="202"/>
      <c r="ATC741" s="494"/>
      <c r="ATE741" s="202"/>
      <c r="ATF741" s="202"/>
      <c r="ATG741" s="202"/>
      <c r="ATH741" s="10"/>
      <c r="ATI741" s="10">
        <f>SUM(ATH736:ATH740)</f>
        <v>0</v>
      </c>
      <c r="ATJ741" s="269"/>
      <c r="ATK741" s="202"/>
      <c r="ATL741" s="494"/>
      <c r="ATN741" s="202"/>
      <c r="ATO741" s="202"/>
      <c r="ATP741" s="202"/>
      <c r="ATQ741" s="10"/>
      <c r="ATR741" s="10">
        <f>SUM(ATQ736:ATQ740)</f>
        <v>3.5999999999999996</v>
      </c>
      <c r="ATS741" s="269"/>
      <c r="ATT741" s="202"/>
      <c r="ATU741" s="494"/>
      <c r="ATW741" s="202"/>
      <c r="ATX741" s="202"/>
      <c r="ATY741" s="202"/>
      <c r="ATZ741" s="10"/>
      <c r="AUA741" s="10">
        <f>SUM(ATZ736:ATZ740)</f>
        <v>0</v>
      </c>
      <c r="AUB741" s="269"/>
      <c r="AUC741" s="202"/>
      <c r="AUD741" s="494"/>
      <c r="AUF741" s="202"/>
      <c r="AUG741" s="202"/>
      <c r="AUH741" s="202"/>
      <c r="AUI741" s="10"/>
      <c r="AUJ741" s="10">
        <f>SUM(AUI736:AUI740)</f>
        <v>7.7000000000000011</v>
      </c>
      <c r="AUK741" s="269"/>
      <c r="AUL741" s="202"/>
      <c r="AUM741" s="494"/>
      <c r="AUO741" s="202"/>
      <c r="AUP741" s="202"/>
      <c r="AUQ741" s="202"/>
      <c r="AUR741" s="10"/>
      <c r="AUS741" s="10">
        <f>SUM(AUR736:AUR740)</f>
        <v>94.1</v>
      </c>
      <c r="AUT741" s="269"/>
      <c r="AUU741" s="202"/>
      <c r="AUV741" s="488"/>
      <c r="AUX741" s="202"/>
      <c r="AUY741" s="202"/>
      <c r="AUZ741" s="202"/>
      <c r="AVA741" s="10"/>
      <c r="AVB741" s="10">
        <f>SUM(AVA736:AVA740)</f>
        <v>91.9</v>
      </c>
      <c r="AVC741" s="269"/>
      <c r="AVD741" s="202"/>
      <c r="AVE741" s="494"/>
      <c r="AVG741" s="202"/>
      <c r="AVH741" s="202"/>
      <c r="AVI741" s="202"/>
      <c r="AVJ741" s="10"/>
      <c r="AVK741" s="10">
        <f>SUM(AVJ736:AVJ740)</f>
        <v>79.2</v>
      </c>
      <c r="AVL741" s="269"/>
      <c r="AVM741" s="202"/>
      <c r="AVN741" s="494"/>
      <c r="AVP741" s="202"/>
      <c r="AVQ741" s="202"/>
      <c r="AVR741" s="202"/>
      <c r="AVS741" s="10"/>
      <c r="AVT741" s="10">
        <f>SUM(AVS736:AVS740)</f>
        <v>79.2</v>
      </c>
      <c r="AVU741" s="269"/>
      <c r="AVV741" s="202"/>
      <c r="AVW741" s="488"/>
      <c r="AVY741" s="202"/>
      <c r="AVZ741" s="202"/>
      <c r="AWA741" s="202"/>
      <c r="AWB741" s="10"/>
      <c r="AWC741" s="10">
        <f>SUM(AWB736:AWB740)</f>
        <v>108</v>
      </c>
      <c r="AWD741" s="269"/>
      <c r="AWE741" s="202"/>
      <c r="AWF741" s="494"/>
      <c r="AWH741" s="202"/>
      <c r="AWI741" s="202"/>
      <c r="AWJ741" s="202"/>
      <c r="AWK741" s="10"/>
      <c r="AWL741" s="10">
        <f>SUM(AWK736:AWK740)</f>
        <v>31.3</v>
      </c>
      <c r="AWM741" s="269"/>
      <c r="AWN741" s="202"/>
      <c r="AWO741" s="494"/>
      <c r="AWQ741" s="202"/>
      <c r="AWR741" s="202"/>
      <c r="AWS741" s="202"/>
      <c r="AWT741" s="10"/>
      <c r="AWU741" s="10">
        <f>SUM(AWT736:AWT740)</f>
        <v>79.2</v>
      </c>
      <c r="AWV741" s="269"/>
      <c r="AWW741" s="202"/>
      <c r="AWX741" s="494"/>
      <c r="AWZ741" s="202"/>
      <c r="AXA741" s="202"/>
      <c r="AXB741" s="202"/>
      <c r="AXC741" s="10"/>
      <c r="AXD741" s="10">
        <f>SUM(AXC736:AXC740)</f>
        <v>108</v>
      </c>
      <c r="AXE741" s="269"/>
      <c r="AXF741" s="202"/>
      <c r="AXG741" s="494"/>
      <c r="AXI741" s="202"/>
      <c r="AXJ741" s="202"/>
      <c r="AXK741" s="202"/>
      <c r="AXL741" s="10"/>
      <c r="AXM741" s="10">
        <f>SUM(AXL736:AXL740)</f>
        <v>100.8</v>
      </c>
      <c r="AXN741" s="269"/>
      <c r="AXO741" s="202"/>
      <c r="AXP741" s="494"/>
      <c r="AXR741" s="202"/>
      <c r="AXS741" s="202"/>
      <c r="AXT741" s="202"/>
      <c r="AXU741" s="10"/>
      <c r="AXV741" s="10">
        <f>SUM(AXU736:AXU740)</f>
        <v>9.7999999999999989</v>
      </c>
      <c r="AXW741" s="269"/>
      <c r="AXX741" s="202"/>
      <c r="AXY741" s="499"/>
      <c r="AYA741" s="202"/>
      <c r="AYB741" s="202"/>
      <c r="AYC741" s="202"/>
      <c r="AYD741" s="10"/>
      <c r="AYE741" s="10">
        <f>SUM(AYD736:AYD740)</f>
        <v>22.4</v>
      </c>
      <c r="AYF741" s="269"/>
      <c r="AYG741" s="202"/>
      <c r="AYH741" s="494"/>
      <c r="AYJ741" s="202"/>
      <c r="AYK741" s="202"/>
      <c r="AYL741" s="202"/>
      <c r="AYM741" s="10"/>
      <c r="AYN741" s="10">
        <f>SUM(AYM736:AYM740)</f>
        <v>7.7000000000000011</v>
      </c>
      <c r="AYO741" s="269"/>
      <c r="AYP741" s="202"/>
      <c r="AYQ741" s="494"/>
      <c r="AYS741" s="202"/>
      <c r="AYT741" s="202"/>
      <c r="AYU741" s="202"/>
      <c r="AYV741" s="10"/>
      <c r="AYW741" s="10">
        <f>SUM(AYV736:AYV740)</f>
        <v>0</v>
      </c>
      <c r="AYX741" s="269"/>
      <c r="AYY741" s="202"/>
      <c r="AYZ741" s="494"/>
      <c r="AZB741" s="202"/>
      <c r="AZC741" s="202"/>
      <c r="AZD741" s="202"/>
      <c r="AZE741" s="10"/>
      <c r="AZF741" s="10">
        <f>SUM(AZE736:AZE740)</f>
        <v>116.4</v>
      </c>
      <c r="AZG741" s="269"/>
      <c r="AZH741" s="202"/>
      <c r="AZI741" s="494"/>
      <c r="AZK741" s="202"/>
      <c r="AZL741" s="202"/>
      <c r="AZM741" s="202"/>
      <c r="AZN741" s="10"/>
      <c r="AZO741" s="10">
        <f>SUM(AZN736:AZN740)</f>
        <v>108</v>
      </c>
      <c r="AZP741" s="269"/>
      <c r="AZQ741" s="202"/>
      <c r="AZR741" s="494"/>
      <c r="AZT741" s="202"/>
      <c r="AZU741" s="202"/>
      <c r="AZV741" s="202"/>
      <c r="AZW741" s="10"/>
      <c r="AZX741" s="10">
        <f>SUM(AZW736:AZW740)</f>
        <v>108.5</v>
      </c>
      <c r="AZY741" s="269"/>
      <c r="AZZ741" s="202"/>
      <c r="BAA741" s="499"/>
      <c r="BAC741" s="202"/>
      <c r="BAD741" s="202"/>
      <c r="BAE741" s="202"/>
      <c r="BAF741" s="10"/>
      <c r="BAG741" s="10">
        <f>SUM(BAF736:BAF740)</f>
        <v>86.399999999999991</v>
      </c>
      <c r="BAH741" s="269"/>
    </row>
    <row r="742" spans="1:1386" s="14" customFormat="1" ht="15">
      <c r="A742" s="202" t="s">
        <v>90</v>
      </c>
      <c r="B742" s="484" t="s">
        <v>437</v>
      </c>
      <c r="D742" s="278">
        <f>IF(C742="Kopman",1.6,1)</f>
        <v>1</v>
      </c>
      <c r="E742" s="203">
        <f>VLOOKUP(B742,$A$794:$F$2344,6,FALSE)</f>
        <v>0</v>
      </c>
      <c r="F742" s="202" t="s">
        <v>61</v>
      </c>
      <c r="G742" s="10">
        <f>E742*1.5*D742</f>
        <v>0</v>
      </c>
      <c r="H742" s="10"/>
      <c r="I742" s="263"/>
      <c r="J742" s="202" t="s">
        <v>90</v>
      </c>
      <c r="K742" s="487" t="s">
        <v>437</v>
      </c>
      <c r="M742" s="278">
        <f>IF(L742="Kopman",1.6,1)</f>
        <v>1</v>
      </c>
      <c r="N742" s="203">
        <f>VLOOKUP(K742,$A$794:$F$2344,6,FALSE)</f>
        <v>0</v>
      </c>
      <c r="O742" s="202" t="s">
        <v>61</v>
      </c>
      <c r="P742" s="10">
        <f>N742*1.5*M742</f>
        <v>0</v>
      </c>
      <c r="Q742" s="10"/>
      <c r="R742" s="263"/>
      <c r="S742" s="202" t="s">
        <v>90</v>
      </c>
      <c r="T742" s="484" t="s">
        <v>437</v>
      </c>
      <c r="V742" s="278">
        <f>IF(U742="Kopman",1.6,1)</f>
        <v>1</v>
      </c>
      <c r="W742" s="203">
        <f>VLOOKUP(T742,$A$794:$F$2344,6,FALSE)</f>
        <v>0</v>
      </c>
      <c r="X742" s="202" t="s">
        <v>61</v>
      </c>
      <c r="Y742" s="10">
        <f>W742*1.5*V742</f>
        <v>0</v>
      </c>
      <c r="Z742" s="10"/>
      <c r="AA742" s="263"/>
      <c r="AB742" s="202" t="s">
        <v>90</v>
      </c>
      <c r="AC742" s="484" t="s">
        <v>461</v>
      </c>
      <c r="AE742" s="278">
        <f>IF(AD742="Kopman",1.6,1)</f>
        <v>1</v>
      </c>
      <c r="AF742" s="203">
        <f>VLOOKUP(AC742,$A$794:$F$2344,6,FALSE)</f>
        <v>19</v>
      </c>
      <c r="AG742" s="202" t="s">
        <v>61</v>
      </c>
      <c r="AH742" s="10">
        <f>AF742*1.5*AE742</f>
        <v>28.5</v>
      </c>
      <c r="AI742" s="10"/>
      <c r="AJ742" s="263"/>
      <c r="AK742" s="202" t="s">
        <v>90</v>
      </c>
      <c r="AL742" s="490" t="s">
        <v>437</v>
      </c>
      <c r="AN742" s="278">
        <f>IF(AM742="Kopman",1.6,1)</f>
        <v>1</v>
      </c>
      <c r="AO742" s="203">
        <f>VLOOKUP(AL742,$A$794:$F$2344,6,FALSE)</f>
        <v>0</v>
      </c>
      <c r="AP742" s="202" t="s">
        <v>61</v>
      </c>
      <c r="AQ742" s="10">
        <f>AO742*1.5*AN742</f>
        <v>0</v>
      </c>
      <c r="AR742" s="10"/>
      <c r="AS742" s="263"/>
      <c r="AT742" s="202" t="s">
        <v>90</v>
      </c>
      <c r="AU742" s="484" t="s">
        <v>437</v>
      </c>
      <c r="AW742" s="278">
        <f>IF(AV742="Kopman",1.6,1)</f>
        <v>1</v>
      </c>
      <c r="AX742" s="203">
        <f>VLOOKUP(AU742,$A$794:$F$2344,6,FALSE)</f>
        <v>0</v>
      </c>
      <c r="AY742" s="202" t="s">
        <v>61</v>
      </c>
      <c r="AZ742" s="10">
        <f>AX742*1.5*AW742</f>
        <v>0</v>
      </c>
      <c r="BA742" s="10"/>
      <c r="BB742" s="263"/>
      <c r="BC742" s="202" t="s">
        <v>90</v>
      </c>
      <c r="BD742" s="484" t="s">
        <v>437</v>
      </c>
      <c r="BF742" s="278">
        <f>IF(BE742="Kopman",1.6,1)</f>
        <v>1</v>
      </c>
      <c r="BG742" s="203">
        <f>VLOOKUP(BD742,$A$794:$F$2344,6,FALSE)</f>
        <v>0</v>
      </c>
      <c r="BH742" s="202" t="s">
        <v>61</v>
      </c>
      <c r="BI742" s="10">
        <f>BG742*1.5*BF742</f>
        <v>0</v>
      </c>
      <c r="BJ742" s="10"/>
      <c r="BK742" s="263"/>
      <c r="BL742" s="202" t="s">
        <v>90</v>
      </c>
      <c r="BM742" s="484" t="s">
        <v>437</v>
      </c>
      <c r="BO742" s="278">
        <f>IF(BN742="Kopman",1.6,1)</f>
        <v>1</v>
      </c>
      <c r="BP742" s="203">
        <f>VLOOKUP(BM742,$A$794:$F$2344,6,FALSE)</f>
        <v>0</v>
      </c>
      <c r="BQ742" s="202" t="s">
        <v>61</v>
      </c>
      <c r="BR742" s="10">
        <f>BP742*1.5*BO742</f>
        <v>0</v>
      </c>
      <c r="BS742" s="10"/>
      <c r="BT742" s="263"/>
      <c r="BU742" s="202" t="s">
        <v>90</v>
      </c>
      <c r="BV742" s="484" t="s">
        <v>1603</v>
      </c>
      <c r="BX742" s="278">
        <f>IF(BW742="Kopman",1.6,1)</f>
        <v>1</v>
      </c>
      <c r="BY742" s="203">
        <f>VLOOKUP(BV742,$A$794:$F$2344,6,FALSE)</f>
        <v>0</v>
      </c>
      <c r="BZ742" s="202" t="s">
        <v>61</v>
      </c>
      <c r="CA742" s="10">
        <f>BY742*1.5*BX742</f>
        <v>0</v>
      </c>
      <c r="CB742" s="10"/>
      <c r="CC742" s="263"/>
      <c r="CD742" s="202" t="s">
        <v>90</v>
      </c>
      <c r="CE742" s="491" t="s">
        <v>437</v>
      </c>
      <c r="CG742" s="278">
        <f>IF(CF742="Kopman",1.6,1)</f>
        <v>1</v>
      </c>
      <c r="CH742" s="203">
        <f>VLOOKUP(CE742,$A$794:$F$2344,6,FALSE)</f>
        <v>0</v>
      </c>
      <c r="CI742" s="202" t="s">
        <v>61</v>
      </c>
      <c r="CJ742" s="10">
        <f>CH742*1.5*CG742</f>
        <v>0</v>
      </c>
      <c r="CK742" s="10"/>
      <c r="CL742" s="263"/>
      <c r="CM742" s="202" t="s">
        <v>90</v>
      </c>
      <c r="CN742" s="484" t="s">
        <v>482</v>
      </c>
      <c r="CP742" s="278">
        <f>IF(CO742="Kopman",1.6,1)</f>
        <v>1</v>
      </c>
      <c r="CQ742" s="203">
        <f>VLOOKUP(CN742,$A$794:$F$2344,6,FALSE)</f>
        <v>0</v>
      </c>
      <c r="CR742" s="202" t="s">
        <v>61</v>
      </c>
      <c r="CS742" s="10">
        <f>CQ742*1.5*CP742</f>
        <v>0</v>
      </c>
      <c r="CT742" s="10"/>
      <c r="CU742" s="263"/>
      <c r="CV742" s="202" t="s">
        <v>90</v>
      </c>
      <c r="CW742" s="486" t="s">
        <v>437</v>
      </c>
      <c r="CX742" s="14" t="s">
        <v>1895</v>
      </c>
      <c r="CY742" s="278">
        <f>IF(CX742="Kopman",1.6,1)</f>
        <v>1.6</v>
      </c>
      <c r="CZ742" s="203">
        <f>VLOOKUP(CW742,$A$794:$F$2344,6,FALSE)</f>
        <v>0</v>
      </c>
      <c r="DA742" s="202" t="s">
        <v>61</v>
      </c>
      <c r="DB742" s="10">
        <f>CZ742*1.5*CY742</f>
        <v>0</v>
      </c>
      <c r="DC742" s="10"/>
      <c r="DD742" s="263"/>
      <c r="DE742" s="202" t="s">
        <v>90</v>
      </c>
      <c r="DF742" s="484" t="s">
        <v>437</v>
      </c>
      <c r="DH742" s="278">
        <f>IF(DG742="Kopman",1.6,1)</f>
        <v>1</v>
      </c>
      <c r="DI742" s="203">
        <f>VLOOKUP(DF742,$A$794:$F$2344,6,FALSE)</f>
        <v>0</v>
      </c>
      <c r="DJ742" s="202" t="s">
        <v>61</v>
      </c>
      <c r="DK742" s="10">
        <f>DI742*1.5*DH742</f>
        <v>0</v>
      </c>
      <c r="DL742" s="10"/>
      <c r="DM742" s="263"/>
      <c r="DN742" s="202" t="s">
        <v>90</v>
      </c>
      <c r="DO742" s="484" t="s">
        <v>437</v>
      </c>
      <c r="DQ742" s="278">
        <f>IF(DP742="Kopman",1.6,1)</f>
        <v>1</v>
      </c>
      <c r="DR742" s="203">
        <f>VLOOKUP(DO742,$A$794:$F$2344,6,FALSE)</f>
        <v>0</v>
      </c>
      <c r="DS742" s="202" t="s">
        <v>61</v>
      </c>
      <c r="DT742" s="10">
        <f>DR742*1.5*DQ742</f>
        <v>0</v>
      </c>
      <c r="DU742" s="10"/>
      <c r="DV742" s="263"/>
      <c r="DW742" s="202" t="s">
        <v>90</v>
      </c>
      <c r="DX742" s="484" t="s">
        <v>1171</v>
      </c>
      <c r="DZ742" s="278">
        <f>IF(DY742="Kopman",1.6,1)</f>
        <v>1</v>
      </c>
      <c r="EA742" s="203">
        <f>VLOOKUP(DX742,$A$794:$F$2344,6,FALSE)</f>
        <v>0</v>
      </c>
      <c r="EB742" s="202" t="s">
        <v>61</v>
      </c>
      <c r="EC742" s="10">
        <f>EA742*1.5*DZ742</f>
        <v>0</v>
      </c>
      <c r="ED742" s="10"/>
      <c r="EE742" s="263"/>
      <c r="EF742" s="202" t="s">
        <v>90</v>
      </c>
      <c r="EG742" s="484" t="s">
        <v>437</v>
      </c>
      <c r="EI742" s="278">
        <f>IF(EH742="Kopman",1.6,1)</f>
        <v>1</v>
      </c>
      <c r="EJ742" s="203">
        <f>VLOOKUP(EG742,$A$794:$F$2344,6,FALSE)</f>
        <v>0</v>
      </c>
      <c r="EK742" s="202" t="s">
        <v>61</v>
      </c>
      <c r="EL742" s="10">
        <f>EJ742*1.5*EI742</f>
        <v>0</v>
      </c>
      <c r="EM742" s="10"/>
      <c r="EN742" s="263"/>
      <c r="EO742" s="202" t="s">
        <v>90</v>
      </c>
      <c r="EP742" s="484" t="s">
        <v>1171</v>
      </c>
      <c r="ER742" s="278">
        <f>IF(EQ742="Kopman",1.6,1)</f>
        <v>1</v>
      </c>
      <c r="ES742" s="203">
        <f>VLOOKUP(EP742,$A$794:$F$2344,6,FALSE)</f>
        <v>0</v>
      </c>
      <c r="ET742" s="202" t="s">
        <v>61</v>
      </c>
      <c r="EU742" s="10">
        <f>ES742*1.5*ER742</f>
        <v>0</v>
      </c>
      <c r="EV742" s="10"/>
      <c r="EW742" s="263"/>
      <c r="EX742" s="202" t="s">
        <v>90</v>
      </c>
      <c r="EY742" s="484" t="s">
        <v>1630</v>
      </c>
      <c r="FA742" s="278">
        <f>IF(EZ742="Kopman",1.6,1)</f>
        <v>1</v>
      </c>
      <c r="FB742" s="203">
        <f>VLOOKUP(EY742,$A$794:$F$2344,6,FALSE)</f>
        <v>0</v>
      </c>
      <c r="FC742" s="202" t="s">
        <v>61</v>
      </c>
      <c r="FD742" s="10">
        <f>FB742*1.5*FA742</f>
        <v>0</v>
      </c>
      <c r="FE742" s="10"/>
      <c r="FF742" s="263"/>
      <c r="FG742" s="202" t="s">
        <v>90</v>
      </c>
      <c r="FH742" s="484" t="s">
        <v>437</v>
      </c>
      <c r="FJ742" s="278">
        <f>IF(FI742="Kopman",1.6,1)</f>
        <v>1</v>
      </c>
      <c r="FK742" s="203">
        <f>VLOOKUP(FH742,$A$794:$F$2344,6,FALSE)</f>
        <v>0</v>
      </c>
      <c r="FL742" s="202" t="s">
        <v>61</v>
      </c>
      <c r="FM742" s="10">
        <f>FK742*1.5*FJ742</f>
        <v>0</v>
      </c>
      <c r="FN742" s="10"/>
      <c r="FO742" s="263"/>
      <c r="FP742" s="202" t="s">
        <v>90</v>
      </c>
      <c r="FQ742" s="484" t="s">
        <v>1934</v>
      </c>
      <c r="FS742" s="278">
        <f>IF(FR742="Kopman",1.6,1)</f>
        <v>1</v>
      </c>
      <c r="FT742" s="203">
        <f>VLOOKUP(FQ742,$A$794:$F$2344,6,FALSE)</f>
        <v>0</v>
      </c>
      <c r="FU742" s="202" t="s">
        <v>61</v>
      </c>
      <c r="FV742" s="10">
        <f>FT742*1.5*FS742</f>
        <v>0</v>
      </c>
      <c r="FW742" s="10"/>
      <c r="FX742" s="263"/>
      <c r="FY742" s="202" t="s">
        <v>90</v>
      </c>
      <c r="FZ742" s="484" t="s">
        <v>515</v>
      </c>
      <c r="GB742" s="278">
        <f>IF(GA742="Kopman",1.6,1)</f>
        <v>1</v>
      </c>
      <c r="GC742" s="203">
        <f>VLOOKUP(FZ742,$A$794:$F$2344,6,FALSE)</f>
        <v>0</v>
      </c>
      <c r="GD742" s="202" t="s">
        <v>61</v>
      </c>
      <c r="GE742" s="10">
        <f>GC742*1.5*GB742</f>
        <v>0</v>
      </c>
      <c r="GF742" s="10"/>
      <c r="GG742" s="263"/>
      <c r="GH742" s="202" t="s">
        <v>90</v>
      </c>
      <c r="GI742" s="484" t="s">
        <v>482</v>
      </c>
      <c r="GK742" s="278">
        <f>IF(GJ742="Kopman",1.6,1)</f>
        <v>1</v>
      </c>
      <c r="GL742" s="203">
        <f>VLOOKUP(GI742,$A$794:$F$2344,6,FALSE)</f>
        <v>0</v>
      </c>
      <c r="GM742" s="202" t="s">
        <v>61</v>
      </c>
      <c r="GN742" s="10">
        <f>GL742*1.5*GK742</f>
        <v>0</v>
      </c>
      <c r="GO742" s="10"/>
      <c r="GP742" s="263"/>
      <c r="GQ742" s="202" t="s">
        <v>90</v>
      </c>
      <c r="GR742" s="484" t="s">
        <v>437</v>
      </c>
      <c r="GT742" s="278">
        <f>IF(GS742="Kopman",1.6,1)</f>
        <v>1</v>
      </c>
      <c r="GU742" s="203">
        <f>VLOOKUP(GR742,$A$794:$F$2344,6,FALSE)</f>
        <v>0</v>
      </c>
      <c r="GV742" s="202" t="s">
        <v>61</v>
      </c>
      <c r="GW742" s="10">
        <f>GU742*1.5*GT742</f>
        <v>0</v>
      </c>
      <c r="GX742" s="10"/>
      <c r="GY742" s="263"/>
      <c r="GZ742" s="202" t="s">
        <v>90</v>
      </c>
      <c r="HA742" s="484" t="s">
        <v>437</v>
      </c>
      <c r="HC742" s="278">
        <f>IF(HB742="Kopman",1.6,1)</f>
        <v>1</v>
      </c>
      <c r="HD742" s="203">
        <f>VLOOKUP(HA742,$A$794:$F$2344,6,FALSE)</f>
        <v>0</v>
      </c>
      <c r="HE742" s="202" t="s">
        <v>61</v>
      </c>
      <c r="HF742" s="10">
        <f>HD742*1.5*HC742</f>
        <v>0</v>
      </c>
      <c r="HG742" s="10"/>
      <c r="HH742" s="263"/>
      <c r="HI742" s="202" t="s">
        <v>90</v>
      </c>
      <c r="HJ742" s="484" t="s">
        <v>1936</v>
      </c>
      <c r="HL742" s="278">
        <f>IF(HK742="Kopman",1.6,1)</f>
        <v>1</v>
      </c>
      <c r="HM742" s="203">
        <f>VLOOKUP(HJ742,$A$794:$F$2344,6,FALSE)</f>
        <v>0</v>
      </c>
      <c r="HN742" s="202" t="s">
        <v>61</v>
      </c>
      <c r="HO742" s="10">
        <f>HM742*1.5*HL742</f>
        <v>0</v>
      </c>
      <c r="HP742" s="10"/>
      <c r="HQ742" s="263"/>
      <c r="HR742" s="202" t="s">
        <v>90</v>
      </c>
      <c r="HS742" s="484" t="s">
        <v>482</v>
      </c>
      <c r="HU742" s="278">
        <f>IF(HT742="Kopman",1.6,1)</f>
        <v>1</v>
      </c>
      <c r="HV742" s="203">
        <f>VLOOKUP(HS742,$A$794:$F$2344,6,FALSE)</f>
        <v>0</v>
      </c>
      <c r="HW742" s="202" t="s">
        <v>61</v>
      </c>
      <c r="HX742" s="10">
        <f>HV742*1.5*HU742</f>
        <v>0</v>
      </c>
      <c r="HY742" s="10"/>
      <c r="HZ742" s="263"/>
      <c r="IA742" s="202" t="s">
        <v>90</v>
      </c>
      <c r="IB742" s="496" t="s">
        <v>183</v>
      </c>
      <c r="ID742" s="278">
        <f>IF(IC742="Kopman",1.6,1)</f>
        <v>1</v>
      </c>
      <c r="IE742" s="203" t="e">
        <f>VLOOKUP(IB742,$A$794:$F$2344,6,FALSE)</f>
        <v>#N/A</v>
      </c>
      <c r="IF742" s="202" t="s">
        <v>61</v>
      </c>
      <c r="IG742" s="10" t="e">
        <f>IE742*1.5*ID742</f>
        <v>#N/A</v>
      </c>
      <c r="IH742" s="10"/>
      <c r="II742" s="263"/>
      <c r="IJ742" s="202" t="s">
        <v>90</v>
      </c>
      <c r="IK742" s="484" t="s">
        <v>461</v>
      </c>
      <c r="IM742" s="278">
        <f>IF(IL742="Kopman",1.6,1)</f>
        <v>1</v>
      </c>
      <c r="IN742" s="203">
        <f>VLOOKUP(IK742,$A$794:$F$2344,6,FALSE)</f>
        <v>19</v>
      </c>
      <c r="IO742" s="202" t="s">
        <v>61</v>
      </c>
      <c r="IP742" s="10">
        <f>IN742*1.5*IM742</f>
        <v>28.5</v>
      </c>
      <c r="IQ742" s="10"/>
      <c r="IR742" s="263"/>
      <c r="IS742" s="202" t="s">
        <v>90</v>
      </c>
      <c r="IT742" s="486" t="s">
        <v>437</v>
      </c>
      <c r="IU742" s="14" t="s">
        <v>1895</v>
      </c>
      <c r="IV742" s="278">
        <f>IF(IU742="Kopman",1.6,1)</f>
        <v>1.6</v>
      </c>
      <c r="IW742" s="203">
        <f>VLOOKUP(IT742,$A$794:$F$2344,6,FALSE)</f>
        <v>0</v>
      </c>
      <c r="IX742" s="202" t="s">
        <v>61</v>
      </c>
      <c r="IY742" s="10">
        <f>IW742*1.5*IV742</f>
        <v>0</v>
      </c>
      <c r="IZ742" s="10"/>
      <c r="JA742" s="263"/>
      <c r="JB742" s="202" t="s">
        <v>90</v>
      </c>
      <c r="JC742" s="484" t="s">
        <v>461</v>
      </c>
      <c r="JE742" s="278">
        <f>IF(JD742="Kopman",1.6,1)</f>
        <v>1</v>
      </c>
      <c r="JF742" s="203">
        <f>VLOOKUP(JC742,$A$794:$F$2344,6,FALSE)</f>
        <v>19</v>
      </c>
      <c r="JG742" s="202" t="s">
        <v>61</v>
      </c>
      <c r="JH742" s="10">
        <f>JF742*1.5*JE742</f>
        <v>28.5</v>
      </c>
      <c r="JI742" s="10"/>
      <c r="JJ742" s="263"/>
      <c r="JK742" s="202" t="s">
        <v>90</v>
      </c>
      <c r="JL742" s="484" t="s">
        <v>500</v>
      </c>
      <c r="JN742" s="278">
        <f>IF(JM742="Kopman",1.6,1)</f>
        <v>1</v>
      </c>
      <c r="JO742" s="203">
        <f>VLOOKUP(JL742,$A$794:$F$2344,6,FALSE)</f>
        <v>0</v>
      </c>
      <c r="JP742" s="202" t="s">
        <v>61</v>
      </c>
      <c r="JQ742" s="10">
        <f>JO742*1.5*JN742</f>
        <v>0</v>
      </c>
      <c r="JR742" s="10"/>
      <c r="JS742" s="263"/>
      <c r="JT742" s="202" t="s">
        <v>90</v>
      </c>
      <c r="JU742" s="484" t="s">
        <v>437</v>
      </c>
      <c r="JW742" s="278">
        <f>IF(JV742="Kopman",1.6,1)</f>
        <v>1</v>
      </c>
      <c r="JX742" s="203">
        <f>VLOOKUP(JU742,$A$794:$F$2344,6,FALSE)</f>
        <v>0</v>
      </c>
      <c r="JY742" s="202" t="s">
        <v>61</v>
      </c>
      <c r="JZ742" s="10">
        <f>JX742*1.5*JW742</f>
        <v>0</v>
      </c>
      <c r="KA742" s="10"/>
      <c r="KB742" s="263"/>
      <c r="KC742" s="202" t="s">
        <v>90</v>
      </c>
      <c r="KD742" s="484" t="s">
        <v>482</v>
      </c>
      <c r="KF742" s="278">
        <f>IF(KE742="Kopman",1.6,1)</f>
        <v>1</v>
      </c>
      <c r="KG742" s="203">
        <f>VLOOKUP(KD742,$A$794:$F$2344,6,FALSE)</f>
        <v>0</v>
      </c>
      <c r="KH742" s="202" t="s">
        <v>61</v>
      </c>
      <c r="KI742" s="10">
        <f>KG742*1.5*KF742</f>
        <v>0</v>
      </c>
      <c r="KJ742" s="10"/>
      <c r="KK742" s="263"/>
      <c r="KL742" s="202" t="s">
        <v>90</v>
      </c>
      <c r="KM742" s="484" t="s">
        <v>437</v>
      </c>
      <c r="KO742" s="278">
        <f>IF(KN742="Kopman",1.6,1)</f>
        <v>1</v>
      </c>
      <c r="KP742" s="203">
        <f>VLOOKUP(KM742,$A$794:$F$2344,6,FALSE)</f>
        <v>0</v>
      </c>
      <c r="KQ742" s="202" t="s">
        <v>61</v>
      </c>
      <c r="KR742" s="10">
        <f>KP742*1.5*KO742</f>
        <v>0</v>
      </c>
      <c r="KS742" s="10"/>
      <c r="KT742" s="263"/>
      <c r="KU742" s="202" t="s">
        <v>90</v>
      </c>
      <c r="KV742" s="498" t="s">
        <v>482</v>
      </c>
      <c r="KX742" s="278">
        <f>IF(KW742="Kopman",1.6,1)</f>
        <v>1</v>
      </c>
      <c r="KY742" s="203">
        <f>VLOOKUP(KV742,$A$794:$F$2344,6,FALSE)</f>
        <v>0</v>
      </c>
      <c r="KZ742" s="202" t="s">
        <v>61</v>
      </c>
      <c r="LA742" s="10">
        <f>KY742*1.5*KX742</f>
        <v>0</v>
      </c>
      <c r="LB742" s="10"/>
      <c r="LC742" s="263"/>
      <c r="LD742" s="202" t="s">
        <v>90</v>
      </c>
      <c r="LE742" s="486" t="s">
        <v>437</v>
      </c>
      <c r="LF742" s="14" t="s">
        <v>1895</v>
      </c>
      <c r="LG742" s="278">
        <f>IF(LF742="Kopman",1.6,1)</f>
        <v>1.6</v>
      </c>
      <c r="LH742" s="203">
        <f>VLOOKUP(LE742,$A$794:$F$2344,6,FALSE)</f>
        <v>0</v>
      </c>
      <c r="LI742" s="202" t="s">
        <v>61</v>
      </c>
      <c r="LJ742" s="10">
        <f>LH742*1.5*LG742</f>
        <v>0</v>
      </c>
      <c r="LK742" s="10"/>
      <c r="LL742" s="263"/>
      <c r="LM742" s="202" t="s">
        <v>90</v>
      </c>
      <c r="LN742" s="484" t="s">
        <v>437</v>
      </c>
      <c r="LP742" s="278">
        <f>IF(LO742="Kopman",1.6,1)</f>
        <v>1</v>
      </c>
      <c r="LQ742" s="203">
        <f>VLOOKUP(LN742,$A$794:$F$2344,6,FALSE)</f>
        <v>0</v>
      </c>
      <c r="LR742" s="202" t="s">
        <v>61</v>
      </c>
      <c r="LS742" s="10">
        <f>LQ742*1.5*LP742</f>
        <v>0</v>
      </c>
      <c r="LT742" s="10"/>
      <c r="LU742" s="263"/>
      <c r="LV742" s="202" t="s">
        <v>90</v>
      </c>
      <c r="LW742" s="496" t="s">
        <v>183</v>
      </c>
      <c r="LY742" s="278">
        <f>IF(LX742="Kopman",1.6,1)</f>
        <v>1</v>
      </c>
      <c r="LZ742" s="203" t="e">
        <f>VLOOKUP(LW742,$A$794:$F$2344,6,FALSE)</f>
        <v>#N/A</v>
      </c>
      <c r="MA742" s="202" t="s">
        <v>61</v>
      </c>
      <c r="MB742" s="10" t="e">
        <f>LZ742*1.5*LY742</f>
        <v>#N/A</v>
      </c>
      <c r="MC742" s="10"/>
      <c r="MD742" s="263"/>
      <c r="ME742" s="202" t="s">
        <v>90</v>
      </c>
      <c r="MF742" s="484" t="s">
        <v>461</v>
      </c>
      <c r="MH742" s="278">
        <f>IF(MG742="Kopman",1.6,1)</f>
        <v>1</v>
      </c>
      <c r="MI742" s="203">
        <f>VLOOKUP(MF742,$A$794:$F$2344,6,FALSE)</f>
        <v>19</v>
      </c>
      <c r="MJ742" s="202" t="s">
        <v>61</v>
      </c>
      <c r="MK742" s="10">
        <f>MI742*1.5*MH742</f>
        <v>28.5</v>
      </c>
      <c r="ML742" s="10"/>
      <c r="MM742" s="263"/>
      <c r="MN742" s="202" t="s">
        <v>90</v>
      </c>
      <c r="MO742" s="484" t="s">
        <v>437</v>
      </c>
      <c r="MQ742" s="278">
        <f>IF(MP742="Kopman",1.6,1)</f>
        <v>1</v>
      </c>
      <c r="MR742" s="203">
        <f>VLOOKUP(MO742,$A$794:$F$2344,6,FALSE)</f>
        <v>0</v>
      </c>
      <c r="MS742" s="202" t="s">
        <v>61</v>
      </c>
      <c r="MT742" s="10">
        <f>MR742*1.5*MQ742</f>
        <v>0</v>
      </c>
      <c r="MU742" s="10"/>
      <c r="MV742" s="263"/>
      <c r="MW742" s="202" t="s">
        <v>90</v>
      </c>
      <c r="MX742" s="486" t="s">
        <v>482</v>
      </c>
      <c r="MY742" s="14" t="s">
        <v>1895</v>
      </c>
      <c r="MZ742" s="278">
        <f>IF(MY742="Kopman",1.6,1)</f>
        <v>1.6</v>
      </c>
      <c r="NA742" s="203">
        <f>VLOOKUP(MX742,$A$794:$F$2344,6,FALSE)</f>
        <v>0</v>
      </c>
      <c r="NB742" s="202" t="s">
        <v>61</v>
      </c>
      <c r="NC742" s="10">
        <f>NA742*1.5*MZ742</f>
        <v>0</v>
      </c>
      <c r="ND742" s="10"/>
      <c r="NE742" s="263"/>
      <c r="NF742" s="202" t="s">
        <v>90</v>
      </c>
      <c r="NG742" s="484" t="s">
        <v>515</v>
      </c>
      <c r="NI742" s="278">
        <f>IF(NH742="Kopman",1.6,1)</f>
        <v>1</v>
      </c>
      <c r="NJ742" s="203">
        <f>VLOOKUP(NG742,$A$794:$F$2344,6,FALSE)</f>
        <v>0</v>
      </c>
      <c r="NK742" s="202" t="s">
        <v>61</v>
      </c>
      <c r="NL742" s="10">
        <f>NJ742*1.5*NI742</f>
        <v>0</v>
      </c>
      <c r="NM742" s="10"/>
      <c r="NN742" s="263"/>
      <c r="NO742" s="202" t="s">
        <v>90</v>
      </c>
      <c r="NP742" s="498" t="s">
        <v>482</v>
      </c>
      <c r="NR742" s="278">
        <f>IF(NQ742="Kopman",1.6,1)</f>
        <v>1</v>
      </c>
      <c r="NS742" s="203">
        <f>VLOOKUP(NP742,$A$794:$F$2344,6,FALSE)</f>
        <v>0</v>
      </c>
      <c r="NT742" s="202" t="s">
        <v>61</v>
      </c>
      <c r="NU742" s="10">
        <f>NS742*1.5*NR742</f>
        <v>0</v>
      </c>
      <c r="NV742" s="10"/>
      <c r="NW742" s="263"/>
      <c r="NX742" s="202" t="s">
        <v>90</v>
      </c>
      <c r="NY742" s="486" t="s">
        <v>437</v>
      </c>
      <c r="NZ742" s="14" t="s">
        <v>1895</v>
      </c>
      <c r="OA742" s="278">
        <f>IF(NZ742="Kopman",1.6,1)</f>
        <v>1.6</v>
      </c>
      <c r="OB742" s="203">
        <f>VLOOKUP(NY742,$A$794:$F$2344,6,FALSE)</f>
        <v>0</v>
      </c>
      <c r="OC742" s="202" t="s">
        <v>61</v>
      </c>
      <c r="OD742" s="10">
        <f>OB742*1.5*OA742</f>
        <v>0</v>
      </c>
      <c r="OE742" s="10"/>
      <c r="OF742" s="263"/>
      <c r="OG742" s="202" t="s">
        <v>90</v>
      </c>
      <c r="OH742" s="484" t="s">
        <v>437</v>
      </c>
      <c r="OJ742" s="278">
        <f>IF(OI742="Kopman",1.6,1)</f>
        <v>1</v>
      </c>
      <c r="OK742" s="203">
        <f>VLOOKUP(OH742,$A$794:$F$2344,6,FALSE)</f>
        <v>0</v>
      </c>
      <c r="OL742" s="202" t="s">
        <v>61</v>
      </c>
      <c r="OM742" s="10">
        <f>OK742*1.5*OJ742</f>
        <v>0</v>
      </c>
      <c r="ON742" s="10"/>
      <c r="OO742" s="263"/>
      <c r="OP742" s="202" t="s">
        <v>90</v>
      </c>
      <c r="OQ742" s="484" t="s">
        <v>437</v>
      </c>
      <c r="OS742" s="278">
        <f>IF(OR742="Kopman",1.6,1)</f>
        <v>1</v>
      </c>
      <c r="OT742" s="203">
        <f>VLOOKUP(OQ742,$A$794:$F$2344,6,FALSE)</f>
        <v>0</v>
      </c>
      <c r="OU742" s="202" t="s">
        <v>61</v>
      </c>
      <c r="OV742" s="10">
        <f>OT742*1.5*OS742</f>
        <v>0</v>
      </c>
      <c r="OW742" s="10"/>
      <c r="OX742" s="263"/>
      <c r="OY742" s="202" t="s">
        <v>90</v>
      </c>
      <c r="OZ742" s="484" t="s">
        <v>1950</v>
      </c>
      <c r="PB742" s="278">
        <f>IF(PA742="Kopman",1.6,1)</f>
        <v>1</v>
      </c>
      <c r="PC742" s="203">
        <f>VLOOKUP(OZ742,$A$794:$F$2344,6,FALSE)</f>
        <v>0</v>
      </c>
      <c r="PD742" s="202" t="s">
        <v>61</v>
      </c>
      <c r="PE742" s="10">
        <f>PC742*1.5*PB742</f>
        <v>0</v>
      </c>
      <c r="PF742" s="10"/>
      <c r="PG742" s="263"/>
      <c r="PH742" s="202" t="s">
        <v>90</v>
      </c>
      <c r="PI742" s="496" t="s">
        <v>183</v>
      </c>
      <c r="PK742" s="278">
        <f>IF(PJ742="Kopman",1.6,1)</f>
        <v>1</v>
      </c>
      <c r="PL742" s="203" t="e">
        <f>VLOOKUP(PI742,$A$794:$F$2344,6,FALSE)</f>
        <v>#N/A</v>
      </c>
      <c r="PM742" s="202" t="s">
        <v>61</v>
      </c>
      <c r="PN742" s="10" t="e">
        <f>PL742*1.5*PK742</f>
        <v>#N/A</v>
      </c>
      <c r="PO742" s="10"/>
      <c r="PP742" s="263"/>
      <c r="PQ742" s="202" t="s">
        <v>90</v>
      </c>
      <c r="PR742" s="484" t="s">
        <v>482</v>
      </c>
      <c r="PT742" s="278">
        <f>IF(PS742="Kopman",1.6,1)</f>
        <v>1</v>
      </c>
      <c r="PU742" s="203">
        <f>VLOOKUP(PR742,$A$794:$F$2344,6,FALSE)</f>
        <v>0</v>
      </c>
      <c r="PV742" s="202" t="s">
        <v>61</v>
      </c>
      <c r="PW742" s="10">
        <f>PU742*1.5*PT742</f>
        <v>0</v>
      </c>
      <c r="PX742" s="10"/>
      <c r="PY742" s="263"/>
      <c r="PZ742" s="202" t="s">
        <v>90</v>
      </c>
      <c r="QA742" s="496" t="s">
        <v>183</v>
      </c>
      <c r="QC742" s="278">
        <f>IF(QB742="Kopman",1.6,1)</f>
        <v>1</v>
      </c>
      <c r="QD742" s="203" t="e">
        <f>VLOOKUP(QA742,$A$794:$F$2344,6,FALSE)</f>
        <v>#N/A</v>
      </c>
      <c r="QE742" s="202" t="s">
        <v>61</v>
      </c>
      <c r="QF742" s="10" t="e">
        <f>QD742*1.5*QC742</f>
        <v>#N/A</v>
      </c>
      <c r="QG742" s="10"/>
      <c r="QH742" s="263"/>
      <c r="QI742" s="202" t="s">
        <v>90</v>
      </c>
      <c r="QJ742" s="484" t="s">
        <v>1239</v>
      </c>
      <c r="QL742" s="278">
        <f>IF(QK742="Kopman",1.6,1)</f>
        <v>1</v>
      </c>
      <c r="QM742" s="203">
        <f>VLOOKUP(QJ742,$A$794:$F$2344,6,FALSE)</f>
        <v>0</v>
      </c>
      <c r="QN742" s="202" t="s">
        <v>61</v>
      </c>
      <c r="QO742" s="10">
        <f>QM742*1.5*QL742</f>
        <v>0</v>
      </c>
      <c r="QP742" s="10"/>
      <c r="QQ742" s="263"/>
      <c r="QR742" s="202" t="s">
        <v>90</v>
      </c>
      <c r="QS742" s="486" t="s">
        <v>437</v>
      </c>
      <c r="QT742" s="14" t="s">
        <v>1895</v>
      </c>
      <c r="QU742" s="278">
        <f>IF(QT742="Kopman",1.6,1)</f>
        <v>1.6</v>
      </c>
      <c r="QV742" s="203">
        <f>VLOOKUP(QS742,$A$794:$F$2344,6,FALSE)</f>
        <v>0</v>
      </c>
      <c r="QW742" s="202" t="s">
        <v>61</v>
      </c>
      <c r="QX742" s="10">
        <f>QV742*1.5*QU742</f>
        <v>0</v>
      </c>
      <c r="QY742" s="10"/>
      <c r="QZ742" s="263"/>
      <c r="RA742" s="202" t="s">
        <v>90</v>
      </c>
      <c r="RB742" s="486" t="s">
        <v>500</v>
      </c>
      <c r="RC742" s="14" t="s">
        <v>1895</v>
      </c>
      <c r="RD742" s="278">
        <f>IF(RC742="Kopman",1.6,1)</f>
        <v>1.6</v>
      </c>
      <c r="RE742" s="203">
        <f>VLOOKUP(RB742,$A$794:$F$2344,6,FALSE)</f>
        <v>0</v>
      </c>
      <c r="RF742" s="202" t="s">
        <v>61</v>
      </c>
      <c r="RG742" s="10">
        <f>RE742*1.5*RD742</f>
        <v>0</v>
      </c>
      <c r="RH742" s="10"/>
      <c r="RI742" s="263"/>
      <c r="RJ742" s="202" t="s">
        <v>90</v>
      </c>
      <c r="RK742" s="484" t="s">
        <v>537</v>
      </c>
      <c r="RM742" s="278">
        <f>IF(RL742="Kopman",1.6,1)</f>
        <v>1</v>
      </c>
      <c r="RN742" s="203">
        <f>VLOOKUP(RK742,$A$794:$F$2344,6,FALSE)</f>
        <v>0</v>
      </c>
      <c r="RO742" s="202" t="s">
        <v>61</v>
      </c>
      <c r="RP742" s="10">
        <f>RN742*1.5*RM742</f>
        <v>0</v>
      </c>
      <c r="RQ742" s="10"/>
      <c r="RR742" s="263"/>
      <c r="RS742" s="202" t="s">
        <v>90</v>
      </c>
      <c r="RT742" s="484" t="s">
        <v>461</v>
      </c>
      <c r="RV742" s="278">
        <f>IF(RU742="Kopman",1.6,1)</f>
        <v>1</v>
      </c>
      <c r="RW742" s="203">
        <f>VLOOKUP(RT742,$A$794:$F$2344,6,FALSE)</f>
        <v>19</v>
      </c>
      <c r="RX742" s="202" t="s">
        <v>61</v>
      </c>
      <c r="RY742" s="10">
        <f>RW742*1.5*RV742</f>
        <v>28.5</v>
      </c>
      <c r="RZ742" s="10"/>
      <c r="SA742" s="269"/>
      <c r="SB742" s="202" t="s">
        <v>90</v>
      </c>
      <c r="SC742" s="486" t="s">
        <v>437</v>
      </c>
      <c r="SD742" s="14" t="s">
        <v>1895</v>
      </c>
      <c r="SE742" s="278">
        <f>IF(SD742="Kopman",1.6,1)</f>
        <v>1.6</v>
      </c>
      <c r="SF742" s="203">
        <f>VLOOKUP(SC742,$A$794:$F$2344,6,FALSE)</f>
        <v>0</v>
      </c>
      <c r="SG742" s="202" t="s">
        <v>61</v>
      </c>
      <c r="SH742" s="10">
        <f>SF742*1.5*SE742</f>
        <v>0</v>
      </c>
      <c r="SI742" s="10"/>
      <c r="SJ742" s="269"/>
      <c r="SK742" s="202" t="s">
        <v>90</v>
      </c>
      <c r="SL742" s="496" t="s">
        <v>183</v>
      </c>
      <c r="SM742" s="495"/>
      <c r="SN742" s="278">
        <f>IF(SM742="Kopman",1.6,1)</f>
        <v>1</v>
      </c>
      <c r="SO742" s="203" t="e">
        <f>VLOOKUP(SL742,$A$794:$F$2344,6,FALSE)</f>
        <v>#N/A</v>
      </c>
      <c r="SP742" s="202" t="s">
        <v>61</v>
      </c>
      <c r="SQ742" s="10" t="e">
        <f>SO742*1.5*SN742</f>
        <v>#N/A</v>
      </c>
      <c r="SR742" s="10"/>
      <c r="SS742" s="269"/>
      <c r="ST742" s="202" t="s">
        <v>90</v>
      </c>
      <c r="SU742" s="484" t="s">
        <v>437</v>
      </c>
      <c r="SW742" s="278">
        <f>IF(SV742="Kopman",1.6,1)</f>
        <v>1</v>
      </c>
      <c r="SX742" s="203">
        <f>VLOOKUP(SU742,$A$794:$F$2344,6,FALSE)</f>
        <v>0</v>
      </c>
      <c r="SY742" s="202" t="s">
        <v>61</v>
      </c>
      <c r="SZ742" s="10">
        <f>SX742*1.5*SW742</f>
        <v>0</v>
      </c>
      <c r="TA742" s="10"/>
      <c r="TB742" s="269"/>
      <c r="TC742" s="202" t="s">
        <v>90</v>
      </c>
      <c r="TD742" s="484" t="s">
        <v>437</v>
      </c>
      <c r="TF742" s="278">
        <f>IF(TE742="Kopman",1.6,1)</f>
        <v>1</v>
      </c>
      <c r="TG742" s="203">
        <f>VLOOKUP(TD742,$A$794:$F$2344,6,FALSE)</f>
        <v>0</v>
      </c>
      <c r="TH742" s="202" t="s">
        <v>61</v>
      </c>
      <c r="TI742" s="10">
        <f>TG742*1.5*TF742</f>
        <v>0</v>
      </c>
      <c r="TK742" s="269"/>
      <c r="TL742" s="202" t="s">
        <v>90</v>
      </c>
      <c r="TM742" s="484" t="s">
        <v>454</v>
      </c>
      <c r="TN742" s="495"/>
      <c r="TO742" s="278">
        <f>IF(TN742="Kopman",1.6,1)</f>
        <v>1</v>
      </c>
      <c r="TP742" s="203">
        <f>VLOOKUP(TM742,$A$794:$F$2344,6,FALSE)</f>
        <v>0</v>
      </c>
      <c r="TQ742" s="202" t="s">
        <v>61</v>
      </c>
      <c r="TR742" s="10">
        <f>TP742*1.5*TO742</f>
        <v>0</v>
      </c>
      <c r="TS742" s="10"/>
      <c r="TT742" s="269"/>
      <c r="TU742" s="202" t="s">
        <v>90</v>
      </c>
      <c r="TV742" s="484" t="s">
        <v>437</v>
      </c>
      <c r="TX742" s="278">
        <f>IF(TW742="Kopman",1.6,1)</f>
        <v>1</v>
      </c>
      <c r="TY742" s="203">
        <f>VLOOKUP(TV742,$A$794:$F$2344,6,FALSE)</f>
        <v>0</v>
      </c>
      <c r="TZ742" s="202" t="s">
        <v>61</v>
      </c>
      <c r="UA742" s="10">
        <f>TY742*1.5*TX742</f>
        <v>0</v>
      </c>
      <c r="UB742" s="10"/>
      <c r="UC742" s="269"/>
      <c r="UD742" s="202" t="s">
        <v>90</v>
      </c>
      <c r="UE742" s="498" t="s">
        <v>2447</v>
      </c>
      <c r="UG742" s="278">
        <f>IF(UF742="Kopman",1.6,1)</f>
        <v>1</v>
      </c>
      <c r="UH742" s="203">
        <f>VLOOKUP(UE742,$A$794:$F$2344,6,FALSE)</f>
        <v>0</v>
      </c>
      <c r="UI742" s="202" t="s">
        <v>61</v>
      </c>
      <c r="UJ742" s="10">
        <f>UH742*1.5*UG742</f>
        <v>0</v>
      </c>
      <c r="UK742" s="10"/>
      <c r="UL742" s="269"/>
      <c r="UM742" s="202" t="s">
        <v>90</v>
      </c>
      <c r="UN742" s="484" t="s">
        <v>1171</v>
      </c>
      <c r="UP742" s="278">
        <f>IF(UO742="Kopman",1.6,1)</f>
        <v>1</v>
      </c>
      <c r="UQ742" s="203">
        <f>VLOOKUP(UN742,$A$794:$F$2344,6,FALSE)</f>
        <v>0</v>
      </c>
      <c r="UR742" s="202" t="s">
        <v>61</v>
      </c>
      <c r="US742" s="10">
        <f>UQ742*1.5*UP742</f>
        <v>0</v>
      </c>
      <c r="UT742" s="10"/>
      <c r="UU742" s="269"/>
      <c r="UV742" s="202" t="s">
        <v>90</v>
      </c>
      <c r="UW742" s="484" t="s">
        <v>515</v>
      </c>
      <c r="UY742" s="278">
        <f>IF(UX742="Kopman",1.6,1)</f>
        <v>1</v>
      </c>
      <c r="UZ742" s="203">
        <f>VLOOKUP(UW742,$A$794:$F$2344,6,FALSE)</f>
        <v>0</v>
      </c>
      <c r="VA742" s="202" t="s">
        <v>61</v>
      </c>
      <c r="VB742" s="10">
        <f>UZ742*1.5*UY742</f>
        <v>0</v>
      </c>
      <c r="VC742" s="10"/>
      <c r="VD742" s="269"/>
      <c r="VE742" s="202" t="s">
        <v>90</v>
      </c>
      <c r="VF742" s="484" t="s">
        <v>482</v>
      </c>
      <c r="VH742" s="278">
        <f>IF(VG742="Kopman",1.6,1)</f>
        <v>1</v>
      </c>
      <c r="VI742" s="203">
        <f>VLOOKUP(VF742,$A$794:$F$2344,6,FALSE)</f>
        <v>0</v>
      </c>
      <c r="VJ742" s="202" t="s">
        <v>61</v>
      </c>
      <c r="VK742" s="10">
        <f>VI742*1.5*VH742</f>
        <v>0</v>
      </c>
      <c r="VL742" s="10"/>
      <c r="VM742" s="269"/>
      <c r="VN742" s="202" t="s">
        <v>90</v>
      </c>
      <c r="VO742" s="484" t="s">
        <v>585</v>
      </c>
      <c r="VP742" s="495"/>
      <c r="VQ742" s="278">
        <f>IF(VP742="Kopman",1.6,1)</f>
        <v>1</v>
      </c>
      <c r="VR742" s="203">
        <f>VLOOKUP(VO742,$A$794:$F$2344,6,FALSE)</f>
        <v>3</v>
      </c>
      <c r="VS742" s="202" t="s">
        <v>61</v>
      </c>
      <c r="VT742" s="10">
        <f>VR742*1.5*VQ742</f>
        <v>4.5</v>
      </c>
      <c r="VU742" s="10"/>
      <c r="VV742" s="269"/>
      <c r="VW742" s="202" t="s">
        <v>90</v>
      </c>
      <c r="VX742" s="496" t="s">
        <v>183</v>
      </c>
      <c r="VZ742" s="278">
        <f>IF(VY742="Kopman",1.6,1)</f>
        <v>1</v>
      </c>
      <c r="WA742" s="203" t="e">
        <f>VLOOKUP(VX742,$A$794:$F$2344,6,FALSE)</f>
        <v>#N/A</v>
      </c>
      <c r="WB742" s="202" t="s">
        <v>61</v>
      </c>
      <c r="WC742" s="10" t="e">
        <f>WA742*1.5*VZ742</f>
        <v>#N/A</v>
      </c>
      <c r="WE742" s="269"/>
      <c r="WF742" s="202" t="s">
        <v>90</v>
      </c>
      <c r="WG742" s="484" t="s">
        <v>2447</v>
      </c>
      <c r="WI742" s="278">
        <f>IF(WH742="Kopman",1.6,1)</f>
        <v>1</v>
      </c>
      <c r="WJ742" s="203">
        <f>VLOOKUP(WG742,$A$794:$F$2344,6,FALSE)</f>
        <v>0</v>
      </c>
      <c r="WK742" s="202" t="s">
        <v>61</v>
      </c>
      <c r="WL742" s="10">
        <f>WJ742*1.5*WI742</f>
        <v>0</v>
      </c>
      <c r="WN742" s="269"/>
      <c r="WO742" s="202" t="s">
        <v>90</v>
      </c>
      <c r="WP742" s="486" t="s">
        <v>482</v>
      </c>
      <c r="WQ742" s="501" t="s">
        <v>1895</v>
      </c>
      <c r="WR742" s="278">
        <f>IF(WQ742="Kopman",1.6,1)</f>
        <v>1.6</v>
      </c>
      <c r="WS742" s="203">
        <f>VLOOKUP(WP742,$A$794:$F$2344,6,FALSE)</f>
        <v>0</v>
      </c>
      <c r="WT742" s="202" t="s">
        <v>61</v>
      </c>
      <c r="WU742" s="10">
        <f>WS742*1.5*WR742</f>
        <v>0</v>
      </c>
      <c r="WV742" s="10"/>
      <c r="WW742" s="269"/>
      <c r="WX742" s="202" t="s">
        <v>90</v>
      </c>
      <c r="WY742" s="484" t="s">
        <v>504</v>
      </c>
      <c r="XA742" s="278">
        <f>IF(WZ742="Kopman",1.6,1)</f>
        <v>1</v>
      </c>
      <c r="XB742" s="203">
        <f>VLOOKUP(WY742,$A$794:$F$2344,6,FALSE)</f>
        <v>0</v>
      </c>
      <c r="XC742" s="202" t="s">
        <v>61</v>
      </c>
      <c r="XD742" s="10">
        <f>XB742*1.5*XA742</f>
        <v>0</v>
      </c>
      <c r="XF742" s="269"/>
      <c r="XG742" s="202" t="s">
        <v>90</v>
      </c>
      <c r="XH742" s="486" t="s">
        <v>1171</v>
      </c>
      <c r="XI742" s="14" t="s">
        <v>1895</v>
      </c>
      <c r="XJ742" s="278">
        <f>IF(XI742="Kopman",1.6,1)</f>
        <v>1.6</v>
      </c>
      <c r="XK742" s="203">
        <f>VLOOKUP(XH742,$A$794:$F$2344,6,FALSE)</f>
        <v>0</v>
      </c>
      <c r="XL742" s="202" t="s">
        <v>61</v>
      </c>
      <c r="XM742" s="10">
        <f>XK742*1.5*XJ742</f>
        <v>0</v>
      </c>
      <c r="XO742" s="269"/>
      <c r="XP742" s="202" t="s">
        <v>90</v>
      </c>
      <c r="XQ742" s="486" t="s">
        <v>2274</v>
      </c>
      <c r="XR742" s="495" t="s">
        <v>1895</v>
      </c>
      <c r="XS742" s="278">
        <f>IF(XR742="Kopman",1.6,1)</f>
        <v>1.6</v>
      </c>
      <c r="XT742" s="203">
        <f>VLOOKUP(XQ742,$A$794:$F$2344,6,FALSE)</f>
        <v>72</v>
      </c>
      <c r="XU742" s="202" t="s">
        <v>61</v>
      </c>
      <c r="XV742" s="10">
        <f>XT742*1.5*XS742</f>
        <v>172.8</v>
      </c>
      <c r="XW742" s="10"/>
      <c r="XX742" s="269"/>
      <c r="XY742" s="202" t="s">
        <v>90</v>
      </c>
      <c r="XZ742" s="484" t="s">
        <v>437</v>
      </c>
      <c r="YB742" s="278">
        <f>IF(YA742="Kopman",1.6,1)</f>
        <v>1</v>
      </c>
      <c r="YC742" s="203">
        <f>VLOOKUP(XZ742,$A$794:$F$2344,6,FALSE)</f>
        <v>0</v>
      </c>
      <c r="YD742" s="202" t="s">
        <v>61</v>
      </c>
      <c r="YE742" s="10">
        <f>YC742*1.5*YB742</f>
        <v>0</v>
      </c>
      <c r="YG742" s="269"/>
      <c r="YH742" s="202" t="s">
        <v>90</v>
      </c>
      <c r="YI742" s="78" t="s">
        <v>183</v>
      </c>
      <c r="YK742" s="278">
        <f>IF(YJ742="Kopman",1.6,1)</f>
        <v>1</v>
      </c>
      <c r="YL742" s="203" t="e">
        <f>VLOOKUP(YI742,$A$794:$F$2344,6,FALSE)</f>
        <v>#N/A</v>
      </c>
      <c r="YM742" s="202" t="s">
        <v>61</v>
      </c>
      <c r="YN742" s="10" t="e">
        <f>YL742*1.5*YK742</f>
        <v>#N/A</v>
      </c>
      <c r="YO742" s="10"/>
      <c r="YP742" s="269"/>
      <c r="YQ742" s="202" t="s">
        <v>90</v>
      </c>
      <c r="YR742" s="78" t="s">
        <v>183</v>
      </c>
      <c r="YT742" s="278">
        <f>IF(YS742="Kopman",1.6,1)</f>
        <v>1</v>
      </c>
      <c r="YU742" s="203" t="e">
        <f>VLOOKUP(YR742,$A$794:$F$2344,6,FALSE)</f>
        <v>#N/A</v>
      </c>
      <c r="YV742" s="202" t="s">
        <v>61</v>
      </c>
      <c r="YW742" s="10" t="e">
        <f>YU742*1.5*YT742</f>
        <v>#N/A</v>
      </c>
      <c r="YY742" s="269"/>
      <c r="YZ742" s="202" t="s">
        <v>90</v>
      </c>
      <c r="ZA742" s="78" t="s">
        <v>183</v>
      </c>
      <c r="ZC742" s="278">
        <f>IF(ZB742="Kopman",1.6,1)</f>
        <v>1</v>
      </c>
      <c r="ZD742" s="203" t="e">
        <f>VLOOKUP(ZA742,$A$794:$F$2344,6,FALSE)</f>
        <v>#N/A</v>
      </c>
      <c r="ZE742" s="202" t="s">
        <v>61</v>
      </c>
      <c r="ZF742" s="10" t="e">
        <f>ZD742*1.5*ZC742</f>
        <v>#N/A</v>
      </c>
      <c r="ZH742" s="269"/>
      <c r="ZI742" s="202" t="s">
        <v>90</v>
      </c>
      <c r="ZJ742" s="78" t="s">
        <v>183</v>
      </c>
      <c r="ZL742" s="278">
        <f>IF(ZK742="Kopman",1.6,1)</f>
        <v>1</v>
      </c>
      <c r="ZM742" s="203" t="e">
        <f>VLOOKUP(ZJ742,$A$794:$F$2344,6,FALSE)</f>
        <v>#N/A</v>
      </c>
      <c r="ZN742" s="202" t="s">
        <v>61</v>
      </c>
      <c r="ZO742" s="10" t="e">
        <f>ZM742*1.5*ZL742</f>
        <v>#N/A</v>
      </c>
      <c r="ZQ742" s="269"/>
      <c r="ZR742" s="202" t="s">
        <v>90</v>
      </c>
      <c r="ZS742" s="484" t="s">
        <v>437</v>
      </c>
      <c r="ZU742" s="278">
        <f>IF(ZT742="Kopman",1.6,1)</f>
        <v>1</v>
      </c>
      <c r="ZV742" s="203">
        <f>VLOOKUP(ZS742,$A$794:$F$2344,6,FALSE)</f>
        <v>0</v>
      </c>
      <c r="ZW742" s="202" t="s">
        <v>61</v>
      </c>
      <c r="ZX742" s="10">
        <f>ZV742*1.5*ZU742</f>
        <v>0</v>
      </c>
      <c r="ZY742" s="10"/>
      <c r="ZZ742" s="269"/>
      <c r="AAA742" s="202" t="s">
        <v>90</v>
      </c>
      <c r="AAB742" s="484" t="s">
        <v>461</v>
      </c>
      <c r="AAD742" s="278">
        <f>IF(AAC742="Kopman",1.6,1)</f>
        <v>1</v>
      </c>
      <c r="AAE742" s="203">
        <f>VLOOKUP(AAB742,$A$794:$F$2344,6,FALSE)</f>
        <v>19</v>
      </c>
      <c r="AAF742" s="202" t="s">
        <v>61</v>
      </c>
      <c r="AAG742" s="10">
        <f>AAE742*1.5*AAD742</f>
        <v>28.5</v>
      </c>
      <c r="AAH742" s="10"/>
      <c r="AAI742" s="269"/>
      <c r="AAJ742" s="202" t="s">
        <v>90</v>
      </c>
      <c r="AAK742" s="78" t="s">
        <v>183</v>
      </c>
      <c r="AAM742" s="278">
        <f>IF(AAL742="Kopman",1.6,1)</f>
        <v>1</v>
      </c>
      <c r="AAN742" s="203" t="e">
        <f>VLOOKUP(AAK742,$A$794:$F$2344,6,FALSE)</f>
        <v>#N/A</v>
      </c>
      <c r="AAO742" s="202" t="s">
        <v>61</v>
      </c>
      <c r="AAP742" s="10" t="e">
        <f>AAN742*1.5*AAM742</f>
        <v>#N/A</v>
      </c>
      <c r="AAQ742" s="10"/>
      <c r="AAR742" s="269"/>
      <c r="AAS742" s="202" t="s">
        <v>90</v>
      </c>
      <c r="AAT742" s="498" t="s">
        <v>482</v>
      </c>
      <c r="AAV742" s="278">
        <f>IF(AAU742="Kopman",1.6,1)</f>
        <v>1</v>
      </c>
      <c r="AAW742" s="203">
        <f>VLOOKUP(AAT742,$A$794:$F$2344,6,FALSE)</f>
        <v>0</v>
      </c>
      <c r="AAX742" s="202" t="s">
        <v>61</v>
      </c>
      <c r="AAY742" s="10">
        <f>AAW742*1.5*AAV742</f>
        <v>0</v>
      </c>
      <c r="AAZ742" s="10"/>
      <c r="ABA742" s="269"/>
      <c r="ABB742" s="202" t="s">
        <v>90</v>
      </c>
      <c r="ABC742" s="484" t="s">
        <v>515</v>
      </c>
      <c r="ABE742" s="278">
        <f>IF(ABD742="Kopman",1.6,1)</f>
        <v>1</v>
      </c>
      <c r="ABF742" s="203">
        <f>VLOOKUP(ABC742,$A$794:$F$2344,6,FALSE)</f>
        <v>0</v>
      </c>
      <c r="ABG742" s="202" t="s">
        <v>61</v>
      </c>
      <c r="ABH742" s="10">
        <f>ABF742*1.5*ABE742</f>
        <v>0</v>
      </c>
      <c r="ABI742" s="10"/>
      <c r="ABJ742" s="269"/>
      <c r="ABK742" s="202" t="s">
        <v>90</v>
      </c>
      <c r="ABL742" s="484" t="s">
        <v>500</v>
      </c>
      <c r="ABN742" s="278">
        <f>IF(ABM742="Kopman",1.6,1)</f>
        <v>1</v>
      </c>
      <c r="ABO742" s="203">
        <f>VLOOKUP(ABL742,$A$794:$F$2344,6,FALSE)</f>
        <v>0</v>
      </c>
      <c r="ABP742" s="202" t="s">
        <v>61</v>
      </c>
      <c r="ABQ742" s="10">
        <f>ABO742*1.5*ABN742</f>
        <v>0</v>
      </c>
      <c r="ABR742" s="10"/>
      <c r="ABS742" s="269"/>
      <c r="ABT742" s="202" t="s">
        <v>90</v>
      </c>
      <c r="ABU742" s="484" t="s">
        <v>437</v>
      </c>
      <c r="ABW742" s="278">
        <f>IF(ABV742="Kopman",1.6,1)</f>
        <v>1</v>
      </c>
      <c r="ABX742" s="203">
        <f>VLOOKUP(ABU742,$A$794:$F$2344,6,FALSE)</f>
        <v>0</v>
      </c>
      <c r="ABY742" s="202" t="s">
        <v>61</v>
      </c>
      <c r="ABZ742" s="10">
        <f>ABX742*1.5*ABW742</f>
        <v>0</v>
      </c>
      <c r="ACA742" s="10"/>
      <c r="ACB742" s="269"/>
      <c r="ACC742" s="202" t="s">
        <v>90</v>
      </c>
      <c r="ACD742" s="484" t="s">
        <v>482</v>
      </c>
      <c r="ACF742" s="278">
        <f>IF(ACE742="Kopman",1.6,1)</f>
        <v>1</v>
      </c>
      <c r="ACG742" s="203">
        <f>VLOOKUP(ACD742,$A$794:$F$2344,6,FALSE)</f>
        <v>0</v>
      </c>
      <c r="ACH742" s="202" t="s">
        <v>61</v>
      </c>
      <c r="ACI742" s="10">
        <f>ACG742*1.5*ACF742</f>
        <v>0</v>
      </c>
      <c r="ACJ742" s="10"/>
      <c r="ACK742" s="269"/>
      <c r="ACL742" s="202" t="s">
        <v>90</v>
      </c>
      <c r="ACM742" s="484" t="s">
        <v>437</v>
      </c>
      <c r="ACO742" s="278">
        <f>IF(ACN742="Kopman",1.6,1)</f>
        <v>1</v>
      </c>
      <c r="ACP742" s="203">
        <f>VLOOKUP(ACM742,$A$794:$F$2344,6,FALSE)</f>
        <v>0</v>
      </c>
      <c r="ACQ742" s="202" t="s">
        <v>61</v>
      </c>
      <c r="ACR742" s="10">
        <f>ACP742*1.5*ACO742</f>
        <v>0</v>
      </c>
      <c r="ACS742" s="10"/>
      <c r="ACT742" s="269"/>
      <c r="ACU742" s="202" t="s">
        <v>90</v>
      </c>
      <c r="ACV742" s="484" t="s">
        <v>482</v>
      </c>
      <c r="ACX742" s="278">
        <f>IF(ACW742="Kopman",1.6,1)</f>
        <v>1</v>
      </c>
      <c r="ACY742" s="203">
        <f>VLOOKUP(ACV742,$A$794:$F$2344,6,FALSE)</f>
        <v>0</v>
      </c>
      <c r="ACZ742" s="202" t="s">
        <v>61</v>
      </c>
      <c r="ADA742" s="10">
        <f>ACY742*1.5*ACX742</f>
        <v>0</v>
      </c>
      <c r="ADB742" s="10"/>
      <c r="ADC742" s="269"/>
      <c r="ADD742" s="202" t="s">
        <v>90</v>
      </c>
      <c r="ADE742" s="484" t="s">
        <v>482</v>
      </c>
      <c r="ADG742" s="278">
        <f>IF(ADF742="Kopman",1.6,1)</f>
        <v>1</v>
      </c>
      <c r="ADH742" s="203">
        <f>VLOOKUP(ADE742,$A$794:$F$2344,6,FALSE)</f>
        <v>0</v>
      </c>
      <c r="ADI742" s="202" t="s">
        <v>61</v>
      </c>
      <c r="ADJ742" s="10">
        <f>ADH742*1.5*ADG742</f>
        <v>0</v>
      </c>
      <c r="ADL742" s="269"/>
      <c r="ADM742" s="202" t="s">
        <v>90</v>
      </c>
      <c r="ADN742" s="484" t="s">
        <v>437</v>
      </c>
      <c r="ADP742" s="278">
        <f>IF(ADO742="Kopman",1.6,1)</f>
        <v>1</v>
      </c>
      <c r="ADQ742" s="203">
        <f>VLOOKUP(ADN742,$A$794:$F$2344,6,FALSE)</f>
        <v>0</v>
      </c>
      <c r="ADR742" s="202" t="s">
        <v>61</v>
      </c>
      <c r="ADS742" s="10">
        <f>ADQ742*1.5*ADP742</f>
        <v>0</v>
      </c>
      <c r="ADT742" s="10"/>
      <c r="ADU742" s="269"/>
      <c r="ADV742" s="202" t="s">
        <v>90</v>
      </c>
      <c r="ADW742" s="78" t="s">
        <v>183</v>
      </c>
      <c r="ADY742" s="278">
        <f>IF(ADX742="Kopman",1.6,1)</f>
        <v>1</v>
      </c>
      <c r="ADZ742" s="203" t="e">
        <f>VLOOKUP(ADW742,$A$794:$F$2344,6,FALSE)</f>
        <v>#N/A</v>
      </c>
      <c r="AEA742" s="202" t="s">
        <v>61</v>
      </c>
      <c r="AEB742" s="10" t="e">
        <f>ADZ742*1.5*ADY742</f>
        <v>#N/A</v>
      </c>
      <c r="AED742" s="269"/>
      <c r="AEE742" s="202" t="s">
        <v>90</v>
      </c>
      <c r="AEF742" s="493" t="s">
        <v>437</v>
      </c>
      <c r="AEG742" s="14" t="s">
        <v>1895</v>
      </c>
      <c r="AEH742" s="278">
        <f>IF(AEG742="Kopman",1.6,1)</f>
        <v>1.6</v>
      </c>
      <c r="AEI742" s="203">
        <f>VLOOKUP(AEF742,$A$794:$F$2344,6,FALSE)</f>
        <v>0</v>
      </c>
      <c r="AEJ742" s="202" t="s">
        <v>61</v>
      </c>
      <c r="AEK742" s="10">
        <f>AEI742*1.5*AEH742</f>
        <v>0</v>
      </c>
      <c r="AEM742" s="269"/>
      <c r="AEN742" s="202" t="s">
        <v>90</v>
      </c>
      <c r="AEO742" s="484" t="s">
        <v>437</v>
      </c>
      <c r="AEQ742" s="278">
        <f>IF(AEP742="Kopman",1.6,1)</f>
        <v>1</v>
      </c>
      <c r="AER742" s="203">
        <f>VLOOKUP(AEO742,$A$794:$F$2344,6,FALSE)</f>
        <v>0</v>
      </c>
      <c r="AES742" s="202" t="s">
        <v>61</v>
      </c>
      <c r="AET742" s="10">
        <f>AER742*1.5*AEQ742</f>
        <v>0</v>
      </c>
      <c r="AEV742" s="269"/>
      <c r="AEW742" s="202" t="s">
        <v>90</v>
      </c>
      <c r="AEX742" s="486" t="s">
        <v>437</v>
      </c>
      <c r="AEY742" s="14" t="s">
        <v>1895</v>
      </c>
      <c r="AEZ742" s="278">
        <f>IF(AEY742="Kopman",1.6,1)</f>
        <v>1.6</v>
      </c>
      <c r="AFA742" s="203">
        <f>VLOOKUP(AEX742,$A$794:$F$2344,6,FALSE)</f>
        <v>0</v>
      </c>
      <c r="AFB742" s="202" t="s">
        <v>61</v>
      </c>
      <c r="AFC742" s="10">
        <f>AFA742*1.5*AEZ742</f>
        <v>0</v>
      </c>
      <c r="AFD742" s="10"/>
      <c r="AFE742" s="269"/>
      <c r="AFF742" s="202" t="s">
        <v>90</v>
      </c>
      <c r="AFG742" s="78" t="s">
        <v>183</v>
      </c>
      <c r="AFI742" s="278">
        <f>IF(AFH742="Kopman",1.6,1)</f>
        <v>1</v>
      </c>
      <c r="AFJ742" s="203" t="e">
        <f>VLOOKUP(AFG742,$A$794:$F$2344,6,FALSE)</f>
        <v>#N/A</v>
      </c>
      <c r="AFK742" s="202" t="s">
        <v>61</v>
      </c>
      <c r="AFL742" s="10" t="e">
        <f>AFJ742*1.5*AFI742</f>
        <v>#N/A</v>
      </c>
      <c r="AFM742" s="10"/>
      <c r="AFN742" s="269"/>
      <c r="AFO742" s="202" t="s">
        <v>90</v>
      </c>
      <c r="AFP742" s="484" t="s">
        <v>482</v>
      </c>
      <c r="AFR742" s="278">
        <f>IF(AFQ742="Kopman",1.6,1)</f>
        <v>1</v>
      </c>
      <c r="AFS742" s="203">
        <f>VLOOKUP(AFP742,$A$794:$F$2344,6,FALSE)</f>
        <v>0</v>
      </c>
      <c r="AFT742" s="202" t="s">
        <v>61</v>
      </c>
      <c r="AFU742" s="10">
        <f>AFS742*1.5*AFR742</f>
        <v>0</v>
      </c>
      <c r="AFV742" s="10"/>
      <c r="AFW742" s="269"/>
      <c r="AFX742" s="202" t="s">
        <v>90</v>
      </c>
      <c r="AFY742" s="484" t="s">
        <v>440</v>
      </c>
      <c r="AGA742" s="278">
        <f>IF(AFZ742="Kopman",1.6,1)</f>
        <v>1</v>
      </c>
      <c r="AGB742" s="203">
        <f>VLOOKUP(AFY742,$A$794:$F$2344,6,FALSE)</f>
        <v>0</v>
      </c>
      <c r="AGC742" s="202" t="s">
        <v>61</v>
      </c>
      <c r="AGD742" s="10">
        <f>AGB742*1.5*AGA742</f>
        <v>0</v>
      </c>
      <c r="AGE742" s="10"/>
      <c r="AGF742" s="269"/>
      <c r="AGG742" s="202" t="s">
        <v>90</v>
      </c>
      <c r="AGH742" s="484" t="s">
        <v>437</v>
      </c>
      <c r="AGJ742" s="278">
        <f>IF(AGI742="Kopman",1.6,1)</f>
        <v>1</v>
      </c>
      <c r="AGK742" s="203">
        <f>VLOOKUP(AGH742,$A$794:$F$2344,6,FALSE)</f>
        <v>0</v>
      </c>
      <c r="AGL742" s="202" t="s">
        <v>61</v>
      </c>
      <c r="AGM742" s="10">
        <f>AGK742*1.5*AGJ742</f>
        <v>0</v>
      </c>
      <c r="AGN742" s="10"/>
      <c r="AGO742" s="269"/>
      <c r="AGP742" s="202" t="s">
        <v>90</v>
      </c>
      <c r="AGQ742" s="484" t="s">
        <v>437</v>
      </c>
      <c r="AGS742" s="278">
        <f>IF(AGR742="Kopman",1.6,1)</f>
        <v>1</v>
      </c>
      <c r="AGT742" s="203">
        <f>VLOOKUP(AGQ742,$A$794:$F$2344,6,FALSE)</f>
        <v>0</v>
      </c>
      <c r="AGU742" s="202" t="s">
        <v>61</v>
      </c>
      <c r="AGV742" s="10">
        <f>AGT742*1.5*AGS742</f>
        <v>0</v>
      </c>
      <c r="AGW742" s="10"/>
      <c r="AGX742" s="269"/>
      <c r="AGY742" s="202" t="s">
        <v>90</v>
      </c>
      <c r="AGZ742" s="78" t="s">
        <v>183</v>
      </c>
      <c r="AHB742" s="278">
        <f>IF(AHA742="Kopman",1.6,1)</f>
        <v>1</v>
      </c>
      <c r="AHC742" s="203" t="e">
        <f>VLOOKUP(AGZ742,$A$794:$F$2344,6,FALSE)</f>
        <v>#N/A</v>
      </c>
      <c r="AHD742" s="202" t="s">
        <v>61</v>
      </c>
      <c r="AHE742" s="10" t="e">
        <f>AHC742*1.5*AHB742</f>
        <v>#N/A</v>
      </c>
      <c r="AHF742" s="10"/>
      <c r="AHG742" s="269"/>
      <c r="AHH742" s="202" t="s">
        <v>90</v>
      </c>
      <c r="AHI742" s="504" t="s">
        <v>1936</v>
      </c>
      <c r="AHJ742" s="14" t="s">
        <v>1895</v>
      </c>
      <c r="AHK742" s="278">
        <f>IF(AHJ742="Kopman",1.6,1)</f>
        <v>1.6</v>
      </c>
      <c r="AHL742" s="203">
        <f>VLOOKUP(AHI742,$A$794:$F$2344,6,FALSE)</f>
        <v>0</v>
      </c>
      <c r="AHM742" s="202" t="s">
        <v>61</v>
      </c>
      <c r="AHN742" s="10">
        <f>AHL742*1.5*AHK742</f>
        <v>0</v>
      </c>
      <c r="AHO742" s="10"/>
      <c r="AHP742" s="269"/>
      <c r="AHQ742" s="202" t="s">
        <v>90</v>
      </c>
      <c r="AHR742" s="484" t="s">
        <v>504</v>
      </c>
      <c r="AHT742" s="278">
        <f>IF(AHS742="Kopman",1.6,1)</f>
        <v>1</v>
      </c>
      <c r="AHU742" s="203">
        <f>VLOOKUP(AHR742,$A$794:$F$2344,6,FALSE)</f>
        <v>0</v>
      </c>
      <c r="AHV742" s="202" t="s">
        <v>61</v>
      </c>
      <c r="AHW742" s="10">
        <f>AHU742*1.5*AHT742</f>
        <v>0</v>
      </c>
      <c r="AHX742" s="10"/>
      <c r="AHY742" s="269"/>
      <c r="AHZ742" s="202" t="s">
        <v>90</v>
      </c>
      <c r="AIA742" s="78" t="s">
        <v>183</v>
      </c>
      <c r="AIC742" s="278">
        <f>IF(AIB742="Kopman",1.6,1)</f>
        <v>1</v>
      </c>
      <c r="AID742" s="203" t="e">
        <f>VLOOKUP(AIA742,$A$794:$F$2344,6,FALSE)</f>
        <v>#N/A</v>
      </c>
      <c r="AIE742" s="202" t="s">
        <v>61</v>
      </c>
      <c r="AIF742" s="10" t="e">
        <f>AID742*1.5*AIC742</f>
        <v>#N/A</v>
      </c>
      <c r="AIG742" s="10"/>
      <c r="AIH742" s="269"/>
      <c r="AII742" s="202" t="s">
        <v>90</v>
      </c>
      <c r="AIJ742" s="484" t="s">
        <v>1195</v>
      </c>
      <c r="AIL742" s="278">
        <f>IF(AIK742="Kopman",1.6,1)</f>
        <v>1</v>
      </c>
      <c r="AIM742" s="203">
        <f>VLOOKUP(AIJ742,$A$794:$F$2344,6,FALSE)</f>
        <v>0</v>
      </c>
      <c r="AIN742" s="202" t="s">
        <v>61</v>
      </c>
      <c r="AIO742" s="10">
        <f>AIM742*1.5*AIL742</f>
        <v>0</v>
      </c>
      <c r="AIP742" s="10"/>
      <c r="AIQ742" s="269"/>
      <c r="AIR742" s="202" t="s">
        <v>90</v>
      </c>
      <c r="AIS742" s="484" t="s">
        <v>1630</v>
      </c>
      <c r="AIU742" s="278">
        <f>IF(AIT742="Kopman",1.6,1)</f>
        <v>1</v>
      </c>
      <c r="AIV742" s="203">
        <f>VLOOKUP(AIS742,$A$794:$F$2344,6,FALSE)</f>
        <v>0</v>
      </c>
      <c r="AIW742" s="202" t="s">
        <v>61</v>
      </c>
      <c r="AIX742" s="10">
        <f>AIV742*1.5*AIU742</f>
        <v>0</v>
      </c>
      <c r="AIY742" s="10"/>
      <c r="AIZ742" s="269"/>
      <c r="AJA742" s="202" t="s">
        <v>90</v>
      </c>
      <c r="AJB742" s="78" t="s">
        <v>183</v>
      </c>
      <c r="AJC742" s="495"/>
      <c r="AJD742" s="278">
        <f>IF(AJC742="Kopman",1.6,1)</f>
        <v>1</v>
      </c>
      <c r="AJE742" s="203" t="e">
        <f>VLOOKUP(AJB742,$A$794:$F$2344,6,FALSE)</f>
        <v>#N/A</v>
      </c>
      <c r="AJF742" s="202" t="s">
        <v>61</v>
      </c>
      <c r="AJG742" s="10" t="e">
        <f>AJE742*1.5*AJD742</f>
        <v>#N/A</v>
      </c>
      <c r="AJH742" s="10"/>
      <c r="AJI742" s="269"/>
      <c r="AJJ742" s="202" t="s">
        <v>90</v>
      </c>
      <c r="AJK742" s="78" t="s">
        <v>183</v>
      </c>
      <c r="AJM742" s="278">
        <f>IF(AJL742="Kopman",1.6,1)</f>
        <v>1</v>
      </c>
      <c r="AJN742" s="203" t="e">
        <f>VLOOKUP(AJK742,$A$794:$F$2344,6,FALSE)</f>
        <v>#N/A</v>
      </c>
      <c r="AJO742" s="202" t="s">
        <v>61</v>
      </c>
      <c r="AJP742" s="10" t="e">
        <f>AJN742*1.5*AJM742</f>
        <v>#N/A</v>
      </c>
      <c r="AJQ742" s="10"/>
      <c r="AJR742" s="269"/>
      <c r="AJS742" s="202" t="s">
        <v>90</v>
      </c>
      <c r="AJT742" s="78" t="s">
        <v>183</v>
      </c>
      <c r="AJV742" s="278">
        <f>IF(AJU742="Kopman",1.6,1)</f>
        <v>1</v>
      </c>
      <c r="AJW742" s="203" t="e">
        <f>VLOOKUP(AJT742,$A$794:$F$2344,6,FALSE)</f>
        <v>#N/A</v>
      </c>
      <c r="AJX742" s="202" t="s">
        <v>61</v>
      </c>
      <c r="AJY742" s="10" t="e">
        <f>AJW742*1.5*AJV742</f>
        <v>#N/A</v>
      </c>
      <c r="AJZ742" s="10"/>
      <c r="AKA742" s="269"/>
      <c r="AKB742" s="202" t="s">
        <v>90</v>
      </c>
      <c r="AKC742" s="484" t="s">
        <v>437</v>
      </c>
      <c r="AKE742" s="278">
        <f>IF(AKD742="Kopman",1.6,1)</f>
        <v>1</v>
      </c>
      <c r="AKF742" s="203">
        <f>VLOOKUP(AKC742,$A$794:$F$2344,6,FALSE)</f>
        <v>0</v>
      </c>
      <c r="AKG742" s="202" t="s">
        <v>61</v>
      </c>
      <c r="AKH742" s="10">
        <f>AKF742*1.5*AKE742</f>
        <v>0</v>
      </c>
      <c r="AKI742" s="10"/>
      <c r="AKJ742" s="269"/>
      <c r="AKK742" s="202" t="s">
        <v>90</v>
      </c>
      <c r="AKL742" s="78" t="s">
        <v>183</v>
      </c>
      <c r="AKN742" s="278">
        <f>IF(AKM742="Kopman",1.6,1)</f>
        <v>1</v>
      </c>
      <c r="AKO742" s="203" t="e">
        <f>VLOOKUP(AKL742,$A$794:$F$2344,6,FALSE)</f>
        <v>#N/A</v>
      </c>
      <c r="AKP742" s="202" t="s">
        <v>61</v>
      </c>
      <c r="AKQ742" s="10" t="e">
        <f>AKO742*1.5*AKN742</f>
        <v>#N/A</v>
      </c>
      <c r="AKR742" s="10"/>
      <c r="AKS742" s="269"/>
      <c r="AKT742" s="202" t="s">
        <v>90</v>
      </c>
      <c r="AKU742" s="78" t="s">
        <v>183</v>
      </c>
      <c r="AKW742" s="278">
        <f>IF(AKV742="Kopman",1.6,1)</f>
        <v>1</v>
      </c>
      <c r="AKX742" s="203" t="e">
        <f>VLOOKUP(AKU742,$A$794:$F$2344,6,FALSE)</f>
        <v>#N/A</v>
      </c>
      <c r="AKY742" s="202" t="s">
        <v>61</v>
      </c>
      <c r="AKZ742" s="10" t="e">
        <f>AKX742*1.5*AKW742</f>
        <v>#N/A</v>
      </c>
      <c r="ALA742" s="10"/>
      <c r="ALB742" s="269"/>
      <c r="ALC742" s="202" t="s">
        <v>90</v>
      </c>
      <c r="ALD742" s="78" t="s">
        <v>183</v>
      </c>
      <c r="ALF742" s="278">
        <f>IF(ALE742="Kopman",1.6,1)</f>
        <v>1</v>
      </c>
      <c r="ALG742" s="203" t="e">
        <f>VLOOKUP(ALD742,$A$794:$F$2344,6,FALSE)</f>
        <v>#N/A</v>
      </c>
      <c r="ALH742" s="202" t="s">
        <v>61</v>
      </c>
      <c r="ALI742" s="10" t="e">
        <f>ALG742*1.5*ALF742</f>
        <v>#N/A</v>
      </c>
      <c r="ALJ742" s="10"/>
      <c r="ALK742" s="269"/>
      <c r="ALL742" s="202" t="s">
        <v>90</v>
      </c>
      <c r="ALM742" s="78" t="s">
        <v>183</v>
      </c>
      <c r="ALO742" s="278">
        <f>IF(ALN742="Kopman",1.6,1)</f>
        <v>1</v>
      </c>
      <c r="ALP742" s="203" t="e">
        <f>VLOOKUP(ALM742,$A$794:$F$2344,6,FALSE)</f>
        <v>#N/A</v>
      </c>
      <c r="ALQ742" s="202" t="s">
        <v>61</v>
      </c>
      <c r="ALR742" s="10" t="e">
        <f>ALP742*1.5*ALO742</f>
        <v>#N/A</v>
      </c>
      <c r="ALS742" s="10"/>
      <c r="ALT742" s="269"/>
      <c r="ALU742" s="202" t="s">
        <v>90</v>
      </c>
      <c r="ALV742" s="78" t="s">
        <v>183</v>
      </c>
      <c r="ALX742" s="278">
        <f>IF(ALW742="Kopman",1.6,1)</f>
        <v>1</v>
      </c>
      <c r="ALY742" s="203" t="e">
        <f>VLOOKUP(ALV742,$A$794:$F$2344,6,FALSE)</f>
        <v>#N/A</v>
      </c>
      <c r="ALZ742" s="202" t="s">
        <v>61</v>
      </c>
      <c r="AMA742" s="10" t="e">
        <f>ALY742*1.5*ALX742</f>
        <v>#N/A</v>
      </c>
      <c r="AMB742" s="10"/>
      <c r="AMC742" s="269"/>
      <c r="AMD742" s="202" t="s">
        <v>90</v>
      </c>
      <c r="AME742" s="78" t="s">
        <v>183</v>
      </c>
      <c r="AMG742" s="278">
        <f>IF(AMF742="Kopman",1.6,1)</f>
        <v>1</v>
      </c>
      <c r="AMH742" s="203" t="e">
        <f>VLOOKUP(AME742,$A$794:$F$2344,6,FALSE)</f>
        <v>#N/A</v>
      </c>
      <c r="AMI742" s="202" t="s">
        <v>61</v>
      </c>
      <c r="AMJ742" s="10" t="e">
        <f>AMH742*1.5*AMG742</f>
        <v>#N/A</v>
      </c>
      <c r="AMK742" s="10"/>
      <c r="AML742" s="269"/>
      <c r="AMM742" s="202" t="s">
        <v>90</v>
      </c>
      <c r="AMN742" s="78" t="s">
        <v>183</v>
      </c>
      <c r="AMP742" s="278">
        <f>IF(AMO742="Kopman",1.6,1)</f>
        <v>1</v>
      </c>
      <c r="AMQ742" s="203" t="e">
        <f>VLOOKUP(AMN742,$A$794:$F$2344,6,FALSE)</f>
        <v>#N/A</v>
      </c>
      <c r="AMR742" s="202" t="s">
        <v>61</v>
      </c>
      <c r="AMS742" s="10" t="e">
        <f>AMQ742*1.5*AMP742</f>
        <v>#N/A</v>
      </c>
      <c r="AMT742" s="10"/>
      <c r="AMU742" s="269"/>
      <c r="AMV742" s="202" t="s">
        <v>90</v>
      </c>
      <c r="AMW742" s="78" t="s">
        <v>183</v>
      </c>
      <c r="AMY742" s="278">
        <f>IF(AMX742="Kopman",1.6,1)</f>
        <v>1</v>
      </c>
      <c r="AMZ742" s="203" t="e">
        <f>VLOOKUP(AMW742,$A$794:$F$2344,6,FALSE)</f>
        <v>#N/A</v>
      </c>
      <c r="ANA742" s="202" t="s">
        <v>61</v>
      </c>
      <c r="ANB742" s="10" t="e">
        <f>AMZ742*1.5*AMY742</f>
        <v>#N/A</v>
      </c>
      <c r="ANC742" s="10"/>
      <c r="AND742" s="269"/>
      <c r="ANE742" s="202" t="s">
        <v>90</v>
      </c>
      <c r="ANF742" s="78" t="s">
        <v>183</v>
      </c>
      <c r="ANH742" s="278">
        <f>IF(ANG742="Kopman",1.6,1)</f>
        <v>1</v>
      </c>
      <c r="ANI742" s="203" t="e">
        <f>VLOOKUP(ANF742,$A$794:$F$2344,6,FALSE)</f>
        <v>#N/A</v>
      </c>
      <c r="ANJ742" s="202" t="s">
        <v>61</v>
      </c>
      <c r="ANK742" s="10" t="e">
        <f>ANI742*1.5*ANH742</f>
        <v>#N/A</v>
      </c>
      <c r="ANL742" s="10"/>
      <c r="ANM742" s="269"/>
      <c r="ANN742" s="202" t="s">
        <v>90</v>
      </c>
      <c r="ANO742" s="78" t="s">
        <v>183</v>
      </c>
      <c r="ANQ742" s="278">
        <f>IF(ANP742="Kopman",1.6,1)</f>
        <v>1</v>
      </c>
      <c r="ANR742" s="203" t="e">
        <f>VLOOKUP(ANO742,$A$794:$F$2344,6,FALSE)</f>
        <v>#N/A</v>
      </c>
      <c r="ANS742" s="202" t="s">
        <v>61</v>
      </c>
      <c r="ANT742" s="10" t="e">
        <f>ANR742*1.5*ANQ742</f>
        <v>#N/A</v>
      </c>
      <c r="ANU742" s="10"/>
      <c r="ANV742" s="269"/>
      <c r="ANW742" s="202" t="s">
        <v>90</v>
      </c>
      <c r="ANX742" s="78" t="s">
        <v>183</v>
      </c>
      <c r="ANZ742" s="278">
        <f>IF(ANY742="Kopman",1.6,1)</f>
        <v>1</v>
      </c>
      <c r="AOA742" s="203" t="e">
        <f>VLOOKUP(ANX742,$A$794:$F$2344,6,FALSE)</f>
        <v>#N/A</v>
      </c>
      <c r="AOB742" s="202" t="s">
        <v>61</v>
      </c>
      <c r="AOC742" s="10" t="e">
        <f>AOA742*1.5*ANZ742</f>
        <v>#N/A</v>
      </c>
      <c r="AOD742" s="10"/>
      <c r="AOE742" s="269"/>
      <c r="AOF742" s="202" t="s">
        <v>90</v>
      </c>
      <c r="AOG742" s="78" t="s">
        <v>183</v>
      </c>
      <c r="AOI742" s="278">
        <f>IF(AOH742="Kopman",1.6,1)</f>
        <v>1</v>
      </c>
      <c r="AOJ742" s="203" t="e">
        <f>VLOOKUP(AOG742,$A$794:$F$2344,6,FALSE)</f>
        <v>#N/A</v>
      </c>
      <c r="AOK742" s="202" t="s">
        <v>61</v>
      </c>
      <c r="AOL742" s="10" t="e">
        <f>AOJ742*1.5*AOI742</f>
        <v>#N/A</v>
      </c>
      <c r="AOM742" s="10"/>
      <c r="AON742" s="269"/>
      <c r="AOO742" s="202" t="s">
        <v>90</v>
      </c>
      <c r="AOP742" s="78" t="s">
        <v>183</v>
      </c>
      <c r="AOR742" s="278">
        <f>IF(AOQ742="Kopman",1.6,1)</f>
        <v>1</v>
      </c>
      <c r="AOS742" s="203" t="e">
        <f>VLOOKUP(AOP742,$A$794:$F$2344,6,FALSE)</f>
        <v>#N/A</v>
      </c>
      <c r="AOT742" s="202" t="s">
        <v>61</v>
      </c>
      <c r="AOU742" s="10" t="e">
        <f>AOS742*1.5*AOR742</f>
        <v>#N/A</v>
      </c>
      <c r="AOV742" s="10"/>
      <c r="AOW742" s="269"/>
      <c r="AOX742" s="202" t="s">
        <v>90</v>
      </c>
      <c r="AOY742" s="78" t="s">
        <v>183</v>
      </c>
      <c r="APA742" s="278">
        <f>IF(AOZ742="Kopman",1.6,1)</f>
        <v>1</v>
      </c>
      <c r="APB742" s="203" t="e">
        <f>VLOOKUP(AOY742,$A$794:$F$2344,6,FALSE)</f>
        <v>#N/A</v>
      </c>
      <c r="APC742" s="202" t="s">
        <v>61</v>
      </c>
      <c r="APD742" s="10" t="e">
        <f>APB742*1.5*APA742</f>
        <v>#N/A</v>
      </c>
      <c r="APE742" s="10"/>
      <c r="APF742" s="269"/>
      <c r="APG742" s="202" t="s">
        <v>90</v>
      </c>
      <c r="APH742" s="78" t="s">
        <v>183</v>
      </c>
      <c r="APJ742" s="278">
        <f>IF(API742="Kopman",1.6,1)</f>
        <v>1</v>
      </c>
      <c r="APK742" s="203" t="e">
        <f>VLOOKUP(APH742,$A$794:$F$2344,6,FALSE)</f>
        <v>#N/A</v>
      </c>
      <c r="APL742" s="202" t="s">
        <v>61</v>
      </c>
      <c r="APM742" s="10" t="e">
        <f>APK742*1.5*APJ742</f>
        <v>#N/A</v>
      </c>
      <c r="APN742" s="10"/>
      <c r="APO742" s="269"/>
      <c r="APP742" s="202" t="s">
        <v>90</v>
      </c>
      <c r="APQ742" s="498" t="s">
        <v>437</v>
      </c>
      <c r="APS742" s="278">
        <f>IF(APR742="Kopman",1.6,1)</f>
        <v>1</v>
      </c>
      <c r="APT742" s="203">
        <f>VLOOKUP(APQ742,$A$794:$F$2344,6,FALSE)</f>
        <v>0</v>
      </c>
      <c r="APU742" s="202" t="s">
        <v>61</v>
      </c>
      <c r="APV742" s="10">
        <f>APT742*1.5*APS742</f>
        <v>0</v>
      </c>
      <c r="APW742" s="10"/>
      <c r="APX742" s="269"/>
      <c r="APY742" s="202" t="s">
        <v>90</v>
      </c>
      <c r="APZ742" s="500" t="s">
        <v>482</v>
      </c>
      <c r="AQA742" s="14" t="s">
        <v>1895</v>
      </c>
      <c r="AQB742" s="278">
        <f>IF(AQA742="Kopman",1.6,1)</f>
        <v>1.6</v>
      </c>
      <c r="AQC742" s="203">
        <f>VLOOKUP(APZ742,$A$794:$F$2344,6,FALSE)</f>
        <v>0</v>
      </c>
      <c r="AQD742" s="202" t="s">
        <v>61</v>
      </c>
      <c r="AQE742" s="10">
        <f>AQC742*1.5*AQB742</f>
        <v>0</v>
      </c>
      <c r="AQF742" s="10"/>
      <c r="AQG742" s="269"/>
      <c r="AQH742" s="202" t="s">
        <v>90</v>
      </c>
      <c r="AQI742" s="484" t="s">
        <v>437</v>
      </c>
      <c r="AQK742" s="278">
        <f>IF(AQJ742="Kopman",1.6,1)</f>
        <v>1</v>
      </c>
      <c r="AQL742" s="203">
        <f>VLOOKUP(AQI742,$A$794:$F$2344,6,FALSE)</f>
        <v>0</v>
      </c>
      <c r="AQM742" s="202" t="s">
        <v>61</v>
      </c>
      <c r="AQN742" s="10">
        <f>AQL742*1.5*AQK742</f>
        <v>0</v>
      </c>
      <c r="AQO742" s="10"/>
      <c r="AQP742" s="269"/>
      <c r="AQQ742" s="202" t="s">
        <v>90</v>
      </c>
      <c r="AQR742" s="484" t="s">
        <v>437</v>
      </c>
      <c r="AQT742" s="278">
        <f>IF(AQS742="Kopman",1.6,1)</f>
        <v>1</v>
      </c>
      <c r="AQU742" s="203">
        <f>VLOOKUP(AQR742,$A$794:$F$2344,6,FALSE)</f>
        <v>0</v>
      </c>
      <c r="AQV742" s="202" t="s">
        <v>61</v>
      </c>
      <c r="AQW742" s="10">
        <f>AQU742*1.5*AQT742</f>
        <v>0</v>
      </c>
      <c r="AQX742" s="10"/>
      <c r="AQY742" s="269"/>
      <c r="AQZ742" s="202" t="s">
        <v>90</v>
      </c>
      <c r="ARA742" s="484" t="s">
        <v>482</v>
      </c>
      <c r="ARC742" s="278">
        <f>IF(ARB742="Kopman",1.6,1)</f>
        <v>1</v>
      </c>
      <c r="ARD742" s="203">
        <f>VLOOKUP(ARA742,$A$794:$F$2344,6,FALSE)</f>
        <v>0</v>
      </c>
      <c r="ARE742" s="202" t="s">
        <v>61</v>
      </c>
      <c r="ARF742" s="10">
        <f>ARD742*1.5*ARC742</f>
        <v>0</v>
      </c>
      <c r="ARG742" s="10"/>
      <c r="ARH742" s="269"/>
      <c r="ARI742" s="202" t="s">
        <v>90</v>
      </c>
      <c r="ARJ742" s="484" t="s">
        <v>437</v>
      </c>
      <c r="ARL742" s="278">
        <f>IF(ARK742="Kopman",1.6,1)</f>
        <v>1</v>
      </c>
      <c r="ARM742" s="203">
        <f>VLOOKUP(ARJ742,$A$794:$F$2344,6,FALSE)</f>
        <v>0</v>
      </c>
      <c r="ARN742" s="202" t="s">
        <v>61</v>
      </c>
      <c r="ARO742" s="10">
        <f>ARM742*1.5*ARL742</f>
        <v>0</v>
      </c>
      <c r="ARP742" s="10"/>
      <c r="ARQ742" s="269"/>
      <c r="ARR742" s="202" t="s">
        <v>90</v>
      </c>
      <c r="ARS742" s="498" t="s">
        <v>437</v>
      </c>
      <c r="ARU742" s="278">
        <f>IF(ART742="Kopman",1.6,1)</f>
        <v>1</v>
      </c>
      <c r="ARV742" s="203">
        <f>VLOOKUP(ARS742,$A$794:$F$2344,6,FALSE)</f>
        <v>0</v>
      </c>
      <c r="ARW742" s="202" t="s">
        <v>61</v>
      </c>
      <c r="ARX742" s="10">
        <f>ARV742*1.5*ARU742</f>
        <v>0</v>
      </c>
      <c r="ARY742" s="10"/>
      <c r="ARZ742" s="269"/>
      <c r="ASA742" s="202" t="s">
        <v>90</v>
      </c>
      <c r="ASB742" s="484" t="s">
        <v>558</v>
      </c>
      <c r="ASD742" s="278">
        <f>IF(ASC742="Kopman",1.6,1)</f>
        <v>1</v>
      </c>
      <c r="ASE742" s="203">
        <f>VLOOKUP(ASB742,$A$794:$F$2344,6,FALSE)</f>
        <v>0</v>
      </c>
      <c r="ASF742" s="202" t="s">
        <v>61</v>
      </c>
      <c r="ASG742" s="10">
        <f>ASE742*1.5*ASD742</f>
        <v>0</v>
      </c>
      <c r="ASH742" s="10"/>
      <c r="ASI742" s="269"/>
      <c r="ASJ742" s="202" t="s">
        <v>90</v>
      </c>
      <c r="ASK742" s="484" t="s">
        <v>437</v>
      </c>
      <c r="ASM742" s="278">
        <f>IF(ASL742="Kopman",1.6,1)</f>
        <v>1</v>
      </c>
      <c r="ASN742" s="203">
        <f>VLOOKUP(ASK742,$A$794:$F$2344,6,FALSE)</f>
        <v>0</v>
      </c>
      <c r="ASO742" s="202" t="s">
        <v>61</v>
      </c>
      <c r="ASP742" s="10">
        <f>ASN742*1.5*ASM742</f>
        <v>0</v>
      </c>
      <c r="ASQ742" s="10"/>
      <c r="ASR742" s="269"/>
      <c r="ASS742" s="202" t="s">
        <v>90</v>
      </c>
      <c r="AST742" s="486" t="s">
        <v>437</v>
      </c>
      <c r="ASU742" s="14" t="s">
        <v>1895</v>
      </c>
      <c r="ASV742" s="278">
        <f>IF(ASU742="Kopman",1.6,1)</f>
        <v>1.6</v>
      </c>
      <c r="ASW742" s="203">
        <f>VLOOKUP(AST742,$A$794:$F$2344,6,FALSE)</f>
        <v>0</v>
      </c>
      <c r="ASX742" s="202" t="s">
        <v>61</v>
      </c>
      <c r="ASY742" s="10">
        <f>ASW742*1.5*ASV742</f>
        <v>0</v>
      </c>
      <c r="ASZ742" s="10"/>
      <c r="ATA742" s="269"/>
      <c r="ATB742" s="202" t="s">
        <v>90</v>
      </c>
      <c r="ATC742" s="484" t="s">
        <v>515</v>
      </c>
      <c r="ATE742" s="278">
        <f>IF(ATD742="Kopman",1.5,1)</f>
        <v>1</v>
      </c>
      <c r="ATF742" s="203">
        <f>VLOOKUP(ATC742,$A$794:$F$2344,6,FALSE)</f>
        <v>0</v>
      </c>
      <c r="ATG742" s="202" t="s">
        <v>61</v>
      </c>
      <c r="ATH742" s="10">
        <f>ATF742*1.5*ATE742</f>
        <v>0</v>
      </c>
      <c r="ATI742" s="10"/>
      <c r="ATJ742" s="269"/>
      <c r="ATK742" s="202" t="s">
        <v>90</v>
      </c>
      <c r="ATL742" s="486" t="s">
        <v>437</v>
      </c>
      <c r="ATM742" s="14" t="s">
        <v>1895</v>
      </c>
      <c r="ATN742" s="278">
        <f>IF(ATM742="Kopman",1.6,1)</f>
        <v>1.6</v>
      </c>
      <c r="ATO742" s="203">
        <f>VLOOKUP(ATL742,$A$794:$F$2344,6,FALSE)</f>
        <v>0</v>
      </c>
      <c r="ATP742" s="202" t="s">
        <v>61</v>
      </c>
      <c r="ATQ742" s="10">
        <f>ATO742*1.5*ATN742</f>
        <v>0</v>
      </c>
      <c r="ATR742" s="10"/>
      <c r="ATS742" s="269"/>
      <c r="ATT742" s="202" t="s">
        <v>90</v>
      </c>
      <c r="ATU742" s="484" t="s">
        <v>437</v>
      </c>
      <c r="ATW742" s="278">
        <f>IF(ATV742="Kopman",1.6,1)</f>
        <v>1</v>
      </c>
      <c r="ATX742" s="203">
        <f>VLOOKUP(ATU742,$A$794:$F$2344,6,FALSE)</f>
        <v>0</v>
      </c>
      <c r="ATY742" s="202" t="s">
        <v>61</v>
      </c>
      <c r="ATZ742" s="10">
        <f>ATX742*1.5*ATW742</f>
        <v>0</v>
      </c>
      <c r="AUA742" s="10"/>
      <c r="AUB742" s="269"/>
      <c r="AUC742" s="202" t="s">
        <v>90</v>
      </c>
      <c r="AUD742" s="484" t="s">
        <v>437</v>
      </c>
      <c r="AUF742" s="278">
        <f>IF(AUE742="Kopman",1.6,1)</f>
        <v>1</v>
      </c>
      <c r="AUG742" s="203">
        <f>VLOOKUP(AUD742,$A$794:$F$2344,6,FALSE)</f>
        <v>0</v>
      </c>
      <c r="AUH742" s="202" t="s">
        <v>61</v>
      </c>
      <c r="AUI742" s="10">
        <f>AUG742*1.5*AUF742</f>
        <v>0</v>
      </c>
      <c r="AUJ742" s="10"/>
      <c r="AUK742" s="269"/>
      <c r="AUL742" s="202" t="s">
        <v>90</v>
      </c>
      <c r="AUM742" s="484" t="s">
        <v>437</v>
      </c>
      <c r="AUO742" s="278">
        <f>IF(AUN742="Kopman",1.6,1)</f>
        <v>1</v>
      </c>
      <c r="AUP742" s="203">
        <f>VLOOKUP(AUM742,$A$794:$F$2344,6,FALSE)</f>
        <v>0</v>
      </c>
      <c r="AUQ742" s="202" t="s">
        <v>61</v>
      </c>
      <c r="AUR742" s="10">
        <f>AUP742*1.5*AUO742</f>
        <v>0</v>
      </c>
      <c r="AUS742" s="10"/>
      <c r="AUT742" s="269"/>
      <c r="AUU742" s="202" t="s">
        <v>90</v>
      </c>
      <c r="AUV742" s="509" t="s">
        <v>437</v>
      </c>
      <c r="AUX742" s="278">
        <f>IF(AUW742="Kopman",1.6,1)</f>
        <v>1</v>
      </c>
      <c r="AUY742" s="203">
        <f>VLOOKUP(AUV742,$A$794:$F$2344,6,FALSE)</f>
        <v>0</v>
      </c>
      <c r="AUZ742" s="202" t="s">
        <v>61</v>
      </c>
      <c r="AVA742" s="10">
        <f>AUY742*1.5*AUX742</f>
        <v>0</v>
      </c>
      <c r="AVB742" s="10"/>
      <c r="AVC742" s="269"/>
      <c r="AVD742" s="202" t="s">
        <v>90</v>
      </c>
      <c r="AVE742" s="486" t="s">
        <v>437</v>
      </c>
      <c r="AVF742" s="14" t="s">
        <v>1895</v>
      </c>
      <c r="AVG742" s="278">
        <f>IF(AVF742="Kopman",1.6,1)</f>
        <v>1.6</v>
      </c>
      <c r="AVH742" s="203">
        <f>VLOOKUP(AVE742,$A$794:$F$2344,6,FALSE)</f>
        <v>0</v>
      </c>
      <c r="AVI742" s="202" t="s">
        <v>61</v>
      </c>
      <c r="AVJ742" s="10">
        <f>AVH742*1.5*AVG742</f>
        <v>0</v>
      </c>
      <c r="AVK742" s="10"/>
      <c r="AVL742" s="269"/>
      <c r="AVM742" s="202" t="s">
        <v>90</v>
      </c>
      <c r="AVN742" s="486" t="s">
        <v>437</v>
      </c>
      <c r="AVO742" s="14" t="s">
        <v>1895</v>
      </c>
      <c r="AVP742" s="278">
        <f>IF(AVO742="Kopman",1.6,1)</f>
        <v>1.6</v>
      </c>
      <c r="AVQ742" s="203">
        <f>VLOOKUP(AVN742,$A$794:$F$2344,6,FALSE)</f>
        <v>0</v>
      </c>
      <c r="AVR742" s="202" t="s">
        <v>61</v>
      </c>
      <c r="AVS742" s="10">
        <f>AVQ742*1.5*AVP742</f>
        <v>0</v>
      </c>
      <c r="AVT742" s="10"/>
      <c r="AVU742" s="269"/>
      <c r="AVV742" s="202" t="s">
        <v>90</v>
      </c>
      <c r="AVW742" s="487" t="s">
        <v>437</v>
      </c>
      <c r="AVY742" s="278">
        <f>IF(AVX742="Kopman",1.6,1)</f>
        <v>1</v>
      </c>
      <c r="AVZ742" s="203">
        <f>VLOOKUP(AVW742,$A$794:$F$2344,6,FALSE)</f>
        <v>0</v>
      </c>
      <c r="AWA742" s="202" t="s">
        <v>61</v>
      </c>
      <c r="AWB742" s="10">
        <f>AVZ742*1.5*AVY742</f>
        <v>0</v>
      </c>
      <c r="AWC742" s="10"/>
      <c r="AWD742" s="269"/>
      <c r="AWE742" s="202" t="s">
        <v>90</v>
      </c>
      <c r="AWF742" s="484" t="s">
        <v>1171</v>
      </c>
      <c r="AWH742" s="278">
        <f>IF(AWG742="Kopman",1.6,1)</f>
        <v>1</v>
      </c>
      <c r="AWI742" s="203">
        <f>VLOOKUP(AWF742,$A$794:$F$2344,6,FALSE)</f>
        <v>0</v>
      </c>
      <c r="AWJ742" s="202" t="s">
        <v>61</v>
      </c>
      <c r="AWK742" s="10">
        <f>AWI742*1.5*AWH742</f>
        <v>0</v>
      </c>
      <c r="AWL742" s="10"/>
      <c r="AWM742" s="269"/>
      <c r="AWN742" s="202" t="s">
        <v>90</v>
      </c>
      <c r="AWO742" s="486" t="s">
        <v>437</v>
      </c>
      <c r="AWP742" s="14" t="s">
        <v>1895</v>
      </c>
      <c r="AWQ742" s="278">
        <f>IF(AWP742="Kopman",1.6,1)</f>
        <v>1.6</v>
      </c>
      <c r="AWR742" s="203">
        <f>VLOOKUP(AWO742,$A$794:$F$2344,6,FALSE)</f>
        <v>0</v>
      </c>
      <c r="AWS742" s="202" t="s">
        <v>61</v>
      </c>
      <c r="AWT742" s="10">
        <f>AWR742*1.5*AWQ742</f>
        <v>0</v>
      </c>
      <c r="AWU742" s="10"/>
      <c r="AWV742" s="269"/>
      <c r="AWW742" s="202" t="s">
        <v>90</v>
      </c>
      <c r="AWX742" s="484" t="s">
        <v>437</v>
      </c>
      <c r="AWZ742" s="278">
        <f>IF(AWY742="Kopman",1.6,1)</f>
        <v>1</v>
      </c>
      <c r="AXA742" s="203">
        <f>VLOOKUP(AWX742,$A$794:$F$2344,6,FALSE)</f>
        <v>0</v>
      </c>
      <c r="AXB742" s="202" t="s">
        <v>61</v>
      </c>
      <c r="AXC742" s="10">
        <f>AXA742*1.5*AWZ742</f>
        <v>0</v>
      </c>
      <c r="AXD742" s="10"/>
      <c r="AXE742" s="269"/>
      <c r="AXF742" s="202" t="s">
        <v>90</v>
      </c>
      <c r="AXG742" s="484" t="s">
        <v>437</v>
      </c>
      <c r="AXI742" s="278">
        <f>IF(AXH742="Kopman",1.6,1)</f>
        <v>1</v>
      </c>
      <c r="AXJ742" s="203">
        <f>VLOOKUP(AXG742,$A$794:$F$2344,6,FALSE)</f>
        <v>0</v>
      </c>
      <c r="AXK742" s="202" t="s">
        <v>61</v>
      </c>
      <c r="AXL742" s="10">
        <f>AXJ742*1.5*AXI742</f>
        <v>0</v>
      </c>
      <c r="AXM742" s="10"/>
      <c r="AXN742" s="269"/>
      <c r="AXO742" s="202" t="s">
        <v>90</v>
      </c>
      <c r="AXP742" s="484" t="s">
        <v>1936</v>
      </c>
      <c r="AXR742" s="278">
        <f>IF(AXQ742="Kopman",1.6,1)</f>
        <v>1</v>
      </c>
      <c r="AXS742" s="203">
        <f>VLOOKUP(AXP742,$A$794:$F$2344,6,FALSE)</f>
        <v>0</v>
      </c>
      <c r="AXT742" s="202" t="s">
        <v>61</v>
      </c>
      <c r="AXU742" s="10">
        <f>AXS742*1.5*AXR742</f>
        <v>0</v>
      </c>
      <c r="AXV742" s="10"/>
      <c r="AXW742" s="269"/>
      <c r="AXX742" s="202" t="s">
        <v>90</v>
      </c>
      <c r="AXY742" s="498" t="s">
        <v>461</v>
      </c>
      <c r="AYA742" s="278">
        <f>IF(AXZ742="Kopman",1.6,1)</f>
        <v>1</v>
      </c>
      <c r="AYB742" s="203">
        <f>VLOOKUP(AXY742,$A$794:$F$2344,6,FALSE)</f>
        <v>19</v>
      </c>
      <c r="AYC742" s="202" t="s">
        <v>61</v>
      </c>
      <c r="AYD742" s="10">
        <f>AYB742*1.5*AYA742</f>
        <v>28.5</v>
      </c>
      <c r="AYE742" s="10"/>
      <c r="AYF742" s="269"/>
      <c r="AYG742" s="202" t="s">
        <v>90</v>
      </c>
      <c r="AYH742" s="486" t="s">
        <v>482</v>
      </c>
      <c r="AYI742" s="14" t="s">
        <v>1895</v>
      </c>
      <c r="AYJ742" s="278">
        <f>IF(AYI742="Kopman",1.6,1)</f>
        <v>1.6</v>
      </c>
      <c r="AYK742" s="203">
        <f>VLOOKUP(AYH742,$A$794:$F$2344,6,FALSE)</f>
        <v>0</v>
      </c>
      <c r="AYL742" s="202" t="s">
        <v>61</v>
      </c>
      <c r="AYM742" s="10">
        <f>AYK742*1.5*AYJ742</f>
        <v>0</v>
      </c>
      <c r="AYN742" s="10"/>
      <c r="AYO742" s="269"/>
      <c r="AYP742" s="202" t="s">
        <v>90</v>
      </c>
      <c r="AYQ742" s="484" t="s">
        <v>2076</v>
      </c>
      <c r="AYS742" s="278">
        <f>IF(AYR742="Kopman",1.6,1)</f>
        <v>1</v>
      </c>
      <c r="AYT742" s="203">
        <f>VLOOKUP(AYQ742,$A$794:$F$2344,6,FALSE)</f>
        <v>0</v>
      </c>
      <c r="AYU742" s="202" t="s">
        <v>61</v>
      </c>
      <c r="AYV742" s="10">
        <f>AYT742*1.5*AYS742</f>
        <v>0</v>
      </c>
      <c r="AYW742" s="10"/>
      <c r="AYX742" s="269"/>
      <c r="AYY742" s="202" t="s">
        <v>90</v>
      </c>
      <c r="AYZ742" s="484" t="s">
        <v>437</v>
      </c>
      <c r="AZB742" s="278">
        <f>IF(AZA742="Kopman",1.6,1)</f>
        <v>1</v>
      </c>
      <c r="AZC742" s="203">
        <f>VLOOKUP(AYZ742,$A$794:$F$2344,6,FALSE)</f>
        <v>0</v>
      </c>
      <c r="AZD742" s="202" t="s">
        <v>61</v>
      </c>
      <c r="AZE742" s="10">
        <f>AZC742*1.5*AZB742</f>
        <v>0</v>
      </c>
      <c r="AZF742" s="10"/>
      <c r="AZG742" s="269"/>
      <c r="AZH742" s="202" t="s">
        <v>90</v>
      </c>
      <c r="AZI742" s="484" t="s">
        <v>437</v>
      </c>
      <c r="AZK742" s="278">
        <f>IF(AZJ742="Kopman",1.6,1)</f>
        <v>1</v>
      </c>
      <c r="AZL742" s="203">
        <f>VLOOKUP(AZI742,$A$794:$F$2344,6,FALSE)</f>
        <v>0</v>
      </c>
      <c r="AZM742" s="202" t="s">
        <v>61</v>
      </c>
      <c r="AZN742" s="10">
        <f>AZL742*1.5*AZK742</f>
        <v>0</v>
      </c>
      <c r="AZO742" s="10"/>
      <c r="AZP742" s="269"/>
      <c r="AZQ742" s="202" t="s">
        <v>90</v>
      </c>
      <c r="AZR742" s="486" t="s">
        <v>437</v>
      </c>
      <c r="AZS742" s="14" t="s">
        <v>1895</v>
      </c>
      <c r="AZT742" s="278">
        <f>IF(AZS742="Kopman",1.6,1)</f>
        <v>1.6</v>
      </c>
      <c r="AZU742" s="203">
        <f>VLOOKUP(AZR742,$A$794:$F$2344,6,FALSE)</f>
        <v>0</v>
      </c>
      <c r="AZV742" s="202" t="s">
        <v>61</v>
      </c>
      <c r="AZW742" s="10">
        <f>AZU742*1.5*AZT742</f>
        <v>0</v>
      </c>
      <c r="AZX742" s="10"/>
      <c r="AZY742" s="269"/>
      <c r="AZZ742" s="202" t="s">
        <v>90</v>
      </c>
      <c r="BAA742" s="498" t="s">
        <v>515</v>
      </c>
      <c r="BAC742" s="278">
        <f>IF(BAB742="Kopman",1.6,1)</f>
        <v>1</v>
      </c>
      <c r="BAD742" s="203">
        <f>VLOOKUP(BAA742,$A$794:$F$2344,6,FALSE)</f>
        <v>0</v>
      </c>
      <c r="BAE742" s="202" t="s">
        <v>61</v>
      </c>
      <c r="BAF742" s="10">
        <f>BAD742*1.5*BAC742</f>
        <v>0</v>
      </c>
      <c r="BAG742" s="10"/>
      <c r="BAH742" s="269"/>
    </row>
    <row r="743" spans="1:1386" s="14" customFormat="1" ht="15">
      <c r="A743" s="202" t="s">
        <v>91</v>
      </c>
      <c r="B743" s="484" t="s">
        <v>2407</v>
      </c>
      <c r="D743" s="203"/>
      <c r="E743" s="203">
        <f>VLOOKUP(B743,$A$794:$F$2344,6,FALSE)</f>
        <v>0</v>
      </c>
      <c r="F743" s="202" t="s">
        <v>63</v>
      </c>
      <c r="G743" s="10">
        <f>E743*1.4</f>
        <v>0</v>
      </c>
      <c r="H743" s="10"/>
      <c r="I743" s="263"/>
      <c r="J743" s="202" t="s">
        <v>91</v>
      </c>
      <c r="K743" s="487" t="s">
        <v>1936</v>
      </c>
      <c r="M743" s="203"/>
      <c r="N743" s="203">
        <f>VLOOKUP(K743,$A$794:$F$2344,6,FALSE)</f>
        <v>0</v>
      </c>
      <c r="O743" s="202" t="s">
        <v>63</v>
      </c>
      <c r="P743" s="10">
        <f>N743*1.4</f>
        <v>0</v>
      </c>
      <c r="Q743" s="10"/>
      <c r="R743" s="263"/>
      <c r="S743" s="202" t="s">
        <v>91</v>
      </c>
      <c r="T743" s="484" t="s">
        <v>1171</v>
      </c>
      <c r="V743" s="203"/>
      <c r="W743" s="203">
        <f>VLOOKUP(T743,$A$794:$F$2344,6,FALSE)</f>
        <v>0</v>
      </c>
      <c r="X743" s="202" t="s">
        <v>63</v>
      </c>
      <c r="Y743" s="10">
        <f>W743*1.4</f>
        <v>0</v>
      </c>
      <c r="Z743" s="10"/>
      <c r="AA743" s="263"/>
      <c r="AB743" s="202" t="s">
        <v>91</v>
      </c>
      <c r="AC743" s="484" t="s">
        <v>437</v>
      </c>
      <c r="AE743" s="203"/>
      <c r="AF743" s="203">
        <f>VLOOKUP(AC743,$A$794:$F$2344,6,FALSE)</f>
        <v>0</v>
      </c>
      <c r="AG743" s="202" t="s">
        <v>63</v>
      </c>
      <c r="AH743" s="10">
        <f>AF743*1.4</f>
        <v>0</v>
      </c>
      <c r="AI743" s="10"/>
      <c r="AJ743" s="263"/>
      <c r="AK743" s="202" t="s">
        <v>91</v>
      </c>
      <c r="AL743" s="490" t="s">
        <v>1171</v>
      </c>
      <c r="AN743" s="203"/>
      <c r="AO743" s="203">
        <f>VLOOKUP(AL743,$A$794:$F$2344,6,FALSE)</f>
        <v>0</v>
      </c>
      <c r="AP743" s="202" t="s">
        <v>63</v>
      </c>
      <c r="AQ743" s="10">
        <f>AO743*1.4</f>
        <v>0</v>
      </c>
      <c r="AR743" s="10"/>
      <c r="AS743" s="263"/>
      <c r="AT743" s="202" t="s">
        <v>91</v>
      </c>
      <c r="AU743" s="484" t="s">
        <v>1171</v>
      </c>
      <c r="AW743" s="203"/>
      <c r="AX743" s="203">
        <f>VLOOKUP(AU743,$A$794:$F$2344,6,FALSE)</f>
        <v>0</v>
      </c>
      <c r="AY743" s="202" t="s">
        <v>63</v>
      </c>
      <c r="AZ743" s="10">
        <f>AX743*1.4</f>
        <v>0</v>
      </c>
      <c r="BA743" s="10"/>
      <c r="BB743" s="263"/>
      <c r="BC743" s="202" t="s">
        <v>91</v>
      </c>
      <c r="BD743" s="484" t="s">
        <v>482</v>
      </c>
      <c r="BF743" s="203"/>
      <c r="BG743" s="203">
        <f>VLOOKUP(BD743,$A$794:$F$2344,6,FALSE)</f>
        <v>0</v>
      </c>
      <c r="BH743" s="202" t="s">
        <v>63</v>
      </c>
      <c r="BI743" s="10">
        <f>BG743*1.4</f>
        <v>0</v>
      </c>
      <c r="BJ743" s="10"/>
      <c r="BK743" s="263"/>
      <c r="BL743" s="202" t="s">
        <v>91</v>
      </c>
      <c r="BM743" s="484" t="s">
        <v>2447</v>
      </c>
      <c r="BO743" s="203"/>
      <c r="BP743" s="203">
        <f>VLOOKUP(BM743,$A$794:$F$2344,6,FALSE)</f>
        <v>0</v>
      </c>
      <c r="BQ743" s="202" t="s">
        <v>63</v>
      </c>
      <c r="BR743" s="10">
        <f>BP743*1.4</f>
        <v>0</v>
      </c>
      <c r="BS743" s="10"/>
      <c r="BT743" s="263"/>
      <c r="BU743" s="202" t="s">
        <v>91</v>
      </c>
      <c r="BV743" s="484" t="s">
        <v>1951</v>
      </c>
      <c r="BX743" s="203"/>
      <c r="BY743" s="203">
        <f>VLOOKUP(BV743,$A$794:$F$2344,6,FALSE)</f>
        <v>0</v>
      </c>
      <c r="BZ743" s="202" t="s">
        <v>63</v>
      </c>
      <c r="CA743" s="10">
        <f>BY743*1.4</f>
        <v>0</v>
      </c>
      <c r="CB743" s="10"/>
      <c r="CC743" s="263"/>
      <c r="CD743" s="202" t="s">
        <v>91</v>
      </c>
      <c r="CE743" s="491" t="s">
        <v>482</v>
      </c>
      <c r="CG743" s="203"/>
      <c r="CH743" s="203">
        <f>VLOOKUP(CE743,$A$794:$F$2344,6,FALSE)</f>
        <v>0</v>
      </c>
      <c r="CI743" s="202" t="s">
        <v>63</v>
      </c>
      <c r="CJ743" s="10">
        <f>CH743*1.4</f>
        <v>0</v>
      </c>
      <c r="CK743" s="10"/>
      <c r="CL743" s="263"/>
      <c r="CM743" s="202" t="s">
        <v>91</v>
      </c>
      <c r="CN743" s="484" t="s">
        <v>437</v>
      </c>
      <c r="CP743" s="203"/>
      <c r="CQ743" s="203">
        <f>VLOOKUP(CN743,$A$794:$F$2344,6,FALSE)</f>
        <v>0</v>
      </c>
      <c r="CR743" s="202" t="s">
        <v>63</v>
      </c>
      <c r="CS743" s="10">
        <f>CQ743*1.4</f>
        <v>0</v>
      </c>
      <c r="CT743" s="10"/>
      <c r="CU743" s="263"/>
      <c r="CV743" s="202" t="s">
        <v>91</v>
      </c>
      <c r="CW743" s="484" t="s">
        <v>1936</v>
      </c>
      <c r="CY743" s="203"/>
      <c r="CZ743" s="203">
        <f>VLOOKUP(CW743,$A$794:$F$2344,6,FALSE)</f>
        <v>0</v>
      </c>
      <c r="DA743" s="202" t="s">
        <v>63</v>
      </c>
      <c r="DB743" s="10">
        <f>CZ743*1.4</f>
        <v>0</v>
      </c>
      <c r="DC743" s="10"/>
      <c r="DD743" s="263"/>
      <c r="DE743" s="202" t="s">
        <v>91</v>
      </c>
      <c r="DF743" s="484" t="s">
        <v>482</v>
      </c>
      <c r="DH743" s="203"/>
      <c r="DI743" s="203">
        <f>VLOOKUP(DF743,$A$794:$F$2344,6,FALSE)</f>
        <v>0</v>
      </c>
      <c r="DJ743" s="202" t="s">
        <v>63</v>
      </c>
      <c r="DK743" s="10">
        <f>DI743*1.4</f>
        <v>0</v>
      </c>
      <c r="DL743" s="10"/>
      <c r="DM743" s="263"/>
      <c r="DN743" s="202" t="s">
        <v>91</v>
      </c>
      <c r="DO743" s="484" t="s">
        <v>1936</v>
      </c>
      <c r="DQ743" s="203"/>
      <c r="DR743" s="203">
        <f>VLOOKUP(DO743,$A$794:$F$2344,6,FALSE)</f>
        <v>0</v>
      </c>
      <c r="DS743" s="202" t="s">
        <v>63</v>
      </c>
      <c r="DT743" s="10">
        <f>DR743*1.4</f>
        <v>0</v>
      </c>
      <c r="DU743" s="10"/>
      <c r="DV743" s="263"/>
      <c r="DW743" s="202" t="s">
        <v>91</v>
      </c>
      <c r="DX743" s="484" t="s">
        <v>1936</v>
      </c>
      <c r="DZ743" s="203"/>
      <c r="EA743" s="203">
        <f>VLOOKUP(DX743,$A$794:$F$2344,6,FALSE)</f>
        <v>0</v>
      </c>
      <c r="EB743" s="202" t="s">
        <v>63</v>
      </c>
      <c r="EC743" s="10">
        <f>EA743*1.4</f>
        <v>0</v>
      </c>
      <c r="ED743" s="10"/>
      <c r="EE743" s="263"/>
      <c r="EF743" s="202" t="s">
        <v>91</v>
      </c>
      <c r="EG743" s="484" t="s">
        <v>1603</v>
      </c>
      <c r="EI743" s="203"/>
      <c r="EJ743" s="203">
        <f>VLOOKUP(EG743,$A$794:$F$2344,6,FALSE)</f>
        <v>0</v>
      </c>
      <c r="EK743" s="202" t="s">
        <v>63</v>
      </c>
      <c r="EL743" s="10">
        <f>EJ743*1.4</f>
        <v>0</v>
      </c>
      <c r="EM743" s="10"/>
      <c r="EN743" s="263"/>
      <c r="EO743" s="202" t="s">
        <v>91</v>
      </c>
      <c r="EP743" s="484" t="s">
        <v>482</v>
      </c>
      <c r="ER743" s="203"/>
      <c r="ES743" s="203">
        <f>VLOOKUP(EP743,$A$794:$F$2344,6,FALSE)</f>
        <v>0</v>
      </c>
      <c r="ET743" s="202" t="s">
        <v>63</v>
      </c>
      <c r="EU743" s="10">
        <f>ES743*1.4</f>
        <v>0</v>
      </c>
      <c r="EV743" s="10"/>
      <c r="EW743" s="263"/>
      <c r="EX743" s="202" t="s">
        <v>91</v>
      </c>
      <c r="EY743" s="484" t="s">
        <v>437</v>
      </c>
      <c r="FA743" s="203"/>
      <c r="FB743" s="203">
        <f>VLOOKUP(EY743,$A$794:$F$2344,6,FALSE)</f>
        <v>0</v>
      </c>
      <c r="FC743" s="202" t="s">
        <v>63</v>
      </c>
      <c r="FD743" s="10">
        <f>FB743*1.4</f>
        <v>0</v>
      </c>
      <c r="FE743" s="10"/>
      <c r="FF743" s="263"/>
      <c r="FG743" s="202" t="s">
        <v>91</v>
      </c>
      <c r="FH743" s="484" t="s">
        <v>1171</v>
      </c>
      <c r="FJ743" s="203"/>
      <c r="FK743" s="203">
        <f>VLOOKUP(FH743,$A$794:$F$2344,6,FALSE)</f>
        <v>0</v>
      </c>
      <c r="FL743" s="202" t="s">
        <v>63</v>
      </c>
      <c r="FM743" s="10">
        <f>FK743*1.4</f>
        <v>0</v>
      </c>
      <c r="FN743" s="10"/>
      <c r="FO743" s="263"/>
      <c r="FP743" s="202" t="s">
        <v>91</v>
      </c>
      <c r="FQ743" s="484" t="s">
        <v>2447</v>
      </c>
      <c r="FS743" s="203"/>
      <c r="FT743" s="203">
        <f>VLOOKUP(FQ743,$A$794:$F$2344,6,FALSE)</f>
        <v>0</v>
      </c>
      <c r="FU743" s="202" t="s">
        <v>63</v>
      </c>
      <c r="FV743" s="10">
        <f>FT743*1.4</f>
        <v>0</v>
      </c>
      <c r="FW743" s="10"/>
      <c r="FX743" s="263"/>
      <c r="FY743" s="202" t="s">
        <v>91</v>
      </c>
      <c r="FZ743" s="484" t="s">
        <v>482</v>
      </c>
      <c r="GB743" s="203"/>
      <c r="GC743" s="203">
        <f>VLOOKUP(FZ743,$A$794:$F$2344,6,FALSE)</f>
        <v>0</v>
      </c>
      <c r="GD743" s="202" t="s">
        <v>63</v>
      </c>
      <c r="GE743" s="10">
        <f>GC743*1.4</f>
        <v>0</v>
      </c>
      <c r="GF743" s="10"/>
      <c r="GG743" s="263"/>
      <c r="GH743" s="202" t="s">
        <v>91</v>
      </c>
      <c r="GI743" s="484" t="s">
        <v>459</v>
      </c>
      <c r="GK743" s="203"/>
      <c r="GL743" s="203">
        <f>VLOOKUP(GI743,$A$794:$F$2344,6,FALSE)</f>
        <v>0</v>
      </c>
      <c r="GM743" s="202" t="s">
        <v>63</v>
      </c>
      <c r="GN743" s="10">
        <f>GL743*1.4</f>
        <v>0</v>
      </c>
      <c r="GO743" s="10"/>
      <c r="GP743" s="263"/>
      <c r="GQ743" s="202" t="s">
        <v>91</v>
      </c>
      <c r="GR743" s="484" t="s">
        <v>461</v>
      </c>
      <c r="GT743" s="203"/>
      <c r="GU743" s="203">
        <f>VLOOKUP(GR743,$A$794:$F$2344,6,FALSE)</f>
        <v>19</v>
      </c>
      <c r="GV743" s="202" t="s">
        <v>63</v>
      </c>
      <c r="GW743" s="10">
        <f>GU743*1.4</f>
        <v>26.599999999999998</v>
      </c>
      <c r="GX743" s="10"/>
      <c r="GY743" s="263"/>
      <c r="GZ743" s="202" t="s">
        <v>91</v>
      </c>
      <c r="HA743" s="484" t="s">
        <v>1171</v>
      </c>
      <c r="HC743" s="203"/>
      <c r="HD743" s="203">
        <f>VLOOKUP(HA743,$A$794:$F$2344,6,FALSE)</f>
        <v>0</v>
      </c>
      <c r="HE743" s="202" t="s">
        <v>63</v>
      </c>
      <c r="HF743" s="10">
        <f>HD743*1.4</f>
        <v>0</v>
      </c>
      <c r="HG743" s="10"/>
      <c r="HH743" s="263"/>
      <c r="HI743" s="202" t="s">
        <v>91</v>
      </c>
      <c r="HJ743" s="484" t="s">
        <v>461</v>
      </c>
      <c r="HL743" s="203"/>
      <c r="HM743" s="203">
        <f>VLOOKUP(HJ743,$A$794:$F$2344,6,FALSE)</f>
        <v>19</v>
      </c>
      <c r="HN743" s="202" t="s">
        <v>63</v>
      </c>
      <c r="HO743" s="10">
        <f>HM743*1.4</f>
        <v>26.599999999999998</v>
      </c>
      <c r="HP743" s="10"/>
      <c r="HQ743" s="263"/>
      <c r="HR743" s="202" t="s">
        <v>91</v>
      </c>
      <c r="HS743" s="484" t="s">
        <v>437</v>
      </c>
      <c r="HU743" s="203"/>
      <c r="HV743" s="203">
        <f>VLOOKUP(HS743,$A$794:$F$2344,6,FALSE)</f>
        <v>0</v>
      </c>
      <c r="HW743" s="202" t="s">
        <v>63</v>
      </c>
      <c r="HX743" s="10">
        <f>HV743*1.4</f>
        <v>0</v>
      </c>
      <c r="HY743" s="10"/>
      <c r="HZ743" s="263"/>
      <c r="IA743" s="202" t="s">
        <v>91</v>
      </c>
      <c r="IB743" s="496" t="s">
        <v>183</v>
      </c>
      <c r="ID743" s="203"/>
      <c r="IE743" s="203" t="e">
        <f>VLOOKUP(IB743,$A$794:$F$2344,6,FALSE)</f>
        <v>#N/A</v>
      </c>
      <c r="IF743" s="202" t="s">
        <v>63</v>
      </c>
      <c r="IG743" s="10" t="e">
        <f>IE743*1.4</f>
        <v>#N/A</v>
      </c>
      <c r="IH743" s="10"/>
      <c r="II743" s="263"/>
      <c r="IJ743" s="202" t="s">
        <v>91</v>
      </c>
      <c r="IK743" s="484" t="s">
        <v>437</v>
      </c>
      <c r="IM743" s="203"/>
      <c r="IN743" s="203">
        <f>VLOOKUP(IK743,$A$794:$F$2344,6,FALSE)</f>
        <v>0</v>
      </c>
      <c r="IO743" s="202" t="s">
        <v>63</v>
      </c>
      <c r="IP743" s="10">
        <f>IN743*1.4</f>
        <v>0</v>
      </c>
      <c r="IQ743" s="10"/>
      <c r="IR743" s="263"/>
      <c r="IS743" s="202" t="s">
        <v>91</v>
      </c>
      <c r="IT743" s="484" t="s">
        <v>482</v>
      </c>
      <c r="IV743" s="203"/>
      <c r="IW743" s="203">
        <f>VLOOKUP(IT743,$A$794:$F$2344,6,FALSE)</f>
        <v>0</v>
      </c>
      <c r="IX743" s="202" t="s">
        <v>63</v>
      </c>
      <c r="IY743" s="10">
        <f>IW743*1.4</f>
        <v>0</v>
      </c>
      <c r="IZ743" s="10"/>
      <c r="JA743" s="263"/>
      <c r="JB743" s="202" t="s">
        <v>91</v>
      </c>
      <c r="JC743" s="484" t="s">
        <v>482</v>
      </c>
      <c r="JE743" s="203"/>
      <c r="JF743" s="203">
        <f>VLOOKUP(JC743,$A$794:$F$2344,6,FALSE)</f>
        <v>0</v>
      </c>
      <c r="JG743" s="202" t="s">
        <v>63</v>
      </c>
      <c r="JH743" s="10">
        <f>JF743*1.4</f>
        <v>0</v>
      </c>
      <c r="JI743" s="10"/>
      <c r="JJ743" s="263"/>
      <c r="JK743" s="202" t="s">
        <v>91</v>
      </c>
      <c r="JL743" s="484" t="s">
        <v>482</v>
      </c>
      <c r="JN743" s="203"/>
      <c r="JO743" s="203">
        <f>VLOOKUP(JL743,$A$794:$F$2344,6,FALSE)</f>
        <v>0</v>
      </c>
      <c r="JP743" s="202" t="s">
        <v>63</v>
      </c>
      <c r="JQ743" s="10">
        <f>JO743*1.4</f>
        <v>0</v>
      </c>
      <c r="JR743" s="10"/>
      <c r="JS743" s="263"/>
      <c r="JT743" s="202" t="s">
        <v>91</v>
      </c>
      <c r="JU743" s="484" t="s">
        <v>1171</v>
      </c>
      <c r="JW743" s="203"/>
      <c r="JX743" s="203">
        <f>VLOOKUP(JU743,$A$794:$F$2344,6,FALSE)</f>
        <v>0</v>
      </c>
      <c r="JY743" s="202" t="s">
        <v>63</v>
      </c>
      <c r="JZ743" s="10">
        <f>JX743*1.4</f>
        <v>0</v>
      </c>
      <c r="KA743" s="10"/>
      <c r="KB743" s="263"/>
      <c r="KC743" s="202" t="s">
        <v>91</v>
      </c>
      <c r="KD743" s="484" t="s">
        <v>517</v>
      </c>
      <c r="KF743" s="203"/>
      <c r="KG743" s="203">
        <f>VLOOKUP(KD743,$A$794:$F$2344,6,FALSE)</f>
        <v>0</v>
      </c>
      <c r="KH743" s="202" t="s">
        <v>63</v>
      </c>
      <c r="KI743" s="10">
        <f>KG743*1.4</f>
        <v>0</v>
      </c>
      <c r="KJ743" s="10"/>
      <c r="KK743" s="263"/>
      <c r="KL743" s="202" t="s">
        <v>91</v>
      </c>
      <c r="KM743" s="484" t="s">
        <v>1171</v>
      </c>
      <c r="KO743" s="203"/>
      <c r="KP743" s="203">
        <f>VLOOKUP(KM743,$A$794:$F$2344,6,FALSE)</f>
        <v>0</v>
      </c>
      <c r="KQ743" s="202" t="s">
        <v>63</v>
      </c>
      <c r="KR743" s="10">
        <f>KP743*1.4</f>
        <v>0</v>
      </c>
      <c r="KS743" s="10"/>
      <c r="KT743" s="263"/>
      <c r="KU743" s="202" t="s">
        <v>91</v>
      </c>
      <c r="KV743" s="498" t="s">
        <v>461</v>
      </c>
      <c r="KX743" s="203"/>
      <c r="KY743" s="203">
        <f>VLOOKUP(KV743,$A$794:$F$2344,6,FALSE)</f>
        <v>19</v>
      </c>
      <c r="KZ743" s="202" t="s">
        <v>63</v>
      </c>
      <c r="LA743" s="10">
        <f>KY743*1.4</f>
        <v>26.599999999999998</v>
      </c>
      <c r="LB743" s="10"/>
      <c r="LC743" s="263"/>
      <c r="LD743" s="202" t="s">
        <v>91</v>
      </c>
      <c r="LE743" s="484" t="s">
        <v>461</v>
      </c>
      <c r="LG743" s="203"/>
      <c r="LH743" s="203">
        <f>VLOOKUP(LE743,$A$794:$F$2344,6,FALSE)</f>
        <v>19</v>
      </c>
      <c r="LI743" s="202" t="s">
        <v>63</v>
      </c>
      <c r="LJ743" s="10">
        <f>LH743*1.4</f>
        <v>26.599999999999998</v>
      </c>
      <c r="LK743" s="10"/>
      <c r="LL743" s="263"/>
      <c r="LM743" s="202" t="s">
        <v>91</v>
      </c>
      <c r="LN743" s="484" t="s">
        <v>482</v>
      </c>
      <c r="LP743" s="203"/>
      <c r="LQ743" s="203">
        <f>VLOOKUP(LN743,$A$794:$F$2344,6,FALSE)</f>
        <v>0</v>
      </c>
      <c r="LR743" s="202" t="s">
        <v>63</v>
      </c>
      <c r="LS743" s="10">
        <f>LQ743*1.4</f>
        <v>0</v>
      </c>
      <c r="LT743" s="10"/>
      <c r="LU743" s="263"/>
      <c r="LV743" s="202" t="s">
        <v>91</v>
      </c>
      <c r="LW743" s="496" t="s">
        <v>183</v>
      </c>
      <c r="LY743" s="203"/>
      <c r="LZ743" s="203" t="e">
        <f>VLOOKUP(LW743,$A$794:$F$2344,6,FALSE)</f>
        <v>#N/A</v>
      </c>
      <c r="MA743" s="202" t="s">
        <v>63</v>
      </c>
      <c r="MB743" s="10" t="e">
        <f>LZ743*1.4</f>
        <v>#N/A</v>
      </c>
      <c r="MC743" s="10"/>
      <c r="MD743" s="263"/>
      <c r="ME743" s="202" t="s">
        <v>91</v>
      </c>
      <c r="MF743" s="484" t="s">
        <v>423</v>
      </c>
      <c r="MH743" s="203"/>
      <c r="MI743" s="203">
        <f>VLOOKUP(MF743,$A$794:$F$2344,6,FALSE)</f>
        <v>0</v>
      </c>
      <c r="MJ743" s="202" t="s">
        <v>63</v>
      </c>
      <c r="MK743" s="10">
        <f>MI743*1.4</f>
        <v>0</v>
      </c>
      <c r="ML743" s="10"/>
      <c r="MM743" s="263"/>
      <c r="MN743" s="202" t="s">
        <v>91</v>
      </c>
      <c r="MO743" s="484" t="s">
        <v>482</v>
      </c>
      <c r="MQ743" s="203"/>
      <c r="MR743" s="203">
        <f>VLOOKUP(MO743,$A$794:$F$2344,6,FALSE)</f>
        <v>0</v>
      </c>
      <c r="MS743" s="202" t="s">
        <v>63</v>
      </c>
      <c r="MT743" s="10">
        <f>MR743*1.4</f>
        <v>0</v>
      </c>
      <c r="MU743" s="10"/>
      <c r="MV743" s="263"/>
      <c r="MW743" s="202" t="s">
        <v>91</v>
      </c>
      <c r="MX743" s="484" t="s">
        <v>440</v>
      </c>
      <c r="MZ743" s="203"/>
      <c r="NA743" s="203">
        <f>VLOOKUP(MX743,$A$794:$F$2344,6,FALSE)</f>
        <v>0</v>
      </c>
      <c r="NB743" s="202" t="s">
        <v>63</v>
      </c>
      <c r="NC743" s="10">
        <f>NA743*1.4</f>
        <v>0</v>
      </c>
      <c r="ND743" s="10"/>
      <c r="NE743" s="263"/>
      <c r="NF743" s="202" t="s">
        <v>91</v>
      </c>
      <c r="NG743" s="484" t="s">
        <v>558</v>
      </c>
      <c r="NI743" s="203"/>
      <c r="NJ743" s="203">
        <f>VLOOKUP(NG743,$A$794:$F$2344,6,FALSE)</f>
        <v>0</v>
      </c>
      <c r="NK743" s="202" t="s">
        <v>63</v>
      </c>
      <c r="NL743" s="10">
        <f>NJ743*1.4</f>
        <v>0</v>
      </c>
      <c r="NM743" s="10"/>
      <c r="NN743" s="263"/>
      <c r="NO743" s="202" t="s">
        <v>91</v>
      </c>
      <c r="NP743" s="498" t="s">
        <v>440</v>
      </c>
      <c r="NR743" s="203"/>
      <c r="NS743" s="203">
        <f>VLOOKUP(NP743,$A$794:$F$2344,6,FALSE)</f>
        <v>0</v>
      </c>
      <c r="NT743" s="202" t="s">
        <v>63</v>
      </c>
      <c r="NU743" s="10">
        <f>NS743*1.4</f>
        <v>0</v>
      </c>
      <c r="NV743" s="10"/>
      <c r="NW743" s="263"/>
      <c r="NX743" s="202" t="s">
        <v>91</v>
      </c>
      <c r="NY743" s="484" t="s">
        <v>2274</v>
      </c>
      <c r="OA743" s="203"/>
      <c r="OB743" s="203">
        <f>VLOOKUP(NY743,$A$794:$F$2344,6,FALSE)</f>
        <v>72</v>
      </c>
      <c r="OC743" s="202" t="s">
        <v>63</v>
      </c>
      <c r="OD743" s="10">
        <f>OB743*1.4</f>
        <v>100.8</v>
      </c>
      <c r="OE743" s="10"/>
      <c r="OF743" s="263"/>
      <c r="OG743" s="202" t="s">
        <v>91</v>
      </c>
      <c r="OH743" s="484" t="s">
        <v>1936</v>
      </c>
      <c r="OJ743" s="203"/>
      <c r="OK743" s="203">
        <f>VLOOKUP(OH743,$A$794:$F$2344,6,FALSE)</f>
        <v>0</v>
      </c>
      <c r="OL743" s="202" t="s">
        <v>63</v>
      </c>
      <c r="OM743" s="10">
        <f>OK743*1.4</f>
        <v>0</v>
      </c>
      <c r="ON743" s="10"/>
      <c r="OO743" s="263"/>
      <c r="OP743" s="202" t="s">
        <v>91</v>
      </c>
      <c r="OQ743" s="484" t="s">
        <v>461</v>
      </c>
      <c r="OS743" s="203"/>
      <c r="OT743" s="203">
        <f>VLOOKUP(OQ743,$A$794:$F$2344,6,FALSE)</f>
        <v>19</v>
      </c>
      <c r="OU743" s="202" t="s">
        <v>63</v>
      </c>
      <c r="OV743" s="10">
        <f>OT743*1.4</f>
        <v>26.599999999999998</v>
      </c>
      <c r="OW743" s="10"/>
      <c r="OX743" s="263"/>
      <c r="OY743" s="202" t="s">
        <v>91</v>
      </c>
      <c r="OZ743" s="484" t="s">
        <v>461</v>
      </c>
      <c r="PB743" s="203"/>
      <c r="PC743" s="203">
        <f>VLOOKUP(OZ743,$A$794:$F$2344,6,FALSE)</f>
        <v>19</v>
      </c>
      <c r="PD743" s="202" t="s">
        <v>63</v>
      </c>
      <c r="PE743" s="10">
        <f>PC743*1.4</f>
        <v>26.599999999999998</v>
      </c>
      <c r="PF743" s="10"/>
      <c r="PG743" s="263"/>
      <c r="PH743" s="202" t="s">
        <v>91</v>
      </c>
      <c r="PI743" s="496" t="s">
        <v>183</v>
      </c>
      <c r="PK743" s="203"/>
      <c r="PL743" s="203" t="e">
        <f>VLOOKUP(PI743,$A$794:$F$2344,6,FALSE)</f>
        <v>#N/A</v>
      </c>
      <c r="PM743" s="202" t="s">
        <v>63</v>
      </c>
      <c r="PN743" s="10" t="e">
        <f>PL743*1.4</f>
        <v>#N/A</v>
      </c>
      <c r="PO743" s="10"/>
      <c r="PP743" s="263"/>
      <c r="PQ743" s="202" t="s">
        <v>91</v>
      </c>
      <c r="PR743" s="484" t="s">
        <v>515</v>
      </c>
      <c r="PT743" s="203"/>
      <c r="PU743" s="203">
        <f>VLOOKUP(PR743,$A$794:$F$2344,6,FALSE)</f>
        <v>0</v>
      </c>
      <c r="PV743" s="202" t="s">
        <v>63</v>
      </c>
      <c r="PW743" s="10">
        <f>PU743*1.4</f>
        <v>0</v>
      </c>
      <c r="PX743" s="10"/>
      <c r="PY743" s="263"/>
      <c r="PZ743" s="202" t="s">
        <v>91</v>
      </c>
      <c r="QA743" s="496" t="s">
        <v>183</v>
      </c>
      <c r="QC743" s="203"/>
      <c r="QD743" s="203" t="e">
        <f>VLOOKUP(QA743,$A$794:$F$2344,6,FALSE)</f>
        <v>#N/A</v>
      </c>
      <c r="QE743" s="202" t="s">
        <v>63</v>
      </c>
      <c r="QF743" s="10" t="e">
        <f>QD743*1.4</f>
        <v>#N/A</v>
      </c>
      <c r="QG743" s="10"/>
      <c r="QH743" s="263"/>
      <c r="QI743" s="202" t="s">
        <v>91</v>
      </c>
      <c r="QJ743" s="484" t="s">
        <v>515</v>
      </c>
      <c r="QL743" s="203"/>
      <c r="QM743" s="203">
        <f>VLOOKUP(QJ743,$A$794:$F$2344,6,FALSE)</f>
        <v>0</v>
      </c>
      <c r="QN743" s="202" t="s">
        <v>63</v>
      </c>
      <c r="QO743" s="10">
        <f>QM743*1.4</f>
        <v>0</v>
      </c>
      <c r="QP743" s="10"/>
      <c r="QQ743" s="263"/>
      <c r="QR743" s="202" t="s">
        <v>91</v>
      </c>
      <c r="QS743" s="484" t="s">
        <v>1239</v>
      </c>
      <c r="QU743" s="203"/>
      <c r="QV743" s="203">
        <f>VLOOKUP(QS743,$A$794:$F$2344,6,FALSE)</f>
        <v>0</v>
      </c>
      <c r="QW743" s="202" t="s">
        <v>63</v>
      </c>
      <c r="QX743" s="10">
        <f>QV743*1.4</f>
        <v>0</v>
      </c>
      <c r="QY743" s="10"/>
      <c r="QZ743" s="263"/>
      <c r="RA743" s="202" t="s">
        <v>91</v>
      </c>
      <c r="RB743" s="484" t="s">
        <v>1195</v>
      </c>
      <c r="RD743" s="203"/>
      <c r="RE743" s="203">
        <f>VLOOKUP(RB743,$A$794:$F$2344,6,FALSE)</f>
        <v>0</v>
      </c>
      <c r="RF743" s="202" t="s">
        <v>63</v>
      </c>
      <c r="RG743" s="10">
        <f>RE743*1.4</f>
        <v>0</v>
      </c>
      <c r="RH743" s="10"/>
      <c r="RI743" s="263"/>
      <c r="RJ743" s="202" t="s">
        <v>91</v>
      </c>
      <c r="RK743" s="484" t="s">
        <v>1936</v>
      </c>
      <c r="RM743" s="203"/>
      <c r="RN743" s="203">
        <f>VLOOKUP(RK743,$A$794:$F$2344,6,FALSE)</f>
        <v>0</v>
      </c>
      <c r="RO743" s="202" t="s">
        <v>63</v>
      </c>
      <c r="RP743" s="10">
        <f>RN743*1.4</f>
        <v>0</v>
      </c>
      <c r="RQ743" s="10"/>
      <c r="RR743" s="263"/>
      <c r="RS743" s="202" t="s">
        <v>91</v>
      </c>
      <c r="RT743" s="484" t="s">
        <v>437</v>
      </c>
      <c r="RV743" s="203"/>
      <c r="RW743" s="203">
        <f>VLOOKUP(RT743,$A$794:$F$2344,6,FALSE)</f>
        <v>0</v>
      </c>
      <c r="RX743" s="202" t="s">
        <v>63</v>
      </c>
      <c r="RY743" s="10">
        <f>RW743*1.4</f>
        <v>0</v>
      </c>
      <c r="RZ743" s="10"/>
      <c r="SA743" s="269"/>
      <c r="SB743" s="202" t="s">
        <v>91</v>
      </c>
      <c r="SC743" s="484" t="s">
        <v>1195</v>
      </c>
      <c r="SE743" s="203"/>
      <c r="SF743" s="203">
        <f>VLOOKUP(SC743,$A$794:$F$2344,6,FALSE)</f>
        <v>0</v>
      </c>
      <c r="SG743" s="202" t="s">
        <v>63</v>
      </c>
      <c r="SH743" s="10">
        <f>SF743*1.4</f>
        <v>0</v>
      </c>
      <c r="SI743" s="10"/>
      <c r="SJ743" s="269"/>
      <c r="SK743" s="202" t="s">
        <v>91</v>
      </c>
      <c r="SL743" s="496" t="s">
        <v>183</v>
      </c>
      <c r="SN743" s="203"/>
      <c r="SO743" s="203" t="e">
        <f>VLOOKUP(SL743,$A$794:$F$2344,6,FALSE)</f>
        <v>#N/A</v>
      </c>
      <c r="SP743" s="202" t="s">
        <v>63</v>
      </c>
      <c r="SQ743" s="10" t="e">
        <f>SO743*1.4</f>
        <v>#N/A</v>
      </c>
      <c r="SR743" s="10"/>
      <c r="SS743" s="269"/>
      <c r="ST743" s="202" t="s">
        <v>91</v>
      </c>
      <c r="SU743" s="484" t="s">
        <v>482</v>
      </c>
      <c r="SW743" s="203"/>
      <c r="SX743" s="203">
        <f>VLOOKUP(SU743,$A$794:$F$2344,6,FALSE)</f>
        <v>0</v>
      </c>
      <c r="SY743" s="202" t="s">
        <v>63</v>
      </c>
      <c r="SZ743" s="10">
        <f>SX743*1.4</f>
        <v>0</v>
      </c>
      <c r="TA743" s="10"/>
      <c r="TB743" s="269"/>
      <c r="TC743" s="202" t="s">
        <v>91</v>
      </c>
      <c r="TD743" s="484" t="s">
        <v>482</v>
      </c>
      <c r="TF743" s="203"/>
      <c r="TG743" s="203">
        <f>VLOOKUP(TD743,$A$794:$F$2344,6,FALSE)</f>
        <v>0</v>
      </c>
      <c r="TH743" s="202" t="s">
        <v>63</v>
      </c>
      <c r="TI743" s="10">
        <f>TG743*1.4</f>
        <v>0</v>
      </c>
      <c r="TK743" s="269"/>
      <c r="TL743" s="202" t="s">
        <v>91</v>
      </c>
      <c r="TM743" s="484" t="s">
        <v>515</v>
      </c>
      <c r="TO743" s="203"/>
      <c r="TP743" s="203">
        <f>VLOOKUP(TM743,$A$794:$F$2344,6,FALSE)</f>
        <v>0</v>
      </c>
      <c r="TQ743" s="202" t="s">
        <v>63</v>
      </c>
      <c r="TR743" s="10">
        <f>TP743*1.4</f>
        <v>0</v>
      </c>
      <c r="TS743" s="10"/>
      <c r="TT743" s="269"/>
      <c r="TU743" s="202" t="s">
        <v>91</v>
      </c>
      <c r="TV743" s="484" t="s">
        <v>515</v>
      </c>
      <c r="TX743" s="203"/>
      <c r="TY743" s="203">
        <f>VLOOKUP(TV743,$A$794:$F$2344,6,FALSE)</f>
        <v>0</v>
      </c>
      <c r="TZ743" s="202" t="s">
        <v>63</v>
      </c>
      <c r="UA743" s="10">
        <f>TY743*1.4</f>
        <v>0</v>
      </c>
      <c r="UB743" s="10"/>
      <c r="UC743" s="269"/>
      <c r="UD743" s="202" t="s">
        <v>91</v>
      </c>
      <c r="UE743" s="498" t="s">
        <v>1171</v>
      </c>
      <c r="UG743" s="203"/>
      <c r="UH743" s="203">
        <f>VLOOKUP(UE743,$A$794:$F$2344,6,FALSE)</f>
        <v>0</v>
      </c>
      <c r="UI743" s="202" t="s">
        <v>63</v>
      </c>
      <c r="UJ743" s="10">
        <f>UH743*1.4</f>
        <v>0</v>
      </c>
      <c r="UK743" s="10"/>
      <c r="UL743" s="269"/>
      <c r="UM743" s="202" t="s">
        <v>91</v>
      </c>
      <c r="UN743" s="484" t="s">
        <v>437</v>
      </c>
      <c r="UP743" s="203"/>
      <c r="UQ743" s="203">
        <f>VLOOKUP(UN743,$A$794:$F$2344,6,FALSE)</f>
        <v>0</v>
      </c>
      <c r="UR743" s="202" t="s">
        <v>63</v>
      </c>
      <c r="US743" s="10">
        <f>UQ743*1.4</f>
        <v>0</v>
      </c>
      <c r="UT743" s="10"/>
      <c r="UU743" s="269"/>
      <c r="UV743" s="202" t="s">
        <v>91</v>
      </c>
      <c r="UW743" s="484" t="s">
        <v>482</v>
      </c>
      <c r="UY743" s="203"/>
      <c r="UZ743" s="203">
        <f>VLOOKUP(UW743,$A$794:$F$2344,6,FALSE)</f>
        <v>0</v>
      </c>
      <c r="VA743" s="202" t="s">
        <v>63</v>
      </c>
      <c r="VB743" s="10">
        <f>UZ743*1.4</f>
        <v>0</v>
      </c>
      <c r="VC743" s="10"/>
      <c r="VD743" s="269"/>
      <c r="VE743" s="202" t="s">
        <v>91</v>
      </c>
      <c r="VF743" s="484" t="s">
        <v>437</v>
      </c>
      <c r="VH743" s="203"/>
      <c r="VI743" s="203">
        <f>VLOOKUP(VF743,$A$794:$F$2344,6,FALSE)</f>
        <v>0</v>
      </c>
      <c r="VJ743" s="202" t="s">
        <v>63</v>
      </c>
      <c r="VK743" s="10">
        <f>VI743*1.4</f>
        <v>0</v>
      </c>
      <c r="VL743" s="10"/>
      <c r="VM743" s="269"/>
      <c r="VN743" s="202" t="s">
        <v>91</v>
      </c>
      <c r="VO743" s="484" t="s">
        <v>1173</v>
      </c>
      <c r="VQ743" s="203"/>
      <c r="VR743" s="203">
        <f>VLOOKUP(VO743,$A$794:$F$2344,6,FALSE)</f>
        <v>0</v>
      </c>
      <c r="VS743" s="202" t="s">
        <v>63</v>
      </c>
      <c r="VT743" s="10">
        <f>VR743*1.4</f>
        <v>0</v>
      </c>
      <c r="VU743" s="10"/>
      <c r="VV743" s="269"/>
      <c r="VW743" s="202" t="s">
        <v>91</v>
      </c>
      <c r="VX743" s="496" t="s">
        <v>183</v>
      </c>
      <c r="VZ743" s="203"/>
      <c r="WA743" s="203" t="e">
        <f>VLOOKUP(VX743,$A$794:$F$2344,6,FALSE)</f>
        <v>#N/A</v>
      </c>
      <c r="WB743" s="202" t="s">
        <v>63</v>
      </c>
      <c r="WC743" s="10" t="e">
        <f>WA743*1.4</f>
        <v>#N/A</v>
      </c>
      <c r="WE743" s="269"/>
      <c r="WF743" s="202" t="s">
        <v>91</v>
      </c>
      <c r="WG743" s="484" t="s">
        <v>1936</v>
      </c>
      <c r="WI743" s="203"/>
      <c r="WJ743" s="203">
        <f>VLOOKUP(WG743,$A$794:$F$2344,6,FALSE)</f>
        <v>0</v>
      </c>
      <c r="WK743" s="202" t="s">
        <v>63</v>
      </c>
      <c r="WL743" s="10">
        <f>WJ743*1.4</f>
        <v>0</v>
      </c>
      <c r="WN743" s="269"/>
      <c r="WO743" s="202" t="s">
        <v>91</v>
      </c>
      <c r="WP743" s="484" t="s">
        <v>1171</v>
      </c>
      <c r="WQ743" s="203"/>
      <c r="WR743" s="203"/>
      <c r="WS743" s="203">
        <f>VLOOKUP(WP743,$A$794:$F$2344,6,FALSE)</f>
        <v>0</v>
      </c>
      <c r="WT743" s="202" t="s">
        <v>63</v>
      </c>
      <c r="WU743" s="10">
        <f>WS743*1.4</f>
        <v>0</v>
      </c>
      <c r="WV743" s="10"/>
      <c r="WW743" s="269"/>
      <c r="WX743" s="202" t="s">
        <v>91</v>
      </c>
      <c r="WY743" s="484" t="s">
        <v>515</v>
      </c>
      <c r="XA743" s="203"/>
      <c r="XB743" s="203">
        <f>VLOOKUP(WY743,$A$794:$F$2344,6,FALSE)</f>
        <v>0</v>
      </c>
      <c r="XC743" s="202" t="s">
        <v>63</v>
      </c>
      <c r="XD743" s="10">
        <f>XB743*1.4</f>
        <v>0</v>
      </c>
      <c r="XF743" s="269"/>
      <c r="XG743" s="202" t="s">
        <v>91</v>
      </c>
      <c r="XH743" s="484" t="s">
        <v>1934</v>
      </c>
      <c r="XJ743" s="203"/>
      <c r="XK743" s="203">
        <f>VLOOKUP(XH743,$A$794:$F$2344,6,FALSE)</f>
        <v>0</v>
      </c>
      <c r="XL743" s="202" t="s">
        <v>63</v>
      </c>
      <c r="XM743" s="10">
        <f>XK743*1.4</f>
        <v>0</v>
      </c>
      <c r="XO743" s="269"/>
      <c r="XP743" s="202" t="s">
        <v>91</v>
      </c>
      <c r="XQ743" s="484" t="s">
        <v>1951</v>
      </c>
      <c r="XS743" s="203"/>
      <c r="XT743" s="203">
        <f>VLOOKUP(XQ743,$A$794:$F$2344,6,FALSE)</f>
        <v>0</v>
      </c>
      <c r="XU743" s="202" t="s">
        <v>63</v>
      </c>
      <c r="XV743" s="10">
        <f>XT743*1.4</f>
        <v>0</v>
      </c>
      <c r="XW743" s="10"/>
      <c r="XX743" s="269"/>
      <c r="XY743" s="202" t="s">
        <v>91</v>
      </c>
      <c r="XZ743" s="484" t="s">
        <v>450</v>
      </c>
      <c r="YB743" s="203"/>
      <c r="YC743" s="203">
        <f>VLOOKUP(XZ743,$A$794:$F$2344,6,FALSE)</f>
        <v>0</v>
      </c>
      <c r="YD743" s="202" t="s">
        <v>63</v>
      </c>
      <c r="YE743" s="10">
        <f>YC743*1.4</f>
        <v>0</v>
      </c>
      <c r="YG743" s="269"/>
      <c r="YH743" s="202" t="s">
        <v>91</v>
      </c>
      <c r="YI743" s="78" t="s">
        <v>183</v>
      </c>
      <c r="YK743" s="203"/>
      <c r="YL743" s="203" t="e">
        <f>VLOOKUP(YI743,$A$794:$F$2344,6,FALSE)</f>
        <v>#N/A</v>
      </c>
      <c r="YM743" s="202" t="s">
        <v>63</v>
      </c>
      <c r="YN743" s="10" t="e">
        <f>YL743*1.4</f>
        <v>#N/A</v>
      </c>
      <c r="YO743" s="10"/>
      <c r="YP743" s="269"/>
      <c r="YQ743" s="202" t="s">
        <v>91</v>
      </c>
      <c r="YR743" s="78" t="s">
        <v>183</v>
      </c>
      <c r="YT743" s="203"/>
      <c r="YU743" s="203" t="e">
        <f>VLOOKUP(YR743,$A$794:$F$2344,6,FALSE)</f>
        <v>#N/A</v>
      </c>
      <c r="YV743" s="202" t="s">
        <v>63</v>
      </c>
      <c r="YW743" s="10" t="e">
        <f>YU743*1.4</f>
        <v>#N/A</v>
      </c>
      <c r="YY743" s="269"/>
      <c r="YZ743" s="202" t="s">
        <v>91</v>
      </c>
      <c r="ZA743" s="78" t="s">
        <v>183</v>
      </c>
      <c r="ZC743" s="203"/>
      <c r="ZD743" s="203" t="e">
        <f>VLOOKUP(ZA743,$A$794:$F$2344,6,FALSE)</f>
        <v>#N/A</v>
      </c>
      <c r="ZE743" s="202" t="s">
        <v>63</v>
      </c>
      <c r="ZF743" s="10" t="e">
        <f>ZD743*1.4</f>
        <v>#N/A</v>
      </c>
      <c r="ZH743" s="269"/>
      <c r="ZI743" s="202" t="s">
        <v>91</v>
      </c>
      <c r="ZJ743" s="78" t="s">
        <v>183</v>
      </c>
      <c r="ZL743" s="203"/>
      <c r="ZM743" s="203" t="e">
        <f>VLOOKUP(ZJ743,$A$794:$F$2344,6,FALSE)</f>
        <v>#N/A</v>
      </c>
      <c r="ZN743" s="202" t="s">
        <v>63</v>
      </c>
      <c r="ZO743" s="10" t="e">
        <f>ZM743*1.4</f>
        <v>#N/A</v>
      </c>
      <c r="ZQ743" s="269"/>
      <c r="ZR743" s="202" t="s">
        <v>91</v>
      </c>
      <c r="ZS743" s="484" t="s">
        <v>1171</v>
      </c>
      <c r="ZU743" s="203"/>
      <c r="ZV743" s="203">
        <f>VLOOKUP(ZS743,$A$794:$F$2344,6,FALSE)</f>
        <v>0</v>
      </c>
      <c r="ZW743" s="202" t="s">
        <v>63</v>
      </c>
      <c r="ZX743" s="10">
        <f>ZV743*1.4</f>
        <v>0</v>
      </c>
      <c r="ZY743" s="10"/>
      <c r="ZZ743" s="269"/>
      <c r="AAA743" s="202" t="s">
        <v>91</v>
      </c>
      <c r="AAB743" s="484" t="s">
        <v>482</v>
      </c>
      <c r="AAD743" s="203"/>
      <c r="AAE743" s="203">
        <f>VLOOKUP(AAB743,$A$794:$F$2344,6,FALSE)</f>
        <v>0</v>
      </c>
      <c r="AAF743" s="202" t="s">
        <v>63</v>
      </c>
      <c r="AAG743" s="10">
        <f>AAE743*1.4</f>
        <v>0</v>
      </c>
      <c r="AAH743" s="10"/>
      <c r="AAI743" s="269"/>
      <c r="AAJ743" s="202" t="s">
        <v>91</v>
      </c>
      <c r="AAK743" s="78" t="s">
        <v>183</v>
      </c>
      <c r="AAM743" s="203"/>
      <c r="AAN743" s="203" t="e">
        <f>VLOOKUP(AAK743,$A$794:$F$2344,6,FALSE)</f>
        <v>#N/A</v>
      </c>
      <c r="AAO743" s="202" t="s">
        <v>63</v>
      </c>
      <c r="AAP743" s="10" t="e">
        <f>AAN743*1.4</f>
        <v>#N/A</v>
      </c>
      <c r="AAQ743" s="10"/>
      <c r="AAR743" s="269"/>
      <c r="AAS743" s="202" t="s">
        <v>91</v>
      </c>
      <c r="AAT743" s="498" t="s">
        <v>1195</v>
      </c>
      <c r="AAV743" s="203"/>
      <c r="AAW743" s="203">
        <f>VLOOKUP(AAT743,$A$794:$F$2344,6,FALSE)</f>
        <v>0</v>
      </c>
      <c r="AAX743" s="202" t="s">
        <v>63</v>
      </c>
      <c r="AAY743" s="10">
        <f>AAW743*1.4</f>
        <v>0</v>
      </c>
      <c r="AAZ743" s="10"/>
      <c r="ABA743" s="269"/>
      <c r="ABB743" s="202" t="s">
        <v>91</v>
      </c>
      <c r="ABC743" s="484" t="s">
        <v>2274</v>
      </c>
      <c r="ABE743" s="203"/>
      <c r="ABF743" s="203">
        <f>VLOOKUP(ABC743,$A$794:$F$2344,6,FALSE)</f>
        <v>72</v>
      </c>
      <c r="ABG743" s="202" t="s">
        <v>63</v>
      </c>
      <c r="ABH743" s="10">
        <f>ABF743*1.4</f>
        <v>100.8</v>
      </c>
      <c r="ABI743" s="10"/>
      <c r="ABJ743" s="269"/>
      <c r="ABK743" s="202" t="s">
        <v>91</v>
      </c>
      <c r="ABL743" s="484" t="s">
        <v>456</v>
      </c>
      <c r="ABN743" s="203"/>
      <c r="ABO743" s="203">
        <f>VLOOKUP(ABL743,$A$794:$F$2344,6,FALSE)</f>
        <v>0</v>
      </c>
      <c r="ABP743" s="202" t="s">
        <v>63</v>
      </c>
      <c r="ABQ743" s="10">
        <f>ABO743*1.4</f>
        <v>0</v>
      </c>
      <c r="ABR743" s="10"/>
      <c r="ABS743" s="269"/>
      <c r="ABT743" s="202" t="s">
        <v>91</v>
      </c>
      <c r="ABU743" s="484" t="s">
        <v>1936</v>
      </c>
      <c r="ABW743" s="203"/>
      <c r="ABX743" s="203">
        <f>VLOOKUP(ABU743,$A$794:$F$2344,6,FALSE)</f>
        <v>0</v>
      </c>
      <c r="ABY743" s="202" t="s">
        <v>63</v>
      </c>
      <c r="ABZ743" s="10">
        <f>ABX743*1.4</f>
        <v>0</v>
      </c>
      <c r="ACA743" s="10"/>
      <c r="ACB743" s="269"/>
      <c r="ACC743" s="202" t="s">
        <v>91</v>
      </c>
      <c r="ACD743" s="484" t="s">
        <v>437</v>
      </c>
      <c r="ACF743" s="203"/>
      <c r="ACG743" s="203">
        <f>VLOOKUP(ACD743,$A$794:$F$2344,6,FALSE)</f>
        <v>0</v>
      </c>
      <c r="ACH743" s="202" t="s">
        <v>63</v>
      </c>
      <c r="ACI743" s="10">
        <f>ACG743*1.4</f>
        <v>0</v>
      </c>
      <c r="ACJ743" s="10"/>
      <c r="ACK743" s="269"/>
      <c r="ACL743" s="202" t="s">
        <v>91</v>
      </c>
      <c r="ACM743" s="484" t="s">
        <v>482</v>
      </c>
      <c r="ACO743" s="203"/>
      <c r="ACP743" s="203">
        <f>VLOOKUP(ACM743,$A$794:$F$2344,6,FALSE)</f>
        <v>0</v>
      </c>
      <c r="ACQ743" s="202" t="s">
        <v>63</v>
      </c>
      <c r="ACR743" s="10">
        <f>ACP743*1.4</f>
        <v>0</v>
      </c>
      <c r="ACS743" s="10"/>
      <c r="ACT743" s="269"/>
      <c r="ACU743" s="202" t="s">
        <v>91</v>
      </c>
      <c r="ACV743" s="484" t="s">
        <v>437</v>
      </c>
      <c r="ACX743" s="203"/>
      <c r="ACY743" s="203">
        <f>VLOOKUP(ACV743,$A$794:$F$2344,6,FALSE)</f>
        <v>0</v>
      </c>
      <c r="ACZ743" s="202" t="s">
        <v>63</v>
      </c>
      <c r="ADA743" s="10">
        <f>ACY743*1.4</f>
        <v>0</v>
      </c>
      <c r="ADB743" s="10"/>
      <c r="ADC743" s="269"/>
      <c r="ADD743" s="202" t="s">
        <v>91</v>
      </c>
      <c r="ADE743" s="484" t="s">
        <v>459</v>
      </c>
      <c r="ADG743" s="203"/>
      <c r="ADH743" s="203">
        <f>VLOOKUP(ADE743,$A$794:$F$2344,6,FALSE)</f>
        <v>0</v>
      </c>
      <c r="ADI743" s="202" t="s">
        <v>63</v>
      </c>
      <c r="ADJ743" s="10">
        <f>ADH743*1.4</f>
        <v>0</v>
      </c>
      <c r="ADL743" s="269"/>
      <c r="ADM743" s="202" t="s">
        <v>91</v>
      </c>
      <c r="ADN743" s="484" t="s">
        <v>482</v>
      </c>
      <c r="ADP743" s="203"/>
      <c r="ADQ743" s="203">
        <f>VLOOKUP(ADN743,$A$794:$F$2344,6,FALSE)</f>
        <v>0</v>
      </c>
      <c r="ADR743" s="202" t="s">
        <v>63</v>
      </c>
      <c r="ADS743" s="10">
        <f>ADQ743*1.4</f>
        <v>0</v>
      </c>
      <c r="ADT743" s="10"/>
      <c r="ADU743" s="269"/>
      <c r="ADV743" s="202" t="s">
        <v>91</v>
      </c>
      <c r="ADW743" s="78" t="s">
        <v>183</v>
      </c>
      <c r="ADY743" s="203"/>
      <c r="ADZ743" s="203" t="e">
        <f>VLOOKUP(ADW743,$A$794:$F$2344,6,FALSE)</f>
        <v>#N/A</v>
      </c>
      <c r="AEA743" s="202" t="s">
        <v>63</v>
      </c>
      <c r="AEB743" s="10" t="e">
        <f>ADZ743*1.4</f>
        <v>#N/A</v>
      </c>
      <c r="AED743" s="269"/>
      <c r="AEE743" s="202" t="s">
        <v>91</v>
      </c>
      <c r="AEF743" s="491" t="s">
        <v>482</v>
      </c>
      <c r="AEH743" s="203"/>
      <c r="AEI743" s="203">
        <f>VLOOKUP(AEF743,$A$794:$F$2344,6,FALSE)</f>
        <v>0</v>
      </c>
      <c r="AEJ743" s="202" t="s">
        <v>63</v>
      </c>
      <c r="AEK743" s="10">
        <f>AEI743*1.4</f>
        <v>0</v>
      </c>
      <c r="AEM743" s="269"/>
      <c r="AEN743" s="202" t="s">
        <v>91</v>
      </c>
      <c r="AEO743" s="484" t="s">
        <v>482</v>
      </c>
      <c r="AEQ743" s="203"/>
      <c r="AER743" s="203">
        <f>VLOOKUP(AEO743,$A$794:$F$2344,6,FALSE)</f>
        <v>0</v>
      </c>
      <c r="AES743" s="202" t="s">
        <v>63</v>
      </c>
      <c r="AET743" s="10">
        <f>AER743*1.4</f>
        <v>0</v>
      </c>
      <c r="AEV743" s="269"/>
      <c r="AEW743" s="202" t="s">
        <v>91</v>
      </c>
      <c r="AEX743" s="484" t="s">
        <v>517</v>
      </c>
      <c r="AEZ743" s="203"/>
      <c r="AFA743" s="203">
        <f>VLOOKUP(AEX743,$A$794:$F$2344,6,FALSE)</f>
        <v>0</v>
      </c>
      <c r="AFB743" s="202" t="s">
        <v>63</v>
      </c>
      <c r="AFC743" s="10">
        <f>AFA743*1.4</f>
        <v>0</v>
      </c>
      <c r="AFD743" s="10"/>
      <c r="AFE743" s="269"/>
      <c r="AFF743" s="202" t="s">
        <v>91</v>
      </c>
      <c r="AFG743" s="78" t="s">
        <v>183</v>
      </c>
      <c r="AFI743" s="203"/>
      <c r="AFJ743" s="203" t="e">
        <f>VLOOKUP(AFG743,$A$794:$F$2344,6,FALSE)</f>
        <v>#N/A</v>
      </c>
      <c r="AFK743" s="202" t="s">
        <v>63</v>
      </c>
      <c r="AFL743" s="10" t="e">
        <f>AFJ743*1.4</f>
        <v>#N/A</v>
      </c>
      <c r="AFM743" s="10"/>
      <c r="AFN743" s="269"/>
      <c r="AFO743" s="202" t="s">
        <v>91</v>
      </c>
      <c r="AFP743" s="484" t="s">
        <v>515</v>
      </c>
      <c r="AFR743" s="203"/>
      <c r="AFS743" s="203">
        <f>VLOOKUP(AFP743,$A$794:$F$2344,6,FALSE)</f>
        <v>0</v>
      </c>
      <c r="AFT743" s="202" t="s">
        <v>63</v>
      </c>
      <c r="AFU743" s="10">
        <f>AFS743*1.4</f>
        <v>0</v>
      </c>
      <c r="AFV743" s="10"/>
      <c r="AFW743" s="269"/>
      <c r="AFX743" s="202" t="s">
        <v>91</v>
      </c>
      <c r="AFY743" s="484" t="s">
        <v>482</v>
      </c>
      <c r="AGA743" s="203"/>
      <c r="AGB743" s="203">
        <f>VLOOKUP(AFY743,$A$794:$F$2344,6,FALSE)</f>
        <v>0</v>
      </c>
      <c r="AGC743" s="202" t="s">
        <v>63</v>
      </c>
      <c r="AGD743" s="10">
        <f>AGB743*1.4</f>
        <v>0</v>
      </c>
      <c r="AGE743" s="10"/>
      <c r="AGF743" s="269"/>
      <c r="AGG743" s="202" t="s">
        <v>91</v>
      </c>
      <c r="AGH743" s="484" t="s">
        <v>461</v>
      </c>
      <c r="AGJ743" s="203"/>
      <c r="AGK743" s="203">
        <f>VLOOKUP(AGH743,$A$794:$F$2344,6,FALSE)</f>
        <v>19</v>
      </c>
      <c r="AGL743" s="202" t="s">
        <v>63</v>
      </c>
      <c r="AGM743" s="10">
        <f>AGK743*1.4</f>
        <v>26.599999999999998</v>
      </c>
      <c r="AGN743" s="10"/>
      <c r="AGO743" s="269"/>
      <c r="AGP743" s="202" t="s">
        <v>91</v>
      </c>
      <c r="AGQ743" s="484" t="s">
        <v>537</v>
      </c>
      <c r="AGS743" s="203"/>
      <c r="AGT743" s="203">
        <f>VLOOKUP(AGQ743,$A$794:$F$2344,6,FALSE)</f>
        <v>0</v>
      </c>
      <c r="AGU743" s="202" t="s">
        <v>63</v>
      </c>
      <c r="AGV743" s="10">
        <f>AGT743*1.4</f>
        <v>0</v>
      </c>
      <c r="AGW743" s="10"/>
      <c r="AGX743" s="269"/>
      <c r="AGY743" s="202" t="s">
        <v>91</v>
      </c>
      <c r="AGZ743" s="78" t="s">
        <v>183</v>
      </c>
      <c r="AHB743" s="203"/>
      <c r="AHC743" s="203" t="e">
        <f>VLOOKUP(AGZ743,$A$794:$F$2344,6,FALSE)</f>
        <v>#N/A</v>
      </c>
      <c r="AHD743" s="202" t="s">
        <v>63</v>
      </c>
      <c r="AHE743" s="10" t="e">
        <f>AHC743*1.4</f>
        <v>#N/A</v>
      </c>
      <c r="AHF743" s="10"/>
      <c r="AHG743" s="269"/>
      <c r="AHH743" s="202" t="s">
        <v>91</v>
      </c>
      <c r="AHI743" s="502" t="s">
        <v>649</v>
      </c>
      <c r="AHK743" s="203"/>
      <c r="AHL743" s="203">
        <f>VLOOKUP(AHI743,$A$794:$F$2344,6,FALSE)</f>
        <v>0</v>
      </c>
      <c r="AHM743" s="202" t="s">
        <v>63</v>
      </c>
      <c r="AHN743" s="10">
        <f>AHL743*1.4</f>
        <v>0</v>
      </c>
      <c r="AHO743" s="10"/>
      <c r="AHP743" s="269"/>
      <c r="AHQ743" s="202" t="s">
        <v>91</v>
      </c>
      <c r="AHR743" s="484" t="s">
        <v>500</v>
      </c>
      <c r="AHT743" s="203"/>
      <c r="AHU743" s="203">
        <f>VLOOKUP(AHR743,$A$794:$F$2344,6,FALSE)</f>
        <v>0</v>
      </c>
      <c r="AHV743" s="202" t="s">
        <v>63</v>
      </c>
      <c r="AHW743" s="10">
        <f>AHU743*1.4</f>
        <v>0</v>
      </c>
      <c r="AHX743" s="10"/>
      <c r="AHY743" s="269"/>
      <c r="AHZ743" s="202" t="s">
        <v>91</v>
      </c>
      <c r="AIA743" s="78" t="s">
        <v>183</v>
      </c>
      <c r="AIC743" s="203"/>
      <c r="AID743" s="203" t="e">
        <f>VLOOKUP(AIA743,$A$794:$F$2344,6,FALSE)</f>
        <v>#N/A</v>
      </c>
      <c r="AIE743" s="202" t="s">
        <v>63</v>
      </c>
      <c r="AIF743" s="10" t="e">
        <f>AID743*1.4</f>
        <v>#N/A</v>
      </c>
      <c r="AIG743" s="10"/>
      <c r="AIH743" s="269"/>
      <c r="AII743" s="202" t="s">
        <v>91</v>
      </c>
      <c r="AIJ743" s="484" t="s">
        <v>459</v>
      </c>
      <c r="AIL743" s="203"/>
      <c r="AIM743" s="203">
        <f>VLOOKUP(AIJ743,$A$794:$F$2344,6,FALSE)</f>
        <v>0</v>
      </c>
      <c r="AIN743" s="202" t="s">
        <v>63</v>
      </c>
      <c r="AIO743" s="10">
        <f>AIM743*1.4</f>
        <v>0</v>
      </c>
      <c r="AIP743" s="10"/>
      <c r="AIQ743" s="269"/>
      <c r="AIR743" s="202" t="s">
        <v>91</v>
      </c>
      <c r="AIS743" s="484" t="s">
        <v>570</v>
      </c>
      <c r="AIU743" s="203"/>
      <c r="AIV743" s="203">
        <f>VLOOKUP(AIS743,$A$794:$F$2344,6,FALSE)</f>
        <v>0</v>
      </c>
      <c r="AIW743" s="202" t="s">
        <v>63</v>
      </c>
      <c r="AIX743" s="10">
        <f>AIV743*1.4</f>
        <v>0</v>
      </c>
      <c r="AIY743" s="10"/>
      <c r="AIZ743" s="269"/>
      <c r="AJA743" s="202" t="s">
        <v>91</v>
      </c>
      <c r="AJB743" s="78" t="s">
        <v>183</v>
      </c>
      <c r="AJD743" s="203"/>
      <c r="AJE743" s="203" t="e">
        <f>VLOOKUP(AJB743,$A$794:$F$2344,6,FALSE)</f>
        <v>#N/A</v>
      </c>
      <c r="AJF743" s="202" t="s">
        <v>63</v>
      </c>
      <c r="AJG743" s="10" t="e">
        <f>AJE743*1.4</f>
        <v>#N/A</v>
      </c>
      <c r="AJH743" s="10"/>
      <c r="AJI743" s="269"/>
      <c r="AJJ743" s="202" t="s">
        <v>91</v>
      </c>
      <c r="AJK743" s="78" t="s">
        <v>183</v>
      </c>
      <c r="AJM743" s="203"/>
      <c r="AJN743" s="203" t="e">
        <f>VLOOKUP(AJK743,$A$794:$F$2344,6,FALSE)</f>
        <v>#N/A</v>
      </c>
      <c r="AJO743" s="202" t="s">
        <v>63</v>
      </c>
      <c r="AJP743" s="10" t="e">
        <f>AJN743*1.4</f>
        <v>#N/A</v>
      </c>
      <c r="AJQ743" s="10"/>
      <c r="AJR743" s="269"/>
      <c r="AJS743" s="202" t="s">
        <v>91</v>
      </c>
      <c r="AJT743" s="78" t="s">
        <v>183</v>
      </c>
      <c r="AJV743" s="203"/>
      <c r="AJW743" s="203" t="e">
        <f>VLOOKUP(AJT743,$A$794:$F$2344,6,FALSE)</f>
        <v>#N/A</v>
      </c>
      <c r="AJX743" s="202" t="s">
        <v>63</v>
      </c>
      <c r="AJY743" s="10" t="e">
        <f>AJW743*1.4</f>
        <v>#N/A</v>
      </c>
      <c r="AJZ743" s="10"/>
      <c r="AKA743" s="269"/>
      <c r="AKB743" s="202" t="s">
        <v>91</v>
      </c>
      <c r="AKC743" s="484" t="s">
        <v>482</v>
      </c>
      <c r="AKE743" s="203"/>
      <c r="AKF743" s="203">
        <f>VLOOKUP(AKC743,$A$794:$F$2344,6,FALSE)</f>
        <v>0</v>
      </c>
      <c r="AKG743" s="202" t="s">
        <v>63</v>
      </c>
      <c r="AKH743" s="10">
        <f>AKF743*1.4</f>
        <v>0</v>
      </c>
      <c r="AKI743" s="10"/>
      <c r="AKJ743" s="269"/>
      <c r="AKK743" s="202" t="s">
        <v>91</v>
      </c>
      <c r="AKL743" s="78" t="s">
        <v>183</v>
      </c>
      <c r="AKN743" s="203"/>
      <c r="AKO743" s="203" t="e">
        <f>VLOOKUP(AKL743,$A$794:$F$2344,6,FALSE)</f>
        <v>#N/A</v>
      </c>
      <c r="AKP743" s="202" t="s">
        <v>63</v>
      </c>
      <c r="AKQ743" s="10" t="e">
        <f>AKO743*1.4</f>
        <v>#N/A</v>
      </c>
      <c r="AKR743" s="10"/>
      <c r="AKS743" s="269"/>
      <c r="AKT743" s="202" t="s">
        <v>91</v>
      </c>
      <c r="AKU743" s="78" t="s">
        <v>183</v>
      </c>
      <c r="AKW743" s="203"/>
      <c r="AKX743" s="203" t="e">
        <f>VLOOKUP(AKU743,$A$794:$F$2344,6,FALSE)</f>
        <v>#N/A</v>
      </c>
      <c r="AKY743" s="202" t="s">
        <v>63</v>
      </c>
      <c r="AKZ743" s="10" t="e">
        <f>AKX743*1.4</f>
        <v>#N/A</v>
      </c>
      <c r="ALA743" s="10"/>
      <c r="ALB743" s="269"/>
      <c r="ALC743" s="202" t="s">
        <v>91</v>
      </c>
      <c r="ALD743" s="78" t="s">
        <v>183</v>
      </c>
      <c r="ALF743" s="203"/>
      <c r="ALG743" s="203" t="e">
        <f>VLOOKUP(ALD743,$A$794:$F$2344,6,FALSE)</f>
        <v>#N/A</v>
      </c>
      <c r="ALH743" s="202" t="s">
        <v>63</v>
      </c>
      <c r="ALI743" s="10" t="e">
        <f>ALG743*1.4</f>
        <v>#N/A</v>
      </c>
      <c r="ALJ743" s="10"/>
      <c r="ALK743" s="269"/>
      <c r="ALL743" s="202" t="s">
        <v>91</v>
      </c>
      <c r="ALM743" s="78" t="s">
        <v>183</v>
      </c>
      <c r="ALO743" s="203"/>
      <c r="ALP743" s="203" t="e">
        <f>VLOOKUP(ALM743,$A$794:$F$2344,6,FALSE)</f>
        <v>#N/A</v>
      </c>
      <c r="ALQ743" s="202" t="s">
        <v>63</v>
      </c>
      <c r="ALR743" s="10" t="e">
        <f>ALP743*1.4</f>
        <v>#N/A</v>
      </c>
      <c r="ALS743" s="10"/>
      <c r="ALT743" s="269"/>
      <c r="ALU743" s="202" t="s">
        <v>91</v>
      </c>
      <c r="ALV743" s="78" t="s">
        <v>183</v>
      </c>
      <c r="ALX743" s="203"/>
      <c r="ALY743" s="203" t="e">
        <f>VLOOKUP(ALV743,$A$794:$F$2344,6,FALSE)</f>
        <v>#N/A</v>
      </c>
      <c r="ALZ743" s="202" t="s">
        <v>63</v>
      </c>
      <c r="AMA743" s="10" t="e">
        <f>ALY743*1.4</f>
        <v>#N/A</v>
      </c>
      <c r="AMB743" s="10"/>
      <c r="AMC743" s="269"/>
      <c r="AMD743" s="202" t="s">
        <v>91</v>
      </c>
      <c r="AME743" s="78" t="s">
        <v>183</v>
      </c>
      <c r="AMG743" s="203"/>
      <c r="AMH743" s="203" t="e">
        <f>VLOOKUP(AME743,$A$794:$F$2344,6,FALSE)</f>
        <v>#N/A</v>
      </c>
      <c r="AMI743" s="202" t="s">
        <v>63</v>
      </c>
      <c r="AMJ743" s="10" t="e">
        <f>AMH743*1.4</f>
        <v>#N/A</v>
      </c>
      <c r="AMK743" s="10"/>
      <c r="AML743" s="269"/>
      <c r="AMM743" s="202" t="s">
        <v>91</v>
      </c>
      <c r="AMN743" s="78" t="s">
        <v>183</v>
      </c>
      <c r="AMP743" s="203"/>
      <c r="AMQ743" s="203" t="e">
        <f>VLOOKUP(AMN743,$A$794:$F$2344,6,FALSE)</f>
        <v>#N/A</v>
      </c>
      <c r="AMR743" s="202" t="s">
        <v>63</v>
      </c>
      <c r="AMS743" s="10" t="e">
        <f>AMQ743*1.4</f>
        <v>#N/A</v>
      </c>
      <c r="AMT743" s="10"/>
      <c r="AMU743" s="269"/>
      <c r="AMV743" s="202" t="s">
        <v>91</v>
      </c>
      <c r="AMW743" s="78" t="s">
        <v>183</v>
      </c>
      <c r="AMY743" s="203"/>
      <c r="AMZ743" s="203" t="e">
        <f>VLOOKUP(AMW743,$A$794:$F$2344,6,FALSE)</f>
        <v>#N/A</v>
      </c>
      <c r="ANA743" s="202" t="s">
        <v>63</v>
      </c>
      <c r="ANB743" s="10" t="e">
        <f>AMZ743*1.4</f>
        <v>#N/A</v>
      </c>
      <c r="ANC743" s="10"/>
      <c r="AND743" s="269"/>
      <c r="ANE743" s="202" t="s">
        <v>91</v>
      </c>
      <c r="ANF743" s="78" t="s">
        <v>183</v>
      </c>
      <c r="ANH743" s="203"/>
      <c r="ANI743" s="203" t="e">
        <f>VLOOKUP(ANF743,$A$794:$F$2344,6,FALSE)</f>
        <v>#N/A</v>
      </c>
      <c r="ANJ743" s="202" t="s">
        <v>63</v>
      </c>
      <c r="ANK743" s="10" t="e">
        <f>ANI743*1.4</f>
        <v>#N/A</v>
      </c>
      <c r="ANL743" s="10"/>
      <c r="ANM743" s="269"/>
      <c r="ANN743" s="202" t="s">
        <v>91</v>
      </c>
      <c r="ANO743" s="78" t="s">
        <v>183</v>
      </c>
      <c r="ANQ743" s="203"/>
      <c r="ANR743" s="203" t="e">
        <f>VLOOKUP(ANO743,$A$794:$F$2344,6,FALSE)</f>
        <v>#N/A</v>
      </c>
      <c r="ANS743" s="202" t="s">
        <v>63</v>
      </c>
      <c r="ANT743" s="10" t="e">
        <f>ANR743*1.4</f>
        <v>#N/A</v>
      </c>
      <c r="ANU743" s="10"/>
      <c r="ANV743" s="269"/>
      <c r="ANW743" s="202" t="s">
        <v>91</v>
      </c>
      <c r="ANX743" s="78" t="s">
        <v>183</v>
      </c>
      <c r="ANZ743" s="203"/>
      <c r="AOA743" s="203" t="e">
        <f>VLOOKUP(ANX743,$A$794:$F$2344,6,FALSE)</f>
        <v>#N/A</v>
      </c>
      <c r="AOB743" s="202" t="s">
        <v>63</v>
      </c>
      <c r="AOC743" s="10" t="e">
        <f>AOA743*1.4</f>
        <v>#N/A</v>
      </c>
      <c r="AOD743" s="10"/>
      <c r="AOE743" s="269"/>
      <c r="AOF743" s="202" t="s">
        <v>91</v>
      </c>
      <c r="AOG743" s="78" t="s">
        <v>183</v>
      </c>
      <c r="AOI743" s="203"/>
      <c r="AOJ743" s="203" t="e">
        <f>VLOOKUP(AOG743,$A$794:$F$2344,6,FALSE)</f>
        <v>#N/A</v>
      </c>
      <c r="AOK743" s="202" t="s">
        <v>63</v>
      </c>
      <c r="AOL743" s="10" t="e">
        <f>AOJ743*1.4</f>
        <v>#N/A</v>
      </c>
      <c r="AOM743" s="10"/>
      <c r="AON743" s="269"/>
      <c r="AOO743" s="202" t="s">
        <v>91</v>
      </c>
      <c r="AOP743" s="78" t="s">
        <v>183</v>
      </c>
      <c r="AOR743" s="203"/>
      <c r="AOS743" s="203" t="e">
        <f>VLOOKUP(AOP743,$A$794:$F$2344,6,FALSE)</f>
        <v>#N/A</v>
      </c>
      <c r="AOT743" s="202" t="s">
        <v>63</v>
      </c>
      <c r="AOU743" s="10" t="e">
        <f>AOS743*1.4</f>
        <v>#N/A</v>
      </c>
      <c r="AOV743" s="10"/>
      <c r="AOW743" s="269"/>
      <c r="AOX743" s="202" t="s">
        <v>91</v>
      </c>
      <c r="AOY743" s="78" t="s">
        <v>183</v>
      </c>
      <c r="APA743" s="203"/>
      <c r="APB743" s="203" t="e">
        <f>VLOOKUP(AOY743,$A$794:$F$2344,6,FALSE)</f>
        <v>#N/A</v>
      </c>
      <c r="APC743" s="202" t="s">
        <v>63</v>
      </c>
      <c r="APD743" s="10" t="e">
        <f>APB743*1.4</f>
        <v>#N/A</v>
      </c>
      <c r="APE743" s="10"/>
      <c r="APF743" s="269"/>
      <c r="APG743" s="202" t="s">
        <v>91</v>
      </c>
      <c r="APH743" s="78" t="s">
        <v>183</v>
      </c>
      <c r="APJ743" s="203"/>
      <c r="APK743" s="203" t="e">
        <f>VLOOKUP(APH743,$A$794:$F$2344,6,FALSE)</f>
        <v>#N/A</v>
      </c>
      <c r="APL743" s="202" t="s">
        <v>63</v>
      </c>
      <c r="APM743" s="10" t="e">
        <f>APK743*1.4</f>
        <v>#N/A</v>
      </c>
      <c r="APN743" s="10"/>
      <c r="APO743" s="269"/>
      <c r="APP743" s="202" t="s">
        <v>91</v>
      </c>
      <c r="APQ743" s="498" t="s">
        <v>482</v>
      </c>
      <c r="APS743" s="203"/>
      <c r="APT743" s="203">
        <f>VLOOKUP(APQ743,$A$794:$F$2344,6,FALSE)</f>
        <v>0</v>
      </c>
      <c r="APU743" s="202" t="s">
        <v>63</v>
      </c>
      <c r="APV743" s="10">
        <f>APT743*1.4</f>
        <v>0</v>
      </c>
      <c r="APW743" s="10"/>
      <c r="APX743" s="269"/>
      <c r="APY743" s="202" t="s">
        <v>91</v>
      </c>
      <c r="APZ743" s="498" t="s">
        <v>437</v>
      </c>
      <c r="AQB743" s="203"/>
      <c r="AQC743" s="203">
        <f>VLOOKUP(APZ743,$A$794:$F$2344,6,FALSE)</f>
        <v>0</v>
      </c>
      <c r="AQD743" s="202" t="s">
        <v>63</v>
      </c>
      <c r="AQE743" s="10">
        <f>AQC743*1.4</f>
        <v>0</v>
      </c>
      <c r="AQF743" s="10"/>
      <c r="AQG743" s="269"/>
      <c r="AQH743" s="202" t="s">
        <v>91</v>
      </c>
      <c r="AQI743" s="484" t="s">
        <v>1171</v>
      </c>
      <c r="AQK743" s="203"/>
      <c r="AQL743" s="203">
        <f>VLOOKUP(AQI743,$A$794:$F$2344,6,FALSE)</f>
        <v>0</v>
      </c>
      <c r="AQM743" s="202" t="s">
        <v>63</v>
      </c>
      <c r="AQN743" s="10">
        <f>AQL743*1.4</f>
        <v>0</v>
      </c>
      <c r="AQO743" s="10"/>
      <c r="AQP743" s="269"/>
      <c r="AQQ743" s="202" t="s">
        <v>91</v>
      </c>
      <c r="AQR743" s="484" t="s">
        <v>1171</v>
      </c>
      <c r="AQT743" s="203"/>
      <c r="AQU743" s="203">
        <f>VLOOKUP(AQR743,$A$794:$F$2344,6,FALSE)</f>
        <v>0</v>
      </c>
      <c r="AQV743" s="202" t="s">
        <v>63</v>
      </c>
      <c r="AQW743" s="10">
        <f>AQU743*1.4</f>
        <v>0</v>
      </c>
      <c r="AQX743" s="10"/>
      <c r="AQY743" s="269"/>
      <c r="AQZ743" s="202" t="s">
        <v>91</v>
      </c>
      <c r="ARA743" s="484" t="s">
        <v>437</v>
      </c>
      <c r="ARC743" s="203"/>
      <c r="ARD743" s="203">
        <f>VLOOKUP(ARA743,$A$794:$F$2344,6,FALSE)</f>
        <v>0</v>
      </c>
      <c r="ARE743" s="202" t="s">
        <v>63</v>
      </c>
      <c r="ARF743" s="10">
        <f>ARD743*1.4</f>
        <v>0</v>
      </c>
      <c r="ARG743" s="10"/>
      <c r="ARH743" s="269"/>
      <c r="ARI743" s="202" t="s">
        <v>91</v>
      </c>
      <c r="ARJ743" s="484" t="s">
        <v>482</v>
      </c>
      <c r="ARL743" s="203"/>
      <c r="ARM743" s="203">
        <f>VLOOKUP(ARJ743,$A$794:$F$2344,6,FALSE)</f>
        <v>0</v>
      </c>
      <c r="ARN743" s="202" t="s">
        <v>63</v>
      </c>
      <c r="ARO743" s="10">
        <f>ARM743*1.4</f>
        <v>0</v>
      </c>
      <c r="ARP743" s="10"/>
      <c r="ARQ743" s="269"/>
      <c r="ARR743" s="202" t="s">
        <v>91</v>
      </c>
      <c r="ARS743" s="498" t="s">
        <v>1171</v>
      </c>
      <c r="ARU743" s="203"/>
      <c r="ARV743" s="203">
        <f>VLOOKUP(ARS743,$A$794:$F$2344,6,FALSE)</f>
        <v>0</v>
      </c>
      <c r="ARW743" s="202" t="s">
        <v>63</v>
      </c>
      <c r="ARX743" s="10">
        <f>ARV743*1.4</f>
        <v>0</v>
      </c>
      <c r="ARY743" s="10"/>
      <c r="ARZ743" s="269"/>
      <c r="ASA743" s="202" t="s">
        <v>91</v>
      </c>
      <c r="ASB743" s="484" t="s">
        <v>1173</v>
      </c>
      <c r="ASD743" s="203"/>
      <c r="ASE743" s="203">
        <f>VLOOKUP(ASB743,$A$794:$F$2344,6,FALSE)</f>
        <v>0</v>
      </c>
      <c r="ASF743" s="202" t="s">
        <v>63</v>
      </c>
      <c r="ASG743" s="10">
        <f>ASE743*1.4</f>
        <v>0</v>
      </c>
      <c r="ASH743" s="10"/>
      <c r="ASI743" s="269"/>
      <c r="ASJ743" s="202" t="s">
        <v>91</v>
      </c>
      <c r="ASK743" s="484" t="s">
        <v>482</v>
      </c>
      <c r="ASM743" s="203"/>
      <c r="ASN743" s="203">
        <f>VLOOKUP(ASK743,$A$794:$F$2344,6,FALSE)</f>
        <v>0</v>
      </c>
      <c r="ASO743" s="202" t="s">
        <v>63</v>
      </c>
      <c r="ASP743" s="10">
        <f>ASN743*1.4</f>
        <v>0</v>
      </c>
      <c r="ASQ743" s="10"/>
      <c r="ASR743" s="269"/>
      <c r="ASS743" s="202" t="s">
        <v>91</v>
      </c>
      <c r="AST743" s="484" t="s">
        <v>2274</v>
      </c>
      <c r="ASV743" s="203"/>
      <c r="ASW743" s="203">
        <f>VLOOKUP(AST743,$A$794:$F$2344,6,FALSE)</f>
        <v>72</v>
      </c>
      <c r="ASX743" s="202" t="s">
        <v>63</v>
      </c>
      <c r="ASY743" s="10">
        <f>ASW743*1.4</f>
        <v>100.8</v>
      </c>
      <c r="ASZ743" s="10"/>
      <c r="ATA743" s="269"/>
      <c r="ATB743" s="202" t="s">
        <v>91</v>
      </c>
      <c r="ATC743" s="484" t="s">
        <v>459</v>
      </c>
      <c r="ATE743" s="203"/>
      <c r="ATF743" s="203">
        <f>VLOOKUP(ATC743,$A$794:$F$2344,6,FALSE)</f>
        <v>0</v>
      </c>
      <c r="ATG743" s="202" t="s">
        <v>63</v>
      </c>
      <c r="ATH743" s="10">
        <f>ATF743*1.4</f>
        <v>0</v>
      </c>
      <c r="ATI743" s="10"/>
      <c r="ATJ743" s="269"/>
      <c r="ATK743" s="202" t="s">
        <v>91</v>
      </c>
      <c r="ATL743" s="484" t="s">
        <v>461</v>
      </c>
      <c r="ATN743" s="203"/>
      <c r="ATO743" s="203">
        <f>VLOOKUP(ATL743,$A$794:$F$2344,6,FALSE)</f>
        <v>19</v>
      </c>
      <c r="ATP743" s="202" t="s">
        <v>63</v>
      </c>
      <c r="ATQ743" s="10">
        <f>ATO743*1.4</f>
        <v>26.599999999999998</v>
      </c>
      <c r="ATR743" s="10"/>
      <c r="ATS743" s="269"/>
      <c r="ATT743" s="202" t="s">
        <v>91</v>
      </c>
      <c r="ATU743" s="484" t="s">
        <v>482</v>
      </c>
      <c r="ATW743" s="203"/>
      <c r="ATX743" s="203">
        <f>VLOOKUP(ATU743,$A$794:$F$2344,6,FALSE)</f>
        <v>0</v>
      </c>
      <c r="ATY743" s="202" t="s">
        <v>63</v>
      </c>
      <c r="ATZ743" s="10">
        <f>ATX743*1.4</f>
        <v>0</v>
      </c>
      <c r="AUA743" s="10"/>
      <c r="AUB743" s="269"/>
      <c r="AUC743" s="202" t="s">
        <v>91</v>
      </c>
      <c r="AUD743" s="484" t="s">
        <v>1951</v>
      </c>
      <c r="AUF743" s="203"/>
      <c r="AUG743" s="203">
        <f>VLOOKUP(AUD743,$A$794:$F$2344,6,FALSE)</f>
        <v>0</v>
      </c>
      <c r="AUH743" s="202" t="s">
        <v>63</v>
      </c>
      <c r="AUI743" s="10">
        <f>AUG743*1.4</f>
        <v>0</v>
      </c>
      <c r="AUJ743" s="10"/>
      <c r="AUK743" s="269"/>
      <c r="AUL743" s="202" t="s">
        <v>91</v>
      </c>
      <c r="AUM743" s="484" t="s">
        <v>482</v>
      </c>
      <c r="AUO743" s="203"/>
      <c r="AUP743" s="203">
        <f>VLOOKUP(AUM743,$A$794:$F$2344,6,FALSE)</f>
        <v>0</v>
      </c>
      <c r="AUQ743" s="202" t="s">
        <v>63</v>
      </c>
      <c r="AUR743" s="10">
        <f>AUP743*1.4</f>
        <v>0</v>
      </c>
      <c r="AUS743" s="10"/>
      <c r="AUT743" s="269"/>
      <c r="AUU743" s="202" t="s">
        <v>91</v>
      </c>
      <c r="AUV743" s="509" t="s">
        <v>482</v>
      </c>
      <c r="AUX743" s="203"/>
      <c r="AUY743" s="203">
        <f>VLOOKUP(AUV743,$A$794:$F$2344,6,FALSE)</f>
        <v>0</v>
      </c>
      <c r="AUZ743" s="202" t="s">
        <v>63</v>
      </c>
      <c r="AVA743" s="10">
        <f>AUY743*1.4</f>
        <v>0</v>
      </c>
      <c r="AVB743" s="10"/>
      <c r="AVC743" s="269"/>
      <c r="AVD743" s="202" t="s">
        <v>91</v>
      </c>
      <c r="AVE743" s="484" t="s">
        <v>1936</v>
      </c>
      <c r="AVG743" s="203"/>
      <c r="AVH743" s="203">
        <f>VLOOKUP(AVE743,$A$794:$F$2344,6,FALSE)</f>
        <v>0</v>
      </c>
      <c r="AVI743" s="202" t="s">
        <v>63</v>
      </c>
      <c r="AVJ743" s="10">
        <f>AVH743*1.4</f>
        <v>0</v>
      </c>
      <c r="AVK743" s="10"/>
      <c r="AVL743" s="269"/>
      <c r="AVM743" s="202" t="s">
        <v>91</v>
      </c>
      <c r="AVN743" s="484" t="s">
        <v>499</v>
      </c>
      <c r="AVP743" s="203"/>
      <c r="AVQ743" s="203">
        <f>VLOOKUP(AVN743,$A$794:$F$2344,6,FALSE)</f>
        <v>34</v>
      </c>
      <c r="AVR743" s="202" t="s">
        <v>63</v>
      </c>
      <c r="AVS743" s="10">
        <f>AVQ743*1.4</f>
        <v>47.599999999999994</v>
      </c>
      <c r="AVT743" s="10"/>
      <c r="AVU743" s="269"/>
      <c r="AVV743" s="202" t="s">
        <v>91</v>
      </c>
      <c r="AVW743" s="487" t="s">
        <v>1171</v>
      </c>
      <c r="AVY743" s="203"/>
      <c r="AVZ743" s="203">
        <f>VLOOKUP(AVW743,$A$794:$F$2344,6,FALSE)</f>
        <v>0</v>
      </c>
      <c r="AWA743" s="202" t="s">
        <v>63</v>
      </c>
      <c r="AWB743" s="10">
        <f>AVZ743*1.4</f>
        <v>0</v>
      </c>
      <c r="AWC743" s="10"/>
      <c r="AWD743" s="269"/>
      <c r="AWE743" s="202" t="s">
        <v>91</v>
      </c>
      <c r="AWF743" s="484" t="s">
        <v>482</v>
      </c>
      <c r="AWH743" s="203"/>
      <c r="AWI743" s="203">
        <f>VLOOKUP(AWF743,$A$794:$F$2344,6,FALSE)</f>
        <v>0</v>
      </c>
      <c r="AWJ743" s="202" t="s">
        <v>63</v>
      </c>
      <c r="AWK743" s="10">
        <f>AWI743*1.4</f>
        <v>0</v>
      </c>
      <c r="AWL743" s="10"/>
      <c r="AWM743" s="269"/>
      <c r="AWN743" s="202" t="s">
        <v>91</v>
      </c>
      <c r="AWO743" s="484" t="s">
        <v>1171</v>
      </c>
      <c r="AWQ743" s="203"/>
      <c r="AWR743" s="203">
        <f>VLOOKUP(AWO743,$A$794:$F$2344,6,FALSE)</f>
        <v>0</v>
      </c>
      <c r="AWS743" s="202" t="s">
        <v>63</v>
      </c>
      <c r="AWT743" s="10">
        <f>AWR743*1.4</f>
        <v>0</v>
      </c>
      <c r="AWU743" s="10"/>
      <c r="AWV743" s="269"/>
      <c r="AWW743" s="202" t="s">
        <v>91</v>
      </c>
      <c r="AWX743" s="484" t="s">
        <v>585</v>
      </c>
      <c r="AWZ743" s="203"/>
      <c r="AXA743" s="203">
        <f>VLOOKUP(AWX743,$A$794:$F$2344,6,FALSE)</f>
        <v>3</v>
      </c>
      <c r="AXB743" s="202" t="s">
        <v>63</v>
      </c>
      <c r="AXC743" s="10">
        <f>AXA743*1.4</f>
        <v>4.1999999999999993</v>
      </c>
      <c r="AXD743" s="10"/>
      <c r="AXE743" s="269"/>
      <c r="AXF743" s="202" t="s">
        <v>91</v>
      </c>
      <c r="AXG743" s="484" t="s">
        <v>461</v>
      </c>
      <c r="AXI743" s="203"/>
      <c r="AXJ743" s="203">
        <f>VLOOKUP(AXG743,$A$794:$F$2344,6,FALSE)</f>
        <v>19</v>
      </c>
      <c r="AXK743" s="202" t="s">
        <v>63</v>
      </c>
      <c r="AXL743" s="10">
        <f>AXJ743*1.4</f>
        <v>26.599999999999998</v>
      </c>
      <c r="AXM743" s="10"/>
      <c r="AXN743" s="269"/>
      <c r="AXO743" s="202" t="s">
        <v>91</v>
      </c>
      <c r="AXP743" s="484" t="s">
        <v>437</v>
      </c>
      <c r="AXR743" s="203"/>
      <c r="AXS743" s="203">
        <f>VLOOKUP(AXP743,$A$794:$F$2344,6,FALSE)</f>
        <v>0</v>
      </c>
      <c r="AXT743" s="202" t="s">
        <v>63</v>
      </c>
      <c r="AXU743" s="10">
        <f>AXS743*1.4</f>
        <v>0</v>
      </c>
      <c r="AXV743" s="10"/>
      <c r="AXW743" s="269"/>
      <c r="AXX743" s="202" t="s">
        <v>91</v>
      </c>
      <c r="AXY743" s="498" t="s">
        <v>558</v>
      </c>
      <c r="AYA743" s="203"/>
      <c r="AYB743" s="203">
        <f>VLOOKUP(AXY743,$A$794:$F$2344,6,FALSE)</f>
        <v>0</v>
      </c>
      <c r="AYC743" s="202" t="s">
        <v>63</v>
      </c>
      <c r="AYD743" s="10">
        <f>AYB743*1.4</f>
        <v>0</v>
      </c>
      <c r="AYE743" s="10"/>
      <c r="AYF743" s="269"/>
      <c r="AYG743" s="202" t="s">
        <v>91</v>
      </c>
      <c r="AYH743" s="484" t="s">
        <v>1934</v>
      </c>
      <c r="AYJ743" s="203"/>
      <c r="AYK743" s="203">
        <f>VLOOKUP(AYH743,$A$794:$F$2344,6,FALSE)</f>
        <v>0</v>
      </c>
      <c r="AYL743" s="202" t="s">
        <v>63</v>
      </c>
      <c r="AYM743" s="10">
        <f>AYK743*1.4</f>
        <v>0</v>
      </c>
      <c r="AYN743" s="10"/>
      <c r="AYO743" s="269"/>
      <c r="AYP743" s="202" t="s">
        <v>91</v>
      </c>
      <c r="AYQ743" s="484" t="s">
        <v>437</v>
      </c>
      <c r="AYS743" s="203"/>
      <c r="AYT743" s="203">
        <f>VLOOKUP(AYQ743,$A$794:$F$2344,6,FALSE)</f>
        <v>0</v>
      </c>
      <c r="AYU743" s="202" t="s">
        <v>63</v>
      </c>
      <c r="AYV743" s="10">
        <f>AYT743*1.4</f>
        <v>0</v>
      </c>
      <c r="AYW743" s="10"/>
      <c r="AYX743" s="269"/>
      <c r="AYY743" s="202" t="s">
        <v>91</v>
      </c>
      <c r="AYZ743" s="484" t="s">
        <v>2274</v>
      </c>
      <c r="AZB743" s="203"/>
      <c r="AZC743" s="203">
        <f>VLOOKUP(AYZ743,$A$794:$F$2344,6,FALSE)</f>
        <v>72</v>
      </c>
      <c r="AZD743" s="202" t="s">
        <v>63</v>
      </c>
      <c r="AZE743" s="10">
        <f>AZC743*1.4</f>
        <v>100.8</v>
      </c>
      <c r="AZF743" s="10"/>
      <c r="AZG743" s="269"/>
      <c r="AZH743" s="202" t="s">
        <v>91</v>
      </c>
      <c r="AZI743" s="484" t="s">
        <v>440</v>
      </c>
      <c r="AZK743" s="203"/>
      <c r="AZL743" s="203">
        <f>VLOOKUP(AZI743,$A$794:$F$2344,6,FALSE)</f>
        <v>0</v>
      </c>
      <c r="AZM743" s="202" t="s">
        <v>63</v>
      </c>
      <c r="AZN743" s="10">
        <f>AZL743*1.4</f>
        <v>0</v>
      </c>
      <c r="AZO743" s="10"/>
      <c r="AZP743" s="269"/>
      <c r="AZQ743" s="202" t="s">
        <v>91</v>
      </c>
      <c r="AZR743" s="484" t="s">
        <v>1936</v>
      </c>
      <c r="AZT743" s="203"/>
      <c r="AZU743" s="203">
        <f>VLOOKUP(AZR743,$A$794:$F$2344,6,FALSE)</f>
        <v>0</v>
      </c>
      <c r="AZV743" s="202" t="s">
        <v>63</v>
      </c>
      <c r="AZW743" s="10">
        <f>AZU743*1.4</f>
        <v>0</v>
      </c>
      <c r="AZX743" s="10"/>
      <c r="AZY743" s="269"/>
      <c r="AZZ743" s="202" t="s">
        <v>91</v>
      </c>
      <c r="BAA743" s="498" t="s">
        <v>1603</v>
      </c>
      <c r="BAC743" s="203"/>
      <c r="BAD743" s="203">
        <f>VLOOKUP(BAA743,$A$794:$F$2344,6,FALSE)</f>
        <v>0</v>
      </c>
      <c r="BAE743" s="202" t="s">
        <v>63</v>
      </c>
      <c r="BAF743" s="10">
        <f>BAD743*1.4</f>
        <v>0</v>
      </c>
      <c r="BAG743" s="10"/>
      <c r="BAH743" s="269"/>
    </row>
    <row r="744" spans="1:1386" s="14" customFormat="1" ht="15">
      <c r="A744" s="202" t="s">
        <v>92</v>
      </c>
      <c r="B744" s="484" t="s">
        <v>1936</v>
      </c>
      <c r="D744" s="203"/>
      <c r="E744" s="203">
        <f>VLOOKUP(B744,$A$794:$F$2344,6,FALSE)</f>
        <v>0</v>
      </c>
      <c r="F744" s="202" t="s">
        <v>65</v>
      </c>
      <c r="G744" s="10">
        <f>E744*1.3</f>
        <v>0</v>
      </c>
      <c r="H744" s="10"/>
      <c r="I744" s="263"/>
      <c r="J744" s="202" t="s">
        <v>92</v>
      </c>
      <c r="K744" s="487" t="s">
        <v>2274</v>
      </c>
      <c r="M744" s="203"/>
      <c r="N744" s="203">
        <f>VLOOKUP(K744,$A$794:$F$2344,6,FALSE)</f>
        <v>72</v>
      </c>
      <c r="O744" s="202" t="s">
        <v>65</v>
      </c>
      <c r="P744" s="10">
        <f>N744*1.3</f>
        <v>93.600000000000009</v>
      </c>
      <c r="Q744" s="10"/>
      <c r="R744" s="263"/>
      <c r="S744" s="202" t="s">
        <v>92</v>
      </c>
      <c r="T744" s="484" t="s">
        <v>1936</v>
      </c>
      <c r="V744" s="203"/>
      <c r="W744" s="203">
        <f>VLOOKUP(T744,$A$794:$F$2344,6,FALSE)</f>
        <v>0</v>
      </c>
      <c r="X744" s="202" t="s">
        <v>65</v>
      </c>
      <c r="Y744" s="10">
        <f>W744*1.3</f>
        <v>0</v>
      </c>
      <c r="Z744" s="10"/>
      <c r="AA744" s="263"/>
      <c r="AB744" s="202" t="s">
        <v>92</v>
      </c>
      <c r="AC744" s="484" t="s">
        <v>1171</v>
      </c>
      <c r="AE744" s="203"/>
      <c r="AF744" s="203">
        <f>VLOOKUP(AC744,$A$794:$F$2344,6,FALSE)</f>
        <v>0</v>
      </c>
      <c r="AG744" s="202" t="s">
        <v>65</v>
      </c>
      <c r="AH744" s="10">
        <f>AF744*1.3</f>
        <v>0</v>
      </c>
      <c r="AI744" s="10"/>
      <c r="AJ744" s="263"/>
      <c r="AK744" s="202" t="s">
        <v>92</v>
      </c>
      <c r="AL744" s="490" t="s">
        <v>1936</v>
      </c>
      <c r="AN744" s="203"/>
      <c r="AO744" s="203">
        <f>VLOOKUP(AL744,$A$794:$F$2344,6,FALSE)</f>
        <v>0</v>
      </c>
      <c r="AP744" s="202" t="s">
        <v>65</v>
      </c>
      <c r="AQ744" s="10">
        <f>AO744*1.3</f>
        <v>0</v>
      </c>
      <c r="AR744" s="10"/>
      <c r="AS744" s="263"/>
      <c r="AT744" s="202" t="s">
        <v>92</v>
      </c>
      <c r="AU744" s="484" t="s">
        <v>1936</v>
      </c>
      <c r="AW744" s="203"/>
      <c r="AX744" s="203">
        <f>VLOOKUP(AU744,$A$794:$F$2344,6,FALSE)</f>
        <v>0</v>
      </c>
      <c r="AY744" s="202" t="s">
        <v>65</v>
      </c>
      <c r="AZ744" s="10">
        <f>AX744*1.3</f>
        <v>0</v>
      </c>
      <c r="BA744" s="10"/>
      <c r="BB744" s="263"/>
      <c r="BC744" s="202" t="s">
        <v>92</v>
      </c>
      <c r="BD744" s="484" t="s">
        <v>461</v>
      </c>
      <c r="BF744" s="203"/>
      <c r="BG744" s="203">
        <f>VLOOKUP(BD744,$A$794:$F$2344,6,FALSE)</f>
        <v>19</v>
      </c>
      <c r="BH744" s="202" t="s">
        <v>65</v>
      </c>
      <c r="BI744" s="10">
        <f>BG744*1.3</f>
        <v>24.7</v>
      </c>
      <c r="BJ744" s="10"/>
      <c r="BK744" s="263"/>
      <c r="BL744" s="202" t="s">
        <v>92</v>
      </c>
      <c r="BM744" s="484" t="s">
        <v>461</v>
      </c>
      <c r="BO744" s="203"/>
      <c r="BP744" s="203">
        <f>VLOOKUP(BM744,$A$794:$F$2344,6,FALSE)</f>
        <v>19</v>
      </c>
      <c r="BQ744" s="202" t="s">
        <v>65</v>
      </c>
      <c r="BR744" s="10">
        <f>BP744*1.3</f>
        <v>24.7</v>
      </c>
      <c r="BS744" s="10"/>
      <c r="BT744" s="263"/>
      <c r="BU744" s="202" t="s">
        <v>92</v>
      </c>
      <c r="BV744" s="484" t="s">
        <v>1171</v>
      </c>
      <c r="BX744" s="203"/>
      <c r="BY744" s="203">
        <f>VLOOKUP(BV744,$A$794:$F$2344,6,FALSE)</f>
        <v>0</v>
      </c>
      <c r="BZ744" s="202" t="s">
        <v>65</v>
      </c>
      <c r="CA744" s="10">
        <f>BY744*1.3</f>
        <v>0</v>
      </c>
      <c r="CB744" s="10"/>
      <c r="CC744" s="263"/>
      <c r="CD744" s="202" t="s">
        <v>92</v>
      </c>
      <c r="CE744" s="491" t="s">
        <v>1936</v>
      </c>
      <c r="CG744" s="203"/>
      <c r="CH744" s="203">
        <f>VLOOKUP(CE744,$A$794:$F$2344,6,FALSE)</f>
        <v>0</v>
      </c>
      <c r="CI744" s="202" t="s">
        <v>65</v>
      </c>
      <c r="CJ744" s="10">
        <f>CH744*1.3</f>
        <v>0</v>
      </c>
      <c r="CK744" s="10"/>
      <c r="CL744" s="263"/>
      <c r="CM744" s="202" t="s">
        <v>92</v>
      </c>
      <c r="CN744" s="484" t="s">
        <v>515</v>
      </c>
      <c r="CP744" s="203"/>
      <c r="CQ744" s="203">
        <f>VLOOKUP(CN744,$A$794:$F$2344,6,FALSE)</f>
        <v>0</v>
      </c>
      <c r="CR744" s="202" t="s">
        <v>65</v>
      </c>
      <c r="CS744" s="10">
        <f>CQ744*1.3</f>
        <v>0</v>
      </c>
      <c r="CT744" s="10"/>
      <c r="CU744" s="263"/>
      <c r="CV744" s="202" t="s">
        <v>92</v>
      </c>
      <c r="CW744" s="484" t="s">
        <v>2407</v>
      </c>
      <c r="CY744" s="203"/>
      <c r="CZ744" s="203">
        <f>VLOOKUP(CW744,$A$794:$F$2344,6,FALSE)</f>
        <v>0</v>
      </c>
      <c r="DA744" s="202" t="s">
        <v>65</v>
      </c>
      <c r="DB744" s="10">
        <f>CZ744*1.3</f>
        <v>0</v>
      </c>
      <c r="DC744" s="10"/>
      <c r="DD744" s="263"/>
      <c r="DE744" s="202" t="s">
        <v>92</v>
      </c>
      <c r="DF744" s="484" t="s">
        <v>2447</v>
      </c>
      <c r="DH744" s="203"/>
      <c r="DI744" s="203">
        <f>VLOOKUP(DF744,$A$794:$F$2344,6,FALSE)</f>
        <v>0</v>
      </c>
      <c r="DJ744" s="202" t="s">
        <v>65</v>
      </c>
      <c r="DK744" s="10">
        <f>DI744*1.3</f>
        <v>0</v>
      </c>
      <c r="DL744" s="10"/>
      <c r="DM744" s="263"/>
      <c r="DN744" s="202" t="s">
        <v>92</v>
      </c>
      <c r="DO744" s="484" t="s">
        <v>482</v>
      </c>
      <c r="DQ744" s="203"/>
      <c r="DR744" s="203">
        <f>VLOOKUP(DO744,$A$794:$F$2344,6,FALSE)</f>
        <v>0</v>
      </c>
      <c r="DS744" s="202" t="s">
        <v>65</v>
      </c>
      <c r="DT744" s="10">
        <f>DR744*1.3</f>
        <v>0</v>
      </c>
      <c r="DU744" s="10"/>
      <c r="DV744" s="263"/>
      <c r="DW744" s="202" t="s">
        <v>92</v>
      </c>
      <c r="DX744" s="484" t="s">
        <v>437</v>
      </c>
      <c r="DZ744" s="203"/>
      <c r="EA744" s="203">
        <f>VLOOKUP(DX744,$A$794:$F$2344,6,FALSE)</f>
        <v>0</v>
      </c>
      <c r="EB744" s="202" t="s">
        <v>65</v>
      </c>
      <c r="EC744" s="10">
        <f>EA744*1.3</f>
        <v>0</v>
      </c>
      <c r="ED744" s="10"/>
      <c r="EE744" s="263"/>
      <c r="EF744" s="202" t="s">
        <v>92</v>
      </c>
      <c r="EG744" s="484" t="s">
        <v>2076</v>
      </c>
      <c r="EI744" s="203"/>
      <c r="EJ744" s="203">
        <f>VLOOKUP(EG744,$A$794:$F$2344,6,FALSE)</f>
        <v>0</v>
      </c>
      <c r="EK744" s="202" t="s">
        <v>65</v>
      </c>
      <c r="EL744" s="10">
        <f>EJ744*1.3</f>
        <v>0</v>
      </c>
      <c r="EM744" s="10"/>
      <c r="EN744" s="263"/>
      <c r="EO744" s="202" t="s">
        <v>92</v>
      </c>
      <c r="EP744" s="484" t="s">
        <v>437</v>
      </c>
      <c r="ER744" s="203"/>
      <c r="ES744" s="203">
        <f>VLOOKUP(EP744,$A$794:$F$2344,6,FALSE)</f>
        <v>0</v>
      </c>
      <c r="ET744" s="202" t="s">
        <v>65</v>
      </c>
      <c r="EU744" s="10">
        <f>ES744*1.3</f>
        <v>0</v>
      </c>
      <c r="EV744" s="10"/>
      <c r="EW744" s="263"/>
      <c r="EX744" s="202" t="s">
        <v>92</v>
      </c>
      <c r="EY744" s="484" t="s">
        <v>1171</v>
      </c>
      <c r="FA744" s="203"/>
      <c r="FB744" s="203">
        <f>VLOOKUP(EY744,$A$794:$F$2344,6,FALSE)</f>
        <v>0</v>
      </c>
      <c r="FC744" s="202" t="s">
        <v>65</v>
      </c>
      <c r="FD744" s="10">
        <f>FB744*1.3</f>
        <v>0</v>
      </c>
      <c r="FE744" s="10"/>
      <c r="FF744" s="263"/>
      <c r="FG744" s="202" t="s">
        <v>92</v>
      </c>
      <c r="FH744" s="484" t="s">
        <v>515</v>
      </c>
      <c r="FJ744" s="203"/>
      <c r="FK744" s="203">
        <f>VLOOKUP(FH744,$A$794:$F$2344,6,FALSE)</f>
        <v>0</v>
      </c>
      <c r="FL744" s="202" t="s">
        <v>65</v>
      </c>
      <c r="FM744" s="10">
        <f>FK744*1.3</f>
        <v>0</v>
      </c>
      <c r="FN744" s="10"/>
      <c r="FO744" s="263"/>
      <c r="FP744" s="202" t="s">
        <v>92</v>
      </c>
      <c r="FQ744" s="484" t="s">
        <v>482</v>
      </c>
      <c r="FS744" s="203"/>
      <c r="FT744" s="203">
        <f>VLOOKUP(FQ744,$A$794:$F$2344,6,FALSE)</f>
        <v>0</v>
      </c>
      <c r="FU744" s="202" t="s">
        <v>65</v>
      </c>
      <c r="FV744" s="10">
        <f>FT744*1.3</f>
        <v>0</v>
      </c>
      <c r="FW744" s="10"/>
      <c r="FX744" s="263"/>
      <c r="FY744" s="202" t="s">
        <v>92</v>
      </c>
      <c r="FZ744" s="484" t="s">
        <v>459</v>
      </c>
      <c r="GB744" s="203"/>
      <c r="GC744" s="203">
        <f>VLOOKUP(FZ744,$A$794:$F$2344,6,FALSE)</f>
        <v>0</v>
      </c>
      <c r="GD744" s="202" t="s">
        <v>65</v>
      </c>
      <c r="GE744" s="10">
        <f>GC744*1.3</f>
        <v>0</v>
      </c>
      <c r="GF744" s="10"/>
      <c r="GG744" s="263"/>
      <c r="GH744" s="202" t="s">
        <v>92</v>
      </c>
      <c r="GI744" s="484" t="s">
        <v>515</v>
      </c>
      <c r="GK744" s="203"/>
      <c r="GL744" s="203">
        <f>VLOOKUP(GI744,$A$794:$F$2344,6,FALSE)</f>
        <v>0</v>
      </c>
      <c r="GM744" s="202" t="s">
        <v>65</v>
      </c>
      <c r="GN744" s="10">
        <f>GL744*1.3</f>
        <v>0</v>
      </c>
      <c r="GO744" s="10"/>
      <c r="GP744" s="263"/>
      <c r="GQ744" s="202" t="s">
        <v>92</v>
      </c>
      <c r="GR744" s="484" t="s">
        <v>1171</v>
      </c>
      <c r="GT744" s="203"/>
      <c r="GU744" s="203">
        <f>VLOOKUP(GR744,$A$794:$F$2344,6,FALSE)</f>
        <v>0</v>
      </c>
      <c r="GV744" s="202" t="s">
        <v>65</v>
      </c>
      <c r="GW744" s="10">
        <f>GU744*1.3</f>
        <v>0</v>
      </c>
      <c r="GX744" s="10"/>
      <c r="GY744" s="263"/>
      <c r="GZ744" s="202" t="s">
        <v>92</v>
      </c>
      <c r="HA744" s="484" t="s">
        <v>461</v>
      </c>
      <c r="HC744" s="203"/>
      <c r="HD744" s="203">
        <f>VLOOKUP(HA744,$A$794:$F$2344,6,FALSE)</f>
        <v>19</v>
      </c>
      <c r="HE744" s="202" t="s">
        <v>65</v>
      </c>
      <c r="HF744" s="10">
        <f>HD744*1.3</f>
        <v>24.7</v>
      </c>
      <c r="HG744" s="10"/>
      <c r="HH744" s="263"/>
      <c r="HI744" s="202" t="s">
        <v>92</v>
      </c>
      <c r="HJ744" s="484" t="s">
        <v>482</v>
      </c>
      <c r="HL744" s="203"/>
      <c r="HM744" s="203">
        <f>VLOOKUP(HJ744,$A$794:$F$2344,6,FALSE)</f>
        <v>0</v>
      </c>
      <c r="HN744" s="202" t="s">
        <v>65</v>
      </c>
      <c r="HO744" s="10">
        <f>HM744*1.3</f>
        <v>0</v>
      </c>
      <c r="HP744" s="10"/>
      <c r="HQ744" s="263"/>
      <c r="HR744" s="202" t="s">
        <v>92</v>
      </c>
      <c r="HS744" s="484" t="s">
        <v>1171</v>
      </c>
      <c r="HU744" s="203"/>
      <c r="HV744" s="203">
        <f>VLOOKUP(HS744,$A$794:$F$2344,6,FALSE)</f>
        <v>0</v>
      </c>
      <c r="HW744" s="202" t="s">
        <v>65</v>
      </c>
      <c r="HX744" s="10">
        <f>HV744*1.3</f>
        <v>0</v>
      </c>
      <c r="HY744" s="10"/>
      <c r="HZ744" s="263"/>
      <c r="IA744" s="202" t="s">
        <v>92</v>
      </c>
      <c r="IB744" s="496" t="s">
        <v>183</v>
      </c>
      <c r="ID744" s="203"/>
      <c r="IE744" s="203" t="e">
        <f>VLOOKUP(IB744,$A$794:$F$2344,6,FALSE)</f>
        <v>#N/A</v>
      </c>
      <c r="IF744" s="202" t="s">
        <v>65</v>
      </c>
      <c r="IG744" s="10" t="e">
        <f>IE744*1.3</f>
        <v>#N/A</v>
      </c>
      <c r="IH744" s="10"/>
      <c r="II744" s="263"/>
      <c r="IJ744" s="202" t="s">
        <v>92</v>
      </c>
      <c r="IK744" s="484" t="s">
        <v>2447</v>
      </c>
      <c r="IM744" s="203"/>
      <c r="IN744" s="203">
        <f>VLOOKUP(IK744,$A$794:$F$2344,6,FALSE)</f>
        <v>0</v>
      </c>
      <c r="IO744" s="202" t="s">
        <v>65</v>
      </c>
      <c r="IP744" s="10">
        <f>IN744*1.3</f>
        <v>0</v>
      </c>
      <c r="IQ744" s="10"/>
      <c r="IR744" s="263"/>
      <c r="IS744" s="202" t="s">
        <v>92</v>
      </c>
      <c r="IT744" s="484" t="s">
        <v>461</v>
      </c>
      <c r="IV744" s="203"/>
      <c r="IW744" s="203">
        <f>VLOOKUP(IT744,$A$794:$F$2344,6,FALSE)</f>
        <v>19</v>
      </c>
      <c r="IX744" s="202" t="s">
        <v>65</v>
      </c>
      <c r="IY744" s="10">
        <f>IW744*1.3</f>
        <v>24.7</v>
      </c>
      <c r="IZ744" s="10"/>
      <c r="JA744" s="263"/>
      <c r="JB744" s="202" t="s">
        <v>92</v>
      </c>
      <c r="JC744" s="484" t="s">
        <v>437</v>
      </c>
      <c r="JE744" s="203"/>
      <c r="JF744" s="203">
        <f>VLOOKUP(JC744,$A$794:$F$2344,6,FALSE)</f>
        <v>0</v>
      </c>
      <c r="JG744" s="202" t="s">
        <v>65</v>
      </c>
      <c r="JH744" s="10">
        <f>JF744*1.3</f>
        <v>0</v>
      </c>
      <c r="JI744" s="10"/>
      <c r="JJ744" s="263"/>
      <c r="JK744" s="202" t="s">
        <v>92</v>
      </c>
      <c r="JL744" s="484" t="s">
        <v>461</v>
      </c>
      <c r="JN744" s="203"/>
      <c r="JO744" s="203">
        <f>VLOOKUP(JL744,$A$794:$F$2344,6,FALSE)</f>
        <v>19</v>
      </c>
      <c r="JP744" s="202" t="s">
        <v>65</v>
      </c>
      <c r="JQ744" s="10">
        <f>JO744*1.3</f>
        <v>24.7</v>
      </c>
      <c r="JR744" s="10"/>
      <c r="JS744" s="263"/>
      <c r="JT744" s="202" t="s">
        <v>92</v>
      </c>
      <c r="JU744" s="484" t="s">
        <v>482</v>
      </c>
      <c r="JW744" s="203"/>
      <c r="JX744" s="203">
        <f>VLOOKUP(JU744,$A$794:$F$2344,6,FALSE)</f>
        <v>0</v>
      </c>
      <c r="JY744" s="202" t="s">
        <v>65</v>
      </c>
      <c r="JZ744" s="10">
        <f>JX744*1.3</f>
        <v>0</v>
      </c>
      <c r="KA744" s="10"/>
      <c r="KB744" s="263"/>
      <c r="KC744" s="202" t="s">
        <v>92</v>
      </c>
      <c r="KD744" s="484" t="s">
        <v>437</v>
      </c>
      <c r="KF744" s="203"/>
      <c r="KG744" s="203">
        <f>VLOOKUP(KD744,$A$794:$F$2344,6,FALSE)</f>
        <v>0</v>
      </c>
      <c r="KH744" s="202" t="s">
        <v>65</v>
      </c>
      <c r="KI744" s="10">
        <f>KG744*1.3</f>
        <v>0</v>
      </c>
      <c r="KJ744" s="10"/>
      <c r="KK744" s="263"/>
      <c r="KL744" s="202" t="s">
        <v>92</v>
      </c>
      <c r="KM744" s="484" t="s">
        <v>1936</v>
      </c>
      <c r="KO744" s="203"/>
      <c r="KP744" s="203">
        <f>VLOOKUP(KM744,$A$794:$F$2344,6,FALSE)</f>
        <v>0</v>
      </c>
      <c r="KQ744" s="202" t="s">
        <v>65</v>
      </c>
      <c r="KR744" s="10">
        <f>KP744*1.3</f>
        <v>0</v>
      </c>
      <c r="KS744" s="10"/>
      <c r="KT744" s="263"/>
      <c r="KU744" s="202" t="s">
        <v>92</v>
      </c>
      <c r="KV744" s="498" t="s">
        <v>1603</v>
      </c>
      <c r="KX744" s="203"/>
      <c r="KY744" s="203">
        <f>VLOOKUP(KV744,$A$794:$F$2344,6,FALSE)</f>
        <v>0</v>
      </c>
      <c r="KZ744" s="202" t="s">
        <v>65</v>
      </c>
      <c r="LA744" s="10">
        <f>KY744*1.3</f>
        <v>0</v>
      </c>
      <c r="LB744" s="10"/>
      <c r="LC744" s="263"/>
      <c r="LD744" s="202" t="s">
        <v>92</v>
      </c>
      <c r="LE744" s="484" t="s">
        <v>1936</v>
      </c>
      <c r="LG744" s="203"/>
      <c r="LH744" s="203">
        <f>VLOOKUP(LE744,$A$794:$F$2344,6,FALSE)</f>
        <v>0</v>
      </c>
      <c r="LI744" s="202" t="s">
        <v>65</v>
      </c>
      <c r="LJ744" s="10">
        <f>LH744*1.3</f>
        <v>0</v>
      </c>
      <c r="LK744" s="10"/>
      <c r="LL744" s="263"/>
      <c r="LM744" s="202" t="s">
        <v>92</v>
      </c>
      <c r="LN744" s="484" t="s">
        <v>1171</v>
      </c>
      <c r="LP744" s="203"/>
      <c r="LQ744" s="203">
        <f>VLOOKUP(LN744,$A$794:$F$2344,6,FALSE)</f>
        <v>0</v>
      </c>
      <c r="LR744" s="202" t="s">
        <v>65</v>
      </c>
      <c r="LS744" s="10">
        <f>LQ744*1.3</f>
        <v>0</v>
      </c>
      <c r="LT744" s="10"/>
      <c r="LU744" s="263"/>
      <c r="LV744" s="202" t="s">
        <v>92</v>
      </c>
      <c r="LW744" s="496" t="s">
        <v>183</v>
      </c>
      <c r="LY744" s="203"/>
      <c r="LZ744" s="203" t="e">
        <f>VLOOKUP(LW744,$A$794:$F$2344,6,FALSE)</f>
        <v>#N/A</v>
      </c>
      <c r="MA744" s="202" t="s">
        <v>65</v>
      </c>
      <c r="MB744" s="10" t="e">
        <f>LZ744*1.3</f>
        <v>#N/A</v>
      </c>
      <c r="MC744" s="10"/>
      <c r="MD744" s="263"/>
      <c r="ME744" s="202" t="s">
        <v>92</v>
      </c>
      <c r="MF744" s="484" t="s">
        <v>1630</v>
      </c>
      <c r="MH744" s="203"/>
      <c r="MI744" s="203">
        <f>VLOOKUP(MF744,$A$794:$F$2344,6,FALSE)</f>
        <v>0</v>
      </c>
      <c r="MJ744" s="202" t="s">
        <v>65</v>
      </c>
      <c r="MK744" s="10">
        <f>MI744*1.3</f>
        <v>0</v>
      </c>
      <c r="ML744" s="10"/>
      <c r="MM744" s="263"/>
      <c r="MN744" s="202" t="s">
        <v>92</v>
      </c>
      <c r="MO744" s="484" t="s">
        <v>585</v>
      </c>
      <c r="MQ744" s="203"/>
      <c r="MR744" s="203">
        <f>VLOOKUP(MO744,$A$794:$F$2344,6,FALSE)</f>
        <v>3</v>
      </c>
      <c r="MS744" s="202" t="s">
        <v>65</v>
      </c>
      <c r="MT744" s="10">
        <f>MR744*1.3</f>
        <v>3.9000000000000004</v>
      </c>
      <c r="MU744" s="10"/>
      <c r="MV744" s="263"/>
      <c r="MW744" s="202" t="s">
        <v>92</v>
      </c>
      <c r="MX744" s="484" t="s">
        <v>1195</v>
      </c>
      <c r="MZ744" s="203"/>
      <c r="NA744" s="203">
        <f>VLOOKUP(MX744,$A$794:$F$2344,6,FALSE)</f>
        <v>0</v>
      </c>
      <c r="NB744" s="202" t="s">
        <v>65</v>
      </c>
      <c r="NC744" s="10">
        <f>NA744*1.3</f>
        <v>0</v>
      </c>
      <c r="ND744" s="10"/>
      <c r="NE744" s="263"/>
      <c r="NF744" s="202" t="s">
        <v>92</v>
      </c>
      <c r="NG744" s="484" t="s">
        <v>461</v>
      </c>
      <c r="NI744" s="203"/>
      <c r="NJ744" s="203">
        <f>VLOOKUP(NG744,$A$794:$F$2344,6,FALSE)</f>
        <v>19</v>
      </c>
      <c r="NK744" s="202" t="s">
        <v>65</v>
      </c>
      <c r="NL744" s="10">
        <f>NJ744*1.3</f>
        <v>24.7</v>
      </c>
      <c r="NM744" s="10"/>
      <c r="NN744" s="263"/>
      <c r="NO744" s="202" t="s">
        <v>92</v>
      </c>
      <c r="NP744" s="498" t="s">
        <v>504</v>
      </c>
      <c r="NR744" s="203"/>
      <c r="NS744" s="203">
        <f>VLOOKUP(NP744,$A$794:$F$2344,6,FALSE)</f>
        <v>0</v>
      </c>
      <c r="NT744" s="202" t="s">
        <v>65</v>
      </c>
      <c r="NU744" s="10">
        <f>NS744*1.3</f>
        <v>0</v>
      </c>
      <c r="NV744" s="10"/>
      <c r="NW744" s="263"/>
      <c r="NX744" s="202" t="s">
        <v>92</v>
      </c>
      <c r="NY744" s="484" t="s">
        <v>1195</v>
      </c>
      <c r="OA744" s="203"/>
      <c r="OB744" s="203">
        <f>VLOOKUP(NY744,$A$794:$F$2344,6,FALSE)</f>
        <v>0</v>
      </c>
      <c r="OC744" s="202" t="s">
        <v>65</v>
      </c>
      <c r="OD744" s="10">
        <f>OB744*1.3</f>
        <v>0</v>
      </c>
      <c r="OE744" s="10"/>
      <c r="OF744" s="263"/>
      <c r="OG744" s="202" t="s">
        <v>92</v>
      </c>
      <c r="OH744" s="484" t="s">
        <v>644</v>
      </c>
      <c r="OJ744" s="203"/>
      <c r="OK744" s="203">
        <f>VLOOKUP(OH744,$A$794:$F$2344,6,FALSE)</f>
        <v>0</v>
      </c>
      <c r="OL744" s="202" t="s">
        <v>65</v>
      </c>
      <c r="OM744" s="10">
        <f>OK744*1.3</f>
        <v>0</v>
      </c>
      <c r="ON744" s="10"/>
      <c r="OO744" s="263"/>
      <c r="OP744" s="202" t="s">
        <v>92</v>
      </c>
      <c r="OQ744" s="484" t="s">
        <v>1171</v>
      </c>
      <c r="OS744" s="203"/>
      <c r="OT744" s="203">
        <f>VLOOKUP(OQ744,$A$794:$F$2344,6,FALSE)</f>
        <v>0</v>
      </c>
      <c r="OU744" s="202" t="s">
        <v>65</v>
      </c>
      <c r="OV744" s="10">
        <f>OT744*1.3</f>
        <v>0</v>
      </c>
      <c r="OW744" s="10"/>
      <c r="OX744" s="263"/>
      <c r="OY744" s="202" t="s">
        <v>92</v>
      </c>
      <c r="OZ744" s="484" t="s">
        <v>482</v>
      </c>
      <c r="PB744" s="203"/>
      <c r="PC744" s="203">
        <f>VLOOKUP(OZ744,$A$794:$F$2344,6,FALSE)</f>
        <v>0</v>
      </c>
      <c r="PD744" s="202" t="s">
        <v>65</v>
      </c>
      <c r="PE744" s="10">
        <f>PC744*1.3</f>
        <v>0</v>
      </c>
      <c r="PF744" s="10"/>
      <c r="PG744" s="263"/>
      <c r="PH744" s="202" t="s">
        <v>92</v>
      </c>
      <c r="PI744" s="496" t="s">
        <v>183</v>
      </c>
      <c r="PK744" s="203"/>
      <c r="PL744" s="203" t="e">
        <f>VLOOKUP(PI744,$A$794:$F$2344,6,FALSE)</f>
        <v>#N/A</v>
      </c>
      <c r="PM744" s="202" t="s">
        <v>65</v>
      </c>
      <c r="PN744" s="10" t="e">
        <f>PL744*1.3</f>
        <v>#N/A</v>
      </c>
      <c r="PO744" s="10"/>
      <c r="PP744" s="263"/>
      <c r="PQ744" s="202" t="s">
        <v>92</v>
      </c>
      <c r="PR744" s="484" t="s">
        <v>1950</v>
      </c>
      <c r="PT744" s="203"/>
      <c r="PU744" s="203">
        <f>VLOOKUP(PR744,$A$794:$F$2344,6,FALSE)</f>
        <v>0</v>
      </c>
      <c r="PV744" s="202" t="s">
        <v>65</v>
      </c>
      <c r="PW744" s="10">
        <f>PU744*1.3</f>
        <v>0</v>
      </c>
      <c r="PX744" s="10"/>
      <c r="PY744" s="263"/>
      <c r="PZ744" s="202" t="s">
        <v>92</v>
      </c>
      <c r="QA744" s="496" t="s">
        <v>183</v>
      </c>
      <c r="QC744" s="203"/>
      <c r="QD744" s="203" t="e">
        <f>VLOOKUP(QA744,$A$794:$F$2344,6,FALSE)</f>
        <v>#N/A</v>
      </c>
      <c r="QE744" s="202" t="s">
        <v>65</v>
      </c>
      <c r="QF744" s="10" t="e">
        <f>QD744*1.3</f>
        <v>#N/A</v>
      </c>
      <c r="QG744" s="10"/>
      <c r="QH744" s="263"/>
      <c r="QI744" s="202" t="s">
        <v>92</v>
      </c>
      <c r="QJ744" s="484" t="s">
        <v>1936</v>
      </c>
      <c r="QL744" s="203"/>
      <c r="QM744" s="203">
        <f>VLOOKUP(QJ744,$A$794:$F$2344,6,FALSE)</f>
        <v>0</v>
      </c>
      <c r="QN744" s="202" t="s">
        <v>65</v>
      </c>
      <c r="QO744" s="10">
        <f>QM744*1.3</f>
        <v>0</v>
      </c>
      <c r="QP744" s="10"/>
      <c r="QQ744" s="263"/>
      <c r="QR744" s="202" t="s">
        <v>92</v>
      </c>
      <c r="QS744" s="484" t="s">
        <v>515</v>
      </c>
      <c r="QU744" s="203"/>
      <c r="QV744" s="203">
        <f>VLOOKUP(QS744,$A$794:$F$2344,6,FALSE)</f>
        <v>0</v>
      </c>
      <c r="QW744" s="202" t="s">
        <v>65</v>
      </c>
      <c r="QX744" s="10">
        <f>QV744*1.3</f>
        <v>0</v>
      </c>
      <c r="QY744" s="10"/>
      <c r="QZ744" s="263"/>
      <c r="RA744" s="202" t="s">
        <v>92</v>
      </c>
      <c r="RB744" s="484" t="s">
        <v>1171</v>
      </c>
      <c r="RD744" s="203"/>
      <c r="RE744" s="203">
        <f>VLOOKUP(RB744,$A$794:$F$2344,6,FALSE)</f>
        <v>0</v>
      </c>
      <c r="RF744" s="202" t="s">
        <v>65</v>
      </c>
      <c r="RG744" s="10">
        <f>RE744*1.3</f>
        <v>0</v>
      </c>
      <c r="RH744" s="10"/>
      <c r="RI744" s="263"/>
      <c r="RJ744" s="202" t="s">
        <v>92</v>
      </c>
      <c r="RK744" s="484" t="s">
        <v>570</v>
      </c>
      <c r="RM744" s="203"/>
      <c r="RN744" s="203">
        <f>VLOOKUP(RK744,$A$794:$F$2344,6,FALSE)</f>
        <v>0</v>
      </c>
      <c r="RO744" s="202" t="s">
        <v>65</v>
      </c>
      <c r="RP744" s="10">
        <f>RN744*1.3</f>
        <v>0</v>
      </c>
      <c r="RQ744" s="10"/>
      <c r="RR744" s="263"/>
      <c r="RS744" s="202" t="s">
        <v>92</v>
      </c>
      <c r="RT744" s="484" t="s">
        <v>515</v>
      </c>
      <c r="RV744" s="203"/>
      <c r="RW744" s="203">
        <f>VLOOKUP(RT744,$A$794:$F$2344,6,FALSE)</f>
        <v>0</v>
      </c>
      <c r="RX744" s="202" t="s">
        <v>65</v>
      </c>
      <c r="RY744" s="10">
        <f>RW744*1.3</f>
        <v>0</v>
      </c>
      <c r="RZ744" s="10"/>
      <c r="SA744" s="269"/>
      <c r="SB744" s="202" t="s">
        <v>92</v>
      </c>
      <c r="SC744" s="484" t="s">
        <v>482</v>
      </c>
      <c r="SE744" s="203"/>
      <c r="SF744" s="203">
        <f>VLOOKUP(SC744,$A$794:$F$2344,6,FALSE)</f>
        <v>0</v>
      </c>
      <c r="SG744" s="202" t="s">
        <v>65</v>
      </c>
      <c r="SH744" s="10">
        <f>SF744*1.3</f>
        <v>0</v>
      </c>
      <c r="SI744" s="10"/>
      <c r="SJ744" s="269"/>
      <c r="SK744" s="202" t="s">
        <v>92</v>
      </c>
      <c r="SL744" s="496" t="s">
        <v>183</v>
      </c>
      <c r="SN744" s="203"/>
      <c r="SO744" s="203" t="e">
        <f>VLOOKUP(SL744,$A$794:$F$2344,6,FALSE)</f>
        <v>#N/A</v>
      </c>
      <c r="SP744" s="202" t="s">
        <v>65</v>
      </c>
      <c r="SQ744" s="10" t="e">
        <f>SO744*1.3</f>
        <v>#N/A</v>
      </c>
      <c r="SR744" s="10"/>
      <c r="SS744" s="269"/>
      <c r="ST744" s="202" t="s">
        <v>92</v>
      </c>
      <c r="SU744" s="484" t="s">
        <v>2447</v>
      </c>
      <c r="SW744" s="203"/>
      <c r="SX744" s="203">
        <f>VLOOKUP(SU744,$A$794:$F$2344,6,FALSE)</f>
        <v>0</v>
      </c>
      <c r="SY744" s="202" t="s">
        <v>65</v>
      </c>
      <c r="SZ744" s="10">
        <f>SX744*1.3</f>
        <v>0</v>
      </c>
      <c r="TA744" s="10"/>
      <c r="TB744" s="269"/>
      <c r="TC744" s="202" t="s">
        <v>92</v>
      </c>
      <c r="TD744" s="484" t="s">
        <v>447</v>
      </c>
      <c r="TF744" s="203"/>
      <c r="TG744" s="203">
        <f>VLOOKUP(TD744,$A$794:$F$2344,6,FALSE)</f>
        <v>0</v>
      </c>
      <c r="TH744" s="202" t="s">
        <v>65</v>
      </c>
      <c r="TI744" s="10">
        <f>TG744*1.3</f>
        <v>0</v>
      </c>
      <c r="TK744" s="269"/>
      <c r="TL744" s="202" t="s">
        <v>92</v>
      </c>
      <c r="TM744" s="484" t="s">
        <v>461</v>
      </c>
      <c r="TO744" s="203"/>
      <c r="TP744" s="203">
        <f>VLOOKUP(TM744,$A$794:$F$2344,6,FALSE)</f>
        <v>19</v>
      </c>
      <c r="TQ744" s="202" t="s">
        <v>65</v>
      </c>
      <c r="TR744" s="10">
        <f>TP744*1.3</f>
        <v>24.7</v>
      </c>
      <c r="TS744" s="10"/>
      <c r="TT744" s="269"/>
      <c r="TU744" s="202" t="s">
        <v>92</v>
      </c>
      <c r="TV744" s="484" t="s">
        <v>482</v>
      </c>
      <c r="TX744" s="203"/>
      <c r="TY744" s="203">
        <f>VLOOKUP(TV744,$A$794:$F$2344,6,FALSE)</f>
        <v>0</v>
      </c>
      <c r="TZ744" s="202" t="s">
        <v>65</v>
      </c>
      <c r="UA744" s="10">
        <f>TY744*1.3</f>
        <v>0</v>
      </c>
      <c r="UB744" s="10"/>
      <c r="UC744" s="269"/>
      <c r="UD744" s="202" t="s">
        <v>92</v>
      </c>
      <c r="UE744" s="498" t="s">
        <v>437</v>
      </c>
      <c r="UG744" s="203"/>
      <c r="UH744" s="203">
        <f>VLOOKUP(UE744,$A$794:$F$2344,6,FALSE)</f>
        <v>0</v>
      </c>
      <c r="UI744" s="202" t="s">
        <v>65</v>
      </c>
      <c r="UJ744" s="10">
        <f>UH744*1.3</f>
        <v>0</v>
      </c>
      <c r="UK744" s="10"/>
      <c r="UL744" s="269"/>
      <c r="UM744" s="202" t="s">
        <v>92</v>
      </c>
      <c r="UN744" s="484" t="s">
        <v>1936</v>
      </c>
      <c r="UP744" s="203"/>
      <c r="UQ744" s="203">
        <f>VLOOKUP(UN744,$A$794:$F$2344,6,FALSE)</f>
        <v>0</v>
      </c>
      <c r="UR744" s="202" t="s">
        <v>65</v>
      </c>
      <c r="US744" s="10">
        <f>UQ744*1.3</f>
        <v>0</v>
      </c>
      <c r="UT744" s="10"/>
      <c r="UU744" s="269"/>
      <c r="UV744" s="202" t="s">
        <v>92</v>
      </c>
      <c r="UW744" s="484" t="s">
        <v>1630</v>
      </c>
      <c r="UY744" s="203"/>
      <c r="UZ744" s="203">
        <f>VLOOKUP(UW744,$A$794:$F$2344,6,FALSE)</f>
        <v>0</v>
      </c>
      <c r="VA744" s="202" t="s">
        <v>65</v>
      </c>
      <c r="VB744" s="10">
        <f>UZ744*1.3</f>
        <v>0</v>
      </c>
      <c r="VC744" s="10"/>
      <c r="VD744" s="269"/>
      <c r="VE744" s="202" t="s">
        <v>92</v>
      </c>
      <c r="VF744" s="484" t="s">
        <v>2076</v>
      </c>
      <c r="VH744" s="203"/>
      <c r="VI744" s="203">
        <f>VLOOKUP(VF744,$A$794:$F$2344,6,FALSE)</f>
        <v>0</v>
      </c>
      <c r="VJ744" s="202" t="s">
        <v>65</v>
      </c>
      <c r="VK744" s="10">
        <f>VI744*1.3</f>
        <v>0</v>
      </c>
      <c r="VL744" s="10"/>
      <c r="VM744" s="269"/>
      <c r="VN744" s="202" t="s">
        <v>92</v>
      </c>
      <c r="VO744" s="484" t="s">
        <v>649</v>
      </c>
      <c r="VQ744" s="203"/>
      <c r="VR744" s="203">
        <f>VLOOKUP(VO744,$A$794:$F$2344,6,FALSE)</f>
        <v>0</v>
      </c>
      <c r="VS744" s="202" t="s">
        <v>65</v>
      </c>
      <c r="VT744" s="10">
        <f>VR744*1.3</f>
        <v>0</v>
      </c>
      <c r="VU744" s="10"/>
      <c r="VV744" s="269"/>
      <c r="VW744" s="202" t="s">
        <v>92</v>
      </c>
      <c r="VX744" s="496" t="s">
        <v>183</v>
      </c>
      <c r="VZ744" s="203"/>
      <c r="WA744" s="203" t="e">
        <f>VLOOKUP(VX744,$A$794:$F$2344,6,FALSE)</f>
        <v>#N/A</v>
      </c>
      <c r="WB744" s="202" t="s">
        <v>65</v>
      </c>
      <c r="WC744" s="10" t="e">
        <f>WA744*1.3</f>
        <v>#N/A</v>
      </c>
      <c r="WE744" s="269"/>
      <c r="WF744" s="202" t="s">
        <v>92</v>
      </c>
      <c r="WG744" s="484" t="s">
        <v>482</v>
      </c>
      <c r="WI744" s="203"/>
      <c r="WJ744" s="203">
        <f>VLOOKUP(WG744,$A$794:$F$2344,6,FALSE)</f>
        <v>0</v>
      </c>
      <c r="WK744" s="202" t="s">
        <v>65</v>
      </c>
      <c r="WL744" s="10">
        <f>WJ744*1.3</f>
        <v>0</v>
      </c>
      <c r="WN744" s="269"/>
      <c r="WO744" s="202" t="s">
        <v>92</v>
      </c>
      <c r="WP744" s="484" t="s">
        <v>459</v>
      </c>
      <c r="WQ744" s="203"/>
      <c r="WR744" s="203"/>
      <c r="WS744" s="203">
        <f>VLOOKUP(WP744,$A$794:$F$2344,6,FALSE)</f>
        <v>0</v>
      </c>
      <c r="WT744" s="202" t="s">
        <v>65</v>
      </c>
      <c r="WU744" s="10">
        <f>WS744*1.3</f>
        <v>0</v>
      </c>
      <c r="WV744" s="10"/>
      <c r="WW744" s="269"/>
      <c r="WX744" s="202" t="s">
        <v>92</v>
      </c>
      <c r="WY744" s="484" t="s">
        <v>1951</v>
      </c>
      <c r="XA744" s="203"/>
      <c r="XB744" s="203">
        <f>VLOOKUP(WY744,$A$794:$F$2344,6,FALSE)</f>
        <v>0</v>
      </c>
      <c r="XC744" s="202" t="s">
        <v>65</v>
      </c>
      <c r="XD744" s="10">
        <f>XB744*1.3</f>
        <v>0</v>
      </c>
      <c r="XF744" s="269"/>
      <c r="XG744" s="202" t="s">
        <v>92</v>
      </c>
      <c r="XH744" s="484" t="s">
        <v>456</v>
      </c>
      <c r="XJ744" s="203"/>
      <c r="XK744" s="203">
        <f>VLOOKUP(XH744,$A$794:$F$2344,6,FALSE)</f>
        <v>0</v>
      </c>
      <c r="XL744" s="202" t="s">
        <v>65</v>
      </c>
      <c r="XM744" s="10">
        <f>XK744*1.3</f>
        <v>0</v>
      </c>
      <c r="XO744" s="269"/>
      <c r="XP744" s="202" t="s">
        <v>92</v>
      </c>
      <c r="XQ744" s="484" t="s">
        <v>558</v>
      </c>
      <c r="XS744" s="203"/>
      <c r="XT744" s="203">
        <f>VLOOKUP(XQ744,$A$794:$F$2344,6,FALSE)</f>
        <v>0</v>
      </c>
      <c r="XU744" s="202" t="s">
        <v>65</v>
      </c>
      <c r="XV744" s="10">
        <f>XT744*1.3</f>
        <v>0</v>
      </c>
      <c r="XW744" s="10"/>
      <c r="XX744" s="269"/>
      <c r="XY744" s="202" t="s">
        <v>92</v>
      </c>
      <c r="XZ744" s="484" t="s">
        <v>1603</v>
      </c>
      <c r="YB744" s="203"/>
      <c r="YC744" s="203">
        <f>VLOOKUP(XZ744,$A$794:$F$2344,6,FALSE)</f>
        <v>0</v>
      </c>
      <c r="YD744" s="202" t="s">
        <v>65</v>
      </c>
      <c r="YE744" s="10">
        <f>YC744*1.3</f>
        <v>0</v>
      </c>
      <c r="YG744" s="269"/>
      <c r="YH744" s="202" t="s">
        <v>92</v>
      </c>
      <c r="YI744" s="78" t="s">
        <v>183</v>
      </c>
      <c r="YK744" s="203"/>
      <c r="YL744" s="203" t="e">
        <f>VLOOKUP(YI744,$A$794:$F$2344,6,FALSE)</f>
        <v>#N/A</v>
      </c>
      <c r="YM744" s="202" t="s">
        <v>65</v>
      </c>
      <c r="YN744" s="10" t="e">
        <f>YL744*1.3</f>
        <v>#N/A</v>
      </c>
      <c r="YO744" s="10"/>
      <c r="YP744" s="269"/>
      <c r="YQ744" s="202" t="s">
        <v>92</v>
      </c>
      <c r="YR744" s="78" t="s">
        <v>183</v>
      </c>
      <c r="YT744" s="203"/>
      <c r="YU744" s="203" t="e">
        <f>VLOOKUP(YR744,$A$794:$F$2344,6,FALSE)</f>
        <v>#N/A</v>
      </c>
      <c r="YV744" s="202" t="s">
        <v>65</v>
      </c>
      <c r="YW744" s="10" t="e">
        <f>YU744*1.3</f>
        <v>#N/A</v>
      </c>
      <c r="YY744" s="269"/>
      <c r="YZ744" s="202" t="s">
        <v>92</v>
      </c>
      <c r="ZA744" s="78" t="s">
        <v>183</v>
      </c>
      <c r="ZC744" s="203"/>
      <c r="ZD744" s="203" t="e">
        <f>VLOOKUP(ZA744,$A$794:$F$2344,6,FALSE)</f>
        <v>#N/A</v>
      </c>
      <c r="ZE744" s="202" t="s">
        <v>65</v>
      </c>
      <c r="ZF744" s="10" t="e">
        <f>ZD744*1.3</f>
        <v>#N/A</v>
      </c>
      <c r="ZH744" s="269"/>
      <c r="ZI744" s="202" t="s">
        <v>92</v>
      </c>
      <c r="ZJ744" s="78" t="s">
        <v>183</v>
      </c>
      <c r="ZL744" s="203"/>
      <c r="ZM744" s="203" t="e">
        <f>VLOOKUP(ZJ744,$A$794:$F$2344,6,FALSE)</f>
        <v>#N/A</v>
      </c>
      <c r="ZN744" s="202" t="s">
        <v>65</v>
      </c>
      <c r="ZO744" s="10" t="e">
        <f>ZM744*1.3</f>
        <v>#N/A</v>
      </c>
      <c r="ZQ744" s="269"/>
      <c r="ZR744" s="202" t="s">
        <v>92</v>
      </c>
      <c r="ZS744" s="484" t="s">
        <v>482</v>
      </c>
      <c r="ZU744" s="203"/>
      <c r="ZV744" s="203">
        <f>VLOOKUP(ZS744,$A$794:$F$2344,6,FALSE)</f>
        <v>0</v>
      </c>
      <c r="ZW744" s="202" t="s">
        <v>65</v>
      </c>
      <c r="ZX744" s="10">
        <f>ZV744*1.3</f>
        <v>0</v>
      </c>
      <c r="ZY744" s="10"/>
      <c r="ZZ744" s="269"/>
      <c r="AAA744" s="202" t="s">
        <v>92</v>
      </c>
      <c r="AAB744" s="484" t="s">
        <v>1951</v>
      </c>
      <c r="AAD744" s="203"/>
      <c r="AAE744" s="203">
        <f>VLOOKUP(AAB744,$A$794:$F$2344,6,FALSE)</f>
        <v>0</v>
      </c>
      <c r="AAF744" s="202" t="s">
        <v>65</v>
      </c>
      <c r="AAG744" s="10">
        <f>AAE744*1.3</f>
        <v>0</v>
      </c>
      <c r="AAH744" s="10"/>
      <c r="AAI744" s="269"/>
      <c r="AAJ744" s="202" t="s">
        <v>92</v>
      </c>
      <c r="AAK744" s="78" t="s">
        <v>183</v>
      </c>
      <c r="AAM744" s="203"/>
      <c r="AAN744" s="203" t="e">
        <f>VLOOKUP(AAK744,$A$794:$F$2344,6,FALSE)</f>
        <v>#N/A</v>
      </c>
      <c r="AAO744" s="202" t="s">
        <v>65</v>
      </c>
      <c r="AAP744" s="10" t="e">
        <f>AAN744*1.3</f>
        <v>#N/A</v>
      </c>
      <c r="AAQ744" s="10"/>
      <c r="AAR744" s="269"/>
      <c r="AAS744" s="202" t="s">
        <v>92</v>
      </c>
      <c r="AAT744" s="498" t="s">
        <v>1951</v>
      </c>
      <c r="AAV744" s="203"/>
      <c r="AAW744" s="203">
        <f>VLOOKUP(AAT744,$A$794:$F$2344,6,FALSE)</f>
        <v>0</v>
      </c>
      <c r="AAX744" s="202" t="s">
        <v>65</v>
      </c>
      <c r="AAY744" s="10">
        <f>AAW744*1.3</f>
        <v>0</v>
      </c>
      <c r="AAZ744" s="10"/>
      <c r="ABA744" s="269"/>
      <c r="ABB744" s="202" t="s">
        <v>92</v>
      </c>
      <c r="ABC744" s="484" t="s">
        <v>1630</v>
      </c>
      <c r="ABE744" s="203"/>
      <c r="ABF744" s="203">
        <f>VLOOKUP(ABC744,$A$794:$F$2344,6,FALSE)</f>
        <v>0</v>
      </c>
      <c r="ABG744" s="202" t="s">
        <v>65</v>
      </c>
      <c r="ABH744" s="10">
        <f>ABF744*1.3</f>
        <v>0</v>
      </c>
      <c r="ABI744" s="10"/>
      <c r="ABJ744" s="269"/>
      <c r="ABK744" s="202" t="s">
        <v>92</v>
      </c>
      <c r="ABL744" s="484" t="s">
        <v>423</v>
      </c>
      <c r="ABN744" s="203"/>
      <c r="ABO744" s="203">
        <f>VLOOKUP(ABL744,$A$794:$F$2344,6,FALSE)</f>
        <v>0</v>
      </c>
      <c r="ABP744" s="202" t="s">
        <v>65</v>
      </c>
      <c r="ABQ744" s="10">
        <f>ABO744*1.3</f>
        <v>0</v>
      </c>
      <c r="ABR744" s="10"/>
      <c r="ABS744" s="269"/>
      <c r="ABT744" s="202" t="s">
        <v>92</v>
      </c>
      <c r="ABU744" s="484" t="s">
        <v>456</v>
      </c>
      <c r="ABW744" s="203"/>
      <c r="ABX744" s="203">
        <f>VLOOKUP(ABU744,$A$794:$F$2344,6,FALSE)</f>
        <v>0</v>
      </c>
      <c r="ABY744" s="202" t="s">
        <v>65</v>
      </c>
      <c r="ABZ744" s="10">
        <f>ABX744*1.3</f>
        <v>0</v>
      </c>
      <c r="ACA744" s="10"/>
      <c r="ACB744" s="269"/>
      <c r="ACC744" s="202" t="s">
        <v>92</v>
      </c>
      <c r="ACD744" s="484" t="s">
        <v>517</v>
      </c>
      <c r="ACF744" s="203"/>
      <c r="ACG744" s="203">
        <f>VLOOKUP(ACD744,$A$794:$F$2344,6,FALSE)</f>
        <v>0</v>
      </c>
      <c r="ACH744" s="202" t="s">
        <v>65</v>
      </c>
      <c r="ACI744" s="10">
        <f>ACG744*1.3</f>
        <v>0</v>
      </c>
      <c r="ACJ744" s="10"/>
      <c r="ACK744" s="269"/>
      <c r="ACL744" s="202" t="s">
        <v>92</v>
      </c>
      <c r="ACM744" s="484" t="s">
        <v>1630</v>
      </c>
      <c r="ACO744" s="203"/>
      <c r="ACP744" s="203">
        <f>VLOOKUP(ACM744,$A$794:$F$2344,6,FALSE)</f>
        <v>0</v>
      </c>
      <c r="ACQ744" s="202" t="s">
        <v>65</v>
      </c>
      <c r="ACR744" s="10">
        <f>ACP744*1.3</f>
        <v>0</v>
      </c>
      <c r="ACS744" s="10"/>
      <c r="ACT744" s="269"/>
      <c r="ACU744" s="202" t="s">
        <v>92</v>
      </c>
      <c r="ACV744" s="484" t="s">
        <v>649</v>
      </c>
      <c r="ACX744" s="203"/>
      <c r="ACY744" s="203">
        <f>VLOOKUP(ACV744,$A$794:$F$2344,6,FALSE)</f>
        <v>0</v>
      </c>
      <c r="ACZ744" s="202" t="s">
        <v>65</v>
      </c>
      <c r="ADA744" s="10">
        <f>ACY744*1.3</f>
        <v>0</v>
      </c>
      <c r="ADB744" s="10"/>
      <c r="ADC744" s="269"/>
      <c r="ADD744" s="202" t="s">
        <v>92</v>
      </c>
      <c r="ADE744" s="484" t="s">
        <v>515</v>
      </c>
      <c r="ADG744" s="203"/>
      <c r="ADH744" s="203">
        <f>VLOOKUP(ADE744,$A$794:$F$2344,6,FALSE)</f>
        <v>0</v>
      </c>
      <c r="ADI744" s="202" t="s">
        <v>65</v>
      </c>
      <c r="ADJ744" s="10">
        <f>ADH744*1.3</f>
        <v>0</v>
      </c>
      <c r="ADL744" s="269"/>
      <c r="ADM744" s="202" t="s">
        <v>92</v>
      </c>
      <c r="ADN744" s="484" t="s">
        <v>1936</v>
      </c>
      <c r="ADP744" s="203"/>
      <c r="ADQ744" s="203">
        <f>VLOOKUP(ADN744,$A$794:$F$2344,6,FALSE)</f>
        <v>0</v>
      </c>
      <c r="ADR744" s="202" t="s">
        <v>65</v>
      </c>
      <c r="ADS744" s="10">
        <f>ADQ744*1.3</f>
        <v>0</v>
      </c>
      <c r="ADT744" s="10"/>
      <c r="ADU744" s="269"/>
      <c r="ADV744" s="202" t="s">
        <v>92</v>
      </c>
      <c r="ADW744" s="78" t="s">
        <v>183</v>
      </c>
      <c r="ADY744" s="203"/>
      <c r="ADZ744" s="203" t="e">
        <f>VLOOKUP(ADW744,$A$794:$F$2344,6,FALSE)</f>
        <v>#N/A</v>
      </c>
      <c r="AEA744" s="202" t="s">
        <v>65</v>
      </c>
      <c r="AEB744" s="10" t="e">
        <f>ADZ744*1.3</f>
        <v>#N/A</v>
      </c>
      <c r="AED744" s="269"/>
      <c r="AEE744" s="202" t="s">
        <v>92</v>
      </c>
      <c r="AEF744" s="491" t="s">
        <v>515</v>
      </c>
      <c r="AEH744" s="203"/>
      <c r="AEI744" s="203">
        <f>VLOOKUP(AEF744,$A$794:$F$2344,6,FALSE)</f>
        <v>0</v>
      </c>
      <c r="AEJ744" s="202" t="s">
        <v>65</v>
      </c>
      <c r="AEK744" s="10">
        <f>AEI744*1.3</f>
        <v>0</v>
      </c>
      <c r="AEM744" s="269"/>
      <c r="AEN744" s="202" t="s">
        <v>92</v>
      </c>
      <c r="AEO744" s="484" t="s">
        <v>423</v>
      </c>
      <c r="AEQ744" s="203"/>
      <c r="AER744" s="203">
        <f>VLOOKUP(AEO744,$A$794:$F$2344,6,FALSE)</f>
        <v>0</v>
      </c>
      <c r="AES744" s="202" t="s">
        <v>65</v>
      </c>
      <c r="AET744" s="10">
        <f>AER744*1.3</f>
        <v>0</v>
      </c>
      <c r="AEV744" s="269"/>
      <c r="AEW744" s="202" t="s">
        <v>92</v>
      </c>
      <c r="AEX744" s="484" t="s">
        <v>461</v>
      </c>
      <c r="AEZ744" s="203"/>
      <c r="AFA744" s="203">
        <f>VLOOKUP(AEX744,$A$794:$F$2344,6,FALSE)</f>
        <v>19</v>
      </c>
      <c r="AFB744" s="202" t="s">
        <v>65</v>
      </c>
      <c r="AFC744" s="10">
        <f>AFA744*1.3</f>
        <v>24.7</v>
      </c>
      <c r="AFD744" s="10"/>
      <c r="AFE744" s="269"/>
      <c r="AFF744" s="202" t="s">
        <v>92</v>
      </c>
      <c r="AFG744" s="78" t="s">
        <v>183</v>
      </c>
      <c r="AFI744" s="203"/>
      <c r="AFJ744" s="203" t="e">
        <f>VLOOKUP(AFG744,$A$794:$F$2344,6,FALSE)</f>
        <v>#N/A</v>
      </c>
      <c r="AFK744" s="202" t="s">
        <v>65</v>
      </c>
      <c r="AFL744" s="10" t="e">
        <f>AFJ744*1.3</f>
        <v>#N/A</v>
      </c>
      <c r="AFM744" s="10"/>
      <c r="AFN744" s="269"/>
      <c r="AFO744" s="202" t="s">
        <v>92</v>
      </c>
      <c r="AFP744" s="484" t="s">
        <v>499</v>
      </c>
      <c r="AFR744" s="203"/>
      <c r="AFS744" s="203">
        <f>VLOOKUP(AFP744,$A$794:$F$2344,6,FALSE)</f>
        <v>34</v>
      </c>
      <c r="AFT744" s="202" t="s">
        <v>65</v>
      </c>
      <c r="AFU744" s="10">
        <f>AFS744*1.3</f>
        <v>44.2</v>
      </c>
      <c r="AFV744" s="10"/>
      <c r="AFW744" s="269"/>
      <c r="AFX744" s="202" t="s">
        <v>92</v>
      </c>
      <c r="AFY744" s="484" t="s">
        <v>437</v>
      </c>
      <c r="AGA744" s="203"/>
      <c r="AGB744" s="203">
        <f>VLOOKUP(AFY744,$A$794:$F$2344,6,FALSE)</f>
        <v>0</v>
      </c>
      <c r="AGC744" s="202" t="s">
        <v>65</v>
      </c>
      <c r="AGD744" s="10">
        <f>AGB744*1.3</f>
        <v>0</v>
      </c>
      <c r="AGE744" s="10"/>
      <c r="AGF744" s="269"/>
      <c r="AGG744" s="202" t="s">
        <v>92</v>
      </c>
      <c r="AGH744" s="484" t="s">
        <v>1936</v>
      </c>
      <c r="AGJ744" s="203"/>
      <c r="AGK744" s="203">
        <f>VLOOKUP(AGH744,$A$794:$F$2344,6,FALSE)</f>
        <v>0</v>
      </c>
      <c r="AGL744" s="202" t="s">
        <v>65</v>
      </c>
      <c r="AGM744" s="10">
        <f>AGK744*1.3</f>
        <v>0</v>
      </c>
      <c r="AGN744" s="10"/>
      <c r="AGO744" s="269"/>
      <c r="AGP744" s="202" t="s">
        <v>92</v>
      </c>
      <c r="AGQ744" s="484" t="s">
        <v>482</v>
      </c>
      <c r="AGS744" s="203"/>
      <c r="AGT744" s="203">
        <f>VLOOKUP(AGQ744,$A$794:$F$2344,6,FALSE)</f>
        <v>0</v>
      </c>
      <c r="AGU744" s="202" t="s">
        <v>65</v>
      </c>
      <c r="AGV744" s="10">
        <f>AGT744*1.3</f>
        <v>0</v>
      </c>
      <c r="AGW744" s="10"/>
      <c r="AGX744" s="269"/>
      <c r="AGY744" s="202" t="s">
        <v>92</v>
      </c>
      <c r="AGZ744" s="78" t="s">
        <v>183</v>
      </c>
      <c r="AHB744" s="203"/>
      <c r="AHC744" s="203" t="e">
        <f>VLOOKUP(AGZ744,$A$794:$F$2344,6,FALSE)</f>
        <v>#N/A</v>
      </c>
      <c r="AHD744" s="202" t="s">
        <v>65</v>
      </c>
      <c r="AHE744" s="10" t="e">
        <f>AHC744*1.3</f>
        <v>#N/A</v>
      </c>
      <c r="AHF744" s="10"/>
      <c r="AHG744" s="269"/>
      <c r="AHH744" s="202" t="s">
        <v>92</v>
      </c>
      <c r="AHI744" s="502" t="s">
        <v>1630</v>
      </c>
      <c r="AHK744" s="203"/>
      <c r="AHL744" s="203">
        <f>VLOOKUP(AHI744,$A$794:$F$2344,6,FALSE)</f>
        <v>0</v>
      </c>
      <c r="AHM744" s="202" t="s">
        <v>65</v>
      </c>
      <c r="AHN744" s="10">
        <f>AHL744*1.3</f>
        <v>0</v>
      </c>
      <c r="AHO744" s="10"/>
      <c r="AHP744" s="269"/>
      <c r="AHQ744" s="202" t="s">
        <v>92</v>
      </c>
      <c r="AHR744" s="484" t="s">
        <v>461</v>
      </c>
      <c r="AHT744" s="203"/>
      <c r="AHU744" s="203">
        <f>VLOOKUP(AHR744,$A$794:$F$2344,6,FALSE)</f>
        <v>19</v>
      </c>
      <c r="AHV744" s="202" t="s">
        <v>65</v>
      </c>
      <c r="AHW744" s="10">
        <f>AHU744*1.3</f>
        <v>24.7</v>
      </c>
      <c r="AHX744" s="10"/>
      <c r="AHY744" s="269"/>
      <c r="AHZ744" s="202" t="s">
        <v>92</v>
      </c>
      <c r="AIA744" s="78" t="s">
        <v>183</v>
      </c>
      <c r="AIC744" s="203"/>
      <c r="AID744" s="203" t="e">
        <f>VLOOKUP(AIA744,$A$794:$F$2344,6,FALSE)</f>
        <v>#N/A</v>
      </c>
      <c r="AIE744" s="202" t="s">
        <v>65</v>
      </c>
      <c r="AIF744" s="10" t="e">
        <f>AID744*1.3</f>
        <v>#N/A</v>
      </c>
      <c r="AIG744" s="10"/>
      <c r="AIH744" s="269"/>
      <c r="AII744" s="202" t="s">
        <v>92</v>
      </c>
      <c r="AIJ744" s="484" t="s">
        <v>2447</v>
      </c>
      <c r="AIL744" s="203"/>
      <c r="AIM744" s="203">
        <f>VLOOKUP(AIJ744,$A$794:$F$2344,6,FALSE)</f>
        <v>0</v>
      </c>
      <c r="AIN744" s="202" t="s">
        <v>65</v>
      </c>
      <c r="AIO744" s="10">
        <f>AIM744*1.3</f>
        <v>0</v>
      </c>
      <c r="AIP744" s="10"/>
      <c r="AIQ744" s="269"/>
      <c r="AIR744" s="202" t="s">
        <v>92</v>
      </c>
      <c r="AIS744" s="484" t="s">
        <v>644</v>
      </c>
      <c r="AIU744" s="203"/>
      <c r="AIV744" s="203">
        <f>VLOOKUP(AIS744,$A$794:$F$2344,6,FALSE)</f>
        <v>0</v>
      </c>
      <c r="AIW744" s="202" t="s">
        <v>65</v>
      </c>
      <c r="AIX744" s="10">
        <f>AIV744*1.3</f>
        <v>0</v>
      </c>
      <c r="AIY744" s="10"/>
      <c r="AIZ744" s="269"/>
      <c r="AJA744" s="202" t="s">
        <v>92</v>
      </c>
      <c r="AJB744" s="78" t="s">
        <v>183</v>
      </c>
      <c r="AJD744" s="203"/>
      <c r="AJE744" s="203" t="e">
        <f>VLOOKUP(AJB744,$A$794:$F$2344,6,FALSE)</f>
        <v>#N/A</v>
      </c>
      <c r="AJF744" s="202" t="s">
        <v>65</v>
      </c>
      <c r="AJG744" s="10" t="e">
        <f>AJE744*1.3</f>
        <v>#N/A</v>
      </c>
      <c r="AJH744" s="10"/>
      <c r="AJI744" s="269"/>
      <c r="AJJ744" s="202" t="s">
        <v>92</v>
      </c>
      <c r="AJK744" s="78" t="s">
        <v>183</v>
      </c>
      <c r="AJM744" s="203"/>
      <c r="AJN744" s="203" t="e">
        <f>VLOOKUP(AJK744,$A$794:$F$2344,6,FALSE)</f>
        <v>#N/A</v>
      </c>
      <c r="AJO744" s="202" t="s">
        <v>65</v>
      </c>
      <c r="AJP744" s="10" t="e">
        <f>AJN744*1.3</f>
        <v>#N/A</v>
      </c>
      <c r="AJQ744" s="10"/>
      <c r="AJR744" s="269"/>
      <c r="AJS744" s="202" t="s">
        <v>92</v>
      </c>
      <c r="AJT744" s="78" t="s">
        <v>183</v>
      </c>
      <c r="AJV744" s="203"/>
      <c r="AJW744" s="203" t="e">
        <f>VLOOKUP(AJT744,$A$794:$F$2344,6,FALSE)</f>
        <v>#N/A</v>
      </c>
      <c r="AJX744" s="202" t="s">
        <v>65</v>
      </c>
      <c r="AJY744" s="10" t="e">
        <f>AJW744*1.3</f>
        <v>#N/A</v>
      </c>
      <c r="AJZ744" s="10"/>
      <c r="AKA744" s="269"/>
      <c r="AKB744" s="202" t="s">
        <v>92</v>
      </c>
      <c r="AKC744" s="484" t="s">
        <v>2447</v>
      </c>
      <c r="AKE744" s="203"/>
      <c r="AKF744" s="203">
        <f>VLOOKUP(AKC744,$A$794:$F$2344,6,FALSE)</f>
        <v>0</v>
      </c>
      <c r="AKG744" s="202" t="s">
        <v>65</v>
      </c>
      <c r="AKH744" s="10">
        <f>AKF744*1.3</f>
        <v>0</v>
      </c>
      <c r="AKI744" s="10"/>
      <c r="AKJ744" s="269"/>
      <c r="AKK744" s="202" t="s">
        <v>92</v>
      </c>
      <c r="AKL744" s="78" t="s">
        <v>183</v>
      </c>
      <c r="AKN744" s="203"/>
      <c r="AKO744" s="203" t="e">
        <f>VLOOKUP(AKL744,$A$794:$F$2344,6,FALSE)</f>
        <v>#N/A</v>
      </c>
      <c r="AKP744" s="202" t="s">
        <v>65</v>
      </c>
      <c r="AKQ744" s="10" t="e">
        <f>AKO744*1.3</f>
        <v>#N/A</v>
      </c>
      <c r="AKR744" s="10"/>
      <c r="AKS744" s="269"/>
      <c r="AKT744" s="202" t="s">
        <v>92</v>
      </c>
      <c r="AKU744" s="78" t="s">
        <v>183</v>
      </c>
      <c r="AKW744" s="203"/>
      <c r="AKX744" s="203" t="e">
        <f>VLOOKUP(AKU744,$A$794:$F$2344,6,FALSE)</f>
        <v>#N/A</v>
      </c>
      <c r="AKY744" s="202" t="s">
        <v>65</v>
      </c>
      <c r="AKZ744" s="10" t="e">
        <f>AKX744*1.3</f>
        <v>#N/A</v>
      </c>
      <c r="ALA744" s="10"/>
      <c r="ALB744" s="269"/>
      <c r="ALC744" s="202" t="s">
        <v>92</v>
      </c>
      <c r="ALD744" s="78" t="s">
        <v>183</v>
      </c>
      <c r="ALF744" s="203"/>
      <c r="ALG744" s="203" t="e">
        <f>VLOOKUP(ALD744,$A$794:$F$2344,6,FALSE)</f>
        <v>#N/A</v>
      </c>
      <c r="ALH744" s="202" t="s">
        <v>65</v>
      </c>
      <c r="ALI744" s="10" t="e">
        <f>ALG744*1.3</f>
        <v>#N/A</v>
      </c>
      <c r="ALJ744" s="10"/>
      <c r="ALK744" s="269"/>
      <c r="ALL744" s="202" t="s">
        <v>92</v>
      </c>
      <c r="ALM744" s="78" t="s">
        <v>183</v>
      </c>
      <c r="ALO744" s="203"/>
      <c r="ALP744" s="203" t="e">
        <f>VLOOKUP(ALM744,$A$794:$F$2344,6,FALSE)</f>
        <v>#N/A</v>
      </c>
      <c r="ALQ744" s="202" t="s">
        <v>65</v>
      </c>
      <c r="ALR744" s="10" t="e">
        <f>ALP744*1.3</f>
        <v>#N/A</v>
      </c>
      <c r="ALS744" s="10"/>
      <c r="ALT744" s="269"/>
      <c r="ALU744" s="202" t="s">
        <v>92</v>
      </c>
      <c r="ALV744" s="78" t="s">
        <v>183</v>
      </c>
      <c r="ALX744" s="203"/>
      <c r="ALY744" s="203" t="e">
        <f>VLOOKUP(ALV744,$A$794:$F$2344,6,FALSE)</f>
        <v>#N/A</v>
      </c>
      <c r="ALZ744" s="202" t="s">
        <v>65</v>
      </c>
      <c r="AMA744" s="10" t="e">
        <f>ALY744*1.3</f>
        <v>#N/A</v>
      </c>
      <c r="AMB744" s="10"/>
      <c r="AMC744" s="269"/>
      <c r="AMD744" s="202" t="s">
        <v>92</v>
      </c>
      <c r="AME744" s="78" t="s">
        <v>183</v>
      </c>
      <c r="AMG744" s="203"/>
      <c r="AMH744" s="203" t="e">
        <f>VLOOKUP(AME744,$A$794:$F$2344,6,FALSE)</f>
        <v>#N/A</v>
      </c>
      <c r="AMI744" s="202" t="s">
        <v>65</v>
      </c>
      <c r="AMJ744" s="10" t="e">
        <f>AMH744*1.3</f>
        <v>#N/A</v>
      </c>
      <c r="AMK744" s="10"/>
      <c r="AML744" s="269"/>
      <c r="AMM744" s="202" t="s">
        <v>92</v>
      </c>
      <c r="AMN744" s="78" t="s">
        <v>183</v>
      </c>
      <c r="AMP744" s="203"/>
      <c r="AMQ744" s="203" t="e">
        <f>VLOOKUP(AMN744,$A$794:$F$2344,6,FALSE)</f>
        <v>#N/A</v>
      </c>
      <c r="AMR744" s="202" t="s">
        <v>65</v>
      </c>
      <c r="AMS744" s="10" t="e">
        <f>AMQ744*1.3</f>
        <v>#N/A</v>
      </c>
      <c r="AMT744" s="10"/>
      <c r="AMU744" s="269"/>
      <c r="AMV744" s="202" t="s">
        <v>92</v>
      </c>
      <c r="AMW744" s="78" t="s">
        <v>183</v>
      </c>
      <c r="AMY744" s="203"/>
      <c r="AMZ744" s="203" t="e">
        <f>VLOOKUP(AMW744,$A$794:$F$2344,6,FALSE)</f>
        <v>#N/A</v>
      </c>
      <c r="ANA744" s="202" t="s">
        <v>65</v>
      </c>
      <c r="ANB744" s="10" t="e">
        <f>AMZ744*1.3</f>
        <v>#N/A</v>
      </c>
      <c r="ANC744" s="10"/>
      <c r="AND744" s="269"/>
      <c r="ANE744" s="202" t="s">
        <v>92</v>
      </c>
      <c r="ANF744" s="78" t="s">
        <v>183</v>
      </c>
      <c r="ANH744" s="203"/>
      <c r="ANI744" s="203" t="e">
        <f>VLOOKUP(ANF744,$A$794:$F$2344,6,FALSE)</f>
        <v>#N/A</v>
      </c>
      <c r="ANJ744" s="202" t="s">
        <v>65</v>
      </c>
      <c r="ANK744" s="10" t="e">
        <f>ANI744*1.3</f>
        <v>#N/A</v>
      </c>
      <c r="ANL744" s="10"/>
      <c r="ANM744" s="269"/>
      <c r="ANN744" s="202" t="s">
        <v>92</v>
      </c>
      <c r="ANO744" s="78" t="s">
        <v>183</v>
      </c>
      <c r="ANQ744" s="203"/>
      <c r="ANR744" s="203" t="e">
        <f>VLOOKUP(ANO744,$A$794:$F$2344,6,FALSE)</f>
        <v>#N/A</v>
      </c>
      <c r="ANS744" s="202" t="s">
        <v>65</v>
      </c>
      <c r="ANT744" s="10" t="e">
        <f>ANR744*1.3</f>
        <v>#N/A</v>
      </c>
      <c r="ANU744" s="10"/>
      <c r="ANV744" s="269"/>
      <c r="ANW744" s="202" t="s">
        <v>92</v>
      </c>
      <c r="ANX744" s="78" t="s">
        <v>183</v>
      </c>
      <c r="ANZ744" s="203"/>
      <c r="AOA744" s="203" t="e">
        <f>VLOOKUP(ANX744,$A$794:$F$2344,6,FALSE)</f>
        <v>#N/A</v>
      </c>
      <c r="AOB744" s="202" t="s">
        <v>65</v>
      </c>
      <c r="AOC744" s="10" t="e">
        <f>AOA744*1.3</f>
        <v>#N/A</v>
      </c>
      <c r="AOD744" s="10"/>
      <c r="AOE744" s="269"/>
      <c r="AOF744" s="202" t="s">
        <v>92</v>
      </c>
      <c r="AOG744" s="78" t="s">
        <v>183</v>
      </c>
      <c r="AOI744" s="203"/>
      <c r="AOJ744" s="203" t="e">
        <f>VLOOKUP(AOG744,$A$794:$F$2344,6,FALSE)</f>
        <v>#N/A</v>
      </c>
      <c r="AOK744" s="202" t="s">
        <v>65</v>
      </c>
      <c r="AOL744" s="10" t="e">
        <f>AOJ744*1.3</f>
        <v>#N/A</v>
      </c>
      <c r="AOM744" s="10"/>
      <c r="AON744" s="269"/>
      <c r="AOO744" s="202" t="s">
        <v>92</v>
      </c>
      <c r="AOP744" s="78" t="s">
        <v>183</v>
      </c>
      <c r="AOR744" s="203"/>
      <c r="AOS744" s="203" t="e">
        <f>VLOOKUP(AOP744,$A$794:$F$2344,6,FALSE)</f>
        <v>#N/A</v>
      </c>
      <c r="AOT744" s="202" t="s">
        <v>65</v>
      </c>
      <c r="AOU744" s="10" t="e">
        <f>AOS744*1.3</f>
        <v>#N/A</v>
      </c>
      <c r="AOV744" s="10"/>
      <c r="AOW744" s="269"/>
      <c r="AOX744" s="202" t="s">
        <v>92</v>
      </c>
      <c r="AOY744" s="78" t="s">
        <v>183</v>
      </c>
      <c r="APA744" s="203"/>
      <c r="APB744" s="203" t="e">
        <f>VLOOKUP(AOY744,$A$794:$F$2344,6,FALSE)</f>
        <v>#N/A</v>
      </c>
      <c r="APC744" s="202" t="s">
        <v>65</v>
      </c>
      <c r="APD744" s="10" t="e">
        <f>APB744*1.3</f>
        <v>#N/A</v>
      </c>
      <c r="APE744" s="10"/>
      <c r="APF744" s="269"/>
      <c r="APG744" s="202" t="s">
        <v>92</v>
      </c>
      <c r="APH744" s="78" t="s">
        <v>183</v>
      </c>
      <c r="APJ744" s="203"/>
      <c r="APK744" s="203" t="e">
        <f>VLOOKUP(APH744,$A$794:$F$2344,6,FALSE)</f>
        <v>#N/A</v>
      </c>
      <c r="APL744" s="202" t="s">
        <v>65</v>
      </c>
      <c r="APM744" s="10" t="e">
        <f>APK744*1.3</f>
        <v>#N/A</v>
      </c>
      <c r="APN744" s="10"/>
      <c r="APO744" s="269"/>
      <c r="APP744" s="202" t="s">
        <v>92</v>
      </c>
      <c r="APQ744" s="498" t="s">
        <v>1171</v>
      </c>
      <c r="APS744" s="203"/>
      <c r="APT744" s="203">
        <f>VLOOKUP(APQ744,$A$794:$F$2344,6,FALSE)</f>
        <v>0</v>
      </c>
      <c r="APU744" s="202" t="s">
        <v>65</v>
      </c>
      <c r="APV744" s="10">
        <f>APT744*1.3</f>
        <v>0</v>
      </c>
      <c r="APW744" s="10"/>
      <c r="APX744" s="269"/>
      <c r="APY744" s="202" t="s">
        <v>92</v>
      </c>
      <c r="APZ744" s="498" t="s">
        <v>1171</v>
      </c>
      <c r="AQB744" s="203"/>
      <c r="AQC744" s="203">
        <f>VLOOKUP(APZ744,$A$794:$F$2344,6,FALSE)</f>
        <v>0</v>
      </c>
      <c r="AQD744" s="202" t="s">
        <v>65</v>
      </c>
      <c r="AQE744" s="10">
        <f>AQC744*1.3</f>
        <v>0</v>
      </c>
      <c r="AQF744" s="10"/>
      <c r="AQG744" s="269"/>
      <c r="AQH744" s="202" t="s">
        <v>92</v>
      </c>
      <c r="AQI744" s="484" t="s">
        <v>482</v>
      </c>
      <c r="AQK744" s="203"/>
      <c r="AQL744" s="203">
        <f>VLOOKUP(AQI744,$A$794:$F$2344,6,FALSE)</f>
        <v>0</v>
      </c>
      <c r="AQM744" s="202" t="s">
        <v>65</v>
      </c>
      <c r="AQN744" s="10">
        <f>AQL744*1.3</f>
        <v>0</v>
      </c>
      <c r="AQO744" s="10"/>
      <c r="AQP744" s="269"/>
      <c r="AQQ744" s="202" t="s">
        <v>92</v>
      </c>
      <c r="AQR744" s="484" t="s">
        <v>482</v>
      </c>
      <c r="AQT744" s="203"/>
      <c r="AQU744" s="203">
        <f>VLOOKUP(AQR744,$A$794:$F$2344,6,FALSE)</f>
        <v>0</v>
      </c>
      <c r="AQV744" s="202" t="s">
        <v>65</v>
      </c>
      <c r="AQW744" s="10">
        <f>AQU744*1.3</f>
        <v>0</v>
      </c>
      <c r="AQX744" s="10"/>
      <c r="AQY744" s="269"/>
      <c r="AQZ744" s="202" t="s">
        <v>92</v>
      </c>
      <c r="ARA744" s="484" t="s">
        <v>1195</v>
      </c>
      <c r="ARC744" s="203"/>
      <c r="ARD744" s="203">
        <f>VLOOKUP(ARA744,$A$794:$F$2344,6,FALSE)</f>
        <v>0</v>
      </c>
      <c r="ARE744" s="202" t="s">
        <v>65</v>
      </c>
      <c r="ARF744" s="10">
        <f>ARD744*1.3</f>
        <v>0</v>
      </c>
      <c r="ARG744" s="10"/>
      <c r="ARH744" s="269"/>
      <c r="ARI744" s="202" t="s">
        <v>92</v>
      </c>
      <c r="ARJ744" s="484" t="s">
        <v>2076</v>
      </c>
      <c r="ARL744" s="203"/>
      <c r="ARM744" s="203">
        <f>VLOOKUP(ARJ744,$A$794:$F$2344,6,FALSE)</f>
        <v>0</v>
      </c>
      <c r="ARN744" s="202" t="s">
        <v>65</v>
      </c>
      <c r="ARO744" s="10">
        <f>ARM744*1.3</f>
        <v>0</v>
      </c>
      <c r="ARP744" s="10"/>
      <c r="ARQ744" s="269"/>
      <c r="ARR744" s="202" t="s">
        <v>92</v>
      </c>
      <c r="ARS744" s="498" t="s">
        <v>2447</v>
      </c>
      <c r="ARU744" s="203"/>
      <c r="ARV744" s="203">
        <f>VLOOKUP(ARS744,$A$794:$F$2344,6,FALSE)</f>
        <v>0</v>
      </c>
      <c r="ARW744" s="202" t="s">
        <v>65</v>
      </c>
      <c r="ARX744" s="10">
        <f>ARV744*1.3</f>
        <v>0</v>
      </c>
      <c r="ARY744" s="10"/>
      <c r="ARZ744" s="269"/>
      <c r="ASA744" s="202" t="s">
        <v>92</v>
      </c>
      <c r="ASB744" s="484" t="s">
        <v>2274</v>
      </c>
      <c r="ASD744" s="203"/>
      <c r="ASE744" s="203">
        <f>VLOOKUP(ASB744,$A$794:$F$2344,6,FALSE)</f>
        <v>72</v>
      </c>
      <c r="ASF744" s="202" t="s">
        <v>65</v>
      </c>
      <c r="ASG744" s="10">
        <f>ASE744*1.3</f>
        <v>93.600000000000009</v>
      </c>
      <c r="ASH744" s="10"/>
      <c r="ASI744" s="269"/>
      <c r="ASJ744" s="202" t="s">
        <v>92</v>
      </c>
      <c r="ASK744" s="484" t="s">
        <v>1171</v>
      </c>
      <c r="ASM744" s="203"/>
      <c r="ASN744" s="203">
        <f>VLOOKUP(ASK744,$A$794:$F$2344,6,FALSE)</f>
        <v>0</v>
      </c>
      <c r="ASO744" s="202" t="s">
        <v>65</v>
      </c>
      <c r="ASP744" s="10">
        <f>ASN744*1.3</f>
        <v>0</v>
      </c>
      <c r="ASQ744" s="10"/>
      <c r="ASR744" s="269"/>
      <c r="ASS744" s="202" t="s">
        <v>92</v>
      </c>
      <c r="AST744" s="484" t="s">
        <v>482</v>
      </c>
      <c r="ASV744" s="203"/>
      <c r="ASW744" s="203">
        <f>VLOOKUP(AST744,$A$794:$F$2344,6,FALSE)</f>
        <v>0</v>
      </c>
      <c r="ASX744" s="202" t="s">
        <v>65</v>
      </c>
      <c r="ASY744" s="10">
        <f>ASW744*1.3</f>
        <v>0</v>
      </c>
      <c r="ASZ744" s="10"/>
      <c r="ATA744" s="269"/>
      <c r="ATB744" s="202" t="s">
        <v>92</v>
      </c>
      <c r="ATC744" s="484" t="s">
        <v>2447</v>
      </c>
      <c r="ATE744" s="203"/>
      <c r="ATF744" s="203">
        <f>VLOOKUP(ATC744,$A$794:$F$2344,6,FALSE)</f>
        <v>0</v>
      </c>
      <c r="ATG744" s="202" t="s">
        <v>65</v>
      </c>
      <c r="ATH744" s="10">
        <f>ATF744*1.3</f>
        <v>0</v>
      </c>
      <c r="ATI744" s="10"/>
      <c r="ATJ744" s="269"/>
      <c r="ATK744" s="202" t="s">
        <v>92</v>
      </c>
      <c r="ATL744" s="484" t="s">
        <v>482</v>
      </c>
      <c r="ATN744" s="203"/>
      <c r="ATO744" s="203">
        <f>VLOOKUP(ATL744,$A$794:$F$2344,6,FALSE)</f>
        <v>0</v>
      </c>
      <c r="ATP744" s="202" t="s">
        <v>65</v>
      </c>
      <c r="ATQ744" s="10">
        <f>ATO744*1.3</f>
        <v>0</v>
      </c>
      <c r="ATR744" s="10"/>
      <c r="ATS744" s="269"/>
      <c r="ATT744" s="202" t="s">
        <v>92</v>
      </c>
      <c r="ATU744" s="484" t="s">
        <v>1171</v>
      </c>
      <c r="ATW744" s="203"/>
      <c r="ATX744" s="203">
        <f>VLOOKUP(ATU744,$A$794:$F$2344,6,FALSE)</f>
        <v>0</v>
      </c>
      <c r="ATY744" s="202" t="s">
        <v>65</v>
      </c>
      <c r="ATZ744" s="10">
        <f>ATX744*1.3</f>
        <v>0</v>
      </c>
      <c r="AUA744" s="10"/>
      <c r="AUB744" s="269"/>
      <c r="AUC744" s="202" t="s">
        <v>92</v>
      </c>
      <c r="AUD744" s="484" t="s">
        <v>1171</v>
      </c>
      <c r="AUF744" s="203"/>
      <c r="AUG744" s="203">
        <f>VLOOKUP(AUD744,$A$794:$F$2344,6,FALSE)</f>
        <v>0</v>
      </c>
      <c r="AUH744" s="202" t="s">
        <v>65</v>
      </c>
      <c r="AUI744" s="10">
        <f>AUG744*1.3</f>
        <v>0</v>
      </c>
      <c r="AUJ744" s="10"/>
      <c r="AUK744" s="269"/>
      <c r="AUL744" s="202" t="s">
        <v>92</v>
      </c>
      <c r="AUM744" s="484" t="s">
        <v>515</v>
      </c>
      <c r="AUO744" s="203"/>
      <c r="AUP744" s="203">
        <f>VLOOKUP(AUM744,$A$794:$F$2344,6,FALSE)</f>
        <v>0</v>
      </c>
      <c r="AUQ744" s="202" t="s">
        <v>65</v>
      </c>
      <c r="AUR744" s="10">
        <f>AUP744*1.3</f>
        <v>0</v>
      </c>
      <c r="AUS744" s="10"/>
      <c r="AUT744" s="269"/>
      <c r="AUU744" s="202" t="s">
        <v>92</v>
      </c>
      <c r="AUV744" s="509" t="s">
        <v>515</v>
      </c>
      <c r="AUX744" s="203"/>
      <c r="AUY744" s="203">
        <f>VLOOKUP(AUV744,$A$794:$F$2344,6,FALSE)</f>
        <v>0</v>
      </c>
      <c r="AUZ744" s="202" t="s">
        <v>65</v>
      </c>
      <c r="AVA744" s="10">
        <f>AUY744*1.3</f>
        <v>0</v>
      </c>
      <c r="AVB744" s="10"/>
      <c r="AVC744" s="269"/>
      <c r="AVD744" s="202" t="s">
        <v>92</v>
      </c>
      <c r="AVE744" s="484" t="s">
        <v>2407</v>
      </c>
      <c r="AVG744" s="203"/>
      <c r="AVH744" s="203">
        <f>VLOOKUP(AVE744,$A$794:$F$2344,6,FALSE)</f>
        <v>0</v>
      </c>
      <c r="AVI744" s="202" t="s">
        <v>65</v>
      </c>
      <c r="AVJ744" s="10">
        <f>AVH744*1.3</f>
        <v>0</v>
      </c>
      <c r="AVK744" s="10"/>
      <c r="AVL744" s="269"/>
      <c r="AVM744" s="202" t="s">
        <v>92</v>
      </c>
      <c r="AVN744" s="484" t="s">
        <v>1171</v>
      </c>
      <c r="AVP744" s="203"/>
      <c r="AVQ744" s="203">
        <f>VLOOKUP(AVN744,$A$794:$F$2344,6,FALSE)</f>
        <v>0</v>
      </c>
      <c r="AVR744" s="202" t="s">
        <v>65</v>
      </c>
      <c r="AVS744" s="10">
        <f>AVQ744*1.3</f>
        <v>0</v>
      </c>
      <c r="AVT744" s="10"/>
      <c r="AVU744" s="269"/>
      <c r="AVV744" s="202" t="s">
        <v>92</v>
      </c>
      <c r="AVW744" s="487" t="s">
        <v>1951</v>
      </c>
      <c r="AVY744" s="203"/>
      <c r="AVZ744" s="203">
        <f>VLOOKUP(AVW744,$A$794:$F$2344,6,FALSE)</f>
        <v>0</v>
      </c>
      <c r="AWA744" s="202" t="s">
        <v>65</v>
      </c>
      <c r="AWB744" s="10">
        <f>AVZ744*1.3</f>
        <v>0</v>
      </c>
      <c r="AWC744" s="10"/>
      <c r="AWD744" s="269"/>
      <c r="AWE744" s="202" t="s">
        <v>92</v>
      </c>
      <c r="AWF744" s="484" t="s">
        <v>437</v>
      </c>
      <c r="AWH744" s="203"/>
      <c r="AWI744" s="203">
        <f>VLOOKUP(AWF744,$A$794:$F$2344,6,FALSE)</f>
        <v>0</v>
      </c>
      <c r="AWJ744" s="202" t="s">
        <v>65</v>
      </c>
      <c r="AWK744" s="10">
        <f>AWI744*1.3</f>
        <v>0</v>
      </c>
      <c r="AWL744" s="10"/>
      <c r="AWM744" s="269"/>
      <c r="AWN744" s="202" t="s">
        <v>92</v>
      </c>
      <c r="AWO744" s="484" t="s">
        <v>482</v>
      </c>
      <c r="AWQ744" s="203"/>
      <c r="AWR744" s="203">
        <f>VLOOKUP(AWO744,$A$794:$F$2344,6,FALSE)</f>
        <v>0</v>
      </c>
      <c r="AWS744" s="202" t="s">
        <v>65</v>
      </c>
      <c r="AWT744" s="10">
        <f>AWR744*1.3</f>
        <v>0</v>
      </c>
      <c r="AWU744" s="10"/>
      <c r="AWV744" s="269"/>
      <c r="AWW744" s="202" t="s">
        <v>92</v>
      </c>
      <c r="AWX744" s="484" t="s">
        <v>523</v>
      </c>
      <c r="AWZ744" s="203"/>
      <c r="AXA744" s="203">
        <f>VLOOKUP(AWX744,$A$794:$F$2344,6,FALSE)</f>
        <v>0</v>
      </c>
      <c r="AXB744" s="202" t="s">
        <v>65</v>
      </c>
      <c r="AXC744" s="10">
        <f>AXA744*1.3</f>
        <v>0</v>
      </c>
      <c r="AXD744" s="10"/>
      <c r="AXE744" s="269"/>
      <c r="AXF744" s="202" t="s">
        <v>92</v>
      </c>
      <c r="AXG744" s="484" t="s">
        <v>1171</v>
      </c>
      <c r="AXI744" s="203"/>
      <c r="AXJ744" s="203">
        <f>VLOOKUP(AXG744,$A$794:$F$2344,6,FALSE)</f>
        <v>0</v>
      </c>
      <c r="AXK744" s="202" t="s">
        <v>65</v>
      </c>
      <c r="AXL744" s="10">
        <f>AXJ744*1.3</f>
        <v>0</v>
      </c>
      <c r="AXM744" s="10"/>
      <c r="AXN744" s="269"/>
      <c r="AXO744" s="202" t="s">
        <v>92</v>
      </c>
      <c r="AXP744" s="484" t="s">
        <v>2274</v>
      </c>
      <c r="AXR744" s="203"/>
      <c r="AXS744" s="203">
        <f>VLOOKUP(AXP744,$A$794:$F$2344,6,FALSE)</f>
        <v>72</v>
      </c>
      <c r="AXT744" s="202" t="s">
        <v>65</v>
      </c>
      <c r="AXU744" s="10">
        <f>AXS744*1.3</f>
        <v>93.600000000000009</v>
      </c>
      <c r="AXV744" s="10"/>
      <c r="AXW744" s="269"/>
      <c r="AXX744" s="202" t="s">
        <v>92</v>
      </c>
      <c r="AXY744" s="498" t="s">
        <v>1173</v>
      </c>
      <c r="AYA744" s="203"/>
      <c r="AYB744" s="203">
        <f>VLOOKUP(AXY744,$A$794:$F$2344,6,FALSE)</f>
        <v>0</v>
      </c>
      <c r="AYC744" s="202" t="s">
        <v>65</v>
      </c>
      <c r="AYD744" s="10">
        <f>AYB744*1.3</f>
        <v>0</v>
      </c>
      <c r="AYE744" s="10"/>
      <c r="AYF744" s="269"/>
      <c r="AYG744" s="202" t="s">
        <v>92</v>
      </c>
      <c r="AYH744" s="484" t="s">
        <v>437</v>
      </c>
      <c r="AYJ744" s="203"/>
      <c r="AYK744" s="203">
        <f>VLOOKUP(AYH744,$A$794:$F$2344,6,FALSE)</f>
        <v>0</v>
      </c>
      <c r="AYL744" s="202" t="s">
        <v>65</v>
      </c>
      <c r="AYM744" s="10">
        <f>AYK744*1.3</f>
        <v>0</v>
      </c>
      <c r="AYN744" s="10"/>
      <c r="AYO744" s="269"/>
      <c r="AYP744" s="202" t="s">
        <v>92</v>
      </c>
      <c r="AYQ744" s="484" t="s">
        <v>1936</v>
      </c>
      <c r="AYS744" s="203"/>
      <c r="AYT744" s="203">
        <f>VLOOKUP(AYQ744,$A$794:$F$2344,6,FALSE)</f>
        <v>0</v>
      </c>
      <c r="AYU744" s="202" t="s">
        <v>65</v>
      </c>
      <c r="AYV744" s="10">
        <f>AYT744*1.3</f>
        <v>0</v>
      </c>
      <c r="AYW744" s="10"/>
      <c r="AYX744" s="269"/>
      <c r="AYY744" s="202" t="s">
        <v>92</v>
      </c>
      <c r="AYZ744" s="484" t="s">
        <v>515</v>
      </c>
      <c r="AZB744" s="203"/>
      <c r="AZC744" s="203">
        <f>VLOOKUP(AYZ744,$A$794:$F$2344,6,FALSE)</f>
        <v>0</v>
      </c>
      <c r="AZD744" s="202" t="s">
        <v>65</v>
      </c>
      <c r="AZE744" s="10">
        <f>AZC744*1.3</f>
        <v>0</v>
      </c>
      <c r="AZF744" s="10"/>
      <c r="AZG744" s="269"/>
      <c r="AZH744" s="202" t="s">
        <v>92</v>
      </c>
      <c r="AZI744" s="484" t="s">
        <v>515</v>
      </c>
      <c r="AZK744" s="203"/>
      <c r="AZL744" s="203">
        <f>VLOOKUP(AZI744,$A$794:$F$2344,6,FALSE)</f>
        <v>0</v>
      </c>
      <c r="AZM744" s="202" t="s">
        <v>65</v>
      </c>
      <c r="AZN744" s="10">
        <f>AZL744*1.3</f>
        <v>0</v>
      </c>
      <c r="AZO744" s="10"/>
      <c r="AZP744" s="269"/>
      <c r="AZQ744" s="202" t="s">
        <v>92</v>
      </c>
      <c r="AZR744" s="484" t="s">
        <v>482</v>
      </c>
      <c r="AZT744" s="203"/>
      <c r="AZU744" s="203">
        <f>VLOOKUP(AZR744,$A$794:$F$2344,6,FALSE)</f>
        <v>0</v>
      </c>
      <c r="AZV744" s="202" t="s">
        <v>65</v>
      </c>
      <c r="AZW744" s="10">
        <f>AZU744*1.3</f>
        <v>0</v>
      </c>
      <c r="AZX744" s="10"/>
      <c r="AZY744" s="269"/>
      <c r="AZZ744" s="202" t="s">
        <v>92</v>
      </c>
      <c r="BAA744" s="498" t="s">
        <v>1171</v>
      </c>
      <c r="BAC744" s="203"/>
      <c r="BAD744" s="203">
        <f>VLOOKUP(BAA744,$A$794:$F$2344,6,FALSE)</f>
        <v>0</v>
      </c>
      <c r="BAE744" s="202" t="s">
        <v>65</v>
      </c>
      <c r="BAF744" s="10">
        <f>BAD744*1.3</f>
        <v>0</v>
      </c>
      <c r="BAG744" s="10"/>
      <c r="BAH744" s="269"/>
    </row>
    <row r="745" spans="1:1386" s="14" customFormat="1" ht="15">
      <c r="A745" s="202" t="s">
        <v>93</v>
      </c>
      <c r="B745" s="484" t="s">
        <v>482</v>
      </c>
      <c r="D745" s="203"/>
      <c r="E745" s="203">
        <f>VLOOKUP(B745,$A$794:$F$2344,6,FALSE)</f>
        <v>0</v>
      </c>
      <c r="F745" s="202" t="s">
        <v>67</v>
      </c>
      <c r="G745" s="10">
        <f>E745*1.2</f>
        <v>0</v>
      </c>
      <c r="H745" s="10"/>
      <c r="I745" s="263"/>
      <c r="J745" s="202" t="s">
        <v>93</v>
      </c>
      <c r="K745" s="487" t="s">
        <v>1171</v>
      </c>
      <c r="M745" s="203"/>
      <c r="N745" s="203">
        <f>VLOOKUP(K745,$A$794:$F$2344,6,FALSE)</f>
        <v>0</v>
      </c>
      <c r="O745" s="202" t="s">
        <v>67</v>
      </c>
      <c r="P745" s="10">
        <f>N745*1.2</f>
        <v>0</v>
      </c>
      <c r="Q745" s="10"/>
      <c r="R745" s="263"/>
      <c r="S745" s="202" t="s">
        <v>93</v>
      </c>
      <c r="T745" s="484" t="s">
        <v>482</v>
      </c>
      <c r="V745" s="203"/>
      <c r="W745" s="203">
        <f>VLOOKUP(T745,$A$794:$F$2344,6,FALSE)</f>
        <v>0</v>
      </c>
      <c r="X745" s="202" t="s">
        <v>67</v>
      </c>
      <c r="Y745" s="10">
        <f>W745*1.2</f>
        <v>0</v>
      </c>
      <c r="Z745" s="10"/>
      <c r="AA745" s="263"/>
      <c r="AB745" s="202" t="s">
        <v>93</v>
      </c>
      <c r="AC745" s="484" t="s">
        <v>2447</v>
      </c>
      <c r="AE745" s="203"/>
      <c r="AF745" s="203">
        <f>VLOOKUP(AC745,$A$794:$F$2344,6,FALSE)</f>
        <v>0</v>
      </c>
      <c r="AG745" s="202" t="s">
        <v>67</v>
      </c>
      <c r="AH745" s="10">
        <f>AF745*1.2</f>
        <v>0</v>
      </c>
      <c r="AI745" s="10"/>
      <c r="AJ745" s="263"/>
      <c r="AK745" s="202" t="s">
        <v>93</v>
      </c>
      <c r="AL745" s="490" t="s">
        <v>482</v>
      </c>
      <c r="AN745" s="203"/>
      <c r="AO745" s="203">
        <f>VLOOKUP(AL745,$A$794:$F$2344,6,FALSE)</f>
        <v>0</v>
      </c>
      <c r="AP745" s="202" t="s">
        <v>67</v>
      </c>
      <c r="AQ745" s="10">
        <f>AO745*1.2</f>
        <v>0</v>
      </c>
      <c r="AR745" s="10"/>
      <c r="AS745" s="263"/>
      <c r="AT745" s="202" t="s">
        <v>93</v>
      </c>
      <c r="AU745" s="484" t="s">
        <v>2447</v>
      </c>
      <c r="AW745" s="203"/>
      <c r="AX745" s="203">
        <f>VLOOKUP(AU745,$A$794:$F$2344,6,FALSE)</f>
        <v>0</v>
      </c>
      <c r="AY745" s="202" t="s">
        <v>67</v>
      </c>
      <c r="AZ745" s="10">
        <f>AX745*1.2</f>
        <v>0</v>
      </c>
      <c r="BA745" s="10"/>
      <c r="BB745" s="263"/>
      <c r="BC745" s="202" t="s">
        <v>93</v>
      </c>
      <c r="BD745" s="484" t="s">
        <v>1171</v>
      </c>
      <c r="BF745" s="203"/>
      <c r="BG745" s="203">
        <f>VLOOKUP(BD745,$A$794:$F$2344,6,FALSE)</f>
        <v>0</v>
      </c>
      <c r="BH745" s="202" t="s">
        <v>67</v>
      </c>
      <c r="BI745" s="10">
        <f>BG745*1.2</f>
        <v>0</v>
      </c>
      <c r="BJ745" s="10"/>
      <c r="BK745" s="263"/>
      <c r="BL745" s="202" t="s">
        <v>93</v>
      </c>
      <c r="BM745" s="484" t="s">
        <v>2407</v>
      </c>
      <c r="BO745" s="203"/>
      <c r="BP745" s="203">
        <f>VLOOKUP(BM745,$A$794:$F$2344,6,FALSE)</f>
        <v>0</v>
      </c>
      <c r="BQ745" s="202" t="s">
        <v>67</v>
      </c>
      <c r="BR745" s="10">
        <f>BP745*1.2</f>
        <v>0</v>
      </c>
      <c r="BS745" s="10"/>
      <c r="BT745" s="263"/>
      <c r="BU745" s="202" t="s">
        <v>93</v>
      </c>
      <c r="BV745" s="484" t="s">
        <v>2407</v>
      </c>
      <c r="BX745" s="203"/>
      <c r="BY745" s="203">
        <f>VLOOKUP(BV745,$A$794:$F$2344,6,FALSE)</f>
        <v>0</v>
      </c>
      <c r="BZ745" s="202" t="s">
        <v>67</v>
      </c>
      <c r="CA745" s="10">
        <f>BY745*1.2</f>
        <v>0</v>
      </c>
      <c r="CB745" s="10"/>
      <c r="CC745" s="263"/>
      <c r="CD745" s="202" t="s">
        <v>93</v>
      </c>
      <c r="CE745" s="491" t="s">
        <v>1171</v>
      </c>
      <c r="CG745" s="203"/>
      <c r="CH745" s="203">
        <f>VLOOKUP(CE745,$A$794:$F$2344,6,FALSE)</f>
        <v>0</v>
      </c>
      <c r="CI745" s="202" t="s">
        <v>67</v>
      </c>
      <c r="CJ745" s="10">
        <f>CH745*1.2</f>
        <v>0</v>
      </c>
      <c r="CK745" s="10"/>
      <c r="CL745" s="263"/>
      <c r="CM745" s="202" t="s">
        <v>93</v>
      </c>
      <c r="CN745" s="484" t="s">
        <v>2447</v>
      </c>
      <c r="CP745" s="203"/>
      <c r="CQ745" s="203">
        <f>VLOOKUP(CN745,$A$794:$F$2344,6,FALSE)</f>
        <v>0</v>
      </c>
      <c r="CR745" s="202" t="s">
        <v>67</v>
      </c>
      <c r="CS745" s="10">
        <f>CQ745*1.2</f>
        <v>0</v>
      </c>
      <c r="CT745" s="10"/>
      <c r="CU745" s="263"/>
      <c r="CV745" s="202" t="s">
        <v>93</v>
      </c>
      <c r="CW745" s="484" t="s">
        <v>1171</v>
      </c>
      <c r="CY745" s="203"/>
      <c r="CZ745" s="203">
        <f>VLOOKUP(CW745,$A$794:$F$2344,6,FALSE)</f>
        <v>0</v>
      </c>
      <c r="DA745" s="202" t="s">
        <v>67</v>
      </c>
      <c r="DB745" s="10">
        <f>CZ745*1.2</f>
        <v>0</v>
      </c>
      <c r="DC745" s="10"/>
      <c r="DD745" s="263"/>
      <c r="DE745" s="202" t="s">
        <v>93</v>
      </c>
      <c r="DF745" s="484" t="s">
        <v>1936</v>
      </c>
      <c r="DH745" s="203"/>
      <c r="DI745" s="203">
        <f>VLOOKUP(DF745,$A$794:$F$2344,6,FALSE)</f>
        <v>0</v>
      </c>
      <c r="DJ745" s="202" t="s">
        <v>67</v>
      </c>
      <c r="DK745" s="10">
        <f>DI745*1.2</f>
        <v>0</v>
      </c>
      <c r="DL745" s="10"/>
      <c r="DM745" s="263"/>
      <c r="DN745" s="202" t="s">
        <v>93</v>
      </c>
      <c r="DO745" s="484" t="s">
        <v>1630</v>
      </c>
      <c r="DQ745" s="203"/>
      <c r="DR745" s="203">
        <f>VLOOKUP(DO745,$A$794:$F$2344,6,FALSE)</f>
        <v>0</v>
      </c>
      <c r="DS745" s="202" t="s">
        <v>67</v>
      </c>
      <c r="DT745" s="10">
        <f>DR745*1.2</f>
        <v>0</v>
      </c>
      <c r="DU745" s="10"/>
      <c r="DV745" s="263"/>
      <c r="DW745" s="202" t="s">
        <v>93</v>
      </c>
      <c r="DX745" s="484" t="s">
        <v>1951</v>
      </c>
      <c r="DZ745" s="203"/>
      <c r="EA745" s="203">
        <f>VLOOKUP(DX745,$A$794:$F$2344,6,FALSE)</f>
        <v>0</v>
      </c>
      <c r="EB745" s="202" t="s">
        <v>67</v>
      </c>
      <c r="EC745" s="10">
        <f>EA745*1.2</f>
        <v>0</v>
      </c>
      <c r="ED745" s="10"/>
      <c r="EE745" s="263"/>
      <c r="EF745" s="202" t="s">
        <v>93</v>
      </c>
      <c r="EG745" s="484" t="s">
        <v>1171</v>
      </c>
      <c r="EI745" s="203"/>
      <c r="EJ745" s="203">
        <f>VLOOKUP(EG745,$A$794:$F$2344,6,FALSE)</f>
        <v>0</v>
      </c>
      <c r="EK745" s="202" t="s">
        <v>67</v>
      </c>
      <c r="EL745" s="10">
        <f>EJ745*1.2</f>
        <v>0</v>
      </c>
      <c r="EM745" s="10"/>
      <c r="EN745" s="263"/>
      <c r="EO745" s="202" t="s">
        <v>93</v>
      </c>
      <c r="EP745" s="484" t="s">
        <v>2447</v>
      </c>
      <c r="ER745" s="203"/>
      <c r="ES745" s="203">
        <f>VLOOKUP(EP745,$A$794:$F$2344,6,FALSE)</f>
        <v>0</v>
      </c>
      <c r="ET745" s="202" t="s">
        <v>67</v>
      </c>
      <c r="EU745" s="10">
        <f>ES745*1.2</f>
        <v>0</v>
      </c>
      <c r="EV745" s="10"/>
      <c r="EW745" s="263"/>
      <c r="EX745" s="202" t="s">
        <v>93</v>
      </c>
      <c r="EY745" s="484" t="s">
        <v>2407</v>
      </c>
      <c r="FA745" s="203"/>
      <c r="FB745" s="203">
        <f>VLOOKUP(EY745,$A$794:$F$2344,6,FALSE)</f>
        <v>0</v>
      </c>
      <c r="FC745" s="202" t="s">
        <v>67</v>
      </c>
      <c r="FD745" s="10">
        <f>FB745*1.2</f>
        <v>0</v>
      </c>
      <c r="FE745" s="10"/>
      <c r="FF745" s="263"/>
      <c r="FG745" s="202" t="s">
        <v>93</v>
      </c>
      <c r="FH745" s="484" t="s">
        <v>482</v>
      </c>
      <c r="FJ745" s="203"/>
      <c r="FK745" s="203">
        <f>VLOOKUP(FH745,$A$794:$F$2344,6,FALSE)</f>
        <v>0</v>
      </c>
      <c r="FL745" s="202" t="s">
        <v>67</v>
      </c>
      <c r="FM745" s="10">
        <f>FK745*1.2</f>
        <v>0</v>
      </c>
      <c r="FN745" s="10"/>
      <c r="FO745" s="263"/>
      <c r="FP745" s="202" t="s">
        <v>93</v>
      </c>
      <c r="FQ745" s="484" t="s">
        <v>2407</v>
      </c>
      <c r="FS745" s="203"/>
      <c r="FT745" s="203">
        <f>VLOOKUP(FQ745,$A$794:$F$2344,6,FALSE)</f>
        <v>0</v>
      </c>
      <c r="FU745" s="202" t="s">
        <v>67</v>
      </c>
      <c r="FV745" s="10">
        <f>FT745*1.2</f>
        <v>0</v>
      </c>
      <c r="FW745" s="10"/>
      <c r="FX745" s="263"/>
      <c r="FY745" s="202" t="s">
        <v>93</v>
      </c>
      <c r="FZ745" s="484" t="s">
        <v>1173</v>
      </c>
      <c r="GB745" s="203"/>
      <c r="GC745" s="203">
        <f>VLOOKUP(FZ745,$A$794:$F$2344,6,FALSE)</f>
        <v>0</v>
      </c>
      <c r="GD745" s="202" t="s">
        <v>67</v>
      </c>
      <c r="GE745" s="10">
        <f>GC745*1.2</f>
        <v>0</v>
      </c>
      <c r="GF745" s="10"/>
      <c r="GG745" s="263"/>
      <c r="GH745" s="202" t="s">
        <v>93</v>
      </c>
      <c r="GI745" s="484" t="s">
        <v>624</v>
      </c>
      <c r="GK745" s="203"/>
      <c r="GL745" s="203">
        <f>VLOOKUP(GI745,$A$794:$F$2344,6,FALSE)</f>
        <v>0</v>
      </c>
      <c r="GM745" s="202" t="s">
        <v>67</v>
      </c>
      <c r="GN745" s="10">
        <f>GL745*1.2</f>
        <v>0</v>
      </c>
      <c r="GO745" s="10"/>
      <c r="GP745" s="263"/>
      <c r="GQ745" s="202" t="s">
        <v>93</v>
      </c>
      <c r="GR745" s="484" t="s">
        <v>504</v>
      </c>
      <c r="GT745" s="203"/>
      <c r="GU745" s="203">
        <f>VLOOKUP(GR745,$A$794:$F$2344,6,FALSE)</f>
        <v>0</v>
      </c>
      <c r="GV745" s="202" t="s">
        <v>67</v>
      </c>
      <c r="GW745" s="10">
        <f>GU745*1.2</f>
        <v>0</v>
      </c>
      <c r="GX745" s="10"/>
      <c r="GY745" s="263"/>
      <c r="GZ745" s="202" t="s">
        <v>93</v>
      </c>
      <c r="HA745" s="484" t="s">
        <v>482</v>
      </c>
      <c r="HC745" s="203"/>
      <c r="HD745" s="203">
        <f>VLOOKUP(HA745,$A$794:$F$2344,6,FALSE)</f>
        <v>0</v>
      </c>
      <c r="HE745" s="202" t="s">
        <v>67</v>
      </c>
      <c r="HF745" s="10">
        <f>HD745*1.2</f>
        <v>0</v>
      </c>
      <c r="HG745" s="10"/>
      <c r="HH745" s="263"/>
      <c r="HI745" s="202" t="s">
        <v>93</v>
      </c>
      <c r="HJ745" s="484" t="s">
        <v>558</v>
      </c>
      <c r="HL745" s="203"/>
      <c r="HM745" s="203">
        <f>VLOOKUP(HJ745,$A$794:$F$2344,6,FALSE)</f>
        <v>0</v>
      </c>
      <c r="HN745" s="202" t="s">
        <v>67</v>
      </c>
      <c r="HO745" s="10">
        <f>HM745*1.2</f>
        <v>0</v>
      </c>
      <c r="HP745" s="10"/>
      <c r="HQ745" s="263"/>
      <c r="HR745" s="202" t="s">
        <v>93</v>
      </c>
      <c r="HS745" s="484" t="s">
        <v>1950</v>
      </c>
      <c r="HU745" s="203"/>
      <c r="HV745" s="203">
        <f>VLOOKUP(HS745,$A$794:$F$2344,6,FALSE)</f>
        <v>0</v>
      </c>
      <c r="HW745" s="202" t="s">
        <v>67</v>
      </c>
      <c r="HX745" s="10">
        <f>HV745*1.2</f>
        <v>0</v>
      </c>
      <c r="HY745" s="10"/>
      <c r="HZ745" s="263"/>
      <c r="IA745" s="202" t="s">
        <v>93</v>
      </c>
      <c r="IB745" s="496" t="s">
        <v>183</v>
      </c>
      <c r="ID745" s="203"/>
      <c r="IE745" s="203" t="e">
        <f>VLOOKUP(IB745,$A$794:$F$2344,6,FALSE)</f>
        <v>#N/A</v>
      </c>
      <c r="IF745" s="202" t="s">
        <v>67</v>
      </c>
      <c r="IG745" s="10" t="e">
        <f>IE745*1.2</f>
        <v>#N/A</v>
      </c>
      <c r="IH745" s="10"/>
      <c r="II745" s="263"/>
      <c r="IJ745" s="202" t="s">
        <v>93</v>
      </c>
      <c r="IK745" s="484" t="s">
        <v>1936</v>
      </c>
      <c r="IM745" s="203"/>
      <c r="IN745" s="203">
        <f>VLOOKUP(IK745,$A$794:$F$2344,6,FALSE)</f>
        <v>0</v>
      </c>
      <c r="IO745" s="202" t="s">
        <v>67</v>
      </c>
      <c r="IP745" s="10">
        <f>IN745*1.2</f>
        <v>0</v>
      </c>
      <c r="IQ745" s="10"/>
      <c r="IR745" s="263"/>
      <c r="IS745" s="202" t="s">
        <v>93</v>
      </c>
      <c r="IT745" s="484" t="s">
        <v>1950</v>
      </c>
      <c r="IV745" s="203"/>
      <c r="IW745" s="203">
        <f>VLOOKUP(IT745,$A$794:$F$2344,6,FALSE)</f>
        <v>0</v>
      </c>
      <c r="IX745" s="202" t="s">
        <v>67</v>
      </c>
      <c r="IY745" s="10">
        <f>IW745*1.2</f>
        <v>0</v>
      </c>
      <c r="IZ745" s="10"/>
      <c r="JA745" s="263"/>
      <c r="JB745" s="202" t="s">
        <v>93</v>
      </c>
      <c r="JC745" s="484" t="s">
        <v>644</v>
      </c>
      <c r="JE745" s="203"/>
      <c r="JF745" s="203">
        <f>VLOOKUP(JC745,$A$794:$F$2344,6,FALSE)</f>
        <v>0</v>
      </c>
      <c r="JG745" s="202" t="s">
        <v>67</v>
      </c>
      <c r="JH745" s="10">
        <f>JF745*1.2</f>
        <v>0</v>
      </c>
      <c r="JI745" s="10"/>
      <c r="JJ745" s="263"/>
      <c r="JK745" s="202" t="s">
        <v>93</v>
      </c>
      <c r="JL745" s="484" t="s">
        <v>437</v>
      </c>
      <c r="JN745" s="203"/>
      <c r="JO745" s="203">
        <f>VLOOKUP(JL745,$A$794:$F$2344,6,FALSE)</f>
        <v>0</v>
      </c>
      <c r="JP745" s="202" t="s">
        <v>67</v>
      </c>
      <c r="JQ745" s="10">
        <f>JO745*1.2</f>
        <v>0</v>
      </c>
      <c r="JR745" s="10"/>
      <c r="JS745" s="263"/>
      <c r="JT745" s="202" t="s">
        <v>93</v>
      </c>
      <c r="JU745" s="484" t="s">
        <v>558</v>
      </c>
      <c r="JW745" s="203"/>
      <c r="JX745" s="203">
        <f>VLOOKUP(JU745,$A$794:$F$2344,6,FALSE)</f>
        <v>0</v>
      </c>
      <c r="JY745" s="202" t="s">
        <v>67</v>
      </c>
      <c r="JZ745" s="10">
        <f>JX745*1.2</f>
        <v>0</v>
      </c>
      <c r="KA745" s="10"/>
      <c r="KB745" s="263"/>
      <c r="KC745" s="202" t="s">
        <v>93</v>
      </c>
      <c r="KD745" s="484" t="s">
        <v>459</v>
      </c>
      <c r="KF745" s="203"/>
      <c r="KG745" s="203">
        <f>VLOOKUP(KD745,$A$794:$F$2344,6,FALSE)</f>
        <v>0</v>
      </c>
      <c r="KH745" s="202" t="s">
        <v>67</v>
      </c>
      <c r="KI745" s="10">
        <f>KG745*1.2</f>
        <v>0</v>
      </c>
      <c r="KJ745" s="10"/>
      <c r="KK745" s="263"/>
      <c r="KL745" s="202" t="s">
        <v>93</v>
      </c>
      <c r="KM745" s="484" t="s">
        <v>2447</v>
      </c>
      <c r="KO745" s="203"/>
      <c r="KP745" s="203">
        <f>VLOOKUP(KM745,$A$794:$F$2344,6,FALSE)</f>
        <v>0</v>
      </c>
      <c r="KQ745" s="202" t="s">
        <v>67</v>
      </c>
      <c r="KR745" s="10">
        <f>KP745*1.2</f>
        <v>0</v>
      </c>
      <c r="KS745" s="10"/>
      <c r="KT745" s="263"/>
      <c r="KU745" s="202" t="s">
        <v>93</v>
      </c>
      <c r="KV745" s="498" t="s">
        <v>1173</v>
      </c>
      <c r="KX745" s="203"/>
      <c r="KY745" s="203">
        <f>VLOOKUP(KV745,$A$794:$F$2344,6,FALSE)</f>
        <v>0</v>
      </c>
      <c r="KZ745" s="202" t="s">
        <v>67</v>
      </c>
      <c r="LA745" s="10">
        <f>KY745*1.2</f>
        <v>0</v>
      </c>
      <c r="LB745" s="10"/>
      <c r="LC745" s="263"/>
      <c r="LD745" s="202" t="s">
        <v>93</v>
      </c>
      <c r="LE745" s="484" t="s">
        <v>482</v>
      </c>
      <c r="LG745" s="203"/>
      <c r="LH745" s="203">
        <f>VLOOKUP(LE745,$A$794:$F$2344,6,FALSE)</f>
        <v>0</v>
      </c>
      <c r="LI745" s="202" t="s">
        <v>67</v>
      </c>
      <c r="LJ745" s="10">
        <f>LH745*1.2</f>
        <v>0</v>
      </c>
      <c r="LK745" s="10"/>
      <c r="LL745" s="263"/>
      <c r="LM745" s="202" t="s">
        <v>93</v>
      </c>
      <c r="LN745" s="484" t="s">
        <v>461</v>
      </c>
      <c r="LP745" s="203"/>
      <c r="LQ745" s="203">
        <f>VLOOKUP(LN745,$A$794:$F$2344,6,FALSE)</f>
        <v>19</v>
      </c>
      <c r="LR745" s="202" t="s">
        <v>67</v>
      </c>
      <c r="LS745" s="10">
        <f>LQ745*1.2</f>
        <v>22.8</v>
      </c>
      <c r="LT745" s="10"/>
      <c r="LU745" s="263"/>
      <c r="LV745" s="202" t="s">
        <v>93</v>
      </c>
      <c r="LW745" s="496" t="s">
        <v>183</v>
      </c>
      <c r="LY745" s="203"/>
      <c r="LZ745" s="203" t="e">
        <f>VLOOKUP(LW745,$A$794:$F$2344,6,FALSE)</f>
        <v>#N/A</v>
      </c>
      <c r="MA745" s="202" t="s">
        <v>67</v>
      </c>
      <c r="MB745" s="10" t="e">
        <f>LZ745*1.2</f>
        <v>#N/A</v>
      </c>
      <c r="MC745" s="10"/>
      <c r="MD745" s="263"/>
      <c r="ME745" s="202" t="s">
        <v>93</v>
      </c>
      <c r="MF745" s="484" t="s">
        <v>1934</v>
      </c>
      <c r="MH745" s="203"/>
      <c r="MI745" s="203">
        <f>VLOOKUP(MF745,$A$794:$F$2344,6,FALSE)</f>
        <v>0</v>
      </c>
      <c r="MJ745" s="202" t="s">
        <v>67</v>
      </c>
      <c r="MK745" s="10">
        <f>MI745*1.2</f>
        <v>0</v>
      </c>
      <c r="ML745" s="10"/>
      <c r="MM745" s="263"/>
      <c r="MN745" s="202" t="s">
        <v>93</v>
      </c>
      <c r="MO745" s="484" t="s">
        <v>423</v>
      </c>
      <c r="MQ745" s="203"/>
      <c r="MR745" s="203">
        <f>VLOOKUP(MO745,$A$794:$F$2344,6,FALSE)</f>
        <v>0</v>
      </c>
      <c r="MS745" s="202" t="s">
        <v>67</v>
      </c>
      <c r="MT745" s="10">
        <f>MR745*1.2</f>
        <v>0</v>
      </c>
      <c r="MU745" s="10"/>
      <c r="MV745" s="263"/>
      <c r="MW745" s="202" t="s">
        <v>93</v>
      </c>
      <c r="MX745" s="484" t="s">
        <v>2274</v>
      </c>
      <c r="MZ745" s="203"/>
      <c r="NA745" s="203">
        <f>VLOOKUP(MX745,$A$794:$F$2344,6,FALSE)</f>
        <v>72</v>
      </c>
      <c r="NB745" s="202" t="s">
        <v>67</v>
      </c>
      <c r="NC745" s="10">
        <f>NA745*1.2</f>
        <v>86.399999999999991</v>
      </c>
      <c r="ND745" s="10"/>
      <c r="NE745" s="263"/>
      <c r="NF745" s="202" t="s">
        <v>93</v>
      </c>
      <c r="NG745" s="484" t="s">
        <v>458</v>
      </c>
      <c r="NI745" s="203"/>
      <c r="NJ745" s="203">
        <f>VLOOKUP(NG745,$A$794:$F$2344,6,FALSE)</f>
        <v>9</v>
      </c>
      <c r="NK745" s="202" t="s">
        <v>67</v>
      </c>
      <c r="NL745" s="10">
        <f>NJ745*1.2</f>
        <v>10.799999999999999</v>
      </c>
      <c r="NM745" s="10"/>
      <c r="NN745" s="263"/>
      <c r="NO745" s="202" t="s">
        <v>93</v>
      </c>
      <c r="NP745" s="498" t="s">
        <v>1171</v>
      </c>
      <c r="NR745" s="203"/>
      <c r="NS745" s="203">
        <f>VLOOKUP(NP745,$A$794:$F$2344,6,FALSE)</f>
        <v>0</v>
      </c>
      <c r="NT745" s="202" t="s">
        <v>67</v>
      </c>
      <c r="NU745" s="10">
        <f>NS745*1.2</f>
        <v>0</v>
      </c>
      <c r="NV745" s="10"/>
      <c r="NW745" s="263"/>
      <c r="NX745" s="202" t="s">
        <v>93</v>
      </c>
      <c r="NY745" s="498" t="s">
        <v>482</v>
      </c>
      <c r="OA745" s="203"/>
      <c r="OB745" s="203">
        <f>VLOOKUP(NY745,$A$794:$F$2344,6,FALSE)</f>
        <v>0</v>
      </c>
      <c r="OC745" s="202" t="s">
        <v>67</v>
      </c>
      <c r="OD745" s="10">
        <f>OB745*1.2</f>
        <v>0</v>
      </c>
      <c r="OE745" s="10"/>
      <c r="OF745" s="263"/>
      <c r="OG745" s="202" t="s">
        <v>93</v>
      </c>
      <c r="OH745" s="484" t="s">
        <v>1142</v>
      </c>
      <c r="OJ745" s="203"/>
      <c r="OK745" s="203">
        <f>VLOOKUP(OH745,$A$794:$F$2344,6,FALSE)</f>
        <v>0</v>
      </c>
      <c r="OL745" s="202" t="s">
        <v>67</v>
      </c>
      <c r="OM745" s="10">
        <f>OK745*1.2</f>
        <v>0</v>
      </c>
      <c r="ON745" s="10"/>
      <c r="OO745" s="263"/>
      <c r="OP745" s="202" t="s">
        <v>93</v>
      </c>
      <c r="OQ745" s="484" t="s">
        <v>482</v>
      </c>
      <c r="OS745" s="203"/>
      <c r="OT745" s="203">
        <f>VLOOKUP(OQ745,$A$794:$F$2344,6,FALSE)</f>
        <v>0</v>
      </c>
      <c r="OU745" s="202" t="s">
        <v>67</v>
      </c>
      <c r="OV745" s="10">
        <f>OT745*1.2</f>
        <v>0</v>
      </c>
      <c r="OW745" s="10"/>
      <c r="OX745" s="263"/>
      <c r="OY745" s="202" t="s">
        <v>93</v>
      </c>
      <c r="OZ745" s="484" t="s">
        <v>2274</v>
      </c>
      <c r="PB745" s="203"/>
      <c r="PC745" s="203">
        <f>VLOOKUP(OZ745,$A$794:$F$2344,6,FALSE)</f>
        <v>72</v>
      </c>
      <c r="PD745" s="202" t="s">
        <v>67</v>
      </c>
      <c r="PE745" s="10">
        <f>PC745*1.2</f>
        <v>86.399999999999991</v>
      </c>
      <c r="PF745" s="10"/>
      <c r="PG745" s="263"/>
      <c r="PH745" s="202" t="s">
        <v>93</v>
      </c>
      <c r="PI745" s="496" t="s">
        <v>183</v>
      </c>
      <c r="PK745" s="203"/>
      <c r="PL745" s="203" t="e">
        <f>VLOOKUP(PI745,$A$794:$F$2344,6,FALSE)</f>
        <v>#N/A</v>
      </c>
      <c r="PM745" s="202" t="s">
        <v>67</v>
      </c>
      <c r="PN745" s="10" t="e">
        <f>PL745*1.2</f>
        <v>#N/A</v>
      </c>
      <c r="PO745" s="10"/>
      <c r="PP745" s="263"/>
      <c r="PQ745" s="202" t="s">
        <v>93</v>
      </c>
      <c r="PR745" s="484" t="s">
        <v>1142</v>
      </c>
      <c r="PT745" s="203"/>
      <c r="PU745" s="203">
        <f>VLOOKUP(PR745,$A$794:$F$2344,6,FALSE)</f>
        <v>0</v>
      </c>
      <c r="PV745" s="202" t="s">
        <v>67</v>
      </c>
      <c r="PW745" s="10">
        <f>PU745*1.2</f>
        <v>0</v>
      </c>
      <c r="PX745" s="10"/>
      <c r="PY745" s="263"/>
      <c r="PZ745" s="202" t="s">
        <v>93</v>
      </c>
      <c r="QA745" s="496" t="s">
        <v>183</v>
      </c>
      <c r="QC745" s="203"/>
      <c r="QD745" s="203" t="e">
        <f>VLOOKUP(QA745,$A$794:$F$2344,6,FALSE)</f>
        <v>#N/A</v>
      </c>
      <c r="QE745" s="202" t="s">
        <v>67</v>
      </c>
      <c r="QF745" s="10" t="e">
        <f>QD745*1.2</f>
        <v>#N/A</v>
      </c>
      <c r="QG745" s="10"/>
      <c r="QH745" s="263"/>
      <c r="QI745" s="202" t="s">
        <v>93</v>
      </c>
      <c r="QJ745" s="484" t="s">
        <v>437</v>
      </c>
      <c r="QL745" s="203"/>
      <c r="QM745" s="203">
        <f>VLOOKUP(QJ745,$A$794:$F$2344,6,FALSE)</f>
        <v>0</v>
      </c>
      <c r="QN745" s="202" t="s">
        <v>67</v>
      </c>
      <c r="QO745" s="10">
        <f>QM745*1.2</f>
        <v>0</v>
      </c>
      <c r="QP745" s="10"/>
      <c r="QQ745" s="263"/>
      <c r="QR745" s="202" t="s">
        <v>93</v>
      </c>
      <c r="QS745" s="484" t="s">
        <v>454</v>
      </c>
      <c r="QU745" s="203"/>
      <c r="QV745" s="203">
        <f>VLOOKUP(QS745,$A$794:$F$2344,6,FALSE)</f>
        <v>0</v>
      </c>
      <c r="QW745" s="202" t="s">
        <v>67</v>
      </c>
      <c r="QX745" s="10">
        <f>QV745*1.2</f>
        <v>0</v>
      </c>
      <c r="QY745" s="10"/>
      <c r="QZ745" s="263"/>
      <c r="RA745" s="202" t="s">
        <v>93</v>
      </c>
      <c r="RB745" s="484" t="s">
        <v>450</v>
      </c>
      <c r="RD745" s="203"/>
      <c r="RE745" s="203">
        <f>VLOOKUP(RB745,$A$794:$F$2344,6,FALSE)</f>
        <v>0</v>
      </c>
      <c r="RF745" s="202" t="s">
        <v>67</v>
      </c>
      <c r="RG745" s="10">
        <f>RE745*1.2</f>
        <v>0</v>
      </c>
      <c r="RH745" s="10"/>
      <c r="RI745" s="263"/>
      <c r="RJ745" s="202" t="s">
        <v>93</v>
      </c>
      <c r="RK745" s="484" t="s">
        <v>515</v>
      </c>
      <c r="RM745" s="203"/>
      <c r="RN745" s="203">
        <f>VLOOKUP(RK745,$A$794:$F$2344,6,FALSE)</f>
        <v>0</v>
      </c>
      <c r="RO745" s="202" t="s">
        <v>67</v>
      </c>
      <c r="RP745" s="10">
        <f>RN745*1.2</f>
        <v>0</v>
      </c>
      <c r="RQ745" s="10"/>
      <c r="RR745" s="263"/>
      <c r="RS745" s="202" t="s">
        <v>93</v>
      </c>
      <c r="RT745" s="484" t="s">
        <v>482</v>
      </c>
      <c r="RV745" s="203"/>
      <c r="RW745" s="203">
        <f>VLOOKUP(RT745,$A$794:$F$2344,6,FALSE)</f>
        <v>0</v>
      </c>
      <c r="RX745" s="202" t="s">
        <v>67</v>
      </c>
      <c r="RY745" s="10">
        <f>RW745*1.2</f>
        <v>0</v>
      </c>
      <c r="RZ745" s="10"/>
      <c r="SA745" s="269"/>
      <c r="SB745" s="202" t="s">
        <v>93</v>
      </c>
      <c r="SC745" s="484" t="s">
        <v>1936</v>
      </c>
      <c r="SE745" s="203"/>
      <c r="SF745" s="203">
        <f>VLOOKUP(SC745,$A$794:$F$2344,6,FALSE)</f>
        <v>0</v>
      </c>
      <c r="SG745" s="202" t="s">
        <v>67</v>
      </c>
      <c r="SH745" s="10">
        <f>SF745*1.2</f>
        <v>0</v>
      </c>
      <c r="SI745" s="10"/>
      <c r="SJ745" s="269"/>
      <c r="SK745" s="202" t="s">
        <v>93</v>
      </c>
      <c r="SL745" s="496" t="s">
        <v>183</v>
      </c>
      <c r="SN745" s="203"/>
      <c r="SO745" s="203" t="e">
        <f>VLOOKUP(SL745,$A$794:$F$2344,6,FALSE)</f>
        <v>#N/A</v>
      </c>
      <c r="SP745" s="202" t="s">
        <v>67</v>
      </c>
      <c r="SQ745" s="10" t="e">
        <f>SO745*1.2</f>
        <v>#N/A</v>
      </c>
      <c r="SR745" s="10"/>
      <c r="SS745" s="269"/>
      <c r="ST745" s="202" t="s">
        <v>93</v>
      </c>
      <c r="SU745" s="484" t="s">
        <v>515</v>
      </c>
      <c r="SW745" s="203"/>
      <c r="SX745" s="203">
        <f>VLOOKUP(SU745,$A$794:$F$2344,6,FALSE)</f>
        <v>0</v>
      </c>
      <c r="SY745" s="202" t="s">
        <v>67</v>
      </c>
      <c r="SZ745" s="10">
        <f>SX745*1.2</f>
        <v>0</v>
      </c>
      <c r="TA745" s="10"/>
      <c r="TB745" s="269"/>
      <c r="TC745" s="202" t="s">
        <v>93</v>
      </c>
      <c r="TD745" s="484" t="s">
        <v>454</v>
      </c>
      <c r="TF745" s="203"/>
      <c r="TG745" s="203">
        <f>VLOOKUP(TD745,$A$794:$F$2344,6,FALSE)</f>
        <v>0</v>
      </c>
      <c r="TH745" s="202" t="s">
        <v>67</v>
      </c>
      <c r="TI745" s="10">
        <f>TG745*1.2</f>
        <v>0</v>
      </c>
      <c r="TK745" s="269"/>
      <c r="TL745" s="202" t="s">
        <v>93</v>
      </c>
      <c r="TM745" s="484" t="s">
        <v>450</v>
      </c>
      <c r="TO745" s="203"/>
      <c r="TP745" s="203">
        <f>VLOOKUP(TM745,$A$794:$F$2344,6,FALSE)</f>
        <v>0</v>
      </c>
      <c r="TQ745" s="202" t="s">
        <v>67</v>
      </c>
      <c r="TR745" s="10">
        <f>TP745*1.2</f>
        <v>0</v>
      </c>
      <c r="TS745" s="10"/>
      <c r="TT745" s="269"/>
      <c r="TU745" s="202" t="s">
        <v>93</v>
      </c>
      <c r="TV745" s="484" t="s">
        <v>454</v>
      </c>
      <c r="TX745" s="203"/>
      <c r="TY745" s="203">
        <f>VLOOKUP(TV745,$A$794:$F$2344,6,FALSE)</f>
        <v>0</v>
      </c>
      <c r="TZ745" s="202" t="s">
        <v>67</v>
      </c>
      <c r="UA745" s="10">
        <f>TY745*1.2</f>
        <v>0</v>
      </c>
      <c r="UB745" s="10"/>
      <c r="UC745" s="269"/>
      <c r="UD745" s="202" t="s">
        <v>93</v>
      </c>
      <c r="UE745" s="498" t="s">
        <v>482</v>
      </c>
      <c r="UG745" s="203"/>
      <c r="UH745" s="203">
        <f>VLOOKUP(UE745,$A$794:$F$2344,6,FALSE)</f>
        <v>0</v>
      </c>
      <c r="UI745" s="202" t="s">
        <v>67</v>
      </c>
      <c r="UJ745" s="10">
        <f>UH745*1.2</f>
        <v>0</v>
      </c>
      <c r="UK745" s="10"/>
      <c r="UL745" s="269"/>
      <c r="UM745" s="202" t="s">
        <v>93</v>
      </c>
      <c r="UN745" s="484" t="s">
        <v>2273</v>
      </c>
      <c r="UP745" s="203"/>
      <c r="UQ745" s="203">
        <f>VLOOKUP(UN745,$A$794:$F$2344,6,FALSE)</f>
        <v>0</v>
      </c>
      <c r="UR745" s="202" t="s">
        <v>67</v>
      </c>
      <c r="US745" s="10">
        <f>UQ745*1.2</f>
        <v>0</v>
      </c>
      <c r="UT745" s="10"/>
      <c r="UU745" s="269"/>
      <c r="UV745" s="202" t="s">
        <v>93</v>
      </c>
      <c r="UW745" s="484" t="s">
        <v>2447</v>
      </c>
      <c r="UY745" s="203"/>
      <c r="UZ745" s="203">
        <f>VLOOKUP(UW745,$A$794:$F$2344,6,FALSE)</f>
        <v>0</v>
      </c>
      <c r="VA745" s="202" t="s">
        <v>67</v>
      </c>
      <c r="VB745" s="10">
        <f>UZ745*1.2</f>
        <v>0</v>
      </c>
      <c r="VC745" s="10"/>
      <c r="VD745" s="269"/>
      <c r="VE745" s="202" t="s">
        <v>93</v>
      </c>
      <c r="VF745" s="484" t="s">
        <v>558</v>
      </c>
      <c r="VH745" s="203"/>
      <c r="VI745" s="203">
        <f>VLOOKUP(VF745,$A$794:$F$2344,6,FALSE)</f>
        <v>0</v>
      </c>
      <c r="VJ745" s="202" t="s">
        <v>67</v>
      </c>
      <c r="VK745" s="10">
        <f>VI745*1.2</f>
        <v>0</v>
      </c>
      <c r="VL745" s="10"/>
      <c r="VM745" s="269"/>
      <c r="VN745" s="202" t="s">
        <v>93</v>
      </c>
      <c r="VO745" s="484" t="s">
        <v>509</v>
      </c>
      <c r="VQ745" s="203"/>
      <c r="VR745" s="203">
        <f>VLOOKUP(VO745,$A$794:$F$2344,6,FALSE)</f>
        <v>0</v>
      </c>
      <c r="VS745" s="202" t="s">
        <v>67</v>
      </c>
      <c r="VT745" s="10">
        <f>VR745*1.2</f>
        <v>0</v>
      </c>
      <c r="VU745" s="10"/>
      <c r="VV745" s="269"/>
      <c r="VW745" s="202" t="s">
        <v>93</v>
      </c>
      <c r="VX745" s="496" t="s">
        <v>183</v>
      </c>
      <c r="VZ745" s="203"/>
      <c r="WA745" s="203" t="e">
        <f>VLOOKUP(VX745,$A$794:$F$2344,6,FALSE)</f>
        <v>#N/A</v>
      </c>
      <c r="WB745" s="202" t="s">
        <v>67</v>
      </c>
      <c r="WC745" s="10" t="e">
        <f>WA745*1.2</f>
        <v>#N/A</v>
      </c>
      <c r="WE745" s="269"/>
      <c r="WF745" s="202" t="s">
        <v>93</v>
      </c>
      <c r="WG745" s="484" t="s">
        <v>515</v>
      </c>
      <c r="WI745" s="203"/>
      <c r="WJ745" s="203">
        <f>VLOOKUP(WG745,$A$794:$F$2344,6,FALSE)</f>
        <v>0</v>
      </c>
      <c r="WK745" s="202" t="s">
        <v>67</v>
      </c>
      <c r="WL745" s="10">
        <f>WJ745*1.2</f>
        <v>0</v>
      </c>
      <c r="WN745" s="269"/>
      <c r="WO745" s="202" t="s">
        <v>93</v>
      </c>
      <c r="WP745" s="484" t="s">
        <v>515</v>
      </c>
      <c r="WQ745" s="203"/>
      <c r="WR745" s="203"/>
      <c r="WS745" s="203">
        <f>VLOOKUP(WP745,$A$794:$F$2344,6,FALSE)</f>
        <v>0</v>
      </c>
      <c r="WT745" s="202" t="s">
        <v>67</v>
      </c>
      <c r="WU745" s="10">
        <f>WS745*1.2</f>
        <v>0</v>
      </c>
      <c r="WV745" s="10"/>
      <c r="WW745" s="269"/>
      <c r="WX745" s="202" t="s">
        <v>93</v>
      </c>
      <c r="WY745" s="484" t="s">
        <v>2274</v>
      </c>
      <c r="XA745" s="203"/>
      <c r="XB745" s="203">
        <f>VLOOKUP(WY745,$A$794:$F$2344,6,FALSE)</f>
        <v>72</v>
      </c>
      <c r="XC745" s="202" t="s">
        <v>67</v>
      </c>
      <c r="XD745" s="10">
        <f>XB745*1.2</f>
        <v>86.399999999999991</v>
      </c>
      <c r="XF745" s="269"/>
      <c r="XG745" s="202" t="s">
        <v>93</v>
      </c>
      <c r="XH745" s="484" t="s">
        <v>1195</v>
      </c>
      <c r="XJ745" s="203"/>
      <c r="XK745" s="203">
        <f>VLOOKUP(XH745,$A$794:$F$2344,6,FALSE)</f>
        <v>0</v>
      </c>
      <c r="XL745" s="202" t="s">
        <v>67</v>
      </c>
      <c r="XM745" s="10">
        <f>XK745*1.2</f>
        <v>0</v>
      </c>
      <c r="XO745" s="269"/>
      <c r="XP745" s="202" t="s">
        <v>93</v>
      </c>
      <c r="XQ745" s="484" t="s">
        <v>437</v>
      </c>
      <c r="XS745" s="203"/>
      <c r="XT745" s="203">
        <f>VLOOKUP(XQ745,$A$794:$F$2344,6,FALSE)</f>
        <v>0</v>
      </c>
      <c r="XU745" s="202" t="s">
        <v>67</v>
      </c>
      <c r="XV745" s="10">
        <f>XT745*1.2</f>
        <v>0</v>
      </c>
      <c r="XW745" s="10"/>
      <c r="XX745" s="269"/>
      <c r="XY745" s="202" t="s">
        <v>93</v>
      </c>
      <c r="XZ745" s="484" t="s">
        <v>2274</v>
      </c>
      <c r="YB745" s="203"/>
      <c r="YC745" s="203">
        <f>VLOOKUP(XZ745,$A$794:$F$2344,6,FALSE)</f>
        <v>72</v>
      </c>
      <c r="YD745" s="202" t="s">
        <v>67</v>
      </c>
      <c r="YE745" s="10">
        <f>YC745*1.2</f>
        <v>86.399999999999991</v>
      </c>
      <c r="YG745" s="269"/>
      <c r="YH745" s="202" t="s">
        <v>93</v>
      </c>
      <c r="YI745" s="78" t="s">
        <v>183</v>
      </c>
      <c r="YK745" s="203"/>
      <c r="YL745" s="203" t="e">
        <f>VLOOKUP(YI745,$A$794:$F$2344,6,FALSE)</f>
        <v>#N/A</v>
      </c>
      <c r="YM745" s="202" t="s">
        <v>67</v>
      </c>
      <c r="YN745" s="10" t="e">
        <f>YL745*1.2</f>
        <v>#N/A</v>
      </c>
      <c r="YO745" s="10"/>
      <c r="YP745" s="269"/>
      <c r="YQ745" s="202" t="s">
        <v>93</v>
      </c>
      <c r="YR745" s="78" t="s">
        <v>183</v>
      </c>
      <c r="YT745" s="203"/>
      <c r="YU745" s="203" t="e">
        <f>VLOOKUP(YR745,$A$794:$F$2344,6,FALSE)</f>
        <v>#N/A</v>
      </c>
      <c r="YV745" s="202" t="s">
        <v>67</v>
      </c>
      <c r="YW745" s="10" t="e">
        <f>YU745*1.2</f>
        <v>#N/A</v>
      </c>
      <c r="YY745" s="269"/>
      <c r="YZ745" s="202" t="s">
        <v>93</v>
      </c>
      <c r="ZA745" s="78" t="s">
        <v>183</v>
      </c>
      <c r="ZC745" s="203"/>
      <c r="ZD745" s="203" t="e">
        <f>VLOOKUP(ZA745,$A$794:$F$2344,6,FALSE)</f>
        <v>#N/A</v>
      </c>
      <c r="ZE745" s="202" t="s">
        <v>67</v>
      </c>
      <c r="ZF745" s="10" t="e">
        <f>ZD745*1.2</f>
        <v>#N/A</v>
      </c>
      <c r="ZH745" s="269"/>
      <c r="ZI745" s="202" t="s">
        <v>93</v>
      </c>
      <c r="ZJ745" s="78" t="s">
        <v>183</v>
      </c>
      <c r="ZL745" s="203"/>
      <c r="ZM745" s="203" t="e">
        <f>VLOOKUP(ZJ745,$A$794:$F$2344,6,FALSE)</f>
        <v>#N/A</v>
      </c>
      <c r="ZN745" s="202" t="s">
        <v>67</v>
      </c>
      <c r="ZO745" s="10" t="e">
        <f>ZM745*1.2</f>
        <v>#N/A</v>
      </c>
      <c r="ZQ745" s="269"/>
      <c r="ZR745" s="202" t="s">
        <v>93</v>
      </c>
      <c r="ZS745" s="484" t="s">
        <v>461</v>
      </c>
      <c r="ZU745" s="203"/>
      <c r="ZV745" s="203">
        <f>VLOOKUP(ZS745,$A$794:$F$2344,6,FALSE)</f>
        <v>19</v>
      </c>
      <c r="ZW745" s="202" t="s">
        <v>67</v>
      </c>
      <c r="ZX745" s="10">
        <f>ZV745*1.2</f>
        <v>22.8</v>
      </c>
      <c r="ZY745" s="10"/>
      <c r="ZZ745" s="269"/>
      <c r="AAA745" s="202" t="s">
        <v>93</v>
      </c>
      <c r="AAB745" s="484" t="s">
        <v>2274</v>
      </c>
      <c r="AAD745" s="203"/>
      <c r="AAE745" s="203">
        <f>VLOOKUP(AAB745,$A$794:$F$2344,6,FALSE)</f>
        <v>72</v>
      </c>
      <c r="AAF745" s="202" t="s">
        <v>67</v>
      </c>
      <c r="AAG745" s="10">
        <f>AAE745*1.2</f>
        <v>86.399999999999991</v>
      </c>
      <c r="AAH745" s="10"/>
      <c r="AAI745" s="269"/>
      <c r="AAJ745" s="202" t="s">
        <v>93</v>
      </c>
      <c r="AAK745" s="78" t="s">
        <v>183</v>
      </c>
      <c r="AAM745" s="203"/>
      <c r="AAN745" s="203" t="e">
        <f>VLOOKUP(AAK745,$A$794:$F$2344,6,FALSE)</f>
        <v>#N/A</v>
      </c>
      <c r="AAO745" s="202" t="s">
        <v>67</v>
      </c>
      <c r="AAP745" s="10" t="e">
        <f>AAN745*1.2</f>
        <v>#N/A</v>
      </c>
      <c r="AAQ745" s="10"/>
      <c r="AAR745" s="269"/>
      <c r="AAS745" s="202" t="s">
        <v>93</v>
      </c>
      <c r="AAT745" s="498" t="s">
        <v>1950</v>
      </c>
      <c r="AAV745" s="203"/>
      <c r="AAW745" s="203">
        <f>VLOOKUP(AAT745,$A$794:$F$2344,6,FALSE)</f>
        <v>0</v>
      </c>
      <c r="AAX745" s="202" t="s">
        <v>67</v>
      </c>
      <c r="AAY745" s="10">
        <f>AAW745*1.2</f>
        <v>0</v>
      </c>
      <c r="AAZ745" s="10"/>
      <c r="ABA745" s="269"/>
      <c r="ABB745" s="202" t="s">
        <v>93</v>
      </c>
      <c r="ABC745" s="484" t="s">
        <v>482</v>
      </c>
      <c r="ABE745" s="203"/>
      <c r="ABF745" s="203">
        <f>VLOOKUP(ABC745,$A$794:$F$2344,6,FALSE)</f>
        <v>0</v>
      </c>
      <c r="ABG745" s="202" t="s">
        <v>67</v>
      </c>
      <c r="ABH745" s="10">
        <f>ABF745*1.2</f>
        <v>0</v>
      </c>
      <c r="ABI745" s="10"/>
      <c r="ABJ745" s="269"/>
      <c r="ABK745" s="202" t="s">
        <v>93</v>
      </c>
      <c r="ABL745" s="484" t="s">
        <v>447</v>
      </c>
      <c r="ABN745" s="203"/>
      <c r="ABO745" s="203">
        <f>VLOOKUP(ABL745,$A$794:$F$2344,6,FALSE)</f>
        <v>0</v>
      </c>
      <c r="ABP745" s="202" t="s">
        <v>67</v>
      </c>
      <c r="ABQ745" s="10">
        <f>ABO745*1.2</f>
        <v>0</v>
      </c>
      <c r="ABR745" s="10"/>
      <c r="ABS745" s="269"/>
      <c r="ABT745" s="202" t="s">
        <v>93</v>
      </c>
      <c r="ABU745" s="484" t="s">
        <v>461</v>
      </c>
      <c r="ABW745" s="203"/>
      <c r="ABX745" s="203">
        <f>VLOOKUP(ABU745,$A$794:$F$2344,6,FALSE)</f>
        <v>19</v>
      </c>
      <c r="ABY745" s="202" t="s">
        <v>67</v>
      </c>
      <c r="ABZ745" s="10">
        <f>ABX745*1.2</f>
        <v>22.8</v>
      </c>
      <c r="ACA745" s="10"/>
      <c r="ACB745" s="269"/>
      <c r="ACC745" s="202" t="s">
        <v>93</v>
      </c>
      <c r="ACD745" s="484" t="s">
        <v>1936</v>
      </c>
      <c r="ACF745" s="203"/>
      <c r="ACG745" s="203">
        <f>VLOOKUP(ACD745,$A$794:$F$2344,6,FALSE)</f>
        <v>0</v>
      </c>
      <c r="ACH745" s="202" t="s">
        <v>67</v>
      </c>
      <c r="ACI745" s="10">
        <f>ACG745*1.2</f>
        <v>0</v>
      </c>
      <c r="ACJ745" s="10"/>
      <c r="ACK745" s="269"/>
      <c r="ACL745" s="202" t="s">
        <v>93</v>
      </c>
      <c r="ACM745" s="484" t="s">
        <v>515</v>
      </c>
      <c r="ACO745" s="203"/>
      <c r="ACP745" s="203">
        <f>VLOOKUP(ACM745,$A$794:$F$2344,6,FALSE)</f>
        <v>0</v>
      </c>
      <c r="ACQ745" s="202" t="s">
        <v>67</v>
      </c>
      <c r="ACR745" s="10">
        <f>ACP745*1.2</f>
        <v>0</v>
      </c>
      <c r="ACS745" s="10"/>
      <c r="ACT745" s="269"/>
      <c r="ACU745" s="202" t="s">
        <v>93</v>
      </c>
      <c r="ACV745" s="484" t="s">
        <v>2274</v>
      </c>
      <c r="ACX745" s="203"/>
      <c r="ACY745" s="203">
        <f>VLOOKUP(ACV745,$A$794:$F$2344,6,FALSE)</f>
        <v>72</v>
      </c>
      <c r="ACZ745" s="202" t="s">
        <v>67</v>
      </c>
      <c r="ADA745" s="10">
        <f>ACY745*1.2</f>
        <v>86.399999999999991</v>
      </c>
      <c r="ADB745" s="10"/>
      <c r="ADC745" s="269"/>
      <c r="ADD745" s="202" t="s">
        <v>93</v>
      </c>
      <c r="ADE745" s="484" t="s">
        <v>509</v>
      </c>
      <c r="ADG745" s="203"/>
      <c r="ADH745" s="203">
        <f>VLOOKUP(ADE745,$A$794:$F$2344,6,FALSE)</f>
        <v>0</v>
      </c>
      <c r="ADI745" s="202" t="s">
        <v>67</v>
      </c>
      <c r="ADJ745" s="10">
        <f>ADH745*1.2</f>
        <v>0</v>
      </c>
      <c r="ADL745" s="269"/>
      <c r="ADM745" s="202" t="s">
        <v>93</v>
      </c>
      <c r="ADN745" s="484" t="s">
        <v>2274</v>
      </c>
      <c r="ADP745" s="203"/>
      <c r="ADQ745" s="203">
        <f>VLOOKUP(ADN745,$A$794:$F$2344,6,FALSE)</f>
        <v>72</v>
      </c>
      <c r="ADR745" s="202" t="s">
        <v>67</v>
      </c>
      <c r="ADS745" s="10">
        <f>ADQ745*1.2</f>
        <v>86.399999999999991</v>
      </c>
      <c r="ADT745" s="10"/>
      <c r="ADU745" s="269"/>
      <c r="ADV745" s="202" t="s">
        <v>93</v>
      </c>
      <c r="ADW745" s="78" t="s">
        <v>183</v>
      </c>
      <c r="ADY745" s="203"/>
      <c r="ADZ745" s="203" t="e">
        <f>VLOOKUP(ADW745,$A$794:$F$2344,6,FALSE)</f>
        <v>#N/A</v>
      </c>
      <c r="AEA745" s="202" t="s">
        <v>67</v>
      </c>
      <c r="AEB745" s="10" t="e">
        <f>ADZ745*1.2</f>
        <v>#N/A</v>
      </c>
      <c r="AED745" s="269"/>
      <c r="AEE745" s="202" t="s">
        <v>93</v>
      </c>
      <c r="AEF745" s="491" t="s">
        <v>1936</v>
      </c>
      <c r="AEH745" s="203"/>
      <c r="AEI745" s="203">
        <f>VLOOKUP(AEF745,$A$794:$F$2344,6,FALSE)</f>
        <v>0</v>
      </c>
      <c r="AEJ745" s="202" t="s">
        <v>67</v>
      </c>
      <c r="AEK745" s="10">
        <f>AEI745*1.2</f>
        <v>0</v>
      </c>
      <c r="AEM745" s="269"/>
      <c r="AEN745" s="202" t="s">
        <v>93</v>
      </c>
      <c r="AEO745" s="484" t="s">
        <v>454</v>
      </c>
      <c r="AEQ745" s="203"/>
      <c r="AER745" s="203">
        <f>VLOOKUP(AEO745,$A$794:$F$2344,6,FALSE)</f>
        <v>0</v>
      </c>
      <c r="AES745" s="202" t="s">
        <v>67</v>
      </c>
      <c r="AET745" s="10">
        <f>AER745*1.2</f>
        <v>0</v>
      </c>
      <c r="AEV745" s="269"/>
      <c r="AEW745" s="202" t="s">
        <v>93</v>
      </c>
      <c r="AEX745" s="484" t="s">
        <v>482</v>
      </c>
      <c r="AEZ745" s="203"/>
      <c r="AFA745" s="203">
        <f>VLOOKUP(AEX745,$A$794:$F$2344,6,FALSE)</f>
        <v>0</v>
      </c>
      <c r="AFB745" s="202" t="s">
        <v>67</v>
      </c>
      <c r="AFC745" s="10">
        <f>AFA745*1.2</f>
        <v>0</v>
      </c>
      <c r="AFD745" s="10"/>
      <c r="AFE745" s="269"/>
      <c r="AFF745" s="202" t="s">
        <v>93</v>
      </c>
      <c r="AFG745" s="78" t="s">
        <v>183</v>
      </c>
      <c r="AFI745" s="203"/>
      <c r="AFJ745" s="203" t="e">
        <f>VLOOKUP(AFG745,$A$794:$F$2344,6,FALSE)</f>
        <v>#N/A</v>
      </c>
      <c r="AFK745" s="202" t="s">
        <v>67</v>
      </c>
      <c r="AFL745" s="10" t="e">
        <f>AFJ745*1.2</f>
        <v>#N/A</v>
      </c>
      <c r="AFM745" s="10"/>
      <c r="AFN745" s="269"/>
      <c r="AFO745" s="202" t="s">
        <v>93</v>
      </c>
      <c r="AFP745" s="484" t="s">
        <v>585</v>
      </c>
      <c r="AFR745" s="203"/>
      <c r="AFS745" s="203">
        <f>VLOOKUP(AFP745,$A$794:$F$2344,6,FALSE)</f>
        <v>3</v>
      </c>
      <c r="AFT745" s="202" t="s">
        <v>67</v>
      </c>
      <c r="AFU745" s="10">
        <f>AFS745*1.2</f>
        <v>3.5999999999999996</v>
      </c>
      <c r="AFV745" s="10"/>
      <c r="AFW745" s="269"/>
      <c r="AFX745" s="202" t="s">
        <v>93</v>
      </c>
      <c r="AFY745" s="484" t="s">
        <v>1195</v>
      </c>
      <c r="AGA745" s="203"/>
      <c r="AGB745" s="203">
        <f>VLOOKUP(AFY745,$A$794:$F$2344,6,FALSE)</f>
        <v>0</v>
      </c>
      <c r="AGC745" s="202" t="s">
        <v>67</v>
      </c>
      <c r="AGD745" s="10">
        <f>AGB745*1.2</f>
        <v>0</v>
      </c>
      <c r="AGE745" s="10"/>
      <c r="AGF745" s="269"/>
      <c r="AGG745" s="202" t="s">
        <v>93</v>
      </c>
      <c r="AGH745" s="484" t="s">
        <v>440</v>
      </c>
      <c r="AGJ745" s="203"/>
      <c r="AGK745" s="203">
        <f>VLOOKUP(AGH745,$A$794:$F$2344,6,FALSE)</f>
        <v>0</v>
      </c>
      <c r="AGL745" s="202" t="s">
        <v>67</v>
      </c>
      <c r="AGM745" s="10">
        <f>AGK745*1.2</f>
        <v>0</v>
      </c>
      <c r="AGN745" s="10"/>
      <c r="AGO745" s="269"/>
      <c r="AGP745" s="202" t="s">
        <v>93</v>
      </c>
      <c r="AGQ745" s="484" t="s">
        <v>2076</v>
      </c>
      <c r="AGS745" s="203"/>
      <c r="AGT745" s="203">
        <f>VLOOKUP(AGQ745,$A$794:$F$2344,6,FALSE)</f>
        <v>0</v>
      </c>
      <c r="AGU745" s="202" t="s">
        <v>67</v>
      </c>
      <c r="AGV745" s="10">
        <f>AGT745*1.2</f>
        <v>0</v>
      </c>
      <c r="AGW745" s="10"/>
      <c r="AGX745" s="269"/>
      <c r="AGY745" s="202" t="s">
        <v>93</v>
      </c>
      <c r="AGZ745" s="78" t="s">
        <v>183</v>
      </c>
      <c r="AHB745" s="203"/>
      <c r="AHC745" s="203" t="e">
        <f>VLOOKUP(AGZ745,$A$794:$F$2344,6,FALSE)</f>
        <v>#N/A</v>
      </c>
      <c r="AHD745" s="202" t="s">
        <v>67</v>
      </c>
      <c r="AHE745" s="10" t="e">
        <f>AHC745*1.2</f>
        <v>#N/A</v>
      </c>
      <c r="AHF745" s="10"/>
      <c r="AHG745" s="269"/>
      <c r="AHH745" s="202" t="s">
        <v>93</v>
      </c>
      <c r="AHI745" s="502" t="s">
        <v>1603</v>
      </c>
      <c r="AHK745" s="203"/>
      <c r="AHL745" s="203">
        <f>VLOOKUP(AHI745,$A$794:$F$2344,6,FALSE)</f>
        <v>0</v>
      </c>
      <c r="AHM745" s="202" t="s">
        <v>67</v>
      </c>
      <c r="AHN745" s="10">
        <f>AHL745*1.2</f>
        <v>0</v>
      </c>
      <c r="AHO745" s="10"/>
      <c r="AHP745" s="269"/>
      <c r="AHQ745" s="202" t="s">
        <v>93</v>
      </c>
      <c r="AHR745" s="484" t="s">
        <v>482</v>
      </c>
      <c r="AHT745" s="203"/>
      <c r="AHU745" s="203">
        <f>VLOOKUP(AHR745,$A$794:$F$2344,6,FALSE)</f>
        <v>0</v>
      </c>
      <c r="AHV745" s="202" t="s">
        <v>67</v>
      </c>
      <c r="AHW745" s="10">
        <f>AHU745*1.2</f>
        <v>0</v>
      </c>
      <c r="AHX745" s="10"/>
      <c r="AHY745" s="269"/>
      <c r="AHZ745" s="202" t="s">
        <v>93</v>
      </c>
      <c r="AIA745" s="78" t="s">
        <v>183</v>
      </c>
      <c r="AIC745" s="203"/>
      <c r="AID745" s="203" t="e">
        <f>VLOOKUP(AIA745,$A$794:$F$2344,6,FALSE)</f>
        <v>#N/A</v>
      </c>
      <c r="AIE745" s="202" t="s">
        <v>67</v>
      </c>
      <c r="AIF745" s="10" t="e">
        <f>AID745*1.2</f>
        <v>#N/A</v>
      </c>
      <c r="AIG745" s="10"/>
      <c r="AIH745" s="269"/>
      <c r="AII745" s="202" t="s">
        <v>93</v>
      </c>
      <c r="AIJ745" s="484" t="s">
        <v>1173</v>
      </c>
      <c r="AIL745" s="203"/>
      <c r="AIM745" s="203">
        <f>VLOOKUP(AIJ745,$A$794:$F$2344,6,FALSE)</f>
        <v>0</v>
      </c>
      <c r="AIN745" s="202" t="s">
        <v>67</v>
      </c>
      <c r="AIO745" s="10">
        <f>AIM745*1.2</f>
        <v>0</v>
      </c>
      <c r="AIP745" s="10"/>
      <c r="AIQ745" s="269"/>
      <c r="AIR745" s="202" t="s">
        <v>93</v>
      </c>
      <c r="AIS745" s="484" t="s">
        <v>624</v>
      </c>
      <c r="AIU745" s="203"/>
      <c r="AIV745" s="203">
        <f>VLOOKUP(AIS745,$A$794:$F$2344,6,FALSE)</f>
        <v>0</v>
      </c>
      <c r="AIW745" s="202" t="s">
        <v>67</v>
      </c>
      <c r="AIX745" s="10">
        <f>AIV745*1.2</f>
        <v>0</v>
      </c>
      <c r="AIY745" s="10"/>
      <c r="AIZ745" s="269"/>
      <c r="AJA745" s="202" t="s">
        <v>93</v>
      </c>
      <c r="AJB745" s="78" t="s">
        <v>183</v>
      </c>
      <c r="AJD745" s="203"/>
      <c r="AJE745" s="203" t="e">
        <f>VLOOKUP(AJB745,$A$794:$F$2344,6,FALSE)</f>
        <v>#N/A</v>
      </c>
      <c r="AJF745" s="202" t="s">
        <v>67</v>
      </c>
      <c r="AJG745" s="10" t="e">
        <f>AJE745*1.2</f>
        <v>#N/A</v>
      </c>
      <c r="AJH745" s="10"/>
      <c r="AJI745" s="269"/>
      <c r="AJJ745" s="202" t="s">
        <v>93</v>
      </c>
      <c r="AJK745" s="78" t="s">
        <v>183</v>
      </c>
      <c r="AJM745" s="203"/>
      <c r="AJN745" s="203" t="e">
        <f>VLOOKUP(AJK745,$A$794:$F$2344,6,FALSE)</f>
        <v>#N/A</v>
      </c>
      <c r="AJO745" s="202" t="s">
        <v>67</v>
      </c>
      <c r="AJP745" s="10" t="e">
        <f>AJN745*1.2</f>
        <v>#N/A</v>
      </c>
      <c r="AJQ745" s="10"/>
      <c r="AJR745" s="269"/>
      <c r="AJS745" s="202" t="s">
        <v>93</v>
      </c>
      <c r="AJT745" s="78" t="s">
        <v>183</v>
      </c>
      <c r="AJV745" s="203"/>
      <c r="AJW745" s="203" t="e">
        <f>VLOOKUP(AJT745,$A$794:$F$2344,6,FALSE)</f>
        <v>#N/A</v>
      </c>
      <c r="AJX745" s="202" t="s">
        <v>67</v>
      </c>
      <c r="AJY745" s="10" t="e">
        <f>AJW745*1.2</f>
        <v>#N/A</v>
      </c>
      <c r="AJZ745" s="10"/>
      <c r="AKA745" s="269"/>
      <c r="AKB745" s="202" t="s">
        <v>93</v>
      </c>
      <c r="AKC745" s="484" t="s">
        <v>515</v>
      </c>
      <c r="AKE745" s="203"/>
      <c r="AKF745" s="203">
        <f>VLOOKUP(AKC745,$A$794:$F$2344,6,FALSE)</f>
        <v>0</v>
      </c>
      <c r="AKG745" s="202" t="s">
        <v>67</v>
      </c>
      <c r="AKH745" s="10">
        <f>AKF745*1.2</f>
        <v>0</v>
      </c>
      <c r="AKI745" s="10"/>
      <c r="AKJ745" s="269"/>
      <c r="AKK745" s="202" t="s">
        <v>93</v>
      </c>
      <c r="AKL745" s="78" t="s">
        <v>183</v>
      </c>
      <c r="AKN745" s="203"/>
      <c r="AKO745" s="203" t="e">
        <f>VLOOKUP(AKL745,$A$794:$F$2344,6,FALSE)</f>
        <v>#N/A</v>
      </c>
      <c r="AKP745" s="202" t="s">
        <v>67</v>
      </c>
      <c r="AKQ745" s="10" t="e">
        <f>AKO745*1.2</f>
        <v>#N/A</v>
      </c>
      <c r="AKR745" s="10"/>
      <c r="AKS745" s="269"/>
      <c r="AKT745" s="202" t="s">
        <v>93</v>
      </c>
      <c r="AKU745" s="78" t="s">
        <v>183</v>
      </c>
      <c r="AKW745" s="203"/>
      <c r="AKX745" s="203" t="e">
        <f>VLOOKUP(AKU745,$A$794:$F$2344,6,FALSE)</f>
        <v>#N/A</v>
      </c>
      <c r="AKY745" s="202" t="s">
        <v>67</v>
      </c>
      <c r="AKZ745" s="10" t="e">
        <f>AKX745*1.2</f>
        <v>#N/A</v>
      </c>
      <c r="ALA745" s="10"/>
      <c r="ALB745" s="269"/>
      <c r="ALC745" s="202" t="s">
        <v>93</v>
      </c>
      <c r="ALD745" s="78" t="s">
        <v>183</v>
      </c>
      <c r="ALF745" s="203"/>
      <c r="ALG745" s="203" t="e">
        <f>VLOOKUP(ALD745,$A$794:$F$2344,6,FALSE)</f>
        <v>#N/A</v>
      </c>
      <c r="ALH745" s="202" t="s">
        <v>67</v>
      </c>
      <c r="ALI745" s="10" t="e">
        <f>ALG745*1.2</f>
        <v>#N/A</v>
      </c>
      <c r="ALJ745" s="10"/>
      <c r="ALK745" s="269"/>
      <c r="ALL745" s="202" t="s">
        <v>93</v>
      </c>
      <c r="ALM745" s="78" t="s">
        <v>183</v>
      </c>
      <c r="ALO745" s="203"/>
      <c r="ALP745" s="203" t="e">
        <f>VLOOKUP(ALM745,$A$794:$F$2344,6,FALSE)</f>
        <v>#N/A</v>
      </c>
      <c r="ALQ745" s="202" t="s">
        <v>67</v>
      </c>
      <c r="ALR745" s="10" t="e">
        <f>ALP745*1.2</f>
        <v>#N/A</v>
      </c>
      <c r="ALS745" s="10"/>
      <c r="ALT745" s="269"/>
      <c r="ALU745" s="202" t="s">
        <v>93</v>
      </c>
      <c r="ALV745" s="78" t="s">
        <v>183</v>
      </c>
      <c r="ALX745" s="203"/>
      <c r="ALY745" s="203" t="e">
        <f>VLOOKUP(ALV745,$A$794:$F$2344,6,FALSE)</f>
        <v>#N/A</v>
      </c>
      <c r="ALZ745" s="202" t="s">
        <v>67</v>
      </c>
      <c r="AMA745" s="10" t="e">
        <f>ALY745*1.2</f>
        <v>#N/A</v>
      </c>
      <c r="AMB745" s="10"/>
      <c r="AMC745" s="269"/>
      <c r="AMD745" s="202" t="s">
        <v>93</v>
      </c>
      <c r="AME745" s="78" t="s">
        <v>183</v>
      </c>
      <c r="AMG745" s="203"/>
      <c r="AMH745" s="203" t="e">
        <f>VLOOKUP(AME745,$A$794:$F$2344,6,FALSE)</f>
        <v>#N/A</v>
      </c>
      <c r="AMI745" s="202" t="s">
        <v>67</v>
      </c>
      <c r="AMJ745" s="10" t="e">
        <f>AMH745*1.2</f>
        <v>#N/A</v>
      </c>
      <c r="AMK745" s="10"/>
      <c r="AML745" s="269"/>
      <c r="AMM745" s="202" t="s">
        <v>93</v>
      </c>
      <c r="AMN745" s="78" t="s">
        <v>183</v>
      </c>
      <c r="AMP745" s="203"/>
      <c r="AMQ745" s="203" t="e">
        <f>VLOOKUP(AMN745,$A$794:$F$2344,6,FALSE)</f>
        <v>#N/A</v>
      </c>
      <c r="AMR745" s="202" t="s">
        <v>67</v>
      </c>
      <c r="AMS745" s="10" t="e">
        <f>AMQ745*1.2</f>
        <v>#N/A</v>
      </c>
      <c r="AMT745" s="10"/>
      <c r="AMU745" s="269"/>
      <c r="AMV745" s="202" t="s">
        <v>93</v>
      </c>
      <c r="AMW745" s="78" t="s">
        <v>183</v>
      </c>
      <c r="AMY745" s="203"/>
      <c r="AMZ745" s="203" t="e">
        <f>VLOOKUP(AMW745,$A$794:$F$2344,6,FALSE)</f>
        <v>#N/A</v>
      </c>
      <c r="ANA745" s="202" t="s">
        <v>67</v>
      </c>
      <c r="ANB745" s="10" t="e">
        <f>AMZ745*1.2</f>
        <v>#N/A</v>
      </c>
      <c r="ANC745" s="10"/>
      <c r="AND745" s="269"/>
      <c r="ANE745" s="202" t="s">
        <v>93</v>
      </c>
      <c r="ANF745" s="78" t="s">
        <v>183</v>
      </c>
      <c r="ANH745" s="203"/>
      <c r="ANI745" s="203" t="e">
        <f>VLOOKUP(ANF745,$A$794:$F$2344,6,FALSE)</f>
        <v>#N/A</v>
      </c>
      <c r="ANJ745" s="202" t="s">
        <v>67</v>
      </c>
      <c r="ANK745" s="10" t="e">
        <f>ANI745*1.2</f>
        <v>#N/A</v>
      </c>
      <c r="ANL745" s="10"/>
      <c r="ANM745" s="269"/>
      <c r="ANN745" s="202" t="s">
        <v>93</v>
      </c>
      <c r="ANO745" s="78" t="s">
        <v>183</v>
      </c>
      <c r="ANQ745" s="203"/>
      <c r="ANR745" s="203" t="e">
        <f>VLOOKUP(ANO745,$A$794:$F$2344,6,FALSE)</f>
        <v>#N/A</v>
      </c>
      <c r="ANS745" s="202" t="s">
        <v>67</v>
      </c>
      <c r="ANT745" s="10" t="e">
        <f>ANR745*1.2</f>
        <v>#N/A</v>
      </c>
      <c r="ANU745" s="10"/>
      <c r="ANV745" s="269"/>
      <c r="ANW745" s="202" t="s">
        <v>93</v>
      </c>
      <c r="ANX745" s="78" t="s">
        <v>183</v>
      </c>
      <c r="ANZ745" s="203"/>
      <c r="AOA745" s="203" t="e">
        <f>VLOOKUP(ANX745,$A$794:$F$2344,6,FALSE)</f>
        <v>#N/A</v>
      </c>
      <c r="AOB745" s="202" t="s">
        <v>67</v>
      </c>
      <c r="AOC745" s="10" t="e">
        <f>AOA745*1.2</f>
        <v>#N/A</v>
      </c>
      <c r="AOD745" s="10"/>
      <c r="AOE745" s="269"/>
      <c r="AOF745" s="202" t="s">
        <v>93</v>
      </c>
      <c r="AOG745" s="78" t="s">
        <v>183</v>
      </c>
      <c r="AOI745" s="203"/>
      <c r="AOJ745" s="203" t="e">
        <f>VLOOKUP(AOG745,$A$794:$F$2344,6,FALSE)</f>
        <v>#N/A</v>
      </c>
      <c r="AOK745" s="202" t="s">
        <v>67</v>
      </c>
      <c r="AOL745" s="10" t="e">
        <f>AOJ745*1.2</f>
        <v>#N/A</v>
      </c>
      <c r="AOM745" s="10"/>
      <c r="AON745" s="269"/>
      <c r="AOO745" s="202" t="s">
        <v>93</v>
      </c>
      <c r="AOP745" s="78" t="s">
        <v>183</v>
      </c>
      <c r="AOR745" s="203"/>
      <c r="AOS745" s="203" t="e">
        <f>VLOOKUP(AOP745,$A$794:$F$2344,6,FALSE)</f>
        <v>#N/A</v>
      </c>
      <c r="AOT745" s="202" t="s">
        <v>67</v>
      </c>
      <c r="AOU745" s="10" t="e">
        <f>AOS745*1.2</f>
        <v>#N/A</v>
      </c>
      <c r="AOV745" s="10"/>
      <c r="AOW745" s="269"/>
      <c r="AOX745" s="202" t="s">
        <v>93</v>
      </c>
      <c r="AOY745" s="78" t="s">
        <v>183</v>
      </c>
      <c r="APA745" s="203"/>
      <c r="APB745" s="203" t="e">
        <f>VLOOKUP(AOY745,$A$794:$F$2344,6,FALSE)</f>
        <v>#N/A</v>
      </c>
      <c r="APC745" s="202" t="s">
        <v>67</v>
      </c>
      <c r="APD745" s="10" t="e">
        <f>APB745*1.2</f>
        <v>#N/A</v>
      </c>
      <c r="APE745" s="10"/>
      <c r="APF745" s="269"/>
      <c r="APG745" s="202" t="s">
        <v>93</v>
      </c>
      <c r="APH745" s="78" t="s">
        <v>183</v>
      </c>
      <c r="APJ745" s="203"/>
      <c r="APK745" s="203" t="e">
        <f>VLOOKUP(APH745,$A$794:$F$2344,6,FALSE)</f>
        <v>#N/A</v>
      </c>
      <c r="APL745" s="202" t="s">
        <v>67</v>
      </c>
      <c r="APM745" s="10" t="e">
        <f>APK745*1.2</f>
        <v>#N/A</v>
      </c>
      <c r="APN745" s="10"/>
      <c r="APO745" s="269"/>
      <c r="APP745" s="202" t="s">
        <v>93</v>
      </c>
      <c r="APQ745" s="498" t="s">
        <v>515</v>
      </c>
      <c r="APS745" s="203"/>
      <c r="APT745" s="203">
        <f>VLOOKUP(APQ745,$A$794:$F$2344,6,FALSE)</f>
        <v>0</v>
      </c>
      <c r="APU745" s="202" t="s">
        <v>67</v>
      </c>
      <c r="APV745" s="10">
        <f>APT745*1.2</f>
        <v>0</v>
      </c>
      <c r="APW745" s="10"/>
      <c r="APX745" s="269"/>
      <c r="APY745" s="202" t="s">
        <v>93</v>
      </c>
      <c r="APZ745" s="498" t="s">
        <v>461</v>
      </c>
      <c r="AQB745" s="203"/>
      <c r="AQC745" s="203">
        <f>VLOOKUP(APZ745,$A$794:$F$2344,6,FALSE)</f>
        <v>19</v>
      </c>
      <c r="AQD745" s="202" t="s">
        <v>67</v>
      </c>
      <c r="AQE745" s="10">
        <f>AQC745*1.2</f>
        <v>22.8</v>
      </c>
      <c r="AQF745" s="10"/>
      <c r="AQG745" s="269"/>
      <c r="AQH745" s="202" t="s">
        <v>93</v>
      </c>
      <c r="AQI745" s="484" t="s">
        <v>2447</v>
      </c>
      <c r="AQK745" s="203"/>
      <c r="AQL745" s="203">
        <f>VLOOKUP(AQI745,$A$794:$F$2344,6,FALSE)</f>
        <v>0</v>
      </c>
      <c r="AQM745" s="202" t="s">
        <v>67</v>
      </c>
      <c r="AQN745" s="10">
        <f>AQL745*1.2</f>
        <v>0</v>
      </c>
      <c r="AQO745" s="10"/>
      <c r="AQP745" s="269"/>
      <c r="AQQ745" s="202" t="s">
        <v>93</v>
      </c>
      <c r="AQR745" s="484" t="s">
        <v>1603</v>
      </c>
      <c r="AQT745" s="203"/>
      <c r="AQU745" s="203">
        <f>VLOOKUP(AQR745,$A$794:$F$2344,6,FALSE)</f>
        <v>0</v>
      </c>
      <c r="AQV745" s="202" t="s">
        <v>67</v>
      </c>
      <c r="AQW745" s="10">
        <f>AQU745*1.2</f>
        <v>0</v>
      </c>
      <c r="AQX745" s="10"/>
      <c r="AQY745" s="269"/>
      <c r="AQZ745" s="202" t="s">
        <v>93</v>
      </c>
      <c r="ARA745" s="484" t="s">
        <v>1951</v>
      </c>
      <c r="ARC745" s="203"/>
      <c r="ARD745" s="203">
        <f>VLOOKUP(ARA745,$A$794:$F$2344,6,FALSE)</f>
        <v>0</v>
      </c>
      <c r="ARE745" s="202" t="s">
        <v>67</v>
      </c>
      <c r="ARF745" s="10">
        <f>ARD745*1.2</f>
        <v>0</v>
      </c>
      <c r="ARG745" s="10"/>
      <c r="ARH745" s="269"/>
      <c r="ARI745" s="202" t="s">
        <v>93</v>
      </c>
      <c r="ARJ745" s="484" t="s">
        <v>1950</v>
      </c>
      <c r="ARL745" s="203"/>
      <c r="ARM745" s="203">
        <f>VLOOKUP(ARJ745,$A$794:$F$2344,6,FALSE)</f>
        <v>0</v>
      </c>
      <c r="ARN745" s="202" t="s">
        <v>67</v>
      </c>
      <c r="ARO745" s="10">
        <f>ARM745*1.2</f>
        <v>0</v>
      </c>
      <c r="ARP745" s="10"/>
      <c r="ARQ745" s="269"/>
      <c r="ARR745" s="202" t="s">
        <v>93</v>
      </c>
      <c r="ARS745" s="498" t="s">
        <v>2274</v>
      </c>
      <c r="ARU745" s="203"/>
      <c r="ARV745" s="203">
        <f>VLOOKUP(ARS745,$A$794:$F$2344,6,FALSE)</f>
        <v>72</v>
      </c>
      <c r="ARW745" s="202" t="s">
        <v>67</v>
      </c>
      <c r="ARX745" s="10">
        <f>ARV745*1.2</f>
        <v>86.399999999999991</v>
      </c>
      <c r="ARY745" s="10"/>
      <c r="ARZ745" s="269"/>
      <c r="ASA745" s="202" t="s">
        <v>93</v>
      </c>
      <c r="ASB745" s="484" t="s">
        <v>1195</v>
      </c>
      <c r="ASD745" s="203"/>
      <c r="ASE745" s="203">
        <f>VLOOKUP(ASB745,$A$794:$F$2344,6,FALSE)</f>
        <v>0</v>
      </c>
      <c r="ASF745" s="202" t="s">
        <v>67</v>
      </c>
      <c r="ASG745" s="10">
        <f>ASE745*1.2</f>
        <v>0</v>
      </c>
      <c r="ASH745" s="10"/>
      <c r="ASI745" s="269"/>
      <c r="ASJ745" s="202" t="s">
        <v>93</v>
      </c>
      <c r="ASK745" s="484" t="s">
        <v>461</v>
      </c>
      <c r="ASM745" s="203"/>
      <c r="ASN745" s="203">
        <f>VLOOKUP(ASK745,$A$794:$F$2344,6,FALSE)</f>
        <v>19</v>
      </c>
      <c r="ASO745" s="202" t="s">
        <v>67</v>
      </c>
      <c r="ASP745" s="10">
        <f>ASN745*1.2</f>
        <v>22.8</v>
      </c>
      <c r="ASQ745" s="10"/>
      <c r="ASR745" s="269"/>
      <c r="ASS745" s="202" t="s">
        <v>93</v>
      </c>
      <c r="AST745" s="484" t="s">
        <v>1171</v>
      </c>
      <c r="ASV745" s="203"/>
      <c r="ASW745" s="203">
        <f>VLOOKUP(AST745,$A$794:$F$2344,6,FALSE)</f>
        <v>0</v>
      </c>
      <c r="ASX745" s="202" t="s">
        <v>67</v>
      </c>
      <c r="ASY745" s="10">
        <f>ASW745*1.2</f>
        <v>0</v>
      </c>
      <c r="ASZ745" s="10"/>
      <c r="ATA745" s="269"/>
      <c r="ATB745" s="202" t="s">
        <v>93</v>
      </c>
      <c r="ATC745" s="484" t="s">
        <v>440</v>
      </c>
      <c r="ATE745" s="203"/>
      <c r="ATF745" s="203">
        <f>VLOOKUP(ATC745,$A$794:$F$2344,6,FALSE)</f>
        <v>0</v>
      </c>
      <c r="ATG745" s="202" t="s">
        <v>67</v>
      </c>
      <c r="ATH745" s="10">
        <f>ATF745*1.2</f>
        <v>0</v>
      </c>
      <c r="ATI745" s="10"/>
      <c r="ATJ745" s="269"/>
      <c r="ATK745" s="202" t="s">
        <v>93</v>
      </c>
      <c r="ATL745" s="484" t="s">
        <v>1173</v>
      </c>
      <c r="ATN745" s="203"/>
      <c r="ATO745" s="203">
        <f>VLOOKUP(ATL745,$A$794:$F$2344,6,FALSE)</f>
        <v>0</v>
      </c>
      <c r="ATP745" s="202" t="s">
        <v>67</v>
      </c>
      <c r="ATQ745" s="10">
        <f>ATO745*1.2</f>
        <v>0</v>
      </c>
      <c r="ATR745" s="10"/>
      <c r="ATS745" s="269"/>
      <c r="ATT745" s="202" t="s">
        <v>93</v>
      </c>
      <c r="ATU745" s="484" t="s">
        <v>1936</v>
      </c>
      <c r="ATW745" s="203"/>
      <c r="ATX745" s="203">
        <f>VLOOKUP(ATU745,$A$794:$F$2344,6,FALSE)</f>
        <v>0</v>
      </c>
      <c r="ATY745" s="202" t="s">
        <v>67</v>
      </c>
      <c r="ATZ745" s="10">
        <f>ATX745*1.2</f>
        <v>0</v>
      </c>
      <c r="AUA745" s="10"/>
      <c r="AUB745" s="269"/>
      <c r="AUC745" s="202" t="s">
        <v>93</v>
      </c>
      <c r="AUD745" s="484" t="s">
        <v>482</v>
      </c>
      <c r="AUF745" s="203"/>
      <c r="AUG745" s="203">
        <f>VLOOKUP(AUD745,$A$794:$F$2344,6,FALSE)</f>
        <v>0</v>
      </c>
      <c r="AUH745" s="202" t="s">
        <v>67</v>
      </c>
      <c r="AUI745" s="10">
        <f>AUG745*1.2</f>
        <v>0</v>
      </c>
      <c r="AUJ745" s="10"/>
      <c r="AUK745" s="269"/>
      <c r="AUL745" s="202" t="s">
        <v>93</v>
      </c>
      <c r="AUM745" s="484" t="s">
        <v>517</v>
      </c>
      <c r="AUO745" s="203"/>
      <c r="AUP745" s="203">
        <f>VLOOKUP(AUM745,$A$794:$F$2344,6,FALSE)</f>
        <v>0</v>
      </c>
      <c r="AUQ745" s="202" t="s">
        <v>67</v>
      </c>
      <c r="AUR745" s="10">
        <f>AUP745*1.2</f>
        <v>0</v>
      </c>
      <c r="AUS745" s="10"/>
      <c r="AUT745" s="269"/>
      <c r="AUU745" s="202" t="s">
        <v>93</v>
      </c>
      <c r="AUV745" s="509" t="s">
        <v>461</v>
      </c>
      <c r="AUX745" s="203"/>
      <c r="AUY745" s="203">
        <f>VLOOKUP(AUV745,$A$794:$F$2344,6,FALSE)</f>
        <v>19</v>
      </c>
      <c r="AUZ745" s="202" t="s">
        <v>67</v>
      </c>
      <c r="AVA745" s="10">
        <f>AUY745*1.2</f>
        <v>22.8</v>
      </c>
      <c r="AVB745" s="10"/>
      <c r="AVC745" s="269"/>
      <c r="AVD745" s="202" t="s">
        <v>93</v>
      </c>
      <c r="AVE745" s="484" t="s">
        <v>461</v>
      </c>
      <c r="AVG745" s="203"/>
      <c r="AVH745" s="203">
        <f>VLOOKUP(AVE745,$A$794:$F$2344,6,FALSE)</f>
        <v>19</v>
      </c>
      <c r="AVI745" s="202" t="s">
        <v>67</v>
      </c>
      <c r="AVJ745" s="10">
        <f>AVH745*1.2</f>
        <v>22.8</v>
      </c>
      <c r="AVK745" s="10"/>
      <c r="AVL745" s="269"/>
      <c r="AVM745" s="202" t="s">
        <v>93</v>
      </c>
      <c r="AVN745" s="484" t="s">
        <v>2407</v>
      </c>
      <c r="AVP745" s="203"/>
      <c r="AVQ745" s="203">
        <f>VLOOKUP(AVN745,$A$794:$F$2344,6,FALSE)</f>
        <v>0</v>
      </c>
      <c r="AVR745" s="202" t="s">
        <v>67</v>
      </c>
      <c r="AVS745" s="10">
        <f>AVQ745*1.2</f>
        <v>0</v>
      </c>
      <c r="AVT745" s="10"/>
      <c r="AVU745" s="269"/>
      <c r="AVV745" s="202" t="s">
        <v>93</v>
      </c>
      <c r="AVW745" s="487" t="s">
        <v>482</v>
      </c>
      <c r="AVY745" s="203"/>
      <c r="AVZ745" s="203">
        <f>VLOOKUP(AVW745,$A$794:$F$2344,6,FALSE)</f>
        <v>0</v>
      </c>
      <c r="AWA745" s="202" t="s">
        <v>67</v>
      </c>
      <c r="AWB745" s="10">
        <f>AVZ745*1.2</f>
        <v>0</v>
      </c>
      <c r="AWC745" s="10"/>
      <c r="AWD745" s="269"/>
      <c r="AWE745" s="202" t="s">
        <v>93</v>
      </c>
      <c r="AWF745" s="484" t="s">
        <v>558</v>
      </c>
      <c r="AWH745" s="203"/>
      <c r="AWI745" s="203">
        <f>VLOOKUP(AWF745,$A$794:$F$2344,6,FALSE)</f>
        <v>0</v>
      </c>
      <c r="AWJ745" s="202" t="s">
        <v>67</v>
      </c>
      <c r="AWK745" s="10">
        <f>AWI745*1.2</f>
        <v>0</v>
      </c>
      <c r="AWL745" s="10"/>
      <c r="AWM745" s="269"/>
      <c r="AWN745" s="202" t="s">
        <v>93</v>
      </c>
      <c r="AWO745" s="484" t="s">
        <v>461</v>
      </c>
      <c r="AWQ745" s="203"/>
      <c r="AWR745" s="203">
        <f>VLOOKUP(AWO745,$A$794:$F$2344,6,FALSE)</f>
        <v>19</v>
      </c>
      <c r="AWS745" s="202" t="s">
        <v>67</v>
      </c>
      <c r="AWT745" s="10">
        <f>AWR745*1.2</f>
        <v>22.8</v>
      </c>
      <c r="AWU745" s="10"/>
      <c r="AWV745" s="269"/>
      <c r="AWW745" s="202" t="s">
        <v>93</v>
      </c>
      <c r="AWX745" s="484" t="s">
        <v>440</v>
      </c>
      <c r="AWZ745" s="203"/>
      <c r="AXA745" s="203">
        <f>VLOOKUP(AWX745,$A$794:$F$2344,6,FALSE)</f>
        <v>0</v>
      </c>
      <c r="AXB745" s="202" t="s">
        <v>67</v>
      </c>
      <c r="AXC745" s="10">
        <f>AXA745*1.2</f>
        <v>0</v>
      </c>
      <c r="AXD745" s="10"/>
      <c r="AXE745" s="269"/>
      <c r="AXF745" s="202" t="s">
        <v>93</v>
      </c>
      <c r="AXG745" s="484" t="s">
        <v>482</v>
      </c>
      <c r="AXI745" s="203"/>
      <c r="AXJ745" s="203">
        <f>VLOOKUP(AXG745,$A$794:$F$2344,6,FALSE)</f>
        <v>0</v>
      </c>
      <c r="AXK745" s="202" t="s">
        <v>67</v>
      </c>
      <c r="AXL745" s="10">
        <f>AXJ745*1.2</f>
        <v>0</v>
      </c>
      <c r="AXM745" s="10"/>
      <c r="AXN745" s="269"/>
      <c r="AXO745" s="202" t="s">
        <v>93</v>
      </c>
      <c r="AXP745" s="484" t="s">
        <v>2447</v>
      </c>
      <c r="AXR745" s="203"/>
      <c r="AXS745" s="203">
        <f>VLOOKUP(AXP745,$A$794:$F$2344,6,FALSE)</f>
        <v>0</v>
      </c>
      <c r="AXT745" s="202" t="s">
        <v>67</v>
      </c>
      <c r="AXU745" s="10">
        <f>AXS745*1.2</f>
        <v>0</v>
      </c>
      <c r="AXV745" s="10"/>
      <c r="AXW745" s="269"/>
      <c r="AXX745" s="202" t="s">
        <v>93</v>
      </c>
      <c r="AXY745" s="498" t="s">
        <v>2274</v>
      </c>
      <c r="AYA745" s="203"/>
      <c r="AYB745" s="203">
        <f>VLOOKUP(AXY745,$A$794:$F$2344,6,FALSE)</f>
        <v>72</v>
      </c>
      <c r="AYC745" s="202" t="s">
        <v>67</v>
      </c>
      <c r="AYD745" s="10">
        <f>AYB745*1.2</f>
        <v>86.399999999999991</v>
      </c>
      <c r="AYE745" s="10"/>
      <c r="AYF745" s="269"/>
      <c r="AYG745" s="202" t="s">
        <v>93</v>
      </c>
      <c r="AYH745" s="484" t="s">
        <v>2447</v>
      </c>
      <c r="AYJ745" s="203"/>
      <c r="AYK745" s="203">
        <f>VLOOKUP(AYH745,$A$794:$F$2344,6,FALSE)</f>
        <v>0</v>
      </c>
      <c r="AYL745" s="202" t="s">
        <v>67</v>
      </c>
      <c r="AYM745" s="10">
        <f>AYK745*1.2</f>
        <v>0</v>
      </c>
      <c r="AYN745" s="10"/>
      <c r="AYO745" s="269"/>
      <c r="AYP745" s="202" t="s">
        <v>93</v>
      </c>
      <c r="AYQ745" s="484" t="s">
        <v>459</v>
      </c>
      <c r="AYS745" s="203"/>
      <c r="AYT745" s="203">
        <f>VLOOKUP(AYQ745,$A$794:$F$2344,6,FALSE)</f>
        <v>0</v>
      </c>
      <c r="AYU745" s="202" t="s">
        <v>67</v>
      </c>
      <c r="AYV745" s="10">
        <f>AYT745*1.2</f>
        <v>0</v>
      </c>
      <c r="AYW745" s="10"/>
      <c r="AYX745" s="269"/>
      <c r="AYY745" s="202" t="s">
        <v>93</v>
      </c>
      <c r="AYZ745" s="484" t="s">
        <v>2076</v>
      </c>
      <c r="AZB745" s="203"/>
      <c r="AZC745" s="203">
        <f>VLOOKUP(AYZ745,$A$794:$F$2344,6,FALSE)</f>
        <v>0</v>
      </c>
      <c r="AZD745" s="202" t="s">
        <v>67</v>
      </c>
      <c r="AZE745" s="10">
        <f>AZC745*1.2</f>
        <v>0</v>
      </c>
      <c r="AZF745" s="10"/>
      <c r="AZG745" s="269"/>
      <c r="AZH745" s="202" t="s">
        <v>93</v>
      </c>
      <c r="AZI745" s="484" t="s">
        <v>570</v>
      </c>
      <c r="AZK745" s="203"/>
      <c r="AZL745" s="203">
        <f>VLOOKUP(AZI745,$A$794:$F$2344,6,FALSE)</f>
        <v>0</v>
      </c>
      <c r="AZM745" s="202" t="s">
        <v>67</v>
      </c>
      <c r="AZN745" s="10">
        <f>AZL745*1.2</f>
        <v>0</v>
      </c>
      <c r="AZO745" s="10"/>
      <c r="AZP745" s="269"/>
      <c r="AZQ745" s="202" t="s">
        <v>93</v>
      </c>
      <c r="AZR745" s="484" t="s">
        <v>499</v>
      </c>
      <c r="AZT745" s="203"/>
      <c r="AZU745" s="203">
        <f>VLOOKUP(AZR745,$A$794:$F$2344,6,FALSE)</f>
        <v>34</v>
      </c>
      <c r="AZV745" s="202" t="s">
        <v>67</v>
      </c>
      <c r="AZW745" s="10">
        <f>AZU745*1.2</f>
        <v>40.799999999999997</v>
      </c>
      <c r="AZX745" s="10"/>
      <c r="AZY745" s="269"/>
      <c r="AZZ745" s="202" t="s">
        <v>93</v>
      </c>
      <c r="BAA745" s="498" t="s">
        <v>482</v>
      </c>
      <c r="BAC745" s="203"/>
      <c r="BAD745" s="203">
        <f>VLOOKUP(BAA745,$A$794:$F$2344,6,FALSE)</f>
        <v>0</v>
      </c>
      <c r="BAE745" s="202" t="s">
        <v>67</v>
      </c>
      <c r="BAF745" s="10">
        <f>BAD745*1.2</f>
        <v>0</v>
      </c>
      <c r="BAG745" s="10"/>
      <c r="BAH745" s="269"/>
    </row>
    <row r="746" spans="1:1386" s="14" customFormat="1" ht="15">
      <c r="A746" s="202" t="s">
        <v>94</v>
      </c>
      <c r="B746" s="484" t="s">
        <v>461</v>
      </c>
      <c r="D746" s="203"/>
      <c r="E746" s="203">
        <f>VLOOKUP(B746,$A$794:$F$2344,6,FALSE)</f>
        <v>19</v>
      </c>
      <c r="F746" s="202" t="s">
        <v>69</v>
      </c>
      <c r="G746" s="10">
        <f>E746*1.1</f>
        <v>20.900000000000002</v>
      </c>
      <c r="H746" s="10"/>
      <c r="I746" s="263"/>
      <c r="J746" s="202" t="s">
        <v>94</v>
      </c>
      <c r="K746" s="487" t="s">
        <v>482</v>
      </c>
      <c r="M746" s="203"/>
      <c r="N746" s="203">
        <f>VLOOKUP(K746,$A$794:$F$2344,6,FALSE)</f>
        <v>0</v>
      </c>
      <c r="O746" s="202" t="s">
        <v>69</v>
      </c>
      <c r="P746" s="10">
        <f>N746*1.1</f>
        <v>0</v>
      </c>
      <c r="Q746" s="10"/>
      <c r="R746" s="263"/>
      <c r="S746" s="202" t="s">
        <v>94</v>
      </c>
      <c r="T746" s="484" t="s">
        <v>515</v>
      </c>
      <c r="V746" s="203"/>
      <c r="W746" s="203">
        <f>VLOOKUP(T746,$A$794:$F$2344,6,FALSE)</f>
        <v>0</v>
      </c>
      <c r="X746" s="202" t="s">
        <v>69</v>
      </c>
      <c r="Y746" s="10">
        <f>W746*1.1</f>
        <v>0</v>
      </c>
      <c r="Z746" s="10"/>
      <c r="AA746" s="263"/>
      <c r="AB746" s="202" t="s">
        <v>94</v>
      </c>
      <c r="AC746" s="484" t="s">
        <v>499</v>
      </c>
      <c r="AE746" s="203"/>
      <c r="AF746" s="203">
        <f>VLOOKUP(AC746,$A$794:$F$2344,6,FALSE)</f>
        <v>34</v>
      </c>
      <c r="AG746" s="202" t="s">
        <v>69</v>
      </c>
      <c r="AH746" s="10">
        <f>AF746*1.1</f>
        <v>37.400000000000006</v>
      </c>
      <c r="AI746" s="10"/>
      <c r="AJ746" s="263"/>
      <c r="AK746" s="202" t="s">
        <v>94</v>
      </c>
      <c r="AL746" s="490" t="s">
        <v>2274</v>
      </c>
      <c r="AN746" s="203"/>
      <c r="AO746" s="203">
        <f>VLOOKUP(AL746,$A$794:$F$2344,6,FALSE)</f>
        <v>72</v>
      </c>
      <c r="AP746" s="202" t="s">
        <v>69</v>
      </c>
      <c r="AQ746" s="10">
        <f>AO746*1.1</f>
        <v>79.2</v>
      </c>
      <c r="AR746" s="10"/>
      <c r="AS746" s="263"/>
      <c r="AT746" s="202" t="s">
        <v>94</v>
      </c>
      <c r="AU746" s="484" t="s">
        <v>482</v>
      </c>
      <c r="AW746" s="203"/>
      <c r="AX746" s="203">
        <f>VLOOKUP(AU746,$A$794:$F$2344,6,FALSE)</f>
        <v>0</v>
      </c>
      <c r="AY746" s="202" t="s">
        <v>69</v>
      </c>
      <c r="AZ746" s="10">
        <f>AX746*1.1</f>
        <v>0</v>
      </c>
      <c r="BA746" s="10"/>
      <c r="BB746" s="263"/>
      <c r="BC746" s="202" t="s">
        <v>94</v>
      </c>
      <c r="BD746" s="484" t="s">
        <v>1936</v>
      </c>
      <c r="BF746" s="203"/>
      <c r="BG746" s="203">
        <f>VLOOKUP(BD746,$A$794:$F$2344,6,FALSE)</f>
        <v>0</v>
      </c>
      <c r="BH746" s="202" t="s">
        <v>69</v>
      </c>
      <c r="BI746" s="10">
        <f>BG746*1.1</f>
        <v>0</v>
      </c>
      <c r="BJ746" s="10"/>
      <c r="BK746" s="263"/>
      <c r="BL746" s="202" t="s">
        <v>94</v>
      </c>
      <c r="BM746" s="484" t="s">
        <v>1171</v>
      </c>
      <c r="BO746" s="203"/>
      <c r="BP746" s="203">
        <f>VLOOKUP(BM746,$A$794:$F$2344,6,FALSE)</f>
        <v>0</v>
      </c>
      <c r="BQ746" s="202" t="s">
        <v>69</v>
      </c>
      <c r="BR746" s="10">
        <f>BP746*1.1</f>
        <v>0</v>
      </c>
      <c r="BS746" s="10"/>
      <c r="BT746" s="263"/>
      <c r="BU746" s="202" t="s">
        <v>94</v>
      </c>
      <c r="BV746" s="484" t="s">
        <v>1630</v>
      </c>
      <c r="BX746" s="203"/>
      <c r="BY746" s="203">
        <f>VLOOKUP(BV746,$A$794:$F$2344,6,FALSE)</f>
        <v>0</v>
      </c>
      <c r="BZ746" s="202" t="s">
        <v>69</v>
      </c>
      <c r="CA746" s="10">
        <f>BY746*1.1</f>
        <v>0</v>
      </c>
      <c r="CB746" s="10"/>
      <c r="CC746" s="263"/>
      <c r="CD746" s="202" t="s">
        <v>94</v>
      </c>
      <c r="CE746" s="491" t="s">
        <v>1950</v>
      </c>
      <c r="CG746" s="203"/>
      <c r="CH746" s="203">
        <f>VLOOKUP(CE746,$A$794:$F$2344,6,FALSE)</f>
        <v>0</v>
      </c>
      <c r="CI746" s="202" t="s">
        <v>69</v>
      </c>
      <c r="CJ746" s="10">
        <f>CH746*1.1</f>
        <v>0</v>
      </c>
      <c r="CK746" s="10"/>
      <c r="CL746" s="263"/>
      <c r="CM746" s="202" t="s">
        <v>94</v>
      </c>
      <c r="CN746" s="484" t="s">
        <v>1950</v>
      </c>
      <c r="CP746" s="203"/>
      <c r="CQ746" s="203">
        <f>VLOOKUP(CN746,$A$794:$F$2344,6,FALSE)</f>
        <v>0</v>
      </c>
      <c r="CR746" s="202" t="s">
        <v>69</v>
      </c>
      <c r="CS746" s="10">
        <f>CQ746*1.1</f>
        <v>0</v>
      </c>
      <c r="CT746" s="10"/>
      <c r="CU746" s="263"/>
      <c r="CV746" s="202" t="s">
        <v>94</v>
      </c>
      <c r="CW746" s="484" t="s">
        <v>461</v>
      </c>
      <c r="CY746" s="203"/>
      <c r="CZ746" s="203">
        <f>VLOOKUP(CW746,$A$794:$F$2344,6,FALSE)</f>
        <v>19</v>
      </c>
      <c r="DA746" s="202" t="s">
        <v>69</v>
      </c>
      <c r="DB746" s="10">
        <f>CZ746*1.1</f>
        <v>20.900000000000002</v>
      </c>
      <c r="DC746" s="10"/>
      <c r="DD746" s="263"/>
      <c r="DE746" s="202" t="s">
        <v>94</v>
      </c>
      <c r="DF746" s="484" t="s">
        <v>2407</v>
      </c>
      <c r="DH746" s="203"/>
      <c r="DI746" s="203">
        <f>VLOOKUP(DF746,$A$794:$F$2344,6,FALSE)</f>
        <v>0</v>
      </c>
      <c r="DJ746" s="202" t="s">
        <v>69</v>
      </c>
      <c r="DK746" s="10">
        <f>DI746*1.1</f>
        <v>0</v>
      </c>
      <c r="DL746" s="10"/>
      <c r="DM746" s="263"/>
      <c r="DN746" s="202" t="s">
        <v>94</v>
      </c>
      <c r="DO746" s="484" t="s">
        <v>2447</v>
      </c>
      <c r="DQ746" s="203"/>
      <c r="DR746" s="203">
        <f>VLOOKUP(DO746,$A$794:$F$2344,6,FALSE)</f>
        <v>0</v>
      </c>
      <c r="DS746" s="202" t="s">
        <v>69</v>
      </c>
      <c r="DT746" s="10">
        <f>DR746*1.1</f>
        <v>0</v>
      </c>
      <c r="DU746" s="10"/>
      <c r="DV746" s="263"/>
      <c r="DW746" s="202" t="s">
        <v>94</v>
      </c>
      <c r="DX746" s="484" t="s">
        <v>482</v>
      </c>
      <c r="DZ746" s="203"/>
      <c r="EA746" s="203">
        <f>VLOOKUP(DX746,$A$794:$F$2344,6,FALSE)</f>
        <v>0</v>
      </c>
      <c r="EB746" s="202" t="s">
        <v>69</v>
      </c>
      <c r="EC746" s="10">
        <f>EA746*1.1</f>
        <v>0</v>
      </c>
      <c r="ED746" s="10"/>
      <c r="EE746" s="263"/>
      <c r="EF746" s="202" t="s">
        <v>94</v>
      </c>
      <c r="EG746" s="484" t="s">
        <v>1936</v>
      </c>
      <c r="EI746" s="203"/>
      <c r="EJ746" s="203">
        <f>VLOOKUP(EG746,$A$794:$F$2344,6,FALSE)</f>
        <v>0</v>
      </c>
      <c r="EK746" s="202" t="s">
        <v>69</v>
      </c>
      <c r="EL746" s="10">
        <f>EJ746*1.1</f>
        <v>0</v>
      </c>
      <c r="EM746" s="10"/>
      <c r="EN746" s="263"/>
      <c r="EO746" s="202" t="s">
        <v>94</v>
      </c>
      <c r="EP746" s="484" t="s">
        <v>461</v>
      </c>
      <c r="ER746" s="203"/>
      <c r="ES746" s="203">
        <f>VLOOKUP(EP746,$A$794:$F$2344,6,FALSE)</f>
        <v>19</v>
      </c>
      <c r="ET746" s="202" t="s">
        <v>69</v>
      </c>
      <c r="EU746" s="10">
        <f>ES746*1.1</f>
        <v>20.900000000000002</v>
      </c>
      <c r="EV746" s="10"/>
      <c r="EW746" s="263"/>
      <c r="EX746" s="202" t="s">
        <v>94</v>
      </c>
      <c r="EY746" s="484" t="s">
        <v>482</v>
      </c>
      <c r="FA746" s="203"/>
      <c r="FB746" s="203">
        <f>VLOOKUP(EY746,$A$794:$F$2344,6,FALSE)</f>
        <v>0</v>
      </c>
      <c r="FC746" s="202" t="s">
        <v>69</v>
      </c>
      <c r="FD746" s="10">
        <f>FB746*1.1</f>
        <v>0</v>
      </c>
      <c r="FE746" s="10"/>
      <c r="FF746" s="263"/>
      <c r="FG746" s="202" t="s">
        <v>94</v>
      </c>
      <c r="FH746" s="484" t="s">
        <v>2274</v>
      </c>
      <c r="FJ746" s="203"/>
      <c r="FK746" s="203">
        <f>VLOOKUP(FH746,$A$794:$F$2344,6,FALSE)</f>
        <v>72</v>
      </c>
      <c r="FL746" s="202" t="s">
        <v>69</v>
      </c>
      <c r="FM746" s="10">
        <f>FK746*1.1</f>
        <v>79.2</v>
      </c>
      <c r="FN746" s="10"/>
      <c r="FO746" s="263"/>
      <c r="FP746" s="202" t="s">
        <v>94</v>
      </c>
      <c r="FQ746" s="484" t="s">
        <v>1171</v>
      </c>
      <c r="FS746" s="203"/>
      <c r="FT746" s="203">
        <f>VLOOKUP(FQ746,$A$794:$F$2344,6,FALSE)</f>
        <v>0</v>
      </c>
      <c r="FU746" s="202" t="s">
        <v>69</v>
      </c>
      <c r="FV746" s="10">
        <f>FT746*1.1</f>
        <v>0</v>
      </c>
      <c r="FW746" s="10"/>
      <c r="FX746" s="263"/>
      <c r="FY746" s="202" t="s">
        <v>94</v>
      </c>
      <c r="FZ746" s="484" t="s">
        <v>1950</v>
      </c>
      <c r="GB746" s="203"/>
      <c r="GC746" s="203">
        <f>VLOOKUP(FZ746,$A$794:$F$2344,6,FALSE)</f>
        <v>0</v>
      </c>
      <c r="GD746" s="202" t="s">
        <v>69</v>
      </c>
      <c r="GE746" s="10">
        <f>GC746*1.1</f>
        <v>0</v>
      </c>
      <c r="GF746" s="10"/>
      <c r="GG746" s="263"/>
      <c r="GH746" s="202" t="s">
        <v>94</v>
      </c>
      <c r="GI746" s="484" t="s">
        <v>504</v>
      </c>
      <c r="GK746" s="203"/>
      <c r="GL746" s="203">
        <f>VLOOKUP(GI746,$A$794:$F$2344,6,FALSE)</f>
        <v>0</v>
      </c>
      <c r="GM746" s="202" t="s">
        <v>69</v>
      </c>
      <c r="GN746" s="10">
        <f>GL746*1.1</f>
        <v>0</v>
      </c>
      <c r="GO746" s="10"/>
      <c r="GP746" s="263"/>
      <c r="GQ746" s="202" t="s">
        <v>94</v>
      </c>
      <c r="GR746" s="484" t="s">
        <v>482</v>
      </c>
      <c r="GT746" s="203"/>
      <c r="GU746" s="203">
        <f>VLOOKUP(GR746,$A$794:$F$2344,6,FALSE)</f>
        <v>0</v>
      </c>
      <c r="GV746" s="202" t="s">
        <v>69</v>
      </c>
      <c r="GW746" s="10">
        <f>GU746*1.1</f>
        <v>0</v>
      </c>
      <c r="GX746" s="10"/>
      <c r="GY746" s="263"/>
      <c r="GZ746" s="202" t="s">
        <v>94</v>
      </c>
      <c r="HA746" s="484" t="s">
        <v>1950</v>
      </c>
      <c r="HC746" s="203"/>
      <c r="HD746" s="203">
        <f>VLOOKUP(HA746,$A$794:$F$2344,6,FALSE)</f>
        <v>0</v>
      </c>
      <c r="HE746" s="202" t="s">
        <v>69</v>
      </c>
      <c r="HF746" s="10">
        <f>HD746*1.1</f>
        <v>0</v>
      </c>
      <c r="HG746" s="10"/>
      <c r="HH746" s="263"/>
      <c r="HI746" s="202" t="s">
        <v>94</v>
      </c>
      <c r="HJ746" s="484" t="s">
        <v>2076</v>
      </c>
      <c r="HL746" s="203"/>
      <c r="HM746" s="203">
        <f>VLOOKUP(HJ746,$A$794:$F$2344,6,FALSE)</f>
        <v>0</v>
      </c>
      <c r="HN746" s="202" t="s">
        <v>69</v>
      </c>
      <c r="HO746" s="10">
        <f>HM746*1.1</f>
        <v>0</v>
      </c>
      <c r="HP746" s="10"/>
      <c r="HQ746" s="263"/>
      <c r="HR746" s="202" t="s">
        <v>94</v>
      </c>
      <c r="HS746" s="484" t="s">
        <v>461</v>
      </c>
      <c r="HU746" s="203"/>
      <c r="HV746" s="203">
        <f>VLOOKUP(HS746,$A$794:$F$2344,6,FALSE)</f>
        <v>19</v>
      </c>
      <c r="HW746" s="202" t="s">
        <v>69</v>
      </c>
      <c r="HX746" s="10">
        <f>HV746*1.1</f>
        <v>20.900000000000002</v>
      </c>
      <c r="HY746" s="10"/>
      <c r="HZ746" s="263"/>
      <c r="IA746" s="202" t="s">
        <v>94</v>
      </c>
      <c r="IB746" s="496" t="s">
        <v>183</v>
      </c>
      <c r="ID746" s="203"/>
      <c r="IE746" s="203" t="e">
        <f>VLOOKUP(IB746,$A$794:$F$2344,6,FALSE)</f>
        <v>#N/A</v>
      </c>
      <c r="IF746" s="202" t="s">
        <v>69</v>
      </c>
      <c r="IG746" s="10" t="e">
        <f>IE746*1.1</f>
        <v>#N/A</v>
      </c>
      <c r="IH746" s="10"/>
      <c r="II746" s="263"/>
      <c r="IJ746" s="202" t="s">
        <v>94</v>
      </c>
      <c r="IK746" s="484" t="s">
        <v>1603</v>
      </c>
      <c r="IM746" s="203"/>
      <c r="IN746" s="203">
        <f>VLOOKUP(IK746,$A$794:$F$2344,6,FALSE)</f>
        <v>0</v>
      </c>
      <c r="IO746" s="202" t="s">
        <v>69</v>
      </c>
      <c r="IP746" s="10">
        <f>IN746*1.1</f>
        <v>0</v>
      </c>
      <c r="IQ746" s="10"/>
      <c r="IR746" s="263"/>
      <c r="IS746" s="202" t="s">
        <v>94</v>
      </c>
      <c r="IT746" s="484" t="s">
        <v>2274</v>
      </c>
      <c r="IV746" s="203"/>
      <c r="IW746" s="203">
        <f>VLOOKUP(IT746,$A$794:$F$2344,6,FALSE)</f>
        <v>72</v>
      </c>
      <c r="IX746" s="202" t="s">
        <v>69</v>
      </c>
      <c r="IY746" s="10">
        <f>IW746*1.1</f>
        <v>79.2</v>
      </c>
      <c r="IZ746" s="10"/>
      <c r="JA746" s="263"/>
      <c r="JB746" s="202" t="s">
        <v>94</v>
      </c>
      <c r="JC746" s="484" t="s">
        <v>558</v>
      </c>
      <c r="JE746" s="203"/>
      <c r="JF746" s="203">
        <f>VLOOKUP(JC746,$A$794:$F$2344,6,FALSE)</f>
        <v>0</v>
      </c>
      <c r="JG746" s="202" t="s">
        <v>69</v>
      </c>
      <c r="JH746" s="10">
        <f>JF746*1.1</f>
        <v>0</v>
      </c>
      <c r="JI746" s="10"/>
      <c r="JJ746" s="263"/>
      <c r="JK746" s="202" t="s">
        <v>94</v>
      </c>
      <c r="JL746" s="484" t="s">
        <v>454</v>
      </c>
      <c r="JN746" s="203"/>
      <c r="JO746" s="203">
        <f>VLOOKUP(JL746,$A$794:$F$2344,6,FALSE)</f>
        <v>0</v>
      </c>
      <c r="JP746" s="202" t="s">
        <v>69</v>
      </c>
      <c r="JQ746" s="10">
        <f>JO746*1.1</f>
        <v>0</v>
      </c>
      <c r="JR746" s="10"/>
      <c r="JS746" s="263"/>
      <c r="JT746" s="202" t="s">
        <v>94</v>
      </c>
      <c r="JU746" s="484" t="s">
        <v>461</v>
      </c>
      <c r="JW746" s="203"/>
      <c r="JX746" s="203">
        <f>VLOOKUP(JU746,$A$794:$F$2344,6,FALSE)</f>
        <v>19</v>
      </c>
      <c r="JY746" s="202" t="s">
        <v>69</v>
      </c>
      <c r="JZ746" s="10">
        <f>JX746*1.1</f>
        <v>20.900000000000002</v>
      </c>
      <c r="KA746" s="10"/>
      <c r="KB746" s="263"/>
      <c r="KC746" s="202" t="s">
        <v>94</v>
      </c>
      <c r="KD746" s="484" t="s">
        <v>454</v>
      </c>
      <c r="KF746" s="203"/>
      <c r="KG746" s="203">
        <f>VLOOKUP(KD746,$A$794:$F$2344,6,FALSE)</f>
        <v>0</v>
      </c>
      <c r="KH746" s="202" t="s">
        <v>69</v>
      </c>
      <c r="KI746" s="10">
        <f>KG746*1.1</f>
        <v>0</v>
      </c>
      <c r="KJ746" s="10"/>
      <c r="KK746" s="263"/>
      <c r="KL746" s="202" t="s">
        <v>94</v>
      </c>
      <c r="KM746" s="484" t="s">
        <v>482</v>
      </c>
      <c r="KO746" s="203"/>
      <c r="KP746" s="203">
        <f>VLOOKUP(KM746,$A$794:$F$2344,6,FALSE)</f>
        <v>0</v>
      </c>
      <c r="KQ746" s="202" t="s">
        <v>69</v>
      </c>
      <c r="KR746" s="10">
        <f>KP746*1.1</f>
        <v>0</v>
      </c>
      <c r="KS746" s="10"/>
      <c r="KT746" s="263"/>
      <c r="KU746" s="202" t="s">
        <v>94</v>
      </c>
      <c r="KV746" s="498" t="s">
        <v>2274</v>
      </c>
      <c r="KX746" s="203"/>
      <c r="KY746" s="203">
        <f>VLOOKUP(KV746,$A$794:$F$2344,6,FALSE)</f>
        <v>72</v>
      </c>
      <c r="KZ746" s="202" t="s">
        <v>69</v>
      </c>
      <c r="LA746" s="10">
        <f>KY746*1.1</f>
        <v>79.2</v>
      </c>
      <c r="LB746" s="10"/>
      <c r="LC746" s="263"/>
      <c r="LD746" s="202" t="s">
        <v>94</v>
      </c>
      <c r="LE746" s="484" t="s">
        <v>1951</v>
      </c>
      <c r="LG746" s="203"/>
      <c r="LH746" s="203">
        <f>VLOOKUP(LE746,$A$794:$F$2344,6,FALSE)</f>
        <v>0</v>
      </c>
      <c r="LI746" s="202" t="s">
        <v>69</v>
      </c>
      <c r="LJ746" s="10">
        <f>LH746*1.1</f>
        <v>0</v>
      </c>
      <c r="LK746" s="10"/>
      <c r="LL746" s="263"/>
      <c r="LM746" s="202" t="s">
        <v>94</v>
      </c>
      <c r="LN746" s="484" t="s">
        <v>1936</v>
      </c>
      <c r="LP746" s="203"/>
      <c r="LQ746" s="203">
        <f>VLOOKUP(LN746,$A$794:$F$2344,6,FALSE)</f>
        <v>0</v>
      </c>
      <c r="LR746" s="202" t="s">
        <v>69</v>
      </c>
      <c r="LS746" s="10">
        <f>LQ746*1.1</f>
        <v>0</v>
      </c>
      <c r="LT746" s="10"/>
      <c r="LU746" s="263"/>
      <c r="LV746" s="202" t="s">
        <v>94</v>
      </c>
      <c r="LW746" s="496" t="s">
        <v>183</v>
      </c>
      <c r="LY746" s="203"/>
      <c r="LZ746" s="203" t="e">
        <f>VLOOKUP(LW746,$A$794:$F$2344,6,FALSE)</f>
        <v>#N/A</v>
      </c>
      <c r="MA746" s="202" t="s">
        <v>69</v>
      </c>
      <c r="MB746" s="10" t="e">
        <f>LZ746*1.1</f>
        <v>#N/A</v>
      </c>
      <c r="MC746" s="10"/>
      <c r="MD746" s="263"/>
      <c r="ME746" s="202" t="s">
        <v>94</v>
      </c>
      <c r="MF746" s="484" t="s">
        <v>558</v>
      </c>
      <c r="MH746" s="203"/>
      <c r="MI746" s="203">
        <f>VLOOKUP(MF746,$A$794:$F$2344,6,FALSE)</f>
        <v>0</v>
      </c>
      <c r="MJ746" s="202" t="s">
        <v>69</v>
      </c>
      <c r="MK746" s="10">
        <f>MI746*1.1</f>
        <v>0</v>
      </c>
      <c r="ML746" s="10"/>
      <c r="MM746" s="263"/>
      <c r="MN746" s="202" t="s">
        <v>94</v>
      </c>
      <c r="MO746" s="484" t="s">
        <v>515</v>
      </c>
      <c r="MQ746" s="203"/>
      <c r="MR746" s="203">
        <f>VLOOKUP(MO746,$A$794:$F$2344,6,FALSE)</f>
        <v>0</v>
      </c>
      <c r="MS746" s="202" t="s">
        <v>69</v>
      </c>
      <c r="MT746" s="10">
        <f>MR746*1.1</f>
        <v>0</v>
      </c>
      <c r="MU746" s="10"/>
      <c r="MV746" s="263"/>
      <c r="MW746" s="202" t="s">
        <v>94</v>
      </c>
      <c r="MX746" s="484" t="s">
        <v>461</v>
      </c>
      <c r="MZ746" s="203"/>
      <c r="NA746" s="203">
        <f>VLOOKUP(MX746,$A$794:$F$2344,6,FALSE)</f>
        <v>19</v>
      </c>
      <c r="NB746" s="202" t="s">
        <v>69</v>
      </c>
      <c r="NC746" s="10">
        <f>NA746*1.1</f>
        <v>20.900000000000002</v>
      </c>
      <c r="ND746" s="10"/>
      <c r="NE746" s="263"/>
      <c r="NF746" s="202" t="s">
        <v>94</v>
      </c>
      <c r="NG746" s="484" t="s">
        <v>482</v>
      </c>
      <c r="NI746" s="203"/>
      <c r="NJ746" s="203">
        <f>VLOOKUP(NG746,$A$794:$F$2344,6,FALSE)</f>
        <v>0</v>
      </c>
      <c r="NK746" s="202" t="s">
        <v>69</v>
      </c>
      <c r="NL746" s="10">
        <f>NJ746*1.1</f>
        <v>0</v>
      </c>
      <c r="NM746" s="10"/>
      <c r="NN746" s="263"/>
      <c r="NO746" s="202" t="s">
        <v>94</v>
      </c>
      <c r="NP746" s="498" t="s">
        <v>1936</v>
      </c>
      <c r="NR746" s="203"/>
      <c r="NS746" s="203">
        <f>VLOOKUP(NP746,$A$794:$F$2344,6,FALSE)</f>
        <v>0</v>
      </c>
      <c r="NT746" s="202" t="s">
        <v>69</v>
      </c>
      <c r="NU746" s="10">
        <f>NS746*1.1</f>
        <v>0</v>
      </c>
      <c r="NV746" s="10"/>
      <c r="NW746" s="263"/>
      <c r="NX746" s="202" t="s">
        <v>94</v>
      </c>
      <c r="NY746" s="484" t="s">
        <v>1173</v>
      </c>
      <c r="OA746" s="203"/>
      <c r="OB746" s="203">
        <f>VLOOKUP(NY746,$A$794:$F$2344,6,FALSE)</f>
        <v>0</v>
      </c>
      <c r="OC746" s="202" t="s">
        <v>69</v>
      </c>
      <c r="OD746" s="10">
        <f>OB746*1.1</f>
        <v>0</v>
      </c>
      <c r="OE746" s="10"/>
      <c r="OF746" s="263"/>
      <c r="OG746" s="202" t="s">
        <v>94</v>
      </c>
      <c r="OH746" s="484" t="s">
        <v>2407</v>
      </c>
      <c r="OJ746" s="203"/>
      <c r="OK746" s="203">
        <f>VLOOKUP(OH746,$A$794:$F$2344,6,FALSE)</f>
        <v>0</v>
      </c>
      <c r="OL746" s="202" t="s">
        <v>69</v>
      </c>
      <c r="OM746" s="10">
        <f>OK746*1.1</f>
        <v>0</v>
      </c>
      <c r="ON746" s="10"/>
      <c r="OO746" s="263"/>
      <c r="OP746" s="202" t="s">
        <v>94</v>
      </c>
      <c r="OQ746" s="484" t="s">
        <v>1950</v>
      </c>
      <c r="OS746" s="203"/>
      <c r="OT746" s="203">
        <f>VLOOKUP(OQ746,$A$794:$F$2344,6,FALSE)</f>
        <v>0</v>
      </c>
      <c r="OU746" s="202" t="s">
        <v>69</v>
      </c>
      <c r="OV746" s="10">
        <f>OT746*1.1</f>
        <v>0</v>
      </c>
      <c r="OW746" s="10"/>
      <c r="OX746" s="263"/>
      <c r="OY746" s="202" t="s">
        <v>94</v>
      </c>
      <c r="OZ746" s="484" t="s">
        <v>1951</v>
      </c>
      <c r="PB746" s="203"/>
      <c r="PC746" s="203">
        <f>VLOOKUP(OZ746,$A$794:$F$2344,6,FALSE)</f>
        <v>0</v>
      </c>
      <c r="PD746" s="202" t="s">
        <v>69</v>
      </c>
      <c r="PE746" s="10">
        <f>PC746*1.1</f>
        <v>0</v>
      </c>
      <c r="PF746" s="10"/>
      <c r="PG746" s="263"/>
      <c r="PH746" s="202" t="s">
        <v>94</v>
      </c>
      <c r="PI746" s="496" t="s">
        <v>183</v>
      </c>
      <c r="PK746" s="203"/>
      <c r="PL746" s="203" t="e">
        <f>VLOOKUP(PI746,$A$794:$F$2344,6,FALSE)</f>
        <v>#N/A</v>
      </c>
      <c r="PM746" s="202" t="s">
        <v>69</v>
      </c>
      <c r="PN746" s="10" t="e">
        <f>PL746*1.1</f>
        <v>#N/A</v>
      </c>
      <c r="PO746" s="10"/>
      <c r="PP746" s="263"/>
      <c r="PQ746" s="202" t="s">
        <v>94</v>
      </c>
      <c r="PR746" s="484" t="s">
        <v>461</v>
      </c>
      <c r="PT746" s="203"/>
      <c r="PU746" s="203">
        <f>VLOOKUP(PR746,$A$794:$F$2344,6,FALSE)</f>
        <v>19</v>
      </c>
      <c r="PV746" s="202" t="s">
        <v>69</v>
      </c>
      <c r="PW746" s="10">
        <f>PU746*1.1</f>
        <v>20.900000000000002</v>
      </c>
      <c r="PX746" s="10"/>
      <c r="PY746" s="263"/>
      <c r="PZ746" s="202" t="s">
        <v>94</v>
      </c>
      <c r="QA746" s="496" t="s">
        <v>183</v>
      </c>
      <c r="QC746" s="203"/>
      <c r="QD746" s="203" t="e">
        <f>VLOOKUP(QA746,$A$794:$F$2344,6,FALSE)</f>
        <v>#N/A</v>
      </c>
      <c r="QE746" s="202" t="s">
        <v>69</v>
      </c>
      <c r="QF746" s="10" t="e">
        <f>QD746*1.1</f>
        <v>#N/A</v>
      </c>
      <c r="QG746" s="10"/>
      <c r="QH746" s="263"/>
      <c r="QI746" s="202" t="s">
        <v>94</v>
      </c>
      <c r="QJ746" s="484" t="s">
        <v>1171</v>
      </c>
      <c r="QL746" s="203"/>
      <c r="QM746" s="203">
        <f>VLOOKUP(QJ746,$A$794:$F$2344,6,FALSE)</f>
        <v>0</v>
      </c>
      <c r="QN746" s="202" t="s">
        <v>69</v>
      </c>
      <c r="QO746" s="10">
        <f>QM746*1.1</f>
        <v>0</v>
      </c>
      <c r="QP746" s="10"/>
      <c r="QQ746" s="263"/>
      <c r="QR746" s="202" t="s">
        <v>94</v>
      </c>
      <c r="QS746" s="484" t="s">
        <v>1936</v>
      </c>
      <c r="QU746" s="203"/>
      <c r="QV746" s="203">
        <f>VLOOKUP(QS746,$A$794:$F$2344,6,FALSE)</f>
        <v>0</v>
      </c>
      <c r="QW746" s="202" t="s">
        <v>69</v>
      </c>
      <c r="QX746" s="10">
        <f>QV746*1.1</f>
        <v>0</v>
      </c>
      <c r="QY746" s="10"/>
      <c r="QZ746" s="263"/>
      <c r="RA746" s="202" t="s">
        <v>94</v>
      </c>
      <c r="RB746" s="484" t="s">
        <v>2076</v>
      </c>
      <c r="RD746" s="203"/>
      <c r="RE746" s="203">
        <f>VLOOKUP(RB746,$A$794:$F$2344,6,FALSE)</f>
        <v>0</v>
      </c>
      <c r="RF746" s="202" t="s">
        <v>69</v>
      </c>
      <c r="RG746" s="10">
        <f>RE746*1.1</f>
        <v>0</v>
      </c>
      <c r="RH746" s="10"/>
      <c r="RI746" s="263"/>
      <c r="RJ746" s="202" t="s">
        <v>94</v>
      </c>
      <c r="RK746" s="484" t="s">
        <v>2076</v>
      </c>
      <c r="RM746" s="203"/>
      <c r="RN746" s="203">
        <f>VLOOKUP(RK746,$A$794:$F$2344,6,FALSE)</f>
        <v>0</v>
      </c>
      <c r="RO746" s="202" t="s">
        <v>69</v>
      </c>
      <c r="RP746" s="10">
        <f>RN746*1.1</f>
        <v>0</v>
      </c>
      <c r="RQ746" s="10"/>
      <c r="RR746" s="263"/>
      <c r="RS746" s="202" t="s">
        <v>94</v>
      </c>
      <c r="RT746" s="484" t="s">
        <v>1934</v>
      </c>
      <c r="RV746" s="203"/>
      <c r="RW746" s="203">
        <f>VLOOKUP(RT746,$A$794:$F$2344,6,FALSE)</f>
        <v>0</v>
      </c>
      <c r="RX746" s="202" t="s">
        <v>69</v>
      </c>
      <c r="RY746" s="10">
        <f>RW746*1.1</f>
        <v>0</v>
      </c>
      <c r="RZ746" s="10"/>
      <c r="SA746" s="269"/>
      <c r="SB746" s="202" t="s">
        <v>94</v>
      </c>
      <c r="SC746" s="484" t="s">
        <v>515</v>
      </c>
      <c r="SE746" s="203"/>
      <c r="SF746" s="203">
        <f>VLOOKUP(SC746,$A$794:$F$2344,6,FALSE)</f>
        <v>0</v>
      </c>
      <c r="SG746" s="202" t="s">
        <v>69</v>
      </c>
      <c r="SH746" s="10">
        <f>SF746*1.1</f>
        <v>0</v>
      </c>
      <c r="SI746" s="10"/>
      <c r="SJ746" s="269"/>
      <c r="SK746" s="202" t="s">
        <v>94</v>
      </c>
      <c r="SL746" s="496" t="s">
        <v>183</v>
      </c>
      <c r="SN746" s="203"/>
      <c r="SO746" s="203" t="e">
        <f>VLOOKUP(SL746,$A$794:$F$2344,6,FALSE)</f>
        <v>#N/A</v>
      </c>
      <c r="SP746" s="202" t="s">
        <v>69</v>
      </c>
      <c r="SQ746" s="10" t="e">
        <f>SO746*1.1</f>
        <v>#N/A</v>
      </c>
      <c r="SR746" s="10"/>
      <c r="SS746" s="269"/>
      <c r="ST746" s="202" t="s">
        <v>94</v>
      </c>
      <c r="SU746" s="484" t="s">
        <v>570</v>
      </c>
      <c r="SW746" s="203"/>
      <c r="SX746" s="203">
        <f>VLOOKUP(SU746,$A$794:$F$2344,6,FALSE)</f>
        <v>0</v>
      </c>
      <c r="SY746" s="202" t="s">
        <v>69</v>
      </c>
      <c r="SZ746" s="10">
        <f>SX746*1.1</f>
        <v>0</v>
      </c>
      <c r="TA746" s="10"/>
      <c r="TB746" s="269"/>
      <c r="TC746" s="202" t="s">
        <v>94</v>
      </c>
      <c r="TD746" s="484" t="s">
        <v>515</v>
      </c>
      <c r="TF746" s="203"/>
      <c r="TG746" s="203">
        <f>VLOOKUP(TD746,$A$794:$F$2344,6,FALSE)</f>
        <v>0</v>
      </c>
      <c r="TH746" s="202" t="s">
        <v>69</v>
      </c>
      <c r="TI746" s="10">
        <f>TG746*1.1</f>
        <v>0</v>
      </c>
      <c r="TK746" s="269"/>
      <c r="TL746" s="202" t="s">
        <v>94</v>
      </c>
      <c r="TM746" s="484" t="s">
        <v>537</v>
      </c>
      <c r="TO746" s="203"/>
      <c r="TP746" s="203">
        <f>VLOOKUP(TM746,$A$794:$F$2344,6,FALSE)</f>
        <v>0</v>
      </c>
      <c r="TQ746" s="202" t="s">
        <v>69</v>
      </c>
      <c r="TR746" s="10">
        <f>TP746*1.1</f>
        <v>0</v>
      </c>
      <c r="TS746" s="10"/>
      <c r="TT746" s="269"/>
      <c r="TU746" s="202" t="s">
        <v>94</v>
      </c>
      <c r="TV746" s="484" t="s">
        <v>461</v>
      </c>
      <c r="TX746" s="203"/>
      <c r="TY746" s="203">
        <f>VLOOKUP(TV746,$A$794:$F$2344,6,FALSE)</f>
        <v>19</v>
      </c>
      <c r="TZ746" s="202" t="s">
        <v>69</v>
      </c>
      <c r="UA746" s="10">
        <f>TY746*1.1</f>
        <v>20.900000000000002</v>
      </c>
      <c r="UB746" s="10"/>
      <c r="UC746" s="269"/>
      <c r="UD746" s="202" t="s">
        <v>94</v>
      </c>
      <c r="UE746" s="498" t="s">
        <v>1936</v>
      </c>
      <c r="UG746" s="203"/>
      <c r="UH746" s="203">
        <f>VLOOKUP(UE746,$A$794:$F$2344,6,FALSE)</f>
        <v>0</v>
      </c>
      <c r="UI746" s="202" t="s">
        <v>69</v>
      </c>
      <c r="UJ746" s="10">
        <f>UH746*1.1</f>
        <v>0</v>
      </c>
      <c r="UK746" s="10"/>
      <c r="UL746" s="269"/>
      <c r="UM746" s="202" t="s">
        <v>94</v>
      </c>
      <c r="UN746" s="484" t="s">
        <v>558</v>
      </c>
      <c r="UP746" s="203"/>
      <c r="UQ746" s="203">
        <f>VLOOKUP(UN746,$A$794:$F$2344,6,FALSE)</f>
        <v>0</v>
      </c>
      <c r="UR746" s="202" t="s">
        <v>69</v>
      </c>
      <c r="US746" s="10">
        <f>UQ746*1.1</f>
        <v>0</v>
      </c>
      <c r="UT746" s="10"/>
      <c r="UU746" s="269"/>
      <c r="UV746" s="202" t="s">
        <v>94</v>
      </c>
      <c r="UW746" s="484" t="s">
        <v>1173</v>
      </c>
      <c r="UY746" s="203"/>
      <c r="UZ746" s="203">
        <f>VLOOKUP(UW746,$A$794:$F$2344,6,FALSE)</f>
        <v>0</v>
      </c>
      <c r="VA746" s="202" t="s">
        <v>69</v>
      </c>
      <c r="VB746" s="10">
        <f>UZ746*1.1</f>
        <v>0</v>
      </c>
      <c r="VC746" s="10"/>
      <c r="VD746" s="269"/>
      <c r="VE746" s="202" t="s">
        <v>94</v>
      </c>
      <c r="VF746" s="484" t="s">
        <v>2407</v>
      </c>
      <c r="VH746" s="203"/>
      <c r="VI746" s="203">
        <f>VLOOKUP(VF746,$A$794:$F$2344,6,FALSE)</f>
        <v>0</v>
      </c>
      <c r="VJ746" s="202" t="s">
        <v>69</v>
      </c>
      <c r="VK746" s="10">
        <f>VI746*1.1</f>
        <v>0</v>
      </c>
      <c r="VL746" s="10"/>
      <c r="VM746" s="269"/>
      <c r="VN746" s="202" t="s">
        <v>94</v>
      </c>
      <c r="VO746" s="484" t="s">
        <v>515</v>
      </c>
      <c r="VQ746" s="203"/>
      <c r="VR746" s="203">
        <f>VLOOKUP(VO746,$A$794:$F$2344,6,FALSE)</f>
        <v>0</v>
      </c>
      <c r="VS746" s="202" t="s">
        <v>69</v>
      </c>
      <c r="VT746" s="10">
        <f>VR746*1.1</f>
        <v>0</v>
      </c>
      <c r="VU746" s="10"/>
      <c r="VV746" s="269"/>
      <c r="VW746" s="202" t="s">
        <v>94</v>
      </c>
      <c r="VX746" s="496" t="s">
        <v>183</v>
      </c>
      <c r="VZ746" s="203"/>
      <c r="WA746" s="203" t="e">
        <f>VLOOKUP(VX746,$A$794:$F$2344,6,FALSE)</f>
        <v>#N/A</v>
      </c>
      <c r="WB746" s="202" t="s">
        <v>69</v>
      </c>
      <c r="WC746" s="10" t="e">
        <f>WA746*1.1</f>
        <v>#N/A</v>
      </c>
      <c r="WE746" s="269"/>
      <c r="WF746" s="202" t="s">
        <v>94</v>
      </c>
      <c r="WG746" s="484" t="s">
        <v>509</v>
      </c>
      <c r="WI746" s="203"/>
      <c r="WJ746" s="203">
        <f>VLOOKUP(WG746,$A$794:$F$2344,6,FALSE)</f>
        <v>0</v>
      </c>
      <c r="WK746" s="202" t="s">
        <v>69</v>
      </c>
      <c r="WL746" s="10">
        <f>WJ746*1.1</f>
        <v>0</v>
      </c>
      <c r="WN746" s="269"/>
      <c r="WO746" s="202" t="s">
        <v>94</v>
      </c>
      <c r="WP746" s="484" t="s">
        <v>2076</v>
      </c>
      <c r="WQ746" s="203"/>
      <c r="WR746" s="203"/>
      <c r="WS746" s="203">
        <f>VLOOKUP(WP746,$A$794:$F$2344,6,FALSE)</f>
        <v>0</v>
      </c>
      <c r="WT746" s="202" t="s">
        <v>69</v>
      </c>
      <c r="WU746" s="10">
        <f>WS746*1.1</f>
        <v>0</v>
      </c>
      <c r="WV746" s="10"/>
      <c r="WW746" s="269"/>
      <c r="WX746" s="202" t="s">
        <v>94</v>
      </c>
      <c r="WY746" s="484" t="s">
        <v>2447</v>
      </c>
      <c r="XA746" s="203"/>
      <c r="XB746" s="203">
        <f>VLOOKUP(WY746,$A$794:$F$2344,6,FALSE)</f>
        <v>0</v>
      </c>
      <c r="XC746" s="202" t="s">
        <v>69</v>
      </c>
      <c r="XD746" s="10">
        <f>XB746*1.1</f>
        <v>0</v>
      </c>
      <c r="XF746" s="269"/>
      <c r="XG746" s="202" t="s">
        <v>94</v>
      </c>
      <c r="XH746" s="484" t="s">
        <v>461</v>
      </c>
      <c r="XJ746" s="203"/>
      <c r="XK746" s="203">
        <f>VLOOKUP(XH746,$A$794:$F$2344,6,FALSE)</f>
        <v>19</v>
      </c>
      <c r="XL746" s="202" t="s">
        <v>69</v>
      </c>
      <c r="XM746" s="10">
        <f>XK746*1.1</f>
        <v>20.900000000000002</v>
      </c>
      <c r="XO746" s="269"/>
      <c r="XP746" s="202" t="s">
        <v>94</v>
      </c>
      <c r="XQ746" s="484" t="s">
        <v>499</v>
      </c>
      <c r="XS746" s="203"/>
      <c r="XT746" s="203">
        <f>VLOOKUP(XQ746,$A$794:$F$2344,6,FALSE)</f>
        <v>34</v>
      </c>
      <c r="XU746" s="202" t="s">
        <v>69</v>
      </c>
      <c r="XV746" s="10">
        <f>XT746*1.1</f>
        <v>37.400000000000006</v>
      </c>
      <c r="XW746" s="10"/>
      <c r="XX746" s="269"/>
      <c r="XY746" s="202" t="s">
        <v>94</v>
      </c>
      <c r="XZ746" s="484" t="s">
        <v>570</v>
      </c>
      <c r="YB746" s="203"/>
      <c r="YC746" s="203">
        <f>VLOOKUP(XZ746,$A$794:$F$2344,6,FALSE)</f>
        <v>0</v>
      </c>
      <c r="YD746" s="202" t="s">
        <v>69</v>
      </c>
      <c r="YE746" s="10">
        <f>YC746*1.1</f>
        <v>0</v>
      </c>
      <c r="YG746" s="269"/>
      <c r="YH746" s="202" t="s">
        <v>94</v>
      </c>
      <c r="YI746" s="78" t="s">
        <v>183</v>
      </c>
      <c r="YK746" s="203"/>
      <c r="YL746" s="203" t="e">
        <f>VLOOKUP(YI746,$A$794:$F$2344,6,FALSE)</f>
        <v>#N/A</v>
      </c>
      <c r="YM746" s="202" t="s">
        <v>69</v>
      </c>
      <c r="YN746" s="10" t="e">
        <f>YL746*1.1</f>
        <v>#N/A</v>
      </c>
      <c r="YO746" s="10"/>
      <c r="YP746" s="269"/>
      <c r="YQ746" s="202" t="s">
        <v>94</v>
      </c>
      <c r="YR746" s="78" t="s">
        <v>183</v>
      </c>
      <c r="YT746" s="203"/>
      <c r="YU746" s="203" t="e">
        <f>VLOOKUP(YR746,$A$794:$F$2344,6,FALSE)</f>
        <v>#N/A</v>
      </c>
      <c r="YV746" s="202" t="s">
        <v>69</v>
      </c>
      <c r="YW746" s="10" t="e">
        <f>YU746*1.1</f>
        <v>#N/A</v>
      </c>
      <c r="YY746" s="269"/>
      <c r="YZ746" s="202" t="s">
        <v>94</v>
      </c>
      <c r="ZA746" s="78" t="s">
        <v>183</v>
      </c>
      <c r="ZC746" s="203"/>
      <c r="ZD746" s="203" t="e">
        <f>VLOOKUP(ZA746,$A$794:$F$2344,6,FALSE)</f>
        <v>#N/A</v>
      </c>
      <c r="ZE746" s="202" t="s">
        <v>69</v>
      </c>
      <c r="ZF746" s="10" t="e">
        <f>ZD746*1.1</f>
        <v>#N/A</v>
      </c>
      <c r="ZH746" s="269"/>
      <c r="ZI746" s="202" t="s">
        <v>94</v>
      </c>
      <c r="ZJ746" s="78" t="s">
        <v>183</v>
      </c>
      <c r="ZL746" s="203"/>
      <c r="ZM746" s="203" t="e">
        <f>VLOOKUP(ZJ746,$A$794:$F$2344,6,FALSE)</f>
        <v>#N/A</v>
      </c>
      <c r="ZN746" s="202" t="s">
        <v>69</v>
      </c>
      <c r="ZO746" s="10" t="e">
        <f>ZM746*1.1</f>
        <v>#N/A</v>
      </c>
      <c r="ZQ746" s="269"/>
      <c r="ZR746" s="202" t="s">
        <v>94</v>
      </c>
      <c r="ZS746" s="484" t="s">
        <v>515</v>
      </c>
      <c r="ZU746" s="203"/>
      <c r="ZV746" s="203">
        <f>VLOOKUP(ZS746,$A$794:$F$2344,6,FALSE)</f>
        <v>0</v>
      </c>
      <c r="ZW746" s="202" t="s">
        <v>69</v>
      </c>
      <c r="ZX746" s="10">
        <f>ZV746*1.1</f>
        <v>0</v>
      </c>
      <c r="ZY746" s="10"/>
      <c r="ZZ746" s="269"/>
      <c r="AAA746" s="202" t="s">
        <v>94</v>
      </c>
      <c r="AAB746" s="484" t="s">
        <v>437</v>
      </c>
      <c r="AAD746" s="203"/>
      <c r="AAE746" s="203">
        <f>VLOOKUP(AAB746,$A$794:$F$2344,6,FALSE)</f>
        <v>0</v>
      </c>
      <c r="AAF746" s="202" t="s">
        <v>69</v>
      </c>
      <c r="AAG746" s="10">
        <f>AAE746*1.1</f>
        <v>0</v>
      </c>
      <c r="AAH746" s="10"/>
      <c r="AAI746" s="269"/>
      <c r="AAJ746" s="202" t="s">
        <v>94</v>
      </c>
      <c r="AAK746" s="78" t="s">
        <v>183</v>
      </c>
      <c r="AAM746" s="203"/>
      <c r="AAN746" s="203" t="e">
        <f>VLOOKUP(AAK746,$A$794:$F$2344,6,FALSE)</f>
        <v>#N/A</v>
      </c>
      <c r="AAO746" s="202" t="s">
        <v>69</v>
      </c>
      <c r="AAP746" s="10" t="e">
        <f>AAN746*1.1</f>
        <v>#N/A</v>
      </c>
      <c r="AAQ746" s="10"/>
      <c r="AAR746" s="269"/>
      <c r="AAS746" s="202" t="s">
        <v>94</v>
      </c>
      <c r="AAT746" s="498" t="s">
        <v>1171</v>
      </c>
      <c r="AAV746" s="203"/>
      <c r="AAW746" s="203">
        <f>VLOOKUP(AAT746,$A$794:$F$2344,6,FALSE)</f>
        <v>0</v>
      </c>
      <c r="AAX746" s="202" t="s">
        <v>69</v>
      </c>
      <c r="AAY746" s="10">
        <f>AAW746*1.1</f>
        <v>0</v>
      </c>
      <c r="AAZ746" s="10"/>
      <c r="ABA746" s="269"/>
      <c r="ABB746" s="202" t="s">
        <v>94</v>
      </c>
      <c r="ABC746" s="484" t="s">
        <v>437</v>
      </c>
      <c r="ABE746" s="203"/>
      <c r="ABF746" s="203">
        <f>VLOOKUP(ABC746,$A$794:$F$2344,6,FALSE)</f>
        <v>0</v>
      </c>
      <c r="ABG746" s="202" t="s">
        <v>69</v>
      </c>
      <c r="ABH746" s="10">
        <f>ABF746*1.1</f>
        <v>0</v>
      </c>
      <c r="ABI746" s="10"/>
      <c r="ABJ746" s="269"/>
      <c r="ABK746" s="202" t="s">
        <v>94</v>
      </c>
      <c r="ABL746" s="484" t="s">
        <v>515</v>
      </c>
      <c r="ABN746" s="203"/>
      <c r="ABO746" s="203">
        <f>VLOOKUP(ABL746,$A$794:$F$2344,6,FALSE)</f>
        <v>0</v>
      </c>
      <c r="ABP746" s="202" t="s">
        <v>69</v>
      </c>
      <c r="ABQ746" s="10">
        <f>ABO746*1.1</f>
        <v>0</v>
      </c>
      <c r="ABR746" s="10"/>
      <c r="ABS746" s="269"/>
      <c r="ABT746" s="202" t="s">
        <v>94</v>
      </c>
      <c r="ABU746" s="484" t="s">
        <v>515</v>
      </c>
      <c r="ABW746" s="203"/>
      <c r="ABX746" s="203">
        <f>VLOOKUP(ABU746,$A$794:$F$2344,6,FALSE)</f>
        <v>0</v>
      </c>
      <c r="ABY746" s="202" t="s">
        <v>69</v>
      </c>
      <c r="ABZ746" s="10">
        <f>ABX746*1.1</f>
        <v>0</v>
      </c>
      <c r="ACA746" s="10"/>
      <c r="ACB746" s="269"/>
      <c r="ACC746" s="202" t="s">
        <v>94</v>
      </c>
      <c r="ACD746" s="484" t="s">
        <v>504</v>
      </c>
      <c r="ACF746" s="203"/>
      <c r="ACG746" s="203">
        <f>VLOOKUP(ACD746,$A$794:$F$2344,6,FALSE)</f>
        <v>0</v>
      </c>
      <c r="ACH746" s="202" t="s">
        <v>69</v>
      </c>
      <c r="ACI746" s="10">
        <f>ACG746*1.1</f>
        <v>0</v>
      </c>
      <c r="ACJ746" s="10"/>
      <c r="ACK746" s="269"/>
      <c r="ACL746" s="202" t="s">
        <v>94</v>
      </c>
      <c r="ACM746" s="484" t="s">
        <v>1195</v>
      </c>
      <c r="ACO746" s="203"/>
      <c r="ACP746" s="203">
        <f>VLOOKUP(ACM746,$A$794:$F$2344,6,FALSE)</f>
        <v>0</v>
      </c>
      <c r="ACQ746" s="202" t="s">
        <v>69</v>
      </c>
      <c r="ACR746" s="10">
        <f>ACP746*1.1</f>
        <v>0</v>
      </c>
      <c r="ACS746" s="10"/>
      <c r="ACT746" s="269"/>
      <c r="ACU746" s="202" t="s">
        <v>94</v>
      </c>
      <c r="ACV746" s="484" t="s">
        <v>1630</v>
      </c>
      <c r="ACX746" s="203"/>
      <c r="ACY746" s="203">
        <f>VLOOKUP(ACV746,$A$794:$F$2344,6,FALSE)</f>
        <v>0</v>
      </c>
      <c r="ACZ746" s="202" t="s">
        <v>69</v>
      </c>
      <c r="ADA746" s="10">
        <f>ACY746*1.1</f>
        <v>0</v>
      </c>
      <c r="ADB746" s="10"/>
      <c r="ADC746" s="269"/>
      <c r="ADD746" s="202" t="s">
        <v>94</v>
      </c>
      <c r="ADE746" s="484" t="s">
        <v>423</v>
      </c>
      <c r="ADG746" s="203"/>
      <c r="ADH746" s="203">
        <f>VLOOKUP(ADE746,$A$794:$F$2344,6,FALSE)</f>
        <v>0</v>
      </c>
      <c r="ADI746" s="202" t="s">
        <v>69</v>
      </c>
      <c r="ADJ746" s="10">
        <f>ADH746*1.1</f>
        <v>0</v>
      </c>
      <c r="ADL746" s="269"/>
      <c r="ADM746" s="202" t="s">
        <v>94</v>
      </c>
      <c r="ADN746" s="484" t="s">
        <v>537</v>
      </c>
      <c r="ADP746" s="203"/>
      <c r="ADQ746" s="203">
        <f>VLOOKUP(ADN746,$A$794:$F$2344,6,FALSE)</f>
        <v>0</v>
      </c>
      <c r="ADR746" s="202" t="s">
        <v>69</v>
      </c>
      <c r="ADS746" s="10">
        <f>ADQ746*1.1</f>
        <v>0</v>
      </c>
      <c r="ADT746" s="10"/>
      <c r="ADU746" s="269"/>
      <c r="ADV746" s="202" t="s">
        <v>94</v>
      </c>
      <c r="ADW746" s="78" t="s">
        <v>183</v>
      </c>
      <c r="ADY746" s="203"/>
      <c r="ADZ746" s="203" t="e">
        <f>VLOOKUP(ADW746,$A$794:$F$2344,6,FALSE)</f>
        <v>#N/A</v>
      </c>
      <c r="AEA746" s="202" t="s">
        <v>69</v>
      </c>
      <c r="AEB746" s="10" t="e">
        <f>ADZ746*1.1</f>
        <v>#N/A</v>
      </c>
      <c r="AED746" s="269"/>
      <c r="AEE746" s="202" t="s">
        <v>94</v>
      </c>
      <c r="AEF746" s="491" t="s">
        <v>2407</v>
      </c>
      <c r="AEH746" s="203"/>
      <c r="AEI746" s="203">
        <f>VLOOKUP(AEF746,$A$794:$F$2344,6,FALSE)</f>
        <v>0</v>
      </c>
      <c r="AEJ746" s="202" t="s">
        <v>69</v>
      </c>
      <c r="AEK746" s="10">
        <f>AEI746*1.1</f>
        <v>0</v>
      </c>
      <c r="AEM746" s="269"/>
      <c r="AEN746" s="202" t="s">
        <v>94</v>
      </c>
      <c r="AEO746" s="484" t="s">
        <v>2407</v>
      </c>
      <c r="AEQ746" s="203"/>
      <c r="AER746" s="203">
        <f>VLOOKUP(AEO746,$A$794:$F$2344,6,FALSE)</f>
        <v>0</v>
      </c>
      <c r="AES746" s="202" t="s">
        <v>69</v>
      </c>
      <c r="AET746" s="10">
        <f>AER746*1.1</f>
        <v>0</v>
      </c>
      <c r="AEV746" s="269"/>
      <c r="AEW746" s="202" t="s">
        <v>94</v>
      </c>
      <c r="AEX746" s="484" t="s">
        <v>515</v>
      </c>
      <c r="AEZ746" s="203"/>
      <c r="AFA746" s="203">
        <f>VLOOKUP(AEX746,$A$794:$F$2344,6,FALSE)</f>
        <v>0</v>
      </c>
      <c r="AFB746" s="202" t="s">
        <v>69</v>
      </c>
      <c r="AFC746" s="10">
        <f>AFA746*1.1</f>
        <v>0</v>
      </c>
      <c r="AFD746" s="10"/>
      <c r="AFE746" s="269"/>
      <c r="AFF746" s="202" t="s">
        <v>94</v>
      </c>
      <c r="AFG746" s="78" t="s">
        <v>183</v>
      </c>
      <c r="AFI746" s="203"/>
      <c r="AFJ746" s="203" t="e">
        <f>VLOOKUP(AFG746,$A$794:$F$2344,6,FALSE)</f>
        <v>#N/A</v>
      </c>
      <c r="AFK746" s="202" t="s">
        <v>69</v>
      </c>
      <c r="AFL746" s="10" t="e">
        <f>AFJ746*1.1</f>
        <v>#N/A</v>
      </c>
      <c r="AFM746" s="10"/>
      <c r="AFN746" s="269"/>
      <c r="AFO746" s="202" t="s">
        <v>94</v>
      </c>
      <c r="AFP746" s="484" t="s">
        <v>624</v>
      </c>
      <c r="AFR746" s="203"/>
      <c r="AFS746" s="203">
        <f>VLOOKUP(AFP746,$A$794:$F$2344,6,FALSE)</f>
        <v>0</v>
      </c>
      <c r="AFT746" s="202" t="s">
        <v>69</v>
      </c>
      <c r="AFU746" s="10">
        <f>AFS746*1.1</f>
        <v>0</v>
      </c>
      <c r="AFV746" s="10"/>
      <c r="AFW746" s="269"/>
      <c r="AFX746" s="202" t="s">
        <v>94</v>
      </c>
      <c r="AFY746" s="484" t="s">
        <v>1173</v>
      </c>
      <c r="AGA746" s="203"/>
      <c r="AGB746" s="203">
        <f>VLOOKUP(AFY746,$A$794:$F$2344,6,FALSE)</f>
        <v>0</v>
      </c>
      <c r="AGC746" s="202" t="s">
        <v>69</v>
      </c>
      <c r="AGD746" s="10">
        <f>AGB746*1.1</f>
        <v>0</v>
      </c>
      <c r="AGE746" s="10"/>
      <c r="AGF746" s="269"/>
      <c r="AGG746" s="202" t="s">
        <v>94</v>
      </c>
      <c r="AGH746" s="484" t="s">
        <v>1171</v>
      </c>
      <c r="AGJ746" s="203"/>
      <c r="AGK746" s="203">
        <f>VLOOKUP(AGH746,$A$794:$F$2344,6,FALSE)</f>
        <v>0</v>
      </c>
      <c r="AGL746" s="202" t="s">
        <v>69</v>
      </c>
      <c r="AGM746" s="10">
        <f>AGK746*1.1</f>
        <v>0</v>
      </c>
      <c r="AGN746" s="10"/>
      <c r="AGO746" s="269"/>
      <c r="AGP746" s="202" t="s">
        <v>94</v>
      </c>
      <c r="AGQ746" s="484" t="s">
        <v>1951</v>
      </c>
      <c r="AGS746" s="203"/>
      <c r="AGT746" s="203">
        <f>VLOOKUP(AGQ746,$A$794:$F$2344,6,FALSE)</f>
        <v>0</v>
      </c>
      <c r="AGU746" s="202" t="s">
        <v>69</v>
      </c>
      <c r="AGV746" s="10">
        <f>AGT746*1.1</f>
        <v>0</v>
      </c>
      <c r="AGW746" s="10"/>
      <c r="AGX746" s="269"/>
      <c r="AGY746" s="202" t="s">
        <v>94</v>
      </c>
      <c r="AGZ746" s="78" t="s">
        <v>183</v>
      </c>
      <c r="AHB746" s="203"/>
      <c r="AHC746" s="203" t="e">
        <f>VLOOKUP(AGZ746,$A$794:$F$2344,6,FALSE)</f>
        <v>#N/A</v>
      </c>
      <c r="AHD746" s="202" t="s">
        <v>69</v>
      </c>
      <c r="AHE746" s="10" t="e">
        <f>AHC746*1.1</f>
        <v>#N/A</v>
      </c>
      <c r="AHF746" s="10"/>
      <c r="AHG746" s="269"/>
      <c r="AHH746" s="202" t="s">
        <v>94</v>
      </c>
      <c r="AHI746" s="502" t="s">
        <v>1934</v>
      </c>
      <c r="AHK746" s="203"/>
      <c r="AHL746" s="203">
        <f>VLOOKUP(AHI746,$A$794:$F$2344,6,FALSE)</f>
        <v>0</v>
      </c>
      <c r="AHM746" s="202" t="s">
        <v>69</v>
      </c>
      <c r="AHN746" s="10">
        <f>AHL746*1.1</f>
        <v>0</v>
      </c>
      <c r="AHO746" s="10"/>
      <c r="AHP746" s="269"/>
      <c r="AHQ746" s="202" t="s">
        <v>94</v>
      </c>
      <c r="AHR746" s="484" t="s">
        <v>423</v>
      </c>
      <c r="AHT746" s="203"/>
      <c r="AHU746" s="203">
        <f>VLOOKUP(AHR746,$A$794:$F$2344,6,FALSE)</f>
        <v>0</v>
      </c>
      <c r="AHV746" s="202" t="s">
        <v>69</v>
      </c>
      <c r="AHW746" s="10">
        <f>AHU746*1.1</f>
        <v>0</v>
      </c>
      <c r="AHX746" s="10"/>
      <c r="AHY746" s="269"/>
      <c r="AHZ746" s="202" t="s">
        <v>94</v>
      </c>
      <c r="AIA746" s="78" t="s">
        <v>183</v>
      </c>
      <c r="AIC746" s="203"/>
      <c r="AID746" s="203" t="e">
        <f>VLOOKUP(AIA746,$A$794:$F$2344,6,FALSE)</f>
        <v>#N/A</v>
      </c>
      <c r="AIE746" s="202" t="s">
        <v>69</v>
      </c>
      <c r="AIF746" s="10" t="e">
        <f>AID746*1.1</f>
        <v>#N/A</v>
      </c>
      <c r="AIG746" s="10"/>
      <c r="AIH746" s="269"/>
      <c r="AII746" s="202" t="s">
        <v>94</v>
      </c>
      <c r="AIJ746" s="484" t="s">
        <v>1950</v>
      </c>
      <c r="AIL746" s="203"/>
      <c r="AIM746" s="203">
        <f>VLOOKUP(AIJ746,$A$794:$F$2344,6,FALSE)</f>
        <v>0</v>
      </c>
      <c r="AIN746" s="202" t="s">
        <v>69</v>
      </c>
      <c r="AIO746" s="10">
        <f>AIM746*1.1</f>
        <v>0</v>
      </c>
      <c r="AIP746" s="10"/>
      <c r="AIQ746" s="269"/>
      <c r="AIR746" s="202" t="s">
        <v>94</v>
      </c>
      <c r="AIS746" s="484" t="s">
        <v>458</v>
      </c>
      <c r="AIU746" s="203"/>
      <c r="AIV746" s="203">
        <f>VLOOKUP(AIS746,$A$794:$F$2344,6,FALSE)</f>
        <v>9</v>
      </c>
      <c r="AIW746" s="202" t="s">
        <v>69</v>
      </c>
      <c r="AIX746" s="10">
        <f>AIV746*1.1</f>
        <v>9.9</v>
      </c>
      <c r="AIY746" s="10"/>
      <c r="AIZ746" s="269"/>
      <c r="AJA746" s="202" t="s">
        <v>94</v>
      </c>
      <c r="AJB746" s="78" t="s">
        <v>183</v>
      </c>
      <c r="AJD746" s="203"/>
      <c r="AJE746" s="203" t="e">
        <f>VLOOKUP(AJB746,$A$794:$F$2344,6,FALSE)</f>
        <v>#N/A</v>
      </c>
      <c r="AJF746" s="202" t="s">
        <v>69</v>
      </c>
      <c r="AJG746" s="10" t="e">
        <f>AJE746*1.1</f>
        <v>#N/A</v>
      </c>
      <c r="AJH746" s="10"/>
      <c r="AJI746" s="269"/>
      <c r="AJJ746" s="202" t="s">
        <v>94</v>
      </c>
      <c r="AJK746" s="78" t="s">
        <v>183</v>
      </c>
      <c r="AJM746" s="203"/>
      <c r="AJN746" s="203" t="e">
        <f>VLOOKUP(AJK746,$A$794:$F$2344,6,FALSE)</f>
        <v>#N/A</v>
      </c>
      <c r="AJO746" s="202" t="s">
        <v>69</v>
      </c>
      <c r="AJP746" s="10" t="e">
        <f>AJN746*1.1</f>
        <v>#N/A</v>
      </c>
      <c r="AJQ746" s="10"/>
      <c r="AJR746" s="269"/>
      <c r="AJS746" s="202" t="s">
        <v>94</v>
      </c>
      <c r="AJT746" s="78" t="s">
        <v>183</v>
      </c>
      <c r="AJV746" s="203"/>
      <c r="AJW746" s="203" t="e">
        <f>VLOOKUP(AJT746,$A$794:$F$2344,6,FALSE)</f>
        <v>#N/A</v>
      </c>
      <c r="AJX746" s="202" t="s">
        <v>69</v>
      </c>
      <c r="AJY746" s="10" t="e">
        <f>AJW746*1.1</f>
        <v>#N/A</v>
      </c>
      <c r="AJZ746" s="10"/>
      <c r="AKA746" s="269"/>
      <c r="AKB746" s="202" t="s">
        <v>94</v>
      </c>
      <c r="AKC746" s="484" t="s">
        <v>523</v>
      </c>
      <c r="AKE746" s="203"/>
      <c r="AKF746" s="203">
        <f>VLOOKUP(AKC746,$A$794:$F$2344,6,FALSE)</f>
        <v>0</v>
      </c>
      <c r="AKG746" s="202" t="s">
        <v>69</v>
      </c>
      <c r="AKH746" s="10">
        <f>AKF746*1.1</f>
        <v>0</v>
      </c>
      <c r="AKI746" s="10"/>
      <c r="AKJ746" s="269"/>
      <c r="AKK746" s="202" t="s">
        <v>94</v>
      </c>
      <c r="AKL746" s="78" t="s">
        <v>183</v>
      </c>
      <c r="AKN746" s="203"/>
      <c r="AKO746" s="203" t="e">
        <f>VLOOKUP(AKL746,$A$794:$F$2344,6,FALSE)</f>
        <v>#N/A</v>
      </c>
      <c r="AKP746" s="202" t="s">
        <v>69</v>
      </c>
      <c r="AKQ746" s="10" t="e">
        <f>AKO746*1.1</f>
        <v>#N/A</v>
      </c>
      <c r="AKR746" s="10"/>
      <c r="AKS746" s="269"/>
      <c r="AKT746" s="202" t="s">
        <v>94</v>
      </c>
      <c r="AKU746" s="78" t="s">
        <v>183</v>
      </c>
      <c r="AKW746" s="203"/>
      <c r="AKX746" s="203" t="e">
        <f>VLOOKUP(AKU746,$A$794:$F$2344,6,FALSE)</f>
        <v>#N/A</v>
      </c>
      <c r="AKY746" s="202" t="s">
        <v>69</v>
      </c>
      <c r="AKZ746" s="10" t="e">
        <f>AKX746*1.1</f>
        <v>#N/A</v>
      </c>
      <c r="ALA746" s="10"/>
      <c r="ALB746" s="269"/>
      <c r="ALC746" s="202" t="s">
        <v>94</v>
      </c>
      <c r="ALD746" s="78" t="s">
        <v>183</v>
      </c>
      <c r="ALF746" s="203"/>
      <c r="ALG746" s="203" t="e">
        <f>VLOOKUP(ALD746,$A$794:$F$2344,6,FALSE)</f>
        <v>#N/A</v>
      </c>
      <c r="ALH746" s="202" t="s">
        <v>69</v>
      </c>
      <c r="ALI746" s="10" t="e">
        <f>ALG746*1.1</f>
        <v>#N/A</v>
      </c>
      <c r="ALJ746" s="10"/>
      <c r="ALK746" s="269"/>
      <c r="ALL746" s="202" t="s">
        <v>94</v>
      </c>
      <c r="ALM746" s="78" t="s">
        <v>183</v>
      </c>
      <c r="ALO746" s="203"/>
      <c r="ALP746" s="203" t="e">
        <f>VLOOKUP(ALM746,$A$794:$F$2344,6,FALSE)</f>
        <v>#N/A</v>
      </c>
      <c r="ALQ746" s="202" t="s">
        <v>69</v>
      </c>
      <c r="ALR746" s="10" t="e">
        <f>ALP746*1.1</f>
        <v>#N/A</v>
      </c>
      <c r="ALS746" s="10"/>
      <c r="ALT746" s="269"/>
      <c r="ALU746" s="202" t="s">
        <v>94</v>
      </c>
      <c r="ALV746" s="78" t="s">
        <v>183</v>
      </c>
      <c r="ALX746" s="203"/>
      <c r="ALY746" s="203" t="e">
        <f>VLOOKUP(ALV746,$A$794:$F$2344,6,FALSE)</f>
        <v>#N/A</v>
      </c>
      <c r="ALZ746" s="202" t="s">
        <v>69</v>
      </c>
      <c r="AMA746" s="10" t="e">
        <f>ALY746*1.1</f>
        <v>#N/A</v>
      </c>
      <c r="AMB746" s="10"/>
      <c r="AMC746" s="269"/>
      <c r="AMD746" s="202" t="s">
        <v>94</v>
      </c>
      <c r="AME746" s="78" t="s">
        <v>183</v>
      </c>
      <c r="AMG746" s="203"/>
      <c r="AMH746" s="203" t="e">
        <f>VLOOKUP(AME746,$A$794:$F$2344,6,FALSE)</f>
        <v>#N/A</v>
      </c>
      <c r="AMI746" s="202" t="s">
        <v>69</v>
      </c>
      <c r="AMJ746" s="10" t="e">
        <f>AMH746*1.1</f>
        <v>#N/A</v>
      </c>
      <c r="AMK746" s="10"/>
      <c r="AML746" s="269"/>
      <c r="AMM746" s="202" t="s">
        <v>94</v>
      </c>
      <c r="AMN746" s="78" t="s">
        <v>183</v>
      </c>
      <c r="AMP746" s="203"/>
      <c r="AMQ746" s="203" t="e">
        <f>VLOOKUP(AMN746,$A$794:$F$2344,6,FALSE)</f>
        <v>#N/A</v>
      </c>
      <c r="AMR746" s="202" t="s">
        <v>69</v>
      </c>
      <c r="AMS746" s="10" t="e">
        <f>AMQ746*1.1</f>
        <v>#N/A</v>
      </c>
      <c r="AMT746" s="10"/>
      <c r="AMU746" s="269"/>
      <c r="AMV746" s="202" t="s">
        <v>94</v>
      </c>
      <c r="AMW746" s="78" t="s">
        <v>183</v>
      </c>
      <c r="AMY746" s="203"/>
      <c r="AMZ746" s="203" t="e">
        <f>VLOOKUP(AMW746,$A$794:$F$2344,6,FALSE)</f>
        <v>#N/A</v>
      </c>
      <c r="ANA746" s="202" t="s">
        <v>69</v>
      </c>
      <c r="ANB746" s="10" t="e">
        <f>AMZ746*1.1</f>
        <v>#N/A</v>
      </c>
      <c r="ANC746" s="10"/>
      <c r="AND746" s="269"/>
      <c r="ANE746" s="202" t="s">
        <v>94</v>
      </c>
      <c r="ANF746" s="78" t="s">
        <v>183</v>
      </c>
      <c r="ANH746" s="203"/>
      <c r="ANI746" s="203" t="e">
        <f>VLOOKUP(ANF746,$A$794:$F$2344,6,FALSE)</f>
        <v>#N/A</v>
      </c>
      <c r="ANJ746" s="202" t="s">
        <v>69</v>
      </c>
      <c r="ANK746" s="10" t="e">
        <f>ANI746*1.1</f>
        <v>#N/A</v>
      </c>
      <c r="ANL746" s="10"/>
      <c r="ANM746" s="269"/>
      <c r="ANN746" s="202" t="s">
        <v>94</v>
      </c>
      <c r="ANO746" s="78" t="s">
        <v>183</v>
      </c>
      <c r="ANQ746" s="203"/>
      <c r="ANR746" s="203" t="e">
        <f>VLOOKUP(ANO746,$A$794:$F$2344,6,FALSE)</f>
        <v>#N/A</v>
      </c>
      <c r="ANS746" s="202" t="s">
        <v>69</v>
      </c>
      <c r="ANT746" s="10" t="e">
        <f>ANR746*1.1</f>
        <v>#N/A</v>
      </c>
      <c r="ANU746" s="10"/>
      <c r="ANV746" s="269"/>
      <c r="ANW746" s="202" t="s">
        <v>94</v>
      </c>
      <c r="ANX746" s="78" t="s">
        <v>183</v>
      </c>
      <c r="ANZ746" s="203"/>
      <c r="AOA746" s="203" t="e">
        <f>VLOOKUP(ANX746,$A$794:$F$2344,6,FALSE)</f>
        <v>#N/A</v>
      </c>
      <c r="AOB746" s="202" t="s">
        <v>69</v>
      </c>
      <c r="AOC746" s="10" t="e">
        <f>AOA746*1.1</f>
        <v>#N/A</v>
      </c>
      <c r="AOD746" s="10"/>
      <c r="AOE746" s="269"/>
      <c r="AOF746" s="202" t="s">
        <v>94</v>
      </c>
      <c r="AOG746" s="78" t="s">
        <v>183</v>
      </c>
      <c r="AOI746" s="203"/>
      <c r="AOJ746" s="203" t="e">
        <f>VLOOKUP(AOG746,$A$794:$F$2344,6,FALSE)</f>
        <v>#N/A</v>
      </c>
      <c r="AOK746" s="202" t="s">
        <v>69</v>
      </c>
      <c r="AOL746" s="10" t="e">
        <f>AOJ746*1.1</f>
        <v>#N/A</v>
      </c>
      <c r="AOM746" s="10"/>
      <c r="AON746" s="269"/>
      <c r="AOO746" s="202" t="s">
        <v>94</v>
      </c>
      <c r="AOP746" s="78" t="s">
        <v>183</v>
      </c>
      <c r="AOR746" s="203"/>
      <c r="AOS746" s="203" t="e">
        <f>VLOOKUP(AOP746,$A$794:$F$2344,6,FALSE)</f>
        <v>#N/A</v>
      </c>
      <c r="AOT746" s="202" t="s">
        <v>69</v>
      </c>
      <c r="AOU746" s="10" t="e">
        <f>AOS746*1.1</f>
        <v>#N/A</v>
      </c>
      <c r="AOV746" s="10"/>
      <c r="AOW746" s="269"/>
      <c r="AOX746" s="202" t="s">
        <v>94</v>
      </c>
      <c r="AOY746" s="78" t="s">
        <v>183</v>
      </c>
      <c r="APA746" s="203"/>
      <c r="APB746" s="203" t="e">
        <f>VLOOKUP(AOY746,$A$794:$F$2344,6,FALSE)</f>
        <v>#N/A</v>
      </c>
      <c r="APC746" s="202" t="s">
        <v>69</v>
      </c>
      <c r="APD746" s="10" t="e">
        <f>APB746*1.1</f>
        <v>#N/A</v>
      </c>
      <c r="APE746" s="10"/>
      <c r="APF746" s="269"/>
      <c r="APG746" s="202" t="s">
        <v>94</v>
      </c>
      <c r="APH746" s="78" t="s">
        <v>183</v>
      </c>
      <c r="APJ746" s="203"/>
      <c r="APK746" s="203" t="e">
        <f>VLOOKUP(APH746,$A$794:$F$2344,6,FALSE)</f>
        <v>#N/A</v>
      </c>
      <c r="APL746" s="202" t="s">
        <v>69</v>
      </c>
      <c r="APM746" s="10" t="e">
        <f>APK746*1.1</f>
        <v>#N/A</v>
      </c>
      <c r="APN746" s="10"/>
      <c r="APO746" s="269"/>
      <c r="APP746" s="202" t="s">
        <v>94</v>
      </c>
      <c r="APQ746" s="498" t="s">
        <v>1603</v>
      </c>
      <c r="APS746" s="203"/>
      <c r="APT746" s="203">
        <f>VLOOKUP(APQ746,$A$794:$F$2344,6,FALSE)</f>
        <v>0</v>
      </c>
      <c r="APU746" s="202" t="s">
        <v>69</v>
      </c>
      <c r="APV746" s="10">
        <f>APT746*1.1</f>
        <v>0</v>
      </c>
      <c r="APW746" s="10"/>
      <c r="APX746" s="269"/>
      <c r="APY746" s="202" t="s">
        <v>94</v>
      </c>
      <c r="APZ746" s="498" t="s">
        <v>537</v>
      </c>
      <c r="AQB746" s="203"/>
      <c r="AQC746" s="203">
        <f>VLOOKUP(APZ746,$A$794:$F$2344,6,FALSE)</f>
        <v>0</v>
      </c>
      <c r="AQD746" s="202" t="s">
        <v>69</v>
      </c>
      <c r="AQE746" s="10">
        <f>AQC746*1.1</f>
        <v>0</v>
      </c>
      <c r="AQF746" s="10"/>
      <c r="AQG746" s="269"/>
      <c r="AQH746" s="202" t="s">
        <v>94</v>
      </c>
      <c r="AQI746" s="484" t="s">
        <v>2274</v>
      </c>
      <c r="AQK746" s="203"/>
      <c r="AQL746" s="203">
        <f>VLOOKUP(AQI746,$A$794:$F$2344,6,FALSE)</f>
        <v>72</v>
      </c>
      <c r="AQM746" s="202" t="s">
        <v>69</v>
      </c>
      <c r="AQN746" s="10">
        <f>AQL746*1.1</f>
        <v>79.2</v>
      </c>
      <c r="AQO746" s="10"/>
      <c r="AQP746" s="269"/>
      <c r="AQQ746" s="202" t="s">
        <v>94</v>
      </c>
      <c r="AQR746" s="484" t="s">
        <v>1951</v>
      </c>
      <c r="AQT746" s="203"/>
      <c r="AQU746" s="203">
        <f>VLOOKUP(AQR746,$A$794:$F$2344,6,FALSE)</f>
        <v>0</v>
      </c>
      <c r="AQV746" s="202" t="s">
        <v>69</v>
      </c>
      <c r="AQW746" s="10">
        <f>AQU746*1.1</f>
        <v>0</v>
      </c>
      <c r="AQX746" s="10"/>
      <c r="AQY746" s="269"/>
      <c r="AQZ746" s="202" t="s">
        <v>94</v>
      </c>
      <c r="ARA746" s="484" t="s">
        <v>515</v>
      </c>
      <c r="ARC746" s="203"/>
      <c r="ARD746" s="203">
        <f>VLOOKUP(ARA746,$A$794:$F$2344,6,FALSE)</f>
        <v>0</v>
      </c>
      <c r="ARE746" s="202" t="s">
        <v>69</v>
      </c>
      <c r="ARF746" s="10">
        <f>ARD746*1.1</f>
        <v>0</v>
      </c>
      <c r="ARG746" s="10"/>
      <c r="ARH746" s="269"/>
      <c r="ARI746" s="202" t="s">
        <v>94</v>
      </c>
      <c r="ARJ746" s="484" t="s">
        <v>1171</v>
      </c>
      <c r="ARL746" s="203"/>
      <c r="ARM746" s="203">
        <f>VLOOKUP(ARJ746,$A$794:$F$2344,6,FALSE)</f>
        <v>0</v>
      </c>
      <c r="ARN746" s="202" t="s">
        <v>69</v>
      </c>
      <c r="ARO746" s="10">
        <f>ARM746*1.1</f>
        <v>0</v>
      </c>
      <c r="ARP746" s="10"/>
      <c r="ARQ746" s="269"/>
      <c r="ARR746" s="202" t="s">
        <v>94</v>
      </c>
      <c r="ARS746" s="498" t="s">
        <v>500</v>
      </c>
      <c r="ARU746" s="203"/>
      <c r="ARV746" s="203">
        <f>VLOOKUP(ARS746,$A$794:$F$2344,6,FALSE)</f>
        <v>0</v>
      </c>
      <c r="ARW746" s="202" t="s">
        <v>69</v>
      </c>
      <c r="ARX746" s="10">
        <f>ARV746*1.1</f>
        <v>0</v>
      </c>
      <c r="ARY746" s="10"/>
      <c r="ARZ746" s="269"/>
      <c r="ASA746" s="202" t="s">
        <v>94</v>
      </c>
      <c r="ASB746" s="484" t="s">
        <v>437</v>
      </c>
      <c r="ASD746" s="203"/>
      <c r="ASE746" s="203">
        <f>VLOOKUP(ASB746,$A$794:$F$2344,6,FALSE)</f>
        <v>0</v>
      </c>
      <c r="ASF746" s="202" t="s">
        <v>69</v>
      </c>
      <c r="ASG746" s="10">
        <f>ASE746*1.1</f>
        <v>0</v>
      </c>
      <c r="ASH746" s="10"/>
      <c r="ASI746" s="269"/>
      <c r="ASJ746" s="202" t="s">
        <v>94</v>
      </c>
      <c r="ASK746" s="484" t="s">
        <v>1936</v>
      </c>
      <c r="ASM746" s="203"/>
      <c r="ASN746" s="203">
        <f>VLOOKUP(ASK746,$A$794:$F$2344,6,FALSE)</f>
        <v>0</v>
      </c>
      <c r="ASO746" s="202" t="s">
        <v>69</v>
      </c>
      <c r="ASP746" s="10">
        <f>ASN746*1.1</f>
        <v>0</v>
      </c>
      <c r="ASQ746" s="10"/>
      <c r="ASR746" s="269"/>
      <c r="ASS746" s="202" t="s">
        <v>94</v>
      </c>
      <c r="AST746" s="484" t="s">
        <v>1936</v>
      </c>
      <c r="ASV746" s="203"/>
      <c r="ASW746" s="203">
        <f>VLOOKUP(AST746,$A$794:$F$2344,6,FALSE)</f>
        <v>0</v>
      </c>
      <c r="ASX746" s="202" t="s">
        <v>69</v>
      </c>
      <c r="ASY746" s="10">
        <f>ASW746*1.1</f>
        <v>0</v>
      </c>
      <c r="ASZ746" s="10"/>
      <c r="ATA746" s="269"/>
      <c r="ATB746" s="202" t="s">
        <v>94</v>
      </c>
      <c r="ATC746" s="484" t="s">
        <v>504</v>
      </c>
      <c r="ATE746" s="203"/>
      <c r="ATF746" s="203">
        <f>VLOOKUP(ATC746,$A$794:$F$2344,6,FALSE)</f>
        <v>0</v>
      </c>
      <c r="ATG746" s="202" t="s">
        <v>69</v>
      </c>
      <c r="ATH746" s="10">
        <f>ATF746*1.1</f>
        <v>0</v>
      </c>
      <c r="ATI746" s="10"/>
      <c r="ATJ746" s="269"/>
      <c r="ATK746" s="202" t="s">
        <v>94</v>
      </c>
      <c r="ATL746" s="484" t="s">
        <v>558</v>
      </c>
      <c r="ATN746" s="203"/>
      <c r="ATO746" s="203">
        <f>VLOOKUP(ATL746,$A$794:$F$2344,6,FALSE)</f>
        <v>0</v>
      </c>
      <c r="ATP746" s="202" t="s">
        <v>69</v>
      </c>
      <c r="ATQ746" s="10">
        <f>ATO746*1.1</f>
        <v>0</v>
      </c>
      <c r="ATR746" s="10"/>
      <c r="ATS746" s="269"/>
      <c r="ATT746" s="202" t="s">
        <v>94</v>
      </c>
      <c r="ATU746" s="484" t="s">
        <v>461</v>
      </c>
      <c r="ATW746" s="203"/>
      <c r="ATX746" s="203">
        <f>VLOOKUP(ATU746,$A$794:$F$2344,6,FALSE)</f>
        <v>19</v>
      </c>
      <c r="ATY746" s="202" t="s">
        <v>69</v>
      </c>
      <c r="ATZ746" s="10">
        <f>ATX746*1.1</f>
        <v>20.900000000000002</v>
      </c>
      <c r="AUA746" s="10"/>
      <c r="AUB746" s="269"/>
      <c r="AUC746" s="202" t="s">
        <v>94</v>
      </c>
      <c r="AUD746" s="484" t="s">
        <v>2076</v>
      </c>
      <c r="AUF746" s="203"/>
      <c r="AUG746" s="203">
        <f>VLOOKUP(AUD746,$A$794:$F$2344,6,FALSE)</f>
        <v>0</v>
      </c>
      <c r="AUH746" s="202" t="s">
        <v>69</v>
      </c>
      <c r="AUI746" s="10">
        <f>AUG746*1.1</f>
        <v>0</v>
      </c>
      <c r="AUJ746" s="10"/>
      <c r="AUK746" s="269"/>
      <c r="AUL746" s="202" t="s">
        <v>94</v>
      </c>
      <c r="AUM746" s="484" t="s">
        <v>459</v>
      </c>
      <c r="AUO746" s="203"/>
      <c r="AUP746" s="203">
        <f>VLOOKUP(AUM746,$A$794:$F$2344,6,FALSE)</f>
        <v>0</v>
      </c>
      <c r="AUQ746" s="202" t="s">
        <v>69</v>
      </c>
      <c r="AUR746" s="10">
        <f>AUP746*1.1</f>
        <v>0</v>
      </c>
      <c r="AUS746" s="10"/>
      <c r="AUT746" s="269"/>
      <c r="AUU746" s="202" t="s">
        <v>94</v>
      </c>
      <c r="AUV746" s="509" t="s">
        <v>499</v>
      </c>
      <c r="AUX746" s="203"/>
      <c r="AUY746" s="203">
        <f>VLOOKUP(AUV746,$A$794:$F$2344,6,FALSE)</f>
        <v>34</v>
      </c>
      <c r="AUZ746" s="202" t="s">
        <v>69</v>
      </c>
      <c r="AVA746" s="10">
        <f>AUY746*1.1</f>
        <v>37.400000000000006</v>
      </c>
      <c r="AVB746" s="10"/>
      <c r="AVC746" s="269"/>
      <c r="AVD746" s="202" t="s">
        <v>94</v>
      </c>
      <c r="AVE746" s="484" t="s">
        <v>1171</v>
      </c>
      <c r="AVG746" s="203"/>
      <c r="AVH746" s="203">
        <f>VLOOKUP(AVE746,$A$794:$F$2344,6,FALSE)</f>
        <v>0</v>
      </c>
      <c r="AVI746" s="202" t="s">
        <v>69</v>
      </c>
      <c r="AVJ746" s="10">
        <f>AVH746*1.1</f>
        <v>0</v>
      </c>
      <c r="AVK746" s="10"/>
      <c r="AVL746" s="269"/>
      <c r="AVM746" s="202" t="s">
        <v>94</v>
      </c>
      <c r="AVN746" s="484" t="s">
        <v>461</v>
      </c>
      <c r="AVP746" s="203"/>
      <c r="AVQ746" s="203">
        <f>VLOOKUP(AVN746,$A$794:$F$2344,6,FALSE)</f>
        <v>19</v>
      </c>
      <c r="AVR746" s="202" t="s">
        <v>69</v>
      </c>
      <c r="AVS746" s="10">
        <f>AVQ746*1.1</f>
        <v>20.900000000000002</v>
      </c>
      <c r="AVT746" s="10"/>
      <c r="AVU746" s="269"/>
      <c r="AVV746" s="202" t="s">
        <v>94</v>
      </c>
      <c r="AVW746" s="487" t="s">
        <v>461</v>
      </c>
      <c r="AVY746" s="203"/>
      <c r="AVZ746" s="203">
        <f>VLOOKUP(AVW746,$A$794:$F$2344,6,FALSE)</f>
        <v>19</v>
      </c>
      <c r="AWA746" s="202" t="s">
        <v>69</v>
      </c>
      <c r="AWB746" s="10">
        <f>AVZ746*1.1</f>
        <v>20.900000000000002</v>
      </c>
      <c r="AWC746" s="10"/>
      <c r="AWD746" s="269"/>
      <c r="AWE746" s="202" t="s">
        <v>94</v>
      </c>
      <c r="AWF746" s="484" t="s">
        <v>2407</v>
      </c>
      <c r="AWH746" s="203"/>
      <c r="AWI746" s="203">
        <f>VLOOKUP(AWF746,$A$794:$F$2344,6,FALSE)</f>
        <v>0</v>
      </c>
      <c r="AWJ746" s="202" t="s">
        <v>69</v>
      </c>
      <c r="AWK746" s="10">
        <f>AWI746*1.1</f>
        <v>0</v>
      </c>
      <c r="AWL746" s="10"/>
      <c r="AWM746" s="269"/>
      <c r="AWN746" s="202" t="s">
        <v>94</v>
      </c>
      <c r="AWO746" s="484" t="s">
        <v>1195</v>
      </c>
      <c r="AWQ746" s="203"/>
      <c r="AWR746" s="203">
        <f>VLOOKUP(AWO746,$A$794:$F$2344,6,FALSE)</f>
        <v>0</v>
      </c>
      <c r="AWS746" s="202" t="s">
        <v>69</v>
      </c>
      <c r="AWT746" s="10">
        <f>AWR746*1.1</f>
        <v>0</v>
      </c>
      <c r="AWU746" s="10"/>
      <c r="AWV746" s="269"/>
      <c r="AWW746" s="202" t="s">
        <v>94</v>
      </c>
      <c r="AWX746" s="484" t="s">
        <v>454</v>
      </c>
      <c r="AWZ746" s="203"/>
      <c r="AXA746" s="203">
        <f>VLOOKUP(AWX746,$A$794:$F$2344,6,FALSE)</f>
        <v>0</v>
      </c>
      <c r="AXB746" s="202" t="s">
        <v>69</v>
      </c>
      <c r="AXC746" s="10">
        <f>AXA746*1.1</f>
        <v>0</v>
      </c>
      <c r="AXD746" s="10"/>
      <c r="AXE746" s="269"/>
      <c r="AXF746" s="202" t="s">
        <v>94</v>
      </c>
      <c r="AXG746" s="484" t="s">
        <v>515</v>
      </c>
      <c r="AXI746" s="203"/>
      <c r="AXJ746" s="203">
        <f>VLOOKUP(AXG746,$A$794:$F$2344,6,FALSE)</f>
        <v>0</v>
      </c>
      <c r="AXK746" s="202" t="s">
        <v>69</v>
      </c>
      <c r="AXL746" s="10">
        <f>AXJ746*1.1</f>
        <v>0</v>
      </c>
      <c r="AXM746" s="10"/>
      <c r="AXN746" s="269"/>
      <c r="AXO746" s="202" t="s">
        <v>94</v>
      </c>
      <c r="AXP746" s="484" t="s">
        <v>1171</v>
      </c>
      <c r="AXR746" s="203"/>
      <c r="AXS746" s="203">
        <f>VLOOKUP(AXP746,$A$794:$F$2344,6,FALSE)</f>
        <v>0</v>
      </c>
      <c r="AXT746" s="202" t="s">
        <v>69</v>
      </c>
      <c r="AXU746" s="10">
        <f>AXS746*1.1</f>
        <v>0</v>
      </c>
      <c r="AXV746" s="10"/>
      <c r="AXW746" s="269"/>
      <c r="AXX746" s="202" t="s">
        <v>94</v>
      </c>
      <c r="AXY746" s="498" t="s">
        <v>437</v>
      </c>
      <c r="AYA746" s="203"/>
      <c r="AYB746" s="203">
        <f>VLOOKUP(AXY746,$A$794:$F$2344,6,FALSE)</f>
        <v>0</v>
      </c>
      <c r="AYC746" s="202" t="s">
        <v>69</v>
      </c>
      <c r="AYD746" s="10">
        <f>AYB746*1.1</f>
        <v>0</v>
      </c>
      <c r="AYE746" s="10"/>
      <c r="AYF746" s="269"/>
      <c r="AYG746" s="202" t="s">
        <v>94</v>
      </c>
      <c r="AYH746" s="484" t="s">
        <v>624</v>
      </c>
      <c r="AYJ746" s="203"/>
      <c r="AYK746" s="203">
        <f>VLOOKUP(AYH746,$A$794:$F$2344,6,FALSE)</f>
        <v>0</v>
      </c>
      <c r="AYL746" s="202" t="s">
        <v>69</v>
      </c>
      <c r="AYM746" s="10">
        <f>AYK746*1.1</f>
        <v>0</v>
      </c>
      <c r="AYN746" s="10"/>
      <c r="AYO746" s="269"/>
      <c r="AYP746" s="202" t="s">
        <v>94</v>
      </c>
      <c r="AYQ746" s="484" t="s">
        <v>570</v>
      </c>
      <c r="AYS746" s="203"/>
      <c r="AYT746" s="203">
        <f>VLOOKUP(AYQ746,$A$794:$F$2344,6,FALSE)</f>
        <v>0</v>
      </c>
      <c r="AYU746" s="202" t="s">
        <v>69</v>
      </c>
      <c r="AYV746" s="10">
        <f>AYT746*1.1</f>
        <v>0</v>
      </c>
      <c r="AYW746" s="10"/>
      <c r="AYX746" s="269"/>
      <c r="AYY746" s="202" t="s">
        <v>94</v>
      </c>
      <c r="AYZ746" s="484" t="s">
        <v>482</v>
      </c>
      <c r="AZB746" s="203"/>
      <c r="AZC746" s="203">
        <f>VLOOKUP(AYZ746,$A$794:$F$2344,6,FALSE)</f>
        <v>0</v>
      </c>
      <c r="AZD746" s="202" t="s">
        <v>69</v>
      </c>
      <c r="AZE746" s="10">
        <f>AZC746*1.1</f>
        <v>0</v>
      </c>
      <c r="AZF746" s="10"/>
      <c r="AZG746" s="269"/>
      <c r="AZH746" s="202" t="s">
        <v>94</v>
      </c>
      <c r="AZI746" s="484" t="s">
        <v>482</v>
      </c>
      <c r="AZK746" s="203"/>
      <c r="AZL746" s="203">
        <f>VLOOKUP(AZI746,$A$794:$F$2344,6,FALSE)</f>
        <v>0</v>
      </c>
      <c r="AZM746" s="202" t="s">
        <v>69</v>
      </c>
      <c r="AZN746" s="10">
        <f>AZL746*1.1</f>
        <v>0</v>
      </c>
      <c r="AZO746" s="10"/>
      <c r="AZP746" s="269"/>
      <c r="AZQ746" s="202" t="s">
        <v>94</v>
      </c>
      <c r="AZR746" s="484" t="s">
        <v>461</v>
      </c>
      <c r="AZT746" s="203"/>
      <c r="AZU746" s="203">
        <f>VLOOKUP(AZR746,$A$794:$F$2344,6,FALSE)</f>
        <v>19</v>
      </c>
      <c r="AZV746" s="202" t="s">
        <v>69</v>
      </c>
      <c r="AZW746" s="10">
        <f>AZU746*1.1</f>
        <v>20.900000000000002</v>
      </c>
      <c r="AZX746" s="10"/>
      <c r="AZY746" s="269"/>
      <c r="AZZ746" s="202" t="s">
        <v>94</v>
      </c>
      <c r="BAA746" s="498" t="s">
        <v>2407</v>
      </c>
      <c r="BAC746" s="203"/>
      <c r="BAD746" s="203">
        <f>VLOOKUP(BAA746,$A$794:$F$2344,6,FALSE)</f>
        <v>0</v>
      </c>
      <c r="BAE746" s="202" t="s">
        <v>69</v>
      </c>
      <c r="BAF746" s="10">
        <f>BAD746*1.1</f>
        <v>0</v>
      </c>
      <c r="BAG746" s="10"/>
      <c r="BAH746" s="269"/>
    </row>
    <row r="747" spans="1:1386" s="14" customFormat="1" ht="15">
      <c r="A747" s="202"/>
      <c r="B747" s="485"/>
      <c r="D747" s="202"/>
      <c r="E747" s="202"/>
      <c r="F747" s="202"/>
      <c r="G747" s="10"/>
      <c r="H747" s="10">
        <f>SUM(G742:G746)</f>
        <v>20.900000000000002</v>
      </c>
      <c r="I747" s="263"/>
      <c r="J747" s="202"/>
      <c r="K747" s="488"/>
      <c r="M747" s="202"/>
      <c r="N747" s="202"/>
      <c r="O747" s="202"/>
      <c r="P747" s="10"/>
      <c r="Q747" s="10">
        <f>SUM(P742:P746)</f>
        <v>93.600000000000009</v>
      </c>
      <c r="R747" s="263"/>
      <c r="S747" s="202"/>
      <c r="T747" s="485"/>
      <c r="V747" s="202"/>
      <c r="W747" s="202"/>
      <c r="X747" s="202"/>
      <c r="Y747" s="10"/>
      <c r="Z747" s="10">
        <f>SUM(Y742:Y746)</f>
        <v>0</v>
      </c>
      <c r="AA747" s="263"/>
      <c r="AB747" s="202"/>
      <c r="AC747" s="485"/>
      <c r="AE747" s="202"/>
      <c r="AF747" s="202"/>
      <c r="AG747" s="202"/>
      <c r="AH747" s="10"/>
      <c r="AI747" s="10">
        <f>SUM(AH742:AH746)</f>
        <v>65.900000000000006</v>
      </c>
      <c r="AJ747" s="263"/>
      <c r="AK747" s="202"/>
      <c r="AL747" s="485"/>
      <c r="AN747" s="202"/>
      <c r="AO747" s="202"/>
      <c r="AP747" s="202"/>
      <c r="AQ747" s="10"/>
      <c r="AR747" s="10">
        <f>SUM(AQ742:AQ746)</f>
        <v>79.2</v>
      </c>
      <c r="AS747" s="263"/>
      <c r="AT747" s="202"/>
      <c r="AU747" s="485"/>
      <c r="AW747" s="202"/>
      <c r="AX747" s="202"/>
      <c r="AY747" s="202"/>
      <c r="AZ747" s="10"/>
      <c r="BA747" s="10">
        <f>SUM(AZ742:AZ746)</f>
        <v>0</v>
      </c>
      <c r="BB747" s="263"/>
      <c r="BC747" s="202"/>
      <c r="BD747" s="485"/>
      <c r="BF747" s="202"/>
      <c r="BG747" s="202"/>
      <c r="BH747" s="202"/>
      <c r="BI747" s="10"/>
      <c r="BJ747" s="10">
        <f>SUM(BI742:BI746)</f>
        <v>24.7</v>
      </c>
      <c r="BK747" s="263"/>
      <c r="BL747" s="202"/>
      <c r="BM747" s="485"/>
      <c r="BO747" s="202"/>
      <c r="BP747" s="202"/>
      <c r="BQ747" s="202"/>
      <c r="BR747" s="10"/>
      <c r="BS747" s="10">
        <f>SUM(BR742:BR746)</f>
        <v>24.7</v>
      </c>
      <c r="BT747" s="263"/>
      <c r="BU747" s="202"/>
      <c r="BV747" s="485"/>
      <c r="BX747" s="202"/>
      <c r="BY747" s="202"/>
      <c r="BZ747" s="202"/>
      <c r="CA747" s="10"/>
      <c r="CB747" s="10">
        <f>SUM(CA742:CA746)</f>
        <v>0</v>
      </c>
      <c r="CC747" s="263"/>
      <c r="CD747" s="202"/>
      <c r="CE747" s="492"/>
      <c r="CG747" s="202"/>
      <c r="CH747" s="202"/>
      <c r="CI747" s="202"/>
      <c r="CJ747" s="10"/>
      <c r="CK747" s="10">
        <f>SUM(CJ742:CJ746)</f>
        <v>0</v>
      </c>
      <c r="CL747" s="263"/>
      <c r="CM747" s="202"/>
      <c r="CN747" s="485"/>
      <c r="CP747" s="202"/>
      <c r="CQ747" s="202"/>
      <c r="CR747" s="202"/>
      <c r="CS747" s="10"/>
      <c r="CT747" s="10">
        <f>SUM(CS742:CS746)</f>
        <v>0</v>
      </c>
      <c r="CU747" s="263"/>
      <c r="CV747" s="202"/>
      <c r="CW747" s="485"/>
      <c r="CY747" s="202"/>
      <c r="CZ747" s="202"/>
      <c r="DA747" s="202"/>
      <c r="DB747" s="10"/>
      <c r="DC747" s="10">
        <f>SUM(DB742:DB746)</f>
        <v>20.900000000000002</v>
      </c>
      <c r="DD747" s="263"/>
      <c r="DE747" s="202"/>
      <c r="DF747" s="485"/>
      <c r="DH747" s="202"/>
      <c r="DI747" s="202"/>
      <c r="DJ747" s="202"/>
      <c r="DK747" s="10"/>
      <c r="DL747" s="10">
        <f>SUM(DK742:DK746)</f>
        <v>0</v>
      </c>
      <c r="DM747" s="263"/>
      <c r="DN747" s="202"/>
      <c r="DO747" s="485"/>
      <c r="DQ747" s="202"/>
      <c r="DR747" s="202"/>
      <c r="DS747" s="202"/>
      <c r="DT747" s="10"/>
      <c r="DU747" s="10">
        <f>SUM(DT742:DT746)</f>
        <v>0</v>
      </c>
      <c r="DV747" s="263"/>
      <c r="DW747" s="202"/>
      <c r="DX747" s="485"/>
      <c r="DZ747" s="202"/>
      <c r="EA747" s="202"/>
      <c r="EB747" s="202"/>
      <c r="EC747" s="10"/>
      <c r="ED747" s="10">
        <f>SUM(EC742:EC746)</f>
        <v>0</v>
      </c>
      <c r="EE747" s="263"/>
      <c r="EF747" s="202"/>
      <c r="EG747" s="485"/>
      <c r="EI747" s="202"/>
      <c r="EJ747" s="202"/>
      <c r="EK747" s="202"/>
      <c r="EL747" s="10"/>
      <c r="EM747" s="10">
        <f>SUM(EL742:EL746)</f>
        <v>0</v>
      </c>
      <c r="EN747" s="263"/>
      <c r="EO747" s="202"/>
      <c r="EP747" s="485"/>
      <c r="ER747" s="202"/>
      <c r="ES747" s="202"/>
      <c r="ET747" s="202"/>
      <c r="EU747" s="10"/>
      <c r="EV747" s="10">
        <f>SUM(EU742:EU746)</f>
        <v>20.900000000000002</v>
      </c>
      <c r="EW747" s="263"/>
      <c r="EX747" s="202"/>
      <c r="EY747" s="485"/>
      <c r="FA747" s="202"/>
      <c r="FB747" s="202"/>
      <c r="FC747" s="202"/>
      <c r="FD747" s="10"/>
      <c r="FE747" s="10">
        <f>SUM(FD742:FD746)</f>
        <v>0</v>
      </c>
      <c r="FF747" s="263"/>
      <c r="FG747" s="202"/>
      <c r="FH747" s="485"/>
      <c r="FJ747" s="202"/>
      <c r="FK747" s="202"/>
      <c r="FL747" s="202"/>
      <c r="FM747" s="10"/>
      <c r="FN747" s="10">
        <f>SUM(FM742:FM746)</f>
        <v>79.2</v>
      </c>
      <c r="FO747" s="263"/>
      <c r="FP747" s="202"/>
      <c r="FQ747" s="485"/>
      <c r="FS747" s="202"/>
      <c r="FT747" s="202"/>
      <c r="FU747" s="202"/>
      <c r="FV747" s="10"/>
      <c r="FW747" s="10">
        <f>SUM(FV742:FV746)</f>
        <v>0</v>
      </c>
      <c r="FX747" s="263"/>
      <c r="FY747" s="202"/>
      <c r="FZ747" s="485"/>
      <c r="GB747" s="202"/>
      <c r="GC747" s="202"/>
      <c r="GD747" s="202"/>
      <c r="GE747" s="10"/>
      <c r="GF747" s="10">
        <f>SUM(GE742:GE746)</f>
        <v>0</v>
      </c>
      <c r="GG747" s="263"/>
      <c r="GH747" s="202"/>
      <c r="GI747" s="485"/>
      <c r="GK747" s="202"/>
      <c r="GL747" s="202"/>
      <c r="GM747" s="202"/>
      <c r="GN747" s="10"/>
      <c r="GO747" s="10">
        <f>SUM(GN742:GN746)</f>
        <v>0</v>
      </c>
      <c r="GP747" s="263"/>
      <c r="GQ747" s="202"/>
      <c r="GR747" s="485"/>
      <c r="GT747" s="202"/>
      <c r="GU747" s="202"/>
      <c r="GV747" s="202"/>
      <c r="GW747" s="202"/>
      <c r="GX747" s="10">
        <f>SUM(GW742:GW746)</f>
        <v>26.599999999999998</v>
      </c>
      <c r="GY747" s="263"/>
      <c r="GZ747" s="202"/>
      <c r="HA747" s="485"/>
      <c r="HC747" s="202"/>
      <c r="HD747" s="202"/>
      <c r="HE747" s="202"/>
      <c r="HF747" s="10"/>
      <c r="HG747" s="10">
        <f>SUM(HF742:HF746)</f>
        <v>24.7</v>
      </c>
      <c r="HH747" s="263"/>
      <c r="HI747" s="202"/>
      <c r="HJ747" s="485"/>
      <c r="HL747" s="202"/>
      <c r="HM747" s="202"/>
      <c r="HN747" s="202"/>
      <c r="HO747" s="202"/>
      <c r="HP747" s="10">
        <f>SUM(HO742:HO746)</f>
        <v>26.599999999999998</v>
      </c>
      <c r="HQ747" s="263"/>
      <c r="HR747" s="202"/>
      <c r="HS747" s="494"/>
      <c r="HU747" s="202"/>
      <c r="HV747" s="202"/>
      <c r="HW747" s="202"/>
      <c r="HX747" s="10"/>
      <c r="HY747" s="10">
        <f>SUM(HX742:HX746)</f>
        <v>20.900000000000002</v>
      </c>
      <c r="HZ747" s="263"/>
      <c r="IA747" s="202"/>
      <c r="IB747" s="497"/>
      <c r="ID747" s="202"/>
      <c r="IE747" s="202"/>
      <c r="IF747" s="202"/>
      <c r="IG747" s="202"/>
      <c r="IH747" s="10" t="e">
        <f>SUM(IG742:IG746)</f>
        <v>#N/A</v>
      </c>
      <c r="II747" s="263"/>
      <c r="IJ747" s="202"/>
      <c r="IK747" s="494"/>
      <c r="IM747" s="202"/>
      <c r="IN747" s="202"/>
      <c r="IO747" s="202"/>
      <c r="IP747" s="10"/>
      <c r="IQ747" s="10">
        <f>SUM(IP742:IP746)</f>
        <v>28.5</v>
      </c>
      <c r="IR747" s="263"/>
      <c r="IS747" s="202"/>
      <c r="IT747" s="494"/>
      <c r="IV747" s="202"/>
      <c r="IW747" s="202"/>
      <c r="IX747" s="202"/>
      <c r="IY747" s="10"/>
      <c r="IZ747" s="10">
        <f>SUM(IY742:IY746)</f>
        <v>103.9</v>
      </c>
      <c r="JA747" s="263"/>
      <c r="JB747" s="202"/>
      <c r="JC747" s="494"/>
      <c r="JE747" s="202"/>
      <c r="JF747" s="202"/>
      <c r="JG747" s="202"/>
      <c r="JH747" s="10"/>
      <c r="JI747" s="10">
        <f>SUM(JH742:JH746)</f>
        <v>28.5</v>
      </c>
      <c r="JJ747" s="263"/>
      <c r="JK747" s="202"/>
      <c r="JL747" s="494"/>
      <c r="JN747" s="202"/>
      <c r="JO747" s="202"/>
      <c r="JP747" s="202"/>
      <c r="JQ747" s="10"/>
      <c r="JR747" s="10">
        <f>SUM(JQ742:JQ746)</f>
        <v>24.7</v>
      </c>
      <c r="JS747" s="263"/>
      <c r="JT747" s="202"/>
      <c r="JU747" s="494"/>
      <c r="JW747" s="202"/>
      <c r="JX747" s="202"/>
      <c r="JY747" s="202"/>
      <c r="JZ747" s="10"/>
      <c r="KA747" s="10">
        <f>SUM(JZ742:JZ746)</f>
        <v>20.900000000000002</v>
      </c>
      <c r="KB747" s="263"/>
      <c r="KC747" s="202"/>
      <c r="KD747" s="494"/>
      <c r="KF747" s="202"/>
      <c r="KG747" s="202"/>
      <c r="KH747" s="202"/>
      <c r="KI747" s="10"/>
      <c r="KJ747" s="10">
        <f>SUM(KI742:KI746)</f>
        <v>0</v>
      </c>
      <c r="KK747" s="263"/>
      <c r="KL747" s="202"/>
      <c r="KM747" s="494"/>
      <c r="KO747" s="202"/>
      <c r="KP747" s="202"/>
      <c r="KQ747" s="202"/>
      <c r="KR747" s="202"/>
      <c r="KS747" s="10">
        <f>SUM(KR742:KR746)</f>
        <v>0</v>
      </c>
      <c r="KT747" s="263"/>
      <c r="KU747" s="202"/>
      <c r="KV747" s="499"/>
      <c r="KX747" s="202"/>
      <c r="KY747" s="202"/>
      <c r="KZ747" s="202"/>
      <c r="LA747" s="10"/>
      <c r="LB747" s="10">
        <f>SUM(LA742:LA746)</f>
        <v>105.8</v>
      </c>
      <c r="LC747" s="263"/>
      <c r="LD747" s="202"/>
      <c r="LE747" s="494"/>
      <c r="LG747" s="202"/>
      <c r="LH747" s="202"/>
      <c r="LI747" s="202"/>
      <c r="LJ747" s="10"/>
      <c r="LK747" s="10">
        <f>SUM(LJ742:LJ746)</f>
        <v>26.599999999999998</v>
      </c>
      <c r="LL747" s="263"/>
      <c r="LM747" s="202"/>
      <c r="LN747" s="494"/>
      <c r="LP747" s="202"/>
      <c r="LQ747" s="202"/>
      <c r="LR747" s="202"/>
      <c r="LS747" s="10"/>
      <c r="LT747" s="10">
        <f>SUM(LS742:LS746)</f>
        <v>22.8</v>
      </c>
      <c r="LU747" s="263"/>
      <c r="LV747" s="202"/>
      <c r="LW747" s="497"/>
      <c r="LY747" s="202"/>
      <c r="LZ747" s="202"/>
      <c r="MA747" s="202"/>
      <c r="MB747" s="10"/>
      <c r="MC747" s="10" t="e">
        <f>SUM(MB742:MB746)</f>
        <v>#N/A</v>
      </c>
      <c r="MD747" s="263"/>
      <c r="ME747" s="202"/>
      <c r="MF747" s="494"/>
      <c r="MH747" s="202"/>
      <c r="MI747" s="202"/>
      <c r="MJ747" s="202"/>
      <c r="MK747" s="10"/>
      <c r="ML747" s="10">
        <f>SUM(MK742:MK746)</f>
        <v>28.5</v>
      </c>
      <c r="MM747" s="263"/>
      <c r="MN747" s="202"/>
      <c r="MO747" s="494"/>
      <c r="MQ747" s="202"/>
      <c r="MR747" s="202"/>
      <c r="MS747" s="202"/>
      <c r="MT747" s="10"/>
      <c r="MU747" s="10">
        <f>SUM(MT742:MT746)</f>
        <v>3.9000000000000004</v>
      </c>
      <c r="MV747" s="263"/>
      <c r="MW747" s="202"/>
      <c r="MX747" s="494"/>
      <c r="MZ747" s="202"/>
      <c r="NA747" s="202"/>
      <c r="NB747" s="202"/>
      <c r="NC747" s="10"/>
      <c r="ND747" s="10">
        <f>SUM(NC742:NC746)</f>
        <v>107.3</v>
      </c>
      <c r="NE747" s="263"/>
      <c r="NF747" s="202"/>
      <c r="NG747" s="494"/>
      <c r="NI747" s="202"/>
      <c r="NJ747" s="202"/>
      <c r="NK747" s="202"/>
      <c r="NL747" s="10"/>
      <c r="NM747" s="10">
        <f>SUM(NL742:NL746)</f>
        <v>35.5</v>
      </c>
      <c r="NN747" s="263"/>
      <c r="NO747" s="202"/>
      <c r="NP747" s="499"/>
      <c r="NR747" s="202"/>
      <c r="NS747" s="202"/>
      <c r="NT747" s="202"/>
      <c r="NU747" s="10"/>
      <c r="NV747" s="10">
        <f>SUM(NU742:NU746)</f>
        <v>0</v>
      </c>
      <c r="NW747" s="263"/>
      <c r="NX747" s="202"/>
      <c r="NY747" s="494"/>
      <c r="OA747" s="202"/>
      <c r="OB747" s="202"/>
      <c r="OC747" s="202"/>
      <c r="OD747" s="202"/>
      <c r="OE747" s="10">
        <f>SUM(OD742:OD746)</f>
        <v>100.8</v>
      </c>
      <c r="OF747" s="263"/>
      <c r="OG747" s="202"/>
      <c r="OH747" s="494"/>
      <c r="OJ747" s="202"/>
      <c r="OK747" s="202"/>
      <c r="OL747" s="202"/>
      <c r="OM747" s="10"/>
      <c r="ON747" s="10">
        <f>SUM(OM742:OM746)</f>
        <v>0</v>
      </c>
      <c r="OO747" s="263"/>
      <c r="OP747" s="202"/>
      <c r="OQ747" s="494"/>
      <c r="OS747" s="202"/>
      <c r="OT747" s="202"/>
      <c r="OU747" s="202"/>
      <c r="OV747" s="10"/>
      <c r="OW747" s="10">
        <f>SUM(OV742:OV746)</f>
        <v>26.599999999999998</v>
      </c>
      <c r="OX747" s="263"/>
      <c r="OY747" s="202"/>
      <c r="OZ747" s="494"/>
      <c r="PB747" s="202"/>
      <c r="PC747" s="202"/>
      <c r="PD747" s="202"/>
      <c r="PE747" s="10"/>
      <c r="PF747" s="10">
        <f>SUM(PE742:PE746)</f>
        <v>112.99999999999999</v>
      </c>
      <c r="PG747" s="263"/>
      <c r="PH747" s="202"/>
      <c r="PI747" s="497"/>
      <c r="PK747" s="202"/>
      <c r="PL747" s="202"/>
      <c r="PM747" s="202"/>
      <c r="PN747" s="10"/>
      <c r="PO747" s="10" t="e">
        <f>SUM(PN742:PN746)</f>
        <v>#N/A</v>
      </c>
      <c r="PP747" s="263"/>
      <c r="PQ747" s="202"/>
      <c r="PR747" s="494"/>
      <c r="PT747" s="202"/>
      <c r="PU747" s="202"/>
      <c r="PV747" s="202"/>
      <c r="PW747" s="10"/>
      <c r="PX747" s="10">
        <f>SUM(PW742:PW746)</f>
        <v>20.900000000000002</v>
      </c>
      <c r="PY747" s="263"/>
      <c r="PZ747" s="202"/>
      <c r="QA747" s="497"/>
      <c r="QC747" s="202"/>
      <c r="QD747" s="202"/>
      <c r="QE747" s="202"/>
      <c r="QF747" s="10"/>
      <c r="QG747" s="10" t="e">
        <f>SUM(QF742:QF746)</f>
        <v>#N/A</v>
      </c>
      <c r="QH747" s="263"/>
      <c r="QI747" s="202"/>
      <c r="QJ747" s="494"/>
      <c r="QL747" s="202"/>
      <c r="QM747" s="202"/>
      <c r="QN747" s="202"/>
      <c r="QO747" s="10"/>
      <c r="QP747" s="10">
        <f>SUM(QO742:QO746)</f>
        <v>0</v>
      </c>
      <c r="QQ747" s="263"/>
      <c r="QR747" s="202"/>
      <c r="QS747" s="494"/>
      <c r="QU747" s="202"/>
      <c r="QV747" s="202"/>
      <c r="QW747" s="202"/>
      <c r="QX747" s="10"/>
      <c r="QY747" s="10">
        <f>SUM(QX742:QX746)</f>
        <v>0</v>
      </c>
      <c r="QZ747" s="263"/>
      <c r="RA747" s="202"/>
      <c r="RB747" s="494"/>
      <c r="RD747" s="202"/>
      <c r="RE747" s="202"/>
      <c r="RF747" s="202"/>
      <c r="RG747" s="10"/>
      <c r="RH747" s="10">
        <f>SUM(RG742:RG746)</f>
        <v>0</v>
      </c>
      <c r="RI747" s="263"/>
      <c r="RJ747" s="202"/>
      <c r="RK747" s="494"/>
      <c r="RM747" s="202"/>
      <c r="RN747" s="202"/>
      <c r="RO747" s="202"/>
      <c r="RP747" s="202"/>
      <c r="RQ747" s="10">
        <f>SUM(RP742:RP746)</f>
        <v>0</v>
      </c>
      <c r="RR747" s="263"/>
      <c r="RS747" s="202"/>
      <c r="RT747" s="494"/>
      <c r="RV747" s="202"/>
      <c r="RW747" s="202"/>
      <c r="RX747" s="202"/>
      <c r="RY747" s="10"/>
      <c r="RZ747" s="10">
        <f>SUM(RY742:RY746)</f>
        <v>28.5</v>
      </c>
      <c r="SA747" s="269"/>
      <c r="SB747" s="202"/>
      <c r="SC747" s="494"/>
      <c r="SE747" s="202"/>
      <c r="SF747" s="202"/>
      <c r="SG747" s="202"/>
      <c r="SH747" s="10"/>
      <c r="SI747" s="10">
        <f>SUM(SH742:SH746)</f>
        <v>0</v>
      </c>
      <c r="SJ747" s="269"/>
      <c r="SK747" s="202"/>
      <c r="SL747" s="497"/>
      <c r="SN747" s="202"/>
      <c r="SO747" s="202"/>
      <c r="SP747" s="202"/>
      <c r="SQ747" s="10"/>
      <c r="SR747" s="10" t="e">
        <f>SUM(SQ742:SQ746)</f>
        <v>#N/A</v>
      </c>
      <c r="SS747" s="269"/>
      <c r="ST747" s="202"/>
      <c r="SU747" s="494"/>
      <c r="SW747" s="202"/>
      <c r="SX747" s="202"/>
      <c r="SY747" s="202"/>
      <c r="SZ747" s="10"/>
      <c r="TA747" s="10">
        <f>SUM(SZ742:SZ746)</f>
        <v>0</v>
      </c>
      <c r="TB747" s="269"/>
      <c r="TC747" s="202"/>
      <c r="TD747" s="494"/>
      <c r="TF747" s="202"/>
      <c r="TG747" s="202"/>
      <c r="TH747" s="202"/>
      <c r="TI747" s="202"/>
      <c r="TJ747" s="10">
        <f>SUM(TI742:TI746)</f>
        <v>0</v>
      </c>
      <c r="TK747" s="269"/>
      <c r="TL747" s="202"/>
      <c r="TM747" s="494"/>
      <c r="TO747" s="202"/>
      <c r="TP747" s="202"/>
      <c r="TQ747" s="202"/>
      <c r="TR747" s="10"/>
      <c r="TS747" s="10">
        <f>SUM(TR742:TR746)</f>
        <v>24.7</v>
      </c>
      <c r="TT747" s="269"/>
      <c r="TU747" s="202"/>
      <c r="TV747" s="494"/>
      <c r="TX747" s="202"/>
      <c r="TY747" s="202"/>
      <c r="TZ747" s="202"/>
      <c r="UA747" s="10"/>
      <c r="UB747" s="10">
        <f>SUM(UA742:UA746)</f>
        <v>20.900000000000002</v>
      </c>
      <c r="UC747" s="269"/>
      <c r="UD747" s="202"/>
      <c r="UE747" s="499"/>
      <c r="UG747" s="202"/>
      <c r="UH747" s="202"/>
      <c r="UI747" s="202"/>
      <c r="UJ747" s="10"/>
      <c r="UK747" s="10">
        <f>SUM(UJ742:UJ746)</f>
        <v>0</v>
      </c>
      <c r="UL747" s="269"/>
      <c r="UM747" s="202"/>
      <c r="UN747" s="494"/>
      <c r="UP747" s="202"/>
      <c r="UQ747" s="202"/>
      <c r="UR747" s="202"/>
      <c r="US747" s="10"/>
      <c r="UT747" s="10">
        <f>SUM(US742:US746)</f>
        <v>0</v>
      </c>
      <c r="UU747" s="269"/>
      <c r="UV747" s="202"/>
      <c r="UW747" s="494"/>
      <c r="UY747" s="202"/>
      <c r="UZ747" s="202"/>
      <c r="VA747" s="202"/>
      <c r="VB747" s="10"/>
      <c r="VC747" s="10">
        <f>SUM(VB742:VB746)</f>
        <v>0</v>
      </c>
      <c r="VD747" s="269"/>
      <c r="VE747" s="202"/>
      <c r="VF747" s="488"/>
      <c r="VH747" s="202"/>
      <c r="VI747" s="202"/>
      <c r="VJ747" s="202"/>
      <c r="VK747" s="10"/>
      <c r="VL747" s="10">
        <f>SUM(VK742:VK746)</f>
        <v>0</v>
      </c>
      <c r="VM747" s="269"/>
      <c r="VN747" s="202"/>
      <c r="VO747" s="494"/>
      <c r="VQ747" s="202"/>
      <c r="VR747" s="202"/>
      <c r="VS747" s="202"/>
      <c r="VT747" s="10"/>
      <c r="VU747" s="10">
        <f>SUM(VT742:VT746)</f>
        <v>4.5</v>
      </c>
      <c r="VV747" s="269"/>
      <c r="VW747" s="202"/>
      <c r="VX747" s="497"/>
      <c r="VZ747" s="202"/>
      <c r="WA747" s="202"/>
      <c r="WB747" s="202"/>
      <c r="WC747" s="202"/>
      <c r="WD747" s="10" t="e">
        <f>SUM(WC742:WC746)</f>
        <v>#N/A</v>
      </c>
      <c r="WE747" s="269"/>
      <c r="WF747" s="202"/>
      <c r="WG747" s="494"/>
      <c r="WI747" s="202"/>
      <c r="WJ747" s="202"/>
      <c r="WK747" s="202"/>
      <c r="WL747" s="202"/>
      <c r="WM747" s="10">
        <f>SUM(WL742:WL746)</f>
        <v>0</v>
      </c>
      <c r="WN747" s="269"/>
      <c r="WO747" s="202"/>
      <c r="WP747" s="494"/>
      <c r="WQ747" s="202"/>
      <c r="WR747" s="202"/>
      <c r="WS747" s="202"/>
      <c r="WT747" s="202"/>
      <c r="WU747" s="10"/>
      <c r="WV747" s="10">
        <f>SUM(WU742:WU746)</f>
        <v>0</v>
      </c>
      <c r="WW747" s="269"/>
      <c r="WX747" s="202"/>
      <c r="WY747" s="494"/>
      <c r="XA747" s="202"/>
      <c r="XB747" s="202"/>
      <c r="XC747" s="202"/>
      <c r="XD747" s="202"/>
      <c r="XE747" s="10">
        <f>SUM(XD742:XD746)</f>
        <v>86.399999999999991</v>
      </c>
      <c r="XF747" s="269"/>
      <c r="XG747" s="202"/>
      <c r="XH747" s="494"/>
      <c r="XJ747" s="202"/>
      <c r="XK747" s="202"/>
      <c r="XL747" s="202"/>
      <c r="XM747" s="202"/>
      <c r="XN747" s="10">
        <f>SUM(XM742:XM746)</f>
        <v>20.900000000000002</v>
      </c>
      <c r="XO747" s="269"/>
      <c r="XP747" s="202"/>
      <c r="XQ747" s="494"/>
      <c r="XS747" s="202"/>
      <c r="XT747" s="202"/>
      <c r="XU747" s="202"/>
      <c r="XV747" s="10"/>
      <c r="XW747" s="10">
        <f>SUM(XV742:XV746)</f>
        <v>210.20000000000002</v>
      </c>
      <c r="XX747" s="269"/>
      <c r="XY747" s="202"/>
      <c r="XZ747" s="494"/>
      <c r="YB747" s="202"/>
      <c r="YC747" s="202"/>
      <c r="YD747" s="202"/>
      <c r="YE747" s="10"/>
      <c r="YF747" s="10">
        <f>SUM(YE742:YE746)</f>
        <v>86.399999999999991</v>
      </c>
      <c r="YG747" s="269"/>
      <c r="YH747" s="202"/>
      <c r="YI747" s="266"/>
      <c r="YK747" s="202"/>
      <c r="YL747" s="202"/>
      <c r="YM747" s="202"/>
      <c r="YN747" s="10"/>
      <c r="YO747" s="10" t="e">
        <f>SUM(YN742:YN746)</f>
        <v>#N/A</v>
      </c>
      <c r="YP747" s="269"/>
      <c r="YQ747" s="202"/>
      <c r="YR747" s="266"/>
      <c r="YT747" s="202"/>
      <c r="YU747" s="202"/>
      <c r="YV747" s="202"/>
      <c r="YW747" s="10"/>
      <c r="YX747" s="10" t="e">
        <f>SUM(YW742:YW746)</f>
        <v>#N/A</v>
      </c>
      <c r="YY747" s="269"/>
      <c r="YZ747" s="202"/>
      <c r="ZA747" s="266"/>
      <c r="ZC747" s="202"/>
      <c r="ZD747" s="202"/>
      <c r="ZE747" s="202"/>
      <c r="ZF747" s="10"/>
      <c r="ZG747" s="10" t="e">
        <f>SUM(ZF742:ZF746)</f>
        <v>#N/A</v>
      </c>
      <c r="ZH747" s="269"/>
      <c r="ZI747" s="202"/>
      <c r="ZJ747" s="266"/>
      <c r="ZL747" s="202"/>
      <c r="ZM747" s="202"/>
      <c r="ZN747" s="202"/>
      <c r="ZO747" s="10"/>
      <c r="ZP747" s="10" t="e">
        <f>SUM(ZO742:ZO746)</f>
        <v>#N/A</v>
      </c>
      <c r="ZQ747" s="269"/>
      <c r="ZR747" s="202"/>
      <c r="ZS747" s="494"/>
      <c r="ZU747" s="202"/>
      <c r="ZV747" s="202"/>
      <c r="ZW747" s="202"/>
      <c r="ZX747" s="10"/>
      <c r="ZY747" s="10">
        <f>SUM(ZX742:ZX746)</f>
        <v>22.8</v>
      </c>
      <c r="ZZ747" s="269"/>
      <c r="AAA747" s="202"/>
      <c r="AAB747" s="494"/>
      <c r="AAD747" s="202"/>
      <c r="AAE747" s="202"/>
      <c r="AAF747" s="202"/>
      <c r="AAG747" s="10"/>
      <c r="AAH747" s="10">
        <f>SUM(AAG742:AAG746)</f>
        <v>114.89999999999999</v>
      </c>
      <c r="AAI747" s="269"/>
      <c r="AAJ747" s="202"/>
      <c r="AAK747" s="266"/>
      <c r="AAM747" s="202"/>
      <c r="AAN747" s="202"/>
      <c r="AAO747" s="202"/>
      <c r="AAP747" s="10"/>
      <c r="AAQ747" s="10" t="e">
        <f>SUM(AAP742:AAP746)</f>
        <v>#N/A</v>
      </c>
      <c r="AAR747" s="269"/>
      <c r="AAS747" s="202"/>
      <c r="AAT747" s="499"/>
      <c r="AAV747" s="202"/>
      <c r="AAW747" s="202"/>
      <c r="AAX747" s="202"/>
      <c r="AAY747" s="10"/>
      <c r="AAZ747" s="10">
        <f>SUM(AAY742:AAY746)</f>
        <v>0</v>
      </c>
      <c r="ABA747" s="269"/>
      <c r="ABB747" s="202"/>
      <c r="ABC747" s="494"/>
      <c r="ABE747" s="202"/>
      <c r="ABF747" s="202"/>
      <c r="ABG747" s="202"/>
      <c r="ABH747" s="10"/>
      <c r="ABI747" s="10">
        <f>SUM(ABH742:ABH746)</f>
        <v>100.8</v>
      </c>
      <c r="ABJ747" s="269"/>
      <c r="ABK747" s="202"/>
      <c r="ABL747" s="494"/>
      <c r="ABN747" s="202"/>
      <c r="ABO747" s="202"/>
      <c r="ABP747" s="202"/>
      <c r="ABQ747" s="10"/>
      <c r="ABR747" s="10">
        <f>SUM(ABQ742:ABQ746)</f>
        <v>0</v>
      </c>
      <c r="ABS747" s="269"/>
      <c r="ABT747" s="202"/>
      <c r="ABU747" s="494"/>
      <c r="ABW747" s="202"/>
      <c r="ABX747" s="202"/>
      <c r="ABY747" s="202"/>
      <c r="ABZ747" s="10"/>
      <c r="ACA747" s="10">
        <f>SUM(ABZ742:ABZ746)</f>
        <v>22.8</v>
      </c>
      <c r="ACB747" s="269"/>
      <c r="ACC747" s="202"/>
      <c r="ACD747" s="494"/>
      <c r="ACF747" s="202"/>
      <c r="ACG747" s="202"/>
      <c r="ACH747" s="202"/>
      <c r="ACI747" s="10"/>
      <c r="ACJ747" s="10">
        <f>SUM(ACI742:ACI746)</f>
        <v>0</v>
      </c>
      <c r="ACK747" s="269"/>
      <c r="ACL747" s="202"/>
      <c r="ACM747" s="494"/>
      <c r="ACO747" s="202"/>
      <c r="ACP747" s="202"/>
      <c r="ACQ747" s="202"/>
      <c r="ACR747" s="10"/>
      <c r="ACS747" s="10">
        <f>SUM(ACR742:ACR746)</f>
        <v>0</v>
      </c>
      <c r="ACT747" s="269"/>
      <c r="ACU747" s="202"/>
      <c r="ACV747" s="494"/>
      <c r="ACX747" s="202"/>
      <c r="ACY747" s="202"/>
      <c r="ACZ747" s="202"/>
      <c r="ADA747" s="10"/>
      <c r="ADB747" s="10">
        <f>SUM(ADA742:ADA746)</f>
        <v>86.399999999999991</v>
      </c>
      <c r="ADC747" s="269"/>
      <c r="ADD747" s="202"/>
      <c r="ADE747" s="494"/>
      <c r="ADG747" s="202"/>
      <c r="ADH747" s="202"/>
      <c r="ADI747" s="202"/>
      <c r="ADJ747" s="10"/>
      <c r="ADK747" s="10">
        <f>SUM(ADJ742:ADJ746)</f>
        <v>0</v>
      </c>
      <c r="ADL747" s="269"/>
      <c r="ADM747" s="202"/>
      <c r="ADN747" s="488"/>
      <c r="ADP747" s="202"/>
      <c r="ADQ747" s="202"/>
      <c r="ADR747" s="202"/>
      <c r="ADS747" s="10"/>
      <c r="ADT747" s="10">
        <f>SUM(ADS742:ADS746)</f>
        <v>86.399999999999991</v>
      </c>
      <c r="ADU747" s="269"/>
      <c r="ADV747" s="202"/>
      <c r="ADW747" s="266"/>
      <c r="ADY747" s="202"/>
      <c r="ADZ747" s="202"/>
      <c r="AEA747" s="202"/>
      <c r="AEB747" s="10"/>
      <c r="AEC747" s="10" t="e">
        <f>SUM(AEB742:AEB746)</f>
        <v>#N/A</v>
      </c>
      <c r="AED747" s="269"/>
      <c r="AEE747" s="202"/>
      <c r="AEF747" s="492"/>
      <c r="AEH747" s="202"/>
      <c r="AEI747" s="202"/>
      <c r="AEJ747" s="202"/>
      <c r="AEK747" s="10"/>
      <c r="AEL747" s="10">
        <f>SUM(AEK742:AEK746)</f>
        <v>0</v>
      </c>
      <c r="AEM747" s="269"/>
      <c r="AEN747" s="202"/>
      <c r="AEO747" s="494"/>
      <c r="AEQ747" s="202"/>
      <c r="AER747" s="202"/>
      <c r="AES747" s="202"/>
      <c r="AET747" s="10"/>
      <c r="AEU747" s="10">
        <f>SUM(AET742:AET746)</f>
        <v>0</v>
      </c>
      <c r="AEV747" s="269"/>
      <c r="AEW747" s="202"/>
      <c r="AEX747" s="494"/>
      <c r="AEZ747" s="202"/>
      <c r="AFA747" s="202"/>
      <c r="AFB747" s="202"/>
      <c r="AFC747" s="10"/>
      <c r="AFD747" s="10">
        <f>SUM(AFC742:AFC746)</f>
        <v>24.7</v>
      </c>
      <c r="AFE747" s="269"/>
      <c r="AFF747" s="202"/>
      <c r="AFG747" s="266"/>
      <c r="AFI747" s="202"/>
      <c r="AFJ747" s="202"/>
      <c r="AFK747" s="202"/>
      <c r="AFL747" s="10"/>
      <c r="AFM747" s="10" t="e">
        <f>SUM(AFL742:AFL746)</f>
        <v>#N/A</v>
      </c>
      <c r="AFN747" s="269"/>
      <c r="AFO747" s="202"/>
      <c r="AFP747" s="494"/>
      <c r="AFR747" s="202"/>
      <c r="AFS747" s="202"/>
      <c r="AFT747" s="202"/>
      <c r="AFU747" s="10"/>
      <c r="AFV747" s="10">
        <f>SUM(AFU742:AFU746)</f>
        <v>47.800000000000004</v>
      </c>
      <c r="AFW747" s="269"/>
      <c r="AFX747" s="202"/>
      <c r="AFY747" s="494"/>
      <c r="AGA747" s="202"/>
      <c r="AGB747" s="202"/>
      <c r="AGC747" s="202"/>
      <c r="AGD747" s="10"/>
      <c r="AGE747" s="10">
        <f>SUM(AGD742:AGD746)</f>
        <v>0</v>
      </c>
      <c r="AGF747" s="269"/>
      <c r="AGG747" s="202"/>
      <c r="AGH747" s="494"/>
      <c r="AGJ747" s="202"/>
      <c r="AGK747" s="202"/>
      <c r="AGL747" s="202"/>
      <c r="AGM747" s="10"/>
      <c r="AGN747" s="10">
        <f>SUM(AGM742:AGM746)</f>
        <v>26.599999999999998</v>
      </c>
      <c r="AGO747" s="269"/>
      <c r="AGP747" s="202"/>
      <c r="AGQ747" s="488"/>
      <c r="AGS747" s="202"/>
      <c r="AGT747" s="202"/>
      <c r="AGU747" s="202"/>
      <c r="AGV747" s="10"/>
      <c r="AGW747" s="10">
        <f>SUM(AGV742:AGV746)</f>
        <v>0</v>
      </c>
      <c r="AGX747" s="269"/>
      <c r="AGY747" s="202"/>
      <c r="AGZ747" s="266"/>
      <c r="AHB747" s="202"/>
      <c r="AHC747" s="202"/>
      <c r="AHD747" s="202"/>
      <c r="AHE747" s="10"/>
      <c r="AHF747" s="10" t="e">
        <f>SUM(AHE742:AHE746)</f>
        <v>#N/A</v>
      </c>
      <c r="AHG747" s="269"/>
      <c r="AHH747" s="202"/>
      <c r="AHI747" s="503"/>
      <c r="AHK747" s="202"/>
      <c r="AHL747" s="202"/>
      <c r="AHM747" s="202"/>
      <c r="AHN747" s="10"/>
      <c r="AHO747" s="10">
        <f>SUM(AHN742:AHN746)</f>
        <v>0</v>
      </c>
      <c r="AHP747" s="269"/>
      <c r="AHQ747" s="202"/>
      <c r="AHR747" s="494"/>
      <c r="AHT747" s="202"/>
      <c r="AHU747" s="202"/>
      <c r="AHV747" s="202"/>
      <c r="AHW747" s="10"/>
      <c r="AHX747" s="10">
        <f>SUM(AHW742:AHW746)</f>
        <v>24.7</v>
      </c>
      <c r="AHY747" s="269"/>
      <c r="AHZ747" s="202"/>
      <c r="AIA747" s="266"/>
      <c r="AIC747" s="202"/>
      <c r="AID747" s="202"/>
      <c r="AIE747" s="202"/>
      <c r="AIF747" s="10"/>
      <c r="AIG747" s="10" t="e">
        <f>SUM(AIF742:AIF746)</f>
        <v>#N/A</v>
      </c>
      <c r="AIH747" s="269"/>
      <c r="AII747" s="202"/>
      <c r="AIJ747" s="494"/>
      <c r="AIL747" s="202"/>
      <c r="AIM747" s="202"/>
      <c r="AIN747" s="202"/>
      <c r="AIO747" s="10"/>
      <c r="AIP747" s="10">
        <f>SUM(AIO742:AIO746)</f>
        <v>0</v>
      </c>
      <c r="AIQ747" s="269"/>
      <c r="AIR747" s="202"/>
      <c r="AIS747" s="494"/>
      <c r="AIU747" s="202"/>
      <c r="AIV747" s="202"/>
      <c r="AIW747" s="202"/>
      <c r="AIX747" s="10"/>
      <c r="AIY747" s="10">
        <f>SUM(AIX742:AIX746)</f>
        <v>9.9</v>
      </c>
      <c r="AIZ747" s="269"/>
      <c r="AJA747" s="202"/>
      <c r="AJB747" s="266"/>
      <c r="AJD747" s="202"/>
      <c r="AJE747" s="202"/>
      <c r="AJF747" s="202"/>
      <c r="AJG747" s="10"/>
      <c r="AJH747" s="10" t="e">
        <f>SUM(AJG742:AJG746)</f>
        <v>#N/A</v>
      </c>
      <c r="AJI747" s="269"/>
      <c r="AJJ747" s="202"/>
      <c r="AJK747" s="266"/>
      <c r="AJM747" s="202"/>
      <c r="AJN747" s="202"/>
      <c r="AJO747" s="202"/>
      <c r="AJP747" s="10"/>
      <c r="AJQ747" s="10" t="e">
        <f>SUM(AJP742:AJP746)</f>
        <v>#N/A</v>
      </c>
      <c r="AJR747" s="269"/>
      <c r="AJS747" s="202"/>
      <c r="AJT747" s="266"/>
      <c r="AJV747" s="202"/>
      <c r="AJW747" s="202"/>
      <c r="AJX747" s="202"/>
      <c r="AJY747" s="10"/>
      <c r="AJZ747" s="10" t="e">
        <f>SUM(AJY742:AJY746)</f>
        <v>#N/A</v>
      </c>
      <c r="AKA747" s="269"/>
      <c r="AKB747" s="202"/>
      <c r="AKC747" s="494"/>
      <c r="AKE747" s="202"/>
      <c r="AKF747" s="202"/>
      <c r="AKG747" s="202"/>
      <c r="AKH747" s="10"/>
      <c r="AKI747" s="10">
        <f>SUM(AKH742:AKH746)</f>
        <v>0</v>
      </c>
      <c r="AKJ747" s="269"/>
      <c r="AKK747" s="202"/>
      <c r="AKL747" s="266"/>
      <c r="AKN747" s="202"/>
      <c r="AKO747" s="202"/>
      <c r="AKP747" s="202"/>
      <c r="AKQ747" s="10"/>
      <c r="AKR747" s="10" t="e">
        <f>SUM(AKQ742:AKQ746)</f>
        <v>#N/A</v>
      </c>
      <c r="AKS747" s="269"/>
      <c r="AKT747" s="202"/>
      <c r="AKU747" s="266"/>
      <c r="AKW747" s="202"/>
      <c r="AKX747" s="202"/>
      <c r="AKY747" s="202"/>
      <c r="AKZ747" s="10"/>
      <c r="ALA747" s="10" t="e">
        <f>SUM(AKZ742:AKZ746)</f>
        <v>#N/A</v>
      </c>
      <c r="ALB747" s="269"/>
      <c r="ALC747" s="202"/>
      <c r="ALD747" s="266"/>
      <c r="ALF747" s="202"/>
      <c r="ALG747" s="202"/>
      <c r="ALH747" s="202"/>
      <c r="ALI747" s="10"/>
      <c r="ALJ747" s="10" t="e">
        <f>SUM(ALI742:ALI746)</f>
        <v>#N/A</v>
      </c>
      <c r="ALK747" s="269"/>
      <c r="ALL747" s="202"/>
      <c r="ALM747" s="266"/>
      <c r="ALO747" s="202"/>
      <c r="ALP747" s="202"/>
      <c r="ALQ747" s="202"/>
      <c r="ALR747" s="10"/>
      <c r="ALS747" s="10" t="e">
        <f>SUM(ALR742:ALR746)</f>
        <v>#N/A</v>
      </c>
      <c r="ALT747" s="269"/>
      <c r="ALU747" s="202"/>
      <c r="ALV747" s="266"/>
      <c r="ALX747" s="202"/>
      <c r="ALY747" s="202"/>
      <c r="ALZ747" s="202"/>
      <c r="AMA747" s="10"/>
      <c r="AMB747" s="10" t="e">
        <f>SUM(AMA742:AMA746)</f>
        <v>#N/A</v>
      </c>
      <c r="AMC747" s="269"/>
      <c r="AMD747" s="202"/>
      <c r="AME747" s="266"/>
      <c r="AMG747" s="202"/>
      <c r="AMH747" s="202"/>
      <c r="AMI747" s="202"/>
      <c r="AMJ747" s="10"/>
      <c r="AMK747" s="10" t="e">
        <f>SUM(AMJ742:AMJ746)</f>
        <v>#N/A</v>
      </c>
      <c r="AML747" s="269"/>
      <c r="AMM747" s="202"/>
      <c r="AMN747" s="266"/>
      <c r="AMP747" s="202"/>
      <c r="AMQ747" s="202"/>
      <c r="AMR747" s="202"/>
      <c r="AMS747" s="10"/>
      <c r="AMT747" s="10" t="e">
        <f>SUM(AMS742:AMS746)</f>
        <v>#N/A</v>
      </c>
      <c r="AMU747" s="269"/>
      <c r="AMV747" s="202"/>
      <c r="AMW747" s="266"/>
      <c r="AMY747" s="202"/>
      <c r="AMZ747" s="202"/>
      <c r="ANA747" s="202"/>
      <c r="ANB747" s="10"/>
      <c r="ANC747" s="10" t="e">
        <f>SUM(ANB742:ANB746)</f>
        <v>#N/A</v>
      </c>
      <c r="AND747" s="269"/>
      <c r="ANE747" s="202"/>
      <c r="ANF747" s="266"/>
      <c r="ANH747" s="202"/>
      <c r="ANI747" s="202"/>
      <c r="ANJ747" s="202"/>
      <c r="ANK747" s="10"/>
      <c r="ANL747" s="10" t="e">
        <f>SUM(ANK742:ANK746)</f>
        <v>#N/A</v>
      </c>
      <c r="ANM747" s="269"/>
      <c r="ANN747" s="202"/>
      <c r="ANO747" s="266"/>
      <c r="ANQ747" s="202"/>
      <c r="ANR747" s="202"/>
      <c r="ANS747" s="202"/>
      <c r="ANT747" s="10"/>
      <c r="ANU747" s="10" t="e">
        <f>SUM(ANT742:ANT746)</f>
        <v>#N/A</v>
      </c>
      <c r="ANV747" s="269"/>
      <c r="ANW747" s="202"/>
      <c r="ANX747" s="266"/>
      <c r="ANZ747" s="202"/>
      <c r="AOA747" s="202"/>
      <c r="AOB747" s="202"/>
      <c r="AOC747" s="10"/>
      <c r="AOD747" s="10" t="e">
        <f>SUM(AOC742:AOC746)</f>
        <v>#N/A</v>
      </c>
      <c r="AOE747" s="269"/>
      <c r="AOF747" s="202"/>
      <c r="AOG747" s="266"/>
      <c r="AOI747" s="202"/>
      <c r="AOJ747" s="202"/>
      <c r="AOK747" s="202"/>
      <c r="AOL747" s="10"/>
      <c r="AOM747" s="10" t="e">
        <f>SUM(AOL742:AOL746)</f>
        <v>#N/A</v>
      </c>
      <c r="AON747" s="269"/>
      <c r="AOO747" s="202"/>
      <c r="AOP747" s="266"/>
      <c r="AOR747" s="202"/>
      <c r="AOS747" s="202"/>
      <c r="AOT747" s="202"/>
      <c r="AOU747" s="10"/>
      <c r="AOV747" s="10" t="e">
        <f>SUM(AOU742:AOU746)</f>
        <v>#N/A</v>
      </c>
      <c r="AOW747" s="269"/>
      <c r="AOX747" s="202"/>
      <c r="AOY747" s="266"/>
      <c r="APA747" s="202"/>
      <c r="APB747" s="202"/>
      <c r="APC747" s="202"/>
      <c r="APD747" s="10"/>
      <c r="APE747" s="10" t="e">
        <f>SUM(APD742:APD746)</f>
        <v>#N/A</v>
      </c>
      <c r="APF747" s="269"/>
      <c r="APG747" s="202"/>
      <c r="APH747" s="266"/>
      <c r="APJ747" s="202"/>
      <c r="APK747" s="202"/>
      <c r="APL747" s="202"/>
      <c r="APM747" s="10"/>
      <c r="APN747" s="10" t="e">
        <f>SUM(APM742:APM746)</f>
        <v>#N/A</v>
      </c>
      <c r="APO747" s="269"/>
      <c r="APP747" s="202"/>
      <c r="APQ747" s="499"/>
      <c r="APS747" s="202"/>
      <c r="APT747" s="202"/>
      <c r="APU747" s="202"/>
      <c r="APV747" s="10"/>
      <c r="APW747" s="10">
        <f>SUM(APV742:APV746)</f>
        <v>0</v>
      </c>
      <c r="APX747" s="269"/>
      <c r="APY747" s="202"/>
      <c r="APZ747" s="499"/>
      <c r="AQB747" s="202"/>
      <c r="AQC747" s="202"/>
      <c r="AQD747" s="202"/>
      <c r="AQE747" s="10"/>
      <c r="AQF747" s="10">
        <f>SUM(AQE742:AQE746)</f>
        <v>22.8</v>
      </c>
      <c r="AQG747" s="269"/>
      <c r="AQH747" s="202"/>
      <c r="AQI747" s="494"/>
      <c r="AQK747" s="202"/>
      <c r="AQL747" s="202"/>
      <c r="AQM747" s="202"/>
      <c r="AQN747" s="10"/>
      <c r="AQO747" s="10">
        <f>SUM(AQN742:AQN746)</f>
        <v>79.2</v>
      </c>
      <c r="AQP747" s="269"/>
      <c r="AQQ747" s="202"/>
      <c r="AQR747" s="494"/>
      <c r="AQT747" s="202"/>
      <c r="AQU747" s="202"/>
      <c r="AQV747" s="202"/>
      <c r="AQW747" s="10"/>
      <c r="AQX747" s="10">
        <f>SUM(AQW742:AQW746)</f>
        <v>0</v>
      </c>
      <c r="AQY747" s="269"/>
      <c r="AQZ747" s="202"/>
      <c r="ARA747" s="494"/>
      <c r="ARC747" s="202"/>
      <c r="ARD747" s="202"/>
      <c r="ARE747" s="202"/>
      <c r="ARF747" s="10"/>
      <c r="ARG747" s="10">
        <f>SUM(ARF742:ARF746)</f>
        <v>0</v>
      </c>
      <c r="ARH747" s="269"/>
      <c r="ARI747" s="202"/>
      <c r="ARJ747" s="494"/>
      <c r="ARL747" s="202"/>
      <c r="ARM747" s="202"/>
      <c r="ARN747" s="202"/>
      <c r="ARO747" s="10"/>
      <c r="ARP747" s="10">
        <f>SUM(ARO742:ARO746)</f>
        <v>0</v>
      </c>
      <c r="ARQ747" s="269"/>
      <c r="ARR747" s="202"/>
      <c r="ARS747" s="499"/>
      <c r="ARU747" s="202"/>
      <c r="ARV747" s="202"/>
      <c r="ARW747" s="202"/>
      <c r="ARX747" s="10"/>
      <c r="ARY747" s="10">
        <f>SUM(ARX742:ARX746)</f>
        <v>86.399999999999991</v>
      </c>
      <c r="ARZ747" s="269"/>
      <c r="ASA747" s="202"/>
      <c r="ASB747" s="494"/>
      <c r="ASD747" s="202"/>
      <c r="ASE747" s="202"/>
      <c r="ASF747" s="202"/>
      <c r="ASG747" s="10"/>
      <c r="ASH747" s="10">
        <f>SUM(ASG742:ASG746)</f>
        <v>93.600000000000009</v>
      </c>
      <c r="ASI747" s="269"/>
      <c r="ASJ747" s="202"/>
      <c r="ASK747" s="494"/>
      <c r="ASM747" s="202"/>
      <c r="ASN747" s="202"/>
      <c r="ASO747" s="202"/>
      <c r="ASP747" s="10"/>
      <c r="ASQ747" s="10">
        <f>SUM(ASP742:ASP746)</f>
        <v>22.8</v>
      </c>
      <c r="ASR747" s="269"/>
      <c r="ASS747" s="202"/>
      <c r="AST747" s="494"/>
      <c r="ASV747" s="202"/>
      <c r="ASW747" s="202"/>
      <c r="ASX747" s="202"/>
      <c r="ASY747" s="10"/>
      <c r="ASZ747" s="10">
        <f>SUM(ASY742:ASY746)</f>
        <v>100.8</v>
      </c>
      <c r="ATA747" s="269"/>
      <c r="ATB747" s="202"/>
      <c r="ATC747" s="494"/>
      <c r="ATE747" s="202"/>
      <c r="ATF747" s="202"/>
      <c r="ATG747" s="202"/>
      <c r="ATH747" s="10"/>
      <c r="ATI747" s="10">
        <f>SUM(ATH742:ATH746)</f>
        <v>0</v>
      </c>
      <c r="ATJ747" s="269"/>
      <c r="ATK747" s="202"/>
      <c r="ATL747" s="494"/>
      <c r="ATN747" s="202"/>
      <c r="ATO747" s="202"/>
      <c r="ATP747" s="202"/>
      <c r="ATQ747" s="10"/>
      <c r="ATR747" s="10">
        <f>SUM(ATQ742:ATQ746)</f>
        <v>26.599999999999998</v>
      </c>
      <c r="ATS747" s="269"/>
      <c r="ATT747" s="202"/>
      <c r="ATU747" s="494"/>
      <c r="ATW747" s="202"/>
      <c r="ATX747" s="202"/>
      <c r="ATY747" s="202"/>
      <c r="ATZ747" s="10"/>
      <c r="AUA747" s="10">
        <f>SUM(ATZ742:ATZ746)</f>
        <v>20.900000000000002</v>
      </c>
      <c r="AUB747" s="269"/>
      <c r="AUC747" s="202"/>
      <c r="AUD747" s="494"/>
      <c r="AUF747" s="202"/>
      <c r="AUG747" s="202"/>
      <c r="AUH747" s="202"/>
      <c r="AUI747" s="10"/>
      <c r="AUJ747" s="10">
        <f>SUM(AUI742:AUI746)</f>
        <v>0</v>
      </c>
      <c r="AUK747" s="269"/>
      <c r="AUL747" s="202"/>
      <c r="AUM747" s="494"/>
      <c r="AUO747" s="202"/>
      <c r="AUP747" s="202"/>
      <c r="AUQ747" s="202"/>
      <c r="AUR747" s="10"/>
      <c r="AUS747" s="10">
        <f>SUM(AUR742:AUR746)</f>
        <v>0</v>
      </c>
      <c r="AUT747" s="269"/>
      <c r="AUU747" s="202"/>
      <c r="AUV747" s="488"/>
      <c r="AUX747" s="202"/>
      <c r="AUY747" s="202"/>
      <c r="AUZ747" s="202"/>
      <c r="AVA747" s="10"/>
      <c r="AVB747" s="10">
        <f>SUM(AVA742:AVA746)</f>
        <v>60.2</v>
      </c>
      <c r="AVC747" s="269"/>
      <c r="AVD747" s="202"/>
      <c r="AVE747" s="494"/>
      <c r="AVG747" s="202"/>
      <c r="AVH747" s="202"/>
      <c r="AVI747" s="202"/>
      <c r="AVJ747" s="10"/>
      <c r="AVK747" s="10">
        <f>SUM(AVJ742:AVJ746)</f>
        <v>22.8</v>
      </c>
      <c r="AVL747" s="269"/>
      <c r="AVM747" s="202"/>
      <c r="AVN747" s="494"/>
      <c r="AVP747" s="202"/>
      <c r="AVQ747" s="202"/>
      <c r="AVR747" s="202"/>
      <c r="AVS747" s="10"/>
      <c r="AVT747" s="10">
        <f>SUM(AVS742:AVS746)</f>
        <v>68.5</v>
      </c>
      <c r="AVU747" s="269"/>
      <c r="AVV747" s="202"/>
      <c r="AVW747" s="488"/>
      <c r="AVY747" s="202"/>
      <c r="AVZ747" s="202"/>
      <c r="AWA747" s="202"/>
      <c r="AWB747" s="10"/>
      <c r="AWC747" s="10">
        <f>SUM(AWB742:AWB746)</f>
        <v>20.900000000000002</v>
      </c>
      <c r="AWD747" s="269"/>
      <c r="AWE747" s="202"/>
      <c r="AWF747" s="494"/>
      <c r="AWH747" s="202"/>
      <c r="AWI747" s="202"/>
      <c r="AWJ747" s="202"/>
      <c r="AWK747" s="10"/>
      <c r="AWL747" s="10">
        <f>SUM(AWK742:AWK746)</f>
        <v>0</v>
      </c>
      <c r="AWM747" s="269"/>
      <c r="AWN747" s="202"/>
      <c r="AWO747" s="494"/>
      <c r="AWQ747" s="202"/>
      <c r="AWR747" s="202"/>
      <c r="AWS747" s="202"/>
      <c r="AWT747" s="10"/>
      <c r="AWU747" s="10">
        <f>SUM(AWT742:AWT746)</f>
        <v>22.8</v>
      </c>
      <c r="AWV747" s="269"/>
      <c r="AWW747" s="202"/>
      <c r="AWX747" s="494"/>
      <c r="AWZ747" s="202"/>
      <c r="AXA747" s="202"/>
      <c r="AXB747" s="202"/>
      <c r="AXC747" s="10"/>
      <c r="AXD747" s="10">
        <f>SUM(AXC742:AXC746)</f>
        <v>4.1999999999999993</v>
      </c>
      <c r="AXE747" s="269"/>
      <c r="AXF747" s="202"/>
      <c r="AXG747" s="494"/>
      <c r="AXI747" s="202"/>
      <c r="AXJ747" s="202"/>
      <c r="AXK747" s="202"/>
      <c r="AXL747" s="10"/>
      <c r="AXM747" s="10">
        <f>SUM(AXL742:AXL746)</f>
        <v>26.599999999999998</v>
      </c>
      <c r="AXN747" s="269"/>
      <c r="AXO747" s="202"/>
      <c r="AXP747" s="494"/>
      <c r="AXR747" s="202"/>
      <c r="AXS747" s="202"/>
      <c r="AXT747" s="202"/>
      <c r="AXU747" s="10"/>
      <c r="AXV747" s="10">
        <f>SUM(AXU742:AXU746)</f>
        <v>93.600000000000009</v>
      </c>
      <c r="AXW747" s="269"/>
      <c r="AXX747" s="202"/>
      <c r="AXY747" s="499"/>
      <c r="AYA747" s="202"/>
      <c r="AYB747" s="202"/>
      <c r="AYC747" s="202"/>
      <c r="AYD747" s="10"/>
      <c r="AYE747" s="10">
        <f>SUM(AYD742:AYD746)</f>
        <v>114.89999999999999</v>
      </c>
      <c r="AYF747" s="269"/>
      <c r="AYG747" s="202"/>
      <c r="AYH747" s="494"/>
      <c r="AYJ747" s="202"/>
      <c r="AYK747" s="202"/>
      <c r="AYL747" s="202"/>
      <c r="AYM747" s="10"/>
      <c r="AYN747" s="10">
        <f>SUM(AYM742:AYM746)</f>
        <v>0</v>
      </c>
      <c r="AYO747" s="269"/>
      <c r="AYP747" s="202"/>
      <c r="AYQ747" s="494"/>
      <c r="AYS747" s="202"/>
      <c r="AYT747" s="202"/>
      <c r="AYU747" s="202"/>
      <c r="AYV747" s="10"/>
      <c r="AYW747" s="10">
        <f>SUM(AYV742:AYV746)</f>
        <v>0</v>
      </c>
      <c r="AYX747" s="269"/>
      <c r="AYY747" s="202"/>
      <c r="AYZ747" s="494"/>
      <c r="AZB747" s="202"/>
      <c r="AZC747" s="202"/>
      <c r="AZD747" s="202"/>
      <c r="AZE747" s="10"/>
      <c r="AZF747" s="10">
        <f>SUM(AZE742:AZE746)</f>
        <v>100.8</v>
      </c>
      <c r="AZG747" s="269"/>
      <c r="AZH747" s="202"/>
      <c r="AZI747" s="494"/>
      <c r="AZK747" s="202"/>
      <c r="AZL747" s="202"/>
      <c r="AZM747" s="202"/>
      <c r="AZN747" s="10"/>
      <c r="AZO747" s="10">
        <f>SUM(AZN742:AZN746)</f>
        <v>0</v>
      </c>
      <c r="AZP747" s="269"/>
      <c r="AZQ747" s="202"/>
      <c r="AZR747" s="494"/>
      <c r="AZT747" s="202"/>
      <c r="AZU747" s="202"/>
      <c r="AZV747" s="202"/>
      <c r="AZW747" s="10"/>
      <c r="AZX747" s="10">
        <f>SUM(AZW742:AZW746)</f>
        <v>61.7</v>
      </c>
      <c r="AZY747" s="269"/>
      <c r="AZZ747" s="202"/>
      <c r="BAA747" s="499"/>
      <c r="BAC747" s="202"/>
      <c r="BAD747" s="202"/>
      <c r="BAE747" s="202"/>
      <c r="BAF747" s="10"/>
      <c r="BAG747" s="10">
        <f>SUM(BAF742:BAF746)</f>
        <v>0</v>
      </c>
      <c r="BAH747" s="269"/>
    </row>
    <row r="748" spans="1:1386" s="14" customFormat="1" ht="15">
      <c r="A748" s="202" t="s">
        <v>95</v>
      </c>
      <c r="B748" s="484" t="s">
        <v>2405</v>
      </c>
      <c r="D748" s="278">
        <f>IF(C748="Kopman",1.7,1)</f>
        <v>1</v>
      </c>
      <c r="E748" s="203">
        <f>VLOOKUP(B748,$A$794:$F$2344,6,FALSE)</f>
        <v>99</v>
      </c>
      <c r="F748" s="202" t="s">
        <v>61</v>
      </c>
      <c r="G748" s="10">
        <f>E748*1.5*D748</f>
        <v>148.5</v>
      </c>
      <c r="H748" s="10"/>
      <c r="I748" s="263"/>
      <c r="J748" s="202" t="s">
        <v>95</v>
      </c>
      <c r="K748" s="487" t="s">
        <v>2077</v>
      </c>
      <c r="M748" s="278">
        <f>IF(L748="Kopman",1.7,1)</f>
        <v>1</v>
      </c>
      <c r="N748" s="203">
        <f>VLOOKUP(K748,$A$794:$F$2344,6,FALSE)</f>
        <v>0</v>
      </c>
      <c r="O748" s="202" t="s">
        <v>61</v>
      </c>
      <c r="P748" s="10">
        <f>N748*1.5*M748</f>
        <v>0</v>
      </c>
      <c r="Q748" s="10"/>
      <c r="R748" s="263"/>
      <c r="S748" s="202" t="s">
        <v>95</v>
      </c>
      <c r="T748" s="484" t="s">
        <v>778</v>
      </c>
      <c r="V748" s="278">
        <f>IF(U748="Kopman",1.7,1)</f>
        <v>1</v>
      </c>
      <c r="W748" s="203">
        <f>VLOOKUP(T748,$A$794:$F$2344,6,FALSE)</f>
        <v>63</v>
      </c>
      <c r="X748" s="202" t="s">
        <v>61</v>
      </c>
      <c r="Y748" s="10">
        <f>W748*1.5*V748</f>
        <v>94.5</v>
      </c>
      <c r="Z748" s="10"/>
      <c r="AA748" s="263"/>
      <c r="AB748" s="202" t="s">
        <v>95</v>
      </c>
      <c r="AC748" s="484" t="s">
        <v>781</v>
      </c>
      <c r="AE748" s="278">
        <f>IF(AD748="Kopman",1.7,1)</f>
        <v>1</v>
      </c>
      <c r="AF748" s="203">
        <f>VLOOKUP(AC748,$A$794:$F$2344,6,FALSE)</f>
        <v>0</v>
      </c>
      <c r="AG748" s="202" t="s">
        <v>61</v>
      </c>
      <c r="AH748" s="10">
        <f>AF748*1.5*AE748</f>
        <v>0</v>
      </c>
      <c r="AI748" s="10"/>
      <c r="AJ748" s="263"/>
      <c r="AK748" s="202" t="s">
        <v>95</v>
      </c>
      <c r="AL748" s="490" t="s">
        <v>778</v>
      </c>
      <c r="AN748" s="278">
        <f>IF(AM748="Kopman",1.7,1)</f>
        <v>1</v>
      </c>
      <c r="AO748" s="203">
        <f>VLOOKUP(AL748,$A$794:$F$2344,6,FALSE)</f>
        <v>63</v>
      </c>
      <c r="AP748" s="202" t="s">
        <v>61</v>
      </c>
      <c r="AQ748" s="10">
        <f>AO748*1.5*AN748</f>
        <v>94.5</v>
      </c>
      <c r="AR748" s="10"/>
      <c r="AS748" s="263"/>
      <c r="AT748" s="202" t="s">
        <v>95</v>
      </c>
      <c r="AU748" s="484" t="s">
        <v>778</v>
      </c>
      <c r="AW748" s="278">
        <f>IF(AV748="Kopman",1.7,1)</f>
        <v>1</v>
      </c>
      <c r="AX748" s="203">
        <f>VLOOKUP(AU748,$A$794:$F$2344,6,FALSE)</f>
        <v>63</v>
      </c>
      <c r="AY748" s="202" t="s">
        <v>61</v>
      </c>
      <c r="AZ748" s="10">
        <f>AX748*1.5*AW748</f>
        <v>94.5</v>
      </c>
      <c r="BA748" s="10"/>
      <c r="BB748" s="263"/>
      <c r="BC748" s="202" t="s">
        <v>95</v>
      </c>
      <c r="BD748" s="484" t="s">
        <v>778</v>
      </c>
      <c r="BF748" s="278">
        <f>IF(BE748="Kopman",1.7,1)</f>
        <v>1</v>
      </c>
      <c r="BG748" s="203">
        <f>VLOOKUP(BD748,$A$794:$F$2344,6,FALSE)</f>
        <v>63</v>
      </c>
      <c r="BH748" s="202" t="s">
        <v>61</v>
      </c>
      <c r="BI748" s="10">
        <f>BG748*1.5*BF748</f>
        <v>94.5</v>
      </c>
      <c r="BJ748" s="10"/>
      <c r="BK748" s="263"/>
      <c r="BL748" s="202" t="s">
        <v>95</v>
      </c>
      <c r="BM748" s="484" t="s">
        <v>778</v>
      </c>
      <c r="BO748" s="278">
        <f>IF(BN748="Kopman",1.7,1)</f>
        <v>1</v>
      </c>
      <c r="BP748" s="203">
        <f>VLOOKUP(BM748,$A$794:$F$2344,6,FALSE)</f>
        <v>63</v>
      </c>
      <c r="BQ748" s="202" t="s">
        <v>61</v>
      </c>
      <c r="BR748" s="10">
        <f>BP748*1.5*BO748</f>
        <v>94.5</v>
      </c>
      <c r="BS748" s="10"/>
      <c r="BT748" s="263"/>
      <c r="BU748" s="202" t="s">
        <v>95</v>
      </c>
      <c r="BV748" s="484" t="s">
        <v>778</v>
      </c>
      <c r="BX748" s="278">
        <f>IF(BW748="Kopman",1.7,1)</f>
        <v>1</v>
      </c>
      <c r="BY748" s="203">
        <f>VLOOKUP(BV748,$A$794:$F$2344,6,FALSE)</f>
        <v>63</v>
      </c>
      <c r="BZ748" s="202" t="s">
        <v>61</v>
      </c>
      <c r="CA748" s="10">
        <f>BY748*1.5*BX748</f>
        <v>94.5</v>
      </c>
      <c r="CB748" s="10"/>
      <c r="CC748" s="263"/>
      <c r="CD748" s="202" t="s">
        <v>95</v>
      </c>
      <c r="CE748" s="491" t="s">
        <v>778</v>
      </c>
      <c r="CG748" s="278">
        <f>IF(CF748="Kopman",1.7,1)</f>
        <v>1</v>
      </c>
      <c r="CH748" s="203">
        <f>VLOOKUP(CE748,$A$794:$F$2344,6,FALSE)</f>
        <v>63</v>
      </c>
      <c r="CI748" s="202" t="s">
        <v>61</v>
      </c>
      <c r="CJ748" s="10">
        <f>CH748*1.5*CG748</f>
        <v>94.5</v>
      </c>
      <c r="CK748" s="10"/>
      <c r="CL748" s="263"/>
      <c r="CM748" s="202" t="s">
        <v>95</v>
      </c>
      <c r="CN748" s="484" t="s">
        <v>778</v>
      </c>
      <c r="CP748" s="278">
        <f>IF(CO748="Kopman",1.7,1)</f>
        <v>1</v>
      </c>
      <c r="CQ748" s="203">
        <f>VLOOKUP(CN748,$A$794:$F$2344,6,FALSE)</f>
        <v>63</v>
      </c>
      <c r="CR748" s="202" t="s">
        <v>61</v>
      </c>
      <c r="CS748" s="10">
        <f>CQ748*1.5*CP748</f>
        <v>94.5</v>
      </c>
      <c r="CT748" s="10"/>
      <c r="CU748" s="263"/>
      <c r="CV748" s="202" t="s">
        <v>95</v>
      </c>
      <c r="CW748" s="484" t="s">
        <v>778</v>
      </c>
      <c r="CY748" s="278">
        <f>IF(CX748="Kopman",1.7,1)</f>
        <v>1</v>
      </c>
      <c r="CZ748" s="203">
        <f>VLOOKUP(CW748,$A$794:$F$2344,6,FALSE)</f>
        <v>63</v>
      </c>
      <c r="DA748" s="202" t="s">
        <v>61</v>
      </c>
      <c r="DB748" s="10">
        <f>CZ748*1.5*CY748</f>
        <v>94.5</v>
      </c>
      <c r="DC748" s="10"/>
      <c r="DD748" s="263"/>
      <c r="DE748" s="202" t="s">
        <v>95</v>
      </c>
      <c r="DF748" s="484" t="s">
        <v>778</v>
      </c>
      <c r="DH748" s="278">
        <f>IF(DG748="Kopman",1.7,1)</f>
        <v>1</v>
      </c>
      <c r="DI748" s="203">
        <f>VLOOKUP(DF748,$A$794:$F$2344,6,FALSE)</f>
        <v>63</v>
      </c>
      <c r="DJ748" s="202" t="s">
        <v>61</v>
      </c>
      <c r="DK748" s="10">
        <f>DI748*1.5*DH748</f>
        <v>94.5</v>
      </c>
      <c r="DL748" s="10"/>
      <c r="DM748" s="263"/>
      <c r="DN748" s="202" t="s">
        <v>95</v>
      </c>
      <c r="DO748" s="484" t="s">
        <v>2077</v>
      </c>
      <c r="DQ748" s="278">
        <f>IF(DP748="Kopman",1.7,1)</f>
        <v>1</v>
      </c>
      <c r="DR748" s="203">
        <f>VLOOKUP(DO748,$A$794:$F$2344,6,FALSE)</f>
        <v>0</v>
      </c>
      <c r="DS748" s="202" t="s">
        <v>61</v>
      </c>
      <c r="DT748" s="10">
        <f>DR748*1.5*DQ748</f>
        <v>0</v>
      </c>
      <c r="DU748" s="10"/>
      <c r="DV748" s="263"/>
      <c r="DW748" s="202" t="s">
        <v>95</v>
      </c>
      <c r="DX748" s="486" t="s">
        <v>2732</v>
      </c>
      <c r="DY748" s="14" t="s">
        <v>1895</v>
      </c>
      <c r="DZ748" s="278">
        <f>IF(DY748="Kopman",1.7,1)</f>
        <v>1.7</v>
      </c>
      <c r="EA748" s="203">
        <f>VLOOKUP(DX748,$A$794:$F$2344,6,FALSE)</f>
        <v>0</v>
      </c>
      <c r="EB748" s="202" t="s">
        <v>61</v>
      </c>
      <c r="EC748" s="10">
        <f>EA748*1.5*DZ748</f>
        <v>0</v>
      </c>
      <c r="ED748" s="10"/>
      <c r="EE748" s="263"/>
      <c r="EF748" s="202" t="s">
        <v>95</v>
      </c>
      <c r="EG748" s="486" t="s">
        <v>778</v>
      </c>
      <c r="EH748" s="14" t="s">
        <v>1895</v>
      </c>
      <c r="EI748" s="278">
        <f>IF(EH748="Kopman",1.7,1)</f>
        <v>1.7</v>
      </c>
      <c r="EJ748" s="203">
        <f>VLOOKUP(EG748,$A$794:$F$2344,6,FALSE)</f>
        <v>63</v>
      </c>
      <c r="EK748" s="202" t="s">
        <v>61</v>
      </c>
      <c r="EL748" s="10">
        <f>EJ748*1.5*EI748</f>
        <v>160.65</v>
      </c>
      <c r="EM748" s="10"/>
      <c r="EN748" s="263"/>
      <c r="EO748" s="202" t="s">
        <v>95</v>
      </c>
      <c r="EP748" s="484" t="s">
        <v>2405</v>
      </c>
      <c r="ER748" s="278">
        <f>IF(EQ748="Kopman",1.7,1)</f>
        <v>1</v>
      </c>
      <c r="ES748" s="203">
        <f>VLOOKUP(EP748,$A$794:$F$2344,6,FALSE)</f>
        <v>99</v>
      </c>
      <c r="ET748" s="202" t="s">
        <v>61</v>
      </c>
      <c r="EU748" s="10">
        <f>ES748*1.5*ER748</f>
        <v>148.5</v>
      </c>
      <c r="EV748" s="10"/>
      <c r="EW748" s="263"/>
      <c r="EX748" s="202" t="s">
        <v>95</v>
      </c>
      <c r="EY748" s="484" t="s">
        <v>781</v>
      </c>
      <c r="FA748" s="278">
        <f>IF(EZ748="Kopman",1.7,1)</f>
        <v>1</v>
      </c>
      <c r="FB748" s="203">
        <f>VLOOKUP(EY748,$A$794:$F$2344,6,FALSE)</f>
        <v>0</v>
      </c>
      <c r="FC748" s="202" t="s">
        <v>61</v>
      </c>
      <c r="FD748" s="10">
        <f>FB748*1.5*FA748</f>
        <v>0</v>
      </c>
      <c r="FE748" s="10"/>
      <c r="FF748" s="263"/>
      <c r="FG748" s="202" t="s">
        <v>95</v>
      </c>
      <c r="FH748" s="484" t="s">
        <v>778</v>
      </c>
      <c r="FJ748" s="278">
        <f>IF(FI748="Kopman",1.7,1)</f>
        <v>1</v>
      </c>
      <c r="FK748" s="203">
        <f>VLOOKUP(FH748,$A$794:$F$2344,6,FALSE)</f>
        <v>63</v>
      </c>
      <c r="FL748" s="202" t="s">
        <v>61</v>
      </c>
      <c r="FM748" s="10">
        <f>FK748*1.5*FJ748</f>
        <v>94.5</v>
      </c>
      <c r="FN748" s="10"/>
      <c r="FO748" s="263"/>
      <c r="FP748" s="202" t="s">
        <v>95</v>
      </c>
      <c r="FQ748" s="484" t="s">
        <v>2732</v>
      </c>
      <c r="FS748" s="278">
        <f>IF(FR748="Kopman",1.7,1)</f>
        <v>1</v>
      </c>
      <c r="FT748" s="203">
        <f>VLOOKUP(FQ748,$A$794:$F$2344,6,FALSE)</f>
        <v>0</v>
      </c>
      <c r="FU748" s="202" t="s">
        <v>61</v>
      </c>
      <c r="FV748" s="10">
        <f>FT748*1.5*FS748</f>
        <v>0</v>
      </c>
      <c r="FW748" s="10"/>
      <c r="FX748" s="263"/>
      <c r="FY748" s="202" t="s">
        <v>95</v>
      </c>
      <c r="FZ748" s="484" t="s">
        <v>446</v>
      </c>
      <c r="GB748" s="278">
        <f>IF(GA748="Kopman",1.7,1)</f>
        <v>1</v>
      </c>
      <c r="GC748" s="203">
        <f>VLOOKUP(FZ748,$A$794:$F$2344,6,FALSE)</f>
        <v>0</v>
      </c>
      <c r="GD748" s="202" t="s">
        <v>61</v>
      </c>
      <c r="GE748" s="10">
        <f>GC748*1.5*GB748</f>
        <v>0</v>
      </c>
      <c r="GF748" s="10"/>
      <c r="GG748" s="263"/>
      <c r="GH748" s="202" t="s">
        <v>95</v>
      </c>
      <c r="GI748" s="484" t="s">
        <v>2779</v>
      </c>
      <c r="GK748" s="278">
        <f>IF(GJ748="Kopman",1.7,1)</f>
        <v>1</v>
      </c>
      <c r="GL748" s="203">
        <f>VLOOKUP(GI748,$A$794:$F$2344,6,FALSE)</f>
        <v>0</v>
      </c>
      <c r="GM748" s="202" t="s">
        <v>61</v>
      </c>
      <c r="GN748" s="10">
        <f>GL748*1.5*GK748</f>
        <v>0</v>
      </c>
      <c r="GO748" s="10"/>
      <c r="GP748" s="263"/>
      <c r="GQ748" s="202" t="s">
        <v>95</v>
      </c>
      <c r="GR748" s="484" t="s">
        <v>451</v>
      </c>
      <c r="GT748" s="278">
        <f>IF(GS748="Kopman",1.7,1)</f>
        <v>1</v>
      </c>
      <c r="GU748" s="203">
        <f>VLOOKUP(GR748,$A$794:$F$2344,6,FALSE)</f>
        <v>0</v>
      </c>
      <c r="GV748" s="202" t="s">
        <v>149</v>
      </c>
      <c r="GW748" s="10">
        <f>GU748*1.5*GT748</f>
        <v>0</v>
      </c>
      <c r="GX748" s="10"/>
      <c r="GY748" s="263"/>
      <c r="GZ748" s="202" t="s">
        <v>95</v>
      </c>
      <c r="HA748" s="484" t="s">
        <v>778</v>
      </c>
      <c r="HC748" s="278">
        <f>IF(HB748="Kopman",1.7,1)</f>
        <v>1</v>
      </c>
      <c r="HD748" s="203">
        <f>VLOOKUP(HA748,$A$794:$F$2344,6,FALSE)</f>
        <v>63</v>
      </c>
      <c r="HE748" s="202" t="s">
        <v>61</v>
      </c>
      <c r="HF748" s="10">
        <f>HD748*1.5*HC748</f>
        <v>94.5</v>
      </c>
      <c r="HG748" s="10"/>
      <c r="HH748" s="263"/>
      <c r="HI748" s="202" t="s">
        <v>95</v>
      </c>
      <c r="HJ748" s="484" t="s">
        <v>778</v>
      </c>
      <c r="HL748" s="278">
        <f>IF(HK748="Kopman",1.7,1)</f>
        <v>1</v>
      </c>
      <c r="HM748" s="203">
        <f>VLOOKUP(HJ748,$A$794:$F$2344,6,FALSE)</f>
        <v>63</v>
      </c>
      <c r="HN748" s="202" t="s">
        <v>149</v>
      </c>
      <c r="HO748" s="10">
        <f>HM748*1.5*HL748</f>
        <v>94.5</v>
      </c>
      <c r="HP748" s="10"/>
      <c r="HQ748" s="263"/>
      <c r="HR748" s="202" t="s">
        <v>95</v>
      </c>
      <c r="HS748" s="486" t="s">
        <v>778</v>
      </c>
      <c r="HT748" s="14" t="s">
        <v>1895</v>
      </c>
      <c r="HU748" s="278">
        <f>IF(HT748="Kopman",1.7,1)</f>
        <v>1.7</v>
      </c>
      <c r="HV748" s="203">
        <f>VLOOKUP(HS748,$A$794:$F$2344,6,FALSE)</f>
        <v>63</v>
      </c>
      <c r="HW748" s="202" t="s">
        <v>61</v>
      </c>
      <c r="HX748" s="10">
        <f>HV748*1.5*HU748</f>
        <v>160.65</v>
      </c>
      <c r="HY748" s="10"/>
      <c r="HZ748" s="263"/>
      <c r="IA748" s="202" t="s">
        <v>95</v>
      </c>
      <c r="IB748" s="496" t="s">
        <v>183</v>
      </c>
      <c r="ID748" s="278">
        <f>IF(IC748="Kopman",1.7,1)</f>
        <v>1</v>
      </c>
      <c r="IE748" s="203" t="e">
        <f>VLOOKUP(IB748,$A$794:$F$2344,6,FALSE)</f>
        <v>#N/A</v>
      </c>
      <c r="IF748" s="202" t="s">
        <v>149</v>
      </c>
      <c r="IG748" s="10" t="e">
        <f>IE748*1.5*ID748</f>
        <v>#N/A</v>
      </c>
      <c r="IH748" s="10"/>
      <c r="II748" s="263"/>
      <c r="IJ748" s="202" t="s">
        <v>95</v>
      </c>
      <c r="IK748" s="484" t="s">
        <v>1991</v>
      </c>
      <c r="IM748" s="278">
        <f>IF(IL748="Kopman",1.7,1)</f>
        <v>1</v>
      </c>
      <c r="IN748" s="203">
        <f>VLOOKUP(IK748,$A$794:$F$2344,6,FALSE)</f>
        <v>47</v>
      </c>
      <c r="IO748" s="202" t="s">
        <v>61</v>
      </c>
      <c r="IP748" s="10">
        <f>IN748*1.5*IM748</f>
        <v>70.5</v>
      </c>
      <c r="IQ748" s="10"/>
      <c r="IR748" s="263"/>
      <c r="IS748" s="202" t="s">
        <v>95</v>
      </c>
      <c r="IT748" s="484" t="s">
        <v>2077</v>
      </c>
      <c r="IV748" s="278">
        <f>IF(IU748="Kopman",1.7,1)</f>
        <v>1</v>
      </c>
      <c r="IW748" s="203">
        <f>VLOOKUP(IT748,$A$794:$F$2344,6,FALSE)</f>
        <v>0</v>
      </c>
      <c r="IX748" s="202" t="s">
        <v>61</v>
      </c>
      <c r="IY748" s="10">
        <f>IW748*1.5*IV748</f>
        <v>0</v>
      </c>
      <c r="IZ748" s="10"/>
      <c r="JA748" s="263"/>
      <c r="JB748" s="202" t="s">
        <v>95</v>
      </c>
      <c r="JC748" s="484" t="s">
        <v>457</v>
      </c>
      <c r="JE748" s="278">
        <f>IF(JD748="Kopman",1.7,1)</f>
        <v>1</v>
      </c>
      <c r="JF748" s="203">
        <f>VLOOKUP(JC748,$A$794:$F$2344,6,FALSE)</f>
        <v>0</v>
      </c>
      <c r="JG748" s="202" t="s">
        <v>61</v>
      </c>
      <c r="JH748" s="10">
        <f>JF748*1.5*JE748</f>
        <v>0</v>
      </c>
      <c r="JI748" s="10"/>
      <c r="JJ748" s="263"/>
      <c r="JK748" s="202" t="s">
        <v>95</v>
      </c>
      <c r="JL748" s="484" t="s">
        <v>534</v>
      </c>
      <c r="JN748" s="278">
        <f>IF(JM748="Kopman",1.7,1)</f>
        <v>1</v>
      </c>
      <c r="JO748" s="203">
        <f>VLOOKUP(JL748,$A$794:$F$2344,6,FALSE)</f>
        <v>15</v>
      </c>
      <c r="JP748" s="202" t="s">
        <v>61</v>
      </c>
      <c r="JQ748" s="10">
        <f>JO748*1.5*JN748</f>
        <v>22.5</v>
      </c>
      <c r="JR748" s="10"/>
      <c r="JS748" s="263"/>
      <c r="JT748" s="202" t="s">
        <v>95</v>
      </c>
      <c r="JU748" s="484" t="s">
        <v>778</v>
      </c>
      <c r="JW748" s="278">
        <f>IF(JV748="Kopman",1.7,1)</f>
        <v>1</v>
      </c>
      <c r="JX748" s="203">
        <f>VLOOKUP(JU748,$A$794:$F$2344,6,FALSE)</f>
        <v>63</v>
      </c>
      <c r="JY748" s="202" t="s">
        <v>61</v>
      </c>
      <c r="JZ748" s="10">
        <f>JX748*1.5*JW748</f>
        <v>94.5</v>
      </c>
      <c r="KA748" s="10"/>
      <c r="KB748" s="263"/>
      <c r="KC748" s="202" t="s">
        <v>95</v>
      </c>
      <c r="KD748" s="484" t="s">
        <v>518</v>
      </c>
      <c r="KF748" s="278">
        <f>IF(KE748="Kopman",1.7,1)</f>
        <v>1</v>
      </c>
      <c r="KG748" s="203">
        <f>VLOOKUP(KD748,$A$794:$F$2344,6,FALSE)</f>
        <v>0</v>
      </c>
      <c r="KH748" s="202" t="s">
        <v>61</v>
      </c>
      <c r="KI748" s="10">
        <f>KG748*1.5*KF748</f>
        <v>0</v>
      </c>
      <c r="KJ748" s="10"/>
      <c r="KK748" s="263"/>
      <c r="KL748" s="202" t="s">
        <v>95</v>
      </c>
      <c r="KM748" s="484" t="s">
        <v>778</v>
      </c>
      <c r="KO748" s="278">
        <f>IF(KN748="Kopman",1.7,1)</f>
        <v>1</v>
      </c>
      <c r="KP748" s="203">
        <f>VLOOKUP(KM748,$A$794:$F$2344,6,FALSE)</f>
        <v>63</v>
      </c>
      <c r="KQ748" s="202" t="s">
        <v>149</v>
      </c>
      <c r="KR748" s="10">
        <f>KP748*1.5*KO748</f>
        <v>94.5</v>
      </c>
      <c r="KS748" s="10"/>
      <c r="KT748" s="263"/>
      <c r="KU748" s="202" t="s">
        <v>95</v>
      </c>
      <c r="KV748" s="498" t="s">
        <v>598</v>
      </c>
      <c r="KX748" s="278">
        <f>IF(KW748="Kopman",1.7,1)</f>
        <v>1</v>
      </c>
      <c r="KY748" s="203">
        <f>VLOOKUP(KV748,$A$794:$F$2344,6,FALSE)</f>
        <v>0</v>
      </c>
      <c r="KZ748" s="202" t="s">
        <v>61</v>
      </c>
      <c r="LA748" s="10">
        <f>KY748*1.5*KX748</f>
        <v>0</v>
      </c>
      <c r="LB748" s="10"/>
      <c r="LC748" s="263"/>
      <c r="LD748" s="202" t="s">
        <v>95</v>
      </c>
      <c r="LE748" s="484" t="s">
        <v>778</v>
      </c>
      <c r="LG748" s="278">
        <f>IF(LF748="Kopman",1.7,1)</f>
        <v>1</v>
      </c>
      <c r="LH748" s="203">
        <f>VLOOKUP(LE748,$A$794:$F$2344,6,FALSE)</f>
        <v>63</v>
      </c>
      <c r="LI748" s="202" t="s">
        <v>61</v>
      </c>
      <c r="LJ748" s="10">
        <f>LH748*1.5*LG748</f>
        <v>94.5</v>
      </c>
      <c r="LK748" s="10"/>
      <c r="LL748" s="263"/>
      <c r="LM748" s="202" t="s">
        <v>95</v>
      </c>
      <c r="LN748" s="484" t="s">
        <v>778</v>
      </c>
      <c r="LP748" s="278">
        <f>IF(LO748="Kopman",1.7,1)</f>
        <v>1</v>
      </c>
      <c r="LQ748" s="203">
        <f>VLOOKUP(LN748,$A$794:$F$2344,6,FALSE)</f>
        <v>63</v>
      </c>
      <c r="LR748" s="202" t="s">
        <v>61</v>
      </c>
      <c r="LS748" s="10">
        <f>LQ748*1.5*LP748</f>
        <v>94.5</v>
      </c>
      <c r="LT748" s="10"/>
      <c r="LU748" s="263"/>
      <c r="LV748" s="202" t="s">
        <v>95</v>
      </c>
      <c r="LW748" s="496" t="s">
        <v>183</v>
      </c>
      <c r="LY748" s="278">
        <f>IF(LX748="Kopman",1.7,1)</f>
        <v>1</v>
      </c>
      <c r="LZ748" s="203" t="e">
        <f>VLOOKUP(LW748,$A$794:$F$2344,6,FALSE)</f>
        <v>#N/A</v>
      </c>
      <c r="MA748" s="202" t="s">
        <v>61</v>
      </c>
      <c r="MB748" s="10" t="e">
        <f>LZ748*1.5*LY748</f>
        <v>#N/A</v>
      </c>
      <c r="MC748" s="10"/>
      <c r="MD748" s="263"/>
      <c r="ME748" s="202" t="s">
        <v>95</v>
      </c>
      <c r="MF748" s="484" t="s">
        <v>415</v>
      </c>
      <c r="MH748" s="278">
        <f>IF(MG748="Kopman",1.7,1)</f>
        <v>1</v>
      </c>
      <c r="MI748" s="203">
        <f>VLOOKUP(MF748,$A$794:$F$2344,6,FALSE)</f>
        <v>8</v>
      </c>
      <c r="MJ748" s="202" t="s">
        <v>61</v>
      </c>
      <c r="MK748" s="10">
        <f>MI748*1.5*MH748</f>
        <v>12</v>
      </c>
      <c r="ML748" s="10"/>
      <c r="MM748" s="263"/>
      <c r="MN748" s="202" t="s">
        <v>95</v>
      </c>
      <c r="MO748" s="484" t="s">
        <v>518</v>
      </c>
      <c r="MQ748" s="278">
        <f>IF(MP748="Kopman",1.7,1)</f>
        <v>1</v>
      </c>
      <c r="MR748" s="203">
        <f>VLOOKUP(MO748,$A$794:$F$2344,6,FALSE)</f>
        <v>0</v>
      </c>
      <c r="MS748" s="202" t="s">
        <v>61</v>
      </c>
      <c r="MT748" s="10">
        <f>MR748*1.5*MQ748</f>
        <v>0</v>
      </c>
      <c r="MU748" s="10"/>
      <c r="MV748" s="263"/>
      <c r="MW748" s="202" t="s">
        <v>95</v>
      </c>
      <c r="MX748" s="484" t="s">
        <v>778</v>
      </c>
      <c r="MZ748" s="278">
        <f>IF(MY748="Kopman",1.7,1)</f>
        <v>1</v>
      </c>
      <c r="NA748" s="203">
        <f>VLOOKUP(MX748,$A$794:$F$2344,6,FALSE)</f>
        <v>63</v>
      </c>
      <c r="NB748" s="202" t="s">
        <v>61</v>
      </c>
      <c r="NC748" s="10">
        <f>NA748*1.5*MZ748</f>
        <v>94.5</v>
      </c>
      <c r="ND748" s="10"/>
      <c r="NE748" s="263"/>
      <c r="NF748" s="202" t="s">
        <v>95</v>
      </c>
      <c r="NG748" s="484" t="s">
        <v>1179</v>
      </c>
      <c r="NI748" s="278">
        <f>IF(NH748="Kopman",1.7,1)</f>
        <v>1</v>
      </c>
      <c r="NJ748" s="203">
        <f>VLOOKUP(NG748,$A$794:$F$2344,6,FALSE)</f>
        <v>0</v>
      </c>
      <c r="NK748" s="202" t="s">
        <v>61</v>
      </c>
      <c r="NL748" s="10">
        <f>NJ748*1.5*NI748</f>
        <v>0</v>
      </c>
      <c r="NM748" s="10"/>
      <c r="NN748" s="263"/>
      <c r="NO748" s="202" t="s">
        <v>95</v>
      </c>
      <c r="NP748" s="498" t="s">
        <v>415</v>
      </c>
      <c r="NR748" s="278">
        <f>IF(NQ748="Kopman",1.7,1)</f>
        <v>1</v>
      </c>
      <c r="NS748" s="203">
        <f>VLOOKUP(NP748,$A$794:$F$2344,6,FALSE)</f>
        <v>8</v>
      </c>
      <c r="NT748" s="202" t="s">
        <v>61</v>
      </c>
      <c r="NU748" s="10">
        <f>NS748*1.5*NR748</f>
        <v>12</v>
      </c>
      <c r="NV748" s="10"/>
      <c r="NW748" s="263"/>
      <c r="NX748" s="202" t="s">
        <v>95</v>
      </c>
      <c r="NY748" s="484" t="s">
        <v>665</v>
      </c>
      <c r="OA748" s="278">
        <f>IF(NZ748="Kopman",1.7,1)</f>
        <v>1</v>
      </c>
      <c r="OB748" s="203">
        <f>VLOOKUP(NY748,$A$794:$F$2344,6,FALSE)</f>
        <v>0</v>
      </c>
      <c r="OC748" s="202" t="s">
        <v>149</v>
      </c>
      <c r="OD748" s="10">
        <f>OB748*1.5*OA748</f>
        <v>0</v>
      </c>
      <c r="OE748" s="10"/>
      <c r="OF748" s="263"/>
      <c r="OG748" s="202" t="s">
        <v>95</v>
      </c>
      <c r="OH748" s="484" t="s">
        <v>778</v>
      </c>
      <c r="OJ748" s="278">
        <f>IF(OI748="Kopman",1.7,1)</f>
        <v>1</v>
      </c>
      <c r="OK748" s="203">
        <f>VLOOKUP(OH748,$A$794:$F$2344,6,FALSE)</f>
        <v>63</v>
      </c>
      <c r="OL748" s="202" t="s">
        <v>61</v>
      </c>
      <c r="OM748" s="10">
        <f>OK748*1.5*OJ748</f>
        <v>94.5</v>
      </c>
      <c r="ON748" s="10"/>
      <c r="OO748" s="263"/>
      <c r="OP748" s="202" t="s">
        <v>95</v>
      </c>
      <c r="OQ748" s="484" t="s">
        <v>451</v>
      </c>
      <c r="OS748" s="278">
        <f>IF(OR748="Kopman",1.7,1)</f>
        <v>1</v>
      </c>
      <c r="OT748" s="203">
        <f>VLOOKUP(OQ748,$A$794:$F$2344,6,FALSE)</f>
        <v>0</v>
      </c>
      <c r="OU748" s="202" t="s">
        <v>61</v>
      </c>
      <c r="OV748" s="10">
        <f>OT748*1.5*OS748</f>
        <v>0</v>
      </c>
      <c r="OW748" s="10"/>
      <c r="OX748" s="263"/>
      <c r="OY748" s="202" t="s">
        <v>95</v>
      </c>
      <c r="OZ748" s="484" t="s">
        <v>534</v>
      </c>
      <c r="PB748" s="278">
        <f>IF(PA748="Kopman",1.7,1)</f>
        <v>1</v>
      </c>
      <c r="PC748" s="203">
        <f>VLOOKUP(OZ748,$A$794:$F$2344,6,FALSE)</f>
        <v>15</v>
      </c>
      <c r="PD748" s="202" t="s">
        <v>61</v>
      </c>
      <c r="PE748" s="10">
        <f>PC748*1.5*PB748</f>
        <v>22.5</v>
      </c>
      <c r="PF748" s="10"/>
      <c r="PG748" s="263"/>
      <c r="PH748" s="202" t="s">
        <v>95</v>
      </c>
      <c r="PI748" s="496" t="s">
        <v>183</v>
      </c>
      <c r="PK748" s="278">
        <f>IF(PJ748="Kopman",1.7,1)</f>
        <v>1</v>
      </c>
      <c r="PL748" s="203" t="e">
        <f>VLOOKUP(PI748,$A$794:$F$2344,6,FALSE)</f>
        <v>#N/A</v>
      </c>
      <c r="PM748" s="202" t="s">
        <v>61</v>
      </c>
      <c r="PN748" s="10" t="e">
        <f>PL748*1.5*PK748</f>
        <v>#N/A</v>
      </c>
      <c r="PO748" s="10"/>
      <c r="PP748" s="263"/>
      <c r="PQ748" s="202" t="s">
        <v>95</v>
      </c>
      <c r="PR748" s="484" t="s">
        <v>598</v>
      </c>
      <c r="PT748" s="278">
        <f>IF(PS748="Kopman",1.7,1)</f>
        <v>1</v>
      </c>
      <c r="PU748" s="203">
        <f>VLOOKUP(PR748,$A$794:$F$2344,6,FALSE)</f>
        <v>0</v>
      </c>
      <c r="PV748" s="202" t="s">
        <v>61</v>
      </c>
      <c r="PW748" s="10">
        <f>PU748*1.5*PT748</f>
        <v>0</v>
      </c>
      <c r="PX748" s="10"/>
      <c r="PY748" s="263"/>
      <c r="PZ748" s="202" t="s">
        <v>95</v>
      </c>
      <c r="QA748" s="496" t="s">
        <v>183</v>
      </c>
      <c r="QC748" s="278">
        <f>IF(QB748="Kopman",1.7,1)</f>
        <v>1</v>
      </c>
      <c r="QD748" s="203" t="e">
        <f>VLOOKUP(QA748,$A$794:$F$2344,6,FALSE)</f>
        <v>#N/A</v>
      </c>
      <c r="QE748" s="202" t="s">
        <v>61</v>
      </c>
      <c r="QF748" s="10" t="e">
        <f>QD748*1.5*QC748</f>
        <v>#N/A</v>
      </c>
      <c r="QG748" s="10"/>
      <c r="QH748" s="263"/>
      <c r="QI748" s="202" t="s">
        <v>95</v>
      </c>
      <c r="QJ748" s="484" t="s">
        <v>1118</v>
      </c>
      <c r="QL748" s="278">
        <f>IF(QK748="Kopman",1.7,1)</f>
        <v>1</v>
      </c>
      <c r="QM748" s="203">
        <f>VLOOKUP(QJ748,$A$794:$F$2344,6,FALSE)</f>
        <v>0</v>
      </c>
      <c r="QN748" s="202" t="s">
        <v>61</v>
      </c>
      <c r="QO748" s="10">
        <f>QM748*1.5*QL748</f>
        <v>0</v>
      </c>
      <c r="QP748" s="10"/>
      <c r="QQ748" s="263"/>
      <c r="QR748" s="202" t="s">
        <v>95</v>
      </c>
      <c r="QS748" s="484" t="s">
        <v>2732</v>
      </c>
      <c r="QU748" s="278">
        <f>IF(QT748="Kopman",1.7,1)</f>
        <v>1</v>
      </c>
      <c r="QV748" s="203">
        <f>VLOOKUP(QS748,$A$794:$F$2344,6,FALSE)</f>
        <v>0</v>
      </c>
      <c r="QW748" s="202" t="s">
        <v>61</v>
      </c>
      <c r="QX748" s="10">
        <f>QV748*1.5*QU748</f>
        <v>0</v>
      </c>
      <c r="QY748" s="10"/>
      <c r="QZ748" s="263"/>
      <c r="RA748" s="202" t="s">
        <v>95</v>
      </c>
      <c r="RB748" s="484" t="s">
        <v>777</v>
      </c>
      <c r="RD748" s="278">
        <f>IF(RC748="Kopman",1.7,1)</f>
        <v>1</v>
      </c>
      <c r="RE748" s="203">
        <f>VLOOKUP(RB748,$A$794:$F$2344,6,FALSE)</f>
        <v>0</v>
      </c>
      <c r="RF748" s="202" t="s">
        <v>61</v>
      </c>
      <c r="RG748" s="10">
        <f>RE748*1.5*RD748</f>
        <v>0</v>
      </c>
      <c r="RH748" s="10"/>
      <c r="RI748" s="263"/>
      <c r="RJ748" s="202" t="s">
        <v>95</v>
      </c>
      <c r="RK748" s="484" t="s">
        <v>539</v>
      </c>
      <c r="RM748" s="278">
        <f>IF(RL748="Kopman",1.7,1)</f>
        <v>1</v>
      </c>
      <c r="RN748" s="203">
        <f>VLOOKUP(RK748,$A$794:$F$2344,6,FALSE)</f>
        <v>0</v>
      </c>
      <c r="RO748" s="202" t="s">
        <v>149</v>
      </c>
      <c r="RP748" s="10">
        <f>RN748*1.5*RM748</f>
        <v>0</v>
      </c>
      <c r="RQ748" s="10"/>
      <c r="RR748" s="263"/>
      <c r="RS748" s="202" t="s">
        <v>95</v>
      </c>
      <c r="RT748" s="484" t="s">
        <v>457</v>
      </c>
      <c r="RV748" s="278">
        <f>IF(RU748="Kopman",1.7,1)</f>
        <v>1</v>
      </c>
      <c r="RW748" s="203">
        <f>VLOOKUP(RT748,$A$794:$F$2344,6,FALSE)</f>
        <v>0</v>
      </c>
      <c r="RX748" s="202" t="s">
        <v>61</v>
      </c>
      <c r="RY748" s="10">
        <f>RW748*1.5*RV748</f>
        <v>0</v>
      </c>
      <c r="RZ748" s="10"/>
      <c r="SA748" s="269"/>
      <c r="SB748" s="202" t="s">
        <v>95</v>
      </c>
      <c r="SC748" s="484" t="s">
        <v>2732</v>
      </c>
      <c r="SE748" s="278">
        <f>IF(SD748="Kopman",1.7,1)</f>
        <v>1</v>
      </c>
      <c r="SF748" s="203">
        <f>VLOOKUP(SC748,$A$794:$F$2344,6,FALSE)</f>
        <v>0</v>
      </c>
      <c r="SG748" s="202" t="s">
        <v>61</v>
      </c>
      <c r="SH748" s="10">
        <f>SF748*1.5*SE748</f>
        <v>0</v>
      </c>
      <c r="SI748" s="10"/>
      <c r="SJ748" s="269"/>
      <c r="SK748" s="202" t="s">
        <v>95</v>
      </c>
      <c r="SL748" s="496" t="s">
        <v>183</v>
      </c>
      <c r="SN748" s="278">
        <f>IF(SM748="Kopman",1.7,1)</f>
        <v>1</v>
      </c>
      <c r="SO748" s="203" t="e">
        <f>VLOOKUP(SL748,$A$794:$F$2344,6,FALSE)</f>
        <v>#N/A</v>
      </c>
      <c r="SP748" s="202" t="s">
        <v>61</v>
      </c>
      <c r="SQ748" s="10" t="e">
        <f>SO748*1.5*SN748</f>
        <v>#N/A</v>
      </c>
      <c r="SR748" s="10"/>
      <c r="SS748" s="269"/>
      <c r="ST748" s="202" t="s">
        <v>95</v>
      </c>
      <c r="SU748" s="484" t="s">
        <v>780</v>
      </c>
      <c r="SW748" s="278">
        <f>IF(SV748="Kopman",1.7,1)</f>
        <v>1</v>
      </c>
      <c r="SX748" s="203">
        <f>VLOOKUP(SU748,$A$794:$F$2344,6,FALSE)</f>
        <v>0</v>
      </c>
      <c r="SY748" s="202" t="s">
        <v>61</v>
      </c>
      <c r="SZ748" s="10">
        <f>SX748*1.5*SW748</f>
        <v>0</v>
      </c>
      <c r="TA748" s="10"/>
      <c r="TB748" s="269"/>
      <c r="TC748" s="202" t="s">
        <v>95</v>
      </c>
      <c r="TD748" s="484" t="s">
        <v>534</v>
      </c>
      <c r="TF748" s="278">
        <f>IF(TE748="Kopman",1.7,1)</f>
        <v>1</v>
      </c>
      <c r="TG748" s="203">
        <f>VLOOKUP(TD748,$A$794:$F$2344,6,FALSE)</f>
        <v>15</v>
      </c>
      <c r="TH748" s="202" t="s">
        <v>149</v>
      </c>
      <c r="TI748" s="10">
        <f>TG748*1.5*TF748</f>
        <v>22.5</v>
      </c>
      <c r="TK748" s="269"/>
      <c r="TL748" s="202" t="s">
        <v>95</v>
      </c>
      <c r="TM748" s="484" t="s">
        <v>2779</v>
      </c>
      <c r="TO748" s="278">
        <f>IF(TN748="Kopman",1.7,1)</f>
        <v>1</v>
      </c>
      <c r="TP748" s="203">
        <f>VLOOKUP(TM748,$A$794:$F$2344,6,FALSE)</f>
        <v>0</v>
      </c>
      <c r="TQ748" s="202" t="s">
        <v>61</v>
      </c>
      <c r="TR748" s="10">
        <f>TP748*1.5*TO748</f>
        <v>0</v>
      </c>
      <c r="TS748" s="10"/>
      <c r="TT748" s="269"/>
      <c r="TU748" s="202" t="s">
        <v>95</v>
      </c>
      <c r="TV748" s="484" t="s">
        <v>778</v>
      </c>
      <c r="TX748" s="278">
        <f>IF(TW748="Kopman",1.7,1)</f>
        <v>1</v>
      </c>
      <c r="TY748" s="203">
        <f>VLOOKUP(TV748,$A$794:$F$2344,6,FALSE)</f>
        <v>63</v>
      </c>
      <c r="TZ748" s="202" t="s">
        <v>61</v>
      </c>
      <c r="UA748" s="10">
        <f>TY748*1.5*TX748</f>
        <v>94.5</v>
      </c>
      <c r="UB748" s="10"/>
      <c r="UC748" s="269"/>
      <c r="UD748" s="202" t="s">
        <v>95</v>
      </c>
      <c r="UE748" s="498" t="s">
        <v>778</v>
      </c>
      <c r="UG748" s="278">
        <f>IF(UF748="Kopman",1.7,1)</f>
        <v>1</v>
      </c>
      <c r="UH748" s="203">
        <f>VLOOKUP(UE748,$A$794:$F$2344,6,FALSE)</f>
        <v>63</v>
      </c>
      <c r="UI748" s="202" t="s">
        <v>61</v>
      </c>
      <c r="UJ748" s="10">
        <f>UH748*1.5*UG748</f>
        <v>94.5</v>
      </c>
      <c r="UK748" s="10"/>
      <c r="UL748" s="269"/>
      <c r="UM748" s="202" t="s">
        <v>95</v>
      </c>
      <c r="UN748" s="484" t="s">
        <v>2779</v>
      </c>
      <c r="UO748" s="495"/>
      <c r="UP748" s="278">
        <f>IF(UO748="Kopman",1.7,1)</f>
        <v>1</v>
      </c>
      <c r="UQ748" s="203">
        <f>VLOOKUP(UN748,$A$794:$F$2344,6,FALSE)</f>
        <v>0</v>
      </c>
      <c r="UR748" s="202" t="s">
        <v>61</v>
      </c>
      <c r="US748" s="10">
        <f>UQ748*1.5*UP748</f>
        <v>0</v>
      </c>
      <c r="UT748" s="10"/>
      <c r="UU748" s="269"/>
      <c r="UV748" s="202" t="s">
        <v>95</v>
      </c>
      <c r="UW748" s="486" t="s">
        <v>778</v>
      </c>
      <c r="UX748" s="14" t="s">
        <v>1895</v>
      </c>
      <c r="UY748" s="278">
        <f>IF(UX748="Kopman",1.7,1)</f>
        <v>1.7</v>
      </c>
      <c r="UZ748" s="203">
        <f>VLOOKUP(UW748,$A$794:$F$2344,6,FALSE)</f>
        <v>63</v>
      </c>
      <c r="VA748" s="202" t="s">
        <v>61</v>
      </c>
      <c r="VB748" s="10">
        <f>UZ748*1.5*UY748</f>
        <v>160.65</v>
      </c>
      <c r="VC748" s="10"/>
      <c r="VD748" s="269"/>
      <c r="VE748" s="202" t="s">
        <v>95</v>
      </c>
      <c r="VF748" s="484" t="s">
        <v>1133</v>
      </c>
      <c r="VG748" s="495"/>
      <c r="VH748" s="278">
        <f>IF(VG748="Kopman",1.7,1)</f>
        <v>1</v>
      </c>
      <c r="VI748" s="203">
        <f>VLOOKUP(VF748,$A$794:$F$2344,6,FALSE)</f>
        <v>0</v>
      </c>
      <c r="VJ748" s="202" t="s">
        <v>61</v>
      </c>
      <c r="VK748" s="10">
        <f>VI748*1.5*VH748</f>
        <v>0</v>
      </c>
      <c r="VL748" s="10"/>
      <c r="VM748" s="269"/>
      <c r="VN748" s="202" t="s">
        <v>95</v>
      </c>
      <c r="VO748" s="484" t="s">
        <v>659</v>
      </c>
      <c r="VQ748" s="278">
        <f>IF(VP748="Kopman",1.7,1)</f>
        <v>1</v>
      </c>
      <c r="VR748" s="203">
        <f>VLOOKUP(VO748,$A$794:$F$2344,6,FALSE)</f>
        <v>0</v>
      </c>
      <c r="VS748" s="202" t="s">
        <v>61</v>
      </c>
      <c r="VT748" s="10">
        <f>VR748*1.5*VQ748</f>
        <v>0</v>
      </c>
      <c r="VU748" s="10"/>
      <c r="VV748" s="269"/>
      <c r="VW748" s="202" t="s">
        <v>95</v>
      </c>
      <c r="VX748" s="496" t="s">
        <v>183</v>
      </c>
      <c r="VZ748" s="278">
        <f>IF(VY748="Kopman",1.7,1)</f>
        <v>1</v>
      </c>
      <c r="WA748" s="203" t="e">
        <f>VLOOKUP(VX748,$A$794:$F$2344,6,FALSE)</f>
        <v>#N/A</v>
      </c>
      <c r="WB748" s="202" t="s">
        <v>149</v>
      </c>
      <c r="WC748" s="10" t="e">
        <f>WA748*1.5*VZ748</f>
        <v>#N/A</v>
      </c>
      <c r="WE748" s="269"/>
      <c r="WF748" s="202" t="s">
        <v>95</v>
      </c>
      <c r="WG748" s="484" t="s">
        <v>778</v>
      </c>
      <c r="WI748" s="278">
        <f>IF(WH748="Kopman",1.7,1)</f>
        <v>1</v>
      </c>
      <c r="WJ748" s="203">
        <f>VLOOKUP(WG748,$A$794:$F$2344,6,FALSE)</f>
        <v>63</v>
      </c>
      <c r="WK748" s="202" t="s">
        <v>149</v>
      </c>
      <c r="WL748" s="10">
        <f>WJ748*1.5*WI748</f>
        <v>94.5</v>
      </c>
      <c r="WN748" s="269"/>
      <c r="WO748" s="202" t="s">
        <v>95</v>
      </c>
      <c r="WP748" s="484" t="s">
        <v>598</v>
      </c>
      <c r="WQ748" s="203"/>
      <c r="WR748" s="278">
        <f>IF(WQ748="Kopman",1.7,1)</f>
        <v>1</v>
      </c>
      <c r="WS748" s="203">
        <f>VLOOKUP(WP748,$A$794:$F$2344,6,FALSE)</f>
        <v>0</v>
      </c>
      <c r="WT748" s="202" t="s">
        <v>61</v>
      </c>
      <c r="WU748" s="10">
        <f>WS748*1.5*WR748</f>
        <v>0</v>
      </c>
      <c r="WV748" s="10"/>
      <c r="WW748" s="269"/>
      <c r="WX748" s="202" t="s">
        <v>95</v>
      </c>
      <c r="WY748" s="484" t="s">
        <v>1133</v>
      </c>
      <c r="XA748" s="278">
        <f>IF(WZ748="Kopman",1.7,1)</f>
        <v>1</v>
      </c>
      <c r="XB748" s="203">
        <f>VLOOKUP(WY748,$A$794:$F$2344,6,FALSE)</f>
        <v>0</v>
      </c>
      <c r="XC748" s="202" t="s">
        <v>149</v>
      </c>
      <c r="XD748" s="10">
        <f>XB748*1.5*XA748</f>
        <v>0</v>
      </c>
      <c r="XF748" s="269"/>
      <c r="XG748" s="202" t="s">
        <v>95</v>
      </c>
      <c r="XH748" s="484" t="s">
        <v>1604</v>
      </c>
      <c r="XJ748" s="278">
        <f>IF(XI748="Kopman",1.7,1)</f>
        <v>1</v>
      </c>
      <c r="XK748" s="203">
        <f>VLOOKUP(XH748,$A$794:$F$2344,6,FALSE)</f>
        <v>0</v>
      </c>
      <c r="XL748" s="202" t="s">
        <v>149</v>
      </c>
      <c r="XM748" s="10">
        <f>XK748*1.5*XJ748</f>
        <v>0</v>
      </c>
      <c r="XO748" s="269"/>
      <c r="XP748" s="202" t="s">
        <v>95</v>
      </c>
      <c r="XQ748" s="484" t="s">
        <v>2779</v>
      </c>
      <c r="XS748" s="278">
        <f>IF(XR748="Kopman",1.7,1)</f>
        <v>1</v>
      </c>
      <c r="XT748" s="203">
        <f>VLOOKUP(XQ748,$A$794:$F$2344,6,FALSE)</f>
        <v>0</v>
      </c>
      <c r="XU748" s="202" t="s">
        <v>61</v>
      </c>
      <c r="XV748" s="10">
        <f>XT748*1.5*XS748</f>
        <v>0</v>
      </c>
      <c r="XW748" s="10"/>
      <c r="XX748" s="269"/>
      <c r="XY748" s="202" t="s">
        <v>95</v>
      </c>
      <c r="XZ748" s="484" t="s">
        <v>668</v>
      </c>
      <c r="YB748" s="278">
        <f>IF(YA748="Kopman",1.7,1)</f>
        <v>1</v>
      </c>
      <c r="YC748" s="203">
        <f>VLOOKUP(XZ748,$A$794:$F$2344,6,FALSE)</f>
        <v>0</v>
      </c>
      <c r="YD748" s="202" t="s">
        <v>149</v>
      </c>
      <c r="YE748" s="10">
        <f>YC748*1.5*YB748</f>
        <v>0</v>
      </c>
      <c r="YG748" s="269"/>
      <c r="YH748" s="202" t="s">
        <v>95</v>
      </c>
      <c r="YI748" s="78" t="s">
        <v>183</v>
      </c>
      <c r="YK748" s="278">
        <f>IF(YJ748="Kopman",1.7,1)</f>
        <v>1</v>
      </c>
      <c r="YL748" s="203" t="e">
        <f>VLOOKUP(YI748,$A$794:$F$2344,6,FALSE)</f>
        <v>#N/A</v>
      </c>
      <c r="YM748" s="202" t="s">
        <v>61</v>
      </c>
      <c r="YN748" s="10" t="e">
        <f>YL748*1.5*YK748</f>
        <v>#N/A</v>
      </c>
      <c r="YO748" s="10"/>
      <c r="YP748" s="269"/>
      <c r="YQ748" s="202" t="s">
        <v>95</v>
      </c>
      <c r="YR748" s="78" t="s">
        <v>183</v>
      </c>
      <c r="YT748" s="278">
        <f>IF(YS748="Kopman",1.7,1)</f>
        <v>1</v>
      </c>
      <c r="YU748" s="203" t="e">
        <f>VLOOKUP(YR748,$A$794:$F$2344,6,FALSE)</f>
        <v>#N/A</v>
      </c>
      <c r="YV748" s="202" t="s">
        <v>149</v>
      </c>
      <c r="YW748" s="10" t="e">
        <f>YU748*1.5*YT748</f>
        <v>#N/A</v>
      </c>
      <c r="YY748" s="269"/>
      <c r="YZ748" s="202" t="s">
        <v>95</v>
      </c>
      <c r="ZA748" s="78" t="s">
        <v>183</v>
      </c>
      <c r="ZB748" s="495"/>
      <c r="ZC748" s="278">
        <f>IF(ZB748="Kopman",1.7,1)</f>
        <v>1</v>
      </c>
      <c r="ZD748" s="203" t="e">
        <f>VLOOKUP(ZA748,$A$794:$F$2344,6,FALSE)</f>
        <v>#N/A</v>
      </c>
      <c r="ZE748" s="202" t="s">
        <v>149</v>
      </c>
      <c r="ZF748" s="10" t="e">
        <f>ZD748*1.5*ZC748</f>
        <v>#N/A</v>
      </c>
      <c r="ZH748" s="269"/>
      <c r="ZI748" s="202" t="s">
        <v>95</v>
      </c>
      <c r="ZJ748" s="78" t="s">
        <v>183</v>
      </c>
      <c r="ZL748" s="278">
        <f>IF(ZK748="Kopman",1.7,1)</f>
        <v>1</v>
      </c>
      <c r="ZM748" s="203" t="e">
        <f>VLOOKUP(ZJ748,$A$794:$F$2344,6,FALSE)</f>
        <v>#N/A</v>
      </c>
      <c r="ZN748" s="202" t="s">
        <v>149</v>
      </c>
      <c r="ZO748" s="10" t="e">
        <f>ZM748*1.5*ZL748</f>
        <v>#N/A</v>
      </c>
      <c r="ZQ748" s="269"/>
      <c r="ZR748" s="202" t="s">
        <v>95</v>
      </c>
      <c r="ZS748" s="484" t="s">
        <v>778</v>
      </c>
      <c r="ZU748" s="278">
        <f>IF(ZT748="Kopman",1.7,1)</f>
        <v>1</v>
      </c>
      <c r="ZV748" s="203">
        <f>VLOOKUP(ZS748,$A$794:$F$2344,6,FALSE)</f>
        <v>63</v>
      </c>
      <c r="ZW748" s="202" t="s">
        <v>61</v>
      </c>
      <c r="ZX748" s="10">
        <f>ZV748*1.5*ZU748</f>
        <v>94.5</v>
      </c>
      <c r="ZY748" s="10"/>
      <c r="ZZ748" s="269"/>
      <c r="AAA748" s="202" t="s">
        <v>95</v>
      </c>
      <c r="AAB748" s="484" t="s">
        <v>598</v>
      </c>
      <c r="AAC748" s="495"/>
      <c r="AAD748" s="278">
        <f>IF(AAC748="Kopman",1.7,1)</f>
        <v>1</v>
      </c>
      <c r="AAE748" s="203">
        <f>VLOOKUP(AAB748,$A$794:$F$2344,6,FALSE)</f>
        <v>0</v>
      </c>
      <c r="AAF748" s="202" t="s">
        <v>61</v>
      </c>
      <c r="AAG748" s="10">
        <f>AAE748*1.5*AAD748</f>
        <v>0</v>
      </c>
      <c r="AAH748" s="10"/>
      <c r="AAI748" s="269"/>
      <c r="AAJ748" s="202" t="s">
        <v>95</v>
      </c>
      <c r="AAK748" s="78" t="s">
        <v>183</v>
      </c>
      <c r="AAM748" s="278">
        <f>IF(AAL748="Kopman",1.7,1)</f>
        <v>1</v>
      </c>
      <c r="AAN748" s="203" t="e">
        <f>VLOOKUP(AAK748,$A$794:$F$2344,6,FALSE)</f>
        <v>#N/A</v>
      </c>
      <c r="AAO748" s="202" t="s">
        <v>61</v>
      </c>
      <c r="AAP748" s="10" t="e">
        <f>AAN748*1.5*AAM748</f>
        <v>#N/A</v>
      </c>
      <c r="AAQ748" s="10"/>
      <c r="AAR748" s="269"/>
      <c r="AAS748" s="202" t="s">
        <v>95</v>
      </c>
      <c r="AAT748" s="498" t="s">
        <v>780</v>
      </c>
      <c r="AAU748" s="495"/>
      <c r="AAV748" s="278">
        <f>IF(AAU748="Kopman",1.7,1)</f>
        <v>1</v>
      </c>
      <c r="AAW748" s="203">
        <f>VLOOKUP(AAT748,$A$794:$F$2344,6,FALSE)</f>
        <v>0</v>
      </c>
      <c r="AAX748" s="202" t="s">
        <v>61</v>
      </c>
      <c r="AAY748" s="10">
        <f>AAW748*1.5*AAV748</f>
        <v>0</v>
      </c>
      <c r="AAZ748" s="10"/>
      <c r="ABA748" s="269"/>
      <c r="ABB748" s="202" t="s">
        <v>95</v>
      </c>
      <c r="ABC748" s="484" t="s">
        <v>598</v>
      </c>
      <c r="ABE748" s="278">
        <f>IF(ABD748="Kopman",1.7,1)</f>
        <v>1</v>
      </c>
      <c r="ABF748" s="203">
        <f>VLOOKUP(ABC748,$A$794:$F$2344,6,FALSE)</f>
        <v>0</v>
      </c>
      <c r="ABG748" s="202" t="s">
        <v>61</v>
      </c>
      <c r="ABH748" s="10">
        <f>ABF748*1.5*ABE748</f>
        <v>0</v>
      </c>
      <c r="ABI748" s="10"/>
      <c r="ABJ748" s="269"/>
      <c r="ABK748" s="202" t="s">
        <v>95</v>
      </c>
      <c r="ABL748" s="484" t="s">
        <v>777</v>
      </c>
      <c r="ABN748" s="278">
        <f>IF(ABM748="Kopman",1.7,1)</f>
        <v>1</v>
      </c>
      <c r="ABO748" s="203">
        <f>VLOOKUP(ABL748,$A$794:$F$2344,6,FALSE)</f>
        <v>0</v>
      </c>
      <c r="ABP748" s="202" t="s">
        <v>61</v>
      </c>
      <c r="ABQ748" s="10">
        <f>ABO748*1.5*ABN748</f>
        <v>0</v>
      </c>
      <c r="ABR748" s="10"/>
      <c r="ABS748" s="269"/>
      <c r="ABT748" s="202" t="s">
        <v>95</v>
      </c>
      <c r="ABU748" s="486" t="s">
        <v>778</v>
      </c>
      <c r="ABV748" s="14" t="s">
        <v>1895</v>
      </c>
      <c r="ABW748" s="278">
        <f>IF(ABV748="Kopman",1.7,1)</f>
        <v>1.7</v>
      </c>
      <c r="ABX748" s="203">
        <f>VLOOKUP(ABU748,$A$794:$F$2344,6,FALSE)</f>
        <v>63</v>
      </c>
      <c r="ABY748" s="202" t="s">
        <v>61</v>
      </c>
      <c r="ABZ748" s="10">
        <f>ABX748*1.5*ABW748</f>
        <v>160.65</v>
      </c>
      <c r="ACA748" s="10"/>
      <c r="ACB748" s="269"/>
      <c r="ACC748" s="202" t="s">
        <v>95</v>
      </c>
      <c r="ACD748" s="484" t="s">
        <v>491</v>
      </c>
      <c r="ACF748" s="278">
        <f>IF(ACE748="Kopman",1.7,1)</f>
        <v>1</v>
      </c>
      <c r="ACG748" s="203">
        <f>VLOOKUP(ACD748,$A$794:$F$2344,6,FALSE)</f>
        <v>0</v>
      </c>
      <c r="ACH748" s="202" t="s">
        <v>61</v>
      </c>
      <c r="ACI748" s="10">
        <f>ACG748*1.5*ACF748</f>
        <v>0</v>
      </c>
      <c r="ACJ748" s="10"/>
      <c r="ACK748" s="269"/>
      <c r="ACL748" s="202" t="s">
        <v>95</v>
      </c>
      <c r="ACM748" s="484" t="s">
        <v>778</v>
      </c>
      <c r="ACO748" s="278">
        <f>IF(ACN748="Kopman",1.7,1)</f>
        <v>1</v>
      </c>
      <c r="ACP748" s="203">
        <f>VLOOKUP(ACM748,$A$794:$F$2344,6,FALSE)</f>
        <v>63</v>
      </c>
      <c r="ACQ748" s="202" t="s">
        <v>61</v>
      </c>
      <c r="ACR748" s="10">
        <f>ACP748*1.5*ACO748</f>
        <v>94.5</v>
      </c>
      <c r="ACS748" s="10"/>
      <c r="ACT748" s="269"/>
      <c r="ACU748" s="202" t="s">
        <v>95</v>
      </c>
      <c r="ACV748" s="484" t="s">
        <v>777</v>
      </c>
      <c r="ACX748" s="278">
        <f>IF(ACW748="Kopman",1.7,1)</f>
        <v>1</v>
      </c>
      <c r="ACY748" s="203">
        <f>VLOOKUP(ACV748,$A$794:$F$2344,6,FALSE)</f>
        <v>0</v>
      </c>
      <c r="ACZ748" s="202" t="s">
        <v>61</v>
      </c>
      <c r="ADA748" s="10">
        <f>ACY748*1.5*ACX748</f>
        <v>0</v>
      </c>
      <c r="ADB748" s="10"/>
      <c r="ADC748" s="269"/>
      <c r="ADD748" s="202" t="s">
        <v>95</v>
      </c>
      <c r="ADE748" s="484" t="s">
        <v>536</v>
      </c>
      <c r="ADG748" s="278">
        <f>IF(ADF748="Kopman",1.7,1)</f>
        <v>1</v>
      </c>
      <c r="ADH748" s="203">
        <f>VLOOKUP(ADE748,$A$794:$F$2344,6,FALSE)</f>
        <v>0</v>
      </c>
      <c r="ADI748" s="202" t="s">
        <v>149</v>
      </c>
      <c r="ADJ748" s="10">
        <f>ADH748*1.5*ADG748</f>
        <v>0</v>
      </c>
      <c r="ADL748" s="269"/>
      <c r="ADM748" s="202" t="s">
        <v>95</v>
      </c>
      <c r="ADN748" s="484" t="s">
        <v>778</v>
      </c>
      <c r="ADP748" s="278">
        <f>IF(ADO748="Kopman",1.7,1)</f>
        <v>1</v>
      </c>
      <c r="ADQ748" s="203">
        <f>VLOOKUP(ADN748,$A$794:$F$2344,6,FALSE)</f>
        <v>63</v>
      </c>
      <c r="ADR748" s="202" t="s">
        <v>61</v>
      </c>
      <c r="ADS748" s="10">
        <f>ADQ748*1.5*ADP748</f>
        <v>94.5</v>
      </c>
      <c r="ADT748" s="10"/>
      <c r="ADU748" s="269"/>
      <c r="ADV748" s="202" t="s">
        <v>95</v>
      </c>
      <c r="ADW748" s="78" t="s">
        <v>183</v>
      </c>
      <c r="ADY748" s="278">
        <f>IF(ADX748="Kopman",1.7,1)</f>
        <v>1</v>
      </c>
      <c r="ADZ748" s="203" t="e">
        <f>VLOOKUP(ADW748,$A$794:$F$2344,6,FALSE)</f>
        <v>#N/A</v>
      </c>
      <c r="AEA748" s="202" t="s">
        <v>149</v>
      </c>
      <c r="AEB748" s="10" t="e">
        <f>ADZ748*1.5*ADY748</f>
        <v>#N/A</v>
      </c>
      <c r="AED748" s="269"/>
      <c r="AEE748" s="202" t="s">
        <v>95</v>
      </c>
      <c r="AEF748" s="491" t="s">
        <v>2779</v>
      </c>
      <c r="AEH748" s="278">
        <f>IF(AEG748="Kopman",1.7,1)</f>
        <v>1</v>
      </c>
      <c r="AEI748" s="203">
        <f>VLOOKUP(AEF748,$A$794:$F$2344,6,FALSE)</f>
        <v>0</v>
      </c>
      <c r="AEJ748" s="202" t="s">
        <v>149</v>
      </c>
      <c r="AEK748" s="10">
        <f>AEI748*1.5*AEH748</f>
        <v>0</v>
      </c>
      <c r="AEM748" s="269"/>
      <c r="AEN748" s="202" t="s">
        <v>95</v>
      </c>
      <c r="AEO748" s="484" t="s">
        <v>451</v>
      </c>
      <c r="AEQ748" s="278">
        <f>IF(AEP748="Kopman",1.7,1)</f>
        <v>1</v>
      </c>
      <c r="AER748" s="203">
        <f>VLOOKUP(AEO748,$A$794:$F$2344,6,FALSE)</f>
        <v>0</v>
      </c>
      <c r="AES748" s="202" t="s">
        <v>149</v>
      </c>
      <c r="AET748" s="10">
        <f>AER748*1.5*AEQ748</f>
        <v>0</v>
      </c>
      <c r="AEV748" s="269"/>
      <c r="AEW748" s="202" t="s">
        <v>95</v>
      </c>
      <c r="AEX748" s="484" t="s">
        <v>1179</v>
      </c>
      <c r="AEZ748" s="278">
        <f>IF(AEY748="Kopman",1.7,1)</f>
        <v>1</v>
      </c>
      <c r="AFA748" s="203">
        <f>VLOOKUP(AEX748,$A$794:$F$2344,6,FALSE)</f>
        <v>0</v>
      </c>
      <c r="AFB748" s="202" t="s">
        <v>61</v>
      </c>
      <c r="AFC748" s="10">
        <f>AFA748*1.5*AEZ748</f>
        <v>0</v>
      </c>
      <c r="AFD748" s="10"/>
      <c r="AFE748" s="269"/>
      <c r="AFF748" s="202" t="s">
        <v>95</v>
      </c>
      <c r="AFG748" s="78" t="s">
        <v>183</v>
      </c>
      <c r="AFI748" s="278">
        <f>IF(AFH748="Kopman",1.7,1)</f>
        <v>1</v>
      </c>
      <c r="AFJ748" s="203" t="e">
        <f>VLOOKUP(AFG748,$A$794:$F$2344,6,FALSE)</f>
        <v>#N/A</v>
      </c>
      <c r="AFK748" s="202" t="s">
        <v>61</v>
      </c>
      <c r="AFL748" s="10" t="e">
        <f>AFJ748*1.5*AFI748</f>
        <v>#N/A</v>
      </c>
      <c r="AFM748" s="10"/>
      <c r="AFN748" s="269"/>
      <c r="AFO748" s="202" t="s">
        <v>95</v>
      </c>
      <c r="AFP748" s="484" t="s">
        <v>1604</v>
      </c>
      <c r="AFR748" s="278">
        <f>IF(AFQ748="Kopman",1.7,1)</f>
        <v>1</v>
      </c>
      <c r="AFS748" s="203">
        <f>VLOOKUP(AFP748,$A$794:$F$2344,6,FALSE)</f>
        <v>0</v>
      </c>
      <c r="AFT748" s="202" t="s">
        <v>61</v>
      </c>
      <c r="AFU748" s="10">
        <f>AFS748*1.5*AFR748</f>
        <v>0</v>
      </c>
      <c r="AFV748" s="10"/>
      <c r="AFW748" s="269"/>
      <c r="AFX748" s="202" t="s">
        <v>95</v>
      </c>
      <c r="AFY748" s="484" t="s">
        <v>1133</v>
      </c>
      <c r="AGA748" s="278">
        <f>IF(AFZ748="Kopman",1.7,1)</f>
        <v>1</v>
      </c>
      <c r="AGB748" s="203">
        <f>VLOOKUP(AFY748,$A$794:$F$2344,6,FALSE)</f>
        <v>0</v>
      </c>
      <c r="AGC748" s="202" t="s">
        <v>61</v>
      </c>
      <c r="AGD748" s="10">
        <f>AGB748*1.5*AGA748</f>
        <v>0</v>
      </c>
      <c r="AGE748" s="10"/>
      <c r="AGF748" s="269"/>
      <c r="AGG748" s="202" t="s">
        <v>95</v>
      </c>
      <c r="AGH748" s="484" t="s">
        <v>451</v>
      </c>
      <c r="AGJ748" s="278">
        <f>IF(AGI748="Kopman",1.7,1)</f>
        <v>1</v>
      </c>
      <c r="AGK748" s="203">
        <f>VLOOKUP(AGH748,$A$794:$F$2344,6,FALSE)</f>
        <v>0</v>
      </c>
      <c r="AGL748" s="202" t="s">
        <v>61</v>
      </c>
      <c r="AGM748" s="10">
        <f>AGK748*1.5*AGJ748</f>
        <v>0</v>
      </c>
      <c r="AGN748" s="10"/>
      <c r="AGO748" s="269"/>
      <c r="AGP748" s="202" t="s">
        <v>95</v>
      </c>
      <c r="AGQ748" s="484" t="s">
        <v>1133</v>
      </c>
      <c r="AGS748" s="278">
        <f>IF(AGR748="Kopman",1.7,1)</f>
        <v>1</v>
      </c>
      <c r="AGT748" s="203">
        <f>VLOOKUP(AGQ748,$A$794:$F$2344,6,FALSE)</f>
        <v>0</v>
      </c>
      <c r="AGU748" s="202" t="s">
        <v>61</v>
      </c>
      <c r="AGV748" s="10">
        <f>AGT748*1.5*AGS748</f>
        <v>0</v>
      </c>
      <c r="AGW748" s="10"/>
      <c r="AGX748" s="269"/>
      <c r="AGY748" s="202" t="s">
        <v>95</v>
      </c>
      <c r="AGZ748" s="78" t="s">
        <v>183</v>
      </c>
      <c r="AHB748" s="278">
        <f>IF(AHA748="Kopman",1.7,1)</f>
        <v>1</v>
      </c>
      <c r="AHC748" s="203" t="e">
        <f>VLOOKUP(AGZ748,$A$794:$F$2344,6,FALSE)</f>
        <v>#N/A</v>
      </c>
      <c r="AHD748" s="202" t="s">
        <v>61</v>
      </c>
      <c r="AHE748" s="10" t="e">
        <f>AHC748*1.5*AHB748</f>
        <v>#N/A</v>
      </c>
      <c r="AHF748" s="10"/>
      <c r="AHG748" s="269"/>
      <c r="AHH748" s="202" t="s">
        <v>95</v>
      </c>
      <c r="AHI748" s="502" t="s">
        <v>536</v>
      </c>
      <c r="AHK748" s="278">
        <f>IF(AHJ748="Kopman",1.7,1)</f>
        <v>1</v>
      </c>
      <c r="AHL748" s="203">
        <f>VLOOKUP(AHI748,$A$794:$F$2344,6,FALSE)</f>
        <v>0</v>
      </c>
      <c r="AHM748" s="202" t="s">
        <v>61</v>
      </c>
      <c r="AHN748" s="10">
        <f>AHL748*1.5*AHK748</f>
        <v>0</v>
      </c>
      <c r="AHO748" s="10"/>
      <c r="AHP748" s="269"/>
      <c r="AHQ748" s="202" t="s">
        <v>95</v>
      </c>
      <c r="AHR748" s="484" t="s">
        <v>2779</v>
      </c>
      <c r="AHT748" s="278">
        <f>IF(AHS748="Kopman",1.7,1)</f>
        <v>1</v>
      </c>
      <c r="AHU748" s="203">
        <f>VLOOKUP(AHR748,$A$794:$F$2344,6,FALSE)</f>
        <v>0</v>
      </c>
      <c r="AHV748" s="202" t="s">
        <v>61</v>
      </c>
      <c r="AHW748" s="10">
        <f>AHU748*1.5*AHT748</f>
        <v>0</v>
      </c>
      <c r="AHX748" s="10"/>
      <c r="AHY748" s="269"/>
      <c r="AHZ748" s="202" t="s">
        <v>95</v>
      </c>
      <c r="AIA748" s="78" t="s">
        <v>183</v>
      </c>
      <c r="AIC748" s="278">
        <f>IF(AIB748="Kopman",1.7,1)</f>
        <v>1</v>
      </c>
      <c r="AID748" s="203" t="e">
        <f>VLOOKUP(AIA748,$A$794:$F$2344,6,FALSE)</f>
        <v>#N/A</v>
      </c>
      <c r="AIE748" s="202" t="s">
        <v>61</v>
      </c>
      <c r="AIF748" s="10" t="e">
        <f>AID748*1.5*AIC748</f>
        <v>#N/A</v>
      </c>
      <c r="AIG748" s="10"/>
      <c r="AIH748" s="269"/>
      <c r="AII748" s="202" t="s">
        <v>95</v>
      </c>
      <c r="AIJ748" s="484" t="s">
        <v>598</v>
      </c>
      <c r="AIL748" s="278">
        <f>IF(AIK748="Kopman",1.7,1)</f>
        <v>1</v>
      </c>
      <c r="AIM748" s="203">
        <f>VLOOKUP(AIJ748,$A$794:$F$2344,6,FALSE)</f>
        <v>0</v>
      </c>
      <c r="AIN748" s="202" t="s">
        <v>61</v>
      </c>
      <c r="AIO748" s="10">
        <f>AIM748*1.5*AIL748</f>
        <v>0</v>
      </c>
      <c r="AIP748" s="10"/>
      <c r="AIQ748" s="269"/>
      <c r="AIR748" s="202" t="s">
        <v>95</v>
      </c>
      <c r="AIS748" s="484" t="s">
        <v>1133</v>
      </c>
      <c r="AIU748" s="278">
        <f>IF(AIT748="Kopman",1.7,1)</f>
        <v>1</v>
      </c>
      <c r="AIV748" s="203">
        <f>VLOOKUP(AIS748,$A$794:$F$2344,6,FALSE)</f>
        <v>0</v>
      </c>
      <c r="AIW748" s="202" t="s">
        <v>61</v>
      </c>
      <c r="AIX748" s="10">
        <f>AIV748*1.5*AIU748</f>
        <v>0</v>
      </c>
      <c r="AIY748" s="10"/>
      <c r="AIZ748" s="269"/>
      <c r="AJA748" s="202" t="s">
        <v>95</v>
      </c>
      <c r="AJB748" s="78" t="s">
        <v>183</v>
      </c>
      <c r="AJD748" s="278">
        <f>IF(AJC748="Kopman",1.7,1)</f>
        <v>1</v>
      </c>
      <c r="AJE748" s="203" t="e">
        <f>VLOOKUP(AJB748,$A$794:$F$2344,6,FALSE)</f>
        <v>#N/A</v>
      </c>
      <c r="AJF748" s="202" t="s">
        <v>61</v>
      </c>
      <c r="AJG748" s="10" t="e">
        <f>AJE748*1.5*AJD748</f>
        <v>#N/A</v>
      </c>
      <c r="AJH748" s="10"/>
      <c r="AJI748" s="269"/>
      <c r="AJJ748" s="202" t="s">
        <v>95</v>
      </c>
      <c r="AJK748" s="78" t="s">
        <v>183</v>
      </c>
      <c r="AJM748" s="278">
        <f>IF(AJL748="Kopman",1.7,1)</f>
        <v>1</v>
      </c>
      <c r="AJN748" s="203" t="e">
        <f>VLOOKUP(AJK748,$A$794:$F$2344,6,FALSE)</f>
        <v>#N/A</v>
      </c>
      <c r="AJO748" s="202" t="s">
        <v>61</v>
      </c>
      <c r="AJP748" s="10" t="e">
        <f>AJN748*1.5*AJM748</f>
        <v>#N/A</v>
      </c>
      <c r="AJQ748" s="10"/>
      <c r="AJR748" s="269"/>
      <c r="AJS748" s="202" t="s">
        <v>95</v>
      </c>
      <c r="AJT748" s="78" t="s">
        <v>183</v>
      </c>
      <c r="AJV748" s="278">
        <f>IF(AJU748="Kopman",1.7,1)</f>
        <v>1</v>
      </c>
      <c r="AJW748" s="203" t="e">
        <f>VLOOKUP(AJT748,$A$794:$F$2344,6,FALSE)</f>
        <v>#N/A</v>
      </c>
      <c r="AJX748" s="202" t="s">
        <v>61</v>
      </c>
      <c r="AJY748" s="10" t="e">
        <f>AJW748*1.5*AJV748</f>
        <v>#N/A</v>
      </c>
      <c r="AJZ748" s="10"/>
      <c r="AKA748" s="269"/>
      <c r="AKB748" s="202" t="s">
        <v>95</v>
      </c>
      <c r="AKC748" s="484" t="s">
        <v>781</v>
      </c>
      <c r="AKE748" s="278">
        <f>IF(AKD748="Kopman",1.7,1)</f>
        <v>1</v>
      </c>
      <c r="AKF748" s="203">
        <f>VLOOKUP(AKC748,$A$794:$F$2344,6,FALSE)</f>
        <v>0</v>
      </c>
      <c r="AKG748" s="202" t="s">
        <v>61</v>
      </c>
      <c r="AKH748" s="10">
        <f>AKF748*1.5*AKE748</f>
        <v>0</v>
      </c>
      <c r="AKI748" s="10"/>
      <c r="AKJ748" s="269"/>
      <c r="AKK748" s="202" t="s">
        <v>95</v>
      </c>
      <c r="AKL748" s="78" t="s">
        <v>183</v>
      </c>
      <c r="AKN748" s="278">
        <f>IF(AKM748="Kopman",1.7,1)</f>
        <v>1</v>
      </c>
      <c r="AKO748" s="203" t="e">
        <f>VLOOKUP(AKL748,$A$794:$F$2344,6,FALSE)</f>
        <v>#N/A</v>
      </c>
      <c r="AKP748" s="202" t="s">
        <v>61</v>
      </c>
      <c r="AKQ748" s="10" t="e">
        <f>AKO748*1.5*AKN748</f>
        <v>#N/A</v>
      </c>
      <c r="AKR748" s="10"/>
      <c r="AKS748" s="269"/>
      <c r="AKT748" s="202" t="s">
        <v>95</v>
      </c>
      <c r="AKU748" s="78" t="s">
        <v>183</v>
      </c>
      <c r="AKW748" s="278">
        <f>IF(AKV748="Kopman",1.7,1)</f>
        <v>1</v>
      </c>
      <c r="AKX748" s="203" t="e">
        <f>VLOOKUP(AKU748,$A$794:$F$2344,6,FALSE)</f>
        <v>#N/A</v>
      </c>
      <c r="AKY748" s="202" t="s">
        <v>61</v>
      </c>
      <c r="AKZ748" s="10" t="e">
        <f>AKX748*1.5*AKW748</f>
        <v>#N/A</v>
      </c>
      <c r="ALA748" s="10"/>
      <c r="ALB748" s="269"/>
      <c r="ALC748" s="202" t="s">
        <v>95</v>
      </c>
      <c r="ALD748" s="78" t="s">
        <v>183</v>
      </c>
      <c r="ALF748" s="278">
        <f>IF(ALE748="Kopman",1.7,1)</f>
        <v>1</v>
      </c>
      <c r="ALG748" s="203" t="e">
        <f>VLOOKUP(ALD748,$A$794:$F$2344,6,FALSE)</f>
        <v>#N/A</v>
      </c>
      <c r="ALH748" s="202" t="s">
        <v>61</v>
      </c>
      <c r="ALI748" s="10" t="e">
        <f>ALG748*1.5*ALF748</f>
        <v>#N/A</v>
      </c>
      <c r="ALJ748" s="10"/>
      <c r="ALK748" s="269"/>
      <c r="ALL748" s="202" t="s">
        <v>95</v>
      </c>
      <c r="ALM748" s="78" t="s">
        <v>183</v>
      </c>
      <c r="ALO748" s="278">
        <f>IF(ALN748="Kopman",1.7,1)</f>
        <v>1</v>
      </c>
      <c r="ALP748" s="203" t="e">
        <f>VLOOKUP(ALM748,$A$794:$F$2344,6,FALSE)</f>
        <v>#N/A</v>
      </c>
      <c r="ALQ748" s="202" t="s">
        <v>61</v>
      </c>
      <c r="ALR748" s="10" t="e">
        <f>ALP748*1.5*ALO748</f>
        <v>#N/A</v>
      </c>
      <c r="ALS748" s="10"/>
      <c r="ALT748" s="269"/>
      <c r="ALU748" s="202" t="s">
        <v>95</v>
      </c>
      <c r="ALV748" s="78" t="s">
        <v>183</v>
      </c>
      <c r="ALX748" s="278">
        <f>IF(ALW748="Kopman",1.7,1)</f>
        <v>1</v>
      </c>
      <c r="ALY748" s="203" t="e">
        <f>VLOOKUP(ALV748,$A$794:$F$2344,6,FALSE)</f>
        <v>#N/A</v>
      </c>
      <c r="ALZ748" s="202" t="s">
        <v>61</v>
      </c>
      <c r="AMA748" s="10" t="e">
        <f>ALY748*1.5*ALX748</f>
        <v>#N/A</v>
      </c>
      <c r="AMB748" s="10"/>
      <c r="AMC748" s="269"/>
      <c r="AMD748" s="202" t="s">
        <v>95</v>
      </c>
      <c r="AME748" s="78" t="s">
        <v>183</v>
      </c>
      <c r="AMG748" s="278">
        <f>IF(AMF748="Kopman",1.7,1)</f>
        <v>1</v>
      </c>
      <c r="AMH748" s="203" t="e">
        <f>VLOOKUP(AME748,$A$794:$F$2344,6,FALSE)</f>
        <v>#N/A</v>
      </c>
      <c r="AMI748" s="202" t="s">
        <v>61</v>
      </c>
      <c r="AMJ748" s="10" t="e">
        <f>AMH748*1.5*AMG748</f>
        <v>#N/A</v>
      </c>
      <c r="AMK748" s="10"/>
      <c r="AML748" s="269"/>
      <c r="AMM748" s="202" t="s">
        <v>95</v>
      </c>
      <c r="AMN748" s="78" t="s">
        <v>183</v>
      </c>
      <c r="AMP748" s="278">
        <f>IF(AMO748="Kopman",1.7,1)</f>
        <v>1</v>
      </c>
      <c r="AMQ748" s="203" t="e">
        <f>VLOOKUP(AMN748,$A$794:$F$2344,6,FALSE)</f>
        <v>#N/A</v>
      </c>
      <c r="AMR748" s="202" t="s">
        <v>61</v>
      </c>
      <c r="AMS748" s="10" t="e">
        <f>AMQ748*1.5*AMP748</f>
        <v>#N/A</v>
      </c>
      <c r="AMT748" s="10"/>
      <c r="AMU748" s="269"/>
      <c r="AMV748" s="202" t="s">
        <v>95</v>
      </c>
      <c r="AMW748" s="78" t="s">
        <v>183</v>
      </c>
      <c r="AMY748" s="278">
        <f>IF(AMX748="Kopman",1.7,1)</f>
        <v>1</v>
      </c>
      <c r="AMZ748" s="203" t="e">
        <f>VLOOKUP(AMW748,$A$794:$F$2344,6,FALSE)</f>
        <v>#N/A</v>
      </c>
      <c r="ANA748" s="202" t="s">
        <v>61</v>
      </c>
      <c r="ANB748" s="10" t="e">
        <f>AMZ748*1.5*AMY748</f>
        <v>#N/A</v>
      </c>
      <c r="ANC748" s="10"/>
      <c r="AND748" s="269"/>
      <c r="ANE748" s="202" t="s">
        <v>95</v>
      </c>
      <c r="ANF748" s="78" t="s">
        <v>183</v>
      </c>
      <c r="ANH748" s="278">
        <f>IF(ANG748="Kopman",1.7,1)</f>
        <v>1</v>
      </c>
      <c r="ANI748" s="203" t="e">
        <f>VLOOKUP(ANF748,$A$794:$F$2344,6,FALSE)</f>
        <v>#N/A</v>
      </c>
      <c r="ANJ748" s="202" t="s">
        <v>61</v>
      </c>
      <c r="ANK748" s="10" t="e">
        <f>ANI748*1.5*ANH748</f>
        <v>#N/A</v>
      </c>
      <c r="ANL748" s="10"/>
      <c r="ANM748" s="269"/>
      <c r="ANN748" s="202" t="s">
        <v>95</v>
      </c>
      <c r="ANO748" s="78" t="s">
        <v>183</v>
      </c>
      <c r="ANQ748" s="278">
        <f>IF(ANP748="Kopman",1.7,1)</f>
        <v>1</v>
      </c>
      <c r="ANR748" s="203" t="e">
        <f>VLOOKUP(ANO748,$A$794:$F$2344,6,FALSE)</f>
        <v>#N/A</v>
      </c>
      <c r="ANS748" s="202" t="s">
        <v>61</v>
      </c>
      <c r="ANT748" s="10" t="e">
        <f>ANR748*1.5*ANQ748</f>
        <v>#N/A</v>
      </c>
      <c r="ANU748" s="10"/>
      <c r="ANV748" s="269"/>
      <c r="ANW748" s="202" t="s">
        <v>95</v>
      </c>
      <c r="ANX748" s="78" t="s">
        <v>183</v>
      </c>
      <c r="ANZ748" s="278">
        <f>IF(ANY748="Kopman",1.7,1)</f>
        <v>1</v>
      </c>
      <c r="AOA748" s="203" t="e">
        <f>VLOOKUP(ANX748,$A$794:$F$2344,6,FALSE)</f>
        <v>#N/A</v>
      </c>
      <c r="AOB748" s="202" t="s">
        <v>61</v>
      </c>
      <c r="AOC748" s="10" t="e">
        <f>AOA748*1.5*ANZ748</f>
        <v>#N/A</v>
      </c>
      <c r="AOD748" s="10"/>
      <c r="AOE748" s="269"/>
      <c r="AOF748" s="202" t="s">
        <v>95</v>
      </c>
      <c r="AOG748" s="78" t="s">
        <v>183</v>
      </c>
      <c r="AOI748" s="278">
        <f>IF(AOH748="Kopman",1.7,1)</f>
        <v>1</v>
      </c>
      <c r="AOJ748" s="203" t="e">
        <f>VLOOKUP(AOG748,$A$794:$F$2344,6,FALSE)</f>
        <v>#N/A</v>
      </c>
      <c r="AOK748" s="202" t="s">
        <v>61</v>
      </c>
      <c r="AOL748" s="10" t="e">
        <f>AOJ748*1.5*AOI748</f>
        <v>#N/A</v>
      </c>
      <c r="AOM748" s="10"/>
      <c r="AON748" s="269"/>
      <c r="AOO748" s="202" t="s">
        <v>95</v>
      </c>
      <c r="AOP748" s="78" t="s">
        <v>183</v>
      </c>
      <c r="AOR748" s="278">
        <f>IF(AOQ748="Kopman",1.7,1)</f>
        <v>1</v>
      </c>
      <c r="AOS748" s="203" t="e">
        <f>VLOOKUP(AOP748,$A$794:$F$2344,6,FALSE)</f>
        <v>#N/A</v>
      </c>
      <c r="AOT748" s="202" t="s">
        <v>61</v>
      </c>
      <c r="AOU748" s="10" t="e">
        <f>AOS748*1.5*AOR748</f>
        <v>#N/A</v>
      </c>
      <c r="AOV748" s="10"/>
      <c r="AOW748" s="269"/>
      <c r="AOX748" s="202" t="s">
        <v>95</v>
      </c>
      <c r="AOY748" s="78" t="s">
        <v>183</v>
      </c>
      <c r="APA748" s="278">
        <f>IF(AOZ748="Kopman",1.7,1)</f>
        <v>1</v>
      </c>
      <c r="APB748" s="203" t="e">
        <f>VLOOKUP(AOY748,$A$794:$F$2344,6,FALSE)</f>
        <v>#N/A</v>
      </c>
      <c r="APC748" s="202" t="s">
        <v>61</v>
      </c>
      <c r="APD748" s="10" t="e">
        <f>APB748*1.5*APA748</f>
        <v>#N/A</v>
      </c>
      <c r="APE748" s="10"/>
      <c r="APF748" s="269"/>
      <c r="APG748" s="202" t="s">
        <v>95</v>
      </c>
      <c r="APH748" s="78" t="s">
        <v>183</v>
      </c>
      <c r="APJ748" s="278">
        <f>IF(API748="Kopman",1.7,1)</f>
        <v>1</v>
      </c>
      <c r="APK748" s="203" t="e">
        <f>VLOOKUP(APH748,$A$794:$F$2344,6,FALSE)</f>
        <v>#N/A</v>
      </c>
      <c r="APL748" s="202" t="s">
        <v>61</v>
      </c>
      <c r="APM748" s="10" t="e">
        <f>APK748*1.5*APJ748</f>
        <v>#N/A</v>
      </c>
      <c r="APN748" s="10"/>
      <c r="APO748" s="269"/>
      <c r="APP748" s="202" t="s">
        <v>95</v>
      </c>
      <c r="APQ748" s="498" t="s">
        <v>451</v>
      </c>
      <c r="APS748" s="278">
        <f>IF(APR748="Kopman",1.7,1)</f>
        <v>1</v>
      </c>
      <c r="APT748" s="203">
        <f>VLOOKUP(APQ748,$A$794:$F$2344,6,FALSE)</f>
        <v>0</v>
      </c>
      <c r="APU748" s="202" t="s">
        <v>61</v>
      </c>
      <c r="APV748" s="10">
        <f>APT748*1.5*APS748</f>
        <v>0</v>
      </c>
      <c r="APW748" s="10"/>
      <c r="APX748" s="269"/>
      <c r="APY748" s="202" t="s">
        <v>95</v>
      </c>
      <c r="APZ748" s="498" t="s">
        <v>2779</v>
      </c>
      <c r="AQB748" s="278">
        <f>IF(AQA748="Kopman",1.7,1)</f>
        <v>1</v>
      </c>
      <c r="AQC748" s="203">
        <f>VLOOKUP(APZ748,$A$794:$F$2344,6,FALSE)</f>
        <v>0</v>
      </c>
      <c r="AQD748" s="202" t="s">
        <v>61</v>
      </c>
      <c r="AQE748" s="10">
        <f>AQC748*1.5*AQB748</f>
        <v>0</v>
      </c>
      <c r="AQF748" s="10"/>
      <c r="AQG748" s="269"/>
      <c r="AQH748" s="202" t="s">
        <v>95</v>
      </c>
      <c r="AQI748" s="484" t="s">
        <v>2779</v>
      </c>
      <c r="AQK748" s="278">
        <f>IF(AQJ748="Kopman",1.7,1)</f>
        <v>1</v>
      </c>
      <c r="AQL748" s="203">
        <f>VLOOKUP(AQI748,$A$794:$F$2344,6,FALSE)</f>
        <v>0</v>
      </c>
      <c r="AQM748" s="202" t="s">
        <v>61</v>
      </c>
      <c r="AQN748" s="10">
        <f>AQL748*1.5*AQK748</f>
        <v>0</v>
      </c>
      <c r="AQO748" s="10"/>
      <c r="AQP748" s="269"/>
      <c r="AQQ748" s="202" t="s">
        <v>95</v>
      </c>
      <c r="AQR748" s="484" t="s">
        <v>778</v>
      </c>
      <c r="AQT748" s="278">
        <f>IF(AQS748="Kopman",1.7,1)</f>
        <v>1</v>
      </c>
      <c r="AQU748" s="203">
        <f>VLOOKUP(AQR748,$A$794:$F$2344,6,FALSE)</f>
        <v>63</v>
      </c>
      <c r="AQV748" s="202" t="s">
        <v>61</v>
      </c>
      <c r="AQW748" s="10">
        <f>AQU748*1.5*AQT748</f>
        <v>94.5</v>
      </c>
      <c r="AQX748" s="10"/>
      <c r="AQY748" s="269"/>
      <c r="AQZ748" s="202" t="s">
        <v>95</v>
      </c>
      <c r="ARA748" s="484" t="s">
        <v>1118</v>
      </c>
      <c r="ARC748" s="278">
        <f>IF(ARB748="Kopman",1.7,1)</f>
        <v>1</v>
      </c>
      <c r="ARD748" s="203">
        <f>VLOOKUP(ARA748,$A$794:$F$2344,6,FALSE)</f>
        <v>0</v>
      </c>
      <c r="ARE748" s="202" t="s">
        <v>61</v>
      </c>
      <c r="ARF748" s="10">
        <f>ARD748*1.5*ARC748</f>
        <v>0</v>
      </c>
      <c r="ARG748" s="10"/>
      <c r="ARH748" s="269"/>
      <c r="ARI748" s="202" t="s">
        <v>95</v>
      </c>
      <c r="ARJ748" s="484" t="s">
        <v>780</v>
      </c>
      <c r="ARL748" s="278">
        <f>IF(ARK748="Kopman",1.7,1)</f>
        <v>1</v>
      </c>
      <c r="ARM748" s="203">
        <f>VLOOKUP(ARJ748,$A$794:$F$2344,6,FALSE)</f>
        <v>0</v>
      </c>
      <c r="ARN748" s="202" t="s">
        <v>61</v>
      </c>
      <c r="ARO748" s="10">
        <f>ARM748*1.5*ARL748</f>
        <v>0</v>
      </c>
      <c r="ARP748" s="10"/>
      <c r="ARQ748" s="269"/>
      <c r="ARR748" s="202" t="s">
        <v>95</v>
      </c>
      <c r="ARS748" s="500" t="s">
        <v>2077</v>
      </c>
      <c r="ART748" s="14" t="s">
        <v>1895</v>
      </c>
      <c r="ARU748" s="278">
        <f>IF(ART748="Kopman",1.7,1)</f>
        <v>1.7</v>
      </c>
      <c r="ARV748" s="203">
        <f>VLOOKUP(ARS748,$A$794:$F$2344,6,FALSE)</f>
        <v>0</v>
      </c>
      <c r="ARW748" s="202" t="s">
        <v>61</v>
      </c>
      <c r="ARX748" s="10">
        <f>ARV748*1.5*ARU748</f>
        <v>0</v>
      </c>
      <c r="ARY748" s="10"/>
      <c r="ARZ748" s="269"/>
      <c r="ASA748" s="202" t="s">
        <v>95</v>
      </c>
      <c r="ASB748" s="484" t="s">
        <v>451</v>
      </c>
      <c r="ASD748" s="278">
        <f>IF(ASC748="Kopman",1.7,1)</f>
        <v>1</v>
      </c>
      <c r="ASE748" s="203">
        <f>VLOOKUP(ASB748,$A$794:$F$2344,6,FALSE)</f>
        <v>0</v>
      </c>
      <c r="ASF748" s="202" t="s">
        <v>61</v>
      </c>
      <c r="ASG748" s="10">
        <f>ASE748*1.5*ASD748</f>
        <v>0</v>
      </c>
      <c r="ASH748" s="10"/>
      <c r="ASI748" s="269"/>
      <c r="ASJ748" s="202" t="s">
        <v>95</v>
      </c>
      <c r="ASK748" s="484" t="s">
        <v>2405</v>
      </c>
      <c r="ASM748" s="278">
        <f>IF(ASL748="Kopman",1.7,1)</f>
        <v>1</v>
      </c>
      <c r="ASN748" s="203">
        <f>VLOOKUP(ASK748,$A$794:$F$2344,6,FALSE)</f>
        <v>99</v>
      </c>
      <c r="ASO748" s="202" t="s">
        <v>61</v>
      </c>
      <c r="ASP748" s="10">
        <f>ASN748*1.5*ASM748</f>
        <v>148.5</v>
      </c>
      <c r="ASQ748" s="10"/>
      <c r="ASR748" s="269"/>
      <c r="ASS748" s="202" t="s">
        <v>95</v>
      </c>
      <c r="AST748" s="484" t="s">
        <v>778</v>
      </c>
      <c r="ASV748" s="278">
        <f>IF(ASU748="Kopman",1.7,1)</f>
        <v>1</v>
      </c>
      <c r="ASW748" s="203">
        <f>VLOOKUP(AST748,$A$794:$F$2344,6,FALSE)</f>
        <v>63</v>
      </c>
      <c r="ASX748" s="202" t="s">
        <v>61</v>
      </c>
      <c r="ASY748" s="10">
        <f>ASW748*1.5*ASV748</f>
        <v>94.5</v>
      </c>
      <c r="ASZ748" s="10"/>
      <c r="ATA748" s="269"/>
      <c r="ATB748" s="202" t="s">
        <v>95</v>
      </c>
      <c r="ATC748" s="484" t="s">
        <v>446</v>
      </c>
      <c r="ATE748" s="278">
        <f>IF(ATD748="Kopman",1.7,1)</f>
        <v>1</v>
      </c>
      <c r="ATF748" s="203">
        <f>VLOOKUP(ATC748,$A$794:$F$2344,6,FALSE)</f>
        <v>0</v>
      </c>
      <c r="ATG748" s="202" t="s">
        <v>61</v>
      </c>
      <c r="ATH748" s="10">
        <f>ATF748*1.5*ATE748</f>
        <v>0</v>
      </c>
      <c r="ATI748" s="10"/>
      <c r="ATJ748" s="269"/>
      <c r="ATK748" s="202" t="s">
        <v>95</v>
      </c>
      <c r="ATL748" s="484" t="s">
        <v>534</v>
      </c>
      <c r="ATN748" s="278">
        <f>IF(ATM748="Kopman",1.7,1)</f>
        <v>1</v>
      </c>
      <c r="ATO748" s="203">
        <f>VLOOKUP(ATL748,$A$794:$F$2344,6,FALSE)</f>
        <v>15</v>
      </c>
      <c r="ATP748" s="202" t="s">
        <v>61</v>
      </c>
      <c r="ATQ748" s="10">
        <f>ATO748*1.5*ATN748</f>
        <v>22.5</v>
      </c>
      <c r="ATR748" s="10"/>
      <c r="ATS748" s="269"/>
      <c r="ATT748" s="202" t="s">
        <v>95</v>
      </c>
      <c r="ATU748" s="484" t="s">
        <v>1604</v>
      </c>
      <c r="ATW748" s="278">
        <f>IF(ATV748="Kopman",1.7,1)</f>
        <v>1</v>
      </c>
      <c r="ATX748" s="203">
        <f>VLOOKUP(ATU748,$A$794:$F$2344,6,FALSE)</f>
        <v>0</v>
      </c>
      <c r="ATY748" s="202" t="s">
        <v>61</v>
      </c>
      <c r="ATZ748" s="10">
        <f>ATX748*1.5*ATW748</f>
        <v>0</v>
      </c>
      <c r="AUA748" s="10"/>
      <c r="AUB748" s="269"/>
      <c r="AUC748" s="202" t="s">
        <v>95</v>
      </c>
      <c r="AUD748" s="484" t="s">
        <v>2732</v>
      </c>
      <c r="AUF748" s="278">
        <f>IF(AUE748="Kopman",1.7,1)</f>
        <v>1</v>
      </c>
      <c r="AUG748" s="203">
        <f>VLOOKUP(AUD748,$A$794:$F$2344,6,FALSE)</f>
        <v>0</v>
      </c>
      <c r="AUH748" s="202" t="s">
        <v>61</v>
      </c>
      <c r="AUI748" s="10">
        <f>AUG748*1.5*AUF748</f>
        <v>0</v>
      </c>
      <c r="AUJ748" s="10"/>
      <c r="AUK748" s="269"/>
      <c r="AUL748" s="202" t="s">
        <v>95</v>
      </c>
      <c r="AUM748" s="484" t="s">
        <v>534</v>
      </c>
      <c r="AUO748" s="278">
        <f>IF(AUN748="Kopman",1.7,1)</f>
        <v>1</v>
      </c>
      <c r="AUP748" s="203">
        <f>VLOOKUP(AUM748,$A$794:$F$2344,6,FALSE)</f>
        <v>15</v>
      </c>
      <c r="AUQ748" s="202" t="s">
        <v>61</v>
      </c>
      <c r="AUR748" s="10">
        <f>AUP748*1.5*AUO748</f>
        <v>22.5</v>
      </c>
      <c r="AUS748" s="10"/>
      <c r="AUT748" s="269"/>
      <c r="AUU748" s="202" t="s">
        <v>95</v>
      </c>
      <c r="AUV748" s="509" t="s">
        <v>1118</v>
      </c>
      <c r="AUX748" s="278">
        <f>IF(AUW748="Kopman",1.7,1)</f>
        <v>1</v>
      </c>
      <c r="AUY748" s="203">
        <f>VLOOKUP(AUV748,$A$794:$F$2344,6,FALSE)</f>
        <v>0</v>
      </c>
      <c r="AUZ748" s="202" t="s">
        <v>61</v>
      </c>
      <c r="AVA748" s="10">
        <f>AUY748*1.5*AUX748</f>
        <v>0</v>
      </c>
      <c r="AVB748" s="10"/>
      <c r="AVC748" s="269"/>
      <c r="AVD748" s="202" t="s">
        <v>95</v>
      </c>
      <c r="AVE748" s="484" t="s">
        <v>534</v>
      </c>
      <c r="AVG748" s="278">
        <f>IF(AVF748="Kopman",1.7,1)</f>
        <v>1</v>
      </c>
      <c r="AVH748" s="203">
        <f>VLOOKUP(AVE748,$A$794:$F$2344,6,FALSE)</f>
        <v>15</v>
      </c>
      <c r="AVI748" s="202" t="s">
        <v>61</v>
      </c>
      <c r="AVJ748" s="10">
        <f>AVH748*1.5*AVG748</f>
        <v>22.5</v>
      </c>
      <c r="AVK748" s="10"/>
      <c r="AVL748" s="269"/>
      <c r="AVM748" s="202" t="s">
        <v>95</v>
      </c>
      <c r="AVN748" s="484" t="s">
        <v>451</v>
      </c>
      <c r="AVP748" s="278">
        <f>IF(AVO748="Kopman",1.7,1)</f>
        <v>1</v>
      </c>
      <c r="AVQ748" s="203">
        <f>VLOOKUP(AVN748,$A$794:$F$2344,6,FALSE)</f>
        <v>0</v>
      </c>
      <c r="AVR748" s="202" t="s">
        <v>61</v>
      </c>
      <c r="AVS748" s="10">
        <f>AVQ748*1.5*AVP748</f>
        <v>0</v>
      </c>
      <c r="AVT748" s="10"/>
      <c r="AVU748" s="269"/>
      <c r="AVV748" s="202" t="s">
        <v>95</v>
      </c>
      <c r="AVW748" s="487" t="s">
        <v>1179</v>
      </c>
      <c r="AVY748" s="278">
        <f>IF(AVX748="Kopman",1.7,1)</f>
        <v>1</v>
      </c>
      <c r="AVZ748" s="203">
        <f>VLOOKUP(AVW748,$A$794:$F$2344,6,FALSE)</f>
        <v>0</v>
      </c>
      <c r="AWA748" s="202" t="s">
        <v>61</v>
      </c>
      <c r="AWB748" s="10">
        <f>AVZ748*1.5*AVY748</f>
        <v>0</v>
      </c>
      <c r="AWC748" s="10"/>
      <c r="AWD748" s="269"/>
      <c r="AWE748" s="202" t="s">
        <v>95</v>
      </c>
      <c r="AWF748" s="484" t="s">
        <v>2732</v>
      </c>
      <c r="AWH748" s="278">
        <f>IF(AWG748="Kopman",1.7,1)</f>
        <v>1</v>
      </c>
      <c r="AWI748" s="203">
        <f>VLOOKUP(AWF748,$A$794:$F$2344,6,FALSE)</f>
        <v>0</v>
      </c>
      <c r="AWJ748" s="202" t="s">
        <v>61</v>
      </c>
      <c r="AWK748" s="10">
        <f>AWI748*1.5*AWH748</f>
        <v>0</v>
      </c>
      <c r="AWL748" s="10"/>
      <c r="AWM748" s="269"/>
      <c r="AWN748" s="202" t="s">
        <v>95</v>
      </c>
      <c r="AWO748" s="484" t="s">
        <v>2077</v>
      </c>
      <c r="AWQ748" s="278">
        <f>IF(AWP748="Kopman",1.7,1)</f>
        <v>1</v>
      </c>
      <c r="AWR748" s="203">
        <f>VLOOKUP(AWO748,$A$794:$F$2344,6,FALSE)</f>
        <v>0</v>
      </c>
      <c r="AWS748" s="202" t="s">
        <v>61</v>
      </c>
      <c r="AWT748" s="10">
        <f>AWR748*1.5*AWQ748</f>
        <v>0</v>
      </c>
      <c r="AWU748" s="10"/>
      <c r="AWV748" s="269"/>
      <c r="AWW748" s="202" t="s">
        <v>95</v>
      </c>
      <c r="AWX748" s="484" t="s">
        <v>1118</v>
      </c>
      <c r="AWZ748" s="278">
        <f>IF(AWY748="Kopman",1.7,1)</f>
        <v>1</v>
      </c>
      <c r="AXA748" s="203">
        <f>VLOOKUP(AWX748,$A$794:$F$2344,6,FALSE)</f>
        <v>0</v>
      </c>
      <c r="AXB748" s="202" t="s">
        <v>61</v>
      </c>
      <c r="AXC748" s="10">
        <f>AXA748*1.5*AWZ748</f>
        <v>0</v>
      </c>
      <c r="AXD748" s="10"/>
      <c r="AXE748" s="269"/>
      <c r="AXF748" s="202" t="s">
        <v>95</v>
      </c>
      <c r="AXG748" s="484" t="s">
        <v>778</v>
      </c>
      <c r="AXI748" s="278">
        <f>IF(AXH748="Kopman",1.7,1)</f>
        <v>1</v>
      </c>
      <c r="AXJ748" s="203">
        <f>VLOOKUP(AXG748,$A$794:$F$2344,6,FALSE)</f>
        <v>63</v>
      </c>
      <c r="AXK748" s="202" t="s">
        <v>61</v>
      </c>
      <c r="AXL748" s="10">
        <f>AXJ748*1.5*AXI748</f>
        <v>94.5</v>
      </c>
      <c r="AXM748" s="10"/>
      <c r="AXN748" s="269"/>
      <c r="AXO748" s="202" t="s">
        <v>95</v>
      </c>
      <c r="AXP748" s="484" t="s">
        <v>1118</v>
      </c>
      <c r="AXR748" s="278">
        <f>IF(AXQ748="Kopman",1.7,1)</f>
        <v>1</v>
      </c>
      <c r="AXS748" s="203">
        <f>VLOOKUP(AXP748,$A$794:$F$2344,6,FALSE)</f>
        <v>0</v>
      </c>
      <c r="AXT748" s="202" t="s">
        <v>61</v>
      </c>
      <c r="AXU748" s="10">
        <f>AXS748*1.5*AXR748</f>
        <v>0</v>
      </c>
      <c r="AXV748" s="10"/>
      <c r="AXW748" s="269"/>
      <c r="AXX748" s="202" t="s">
        <v>95</v>
      </c>
      <c r="AXY748" s="498" t="s">
        <v>534</v>
      </c>
      <c r="AYA748" s="278">
        <f>IF(AXZ748="Kopman",1.7,1)</f>
        <v>1</v>
      </c>
      <c r="AYB748" s="203">
        <f>VLOOKUP(AXY748,$A$794:$F$2344,6,FALSE)</f>
        <v>15</v>
      </c>
      <c r="AYC748" s="202" t="s">
        <v>61</v>
      </c>
      <c r="AYD748" s="10">
        <f>AYB748*1.5*AYA748</f>
        <v>22.5</v>
      </c>
      <c r="AYE748" s="10"/>
      <c r="AYF748" s="269"/>
      <c r="AYG748" s="202" t="s">
        <v>95</v>
      </c>
      <c r="AYH748" s="484" t="s">
        <v>1118</v>
      </c>
      <c r="AYJ748" s="278">
        <f>IF(AYI748="Kopman",1.7,1)</f>
        <v>1</v>
      </c>
      <c r="AYK748" s="203">
        <f>VLOOKUP(AYH748,$A$794:$F$2344,6,FALSE)</f>
        <v>0</v>
      </c>
      <c r="AYL748" s="202" t="s">
        <v>61</v>
      </c>
      <c r="AYM748" s="10">
        <f>AYK748*1.5*AYJ748</f>
        <v>0</v>
      </c>
      <c r="AYN748" s="10"/>
      <c r="AYO748" s="269"/>
      <c r="AYP748" s="202" t="s">
        <v>95</v>
      </c>
      <c r="AYQ748" s="484" t="s">
        <v>485</v>
      </c>
      <c r="AYS748" s="278">
        <f>IF(AYR748="Kopman",1.7,1)</f>
        <v>1</v>
      </c>
      <c r="AYT748" s="203">
        <f>VLOOKUP(AYQ748,$A$794:$F$2344,6,FALSE)</f>
        <v>0</v>
      </c>
      <c r="AYU748" s="202" t="s">
        <v>61</v>
      </c>
      <c r="AYV748" s="10">
        <f>AYT748*1.5*AYS748</f>
        <v>0</v>
      </c>
      <c r="AYW748" s="10"/>
      <c r="AYX748" s="269"/>
      <c r="AYY748" s="202" t="s">
        <v>95</v>
      </c>
      <c r="AYZ748" s="484" t="s">
        <v>910</v>
      </c>
      <c r="AZB748" s="278">
        <f>IF(AZA748="Kopman",1.7,1)</f>
        <v>1</v>
      </c>
      <c r="AZC748" s="203">
        <f>VLOOKUP(AYZ748,$A$794:$F$2344,6,FALSE)</f>
        <v>0</v>
      </c>
      <c r="AZD748" s="202" t="s">
        <v>61</v>
      </c>
      <c r="AZE748" s="10">
        <f>AZC748*1.5*AZB748</f>
        <v>0</v>
      </c>
      <c r="AZF748" s="10"/>
      <c r="AZG748" s="269"/>
      <c r="AZH748" s="202" t="s">
        <v>95</v>
      </c>
      <c r="AZI748" s="484" t="s">
        <v>442</v>
      </c>
      <c r="AZK748" s="278">
        <f>IF(AZJ748="Kopman",1.7,1)</f>
        <v>1</v>
      </c>
      <c r="AZL748" s="203">
        <f>VLOOKUP(AZI748,$A$794:$F$2344,6,FALSE)</f>
        <v>0</v>
      </c>
      <c r="AZM748" s="202" t="s">
        <v>61</v>
      </c>
      <c r="AZN748" s="10">
        <f>AZL748*1.5*AZK748</f>
        <v>0</v>
      </c>
      <c r="AZO748" s="10"/>
      <c r="AZP748" s="269"/>
      <c r="AZQ748" s="202" t="s">
        <v>95</v>
      </c>
      <c r="AZR748" s="484" t="s">
        <v>451</v>
      </c>
      <c r="AZT748" s="278">
        <f>IF(AZS748="Kopman",1.7,1)</f>
        <v>1</v>
      </c>
      <c r="AZU748" s="203">
        <f>VLOOKUP(AZR748,$A$794:$F$2344,6,FALSE)</f>
        <v>0</v>
      </c>
      <c r="AZV748" s="202" t="s">
        <v>61</v>
      </c>
      <c r="AZW748" s="10">
        <f>AZU748*1.5*AZT748</f>
        <v>0</v>
      </c>
      <c r="AZX748" s="10"/>
      <c r="AZY748" s="269"/>
      <c r="AZZ748" s="202" t="s">
        <v>95</v>
      </c>
      <c r="BAA748" s="498" t="s">
        <v>446</v>
      </c>
      <c r="BAC748" s="278">
        <f>IF(BAB748="Kopman",1.7,1)</f>
        <v>1</v>
      </c>
      <c r="BAD748" s="203">
        <f>VLOOKUP(BAA748,$A$794:$F$2344,6,FALSE)</f>
        <v>0</v>
      </c>
      <c r="BAE748" s="202" t="s">
        <v>61</v>
      </c>
      <c r="BAF748" s="10">
        <f>BAD748*1.5*BAC748</f>
        <v>0</v>
      </c>
      <c r="BAG748" s="10"/>
      <c r="BAH748" s="269"/>
    </row>
    <row r="749" spans="1:1386" s="14" customFormat="1" ht="15">
      <c r="A749" s="202" t="s">
        <v>96</v>
      </c>
      <c r="B749" s="484" t="s">
        <v>778</v>
      </c>
      <c r="D749" s="203"/>
      <c r="E749" s="203">
        <f>VLOOKUP(B749,$A$794:$F$2344,6,FALSE)</f>
        <v>63</v>
      </c>
      <c r="F749" s="202" t="s">
        <v>63</v>
      </c>
      <c r="G749" s="10">
        <f>E749*1.4</f>
        <v>88.199999999999989</v>
      </c>
      <c r="H749" s="10"/>
      <c r="I749" s="263"/>
      <c r="J749" s="202" t="s">
        <v>96</v>
      </c>
      <c r="K749" s="487" t="s">
        <v>2779</v>
      </c>
      <c r="M749" s="203"/>
      <c r="N749" s="203">
        <f>VLOOKUP(K749,$A$794:$F$2344,6,FALSE)</f>
        <v>0</v>
      </c>
      <c r="O749" s="202" t="s">
        <v>63</v>
      </c>
      <c r="P749" s="10">
        <f>N749*1.4</f>
        <v>0</v>
      </c>
      <c r="Q749" s="10"/>
      <c r="R749" s="263"/>
      <c r="S749" s="202" t="s">
        <v>96</v>
      </c>
      <c r="T749" s="484" t="s">
        <v>781</v>
      </c>
      <c r="V749" s="203"/>
      <c r="W749" s="203">
        <f>VLOOKUP(T749,$A$794:$F$2344,6,FALSE)</f>
        <v>0</v>
      </c>
      <c r="X749" s="202" t="s">
        <v>63</v>
      </c>
      <c r="Y749" s="10">
        <f>W749*1.4</f>
        <v>0</v>
      </c>
      <c r="Z749" s="10"/>
      <c r="AA749" s="263"/>
      <c r="AB749" s="202" t="s">
        <v>96</v>
      </c>
      <c r="AC749" s="484" t="s">
        <v>2077</v>
      </c>
      <c r="AE749" s="203"/>
      <c r="AF749" s="203">
        <f>VLOOKUP(AC749,$A$794:$F$2344,6,FALSE)</f>
        <v>0</v>
      </c>
      <c r="AG749" s="202" t="s">
        <v>63</v>
      </c>
      <c r="AH749" s="10">
        <f>AF749*1.4</f>
        <v>0</v>
      </c>
      <c r="AI749" s="10"/>
      <c r="AJ749" s="263"/>
      <c r="AK749" s="202" t="s">
        <v>96</v>
      </c>
      <c r="AL749" s="490" t="s">
        <v>2405</v>
      </c>
      <c r="AN749" s="203"/>
      <c r="AO749" s="203">
        <f>VLOOKUP(AL749,$A$794:$F$2344,6,FALSE)</f>
        <v>99</v>
      </c>
      <c r="AP749" s="202" t="s">
        <v>63</v>
      </c>
      <c r="AQ749" s="10">
        <f>AO749*1.4</f>
        <v>138.6</v>
      </c>
      <c r="AR749" s="10"/>
      <c r="AS749" s="263"/>
      <c r="AT749" s="202" t="s">
        <v>96</v>
      </c>
      <c r="AU749" s="484" t="s">
        <v>2405</v>
      </c>
      <c r="AW749" s="203"/>
      <c r="AX749" s="203">
        <f>VLOOKUP(AU749,$A$794:$F$2344,6,FALSE)</f>
        <v>99</v>
      </c>
      <c r="AY749" s="202" t="s">
        <v>63</v>
      </c>
      <c r="AZ749" s="10">
        <f>AX749*1.4</f>
        <v>138.6</v>
      </c>
      <c r="BA749" s="10"/>
      <c r="BB749" s="263"/>
      <c r="BC749" s="202" t="s">
        <v>96</v>
      </c>
      <c r="BD749" s="484" t="s">
        <v>534</v>
      </c>
      <c r="BF749" s="203"/>
      <c r="BG749" s="203">
        <f>VLOOKUP(BD749,$A$794:$F$2344,6,FALSE)</f>
        <v>15</v>
      </c>
      <c r="BH749" s="202" t="s">
        <v>63</v>
      </c>
      <c r="BI749" s="10">
        <f>BG749*1.4</f>
        <v>21</v>
      </c>
      <c r="BJ749" s="10"/>
      <c r="BK749" s="263"/>
      <c r="BL749" s="202" t="s">
        <v>96</v>
      </c>
      <c r="BM749" s="484" t="s">
        <v>1133</v>
      </c>
      <c r="BO749" s="203"/>
      <c r="BP749" s="203">
        <f>VLOOKUP(BM749,$A$794:$F$2344,6,FALSE)</f>
        <v>0</v>
      </c>
      <c r="BQ749" s="202" t="s">
        <v>63</v>
      </c>
      <c r="BR749" s="10">
        <f>BP749*1.4</f>
        <v>0</v>
      </c>
      <c r="BS749" s="10"/>
      <c r="BT749" s="263"/>
      <c r="BU749" s="202" t="s">
        <v>96</v>
      </c>
      <c r="BV749" s="484" t="s">
        <v>2441</v>
      </c>
      <c r="BX749" s="203"/>
      <c r="BY749" s="203">
        <f>VLOOKUP(BV749,$A$794:$F$2344,6,FALSE)</f>
        <v>0</v>
      </c>
      <c r="BZ749" s="202" t="s">
        <v>63</v>
      </c>
      <c r="CA749" s="10">
        <f>BY749*1.4</f>
        <v>0</v>
      </c>
      <c r="CB749" s="10"/>
      <c r="CC749" s="263"/>
      <c r="CD749" s="202" t="s">
        <v>96</v>
      </c>
      <c r="CE749" s="491" t="s">
        <v>781</v>
      </c>
      <c r="CG749" s="203"/>
      <c r="CH749" s="203">
        <f>VLOOKUP(CE749,$A$794:$F$2344,6,FALSE)</f>
        <v>0</v>
      </c>
      <c r="CI749" s="202" t="s">
        <v>63</v>
      </c>
      <c r="CJ749" s="10">
        <f>CH749*1.4</f>
        <v>0</v>
      </c>
      <c r="CK749" s="10"/>
      <c r="CL749" s="263"/>
      <c r="CM749" s="202" t="s">
        <v>96</v>
      </c>
      <c r="CN749" s="484" t="s">
        <v>2405</v>
      </c>
      <c r="CP749" s="203"/>
      <c r="CQ749" s="203">
        <f>VLOOKUP(CN749,$A$794:$F$2344,6,FALSE)</f>
        <v>99</v>
      </c>
      <c r="CR749" s="202" t="s">
        <v>63</v>
      </c>
      <c r="CS749" s="10">
        <f>CQ749*1.4</f>
        <v>138.6</v>
      </c>
      <c r="CT749" s="10"/>
      <c r="CU749" s="263"/>
      <c r="CV749" s="202" t="s">
        <v>96</v>
      </c>
      <c r="CW749" s="484" t="s">
        <v>598</v>
      </c>
      <c r="CY749" s="203"/>
      <c r="CZ749" s="203">
        <f>VLOOKUP(CW749,$A$794:$F$2344,6,FALSE)</f>
        <v>0</v>
      </c>
      <c r="DA749" s="202" t="s">
        <v>63</v>
      </c>
      <c r="DB749" s="10">
        <f>CZ749*1.4</f>
        <v>0</v>
      </c>
      <c r="DC749" s="10"/>
      <c r="DD749" s="263"/>
      <c r="DE749" s="202" t="s">
        <v>96</v>
      </c>
      <c r="DF749" s="484" t="s">
        <v>1604</v>
      </c>
      <c r="DH749" s="203"/>
      <c r="DI749" s="203">
        <f>VLOOKUP(DF749,$A$794:$F$2344,6,FALSE)</f>
        <v>0</v>
      </c>
      <c r="DJ749" s="202" t="s">
        <v>63</v>
      </c>
      <c r="DK749" s="10">
        <f>DI749*1.4</f>
        <v>0</v>
      </c>
      <c r="DL749" s="10"/>
      <c r="DM749" s="263"/>
      <c r="DN749" s="202" t="s">
        <v>96</v>
      </c>
      <c r="DO749" s="484" t="s">
        <v>781</v>
      </c>
      <c r="DQ749" s="203"/>
      <c r="DR749" s="203">
        <f>VLOOKUP(DO749,$A$794:$F$2344,6,FALSE)</f>
        <v>0</v>
      </c>
      <c r="DS749" s="202" t="s">
        <v>63</v>
      </c>
      <c r="DT749" s="10">
        <f>DR749*1.4</f>
        <v>0</v>
      </c>
      <c r="DU749" s="10"/>
      <c r="DV749" s="263"/>
      <c r="DW749" s="202" t="s">
        <v>96</v>
      </c>
      <c r="DX749" s="484" t="s">
        <v>2077</v>
      </c>
      <c r="DZ749" s="203"/>
      <c r="EA749" s="203">
        <f>VLOOKUP(DX749,$A$794:$F$2344,6,FALSE)</f>
        <v>0</v>
      </c>
      <c r="EB749" s="202" t="s">
        <v>63</v>
      </c>
      <c r="EC749" s="10">
        <f>EA749*1.4</f>
        <v>0</v>
      </c>
      <c r="ED749" s="10"/>
      <c r="EE749" s="263"/>
      <c r="EF749" s="202" t="s">
        <v>96</v>
      </c>
      <c r="EG749" s="484" t="s">
        <v>2077</v>
      </c>
      <c r="EI749" s="203"/>
      <c r="EJ749" s="203">
        <f>VLOOKUP(EG749,$A$794:$F$2344,6,FALSE)</f>
        <v>0</v>
      </c>
      <c r="EK749" s="202" t="s">
        <v>63</v>
      </c>
      <c r="EL749" s="10">
        <f>EJ749*1.4</f>
        <v>0</v>
      </c>
      <c r="EM749" s="10"/>
      <c r="EN749" s="263"/>
      <c r="EO749" s="202" t="s">
        <v>96</v>
      </c>
      <c r="EP749" s="484" t="s">
        <v>1604</v>
      </c>
      <c r="ER749" s="203"/>
      <c r="ES749" s="203">
        <f>VLOOKUP(EP749,$A$794:$F$2344,6,FALSE)</f>
        <v>0</v>
      </c>
      <c r="ET749" s="202" t="s">
        <v>63</v>
      </c>
      <c r="EU749" s="10">
        <f>ES749*1.4</f>
        <v>0</v>
      </c>
      <c r="EV749" s="10"/>
      <c r="EW749" s="263"/>
      <c r="EX749" s="202" t="s">
        <v>96</v>
      </c>
      <c r="EY749" s="484" t="s">
        <v>778</v>
      </c>
      <c r="FA749" s="203"/>
      <c r="FB749" s="203">
        <f>VLOOKUP(EY749,$A$794:$F$2344,6,FALSE)</f>
        <v>63</v>
      </c>
      <c r="FC749" s="202" t="s">
        <v>63</v>
      </c>
      <c r="FD749" s="10">
        <f>FB749*1.4</f>
        <v>88.199999999999989</v>
      </c>
      <c r="FE749" s="10"/>
      <c r="FF749" s="263"/>
      <c r="FG749" s="202" t="s">
        <v>96</v>
      </c>
      <c r="FH749" s="484" t="s">
        <v>1133</v>
      </c>
      <c r="FJ749" s="203"/>
      <c r="FK749" s="203">
        <f>VLOOKUP(FH749,$A$794:$F$2344,6,FALSE)</f>
        <v>0</v>
      </c>
      <c r="FL749" s="202" t="s">
        <v>63</v>
      </c>
      <c r="FM749" s="10">
        <f>FK749*1.4</f>
        <v>0</v>
      </c>
      <c r="FN749" s="10"/>
      <c r="FO749" s="263"/>
      <c r="FP749" s="202" t="s">
        <v>96</v>
      </c>
      <c r="FQ749" s="484" t="s">
        <v>778</v>
      </c>
      <c r="FS749" s="203"/>
      <c r="FT749" s="203">
        <f>VLOOKUP(FQ749,$A$794:$F$2344,6,FALSE)</f>
        <v>63</v>
      </c>
      <c r="FU749" s="202" t="s">
        <v>63</v>
      </c>
      <c r="FV749" s="10">
        <f>FT749*1.4</f>
        <v>88.199999999999989</v>
      </c>
      <c r="FW749" s="10"/>
      <c r="FX749" s="263"/>
      <c r="FY749" s="202" t="s">
        <v>96</v>
      </c>
      <c r="FZ749" s="484" t="s">
        <v>531</v>
      </c>
      <c r="GB749" s="203"/>
      <c r="GC749" s="203">
        <f>VLOOKUP(FZ749,$A$794:$F$2344,6,FALSE)</f>
        <v>0</v>
      </c>
      <c r="GD749" s="202" t="s">
        <v>63</v>
      </c>
      <c r="GE749" s="10">
        <f>GC749*1.4</f>
        <v>0</v>
      </c>
      <c r="GF749" s="10"/>
      <c r="GG749" s="263"/>
      <c r="GH749" s="202" t="s">
        <v>96</v>
      </c>
      <c r="GI749" s="484" t="s">
        <v>510</v>
      </c>
      <c r="GK749" s="203"/>
      <c r="GL749" s="203">
        <f>VLOOKUP(GI749,$A$794:$F$2344,6,FALSE)</f>
        <v>0</v>
      </c>
      <c r="GM749" s="202" t="s">
        <v>63</v>
      </c>
      <c r="GN749" s="10">
        <f>GL749*1.4</f>
        <v>0</v>
      </c>
      <c r="GO749" s="10"/>
      <c r="GP749" s="263"/>
      <c r="GQ749" s="202" t="s">
        <v>96</v>
      </c>
      <c r="GR749" s="484" t="s">
        <v>598</v>
      </c>
      <c r="GT749" s="203"/>
      <c r="GU749" s="203">
        <f>VLOOKUP(GR749,$A$794:$F$2344,6,FALSE)</f>
        <v>0</v>
      </c>
      <c r="GV749" s="202" t="s">
        <v>63</v>
      </c>
      <c r="GW749" s="10">
        <f>GU749*1.4</f>
        <v>0</v>
      </c>
      <c r="GX749" s="10"/>
      <c r="GY749" s="263"/>
      <c r="GZ749" s="202" t="s">
        <v>96</v>
      </c>
      <c r="HA749" s="484" t="s">
        <v>781</v>
      </c>
      <c r="HC749" s="203"/>
      <c r="HD749" s="203">
        <f>VLOOKUP(HA749,$A$794:$F$2344,6,FALSE)</f>
        <v>0</v>
      </c>
      <c r="HE749" s="202" t="s">
        <v>63</v>
      </c>
      <c r="HF749" s="10">
        <f>HD749*1.4</f>
        <v>0</v>
      </c>
      <c r="HG749" s="10"/>
      <c r="HH749" s="263"/>
      <c r="HI749" s="202" t="s">
        <v>96</v>
      </c>
      <c r="HJ749" s="484" t="s">
        <v>665</v>
      </c>
      <c r="HL749" s="203"/>
      <c r="HM749" s="203">
        <f>VLOOKUP(HJ749,$A$794:$F$2344,6,FALSE)</f>
        <v>0</v>
      </c>
      <c r="HN749" s="202" t="s">
        <v>63</v>
      </c>
      <c r="HO749" s="10">
        <f>HM749*1.4</f>
        <v>0</v>
      </c>
      <c r="HP749" s="10"/>
      <c r="HQ749" s="263"/>
      <c r="HR749" s="202" t="s">
        <v>96</v>
      </c>
      <c r="HS749" s="484" t="s">
        <v>483</v>
      </c>
      <c r="HU749" s="203"/>
      <c r="HV749" s="203">
        <f>VLOOKUP(HS749,$A$794:$F$2344,6,FALSE)</f>
        <v>0</v>
      </c>
      <c r="HW749" s="202" t="s">
        <v>63</v>
      </c>
      <c r="HX749" s="10">
        <f>HV749*1.4</f>
        <v>0</v>
      </c>
      <c r="HY749" s="10"/>
      <c r="HZ749" s="263"/>
      <c r="IA749" s="202" t="s">
        <v>96</v>
      </c>
      <c r="IB749" s="496" t="s">
        <v>183</v>
      </c>
      <c r="ID749" s="203"/>
      <c r="IE749" s="203" t="e">
        <f>VLOOKUP(IB749,$A$794:$F$2344,6,FALSE)</f>
        <v>#N/A</v>
      </c>
      <c r="IF749" s="202" t="s">
        <v>63</v>
      </c>
      <c r="IG749" s="10" t="e">
        <f>IE749*1.4</f>
        <v>#N/A</v>
      </c>
      <c r="IH749" s="10"/>
      <c r="II749" s="263"/>
      <c r="IJ749" s="202" t="s">
        <v>96</v>
      </c>
      <c r="IK749" s="484" t="s">
        <v>781</v>
      </c>
      <c r="IM749" s="203"/>
      <c r="IN749" s="203">
        <f>VLOOKUP(IK749,$A$794:$F$2344,6,FALSE)</f>
        <v>0</v>
      </c>
      <c r="IO749" s="202" t="s">
        <v>63</v>
      </c>
      <c r="IP749" s="10">
        <f>IN749*1.4</f>
        <v>0</v>
      </c>
      <c r="IQ749" s="10"/>
      <c r="IR749" s="263"/>
      <c r="IS749" s="202" t="s">
        <v>96</v>
      </c>
      <c r="IT749" s="484" t="s">
        <v>778</v>
      </c>
      <c r="IV749" s="203"/>
      <c r="IW749" s="203">
        <f>VLOOKUP(IT749,$A$794:$F$2344,6,FALSE)</f>
        <v>63</v>
      </c>
      <c r="IX749" s="202" t="s">
        <v>63</v>
      </c>
      <c r="IY749" s="10">
        <f>IW749*1.4</f>
        <v>88.199999999999989</v>
      </c>
      <c r="IZ749" s="10"/>
      <c r="JA749" s="263"/>
      <c r="JB749" s="202" t="s">
        <v>96</v>
      </c>
      <c r="JC749" s="484" t="s">
        <v>778</v>
      </c>
      <c r="JE749" s="203"/>
      <c r="JF749" s="203">
        <f>VLOOKUP(JC749,$A$794:$F$2344,6,FALSE)</f>
        <v>63</v>
      </c>
      <c r="JG749" s="202" t="s">
        <v>63</v>
      </c>
      <c r="JH749" s="10">
        <f>JF749*1.4</f>
        <v>88.199999999999989</v>
      </c>
      <c r="JI749" s="10"/>
      <c r="JJ749" s="263"/>
      <c r="JK749" s="202" t="s">
        <v>96</v>
      </c>
      <c r="JL749" s="484" t="s">
        <v>781</v>
      </c>
      <c r="JN749" s="203"/>
      <c r="JO749" s="203">
        <f>VLOOKUP(JL749,$A$794:$F$2344,6,FALSE)</f>
        <v>0</v>
      </c>
      <c r="JP749" s="202" t="s">
        <v>63</v>
      </c>
      <c r="JQ749" s="10">
        <f>JO749*1.4</f>
        <v>0</v>
      </c>
      <c r="JR749" s="10"/>
      <c r="JS749" s="263"/>
      <c r="JT749" s="202" t="s">
        <v>96</v>
      </c>
      <c r="JU749" s="484" t="s">
        <v>1604</v>
      </c>
      <c r="JW749" s="203"/>
      <c r="JX749" s="203">
        <f>VLOOKUP(JU749,$A$794:$F$2344,6,FALSE)</f>
        <v>0</v>
      </c>
      <c r="JY749" s="202" t="s">
        <v>63</v>
      </c>
      <c r="JZ749" s="10">
        <f>JX749*1.4</f>
        <v>0</v>
      </c>
      <c r="KA749" s="10"/>
      <c r="KB749" s="263"/>
      <c r="KC749" s="202" t="s">
        <v>96</v>
      </c>
      <c r="KD749" s="484" t="s">
        <v>781</v>
      </c>
      <c r="KF749" s="203"/>
      <c r="KG749" s="203">
        <f>VLOOKUP(KD749,$A$794:$F$2344,6,FALSE)</f>
        <v>0</v>
      </c>
      <c r="KH749" s="202" t="s">
        <v>63</v>
      </c>
      <c r="KI749" s="10">
        <f>KG749*1.4</f>
        <v>0</v>
      </c>
      <c r="KJ749" s="10"/>
      <c r="KK749" s="263"/>
      <c r="KL749" s="202" t="s">
        <v>96</v>
      </c>
      <c r="KM749" s="484" t="s">
        <v>2405</v>
      </c>
      <c r="KO749" s="203"/>
      <c r="KP749" s="203">
        <f>VLOOKUP(KM749,$A$794:$F$2344,6,FALSE)</f>
        <v>99</v>
      </c>
      <c r="KQ749" s="202" t="s">
        <v>63</v>
      </c>
      <c r="KR749" s="10">
        <f>KP749*1.4</f>
        <v>138.6</v>
      </c>
      <c r="KS749" s="10"/>
      <c r="KT749" s="263"/>
      <c r="KU749" s="202" t="s">
        <v>96</v>
      </c>
      <c r="KV749" s="498" t="s">
        <v>780</v>
      </c>
      <c r="KX749" s="203"/>
      <c r="KY749" s="203">
        <f>VLOOKUP(KV749,$A$794:$F$2344,6,FALSE)</f>
        <v>0</v>
      </c>
      <c r="KZ749" s="202" t="s">
        <v>63</v>
      </c>
      <c r="LA749" s="10">
        <f>KY749*1.4</f>
        <v>0</v>
      </c>
      <c r="LB749" s="10"/>
      <c r="LC749" s="263"/>
      <c r="LD749" s="202" t="s">
        <v>96</v>
      </c>
      <c r="LE749" s="484" t="s">
        <v>781</v>
      </c>
      <c r="LG749" s="203"/>
      <c r="LH749" s="203">
        <f>VLOOKUP(LE749,$A$794:$F$2344,6,FALSE)</f>
        <v>0</v>
      </c>
      <c r="LI749" s="202" t="s">
        <v>63</v>
      </c>
      <c r="LJ749" s="10">
        <f>LH749*1.4</f>
        <v>0</v>
      </c>
      <c r="LK749" s="10"/>
      <c r="LL749" s="263"/>
      <c r="LM749" s="202" t="s">
        <v>96</v>
      </c>
      <c r="LN749" s="484" t="s">
        <v>446</v>
      </c>
      <c r="LP749" s="203"/>
      <c r="LQ749" s="203">
        <f>VLOOKUP(LN749,$A$794:$F$2344,6,FALSE)</f>
        <v>0</v>
      </c>
      <c r="LR749" s="202" t="s">
        <v>63</v>
      </c>
      <c r="LS749" s="10">
        <f>LQ749*1.4</f>
        <v>0</v>
      </c>
      <c r="LT749" s="10"/>
      <c r="LU749" s="263"/>
      <c r="LV749" s="202" t="s">
        <v>96</v>
      </c>
      <c r="LW749" s="496" t="s">
        <v>183</v>
      </c>
      <c r="LY749" s="203"/>
      <c r="LZ749" s="203" t="e">
        <f>VLOOKUP(LW749,$A$794:$F$2344,6,FALSE)</f>
        <v>#N/A</v>
      </c>
      <c r="MA749" s="202" t="s">
        <v>63</v>
      </c>
      <c r="MB749" s="10" t="e">
        <f>LZ749*1.4</f>
        <v>#N/A</v>
      </c>
      <c r="MC749" s="10"/>
      <c r="MD749" s="263"/>
      <c r="ME749" s="202" t="s">
        <v>96</v>
      </c>
      <c r="MF749" s="484" t="s">
        <v>781</v>
      </c>
      <c r="MH749" s="203"/>
      <c r="MI749" s="203">
        <f>VLOOKUP(MF749,$A$794:$F$2344,6,FALSE)</f>
        <v>0</v>
      </c>
      <c r="MJ749" s="202" t="s">
        <v>63</v>
      </c>
      <c r="MK749" s="10">
        <f>MI749*1.4</f>
        <v>0</v>
      </c>
      <c r="ML749" s="10"/>
      <c r="MM749" s="263"/>
      <c r="MN749" s="202" t="s">
        <v>96</v>
      </c>
      <c r="MO749" s="484" t="s">
        <v>777</v>
      </c>
      <c r="MQ749" s="203"/>
      <c r="MR749" s="203">
        <f>VLOOKUP(MO749,$A$794:$F$2344,6,FALSE)</f>
        <v>0</v>
      </c>
      <c r="MS749" s="202" t="s">
        <v>63</v>
      </c>
      <c r="MT749" s="10">
        <f>MR749*1.4</f>
        <v>0</v>
      </c>
      <c r="MU749" s="10"/>
      <c r="MV749" s="263"/>
      <c r="MW749" s="202" t="s">
        <v>96</v>
      </c>
      <c r="MX749" s="484" t="s">
        <v>529</v>
      </c>
      <c r="MZ749" s="203"/>
      <c r="NA749" s="203">
        <f>VLOOKUP(MX749,$A$794:$F$2344,6,FALSE)</f>
        <v>0</v>
      </c>
      <c r="NB749" s="202" t="s">
        <v>63</v>
      </c>
      <c r="NC749" s="10">
        <f>NA749*1.4</f>
        <v>0</v>
      </c>
      <c r="ND749" s="10"/>
      <c r="NE749" s="263"/>
      <c r="NF749" s="202" t="s">
        <v>96</v>
      </c>
      <c r="NG749" s="484" t="s">
        <v>777</v>
      </c>
      <c r="NI749" s="203"/>
      <c r="NJ749" s="203">
        <f>VLOOKUP(NG749,$A$794:$F$2344,6,FALSE)</f>
        <v>0</v>
      </c>
      <c r="NK749" s="202" t="s">
        <v>63</v>
      </c>
      <c r="NL749" s="10">
        <f>NJ749*1.4</f>
        <v>0</v>
      </c>
      <c r="NM749" s="10"/>
      <c r="NN749" s="263"/>
      <c r="NO749" s="202" t="s">
        <v>96</v>
      </c>
      <c r="NP749" s="498" t="s">
        <v>922</v>
      </c>
      <c r="NR749" s="203"/>
      <c r="NS749" s="203">
        <f>VLOOKUP(NP749,$A$794:$F$2344,6,FALSE)</f>
        <v>31</v>
      </c>
      <c r="NT749" s="202" t="s">
        <v>63</v>
      </c>
      <c r="NU749" s="10">
        <f>NS749*1.4</f>
        <v>43.4</v>
      </c>
      <c r="NV749" s="10"/>
      <c r="NW749" s="263"/>
      <c r="NX749" s="202" t="s">
        <v>96</v>
      </c>
      <c r="NY749" s="484" t="s">
        <v>778</v>
      </c>
      <c r="OA749" s="203"/>
      <c r="OB749" s="203">
        <f>VLOOKUP(NY749,$A$794:$F$2344,6,FALSE)</f>
        <v>63</v>
      </c>
      <c r="OC749" s="202" t="s">
        <v>63</v>
      </c>
      <c r="OD749" s="10">
        <f>OB749*1.4</f>
        <v>88.199999999999989</v>
      </c>
      <c r="OE749" s="10"/>
      <c r="OF749" s="263"/>
      <c r="OG749" s="202" t="s">
        <v>96</v>
      </c>
      <c r="OH749" s="484" t="s">
        <v>510</v>
      </c>
      <c r="OJ749" s="203"/>
      <c r="OK749" s="203">
        <f>VLOOKUP(OH749,$A$794:$F$2344,6,FALSE)</f>
        <v>0</v>
      </c>
      <c r="OL749" s="202" t="s">
        <v>63</v>
      </c>
      <c r="OM749" s="10">
        <f>OK749*1.4</f>
        <v>0</v>
      </c>
      <c r="ON749" s="10"/>
      <c r="OO749" s="263"/>
      <c r="OP749" s="202" t="s">
        <v>96</v>
      </c>
      <c r="OQ749" s="484" t="s">
        <v>1179</v>
      </c>
      <c r="OS749" s="203"/>
      <c r="OT749" s="203">
        <f>VLOOKUP(OQ749,$A$794:$F$2344,6,FALSE)</f>
        <v>0</v>
      </c>
      <c r="OU749" s="202" t="s">
        <v>63</v>
      </c>
      <c r="OV749" s="10">
        <f>OT749*1.4</f>
        <v>0</v>
      </c>
      <c r="OW749" s="10"/>
      <c r="OX749" s="263"/>
      <c r="OY749" s="202" t="s">
        <v>96</v>
      </c>
      <c r="OZ749" s="484" t="s">
        <v>1179</v>
      </c>
      <c r="PB749" s="203"/>
      <c r="PC749" s="203">
        <f>VLOOKUP(OZ749,$A$794:$F$2344,6,FALSE)</f>
        <v>0</v>
      </c>
      <c r="PD749" s="202" t="s">
        <v>63</v>
      </c>
      <c r="PE749" s="10">
        <f>PC749*1.4</f>
        <v>0</v>
      </c>
      <c r="PF749" s="10"/>
      <c r="PG749" s="263"/>
      <c r="PH749" s="202" t="s">
        <v>96</v>
      </c>
      <c r="PI749" s="496" t="s">
        <v>183</v>
      </c>
      <c r="PK749" s="203"/>
      <c r="PL749" s="203" t="e">
        <f>VLOOKUP(PI749,$A$794:$F$2344,6,FALSE)</f>
        <v>#N/A</v>
      </c>
      <c r="PM749" s="202" t="s">
        <v>63</v>
      </c>
      <c r="PN749" s="10" t="e">
        <f>PL749*1.4</f>
        <v>#N/A</v>
      </c>
      <c r="PO749" s="10"/>
      <c r="PP749" s="263"/>
      <c r="PQ749" s="202" t="s">
        <v>96</v>
      </c>
      <c r="PR749" s="484" t="s">
        <v>778</v>
      </c>
      <c r="PT749" s="203"/>
      <c r="PU749" s="203">
        <f>VLOOKUP(PR749,$A$794:$F$2344,6,FALSE)</f>
        <v>63</v>
      </c>
      <c r="PV749" s="202" t="s">
        <v>63</v>
      </c>
      <c r="PW749" s="10">
        <f>PU749*1.4</f>
        <v>88.199999999999989</v>
      </c>
      <c r="PX749" s="10"/>
      <c r="PY749" s="263"/>
      <c r="PZ749" s="202" t="s">
        <v>96</v>
      </c>
      <c r="QA749" s="496" t="s">
        <v>183</v>
      </c>
      <c r="QC749" s="203"/>
      <c r="QD749" s="203" t="e">
        <f>VLOOKUP(QA749,$A$794:$F$2344,6,FALSE)</f>
        <v>#N/A</v>
      </c>
      <c r="QE749" s="202" t="s">
        <v>63</v>
      </c>
      <c r="QF749" s="10" t="e">
        <f>QD749*1.4</f>
        <v>#N/A</v>
      </c>
      <c r="QG749" s="10"/>
      <c r="QH749" s="263"/>
      <c r="QI749" s="202" t="s">
        <v>96</v>
      </c>
      <c r="QJ749" s="484" t="s">
        <v>777</v>
      </c>
      <c r="QL749" s="203"/>
      <c r="QM749" s="203">
        <f>VLOOKUP(QJ749,$A$794:$F$2344,6,FALSE)</f>
        <v>0</v>
      </c>
      <c r="QN749" s="202" t="s">
        <v>63</v>
      </c>
      <c r="QO749" s="10">
        <f>QM749*1.4</f>
        <v>0</v>
      </c>
      <c r="QP749" s="10"/>
      <c r="QQ749" s="263"/>
      <c r="QR749" s="202" t="s">
        <v>96</v>
      </c>
      <c r="QS749" s="484" t="s">
        <v>1991</v>
      </c>
      <c r="QU749" s="203"/>
      <c r="QV749" s="203">
        <f>VLOOKUP(QS749,$A$794:$F$2344,6,FALSE)</f>
        <v>47</v>
      </c>
      <c r="QW749" s="202" t="s">
        <v>63</v>
      </c>
      <c r="QX749" s="10">
        <f>QV749*1.4</f>
        <v>65.8</v>
      </c>
      <c r="QY749" s="10"/>
      <c r="QZ749" s="263"/>
      <c r="RA749" s="202" t="s">
        <v>96</v>
      </c>
      <c r="RB749" s="484" t="s">
        <v>668</v>
      </c>
      <c r="RD749" s="203"/>
      <c r="RE749" s="203">
        <f>VLOOKUP(RB749,$A$794:$F$2344,6,FALSE)</f>
        <v>0</v>
      </c>
      <c r="RF749" s="202" t="s">
        <v>63</v>
      </c>
      <c r="RG749" s="10">
        <f>RE749*1.4</f>
        <v>0</v>
      </c>
      <c r="RH749" s="10"/>
      <c r="RI749" s="263"/>
      <c r="RJ749" s="202" t="s">
        <v>96</v>
      </c>
      <c r="RK749" s="484" t="s">
        <v>1118</v>
      </c>
      <c r="RM749" s="203"/>
      <c r="RN749" s="203">
        <f>VLOOKUP(RK749,$A$794:$F$2344,6,FALSE)</f>
        <v>0</v>
      </c>
      <c r="RO749" s="202" t="s">
        <v>63</v>
      </c>
      <c r="RP749" s="10">
        <f>RN749*1.4</f>
        <v>0</v>
      </c>
      <c r="RQ749" s="10"/>
      <c r="RR749" s="263"/>
      <c r="RS749" s="202" t="s">
        <v>96</v>
      </c>
      <c r="RT749" s="484" t="s">
        <v>451</v>
      </c>
      <c r="RV749" s="203"/>
      <c r="RW749" s="203">
        <f>VLOOKUP(RT749,$A$794:$F$2344,6,FALSE)</f>
        <v>0</v>
      </c>
      <c r="RX749" s="202" t="s">
        <v>63</v>
      </c>
      <c r="RY749" s="10">
        <f>RW749*1.4</f>
        <v>0</v>
      </c>
      <c r="RZ749" s="10"/>
      <c r="SA749" s="269"/>
      <c r="SB749" s="202" t="s">
        <v>96</v>
      </c>
      <c r="SC749" s="484" t="s">
        <v>778</v>
      </c>
      <c r="SE749" s="203"/>
      <c r="SF749" s="203">
        <f>VLOOKUP(SC749,$A$794:$F$2344,6,FALSE)</f>
        <v>63</v>
      </c>
      <c r="SG749" s="202" t="s">
        <v>63</v>
      </c>
      <c r="SH749" s="10">
        <f>SF749*1.4</f>
        <v>88.199999999999989</v>
      </c>
      <c r="SI749" s="10"/>
      <c r="SJ749" s="269"/>
      <c r="SK749" s="202" t="s">
        <v>96</v>
      </c>
      <c r="SL749" s="496" t="s">
        <v>183</v>
      </c>
      <c r="SN749" s="203"/>
      <c r="SO749" s="203" t="e">
        <f>VLOOKUP(SL749,$A$794:$F$2344,6,FALSE)</f>
        <v>#N/A</v>
      </c>
      <c r="SP749" s="202" t="s">
        <v>63</v>
      </c>
      <c r="SQ749" s="10" t="e">
        <f>SO749*1.4</f>
        <v>#N/A</v>
      </c>
      <c r="SR749" s="10"/>
      <c r="SS749" s="269"/>
      <c r="ST749" s="202" t="s">
        <v>96</v>
      </c>
      <c r="SU749" s="484" t="s">
        <v>2077</v>
      </c>
      <c r="SW749" s="203"/>
      <c r="SX749" s="203">
        <f>VLOOKUP(SU749,$A$794:$F$2344,6,FALSE)</f>
        <v>0</v>
      </c>
      <c r="SY749" s="202" t="s">
        <v>63</v>
      </c>
      <c r="SZ749" s="10">
        <f>SX749*1.4</f>
        <v>0</v>
      </c>
      <c r="TA749" s="10"/>
      <c r="TB749" s="269"/>
      <c r="TC749" s="202" t="s">
        <v>96</v>
      </c>
      <c r="TD749" s="484" t="s">
        <v>665</v>
      </c>
      <c r="TF749" s="203"/>
      <c r="TG749" s="203">
        <f>VLOOKUP(TD749,$A$794:$F$2344,6,FALSE)</f>
        <v>0</v>
      </c>
      <c r="TH749" s="202" t="s">
        <v>63</v>
      </c>
      <c r="TI749" s="10">
        <f>TG749*1.4</f>
        <v>0</v>
      </c>
      <c r="TK749" s="269"/>
      <c r="TL749" s="202" t="s">
        <v>96</v>
      </c>
      <c r="TM749" s="484" t="s">
        <v>536</v>
      </c>
      <c r="TO749" s="203"/>
      <c r="TP749" s="203">
        <f>VLOOKUP(TM749,$A$794:$F$2344,6,FALSE)</f>
        <v>0</v>
      </c>
      <c r="TQ749" s="202" t="s">
        <v>63</v>
      </c>
      <c r="TR749" s="10">
        <f>TP749*1.4</f>
        <v>0</v>
      </c>
      <c r="TS749" s="10"/>
      <c r="TT749" s="269"/>
      <c r="TU749" s="202" t="s">
        <v>96</v>
      </c>
      <c r="TV749" s="484" t="s">
        <v>510</v>
      </c>
      <c r="TX749" s="203"/>
      <c r="TY749" s="203">
        <f>VLOOKUP(TV749,$A$794:$F$2344,6,FALSE)</f>
        <v>0</v>
      </c>
      <c r="TZ749" s="202" t="s">
        <v>63</v>
      </c>
      <c r="UA749" s="10">
        <f>TY749*1.4</f>
        <v>0</v>
      </c>
      <c r="UB749" s="10"/>
      <c r="UC749" s="269"/>
      <c r="UD749" s="202" t="s">
        <v>96</v>
      </c>
      <c r="UE749" s="498" t="s">
        <v>2078</v>
      </c>
      <c r="UG749" s="203"/>
      <c r="UH749" s="203">
        <f>VLOOKUP(UE749,$A$794:$F$2344,6,FALSE)</f>
        <v>0</v>
      </c>
      <c r="UI749" s="202" t="s">
        <v>63</v>
      </c>
      <c r="UJ749" s="10">
        <f>UH749*1.4</f>
        <v>0</v>
      </c>
      <c r="UK749" s="10"/>
      <c r="UL749" s="269"/>
      <c r="UM749" s="202" t="s">
        <v>96</v>
      </c>
      <c r="UN749" s="484" t="s">
        <v>778</v>
      </c>
      <c r="UP749" s="203"/>
      <c r="UQ749" s="203">
        <f>VLOOKUP(UN749,$A$794:$F$2344,6,FALSE)</f>
        <v>63</v>
      </c>
      <c r="UR749" s="202" t="s">
        <v>63</v>
      </c>
      <c r="US749" s="10">
        <f>UQ749*1.4</f>
        <v>88.199999999999989</v>
      </c>
      <c r="UT749" s="10"/>
      <c r="UU749" s="269"/>
      <c r="UV749" s="202" t="s">
        <v>96</v>
      </c>
      <c r="UW749" s="484" t="s">
        <v>659</v>
      </c>
      <c r="UY749" s="203"/>
      <c r="UZ749" s="203">
        <f>VLOOKUP(UW749,$A$794:$F$2344,6,FALSE)</f>
        <v>0</v>
      </c>
      <c r="VA749" s="202" t="s">
        <v>63</v>
      </c>
      <c r="VB749" s="10">
        <f>UZ749*1.4</f>
        <v>0</v>
      </c>
      <c r="VC749" s="10"/>
      <c r="VD749" s="269"/>
      <c r="VE749" s="202" t="s">
        <v>96</v>
      </c>
      <c r="VF749" s="484" t="s">
        <v>778</v>
      </c>
      <c r="VH749" s="203"/>
      <c r="VI749" s="203">
        <f>VLOOKUP(VF749,$A$794:$F$2344,6,FALSE)</f>
        <v>63</v>
      </c>
      <c r="VJ749" s="202" t="s">
        <v>63</v>
      </c>
      <c r="VK749" s="10">
        <f>VI749*1.4</f>
        <v>88.199999999999989</v>
      </c>
      <c r="VL749" s="10"/>
      <c r="VM749" s="269"/>
      <c r="VN749" s="202" t="s">
        <v>96</v>
      </c>
      <c r="VO749" s="484" t="s">
        <v>588</v>
      </c>
      <c r="VQ749" s="203"/>
      <c r="VR749" s="203">
        <f>VLOOKUP(VO749,$A$794:$F$2344,6,FALSE)</f>
        <v>0</v>
      </c>
      <c r="VS749" s="202" t="s">
        <v>63</v>
      </c>
      <c r="VT749" s="10">
        <f>VR749*1.4</f>
        <v>0</v>
      </c>
      <c r="VU749" s="10"/>
      <c r="VV749" s="269"/>
      <c r="VW749" s="202" t="s">
        <v>96</v>
      </c>
      <c r="VX749" s="496" t="s">
        <v>183</v>
      </c>
      <c r="VZ749" s="203"/>
      <c r="WA749" s="203" t="e">
        <f>VLOOKUP(VX749,$A$794:$F$2344,6,FALSE)</f>
        <v>#N/A</v>
      </c>
      <c r="WB749" s="202" t="s">
        <v>63</v>
      </c>
      <c r="WC749" s="10" t="e">
        <f>WA749*1.4</f>
        <v>#N/A</v>
      </c>
      <c r="WE749" s="269"/>
      <c r="WF749" s="202" t="s">
        <v>96</v>
      </c>
      <c r="WG749" s="484" t="s">
        <v>2405</v>
      </c>
      <c r="WI749" s="203"/>
      <c r="WJ749" s="203">
        <f>VLOOKUP(WG749,$A$794:$F$2344,6,FALSE)</f>
        <v>99</v>
      </c>
      <c r="WK749" s="202" t="s">
        <v>63</v>
      </c>
      <c r="WL749" s="10">
        <f>WJ749*1.4</f>
        <v>138.6</v>
      </c>
      <c r="WN749" s="269"/>
      <c r="WO749" s="202" t="s">
        <v>96</v>
      </c>
      <c r="WP749" s="484" t="s">
        <v>491</v>
      </c>
      <c r="WQ749" s="203"/>
      <c r="WR749" s="203"/>
      <c r="WS749" s="203">
        <f>VLOOKUP(WP749,$A$794:$F$2344,6,FALSE)</f>
        <v>0</v>
      </c>
      <c r="WT749" s="202" t="s">
        <v>63</v>
      </c>
      <c r="WU749" s="10">
        <f>WS749*1.4</f>
        <v>0</v>
      </c>
      <c r="WV749" s="10"/>
      <c r="WW749" s="269"/>
      <c r="WX749" s="202" t="s">
        <v>96</v>
      </c>
      <c r="WY749" s="484" t="s">
        <v>646</v>
      </c>
      <c r="XA749" s="203"/>
      <c r="XB749" s="203">
        <f>VLOOKUP(WY749,$A$794:$F$2344,6,FALSE)</f>
        <v>0</v>
      </c>
      <c r="XC749" s="202" t="s">
        <v>63</v>
      </c>
      <c r="XD749" s="10">
        <f>XB749*1.4</f>
        <v>0</v>
      </c>
      <c r="XF749" s="269"/>
      <c r="XG749" s="202" t="s">
        <v>96</v>
      </c>
      <c r="XH749" s="484" t="s">
        <v>518</v>
      </c>
      <c r="XJ749" s="203"/>
      <c r="XK749" s="203">
        <f>VLOOKUP(XH749,$A$794:$F$2344,6,FALSE)</f>
        <v>0</v>
      </c>
      <c r="XL749" s="202" t="s">
        <v>63</v>
      </c>
      <c r="XM749" s="10">
        <f>XK749*1.4</f>
        <v>0</v>
      </c>
      <c r="XO749" s="269"/>
      <c r="XP749" s="202" t="s">
        <v>96</v>
      </c>
      <c r="XQ749" s="484" t="s">
        <v>637</v>
      </c>
      <c r="XS749" s="203"/>
      <c r="XT749" s="203">
        <f>VLOOKUP(XQ749,$A$794:$F$2344,6,FALSE)</f>
        <v>0</v>
      </c>
      <c r="XU749" s="202" t="s">
        <v>63</v>
      </c>
      <c r="XV749" s="10">
        <f>XT749*1.4</f>
        <v>0</v>
      </c>
      <c r="XW749" s="10"/>
      <c r="XX749" s="269"/>
      <c r="XY749" s="202" t="s">
        <v>96</v>
      </c>
      <c r="XZ749" s="484" t="s">
        <v>2441</v>
      </c>
      <c r="YB749" s="203"/>
      <c r="YC749" s="203">
        <f>VLOOKUP(XZ749,$A$794:$F$2344,6,FALSE)</f>
        <v>0</v>
      </c>
      <c r="YD749" s="202" t="s">
        <v>63</v>
      </c>
      <c r="YE749" s="10">
        <f>YC749*1.4</f>
        <v>0</v>
      </c>
      <c r="YG749" s="269"/>
      <c r="YH749" s="202" t="s">
        <v>96</v>
      </c>
      <c r="YI749" s="78" t="s">
        <v>183</v>
      </c>
      <c r="YK749" s="203"/>
      <c r="YL749" s="203" t="e">
        <f>VLOOKUP(YI749,$A$794:$F$2344,6,FALSE)</f>
        <v>#N/A</v>
      </c>
      <c r="YM749" s="202" t="s">
        <v>63</v>
      </c>
      <c r="YN749" s="10" t="e">
        <f>YL749*1.4</f>
        <v>#N/A</v>
      </c>
      <c r="YO749" s="10"/>
      <c r="YP749" s="269"/>
      <c r="YQ749" s="202" t="s">
        <v>96</v>
      </c>
      <c r="YR749" s="78" t="s">
        <v>183</v>
      </c>
      <c r="YT749" s="203"/>
      <c r="YU749" s="203" t="e">
        <f>VLOOKUP(YR749,$A$794:$F$2344,6,FALSE)</f>
        <v>#N/A</v>
      </c>
      <c r="YV749" s="202" t="s">
        <v>63</v>
      </c>
      <c r="YW749" s="10" t="e">
        <f>YU749*1.4</f>
        <v>#N/A</v>
      </c>
      <c r="YY749" s="269"/>
      <c r="YZ749" s="202" t="s">
        <v>96</v>
      </c>
      <c r="ZA749" s="78" t="s">
        <v>183</v>
      </c>
      <c r="ZC749" s="203"/>
      <c r="ZD749" s="203" t="e">
        <f>VLOOKUP(ZA749,$A$794:$F$2344,6,FALSE)</f>
        <v>#N/A</v>
      </c>
      <c r="ZE749" s="202" t="s">
        <v>63</v>
      </c>
      <c r="ZF749" s="10" t="e">
        <f>ZD749*1.4</f>
        <v>#N/A</v>
      </c>
      <c r="ZH749" s="269"/>
      <c r="ZI749" s="202" t="s">
        <v>96</v>
      </c>
      <c r="ZJ749" s="78" t="s">
        <v>183</v>
      </c>
      <c r="ZL749" s="203"/>
      <c r="ZM749" s="203" t="e">
        <f>VLOOKUP(ZJ749,$A$794:$F$2344,6,FALSE)</f>
        <v>#N/A</v>
      </c>
      <c r="ZN749" s="202" t="s">
        <v>63</v>
      </c>
      <c r="ZO749" s="10" t="e">
        <f>ZM749*1.4</f>
        <v>#N/A</v>
      </c>
      <c r="ZQ749" s="269"/>
      <c r="ZR749" s="202" t="s">
        <v>96</v>
      </c>
      <c r="ZS749" s="484" t="s">
        <v>451</v>
      </c>
      <c r="ZU749" s="203"/>
      <c r="ZV749" s="203">
        <f>VLOOKUP(ZS749,$A$794:$F$2344,6,FALSE)</f>
        <v>0</v>
      </c>
      <c r="ZW749" s="202" t="s">
        <v>63</v>
      </c>
      <c r="ZX749" s="10">
        <f>ZV749*1.4</f>
        <v>0</v>
      </c>
      <c r="ZY749" s="10"/>
      <c r="ZZ749" s="269"/>
      <c r="AAA749" s="202" t="s">
        <v>96</v>
      </c>
      <c r="AAB749" s="484" t="s">
        <v>415</v>
      </c>
      <c r="AAD749" s="203"/>
      <c r="AAE749" s="203">
        <f>VLOOKUP(AAB749,$A$794:$F$2344,6,FALSE)</f>
        <v>8</v>
      </c>
      <c r="AAF749" s="202" t="s">
        <v>63</v>
      </c>
      <c r="AAG749" s="10">
        <f>AAE749*1.4</f>
        <v>11.2</v>
      </c>
      <c r="AAH749" s="10"/>
      <c r="AAI749" s="269"/>
      <c r="AAJ749" s="202" t="s">
        <v>96</v>
      </c>
      <c r="AAK749" s="78" t="s">
        <v>183</v>
      </c>
      <c r="AAM749" s="203"/>
      <c r="AAN749" s="203" t="e">
        <f>VLOOKUP(AAK749,$A$794:$F$2344,6,FALSE)</f>
        <v>#N/A</v>
      </c>
      <c r="AAO749" s="202" t="s">
        <v>63</v>
      </c>
      <c r="AAP749" s="10" t="e">
        <f>AAN749*1.4</f>
        <v>#N/A</v>
      </c>
      <c r="AAQ749" s="10"/>
      <c r="AAR749" s="269"/>
      <c r="AAS749" s="202" t="s">
        <v>96</v>
      </c>
      <c r="AAT749" s="498" t="s">
        <v>778</v>
      </c>
      <c r="AAV749" s="203"/>
      <c r="AAW749" s="203">
        <f>VLOOKUP(AAT749,$A$794:$F$2344,6,FALSE)</f>
        <v>63</v>
      </c>
      <c r="AAX749" s="202" t="s">
        <v>63</v>
      </c>
      <c r="AAY749" s="10">
        <f>AAW749*1.4</f>
        <v>88.199999999999989</v>
      </c>
      <c r="AAZ749" s="10"/>
      <c r="ABA749" s="269"/>
      <c r="ABB749" s="202" t="s">
        <v>96</v>
      </c>
      <c r="ABC749" s="484" t="s">
        <v>2732</v>
      </c>
      <c r="ABE749" s="203"/>
      <c r="ABF749" s="203">
        <f>VLOOKUP(ABC749,$A$794:$F$2344,6,FALSE)</f>
        <v>0</v>
      </c>
      <c r="ABG749" s="202" t="s">
        <v>63</v>
      </c>
      <c r="ABH749" s="10">
        <f>ABF749*1.4</f>
        <v>0</v>
      </c>
      <c r="ABI749" s="10"/>
      <c r="ABJ749" s="269"/>
      <c r="ABK749" s="202" t="s">
        <v>96</v>
      </c>
      <c r="ABL749" s="484" t="s">
        <v>451</v>
      </c>
      <c r="ABN749" s="203"/>
      <c r="ABO749" s="203">
        <f>VLOOKUP(ABL749,$A$794:$F$2344,6,FALSE)</f>
        <v>0</v>
      </c>
      <c r="ABP749" s="202" t="s">
        <v>63</v>
      </c>
      <c r="ABQ749" s="10">
        <f>ABO749*1.4</f>
        <v>0</v>
      </c>
      <c r="ABR749" s="10"/>
      <c r="ABS749" s="269"/>
      <c r="ABT749" s="202" t="s">
        <v>96</v>
      </c>
      <c r="ABU749" s="484" t="s">
        <v>777</v>
      </c>
      <c r="ABW749" s="203"/>
      <c r="ABX749" s="203">
        <f>VLOOKUP(ABU749,$A$794:$F$2344,6,FALSE)</f>
        <v>0</v>
      </c>
      <c r="ABY749" s="202" t="s">
        <v>63</v>
      </c>
      <c r="ABZ749" s="10">
        <f>ABX749*1.4</f>
        <v>0</v>
      </c>
      <c r="ACA749" s="10"/>
      <c r="ACB749" s="269"/>
      <c r="ACC749" s="202" t="s">
        <v>96</v>
      </c>
      <c r="ACD749" s="484" t="s">
        <v>777</v>
      </c>
      <c r="ACF749" s="203"/>
      <c r="ACG749" s="203">
        <f>VLOOKUP(ACD749,$A$794:$F$2344,6,FALSE)</f>
        <v>0</v>
      </c>
      <c r="ACH749" s="202" t="s">
        <v>63</v>
      </c>
      <c r="ACI749" s="10">
        <f>ACG749*1.4</f>
        <v>0</v>
      </c>
      <c r="ACJ749" s="10"/>
      <c r="ACK749" s="269"/>
      <c r="ACL749" s="202" t="s">
        <v>96</v>
      </c>
      <c r="ACM749" s="484" t="s">
        <v>777</v>
      </c>
      <c r="ACO749" s="203"/>
      <c r="ACP749" s="203">
        <f>VLOOKUP(ACM749,$A$794:$F$2344,6,FALSE)</f>
        <v>0</v>
      </c>
      <c r="ACQ749" s="202" t="s">
        <v>63</v>
      </c>
      <c r="ACR749" s="10">
        <f>ACP749*1.4</f>
        <v>0</v>
      </c>
      <c r="ACS749" s="10"/>
      <c r="ACT749" s="269"/>
      <c r="ACU749" s="202" t="s">
        <v>96</v>
      </c>
      <c r="ACV749" s="484" t="s">
        <v>457</v>
      </c>
      <c r="ACX749" s="203"/>
      <c r="ACY749" s="203">
        <f>VLOOKUP(ACV749,$A$794:$F$2344,6,FALSE)</f>
        <v>0</v>
      </c>
      <c r="ACZ749" s="202" t="s">
        <v>63</v>
      </c>
      <c r="ADA749" s="10">
        <f>ACY749*1.4</f>
        <v>0</v>
      </c>
      <c r="ADB749" s="10"/>
      <c r="ADC749" s="269"/>
      <c r="ADD749" s="202" t="s">
        <v>96</v>
      </c>
      <c r="ADE749" s="484" t="s">
        <v>446</v>
      </c>
      <c r="ADG749" s="203"/>
      <c r="ADH749" s="203">
        <f>VLOOKUP(ADE749,$A$794:$F$2344,6,FALSE)</f>
        <v>0</v>
      </c>
      <c r="ADI749" s="202" t="s">
        <v>63</v>
      </c>
      <c r="ADJ749" s="10">
        <f>ADH749*1.4</f>
        <v>0</v>
      </c>
      <c r="ADL749" s="269"/>
      <c r="ADM749" s="202" t="s">
        <v>96</v>
      </c>
      <c r="ADN749" s="484" t="s">
        <v>777</v>
      </c>
      <c r="ADP749" s="203"/>
      <c r="ADQ749" s="203">
        <f>VLOOKUP(ADN749,$A$794:$F$2344,6,FALSE)</f>
        <v>0</v>
      </c>
      <c r="ADR749" s="202" t="s">
        <v>63</v>
      </c>
      <c r="ADS749" s="10">
        <f>ADQ749*1.4</f>
        <v>0</v>
      </c>
      <c r="ADT749" s="10"/>
      <c r="ADU749" s="269"/>
      <c r="ADV749" s="202" t="s">
        <v>96</v>
      </c>
      <c r="ADW749" s="78" t="s">
        <v>183</v>
      </c>
      <c r="ADY749" s="203"/>
      <c r="ADZ749" s="203" t="e">
        <f>VLOOKUP(ADW749,$A$794:$F$2344,6,FALSE)</f>
        <v>#N/A</v>
      </c>
      <c r="AEA749" s="202" t="s">
        <v>63</v>
      </c>
      <c r="AEB749" s="10" t="e">
        <f>ADZ749*1.4</f>
        <v>#N/A</v>
      </c>
      <c r="AED749" s="269"/>
      <c r="AEE749" s="202" t="s">
        <v>96</v>
      </c>
      <c r="AEF749" s="491" t="s">
        <v>1133</v>
      </c>
      <c r="AEH749" s="203"/>
      <c r="AEI749" s="203">
        <f>VLOOKUP(AEF749,$A$794:$F$2344,6,FALSE)</f>
        <v>0</v>
      </c>
      <c r="AEJ749" s="202" t="s">
        <v>63</v>
      </c>
      <c r="AEK749" s="10">
        <f>AEI749*1.4</f>
        <v>0</v>
      </c>
      <c r="AEM749" s="269"/>
      <c r="AEN749" s="202" t="s">
        <v>96</v>
      </c>
      <c r="AEO749" s="484" t="s">
        <v>534</v>
      </c>
      <c r="AEQ749" s="203"/>
      <c r="AER749" s="203">
        <f>VLOOKUP(AEO749,$A$794:$F$2344,6,FALSE)</f>
        <v>15</v>
      </c>
      <c r="AES749" s="202" t="s">
        <v>63</v>
      </c>
      <c r="AET749" s="10">
        <f>AER749*1.4</f>
        <v>21</v>
      </c>
      <c r="AEV749" s="269"/>
      <c r="AEW749" s="202" t="s">
        <v>96</v>
      </c>
      <c r="AEX749" s="484" t="s">
        <v>2732</v>
      </c>
      <c r="AEZ749" s="203"/>
      <c r="AFA749" s="203">
        <f>VLOOKUP(AEX749,$A$794:$F$2344,6,FALSE)</f>
        <v>0</v>
      </c>
      <c r="AFB749" s="202" t="s">
        <v>63</v>
      </c>
      <c r="AFC749" s="10">
        <f>AFA749*1.4</f>
        <v>0</v>
      </c>
      <c r="AFD749" s="10"/>
      <c r="AFE749" s="269"/>
      <c r="AFF749" s="202" t="s">
        <v>96</v>
      </c>
      <c r="AFG749" s="78" t="s">
        <v>183</v>
      </c>
      <c r="AFI749" s="203"/>
      <c r="AFJ749" s="203" t="e">
        <f>VLOOKUP(AFG749,$A$794:$F$2344,6,FALSE)</f>
        <v>#N/A</v>
      </c>
      <c r="AFK749" s="202" t="s">
        <v>63</v>
      </c>
      <c r="AFL749" s="10" t="e">
        <f>AFJ749*1.4</f>
        <v>#N/A</v>
      </c>
      <c r="AFM749" s="10"/>
      <c r="AFN749" s="269"/>
      <c r="AFO749" s="202" t="s">
        <v>96</v>
      </c>
      <c r="AFP749" s="484" t="s">
        <v>778</v>
      </c>
      <c r="AFR749" s="203"/>
      <c r="AFS749" s="203">
        <f>VLOOKUP(AFP749,$A$794:$F$2344,6,FALSE)</f>
        <v>63</v>
      </c>
      <c r="AFT749" s="202" t="s">
        <v>63</v>
      </c>
      <c r="AFU749" s="10">
        <f>AFS749*1.4</f>
        <v>88.199999999999989</v>
      </c>
      <c r="AFV749" s="10"/>
      <c r="AFW749" s="269"/>
      <c r="AFX749" s="202" t="s">
        <v>96</v>
      </c>
      <c r="AFY749" s="484" t="s">
        <v>534</v>
      </c>
      <c r="AGA749" s="203"/>
      <c r="AGB749" s="203">
        <f>VLOOKUP(AFY749,$A$794:$F$2344,6,FALSE)</f>
        <v>15</v>
      </c>
      <c r="AGC749" s="202" t="s">
        <v>63</v>
      </c>
      <c r="AGD749" s="10">
        <f>AGB749*1.4</f>
        <v>21</v>
      </c>
      <c r="AGE749" s="10"/>
      <c r="AGF749" s="269"/>
      <c r="AGG749" s="202" t="s">
        <v>96</v>
      </c>
      <c r="AGH749" s="484" t="s">
        <v>778</v>
      </c>
      <c r="AGJ749" s="203"/>
      <c r="AGK749" s="203">
        <f>VLOOKUP(AGH749,$A$794:$F$2344,6,FALSE)</f>
        <v>63</v>
      </c>
      <c r="AGL749" s="202" t="s">
        <v>63</v>
      </c>
      <c r="AGM749" s="10">
        <f>AGK749*1.4</f>
        <v>88.199999999999989</v>
      </c>
      <c r="AGN749" s="10"/>
      <c r="AGO749" s="269"/>
      <c r="AGP749" s="202" t="s">
        <v>96</v>
      </c>
      <c r="AGQ749" s="484" t="s">
        <v>780</v>
      </c>
      <c r="AGS749" s="203"/>
      <c r="AGT749" s="203">
        <f>VLOOKUP(AGQ749,$A$794:$F$2344,6,FALSE)</f>
        <v>0</v>
      </c>
      <c r="AGU749" s="202" t="s">
        <v>63</v>
      </c>
      <c r="AGV749" s="10">
        <f>AGT749*1.4</f>
        <v>0</v>
      </c>
      <c r="AGW749" s="10"/>
      <c r="AGX749" s="269"/>
      <c r="AGY749" s="202" t="s">
        <v>96</v>
      </c>
      <c r="AGZ749" s="78" t="s">
        <v>183</v>
      </c>
      <c r="AHB749" s="203"/>
      <c r="AHC749" s="203" t="e">
        <f>VLOOKUP(AGZ749,$A$794:$F$2344,6,FALSE)</f>
        <v>#N/A</v>
      </c>
      <c r="AHD749" s="202" t="s">
        <v>63</v>
      </c>
      <c r="AHE749" s="10" t="e">
        <f>AHC749*1.4</f>
        <v>#N/A</v>
      </c>
      <c r="AHF749" s="10"/>
      <c r="AHG749" s="269"/>
      <c r="AHH749" s="202" t="s">
        <v>96</v>
      </c>
      <c r="AHI749" s="502" t="s">
        <v>1133</v>
      </c>
      <c r="AHK749" s="203"/>
      <c r="AHL749" s="203">
        <f>VLOOKUP(AHI749,$A$794:$F$2344,6,FALSE)</f>
        <v>0</v>
      </c>
      <c r="AHM749" s="202" t="s">
        <v>63</v>
      </c>
      <c r="AHN749" s="10">
        <f>AHL749*1.4</f>
        <v>0</v>
      </c>
      <c r="AHO749" s="10"/>
      <c r="AHP749" s="269"/>
      <c r="AHQ749" s="202" t="s">
        <v>96</v>
      </c>
      <c r="AHR749" s="484" t="s">
        <v>451</v>
      </c>
      <c r="AHT749" s="203"/>
      <c r="AHU749" s="203">
        <f>VLOOKUP(AHR749,$A$794:$F$2344,6,FALSE)</f>
        <v>0</v>
      </c>
      <c r="AHV749" s="202" t="s">
        <v>63</v>
      </c>
      <c r="AHW749" s="10">
        <f>AHU749*1.4</f>
        <v>0</v>
      </c>
      <c r="AHX749" s="10"/>
      <c r="AHY749" s="269"/>
      <c r="AHZ749" s="202" t="s">
        <v>96</v>
      </c>
      <c r="AIA749" s="78" t="s">
        <v>183</v>
      </c>
      <c r="AIC749" s="203"/>
      <c r="AID749" s="203" t="e">
        <f>VLOOKUP(AIA749,$A$794:$F$2344,6,FALSE)</f>
        <v>#N/A</v>
      </c>
      <c r="AIE749" s="202" t="s">
        <v>63</v>
      </c>
      <c r="AIF749" s="10" t="e">
        <f>AID749*1.4</f>
        <v>#N/A</v>
      </c>
      <c r="AIG749" s="10"/>
      <c r="AIH749" s="269"/>
      <c r="AII749" s="202" t="s">
        <v>96</v>
      </c>
      <c r="AIJ749" s="484" t="s">
        <v>588</v>
      </c>
      <c r="AIL749" s="203"/>
      <c r="AIM749" s="203">
        <f>VLOOKUP(AIJ749,$A$794:$F$2344,6,FALSE)</f>
        <v>0</v>
      </c>
      <c r="AIN749" s="202" t="s">
        <v>63</v>
      </c>
      <c r="AIO749" s="10">
        <f>AIM749*1.4</f>
        <v>0</v>
      </c>
      <c r="AIP749" s="10"/>
      <c r="AIQ749" s="269"/>
      <c r="AIR749" s="202" t="s">
        <v>96</v>
      </c>
      <c r="AIS749" s="484" t="s">
        <v>777</v>
      </c>
      <c r="AIU749" s="203"/>
      <c r="AIV749" s="203">
        <f>VLOOKUP(AIS749,$A$794:$F$2344,6,FALSE)</f>
        <v>0</v>
      </c>
      <c r="AIW749" s="202" t="s">
        <v>63</v>
      </c>
      <c r="AIX749" s="10">
        <f>AIV749*1.4</f>
        <v>0</v>
      </c>
      <c r="AIY749" s="10"/>
      <c r="AIZ749" s="269"/>
      <c r="AJA749" s="202" t="s">
        <v>96</v>
      </c>
      <c r="AJB749" s="78" t="s">
        <v>183</v>
      </c>
      <c r="AJD749" s="203"/>
      <c r="AJE749" s="203" t="e">
        <f>VLOOKUP(AJB749,$A$794:$F$2344,6,FALSE)</f>
        <v>#N/A</v>
      </c>
      <c r="AJF749" s="202" t="s">
        <v>63</v>
      </c>
      <c r="AJG749" s="10" t="e">
        <f>AJE749*1.4</f>
        <v>#N/A</v>
      </c>
      <c r="AJH749" s="10"/>
      <c r="AJI749" s="269"/>
      <c r="AJJ749" s="202" t="s">
        <v>96</v>
      </c>
      <c r="AJK749" s="78" t="s">
        <v>183</v>
      </c>
      <c r="AJM749" s="203"/>
      <c r="AJN749" s="203" t="e">
        <f>VLOOKUP(AJK749,$A$794:$F$2344,6,FALSE)</f>
        <v>#N/A</v>
      </c>
      <c r="AJO749" s="202" t="s">
        <v>63</v>
      </c>
      <c r="AJP749" s="10" t="e">
        <f>AJN749*1.4</f>
        <v>#N/A</v>
      </c>
      <c r="AJQ749" s="10"/>
      <c r="AJR749" s="269"/>
      <c r="AJS749" s="202" t="s">
        <v>96</v>
      </c>
      <c r="AJT749" s="78" t="s">
        <v>183</v>
      </c>
      <c r="AJV749" s="203"/>
      <c r="AJW749" s="203" t="e">
        <f>VLOOKUP(AJT749,$A$794:$F$2344,6,FALSE)</f>
        <v>#N/A</v>
      </c>
      <c r="AJX749" s="202" t="s">
        <v>63</v>
      </c>
      <c r="AJY749" s="10" t="e">
        <f>AJW749*1.4</f>
        <v>#N/A</v>
      </c>
      <c r="AJZ749" s="10"/>
      <c r="AKA749" s="269"/>
      <c r="AKB749" s="202" t="s">
        <v>96</v>
      </c>
      <c r="AKC749" s="484" t="s">
        <v>1179</v>
      </c>
      <c r="AKE749" s="203"/>
      <c r="AKF749" s="203">
        <f>VLOOKUP(AKC749,$A$794:$F$2344,6,FALSE)</f>
        <v>0</v>
      </c>
      <c r="AKG749" s="202" t="s">
        <v>63</v>
      </c>
      <c r="AKH749" s="10">
        <f>AKF749*1.4</f>
        <v>0</v>
      </c>
      <c r="AKI749" s="10"/>
      <c r="AKJ749" s="269"/>
      <c r="AKK749" s="202" t="s">
        <v>96</v>
      </c>
      <c r="AKL749" s="78" t="s">
        <v>183</v>
      </c>
      <c r="AKN749" s="203"/>
      <c r="AKO749" s="203" t="e">
        <f>VLOOKUP(AKL749,$A$794:$F$2344,6,FALSE)</f>
        <v>#N/A</v>
      </c>
      <c r="AKP749" s="202" t="s">
        <v>63</v>
      </c>
      <c r="AKQ749" s="10" t="e">
        <f>AKO749*1.4</f>
        <v>#N/A</v>
      </c>
      <c r="AKR749" s="10"/>
      <c r="AKS749" s="269"/>
      <c r="AKT749" s="202" t="s">
        <v>96</v>
      </c>
      <c r="AKU749" s="78" t="s">
        <v>183</v>
      </c>
      <c r="AKW749" s="203"/>
      <c r="AKX749" s="203" t="e">
        <f>VLOOKUP(AKU749,$A$794:$F$2344,6,FALSE)</f>
        <v>#N/A</v>
      </c>
      <c r="AKY749" s="202" t="s">
        <v>63</v>
      </c>
      <c r="AKZ749" s="10" t="e">
        <f>AKX749*1.4</f>
        <v>#N/A</v>
      </c>
      <c r="ALA749" s="10"/>
      <c r="ALB749" s="269"/>
      <c r="ALC749" s="202" t="s">
        <v>96</v>
      </c>
      <c r="ALD749" s="78" t="s">
        <v>183</v>
      </c>
      <c r="ALF749" s="203"/>
      <c r="ALG749" s="203" t="e">
        <f>VLOOKUP(ALD749,$A$794:$F$2344,6,FALSE)</f>
        <v>#N/A</v>
      </c>
      <c r="ALH749" s="202" t="s">
        <v>63</v>
      </c>
      <c r="ALI749" s="10" t="e">
        <f>ALG749*1.4</f>
        <v>#N/A</v>
      </c>
      <c r="ALJ749" s="10"/>
      <c r="ALK749" s="269"/>
      <c r="ALL749" s="202" t="s">
        <v>96</v>
      </c>
      <c r="ALM749" s="78" t="s">
        <v>183</v>
      </c>
      <c r="ALO749" s="203"/>
      <c r="ALP749" s="203" t="e">
        <f>VLOOKUP(ALM749,$A$794:$F$2344,6,FALSE)</f>
        <v>#N/A</v>
      </c>
      <c r="ALQ749" s="202" t="s">
        <v>63</v>
      </c>
      <c r="ALR749" s="10" t="e">
        <f>ALP749*1.4</f>
        <v>#N/A</v>
      </c>
      <c r="ALS749" s="10"/>
      <c r="ALT749" s="269"/>
      <c r="ALU749" s="202" t="s">
        <v>96</v>
      </c>
      <c r="ALV749" s="78" t="s">
        <v>183</v>
      </c>
      <c r="ALX749" s="203"/>
      <c r="ALY749" s="203" t="e">
        <f>VLOOKUP(ALV749,$A$794:$F$2344,6,FALSE)</f>
        <v>#N/A</v>
      </c>
      <c r="ALZ749" s="202" t="s">
        <v>63</v>
      </c>
      <c r="AMA749" s="10" t="e">
        <f>ALY749*1.4</f>
        <v>#N/A</v>
      </c>
      <c r="AMB749" s="10"/>
      <c r="AMC749" s="269"/>
      <c r="AMD749" s="202" t="s">
        <v>96</v>
      </c>
      <c r="AME749" s="78" t="s">
        <v>183</v>
      </c>
      <c r="AMG749" s="203"/>
      <c r="AMH749" s="203" t="e">
        <f>VLOOKUP(AME749,$A$794:$F$2344,6,FALSE)</f>
        <v>#N/A</v>
      </c>
      <c r="AMI749" s="202" t="s">
        <v>63</v>
      </c>
      <c r="AMJ749" s="10" t="e">
        <f>AMH749*1.4</f>
        <v>#N/A</v>
      </c>
      <c r="AMK749" s="10"/>
      <c r="AML749" s="269"/>
      <c r="AMM749" s="202" t="s">
        <v>96</v>
      </c>
      <c r="AMN749" s="78" t="s">
        <v>183</v>
      </c>
      <c r="AMP749" s="203"/>
      <c r="AMQ749" s="203" t="e">
        <f>VLOOKUP(AMN749,$A$794:$F$2344,6,FALSE)</f>
        <v>#N/A</v>
      </c>
      <c r="AMR749" s="202" t="s">
        <v>63</v>
      </c>
      <c r="AMS749" s="10" t="e">
        <f>AMQ749*1.4</f>
        <v>#N/A</v>
      </c>
      <c r="AMT749" s="10"/>
      <c r="AMU749" s="269"/>
      <c r="AMV749" s="202" t="s">
        <v>96</v>
      </c>
      <c r="AMW749" s="78" t="s">
        <v>183</v>
      </c>
      <c r="AMY749" s="203"/>
      <c r="AMZ749" s="203" t="e">
        <f>VLOOKUP(AMW749,$A$794:$F$2344,6,FALSE)</f>
        <v>#N/A</v>
      </c>
      <c r="ANA749" s="202" t="s">
        <v>63</v>
      </c>
      <c r="ANB749" s="10" t="e">
        <f>AMZ749*1.4</f>
        <v>#N/A</v>
      </c>
      <c r="ANC749" s="10"/>
      <c r="AND749" s="269"/>
      <c r="ANE749" s="202" t="s">
        <v>96</v>
      </c>
      <c r="ANF749" s="78" t="s">
        <v>183</v>
      </c>
      <c r="ANH749" s="203"/>
      <c r="ANI749" s="203" t="e">
        <f>VLOOKUP(ANF749,$A$794:$F$2344,6,FALSE)</f>
        <v>#N/A</v>
      </c>
      <c r="ANJ749" s="202" t="s">
        <v>63</v>
      </c>
      <c r="ANK749" s="10" t="e">
        <f>ANI749*1.4</f>
        <v>#N/A</v>
      </c>
      <c r="ANL749" s="10"/>
      <c r="ANM749" s="269"/>
      <c r="ANN749" s="202" t="s">
        <v>96</v>
      </c>
      <c r="ANO749" s="78" t="s">
        <v>183</v>
      </c>
      <c r="ANQ749" s="203"/>
      <c r="ANR749" s="203" t="e">
        <f>VLOOKUP(ANO749,$A$794:$F$2344,6,FALSE)</f>
        <v>#N/A</v>
      </c>
      <c r="ANS749" s="202" t="s">
        <v>63</v>
      </c>
      <c r="ANT749" s="10" t="e">
        <f>ANR749*1.4</f>
        <v>#N/A</v>
      </c>
      <c r="ANU749" s="10"/>
      <c r="ANV749" s="269"/>
      <c r="ANW749" s="202" t="s">
        <v>96</v>
      </c>
      <c r="ANX749" s="78" t="s">
        <v>183</v>
      </c>
      <c r="ANZ749" s="203"/>
      <c r="AOA749" s="203" t="e">
        <f>VLOOKUP(ANX749,$A$794:$F$2344,6,FALSE)</f>
        <v>#N/A</v>
      </c>
      <c r="AOB749" s="202" t="s">
        <v>63</v>
      </c>
      <c r="AOC749" s="10" t="e">
        <f>AOA749*1.4</f>
        <v>#N/A</v>
      </c>
      <c r="AOD749" s="10"/>
      <c r="AOE749" s="269"/>
      <c r="AOF749" s="202" t="s">
        <v>96</v>
      </c>
      <c r="AOG749" s="78" t="s">
        <v>183</v>
      </c>
      <c r="AOI749" s="203"/>
      <c r="AOJ749" s="203" t="e">
        <f>VLOOKUP(AOG749,$A$794:$F$2344,6,FALSE)</f>
        <v>#N/A</v>
      </c>
      <c r="AOK749" s="202" t="s">
        <v>63</v>
      </c>
      <c r="AOL749" s="10" t="e">
        <f>AOJ749*1.4</f>
        <v>#N/A</v>
      </c>
      <c r="AOM749" s="10"/>
      <c r="AON749" s="269"/>
      <c r="AOO749" s="202" t="s">
        <v>96</v>
      </c>
      <c r="AOP749" s="78" t="s">
        <v>183</v>
      </c>
      <c r="AOR749" s="203"/>
      <c r="AOS749" s="203" t="e">
        <f>VLOOKUP(AOP749,$A$794:$F$2344,6,FALSE)</f>
        <v>#N/A</v>
      </c>
      <c r="AOT749" s="202" t="s">
        <v>63</v>
      </c>
      <c r="AOU749" s="10" t="e">
        <f>AOS749*1.4</f>
        <v>#N/A</v>
      </c>
      <c r="AOV749" s="10"/>
      <c r="AOW749" s="269"/>
      <c r="AOX749" s="202" t="s">
        <v>96</v>
      </c>
      <c r="AOY749" s="78" t="s">
        <v>183</v>
      </c>
      <c r="APA749" s="203"/>
      <c r="APB749" s="203" t="e">
        <f>VLOOKUP(AOY749,$A$794:$F$2344,6,FALSE)</f>
        <v>#N/A</v>
      </c>
      <c r="APC749" s="202" t="s">
        <v>63</v>
      </c>
      <c r="APD749" s="10" t="e">
        <f>APB749*1.4</f>
        <v>#N/A</v>
      </c>
      <c r="APE749" s="10"/>
      <c r="APF749" s="269"/>
      <c r="APG749" s="202" t="s">
        <v>96</v>
      </c>
      <c r="APH749" s="78" t="s">
        <v>183</v>
      </c>
      <c r="APJ749" s="203"/>
      <c r="APK749" s="203" t="e">
        <f>VLOOKUP(APH749,$A$794:$F$2344,6,FALSE)</f>
        <v>#N/A</v>
      </c>
      <c r="APL749" s="202" t="s">
        <v>63</v>
      </c>
      <c r="APM749" s="10" t="e">
        <f>APK749*1.4</f>
        <v>#N/A</v>
      </c>
      <c r="APN749" s="10"/>
      <c r="APO749" s="269"/>
      <c r="APP749" s="202" t="s">
        <v>96</v>
      </c>
      <c r="APQ749" s="498" t="s">
        <v>491</v>
      </c>
      <c r="APS749" s="203"/>
      <c r="APT749" s="203">
        <f>VLOOKUP(APQ749,$A$794:$F$2344,6,FALSE)</f>
        <v>0</v>
      </c>
      <c r="APU749" s="202" t="s">
        <v>63</v>
      </c>
      <c r="APV749" s="10">
        <f>APT749*1.4</f>
        <v>0</v>
      </c>
      <c r="APW749" s="10"/>
      <c r="APX749" s="269"/>
      <c r="APY749" s="202" t="s">
        <v>96</v>
      </c>
      <c r="APZ749" s="498" t="s">
        <v>2077</v>
      </c>
      <c r="AQB749" s="203"/>
      <c r="AQC749" s="203">
        <f>VLOOKUP(APZ749,$A$794:$F$2344,6,FALSE)</f>
        <v>0</v>
      </c>
      <c r="AQD749" s="202" t="s">
        <v>63</v>
      </c>
      <c r="AQE749" s="10">
        <f>AQC749*1.4</f>
        <v>0</v>
      </c>
      <c r="AQF749" s="10"/>
      <c r="AQG749" s="269"/>
      <c r="AQH749" s="202" t="s">
        <v>96</v>
      </c>
      <c r="AQI749" s="484" t="s">
        <v>778</v>
      </c>
      <c r="AQK749" s="203"/>
      <c r="AQL749" s="203">
        <f>VLOOKUP(AQI749,$A$794:$F$2344,6,FALSE)</f>
        <v>63</v>
      </c>
      <c r="AQM749" s="202" t="s">
        <v>63</v>
      </c>
      <c r="AQN749" s="10">
        <f>AQL749*1.4</f>
        <v>88.199999999999989</v>
      </c>
      <c r="AQO749" s="10"/>
      <c r="AQP749" s="269"/>
      <c r="AQQ749" s="202" t="s">
        <v>96</v>
      </c>
      <c r="AQR749" s="484" t="s">
        <v>2405</v>
      </c>
      <c r="AQT749" s="203"/>
      <c r="AQU749" s="203">
        <f>VLOOKUP(AQR749,$A$794:$F$2344,6,FALSE)</f>
        <v>99</v>
      </c>
      <c r="AQV749" s="202" t="s">
        <v>63</v>
      </c>
      <c r="AQW749" s="10">
        <f>AQU749*1.4</f>
        <v>138.6</v>
      </c>
      <c r="AQX749" s="10"/>
      <c r="AQY749" s="269"/>
      <c r="AQZ749" s="202" t="s">
        <v>96</v>
      </c>
      <c r="ARA749" s="484" t="s">
        <v>778</v>
      </c>
      <c r="ARC749" s="203"/>
      <c r="ARD749" s="203">
        <f>VLOOKUP(ARA749,$A$794:$F$2344,6,FALSE)</f>
        <v>63</v>
      </c>
      <c r="ARE749" s="202" t="s">
        <v>63</v>
      </c>
      <c r="ARF749" s="10">
        <f>ARD749*1.4</f>
        <v>88.199999999999989</v>
      </c>
      <c r="ARG749" s="10"/>
      <c r="ARH749" s="269"/>
      <c r="ARI749" s="202" t="s">
        <v>96</v>
      </c>
      <c r="ARJ749" s="484" t="s">
        <v>778</v>
      </c>
      <c r="ARL749" s="203"/>
      <c r="ARM749" s="203">
        <f>VLOOKUP(ARJ749,$A$794:$F$2344,6,FALSE)</f>
        <v>63</v>
      </c>
      <c r="ARN749" s="202" t="s">
        <v>63</v>
      </c>
      <c r="ARO749" s="10">
        <f>ARM749*1.4</f>
        <v>88.199999999999989</v>
      </c>
      <c r="ARP749" s="10"/>
      <c r="ARQ749" s="269"/>
      <c r="ARR749" s="202" t="s">
        <v>96</v>
      </c>
      <c r="ARS749" s="498" t="s">
        <v>2732</v>
      </c>
      <c r="ARU749" s="203"/>
      <c r="ARV749" s="203">
        <f>VLOOKUP(ARS749,$A$794:$F$2344,6,FALSE)</f>
        <v>0</v>
      </c>
      <c r="ARW749" s="202" t="s">
        <v>63</v>
      </c>
      <c r="ARX749" s="10">
        <f>ARV749*1.4</f>
        <v>0</v>
      </c>
      <c r="ARY749" s="10"/>
      <c r="ARZ749" s="269"/>
      <c r="ASA749" s="202" t="s">
        <v>96</v>
      </c>
      <c r="ASB749" s="484" t="s">
        <v>534</v>
      </c>
      <c r="ASD749" s="203"/>
      <c r="ASE749" s="203">
        <f>VLOOKUP(ASB749,$A$794:$F$2344,6,FALSE)</f>
        <v>15</v>
      </c>
      <c r="ASF749" s="202" t="s">
        <v>63</v>
      </c>
      <c r="ASG749" s="10">
        <f>ASE749*1.4</f>
        <v>21</v>
      </c>
      <c r="ASH749" s="10"/>
      <c r="ASI749" s="269"/>
      <c r="ASJ749" s="202" t="s">
        <v>96</v>
      </c>
      <c r="ASK749" s="484" t="s">
        <v>778</v>
      </c>
      <c r="ASM749" s="203"/>
      <c r="ASN749" s="203">
        <f>VLOOKUP(ASK749,$A$794:$F$2344,6,FALSE)</f>
        <v>63</v>
      </c>
      <c r="ASO749" s="202" t="s">
        <v>63</v>
      </c>
      <c r="ASP749" s="10">
        <f>ASN749*1.4</f>
        <v>88.199999999999989</v>
      </c>
      <c r="ASQ749" s="10"/>
      <c r="ASR749" s="269"/>
      <c r="ASS749" s="202" t="s">
        <v>96</v>
      </c>
      <c r="AST749" s="484" t="s">
        <v>1133</v>
      </c>
      <c r="ASV749" s="203"/>
      <c r="ASW749" s="203">
        <f>VLOOKUP(AST749,$A$794:$F$2344,6,FALSE)</f>
        <v>0</v>
      </c>
      <c r="ASX749" s="202" t="s">
        <v>63</v>
      </c>
      <c r="ASY749" s="10">
        <f>ASW749*1.4</f>
        <v>0</v>
      </c>
      <c r="ASZ749" s="10"/>
      <c r="ATA749" s="269"/>
      <c r="ATB749" s="202" t="s">
        <v>96</v>
      </c>
      <c r="ATC749" s="484" t="s">
        <v>491</v>
      </c>
      <c r="ATE749" s="203"/>
      <c r="ATF749" s="203">
        <f>VLOOKUP(ATC749,$A$794:$F$2344,6,FALSE)</f>
        <v>0</v>
      </c>
      <c r="ATG749" s="202" t="s">
        <v>63</v>
      </c>
      <c r="ATH749" s="10">
        <f>ATF749*1.4</f>
        <v>0</v>
      </c>
      <c r="ATI749" s="10"/>
      <c r="ATJ749" s="269"/>
      <c r="ATK749" s="202" t="s">
        <v>96</v>
      </c>
      <c r="ATL749" s="484" t="s">
        <v>451</v>
      </c>
      <c r="ATN749" s="203"/>
      <c r="ATO749" s="203">
        <f>VLOOKUP(ATL749,$A$794:$F$2344,6,FALSE)</f>
        <v>0</v>
      </c>
      <c r="ATP749" s="202" t="s">
        <v>63</v>
      </c>
      <c r="ATQ749" s="10">
        <f>ATO749*1.4</f>
        <v>0</v>
      </c>
      <c r="ATR749" s="10"/>
      <c r="ATS749" s="269"/>
      <c r="ATT749" s="202" t="s">
        <v>96</v>
      </c>
      <c r="ATU749" s="484" t="s">
        <v>781</v>
      </c>
      <c r="ATW749" s="203"/>
      <c r="ATX749" s="203">
        <f>VLOOKUP(ATU749,$A$794:$F$2344,6,FALSE)</f>
        <v>0</v>
      </c>
      <c r="ATY749" s="202" t="s">
        <v>63</v>
      </c>
      <c r="ATZ749" s="10">
        <f>ATX749*1.4</f>
        <v>0</v>
      </c>
      <c r="AUA749" s="10"/>
      <c r="AUB749" s="269"/>
      <c r="AUC749" s="202" t="s">
        <v>96</v>
      </c>
      <c r="AUD749" s="484" t="s">
        <v>534</v>
      </c>
      <c r="AUF749" s="203"/>
      <c r="AUG749" s="203">
        <f>VLOOKUP(AUD749,$A$794:$F$2344,6,FALSE)</f>
        <v>15</v>
      </c>
      <c r="AUH749" s="202" t="s">
        <v>63</v>
      </c>
      <c r="AUI749" s="10">
        <f>AUG749*1.4</f>
        <v>21</v>
      </c>
      <c r="AUJ749" s="10"/>
      <c r="AUK749" s="269"/>
      <c r="AUL749" s="202" t="s">
        <v>96</v>
      </c>
      <c r="AUM749" s="484" t="s">
        <v>778</v>
      </c>
      <c r="AUO749" s="203"/>
      <c r="AUP749" s="203">
        <f>VLOOKUP(AUM749,$A$794:$F$2344,6,FALSE)</f>
        <v>63</v>
      </c>
      <c r="AUQ749" s="202" t="s">
        <v>63</v>
      </c>
      <c r="AUR749" s="10">
        <f>AUP749*1.4</f>
        <v>88.199999999999989</v>
      </c>
      <c r="AUS749" s="10"/>
      <c r="AUT749" s="269"/>
      <c r="AUU749" s="202" t="s">
        <v>96</v>
      </c>
      <c r="AUV749" s="509" t="s">
        <v>778</v>
      </c>
      <c r="AUX749" s="203"/>
      <c r="AUY749" s="203">
        <f>VLOOKUP(AUV749,$A$794:$F$2344,6,FALSE)</f>
        <v>63</v>
      </c>
      <c r="AUZ749" s="202" t="s">
        <v>63</v>
      </c>
      <c r="AVA749" s="10">
        <f>AUY749*1.4</f>
        <v>88.199999999999989</v>
      </c>
      <c r="AVB749" s="10"/>
      <c r="AVC749" s="269"/>
      <c r="AVD749" s="202" t="s">
        <v>96</v>
      </c>
      <c r="AVE749" s="484" t="s">
        <v>598</v>
      </c>
      <c r="AVG749" s="203"/>
      <c r="AVH749" s="203">
        <f>VLOOKUP(AVE749,$A$794:$F$2344,6,FALSE)</f>
        <v>0</v>
      </c>
      <c r="AVI749" s="202" t="s">
        <v>63</v>
      </c>
      <c r="AVJ749" s="10">
        <f>AVH749*1.4</f>
        <v>0</v>
      </c>
      <c r="AVK749" s="10"/>
      <c r="AVL749" s="269"/>
      <c r="AVM749" s="202" t="s">
        <v>96</v>
      </c>
      <c r="AVN749" s="484" t="s">
        <v>534</v>
      </c>
      <c r="AVP749" s="203"/>
      <c r="AVQ749" s="203">
        <f>VLOOKUP(AVN749,$A$794:$F$2344,6,FALSE)</f>
        <v>15</v>
      </c>
      <c r="AVR749" s="202" t="s">
        <v>63</v>
      </c>
      <c r="AVS749" s="10">
        <f>AVQ749*1.4</f>
        <v>21</v>
      </c>
      <c r="AVT749" s="10"/>
      <c r="AVU749" s="269"/>
      <c r="AVV749" s="202" t="s">
        <v>96</v>
      </c>
      <c r="AVW749" s="487" t="s">
        <v>457</v>
      </c>
      <c r="AVY749" s="203"/>
      <c r="AVZ749" s="203">
        <f>VLOOKUP(AVW749,$A$794:$F$2344,6,FALSE)</f>
        <v>0</v>
      </c>
      <c r="AWA749" s="202" t="s">
        <v>63</v>
      </c>
      <c r="AWB749" s="10">
        <f>AVZ749*1.4</f>
        <v>0</v>
      </c>
      <c r="AWC749" s="10"/>
      <c r="AWD749" s="269"/>
      <c r="AWE749" s="202" t="s">
        <v>96</v>
      </c>
      <c r="AWF749" s="484" t="s">
        <v>534</v>
      </c>
      <c r="AWH749" s="203"/>
      <c r="AWI749" s="203">
        <f>VLOOKUP(AWF749,$A$794:$F$2344,6,FALSE)</f>
        <v>15</v>
      </c>
      <c r="AWJ749" s="202" t="s">
        <v>63</v>
      </c>
      <c r="AWK749" s="10">
        <f>AWI749*1.4</f>
        <v>21</v>
      </c>
      <c r="AWL749" s="10"/>
      <c r="AWM749" s="269"/>
      <c r="AWN749" s="202" t="s">
        <v>96</v>
      </c>
      <c r="AWO749" s="484" t="s">
        <v>910</v>
      </c>
      <c r="AWQ749" s="203"/>
      <c r="AWR749" s="203">
        <f>VLOOKUP(AWO749,$A$794:$F$2344,6,FALSE)</f>
        <v>0</v>
      </c>
      <c r="AWS749" s="202" t="s">
        <v>63</v>
      </c>
      <c r="AWT749" s="10">
        <f>AWR749*1.4</f>
        <v>0</v>
      </c>
      <c r="AWU749" s="10"/>
      <c r="AWV749" s="269"/>
      <c r="AWW749" s="202" t="s">
        <v>96</v>
      </c>
      <c r="AWX749" s="484" t="s">
        <v>485</v>
      </c>
      <c r="AWZ749" s="203"/>
      <c r="AXA749" s="203">
        <f>VLOOKUP(AWX749,$A$794:$F$2344,6,FALSE)</f>
        <v>0</v>
      </c>
      <c r="AXB749" s="202" t="s">
        <v>63</v>
      </c>
      <c r="AXC749" s="10">
        <f>AXA749*1.4</f>
        <v>0</v>
      </c>
      <c r="AXD749" s="10"/>
      <c r="AXE749" s="269"/>
      <c r="AXF749" s="202" t="s">
        <v>96</v>
      </c>
      <c r="AXG749" s="484" t="s">
        <v>534</v>
      </c>
      <c r="AXI749" s="203"/>
      <c r="AXJ749" s="203">
        <f>VLOOKUP(AXG749,$A$794:$F$2344,6,FALSE)</f>
        <v>15</v>
      </c>
      <c r="AXK749" s="202" t="s">
        <v>63</v>
      </c>
      <c r="AXL749" s="10">
        <f>AXJ749*1.4</f>
        <v>21</v>
      </c>
      <c r="AXM749" s="10"/>
      <c r="AXN749" s="269"/>
      <c r="AXO749" s="202" t="s">
        <v>96</v>
      </c>
      <c r="AXP749" s="484" t="s">
        <v>778</v>
      </c>
      <c r="AXR749" s="203"/>
      <c r="AXS749" s="203">
        <f>VLOOKUP(AXP749,$A$794:$F$2344,6,FALSE)</f>
        <v>63</v>
      </c>
      <c r="AXT749" s="202" t="s">
        <v>63</v>
      </c>
      <c r="AXU749" s="10">
        <f>AXS749*1.4</f>
        <v>88.199999999999989</v>
      </c>
      <c r="AXV749" s="10"/>
      <c r="AXW749" s="269"/>
      <c r="AXX749" s="202" t="s">
        <v>96</v>
      </c>
      <c r="AXY749" s="498" t="s">
        <v>598</v>
      </c>
      <c r="AYA749" s="203"/>
      <c r="AYB749" s="203">
        <f>VLOOKUP(AXY749,$A$794:$F$2344,6,FALSE)</f>
        <v>0</v>
      </c>
      <c r="AYC749" s="202" t="s">
        <v>63</v>
      </c>
      <c r="AYD749" s="10">
        <f>AYB749*1.4</f>
        <v>0</v>
      </c>
      <c r="AYE749" s="10"/>
      <c r="AYF749" s="269"/>
      <c r="AYG749" s="202" t="s">
        <v>96</v>
      </c>
      <c r="AYH749" s="484" t="s">
        <v>777</v>
      </c>
      <c r="AYJ749" s="203"/>
      <c r="AYK749" s="203">
        <f>VLOOKUP(AYH749,$A$794:$F$2344,6,FALSE)</f>
        <v>0</v>
      </c>
      <c r="AYL749" s="202" t="s">
        <v>63</v>
      </c>
      <c r="AYM749" s="10">
        <f>AYK749*1.4</f>
        <v>0</v>
      </c>
      <c r="AYN749" s="10"/>
      <c r="AYO749" s="269"/>
      <c r="AYP749" s="202" t="s">
        <v>96</v>
      </c>
      <c r="AYQ749" s="484" t="s">
        <v>788</v>
      </c>
      <c r="AYS749" s="203"/>
      <c r="AYT749" s="203">
        <f>VLOOKUP(AYQ749,$A$794:$F$2344,6,FALSE)</f>
        <v>0</v>
      </c>
      <c r="AYU749" s="202" t="s">
        <v>63</v>
      </c>
      <c r="AYV749" s="10">
        <f>AYT749*1.4</f>
        <v>0</v>
      </c>
      <c r="AYW749" s="10"/>
      <c r="AYX749" s="269"/>
      <c r="AYY749" s="202" t="s">
        <v>96</v>
      </c>
      <c r="AYZ749" s="484" t="s">
        <v>2732</v>
      </c>
      <c r="AZB749" s="203"/>
      <c r="AZC749" s="203">
        <f>VLOOKUP(AYZ749,$A$794:$F$2344,6,FALSE)</f>
        <v>0</v>
      </c>
      <c r="AZD749" s="202" t="s">
        <v>63</v>
      </c>
      <c r="AZE749" s="10">
        <f>AZC749*1.4</f>
        <v>0</v>
      </c>
      <c r="AZF749" s="10"/>
      <c r="AZG749" s="269"/>
      <c r="AZH749" s="202" t="s">
        <v>96</v>
      </c>
      <c r="AZI749" s="484" t="s">
        <v>1118</v>
      </c>
      <c r="AZK749" s="203"/>
      <c r="AZL749" s="203">
        <f>VLOOKUP(AZI749,$A$794:$F$2344,6,FALSE)</f>
        <v>0</v>
      </c>
      <c r="AZM749" s="202" t="s">
        <v>63</v>
      </c>
      <c r="AZN749" s="10">
        <f>AZL749*1.4</f>
        <v>0</v>
      </c>
      <c r="AZO749" s="10"/>
      <c r="AZP749" s="269"/>
      <c r="AZQ749" s="202" t="s">
        <v>96</v>
      </c>
      <c r="AZR749" s="484" t="s">
        <v>598</v>
      </c>
      <c r="AZT749" s="203"/>
      <c r="AZU749" s="203">
        <f>VLOOKUP(AZR749,$A$794:$F$2344,6,FALSE)</f>
        <v>0</v>
      </c>
      <c r="AZV749" s="202" t="s">
        <v>63</v>
      </c>
      <c r="AZW749" s="10">
        <f>AZU749*1.4</f>
        <v>0</v>
      </c>
      <c r="AZX749" s="10"/>
      <c r="AZY749" s="269"/>
      <c r="AZZ749" s="202" t="s">
        <v>96</v>
      </c>
      <c r="BAA749" s="498" t="s">
        <v>778</v>
      </c>
      <c r="BAC749" s="203"/>
      <c r="BAD749" s="203">
        <f>VLOOKUP(BAA749,$A$794:$F$2344,6,FALSE)</f>
        <v>63</v>
      </c>
      <c r="BAE749" s="202" t="s">
        <v>63</v>
      </c>
      <c r="BAF749" s="10">
        <f>BAD749*1.4</f>
        <v>88.199999999999989</v>
      </c>
      <c r="BAG749" s="10"/>
      <c r="BAH749" s="269"/>
    </row>
    <row r="750" spans="1:1386" s="14" customFormat="1" ht="15">
      <c r="A750" s="202" t="s">
        <v>97</v>
      </c>
      <c r="B750" s="484" t="s">
        <v>2077</v>
      </c>
      <c r="D750" s="203"/>
      <c r="E750" s="203">
        <f>VLOOKUP(B750,$A$794:$F$2344,6,FALSE)</f>
        <v>0</v>
      </c>
      <c r="F750" s="202" t="s">
        <v>65</v>
      </c>
      <c r="G750" s="10">
        <f>E750*1.3</f>
        <v>0</v>
      </c>
      <c r="H750" s="10"/>
      <c r="I750" s="263"/>
      <c r="J750" s="202" t="s">
        <v>97</v>
      </c>
      <c r="K750" s="487" t="s">
        <v>781</v>
      </c>
      <c r="M750" s="203"/>
      <c r="N750" s="203">
        <f>VLOOKUP(K750,$A$794:$F$2344,6,FALSE)</f>
        <v>0</v>
      </c>
      <c r="O750" s="202" t="s">
        <v>65</v>
      </c>
      <c r="P750" s="10">
        <f>N750*1.3</f>
        <v>0</v>
      </c>
      <c r="Q750" s="10"/>
      <c r="R750" s="263"/>
      <c r="S750" s="202" t="s">
        <v>97</v>
      </c>
      <c r="T750" s="484" t="s">
        <v>446</v>
      </c>
      <c r="V750" s="203"/>
      <c r="W750" s="203">
        <f>VLOOKUP(T750,$A$794:$F$2344,6,FALSE)</f>
        <v>0</v>
      </c>
      <c r="X750" s="202" t="s">
        <v>65</v>
      </c>
      <c r="Y750" s="10">
        <f>W750*1.3</f>
        <v>0</v>
      </c>
      <c r="Z750" s="10"/>
      <c r="AA750" s="263"/>
      <c r="AB750" s="202" t="s">
        <v>97</v>
      </c>
      <c r="AC750" s="484" t="s">
        <v>2732</v>
      </c>
      <c r="AE750" s="203"/>
      <c r="AF750" s="203">
        <f>VLOOKUP(AC750,$A$794:$F$2344,6,FALSE)</f>
        <v>0</v>
      </c>
      <c r="AG750" s="202" t="s">
        <v>65</v>
      </c>
      <c r="AH750" s="10">
        <f>AF750*1.3</f>
        <v>0</v>
      </c>
      <c r="AI750" s="10"/>
      <c r="AJ750" s="263"/>
      <c r="AK750" s="202" t="s">
        <v>97</v>
      </c>
      <c r="AL750" s="490" t="s">
        <v>781</v>
      </c>
      <c r="AN750" s="203"/>
      <c r="AO750" s="203">
        <f>VLOOKUP(AL750,$A$794:$F$2344,6,FALSE)</f>
        <v>0</v>
      </c>
      <c r="AP750" s="202" t="s">
        <v>65</v>
      </c>
      <c r="AQ750" s="10">
        <f>AO750*1.3</f>
        <v>0</v>
      </c>
      <c r="AR750" s="10"/>
      <c r="AS750" s="263"/>
      <c r="AT750" s="202" t="s">
        <v>97</v>
      </c>
      <c r="AU750" s="484" t="s">
        <v>1118</v>
      </c>
      <c r="AW750" s="203"/>
      <c r="AX750" s="203">
        <f>VLOOKUP(AU750,$A$794:$F$2344,6,FALSE)</f>
        <v>0</v>
      </c>
      <c r="AY750" s="202" t="s">
        <v>65</v>
      </c>
      <c r="AZ750" s="10">
        <f>AX750*1.3</f>
        <v>0</v>
      </c>
      <c r="BA750" s="10"/>
      <c r="BB750" s="263"/>
      <c r="BC750" s="202" t="s">
        <v>97</v>
      </c>
      <c r="BD750" s="484" t="s">
        <v>451</v>
      </c>
      <c r="BF750" s="203"/>
      <c r="BG750" s="203">
        <f>VLOOKUP(BD750,$A$794:$F$2344,6,FALSE)</f>
        <v>0</v>
      </c>
      <c r="BH750" s="202" t="s">
        <v>65</v>
      </c>
      <c r="BI750" s="10">
        <f>BG750*1.3</f>
        <v>0</v>
      </c>
      <c r="BJ750" s="10"/>
      <c r="BK750" s="263"/>
      <c r="BL750" s="202" t="s">
        <v>97</v>
      </c>
      <c r="BM750" s="484" t="s">
        <v>2077</v>
      </c>
      <c r="BO750" s="203"/>
      <c r="BP750" s="203">
        <f>VLOOKUP(BM750,$A$794:$F$2344,6,FALSE)</f>
        <v>0</v>
      </c>
      <c r="BQ750" s="202" t="s">
        <v>65</v>
      </c>
      <c r="BR750" s="10">
        <f>BP750*1.3</f>
        <v>0</v>
      </c>
      <c r="BS750" s="10"/>
      <c r="BT750" s="263"/>
      <c r="BU750" s="202" t="s">
        <v>97</v>
      </c>
      <c r="BV750" s="484" t="s">
        <v>2405</v>
      </c>
      <c r="BX750" s="203"/>
      <c r="BY750" s="203">
        <f>VLOOKUP(BV750,$A$794:$F$2344,6,FALSE)</f>
        <v>99</v>
      </c>
      <c r="BZ750" s="202" t="s">
        <v>65</v>
      </c>
      <c r="CA750" s="10">
        <f>BY750*1.3</f>
        <v>128.70000000000002</v>
      </c>
      <c r="CB750" s="10"/>
      <c r="CC750" s="263"/>
      <c r="CD750" s="202" t="s">
        <v>97</v>
      </c>
      <c r="CE750" s="491" t="s">
        <v>2732</v>
      </c>
      <c r="CG750" s="203"/>
      <c r="CH750" s="203">
        <f>VLOOKUP(CE750,$A$794:$F$2344,6,FALSE)</f>
        <v>0</v>
      </c>
      <c r="CI750" s="202" t="s">
        <v>65</v>
      </c>
      <c r="CJ750" s="10">
        <f>CH750*1.3</f>
        <v>0</v>
      </c>
      <c r="CK750" s="10"/>
      <c r="CL750" s="263"/>
      <c r="CM750" s="202" t="s">
        <v>97</v>
      </c>
      <c r="CN750" s="484" t="s">
        <v>1133</v>
      </c>
      <c r="CP750" s="203"/>
      <c r="CQ750" s="203">
        <f>VLOOKUP(CN750,$A$794:$F$2344,6,FALSE)</f>
        <v>0</v>
      </c>
      <c r="CR750" s="202" t="s">
        <v>65</v>
      </c>
      <c r="CS750" s="10">
        <f>CQ750*1.3</f>
        <v>0</v>
      </c>
      <c r="CT750" s="10"/>
      <c r="CU750" s="263"/>
      <c r="CV750" s="202" t="s">
        <v>97</v>
      </c>
      <c r="CW750" s="484" t="s">
        <v>451</v>
      </c>
      <c r="CY750" s="203"/>
      <c r="CZ750" s="203">
        <f>VLOOKUP(CW750,$A$794:$F$2344,6,FALSE)</f>
        <v>0</v>
      </c>
      <c r="DA750" s="202" t="s">
        <v>65</v>
      </c>
      <c r="DB750" s="10">
        <f>CZ750*1.3</f>
        <v>0</v>
      </c>
      <c r="DC750" s="10"/>
      <c r="DD750" s="263"/>
      <c r="DE750" s="202" t="s">
        <v>97</v>
      </c>
      <c r="DF750" s="484" t="s">
        <v>781</v>
      </c>
      <c r="DH750" s="203"/>
      <c r="DI750" s="203">
        <f>VLOOKUP(DF750,$A$794:$F$2344,6,FALSE)</f>
        <v>0</v>
      </c>
      <c r="DJ750" s="202" t="s">
        <v>65</v>
      </c>
      <c r="DK750" s="10">
        <f>DI750*1.3</f>
        <v>0</v>
      </c>
      <c r="DL750" s="10"/>
      <c r="DM750" s="263"/>
      <c r="DN750" s="202" t="s">
        <v>97</v>
      </c>
      <c r="DO750" s="484" t="s">
        <v>446</v>
      </c>
      <c r="DQ750" s="203"/>
      <c r="DR750" s="203">
        <f>VLOOKUP(DO750,$A$794:$F$2344,6,FALSE)</f>
        <v>0</v>
      </c>
      <c r="DS750" s="202" t="s">
        <v>65</v>
      </c>
      <c r="DT750" s="10">
        <f>DR750*1.3</f>
        <v>0</v>
      </c>
      <c r="DU750" s="10"/>
      <c r="DV750" s="263"/>
      <c r="DW750" s="202" t="s">
        <v>97</v>
      </c>
      <c r="DX750" s="484" t="s">
        <v>781</v>
      </c>
      <c r="DZ750" s="203"/>
      <c r="EA750" s="203">
        <f>VLOOKUP(DX750,$A$794:$F$2344,6,FALSE)</f>
        <v>0</v>
      </c>
      <c r="EB750" s="202" t="s">
        <v>65</v>
      </c>
      <c r="EC750" s="10">
        <f>EA750*1.3</f>
        <v>0</v>
      </c>
      <c r="ED750" s="10"/>
      <c r="EE750" s="263"/>
      <c r="EF750" s="202" t="s">
        <v>97</v>
      </c>
      <c r="EG750" s="484" t="s">
        <v>2405</v>
      </c>
      <c r="EI750" s="203"/>
      <c r="EJ750" s="203">
        <f>VLOOKUP(EG750,$A$794:$F$2344,6,FALSE)</f>
        <v>99</v>
      </c>
      <c r="EK750" s="202" t="s">
        <v>65</v>
      </c>
      <c r="EL750" s="10">
        <f>EJ750*1.3</f>
        <v>128.70000000000002</v>
      </c>
      <c r="EM750" s="10"/>
      <c r="EN750" s="263"/>
      <c r="EO750" s="202" t="s">
        <v>97</v>
      </c>
      <c r="EP750" s="484" t="s">
        <v>778</v>
      </c>
      <c r="ER750" s="203"/>
      <c r="ES750" s="203">
        <f>VLOOKUP(EP750,$A$794:$F$2344,6,FALSE)</f>
        <v>63</v>
      </c>
      <c r="ET750" s="202" t="s">
        <v>65</v>
      </c>
      <c r="EU750" s="10">
        <f>ES750*1.3</f>
        <v>81.900000000000006</v>
      </c>
      <c r="EV750" s="10"/>
      <c r="EW750" s="263"/>
      <c r="EX750" s="202" t="s">
        <v>97</v>
      </c>
      <c r="EY750" s="484" t="s">
        <v>2405</v>
      </c>
      <c r="FA750" s="203"/>
      <c r="FB750" s="203">
        <f>VLOOKUP(EY750,$A$794:$F$2344,6,FALSE)</f>
        <v>99</v>
      </c>
      <c r="FC750" s="202" t="s">
        <v>65</v>
      </c>
      <c r="FD750" s="10">
        <f>FB750*1.3</f>
        <v>128.70000000000002</v>
      </c>
      <c r="FE750" s="10"/>
      <c r="FF750" s="263"/>
      <c r="FG750" s="202" t="s">
        <v>97</v>
      </c>
      <c r="FH750" s="484" t="s">
        <v>534</v>
      </c>
      <c r="FJ750" s="203"/>
      <c r="FK750" s="203">
        <f>VLOOKUP(FH750,$A$794:$F$2344,6,FALSE)</f>
        <v>15</v>
      </c>
      <c r="FL750" s="202" t="s">
        <v>65</v>
      </c>
      <c r="FM750" s="10">
        <f>FK750*1.3</f>
        <v>19.5</v>
      </c>
      <c r="FN750" s="10"/>
      <c r="FO750" s="263"/>
      <c r="FP750" s="202" t="s">
        <v>97</v>
      </c>
      <c r="FQ750" s="484" t="s">
        <v>659</v>
      </c>
      <c r="FS750" s="203"/>
      <c r="FT750" s="203">
        <f>VLOOKUP(FQ750,$A$794:$F$2344,6,FALSE)</f>
        <v>0</v>
      </c>
      <c r="FU750" s="202" t="s">
        <v>65</v>
      </c>
      <c r="FV750" s="10">
        <f>FT750*1.3</f>
        <v>0</v>
      </c>
      <c r="FW750" s="10"/>
      <c r="FX750" s="263"/>
      <c r="FY750" s="202" t="s">
        <v>97</v>
      </c>
      <c r="FZ750" s="484" t="s">
        <v>2732</v>
      </c>
      <c r="GB750" s="203"/>
      <c r="GC750" s="203">
        <f>VLOOKUP(FZ750,$A$794:$F$2344,6,FALSE)</f>
        <v>0</v>
      </c>
      <c r="GD750" s="202" t="s">
        <v>65</v>
      </c>
      <c r="GE750" s="10">
        <f>GC750*1.3</f>
        <v>0</v>
      </c>
      <c r="GF750" s="10"/>
      <c r="GG750" s="263"/>
      <c r="GH750" s="202" t="s">
        <v>97</v>
      </c>
      <c r="GI750" s="484" t="s">
        <v>598</v>
      </c>
      <c r="GK750" s="203"/>
      <c r="GL750" s="203">
        <f>VLOOKUP(GI750,$A$794:$F$2344,6,FALSE)</f>
        <v>0</v>
      </c>
      <c r="GM750" s="202" t="s">
        <v>65</v>
      </c>
      <c r="GN750" s="10">
        <f>GL750*1.3</f>
        <v>0</v>
      </c>
      <c r="GO750" s="10"/>
      <c r="GP750" s="263"/>
      <c r="GQ750" s="202" t="s">
        <v>97</v>
      </c>
      <c r="GR750" s="484" t="s">
        <v>1133</v>
      </c>
      <c r="GT750" s="203"/>
      <c r="GU750" s="203">
        <f>VLOOKUP(GR750,$A$794:$F$2344,6,FALSE)</f>
        <v>0</v>
      </c>
      <c r="GV750" s="202" t="s">
        <v>65</v>
      </c>
      <c r="GW750" s="10">
        <f>GU750*1.3</f>
        <v>0</v>
      </c>
      <c r="GX750" s="10"/>
      <c r="GY750" s="263"/>
      <c r="GZ750" s="202" t="s">
        <v>97</v>
      </c>
      <c r="HA750" s="484" t="s">
        <v>2732</v>
      </c>
      <c r="HC750" s="203"/>
      <c r="HD750" s="203">
        <f>VLOOKUP(HA750,$A$794:$F$2344,6,FALSE)</f>
        <v>0</v>
      </c>
      <c r="HE750" s="202" t="s">
        <v>65</v>
      </c>
      <c r="HF750" s="10">
        <f>HD750*1.3</f>
        <v>0</v>
      </c>
      <c r="HG750" s="10"/>
      <c r="HH750" s="263"/>
      <c r="HI750" s="202" t="s">
        <v>97</v>
      </c>
      <c r="HJ750" s="484" t="s">
        <v>2730</v>
      </c>
      <c r="HL750" s="203"/>
      <c r="HM750" s="203">
        <f>VLOOKUP(HJ750,$A$794:$F$2344,6,FALSE)</f>
        <v>0</v>
      </c>
      <c r="HN750" s="202" t="s">
        <v>65</v>
      </c>
      <c r="HO750" s="10">
        <f>HM750*1.3</f>
        <v>0</v>
      </c>
      <c r="HP750" s="10"/>
      <c r="HQ750" s="263"/>
      <c r="HR750" s="202" t="s">
        <v>97</v>
      </c>
      <c r="HS750" s="484" t="s">
        <v>598</v>
      </c>
      <c r="HU750" s="203"/>
      <c r="HV750" s="203">
        <f>VLOOKUP(HS750,$A$794:$F$2344,6,FALSE)</f>
        <v>0</v>
      </c>
      <c r="HW750" s="202" t="s">
        <v>65</v>
      </c>
      <c r="HX750" s="10">
        <f>HV750*1.3</f>
        <v>0</v>
      </c>
      <c r="HY750" s="10"/>
      <c r="HZ750" s="263"/>
      <c r="IA750" s="202" t="s">
        <v>97</v>
      </c>
      <c r="IB750" s="496" t="s">
        <v>183</v>
      </c>
      <c r="ID750" s="203"/>
      <c r="IE750" s="203" t="e">
        <f>VLOOKUP(IB750,$A$794:$F$2344,6,FALSE)</f>
        <v>#N/A</v>
      </c>
      <c r="IF750" s="202" t="s">
        <v>65</v>
      </c>
      <c r="IG750" s="10" t="e">
        <f>IE750*1.3</f>
        <v>#N/A</v>
      </c>
      <c r="IH750" s="10"/>
      <c r="II750" s="263"/>
      <c r="IJ750" s="202" t="s">
        <v>97</v>
      </c>
      <c r="IK750" s="484" t="s">
        <v>1133</v>
      </c>
      <c r="IM750" s="203"/>
      <c r="IN750" s="203">
        <f>VLOOKUP(IK750,$A$794:$F$2344,6,FALSE)</f>
        <v>0</v>
      </c>
      <c r="IO750" s="202" t="s">
        <v>65</v>
      </c>
      <c r="IP750" s="10">
        <f>IN750*1.3</f>
        <v>0</v>
      </c>
      <c r="IQ750" s="10"/>
      <c r="IR750" s="263"/>
      <c r="IS750" s="202" t="s">
        <v>97</v>
      </c>
      <c r="IT750" s="484" t="s">
        <v>2405</v>
      </c>
      <c r="IV750" s="203"/>
      <c r="IW750" s="203">
        <f>VLOOKUP(IT750,$A$794:$F$2344,6,FALSE)</f>
        <v>99</v>
      </c>
      <c r="IX750" s="202" t="s">
        <v>65</v>
      </c>
      <c r="IY750" s="10">
        <f>IW750*1.3</f>
        <v>128.70000000000002</v>
      </c>
      <c r="IZ750" s="10"/>
      <c r="JA750" s="263"/>
      <c r="JB750" s="202" t="s">
        <v>97</v>
      </c>
      <c r="JC750" s="484" t="s">
        <v>781</v>
      </c>
      <c r="JE750" s="203"/>
      <c r="JF750" s="203">
        <f>VLOOKUP(JC750,$A$794:$F$2344,6,FALSE)</f>
        <v>0</v>
      </c>
      <c r="JG750" s="202" t="s">
        <v>65</v>
      </c>
      <c r="JH750" s="10">
        <f>JF750*1.3</f>
        <v>0</v>
      </c>
      <c r="JI750" s="10"/>
      <c r="JJ750" s="263"/>
      <c r="JK750" s="202" t="s">
        <v>97</v>
      </c>
      <c r="JL750" s="484" t="s">
        <v>2732</v>
      </c>
      <c r="JN750" s="203"/>
      <c r="JO750" s="203">
        <f>VLOOKUP(JL750,$A$794:$F$2344,6,FALSE)</f>
        <v>0</v>
      </c>
      <c r="JP750" s="202" t="s">
        <v>65</v>
      </c>
      <c r="JQ750" s="10">
        <f>JO750*1.3</f>
        <v>0</v>
      </c>
      <c r="JR750" s="10"/>
      <c r="JS750" s="263"/>
      <c r="JT750" s="202" t="s">
        <v>97</v>
      </c>
      <c r="JU750" s="484" t="s">
        <v>1118</v>
      </c>
      <c r="JW750" s="203"/>
      <c r="JX750" s="203">
        <f>VLOOKUP(JU750,$A$794:$F$2344,6,FALSE)</f>
        <v>0</v>
      </c>
      <c r="JY750" s="202" t="s">
        <v>65</v>
      </c>
      <c r="JZ750" s="10">
        <f>JX750*1.3</f>
        <v>0</v>
      </c>
      <c r="KA750" s="10"/>
      <c r="KB750" s="263"/>
      <c r="KC750" s="202" t="s">
        <v>97</v>
      </c>
      <c r="KD750" s="484" t="s">
        <v>778</v>
      </c>
      <c r="KF750" s="203"/>
      <c r="KG750" s="203">
        <f>VLOOKUP(KD750,$A$794:$F$2344,6,FALSE)</f>
        <v>63</v>
      </c>
      <c r="KH750" s="202" t="s">
        <v>65</v>
      </c>
      <c r="KI750" s="10">
        <f>KG750*1.3</f>
        <v>81.900000000000006</v>
      </c>
      <c r="KJ750" s="10"/>
      <c r="KK750" s="263"/>
      <c r="KL750" s="202" t="s">
        <v>97</v>
      </c>
      <c r="KM750" s="484" t="s">
        <v>1118</v>
      </c>
      <c r="KO750" s="203"/>
      <c r="KP750" s="203">
        <f>VLOOKUP(KM750,$A$794:$F$2344,6,FALSE)</f>
        <v>0</v>
      </c>
      <c r="KQ750" s="202" t="s">
        <v>65</v>
      </c>
      <c r="KR750" s="10">
        <f>KP750*1.3</f>
        <v>0</v>
      </c>
      <c r="KS750" s="10"/>
      <c r="KT750" s="263"/>
      <c r="KU750" s="202" t="s">
        <v>97</v>
      </c>
      <c r="KV750" s="498" t="s">
        <v>778</v>
      </c>
      <c r="KX750" s="203"/>
      <c r="KY750" s="203">
        <f>VLOOKUP(KV750,$A$794:$F$2344,6,FALSE)</f>
        <v>63</v>
      </c>
      <c r="KZ750" s="202" t="s">
        <v>65</v>
      </c>
      <c r="LA750" s="10">
        <f>KY750*1.3</f>
        <v>81.900000000000006</v>
      </c>
      <c r="LB750" s="10"/>
      <c r="LC750" s="263"/>
      <c r="LD750" s="202" t="s">
        <v>97</v>
      </c>
      <c r="LE750" s="484" t="s">
        <v>780</v>
      </c>
      <c r="LG750" s="203"/>
      <c r="LH750" s="203">
        <f>VLOOKUP(LE750,$A$794:$F$2344,6,FALSE)</f>
        <v>0</v>
      </c>
      <c r="LI750" s="202" t="s">
        <v>65</v>
      </c>
      <c r="LJ750" s="10">
        <f>LH750*1.3</f>
        <v>0</v>
      </c>
      <c r="LK750" s="10"/>
      <c r="LL750" s="263"/>
      <c r="LM750" s="202" t="s">
        <v>97</v>
      </c>
      <c r="LN750" s="484" t="s">
        <v>1604</v>
      </c>
      <c r="LP750" s="203"/>
      <c r="LQ750" s="203">
        <f>VLOOKUP(LN750,$A$794:$F$2344,6,FALSE)</f>
        <v>0</v>
      </c>
      <c r="LR750" s="202" t="s">
        <v>65</v>
      </c>
      <c r="LS750" s="10">
        <f>LQ750*1.3</f>
        <v>0</v>
      </c>
      <c r="LT750" s="10"/>
      <c r="LU750" s="263"/>
      <c r="LV750" s="202" t="s">
        <v>97</v>
      </c>
      <c r="LW750" s="496" t="s">
        <v>183</v>
      </c>
      <c r="LY750" s="203"/>
      <c r="LZ750" s="203" t="e">
        <f>VLOOKUP(LW750,$A$794:$F$2344,6,FALSE)</f>
        <v>#N/A</v>
      </c>
      <c r="MA750" s="202" t="s">
        <v>65</v>
      </c>
      <c r="MB750" s="10" t="e">
        <f>LZ750*1.3</f>
        <v>#N/A</v>
      </c>
      <c r="MC750" s="10"/>
      <c r="MD750" s="263"/>
      <c r="ME750" s="202" t="s">
        <v>97</v>
      </c>
      <c r="MF750" s="484" t="s">
        <v>598</v>
      </c>
      <c r="MH750" s="203"/>
      <c r="MI750" s="203">
        <f>VLOOKUP(MF750,$A$794:$F$2344,6,FALSE)</f>
        <v>0</v>
      </c>
      <c r="MJ750" s="202" t="s">
        <v>65</v>
      </c>
      <c r="MK750" s="10">
        <f>MI750*1.3</f>
        <v>0</v>
      </c>
      <c r="ML750" s="10"/>
      <c r="MM750" s="263"/>
      <c r="MN750" s="202" t="s">
        <v>97</v>
      </c>
      <c r="MO750" s="484" t="s">
        <v>446</v>
      </c>
      <c r="MQ750" s="203"/>
      <c r="MR750" s="203">
        <f>VLOOKUP(MO750,$A$794:$F$2344,6,FALSE)</f>
        <v>0</v>
      </c>
      <c r="MS750" s="202" t="s">
        <v>65</v>
      </c>
      <c r="MT750" s="10">
        <f>MR750*1.3</f>
        <v>0</v>
      </c>
      <c r="MU750" s="10"/>
      <c r="MV750" s="263"/>
      <c r="MW750" s="202" t="s">
        <v>97</v>
      </c>
      <c r="MX750" s="484" t="s">
        <v>665</v>
      </c>
      <c r="MZ750" s="203"/>
      <c r="NA750" s="203">
        <f>VLOOKUP(MX750,$A$794:$F$2344,6,FALSE)</f>
        <v>0</v>
      </c>
      <c r="NB750" s="202" t="s">
        <v>65</v>
      </c>
      <c r="NC750" s="10">
        <f>NA750*1.3</f>
        <v>0</v>
      </c>
      <c r="ND750" s="10"/>
      <c r="NE750" s="263"/>
      <c r="NF750" s="202" t="s">
        <v>97</v>
      </c>
      <c r="NG750" s="484" t="s">
        <v>491</v>
      </c>
      <c r="NI750" s="203"/>
      <c r="NJ750" s="203">
        <f>VLOOKUP(NG750,$A$794:$F$2344,6,FALSE)</f>
        <v>0</v>
      </c>
      <c r="NK750" s="202" t="s">
        <v>65</v>
      </c>
      <c r="NL750" s="10">
        <f>NJ750*1.3</f>
        <v>0</v>
      </c>
      <c r="NM750" s="10"/>
      <c r="NN750" s="263"/>
      <c r="NO750" s="202" t="s">
        <v>97</v>
      </c>
      <c r="NP750" s="498" t="s">
        <v>1118</v>
      </c>
      <c r="NR750" s="203"/>
      <c r="NS750" s="203">
        <f>VLOOKUP(NP750,$A$794:$F$2344,6,FALSE)</f>
        <v>0</v>
      </c>
      <c r="NT750" s="202" t="s">
        <v>65</v>
      </c>
      <c r="NU750" s="10">
        <f>NS750*1.3</f>
        <v>0</v>
      </c>
      <c r="NV750" s="10"/>
      <c r="NW750" s="263"/>
      <c r="NX750" s="202" t="s">
        <v>97</v>
      </c>
      <c r="NY750" s="484" t="s">
        <v>646</v>
      </c>
      <c r="OA750" s="203"/>
      <c r="OB750" s="203">
        <f>VLOOKUP(NY750,$A$794:$F$2344,6,FALSE)</f>
        <v>0</v>
      </c>
      <c r="OC750" s="202" t="s">
        <v>65</v>
      </c>
      <c r="OD750" s="10">
        <f>OB750*1.3</f>
        <v>0</v>
      </c>
      <c r="OE750" s="10"/>
      <c r="OF750" s="263"/>
      <c r="OG750" s="202" t="s">
        <v>97</v>
      </c>
      <c r="OH750" s="484" t="s">
        <v>781</v>
      </c>
      <c r="OJ750" s="203"/>
      <c r="OK750" s="203">
        <f>VLOOKUP(OH750,$A$794:$F$2344,6,FALSE)</f>
        <v>0</v>
      </c>
      <c r="OL750" s="202" t="s">
        <v>65</v>
      </c>
      <c r="OM750" s="10">
        <f>OK750*1.3</f>
        <v>0</v>
      </c>
      <c r="ON750" s="10"/>
      <c r="OO750" s="263"/>
      <c r="OP750" s="202" t="s">
        <v>97</v>
      </c>
      <c r="OQ750" s="484" t="s">
        <v>415</v>
      </c>
      <c r="OS750" s="203"/>
      <c r="OT750" s="203">
        <f>VLOOKUP(OQ750,$A$794:$F$2344,6,FALSE)</f>
        <v>8</v>
      </c>
      <c r="OU750" s="202" t="s">
        <v>65</v>
      </c>
      <c r="OV750" s="10">
        <f>OT750*1.3</f>
        <v>10.4</v>
      </c>
      <c r="OW750" s="10"/>
      <c r="OX750" s="263"/>
      <c r="OY750" s="202" t="s">
        <v>97</v>
      </c>
      <c r="OZ750" s="484" t="s">
        <v>665</v>
      </c>
      <c r="PB750" s="203"/>
      <c r="PC750" s="203">
        <f>VLOOKUP(OZ750,$A$794:$F$2344,6,FALSE)</f>
        <v>0</v>
      </c>
      <c r="PD750" s="202" t="s">
        <v>65</v>
      </c>
      <c r="PE750" s="10">
        <f>PC750*1.3</f>
        <v>0</v>
      </c>
      <c r="PF750" s="10"/>
      <c r="PG750" s="263"/>
      <c r="PH750" s="202" t="s">
        <v>97</v>
      </c>
      <c r="PI750" s="496" t="s">
        <v>183</v>
      </c>
      <c r="PK750" s="203"/>
      <c r="PL750" s="203" t="e">
        <f>VLOOKUP(PI750,$A$794:$F$2344,6,FALSE)</f>
        <v>#N/A</v>
      </c>
      <c r="PM750" s="202" t="s">
        <v>65</v>
      </c>
      <c r="PN750" s="10" t="e">
        <f>PL750*1.3</f>
        <v>#N/A</v>
      </c>
      <c r="PO750" s="10"/>
      <c r="PP750" s="263"/>
      <c r="PQ750" s="202" t="s">
        <v>97</v>
      </c>
      <c r="PR750" s="484" t="s">
        <v>2405</v>
      </c>
      <c r="PT750" s="203"/>
      <c r="PU750" s="203">
        <f>VLOOKUP(PR750,$A$794:$F$2344,6,FALSE)</f>
        <v>99</v>
      </c>
      <c r="PV750" s="202" t="s">
        <v>65</v>
      </c>
      <c r="PW750" s="10">
        <f>PU750*1.3</f>
        <v>128.70000000000002</v>
      </c>
      <c r="PX750" s="10"/>
      <c r="PY750" s="263"/>
      <c r="PZ750" s="202" t="s">
        <v>97</v>
      </c>
      <c r="QA750" s="496" t="s">
        <v>183</v>
      </c>
      <c r="QC750" s="203"/>
      <c r="QD750" s="203" t="e">
        <f>VLOOKUP(QA750,$A$794:$F$2344,6,FALSE)</f>
        <v>#N/A</v>
      </c>
      <c r="QE750" s="202" t="s">
        <v>65</v>
      </c>
      <c r="QF750" s="10" t="e">
        <f>QD750*1.3</f>
        <v>#N/A</v>
      </c>
      <c r="QG750" s="10"/>
      <c r="QH750" s="263"/>
      <c r="QI750" s="202" t="s">
        <v>97</v>
      </c>
      <c r="QJ750" s="484" t="s">
        <v>788</v>
      </c>
      <c r="QL750" s="203"/>
      <c r="QM750" s="203">
        <f>VLOOKUP(QJ750,$A$794:$F$2344,6,FALSE)</f>
        <v>0</v>
      </c>
      <c r="QN750" s="202" t="s">
        <v>65</v>
      </c>
      <c r="QO750" s="10">
        <f>QM750*1.3</f>
        <v>0</v>
      </c>
      <c r="QP750" s="10"/>
      <c r="QQ750" s="263"/>
      <c r="QR750" s="202" t="s">
        <v>97</v>
      </c>
      <c r="QS750" s="484" t="s">
        <v>415</v>
      </c>
      <c r="QU750" s="203"/>
      <c r="QV750" s="203">
        <f>VLOOKUP(QS750,$A$794:$F$2344,6,FALSE)</f>
        <v>8</v>
      </c>
      <c r="QW750" s="202" t="s">
        <v>65</v>
      </c>
      <c r="QX750" s="10">
        <f>QV750*1.3</f>
        <v>10.4</v>
      </c>
      <c r="QY750" s="10"/>
      <c r="QZ750" s="263"/>
      <c r="RA750" s="202" t="s">
        <v>97</v>
      </c>
      <c r="RB750" s="484" t="s">
        <v>1179</v>
      </c>
      <c r="RD750" s="203"/>
      <c r="RE750" s="203">
        <f>VLOOKUP(RB750,$A$794:$F$2344,6,FALSE)</f>
        <v>0</v>
      </c>
      <c r="RF750" s="202" t="s">
        <v>65</v>
      </c>
      <c r="RG750" s="10">
        <f>RE750*1.3</f>
        <v>0</v>
      </c>
      <c r="RH750" s="10"/>
      <c r="RI750" s="263"/>
      <c r="RJ750" s="202" t="s">
        <v>97</v>
      </c>
      <c r="RK750" s="484" t="s">
        <v>788</v>
      </c>
      <c r="RM750" s="203"/>
      <c r="RN750" s="203">
        <f>VLOOKUP(RK750,$A$794:$F$2344,6,FALSE)</f>
        <v>0</v>
      </c>
      <c r="RO750" s="202" t="s">
        <v>65</v>
      </c>
      <c r="RP750" s="10">
        <f>RN750*1.3</f>
        <v>0</v>
      </c>
      <c r="RQ750" s="10"/>
      <c r="RR750" s="263"/>
      <c r="RS750" s="202" t="s">
        <v>97</v>
      </c>
      <c r="RT750" s="484" t="s">
        <v>598</v>
      </c>
      <c r="RV750" s="203"/>
      <c r="RW750" s="203">
        <f>VLOOKUP(RT750,$A$794:$F$2344,6,FALSE)</f>
        <v>0</v>
      </c>
      <c r="RX750" s="202" t="s">
        <v>65</v>
      </c>
      <c r="RY750" s="10">
        <f>RW750*1.3</f>
        <v>0</v>
      </c>
      <c r="RZ750" s="10"/>
      <c r="SA750" s="269"/>
      <c r="SB750" s="202" t="s">
        <v>97</v>
      </c>
      <c r="SC750" s="484" t="s">
        <v>777</v>
      </c>
      <c r="SE750" s="203"/>
      <c r="SF750" s="203">
        <f>VLOOKUP(SC750,$A$794:$F$2344,6,FALSE)</f>
        <v>0</v>
      </c>
      <c r="SG750" s="202" t="s">
        <v>65</v>
      </c>
      <c r="SH750" s="10">
        <f>SF750*1.3</f>
        <v>0</v>
      </c>
      <c r="SI750" s="10"/>
      <c r="SJ750" s="269"/>
      <c r="SK750" s="202" t="s">
        <v>97</v>
      </c>
      <c r="SL750" s="496" t="s">
        <v>183</v>
      </c>
      <c r="SN750" s="203"/>
      <c r="SO750" s="203" t="e">
        <f>VLOOKUP(SL750,$A$794:$F$2344,6,FALSE)</f>
        <v>#N/A</v>
      </c>
      <c r="SP750" s="202" t="s">
        <v>65</v>
      </c>
      <c r="SQ750" s="10" t="e">
        <f>SO750*1.3</f>
        <v>#N/A</v>
      </c>
      <c r="SR750" s="10"/>
      <c r="SS750" s="269"/>
      <c r="ST750" s="202" t="s">
        <v>97</v>
      </c>
      <c r="SU750" s="484" t="s">
        <v>2441</v>
      </c>
      <c r="SW750" s="203"/>
      <c r="SX750" s="203">
        <f>VLOOKUP(SU750,$A$794:$F$2344,6,FALSE)</f>
        <v>0</v>
      </c>
      <c r="SY750" s="202" t="s">
        <v>65</v>
      </c>
      <c r="SZ750" s="10">
        <f>SX750*1.3</f>
        <v>0</v>
      </c>
      <c r="TA750" s="10"/>
      <c r="TB750" s="269"/>
      <c r="TC750" s="202" t="s">
        <v>97</v>
      </c>
      <c r="TD750" s="484" t="s">
        <v>2405</v>
      </c>
      <c r="TF750" s="203"/>
      <c r="TG750" s="203">
        <f>VLOOKUP(TD750,$A$794:$F$2344,6,FALSE)</f>
        <v>99</v>
      </c>
      <c r="TH750" s="202" t="s">
        <v>65</v>
      </c>
      <c r="TI750" s="10">
        <f>TG750*1.3</f>
        <v>128.70000000000002</v>
      </c>
      <c r="TK750" s="269"/>
      <c r="TL750" s="202" t="s">
        <v>97</v>
      </c>
      <c r="TM750" s="484" t="s">
        <v>910</v>
      </c>
      <c r="TO750" s="203"/>
      <c r="TP750" s="203">
        <f>VLOOKUP(TM750,$A$794:$F$2344,6,FALSE)</f>
        <v>0</v>
      </c>
      <c r="TQ750" s="202" t="s">
        <v>65</v>
      </c>
      <c r="TR750" s="10">
        <f>TP750*1.3</f>
        <v>0</v>
      </c>
      <c r="TS750" s="10"/>
      <c r="TT750" s="269"/>
      <c r="TU750" s="202" t="s">
        <v>97</v>
      </c>
      <c r="TV750" s="484" t="s">
        <v>451</v>
      </c>
      <c r="TX750" s="203"/>
      <c r="TY750" s="203">
        <f>VLOOKUP(TV750,$A$794:$F$2344,6,FALSE)</f>
        <v>0</v>
      </c>
      <c r="TZ750" s="202" t="s">
        <v>65</v>
      </c>
      <c r="UA750" s="10">
        <f>TY750*1.3</f>
        <v>0</v>
      </c>
      <c r="UB750" s="10"/>
      <c r="UC750" s="269"/>
      <c r="UD750" s="202" t="s">
        <v>97</v>
      </c>
      <c r="UE750" s="498" t="s">
        <v>2405</v>
      </c>
      <c r="UG750" s="203"/>
      <c r="UH750" s="203">
        <f>VLOOKUP(UE750,$A$794:$F$2344,6,FALSE)</f>
        <v>99</v>
      </c>
      <c r="UI750" s="202" t="s">
        <v>65</v>
      </c>
      <c r="UJ750" s="10">
        <f>UH750*1.3</f>
        <v>128.70000000000002</v>
      </c>
      <c r="UK750" s="10"/>
      <c r="UL750" s="269"/>
      <c r="UM750" s="202" t="s">
        <v>97</v>
      </c>
      <c r="UN750" s="484" t="s">
        <v>446</v>
      </c>
      <c r="UP750" s="203"/>
      <c r="UQ750" s="203">
        <f>VLOOKUP(UN750,$A$794:$F$2344,6,FALSE)</f>
        <v>0</v>
      </c>
      <c r="UR750" s="202" t="s">
        <v>65</v>
      </c>
      <c r="US750" s="10">
        <f>UQ750*1.3</f>
        <v>0</v>
      </c>
      <c r="UT750" s="10"/>
      <c r="UU750" s="269"/>
      <c r="UV750" s="202" t="s">
        <v>97</v>
      </c>
      <c r="UW750" s="484" t="s">
        <v>1133</v>
      </c>
      <c r="UY750" s="203"/>
      <c r="UZ750" s="203">
        <f>VLOOKUP(UW750,$A$794:$F$2344,6,FALSE)</f>
        <v>0</v>
      </c>
      <c r="VA750" s="202" t="s">
        <v>65</v>
      </c>
      <c r="VB750" s="10">
        <f>UZ750*1.3</f>
        <v>0</v>
      </c>
      <c r="VC750" s="10"/>
      <c r="VD750" s="269"/>
      <c r="VE750" s="202" t="s">
        <v>97</v>
      </c>
      <c r="VF750" s="484" t="s">
        <v>1991</v>
      </c>
      <c r="VH750" s="203"/>
      <c r="VI750" s="203">
        <f>VLOOKUP(VF750,$A$794:$F$2344,6,FALSE)</f>
        <v>47</v>
      </c>
      <c r="VJ750" s="202" t="s">
        <v>65</v>
      </c>
      <c r="VK750" s="10">
        <f>VI750*1.3</f>
        <v>61.1</v>
      </c>
      <c r="VL750" s="10"/>
      <c r="VM750" s="269"/>
      <c r="VN750" s="202" t="s">
        <v>97</v>
      </c>
      <c r="VO750" s="484" t="s">
        <v>446</v>
      </c>
      <c r="VQ750" s="203"/>
      <c r="VR750" s="203">
        <f>VLOOKUP(VO750,$A$794:$F$2344,6,FALSE)</f>
        <v>0</v>
      </c>
      <c r="VS750" s="202" t="s">
        <v>65</v>
      </c>
      <c r="VT750" s="10">
        <f>VR750*1.3</f>
        <v>0</v>
      </c>
      <c r="VU750" s="10"/>
      <c r="VV750" s="269"/>
      <c r="VW750" s="202" t="s">
        <v>97</v>
      </c>
      <c r="VX750" s="496" t="s">
        <v>183</v>
      </c>
      <c r="VZ750" s="203"/>
      <c r="WA750" s="203" t="e">
        <f>VLOOKUP(VX750,$A$794:$F$2344,6,FALSE)</f>
        <v>#N/A</v>
      </c>
      <c r="WB750" s="202" t="s">
        <v>65</v>
      </c>
      <c r="WC750" s="10" t="e">
        <f>WA750*1.3</f>
        <v>#N/A</v>
      </c>
      <c r="WE750" s="269"/>
      <c r="WF750" s="202" t="s">
        <v>97</v>
      </c>
      <c r="WG750" s="484" t="s">
        <v>1991</v>
      </c>
      <c r="WI750" s="203"/>
      <c r="WJ750" s="203">
        <f>VLOOKUP(WG750,$A$794:$F$2344,6,FALSE)</f>
        <v>47</v>
      </c>
      <c r="WK750" s="202" t="s">
        <v>65</v>
      </c>
      <c r="WL750" s="10">
        <f>WJ750*1.3</f>
        <v>61.1</v>
      </c>
      <c r="WN750" s="269"/>
      <c r="WO750" s="202" t="s">
        <v>97</v>
      </c>
      <c r="WP750" s="484" t="s">
        <v>2077</v>
      </c>
      <c r="WQ750" s="203"/>
      <c r="WR750" s="203"/>
      <c r="WS750" s="203">
        <f>VLOOKUP(WP750,$A$794:$F$2344,6,FALSE)</f>
        <v>0</v>
      </c>
      <c r="WT750" s="202" t="s">
        <v>65</v>
      </c>
      <c r="WU750" s="10">
        <f>WS750*1.3</f>
        <v>0</v>
      </c>
      <c r="WV750" s="10"/>
      <c r="WW750" s="269"/>
      <c r="WX750" s="202" t="s">
        <v>97</v>
      </c>
      <c r="WY750" s="484" t="s">
        <v>922</v>
      </c>
      <c r="XA750" s="203"/>
      <c r="XB750" s="203">
        <f>VLOOKUP(WY750,$A$794:$F$2344,6,FALSE)</f>
        <v>31</v>
      </c>
      <c r="XC750" s="202" t="s">
        <v>65</v>
      </c>
      <c r="XD750" s="10">
        <f>XB750*1.3</f>
        <v>40.300000000000004</v>
      </c>
      <c r="XF750" s="269"/>
      <c r="XG750" s="202" t="s">
        <v>97</v>
      </c>
      <c r="XH750" s="484" t="s">
        <v>659</v>
      </c>
      <c r="XJ750" s="203"/>
      <c r="XK750" s="203">
        <f>VLOOKUP(XH750,$A$794:$F$2344,6,FALSE)</f>
        <v>0</v>
      </c>
      <c r="XL750" s="202" t="s">
        <v>65</v>
      </c>
      <c r="XM750" s="10">
        <f>XK750*1.3</f>
        <v>0</v>
      </c>
      <c r="XO750" s="269"/>
      <c r="XP750" s="202" t="s">
        <v>97</v>
      </c>
      <c r="XQ750" s="484" t="s">
        <v>534</v>
      </c>
      <c r="XS750" s="203"/>
      <c r="XT750" s="203">
        <f>VLOOKUP(XQ750,$A$794:$F$2344,6,FALSE)</f>
        <v>15</v>
      </c>
      <c r="XU750" s="202" t="s">
        <v>65</v>
      </c>
      <c r="XV750" s="10">
        <f>XT750*1.3</f>
        <v>19.5</v>
      </c>
      <c r="XW750" s="10"/>
      <c r="XX750" s="269"/>
      <c r="XY750" s="202" t="s">
        <v>97</v>
      </c>
      <c r="XZ750" s="484" t="s">
        <v>765</v>
      </c>
      <c r="YB750" s="203"/>
      <c r="YC750" s="203">
        <f>VLOOKUP(XZ750,$A$794:$F$2344,6,FALSE)</f>
        <v>7</v>
      </c>
      <c r="YD750" s="202" t="s">
        <v>65</v>
      </c>
      <c r="YE750" s="10">
        <f>YC750*1.3</f>
        <v>9.1</v>
      </c>
      <c r="YG750" s="269"/>
      <c r="YH750" s="202" t="s">
        <v>97</v>
      </c>
      <c r="YI750" s="78" t="s">
        <v>183</v>
      </c>
      <c r="YK750" s="203"/>
      <c r="YL750" s="203" t="e">
        <f>VLOOKUP(YI750,$A$794:$F$2344,6,FALSE)</f>
        <v>#N/A</v>
      </c>
      <c r="YM750" s="202" t="s">
        <v>65</v>
      </c>
      <c r="YN750" s="10" t="e">
        <f>YL750*1.3</f>
        <v>#N/A</v>
      </c>
      <c r="YO750" s="10"/>
      <c r="YP750" s="269"/>
      <c r="YQ750" s="202" t="s">
        <v>97</v>
      </c>
      <c r="YR750" s="78" t="s">
        <v>183</v>
      </c>
      <c r="YT750" s="203"/>
      <c r="YU750" s="203" t="e">
        <f>VLOOKUP(YR750,$A$794:$F$2344,6,FALSE)</f>
        <v>#N/A</v>
      </c>
      <c r="YV750" s="202" t="s">
        <v>65</v>
      </c>
      <c r="YW750" s="10" t="e">
        <f>YU750*1.3</f>
        <v>#N/A</v>
      </c>
      <c r="YY750" s="269"/>
      <c r="YZ750" s="202" t="s">
        <v>97</v>
      </c>
      <c r="ZA750" s="78" t="s">
        <v>183</v>
      </c>
      <c r="ZC750" s="203"/>
      <c r="ZD750" s="203" t="e">
        <f>VLOOKUP(ZA750,$A$794:$F$2344,6,FALSE)</f>
        <v>#N/A</v>
      </c>
      <c r="ZE750" s="202" t="s">
        <v>65</v>
      </c>
      <c r="ZF750" s="10" t="e">
        <f>ZD750*1.3</f>
        <v>#N/A</v>
      </c>
      <c r="ZH750" s="269"/>
      <c r="ZI750" s="202" t="s">
        <v>97</v>
      </c>
      <c r="ZJ750" s="78" t="s">
        <v>183</v>
      </c>
      <c r="ZL750" s="203"/>
      <c r="ZM750" s="203" t="e">
        <f>VLOOKUP(ZJ750,$A$794:$F$2344,6,FALSE)</f>
        <v>#N/A</v>
      </c>
      <c r="ZN750" s="202" t="s">
        <v>65</v>
      </c>
      <c r="ZO750" s="10" t="e">
        <f>ZM750*1.3</f>
        <v>#N/A</v>
      </c>
      <c r="ZQ750" s="269"/>
      <c r="ZR750" s="202" t="s">
        <v>97</v>
      </c>
      <c r="ZS750" s="484" t="s">
        <v>534</v>
      </c>
      <c r="ZU750" s="203"/>
      <c r="ZV750" s="203">
        <f>VLOOKUP(ZS750,$A$794:$F$2344,6,FALSE)</f>
        <v>15</v>
      </c>
      <c r="ZW750" s="202" t="s">
        <v>65</v>
      </c>
      <c r="ZX750" s="10">
        <f>ZV750*1.3</f>
        <v>19.5</v>
      </c>
      <c r="ZY750" s="10"/>
      <c r="ZZ750" s="269"/>
      <c r="AAA750" s="202" t="s">
        <v>97</v>
      </c>
      <c r="AAB750" s="484" t="s">
        <v>1179</v>
      </c>
      <c r="AAD750" s="203"/>
      <c r="AAE750" s="203">
        <f>VLOOKUP(AAB750,$A$794:$F$2344,6,FALSE)</f>
        <v>0</v>
      </c>
      <c r="AAF750" s="202" t="s">
        <v>65</v>
      </c>
      <c r="AAG750" s="10">
        <f>AAE750*1.3</f>
        <v>0</v>
      </c>
      <c r="AAH750" s="10"/>
      <c r="AAI750" s="269"/>
      <c r="AAJ750" s="202" t="s">
        <v>97</v>
      </c>
      <c r="AAK750" s="78" t="s">
        <v>183</v>
      </c>
      <c r="AAM750" s="203"/>
      <c r="AAN750" s="203" t="e">
        <f>VLOOKUP(AAK750,$A$794:$F$2344,6,FALSE)</f>
        <v>#N/A</v>
      </c>
      <c r="AAO750" s="202" t="s">
        <v>65</v>
      </c>
      <c r="AAP750" s="10" t="e">
        <f>AAN750*1.3</f>
        <v>#N/A</v>
      </c>
      <c r="AAQ750" s="10"/>
      <c r="AAR750" s="269"/>
      <c r="AAS750" s="202" t="s">
        <v>97</v>
      </c>
      <c r="AAT750" s="498" t="s">
        <v>1179</v>
      </c>
      <c r="AAV750" s="203"/>
      <c r="AAW750" s="203">
        <f>VLOOKUP(AAT750,$A$794:$F$2344,6,FALSE)</f>
        <v>0</v>
      </c>
      <c r="AAX750" s="202" t="s">
        <v>65</v>
      </c>
      <c r="AAY750" s="10">
        <f>AAW750*1.3</f>
        <v>0</v>
      </c>
      <c r="AAZ750" s="10"/>
      <c r="ABA750" s="269"/>
      <c r="ABB750" s="202" t="s">
        <v>97</v>
      </c>
      <c r="ABC750" s="484" t="s">
        <v>1604</v>
      </c>
      <c r="ABE750" s="203"/>
      <c r="ABF750" s="203">
        <f>VLOOKUP(ABC750,$A$794:$F$2344,6,FALSE)</f>
        <v>0</v>
      </c>
      <c r="ABG750" s="202" t="s">
        <v>65</v>
      </c>
      <c r="ABH750" s="10">
        <f>ABF750*1.3</f>
        <v>0</v>
      </c>
      <c r="ABI750" s="10"/>
      <c r="ABJ750" s="269"/>
      <c r="ABK750" s="202" t="s">
        <v>97</v>
      </c>
      <c r="ABL750" s="484" t="s">
        <v>622</v>
      </c>
      <c r="ABN750" s="203"/>
      <c r="ABO750" s="203">
        <f>VLOOKUP(ABL750,$A$794:$F$2344,6,FALSE)</f>
        <v>15</v>
      </c>
      <c r="ABP750" s="202" t="s">
        <v>65</v>
      </c>
      <c r="ABQ750" s="10">
        <f>ABO750*1.3</f>
        <v>19.5</v>
      </c>
      <c r="ABR750" s="10"/>
      <c r="ABS750" s="269"/>
      <c r="ABT750" s="202" t="s">
        <v>97</v>
      </c>
      <c r="ABU750" s="484" t="s">
        <v>1604</v>
      </c>
      <c r="ABW750" s="203"/>
      <c r="ABX750" s="203">
        <f>VLOOKUP(ABU750,$A$794:$F$2344,6,FALSE)</f>
        <v>0</v>
      </c>
      <c r="ABY750" s="202" t="s">
        <v>65</v>
      </c>
      <c r="ABZ750" s="10">
        <f>ABX750*1.3</f>
        <v>0</v>
      </c>
      <c r="ACA750" s="10"/>
      <c r="ACB750" s="269"/>
      <c r="ACC750" s="202" t="s">
        <v>97</v>
      </c>
      <c r="ACD750" s="484" t="s">
        <v>622</v>
      </c>
      <c r="ACF750" s="203"/>
      <c r="ACG750" s="203">
        <f>VLOOKUP(ACD750,$A$794:$F$2344,6,FALSE)</f>
        <v>15</v>
      </c>
      <c r="ACH750" s="202" t="s">
        <v>65</v>
      </c>
      <c r="ACI750" s="10">
        <f>ACG750*1.3</f>
        <v>19.5</v>
      </c>
      <c r="ACJ750" s="10"/>
      <c r="ACK750" s="269"/>
      <c r="ACL750" s="202" t="s">
        <v>97</v>
      </c>
      <c r="ACM750" s="484" t="s">
        <v>534</v>
      </c>
      <c r="ACO750" s="203"/>
      <c r="ACP750" s="203">
        <f>VLOOKUP(ACM750,$A$794:$F$2344,6,FALSE)</f>
        <v>15</v>
      </c>
      <c r="ACQ750" s="202" t="s">
        <v>65</v>
      </c>
      <c r="ACR750" s="10">
        <f>ACP750*1.3</f>
        <v>19.5</v>
      </c>
      <c r="ACS750" s="10"/>
      <c r="ACT750" s="269"/>
      <c r="ACU750" s="202" t="s">
        <v>97</v>
      </c>
      <c r="ACV750" s="484" t="s">
        <v>491</v>
      </c>
      <c r="ACX750" s="203"/>
      <c r="ACY750" s="203">
        <f>VLOOKUP(ACV750,$A$794:$F$2344,6,FALSE)</f>
        <v>0</v>
      </c>
      <c r="ACZ750" s="202" t="s">
        <v>65</v>
      </c>
      <c r="ADA750" s="10">
        <f>ACY750*1.3</f>
        <v>0</v>
      </c>
      <c r="ADB750" s="10"/>
      <c r="ADC750" s="269"/>
      <c r="ADD750" s="202" t="s">
        <v>97</v>
      </c>
      <c r="ADE750" s="484" t="s">
        <v>2078</v>
      </c>
      <c r="ADG750" s="203"/>
      <c r="ADH750" s="203">
        <f>VLOOKUP(ADE750,$A$794:$F$2344,6,FALSE)</f>
        <v>0</v>
      </c>
      <c r="ADI750" s="202" t="s">
        <v>65</v>
      </c>
      <c r="ADJ750" s="10">
        <f>ADH750*1.3</f>
        <v>0</v>
      </c>
      <c r="ADL750" s="269"/>
      <c r="ADM750" s="202" t="s">
        <v>97</v>
      </c>
      <c r="ADN750" s="484" t="s">
        <v>1118</v>
      </c>
      <c r="ADP750" s="203"/>
      <c r="ADQ750" s="203">
        <f>VLOOKUP(ADN750,$A$794:$F$2344,6,FALSE)</f>
        <v>0</v>
      </c>
      <c r="ADR750" s="202" t="s">
        <v>65</v>
      </c>
      <c r="ADS750" s="10">
        <f>ADQ750*1.3</f>
        <v>0</v>
      </c>
      <c r="ADT750" s="10"/>
      <c r="ADU750" s="269"/>
      <c r="ADV750" s="202" t="s">
        <v>97</v>
      </c>
      <c r="ADW750" s="78" t="s">
        <v>183</v>
      </c>
      <c r="ADY750" s="203"/>
      <c r="ADZ750" s="203" t="e">
        <f>VLOOKUP(ADW750,$A$794:$F$2344,6,FALSE)</f>
        <v>#N/A</v>
      </c>
      <c r="AEA750" s="202" t="s">
        <v>65</v>
      </c>
      <c r="AEB750" s="10" t="e">
        <f>ADZ750*1.3</f>
        <v>#N/A</v>
      </c>
      <c r="AED750" s="269"/>
      <c r="AEE750" s="202" t="s">
        <v>97</v>
      </c>
      <c r="AEF750" s="491" t="s">
        <v>2732</v>
      </c>
      <c r="AEH750" s="203"/>
      <c r="AEI750" s="203">
        <f>VLOOKUP(AEF750,$A$794:$F$2344,6,FALSE)</f>
        <v>0</v>
      </c>
      <c r="AEJ750" s="202" t="s">
        <v>65</v>
      </c>
      <c r="AEK750" s="10">
        <f>AEI750*1.3</f>
        <v>0</v>
      </c>
      <c r="AEM750" s="269"/>
      <c r="AEN750" s="202" t="s">
        <v>97</v>
      </c>
      <c r="AEO750" s="484" t="s">
        <v>2441</v>
      </c>
      <c r="AEQ750" s="203"/>
      <c r="AER750" s="203">
        <f>VLOOKUP(AEO750,$A$794:$F$2344,6,FALSE)</f>
        <v>0</v>
      </c>
      <c r="AES750" s="202" t="s">
        <v>65</v>
      </c>
      <c r="AET750" s="10">
        <f>AER750*1.3</f>
        <v>0</v>
      </c>
      <c r="AEV750" s="269"/>
      <c r="AEW750" s="202" t="s">
        <v>97</v>
      </c>
      <c r="AEX750" s="484" t="s">
        <v>483</v>
      </c>
      <c r="AEZ750" s="203"/>
      <c r="AFA750" s="203">
        <f>VLOOKUP(AEX750,$A$794:$F$2344,6,FALSE)</f>
        <v>0</v>
      </c>
      <c r="AFB750" s="202" t="s">
        <v>65</v>
      </c>
      <c r="AFC750" s="10">
        <f>AFA750*1.3</f>
        <v>0</v>
      </c>
      <c r="AFD750" s="10"/>
      <c r="AFE750" s="269"/>
      <c r="AFF750" s="202" t="s">
        <v>97</v>
      </c>
      <c r="AFG750" s="78" t="s">
        <v>183</v>
      </c>
      <c r="AFI750" s="203"/>
      <c r="AFJ750" s="203" t="e">
        <f>VLOOKUP(AFG750,$A$794:$F$2344,6,FALSE)</f>
        <v>#N/A</v>
      </c>
      <c r="AFK750" s="202" t="s">
        <v>65</v>
      </c>
      <c r="AFL750" s="10" t="e">
        <f>AFJ750*1.3</f>
        <v>#N/A</v>
      </c>
      <c r="AFM750" s="10"/>
      <c r="AFN750" s="269"/>
      <c r="AFO750" s="202" t="s">
        <v>97</v>
      </c>
      <c r="AFP750" s="484" t="s">
        <v>2732</v>
      </c>
      <c r="AFR750" s="203"/>
      <c r="AFS750" s="203">
        <f>VLOOKUP(AFP750,$A$794:$F$2344,6,FALSE)</f>
        <v>0</v>
      </c>
      <c r="AFT750" s="202" t="s">
        <v>65</v>
      </c>
      <c r="AFU750" s="10">
        <f>AFS750*1.3</f>
        <v>0</v>
      </c>
      <c r="AFV750" s="10"/>
      <c r="AFW750" s="269"/>
      <c r="AFX750" s="202" t="s">
        <v>97</v>
      </c>
      <c r="AFY750" s="484" t="s">
        <v>451</v>
      </c>
      <c r="AGA750" s="203"/>
      <c r="AGB750" s="203">
        <f>VLOOKUP(AFY750,$A$794:$F$2344,6,FALSE)</f>
        <v>0</v>
      </c>
      <c r="AGC750" s="202" t="s">
        <v>65</v>
      </c>
      <c r="AGD750" s="10">
        <f>AGB750*1.3</f>
        <v>0</v>
      </c>
      <c r="AGE750" s="10"/>
      <c r="AGF750" s="269"/>
      <c r="AGG750" s="202" t="s">
        <v>97</v>
      </c>
      <c r="AGH750" s="484" t="s">
        <v>668</v>
      </c>
      <c r="AGJ750" s="203"/>
      <c r="AGK750" s="203">
        <f>VLOOKUP(AGH750,$A$794:$F$2344,6,FALSE)</f>
        <v>0</v>
      </c>
      <c r="AGL750" s="202" t="s">
        <v>65</v>
      </c>
      <c r="AGM750" s="10">
        <f>AGK750*1.3</f>
        <v>0</v>
      </c>
      <c r="AGN750" s="10"/>
      <c r="AGO750" s="269"/>
      <c r="AGP750" s="202" t="s">
        <v>97</v>
      </c>
      <c r="AGQ750" s="484" t="s">
        <v>778</v>
      </c>
      <c r="AGS750" s="203"/>
      <c r="AGT750" s="203">
        <f>VLOOKUP(AGQ750,$A$794:$F$2344,6,FALSE)</f>
        <v>63</v>
      </c>
      <c r="AGU750" s="202" t="s">
        <v>65</v>
      </c>
      <c r="AGV750" s="10">
        <f>AGT750*1.3</f>
        <v>81.900000000000006</v>
      </c>
      <c r="AGW750" s="10"/>
      <c r="AGX750" s="269"/>
      <c r="AGY750" s="202" t="s">
        <v>97</v>
      </c>
      <c r="AGZ750" s="78" t="s">
        <v>183</v>
      </c>
      <c r="AHB750" s="203"/>
      <c r="AHC750" s="203" t="e">
        <f>VLOOKUP(AGZ750,$A$794:$F$2344,6,FALSE)</f>
        <v>#N/A</v>
      </c>
      <c r="AHD750" s="202" t="s">
        <v>65</v>
      </c>
      <c r="AHE750" s="10" t="e">
        <f>AHC750*1.3</f>
        <v>#N/A</v>
      </c>
      <c r="AHF750" s="10"/>
      <c r="AHG750" s="269"/>
      <c r="AHH750" s="202" t="s">
        <v>97</v>
      </c>
      <c r="AHI750" s="502" t="s">
        <v>1179</v>
      </c>
      <c r="AHK750" s="203"/>
      <c r="AHL750" s="203">
        <f>VLOOKUP(AHI750,$A$794:$F$2344,6,FALSE)</f>
        <v>0</v>
      </c>
      <c r="AHM750" s="202" t="s">
        <v>65</v>
      </c>
      <c r="AHN750" s="10">
        <f>AHL750*1.3</f>
        <v>0</v>
      </c>
      <c r="AHO750" s="10"/>
      <c r="AHP750" s="269"/>
      <c r="AHQ750" s="202" t="s">
        <v>97</v>
      </c>
      <c r="AHR750" s="484" t="s">
        <v>598</v>
      </c>
      <c r="AHT750" s="203"/>
      <c r="AHU750" s="203">
        <f>VLOOKUP(AHR750,$A$794:$F$2344,6,FALSE)</f>
        <v>0</v>
      </c>
      <c r="AHV750" s="202" t="s">
        <v>65</v>
      </c>
      <c r="AHW750" s="10">
        <f>AHU750*1.3</f>
        <v>0</v>
      </c>
      <c r="AHX750" s="10"/>
      <c r="AHY750" s="269"/>
      <c r="AHZ750" s="202" t="s">
        <v>97</v>
      </c>
      <c r="AIA750" s="78" t="s">
        <v>183</v>
      </c>
      <c r="AIC750" s="203"/>
      <c r="AID750" s="203" t="e">
        <f>VLOOKUP(AIA750,$A$794:$F$2344,6,FALSE)</f>
        <v>#N/A</v>
      </c>
      <c r="AIE750" s="202" t="s">
        <v>65</v>
      </c>
      <c r="AIF750" s="10" t="e">
        <f>AID750*1.3</f>
        <v>#N/A</v>
      </c>
      <c r="AIG750" s="10"/>
      <c r="AIH750" s="269"/>
      <c r="AII750" s="202" t="s">
        <v>97</v>
      </c>
      <c r="AIJ750" s="484" t="s">
        <v>659</v>
      </c>
      <c r="AIL750" s="203"/>
      <c r="AIM750" s="203">
        <f>VLOOKUP(AIJ750,$A$794:$F$2344,6,FALSE)</f>
        <v>0</v>
      </c>
      <c r="AIN750" s="202" t="s">
        <v>65</v>
      </c>
      <c r="AIO750" s="10">
        <f>AIM750*1.3</f>
        <v>0</v>
      </c>
      <c r="AIP750" s="10"/>
      <c r="AIQ750" s="269"/>
      <c r="AIR750" s="202" t="s">
        <v>97</v>
      </c>
      <c r="AIS750" s="484" t="s">
        <v>536</v>
      </c>
      <c r="AIU750" s="203"/>
      <c r="AIV750" s="203">
        <f>VLOOKUP(AIS750,$A$794:$F$2344,6,FALSE)</f>
        <v>0</v>
      </c>
      <c r="AIW750" s="202" t="s">
        <v>65</v>
      </c>
      <c r="AIX750" s="10">
        <f>AIV750*1.3</f>
        <v>0</v>
      </c>
      <c r="AIY750" s="10"/>
      <c r="AIZ750" s="269"/>
      <c r="AJA750" s="202" t="s">
        <v>97</v>
      </c>
      <c r="AJB750" s="78" t="s">
        <v>183</v>
      </c>
      <c r="AJD750" s="203"/>
      <c r="AJE750" s="203" t="e">
        <f>VLOOKUP(AJB750,$A$794:$F$2344,6,FALSE)</f>
        <v>#N/A</v>
      </c>
      <c r="AJF750" s="202" t="s">
        <v>65</v>
      </c>
      <c r="AJG750" s="10" t="e">
        <f>AJE750*1.3</f>
        <v>#N/A</v>
      </c>
      <c r="AJH750" s="10"/>
      <c r="AJI750" s="269"/>
      <c r="AJJ750" s="202" t="s">
        <v>97</v>
      </c>
      <c r="AJK750" s="78" t="s">
        <v>183</v>
      </c>
      <c r="AJM750" s="203"/>
      <c r="AJN750" s="203" t="e">
        <f>VLOOKUP(AJK750,$A$794:$F$2344,6,FALSE)</f>
        <v>#N/A</v>
      </c>
      <c r="AJO750" s="202" t="s">
        <v>65</v>
      </c>
      <c r="AJP750" s="10" t="e">
        <f>AJN750*1.3</f>
        <v>#N/A</v>
      </c>
      <c r="AJQ750" s="10"/>
      <c r="AJR750" s="269"/>
      <c r="AJS750" s="202" t="s">
        <v>97</v>
      </c>
      <c r="AJT750" s="78" t="s">
        <v>183</v>
      </c>
      <c r="AJV750" s="203"/>
      <c r="AJW750" s="203" t="e">
        <f>VLOOKUP(AJT750,$A$794:$F$2344,6,FALSE)</f>
        <v>#N/A</v>
      </c>
      <c r="AJX750" s="202" t="s">
        <v>65</v>
      </c>
      <c r="AJY750" s="10" t="e">
        <f>AJW750*1.3</f>
        <v>#N/A</v>
      </c>
      <c r="AJZ750" s="10"/>
      <c r="AKA750" s="269"/>
      <c r="AKB750" s="202" t="s">
        <v>97</v>
      </c>
      <c r="AKC750" s="484" t="s">
        <v>922</v>
      </c>
      <c r="AKE750" s="203"/>
      <c r="AKF750" s="203">
        <f>VLOOKUP(AKC750,$A$794:$F$2344,6,FALSE)</f>
        <v>31</v>
      </c>
      <c r="AKG750" s="202" t="s">
        <v>65</v>
      </c>
      <c r="AKH750" s="10">
        <f>AKF750*1.3</f>
        <v>40.300000000000004</v>
      </c>
      <c r="AKI750" s="10"/>
      <c r="AKJ750" s="269"/>
      <c r="AKK750" s="202" t="s">
        <v>97</v>
      </c>
      <c r="AKL750" s="78" t="s">
        <v>183</v>
      </c>
      <c r="AKN750" s="203"/>
      <c r="AKO750" s="203" t="e">
        <f>VLOOKUP(AKL750,$A$794:$F$2344,6,FALSE)</f>
        <v>#N/A</v>
      </c>
      <c r="AKP750" s="202" t="s">
        <v>65</v>
      </c>
      <c r="AKQ750" s="10" t="e">
        <f>AKO750*1.3</f>
        <v>#N/A</v>
      </c>
      <c r="AKR750" s="10"/>
      <c r="AKS750" s="269"/>
      <c r="AKT750" s="202" t="s">
        <v>97</v>
      </c>
      <c r="AKU750" s="78" t="s">
        <v>183</v>
      </c>
      <c r="AKW750" s="203"/>
      <c r="AKX750" s="203" t="e">
        <f>VLOOKUP(AKU750,$A$794:$F$2344,6,FALSE)</f>
        <v>#N/A</v>
      </c>
      <c r="AKY750" s="202" t="s">
        <v>65</v>
      </c>
      <c r="AKZ750" s="10" t="e">
        <f>AKX750*1.3</f>
        <v>#N/A</v>
      </c>
      <c r="ALA750" s="10"/>
      <c r="ALB750" s="269"/>
      <c r="ALC750" s="202" t="s">
        <v>97</v>
      </c>
      <c r="ALD750" s="78" t="s">
        <v>183</v>
      </c>
      <c r="ALF750" s="203"/>
      <c r="ALG750" s="203" t="e">
        <f>VLOOKUP(ALD750,$A$794:$F$2344,6,FALSE)</f>
        <v>#N/A</v>
      </c>
      <c r="ALH750" s="202" t="s">
        <v>65</v>
      </c>
      <c r="ALI750" s="10" t="e">
        <f>ALG750*1.3</f>
        <v>#N/A</v>
      </c>
      <c r="ALJ750" s="10"/>
      <c r="ALK750" s="269"/>
      <c r="ALL750" s="202" t="s">
        <v>97</v>
      </c>
      <c r="ALM750" s="78" t="s">
        <v>183</v>
      </c>
      <c r="ALO750" s="203"/>
      <c r="ALP750" s="203" t="e">
        <f>VLOOKUP(ALM750,$A$794:$F$2344,6,FALSE)</f>
        <v>#N/A</v>
      </c>
      <c r="ALQ750" s="202" t="s">
        <v>65</v>
      </c>
      <c r="ALR750" s="10" t="e">
        <f>ALP750*1.3</f>
        <v>#N/A</v>
      </c>
      <c r="ALS750" s="10"/>
      <c r="ALT750" s="269"/>
      <c r="ALU750" s="202" t="s">
        <v>97</v>
      </c>
      <c r="ALV750" s="78" t="s">
        <v>183</v>
      </c>
      <c r="ALX750" s="203"/>
      <c r="ALY750" s="203" t="e">
        <f>VLOOKUP(ALV750,$A$794:$F$2344,6,FALSE)</f>
        <v>#N/A</v>
      </c>
      <c r="ALZ750" s="202" t="s">
        <v>65</v>
      </c>
      <c r="AMA750" s="10" t="e">
        <f>ALY750*1.3</f>
        <v>#N/A</v>
      </c>
      <c r="AMB750" s="10"/>
      <c r="AMC750" s="269"/>
      <c r="AMD750" s="202" t="s">
        <v>97</v>
      </c>
      <c r="AME750" s="78" t="s">
        <v>183</v>
      </c>
      <c r="AMG750" s="203"/>
      <c r="AMH750" s="203" t="e">
        <f>VLOOKUP(AME750,$A$794:$F$2344,6,FALSE)</f>
        <v>#N/A</v>
      </c>
      <c r="AMI750" s="202" t="s">
        <v>65</v>
      </c>
      <c r="AMJ750" s="10" t="e">
        <f>AMH750*1.3</f>
        <v>#N/A</v>
      </c>
      <c r="AMK750" s="10"/>
      <c r="AML750" s="269"/>
      <c r="AMM750" s="202" t="s">
        <v>97</v>
      </c>
      <c r="AMN750" s="78" t="s">
        <v>183</v>
      </c>
      <c r="AMP750" s="203"/>
      <c r="AMQ750" s="203" t="e">
        <f>VLOOKUP(AMN750,$A$794:$F$2344,6,FALSE)</f>
        <v>#N/A</v>
      </c>
      <c r="AMR750" s="202" t="s">
        <v>65</v>
      </c>
      <c r="AMS750" s="10" t="e">
        <f>AMQ750*1.3</f>
        <v>#N/A</v>
      </c>
      <c r="AMT750" s="10"/>
      <c r="AMU750" s="269"/>
      <c r="AMV750" s="202" t="s">
        <v>97</v>
      </c>
      <c r="AMW750" s="78" t="s">
        <v>183</v>
      </c>
      <c r="AMY750" s="203"/>
      <c r="AMZ750" s="203" t="e">
        <f>VLOOKUP(AMW750,$A$794:$F$2344,6,FALSE)</f>
        <v>#N/A</v>
      </c>
      <c r="ANA750" s="202" t="s">
        <v>65</v>
      </c>
      <c r="ANB750" s="10" t="e">
        <f>AMZ750*1.3</f>
        <v>#N/A</v>
      </c>
      <c r="ANC750" s="10"/>
      <c r="AND750" s="269"/>
      <c r="ANE750" s="202" t="s">
        <v>97</v>
      </c>
      <c r="ANF750" s="78" t="s">
        <v>183</v>
      </c>
      <c r="ANH750" s="203"/>
      <c r="ANI750" s="203" t="e">
        <f>VLOOKUP(ANF750,$A$794:$F$2344,6,FALSE)</f>
        <v>#N/A</v>
      </c>
      <c r="ANJ750" s="202" t="s">
        <v>65</v>
      </c>
      <c r="ANK750" s="10" t="e">
        <f>ANI750*1.3</f>
        <v>#N/A</v>
      </c>
      <c r="ANL750" s="10"/>
      <c r="ANM750" s="269"/>
      <c r="ANN750" s="202" t="s">
        <v>97</v>
      </c>
      <c r="ANO750" s="78" t="s">
        <v>183</v>
      </c>
      <c r="ANQ750" s="203"/>
      <c r="ANR750" s="203" t="e">
        <f>VLOOKUP(ANO750,$A$794:$F$2344,6,FALSE)</f>
        <v>#N/A</v>
      </c>
      <c r="ANS750" s="202" t="s">
        <v>65</v>
      </c>
      <c r="ANT750" s="10" t="e">
        <f>ANR750*1.3</f>
        <v>#N/A</v>
      </c>
      <c r="ANU750" s="10"/>
      <c r="ANV750" s="269"/>
      <c r="ANW750" s="202" t="s">
        <v>97</v>
      </c>
      <c r="ANX750" s="78" t="s">
        <v>183</v>
      </c>
      <c r="ANZ750" s="203"/>
      <c r="AOA750" s="203" t="e">
        <f>VLOOKUP(ANX750,$A$794:$F$2344,6,FALSE)</f>
        <v>#N/A</v>
      </c>
      <c r="AOB750" s="202" t="s">
        <v>65</v>
      </c>
      <c r="AOC750" s="10" t="e">
        <f>AOA750*1.3</f>
        <v>#N/A</v>
      </c>
      <c r="AOD750" s="10"/>
      <c r="AOE750" s="269"/>
      <c r="AOF750" s="202" t="s">
        <v>97</v>
      </c>
      <c r="AOG750" s="78" t="s">
        <v>183</v>
      </c>
      <c r="AOI750" s="203"/>
      <c r="AOJ750" s="203" t="e">
        <f>VLOOKUP(AOG750,$A$794:$F$2344,6,FALSE)</f>
        <v>#N/A</v>
      </c>
      <c r="AOK750" s="202" t="s">
        <v>65</v>
      </c>
      <c r="AOL750" s="10" t="e">
        <f>AOJ750*1.3</f>
        <v>#N/A</v>
      </c>
      <c r="AOM750" s="10"/>
      <c r="AON750" s="269"/>
      <c r="AOO750" s="202" t="s">
        <v>97</v>
      </c>
      <c r="AOP750" s="78" t="s">
        <v>183</v>
      </c>
      <c r="AOR750" s="203"/>
      <c r="AOS750" s="203" t="e">
        <f>VLOOKUP(AOP750,$A$794:$F$2344,6,FALSE)</f>
        <v>#N/A</v>
      </c>
      <c r="AOT750" s="202" t="s">
        <v>65</v>
      </c>
      <c r="AOU750" s="10" t="e">
        <f>AOS750*1.3</f>
        <v>#N/A</v>
      </c>
      <c r="AOV750" s="10"/>
      <c r="AOW750" s="269"/>
      <c r="AOX750" s="202" t="s">
        <v>97</v>
      </c>
      <c r="AOY750" s="78" t="s">
        <v>183</v>
      </c>
      <c r="APA750" s="203"/>
      <c r="APB750" s="203" t="e">
        <f>VLOOKUP(AOY750,$A$794:$F$2344,6,FALSE)</f>
        <v>#N/A</v>
      </c>
      <c r="APC750" s="202" t="s">
        <v>65</v>
      </c>
      <c r="APD750" s="10" t="e">
        <f>APB750*1.3</f>
        <v>#N/A</v>
      </c>
      <c r="APE750" s="10"/>
      <c r="APF750" s="269"/>
      <c r="APG750" s="202" t="s">
        <v>97</v>
      </c>
      <c r="APH750" s="78" t="s">
        <v>183</v>
      </c>
      <c r="APJ750" s="203"/>
      <c r="APK750" s="203" t="e">
        <f>VLOOKUP(APH750,$A$794:$F$2344,6,FALSE)</f>
        <v>#N/A</v>
      </c>
      <c r="APL750" s="202" t="s">
        <v>65</v>
      </c>
      <c r="APM750" s="10" t="e">
        <f>APK750*1.3</f>
        <v>#N/A</v>
      </c>
      <c r="APN750" s="10"/>
      <c r="APO750" s="269"/>
      <c r="APP750" s="202" t="s">
        <v>97</v>
      </c>
      <c r="APQ750" s="498" t="s">
        <v>778</v>
      </c>
      <c r="APS750" s="203"/>
      <c r="APT750" s="203">
        <f>VLOOKUP(APQ750,$A$794:$F$2344,6,FALSE)</f>
        <v>63</v>
      </c>
      <c r="APU750" s="202" t="s">
        <v>65</v>
      </c>
      <c r="APV750" s="10">
        <f>APT750*1.3</f>
        <v>81.900000000000006</v>
      </c>
      <c r="APW750" s="10"/>
      <c r="APX750" s="269"/>
      <c r="APY750" s="202" t="s">
        <v>97</v>
      </c>
      <c r="APZ750" s="498" t="s">
        <v>534</v>
      </c>
      <c r="AQB750" s="203"/>
      <c r="AQC750" s="203">
        <f>VLOOKUP(APZ750,$A$794:$F$2344,6,FALSE)</f>
        <v>15</v>
      </c>
      <c r="AQD750" s="202" t="s">
        <v>65</v>
      </c>
      <c r="AQE750" s="10">
        <f>AQC750*1.3</f>
        <v>19.5</v>
      </c>
      <c r="AQF750" s="10"/>
      <c r="AQG750" s="269"/>
      <c r="AQH750" s="202" t="s">
        <v>97</v>
      </c>
      <c r="AQI750" s="484" t="s">
        <v>2732</v>
      </c>
      <c r="AQK750" s="203"/>
      <c r="AQL750" s="203">
        <f>VLOOKUP(AQI750,$A$794:$F$2344,6,FALSE)</f>
        <v>0</v>
      </c>
      <c r="AQM750" s="202" t="s">
        <v>65</v>
      </c>
      <c r="AQN750" s="10">
        <f>AQL750*1.3</f>
        <v>0</v>
      </c>
      <c r="AQO750" s="10"/>
      <c r="AQP750" s="269"/>
      <c r="AQQ750" s="202" t="s">
        <v>97</v>
      </c>
      <c r="AQR750" s="484" t="s">
        <v>2077</v>
      </c>
      <c r="AQT750" s="203"/>
      <c r="AQU750" s="203">
        <f>VLOOKUP(AQR750,$A$794:$F$2344,6,FALSE)</f>
        <v>0</v>
      </c>
      <c r="AQV750" s="202" t="s">
        <v>65</v>
      </c>
      <c r="AQW750" s="10">
        <f>AQU750*1.3</f>
        <v>0</v>
      </c>
      <c r="AQX750" s="10"/>
      <c r="AQY750" s="269"/>
      <c r="AQZ750" s="202" t="s">
        <v>97</v>
      </c>
      <c r="ARA750" s="484" t="s">
        <v>777</v>
      </c>
      <c r="ARC750" s="203"/>
      <c r="ARD750" s="203">
        <f>VLOOKUP(ARA750,$A$794:$F$2344,6,FALSE)</f>
        <v>0</v>
      </c>
      <c r="ARE750" s="202" t="s">
        <v>65</v>
      </c>
      <c r="ARF750" s="10">
        <f>ARD750*1.3</f>
        <v>0</v>
      </c>
      <c r="ARG750" s="10"/>
      <c r="ARH750" s="269"/>
      <c r="ARI750" s="202" t="s">
        <v>97</v>
      </c>
      <c r="ARJ750" s="484" t="s">
        <v>1604</v>
      </c>
      <c r="ARL750" s="203"/>
      <c r="ARM750" s="203">
        <f>VLOOKUP(ARJ750,$A$794:$F$2344,6,FALSE)</f>
        <v>0</v>
      </c>
      <c r="ARN750" s="202" t="s">
        <v>65</v>
      </c>
      <c r="ARO750" s="10">
        <f>ARM750*1.3</f>
        <v>0</v>
      </c>
      <c r="ARP750" s="10"/>
      <c r="ARQ750" s="269"/>
      <c r="ARR750" s="202" t="s">
        <v>97</v>
      </c>
      <c r="ARS750" s="498" t="s">
        <v>778</v>
      </c>
      <c r="ARU750" s="203"/>
      <c r="ARV750" s="203">
        <f>VLOOKUP(ARS750,$A$794:$F$2344,6,FALSE)</f>
        <v>63</v>
      </c>
      <c r="ARW750" s="202" t="s">
        <v>65</v>
      </c>
      <c r="ARX750" s="10">
        <f>ARV750*1.3</f>
        <v>81.900000000000006</v>
      </c>
      <c r="ARY750" s="10"/>
      <c r="ARZ750" s="269"/>
      <c r="ASA750" s="202" t="s">
        <v>97</v>
      </c>
      <c r="ASB750" s="484" t="s">
        <v>778</v>
      </c>
      <c r="ASD750" s="203"/>
      <c r="ASE750" s="203">
        <f>VLOOKUP(ASB750,$A$794:$F$2344,6,FALSE)</f>
        <v>63</v>
      </c>
      <c r="ASF750" s="202" t="s">
        <v>65</v>
      </c>
      <c r="ASG750" s="10">
        <f>ASE750*1.3</f>
        <v>81.900000000000006</v>
      </c>
      <c r="ASH750" s="10"/>
      <c r="ASI750" s="269"/>
      <c r="ASJ750" s="202" t="s">
        <v>97</v>
      </c>
      <c r="ASK750" s="484" t="s">
        <v>1604</v>
      </c>
      <c r="ASM750" s="203"/>
      <c r="ASN750" s="203">
        <f>VLOOKUP(ASK750,$A$794:$F$2344,6,FALSE)</f>
        <v>0</v>
      </c>
      <c r="ASO750" s="202" t="s">
        <v>65</v>
      </c>
      <c r="ASP750" s="10">
        <f>ASN750*1.3</f>
        <v>0</v>
      </c>
      <c r="ASQ750" s="10"/>
      <c r="ASR750" s="269"/>
      <c r="ASS750" s="202" t="s">
        <v>97</v>
      </c>
      <c r="AST750" s="484" t="s">
        <v>534</v>
      </c>
      <c r="ASV750" s="203"/>
      <c r="ASW750" s="203">
        <f>VLOOKUP(AST750,$A$794:$F$2344,6,FALSE)</f>
        <v>15</v>
      </c>
      <c r="ASX750" s="202" t="s">
        <v>65</v>
      </c>
      <c r="ASY750" s="10">
        <f>ASW750*1.3</f>
        <v>19.5</v>
      </c>
      <c r="ASZ750" s="10"/>
      <c r="ATA750" s="269"/>
      <c r="ATB750" s="202" t="s">
        <v>97</v>
      </c>
      <c r="ATC750" s="484" t="s">
        <v>659</v>
      </c>
      <c r="ATE750" s="203"/>
      <c r="ATF750" s="203">
        <f>VLOOKUP(ATC750,$A$794:$F$2344,6,FALSE)</f>
        <v>0</v>
      </c>
      <c r="ATG750" s="202" t="s">
        <v>65</v>
      </c>
      <c r="ATH750" s="10">
        <f>ATF750*1.3</f>
        <v>0</v>
      </c>
      <c r="ATI750" s="10"/>
      <c r="ATJ750" s="269"/>
      <c r="ATK750" s="202" t="s">
        <v>97</v>
      </c>
      <c r="ATL750" s="484" t="s">
        <v>1133</v>
      </c>
      <c r="ATN750" s="203"/>
      <c r="ATO750" s="203">
        <f>VLOOKUP(ATL750,$A$794:$F$2344,6,FALSE)</f>
        <v>0</v>
      </c>
      <c r="ATP750" s="202" t="s">
        <v>65</v>
      </c>
      <c r="ATQ750" s="10">
        <f>ATO750*1.3</f>
        <v>0</v>
      </c>
      <c r="ATR750" s="10"/>
      <c r="ATS750" s="269"/>
      <c r="ATT750" s="202" t="s">
        <v>97</v>
      </c>
      <c r="ATU750" s="484" t="s">
        <v>778</v>
      </c>
      <c r="ATW750" s="203"/>
      <c r="ATX750" s="203">
        <f>VLOOKUP(ATU750,$A$794:$F$2344,6,FALSE)</f>
        <v>63</v>
      </c>
      <c r="ATY750" s="202" t="s">
        <v>65</v>
      </c>
      <c r="ATZ750" s="10">
        <f>ATX750*1.3</f>
        <v>81.900000000000006</v>
      </c>
      <c r="AUA750" s="10"/>
      <c r="AUB750" s="269"/>
      <c r="AUC750" s="202" t="s">
        <v>97</v>
      </c>
      <c r="AUD750" s="484" t="s">
        <v>777</v>
      </c>
      <c r="AUF750" s="203"/>
      <c r="AUG750" s="203">
        <f>VLOOKUP(AUD750,$A$794:$F$2344,6,FALSE)</f>
        <v>0</v>
      </c>
      <c r="AUH750" s="202" t="s">
        <v>65</v>
      </c>
      <c r="AUI750" s="10">
        <f>AUG750*1.3</f>
        <v>0</v>
      </c>
      <c r="AUJ750" s="10"/>
      <c r="AUK750" s="269"/>
      <c r="AUL750" s="202" t="s">
        <v>97</v>
      </c>
      <c r="AUM750" s="484" t="s">
        <v>788</v>
      </c>
      <c r="AUO750" s="203"/>
      <c r="AUP750" s="203">
        <f>VLOOKUP(AUM750,$A$794:$F$2344,6,FALSE)</f>
        <v>0</v>
      </c>
      <c r="AUQ750" s="202" t="s">
        <v>65</v>
      </c>
      <c r="AUR750" s="10">
        <f>AUP750*1.3</f>
        <v>0</v>
      </c>
      <c r="AUS750" s="10"/>
      <c r="AUT750" s="269"/>
      <c r="AUU750" s="202" t="s">
        <v>97</v>
      </c>
      <c r="AUV750" s="509" t="s">
        <v>781</v>
      </c>
      <c r="AUX750" s="203"/>
      <c r="AUY750" s="203">
        <f>VLOOKUP(AUV750,$A$794:$F$2344,6,FALSE)</f>
        <v>0</v>
      </c>
      <c r="AUZ750" s="202" t="s">
        <v>65</v>
      </c>
      <c r="AVA750" s="10">
        <f>AUY750*1.3</f>
        <v>0</v>
      </c>
      <c r="AVB750" s="10"/>
      <c r="AVC750" s="269"/>
      <c r="AVD750" s="202" t="s">
        <v>97</v>
      </c>
      <c r="AVE750" s="484" t="s">
        <v>781</v>
      </c>
      <c r="AVG750" s="203"/>
      <c r="AVH750" s="203">
        <f>VLOOKUP(AVE750,$A$794:$F$2344,6,FALSE)</f>
        <v>0</v>
      </c>
      <c r="AVI750" s="202" t="s">
        <v>65</v>
      </c>
      <c r="AVJ750" s="10">
        <f>AVH750*1.3</f>
        <v>0</v>
      </c>
      <c r="AVK750" s="10"/>
      <c r="AVL750" s="269"/>
      <c r="AVM750" s="202" t="s">
        <v>97</v>
      </c>
      <c r="AVN750" s="484" t="s">
        <v>778</v>
      </c>
      <c r="AVP750" s="203"/>
      <c r="AVQ750" s="203">
        <f>VLOOKUP(AVN750,$A$794:$F$2344,6,FALSE)</f>
        <v>63</v>
      </c>
      <c r="AVR750" s="202" t="s">
        <v>65</v>
      </c>
      <c r="AVS750" s="10">
        <f>AVQ750*1.3</f>
        <v>81.900000000000006</v>
      </c>
      <c r="AVT750" s="10"/>
      <c r="AVU750" s="269"/>
      <c r="AVV750" s="202" t="s">
        <v>97</v>
      </c>
      <c r="AVW750" s="487" t="s">
        <v>778</v>
      </c>
      <c r="AVY750" s="203"/>
      <c r="AVZ750" s="203">
        <f>VLOOKUP(AVW750,$A$794:$F$2344,6,FALSE)</f>
        <v>63</v>
      </c>
      <c r="AWA750" s="202" t="s">
        <v>65</v>
      </c>
      <c r="AWB750" s="10">
        <f>AVZ750*1.3</f>
        <v>81.900000000000006</v>
      </c>
      <c r="AWC750" s="10"/>
      <c r="AWD750" s="269"/>
      <c r="AWE750" s="202" t="s">
        <v>97</v>
      </c>
      <c r="AWF750" s="484" t="s">
        <v>781</v>
      </c>
      <c r="AWH750" s="203"/>
      <c r="AWI750" s="203">
        <f>VLOOKUP(AWF750,$A$794:$F$2344,6,FALSE)</f>
        <v>0</v>
      </c>
      <c r="AWJ750" s="202" t="s">
        <v>65</v>
      </c>
      <c r="AWK750" s="10">
        <f>AWI750*1.3</f>
        <v>0</v>
      </c>
      <c r="AWL750" s="10"/>
      <c r="AWM750" s="269"/>
      <c r="AWN750" s="202" t="s">
        <v>97</v>
      </c>
      <c r="AWO750" s="484" t="s">
        <v>534</v>
      </c>
      <c r="AWQ750" s="203"/>
      <c r="AWR750" s="203">
        <f>VLOOKUP(AWO750,$A$794:$F$2344,6,FALSE)</f>
        <v>15</v>
      </c>
      <c r="AWS750" s="202" t="s">
        <v>65</v>
      </c>
      <c r="AWT750" s="10">
        <f>AWR750*1.3</f>
        <v>19.5</v>
      </c>
      <c r="AWU750" s="10"/>
      <c r="AWV750" s="269"/>
      <c r="AWW750" s="202" t="s">
        <v>97</v>
      </c>
      <c r="AWX750" s="484" t="s">
        <v>777</v>
      </c>
      <c r="AWZ750" s="203"/>
      <c r="AXA750" s="203">
        <f>VLOOKUP(AWX750,$A$794:$F$2344,6,FALSE)</f>
        <v>0</v>
      </c>
      <c r="AXB750" s="202" t="s">
        <v>65</v>
      </c>
      <c r="AXC750" s="10">
        <f>AXA750*1.3</f>
        <v>0</v>
      </c>
      <c r="AXD750" s="10"/>
      <c r="AXE750" s="269"/>
      <c r="AXF750" s="202" t="s">
        <v>97</v>
      </c>
      <c r="AXG750" s="484" t="s">
        <v>781</v>
      </c>
      <c r="AXI750" s="203"/>
      <c r="AXJ750" s="203">
        <f>VLOOKUP(AXG750,$A$794:$F$2344,6,FALSE)</f>
        <v>0</v>
      </c>
      <c r="AXK750" s="202" t="s">
        <v>65</v>
      </c>
      <c r="AXL750" s="10">
        <f>AXJ750*1.3</f>
        <v>0</v>
      </c>
      <c r="AXM750" s="10"/>
      <c r="AXN750" s="269"/>
      <c r="AXO750" s="202" t="s">
        <v>97</v>
      </c>
      <c r="AXP750" s="484" t="s">
        <v>1604</v>
      </c>
      <c r="AXR750" s="203"/>
      <c r="AXS750" s="203">
        <f>VLOOKUP(AXP750,$A$794:$F$2344,6,FALSE)</f>
        <v>0</v>
      </c>
      <c r="AXT750" s="202" t="s">
        <v>65</v>
      </c>
      <c r="AXU750" s="10">
        <f>AXS750*1.3</f>
        <v>0</v>
      </c>
      <c r="AXV750" s="10"/>
      <c r="AXW750" s="269"/>
      <c r="AXX750" s="202" t="s">
        <v>97</v>
      </c>
      <c r="AXY750" s="498" t="s">
        <v>451</v>
      </c>
      <c r="AYA750" s="203"/>
      <c r="AYB750" s="203">
        <f>VLOOKUP(AXY750,$A$794:$F$2344,6,FALSE)</f>
        <v>0</v>
      </c>
      <c r="AYC750" s="202" t="s">
        <v>65</v>
      </c>
      <c r="AYD750" s="10">
        <f>AYB750*1.3</f>
        <v>0</v>
      </c>
      <c r="AYE750" s="10"/>
      <c r="AYF750" s="269"/>
      <c r="AYG750" s="202" t="s">
        <v>97</v>
      </c>
      <c r="AYH750" s="484" t="s">
        <v>765</v>
      </c>
      <c r="AYJ750" s="203"/>
      <c r="AYK750" s="203">
        <f>VLOOKUP(AYH750,$A$794:$F$2344,6,FALSE)</f>
        <v>7</v>
      </c>
      <c r="AYL750" s="202" t="s">
        <v>65</v>
      </c>
      <c r="AYM750" s="10">
        <f>AYK750*1.3</f>
        <v>9.1</v>
      </c>
      <c r="AYN750" s="10"/>
      <c r="AYO750" s="269"/>
      <c r="AYP750" s="202" t="s">
        <v>97</v>
      </c>
      <c r="AYQ750" s="484" t="s">
        <v>2405</v>
      </c>
      <c r="AYS750" s="203"/>
      <c r="AYT750" s="203">
        <f>VLOOKUP(AYQ750,$A$794:$F$2344,6,FALSE)</f>
        <v>99</v>
      </c>
      <c r="AYU750" s="202" t="s">
        <v>65</v>
      </c>
      <c r="AYV750" s="10">
        <f>AYT750*1.3</f>
        <v>128.70000000000002</v>
      </c>
      <c r="AYW750" s="10"/>
      <c r="AYX750" s="269"/>
      <c r="AYY750" s="202" t="s">
        <v>97</v>
      </c>
      <c r="AYZ750" s="484" t="s">
        <v>2405</v>
      </c>
      <c r="AZB750" s="203"/>
      <c r="AZC750" s="203">
        <f>VLOOKUP(AYZ750,$A$794:$F$2344,6,FALSE)</f>
        <v>99</v>
      </c>
      <c r="AZD750" s="202" t="s">
        <v>65</v>
      </c>
      <c r="AZE750" s="10">
        <f>AZC750*1.3</f>
        <v>128.70000000000002</v>
      </c>
      <c r="AZF750" s="10"/>
      <c r="AZG750" s="269"/>
      <c r="AZH750" s="202" t="s">
        <v>97</v>
      </c>
      <c r="AZI750" s="484" t="s">
        <v>485</v>
      </c>
      <c r="AZK750" s="203"/>
      <c r="AZL750" s="203">
        <f>VLOOKUP(AZI750,$A$794:$F$2344,6,FALSE)</f>
        <v>0</v>
      </c>
      <c r="AZM750" s="202" t="s">
        <v>65</v>
      </c>
      <c r="AZN750" s="10">
        <f>AZL750*1.3</f>
        <v>0</v>
      </c>
      <c r="AZO750" s="10"/>
      <c r="AZP750" s="269"/>
      <c r="AZQ750" s="202" t="s">
        <v>97</v>
      </c>
      <c r="AZR750" s="484" t="s">
        <v>778</v>
      </c>
      <c r="AZT750" s="203"/>
      <c r="AZU750" s="203">
        <f>VLOOKUP(AZR750,$A$794:$F$2344,6,FALSE)</f>
        <v>63</v>
      </c>
      <c r="AZV750" s="202" t="s">
        <v>65</v>
      </c>
      <c r="AZW750" s="10">
        <f>AZU750*1.3</f>
        <v>81.900000000000006</v>
      </c>
      <c r="AZX750" s="10"/>
      <c r="AZY750" s="269"/>
      <c r="AZZ750" s="202" t="s">
        <v>97</v>
      </c>
      <c r="BAA750" s="498" t="s">
        <v>1604</v>
      </c>
      <c r="BAC750" s="203"/>
      <c r="BAD750" s="203">
        <f>VLOOKUP(BAA750,$A$794:$F$2344,6,FALSE)</f>
        <v>0</v>
      </c>
      <c r="BAE750" s="202" t="s">
        <v>65</v>
      </c>
      <c r="BAF750" s="10">
        <f>BAD750*1.3</f>
        <v>0</v>
      </c>
      <c r="BAG750" s="10"/>
      <c r="BAH750" s="269"/>
    </row>
    <row r="751" spans="1:1386" s="14" customFormat="1" ht="15">
      <c r="A751" s="202" t="s">
        <v>98</v>
      </c>
      <c r="B751" s="484" t="s">
        <v>1604</v>
      </c>
      <c r="D751" s="203"/>
      <c r="E751" s="203">
        <f>VLOOKUP(B751,$A$794:$F$2344,6,FALSE)</f>
        <v>0</v>
      </c>
      <c r="F751" s="202" t="s">
        <v>67</v>
      </c>
      <c r="G751" s="10">
        <f>E751*1.2</f>
        <v>0</v>
      </c>
      <c r="H751" s="10"/>
      <c r="I751" s="263"/>
      <c r="J751" s="202" t="s">
        <v>98</v>
      </c>
      <c r="K751" s="487" t="s">
        <v>451</v>
      </c>
      <c r="M751" s="203"/>
      <c r="N751" s="203">
        <f>VLOOKUP(K751,$A$794:$F$2344,6,FALSE)</f>
        <v>0</v>
      </c>
      <c r="O751" s="202" t="s">
        <v>67</v>
      </c>
      <c r="P751" s="10">
        <f>N751*1.2</f>
        <v>0</v>
      </c>
      <c r="Q751" s="10"/>
      <c r="R751" s="263"/>
      <c r="S751" s="202" t="s">
        <v>98</v>
      </c>
      <c r="T751" s="484" t="s">
        <v>777</v>
      </c>
      <c r="V751" s="203"/>
      <c r="W751" s="203">
        <f>VLOOKUP(T751,$A$794:$F$2344,6,FALSE)</f>
        <v>0</v>
      </c>
      <c r="X751" s="202" t="s">
        <v>67</v>
      </c>
      <c r="Y751" s="10">
        <f>W751*1.2</f>
        <v>0</v>
      </c>
      <c r="Z751" s="10"/>
      <c r="AA751" s="263"/>
      <c r="AB751" s="202" t="s">
        <v>98</v>
      </c>
      <c r="AC751" s="484" t="s">
        <v>534</v>
      </c>
      <c r="AE751" s="203"/>
      <c r="AF751" s="203">
        <f>VLOOKUP(AC751,$A$794:$F$2344,6,FALSE)</f>
        <v>15</v>
      </c>
      <c r="AG751" s="202" t="s">
        <v>67</v>
      </c>
      <c r="AH751" s="10">
        <f>AF751*1.2</f>
        <v>18</v>
      </c>
      <c r="AI751" s="10"/>
      <c r="AJ751" s="263"/>
      <c r="AK751" s="202" t="s">
        <v>98</v>
      </c>
      <c r="AL751" s="490" t="s">
        <v>1604</v>
      </c>
      <c r="AN751" s="203"/>
      <c r="AO751" s="203">
        <f>VLOOKUP(AL751,$A$794:$F$2344,6,FALSE)</f>
        <v>0</v>
      </c>
      <c r="AP751" s="202" t="s">
        <v>67</v>
      </c>
      <c r="AQ751" s="10">
        <f>AO751*1.2</f>
        <v>0</v>
      </c>
      <c r="AR751" s="10"/>
      <c r="AS751" s="263"/>
      <c r="AT751" s="202" t="s">
        <v>98</v>
      </c>
      <c r="AU751" s="484" t="s">
        <v>1604</v>
      </c>
      <c r="AW751" s="203"/>
      <c r="AX751" s="203">
        <f>VLOOKUP(AU751,$A$794:$F$2344,6,FALSE)</f>
        <v>0</v>
      </c>
      <c r="AY751" s="202" t="s">
        <v>67</v>
      </c>
      <c r="AZ751" s="10">
        <f>AX751*1.2</f>
        <v>0</v>
      </c>
      <c r="BA751" s="10"/>
      <c r="BB751" s="263"/>
      <c r="BC751" s="202" t="s">
        <v>98</v>
      </c>
      <c r="BD751" s="484" t="s">
        <v>2077</v>
      </c>
      <c r="BF751" s="203"/>
      <c r="BG751" s="203">
        <f>VLOOKUP(BD751,$A$794:$F$2344,6,FALSE)</f>
        <v>0</v>
      </c>
      <c r="BH751" s="202" t="s">
        <v>67</v>
      </c>
      <c r="BI751" s="10">
        <f>BG751*1.2</f>
        <v>0</v>
      </c>
      <c r="BJ751" s="10"/>
      <c r="BK751" s="263"/>
      <c r="BL751" s="202" t="s">
        <v>98</v>
      </c>
      <c r="BM751" s="484" t="s">
        <v>2405</v>
      </c>
      <c r="BO751" s="203"/>
      <c r="BP751" s="203">
        <f>VLOOKUP(BM751,$A$794:$F$2344,6,FALSE)</f>
        <v>99</v>
      </c>
      <c r="BQ751" s="202" t="s">
        <v>67</v>
      </c>
      <c r="BR751" s="10">
        <f>BP751*1.2</f>
        <v>118.8</v>
      </c>
      <c r="BS751" s="10"/>
      <c r="BT751" s="263"/>
      <c r="BU751" s="202" t="s">
        <v>98</v>
      </c>
      <c r="BV751" s="484" t="s">
        <v>910</v>
      </c>
      <c r="BX751" s="203"/>
      <c r="BY751" s="203">
        <f>VLOOKUP(BV751,$A$794:$F$2344,6,FALSE)</f>
        <v>0</v>
      </c>
      <c r="BZ751" s="202" t="s">
        <v>67</v>
      </c>
      <c r="CA751" s="10">
        <f>BY751*1.2</f>
        <v>0</v>
      </c>
      <c r="CB751" s="10"/>
      <c r="CC751" s="263"/>
      <c r="CD751" s="202" t="s">
        <v>98</v>
      </c>
      <c r="CE751" s="491" t="s">
        <v>2077</v>
      </c>
      <c r="CG751" s="203"/>
      <c r="CH751" s="203">
        <f>VLOOKUP(CE751,$A$794:$F$2344,6,FALSE)</f>
        <v>0</v>
      </c>
      <c r="CI751" s="202" t="s">
        <v>67</v>
      </c>
      <c r="CJ751" s="10">
        <f>CH751*1.2</f>
        <v>0</v>
      </c>
      <c r="CK751" s="10"/>
      <c r="CL751" s="263"/>
      <c r="CM751" s="202" t="s">
        <v>98</v>
      </c>
      <c r="CN751" s="484" t="s">
        <v>1991</v>
      </c>
      <c r="CP751" s="203"/>
      <c r="CQ751" s="203">
        <f>VLOOKUP(CN751,$A$794:$F$2344,6,FALSE)</f>
        <v>47</v>
      </c>
      <c r="CR751" s="202" t="s">
        <v>67</v>
      </c>
      <c r="CS751" s="10">
        <f>CQ751*1.2</f>
        <v>56.4</v>
      </c>
      <c r="CT751" s="10"/>
      <c r="CU751" s="263"/>
      <c r="CV751" s="202" t="s">
        <v>98</v>
      </c>
      <c r="CW751" s="484" t="s">
        <v>2405</v>
      </c>
      <c r="CY751" s="203"/>
      <c r="CZ751" s="203">
        <f>VLOOKUP(CW751,$A$794:$F$2344,6,FALSE)</f>
        <v>99</v>
      </c>
      <c r="DA751" s="202" t="s">
        <v>67</v>
      </c>
      <c r="DB751" s="10">
        <f>CZ751*1.2</f>
        <v>118.8</v>
      </c>
      <c r="DC751" s="10"/>
      <c r="DD751" s="263"/>
      <c r="DE751" s="202" t="s">
        <v>98</v>
      </c>
      <c r="DF751" s="484" t="s">
        <v>2405</v>
      </c>
      <c r="DH751" s="203"/>
      <c r="DI751" s="203">
        <f>VLOOKUP(DF751,$A$794:$F$2344,6,FALSE)</f>
        <v>99</v>
      </c>
      <c r="DJ751" s="202" t="s">
        <v>67</v>
      </c>
      <c r="DK751" s="10">
        <f>DI751*1.2</f>
        <v>118.8</v>
      </c>
      <c r="DL751" s="10"/>
      <c r="DM751" s="263"/>
      <c r="DN751" s="202" t="s">
        <v>98</v>
      </c>
      <c r="DO751" s="484" t="s">
        <v>778</v>
      </c>
      <c r="DQ751" s="203"/>
      <c r="DR751" s="203">
        <f>VLOOKUP(DO751,$A$794:$F$2344,6,FALSE)</f>
        <v>63</v>
      </c>
      <c r="DS751" s="202" t="s">
        <v>67</v>
      </c>
      <c r="DT751" s="10">
        <f>DR751*1.2</f>
        <v>75.599999999999994</v>
      </c>
      <c r="DU751" s="10"/>
      <c r="DV751" s="263"/>
      <c r="DW751" s="202" t="s">
        <v>98</v>
      </c>
      <c r="DX751" s="484" t="s">
        <v>778</v>
      </c>
      <c r="DZ751" s="203"/>
      <c r="EA751" s="203">
        <f>VLOOKUP(DX751,$A$794:$F$2344,6,FALSE)</f>
        <v>63</v>
      </c>
      <c r="EB751" s="202" t="s">
        <v>67</v>
      </c>
      <c r="EC751" s="10">
        <f>EA751*1.2</f>
        <v>75.599999999999994</v>
      </c>
      <c r="ED751" s="10"/>
      <c r="EE751" s="263"/>
      <c r="EF751" s="202" t="s">
        <v>98</v>
      </c>
      <c r="EG751" s="484" t="s">
        <v>777</v>
      </c>
      <c r="EI751" s="203"/>
      <c r="EJ751" s="203">
        <f>VLOOKUP(EG751,$A$794:$F$2344,6,FALSE)</f>
        <v>0</v>
      </c>
      <c r="EK751" s="202" t="s">
        <v>67</v>
      </c>
      <c r="EL751" s="10">
        <f>EJ751*1.2</f>
        <v>0</v>
      </c>
      <c r="EM751" s="10"/>
      <c r="EN751" s="263"/>
      <c r="EO751" s="202" t="s">
        <v>98</v>
      </c>
      <c r="EP751" s="484" t="s">
        <v>1118</v>
      </c>
      <c r="ER751" s="203"/>
      <c r="ES751" s="203">
        <f>VLOOKUP(EP751,$A$794:$F$2344,6,FALSE)</f>
        <v>0</v>
      </c>
      <c r="ET751" s="202" t="s">
        <v>67</v>
      </c>
      <c r="EU751" s="10">
        <f>ES751*1.2</f>
        <v>0</v>
      </c>
      <c r="EV751" s="10"/>
      <c r="EW751" s="263"/>
      <c r="EX751" s="202" t="s">
        <v>98</v>
      </c>
      <c r="EY751" s="484" t="s">
        <v>1133</v>
      </c>
      <c r="FA751" s="203"/>
      <c r="FB751" s="203">
        <f>VLOOKUP(EY751,$A$794:$F$2344,6,FALSE)</f>
        <v>0</v>
      </c>
      <c r="FC751" s="202" t="s">
        <v>67</v>
      </c>
      <c r="FD751" s="10">
        <f>FB751*1.2</f>
        <v>0</v>
      </c>
      <c r="FE751" s="10"/>
      <c r="FF751" s="263"/>
      <c r="FG751" s="202" t="s">
        <v>98</v>
      </c>
      <c r="FH751" s="484" t="s">
        <v>1604</v>
      </c>
      <c r="FJ751" s="203"/>
      <c r="FK751" s="203">
        <f>VLOOKUP(FH751,$A$794:$F$2344,6,FALSE)</f>
        <v>0</v>
      </c>
      <c r="FL751" s="202" t="s">
        <v>67</v>
      </c>
      <c r="FM751" s="10">
        <f>FK751*1.2</f>
        <v>0</v>
      </c>
      <c r="FN751" s="10"/>
      <c r="FO751" s="263"/>
      <c r="FP751" s="202" t="s">
        <v>98</v>
      </c>
      <c r="FQ751" s="484" t="s">
        <v>780</v>
      </c>
      <c r="FS751" s="203"/>
      <c r="FT751" s="203">
        <f>VLOOKUP(FQ751,$A$794:$F$2344,6,FALSE)</f>
        <v>0</v>
      </c>
      <c r="FU751" s="202" t="s">
        <v>67</v>
      </c>
      <c r="FV751" s="10">
        <f>FT751*1.2</f>
        <v>0</v>
      </c>
      <c r="FW751" s="10"/>
      <c r="FX751" s="263"/>
      <c r="FY751" s="202" t="s">
        <v>98</v>
      </c>
      <c r="FZ751" s="484" t="s">
        <v>621</v>
      </c>
      <c r="GB751" s="203"/>
      <c r="GC751" s="203">
        <f>VLOOKUP(FZ751,$A$794:$F$2344,6,FALSE)</f>
        <v>0</v>
      </c>
      <c r="GD751" s="202" t="s">
        <v>67</v>
      </c>
      <c r="GE751" s="10">
        <f>GC751*1.2</f>
        <v>0</v>
      </c>
      <c r="GF751" s="10"/>
      <c r="GG751" s="263"/>
      <c r="GH751" s="202" t="s">
        <v>98</v>
      </c>
      <c r="GI751" s="484" t="s">
        <v>2730</v>
      </c>
      <c r="GK751" s="203"/>
      <c r="GL751" s="203">
        <f>VLOOKUP(GI751,$A$794:$F$2344,6,FALSE)</f>
        <v>0</v>
      </c>
      <c r="GM751" s="202" t="s">
        <v>67</v>
      </c>
      <c r="GN751" s="10">
        <f>GL751*1.2</f>
        <v>0</v>
      </c>
      <c r="GO751" s="10"/>
      <c r="GP751" s="263"/>
      <c r="GQ751" s="202" t="s">
        <v>98</v>
      </c>
      <c r="GR751" s="484" t="s">
        <v>534</v>
      </c>
      <c r="GT751" s="203"/>
      <c r="GU751" s="203">
        <f>VLOOKUP(GR751,$A$794:$F$2344,6,FALSE)</f>
        <v>15</v>
      </c>
      <c r="GV751" s="202" t="s">
        <v>67</v>
      </c>
      <c r="GW751" s="10">
        <f>GU751*1.2</f>
        <v>18</v>
      </c>
      <c r="GX751" s="10"/>
      <c r="GY751" s="263"/>
      <c r="GZ751" s="202" t="s">
        <v>98</v>
      </c>
      <c r="HA751" s="484" t="s">
        <v>2077</v>
      </c>
      <c r="HC751" s="203"/>
      <c r="HD751" s="203">
        <f>VLOOKUP(HA751,$A$794:$F$2344,6,FALSE)</f>
        <v>0</v>
      </c>
      <c r="HE751" s="202" t="s">
        <v>67</v>
      </c>
      <c r="HF751" s="10">
        <f>HD751*1.2</f>
        <v>0</v>
      </c>
      <c r="HG751" s="10"/>
      <c r="HH751" s="263"/>
      <c r="HI751" s="202" t="s">
        <v>98</v>
      </c>
      <c r="HJ751" s="484" t="s">
        <v>534</v>
      </c>
      <c r="HL751" s="203"/>
      <c r="HM751" s="203">
        <f>VLOOKUP(HJ751,$A$794:$F$2344,6,FALSE)</f>
        <v>15</v>
      </c>
      <c r="HN751" s="202" t="s">
        <v>67</v>
      </c>
      <c r="HO751" s="10">
        <f>HM751*1.2</f>
        <v>18</v>
      </c>
      <c r="HP751" s="10"/>
      <c r="HQ751" s="263"/>
      <c r="HR751" s="202" t="s">
        <v>98</v>
      </c>
      <c r="HS751" s="484" t="s">
        <v>491</v>
      </c>
      <c r="HU751" s="203"/>
      <c r="HV751" s="203">
        <f>VLOOKUP(HS751,$A$794:$F$2344,6,FALSE)</f>
        <v>0</v>
      </c>
      <c r="HW751" s="202" t="s">
        <v>67</v>
      </c>
      <c r="HX751" s="10">
        <f>HV751*1.2</f>
        <v>0</v>
      </c>
      <c r="HY751" s="10"/>
      <c r="HZ751" s="263"/>
      <c r="IA751" s="202" t="s">
        <v>98</v>
      </c>
      <c r="IB751" s="496" t="s">
        <v>183</v>
      </c>
      <c r="ID751" s="203"/>
      <c r="IE751" s="203" t="e">
        <f>VLOOKUP(IB751,$A$794:$F$2344,6,FALSE)</f>
        <v>#N/A</v>
      </c>
      <c r="IF751" s="202" t="s">
        <v>67</v>
      </c>
      <c r="IG751" s="10" t="e">
        <f>IE751*1.2</f>
        <v>#N/A</v>
      </c>
      <c r="IH751" s="10"/>
      <c r="II751" s="263"/>
      <c r="IJ751" s="202" t="s">
        <v>98</v>
      </c>
      <c r="IK751" s="484" t="s">
        <v>778</v>
      </c>
      <c r="IM751" s="203"/>
      <c r="IN751" s="203">
        <f>VLOOKUP(IK751,$A$794:$F$2344,6,FALSE)</f>
        <v>63</v>
      </c>
      <c r="IO751" s="202" t="s">
        <v>67</v>
      </c>
      <c r="IP751" s="10">
        <f>IN751*1.2</f>
        <v>75.599999999999994</v>
      </c>
      <c r="IQ751" s="10"/>
      <c r="IR751" s="263"/>
      <c r="IS751" s="202" t="s">
        <v>98</v>
      </c>
      <c r="IT751" s="484" t="s">
        <v>2441</v>
      </c>
      <c r="IV751" s="203"/>
      <c r="IW751" s="203">
        <f>VLOOKUP(IT751,$A$794:$F$2344,6,FALSE)</f>
        <v>0</v>
      </c>
      <c r="IX751" s="202" t="s">
        <v>67</v>
      </c>
      <c r="IY751" s="10">
        <f>IW751*1.2</f>
        <v>0</v>
      </c>
      <c r="IZ751" s="10"/>
      <c r="JA751" s="263"/>
      <c r="JB751" s="202" t="s">
        <v>98</v>
      </c>
      <c r="JC751" s="484" t="s">
        <v>2405</v>
      </c>
      <c r="JE751" s="203"/>
      <c r="JF751" s="203">
        <f>VLOOKUP(JC751,$A$794:$F$2344,6,FALSE)</f>
        <v>99</v>
      </c>
      <c r="JG751" s="202" t="s">
        <v>67</v>
      </c>
      <c r="JH751" s="10">
        <f>JF751*1.2</f>
        <v>118.8</v>
      </c>
      <c r="JI751" s="10"/>
      <c r="JJ751" s="263"/>
      <c r="JK751" s="202" t="s">
        <v>98</v>
      </c>
      <c r="JL751" s="484" t="s">
        <v>2077</v>
      </c>
      <c r="JN751" s="203"/>
      <c r="JO751" s="203">
        <f>VLOOKUP(JL751,$A$794:$F$2344,6,FALSE)</f>
        <v>0</v>
      </c>
      <c r="JP751" s="202" t="s">
        <v>67</v>
      </c>
      <c r="JQ751" s="10">
        <f>JO751*1.2</f>
        <v>0</v>
      </c>
      <c r="JR751" s="10"/>
      <c r="JS751" s="263"/>
      <c r="JT751" s="202" t="s">
        <v>98</v>
      </c>
      <c r="JU751" s="484" t="s">
        <v>451</v>
      </c>
      <c r="JW751" s="203"/>
      <c r="JX751" s="203">
        <f>VLOOKUP(JU751,$A$794:$F$2344,6,FALSE)</f>
        <v>0</v>
      </c>
      <c r="JY751" s="202" t="s">
        <v>67</v>
      </c>
      <c r="JZ751" s="10">
        <f>JX751*1.2</f>
        <v>0</v>
      </c>
      <c r="KA751" s="10"/>
      <c r="KB751" s="263"/>
      <c r="KC751" s="202" t="s">
        <v>98</v>
      </c>
      <c r="KD751" s="484" t="s">
        <v>777</v>
      </c>
      <c r="KF751" s="203"/>
      <c r="KG751" s="203">
        <f>VLOOKUP(KD751,$A$794:$F$2344,6,FALSE)</f>
        <v>0</v>
      </c>
      <c r="KH751" s="202" t="s">
        <v>67</v>
      </c>
      <c r="KI751" s="10">
        <f>KG751*1.2</f>
        <v>0</v>
      </c>
      <c r="KJ751" s="10"/>
      <c r="KK751" s="263"/>
      <c r="KL751" s="202" t="s">
        <v>98</v>
      </c>
      <c r="KM751" s="484" t="s">
        <v>1604</v>
      </c>
      <c r="KO751" s="203"/>
      <c r="KP751" s="203">
        <f>VLOOKUP(KM751,$A$794:$F$2344,6,FALSE)</f>
        <v>0</v>
      </c>
      <c r="KQ751" s="202" t="s">
        <v>67</v>
      </c>
      <c r="KR751" s="10">
        <f>KP751*1.2</f>
        <v>0</v>
      </c>
      <c r="KS751" s="10"/>
      <c r="KT751" s="263"/>
      <c r="KU751" s="202" t="s">
        <v>98</v>
      </c>
      <c r="KV751" s="498" t="s">
        <v>2405</v>
      </c>
      <c r="KX751" s="203"/>
      <c r="KY751" s="203">
        <f>VLOOKUP(KV751,$A$794:$F$2344,6,FALSE)</f>
        <v>99</v>
      </c>
      <c r="KZ751" s="202" t="s">
        <v>67</v>
      </c>
      <c r="LA751" s="10">
        <f>KY751*1.2</f>
        <v>118.8</v>
      </c>
      <c r="LB751" s="10"/>
      <c r="LC751" s="263"/>
      <c r="LD751" s="202" t="s">
        <v>98</v>
      </c>
      <c r="LE751" s="484" t="s">
        <v>1604</v>
      </c>
      <c r="LG751" s="203"/>
      <c r="LH751" s="203">
        <f>VLOOKUP(LE751,$A$794:$F$2344,6,FALSE)</f>
        <v>0</v>
      </c>
      <c r="LI751" s="202" t="s">
        <v>67</v>
      </c>
      <c r="LJ751" s="10">
        <f>LH751*1.2</f>
        <v>0</v>
      </c>
      <c r="LK751" s="10"/>
      <c r="LL751" s="263"/>
      <c r="LM751" s="202" t="s">
        <v>98</v>
      </c>
      <c r="LN751" s="484" t="s">
        <v>1118</v>
      </c>
      <c r="LP751" s="203"/>
      <c r="LQ751" s="203">
        <f>VLOOKUP(LN751,$A$794:$F$2344,6,FALSE)</f>
        <v>0</v>
      </c>
      <c r="LR751" s="202" t="s">
        <v>67</v>
      </c>
      <c r="LS751" s="10">
        <f>LQ751*1.2</f>
        <v>0</v>
      </c>
      <c r="LT751" s="10"/>
      <c r="LU751" s="263"/>
      <c r="LV751" s="202" t="s">
        <v>98</v>
      </c>
      <c r="LW751" s="496" t="s">
        <v>183</v>
      </c>
      <c r="LY751" s="203"/>
      <c r="LZ751" s="203" t="e">
        <f>VLOOKUP(LW751,$A$794:$F$2344,6,FALSE)</f>
        <v>#N/A</v>
      </c>
      <c r="MA751" s="202" t="s">
        <v>67</v>
      </c>
      <c r="MB751" s="10" t="e">
        <f>LZ751*1.2</f>
        <v>#N/A</v>
      </c>
      <c r="MC751" s="10"/>
      <c r="MD751" s="263"/>
      <c r="ME751" s="202" t="s">
        <v>98</v>
      </c>
      <c r="MF751" s="484" t="s">
        <v>2730</v>
      </c>
      <c r="MH751" s="203"/>
      <c r="MI751" s="203">
        <f>VLOOKUP(MF751,$A$794:$F$2344,6,FALSE)</f>
        <v>0</v>
      </c>
      <c r="MJ751" s="202" t="s">
        <v>67</v>
      </c>
      <c r="MK751" s="10">
        <f>MI751*1.2</f>
        <v>0</v>
      </c>
      <c r="ML751" s="10"/>
      <c r="MM751" s="263"/>
      <c r="MN751" s="202" t="s">
        <v>98</v>
      </c>
      <c r="MO751" s="484" t="s">
        <v>491</v>
      </c>
      <c r="MQ751" s="203"/>
      <c r="MR751" s="203">
        <f>VLOOKUP(MO751,$A$794:$F$2344,6,FALSE)</f>
        <v>0</v>
      </c>
      <c r="MS751" s="202" t="s">
        <v>67</v>
      </c>
      <c r="MT751" s="10">
        <f>MR751*1.2</f>
        <v>0</v>
      </c>
      <c r="MU751" s="10"/>
      <c r="MV751" s="263"/>
      <c r="MW751" s="202" t="s">
        <v>98</v>
      </c>
      <c r="MX751" s="484" t="s">
        <v>598</v>
      </c>
      <c r="MZ751" s="203"/>
      <c r="NA751" s="203">
        <f>VLOOKUP(MX751,$A$794:$F$2344,6,FALSE)</f>
        <v>0</v>
      </c>
      <c r="NB751" s="202" t="s">
        <v>67</v>
      </c>
      <c r="NC751" s="10">
        <f>NA751*1.2</f>
        <v>0</v>
      </c>
      <c r="ND751" s="10"/>
      <c r="NE751" s="263"/>
      <c r="NF751" s="202" t="s">
        <v>98</v>
      </c>
      <c r="NG751" s="484" t="s">
        <v>1118</v>
      </c>
      <c r="NI751" s="203"/>
      <c r="NJ751" s="203">
        <f>VLOOKUP(NG751,$A$794:$F$2344,6,FALSE)</f>
        <v>0</v>
      </c>
      <c r="NK751" s="202" t="s">
        <v>67</v>
      </c>
      <c r="NL751" s="10">
        <f>NJ751*1.2</f>
        <v>0</v>
      </c>
      <c r="NM751" s="10"/>
      <c r="NN751" s="263"/>
      <c r="NO751" s="202" t="s">
        <v>98</v>
      </c>
      <c r="NP751" s="498" t="s">
        <v>534</v>
      </c>
      <c r="NR751" s="203"/>
      <c r="NS751" s="203">
        <f>VLOOKUP(NP751,$A$794:$F$2344,6,FALSE)</f>
        <v>15</v>
      </c>
      <c r="NT751" s="202" t="s">
        <v>67</v>
      </c>
      <c r="NU751" s="10">
        <f>NS751*1.2</f>
        <v>18</v>
      </c>
      <c r="NV751" s="10"/>
      <c r="NW751" s="263"/>
      <c r="NX751" s="202" t="s">
        <v>98</v>
      </c>
      <c r="NY751" s="484" t="s">
        <v>584</v>
      </c>
      <c r="OA751" s="203"/>
      <c r="OB751" s="203">
        <f>VLOOKUP(NY751,$A$794:$F$2344,6,FALSE)</f>
        <v>0</v>
      </c>
      <c r="OC751" s="202" t="s">
        <v>67</v>
      </c>
      <c r="OD751" s="10">
        <f>OB751*1.2</f>
        <v>0</v>
      </c>
      <c r="OE751" s="10"/>
      <c r="OF751" s="263"/>
      <c r="OG751" s="202" t="s">
        <v>98</v>
      </c>
      <c r="OH751" s="484" t="s">
        <v>483</v>
      </c>
      <c r="OJ751" s="203"/>
      <c r="OK751" s="203">
        <f>VLOOKUP(OH751,$A$794:$F$2344,6,FALSE)</f>
        <v>0</v>
      </c>
      <c r="OL751" s="202" t="s">
        <v>67</v>
      </c>
      <c r="OM751" s="10">
        <f>OK751*1.2</f>
        <v>0</v>
      </c>
      <c r="ON751" s="10"/>
      <c r="OO751" s="263"/>
      <c r="OP751" s="202" t="s">
        <v>98</v>
      </c>
      <c r="OQ751" s="484" t="s">
        <v>446</v>
      </c>
      <c r="OS751" s="203"/>
      <c r="OT751" s="203">
        <f>VLOOKUP(OQ751,$A$794:$F$2344,6,FALSE)</f>
        <v>0</v>
      </c>
      <c r="OU751" s="202" t="s">
        <v>67</v>
      </c>
      <c r="OV751" s="10">
        <f>OT751*1.2</f>
        <v>0</v>
      </c>
      <c r="OW751" s="10"/>
      <c r="OX751" s="263"/>
      <c r="OY751" s="202" t="s">
        <v>98</v>
      </c>
      <c r="OZ751" s="484" t="s">
        <v>778</v>
      </c>
      <c r="PB751" s="203"/>
      <c r="PC751" s="203">
        <f>VLOOKUP(OZ751,$A$794:$F$2344,6,FALSE)</f>
        <v>63</v>
      </c>
      <c r="PD751" s="202" t="s">
        <v>67</v>
      </c>
      <c r="PE751" s="10">
        <f>PC751*1.2</f>
        <v>75.599999999999994</v>
      </c>
      <c r="PF751" s="10"/>
      <c r="PG751" s="263"/>
      <c r="PH751" s="202" t="s">
        <v>98</v>
      </c>
      <c r="PI751" s="496" t="s">
        <v>183</v>
      </c>
      <c r="PK751" s="203"/>
      <c r="PL751" s="203" t="e">
        <f>VLOOKUP(PI751,$A$794:$F$2344,6,FALSE)</f>
        <v>#N/A</v>
      </c>
      <c r="PM751" s="202" t="s">
        <v>67</v>
      </c>
      <c r="PN751" s="10" t="e">
        <f>PL751*1.2</f>
        <v>#N/A</v>
      </c>
      <c r="PO751" s="10"/>
      <c r="PP751" s="263"/>
      <c r="PQ751" s="202" t="s">
        <v>98</v>
      </c>
      <c r="PR751" s="484" t="s">
        <v>601</v>
      </c>
      <c r="PT751" s="203"/>
      <c r="PU751" s="203">
        <f>VLOOKUP(PR751,$A$794:$F$2344,6,FALSE)</f>
        <v>0</v>
      </c>
      <c r="PV751" s="202" t="s">
        <v>67</v>
      </c>
      <c r="PW751" s="10">
        <f>PU751*1.2</f>
        <v>0</v>
      </c>
      <c r="PX751" s="10"/>
      <c r="PY751" s="263"/>
      <c r="PZ751" s="202" t="s">
        <v>98</v>
      </c>
      <c r="QA751" s="496" t="s">
        <v>183</v>
      </c>
      <c r="QC751" s="203"/>
      <c r="QD751" s="203" t="e">
        <f>VLOOKUP(QA751,$A$794:$F$2344,6,FALSE)</f>
        <v>#N/A</v>
      </c>
      <c r="QE751" s="202" t="s">
        <v>67</v>
      </c>
      <c r="QF751" s="10" t="e">
        <f>QD751*1.2</f>
        <v>#N/A</v>
      </c>
      <c r="QG751" s="10"/>
      <c r="QH751" s="263"/>
      <c r="QI751" s="202" t="s">
        <v>98</v>
      </c>
      <c r="QJ751" s="484" t="s">
        <v>539</v>
      </c>
      <c r="QL751" s="203"/>
      <c r="QM751" s="203">
        <f>VLOOKUP(QJ751,$A$794:$F$2344,6,FALSE)</f>
        <v>0</v>
      </c>
      <c r="QN751" s="202" t="s">
        <v>67</v>
      </c>
      <c r="QO751" s="10">
        <f>QM751*1.2</f>
        <v>0</v>
      </c>
      <c r="QP751" s="10"/>
      <c r="QQ751" s="263"/>
      <c r="QR751" s="202" t="s">
        <v>98</v>
      </c>
      <c r="QS751" s="484" t="s">
        <v>2078</v>
      </c>
      <c r="QU751" s="203"/>
      <c r="QV751" s="203">
        <f>VLOOKUP(QS751,$A$794:$F$2344,6,FALSE)</f>
        <v>0</v>
      </c>
      <c r="QW751" s="202" t="s">
        <v>67</v>
      </c>
      <c r="QX751" s="10">
        <f>QV751*1.2</f>
        <v>0</v>
      </c>
      <c r="QY751" s="10"/>
      <c r="QZ751" s="263"/>
      <c r="RA751" s="202" t="s">
        <v>98</v>
      </c>
      <c r="RB751" s="484" t="s">
        <v>536</v>
      </c>
      <c r="RD751" s="203"/>
      <c r="RE751" s="203">
        <f>VLOOKUP(RB751,$A$794:$F$2344,6,FALSE)</f>
        <v>0</v>
      </c>
      <c r="RF751" s="202" t="s">
        <v>67</v>
      </c>
      <c r="RG751" s="10">
        <f>RE751*1.2</f>
        <v>0</v>
      </c>
      <c r="RH751" s="10"/>
      <c r="RI751" s="263"/>
      <c r="RJ751" s="202" t="s">
        <v>98</v>
      </c>
      <c r="RK751" s="484" t="s">
        <v>529</v>
      </c>
      <c r="RM751" s="203"/>
      <c r="RN751" s="203">
        <f>VLOOKUP(RK751,$A$794:$F$2344,6,FALSE)</f>
        <v>0</v>
      </c>
      <c r="RO751" s="202" t="s">
        <v>67</v>
      </c>
      <c r="RP751" s="10">
        <f>RN751*1.2</f>
        <v>0</v>
      </c>
      <c r="RQ751" s="10"/>
      <c r="RR751" s="263"/>
      <c r="RS751" s="202" t="s">
        <v>98</v>
      </c>
      <c r="RT751" s="484" t="s">
        <v>2078</v>
      </c>
      <c r="RV751" s="203"/>
      <c r="RW751" s="203">
        <f>VLOOKUP(RT751,$A$794:$F$2344,6,FALSE)</f>
        <v>0</v>
      </c>
      <c r="RX751" s="202" t="s">
        <v>67</v>
      </c>
      <c r="RY751" s="10">
        <f>RW751*1.2</f>
        <v>0</v>
      </c>
      <c r="RZ751" s="10"/>
      <c r="SA751" s="269"/>
      <c r="SB751" s="202" t="s">
        <v>98</v>
      </c>
      <c r="SC751" s="484" t="s">
        <v>1118</v>
      </c>
      <c r="SE751" s="203"/>
      <c r="SF751" s="203">
        <f>VLOOKUP(SC751,$A$794:$F$2344,6,FALSE)</f>
        <v>0</v>
      </c>
      <c r="SG751" s="202" t="s">
        <v>67</v>
      </c>
      <c r="SH751" s="10">
        <f>SF751*1.2</f>
        <v>0</v>
      </c>
      <c r="SI751" s="10"/>
      <c r="SJ751" s="269"/>
      <c r="SK751" s="202" t="s">
        <v>98</v>
      </c>
      <c r="SL751" s="496" t="s">
        <v>183</v>
      </c>
      <c r="SN751" s="203"/>
      <c r="SO751" s="203" t="e">
        <f>VLOOKUP(SL751,$A$794:$F$2344,6,FALSE)</f>
        <v>#N/A</v>
      </c>
      <c r="SP751" s="202" t="s">
        <v>67</v>
      </c>
      <c r="SQ751" s="10" t="e">
        <f>SO751*1.2</f>
        <v>#N/A</v>
      </c>
      <c r="SR751" s="10"/>
      <c r="SS751" s="269"/>
      <c r="ST751" s="202" t="s">
        <v>98</v>
      </c>
      <c r="SU751" s="484" t="s">
        <v>531</v>
      </c>
      <c r="SW751" s="203"/>
      <c r="SX751" s="203">
        <f>VLOOKUP(SU751,$A$794:$F$2344,6,FALSE)</f>
        <v>0</v>
      </c>
      <c r="SY751" s="202" t="s">
        <v>67</v>
      </c>
      <c r="SZ751" s="10">
        <f>SX751*1.2</f>
        <v>0</v>
      </c>
      <c r="TA751" s="10"/>
      <c r="TB751" s="269"/>
      <c r="TC751" s="202" t="s">
        <v>98</v>
      </c>
      <c r="TD751" s="484" t="s">
        <v>483</v>
      </c>
      <c r="TF751" s="203"/>
      <c r="TG751" s="203">
        <f>VLOOKUP(TD751,$A$794:$F$2344,6,FALSE)</f>
        <v>0</v>
      </c>
      <c r="TH751" s="202" t="s">
        <v>67</v>
      </c>
      <c r="TI751" s="10">
        <f>TG751*1.2</f>
        <v>0</v>
      </c>
      <c r="TK751" s="269"/>
      <c r="TL751" s="202" t="s">
        <v>98</v>
      </c>
      <c r="TM751" s="484" t="s">
        <v>2405</v>
      </c>
      <c r="TO751" s="203"/>
      <c r="TP751" s="203">
        <f>VLOOKUP(TM751,$A$794:$F$2344,6,FALSE)</f>
        <v>99</v>
      </c>
      <c r="TQ751" s="202" t="s">
        <v>67</v>
      </c>
      <c r="TR751" s="10">
        <f>TP751*1.2</f>
        <v>118.8</v>
      </c>
      <c r="TS751" s="10"/>
      <c r="TT751" s="269"/>
      <c r="TU751" s="202" t="s">
        <v>98</v>
      </c>
      <c r="TV751" s="484" t="s">
        <v>485</v>
      </c>
      <c r="TX751" s="203"/>
      <c r="TY751" s="203">
        <f>VLOOKUP(TV751,$A$794:$F$2344,6,FALSE)</f>
        <v>0</v>
      </c>
      <c r="TZ751" s="202" t="s">
        <v>67</v>
      </c>
      <c r="UA751" s="10">
        <f>TY751*1.2</f>
        <v>0</v>
      </c>
      <c r="UB751" s="10"/>
      <c r="UC751" s="269"/>
      <c r="UD751" s="202" t="s">
        <v>98</v>
      </c>
      <c r="UE751" s="498" t="s">
        <v>1604</v>
      </c>
      <c r="UG751" s="203"/>
      <c r="UH751" s="203">
        <f>VLOOKUP(UE751,$A$794:$F$2344,6,FALSE)</f>
        <v>0</v>
      </c>
      <c r="UI751" s="202" t="s">
        <v>67</v>
      </c>
      <c r="UJ751" s="10">
        <f>UH751*1.2</f>
        <v>0</v>
      </c>
      <c r="UK751" s="10"/>
      <c r="UL751" s="269"/>
      <c r="UM751" s="202" t="s">
        <v>98</v>
      </c>
      <c r="UN751" s="484" t="s">
        <v>1604</v>
      </c>
      <c r="UP751" s="203"/>
      <c r="UQ751" s="203">
        <f>VLOOKUP(UN751,$A$794:$F$2344,6,FALSE)</f>
        <v>0</v>
      </c>
      <c r="UR751" s="202" t="s">
        <v>67</v>
      </c>
      <c r="US751" s="10">
        <f>UQ751*1.2</f>
        <v>0</v>
      </c>
      <c r="UT751" s="10"/>
      <c r="UU751" s="269"/>
      <c r="UV751" s="202" t="s">
        <v>98</v>
      </c>
      <c r="UW751" s="484" t="s">
        <v>618</v>
      </c>
      <c r="UY751" s="203"/>
      <c r="UZ751" s="203">
        <f>VLOOKUP(UW751,$A$794:$F$2344,6,FALSE)</f>
        <v>0</v>
      </c>
      <c r="VA751" s="202" t="s">
        <v>67</v>
      </c>
      <c r="VB751" s="10">
        <f>UZ751*1.2</f>
        <v>0</v>
      </c>
      <c r="VC751" s="10"/>
      <c r="VD751" s="269"/>
      <c r="VE751" s="202" t="s">
        <v>98</v>
      </c>
      <c r="VF751" s="484" t="s">
        <v>451</v>
      </c>
      <c r="VH751" s="203"/>
      <c r="VI751" s="203">
        <f>VLOOKUP(VF751,$A$794:$F$2344,6,FALSE)</f>
        <v>0</v>
      </c>
      <c r="VJ751" s="202" t="s">
        <v>67</v>
      </c>
      <c r="VK751" s="10">
        <f>VI751*1.2</f>
        <v>0</v>
      </c>
      <c r="VL751" s="10"/>
      <c r="VM751" s="269"/>
      <c r="VN751" s="202" t="s">
        <v>98</v>
      </c>
      <c r="VO751" s="484" t="s">
        <v>584</v>
      </c>
      <c r="VQ751" s="203"/>
      <c r="VR751" s="203">
        <f>VLOOKUP(VO751,$A$794:$F$2344,6,FALSE)</f>
        <v>0</v>
      </c>
      <c r="VS751" s="202" t="s">
        <v>67</v>
      </c>
      <c r="VT751" s="10">
        <f>VR751*1.2</f>
        <v>0</v>
      </c>
      <c r="VU751" s="10"/>
      <c r="VV751" s="269"/>
      <c r="VW751" s="202" t="s">
        <v>98</v>
      </c>
      <c r="VX751" s="496" t="s">
        <v>183</v>
      </c>
      <c r="VZ751" s="203"/>
      <c r="WA751" s="203" t="e">
        <f>VLOOKUP(VX751,$A$794:$F$2344,6,FALSE)</f>
        <v>#N/A</v>
      </c>
      <c r="WB751" s="202" t="s">
        <v>67</v>
      </c>
      <c r="WC751" s="10" t="e">
        <f>WA751*1.2</f>
        <v>#N/A</v>
      </c>
      <c r="WE751" s="269"/>
      <c r="WF751" s="202" t="s">
        <v>98</v>
      </c>
      <c r="WG751" s="484" t="s">
        <v>780</v>
      </c>
      <c r="WI751" s="203"/>
      <c r="WJ751" s="203">
        <f>VLOOKUP(WG751,$A$794:$F$2344,6,FALSE)</f>
        <v>0</v>
      </c>
      <c r="WK751" s="202" t="s">
        <v>67</v>
      </c>
      <c r="WL751" s="10">
        <f>WJ751*1.2</f>
        <v>0</v>
      </c>
      <c r="WN751" s="269"/>
      <c r="WO751" s="202" t="s">
        <v>98</v>
      </c>
      <c r="WP751" s="484" t="s">
        <v>665</v>
      </c>
      <c r="WQ751" s="203"/>
      <c r="WR751" s="203"/>
      <c r="WS751" s="203">
        <f>VLOOKUP(WP751,$A$794:$F$2344,6,FALSE)</f>
        <v>0</v>
      </c>
      <c r="WT751" s="202" t="s">
        <v>67</v>
      </c>
      <c r="WU751" s="10">
        <f>WS751*1.2</f>
        <v>0</v>
      </c>
      <c r="WV751" s="10"/>
      <c r="WW751" s="269"/>
      <c r="WX751" s="202" t="s">
        <v>98</v>
      </c>
      <c r="WY751" s="484" t="s">
        <v>1118</v>
      </c>
      <c r="XA751" s="203"/>
      <c r="XB751" s="203">
        <f>VLOOKUP(WY751,$A$794:$F$2344,6,FALSE)</f>
        <v>0</v>
      </c>
      <c r="XC751" s="202" t="s">
        <v>67</v>
      </c>
      <c r="XD751" s="10">
        <f>XB751*1.2</f>
        <v>0</v>
      </c>
      <c r="XF751" s="269"/>
      <c r="XG751" s="202" t="s">
        <v>98</v>
      </c>
      <c r="XH751" s="484" t="s">
        <v>451</v>
      </c>
      <c r="XJ751" s="203"/>
      <c r="XK751" s="203">
        <f>VLOOKUP(XH751,$A$794:$F$2344,6,FALSE)</f>
        <v>0</v>
      </c>
      <c r="XL751" s="202" t="s">
        <v>67</v>
      </c>
      <c r="XM751" s="10">
        <f>XK751*1.2</f>
        <v>0</v>
      </c>
      <c r="XO751" s="269"/>
      <c r="XP751" s="202" t="s">
        <v>98</v>
      </c>
      <c r="XQ751" s="484" t="s">
        <v>1179</v>
      </c>
      <c r="XS751" s="203"/>
      <c r="XT751" s="203">
        <f>VLOOKUP(XQ751,$A$794:$F$2344,6,FALSE)</f>
        <v>0</v>
      </c>
      <c r="XU751" s="202" t="s">
        <v>67</v>
      </c>
      <c r="XV751" s="10">
        <f>XT751*1.2</f>
        <v>0</v>
      </c>
      <c r="XW751" s="10"/>
      <c r="XX751" s="269"/>
      <c r="XY751" s="202" t="s">
        <v>98</v>
      </c>
      <c r="XZ751" s="484" t="s">
        <v>781</v>
      </c>
      <c r="YB751" s="203"/>
      <c r="YC751" s="203">
        <f>VLOOKUP(XZ751,$A$794:$F$2344,6,FALSE)</f>
        <v>0</v>
      </c>
      <c r="YD751" s="202" t="s">
        <v>67</v>
      </c>
      <c r="YE751" s="10">
        <f>YC751*1.2</f>
        <v>0</v>
      </c>
      <c r="YG751" s="269"/>
      <c r="YH751" s="202" t="s">
        <v>98</v>
      </c>
      <c r="YI751" s="78" t="s">
        <v>183</v>
      </c>
      <c r="YK751" s="203"/>
      <c r="YL751" s="203" t="e">
        <f>VLOOKUP(YI751,$A$794:$F$2344,6,FALSE)</f>
        <v>#N/A</v>
      </c>
      <c r="YM751" s="202" t="s">
        <v>67</v>
      </c>
      <c r="YN751" s="10" t="e">
        <f>YL751*1.2</f>
        <v>#N/A</v>
      </c>
      <c r="YO751" s="10"/>
      <c r="YP751" s="269"/>
      <c r="YQ751" s="202" t="s">
        <v>98</v>
      </c>
      <c r="YR751" s="78" t="s">
        <v>183</v>
      </c>
      <c r="YT751" s="203"/>
      <c r="YU751" s="203" t="e">
        <f>VLOOKUP(YR751,$A$794:$F$2344,6,FALSE)</f>
        <v>#N/A</v>
      </c>
      <c r="YV751" s="202" t="s">
        <v>67</v>
      </c>
      <c r="YW751" s="10" t="e">
        <f>YU751*1.2</f>
        <v>#N/A</v>
      </c>
      <c r="YY751" s="269"/>
      <c r="YZ751" s="202" t="s">
        <v>98</v>
      </c>
      <c r="ZA751" s="78" t="s">
        <v>183</v>
      </c>
      <c r="ZC751" s="203"/>
      <c r="ZD751" s="203" t="e">
        <f>VLOOKUP(ZA751,$A$794:$F$2344,6,FALSE)</f>
        <v>#N/A</v>
      </c>
      <c r="ZE751" s="202" t="s">
        <v>67</v>
      </c>
      <c r="ZF751" s="10" t="e">
        <f>ZD751*1.2</f>
        <v>#N/A</v>
      </c>
      <c r="ZH751" s="269"/>
      <c r="ZI751" s="202" t="s">
        <v>98</v>
      </c>
      <c r="ZJ751" s="78" t="s">
        <v>183</v>
      </c>
      <c r="ZL751" s="203"/>
      <c r="ZM751" s="203" t="e">
        <f>VLOOKUP(ZJ751,$A$794:$F$2344,6,FALSE)</f>
        <v>#N/A</v>
      </c>
      <c r="ZN751" s="202" t="s">
        <v>67</v>
      </c>
      <c r="ZO751" s="10" t="e">
        <f>ZM751*1.2</f>
        <v>#N/A</v>
      </c>
      <c r="ZQ751" s="269"/>
      <c r="ZR751" s="202" t="s">
        <v>98</v>
      </c>
      <c r="ZS751" s="484" t="s">
        <v>2077</v>
      </c>
      <c r="ZU751" s="203"/>
      <c r="ZV751" s="203">
        <f>VLOOKUP(ZS751,$A$794:$F$2344,6,FALSE)</f>
        <v>0</v>
      </c>
      <c r="ZW751" s="202" t="s">
        <v>67</v>
      </c>
      <c r="ZX751" s="10">
        <f>ZV751*1.2</f>
        <v>0</v>
      </c>
      <c r="ZY751" s="10"/>
      <c r="ZZ751" s="269"/>
      <c r="AAA751" s="202" t="s">
        <v>98</v>
      </c>
      <c r="AAB751" s="484" t="s">
        <v>781</v>
      </c>
      <c r="AAD751" s="203"/>
      <c r="AAE751" s="203">
        <f>VLOOKUP(AAB751,$A$794:$F$2344,6,FALSE)</f>
        <v>0</v>
      </c>
      <c r="AAF751" s="202" t="s">
        <v>67</v>
      </c>
      <c r="AAG751" s="10">
        <f>AAE751*1.2</f>
        <v>0</v>
      </c>
      <c r="AAH751" s="10"/>
      <c r="AAI751" s="269"/>
      <c r="AAJ751" s="202" t="s">
        <v>98</v>
      </c>
      <c r="AAK751" s="78" t="s">
        <v>183</v>
      </c>
      <c r="AAM751" s="203"/>
      <c r="AAN751" s="203" t="e">
        <f>VLOOKUP(AAK751,$A$794:$F$2344,6,FALSE)</f>
        <v>#N/A</v>
      </c>
      <c r="AAO751" s="202" t="s">
        <v>67</v>
      </c>
      <c r="AAP751" s="10" t="e">
        <f>AAN751*1.2</f>
        <v>#N/A</v>
      </c>
      <c r="AAQ751" s="10"/>
      <c r="AAR751" s="269"/>
      <c r="AAS751" s="202" t="s">
        <v>98</v>
      </c>
      <c r="AAT751" s="498" t="s">
        <v>781</v>
      </c>
      <c r="AAV751" s="203"/>
      <c r="AAW751" s="203">
        <f>VLOOKUP(AAT751,$A$794:$F$2344,6,FALSE)</f>
        <v>0</v>
      </c>
      <c r="AAX751" s="202" t="s">
        <v>67</v>
      </c>
      <c r="AAY751" s="10">
        <f>AAW751*1.2</f>
        <v>0</v>
      </c>
      <c r="AAZ751" s="10"/>
      <c r="ABA751" s="269"/>
      <c r="ABB751" s="202" t="s">
        <v>98</v>
      </c>
      <c r="ABC751" s="484" t="s">
        <v>778</v>
      </c>
      <c r="ABE751" s="203"/>
      <c r="ABF751" s="203">
        <f>VLOOKUP(ABC751,$A$794:$F$2344,6,FALSE)</f>
        <v>63</v>
      </c>
      <c r="ABG751" s="202" t="s">
        <v>67</v>
      </c>
      <c r="ABH751" s="10">
        <f>ABF751*1.2</f>
        <v>75.599999999999994</v>
      </c>
      <c r="ABI751" s="10"/>
      <c r="ABJ751" s="269"/>
      <c r="ABK751" s="202" t="s">
        <v>98</v>
      </c>
      <c r="ABL751" s="484" t="s">
        <v>442</v>
      </c>
      <c r="ABN751" s="203"/>
      <c r="ABO751" s="203">
        <f>VLOOKUP(ABL751,$A$794:$F$2344,6,FALSE)</f>
        <v>0</v>
      </c>
      <c r="ABP751" s="202" t="s">
        <v>67</v>
      </c>
      <c r="ABQ751" s="10">
        <f>ABO751*1.2</f>
        <v>0</v>
      </c>
      <c r="ABR751" s="10"/>
      <c r="ABS751" s="269"/>
      <c r="ABT751" s="202" t="s">
        <v>98</v>
      </c>
      <c r="ABU751" s="484" t="s">
        <v>534</v>
      </c>
      <c r="ABW751" s="203"/>
      <c r="ABX751" s="203">
        <f>VLOOKUP(ABU751,$A$794:$F$2344,6,FALSE)</f>
        <v>15</v>
      </c>
      <c r="ABY751" s="202" t="s">
        <v>67</v>
      </c>
      <c r="ABZ751" s="10">
        <f>ABX751*1.2</f>
        <v>18</v>
      </c>
      <c r="ACA751" s="10"/>
      <c r="ACB751" s="269"/>
      <c r="ACC751" s="202" t="s">
        <v>98</v>
      </c>
      <c r="ACD751" s="484" t="s">
        <v>778</v>
      </c>
      <c r="ACF751" s="203"/>
      <c r="ACG751" s="203">
        <f>VLOOKUP(ACD751,$A$794:$F$2344,6,FALSE)</f>
        <v>63</v>
      </c>
      <c r="ACH751" s="202" t="s">
        <v>67</v>
      </c>
      <c r="ACI751" s="10">
        <f>ACG751*1.2</f>
        <v>75.599999999999994</v>
      </c>
      <c r="ACJ751" s="10"/>
      <c r="ACK751" s="269"/>
      <c r="ACL751" s="202" t="s">
        <v>98</v>
      </c>
      <c r="ACM751" s="484" t="s">
        <v>2405</v>
      </c>
      <c r="ACO751" s="203"/>
      <c r="ACP751" s="203">
        <f>VLOOKUP(ACM751,$A$794:$F$2344,6,FALSE)</f>
        <v>99</v>
      </c>
      <c r="ACQ751" s="202" t="s">
        <v>67</v>
      </c>
      <c r="ACR751" s="10">
        <f>ACP751*1.2</f>
        <v>118.8</v>
      </c>
      <c r="ACS751" s="10"/>
      <c r="ACT751" s="269"/>
      <c r="ACU751" s="202" t="s">
        <v>98</v>
      </c>
      <c r="ACV751" s="484" t="s">
        <v>601</v>
      </c>
      <c r="ACX751" s="203"/>
      <c r="ACY751" s="203">
        <f>VLOOKUP(ACV751,$A$794:$F$2344,6,FALSE)</f>
        <v>0</v>
      </c>
      <c r="ACZ751" s="202" t="s">
        <v>67</v>
      </c>
      <c r="ADA751" s="10">
        <f>ACY751*1.2</f>
        <v>0</v>
      </c>
      <c r="ADB751" s="10"/>
      <c r="ADC751" s="269"/>
      <c r="ADD751" s="202" t="s">
        <v>98</v>
      </c>
      <c r="ADE751" s="484" t="s">
        <v>2732</v>
      </c>
      <c r="ADG751" s="203"/>
      <c r="ADH751" s="203">
        <f>VLOOKUP(ADE751,$A$794:$F$2344,6,FALSE)</f>
        <v>0</v>
      </c>
      <c r="ADI751" s="202" t="s">
        <v>67</v>
      </c>
      <c r="ADJ751" s="10">
        <f>ADH751*1.2</f>
        <v>0</v>
      </c>
      <c r="ADL751" s="269"/>
      <c r="ADM751" s="202" t="s">
        <v>98</v>
      </c>
      <c r="ADN751" s="484" t="s">
        <v>534</v>
      </c>
      <c r="ADP751" s="203"/>
      <c r="ADQ751" s="203">
        <f>VLOOKUP(ADN751,$A$794:$F$2344,6,FALSE)</f>
        <v>15</v>
      </c>
      <c r="ADR751" s="202" t="s">
        <v>67</v>
      </c>
      <c r="ADS751" s="10">
        <f>ADQ751*1.2</f>
        <v>18</v>
      </c>
      <c r="ADT751" s="10"/>
      <c r="ADU751" s="269"/>
      <c r="ADV751" s="202" t="s">
        <v>98</v>
      </c>
      <c r="ADW751" s="78" t="s">
        <v>183</v>
      </c>
      <c r="ADY751" s="203"/>
      <c r="ADZ751" s="203" t="e">
        <f>VLOOKUP(ADW751,$A$794:$F$2344,6,FALSE)</f>
        <v>#N/A</v>
      </c>
      <c r="AEA751" s="202" t="s">
        <v>67</v>
      </c>
      <c r="AEB751" s="10" t="e">
        <f>ADZ751*1.2</f>
        <v>#N/A</v>
      </c>
      <c r="AED751" s="269"/>
      <c r="AEE751" s="202" t="s">
        <v>98</v>
      </c>
      <c r="AEF751" s="491" t="s">
        <v>778</v>
      </c>
      <c r="AEH751" s="203"/>
      <c r="AEI751" s="203">
        <f>VLOOKUP(AEF751,$A$794:$F$2344,6,FALSE)</f>
        <v>63</v>
      </c>
      <c r="AEJ751" s="202" t="s">
        <v>67</v>
      </c>
      <c r="AEK751" s="10">
        <f>AEI751*1.2</f>
        <v>75.599999999999994</v>
      </c>
      <c r="AEM751" s="269"/>
      <c r="AEN751" s="202" t="s">
        <v>98</v>
      </c>
      <c r="AEO751" s="484" t="s">
        <v>539</v>
      </c>
      <c r="AEQ751" s="203"/>
      <c r="AER751" s="203">
        <f>VLOOKUP(AEO751,$A$794:$F$2344,6,FALSE)</f>
        <v>0</v>
      </c>
      <c r="AES751" s="202" t="s">
        <v>67</v>
      </c>
      <c r="AET751" s="10">
        <f>AER751*1.2</f>
        <v>0</v>
      </c>
      <c r="AEV751" s="269"/>
      <c r="AEW751" s="202" t="s">
        <v>98</v>
      </c>
      <c r="AEX751" s="484" t="s">
        <v>1133</v>
      </c>
      <c r="AEZ751" s="203"/>
      <c r="AFA751" s="203">
        <f>VLOOKUP(AEX751,$A$794:$F$2344,6,FALSE)</f>
        <v>0</v>
      </c>
      <c r="AFB751" s="202" t="s">
        <v>67</v>
      </c>
      <c r="AFC751" s="10">
        <f>AFA751*1.2</f>
        <v>0</v>
      </c>
      <c r="AFD751" s="10"/>
      <c r="AFE751" s="269"/>
      <c r="AFF751" s="202" t="s">
        <v>98</v>
      </c>
      <c r="AFG751" s="78" t="s">
        <v>183</v>
      </c>
      <c r="AFI751" s="203"/>
      <c r="AFJ751" s="203" t="e">
        <f>VLOOKUP(AFG751,$A$794:$F$2344,6,FALSE)</f>
        <v>#N/A</v>
      </c>
      <c r="AFK751" s="202" t="s">
        <v>67</v>
      </c>
      <c r="AFL751" s="10" t="e">
        <f>AFJ751*1.2</f>
        <v>#N/A</v>
      </c>
      <c r="AFM751" s="10"/>
      <c r="AFN751" s="269"/>
      <c r="AFO751" s="202" t="s">
        <v>98</v>
      </c>
      <c r="AFP751" s="484" t="s">
        <v>485</v>
      </c>
      <c r="AFR751" s="203"/>
      <c r="AFS751" s="203">
        <f>VLOOKUP(AFP751,$A$794:$F$2344,6,FALSE)</f>
        <v>0</v>
      </c>
      <c r="AFT751" s="202" t="s">
        <v>67</v>
      </c>
      <c r="AFU751" s="10">
        <f>AFS751*1.2</f>
        <v>0</v>
      </c>
      <c r="AFV751" s="10"/>
      <c r="AFW751" s="269"/>
      <c r="AFX751" s="202" t="s">
        <v>98</v>
      </c>
      <c r="AFY751" s="484" t="s">
        <v>491</v>
      </c>
      <c r="AGA751" s="203"/>
      <c r="AGB751" s="203">
        <f>VLOOKUP(AFY751,$A$794:$F$2344,6,FALSE)</f>
        <v>0</v>
      </c>
      <c r="AGC751" s="202" t="s">
        <v>67</v>
      </c>
      <c r="AGD751" s="10">
        <f>AGB751*1.2</f>
        <v>0</v>
      </c>
      <c r="AGE751" s="10"/>
      <c r="AGF751" s="269"/>
      <c r="AGG751" s="202" t="s">
        <v>98</v>
      </c>
      <c r="AGH751" s="484" t="s">
        <v>1133</v>
      </c>
      <c r="AGJ751" s="203"/>
      <c r="AGK751" s="203">
        <f>VLOOKUP(AGH751,$A$794:$F$2344,6,FALSE)</f>
        <v>0</v>
      </c>
      <c r="AGL751" s="202" t="s">
        <v>67</v>
      </c>
      <c r="AGM751" s="10">
        <f>AGK751*1.2</f>
        <v>0</v>
      </c>
      <c r="AGN751" s="10"/>
      <c r="AGO751" s="269"/>
      <c r="AGP751" s="202" t="s">
        <v>98</v>
      </c>
      <c r="AGQ751" s="484" t="s">
        <v>451</v>
      </c>
      <c r="AGS751" s="203"/>
      <c r="AGT751" s="203">
        <f>VLOOKUP(AGQ751,$A$794:$F$2344,6,FALSE)</f>
        <v>0</v>
      </c>
      <c r="AGU751" s="202" t="s">
        <v>67</v>
      </c>
      <c r="AGV751" s="10">
        <f>AGT751*1.2</f>
        <v>0</v>
      </c>
      <c r="AGW751" s="10"/>
      <c r="AGX751" s="269"/>
      <c r="AGY751" s="202" t="s">
        <v>98</v>
      </c>
      <c r="AGZ751" s="78" t="s">
        <v>183</v>
      </c>
      <c r="AHB751" s="203"/>
      <c r="AHC751" s="203" t="e">
        <f>VLOOKUP(AGZ751,$A$794:$F$2344,6,FALSE)</f>
        <v>#N/A</v>
      </c>
      <c r="AHD751" s="202" t="s">
        <v>67</v>
      </c>
      <c r="AHE751" s="10" t="e">
        <f>AHC751*1.2</f>
        <v>#N/A</v>
      </c>
      <c r="AHF751" s="10"/>
      <c r="AHG751" s="269"/>
      <c r="AHH751" s="202" t="s">
        <v>98</v>
      </c>
      <c r="AHI751" s="502" t="s">
        <v>2077</v>
      </c>
      <c r="AHK751" s="203"/>
      <c r="AHL751" s="203">
        <f>VLOOKUP(AHI751,$A$794:$F$2344,6,FALSE)</f>
        <v>0</v>
      </c>
      <c r="AHM751" s="202" t="s">
        <v>67</v>
      </c>
      <c r="AHN751" s="10">
        <f>AHL751*1.2</f>
        <v>0</v>
      </c>
      <c r="AHO751" s="10"/>
      <c r="AHP751" s="269"/>
      <c r="AHQ751" s="202" t="s">
        <v>98</v>
      </c>
      <c r="AHR751" s="484" t="s">
        <v>531</v>
      </c>
      <c r="AHT751" s="203"/>
      <c r="AHU751" s="203">
        <f>VLOOKUP(AHR751,$A$794:$F$2344,6,FALSE)</f>
        <v>0</v>
      </c>
      <c r="AHV751" s="202" t="s">
        <v>67</v>
      </c>
      <c r="AHW751" s="10">
        <f>AHU751*1.2</f>
        <v>0</v>
      </c>
      <c r="AHX751" s="10"/>
      <c r="AHY751" s="269"/>
      <c r="AHZ751" s="202" t="s">
        <v>98</v>
      </c>
      <c r="AIA751" s="78" t="s">
        <v>183</v>
      </c>
      <c r="AIC751" s="203"/>
      <c r="AID751" s="203" t="e">
        <f>VLOOKUP(AIA751,$A$794:$F$2344,6,FALSE)</f>
        <v>#N/A</v>
      </c>
      <c r="AIE751" s="202" t="s">
        <v>67</v>
      </c>
      <c r="AIF751" s="10" t="e">
        <f>AID751*1.2</f>
        <v>#N/A</v>
      </c>
      <c r="AIG751" s="10"/>
      <c r="AIH751" s="269"/>
      <c r="AII751" s="202" t="s">
        <v>98</v>
      </c>
      <c r="AIJ751" s="484" t="s">
        <v>446</v>
      </c>
      <c r="AIL751" s="203"/>
      <c r="AIM751" s="203">
        <f>VLOOKUP(AIJ751,$A$794:$F$2344,6,FALSE)</f>
        <v>0</v>
      </c>
      <c r="AIN751" s="202" t="s">
        <v>67</v>
      </c>
      <c r="AIO751" s="10">
        <f>AIM751*1.2</f>
        <v>0</v>
      </c>
      <c r="AIP751" s="10"/>
      <c r="AIQ751" s="269"/>
      <c r="AIR751" s="202" t="s">
        <v>98</v>
      </c>
      <c r="AIS751" s="484" t="s">
        <v>1179</v>
      </c>
      <c r="AIU751" s="203"/>
      <c r="AIV751" s="203">
        <f>VLOOKUP(AIS751,$A$794:$F$2344,6,FALSE)</f>
        <v>0</v>
      </c>
      <c r="AIW751" s="202" t="s">
        <v>67</v>
      </c>
      <c r="AIX751" s="10">
        <f>AIV751*1.2</f>
        <v>0</v>
      </c>
      <c r="AIY751" s="10"/>
      <c r="AIZ751" s="269"/>
      <c r="AJA751" s="202" t="s">
        <v>98</v>
      </c>
      <c r="AJB751" s="78" t="s">
        <v>183</v>
      </c>
      <c r="AJD751" s="203"/>
      <c r="AJE751" s="203" t="e">
        <f>VLOOKUP(AJB751,$A$794:$F$2344,6,FALSE)</f>
        <v>#N/A</v>
      </c>
      <c r="AJF751" s="202" t="s">
        <v>67</v>
      </c>
      <c r="AJG751" s="10" t="e">
        <f>AJE751*1.2</f>
        <v>#N/A</v>
      </c>
      <c r="AJH751" s="10"/>
      <c r="AJI751" s="269"/>
      <c r="AJJ751" s="202" t="s">
        <v>98</v>
      </c>
      <c r="AJK751" s="78" t="s">
        <v>183</v>
      </c>
      <c r="AJM751" s="203"/>
      <c r="AJN751" s="203" t="e">
        <f>VLOOKUP(AJK751,$A$794:$F$2344,6,FALSE)</f>
        <v>#N/A</v>
      </c>
      <c r="AJO751" s="202" t="s">
        <v>67</v>
      </c>
      <c r="AJP751" s="10" t="e">
        <f>AJN751*1.2</f>
        <v>#N/A</v>
      </c>
      <c r="AJQ751" s="10"/>
      <c r="AJR751" s="269"/>
      <c r="AJS751" s="202" t="s">
        <v>98</v>
      </c>
      <c r="AJT751" s="78" t="s">
        <v>183</v>
      </c>
      <c r="AJV751" s="203"/>
      <c r="AJW751" s="203" t="e">
        <f>VLOOKUP(AJT751,$A$794:$F$2344,6,FALSE)</f>
        <v>#N/A</v>
      </c>
      <c r="AJX751" s="202" t="s">
        <v>67</v>
      </c>
      <c r="AJY751" s="10" t="e">
        <f>AJW751*1.2</f>
        <v>#N/A</v>
      </c>
      <c r="AJZ751" s="10"/>
      <c r="AKA751" s="269"/>
      <c r="AKB751" s="202" t="s">
        <v>98</v>
      </c>
      <c r="AKC751" s="484" t="s">
        <v>1118</v>
      </c>
      <c r="AKE751" s="203"/>
      <c r="AKF751" s="203">
        <f>VLOOKUP(AKC751,$A$794:$F$2344,6,FALSE)</f>
        <v>0</v>
      </c>
      <c r="AKG751" s="202" t="s">
        <v>67</v>
      </c>
      <c r="AKH751" s="10">
        <f>AKF751*1.2</f>
        <v>0</v>
      </c>
      <c r="AKI751" s="10"/>
      <c r="AKJ751" s="269"/>
      <c r="AKK751" s="202" t="s">
        <v>98</v>
      </c>
      <c r="AKL751" s="78" t="s">
        <v>183</v>
      </c>
      <c r="AKN751" s="203"/>
      <c r="AKO751" s="203" t="e">
        <f>VLOOKUP(AKL751,$A$794:$F$2344,6,FALSE)</f>
        <v>#N/A</v>
      </c>
      <c r="AKP751" s="202" t="s">
        <v>67</v>
      </c>
      <c r="AKQ751" s="10" t="e">
        <f>AKO751*1.2</f>
        <v>#N/A</v>
      </c>
      <c r="AKR751" s="10"/>
      <c r="AKS751" s="269"/>
      <c r="AKT751" s="202" t="s">
        <v>98</v>
      </c>
      <c r="AKU751" s="78" t="s">
        <v>183</v>
      </c>
      <c r="AKW751" s="203"/>
      <c r="AKX751" s="203" t="e">
        <f>VLOOKUP(AKU751,$A$794:$F$2344,6,FALSE)</f>
        <v>#N/A</v>
      </c>
      <c r="AKY751" s="202" t="s">
        <v>67</v>
      </c>
      <c r="AKZ751" s="10" t="e">
        <f>AKX751*1.2</f>
        <v>#N/A</v>
      </c>
      <c r="ALA751" s="10"/>
      <c r="ALB751" s="269"/>
      <c r="ALC751" s="202" t="s">
        <v>98</v>
      </c>
      <c r="ALD751" s="78" t="s">
        <v>183</v>
      </c>
      <c r="ALF751" s="203"/>
      <c r="ALG751" s="203" t="e">
        <f>VLOOKUP(ALD751,$A$794:$F$2344,6,FALSE)</f>
        <v>#N/A</v>
      </c>
      <c r="ALH751" s="202" t="s">
        <v>67</v>
      </c>
      <c r="ALI751" s="10" t="e">
        <f>ALG751*1.2</f>
        <v>#N/A</v>
      </c>
      <c r="ALJ751" s="10"/>
      <c r="ALK751" s="269"/>
      <c r="ALL751" s="202" t="s">
        <v>98</v>
      </c>
      <c r="ALM751" s="78" t="s">
        <v>183</v>
      </c>
      <c r="ALO751" s="203"/>
      <c r="ALP751" s="203" t="e">
        <f>VLOOKUP(ALM751,$A$794:$F$2344,6,FALSE)</f>
        <v>#N/A</v>
      </c>
      <c r="ALQ751" s="202" t="s">
        <v>67</v>
      </c>
      <c r="ALR751" s="10" t="e">
        <f>ALP751*1.2</f>
        <v>#N/A</v>
      </c>
      <c r="ALS751" s="10"/>
      <c r="ALT751" s="269"/>
      <c r="ALU751" s="202" t="s">
        <v>98</v>
      </c>
      <c r="ALV751" s="78" t="s">
        <v>183</v>
      </c>
      <c r="ALX751" s="203"/>
      <c r="ALY751" s="203" t="e">
        <f>VLOOKUP(ALV751,$A$794:$F$2344,6,FALSE)</f>
        <v>#N/A</v>
      </c>
      <c r="ALZ751" s="202" t="s">
        <v>67</v>
      </c>
      <c r="AMA751" s="10" t="e">
        <f>ALY751*1.2</f>
        <v>#N/A</v>
      </c>
      <c r="AMB751" s="10"/>
      <c r="AMC751" s="269"/>
      <c r="AMD751" s="202" t="s">
        <v>98</v>
      </c>
      <c r="AME751" s="78" t="s">
        <v>183</v>
      </c>
      <c r="AMG751" s="203"/>
      <c r="AMH751" s="203" t="e">
        <f>VLOOKUP(AME751,$A$794:$F$2344,6,FALSE)</f>
        <v>#N/A</v>
      </c>
      <c r="AMI751" s="202" t="s">
        <v>67</v>
      </c>
      <c r="AMJ751" s="10" t="e">
        <f>AMH751*1.2</f>
        <v>#N/A</v>
      </c>
      <c r="AMK751" s="10"/>
      <c r="AML751" s="269"/>
      <c r="AMM751" s="202" t="s">
        <v>98</v>
      </c>
      <c r="AMN751" s="78" t="s">
        <v>183</v>
      </c>
      <c r="AMP751" s="203"/>
      <c r="AMQ751" s="203" t="e">
        <f>VLOOKUP(AMN751,$A$794:$F$2344,6,FALSE)</f>
        <v>#N/A</v>
      </c>
      <c r="AMR751" s="202" t="s">
        <v>67</v>
      </c>
      <c r="AMS751" s="10" t="e">
        <f>AMQ751*1.2</f>
        <v>#N/A</v>
      </c>
      <c r="AMT751" s="10"/>
      <c r="AMU751" s="269"/>
      <c r="AMV751" s="202" t="s">
        <v>98</v>
      </c>
      <c r="AMW751" s="78" t="s">
        <v>183</v>
      </c>
      <c r="AMY751" s="203"/>
      <c r="AMZ751" s="203" t="e">
        <f>VLOOKUP(AMW751,$A$794:$F$2344,6,FALSE)</f>
        <v>#N/A</v>
      </c>
      <c r="ANA751" s="202" t="s">
        <v>67</v>
      </c>
      <c r="ANB751" s="10" t="e">
        <f>AMZ751*1.2</f>
        <v>#N/A</v>
      </c>
      <c r="ANC751" s="10"/>
      <c r="AND751" s="269"/>
      <c r="ANE751" s="202" t="s">
        <v>98</v>
      </c>
      <c r="ANF751" s="78" t="s">
        <v>183</v>
      </c>
      <c r="ANH751" s="203"/>
      <c r="ANI751" s="203" t="e">
        <f>VLOOKUP(ANF751,$A$794:$F$2344,6,FALSE)</f>
        <v>#N/A</v>
      </c>
      <c r="ANJ751" s="202" t="s">
        <v>67</v>
      </c>
      <c r="ANK751" s="10" t="e">
        <f>ANI751*1.2</f>
        <v>#N/A</v>
      </c>
      <c r="ANL751" s="10"/>
      <c r="ANM751" s="269"/>
      <c r="ANN751" s="202" t="s">
        <v>98</v>
      </c>
      <c r="ANO751" s="78" t="s">
        <v>183</v>
      </c>
      <c r="ANQ751" s="203"/>
      <c r="ANR751" s="203" t="e">
        <f>VLOOKUP(ANO751,$A$794:$F$2344,6,FALSE)</f>
        <v>#N/A</v>
      </c>
      <c r="ANS751" s="202" t="s">
        <v>67</v>
      </c>
      <c r="ANT751" s="10" t="e">
        <f>ANR751*1.2</f>
        <v>#N/A</v>
      </c>
      <c r="ANU751" s="10"/>
      <c r="ANV751" s="269"/>
      <c r="ANW751" s="202" t="s">
        <v>98</v>
      </c>
      <c r="ANX751" s="78" t="s">
        <v>183</v>
      </c>
      <c r="ANZ751" s="203"/>
      <c r="AOA751" s="203" t="e">
        <f>VLOOKUP(ANX751,$A$794:$F$2344,6,FALSE)</f>
        <v>#N/A</v>
      </c>
      <c r="AOB751" s="202" t="s">
        <v>67</v>
      </c>
      <c r="AOC751" s="10" t="e">
        <f>AOA751*1.2</f>
        <v>#N/A</v>
      </c>
      <c r="AOD751" s="10"/>
      <c r="AOE751" s="269"/>
      <c r="AOF751" s="202" t="s">
        <v>98</v>
      </c>
      <c r="AOG751" s="78" t="s">
        <v>183</v>
      </c>
      <c r="AOI751" s="203"/>
      <c r="AOJ751" s="203" t="e">
        <f>VLOOKUP(AOG751,$A$794:$F$2344,6,FALSE)</f>
        <v>#N/A</v>
      </c>
      <c r="AOK751" s="202" t="s">
        <v>67</v>
      </c>
      <c r="AOL751" s="10" t="e">
        <f>AOJ751*1.2</f>
        <v>#N/A</v>
      </c>
      <c r="AOM751" s="10"/>
      <c r="AON751" s="269"/>
      <c r="AOO751" s="202" t="s">
        <v>98</v>
      </c>
      <c r="AOP751" s="78" t="s">
        <v>183</v>
      </c>
      <c r="AOR751" s="203"/>
      <c r="AOS751" s="203" t="e">
        <f>VLOOKUP(AOP751,$A$794:$F$2344,6,FALSE)</f>
        <v>#N/A</v>
      </c>
      <c r="AOT751" s="202" t="s">
        <v>67</v>
      </c>
      <c r="AOU751" s="10" t="e">
        <f>AOS751*1.2</f>
        <v>#N/A</v>
      </c>
      <c r="AOV751" s="10"/>
      <c r="AOW751" s="269"/>
      <c r="AOX751" s="202" t="s">
        <v>98</v>
      </c>
      <c r="AOY751" s="78" t="s">
        <v>183</v>
      </c>
      <c r="APA751" s="203"/>
      <c r="APB751" s="203" t="e">
        <f>VLOOKUP(AOY751,$A$794:$F$2344,6,FALSE)</f>
        <v>#N/A</v>
      </c>
      <c r="APC751" s="202" t="s">
        <v>67</v>
      </c>
      <c r="APD751" s="10" t="e">
        <f>APB751*1.2</f>
        <v>#N/A</v>
      </c>
      <c r="APE751" s="10"/>
      <c r="APF751" s="269"/>
      <c r="APG751" s="202" t="s">
        <v>98</v>
      </c>
      <c r="APH751" s="78" t="s">
        <v>183</v>
      </c>
      <c r="APJ751" s="203"/>
      <c r="APK751" s="203" t="e">
        <f>VLOOKUP(APH751,$A$794:$F$2344,6,FALSE)</f>
        <v>#N/A</v>
      </c>
      <c r="APL751" s="202" t="s">
        <v>67</v>
      </c>
      <c r="APM751" s="10" t="e">
        <f>APK751*1.2</f>
        <v>#N/A</v>
      </c>
      <c r="APN751" s="10"/>
      <c r="APO751" s="269"/>
      <c r="APP751" s="202" t="s">
        <v>98</v>
      </c>
      <c r="APQ751" s="498" t="s">
        <v>446</v>
      </c>
      <c r="APS751" s="203"/>
      <c r="APT751" s="203">
        <f>VLOOKUP(APQ751,$A$794:$F$2344,6,FALSE)</f>
        <v>0</v>
      </c>
      <c r="APU751" s="202" t="s">
        <v>67</v>
      </c>
      <c r="APV751" s="10">
        <f>APT751*1.2</f>
        <v>0</v>
      </c>
      <c r="APW751" s="10"/>
      <c r="APX751" s="269"/>
      <c r="APY751" s="202" t="s">
        <v>98</v>
      </c>
      <c r="APZ751" s="498" t="s">
        <v>451</v>
      </c>
      <c r="AQB751" s="203"/>
      <c r="AQC751" s="203">
        <f>VLOOKUP(APZ751,$A$794:$F$2344,6,FALSE)</f>
        <v>0</v>
      </c>
      <c r="AQD751" s="202" t="s">
        <v>67</v>
      </c>
      <c r="AQE751" s="10">
        <f>AQC751*1.2</f>
        <v>0</v>
      </c>
      <c r="AQF751" s="10"/>
      <c r="AQG751" s="269"/>
      <c r="AQH751" s="202" t="s">
        <v>98</v>
      </c>
      <c r="AQI751" s="484" t="s">
        <v>451</v>
      </c>
      <c r="AQK751" s="203"/>
      <c r="AQL751" s="203">
        <f>VLOOKUP(AQI751,$A$794:$F$2344,6,FALSE)</f>
        <v>0</v>
      </c>
      <c r="AQM751" s="202" t="s">
        <v>67</v>
      </c>
      <c r="AQN751" s="10">
        <f>AQL751*1.2</f>
        <v>0</v>
      </c>
      <c r="AQO751" s="10"/>
      <c r="AQP751" s="269"/>
      <c r="AQQ751" s="202" t="s">
        <v>98</v>
      </c>
      <c r="AQR751" s="484" t="s">
        <v>922</v>
      </c>
      <c r="AQT751" s="203"/>
      <c r="AQU751" s="203">
        <f>VLOOKUP(AQR751,$A$794:$F$2344,6,FALSE)</f>
        <v>31</v>
      </c>
      <c r="AQV751" s="202" t="s">
        <v>67</v>
      </c>
      <c r="AQW751" s="10">
        <f>AQU751*1.2</f>
        <v>37.199999999999996</v>
      </c>
      <c r="AQX751" s="10"/>
      <c r="AQY751" s="269"/>
      <c r="AQZ751" s="202" t="s">
        <v>98</v>
      </c>
      <c r="ARA751" s="484" t="s">
        <v>446</v>
      </c>
      <c r="ARC751" s="203"/>
      <c r="ARD751" s="203">
        <f>VLOOKUP(ARA751,$A$794:$F$2344,6,FALSE)</f>
        <v>0</v>
      </c>
      <c r="ARE751" s="202" t="s">
        <v>67</v>
      </c>
      <c r="ARF751" s="10">
        <f>ARD751*1.2</f>
        <v>0</v>
      </c>
      <c r="ARG751" s="10"/>
      <c r="ARH751" s="269"/>
      <c r="ARI751" s="202" t="s">
        <v>98</v>
      </c>
      <c r="ARJ751" s="484" t="s">
        <v>1133</v>
      </c>
      <c r="ARL751" s="203"/>
      <c r="ARM751" s="203">
        <f>VLOOKUP(ARJ751,$A$794:$F$2344,6,FALSE)</f>
        <v>0</v>
      </c>
      <c r="ARN751" s="202" t="s">
        <v>67</v>
      </c>
      <c r="ARO751" s="10">
        <f>ARM751*1.2</f>
        <v>0</v>
      </c>
      <c r="ARP751" s="10"/>
      <c r="ARQ751" s="269"/>
      <c r="ARR751" s="202" t="s">
        <v>98</v>
      </c>
      <c r="ARS751" s="498" t="s">
        <v>451</v>
      </c>
      <c r="ARU751" s="203"/>
      <c r="ARV751" s="203">
        <f>VLOOKUP(ARS751,$A$794:$F$2344,6,FALSE)</f>
        <v>0</v>
      </c>
      <c r="ARW751" s="202" t="s">
        <v>67</v>
      </c>
      <c r="ARX751" s="10">
        <f>ARV751*1.2</f>
        <v>0</v>
      </c>
      <c r="ARY751" s="10"/>
      <c r="ARZ751" s="269"/>
      <c r="ASA751" s="202" t="s">
        <v>98</v>
      </c>
      <c r="ASB751" s="484" t="s">
        <v>491</v>
      </c>
      <c r="ASD751" s="203"/>
      <c r="ASE751" s="203">
        <f>VLOOKUP(ASB751,$A$794:$F$2344,6,FALSE)</f>
        <v>0</v>
      </c>
      <c r="ASF751" s="202" t="s">
        <v>67</v>
      </c>
      <c r="ASG751" s="10">
        <f>ASE751*1.2</f>
        <v>0</v>
      </c>
      <c r="ASH751" s="10"/>
      <c r="ASI751" s="269"/>
      <c r="ASJ751" s="202" t="s">
        <v>98</v>
      </c>
      <c r="ASK751" s="484" t="s">
        <v>446</v>
      </c>
      <c r="ASM751" s="203"/>
      <c r="ASN751" s="203">
        <f>VLOOKUP(ASK751,$A$794:$F$2344,6,FALSE)</f>
        <v>0</v>
      </c>
      <c r="ASO751" s="202" t="s">
        <v>67</v>
      </c>
      <c r="ASP751" s="10">
        <f>ASN751*1.2</f>
        <v>0</v>
      </c>
      <c r="ASQ751" s="10"/>
      <c r="ASR751" s="269"/>
      <c r="ASS751" s="202" t="s">
        <v>98</v>
      </c>
      <c r="AST751" s="484" t="s">
        <v>659</v>
      </c>
      <c r="ASV751" s="203"/>
      <c r="ASW751" s="203">
        <f>VLOOKUP(AST751,$A$794:$F$2344,6,FALSE)</f>
        <v>0</v>
      </c>
      <c r="ASX751" s="202" t="s">
        <v>67</v>
      </c>
      <c r="ASY751" s="10">
        <f>ASW751*1.2</f>
        <v>0</v>
      </c>
      <c r="ASZ751" s="10"/>
      <c r="ATA751" s="269"/>
      <c r="ATB751" s="202" t="s">
        <v>98</v>
      </c>
      <c r="ATC751" s="484" t="s">
        <v>539</v>
      </c>
      <c r="ATE751" s="203"/>
      <c r="ATF751" s="203">
        <f>VLOOKUP(ATC751,$A$794:$F$2344,6,FALSE)</f>
        <v>0</v>
      </c>
      <c r="ATG751" s="202" t="s">
        <v>67</v>
      </c>
      <c r="ATH751" s="10">
        <f>ATF751*1.2</f>
        <v>0</v>
      </c>
      <c r="ATI751" s="10"/>
      <c r="ATJ751" s="269"/>
      <c r="ATK751" s="202" t="s">
        <v>98</v>
      </c>
      <c r="ATL751" s="484" t="s">
        <v>778</v>
      </c>
      <c r="ATN751" s="203"/>
      <c r="ATO751" s="203">
        <f>VLOOKUP(ATL751,$A$794:$F$2344,6,FALSE)</f>
        <v>63</v>
      </c>
      <c r="ATP751" s="202" t="s">
        <v>67</v>
      </c>
      <c r="ATQ751" s="10">
        <f>ATO751*1.2</f>
        <v>75.599999999999994</v>
      </c>
      <c r="ATR751" s="10"/>
      <c r="ATS751" s="269"/>
      <c r="ATT751" s="202" t="s">
        <v>98</v>
      </c>
      <c r="ATU751" s="484" t="s">
        <v>765</v>
      </c>
      <c r="ATW751" s="203"/>
      <c r="ATX751" s="203">
        <f>VLOOKUP(ATU751,$A$794:$F$2344,6,FALSE)</f>
        <v>7</v>
      </c>
      <c r="ATY751" s="202" t="s">
        <v>67</v>
      </c>
      <c r="ATZ751" s="10">
        <f>ATX751*1.2</f>
        <v>8.4</v>
      </c>
      <c r="AUA751" s="10"/>
      <c r="AUB751" s="269"/>
      <c r="AUC751" s="202" t="s">
        <v>98</v>
      </c>
      <c r="AUD751" s="484" t="s">
        <v>483</v>
      </c>
      <c r="AUF751" s="203"/>
      <c r="AUG751" s="203">
        <f>VLOOKUP(AUD751,$A$794:$F$2344,6,FALSE)</f>
        <v>0</v>
      </c>
      <c r="AUH751" s="202" t="s">
        <v>67</v>
      </c>
      <c r="AUI751" s="10">
        <f>AUG751*1.2</f>
        <v>0</v>
      </c>
      <c r="AUJ751" s="10"/>
      <c r="AUK751" s="269"/>
      <c r="AUL751" s="202" t="s">
        <v>98</v>
      </c>
      <c r="AUM751" s="484" t="s">
        <v>2078</v>
      </c>
      <c r="AUO751" s="203"/>
      <c r="AUP751" s="203">
        <f>VLOOKUP(AUM751,$A$794:$F$2344,6,FALSE)</f>
        <v>0</v>
      </c>
      <c r="AUQ751" s="202" t="s">
        <v>67</v>
      </c>
      <c r="AUR751" s="10">
        <f>AUP751*1.2</f>
        <v>0</v>
      </c>
      <c r="AUS751" s="10"/>
      <c r="AUT751" s="269"/>
      <c r="AUU751" s="202" t="s">
        <v>98</v>
      </c>
      <c r="AUV751" s="509" t="s">
        <v>788</v>
      </c>
      <c r="AUX751" s="203"/>
      <c r="AUY751" s="203">
        <f>VLOOKUP(AUV751,$A$794:$F$2344,6,FALSE)</f>
        <v>0</v>
      </c>
      <c r="AUZ751" s="202" t="s">
        <v>67</v>
      </c>
      <c r="AVA751" s="10">
        <f>AUY751*1.2</f>
        <v>0</v>
      </c>
      <c r="AVB751" s="10"/>
      <c r="AVC751" s="269"/>
      <c r="AVD751" s="202" t="s">
        <v>98</v>
      </c>
      <c r="AVE751" s="484" t="s">
        <v>2405</v>
      </c>
      <c r="AVG751" s="203"/>
      <c r="AVH751" s="203">
        <f>VLOOKUP(AVE751,$A$794:$F$2344,6,FALSE)</f>
        <v>99</v>
      </c>
      <c r="AVI751" s="202" t="s">
        <v>67</v>
      </c>
      <c r="AVJ751" s="10">
        <f>AVH751*1.2</f>
        <v>118.8</v>
      </c>
      <c r="AVK751" s="10"/>
      <c r="AVL751" s="269"/>
      <c r="AVM751" s="202" t="s">
        <v>98</v>
      </c>
      <c r="AVN751" s="484" t="s">
        <v>598</v>
      </c>
      <c r="AVP751" s="203"/>
      <c r="AVQ751" s="203">
        <f>VLOOKUP(AVN751,$A$794:$F$2344,6,FALSE)</f>
        <v>0</v>
      </c>
      <c r="AVR751" s="202" t="s">
        <v>67</v>
      </c>
      <c r="AVS751" s="10">
        <f>AVQ751*1.2</f>
        <v>0</v>
      </c>
      <c r="AVT751" s="10"/>
      <c r="AVU751" s="269"/>
      <c r="AVV751" s="202" t="s">
        <v>98</v>
      </c>
      <c r="AVW751" s="487" t="s">
        <v>446</v>
      </c>
      <c r="AVY751" s="203"/>
      <c r="AVZ751" s="203">
        <f>VLOOKUP(AVW751,$A$794:$F$2344,6,FALSE)</f>
        <v>0</v>
      </c>
      <c r="AWA751" s="202" t="s">
        <v>67</v>
      </c>
      <c r="AWB751" s="10">
        <f>AVZ751*1.2</f>
        <v>0</v>
      </c>
      <c r="AWC751" s="10"/>
      <c r="AWD751" s="269"/>
      <c r="AWE751" s="202" t="s">
        <v>98</v>
      </c>
      <c r="AWF751" s="484" t="s">
        <v>483</v>
      </c>
      <c r="AWH751" s="203"/>
      <c r="AWI751" s="203">
        <f>VLOOKUP(AWF751,$A$794:$F$2344,6,FALSE)</f>
        <v>0</v>
      </c>
      <c r="AWJ751" s="202" t="s">
        <v>67</v>
      </c>
      <c r="AWK751" s="10">
        <f>AWI751*1.2</f>
        <v>0</v>
      </c>
      <c r="AWL751" s="10"/>
      <c r="AWM751" s="269"/>
      <c r="AWN751" s="202" t="s">
        <v>98</v>
      </c>
      <c r="AWO751" s="484" t="s">
        <v>1133</v>
      </c>
      <c r="AWQ751" s="203"/>
      <c r="AWR751" s="203">
        <f>VLOOKUP(AWO751,$A$794:$F$2344,6,FALSE)</f>
        <v>0</v>
      </c>
      <c r="AWS751" s="202" t="s">
        <v>67</v>
      </c>
      <c r="AWT751" s="10">
        <f>AWR751*1.2</f>
        <v>0</v>
      </c>
      <c r="AWU751" s="10"/>
      <c r="AWV751" s="269"/>
      <c r="AWW751" s="202" t="s">
        <v>98</v>
      </c>
      <c r="AWX751" s="484" t="s">
        <v>491</v>
      </c>
      <c r="AWZ751" s="203"/>
      <c r="AXA751" s="203">
        <f>VLOOKUP(AWX751,$A$794:$F$2344,6,FALSE)</f>
        <v>0</v>
      </c>
      <c r="AXB751" s="202" t="s">
        <v>67</v>
      </c>
      <c r="AXC751" s="10">
        <f>AXA751*1.2</f>
        <v>0</v>
      </c>
      <c r="AXD751" s="10"/>
      <c r="AXE751" s="269"/>
      <c r="AXF751" s="202" t="s">
        <v>98</v>
      </c>
      <c r="AXG751" s="484" t="s">
        <v>777</v>
      </c>
      <c r="AXI751" s="203"/>
      <c r="AXJ751" s="203">
        <f>VLOOKUP(AXG751,$A$794:$F$2344,6,FALSE)</f>
        <v>0</v>
      </c>
      <c r="AXK751" s="202" t="s">
        <v>67</v>
      </c>
      <c r="AXL751" s="10">
        <f>AXJ751*1.2</f>
        <v>0</v>
      </c>
      <c r="AXM751" s="10"/>
      <c r="AXN751" s="269"/>
      <c r="AXO751" s="202" t="s">
        <v>98</v>
      </c>
      <c r="AXP751" s="484" t="s">
        <v>485</v>
      </c>
      <c r="AXR751" s="203"/>
      <c r="AXS751" s="203">
        <f>VLOOKUP(AXP751,$A$794:$F$2344,6,FALSE)</f>
        <v>0</v>
      </c>
      <c r="AXT751" s="202" t="s">
        <v>67</v>
      </c>
      <c r="AXU751" s="10">
        <f>AXS751*1.2</f>
        <v>0</v>
      </c>
      <c r="AXV751" s="10"/>
      <c r="AXW751" s="269"/>
      <c r="AXX751" s="202" t="s">
        <v>98</v>
      </c>
      <c r="AXY751" s="498" t="s">
        <v>778</v>
      </c>
      <c r="AYA751" s="203"/>
      <c r="AYB751" s="203">
        <f>VLOOKUP(AXY751,$A$794:$F$2344,6,FALSE)</f>
        <v>63</v>
      </c>
      <c r="AYC751" s="202" t="s">
        <v>67</v>
      </c>
      <c r="AYD751" s="10">
        <f>AYB751*1.2</f>
        <v>75.599999999999994</v>
      </c>
      <c r="AYE751" s="10"/>
      <c r="AYF751" s="269"/>
      <c r="AYG751" s="202" t="s">
        <v>98</v>
      </c>
      <c r="AYH751" s="484" t="s">
        <v>922</v>
      </c>
      <c r="AYJ751" s="203"/>
      <c r="AYK751" s="203">
        <f>VLOOKUP(AYH751,$A$794:$F$2344,6,FALSE)</f>
        <v>31</v>
      </c>
      <c r="AYL751" s="202" t="s">
        <v>67</v>
      </c>
      <c r="AYM751" s="10">
        <f>AYK751*1.2</f>
        <v>37.199999999999996</v>
      </c>
      <c r="AYN751" s="10"/>
      <c r="AYO751" s="269"/>
      <c r="AYP751" s="202" t="s">
        <v>98</v>
      </c>
      <c r="AYQ751" s="484" t="s">
        <v>781</v>
      </c>
      <c r="AYS751" s="203"/>
      <c r="AYT751" s="203">
        <f>VLOOKUP(AYQ751,$A$794:$F$2344,6,FALSE)</f>
        <v>0</v>
      </c>
      <c r="AYU751" s="202" t="s">
        <v>67</v>
      </c>
      <c r="AYV751" s="10">
        <f>AYT751*1.2</f>
        <v>0</v>
      </c>
      <c r="AYW751" s="10"/>
      <c r="AYX751" s="269"/>
      <c r="AYY751" s="202" t="s">
        <v>98</v>
      </c>
      <c r="AYZ751" s="484" t="s">
        <v>778</v>
      </c>
      <c r="AZB751" s="203"/>
      <c r="AZC751" s="203">
        <f>VLOOKUP(AYZ751,$A$794:$F$2344,6,FALSE)</f>
        <v>63</v>
      </c>
      <c r="AZD751" s="202" t="s">
        <v>67</v>
      </c>
      <c r="AZE751" s="10">
        <f>AZC751*1.2</f>
        <v>75.599999999999994</v>
      </c>
      <c r="AZF751" s="10"/>
      <c r="AZG751" s="269"/>
      <c r="AZH751" s="202" t="s">
        <v>98</v>
      </c>
      <c r="AZI751" s="484" t="s">
        <v>446</v>
      </c>
      <c r="AZK751" s="203"/>
      <c r="AZL751" s="203">
        <f>VLOOKUP(AZI751,$A$794:$F$2344,6,FALSE)</f>
        <v>0</v>
      </c>
      <c r="AZM751" s="202" t="s">
        <v>67</v>
      </c>
      <c r="AZN751" s="10">
        <f>AZL751*1.2</f>
        <v>0</v>
      </c>
      <c r="AZO751" s="10"/>
      <c r="AZP751" s="269"/>
      <c r="AZQ751" s="202" t="s">
        <v>98</v>
      </c>
      <c r="AZR751" s="484" t="s">
        <v>534</v>
      </c>
      <c r="AZT751" s="203"/>
      <c r="AZU751" s="203">
        <f>VLOOKUP(AZR751,$A$794:$F$2344,6,FALSE)</f>
        <v>15</v>
      </c>
      <c r="AZV751" s="202" t="s">
        <v>67</v>
      </c>
      <c r="AZW751" s="10">
        <f>AZU751*1.2</f>
        <v>18</v>
      </c>
      <c r="AZX751" s="10"/>
      <c r="AZY751" s="269"/>
      <c r="AZZ751" s="202" t="s">
        <v>98</v>
      </c>
      <c r="BAA751" s="498" t="s">
        <v>777</v>
      </c>
      <c r="BAC751" s="203"/>
      <c r="BAD751" s="203">
        <f>VLOOKUP(BAA751,$A$794:$F$2344,6,FALSE)</f>
        <v>0</v>
      </c>
      <c r="BAE751" s="202" t="s">
        <v>67</v>
      </c>
      <c r="BAF751" s="10">
        <f>BAD751*1.2</f>
        <v>0</v>
      </c>
      <c r="BAG751" s="10"/>
      <c r="BAH751" s="269"/>
    </row>
    <row r="752" spans="1:1386" s="14" customFormat="1" ht="15">
      <c r="A752" s="202" t="s">
        <v>99</v>
      </c>
      <c r="B752" s="484" t="s">
        <v>451</v>
      </c>
      <c r="D752" s="203"/>
      <c r="E752" s="203">
        <f>VLOOKUP(B752,$A$794:$F$2344,6,FALSE)</f>
        <v>0</v>
      </c>
      <c r="F752" s="202" t="s">
        <v>69</v>
      </c>
      <c r="G752" s="10">
        <f>E752*1.1</f>
        <v>0</v>
      </c>
      <c r="H752" s="10"/>
      <c r="I752" s="263"/>
      <c r="J752" s="202" t="s">
        <v>99</v>
      </c>
      <c r="K752" s="487" t="s">
        <v>778</v>
      </c>
      <c r="M752" s="203"/>
      <c r="N752" s="203">
        <f>VLOOKUP(K752,$A$794:$F$2344,6,FALSE)</f>
        <v>63</v>
      </c>
      <c r="O752" s="202" t="s">
        <v>69</v>
      </c>
      <c r="P752" s="10">
        <f>N752*1.1</f>
        <v>69.300000000000011</v>
      </c>
      <c r="Q752" s="10"/>
      <c r="R752" s="263"/>
      <c r="S752" s="202" t="s">
        <v>99</v>
      </c>
      <c r="T752" s="484" t="s">
        <v>2405</v>
      </c>
      <c r="V752" s="203"/>
      <c r="W752" s="203">
        <f>VLOOKUP(T752,$A$794:$F$2344,6,FALSE)</f>
        <v>99</v>
      </c>
      <c r="X752" s="202" t="s">
        <v>69</v>
      </c>
      <c r="Y752" s="10">
        <f>W752*1.1</f>
        <v>108.9</v>
      </c>
      <c r="Z752" s="10"/>
      <c r="AA752" s="263"/>
      <c r="AB752" s="202" t="s">
        <v>99</v>
      </c>
      <c r="AC752" s="484" t="s">
        <v>778</v>
      </c>
      <c r="AE752" s="203"/>
      <c r="AF752" s="203">
        <f>VLOOKUP(AC752,$A$794:$F$2344,6,FALSE)</f>
        <v>63</v>
      </c>
      <c r="AG752" s="202" t="s">
        <v>69</v>
      </c>
      <c r="AH752" s="10">
        <f>AF752*1.1</f>
        <v>69.300000000000011</v>
      </c>
      <c r="AI752" s="10"/>
      <c r="AJ752" s="263"/>
      <c r="AK752" s="202" t="s">
        <v>99</v>
      </c>
      <c r="AL752" s="490" t="s">
        <v>2779</v>
      </c>
      <c r="AN752" s="203"/>
      <c r="AO752" s="203">
        <f>VLOOKUP(AL752,$A$794:$F$2344,6,FALSE)</f>
        <v>0</v>
      </c>
      <c r="AP752" s="202" t="s">
        <v>69</v>
      </c>
      <c r="AQ752" s="10">
        <f>AO752*1.1</f>
        <v>0</v>
      </c>
      <c r="AR752" s="10"/>
      <c r="AS752" s="263"/>
      <c r="AT752" s="202" t="s">
        <v>99</v>
      </c>
      <c r="AU752" s="484" t="s">
        <v>2078</v>
      </c>
      <c r="AW752" s="203"/>
      <c r="AX752" s="203">
        <f>VLOOKUP(AU752,$A$794:$F$2344,6,FALSE)</f>
        <v>0</v>
      </c>
      <c r="AY752" s="202" t="s">
        <v>69</v>
      </c>
      <c r="AZ752" s="10">
        <f>AX752*1.1</f>
        <v>0</v>
      </c>
      <c r="BA752" s="10"/>
      <c r="BB752" s="263"/>
      <c r="BC752" s="202" t="s">
        <v>99</v>
      </c>
      <c r="BD752" s="484" t="s">
        <v>446</v>
      </c>
      <c r="BF752" s="203"/>
      <c r="BG752" s="203">
        <f>VLOOKUP(BD752,$A$794:$F$2344,6,FALSE)</f>
        <v>0</v>
      </c>
      <c r="BH752" s="202" t="s">
        <v>69</v>
      </c>
      <c r="BI752" s="10">
        <f>BG752*1.1</f>
        <v>0</v>
      </c>
      <c r="BJ752" s="10"/>
      <c r="BK752" s="263"/>
      <c r="BL752" s="202" t="s">
        <v>99</v>
      </c>
      <c r="BM752" s="484" t="s">
        <v>659</v>
      </c>
      <c r="BO752" s="203"/>
      <c r="BP752" s="203">
        <f>VLOOKUP(BM752,$A$794:$F$2344,6,FALSE)</f>
        <v>0</v>
      </c>
      <c r="BQ752" s="202" t="s">
        <v>69</v>
      </c>
      <c r="BR752" s="10">
        <f>BP752*1.1</f>
        <v>0</v>
      </c>
      <c r="BS752" s="10"/>
      <c r="BT752" s="263"/>
      <c r="BU752" s="202" t="s">
        <v>99</v>
      </c>
      <c r="BV752" s="484" t="s">
        <v>2732</v>
      </c>
      <c r="BX752" s="203"/>
      <c r="BY752" s="203">
        <f>VLOOKUP(BV752,$A$794:$F$2344,6,FALSE)</f>
        <v>0</v>
      </c>
      <c r="BZ752" s="202" t="s">
        <v>69</v>
      </c>
      <c r="CA752" s="10">
        <f>BY752*1.1</f>
        <v>0</v>
      </c>
      <c r="CB752" s="10"/>
      <c r="CC752" s="263"/>
      <c r="CD752" s="202" t="s">
        <v>99</v>
      </c>
      <c r="CE752" s="491" t="s">
        <v>2441</v>
      </c>
      <c r="CG752" s="203"/>
      <c r="CH752" s="203">
        <f>VLOOKUP(CE752,$A$794:$F$2344,6,FALSE)</f>
        <v>0</v>
      </c>
      <c r="CI752" s="202" t="s">
        <v>69</v>
      </c>
      <c r="CJ752" s="10">
        <f>CH752*1.1</f>
        <v>0</v>
      </c>
      <c r="CK752" s="10"/>
      <c r="CL752" s="263"/>
      <c r="CM752" s="202" t="s">
        <v>99</v>
      </c>
      <c r="CN752" s="484" t="s">
        <v>781</v>
      </c>
      <c r="CP752" s="203"/>
      <c r="CQ752" s="203">
        <f>VLOOKUP(CN752,$A$794:$F$2344,6,FALSE)</f>
        <v>0</v>
      </c>
      <c r="CR752" s="202" t="s">
        <v>69</v>
      </c>
      <c r="CS752" s="10">
        <f>CQ752*1.1</f>
        <v>0</v>
      </c>
      <c r="CT752" s="10"/>
      <c r="CU752" s="263"/>
      <c r="CV752" s="202" t="s">
        <v>99</v>
      </c>
      <c r="CW752" s="484" t="s">
        <v>534</v>
      </c>
      <c r="CY752" s="203"/>
      <c r="CZ752" s="203">
        <f>VLOOKUP(CW752,$A$794:$F$2344,6,FALSE)</f>
        <v>15</v>
      </c>
      <c r="DA752" s="202" t="s">
        <v>69</v>
      </c>
      <c r="DB752" s="10">
        <f>CZ752*1.1</f>
        <v>16.5</v>
      </c>
      <c r="DC752" s="10"/>
      <c r="DD752" s="263"/>
      <c r="DE752" s="202" t="s">
        <v>99</v>
      </c>
      <c r="DF752" s="484" t="s">
        <v>2441</v>
      </c>
      <c r="DH752" s="203"/>
      <c r="DI752" s="203">
        <f>VLOOKUP(DF752,$A$794:$F$2344,6,FALSE)</f>
        <v>0</v>
      </c>
      <c r="DJ752" s="202" t="s">
        <v>69</v>
      </c>
      <c r="DK752" s="10">
        <f>DI752*1.1</f>
        <v>0</v>
      </c>
      <c r="DL752" s="10"/>
      <c r="DM752" s="263"/>
      <c r="DN752" s="202" t="s">
        <v>99</v>
      </c>
      <c r="DO752" s="484" t="s">
        <v>451</v>
      </c>
      <c r="DQ752" s="203"/>
      <c r="DR752" s="203">
        <f>VLOOKUP(DO752,$A$794:$F$2344,6,FALSE)</f>
        <v>0</v>
      </c>
      <c r="DS752" s="202" t="s">
        <v>69</v>
      </c>
      <c r="DT752" s="10">
        <f>DR752*1.1</f>
        <v>0</v>
      </c>
      <c r="DU752" s="10"/>
      <c r="DV752" s="263"/>
      <c r="DW752" s="202" t="s">
        <v>99</v>
      </c>
      <c r="DX752" s="484" t="s">
        <v>2405</v>
      </c>
      <c r="DZ752" s="203"/>
      <c r="EA752" s="203">
        <f>VLOOKUP(DX752,$A$794:$F$2344,6,FALSE)</f>
        <v>99</v>
      </c>
      <c r="EB752" s="202" t="s">
        <v>69</v>
      </c>
      <c r="EC752" s="10">
        <f>EA752*1.1</f>
        <v>108.9</v>
      </c>
      <c r="ED752" s="10"/>
      <c r="EE752" s="263"/>
      <c r="EF752" s="202" t="s">
        <v>99</v>
      </c>
      <c r="EG752" s="484" t="s">
        <v>781</v>
      </c>
      <c r="EI752" s="203"/>
      <c r="EJ752" s="203">
        <f>VLOOKUP(EG752,$A$794:$F$2344,6,FALSE)</f>
        <v>0</v>
      </c>
      <c r="EK752" s="202" t="s">
        <v>69</v>
      </c>
      <c r="EL752" s="10">
        <f>EJ752*1.1</f>
        <v>0</v>
      </c>
      <c r="EM752" s="10"/>
      <c r="EN752" s="263"/>
      <c r="EO752" s="202" t="s">
        <v>99</v>
      </c>
      <c r="EP752" s="484" t="s">
        <v>534</v>
      </c>
      <c r="ER752" s="203"/>
      <c r="ES752" s="203">
        <f>VLOOKUP(EP752,$A$794:$F$2344,6,FALSE)</f>
        <v>15</v>
      </c>
      <c r="ET752" s="202" t="s">
        <v>69</v>
      </c>
      <c r="EU752" s="10">
        <f>ES752*1.1</f>
        <v>16.5</v>
      </c>
      <c r="EV752" s="10"/>
      <c r="EW752" s="263"/>
      <c r="EX752" s="202" t="s">
        <v>99</v>
      </c>
      <c r="EY752" s="484" t="s">
        <v>910</v>
      </c>
      <c r="FA752" s="203"/>
      <c r="FB752" s="203">
        <f>VLOOKUP(EY752,$A$794:$F$2344,6,FALSE)</f>
        <v>0</v>
      </c>
      <c r="FC752" s="202" t="s">
        <v>69</v>
      </c>
      <c r="FD752" s="10">
        <f>FB752*1.1</f>
        <v>0</v>
      </c>
      <c r="FE752" s="10"/>
      <c r="FF752" s="263"/>
      <c r="FG752" s="202" t="s">
        <v>99</v>
      </c>
      <c r="FH752" s="484" t="s">
        <v>781</v>
      </c>
      <c r="FJ752" s="203"/>
      <c r="FK752" s="203">
        <f>VLOOKUP(FH752,$A$794:$F$2344,6,FALSE)</f>
        <v>0</v>
      </c>
      <c r="FL752" s="202" t="s">
        <v>69</v>
      </c>
      <c r="FM752" s="10">
        <f>FK752*1.1</f>
        <v>0</v>
      </c>
      <c r="FN752" s="10"/>
      <c r="FO752" s="263"/>
      <c r="FP752" s="202" t="s">
        <v>99</v>
      </c>
      <c r="FQ752" s="484" t="s">
        <v>2077</v>
      </c>
      <c r="FS752" s="203"/>
      <c r="FT752" s="203">
        <f>VLOOKUP(FQ752,$A$794:$F$2344,6,FALSE)</f>
        <v>0</v>
      </c>
      <c r="FU752" s="202" t="s">
        <v>69</v>
      </c>
      <c r="FV752" s="10">
        <f>FT752*1.1</f>
        <v>0</v>
      </c>
      <c r="FW752" s="10"/>
      <c r="FX752" s="263"/>
      <c r="FY752" s="202" t="s">
        <v>99</v>
      </c>
      <c r="FZ752" s="484" t="s">
        <v>584</v>
      </c>
      <c r="GB752" s="203"/>
      <c r="GC752" s="203">
        <f>VLOOKUP(FZ752,$A$794:$F$2344,6,FALSE)</f>
        <v>0</v>
      </c>
      <c r="GD752" s="202" t="s">
        <v>69</v>
      </c>
      <c r="GE752" s="10">
        <f>GC752*1.1</f>
        <v>0</v>
      </c>
      <c r="GF752" s="10"/>
      <c r="GG752" s="263"/>
      <c r="GH752" s="202" t="s">
        <v>99</v>
      </c>
      <c r="GI752" s="484" t="s">
        <v>765</v>
      </c>
      <c r="GK752" s="203"/>
      <c r="GL752" s="203">
        <f>VLOOKUP(GI752,$A$794:$F$2344,6,FALSE)</f>
        <v>7</v>
      </c>
      <c r="GM752" s="202" t="s">
        <v>69</v>
      </c>
      <c r="GN752" s="10">
        <f>GL752*1.1</f>
        <v>7.7000000000000011</v>
      </c>
      <c r="GO752" s="10"/>
      <c r="GP752" s="263"/>
      <c r="GQ752" s="202" t="s">
        <v>99</v>
      </c>
      <c r="GR752" s="484" t="s">
        <v>483</v>
      </c>
      <c r="GT752" s="203"/>
      <c r="GU752" s="203">
        <f>VLOOKUP(GR752,$A$794:$F$2344,6,FALSE)</f>
        <v>0</v>
      </c>
      <c r="GV752" s="202" t="s">
        <v>69</v>
      </c>
      <c r="GW752" s="10">
        <f>GU752*1.1</f>
        <v>0</v>
      </c>
      <c r="GX752" s="10"/>
      <c r="GY752" s="263"/>
      <c r="GZ752" s="202" t="s">
        <v>99</v>
      </c>
      <c r="HA752" s="484" t="s">
        <v>2405</v>
      </c>
      <c r="HC752" s="203"/>
      <c r="HD752" s="203">
        <f>VLOOKUP(HA752,$A$794:$F$2344,6,FALSE)</f>
        <v>99</v>
      </c>
      <c r="HE752" s="202" t="s">
        <v>69</v>
      </c>
      <c r="HF752" s="10">
        <f>HD752*1.1</f>
        <v>108.9</v>
      </c>
      <c r="HG752" s="10"/>
      <c r="HH752" s="263"/>
      <c r="HI752" s="202" t="s">
        <v>99</v>
      </c>
      <c r="HJ752" s="484" t="s">
        <v>483</v>
      </c>
      <c r="HL752" s="203"/>
      <c r="HM752" s="203">
        <f>VLOOKUP(HJ752,$A$794:$F$2344,6,FALSE)</f>
        <v>0</v>
      </c>
      <c r="HN752" s="202" t="s">
        <v>69</v>
      </c>
      <c r="HO752" s="10">
        <f>HM752*1.1</f>
        <v>0</v>
      </c>
      <c r="HP752" s="10"/>
      <c r="HQ752" s="263"/>
      <c r="HR752" s="202" t="s">
        <v>99</v>
      </c>
      <c r="HS752" s="484" t="s">
        <v>1604</v>
      </c>
      <c r="HU752" s="203"/>
      <c r="HV752" s="203">
        <f>VLOOKUP(HS752,$A$794:$F$2344,6,FALSE)</f>
        <v>0</v>
      </c>
      <c r="HW752" s="202" t="s">
        <v>69</v>
      </c>
      <c r="HX752" s="10">
        <f>HV752*1.1</f>
        <v>0</v>
      </c>
      <c r="HY752" s="10"/>
      <c r="HZ752" s="263"/>
      <c r="IA752" s="202" t="s">
        <v>99</v>
      </c>
      <c r="IB752" s="496" t="s">
        <v>183</v>
      </c>
      <c r="ID752" s="203"/>
      <c r="IE752" s="203" t="e">
        <f>VLOOKUP(IB752,$A$794:$F$2344,6,FALSE)</f>
        <v>#N/A</v>
      </c>
      <c r="IF752" s="202" t="s">
        <v>69</v>
      </c>
      <c r="IG752" s="10" t="e">
        <f>IE752*1.1</f>
        <v>#N/A</v>
      </c>
      <c r="IH752" s="10"/>
      <c r="II752" s="263"/>
      <c r="IJ752" s="202" t="s">
        <v>99</v>
      </c>
      <c r="IK752" s="484" t="s">
        <v>1179</v>
      </c>
      <c r="IM752" s="203"/>
      <c r="IN752" s="203">
        <f>VLOOKUP(IK752,$A$794:$F$2344,6,FALSE)</f>
        <v>0</v>
      </c>
      <c r="IO752" s="202" t="s">
        <v>69</v>
      </c>
      <c r="IP752" s="10">
        <f>IN752*1.1</f>
        <v>0</v>
      </c>
      <c r="IQ752" s="10"/>
      <c r="IR752" s="263"/>
      <c r="IS752" s="202" t="s">
        <v>99</v>
      </c>
      <c r="IT752" s="484" t="s">
        <v>618</v>
      </c>
      <c r="IV752" s="203"/>
      <c r="IW752" s="203">
        <f>VLOOKUP(IT752,$A$794:$F$2344,6,FALSE)</f>
        <v>0</v>
      </c>
      <c r="IX752" s="202" t="s">
        <v>69</v>
      </c>
      <c r="IY752" s="10">
        <f>IW752*1.1</f>
        <v>0</v>
      </c>
      <c r="IZ752" s="10"/>
      <c r="JA752" s="263"/>
      <c r="JB752" s="202" t="s">
        <v>99</v>
      </c>
      <c r="JC752" s="484" t="s">
        <v>2056</v>
      </c>
      <c r="JE752" s="203"/>
      <c r="JF752" s="203">
        <f>VLOOKUP(JC752,$A$794:$F$2344,6,FALSE)</f>
        <v>24</v>
      </c>
      <c r="JG752" s="202" t="s">
        <v>69</v>
      </c>
      <c r="JH752" s="10">
        <f>JF752*1.1</f>
        <v>26.400000000000002</v>
      </c>
      <c r="JI752" s="10"/>
      <c r="JJ752" s="263"/>
      <c r="JK752" s="202" t="s">
        <v>99</v>
      </c>
      <c r="JL752" s="484" t="s">
        <v>451</v>
      </c>
      <c r="JN752" s="203"/>
      <c r="JO752" s="203">
        <f>VLOOKUP(JL752,$A$794:$F$2344,6,FALSE)</f>
        <v>0</v>
      </c>
      <c r="JP752" s="202" t="s">
        <v>69</v>
      </c>
      <c r="JQ752" s="10">
        <f>JO752*1.1</f>
        <v>0</v>
      </c>
      <c r="JR752" s="10"/>
      <c r="JS752" s="263"/>
      <c r="JT752" s="202" t="s">
        <v>99</v>
      </c>
      <c r="JU752" s="484" t="s">
        <v>777</v>
      </c>
      <c r="JW752" s="203"/>
      <c r="JX752" s="203">
        <f>VLOOKUP(JU752,$A$794:$F$2344,6,FALSE)</f>
        <v>0</v>
      </c>
      <c r="JY752" s="202" t="s">
        <v>69</v>
      </c>
      <c r="JZ752" s="10">
        <f>JX752*1.1</f>
        <v>0</v>
      </c>
      <c r="KA752" s="10"/>
      <c r="KB752" s="263"/>
      <c r="KC752" s="202" t="s">
        <v>99</v>
      </c>
      <c r="KD752" s="484" t="s">
        <v>485</v>
      </c>
      <c r="KF752" s="203"/>
      <c r="KG752" s="203">
        <f>VLOOKUP(KD752,$A$794:$F$2344,6,FALSE)</f>
        <v>0</v>
      </c>
      <c r="KH752" s="202" t="s">
        <v>69</v>
      </c>
      <c r="KI752" s="10">
        <f>KG752*1.1</f>
        <v>0</v>
      </c>
      <c r="KJ752" s="10"/>
      <c r="KK752" s="263"/>
      <c r="KL752" s="202" t="s">
        <v>99</v>
      </c>
      <c r="KM752" s="484" t="s">
        <v>2441</v>
      </c>
      <c r="KO752" s="203"/>
      <c r="KP752" s="203">
        <f>VLOOKUP(KM752,$A$794:$F$2344,6,FALSE)</f>
        <v>0</v>
      </c>
      <c r="KQ752" s="202" t="s">
        <v>69</v>
      </c>
      <c r="KR752" s="10">
        <f>KP752*1.1</f>
        <v>0</v>
      </c>
      <c r="KS752" s="10"/>
      <c r="KT752" s="263"/>
      <c r="KU752" s="202" t="s">
        <v>99</v>
      </c>
      <c r="KV752" s="498" t="s">
        <v>2732</v>
      </c>
      <c r="KX752" s="203"/>
      <c r="KY752" s="203">
        <f>VLOOKUP(KV752,$A$794:$F$2344,6,FALSE)</f>
        <v>0</v>
      </c>
      <c r="KZ752" s="202" t="s">
        <v>69</v>
      </c>
      <c r="LA752" s="10">
        <f>KY752*1.1</f>
        <v>0</v>
      </c>
      <c r="LB752" s="10"/>
      <c r="LC752" s="263"/>
      <c r="LD752" s="202" t="s">
        <v>99</v>
      </c>
      <c r="LE752" s="484" t="s">
        <v>598</v>
      </c>
      <c r="LG752" s="203"/>
      <c r="LH752" s="203">
        <f>VLOOKUP(LE752,$A$794:$F$2344,6,FALSE)</f>
        <v>0</v>
      </c>
      <c r="LI752" s="202" t="s">
        <v>69</v>
      </c>
      <c r="LJ752" s="10">
        <f>LH752*1.1</f>
        <v>0</v>
      </c>
      <c r="LK752" s="10"/>
      <c r="LL752" s="263"/>
      <c r="LM752" s="202" t="s">
        <v>99</v>
      </c>
      <c r="LN752" s="484" t="s">
        <v>451</v>
      </c>
      <c r="LP752" s="203"/>
      <c r="LQ752" s="203">
        <f>VLOOKUP(LN752,$A$794:$F$2344,6,FALSE)</f>
        <v>0</v>
      </c>
      <c r="LR752" s="202" t="s">
        <v>69</v>
      </c>
      <c r="LS752" s="10">
        <f>LQ752*1.1</f>
        <v>0</v>
      </c>
      <c r="LT752" s="10"/>
      <c r="LU752" s="263"/>
      <c r="LV752" s="202" t="s">
        <v>99</v>
      </c>
      <c r="LW752" s="496" t="s">
        <v>183</v>
      </c>
      <c r="LY752" s="203"/>
      <c r="LZ752" s="203" t="e">
        <f>VLOOKUP(LW752,$A$794:$F$2344,6,FALSE)</f>
        <v>#N/A</v>
      </c>
      <c r="MA752" s="202" t="s">
        <v>69</v>
      </c>
      <c r="MB752" s="10" t="e">
        <f>LZ752*1.1</f>
        <v>#N/A</v>
      </c>
      <c r="MC752" s="10"/>
      <c r="MD752" s="263"/>
      <c r="ME752" s="202" t="s">
        <v>99</v>
      </c>
      <c r="MF752" s="484" t="s">
        <v>2928</v>
      </c>
      <c r="MH752" s="203"/>
      <c r="MI752" s="203">
        <f>VLOOKUP(MF752,$A$794:$F$2344,6,FALSE)</f>
        <v>0</v>
      </c>
      <c r="MJ752" s="202" t="s">
        <v>69</v>
      </c>
      <c r="MK752" s="10">
        <f>MI752*1.1</f>
        <v>0</v>
      </c>
      <c r="ML752" s="10"/>
      <c r="MM752" s="263"/>
      <c r="MN752" s="202" t="s">
        <v>99</v>
      </c>
      <c r="MO752" s="484" t="s">
        <v>622</v>
      </c>
      <c r="MQ752" s="203"/>
      <c r="MR752" s="203">
        <f>VLOOKUP(MO752,$A$794:$F$2344,6,FALSE)</f>
        <v>15</v>
      </c>
      <c r="MS752" s="202" t="s">
        <v>69</v>
      </c>
      <c r="MT752" s="10">
        <f>MR752*1.1</f>
        <v>16.5</v>
      </c>
      <c r="MU752" s="10"/>
      <c r="MV752" s="263"/>
      <c r="MW752" s="202" t="s">
        <v>99</v>
      </c>
      <c r="MX752" s="484" t="s">
        <v>483</v>
      </c>
      <c r="MZ752" s="203"/>
      <c r="NA752" s="203">
        <f>VLOOKUP(MX752,$A$794:$F$2344,6,FALSE)</f>
        <v>0</v>
      </c>
      <c r="NB752" s="202" t="s">
        <v>69</v>
      </c>
      <c r="NC752" s="10">
        <f>NA752*1.1</f>
        <v>0</v>
      </c>
      <c r="ND752" s="10"/>
      <c r="NE752" s="263"/>
      <c r="NF752" s="202" t="s">
        <v>99</v>
      </c>
      <c r="NG752" s="484" t="s">
        <v>457</v>
      </c>
      <c r="NI752" s="203"/>
      <c r="NJ752" s="203">
        <f>VLOOKUP(NG752,$A$794:$F$2344,6,FALSE)</f>
        <v>0</v>
      </c>
      <c r="NK752" s="202" t="s">
        <v>69</v>
      </c>
      <c r="NL752" s="10">
        <f>NJ752*1.1</f>
        <v>0</v>
      </c>
      <c r="NM752" s="10"/>
      <c r="NN752" s="263"/>
      <c r="NO752" s="202" t="s">
        <v>99</v>
      </c>
      <c r="NP752" s="498" t="s">
        <v>2078</v>
      </c>
      <c r="NR752" s="203"/>
      <c r="NS752" s="203">
        <f>VLOOKUP(NP752,$A$794:$F$2344,6,FALSE)</f>
        <v>0</v>
      </c>
      <c r="NT752" s="202" t="s">
        <v>69</v>
      </c>
      <c r="NU752" s="10">
        <f>NS752*1.1</f>
        <v>0</v>
      </c>
      <c r="NV752" s="10"/>
      <c r="NW752" s="263"/>
      <c r="NX752" s="202" t="s">
        <v>99</v>
      </c>
      <c r="NY752" s="484" t="s">
        <v>457</v>
      </c>
      <c r="OA752" s="203"/>
      <c r="OB752" s="203">
        <f>VLOOKUP(NY752,$A$794:$F$2344,6,FALSE)</f>
        <v>0</v>
      </c>
      <c r="OC752" s="202" t="s">
        <v>69</v>
      </c>
      <c r="OD752" s="10">
        <f>OB752*1.1</f>
        <v>0</v>
      </c>
      <c r="OE752" s="10"/>
      <c r="OF752" s="263"/>
      <c r="OG752" s="202" t="s">
        <v>99</v>
      </c>
      <c r="OH752" s="484" t="s">
        <v>442</v>
      </c>
      <c r="OJ752" s="203"/>
      <c r="OK752" s="203">
        <f>VLOOKUP(OH752,$A$794:$F$2344,6,FALSE)</f>
        <v>0</v>
      </c>
      <c r="OL752" s="202" t="s">
        <v>69</v>
      </c>
      <c r="OM752" s="10">
        <f>OK752*1.1</f>
        <v>0</v>
      </c>
      <c r="ON752" s="10"/>
      <c r="OO752" s="263"/>
      <c r="OP752" s="202" t="s">
        <v>99</v>
      </c>
      <c r="OQ752" s="484" t="s">
        <v>1604</v>
      </c>
      <c r="OS752" s="203"/>
      <c r="OT752" s="203">
        <f>VLOOKUP(OQ752,$A$794:$F$2344,6,FALSE)</f>
        <v>0</v>
      </c>
      <c r="OU752" s="202" t="s">
        <v>69</v>
      </c>
      <c r="OV752" s="10">
        <f>OT752*1.1</f>
        <v>0</v>
      </c>
      <c r="OW752" s="10"/>
      <c r="OX752" s="263"/>
      <c r="OY752" s="202" t="s">
        <v>99</v>
      </c>
      <c r="OZ752" s="484" t="s">
        <v>483</v>
      </c>
      <c r="PB752" s="203"/>
      <c r="PC752" s="203">
        <f>VLOOKUP(OZ752,$A$794:$F$2344,6,FALSE)</f>
        <v>0</v>
      </c>
      <c r="PD752" s="202" t="s">
        <v>69</v>
      </c>
      <c r="PE752" s="10">
        <f>PC752*1.1</f>
        <v>0</v>
      </c>
      <c r="PF752" s="10"/>
      <c r="PG752" s="263"/>
      <c r="PH752" s="202" t="s">
        <v>99</v>
      </c>
      <c r="PI752" s="496" t="s">
        <v>183</v>
      </c>
      <c r="PK752" s="203"/>
      <c r="PL752" s="203" t="e">
        <f>VLOOKUP(PI752,$A$794:$F$2344,6,FALSE)</f>
        <v>#N/A</v>
      </c>
      <c r="PM752" s="202" t="s">
        <v>69</v>
      </c>
      <c r="PN752" s="10" t="e">
        <f>PL752*1.1</f>
        <v>#N/A</v>
      </c>
      <c r="PO752" s="10"/>
      <c r="PP752" s="263"/>
      <c r="PQ752" s="202" t="s">
        <v>99</v>
      </c>
      <c r="PR752" s="484" t="s">
        <v>910</v>
      </c>
      <c r="PT752" s="203"/>
      <c r="PU752" s="203">
        <f>VLOOKUP(PR752,$A$794:$F$2344,6,FALSE)</f>
        <v>0</v>
      </c>
      <c r="PV752" s="202" t="s">
        <v>69</v>
      </c>
      <c r="PW752" s="10">
        <f>PU752*1.1</f>
        <v>0</v>
      </c>
      <c r="PX752" s="10"/>
      <c r="PY752" s="263"/>
      <c r="PZ752" s="202" t="s">
        <v>99</v>
      </c>
      <c r="QA752" s="496" t="s">
        <v>183</v>
      </c>
      <c r="QC752" s="203"/>
      <c r="QD752" s="203" t="e">
        <f>VLOOKUP(QA752,$A$794:$F$2344,6,FALSE)</f>
        <v>#N/A</v>
      </c>
      <c r="QE752" s="202" t="s">
        <v>69</v>
      </c>
      <c r="QF752" s="10" t="e">
        <f>QD752*1.1</f>
        <v>#N/A</v>
      </c>
      <c r="QG752" s="10"/>
      <c r="QH752" s="263"/>
      <c r="QI752" s="202" t="s">
        <v>99</v>
      </c>
      <c r="QJ752" s="484" t="s">
        <v>485</v>
      </c>
      <c r="QL752" s="203"/>
      <c r="QM752" s="203">
        <f>VLOOKUP(QJ752,$A$794:$F$2344,6,FALSE)</f>
        <v>0</v>
      </c>
      <c r="QN752" s="202" t="s">
        <v>69</v>
      </c>
      <c r="QO752" s="10">
        <f>QM752*1.1</f>
        <v>0</v>
      </c>
      <c r="QP752" s="10"/>
      <c r="QQ752" s="263"/>
      <c r="QR752" s="202" t="s">
        <v>99</v>
      </c>
      <c r="QS752" s="484" t="s">
        <v>584</v>
      </c>
      <c r="QU752" s="203"/>
      <c r="QV752" s="203">
        <f>VLOOKUP(QS752,$A$794:$F$2344,6,FALSE)</f>
        <v>0</v>
      </c>
      <c r="QW752" s="202" t="s">
        <v>69</v>
      </c>
      <c r="QX752" s="10">
        <f>QV752*1.1</f>
        <v>0</v>
      </c>
      <c r="QY752" s="10"/>
      <c r="QZ752" s="263"/>
      <c r="RA752" s="202" t="s">
        <v>99</v>
      </c>
      <c r="RB752" s="484" t="s">
        <v>2730</v>
      </c>
      <c r="RD752" s="203"/>
      <c r="RE752" s="203">
        <f>VLOOKUP(RB752,$A$794:$F$2344,6,FALSE)</f>
        <v>0</v>
      </c>
      <c r="RF752" s="202" t="s">
        <v>69</v>
      </c>
      <c r="RG752" s="10">
        <f>RE752*1.1</f>
        <v>0</v>
      </c>
      <c r="RH752" s="10"/>
      <c r="RI752" s="263"/>
      <c r="RJ752" s="202" t="s">
        <v>99</v>
      </c>
      <c r="RK752" s="484" t="s">
        <v>485</v>
      </c>
      <c r="RM752" s="203"/>
      <c r="RN752" s="203">
        <f>VLOOKUP(RK752,$A$794:$F$2344,6,FALSE)</f>
        <v>0</v>
      </c>
      <c r="RO752" s="202" t="s">
        <v>69</v>
      </c>
      <c r="RP752" s="10">
        <f>RN752*1.1</f>
        <v>0</v>
      </c>
      <c r="RQ752" s="10"/>
      <c r="RR752" s="263"/>
      <c r="RS752" s="202" t="s">
        <v>99</v>
      </c>
      <c r="RT752" s="484" t="s">
        <v>510</v>
      </c>
      <c r="RV752" s="203"/>
      <c r="RW752" s="203">
        <f>VLOOKUP(RT752,$A$794:$F$2344,6,FALSE)</f>
        <v>0</v>
      </c>
      <c r="RX752" s="202" t="s">
        <v>69</v>
      </c>
      <c r="RY752" s="10">
        <f>RW752*1.1</f>
        <v>0</v>
      </c>
      <c r="RZ752" s="10"/>
      <c r="SA752" s="269"/>
      <c r="SB752" s="202" t="s">
        <v>99</v>
      </c>
      <c r="SC752" s="484" t="s">
        <v>2405</v>
      </c>
      <c r="SE752" s="203"/>
      <c r="SF752" s="203">
        <f>VLOOKUP(SC752,$A$794:$F$2344,6,FALSE)</f>
        <v>99</v>
      </c>
      <c r="SG752" s="202" t="s">
        <v>69</v>
      </c>
      <c r="SH752" s="10">
        <f>SF752*1.1</f>
        <v>108.9</v>
      </c>
      <c r="SI752" s="10"/>
      <c r="SJ752" s="269"/>
      <c r="SK752" s="202" t="s">
        <v>99</v>
      </c>
      <c r="SL752" s="496" t="s">
        <v>183</v>
      </c>
      <c r="SN752" s="203"/>
      <c r="SO752" s="203" t="e">
        <f>VLOOKUP(SL752,$A$794:$F$2344,6,FALSE)</f>
        <v>#N/A</v>
      </c>
      <c r="SP752" s="202" t="s">
        <v>69</v>
      </c>
      <c r="SQ752" s="10" t="e">
        <f>SO752*1.1</f>
        <v>#N/A</v>
      </c>
      <c r="SR752" s="10"/>
      <c r="SS752" s="269"/>
      <c r="ST752" s="202" t="s">
        <v>99</v>
      </c>
      <c r="SU752" s="484" t="s">
        <v>1179</v>
      </c>
      <c r="SW752" s="203"/>
      <c r="SX752" s="203">
        <f>VLOOKUP(SU752,$A$794:$F$2344,6,FALSE)</f>
        <v>0</v>
      </c>
      <c r="SY752" s="202" t="s">
        <v>69</v>
      </c>
      <c r="SZ752" s="10">
        <f>SX752*1.1</f>
        <v>0</v>
      </c>
      <c r="TA752" s="10"/>
      <c r="TB752" s="269"/>
      <c r="TC752" s="202" t="s">
        <v>99</v>
      </c>
      <c r="TD752" s="484" t="s">
        <v>415</v>
      </c>
      <c r="TF752" s="203"/>
      <c r="TG752" s="203">
        <f>VLOOKUP(TD752,$A$794:$F$2344,6,FALSE)</f>
        <v>8</v>
      </c>
      <c r="TH752" s="202" t="s">
        <v>69</v>
      </c>
      <c r="TI752" s="10">
        <f>TG752*1.1</f>
        <v>8.8000000000000007</v>
      </c>
      <c r="TK752" s="269"/>
      <c r="TL752" s="202" t="s">
        <v>99</v>
      </c>
      <c r="TM752" s="484" t="s">
        <v>2078</v>
      </c>
      <c r="TO752" s="203"/>
      <c r="TP752" s="203">
        <f>VLOOKUP(TM752,$A$794:$F$2344,6,FALSE)</f>
        <v>0</v>
      </c>
      <c r="TQ752" s="202" t="s">
        <v>69</v>
      </c>
      <c r="TR752" s="10">
        <f>TP752*1.1</f>
        <v>0</v>
      </c>
      <c r="TS752" s="10"/>
      <c r="TT752" s="269"/>
      <c r="TU752" s="202" t="s">
        <v>99</v>
      </c>
      <c r="TV752" s="484" t="s">
        <v>457</v>
      </c>
      <c r="TX752" s="203"/>
      <c r="TY752" s="203">
        <f>VLOOKUP(TV752,$A$794:$F$2344,6,FALSE)</f>
        <v>0</v>
      </c>
      <c r="TZ752" s="202" t="s">
        <v>69</v>
      </c>
      <c r="UA752" s="10">
        <f>TY752*1.1</f>
        <v>0</v>
      </c>
      <c r="UB752" s="10"/>
      <c r="UC752" s="269"/>
      <c r="UD752" s="202" t="s">
        <v>99</v>
      </c>
      <c r="UE752" s="498" t="s">
        <v>483</v>
      </c>
      <c r="UG752" s="203"/>
      <c r="UH752" s="203">
        <f>VLOOKUP(UE752,$A$794:$F$2344,6,FALSE)</f>
        <v>0</v>
      </c>
      <c r="UI752" s="202" t="s">
        <v>69</v>
      </c>
      <c r="UJ752" s="10">
        <f>UH752*1.1</f>
        <v>0</v>
      </c>
      <c r="UK752" s="10"/>
      <c r="UL752" s="269"/>
      <c r="UM752" s="202" t="s">
        <v>99</v>
      </c>
      <c r="UN752" s="484" t="s">
        <v>531</v>
      </c>
      <c r="UP752" s="203"/>
      <c r="UQ752" s="203">
        <f>VLOOKUP(UN752,$A$794:$F$2344,6,FALSE)</f>
        <v>0</v>
      </c>
      <c r="UR752" s="202" t="s">
        <v>69</v>
      </c>
      <c r="US752" s="10">
        <f>UQ752*1.1</f>
        <v>0</v>
      </c>
      <c r="UT752" s="10"/>
      <c r="UU752" s="269"/>
      <c r="UV752" s="202" t="s">
        <v>99</v>
      </c>
      <c r="UW752" s="484" t="s">
        <v>1991</v>
      </c>
      <c r="UY752" s="203"/>
      <c r="UZ752" s="203">
        <f>VLOOKUP(UW752,$A$794:$F$2344,6,FALSE)</f>
        <v>47</v>
      </c>
      <c r="VA752" s="202" t="s">
        <v>69</v>
      </c>
      <c r="VB752" s="10">
        <f>UZ752*1.1</f>
        <v>51.7</v>
      </c>
      <c r="VC752" s="10"/>
      <c r="VD752" s="269"/>
      <c r="VE752" s="202" t="s">
        <v>99</v>
      </c>
      <c r="VF752" s="484" t="s">
        <v>1179</v>
      </c>
      <c r="VH752" s="203"/>
      <c r="VI752" s="203">
        <f>VLOOKUP(VF752,$A$794:$F$2344,6,FALSE)</f>
        <v>0</v>
      </c>
      <c r="VJ752" s="202" t="s">
        <v>69</v>
      </c>
      <c r="VK752" s="10">
        <f>VI752*1.1</f>
        <v>0</v>
      </c>
      <c r="VL752" s="10"/>
      <c r="VM752" s="269"/>
      <c r="VN752" s="202" t="s">
        <v>99</v>
      </c>
      <c r="VO752" s="484" t="s">
        <v>2732</v>
      </c>
      <c r="VQ752" s="203"/>
      <c r="VR752" s="203">
        <f>VLOOKUP(VO752,$A$794:$F$2344,6,FALSE)</f>
        <v>0</v>
      </c>
      <c r="VS752" s="202" t="s">
        <v>69</v>
      </c>
      <c r="VT752" s="10">
        <f>VR752*1.1</f>
        <v>0</v>
      </c>
      <c r="VU752" s="10"/>
      <c r="VV752" s="269"/>
      <c r="VW752" s="202" t="s">
        <v>99</v>
      </c>
      <c r="VX752" s="496" t="s">
        <v>183</v>
      </c>
      <c r="VZ752" s="203"/>
      <c r="WA752" s="203" t="e">
        <f>VLOOKUP(VX752,$A$794:$F$2344,6,FALSE)</f>
        <v>#N/A</v>
      </c>
      <c r="WB752" s="202" t="s">
        <v>69</v>
      </c>
      <c r="WC752" s="10" t="e">
        <f>WA752*1.1</f>
        <v>#N/A</v>
      </c>
      <c r="WE752" s="269"/>
      <c r="WF752" s="202" t="s">
        <v>99</v>
      </c>
      <c r="WG752" s="484" t="s">
        <v>2732</v>
      </c>
      <c r="WI752" s="203"/>
      <c r="WJ752" s="203">
        <f>VLOOKUP(WG752,$A$794:$F$2344,6,FALSE)</f>
        <v>0</v>
      </c>
      <c r="WK752" s="202" t="s">
        <v>69</v>
      </c>
      <c r="WL752" s="10">
        <f>WJ752*1.1</f>
        <v>0</v>
      </c>
      <c r="WN752" s="269"/>
      <c r="WO752" s="202" t="s">
        <v>99</v>
      </c>
      <c r="WP752" s="484" t="s">
        <v>778</v>
      </c>
      <c r="WQ752" s="203"/>
      <c r="WR752" s="203"/>
      <c r="WS752" s="203">
        <f>VLOOKUP(WP752,$A$794:$F$2344,6,FALSE)</f>
        <v>63</v>
      </c>
      <c r="WT752" s="202" t="s">
        <v>69</v>
      </c>
      <c r="WU752" s="10">
        <f>WS752*1.1</f>
        <v>69.300000000000011</v>
      </c>
      <c r="WV752" s="10"/>
      <c r="WW752" s="269"/>
      <c r="WX752" s="202" t="s">
        <v>99</v>
      </c>
      <c r="WY752" s="484" t="s">
        <v>491</v>
      </c>
      <c r="XA752" s="203"/>
      <c r="XB752" s="203">
        <f>VLOOKUP(WY752,$A$794:$F$2344,6,FALSE)</f>
        <v>0</v>
      </c>
      <c r="XC752" s="202" t="s">
        <v>69</v>
      </c>
      <c r="XD752" s="10">
        <f>XB752*1.1</f>
        <v>0</v>
      </c>
      <c r="XF752" s="269"/>
      <c r="XG752" s="202" t="s">
        <v>99</v>
      </c>
      <c r="XH752" s="484" t="s">
        <v>922</v>
      </c>
      <c r="XJ752" s="203"/>
      <c r="XK752" s="203">
        <f>VLOOKUP(XH752,$A$794:$F$2344,6,FALSE)</f>
        <v>31</v>
      </c>
      <c r="XL752" s="202" t="s">
        <v>69</v>
      </c>
      <c r="XM752" s="10">
        <f>XK752*1.1</f>
        <v>34.1</v>
      </c>
      <c r="XO752" s="269"/>
      <c r="XP752" s="202" t="s">
        <v>99</v>
      </c>
      <c r="XQ752" s="484" t="s">
        <v>2077</v>
      </c>
      <c r="XS752" s="203"/>
      <c r="XT752" s="203">
        <f>VLOOKUP(XQ752,$A$794:$F$2344,6,FALSE)</f>
        <v>0</v>
      </c>
      <c r="XU752" s="202" t="s">
        <v>69</v>
      </c>
      <c r="XV752" s="10">
        <f>XT752*1.1</f>
        <v>0</v>
      </c>
      <c r="XW752" s="10"/>
      <c r="XX752" s="269"/>
      <c r="XY752" s="202" t="s">
        <v>99</v>
      </c>
      <c r="XZ752" s="484" t="s">
        <v>621</v>
      </c>
      <c r="YB752" s="203"/>
      <c r="YC752" s="203">
        <f>VLOOKUP(XZ752,$A$794:$F$2344,6,FALSE)</f>
        <v>0</v>
      </c>
      <c r="YD752" s="202" t="s">
        <v>69</v>
      </c>
      <c r="YE752" s="10">
        <f>YC752*1.1</f>
        <v>0</v>
      </c>
      <c r="YG752" s="269"/>
      <c r="YH752" s="202" t="s">
        <v>99</v>
      </c>
      <c r="YI752" s="78" t="s">
        <v>183</v>
      </c>
      <c r="YK752" s="203"/>
      <c r="YL752" s="203" t="e">
        <f>VLOOKUP(YI752,$A$794:$F$2344,6,FALSE)</f>
        <v>#N/A</v>
      </c>
      <c r="YM752" s="202" t="s">
        <v>69</v>
      </c>
      <c r="YN752" s="10" t="e">
        <f>YL752*1.1</f>
        <v>#N/A</v>
      </c>
      <c r="YO752" s="10"/>
      <c r="YP752" s="269"/>
      <c r="YQ752" s="202" t="s">
        <v>99</v>
      </c>
      <c r="YR752" s="78" t="s">
        <v>183</v>
      </c>
      <c r="YT752" s="203"/>
      <c r="YU752" s="203" t="e">
        <f>VLOOKUP(YR752,$A$794:$F$2344,6,FALSE)</f>
        <v>#N/A</v>
      </c>
      <c r="YV752" s="202" t="s">
        <v>69</v>
      </c>
      <c r="YW752" s="10" t="e">
        <f>YU752*1.1</f>
        <v>#N/A</v>
      </c>
      <c r="YY752" s="269"/>
      <c r="YZ752" s="202" t="s">
        <v>99</v>
      </c>
      <c r="ZA752" s="78" t="s">
        <v>183</v>
      </c>
      <c r="ZC752" s="203"/>
      <c r="ZD752" s="203" t="e">
        <f>VLOOKUP(ZA752,$A$794:$F$2344,6,FALSE)</f>
        <v>#N/A</v>
      </c>
      <c r="ZE752" s="202" t="s">
        <v>69</v>
      </c>
      <c r="ZF752" s="10" t="e">
        <f>ZD752*1.1</f>
        <v>#N/A</v>
      </c>
      <c r="ZH752" s="269"/>
      <c r="ZI752" s="202" t="s">
        <v>99</v>
      </c>
      <c r="ZJ752" s="78" t="s">
        <v>183</v>
      </c>
      <c r="ZL752" s="203"/>
      <c r="ZM752" s="203" t="e">
        <f>VLOOKUP(ZJ752,$A$794:$F$2344,6,FALSE)</f>
        <v>#N/A</v>
      </c>
      <c r="ZN752" s="202" t="s">
        <v>69</v>
      </c>
      <c r="ZO752" s="10" t="e">
        <f>ZM752*1.1</f>
        <v>#N/A</v>
      </c>
      <c r="ZQ752" s="269"/>
      <c r="ZR752" s="202" t="s">
        <v>99</v>
      </c>
      <c r="ZS752" s="484" t="s">
        <v>1133</v>
      </c>
      <c r="ZU752" s="203"/>
      <c r="ZV752" s="203">
        <f>VLOOKUP(ZS752,$A$794:$F$2344,6,FALSE)</f>
        <v>0</v>
      </c>
      <c r="ZW752" s="202" t="s">
        <v>69</v>
      </c>
      <c r="ZX752" s="10">
        <f>ZV752*1.1</f>
        <v>0</v>
      </c>
      <c r="ZY752" s="10"/>
      <c r="ZZ752" s="269"/>
      <c r="AAA752" s="202" t="s">
        <v>99</v>
      </c>
      <c r="AAB752" s="484" t="s">
        <v>2078</v>
      </c>
      <c r="AAD752" s="203"/>
      <c r="AAE752" s="203">
        <f>VLOOKUP(AAB752,$A$794:$F$2344,6,FALSE)</f>
        <v>0</v>
      </c>
      <c r="AAF752" s="202" t="s">
        <v>69</v>
      </c>
      <c r="AAG752" s="10">
        <f>AAE752*1.1</f>
        <v>0</v>
      </c>
      <c r="AAH752" s="10"/>
      <c r="AAI752" s="269"/>
      <c r="AAJ752" s="202" t="s">
        <v>99</v>
      </c>
      <c r="AAK752" s="78" t="s">
        <v>183</v>
      </c>
      <c r="AAM752" s="203"/>
      <c r="AAN752" s="203" t="e">
        <f>VLOOKUP(AAK752,$A$794:$F$2344,6,FALSE)</f>
        <v>#N/A</v>
      </c>
      <c r="AAO752" s="202" t="s">
        <v>69</v>
      </c>
      <c r="AAP752" s="10" t="e">
        <f>AAN752*1.1</f>
        <v>#N/A</v>
      </c>
      <c r="AAQ752" s="10"/>
      <c r="AAR752" s="269"/>
      <c r="AAS752" s="202" t="s">
        <v>99</v>
      </c>
      <c r="AAT752" s="498" t="s">
        <v>2077</v>
      </c>
      <c r="AAV752" s="203"/>
      <c r="AAW752" s="203">
        <f>VLOOKUP(AAT752,$A$794:$F$2344,6,FALSE)</f>
        <v>0</v>
      </c>
      <c r="AAX752" s="202" t="s">
        <v>69</v>
      </c>
      <c r="AAY752" s="10">
        <f>AAW752*1.1</f>
        <v>0</v>
      </c>
      <c r="AAZ752" s="10"/>
      <c r="ABA752" s="269"/>
      <c r="ABB752" s="202" t="s">
        <v>99</v>
      </c>
      <c r="ABC752" s="484" t="s">
        <v>483</v>
      </c>
      <c r="ABE752" s="203"/>
      <c r="ABF752" s="203">
        <f>VLOOKUP(ABC752,$A$794:$F$2344,6,FALSE)</f>
        <v>0</v>
      </c>
      <c r="ABG752" s="202" t="s">
        <v>69</v>
      </c>
      <c r="ABH752" s="10">
        <f>ABF752*1.1</f>
        <v>0</v>
      </c>
      <c r="ABI752" s="10"/>
      <c r="ABJ752" s="269"/>
      <c r="ABK752" s="202" t="s">
        <v>99</v>
      </c>
      <c r="ABL752" s="484" t="s">
        <v>536</v>
      </c>
      <c r="ABN752" s="203"/>
      <c r="ABO752" s="203">
        <f>VLOOKUP(ABL752,$A$794:$F$2344,6,FALSE)</f>
        <v>0</v>
      </c>
      <c r="ABP752" s="202" t="s">
        <v>69</v>
      </c>
      <c r="ABQ752" s="10">
        <f>ABO752*1.1</f>
        <v>0</v>
      </c>
      <c r="ABR752" s="10"/>
      <c r="ABS752" s="269"/>
      <c r="ABT752" s="202" t="s">
        <v>99</v>
      </c>
      <c r="ABU752" s="484" t="s">
        <v>765</v>
      </c>
      <c r="ABW752" s="203"/>
      <c r="ABX752" s="203">
        <f>VLOOKUP(ABU752,$A$794:$F$2344,6,FALSE)</f>
        <v>7</v>
      </c>
      <c r="ABY752" s="202" t="s">
        <v>69</v>
      </c>
      <c r="ABZ752" s="10">
        <f>ABX752*1.1</f>
        <v>7.7000000000000011</v>
      </c>
      <c r="ACA752" s="10"/>
      <c r="ACB752" s="269"/>
      <c r="ACC752" s="202" t="s">
        <v>99</v>
      </c>
      <c r="ACD752" s="484" t="s">
        <v>451</v>
      </c>
      <c r="ACF752" s="203"/>
      <c r="ACG752" s="203">
        <f>VLOOKUP(ACD752,$A$794:$F$2344,6,FALSE)</f>
        <v>0</v>
      </c>
      <c r="ACH752" s="202" t="s">
        <v>69</v>
      </c>
      <c r="ACI752" s="10">
        <f>ACG752*1.1</f>
        <v>0</v>
      </c>
      <c r="ACJ752" s="10"/>
      <c r="ACK752" s="269"/>
      <c r="ACL752" s="202" t="s">
        <v>99</v>
      </c>
      <c r="ACM752" s="484" t="s">
        <v>2732</v>
      </c>
      <c r="ACO752" s="203"/>
      <c r="ACP752" s="203">
        <f>VLOOKUP(ACM752,$A$794:$F$2344,6,FALSE)</f>
        <v>0</v>
      </c>
      <c r="ACQ752" s="202" t="s">
        <v>69</v>
      </c>
      <c r="ACR752" s="10">
        <f>ACP752*1.1</f>
        <v>0</v>
      </c>
      <c r="ACS752" s="10"/>
      <c r="ACT752" s="269"/>
      <c r="ACU752" s="202" t="s">
        <v>99</v>
      </c>
      <c r="ACV752" s="484" t="s">
        <v>659</v>
      </c>
      <c r="ACX752" s="203"/>
      <c r="ACY752" s="203">
        <f>VLOOKUP(ACV752,$A$794:$F$2344,6,FALSE)</f>
        <v>0</v>
      </c>
      <c r="ACZ752" s="202" t="s">
        <v>69</v>
      </c>
      <c r="ADA752" s="10">
        <f>ACY752*1.1</f>
        <v>0</v>
      </c>
      <c r="ADB752" s="10"/>
      <c r="ADC752" s="269"/>
      <c r="ADD752" s="202" t="s">
        <v>99</v>
      </c>
      <c r="ADE752" s="484" t="s">
        <v>483</v>
      </c>
      <c r="ADG752" s="203"/>
      <c r="ADH752" s="203">
        <f>VLOOKUP(ADE752,$A$794:$F$2344,6,FALSE)</f>
        <v>0</v>
      </c>
      <c r="ADI752" s="202" t="s">
        <v>69</v>
      </c>
      <c r="ADJ752" s="10">
        <f>ADH752*1.1</f>
        <v>0</v>
      </c>
      <c r="ADL752" s="269"/>
      <c r="ADM752" s="202" t="s">
        <v>99</v>
      </c>
      <c r="ADN752" s="484" t="s">
        <v>491</v>
      </c>
      <c r="ADP752" s="203"/>
      <c r="ADQ752" s="203">
        <f>VLOOKUP(ADN752,$A$794:$F$2344,6,FALSE)</f>
        <v>0</v>
      </c>
      <c r="ADR752" s="202" t="s">
        <v>69</v>
      </c>
      <c r="ADS752" s="10">
        <f>ADQ752*1.1</f>
        <v>0</v>
      </c>
      <c r="ADT752" s="10"/>
      <c r="ADU752" s="269"/>
      <c r="ADV752" s="202" t="s">
        <v>99</v>
      </c>
      <c r="ADW752" s="78" t="s">
        <v>183</v>
      </c>
      <c r="ADY752" s="203"/>
      <c r="ADZ752" s="203" t="e">
        <f>VLOOKUP(ADW752,$A$794:$F$2344,6,FALSE)</f>
        <v>#N/A</v>
      </c>
      <c r="AEA752" s="202" t="s">
        <v>69</v>
      </c>
      <c r="AEB752" s="10" t="e">
        <f>ADZ752*1.1</f>
        <v>#N/A</v>
      </c>
      <c r="AED752" s="269"/>
      <c r="AEE752" s="202" t="s">
        <v>99</v>
      </c>
      <c r="AEF752" s="491" t="s">
        <v>2730</v>
      </c>
      <c r="AEH752" s="203"/>
      <c r="AEI752" s="203">
        <f>VLOOKUP(AEF752,$A$794:$F$2344,6,FALSE)</f>
        <v>0</v>
      </c>
      <c r="AEJ752" s="202" t="s">
        <v>69</v>
      </c>
      <c r="AEK752" s="10">
        <f>AEI752*1.1</f>
        <v>0</v>
      </c>
      <c r="AEM752" s="269"/>
      <c r="AEN752" s="202" t="s">
        <v>99</v>
      </c>
      <c r="AEO752" s="484" t="s">
        <v>1991</v>
      </c>
      <c r="AEQ752" s="203"/>
      <c r="AER752" s="203">
        <f>VLOOKUP(AEO752,$A$794:$F$2344,6,FALSE)</f>
        <v>47</v>
      </c>
      <c r="AES752" s="202" t="s">
        <v>69</v>
      </c>
      <c r="AET752" s="10">
        <f>AER752*1.1</f>
        <v>51.7</v>
      </c>
      <c r="AEV752" s="269"/>
      <c r="AEW752" s="202" t="s">
        <v>99</v>
      </c>
      <c r="AEX752" s="484" t="s">
        <v>598</v>
      </c>
      <c r="AEZ752" s="203"/>
      <c r="AFA752" s="203">
        <f>VLOOKUP(AEX752,$A$794:$F$2344,6,FALSE)</f>
        <v>0</v>
      </c>
      <c r="AFB752" s="202" t="s">
        <v>69</v>
      </c>
      <c r="AFC752" s="10">
        <f>AFA752*1.1</f>
        <v>0</v>
      </c>
      <c r="AFD752" s="10"/>
      <c r="AFE752" s="269"/>
      <c r="AFF752" s="202" t="s">
        <v>99</v>
      </c>
      <c r="AFG752" s="78" t="s">
        <v>183</v>
      </c>
      <c r="AFI752" s="203"/>
      <c r="AFJ752" s="203" t="e">
        <f>VLOOKUP(AFG752,$A$794:$F$2344,6,FALSE)</f>
        <v>#N/A</v>
      </c>
      <c r="AFK752" s="202" t="s">
        <v>69</v>
      </c>
      <c r="AFL752" s="10" t="e">
        <f>AFJ752*1.1</f>
        <v>#N/A</v>
      </c>
      <c r="AFM752" s="10"/>
      <c r="AFN752" s="269"/>
      <c r="AFO752" s="202" t="s">
        <v>99</v>
      </c>
      <c r="AFP752" s="484" t="s">
        <v>491</v>
      </c>
      <c r="AFR752" s="203"/>
      <c r="AFS752" s="203">
        <f>VLOOKUP(AFP752,$A$794:$F$2344,6,FALSE)</f>
        <v>0</v>
      </c>
      <c r="AFT752" s="202" t="s">
        <v>69</v>
      </c>
      <c r="AFU752" s="10">
        <f>AFS752*1.1</f>
        <v>0</v>
      </c>
      <c r="AFV752" s="10"/>
      <c r="AFW752" s="269"/>
      <c r="AFX752" s="202" t="s">
        <v>99</v>
      </c>
      <c r="AFY752" s="484" t="s">
        <v>1179</v>
      </c>
      <c r="AGA752" s="203"/>
      <c r="AGB752" s="203">
        <f>VLOOKUP(AFY752,$A$794:$F$2344,6,FALSE)</f>
        <v>0</v>
      </c>
      <c r="AGC752" s="202" t="s">
        <v>69</v>
      </c>
      <c r="AGD752" s="10">
        <f>AGB752*1.1</f>
        <v>0</v>
      </c>
      <c r="AGE752" s="10"/>
      <c r="AGF752" s="269"/>
      <c r="AGG752" s="202" t="s">
        <v>99</v>
      </c>
      <c r="AGH752" s="484" t="s">
        <v>491</v>
      </c>
      <c r="AGJ752" s="203"/>
      <c r="AGK752" s="203">
        <f>VLOOKUP(AGH752,$A$794:$F$2344,6,FALSE)</f>
        <v>0</v>
      </c>
      <c r="AGL752" s="202" t="s">
        <v>69</v>
      </c>
      <c r="AGM752" s="10">
        <f>AGK752*1.1</f>
        <v>0</v>
      </c>
      <c r="AGN752" s="10"/>
      <c r="AGO752" s="269"/>
      <c r="AGP752" s="202" t="s">
        <v>99</v>
      </c>
      <c r="AGQ752" s="484" t="s">
        <v>2405</v>
      </c>
      <c r="AGS752" s="203"/>
      <c r="AGT752" s="203">
        <f>VLOOKUP(AGQ752,$A$794:$F$2344,6,FALSE)</f>
        <v>99</v>
      </c>
      <c r="AGU752" s="202" t="s">
        <v>69</v>
      </c>
      <c r="AGV752" s="10">
        <f>AGT752*1.1</f>
        <v>108.9</v>
      </c>
      <c r="AGW752" s="10"/>
      <c r="AGX752" s="269"/>
      <c r="AGY752" s="202" t="s">
        <v>99</v>
      </c>
      <c r="AGZ752" s="78" t="s">
        <v>183</v>
      </c>
      <c r="AHB752" s="203"/>
      <c r="AHC752" s="203" t="e">
        <f>VLOOKUP(AGZ752,$A$794:$F$2344,6,FALSE)</f>
        <v>#N/A</v>
      </c>
      <c r="AHD752" s="202" t="s">
        <v>69</v>
      </c>
      <c r="AHE752" s="10" t="e">
        <f>AHC752*1.1</f>
        <v>#N/A</v>
      </c>
      <c r="AHF752" s="10"/>
      <c r="AHG752" s="269"/>
      <c r="AHH752" s="202" t="s">
        <v>99</v>
      </c>
      <c r="AHI752" s="502" t="s">
        <v>646</v>
      </c>
      <c r="AHK752" s="203"/>
      <c r="AHL752" s="203">
        <f>VLOOKUP(AHI752,$A$794:$F$2344,6,FALSE)</f>
        <v>0</v>
      </c>
      <c r="AHM752" s="202" t="s">
        <v>69</v>
      </c>
      <c r="AHN752" s="10">
        <f>AHL752*1.1</f>
        <v>0</v>
      </c>
      <c r="AHO752" s="10"/>
      <c r="AHP752" s="269"/>
      <c r="AHQ752" s="202" t="s">
        <v>99</v>
      </c>
      <c r="AHR752" s="484" t="s">
        <v>2077</v>
      </c>
      <c r="AHT752" s="203"/>
      <c r="AHU752" s="203">
        <f>VLOOKUP(AHR752,$A$794:$F$2344,6,FALSE)</f>
        <v>0</v>
      </c>
      <c r="AHV752" s="202" t="s">
        <v>69</v>
      </c>
      <c r="AHW752" s="10">
        <f>AHU752*1.1</f>
        <v>0</v>
      </c>
      <c r="AHX752" s="10"/>
      <c r="AHY752" s="269"/>
      <c r="AHZ752" s="202" t="s">
        <v>99</v>
      </c>
      <c r="AIA752" s="78" t="s">
        <v>183</v>
      </c>
      <c r="AIC752" s="203"/>
      <c r="AID752" s="203" t="e">
        <f>VLOOKUP(AIA752,$A$794:$F$2344,6,FALSE)</f>
        <v>#N/A</v>
      </c>
      <c r="AIE752" s="202" t="s">
        <v>69</v>
      </c>
      <c r="AIF752" s="10" t="e">
        <f>AID752*1.1</f>
        <v>#N/A</v>
      </c>
      <c r="AIG752" s="10"/>
      <c r="AIH752" s="269"/>
      <c r="AII752" s="202" t="s">
        <v>99</v>
      </c>
      <c r="AIJ752" s="484" t="s">
        <v>584</v>
      </c>
      <c r="AIL752" s="203"/>
      <c r="AIM752" s="203">
        <f>VLOOKUP(AIJ752,$A$794:$F$2344,6,FALSE)</f>
        <v>0</v>
      </c>
      <c r="AIN752" s="202" t="s">
        <v>69</v>
      </c>
      <c r="AIO752" s="10">
        <f>AIM752*1.1</f>
        <v>0</v>
      </c>
      <c r="AIP752" s="10"/>
      <c r="AIQ752" s="269"/>
      <c r="AIR752" s="202" t="s">
        <v>99</v>
      </c>
      <c r="AIS752" s="484" t="s">
        <v>646</v>
      </c>
      <c r="AIU752" s="203"/>
      <c r="AIV752" s="203">
        <f>VLOOKUP(AIS752,$A$794:$F$2344,6,FALSE)</f>
        <v>0</v>
      </c>
      <c r="AIW752" s="202" t="s">
        <v>69</v>
      </c>
      <c r="AIX752" s="10">
        <f>AIV752*1.1</f>
        <v>0</v>
      </c>
      <c r="AIY752" s="10"/>
      <c r="AIZ752" s="269"/>
      <c r="AJA752" s="202" t="s">
        <v>99</v>
      </c>
      <c r="AJB752" s="78" t="s">
        <v>183</v>
      </c>
      <c r="AJD752" s="203"/>
      <c r="AJE752" s="203" t="e">
        <f>VLOOKUP(AJB752,$A$794:$F$2344,6,FALSE)</f>
        <v>#N/A</v>
      </c>
      <c r="AJF752" s="202" t="s">
        <v>69</v>
      </c>
      <c r="AJG752" s="10" t="e">
        <f>AJE752*1.1</f>
        <v>#N/A</v>
      </c>
      <c r="AJH752" s="10"/>
      <c r="AJI752" s="269"/>
      <c r="AJJ752" s="202" t="s">
        <v>99</v>
      </c>
      <c r="AJK752" s="78" t="s">
        <v>183</v>
      </c>
      <c r="AJM752" s="203"/>
      <c r="AJN752" s="203" t="e">
        <f>VLOOKUP(AJK752,$A$794:$F$2344,6,FALSE)</f>
        <v>#N/A</v>
      </c>
      <c r="AJO752" s="202" t="s">
        <v>69</v>
      </c>
      <c r="AJP752" s="10" t="e">
        <f>AJN752*1.1</f>
        <v>#N/A</v>
      </c>
      <c r="AJQ752" s="10"/>
      <c r="AJR752" s="269"/>
      <c r="AJS752" s="202" t="s">
        <v>99</v>
      </c>
      <c r="AJT752" s="78" t="s">
        <v>183</v>
      </c>
      <c r="AJV752" s="203"/>
      <c r="AJW752" s="203" t="e">
        <f>VLOOKUP(AJT752,$A$794:$F$2344,6,FALSE)</f>
        <v>#N/A</v>
      </c>
      <c r="AJX752" s="202" t="s">
        <v>69</v>
      </c>
      <c r="AJY752" s="10" t="e">
        <f>AJW752*1.1</f>
        <v>#N/A</v>
      </c>
      <c r="AJZ752" s="10"/>
      <c r="AKA752" s="269"/>
      <c r="AKB752" s="202" t="s">
        <v>99</v>
      </c>
      <c r="AKC752" s="484" t="s">
        <v>529</v>
      </c>
      <c r="AKE752" s="203"/>
      <c r="AKF752" s="203">
        <f>VLOOKUP(AKC752,$A$794:$F$2344,6,FALSE)</f>
        <v>0</v>
      </c>
      <c r="AKG752" s="202" t="s">
        <v>69</v>
      </c>
      <c r="AKH752" s="10">
        <f>AKF752*1.1</f>
        <v>0</v>
      </c>
      <c r="AKI752" s="10"/>
      <c r="AKJ752" s="269"/>
      <c r="AKK752" s="202" t="s">
        <v>99</v>
      </c>
      <c r="AKL752" s="78" t="s">
        <v>183</v>
      </c>
      <c r="AKN752" s="203"/>
      <c r="AKO752" s="203" t="e">
        <f>VLOOKUP(AKL752,$A$794:$F$2344,6,FALSE)</f>
        <v>#N/A</v>
      </c>
      <c r="AKP752" s="202" t="s">
        <v>69</v>
      </c>
      <c r="AKQ752" s="10" t="e">
        <f>AKO752*1.1</f>
        <v>#N/A</v>
      </c>
      <c r="AKR752" s="10"/>
      <c r="AKS752" s="269"/>
      <c r="AKT752" s="202" t="s">
        <v>99</v>
      </c>
      <c r="AKU752" s="78" t="s">
        <v>183</v>
      </c>
      <c r="AKW752" s="203"/>
      <c r="AKX752" s="203" t="e">
        <f>VLOOKUP(AKU752,$A$794:$F$2344,6,FALSE)</f>
        <v>#N/A</v>
      </c>
      <c r="AKY752" s="202" t="s">
        <v>69</v>
      </c>
      <c r="AKZ752" s="10" t="e">
        <f>AKX752*1.1</f>
        <v>#N/A</v>
      </c>
      <c r="ALA752" s="10"/>
      <c r="ALB752" s="269"/>
      <c r="ALC752" s="202" t="s">
        <v>99</v>
      </c>
      <c r="ALD752" s="78" t="s">
        <v>183</v>
      </c>
      <c r="ALF752" s="203"/>
      <c r="ALG752" s="203" t="e">
        <f>VLOOKUP(ALD752,$A$794:$F$2344,6,FALSE)</f>
        <v>#N/A</v>
      </c>
      <c r="ALH752" s="202" t="s">
        <v>69</v>
      </c>
      <c r="ALI752" s="10" t="e">
        <f>ALG752*1.1</f>
        <v>#N/A</v>
      </c>
      <c r="ALJ752" s="10"/>
      <c r="ALK752" s="269"/>
      <c r="ALL752" s="202" t="s">
        <v>99</v>
      </c>
      <c r="ALM752" s="78" t="s">
        <v>183</v>
      </c>
      <c r="ALO752" s="203"/>
      <c r="ALP752" s="203" t="e">
        <f>VLOOKUP(ALM752,$A$794:$F$2344,6,FALSE)</f>
        <v>#N/A</v>
      </c>
      <c r="ALQ752" s="202" t="s">
        <v>69</v>
      </c>
      <c r="ALR752" s="10" t="e">
        <f>ALP752*1.1</f>
        <v>#N/A</v>
      </c>
      <c r="ALS752" s="10"/>
      <c r="ALT752" s="269"/>
      <c r="ALU752" s="202" t="s">
        <v>99</v>
      </c>
      <c r="ALV752" s="78" t="s">
        <v>183</v>
      </c>
      <c r="ALX752" s="203"/>
      <c r="ALY752" s="203" t="e">
        <f>VLOOKUP(ALV752,$A$794:$F$2344,6,FALSE)</f>
        <v>#N/A</v>
      </c>
      <c r="ALZ752" s="202" t="s">
        <v>69</v>
      </c>
      <c r="AMA752" s="10" t="e">
        <f>ALY752*1.1</f>
        <v>#N/A</v>
      </c>
      <c r="AMB752" s="10"/>
      <c r="AMC752" s="269"/>
      <c r="AMD752" s="202" t="s">
        <v>99</v>
      </c>
      <c r="AME752" s="78" t="s">
        <v>183</v>
      </c>
      <c r="AMG752" s="203"/>
      <c r="AMH752" s="203" t="e">
        <f>VLOOKUP(AME752,$A$794:$F$2344,6,FALSE)</f>
        <v>#N/A</v>
      </c>
      <c r="AMI752" s="202" t="s">
        <v>69</v>
      </c>
      <c r="AMJ752" s="10" t="e">
        <f>AMH752*1.1</f>
        <v>#N/A</v>
      </c>
      <c r="AMK752" s="10"/>
      <c r="AML752" s="269"/>
      <c r="AMM752" s="202" t="s">
        <v>99</v>
      </c>
      <c r="AMN752" s="78" t="s">
        <v>183</v>
      </c>
      <c r="AMP752" s="203"/>
      <c r="AMQ752" s="203" t="e">
        <f>VLOOKUP(AMN752,$A$794:$F$2344,6,FALSE)</f>
        <v>#N/A</v>
      </c>
      <c r="AMR752" s="202" t="s">
        <v>69</v>
      </c>
      <c r="AMS752" s="10" t="e">
        <f>AMQ752*1.1</f>
        <v>#N/A</v>
      </c>
      <c r="AMT752" s="10"/>
      <c r="AMU752" s="269"/>
      <c r="AMV752" s="202" t="s">
        <v>99</v>
      </c>
      <c r="AMW752" s="78" t="s">
        <v>183</v>
      </c>
      <c r="AMY752" s="203"/>
      <c r="AMZ752" s="203" t="e">
        <f>VLOOKUP(AMW752,$A$794:$F$2344,6,FALSE)</f>
        <v>#N/A</v>
      </c>
      <c r="ANA752" s="202" t="s">
        <v>69</v>
      </c>
      <c r="ANB752" s="10" t="e">
        <f>AMZ752*1.1</f>
        <v>#N/A</v>
      </c>
      <c r="ANC752" s="10"/>
      <c r="AND752" s="269"/>
      <c r="ANE752" s="202" t="s">
        <v>99</v>
      </c>
      <c r="ANF752" s="78" t="s">
        <v>183</v>
      </c>
      <c r="ANH752" s="203"/>
      <c r="ANI752" s="203" t="e">
        <f>VLOOKUP(ANF752,$A$794:$F$2344,6,FALSE)</f>
        <v>#N/A</v>
      </c>
      <c r="ANJ752" s="202" t="s">
        <v>69</v>
      </c>
      <c r="ANK752" s="10" t="e">
        <f>ANI752*1.1</f>
        <v>#N/A</v>
      </c>
      <c r="ANL752" s="10"/>
      <c r="ANM752" s="269"/>
      <c r="ANN752" s="202" t="s">
        <v>99</v>
      </c>
      <c r="ANO752" s="78" t="s">
        <v>183</v>
      </c>
      <c r="ANQ752" s="203"/>
      <c r="ANR752" s="203" t="e">
        <f>VLOOKUP(ANO752,$A$794:$F$2344,6,FALSE)</f>
        <v>#N/A</v>
      </c>
      <c r="ANS752" s="202" t="s">
        <v>69</v>
      </c>
      <c r="ANT752" s="10" t="e">
        <f>ANR752*1.1</f>
        <v>#N/A</v>
      </c>
      <c r="ANU752" s="10"/>
      <c r="ANV752" s="269"/>
      <c r="ANW752" s="202" t="s">
        <v>99</v>
      </c>
      <c r="ANX752" s="78" t="s">
        <v>183</v>
      </c>
      <c r="ANZ752" s="203"/>
      <c r="AOA752" s="203" t="e">
        <f>VLOOKUP(ANX752,$A$794:$F$2344,6,FALSE)</f>
        <v>#N/A</v>
      </c>
      <c r="AOB752" s="202" t="s">
        <v>69</v>
      </c>
      <c r="AOC752" s="10" t="e">
        <f>AOA752*1.1</f>
        <v>#N/A</v>
      </c>
      <c r="AOD752" s="10"/>
      <c r="AOE752" s="269"/>
      <c r="AOF752" s="202" t="s">
        <v>99</v>
      </c>
      <c r="AOG752" s="78" t="s">
        <v>183</v>
      </c>
      <c r="AOI752" s="203"/>
      <c r="AOJ752" s="203" t="e">
        <f>VLOOKUP(AOG752,$A$794:$F$2344,6,FALSE)</f>
        <v>#N/A</v>
      </c>
      <c r="AOK752" s="202" t="s">
        <v>69</v>
      </c>
      <c r="AOL752" s="10" t="e">
        <f>AOJ752*1.1</f>
        <v>#N/A</v>
      </c>
      <c r="AOM752" s="10"/>
      <c r="AON752" s="269"/>
      <c r="AOO752" s="202" t="s">
        <v>99</v>
      </c>
      <c r="AOP752" s="78" t="s">
        <v>183</v>
      </c>
      <c r="AOR752" s="203"/>
      <c r="AOS752" s="203" t="e">
        <f>VLOOKUP(AOP752,$A$794:$F$2344,6,FALSE)</f>
        <v>#N/A</v>
      </c>
      <c r="AOT752" s="202" t="s">
        <v>69</v>
      </c>
      <c r="AOU752" s="10" t="e">
        <f>AOS752*1.1</f>
        <v>#N/A</v>
      </c>
      <c r="AOV752" s="10"/>
      <c r="AOW752" s="269"/>
      <c r="AOX752" s="202" t="s">
        <v>99</v>
      </c>
      <c r="AOY752" s="78" t="s">
        <v>183</v>
      </c>
      <c r="APA752" s="203"/>
      <c r="APB752" s="203" t="e">
        <f>VLOOKUP(AOY752,$A$794:$F$2344,6,FALSE)</f>
        <v>#N/A</v>
      </c>
      <c r="APC752" s="202" t="s">
        <v>69</v>
      </c>
      <c r="APD752" s="10" t="e">
        <f>APB752*1.1</f>
        <v>#N/A</v>
      </c>
      <c r="APE752" s="10"/>
      <c r="APF752" s="269"/>
      <c r="APG752" s="202" t="s">
        <v>99</v>
      </c>
      <c r="APH752" s="78" t="s">
        <v>183</v>
      </c>
      <c r="APJ752" s="203"/>
      <c r="APK752" s="203" t="e">
        <f>VLOOKUP(APH752,$A$794:$F$2344,6,FALSE)</f>
        <v>#N/A</v>
      </c>
      <c r="APL752" s="202" t="s">
        <v>69</v>
      </c>
      <c r="APM752" s="10" t="e">
        <f>APK752*1.1</f>
        <v>#N/A</v>
      </c>
      <c r="APN752" s="10"/>
      <c r="APO752" s="269"/>
      <c r="APP752" s="202" t="s">
        <v>99</v>
      </c>
      <c r="APQ752" s="498" t="s">
        <v>1179</v>
      </c>
      <c r="APS752" s="203"/>
      <c r="APT752" s="203">
        <f>VLOOKUP(APQ752,$A$794:$F$2344,6,FALSE)</f>
        <v>0</v>
      </c>
      <c r="APU752" s="202" t="s">
        <v>69</v>
      </c>
      <c r="APV752" s="10">
        <f>APT752*1.1</f>
        <v>0</v>
      </c>
      <c r="APW752" s="10"/>
      <c r="APX752" s="269"/>
      <c r="APY752" s="202" t="s">
        <v>99</v>
      </c>
      <c r="APZ752" s="498" t="s">
        <v>2405</v>
      </c>
      <c r="AQB752" s="203"/>
      <c r="AQC752" s="203">
        <f>VLOOKUP(APZ752,$A$794:$F$2344,6,FALSE)</f>
        <v>99</v>
      </c>
      <c r="AQD752" s="202" t="s">
        <v>69</v>
      </c>
      <c r="AQE752" s="10">
        <f>AQC752*1.1</f>
        <v>108.9</v>
      </c>
      <c r="AQF752" s="10"/>
      <c r="AQG752" s="269"/>
      <c r="AQH752" s="202" t="s">
        <v>99</v>
      </c>
      <c r="AQI752" s="484" t="s">
        <v>659</v>
      </c>
      <c r="AQK752" s="203"/>
      <c r="AQL752" s="203">
        <f>VLOOKUP(AQI752,$A$794:$F$2344,6,FALSE)</f>
        <v>0</v>
      </c>
      <c r="AQM752" s="202" t="s">
        <v>69</v>
      </c>
      <c r="AQN752" s="10">
        <f>AQL752*1.1</f>
        <v>0</v>
      </c>
      <c r="AQO752" s="10"/>
      <c r="AQP752" s="269"/>
      <c r="AQQ752" s="202" t="s">
        <v>99</v>
      </c>
      <c r="AQR752" s="484" t="s">
        <v>781</v>
      </c>
      <c r="AQT752" s="203"/>
      <c r="AQU752" s="203">
        <f>VLOOKUP(AQR752,$A$794:$F$2344,6,FALSE)</f>
        <v>0</v>
      </c>
      <c r="AQV752" s="202" t="s">
        <v>69</v>
      </c>
      <c r="AQW752" s="10">
        <f>AQU752*1.1</f>
        <v>0</v>
      </c>
      <c r="AQX752" s="10"/>
      <c r="AQY752" s="269"/>
      <c r="AQZ752" s="202" t="s">
        <v>99</v>
      </c>
      <c r="ARA752" s="484" t="s">
        <v>483</v>
      </c>
      <c r="ARC752" s="203"/>
      <c r="ARD752" s="203">
        <f>VLOOKUP(ARA752,$A$794:$F$2344,6,FALSE)</f>
        <v>0</v>
      </c>
      <c r="ARE752" s="202" t="s">
        <v>69</v>
      </c>
      <c r="ARF752" s="10">
        <f>ARD752*1.1</f>
        <v>0</v>
      </c>
      <c r="ARG752" s="10"/>
      <c r="ARH752" s="269"/>
      <c r="ARI752" s="202" t="s">
        <v>99</v>
      </c>
      <c r="ARJ752" s="484" t="s">
        <v>451</v>
      </c>
      <c r="ARL752" s="203"/>
      <c r="ARM752" s="203">
        <f>VLOOKUP(ARJ752,$A$794:$F$2344,6,FALSE)</f>
        <v>0</v>
      </c>
      <c r="ARN752" s="202" t="s">
        <v>69</v>
      </c>
      <c r="ARO752" s="10">
        <f>ARM752*1.1</f>
        <v>0</v>
      </c>
      <c r="ARP752" s="10"/>
      <c r="ARQ752" s="269"/>
      <c r="ARR752" s="202" t="s">
        <v>99</v>
      </c>
      <c r="ARS752" s="498" t="s">
        <v>2405</v>
      </c>
      <c r="ARU752" s="203"/>
      <c r="ARV752" s="203">
        <f>VLOOKUP(ARS752,$A$794:$F$2344,6,FALSE)</f>
        <v>99</v>
      </c>
      <c r="ARW752" s="202" t="s">
        <v>69</v>
      </c>
      <c r="ARX752" s="10">
        <f>ARV752*1.1</f>
        <v>108.9</v>
      </c>
      <c r="ARY752" s="10"/>
      <c r="ARZ752" s="269"/>
      <c r="ASA752" s="202" t="s">
        <v>99</v>
      </c>
      <c r="ASB752" s="484" t="s">
        <v>584</v>
      </c>
      <c r="ASD752" s="203"/>
      <c r="ASE752" s="203">
        <f>VLOOKUP(ASB752,$A$794:$F$2344,6,FALSE)</f>
        <v>0</v>
      </c>
      <c r="ASF752" s="202" t="s">
        <v>69</v>
      </c>
      <c r="ASG752" s="10">
        <f>ASE752*1.1</f>
        <v>0</v>
      </c>
      <c r="ASH752" s="10"/>
      <c r="ASI752" s="269"/>
      <c r="ASJ752" s="202" t="s">
        <v>99</v>
      </c>
      <c r="ASK752" s="484" t="s">
        <v>910</v>
      </c>
      <c r="ASM752" s="203"/>
      <c r="ASN752" s="203">
        <f>VLOOKUP(ASK752,$A$794:$F$2344,6,FALSE)</f>
        <v>0</v>
      </c>
      <c r="ASO752" s="202" t="s">
        <v>69</v>
      </c>
      <c r="ASP752" s="10">
        <f>ASN752*1.1</f>
        <v>0</v>
      </c>
      <c r="ASQ752" s="10"/>
      <c r="ASR752" s="269"/>
      <c r="ASS752" s="202" t="s">
        <v>99</v>
      </c>
      <c r="AST752" s="484" t="s">
        <v>2730</v>
      </c>
      <c r="ASV752" s="203"/>
      <c r="ASW752" s="203">
        <f>VLOOKUP(AST752,$A$794:$F$2344,6,FALSE)</f>
        <v>0</v>
      </c>
      <c r="ASX752" s="202" t="s">
        <v>69</v>
      </c>
      <c r="ASY752" s="10">
        <f>ASW752*1.1</f>
        <v>0</v>
      </c>
      <c r="ASZ752" s="10"/>
      <c r="ATA752" s="269"/>
      <c r="ATB752" s="202" t="s">
        <v>99</v>
      </c>
      <c r="ATC752" s="484" t="s">
        <v>451</v>
      </c>
      <c r="ATE752" s="203"/>
      <c r="ATF752" s="203">
        <f>VLOOKUP(ATC752,$A$794:$F$2344,6,FALSE)</f>
        <v>0</v>
      </c>
      <c r="ATG752" s="202" t="s">
        <v>69</v>
      </c>
      <c r="ATH752" s="10">
        <f>ATF752*1.1</f>
        <v>0</v>
      </c>
      <c r="ATI752" s="10"/>
      <c r="ATJ752" s="269"/>
      <c r="ATK752" s="202" t="s">
        <v>99</v>
      </c>
      <c r="ATL752" s="484" t="s">
        <v>2730</v>
      </c>
      <c r="ATN752" s="203"/>
      <c r="ATO752" s="203">
        <f>VLOOKUP(ATL752,$A$794:$F$2344,6,FALSE)</f>
        <v>0</v>
      </c>
      <c r="ATP752" s="202" t="s">
        <v>69</v>
      </c>
      <c r="ATQ752" s="10">
        <f>ATO752*1.1</f>
        <v>0</v>
      </c>
      <c r="ATR752" s="10"/>
      <c r="ATS752" s="269"/>
      <c r="ATT752" s="202" t="s">
        <v>99</v>
      </c>
      <c r="ATU752" s="484" t="s">
        <v>2078</v>
      </c>
      <c r="ATW752" s="203"/>
      <c r="ATX752" s="203">
        <f>VLOOKUP(ATU752,$A$794:$F$2344,6,FALSE)</f>
        <v>0</v>
      </c>
      <c r="ATY752" s="202" t="s">
        <v>69</v>
      </c>
      <c r="ATZ752" s="10">
        <f>ATX752*1.1</f>
        <v>0</v>
      </c>
      <c r="AUA752" s="10"/>
      <c r="AUB752" s="269"/>
      <c r="AUC752" s="202" t="s">
        <v>99</v>
      </c>
      <c r="AUD752" s="484" t="s">
        <v>2730</v>
      </c>
      <c r="AUF752" s="203"/>
      <c r="AUG752" s="203">
        <f>VLOOKUP(AUD752,$A$794:$F$2344,6,FALSE)</f>
        <v>0</v>
      </c>
      <c r="AUH752" s="202" t="s">
        <v>69</v>
      </c>
      <c r="AUI752" s="10">
        <f>AUG752*1.1</f>
        <v>0</v>
      </c>
      <c r="AUJ752" s="10"/>
      <c r="AUK752" s="269"/>
      <c r="AUL752" s="202" t="s">
        <v>99</v>
      </c>
      <c r="AUM752" s="484" t="s">
        <v>668</v>
      </c>
      <c r="AUO752" s="203"/>
      <c r="AUP752" s="203">
        <f>VLOOKUP(AUM752,$A$794:$F$2344,6,FALSE)</f>
        <v>0</v>
      </c>
      <c r="AUQ752" s="202" t="s">
        <v>69</v>
      </c>
      <c r="AUR752" s="10">
        <f>AUP752*1.1</f>
        <v>0</v>
      </c>
      <c r="AUS752" s="10"/>
      <c r="AUT752" s="269"/>
      <c r="AUU752" s="202" t="s">
        <v>99</v>
      </c>
      <c r="AUV752" s="509" t="s">
        <v>442</v>
      </c>
      <c r="AUX752" s="203"/>
      <c r="AUY752" s="203">
        <f>VLOOKUP(AUV752,$A$794:$F$2344,6,FALSE)</f>
        <v>0</v>
      </c>
      <c r="AUZ752" s="202" t="s">
        <v>69</v>
      </c>
      <c r="AVA752" s="10">
        <f>AUY752*1.1</f>
        <v>0</v>
      </c>
      <c r="AVB752" s="10"/>
      <c r="AVC752" s="269"/>
      <c r="AVD752" s="202" t="s">
        <v>99</v>
      </c>
      <c r="AVE752" s="484" t="s">
        <v>451</v>
      </c>
      <c r="AVG752" s="203"/>
      <c r="AVH752" s="203">
        <f>VLOOKUP(AVE752,$A$794:$F$2344,6,FALSE)</f>
        <v>0</v>
      </c>
      <c r="AVI752" s="202" t="s">
        <v>69</v>
      </c>
      <c r="AVJ752" s="10">
        <f>AVH752*1.1</f>
        <v>0</v>
      </c>
      <c r="AVK752" s="10"/>
      <c r="AVL752" s="269"/>
      <c r="AVM752" s="202" t="s">
        <v>99</v>
      </c>
      <c r="AVN752" s="484" t="s">
        <v>1133</v>
      </c>
      <c r="AVP752" s="203"/>
      <c r="AVQ752" s="203">
        <f>VLOOKUP(AVN752,$A$794:$F$2344,6,FALSE)</f>
        <v>0</v>
      </c>
      <c r="AVR752" s="202" t="s">
        <v>69</v>
      </c>
      <c r="AVS752" s="10">
        <f>AVQ752*1.1</f>
        <v>0</v>
      </c>
      <c r="AVT752" s="10"/>
      <c r="AVU752" s="269"/>
      <c r="AVV752" s="202" t="s">
        <v>99</v>
      </c>
      <c r="AVW752" s="487" t="s">
        <v>584</v>
      </c>
      <c r="AVY752" s="203"/>
      <c r="AVZ752" s="203">
        <f>VLOOKUP(AVW752,$A$794:$F$2344,6,FALSE)</f>
        <v>0</v>
      </c>
      <c r="AWA752" s="202" t="s">
        <v>69</v>
      </c>
      <c r="AWB752" s="10">
        <f>AVZ752*1.1</f>
        <v>0</v>
      </c>
      <c r="AWC752" s="10"/>
      <c r="AWD752" s="269"/>
      <c r="AWE752" s="202" t="s">
        <v>99</v>
      </c>
      <c r="AWF752" s="484" t="s">
        <v>778</v>
      </c>
      <c r="AWH752" s="203"/>
      <c r="AWI752" s="203">
        <f>VLOOKUP(AWF752,$A$794:$F$2344,6,FALSE)</f>
        <v>63</v>
      </c>
      <c r="AWJ752" s="202" t="s">
        <v>69</v>
      </c>
      <c r="AWK752" s="10">
        <f>AWI752*1.1</f>
        <v>69.300000000000011</v>
      </c>
      <c r="AWL752" s="10"/>
      <c r="AWM752" s="269"/>
      <c r="AWN752" s="202" t="s">
        <v>99</v>
      </c>
      <c r="AWO752" s="484" t="s">
        <v>2732</v>
      </c>
      <c r="AWQ752" s="203"/>
      <c r="AWR752" s="203">
        <f>VLOOKUP(AWO752,$A$794:$F$2344,6,FALSE)</f>
        <v>0</v>
      </c>
      <c r="AWS752" s="202" t="s">
        <v>69</v>
      </c>
      <c r="AWT752" s="10">
        <f>AWR752*1.1</f>
        <v>0</v>
      </c>
      <c r="AWU752" s="10"/>
      <c r="AWV752" s="269"/>
      <c r="AWW752" s="202" t="s">
        <v>99</v>
      </c>
      <c r="AWX752" s="484" t="s">
        <v>457</v>
      </c>
      <c r="AWZ752" s="203"/>
      <c r="AXA752" s="203">
        <f>VLOOKUP(AWX752,$A$794:$F$2344,6,FALSE)</f>
        <v>0</v>
      </c>
      <c r="AXB752" s="202" t="s">
        <v>69</v>
      </c>
      <c r="AXC752" s="10">
        <f>AXA752*1.1</f>
        <v>0</v>
      </c>
      <c r="AXD752" s="10"/>
      <c r="AXE752" s="269"/>
      <c r="AXF752" s="202" t="s">
        <v>99</v>
      </c>
      <c r="AXG752" s="484" t="s">
        <v>483</v>
      </c>
      <c r="AXI752" s="203"/>
      <c r="AXJ752" s="203">
        <f>VLOOKUP(AXG752,$A$794:$F$2344,6,FALSE)</f>
        <v>0</v>
      </c>
      <c r="AXK752" s="202" t="s">
        <v>69</v>
      </c>
      <c r="AXL752" s="10">
        <f>AXJ752*1.1</f>
        <v>0</v>
      </c>
      <c r="AXM752" s="10"/>
      <c r="AXN752" s="269"/>
      <c r="AXO752" s="202" t="s">
        <v>99</v>
      </c>
      <c r="AXP752" s="484" t="s">
        <v>781</v>
      </c>
      <c r="AXR752" s="203"/>
      <c r="AXS752" s="203">
        <f>VLOOKUP(AXP752,$A$794:$F$2344,6,FALSE)</f>
        <v>0</v>
      </c>
      <c r="AXT752" s="202" t="s">
        <v>69</v>
      </c>
      <c r="AXU752" s="10">
        <f>AXS752*1.1</f>
        <v>0</v>
      </c>
      <c r="AXV752" s="10"/>
      <c r="AXW752" s="269"/>
      <c r="AXX752" s="202" t="s">
        <v>99</v>
      </c>
      <c r="AXY752" s="498" t="s">
        <v>483</v>
      </c>
      <c r="AYA752" s="203"/>
      <c r="AYB752" s="203">
        <f>VLOOKUP(AXY752,$A$794:$F$2344,6,FALSE)</f>
        <v>0</v>
      </c>
      <c r="AYC752" s="202" t="s">
        <v>69</v>
      </c>
      <c r="AYD752" s="10">
        <f>AYB752*1.1</f>
        <v>0</v>
      </c>
      <c r="AYE752" s="10"/>
      <c r="AYF752" s="269"/>
      <c r="AYG752" s="202" t="s">
        <v>99</v>
      </c>
      <c r="AYH752" s="484" t="s">
        <v>2730</v>
      </c>
      <c r="AYJ752" s="203"/>
      <c r="AYK752" s="203">
        <f>VLOOKUP(AYH752,$A$794:$F$2344,6,FALSE)</f>
        <v>0</v>
      </c>
      <c r="AYL752" s="202" t="s">
        <v>69</v>
      </c>
      <c r="AYM752" s="10">
        <f>AYK752*1.1</f>
        <v>0</v>
      </c>
      <c r="AYN752" s="10"/>
      <c r="AYO752" s="269"/>
      <c r="AYP752" s="202" t="s">
        <v>99</v>
      </c>
      <c r="AYQ752" s="484" t="s">
        <v>2078</v>
      </c>
      <c r="AYS752" s="203"/>
      <c r="AYT752" s="203">
        <f>VLOOKUP(AYQ752,$A$794:$F$2344,6,FALSE)</f>
        <v>0</v>
      </c>
      <c r="AYU752" s="202" t="s">
        <v>69</v>
      </c>
      <c r="AYV752" s="10">
        <f>AYT752*1.1</f>
        <v>0</v>
      </c>
      <c r="AYW752" s="10"/>
      <c r="AYX752" s="269"/>
      <c r="AYY752" s="202" t="s">
        <v>99</v>
      </c>
      <c r="AYZ752" s="484" t="s">
        <v>491</v>
      </c>
      <c r="AZB752" s="203"/>
      <c r="AZC752" s="203">
        <f>VLOOKUP(AYZ752,$A$794:$F$2344,6,FALSE)</f>
        <v>0</v>
      </c>
      <c r="AZD752" s="202" t="s">
        <v>69</v>
      </c>
      <c r="AZE752" s="10">
        <f>AZC752*1.1</f>
        <v>0</v>
      </c>
      <c r="AZF752" s="10"/>
      <c r="AZG752" s="269"/>
      <c r="AZH752" s="202" t="s">
        <v>99</v>
      </c>
      <c r="AZI752" s="484" t="s">
        <v>777</v>
      </c>
      <c r="AZK752" s="203"/>
      <c r="AZL752" s="203">
        <f>VLOOKUP(AZI752,$A$794:$F$2344,6,FALSE)</f>
        <v>0</v>
      </c>
      <c r="AZM752" s="202" t="s">
        <v>69</v>
      </c>
      <c r="AZN752" s="10">
        <f>AZL752*1.1</f>
        <v>0</v>
      </c>
      <c r="AZO752" s="10"/>
      <c r="AZP752" s="269"/>
      <c r="AZQ752" s="202" t="s">
        <v>99</v>
      </c>
      <c r="AZR752" s="484" t="s">
        <v>2405</v>
      </c>
      <c r="AZT752" s="203"/>
      <c r="AZU752" s="203">
        <f>VLOOKUP(AZR752,$A$794:$F$2344,6,FALSE)</f>
        <v>99</v>
      </c>
      <c r="AZV752" s="202" t="s">
        <v>69</v>
      </c>
      <c r="AZW752" s="10">
        <f>AZU752*1.1</f>
        <v>108.9</v>
      </c>
      <c r="AZX752" s="10"/>
      <c r="AZY752" s="269"/>
      <c r="AZZ752" s="202" t="s">
        <v>99</v>
      </c>
      <c r="BAA752" s="498" t="s">
        <v>518</v>
      </c>
      <c r="BAC752" s="203"/>
      <c r="BAD752" s="203">
        <f>VLOOKUP(BAA752,$A$794:$F$2344,6,FALSE)</f>
        <v>0</v>
      </c>
      <c r="BAE752" s="202" t="s">
        <v>69</v>
      </c>
      <c r="BAF752" s="10">
        <f>BAD752*1.1</f>
        <v>0</v>
      </c>
      <c r="BAG752" s="10"/>
      <c r="BAH752" s="269"/>
    </row>
    <row r="753" spans="1:1386" s="14" customFormat="1" ht="15">
      <c r="A753" s="202"/>
      <c r="B753" s="485"/>
      <c r="D753" s="202"/>
      <c r="E753" s="202"/>
      <c r="F753" s="202"/>
      <c r="G753" s="10"/>
      <c r="H753" s="10">
        <f>SUM(G748:G752)</f>
        <v>236.7</v>
      </c>
      <c r="I753" s="263"/>
      <c r="J753" s="202"/>
      <c r="K753" s="488"/>
      <c r="M753" s="202"/>
      <c r="N753" s="202"/>
      <c r="O753" s="202"/>
      <c r="P753" s="10"/>
      <c r="Q753" s="10">
        <f>SUM(P748:P752)</f>
        <v>69.300000000000011</v>
      </c>
      <c r="R753" s="263"/>
      <c r="S753" s="202"/>
      <c r="T753" s="485"/>
      <c r="V753" s="202"/>
      <c r="W753" s="202"/>
      <c r="X753" s="202"/>
      <c r="Y753" s="10"/>
      <c r="Z753" s="10">
        <f>SUM(Y748:Y752)</f>
        <v>203.4</v>
      </c>
      <c r="AA753" s="263"/>
      <c r="AB753" s="202"/>
      <c r="AC753" s="485"/>
      <c r="AE753" s="202"/>
      <c r="AF753" s="202"/>
      <c r="AG753" s="202"/>
      <c r="AH753" s="10"/>
      <c r="AI753" s="10">
        <f>SUM(AH748:AH752)</f>
        <v>87.300000000000011</v>
      </c>
      <c r="AJ753" s="263"/>
      <c r="AK753" s="202"/>
      <c r="AL753" s="485"/>
      <c r="AN753" s="202"/>
      <c r="AO753" s="202"/>
      <c r="AP753" s="202"/>
      <c r="AQ753" s="10"/>
      <c r="AR753" s="10">
        <f>SUM(AQ748:AQ752)</f>
        <v>233.1</v>
      </c>
      <c r="AS753" s="263"/>
      <c r="AT753" s="202"/>
      <c r="AW753" s="202"/>
      <c r="AX753" s="202"/>
      <c r="AY753" s="202"/>
      <c r="AZ753" s="10"/>
      <c r="BA753" s="10">
        <f>SUM(AZ748:AZ752)</f>
        <v>233.1</v>
      </c>
      <c r="BB753" s="263"/>
      <c r="BC753" s="202"/>
      <c r="BD753" s="485"/>
      <c r="BF753" s="202"/>
      <c r="BG753" s="202"/>
      <c r="BH753" s="202"/>
      <c r="BI753" s="10"/>
      <c r="BJ753" s="10">
        <f>SUM(BI748:BI752)</f>
        <v>115.5</v>
      </c>
      <c r="BK753" s="263"/>
      <c r="BL753" s="202"/>
      <c r="BM753" s="485"/>
      <c r="BO753" s="202"/>
      <c r="BP753" s="202"/>
      <c r="BQ753" s="202"/>
      <c r="BR753" s="10"/>
      <c r="BS753" s="10">
        <f>SUM(BR748:BR752)</f>
        <v>213.3</v>
      </c>
      <c r="BT753" s="263"/>
      <c r="BU753" s="202"/>
      <c r="BV753" s="485"/>
      <c r="BX753" s="202"/>
      <c r="BY753" s="202"/>
      <c r="BZ753" s="202"/>
      <c r="CA753" s="10"/>
      <c r="CB753" s="10">
        <f>SUM(CA748:CA752)</f>
        <v>223.20000000000002</v>
      </c>
      <c r="CC753" s="263"/>
      <c r="CD753" s="202"/>
      <c r="CE753" s="492"/>
      <c r="CG753" s="202"/>
      <c r="CH753" s="202"/>
      <c r="CI753" s="202"/>
      <c r="CJ753" s="10"/>
      <c r="CK753" s="10">
        <f>SUM(CJ748:CJ752)</f>
        <v>94.5</v>
      </c>
      <c r="CL753" s="263"/>
      <c r="CM753" s="202"/>
      <c r="CN753" s="485"/>
      <c r="CP753" s="202"/>
      <c r="CQ753" s="202"/>
      <c r="CR753" s="202"/>
      <c r="CS753" s="10"/>
      <c r="CT753" s="10">
        <f>SUM(CS748:CS752)</f>
        <v>289.5</v>
      </c>
      <c r="CU753" s="263"/>
      <c r="CV753" s="202"/>
      <c r="CW753" s="485"/>
      <c r="CY753" s="202"/>
      <c r="CZ753" s="202"/>
      <c r="DA753" s="202"/>
      <c r="DB753" s="10"/>
      <c r="DC753" s="10">
        <f>SUM(DB748:DB752)</f>
        <v>229.8</v>
      </c>
      <c r="DD753" s="263"/>
      <c r="DE753" s="202"/>
      <c r="DF753" s="485"/>
      <c r="DH753" s="202"/>
      <c r="DI753" s="202"/>
      <c r="DJ753" s="202"/>
      <c r="DK753" s="10"/>
      <c r="DL753" s="10">
        <f>SUM(DK748:DK752)</f>
        <v>213.3</v>
      </c>
      <c r="DM753" s="263"/>
      <c r="DN753" s="202"/>
      <c r="DO753" s="485"/>
      <c r="DQ753" s="202"/>
      <c r="DR753" s="202"/>
      <c r="DS753" s="202"/>
      <c r="DT753" s="10"/>
      <c r="DU753" s="10">
        <f>SUM(DT748:DT752)</f>
        <v>75.599999999999994</v>
      </c>
      <c r="DV753" s="263"/>
      <c r="DW753" s="202"/>
      <c r="DX753" s="485"/>
      <c r="DZ753" s="202"/>
      <c r="EA753" s="202"/>
      <c r="EB753" s="202"/>
      <c r="EC753" s="10"/>
      <c r="ED753" s="10">
        <f>SUM(EC748:EC752)</f>
        <v>184.5</v>
      </c>
      <c r="EE753" s="263"/>
      <c r="EF753" s="202"/>
      <c r="EG753" s="485"/>
      <c r="EI753" s="202"/>
      <c r="EJ753" s="202"/>
      <c r="EK753" s="202"/>
      <c r="EL753" s="10"/>
      <c r="EM753" s="10">
        <f>SUM(EL748:EL752)</f>
        <v>289.35000000000002</v>
      </c>
      <c r="EN753" s="263"/>
      <c r="EO753" s="202"/>
      <c r="EP753" s="485"/>
      <c r="ER753" s="202"/>
      <c r="ES753" s="202"/>
      <c r="ET753" s="202"/>
      <c r="EU753" s="10"/>
      <c r="EV753" s="10">
        <f>SUM(EU748:EU752)</f>
        <v>246.9</v>
      </c>
      <c r="EW753" s="263"/>
      <c r="EX753" s="202"/>
      <c r="EY753" s="485"/>
      <c r="FA753" s="202"/>
      <c r="FB753" s="202"/>
      <c r="FC753" s="202"/>
      <c r="FD753" s="10"/>
      <c r="FE753" s="10">
        <f>SUM(FD748:FD752)</f>
        <v>216.9</v>
      </c>
      <c r="FF753" s="263"/>
      <c r="FG753" s="202"/>
      <c r="FH753" s="485"/>
      <c r="FJ753" s="202"/>
      <c r="FK753" s="202"/>
      <c r="FL753" s="202"/>
      <c r="FM753" s="10"/>
      <c r="FN753" s="10">
        <f>SUM(FM748:FM752)</f>
        <v>114</v>
      </c>
      <c r="FO753" s="263"/>
      <c r="FP753" s="202"/>
      <c r="FQ753" s="485"/>
      <c r="FS753" s="202"/>
      <c r="FT753" s="202"/>
      <c r="FU753" s="202"/>
      <c r="FV753" s="10"/>
      <c r="FW753" s="10">
        <f>SUM(FV748:FV752)</f>
        <v>88.199999999999989</v>
      </c>
      <c r="FX753" s="263"/>
      <c r="FY753" s="202"/>
      <c r="FZ753" s="485"/>
      <c r="GB753" s="202"/>
      <c r="GC753" s="202"/>
      <c r="GD753" s="202"/>
      <c r="GE753" s="10"/>
      <c r="GF753" s="10">
        <f>SUM(GE748:GE752)</f>
        <v>0</v>
      </c>
      <c r="GG753" s="263"/>
      <c r="GH753" s="202"/>
      <c r="GI753" s="485"/>
      <c r="GK753" s="202"/>
      <c r="GL753" s="202"/>
      <c r="GM753" s="202"/>
      <c r="GN753" s="10"/>
      <c r="GO753" s="10">
        <f>SUM(GN748:GN752)</f>
        <v>7.7000000000000011</v>
      </c>
      <c r="GP753" s="263"/>
      <c r="GQ753" s="202"/>
      <c r="GR753" s="485"/>
      <c r="GT753" s="202"/>
      <c r="GU753" s="202"/>
      <c r="GV753" s="202"/>
      <c r="GW753" s="202"/>
      <c r="GX753" s="10">
        <f>SUM(GW748:GW752)</f>
        <v>18</v>
      </c>
      <c r="GY753" s="263"/>
      <c r="GZ753" s="202"/>
      <c r="HA753" s="485"/>
      <c r="HC753" s="202"/>
      <c r="HD753" s="202"/>
      <c r="HE753" s="202"/>
      <c r="HF753" s="10"/>
      <c r="HG753" s="10">
        <f>SUM(HF748:HF752)</f>
        <v>203.4</v>
      </c>
      <c r="HH753" s="263"/>
      <c r="HI753" s="202"/>
      <c r="HJ753" s="485"/>
      <c r="HL753" s="202"/>
      <c r="HM753" s="202"/>
      <c r="HN753" s="202"/>
      <c r="HO753" s="202"/>
      <c r="HP753" s="10">
        <f>SUM(HO748:HO752)</f>
        <v>112.5</v>
      </c>
      <c r="HQ753" s="263"/>
      <c r="HR753" s="202"/>
      <c r="HS753" s="494"/>
      <c r="HU753" s="202"/>
      <c r="HV753" s="202"/>
      <c r="HW753" s="202"/>
      <c r="HX753" s="10"/>
      <c r="HY753" s="10">
        <f>SUM(HX748:HX752)</f>
        <v>160.65</v>
      </c>
      <c r="HZ753" s="263"/>
      <c r="IA753" s="202"/>
      <c r="IB753" s="497"/>
      <c r="ID753" s="202"/>
      <c r="IE753" s="202"/>
      <c r="IF753" s="202"/>
      <c r="IG753" s="202"/>
      <c r="IH753" s="10" t="e">
        <f>SUM(IG748:IG752)</f>
        <v>#N/A</v>
      </c>
      <c r="II753" s="263"/>
      <c r="IJ753" s="202"/>
      <c r="IK753" s="494"/>
      <c r="IM753" s="202"/>
      <c r="IN753" s="202"/>
      <c r="IO753" s="202"/>
      <c r="IP753" s="10"/>
      <c r="IQ753" s="10">
        <f>SUM(IP748:IP752)</f>
        <v>146.1</v>
      </c>
      <c r="IR753" s="263"/>
      <c r="IS753" s="202"/>
      <c r="IT753" s="494"/>
      <c r="IV753" s="202"/>
      <c r="IW753" s="202"/>
      <c r="IX753" s="202"/>
      <c r="IY753" s="10"/>
      <c r="IZ753" s="10">
        <f>SUM(IY748:IY752)</f>
        <v>216.9</v>
      </c>
      <c r="JA753" s="263"/>
      <c r="JB753" s="202"/>
      <c r="JC753" s="494"/>
      <c r="JE753" s="202"/>
      <c r="JF753" s="202"/>
      <c r="JG753" s="202"/>
      <c r="JH753" s="10"/>
      <c r="JI753" s="10">
        <f>SUM(JH748:JH752)</f>
        <v>233.4</v>
      </c>
      <c r="JJ753" s="263"/>
      <c r="JK753" s="202"/>
      <c r="JL753" s="494"/>
      <c r="JN753" s="202"/>
      <c r="JO753" s="202"/>
      <c r="JP753" s="202"/>
      <c r="JQ753" s="10"/>
      <c r="JR753" s="10">
        <f>SUM(JQ748:JQ752)</f>
        <v>22.5</v>
      </c>
      <c r="JS753" s="263"/>
      <c r="JT753" s="202"/>
      <c r="JU753" s="494"/>
      <c r="JW753" s="202"/>
      <c r="JX753" s="202"/>
      <c r="JY753" s="202"/>
      <c r="JZ753" s="10"/>
      <c r="KA753" s="10">
        <f>SUM(JZ748:JZ752)</f>
        <v>94.5</v>
      </c>
      <c r="KB753" s="263"/>
      <c r="KC753" s="202"/>
      <c r="KD753" s="494"/>
      <c r="KF753" s="202"/>
      <c r="KG753" s="202"/>
      <c r="KH753" s="202"/>
      <c r="KI753" s="10"/>
      <c r="KJ753" s="10">
        <f>SUM(KI748:KI752)</f>
        <v>81.900000000000006</v>
      </c>
      <c r="KK753" s="263"/>
      <c r="KL753" s="202"/>
      <c r="KM753" s="494"/>
      <c r="KO753" s="202"/>
      <c r="KP753" s="202"/>
      <c r="KQ753" s="202"/>
      <c r="KR753" s="202"/>
      <c r="KS753" s="10">
        <f>SUM(KR748:KR752)</f>
        <v>233.1</v>
      </c>
      <c r="KT753" s="263"/>
      <c r="KU753" s="202"/>
      <c r="KV753" s="499"/>
      <c r="KX753" s="202"/>
      <c r="KY753" s="202"/>
      <c r="KZ753" s="202"/>
      <c r="LA753" s="10"/>
      <c r="LB753" s="10">
        <f>SUM(LA748:LA752)</f>
        <v>200.7</v>
      </c>
      <c r="LC753" s="263"/>
      <c r="LD753" s="202"/>
      <c r="LE753" s="494"/>
      <c r="LG753" s="202"/>
      <c r="LH753" s="202"/>
      <c r="LI753" s="202"/>
      <c r="LJ753" s="10"/>
      <c r="LK753" s="10">
        <f>SUM(LJ748:LJ752)</f>
        <v>94.5</v>
      </c>
      <c r="LL753" s="263"/>
      <c r="LM753" s="202"/>
      <c r="LN753" s="494"/>
      <c r="LP753" s="202"/>
      <c r="LQ753" s="202"/>
      <c r="LR753" s="202"/>
      <c r="LS753" s="10"/>
      <c r="LT753" s="10">
        <f>SUM(LS748:LS752)</f>
        <v>94.5</v>
      </c>
      <c r="LU753" s="263"/>
      <c r="LV753" s="202"/>
      <c r="LW753" s="497"/>
      <c r="LY753" s="202"/>
      <c r="LZ753" s="202"/>
      <c r="MA753" s="202"/>
      <c r="MB753" s="10"/>
      <c r="MC753" s="10" t="e">
        <f>SUM(MB748:MB752)</f>
        <v>#N/A</v>
      </c>
      <c r="MD753" s="263"/>
      <c r="ME753" s="202"/>
      <c r="MF753" s="494"/>
      <c r="MH753" s="202"/>
      <c r="MI753" s="202"/>
      <c r="MJ753" s="202"/>
      <c r="MK753" s="10"/>
      <c r="ML753" s="10">
        <f>SUM(MK748:MK752)</f>
        <v>12</v>
      </c>
      <c r="MM753" s="263"/>
      <c r="MN753" s="202"/>
      <c r="MO753" s="494"/>
      <c r="MQ753" s="202"/>
      <c r="MR753" s="202"/>
      <c r="MS753" s="202"/>
      <c r="MT753" s="10"/>
      <c r="MU753" s="10">
        <f>SUM(MT748:MT752)</f>
        <v>16.5</v>
      </c>
      <c r="MV753" s="263"/>
      <c r="MW753" s="202"/>
      <c r="MX753" s="494"/>
      <c r="MZ753" s="202"/>
      <c r="NA753" s="202"/>
      <c r="NB753" s="202"/>
      <c r="NC753" s="10"/>
      <c r="ND753" s="10">
        <f>SUM(NC748:NC752)</f>
        <v>94.5</v>
      </c>
      <c r="NE753" s="263"/>
      <c r="NF753" s="202"/>
      <c r="NG753" s="494"/>
      <c r="NI753" s="202"/>
      <c r="NJ753" s="202"/>
      <c r="NK753" s="202"/>
      <c r="NL753" s="10"/>
      <c r="NM753" s="10">
        <f>SUM(NL748:NL752)</f>
        <v>0</v>
      </c>
      <c r="NN753" s="263"/>
      <c r="NO753" s="202"/>
      <c r="NP753" s="499"/>
      <c r="NR753" s="202"/>
      <c r="NS753" s="202"/>
      <c r="NT753" s="202"/>
      <c r="NU753" s="10"/>
      <c r="NV753" s="10">
        <f>SUM(NU748:NU752)</f>
        <v>73.400000000000006</v>
      </c>
      <c r="NW753" s="263"/>
      <c r="NX753" s="202"/>
      <c r="NY753" s="494"/>
      <c r="OA753" s="202"/>
      <c r="OB753" s="202"/>
      <c r="OC753" s="202"/>
      <c r="OD753" s="202"/>
      <c r="OE753" s="10">
        <f>SUM(OD748:OD752)</f>
        <v>88.199999999999989</v>
      </c>
      <c r="OF753" s="263"/>
      <c r="OG753" s="202"/>
      <c r="OH753" s="494"/>
      <c r="OJ753" s="202"/>
      <c r="OK753" s="202"/>
      <c r="OL753" s="202"/>
      <c r="OM753" s="10"/>
      <c r="ON753" s="10">
        <f>SUM(OM748:OM752)</f>
        <v>94.5</v>
      </c>
      <c r="OO753" s="263"/>
      <c r="OP753" s="202"/>
      <c r="OQ753" s="494"/>
      <c r="OS753" s="202"/>
      <c r="OT753" s="202"/>
      <c r="OU753" s="202"/>
      <c r="OV753" s="10"/>
      <c r="OW753" s="10">
        <f>SUM(OV748:OV752)</f>
        <v>10.4</v>
      </c>
      <c r="OX753" s="263"/>
      <c r="OY753" s="202"/>
      <c r="OZ753" s="494"/>
      <c r="PB753" s="202"/>
      <c r="PC753" s="202"/>
      <c r="PD753" s="202"/>
      <c r="PE753" s="10"/>
      <c r="PF753" s="10">
        <f>SUM(PE748:PE752)</f>
        <v>98.1</v>
      </c>
      <c r="PG753" s="263"/>
      <c r="PH753" s="202"/>
      <c r="PI753" s="497"/>
      <c r="PK753" s="202"/>
      <c r="PL753" s="202"/>
      <c r="PM753" s="202"/>
      <c r="PN753" s="10"/>
      <c r="PO753" s="10" t="e">
        <f>SUM(PN748:PN752)</f>
        <v>#N/A</v>
      </c>
      <c r="PP753" s="263"/>
      <c r="PQ753" s="202"/>
      <c r="PR753" s="494"/>
      <c r="PT753" s="202"/>
      <c r="PU753" s="202"/>
      <c r="PV753" s="202"/>
      <c r="PW753" s="10"/>
      <c r="PX753" s="10">
        <f>SUM(PW748:PW752)</f>
        <v>216.9</v>
      </c>
      <c r="PY753" s="263"/>
      <c r="PZ753" s="202"/>
      <c r="QA753" s="497"/>
      <c r="QC753" s="202"/>
      <c r="QD753" s="202"/>
      <c r="QE753" s="202"/>
      <c r="QF753" s="10"/>
      <c r="QG753" s="10" t="e">
        <f>SUM(QF748:QF752)</f>
        <v>#N/A</v>
      </c>
      <c r="QH753" s="263"/>
      <c r="QI753" s="202"/>
      <c r="QJ753" s="494"/>
      <c r="QL753" s="202"/>
      <c r="QM753" s="202"/>
      <c r="QN753" s="202"/>
      <c r="QO753" s="10"/>
      <c r="QP753" s="10">
        <f>SUM(QO748:QO752)</f>
        <v>0</v>
      </c>
      <c r="QQ753" s="263"/>
      <c r="QR753" s="202"/>
      <c r="QS753" s="494"/>
      <c r="QU753" s="202"/>
      <c r="QV753" s="202"/>
      <c r="QW753" s="202"/>
      <c r="QX753" s="10"/>
      <c r="QY753" s="10">
        <f>SUM(QX748:QX752)</f>
        <v>76.2</v>
      </c>
      <c r="QZ753" s="263"/>
      <c r="RA753" s="202"/>
      <c r="RB753" s="494"/>
      <c r="RD753" s="202"/>
      <c r="RE753" s="202"/>
      <c r="RF753" s="202"/>
      <c r="RG753" s="10"/>
      <c r="RH753" s="10">
        <f>SUM(RG748:RG752)</f>
        <v>0</v>
      </c>
      <c r="RI753" s="263"/>
      <c r="RJ753" s="202"/>
      <c r="RK753" s="494"/>
      <c r="RM753" s="202"/>
      <c r="RN753" s="202"/>
      <c r="RO753" s="202"/>
      <c r="RP753" s="202"/>
      <c r="RQ753" s="10">
        <f>SUM(RP748:RP752)</f>
        <v>0</v>
      </c>
      <c r="RR753" s="263"/>
      <c r="RS753" s="202"/>
      <c r="RT753" s="494"/>
      <c r="RV753" s="202"/>
      <c r="RW753" s="202"/>
      <c r="RX753" s="202"/>
      <c r="RY753" s="10"/>
      <c r="RZ753" s="10">
        <f>SUM(RY748:RY752)</f>
        <v>0</v>
      </c>
      <c r="SA753" s="269"/>
      <c r="SB753" s="202"/>
      <c r="SC753" s="494"/>
      <c r="SE753" s="202"/>
      <c r="SF753" s="202"/>
      <c r="SG753" s="202"/>
      <c r="SH753" s="10"/>
      <c r="SI753" s="10">
        <f>SUM(SH748:SH752)</f>
        <v>197.1</v>
      </c>
      <c r="SJ753" s="269"/>
      <c r="SK753" s="202"/>
      <c r="SL753" s="497"/>
      <c r="SN753" s="202"/>
      <c r="SO753" s="202"/>
      <c r="SP753" s="202"/>
      <c r="SQ753" s="10"/>
      <c r="SR753" s="10" t="e">
        <f>SUM(SQ748:SQ752)</f>
        <v>#N/A</v>
      </c>
      <c r="SS753" s="269"/>
      <c r="ST753" s="202"/>
      <c r="SU753" s="494"/>
      <c r="SW753" s="202"/>
      <c r="SX753" s="202"/>
      <c r="SY753" s="202"/>
      <c r="SZ753" s="10"/>
      <c r="TA753" s="10">
        <f>SUM(SZ748:SZ752)</f>
        <v>0</v>
      </c>
      <c r="TB753" s="269"/>
      <c r="TC753" s="202"/>
      <c r="TD753" s="494"/>
      <c r="TF753" s="202"/>
      <c r="TG753" s="202"/>
      <c r="TH753" s="202"/>
      <c r="TI753" s="202"/>
      <c r="TJ753" s="10">
        <f>SUM(TI748:TI752)</f>
        <v>160.00000000000003</v>
      </c>
      <c r="TK753" s="269"/>
      <c r="TL753" s="202"/>
      <c r="TM753" s="494"/>
      <c r="TO753" s="202"/>
      <c r="TP753" s="202"/>
      <c r="TQ753" s="202"/>
      <c r="TR753" s="10"/>
      <c r="TS753" s="10">
        <f>SUM(TR748:TR752)</f>
        <v>118.8</v>
      </c>
      <c r="TT753" s="269"/>
      <c r="TU753" s="202"/>
      <c r="TV753" s="494"/>
      <c r="TX753" s="202"/>
      <c r="TY753" s="202"/>
      <c r="TZ753" s="202"/>
      <c r="UA753" s="10"/>
      <c r="UB753" s="10">
        <f>SUM(UA748:UA752)</f>
        <v>94.5</v>
      </c>
      <c r="UC753" s="269"/>
      <c r="UD753" s="202"/>
      <c r="UE753" s="499"/>
      <c r="UG753" s="202"/>
      <c r="UH753" s="202"/>
      <c r="UI753" s="202"/>
      <c r="UJ753" s="10"/>
      <c r="UK753" s="10">
        <f>SUM(UJ748:UJ752)</f>
        <v>223.20000000000002</v>
      </c>
      <c r="UL753" s="269"/>
      <c r="UM753" s="202"/>
      <c r="UN753" s="494"/>
      <c r="UP753" s="202"/>
      <c r="UQ753" s="202"/>
      <c r="UR753" s="202"/>
      <c r="US753" s="10"/>
      <c r="UT753" s="10">
        <f>SUM(US748:US752)</f>
        <v>88.199999999999989</v>
      </c>
      <c r="UU753" s="269"/>
      <c r="UV753" s="202"/>
      <c r="UW753" s="494"/>
      <c r="UY753" s="202"/>
      <c r="UZ753" s="202"/>
      <c r="VA753" s="202"/>
      <c r="VB753" s="10"/>
      <c r="VC753" s="10">
        <f>SUM(VB748:VB752)</f>
        <v>212.35000000000002</v>
      </c>
      <c r="VD753" s="269"/>
      <c r="VE753" s="202"/>
      <c r="VF753" s="488"/>
      <c r="VH753" s="202"/>
      <c r="VI753" s="202"/>
      <c r="VJ753" s="202"/>
      <c r="VK753" s="10"/>
      <c r="VL753" s="10">
        <f>SUM(VK748:VK752)</f>
        <v>149.29999999999998</v>
      </c>
      <c r="VM753" s="269"/>
      <c r="VN753" s="202"/>
      <c r="VO753" s="494"/>
      <c r="VQ753" s="202"/>
      <c r="VR753" s="202"/>
      <c r="VS753" s="202"/>
      <c r="VT753" s="10"/>
      <c r="VU753" s="10">
        <f>SUM(VT748:VT752)</f>
        <v>0</v>
      </c>
      <c r="VV753" s="269"/>
      <c r="VW753" s="202"/>
      <c r="VX753" s="497"/>
      <c r="VZ753" s="202"/>
      <c r="WA753" s="202"/>
      <c r="WB753" s="202"/>
      <c r="WC753" s="202"/>
      <c r="WD753" s="10" t="e">
        <f>SUM(WC748:WC752)</f>
        <v>#N/A</v>
      </c>
      <c r="WE753" s="269"/>
      <c r="WF753" s="202"/>
      <c r="WG753" s="494"/>
      <c r="WI753" s="202"/>
      <c r="WJ753" s="202"/>
      <c r="WK753" s="202"/>
      <c r="WL753" s="202"/>
      <c r="WM753" s="10">
        <f>SUM(WL748:WL752)</f>
        <v>294.2</v>
      </c>
      <c r="WN753" s="269"/>
      <c r="WO753" s="202"/>
      <c r="WP753" s="494"/>
      <c r="WQ753" s="202"/>
      <c r="WR753" s="202"/>
      <c r="WS753" s="202"/>
      <c r="WT753" s="202"/>
      <c r="WU753" s="10"/>
      <c r="WV753" s="10">
        <f>SUM(WU748:WU752)</f>
        <v>69.300000000000011</v>
      </c>
      <c r="WW753" s="269"/>
      <c r="WX753" s="202"/>
      <c r="WY753" s="494"/>
      <c r="XA753" s="202"/>
      <c r="XB753" s="202"/>
      <c r="XC753" s="202"/>
      <c r="XD753" s="202"/>
      <c r="XE753" s="10">
        <f>SUM(XD748:XD752)</f>
        <v>40.300000000000004</v>
      </c>
      <c r="XF753" s="269"/>
      <c r="XG753" s="202"/>
      <c r="XH753" s="494"/>
      <c r="XJ753" s="202"/>
      <c r="XK753" s="202"/>
      <c r="XL753" s="202"/>
      <c r="XM753" s="202"/>
      <c r="XN753" s="10">
        <f>SUM(XM748:XM752)</f>
        <v>34.1</v>
      </c>
      <c r="XO753" s="269"/>
      <c r="XP753" s="202"/>
      <c r="XQ753" s="494"/>
      <c r="XS753" s="202"/>
      <c r="XT753" s="202"/>
      <c r="XU753" s="202"/>
      <c r="XV753" s="10"/>
      <c r="XW753" s="10">
        <f>SUM(XV748:XV752)</f>
        <v>19.5</v>
      </c>
      <c r="XX753" s="269"/>
      <c r="XY753" s="202"/>
      <c r="XZ753" s="494"/>
      <c r="YB753" s="202"/>
      <c r="YC753" s="202"/>
      <c r="YD753" s="202"/>
      <c r="YE753" s="10"/>
      <c r="YF753" s="10">
        <f>SUM(YE748:YE752)</f>
        <v>9.1</v>
      </c>
      <c r="YG753" s="269"/>
      <c r="YH753" s="202"/>
      <c r="YI753" s="266"/>
      <c r="YK753" s="202"/>
      <c r="YL753" s="202"/>
      <c r="YM753" s="202"/>
      <c r="YN753" s="10"/>
      <c r="YO753" s="10" t="e">
        <f>SUM(YN748:YN752)</f>
        <v>#N/A</v>
      </c>
      <c r="YP753" s="269"/>
      <c r="YQ753" s="202"/>
      <c r="YR753" s="266"/>
      <c r="YT753" s="202"/>
      <c r="YU753" s="202"/>
      <c r="YV753" s="202"/>
      <c r="YW753" s="10"/>
      <c r="YX753" s="10" t="e">
        <f>SUM(YW748:YW752)</f>
        <v>#N/A</v>
      </c>
      <c r="YY753" s="269"/>
      <c r="YZ753" s="202"/>
      <c r="ZA753" s="266"/>
      <c r="ZC753" s="202"/>
      <c r="ZD753" s="202"/>
      <c r="ZE753" s="202"/>
      <c r="ZF753" s="10"/>
      <c r="ZG753" s="10" t="e">
        <f>SUM(ZF748:ZF752)</f>
        <v>#N/A</v>
      </c>
      <c r="ZH753" s="269"/>
      <c r="ZI753" s="202"/>
      <c r="ZJ753" s="266"/>
      <c r="ZL753" s="202"/>
      <c r="ZM753" s="202"/>
      <c r="ZN753" s="202"/>
      <c r="ZO753" s="10"/>
      <c r="ZP753" s="10" t="e">
        <f>SUM(ZO748:ZO752)</f>
        <v>#N/A</v>
      </c>
      <c r="ZQ753" s="269"/>
      <c r="ZR753" s="202"/>
      <c r="ZS753" s="494"/>
      <c r="ZU753" s="202"/>
      <c r="ZV753" s="202"/>
      <c r="ZW753" s="202"/>
      <c r="ZX753" s="10"/>
      <c r="ZY753" s="10">
        <f>SUM(ZX748:ZX752)</f>
        <v>114</v>
      </c>
      <c r="ZZ753" s="269"/>
      <c r="AAA753" s="202"/>
      <c r="AAB753" s="494"/>
      <c r="AAD753" s="202"/>
      <c r="AAE753" s="202"/>
      <c r="AAF753" s="202"/>
      <c r="AAG753" s="10"/>
      <c r="AAH753" s="10">
        <f>SUM(AAG748:AAG752)</f>
        <v>11.2</v>
      </c>
      <c r="AAI753" s="269"/>
      <c r="AAJ753" s="202"/>
      <c r="AAK753" s="266"/>
      <c r="AAM753" s="202"/>
      <c r="AAN753" s="202"/>
      <c r="AAO753" s="202"/>
      <c r="AAP753" s="10"/>
      <c r="AAQ753" s="10" t="e">
        <f>SUM(AAP748:AAP752)</f>
        <v>#N/A</v>
      </c>
      <c r="AAR753" s="269"/>
      <c r="AAS753" s="202"/>
      <c r="AAT753" s="499"/>
      <c r="AAV753" s="202"/>
      <c r="AAW753" s="202"/>
      <c r="AAX753" s="202"/>
      <c r="AAY753" s="10"/>
      <c r="AAZ753" s="10">
        <f>SUM(AAY748:AAY752)</f>
        <v>88.199999999999989</v>
      </c>
      <c r="ABA753" s="269"/>
      <c r="ABB753" s="202"/>
      <c r="ABC753" s="494"/>
      <c r="ABE753" s="202"/>
      <c r="ABF753" s="202"/>
      <c r="ABG753" s="202"/>
      <c r="ABH753" s="10"/>
      <c r="ABI753" s="10">
        <f>SUM(ABH748:ABH752)</f>
        <v>75.599999999999994</v>
      </c>
      <c r="ABJ753" s="269"/>
      <c r="ABK753" s="202"/>
      <c r="ABL753" s="494"/>
      <c r="ABN753" s="202"/>
      <c r="ABO753" s="202"/>
      <c r="ABP753" s="202"/>
      <c r="ABQ753" s="10"/>
      <c r="ABR753" s="10">
        <f>SUM(ABQ748:ABQ752)</f>
        <v>19.5</v>
      </c>
      <c r="ABS753" s="269"/>
      <c r="ABT753" s="202"/>
      <c r="ABU753" s="494"/>
      <c r="ABW753" s="202"/>
      <c r="ABX753" s="202"/>
      <c r="ABY753" s="202"/>
      <c r="ABZ753" s="10"/>
      <c r="ACA753" s="10">
        <f>SUM(ABZ748:ABZ752)</f>
        <v>186.35</v>
      </c>
      <c r="ACB753" s="269"/>
      <c r="ACC753" s="202"/>
      <c r="ACD753" s="494"/>
      <c r="ACF753" s="202"/>
      <c r="ACG753" s="202"/>
      <c r="ACH753" s="202"/>
      <c r="ACI753" s="10"/>
      <c r="ACJ753" s="10">
        <f>SUM(ACI748:ACI752)</f>
        <v>95.1</v>
      </c>
      <c r="ACK753" s="269"/>
      <c r="ACL753" s="202"/>
      <c r="ACM753" s="494"/>
      <c r="ACO753" s="202"/>
      <c r="ACP753" s="202"/>
      <c r="ACQ753" s="202"/>
      <c r="ACR753" s="10"/>
      <c r="ACS753" s="10">
        <f>SUM(ACR748:ACR752)</f>
        <v>232.8</v>
      </c>
      <c r="ACT753" s="269"/>
      <c r="ACU753" s="202"/>
      <c r="ACV753" s="494"/>
      <c r="ACX753" s="202"/>
      <c r="ACY753" s="202"/>
      <c r="ACZ753" s="202"/>
      <c r="ADA753" s="10"/>
      <c r="ADB753" s="10">
        <f>SUM(ADA748:ADA752)</f>
        <v>0</v>
      </c>
      <c r="ADC753" s="269"/>
      <c r="ADD753" s="202"/>
      <c r="ADE753" s="494"/>
      <c r="ADG753" s="202"/>
      <c r="ADH753" s="202"/>
      <c r="ADI753" s="202"/>
      <c r="ADJ753" s="10"/>
      <c r="ADK753" s="10">
        <f>SUM(ADJ748:ADJ752)</f>
        <v>0</v>
      </c>
      <c r="ADL753" s="269"/>
      <c r="ADM753" s="202"/>
      <c r="ADN753" s="488"/>
      <c r="ADP753" s="202"/>
      <c r="ADQ753" s="202"/>
      <c r="ADR753" s="202"/>
      <c r="ADS753" s="10"/>
      <c r="ADT753" s="10">
        <f>SUM(ADS748:ADS752)</f>
        <v>112.5</v>
      </c>
      <c r="ADU753" s="269"/>
      <c r="ADV753" s="202"/>
      <c r="ADW753" s="266"/>
      <c r="ADY753" s="202"/>
      <c r="ADZ753" s="202"/>
      <c r="AEA753" s="202"/>
      <c r="AEB753" s="10"/>
      <c r="AEC753" s="10" t="e">
        <f>SUM(AEB748:AEB752)</f>
        <v>#N/A</v>
      </c>
      <c r="AED753" s="269"/>
      <c r="AEE753" s="202"/>
      <c r="AEF753" s="492"/>
      <c r="AEH753" s="202"/>
      <c r="AEI753" s="202"/>
      <c r="AEJ753" s="202"/>
      <c r="AEK753" s="10"/>
      <c r="AEL753" s="10">
        <f>SUM(AEK748:AEK752)</f>
        <v>75.599999999999994</v>
      </c>
      <c r="AEM753" s="269"/>
      <c r="AEN753" s="202"/>
      <c r="AEO753" s="494"/>
      <c r="AEQ753" s="202"/>
      <c r="AER753" s="202"/>
      <c r="AES753" s="202"/>
      <c r="AET753" s="10"/>
      <c r="AEU753" s="10">
        <f>SUM(AET748:AET752)</f>
        <v>72.7</v>
      </c>
      <c r="AEV753" s="269"/>
      <c r="AEW753" s="202"/>
      <c r="AEX753" s="494"/>
      <c r="AEZ753" s="202"/>
      <c r="AFA753" s="202"/>
      <c r="AFB753" s="202"/>
      <c r="AFC753" s="10"/>
      <c r="AFD753" s="10">
        <f>SUM(AFC748:AFC752)</f>
        <v>0</v>
      </c>
      <c r="AFE753" s="269"/>
      <c r="AFF753" s="202"/>
      <c r="AFG753" s="266"/>
      <c r="AFI753" s="202"/>
      <c r="AFJ753" s="202"/>
      <c r="AFK753" s="202"/>
      <c r="AFL753" s="10"/>
      <c r="AFM753" s="10" t="e">
        <f>SUM(AFL748:AFL752)</f>
        <v>#N/A</v>
      </c>
      <c r="AFN753" s="269"/>
      <c r="AFO753" s="202"/>
      <c r="AFP753" s="494"/>
      <c r="AFR753" s="202"/>
      <c r="AFS753" s="202"/>
      <c r="AFT753" s="202"/>
      <c r="AFU753" s="10"/>
      <c r="AFV753" s="10">
        <f>SUM(AFU748:AFU752)</f>
        <v>88.199999999999989</v>
      </c>
      <c r="AFW753" s="269"/>
      <c r="AFX753" s="202"/>
      <c r="AFY753" s="494"/>
      <c r="AGA753" s="202"/>
      <c r="AGB753" s="202"/>
      <c r="AGC753" s="202"/>
      <c r="AGD753" s="10"/>
      <c r="AGE753" s="10">
        <f>SUM(AGD748:AGD752)</f>
        <v>21</v>
      </c>
      <c r="AGF753" s="269"/>
      <c r="AGG753" s="202"/>
      <c r="AGH753" s="494"/>
      <c r="AGJ753" s="202"/>
      <c r="AGK753" s="202"/>
      <c r="AGL753" s="202"/>
      <c r="AGM753" s="10"/>
      <c r="AGN753" s="10">
        <f>SUM(AGM748:AGM752)</f>
        <v>88.199999999999989</v>
      </c>
      <c r="AGO753" s="269"/>
      <c r="AGP753" s="202"/>
      <c r="AGQ753" s="488"/>
      <c r="AGS753" s="202"/>
      <c r="AGT753" s="202"/>
      <c r="AGU753" s="202"/>
      <c r="AGV753" s="10"/>
      <c r="AGW753" s="10">
        <f>SUM(AGV748:AGV752)</f>
        <v>190.8</v>
      </c>
      <c r="AGX753" s="269"/>
      <c r="AGY753" s="202"/>
      <c r="AGZ753" s="266"/>
      <c r="AHB753" s="202"/>
      <c r="AHC753" s="202"/>
      <c r="AHD753" s="202"/>
      <c r="AHE753" s="10"/>
      <c r="AHF753" s="10" t="e">
        <f>SUM(AHE748:AHE752)</f>
        <v>#N/A</v>
      </c>
      <c r="AHG753" s="269"/>
      <c r="AHH753" s="202"/>
      <c r="AHI753" s="503"/>
      <c r="AHK753" s="202"/>
      <c r="AHL753" s="202"/>
      <c r="AHM753" s="202"/>
      <c r="AHN753" s="10"/>
      <c r="AHO753" s="10">
        <f>SUM(AHN748:AHN752)</f>
        <v>0</v>
      </c>
      <c r="AHP753" s="269"/>
      <c r="AHQ753" s="202"/>
      <c r="AHR753" s="494"/>
      <c r="AHT753" s="202"/>
      <c r="AHU753" s="202"/>
      <c r="AHV753" s="202"/>
      <c r="AHW753" s="10"/>
      <c r="AHX753" s="10">
        <f>SUM(AHW748:AHW752)</f>
        <v>0</v>
      </c>
      <c r="AHY753" s="269"/>
      <c r="AHZ753" s="202"/>
      <c r="AIA753" s="266"/>
      <c r="AIC753" s="202"/>
      <c r="AID753" s="202"/>
      <c r="AIE753" s="202"/>
      <c r="AIF753" s="10"/>
      <c r="AIG753" s="10" t="e">
        <f>SUM(AIF748:AIF752)</f>
        <v>#N/A</v>
      </c>
      <c r="AIH753" s="269"/>
      <c r="AII753" s="202"/>
      <c r="AIJ753" s="494"/>
      <c r="AIL753" s="202"/>
      <c r="AIM753" s="202"/>
      <c r="AIN753" s="202"/>
      <c r="AIO753" s="10"/>
      <c r="AIP753" s="10">
        <f>SUM(AIO748:AIO752)</f>
        <v>0</v>
      </c>
      <c r="AIQ753" s="269"/>
      <c r="AIR753" s="202"/>
      <c r="AIS753" s="494"/>
      <c r="AIU753" s="202"/>
      <c r="AIV753" s="202"/>
      <c r="AIW753" s="202"/>
      <c r="AIX753" s="10"/>
      <c r="AIY753" s="10">
        <f>SUM(AIX748:AIX752)</f>
        <v>0</v>
      </c>
      <c r="AIZ753" s="269"/>
      <c r="AJA753" s="202"/>
      <c r="AJB753" s="266"/>
      <c r="AJD753" s="202"/>
      <c r="AJE753" s="202"/>
      <c r="AJF753" s="202"/>
      <c r="AJG753" s="10"/>
      <c r="AJH753" s="10" t="e">
        <f>SUM(AJG748:AJG752)</f>
        <v>#N/A</v>
      </c>
      <c r="AJI753" s="269"/>
      <c r="AJJ753" s="202"/>
      <c r="AJK753" s="266"/>
      <c r="AJM753" s="202"/>
      <c r="AJN753" s="202"/>
      <c r="AJO753" s="202"/>
      <c r="AJP753" s="10"/>
      <c r="AJQ753" s="10" t="e">
        <f>SUM(AJP748:AJP752)</f>
        <v>#N/A</v>
      </c>
      <c r="AJR753" s="269"/>
      <c r="AJS753" s="202"/>
      <c r="AJT753" s="266"/>
      <c r="AJV753" s="202"/>
      <c r="AJW753" s="202"/>
      <c r="AJX753" s="202"/>
      <c r="AJY753" s="10"/>
      <c r="AJZ753" s="10" t="e">
        <f>SUM(AJY748:AJY752)</f>
        <v>#N/A</v>
      </c>
      <c r="AKA753" s="269"/>
      <c r="AKB753" s="202"/>
      <c r="AKC753" s="494"/>
      <c r="AKE753" s="202"/>
      <c r="AKF753" s="202"/>
      <c r="AKG753" s="202"/>
      <c r="AKH753" s="10"/>
      <c r="AKI753" s="10">
        <f>SUM(AKH748:AKH752)</f>
        <v>40.300000000000004</v>
      </c>
      <c r="AKJ753" s="269"/>
      <c r="AKK753" s="202"/>
      <c r="AKL753" s="266"/>
      <c r="AKN753" s="202"/>
      <c r="AKO753" s="202"/>
      <c r="AKP753" s="202"/>
      <c r="AKQ753" s="10"/>
      <c r="AKR753" s="10" t="e">
        <f>SUM(AKQ748:AKQ752)</f>
        <v>#N/A</v>
      </c>
      <c r="AKS753" s="269"/>
      <c r="AKT753" s="202"/>
      <c r="AKU753" s="266"/>
      <c r="AKW753" s="202"/>
      <c r="AKX753" s="202"/>
      <c r="AKY753" s="202"/>
      <c r="AKZ753" s="10"/>
      <c r="ALA753" s="10" t="e">
        <f>SUM(AKZ748:AKZ752)</f>
        <v>#N/A</v>
      </c>
      <c r="ALB753" s="269"/>
      <c r="ALC753" s="202"/>
      <c r="ALD753" s="266"/>
      <c r="ALF753" s="202"/>
      <c r="ALG753" s="202"/>
      <c r="ALH753" s="202"/>
      <c r="ALI753" s="10"/>
      <c r="ALJ753" s="10" t="e">
        <f>SUM(ALI748:ALI752)</f>
        <v>#N/A</v>
      </c>
      <c r="ALK753" s="269"/>
      <c r="ALL753" s="202"/>
      <c r="ALM753" s="266"/>
      <c r="ALO753" s="202"/>
      <c r="ALP753" s="202"/>
      <c r="ALQ753" s="202"/>
      <c r="ALR753" s="10"/>
      <c r="ALS753" s="10" t="e">
        <f>SUM(ALR748:ALR752)</f>
        <v>#N/A</v>
      </c>
      <c r="ALT753" s="269"/>
      <c r="ALU753" s="202"/>
      <c r="ALV753" s="266"/>
      <c r="ALX753" s="202"/>
      <c r="ALY753" s="202"/>
      <c r="ALZ753" s="202"/>
      <c r="AMA753" s="10"/>
      <c r="AMB753" s="10" t="e">
        <f>SUM(AMA748:AMA752)</f>
        <v>#N/A</v>
      </c>
      <c r="AMC753" s="269"/>
      <c r="AMD753" s="202"/>
      <c r="AME753" s="266"/>
      <c r="AMG753" s="202"/>
      <c r="AMH753" s="202"/>
      <c r="AMI753" s="202"/>
      <c r="AMJ753" s="10"/>
      <c r="AMK753" s="10" t="e">
        <f>SUM(AMJ748:AMJ752)</f>
        <v>#N/A</v>
      </c>
      <c r="AML753" s="269"/>
      <c r="AMM753" s="202"/>
      <c r="AMN753" s="266"/>
      <c r="AMP753" s="202"/>
      <c r="AMQ753" s="202"/>
      <c r="AMR753" s="202"/>
      <c r="AMS753" s="10"/>
      <c r="AMT753" s="10" t="e">
        <f>SUM(AMS748:AMS752)</f>
        <v>#N/A</v>
      </c>
      <c r="AMU753" s="269"/>
      <c r="AMV753" s="202"/>
      <c r="AMW753" s="266"/>
      <c r="AMY753" s="202"/>
      <c r="AMZ753" s="202"/>
      <c r="ANA753" s="202"/>
      <c r="ANB753" s="10"/>
      <c r="ANC753" s="10" t="e">
        <f>SUM(ANB748:ANB752)</f>
        <v>#N/A</v>
      </c>
      <c r="AND753" s="269"/>
      <c r="ANE753" s="202"/>
      <c r="ANF753" s="266"/>
      <c r="ANH753" s="202"/>
      <c r="ANI753" s="202"/>
      <c r="ANJ753" s="202"/>
      <c r="ANK753" s="10"/>
      <c r="ANL753" s="10" t="e">
        <f>SUM(ANK748:ANK752)</f>
        <v>#N/A</v>
      </c>
      <c r="ANM753" s="269"/>
      <c r="ANN753" s="202"/>
      <c r="ANO753" s="266"/>
      <c r="ANQ753" s="202"/>
      <c r="ANR753" s="202"/>
      <c r="ANS753" s="202"/>
      <c r="ANT753" s="10"/>
      <c r="ANU753" s="10" t="e">
        <f>SUM(ANT748:ANT752)</f>
        <v>#N/A</v>
      </c>
      <c r="ANV753" s="269"/>
      <c r="ANW753" s="202"/>
      <c r="ANX753" s="266"/>
      <c r="ANZ753" s="202"/>
      <c r="AOA753" s="202"/>
      <c r="AOB753" s="202"/>
      <c r="AOC753" s="10"/>
      <c r="AOD753" s="10" t="e">
        <f>SUM(AOC748:AOC752)</f>
        <v>#N/A</v>
      </c>
      <c r="AOE753" s="269"/>
      <c r="AOF753" s="202"/>
      <c r="AOG753" s="266"/>
      <c r="AOI753" s="202"/>
      <c r="AOJ753" s="202"/>
      <c r="AOK753" s="202"/>
      <c r="AOL753" s="10"/>
      <c r="AOM753" s="10" t="e">
        <f>SUM(AOL748:AOL752)</f>
        <v>#N/A</v>
      </c>
      <c r="AON753" s="269"/>
      <c r="AOO753" s="202"/>
      <c r="AOP753" s="266"/>
      <c r="AOR753" s="202"/>
      <c r="AOS753" s="202"/>
      <c r="AOT753" s="202"/>
      <c r="AOU753" s="10"/>
      <c r="AOV753" s="10" t="e">
        <f>SUM(AOU748:AOU752)</f>
        <v>#N/A</v>
      </c>
      <c r="AOW753" s="269"/>
      <c r="AOX753" s="202"/>
      <c r="AOY753" s="266"/>
      <c r="APA753" s="202"/>
      <c r="APB753" s="202"/>
      <c r="APC753" s="202"/>
      <c r="APD753" s="10"/>
      <c r="APE753" s="10" t="e">
        <f>SUM(APD748:APD752)</f>
        <v>#N/A</v>
      </c>
      <c r="APF753" s="269"/>
      <c r="APG753" s="202"/>
      <c r="APH753" s="266"/>
      <c r="APJ753" s="202"/>
      <c r="APK753" s="202"/>
      <c r="APL753" s="202"/>
      <c r="APM753" s="10"/>
      <c r="APN753" s="10" t="e">
        <f>SUM(APM748:APM752)</f>
        <v>#N/A</v>
      </c>
      <c r="APO753" s="269"/>
      <c r="APP753" s="202"/>
      <c r="APQ753" s="499"/>
      <c r="APS753" s="202"/>
      <c r="APT753" s="202"/>
      <c r="APU753" s="202"/>
      <c r="APV753" s="10"/>
      <c r="APW753" s="10">
        <f>SUM(APV748:APV752)</f>
        <v>81.900000000000006</v>
      </c>
      <c r="APX753" s="269"/>
      <c r="APY753" s="202"/>
      <c r="APZ753" s="499"/>
      <c r="AQB753" s="202"/>
      <c r="AQC753" s="202"/>
      <c r="AQD753" s="202"/>
      <c r="AQE753" s="10"/>
      <c r="AQF753" s="10">
        <f>SUM(AQE748:AQE752)</f>
        <v>128.4</v>
      </c>
      <c r="AQG753" s="269"/>
      <c r="AQH753" s="202"/>
      <c r="AQI753" s="494"/>
      <c r="AQK753" s="202"/>
      <c r="AQL753" s="202"/>
      <c r="AQM753" s="202"/>
      <c r="AQN753" s="10"/>
      <c r="AQO753" s="10">
        <f>SUM(AQN748:AQN752)</f>
        <v>88.199999999999989</v>
      </c>
      <c r="AQP753" s="269"/>
      <c r="AQQ753" s="202"/>
      <c r="AQR753" s="494"/>
      <c r="AQT753" s="202"/>
      <c r="AQU753" s="202"/>
      <c r="AQV753" s="202"/>
      <c r="AQW753" s="10"/>
      <c r="AQX753" s="10">
        <f>SUM(AQW748:AQW752)</f>
        <v>270.3</v>
      </c>
      <c r="AQY753" s="269"/>
      <c r="AQZ753" s="202"/>
      <c r="ARA753" s="494"/>
      <c r="ARC753" s="202"/>
      <c r="ARD753" s="202"/>
      <c r="ARE753" s="202"/>
      <c r="ARF753" s="10"/>
      <c r="ARG753" s="10">
        <f>SUM(ARF748:ARF752)</f>
        <v>88.199999999999989</v>
      </c>
      <c r="ARH753" s="269"/>
      <c r="ARI753" s="202"/>
      <c r="ARJ753" s="494"/>
      <c r="ARL753" s="202"/>
      <c r="ARM753" s="202"/>
      <c r="ARN753" s="202"/>
      <c r="ARO753" s="10"/>
      <c r="ARP753" s="10">
        <f>SUM(ARO748:ARO752)</f>
        <v>88.199999999999989</v>
      </c>
      <c r="ARQ753" s="269"/>
      <c r="ARR753" s="202"/>
      <c r="ARS753" s="499"/>
      <c r="ARU753" s="202"/>
      <c r="ARV753" s="202"/>
      <c r="ARW753" s="202"/>
      <c r="ARX753" s="10"/>
      <c r="ARY753" s="10">
        <f>SUM(ARX748:ARX752)</f>
        <v>190.8</v>
      </c>
      <c r="ARZ753" s="269"/>
      <c r="ASA753" s="202"/>
      <c r="ASB753" s="494"/>
      <c r="ASD753" s="202"/>
      <c r="ASE753" s="202"/>
      <c r="ASF753" s="202"/>
      <c r="ASG753" s="10"/>
      <c r="ASH753" s="10">
        <f>SUM(ASG748:ASG752)</f>
        <v>102.9</v>
      </c>
      <c r="ASI753" s="269"/>
      <c r="ASJ753" s="202"/>
      <c r="ASK753" s="494"/>
      <c r="ASM753" s="202"/>
      <c r="ASN753" s="202"/>
      <c r="ASO753" s="202"/>
      <c r="ASP753" s="10"/>
      <c r="ASQ753" s="10">
        <f>SUM(ASP748:ASP752)</f>
        <v>236.7</v>
      </c>
      <c r="ASR753" s="269"/>
      <c r="ASS753" s="202"/>
      <c r="AST753" s="494"/>
      <c r="ASV753" s="202"/>
      <c r="ASW753" s="202"/>
      <c r="ASX753" s="202"/>
      <c r="ASY753" s="10"/>
      <c r="ASZ753" s="10">
        <f>SUM(ASY748:ASY752)</f>
        <v>114</v>
      </c>
      <c r="ATA753" s="269"/>
      <c r="ATB753" s="202"/>
      <c r="ATC753" s="494"/>
      <c r="ATE753" s="202"/>
      <c r="ATF753" s="202"/>
      <c r="ATG753" s="202"/>
      <c r="ATH753" s="10"/>
      <c r="ATI753" s="10">
        <f>SUM(ATH748:ATH752)</f>
        <v>0</v>
      </c>
      <c r="ATJ753" s="269"/>
      <c r="ATK753" s="202"/>
      <c r="ATL753" s="494"/>
      <c r="ATN753" s="202"/>
      <c r="ATO753" s="202"/>
      <c r="ATP753" s="202"/>
      <c r="ATQ753" s="10"/>
      <c r="ATR753" s="10">
        <f>SUM(ATQ748:ATQ752)</f>
        <v>98.1</v>
      </c>
      <c r="ATS753" s="269"/>
      <c r="ATT753" s="202"/>
      <c r="ATU753" s="494"/>
      <c r="ATW753" s="202"/>
      <c r="ATX753" s="202"/>
      <c r="ATY753" s="202"/>
      <c r="ATZ753" s="10"/>
      <c r="AUA753" s="10">
        <f>SUM(ATZ748:ATZ752)</f>
        <v>90.300000000000011</v>
      </c>
      <c r="AUB753" s="269"/>
      <c r="AUC753" s="202"/>
      <c r="AUD753" s="494"/>
      <c r="AUF753" s="202"/>
      <c r="AUG753" s="202"/>
      <c r="AUH753" s="202"/>
      <c r="AUI753" s="10"/>
      <c r="AUJ753" s="10">
        <f>SUM(AUI748:AUI752)</f>
        <v>21</v>
      </c>
      <c r="AUK753" s="269"/>
      <c r="AUL753" s="202"/>
      <c r="AUM753" s="494"/>
      <c r="AUO753" s="202"/>
      <c r="AUP753" s="202"/>
      <c r="AUQ753" s="202"/>
      <c r="AUR753" s="10"/>
      <c r="AUS753" s="10">
        <f>SUM(AUR748:AUR752)</f>
        <v>110.69999999999999</v>
      </c>
      <c r="AUT753" s="269"/>
      <c r="AUU753" s="202"/>
      <c r="AUV753" s="488"/>
      <c r="AUX753" s="202"/>
      <c r="AUY753" s="202"/>
      <c r="AUZ753" s="202"/>
      <c r="AVA753" s="10"/>
      <c r="AVB753" s="10">
        <f>SUM(AVA748:AVA752)</f>
        <v>88.199999999999989</v>
      </c>
      <c r="AVC753" s="269"/>
      <c r="AVD753" s="202"/>
      <c r="AVE753" s="494"/>
      <c r="AVG753" s="202"/>
      <c r="AVH753" s="202"/>
      <c r="AVI753" s="202"/>
      <c r="AVJ753" s="10"/>
      <c r="AVK753" s="10">
        <f>SUM(AVJ748:AVJ752)</f>
        <v>141.30000000000001</v>
      </c>
      <c r="AVL753" s="269"/>
      <c r="AVM753" s="202"/>
      <c r="AVN753" s="494"/>
      <c r="AVP753" s="202"/>
      <c r="AVQ753" s="202"/>
      <c r="AVR753" s="202"/>
      <c r="AVS753" s="10"/>
      <c r="AVT753" s="10">
        <f>SUM(AVS748:AVS752)</f>
        <v>102.9</v>
      </c>
      <c r="AVU753" s="269"/>
      <c r="AVV753" s="202"/>
      <c r="AVW753" s="488"/>
      <c r="AVY753" s="202"/>
      <c r="AVZ753" s="202"/>
      <c r="AWA753" s="202"/>
      <c r="AWB753" s="10"/>
      <c r="AWC753" s="10">
        <f>SUM(AWB748:AWB752)</f>
        <v>81.900000000000006</v>
      </c>
      <c r="AWD753" s="269"/>
      <c r="AWE753" s="202"/>
      <c r="AWF753" s="494"/>
      <c r="AWH753" s="202"/>
      <c r="AWI753" s="202"/>
      <c r="AWJ753" s="202"/>
      <c r="AWK753" s="10"/>
      <c r="AWL753" s="10">
        <f>SUM(AWK748:AWK752)</f>
        <v>90.300000000000011</v>
      </c>
      <c r="AWM753" s="269"/>
      <c r="AWN753" s="202"/>
      <c r="AWO753" s="494"/>
      <c r="AWQ753" s="202"/>
      <c r="AWR753" s="202"/>
      <c r="AWS753" s="202"/>
      <c r="AWT753" s="10"/>
      <c r="AWU753" s="10">
        <f>SUM(AWT748:AWT752)</f>
        <v>19.5</v>
      </c>
      <c r="AWV753" s="269"/>
      <c r="AWW753" s="202"/>
      <c r="AWX753" s="494"/>
      <c r="AWZ753" s="202"/>
      <c r="AXA753" s="202"/>
      <c r="AXB753" s="202"/>
      <c r="AXC753" s="10"/>
      <c r="AXD753" s="10">
        <f>SUM(AXC748:AXC752)</f>
        <v>0</v>
      </c>
      <c r="AXE753" s="269"/>
      <c r="AXF753" s="202"/>
      <c r="AXG753" s="494"/>
      <c r="AXI753" s="202"/>
      <c r="AXJ753" s="202"/>
      <c r="AXK753" s="202"/>
      <c r="AXL753" s="10"/>
      <c r="AXM753" s="10">
        <f>SUM(AXL748:AXL752)</f>
        <v>115.5</v>
      </c>
      <c r="AXN753" s="269"/>
      <c r="AXO753" s="202"/>
      <c r="AXP753" s="494"/>
      <c r="AXR753" s="202"/>
      <c r="AXS753" s="202"/>
      <c r="AXT753" s="202"/>
      <c r="AXU753" s="10"/>
      <c r="AXV753" s="10">
        <f>SUM(AXU748:AXU752)</f>
        <v>88.199999999999989</v>
      </c>
      <c r="AXW753" s="269"/>
      <c r="AXX753" s="202"/>
      <c r="AXY753" s="499"/>
      <c r="AYA753" s="202"/>
      <c r="AYB753" s="202"/>
      <c r="AYC753" s="202"/>
      <c r="AYD753" s="10"/>
      <c r="AYE753" s="10">
        <f>SUM(AYD748:AYD752)</f>
        <v>98.1</v>
      </c>
      <c r="AYF753" s="269"/>
      <c r="AYG753" s="202"/>
      <c r="AYH753" s="494"/>
      <c r="AYJ753" s="202"/>
      <c r="AYK753" s="202"/>
      <c r="AYL753" s="202"/>
      <c r="AYM753" s="10"/>
      <c r="AYN753" s="10">
        <f>SUM(AYM748:AYM752)</f>
        <v>46.3</v>
      </c>
      <c r="AYO753" s="269"/>
      <c r="AYP753" s="202"/>
      <c r="AYQ753" s="494"/>
      <c r="AYS753" s="202"/>
      <c r="AYT753" s="202"/>
      <c r="AYU753" s="202"/>
      <c r="AYV753" s="10"/>
      <c r="AYW753" s="10">
        <f>SUM(AYV748:AYV752)</f>
        <v>128.70000000000002</v>
      </c>
      <c r="AYX753" s="269"/>
      <c r="AYY753" s="202"/>
      <c r="AYZ753" s="494"/>
      <c r="AZB753" s="202"/>
      <c r="AZC753" s="202"/>
      <c r="AZD753" s="202"/>
      <c r="AZE753" s="10"/>
      <c r="AZF753" s="10">
        <f>SUM(AZE748:AZE752)</f>
        <v>204.3</v>
      </c>
      <c r="AZG753" s="269"/>
      <c r="AZH753" s="202"/>
      <c r="AZI753" s="494"/>
      <c r="AZK753" s="202"/>
      <c r="AZL753" s="202"/>
      <c r="AZM753" s="202"/>
      <c r="AZN753" s="10"/>
      <c r="AZO753" s="10">
        <f>SUM(AZN748:AZN752)</f>
        <v>0</v>
      </c>
      <c r="AZP753" s="269"/>
      <c r="AZQ753" s="202"/>
      <c r="AZR753" s="494"/>
      <c r="AZT753" s="202"/>
      <c r="AZU753" s="202"/>
      <c r="AZV753" s="202"/>
      <c r="AZW753" s="10"/>
      <c r="AZX753" s="10">
        <f>SUM(AZW748:AZW752)</f>
        <v>208.8</v>
      </c>
      <c r="AZY753" s="269"/>
      <c r="AZZ753" s="202"/>
      <c r="BAA753" s="499"/>
      <c r="BAC753" s="202"/>
      <c r="BAD753" s="202"/>
      <c r="BAE753" s="202"/>
      <c r="BAF753" s="10"/>
      <c r="BAG753" s="10">
        <f>SUM(BAF748:BAF752)</f>
        <v>88.199999999999989</v>
      </c>
      <c r="BAH753" s="269"/>
    </row>
    <row r="754" spans="1:1386" s="14" customFormat="1" ht="15">
      <c r="A754" s="202" t="s">
        <v>100</v>
      </c>
      <c r="B754" s="484" t="s">
        <v>2774</v>
      </c>
      <c r="D754" s="278">
        <f>IF(C754="Kopman",1.8,1)</f>
        <v>1</v>
      </c>
      <c r="E754" s="203">
        <f>VLOOKUP(B754,$A$794:$F$2344,6,FALSE)</f>
        <v>0</v>
      </c>
      <c r="F754" s="202" t="s">
        <v>61</v>
      </c>
      <c r="G754" s="10">
        <f>E754*1.5*D754</f>
        <v>0</v>
      </c>
      <c r="H754" s="10"/>
      <c r="I754" s="263"/>
      <c r="J754" s="202" t="s">
        <v>100</v>
      </c>
      <c r="K754" s="487" t="s">
        <v>1186</v>
      </c>
      <c r="M754" s="278">
        <f>IF(L754="Kopman",1.8,1)</f>
        <v>1</v>
      </c>
      <c r="N754" s="203">
        <f>VLOOKUP(K754,$A$794:$F$2344,6,FALSE)</f>
        <v>0</v>
      </c>
      <c r="O754" s="202" t="s">
        <v>61</v>
      </c>
      <c r="P754" s="10">
        <f>N754*1.5*M754</f>
        <v>0</v>
      </c>
      <c r="Q754" s="10"/>
      <c r="R754" s="263"/>
      <c r="S754" s="202" t="s">
        <v>100</v>
      </c>
      <c r="T754" s="484" t="s">
        <v>563</v>
      </c>
      <c r="V754" s="278">
        <f>IF(U754="Kopman",1.8,1)</f>
        <v>1</v>
      </c>
      <c r="W754" s="203">
        <f>VLOOKUP(T754,$A$794:$F$2344,6,FALSE)</f>
        <v>0</v>
      </c>
      <c r="X754" s="202" t="s">
        <v>61</v>
      </c>
      <c r="Y754" s="10">
        <f>W754*1.5*V754</f>
        <v>0</v>
      </c>
      <c r="Z754" s="10"/>
      <c r="AA754" s="263"/>
      <c r="AB754" s="202" t="s">
        <v>100</v>
      </c>
      <c r="AC754" s="484" t="s">
        <v>2774</v>
      </c>
      <c r="AE754" s="278">
        <f>IF(AD754="Kopman",1.8,1)</f>
        <v>1</v>
      </c>
      <c r="AF754" s="203">
        <f>VLOOKUP(AC754,$A$794:$F$2344,6,FALSE)</f>
        <v>0</v>
      </c>
      <c r="AG754" s="202" t="s">
        <v>61</v>
      </c>
      <c r="AH754" s="10">
        <f>AF754*1.5*AE754</f>
        <v>0</v>
      </c>
      <c r="AI754" s="10"/>
      <c r="AJ754" s="263"/>
      <c r="AK754" s="202" t="s">
        <v>100</v>
      </c>
      <c r="AL754" s="490" t="s">
        <v>3124</v>
      </c>
      <c r="AN754" s="278">
        <f>IF(AM754="Kopman",1.8,1)</f>
        <v>1</v>
      </c>
      <c r="AO754" s="203">
        <f>VLOOKUP(AL754,$A$794:$F$2344,6,FALSE)</f>
        <v>147</v>
      </c>
      <c r="AP754" s="202" t="s">
        <v>61</v>
      </c>
      <c r="AQ754" s="10">
        <f>AO754*1.5*AN754</f>
        <v>220.5</v>
      </c>
      <c r="AR754" s="10"/>
      <c r="AS754" s="263"/>
      <c r="AT754" s="202" t="s">
        <v>100</v>
      </c>
      <c r="AU754" s="486" t="s">
        <v>3124</v>
      </c>
      <c r="AV754" s="14" t="s">
        <v>1895</v>
      </c>
      <c r="AW754" s="278">
        <f>IF(AV754="Kopman",1.8,1)</f>
        <v>1.8</v>
      </c>
      <c r="AX754" s="203">
        <f>VLOOKUP(AU754,$A$794:$F$2344,6,FALSE)</f>
        <v>147</v>
      </c>
      <c r="AY754" s="202" t="s">
        <v>61</v>
      </c>
      <c r="AZ754" s="10">
        <f>AX754*1.5*AW754</f>
        <v>396.90000000000003</v>
      </c>
      <c r="BA754" s="10"/>
      <c r="BB754" s="263"/>
      <c r="BC754" s="202" t="s">
        <v>100</v>
      </c>
      <c r="BD754" s="484" t="s">
        <v>2774</v>
      </c>
      <c r="BF754" s="278">
        <f>IF(BE754="Kopman",1.8,1)</f>
        <v>1</v>
      </c>
      <c r="BG754" s="203">
        <f>VLOOKUP(BD754,$A$794:$F$2344,6,FALSE)</f>
        <v>0</v>
      </c>
      <c r="BH754" s="202" t="s">
        <v>61</v>
      </c>
      <c r="BI754" s="10">
        <f>BG754*1.5*BF754</f>
        <v>0</v>
      </c>
      <c r="BJ754" s="10"/>
      <c r="BK754" s="263"/>
      <c r="BL754" s="202" t="s">
        <v>100</v>
      </c>
      <c r="BM754" s="484" t="s">
        <v>563</v>
      </c>
      <c r="BO754" s="278">
        <f>IF(BN754="Kopman",1.8,1)</f>
        <v>1</v>
      </c>
      <c r="BP754" s="203">
        <f>VLOOKUP(BM754,$A$794:$F$2344,6,FALSE)</f>
        <v>0</v>
      </c>
      <c r="BQ754" s="202" t="s">
        <v>61</v>
      </c>
      <c r="BR754" s="10">
        <f>BP754*1.5*BO754</f>
        <v>0</v>
      </c>
      <c r="BS754" s="10"/>
      <c r="BT754" s="263"/>
      <c r="BU754" s="202" t="s">
        <v>100</v>
      </c>
      <c r="BV754" s="486" t="s">
        <v>2774</v>
      </c>
      <c r="BW754" s="14" t="s">
        <v>1895</v>
      </c>
      <c r="BX754" s="278">
        <f>IF(BW754="Kopman",1.8,1)</f>
        <v>1.8</v>
      </c>
      <c r="BY754" s="203">
        <f>VLOOKUP(BV754,$A$794:$F$2344,6,FALSE)</f>
        <v>0</v>
      </c>
      <c r="BZ754" s="202" t="s">
        <v>61</v>
      </c>
      <c r="CA754" s="10">
        <f>BY754*1.5*BX754</f>
        <v>0</v>
      </c>
      <c r="CB754" s="10"/>
      <c r="CC754" s="263"/>
      <c r="CD754" s="202" t="s">
        <v>100</v>
      </c>
      <c r="CE754" s="493" t="s">
        <v>2271</v>
      </c>
      <c r="CF754" s="14" t="s">
        <v>1895</v>
      </c>
      <c r="CG754" s="278">
        <f>IF(CF754="Kopman",1.8,1)</f>
        <v>1.8</v>
      </c>
      <c r="CH754" s="203">
        <f>VLOOKUP(CE754,$A$794:$F$2344,6,FALSE)</f>
        <v>0</v>
      </c>
      <c r="CI754" s="202" t="s">
        <v>61</v>
      </c>
      <c r="CJ754" s="10">
        <f>CH754*1.5*CG754</f>
        <v>0</v>
      </c>
      <c r="CK754" s="10"/>
      <c r="CL754" s="263"/>
      <c r="CM754" s="202" t="s">
        <v>100</v>
      </c>
      <c r="CN754" s="484" t="s">
        <v>563</v>
      </c>
      <c r="CP754" s="278">
        <f>IF(CO754="Kopman",1.8,1)</f>
        <v>1</v>
      </c>
      <c r="CQ754" s="203">
        <f>VLOOKUP(CN754,$A$794:$F$2344,6,FALSE)</f>
        <v>0</v>
      </c>
      <c r="CR754" s="202" t="s">
        <v>61</v>
      </c>
      <c r="CS754" s="10">
        <f>CQ754*1.5*CP754</f>
        <v>0</v>
      </c>
      <c r="CT754" s="10"/>
      <c r="CU754" s="263"/>
      <c r="CV754" s="202" t="s">
        <v>100</v>
      </c>
      <c r="CW754" s="484" t="s">
        <v>1186</v>
      </c>
      <c r="CY754" s="278">
        <f>IF(CX754="Kopman",1.8,1)</f>
        <v>1</v>
      </c>
      <c r="CZ754" s="203">
        <f>VLOOKUP(CW754,$A$794:$F$2344,6,FALSE)</f>
        <v>0</v>
      </c>
      <c r="DA754" s="202" t="s">
        <v>61</v>
      </c>
      <c r="DB754" s="10">
        <f>CZ754*1.5*CY754</f>
        <v>0</v>
      </c>
      <c r="DC754" s="10"/>
      <c r="DD754" s="263"/>
      <c r="DE754" s="202" t="s">
        <v>100</v>
      </c>
      <c r="DF754" s="484" t="s">
        <v>2774</v>
      </c>
      <c r="DH754" s="278">
        <f>IF(DG754="Kopman",1.8,1)</f>
        <v>1</v>
      </c>
      <c r="DI754" s="203">
        <f>VLOOKUP(DF754,$A$794:$F$2344,6,FALSE)</f>
        <v>0</v>
      </c>
      <c r="DJ754" s="202" t="s">
        <v>61</v>
      </c>
      <c r="DK754" s="10">
        <f>DI754*1.5*DH754</f>
        <v>0</v>
      </c>
      <c r="DL754" s="10"/>
      <c r="DM754" s="263"/>
      <c r="DN754" s="202" t="s">
        <v>100</v>
      </c>
      <c r="DO754" s="484" t="s">
        <v>1186</v>
      </c>
      <c r="DQ754" s="278">
        <f>IF(DP754="Kopman",1.8,1)</f>
        <v>1</v>
      </c>
      <c r="DR754" s="203">
        <f>VLOOKUP(DO754,$A$794:$F$2344,6,FALSE)</f>
        <v>0</v>
      </c>
      <c r="DS754" s="202" t="s">
        <v>61</v>
      </c>
      <c r="DT754" s="10">
        <f>DR754*1.5*DQ754</f>
        <v>0</v>
      </c>
      <c r="DU754" s="10"/>
      <c r="DV754" s="263"/>
      <c r="DW754" s="202" t="s">
        <v>100</v>
      </c>
      <c r="DX754" s="484" t="s">
        <v>2774</v>
      </c>
      <c r="DZ754" s="278">
        <f>IF(DY754="Kopman",1.8,1)</f>
        <v>1</v>
      </c>
      <c r="EA754" s="203">
        <f>VLOOKUP(DX754,$A$794:$F$2344,6,FALSE)</f>
        <v>0</v>
      </c>
      <c r="EB754" s="202" t="s">
        <v>61</v>
      </c>
      <c r="EC754" s="10">
        <f>EA754*1.5*DZ754</f>
        <v>0</v>
      </c>
      <c r="ED754" s="10"/>
      <c r="EE754" s="263"/>
      <c r="EF754" s="202" t="s">
        <v>100</v>
      </c>
      <c r="EG754" s="484" t="s">
        <v>2774</v>
      </c>
      <c r="EI754" s="278">
        <f>IF(EH754="Kopman",1.8,1)</f>
        <v>1</v>
      </c>
      <c r="EJ754" s="203">
        <f>VLOOKUP(EG754,$A$794:$F$2344,6,FALSE)</f>
        <v>0</v>
      </c>
      <c r="EK754" s="202" t="s">
        <v>61</v>
      </c>
      <c r="EL754" s="10">
        <f>EJ754*1.5*EI754</f>
        <v>0</v>
      </c>
      <c r="EM754" s="10"/>
      <c r="EN754" s="263"/>
      <c r="EO754" s="202" t="s">
        <v>100</v>
      </c>
      <c r="EP754" s="486" t="s">
        <v>1994</v>
      </c>
      <c r="EQ754" s="14" t="s">
        <v>1895</v>
      </c>
      <c r="ER754" s="278">
        <f>IF(EQ754="Kopman",1.8,1)</f>
        <v>1.8</v>
      </c>
      <c r="ES754" s="203">
        <f>VLOOKUP(EP754,$A$794:$F$2344,6,FALSE)</f>
        <v>0</v>
      </c>
      <c r="ET754" s="202" t="s">
        <v>61</v>
      </c>
      <c r="EU754" s="10">
        <f>ES754*1.5*ER754</f>
        <v>0</v>
      </c>
      <c r="EV754" s="10"/>
      <c r="EW754" s="263"/>
      <c r="EX754" s="202" t="s">
        <v>100</v>
      </c>
      <c r="EY754" s="484" t="s">
        <v>2774</v>
      </c>
      <c r="FA754" s="278">
        <f>IF(EZ754="Kopman",1.8,1)</f>
        <v>1</v>
      </c>
      <c r="FB754" s="203">
        <f>VLOOKUP(EY754,$A$794:$F$2344,6,FALSE)</f>
        <v>0</v>
      </c>
      <c r="FC754" s="202" t="s">
        <v>61</v>
      </c>
      <c r="FD754" s="10">
        <f>FB754*1.5*FA754</f>
        <v>0</v>
      </c>
      <c r="FE754" s="10"/>
      <c r="FF754" s="263"/>
      <c r="FG754" s="202" t="s">
        <v>100</v>
      </c>
      <c r="FH754" s="484" t="s">
        <v>2774</v>
      </c>
      <c r="FJ754" s="278">
        <f>IF(FI754="Kopman",1.8,1)</f>
        <v>1</v>
      </c>
      <c r="FK754" s="203">
        <f>VLOOKUP(FH754,$A$794:$F$2344,6,FALSE)</f>
        <v>0</v>
      </c>
      <c r="FL754" s="202" t="s">
        <v>61</v>
      </c>
      <c r="FM754" s="10">
        <f>FK754*1.5*FJ754</f>
        <v>0</v>
      </c>
      <c r="FN754" s="10"/>
      <c r="FO754" s="263"/>
      <c r="FP754" s="202" t="s">
        <v>100</v>
      </c>
      <c r="FQ754" s="484" t="s">
        <v>2438</v>
      </c>
      <c r="FS754" s="278">
        <f>IF(FR754="Kopman",1.8,1)</f>
        <v>1</v>
      </c>
      <c r="FT754" s="203">
        <f>VLOOKUP(FQ754,$A$794:$F$2344,6,FALSE)</f>
        <v>0</v>
      </c>
      <c r="FU754" s="202" t="s">
        <v>61</v>
      </c>
      <c r="FV754" s="10">
        <f>FT754*1.5*FS754</f>
        <v>0</v>
      </c>
      <c r="FW754" s="10"/>
      <c r="FX754" s="263"/>
      <c r="FY754" s="202" t="s">
        <v>100</v>
      </c>
      <c r="FZ754" s="484" t="s">
        <v>926</v>
      </c>
      <c r="GB754" s="278">
        <f>IF(GA754="Kopman",1.8,1)</f>
        <v>1</v>
      </c>
      <c r="GC754" s="203">
        <f>VLOOKUP(FZ754,$A$794:$F$2344,6,FALSE)</f>
        <v>5</v>
      </c>
      <c r="GD754" s="202" t="s">
        <v>61</v>
      </c>
      <c r="GE754" s="10">
        <f>GC754*1.5*GB754</f>
        <v>7.5</v>
      </c>
      <c r="GF754" s="10"/>
      <c r="GG754" s="263"/>
      <c r="GH754" s="202" t="s">
        <v>100</v>
      </c>
      <c r="GI754" s="484" t="s">
        <v>2774</v>
      </c>
      <c r="GK754" s="278">
        <f>IF(GJ754="Kopman",1.8,1)</f>
        <v>1</v>
      </c>
      <c r="GL754" s="203">
        <f>VLOOKUP(GI754,$A$794:$F$2344,6,FALSE)</f>
        <v>0</v>
      </c>
      <c r="GM754" s="202" t="s">
        <v>61</v>
      </c>
      <c r="GN754" s="10">
        <f>GL754*1.5*GK754</f>
        <v>0</v>
      </c>
      <c r="GO754" s="10"/>
      <c r="GP754" s="263"/>
      <c r="GQ754" s="202" t="s">
        <v>100</v>
      </c>
      <c r="GR754" s="484" t="s">
        <v>2774</v>
      </c>
      <c r="GT754" s="278">
        <f>IF(GS754="Kopman",1.8,1)</f>
        <v>1</v>
      </c>
      <c r="GU754" s="203">
        <f>VLOOKUP(GR754,$A$794:$F$2344,6,FALSE)</f>
        <v>0</v>
      </c>
      <c r="GV754" s="202" t="s">
        <v>61</v>
      </c>
      <c r="GW754" s="10">
        <f>GU754*1.5*GT754</f>
        <v>0</v>
      </c>
      <c r="GX754" s="10"/>
      <c r="GY754" s="263"/>
      <c r="GZ754" s="202" t="s">
        <v>100</v>
      </c>
      <c r="HA754" s="486" t="s">
        <v>2938</v>
      </c>
      <c r="HB754" s="14" t="s">
        <v>1895</v>
      </c>
      <c r="HC754" s="278">
        <f>IF(HB754="Kopman",1.8,1)</f>
        <v>1.8</v>
      </c>
      <c r="HD754" s="203">
        <f>VLOOKUP(HA754,$A$794:$F$2344,6,FALSE)</f>
        <v>0</v>
      </c>
      <c r="HE754" s="202" t="s">
        <v>61</v>
      </c>
      <c r="HF754" s="10">
        <f>HD754*1.5*HC754</f>
        <v>0</v>
      </c>
      <c r="HG754" s="10"/>
      <c r="HH754" s="263"/>
      <c r="HI754" s="202" t="s">
        <v>100</v>
      </c>
      <c r="HJ754" s="484" t="s">
        <v>2774</v>
      </c>
      <c r="HL754" s="278">
        <f>IF(HK754="Kopman",1.8,1)</f>
        <v>1</v>
      </c>
      <c r="HM754" s="203">
        <f>VLOOKUP(HJ754,$A$794:$F$2344,6,FALSE)</f>
        <v>0</v>
      </c>
      <c r="HN754" s="202" t="s">
        <v>61</v>
      </c>
      <c r="HO754" s="10">
        <f>HM754*1.5*HL754</f>
        <v>0</v>
      </c>
      <c r="HP754" s="10"/>
      <c r="HQ754" s="263"/>
      <c r="HR754" s="202" t="s">
        <v>100</v>
      </c>
      <c r="HS754" s="484" t="s">
        <v>1956</v>
      </c>
      <c r="HU754" s="278">
        <f>IF(HT754="Kopman",1.8,1)</f>
        <v>1</v>
      </c>
      <c r="HV754" s="203">
        <f>VLOOKUP(HS754,$A$794:$F$2344,6,FALSE)</f>
        <v>0</v>
      </c>
      <c r="HW754" s="202" t="s">
        <v>61</v>
      </c>
      <c r="HX754" s="10">
        <f>HV754*1.5*HU754</f>
        <v>0</v>
      </c>
      <c r="HY754" s="10"/>
      <c r="HZ754" s="263"/>
      <c r="IA754" s="202" t="s">
        <v>100</v>
      </c>
      <c r="IB754" s="496" t="s">
        <v>183</v>
      </c>
      <c r="ID754" s="278">
        <f>IF(IC754="Kopman",1.8,1)</f>
        <v>1</v>
      </c>
      <c r="IE754" s="203" t="e">
        <f>VLOOKUP(IB754,$A$794:$F$2344,6,FALSE)</f>
        <v>#N/A</v>
      </c>
      <c r="IF754" s="202" t="s">
        <v>61</v>
      </c>
      <c r="IG754" s="10" t="e">
        <f>IE754*1.5*ID754</f>
        <v>#N/A</v>
      </c>
      <c r="IH754" s="10"/>
      <c r="II754" s="263"/>
      <c r="IJ754" s="202" t="s">
        <v>100</v>
      </c>
      <c r="IK754" s="486" t="s">
        <v>3124</v>
      </c>
      <c r="IL754" s="14" t="s">
        <v>1895</v>
      </c>
      <c r="IM754" s="278">
        <f>IF(IL754="Kopman",1.8,1)</f>
        <v>1.8</v>
      </c>
      <c r="IN754" s="203">
        <f>VLOOKUP(IK754,$A$794:$F$2344,6,FALSE)</f>
        <v>147</v>
      </c>
      <c r="IO754" s="202" t="s">
        <v>61</v>
      </c>
      <c r="IP754" s="10">
        <f>IN754*1.5*IM754</f>
        <v>396.90000000000003</v>
      </c>
      <c r="IQ754" s="10"/>
      <c r="IR754" s="263"/>
      <c r="IS754" s="202" t="s">
        <v>100</v>
      </c>
      <c r="IT754" s="484" t="s">
        <v>1956</v>
      </c>
      <c r="IV754" s="278">
        <f>IF(IU754="Kopman",1.8,1)</f>
        <v>1</v>
      </c>
      <c r="IW754" s="203">
        <f>VLOOKUP(IT754,$A$794:$F$2344,6,FALSE)</f>
        <v>0</v>
      </c>
      <c r="IX754" s="202" t="s">
        <v>61</v>
      </c>
      <c r="IY754" s="10">
        <f>IW754*1.5*IV754</f>
        <v>0</v>
      </c>
      <c r="IZ754" s="10"/>
      <c r="JA754" s="263"/>
      <c r="JB754" s="202" t="s">
        <v>100</v>
      </c>
      <c r="JC754" s="484" t="s">
        <v>2438</v>
      </c>
      <c r="JE754" s="278">
        <f>IF(JD754="Kopman",1.8,1)</f>
        <v>1</v>
      </c>
      <c r="JF754" s="203">
        <f>VLOOKUP(JC754,$A$794:$F$2344,6,FALSE)</f>
        <v>0</v>
      </c>
      <c r="JG754" s="202" t="s">
        <v>61</v>
      </c>
      <c r="JH754" s="10">
        <f>JF754*1.5*JE754</f>
        <v>0</v>
      </c>
      <c r="JI754" s="10"/>
      <c r="JJ754" s="263"/>
      <c r="JK754" s="202" t="s">
        <v>100</v>
      </c>
      <c r="JL754" s="484" t="s">
        <v>2774</v>
      </c>
      <c r="JN754" s="278">
        <f>IF(JM754="Kopman",1.8,1)</f>
        <v>1</v>
      </c>
      <c r="JO754" s="203">
        <f>VLOOKUP(JL754,$A$794:$F$2344,6,FALSE)</f>
        <v>0</v>
      </c>
      <c r="JP754" s="202" t="s">
        <v>61</v>
      </c>
      <c r="JQ754" s="10">
        <f>JO754*1.5*JN754</f>
        <v>0</v>
      </c>
      <c r="JR754" s="10"/>
      <c r="JS754" s="263"/>
      <c r="JT754" s="202" t="s">
        <v>100</v>
      </c>
      <c r="JU754" s="484" t="s">
        <v>2774</v>
      </c>
      <c r="JW754" s="278">
        <f>IF(JV754="Kopman",1.8,1)</f>
        <v>1</v>
      </c>
      <c r="JX754" s="203">
        <f>VLOOKUP(JU754,$A$794:$F$2344,6,FALSE)</f>
        <v>0</v>
      </c>
      <c r="JY754" s="202" t="s">
        <v>61</v>
      </c>
      <c r="JZ754" s="10">
        <f>JX754*1.5*JW754</f>
        <v>0</v>
      </c>
      <c r="KA754" s="10"/>
      <c r="KB754" s="263"/>
      <c r="KC754" s="202" t="s">
        <v>100</v>
      </c>
      <c r="KD754" s="484" t="s">
        <v>563</v>
      </c>
      <c r="KF754" s="278">
        <f>IF(KE754="Kopman",1.8,1)</f>
        <v>1</v>
      </c>
      <c r="KG754" s="203">
        <f>VLOOKUP(KD754,$A$794:$F$2344,6,FALSE)</f>
        <v>0</v>
      </c>
      <c r="KH754" s="202" t="s">
        <v>61</v>
      </c>
      <c r="KI754" s="10">
        <f>KG754*1.5*KF754</f>
        <v>0</v>
      </c>
      <c r="KJ754" s="10"/>
      <c r="KK754" s="263"/>
      <c r="KL754" s="202" t="s">
        <v>100</v>
      </c>
      <c r="KM754" s="484" t="s">
        <v>2774</v>
      </c>
      <c r="KO754" s="278">
        <f>IF(KN754="Kopman",1.8,1)</f>
        <v>1</v>
      </c>
      <c r="KP754" s="203">
        <f>VLOOKUP(KM754,$A$794:$F$2344,6,FALSE)</f>
        <v>0</v>
      </c>
      <c r="KQ754" s="202" t="s">
        <v>61</v>
      </c>
      <c r="KR754" s="10">
        <f>KP754*1.5*KO754</f>
        <v>0</v>
      </c>
      <c r="KS754" s="10"/>
      <c r="KT754" s="263"/>
      <c r="KU754" s="202" t="s">
        <v>100</v>
      </c>
      <c r="KV754" s="498" t="s">
        <v>1186</v>
      </c>
      <c r="KW754" s="495"/>
      <c r="KX754" s="278">
        <f>IF(KW754="Kopman",1.8,1)</f>
        <v>1</v>
      </c>
      <c r="KY754" s="203">
        <f>VLOOKUP(KV754,$A$794:$F$2344,6,FALSE)</f>
        <v>0</v>
      </c>
      <c r="KZ754" s="202" t="s">
        <v>61</v>
      </c>
      <c r="LA754" s="10">
        <f>KY754*1.5*KX754</f>
        <v>0</v>
      </c>
      <c r="LB754" s="10"/>
      <c r="LC754" s="263"/>
      <c r="LD754" s="202" t="s">
        <v>100</v>
      </c>
      <c r="LE754" s="484" t="s">
        <v>2774</v>
      </c>
      <c r="LG754" s="278">
        <f>IF(LF754="Kopman",1.8,1)</f>
        <v>1</v>
      </c>
      <c r="LH754" s="203">
        <f>VLOOKUP(LE754,$A$794:$F$2344,6,FALSE)</f>
        <v>0</v>
      </c>
      <c r="LI754" s="202" t="s">
        <v>61</v>
      </c>
      <c r="LJ754" s="10">
        <f>LH754*1.5*LG754</f>
        <v>0</v>
      </c>
      <c r="LK754" s="10"/>
      <c r="LL754" s="263"/>
      <c r="LM754" s="202" t="s">
        <v>100</v>
      </c>
      <c r="LN754" s="484" t="s">
        <v>563</v>
      </c>
      <c r="LP754" s="278">
        <f>IF(LO754="Kopman",1.8,1)</f>
        <v>1</v>
      </c>
      <c r="LQ754" s="203">
        <f>VLOOKUP(LN754,$A$794:$F$2344,6,FALSE)</f>
        <v>0</v>
      </c>
      <c r="LR754" s="202" t="s">
        <v>61</v>
      </c>
      <c r="LS754" s="10">
        <f>LQ754*1.5*LP754</f>
        <v>0</v>
      </c>
      <c r="LT754" s="10"/>
      <c r="LU754" s="263"/>
      <c r="LV754" s="202" t="s">
        <v>100</v>
      </c>
      <c r="LW754" s="496" t="s">
        <v>183</v>
      </c>
      <c r="LY754" s="278">
        <f>IF(LX754="Kopman",1.8,1)</f>
        <v>1</v>
      </c>
      <c r="LZ754" s="203" t="e">
        <f>VLOOKUP(LW754,$A$794:$F$2344,6,FALSE)</f>
        <v>#N/A</v>
      </c>
      <c r="MA754" s="202" t="s">
        <v>61</v>
      </c>
      <c r="MB754" s="10" t="e">
        <f>LZ754*1.5*LY754</f>
        <v>#N/A</v>
      </c>
      <c r="MC754" s="10"/>
      <c r="MD754" s="263"/>
      <c r="ME754" s="202" t="s">
        <v>100</v>
      </c>
      <c r="MF754" s="484" t="s">
        <v>1186</v>
      </c>
      <c r="MH754" s="278">
        <f>IF(MG754="Kopman",1.8,1)</f>
        <v>1</v>
      </c>
      <c r="MI754" s="203">
        <f>VLOOKUP(MF754,$A$794:$F$2344,6,FALSE)</f>
        <v>0</v>
      </c>
      <c r="MJ754" s="202" t="s">
        <v>61</v>
      </c>
      <c r="MK754" s="10">
        <f>MI754*1.5*MH754</f>
        <v>0</v>
      </c>
      <c r="ML754" s="10"/>
      <c r="MM754" s="263"/>
      <c r="MN754" s="202" t="s">
        <v>100</v>
      </c>
      <c r="MO754" s="484" t="s">
        <v>655</v>
      </c>
      <c r="MQ754" s="278">
        <f>IF(MP754="Kopman",1.8,1)</f>
        <v>1</v>
      </c>
      <c r="MR754" s="203">
        <f>VLOOKUP(MO754,$A$794:$F$2344,6,FALSE)</f>
        <v>0</v>
      </c>
      <c r="MS754" s="202" t="s">
        <v>61</v>
      </c>
      <c r="MT754" s="10">
        <f>MR754*1.5*MQ754</f>
        <v>0</v>
      </c>
      <c r="MU754" s="10"/>
      <c r="MV754" s="263"/>
      <c r="MW754" s="202" t="s">
        <v>100</v>
      </c>
      <c r="MX754" s="484" t="s">
        <v>2774</v>
      </c>
      <c r="MY754" s="495"/>
      <c r="MZ754" s="278">
        <f>IF(MY754="Kopman",1.8,1)</f>
        <v>1</v>
      </c>
      <c r="NA754" s="203">
        <f>VLOOKUP(MX754,$A$794:$F$2344,6,FALSE)</f>
        <v>0</v>
      </c>
      <c r="NB754" s="202" t="s">
        <v>61</v>
      </c>
      <c r="NC754" s="10">
        <f>NA754*1.5*MZ754</f>
        <v>0</v>
      </c>
      <c r="ND754" s="10"/>
      <c r="NE754" s="263"/>
      <c r="NF754" s="202" t="s">
        <v>100</v>
      </c>
      <c r="NG754" s="484" t="s">
        <v>445</v>
      </c>
      <c r="NI754" s="278">
        <f>IF(NH754="Kopman",1.8,1)</f>
        <v>1</v>
      </c>
      <c r="NJ754" s="203">
        <f>VLOOKUP(NG754,$A$794:$F$2344,6,FALSE)</f>
        <v>0</v>
      </c>
      <c r="NK754" s="202" t="s">
        <v>61</v>
      </c>
      <c r="NL754" s="10">
        <f>NJ754*1.5*NI754</f>
        <v>0</v>
      </c>
      <c r="NM754" s="10"/>
      <c r="NN754" s="263"/>
      <c r="NO754" s="202" t="s">
        <v>100</v>
      </c>
      <c r="NP754" s="498" t="s">
        <v>3124</v>
      </c>
      <c r="NR754" s="278">
        <f>IF(NQ754="Kopman",1.8,1)</f>
        <v>1</v>
      </c>
      <c r="NS754" s="203">
        <f>VLOOKUP(NP754,$A$794:$F$2344,6,FALSE)</f>
        <v>147</v>
      </c>
      <c r="NT754" s="202" t="s">
        <v>61</v>
      </c>
      <c r="NU754" s="10">
        <f>NS754*1.5*NR754</f>
        <v>220.5</v>
      </c>
      <c r="NV754" s="10"/>
      <c r="NW754" s="263"/>
      <c r="NX754" s="202" t="s">
        <v>100</v>
      </c>
      <c r="NY754" s="484" t="s">
        <v>909</v>
      </c>
      <c r="OA754" s="278">
        <f>IF(NZ754="Kopman",1.8,1)</f>
        <v>1</v>
      </c>
      <c r="OB754" s="203">
        <f>VLOOKUP(NY754,$A$794:$F$2344,6,FALSE)</f>
        <v>0</v>
      </c>
      <c r="OC754" s="202" t="s">
        <v>61</v>
      </c>
      <c r="OD754" s="10">
        <f>OB754*1.5*OA754</f>
        <v>0</v>
      </c>
      <c r="OE754" s="10"/>
      <c r="OF754" s="263"/>
      <c r="OG754" s="202" t="s">
        <v>100</v>
      </c>
      <c r="OH754" s="484" t="s">
        <v>3110</v>
      </c>
      <c r="OJ754" s="278">
        <f>IF(OI754="Kopman",1.8,1)</f>
        <v>1</v>
      </c>
      <c r="OK754" s="203">
        <f>VLOOKUP(OH754,$A$794:$F$2344,6,FALSE)</f>
        <v>0</v>
      </c>
      <c r="OL754" s="202" t="s">
        <v>61</v>
      </c>
      <c r="OM754" s="10">
        <f>OK754*1.5*OJ754</f>
        <v>0</v>
      </c>
      <c r="ON754" s="10"/>
      <c r="OO754" s="263"/>
      <c r="OP754" s="202" t="s">
        <v>100</v>
      </c>
      <c r="OQ754" s="484" t="s">
        <v>563</v>
      </c>
      <c r="OS754" s="278">
        <f>IF(OR754="Kopman",1.8,1)</f>
        <v>1</v>
      </c>
      <c r="OT754" s="203">
        <f>VLOOKUP(OQ754,$A$794:$F$2344,6,FALSE)</f>
        <v>0</v>
      </c>
      <c r="OU754" s="202" t="s">
        <v>61</v>
      </c>
      <c r="OV754" s="10">
        <f>OT754*1.5*OS754</f>
        <v>0</v>
      </c>
      <c r="OW754" s="10"/>
      <c r="OX754" s="263"/>
      <c r="OY754" s="202" t="s">
        <v>100</v>
      </c>
      <c r="OZ754" s="484" t="s">
        <v>655</v>
      </c>
      <c r="PB754" s="278">
        <f>IF(PA754="Kopman",1.8,1)</f>
        <v>1</v>
      </c>
      <c r="PC754" s="203">
        <f>VLOOKUP(OZ754,$A$794:$F$2344,6,FALSE)</f>
        <v>0</v>
      </c>
      <c r="PD754" s="202" t="s">
        <v>61</v>
      </c>
      <c r="PE754" s="10">
        <f>PC754*1.5*PB754</f>
        <v>0</v>
      </c>
      <c r="PF754" s="10"/>
      <c r="PG754" s="263"/>
      <c r="PH754" s="202" t="s">
        <v>100</v>
      </c>
      <c r="PI754" s="496" t="s">
        <v>183</v>
      </c>
      <c r="PJ754" s="495"/>
      <c r="PK754" s="278">
        <f>IF(PJ754="Kopman",1.8,1)</f>
        <v>1</v>
      </c>
      <c r="PL754" s="203" t="e">
        <f>VLOOKUP(PI754,$A$794:$F$2344,6,FALSE)</f>
        <v>#N/A</v>
      </c>
      <c r="PM754" s="202" t="s">
        <v>61</v>
      </c>
      <c r="PN754" s="10" t="e">
        <f>PL754*1.5*PK754</f>
        <v>#N/A</v>
      </c>
      <c r="PO754" s="10"/>
      <c r="PP754" s="263"/>
      <c r="PQ754" s="202" t="s">
        <v>100</v>
      </c>
      <c r="PR754" s="484" t="s">
        <v>2774</v>
      </c>
      <c r="PT754" s="278">
        <f>IF(PS754="Kopman",1.8,1)</f>
        <v>1</v>
      </c>
      <c r="PU754" s="203">
        <f>VLOOKUP(PR754,$A$794:$F$2344,6,FALSE)</f>
        <v>0</v>
      </c>
      <c r="PV754" s="202" t="s">
        <v>61</v>
      </c>
      <c r="PW754" s="10">
        <f>PU754*1.5*PT754</f>
        <v>0</v>
      </c>
      <c r="PX754" s="10"/>
      <c r="PY754" s="263"/>
      <c r="PZ754" s="202" t="s">
        <v>100</v>
      </c>
      <c r="QA754" s="496" t="s">
        <v>183</v>
      </c>
      <c r="QC754" s="278">
        <f>IF(QB754="Kopman",1.8,1)</f>
        <v>1</v>
      </c>
      <c r="QD754" s="203" t="e">
        <f>VLOOKUP(QA754,$A$794:$F$2344,6,FALSE)</f>
        <v>#N/A</v>
      </c>
      <c r="QE754" s="202" t="s">
        <v>61</v>
      </c>
      <c r="QF754" s="10" t="e">
        <f>QD754*1.5*QC754</f>
        <v>#N/A</v>
      </c>
      <c r="QG754" s="10"/>
      <c r="QH754" s="263"/>
      <c r="QI754" s="202" t="s">
        <v>100</v>
      </c>
      <c r="QJ754" s="484" t="s">
        <v>593</v>
      </c>
      <c r="QL754" s="278">
        <f>IF(QK754="Kopman",1.8,1)</f>
        <v>1</v>
      </c>
      <c r="QM754" s="203">
        <f>VLOOKUP(QJ754,$A$794:$F$2344,6,FALSE)</f>
        <v>0</v>
      </c>
      <c r="QN754" s="202" t="s">
        <v>61</v>
      </c>
      <c r="QO754" s="10">
        <f>QM754*1.5*QL754</f>
        <v>0</v>
      </c>
      <c r="QP754" s="10"/>
      <c r="QQ754" s="263"/>
      <c r="QR754" s="202" t="s">
        <v>100</v>
      </c>
      <c r="QS754" s="484" t="s">
        <v>927</v>
      </c>
      <c r="QU754" s="278">
        <f>IF(QT754="Kopman",1.8,1)</f>
        <v>1</v>
      </c>
      <c r="QV754" s="203">
        <f>VLOOKUP(QS754,$A$794:$F$2344,6,FALSE)</f>
        <v>0</v>
      </c>
      <c r="QW754" s="202" t="s">
        <v>61</v>
      </c>
      <c r="QX754" s="10">
        <f>QV754*1.5*QU754</f>
        <v>0</v>
      </c>
      <c r="QY754" s="10"/>
      <c r="QZ754" s="263"/>
      <c r="RA754" s="202" t="s">
        <v>100</v>
      </c>
      <c r="RB754" s="484" t="s">
        <v>926</v>
      </c>
      <c r="RD754" s="278">
        <f>IF(RC754="Kopman",1.8,1)</f>
        <v>1</v>
      </c>
      <c r="RE754" s="203">
        <f>VLOOKUP(RB754,$A$794:$F$2344,6,FALSE)</f>
        <v>5</v>
      </c>
      <c r="RF754" s="202" t="s">
        <v>61</v>
      </c>
      <c r="RG754" s="10">
        <f>RE754*1.5*RD754</f>
        <v>7.5</v>
      </c>
      <c r="RH754" s="10"/>
      <c r="RI754" s="263"/>
      <c r="RJ754" s="202" t="s">
        <v>100</v>
      </c>
      <c r="RK754" s="484" t="s">
        <v>664</v>
      </c>
      <c r="RM754" s="278">
        <f>IF(RL754="Kopman",1.8,1)</f>
        <v>1</v>
      </c>
      <c r="RN754" s="203">
        <f>VLOOKUP(RK754,$A$794:$F$2344,6,FALSE)</f>
        <v>0</v>
      </c>
      <c r="RO754" s="202" t="s">
        <v>61</v>
      </c>
      <c r="RP754" s="10">
        <f>RN754*1.5*RM754</f>
        <v>0</v>
      </c>
      <c r="RQ754" s="10"/>
      <c r="RR754" s="263"/>
      <c r="RS754" s="202" t="s">
        <v>100</v>
      </c>
      <c r="RT754" s="484" t="s">
        <v>805</v>
      </c>
      <c r="RV754" s="278">
        <f>IF(RU754="Kopman",1.8,1)</f>
        <v>1</v>
      </c>
      <c r="RW754" s="203">
        <f>VLOOKUP(RT754,$A$794:$F$2344,6,FALSE)</f>
        <v>0</v>
      </c>
      <c r="RX754" s="202" t="s">
        <v>61</v>
      </c>
      <c r="RY754" s="10">
        <f>RW754*1.5*RV754</f>
        <v>0</v>
      </c>
      <c r="RZ754" s="10"/>
      <c r="SA754" s="269"/>
      <c r="SB754" s="202" t="s">
        <v>100</v>
      </c>
      <c r="SC754" s="484" t="s">
        <v>655</v>
      </c>
      <c r="SE754" s="278">
        <f>IF(SD754="Kopman",1.8,1)</f>
        <v>1</v>
      </c>
      <c r="SF754" s="203">
        <f>VLOOKUP(SC754,$A$794:$F$2344,6,FALSE)</f>
        <v>0</v>
      </c>
      <c r="SG754" s="202" t="s">
        <v>61</v>
      </c>
      <c r="SH754" s="10">
        <f>SF754*1.5*SE754</f>
        <v>0</v>
      </c>
      <c r="SI754" s="10"/>
      <c r="SJ754" s="269"/>
      <c r="SK754" s="202" t="s">
        <v>100</v>
      </c>
      <c r="SL754" s="496" t="s">
        <v>183</v>
      </c>
      <c r="SN754" s="278">
        <f>IF(SM754="Kopman",1.8,1)</f>
        <v>1</v>
      </c>
      <c r="SO754" s="203" t="e">
        <f>VLOOKUP(SL754,$A$794:$F$2344,6,FALSE)</f>
        <v>#N/A</v>
      </c>
      <c r="SP754" s="202" t="s">
        <v>61</v>
      </c>
      <c r="SQ754" s="10" t="e">
        <f>SO754*1.5*SN754</f>
        <v>#N/A</v>
      </c>
      <c r="SR754" s="10"/>
      <c r="SS754" s="269"/>
      <c r="ST754" s="202" t="s">
        <v>100</v>
      </c>
      <c r="SU754" s="484" t="s">
        <v>2945</v>
      </c>
      <c r="SW754" s="278">
        <f>IF(SV754="Kopman",1.8,1)</f>
        <v>1</v>
      </c>
      <c r="SX754" s="203">
        <f>VLOOKUP(SU754,$A$794:$F$2344,6,FALSE)</f>
        <v>0</v>
      </c>
      <c r="SY754" s="202" t="s">
        <v>61</v>
      </c>
      <c r="SZ754" s="10">
        <f>SX754*1.5*SW754</f>
        <v>0</v>
      </c>
      <c r="TA754" s="10"/>
      <c r="TB754" s="269"/>
      <c r="TC754" s="202" t="s">
        <v>100</v>
      </c>
      <c r="TD754" s="484" t="s">
        <v>2271</v>
      </c>
      <c r="TF754" s="278">
        <f>IF(TE754="Kopman",1.8,1)</f>
        <v>1</v>
      </c>
      <c r="TG754" s="203">
        <f>VLOOKUP(TD754,$A$794:$F$2344,6,FALSE)</f>
        <v>0</v>
      </c>
      <c r="TH754" s="202" t="s">
        <v>61</v>
      </c>
      <c r="TI754" s="10">
        <f>TG754*1.5*TF754</f>
        <v>0</v>
      </c>
      <c r="TK754" s="269"/>
      <c r="TL754" s="202" t="s">
        <v>100</v>
      </c>
      <c r="TM754" s="484" t="s">
        <v>3124</v>
      </c>
      <c r="TO754" s="278">
        <f>IF(TN754="Kopman",1.8,1)</f>
        <v>1</v>
      </c>
      <c r="TP754" s="203">
        <f>VLOOKUP(TM754,$A$794:$F$2344,6,FALSE)</f>
        <v>147</v>
      </c>
      <c r="TQ754" s="202" t="s">
        <v>61</v>
      </c>
      <c r="TR754" s="10">
        <f>TP754*1.5*TO754</f>
        <v>220.5</v>
      </c>
      <c r="TS754" s="10"/>
      <c r="TT754" s="269"/>
      <c r="TU754" s="202" t="s">
        <v>100</v>
      </c>
      <c r="TV754" s="486" t="s">
        <v>2774</v>
      </c>
      <c r="TW754" s="14" t="s">
        <v>1895</v>
      </c>
      <c r="TX754" s="278">
        <f>IF(TW754="Kopman",1.8,1)</f>
        <v>1.8</v>
      </c>
      <c r="TY754" s="203">
        <f>VLOOKUP(TV754,$A$794:$F$2344,6,FALSE)</f>
        <v>0</v>
      </c>
      <c r="TZ754" s="202" t="s">
        <v>61</v>
      </c>
      <c r="UA754" s="10">
        <f>TY754*1.5*TX754</f>
        <v>0</v>
      </c>
      <c r="UB754" s="10"/>
      <c r="UC754" s="269"/>
      <c r="UD754" s="202" t="s">
        <v>100</v>
      </c>
      <c r="UE754" s="500" t="s">
        <v>2774</v>
      </c>
      <c r="UF754" s="14" t="s">
        <v>1895</v>
      </c>
      <c r="UG754" s="278">
        <f>IF(UF754="Kopman",1.8,1)</f>
        <v>1.8</v>
      </c>
      <c r="UH754" s="203">
        <f>VLOOKUP(UE754,$A$794:$F$2344,6,FALSE)</f>
        <v>0</v>
      </c>
      <c r="UI754" s="202" t="s">
        <v>61</v>
      </c>
      <c r="UJ754" s="10">
        <f>UH754*1.5*UG754</f>
        <v>0</v>
      </c>
      <c r="UK754" s="10"/>
      <c r="UL754" s="269"/>
      <c r="UM754" s="202" t="s">
        <v>100</v>
      </c>
      <c r="UN754" s="484" t="s">
        <v>2438</v>
      </c>
      <c r="UP754" s="278">
        <f>IF(UO754="Kopman",1.8,1)</f>
        <v>1</v>
      </c>
      <c r="UQ754" s="203">
        <f>VLOOKUP(UN754,$A$794:$F$2344,6,FALSE)</f>
        <v>0</v>
      </c>
      <c r="UR754" s="202" t="s">
        <v>61</v>
      </c>
      <c r="US754" s="10">
        <f>UQ754*1.5*UP754</f>
        <v>0</v>
      </c>
      <c r="UT754" s="10"/>
      <c r="UU754" s="269"/>
      <c r="UV754" s="202" t="s">
        <v>100</v>
      </c>
      <c r="UW754" s="484" t="s">
        <v>664</v>
      </c>
      <c r="UY754" s="278">
        <f>IF(UX754="Kopman",1.8,1)</f>
        <v>1</v>
      </c>
      <c r="UZ754" s="203">
        <f>VLOOKUP(UW754,$A$794:$F$2344,6,FALSE)</f>
        <v>0</v>
      </c>
      <c r="VA754" s="202" t="s">
        <v>61</v>
      </c>
      <c r="VB754" s="10">
        <f>UZ754*1.5*UY754</f>
        <v>0</v>
      </c>
      <c r="VC754" s="10"/>
      <c r="VD754" s="269"/>
      <c r="VE754" s="202" t="s">
        <v>100</v>
      </c>
      <c r="VF754" s="484" t="s">
        <v>3124</v>
      </c>
      <c r="VH754" s="278">
        <f>IF(VG754="Kopman",1.8,1)</f>
        <v>1</v>
      </c>
      <c r="VI754" s="203">
        <f>VLOOKUP(VF754,$A$794:$F$2344,6,FALSE)</f>
        <v>147</v>
      </c>
      <c r="VJ754" s="202" t="s">
        <v>61</v>
      </c>
      <c r="VK754" s="10">
        <f>VI754*1.5*VH754</f>
        <v>220.5</v>
      </c>
      <c r="VL754" s="10"/>
      <c r="VM754" s="269"/>
      <c r="VN754" s="202" t="s">
        <v>100</v>
      </c>
      <c r="VO754" s="484" t="s">
        <v>1929</v>
      </c>
      <c r="VQ754" s="278">
        <f>IF(VP754="Kopman",1.8,1)</f>
        <v>1</v>
      </c>
      <c r="VR754" s="203">
        <f>VLOOKUP(VO754,$A$794:$F$2344,6,FALSE)</f>
        <v>0</v>
      </c>
      <c r="VS754" s="202" t="s">
        <v>61</v>
      </c>
      <c r="VT754" s="10">
        <f>VR754*1.5*VQ754</f>
        <v>0</v>
      </c>
      <c r="VU754" s="10"/>
      <c r="VV754" s="269"/>
      <c r="VW754" s="202" t="s">
        <v>100</v>
      </c>
      <c r="VX754" s="496" t="s">
        <v>183</v>
      </c>
      <c r="VZ754" s="278">
        <f>IF(VY754="Kopman",1.8,1)</f>
        <v>1</v>
      </c>
      <c r="WA754" s="203" t="e">
        <f>VLOOKUP(VX754,$A$794:$F$2344,6,FALSE)</f>
        <v>#N/A</v>
      </c>
      <c r="WB754" s="202" t="s">
        <v>61</v>
      </c>
      <c r="WC754" s="10" t="e">
        <f>WA754*1.5*VZ754</f>
        <v>#N/A</v>
      </c>
      <c r="WE754" s="269"/>
      <c r="WF754" s="202" t="s">
        <v>100</v>
      </c>
      <c r="WG754" s="484" t="s">
        <v>1212</v>
      </c>
      <c r="WI754" s="278">
        <f>IF(WH754="Kopman",1.8,1)</f>
        <v>1</v>
      </c>
      <c r="WJ754" s="203">
        <f>VLOOKUP(WG754,$A$794:$F$2344,6,FALSE)</f>
        <v>0</v>
      </c>
      <c r="WK754" s="202" t="s">
        <v>61</v>
      </c>
      <c r="WL754" s="10">
        <f>WJ754*1.5*WI754</f>
        <v>0</v>
      </c>
      <c r="WN754" s="269"/>
      <c r="WO754" s="202" t="s">
        <v>100</v>
      </c>
      <c r="WP754" s="484" t="s">
        <v>664</v>
      </c>
      <c r="WQ754" s="203"/>
      <c r="WR754" s="278">
        <f>IF(WQ754="Kopman",1.8,1)</f>
        <v>1</v>
      </c>
      <c r="WS754" s="203">
        <f>VLOOKUP(WP754,$A$794:$F$2344,6,FALSE)</f>
        <v>0</v>
      </c>
      <c r="WT754" s="202" t="s">
        <v>61</v>
      </c>
      <c r="WU754" s="10">
        <f>WS754*1.5*WR754</f>
        <v>0</v>
      </c>
      <c r="WV754" s="10"/>
      <c r="WW754" s="269"/>
      <c r="WX754" s="202" t="s">
        <v>100</v>
      </c>
      <c r="WY754" s="484" t="s">
        <v>1937</v>
      </c>
      <c r="XA754" s="278">
        <f>IF(WZ754="Kopman",1.8,1)</f>
        <v>1</v>
      </c>
      <c r="XB754" s="203">
        <f>VLOOKUP(WY754,$A$794:$F$2344,6,FALSE)</f>
        <v>11</v>
      </c>
      <c r="XC754" s="202" t="s">
        <v>61</v>
      </c>
      <c r="XD754" s="10">
        <f>XB754*1.5*XA754</f>
        <v>16.5</v>
      </c>
      <c r="XF754" s="269"/>
      <c r="XG754" s="202" t="s">
        <v>100</v>
      </c>
      <c r="XH754" s="484" t="s">
        <v>1212</v>
      </c>
      <c r="XJ754" s="278">
        <f>IF(XI754="Kopman",1.8,1)</f>
        <v>1</v>
      </c>
      <c r="XK754" s="203">
        <f>VLOOKUP(XH754,$A$794:$F$2344,6,FALSE)</f>
        <v>0</v>
      </c>
      <c r="XL754" s="202" t="s">
        <v>61</v>
      </c>
      <c r="XM754" s="10">
        <f>XK754*1.5*XJ754</f>
        <v>0</v>
      </c>
      <c r="XO754" s="269"/>
      <c r="XP754" s="202" t="s">
        <v>100</v>
      </c>
      <c r="XQ754" s="484" t="s">
        <v>1946</v>
      </c>
      <c r="XS754" s="278">
        <f>IF(XR754="Kopman",1.8,1)</f>
        <v>1</v>
      </c>
      <c r="XT754" s="203">
        <f>VLOOKUP(XQ754,$A$794:$F$2344,6,FALSE)</f>
        <v>0</v>
      </c>
      <c r="XU754" s="202" t="s">
        <v>61</v>
      </c>
      <c r="XV754" s="10">
        <f>XT754*1.5*XS754</f>
        <v>0</v>
      </c>
      <c r="XW754" s="10"/>
      <c r="XX754" s="269"/>
      <c r="XY754" s="202" t="s">
        <v>100</v>
      </c>
      <c r="XZ754" s="484" t="s">
        <v>640</v>
      </c>
      <c r="YB754" s="278">
        <f>IF(YA754="Kopman",1.8,1)</f>
        <v>1</v>
      </c>
      <c r="YC754" s="203">
        <f>VLOOKUP(XZ754,$A$794:$F$2344,6,FALSE)</f>
        <v>0</v>
      </c>
      <c r="YD754" s="202" t="s">
        <v>61</v>
      </c>
      <c r="YE754" s="10">
        <f>YC754*1.5*YB754</f>
        <v>0</v>
      </c>
      <c r="YG754" s="269"/>
      <c r="YH754" s="202" t="s">
        <v>100</v>
      </c>
      <c r="YI754" s="78" t="s">
        <v>183</v>
      </c>
      <c r="YK754" s="278">
        <f>IF(YJ754="Kopman",1.8,1)</f>
        <v>1</v>
      </c>
      <c r="YL754" s="203" t="e">
        <f>VLOOKUP(YI754,$A$794:$F$2344,6,FALSE)</f>
        <v>#N/A</v>
      </c>
      <c r="YM754" s="202" t="s">
        <v>61</v>
      </c>
      <c r="YN754" s="10" t="e">
        <f>YL754*1.5*YK754</f>
        <v>#N/A</v>
      </c>
      <c r="YO754" s="10"/>
      <c r="YP754" s="269"/>
      <c r="YQ754" s="202" t="s">
        <v>100</v>
      </c>
      <c r="YR754" s="78" t="s">
        <v>183</v>
      </c>
      <c r="YT754" s="278">
        <f>IF(YS754="Kopman",1.8,1)</f>
        <v>1</v>
      </c>
      <c r="YU754" s="203" t="e">
        <f>VLOOKUP(YR754,$A$794:$F$2344,6,FALSE)</f>
        <v>#N/A</v>
      </c>
      <c r="YV754" s="202" t="s">
        <v>61</v>
      </c>
      <c r="YW754" s="10" t="e">
        <f>YU754*1.5*YT754</f>
        <v>#N/A</v>
      </c>
      <c r="YY754" s="269"/>
      <c r="YZ754" s="202" t="s">
        <v>100</v>
      </c>
      <c r="ZA754" s="78" t="s">
        <v>183</v>
      </c>
      <c r="ZC754" s="278">
        <f>IF(ZB754="Kopman",1.8,1)</f>
        <v>1</v>
      </c>
      <c r="ZD754" s="203" t="e">
        <f>VLOOKUP(ZA754,$A$794:$F$2344,6,FALSE)</f>
        <v>#N/A</v>
      </c>
      <c r="ZE754" s="202" t="s">
        <v>61</v>
      </c>
      <c r="ZF754" s="10" t="e">
        <f>ZD754*1.5*ZC754</f>
        <v>#N/A</v>
      </c>
      <c r="ZH754" s="269"/>
      <c r="ZI754" s="202" t="s">
        <v>100</v>
      </c>
      <c r="ZJ754" s="78" t="s">
        <v>183</v>
      </c>
      <c r="ZL754" s="278">
        <f>IF(ZK754="Kopman",1.8,1)</f>
        <v>1</v>
      </c>
      <c r="ZM754" s="203" t="e">
        <f>VLOOKUP(ZJ754,$A$794:$F$2344,6,FALSE)</f>
        <v>#N/A</v>
      </c>
      <c r="ZN754" s="202" t="s">
        <v>61</v>
      </c>
      <c r="ZO754" s="10" t="e">
        <f>ZM754*1.5*ZL754</f>
        <v>#N/A</v>
      </c>
      <c r="ZQ754" s="269"/>
      <c r="ZR754" s="202" t="s">
        <v>100</v>
      </c>
      <c r="ZS754" s="486" t="s">
        <v>2774</v>
      </c>
      <c r="ZT754" s="495" t="s">
        <v>1895</v>
      </c>
      <c r="ZU754" s="278">
        <f>IF(ZT754="Kopman",1.8,1)</f>
        <v>1.8</v>
      </c>
      <c r="ZV754" s="203">
        <f>VLOOKUP(ZS754,$A$794:$F$2344,6,FALSE)</f>
        <v>0</v>
      </c>
      <c r="ZW754" s="202" t="s">
        <v>61</v>
      </c>
      <c r="ZX754" s="10">
        <f>ZV754*1.5*ZU754</f>
        <v>0</v>
      </c>
      <c r="ZY754" s="10"/>
      <c r="ZZ754" s="269"/>
      <c r="AAA754" s="202" t="s">
        <v>100</v>
      </c>
      <c r="AAB754" s="484" t="s">
        <v>3124</v>
      </c>
      <c r="AAD754" s="278">
        <f>IF(AAC754="Kopman",1.8,1)</f>
        <v>1</v>
      </c>
      <c r="AAE754" s="203">
        <f>VLOOKUP(AAB754,$A$794:$F$2344,6,FALSE)</f>
        <v>147</v>
      </c>
      <c r="AAF754" s="202" t="s">
        <v>61</v>
      </c>
      <c r="AAG754" s="10">
        <f>AAE754*1.5*AAD754</f>
        <v>220.5</v>
      </c>
      <c r="AAH754" s="10"/>
      <c r="AAI754" s="269"/>
      <c r="AAJ754" s="202" t="s">
        <v>100</v>
      </c>
      <c r="AAK754" s="78" t="s">
        <v>183</v>
      </c>
      <c r="AAL754" s="495"/>
      <c r="AAM754" s="278">
        <f>IF(AAL754="Kopman",1.8,1)</f>
        <v>1</v>
      </c>
      <c r="AAN754" s="203" t="e">
        <f>VLOOKUP(AAK754,$A$794:$F$2344,6,FALSE)</f>
        <v>#N/A</v>
      </c>
      <c r="AAO754" s="202" t="s">
        <v>61</v>
      </c>
      <c r="AAP754" s="10" t="e">
        <f>AAN754*1.5*AAM754</f>
        <v>#N/A</v>
      </c>
      <c r="AAQ754" s="10"/>
      <c r="AAR754" s="269"/>
      <c r="AAS754" s="202" t="s">
        <v>100</v>
      </c>
      <c r="AAT754" s="498" t="s">
        <v>2938</v>
      </c>
      <c r="AAV754" s="278">
        <f>IF(AAU754="Kopman",1.8,1)</f>
        <v>1</v>
      </c>
      <c r="AAW754" s="203">
        <f>VLOOKUP(AAT754,$A$794:$F$2344,6,FALSE)</f>
        <v>0</v>
      </c>
      <c r="AAX754" s="202" t="s">
        <v>61</v>
      </c>
      <c r="AAY754" s="10">
        <f>AAW754*1.5*AAV754</f>
        <v>0</v>
      </c>
      <c r="AAZ754" s="10"/>
      <c r="ABA754" s="269"/>
      <c r="ABB754" s="202" t="s">
        <v>100</v>
      </c>
      <c r="ABC754" s="484" t="s">
        <v>1617</v>
      </c>
      <c r="ABE754" s="278">
        <f>IF(ABD754="Kopman",1.8,1)</f>
        <v>1</v>
      </c>
      <c r="ABF754" s="203">
        <f>VLOOKUP(ABC754,$A$794:$F$2344,6,FALSE)</f>
        <v>0</v>
      </c>
      <c r="ABG754" s="202" t="s">
        <v>61</v>
      </c>
      <c r="ABH754" s="10">
        <f>ABF754*1.5*ABE754</f>
        <v>0</v>
      </c>
      <c r="ABI754" s="10"/>
      <c r="ABJ754" s="269"/>
      <c r="ABK754" s="202" t="s">
        <v>100</v>
      </c>
      <c r="ABL754" s="484" t="s">
        <v>655</v>
      </c>
      <c r="ABN754" s="278">
        <f>IF(ABM754="Kopman",1.8,1)</f>
        <v>1</v>
      </c>
      <c r="ABO754" s="203">
        <f>VLOOKUP(ABL754,$A$794:$F$2344,6,FALSE)</f>
        <v>0</v>
      </c>
      <c r="ABP754" s="202" t="s">
        <v>61</v>
      </c>
      <c r="ABQ754" s="10">
        <f>ABO754*1.5*ABN754</f>
        <v>0</v>
      </c>
      <c r="ABR754" s="10"/>
      <c r="ABS754" s="269"/>
      <c r="ABT754" s="202" t="s">
        <v>100</v>
      </c>
      <c r="ABU754" s="484" t="s">
        <v>3124</v>
      </c>
      <c r="ABW754" s="278">
        <f>IF(ABV754="Kopman",1.8,1)</f>
        <v>1</v>
      </c>
      <c r="ABX754" s="203">
        <f>VLOOKUP(ABU754,$A$794:$F$2344,6,FALSE)</f>
        <v>147</v>
      </c>
      <c r="ABY754" s="202" t="s">
        <v>61</v>
      </c>
      <c r="ABZ754" s="10">
        <f>ABX754*1.5*ABW754</f>
        <v>220.5</v>
      </c>
      <c r="ACA754" s="10"/>
      <c r="ACB754" s="269"/>
      <c r="ACC754" s="202" t="s">
        <v>100</v>
      </c>
      <c r="ACD754" s="484" t="s">
        <v>655</v>
      </c>
      <c r="ACF754" s="278">
        <f>IF(ACE754="Kopman",1.8,1)</f>
        <v>1</v>
      </c>
      <c r="ACG754" s="203">
        <f>VLOOKUP(ACD754,$A$794:$F$2344,6,FALSE)</f>
        <v>0</v>
      </c>
      <c r="ACH754" s="202" t="s">
        <v>61</v>
      </c>
      <c r="ACI754" s="10">
        <f>ACG754*1.5*ACF754</f>
        <v>0</v>
      </c>
      <c r="ACJ754" s="10"/>
      <c r="ACK754" s="269"/>
      <c r="ACL754" s="202" t="s">
        <v>100</v>
      </c>
      <c r="ACM754" s="484" t="s">
        <v>1956</v>
      </c>
      <c r="ACO754" s="278">
        <f>IF(ACN754="Kopman",1.8,1)</f>
        <v>1</v>
      </c>
      <c r="ACP754" s="203">
        <f>VLOOKUP(ACM754,$A$794:$F$2344,6,FALSE)</f>
        <v>0</v>
      </c>
      <c r="ACQ754" s="202" t="s">
        <v>61</v>
      </c>
      <c r="ACR754" s="10">
        <f>ACP754*1.5*ACO754</f>
        <v>0</v>
      </c>
      <c r="ACS754" s="10"/>
      <c r="ACT754" s="269"/>
      <c r="ACU754" s="202" t="s">
        <v>100</v>
      </c>
      <c r="ACV754" s="484" t="s">
        <v>1956</v>
      </c>
      <c r="ACX754" s="278">
        <f>IF(ACW754="Kopman",1.8,1)</f>
        <v>1</v>
      </c>
      <c r="ACY754" s="203">
        <f>VLOOKUP(ACV754,$A$794:$F$2344,6,FALSE)</f>
        <v>0</v>
      </c>
      <c r="ACZ754" s="202" t="s">
        <v>61</v>
      </c>
      <c r="ADA754" s="10">
        <f>ACY754*1.5*ACX754</f>
        <v>0</v>
      </c>
      <c r="ADB754" s="10"/>
      <c r="ADC754" s="269"/>
      <c r="ADD754" s="202" t="s">
        <v>100</v>
      </c>
      <c r="ADE754" s="484" t="s">
        <v>445</v>
      </c>
      <c r="ADG754" s="278">
        <f>IF(ADF754="Kopman",1.8,1)</f>
        <v>1</v>
      </c>
      <c r="ADH754" s="203">
        <f>VLOOKUP(ADE754,$A$794:$F$2344,6,FALSE)</f>
        <v>0</v>
      </c>
      <c r="ADI754" s="202" t="s">
        <v>61</v>
      </c>
      <c r="ADJ754" s="10">
        <f>ADH754*1.5*ADG754</f>
        <v>0</v>
      </c>
      <c r="ADL754" s="269"/>
      <c r="ADM754" s="202" t="s">
        <v>100</v>
      </c>
      <c r="ADN754" s="484" t="s">
        <v>655</v>
      </c>
      <c r="ADP754" s="278">
        <f>IF(ADO754="Kopman",1.8,1)</f>
        <v>1</v>
      </c>
      <c r="ADQ754" s="203">
        <f>VLOOKUP(ADN754,$A$794:$F$2344,6,FALSE)</f>
        <v>0</v>
      </c>
      <c r="ADR754" s="202" t="s">
        <v>61</v>
      </c>
      <c r="ADS754" s="10">
        <f>ADQ754*1.5*ADP754</f>
        <v>0</v>
      </c>
      <c r="ADT754" s="10"/>
      <c r="ADU754" s="269"/>
      <c r="ADV754" s="202" t="s">
        <v>100</v>
      </c>
      <c r="ADW754" s="78" t="s">
        <v>183</v>
      </c>
      <c r="ADY754" s="278">
        <f>IF(ADX754="Kopman",1.8,1)</f>
        <v>1</v>
      </c>
      <c r="ADZ754" s="203" t="e">
        <f>VLOOKUP(ADW754,$A$794:$F$2344,6,FALSE)</f>
        <v>#N/A</v>
      </c>
      <c r="AEA754" s="202" t="s">
        <v>61</v>
      </c>
      <c r="AEB754" s="10" t="e">
        <f>ADZ754*1.5*ADY754</f>
        <v>#N/A</v>
      </c>
      <c r="AED754" s="269"/>
      <c r="AEE754" s="202" t="s">
        <v>100</v>
      </c>
      <c r="AEF754" s="491" t="s">
        <v>2774</v>
      </c>
      <c r="AEH754" s="278">
        <f>IF(AEG754="Kopman",1.8,1)</f>
        <v>1</v>
      </c>
      <c r="AEI754" s="203">
        <f>VLOOKUP(AEF754,$A$794:$F$2344,6,FALSE)</f>
        <v>0</v>
      </c>
      <c r="AEJ754" s="202" t="s">
        <v>61</v>
      </c>
      <c r="AEK754" s="10">
        <f>AEI754*1.5*AEH754</f>
        <v>0</v>
      </c>
      <c r="AEM754" s="269"/>
      <c r="AEN754" s="202" t="s">
        <v>100</v>
      </c>
      <c r="AEO754" s="484" t="s">
        <v>927</v>
      </c>
      <c r="AEQ754" s="278">
        <f>IF(AEP754="Kopman",1.8,1)</f>
        <v>1</v>
      </c>
      <c r="AER754" s="203">
        <f>VLOOKUP(AEO754,$A$794:$F$2344,6,FALSE)</f>
        <v>0</v>
      </c>
      <c r="AES754" s="202" t="s">
        <v>61</v>
      </c>
      <c r="AET754" s="10">
        <f>AER754*1.5*AEQ754</f>
        <v>0</v>
      </c>
      <c r="AEV754" s="269"/>
      <c r="AEW754" s="202" t="s">
        <v>100</v>
      </c>
      <c r="AEX754" s="484" t="s">
        <v>2774</v>
      </c>
      <c r="AEZ754" s="278">
        <f>IF(AEY754="Kopman",1.8,1)</f>
        <v>1</v>
      </c>
      <c r="AFA754" s="203">
        <f>VLOOKUP(AEX754,$A$794:$F$2344,6,FALSE)</f>
        <v>0</v>
      </c>
      <c r="AFB754" s="202" t="s">
        <v>61</v>
      </c>
      <c r="AFC754" s="10">
        <f>AFA754*1.5*AEZ754</f>
        <v>0</v>
      </c>
      <c r="AFD754" s="10"/>
      <c r="AFE754" s="269"/>
      <c r="AFF754" s="202" t="s">
        <v>100</v>
      </c>
      <c r="AFG754" s="78" t="s">
        <v>183</v>
      </c>
      <c r="AFI754" s="278">
        <f>IF(AFH754="Kopman",1.8,1)</f>
        <v>1</v>
      </c>
      <c r="AFJ754" s="203" t="e">
        <f>VLOOKUP(AFG754,$A$794:$F$2344,6,FALSE)</f>
        <v>#N/A</v>
      </c>
      <c r="AFK754" s="202" t="s">
        <v>61</v>
      </c>
      <c r="AFL754" s="10" t="e">
        <f>AFJ754*1.5*AFI754</f>
        <v>#N/A</v>
      </c>
      <c r="AFM754" s="10"/>
      <c r="AFN754" s="269"/>
      <c r="AFO754" s="202" t="s">
        <v>100</v>
      </c>
      <c r="AFP754" s="484" t="s">
        <v>926</v>
      </c>
      <c r="AFR754" s="278">
        <f>IF(AFQ754="Kopman",1.8,1)</f>
        <v>1</v>
      </c>
      <c r="AFS754" s="203">
        <f>VLOOKUP(AFP754,$A$794:$F$2344,6,FALSE)</f>
        <v>5</v>
      </c>
      <c r="AFT754" s="202" t="s">
        <v>61</v>
      </c>
      <c r="AFU754" s="10">
        <f>AFS754*1.5*AFR754</f>
        <v>7.5</v>
      </c>
      <c r="AFV754" s="10"/>
      <c r="AFW754" s="269"/>
      <c r="AFX754" s="202" t="s">
        <v>100</v>
      </c>
      <c r="AFY754" s="484" t="s">
        <v>2271</v>
      </c>
      <c r="AGA754" s="278">
        <f>IF(AFZ754="Kopman",1.8,1)</f>
        <v>1</v>
      </c>
      <c r="AGB754" s="203">
        <f>VLOOKUP(AFY754,$A$794:$F$2344,6,FALSE)</f>
        <v>0</v>
      </c>
      <c r="AGC754" s="202" t="s">
        <v>61</v>
      </c>
      <c r="AGD754" s="10">
        <f>AGB754*1.5*AGA754</f>
        <v>0</v>
      </c>
      <c r="AGE754" s="10"/>
      <c r="AGF754" s="269"/>
      <c r="AGG754" s="202" t="s">
        <v>100</v>
      </c>
      <c r="AGH754" s="484" t="s">
        <v>2774</v>
      </c>
      <c r="AGJ754" s="278">
        <f>IF(AGI754="Kopman",1.8,1)</f>
        <v>1</v>
      </c>
      <c r="AGK754" s="203">
        <f>VLOOKUP(AGH754,$A$794:$F$2344,6,FALSE)</f>
        <v>0</v>
      </c>
      <c r="AGL754" s="202" t="s">
        <v>61</v>
      </c>
      <c r="AGM754" s="10">
        <f>AGK754*1.5*AGJ754</f>
        <v>0</v>
      </c>
      <c r="AGN754" s="10"/>
      <c r="AGO754" s="269"/>
      <c r="AGP754" s="202" t="s">
        <v>100</v>
      </c>
      <c r="AGQ754" s="484" t="s">
        <v>2774</v>
      </c>
      <c r="AGS754" s="278">
        <f>IF(AGR754="Kopman",1.8,1)</f>
        <v>1</v>
      </c>
      <c r="AGT754" s="203">
        <f>VLOOKUP(AGQ754,$A$794:$F$2344,6,FALSE)</f>
        <v>0</v>
      </c>
      <c r="AGU754" s="202" t="s">
        <v>61</v>
      </c>
      <c r="AGV754" s="10">
        <f>AGT754*1.5*AGS754</f>
        <v>0</v>
      </c>
      <c r="AGW754" s="10"/>
      <c r="AGX754" s="269"/>
      <c r="AGY754" s="202" t="s">
        <v>100</v>
      </c>
      <c r="AGZ754" s="78" t="s">
        <v>183</v>
      </c>
      <c r="AHB754" s="278">
        <f>IF(AHA754="Kopman",1.8,1)</f>
        <v>1</v>
      </c>
      <c r="AHC754" s="203" t="e">
        <f>VLOOKUP(AGZ754,$A$794:$F$2344,6,FALSE)</f>
        <v>#N/A</v>
      </c>
      <c r="AHD754" s="202" t="s">
        <v>61</v>
      </c>
      <c r="AHE754" s="10" t="e">
        <f>AHC754*1.5*AHB754</f>
        <v>#N/A</v>
      </c>
      <c r="AHF754" s="10"/>
      <c r="AHG754" s="269"/>
      <c r="AHH754" s="202" t="s">
        <v>100</v>
      </c>
      <c r="AHI754" s="502" t="s">
        <v>1611</v>
      </c>
      <c r="AHK754" s="278">
        <f>IF(AHJ754="Kopman",1.8,1)</f>
        <v>1</v>
      </c>
      <c r="AHL754" s="203">
        <f>VLOOKUP(AHI754,$A$794:$F$2344,6,FALSE)</f>
        <v>3</v>
      </c>
      <c r="AHM754" s="202" t="s">
        <v>61</v>
      </c>
      <c r="AHN754" s="10">
        <f>AHL754*1.5*AHK754</f>
        <v>4.5</v>
      </c>
      <c r="AHO754" s="10"/>
      <c r="AHP754" s="269"/>
      <c r="AHQ754" s="202" t="s">
        <v>100</v>
      </c>
      <c r="AHR754" s="484" t="s">
        <v>445</v>
      </c>
      <c r="AHT754" s="278">
        <f>IF(AHS754="Kopman",1.8,1)</f>
        <v>1</v>
      </c>
      <c r="AHU754" s="203">
        <f>VLOOKUP(AHR754,$A$794:$F$2344,6,FALSE)</f>
        <v>0</v>
      </c>
      <c r="AHV754" s="202" t="s">
        <v>61</v>
      </c>
      <c r="AHW754" s="10">
        <f>AHU754*1.5*AHT754</f>
        <v>0</v>
      </c>
      <c r="AHX754" s="10"/>
      <c r="AHY754" s="269"/>
      <c r="AHZ754" s="202" t="s">
        <v>100</v>
      </c>
      <c r="AIA754" s="78" t="s">
        <v>183</v>
      </c>
      <c r="AIC754" s="278">
        <f>IF(AIB754="Kopman",1.8,1)</f>
        <v>1</v>
      </c>
      <c r="AID754" s="203" t="e">
        <f>VLOOKUP(AIA754,$A$794:$F$2344,6,FALSE)</f>
        <v>#N/A</v>
      </c>
      <c r="AIE754" s="202" t="s">
        <v>61</v>
      </c>
      <c r="AIF754" s="10" t="e">
        <f>AID754*1.5*AIC754</f>
        <v>#N/A</v>
      </c>
      <c r="AIG754" s="10"/>
      <c r="AIH754" s="269"/>
      <c r="AII754" s="202" t="s">
        <v>100</v>
      </c>
      <c r="AIJ754" s="484" t="s">
        <v>655</v>
      </c>
      <c r="AIL754" s="278">
        <f>IF(AIK754="Kopman",1.8,1)</f>
        <v>1</v>
      </c>
      <c r="AIM754" s="203">
        <f>VLOOKUP(AIJ754,$A$794:$F$2344,6,FALSE)</f>
        <v>0</v>
      </c>
      <c r="AIN754" s="202" t="s">
        <v>61</v>
      </c>
      <c r="AIO754" s="10">
        <f>AIM754*1.5*AIL754</f>
        <v>0</v>
      </c>
      <c r="AIP754" s="10"/>
      <c r="AIQ754" s="269"/>
      <c r="AIR754" s="202" t="s">
        <v>100</v>
      </c>
      <c r="AIS754" s="484" t="s">
        <v>484</v>
      </c>
      <c r="AIU754" s="278">
        <f>IF(AIT754="Kopman",1.8,1)</f>
        <v>1</v>
      </c>
      <c r="AIV754" s="203">
        <f>VLOOKUP(AIS754,$A$794:$F$2344,6,FALSE)</f>
        <v>0</v>
      </c>
      <c r="AIW754" s="202" t="s">
        <v>61</v>
      </c>
      <c r="AIX754" s="10">
        <f>AIV754*1.5*AIU754</f>
        <v>0</v>
      </c>
      <c r="AIY754" s="10"/>
      <c r="AIZ754" s="269"/>
      <c r="AJA754" s="202" t="s">
        <v>100</v>
      </c>
      <c r="AJB754" s="78" t="s">
        <v>183</v>
      </c>
      <c r="AJD754" s="278">
        <f>IF(AJC754="Kopman",1.8,1)</f>
        <v>1</v>
      </c>
      <c r="AJE754" s="203" t="e">
        <f>VLOOKUP(AJB754,$A$794:$F$2344,6,FALSE)</f>
        <v>#N/A</v>
      </c>
      <c r="AJF754" s="202" t="s">
        <v>61</v>
      </c>
      <c r="AJG754" s="10" t="e">
        <f>AJE754*1.5*AJD754</f>
        <v>#N/A</v>
      </c>
      <c r="AJH754" s="10"/>
      <c r="AJI754" s="269"/>
      <c r="AJJ754" s="202" t="s">
        <v>100</v>
      </c>
      <c r="AJK754" s="78" t="s">
        <v>183</v>
      </c>
      <c r="AJM754" s="278">
        <f>IF(AJL754="Kopman",1.8,1)</f>
        <v>1</v>
      </c>
      <c r="AJN754" s="203" t="e">
        <f>VLOOKUP(AJK754,$A$794:$F$2344,6,FALSE)</f>
        <v>#N/A</v>
      </c>
      <c r="AJO754" s="202" t="s">
        <v>61</v>
      </c>
      <c r="AJP754" s="10" t="e">
        <f>AJN754*1.5*AJM754</f>
        <v>#N/A</v>
      </c>
      <c r="AJQ754" s="10"/>
      <c r="AJR754" s="269"/>
      <c r="AJS754" s="202" t="s">
        <v>100</v>
      </c>
      <c r="AJT754" s="78" t="s">
        <v>183</v>
      </c>
      <c r="AJV754" s="278">
        <f>IF(AJU754="Kopman",1.8,1)</f>
        <v>1</v>
      </c>
      <c r="AJW754" s="203" t="e">
        <f>VLOOKUP(AJT754,$A$794:$F$2344,6,FALSE)</f>
        <v>#N/A</v>
      </c>
      <c r="AJX754" s="202" t="s">
        <v>61</v>
      </c>
      <c r="AJY754" s="10" t="e">
        <f>AJW754*1.5*AJV754</f>
        <v>#N/A</v>
      </c>
      <c r="AJZ754" s="10"/>
      <c r="AKA754" s="269"/>
      <c r="AKB754" s="202" t="s">
        <v>100</v>
      </c>
      <c r="AKC754" s="484" t="s">
        <v>1994</v>
      </c>
      <c r="AKE754" s="278">
        <f>IF(AKD754="Kopman",1.8,1)</f>
        <v>1</v>
      </c>
      <c r="AKF754" s="203">
        <f>VLOOKUP(AKC754,$A$794:$F$2344,6,FALSE)</f>
        <v>0</v>
      </c>
      <c r="AKG754" s="202" t="s">
        <v>61</v>
      </c>
      <c r="AKH754" s="10">
        <f>AKF754*1.5*AKE754</f>
        <v>0</v>
      </c>
      <c r="AKI754" s="10"/>
      <c r="AKJ754" s="269"/>
      <c r="AKK754" s="202" t="s">
        <v>100</v>
      </c>
      <c r="AKL754" s="78" t="s">
        <v>183</v>
      </c>
      <c r="AKN754" s="278">
        <f>IF(AKM754="Kopman",1.8,1)</f>
        <v>1</v>
      </c>
      <c r="AKO754" s="203" t="e">
        <f>VLOOKUP(AKL754,$A$794:$F$2344,6,FALSE)</f>
        <v>#N/A</v>
      </c>
      <c r="AKP754" s="202" t="s">
        <v>61</v>
      </c>
      <c r="AKQ754" s="10" t="e">
        <f>AKO754*1.5*AKN754</f>
        <v>#N/A</v>
      </c>
      <c r="AKR754" s="10"/>
      <c r="AKS754" s="269"/>
      <c r="AKT754" s="202" t="s">
        <v>100</v>
      </c>
      <c r="AKU754" s="78" t="s">
        <v>183</v>
      </c>
      <c r="AKW754" s="278">
        <f>IF(AKV754="Kopman",1.8,1)</f>
        <v>1</v>
      </c>
      <c r="AKX754" s="203" t="e">
        <f>VLOOKUP(AKU754,$A$794:$F$2344,6,FALSE)</f>
        <v>#N/A</v>
      </c>
      <c r="AKY754" s="202" t="s">
        <v>61</v>
      </c>
      <c r="AKZ754" s="10" t="e">
        <f>AKX754*1.5*AKW754</f>
        <v>#N/A</v>
      </c>
      <c r="ALA754" s="10"/>
      <c r="ALB754" s="269"/>
      <c r="ALC754" s="202" t="s">
        <v>100</v>
      </c>
      <c r="ALD754" s="78" t="s">
        <v>183</v>
      </c>
      <c r="ALF754" s="278">
        <f>IF(ALE754="Kopman",1.8,1)</f>
        <v>1</v>
      </c>
      <c r="ALG754" s="203" t="e">
        <f>VLOOKUP(ALD754,$A$794:$F$2344,6,FALSE)</f>
        <v>#N/A</v>
      </c>
      <c r="ALH754" s="202" t="s">
        <v>61</v>
      </c>
      <c r="ALI754" s="10" t="e">
        <f>ALG754*1.5*ALF754</f>
        <v>#N/A</v>
      </c>
      <c r="ALJ754" s="10"/>
      <c r="ALK754" s="269"/>
      <c r="ALL754" s="202" t="s">
        <v>100</v>
      </c>
      <c r="ALM754" s="78" t="s">
        <v>183</v>
      </c>
      <c r="ALO754" s="278">
        <f>IF(ALN754="Kopman",1.8,1)</f>
        <v>1</v>
      </c>
      <c r="ALP754" s="203" t="e">
        <f>VLOOKUP(ALM754,$A$794:$F$2344,6,FALSE)</f>
        <v>#N/A</v>
      </c>
      <c r="ALQ754" s="202" t="s">
        <v>61</v>
      </c>
      <c r="ALR754" s="10" t="e">
        <f>ALP754*1.5*ALO754</f>
        <v>#N/A</v>
      </c>
      <c r="ALS754" s="10"/>
      <c r="ALT754" s="269"/>
      <c r="ALU754" s="202" t="s">
        <v>100</v>
      </c>
      <c r="ALV754" s="78" t="s">
        <v>183</v>
      </c>
      <c r="ALX754" s="278">
        <f>IF(ALW754="Kopman",1.8,1)</f>
        <v>1</v>
      </c>
      <c r="ALY754" s="203" t="e">
        <f>VLOOKUP(ALV754,$A$794:$F$2344,6,FALSE)</f>
        <v>#N/A</v>
      </c>
      <c r="ALZ754" s="202" t="s">
        <v>61</v>
      </c>
      <c r="AMA754" s="10" t="e">
        <f>ALY754*1.5*ALX754</f>
        <v>#N/A</v>
      </c>
      <c r="AMB754" s="10"/>
      <c r="AMC754" s="269"/>
      <c r="AMD754" s="202" t="s">
        <v>100</v>
      </c>
      <c r="AME754" s="78" t="s">
        <v>183</v>
      </c>
      <c r="AMG754" s="278">
        <f>IF(AMF754="Kopman",1.8,1)</f>
        <v>1</v>
      </c>
      <c r="AMH754" s="203" t="e">
        <f>VLOOKUP(AME754,$A$794:$F$2344,6,FALSE)</f>
        <v>#N/A</v>
      </c>
      <c r="AMI754" s="202" t="s">
        <v>61</v>
      </c>
      <c r="AMJ754" s="10" t="e">
        <f>AMH754*1.5*AMG754</f>
        <v>#N/A</v>
      </c>
      <c r="AMK754" s="10"/>
      <c r="AML754" s="269"/>
      <c r="AMM754" s="202" t="s">
        <v>100</v>
      </c>
      <c r="AMN754" s="78" t="s">
        <v>183</v>
      </c>
      <c r="AMP754" s="278">
        <f>IF(AMO754="Kopman",1.8,1)</f>
        <v>1</v>
      </c>
      <c r="AMQ754" s="203" t="e">
        <f>VLOOKUP(AMN754,$A$794:$F$2344,6,FALSE)</f>
        <v>#N/A</v>
      </c>
      <c r="AMR754" s="202" t="s">
        <v>61</v>
      </c>
      <c r="AMS754" s="10" t="e">
        <f>AMQ754*1.5*AMP754</f>
        <v>#N/A</v>
      </c>
      <c r="AMT754" s="10"/>
      <c r="AMU754" s="269"/>
      <c r="AMV754" s="202" t="s">
        <v>100</v>
      </c>
      <c r="AMW754" s="78" t="s">
        <v>183</v>
      </c>
      <c r="AMY754" s="278">
        <f>IF(AMX754="Kopman",1.8,1)</f>
        <v>1</v>
      </c>
      <c r="AMZ754" s="203" t="e">
        <f>VLOOKUP(AMW754,$A$794:$F$2344,6,FALSE)</f>
        <v>#N/A</v>
      </c>
      <c r="ANA754" s="202" t="s">
        <v>61</v>
      </c>
      <c r="ANB754" s="10" t="e">
        <f>AMZ754*1.5*AMY754</f>
        <v>#N/A</v>
      </c>
      <c r="ANC754" s="10"/>
      <c r="AND754" s="269"/>
      <c r="ANE754" s="202" t="s">
        <v>100</v>
      </c>
      <c r="ANF754" s="78" t="s">
        <v>183</v>
      </c>
      <c r="ANH754" s="278">
        <f>IF(ANG754="Kopman",1.8,1)</f>
        <v>1</v>
      </c>
      <c r="ANI754" s="203" t="e">
        <f>VLOOKUP(ANF754,$A$794:$F$2344,6,FALSE)</f>
        <v>#N/A</v>
      </c>
      <c r="ANJ754" s="202" t="s">
        <v>61</v>
      </c>
      <c r="ANK754" s="10" t="e">
        <f>ANI754*1.5*ANH754</f>
        <v>#N/A</v>
      </c>
      <c r="ANL754" s="10"/>
      <c r="ANM754" s="269"/>
      <c r="ANN754" s="202" t="s">
        <v>100</v>
      </c>
      <c r="ANO754" s="78" t="s">
        <v>183</v>
      </c>
      <c r="ANQ754" s="278">
        <f>IF(ANP754="Kopman",1.8,1)</f>
        <v>1</v>
      </c>
      <c r="ANR754" s="203" t="e">
        <f>VLOOKUP(ANO754,$A$794:$F$2344,6,FALSE)</f>
        <v>#N/A</v>
      </c>
      <c r="ANS754" s="202" t="s">
        <v>61</v>
      </c>
      <c r="ANT754" s="10" t="e">
        <f>ANR754*1.5*ANQ754</f>
        <v>#N/A</v>
      </c>
      <c r="ANU754" s="10"/>
      <c r="ANV754" s="269"/>
      <c r="ANW754" s="202" t="s">
        <v>100</v>
      </c>
      <c r="ANX754" s="78" t="s">
        <v>183</v>
      </c>
      <c r="ANZ754" s="278">
        <f>IF(ANY754="Kopman",1.8,1)</f>
        <v>1</v>
      </c>
      <c r="AOA754" s="203" t="e">
        <f>VLOOKUP(ANX754,$A$794:$F$2344,6,FALSE)</f>
        <v>#N/A</v>
      </c>
      <c r="AOB754" s="202" t="s">
        <v>61</v>
      </c>
      <c r="AOC754" s="10" t="e">
        <f>AOA754*1.5*ANZ754</f>
        <v>#N/A</v>
      </c>
      <c r="AOD754" s="10"/>
      <c r="AOE754" s="269"/>
      <c r="AOF754" s="202" t="s">
        <v>100</v>
      </c>
      <c r="AOG754" s="78" t="s">
        <v>183</v>
      </c>
      <c r="AOI754" s="278">
        <f>IF(AOH754="Kopman",1.8,1)</f>
        <v>1</v>
      </c>
      <c r="AOJ754" s="203" t="e">
        <f>VLOOKUP(AOG754,$A$794:$F$2344,6,FALSE)</f>
        <v>#N/A</v>
      </c>
      <c r="AOK754" s="202" t="s">
        <v>61</v>
      </c>
      <c r="AOL754" s="10" t="e">
        <f>AOJ754*1.5*AOI754</f>
        <v>#N/A</v>
      </c>
      <c r="AOM754" s="10"/>
      <c r="AON754" s="269"/>
      <c r="AOO754" s="202" t="s">
        <v>100</v>
      </c>
      <c r="AOP754" s="78" t="s">
        <v>183</v>
      </c>
      <c r="AOR754" s="278">
        <f>IF(AOQ754="Kopman",1.8,1)</f>
        <v>1</v>
      </c>
      <c r="AOS754" s="203" t="e">
        <f>VLOOKUP(AOP754,$A$794:$F$2344,6,FALSE)</f>
        <v>#N/A</v>
      </c>
      <c r="AOT754" s="202" t="s">
        <v>61</v>
      </c>
      <c r="AOU754" s="10" t="e">
        <f>AOS754*1.5*AOR754</f>
        <v>#N/A</v>
      </c>
      <c r="AOV754" s="10"/>
      <c r="AOW754" s="269"/>
      <c r="AOX754" s="202" t="s">
        <v>100</v>
      </c>
      <c r="AOY754" s="78" t="s">
        <v>183</v>
      </c>
      <c r="APA754" s="278">
        <f>IF(AOZ754="Kopman",1.8,1)</f>
        <v>1</v>
      </c>
      <c r="APB754" s="203" t="e">
        <f>VLOOKUP(AOY754,$A$794:$F$2344,6,FALSE)</f>
        <v>#N/A</v>
      </c>
      <c r="APC754" s="202" t="s">
        <v>61</v>
      </c>
      <c r="APD754" s="10" t="e">
        <f>APB754*1.5*APA754</f>
        <v>#N/A</v>
      </c>
      <c r="APE754" s="10"/>
      <c r="APF754" s="269"/>
      <c r="APG754" s="202" t="s">
        <v>100</v>
      </c>
      <c r="APH754" s="78" t="s">
        <v>183</v>
      </c>
      <c r="APJ754" s="278">
        <f>IF(API754="Kopman",1.8,1)</f>
        <v>1</v>
      </c>
      <c r="APK754" s="203" t="e">
        <f>VLOOKUP(APH754,$A$794:$F$2344,6,FALSE)</f>
        <v>#N/A</v>
      </c>
      <c r="APL754" s="202" t="s">
        <v>61</v>
      </c>
      <c r="APM754" s="10" t="e">
        <f>APK754*1.5*APJ754</f>
        <v>#N/A</v>
      </c>
      <c r="APN754" s="10"/>
      <c r="APO754" s="269"/>
      <c r="APP754" s="202" t="s">
        <v>100</v>
      </c>
      <c r="APQ754" s="498" t="s">
        <v>664</v>
      </c>
      <c r="APS754" s="278">
        <f>IF(APR754="Kopman",1.8,1)</f>
        <v>1</v>
      </c>
      <c r="APT754" s="203">
        <f>VLOOKUP(APQ754,$A$794:$F$2344,6,FALSE)</f>
        <v>0</v>
      </c>
      <c r="APU754" s="202" t="s">
        <v>61</v>
      </c>
      <c r="APV754" s="10">
        <f>APT754*1.5*APS754</f>
        <v>0</v>
      </c>
      <c r="APW754" s="10"/>
      <c r="APX754" s="269"/>
      <c r="APY754" s="202" t="s">
        <v>100</v>
      </c>
      <c r="APZ754" s="498" t="s">
        <v>2774</v>
      </c>
      <c r="AQB754" s="278">
        <f>IF(AQA754="Kopman",1.8,1)</f>
        <v>1</v>
      </c>
      <c r="AQC754" s="203">
        <f>VLOOKUP(APZ754,$A$794:$F$2344,6,FALSE)</f>
        <v>0</v>
      </c>
      <c r="AQD754" s="202" t="s">
        <v>61</v>
      </c>
      <c r="AQE754" s="10">
        <f>AQC754*1.5*AQB754</f>
        <v>0</v>
      </c>
      <c r="AQF754" s="10"/>
      <c r="AQG754" s="269"/>
      <c r="AQH754" s="202" t="s">
        <v>100</v>
      </c>
      <c r="AQI754" s="484" t="s">
        <v>2774</v>
      </c>
      <c r="AQK754" s="278">
        <f>IF(AQJ754="Kopman",1.8,1)</f>
        <v>1</v>
      </c>
      <c r="AQL754" s="203">
        <f>VLOOKUP(AQI754,$A$794:$F$2344,6,FALSE)</f>
        <v>0</v>
      </c>
      <c r="AQM754" s="202" t="s">
        <v>61</v>
      </c>
      <c r="AQN754" s="10">
        <f>AQL754*1.5*AQK754</f>
        <v>0</v>
      </c>
      <c r="AQO754" s="10"/>
      <c r="AQP754" s="269"/>
      <c r="AQQ754" s="202" t="s">
        <v>100</v>
      </c>
      <c r="AQR754" s="484" t="s">
        <v>2774</v>
      </c>
      <c r="AQT754" s="278">
        <f>IF(AQS754="Kopman",1.8,1)</f>
        <v>1</v>
      </c>
      <c r="AQU754" s="203">
        <f>VLOOKUP(AQR754,$A$794:$F$2344,6,FALSE)</f>
        <v>0</v>
      </c>
      <c r="AQV754" s="202" t="s">
        <v>61</v>
      </c>
      <c r="AQW754" s="10">
        <f>AQU754*1.5*AQT754</f>
        <v>0</v>
      </c>
      <c r="AQX754" s="10"/>
      <c r="AQY754" s="269"/>
      <c r="AQZ754" s="202" t="s">
        <v>100</v>
      </c>
      <c r="ARA754" s="484" t="s">
        <v>664</v>
      </c>
      <c r="ARC754" s="278">
        <f>IF(ARB754="Kopman",1.8,1)</f>
        <v>1</v>
      </c>
      <c r="ARD754" s="203">
        <f>VLOOKUP(ARA754,$A$794:$F$2344,6,FALSE)</f>
        <v>0</v>
      </c>
      <c r="ARE754" s="202" t="s">
        <v>61</v>
      </c>
      <c r="ARF754" s="10">
        <f>ARD754*1.5*ARC754</f>
        <v>0</v>
      </c>
      <c r="ARG754" s="10"/>
      <c r="ARH754" s="269"/>
      <c r="ARI754" s="202" t="s">
        <v>100</v>
      </c>
      <c r="ARJ754" s="484" t="s">
        <v>595</v>
      </c>
      <c r="ARL754" s="278">
        <f>IF(ARK754="Kopman",1.8,1)</f>
        <v>1</v>
      </c>
      <c r="ARM754" s="203">
        <f>VLOOKUP(ARJ754,$A$794:$F$2344,6,FALSE)</f>
        <v>114</v>
      </c>
      <c r="ARN754" s="202" t="s">
        <v>61</v>
      </c>
      <c r="ARO754" s="10">
        <f>ARM754*1.5*ARL754</f>
        <v>171</v>
      </c>
      <c r="ARP754" s="10"/>
      <c r="ARQ754" s="269"/>
      <c r="ARR754" s="202" t="s">
        <v>100</v>
      </c>
      <c r="ARS754" s="498" t="s">
        <v>2774</v>
      </c>
      <c r="ARU754" s="278">
        <f>IF(ART754="Kopman",1.8,1)</f>
        <v>1</v>
      </c>
      <c r="ARV754" s="203">
        <f>VLOOKUP(ARS754,$A$794:$F$2344,6,FALSE)</f>
        <v>0</v>
      </c>
      <c r="ARW754" s="202" t="s">
        <v>61</v>
      </c>
      <c r="ARX754" s="10">
        <f>ARV754*1.5*ARU754</f>
        <v>0</v>
      </c>
      <c r="ARY754" s="10"/>
      <c r="ARZ754" s="269"/>
      <c r="ASA754" s="202" t="s">
        <v>100</v>
      </c>
      <c r="ASB754" s="484" t="s">
        <v>563</v>
      </c>
      <c r="ASD754" s="278">
        <f>IF(ASC754="Kopman",1.8,1)</f>
        <v>1</v>
      </c>
      <c r="ASE754" s="203">
        <f>VLOOKUP(ASB754,$A$794:$F$2344,6,FALSE)</f>
        <v>0</v>
      </c>
      <c r="ASF754" s="202" t="s">
        <v>61</v>
      </c>
      <c r="ASG754" s="10">
        <f>ASE754*1.5*ASD754</f>
        <v>0</v>
      </c>
      <c r="ASH754" s="10"/>
      <c r="ASI754" s="269"/>
      <c r="ASJ754" s="202" t="s">
        <v>100</v>
      </c>
      <c r="ASK754" s="484" t="s">
        <v>2774</v>
      </c>
      <c r="ASM754" s="278">
        <f>IF(ASL754="Kopman",1.8,1)</f>
        <v>1</v>
      </c>
      <c r="ASN754" s="203">
        <f>VLOOKUP(ASK754,$A$794:$F$2344,6,FALSE)</f>
        <v>0</v>
      </c>
      <c r="ASO754" s="202" t="s">
        <v>61</v>
      </c>
      <c r="ASP754" s="10">
        <f>ASN754*1.5*ASM754</f>
        <v>0</v>
      </c>
      <c r="ASQ754" s="10"/>
      <c r="ASR754" s="269"/>
      <c r="ASS754" s="202" t="s">
        <v>100</v>
      </c>
      <c r="AST754" s="484" t="s">
        <v>563</v>
      </c>
      <c r="ASV754" s="278">
        <f>IF(ASU754="Kopman",1.8,1)</f>
        <v>1</v>
      </c>
      <c r="ASW754" s="203">
        <f>VLOOKUP(AST754,$A$794:$F$2344,6,FALSE)</f>
        <v>0</v>
      </c>
      <c r="ASX754" s="202" t="s">
        <v>61</v>
      </c>
      <c r="ASY754" s="10">
        <f>ASW754*1.5*ASV754</f>
        <v>0</v>
      </c>
      <c r="ASZ754" s="10"/>
      <c r="ATA754" s="269"/>
      <c r="ATB754" s="202" t="s">
        <v>100</v>
      </c>
      <c r="ATC754" s="484" t="s">
        <v>524</v>
      </c>
      <c r="ATE754" s="278">
        <f>IF(ATD754="Kopman",1.8,1)</f>
        <v>1</v>
      </c>
      <c r="ATF754" s="203">
        <f>VLOOKUP(ATC754,$A$794:$F$2344,6,FALSE)</f>
        <v>0</v>
      </c>
      <c r="ATG754" s="202" t="s">
        <v>61</v>
      </c>
      <c r="ATH754" s="10">
        <f>ATF754*1.5*ATE754</f>
        <v>0</v>
      </c>
      <c r="ATI754" s="10"/>
      <c r="ATJ754" s="269"/>
      <c r="ATK754" s="202" t="s">
        <v>100</v>
      </c>
      <c r="ATL754" s="484" t="s">
        <v>1186</v>
      </c>
      <c r="ATN754" s="278">
        <f>IF(ATM754="Kopman",1.8,1)</f>
        <v>1</v>
      </c>
      <c r="ATO754" s="203">
        <f>VLOOKUP(ATL754,$A$794:$F$2344,6,FALSE)</f>
        <v>0</v>
      </c>
      <c r="ATP754" s="202" t="s">
        <v>61</v>
      </c>
      <c r="ATQ754" s="10">
        <f>ATO754*1.5*ATN754</f>
        <v>0</v>
      </c>
      <c r="ATR754" s="10"/>
      <c r="ATS754" s="269"/>
      <c r="ATT754" s="202" t="s">
        <v>100</v>
      </c>
      <c r="ATU754" s="484" t="s">
        <v>563</v>
      </c>
      <c r="ATW754" s="278">
        <f>IF(ATV754="Kopman",1.8,1)</f>
        <v>1</v>
      </c>
      <c r="ATX754" s="203">
        <f>VLOOKUP(ATU754,$A$794:$F$2344,6,FALSE)</f>
        <v>0</v>
      </c>
      <c r="ATY754" s="202" t="s">
        <v>61</v>
      </c>
      <c r="ATZ754" s="10">
        <f>ATX754*1.5*ATW754</f>
        <v>0</v>
      </c>
      <c r="AUA754" s="10"/>
      <c r="AUB754" s="269"/>
      <c r="AUC754" s="202" t="s">
        <v>100</v>
      </c>
      <c r="AUD754" s="484" t="s">
        <v>490</v>
      </c>
      <c r="AUF754" s="278">
        <f>IF(AUE754="Kopman",1.8,1)</f>
        <v>1</v>
      </c>
      <c r="AUG754" s="203">
        <f>VLOOKUP(AUD754,$A$794:$F$2344,6,FALSE)</f>
        <v>23</v>
      </c>
      <c r="AUH754" s="202" t="s">
        <v>61</v>
      </c>
      <c r="AUI754" s="10">
        <f>AUG754*1.5*AUF754</f>
        <v>34.5</v>
      </c>
      <c r="AUJ754" s="10"/>
      <c r="AUK754" s="269"/>
      <c r="AUL754" s="202" t="s">
        <v>100</v>
      </c>
      <c r="AUM754" s="484" t="s">
        <v>1186</v>
      </c>
      <c r="AUO754" s="278">
        <f>IF(AUN754="Kopman",1.8,1)</f>
        <v>1</v>
      </c>
      <c r="AUP754" s="203">
        <f>VLOOKUP(AUM754,$A$794:$F$2344,6,FALSE)</f>
        <v>0</v>
      </c>
      <c r="AUQ754" s="202" t="s">
        <v>61</v>
      </c>
      <c r="AUR754" s="10">
        <f>AUP754*1.5*AUO754</f>
        <v>0</v>
      </c>
      <c r="AUS754" s="10"/>
      <c r="AUT754" s="269"/>
      <c r="AUU754" s="202" t="s">
        <v>100</v>
      </c>
      <c r="AUV754" s="509" t="s">
        <v>2774</v>
      </c>
      <c r="AUX754" s="278">
        <f>IF(AUW754="Kopman",1.8,1)</f>
        <v>1</v>
      </c>
      <c r="AUY754" s="203">
        <f>VLOOKUP(AUV754,$A$794:$F$2344,6,FALSE)</f>
        <v>0</v>
      </c>
      <c r="AUZ754" s="202" t="s">
        <v>61</v>
      </c>
      <c r="AVA754" s="10">
        <f>AUY754*1.5*AUX754</f>
        <v>0</v>
      </c>
      <c r="AVB754" s="10"/>
      <c r="AVC754" s="269"/>
      <c r="AVD754" s="202" t="s">
        <v>100</v>
      </c>
      <c r="AVE754" s="484" t="s">
        <v>1186</v>
      </c>
      <c r="AVG754" s="278">
        <f>IF(AVF754="Kopman",1.8,1)</f>
        <v>1</v>
      </c>
      <c r="AVH754" s="203">
        <f>VLOOKUP(AVE754,$A$794:$F$2344,6,FALSE)</f>
        <v>0</v>
      </c>
      <c r="AVI754" s="202" t="s">
        <v>61</v>
      </c>
      <c r="AVJ754" s="10">
        <f>AVH754*1.5*AVG754</f>
        <v>0</v>
      </c>
      <c r="AVK754" s="10"/>
      <c r="AVL754" s="269"/>
      <c r="AVM754" s="202" t="s">
        <v>100</v>
      </c>
      <c r="AVN754" s="484" t="s">
        <v>1186</v>
      </c>
      <c r="AVP754" s="278">
        <f>IF(AVO754="Kopman",1.8,1)</f>
        <v>1</v>
      </c>
      <c r="AVQ754" s="203">
        <f>VLOOKUP(AVN754,$A$794:$F$2344,6,FALSE)</f>
        <v>0</v>
      </c>
      <c r="AVR754" s="202" t="s">
        <v>61</v>
      </c>
      <c r="AVS754" s="10">
        <f>AVQ754*1.5*AVP754</f>
        <v>0</v>
      </c>
      <c r="AVT754" s="10"/>
      <c r="AVU754" s="269"/>
      <c r="AVV754" s="202" t="s">
        <v>100</v>
      </c>
      <c r="AVW754" s="487" t="s">
        <v>2774</v>
      </c>
      <c r="AVY754" s="278">
        <f>IF(AVX754="Kopman",1.8,1)</f>
        <v>1</v>
      </c>
      <c r="AVZ754" s="203">
        <f>VLOOKUP(AVW754,$A$794:$F$2344,6,FALSE)</f>
        <v>0</v>
      </c>
      <c r="AWA754" s="202" t="s">
        <v>61</v>
      </c>
      <c r="AWB754" s="10">
        <f>AVZ754*1.5*AVY754</f>
        <v>0</v>
      </c>
      <c r="AWC754" s="10"/>
      <c r="AWD754" s="269"/>
      <c r="AWE754" s="202" t="s">
        <v>100</v>
      </c>
      <c r="AWF754" s="484" t="s">
        <v>664</v>
      </c>
      <c r="AWH754" s="278">
        <f>IF(AWG754="Kopman",1.8,1)</f>
        <v>1</v>
      </c>
      <c r="AWI754" s="203">
        <f>VLOOKUP(AWF754,$A$794:$F$2344,6,FALSE)</f>
        <v>0</v>
      </c>
      <c r="AWJ754" s="202" t="s">
        <v>61</v>
      </c>
      <c r="AWK754" s="10">
        <f>AWI754*1.5*AWH754</f>
        <v>0</v>
      </c>
      <c r="AWL754" s="10"/>
      <c r="AWM754" s="269"/>
      <c r="AWN754" s="202" t="s">
        <v>100</v>
      </c>
      <c r="AWO754" s="484" t="s">
        <v>2774</v>
      </c>
      <c r="AWQ754" s="278">
        <f>IF(AWP754="Kopman",1.8,1)</f>
        <v>1</v>
      </c>
      <c r="AWR754" s="203">
        <f>VLOOKUP(AWO754,$A$794:$F$2344,6,FALSE)</f>
        <v>0</v>
      </c>
      <c r="AWS754" s="202" t="s">
        <v>61</v>
      </c>
      <c r="AWT754" s="10">
        <f>AWR754*1.5*AWQ754</f>
        <v>0</v>
      </c>
      <c r="AWU754" s="10"/>
      <c r="AWV754" s="269"/>
      <c r="AWW754" s="202" t="s">
        <v>100</v>
      </c>
      <c r="AWX754" s="484" t="s">
        <v>2774</v>
      </c>
      <c r="AWZ754" s="278">
        <f>IF(AWY754="Kopman",1.8,1)</f>
        <v>1</v>
      </c>
      <c r="AXA754" s="203">
        <f>VLOOKUP(AWX754,$A$794:$F$2344,6,FALSE)</f>
        <v>0</v>
      </c>
      <c r="AXB754" s="202" t="s">
        <v>61</v>
      </c>
      <c r="AXC754" s="10">
        <f>AXA754*1.5*AWZ754</f>
        <v>0</v>
      </c>
      <c r="AXD754" s="10"/>
      <c r="AXE754" s="269"/>
      <c r="AXF754" s="202" t="s">
        <v>100</v>
      </c>
      <c r="AXG754" s="484" t="s">
        <v>3124</v>
      </c>
      <c r="AXI754" s="278">
        <f>IF(AXH754="Kopman",1.8,1)</f>
        <v>1</v>
      </c>
      <c r="AXJ754" s="203">
        <f>VLOOKUP(AXG754,$A$794:$F$2344,6,FALSE)</f>
        <v>147</v>
      </c>
      <c r="AXK754" s="202" t="s">
        <v>61</v>
      </c>
      <c r="AXL754" s="10">
        <f>AXJ754*1.5*AXI754</f>
        <v>220.5</v>
      </c>
      <c r="AXM754" s="10"/>
      <c r="AXN754" s="269"/>
      <c r="AXO754" s="202" t="s">
        <v>100</v>
      </c>
      <c r="AXP754" s="484" t="s">
        <v>1994</v>
      </c>
      <c r="AXR754" s="278">
        <f>IF(AXQ754="Kopman",1.8,1)</f>
        <v>1</v>
      </c>
      <c r="AXS754" s="203">
        <f>VLOOKUP(AXP754,$A$794:$F$2344,6,FALSE)</f>
        <v>0</v>
      </c>
      <c r="AXT754" s="202" t="s">
        <v>61</v>
      </c>
      <c r="AXU754" s="10">
        <f>AXS754*1.5*AXR754</f>
        <v>0</v>
      </c>
      <c r="AXV754" s="10"/>
      <c r="AXW754" s="269"/>
      <c r="AXX754" s="202" t="s">
        <v>100</v>
      </c>
      <c r="AXY754" s="498" t="s">
        <v>1611</v>
      </c>
      <c r="AYA754" s="278">
        <f>IF(AXZ754="Kopman",1.8,1)</f>
        <v>1</v>
      </c>
      <c r="AYB754" s="203">
        <f>VLOOKUP(AXY754,$A$794:$F$2344,6,FALSE)</f>
        <v>3</v>
      </c>
      <c r="AYC754" s="202" t="s">
        <v>61</v>
      </c>
      <c r="AYD754" s="10">
        <f>AYB754*1.5*AYA754</f>
        <v>4.5</v>
      </c>
      <c r="AYE754" s="10"/>
      <c r="AYF754" s="269"/>
      <c r="AYG754" s="202" t="s">
        <v>100</v>
      </c>
      <c r="AYH754" s="484" t="s">
        <v>1212</v>
      </c>
      <c r="AYJ754" s="278">
        <f>IF(AYI754="Kopman",1.8,1)</f>
        <v>1</v>
      </c>
      <c r="AYK754" s="203">
        <f>VLOOKUP(AYH754,$A$794:$F$2344,6,FALSE)</f>
        <v>0</v>
      </c>
      <c r="AYL754" s="202" t="s">
        <v>61</v>
      </c>
      <c r="AYM754" s="10">
        <f>AYK754*1.5*AYJ754</f>
        <v>0</v>
      </c>
      <c r="AYN754" s="10"/>
      <c r="AYO754" s="269"/>
      <c r="AYP754" s="202" t="s">
        <v>100</v>
      </c>
      <c r="AYQ754" s="484" t="s">
        <v>2271</v>
      </c>
      <c r="AYS754" s="278">
        <f>IF(AYR754="Kopman",1.8,1)</f>
        <v>1</v>
      </c>
      <c r="AYT754" s="203">
        <f>VLOOKUP(AYQ754,$A$794:$F$2344,6,FALSE)</f>
        <v>0</v>
      </c>
      <c r="AYU754" s="202" t="s">
        <v>61</v>
      </c>
      <c r="AYV754" s="10">
        <f>AYT754*1.5*AYS754</f>
        <v>0</v>
      </c>
      <c r="AYW754" s="10"/>
      <c r="AYX754" s="269"/>
      <c r="AYY754" s="202" t="s">
        <v>100</v>
      </c>
      <c r="AYZ754" s="484" t="s">
        <v>1186</v>
      </c>
      <c r="AZB754" s="278">
        <f>IF(AZA754="Kopman",1.8,1)</f>
        <v>1</v>
      </c>
      <c r="AZC754" s="203">
        <f>VLOOKUP(AYZ754,$A$794:$F$2344,6,FALSE)</f>
        <v>0</v>
      </c>
      <c r="AZD754" s="202" t="s">
        <v>61</v>
      </c>
      <c r="AZE754" s="10">
        <f>AZC754*1.5*AZB754</f>
        <v>0</v>
      </c>
      <c r="AZF754" s="10"/>
      <c r="AZG754" s="269"/>
      <c r="AZH754" s="202" t="s">
        <v>100</v>
      </c>
      <c r="AZI754" s="484" t="s">
        <v>1212</v>
      </c>
      <c r="AZK754" s="278">
        <f>IF(AZJ754="Kopman",1.8,1)</f>
        <v>1</v>
      </c>
      <c r="AZL754" s="203">
        <f>VLOOKUP(AZI754,$A$794:$F$2344,6,FALSE)</f>
        <v>0</v>
      </c>
      <c r="AZM754" s="202" t="s">
        <v>61</v>
      </c>
      <c r="AZN754" s="10">
        <f>AZL754*1.5*AZK754</f>
        <v>0</v>
      </c>
      <c r="AZO754" s="10"/>
      <c r="AZP754" s="269"/>
      <c r="AZQ754" s="202" t="s">
        <v>100</v>
      </c>
      <c r="AZR754" s="484" t="s">
        <v>1186</v>
      </c>
      <c r="AZT754" s="278">
        <f>IF(AZS754="Kopman",1.8,1)</f>
        <v>1</v>
      </c>
      <c r="AZU754" s="203">
        <f>VLOOKUP(AZR754,$A$794:$F$2344,6,FALSE)</f>
        <v>0</v>
      </c>
      <c r="AZV754" s="202" t="s">
        <v>61</v>
      </c>
      <c r="AZW754" s="10">
        <f>AZU754*1.5*AZT754</f>
        <v>0</v>
      </c>
      <c r="AZX754" s="10"/>
      <c r="AZY754" s="269"/>
      <c r="AZZ754" s="202" t="s">
        <v>100</v>
      </c>
      <c r="BAA754" s="498" t="s">
        <v>2774</v>
      </c>
      <c r="BAC754" s="278">
        <f>IF(BAB754="Kopman",1.8,1)</f>
        <v>1</v>
      </c>
      <c r="BAD754" s="203">
        <f>VLOOKUP(BAA754,$A$794:$F$2344,6,FALSE)</f>
        <v>0</v>
      </c>
      <c r="BAE754" s="202" t="s">
        <v>61</v>
      </c>
      <c r="BAF754" s="10">
        <f>BAD754*1.5*BAC754</f>
        <v>0</v>
      </c>
      <c r="BAG754" s="10"/>
      <c r="BAH754" s="269"/>
    </row>
    <row r="755" spans="1:1386" s="14" customFormat="1" ht="15">
      <c r="A755" s="202" t="s">
        <v>101</v>
      </c>
      <c r="B755" s="484" t="s">
        <v>3124</v>
      </c>
      <c r="D755" s="203"/>
      <c r="E755" s="203">
        <f>VLOOKUP(B755,$A$794:$F$2344,6,FALSE)</f>
        <v>147</v>
      </c>
      <c r="F755" s="202" t="s">
        <v>63</v>
      </c>
      <c r="G755" s="10">
        <f>E755*1.4</f>
        <v>205.79999999999998</v>
      </c>
      <c r="H755" s="10"/>
      <c r="I755" s="263"/>
      <c r="J755" s="202" t="s">
        <v>101</v>
      </c>
      <c r="K755" s="487" t="s">
        <v>1956</v>
      </c>
      <c r="M755" s="203"/>
      <c r="N755" s="203">
        <f>VLOOKUP(K755,$A$794:$F$2344,6,FALSE)</f>
        <v>0</v>
      </c>
      <c r="O755" s="202" t="s">
        <v>63</v>
      </c>
      <c r="P755" s="10">
        <f>N755*1.4</f>
        <v>0</v>
      </c>
      <c r="Q755" s="10"/>
      <c r="R755" s="263"/>
      <c r="S755" s="202" t="s">
        <v>101</v>
      </c>
      <c r="T755" s="484" t="s">
        <v>2774</v>
      </c>
      <c r="V755" s="203"/>
      <c r="W755" s="203">
        <f>VLOOKUP(T755,$A$794:$F$2344,6,FALSE)</f>
        <v>0</v>
      </c>
      <c r="X755" s="202" t="s">
        <v>63</v>
      </c>
      <c r="Y755" s="10">
        <f>W755*1.4</f>
        <v>0</v>
      </c>
      <c r="Z755" s="10"/>
      <c r="AA755" s="263"/>
      <c r="AB755" s="202" t="s">
        <v>101</v>
      </c>
      <c r="AC755" s="484" t="s">
        <v>595</v>
      </c>
      <c r="AE755" s="203"/>
      <c r="AF755" s="203">
        <f>VLOOKUP(AC755,$A$794:$F$2344,6,FALSE)</f>
        <v>114</v>
      </c>
      <c r="AG755" s="202" t="s">
        <v>63</v>
      </c>
      <c r="AH755" s="10">
        <f>AF755*1.4</f>
        <v>159.6</v>
      </c>
      <c r="AI755" s="10"/>
      <c r="AJ755" s="263"/>
      <c r="AK755" s="202" t="s">
        <v>101</v>
      </c>
      <c r="AL755" s="490" t="s">
        <v>2774</v>
      </c>
      <c r="AN755" s="203"/>
      <c r="AO755" s="203">
        <f>VLOOKUP(AL755,$A$794:$F$2344,6,FALSE)</f>
        <v>0</v>
      </c>
      <c r="AP755" s="202" t="s">
        <v>63</v>
      </c>
      <c r="AQ755" s="10">
        <f>AO755*1.4</f>
        <v>0</v>
      </c>
      <c r="AR755" s="10"/>
      <c r="AS755" s="263"/>
      <c r="AT755" s="202" t="s">
        <v>101</v>
      </c>
      <c r="AU755" s="484" t="s">
        <v>2774</v>
      </c>
      <c r="AW755" s="203"/>
      <c r="AX755" s="203">
        <f>VLOOKUP(AU755,$A$794:$F$2344,6,FALSE)</f>
        <v>0</v>
      </c>
      <c r="AY755" s="202" t="s">
        <v>63</v>
      </c>
      <c r="AZ755" s="10">
        <f>AX755*1.4</f>
        <v>0</v>
      </c>
      <c r="BA755" s="10"/>
      <c r="BB755" s="263"/>
      <c r="BC755" s="202" t="s">
        <v>101</v>
      </c>
      <c r="BD755" s="484" t="s">
        <v>1186</v>
      </c>
      <c r="BF755" s="203"/>
      <c r="BG755" s="203">
        <f>VLOOKUP(BD755,$A$794:$F$2344,6,FALSE)</f>
        <v>0</v>
      </c>
      <c r="BH755" s="202" t="s">
        <v>63</v>
      </c>
      <c r="BI755" s="10">
        <f>BG755*1.4</f>
        <v>0</v>
      </c>
      <c r="BJ755" s="10"/>
      <c r="BK755" s="263"/>
      <c r="BL755" s="202" t="s">
        <v>101</v>
      </c>
      <c r="BM755" s="484" t="s">
        <v>1956</v>
      </c>
      <c r="BO755" s="203"/>
      <c r="BP755" s="203">
        <f>VLOOKUP(BM755,$A$794:$F$2344,6,FALSE)</f>
        <v>0</v>
      </c>
      <c r="BQ755" s="202" t="s">
        <v>63</v>
      </c>
      <c r="BR755" s="10">
        <f>BP755*1.4</f>
        <v>0</v>
      </c>
      <c r="BS755" s="10"/>
      <c r="BT755" s="263"/>
      <c r="BU755" s="202" t="s">
        <v>101</v>
      </c>
      <c r="BV755" s="484" t="s">
        <v>563</v>
      </c>
      <c r="BX755" s="203"/>
      <c r="BY755" s="203">
        <f>VLOOKUP(BV755,$A$794:$F$2344,6,FALSE)</f>
        <v>0</v>
      </c>
      <c r="BZ755" s="202" t="s">
        <v>63</v>
      </c>
      <c r="CA755" s="10">
        <f>BY755*1.4</f>
        <v>0</v>
      </c>
      <c r="CB755" s="10"/>
      <c r="CC755" s="263"/>
      <c r="CD755" s="202" t="s">
        <v>101</v>
      </c>
      <c r="CE755" s="491" t="s">
        <v>2938</v>
      </c>
      <c r="CG755" s="203"/>
      <c r="CH755" s="203">
        <f>VLOOKUP(CE755,$A$794:$F$2344,6,FALSE)</f>
        <v>0</v>
      </c>
      <c r="CI755" s="202" t="s">
        <v>63</v>
      </c>
      <c r="CJ755" s="10">
        <f>CH755*1.4</f>
        <v>0</v>
      </c>
      <c r="CK755" s="10"/>
      <c r="CL755" s="263"/>
      <c r="CM755" s="202" t="s">
        <v>101</v>
      </c>
      <c r="CN755" s="484" t="s">
        <v>2774</v>
      </c>
      <c r="CP755" s="203"/>
      <c r="CQ755" s="203">
        <f>VLOOKUP(CN755,$A$794:$F$2344,6,FALSE)</f>
        <v>0</v>
      </c>
      <c r="CR755" s="202" t="s">
        <v>63</v>
      </c>
      <c r="CS755" s="10">
        <f>CQ755*1.4</f>
        <v>0</v>
      </c>
      <c r="CT755" s="10"/>
      <c r="CU755" s="263"/>
      <c r="CV755" s="202" t="s">
        <v>101</v>
      </c>
      <c r="CW755" s="484" t="s">
        <v>563</v>
      </c>
      <c r="CY755" s="203"/>
      <c r="CZ755" s="203">
        <f>VLOOKUP(CW755,$A$794:$F$2344,6,FALSE)</f>
        <v>0</v>
      </c>
      <c r="DA755" s="202" t="s">
        <v>63</v>
      </c>
      <c r="DB755" s="10">
        <f>CZ755*1.4</f>
        <v>0</v>
      </c>
      <c r="DC755" s="10"/>
      <c r="DD755" s="263"/>
      <c r="DE755" s="202" t="s">
        <v>101</v>
      </c>
      <c r="DF755" s="484" t="s">
        <v>2438</v>
      </c>
      <c r="DH755" s="203"/>
      <c r="DI755" s="203">
        <f>VLOOKUP(DF755,$A$794:$F$2344,6,FALSE)</f>
        <v>0</v>
      </c>
      <c r="DJ755" s="202" t="s">
        <v>63</v>
      </c>
      <c r="DK755" s="10">
        <f>DI755*1.4</f>
        <v>0</v>
      </c>
      <c r="DL755" s="10"/>
      <c r="DM755" s="263"/>
      <c r="DN755" s="202" t="s">
        <v>101</v>
      </c>
      <c r="DO755" s="484" t="s">
        <v>524</v>
      </c>
      <c r="DQ755" s="203"/>
      <c r="DR755" s="203">
        <f>VLOOKUP(DO755,$A$794:$F$2344,6,FALSE)</f>
        <v>0</v>
      </c>
      <c r="DS755" s="202" t="s">
        <v>63</v>
      </c>
      <c r="DT755" s="10">
        <f>DR755*1.4</f>
        <v>0</v>
      </c>
      <c r="DU755" s="10"/>
      <c r="DV755" s="263"/>
      <c r="DW755" s="202" t="s">
        <v>101</v>
      </c>
      <c r="DX755" s="484" t="s">
        <v>2438</v>
      </c>
      <c r="DZ755" s="203"/>
      <c r="EA755" s="203">
        <f>VLOOKUP(DX755,$A$794:$F$2344,6,FALSE)</f>
        <v>0</v>
      </c>
      <c r="EB755" s="202" t="s">
        <v>63</v>
      </c>
      <c r="EC755" s="10">
        <f>EA755*1.4</f>
        <v>0</v>
      </c>
      <c r="ED755" s="10"/>
      <c r="EE755" s="263"/>
      <c r="EF755" s="202" t="s">
        <v>101</v>
      </c>
      <c r="EG755" s="484" t="s">
        <v>563</v>
      </c>
      <c r="EI755" s="203"/>
      <c r="EJ755" s="203">
        <f>VLOOKUP(EG755,$A$794:$F$2344,6,FALSE)</f>
        <v>0</v>
      </c>
      <c r="EK755" s="202" t="s">
        <v>63</v>
      </c>
      <c r="EL755" s="10">
        <f>EJ755*1.4</f>
        <v>0</v>
      </c>
      <c r="EM755" s="10"/>
      <c r="EN755" s="263"/>
      <c r="EO755" s="202" t="s">
        <v>101</v>
      </c>
      <c r="EP755" s="484" t="s">
        <v>2774</v>
      </c>
      <c r="ER755" s="203"/>
      <c r="ES755" s="203">
        <f>VLOOKUP(EP755,$A$794:$F$2344,6,FALSE)</f>
        <v>0</v>
      </c>
      <c r="ET755" s="202" t="s">
        <v>63</v>
      </c>
      <c r="EU755" s="10">
        <f>ES755*1.4</f>
        <v>0</v>
      </c>
      <c r="EV755" s="10"/>
      <c r="EW755" s="263"/>
      <c r="EX755" s="202" t="s">
        <v>101</v>
      </c>
      <c r="EY755" s="484" t="s">
        <v>664</v>
      </c>
      <c r="FA755" s="203"/>
      <c r="FB755" s="203">
        <f>VLOOKUP(EY755,$A$794:$F$2344,6,FALSE)</f>
        <v>0</v>
      </c>
      <c r="FC755" s="202" t="s">
        <v>63</v>
      </c>
      <c r="FD755" s="10">
        <f>FB755*1.4</f>
        <v>0</v>
      </c>
      <c r="FE755" s="10"/>
      <c r="FF755" s="263"/>
      <c r="FG755" s="202" t="s">
        <v>101</v>
      </c>
      <c r="FH755" s="484" t="s">
        <v>563</v>
      </c>
      <c r="FJ755" s="203"/>
      <c r="FK755" s="203">
        <f>VLOOKUP(FH755,$A$794:$F$2344,6,FALSE)</f>
        <v>0</v>
      </c>
      <c r="FL755" s="202" t="s">
        <v>63</v>
      </c>
      <c r="FM755" s="10">
        <f>FK755*1.4</f>
        <v>0</v>
      </c>
      <c r="FN755" s="10"/>
      <c r="FO755" s="263"/>
      <c r="FP755" s="202" t="s">
        <v>101</v>
      </c>
      <c r="FQ755" s="484" t="s">
        <v>1994</v>
      </c>
      <c r="FS755" s="203"/>
      <c r="FT755" s="203">
        <f>VLOOKUP(FQ755,$A$794:$F$2344,6,FALSE)</f>
        <v>0</v>
      </c>
      <c r="FU755" s="202" t="s">
        <v>63</v>
      </c>
      <c r="FV755" s="10">
        <f>FT755*1.4</f>
        <v>0</v>
      </c>
      <c r="FW755" s="10"/>
      <c r="FX755" s="263"/>
      <c r="FY755" s="202" t="s">
        <v>101</v>
      </c>
      <c r="FZ755" s="484" t="s">
        <v>655</v>
      </c>
      <c r="GB755" s="203"/>
      <c r="GC755" s="203">
        <f>VLOOKUP(FZ755,$A$794:$F$2344,6,FALSE)</f>
        <v>0</v>
      </c>
      <c r="GD755" s="202" t="s">
        <v>63</v>
      </c>
      <c r="GE755" s="10">
        <f>GC755*1.4</f>
        <v>0</v>
      </c>
      <c r="GF755" s="10"/>
      <c r="GG755" s="263"/>
      <c r="GH755" s="202" t="s">
        <v>101</v>
      </c>
      <c r="GI755" s="484" t="s">
        <v>445</v>
      </c>
      <c r="GK755" s="203"/>
      <c r="GL755" s="203">
        <f>VLOOKUP(GI755,$A$794:$F$2344,6,FALSE)</f>
        <v>0</v>
      </c>
      <c r="GM755" s="202" t="s">
        <v>63</v>
      </c>
      <c r="GN755" s="10">
        <f>GL755*1.4</f>
        <v>0</v>
      </c>
      <c r="GO755" s="10"/>
      <c r="GP755" s="263"/>
      <c r="GQ755" s="202" t="s">
        <v>101</v>
      </c>
      <c r="GR755" s="484" t="s">
        <v>1994</v>
      </c>
      <c r="GT755" s="203"/>
      <c r="GU755" s="203">
        <f>VLOOKUP(GR755,$A$794:$F$2344,6,FALSE)</f>
        <v>0</v>
      </c>
      <c r="GV755" s="202" t="s">
        <v>63</v>
      </c>
      <c r="GW755" s="10">
        <f>GU755*1.4</f>
        <v>0</v>
      </c>
      <c r="GX755" s="10"/>
      <c r="GY755" s="263"/>
      <c r="GZ755" s="202" t="s">
        <v>101</v>
      </c>
      <c r="HA755" s="484" t="s">
        <v>2774</v>
      </c>
      <c r="HC755" s="203"/>
      <c r="HD755" s="203">
        <f>VLOOKUP(HA755,$A$794:$F$2344,6,FALSE)</f>
        <v>0</v>
      </c>
      <c r="HE755" s="202" t="s">
        <v>63</v>
      </c>
      <c r="HF755" s="10">
        <f>HD755*1.4</f>
        <v>0</v>
      </c>
      <c r="HG755" s="10"/>
      <c r="HH755" s="263"/>
      <c r="HI755" s="202" t="s">
        <v>101</v>
      </c>
      <c r="HJ755" s="484" t="s">
        <v>1956</v>
      </c>
      <c r="HL755" s="203"/>
      <c r="HM755" s="203">
        <f>VLOOKUP(HJ755,$A$794:$F$2344,6,FALSE)</f>
        <v>0</v>
      </c>
      <c r="HN755" s="202" t="s">
        <v>63</v>
      </c>
      <c r="HO755" s="10">
        <f>HM755*1.4</f>
        <v>0</v>
      </c>
      <c r="HP755" s="10"/>
      <c r="HQ755" s="263"/>
      <c r="HR755" s="202" t="s">
        <v>101</v>
      </c>
      <c r="HS755" s="484" t="s">
        <v>664</v>
      </c>
      <c r="HU755" s="203"/>
      <c r="HV755" s="203">
        <f>VLOOKUP(HS755,$A$794:$F$2344,6,FALSE)</f>
        <v>0</v>
      </c>
      <c r="HW755" s="202" t="s">
        <v>63</v>
      </c>
      <c r="HX755" s="10">
        <f>HV755*1.4</f>
        <v>0</v>
      </c>
      <c r="HY755" s="10"/>
      <c r="HZ755" s="263"/>
      <c r="IA755" s="202" t="s">
        <v>101</v>
      </c>
      <c r="IB755" s="496" t="s">
        <v>183</v>
      </c>
      <c r="ID755" s="203"/>
      <c r="IE755" s="203" t="e">
        <f>VLOOKUP(IB755,$A$794:$F$2344,6,FALSE)</f>
        <v>#N/A</v>
      </c>
      <c r="IF755" s="202" t="s">
        <v>63</v>
      </c>
      <c r="IG755" s="10" t="e">
        <f>IE755*1.4</f>
        <v>#N/A</v>
      </c>
      <c r="IH755" s="10"/>
      <c r="II755" s="263"/>
      <c r="IJ755" s="202" t="s">
        <v>101</v>
      </c>
      <c r="IK755" s="484" t="s">
        <v>1994</v>
      </c>
      <c r="IM755" s="203"/>
      <c r="IN755" s="203">
        <f>VLOOKUP(IK755,$A$794:$F$2344,6,FALSE)</f>
        <v>0</v>
      </c>
      <c r="IO755" s="202" t="s">
        <v>63</v>
      </c>
      <c r="IP755" s="10">
        <f>IN755*1.4</f>
        <v>0</v>
      </c>
      <c r="IQ755" s="10"/>
      <c r="IR755" s="263"/>
      <c r="IS755" s="202" t="s">
        <v>101</v>
      </c>
      <c r="IT755" s="484" t="s">
        <v>3124</v>
      </c>
      <c r="IV755" s="203"/>
      <c r="IW755" s="203">
        <f>VLOOKUP(IT755,$A$794:$F$2344,6,FALSE)</f>
        <v>147</v>
      </c>
      <c r="IX755" s="202" t="s">
        <v>63</v>
      </c>
      <c r="IY755" s="10">
        <f>IW755*1.4</f>
        <v>205.79999999999998</v>
      </c>
      <c r="IZ755" s="10"/>
      <c r="JA755" s="263"/>
      <c r="JB755" s="202" t="s">
        <v>101</v>
      </c>
      <c r="JC755" s="484" t="s">
        <v>1929</v>
      </c>
      <c r="JE755" s="203"/>
      <c r="JF755" s="203">
        <f>VLOOKUP(JC755,$A$794:$F$2344,6,FALSE)</f>
        <v>0</v>
      </c>
      <c r="JG755" s="202" t="s">
        <v>63</v>
      </c>
      <c r="JH755" s="10">
        <f>JF755*1.4</f>
        <v>0</v>
      </c>
      <c r="JI755" s="10"/>
      <c r="JJ755" s="263"/>
      <c r="JK755" s="202" t="s">
        <v>101</v>
      </c>
      <c r="JL755" s="484" t="s">
        <v>563</v>
      </c>
      <c r="JN755" s="203"/>
      <c r="JO755" s="203">
        <f>VLOOKUP(JL755,$A$794:$F$2344,6,FALSE)</f>
        <v>0</v>
      </c>
      <c r="JP755" s="202" t="s">
        <v>63</v>
      </c>
      <c r="JQ755" s="10">
        <f>JO755*1.4</f>
        <v>0</v>
      </c>
      <c r="JR755" s="10"/>
      <c r="JS755" s="263"/>
      <c r="JT755" s="202" t="s">
        <v>101</v>
      </c>
      <c r="JU755" s="484" t="s">
        <v>563</v>
      </c>
      <c r="JW755" s="203"/>
      <c r="JX755" s="203">
        <f>VLOOKUP(JU755,$A$794:$F$2344,6,FALSE)</f>
        <v>0</v>
      </c>
      <c r="JY755" s="202" t="s">
        <v>63</v>
      </c>
      <c r="JZ755" s="10">
        <f>JX755*1.4</f>
        <v>0</v>
      </c>
      <c r="KA755" s="10"/>
      <c r="KB755" s="263"/>
      <c r="KC755" s="202" t="s">
        <v>101</v>
      </c>
      <c r="KD755" s="484" t="s">
        <v>655</v>
      </c>
      <c r="KF755" s="203"/>
      <c r="KG755" s="203">
        <f>VLOOKUP(KD755,$A$794:$F$2344,6,FALSE)</f>
        <v>0</v>
      </c>
      <c r="KH755" s="202" t="s">
        <v>63</v>
      </c>
      <c r="KI755" s="10">
        <f>KG755*1.4</f>
        <v>0</v>
      </c>
      <c r="KJ755" s="10"/>
      <c r="KK755" s="263"/>
      <c r="KL755" s="202" t="s">
        <v>101</v>
      </c>
      <c r="KM755" s="484" t="s">
        <v>3124</v>
      </c>
      <c r="KO755" s="203"/>
      <c r="KP755" s="203">
        <f>VLOOKUP(KM755,$A$794:$F$2344,6,FALSE)</f>
        <v>147</v>
      </c>
      <c r="KQ755" s="202" t="s">
        <v>63</v>
      </c>
      <c r="KR755" s="10">
        <f>KP755*1.4</f>
        <v>205.79999999999998</v>
      </c>
      <c r="KS755" s="10"/>
      <c r="KT755" s="263"/>
      <c r="KU755" s="202" t="s">
        <v>101</v>
      </c>
      <c r="KV755" s="498" t="s">
        <v>593</v>
      </c>
      <c r="KX755" s="203"/>
      <c r="KY755" s="203">
        <f>VLOOKUP(KV755,$A$794:$F$2344,6,FALSE)</f>
        <v>0</v>
      </c>
      <c r="KZ755" s="202" t="s">
        <v>63</v>
      </c>
      <c r="LA755" s="10">
        <f>KY755*1.4</f>
        <v>0</v>
      </c>
      <c r="LB755" s="10"/>
      <c r="LC755" s="263"/>
      <c r="LD755" s="202" t="s">
        <v>101</v>
      </c>
      <c r="LE755" s="484" t="s">
        <v>595</v>
      </c>
      <c r="LG755" s="203"/>
      <c r="LH755" s="203">
        <f>VLOOKUP(LE755,$A$794:$F$2344,6,FALSE)</f>
        <v>114</v>
      </c>
      <c r="LI755" s="202" t="s">
        <v>63</v>
      </c>
      <c r="LJ755" s="10">
        <f>LH755*1.4</f>
        <v>159.6</v>
      </c>
      <c r="LK755" s="10"/>
      <c r="LL755" s="263"/>
      <c r="LM755" s="202" t="s">
        <v>101</v>
      </c>
      <c r="LN755" s="484" t="s">
        <v>2774</v>
      </c>
      <c r="LP755" s="203"/>
      <c r="LQ755" s="203">
        <f>VLOOKUP(LN755,$A$794:$F$2344,6,FALSE)</f>
        <v>0</v>
      </c>
      <c r="LR755" s="202" t="s">
        <v>63</v>
      </c>
      <c r="LS755" s="10">
        <f>LQ755*1.4</f>
        <v>0</v>
      </c>
      <c r="LT755" s="10"/>
      <c r="LU755" s="263"/>
      <c r="LV755" s="202" t="s">
        <v>101</v>
      </c>
      <c r="LW755" s="496" t="s">
        <v>183</v>
      </c>
      <c r="LY755" s="203"/>
      <c r="LZ755" s="203" t="e">
        <f>VLOOKUP(LW755,$A$794:$F$2344,6,FALSE)</f>
        <v>#N/A</v>
      </c>
      <c r="MA755" s="202" t="s">
        <v>63</v>
      </c>
      <c r="MB755" s="10" t="e">
        <f>LZ755*1.4</f>
        <v>#N/A</v>
      </c>
      <c r="MC755" s="10"/>
      <c r="MD755" s="263"/>
      <c r="ME755" s="202" t="s">
        <v>101</v>
      </c>
      <c r="MF755" s="484" t="s">
        <v>1997</v>
      </c>
      <c r="MH755" s="203"/>
      <c r="MI755" s="203">
        <f>VLOOKUP(MF755,$A$794:$F$2344,6,FALSE)</f>
        <v>1</v>
      </c>
      <c r="MJ755" s="202" t="s">
        <v>63</v>
      </c>
      <c r="MK755" s="10">
        <f>MI755*1.4</f>
        <v>1.4</v>
      </c>
      <c r="ML755" s="10"/>
      <c r="MM755" s="263"/>
      <c r="MN755" s="202" t="s">
        <v>101</v>
      </c>
      <c r="MO755" s="484" t="s">
        <v>445</v>
      </c>
      <c r="MQ755" s="203"/>
      <c r="MR755" s="203">
        <f>VLOOKUP(MO755,$A$794:$F$2344,6,FALSE)</f>
        <v>0</v>
      </c>
      <c r="MS755" s="202" t="s">
        <v>63</v>
      </c>
      <c r="MT755" s="10">
        <f>MR755*1.4</f>
        <v>0</v>
      </c>
      <c r="MU755" s="10"/>
      <c r="MV755" s="263"/>
      <c r="MW755" s="202" t="s">
        <v>101</v>
      </c>
      <c r="MX755" s="484" t="s">
        <v>563</v>
      </c>
      <c r="MZ755" s="203"/>
      <c r="NA755" s="203">
        <f>VLOOKUP(MX755,$A$794:$F$2344,6,FALSE)</f>
        <v>0</v>
      </c>
      <c r="NB755" s="202" t="s">
        <v>63</v>
      </c>
      <c r="NC755" s="10">
        <f>NA755*1.4</f>
        <v>0</v>
      </c>
      <c r="ND755" s="10"/>
      <c r="NE755" s="263"/>
      <c r="NF755" s="202" t="s">
        <v>101</v>
      </c>
      <c r="NG755" s="484" t="s">
        <v>664</v>
      </c>
      <c r="NI755" s="203"/>
      <c r="NJ755" s="203">
        <f>VLOOKUP(NG755,$A$794:$F$2344,6,FALSE)</f>
        <v>0</v>
      </c>
      <c r="NK755" s="202" t="s">
        <v>63</v>
      </c>
      <c r="NL755" s="10">
        <f>NJ755*1.4</f>
        <v>0</v>
      </c>
      <c r="NM755" s="10"/>
      <c r="NN755" s="263"/>
      <c r="NO755" s="202" t="s">
        <v>101</v>
      </c>
      <c r="NP755" s="498" t="s">
        <v>1956</v>
      </c>
      <c r="NR755" s="203"/>
      <c r="NS755" s="203">
        <f>VLOOKUP(NP755,$A$794:$F$2344,6,FALSE)</f>
        <v>0</v>
      </c>
      <c r="NT755" s="202" t="s">
        <v>63</v>
      </c>
      <c r="NU755" s="10">
        <f>NS755*1.4</f>
        <v>0</v>
      </c>
      <c r="NV755" s="10"/>
      <c r="NW755" s="263"/>
      <c r="NX755" s="202" t="s">
        <v>101</v>
      </c>
      <c r="NY755" s="484" t="s">
        <v>1611</v>
      </c>
      <c r="OA755" s="203"/>
      <c r="OB755" s="203">
        <f>VLOOKUP(NY755,$A$794:$F$2344,6,FALSE)</f>
        <v>3</v>
      </c>
      <c r="OC755" s="202" t="s">
        <v>63</v>
      </c>
      <c r="OD755" s="10">
        <f>OB755*1.4</f>
        <v>4.1999999999999993</v>
      </c>
      <c r="OE755" s="10"/>
      <c r="OF755" s="263"/>
      <c r="OG755" s="202" t="s">
        <v>101</v>
      </c>
      <c r="OH755" s="484" t="s">
        <v>1931</v>
      </c>
      <c r="OJ755" s="203"/>
      <c r="OK755" s="203">
        <f>VLOOKUP(OH755,$A$794:$F$2344,6,FALSE)</f>
        <v>0</v>
      </c>
      <c r="OL755" s="202" t="s">
        <v>63</v>
      </c>
      <c r="OM755" s="10">
        <f>OK755*1.4</f>
        <v>0</v>
      </c>
      <c r="ON755" s="10"/>
      <c r="OO755" s="263"/>
      <c r="OP755" s="202" t="s">
        <v>101</v>
      </c>
      <c r="OQ755" s="484" t="s">
        <v>3124</v>
      </c>
      <c r="OS755" s="203"/>
      <c r="OT755" s="203">
        <f>VLOOKUP(OQ755,$A$794:$F$2344,6,FALSE)</f>
        <v>147</v>
      </c>
      <c r="OU755" s="202" t="s">
        <v>63</v>
      </c>
      <c r="OV755" s="10">
        <f>OT755*1.4</f>
        <v>205.79999999999998</v>
      </c>
      <c r="OW755" s="10"/>
      <c r="OX755" s="263"/>
      <c r="OY755" s="202" t="s">
        <v>101</v>
      </c>
      <c r="OZ755" s="484" t="s">
        <v>1611</v>
      </c>
      <c r="PB755" s="203"/>
      <c r="PC755" s="203">
        <f>VLOOKUP(OZ755,$A$794:$F$2344,6,FALSE)</f>
        <v>3</v>
      </c>
      <c r="PD755" s="202" t="s">
        <v>63</v>
      </c>
      <c r="PE755" s="10">
        <f>PC755*1.4</f>
        <v>4.1999999999999993</v>
      </c>
      <c r="PF755" s="10"/>
      <c r="PG755" s="263"/>
      <c r="PH755" s="202" t="s">
        <v>101</v>
      </c>
      <c r="PI755" s="496" t="s">
        <v>183</v>
      </c>
      <c r="PK755" s="203"/>
      <c r="PL755" s="203" t="e">
        <f>VLOOKUP(PI755,$A$794:$F$2344,6,FALSE)</f>
        <v>#N/A</v>
      </c>
      <c r="PM755" s="202" t="s">
        <v>63</v>
      </c>
      <c r="PN755" s="10" t="e">
        <f>PL755*1.4</f>
        <v>#N/A</v>
      </c>
      <c r="PO755" s="10"/>
      <c r="PP755" s="263"/>
      <c r="PQ755" s="202" t="s">
        <v>101</v>
      </c>
      <c r="PR755" s="484" t="s">
        <v>1212</v>
      </c>
      <c r="PT755" s="203"/>
      <c r="PU755" s="203">
        <f>VLOOKUP(PR755,$A$794:$F$2344,6,FALSE)</f>
        <v>0</v>
      </c>
      <c r="PV755" s="202" t="s">
        <v>63</v>
      </c>
      <c r="PW755" s="10">
        <f>PU755*1.4</f>
        <v>0</v>
      </c>
      <c r="PX755" s="10"/>
      <c r="PY755" s="263"/>
      <c r="PZ755" s="202" t="s">
        <v>101</v>
      </c>
      <c r="QA755" s="496" t="s">
        <v>183</v>
      </c>
      <c r="QC755" s="203"/>
      <c r="QD755" s="203" t="e">
        <f>VLOOKUP(QA755,$A$794:$F$2344,6,FALSE)</f>
        <v>#N/A</v>
      </c>
      <c r="QE755" s="202" t="s">
        <v>63</v>
      </c>
      <c r="QF755" s="10" t="e">
        <f>QD755*1.4</f>
        <v>#N/A</v>
      </c>
      <c r="QG755" s="10"/>
      <c r="QH755" s="263"/>
      <c r="QI755" s="202" t="s">
        <v>101</v>
      </c>
      <c r="QJ755" s="484" t="s">
        <v>2938</v>
      </c>
      <c r="QL755" s="203"/>
      <c r="QM755" s="203">
        <f>VLOOKUP(QJ755,$A$794:$F$2344,6,FALSE)</f>
        <v>0</v>
      </c>
      <c r="QN755" s="202" t="s">
        <v>63</v>
      </c>
      <c r="QO755" s="10">
        <f>QM755*1.4</f>
        <v>0</v>
      </c>
      <c r="QP755" s="10"/>
      <c r="QQ755" s="263"/>
      <c r="QR755" s="202" t="s">
        <v>101</v>
      </c>
      <c r="QS755" s="484" t="s">
        <v>640</v>
      </c>
      <c r="QU755" s="203"/>
      <c r="QV755" s="203">
        <f>VLOOKUP(QS755,$A$794:$F$2344,6,FALSE)</f>
        <v>0</v>
      </c>
      <c r="QW755" s="202" t="s">
        <v>63</v>
      </c>
      <c r="QX755" s="10">
        <f>QV755*1.4</f>
        <v>0</v>
      </c>
      <c r="QY755" s="10"/>
      <c r="QZ755" s="263"/>
      <c r="RA755" s="202" t="s">
        <v>101</v>
      </c>
      <c r="RB755" s="484" t="s">
        <v>1716</v>
      </c>
      <c r="RD755" s="203"/>
      <c r="RE755" s="203">
        <f>VLOOKUP(RB755,$A$794:$F$2344,6,FALSE)</f>
        <v>0</v>
      </c>
      <c r="RF755" s="202" t="s">
        <v>63</v>
      </c>
      <c r="RG755" s="10">
        <f>RE755*1.4</f>
        <v>0</v>
      </c>
      <c r="RH755" s="10"/>
      <c r="RI755" s="263"/>
      <c r="RJ755" s="202" t="s">
        <v>101</v>
      </c>
      <c r="RK755" s="484" t="s">
        <v>1994</v>
      </c>
      <c r="RM755" s="203"/>
      <c r="RN755" s="203">
        <f>VLOOKUP(RK755,$A$794:$F$2344,6,FALSE)</f>
        <v>0</v>
      </c>
      <c r="RO755" s="202" t="s">
        <v>63</v>
      </c>
      <c r="RP755" s="10">
        <f>RN755*1.4</f>
        <v>0</v>
      </c>
      <c r="RQ755" s="10"/>
      <c r="RR755" s="263"/>
      <c r="RS755" s="202" t="s">
        <v>101</v>
      </c>
      <c r="RT755" s="484" t="s">
        <v>1716</v>
      </c>
      <c r="RV755" s="203"/>
      <c r="RW755" s="203">
        <f>VLOOKUP(RT755,$A$794:$F$2344,6,FALSE)</f>
        <v>0</v>
      </c>
      <c r="RX755" s="202" t="s">
        <v>63</v>
      </c>
      <c r="RY755" s="10">
        <f>RW755*1.4</f>
        <v>0</v>
      </c>
      <c r="RZ755" s="10"/>
      <c r="SA755" s="269"/>
      <c r="SB755" s="202" t="s">
        <v>101</v>
      </c>
      <c r="SC755" s="484" t="s">
        <v>2774</v>
      </c>
      <c r="SE755" s="203"/>
      <c r="SF755" s="203">
        <f>VLOOKUP(SC755,$A$794:$F$2344,6,FALSE)</f>
        <v>0</v>
      </c>
      <c r="SG755" s="202" t="s">
        <v>63</v>
      </c>
      <c r="SH755" s="10">
        <f>SF755*1.4</f>
        <v>0</v>
      </c>
      <c r="SI755" s="10"/>
      <c r="SJ755" s="269"/>
      <c r="SK755" s="202" t="s">
        <v>101</v>
      </c>
      <c r="SL755" s="496" t="s">
        <v>183</v>
      </c>
      <c r="SN755" s="203"/>
      <c r="SO755" s="203" t="e">
        <f>VLOOKUP(SL755,$A$794:$F$2344,6,FALSE)</f>
        <v>#N/A</v>
      </c>
      <c r="SP755" s="202" t="s">
        <v>63</v>
      </c>
      <c r="SQ755" s="10" t="e">
        <f>SO755*1.4</f>
        <v>#N/A</v>
      </c>
      <c r="SR755" s="10"/>
      <c r="SS755" s="269"/>
      <c r="ST755" s="202" t="s">
        <v>101</v>
      </c>
      <c r="SU755" s="484" t="s">
        <v>776</v>
      </c>
      <c r="SW755" s="203"/>
      <c r="SX755" s="203">
        <f>VLOOKUP(SU755,$A$794:$F$2344,6,FALSE)</f>
        <v>0</v>
      </c>
      <c r="SY755" s="202" t="s">
        <v>63</v>
      </c>
      <c r="SZ755" s="10">
        <f>SX755*1.4</f>
        <v>0</v>
      </c>
      <c r="TA755" s="10"/>
      <c r="TB755" s="269"/>
      <c r="TC755" s="202" t="s">
        <v>101</v>
      </c>
      <c r="TD755" s="484" t="s">
        <v>3329</v>
      </c>
      <c r="TF755" s="203"/>
      <c r="TG755" s="203">
        <f>VLOOKUP(TD755,$A$794:$F$2344,6,FALSE)</f>
        <v>0</v>
      </c>
      <c r="TH755" s="202" t="s">
        <v>63</v>
      </c>
      <c r="TI755" s="10">
        <f>TG755*1.4</f>
        <v>0</v>
      </c>
      <c r="TK755" s="269"/>
      <c r="TL755" s="202" t="s">
        <v>101</v>
      </c>
      <c r="TM755" s="484" t="s">
        <v>3110</v>
      </c>
      <c r="TO755" s="203"/>
      <c r="TP755" s="203">
        <f>VLOOKUP(TM755,$A$794:$F$2344,6,FALSE)</f>
        <v>0</v>
      </c>
      <c r="TQ755" s="202" t="s">
        <v>63</v>
      </c>
      <c r="TR755" s="10">
        <f>TP755*1.4</f>
        <v>0</v>
      </c>
      <c r="TS755" s="10"/>
      <c r="TT755" s="269"/>
      <c r="TU755" s="202" t="s">
        <v>101</v>
      </c>
      <c r="TV755" s="484" t="s">
        <v>563</v>
      </c>
      <c r="TX755" s="203"/>
      <c r="TY755" s="203">
        <f>VLOOKUP(TV755,$A$794:$F$2344,6,FALSE)</f>
        <v>0</v>
      </c>
      <c r="TZ755" s="202" t="s">
        <v>63</v>
      </c>
      <c r="UA755" s="10">
        <f>TY755*1.4</f>
        <v>0</v>
      </c>
      <c r="UB755" s="10"/>
      <c r="UC755" s="269"/>
      <c r="UD755" s="202" t="s">
        <v>101</v>
      </c>
      <c r="UE755" s="498" t="s">
        <v>3124</v>
      </c>
      <c r="UG755" s="203"/>
      <c r="UH755" s="203">
        <f>VLOOKUP(UE755,$A$794:$F$2344,6,FALSE)</f>
        <v>147</v>
      </c>
      <c r="UI755" s="202" t="s">
        <v>63</v>
      </c>
      <c r="UJ755" s="10">
        <f>UH755*1.4</f>
        <v>205.79999999999998</v>
      </c>
      <c r="UK755" s="10"/>
      <c r="UL755" s="269"/>
      <c r="UM755" s="202" t="s">
        <v>101</v>
      </c>
      <c r="UN755" s="484" t="s">
        <v>664</v>
      </c>
      <c r="UP755" s="203"/>
      <c r="UQ755" s="203">
        <f>VLOOKUP(UN755,$A$794:$F$2344,6,FALSE)</f>
        <v>0</v>
      </c>
      <c r="UR755" s="202" t="s">
        <v>63</v>
      </c>
      <c r="US755" s="10">
        <f>UQ755*1.4</f>
        <v>0</v>
      </c>
      <c r="UT755" s="10"/>
      <c r="UU755" s="269"/>
      <c r="UV755" s="202" t="s">
        <v>101</v>
      </c>
      <c r="UW755" s="484" t="s">
        <v>1994</v>
      </c>
      <c r="UY755" s="203"/>
      <c r="UZ755" s="203">
        <f>VLOOKUP(UW755,$A$794:$F$2344,6,FALSE)</f>
        <v>0</v>
      </c>
      <c r="VA755" s="202" t="s">
        <v>63</v>
      </c>
      <c r="VB755" s="10">
        <f>UZ755*1.4</f>
        <v>0</v>
      </c>
      <c r="VC755" s="10"/>
      <c r="VD755" s="269"/>
      <c r="VE755" s="202" t="s">
        <v>101</v>
      </c>
      <c r="VF755" s="484" t="s">
        <v>2774</v>
      </c>
      <c r="VH755" s="203"/>
      <c r="VI755" s="203">
        <f>VLOOKUP(VF755,$A$794:$F$2344,6,FALSE)</f>
        <v>0</v>
      </c>
      <c r="VJ755" s="202" t="s">
        <v>63</v>
      </c>
      <c r="VK755" s="10">
        <f>VI755*1.4</f>
        <v>0</v>
      </c>
      <c r="VL755" s="10"/>
      <c r="VM755" s="269"/>
      <c r="VN755" s="202" t="s">
        <v>101</v>
      </c>
      <c r="VO755" s="484" t="s">
        <v>2350</v>
      </c>
      <c r="VQ755" s="203"/>
      <c r="VR755" s="203">
        <f>VLOOKUP(VO755,$A$794:$F$2344,6,FALSE)</f>
        <v>0</v>
      </c>
      <c r="VS755" s="202" t="s">
        <v>63</v>
      </c>
      <c r="VT755" s="10">
        <f>VR755*1.4</f>
        <v>0</v>
      </c>
      <c r="VU755" s="10"/>
      <c r="VV755" s="269"/>
      <c r="VW755" s="202" t="s">
        <v>101</v>
      </c>
      <c r="VX755" s="496" t="s">
        <v>183</v>
      </c>
      <c r="VZ755" s="203"/>
      <c r="WA755" s="203" t="e">
        <f>VLOOKUP(VX755,$A$794:$F$2344,6,FALSE)</f>
        <v>#N/A</v>
      </c>
      <c r="WB755" s="202" t="s">
        <v>63</v>
      </c>
      <c r="WC755" s="10" t="e">
        <f>WA755*1.4</f>
        <v>#N/A</v>
      </c>
      <c r="WE755" s="269"/>
      <c r="WF755" s="202" t="s">
        <v>101</v>
      </c>
      <c r="WG755" s="484" t="s">
        <v>664</v>
      </c>
      <c r="WI755" s="203"/>
      <c r="WJ755" s="203">
        <f>VLOOKUP(WG755,$A$794:$F$2344,6,FALSE)</f>
        <v>0</v>
      </c>
      <c r="WK755" s="202" t="s">
        <v>63</v>
      </c>
      <c r="WL755" s="10">
        <f>WJ755*1.4</f>
        <v>0</v>
      </c>
      <c r="WN755" s="269"/>
      <c r="WO755" s="202" t="s">
        <v>101</v>
      </c>
      <c r="WP755" s="484" t="s">
        <v>805</v>
      </c>
      <c r="WQ755" s="203"/>
      <c r="WR755" s="203"/>
      <c r="WS755" s="203">
        <f>VLOOKUP(WP755,$A$794:$F$2344,6,FALSE)</f>
        <v>0</v>
      </c>
      <c r="WT755" s="202" t="s">
        <v>63</v>
      </c>
      <c r="WU755" s="10">
        <f>WS755*1.4</f>
        <v>0</v>
      </c>
      <c r="WV755" s="10"/>
      <c r="WW755" s="269"/>
      <c r="WX755" s="202" t="s">
        <v>101</v>
      </c>
      <c r="WY755" s="484" t="s">
        <v>587</v>
      </c>
      <c r="XA755" s="203"/>
      <c r="XB755" s="203">
        <f>VLOOKUP(WY755,$A$794:$F$2344,6,FALSE)</f>
        <v>0</v>
      </c>
      <c r="XC755" s="202" t="s">
        <v>63</v>
      </c>
      <c r="XD755" s="10">
        <f>XB755*1.4</f>
        <v>0</v>
      </c>
      <c r="XF755" s="269"/>
      <c r="XG755" s="202" t="s">
        <v>101</v>
      </c>
      <c r="XH755" s="484" t="s">
        <v>3124</v>
      </c>
      <c r="XJ755" s="203"/>
      <c r="XK755" s="203">
        <f>VLOOKUP(XH755,$A$794:$F$2344,6,FALSE)</f>
        <v>147</v>
      </c>
      <c r="XL755" s="202" t="s">
        <v>63</v>
      </c>
      <c r="XM755" s="10">
        <f>XK755*1.4</f>
        <v>205.79999999999998</v>
      </c>
      <c r="XO755" s="269"/>
      <c r="XP755" s="202" t="s">
        <v>101</v>
      </c>
      <c r="XQ755" s="484" t="s">
        <v>1939</v>
      </c>
      <c r="XS755" s="203"/>
      <c r="XT755" s="203">
        <f>VLOOKUP(XQ755,$A$794:$F$2344,6,FALSE)</f>
        <v>138</v>
      </c>
      <c r="XU755" s="202" t="s">
        <v>63</v>
      </c>
      <c r="XV755" s="10">
        <f>XT755*1.4</f>
        <v>193.2</v>
      </c>
      <c r="XW755" s="10"/>
      <c r="XX755" s="269"/>
      <c r="XY755" s="202" t="s">
        <v>101</v>
      </c>
      <c r="XZ755" s="484" t="s">
        <v>776</v>
      </c>
      <c r="YB755" s="203"/>
      <c r="YC755" s="203">
        <f>VLOOKUP(XZ755,$A$794:$F$2344,6,FALSE)</f>
        <v>0</v>
      </c>
      <c r="YD755" s="202" t="s">
        <v>63</v>
      </c>
      <c r="YE755" s="10">
        <f>YC755*1.4</f>
        <v>0</v>
      </c>
      <c r="YG755" s="269"/>
      <c r="YH755" s="202" t="s">
        <v>101</v>
      </c>
      <c r="YI755" s="78" t="s">
        <v>183</v>
      </c>
      <c r="YK755" s="203"/>
      <c r="YL755" s="203" t="e">
        <f>VLOOKUP(YI755,$A$794:$F$2344,6,FALSE)</f>
        <v>#N/A</v>
      </c>
      <c r="YM755" s="202" t="s">
        <v>63</v>
      </c>
      <c r="YN755" s="10" t="e">
        <f>YL755*1.4</f>
        <v>#N/A</v>
      </c>
      <c r="YO755" s="10"/>
      <c r="YP755" s="269"/>
      <c r="YQ755" s="202" t="s">
        <v>101</v>
      </c>
      <c r="YR755" s="78" t="s">
        <v>183</v>
      </c>
      <c r="YT755" s="203"/>
      <c r="YU755" s="203" t="e">
        <f>VLOOKUP(YR755,$A$794:$F$2344,6,FALSE)</f>
        <v>#N/A</v>
      </c>
      <c r="YV755" s="202" t="s">
        <v>63</v>
      </c>
      <c r="YW755" s="10" t="e">
        <f>YU755*1.4</f>
        <v>#N/A</v>
      </c>
      <c r="YY755" s="269"/>
      <c r="YZ755" s="202" t="s">
        <v>101</v>
      </c>
      <c r="ZA755" s="78" t="s">
        <v>183</v>
      </c>
      <c r="ZC755" s="203"/>
      <c r="ZD755" s="203" t="e">
        <f>VLOOKUP(ZA755,$A$794:$F$2344,6,FALSE)</f>
        <v>#N/A</v>
      </c>
      <c r="ZE755" s="202" t="s">
        <v>63</v>
      </c>
      <c r="ZF755" s="10" t="e">
        <f>ZD755*1.4</f>
        <v>#N/A</v>
      </c>
      <c r="ZH755" s="269"/>
      <c r="ZI755" s="202" t="s">
        <v>101</v>
      </c>
      <c r="ZJ755" s="78" t="s">
        <v>183</v>
      </c>
      <c r="ZL755" s="203"/>
      <c r="ZM755" s="203" t="e">
        <f>VLOOKUP(ZJ755,$A$794:$F$2344,6,FALSE)</f>
        <v>#N/A</v>
      </c>
      <c r="ZN755" s="202" t="s">
        <v>63</v>
      </c>
      <c r="ZO755" s="10" t="e">
        <f>ZM755*1.4</f>
        <v>#N/A</v>
      </c>
      <c r="ZQ755" s="269"/>
      <c r="ZR755" s="202" t="s">
        <v>101</v>
      </c>
      <c r="ZS755" s="484" t="s">
        <v>563</v>
      </c>
      <c r="ZU755" s="203"/>
      <c r="ZV755" s="203">
        <f>VLOOKUP(ZS755,$A$794:$F$2344,6,FALSE)</f>
        <v>0</v>
      </c>
      <c r="ZW755" s="202" t="s">
        <v>63</v>
      </c>
      <c r="ZX755" s="10">
        <f>ZV755*1.4</f>
        <v>0</v>
      </c>
      <c r="ZY755" s="10"/>
      <c r="ZZ755" s="269"/>
      <c r="AAA755" s="202" t="s">
        <v>101</v>
      </c>
      <c r="AAB755" s="484" t="s">
        <v>1956</v>
      </c>
      <c r="AAD755" s="203"/>
      <c r="AAE755" s="203">
        <f>VLOOKUP(AAB755,$A$794:$F$2344,6,FALSE)</f>
        <v>0</v>
      </c>
      <c r="AAF755" s="202" t="s">
        <v>63</v>
      </c>
      <c r="AAG755" s="10">
        <f>AAE755*1.4</f>
        <v>0</v>
      </c>
      <c r="AAH755" s="10"/>
      <c r="AAI755" s="269"/>
      <c r="AAJ755" s="202" t="s">
        <v>101</v>
      </c>
      <c r="AAK755" s="78" t="s">
        <v>183</v>
      </c>
      <c r="AAM755" s="203"/>
      <c r="AAN755" s="203" t="e">
        <f>VLOOKUP(AAK755,$A$794:$F$2344,6,FALSE)</f>
        <v>#N/A</v>
      </c>
      <c r="AAO755" s="202" t="s">
        <v>63</v>
      </c>
      <c r="AAP755" s="10" t="e">
        <f>AAN755*1.4</f>
        <v>#N/A</v>
      </c>
      <c r="AAQ755" s="10"/>
      <c r="AAR755" s="269"/>
      <c r="AAS755" s="202" t="s">
        <v>101</v>
      </c>
      <c r="AAT755" s="498" t="s">
        <v>2350</v>
      </c>
      <c r="AAV755" s="203"/>
      <c r="AAW755" s="203">
        <f>VLOOKUP(AAT755,$A$794:$F$2344,6,FALSE)</f>
        <v>0</v>
      </c>
      <c r="AAX755" s="202" t="s">
        <v>63</v>
      </c>
      <c r="AAY755" s="10">
        <f>AAW755*1.4</f>
        <v>0</v>
      </c>
      <c r="AAZ755" s="10"/>
      <c r="ABA755" s="269"/>
      <c r="ABB755" s="202" t="s">
        <v>101</v>
      </c>
      <c r="ABC755" s="484" t="s">
        <v>1929</v>
      </c>
      <c r="ABE755" s="203"/>
      <c r="ABF755" s="203">
        <f>VLOOKUP(ABC755,$A$794:$F$2344,6,FALSE)</f>
        <v>0</v>
      </c>
      <c r="ABG755" s="202" t="s">
        <v>63</v>
      </c>
      <c r="ABH755" s="10">
        <f>ABF755*1.4</f>
        <v>0</v>
      </c>
      <c r="ABI755" s="10"/>
      <c r="ABJ755" s="269"/>
      <c r="ABK755" s="202" t="s">
        <v>101</v>
      </c>
      <c r="ABL755" s="484" t="s">
        <v>1611</v>
      </c>
      <c r="ABN755" s="203"/>
      <c r="ABO755" s="203">
        <f>VLOOKUP(ABL755,$A$794:$F$2344,6,FALSE)</f>
        <v>3</v>
      </c>
      <c r="ABP755" s="202" t="s">
        <v>63</v>
      </c>
      <c r="ABQ755" s="10">
        <f>ABO755*1.4</f>
        <v>4.1999999999999993</v>
      </c>
      <c r="ABR755" s="10"/>
      <c r="ABS755" s="269"/>
      <c r="ABT755" s="202" t="s">
        <v>101</v>
      </c>
      <c r="ABU755" s="484" t="s">
        <v>1186</v>
      </c>
      <c r="ABW755" s="203"/>
      <c r="ABX755" s="203">
        <f>VLOOKUP(ABU755,$A$794:$F$2344,6,FALSE)</f>
        <v>0</v>
      </c>
      <c r="ABY755" s="202" t="s">
        <v>63</v>
      </c>
      <c r="ABZ755" s="10">
        <f>ABX755*1.4</f>
        <v>0</v>
      </c>
      <c r="ACA755" s="10"/>
      <c r="ACB755" s="269"/>
      <c r="ACC755" s="202" t="s">
        <v>101</v>
      </c>
      <c r="ACD755" s="484" t="s">
        <v>640</v>
      </c>
      <c r="ACF755" s="203"/>
      <c r="ACG755" s="203">
        <f>VLOOKUP(ACD755,$A$794:$F$2344,6,FALSE)</f>
        <v>0</v>
      </c>
      <c r="ACH755" s="202" t="s">
        <v>63</v>
      </c>
      <c r="ACI755" s="10">
        <f>ACG755*1.4</f>
        <v>0</v>
      </c>
      <c r="ACJ755" s="10"/>
      <c r="ACK755" s="269"/>
      <c r="ACL755" s="202" t="s">
        <v>101</v>
      </c>
      <c r="ACM755" s="484" t="s">
        <v>2774</v>
      </c>
      <c r="ACO755" s="203"/>
      <c r="ACP755" s="203">
        <f>VLOOKUP(ACM755,$A$794:$F$2344,6,FALSE)</f>
        <v>0</v>
      </c>
      <c r="ACQ755" s="202" t="s">
        <v>63</v>
      </c>
      <c r="ACR755" s="10">
        <f>ACP755*1.4</f>
        <v>0</v>
      </c>
      <c r="ACS755" s="10"/>
      <c r="ACT755" s="269"/>
      <c r="ACU755" s="202" t="s">
        <v>101</v>
      </c>
      <c r="ACV755" s="484" t="s">
        <v>3124</v>
      </c>
      <c r="ACX755" s="203"/>
      <c r="ACY755" s="203">
        <f>VLOOKUP(ACV755,$A$794:$F$2344,6,FALSE)</f>
        <v>147</v>
      </c>
      <c r="ACZ755" s="202" t="s">
        <v>63</v>
      </c>
      <c r="ADA755" s="10">
        <f>ACY755*1.4</f>
        <v>205.79999999999998</v>
      </c>
      <c r="ADB755" s="10"/>
      <c r="ADC755" s="269"/>
      <c r="ADD755" s="202" t="s">
        <v>101</v>
      </c>
      <c r="ADE755" s="484" t="s">
        <v>2774</v>
      </c>
      <c r="ADG755" s="203"/>
      <c r="ADH755" s="203">
        <f>VLOOKUP(ADE755,$A$794:$F$2344,6,FALSE)</f>
        <v>0</v>
      </c>
      <c r="ADI755" s="202" t="s">
        <v>63</v>
      </c>
      <c r="ADJ755" s="10">
        <f>ADH755*1.4</f>
        <v>0</v>
      </c>
      <c r="ADL755" s="269"/>
      <c r="ADM755" s="202" t="s">
        <v>101</v>
      </c>
      <c r="ADN755" s="484" t="s">
        <v>2774</v>
      </c>
      <c r="ADP755" s="203"/>
      <c r="ADQ755" s="203">
        <f>VLOOKUP(ADN755,$A$794:$F$2344,6,FALSE)</f>
        <v>0</v>
      </c>
      <c r="ADR755" s="202" t="s">
        <v>63</v>
      </c>
      <c r="ADS755" s="10">
        <f>ADQ755*1.4</f>
        <v>0</v>
      </c>
      <c r="ADT755" s="10"/>
      <c r="ADU755" s="269"/>
      <c r="ADV755" s="202" t="s">
        <v>101</v>
      </c>
      <c r="ADW755" s="78" t="s">
        <v>183</v>
      </c>
      <c r="ADY755" s="203"/>
      <c r="ADZ755" s="203" t="e">
        <f>VLOOKUP(ADW755,$A$794:$F$2344,6,FALSE)</f>
        <v>#N/A</v>
      </c>
      <c r="AEA755" s="202" t="s">
        <v>63</v>
      </c>
      <c r="AEB755" s="10" t="e">
        <f>ADZ755*1.4</f>
        <v>#N/A</v>
      </c>
      <c r="AED755" s="269"/>
      <c r="AEE755" s="202" t="s">
        <v>101</v>
      </c>
      <c r="AEF755" s="491" t="s">
        <v>595</v>
      </c>
      <c r="AEH755" s="203"/>
      <c r="AEI755" s="203">
        <f>VLOOKUP(AEF755,$A$794:$F$2344,6,FALSE)</f>
        <v>114</v>
      </c>
      <c r="AEJ755" s="202" t="s">
        <v>63</v>
      </c>
      <c r="AEK755" s="10">
        <f>AEI755*1.4</f>
        <v>159.6</v>
      </c>
      <c r="AEM755" s="269"/>
      <c r="AEN755" s="202" t="s">
        <v>101</v>
      </c>
      <c r="AEO755" s="484" t="s">
        <v>1181</v>
      </c>
      <c r="AEQ755" s="203"/>
      <c r="AER755" s="203">
        <f>VLOOKUP(AEO755,$A$794:$F$2344,6,FALSE)</f>
        <v>0</v>
      </c>
      <c r="AES755" s="202" t="s">
        <v>63</v>
      </c>
      <c r="AET755" s="10">
        <f>AER755*1.4</f>
        <v>0</v>
      </c>
      <c r="AEV755" s="269"/>
      <c r="AEW755" s="202" t="s">
        <v>101</v>
      </c>
      <c r="AEX755" s="484" t="s">
        <v>563</v>
      </c>
      <c r="AEZ755" s="203"/>
      <c r="AFA755" s="203">
        <f>VLOOKUP(AEX755,$A$794:$F$2344,6,FALSE)</f>
        <v>0</v>
      </c>
      <c r="AFB755" s="202" t="s">
        <v>63</v>
      </c>
      <c r="AFC755" s="10">
        <f>AFA755*1.4</f>
        <v>0</v>
      </c>
      <c r="AFD755" s="10"/>
      <c r="AFE755" s="269"/>
      <c r="AFF755" s="202" t="s">
        <v>101</v>
      </c>
      <c r="AFG755" s="78" t="s">
        <v>183</v>
      </c>
      <c r="AFI755" s="203"/>
      <c r="AFJ755" s="203" t="e">
        <f>VLOOKUP(AFG755,$A$794:$F$2344,6,FALSE)</f>
        <v>#N/A</v>
      </c>
      <c r="AFK755" s="202" t="s">
        <v>63</v>
      </c>
      <c r="AFL755" s="10" t="e">
        <f>AFJ755*1.4</f>
        <v>#N/A</v>
      </c>
      <c r="AFM755" s="10"/>
      <c r="AFN755" s="269"/>
      <c r="AFO755" s="202" t="s">
        <v>101</v>
      </c>
      <c r="AFP755" s="484" t="s">
        <v>805</v>
      </c>
      <c r="AFR755" s="203"/>
      <c r="AFS755" s="203">
        <f>VLOOKUP(AFP755,$A$794:$F$2344,6,FALSE)</f>
        <v>0</v>
      </c>
      <c r="AFT755" s="202" t="s">
        <v>63</v>
      </c>
      <c r="AFU755" s="10">
        <f>AFS755*1.4</f>
        <v>0</v>
      </c>
      <c r="AFV755" s="10"/>
      <c r="AFW755" s="269"/>
      <c r="AFX755" s="202" t="s">
        <v>101</v>
      </c>
      <c r="AFY755" s="484" t="s">
        <v>655</v>
      </c>
      <c r="AGA755" s="203"/>
      <c r="AGB755" s="203">
        <f>VLOOKUP(AFY755,$A$794:$F$2344,6,FALSE)</f>
        <v>0</v>
      </c>
      <c r="AGC755" s="202" t="s">
        <v>63</v>
      </c>
      <c r="AGD755" s="10">
        <f>AGB755*1.4</f>
        <v>0</v>
      </c>
      <c r="AGE755" s="10"/>
      <c r="AGF755" s="269"/>
      <c r="AGG755" s="202" t="s">
        <v>101</v>
      </c>
      <c r="AGH755" s="484" t="s">
        <v>1186</v>
      </c>
      <c r="AGJ755" s="203"/>
      <c r="AGK755" s="203">
        <f>VLOOKUP(AGH755,$A$794:$F$2344,6,FALSE)</f>
        <v>0</v>
      </c>
      <c r="AGL755" s="202" t="s">
        <v>63</v>
      </c>
      <c r="AGM755" s="10">
        <f>AGK755*1.4</f>
        <v>0</v>
      </c>
      <c r="AGN755" s="10"/>
      <c r="AGO755" s="269"/>
      <c r="AGP755" s="202" t="s">
        <v>101</v>
      </c>
      <c r="AGQ755" s="484" t="s">
        <v>3124</v>
      </c>
      <c r="AGS755" s="203"/>
      <c r="AGT755" s="203">
        <f>VLOOKUP(AGQ755,$A$794:$F$2344,6,FALSE)</f>
        <v>147</v>
      </c>
      <c r="AGU755" s="202" t="s">
        <v>63</v>
      </c>
      <c r="AGV755" s="10">
        <f>AGT755*1.4</f>
        <v>205.79999999999998</v>
      </c>
      <c r="AGW755" s="10"/>
      <c r="AGX755" s="269"/>
      <c r="AGY755" s="202" t="s">
        <v>101</v>
      </c>
      <c r="AGZ755" s="78" t="s">
        <v>183</v>
      </c>
      <c r="AHB755" s="203"/>
      <c r="AHC755" s="203" t="e">
        <f>VLOOKUP(AGZ755,$A$794:$F$2344,6,FALSE)</f>
        <v>#N/A</v>
      </c>
      <c r="AHD755" s="202" t="s">
        <v>63</v>
      </c>
      <c r="AHE755" s="10" t="e">
        <f>AHC755*1.4</f>
        <v>#N/A</v>
      </c>
      <c r="AHF755" s="10"/>
      <c r="AHG755" s="269"/>
      <c r="AHH755" s="202" t="s">
        <v>101</v>
      </c>
      <c r="AHI755" s="502" t="s">
        <v>595</v>
      </c>
      <c r="AHK755" s="203"/>
      <c r="AHL755" s="203">
        <f>VLOOKUP(AHI755,$A$794:$F$2344,6,FALSE)</f>
        <v>114</v>
      </c>
      <c r="AHM755" s="202" t="s">
        <v>63</v>
      </c>
      <c r="AHN755" s="10">
        <f>AHL755*1.4</f>
        <v>159.6</v>
      </c>
      <c r="AHO755" s="10"/>
      <c r="AHP755" s="269"/>
      <c r="AHQ755" s="202" t="s">
        <v>101</v>
      </c>
      <c r="AHR755" s="484" t="s">
        <v>2774</v>
      </c>
      <c r="AHT755" s="203"/>
      <c r="AHU755" s="203">
        <f>VLOOKUP(AHR755,$A$794:$F$2344,6,FALSE)</f>
        <v>0</v>
      </c>
      <c r="AHV755" s="202" t="s">
        <v>63</v>
      </c>
      <c r="AHW755" s="10">
        <f>AHU755*1.4</f>
        <v>0</v>
      </c>
      <c r="AHX755" s="10"/>
      <c r="AHY755" s="269"/>
      <c r="AHZ755" s="202" t="s">
        <v>101</v>
      </c>
      <c r="AIA755" s="78" t="s">
        <v>183</v>
      </c>
      <c r="AIC755" s="203"/>
      <c r="AID755" s="203" t="e">
        <f>VLOOKUP(AIA755,$A$794:$F$2344,6,FALSE)</f>
        <v>#N/A</v>
      </c>
      <c r="AIE755" s="202" t="s">
        <v>63</v>
      </c>
      <c r="AIF755" s="10" t="e">
        <f>AID755*1.4</f>
        <v>#N/A</v>
      </c>
      <c r="AIG755" s="10"/>
      <c r="AIH755" s="269"/>
      <c r="AII755" s="202" t="s">
        <v>101</v>
      </c>
      <c r="AIJ755" s="484" t="s">
        <v>1213</v>
      </c>
      <c r="AIL755" s="203"/>
      <c r="AIM755" s="203">
        <f>VLOOKUP(AIJ755,$A$794:$F$2344,6,FALSE)</f>
        <v>0</v>
      </c>
      <c r="AIN755" s="202" t="s">
        <v>63</v>
      </c>
      <c r="AIO755" s="10">
        <f>AIM755*1.4</f>
        <v>0</v>
      </c>
      <c r="AIP755" s="10"/>
      <c r="AIQ755" s="269"/>
      <c r="AIR755" s="202" t="s">
        <v>101</v>
      </c>
      <c r="AIS755" s="484" t="s">
        <v>1994</v>
      </c>
      <c r="AIU755" s="203"/>
      <c r="AIV755" s="203">
        <f>VLOOKUP(AIS755,$A$794:$F$2344,6,FALSE)</f>
        <v>0</v>
      </c>
      <c r="AIW755" s="202" t="s">
        <v>63</v>
      </c>
      <c r="AIX755" s="10">
        <f>AIV755*1.4</f>
        <v>0</v>
      </c>
      <c r="AIY755" s="10"/>
      <c r="AIZ755" s="269"/>
      <c r="AJA755" s="202" t="s">
        <v>101</v>
      </c>
      <c r="AJB755" s="78" t="s">
        <v>183</v>
      </c>
      <c r="AJD755" s="203"/>
      <c r="AJE755" s="203" t="e">
        <f>VLOOKUP(AJB755,$A$794:$F$2344,6,FALSE)</f>
        <v>#N/A</v>
      </c>
      <c r="AJF755" s="202" t="s">
        <v>63</v>
      </c>
      <c r="AJG755" s="10" t="e">
        <f>AJE755*1.4</f>
        <v>#N/A</v>
      </c>
      <c r="AJH755" s="10"/>
      <c r="AJI755" s="269"/>
      <c r="AJJ755" s="202" t="s">
        <v>101</v>
      </c>
      <c r="AJK755" s="78" t="s">
        <v>183</v>
      </c>
      <c r="AJM755" s="203"/>
      <c r="AJN755" s="203" t="e">
        <f>VLOOKUP(AJK755,$A$794:$F$2344,6,FALSE)</f>
        <v>#N/A</v>
      </c>
      <c r="AJO755" s="202" t="s">
        <v>63</v>
      </c>
      <c r="AJP755" s="10" t="e">
        <f>AJN755*1.4</f>
        <v>#N/A</v>
      </c>
      <c r="AJQ755" s="10"/>
      <c r="AJR755" s="269"/>
      <c r="AJS755" s="202" t="s">
        <v>101</v>
      </c>
      <c r="AJT755" s="78" t="s">
        <v>183</v>
      </c>
      <c r="AJV755" s="203"/>
      <c r="AJW755" s="203" t="e">
        <f>VLOOKUP(AJT755,$A$794:$F$2344,6,FALSE)</f>
        <v>#N/A</v>
      </c>
      <c r="AJX755" s="202" t="s">
        <v>63</v>
      </c>
      <c r="AJY755" s="10" t="e">
        <f>AJW755*1.4</f>
        <v>#N/A</v>
      </c>
      <c r="AJZ755" s="10"/>
      <c r="AKA755" s="269"/>
      <c r="AKB755" s="202" t="s">
        <v>101</v>
      </c>
      <c r="AKC755" s="484" t="s">
        <v>563</v>
      </c>
      <c r="AKE755" s="203"/>
      <c r="AKF755" s="203">
        <f>VLOOKUP(AKC755,$A$794:$F$2344,6,FALSE)</f>
        <v>0</v>
      </c>
      <c r="AKG755" s="202" t="s">
        <v>63</v>
      </c>
      <c r="AKH755" s="10">
        <f>AKF755*1.4</f>
        <v>0</v>
      </c>
      <c r="AKI755" s="10"/>
      <c r="AKJ755" s="269"/>
      <c r="AKK755" s="202" t="s">
        <v>101</v>
      </c>
      <c r="AKL755" s="78" t="s">
        <v>183</v>
      </c>
      <c r="AKN755" s="203"/>
      <c r="AKO755" s="203" t="e">
        <f>VLOOKUP(AKL755,$A$794:$F$2344,6,FALSE)</f>
        <v>#N/A</v>
      </c>
      <c r="AKP755" s="202" t="s">
        <v>63</v>
      </c>
      <c r="AKQ755" s="10" t="e">
        <f>AKO755*1.4</f>
        <v>#N/A</v>
      </c>
      <c r="AKR755" s="10"/>
      <c r="AKS755" s="269"/>
      <c r="AKT755" s="202" t="s">
        <v>101</v>
      </c>
      <c r="AKU755" s="78" t="s">
        <v>183</v>
      </c>
      <c r="AKW755" s="203"/>
      <c r="AKX755" s="203" t="e">
        <f>VLOOKUP(AKU755,$A$794:$F$2344,6,FALSE)</f>
        <v>#N/A</v>
      </c>
      <c r="AKY755" s="202" t="s">
        <v>63</v>
      </c>
      <c r="AKZ755" s="10" t="e">
        <f>AKX755*1.4</f>
        <v>#N/A</v>
      </c>
      <c r="ALA755" s="10"/>
      <c r="ALB755" s="269"/>
      <c r="ALC755" s="202" t="s">
        <v>101</v>
      </c>
      <c r="ALD755" s="78" t="s">
        <v>183</v>
      </c>
      <c r="ALF755" s="203"/>
      <c r="ALG755" s="203" t="e">
        <f>VLOOKUP(ALD755,$A$794:$F$2344,6,FALSE)</f>
        <v>#N/A</v>
      </c>
      <c r="ALH755" s="202" t="s">
        <v>63</v>
      </c>
      <c r="ALI755" s="10" t="e">
        <f>ALG755*1.4</f>
        <v>#N/A</v>
      </c>
      <c r="ALJ755" s="10"/>
      <c r="ALK755" s="269"/>
      <c r="ALL755" s="202" t="s">
        <v>101</v>
      </c>
      <c r="ALM755" s="78" t="s">
        <v>183</v>
      </c>
      <c r="ALO755" s="203"/>
      <c r="ALP755" s="203" t="e">
        <f>VLOOKUP(ALM755,$A$794:$F$2344,6,FALSE)</f>
        <v>#N/A</v>
      </c>
      <c r="ALQ755" s="202" t="s">
        <v>63</v>
      </c>
      <c r="ALR755" s="10" t="e">
        <f>ALP755*1.4</f>
        <v>#N/A</v>
      </c>
      <c r="ALS755" s="10"/>
      <c r="ALT755" s="269"/>
      <c r="ALU755" s="202" t="s">
        <v>101</v>
      </c>
      <c r="ALV755" s="78" t="s">
        <v>183</v>
      </c>
      <c r="ALX755" s="203"/>
      <c r="ALY755" s="203" t="e">
        <f>VLOOKUP(ALV755,$A$794:$F$2344,6,FALSE)</f>
        <v>#N/A</v>
      </c>
      <c r="ALZ755" s="202" t="s">
        <v>63</v>
      </c>
      <c r="AMA755" s="10" t="e">
        <f>ALY755*1.4</f>
        <v>#N/A</v>
      </c>
      <c r="AMB755" s="10"/>
      <c r="AMC755" s="269"/>
      <c r="AMD755" s="202" t="s">
        <v>101</v>
      </c>
      <c r="AME755" s="78" t="s">
        <v>183</v>
      </c>
      <c r="AMG755" s="203"/>
      <c r="AMH755" s="203" t="e">
        <f>VLOOKUP(AME755,$A$794:$F$2344,6,FALSE)</f>
        <v>#N/A</v>
      </c>
      <c r="AMI755" s="202" t="s">
        <v>63</v>
      </c>
      <c r="AMJ755" s="10" t="e">
        <f>AMH755*1.4</f>
        <v>#N/A</v>
      </c>
      <c r="AMK755" s="10"/>
      <c r="AML755" s="269"/>
      <c r="AMM755" s="202" t="s">
        <v>101</v>
      </c>
      <c r="AMN755" s="78" t="s">
        <v>183</v>
      </c>
      <c r="AMP755" s="203"/>
      <c r="AMQ755" s="203" t="e">
        <f>VLOOKUP(AMN755,$A$794:$F$2344,6,FALSE)</f>
        <v>#N/A</v>
      </c>
      <c r="AMR755" s="202" t="s">
        <v>63</v>
      </c>
      <c r="AMS755" s="10" t="e">
        <f>AMQ755*1.4</f>
        <v>#N/A</v>
      </c>
      <c r="AMT755" s="10"/>
      <c r="AMU755" s="269"/>
      <c r="AMV755" s="202" t="s">
        <v>101</v>
      </c>
      <c r="AMW755" s="78" t="s">
        <v>183</v>
      </c>
      <c r="AMY755" s="203"/>
      <c r="AMZ755" s="203" t="e">
        <f>VLOOKUP(AMW755,$A$794:$F$2344,6,FALSE)</f>
        <v>#N/A</v>
      </c>
      <c r="ANA755" s="202" t="s">
        <v>63</v>
      </c>
      <c r="ANB755" s="10" t="e">
        <f>AMZ755*1.4</f>
        <v>#N/A</v>
      </c>
      <c r="ANC755" s="10"/>
      <c r="AND755" s="269"/>
      <c r="ANE755" s="202" t="s">
        <v>101</v>
      </c>
      <c r="ANF755" s="78" t="s">
        <v>183</v>
      </c>
      <c r="ANH755" s="203"/>
      <c r="ANI755" s="203" t="e">
        <f>VLOOKUP(ANF755,$A$794:$F$2344,6,FALSE)</f>
        <v>#N/A</v>
      </c>
      <c r="ANJ755" s="202" t="s">
        <v>63</v>
      </c>
      <c r="ANK755" s="10" t="e">
        <f>ANI755*1.4</f>
        <v>#N/A</v>
      </c>
      <c r="ANL755" s="10"/>
      <c r="ANM755" s="269"/>
      <c r="ANN755" s="202" t="s">
        <v>101</v>
      </c>
      <c r="ANO755" s="78" t="s">
        <v>183</v>
      </c>
      <c r="ANQ755" s="203"/>
      <c r="ANR755" s="203" t="e">
        <f>VLOOKUP(ANO755,$A$794:$F$2344,6,FALSE)</f>
        <v>#N/A</v>
      </c>
      <c r="ANS755" s="202" t="s">
        <v>63</v>
      </c>
      <c r="ANT755" s="10" t="e">
        <f>ANR755*1.4</f>
        <v>#N/A</v>
      </c>
      <c r="ANU755" s="10"/>
      <c r="ANV755" s="269"/>
      <c r="ANW755" s="202" t="s">
        <v>101</v>
      </c>
      <c r="ANX755" s="78" t="s">
        <v>183</v>
      </c>
      <c r="ANZ755" s="203"/>
      <c r="AOA755" s="203" t="e">
        <f>VLOOKUP(ANX755,$A$794:$F$2344,6,FALSE)</f>
        <v>#N/A</v>
      </c>
      <c r="AOB755" s="202" t="s">
        <v>63</v>
      </c>
      <c r="AOC755" s="10" t="e">
        <f>AOA755*1.4</f>
        <v>#N/A</v>
      </c>
      <c r="AOD755" s="10"/>
      <c r="AOE755" s="269"/>
      <c r="AOF755" s="202" t="s">
        <v>101</v>
      </c>
      <c r="AOG755" s="78" t="s">
        <v>183</v>
      </c>
      <c r="AOI755" s="203"/>
      <c r="AOJ755" s="203" t="e">
        <f>VLOOKUP(AOG755,$A$794:$F$2344,6,FALSE)</f>
        <v>#N/A</v>
      </c>
      <c r="AOK755" s="202" t="s">
        <v>63</v>
      </c>
      <c r="AOL755" s="10" t="e">
        <f>AOJ755*1.4</f>
        <v>#N/A</v>
      </c>
      <c r="AOM755" s="10"/>
      <c r="AON755" s="269"/>
      <c r="AOO755" s="202" t="s">
        <v>101</v>
      </c>
      <c r="AOP755" s="78" t="s">
        <v>183</v>
      </c>
      <c r="AOR755" s="203"/>
      <c r="AOS755" s="203" t="e">
        <f>VLOOKUP(AOP755,$A$794:$F$2344,6,FALSE)</f>
        <v>#N/A</v>
      </c>
      <c r="AOT755" s="202" t="s">
        <v>63</v>
      </c>
      <c r="AOU755" s="10" t="e">
        <f>AOS755*1.4</f>
        <v>#N/A</v>
      </c>
      <c r="AOV755" s="10"/>
      <c r="AOW755" s="269"/>
      <c r="AOX755" s="202" t="s">
        <v>101</v>
      </c>
      <c r="AOY755" s="78" t="s">
        <v>183</v>
      </c>
      <c r="APA755" s="203"/>
      <c r="APB755" s="203" t="e">
        <f>VLOOKUP(AOY755,$A$794:$F$2344,6,FALSE)</f>
        <v>#N/A</v>
      </c>
      <c r="APC755" s="202" t="s">
        <v>63</v>
      </c>
      <c r="APD755" s="10" t="e">
        <f>APB755*1.4</f>
        <v>#N/A</v>
      </c>
      <c r="APE755" s="10"/>
      <c r="APF755" s="269"/>
      <c r="APG755" s="202" t="s">
        <v>101</v>
      </c>
      <c r="APH755" s="78" t="s">
        <v>183</v>
      </c>
      <c r="APJ755" s="203"/>
      <c r="APK755" s="203" t="e">
        <f>VLOOKUP(APH755,$A$794:$F$2344,6,FALSE)</f>
        <v>#N/A</v>
      </c>
      <c r="APL755" s="202" t="s">
        <v>63</v>
      </c>
      <c r="APM755" s="10" t="e">
        <f>APK755*1.4</f>
        <v>#N/A</v>
      </c>
      <c r="APN755" s="10"/>
      <c r="APO755" s="269"/>
      <c r="APP755" s="202" t="s">
        <v>101</v>
      </c>
      <c r="APQ755" s="498" t="s">
        <v>1186</v>
      </c>
      <c r="APS755" s="203"/>
      <c r="APT755" s="203">
        <f>VLOOKUP(APQ755,$A$794:$F$2344,6,FALSE)</f>
        <v>0</v>
      </c>
      <c r="APU755" s="202" t="s">
        <v>63</v>
      </c>
      <c r="APV755" s="10">
        <f>APT755*1.4</f>
        <v>0</v>
      </c>
      <c r="APW755" s="10"/>
      <c r="APX755" s="269"/>
      <c r="APY755" s="202" t="s">
        <v>101</v>
      </c>
      <c r="APZ755" s="498" t="s">
        <v>563</v>
      </c>
      <c r="AQB755" s="203"/>
      <c r="AQC755" s="203">
        <f>VLOOKUP(APZ755,$A$794:$F$2344,6,FALSE)</f>
        <v>0</v>
      </c>
      <c r="AQD755" s="202" t="s">
        <v>63</v>
      </c>
      <c r="AQE755" s="10">
        <f>AQC755*1.4</f>
        <v>0</v>
      </c>
      <c r="AQF755" s="10"/>
      <c r="AQG755" s="269"/>
      <c r="AQH755" s="202" t="s">
        <v>101</v>
      </c>
      <c r="AQI755" s="484" t="s">
        <v>3124</v>
      </c>
      <c r="AQK755" s="203"/>
      <c r="AQL755" s="203">
        <f>VLOOKUP(AQI755,$A$794:$F$2344,6,FALSE)</f>
        <v>147</v>
      </c>
      <c r="AQM755" s="202" t="s">
        <v>63</v>
      </c>
      <c r="AQN755" s="10">
        <f>AQL755*1.4</f>
        <v>205.79999999999998</v>
      </c>
      <c r="AQO755" s="10"/>
      <c r="AQP755" s="269"/>
      <c r="AQQ755" s="202" t="s">
        <v>101</v>
      </c>
      <c r="AQR755" s="484" t="s">
        <v>1186</v>
      </c>
      <c r="AQT755" s="203"/>
      <c r="AQU755" s="203">
        <f>VLOOKUP(AQR755,$A$794:$F$2344,6,FALSE)</f>
        <v>0</v>
      </c>
      <c r="AQV755" s="202" t="s">
        <v>63</v>
      </c>
      <c r="AQW755" s="10">
        <f>AQU755*1.4</f>
        <v>0</v>
      </c>
      <c r="AQX755" s="10"/>
      <c r="AQY755" s="269"/>
      <c r="AQZ755" s="202" t="s">
        <v>101</v>
      </c>
      <c r="ARA755" s="484" t="s">
        <v>805</v>
      </c>
      <c r="ARC755" s="203"/>
      <c r="ARD755" s="203">
        <f>VLOOKUP(ARA755,$A$794:$F$2344,6,FALSE)</f>
        <v>0</v>
      </c>
      <c r="ARE755" s="202" t="s">
        <v>63</v>
      </c>
      <c r="ARF755" s="10">
        <f>ARD755*1.4</f>
        <v>0</v>
      </c>
      <c r="ARG755" s="10"/>
      <c r="ARH755" s="269"/>
      <c r="ARI755" s="202" t="s">
        <v>101</v>
      </c>
      <c r="ARJ755" s="484" t="s">
        <v>2938</v>
      </c>
      <c r="ARL755" s="203"/>
      <c r="ARM755" s="203">
        <f>VLOOKUP(ARJ755,$A$794:$F$2344,6,FALSE)</f>
        <v>0</v>
      </c>
      <c r="ARN755" s="202" t="s">
        <v>63</v>
      </c>
      <c r="ARO755" s="10">
        <f>ARM755*1.4</f>
        <v>0</v>
      </c>
      <c r="ARP755" s="10"/>
      <c r="ARQ755" s="269"/>
      <c r="ARR755" s="202" t="s">
        <v>101</v>
      </c>
      <c r="ARS755" s="498" t="s">
        <v>1997</v>
      </c>
      <c r="ARU755" s="203"/>
      <c r="ARV755" s="203">
        <f>VLOOKUP(ARS755,$A$794:$F$2344,6,FALSE)</f>
        <v>1</v>
      </c>
      <c r="ARW755" s="202" t="s">
        <v>63</v>
      </c>
      <c r="ARX755" s="10">
        <f>ARV755*1.4</f>
        <v>1.4</v>
      </c>
      <c r="ARY755" s="10"/>
      <c r="ARZ755" s="269"/>
      <c r="ASA755" s="202" t="s">
        <v>101</v>
      </c>
      <c r="ASB755" s="484" t="s">
        <v>1617</v>
      </c>
      <c r="ASD755" s="203"/>
      <c r="ASE755" s="203">
        <f>VLOOKUP(ASB755,$A$794:$F$2344,6,FALSE)</f>
        <v>0</v>
      </c>
      <c r="ASF755" s="202" t="s">
        <v>63</v>
      </c>
      <c r="ASG755" s="10">
        <f>ASE755*1.4</f>
        <v>0</v>
      </c>
      <c r="ASH755" s="10"/>
      <c r="ASI755" s="269"/>
      <c r="ASJ755" s="202" t="s">
        <v>101</v>
      </c>
      <c r="ASK755" s="484" t="s">
        <v>2938</v>
      </c>
      <c r="ASM755" s="203"/>
      <c r="ASN755" s="203">
        <f>VLOOKUP(ASK755,$A$794:$F$2344,6,FALSE)</f>
        <v>0</v>
      </c>
      <c r="ASO755" s="202" t="s">
        <v>63</v>
      </c>
      <c r="ASP755" s="10">
        <f>ASN755*1.4</f>
        <v>0</v>
      </c>
      <c r="ASQ755" s="10"/>
      <c r="ASR755" s="269"/>
      <c r="ASS755" s="202" t="s">
        <v>101</v>
      </c>
      <c r="AST755" s="484" t="s">
        <v>524</v>
      </c>
      <c r="ASV755" s="203"/>
      <c r="ASW755" s="203">
        <f>VLOOKUP(AST755,$A$794:$F$2344,6,FALSE)</f>
        <v>0</v>
      </c>
      <c r="ASX755" s="202" t="s">
        <v>63</v>
      </c>
      <c r="ASY755" s="10">
        <f>ASW755*1.4</f>
        <v>0</v>
      </c>
      <c r="ASZ755" s="10"/>
      <c r="ATA755" s="269"/>
      <c r="ATB755" s="202" t="s">
        <v>101</v>
      </c>
      <c r="ATC755" s="484" t="s">
        <v>434</v>
      </c>
      <c r="ATE755" s="203"/>
      <c r="ATF755" s="203">
        <f>VLOOKUP(ATC755,$A$794:$F$2344,6,FALSE)</f>
        <v>0</v>
      </c>
      <c r="ATG755" s="202" t="s">
        <v>63</v>
      </c>
      <c r="ATH755" s="10">
        <f>ATF755*1.4</f>
        <v>0</v>
      </c>
      <c r="ATI755" s="10"/>
      <c r="ATJ755" s="269"/>
      <c r="ATK755" s="202" t="s">
        <v>101</v>
      </c>
      <c r="ATL755" s="484" t="s">
        <v>563</v>
      </c>
      <c r="ATN755" s="203"/>
      <c r="ATO755" s="203">
        <f>VLOOKUP(ATL755,$A$794:$F$2344,6,FALSE)</f>
        <v>0</v>
      </c>
      <c r="ATP755" s="202" t="s">
        <v>63</v>
      </c>
      <c r="ATQ755" s="10">
        <f>ATO755*1.4</f>
        <v>0</v>
      </c>
      <c r="ATR755" s="10"/>
      <c r="ATS755" s="269"/>
      <c r="ATT755" s="202" t="s">
        <v>101</v>
      </c>
      <c r="ATU755" s="484" t="s">
        <v>1617</v>
      </c>
      <c r="ATW755" s="203"/>
      <c r="ATX755" s="203">
        <f>VLOOKUP(ATU755,$A$794:$F$2344,6,FALSE)</f>
        <v>0</v>
      </c>
      <c r="ATY755" s="202" t="s">
        <v>63</v>
      </c>
      <c r="ATZ755" s="10">
        <f>ATX755*1.4</f>
        <v>0</v>
      </c>
      <c r="AUA755" s="10"/>
      <c r="AUB755" s="269"/>
      <c r="AUC755" s="202" t="s">
        <v>101</v>
      </c>
      <c r="AUD755" s="484" t="s">
        <v>2774</v>
      </c>
      <c r="AUF755" s="203"/>
      <c r="AUG755" s="203">
        <f>VLOOKUP(AUD755,$A$794:$F$2344,6,FALSE)</f>
        <v>0</v>
      </c>
      <c r="AUH755" s="202" t="s">
        <v>63</v>
      </c>
      <c r="AUI755" s="10">
        <f>AUG755*1.4</f>
        <v>0</v>
      </c>
      <c r="AUJ755" s="10"/>
      <c r="AUK755" s="269"/>
      <c r="AUL755" s="202" t="s">
        <v>101</v>
      </c>
      <c r="AUM755" s="484" t="s">
        <v>2271</v>
      </c>
      <c r="AUO755" s="203"/>
      <c r="AUP755" s="203">
        <f>VLOOKUP(AUM755,$A$794:$F$2344,6,FALSE)</f>
        <v>0</v>
      </c>
      <c r="AUQ755" s="202" t="s">
        <v>63</v>
      </c>
      <c r="AUR755" s="10">
        <f>AUP755*1.4</f>
        <v>0</v>
      </c>
      <c r="AUS755" s="10"/>
      <c r="AUT755" s="269"/>
      <c r="AUU755" s="202" t="s">
        <v>101</v>
      </c>
      <c r="AUV755" s="509" t="s">
        <v>563</v>
      </c>
      <c r="AUX755" s="203"/>
      <c r="AUY755" s="203">
        <f>VLOOKUP(AUV755,$A$794:$F$2344,6,FALSE)</f>
        <v>0</v>
      </c>
      <c r="AUZ755" s="202" t="s">
        <v>63</v>
      </c>
      <c r="AVA755" s="10">
        <f>AUY755*1.4</f>
        <v>0</v>
      </c>
      <c r="AVB755" s="10"/>
      <c r="AVC755" s="269"/>
      <c r="AVD755" s="202" t="s">
        <v>101</v>
      </c>
      <c r="AVE755" s="484" t="s">
        <v>2774</v>
      </c>
      <c r="AVG755" s="203"/>
      <c r="AVH755" s="203">
        <f>VLOOKUP(AVE755,$A$794:$F$2344,6,FALSE)</f>
        <v>0</v>
      </c>
      <c r="AVI755" s="202" t="s">
        <v>63</v>
      </c>
      <c r="AVJ755" s="10">
        <f>AVH755*1.4</f>
        <v>0</v>
      </c>
      <c r="AVK755" s="10"/>
      <c r="AVL755" s="269"/>
      <c r="AVM755" s="202" t="s">
        <v>101</v>
      </c>
      <c r="AVN755" s="484" t="s">
        <v>563</v>
      </c>
      <c r="AVP755" s="203"/>
      <c r="AVQ755" s="203">
        <f>VLOOKUP(AVN755,$A$794:$F$2344,6,FALSE)</f>
        <v>0</v>
      </c>
      <c r="AVR755" s="202" t="s">
        <v>63</v>
      </c>
      <c r="AVS755" s="10">
        <f>AVQ755*1.4</f>
        <v>0</v>
      </c>
      <c r="AVT755" s="10"/>
      <c r="AVU755" s="269"/>
      <c r="AVV755" s="202" t="s">
        <v>101</v>
      </c>
      <c r="AVW755" s="487" t="s">
        <v>563</v>
      </c>
      <c r="AVY755" s="203"/>
      <c r="AVZ755" s="203">
        <f>VLOOKUP(AVW755,$A$794:$F$2344,6,FALSE)</f>
        <v>0</v>
      </c>
      <c r="AWA755" s="202" t="s">
        <v>63</v>
      </c>
      <c r="AWB755" s="10">
        <f>AVZ755*1.4</f>
        <v>0</v>
      </c>
      <c r="AWC755" s="10"/>
      <c r="AWD755" s="269"/>
      <c r="AWE755" s="202" t="s">
        <v>101</v>
      </c>
      <c r="AWF755" s="484" t="s">
        <v>909</v>
      </c>
      <c r="AWH755" s="203"/>
      <c r="AWI755" s="203">
        <f>VLOOKUP(AWF755,$A$794:$F$2344,6,FALSE)</f>
        <v>0</v>
      </c>
      <c r="AWJ755" s="202" t="s">
        <v>63</v>
      </c>
      <c r="AWK755" s="10">
        <f>AWI755*1.4</f>
        <v>0</v>
      </c>
      <c r="AWL755" s="10"/>
      <c r="AWM755" s="269"/>
      <c r="AWN755" s="202" t="s">
        <v>101</v>
      </c>
      <c r="AWO755" s="484" t="s">
        <v>1186</v>
      </c>
      <c r="AWQ755" s="203"/>
      <c r="AWR755" s="203">
        <f>VLOOKUP(AWO755,$A$794:$F$2344,6,FALSE)</f>
        <v>0</v>
      </c>
      <c r="AWS755" s="202" t="s">
        <v>63</v>
      </c>
      <c r="AWT755" s="10">
        <f>AWR755*1.4</f>
        <v>0</v>
      </c>
      <c r="AWU755" s="10"/>
      <c r="AWV755" s="269"/>
      <c r="AWW755" s="202" t="s">
        <v>101</v>
      </c>
      <c r="AWX755" s="484" t="s">
        <v>655</v>
      </c>
      <c r="AWZ755" s="203"/>
      <c r="AXA755" s="203">
        <f>VLOOKUP(AWX755,$A$794:$F$2344,6,FALSE)</f>
        <v>0</v>
      </c>
      <c r="AXB755" s="202" t="s">
        <v>63</v>
      </c>
      <c r="AXC755" s="10">
        <f>AXA755*1.4</f>
        <v>0</v>
      </c>
      <c r="AXD755" s="10"/>
      <c r="AXE755" s="269"/>
      <c r="AXF755" s="202" t="s">
        <v>101</v>
      </c>
      <c r="AXG755" s="484" t="s">
        <v>2774</v>
      </c>
      <c r="AXI755" s="203"/>
      <c r="AXJ755" s="203">
        <f>VLOOKUP(AXG755,$A$794:$F$2344,6,FALSE)</f>
        <v>0</v>
      </c>
      <c r="AXK755" s="202" t="s">
        <v>63</v>
      </c>
      <c r="AXL755" s="10">
        <f>AXJ755*1.4</f>
        <v>0</v>
      </c>
      <c r="AXM755" s="10"/>
      <c r="AXN755" s="269"/>
      <c r="AXO755" s="202" t="s">
        <v>101</v>
      </c>
      <c r="AXP755" s="484" t="s">
        <v>3124</v>
      </c>
      <c r="AXR755" s="203"/>
      <c r="AXS755" s="203">
        <f>VLOOKUP(AXP755,$A$794:$F$2344,6,FALSE)</f>
        <v>147</v>
      </c>
      <c r="AXT755" s="202" t="s">
        <v>63</v>
      </c>
      <c r="AXU755" s="10">
        <f>AXS755*1.4</f>
        <v>205.79999999999998</v>
      </c>
      <c r="AXV755" s="10"/>
      <c r="AXW755" s="269"/>
      <c r="AXX755" s="202" t="s">
        <v>101</v>
      </c>
      <c r="AXY755" s="498" t="s">
        <v>2271</v>
      </c>
      <c r="AYA755" s="203"/>
      <c r="AYB755" s="203">
        <f>VLOOKUP(AXY755,$A$794:$F$2344,6,FALSE)</f>
        <v>0</v>
      </c>
      <c r="AYC755" s="202" t="s">
        <v>63</v>
      </c>
      <c r="AYD755" s="10">
        <f>AYB755*1.4</f>
        <v>0</v>
      </c>
      <c r="AYE755" s="10"/>
      <c r="AYF755" s="269"/>
      <c r="AYG755" s="202" t="s">
        <v>101</v>
      </c>
      <c r="AYH755" s="484" t="s">
        <v>1929</v>
      </c>
      <c r="AYJ755" s="203"/>
      <c r="AYK755" s="203">
        <f>VLOOKUP(AYH755,$A$794:$F$2344,6,FALSE)</f>
        <v>0</v>
      </c>
      <c r="AYL755" s="202" t="s">
        <v>63</v>
      </c>
      <c r="AYM755" s="10">
        <f>AYK755*1.4</f>
        <v>0</v>
      </c>
      <c r="AYN755" s="10"/>
      <c r="AYO755" s="269"/>
      <c r="AYP755" s="202" t="s">
        <v>101</v>
      </c>
      <c r="AYQ755" s="484" t="s">
        <v>664</v>
      </c>
      <c r="AYS755" s="203"/>
      <c r="AYT755" s="203">
        <f>VLOOKUP(AYQ755,$A$794:$F$2344,6,FALSE)</f>
        <v>0</v>
      </c>
      <c r="AYU755" s="202" t="s">
        <v>63</v>
      </c>
      <c r="AYV755" s="10">
        <f>AYT755*1.4</f>
        <v>0</v>
      </c>
      <c r="AYW755" s="10"/>
      <c r="AYX755" s="269"/>
      <c r="AYY755" s="202" t="s">
        <v>101</v>
      </c>
      <c r="AYZ755" s="484" t="s">
        <v>524</v>
      </c>
      <c r="AZB755" s="203"/>
      <c r="AZC755" s="203">
        <f>VLOOKUP(AYZ755,$A$794:$F$2344,6,FALSE)</f>
        <v>0</v>
      </c>
      <c r="AZD755" s="202" t="s">
        <v>63</v>
      </c>
      <c r="AZE755" s="10">
        <f>AZC755*1.4</f>
        <v>0</v>
      </c>
      <c r="AZF755" s="10"/>
      <c r="AZG755" s="269"/>
      <c r="AZH755" s="202" t="s">
        <v>101</v>
      </c>
      <c r="AZI755" s="484" t="s">
        <v>563</v>
      </c>
      <c r="AZK755" s="203"/>
      <c r="AZL755" s="203">
        <f>VLOOKUP(AZI755,$A$794:$F$2344,6,FALSE)</f>
        <v>0</v>
      </c>
      <c r="AZM755" s="202" t="s">
        <v>63</v>
      </c>
      <c r="AZN755" s="10">
        <f>AZL755*1.4</f>
        <v>0</v>
      </c>
      <c r="AZO755" s="10"/>
      <c r="AZP755" s="269"/>
      <c r="AZQ755" s="202" t="s">
        <v>101</v>
      </c>
      <c r="AZR755" s="484" t="s">
        <v>2271</v>
      </c>
      <c r="AZT755" s="203"/>
      <c r="AZU755" s="203">
        <f>VLOOKUP(AZR755,$A$794:$F$2344,6,FALSE)</f>
        <v>0</v>
      </c>
      <c r="AZV755" s="202" t="s">
        <v>63</v>
      </c>
      <c r="AZW755" s="10">
        <f>AZU755*1.4</f>
        <v>0</v>
      </c>
      <c r="AZX755" s="10"/>
      <c r="AZY755" s="269"/>
      <c r="AZZ755" s="202" t="s">
        <v>101</v>
      </c>
      <c r="BAA755" s="498" t="s">
        <v>563</v>
      </c>
      <c r="BAC755" s="203"/>
      <c r="BAD755" s="203">
        <f>VLOOKUP(BAA755,$A$794:$F$2344,6,FALSE)</f>
        <v>0</v>
      </c>
      <c r="BAE755" s="202" t="s">
        <v>63</v>
      </c>
      <c r="BAF755" s="10">
        <f>BAD755*1.4</f>
        <v>0</v>
      </c>
      <c r="BAG755" s="10"/>
      <c r="BAH755" s="269"/>
    </row>
    <row r="756" spans="1:1386" s="14" customFormat="1" ht="15">
      <c r="A756" s="202" t="s">
        <v>102</v>
      </c>
      <c r="B756" s="484" t="s">
        <v>2438</v>
      </c>
      <c r="D756" s="203"/>
      <c r="E756" s="203">
        <f>VLOOKUP(B756,$A$794:$F$2344,6,FALSE)</f>
        <v>0</v>
      </c>
      <c r="F756" s="202" t="s">
        <v>65</v>
      </c>
      <c r="G756" s="10">
        <f>E756*1.3</f>
        <v>0</v>
      </c>
      <c r="H756" s="10"/>
      <c r="I756" s="263"/>
      <c r="J756" s="202" t="s">
        <v>102</v>
      </c>
      <c r="K756" s="487" t="s">
        <v>3124</v>
      </c>
      <c r="M756" s="203"/>
      <c r="N756" s="203">
        <f>VLOOKUP(K756,$A$794:$F$2344,6,FALSE)</f>
        <v>147</v>
      </c>
      <c r="O756" s="202" t="s">
        <v>65</v>
      </c>
      <c r="P756" s="10">
        <f>N756*1.3</f>
        <v>191.1</v>
      </c>
      <c r="Q756" s="10"/>
      <c r="R756" s="263"/>
      <c r="S756" s="202" t="s">
        <v>102</v>
      </c>
      <c r="T756" s="484" t="s">
        <v>3124</v>
      </c>
      <c r="V756" s="203"/>
      <c r="W756" s="203">
        <f>VLOOKUP(T756,$A$794:$F$2344,6,FALSE)</f>
        <v>147</v>
      </c>
      <c r="X756" s="202" t="s">
        <v>65</v>
      </c>
      <c r="Y756" s="10">
        <f>W756*1.3</f>
        <v>191.1</v>
      </c>
      <c r="Z756" s="10"/>
      <c r="AA756" s="263"/>
      <c r="AB756" s="202" t="s">
        <v>102</v>
      </c>
      <c r="AC756" s="484" t="s">
        <v>563</v>
      </c>
      <c r="AE756" s="203"/>
      <c r="AF756" s="203">
        <f>VLOOKUP(AC756,$A$794:$F$2344,6,FALSE)</f>
        <v>0</v>
      </c>
      <c r="AG756" s="202" t="s">
        <v>65</v>
      </c>
      <c r="AH756" s="10">
        <f>AF756*1.3</f>
        <v>0</v>
      </c>
      <c r="AI756" s="10"/>
      <c r="AJ756" s="263"/>
      <c r="AK756" s="202" t="s">
        <v>102</v>
      </c>
      <c r="AL756" s="490" t="s">
        <v>563</v>
      </c>
      <c r="AN756" s="203"/>
      <c r="AO756" s="203">
        <f>VLOOKUP(AL756,$A$794:$F$2344,6,FALSE)</f>
        <v>0</v>
      </c>
      <c r="AP756" s="202" t="s">
        <v>65</v>
      </c>
      <c r="AQ756" s="10">
        <f>AO756*1.3</f>
        <v>0</v>
      </c>
      <c r="AR756" s="10"/>
      <c r="AS756" s="263"/>
      <c r="AT756" s="202" t="s">
        <v>102</v>
      </c>
      <c r="AU756" s="484" t="s">
        <v>2438</v>
      </c>
      <c r="AW756" s="203"/>
      <c r="AX756" s="203">
        <f>VLOOKUP(AU756,$A$794:$F$2344,6,FALSE)</f>
        <v>0</v>
      </c>
      <c r="AY756" s="202" t="s">
        <v>65</v>
      </c>
      <c r="AZ756" s="10">
        <f>AX756*1.3</f>
        <v>0</v>
      </c>
      <c r="BA756" s="10"/>
      <c r="BB756" s="263"/>
      <c r="BC756" s="202" t="s">
        <v>102</v>
      </c>
      <c r="BD756" s="484" t="s">
        <v>563</v>
      </c>
      <c r="BF756" s="203"/>
      <c r="BG756" s="203">
        <f>VLOOKUP(BD756,$A$794:$F$2344,6,FALSE)</f>
        <v>0</v>
      </c>
      <c r="BH756" s="202" t="s">
        <v>65</v>
      </c>
      <c r="BI756" s="10">
        <f>BG756*1.3</f>
        <v>0</v>
      </c>
      <c r="BJ756" s="10"/>
      <c r="BK756" s="263"/>
      <c r="BL756" s="202" t="s">
        <v>102</v>
      </c>
      <c r="BM756" s="484" t="s">
        <v>2938</v>
      </c>
      <c r="BO756" s="203"/>
      <c r="BP756" s="203">
        <f>VLOOKUP(BM756,$A$794:$F$2344,6,FALSE)</f>
        <v>0</v>
      </c>
      <c r="BQ756" s="202" t="s">
        <v>65</v>
      </c>
      <c r="BR756" s="10">
        <f>BP756*1.3</f>
        <v>0</v>
      </c>
      <c r="BS756" s="10"/>
      <c r="BT756" s="263"/>
      <c r="BU756" s="202" t="s">
        <v>102</v>
      </c>
      <c r="BV756" s="484" t="s">
        <v>3124</v>
      </c>
      <c r="BX756" s="203"/>
      <c r="BY756" s="203">
        <f>VLOOKUP(BV756,$A$794:$F$2344,6,FALSE)</f>
        <v>147</v>
      </c>
      <c r="BZ756" s="202" t="s">
        <v>65</v>
      </c>
      <c r="CA756" s="10">
        <f>BY756*1.3</f>
        <v>191.1</v>
      </c>
      <c r="CB756" s="10"/>
      <c r="CC756" s="263"/>
      <c r="CD756" s="202" t="s">
        <v>102</v>
      </c>
      <c r="CE756" s="491" t="s">
        <v>2774</v>
      </c>
      <c r="CG756" s="203"/>
      <c r="CH756" s="203">
        <f>VLOOKUP(CE756,$A$794:$F$2344,6,FALSE)</f>
        <v>0</v>
      </c>
      <c r="CI756" s="202" t="s">
        <v>65</v>
      </c>
      <c r="CJ756" s="10">
        <f>CH756*1.3</f>
        <v>0</v>
      </c>
      <c r="CK756" s="10"/>
      <c r="CL756" s="263"/>
      <c r="CM756" s="202" t="s">
        <v>102</v>
      </c>
      <c r="CN756" s="484" t="s">
        <v>2938</v>
      </c>
      <c r="CP756" s="203"/>
      <c r="CQ756" s="203">
        <f>VLOOKUP(CN756,$A$794:$F$2344,6,FALSE)</f>
        <v>0</v>
      </c>
      <c r="CR756" s="202" t="s">
        <v>65</v>
      </c>
      <c r="CS756" s="10">
        <f>CQ756*1.3</f>
        <v>0</v>
      </c>
      <c r="CT756" s="10"/>
      <c r="CU756" s="263"/>
      <c r="CV756" s="202" t="s">
        <v>102</v>
      </c>
      <c r="CW756" s="484" t="s">
        <v>2271</v>
      </c>
      <c r="CY756" s="203"/>
      <c r="CZ756" s="203">
        <f>VLOOKUP(CW756,$A$794:$F$2344,6,FALSE)</f>
        <v>0</v>
      </c>
      <c r="DA756" s="202" t="s">
        <v>65</v>
      </c>
      <c r="DB756" s="10">
        <f>CZ756*1.3</f>
        <v>0</v>
      </c>
      <c r="DC756" s="10"/>
      <c r="DD756" s="263"/>
      <c r="DE756" s="202" t="s">
        <v>102</v>
      </c>
      <c r="DF756" s="484" t="s">
        <v>3124</v>
      </c>
      <c r="DH756" s="203"/>
      <c r="DI756" s="203">
        <f>VLOOKUP(DF756,$A$794:$F$2344,6,FALSE)</f>
        <v>147</v>
      </c>
      <c r="DJ756" s="202" t="s">
        <v>65</v>
      </c>
      <c r="DK756" s="10">
        <f>DI756*1.3</f>
        <v>191.1</v>
      </c>
      <c r="DL756" s="10"/>
      <c r="DM756" s="263"/>
      <c r="DN756" s="202" t="s">
        <v>102</v>
      </c>
      <c r="DO756" s="484" t="s">
        <v>2438</v>
      </c>
      <c r="DQ756" s="203"/>
      <c r="DR756" s="203">
        <f>VLOOKUP(DO756,$A$794:$F$2344,6,FALSE)</f>
        <v>0</v>
      </c>
      <c r="DS756" s="202" t="s">
        <v>65</v>
      </c>
      <c r="DT756" s="10">
        <f>DR756*1.3</f>
        <v>0</v>
      </c>
      <c r="DU756" s="10"/>
      <c r="DV756" s="263"/>
      <c r="DW756" s="202" t="s">
        <v>102</v>
      </c>
      <c r="DX756" s="484" t="s">
        <v>909</v>
      </c>
      <c r="DZ756" s="203"/>
      <c r="EA756" s="203">
        <f>VLOOKUP(DX756,$A$794:$F$2344,6,FALSE)</f>
        <v>0</v>
      </c>
      <c r="EB756" s="202" t="s">
        <v>65</v>
      </c>
      <c r="EC756" s="10">
        <f>EA756*1.3</f>
        <v>0</v>
      </c>
      <c r="ED756" s="10"/>
      <c r="EE756" s="263"/>
      <c r="EF756" s="202" t="s">
        <v>102</v>
      </c>
      <c r="EG756" s="484" t="s">
        <v>1956</v>
      </c>
      <c r="EI756" s="203"/>
      <c r="EJ756" s="203">
        <f>VLOOKUP(EG756,$A$794:$F$2344,6,FALSE)</f>
        <v>0</v>
      </c>
      <c r="EK756" s="202" t="s">
        <v>65</v>
      </c>
      <c r="EL756" s="10">
        <f>EJ756*1.3</f>
        <v>0</v>
      </c>
      <c r="EM756" s="10"/>
      <c r="EN756" s="263"/>
      <c r="EO756" s="202" t="s">
        <v>102</v>
      </c>
      <c r="EP756" s="484" t="s">
        <v>3124</v>
      </c>
      <c r="ER756" s="203"/>
      <c r="ES756" s="203">
        <f>VLOOKUP(EP756,$A$794:$F$2344,6,FALSE)</f>
        <v>147</v>
      </c>
      <c r="ET756" s="202" t="s">
        <v>65</v>
      </c>
      <c r="EU756" s="10">
        <f>ES756*1.3</f>
        <v>191.1</v>
      </c>
      <c r="EV756" s="10"/>
      <c r="EW756" s="263"/>
      <c r="EX756" s="202" t="s">
        <v>102</v>
      </c>
      <c r="EY756" s="484" t="s">
        <v>1617</v>
      </c>
      <c r="FA756" s="203"/>
      <c r="FB756" s="203">
        <f>VLOOKUP(EY756,$A$794:$F$2344,6,FALSE)</f>
        <v>0</v>
      </c>
      <c r="FC756" s="202" t="s">
        <v>65</v>
      </c>
      <c r="FD756" s="10">
        <f>FB756*1.3</f>
        <v>0</v>
      </c>
      <c r="FE756" s="10"/>
      <c r="FF756" s="263"/>
      <c r="FG756" s="202" t="s">
        <v>102</v>
      </c>
      <c r="FH756" s="484" t="s">
        <v>3124</v>
      </c>
      <c r="FJ756" s="203"/>
      <c r="FK756" s="203">
        <f>VLOOKUP(FH756,$A$794:$F$2344,6,FALSE)</f>
        <v>147</v>
      </c>
      <c r="FL756" s="202" t="s">
        <v>65</v>
      </c>
      <c r="FM756" s="10">
        <f>FK756*1.3</f>
        <v>191.1</v>
      </c>
      <c r="FN756" s="10"/>
      <c r="FO756" s="263"/>
      <c r="FP756" s="202" t="s">
        <v>102</v>
      </c>
      <c r="FQ756" s="484" t="s">
        <v>1192</v>
      </c>
      <c r="FS756" s="203"/>
      <c r="FT756" s="203">
        <f>VLOOKUP(FQ756,$A$794:$F$2344,6,FALSE)</f>
        <v>0</v>
      </c>
      <c r="FU756" s="202" t="s">
        <v>65</v>
      </c>
      <c r="FV756" s="10">
        <f>FT756*1.3</f>
        <v>0</v>
      </c>
      <c r="FW756" s="10"/>
      <c r="FX756" s="263"/>
      <c r="FY756" s="202" t="s">
        <v>102</v>
      </c>
      <c r="FZ756" s="484" t="s">
        <v>593</v>
      </c>
      <c r="GB756" s="203"/>
      <c r="GC756" s="203">
        <f>VLOOKUP(FZ756,$A$794:$F$2344,6,FALSE)</f>
        <v>0</v>
      </c>
      <c r="GD756" s="202" t="s">
        <v>65</v>
      </c>
      <c r="GE756" s="10">
        <f>GC756*1.3</f>
        <v>0</v>
      </c>
      <c r="GF756" s="10"/>
      <c r="GG756" s="263"/>
      <c r="GH756" s="202" t="s">
        <v>102</v>
      </c>
      <c r="GI756" s="484" t="s">
        <v>1956</v>
      </c>
      <c r="GK756" s="203"/>
      <c r="GL756" s="203">
        <f>VLOOKUP(GI756,$A$794:$F$2344,6,FALSE)</f>
        <v>0</v>
      </c>
      <c r="GM756" s="202" t="s">
        <v>65</v>
      </c>
      <c r="GN756" s="10">
        <f>GL756*1.3</f>
        <v>0</v>
      </c>
      <c r="GO756" s="10"/>
      <c r="GP756" s="263"/>
      <c r="GQ756" s="202" t="s">
        <v>102</v>
      </c>
      <c r="GR756" s="484" t="s">
        <v>640</v>
      </c>
      <c r="GT756" s="203"/>
      <c r="GU756" s="203">
        <f>VLOOKUP(GR756,$A$794:$F$2344,6,FALSE)</f>
        <v>0</v>
      </c>
      <c r="GV756" s="202" t="s">
        <v>65</v>
      </c>
      <c r="GW756" s="10">
        <f>GU756*1.3</f>
        <v>0</v>
      </c>
      <c r="GX756" s="10"/>
      <c r="GY756" s="263"/>
      <c r="GZ756" s="202" t="s">
        <v>102</v>
      </c>
      <c r="HA756" s="484" t="s">
        <v>2438</v>
      </c>
      <c r="HC756" s="203"/>
      <c r="HD756" s="203">
        <f>VLOOKUP(HA756,$A$794:$F$2344,6,FALSE)</f>
        <v>0</v>
      </c>
      <c r="HE756" s="202" t="s">
        <v>65</v>
      </c>
      <c r="HF756" s="10">
        <f>HD756*1.3</f>
        <v>0</v>
      </c>
      <c r="HG756" s="10"/>
      <c r="HH756" s="263"/>
      <c r="HI756" s="202" t="s">
        <v>102</v>
      </c>
      <c r="HJ756" s="484" t="s">
        <v>655</v>
      </c>
      <c r="HL756" s="203"/>
      <c r="HM756" s="203">
        <f>VLOOKUP(HJ756,$A$794:$F$2344,6,FALSE)</f>
        <v>0</v>
      </c>
      <c r="HN756" s="202" t="s">
        <v>65</v>
      </c>
      <c r="HO756" s="10">
        <f>HM756*1.3</f>
        <v>0</v>
      </c>
      <c r="HP756" s="10"/>
      <c r="HQ756" s="263"/>
      <c r="HR756" s="202" t="s">
        <v>102</v>
      </c>
      <c r="HS756" s="484" t="s">
        <v>2271</v>
      </c>
      <c r="HU756" s="203"/>
      <c r="HV756" s="203">
        <f>VLOOKUP(HS756,$A$794:$F$2344,6,FALSE)</f>
        <v>0</v>
      </c>
      <c r="HW756" s="202" t="s">
        <v>65</v>
      </c>
      <c r="HX756" s="10">
        <f>HV756*1.3</f>
        <v>0</v>
      </c>
      <c r="HY756" s="10"/>
      <c r="HZ756" s="263"/>
      <c r="IA756" s="202" t="s">
        <v>102</v>
      </c>
      <c r="IB756" s="496" t="s">
        <v>183</v>
      </c>
      <c r="ID756" s="203"/>
      <c r="IE756" s="203" t="e">
        <f>VLOOKUP(IB756,$A$794:$F$2344,6,FALSE)</f>
        <v>#N/A</v>
      </c>
      <c r="IF756" s="202" t="s">
        <v>65</v>
      </c>
      <c r="IG756" s="10" t="e">
        <f>IE756*1.3</f>
        <v>#N/A</v>
      </c>
      <c r="IH756" s="10"/>
      <c r="II756" s="263"/>
      <c r="IJ756" s="202" t="s">
        <v>102</v>
      </c>
      <c r="IK756" s="484" t="s">
        <v>2774</v>
      </c>
      <c r="IM756" s="203"/>
      <c r="IN756" s="203">
        <f>VLOOKUP(IK756,$A$794:$F$2344,6,FALSE)</f>
        <v>0</v>
      </c>
      <c r="IO756" s="202" t="s">
        <v>65</v>
      </c>
      <c r="IP756" s="10">
        <f>IN756*1.3</f>
        <v>0</v>
      </c>
      <c r="IQ756" s="10"/>
      <c r="IR756" s="263"/>
      <c r="IS756" s="202" t="s">
        <v>102</v>
      </c>
      <c r="IT756" s="484" t="s">
        <v>1186</v>
      </c>
      <c r="IV756" s="203"/>
      <c r="IW756" s="203">
        <f>VLOOKUP(IT756,$A$794:$F$2344,6,FALSE)</f>
        <v>0</v>
      </c>
      <c r="IX756" s="202" t="s">
        <v>65</v>
      </c>
      <c r="IY756" s="10">
        <f>IW756*1.3</f>
        <v>0</v>
      </c>
      <c r="IZ756" s="10"/>
      <c r="JA756" s="263"/>
      <c r="JB756" s="202" t="s">
        <v>102</v>
      </c>
      <c r="JC756" s="484" t="s">
        <v>640</v>
      </c>
      <c r="JE756" s="203"/>
      <c r="JF756" s="203">
        <f>VLOOKUP(JC756,$A$794:$F$2344,6,FALSE)</f>
        <v>0</v>
      </c>
      <c r="JG756" s="202" t="s">
        <v>65</v>
      </c>
      <c r="JH756" s="10">
        <f>JF756*1.3</f>
        <v>0</v>
      </c>
      <c r="JI756" s="10"/>
      <c r="JJ756" s="263"/>
      <c r="JK756" s="202" t="s">
        <v>102</v>
      </c>
      <c r="JL756" s="484" t="s">
        <v>524</v>
      </c>
      <c r="JN756" s="203"/>
      <c r="JO756" s="203">
        <f>VLOOKUP(JL756,$A$794:$F$2344,6,FALSE)</f>
        <v>0</v>
      </c>
      <c r="JP756" s="202" t="s">
        <v>65</v>
      </c>
      <c r="JQ756" s="10">
        <f>JO756*1.3</f>
        <v>0</v>
      </c>
      <c r="JR756" s="10"/>
      <c r="JS756" s="263"/>
      <c r="JT756" s="202" t="s">
        <v>102</v>
      </c>
      <c r="JU756" s="484" t="s">
        <v>664</v>
      </c>
      <c r="JW756" s="203"/>
      <c r="JX756" s="203">
        <f>VLOOKUP(JU756,$A$794:$F$2344,6,FALSE)</f>
        <v>0</v>
      </c>
      <c r="JY756" s="202" t="s">
        <v>65</v>
      </c>
      <c r="JZ756" s="10">
        <f>JX756*1.3</f>
        <v>0</v>
      </c>
      <c r="KA756" s="10"/>
      <c r="KB756" s="263"/>
      <c r="KC756" s="202" t="s">
        <v>102</v>
      </c>
      <c r="KD756" s="484" t="s">
        <v>593</v>
      </c>
      <c r="KF756" s="203"/>
      <c r="KG756" s="203">
        <f>VLOOKUP(KD756,$A$794:$F$2344,6,FALSE)</f>
        <v>0</v>
      </c>
      <c r="KH756" s="202" t="s">
        <v>65</v>
      </c>
      <c r="KI756" s="10">
        <f>KG756*1.3</f>
        <v>0</v>
      </c>
      <c r="KJ756" s="10"/>
      <c r="KK756" s="263"/>
      <c r="KL756" s="202" t="s">
        <v>102</v>
      </c>
      <c r="KM756" s="484" t="s">
        <v>2438</v>
      </c>
      <c r="KO756" s="203"/>
      <c r="KP756" s="203">
        <f>VLOOKUP(KM756,$A$794:$F$2344,6,FALSE)</f>
        <v>0</v>
      </c>
      <c r="KQ756" s="202" t="s">
        <v>65</v>
      </c>
      <c r="KR756" s="10">
        <f>KP756*1.3</f>
        <v>0</v>
      </c>
      <c r="KS756" s="10"/>
      <c r="KT756" s="263"/>
      <c r="KU756" s="202" t="s">
        <v>102</v>
      </c>
      <c r="KV756" s="498" t="s">
        <v>664</v>
      </c>
      <c r="KX756" s="203"/>
      <c r="KY756" s="203">
        <f>VLOOKUP(KV756,$A$794:$F$2344,6,FALSE)</f>
        <v>0</v>
      </c>
      <c r="KZ756" s="202" t="s">
        <v>65</v>
      </c>
      <c r="LA756" s="10">
        <f>KY756*1.3</f>
        <v>0</v>
      </c>
      <c r="LB756" s="10"/>
      <c r="LC756" s="263"/>
      <c r="LD756" s="202" t="s">
        <v>102</v>
      </c>
      <c r="LE756" s="484" t="s">
        <v>1956</v>
      </c>
      <c r="LG756" s="203"/>
      <c r="LH756" s="203">
        <f>VLOOKUP(LE756,$A$794:$F$2344,6,FALSE)</f>
        <v>0</v>
      </c>
      <c r="LI756" s="202" t="s">
        <v>65</v>
      </c>
      <c r="LJ756" s="10">
        <f>LH756*1.3</f>
        <v>0</v>
      </c>
      <c r="LK756" s="10"/>
      <c r="LL756" s="263"/>
      <c r="LM756" s="202" t="s">
        <v>102</v>
      </c>
      <c r="LN756" s="484" t="s">
        <v>664</v>
      </c>
      <c r="LP756" s="203"/>
      <c r="LQ756" s="203">
        <f>VLOOKUP(LN756,$A$794:$F$2344,6,FALSE)</f>
        <v>0</v>
      </c>
      <c r="LR756" s="202" t="s">
        <v>65</v>
      </c>
      <c r="LS756" s="10">
        <f>LQ756*1.3</f>
        <v>0</v>
      </c>
      <c r="LT756" s="10"/>
      <c r="LU756" s="263"/>
      <c r="LV756" s="202" t="s">
        <v>102</v>
      </c>
      <c r="LW756" s="496" t="s">
        <v>183</v>
      </c>
      <c r="LY756" s="203"/>
      <c r="LZ756" s="203" t="e">
        <f>VLOOKUP(LW756,$A$794:$F$2344,6,FALSE)</f>
        <v>#N/A</v>
      </c>
      <c r="MA756" s="202" t="s">
        <v>65</v>
      </c>
      <c r="MB756" s="10" t="e">
        <f>LZ756*1.3</f>
        <v>#N/A</v>
      </c>
      <c r="MC756" s="10"/>
      <c r="MD756" s="263"/>
      <c r="ME756" s="202" t="s">
        <v>102</v>
      </c>
      <c r="MF756" s="484" t="s">
        <v>1612</v>
      </c>
      <c r="MH756" s="203"/>
      <c r="MI756" s="203">
        <f>VLOOKUP(MF756,$A$794:$F$2344,6,FALSE)</f>
        <v>0</v>
      </c>
      <c r="MJ756" s="202" t="s">
        <v>65</v>
      </c>
      <c r="MK756" s="10">
        <f>MI756*1.3</f>
        <v>0</v>
      </c>
      <c r="ML756" s="10"/>
      <c r="MM756" s="263"/>
      <c r="MN756" s="202" t="s">
        <v>102</v>
      </c>
      <c r="MO756" s="484" t="s">
        <v>664</v>
      </c>
      <c r="MQ756" s="203"/>
      <c r="MR756" s="203">
        <f>VLOOKUP(MO756,$A$794:$F$2344,6,FALSE)</f>
        <v>0</v>
      </c>
      <c r="MS756" s="202" t="s">
        <v>65</v>
      </c>
      <c r="MT756" s="10">
        <f>MR756*1.3</f>
        <v>0</v>
      </c>
      <c r="MU756" s="10"/>
      <c r="MV756" s="263"/>
      <c r="MW756" s="202" t="s">
        <v>102</v>
      </c>
      <c r="MX756" s="484" t="s">
        <v>3124</v>
      </c>
      <c r="MZ756" s="203"/>
      <c r="NA756" s="203">
        <f>VLOOKUP(MX756,$A$794:$F$2344,6,FALSE)</f>
        <v>147</v>
      </c>
      <c r="NB756" s="202" t="s">
        <v>65</v>
      </c>
      <c r="NC756" s="10">
        <f>NA756*1.3</f>
        <v>191.1</v>
      </c>
      <c r="ND756" s="10"/>
      <c r="NE756" s="263"/>
      <c r="NF756" s="202" t="s">
        <v>102</v>
      </c>
      <c r="NG756" s="484" t="s">
        <v>484</v>
      </c>
      <c r="NI756" s="203"/>
      <c r="NJ756" s="203">
        <f>VLOOKUP(NG756,$A$794:$F$2344,6,FALSE)</f>
        <v>0</v>
      </c>
      <c r="NK756" s="202" t="s">
        <v>65</v>
      </c>
      <c r="NL756" s="10">
        <f>NJ756*1.3</f>
        <v>0</v>
      </c>
      <c r="NM756" s="10"/>
      <c r="NN756" s="263"/>
      <c r="NO756" s="202" t="s">
        <v>102</v>
      </c>
      <c r="NP756" s="498" t="s">
        <v>1953</v>
      </c>
      <c r="NR756" s="203"/>
      <c r="NS756" s="203">
        <f>VLOOKUP(NP756,$A$794:$F$2344,6,FALSE)</f>
        <v>0</v>
      </c>
      <c r="NT756" s="202" t="s">
        <v>65</v>
      </c>
      <c r="NU756" s="10">
        <f>NS756*1.3</f>
        <v>0</v>
      </c>
      <c r="NV756" s="10"/>
      <c r="NW756" s="263"/>
      <c r="NX756" s="202" t="s">
        <v>102</v>
      </c>
      <c r="NY756" s="484" t="s">
        <v>524</v>
      </c>
      <c r="OA756" s="203"/>
      <c r="OB756" s="203">
        <f>VLOOKUP(NY756,$A$794:$F$2344,6,FALSE)</f>
        <v>0</v>
      </c>
      <c r="OC756" s="202" t="s">
        <v>65</v>
      </c>
      <c r="OD756" s="10">
        <f>OB756*1.3</f>
        <v>0</v>
      </c>
      <c r="OE756" s="10"/>
      <c r="OF756" s="263"/>
      <c r="OG756" s="202" t="s">
        <v>102</v>
      </c>
      <c r="OH756" s="484" t="s">
        <v>2774</v>
      </c>
      <c r="OJ756" s="203"/>
      <c r="OK756" s="203">
        <f>VLOOKUP(OH756,$A$794:$F$2344,6,FALSE)</f>
        <v>0</v>
      </c>
      <c r="OL756" s="202" t="s">
        <v>65</v>
      </c>
      <c r="OM756" s="10">
        <f>OK756*1.3</f>
        <v>0</v>
      </c>
      <c r="ON756" s="10"/>
      <c r="OO756" s="263"/>
      <c r="OP756" s="202" t="s">
        <v>102</v>
      </c>
      <c r="OQ756" s="484" t="s">
        <v>2438</v>
      </c>
      <c r="OS756" s="203"/>
      <c r="OT756" s="203">
        <f>VLOOKUP(OQ756,$A$794:$F$2344,6,FALSE)</f>
        <v>0</v>
      </c>
      <c r="OU756" s="202" t="s">
        <v>65</v>
      </c>
      <c r="OV756" s="10">
        <f>OT756*1.3</f>
        <v>0</v>
      </c>
      <c r="OW756" s="10"/>
      <c r="OX756" s="263"/>
      <c r="OY756" s="202" t="s">
        <v>102</v>
      </c>
      <c r="OZ756" s="484" t="s">
        <v>2271</v>
      </c>
      <c r="PB756" s="203"/>
      <c r="PC756" s="203">
        <f>VLOOKUP(OZ756,$A$794:$F$2344,6,FALSE)</f>
        <v>0</v>
      </c>
      <c r="PD756" s="202" t="s">
        <v>65</v>
      </c>
      <c r="PE756" s="10">
        <f>PC756*1.3</f>
        <v>0</v>
      </c>
      <c r="PF756" s="10"/>
      <c r="PG756" s="263"/>
      <c r="PH756" s="202" t="s">
        <v>102</v>
      </c>
      <c r="PI756" s="496" t="s">
        <v>183</v>
      </c>
      <c r="PK756" s="203"/>
      <c r="PL756" s="203" t="e">
        <f>VLOOKUP(PI756,$A$794:$F$2344,6,FALSE)</f>
        <v>#N/A</v>
      </c>
      <c r="PM756" s="202" t="s">
        <v>65</v>
      </c>
      <c r="PN756" s="10" t="e">
        <f>PL756*1.3</f>
        <v>#N/A</v>
      </c>
      <c r="PO756" s="10"/>
      <c r="PP756" s="263"/>
      <c r="PQ756" s="202" t="s">
        <v>102</v>
      </c>
      <c r="PR756" s="484" t="s">
        <v>572</v>
      </c>
      <c r="PT756" s="203"/>
      <c r="PU756" s="203">
        <f>VLOOKUP(PR756,$A$794:$F$2344,6,FALSE)</f>
        <v>0</v>
      </c>
      <c r="PV756" s="202" t="s">
        <v>65</v>
      </c>
      <c r="PW756" s="10">
        <f>PU756*1.3</f>
        <v>0</v>
      </c>
      <c r="PX756" s="10"/>
      <c r="PY756" s="263"/>
      <c r="PZ756" s="202" t="s">
        <v>102</v>
      </c>
      <c r="QA756" s="496" t="s">
        <v>183</v>
      </c>
      <c r="QC756" s="203"/>
      <c r="QD756" s="203" t="e">
        <f>VLOOKUP(QA756,$A$794:$F$2344,6,FALSE)</f>
        <v>#N/A</v>
      </c>
      <c r="QE756" s="202" t="s">
        <v>65</v>
      </c>
      <c r="QF756" s="10" t="e">
        <f>QD756*1.3</f>
        <v>#N/A</v>
      </c>
      <c r="QG756" s="10"/>
      <c r="QH756" s="263"/>
      <c r="QI756" s="202" t="s">
        <v>102</v>
      </c>
      <c r="QJ756" s="484" t="s">
        <v>664</v>
      </c>
      <c r="QL756" s="203"/>
      <c r="QM756" s="203">
        <f>VLOOKUP(QJ756,$A$794:$F$2344,6,FALSE)</f>
        <v>0</v>
      </c>
      <c r="QN756" s="202" t="s">
        <v>65</v>
      </c>
      <c r="QO756" s="10">
        <f>QM756*1.3</f>
        <v>0</v>
      </c>
      <c r="QP756" s="10"/>
      <c r="QQ756" s="263"/>
      <c r="QR756" s="202" t="s">
        <v>102</v>
      </c>
      <c r="QS756" s="484" t="s">
        <v>1181</v>
      </c>
      <c r="QU756" s="203"/>
      <c r="QV756" s="203">
        <f>VLOOKUP(QS756,$A$794:$F$2344,6,FALSE)</f>
        <v>0</v>
      </c>
      <c r="QW756" s="202" t="s">
        <v>65</v>
      </c>
      <c r="QX756" s="10">
        <f>QV756*1.3</f>
        <v>0</v>
      </c>
      <c r="QY756" s="10"/>
      <c r="QZ756" s="263"/>
      <c r="RA756" s="202" t="s">
        <v>102</v>
      </c>
      <c r="RB756" s="484" t="s">
        <v>592</v>
      </c>
      <c r="RD756" s="203"/>
      <c r="RE756" s="203">
        <f>VLOOKUP(RB756,$A$794:$F$2344,6,FALSE)</f>
        <v>0</v>
      </c>
      <c r="RF756" s="202" t="s">
        <v>65</v>
      </c>
      <c r="RG756" s="10">
        <f>RE756*1.3</f>
        <v>0</v>
      </c>
      <c r="RH756" s="10"/>
      <c r="RI756" s="263"/>
      <c r="RJ756" s="202" t="s">
        <v>102</v>
      </c>
      <c r="RK756" s="484" t="s">
        <v>524</v>
      </c>
      <c r="RM756" s="203"/>
      <c r="RN756" s="203">
        <f>VLOOKUP(RK756,$A$794:$F$2344,6,FALSE)</f>
        <v>0</v>
      </c>
      <c r="RO756" s="202" t="s">
        <v>65</v>
      </c>
      <c r="RP756" s="10">
        <f>RN756*1.3</f>
        <v>0</v>
      </c>
      <c r="RQ756" s="10"/>
      <c r="RR756" s="263"/>
      <c r="RS756" s="202" t="s">
        <v>102</v>
      </c>
      <c r="RT756" s="484" t="s">
        <v>655</v>
      </c>
      <c r="RV756" s="203"/>
      <c r="RW756" s="203">
        <f>VLOOKUP(RT756,$A$794:$F$2344,6,FALSE)</f>
        <v>0</v>
      </c>
      <c r="RX756" s="202" t="s">
        <v>65</v>
      </c>
      <c r="RY756" s="10">
        <f>RW756*1.3</f>
        <v>0</v>
      </c>
      <c r="RZ756" s="10"/>
      <c r="SA756" s="269"/>
      <c r="SB756" s="202" t="s">
        <v>102</v>
      </c>
      <c r="SC756" s="484" t="s">
        <v>3124</v>
      </c>
      <c r="SE756" s="203"/>
      <c r="SF756" s="203">
        <f>VLOOKUP(SC756,$A$794:$F$2344,6,FALSE)</f>
        <v>147</v>
      </c>
      <c r="SG756" s="202" t="s">
        <v>65</v>
      </c>
      <c r="SH756" s="10">
        <f>SF756*1.3</f>
        <v>191.1</v>
      </c>
      <c r="SI756" s="10"/>
      <c r="SJ756" s="269"/>
      <c r="SK756" s="202" t="s">
        <v>102</v>
      </c>
      <c r="SL756" s="496" t="s">
        <v>183</v>
      </c>
      <c r="SN756" s="203"/>
      <c r="SO756" s="203" t="e">
        <f>VLOOKUP(SL756,$A$794:$F$2344,6,FALSE)</f>
        <v>#N/A</v>
      </c>
      <c r="SP756" s="202" t="s">
        <v>65</v>
      </c>
      <c r="SQ756" s="10" t="e">
        <f>SO756*1.3</f>
        <v>#N/A</v>
      </c>
      <c r="SR756" s="10"/>
      <c r="SS756" s="269"/>
      <c r="ST756" s="202" t="s">
        <v>102</v>
      </c>
      <c r="SU756" s="484" t="s">
        <v>655</v>
      </c>
      <c r="SW756" s="203"/>
      <c r="SX756" s="203">
        <f>VLOOKUP(SU756,$A$794:$F$2344,6,FALSE)</f>
        <v>0</v>
      </c>
      <c r="SY756" s="202" t="s">
        <v>65</v>
      </c>
      <c r="SZ756" s="10">
        <f>SX756*1.3</f>
        <v>0</v>
      </c>
      <c r="TA756" s="10"/>
      <c r="TB756" s="269"/>
      <c r="TC756" s="202" t="s">
        <v>102</v>
      </c>
      <c r="TD756" s="484" t="s">
        <v>595</v>
      </c>
      <c r="TF756" s="203"/>
      <c r="TG756" s="203">
        <f>VLOOKUP(TD756,$A$794:$F$2344,6,FALSE)</f>
        <v>114</v>
      </c>
      <c r="TH756" s="202" t="s">
        <v>65</v>
      </c>
      <c r="TI756" s="10">
        <f>TG756*1.3</f>
        <v>148.20000000000002</v>
      </c>
      <c r="TK756" s="269"/>
      <c r="TL756" s="202" t="s">
        <v>102</v>
      </c>
      <c r="TM756" s="484" t="s">
        <v>1154</v>
      </c>
      <c r="TO756" s="203"/>
      <c r="TP756" s="203">
        <f>VLOOKUP(TM756,$A$794:$F$2344,6,FALSE)</f>
        <v>0</v>
      </c>
      <c r="TQ756" s="202" t="s">
        <v>65</v>
      </c>
      <c r="TR756" s="10">
        <f>TP756*1.3</f>
        <v>0</v>
      </c>
      <c r="TS756" s="10"/>
      <c r="TT756" s="269"/>
      <c r="TU756" s="202" t="s">
        <v>102</v>
      </c>
      <c r="TV756" s="484" t="s">
        <v>445</v>
      </c>
      <c r="TX756" s="203"/>
      <c r="TY756" s="203">
        <f>VLOOKUP(TV756,$A$794:$F$2344,6,FALSE)</f>
        <v>0</v>
      </c>
      <c r="TZ756" s="202" t="s">
        <v>65</v>
      </c>
      <c r="UA756" s="10">
        <f>TY756*1.3</f>
        <v>0</v>
      </c>
      <c r="UB756" s="10"/>
      <c r="UC756" s="269"/>
      <c r="UD756" s="202" t="s">
        <v>102</v>
      </c>
      <c r="UE756" s="498" t="s">
        <v>1994</v>
      </c>
      <c r="UG756" s="203"/>
      <c r="UH756" s="203">
        <f>VLOOKUP(UE756,$A$794:$F$2344,6,FALSE)</f>
        <v>0</v>
      </c>
      <c r="UI756" s="202" t="s">
        <v>65</v>
      </c>
      <c r="UJ756" s="10">
        <f>UH756*1.3</f>
        <v>0</v>
      </c>
      <c r="UK756" s="10"/>
      <c r="UL756" s="269"/>
      <c r="UM756" s="202" t="s">
        <v>102</v>
      </c>
      <c r="UN756" s="484" t="s">
        <v>3124</v>
      </c>
      <c r="UP756" s="203"/>
      <c r="UQ756" s="203">
        <f>VLOOKUP(UN756,$A$794:$F$2344,6,FALSE)</f>
        <v>147</v>
      </c>
      <c r="UR756" s="202" t="s">
        <v>65</v>
      </c>
      <c r="US756" s="10">
        <f>UQ756*1.3</f>
        <v>191.1</v>
      </c>
      <c r="UT756" s="10"/>
      <c r="UU756" s="269"/>
      <c r="UV756" s="202" t="s">
        <v>102</v>
      </c>
      <c r="UW756" s="484" t="s">
        <v>1186</v>
      </c>
      <c r="UY756" s="203"/>
      <c r="UZ756" s="203">
        <f>VLOOKUP(UW756,$A$794:$F$2344,6,FALSE)</f>
        <v>0</v>
      </c>
      <c r="VA756" s="202" t="s">
        <v>65</v>
      </c>
      <c r="VB756" s="10">
        <f>UZ756*1.3</f>
        <v>0</v>
      </c>
      <c r="VC756" s="10"/>
      <c r="VD756" s="269"/>
      <c r="VE756" s="202" t="s">
        <v>102</v>
      </c>
      <c r="VF756" s="484" t="s">
        <v>2350</v>
      </c>
      <c r="VH756" s="203"/>
      <c r="VI756" s="203">
        <f>VLOOKUP(VF756,$A$794:$F$2344,6,FALSE)</f>
        <v>0</v>
      </c>
      <c r="VJ756" s="202" t="s">
        <v>65</v>
      </c>
      <c r="VK756" s="10">
        <f>VI756*1.3</f>
        <v>0</v>
      </c>
      <c r="VL756" s="10"/>
      <c r="VM756" s="269"/>
      <c r="VN756" s="202" t="s">
        <v>102</v>
      </c>
      <c r="VO756" s="484" t="s">
        <v>1956</v>
      </c>
      <c r="VQ756" s="203"/>
      <c r="VR756" s="203">
        <f>VLOOKUP(VO756,$A$794:$F$2344,6,FALSE)</f>
        <v>0</v>
      </c>
      <c r="VS756" s="202" t="s">
        <v>65</v>
      </c>
      <c r="VT756" s="10">
        <f>VR756*1.3</f>
        <v>0</v>
      </c>
      <c r="VU756" s="10"/>
      <c r="VV756" s="269"/>
      <c r="VW756" s="202" t="s">
        <v>102</v>
      </c>
      <c r="VX756" s="496" t="s">
        <v>183</v>
      </c>
      <c r="VZ756" s="203"/>
      <c r="WA756" s="203" t="e">
        <f>VLOOKUP(VX756,$A$794:$F$2344,6,FALSE)</f>
        <v>#N/A</v>
      </c>
      <c r="WB756" s="202" t="s">
        <v>65</v>
      </c>
      <c r="WC756" s="10" t="e">
        <f>WA756*1.3</f>
        <v>#N/A</v>
      </c>
      <c r="WE756" s="269"/>
      <c r="WF756" s="202" t="s">
        <v>102</v>
      </c>
      <c r="WG756" s="484" t="s">
        <v>595</v>
      </c>
      <c r="WI756" s="203"/>
      <c r="WJ756" s="203">
        <f>VLOOKUP(WG756,$A$794:$F$2344,6,FALSE)</f>
        <v>114</v>
      </c>
      <c r="WK756" s="202" t="s">
        <v>65</v>
      </c>
      <c r="WL756" s="10">
        <f>WJ756*1.3</f>
        <v>148.20000000000002</v>
      </c>
      <c r="WN756" s="269"/>
      <c r="WO756" s="202" t="s">
        <v>102</v>
      </c>
      <c r="WP756" s="484" t="s">
        <v>655</v>
      </c>
      <c r="WQ756" s="203"/>
      <c r="WR756" s="203"/>
      <c r="WS756" s="203">
        <f>VLOOKUP(WP756,$A$794:$F$2344,6,FALSE)</f>
        <v>0</v>
      </c>
      <c r="WT756" s="202" t="s">
        <v>65</v>
      </c>
      <c r="WU756" s="10">
        <f>WS756*1.3</f>
        <v>0</v>
      </c>
      <c r="WV756" s="10"/>
      <c r="WW756" s="269"/>
      <c r="WX756" s="202" t="s">
        <v>102</v>
      </c>
      <c r="WY756" s="484" t="s">
        <v>1212</v>
      </c>
      <c r="XA756" s="203"/>
      <c r="XB756" s="203">
        <f>VLOOKUP(WY756,$A$794:$F$2344,6,FALSE)</f>
        <v>0</v>
      </c>
      <c r="XC756" s="202" t="s">
        <v>65</v>
      </c>
      <c r="XD756" s="10">
        <f>XB756*1.3</f>
        <v>0</v>
      </c>
      <c r="XF756" s="269"/>
      <c r="XG756" s="202" t="s">
        <v>102</v>
      </c>
      <c r="XH756" s="484" t="s">
        <v>2438</v>
      </c>
      <c r="XJ756" s="203"/>
      <c r="XK756" s="203">
        <f>VLOOKUP(XH756,$A$794:$F$2344,6,FALSE)</f>
        <v>0</v>
      </c>
      <c r="XL756" s="202" t="s">
        <v>65</v>
      </c>
      <c r="XM756" s="10">
        <f>XK756*1.3</f>
        <v>0</v>
      </c>
      <c r="XO756" s="269"/>
      <c r="XP756" s="202" t="s">
        <v>102</v>
      </c>
      <c r="XQ756" s="484" t="s">
        <v>2774</v>
      </c>
      <c r="XS756" s="203"/>
      <c r="XT756" s="203">
        <f>VLOOKUP(XQ756,$A$794:$F$2344,6,FALSE)</f>
        <v>0</v>
      </c>
      <c r="XU756" s="202" t="s">
        <v>65</v>
      </c>
      <c r="XV756" s="10">
        <f>XT756*1.3</f>
        <v>0</v>
      </c>
      <c r="XW756" s="10"/>
      <c r="XX756" s="269"/>
      <c r="XY756" s="202" t="s">
        <v>102</v>
      </c>
      <c r="XZ756" s="484" t="s">
        <v>524</v>
      </c>
      <c r="YB756" s="203"/>
      <c r="YC756" s="203">
        <f>VLOOKUP(XZ756,$A$794:$F$2344,6,FALSE)</f>
        <v>0</v>
      </c>
      <c r="YD756" s="202" t="s">
        <v>65</v>
      </c>
      <c r="YE756" s="10">
        <f>YC756*1.3</f>
        <v>0</v>
      </c>
      <c r="YG756" s="269"/>
      <c r="YH756" s="202" t="s">
        <v>102</v>
      </c>
      <c r="YI756" s="78" t="s">
        <v>183</v>
      </c>
      <c r="YK756" s="203"/>
      <c r="YL756" s="203" t="e">
        <f>VLOOKUP(YI756,$A$794:$F$2344,6,FALSE)</f>
        <v>#N/A</v>
      </c>
      <c r="YM756" s="202" t="s">
        <v>65</v>
      </c>
      <c r="YN756" s="10" t="e">
        <f>YL756*1.3</f>
        <v>#N/A</v>
      </c>
      <c r="YO756" s="10"/>
      <c r="YP756" s="269"/>
      <c r="YQ756" s="202" t="s">
        <v>102</v>
      </c>
      <c r="YR756" s="78" t="s">
        <v>183</v>
      </c>
      <c r="YT756" s="203"/>
      <c r="YU756" s="203" t="e">
        <f>VLOOKUP(YR756,$A$794:$F$2344,6,FALSE)</f>
        <v>#N/A</v>
      </c>
      <c r="YV756" s="202" t="s">
        <v>65</v>
      </c>
      <c r="YW756" s="10" t="e">
        <f>YU756*1.3</f>
        <v>#N/A</v>
      </c>
      <c r="YY756" s="269"/>
      <c r="YZ756" s="202" t="s">
        <v>102</v>
      </c>
      <c r="ZA756" s="78" t="s">
        <v>183</v>
      </c>
      <c r="ZC756" s="203"/>
      <c r="ZD756" s="203" t="e">
        <f>VLOOKUP(ZA756,$A$794:$F$2344,6,FALSE)</f>
        <v>#N/A</v>
      </c>
      <c r="ZE756" s="202" t="s">
        <v>65</v>
      </c>
      <c r="ZF756" s="10" t="e">
        <f>ZD756*1.3</f>
        <v>#N/A</v>
      </c>
      <c r="ZH756" s="269"/>
      <c r="ZI756" s="202" t="s">
        <v>102</v>
      </c>
      <c r="ZJ756" s="78" t="s">
        <v>183</v>
      </c>
      <c r="ZL756" s="203"/>
      <c r="ZM756" s="203" t="e">
        <f>VLOOKUP(ZJ756,$A$794:$F$2344,6,FALSE)</f>
        <v>#N/A</v>
      </c>
      <c r="ZN756" s="202" t="s">
        <v>65</v>
      </c>
      <c r="ZO756" s="10" t="e">
        <f>ZM756*1.3</f>
        <v>#N/A</v>
      </c>
      <c r="ZQ756" s="269"/>
      <c r="ZR756" s="202" t="s">
        <v>102</v>
      </c>
      <c r="ZS756" s="484" t="s">
        <v>1186</v>
      </c>
      <c r="ZU756" s="203"/>
      <c r="ZV756" s="203">
        <f>VLOOKUP(ZS756,$A$794:$F$2344,6,FALSE)</f>
        <v>0</v>
      </c>
      <c r="ZW756" s="202" t="s">
        <v>65</v>
      </c>
      <c r="ZX756" s="10">
        <f>ZV756*1.3</f>
        <v>0</v>
      </c>
      <c r="ZY756" s="10"/>
      <c r="ZZ756" s="269"/>
      <c r="AAA756" s="202" t="s">
        <v>102</v>
      </c>
      <c r="AAB756" s="484" t="s">
        <v>1617</v>
      </c>
      <c r="AAD756" s="203"/>
      <c r="AAE756" s="203">
        <f>VLOOKUP(AAB756,$A$794:$F$2344,6,FALSE)</f>
        <v>0</v>
      </c>
      <c r="AAF756" s="202" t="s">
        <v>65</v>
      </c>
      <c r="AAG756" s="10">
        <f>AAE756*1.3</f>
        <v>0</v>
      </c>
      <c r="AAH756" s="10"/>
      <c r="AAI756" s="269"/>
      <c r="AAJ756" s="202" t="s">
        <v>102</v>
      </c>
      <c r="AAK756" s="78" t="s">
        <v>183</v>
      </c>
      <c r="AAM756" s="203"/>
      <c r="AAN756" s="203" t="e">
        <f>VLOOKUP(AAK756,$A$794:$F$2344,6,FALSE)</f>
        <v>#N/A</v>
      </c>
      <c r="AAO756" s="202" t="s">
        <v>65</v>
      </c>
      <c r="AAP756" s="10" t="e">
        <f>AAN756*1.3</f>
        <v>#N/A</v>
      </c>
      <c r="AAQ756" s="10"/>
      <c r="AAR756" s="269"/>
      <c r="AAS756" s="202" t="s">
        <v>102</v>
      </c>
      <c r="AAT756" s="498" t="s">
        <v>2945</v>
      </c>
      <c r="AAV756" s="203"/>
      <c r="AAW756" s="203">
        <f>VLOOKUP(AAT756,$A$794:$F$2344,6,FALSE)</f>
        <v>0</v>
      </c>
      <c r="AAX756" s="202" t="s">
        <v>65</v>
      </c>
      <c r="AAY756" s="10">
        <f>AAW756*1.3</f>
        <v>0</v>
      </c>
      <c r="AAZ756" s="10"/>
      <c r="ABA756" s="269"/>
      <c r="ABB756" s="202" t="s">
        <v>102</v>
      </c>
      <c r="ABC756" s="484" t="s">
        <v>3124</v>
      </c>
      <c r="ABE756" s="203"/>
      <c r="ABF756" s="203">
        <f>VLOOKUP(ABC756,$A$794:$F$2344,6,FALSE)</f>
        <v>147</v>
      </c>
      <c r="ABG756" s="202" t="s">
        <v>65</v>
      </c>
      <c r="ABH756" s="10">
        <f>ABF756*1.3</f>
        <v>191.1</v>
      </c>
      <c r="ABI756" s="10"/>
      <c r="ABJ756" s="269"/>
      <c r="ABK756" s="202" t="s">
        <v>102</v>
      </c>
      <c r="ABL756" s="484" t="s">
        <v>1612</v>
      </c>
      <c r="ABN756" s="203"/>
      <c r="ABO756" s="203">
        <f>VLOOKUP(ABL756,$A$794:$F$2344,6,FALSE)</f>
        <v>0</v>
      </c>
      <c r="ABP756" s="202" t="s">
        <v>65</v>
      </c>
      <c r="ABQ756" s="10">
        <f>ABO756*1.3</f>
        <v>0</v>
      </c>
      <c r="ABR756" s="10"/>
      <c r="ABS756" s="269"/>
      <c r="ABT756" s="202" t="s">
        <v>102</v>
      </c>
      <c r="ABU756" s="484" t="s">
        <v>1956</v>
      </c>
      <c r="ABW756" s="203"/>
      <c r="ABX756" s="203">
        <f>VLOOKUP(ABU756,$A$794:$F$2344,6,FALSE)</f>
        <v>0</v>
      </c>
      <c r="ABY756" s="202" t="s">
        <v>65</v>
      </c>
      <c r="ABZ756" s="10">
        <f>ABX756*1.3</f>
        <v>0</v>
      </c>
      <c r="ACA756" s="10"/>
      <c r="ACB756" s="269"/>
      <c r="ACC756" s="202" t="s">
        <v>102</v>
      </c>
      <c r="ACD756" s="484" t="s">
        <v>434</v>
      </c>
      <c r="ACF756" s="203"/>
      <c r="ACG756" s="203">
        <f>VLOOKUP(ACD756,$A$794:$F$2344,6,FALSE)</f>
        <v>0</v>
      </c>
      <c r="ACH756" s="202" t="s">
        <v>65</v>
      </c>
      <c r="ACI756" s="10">
        <f>ACG756*1.3</f>
        <v>0</v>
      </c>
      <c r="ACJ756" s="10"/>
      <c r="ACK756" s="269"/>
      <c r="ACL756" s="202" t="s">
        <v>102</v>
      </c>
      <c r="ACM756" s="484" t="s">
        <v>3124</v>
      </c>
      <c r="ACO756" s="203"/>
      <c r="ACP756" s="203">
        <f>VLOOKUP(ACM756,$A$794:$F$2344,6,FALSE)</f>
        <v>147</v>
      </c>
      <c r="ACQ756" s="202" t="s">
        <v>65</v>
      </c>
      <c r="ACR756" s="10">
        <f>ACP756*1.3</f>
        <v>191.1</v>
      </c>
      <c r="ACS756" s="10"/>
      <c r="ACT756" s="269"/>
      <c r="ACU756" s="202" t="s">
        <v>102</v>
      </c>
      <c r="ACV756" s="484" t="s">
        <v>484</v>
      </c>
      <c r="ACX756" s="203"/>
      <c r="ACY756" s="203">
        <f>VLOOKUP(ACV756,$A$794:$F$2344,6,FALSE)</f>
        <v>0</v>
      </c>
      <c r="ACZ756" s="202" t="s">
        <v>65</v>
      </c>
      <c r="ADA756" s="10">
        <f>ACY756*1.3</f>
        <v>0</v>
      </c>
      <c r="ADB756" s="10"/>
      <c r="ADC756" s="269"/>
      <c r="ADD756" s="202" t="s">
        <v>102</v>
      </c>
      <c r="ADE756" s="484" t="s">
        <v>1362</v>
      </c>
      <c r="ADG756" s="203"/>
      <c r="ADH756" s="203">
        <f>VLOOKUP(ADE756,$A$794:$F$2344,6,FALSE)</f>
        <v>0</v>
      </c>
      <c r="ADI756" s="202" t="s">
        <v>65</v>
      </c>
      <c r="ADJ756" s="10">
        <f>ADH756*1.3</f>
        <v>0</v>
      </c>
      <c r="ADL756" s="269"/>
      <c r="ADM756" s="202" t="s">
        <v>102</v>
      </c>
      <c r="ADN756" s="484" t="s">
        <v>1956</v>
      </c>
      <c r="ADP756" s="203"/>
      <c r="ADQ756" s="203">
        <f>VLOOKUP(ADN756,$A$794:$F$2344,6,FALSE)</f>
        <v>0</v>
      </c>
      <c r="ADR756" s="202" t="s">
        <v>65</v>
      </c>
      <c r="ADS756" s="10">
        <f>ADQ756*1.3</f>
        <v>0</v>
      </c>
      <c r="ADT756" s="10"/>
      <c r="ADU756" s="269"/>
      <c r="ADV756" s="202" t="s">
        <v>102</v>
      </c>
      <c r="ADW756" s="78" t="s">
        <v>183</v>
      </c>
      <c r="ADY756" s="203"/>
      <c r="ADZ756" s="203" t="e">
        <f>VLOOKUP(ADW756,$A$794:$F$2344,6,FALSE)</f>
        <v>#N/A</v>
      </c>
      <c r="AEA756" s="202" t="s">
        <v>65</v>
      </c>
      <c r="AEB756" s="10" t="e">
        <f>ADZ756*1.3</f>
        <v>#N/A</v>
      </c>
      <c r="AED756" s="269"/>
      <c r="AEE756" s="202" t="s">
        <v>102</v>
      </c>
      <c r="AEF756" s="491" t="s">
        <v>2438</v>
      </c>
      <c r="AEH756" s="203"/>
      <c r="AEI756" s="203">
        <f>VLOOKUP(AEF756,$A$794:$F$2344,6,FALSE)</f>
        <v>0</v>
      </c>
      <c r="AEJ756" s="202" t="s">
        <v>65</v>
      </c>
      <c r="AEK756" s="10">
        <f>AEI756*1.3</f>
        <v>0</v>
      </c>
      <c r="AEM756" s="269"/>
      <c r="AEN756" s="202" t="s">
        <v>102</v>
      </c>
      <c r="AEO756" s="484" t="s">
        <v>2438</v>
      </c>
      <c r="AEQ756" s="203"/>
      <c r="AER756" s="203">
        <f>VLOOKUP(AEO756,$A$794:$F$2344,6,FALSE)</f>
        <v>0</v>
      </c>
      <c r="AES756" s="202" t="s">
        <v>65</v>
      </c>
      <c r="AET756" s="10">
        <f>AER756*1.3</f>
        <v>0</v>
      </c>
      <c r="AEV756" s="269"/>
      <c r="AEW756" s="202" t="s">
        <v>102</v>
      </c>
      <c r="AEX756" s="484" t="s">
        <v>1617</v>
      </c>
      <c r="AEZ756" s="203"/>
      <c r="AFA756" s="203">
        <f>VLOOKUP(AEX756,$A$794:$F$2344,6,FALSE)</f>
        <v>0</v>
      </c>
      <c r="AFB756" s="202" t="s">
        <v>65</v>
      </c>
      <c r="AFC756" s="10">
        <f>AFA756*1.3</f>
        <v>0</v>
      </c>
      <c r="AFD756" s="10"/>
      <c r="AFE756" s="269"/>
      <c r="AFF756" s="202" t="s">
        <v>102</v>
      </c>
      <c r="AFG756" s="78" t="s">
        <v>183</v>
      </c>
      <c r="AFI756" s="203"/>
      <c r="AFJ756" s="203" t="e">
        <f>VLOOKUP(AFG756,$A$794:$F$2344,6,FALSE)</f>
        <v>#N/A</v>
      </c>
      <c r="AFK756" s="202" t="s">
        <v>65</v>
      </c>
      <c r="AFL756" s="10" t="e">
        <f>AFJ756*1.3</f>
        <v>#N/A</v>
      </c>
      <c r="AFM756" s="10"/>
      <c r="AFN756" s="269"/>
      <c r="AFO756" s="202" t="s">
        <v>102</v>
      </c>
      <c r="AFP756" s="484" t="s">
        <v>664</v>
      </c>
      <c r="AFR756" s="203"/>
      <c r="AFS756" s="203">
        <f>VLOOKUP(AFP756,$A$794:$F$2344,6,FALSE)</f>
        <v>0</v>
      </c>
      <c r="AFT756" s="202" t="s">
        <v>65</v>
      </c>
      <c r="AFU756" s="10">
        <f>AFS756*1.3</f>
        <v>0</v>
      </c>
      <c r="AFV756" s="10"/>
      <c r="AFW756" s="269"/>
      <c r="AFX756" s="202" t="s">
        <v>102</v>
      </c>
      <c r="AFY756" s="484" t="s">
        <v>1362</v>
      </c>
      <c r="AGA756" s="203"/>
      <c r="AGB756" s="203">
        <f>VLOOKUP(AFY756,$A$794:$F$2344,6,FALSE)</f>
        <v>0</v>
      </c>
      <c r="AGC756" s="202" t="s">
        <v>65</v>
      </c>
      <c r="AGD756" s="10">
        <f>AGB756*1.3</f>
        <v>0</v>
      </c>
      <c r="AGE756" s="10"/>
      <c r="AGF756" s="269"/>
      <c r="AGG756" s="202" t="s">
        <v>102</v>
      </c>
      <c r="AGH756" s="484" t="s">
        <v>484</v>
      </c>
      <c r="AGJ756" s="203"/>
      <c r="AGK756" s="203">
        <f>VLOOKUP(AGH756,$A$794:$F$2344,6,FALSE)</f>
        <v>0</v>
      </c>
      <c r="AGL756" s="202" t="s">
        <v>65</v>
      </c>
      <c r="AGM756" s="10">
        <f>AGK756*1.3</f>
        <v>0</v>
      </c>
      <c r="AGN756" s="10"/>
      <c r="AGO756" s="269"/>
      <c r="AGP756" s="202" t="s">
        <v>102</v>
      </c>
      <c r="AGQ756" s="484" t="s">
        <v>664</v>
      </c>
      <c r="AGS756" s="203"/>
      <c r="AGT756" s="203">
        <f>VLOOKUP(AGQ756,$A$794:$F$2344,6,FALSE)</f>
        <v>0</v>
      </c>
      <c r="AGU756" s="202" t="s">
        <v>65</v>
      </c>
      <c r="AGV756" s="10">
        <f>AGT756*1.3</f>
        <v>0</v>
      </c>
      <c r="AGW756" s="10"/>
      <c r="AGX756" s="269"/>
      <c r="AGY756" s="202" t="s">
        <v>102</v>
      </c>
      <c r="AGZ756" s="78" t="s">
        <v>183</v>
      </c>
      <c r="AHB756" s="203"/>
      <c r="AHC756" s="203" t="e">
        <f>VLOOKUP(AGZ756,$A$794:$F$2344,6,FALSE)</f>
        <v>#N/A</v>
      </c>
      <c r="AHD756" s="202" t="s">
        <v>65</v>
      </c>
      <c r="AHE756" s="10" t="e">
        <f>AHC756*1.3</f>
        <v>#N/A</v>
      </c>
      <c r="AHF756" s="10"/>
      <c r="AHG756" s="269"/>
      <c r="AHH756" s="202" t="s">
        <v>102</v>
      </c>
      <c r="AHI756" s="502" t="s">
        <v>568</v>
      </c>
      <c r="AHK756" s="203"/>
      <c r="AHL756" s="203">
        <f>VLOOKUP(AHI756,$A$794:$F$2344,6,FALSE)</f>
        <v>0</v>
      </c>
      <c r="AHM756" s="202" t="s">
        <v>65</v>
      </c>
      <c r="AHN756" s="10">
        <f>AHL756*1.3</f>
        <v>0</v>
      </c>
      <c r="AHO756" s="10"/>
      <c r="AHP756" s="269"/>
      <c r="AHQ756" s="202" t="s">
        <v>102</v>
      </c>
      <c r="AHR756" s="484" t="s">
        <v>655</v>
      </c>
      <c r="AHT756" s="203"/>
      <c r="AHU756" s="203">
        <f>VLOOKUP(AHR756,$A$794:$F$2344,6,FALSE)</f>
        <v>0</v>
      </c>
      <c r="AHV756" s="202" t="s">
        <v>65</v>
      </c>
      <c r="AHW756" s="10">
        <f>AHU756*1.3</f>
        <v>0</v>
      </c>
      <c r="AHX756" s="10"/>
      <c r="AHY756" s="269"/>
      <c r="AHZ756" s="202" t="s">
        <v>102</v>
      </c>
      <c r="AIA756" s="78" t="s">
        <v>183</v>
      </c>
      <c r="AIC756" s="203"/>
      <c r="AID756" s="203" t="e">
        <f>VLOOKUP(AIA756,$A$794:$F$2344,6,FALSE)</f>
        <v>#N/A</v>
      </c>
      <c r="AIE756" s="202" t="s">
        <v>65</v>
      </c>
      <c r="AIF756" s="10" t="e">
        <f>AID756*1.3</f>
        <v>#N/A</v>
      </c>
      <c r="AIG756" s="10"/>
      <c r="AIH756" s="269"/>
      <c r="AII756" s="202" t="s">
        <v>102</v>
      </c>
      <c r="AIJ756" s="484" t="s">
        <v>593</v>
      </c>
      <c r="AIL756" s="203"/>
      <c r="AIM756" s="203">
        <f>VLOOKUP(AIJ756,$A$794:$F$2344,6,FALSE)</f>
        <v>0</v>
      </c>
      <c r="AIN756" s="202" t="s">
        <v>65</v>
      </c>
      <c r="AIO756" s="10">
        <f>AIM756*1.3</f>
        <v>0</v>
      </c>
      <c r="AIP756" s="10"/>
      <c r="AIQ756" s="269"/>
      <c r="AIR756" s="202" t="s">
        <v>102</v>
      </c>
      <c r="AIS756" s="484" t="s">
        <v>2945</v>
      </c>
      <c r="AIU756" s="203"/>
      <c r="AIV756" s="203">
        <f>VLOOKUP(AIS756,$A$794:$F$2344,6,FALSE)</f>
        <v>0</v>
      </c>
      <c r="AIW756" s="202" t="s">
        <v>65</v>
      </c>
      <c r="AIX756" s="10">
        <f>AIV756*1.3</f>
        <v>0</v>
      </c>
      <c r="AIY756" s="10"/>
      <c r="AIZ756" s="269"/>
      <c r="AJA756" s="202" t="s">
        <v>102</v>
      </c>
      <c r="AJB756" s="78" t="s">
        <v>183</v>
      </c>
      <c r="AJD756" s="203"/>
      <c r="AJE756" s="203" t="e">
        <f>VLOOKUP(AJB756,$A$794:$F$2344,6,FALSE)</f>
        <v>#N/A</v>
      </c>
      <c r="AJF756" s="202" t="s">
        <v>65</v>
      </c>
      <c r="AJG756" s="10" t="e">
        <f>AJE756*1.3</f>
        <v>#N/A</v>
      </c>
      <c r="AJH756" s="10"/>
      <c r="AJI756" s="269"/>
      <c r="AJJ756" s="202" t="s">
        <v>102</v>
      </c>
      <c r="AJK756" s="78" t="s">
        <v>183</v>
      </c>
      <c r="AJM756" s="203"/>
      <c r="AJN756" s="203" t="e">
        <f>VLOOKUP(AJK756,$A$794:$F$2344,6,FALSE)</f>
        <v>#N/A</v>
      </c>
      <c r="AJO756" s="202" t="s">
        <v>65</v>
      </c>
      <c r="AJP756" s="10" t="e">
        <f>AJN756*1.3</f>
        <v>#N/A</v>
      </c>
      <c r="AJQ756" s="10"/>
      <c r="AJR756" s="269"/>
      <c r="AJS756" s="202" t="s">
        <v>102</v>
      </c>
      <c r="AJT756" s="78" t="s">
        <v>183</v>
      </c>
      <c r="AJV756" s="203"/>
      <c r="AJW756" s="203" t="e">
        <f>VLOOKUP(AJT756,$A$794:$F$2344,6,FALSE)</f>
        <v>#N/A</v>
      </c>
      <c r="AJX756" s="202" t="s">
        <v>65</v>
      </c>
      <c r="AJY756" s="10" t="e">
        <f>AJW756*1.3</f>
        <v>#N/A</v>
      </c>
      <c r="AJZ756" s="10"/>
      <c r="AKA756" s="269"/>
      <c r="AKB756" s="202" t="s">
        <v>102</v>
      </c>
      <c r="AKC756" s="484" t="s">
        <v>3329</v>
      </c>
      <c r="AKE756" s="203"/>
      <c r="AKF756" s="203">
        <f>VLOOKUP(AKC756,$A$794:$F$2344,6,FALSE)</f>
        <v>0</v>
      </c>
      <c r="AKG756" s="202" t="s">
        <v>65</v>
      </c>
      <c r="AKH756" s="10">
        <f>AKF756*1.3</f>
        <v>0</v>
      </c>
      <c r="AKI756" s="10"/>
      <c r="AKJ756" s="269"/>
      <c r="AKK756" s="202" t="s">
        <v>102</v>
      </c>
      <c r="AKL756" s="78" t="s">
        <v>183</v>
      </c>
      <c r="AKN756" s="203"/>
      <c r="AKO756" s="203" t="e">
        <f>VLOOKUP(AKL756,$A$794:$F$2344,6,FALSE)</f>
        <v>#N/A</v>
      </c>
      <c r="AKP756" s="202" t="s">
        <v>65</v>
      </c>
      <c r="AKQ756" s="10" t="e">
        <f>AKO756*1.3</f>
        <v>#N/A</v>
      </c>
      <c r="AKR756" s="10"/>
      <c r="AKS756" s="269"/>
      <c r="AKT756" s="202" t="s">
        <v>102</v>
      </c>
      <c r="AKU756" s="78" t="s">
        <v>183</v>
      </c>
      <c r="AKW756" s="203"/>
      <c r="AKX756" s="203" t="e">
        <f>VLOOKUP(AKU756,$A$794:$F$2344,6,FALSE)</f>
        <v>#N/A</v>
      </c>
      <c r="AKY756" s="202" t="s">
        <v>65</v>
      </c>
      <c r="AKZ756" s="10" t="e">
        <f>AKX756*1.3</f>
        <v>#N/A</v>
      </c>
      <c r="ALA756" s="10"/>
      <c r="ALB756" s="269"/>
      <c r="ALC756" s="202" t="s">
        <v>102</v>
      </c>
      <c r="ALD756" s="78" t="s">
        <v>183</v>
      </c>
      <c r="ALF756" s="203"/>
      <c r="ALG756" s="203" t="e">
        <f>VLOOKUP(ALD756,$A$794:$F$2344,6,FALSE)</f>
        <v>#N/A</v>
      </c>
      <c r="ALH756" s="202" t="s">
        <v>65</v>
      </c>
      <c r="ALI756" s="10" t="e">
        <f>ALG756*1.3</f>
        <v>#N/A</v>
      </c>
      <c r="ALJ756" s="10"/>
      <c r="ALK756" s="269"/>
      <c r="ALL756" s="202" t="s">
        <v>102</v>
      </c>
      <c r="ALM756" s="78" t="s">
        <v>183</v>
      </c>
      <c r="ALO756" s="203"/>
      <c r="ALP756" s="203" t="e">
        <f>VLOOKUP(ALM756,$A$794:$F$2344,6,FALSE)</f>
        <v>#N/A</v>
      </c>
      <c r="ALQ756" s="202" t="s">
        <v>65</v>
      </c>
      <c r="ALR756" s="10" t="e">
        <f>ALP756*1.3</f>
        <v>#N/A</v>
      </c>
      <c r="ALS756" s="10"/>
      <c r="ALT756" s="269"/>
      <c r="ALU756" s="202" t="s">
        <v>102</v>
      </c>
      <c r="ALV756" s="78" t="s">
        <v>183</v>
      </c>
      <c r="ALX756" s="203"/>
      <c r="ALY756" s="203" t="e">
        <f>VLOOKUP(ALV756,$A$794:$F$2344,6,FALSE)</f>
        <v>#N/A</v>
      </c>
      <c r="ALZ756" s="202" t="s">
        <v>65</v>
      </c>
      <c r="AMA756" s="10" t="e">
        <f>ALY756*1.3</f>
        <v>#N/A</v>
      </c>
      <c r="AMB756" s="10"/>
      <c r="AMC756" s="269"/>
      <c r="AMD756" s="202" t="s">
        <v>102</v>
      </c>
      <c r="AME756" s="78" t="s">
        <v>183</v>
      </c>
      <c r="AMG756" s="203"/>
      <c r="AMH756" s="203" t="e">
        <f>VLOOKUP(AME756,$A$794:$F$2344,6,FALSE)</f>
        <v>#N/A</v>
      </c>
      <c r="AMI756" s="202" t="s">
        <v>65</v>
      </c>
      <c r="AMJ756" s="10" t="e">
        <f>AMH756*1.3</f>
        <v>#N/A</v>
      </c>
      <c r="AMK756" s="10"/>
      <c r="AML756" s="269"/>
      <c r="AMM756" s="202" t="s">
        <v>102</v>
      </c>
      <c r="AMN756" s="78" t="s">
        <v>183</v>
      </c>
      <c r="AMP756" s="203"/>
      <c r="AMQ756" s="203" t="e">
        <f>VLOOKUP(AMN756,$A$794:$F$2344,6,FALSE)</f>
        <v>#N/A</v>
      </c>
      <c r="AMR756" s="202" t="s">
        <v>65</v>
      </c>
      <c r="AMS756" s="10" t="e">
        <f>AMQ756*1.3</f>
        <v>#N/A</v>
      </c>
      <c r="AMT756" s="10"/>
      <c r="AMU756" s="269"/>
      <c r="AMV756" s="202" t="s">
        <v>102</v>
      </c>
      <c r="AMW756" s="78" t="s">
        <v>183</v>
      </c>
      <c r="AMY756" s="203"/>
      <c r="AMZ756" s="203" t="e">
        <f>VLOOKUP(AMW756,$A$794:$F$2344,6,FALSE)</f>
        <v>#N/A</v>
      </c>
      <c r="ANA756" s="202" t="s">
        <v>65</v>
      </c>
      <c r="ANB756" s="10" t="e">
        <f>AMZ756*1.3</f>
        <v>#N/A</v>
      </c>
      <c r="ANC756" s="10"/>
      <c r="AND756" s="269"/>
      <c r="ANE756" s="202" t="s">
        <v>102</v>
      </c>
      <c r="ANF756" s="78" t="s">
        <v>183</v>
      </c>
      <c r="ANH756" s="203"/>
      <c r="ANI756" s="203" t="e">
        <f>VLOOKUP(ANF756,$A$794:$F$2344,6,FALSE)</f>
        <v>#N/A</v>
      </c>
      <c r="ANJ756" s="202" t="s">
        <v>65</v>
      </c>
      <c r="ANK756" s="10" t="e">
        <f>ANI756*1.3</f>
        <v>#N/A</v>
      </c>
      <c r="ANL756" s="10"/>
      <c r="ANM756" s="269"/>
      <c r="ANN756" s="202" t="s">
        <v>102</v>
      </c>
      <c r="ANO756" s="78" t="s">
        <v>183</v>
      </c>
      <c r="ANQ756" s="203"/>
      <c r="ANR756" s="203" t="e">
        <f>VLOOKUP(ANO756,$A$794:$F$2344,6,FALSE)</f>
        <v>#N/A</v>
      </c>
      <c r="ANS756" s="202" t="s">
        <v>65</v>
      </c>
      <c r="ANT756" s="10" t="e">
        <f>ANR756*1.3</f>
        <v>#N/A</v>
      </c>
      <c r="ANU756" s="10"/>
      <c r="ANV756" s="269"/>
      <c r="ANW756" s="202" t="s">
        <v>102</v>
      </c>
      <c r="ANX756" s="78" t="s">
        <v>183</v>
      </c>
      <c r="ANZ756" s="203"/>
      <c r="AOA756" s="203" t="e">
        <f>VLOOKUP(ANX756,$A$794:$F$2344,6,FALSE)</f>
        <v>#N/A</v>
      </c>
      <c r="AOB756" s="202" t="s">
        <v>65</v>
      </c>
      <c r="AOC756" s="10" t="e">
        <f>AOA756*1.3</f>
        <v>#N/A</v>
      </c>
      <c r="AOD756" s="10"/>
      <c r="AOE756" s="269"/>
      <c r="AOF756" s="202" t="s">
        <v>102</v>
      </c>
      <c r="AOG756" s="78" t="s">
        <v>183</v>
      </c>
      <c r="AOI756" s="203"/>
      <c r="AOJ756" s="203" t="e">
        <f>VLOOKUP(AOG756,$A$794:$F$2344,6,FALSE)</f>
        <v>#N/A</v>
      </c>
      <c r="AOK756" s="202" t="s">
        <v>65</v>
      </c>
      <c r="AOL756" s="10" t="e">
        <f>AOJ756*1.3</f>
        <v>#N/A</v>
      </c>
      <c r="AOM756" s="10"/>
      <c r="AON756" s="269"/>
      <c r="AOO756" s="202" t="s">
        <v>102</v>
      </c>
      <c r="AOP756" s="78" t="s">
        <v>183</v>
      </c>
      <c r="AOR756" s="203"/>
      <c r="AOS756" s="203" t="e">
        <f>VLOOKUP(AOP756,$A$794:$F$2344,6,FALSE)</f>
        <v>#N/A</v>
      </c>
      <c r="AOT756" s="202" t="s">
        <v>65</v>
      </c>
      <c r="AOU756" s="10" t="e">
        <f>AOS756*1.3</f>
        <v>#N/A</v>
      </c>
      <c r="AOV756" s="10"/>
      <c r="AOW756" s="269"/>
      <c r="AOX756" s="202" t="s">
        <v>102</v>
      </c>
      <c r="AOY756" s="78" t="s">
        <v>183</v>
      </c>
      <c r="APA756" s="203"/>
      <c r="APB756" s="203" t="e">
        <f>VLOOKUP(AOY756,$A$794:$F$2344,6,FALSE)</f>
        <v>#N/A</v>
      </c>
      <c r="APC756" s="202" t="s">
        <v>65</v>
      </c>
      <c r="APD756" s="10" t="e">
        <f>APB756*1.3</f>
        <v>#N/A</v>
      </c>
      <c r="APE756" s="10"/>
      <c r="APF756" s="269"/>
      <c r="APG756" s="202" t="s">
        <v>102</v>
      </c>
      <c r="APH756" s="78" t="s">
        <v>183</v>
      </c>
      <c r="APJ756" s="203"/>
      <c r="APK756" s="203" t="e">
        <f>VLOOKUP(APH756,$A$794:$F$2344,6,FALSE)</f>
        <v>#N/A</v>
      </c>
      <c r="APL756" s="202" t="s">
        <v>65</v>
      </c>
      <c r="APM756" s="10" t="e">
        <f>APK756*1.3</f>
        <v>#N/A</v>
      </c>
      <c r="APN756" s="10"/>
      <c r="APO756" s="269"/>
      <c r="APP756" s="202" t="s">
        <v>102</v>
      </c>
      <c r="APQ756" s="498" t="s">
        <v>563</v>
      </c>
      <c r="APS756" s="203"/>
      <c r="APT756" s="203">
        <f>VLOOKUP(APQ756,$A$794:$F$2344,6,FALSE)</f>
        <v>0</v>
      </c>
      <c r="APU756" s="202" t="s">
        <v>65</v>
      </c>
      <c r="APV756" s="10">
        <f>APT756*1.3</f>
        <v>0</v>
      </c>
      <c r="APW756" s="10"/>
      <c r="APX756" s="269"/>
      <c r="APY756" s="202" t="s">
        <v>102</v>
      </c>
      <c r="APZ756" s="498" t="s">
        <v>2438</v>
      </c>
      <c r="AQB756" s="203"/>
      <c r="AQC756" s="203">
        <f>VLOOKUP(APZ756,$A$794:$F$2344,6,FALSE)</f>
        <v>0</v>
      </c>
      <c r="AQD756" s="202" t="s">
        <v>65</v>
      </c>
      <c r="AQE756" s="10">
        <f>AQC756*1.3</f>
        <v>0</v>
      </c>
      <c r="AQF756" s="10"/>
      <c r="AQG756" s="269"/>
      <c r="AQH756" s="202" t="s">
        <v>102</v>
      </c>
      <c r="AQI756" s="484" t="s">
        <v>2438</v>
      </c>
      <c r="AQK756" s="203"/>
      <c r="AQL756" s="203">
        <f>VLOOKUP(AQI756,$A$794:$F$2344,6,FALSE)</f>
        <v>0</v>
      </c>
      <c r="AQM756" s="202" t="s">
        <v>65</v>
      </c>
      <c r="AQN756" s="10">
        <f>AQL756*1.3</f>
        <v>0</v>
      </c>
      <c r="AQO756" s="10"/>
      <c r="AQP756" s="269"/>
      <c r="AQQ756" s="202" t="s">
        <v>102</v>
      </c>
      <c r="AQR756" s="484" t="s">
        <v>2938</v>
      </c>
      <c r="AQT756" s="203"/>
      <c r="AQU756" s="203">
        <f>VLOOKUP(AQR756,$A$794:$F$2344,6,FALSE)</f>
        <v>0</v>
      </c>
      <c r="AQV756" s="202" t="s">
        <v>65</v>
      </c>
      <c r="AQW756" s="10">
        <f>AQU756*1.3</f>
        <v>0</v>
      </c>
      <c r="AQX756" s="10"/>
      <c r="AQY756" s="269"/>
      <c r="AQZ756" s="202" t="s">
        <v>102</v>
      </c>
      <c r="ARA756" s="484" t="s">
        <v>1186</v>
      </c>
      <c r="ARC756" s="203"/>
      <c r="ARD756" s="203">
        <f>VLOOKUP(ARA756,$A$794:$F$2344,6,FALSE)</f>
        <v>0</v>
      </c>
      <c r="ARE756" s="202" t="s">
        <v>65</v>
      </c>
      <c r="ARF756" s="10">
        <f>ARD756*1.3</f>
        <v>0</v>
      </c>
      <c r="ARG756" s="10"/>
      <c r="ARH756" s="269"/>
      <c r="ARI756" s="202" t="s">
        <v>102</v>
      </c>
      <c r="ARJ756" s="484" t="s">
        <v>3124</v>
      </c>
      <c r="ARL756" s="203"/>
      <c r="ARM756" s="203">
        <f>VLOOKUP(ARJ756,$A$794:$F$2344,6,FALSE)</f>
        <v>147</v>
      </c>
      <c r="ARN756" s="202" t="s">
        <v>65</v>
      </c>
      <c r="ARO756" s="10">
        <f>ARM756*1.3</f>
        <v>191.1</v>
      </c>
      <c r="ARP756" s="10"/>
      <c r="ARQ756" s="269"/>
      <c r="ARR756" s="202" t="s">
        <v>102</v>
      </c>
      <c r="ARS756" s="498" t="s">
        <v>1956</v>
      </c>
      <c r="ARU756" s="203"/>
      <c r="ARV756" s="203">
        <f>VLOOKUP(ARS756,$A$794:$F$2344,6,FALSE)</f>
        <v>0</v>
      </c>
      <c r="ARW756" s="202" t="s">
        <v>65</v>
      </c>
      <c r="ARX756" s="10">
        <f>ARV756*1.3</f>
        <v>0</v>
      </c>
      <c r="ARY756" s="10"/>
      <c r="ARZ756" s="269"/>
      <c r="ASA756" s="202" t="s">
        <v>102</v>
      </c>
      <c r="ASB756" s="484" t="s">
        <v>655</v>
      </c>
      <c r="ASD756" s="203"/>
      <c r="ASE756" s="203">
        <f>VLOOKUP(ASB756,$A$794:$F$2344,6,FALSE)</f>
        <v>0</v>
      </c>
      <c r="ASF756" s="202" t="s">
        <v>65</v>
      </c>
      <c r="ASG756" s="10">
        <f>ASE756*1.3</f>
        <v>0</v>
      </c>
      <c r="ASH756" s="10"/>
      <c r="ASI756" s="269"/>
      <c r="ASJ756" s="202" t="s">
        <v>102</v>
      </c>
      <c r="ASK756" s="484" t="s">
        <v>1617</v>
      </c>
      <c r="ASM756" s="203"/>
      <c r="ASN756" s="203">
        <f>VLOOKUP(ASK756,$A$794:$F$2344,6,FALSE)</f>
        <v>0</v>
      </c>
      <c r="ASO756" s="202" t="s">
        <v>65</v>
      </c>
      <c r="ASP756" s="10">
        <f>ASN756*1.3</f>
        <v>0</v>
      </c>
      <c r="ASQ756" s="10"/>
      <c r="ASR756" s="269"/>
      <c r="ASS756" s="202" t="s">
        <v>102</v>
      </c>
      <c r="AST756" s="484" t="s">
        <v>1617</v>
      </c>
      <c r="ASV756" s="203"/>
      <c r="ASW756" s="203">
        <f>VLOOKUP(AST756,$A$794:$F$2344,6,FALSE)</f>
        <v>0</v>
      </c>
      <c r="ASX756" s="202" t="s">
        <v>65</v>
      </c>
      <c r="ASY756" s="10">
        <f>ASW756*1.3</f>
        <v>0</v>
      </c>
      <c r="ASZ756" s="10"/>
      <c r="ATA756" s="269"/>
      <c r="ATB756" s="202" t="s">
        <v>102</v>
      </c>
      <c r="ATC756" s="484" t="s">
        <v>640</v>
      </c>
      <c r="ATE756" s="203"/>
      <c r="ATF756" s="203">
        <f>VLOOKUP(ATC756,$A$794:$F$2344,6,FALSE)</f>
        <v>0</v>
      </c>
      <c r="ATG756" s="202" t="s">
        <v>65</v>
      </c>
      <c r="ATH756" s="10">
        <f>ATF756*1.3</f>
        <v>0</v>
      </c>
      <c r="ATI756" s="10"/>
      <c r="ATJ756" s="269"/>
      <c r="ATK756" s="202" t="s">
        <v>102</v>
      </c>
      <c r="ATL756" s="484" t="s">
        <v>1956</v>
      </c>
      <c r="ATN756" s="203"/>
      <c r="ATO756" s="203">
        <f>VLOOKUP(ATL756,$A$794:$F$2344,6,FALSE)</f>
        <v>0</v>
      </c>
      <c r="ATP756" s="202" t="s">
        <v>65</v>
      </c>
      <c r="ATQ756" s="10">
        <f>ATO756*1.3</f>
        <v>0</v>
      </c>
      <c r="ATR756" s="10"/>
      <c r="ATS756" s="269"/>
      <c r="ATT756" s="202" t="s">
        <v>102</v>
      </c>
      <c r="ATU756" s="484" t="s">
        <v>1716</v>
      </c>
      <c r="ATW756" s="203"/>
      <c r="ATX756" s="203">
        <f>VLOOKUP(ATU756,$A$794:$F$2344,6,FALSE)</f>
        <v>0</v>
      </c>
      <c r="ATY756" s="202" t="s">
        <v>65</v>
      </c>
      <c r="ATZ756" s="10">
        <f>ATX756*1.3</f>
        <v>0</v>
      </c>
      <c r="AUA756" s="10"/>
      <c r="AUB756" s="269"/>
      <c r="AUC756" s="202" t="s">
        <v>102</v>
      </c>
      <c r="AUD756" s="484" t="s">
        <v>568</v>
      </c>
      <c r="AUF756" s="203"/>
      <c r="AUG756" s="203">
        <f>VLOOKUP(AUD756,$A$794:$F$2344,6,FALSE)</f>
        <v>0</v>
      </c>
      <c r="AUH756" s="202" t="s">
        <v>65</v>
      </c>
      <c r="AUI756" s="10">
        <f>AUG756*1.3</f>
        <v>0</v>
      </c>
      <c r="AUJ756" s="10"/>
      <c r="AUK756" s="269"/>
      <c r="AUL756" s="202" t="s">
        <v>102</v>
      </c>
      <c r="AUM756" s="484" t="s">
        <v>524</v>
      </c>
      <c r="AUO756" s="203"/>
      <c r="AUP756" s="203">
        <f>VLOOKUP(AUM756,$A$794:$F$2344,6,FALSE)</f>
        <v>0</v>
      </c>
      <c r="AUQ756" s="202" t="s">
        <v>65</v>
      </c>
      <c r="AUR756" s="10">
        <f>AUP756*1.3</f>
        <v>0</v>
      </c>
      <c r="AUS756" s="10"/>
      <c r="AUT756" s="269"/>
      <c r="AUU756" s="202" t="s">
        <v>102</v>
      </c>
      <c r="AUV756" s="509" t="s">
        <v>664</v>
      </c>
      <c r="AUX756" s="203"/>
      <c r="AUY756" s="203">
        <f>VLOOKUP(AUV756,$A$794:$F$2344,6,FALSE)</f>
        <v>0</v>
      </c>
      <c r="AUZ756" s="202" t="s">
        <v>65</v>
      </c>
      <c r="AVA756" s="10">
        <f>AUY756*1.3</f>
        <v>0</v>
      </c>
      <c r="AVB756" s="10"/>
      <c r="AVC756" s="269"/>
      <c r="AVD756" s="202" t="s">
        <v>102</v>
      </c>
      <c r="AVE756" s="484" t="s">
        <v>2271</v>
      </c>
      <c r="AVG756" s="203"/>
      <c r="AVH756" s="203">
        <f>VLOOKUP(AVE756,$A$794:$F$2344,6,FALSE)</f>
        <v>0</v>
      </c>
      <c r="AVI756" s="202" t="s">
        <v>65</v>
      </c>
      <c r="AVJ756" s="10">
        <f>AVH756*1.3</f>
        <v>0</v>
      </c>
      <c r="AVK756" s="10"/>
      <c r="AVL756" s="269"/>
      <c r="AVM756" s="202" t="s">
        <v>102</v>
      </c>
      <c r="AVN756" s="484" t="s">
        <v>1956</v>
      </c>
      <c r="AVP756" s="203"/>
      <c r="AVQ756" s="203">
        <f>VLOOKUP(AVN756,$A$794:$F$2344,6,FALSE)</f>
        <v>0</v>
      </c>
      <c r="AVR756" s="202" t="s">
        <v>65</v>
      </c>
      <c r="AVS756" s="10">
        <f>AVQ756*1.3</f>
        <v>0</v>
      </c>
      <c r="AVT756" s="10"/>
      <c r="AVU756" s="269"/>
      <c r="AVV756" s="202" t="s">
        <v>102</v>
      </c>
      <c r="AVW756" s="487" t="s">
        <v>909</v>
      </c>
      <c r="AVY756" s="203"/>
      <c r="AVZ756" s="203">
        <f>VLOOKUP(AVW756,$A$794:$F$2344,6,FALSE)</f>
        <v>0</v>
      </c>
      <c r="AWA756" s="202" t="s">
        <v>65</v>
      </c>
      <c r="AWB756" s="10">
        <f>AVZ756*1.3</f>
        <v>0</v>
      </c>
      <c r="AWC756" s="10"/>
      <c r="AWD756" s="269"/>
      <c r="AWE756" s="202" t="s">
        <v>102</v>
      </c>
      <c r="AWF756" s="484" t="s">
        <v>568</v>
      </c>
      <c r="AWH756" s="203"/>
      <c r="AWI756" s="203">
        <f>VLOOKUP(AWF756,$A$794:$F$2344,6,FALSE)</f>
        <v>0</v>
      </c>
      <c r="AWJ756" s="202" t="s">
        <v>65</v>
      </c>
      <c r="AWK756" s="10">
        <f>AWI756*1.3</f>
        <v>0</v>
      </c>
      <c r="AWL756" s="10"/>
      <c r="AWM756" s="269"/>
      <c r="AWN756" s="202" t="s">
        <v>102</v>
      </c>
      <c r="AWO756" s="484" t="s">
        <v>1956</v>
      </c>
      <c r="AWQ756" s="203"/>
      <c r="AWR756" s="203">
        <f>VLOOKUP(AWO756,$A$794:$F$2344,6,FALSE)</f>
        <v>0</v>
      </c>
      <c r="AWS756" s="202" t="s">
        <v>65</v>
      </c>
      <c r="AWT756" s="10">
        <f>AWR756*1.3</f>
        <v>0</v>
      </c>
      <c r="AWU756" s="10"/>
      <c r="AWV756" s="269"/>
      <c r="AWW756" s="202" t="s">
        <v>102</v>
      </c>
      <c r="AWX756" s="484" t="s">
        <v>664</v>
      </c>
      <c r="AWZ756" s="203"/>
      <c r="AXA756" s="203">
        <f>VLOOKUP(AWX756,$A$794:$F$2344,6,FALSE)</f>
        <v>0</v>
      </c>
      <c r="AXB756" s="202" t="s">
        <v>65</v>
      </c>
      <c r="AXC756" s="10">
        <f>AXA756*1.3</f>
        <v>0</v>
      </c>
      <c r="AXD756" s="10"/>
      <c r="AXE756" s="269"/>
      <c r="AXF756" s="202" t="s">
        <v>102</v>
      </c>
      <c r="AXG756" s="484" t="s">
        <v>1186</v>
      </c>
      <c r="AXI756" s="203"/>
      <c r="AXJ756" s="203">
        <f>VLOOKUP(AXG756,$A$794:$F$2344,6,FALSE)</f>
        <v>0</v>
      </c>
      <c r="AXK756" s="202" t="s">
        <v>65</v>
      </c>
      <c r="AXL756" s="10">
        <f>AXJ756*1.3</f>
        <v>0</v>
      </c>
      <c r="AXM756" s="10"/>
      <c r="AXN756" s="269"/>
      <c r="AXO756" s="202" t="s">
        <v>102</v>
      </c>
      <c r="AXP756" s="484" t="s">
        <v>2438</v>
      </c>
      <c r="AXR756" s="203"/>
      <c r="AXS756" s="203">
        <f>VLOOKUP(AXP756,$A$794:$F$2344,6,FALSE)</f>
        <v>0</v>
      </c>
      <c r="AXT756" s="202" t="s">
        <v>65</v>
      </c>
      <c r="AXU756" s="10">
        <f>AXS756*1.3</f>
        <v>0</v>
      </c>
      <c r="AXV756" s="10"/>
      <c r="AXW756" s="269"/>
      <c r="AXX756" s="202" t="s">
        <v>102</v>
      </c>
      <c r="AXY756" s="498" t="s">
        <v>1186</v>
      </c>
      <c r="AYA756" s="203"/>
      <c r="AYB756" s="203">
        <f>VLOOKUP(AXY756,$A$794:$F$2344,6,FALSE)</f>
        <v>0</v>
      </c>
      <c r="AYC756" s="202" t="s">
        <v>65</v>
      </c>
      <c r="AYD756" s="10">
        <f>AYB756*1.3</f>
        <v>0</v>
      </c>
      <c r="AYE756" s="10"/>
      <c r="AYF756" s="269"/>
      <c r="AYG756" s="202" t="s">
        <v>102</v>
      </c>
      <c r="AYH756" s="484" t="s">
        <v>3329</v>
      </c>
      <c r="AYJ756" s="203"/>
      <c r="AYK756" s="203">
        <f>VLOOKUP(AYH756,$A$794:$F$2344,6,FALSE)</f>
        <v>0</v>
      </c>
      <c r="AYL756" s="202" t="s">
        <v>65</v>
      </c>
      <c r="AYM756" s="10">
        <f>AYK756*1.3</f>
        <v>0</v>
      </c>
      <c r="AYN756" s="10"/>
      <c r="AYO756" s="269"/>
      <c r="AYP756" s="202" t="s">
        <v>102</v>
      </c>
      <c r="AYQ756" s="484" t="s">
        <v>805</v>
      </c>
      <c r="AYS756" s="203"/>
      <c r="AYT756" s="203">
        <f>VLOOKUP(AYQ756,$A$794:$F$2344,6,FALSE)</f>
        <v>0</v>
      </c>
      <c r="AYU756" s="202" t="s">
        <v>65</v>
      </c>
      <c r="AYV756" s="10">
        <f>AYT756*1.3</f>
        <v>0</v>
      </c>
      <c r="AYW756" s="10"/>
      <c r="AYX756" s="269"/>
      <c r="AYY756" s="202" t="s">
        <v>102</v>
      </c>
      <c r="AYZ756" s="484" t="s">
        <v>1956</v>
      </c>
      <c r="AZB756" s="203"/>
      <c r="AZC756" s="203">
        <f>VLOOKUP(AYZ756,$A$794:$F$2344,6,FALSE)</f>
        <v>0</v>
      </c>
      <c r="AZD756" s="202" t="s">
        <v>65</v>
      </c>
      <c r="AZE756" s="10">
        <f>AZC756*1.3</f>
        <v>0</v>
      </c>
      <c r="AZF756" s="10"/>
      <c r="AZG756" s="269"/>
      <c r="AZH756" s="202" t="s">
        <v>102</v>
      </c>
      <c r="AZI756" s="484" t="s">
        <v>664</v>
      </c>
      <c r="AZK756" s="203"/>
      <c r="AZL756" s="203">
        <f>VLOOKUP(AZI756,$A$794:$F$2344,6,FALSE)</f>
        <v>0</v>
      </c>
      <c r="AZM756" s="202" t="s">
        <v>65</v>
      </c>
      <c r="AZN756" s="10">
        <f>AZL756*1.3</f>
        <v>0</v>
      </c>
      <c r="AZO756" s="10"/>
      <c r="AZP756" s="269"/>
      <c r="AZQ756" s="202" t="s">
        <v>102</v>
      </c>
      <c r="AZR756" s="484" t="s">
        <v>563</v>
      </c>
      <c r="AZT756" s="203"/>
      <c r="AZU756" s="203">
        <f>VLOOKUP(AZR756,$A$794:$F$2344,6,FALSE)</f>
        <v>0</v>
      </c>
      <c r="AZV756" s="202" t="s">
        <v>65</v>
      </c>
      <c r="AZW756" s="10">
        <f>AZU756*1.3</f>
        <v>0</v>
      </c>
      <c r="AZX756" s="10"/>
      <c r="AZY756" s="269"/>
      <c r="AZZ756" s="202" t="s">
        <v>102</v>
      </c>
      <c r="BAA756" s="498" t="s">
        <v>1956</v>
      </c>
      <c r="BAC756" s="203"/>
      <c r="BAD756" s="203">
        <f>VLOOKUP(BAA756,$A$794:$F$2344,6,FALSE)</f>
        <v>0</v>
      </c>
      <c r="BAE756" s="202" t="s">
        <v>65</v>
      </c>
      <c r="BAF756" s="10">
        <f>BAD756*1.3</f>
        <v>0</v>
      </c>
      <c r="BAG756" s="10"/>
      <c r="BAH756" s="269"/>
    </row>
    <row r="757" spans="1:1386" s="14" customFormat="1" ht="15">
      <c r="A757" s="202" t="s">
        <v>103</v>
      </c>
      <c r="B757" s="484" t="s">
        <v>664</v>
      </c>
      <c r="D757" s="203"/>
      <c r="E757" s="203">
        <f>VLOOKUP(B757,$A$794:$F$2344,6,FALSE)</f>
        <v>0</v>
      </c>
      <c r="F757" s="202" t="s">
        <v>67</v>
      </c>
      <c r="G757" s="10">
        <f>E757*1.2</f>
        <v>0</v>
      </c>
      <c r="H757" s="10"/>
      <c r="I757" s="263"/>
      <c r="J757" s="202" t="s">
        <v>103</v>
      </c>
      <c r="K757" s="487" t="s">
        <v>2774</v>
      </c>
      <c r="M757" s="203"/>
      <c r="N757" s="203">
        <f>VLOOKUP(K757,$A$794:$F$2344,6,FALSE)</f>
        <v>0</v>
      </c>
      <c r="O757" s="202" t="s">
        <v>67</v>
      </c>
      <c r="P757" s="10">
        <f>N757*1.2</f>
        <v>0</v>
      </c>
      <c r="Q757" s="10"/>
      <c r="R757" s="263"/>
      <c r="S757" s="202" t="s">
        <v>103</v>
      </c>
      <c r="T757" s="484" t="s">
        <v>1154</v>
      </c>
      <c r="V757" s="203"/>
      <c r="W757" s="203">
        <f>VLOOKUP(T757,$A$794:$F$2344,6,FALSE)</f>
        <v>0</v>
      </c>
      <c r="X757" s="202" t="s">
        <v>67</v>
      </c>
      <c r="Y757" s="10">
        <f>W757*1.2</f>
        <v>0</v>
      </c>
      <c r="Z757" s="10"/>
      <c r="AA757" s="263"/>
      <c r="AB757" s="202" t="s">
        <v>103</v>
      </c>
      <c r="AC757" s="484" t="s">
        <v>1994</v>
      </c>
      <c r="AE757" s="203"/>
      <c r="AF757" s="203">
        <f>VLOOKUP(AC757,$A$794:$F$2344,6,FALSE)</f>
        <v>0</v>
      </c>
      <c r="AG757" s="202" t="s">
        <v>67</v>
      </c>
      <c r="AH757" s="10">
        <f>AF757*1.2</f>
        <v>0</v>
      </c>
      <c r="AI757" s="10"/>
      <c r="AJ757" s="263"/>
      <c r="AK757" s="202" t="s">
        <v>103</v>
      </c>
      <c r="AL757" s="490" t="s">
        <v>1956</v>
      </c>
      <c r="AN757" s="203"/>
      <c r="AO757" s="203">
        <f>VLOOKUP(AL757,$A$794:$F$2344,6,FALSE)</f>
        <v>0</v>
      </c>
      <c r="AP757" s="202" t="s">
        <v>67</v>
      </c>
      <c r="AQ757" s="10">
        <f>AO757*1.2</f>
        <v>0</v>
      </c>
      <c r="AR757" s="10"/>
      <c r="AS757" s="263"/>
      <c r="AT757" s="202" t="s">
        <v>103</v>
      </c>
      <c r="AU757" s="484" t="s">
        <v>1994</v>
      </c>
      <c r="AW757" s="203"/>
      <c r="AX757" s="203">
        <f>VLOOKUP(AU757,$A$794:$F$2344,6,FALSE)</f>
        <v>0</v>
      </c>
      <c r="AY757" s="202" t="s">
        <v>67</v>
      </c>
      <c r="AZ757" s="10">
        <f>AX757*1.2</f>
        <v>0</v>
      </c>
      <c r="BA757" s="10"/>
      <c r="BB757" s="263"/>
      <c r="BC757" s="202" t="s">
        <v>103</v>
      </c>
      <c r="BD757" s="484" t="s">
        <v>1956</v>
      </c>
      <c r="BF757" s="203"/>
      <c r="BG757" s="203">
        <f>VLOOKUP(BD757,$A$794:$F$2344,6,FALSE)</f>
        <v>0</v>
      </c>
      <c r="BH757" s="202" t="s">
        <v>67</v>
      </c>
      <c r="BI757" s="10">
        <f>BG757*1.2</f>
        <v>0</v>
      </c>
      <c r="BJ757" s="10"/>
      <c r="BK757" s="263"/>
      <c r="BL757" s="202" t="s">
        <v>103</v>
      </c>
      <c r="BM757" s="484" t="s">
        <v>3124</v>
      </c>
      <c r="BO757" s="203"/>
      <c r="BP757" s="203">
        <f>VLOOKUP(BM757,$A$794:$F$2344,6,FALSE)</f>
        <v>147</v>
      </c>
      <c r="BQ757" s="202" t="s">
        <v>67</v>
      </c>
      <c r="BR757" s="10">
        <f>BP757*1.2</f>
        <v>176.4</v>
      </c>
      <c r="BS757" s="10"/>
      <c r="BT757" s="263"/>
      <c r="BU757" s="202" t="s">
        <v>103</v>
      </c>
      <c r="BV757" s="484" t="s">
        <v>1186</v>
      </c>
      <c r="BX757" s="203"/>
      <c r="BY757" s="203">
        <f>VLOOKUP(BV757,$A$794:$F$2344,6,FALSE)</f>
        <v>0</v>
      </c>
      <c r="BZ757" s="202" t="s">
        <v>67</v>
      </c>
      <c r="CA757" s="10">
        <f>BY757*1.2</f>
        <v>0</v>
      </c>
      <c r="CB757" s="10"/>
      <c r="CC757" s="263"/>
      <c r="CD757" s="202" t="s">
        <v>103</v>
      </c>
      <c r="CE757" s="491" t="s">
        <v>1956</v>
      </c>
      <c r="CG757" s="203"/>
      <c r="CH757" s="203">
        <f>VLOOKUP(CE757,$A$794:$F$2344,6,FALSE)</f>
        <v>0</v>
      </c>
      <c r="CI757" s="202" t="s">
        <v>67</v>
      </c>
      <c r="CJ757" s="10">
        <f>CH757*1.2</f>
        <v>0</v>
      </c>
      <c r="CK757" s="10"/>
      <c r="CL757" s="263"/>
      <c r="CM757" s="202" t="s">
        <v>103</v>
      </c>
      <c r="CN757" s="484" t="s">
        <v>1956</v>
      </c>
      <c r="CP757" s="203"/>
      <c r="CQ757" s="203">
        <f>VLOOKUP(CN757,$A$794:$F$2344,6,FALSE)</f>
        <v>0</v>
      </c>
      <c r="CR757" s="202" t="s">
        <v>67</v>
      </c>
      <c r="CS757" s="10">
        <f>CQ757*1.2</f>
        <v>0</v>
      </c>
      <c r="CT757" s="10"/>
      <c r="CU757" s="263"/>
      <c r="CV757" s="202" t="s">
        <v>103</v>
      </c>
      <c r="CW757" s="484" t="s">
        <v>2938</v>
      </c>
      <c r="CY757" s="203"/>
      <c r="CZ757" s="203">
        <f>VLOOKUP(CW757,$A$794:$F$2344,6,FALSE)</f>
        <v>0</v>
      </c>
      <c r="DA757" s="202" t="s">
        <v>67</v>
      </c>
      <c r="DB757" s="10">
        <f>CZ757*1.2</f>
        <v>0</v>
      </c>
      <c r="DC757" s="10"/>
      <c r="DD757" s="263"/>
      <c r="DE757" s="202" t="s">
        <v>103</v>
      </c>
      <c r="DF757" s="484" t="s">
        <v>1186</v>
      </c>
      <c r="DH757" s="203"/>
      <c r="DI757" s="203">
        <f>VLOOKUP(DF757,$A$794:$F$2344,6,FALSE)</f>
        <v>0</v>
      </c>
      <c r="DJ757" s="202" t="s">
        <v>67</v>
      </c>
      <c r="DK757" s="10">
        <f>DI757*1.2</f>
        <v>0</v>
      </c>
      <c r="DL757" s="10"/>
      <c r="DM757" s="263"/>
      <c r="DN757" s="202" t="s">
        <v>103</v>
      </c>
      <c r="DO757" s="484" t="s">
        <v>563</v>
      </c>
      <c r="DQ757" s="203"/>
      <c r="DR757" s="203">
        <f>VLOOKUP(DO757,$A$794:$F$2344,6,FALSE)</f>
        <v>0</v>
      </c>
      <c r="DS757" s="202" t="s">
        <v>67</v>
      </c>
      <c r="DT757" s="10">
        <f>DR757*1.2</f>
        <v>0</v>
      </c>
      <c r="DU757" s="10"/>
      <c r="DV757" s="263"/>
      <c r="DW757" s="202" t="s">
        <v>103</v>
      </c>
      <c r="DX757" s="484" t="s">
        <v>1186</v>
      </c>
      <c r="DZ757" s="203"/>
      <c r="EA757" s="203">
        <f>VLOOKUP(DX757,$A$794:$F$2344,6,FALSE)</f>
        <v>0</v>
      </c>
      <c r="EB757" s="202" t="s">
        <v>67</v>
      </c>
      <c r="EC757" s="10">
        <f>EA757*1.2</f>
        <v>0</v>
      </c>
      <c r="ED757" s="10"/>
      <c r="EE757" s="263"/>
      <c r="EF757" s="202" t="s">
        <v>103</v>
      </c>
      <c r="EG757" s="484" t="s">
        <v>805</v>
      </c>
      <c r="EI757" s="203"/>
      <c r="EJ757" s="203">
        <f>VLOOKUP(EG757,$A$794:$F$2344,6,FALSE)</f>
        <v>0</v>
      </c>
      <c r="EK757" s="202" t="s">
        <v>67</v>
      </c>
      <c r="EL757" s="10">
        <f>EJ757*1.2</f>
        <v>0</v>
      </c>
      <c r="EM757" s="10"/>
      <c r="EN757" s="263"/>
      <c r="EO757" s="202" t="s">
        <v>103</v>
      </c>
      <c r="EP757" s="484" t="s">
        <v>1186</v>
      </c>
      <c r="ER757" s="203"/>
      <c r="ES757" s="203">
        <f>VLOOKUP(EP757,$A$794:$F$2344,6,FALSE)</f>
        <v>0</v>
      </c>
      <c r="ET757" s="202" t="s">
        <v>67</v>
      </c>
      <c r="EU757" s="10">
        <f>ES757*1.2</f>
        <v>0</v>
      </c>
      <c r="EV757" s="10"/>
      <c r="EW757" s="263"/>
      <c r="EX757" s="202" t="s">
        <v>103</v>
      </c>
      <c r="EY757" s="484" t="s">
        <v>1956</v>
      </c>
      <c r="FA757" s="203"/>
      <c r="FB757" s="203">
        <f>VLOOKUP(EY757,$A$794:$F$2344,6,FALSE)</f>
        <v>0</v>
      </c>
      <c r="FC757" s="202" t="s">
        <v>67</v>
      </c>
      <c r="FD757" s="10">
        <f>FB757*1.2</f>
        <v>0</v>
      </c>
      <c r="FE757" s="10"/>
      <c r="FF757" s="263"/>
      <c r="FG757" s="202" t="s">
        <v>103</v>
      </c>
      <c r="FH757" s="484" t="s">
        <v>1186</v>
      </c>
      <c r="FJ757" s="203"/>
      <c r="FK757" s="203">
        <f>VLOOKUP(FH757,$A$794:$F$2344,6,FALSE)</f>
        <v>0</v>
      </c>
      <c r="FL757" s="202" t="s">
        <v>67</v>
      </c>
      <c r="FM757" s="10">
        <f>FK757*1.2</f>
        <v>0</v>
      </c>
      <c r="FN757" s="10"/>
      <c r="FO757" s="263"/>
      <c r="FP757" s="202" t="s">
        <v>103</v>
      </c>
      <c r="FQ757" s="484" t="s">
        <v>1717</v>
      </c>
      <c r="FS757" s="203"/>
      <c r="FT757" s="203">
        <f>VLOOKUP(FQ757,$A$794:$F$2344,6,FALSE)</f>
        <v>0</v>
      </c>
      <c r="FU757" s="202" t="s">
        <v>67</v>
      </c>
      <c r="FV757" s="10">
        <f>FT757*1.2</f>
        <v>0</v>
      </c>
      <c r="FW757" s="10"/>
      <c r="FX757" s="263"/>
      <c r="FY757" s="202" t="s">
        <v>103</v>
      </c>
      <c r="FZ757" s="484" t="s">
        <v>1956</v>
      </c>
      <c r="GB757" s="203"/>
      <c r="GC757" s="203">
        <f>VLOOKUP(FZ757,$A$794:$F$2344,6,FALSE)</f>
        <v>0</v>
      </c>
      <c r="GD757" s="202" t="s">
        <v>67</v>
      </c>
      <c r="GE757" s="10">
        <f>GC757*1.2</f>
        <v>0</v>
      </c>
      <c r="GF757" s="10"/>
      <c r="GG757" s="263"/>
      <c r="GH757" s="202" t="s">
        <v>103</v>
      </c>
      <c r="GI757" s="484" t="s">
        <v>563</v>
      </c>
      <c r="GK757" s="203"/>
      <c r="GL757" s="203">
        <f>VLOOKUP(GI757,$A$794:$F$2344,6,FALSE)</f>
        <v>0</v>
      </c>
      <c r="GM757" s="202" t="s">
        <v>67</v>
      </c>
      <c r="GN757" s="10">
        <f>GL757*1.2</f>
        <v>0</v>
      </c>
      <c r="GO757" s="10"/>
      <c r="GP757" s="263"/>
      <c r="GQ757" s="202" t="s">
        <v>103</v>
      </c>
      <c r="GR757" s="484" t="s">
        <v>805</v>
      </c>
      <c r="GT757" s="203"/>
      <c r="GU757" s="203">
        <f>VLOOKUP(GR757,$A$794:$F$2344,6,FALSE)</f>
        <v>0</v>
      </c>
      <c r="GV757" s="202" t="s">
        <v>67</v>
      </c>
      <c r="GW757" s="10">
        <f>GU757*1.2</f>
        <v>0</v>
      </c>
      <c r="GX757" s="10"/>
      <c r="GY757" s="263"/>
      <c r="GZ757" s="202" t="s">
        <v>103</v>
      </c>
      <c r="HA757" s="484" t="s">
        <v>1956</v>
      </c>
      <c r="HC757" s="203"/>
      <c r="HD757" s="203">
        <f>VLOOKUP(HA757,$A$794:$F$2344,6,FALSE)</f>
        <v>0</v>
      </c>
      <c r="HE757" s="202" t="s">
        <v>67</v>
      </c>
      <c r="HF757" s="10">
        <f>HD757*1.2</f>
        <v>0</v>
      </c>
      <c r="HG757" s="10"/>
      <c r="HH757" s="263"/>
      <c r="HI757" s="202" t="s">
        <v>103</v>
      </c>
      <c r="HJ757" s="484" t="s">
        <v>2438</v>
      </c>
      <c r="HL757" s="203"/>
      <c r="HM757" s="203">
        <f>VLOOKUP(HJ757,$A$794:$F$2344,6,FALSE)</f>
        <v>0</v>
      </c>
      <c r="HN757" s="202" t="s">
        <v>67</v>
      </c>
      <c r="HO757" s="10">
        <f>HM757*1.2</f>
        <v>0</v>
      </c>
      <c r="HP757" s="10"/>
      <c r="HQ757" s="263"/>
      <c r="HR757" s="202" t="s">
        <v>103</v>
      </c>
      <c r="HS757" s="484" t="s">
        <v>2945</v>
      </c>
      <c r="HU757" s="203"/>
      <c r="HV757" s="203">
        <f>VLOOKUP(HS757,$A$794:$F$2344,6,FALSE)</f>
        <v>0</v>
      </c>
      <c r="HW757" s="202" t="s">
        <v>67</v>
      </c>
      <c r="HX757" s="10">
        <f>HV757*1.2</f>
        <v>0</v>
      </c>
      <c r="HY757" s="10"/>
      <c r="HZ757" s="263"/>
      <c r="IA757" s="202" t="s">
        <v>103</v>
      </c>
      <c r="IB757" s="496" t="s">
        <v>183</v>
      </c>
      <c r="ID757" s="203"/>
      <c r="IE757" s="203" t="e">
        <f>VLOOKUP(IB757,$A$794:$F$2344,6,FALSE)</f>
        <v>#N/A</v>
      </c>
      <c r="IF757" s="202" t="s">
        <v>67</v>
      </c>
      <c r="IG757" s="10" t="e">
        <f>IE757*1.2</f>
        <v>#N/A</v>
      </c>
      <c r="IH757" s="10"/>
      <c r="II757" s="263"/>
      <c r="IJ757" s="202" t="s">
        <v>103</v>
      </c>
      <c r="IK757" s="484" t="s">
        <v>1186</v>
      </c>
      <c r="IM757" s="203"/>
      <c r="IN757" s="203">
        <f>VLOOKUP(IK757,$A$794:$F$2344,6,FALSE)</f>
        <v>0</v>
      </c>
      <c r="IO757" s="202" t="s">
        <v>67</v>
      </c>
      <c r="IP757" s="10">
        <f>IN757*1.2</f>
        <v>0</v>
      </c>
      <c r="IQ757" s="10"/>
      <c r="IR757" s="263"/>
      <c r="IS757" s="202" t="s">
        <v>103</v>
      </c>
      <c r="IT757" s="484" t="s">
        <v>563</v>
      </c>
      <c r="IV757" s="203"/>
      <c r="IW757" s="203">
        <f>VLOOKUP(IT757,$A$794:$F$2344,6,FALSE)</f>
        <v>0</v>
      </c>
      <c r="IX757" s="202" t="s">
        <v>67</v>
      </c>
      <c r="IY757" s="10">
        <f>IW757*1.2</f>
        <v>0</v>
      </c>
      <c r="IZ757" s="10"/>
      <c r="JA757" s="263"/>
      <c r="JB757" s="202" t="s">
        <v>103</v>
      </c>
      <c r="JC757" s="484" t="s">
        <v>563</v>
      </c>
      <c r="JE757" s="203"/>
      <c r="JF757" s="203">
        <f>VLOOKUP(JC757,$A$794:$F$2344,6,FALSE)</f>
        <v>0</v>
      </c>
      <c r="JG757" s="202" t="s">
        <v>67</v>
      </c>
      <c r="JH757" s="10">
        <f>JF757*1.2</f>
        <v>0</v>
      </c>
      <c r="JI757" s="10"/>
      <c r="JJ757" s="263"/>
      <c r="JK757" s="202" t="s">
        <v>103</v>
      </c>
      <c r="JL757" s="484" t="s">
        <v>1186</v>
      </c>
      <c r="JN757" s="203"/>
      <c r="JO757" s="203">
        <f>VLOOKUP(JL757,$A$794:$F$2344,6,FALSE)</f>
        <v>0</v>
      </c>
      <c r="JP757" s="202" t="s">
        <v>67</v>
      </c>
      <c r="JQ757" s="10">
        <f>JO757*1.2</f>
        <v>0</v>
      </c>
      <c r="JR757" s="10"/>
      <c r="JS757" s="263"/>
      <c r="JT757" s="202" t="s">
        <v>103</v>
      </c>
      <c r="JU757" s="484" t="s">
        <v>1994</v>
      </c>
      <c r="JW757" s="203"/>
      <c r="JX757" s="203">
        <f>VLOOKUP(JU757,$A$794:$F$2344,6,FALSE)</f>
        <v>0</v>
      </c>
      <c r="JY757" s="202" t="s">
        <v>67</v>
      </c>
      <c r="JZ757" s="10">
        <f>JX757*1.2</f>
        <v>0</v>
      </c>
      <c r="KA757" s="10"/>
      <c r="KB757" s="263"/>
      <c r="KC757" s="202" t="s">
        <v>103</v>
      </c>
      <c r="KD757" s="484" t="s">
        <v>1716</v>
      </c>
      <c r="KF757" s="203"/>
      <c r="KG757" s="203">
        <f>VLOOKUP(KD757,$A$794:$F$2344,6,FALSE)</f>
        <v>0</v>
      </c>
      <c r="KH757" s="202" t="s">
        <v>67</v>
      </c>
      <c r="KI757" s="10">
        <f>KG757*1.2</f>
        <v>0</v>
      </c>
      <c r="KJ757" s="10"/>
      <c r="KK757" s="263"/>
      <c r="KL757" s="202" t="s">
        <v>103</v>
      </c>
      <c r="KM757" s="484" t="s">
        <v>1994</v>
      </c>
      <c r="KO757" s="203"/>
      <c r="KP757" s="203">
        <f>VLOOKUP(KM757,$A$794:$F$2344,6,FALSE)</f>
        <v>0</v>
      </c>
      <c r="KQ757" s="202" t="s">
        <v>67</v>
      </c>
      <c r="KR757" s="10">
        <f>KP757*1.2</f>
        <v>0</v>
      </c>
      <c r="KS757" s="10"/>
      <c r="KT757" s="263"/>
      <c r="KU757" s="202" t="s">
        <v>103</v>
      </c>
      <c r="KV757" s="498" t="s">
        <v>640</v>
      </c>
      <c r="KX757" s="203"/>
      <c r="KY757" s="203">
        <f>VLOOKUP(KV757,$A$794:$F$2344,6,FALSE)</f>
        <v>0</v>
      </c>
      <c r="KZ757" s="202" t="s">
        <v>67</v>
      </c>
      <c r="LA757" s="10">
        <f>KY757*1.2</f>
        <v>0</v>
      </c>
      <c r="LB757" s="10"/>
      <c r="LC757" s="263"/>
      <c r="LD757" s="202" t="s">
        <v>103</v>
      </c>
      <c r="LE757" s="484" t="s">
        <v>1212</v>
      </c>
      <c r="LG757" s="203"/>
      <c r="LH757" s="203">
        <f>VLOOKUP(LE757,$A$794:$F$2344,6,FALSE)</f>
        <v>0</v>
      </c>
      <c r="LI757" s="202" t="s">
        <v>67</v>
      </c>
      <c r="LJ757" s="10">
        <f>LH757*1.2</f>
        <v>0</v>
      </c>
      <c r="LK757" s="10"/>
      <c r="LL757" s="263"/>
      <c r="LM757" s="202" t="s">
        <v>103</v>
      </c>
      <c r="LN757" s="484" t="s">
        <v>1186</v>
      </c>
      <c r="LP757" s="203"/>
      <c r="LQ757" s="203">
        <f>VLOOKUP(LN757,$A$794:$F$2344,6,FALSE)</f>
        <v>0</v>
      </c>
      <c r="LR757" s="202" t="s">
        <v>67</v>
      </c>
      <c r="LS757" s="10">
        <f>LQ757*1.2</f>
        <v>0</v>
      </c>
      <c r="LT757" s="10"/>
      <c r="LU757" s="263"/>
      <c r="LV757" s="202" t="s">
        <v>103</v>
      </c>
      <c r="LW757" s="496" t="s">
        <v>183</v>
      </c>
      <c r="LY757" s="203"/>
      <c r="LZ757" s="203" t="e">
        <f>VLOOKUP(LW757,$A$794:$F$2344,6,FALSE)</f>
        <v>#N/A</v>
      </c>
      <c r="MA757" s="202" t="s">
        <v>67</v>
      </c>
      <c r="MB757" s="10" t="e">
        <f>LZ757*1.2</f>
        <v>#N/A</v>
      </c>
      <c r="MC757" s="10"/>
      <c r="MD757" s="263"/>
      <c r="ME757" s="202" t="s">
        <v>103</v>
      </c>
      <c r="MF757" s="484" t="s">
        <v>1931</v>
      </c>
      <c r="MH757" s="203"/>
      <c r="MI757" s="203">
        <f>VLOOKUP(MF757,$A$794:$F$2344,6,FALSE)</f>
        <v>0</v>
      </c>
      <c r="MJ757" s="202" t="s">
        <v>67</v>
      </c>
      <c r="MK757" s="10">
        <f>MI757*1.2</f>
        <v>0</v>
      </c>
      <c r="ML757" s="10"/>
      <c r="MM757" s="263"/>
      <c r="MN757" s="202" t="s">
        <v>103</v>
      </c>
      <c r="MO757" s="484" t="s">
        <v>434</v>
      </c>
      <c r="MQ757" s="203"/>
      <c r="MR757" s="203">
        <f>VLOOKUP(MO757,$A$794:$F$2344,6,FALSE)</f>
        <v>0</v>
      </c>
      <c r="MS757" s="202" t="s">
        <v>67</v>
      </c>
      <c r="MT757" s="10">
        <f>MR757*1.2</f>
        <v>0</v>
      </c>
      <c r="MU757" s="10"/>
      <c r="MV757" s="263"/>
      <c r="MW757" s="202" t="s">
        <v>103</v>
      </c>
      <c r="MX757" s="484" t="s">
        <v>805</v>
      </c>
      <c r="MZ757" s="203"/>
      <c r="NA757" s="203">
        <f>VLOOKUP(MX757,$A$794:$F$2344,6,FALSE)</f>
        <v>0</v>
      </c>
      <c r="NB757" s="202" t="s">
        <v>67</v>
      </c>
      <c r="NC757" s="10">
        <f>NA757*1.2</f>
        <v>0</v>
      </c>
      <c r="ND757" s="10"/>
      <c r="NE757" s="263"/>
      <c r="NF757" s="202" t="s">
        <v>103</v>
      </c>
      <c r="NG757" s="484" t="s">
        <v>2774</v>
      </c>
      <c r="NI757" s="203"/>
      <c r="NJ757" s="203">
        <f>VLOOKUP(NG757,$A$794:$F$2344,6,FALSE)</f>
        <v>0</v>
      </c>
      <c r="NK757" s="202" t="s">
        <v>67</v>
      </c>
      <c r="NL757" s="10">
        <f>NJ757*1.2</f>
        <v>0</v>
      </c>
      <c r="NM757" s="10"/>
      <c r="NN757" s="263"/>
      <c r="NO757" s="202" t="s">
        <v>103</v>
      </c>
      <c r="NP757" s="498" t="s">
        <v>1617</v>
      </c>
      <c r="NR757" s="203"/>
      <c r="NS757" s="203">
        <f>VLOOKUP(NP757,$A$794:$F$2344,6,FALSE)</f>
        <v>0</v>
      </c>
      <c r="NT757" s="202" t="s">
        <v>67</v>
      </c>
      <c r="NU757" s="10">
        <f>NS757*1.2</f>
        <v>0</v>
      </c>
      <c r="NV757" s="10"/>
      <c r="NW757" s="263"/>
      <c r="NX757" s="202" t="s">
        <v>103</v>
      </c>
      <c r="NY757" s="484" t="s">
        <v>1956</v>
      </c>
      <c r="OA757" s="203"/>
      <c r="OB757" s="203">
        <f>VLOOKUP(NY757,$A$794:$F$2344,6,FALSE)</f>
        <v>0</v>
      </c>
      <c r="OC757" s="202" t="s">
        <v>67</v>
      </c>
      <c r="OD757" s="10">
        <f>OB757*1.2</f>
        <v>0</v>
      </c>
      <c r="OE757" s="10"/>
      <c r="OF757" s="263"/>
      <c r="OG757" s="202" t="s">
        <v>103</v>
      </c>
      <c r="OH757" s="484" t="s">
        <v>927</v>
      </c>
      <c r="OJ757" s="203"/>
      <c r="OK757" s="203">
        <f>VLOOKUP(OH757,$A$794:$F$2344,6,FALSE)</f>
        <v>0</v>
      </c>
      <c r="OL757" s="202" t="s">
        <v>67</v>
      </c>
      <c r="OM757" s="10">
        <f>OK757*1.2</f>
        <v>0</v>
      </c>
      <c r="ON757" s="10"/>
      <c r="OO757" s="263"/>
      <c r="OP757" s="202" t="s">
        <v>103</v>
      </c>
      <c r="OQ757" s="484" t="s">
        <v>805</v>
      </c>
      <c r="OS757" s="203"/>
      <c r="OT757" s="203">
        <f>VLOOKUP(OQ757,$A$794:$F$2344,6,FALSE)</f>
        <v>0</v>
      </c>
      <c r="OU757" s="202" t="s">
        <v>67</v>
      </c>
      <c r="OV757" s="10">
        <f>OT757*1.2</f>
        <v>0</v>
      </c>
      <c r="OW757" s="10"/>
      <c r="OX757" s="263"/>
      <c r="OY757" s="202" t="s">
        <v>103</v>
      </c>
      <c r="OZ757" s="484" t="s">
        <v>1181</v>
      </c>
      <c r="PB757" s="203"/>
      <c r="PC757" s="203">
        <f>VLOOKUP(OZ757,$A$794:$F$2344,6,FALSE)</f>
        <v>0</v>
      </c>
      <c r="PD757" s="202" t="s">
        <v>67</v>
      </c>
      <c r="PE757" s="10">
        <f>PC757*1.2</f>
        <v>0</v>
      </c>
      <c r="PF757" s="10"/>
      <c r="PG757" s="263"/>
      <c r="PH757" s="202" t="s">
        <v>103</v>
      </c>
      <c r="PI757" s="496" t="s">
        <v>183</v>
      </c>
      <c r="PK757" s="203"/>
      <c r="PL757" s="203" t="e">
        <f>VLOOKUP(PI757,$A$794:$F$2344,6,FALSE)</f>
        <v>#N/A</v>
      </c>
      <c r="PM757" s="202" t="s">
        <v>67</v>
      </c>
      <c r="PN757" s="10" t="e">
        <f>PL757*1.2</f>
        <v>#N/A</v>
      </c>
      <c r="PO757" s="10"/>
      <c r="PP757" s="263"/>
      <c r="PQ757" s="202" t="s">
        <v>103</v>
      </c>
      <c r="PR757" s="484" t="s">
        <v>1154</v>
      </c>
      <c r="PT757" s="203"/>
      <c r="PU757" s="203">
        <f>VLOOKUP(PR757,$A$794:$F$2344,6,FALSE)</f>
        <v>0</v>
      </c>
      <c r="PV757" s="202" t="s">
        <v>67</v>
      </c>
      <c r="PW757" s="10">
        <f>PU757*1.2</f>
        <v>0</v>
      </c>
      <c r="PX757" s="10"/>
      <c r="PY757" s="263"/>
      <c r="PZ757" s="202" t="s">
        <v>103</v>
      </c>
      <c r="QA757" s="496" t="s">
        <v>183</v>
      </c>
      <c r="QC757" s="203"/>
      <c r="QD757" s="203" t="e">
        <f>VLOOKUP(QA757,$A$794:$F$2344,6,FALSE)</f>
        <v>#N/A</v>
      </c>
      <c r="QE757" s="202" t="s">
        <v>67</v>
      </c>
      <c r="QF757" s="10" t="e">
        <f>QD757*1.2</f>
        <v>#N/A</v>
      </c>
      <c r="QG757" s="10"/>
      <c r="QH757" s="263"/>
      <c r="QI757" s="202" t="s">
        <v>103</v>
      </c>
      <c r="QJ757" s="484" t="s">
        <v>2945</v>
      </c>
      <c r="QL757" s="203"/>
      <c r="QM757" s="203">
        <f>VLOOKUP(QJ757,$A$794:$F$2344,6,FALSE)</f>
        <v>0</v>
      </c>
      <c r="QN757" s="202" t="s">
        <v>67</v>
      </c>
      <c r="QO757" s="10">
        <f>QM757*1.2</f>
        <v>0</v>
      </c>
      <c r="QP757" s="10"/>
      <c r="QQ757" s="263"/>
      <c r="QR757" s="202" t="s">
        <v>103</v>
      </c>
      <c r="QS757" s="484" t="s">
        <v>3110</v>
      </c>
      <c r="QU757" s="203"/>
      <c r="QV757" s="203">
        <f>VLOOKUP(QS757,$A$794:$F$2344,6,FALSE)</f>
        <v>0</v>
      </c>
      <c r="QW757" s="202" t="s">
        <v>67</v>
      </c>
      <c r="QX757" s="10">
        <f>QV757*1.2</f>
        <v>0</v>
      </c>
      <c r="QY757" s="10"/>
      <c r="QZ757" s="263"/>
      <c r="RA757" s="202" t="s">
        <v>103</v>
      </c>
      <c r="RB757" s="484" t="s">
        <v>635</v>
      </c>
      <c r="RD757" s="203"/>
      <c r="RE757" s="203">
        <f>VLOOKUP(RB757,$A$794:$F$2344,6,FALSE)</f>
        <v>40</v>
      </c>
      <c r="RF757" s="202" t="s">
        <v>67</v>
      </c>
      <c r="RG757" s="10">
        <f>RE757*1.2</f>
        <v>48</v>
      </c>
      <c r="RH757" s="10"/>
      <c r="RI757" s="263"/>
      <c r="RJ757" s="202" t="s">
        <v>103</v>
      </c>
      <c r="RK757" s="484" t="s">
        <v>926</v>
      </c>
      <c r="RM757" s="203"/>
      <c r="RN757" s="203">
        <f>VLOOKUP(RK757,$A$794:$F$2344,6,FALSE)</f>
        <v>5</v>
      </c>
      <c r="RO757" s="202" t="s">
        <v>67</v>
      </c>
      <c r="RP757" s="10">
        <f>RN757*1.2</f>
        <v>6</v>
      </c>
      <c r="RQ757" s="10"/>
      <c r="RR757" s="263"/>
      <c r="RS757" s="202" t="s">
        <v>103</v>
      </c>
      <c r="RT757" s="484" t="s">
        <v>1617</v>
      </c>
      <c r="RV757" s="203"/>
      <c r="RW757" s="203">
        <f>VLOOKUP(RT757,$A$794:$F$2344,6,FALSE)</f>
        <v>0</v>
      </c>
      <c r="RX757" s="202" t="s">
        <v>67</v>
      </c>
      <c r="RY757" s="10">
        <f>RW757*1.2</f>
        <v>0</v>
      </c>
      <c r="RZ757" s="10"/>
      <c r="SA757" s="269"/>
      <c r="SB757" s="202" t="s">
        <v>103</v>
      </c>
      <c r="SC757" s="484" t="s">
        <v>664</v>
      </c>
      <c r="SE757" s="203"/>
      <c r="SF757" s="203">
        <f>VLOOKUP(SC757,$A$794:$F$2344,6,FALSE)</f>
        <v>0</v>
      </c>
      <c r="SG757" s="202" t="s">
        <v>67</v>
      </c>
      <c r="SH757" s="10">
        <f>SF757*1.2</f>
        <v>0</v>
      </c>
      <c r="SI757" s="10"/>
      <c r="SJ757" s="269"/>
      <c r="SK757" s="202" t="s">
        <v>103</v>
      </c>
      <c r="SL757" s="496" t="s">
        <v>183</v>
      </c>
      <c r="SN757" s="203"/>
      <c r="SO757" s="203" t="e">
        <f>VLOOKUP(SL757,$A$794:$F$2344,6,FALSE)</f>
        <v>#N/A</v>
      </c>
      <c r="SP757" s="202" t="s">
        <v>67</v>
      </c>
      <c r="SQ757" s="10" t="e">
        <f>SO757*1.2</f>
        <v>#N/A</v>
      </c>
      <c r="SR757" s="10"/>
      <c r="SS757" s="269"/>
      <c r="ST757" s="202" t="s">
        <v>103</v>
      </c>
      <c r="SU757" s="484" t="s">
        <v>2774</v>
      </c>
      <c r="SW757" s="203"/>
      <c r="SX757" s="203">
        <f>VLOOKUP(SU757,$A$794:$F$2344,6,FALSE)</f>
        <v>0</v>
      </c>
      <c r="SY757" s="202" t="s">
        <v>67</v>
      </c>
      <c r="SZ757" s="10">
        <f>SX757*1.2</f>
        <v>0</v>
      </c>
      <c r="TA757" s="10"/>
      <c r="TB757" s="269"/>
      <c r="TC757" s="202" t="s">
        <v>103</v>
      </c>
      <c r="TD757" s="484" t="s">
        <v>1997</v>
      </c>
      <c r="TF757" s="203"/>
      <c r="TG757" s="203">
        <f>VLOOKUP(TD757,$A$794:$F$2344,6,FALSE)</f>
        <v>1</v>
      </c>
      <c r="TH757" s="202" t="s">
        <v>67</v>
      </c>
      <c r="TI757" s="10">
        <f>TG757*1.2</f>
        <v>1.2</v>
      </c>
      <c r="TK757" s="269"/>
      <c r="TL757" s="202" t="s">
        <v>103</v>
      </c>
      <c r="TM757" s="484" t="s">
        <v>2350</v>
      </c>
      <c r="TO757" s="203"/>
      <c r="TP757" s="203">
        <f>VLOOKUP(TM757,$A$794:$F$2344,6,FALSE)</f>
        <v>0</v>
      </c>
      <c r="TQ757" s="202" t="s">
        <v>67</v>
      </c>
      <c r="TR757" s="10">
        <f>TP757*1.2</f>
        <v>0</v>
      </c>
      <c r="TS757" s="10"/>
      <c r="TT757" s="269"/>
      <c r="TU757" s="202" t="s">
        <v>103</v>
      </c>
      <c r="TV757" s="484" t="s">
        <v>664</v>
      </c>
      <c r="TX757" s="203"/>
      <c r="TY757" s="203">
        <f>VLOOKUP(TV757,$A$794:$F$2344,6,FALSE)</f>
        <v>0</v>
      </c>
      <c r="TZ757" s="202" t="s">
        <v>67</v>
      </c>
      <c r="UA757" s="10">
        <f>TY757*1.2</f>
        <v>0</v>
      </c>
      <c r="UB757" s="10"/>
      <c r="UC757" s="269"/>
      <c r="UD757" s="202" t="s">
        <v>103</v>
      </c>
      <c r="UE757" s="498" t="s">
        <v>2271</v>
      </c>
      <c r="UG757" s="203"/>
      <c r="UH757" s="203">
        <f>VLOOKUP(UE757,$A$794:$F$2344,6,FALSE)</f>
        <v>0</v>
      </c>
      <c r="UI757" s="202" t="s">
        <v>67</v>
      </c>
      <c r="UJ757" s="10">
        <f>UH757*1.2</f>
        <v>0</v>
      </c>
      <c r="UK757" s="10"/>
      <c r="UL757" s="269"/>
      <c r="UM757" s="202" t="s">
        <v>103</v>
      </c>
      <c r="UN757" s="484" t="s">
        <v>1617</v>
      </c>
      <c r="UP757" s="203"/>
      <c r="UQ757" s="203">
        <f>VLOOKUP(UN757,$A$794:$F$2344,6,FALSE)</f>
        <v>0</v>
      </c>
      <c r="UR757" s="202" t="s">
        <v>67</v>
      </c>
      <c r="US757" s="10">
        <f>UQ757*1.2</f>
        <v>0</v>
      </c>
      <c r="UT757" s="10"/>
      <c r="UU757" s="269"/>
      <c r="UV757" s="202" t="s">
        <v>103</v>
      </c>
      <c r="UW757" s="484" t="s">
        <v>2438</v>
      </c>
      <c r="UY757" s="203"/>
      <c r="UZ757" s="203">
        <f>VLOOKUP(UW757,$A$794:$F$2344,6,FALSE)</f>
        <v>0</v>
      </c>
      <c r="VA757" s="202" t="s">
        <v>67</v>
      </c>
      <c r="VB757" s="10">
        <f>UZ757*1.2</f>
        <v>0</v>
      </c>
      <c r="VC757" s="10"/>
      <c r="VD757" s="269"/>
      <c r="VE757" s="202" t="s">
        <v>103</v>
      </c>
      <c r="VF757" s="484" t="s">
        <v>2271</v>
      </c>
      <c r="VH757" s="203"/>
      <c r="VI757" s="203">
        <f>VLOOKUP(VF757,$A$794:$F$2344,6,FALSE)</f>
        <v>0</v>
      </c>
      <c r="VJ757" s="202" t="s">
        <v>67</v>
      </c>
      <c r="VK757" s="10">
        <f>VI757*1.2</f>
        <v>0</v>
      </c>
      <c r="VL757" s="10"/>
      <c r="VM757" s="269"/>
      <c r="VN757" s="202" t="s">
        <v>103</v>
      </c>
      <c r="VO757" s="484" t="s">
        <v>1213</v>
      </c>
      <c r="VQ757" s="203"/>
      <c r="VR757" s="203">
        <f>VLOOKUP(VO757,$A$794:$F$2344,6,FALSE)</f>
        <v>0</v>
      </c>
      <c r="VS757" s="202" t="s">
        <v>67</v>
      </c>
      <c r="VT757" s="10">
        <f>VR757*1.2</f>
        <v>0</v>
      </c>
      <c r="VU757" s="10"/>
      <c r="VV757" s="269"/>
      <c r="VW757" s="202" t="s">
        <v>103</v>
      </c>
      <c r="VX757" s="496" t="s">
        <v>183</v>
      </c>
      <c r="VZ757" s="203"/>
      <c r="WA757" s="203" t="e">
        <f>VLOOKUP(VX757,$A$794:$F$2344,6,FALSE)</f>
        <v>#N/A</v>
      </c>
      <c r="WB757" s="202" t="s">
        <v>67</v>
      </c>
      <c r="WC757" s="10" t="e">
        <f>WA757*1.2</f>
        <v>#N/A</v>
      </c>
      <c r="WE757" s="269"/>
      <c r="WF757" s="202" t="s">
        <v>103</v>
      </c>
      <c r="WG757" s="484" t="s">
        <v>1956</v>
      </c>
      <c r="WI757" s="203"/>
      <c r="WJ757" s="203">
        <f>VLOOKUP(WG757,$A$794:$F$2344,6,FALSE)</f>
        <v>0</v>
      </c>
      <c r="WK757" s="202" t="s">
        <v>67</v>
      </c>
      <c r="WL757" s="10">
        <f>WJ757*1.2</f>
        <v>0</v>
      </c>
      <c r="WN757" s="269"/>
      <c r="WO757" s="202" t="s">
        <v>103</v>
      </c>
      <c r="WP757" s="484" t="s">
        <v>3110</v>
      </c>
      <c r="WQ757" s="203"/>
      <c r="WR757" s="203"/>
      <c r="WS757" s="203">
        <f>VLOOKUP(WP757,$A$794:$F$2344,6,FALSE)</f>
        <v>0</v>
      </c>
      <c r="WT757" s="202" t="s">
        <v>67</v>
      </c>
      <c r="WU757" s="10">
        <f>WS757*1.2</f>
        <v>0</v>
      </c>
      <c r="WV757" s="10"/>
      <c r="WW757" s="269"/>
      <c r="WX757" s="202" t="s">
        <v>103</v>
      </c>
      <c r="WY757" s="484" t="s">
        <v>2064</v>
      </c>
      <c r="XA757" s="203"/>
      <c r="XB757" s="203">
        <f>VLOOKUP(WY757,$A$794:$F$2344,6,FALSE)</f>
        <v>7</v>
      </c>
      <c r="XC757" s="202" t="s">
        <v>67</v>
      </c>
      <c r="XD757" s="10">
        <f>XB757*1.2</f>
        <v>8.4</v>
      </c>
      <c r="XF757" s="269"/>
      <c r="XG757" s="202" t="s">
        <v>103</v>
      </c>
      <c r="XH757" s="484" t="s">
        <v>480</v>
      </c>
      <c r="XJ757" s="203"/>
      <c r="XK757" s="203">
        <f>VLOOKUP(XH757,$A$794:$F$2344,6,FALSE)</f>
        <v>0</v>
      </c>
      <c r="XL757" s="202" t="s">
        <v>67</v>
      </c>
      <c r="XM757" s="10">
        <f>XK757*1.2</f>
        <v>0</v>
      </c>
      <c r="XO757" s="269"/>
      <c r="XP757" s="202" t="s">
        <v>103</v>
      </c>
      <c r="XQ757" s="484" t="s">
        <v>2245</v>
      </c>
      <c r="XS757" s="203"/>
      <c r="XT757" s="203">
        <f>VLOOKUP(XQ757,$A$794:$F$2344,6,FALSE)</f>
        <v>0</v>
      </c>
      <c r="XU757" s="202" t="s">
        <v>67</v>
      </c>
      <c r="XV757" s="10">
        <f>XT757*1.2</f>
        <v>0</v>
      </c>
      <c r="XW757" s="10"/>
      <c r="XX757" s="269"/>
      <c r="XY757" s="202" t="s">
        <v>103</v>
      </c>
      <c r="XZ757" s="484" t="s">
        <v>909</v>
      </c>
      <c r="YB757" s="203"/>
      <c r="YC757" s="203">
        <f>VLOOKUP(XZ757,$A$794:$F$2344,6,FALSE)</f>
        <v>0</v>
      </c>
      <c r="YD757" s="202" t="s">
        <v>67</v>
      </c>
      <c r="YE757" s="10">
        <f>YC757*1.2</f>
        <v>0</v>
      </c>
      <c r="YG757" s="269"/>
      <c r="YH757" s="202" t="s">
        <v>103</v>
      </c>
      <c r="YI757" s="78" t="s">
        <v>183</v>
      </c>
      <c r="YK757" s="203"/>
      <c r="YL757" s="203" t="e">
        <f>VLOOKUP(YI757,$A$794:$F$2344,6,FALSE)</f>
        <v>#N/A</v>
      </c>
      <c r="YM757" s="202" t="s">
        <v>67</v>
      </c>
      <c r="YN757" s="10" t="e">
        <f>YL757*1.2</f>
        <v>#N/A</v>
      </c>
      <c r="YO757" s="10"/>
      <c r="YP757" s="269"/>
      <c r="YQ757" s="202" t="s">
        <v>103</v>
      </c>
      <c r="YR757" s="78" t="s">
        <v>183</v>
      </c>
      <c r="YT757" s="203"/>
      <c r="YU757" s="203" t="e">
        <f>VLOOKUP(YR757,$A$794:$F$2344,6,FALSE)</f>
        <v>#N/A</v>
      </c>
      <c r="YV757" s="202" t="s">
        <v>67</v>
      </c>
      <c r="YW757" s="10" t="e">
        <f>YU757*1.2</f>
        <v>#N/A</v>
      </c>
      <c r="YY757" s="269"/>
      <c r="YZ757" s="202" t="s">
        <v>103</v>
      </c>
      <c r="ZA757" s="78" t="s">
        <v>183</v>
      </c>
      <c r="ZC757" s="203"/>
      <c r="ZD757" s="203" t="e">
        <f>VLOOKUP(ZA757,$A$794:$F$2344,6,FALSE)</f>
        <v>#N/A</v>
      </c>
      <c r="ZE757" s="202" t="s">
        <v>67</v>
      </c>
      <c r="ZF757" s="10" t="e">
        <f>ZD757*1.2</f>
        <v>#N/A</v>
      </c>
      <c r="ZH757" s="269"/>
      <c r="ZI757" s="202" t="s">
        <v>103</v>
      </c>
      <c r="ZJ757" s="78" t="s">
        <v>183</v>
      </c>
      <c r="ZL757" s="203"/>
      <c r="ZM757" s="203" t="e">
        <f>VLOOKUP(ZJ757,$A$794:$F$2344,6,FALSE)</f>
        <v>#N/A</v>
      </c>
      <c r="ZN757" s="202" t="s">
        <v>67</v>
      </c>
      <c r="ZO757" s="10" t="e">
        <f>ZM757*1.2</f>
        <v>#N/A</v>
      </c>
      <c r="ZQ757" s="269"/>
      <c r="ZR757" s="202" t="s">
        <v>103</v>
      </c>
      <c r="ZS757" s="484" t="s">
        <v>1956</v>
      </c>
      <c r="ZU757" s="203"/>
      <c r="ZV757" s="203">
        <f>VLOOKUP(ZS757,$A$794:$F$2344,6,FALSE)</f>
        <v>0</v>
      </c>
      <c r="ZW757" s="202" t="s">
        <v>67</v>
      </c>
      <c r="ZX757" s="10">
        <f>ZV757*1.2</f>
        <v>0</v>
      </c>
      <c r="ZY757" s="10"/>
      <c r="ZZ757" s="269"/>
      <c r="AAA757" s="202" t="s">
        <v>103</v>
      </c>
      <c r="AAB757" s="484" t="s">
        <v>1192</v>
      </c>
      <c r="AAD757" s="203"/>
      <c r="AAE757" s="203">
        <f>VLOOKUP(AAB757,$A$794:$F$2344,6,FALSE)</f>
        <v>0</v>
      </c>
      <c r="AAF757" s="202" t="s">
        <v>67</v>
      </c>
      <c r="AAG757" s="10">
        <f>AAE757*1.2</f>
        <v>0</v>
      </c>
      <c r="AAH757" s="10"/>
      <c r="AAI757" s="269"/>
      <c r="AAJ757" s="202" t="s">
        <v>103</v>
      </c>
      <c r="AAK757" s="78" t="s">
        <v>183</v>
      </c>
      <c r="AAM757" s="203"/>
      <c r="AAN757" s="203" t="e">
        <f>VLOOKUP(AAK757,$A$794:$F$2344,6,FALSE)</f>
        <v>#N/A</v>
      </c>
      <c r="AAO757" s="202" t="s">
        <v>67</v>
      </c>
      <c r="AAP757" s="10" t="e">
        <f>AAN757*1.2</f>
        <v>#N/A</v>
      </c>
      <c r="AAQ757" s="10"/>
      <c r="AAR757" s="269"/>
      <c r="AAS757" s="202" t="s">
        <v>103</v>
      </c>
      <c r="AAT757" s="498" t="s">
        <v>1956</v>
      </c>
      <c r="AAV757" s="203"/>
      <c r="AAW757" s="203">
        <f>VLOOKUP(AAT757,$A$794:$F$2344,6,FALSE)</f>
        <v>0</v>
      </c>
      <c r="AAX757" s="202" t="s">
        <v>67</v>
      </c>
      <c r="AAY757" s="10">
        <f>AAW757*1.2</f>
        <v>0</v>
      </c>
      <c r="AAZ757" s="10"/>
      <c r="ABA757" s="269"/>
      <c r="ABB757" s="202" t="s">
        <v>103</v>
      </c>
      <c r="ABC757" s="484" t="s">
        <v>595</v>
      </c>
      <c r="ABE757" s="203"/>
      <c r="ABF757" s="203">
        <f>VLOOKUP(ABC757,$A$794:$F$2344,6,FALSE)</f>
        <v>114</v>
      </c>
      <c r="ABG757" s="202" t="s">
        <v>67</v>
      </c>
      <c r="ABH757" s="10">
        <f>ABF757*1.2</f>
        <v>136.79999999999998</v>
      </c>
      <c r="ABI757" s="10"/>
      <c r="ABJ757" s="269"/>
      <c r="ABK757" s="202" t="s">
        <v>103</v>
      </c>
      <c r="ABL757" s="484" t="s">
        <v>1617</v>
      </c>
      <c r="ABN757" s="203"/>
      <c r="ABO757" s="203">
        <f>VLOOKUP(ABL757,$A$794:$F$2344,6,FALSE)</f>
        <v>0</v>
      </c>
      <c r="ABP757" s="202" t="s">
        <v>67</v>
      </c>
      <c r="ABQ757" s="10">
        <f>ABO757*1.2</f>
        <v>0</v>
      </c>
      <c r="ABR757" s="10"/>
      <c r="ABS757" s="269"/>
      <c r="ABT757" s="202" t="s">
        <v>103</v>
      </c>
      <c r="ABU757" s="484" t="s">
        <v>2774</v>
      </c>
      <c r="ABW757" s="203"/>
      <c r="ABX757" s="203">
        <f>VLOOKUP(ABU757,$A$794:$F$2344,6,FALSE)</f>
        <v>0</v>
      </c>
      <c r="ABY757" s="202" t="s">
        <v>67</v>
      </c>
      <c r="ABZ757" s="10">
        <f>ABX757*1.2</f>
        <v>0</v>
      </c>
      <c r="ACA757" s="10"/>
      <c r="ACB757" s="269"/>
      <c r="ACC757" s="202" t="s">
        <v>103</v>
      </c>
      <c r="ACD757" s="484" t="s">
        <v>563</v>
      </c>
      <c r="ACF757" s="203"/>
      <c r="ACG757" s="203">
        <f>VLOOKUP(ACD757,$A$794:$F$2344,6,FALSE)</f>
        <v>0</v>
      </c>
      <c r="ACH757" s="202" t="s">
        <v>67</v>
      </c>
      <c r="ACI757" s="10">
        <f>ACG757*1.2</f>
        <v>0</v>
      </c>
      <c r="ACJ757" s="10"/>
      <c r="ACK757" s="269"/>
      <c r="ACL757" s="202" t="s">
        <v>103</v>
      </c>
      <c r="ACM757" s="484" t="s">
        <v>1611</v>
      </c>
      <c r="ACO757" s="203"/>
      <c r="ACP757" s="203">
        <f>VLOOKUP(ACM757,$A$794:$F$2344,6,FALSE)</f>
        <v>3</v>
      </c>
      <c r="ACQ757" s="202" t="s">
        <v>67</v>
      </c>
      <c r="ACR757" s="10">
        <f>ACP757*1.2</f>
        <v>3.5999999999999996</v>
      </c>
      <c r="ACS757" s="10"/>
      <c r="ACT757" s="269"/>
      <c r="ACU757" s="202" t="s">
        <v>103</v>
      </c>
      <c r="ACV757" s="484" t="s">
        <v>480</v>
      </c>
      <c r="ACX757" s="203"/>
      <c r="ACY757" s="203">
        <f>VLOOKUP(ACV757,$A$794:$F$2344,6,FALSE)</f>
        <v>0</v>
      </c>
      <c r="ACZ757" s="202" t="s">
        <v>67</v>
      </c>
      <c r="ADA757" s="10">
        <f>ACY757*1.2</f>
        <v>0</v>
      </c>
      <c r="ADB757" s="10"/>
      <c r="ADC757" s="269"/>
      <c r="ADD757" s="202" t="s">
        <v>103</v>
      </c>
      <c r="ADE757" s="484" t="s">
        <v>655</v>
      </c>
      <c r="ADG757" s="203"/>
      <c r="ADH757" s="203">
        <f>VLOOKUP(ADE757,$A$794:$F$2344,6,FALSE)</f>
        <v>0</v>
      </c>
      <c r="ADI757" s="202" t="s">
        <v>67</v>
      </c>
      <c r="ADJ757" s="10">
        <f>ADH757*1.2</f>
        <v>0</v>
      </c>
      <c r="ADL757" s="269"/>
      <c r="ADM757" s="202" t="s">
        <v>103</v>
      </c>
      <c r="ADN757" s="484" t="s">
        <v>563</v>
      </c>
      <c r="ADP757" s="203"/>
      <c r="ADQ757" s="203">
        <f>VLOOKUP(ADN757,$A$794:$F$2344,6,FALSE)</f>
        <v>0</v>
      </c>
      <c r="ADR757" s="202" t="s">
        <v>67</v>
      </c>
      <c r="ADS757" s="10">
        <f>ADQ757*1.2</f>
        <v>0</v>
      </c>
      <c r="ADT757" s="10"/>
      <c r="ADU757" s="269"/>
      <c r="ADV757" s="202" t="s">
        <v>103</v>
      </c>
      <c r="ADW757" s="78" t="s">
        <v>183</v>
      </c>
      <c r="ADY757" s="203"/>
      <c r="ADZ757" s="203" t="e">
        <f>VLOOKUP(ADW757,$A$794:$F$2344,6,FALSE)</f>
        <v>#N/A</v>
      </c>
      <c r="AEA757" s="202" t="s">
        <v>67</v>
      </c>
      <c r="AEB757" s="10" t="e">
        <f>ADZ757*1.2</f>
        <v>#N/A</v>
      </c>
      <c r="AED757" s="269"/>
      <c r="AEE757" s="202" t="s">
        <v>103</v>
      </c>
      <c r="AEF757" s="491" t="s">
        <v>1929</v>
      </c>
      <c r="AEH757" s="203"/>
      <c r="AEI757" s="203">
        <f>VLOOKUP(AEF757,$A$794:$F$2344,6,FALSE)</f>
        <v>0</v>
      </c>
      <c r="AEJ757" s="202" t="s">
        <v>67</v>
      </c>
      <c r="AEK757" s="10">
        <f>AEI757*1.2</f>
        <v>0</v>
      </c>
      <c r="AEM757" s="269"/>
      <c r="AEN757" s="202" t="s">
        <v>103</v>
      </c>
      <c r="AEO757" s="484" t="s">
        <v>1612</v>
      </c>
      <c r="AEQ757" s="203"/>
      <c r="AER757" s="203">
        <f>VLOOKUP(AEO757,$A$794:$F$2344,6,FALSE)</f>
        <v>0</v>
      </c>
      <c r="AES757" s="202" t="s">
        <v>67</v>
      </c>
      <c r="AET757" s="10">
        <f>AER757*1.2</f>
        <v>0</v>
      </c>
      <c r="AEV757" s="269"/>
      <c r="AEW757" s="202" t="s">
        <v>103</v>
      </c>
      <c r="AEX757" s="484" t="s">
        <v>640</v>
      </c>
      <c r="AEZ757" s="203"/>
      <c r="AFA757" s="203">
        <f>VLOOKUP(AEX757,$A$794:$F$2344,6,FALSE)</f>
        <v>0</v>
      </c>
      <c r="AFB757" s="202" t="s">
        <v>67</v>
      </c>
      <c r="AFC757" s="10">
        <f>AFA757*1.2</f>
        <v>0</v>
      </c>
      <c r="AFD757" s="10"/>
      <c r="AFE757" s="269"/>
      <c r="AFF757" s="202" t="s">
        <v>103</v>
      </c>
      <c r="AFG757" s="78" t="s">
        <v>183</v>
      </c>
      <c r="AFI757" s="203"/>
      <c r="AFJ757" s="203" t="e">
        <f>VLOOKUP(AFG757,$A$794:$F$2344,6,FALSE)</f>
        <v>#N/A</v>
      </c>
      <c r="AFK757" s="202" t="s">
        <v>67</v>
      </c>
      <c r="AFL757" s="10" t="e">
        <f>AFJ757*1.2</f>
        <v>#N/A</v>
      </c>
      <c r="AFM757" s="10"/>
      <c r="AFN757" s="269"/>
      <c r="AFO757" s="202" t="s">
        <v>103</v>
      </c>
      <c r="AFP757" s="484" t="s">
        <v>2438</v>
      </c>
      <c r="AFR757" s="203"/>
      <c r="AFS757" s="203">
        <f>VLOOKUP(AFP757,$A$794:$F$2344,6,FALSE)</f>
        <v>0</v>
      </c>
      <c r="AFT757" s="202" t="s">
        <v>67</v>
      </c>
      <c r="AFU757" s="10">
        <f>AFS757*1.2</f>
        <v>0</v>
      </c>
      <c r="AFV757" s="10"/>
      <c r="AFW757" s="269"/>
      <c r="AFX757" s="202" t="s">
        <v>103</v>
      </c>
      <c r="AFY757" s="484" t="s">
        <v>1181</v>
      </c>
      <c r="AGA757" s="203"/>
      <c r="AGB757" s="203">
        <f>VLOOKUP(AFY757,$A$794:$F$2344,6,FALSE)</f>
        <v>0</v>
      </c>
      <c r="AGC757" s="202" t="s">
        <v>67</v>
      </c>
      <c r="AGD757" s="10">
        <f>AGB757*1.2</f>
        <v>0</v>
      </c>
      <c r="AGE757" s="10"/>
      <c r="AGF757" s="269"/>
      <c r="AGG757" s="202" t="s">
        <v>103</v>
      </c>
      <c r="AGH757" s="484" t="s">
        <v>445</v>
      </c>
      <c r="AGJ757" s="203"/>
      <c r="AGK757" s="203">
        <f>VLOOKUP(AGH757,$A$794:$F$2344,6,FALSE)</f>
        <v>0</v>
      </c>
      <c r="AGL757" s="202" t="s">
        <v>67</v>
      </c>
      <c r="AGM757" s="10">
        <f>AGK757*1.2</f>
        <v>0</v>
      </c>
      <c r="AGN757" s="10"/>
      <c r="AGO757" s="269"/>
      <c r="AGP757" s="202" t="s">
        <v>103</v>
      </c>
      <c r="AGQ757" s="484" t="s">
        <v>1186</v>
      </c>
      <c r="AGS757" s="203"/>
      <c r="AGT757" s="203">
        <f>VLOOKUP(AGQ757,$A$794:$F$2344,6,FALSE)</f>
        <v>0</v>
      </c>
      <c r="AGU757" s="202" t="s">
        <v>67</v>
      </c>
      <c r="AGV757" s="10">
        <f>AGT757*1.2</f>
        <v>0</v>
      </c>
      <c r="AGW757" s="10"/>
      <c r="AGX757" s="269"/>
      <c r="AGY757" s="202" t="s">
        <v>103</v>
      </c>
      <c r="AGZ757" s="78" t="s">
        <v>183</v>
      </c>
      <c r="AHB757" s="203"/>
      <c r="AHC757" s="203" t="e">
        <f>VLOOKUP(AGZ757,$A$794:$F$2344,6,FALSE)</f>
        <v>#N/A</v>
      </c>
      <c r="AHD757" s="202" t="s">
        <v>67</v>
      </c>
      <c r="AHE757" s="10" t="e">
        <f>AHC757*1.2</f>
        <v>#N/A</v>
      </c>
      <c r="AHF757" s="10"/>
      <c r="AHG757" s="269"/>
      <c r="AHH757" s="202" t="s">
        <v>103</v>
      </c>
      <c r="AHI757" s="502" t="s">
        <v>2938</v>
      </c>
      <c r="AHK757" s="203"/>
      <c r="AHL757" s="203">
        <f>VLOOKUP(AHI757,$A$794:$F$2344,6,FALSE)</f>
        <v>0</v>
      </c>
      <c r="AHM757" s="202" t="s">
        <v>67</v>
      </c>
      <c r="AHN757" s="10">
        <f>AHL757*1.2</f>
        <v>0</v>
      </c>
      <c r="AHO757" s="10"/>
      <c r="AHP757" s="269"/>
      <c r="AHQ757" s="202" t="s">
        <v>103</v>
      </c>
      <c r="AHR757" s="484" t="s">
        <v>593</v>
      </c>
      <c r="AHT757" s="203"/>
      <c r="AHU757" s="203">
        <f>VLOOKUP(AHR757,$A$794:$F$2344,6,FALSE)</f>
        <v>0</v>
      </c>
      <c r="AHV757" s="202" t="s">
        <v>67</v>
      </c>
      <c r="AHW757" s="10">
        <f>AHU757*1.2</f>
        <v>0</v>
      </c>
      <c r="AHX757" s="10"/>
      <c r="AHY757" s="269"/>
      <c r="AHZ757" s="202" t="s">
        <v>103</v>
      </c>
      <c r="AIA757" s="78" t="s">
        <v>183</v>
      </c>
      <c r="AIC757" s="203"/>
      <c r="AID757" s="203" t="e">
        <f>VLOOKUP(AIA757,$A$794:$F$2344,6,FALSE)</f>
        <v>#N/A</v>
      </c>
      <c r="AIE757" s="202" t="s">
        <v>67</v>
      </c>
      <c r="AIF757" s="10" t="e">
        <f>AID757*1.2</f>
        <v>#N/A</v>
      </c>
      <c r="AIG757" s="10"/>
      <c r="AIH757" s="269"/>
      <c r="AII757" s="202" t="s">
        <v>103</v>
      </c>
      <c r="AIJ757" s="484" t="s">
        <v>1956</v>
      </c>
      <c r="AIL757" s="203"/>
      <c r="AIM757" s="203">
        <f>VLOOKUP(AIJ757,$A$794:$F$2344,6,FALSE)</f>
        <v>0</v>
      </c>
      <c r="AIN757" s="202" t="s">
        <v>67</v>
      </c>
      <c r="AIO757" s="10">
        <f>AIM757*1.2</f>
        <v>0</v>
      </c>
      <c r="AIP757" s="10"/>
      <c r="AIQ757" s="269"/>
      <c r="AIR757" s="202" t="s">
        <v>103</v>
      </c>
      <c r="AIS757" s="484" t="s">
        <v>1997</v>
      </c>
      <c r="AIU757" s="203"/>
      <c r="AIV757" s="203">
        <f>VLOOKUP(AIS757,$A$794:$F$2344,6,FALSE)</f>
        <v>1</v>
      </c>
      <c r="AIW757" s="202" t="s">
        <v>67</v>
      </c>
      <c r="AIX757" s="10">
        <f>AIV757*1.2</f>
        <v>1.2</v>
      </c>
      <c r="AIY757" s="10"/>
      <c r="AIZ757" s="269"/>
      <c r="AJA757" s="202" t="s">
        <v>103</v>
      </c>
      <c r="AJB757" s="78" t="s">
        <v>183</v>
      </c>
      <c r="AJD757" s="203"/>
      <c r="AJE757" s="203" t="e">
        <f>VLOOKUP(AJB757,$A$794:$F$2344,6,FALSE)</f>
        <v>#N/A</v>
      </c>
      <c r="AJF757" s="202" t="s">
        <v>67</v>
      </c>
      <c r="AJG757" s="10" t="e">
        <f>AJE757*1.2</f>
        <v>#N/A</v>
      </c>
      <c r="AJH757" s="10"/>
      <c r="AJI757" s="269"/>
      <c r="AJJ757" s="202" t="s">
        <v>103</v>
      </c>
      <c r="AJK757" s="78" t="s">
        <v>183</v>
      </c>
      <c r="AJM757" s="203"/>
      <c r="AJN757" s="203" t="e">
        <f>VLOOKUP(AJK757,$A$794:$F$2344,6,FALSE)</f>
        <v>#N/A</v>
      </c>
      <c r="AJO757" s="202" t="s">
        <v>67</v>
      </c>
      <c r="AJP757" s="10" t="e">
        <f>AJN757*1.2</f>
        <v>#N/A</v>
      </c>
      <c r="AJQ757" s="10"/>
      <c r="AJR757" s="269"/>
      <c r="AJS757" s="202" t="s">
        <v>103</v>
      </c>
      <c r="AJT757" s="78" t="s">
        <v>183</v>
      </c>
      <c r="AJV757" s="203"/>
      <c r="AJW757" s="203" t="e">
        <f>VLOOKUP(AJT757,$A$794:$F$2344,6,FALSE)</f>
        <v>#N/A</v>
      </c>
      <c r="AJX757" s="202" t="s">
        <v>67</v>
      </c>
      <c r="AJY757" s="10" t="e">
        <f>AJW757*1.2</f>
        <v>#N/A</v>
      </c>
      <c r="AJZ757" s="10"/>
      <c r="AKA757" s="269"/>
      <c r="AKB757" s="202" t="s">
        <v>103</v>
      </c>
      <c r="AKC757" s="484" t="s">
        <v>3124</v>
      </c>
      <c r="AKE757" s="203"/>
      <c r="AKF757" s="203">
        <f>VLOOKUP(AKC757,$A$794:$F$2344,6,FALSE)</f>
        <v>147</v>
      </c>
      <c r="AKG757" s="202" t="s">
        <v>67</v>
      </c>
      <c r="AKH757" s="10">
        <f>AKF757*1.2</f>
        <v>176.4</v>
      </c>
      <c r="AKI757" s="10"/>
      <c r="AKJ757" s="269"/>
      <c r="AKK757" s="202" t="s">
        <v>103</v>
      </c>
      <c r="AKL757" s="78" t="s">
        <v>183</v>
      </c>
      <c r="AKN757" s="203"/>
      <c r="AKO757" s="203" t="e">
        <f>VLOOKUP(AKL757,$A$794:$F$2344,6,FALSE)</f>
        <v>#N/A</v>
      </c>
      <c r="AKP757" s="202" t="s">
        <v>67</v>
      </c>
      <c r="AKQ757" s="10" t="e">
        <f>AKO757*1.2</f>
        <v>#N/A</v>
      </c>
      <c r="AKR757" s="10"/>
      <c r="AKS757" s="269"/>
      <c r="AKT757" s="202" t="s">
        <v>103</v>
      </c>
      <c r="AKU757" s="78" t="s">
        <v>183</v>
      </c>
      <c r="AKW757" s="203"/>
      <c r="AKX757" s="203" t="e">
        <f>VLOOKUP(AKU757,$A$794:$F$2344,6,FALSE)</f>
        <v>#N/A</v>
      </c>
      <c r="AKY757" s="202" t="s">
        <v>67</v>
      </c>
      <c r="AKZ757" s="10" t="e">
        <f>AKX757*1.2</f>
        <v>#N/A</v>
      </c>
      <c r="ALA757" s="10"/>
      <c r="ALB757" s="269"/>
      <c r="ALC757" s="202" t="s">
        <v>103</v>
      </c>
      <c r="ALD757" s="78" t="s">
        <v>183</v>
      </c>
      <c r="ALF757" s="203"/>
      <c r="ALG757" s="203" t="e">
        <f>VLOOKUP(ALD757,$A$794:$F$2344,6,FALSE)</f>
        <v>#N/A</v>
      </c>
      <c r="ALH757" s="202" t="s">
        <v>67</v>
      </c>
      <c r="ALI757" s="10" t="e">
        <f>ALG757*1.2</f>
        <v>#N/A</v>
      </c>
      <c r="ALJ757" s="10"/>
      <c r="ALK757" s="269"/>
      <c r="ALL757" s="202" t="s">
        <v>103</v>
      </c>
      <c r="ALM757" s="78" t="s">
        <v>183</v>
      </c>
      <c r="ALO757" s="203"/>
      <c r="ALP757" s="203" t="e">
        <f>VLOOKUP(ALM757,$A$794:$F$2344,6,FALSE)</f>
        <v>#N/A</v>
      </c>
      <c r="ALQ757" s="202" t="s">
        <v>67</v>
      </c>
      <c r="ALR757" s="10" t="e">
        <f>ALP757*1.2</f>
        <v>#N/A</v>
      </c>
      <c r="ALS757" s="10"/>
      <c r="ALT757" s="269"/>
      <c r="ALU757" s="202" t="s">
        <v>103</v>
      </c>
      <c r="ALV757" s="78" t="s">
        <v>183</v>
      </c>
      <c r="ALX757" s="203"/>
      <c r="ALY757" s="203" t="e">
        <f>VLOOKUP(ALV757,$A$794:$F$2344,6,FALSE)</f>
        <v>#N/A</v>
      </c>
      <c r="ALZ757" s="202" t="s">
        <v>67</v>
      </c>
      <c r="AMA757" s="10" t="e">
        <f>ALY757*1.2</f>
        <v>#N/A</v>
      </c>
      <c r="AMB757" s="10"/>
      <c r="AMC757" s="269"/>
      <c r="AMD757" s="202" t="s">
        <v>103</v>
      </c>
      <c r="AME757" s="78" t="s">
        <v>183</v>
      </c>
      <c r="AMG757" s="203"/>
      <c r="AMH757" s="203" t="e">
        <f>VLOOKUP(AME757,$A$794:$F$2344,6,FALSE)</f>
        <v>#N/A</v>
      </c>
      <c r="AMI757" s="202" t="s">
        <v>67</v>
      </c>
      <c r="AMJ757" s="10" t="e">
        <f>AMH757*1.2</f>
        <v>#N/A</v>
      </c>
      <c r="AMK757" s="10"/>
      <c r="AML757" s="269"/>
      <c r="AMM757" s="202" t="s">
        <v>103</v>
      </c>
      <c r="AMN757" s="78" t="s">
        <v>183</v>
      </c>
      <c r="AMP757" s="203"/>
      <c r="AMQ757" s="203" t="e">
        <f>VLOOKUP(AMN757,$A$794:$F$2344,6,FALSE)</f>
        <v>#N/A</v>
      </c>
      <c r="AMR757" s="202" t="s">
        <v>67</v>
      </c>
      <c r="AMS757" s="10" t="e">
        <f>AMQ757*1.2</f>
        <v>#N/A</v>
      </c>
      <c r="AMT757" s="10"/>
      <c r="AMU757" s="269"/>
      <c r="AMV757" s="202" t="s">
        <v>103</v>
      </c>
      <c r="AMW757" s="78" t="s">
        <v>183</v>
      </c>
      <c r="AMY757" s="203"/>
      <c r="AMZ757" s="203" t="e">
        <f>VLOOKUP(AMW757,$A$794:$F$2344,6,FALSE)</f>
        <v>#N/A</v>
      </c>
      <c r="ANA757" s="202" t="s">
        <v>67</v>
      </c>
      <c r="ANB757" s="10" t="e">
        <f>AMZ757*1.2</f>
        <v>#N/A</v>
      </c>
      <c r="ANC757" s="10"/>
      <c r="AND757" s="269"/>
      <c r="ANE757" s="202" t="s">
        <v>103</v>
      </c>
      <c r="ANF757" s="78" t="s">
        <v>183</v>
      </c>
      <c r="ANH757" s="203"/>
      <c r="ANI757" s="203" t="e">
        <f>VLOOKUP(ANF757,$A$794:$F$2344,6,FALSE)</f>
        <v>#N/A</v>
      </c>
      <c r="ANJ757" s="202" t="s">
        <v>67</v>
      </c>
      <c r="ANK757" s="10" t="e">
        <f>ANI757*1.2</f>
        <v>#N/A</v>
      </c>
      <c r="ANL757" s="10"/>
      <c r="ANM757" s="269"/>
      <c r="ANN757" s="202" t="s">
        <v>103</v>
      </c>
      <c r="ANO757" s="78" t="s">
        <v>183</v>
      </c>
      <c r="ANQ757" s="203"/>
      <c r="ANR757" s="203" t="e">
        <f>VLOOKUP(ANO757,$A$794:$F$2344,6,FALSE)</f>
        <v>#N/A</v>
      </c>
      <c r="ANS757" s="202" t="s">
        <v>67</v>
      </c>
      <c r="ANT757" s="10" t="e">
        <f>ANR757*1.2</f>
        <v>#N/A</v>
      </c>
      <c r="ANU757" s="10"/>
      <c r="ANV757" s="269"/>
      <c r="ANW757" s="202" t="s">
        <v>103</v>
      </c>
      <c r="ANX757" s="78" t="s">
        <v>183</v>
      </c>
      <c r="ANZ757" s="203"/>
      <c r="AOA757" s="203" t="e">
        <f>VLOOKUP(ANX757,$A$794:$F$2344,6,FALSE)</f>
        <v>#N/A</v>
      </c>
      <c r="AOB757" s="202" t="s">
        <v>67</v>
      </c>
      <c r="AOC757" s="10" t="e">
        <f>AOA757*1.2</f>
        <v>#N/A</v>
      </c>
      <c r="AOD757" s="10"/>
      <c r="AOE757" s="269"/>
      <c r="AOF757" s="202" t="s">
        <v>103</v>
      </c>
      <c r="AOG757" s="78" t="s">
        <v>183</v>
      </c>
      <c r="AOI757" s="203"/>
      <c r="AOJ757" s="203" t="e">
        <f>VLOOKUP(AOG757,$A$794:$F$2344,6,FALSE)</f>
        <v>#N/A</v>
      </c>
      <c r="AOK757" s="202" t="s">
        <v>67</v>
      </c>
      <c r="AOL757" s="10" t="e">
        <f>AOJ757*1.2</f>
        <v>#N/A</v>
      </c>
      <c r="AOM757" s="10"/>
      <c r="AON757" s="269"/>
      <c r="AOO757" s="202" t="s">
        <v>103</v>
      </c>
      <c r="AOP757" s="78" t="s">
        <v>183</v>
      </c>
      <c r="AOR757" s="203"/>
      <c r="AOS757" s="203" t="e">
        <f>VLOOKUP(AOP757,$A$794:$F$2344,6,FALSE)</f>
        <v>#N/A</v>
      </c>
      <c r="AOT757" s="202" t="s">
        <v>67</v>
      </c>
      <c r="AOU757" s="10" t="e">
        <f>AOS757*1.2</f>
        <v>#N/A</v>
      </c>
      <c r="AOV757" s="10"/>
      <c r="AOW757" s="269"/>
      <c r="AOX757" s="202" t="s">
        <v>103</v>
      </c>
      <c r="AOY757" s="78" t="s">
        <v>183</v>
      </c>
      <c r="APA757" s="203"/>
      <c r="APB757" s="203" t="e">
        <f>VLOOKUP(AOY757,$A$794:$F$2344,6,FALSE)</f>
        <v>#N/A</v>
      </c>
      <c r="APC757" s="202" t="s">
        <v>67</v>
      </c>
      <c r="APD757" s="10" t="e">
        <f>APB757*1.2</f>
        <v>#N/A</v>
      </c>
      <c r="APE757" s="10"/>
      <c r="APF757" s="269"/>
      <c r="APG757" s="202" t="s">
        <v>103</v>
      </c>
      <c r="APH757" s="78" t="s">
        <v>183</v>
      </c>
      <c r="APJ757" s="203"/>
      <c r="APK757" s="203" t="e">
        <f>VLOOKUP(APH757,$A$794:$F$2344,6,FALSE)</f>
        <v>#N/A</v>
      </c>
      <c r="APL757" s="202" t="s">
        <v>67</v>
      </c>
      <c r="APM757" s="10" t="e">
        <f>APK757*1.2</f>
        <v>#N/A</v>
      </c>
      <c r="APN757" s="10"/>
      <c r="APO757" s="269"/>
      <c r="APP757" s="202" t="s">
        <v>103</v>
      </c>
      <c r="APQ757" s="498" t="s">
        <v>1617</v>
      </c>
      <c r="APS757" s="203"/>
      <c r="APT757" s="203">
        <f>VLOOKUP(APQ757,$A$794:$F$2344,6,FALSE)</f>
        <v>0</v>
      </c>
      <c r="APU757" s="202" t="s">
        <v>67</v>
      </c>
      <c r="APV757" s="10">
        <f>APT757*1.2</f>
        <v>0</v>
      </c>
      <c r="APW757" s="10"/>
      <c r="APX757" s="269"/>
      <c r="APY757" s="202" t="s">
        <v>103</v>
      </c>
      <c r="APZ757" s="498" t="s">
        <v>3124</v>
      </c>
      <c r="AQB757" s="203"/>
      <c r="AQC757" s="203">
        <f>VLOOKUP(APZ757,$A$794:$F$2344,6,FALSE)</f>
        <v>147</v>
      </c>
      <c r="AQD757" s="202" t="s">
        <v>67</v>
      </c>
      <c r="AQE757" s="10">
        <f>AQC757*1.2</f>
        <v>176.4</v>
      </c>
      <c r="AQF757" s="10"/>
      <c r="AQG757" s="269"/>
      <c r="AQH757" s="202" t="s">
        <v>103</v>
      </c>
      <c r="AQI757" s="484" t="s">
        <v>1186</v>
      </c>
      <c r="AQK757" s="203"/>
      <c r="AQL757" s="203">
        <f>VLOOKUP(AQI757,$A$794:$F$2344,6,FALSE)</f>
        <v>0</v>
      </c>
      <c r="AQM757" s="202" t="s">
        <v>67</v>
      </c>
      <c r="AQN757" s="10">
        <f>AQL757*1.2</f>
        <v>0</v>
      </c>
      <c r="AQO757" s="10"/>
      <c r="AQP757" s="269"/>
      <c r="AQQ757" s="202" t="s">
        <v>103</v>
      </c>
      <c r="AQR757" s="484" t="s">
        <v>3124</v>
      </c>
      <c r="AQT757" s="203"/>
      <c r="AQU757" s="203">
        <f>VLOOKUP(AQR757,$A$794:$F$2344,6,FALSE)</f>
        <v>147</v>
      </c>
      <c r="AQV757" s="202" t="s">
        <v>67</v>
      </c>
      <c r="AQW757" s="10">
        <f>AQU757*1.2</f>
        <v>176.4</v>
      </c>
      <c r="AQX757" s="10"/>
      <c r="AQY757" s="269"/>
      <c r="AQZ757" s="202" t="s">
        <v>103</v>
      </c>
      <c r="ARA757" s="484" t="s">
        <v>563</v>
      </c>
      <c r="ARC757" s="203"/>
      <c r="ARD757" s="203">
        <f>VLOOKUP(ARA757,$A$794:$F$2344,6,FALSE)</f>
        <v>0</v>
      </c>
      <c r="ARE757" s="202" t="s">
        <v>67</v>
      </c>
      <c r="ARF757" s="10">
        <f>ARD757*1.2</f>
        <v>0</v>
      </c>
      <c r="ARG757" s="10"/>
      <c r="ARH757" s="269"/>
      <c r="ARI757" s="202" t="s">
        <v>103</v>
      </c>
      <c r="ARJ757" s="484" t="s">
        <v>2438</v>
      </c>
      <c r="ARL757" s="203"/>
      <c r="ARM757" s="203">
        <f>VLOOKUP(ARJ757,$A$794:$F$2344,6,FALSE)</f>
        <v>0</v>
      </c>
      <c r="ARN757" s="202" t="s">
        <v>67</v>
      </c>
      <c r="ARO757" s="10">
        <f>ARM757*1.2</f>
        <v>0</v>
      </c>
      <c r="ARP757" s="10"/>
      <c r="ARQ757" s="269"/>
      <c r="ARR757" s="202" t="s">
        <v>103</v>
      </c>
      <c r="ARS757" s="498" t="s">
        <v>1994</v>
      </c>
      <c r="ARU757" s="203"/>
      <c r="ARV757" s="203">
        <f>VLOOKUP(ARS757,$A$794:$F$2344,6,FALSE)</f>
        <v>0</v>
      </c>
      <c r="ARW757" s="202" t="s">
        <v>67</v>
      </c>
      <c r="ARX757" s="10">
        <f>ARV757*1.2</f>
        <v>0</v>
      </c>
      <c r="ARY757" s="10"/>
      <c r="ARZ757" s="269"/>
      <c r="ASA757" s="202" t="s">
        <v>103</v>
      </c>
      <c r="ASB757" s="484" t="s">
        <v>1931</v>
      </c>
      <c r="ASD757" s="203"/>
      <c r="ASE757" s="203">
        <f>VLOOKUP(ASB757,$A$794:$F$2344,6,FALSE)</f>
        <v>0</v>
      </c>
      <c r="ASF757" s="202" t="s">
        <v>67</v>
      </c>
      <c r="ASG757" s="10">
        <f>ASE757*1.2</f>
        <v>0</v>
      </c>
      <c r="ASH757" s="10"/>
      <c r="ASI757" s="269"/>
      <c r="ASJ757" s="202" t="s">
        <v>103</v>
      </c>
      <c r="ASK757" s="484" t="s">
        <v>2271</v>
      </c>
      <c r="ASM757" s="203"/>
      <c r="ASN757" s="203">
        <f>VLOOKUP(ASK757,$A$794:$F$2344,6,FALSE)</f>
        <v>0</v>
      </c>
      <c r="ASO757" s="202" t="s">
        <v>67</v>
      </c>
      <c r="ASP757" s="10">
        <f>ASN757*1.2</f>
        <v>0</v>
      </c>
      <c r="ASQ757" s="10"/>
      <c r="ASR757" s="269"/>
      <c r="ASS757" s="202" t="s">
        <v>103</v>
      </c>
      <c r="AST757" s="484" t="s">
        <v>664</v>
      </c>
      <c r="ASV757" s="203"/>
      <c r="ASW757" s="203">
        <f>VLOOKUP(AST757,$A$794:$F$2344,6,FALSE)</f>
        <v>0</v>
      </c>
      <c r="ASX757" s="202" t="s">
        <v>67</v>
      </c>
      <c r="ASY757" s="10">
        <f>ASW757*1.2</f>
        <v>0</v>
      </c>
      <c r="ASZ757" s="10"/>
      <c r="ATA757" s="269"/>
      <c r="ATB757" s="202" t="s">
        <v>103</v>
      </c>
      <c r="ATC757" s="484" t="s">
        <v>593</v>
      </c>
      <c r="ATE757" s="203"/>
      <c r="ATF757" s="203">
        <f>VLOOKUP(ATC757,$A$794:$F$2344,6,FALSE)</f>
        <v>0</v>
      </c>
      <c r="ATG757" s="202" t="s">
        <v>67</v>
      </c>
      <c r="ATH757" s="10">
        <f>ATF757*1.2</f>
        <v>0</v>
      </c>
      <c r="ATI757" s="10"/>
      <c r="ATJ757" s="269"/>
      <c r="ATK757" s="202" t="s">
        <v>103</v>
      </c>
      <c r="ATL757" s="484" t="s">
        <v>2938</v>
      </c>
      <c r="ATN757" s="203"/>
      <c r="ATO757" s="203">
        <f>VLOOKUP(ATL757,$A$794:$F$2344,6,FALSE)</f>
        <v>0</v>
      </c>
      <c r="ATP757" s="202" t="s">
        <v>67</v>
      </c>
      <c r="ATQ757" s="10">
        <f>ATO757*1.2</f>
        <v>0</v>
      </c>
      <c r="ATR757" s="10"/>
      <c r="ATS757" s="269"/>
      <c r="ATT757" s="202" t="s">
        <v>103</v>
      </c>
      <c r="ATU757" s="484" t="s">
        <v>1186</v>
      </c>
      <c r="ATW757" s="203"/>
      <c r="ATX757" s="203">
        <f>VLOOKUP(ATU757,$A$794:$F$2344,6,FALSE)</f>
        <v>0</v>
      </c>
      <c r="ATY757" s="202" t="s">
        <v>67</v>
      </c>
      <c r="ATZ757" s="10">
        <f>ATX757*1.2</f>
        <v>0</v>
      </c>
      <c r="AUA757" s="10"/>
      <c r="AUB757" s="269"/>
      <c r="AUC757" s="202" t="s">
        <v>103</v>
      </c>
      <c r="AUD757" s="484" t="s">
        <v>635</v>
      </c>
      <c r="AUF757" s="203"/>
      <c r="AUG757" s="203">
        <f>VLOOKUP(AUD757,$A$794:$F$2344,6,FALSE)</f>
        <v>40</v>
      </c>
      <c r="AUH757" s="202" t="s">
        <v>67</v>
      </c>
      <c r="AUI757" s="10">
        <f>AUG757*1.2</f>
        <v>48</v>
      </c>
      <c r="AUJ757" s="10"/>
      <c r="AUK757" s="269"/>
      <c r="AUL757" s="202" t="s">
        <v>103</v>
      </c>
      <c r="AUM757" s="484" t="s">
        <v>595</v>
      </c>
      <c r="AUO757" s="203"/>
      <c r="AUP757" s="203">
        <f>VLOOKUP(AUM757,$A$794:$F$2344,6,FALSE)</f>
        <v>114</v>
      </c>
      <c r="AUQ757" s="202" t="s">
        <v>67</v>
      </c>
      <c r="AUR757" s="10">
        <f>AUP757*1.2</f>
        <v>136.79999999999998</v>
      </c>
      <c r="AUS757" s="10"/>
      <c r="AUT757" s="269"/>
      <c r="AUU757" s="202" t="s">
        <v>103</v>
      </c>
      <c r="AUV757" s="509" t="s">
        <v>490</v>
      </c>
      <c r="AUX757" s="203"/>
      <c r="AUY757" s="203">
        <f>VLOOKUP(AUV757,$A$794:$F$2344,6,FALSE)</f>
        <v>23</v>
      </c>
      <c r="AUZ757" s="202" t="s">
        <v>67</v>
      </c>
      <c r="AVA757" s="10">
        <f>AUY757*1.2</f>
        <v>27.599999999999998</v>
      </c>
      <c r="AVB757" s="10"/>
      <c r="AVC757" s="269"/>
      <c r="AVD757" s="202" t="s">
        <v>103</v>
      </c>
      <c r="AVE757" s="484" t="s">
        <v>563</v>
      </c>
      <c r="AVG757" s="203"/>
      <c r="AVH757" s="203">
        <f>VLOOKUP(AVE757,$A$794:$F$2344,6,FALSE)</f>
        <v>0</v>
      </c>
      <c r="AVI757" s="202" t="s">
        <v>67</v>
      </c>
      <c r="AVJ757" s="10">
        <f>AVH757*1.2</f>
        <v>0</v>
      </c>
      <c r="AVK757" s="10"/>
      <c r="AVL757" s="269"/>
      <c r="AVM757" s="202" t="s">
        <v>103</v>
      </c>
      <c r="AVN757" s="484" t="s">
        <v>2938</v>
      </c>
      <c r="AVP757" s="203"/>
      <c r="AVQ757" s="203">
        <f>VLOOKUP(AVN757,$A$794:$F$2344,6,FALSE)</f>
        <v>0</v>
      </c>
      <c r="AVR757" s="202" t="s">
        <v>67</v>
      </c>
      <c r="AVS757" s="10">
        <f>AVQ757*1.2</f>
        <v>0</v>
      </c>
      <c r="AVT757" s="10"/>
      <c r="AVU757" s="269"/>
      <c r="AVV757" s="202" t="s">
        <v>103</v>
      </c>
      <c r="AVW757" s="487" t="s">
        <v>524</v>
      </c>
      <c r="AVY757" s="203"/>
      <c r="AVZ757" s="203">
        <f>VLOOKUP(AVW757,$A$794:$F$2344,6,FALSE)</f>
        <v>0</v>
      </c>
      <c r="AWA757" s="202" t="s">
        <v>67</v>
      </c>
      <c r="AWB757" s="10">
        <f>AVZ757*1.2</f>
        <v>0</v>
      </c>
      <c r="AWC757" s="10"/>
      <c r="AWD757" s="269"/>
      <c r="AWE757" s="202" t="s">
        <v>103</v>
      </c>
      <c r="AWF757" s="484" t="s">
        <v>1611</v>
      </c>
      <c r="AWH757" s="203"/>
      <c r="AWI757" s="203">
        <f>VLOOKUP(AWF757,$A$794:$F$2344,6,FALSE)</f>
        <v>3</v>
      </c>
      <c r="AWJ757" s="202" t="s">
        <v>67</v>
      </c>
      <c r="AWK757" s="10">
        <f>AWI757*1.2</f>
        <v>3.5999999999999996</v>
      </c>
      <c r="AWL757" s="10"/>
      <c r="AWM757" s="269"/>
      <c r="AWN757" s="202" t="s">
        <v>103</v>
      </c>
      <c r="AWO757" s="484" t="s">
        <v>563</v>
      </c>
      <c r="AWQ757" s="203"/>
      <c r="AWR757" s="203">
        <f>VLOOKUP(AWO757,$A$794:$F$2344,6,FALSE)</f>
        <v>0</v>
      </c>
      <c r="AWS757" s="202" t="s">
        <v>67</v>
      </c>
      <c r="AWT757" s="10">
        <f>AWR757*1.2</f>
        <v>0</v>
      </c>
      <c r="AWU757" s="10"/>
      <c r="AWV757" s="269"/>
      <c r="AWW757" s="202" t="s">
        <v>103</v>
      </c>
      <c r="AWX757" s="484" t="s">
        <v>805</v>
      </c>
      <c r="AWZ757" s="203"/>
      <c r="AXA757" s="203">
        <f>VLOOKUP(AWX757,$A$794:$F$2344,6,FALSE)</f>
        <v>0</v>
      </c>
      <c r="AXB757" s="202" t="s">
        <v>67</v>
      </c>
      <c r="AXC757" s="10">
        <f>AXA757*1.2</f>
        <v>0</v>
      </c>
      <c r="AXD757" s="10"/>
      <c r="AXE757" s="269"/>
      <c r="AXF757" s="202" t="s">
        <v>103</v>
      </c>
      <c r="AXG757" s="484" t="s">
        <v>1997</v>
      </c>
      <c r="AXI757" s="203"/>
      <c r="AXJ757" s="203">
        <f>VLOOKUP(AXG757,$A$794:$F$2344,6,FALSE)</f>
        <v>1</v>
      </c>
      <c r="AXK757" s="202" t="s">
        <v>67</v>
      </c>
      <c r="AXL757" s="10">
        <f>AXJ757*1.2</f>
        <v>1.2</v>
      </c>
      <c r="AXM757" s="10"/>
      <c r="AXN757" s="269"/>
      <c r="AXO757" s="202" t="s">
        <v>103</v>
      </c>
      <c r="AXP757" s="484" t="s">
        <v>2774</v>
      </c>
      <c r="AXR757" s="203"/>
      <c r="AXS757" s="203">
        <f>VLOOKUP(AXP757,$A$794:$F$2344,6,FALSE)</f>
        <v>0</v>
      </c>
      <c r="AXT757" s="202" t="s">
        <v>67</v>
      </c>
      <c r="AXU757" s="10">
        <f>AXS757*1.2</f>
        <v>0</v>
      </c>
      <c r="AXV757" s="10"/>
      <c r="AXW757" s="269"/>
      <c r="AXX757" s="202" t="s">
        <v>103</v>
      </c>
      <c r="AXY757" s="498" t="s">
        <v>3124</v>
      </c>
      <c r="AYA757" s="203"/>
      <c r="AYB757" s="203">
        <f>VLOOKUP(AXY757,$A$794:$F$2344,6,FALSE)</f>
        <v>147</v>
      </c>
      <c r="AYC757" s="202" t="s">
        <v>67</v>
      </c>
      <c r="AYD757" s="10">
        <f>AYB757*1.2</f>
        <v>176.4</v>
      </c>
      <c r="AYE757" s="10"/>
      <c r="AYF757" s="269"/>
      <c r="AYG757" s="202" t="s">
        <v>103</v>
      </c>
      <c r="AYH757" s="484" t="s">
        <v>1717</v>
      </c>
      <c r="AYJ757" s="203"/>
      <c r="AYK757" s="203">
        <f>VLOOKUP(AYH757,$A$794:$F$2344,6,FALSE)</f>
        <v>0</v>
      </c>
      <c r="AYL757" s="202" t="s">
        <v>67</v>
      </c>
      <c r="AYM757" s="10">
        <f>AYK757*1.2</f>
        <v>0</v>
      </c>
      <c r="AYN757" s="10"/>
      <c r="AYO757" s="269"/>
      <c r="AYP757" s="202" t="s">
        <v>103</v>
      </c>
      <c r="AYQ757" s="484" t="s">
        <v>3110</v>
      </c>
      <c r="AYS757" s="203"/>
      <c r="AYT757" s="203">
        <f>VLOOKUP(AYQ757,$A$794:$F$2344,6,FALSE)</f>
        <v>0</v>
      </c>
      <c r="AYU757" s="202" t="s">
        <v>67</v>
      </c>
      <c r="AYV757" s="10">
        <f>AYT757*1.2</f>
        <v>0</v>
      </c>
      <c r="AYW757" s="10"/>
      <c r="AYX757" s="269"/>
      <c r="AYY757" s="202" t="s">
        <v>103</v>
      </c>
      <c r="AYZ757" s="484" t="s">
        <v>2438</v>
      </c>
      <c r="AZB757" s="203"/>
      <c r="AZC757" s="203">
        <f>VLOOKUP(AYZ757,$A$794:$F$2344,6,FALSE)</f>
        <v>0</v>
      </c>
      <c r="AZD757" s="202" t="s">
        <v>67</v>
      </c>
      <c r="AZE757" s="10">
        <f>AZC757*1.2</f>
        <v>0</v>
      </c>
      <c r="AZF757" s="10"/>
      <c r="AZG757" s="269"/>
      <c r="AZH757" s="202" t="s">
        <v>103</v>
      </c>
      <c r="AZI757" s="484" t="s">
        <v>3110</v>
      </c>
      <c r="AZK757" s="203"/>
      <c r="AZL757" s="203">
        <f>VLOOKUP(AZI757,$A$794:$F$2344,6,FALSE)</f>
        <v>0</v>
      </c>
      <c r="AZM757" s="202" t="s">
        <v>67</v>
      </c>
      <c r="AZN757" s="10">
        <f>AZL757*1.2</f>
        <v>0</v>
      </c>
      <c r="AZO757" s="10"/>
      <c r="AZP757" s="269"/>
      <c r="AZQ757" s="202" t="s">
        <v>103</v>
      </c>
      <c r="AZR757" s="484" t="s">
        <v>3124</v>
      </c>
      <c r="AZT757" s="203"/>
      <c r="AZU757" s="203">
        <f>VLOOKUP(AZR757,$A$794:$F$2344,6,FALSE)</f>
        <v>147</v>
      </c>
      <c r="AZV757" s="202" t="s">
        <v>67</v>
      </c>
      <c r="AZW757" s="10">
        <f>AZU757*1.2</f>
        <v>176.4</v>
      </c>
      <c r="AZX757" s="10"/>
      <c r="AZY757" s="269"/>
      <c r="AZZ757" s="202" t="s">
        <v>103</v>
      </c>
      <c r="BAA757" s="498" t="s">
        <v>909</v>
      </c>
      <c r="BAC757" s="203"/>
      <c r="BAD757" s="203">
        <f>VLOOKUP(BAA757,$A$794:$F$2344,6,FALSE)</f>
        <v>0</v>
      </c>
      <c r="BAE757" s="202" t="s">
        <v>67</v>
      </c>
      <c r="BAF757" s="10">
        <f>BAD757*1.2</f>
        <v>0</v>
      </c>
      <c r="BAG757" s="10"/>
      <c r="BAH757" s="269"/>
    </row>
    <row r="758" spans="1:1386" s="14" customFormat="1" ht="15">
      <c r="A758" s="202" t="s">
        <v>104</v>
      </c>
      <c r="B758" s="484" t="s">
        <v>909</v>
      </c>
      <c r="D758" s="203"/>
      <c r="E758" s="203">
        <f>VLOOKUP(B758,$A$794:$F$2344,6,FALSE)</f>
        <v>0</v>
      </c>
      <c r="F758" s="202" t="s">
        <v>69</v>
      </c>
      <c r="G758" s="10">
        <f>E758*1.1</f>
        <v>0</v>
      </c>
      <c r="H758" s="10"/>
      <c r="I758" s="263"/>
      <c r="J758" s="202" t="s">
        <v>104</v>
      </c>
      <c r="K758" s="487" t="s">
        <v>1617</v>
      </c>
      <c r="M758" s="203"/>
      <c r="N758" s="203">
        <f>VLOOKUP(K758,$A$794:$F$2344,6,FALSE)</f>
        <v>0</v>
      </c>
      <c r="O758" s="202" t="s">
        <v>69</v>
      </c>
      <c r="P758" s="10">
        <f>N758*1.1</f>
        <v>0</v>
      </c>
      <c r="Q758" s="10"/>
      <c r="R758" s="263"/>
      <c r="S758" s="202" t="s">
        <v>104</v>
      </c>
      <c r="T758" s="484" t="s">
        <v>3110</v>
      </c>
      <c r="V758" s="203"/>
      <c r="W758" s="203">
        <f>VLOOKUP(T758,$A$794:$F$2344,6,FALSE)</f>
        <v>0</v>
      </c>
      <c r="X758" s="202" t="s">
        <v>69</v>
      </c>
      <c r="Y758" s="10">
        <f>W758*1.1</f>
        <v>0</v>
      </c>
      <c r="Z758" s="10"/>
      <c r="AA758" s="263"/>
      <c r="AB758" s="202" t="s">
        <v>104</v>
      </c>
      <c r="AC758" s="484" t="s">
        <v>1186</v>
      </c>
      <c r="AE758" s="203"/>
      <c r="AF758" s="203">
        <f>VLOOKUP(AC758,$A$794:$F$2344,6,FALSE)</f>
        <v>0</v>
      </c>
      <c r="AG758" s="202" t="s">
        <v>69</v>
      </c>
      <c r="AH758" s="10">
        <f>AF758*1.1</f>
        <v>0</v>
      </c>
      <c r="AI758" s="10"/>
      <c r="AJ758" s="263"/>
      <c r="AK758" s="202" t="s">
        <v>104</v>
      </c>
      <c r="AL758" s="490" t="s">
        <v>1186</v>
      </c>
      <c r="AN758" s="203"/>
      <c r="AO758" s="203">
        <f>VLOOKUP(AL758,$A$794:$F$2344,6,FALSE)</f>
        <v>0</v>
      </c>
      <c r="AP758" s="202" t="s">
        <v>69</v>
      </c>
      <c r="AQ758" s="10">
        <f>AO758*1.1</f>
        <v>0</v>
      </c>
      <c r="AR758" s="10"/>
      <c r="AS758" s="263"/>
      <c r="AT758" s="202" t="s">
        <v>104</v>
      </c>
      <c r="AU758" s="484" t="s">
        <v>1617</v>
      </c>
      <c r="AW758" s="203"/>
      <c r="AX758" s="203">
        <f>VLOOKUP(AU758,$A$794:$F$2344,6,FALSE)</f>
        <v>0</v>
      </c>
      <c r="AY758" s="202" t="s">
        <v>69</v>
      </c>
      <c r="AZ758" s="10">
        <f>AX758*1.1</f>
        <v>0</v>
      </c>
      <c r="BA758" s="10"/>
      <c r="BB758" s="263"/>
      <c r="BC758" s="202" t="s">
        <v>104</v>
      </c>
      <c r="BD758" s="484" t="s">
        <v>3124</v>
      </c>
      <c r="BF758" s="203"/>
      <c r="BG758" s="203">
        <f>VLOOKUP(BD758,$A$794:$F$2344,6,FALSE)</f>
        <v>147</v>
      </c>
      <c r="BH758" s="202" t="s">
        <v>69</v>
      </c>
      <c r="BI758" s="10">
        <f>BG758*1.1</f>
        <v>161.70000000000002</v>
      </c>
      <c r="BJ758" s="10"/>
      <c r="BK758" s="263"/>
      <c r="BL758" s="202" t="s">
        <v>104</v>
      </c>
      <c r="BM758" s="484" t="s">
        <v>1617</v>
      </c>
      <c r="BO758" s="203"/>
      <c r="BP758" s="203">
        <f>VLOOKUP(BM758,$A$794:$F$2344,6,FALSE)</f>
        <v>0</v>
      </c>
      <c r="BQ758" s="202" t="s">
        <v>69</v>
      </c>
      <c r="BR758" s="10">
        <f>BP758*1.1</f>
        <v>0</v>
      </c>
      <c r="BS758" s="10"/>
      <c r="BT758" s="263"/>
      <c r="BU758" s="202" t="s">
        <v>104</v>
      </c>
      <c r="BV758" s="484" t="s">
        <v>1994</v>
      </c>
      <c r="BX758" s="203"/>
      <c r="BY758" s="203">
        <f>VLOOKUP(BV758,$A$794:$F$2344,6,FALSE)</f>
        <v>0</v>
      </c>
      <c r="BZ758" s="202" t="s">
        <v>69</v>
      </c>
      <c r="CA758" s="10">
        <f>BY758*1.1</f>
        <v>0</v>
      </c>
      <c r="CB758" s="10"/>
      <c r="CC758" s="263"/>
      <c r="CD758" s="202" t="s">
        <v>104</v>
      </c>
      <c r="CE758" s="491" t="s">
        <v>595</v>
      </c>
      <c r="CG758" s="203"/>
      <c r="CH758" s="203">
        <f>VLOOKUP(CE758,$A$794:$F$2344,6,FALSE)</f>
        <v>114</v>
      </c>
      <c r="CI758" s="202" t="s">
        <v>69</v>
      </c>
      <c r="CJ758" s="10">
        <f>CH758*1.1</f>
        <v>125.4</v>
      </c>
      <c r="CK758" s="10"/>
      <c r="CL758" s="263"/>
      <c r="CM758" s="202" t="s">
        <v>104</v>
      </c>
      <c r="CN758" s="484" t="s">
        <v>1929</v>
      </c>
      <c r="CP758" s="203"/>
      <c r="CQ758" s="203">
        <f>VLOOKUP(CN758,$A$794:$F$2344,6,FALSE)</f>
        <v>0</v>
      </c>
      <c r="CR758" s="202" t="s">
        <v>69</v>
      </c>
      <c r="CS758" s="10">
        <f>CQ758*1.1</f>
        <v>0</v>
      </c>
      <c r="CT758" s="10"/>
      <c r="CU758" s="263"/>
      <c r="CV758" s="202" t="s">
        <v>104</v>
      </c>
      <c r="CW758" s="484" t="s">
        <v>2774</v>
      </c>
      <c r="CY758" s="203"/>
      <c r="CZ758" s="203">
        <f>VLOOKUP(CW758,$A$794:$F$2344,6,FALSE)</f>
        <v>0</v>
      </c>
      <c r="DA758" s="202" t="s">
        <v>69</v>
      </c>
      <c r="DB758" s="10">
        <f>CZ758*1.1</f>
        <v>0</v>
      </c>
      <c r="DC758" s="10"/>
      <c r="DD758" s="263"/>
      <c r="DE758" s="202" t="s">
        <v>104</v>
      </c>
      <c r="DF758" s="484" t="s">
        <v>1956</v>
      </c>
      <c r="DH758" s="203"/>
      <c r="DI758" s="203">
        <f>VLOOKUP(DF758,$A$794:$F$2344,6,FALSE)</f>
        <v>0</v>
      </c>
      <c r="DJ758" s="202" t="s">
        <v>69</v>
      </c>
      <c r="DK758" s="10">
        <f>DI758*1.1</f>
        <v>0</v>
      </c>
      <c r="DL758" s="10"/>
      <c r="DM758" s="263"/>
      <c r="DN758" s="202" t="s">
        <v>104</v>
      </c>
      <c r="DO758" s="484" t="s">
        <v>3124</v>
      </c>
      <c r="DQ758" s="203"/>
      <c r="DR758" s="203">
        <f>VLOOKUP(DO758,$A$794:$F$2344,6,FALSE)</f>
        <v>147</v>
      </c>
      <c r="DS758" s="202" t="s">
        <v>69</v>
      </c>
      <c r="DT758" s="10">
        <f>DR758*1.1</f>
        <v>161.70000000000002</v>
      </c>
      <c r="DU758" s="10"/>
      <c r="DV758" s="263"/>
      <c r="DW758" s="202" t="s">
        <v>104</v>
      </c>
      <c r="DX758" s="484" t="s">
        <v>593</v>
      </c>
      <c r="DZ758" s="203"/>
      <c r="EA758" s="203">
        <f>VLOOKUP(DX758,$A$794:$F$2344,6,FALSE)</f>
        <v>0</v>
      </c>
      <c r="EB758" s="202" t="s">
        <v>69</v>
      </c>
      <c r="EC758" s="10">
        <f>EA758*1.1</f>
        <v>0</v>
      </c>
      <c r="ED758" s="10"/>
      <c r="EE758" s="263"/>
      <c r="EF758" s="202" t="s">
        <v>104</v>
      </c>
      <c r="EG758" s="484" t="s">
        <v>3329</v>
      </c>
      <c r="EI758" s="203"/>
      <c r="EJ758" s="203">
        <f>VLOOKUP(EG758,$A$794:$F$2344,6,FALSE)</f>
        <v>0</v>
      </c>
      <c r="EK758" s="202" t="s">
        <v>69</v>
      </c>
      <c r="EL758" s="10">
        <f>EJ758*1.1</f>
        <v>0</v>
      </c>
      <c r="EM758" s="10"/>
      <c r="EN758" s="263"/>
      <c r="EO758" s="202" t="s">
        <v>104</v>
      </c>
      <c r="EP758" s="484" t="s">
        <v>1716</v>
      </c>
      <c r="ER758" s="203"/>
      <c r="ES758" s="203">
        <f>VLOOKUP(EP758,$A$794:$F$2344,6,FALSE)</f>
        <v>0</v>
      </c>
      <c r="ET758" s="202" t="s">
        <v>69</v>
      </c>
      <c r="EU758" s="10">
        <f>ES758*1.1</f>
        <v>0</v>
      </c>
      <c r="EV758" s="10"/>
      <c r="EW758" s="263"/>
      <c r="EX758" s="202" t="s">
        <v>104</v>
      </c>
      <c r="EY758" s="484" t="s">
        <v>805</v>
      </c>
      <c r="FA758" s="203"/>
      <c r="FB758" s="203">
        <f>VLOOKUP(EY758,$A$794:$F$2344,6,FALSE)</f>
        <v>0</v>
      </c>
      <c r="FC758" s="202" t="s">
        <v>69</v>
      </c>
      <c r="FD758" s="10">
        <f>FB758*1.1</f>
        <v>0</v>
      </c>
      <c r="FE758" s="10"/>
      <c r="FF758" s="263"/>
      <c r="FG758" s="202" t="s">
        <v>104</v>
      </c>
      <c r="FH758" s="484" t="s">
        <v>2438</v>
      </c>
      <c r="FJ758" s="203"/>
      <c r="FK758" s="203">
        <f>VLOOKUP(FH758,$A$794:$F$2344,6,FALSE)</f>
        <v>0</v>
      </c>
      <c r="FL758" s="202" t="s">
        <v>69</v>
      </c>
      <c r="FM758" s="10">
        <f>FK758*1.1</f>
        <v>0</v>
      </c>
      <c r="FN758" s="10"/>
      <c r="FO758" s="263"/>
      <c r="FP758" s="202" t="s">
        <v>104</v>
      </c>
      <c r="FQ758" s="484" t="s">
        <v>805</v>
      </c>
      <c r="FS758" s="203"/>
      <c r="FT758" s="203">
        <f>VLOOKUP(FQ758,$A$794:$F$2344,6,FALSE)</f>
        <v>0</v>
      </c>
      <c r="FU758" s="202" t="s">
        <v>69</v>
      </c>
      <c r="FV758" s="10">
        <f>FT758*1.1</f>
        <v>0</v>
      </c>
      <c r="FW758" s="10"/>
      <c r="FX758" s="263"/>
      <c r="FY758" s="202" t="s">
        <v>104</v>
      </c>
      <c r="FZ758" s="484" t="s">
        <v>1362</v>
      </c>
      <c r="GB758" s="203"/>
      <c r="GC758" s="203">
        <f>VLOOKUP(FZ758,$A$794:$F$2344,6,FALSE)</f>
        <v>0</v>
      </c>
      <c r="GD758" s="202" t="s">
        <v>69</v>
      </c>
      <c r="GE758" s="10">
        <f>GC758*1.1</f>
        <v>0</v>
      </c>
      <c r="GF758" s="10"/>
      <c r="GG758" s="263"/>
      <c r="GH758" s="202" t="s">
        <v>104</v>
      </c>
      <c r="GI758" s="484" t="s">
        <v>434</v>
      </c>
      <c r="GK758" s="203"/>
      <c r="GL758" s="203">
        <f>VLOOKUP(GI758,$A$794:$F$2344,6,FALSE)</f>
        <v>0</v>
      </c>
      <c r="GM758" s="202" t="s">
        <v>69</v>
      </c>
      <c r="GN758" s="10">
        <f>GL758*1.1</f>
        <v>0</v>
      </c>
      <c r="GO758" s="10"/>
      <c r="GP758" s="263"/>
      <c r="GQ758" s="202" t="s">
        <v>104</v>
      </c>
      <c r="GR758" s="484" t="s">
        <v>1186</v>
      </c>
      <c r="GT758" s="203"/>
      <c r="GU758" s="203">
        <f>VLOOKUP(GR758,$A$794:$F$2344,6,FALSE)</f>
        <v>0</v>
      </c>
      <c r="GV758" s="202" t="s">
        <v>69</v>
      </c>
      <c r="GW758" s="10">
        <f>GU758*1.1</f>
        <v>0</v>
      </c>
      <c r="GX758" s="10"/>
      <c r="GY758" s="263"/>
      <c r="GZ758" s="202" t="s">
        <v>104</v>
      </c>
      <c r="HA758" s="484" t="s">
        <v>1186</v>
      </c>
      <c r="HC758" s="203"/>
      <c r="HD758" s="203">
        <f>VLOOKUP(HA758,$A$794:$F$2344,6,FALSE)</f>
        <v>0</v>
      </c>
      <c r="HE758" s="202" t="s">
        <v>69</v>
      </c>
      <c r="HF758" s="10">
        <f>HD758*1.1</f>
        <v>0</v>
      </c>
      <c r="HG758" s="10"/>
      <c r="HH758" s="263"/>
      <c r="HI758" s="202" t="s">
        <v>104</v>
      </c>
      <c r="HJ758" s="484" t="s">
        <v>1994</v>
      </c>
      <c r="HL758" s="203"/>
      <c r="HM758" s="203">
        <f>VLOOKUP(HJ758,$A$794:$F$2344,6,FALSE)</f>
        <v>0</v>
      </c>
      <c r="HN758" s="202" t="s">
        <v>69</v>
      </c>
      <c r="HO758" s="10">
        <f>HM758*1.1</f>
        <v>0</v>
      </c>
      <c r="HP758" s="10"/>
      <c r="HQ758" s="263"/>
      <c r="HR758" s="202" t="s">
        <v>104</v>
      </c>
      <c r="HS758" s="484" t="s">
        <v>1186</v>
      </c>
      <c r="HU758" s="203"/>
      <c r="HV758" s="203">
        <f>VLOOKUP(HS758,$A$794:$F$2344,6,FALSE)</f>
        <v>0</v>
      </c>
      <c r="HW758" s="202" t="s">
        <v>69</v>
      </c>
      <c r="HX758" s="10">
        <f>HV758*1.1</f>
        <v>0</v>
      </c>
      <c r="HY758" s="10"/>
      <c r="HZ758" s="263"/>
      <c r="IA758" s="202" t="s">
        <v>104</v>
      </c>
      <c r="IB758" s="496" t="s">
        <v>183</v>
      </c>
      <c r="ID758" s="203"/>
      <c r="IE758" s="203" t="e">
        <f>VLOOKUP(IB758,$A$794:$F$2344,6,FALSE)</f>
        <v>#N/A</v>
      </c>
      <c r="IF758" s="202" t="s">
        <v>69</v>
      </c>
      <c r="IG758" s="10" t="e">
        <f>IE758*1.1</f>
        <v>#N/A</v>
      </c>
      <c r="IH758" s="10"/>
      <c r="II758" s="263"/>
      <c r="IJ758" s="202" t="s">
        <v>104</v>
      </c>
      <c r="IK758" s="484" t="s">
        <v>664</v>
      </c>
      <c r="IM758" s="203"/>
      <c r="IN758" s="203">
        <f>VLOOKUP(IK758,$A$794:$F$2344,6,FALSE)</f>
        <v>0</v>
      </c>
      <c r="IO758" s="202" t="s">
        <v>69</v>
      </c>
      <c r="IP758" s="10">
        <f>IN758*1.1</f>
        <v>0</v>
      </c>
      <c r="IQ758" s="10"/>
      <c r="IR758" s="263"/>
      <c r="IS758" s="202" t="s">
        <v>104</v>
      </c>
      <c r="IT758" s="484" t="s">
        <v>490</v>
      </c>
      <c r="IV758" s="203"/>
      <c r="IW758" s="203">
        <f>VLOOKUP(IT758,$A$794:$F$2344,6,FALSE)</f>
        <v>23</v>
      </c>
      <c r="IX758" s="202" t="s">
        <v>69</v>
      </c>
      <c r="IY758" s="10">
        <f>IW758*1.1</f>
        <v>25.3</v>
      </c>
      <c r="IZ758" s="10"/>
      <c r="JA758" s="263"/>
      <c r="JB758" s="202" t="s">
        <v>104</v>
      </c>
      <c r="JC758" s="484" t="s">
        <v>2774</v>
      </c>
      <c r="JE758" s="203"/>
      <c r="JF758" s="203">
        <f>VLOOKUP(JC758,$A$794:$F$2344,6,FALSE)</f>
        <v>0</v>
      </c>
      <c r="JG758" s="202" t="s">
        <v>69</v>
      </c>
      <c r="JH758" s="10">
        <f>JF758*1.1</f>
        <v>0</v>
      </c>
      <c r="JI758" s="10"/>
      <c r="JJ758" s="263"/>
      <c r="JK758" s="202" t="s">
        <v>104</v>
      </c>
      <c r="JL758" s="484" t="s">
        <v>664</v>
      </c>
      <c r="JN758" s="203"/>
      <c r="JO758" s="203">
        <f>VLOOKUP(JL758,$A$794:$F$2344,6,FALSE)</f>
        <v>0</v>
      </c>
      <c r="JP758" s="202" t="s">
        <v>69</v>
      </c>
      <c r="JQ758" s="10">
        <f>JO758*1.1</f>
        <v>0</v>
      </c>
      <c r="JR758" s="10"/>
      <c r="JS758" s="263"/>
      <c r="JT758" s="202" t="s">
        <v>104</v>
      </c>
      <c r="JU758" s="484" t="s">
        <v>2438</v>
      </c>
      <c r="JW758" s="203"/>
      <c r="JX758" s="203">
        <f>VLOOKUP(JU758,$A$794:$F$2344,6,FALSE)</f>
        <v>0</v>
      </c>
      <c r="JY758" s="202" t="s">
        <v>69</v>
      </c>
      <c r="JZ758" s="10">
        <f>JX758*1.1</f>
        <v>0</v>
      </c>
      <c r="KA758" s="10"/>
      <c r="KB758" s="263"/>
      <c r="KC758" s="202" t="s">
        <v>104</v>
      </c>
      <c r="KD758" s="484" t="s">
        <v>2438</v>
      </c>
      <c r="KF758" s="203"/>
      <c r="KG758" s="203">
        <f>VLOOKUP(KD758,$A$794:$F$2344,6,FALSE)</f>
        <v>0</v>
      </c>
      <c r="KH758" s="202" t="s">
        <v>69</v>
      </c>
      <c r="KI758" s="10">
        <f>KG758*1.1</f>
        <v>0</v>
      </c>
      <c r="KJ758" s="10"/>
      <c r="KK758" s="263"/>
      <c r="KL758" s="202" t="s">
        <v>104</v>
      </c>
      <c r="KM758" s="484" t="s">
        <v>839</v>
      </c>
      <c r="KO758" s="203"/>
      <c r="KP758" s="203">
        <f>VLOOKUP(KM758,$A$794:$F$2344,6,FALSE)</f>
        <v>0</v>
      </c>
      <c r="KQ758" s="202" t="s">
        <v>69</v>
      </c>
      <c r="KR758" s="10">
        <f>KP758*1.1</f>
        <v>0</v>
      </c>
      <c r="KS758" s="10"/>
      <c r="KT758" s="263"/>
      <c r="KU758" s="202" t="s">
        <v>104</v>
      </c>
      <c r="KV758" s="498" t="s">
        <v>3124</v>
      </c>
      <c r="KX758" s="203"/>
      <c r="KY758" s="203">
        <f>VLOOKUP(KV758,$A$794:$F$2344,6,FALSE)</f>
        <v>147</v>
      </c>
      <c r="KZ758" s="202" t="s">
        <v>69</v>
      </c>
      <c r="LA758" s="10">
        <f>KY758*1.1</f>
        <v>161.70000000000002</v>
      </c>
      <c r="LB758" s="10"/>
      <c r="LC758" s="263"/>
      <c r="LD758" s="202" t="s">
        <v>104</v>
      </c>
      <c r="LE758" s="484" t="s">
        <v>664</v>
      </c>
      <c r="LG758" s="203"/>
      <c r="LH758" s="203">
        <f>VLOOKUP(LE758,$A$794:$F$2344,6,FALSE)</f>
        <v>0</v>
      </c>
      <c r="LI758" s="202" t="s">
        <v>69</v>
      </c>
      <c r="LJ758" s="10">
        <f>LH758*1.1</f>
        <v>0</v>
      </c>
      <c r="LK758" s="10"/>
      <c r="LL758" s="263"/>
      <c r="LM758" s="202" t="s">
        <v>104</v>
      </c>
      <c r="LN758" s="484" t="s">
        <v>3124</v>
      </c>
      <c r="LP758" s="203"/>
      <c r="LQ758" s="203">
        <f>VLOOKUP(LN758,$A$794:$F$2344,6,FALSE)</f>
        <v>147</v>
      </c>
      <c r="LR758" s="202" t="s">
        <v>69</v>
      </c>
      <c r="LS758" s="10">
        <f>LQ758*1.1</f>
        <v>161.70000000000002</v>
      </c>
      <c r="LT758" s="10"/>
      <c r="LU758" s="263"/>
      <c r="LV758" s="202" t="s">
        <v>104</v>
      </c>
      <c r="LW758" s="496" t="s">
        <v>183</v>
      </c>
      <c r="LY758" s="203"/>
      <c r="LZ758" s="203" t="e">
        <f>VLOOKUP(LW758,$A$794:$F$2344,6,FALSE)</f>
        <v>#N/A</v>
      </c>
      <c r="MA758" s="202" t="s">
        <v>69</v>
      </c>
      <c r="MB758" s="10" t="e">
        <f>LZ758*1.1</f>
        <v>#N/A</v>
      </c>
      <c r="MC758" s="10"/>
      <c r="MD758" s="263"/>
      <c r="ME758" s="202" t="s">
        <v>104</v>
      </c>
      <c r="MF758" s="484" t="s">
        <v>524</v>
      </c>
      <c r="MH758" s="203"/>
      <c r="MI758" s="203">
        <f>VLOOKUP(MF758,$A$794:$F$2344,6,FALSE)</f>
        <v>0</v>
      </c>
      <c r="MJ758" s="202" t="s">
        <v>69</v>
      </c>
      <c r="MK758" s="10">
        <f>MI758*1.1</f>
        <v>0</v>
      </c>
      <c r="ML758" s="10"/>
      <c r="MM758" s="263"/>
      <c r="MN758" s="202" t="s">
        <v>104</v>
      </c>
      <c r="MO758" s="484" t="s">
        <v>563</v>
      </c>
      <c r="MQ758" s="203"/>
      <c r="MR758" s="203">
        <f>VLOOKUP(MO758,$A$794:$F$2344,6,FALSE)</f>
        <v>0</v>
      </c>
      <c r="MS758" s="202" t="s">
        <v>69</v>
      </c>
      <c r="MT758" s="10">
        <f>MR758*1.1</f>
        <v>0</v>
      </c>
      <c r="MU758" s="10"/>
      <c r="MV758" s="263"/>
      <c r="MW758" s="202" t="s">
        <v>104</v>
      </c>
      <c r="MX758" s="484" t="s">
        <v>1212</v>
      </c>
      <c r="MZ758" s="203"/>
      <c r="NA758" s="203">
        <f>VLOOKUP(MX758,$A$794:$F$2344,6,FALSE)</f>
        <v>0</v>
      </c>
      <c r="NB758" s="202" t="s">
        <v>69</v>
      </c>
      <c r="NC758" s="10">
        <f>NA758*1.1</f>
        <v>0</v>
      </c>
      <c r="ND758" s="10"/>
      <c r="NE758" s="263"/>
      <c r="NF758" s="202" t="s">
        <v>104</v>
      </c>
      <c r="NG758" s="484" t="s">
        <v>1186</v>
      </c>
      <c r="NI758" s="203"/>
      <c r="NJ758" s="203">
        <f>VLOOKUP(NG758,$A$794:$F$2344,6,FALSE)</f>
        <v>0</v>
      </c>
      <c r="NK758" s="202" t="s">
        <v>69</v>
      </c>
      <c r="NL758" s="10">
        <f>NJ758*1.1</f>
        <v>0</v>
      </c>
      <c r="NM758" s="10"/>
      <c r="NN758" s="263"/>
      <c r="NO758" s="202" t="s">
        <v>104</v>
      </c>
      <c r="NP758" s="498" t="s">
        <v>563</v>
      </c>
      <c r="NR758" s="203"/>
      <c r="NS758" s="203">
        <f>VLOOKUP(NP758,$A$794:$F$2344,6,FALSE)</f>
        <v>0</v>
      </c>
      <c r="NT758" s="202" t="s">
        <v>69</v>
      </c>
      <c r="NU758" s="10">
        <f>NS758*1.1</f>
        <v>0</v>
      </c>
      <c r="NV758" s="10"/>
      <c r="NW758" s="263"/>
      <c r="NX758" s="202" t="s">
        <v>104</v>
      </c>
      <c r="NY758" s="484" t="s">
        <v>2350</v>
      </c>
      <c r="OA758" s="203"/>
      <c r="OB758" s="203">
        <f>VLOOKUP(NY758,$A$794:$F$2344,6,FALSE)</f>
        <v>0</v>
      </c>
      <c r="OC758" s="202" t="s">
        <v>69</v>
      </c>
      <c r="OD758" s="10">
        <f>OB758*1.1</f>
        <v>0</v>
      </c>
      <c r="OE758" s="10"/>
      <c r="OF758" s="263"/>
      <c r="OG758" s="202" t="s">
        <v>104</v>
      </c>
      <c r="OH758" s="484" t="s">
        <v>1192</v>
      </c>
      <c r="OJ758" s="203"/>
      <c r="OK758" s="203">
        <f>VLOOKUP(OH758,$A$794:$F$2344,6,FALSE)</f>
        <v>0</v>
      </c>
      <c r="OL758" s="202" t="s">
        <v>69</v>
      </c>
      <c r="OM758" s="10">
        <f>OK758*1.1</f>
        <v>0</v>
      </c>
      <c r="ON758" s="10"/>
      <c r="OO758" s="263"/>
      <c r="OP758" s="202" t="s">
        <v>104</v>
      </c>
      <c r="OQ758" s="484" t="s">
        <v>593</v>
      </c>
      <c r="OS758" s="203"/>
      <c r="OT758" s="203">
        <f>VLOOKUP(OQ758,$A$794:$F$2344,6,FALSE)</f>
        <v>0</v>
      </c>
      <c r="OU758" s="202" t="s">
        <v>69</v>
      </c>
      <c r="OV758" s="10">
        <f>OT758*1.1</f>
        <v>0</v>
      </c>
      <c r="OW758" s="10"/>
      <c r="OX758" s="263"/>
      <c r="OY758" s="202" t="s">
        <v>104</v>
      </c>
      <c r="OZ758" s="484" t="s">
        <v>524</v>
      </c>
      <c r="PB758" s="203"/>
      <c r="PC758" s="203">
        <f>VLOOKUP(OZ758,$A$794:$F$2344,6,FALSE)</f>
        <v>0</v>
      </c>
      <c r="PD758" s="202" t="s">
        <v>69</v>
      </c>
      <c r="PE758" s="10">
        <f>PC758*1.1</f>
        <v>0</v>
      </c>
      <c r="PF758" s="10"/>
      <c r="PG758" s="263"/>
      <c r="PH758" s="202" t="s">
        <v>104</v>
      </c>
      <c r="PI758" s="496" t="s">
        <v>183</v>
      </c>
      <c r="PK758" s="203"/>
      <c r="PL758" s="203" t="e">
        <f>VLOOKUP(PI758,$A$794:$F$2344,6,FALSE)</f>
        <v>#N/A</v>
      </c>
      <c r="PM758" s="202" t="s">
        <v>69</v>
      </c>
      <c r="PN758" s="10" t="e">
        <f>PL758*1.1</f>
        <v>#N/A</v>
      </c>
      <c r="PO758" s="10"/>
      <c r="PP758" s="263"/>
      <c r="PQ758" s="202" t="s">
        <v>104</v>
      </c>
      <c r="PR758" s="484" t="s">
        <v>655</v>
      </c>
      <c r="PT758" s="203"/>
      <c r="PU758" s="203">
        <f>VLOOKUP(PR758,$A$794:$F$2344,6,FALSE)</f>
        <v>0</v>
      </c>
      <c r="PV758" s="202" t="s">
        <v>69</v>
      </c>
      <c r="PW758" s="10">
        <f>PU758*1.1</f>
        <v>0</v>
      </c>
      <c r="PX758" s="10"/>
      <c r="PY758" s="263"/>
      <c r="PZ758" s="202" t="s">
        <v>104</v>
      </c>
      <c r="QA758" s="496" t="s">
        <v>183</v>
      </c>
      <c r="QC758" s="203"/>
      <c r="QD758" s="203" t="e">
        <f>VLOOKUP(QA758,$A$794:$F$2344,6,FALSE)</f>
        <v>#N/A</v>
      </c>
      <c r="QE758" s="202" t="s">
        <v>69</v>
      </c>
      <c r="QF758" s="10" t="e">
        <f>QD758*1.1</f>
        <v>#N/A</v>
      </c>
      <c r="QG758" s="10"/>
      <c r="QH758" s="263"/>
      <c r="QI758" s="202" t="s">
        <v>104</v>
      </c>
      <c r="QJ758" s="484" t="s">
        <v>1929</v>
      </c>
      <c r="QL758" s="203"/>
      <c r="QM758" s="203">
        <f>VLOOKUP(QJ758,$A$794:$F$2344,6,FALSE)</f>
        <v>0</v>
      </c>
      <c r="QN758" s="202" t="s">
        <v>69</v>
      </c>
      <c r="QO758" s="10">
        <f>QM758*1.1</f>
        <v>0</v>
      </c>
      <c r="QP758" s="10"/>
      <c r="QQ758" s="263"/>
      <c r="QR758" s="202" t="s">
        <v>104</v>
      </c>
      <c r="QS758" s="484" t="s">
        <v>1959</v>
      </c>
      <c r="QU758" s="203"/>
      <c r="QV758" s="203">
        <f>VLOOKUP(QS758,$A$794:$F$2344,6,FALSE)</f>
        <v>0</v>
      </c>
      <c r="QW758" s="202" t="s">
        <v>69</v>
      </c>
      <c r="QX758" s="10">
        <f>QV758*1.1</f>
        <v>0</v>
      </c>
      <c r="QY758" s="10"/>
      <c r="QZ758" s="263"/>
      <c r="RA758" s="202" t="s">
        <v>104</v>
      </c>
      <c r="RB758" s="484" t="s">
        <v>2438</v>
      </c>
      <c r="RD758" s="203"/>
      <c r="RE758" s="203">
        <f>VLOOKUP(RB758,$A$794:$F$2344,6,FALSE)</f>
        <v>0</v>
      </c>
      <c r="RF758" s="202" t="s">
        <v>69</v>
      </c>
      <c r="RG758" s="10">
        <f>RE758*1.1</f>
        <v>0</v>
      </c>
      <c r="RH758" s="10"/>
      <c r="RI758" s="263"/>
      <c r="RJ758" s="202" t="s">
        <v>104</v>
      </c>
      <c r="RK758" s="484" t="s">
        <v>1362</v>
      </c>
      <c r="RM758" s="203"/>
      <c r="RN758" s="203">
        <f>VLOOKUP(RK758,$A$794:$F$2344,6,FALSE)</f>
        <v>0</v>
      </c>
      <c r="RO758" s="202" t="s">
        <v>69</v>
      </c>
      <c r="RP758" s="10">
        <f>RN758*1.1</f>
        <v>0</v>
      </c>
      <c r="RQ758" s="10"/>
      <c r="RR758" s="263"/>
      <c r="RS758" s="202" t="s">
        <v>104</v>
      </c>
      <c r="RT758" s="484" t="s">
        <v>2271</v>
      </c>
      <c r="RV758" s="203"/>
      <c r="RW758" s="203">
        <f>VLOOKUP(RT758,$A$794:$F$2344,6,FALSE)</f>
        <v>0</v>
      </c>
      <c r="RX758" s="202" t="s">
        <v>69</v>
      </c>
      <c r="RY758" s="10">
        <f>RW758*1.1</f>
        <v>0</v>
      </c>
      <c r="RZ758" s="10"/>
      <c r="SA758" s="269"/>
      <c r="SB758" s="202" t="s">
        <v>104</v>
      </c>
      <c r="SC758" s="484" t="s">
        <v>776</v>
      </c>
      <c r="SE758" s="203"/>
      <c r="SF758" s="203">
        <f>VLOOKUP(SC758,$A$794:$F$2344,6,FALSE)</f>
        <v>0</v>
      </c>
      <c r="SG758" s="202" t="s">
        <v>69</v>
      </c>
      <c r="SH758" s="10">
        <f>SF758*1.1</f>
        <v>0</v>
      </c>
      <c r="SI758" s="10"/>
      <c r="SJ758" s="269"/>
      <c r="SK758" s="202" t="s">
        <v>104</v>
      </c>
      <c r="SL758" s="496" t="s">
        <v>183</v>
      </c>
      <c r="SN758" s="203"/>
      <c r="SO758" s="203" t="e">
        <f>VLOOKUP(SL758,$A$794:$F$2344,6,FALSE)</f>
        <v>#N/A</v>
      </c>
      <c r="SP758" s="202" t="s">
        <v>69</v>
      </c>
      <c r="SQ758" s="10" t="e">
        <f>SO758*1.1</f>
        <v>#N/A</v>
      </c>
      <c r="SR758" s="10"/>
      <c r="SS758" s="269"/>
      <c r="ST758" s="202" t="s">
        <v>104</v>
      </c>
      <c r="SU758" s="484" t="s">
        <v>1994</v>
      </c>
      <c r="SW758" s="203"/>
      <c r="SX758" s="203">
        <f>VLOOKUP(SU758,$A$794:$F$2344,6,FALSE)</f>
        <v>0</v>
      </c>
      <c r="SY758" s="202" t="s">
        <v>69</v>
      </c>
      <c r="SZ758" s="10">
        <f>SX758*1.1</f>
        <v>0</v>
      </c>
      <c r="TA758" s="10"/>
      <c r="TB758" s="269"/>
      <c r="TC758" s="202" t="s">
        <v>104</v>
      </c>
      <c r="TD758" s="484" t="s">
        <v>587</v>
      </c>
      <c r="TF758" s="203"/>
      <c r="TG758" s="203">
        <f>VLOOKUP(TD758,$A$794:$F$2344,6,FALSE)</f>
        <v>0</v>
      </c>
      <c r="TH758" s="202" t="s">
        <v>69</v>
      </c>
      <c r="TI758" s="10">
        <f>TG758*1.1</f>
        <v>0</v>
      </c>
      <c r="TK758" s="269"/>
      <c r="TL758" s="202" t="s">
        <v>104</v>
      </c>
      <c r="TM758" s="484" t="s">
        <v>434</v>
      </c>
      <c r="TO758" s="203"/>
      <c r="TP758" s="203">
        <f>VLOOKUP(TM758,$A$794:$F$2344,6,FALSE)</f>
        <v>0</v>
      </c>
      <c r="TQ758" s="202" t="s">
        <v>69</v>
      </c>
      <c r="TR758" s="10">
        <f>TP758*1.1</f>
        <v>0</v>
      </c>
      <c r="TS758" s="10"/>
      <c r="TT758" s="269"/>
      <c r="TU758" s="202" t="s">
        <v>104</v>
      </c>
      <c r="TV758" s="484" t="s">
        <v>593</v>
      </c>
      <c r="TX758" s="203"/>
      <c r="TY758" s="203">
        <f>VLOOKUP(TV758,$A$794:$F$2344,6,FALSE)</f>
        <v>0</v>
      </c>
      <c r="TZ758" s="202" t="s">
        <v>69</v>
      </c>
      <c r="UA758" s="10">
        <f>TY758*1.1</f>
        <v>0</v>
      </c>
      <c r="UB758" s="10"/>
      <c r="UC758" s="269"/>
      <c r="UD758" s="202" t="s">
        <v>104</v>
      </c>
      <c r="UE758" s="498" t="s">
        <v>3110</v>
      </c>
      <c r="UG758" s="203"/>
      <c r="UH758" s="203">
        <f>VLOOKUP(UE758,$A$794:$F$2344,6,FALSE)</f>
        <v>0</v>
      </c>
      <c r="UI758" s="202" t="s">
        <v>69</v>
      </c>
      <c r="UJ758" s="10">
        <f>UH758*1.1</f>
        <v>0</v>
      </c>
      <c r="UK758" s="10"/>
      <c r="UL758" s="269"/>
      <c r="UM758" s="202" t="s">
        <v>104</v>
      </c>
      <c r="UN758" s="484" t="s">
        <v>2774</v>
      </c>
      <c r="UP758" s="203"/>
      <c r="UQ758" s="203">
        <f>VLOOKUP(UN758,$A$794:$F$2344,6,FALSE)</f>
        <v>0</v>
      </c>
      <c r="UR758" s="202" t="s">
        <v>69</v>
      </c>
      <c r="US758" s="10">
        <f>UQ758*1.1</f>
        <v>0</v>
      </c>
      <c r="UT758" s="10"/>
      <c r="UU758" s="269"/>
      <c r="UV758" s="202" t="s">
        <v>104</v>
      </c>
      <c r="UW758" s="484" t="s">
        <v>3124</v>
      </c>
      <c r="UY758" s="203"/>
      <c r="UZ758" s="203">
        <f>VLOOKUP(UW758,$A$794:$F$2344,6,FALSE)</f>
        <v>147</v>
      </c>
      <c r="VA758" s="202" t="s">
        <v>69</v>
      </c>
      <c r="VB758" s="10">
        <f>UZ758*1.1</f>
        <v>161.70000000000002</v>
      </c>
      <c r="VC758" s="10"/>
      <c r="VD758" s="269"/>
      <c r="VE758" s="202" t="s">
        <v>104</v>
      </c>
      <c r="VF758" s="484" t="s">
        <v>3329</v>
      </c>
      <c r="VH758" s="203"/>
      <c r="VI758" s="203">
        <f>VLOOKUP(VF758,$A$794:$F$2344,6,FALSE)</f>
        <v>0</v>
      </c>
      <c r="VJ758" s="202" t="s">
        <v>69</v>
      </c>
      <c r="VK758" s="10">
        <f>VI758*1.1</f>
        <v>0</v>
      </c>
      <c r="VL758" s="10"/>
      <c r="VM758" s="269"/>
      <c r="VN758" s="202" t="s">
        <v>104</v>
      </c>
      <c r="VO758" s="484" t="s">
        <v>655</v>
      </c>
      <c r="VQ758" s="203"/>
      <c r="VR758" s="203">
        <f>VLOOKUP(VO758,$A$794:$F$2344,6,FALSE)</f>
        <v>0</v>
      </c>
      <c r="VS758" s="202" t="s">
        <v>69</v>
      </c>
      <c r="VT758" s="10">
        <f>VR758*1.1</f>
        <v>0</v>
      </c>
      <c r="VU758" s="10"/>
      <c r="VV758" s="269"/>
      <c r="VW758" s="202" t="s">
        <v>104</v>
      </c>
      <c r="VX758" s="496" t="s">
        <v>183</v>
      </c>
      <c r="VZ758" s="203"/>
      <c r="WA758" s="203" t="e">
        <f>VLOOKUP(VX758,$A$794:$F$2344,6,FALSE)</f>
        <v>#N/A</v>
      </c>
      <c r="WB758" s="202" t="s">
        <v>69</v>
      </c>
      <c r="WC758" s="10" t="e">
        <f>WA758*1.1</f>
        <v>#N/A</v>
      </c>
      <c r="WE758" s="269"/>
      <c r="WF758" s="202" t="s">
        <v>104</v>
      </c>
      <c r="WG758" s="484" t="s">
        <v>640</v>
      </c>
      <c r="WI758" s="203"/>
      <c r="WJ758" s="203">
        <f>VLOOKUP(WG758,$A$794:$F$2344,6,FALSE)</f>
        <v>0</v>
      </c>
      <c r="WK758" s="202" t="s">
        <v>69</v>
      </c>
      <c r="WL758" s="10">
        <f>WJ758*1.1</f>
        <v>0</v>
      </c>
      <c r="WN758" s="269"/>
      <c r="WO758" s="202" t="s">
        <v>104</v>
      </c>
      <c r="WP758" s="484" t="s">
        <v>1994</v>
      </c>
      <c r="WQ758" s="203"/>
      <c r="WR758" s="203"/>
      <c r="WS758" s="203">
        <f>VLOOKUP(WP758,$A$794:$F$2344,6,FALSE)</f>
        <v>0</v>
      </c>
      <c r="WT758" s="202" t="s">
        <v>69</v>
      </c>
      <c r="WU758" s="10">
        <f>WS758*1.1</f>
        <v>0</v>
      </c>
      <c r="WV758" s="10"/>
      <c r="WW758" s="269"/>
      <c r="WX758" s="202" t="s">
        <v>104</v>
      </c>
      <c r="WY758" s="484" t="s">
        <v>572</v>
      </c>
      <c r="XA758" s="203"/>
      <c r="XB758" s="203">
        <f>VLOOKUP(WY758,$A$794:$F$2344,6,FALSE)</f>
        <v>0</v>
      </c>
      <c r="XC758" s="202" t="s">
        <v>69</v>
      </c>
      <c r="XD758" s="10">
        <f>XB758*1.1</f>
        <v>0</v>
      </c>
      <c r="XF758" s="269"/>
      <c r="XG758" s="202" t="s">
        <v>104</v>
      </c>
      <c r="XH758" s="484" t="s">
        <v>490</v>
      </c>
      <c r="XJ758" s="203"/>
      <c r="XK758" s="203">
        <f>VLOOKUP(XH758,$A$794:$F$2344,6,FALSE)</f>
        <v>23</v>
      </c>
      <c r="XL758" s="202" t="s">
        <v>69</v>
      </c>
      <c r="XM758" s="10">
        <f>XK758*1.1</f>
        <v>25.3</v>
      </c>
      <c r="XO758" s="269"/>
      <c r="XP758" s="202" t="s">
        <v>104</v>
      </c>
      <c r="XQ758" s="484" t="s">
        <v>488</v>
      </c>
      <c r="XS758" s="203"/>
      <c r="XT758" s="203">
        <f>VLOOKUP(XQ758,$A$794:$F$2344,6,FALSE)</f>
        <v>0</v>
      </c>
      <c r="XU758" s="202" t="s">
        <v>69</v>
      </c>
      <c r="XV758" s="10">
        <f>XT758*1.1</f>
        <v>0</v>
      </c>
      <c r="XW758" s="10"/>
      <c r="XX758" s="269"/>
      <c r="XY758" s="202" t="s">
        <v>104</v>
      </c>
      <c r="XZ758" s="484" t="s">
        <v>1994</v>
      </c>
      <c r="YB758" s="203"/>
      <c r="YC758" s="203">
        <f>VLOOKUP(XZ758,$A$794:$F$2344,6,FALSE)</f>
        <v>0</v>
      </c>
      <c r="YD758" s="202" t="s">
        <v>69</v>
      </c>
      <c r="YE758" s="10">
        <f>YC758*1.1</f>
        <v>0</v>
      </c>
      <c r="YG758" s="269"/>
      <c r="YH758" s="202" t="s">
        <v>104</v>
      </c>
      <c r="YI758" s="78" t="s">
        <v>183</v>
      </c>
      <c r="YK758" s="203"/>
      <c r="YL758" s="203" t="e">
        <f>VLOOKUP(YI758,$A$794:$F$2344,6,FALSE)</f>
        <v>#N/A</v>
      </c>
      <c r="YM758" s="202" t="s">
        <v>69</v>
      </c>
      <c r="YN758" s="10" t="e">
        <f>YL758*1.1</f>
        <v>#N/A</v>
      </c>
      <c r="YO758" s="10"/>
      <c r="YP758" s="269"/>
      <c r="YQ758" s="202" t="s">
        <v>104</v>
      </c>
      <c r="YR758" s="78" t="s">
        <v>183</v>
      </c>
      <c r="YT758" s="203"/>
      <c r="YU758" s="203" t="e">
        <f>VLOOKUP(YR758,$A$794:$F$2344,6,FALSE)</f>
        <v>#N/A</v>
      </c>
      <c r="YV758" s="202" t="s">
        <v>69</v>
      </c>
      <c r="YW758" s="10" t="e">
        <f>YU758*1.1</f>
        <v>#N/A</v>
      </c>
      <c r="YY758" s="269"/>
      <c r="YZ758" s="202" t="s">
        <v>104</v>
      </c>
      <c r="ZA758" s="78" t="s">
        <v>183</v>
      </c>
      <c r="ZC758" s="203"/>
      <c r="ZD758" s="203" t="e">
        <f>VLOOKUP(ZA758,$A$794:$F$2344,6,FALSE)</f>
        <v>#N/A</v>
      </c>
      <c r="ZE758" s="202" t="s">
        <v>69</v>
      </c>
      <c r="ZF758" s="10" t="e">
        <f>ZD758*1.1</f>
        <v>#N/A</v>
      </c>
      <c r="ZH758" s="269"/>
      <c r="ZI758" s="202" t="s">
        <v>104</v>
      </c>
      <c r="ZJ758" s="78" t="s">
        <v>183</v>
      </c>
      <c r="ZL758" s="203"/>
      <c r="ZM758" s="203" t="e">
        <f>VLOOKUP(ZJ758,$A$794:$F$2344,6,FALSE)</f>
        <v>#N/A</v>
      </c>
      <c r="ZN758" s="202" t="s">
        <v>69</v>
      </c>
      <c r="ZO758" s="10" t="e">
        <f>ZM758*1.1</f>
        <v>#N/A</v>
      </c>
      <c r="ZQ758" s="269"/>
      <c r="ZR758" s="202" t="s">
        <v>104</v>
      </c>
      <c r="ZS758" s="484" t="s">
        <v>524</v>
      </c>
      <c r="ZU758" s="203"/>
      <c r="ZV758" s="203">
        <f>VLOOKUP(ZS758,$A$794:$F$2344,6,FALSE)</f>
        <v>0</v>
      </c>
      <c r="ZW758" s="202" t="s">
        <v>69</v>
      </c>
      <c r="ZX758" s="10">
        <f>ZV758*1.1</f>
        <v>0</v>
      </c>
      <c r="ZY758" s="10"/>
      <c r="ZZ758" s="269"/>
      <c r="AAA758" s="202" t="s">
        <v>104</v>
      </c>
      <c r="AAB758" s="484" t="s">
        <v>3329</v>
      </c>
      <c r="AAD758" s="203"/>
      <c r="AAE758" s="203">
        <f>VLOOKUP(AAB758,$A$794:$F$2344,6,FALSE)</f>
        <v>0</v>
      </c>
      <c r="AAF758" s="202" t="s">
        <v>69</v>
      </c>
      <c r="AAG758" s="10">
        <f>AAE758*1.1</f>
        <v>0</v>
      </c>
      <c r="AAH758" s="10"/>
      <c r="AAI758" s="269"/>
      <c r="AAJ758" s="202" t="s">
        <v>104</v>
      </c>
      <c r="AAK758" s="78" t="s">
        <v>183</v>
      </c>
      <c r="AAM758" s="203"/>
      <c r="AAN758" s="203" t="e">
        <f>VLOOKUP(AAK758,$A$794:$F$2344,6,FALSE)</f>
        <v>#N/A</v>
      </c>
      <c r="AAO758" s="202" t="s">
        <v>69</v>
      </c>
      <c r="AAP758" s="10" t="e">
        <f>AAN758*1.1</f>
        <v>#N/A</v>
      </c>
      <c r="AAQ758" s="10"/>
      <c r="AAR758" s="269"/>
      <c r="AAS758" s="202" t="s">
        <v>104</v>
      </c>
      <c r="AAT758" s="498" t="s">
        <v>595</v>
      </c>
      <c r="AAV758" s="203"/>
      <c r="AAW758" s="203">
        <f>VLOOKUP(AAT758,$A$794:$F$2344,6,FALSE)</f>
        <v>114</v>
      </c>
      <c r="AAX758" s="202" t="s">
        <v>69</v>
      </c>
      <c r="AAY758" s="10">
        <f>AAW758*1.1</f>
        <v>125.4</v>
      </c>
      <c r="AAZ758" s="10"/>
      <c r="ABA758" s="269"/>
      <c r="ABB758" s="202" t="s">
        <v>104</v>
      </c>
      <c r="ABC758" s="484" t="s">
        <v>2774</v>
      </c>
      <c r="ABE758" s="203"/>
      <c r="ABF758" s="203">
        <f>VLOOKUP(ABC758,$A$794:$F$2344,6,FALSE)</f>
        <v>0</v>
      </c>
      <c r="ABG758" s="202" t="s">
        <v>69</v>
      </c>
      <c r="ABH758" s="10">
        <f>ABF758*1.1</f>
        <v>0</v>
      </c>
      <c r="ABI758" s="10"/>
      <c r="ABJ758" s="269"/>
      <c r="ABK758" s="202" t="s">
        <v>104</v>
      </c>
      <c r="ABL758" s="484" t="s">
        <v>635</v>
      </c>
      <c r="ABN758" s="203"/>
      <c r="ABO758" s="203">
        <f>VLOOKUP(ABL758,$A$794:$F$2344,6,FALSE)</f>
        <v>40</v>
      </c>
      <c r="ABP758" s="202" t="s">
        <v>69</v>
      </c>
      <c r="ABQ758" s="10">
        <f>ABO758*1.1</f>
        <v>44</v>
      </c>
      <c r="ABR758" s="10"/>
      <c r="ABS758" s="269"/>
      <c r="ABT758" s="202" t="s">
        <v>104</v>
      </c>
      <c r="ABU758" s="484" t="s">
        <v>2438</v>
      </c>
      <c r="ABW758" s="203"/>
      <c r="ABX758" s="203">
        <f>VLOOKUP(ABU758,$A$794:$F$2344,6,FALSE)</f>
        <v>0</v>
      </c>
      <c r="ABY758" s="202" t="s">
        <v>69</v>
      </c>
      <c r="ABZ758" s="10">
        <f>ABX758*1.1</f>
        <v>0</v>
      </c>
      <c r="ACA758" s="10"/>
      <c r="ACB758" s="269"/>
      <c r="ACC758" s="202" t="s">
        <v>104</v>
      </c>
      <c r="ACD758" s="484" t="s">
        <v>524</v>
      </c>
      <c r="ACF758" s="203"/>
      <c r="ACG758" s="203">
        <f>VLOOKUP(ACD758,$A$794:$F$2344,6,FALSE)</f>
        <v>0</v>
      </c>
      <c r="ACH758" s="202" t="s">
        <v>69</v>
      </c>
      <c r="ACI758" s="10">
        <f>ACG758*1.1</f>
        <v>0</v>
      </c>
      <c r="ACJ758" s="10"/>
      <c r="ACK758" s="269"/>
      <c r="ACL758" s="202" t="s">
        <v>104</v>
      </c>
      <c r="ACM758" s="484" t="s">
        <v>2438</v>
      </c>
      <c r="ACO758" s="203"/>
      <c r="ACP758" s="203">
        <f>VLOOKUP(ACM758,$A$794:$F$2344,6,FALSE)</f>
        <v>0</v>
      </c>
      <c r="ACQ758" s="202" t="s">
        <v>69</v>
      </c>
      <c r="ACR758" s="10">
        <f>ACP758*1.1</f>
        <v>0</v>
      </c>
      <c r="ACS758" s="10"/>
      <c r="ACT758" s="269"/>
      <c r="ACU758" s="202" t="s">
        <v>104</v>
      </c>
      <c r="ACV758" s="484" t="s">
        <v>2774</v>
      </c>
      <c r="ACX758" s="203"/>
      <c r="ACY758" s="203">
        <f>VLOOKUP(ACV758,$A$794:$F$2344,6,FALSE)</f>
        <v>0</v>
      </c>
      <c r="ACZ758" s="202" t="s">
        <v>69</v>
      </c>
      <c r="ADA758" s="10">
        <f>ACY758*1.1</f>
        <v>0</v>
      </c>
      <c r="ADB758" s="10"/>
      <c r="ADC758" s="269"/>
      <c r="ADD758" s="202" t="s">
        <v>104</v>
      </c>
      <c r="ADE758" s="484" t="s">
        <v>2350</v>
      </c>
      <c r="ADG758" s="203"/>
      <c r="ADH758" s="203">
        <f>VLOOKUP(ADE758,$A$794:$F$2344,6,FALSE)</f>
        <v>0</v>
      </c>
      <c r="ADI758" s="202" t="s">
        <v>69</v>
      </c>
      <c r="ADJ758" s="10">
        <f>ADH758*1.1</f>
        <v>0</v>
      </c>
      <c r="ADL758" s="269"/>
      <c r="ADM758" s="202" t="s">
        <v>104</v>
      </c>
      <c r="ADN758" s="484" t="s">
        <v>568</v>
      </c>
      <c r="ADP758" s="203"/>
      <c r="ADQ758" s="203">
        <f>VLOOKUP(ADN758,$A$794:$F$2344,6,FALSE)</f>
        <v>0</v>
      </c>
      <c r="ADR758" s="202" t="s">
        <v>69</v>
      </c>
      <c r="ADS758" s="10">
        <f>ADQ758*1.1</f>
        <v>0</v>
      </c>
      <c r="ADT758" s="10"/>
      <c r="ADU758" s="269"/>
      <c r="ADV758" s="202" t="s">
        <v>104</v>
      </c>
      <c r="ADW758" s="78" t="s">
        <v>183</v>
      </c>
      <c r="ADY758" s="203"/>
      <c r="ADZ758" s="203" t="e">
        <f>VLOOKUP(ADW758,$A$794:$F$2344,6,FALSE)</f>
        <v>#N/A</v>
      </c>
      <c r="AEA758" s="202" t="s">
        <v>69</v>
      </c>
      <c r="AEB758" s="10" t="e">
        <f>ADZ758*1.1</f>
        <v>#N/A</v>
      </c>
      <c r="AED758" s="269"/>
      <c r="AEE758" s="202" t="s">
        <v>104</v>
      </c>
      <c r="AEF758" s="491" t="s">
        <v>563</v>
      </c>
      <c r="AEH758" s="203"/>
      <c r="AEI758" s="203">
        <f>VLOOKUP(AEF758,$A$794:$F$2344,6,FALSE)</f>
        <v>0</v>
      </c>
      <c r="AEJ758" s="202" t="s">
        <v>69</v>
      </c>
      <c r="AEK758" s="10">
        <f>AEI758*1.1</f>
        <v>0</v>
      </c>
      <c r="AEM758" s="269"/>
      <c r="AEN758" s="202" t="s">
        <v>104</v>
      </c>
      <c r="AEO758" s="484" t="s">
        <v>2350</v>
      </c>
      <c r="AEQ758" s="203"/>
      <c r="AER758" s="203">
        <f>VLOOKUP(AEO758,$A$794:$F$2344,6,FALSE)</f>
        <v>0</v>
      </c>
      <c r="AES758" s="202" t="s">
        <v>69</v>
      </c>
      <c r="AET758" s="10">
        <f>AER758*1.1</f>
        <v>0</v>
      </c>
      <c r="AEV758" s="269"/>
      <c r="AEW758" s="202" t="s">
        <v>104</v>
      </c>
      <c r="AEX758" s="484" t="s">
        <v>655</v>
      </c>
      <c r="AEZ758" s="203"/>
      <c r="AFA758" s="203">
        <f>VLOOKUP(AEX758,$A$794:$F$2344,6,FALSE)</f>
        <v>0</v>
      </c>
      <c r="AFB758" s="202" t="s">
        <v>69</v>
      </c>
      <c r="AFC758" s="10">
        <f>AFA758*1.1</f>
        <v>0</v>
      </c>
      <c r="AFD758" s="10"/>
      <c r="AFE758" s="269"/>
      <c r="AFF758" s="202" t="s">
        <v>104</v>
      </c>
      <c r="AFG758" s="78" t="s">
        <v>183</v>
      </c>
      <c r="AFI758" s="203"/>
      <c r="AFJ758" s="203" t="e">
        <f>VLOOKUP(AFG758,$A$794:$F$2344,6,FALSE)</f>
        <v>#N/A</v>
      </c>
      <c r="AFK758" s="202" t="s">
        <v>69</v>
      </c>
      <c r="AFL758" s="10" t="e">
        <f>AFJ758*1.1</f>
        <v>#N/A</v>
      </c>
      <c r="AFM758" s="10"/>
      <c r="AFN758" s="269"/>
      <c r="AFO758" s="202" t="s">
        <v>104</v>
      </c>
      <c r="AFP758" s="484" t="s">
        <v>1956</v>
      </c>
      <c r="AFR758" s="203"/>
      <c r="AFS758" s="203">
        <f>VLOOKUP(AFP758,$A$794:$F$2344,6,FALSE)</f>
        <v>0</v>
      </c>
      <c r="AFT758" s="202" t="s">
        <v>69</v>
      </c>
      <c r="AFU758" s="10">
        <f>AFS758*1.1</f>
        <v>0</v>
      </c>
      <c r="AFV758" s="10"/>
      <c r="AFW758" s="269"/>
      <c r="AFX758" s="202" t="s">
        <v>104</v>
      </c>
      <c r="AFY758" s="484" t="s">
        <v>909</v>
      </c>
      <c r="AGA758" s="203"/>
      <c r="AGB758" s="203">
        <f>VLOOKUP(AFY758,$A$794:$F$2344,6,FALSE)</f>
        <v>0</v>
      </c>
      <c r="AGC758" s="202" t="s">
        <v>69</v>
      </c>
      <c r="AGD758" s="10">
        <f>AGB758*1.1</f>
        <v>0</v>
      </c>
      <c r="AGE758" s="10"/>
      <c r="AGF758" s="269"/>
      <c r="AGG758" s="202" t="s">
        <v>104</v>
      </c>
      <c r="AGH758" s="484" t="s">
        <v>655</v>
      </c>
      <c r="AGJ758" s="203"/>
      <c r="AGK758" s="203">
        <f>VLOOKUP(AGH758,$A$794:$F$2344,6,FALSE)</f>
        <v>0</v>
      </c>
      <c r="AGL758" s="202" t="s">
        <v>69</v>
      </c>
      <c r="AGM758" s="10">
        <f>AGK758*1.1</f>
        <v>0</v>
      </c>
      <c r="AGN758" s="10"/>
      <c r="AGO758" s="269"/>
      <c r="AGP758" s="202" t="s">
        <v>104</v>
      </c>
      <c r="AGQ758" s="484" t="s">
        <v>3329</v>
      </c>
      <c r="AGS758" s="203"/>
      <c r="AGT758" s="203">
        <f>VLOOKUP(AGQ758,$A$794:$F$2344,6,FALSE)</f>
        <v>0</v>
      </c>
      <c r="AGU758" s="202" t="s">
        <v>69</v>
      </c>
      <c r="AGV758" s="10">
        <f>AGT758*1.1</f>
        <v>0</v>
      </c>
      <c r="AGW758" s="10"/>
      <c r="AGX758" s="269"/>
      <c r="AGY758" s="202" t="s">
        <v>104</v>
      </c>
      <c r="AGZ758" s="78" t="s">
        <v>183</v>
      </c>
      <c r="AHB758" s="203"/>
      <c r="AHC758" s="203" t="e">
        <f>VLOOKUP(AGZ758,$A$794:$F$2344,6,FALSE)</f>
        <v>#N/A</v>
      </c>
      <c r="AHD758" s="202" t="s">
        <v>69</v>
      </c>
      <c r="AHE758" s="10" t="e">
        <f>AHC758*1.1</f>
        <v>#N/A</v>
      </c>
      <c r="AHF758" s="10"/>
      <c r="AHG758" s="269"/>
      <c r="AHH758" s="202" t="s">
        <v>104</v>
      </c>
      <c r="AHI758" s="502" t="s">
        <v>490</v>
      </c>
      <c r="AHK758" s="203"/>
      <c r="AHL758" s="203">
        <f>VLOOKUP(AHI758,$A$794:$F$2344,6,FALSE)</f>
        <v>23</v>
      </c>
      <c r="AHM758" s="202" t="s">
        <v>69</v>
      </c>
      <c r="AHN758" s="10">
        <f>AHL758*1.1</f>
        <v>25.3</v>
      </c>
      <c r="AHO758" s="10"/>
      <c r="AHP758" s="269"/>
      <c r="AHQ758" s="202" t="s">
        <v>104</v>
      </c>
      <c r="AHR758" s="484" t="s">
        <v>2945</v>
      </c>
      <c r="AHT758" s="203"/>
      <c r="AHU758" s="203">
        <f>VLOOKUP(AHR758,$A$794:$F$2344,6,FALSE)</f>
        <v>0</v>
      </c>
      <c r="AHV758" s="202" t="s">
        <v>69</v>
      </c>
      <c r="AHW758" s="10">
        <f>AHU758*1.1</f>
        <v>0</v>
      </c>
      <c r="AHX758" s="10"/>
      <c r="AHY758" s="269"/>
      <c r="AHZ758" s="202" t="s">
        <v>104</v>
      </c>
      <c r="AIA758" s="78" t="s">
        <v>183</v>
      </c>
      <c r="AIC758" s="203"/>
      <c r="AID758" s="203" t="e">
        <f>VLOOKUP(AIA758,$A$794:$F$2344,6,FALSE)</f>
        <v>#N/A</v>
      </c>
      <c r="AIE758" s="202" t="s">
        <v>69</v>
      </c>
      <c r="AIF758" s="10" t="e">
        <f>AID758*1.1</f>
        <v>#N/A</v>
      </c>
      <c r="AIG758" s="10"/>
      <c r="AIH758" s="269"/>
      <c r="AII758" s="202" t="s">
        <v>104</v>
      </c>
      <c r="AIJ758" s="484" t="s">
        <v>805</v>
      </c>
      <c r="AIL758" s="203"/>
      <c r="AIM758" s="203">
        <f>VLOOKUP(AIJ758,$A$794:$F$2344,6,FALSE)</f>
        <v>0</v>
      </c>
      <c r="AIN758" s="202" t="s">
        <v>69</v>
      </c>
      <c r="AIO758" s="10">
        <f>AIM758*1.1</f>
        <v>0</v>
      </c>
      <c r="AIP758" s="10"/>
      <c r="AIQ758" s="269"/>
      <c r="AIR758" s="202" t="s">
        <v>104</v>
      </c>
      <c r="AIS758" s="484" t="s">
        <v>1611</v>
      </c>
      <c r="AIU758" s="203"/>
      <c r="AIV758" s="203">
        <f>VLOOKUP(AIS758,$A$794:$F$2344,6,FALSE)</f>
        <v>3</v>
      </c>
      <c r="AIW758" s="202" t="s">
        <v>69</v>
      </c>
      <c r="AIX758" s="10">
        <f>AIV758*1.1</f>
        <v>3.3000000000000003</v>
      </c>
      <c r="AIY758" s="10"/>
      <c r="AIZ758" s="269"/>
      <c r="AJA758" s="202" t="s">
        <v>104</v>
      </c>
      <c r="AJB758" s="78" t="s">
        <v>183</v>
      </c>
      <c r="AJD758" s="203"/>
      <c r="AJE758" s="203" t="e">
        <f>VLOOKUP(AJB758,$A$794:$F$2344,6,FALSE)</f>
        <v>#N/A</v>
      </c>
      <c r="AJF758" s="202" t="s">
        <v>69</v>
      </c>
      <c r="AJG758" s="10" t="e">
        <f>AJE758*1.1</f>
        <v>#N/A</v>
      </c>
      <c r="AJH758" s="10"/>
      <c r="AJI758" s="269"/>
      <c r="AJJ758" s="202" t="s">
        <v>104</v>
      </c>
      <c r="AJK758" s="78" t="s">
        <v>183</v>
      </c>
      <c r="AJM758" s="203"/>
      <c r="AJN758" s="203" t="e">
        <f>VLOOKUP(AJK758,$A$794:$F$2344,6,FALSE)</f>
        <v>#N/A</v>
      </c>
      <c r="AJO758" s="202" t="s">
        <v>69</v>
      </c>
      <c r="AJP758" s="10" t="e">
        <f>AJN758*1.1</f>
        <v>#N/A</v>
      </c>
      <c r="AJQ758" s="10"/>
      <c r="AJR758" s="269"/>
      <c r="AJS758" s="202" t="s">
        <v>104</v>
      </c>
      <c r="AJT758" s="78" t="s">
        <v>183</v>
      </c>
      <c r="AJV758" s="203"/>
      <c r="AJW758" s="203" t="e">
        <f>VLOOKUP(AJT758,$A$794:$F$2344,6,FALSE)</f>
        <v>#N/A</v>
      </c>
      <c r="AJX758" s="202" t="s">
        <v>69</v>
      </c>
      <c r="AJY758" s="10" t="e">
        <f>AJW758*1.1</f>
        <v>#N/A</v>
      </c>
      <c r="AJZ758" s="10"/>
      <c r="AKA758" s="269"/>
      <c r="AKB758" s="202" t="s">
        <v>104</v>
      </c>
      <c r="AKC758" s="484" t="s">
        <v>2945</v>
      </c>
      <c r="AKE758" s="203"/>
      <c r="AKF758" s="203">
        <f>VLOOKUP(AKC758,$A$794:$F$2344,6,FALSE)</f>
        <v>0</v>
      </c>
      <c r="AKG758" s="202" t="s">
        <v>69</v>
      </c>
      <c r="AKH758" s="10">
        <f>AKF758*1.1</f>
        <v>0</v>
      </c>
      <c r="AKI758" s="10"/>
      <c r="AKJ758" s="269"/>
      <c r="AKK758" s="202" t="s">
        <v>104</v>
      </c>
      <c r="AKL758" s="78" t="s">
        <v>183</v>
      </c>
      <c r="AKN758" s="203"/>
      <c r="AKO758" s="203" t="e">
        <f>VLOOKUP(AKL758,$A$794:$F$2344,6,FALSE)</f>
        <v>#N/A</v>
      </c>
      <c r="AKP758" s="202" t="s">
        <v>69</v>
      </c>
      <c r="AKQ758" s="10" t="e">
        <f>AKO758*1.1</f>
        <v>#N/A</v>
      </c>
      <c r="AKR758" s="10"/>
      <c r="AKS758" s="269"/>
      <c r="AKT758" s="202" t="s">
        <v>104</v>
      </c>
      <c r="AKU758" s="78" t="s">
        <v>183</v>
      </c>
      <c r="AKW758" s="203"/>
      <c r="AKX758" s="203" t="e">
        <f>VLOOKUP(AKU758,$A$794:$F$2344,6,FALSE)</f>
        <v>#N/A</v>
      </c>
      <c r="AKY758" s="202" t="s">
        <v>69</v>
      </c>
      <c r="AKZ758" s="10" t="e">
        <f>AKX758*1.1</f>
        <v>#N/A</v>
      </c>
      <c r="ALA758" s="10"/>
      <c r="ALB758" s="269"/>
      <c r="ALC758" s="202" t="s">
        <v>104</v>
      </c>
      <c r="ALD758" s="78" t="s">
        <v>183</v>
      </c>
      <c r="ALF758" s="203"/>
      <c r="ALG758" s="203" t="e">
        <f>VLOOKUP(ALD758,$A$794:$F$2344,6,FALSE)</f>
        <v>#N/A</v>
      </c>
      <c r="ALH758" s="202" t="s">
        <v>69</v>
      </c>
      <c r="ALI758" s="10" t="e">
        <f>ALG758*1.1</f>
        <v>#N/A</v>
      </c>
      <c r="ALJ758" s="10"/>
      <c r="ALK758" s="269"/>
      <c r="ALL758" s="202" t="s">
        <v>104</v>
      </c>
      <c r="ALM758" s="78" t="s">
        <v>183</v>
      </c>
      <c r="ALO758" s="203"/>
      <c r="ALP758" s="203" t="e">
        <f>VLOOKUP(ALM758,$A$794:$F$2344,6,FALSE)</f>
        <v>#N/A</v>
      </c>
      <c r="ALQ758" s="202" t="s">
        <v>69</v>
      </c>
      <c r="ALR758" s="10" t="e">
        <f>ALP758*1.1</f>
        <v>#N/A</v>
      </c>
      <c r="ALS758" s="10"/>
      <c r="ALT758" s="269"/>
      <c r="ALU758" s="202" t="s">
        <v>104</v>
      </c>
      <c r="ALV758" s="78" t="s">
        <v>183</v>
      </c>
      <c r="ALX758" s="203"/>
      <c r="ALY758" s="203" t="e">
        <f>VLOOKUP(ALV758,$A$794:$F$2344,6,FALSE)</f>
        <v>#N/A</v>
      </c>
      <c r="ALZ758" s="202" t="s">
        <v>69</v>
      </c>
      <c r="AMA758" s="10" t="e">
        <f>ALY758*1.1</f>
        <v>#N/A</v>
      </c>
      <c r="AMB758" s="10"/>
      <c r="AMC758" s="269"/>
      <c r="AMD758" s="202" t="s">
        <v>104</v>
      </c>
      <c r="AME758" s="78" t="s">
        <v>183</v>
      </c>
      <c r="AMG758" s="203"/>
      <c r="AMH758" s="203" t="e">
        <f>VLOOKUP(AME758,$A$794:$F$2344,6,FALSE)</f>
        <v>#N/A</v>
      </c>
      <c r="AMI758" s="202" t="s">
        <v>69</v>
      </c>
      <c r="AMJ758" s="10" t="e">
        <f>AMH758*1.1</f>
        <v>#N/A</v>
      </c>
      <c r="AMK758" s="10"/>
      <c r="AML758" s="269"/>
      <c r="AMM758" s="202" t="s">
        <v>104</v>
      </c>
      <c r="AMN758" s="78" t="s">
        <v>183</v>
      </c>
      <c r="AMP758" s="203"/>
      <c r="AMQ758" s="203" t="e">
        <f>VLOOKUP(AMN758,$A$794:$F$2344,6,FALSE)</f>
        <v>#N/A</v>
      </c>
      <c r="AMR758" s="202" t="s">
        <v>69</v>
      </c>
      <c r="AMS758" s="10" t="e">
        <f>AMQ758*1.1</f>
        <v>#N/A</v>
      </c>
      <c r="AMT758" s="10"/>
      <c r="AMU758" s="269"/>
      <c r="AMV758" s="202" t="s">
        <v>104</v>
      </c>
      <c r="AMW758" s="78" t="s">
        <v>183</v>
      </c>
      <c r="AMY758" s="203"/>
      <c r="AMZ758" s="203" t="e">
        <f>VLOOKUP(AMW758,$A$794:$F$2344,6,FALSE)</f>
        <v>#N/A</v>
      </c>
      <c r="ANA758" s="202" t="s">
        <v>69</v>
      </c>
      <c r="ANB758" s="10" t="e">
        <f>AMZ758*1.1</f>
        <v>#N/A</v>
      </c>
      <c r="ANC758" s="10"/>
      <c r="AND758" s="269"/>
      <c r="ANE758" s="202" t="s">
        <v>104</v>
      </c>
      <c r="ANF758" s="78" t="s">
        <v>183</v>
      </c>
      <c r="ANH758" s="203"/>
      <c r="ANI758" s="203" t="e">
        <f>VLOOKUP(ANF758,$A$794:$F$2344,6,FALSE)</f>
        <v>#N/A</v>
      </c>
      <c r="ANJ758" s="202" t="s">
        <v>69</v>
      </c>
      <c r="ANK758" s="10" t="e">
        <f>ANI758*1.1</f>
        <v>#N/A</v>
      </c>
      <c r="ANL758" s="10"/>
      <c r="ANM758" s="269"/>
      <c r="ANN758" s="202" t="s">
        <v>104</v>
      </c>
      <c r="ANO758" s="78" t="s">
        <v>183</v>
      </c>
      <c r="ANQ758" s="203"/>
      <c r="ANR758" s="203" t="e">
        <f>VLOOKUP(ANO758,$A$794:$F$2344,6,FALSE)</f>
        <v>#N/A</v>
      </c>
      <c r="ANS758" s="202" t="s">
        <v>69</v>
      </c>
      <c r="ANT758" s="10" t="e">
        <f>ANR758*1.1</f>
        <v>#N/A</v>
      </c>
      <c r="ANU758" s="10"/>
      <c r="ANV758" s="269"/>
      <c r="ANW758" s="202" t="s">
        <v>104</v>
      </c>
      <c r="ANX758" s="78" t="s">
        <v>183</v>
      </c>
      <c r="ANZ758" s="203"/>
      <c r="AOA758" s="203" t="e">
        <f>VLOOKUP(ANX758,$A$794:$F$2344,6,FALSE)</f>
        <v>#N/A</v>
      </c>
      <c r="AOB758" s="202" t="s">
        <v>69</v>
      </c>
      <c r="AOC758" s="10" t="e">
        <f>AOA758*1.1</f>
        <v>#N/A</v>
      </c>
      <c r="AOD758" s="10"/>
      <c r="AOE758" s="269"/>
      <c r="AOF758" s="202" t="s">
        <v>104</v>
      </c>
      <c r="AOG758" s="78" t="s">
        <v>183</v>
      </c>
      <c r="AOI758" s="203"/>
      <c r="AOJ758" s="203" t="e">
        <f>VLOOKUP(AOG758,$A$794:$F$2344,6,FALSE)</f>
        <v>#N/A</v>
      </c>
      <c r="AOK758" s="202" t="s">
        <v>69</v>
      </c>
      <c r="AOL758" s="10" t="e">
        <f>AOJ758*1.1</f>
        <v>#N/A</v>
      </c>
      <c r="AOM758" s="10"/>
      <c r="AON758" s="269"/>
      <c r="AOO758" s="202" t="s">
        <v>104</v>
      </c>
      <c r="AOP758" s="78" t="s">
        <v>183</v>
      </c>
      <c r="AOR758" s="203"/>
      <c r="AOS758" s="203" t="e">
        <f>VLOOKUP(AOP758,$A$794:$F$2344,6,FALSE)</f>
        <v>#N/A</v>
      </c>
      <c r="AOT758" s="202" t="s">
        <v>69</v>
      </c>
      <c r="AOU758" s="10" t="e">
        <f>AOS758*1.1</f>
        <v>#N/A</v>
      </c>
      <c r="AOV758" s="10"/>
      <c r="AOW758" s="269"/>
      <c r="AOX758" s="202" t="s">
        <v>104</v>
      </c>
      <c r="AOY758" s="78" t="s">
        <v>183</v>
      </c>
      <c r="APA758" s="203"/>
      <c r="APB758" s="203" t="e">
        <f>VLOOKUP(AOY758,$A$794:$F$2344,6,FALSE)</f>
        <v>#N/A</v>
      </c>
      <c r="APC758" s="202" t="s">
        <v>69</v>
      </c>
      <c r="APD758" s="10" t="e">
        <f>APB758*1.1</f>
        <v>#N/A</v>
      </c>
      <c r="APE758" s="10"/>
      <c r="APF758" s="269"/>
      <c r="APG758" s="202" t="s">
        <v>104</v>
      </c>
      <c r="APH758" s="78" t="s">
        <v>183</v>
      </c>
      <c r="APJ758" s="203"/>
      <c r="APK758" s="203" t="e">
        <f>VLOOKUP(APH758,$A$794:$F$2344,6,FALSE)</f>
        <v>#N/A</v>
      </c>
      <c r="APL758" s="202" t="s">
        <v>69</v>
      </c>
      <c r="APM758" s="10" t="e">
        <f>APK758*1.1</f>
        <v>#N/A</v>
      </c>
      <c r="APN758" s="10"/>
      <c r="APO758" s="269"/>
      <c r="APP758" s="202" t="s">
        <v>104</v>
      </c>
      <c r="APQ758" s="498" t="s">
        <v>568</v>
      </c>
      <c r="APS758" s="203"/>
      <c r="APT758" s="203">
        <f>VLOOKUP(APQ758,$A$794:$F$2344,6,FALSE)</f>
        <v>0</v>
      </c>
      <c r="APU758" s="202" t="s">
        <v>69</v>
      </c>
      <c r="APV758" s="10">
        <f>APT758*1.1</f>
        <v>0</v>
      </c>
      <c r="APW758" s="10"/>
      <c r="APX758" s="269"/>
      <c r="APY758" s="202" t="s">
        <v>104</v>
      </c>
      <c r="APZ758" s="498" t="s">
        <v>1717</v>
      </c>
      <c r="AQB758" s="203"/>
      <c r="AQC758" s="203">
        <f>VLOOKUP(APZ758,$A$794:$F$2344,6,FALSE)</f>
        <v>0</v>
      </c>
      <c r="AQD758" s="202" t="s">
        <v>69</v>
      </c>
      <c r="AQE758" s="10">
        <f>AQC758*1.1</f>
        <v>0</v>
      </c>
      <c r="AQF758" s="10"/>
      <c r="AQG758" s="269"/>
      <c r="AQH758" s="202" t="s">
        <v>104</v>
      </c>
      <c r="AQI758" s="484" t="s">
        <v>805</v>
      </c>
      <c r="AQK758" s="203"/>
      <c r="AQL758" s="203">
        <f>VLOOKUP(AQI758,$A$794:$F$2344,6,FALSE)</f>
        <v>0</v>
      </c>
      <c r="AQM758" s="202" t="s">
        <v>69</v>
      </c>
      <c r="AQN758" s="10">
        <f>AQL758*1.1</f>
        <v>0</v>
      </c>
      <c r="AQO758" s="10"/>
      <c r="AQP758" s="269"/>
      <c r="AQQ758" s="202" t="s">
        <v>104</v>
      </c>
      <c r="AQR758" s="484" t="s">
        <v>909</v>
      </c>
      <c r="AQT758" s="203"/>
      <c r="AQU758" s="203">
        <f>VLOOKUP(AQR758,$A$794:$F$2344,6,FALSE)</f>
        <v>0</v>
      </c>
      <c r="AQV758" s="202" t="s">
        <v>69</v>
      </c>
      <c r="AQW758" s="10">
        <f>AQU758*1.1</f>
        <v>0</v>
      </c>
      <c r="AQX758" s="10"/>
      <c r="AQY758" s="269"/>
      <c r="AQZ758" s="202" t="s">
        <v>104</v>
      </c>
      <c r="ARA758" s="484" t="s">
        <v>2774</v>
      </c>
      <c r="ARC758" s="203"/>
      <c r="ARD758" s="203">
        <f>VLOOKUP(ARA758,$A$794:$F$2344,6,FALSE)</f>
        <v>0</v>
      </c>
      <c r="ARE758" s="202" t="s">
        <v>69</v>
      </c>
      <c r="ARF758" s="10">
        <f>ARD758*1.1</f>
        <v>0</v>
      </c>
      <c r="ARG758" s="10"/>
      <c r="ARH758" s="269"/>
      <c r="ARI758" s="202" t="s">
        <v>104</v>
      </c>
      <c r="ARJ758" s="484" t="s">
        <v>2774</v>
      </c>
      <c r="ARL758" s="203"/>
      <c r="ARM758" s="203">
        <f>VLOOKUP(ARJ758,$A$794:$F$2344,6,FALSE)</f>
        <v>0</v>
      </c>
      <c r="ARN758" s="202" t="s">
        <v>69</v>
      </c>
      <c r="ARO758" s="10">
        <f>ARM758*1.1</f>
        <v>0</v>
      </c>
      <c r="ARP758" s="10"/>
      <c r="ARQ758" s="269"/>
      <c r="ARR758" s="202" t="s">
        <v>104</v>
      </c>
      <c r="ARS758" s="498" t="s">
        <v>524</v>
      </c>
      <c r="ARU758" s="203"/>
      <c r="ARV758" s="203">
        <f>VLOOKUP(ARS758,$A$794:$F$2344,6,FALSE)</f>
        <v>0</v>
      </c>
      <c r="ARW758" s="202" t="s">
        <v>69</v>
      </c>
      <c r="ARX758" s="10">
        <f>ARV758*1.1</f>
        <v>0</v>
      </c>
      <c r="ARY758" s="10"/>
      <c r="ARZ758" s="269"/>
      <c r="ASA758" s="202" t="s">
        <v>104</v>
      </c>
      <c r="ASB758" s="484" t="s">
        <v>490</v>
      </c>
      <c r="ASD758" s="203"/>
      <c r="ASE758" s="203">
        <f>VLOOKUP(ASB758,$A$794:$F$2344,6,FALSE)</f>
        <v>23</v>
      </c>
      <c r="ASF758" s="202" t="s">
        <v>69</v>
      </c>
      <c r="ASG758" s="10">
        <f>ASE758*1.1</f>
        <v>25.3</v>
      </c>
      <c r="ASH758" s="10"/>
      <c r="ASI758" s="269"/>
      <c r="ASJ758" s="202" t="s">
        <v>104</v>
      </c>
      <c r="ASK758" s="484" t="s">
        <v>563</v>
      </c>
      <c r="ASM758" s="203"/>
      <c r="ASN758" s="203">
        <f>VLOOKUP(ASK758,$A$794:$F$2344,6,FALSE)</f>
        <v>0</v>
      </c>
      <c r="ASO758" s="202" t="s">
        <v>69</v>
      </c>
      <c r="ASP758" s="10">
        <f>ASN758*1.1</f>
        <v>0</v>
      </c>
      <c r="ASQ758" s="10"/>
      <c r="ASR758" s="269"/>
      <c r="ASS758" s="202" t="s">
        <v>104</v>
      </c>
      <c r="AST758" s="484" t="s">
        <v>484</v>
      </c>
      <c r="ASV758" s="203"/>
      <c r="ASW758" s="203">
        <f>VLOOKUP(AST758,$A$794:$F$2344,6,FALSE)</f>
        <v>0</v>
      </c>
      <c r="ASX758" s="202" t="s">
        <v>69</v>
      </c>
      <c r="ASY758" s="10">
        <f>ASW758*1.1</f>
        <v>0</v>
      </c>
      <c r="ASZ758" s="10"/>
      <c r="ATA758" s="269"/>
      <c r="ATB758" s="202" t="s">
        <v>104</v>
      </c>
      <c r="ATC758" s="484" t="s">
        <v>664</v>
      </c>
      <c r="ATE758" s="203"/>
      <c r="ATF758" s="203">
        <f>VLOOKUP(ATC758,$A$794:$F$2344,6,FALSE)</f>
        <v>0</v>
      </c>
      <c r="ATG758" s="202" t="s">
        <v>69</v>
      </c>
      <c r="ATH758" s="10">
        <f>ATF758*1.1</f>
        <v>0</v>
      </c>
      <c r="ATI758" s="10"/>
      <c r="ATJ758" s="269"/>
      <c r="ATK758" s="202" t="s">
        <v>104</v>
      </c>
      <c r="ATL758" s="484" t="s">
        <v>2271</v>
      </c>
      <c r="ATN758" s="203"/>
      <c r="ATO758" s="203">
        <f>VLOOKUP(ATL758,$A$794:$F$2344,6,FALSE)</f>
        <v>0</v>
      </c>
      <c r="ATP758" s="202" t="s">
        <v>69</v>
      </c>
      <c r="ATQ758" s="10">
        <f>ATO758*1.1</f>
        <v>0</v>
      </c>
      <c r="ATR758" s="10"/>
      <c r="ATS758" s="269"/>
      <c r="ATT758" s="202" t="s">
        <v>104</v>
      </c>
      <c r="ATU758" s="484" t="s">
        <v>595</v>
      </c>
      <c r="ATW758" s="203"/>
      <c r="ATX758" s="203">
        <f>VLOOKUP(ATU758,$A$794:$F$2344,6,FALSE)</f>
        <v>114</v>
      </c>
      <c r="ATY758" s="202" t="s">
        <v>69</v>
      </c>
      <c r="ATZ758" s="10">
        <f>ATX758*1.1</f>
        <v>125.4</v>
      </c>
      <c r="AUA758" s="10"/>
      <c r="AUB758" s="269"/>
      <c r="AUC758" s="202" t="s">
        <v>104</v>
      </c>
      <c r="AUD758" s="484" t="s">
        <v>1956</v>
      </c>
      <c r="AUF758" s="203"/>
      <c r="AUG758" s="203">
        <f>VLOOKUP(AUD758,$A$794:$F$2344,6,FALSE)</f>
        <v>0</v>
      </c>
      <c r="AUH758" s="202" t="s">
        <v>69</v>
      </c>
      <c r="AUI758" s="10">
        <f>AUG758*1.1</f>
        <v>0</v>
      </c>
      <c r="AUJ758" s="10"/>
      <c r="AUK758" s="269"/>
      <c r="AUL758" s="202" t="s">
        <v>104</v>
      </c>
      <c r="AUM758" s="484" t="s">
        <v>3124</v>
      </c>
      <c r="AUO758" s="203"/>
      <c r="AUP758" s="203">
        <f>VLOOKUP(AUM758,$A$794:$F$2344,6,FALSE)</f>
        <v>147</v>
      </c>
      <c r="AUQ758" s="202" t="s">
        <v>69</v>
      </c>
      <c r="AUR758" s="10">
        <f>AUP758*1.1</f>
        <v>161.70000000000002</v>
      </c>
      <c r="AUS758" s="10"/>
      <c r="AUT758" s="269"/>
      <c r="AUU758" s="202" t="s">
        <v>104</v>
      </c>
      <c r="AUV758" s="509" t="s">
        <v>1956</v>
      </c>
      <c r="AUX758" s="203"/>
      <c r="AUY758" s="203">
        <f>VLOOKUP(AUV758,$A$794:$F$2344,6,FALSE)</f>
        <v>0</v>
      </c>
      <c r="AUZ758" s="202" t="s">
        <v>69</v>
      </c>
      <c r="AVA758" s="10">
        <f>AUY758*1.1</f>
        <v>0</v>
      </c>
      <c r="AVB758" s="10"/>
      <c r="AVC758" s="269"/>
      <c r="AVD758" s="202" t="s">
        <v>104</v>
      </c>
      <c r="AVE758" s="484" t="s">
        <v>3124</v>
      </c>
      <c r="AVG758" s="203"/>
      <c r="AVH758" s="203">
        <f>VLOOKUP(AVE758,$A$794:$F$2344,6,FALSE)</f>
        <v>147</v>
      </c>
      <c r="AVI758" s="202" t="s">
        <v>69</v>
      </c>
      <c r="AVJ758" s="10">
        <f>AVH758*1.1</f>
        <v>161.70000000000002</v>
      </c>
      <c r="AVK758" s="10"/>
      <c r="AVL758" s="269"/>
      <c r="AVM758" s="202" t="s">
        <v>104</v>
      </c>
      <c r="AVN758" s="484" t="s">
        <v>2774</v>
      </c>
      <c r="AVP758" s="203"/>
      <c r="AVQ758" s="203">
        <f>VLOOKUP(AVN758,$A$794:$F$2344,6,FALSE)</f>
        <v>0</v>
      </c>
      <c r="AVR758" s="202" t="s">
        <v>69</v>
      </c>
      <c r="AVS758" s="10">
        <f>AVQ758*1.1</f>
        <v>0</v>
      </c>
      <c r="AVT758" s="10"/>
      <c r="AVU758" s="269"/>
      <c r="AVV758" s="202" t="s">
        <v>104</v>
      </c>
      <c r="AVW758" s="487" t="s">
        <v>587</v>
      </c>
      <c r="AVY758" s="203"/>
      <c r="AVZ758" s="203">
        <f>VLOOKUP(AVW758,$A$794:$F$2344,6,FALSE)</f>
        <v>0</v>
      </c>
      <c r="AWA758" s="202" t="s">
        <v>69</v>
      </c>
      <c r="AWB758" s="10">
        <f>AVZ758*1.1</f>
        <v>0</v>
      </c>
      <c r="AWC758" s="10"/>
      <c r="AWD758" s="269"/>
      <c r="AWE758" s="202" t="s">
        <v>104</v>
      </c>
      <c r="AWF758" s="484" t="s">
        <v>1186</v>
      </c>
      <c r="AWH758" s="203"/>
      <c r="AWI758" s="203">
        <f>VLOOKUP(AWF758,$A$794:$F$2344,6,FALSE)</f>
        <v>0</v>
      </c>
      <c r="AWJ758" s="202" t="s">
        <v>69</v>
      </c>
      <c r="AWK758" s="10">
        <f>AWI758*1.1</f>
        <v>0</v>
      </c>
      <c r="AWL758" s="10"/>
      <c r="AWM758" s="269"/>
      <c r="AWN758" s="202" t="s">
        <v>104</v>
      </c>
      <c r="AWO758" s="484" t="s">
        <v>2938</v>
      </c>
      <c r="AWQ758" s="203"/>
      <c r="AWR758" s="203">
        <f>VLOOKUP(AWO758,$A$794:$F$2344,6,FALSE)</f>
        <v>0</v>
      </c>
      <c r="AWS758" s="202" t="s">
        <v>69</v>
      </c>
      <c r="AWT758" s="10">
        <f>AWR758*1.1</f>
        <v>0</v>
      </c>
      <c r="AWU758" s="10"/>
      <c r="AWV758" s="269"/>
      <c r="AWW758" s="202" t="s">
        <v>104</v>
      </c>
      <c r="AWX758" s="484" t="s">
        <v>524</v>
      </c>
      <c r="AWZ758" s="203"/>
      <c r="AXA758" s="203">
        <f>VLOOKUP(AWX758,$A$794:$F$2344,6,FALSE)</f>
        <v>0</v>
      </c>
      <c r="AXB758" s="202" t="s">
        <v>69</v>
      </c>
      <c r="AXC758" s="10">
        <f>AXA758*1.1</f>
        <v>0</v>
      </c>
      <c r="AXD758" s="10"/>
      <c r="AXE758" s="269"/>
      <c r="AXF758" s="202" t="s">
        <v>104</v>
      </c>
      <c r="AXG758" s="484" t="s">
        <v>1994</v>
      </c>
      <c r="AXI758" s="203"/>
      <c r="AXJ758" s="203">
        <f>VLOOKUP(AXG758,$A$794:$F$2344,6,FALSE)</f>
        <v>0</v>
      </c>
      <c r="AXK758" s="202" t="s">
        <v>69</v>
      </c>
      <c r="AXL758" s="10">
        <f>AXJ758*1.1</f>
        <v>0</v>
      </c>
      <c r="AXM758" s="10"/>
      <c r="AXN758" s="269"/>
      <c r="AXO758" s="202" t="s">
        <v>104</v>
      </c>
      <c r="AXP758" s="484" t="s">
        <v>664</v>
      </c>
      <c r="AXR758" s="203"/>
      <c r="AXS758" s="203">
        <f>VLOOKUP(AXP758,$A$794:$F$2344,6,FALSE)</f>
        <v>0</v>
      </c>
      <c r="AXT758" s="202" t="s">
        <v>69</v>
      </c>
      <c r="AXU758" s="10">
        <f>AXS758*1.1</f>
        <v>0</v>
      </c>
      <c r="AXV758" s="10"/>
      <c r="AXW758" s="269"/>
      <c r="AXX758" s="202" t="s">
        <v>104</v>
      </c>
      <c r="AXY758" s="498" t="s">
        <v>1997</v>
      </c>
      <c r="AYA758" s="203"/>
      <c r="AYB758" s="203">
        <f>VLOOKUP(AXY758,$A$794:$F$2344,6,FALSE)</f>
        <v>1</v>
      </c>
      <c r="AYC758" s="202" t="s">
        <v>69</v>
      </c>
      <c r="AYD758" s="10">
        <f>AYB758*1.1</f>
        <v>1.1000000000000001</v>
      </c>
      <c r="AYE758" s="10"/>
      <c r="AYF758" s="269"/>
      <c r="AYG758" s="202" t="s">
        <v>104</v>
      </c>
      <c r="AYH758" s="484" t="s">
        <v>1617</v>
      </c>
      <c r="AYJ758" s="203"/>
      <c r="AYK758" s="203">
        <f>VLOOKUP(AYH758,$A$794:$F$2344,6,FALSE)</f>
        <v>0</v>
      </c>
      <c r="AYL758" s="202" t="s">
        <v>69</v>
      </c>
      <c r="AYM758" s="10">
        <f>AYK758*1.1</f>
        <v>0</v>
      </c>
      <c r="AYN758" s="10"/>
      <c r="AYO758" s="269"/>
      <c r="AYP758" s="202" t="s">
        <v>104</v>
      </c>
      <c r="AYQ758" s="484" t="s">
        <v>1956</v>
      </c>
      <c r="AYS758" s="203"/>
      <c r="AYT758" s="203">
        <f>VLOOKUP(AYQ758,$A$794:$F$2344,6,FALSE)</f>
        <v>0</v>
      </c>
      <c r="AYU758" s="202" t="s">
        <v>69</v>
      </c>
      <c r="AYV758" s="10">
        <f>AYT758*1.1</f>
        <v>0</v>
      </c>
      <c r="AYW758" s="10"/>
      <c r="AYX758" s="269"/>
      <c r="AYY758" s="202" t="s">
        <v>104</v>
      </c>
      <c r="AYZ758" s="484" t="s">
        <v>2774</v>
      </c>
      <c r="AZB758" s="203"/>
      <c r="AZC758" s="203">
        <f>VLOOKUP(AYZ758,$A$794:$F$2344,6,FALSE)</f>
        <v>0</v>
      </c>
      <c r="AZD758" s="202" t="s">
        <v>69</v>
      </c>
      <c r="AZE758" s="10">
        <f>AZC758*1.1</f>
        <v>0</v>
      </c>
      <c r="AZF758" s="10"/>
      <c r="AZG758" s="269"/>
      <c r="AZH758" s="202" t="s">
        <v>104</v>
      </c>
      <c r="AZI758" s="484" t="s">
        <v>640</v>
      </c>
      <c r="AZK758" s="203"/>
      <c r="AZL758" s="203">
        <f>VLOOKUP(AZI758,$A$794:$F$2344,6,FALSE)</f>
        <v>0</v>
      </c>
      <c r="AZM758" s="202" t="s">
        <v>69</v>
      </c>
      <c r="AZN758" s="10">
        <f>AZL758*1.1</f>
        <v>0</v>
      </c>
      <c r="AZO758" s="10"/>
      <c r="AZP758" s="269"/>
      <c r="AZQ758" s="202" t="s">
        <v>104</v>
      </c>
      <c r="AZR758" s="484" t="s">
        <v>2774</v>
      </c>
      <c r="AZT758" s="203"/>
      <c r="AZU758" s="203">
        <f>VLOOKUP(AZR758,$A$794:$F$2344,6,FALSE)</f>
        <v>0</v>
      </c>
      <c r="AZV758" s="202" t="s">
        <v>69</v>
      </c>
      <c r="AZW758" s="10">
        <f>AZU758*1.1</f>
        <v>0</v>
      </c>
      <c r="AZX758" s="10"/>
      <c r="AZY758" s="269"/>
      <c r="AZZ758" s="202" t="s">
        <v>104</v>
      </c>
      <c r="BAA758" s="498" t="s">
        <v>1186</v>
      </c>
      <c r="BAC758" s="203"/>
      <c r="BAD758" s="203">
        <f>VLOOKUP(BAA758,$A$794:$F$2344,6,FALSE)</f>
        <v>0</v>
      </c>
      <c r="BAE758" s="202" t="s">
        <v>69</v>
      </c>
      <c r="BAF758" s="10">
        <f>BAD758*1.1</f>
        <v>0</v>
      </c>
      <c r="BAG758" s="10"/>
      <c r="BAH758" s="269"/>
    </row>
    <row r="759" spans="1:1386" s="14" customFormat="1" ht="15">
      <c r="A759" s="202"/>
      <c r="B759" s="485"/>
      <c r="D759" s="202"/>
      <c r="E759" s="202"/>
      <c r="F759" s="202"/>
      <c r="G759" s="10"/>
      <c r="H759" s="10">
        <f>SUM(G754:G758)</f>
        <v>205.79999999999998</v>
      </c>
      <c r="I759" s="263"/>
      <c r="J759" s="202"/>
      <c r="K759" s="488"/>
      <c r="M759" s="202"/>
      <c r="N759" s="202"/>
      <c r="O759" s="202"/>
      <c r="P759" s="10"/>
      <c r="Q759" s="10">
        <f>SUM(P754:P758)</f>
        <v>191.1</v>
      </c>
      <c r="R759" s="263"/>
      <c r="S759" s="202"/>
      <c r="T759" s="485"/>
      <c r="V759" s="202"/>
      <c r="W759" s="202"/>
      <c r="X759" s="202"/>
      <c r="Y759" s="10"/>
      <c r="Z759" s="10">
        <f>SUM(Y754:Y758)</f>
        <v>191.1</v>
      </c>
      <c r="AA759" s="263"/>
      <c r="AB759" s="202"/>
      <c r="AC759" s="485"/>
      <c r="AE759" s="202"/>
      <c r="AF759" s="202"/>
      <c r="AG759" s="202"/>
      <c r="AH759" s="10"/>
      <c r="AI759" s="10">
        <f>SUM(AH754:AH758)</f>
        <v>159.6</v>
      </c>
      <c r="AJ759" s="263"/>
      <c r="AK759" s="202"/>
      <c r="AL759" s="485"/>
      <c r="AN759" s="202"/>
      <c r="AO759" s="202"/>
      <c r="AP759" s="202"/>
      <c r="AQ759" s="10"/>
      <c r="AR759" s="10">
        <f>SUM(AQ754:AQ758)</f>
        <v>220.5</v>
      </c>
      <c r="AS759" s="263"/>
      <c r="AT759" s="202"/>
      <c r="AU759" s="485"/>
      <c r="AW759" s="202"/>
      <c r="AX759" s="202"/>
      <c r="AY759" s="202"/>
      <c r="AZ759" s="10"/>
      <c r="BA759" s="10">
        <f>SUM(AZ754:AZ758)</f>
        <v>396.90000000000003</v>
      </c>
      <c r="BB759" s="263"/>
      <c r="BC759" s="202"/>
      <c r="BD759" s="485"/>
      <c r="BF759" s="202"/>
      <c r="BG759" s="202"/>
      <c r="BH759" s="202"/>
      <c r="BI759" s="10"/>
      <c r="BJ759" s="10">
        <f>SUM(BI754:BI758)</f>
        <v>161.70000000000002</v>
      </c>
      <c r="BK759" s="263"/>
      <c r="BL759" s="202"/>
      <c r="BM759" s="485"/>
      <c r="BO759" s="202"/>
      <c r="BP759" s="202"/>
      <c r="BQ759" s="202"/>
      <c r="BR759" s="10"/>
      <c r="BS759" s="10">
        <f>SUM(BR754:BR758)</f>
        <v>176.4</v>
      </c>
      <c r="BT759" s="263"/>
      <c r="BU759" s="202"/>
      <c r="BV759" s="485"/>
      <c r="BX759" s="202"/>
      <c r="BY759" s="202"/>
      <c r="BZ759" s="202"/>
      <c r="CA759" s="10"/>
      <c r="CB759" s="10">
        <f>SUM(CA754:CA758)</f>
        <v>191.1</v>
      </c>
      <c r="CC759" s="263"/>
      <c r="CD759" s="202"/>
      <c r="CE759" s="492"/>
      <c r="CG759" s="202"/>
      <c r="CH759" s="202"/>
      <c r="CI759" s="202"/>
      <c r="CJ759" s="10"/>
      <c r="CK759" s="10">
        <f>SUM(CJ754:CJ758)</f>
        <v>125.4</v>
      </c>
      <c r="CL759" s="263"/>
      <c r="CM759" s="202"/>
      <c r="CN759" s="485"/>
      <c r="CP759" s="202"/>
      <c r="CQ759" s="202"/>
      <c r="CR759" s="202"/>
      <c r="CS759" s="10"/>
      <c r="CT759" s="10">
        <f>SUM(CS754:CS758)</f>
        <v>0</v>
      </c>
      <c r="CU759" s="263"/>
      <c r="CV759" s="202"/>
      <c r="CW759" s="485"/>
      <c r="CY759" s="202"/>
      <c r="CZ759" s="202"/>
      <c r="DA759" s="202"/>
      <c r="DB759" s="10"/>
      <c r="DC759" s="10">
        <f>SUM(DB754:DB758)</f>
        <v>0</v>
      </c>
      <c r="DD759" s="263"/>
      <c r="DE759" s="202"/>
      <c r="DF759" s="485"/>
      <c r="DH759" s="202"/>
      <c r="DI759" s="202"/>
      <c r="DJ759" s="202"/>
      <c r="DK759" s="10"/>
      <c r="DL759" s="10">
        <f>SUM(DK754:DK758)</f>
        <v>191.1</v>
      </c>
      <c r="DM759" s="263"/>
      <c r="DN759" s="202"/>
      <c r="DO759" s="485"/>
      <c r="DQ759" s="202"/>
      <c r="DR759" s="202"/>
      <c r="DS759" s="202"/>
      <c r="DT759" s="10"/>
      <c r="DU759" s="10">
        <f>SUM(DT754:DT758)</f>
        <v>161.70000000000002</v>
      </c>
      <c r="DV759" s="263"/>
      <c r="DW759" s="202"/>
      <c r="DX759" s="485"/>
      <c r="DZ759" s="202"/>
      <c r="EA759" s="202"/>
      <c r="EB759" s="202"/>
      <c r="EC759" s="10"/>
      <c r="ED759" s="10">
        <f>SUM(EC754:EC758)</f>
        <v>0</v>
      </c>
      <c r="EE759" s="263"/>
      <c r="EF759" s="202"/>
      <c r="EG759" s="485"/>
      <c r="EI759" s="202"/>
      <c r="EJ759" s="202"/>
      <c r="EK759" s="202"/>
      <c r="EL759" s="10"/>
      <c r="EM759" s="10">
        <f>SUM(EL754:EL758)</f>
        <v>0</v>
      </c>
      <c r="EN759" s="263"/>
      <c r="EO759" s="202"/>
      <c r="EP759" s="485"/>
      <c r="ER759" s="202"/>
      <c r="ES759" s="202"/>
      <c r="ET759" s="202"/>
      <c r="EU759" s="10"/>
      <c r="EV759" s="10">
        <f>SUM(EU754:EU758)</f>
        <v>191.1</v>
      </c>
      <c r="EW759" s="263"/>
      <c r="EX759" s="202"/>
      <c r="EY759" s="485"/>
      <c r="FA759" s="202"/>
      <c r="FB759" s="202"/>
      <c r="FC759" s="202"/>
      <c r="FD759" s="10"/>
      <c r="FE759" s="10">
        <f>SUM(FD754:FD758)</f>
        <v>0</v>
      </c>
      <c r="FF759" s="263"/>
      <c r="FG759" s="202"/>
      <c r="FH759" s="485"/>
      <c r="FJ759" s="202"/>
      <c r="FK759" s="202"/>
      <c r="FL759" s="202"/>
      <c r="FM759" s="10"/>
      <c r="FN759" s="10">
        <f>SUM(FM754:FM758)</f>
        <v>191.1</v>
      </c>
      <c r="FO759" s="263"/>
      <c r="FP759" s="202"/>
      <c r="FQ759" s="485"/>
      <c r="FS759" s="202"/>
      <c r="FT759" s="202"/>
      <c r="FU759" s="202"/>
      <c r="FV759" s="10"/>
      <c r="FW759" s="10">
        <f>SUM(FV754:FV758)</f>
        <v>0</v>
      </c>
      <c r="FX759" s="263"/>
      <c r="FY759" s="202"/>
      <c r="FZ759" s="485"/>
      <c r="GB759" s="202"/>
      <c r="GC759" s="202"/>
      <c r="GD759" s="202"/>
      <c r="GE759" s="10"/>
      <c r="GF759" s="10">
        <f>SUM(GE754:GE758)</f>
        <v>7.5</v>
      </c>
      <c r="GG759" s="263"/>
      <c r="GH759" s="202"/>
      <c r="GI759" s="485"/>
      <c r="GK759" s="202"/>
      <c r="GL759" s="202"/>
      <c r="GM759" s="202"/>
      <c r="GN759" s="10"/>
      <c r="GO759" s="10">
        <f>SUM(GN754:GN758)</f>
        <v>0</v>
      </c>
      <c r="GP759" s="263"/>
      <c r="GQ759" s="202"/>
      <c r="GR759" s="485"/>
      <c r="GT759" s="202"/>
      <c r="GU759" s="202"/>
      <c r="GV759" s="202"/>
      <c r="GW759" s="202"/>
      <c r="GX759" s="10">
        <f>SUM(GW754:GW758)</f>
        <v>0</v>
      </c>
      <c r="GY759" s="263"/>
      <c r="GZ759" s="202"/>
      <c r="HA759" s="485"/>
      <c r="HC759" s="202"/>
      <c r="HD759" s="202"/>
      <c r="HE759" s="202"/>
      <c r="HF759" s="10"/>
      <c r="HG759" s="10">
        <f>SUM(HF754:HF758)</f>
        <v>0</v>
      </c>
      <c r="HH759" s="263"/>
      <c r="HI759" s="202"/>
      <c r="HJ759" s="485"/>
      <c r="HL759" s="202"/>
      <c r="HM759" s="202"/>
      <c r="HN759" s="202"/>
      <c r="HO759" s="202"/>
      <c r="HP759" s="10">
        <f>SUM(HO754:HO758)</f>
        <v>0</v>
      </c>
      <c r="HQ759" s="263"/>
      <c r="HR759" s="202"/>
      <c r="HS759" s="494"/>
      <c r="HU759" s="202"/>
      <c r="HV759" s="202"/>
      <c r="HW759" s="202"/>
      <c r="HX759" s="10"/>
      <c r="HY759" s="10">
        <f>SUM(HX754:HX758)</f>
        <v>0</v>
      </c>
      <c r="HZ759" s="263"/>
      <c r="IA759" s="202"/>
      <c r="IB759" s="497"/>
      <c r="ID759" s="202"/>
      <c r="IE759" s="202"/>
      <c r="IF759" s="202"/>
      <c r="IG759" s="202"/>
      <c r="IH759" s="10" t="e">
        <f>SUM(IG754:IG758)</f>
        <v>#N/A</v>
      </c>
      <c r="II759" s="263"/>
      <c r="IJ759" s="202"/>
      <c r="IK759" s="494"/>
      <c r="IM759" s="202"/>
      <c r="IN759" s="202"/>
      <c r="IO759" s="202"/>
      <c r="IP759" s="10"/>
      <c r="IQ759" s="10">
        <f>SUM(IP754:IP758)</f>
        <v>396.90000000000003</v>
      </c>
      <c r="IR759" s="263"/>
      <c r="IS759" s="202"/>
      <c r="IT759" s="494"/>
      <c r="IV759" s="202"/>
      <c r="IW759" s="202"/>
      <c r="IX759" s="202"/>
      <c r="IY759" s="10"/>
      <c r="IZ759" s="10">
        <f>SUM(IY754:IY758)</f>
        <v>231.1</v>
      </c>
      <c r="JA759" s="263"/>
      <c r="JB759" s="202"/>
      <c r="JC759" s="494"/>
      <c r="JE759" s="202"/>
      <c r="JF759" s="202"/>
      <c r="JG759" s="202"/>
      <c r="JH759" s="10"/>
      <c r="JI759" s="10">
        <f>SUM(JH754:JH758)</f>
        <v>0</v>
      </c>
      <c r="JJ759" s="263"/>
      <c r="JK759" s="202"/>
      <c r="JL759" s="494"/>
      <c r="JN759" s="202"/>
      <c r="JO759" s="202"/>
      <c r="JP759" s="202"/>
      <c r="JQ759" s="10"/>
      <c r="JR759" s="10">
        <f>SUM(JQ754:JQ758)</f>
        <v>0</v>
      </c>
      <c r="JS759" s="263"/>
      <c r="JT759" s="202"/>
      <c r="JU759" s="494"/>
      <c r="JW759" s="202"/>
      <c r="JX759" s="202"/>
      <c r="JY759" s="202"/>
      <c r="JZ759" s="10"/>
      <c r="KA759" s="10">
        <f>SUM(JZ754:JZ758)</f>
        <v>0</v>
      </c>
      <c r="KB759" s="263"/>
      <c r="KC759" s="202"/>
      <c r="KD759" s="494"/>
      <c r="KF759" s="202"/>
      <c r="KG759" s="202"/>
      <c r="KH759" s="202"/>
      <c r="KI759" s="10"/>
      <c r="KJ759" s="10">
        <f>SUM(KI754:KI758)</f>
        <v>0</v>
      </c>
      <c r="KK759" s="263"/>
      <c r="KL759" s="202"/>
      <c r="KM759" s="494"/>
      <c r="KO759" s="202"/>
      <c r="KP759" s="202"/>
      <c r="KQ759" s="202"/>
      <c r="KR759" s="202"/>
      <c r="KS759" s="10">
        <f>SUM(KR754:KR758)</f>
        <v>205.79999999999998</v>
      </c>
      <c r="KT759" s="263"/>
      <c r="KU759" s="202"/>
      <c r="KV759" s="499"/>
      <c r="KX759" s="202"/>
      <c r="KY759" s="202"/>
      <c r="KZ759" s="202"/>
      <c r="LA759" s="10"/>
      <c r="LB759" s="10">
        <f>SUM(LA754:LA758)</f>
        <v>161.70000000000002</v>
      </c>
      <c r="LC759" s="263"/>
      <c r="LD759" s="202"/>
      <c r="LE759" s="494"/>
      <c r="LG759" s="202"/>
      <c r="LH759" s="202"/>
      <c r="LI759" s="202"/>
      <c r="LJ759" s="10"/>
      <c r="LK759" s="10">
        <f>SUM(LJ754:LJ758)</f>
        <v>159.6</v>
      </c>
      <c r="LL759" s="263"/>
      <c r="LM759" s="202"/>
      <c r="LN759" s="494"/>
      <c r="LP759" s="202"/>
      <c r="LQ759" s="202"/>
      <c r="LR759" s="202"/>
      <c r="LS759" s="10"/>
      <c r="LT759" s="10">
        <f>SUM(LS754:LS758)</f>
        <v>161.70000000000002</v>
      </c>
      <c r="LU759" s="263"/>
      <c r="LV759" s="202"/>
      <c r="LW759" s="497"/>
      <c r="LY759" s="202"/>
      <c r="LZ759" s="202"/>
      <c r="MA759" s="202"/>
      <c r="MB759" s="10"/>
      <c r="MC759" s="10" t="e">
        <f>SUM(MB754:MB758)</f>
        <v>#N/A</v>
      </c>
      <c r="MD759" s="263"/>
      <c r="ME759" s="202"/>
      <c r="MF759" s="494"/>
      <c r="MH759" s="202"/>
      <c r="MI759" s="202"/>
      <c r="MJ759" s="202"/>
      <c r="MK759" s="10"/>
      <c r="ML759" s="10">
        <f>SUM(MK754:MK758)</f>
        <v>1.4</v>
      </c>
      <c r="MM759" s="263"/>
      <c r="MN759" s="202"/>
      <c r="MO759" s="494"/>
      <c r="MQ759" s="202"/>
      <c r="MR759" s="202"/>
      <c r="MS759" s="202"/>
      <c r="MT759" s="10"/>
      <c r="MU759" s="10">
        <f>SUM(MT754:MT758)</f>
        <v>0</v>
      </c>
      <c r="MV759" s="263"/>
      <c r="MW759" s="202"/>
      <c r="MX759" s="494"/>
      <c r="MZ759" s="202"/>
      <c r="NA759" s="202"/>
      <c r="NB759" s="202"/>
      <c r="NC759" s="10"/>
      <c r="ND759" s="10">
        <f>SUM(NC754:NC758)</f>
        <v>191.1</v>
      </c>
      <c r="NE759" s="263"/>
      <c r="NF759" s="202"/>
      <c r="NG759" s="494"/>
      <c r="NI759" s="202"/>
      <c r="NJ759" s="202"/>
      <c r="NK759" s="202"/>
      <c r="NL759" s="10"/>
      <c r="NM759" s="10">
        <f>SUM(NL754:NL758)</f>
        <v>0</v>
      </c>
      <c r="NN759" s="263"/>
      <c r="NO759" s="202"/>
      <c r="NP759" s="499"/>
      <c r="NR759" s="202"/>
      <c r="NS759" s="202"/>
      <c r="NT759" s="202"/>
      <c r="NU759" s="10"/>
      <c r="NV759" s="10">
        <f>SUM(NU754:NU758)</f>
        <v>220.5</v>
      </c>
      <c r="NW759" s="263"/>
      <c r="NX759" s="202"/>
      <c r="NY759" s="494"/>
      <c r="OA759" s="202"/>
      <c r="OB759" s="202"/>
      <c r="OC759" s="202"/>
      <c r="OD759" s="202"/>
      <c r="OE759" s="10">
        <f>SUM(OD754:OD758)</f>
        <v>4.1999999999999993</v>
      </c>
      <c r="OF759" s="263"/>
      <c r="OG759" s="202"/>
      <c r="OH759" s="494"/>
      <c r="OJ759" s="202"/>
      <c r="OK759" s="202"/>
      <c r="OL759" s="202"/>
      <c r="OM759" s="10"/>
      <c r="ON759" s="10">
        <f>SUM(OM754:OM758)</f>
        <v>0</v>
      </c>
      <c r="OO759" s="263"/>
      <c r="OP759" s="202"/>
      <c r="OQ759" s="494"/>
      <c r="OS759" s="202"/>
      <c r="OT759" s="202"/>
      <c r="OU759" s="202"/>
      <c r="OV759" s="10"/>
      <c r="OW759" s="10">
        <f>SUM(OV754:OV758)</f>
        <v>205.79999999999998</v>
      </c>
      <c r="OX759" s="263"/>
      <c r="OY759" s="202"/>
      <c r="OZ759" s="494"/>
      <c r="PB759" s="202"/>
      <c r="PC759" s="202"/>
      <c r="PD759" s="202"/>
      <c r="PE759" s="10"/>
      <c r="PF759" s="10">
        <f>SUM(PE754:PE758)</f>
        <v>4.1999999999999993</v>
      </c>
      <c r="PG759" s="263"/>
      <c r="PH759" s="202"/>
      <c r="PI759" s="497"/>
      <c r="PK759" s="202"/>
      <c r="PL759" s="202"/>
      <c r="PM759" s="202"/>
      <c r="PN759" s="10"/>
      <c r="PO759" s="10" t="e">
        <f>SUM(PN754:PN758)</f>
        <v>#N/A</v>
      </c>
      <c r="PP759" s="263"/>
      <c r="PQ759" s="202"/>
      <c r="PR759" s="494"/>
      <c r="PT759" s="202"/>
      <c r="PU759" s="202"/>
      <c r="PV759" s="202"/>
      <c r="PW759" s="10"/>
      <c r="PX759" s="10">
        <f>SUM(PW754:PW758)</f>
        <v>0</v>
      </c>
      <c r="PY759" s="263"/>
      <c r="PZ759" s="202"/>
      <c r="QA759" s="497"/>
      <c r="QC759" s="202"/>
      <c r="QD759" s="202"/>
      <c r="QE759" s="202"/>
      <c r="QF759" s="10"/>
      <c r="QG759" s="10" t="e">
        <f>SUM(QF754:QF758)</f>
        <v>#N/A</v>
      </c>
      <c r="QH759" s="263"/>
      <c r="QI759" s="202"/>
      <c r="QJ759" s="494"/>
      <c r="QL759" s="202"/>
      <c r="QM759" s="202"/>
      <c r="QN759" s="202"/>
      <c r="QO759" s="10"/>
      <c r="QP759" s="10">
        <f>SUM(QO754:QO758)</f>
        <v>0</v>
      </c>
      <c r="QQ759" s="263"/>
      <c r="QR759" s="202"/>
      <c r="QS759" s="494"/>
      <c r="QU759" s="202"/>
      <c r="QV759" s="202"/>
      <c r="QW759" s="202"/>
      <c r="QX759" s="10"/>
      <c r="QY759" s="10">
        <f>SUM(QX754:QX758)</f>
        <v>0</v>
      </c>
      <c r="QZ759" s="263"/>
      <c r="RA759" s="202"/>
      <c r="RB759" s="494"/>
      <c r="RD759" s="202"/>
      <c r="RE759" s="202"/>
      <c r="RF759" s="202"/>
      <c r="RG759" s="10"/>
      <c r="RH759" s="10">
        <f>SUM(RG754:RG758)</f>
        <v>55.5</v>
      </c>
      <c r="RI759" s="263"/>
      <c r="RJ759" s="202"/>
      <c r="RK759" s="494"/>
      <c r="RM759" s="202"/>
      <c r="RN759" s="202"/>
      <c r="RO759" s="202"/>
      <c r="RP759" s="202"/>
      <c r="RQ759" s="10">
        <f>SUM(RP754:RP758)</f>
        <v>6</v>
      </c>
      <c r="RR759" s="263"/>
      <c r="RS759" s="202"/>
      <c r="RT759" s="494"/>
      <c r="RV759" s="202"/>
      <c r="RW759" s="202"/>
      <c r="RX759" s="202"/>
      <c r="RY759" s="10"/>
      <c r="RZ759" s="10">
        <f>SUM(RY754:RY758)</f>
        <v>0</v>
      </c>
      <c r="SA759" s="269"/>
      <c r="SB759" s="202"/>
      <c r="SC759" s="494"/>
      <c r="SE759" s="202"/>
      <c r="SF759" s="202"/>
      <c r="SG759" s="202"/>
      <c r="SH759" s="10"/>
      <c r="SI759" s="10">
        <f>SUM(SH754:SH758)</f>
        <v>191.1</v>
      </c>
      <c r="SJ759" s="269"/>
      <c r="SK759" s="202"/>
      <c r="SL759" s="497"/>
      <c r="SN759" s="202"/>
      <c r="SO759" s="202"/>
      <c r="SP759" s="202"/>
      <c r="SQ759" s="10"/>
      <c r="SR759" s="10" t="e">
        <f>SUM(SQ754:SQ758)</f>
        <v>#N/A</v>
      </c>
      <c r="SS759" s="269"/>
      <c r="ST759" s="202"/>
      <c r="SU759" s="494"/>
      <c r="SW759" s="202"/>
      <c r="SX759" s="202"/>
      <c r="SY759" s="202"/>
      <c r="SZ759" s="10"/>
      <c r="TA759" s="10">
        <f>SUM(SZ754:SZ758)</f>
        <v>0</v>
      </c>
      <c r="TB759" s="269"/>
      <c r="TC759" s="202"/>
      <c r="TD759" s="494"/>
      <c r="TF759" s="202"/>
      <c r="TG759" s="202"/>
      <c r="TH759" s="202"/>
      <c r="TI759" s="202"/>
      <c r="TJ759" s="10">
        <f>SUM(TI754:TI758)</f>
        <v>149.4</v>
      </c>
      <c r="TK759" s="269"/>
      <c r="TL759" s="202"/>
      <c r="TM759" s="494"/>
      <c r="TO759" s="202"/>
      <c r="TP759" s="202"/>
      <c r="TQ759" s="202"/>
      <c r="TR759" s="10"/>
      <c r="TS759" s="10">
        <f>SUM(TR754:TR758)</f>
        <v>220.5</v>
      </c>
      <c r="TT759" s="269"/>
      <c r="TU759" s="202"/>
      <c r="TV759" s="494"/>
      <c r="TX759" s="202"/>
      <c r="TY759" s="202"/>
      <c r="TZ759" s="202"/>
      <c r="UA759" s="10"/>
      <c r="UB759" s="10">
        <f>SUM(UA754:UA758)</f>
        <v>0</v>
      </c>
      <c r="UC759" s="269"/>
      <c r="UD759" s="202"/>
      <c r="UE759" s="499"/>
      <c r="UG759" s="202"/>
      <c r="UH759" s="202"/>
      <c r="UI759" s="202"/>
      <c r="UJ759" s="10"/>
      <c r="UK759" s="10">
        <f>SUM(UJ754:UJ758)</f>
        <v>205.79999999999998</v>
      </c>
      <c r="UL759" s="269"/>
      <c r="UM759" s="202"/>
      <c r="UN759" s="494"/>
      <c r="UP759" s="202"/>
      <c r="UQ759" s="202"/>
      <c r="UR759" s="202"/>
      <c r="US759" s="10"/>
      <c r="UT759" s="10">
        <f>SUM(US754:US758)</f>
        <v>191.1</v>
      </c>
      <c r="UU759" s="269"/>
      <c r="UV759" s="202"/>
      <c r="UW759" s="494"/>
      <c r="UY759" s="202"/>
      <c r="UZ759" s="202"/>
      <c r="VA759" s="202"/>
      <c r="VB759" s="10"/>
      <c r="VC759" s="10">
        <f>SUM(VB754:VB758)</f>
        <v>161.70000000000002</v>
      </c>
      <c r="VD759" s="269"/>
      <c r="VE759" s="202"/>
      <c r="VF759" s="488"/>
      <c r="VH759" s="202"/>
      <c r="VI759" s="202"/>
      <c r="VJ759" s="202"/>
      <c r="VK759" s="10"/>
      <c r="VL759" s="10">
        <f>SUM(VK754:VK758)</f>
        <v>220.5</v>
      </c>
      <c r="VM759" s="269"/>
      <c r="VN759" s="202"/>
      <c r="VO759" s="494"/>
      <c r="VQ759" s="202"/>
      <c r="VR759" s="202"/>
      <c r="VS759" s="202"/>
      <c r="VT759" s="10"/>
      <c r="VU759" s="10">
        <f>SUM(VT754:VT758)</f>
        <v>0</v>
      </c>
      <c r="VV759" s="269"/>
      <c r="VW759" s="202"/>
      <c r="VX759" s="497"/>
      <c r="VZ759" s="202"/>
      <c r="WA759" s="202"/>
      <c r="WB759" s="202"/>
      <c r="WC759" s="202"/>
      <c r="WD759" s="10" t="e">
        <f>SUM(WC754:WC758)</f>
        <v>#N/A</v>
      </c>
      <c r="WE759" s="269"/>
      <c r="WF759" s="202"/>
      <c r="WG759" s="494"/>
      <c r="WI759" s="202"/>
      <c r="WJ759" s="202"/>
      <c r="WK759" s="202"/>
      <c r="WL759" s="202"/>
      <c r="WM759" s="10">
        <f>SUM(WL754:WL758)</f>
        <v>148.20000000000002</v>
      </c>
      <c r="WN759" s="269"/>
      <c r="WO759" s="202"/>
      <c r="WP759" s="494"/>
      <c r="WQ759" s="202"/>
      <c r="WR759" s="202"/>
      <c r="WS759" s="202"/>
      <c r="WT759" s="202"/>
      <c r="WU759" s="10"/>
      <c r="WV759" s="10">
        <f>SUM(WU754:WU758)</f>
        <v>0</v>
      </c>
      <c r="WW759" s="269"/>
      <c r="WX759" s="202"/>
      <c r="WY759" s="494"/>
      <c r="XA759" s="202"/>
      <c r="XB759" s="202"/>
      <c r="XC759" s="202"/>
      <c r="XD759" s="202"/>
      <c r="XE759" s="10">
        <f>SUM(XD754:XD758)</f>
        <v>24.9</v>
      </c>
      <c r="XF759" s="269"/>
      <c r="XG759" s="202"/>
      <c r="XH759" s="494"/>
      <c r="XJ759" s="202"/>
      <c r="XK759" s="202"/>
      <c r="XL759" s="202"/>
      <c r="XM759" s="202"/>
      <c r="XN759" s="10">
        <f>SUM(XM754:XM758)</f>
        <v>231.1</v>
      </c>
      <c r="XO759" s="269"/>
      <c r="XP759" s="202"/>
      <c r="XQ759" s="494"/>
      <c r="XS759" s="202"/>
      <c r="XT759" s="202"/>
      <c r="XU759" s="202"/>
      <c r="XV759" s="10"/>
      <c r="XW759" s="10">
        <f>SUM(XV754:XV758)</f>
        <v>193.2</v>
      </c>
      <c r="XX759" s="269"/>
      <c r="XY759" s="202"/>
      <c r="XZ759" s="494"/>
      <c r="YB759" s="202"/>
      <c r="YC759" s="202"/>
      <c r="YD759" s="202"/>
      <c r="YE759" s="10"/>
      <c r="YF759" s="10">
        <f>SUM(YE754:YE758)</f>
        <v>0</v>
      </c>
      <c r="YG759" s="269"/>
      <c r="YH759" s="202"/>
      <c r="YI759" s="266"/>
      <c r="YK759" s="202"/>
      <c r="YL759" s="202"/>
      <c r="YM759" s="202"/>
      <c r="YN759" s="10"/>
      <c r="YO759" s="10" t="e">
        <f>SUM(YN754:YN758)</f>
        <v>#N/A</v>
      </c>
      <c r="YP759" s="269"/>
      <c r="YQ759" s="202"/>
      <c r="YR759" s="266"/>
      <c r="YT759" s="202"/>
      <c r="YU759" s="202"/>
      <c r="YV759" s="202"/>
      <c r="YW759" s="10"/>
      <c r="YX759" s="10" t="e">
        <f>SUM(YW754:YW758)</f>
        <v>#N/A</v>
      </c>
      <c r="YY759" s="269"/>
      <c r="YZ759" s="202"/>
      <c r="ZA759" s="266"/>
      <c r="ZC759" s="202"/>
      <c r="ZD759" s="202"/>
      <c r="ZE759" s="202"/>
      <c r="ZF759" s="10"/>
      <c r="ZG759" s="10" t="e">
        <f>SUM(ZF754:ZF758)</f>
        <v>#N/A</v>
      </c>
      <c r="ZH759" s="269"/>
      <c r="ZI759" s="202"/>
      <c r="ZJ759" s="266"/>
      <c r="ZL759" s="202"/>
      <c r="ZM759" s="202"/>
      <c r="ZN759" s="202"/>
      <c r="ZO759" s="10"/>
      <c r="ZP759" s="10" t="e">
        <f>SUM(ZO754:ZO758)</f>
        <v>#N/A</v>
      </c>
      <c r="ZQ759" s="269"/>
      <c r="ZR759" s="202"/>
      <c r="ZS759" s="494"/>
      <c r="ZU759" s="202"/>
      <c r="ZV759" s="202"/>
      <c r="ZW759" s="202"/>
      <c r="ZX759" s="10"/>
      <c r="ZY759" s="10">
        <f>SUM(ZX754:ZX758)</f>
        <v>0</v>
      </c>
      <c r="ZZ759" s="269"/>
      <c r="AAA759" s="202"/>
      <c r="AAB759" s="494"/>
      <c r="AAD759" s="202"/>
      <c r="AAE759" s="202"/>
      <c r="AAF759" s="202"/>
      <c r="AAG759" s="10"/>
      <c r="AAH759" s="10">
        <f>SUM(AAG754:AAG758)</f>
        <v>220.5</v>
      </c>
      <c r="AAI759" s="269"/>
      <c r="AAJ759" s="202"/>
      <c r="AAK759" s="266"/>
      <c r="AAM759" s="202"/>
      <c r="AAN759" s="202"/>
      <c r="AAO759" s="202"/>
      <c r="AAP759" s="10"/>
      <c r="AAQ759" s="10" t="e">
        <f>SUM(AAP754:AAP758)</f>
        <v>#N/A</v>
      </c>
      <c r="AAR759" s="269"/>
      <c r="AAS759" s="202"/>
      <c r="AAT759" s="499"/>
      <c r="AAV759" s="202"/>
      <c r="AAW759" s="202"/>
      <c r="AAX759" s="202"/>
      <c r="AAY759" s="10"/>
      <c r="AAZ759" s="10">
        <f>SUM(AAY754:AAY758)</f>
        <v>125.4</v>
      </c>
      <c r="ABA759" s="269"/>
      <c r="ABB759" s="202"/>
      <c r="ABC759" s="494"/>
      <c r="ABE759" s="202"/>
      <c r="ABF759" s="202"/>
      <c r="ABG759" s="202"/>
      <c r="ABH759" s="10"/>
      <c r="ABI759" s="10">
        <f>SUM(ABH754:ABH758)</f>
        <v>327.9</v>
      </c>
      <c r="ABJ759" s="269"/>
      <c r="ABK759" s="202"/>
      <c r="ABL759" s="494"/>
      <c r="ABN759" s="202"/>
      <c r="ABO759" s="202"/>
      <c r="ABP759" s="202"/>
      <c r="ABQ759" s="10"/>
      <c r="ABR759" s="10">
        <f>SUM(ABQ754:ABQ758)</f>
        <v>48.2</v>
      </c>
      <c r="ABS759" s="269"/>
      <c r="ABT759" s="202"/>
      <c r="ABU759" s="494"/>
      <c r="ABW759" s="202"/>
      <c r="ABX759" s="202"/>
      <c r="ABY759" s="202"/>
      <c r="ABZ759" s="10"/>
      <c r="ACA759" s="10">
        <f>SUM(ABZ754:ABZ758)</f>
        <v>220.5</v>
      </c>
      <c r="ACB759" s="269"/>
      <c r="ACC759" s="202"/>
      <c r="ACD759" s="494"/>
      <c r="ACF759" s="202"/>
      <c r="ACG759" s="202"/>
      <c r="ACH759" s="202"/>
      <c r="ACI759" s="10"/>
      <c r="ACJ759" s="10">
        <f>SUM(ACI754:ACI758)</f>
        <v>0</v>
      </c>
      <c r="ACK759" s="269"/>
      <c r="ACL759" s="202"/>
      <c r="ACM759" s="494"/>
      <c r="ACO759" s="202"/>
      <c r="ACP759" s="202"/>
      <c r="ACQ759" s="202"/>
      <c r="ACR759" s="10"/>
      <c r="ACS759" s="10">
        <f>SUM(ACR754:ACR758)</f>
        <v>194.7</v>
      </c>
      <c r="ACT759" s="269"/>
      <c r="ACU759" s="202"/>
      <c r="ACV759" s="494"/>
      <c r="ACX759" s="202"/>
      <c r="ACY759" s="202"/>
      <c r="ACZ759" s="202"/>
      <c r="ADA759" s="10"/>
      <c r="ADB759" s="10">
        <f>SUM(ADA754:ADA758)</f>
        <v>205.79999999999998</v>
      </c>
      <c r="ADC759" s="269"/>
      <c r="ADD759" s="202"/>
      <c r="ADE759" s="494"/>
      <c r="ADG759" s="202"/>
      <c r="ADH759" s="202"/>
      <c r="ADI759" s="202"/>
      <c r="ADJ759" s="10"/>
      <c r="ADK759" s="10">
        <f>SUM(ADJ754:ADJ758)</f>
        <v>0</v>
      </c>
      <c r="ADL759" s="269"/>
      <c r="ADM759" s="202"/>
      <c r="ADN759" s="488"/>
      <c r="ADP759" s="202"/>
      <c r="ADQ759" s="202"/>
      <c r="ADR759" s="202"/>
      <c r="ADS759" s="10"/>
      <c r="ADT759" s="10">
        <f>SUM(ADS754:ADS758)</f>
        <v>0</v>
      </c>
      <c r="ADU759" s="269"/>
      <c r="ADV759" s="202"/>
      <c r="ADW759" s="266"/>
      <c r="ADY759" s="202"/>
      <c r="ADZ759" s="202"/>
      <c r="AEA759" s="202"/>
      <c r="AEB759" s="10"/>
      <c r="AEC759" s="10" t="e">
        <f>SUM(AEB754:AEB758)</f>
        <v>#N/A</v>
      </c>
      <c r="AED759" s="269"/>
      <c r="AEE759" s="202"/>
      <c r="AEF759" s="492"/>
      <c r="AEH759" s="202"/>
      <c r="AEI759" s="202"/>
      <c r="AEJ759" s="202"/>
      <c r="AEK759" s="10"/>
      <c r="AEL759" s="10">
        <f>SUM(AEK754:AEK758)</f>
        <v>159.6</v>
      </c>
      <c r="AEM759" s="269"/>
      <c r="AEN759" s="202"/>
      <c r="AEO759" s="494"/>
      <c r="AEQ759" s="202"/>
      <c r="AER759" s="202"/>
      <c r="AES759" s="202"/>
      <c r="AET759" s="10"/>
      <c r="AEU759" s="10">
        <f>SUM(AET754:AET758)</f>
        <v>0</v>
      </c>
      <c r="AEV759" s="269"/>
      <c r="AEW759" s="202"/>
      <c r="AEX759" s="494"/>
      <c r="AEZ759" s="202"/>
      <c r="AFA759" s="202"/>
      <c r="AFB759" s="202"/>
      <c r="AFC759" s="10"/>
      <c r="AFD759" s="10">
        <f>SUM(AFC754:AFC758)</f>
        <v>0</v>
      </c>
      <c r="AFE759" s="269"/>
      <c r="AFF759" s="202"/>
      <c r="AFG759" s="266"/>
      <c r="AFI759" s="202"/>
      <c r="AFJ759" s="202"/>
      <c r="AFK759" s="202"/>
      <c r="AFL759" s="10"/>
      <c r="AFM759" s="10" t="e">
        <f>SUM(AFL754:AFL758)</f>
        <v>#N/A</v>
      </c>
      <c r="AFN759" s="269"/>
      <c r="AFO759" s="202"/>
      <c r="AFP759" s="494"/>
      <c r="AFR759" s="202"/>
      <c r="AFS759" s="202"/>
      <c r="AFT759" s="202"/>
      <c r="AFU759" s="10"/>
      <c r="AFV759" s="10">
        <f>SUM(AFU754:AFU758)</f>
        <v>7.5</v>
      </c>
      <c r="AFW759" s="269"/>
      <c r="AFX759" s="202"/>
      <c r="AFY759" s="494"/>
      <c r="AGA759" s="202"/>
      <c r="AGB759" s="202"/>
      <c r="AGC759" s="202"/>
      <c r="AGD759" s="10"/>
      <c r="AGE759" s="10">
        <f>SUM(AGD754:AGD758)</f>
        <v>0</v>
      </c>
      <c r="AGF759" s="269"/>
      <c r="AGG759" s="202"/>
      <c r="AGH759" s="494"/>
      <c r="AGJ759" s="202"/>
      <c r="AGK759" s="202"/>
      <c r="AGL759" s="202"/>
      <c r="AGM759" s="10"/>
      <c r="AGN759" s="10">
        <f>SUM(AGM754:AGM758)</f>
        <v>0</v>
      </c>
      <c r="AGO759" s="269"/>
      <c r="AGP759" s="202"/>
      <c r="AGQ759" s="488"/>
      <c r="AGS759" s="202"/>
      <c r="AGT759" s="202"/>
      <c r="AGU759" s="202"/>
      <c r="AGV759" s="10"/>
      <c r="AGW759" s="10">
        <f>SUM(AGV754:AGV758)</f>
        <v>205.79999999999998</v>
      </c>
      <c r="AGX759" s="269"/>
      <c r="AGY759" s="202"/>
      <c r="AGZ759" s="266"/>
      <c r="AHB759" s="202"/>
      <c r="AHC759" s="202"/>
      <c r="AHD759" s="202"/>
      <c r="AHE759" s="10"/>
      <c r="AHF759" s="10" t="e">
        <f>SUM(AHE754:AHE758)</f>
        <v>#N/A</v>
      </c>
      <c r="AHG759" s="269"/>
      <c r="AHH759" s="202"/>
      <c r="AHI759" s="503"/>
      <c r="AHK759" s="202"/>
      <c r="AHL759" s="202"/>
      <c r="AHM759" s="202"/>
      <c r="AHN759" s="10"/>
      <c r="AHO759" s="10">
        <f>SUM(AHN754:AHN758)</f>
        <v>189.4</v>
      </c>
      <c r="AHP759" s="269"/>
      <c r="AHQ759" s="202"/>
      <c r="AHR759" s="494"/>
      <c r="AHT759" s="202"/>
      <c r="AHU759" s="202"/>
      <c r="AHV759" s="202"/>
      <c r="AHW759" s="10"/>
      <c r="AHX759" s="10">
        <f>SUM(AHW754:AHW758)</f>
        <v>0</v>
      </c>
      <c r="AHY759" s="269"/>
      <c r="AHZ759" s="202"/>
      <c r="AIA759" s="266"/>
      <c r="AIC759" s="202"/>
      <c r="AID759" s="202"/>
      <c r="AIE759" s="202"/>
      <c r="AIF759" s="10"/>
      <c r="AIG759" s="10" t="e">
        <f>SUM(AIF754:AIF758)</f>
        <v>#N/A</v>
      </c>
      <c r="AIH759" s="269"/>
      <c r="AII759" s="202"/>
      <c r="AIJ759" s="494"/>
      <c r="AIL759" s="202"/>
      <c r="AIM759" s="202"/>
      <c r="AIN759" s="202"/>
      <c r="AIO759" s="10"/>
      <c r="AIP759" s="10">
        <f>SUM(AIO754:AIO758)</f>
        <v>0</v>
      </c>
      <c r="AIQ759" s="269"/>
      <c r="AIR759" s="202"/>
      <c r="AIS759" s="494"/>
      <c r="AIU759" s="202"/>
      <c r="AIV759" s="202"/>
      <c r="AIW759" s="202"/>
      <c r="AIX759" s="10"/>
      <c r="AIY759" s="10">
        <f>SUM(AIX754:AIX758)</f>
        <v>4.5</v>
      </c>
      <c r="AIZ759" s="269"/>
      <c r="AJA759" s="202"/>
      <c r="AJB759" s="266"/>
      <c r="AJD759" s="202"/>
      <c r="AJE759" s="202"/>
      <c r="AJF759" s="202"/>
      <c r="AJG759" s="10"/>
      <c r="AJH759" s="10" t="e">
        <f>SUM(AJG754:AJG758)</f>
        <v>#N/A</v>
      </c>
      <c r="AJI759" s="269"/>
      <c r="AJJ759" s="202"/>
      <c r="AJK759" s="266"/>
      <c r="AJM759" s="202"/>
      <c r="AJN759" s="202"/>
      <c r="AJO759" s="202"/>
      <c r="AJP759" s="10"/>
      <c r="AJQ759" s="10" t="e">
        <f>SUM(AJP754:AJP758)</f>
        <v>#N/A</v>
      </c>
      <c r="AJR759" s="269"/>
      <c r="AJS759" s="202"/>
      <c r="AJT759" s="266"/>
      <c r="AJV759" s="202"/>
      <c r="AJW759" s="202"/>
      <c r="AJX759" s="202"/>
      <c r="AJY759" s="10"/>
      <c r="AJZ759" s="10" t="e">
        <f>SUM(AJY754:AJY758)</f>
        <v>#N/A</v>
      </c>
      <c r="AKA759" s="269"/>
      <c r="AKB759" s="202"/>
      <c r="AKC759" s="494"/>
      <c r="AKE759" s="202"/>
      <c r="AKF759" s="202"/>
      <c r="AKG759" s="202"/>
      <c r="AKH759" s="10"/>
      <c r="AKI759" s="10">
        <f>SUM(AKH754:AKH758)</f>
        <v>176.4</v>
      </c>
      <c r="AKJ759" s="269"/>
      <c r="AKK759" s="202"/>
      <c r="AKL759" s="266"/>
      <c r="AKN759" s="202"/>
      <c r="AKO759" s="202"/>
      <c r="AKP759" s="202"/>
      <c r="AKQ759" s="10"/>
      <c r="AKR759" s="10" t="e">
        <f>SUM(AKQ754:AKQ758)</f>
        <v>#N/A</v>
      </c>
      <c r="AKS759" s="269"/>
      <c r="AKT759" s="202"/>
      <c r="AKU759" s="266"/>
      <c r="AKW759" s="202"/>
      <c r="AKX759" s="202"/>
      <c r="AKY759" s="202"/>
      <c r="AKZ759" s="10"/>
      <c r="ALA759" s="10" t="e">
        <f>SUM(AKZ754:AKZ758)</f>
        <v>#N/A</v>
      </c>
      <c r="ALB759" s="269"/>
      <c r="ALC759" s="202"/>
      <c r="ALD759" s="266"/>
      <c r="ALF759" s="202"/>
      <c r="ALG759" s="202"/>
      <c r="ALH759" s="202"/>
      <c r="ALI759" s="10"/>
      <c r="ALJ759" s="10" t="e">
        <f>SUM(ALI754:ALI758)</f>
        <v>#N/A</v>
      </c>
      <c r="ALK759" s="269"/>
      <c r="ALL759" s="202"/>
      <c r="ALM759" s="266"/>
      <c r="ALO759" s="202"/>
      <c r="ALP759" s="202"/>
      <c r="ALQ759" s="202"/>
      <c r="ALR759" s="10"/>
      <c r="ALS759" s="10" t="e">
        <f>SUM(ALR754:ALR758)</f>
        <v>#N/A</v>
      </c>
      <c r="ALT759" s="269"/>
      <c r="ALU759" s="202"/>
      <c r="ALV759" s="266"/>
      <c r="ALX759" s="202"/>
      <c r="ALY759" s="202"/>
      <c r="ALZ759" s="202"/>
      <c r="AMA759" s="10"/>
      <c r="AMB759" s="10" t="e">
        <f>SUM(AMA754:AMA758)</f>
        <v>#N/A</v>
      </c>
      <c r="AMC759" s="269"/>
      <c r="AMD759" s="202"/>
      <c r="AME759" s="266"/>
      <c r="AMG759" s="202"/>
      <c r="AMH759" s="202"/>
      <c r="AMI759" s="202"/>
      <c r="AMJ759" s="10"/>
      <c r="AMK759" s="10" t="e">
        <f>SUM(AMJ754:AMJ758)</f>
        <v>#N/A</v>
      </c>
      <c r="AML759" s="269"/>
      <c r="AMM759" s="202"/>
      <c r="AMN759" s="266"/>
      <c r="AMP759" s="202"/>
      <c r="AMQ759" s="202"/>
      <c r="AMR759" s="202"/>
      <c r="AMS759" s="10"/>
      <c r="AMT759" s="10" t="e">
        <f>SUM(AMS754:AMS758)</f>
        <v>#N/A</v>
      </c>
      <c r="AMU759" s="269"/>
      <c r="AMV759" s="202"/>
      <c r="AMW759" s="266"/>
      <c r="AMY759" s="202"/>
      <c r="AMZ759" s="202"/>
      <c r="ANA759" s="202"/>
      <c r="ANB759" s="10"/>
      <c r="ANC759" s="10" t="e">
        <f>SUM(ANB754:ANB758)</f>
        <v>#N/A</v>
      </c>
      <c r="AND759" s="269"/>
      <c r="ANE759" s="202"/>
      <c r="ANF759" s="266"/>
      <c r="ANH759" s="202"/>
      <c r="ANI759" s="202"/>
      <c r="ANJ759" s="202"/>
      <c r="ANK759" s="10"/>
      <c r="ANL759" s="10" t="e">
        <f>SUM(ANK754:ANK758)</f>
        <v>#N/A</v>
      </c>
      <c r="ANM759" s="269"/>
      <c r="ANN759" s="202"/>
      <c r="ANO759" s="266"/>
      <c r="ANQ759" s="202"/>
      <c r="ANR759" s="202"/>
      <c r="ANS759" s="202"/>
      <c r="ANT759" s="10"/>
      <c r="ANU759" s="10" t="e">
        <f>SUM(ANT754:ANT758)</f>
        <v>#N/A</v>
      </c>
      <c r="ANV759" s="269"/>
      <c r="ANW759" s="202"/>
      <c r="ANX759" s="266"/>
      <c r="ANZ759" s="202"/>
      <c r="AOA759" s="202"/>
      <c r="AOB759" s="202"/>
      <c r="AOC759" s="10"/>
      <c r="AOD759" s="10" t="e">
        <f>SUM(AOC754:AOC758)</f>
        <v>#N/A</v>
      </c>
      <c r="AOE759" s="269"/>
      <c r="AOF759" s="202"/>
      <c r="AOG759" s="266"/>
      <c r="AOI759" s="202"/>
      <c r="AOJ759" s="202"/>
      <c r="AOK759" s="202"/>
      <c r="AOL759" s="10"/>
      <c r="AOM759" s="10" t="e">
        <f>SUM(AOL754:AOL758)</f>
        <v>#N/A</v>
      </c>
      <c r="AON759" s="269"/>
      <c r="AOO759" s="202"/>
      <c r="AOP759" s="266"/>
      <c r="AOR759" s="202"/>
      <c r="AOS759" s="202"/>
      <c r="AOT759" s="202"/>
      <c r="AOU759" s="10"/>
      <c r="AOV759" s="10" t="e">
        <f>SUM(AOU754:AOU758)</f>
        <v>#N/A</v>
      </c>
      <c r="AOW759" s="269"/>
      <c r="AOX759" s="202"/>
      <c r="AOY759" s="266"/>
      <c r="APA759" s="202"/>
      <c r="APB759" s="202"/>
      <c r="APC759" s="202"/>
      <c r="APD759" s="10"/>
      <c r="APE759" s="10" t="e">
        <f>SUM(APD754:APD758)</f>
        <v>#N/A</v>
      </c>
      <c r="APF759" s="269"/>
      <c r="APG759" s="202"/>
      <c r="APH759" s="266"/>
      <c r="APJ759" s="202"/>
      <c r="APK759" s="202"/>
      <c r="APL759" s="202"/>
      <c r="APM759" s="10"/>
      <c r="APN759" s="10" t="e">
        <f>SUM(APM754:APM758)</f>
        <v>#N/A</v>
      </c>
      <c r="APO759" s="269"/>
      <c r="APP759" s="202"/>
      <c r="APQ759" s="499"/>
      <c r="APS759" s="202"/>
      <c r="APT759" s="202"/>
      <c r="APU759" s="202"/>
      <c r="APV759" s="10"/>
      <c r="APW759" s="10">
        <f>SUM(APV754:APV758)</f>
        <v>0</v>
      </c>
      <c r="APX759" s="269"/>
      <c r="APY759" s="202"/>
      <c r="APZ759" s="499"/>
      <c r="AQB759" s="202"/>
      <c r="AQC759" s="202"/>
      <c r="AQD759" s="202"/>
      <c r="AQE759" s="10"/>
      <c r="AQF759" s="10">
        <f>SUM(AQE754:AQE758)</f>
        <v>176.4</v>
      </c>
      <c r="AQG759" s="269"/>
      <c r="AQH759" s="202"/>
      <c r="AQI759" s="494"/>
      <c r="AQK759" s="202"/>
      <c r="AQL759" s="202"/>
      <c r="AQM759" s="202"/>
      <c r="AQN759" s="10"/>
      <c r="AQO759" s="10">
        <f>SUM(AQN754:AQN758)</f>
        <v>205.79999999999998</v>
      </c>
      <c r="AQP759" s="269"/>
      <c r="AQQ759" s="202"/>
      <c r="AQR759" s="494"/>
      <c r="AQT759" s="202"/>
      <c r="AQU759" s="202"/>
      <c r="AQV759" s="202"/>
      <c r="AQW759" s="10"/>
      <c r="AQX759" s="10">
        <f>SUM(AQW754:AQW758)</f>
        <v>176.4</v>
      </c>
      <c r="AQY759" s="269"/>
      <c r="AQZ759" s="202"/>
      <c r="ARA759" s="494"/>
      <c r="ARC759" s="202"/>
      <c r="ARD759" s="202"/>
      <c r="ARE759" s="202"/>
      <c r="ARF759" s="10"/>
      <c r="ARG759" s="10">
        <f>SUM(ARF754:ARF758)</f>
        <v>0</v>
      </c>
      <c r="ARH759" s="269"/>
      <c r="ARI759" s="202"/>
      <c r="ARJ759" s="494"/>
      <c r="ARL759" s="202"/>
      <c r="ARM759" s="202"/>
      <c r="ARN759" s="202"/>
      <c r="ARO759" s="10"/>
      <c r="ARP759" s="10">
        <f>SUM(ARO754:ARO758)</f>
        <v>362.1</v>
      </c>
      <c r="ARQ759" s="269"/>
      <c r="ARR759" s="202"/>
      <c r="ARS759" s="499"/>
      <c r="ARU759" s="202"/>
      <c r="ARV759" s="202"/>
      <c r="ARW759" s="202"/>
      <c r="ARX759" s="10"/>
      <c r="ARY759" s="10">
        <f>SUM(ARX754:ARX758)</f>
        <v>1.4</v>
      </c>
      <c r="ARZ759" s="269"/>
      <c r="ASA759" s="202"/>
      <c r="ASB759" s="494"/>
      <c r="ASD759" s="202"/>
      <c r="ASE759" s="202"/>
      <c r="ASF759" s="202"/>
      <c r="ASG759" s="10"/>
      <c r="ASH759" s="10">
        <f>SUM(ASG754:ASG758)</f>
        <v>25.3</v>
      </c>
      <c r="ASI759" s="269"/>
      <c r="ASJ759" s="202"/>
      <c r="ASK759" s="494"/>
      <c r="ASM759" s="202"/>
      <c r="ASN759" s="202"/>
      <c r="ASO759" s="202"/>
      <c r="ASP759" s="10"/>
      <c r="ASQ759" s="10">
        <f>SUM(ASP754:ASP758)</f>
        <v>0</v>
      </c>
      <c r="ASR759" s="269"/>
      <c r="ASS759" s="202"/>
      <c r="AST759" s="494"/>
      <c r="ASV759" s="202"/>
      <c r="ASW759" s="202"/>
      <c r="ASX759" s="202"/>
      <c r="ASY759" s="10"/>
      <c r="ASZ759" s="10">
        <f>SUM(ASY754:ASY758)</f>
        <v>0</v>
      </c>
      <c r="ATA759" s="269"/>
      <c r="ATB759" s="202"/>
      <c r="ATC759" s="494"/>
      <c r="ATE759" s="202"/>
      <c r="ATF759" s="202"/>
      <c r="ATG759" s="202"/>
      <c r="ATH759" s="10"/>
      <c r="ATI759" s="10">
        <f>SUM(ATH754:ATH758)</f>
        <v>0</v>
      </c>
      <c r="ATJ759" s="269"/>
      <c r="ATK759" s="202"/>
      <c r="ATL759" s="494"/>
      <c r="ATN759" s="202"/>
      <c r="ATO759" s="202"/>
      <c r="ATP759" s="202"/>
      <c r="ATQ759" s="10"/>
      <c r="ATR759" s="10">
        <f>SUM(ATQ754:ATQ758)</f>
        <v>0</v>
      </c>
      <c r="ATS759" s="269"/>
      <c r="ATT759" s="202"/>
      <c r="ATU759" s="494"/>
      <c r="ATW759" s="202"/>
      <c r="ATX759" s="202"/>
      <c r="ATY759" s="202"/>
      <c r="ATZ759" s="10"/>
      <c r="AUA759" s="10">
        <f>SUM(ATZ754:ATZ758)</f>
        <v>125.4</v>
      </c>
      <c r="AUB759" s="269"/>
      <c r="AUC759" s="202"/>
      <c r="AUD759" s="494"/>
      <c r="AUF759" s="202"/>
      <c r="AUG759" s="202"/>
      <c r="AUH759" s="202"/>
      <c r="AUI759" s="10"/>
      <c r="AUJ759" s="10">
        <f>SUM(AUI754:AUI758)</f>
        <v>82.5</v>
      </c>
      <c r="AUK759" s="269"/>
      <c r="AUL759" s="202"/>
      <c r="AUM759" s="494"/>
      <c r="AUO759" s="202"/>
      <c r="AUP759" s="202"/>
      <c r="AUQ759" s="202"/>
      <c r="AUR759" s="10"/>
      <c r="AUS759" s="10">
        <f>SUM(AUR754:AUR758)</f>
        <v>298.5</v>
      </c>
      <c r="AUT759" s="269"/>
      <c r="AUU759" s="202"/>
      <c r="AUV759" s="488"/>
      <c r="AUX759" s="202"/>
      <c r="AUY759" s="202"/>
      <c r="AUZ759" s="202"/>
      <c r="AVA759" s="10"/>
      <c r="AVB759" s="10">
        <f>SUM(AVA754:AVA758)</f>
        <v>27.599999999999998</v>
      </c>
      <c r="AVC759" s="269"/>
      <c r="AVD759" s="202"/>
      <c r="AVE759" s="494"/>
      <c r="AVG759" s="202"/>
      <c r="AVH759" s="202"/>
      <c r="AVI759" s="202"/>
      <c r="AVJ759" s="10"/>
      <c r="AVK759" s="10">
        <f>SUM(AVJ754:AVJ758)</f>
        <v>161.70000000000002</v>
      </c>
      <c r="AVL759" s="269"/>
      <c r="AVM759" s="202"/>
      <c r="AVN759" s="494"/>
      <c r="AVP759" s="202"/>
      <c r="AVQ759" s="202"/>
      <c r="AVR759" s="202"/>
      <c r="AVS759" s="10"/>
      <c r="AVT759" s="10">
        <f>SUM(AVS754:AVS758)</f>
        <v>0</v>
      </c>
      <c r="AVU759" s="269"/>
      <c r="AVV759" s="202"/>
      <c r="AVW759" s="488"/>
      <c r="AVY759" s="202"/>
      <c r="AVZ759" s="202"/>
      <c r="AWA759" s="202"/>
      <c r="AWB759" s="10"/>
      <c r="AWC759" s="10">
        <f>SUM(AWB754:AWB758)</f>
        <v>0</v>
      </c>
      <c r="AWD759" s="269"/>
      <c r="AWE759" s="202"/>
      <c r="AWF759" s="494"/>
      <c r="AWH759" s="202"/>
      <c r="AWI759" s="202"/>
      <c r="AWJ759" s="202"/>
      <c r="AWK759" s="10"/>
      <c r="AWL759" s="10">
        <f>SUM(AWK754:AWK758)</f>
        <v>3.5999999999999996</v>
      </c>
      <c r="AWM759" s="269"/>
      <c r="AWN759" s="202"/>
      <c r="AWO759" s="494"/>
      <c r="AWQ759" s="202"/>
      <c r="AWR759" s="202"/>
      <c r="AWS759" s="202"/>
      <c r="AWT759" s="10"/>
      <c r="AWU759" s="10">
        <f>SUM(AWT754:AWT758)</f>
        <v>0</v>
      </c>
      <c r="AWV759" s="269"/>
      <c r="AWW759" s="202"/>
      <c r="AWX759" s="494"/>
      <c r="AWZ759" s="202"/>
      <c r="AXA759" s="202"/>
      <c r="AXB759" s="202"/>
      <c r="AXC759" s="10"/>
      <c r="AXD759" s="10">
        <f>SUM(AXC754:AXC758)</f>
        <v>0</v>
      </c>
      <c r="AXE759" s="269"/>
      <c r="AXF759" s="202"/>
      <c r="AXG759" s="494"/>
      <c r="AXI759" s="202"/>
      <c r="AXJ759" s="202"/>
      <c r="AXK759" s="202"/>
      <c r="AXL759" s="10"/>
      <c r="AXM759" s="10">
        <f>SUM(AXL754:AXL758)</f>
        <v>221.7</v>
      </c>
      <c r="AXN759" s="269"/>
      <c r="AXO759" s="202"/>
      <c r="AXP759" s="494"/>
      <c r="AXR759" s="202"/>
      <c r="AXS759" s="202"/>
      <c r="AXT759" s="202"/>
      <c r="AXU759" s="10"/>
      <c r="AXV759" s="10">
        <f>SUM(AXU754:AXU758)</f>
        <v>205.79999999999998</v>
      </c>
      <c r="AXW759" s="269"/>
      <c r="AXX759" s="202"/>
      <c r="AXY759" s="499"/>
      <c r="AYA759" s="202"/>
      <c r="AYB759" s="202"/>
      <c r="AYC759" s="202"/>
      <c r="AYD759" s="10"/>
      <c r="AYE759" s="10">
        <f>SUM(AYD754:AYD758)</f>
        <v>182</v>
      </c>
      <c r="AYF759" s="269"/>
      <c r="AYG759" s="202"/>
      <c r="AYH759" s="494"/>
      <c r="AYJ759" s="202"/>
      <c r="AYK759" s="202"/>
      <c r="AYL759" s="202"/>
      <c r="AYM759" s="10"/>
      <c r="AYN759" s="10">
        <f>SUM(AYM754:AYM758)</f>
        <v>0</v>
      </c>
      <c r="AYO759" s="269"/>
      <c r="AYP759" s="202"/>
      <c r="AYQ759" s="494"/>
      <c r="AYS759" s="202"/>
      <c r="AYT759" s="202"/>
      <c r="AYU759" s="202"/>
      <c r="AYV759" s="10"/>
      <c r="AYW759" s="10">
        <f>SUM(AYV754:AYV758)</f>
        <v>0</v>
      </c>
      <c r="AYX759" s="269"/>
      <c r="AYY759" s="202"/>
      <c r="AYZ759" s="494"/>
      <c r="AZB759" s="202"/>
      <c r="AZC759" s="202"/>
      <c r="AZD759" s="202"/>
      <c r="AZE759" s="10"/>
      <c r="AZF759" s="10">
        <f>SUM(AZE754:AZE758)</f>
        <v>0</v>
      </c>
      <c r="AZG759" s="269"/>
      <c r="AZH759" s="202"/>
      <c r="AZI759" s="494"/>
      <c r="AZK759" s="202"/>
      <c r="AZL759" s="202"/>
      <c r="AZM759" s="202"/>
      <c r="AZN759" s="10"/>
      <c r="AZO759" s="10">
        <f>SUM(AZN754:AZN758)</f>
        <v>0</v>
      </c>
      <c r="AZP759" s="269"/>
      <c r="AZQ759" s="202"/>
      <c r="AZR759" s="494"/>
      <c r="AZT759" s="202"/>
      <c r="AZU759" s="202"/>
      <c r="AZV759" s="202"/>
      <c r="AZW759" s="10"/>
      <c r="AZX759" s="10">
        <f>SUM(AZW754:AZW758)</f>
        <v>176.4</v>
      </c>
      <c r="AZY759" s="269"/>
      <c r="AZZ759" s="202"/>
      <c r="BAA759" s="499"/>
      <c r="BAC759" s="202"/>
      <c r="BAD759" s="202"/>
      <c r="BAE759" s="202"/>
      <c r="BAF759" s="10"/>
      <c r="BAG759" s="10">
        <f>SUM(BAF754:BAF758)</f>
        <v>0</v>
      </c>
      <c r="BAH759" s="269"/>
    </row>
    <row r="760" spans="1:1386" s="14" customFormat="1" ht="15">
      <c r="A760" s="202" t="s">
        <v>105</v>
      </c>
      <c r="B760" s="484" t="s">
        <v>2924</v>
      </c>
      <c r="D760" s="278">
        <f>IF(C760="Kopman",1.9,1)</f>
        <v>1</v>
      </c>
      <c r="E760" s="203">
        <f>VLOOKUP(B760,$A$794:$F$2344,6,FALSE)</f>
        <v>0</v>
      </c>
      <c r="F760" s="202" t="s">
        <v>61</v>
      </c>
      <c r="G760" s="10">
        <f>E760*1.5*D760</f>
        <v>0</v>
      </c>
      <c r="H760" s="10"/>
      <c r="I760" s="263"/>
      <c r="J760" s="202" t="s">
        <v>105</v>
      </c>
      <c r="K760" s="487" t="s">
        <v>931</v>
      </c>
      <c r="M760" s="278">
        <f>IF(L760="Kopman",1.9,1)</f>
        <v>1</v>
      </c>
      <c r="N760" s="203">
        <f>VLOOKUP(K760,$A$794:$F$2344,6,FALSE)</f>
        <v>15</v>
      </c>
      <c r="O760" s="202" t="s">
        <v>61</v>
      </c>
      <c r="P760" s="10">
        <f>N760*1.5*M760</f>
        <v>22.5</v>
      </c>
      <c r="Q760" s="10"/>
      <c r="R760" s="263"/>
      <c r="S760" s="202" t="s">
        <v>105</v>
      </c>
      <c r="T760" s="486" t="s">
        <v>469</v>
      </c>
      <c r="U760" s="14" t="s">
        <v>1895</v>
      </c>
      <c r="V760" s="278">
        <f>IF(U760="Kopman",1.9,1)</f>
        <v>1.9</v>
      </c>
      <c r="W760" s="203">
        <f>VLOOKUP(T760,$A$794:$F$2344,6,FALSE)</f>
        <v>0</v>
      </c>
      <c r="X760" s="202" t="s">
        <v>61</v>
      </c>
      <c r="Y760" s="10">
        <f>W760*1.5*V760</f>
        <v>0</v>
      </c>
      <c r="Z760" s="10"/>
      <c r="AA760" s="263"/>
      <c r="AB760" s="202" t="s">
        <v>105</v>
      </c>
      <c r="AC760" s="484" t="s">
        <v>469</v>
      </c>
      <c r="AE760" s="278">
        <f>IF(AD760="Kopman",1.9,1)</f>
        <v>1</v>
      </c>
      <c r="AF760" s="203">
        <f>VLOOKUP(AC760,$A$794:$F$2344,6,FALSE)</f>
        <v>0</v>
      </c>
      <c r="AG760" s="202" t="s">
        <v>61</v>
      </c>
      <c r="AH760" s="10">
        <f>AF760*1.5*AE760</f>
        <v>0</v>
      </c>
      <c r="AI760" s="10"/>
      <c r="AJ760" s="263"/>
      <c r="AK760" s="202" t="s">
        <v>105</v>
      </c>
      <c r="AL760" s="490" t="s">
        <v>2924</v>
      </c>
      <c r="AN760" s="278">
        <f>IF(AM760="Kopman",1.9,1)</f>
        <v>1</v>
      </c>
      <c r="AO760" s="203">
        <f>VLOOKUP(AL760,$A$794:$F$2344,6,FALSE)</f>
        <v>0</v>
      </c>
      <c r="AP760" s="202" t="s">
        <v>61</v>
      </c>
      <c r="AQ760" s="10">
        <f>AO760*1.5*AN760</f>
        <v>0</v>
      </c>
      <c r="AR760" s="10"/>
      <c r="AS760" s="263"/>
      <c r="AT760" s="202" t="s">
        <v>105</v>
      </c>
      <c r="AU760" s="484" t="s">
        <v>2439</v>
      </c>
      <c r="AW760" s="278">
        <f>IF(AV760="Kopman",1.9,1)</f>
        <v>1</v>
      </c>
      <c r="AX760" s="203">
        <f>VLOOKUP(AU760,$A$794:$F$2344,6,FALSE)</f>
        <v>0</v>
      </c>
      <c r="AY760" s="202" t="s">
        <v>61</v>
      </c>
      <c r="AZ760" s="10">
        <f>AX760*1.5*AW760</f>
        <v>0</v>
      </c>
      <c r="BA760" s="10"/>
      <c r="BB760" s="263"/>
      <c r="BC760" s="202" t="s">
        <v>105</v>
      </c>
      <c r="BD760" s="484" t="s">
        <v>469</v>
      </c>
      <c r="BF760" s="278">
        <f>IF(BE760="Kopman",1.9,1)</f>
        <v>1</v>
      </c>
      <c r="BG760" s="203">
        <f>VLOOKUP(BD760,$A$794:$F$2344,6,FALSE)</f>
        <v>0</v>
      </c>
      <c r="BH760" s="202" t="s">
        <v>61</v>
      </c>
      <c r="BI760" s="10">
        <f>BG760*1.5*BF760</f>
        <v>0</v>
      </c>
      <c r="BJ760" s="10"/>
      <c r="BK760" s="263"/>
      <c r="BL760" s="202" t="s">
        <v>105</v>
      </c>
      <c r="BM760" s="484" t="s">
        <v>2966</v>
      </c>
      <c r="BO760" s="278">
        <f>IF(BN760="Kopman",1.9,1)</f>
        <v>1</v>
      </c>
      <c r="BP760" s="203">
        <f>VLOOKUP(BM760,$A$794:$F$2344,6,FALSE)</f>
        <v>0</v>
      </c>
      <c r="BQ760" s="202" t="s">
        <v>61</v>
      </c>
      <c r="BR760" s="10">
        <f>BP760*1.5*BO760</f>
        <v>0</v>
      </c>
      <c r="BS760" s="10"/>
      <c r="BT760" s="263"/>
      <c r="BU760" s="202" t="s">
        <v>105</v>
      </c>
      <c r="BV760" s="484" t="s">
        <v>3237</v>
      </c>
      <c r="BX760" s="278">
        <f>IF(BW760="Kopman",1.9,1)</f>
        <v>1</v>
      </c>
      <c r="BY760" s="203">
        <f>VLOOKUP(BV760,$A$794:$F$2344,6,FALSE)</f>
        <v>0</v>
      </c>
      <c r="BZ760" s="202" t="s">
        <v>61</v>
      </c>
      <c r="CA760" s="10">
        <f>BY760*1.5*BX760</f>
        <v>0</v>
      </c>
      <c r="CB760" s="10"/>
      <c r="CC760" s="263"/>
      <c r="CD760" s="202" t="s">
        <v>105</v>
      </c>
      <c r="CE760" s="491" t="s">
        <v>1191</v>
      </c>
      <c r="CG760" s="278">
        <f>IF(CF760="Kopman",1.9,1)</f>
        <v>1</v>
      </c>
      <c r="CH760" s="203">
        <f>VLOOKUP(CE760,$A$794:$F$2344,6,FALSE)</f>
        <v>0</v>
      </c>
      <c r="CI760" s="202" t="s">
        <v>61</v>
      </c>
      <c r="CJ760" s="10">
        <f>CH760*1.5*CG760</f>
        <v>0</v>
      </c>
      <c r="CK760" s="10"/>
      <c r="CL760" s="263"/>
      <c r="CM760" s="202" t="s">
        <v>105</v>
      </c>
      <c r="CN760" s="484" t="s">
        <v>469</v>
      </c>
      <c r="CP760" s="278">
        <f>IF(CO760="Kopman",1.9,1)</f>
        <v>1</v>
      </c>
      <c r="CQ760" s="203">
        <f>VLOOKUP(CN760,$A$794:$F$2344,6,FALSE)</f>
        <v>0</v>
      </c>
      <c r="CR760" s="202" t="s">
        <v>61</v>
      </c>
      <c r="CS760" s="10">
        <f>CQ760*1.5*CP760</f>
        <v>0</v>
      </c>
      <c r="CT760" s="10"/>
      <c r="CU760" s="263"/>
      <c r="CV760" s="202" t="s">
        <v>105</v>
      </c>
      <c r="CW760" s="484" t="s">
        <v>2924</v>
      </c>
      <c r="CY760" s="278">
        <f>IF(CX760="Kopman",1.9,1)</f>
        <v>1</v>
      </c>
      <c r="CZ760" s="203">
        <f>VLOOKUP(CW760,$A$794:$F$2344,6,FALSE)</f>
        <v>0</v>
      </c>
      <c r="DA760" s="202" t="s">
        <v>61</v>
      </c>
      <c r="DB760" s="10">
        <f>CZ760*1.5*CY760</f>
        <v>0</v>
      </c>
      <c r="DC760" s="10"/>
      <c r="DD760" s="263"/>
      <c r="DE760" s="202" t="s">
        <v>105</v>
      </c>
      <c r="DF760" s="484" t="s">
        <v>469</v>
      </c>
      <c r="DH760" s="278">
        <f>IF(DG760="Kopman",1.9,1)</f>
        <v>1</v>
      </c>
      <c r="DI760" s="203">
        <f>VLOOKUP(DF760,$A$794:$F$2344,6,FALSE)</f>
        <v>0</v>
      </c>
      <c r="DJ760" s="202" t="s">
        <v>61</v>
      </c>
      <c r="DK760" s="10">
        <f>DI760*1.5*DH760</f>
        <v>0</v>
      </c>
      <c r="DL760" s="10"/>
      <c r="DM760" s="263"/>
      <c r="DN760" s="202" t="s">
        <v>105</v>
      </c>
      <c r="DO760" s="484" t="s">
        <v>670</v>
      </c>
      <c r="DQ760" s="278">
        <f>IF(DP760="Kopman",1.9,1)</f>
        <v>1</v>
      </c>
      <c r="DR760" s="203">
        <f>VLOOKUP(DO760,$A$794:$F$2344,6,FALSE)</f>
        <v>0</v>
      </c>
      <c r="DS760" s="202" t="s">
        <v>61</v>
      </c>
      <c r="DT760" s="10">
        <f>DR760*1.5*DQ760</f>
        <v>0</v>
      </c>
      <c r="DU760" s="10"/>
      <c r="DV760" s="263"/>
      <c r="DW760" s="202" t="s">
        <v>105</v>
      </c>
      <c r="DX760" s="484" t="s">
        <v>2924</v>
      </c>
      <c r="DZ760" s="278">
        <f>IF(DY760="Kopman",1.9,1)</f>
        <v>1</v>
      </c>
      <c r="EA760" s="203">
        <f>VLOOKUP(DX760,$A$794:$F$2344,6,FALSE)</f>
        <v>0</v>
      </c>
      <c r="EB760" s="202" t="s">
        <v>61</v>
      </c>
      <c r="EC760" s="10">
        <f>EA760*1.5*DZ760</f>
        <v>0</v>
      </c>
      <c r="ED760" s="10"/>
      <c r="EE760" s="263"/>
      <c r="EF760" s="202" t="s">
        <v>105</v>
      </c>
      <c r="EG760" s="484" t="s">
        <v>1944</v>
      </c>
      <c r="EI760" s="278">
        <f>IF(EH760="Kopman",1.9,1)</f>
        <v>1</v>
      </c>
      <c r="EJ760" s="203">
        <f>VLOOKUP(EG760,$A$794:$F$2344,6,FALSE)</f>
        <v>0</v>
      </c>
      <c r="EK760" s="202" t="s">
        <v>61</v>
      </c>
      <c r="EL760" s="10">
        <f>EJ760*1.5*EI760</f>
        <v>0</v>
      </c>
      <c r="EM760" s="10"/>
      <c r="EN760" s="263"/>
      <c r="EO760" s="202" t="s">
        <v>105</v>
      </c>
      <c r="EP760" s="484" t="s">
        <v>1944</v>
      </c>
      <c r="ER760" s="278">
        <f>IF(EQ760="Kopman",1.9,1)</f>
        <v>1</v>
      </c>
      <c r="ES760" s="203">
        <f>VLOOKUP(EP760,$A$794:$F$2344,6,FALSE)</f>
        <v>0</v>
      </c>
      <c r="ET760" s="202" t="s">
        <v>61</v>
      </c>
      <c r="EU760" s="10">
        <f>ES760*1.5*ER760</f>
        <v>0</v>
      </c>
      <c r="EV760" s="10"/>
      <c r="EW760" s="263"/>
      <c r="EX760" s="202" t="s">
        <v>105</v>
      </c>
      <c r="EY760" s="484" t="s">
        <v>469</v>
      </c>
      <c r="FA760" s="278">
        <f>IF(EZ760="Kopman",1.9,1)</f>
        <v>1</v>
      </c>
      <c r="FB760" s="203">
        <f>VLOOKUP(EY760,$A$794:$F$2344,6,FALSE)</f>
        <v>0</v>
      </c>
      <c r="FC760" s="202" t="s">
        <v>61</v>
      </c>
      <c r="FD760" s="10">
        <f>FB760*1.5*FA760</f>
        <v>0</v>
      </c>
      <c r="FE760" s="10"/>
      <c r="FF760" s="263"/>
      <c r="FG760" s="202" t="s">
        <v>105</v>
      </c>
      <c r="FH760" s="484" t="s">
        <v>2966</v>
      </c>
      <c r="FJ760" s="278">
        <f>IF(FI760="Kopman",1.9,1)</f>
        <v>1</v>
      </c>
      <c r="FK760" s="203">
        <f>VLOOKUP(FH760,$A$794:$F$2344,6,FALSE)</f>
        <v>0</v>
      </c>
      <c r="FL760" s="202" t="s">
        <v>61</v>
      </c>
      <c r="FM760" s="10">
        <f>FK760*1.5*FJ760</f>
        <v>0</v>
      </c>
      <c r="FN760" s="10"/>
      <c r="FO760" s="263"/>
      <c r="FP760" s="202" t="s">
        <v>105</v>
      </c>
      <c r="FQ760" s="486" t="s">
        <v>469</v>
      </c>
      <c r="FR760" s="14" t="s">
        <v>1895</v>
      </c>
      <c r="FS760" s="278">
        <f>IF(FR760="Kopman",1.9,1)</f>
        <v>1.9</v>
      </c>
      <c r="FT760" s="203">
        <f>VLOOKUP(FQ760,$A$794:$F$2344,6,FALSE)</f>
        <v>0</v>
      </c>
      <c r="FU760" s="202" t="s">
        <v>61</v>
      </c>
      <c r="FV760" s="10">
        <f>FT760*1.5*FS760</f>
        <v>0</v>
      </c>
      <c r="FW760" s="10"/>
      <c r="FX760" s="263"/>
      <c r="FY760" s="202" t="s">
        <v>105</v>
      </c>
      <c r="FZ760" s="484" t="s">
        <v>1724</v>
      </c>
      <c r="GB760" s="278">
        <f>IF(GA760="Kopman",1.9,1)</f>
        <v>1</v>
      </c>
      <c r="GC760" s="203">
        <f>VLOOKUP(FZ760,$A$794:$F$2344,6,FALSE)</f>
        <v>0</v>
      </c>
      <c r="GD760" s="202" t="s">
        <v>61</v>
      </c>
      <c r="GE760" s="10">
        <f>GC760*1.5*GB760</f>
        <v>0</v>
      </c>
      <c r="GF760" s="10"/>
      <c r="GG760" s="263"/>
      <c r="GH760" s="202" t="s">
        <v>105</v>
      </c>
      <c r="GI760" s="484" t="s">
        <v>2924</v>
      </c>
      <c r="GK760" s="278">
        <f>IF(GJ760="Kopman",1.9,1)</f>
        <v>1</v>
      </c>
      <c r="GL760" s="203">
        <f>VLOOKUP(GI760,$A$794:$F$2344,6,FALSE)</f>
        <v>0</v>
      </c>
      <c r="GM760" s="202" t="s">
        <v>61</v>
      </c>
      <c r="GN760" s="10">
        <f>GL760*1.5*GK760</f>
        <v>0</v>
      </c>
      <c r="GO760" s="10"/>
      <c r="GP760" s="263"/>
      <c r="GQ760" s="202" t="s">
        <v>105</v>
      </c>
      <c r="GR760" s="484" t="s">
        <v>2751</v>
      </c>
      <c r="GT760" s="278">
        <f>IF(GS760="Kopman",1.9,1)</f>
        <v>1</v>
      </c>
      <c r="GU760" s="203">
        <f>VLOOKUP(GR760,$A$794:$F$2344,6,FALSE)</f>
        <v>0</v>
      </c>
      <c r="GV760" s="202" t="s">
        <v>61</v>
      </c>
      <c r="GW760" s="10">
        <f>GU760*1.5*GT760</f>
        <v>0</v>
      </c>
      <c r="GX760" s="10"/>
      <c r="GY760" s="263"/>
      <c r="GZ760" s="202" t="s">
        <v>105</v>
      </c>
      <c r="HA760" s="484" t="s">
        <v>1944</v>
      </c>
      <c r="HC760" s="278">
        <f>IF(HB760="Kopman",1.9,1)</f>
        <v>1</v>
      </c>
      <c r="HD760" s="203">
        <f>VLOOKUP(HA760,$A$794:$F$2344,6,FALSE)</f>
        <v>0</v>
      </c>
      <c r="HE760" s="202" t="s">
        <v>61</v>
      </c>
      <c r="HF760" s="10">
        <f>HD760*1.5*HC760</f>
        <v>0</v>
      </c>
      <c r="HG760" s="10"/>
      <c r="HH760" s="263"/>
      <c r="HI760" s="202" t="s">
        <v>105</v>
      </c>
      <c r="HJ760" s="484" t="s">
        <v>1944</v>
      </c>
      <c r="HL760" s="278">
        <f>IF(HK760="Kopman",1.9,1)</f>
        <v>1</v>
      </c>
      <c r="HM760" s="203">
        <f>VLOOKUP(HJ760,$A$794:$F$2344,6,FALSE)</f>
        <v>0</v>
      </c>
      <c r="HN760" s="202" t="s">
        <v>61</v>
      </c>
      <c r="HO760" s="10">
        <f>HM760*1.5*HL760</f>
        <v>0</v>
      </c>
      <c r="HP760" s="10"/>
      <c r="HQ760" s="263"/>
      <c r="HR760" s="202" t="s">
        <v>105</v>
      </c>
      <c r="HS760" s="484" t="s">
        <v>469</v>
      </c>
      <c r="HU760" s="278">
        <f>IF(HT760="Kopman",1.9,1)</f>
        <v>1</v>
      </c>
      <c r="HV760" s="203">
        <f>VLOOKUP(HS760,$A$794:$F$2344,6,FALSE)</f>
        <v>0</v>
      </c>
      <c r="HW760" s="202" t="s">
        <v>61</v>
      </c>
      <c r="HX760" s="10">
        <f>HV760*1.5*HU760</f>
        <v>0</v>
      </c>
      <c r="HY760" s="10"/>
      <c r="HZ760" s="263"/>
      <c r="IA760" s="202" t="s">
        <v>105</v>
      </c>
      <c r="IB760" s="496" t="s">
        <v>183</v>
      </c>
      <c r="ID760" s="278">
        <f>IF(IC760="Kopman",1.9,1)</f>
        <v>1</v>
      </c>
      <c r="IE760" s="203" t="e">
        <f>VLOOKUP(IB760,$A$794:$F$2344,6,FALSE)</f>
        <v>#N/A</v>
      </c>
      <c r="IF760" s="202" t="s">
        <v>61</v>
      </c>
      <c r="IG760" s="10" t="e">
        <f>IE760*1.5*ID760</f>
        <v>#N/A</v>
      </c>
      <c r="IH760" s="10"/>
      <c r="II760" s="263"/>
      <c r="IJ760" s="202" t="s">
        <v>105</v>
      </c>
      <c r="IK760" s="484" t="s">
        <v>2966</v>
      </c>
      <c r="IM760" s="278">
        <f>IF(IL760="Kopman",1.9,1)</f>
        <v>1</v>
      </c>
      <c r="IN760" s="203">
        <f>VLOOKUP(IK760,$A$794:$F$2344,6,FALSE)</f>
        <v>0</v>
      </c>
      <c r="IO760" s="202" t="s">
        <v>61</v>
      </c>
      <c r="IP760" s="10">
        <f>IN760*1.5*IM760</f>
        <v>0</v>
      </c>
      <c r="IQ760" s="10"/>
      <c r="IR760" s="263"/>
      <c r="IS760" s="202" t="s">
        <v>105</v>
      </c>
      <c r="IT760" s="484" t="s">
        <v>2751</v>
      </c>
      <c r="IV760" s="278">
        <f>IF(IU760="Kopman",1.9,1)</f>
        <v>1</v>
      </c>
      <c r="IW760" s="203">
        <f>VLOOKUP(IT760,$A$794:$F$2344,6,FALSE)</f>
        <v>0</v>
      </c>
      <c r="IX760" s="202" t="s">
        <v>61</v>
      </c>
      <c r="IY760" s="10">
        <f>IW760*1.5*IV760</f>
        <v>0</v>
      </c>
      <c r="IZ760" s="10"/>
      <c r="JA760" s="263"/>
      <c r="JB760" s="202" t="s">
        <v>105</v>
      </c>
      <c r="JC760" s="484" t="s">
        <v>1196</v>
      </c>
      <c r="JE760" s="278">
        <f>IF(JD760="Kopman",1.9,1)</f>
        <v>1</v>
      </c>
      <c r="JF760" s="203">
        <f>VLOOKUP(JC760,$A$794:$F$2344,6,FALSE)</f>
        <v>0</v>
      </c>
      <c r="JG760" s="202" t="s">
        <v>61</v>
      </c>
      <c r="JH760" s="10">
        <f>JF760*1.5*JE760</f>
        <v>0</v>
      </c>
      <c r="JI760" s="10"/>
      <c r="JJ760" s="263"/>
      <c r="JK760" s="202" t="s">
        <v>105</v>
      </c>
      <c r="JL760" s="484" t="s">
        <v>469</v>
      </c>
      <c r="JN760" s="278">
        <f>IF(JM760="Kopman",1.9,1)</f>
        <v>1</v>
      </c>
      <c r="JO760" s="203">
        <f>VLOOKUP(JL760,$A$794:$F$2344,6,FALSE)</f>
        <v>0</v>
      </c>
      <c r="JP760" s="202" t="s">
        <v>61</v>
      </c>
      <c r="JQ760" s="10">
        <f>JO760*1.5*JN760</f>
        <v>0</v>
      </c>
      <c r="JR760" s="10"/>
      <c r="JS760" s="263"/>
      <c r="JT760" s="202" t="s">
        <v>105</v>
      </c>
      <c r="JU760" s="484" t="s">
        <v>469</v>
      </c>
      <c r="JW760" s="278">
        <f>IF(JV760="Kopman",1.9,1)</f>
        <v>1</v>
      </c>
      <c r="JX760" s="203">
        <f>VLOOKUP(JU760,$A$794:$F$2344,6,FALSE)</f>
        <v>0</v>
      </c>
      <c r="JY760" s="202" t="s">
        <v>61</v>
      </c>
      <c r="JZ760" s="10">
        <f>JX760*1.5*JW760</f>
        <v>0</v>
      </c>
      <c r="KA760" s="10"/>
      <c r="KB760" s="263"/>
      <c r="KC760" s="202" t="s">
        <v>105</v>
      </c>
      <c r="KD760" s="484" t="s">
        <v>606</v>
      </c>
      <c r="KF760" s="278">
        <f>IF(KE760="Kopman",1.9,1)</f>
        <v>1</v>
      </c>
      <c r="KG760" s="203">
        <f>VLOOKUP(KD760,$A$794:$F$2344,6,FALSE)</f>
        <v>0</v>
      </c>
      <c r="KH760" s="202" t="s">
        <v>61</v>
      </c>
      <c r="KI760" s="10">
        <f>KG760*1.5*KF760</f>
        <v>0</v>
      </c>
      <c r="KJ760" s="10"/>
      <c r="KK760" s="263"/>
      <c r="KL760" s="202" t="s">
        <v>105</v>
      </c>
      <c r="KM760" s="486" t="s">
        <v>2439</v>
      </c>
      <c r="KN760" s="14" t="s">
        <v>1895</v>
      </c>
      <c r="KO760" s="278">
        <f>IF(KN760="Kopman",1.9,1)</f>
        <v>1.9</v>
      </c>
      <c r="KP760" s="203">
        <f>VLOOKUP(KM760,$A$794:$F$2344,6,FALSE)</f>
        <v>0</v>
      </c>
      <c r="KQ760" s="202" t="s">
        <v>61</v>
      </c>
      <c r="KR760" s="10">
        <f>KP760*1.5*KO760</f>
        <v>0</v>
      </c>
      <c r="KS760" s="10"/>
      <c r="KT760" s="263"/>
      <c r="KU760" s="202" t="s">
        <v>105</v>
      </c>
      <c r="KV760" s="498" t="s">
        <v>2924</v>
      </c>
      <c r="KX760" s="278">
        <f>IF(KW760="Kopman",1.9,1)</f>
        <v>1</v>
      </c>
      <c r="KY760" s="203">
        <f>VLOOKUP(KV760,$A$794:$F$2344,6,FALSE)</f>
        <v>0</v>
      </c>
      <c r="KZ760" s="202" t="s">
        <v>61</v>
      </c>
      <c r="LA760" s="10">
        <f>KY760*1.5*KX760</f>
        <v>0</v>
      </c>
      <c r="LB760" s="10"/>
      <c r="LC760" s="263"/>
      <c r="LD760" s="202" t="s">
        <v>105</v>
      </c>
      <c r="LE760" s="484" t="s">
        <v>469</v>
      </c>
      <c r="LG760" s="278">
        <f>IF(LF760="Kopman",1.9,1)</f>
        <v>1</v>
      </c>
      <c r="LH760" s="203">
        <f>VLOOKUP(LE760,$A$794:$F$2344,6,FALSE)</f>
        <v>0</v>
      </c>
      <c r="LI760" s="202" t="s">
        <v>61</v>
      </c>
      <c r="LJ760" s="10">
        <f>LH760*1.5*LG760</f>
        <v>0</v>
      </c>
      <c r="LK760" s="10"/>
      <c r="LL760" s="263"/>
      <c r="LM760" s="202" t="s">
        <v>105</v>
      </c>
      <c r="LN760" s="484" t="s">
        <v>469</v>
      </c>
      <c r="LP760" s="278">
        <f>IF(LO760="Kopman",1.9,1)</f>
        <v>1</v>
      </c>
      <c r="LQ760" s="203">
        <f>VLOOKUP(LN760,$A$794:$F$2344,6,FALSE)</f>
        <v>0</v>
      </c>
      <c r="LR760" s="202" t="s">
        <v>61</v>
      </c>
      <c r="LS760" s="10">
        <f>LQ760*1.5*LP760</f>
        <v>0</v>
      </c>
      <c r="LT760" s="10"/>
      <c r="LU760" s="263"/>
      <c r="LV760" s="202" t="s">
        <v>105</v>
      </c>
      <c r="LW760" s="496" t="s">
        <v>183</v>
      </c>
      <c r="LX760" s="373" t="s">
        <v>1895</v>
      </c>
      <c r="LY760" s="278">
        <f>IF(LX760="Kopman",1.9,1)</f>
        <v>1.9</v>
      </c>
      <c r="LZ760" s="203" t="e">
        <f>VLOOKUP(LW760,$A$794:$F$2344,6,FALSE)</f>
        <v>#N/A</v>
      </c>
      <c r="MA760" s="202" t="s">
        <v>61</v>
      </c>
      <c r="MB760" s="10" t="e">
        <f>LZ760*1.5*LY760</f>
        <v>#N/A</v>
      </c>
      <c r="MC760" s="10"/>
      <c r="MD760" s="263"/>
      <c r="ME760" s="202" t="s">
        <v>105</v>
      </c>
      <c r="MF760" s="484" t="s">
        <v>923</v>
      </c>
      <c r="MH760" s="278">
        <f>IF(MG760="Kopman",1.9,1)</f>
        <v>1</v>
      </c>
      <c r="MI760" s="203">
        <f>VLOOKUP(MF760,$A$794:$F$2344,6,FALSE)</f>
        <v>0</v>
      </c>
      <c r="MJ760" s="202" t="s">
        <v>61</v>
      </c>
      <c r="MK760" s="10">
        <f>MI760*1.5*MH760</f>
        <v>0</v>
      </c>
      <c r="ML760" s="10"/>
      <c r="MM760" s="263"/>
      <c r="MN760" s="202" t="s">
        <v>105</v>
      </c>
      <c r="MO760" s="484" t="s">
        <v>1141</v>
      </c>
      <c r="MQ760" s="278">
        <f>IF(MP760="Kopman",1.9,1)</f>
        <v>1</v>
      </c>
      <c r="MR760" s="203">
        <f>VLOOKUP(MO760,$A$794:$F$2344,6,FALSE)</f>
        <v>0</v>
      </c>
      <c r="MS760" s="202" t="s">
        <v>61</v>
      </c>
      <c r="MT760" s="10">
        <f>MR760*1.5*MQ760</f>
        <v>0</v>
      </c>
      <c r="MU760" s="10"/>
      <c r="MV760" s="263"/>
      <c r="MW760" s="202" t="s">
        <v>105</v>
      </c>
      <c r="MX760" s="484" t="s">
        <v>1191</v>
      </c>
      <c r="MZ760" s="278">
        <f>IF(MY760="Kopman",1.9,1)</f>
        <v>1</v>
      </c>
      <c r="NA760" s="203">
        <f>VLOOKUP(MX760,$A$794:$F$2344,6,FALSE)</f>
        <v>0</v>
      </c>
      <c r="NB760" s="202" t="s">
        <v>61</v>
      </c>
      <c r="NC760" s="10">
        <f>NA760*1.5*MZ760</f>
        <v>0</v>
      </c>
      <c r="ND760" s="10"/>
      <c r="NE760" s="263"/>
      <c r="NF760" s="202" t="s">
        <v>105</v>
      </c>
      <c r="NG760" s="484" t="s">
        <v>626</v>
      </c>
      <c r="NI760" s="278">
        <f>IF(NH760="Kopman",1.9,1)</f>
        <v>1</v>
      </c>
      <c r="NJ760" s="203">
        <f>VLOOKUP(NG760,$A$794:$F$2344,6,FALSE)</f>
        <v>0</v>
      </c>
      <c r="NK760" s="202" t="s">
        <v>61</v>
      </c>
      <c r="NL760" s="10">
        <f>NJ760*1.5*NI760</f>
        <v>0</v>
      </c>
      <c r="NM760" s="10"/>
      <c r="NN760" s="263"/>
      <c r="NO760" s="202" t="s">
        <v>105</v>
      </c>
      <c r="NP760" s="498" t="s">
        <v>1191</v>
      </c>
      <c r="NR760" s="278">
        <f>IF(NQ760="Kopman",1.9,1)</f>
        <v>1</v>
      </c>
      <c r="NS760" s="203">
        <f>VLOOKUP(NP760,$A$794:$F$2344,6,FALSE)</f>
        <v>0</v>
      </c>
      <c r="NT760" s="202" t="s">
        <v>61</v>
      </c>
      <c r="NU760" s="10">
        <f>NS760*1.5*NR760</f>
        <v>0</v>
      </c>
      <c r="NV760" s="10"/>
      <c r="NW760" s="263"/>
      <c r="NX760" s="202" t="s">
        <v>105</v>
      </c>
      <c r="NY760" s="484" t="s">
        <v>1977</v>
      </c>
      <c r="OA760" s="278">
        <f>IF(NZ760="Kopman",1.9,1)</f>
        <v>1</v>
      </c>
      <c r="OB760" s="203">
        <f>VLOOKUP(NY760,$A$794:$F$2344,6,FALSE)</f>
        <v>0</v>
      </c>
      <c r="OC760" s="202" t="s">
        <v>61</v>
      </c>
      <c r="OD760" s="10">
        <f>OB760*1.5*OA760</f>
        <v>0</v>
      </c>
      <c r="OE760" s="10"/>
      <c r="OF760" s="263"/>
      <c r="OG760" s="202" t="s">
        <v>105</v>
      </c>
      <c r="OH760" s="484" t="s">
        <v>1184</v>
      </c>
      <c r="OJ760" s="278">
        <f>IF(OI760="Kopman",1.9,1)</f>
        <v>1</v>
      </c>
      <c r="OK760" s="203">
        <f>VLOOKUP(OH760,$A$794:$F$2344,6,FALSE)</f>
        <v>0</v>
      </c>
      <c r="OL760" s="202" t="s">
        <v>61</v>
      </c>
      <c r="OM760" s="10">
        <f>OK760*1.5*OJ760</f>
        <v>0</v>
      </c>
      <c r="ON760" s="10"/>
      <c r="OO760" s="263"/>
      <c r="OP760" s="202" t="s">
        <v>105</v>
      </c>
      <c r="OQ760" s="484" t="s">
        <v>2924</v>
      </c>
      <c r="OS760" s="278">
        <f>IF(OR760="Kopman",1.9,1)</f>
        <v>1</v>
      </c>
      <c r="OT760" s="203">
        <f>VLOOKUP(OQ760,$A$794:$F$2344,6,FALSE)</f>
        <v>0</v>
      </c>
      <c r="OU760" s="202" t="s">
        <v>61</v>
      </c>
      <c r="OV760" s="10">
        <f>OT760*1.5*OS760</f>
        <v>0</v>
      </c>
      <c r="OW760" s="10"/>
      <c r="OX760" s="263"/>
      <c r="OY760" s="202" t="s">
        <v>105</v>
      </c>
      <c r="OZ760" s="484" t="s">
        <v>2310</v>
      </c>
      <c r="PB760" s="278">
        <f>IF(PA760="Kopman",1.9,1)</f>
        <v>1</v>
      </c>
      <c r="PC760" s="203">
        <f>VLOOKUP(OZ760,$A$794:$F$2344,6,FALSE)</f>
        <v>0</v>
      </c>
      <c r="PD760" s="202" t="s">
        <v>61</v>
      </c>
      <c r="PE760" s="10">
        <f>PC760*1.5*PB760</f>
        <v>0</v>
      </c>
      <c r="PF760" s="10"/>
      <c r="PG760" s="263"/>
      <c r="PH760" s="202" t="s">
        <v>105</v>
      </c>
      <c r="PI760" s="496" t="s">
        <v>183</v>
      </c>
      <c r="PK760" s="278">
        <f>IF(PJ760="Kopman",1.9,1)</f>
        <v>1</v>
      </c>
      <c r="PL760" s="203" t="e">
        <f>VLOOKUP(PI760,$A$794:$F$2344,6,FALSE)</f>
        <v>#N/A</v>
      </c>
      <c r="PM760" s="202" t="s">
        <v>61</v>
      </c>
      <c r="PN760" s="10" t="e">
        <f>PL760*1.5*PK760</f>
        <v>#N/A</v>
      </c>
      <c r="PO760" s="10"/>
      <c r="PP760" s="263"/>
      <c r="PQ760" s="202" t="s">
        <v>105</v>
      </c>
      <c r="PR760" s="484" t="s">
        <v>670</v>
      </c>
      <c r="PT760" s="278">
        <f>IF(PS760="Kopman",1.9,1)</f>
        <v>1</v>
      </c>
      <c r="PU760" s="203">
        <f>VLOOKUP(PR760,$A$794:$F$2344,6,FALSE)</f>
        <v>0</v>
      </c>
      <c r="PV760" s="202" t="s">
        <v>61</v>
      </c>
      <c r="PW760" s="10">
        <f>PU760*1.5*PT760</f>
        <v>0</v>
      </c>
      <c r="PX760" s="10"/>
      <c r="PY760" s="263"/>
      <c r="PZ760" s="202" t="s">
        <v>105</v>
      </c>
      <c r="QA760" s="496" t="s">
        <v>183</v>
      </c>
      <c r="QC760" s="278">
        <f>IF(QB760="Kopman",1.9,1)</f>
        <v>1</v>
      </c>
      <c r="QD760" s="203" t="e">
        <f>VLOOKUP(QA760,$A$794:$F$2344,6,FALSE)</f>
        <v>#N/A</v>
      </c>
      <c r="QE760" s="202" t="s">
        <v>61</v>
      </c>
      <c r="QF760" s="10" t="e">
        <f>QD760*1.5*QC760</f>
        <v>#N/A</v>
      </c>
      <c r="QG760" s="10"/>
      <c r="QH760" s="263"/>
      <c r="QI760" s="202" t="s">
        <v>105</v>
      </c>
      <c r="QJ760" s="484" t="s">
        <v>2321</v>
      </c>
      <c r="QL760" s="278">
        <f>IF(QK760="Kopman",1.9,1)</f>
        <v>1</v>
      </c>
      <c r="QM760" s="203">
        <f>VLOOKUP(QJ760,$A$794:$F$2344,6,FALSE)</f>
        <v>0</v>
      </c>
      <c r="QN760" s="202" t="s">
        <v>61</v>
      </c>
      <c r="QO760" s="10">
        <f>QM760*1.5*QL760</f>
        <v>0</v>
      </c>
      <c r="QP760" s="10"/>
      <c r="QQ760" s="263"/>
      <c r="QR760" s="202" t="s">
        <v>105</v>
      </c>
      <c r="QS760" s="484" t="s">
        <v>2072</v>
      </c>
      <c r="QU760" s="278">
        <f>IF(QT760="Kopman",1.9,1)</f>
        <v>1</v>
      </c>
      <c r="QV760" s="203">
        <f>VLOOKUP(QS760,$A$794:$F$2344,6,FALSE)</f>
        <v>0</v>
      </c>
      <c r="QW760" s="202" t="s">
        <v>61</v>
      </c>
      <c r="QX760" s="10">
        <f>QV760*1.5*QU760</f>
        <v>0</v>
      </c>
      <c r="QY760" s="10"/>
      <c r="QZ760" s="263"/>
      <c r="RA760" s="202" t="s">
        <v>105</v>
      </c>
      <c r="RB760" s="484" t="s">
        <v>475</v>
      </c>
      <c r="RD760" s="278">
        <f>IF(RC760="Kopman",1.9,1)</f>
        <v>1</v>
      </c>
      <c r="RE760" s="203">
        <f>VLOOKUP(RB760,$A$794:$F$2344,6,FALSE)</f>
        <v>0</v>
      </c>
      <c r="RF760" s="202" t="s">
        <v>61</v>
      </c>
      <c r="RG760" s="10">
        <f>RE760*1.5*RD760</f>
        <v>0</v>
      </c>
      <c r="RH760" s="10"/>
      <c r="RI760" s="263"/>
      <c r="RJ760" s="202" t="s">
        <v>105</v>
      </c>
      <c r="RK760" s="484" t="s">
        <v>1944</v>
      </c>
      <c r="RM760" s="278">
        <f>IF(RL760="Kopman",1.9,1)</f>
        <v>1</v>
      </c>
      <c r="RN760" s="203">
        <f>VLOOKUP(RK760,$A$794:$F$2344,6,FALSE)</f>
        <v>0</v>
      </c>
      <c r="RO760" s="202" t="s">
        <v>61</v>
      </c>
      <c r="RP760" s="10">
        <f>RN760*1.5*RM760</f>
        <v>0</v>
      </c>
      <c r="RQ760" s="10"/>
      <c r="RR760" s="263"/>
      <c r="RS760" s="202" t="s">
        <v>105</v>
      </c>
      <c r="RT760" s="484" t="s">
        <v>670</v>
      </c>
      <c r="RV760" s="278">
        <f>IF(RU760="Kopman",1.9,1)</f>
        <v>1</v>
      </c>
      <c r="RW760" s="203">
        <f>VLOOKUP(RT760,$A$794:$F$2344,6,FALSE)</f>
        <v>0</v>
      </c>
      <c r="RX760" s="202" t="s">
        <v>61</v>
      </c>
      <c r="RY760" s="10">
        <f>RW760*1.5*RV760</f>
        <v>0</v>
      </c>
      <c r="RZ760" s="10"/>
      <c r="SA760" s="269"/>
      <c r="SB760" s="202" t="s">
        <v>105</v>
      </c>
      <c r="SC760" s="484" t="s">
        <v>1963</v>
      </c>
      <c r="SE760" s="278">
        <f>IF(SD760="Kopman",1.9,1)</f>
        <v>1</v>
      </c>
      <c r="SF760" s="203">
        <f>VLOOKUP(SC760,$A$794:$F$2344,6,FALSE)</f>
        <v>0</v>
      </c>
      <c r="SG760" s="202" t="s">
        <v>61</v>
      </c>
      <c r="SH760" s="10">
        <f>SF760*1.5*SE760</f>
        <v>0</v>
      </c>
      <c r="SI760" s="10"/>
      <c r="SJ760" s="269"/>
      <c r="SK760" s="202" t="s">
        <v>105</v>
      </c>
      <c r="SL760" s="496" t="s">
        <v>183</v>
      </c>
      <c r="SN760" s="278">
        <f>IF(SM760="Kopman",1.9,1)</f>
        <v>1</v>
      </c>
      <c r="SO760" s="203" t="e">
        <f>VLOOKUP(SL760,$A$794:$F$2344,6,FALSE)</f>
        <v>#N/A</v>
      </c>
      <c r="SP760" s="202" t="s">
        <v>61</v>
      </c>
      <c r="SQ760" s="10" t="e">
        <f>SO760*1.5*SN760</f>
        <v>#N/A</v>
      </c>
      <c r="SR760" s="10"/>
      <c r="SS760" s="269"/>
      <c r="ST760" s="202" t="s">
        <v>105</v>
      </c>
      <c r="SU760" s="484" t="s">
        <v>2072</v>
      </c>
      <c r="SW760" s="278">
        <f>IF(SV760="Kopman",1.9,1)</f>
        <v>1</v>
      </c>
      <c r="SX760" s="203">
        <f>VLOOKUP(SU760,$A$794:$F$2344,6,FALSE)</f>
        <v>0</v>
      </c>
      <c r="SY760" s="202" t="s">
        <v>61</v>
      </c>
      <c r="SZ760" s="10">
        <f>SX760*1.5*SW760</f>
        <v>0</v>
      </c>
      <c r="TA760" s="10"/>
      <c r="TB760" s="269"/>
      <c r="TC760" s="202" t="s">
        <v>105</v>
      </c>
      <c r="TD760" s="484" t="s">
        <v>1191</v>
      </c>
      <c r="TF760" s="278">
        <f>IF(TE760="Kopman",1.9,1)</f>
        <v>1</v>
      </c>
      <c r="TG760" s="203">
        <f>VLOOKUP(TD760,$A$794:$F$2344,6,FALSE)</f>
        <v>0</v>
      </c>
      <c r="TH760" s="202" t="s">
        <v>61</v>
      </c>
      <c r="TI760" s="10">
        <f>TG760*1.5*TF760</f>
        <v>0</v>
      </c>
      <c r="TK760" s="269"/>
      <c r="TL760" s="202" t="s">
        <v>105</v>
      </c>
      <c r="TM760" s="484" t="s">
        <v>2966</v>
      </c>
      <c r="TO760" s="278">
        <f>IF(TN760="Kopman",1.9,1)</f>
        <v>1</v>
      </c>
      <c r="TP760" s="203">
        <f>VLOOKUP(TM760,$A$794:$F$2344,6,FALSE)</f>
        <v>0</v>
      </c>
      <c r="TQ760" s="202" t="s">
        <v>61</v>
      </c>
      <c r="TR760" s="10">
        <f>TP760*1.5*TO760</f>
        <v>0</v>
      </c>
      <c r="TS760" s="10"/>
      <c r="TT760" s="269"/>
      <c r="TU760" s="202" t="s">
        <v>105</v>
      </c>
      <c r="TV760" s="484" t="s">
        <v>469</v>
      </c>
      <c r="TX760" s="278">
        <f>IF(TW760="Kopman",1.9,1)</f>
        <v>1</v>
      </c>
      <c r="TY760" s="203">
        <f>VLOOKUP(TV760,$A$794:$F$2344,6,FALSE)</f>
        <v>0</v>
      </c>
      <c r="TZ760" s="202" t="s">
        <v>61</v>
      </c>
      <c r="UA760" s="10">
        <f>TY760*1.5*TX760</f>
        <v>0</v>
      </c>
      <c r="UB760" s="10"/>
      <c r="UC760" s="269"/>
      <c r="UD760" s="202" t="s">
        <v>105</v>
      </c>
      <c r="UE760" s="498" t="s">
        <v>1944</v>
      </c>
      <c r="UG760" s="278">
        <f>IF(UF760="Kopman",1.9,1)</f>
        <v>1</v>
      </c>
      <c r="UH760" s="203">
        <f>VLOOKUP(UE760,$A$794:$F$2344,6,FALSE)</f>
        <v>0</v>
      </c>
      <c r="UI760" s="202" t="s">
        <v>61</v>
      </c>
      <c r="UJ760" s="10">
        <f>UH760*1.5*UG760</f>
        <v>0</v>
      </c>
      <c r="UK760" s="10"/>
      <c r="UL760" s="269"/>
      <c r="UM760" s="202" t="s">
        <v>105</v>
      </c>
      <c r="UN760" s="484" t="s">
        <v>469</v>
      </c>
      <c r="UP760" s="278">
        <f>IF(UO760="Kopman",1.9,1)</f>
        <v>1</v>
      </c>
      <c r="UQ760" s="203">
        <f>VLOOKUP(UN760,$A$794:$F$2344,6,FALSE)</f>
        <v>0</v>
      </c>
      <c r="UR760" s="202" t="s">
        <v>61</v>
      </c>
      <c r="US760" s="10">
        <f>UQ760*1.5*UP760</f>
        <v>0</v>
      </c>
      <c r="UT760" s="10"/>
      <c r="UU760" s="269"/>
      <c r="UV760" s="202" t="s">
        <v>105</v>
      </c>
      <c r="UW760" s="484" t="s">
        <v>469</v>
      </c>
      <c r="UY760" s="278">
        <f>IF(UX760="Kopman",1.9,1)</f>
        <v>1</v>
      </c>
      <c r="UZ760" s="203">
        <f>VLOOKUP(UW760,$A$794:$F$2344,6,FALSE)</f>
        <v>0</v>
      </c>
      <c r="VA760" s="202" t="s">
        <v>61</v>
      </c>
      <c r="VB760" s="10">
        <f>UZ760*1.5*UY760</f>
        <v>0</v>
      </c>
      <c r="VC760" s="10"/>
      <c r="VD760" s="269"/>
      <c r="VE760" s="202" t="s">
        <v>105</v>
      </c>
      <c r="VF760" s="484" t="s">
        <v>469</v>
      </c>
      <c r="VH760" s="278">
        <f>IF(VG760="Kopman",1.9,1)</f>
        <v>1</v>
      </c>
      <c r="VI760" s="203">
        <f>VLOOKUP(VF760,$A$794:$F$2344,6,FALSE)</f>
        <v>0</v>
      </c>
      <c r="VJ760" s="202" t="s">
        <v>61</v>
      </c>
      <c r="VK760" s="10">
        <f>VI760*1.5*VH760</f>
        <v>0</v>
      </c>
      <c r="VL760" s="10"/>
      <c r="VM760" s="269"/>
      <c r="VN760" s="202" t="s">
        <v>105</v>
      </c>
      <c r="VO760" s="484" t="s">
        <v>475</v>
      </c>
      <c r="VQ760" s="278">
        <f>IF(VP760="Kopman",1.9,1)</f>
        <v>1</v>
      </c>
      <c r="VR760" s="203">
        <f>VLOOKUP(VO760,$A$794:$F$2344,6,FALSE)</f>
        <v>0</v>
      </c>
      <c r="VS760" s="202" t="s">
        <v>61</v>
      </c>
      <c r="VT760" s="10">
        <f>VR760*1.5*VQ760</f>
        <v>0</v>
      </c>
      <c r="VU760" s="10"/>
      <c r="VV760" s="269"/>
      <c r="VW760" s="202" t="s">
        <v>105</v>
      </c>
      <c r="VX760" s="496" t="s">
        <v>183</v>
      </c>
      <c r="VZ760" s="278">
        <f>IF(VY760="Kopman",1.9,1)</f>
        <v>1</v>
      </c>
      <c r="WA760" s="203" t="e">
        <f>VLOOKUP(VX760,$A$794:$F$2344,6,FALSE)</f>
        <v>#N/A</v>
      </c>
      <c r="WB760" s="202" t="s">
        <v>61</v>
      </c>
      <c r="WC760" s="10" t="e">
        <f>WA760*1.5*VZ760</f>
        <v>#N/A</v>
      </c>
      <c r="WE760" s="269"/>
      <c r="WF760" s="202" t="s">
        <v>105</v>
      </c>
      <c r="WG760" s="484" t="s">
        <v>619</v>
      </c>
      <c r="WI760" s="278">
        <f>IF(WH760="Kopman",1.9,1)</f>
        <v>1</v>
      </c>
      <c r="WJ760" s="203">
        <f>VLOOKUP(WG760,$A$794:$F$2344,6,FALSE)</f>
        <v>0</v>
      </c>
      <c r="WK760" s="202" t="s">
        <v>61</v>
      </c>
      <c r="WL760" s="10">
        <f>WJ760*1.5*WI760</f>
        <v>0</v>
      </c>
      <c r="WN760" s="269"/>
      <c r="WO760" s="202" t="s">
        <v>105</v>
      </c>
      <c r="WP760" s="484" t="s">
        <v>2072</v>
      </c>
      <c r="WQ760" s="203"/>
      <c r="WR760" s="278">
        <f>IF(WQ760="Kopman",1.9,1)</f>
        <v>1</v>
      </c>
      <c r="WS760" s="203">
        <f>VLOOKUP(WP760,$A$794:$F$2344,6,FALSE)</f>
        <v>0</v>
      </c>
      <c r="WT760" s="202" t="s">
        <v>61</v>
      </c>
      <c r="WU760" s="10">
        <f>WS760*1.5*WR760</f>
        <v>0</v>
      </c>
      <c r="WV760" s="10"/>
      <c r="WW760" s="269"/>
      <c r="WX760" s="202" t="s">
        <v>105</v>
      </c>
      <c r="WY760" s="484" t="s">
        <v>1188</v>
      </c>
      <c r="XA760" s="278">
        <f>IF(WZ760="Kopman",1.9,1)</f>
        <v>1</v>
      </c>
      <c r="XB760" s="203">
        <f>VLOOKUP(WY760,$A$794:$F$2344,6,FALSE)</f>
        <v>0</v>
      </c>
      <c r="XC760" s="202" t="s">
        <v>61</v>
      </c>
      <c r="XD760" s="10">
        <f>XB760*1.5*XA760</f>
        <v>0</v>
      </c>
      <c r="XF760" s="269"/>
      <c r="XG760" s="202" t="s">
        <v>105</v>
      </c>
      <c r="XH760" s="484" t="s">
        <v>2072</v>
      </c>
      <c r="XJ760" s="278">
        <f>IF(XI760="Kopman",1.9,1)</f>
        <v>1</v>
      </c>
      <c r="XK760" s="203">
        <f>VLOOKUP(XH760,$A$794:$F$2344,6,FALSE)</f>
        <v>0</v>
      </c>
      <c r="XL760" s="202" t="s">
        <v>61</v>
      </c>
      <c r="XM760" s="10">
        <f>XK760*1.5*XJ760</f>
        <v>0</v>
      </c>
      <c r="XO760" s="269"/>
      <c r="XP760" s="202" t="s">
        <v>105</v>
      </c>
      <c r="XQ760" s="484" t="s">
        <v>1597</v>
      </c>
      <c r="XS760" s="278">
        <f>IF(XR760="Kopman",1.9,1)</f>
        <v>1</v>
      </c>
      <c r="XT760" s="203">
        <f>VLOOKUP(XQ760,$A$794:$F$2344,6,FALSE)</f>
        <v>0</v>
      </c>
      <c r="XU760" s="202" t="s">
        <v>61</v>
      </c>
      <c r="XV760" s="10">
        <f>XT760*1.5*XS760</f>
        <v>0</v>
      </c>
      <c r="XW760" s="10"/>
      <c r="XX760" s="269"/>
      <c r="XY760" s="202" t="s">
        <v>105</v>
      </c>
      <c r="XZ760" s="484" t="s">
        <v>2072</v>
      </c>
      <c r="YB760" s="278">
        <f>IF(YA760="Kopman",1.9,1)</f>
        <v>1</v>
      </c>
      <c r="YC760" s="203">
        <f>VLOOKUP(XZ760,$A$794:$F$2344,6,FALSE)</f>
        <v>0</v>
      </c>
      <c r="YD760" s="202" t="s">
        <v>61</v>
      </c>
      <c r="YE760" s="10">
        <f>YC760*1.5*YB760</f>
        <v>0</v>
      </c>
      <c r="YG760" s="269"/>
      <c r="YH760" s="202" t="s">
        <v>105</v>
      </c>
      <c r="YI760" s="78" t="s">
        <v>183</v>
      </c>
      <c r="YK760" s="278">
        <f>IF(YJ760="Kopman",1.9,1)</f>
        <v>1</v>
      </c>
      <c r="YL760" s="203" t="e">
        <f>VLOOKUP(YI760,$A$794:$F$2344,6,FALSE)</f>
        <v>#N/A</v>
      </c>
      <c r="YM760" s="202" t="s">
        <v>61</v>
      </c>
      <c r="YN760" s="10" t="e">
        <f>YL760*1.5*YK760</f>
        <v>#N/A</v>
      </c>
      <c r="YO760" s="10"/>
      <c r="YP760" s="269"/>
      <c r="YQ760" s="202" t="s">
        <v>105</v>
      </c>
      <c r="YR760" s="78" t="s">
        <v>183</v>
      </c>
      <c r="YT760" s="278">
        <f>IF(YS760="Kopman",1.9,1)</f>
        <v>1</v>
      </c>
      <c r="YU760" s="203" t="e">
        <f>VLOOKUP(YR760,$A$794:$F$2344,6,FALSE)</f>
        <v>#N/A</v>
      </c>
      <c r="YV760" s="202" t="s">
        <v>61</v>
      </c>
      <c r="YW760" s="10" t="e">
        <f>YU760*1.5*YT760</f>
        <v>#N/A</v>
      </c>
      <c r="YY760" s="269"/>
      <c r="YZ760" s="202" t="s">
        <v>105</v>
      </c>
      <c r="ZA760" s="78" t="s">
        <v>183</v>
      </c>
      <c r="ZC760" s="278">
        <f>IF(ZB760="Kopman",1.9,1)</f>
        <v>1</v>
      </c>
      <c r="ZD760" s="203" t="e">
        <f>VLOOKUP(ZA760,$A$794:$F$2344,6,FALSE)</f>
        <v>#N/A</v>
      </c>
      <c r="ZE760" s="202" t="s">
        <v>61</v>
      </c>
      <c r="ZF760" s="10" t="e">
        <f>ZD760*1.5*ZC760</f>
        <v>#N/A</v>
      </c>
      <c r="ZH760" s="269"/>
      <c r="ZI760" s="202" t="s">
        <v>105</v>
      </c>
      <c r="ZJ760" s="78" t="s">
        <v>183</v>
      </c>
      <c r="ZL760" s="278">
        <f>IF(ZK760="Kopman",1.9,1)</f>
        <v>1</v>
      </c>
      <c r="ZM760" s="203" t="e">
        <f>VLOOKUP(ZJ760,$A$794:$F$2344,6,FALSE)</f>
        <v>#N/A</v>
      </c>
      <c r="ZN760" s="202" t="s">
        <v>61</v>
      </c>
      <c r="ZO760" s="10" t="e">
        <f>ZM760*1.5*ZL760</f>
        <v>#N/A</v>
      </c>
      <c r="ZQ760" s="269"/>
      <c r="ZR760" s="202" t="s">
        <v>105</v>
      </c>
      <c r="ZS760" s="484" t="s">
        <v>475</v>
      </c>
      <c r="ZU760" s="278">
        <f>IF(ZT760="Kopman",1.9,1)</f>
        <v>1</v>
      </c>
      <c r="ZV760" s="203">
        <f>VLOOKUP(ZS760,$A$794:$F$2344,6,FALSE)</f>
        <v>0</v>
      </c>
      <c r="ZW760" s="202" t="s">
        <v>61</v>
      </c>
      <c r="ZX760" s="10">
        <f>ZV760*1.5*ZU760</f>
        <v>0</v>
      </c>
      <c r="ZY760" s="10"/>
      <c r="ZZ760" s="269"/>
      <c r="AAA760" s="202" t="s">
        <v>105</v>
      </c>
      <c r="AAB760" s="484" t="s">
        <v>2924</v>
      </c>
      <c r="AAD760" s="278">
        <f>IF(AAC760="Kopman",1.9,1)</f>
        <v>1</v>
      </c>
      <c r="AAE760" s="203">
        <f>VLOOKUP(AAB760,$A$794:$F$2344,6,FALSE)</f>
        <v>0</v>
      </c>
      <c r="AAF760" s="202" t="s">
        <v>61</v>
      </c>
      <c r="AAG760" s="10">
        <f>AAE760*1.5*AAD760</f>
        <v>0</v>
      </c>
      <c r="AAH760" s="10"/>
      <c r="AAI760" s="269"/>
      <c r="AAJ760" s="202" t="s">
        <v>105</v>
      </c>
      <c r="AAK760" s="78" t="s">
        <v>183</v>
      </c>
      <c r="AAM760" s="278">
        <f>IF(AAL760="Kopman",1.9,1)</f>
        <v>1</v>
      </c>
      <c r="AAN760" s="203" t="e">
        <f>VLOOKUP(AAK760,$A$794:$F$2344,6,FALSE)</f>
        <v>#N/A</v>
      </c>
      <c r="AAO760" s="202" t="s">
        <v>61</v>
      </c>
      <c r="AAP760" s="10" t="e">
        <f>AAN760*1.5*AAM760</f>
        <v>#N/A</v>
      </c>
      <c r="AAQ760" s="10"/>
      <c r="AAR760" s="269"/>
      <c r="AAS760" s="202" t="s">
        <v>105</v>
      </c>
      <c r="AAT760" s="498" t="s">
        <v>923</v>
      </c>
      <c r="AAV760" s="278">
        <f>IF(AAU760="Kopman",1.9,1)</f>
        <v>1</v>
      </c>
      <c r="AAW760" s="203">
        <f>VLOOKUP(AAT760,$A$794:$F$2344,6,FALSE)</f>
        <v>0</v>
      </c>
      <c r="AAX760" s="202" t="s">
        <v>61</v>
      </c>
      <c r="AAY760" s="10">
        <f>AAW760*1.5*AAV760</f>
        <v>0</v>
      </c>
      <c r="AAZ760" s="10"/>
      <c r="ABA760" s="269"/>
      <c r="ABB760" s="202" t="s">
        <v>105</v>
      </c>
      <c r="ABC760" s="484" t="s">
        <v>1947</v>
      </c>
      <c r="ABE760" s="278">
        <f>IF(ABD760="Kopman",1.9,1)</f>
        <v>1</v>
      </c>
      <c r="ABF760" s="203">
        <f>VLOOKUP(ABC760,$A$794:$F$2344,6,FALSE)</f>
        <v>0</v>
      </c>
      <c r="ABG760" s="202" t="s">
        <v>61</v>
      </c>
      <c r="ABH760" s="10">
        <f>ABF760*1.5*ABE760</f>
        <v>0</v>
      </c>
      <c r="ABI760" s="10"/>
      <c r="ABJ760" s="269"/>
      <c r="ABK760" s="202" t="s">
        <v>105</v>
      </c>
      <c r="ABL760" s="484" t="s">
        <v>792</v>
      </c>
      <c r="ABN760" s="278">
        <f>IF(ABM760="Kopman",1.9,1)</f>
        <v>1</v>
      </c>
      <c r="ABO760" s="203">
        <f>VLOOKUP(ABL760,$A$794:$F$2344,6,FALSE)</f>
        <v>0</v>
      </c>
      <c r="ABP760" s="202" t="s">
        <v>61</v>
      </c>
      <c r="ABQ760" s="10">
        <f>ABO760*1.5*ABN760</f>
        <v>0</v>
      </c>
      <c r="ABR760" s="10"/>
      <c r="ABS760" s="269"/>
      <c r="ABT760" s="202" t="s">
        <v>105</v>
      </c>
      <c r="ABU760" s="484" t="s">
        <v>2751</v>
      </c>
      <c r="ABW760" s="278">
        <f>IF(ABV760="Kopman",1.9,1)</f>
        <v>1</v>
      </c>
      <c r="ABX760" s="203">
        <f>VLOOKUP(ABU760,$A$794:$F$2344,6,FALSE)</f>
        <v>0</v>
      </c>
      <c r="ABY760" s="202" t="s">
        <v>61</v>
      </c>
      <c r="ABZ760" s="10">
        <f>ABX760*1.5*ABW760</f>
        <v>0</v>
      </c>
      <c r="ACA760" s="10"/>
      <c r="ACB760" s="269"/>
      <c r="ACC760" s="202" t="s">
        <v>105</v>
      </c>
      <c r="ACD760" s="484" t="s">
        <v>626</v>
      </c>
      <c r="ACF760" s="278">
        <f>IF(ACE760="Kopman",1.9,1)</f>
        <v>1</v>
      </c>
      <c r="ACG760" s="203">
        <f>VLOOKUP(ACD760,$A$794:$F$2344,6,FALSE)</f>
        <v>0</v>
      </c>
      <c r="ACH760" s="202" t="s">
        <v>61</v>
      </c>
      <c r="ACI760" s="10">
        <f>ACG760*1.5*ACF760</f>
        <v>0</v>
      </c>
      <c r="ACJ760" s="10"/>
      <c r="ACK760" s="269"/>
      <c r="ACL760" s="202" t="s">
        <v>105</v>
      </c>
      <c r="ACM760" s="484" t="s">
        <v>2439</v>
      </c>
      <c r="ACO760" s="278">
        <f>IF(ACN760="Kopman",1.9,1)</f>
        <v>1</v>
      </c>
      <c r="ACP760" s="203">
        <f>VLOOKUP(ACM760,$A$794:$F$2344,6,FALSE)</f>
        <v>0</v>
      </c>
      <c r="ACQ760" s="202" t="s">
        <v>61</v>
      </c>
      <c r="ACR760" s="10">
        <f>ACP760*1.5*ACO760</f>
        <v>0</v>
      </c>
      <c r="ACS760" s="10"/>
      <c r="ACT760" s="269"/>
      <c r="ACU760" s="202" t="s">
        <v>105</v>
      </c>
      <c r="ACV760" s="484" t="s">
        <v>475</v>
      </c>
      <c r="ACX760" s="278">
        <f>IF(ACW760="Kopman",1.9,1)</f>
        <v>1</v>
      </c>
      <c r="ACY760" s="203">
        <f>VLOOKUP(ACV760,$A$794:$F$2344,6,FALSE)</f>
        <v>0</v>
      </c>
      <c r="ACZ760" s="202" t="s">
        <v>61</v>
      </c>
      <c r="ADA760" s="10">
        <f>ACY760*1.5*ACX760</f>
        <v>0</v>
      </c>
      <c r="ADB760" s="10"/>
      <c r="ADC760" s="269"/>
      <c r="ADD760" s="202" t="s">
        <v>105</v>
      </c>
      <c r="ADE760" s="484" t="s">
        <v>417</v>
      </c>
      <c r="ADG760" s="278">
        <f>IF(ADF760="Kopman",1.9,1)</f>
        <v>1</v>
      </c>
      <c r="ADH760" s="203">
        <f>VLOOKUP(ADE760,$A$794:$F$2344,6,FALSE)</f>
        <v>0</v>
      </c>
      <c r="ADI760" s="202" t="s">
        <v>61</v>
      </c>
      <c r="ADJ760" s="10">
        <f>ADH760*1.5*ADG760</f>
        <v>0</v>
      </c>
      <c r="ADL760" s="269"/>
      <c r="ADM760" s="202" t="s">
        <v>105</v>
      </c>
      <c r="ADN760" s="484" t="s">
        <v>560</v>
      </c>
      <c r="ADP760" s="278">
        <f>IF(ADO760="Kopman",1.9,1)</f>
        <v>1</v>
      </c>
      <c r="ADQ760" s="203">
        <f>VLOOKUP(ADN760,$A$794:$F$2344,6,FALSE)</f>
        <v>0</v>
      </c>
      <c r="ADR760" s="202" t="s">
        <v>61</v>
      </c>
      <c r="ADS760" s="10">
        <f>ADQ760*1.5*ADP760</f>
        <v>0</v>
      </c>
      <c r="ADT760" s="10"/>
      <c r="ADU760" s="269"/>
      <c r="ADV760" s="202" t="s">
        <v>105</v>
      </c>
      <c r="ADW760" s="78" t="s">
        <v>183</v>
      </c>
      <c r="ADY760" s="278">
        <f>IF(ADX760="Kopman",1.9,1)</f>
        <v>1</v>
      </c>
      <c r="ADZ760" s="203" t="e">
        <f>VLOOKUP(ADW760,$A$794:$F$2344,6,FALSE)</f>
        <v>#N/A</v>
      </c>
      <c r="AEA760" s="202" t="s">
        <v>61</v>
      </c>
      <c r="AEB760" s="10" t="e">
        <f>ADZ760*1.5*ADY760</f>
        <v>#N/A</v>
      </c>
      <c r="AED760" s="269"/>
      <c r="AEE760" s="202" t="s">
        <v>105</v>
      </c>
      <c r="AEF760" s="491" t="s">
        <v>1930</v>
      </c>
      <c r="AEH760" s="278">
        <f>IF(AEG760="Kopman",1.9,1)</f>
        <v>1</v>
      </c>
      <c r="AEI760" s="203">
        <f>VLOOKUP(AEF760,$A$794:$F$2344,6,FALSE)</f>
        <v>0</v>
      </c>
      <c r="AEJ760" s="202" t="s">
        <v>61</v>
      </c>
      <c r="AEK760" s="10">
        <f>AEI760*1.5*AEH760</f>
        <v>0</v>
      </c>
      <c r="AEM760" s="269"/>
      <c r="AEN760" s="202" t="s">
        <v>105</v>
      </c>
      <c r="AEO760" s="484" t="s">
        <v>792</v>
      </c>
      <c r="AEQ760" s="278">
        <f>IF(AEP760="Kopman",1.9,1)</f>
        <v>1</v>
      </c>
      <c r="AER760" s="203">
        <f>VLOOKUP(AEO760,$A$794:$F$2344,6,FALSE)</f>
        <v>0</v>
      </c>
      <c r="AES760" s="202" t="s">
        <v>61</v>
      </c>
      <c r="AET760" s="10">
        <f>AER760*1.5*AEQ760</f>
        <v>0</v>
      </c>
      <c r="AEV760" s="269"/>
      <c r="AEW760" s="202" t="s">
        <v>105</v>
      </c>
      <c r="AEX760" s="484" t="s">
        <v>495</v>
      </c>
      <c r="AEZ760" s="278">
        <f>IF(AEY760="Kopman",1.9,1)</f>
        <v>1</v>
      </c>
      <c r="AFA760" s="203">
        <f>VLOOKUP(AEX760,$A$794:$F$2344,6,FALSE)</f>
        <v>0</v>
      </c>
      <c r="AFB760" s="202" t="s">
        <v>61</v>
      </c>
      <c r="AFC760" s="10">
        <f>AFA760*1.5*AEZ760</f>
        <v>0</v>
      </c>
      <c r="AFD760" s="10"/>
      <c r="AFE760" s="269"/>
      <c r="AFF760" s="202" t="s">
        <v>105</v>
      </c>
      <c r="AFG760" s="78" t="s">
        <v>183</v>
      </c>
      <c r="AFI760" s="278">
        <f>IF(AFH760="Kopman",1.9,1)</f>
        <v>1</v>
      </c>
      <c r="AFJ760" s="203" t="e">
        <f>VLOOKUP(AFG760,$A$794:$F$2344,6,FALSE)</f>
        <v>#N/A</v>
      </c>
      <c r="AFK760" s="202" t="s">
        <v>61</v>
      </c>
      <c r="AFL760" s="10" t="e">
        <f>AFJ760*1.5*AFI760</f>
        <v>#N/A</v>
      </c>
      <c r="AFM760" s="10"/>
      <c r="AFN760" s="269"/>
      <c r="AFO760" s="202" t="s">
        <v>105</v>
      </c>
      <c r="AFP760" s="484" t="s">
        <v>1965</v>
      </c>
      <c r="AFR760" s="278">
        <f>IF(AFQ760="Kopman",1.9,1)</f>
        <v>1</v>
      </c>
      <c r="AFS760" s="203">
        <f>VLOOKUP(AFP760,$A$794:$F$2344,6,FALSE)</f>
        <v>0</v>
      </c>
      <c r="AFT760" s="202" t="s">
        <v>61</v>
      </c>
      <c r="AFU760" s="10">
        <f>AFS760*1.5*AFR760</f>
        <v>0</v>
      </c>
      <c r="AFV760" s="10"/>
      <c r="AFW760" s="269"/>
      <c r="AFX760" s="202" t="s">
        <v>105</v>
      </c>
      <c r="AFY760" s="484" t="s">
        <v>923</v>
      </c>
      <c r="AGA760" s="278">
        <f>IF(AFZ760="Kopman",1.9,1)</f>
        <v>1</v>
      </c>
      <c r="AGB760" s="203">
        <f>VLOOKUP(AFY760,$A$794:$F$2344,6,FALSE)</f>
        <v>0</v>
      </c>
      <c r="AGC760" s="202" t="s">
        <v>61</v>
      </c>
      <c r="AGD760" s="10">
        <f>AGB760*1.5*AGA760</f>
        <v>0</v>
      </c>
      <c r="AGE760" s="10"/>
      <c r="AGF760" s="269"/>
      <c r="AGG760" s="202" t="s">
        <v>105</v>
      </c>
      <c r="AGH760" s="484" t="s">
        <v>532</v>
      </c>
      <c r="AGJ760" s="278">
        <f>IF(AGI760="Kopman",1.9,1)</f>
        <v>1</v>
      </c>
      <c r="AGK760" s="203">
        <f>VLOOKUP(AGH760,$A$794:$F$2344,6,FALSE)</f>
        <v>0</v>
      </c>
      <c r="AGL760" s="202" t="s">
        <v>61</v>
      </c>
      <c r="AGM760" s="10">
        <f>AGK760*1.5*AGJ760</f>
        <v>0</v>
      </c>
      <c r="AGN760" s="10"/>
      <c r="AGO760" s="269"/>
      <c r="AGP760" s="202" t="s">
        <v>105</v>
      </c>
      <c r="AGQ760" s="484" t="s">
        <v>469</v>
      </c>
      <c r="AGS760" s="278">
        <f>IF(AGR760="Kopman",1.9,1)</f>
        <v>1</v>
      </c>
      <c r="AGT760" s="203">
        <f>VLOOKUP(AGQ760,$A$794:$F$2344,6,FALSE)</f>
        <v>0</v>
      </c>
      <c r="AGU760" s="202" t="s">
        <v>61</v>
      </c>
      <c r="AGV760" s="10">
        <f>AGT760*1.5*AGS760</f>
        <v>0</v>
      </c>
      <c r="AGW760" s="10"/>
      <c r="AGX760" s="269"/>
      <c r="AGY760" s="202" t="s">
        <v>105</v>
      </c>
      <c r="AGZ760" s="78" t="s">
        <v>183</v>
      </c>
      <c r="AHB760" s="278">
        <f>IF(AHA760="Kopman",1.9,1)</f>
        <v>1</v>
      </c>
      <c r="AHC760" s="203" t="e">
        <f>VLOOKUP(AGZ760,$A$794:$F$2344,6,FALSE)</f>
        <v>#N/A</v>
      </c>
      <c r="AHD760" s="202" t="s">
        <v>61</v>
      </c>
      <c r="AHE760" s="10" t="e">
        <f>AHC760*1.5*AHB760</f>
        <v>#N/A</v>
      </c>
      <c r="AHF760" s="10"/>
      <c r="AHG760" s="269"/>
      <c r="AHH760" s="202" t="s">
        <v>105</v>
      </c>
      <c r="AHI760" s="502" t="s">
        <v>1930</v>
      </c>
      <c r="AHK760" s="278">
        <f>IF(AHJ760="Kopman",1.9,1)</f>
        <v>1</v>
      </c>
      <c r="AHL760" s="203">
        <f>VLOOKUP(AHI760,$A$794:$F$2344,6,FALSE)</f>
        <v>0</v>
      </c>
      <c r="AHM760" s="202" t="s">
        <v>61</v>
      </c>
      <c r="AHN760" s="10">
        <f>AHL760*1.5*AHK760</f>
        <v>0</v>
      </c>
      <c r="AHO760" s="10"/>
      <c r="AHP760" s="269"/>
      <c r="AHQ760" s="202" t="s">
        <v>105</v>
      </c>
      <c r="AHR760" s="484" t="s">
        <v>417</v>
      </c>
      <c r="AHT760" s="278">
        <f>IF(AHS760="Kopman",1.9,1)</f>
        <v>1</v>
      </c>
      <c r="AHU760" s="203">
        <f>VLOOKUP(AHR760,$A$794:$F$2344,6,FALSE)</f>
        <v>0</v>
      </c>
      <c r="AHV760" s="202" t="s">
        <v>61</v>
      </c>
      <c r="AHW760" s="10">
        <f>AHU760*1.5*AHT760</f>
        <v>0</v>
      </c>
      <c r="AHX760" s="10"/>
      <c r="AHY760" s="269"/>
      <c r="AHZ760" s="202" t="s">
        <v>105</v>
      </c>
      <c r="AIA760" s="78" t="s">
        <v>183</v>
      </c>
      <c r="AIC760" s="278">
        <f>IF(AIB760="Kopman",1.9,1)</f>
        <v>1</v>
      </c>
      <c r="AID760" s="203" t="e">
        <f>VLOOKUP(AIA760,$A$794:$F$2344,6,FALSE)</f>
        <v>#N/A</v>
      </c>
      <c r="AIE760" s="202" t="s">
        <v>61</v>
      </c>
      <c r="AIF760" s="10" t="e">
        <f>AID760*1.5*AIC760</f>
        <v>#N/A</v>
      </c>
      <c r="AIG760" s="10"/>
      <c r="AIH760" s="269"/>
      <c r="AII760" s="202" t="s">
        <v>105</v>
      </c>
      <c r="AIJ760" s="486" t="s">
        <v>1191</v>
      </c>
      <c r="AIK760" s="14" t="s">
        <v>1895</v>
      </c>
      <c r="AIL760" s="278">
        <f>IF(AIK760="Kopman",1.9,1)</f>
        <v>1.9</v>
      </c>
      <c r="AIM760" s="203">
        <f>VLOOKUP(AIJ760,$A$794:$F$2344,6,FALSE)</f>
        <v>0</v>
      </c>
      <c r="AIN760" s="202" t="s">
        <v>61</v>
      </c>
      <c r="AIO760" s="10">
        <f>AIM760*1.5*AIL760</f>
        <v>0</v>
      </c>
      <c r="AIP760" s="10"/>
      <c r="AIQ760" s="269"/>
      <c r="AIR760" s="202" t="s">
        <v>105</v>
      </c>
      <c r="AIS760" s="484" t="s">
        <v>2072</v>
      </c>
      <c r="AIU760" s="278">
        <f>IF(AIT760="Kopman",1.9,1)</f>
        <v>1</v>
      </c>
      <c r="AIV760" s="203">
        <f>VLOOKUP(AIS760,$A$794:$F$2344,6,FALSE)</f>
        <v>0</v>
      </c>
      <c r="AIW760" s="202" t="s">
        <v>61</v>
      </c>
      <c r="AIX760" s="10">
        <f>AIV760*1.5*AIU760</f>
        <v>0</v>
      </c>
      <c r="AIY760" s="10"/>
      <c r="AIZ760" s="269"/>
      <c r="AJA760" s="202" t="s">
        <v>105</v>
      </c>
      <c r="AJB760" s="78" t="s">
        <v>183</v>
      </c>
      <c r="AJD760" s="278">
        <f>IF(AJC760="Kopman",1.9,1)</f>
        <v>1</v>
      </c>
      <c r="AJE760" s="203" t="e">
        <f>VLOOKUP(AJB760,$A$794:$F$2344,6,FALSE)</f>
        <v>#N/A</v>
      </c>
      <c r="AJF760" s="202" t="s">
        <v>61</v>
      </c>
      <c r="AJG760" s="10" t="e">
        <f>AJE760*1.5*AJD760</f>
        <v>#N/A</v>
      </c>
      <c r="AJH760" s="10"/>
      <c r="AJI760" s="269"/>
      <c r="AJJ760" s="202" t="s">
        <v>105</v>
      </c>
      <c r="AJK760" s="78" t="s">
        <v>183</v>
      </c>
      <c r="AJM760" s="278">
        <f>IF(AJL760="Kopman",1.9,1)</f>
        <v>1</v>
      </c>
      <c r="AJN760" s="203" t="e">
        <f>VLOOKUP(AJK760,$A$794:$F$2344,6,FALSE)</f>
        <v>#N/A</v>
      </c>
      <c r="AJO760" s="202" t="s">
        <v>61</v>
      </c>
      <c r="AJP760" s="10" t="e">
        <f>AJN760*1.5*AJM760</f>
        <v>#N/A</v>
      </c>
      <c r="AJQ760" s="10"/>
      <c r="AJR760" s="269"/>
      <c r="AJS760" s="202" t="s">
        <v>105</v>
      </c>
      <c r="AJT760" s="78" t="s">
        <v>183</v>
      </c>
      <c r="AJV760" s="278">
        <f>IF(AJU760="Kopman",1.9,1)</f>
        <v>1</v>
      </c>
      <c r="AJW760" s="203" t="e">
        <f>VLOOKUP(AJT760,$A$794:$F$2344,6,FALSE)</f>
        <v>#N/A</v>
      </c>
      <c r="AJX760" s="202" t="s">
        <v>61</v>
      </c>
      <c r="AJY760" s="10" t="e">
        <f>AJW760*1.5*AJV760</f>
        <v>#N/A</v>
      </c>
      <c r="AJZ760" s="10"/>
      <c r="AKA760" s="269"/>
      <c r="AKB760" s="202" t="s">
        <v>105</v>
      </c>
      <c r="AKC760" s="486" t="s">
        <v>469</v>
      </c>
      <c r="AKD760" s="14" t="s">
        <v>1895</v>
      </c>
      <c r="AKE760" s="278">
        <f>IF(AKD760="Kopman",1.9,1)</f>
        <v>1.9</v>
      </c>
      <c r="AKF760" s="203">
        <f>VLOOKUP(AKC760,$A$794:$F$2344,6,FALSE)</f>
        <v>0</v>
      </c>
      <c r="AKG760" s="202" t="s">
        <v>61</v>
      </c>
      <c r="AKH760" s="10">
        <f>AKF760*1.5*AKE760</f>
        <v>0</v>
      </c>
      <c r="AKI760" s="10"/>
      <c r="AKJ760" s="269"/>
      <c r="AKK760" s="202" t="s">
        <v>105</v>
      </c>
      <c r="AKL760" s="78" t="s">
        <v>183</v>
      </c>
      <c r="AKN760" s="278">
        <f>IF(AKM760="Kopman",1.9,1)</f>
        <v>1</v>
      </c>
      <c r="AKO760" s="203" t="e">
        <f>VLOOKUP(AKL760,$A$794:$F$2344,6,FALSE)</f>
        <v>#N/A</v>
      </c>
      <c r="AKP760" s="202" t="s">
        <v>61</v>
      </c>
      <c r="AKQ760" s="10" t="e">
        <f>AKO760*1.5*AKN760</f>
        <v>#N/A</v>
      </c>
      <c r="AKR760" s="10"/>
      <c r="AKS760" s="269"/>
      <c r="AKT760" s="202" t="s">
        <v>105</v>
      </c>
      <c r="AKU760" s="78" t="s">
        <v>183</v>
      </c>
      <c r="AKW760" s="278">
        <f>IF(AKV760="Kopman",1.9,1)</f>
        <v>1</v>
      </c>
      <c r="AKX760" s="203" t="e">
        <f>VLOOKUP(AKU760,$A$794:$F$2344,6,FALSE)</f>
        <v>#N/A</v>
      </c>
      <c r="AKY760" s="202" t="s">
        <v>61</v>
      </c>
      <c r="AKZ760" s="10" t="e">
        <f>AKX760*1.5*AKW760</f>
        <v>#N/A</v>
      </c>
      <c r="ALA760" s="10"/>
      <c r="ALB760" s="269"/>
      <c r="ALC760" s="202" t="s">
        <v>105</v>
      </c>
      <c r="ALD760" s="78" t="s">
        <v>183</v>
      </c>
      <c r="ALF760" s="278">
        <f>IF(ALE760="Kopman",1.9,1)</f>
        <v>1</v>
      </c>
      <c r="ALG760" s="203" t="e">
        <f>VLOOKUP(ALD760,$A$794:$F$2344,6,FALSE)</f>
        <v>#N/A</v>
      </c>
      <c r="ALH760" s="202" t="s">
        <v>61</v>
      </c>
      <c r="ALI760" s="10" t="e">
        <f>ALG760*1.5*ALF760</f>
        <v>#N/A</v>
      </c>
      <c r="ALJ760" s="10"/>
      <c r="ALK760" s="269"/>
      <c r="ALL760" s="202" t="s">
        <v>105</v>
      </c>
      <c r="ALM760" s="78" t="s">
        <v>183</v>
      </c>
      <c r="ALO760" s="278">
        <f>IF(ALN760="Kopman",1.9,1)</f>
        <v>1</v>
      </c>
      <c r="ALP760" s="203" t="e">
        <f>VLOOKUP(ALM760,$A$794:$F$2344,6,FALSE)</f>
        <v>#N/A</v>
      </c>
      <c r="ALQ760" s="202" t="s">
        <v>61</v>
      </c>
      <c r="ALR760" s="10" t="e">
        <f>ALP760*1.5*ALO760</f>
        <v>#N/A</v>
      </c>
      <c r="ALS760" s="10"/>
      <c r="ALT760" s="269"/>
      <c r="ALU760" s="202" t="s">
        <v>105</v>
      </c>
      <c r="ALV760" s="78" t="s">
        <v>183</v>
      </c>
      <c r="ALX760" s="278">
        <f>IF(ALW760="Kopman",1.9,1)</f>
        <v>1</v>
      </c>
      <c r="ALY760" s="203" t="e">
        <f>VLOOKUP(ALV760,$A$794:$F$2344,6,FALSE)</f>
        <v>#N/A</v>
      </c>
      <c r="ALZ760" s="202" t="s">
        <v>61</v>
      </c>
      <c r="AMA760" s="10" t="e">
        <f>ALY760*1.5*ALX760</f>
        <v>#N/A</v>
      </c>
      <c r="AMB760" s="10"/>
      <c r="AMC760" s="269"/>
      <c r="AMD760" s="202" t="s">
        <v>105</v>
      </c>
      <c r="AME760" s="78" t="s">
        <v>183</v>
      </c>
      <c r="AMG760" s="278">
        <f>IF(AMF760="Kopman",1.9,1)</f>
        <v>1</v>
      </c>
      <c r="AMH760" s="203" t="e">
        <f>VLOOKUP(AME760,$A$794:$F$2344,6,FALSE)</f>
        <v>#N/A</v>
      </c>
      <c r="AMI760" s="202" t="s">
        <v>61</v>
      </c>
      <c r="AMJ760" s="10" t="e">
        <f>AMH760*1.5*AMG760</f>
        <v>#N/A</v>
      </c>
      <c r="AMK760" s="10"/>
      <c r="AML760" s="269"/>
      <c r="AMM760" s="202" t="s">
        <v>105</v>
      </c>
      <c r="AMN760" s="78" t="s">
        <v>183</v>
      </c>
      <c r="AMP760" s="278">
        <f>IF(AMO760="Kopman",1.9,1)</f>
        <v>1</v>
      </c>
      <c r="AMQ760" s="203" t="e">
        <f>VLOOKUP(AMN760,$A$794:$F$2344,6,FALSE)</f>
        <v>#N/A</v>
      </c>
      <c r="AMR760" s="202" t="s">
        <v>61</v>
      </c>
      <c r="AMS760" s="10" t="e">
        <f>AMQ760*1.5*AMP760</f>
        <v>#N/A</v>
      </c>
      <c r="AMT760" s="10"/>
      <c r="AMU760" s="269"/>
      <c r="AMV760" s="202" t="s">
        <v>105</v>
      </c>
      <c r="AMW760" s="78" t="s">
        <v>183</v>
      </c>
      <c r="AMY760" s="278">
        <f>IF(AMX760="Kopman",1.9,1)</f>
        <v>1</v>
      </c>
      <c r="AMZ760" s="203" t="e">
        <f>VLOOKUP(AMW760,$A$794:$F$2344,6,FALSE)</f>
        <v>#N/A</v>
      </c>
      <c r="ANA760" s="202" t="s">
        <v>61</v>
      </c>
      <c r="ANB760" s="10" t="e">
        <f>AMZ760*1.5*AMY760</f>
        <v>#N/A</v>
      </c>
      <c r="ANC760" s="10"/>
      <c r="AND760" s="269"/>
      <c r="ANE760" s="202" t="s">
        <v>105</v>
      </c>
      <c r="ANF760" s="78" t="s">
        <v>183</v>
      </c>
      <c r="ANH760" s="278">
        <f>IF(ANG760="Kopman",1.9,1)</f>
        <v>1</v>
      </c>
      <c r="ANI760" s="203" t="e">
        <f>VLOOKUP(ANF760,$A$794:$F$2344,6,FALSE)</f>
        <v>#N/A</v>
      </c>
      <c r="ANJ760" s="202" t="s">
        <v>61</v>
      </c>
      <c r="ANK760" s="10" t="e">
        <f>ANI760*1.5*ANH760</f>
        <v>#N/A</v>
      </c>
      <c r="ANL760" s="10"/>
      <c r="ANM760" s="269"/>
      <c r="ANN760" s="202" t="s">
        <v>105</v>
      </c>
      <c r="ANO760" s="78" t="s">
        <v>183</v>
      </c>
      <c r="ANQ760" s="278">
        <f>IF(ANP760="Kopman",1.9,1)</f>
        <v>1</v>
      </c>
      <c r="ANR760" s="203" t="e">
        <f>VLOOKUP(ANO760,$A$794:$F$2344,6,FALSE)</f>
        <v>#N/A</v>
      </c>
      <c r="ANS760" s="202" t="s">
        <v>61</v>
      </c>
      <c r="ANT760" s="10" t="e">
        <f>ANR760*1.5*ANQ760</f>
        <v>#N/A</v>
      </c>
      <c r="ANU760" s="10"/>
      <c r="ANV760" s="269"/>
      <c r="ANW760" s="202" t="s">
        <v>105</v>
      </c>
      <c r="ANX760" s="78" t="s">
        <v>183</v>
      </c>
      <c r="ANZ760" s="278">
        <f>IF(ANY760="Kopman",1.9,1)</f>
        <v>1</v>
      </c>
      <c r="AOA760" s="203" t="e">
        <f>VLOOKUP(ANX760,$A$794:$F$2344,6,FALSE)</f>
        <v>#N/A</v>
      </c>
      <c r="AOB760" s="202" t="s">
        <v>61</v>
      </c>
      <c r="AOC760" s="10" t="e">
        <f>AOA760*1.5*ANZ760</f>
        <v>#N/A</v>
      </c>
      <c r="AOD760" s="10"/>
      <c r="AOE760" s="269"/>
      <c r="AOF760" s="202" t="s">
        <v>105</v>
      </c>
      <c r="AOG760" s="78" t="s">
        <v>183</v>
      </c>
      <c r="AOI760" s="278">
        <f>IF(AOH760="Kopman",1.9,1)</f>
        <v>1</v>
      </c>
      <c r="AOJ760" s="203" t="e">
        <f>VLOOKUP(AOG760,$A$794:$F$2344,6,FALSE)</f>
        <v>#N/A</v>
      </c>
      <c r="AOK760" s="202" t="s">
        <v>61</v>
      </c>
      <c r="AOL760" s="10" t="e">
        <f>AOJ760*1.5*AOI760</f>
        <v>#N/A</v>
      </c>
      <c r="AOM760" s="10"/>
      <c r="AON760" s="269"/>
      <c r="AOO760" s="202" t="s">
        <v>105</v>
      </c>
      <c r="AOP760" s="78" t="s">
        <v>183</v>
      </c>
      <c r="AOR760" s="278">
        <f>IF(AOQ760="Kopman",1.9,1)</f>
        <v>1</v>
      </c>
      <c r="AOS760" s="203" t="e">
        <f>VLOOKUP(AOP760,$A$794:$F$2344,6,FALSE)</f>
        <v>#N/A</v>
      </c>
      <c r="AOT760" s="202" t="s">
        <v>61</v>
      </c>
      <c r="AOU760" s="10" t="e">
        <f>AOS760*1.5*AOR760</f>
        <v>#N/A</v>
      </c>
      <c r="AOV760" s="10"/>
      <c r="AOW760" s="269"/>
      <c r="AOX760" s="202" t="s">
        <v>105</v>
      </c>
      <c r="AOY760" s="78" t="s">
        <v>183</v>
      </c>
      <c r="APA760" s="278">
        <f>IF(AOZ760="Kopman",1.9,1)</f>
        <v>1</v>
      </c>
      <c r="APB760" s="203" t="e">
        <f>VLOOKUP(AOY760,$A$794:$F$2344,6,FALSE)</f>
        <v>#N/A</v>
      </c>
      <c r="APC760" s="202" t="s">
        <v>61</v>
      </c>
      <c r="APD760" s="10" t="e">
        <f>APB760*1.5*APA760</f>
        <v>#N/A</v>
      </c>
      <c r="APE760" s="10"/>
      <c r="APF760" s="269"/>
      <c r="APG760" s="202" t="s">
        <v>105</v>
      </c>
      <c r="APH760" s="78" t="s">
        <v>183</v>
      </c>
      <c r="APJ760" s="278">
        <f>IF(API760="Kopman",1.9,1)</f>
        <v>1</v>
      </c>
      <c r="APK760" s="203" t="e">
        <f>VLOOKUP(APH760,$A$794:$F$2344,6,FALSE)</f>
        <v>#N/A</v>
      </c>
      <c r="APL760" s="202" t="s">
        <v>61</v>
      </c>
      <c r="APM760" s="10" t="e">
        <f>APK760*1.5*APJ760</f>
        <v>#N/A</v>
      </c>
      <c r="APN760" s="10"/>
      <c r="APO760" s="269"/>
      <c r="APP760" s="202" t="s">
        <v>105</v>
      </c>
      <c r="APQ760" s="498" t="s">
        <v>469</v>
      </c>
      <c r="APS760" s="278">
        <f>IF(APR760="Kopman",1.9,1)</f>
        <v>1</v>
      </c>
      <c r="APT760" s="203">
        <f>VLOOKUP(APQ760,$A$794:$F$2344,6,FALSE)</f>
        <v>0</v>
      </c>
      <c r="APU760" s="202" t="s">
        <v>61</v>
      </c>
      <c r="APV760" s="10">
        <f>APT760*1.5*APS760</f>
        <v>0</v>
      </c>
      <c r="APW760" s="10"/>
      <c r="APX760" s="269"/>
      <c r="APY760" s="202" t="s">
        <v>105</v>
      </c>
      <c r="APZ760" s="498" t="s">
        <v>1366</v>
      </c>
      <c r="AQB760" s="278">
        <f>IF(AQA760="Kopman",1.9,1)</f>
        <v>1</v>
      </c>
      <c r="AQC760" s="203">
        <f>VLOOKUP(APZ760,$A$794:$F$2344,6,FALSE)</f>
        <v>0</v>
      </c>
      <c r="AQD760" s="202" t="s">
        <v>61</v>
      </c>
      <c r="AQE760" s="10">
        <f>AQC760*1.5*AQB760</f>
        <v>0</v>
      </c>
      <c r="AQF760" s="10"/>
      <c r="AQG760" s="269"/>
      <c r="AQH760" s="202" t="s">
        <v>105</v>
      </c>
      <c r="AQI760" s="484" t="s">
        <v>2924</v>
      </c>
      <c r="AQK760" s="278">
        <f>IF(AQJ760="Kopman",1.9,1)</f>
        <v>1</v>
      </c>
      <c r="AQL760" s="203">
        <f>VLOOKUP(AQI760,$A$794:$F$2344,6,FALSE)</f>
        <v>0</v>
      </c>
      <c r="AQM760" s="202" t="s">
        <v>61</v>
      </c>
      <c r="AQN760" s="10">
        <f>AQL760*1.5*AQK760</f>
        <v>0</v>
      </c>
      <c r="AQO760" s="10"/>
      <c r="AQP760" s="269"/>
      <c r="AQQ760" s="202" t="s">
        <v>105</v>
      </c>
      <c r="AQR760" s="484" t="s">
        <v>2310</v>
      </c>
      <c r="AQT760" s="278">
        <f>IF(AQS760="Kopman",1.9,1)</f>
        <v>1</v>
      </c>
      <c r="AQU760" s="203">
        <f>VLOOKUP(AQR760,$A$794:$F$2344,6,FALSE)</f>
        <v>0</v>
      </c>
      <c r="AQV760" s="202" t="s">
        <v>61</v>
      </c>
      <c r="AQW760" s="10">
        <f>AQU760*1.5*AQT760</f>
        <v>0</v>
      </c>
      <c r="AQX760" s="10"/>
      <c r="AQY760" s="269"/>
      <c r="AQZ760" s="202" t="s">
        <v>105</v>
      </c>
      <c r="ARA760" s="484" t="s">
        <v>670</v>
      </c>
      <c r="ARC760" s="278">
        <f>IF(ARB760="Kopman",1.9,1)</f>
        <v>1</v>
      </c>
      <c r="ARD760" s="203">
        <f>VLOOKUP(ARA760,$A$794:$F$2344,6,FALSE)</f>
        <v>0</v>
      </c>
      <c r="ARE760" s="202" t="s">
        <v>61</v>
      </c>
      <c r="ARF760" s="10">
        <f>ARD760*1.5*ARC760</f>
        <v>0</v>
      </c>
      <c r="ARG760" s="10"/>
      <c r="ARH760" s="269"/>
      <c r="ARI760" s="202" t="s">
        <v>105</v>
      </c>
      <c r="ARJ760" s="484" t="s">
        <v>469</v>
      </c>
      <c r="ARL760" s="278">
        <f>IF(ARK760="Kopman",1.9,1)</f>
        <v>1</v>
      </c>
      <c r="ARM760" s="203">
        <f>VLOOKUP(ARJ760,$A$794:$F$2344,6,FALSE)</f>
        <v>0</v>
      </c>
      <c r="ARN760" s="202" t="s">
        <v>61</v>
      </c>
      <c r="ARO760" s="10">
        <f>ARM760*1.5*ARL760</f>
        <v>0</v>
      </c>
      <c r="ARP760" s="10"/>
      <c r="ARQ760" s="269"/>
      <c r="ARR760" s="202" t="s">
        <v>105</v>
      </c>
      <c r="ARS760" s="498" t="s">
        <v>2753</v>
      </c>
      <c r="ARU760" s="278">
        <f>IF(ART760="Kopman",1.9,1)</f>
        <v>1</v>
      </c>
      <c r="ARV760" s="203">
        <f>VLOOKUP(ARS760,$A$794:$F$2344,6,FALSE)</f>
        <v>0</v>
      </c>
      <c r="ARW760" s="202" t="s">
        <v>61</v>
      </c>
      <c r="ARX760" s="10">
        <f>ARV760*1.5*ARU760</f>
        <v>0</v>
      </c>
      <c r="ARY760" s="10"/>
      <c r="ARZ760" s="269"/>
      <c r="ASA760" s="202" t="s">
        <v>105</v>
      </c>
      <c r="ASB760" s="484" t="s">
        <v>923</v>
      </c>
      <c r="ASD760" s="278">
        <f>IF(ASC760="Kopman",1.9,1)</f>
        <v>1</v>
      </c>
      <c r="ASE760" s="203">
        <f>VLOOKUP(ASB760,$A$794:$F$2344,6,FALSE)</f>
        <v>0</v>
      </c>
      <c r="ASF760" s="202" t="s">
        <v>61</v>
      </c>
      <c r="ASG760" s="10">
        <f>ASE760*1.5*ASD760</f>
        <v>0</v>
      </c>
      <c r="ASH760" s="10"/>
      <c r="ASI760" s="269"/>
      <c r="ASJ760" s="202" t="s">
        <v>105</v>
      </c>
      <c r="ASK760" s="484" t="s">
        <v>2924</v>
      </c>
      <c r="ASM760" s="278">
        <f>IF(ASL760="Kopman",1.9,1)</f>
        <v>1</v>
      </c>
      <c r="ASN760" s="203">
        <f>VLOOKUP(ASK760,$A$794:$F$2344,6,FALSE)</f>
        <v>0</v>
      </c>
      <c r="ASO760" s="202" t="s">
        <v>61</v>
      </c>
      <c r="ASP760" s="10">
        <f>ASN760*1.5*ASM760</f>
        <v>0</v>
      </c>
      <c r="ASQ760" s="10"/>
      <c r="ASR760" s="269"/>
      <c r="ASS760" s="202" t="s">
        <v>105</v>
      </c>
      <c r="AST760" s="484" t="s">
        <v>1141</v>
      </c>
      <c r="ASV760" s="278">
        <f>IF(ASU760="Kopman",1.9,1)</f>
        <v>1</v>
      </c>
      <c r="ASW760" s="203">
        <f>VLOOKUP(AST760,$A$794:$F$2344,6,FALSE)</f>
        <v>0</v>
      </c>
      <c r="ASX760" s="202" t="s">
        <v>61</v>
      </c>
      <c r="ASY760" s="10">
        <f>ASW760*1.5*ASV760</f>
        <v>0</v>
      </c>
      <c r="ASZ760" s="10"/>
      <c r="ATA760" s="269"/>
      <c r="ATB760" s="202" t="s">
        <v>105</v>
      </c>
      <c r="ATC760" s="484" t="s">
        <v>562</v>
      </c>
      <c r="ATE760" s="278">
        <f>IF(ATD760="Kopman",1.9,1)</f>
        <v>1</v>
      </c>
      <c r="ATF760" s="203">
        <f>VLOOKUP(ATC760,$A$794:$F$2344,6,FALSE)</f>
        <v>0</v>
      </c>
      <c r="ATG760" s="202" t="s">
        <v>61</v>
      </c>
      <c r="ATH760" s="10">
        <f>ATF760*1.5*ATE760</f>
        <v>0</v>
      </c>
      <c r="ATI760" s="10"/>
      <c r="ATJ760" s="269"/>
      <c r="ATK760" s="202" t="s">
        <v>105</v>
      </c>
      <c r="ATL760" s="484" t="s">
        <v>923</v>
      </c>
      <c r="ATN760" s="278">
        <f>IF(ATM760="Kopman",1.9,1)</f>
        <v>1</v>
      </c>
      <c r="ATO760" s="203">
        <f>VLOOKUP(ATL760,$A$794:$F$2344,6,FALSE)</f>
        <v>0</v>
      </c>
      <c r="ATP760" s="202" t="s">
        <v>61</v>
      </c>
      <c r="ATQ760" s="10">
        <f>ATO760*1.5*ATN760</f>
        <v>0</v>
      </c>
      <c r="ATR760" s="10"/>
      <c r="ATS760" s="269"/>
      <c r="ATT760" s="202" t="s">
        <v>105</v>
      </c>
      <c r="ATU760" s="484" t="s">
        <v>931</v>
      </c>
      <c r="ATW760" s="278">
        <f>IF(ATV760="Kopman",1.9,1)</f>
        <v>1</v>
      </c>
      <c r="ATX760" s="203">
        <f>VLOOKUP(ATU760,$A$794:$F$2344,6,FALSE)</f>
        <v>15</v>
      </c>
      <c r="ATY760" s="202" t="s">
        <v>61</v>
      </c>
      <c r="ATZ760" s="10">
        <f>ATX760*1.5*ATW760</f>
        <v>22.5</v>
      </c>
      <c r="AUA760" s="10"/>
      <c r="AUB760" s="269"/>
      <c r="AUC760" s="202" t="s">
        <v>105</v>
      </c>
      <c r="AUD760" s="484" t="s">
        <v>590</v>
      </c>
      <c r="AUF760" s="278">
        <f>IF(AUE760="Kopman",1.9,1)</f>
        <v>1</v>
      </c>
      <c r="AUG760" s="203">
        <f>VLOOKUP(AUD760,$A$794:$F$2344,6,FALSE)</f>
        <v>18</v>
      </c>
      <c r="AUH760" s="202" t="s">
        <v>61</v>
      </c>
      <c r="AUI760" s="10">
        <f>AUG760*1.5*AUF760</f>
        <v>27</v>
      </c>
      <c r="AUJ760" s="10"/>
      <c r="AUK760" s="269"/>
      <c r="AUL760" s="202" t="s">
        <v>105</v>
      </c>
      <c r="AUM760" s="484" t="s">
        <v>1191</v>
      </c>
      <c r="AUO760" s="278">
        <f>IF(AUN760="Kopman",1.9,1)</f>
        <v>1</v>
      </c>
      <c r="AUP760" s="203">
        <f>VLOOKUP(AUM760,$A$794:$F$2344,6,FALSE)</f>
        <v>0</v>
      </c>
      <c r="AUQ760" s="202" t="s">
        <v>61</v>
      </c>
      <c r="AUR760" s="10">
        <f>AUP760*1.5*AUO760</f>
        <v>0</v>
      </c>
      <c r="AUS760" s="10"/>
      <c r="AUT760" s="269"/>
      <c r="AUU760" s="202" t="s">
        <v>105</v>
      </c>
      <c r="AUV760" s="509" t="s">
        <v>469</v>
      </c>
      <c r="AUX760" s="278">
        <f>IF(AUW760="Kopman",1.9,1)</f>
        <v>1</v>
      </c>
      <c r="AUY760" s="203">
        <f>VLOOKUP(AUV760,$A$794:$F$2344,6,FALSE)</f>
        <v>0</v>
      </c>
      <c r="AUZ760" s="202" t="s">
        <v>61</v>
      </c>
      <c r="AVA760" s="10">
        <f>AUY760*1.5*AUX760</f>
        <v>0</v>
      </c>
      <c r="AVB760" s="10"/>
      <c r="AVC760" s="269"/>
      <c r="AVD760" s="202" t="s">
        <v>105</v>
      </c>
      <c r="AVE760" s="484" t="s">
        <v>2924</v>
      </c>
      <c r="AVG760" s="278">
        <f>IF(AVF760="Kopman",1.9,1)</f>
        <v>1</v>
      </c>
      <c r="AVH760" s="203">
        <f>VLOOKUP(AVE760,$A$794:$F$2344,6,FALSE)</f>
        <v>0</v>
      </c>
      <c r="AVI760" s="202" t="s">
        <v>61</v>
      </c>
      <c r="AVJ760" s="10">
        <f>AVH760*1.5*AVG760</f>
        <v>0</v>
      </c>
      <c r="AVK760" s="10"/>
      <c r="AVL760" s="269"/>
      <c r="AVM760" s="202" t="s">
        <v>105</v>
      </c>
      <c r="AVN760" s="484" t="s">
        <v>923</v>
      </c>
      <c r="AVP760" s="278">
        <f>IF(AVO760="Kopman",1.9,1)</f>
        <v>1</v>
      </c>
      <c r="AVQ760" s="203">
        <f>VLOOKUP(AVN760,$A$794:$F$2344,6,FALSE)</f>
        <v>0</v>
      </c>
      <c r="AVR760" s="202" t="s">
        <v>61</v>
      </c>
      <c r="AVS760" s="10">
        <f>AVQ760*1.5*AVP760</f>
        <v>0</v>
      </c>
      <c r="AVT760" s="10"/>
      <c r="AVU760" s="269"/>
      <c r="AVV760" s="202" t="s">
        <v>105</v>
      </c>
      <c r="AVW760" s="487" t="s">
        <v>469</v>
      </c>
      <c r="AVY760" s="278">
        <f>IF(AVX760="Kopman",1.9,1)</f>
        <v>1</v>
      </c>
      <c r="AVZ760" s="203">
        <f>VLOOKUP(AVW760,$A$794:$F$2344,6,FALSE)</f>
        <v>0</v>
      </c>
      <c r="AWA760" s="202" t="s">
        <v>61</v>
      </c>
      <c r="AWB760" s="10">
        <f>AVZ760*1.5*AVY760</f>
        <v>0</v>
      </c>
      <c r="AWC760" s="10"/>
      <c r="AWD760" s="269"/>
      <c r="AWE760" s="202" t="s">
        <v>105</v>
      </c>
      <c r="AWF760" s="484" t="s">
        <v>469</v>
      </c>
      <c r="AWH760" s="278">
        <f>IF(AWG760="Kopman",1.9,1)</f>
        <v>1</v>
      </c>
      <c r="AWI760" s="203">
        <f>VLOOKUP(AWF760,$A$794:$F$2344,6,FALSE)</f>
        <v>0</v>
      </c>
      <c r="AWJ760" s="202" t="s">
        <v>61</v>
      </c>
      <c r="AWK760" s="10">
        <f>AWI760*1.5*AWH760</f>
        <v>0</v>
      </c>
      <c r="AWL760" s="10"/>
      <c r="AWM760" s="269"/>
      <c r="AWN760" s="202" t="s">
        <v>105</v>
      </c>
      <c r="AWO760" s="484" t="s">
        <v>670</v>
      </c>
      <c r="AWQ760" s="278">
        <f>IF(AWP760="Kopman",1.9,1)</f>
        <v>1</v>
      </c>
      <c r="AWR760" s="203">
        <f>VLOOKUP(AWO760,$A$794:$F$2344,6,FALSE)</f>
        <v>0</v>
      </c>
      <c r="AWS760" s="202" t="s">
        <v>61</v>
      </c>
      <c r="AWT760" s="10">
        <f>AWR760*1.5*AWQ760</f>
        <v>0</v>
      </c>
      <c r="AWU760" s="10"/>
      <c r="AWV760" s="269"/>
      <c r="AWW760" s="202" t="s">
        <v>105</v>
      </c>
      <c r="AWX760" s="484" t="s">
        <v>1141</v>
      </c>
      <c r="AWZ760" s="278">
        <f>IF(AWY760="Kopman",1.9,1)</f>
        <v>1</v>
      </c>
      <c r="AXA760" s="203">
        <f>VLOOKUP(AWX760,$A$794:$F$2344,6,FALSE)</f>
        <v>0</v>
      </c>
      <c r="AXB760" s="202" t="s">
        <v>61</v>
      </c>
      <c r="AXC760" s="10">
        <f>AXA760*1.5*AWZ760</f>
        <v>0</v>
      </c>
      <c r="AXD760" s="10"/>
      <c r="AXE760" s="269"/>
      <c r="AXF760" s="202" t="s">
        <v>105</v>
      </c>
      <c r="AXG760" s="484" t="s">
        <v>469</v>
      </c>
      <c r="AXI760" s="278">
        <f>IF(AXH760="Kopman",1.9,1)</f>
        <v>1</v>
      </c>
      <c r="AXJ760" s="203">
        <f>VLOOKUP(AXG760,$A$794:$F$2344,6,FALSE)</f>
        <v>0</v>
      </c>
      <c r="AXK760" s="202" t="s">
        <v>61</v>
      </c>
      <c r="AXL760" s="10">
        <f>AXJ760*1.5*AXI760</f>
        <v>0</v>
      </c>
      <c r="AXM760" s="10"/>
      <c r="AXN760" s="269"/>
      <c r="AXO760" s="202" t="s">
        <v>105</v>
      </c>
      <c r="AXP760" s="484" t="s">
        <v>2439</v>
      </c>
      <c r="AXR760" s="278">
        <f>IF(AXQ760="Kopman",1.9,1)</f>
        <v>1</v>
      </c>
      <c r="AXS760" s="203">
        <f>VLOOKUP(AXP760,$A$794:$F$2344,6,FALSE)</f>
        <v>0</v>
      </c>
      <c r="AXT760" s="202" t="s">
        <v>61</v>
      </c>
      <c r="AXU760" s="10">
        <f>AXS760*1.5*AXR760</f>
        <v>0</v>
      </c>
      <c r="AXV760" s="10"/>
      <c r="AXW760" s="269"/>
      <c r="AXX760" s="202" t="s">
        <v>105</v>
      </c>
      <c r="AXY760" s="498" t="s">
        <v>1930</v>
      </c>
      <c r="AYA760" s="278">
        <f>IF(AXZ760="Kopman",1.9,1)</f>
        <v>1</v>
      </c>
      <c r="AYB760" s="203">
        <f>VLOOKUP(AXY760,$A$794:$F$2344,6,FALSE)</f>
        <v>0</v>
      </c>
      <c r="AYC760" s="202" t="s">
        <v>61</v>
      </c>
      <c r="AYD760" s="10">
        <f>AYB760*1.5*AYA760</f>
        <v>0</v>
      </c>
      <c r="AYE760" s="10"/>
      <c r="AYF760" s="269"/>
      <c r="AYG760" s="202" t="s">
        <v>105</v>
      </c>
      <c r="AYH760" s="484" t="s">
        <v>597</v>
      </c>
      <c r="AYJ760" s="278">
        <f>IF(AYI760="Kopman",1.9,1)</f>
        <v>1</v>
      </c>
      <c r="AYK760" s="203">
        <f>VLOOKUP(AYH760,$A$794:$F$2344,6,FALSE)</f>
        <v>0</v>
      </c>
      <c r="AYL760" s="202" t="s">
        <v>61</v>
      </c>
      <c r="AYM760" s="10">
        <f>AYK760*1.5*AYJ760</f>
        <v>0</v>
      </c>
      <c r="AYN760" s="10"/>
      <c r="AYO760" s="269"/>
      <c r="AYP760" s="202" t="s">
        <v>105</v>
      </c>
      <c r="AYQ760" s="484" t="s">
        <v>1965</v>
      </c>
      <c r="AYS760" s="278">
        <f>IF(AYR760="Kopman",1.9,1)</f>
        <v>1</v>
      </c>
      <c r="AYT760" s="203">
        <f>VLOOKUP(AYQ760,$A$794:$F$2344,6,FALSE)</f>
        <v>0</v>
      </c>
      <c r="AYU760" s="202" t="s">
        <v>61</v>
      </c>
      <c r="AYV760" s="10">
        <f>AYT760*1.5*AYS760</f>
        <v>0</v>
      </c>
      <c r="AYW760" s="10"/>
      <c r="AYX760" s="269"/>
      <c r="AYY760" s="202" t="s">
        <v>105</v>
      </c>
      <c r="AYZ760" s="484" t="s">
        <v>475</v>
      </c>
      <c r="AZB760" s="278">
        <f>IF(AZA760="Kopman",1.9,1)</f>
        <v>1</v>
      </c>
      <c r="AZC760" s="203">
        <f>VLOOKUP(AYZ760,$A$794:$F$2344,6,FALSE)</f>
        <v>0</v>
      </c>
      <c r="AZD760" s="202" t="s">
        <v>61</v>
      </c>
      <c r="AZE760" s="10">
        <f>AZC760*1.5*AZB760</f>
        <v>0</v>
      </c>
      <c r="AZF760" s="10"/>
      <c r="AZG760" s="269"/>
      <c r="AZH760" s="202" t="s">
        <v>105</v>
      </c>
      <c r="AZI760" s="484" t="s">
        <v>475</v>
      </c>
      <c r="AZK760" s="278">
        <f>IF(AZJ760="Kopman",1.9,1)</f>
        <v>1</v>
      </c>
      <c r="AZL760" s="203">
        <f>VLOOKUP(AZI760,$A$794:$F$2344,6,FALSE)</f>
        <v>0</v>
      </c>
      <c r="AZM760" s="202" t="s">
        <v>61</v>
      </c>
      <c r="AZN760" s="10">
        <f>AZL760*1.5*AZK760</f>
        <v>0</v>
      </c>
      <c r="AZO760" s="10"/>
      <c r="AZP760" s="269"/>
      <c r="AZQ760" s="202" t="s">
        <v>105</v>
      </c>
      <c r="AZR760" s="484" t="s">
        <v>2243</v>
      </c>
      <c r="AZT760" s="278">
        <f>IF(AZS760="Kopman",1.9,1)</f>
        <v>1</v>
      </c>
      <c r="AZU760" s="203">
        <f>VLOOKUP(AZR760,$A$794:$F$2344,6,FALSE)</f>
        <v>5</v>
      </c>
      <c r="AZV760" s="202" t="s">
        <v>61</v>
      </c>
      <c r="AZW760" s="10">
        <f>AZU760*1.5*AZT760</f>
        <v>7.5</v>
      </c>
      <c r="AZX760" s="10"/>
      <c r="AZY760" s="269"/>
      <c r="AZZ760" s="202" t="s">
        <v>105</v>
      </c>
      <c r="BAA760" s="498" t="s">
        <v>475</v>
      </c>
      <c r="BAC760" s="278">
        <f>IF(BAB760="Kopman",1.9,1)</f>
        <v>1</v>
      </c>
      <c r="BAD760" s="203">
        <f>VLOOKUP(BAA760,$A$794:$F$2344,6,FALSE)</f>
        <v>0</v>
      </c>
      <c r="BAE760" s="202" t="s">
        <v>61</v>
      </c>
      <c r="BAF760" s="10">
        <f>BAD760*1.5*BAC760</f>
        <v>0</v>
      </c>
      <c r="BAG760" s="10"/>
      <c r="BAH760" s="269"/>
    </row>
    <row r="761" spans="1:1386" s="14" customFormat="1" ht="15">
      <c r="A761" s="202" t="s">
        <v>106</v>
      </c>
      <c r="B761" s="484" t="s">
        <v>2439</v>
      </c>
      <c r="D761" s="203"/>
      <c r="E761" s="203">
        <f>VLOOKUP(B761,$A$794:$F$2344,6,FALSE)</f>
        <v>0</v>
      </c>
      <c r="F761" s="202" t="s">
        <v>63</v>
      </c>
      <c r="G761" s="10">
        <f>E761*1.4</f>
        <v>0</v>
      </c>
      <c r="H761" s="10"/>
      <c r="I761" s="263"/>
      <c r="J761" s="202" t="s">
        <v>106</v>
      </c>
      <c r="K761" s="487" t="s">
        <v>2924</v>
      </c>
      <c r="M761" s="203"/>
      <c r="N761" s="203">
        <f>VLOOKUP(K761,$A$794:$F$2344,6,FALSE)</f>
        <v>0</v>
      </c>
      <c r="O761" s="202" t="s">
        <v>63</v>
      </c>
      <c r="P761" s="10">
        <f>N761*1.4</f>
        <v>0</v>
      </c>
      <c r="Q761" s="10"/>
      <c r="R761" s="263"/>
      <c r="S761" s="202" t="s">
        <v>106</v>
      </c>
      <c r="T761" s="484" t="s">
        <v>1191</v>
      </c>
      <c r="V761" s="203"/>
      <c r="W761" s="203">
        <f>VLOOKUP(T761,$A$794:$F$2344,6,FALSE)</f>
        <v>0</v>
      </c>
      <c r="X761" s="202" t="s">
        <v>63</v>
      </c>
      <c r="Y761" s="10">
        <f>W761*1.4</f>
        <v>0</v>
      </c>
      <c r="Z761" s="10"/>
      <c r="AA761" s="263"/>
      <c r="AB761" s="202" t="s">
        <v>106</v>
      </c>
      <c r="AC761" s="484" t="s">
        <v>1366</v>
      </c>
      <c r="AE761" s="203"/>
      <c r="AF761" s="203">
        <f>VLOOKUP(AC761,$A$794:$F$2344,6,FALSE)</f>
        <v>0</v>
      </c>
      <c r="AG761" s="202" t="s">
        <v>63</v>
      </c>
      <c r="AH761" s="10">
        <f>AF761*1.4</f>
        <v>0</v>
      </c>
      <c r="AI761" s="10"/>
      <c r="AJ761" s="263"/>
      <c r="AK761" s="202" t="s">
        <v>106</v>
      </c>
      <c r="AL761" s="490" t="s">
        <v>1191</v>
      </c>
      <c r="AN761" s="203"/>
      <c r="AO761" s="203">
        <f>VLOOKUP(AL761,$A$794:$F$2344,6,FALSE)</f>
        <v>0</v>
      </c>
      <c r="AP761" s="202" t="s">
        <v>63</v>
      </c>
      <c r="AQ761" s="10">
        <f>AO761*1.4</f>
        <v>0</v>
      </c>
      <c r="AR761" s="10"/>
      <c r="AS761" s="263"/>
      <c r="AT761" s="202" t="s">
        <v>106</v>
      </c>
      <c r="AU761" s="484" t="s">
        <v>2751</v>
      </c>
      <c r="AW761" s="203"/>
      <c r="AX761" s="203">
        <f>VLOOKUP(AU761,$A$794:$F$2344,6,FALSE)</f>
        <v>0</v>
      </c>
      <c r="AY761" s="202" t="s">
        <v>63</v>
      </c>
      <c r="AZ761" s="10">
        <f>AX761*1.4</f>
        <v>0</v>
      </c>
      <c r="BA761" s="10"/>
      <c r="BB761" s="263"/>
      <c r="BC761" s="202" t="s">
        <v>106</v>
      </c>
      <c r="BD761" s="484" t="s">
        <v>475</v>
      </c>
      <c r="BF761" s="203"/>
      <c r="BG761" s="203">
        <f>VLOOKUP(BD761,$A$794:$F$2344,6,FALSE)</f>
        <v>0</v>
      </c>
      <c r="BH761" s="202" t="s">
        <v>63</v>
      </c>
      <c r="BI761" s="10">
        <f>BG761*1.4</f>
        <v>0</v>
      </c>
      <c r="BJ761" s="10"/>
      <c r="BK761" s="263"/>
      <c r="BL761" s="202" t="s">
        <v>106</v>
      </c>
      <c r="BM761" s="484" t="s">
        <v>2924</v>
      </c>
      <c r="BO761" s="203"/>
      <c r="BP761" s="203">
        <f>VLOOKUP(BM761,$A$794:$F$2344,6,FALSE)</f>
        <v>0</v>
      </c>
      <c r="BQ761" s="202" t="s">
        <v>63</v>
      </c>
      <c r="BR761" s="10">
        <f>BP761*1.4</f>
        <v>0</v>
      </c>
      <c r="BS761" s="10"/>
      <c r="BT761" s="263"/>
      <c r="BU761" s="202" t="s">
        <v>106</v>
      </c>
      <c r="BV761" s="484" t="s">
        <v>1191</v>
      </c>
      <c r="BX761" s="203"/>
      <c r="BY761" s="203">
        <f>VLOOKUP(BV761,$A$794:$F$2344,6,FALSE)</f>
        <v>0</v>
      </c>
      <c r="BZ761" s="202" t="s">
        <v>63</v>
      </c>
      <c r="CA761" s="10">
        <f>BY761*1.4</f>
        <v>0</v>
      </c>
      <c r="CB761" s="10"/>
      <c r="CC761" s="263"/>
      <c r="CD761" s="202" t="s">
        <v>106</v>
      </c>
      <c r="CE761" s="491" t="s">
        <v>2924</v>
      </c>
      <c r="CG761" s="203"/>
      <c r="CH761" s="203">
        <f>VLOOKUP(CE761,$A$794:$F$2344,6,FALSE)</f>
        <v>0</v>
      </c>
      <c r="CI761" s="202" t="s">
        <v>63</v>
      </c>
      <c r="CJ761" s="10">
        <f>CH761*1.4</f>
        <v>0</v>
      </c>
      <c r="CK761" s="10"/>
      <c r="CL761" s="263"/>
      <c r="CM761" s="202" t="s">
        <v>106</v>
      </c>
      <c r="CN761" s="484" t="s">
        <v>2924</v>
      </c>
      <c r="CP761" s="203"/>
      <c r="CQ761" s="203">
        <f>VLOOKUP(CN761,$A$794:$F$2344,6,FALSE)</f>
        <v>0</v>
      </c>
      <c r="CR761" s="202" t="s">
        <v>63</v>
      </c>
      <c r="CS761" s="10">
        <f>CQ761*1.4</f>
        <v>0</v>
      </c>
      <c r="CT761" s="10"/>
      <c r="CU761" s="263"/>
      <c r="CV761" s="202" t="s">
        <v>106</v>
      </c>
      <c r="CW761" s="484" t="s">
        <v>2243</v>
      </c>
      <c r="CY761" s="203"/>
      <c r="CZ761" s="203">
        <f>VLOOKUP(CW761,$A$794:$F$2344,6,FALSE)</f>
        <v>5</v>
      </c>
      <c r="DA761" s="202" t="s">
        <v>63</v>
      </c>
      <c r="DB761" s="10">
        <f>CZ761*1.4</f>
        <v>7</v>
      </c>
      <c r="DC761" s="10"/>
      <c r="DD761" s="263"/>
      <c r="DE761" s="202" t="s">
        <v>106</v>
      </c>
      <c r="DF761" s="484" t="s">
        <v>2924</v>
      </c>
      <c r="DH761" s="203"/>
      <c r="DI761" s="203">
        <f>VLOOKUP(DF761,$A$794:$F$2344,6,FALSE)</f>
        <v>0</v>
      </c>
      <c r="DJ761" s="202" t="s">
        <v>63</v>
      </c>
      <c r="DK761" s="10">
        <f>DI761*1.4</f>
        <v>0</v>
      </c>
      <c r="DL761" s="10"/>
      <c r="DM761" s="263"/>
      <c r="DN761" s="202" t="s">
        <v>106</v>
      </c>
      <c r="DO761" s="484" t="s">
        <v>469</v>
      </c>
      <c r="DQ761" s="203"/>
      <c r="DR761" s="203">
        <f>VLOOKUP(DO761,$A$794:$F$2344,6,FALSE)</f>
        <v>0</v>
      </c>
      <c r="DS761" s="202" t="s">
        <v>63</v>
      </c>
      <c r="DT761" s="10">
        <f>DR761*1.4</f>
        <v>0</v>
      </c>
      <c r="DU761" s="10"/>
      <c r="DV761" s="263"/>
      <c r="DW761" s="202" t="s">
        <v>106</v>
      </c>
      <c r="DX761" s="484" t="s">
        <v>469</v>
      </c>
      <c r="DZ761" s="203"/>
      <c r="EA761" s="203">
        <f>VLOOKUP(DX761,$A$794:$F$2344,6,FALSE)</f>
        <v>0</v>
      </c>
      <c r="EB761" s="202" t="s">
        <v>63</v>
      </c>
      <c r="EC761" s="10">
        <f>EA761*1.4</f>
        <v>0</v>
      </c>
      <c r="ED761" s="10"/>
      <c r="EE761" s="263"/>
      <c r="EF761" s="202" t="s">
        <v>106</v>
      </c>
      <c r="EG761" s="484" t="s">
        <v>2924</v>
      </c>
      <c r="EI761" s="203"/>
      <c r="EJ761" s="203">
        <f>VLOOKUP(EG761,$A$794:$F$2344,6,FALSE)</f>
        <v>0</v>
      </c>
      <c r="EK761" s="202" t="s">
        <v>63</v>
      </c>
      <c r="EL761" s="10">
        <f>EJ761*1.4</f>
        <v>0</v>
      </c>
      <c r="EM761" s="10"/>
      <c r="EN761" s="263"/>
      <c r="EO761" s="202" t="s">
        <v>106</v>
      </c>
      <c r="EP761" s="484" t="s">
        <v>1726</v>
      </c>
      <c r="ER761" s="203"/>
      <c r="ES761" s="203">
        <f>VLOOKUP(EP761,$A$794:$F$2344,6,FALSE)</f>
        <v>0</v>
      </c>
      <c r="ET761" s="202" t="s">
        <v>63</v>
      </c>
      <c r="EU761" s="10">
        <f>ES761*1.4</f>
        <v>0</v>
      </c>
      <c r="EV761" s="10"/>
      <c r="EW761" s="263"/>
      <c r="EX761" s="202" t="s">
        <v>106</v>
      </c>
      <c r="EY761" s="484" t="s">
        <v>1191</v>
      </c>
      <c r="FA761" s="203"/>
      <c r="FB761" s="203">
        <f>VLOOKUP(EY761,$A$794:$F$2344,6,FALSE)</f>
        <v>0</v>
      </c>
      <c r="FC761" s="202" t="s">
        <v>63</v>
      </c>
      <c r="FD761" s="10">
        <f>FB761*1.4</f>
        <v>0</v>
      </c>
      <c r="FE761" s="10"/>
      <c r="FF761" s="263"/>
      <c r="FG761" s="202" t="s">
        <v>106</v>
      </c>
      <c r="FH761" s="484" t="s">
        <v>2439</v>
      </c>
      <c r="FJ761" s="203"/>
      <c r="FK761" s="203">
        <f>VLOOKUP(FH761,$A$794:$F$2344,6,FALSE)</f>
        <v>0</v>
      </c>
      <c r="FL761" s="202" t="s">
        <v>63</v>
      </c>
      <c r="FM761" s="10">
        <f>FK761*1.4</f>
        <v>0</v>
      </c>
      <c r="FN761" s="10"/>
      <c r="FO761" s="263"/>
      <c r="FP761" s="202" t="s">
        <v>106</v>
      </c>
      <c r="FQ761" s="484" t="s">
        <v>1360</v>
      </c>
      <c r="FS761" s="203"/>
      <c r="FT761" s="203">
        <f>VLOOKUP(FQ761,$A$794:$F$2344,6,FALSE)</f>
        <v>0</v>
      </c>
      <c r="FU761" s="202" t="s">
        <v>63</v>
      </c>
      <c r="FV761" s="10">
        <f>FT761*1.4</f>
        <v>0</v>
      </c>
      <c r="FW761" s="10"/>
      <c r="FX761" s="263"/>
      <c r="FY761" s="202" t="s">
        <v>106</v>
      </c>
      <c r="FZ761" s="484" t="s">
        <v>475</v>
      </c>
      <c r="GB761" s="203"/>
      <c r="GC761" s="203">
        <f>VLOOKUP(FZ761,$A$794:$F$2344,6,FALSE)</f>
        <v>0</v>
      </c>
      <c r="GD761" s="202" t="s">
        <v>63</v>
      </c>
      <c r="GE761" s="10">
        <f>GC761*1.4</f>
        <v>0</v>
      </c>
      <c r="GF761" s="10"/>
      <c r="GG761" s="263"/>
      <c r="GH761" s="202" t="s">
        <v>106</v>
      </c>
      <c r="GI761" s="484" t="s">
        <v>792</v>
      </c>
      <c r="GK761" s="203"/>
      <c r="GL761" s="203">
        <f>VLOOKUP(GI761,$A$794:$F$2344,6,FALSE)</f>
        <v>0</v>
      </c>
      <c r="GM761" s="202" t="s">
        <v>63</v>
      </c>
      <c r="GN761" s="10">
        <f>GL761*1.4</f>
        <v>0</v>
      </c>
      <c r="GO761" s="10"/>
      <c r="GP761" s="263"/>
      <c r="GQ761" s="202" t="s">
        <v>106</v>
      </c>
      <c r="GR761" s="484" t="s">
        <v>469</v>
      </c>
      <c r="GT761" s="203"/>
      <c r="GU761" s="203">
        <f>VLOOKUP(GR761,$A$794:$F$2344,6,FALSE)</f>
        <v>0</v>
      </c>
      <c r="GV761" s="202" t="s">
        <v>63</v>
      </c>
      <c r="GW761" s="10">
        <f>GU761*1.4</f>
        <v>0</v>
      </c>
      <c r="GX761" s="10"/>
      <c r="GY761" s="263"/>
      <c r="GZ761" s="202" t="s">
        <v>106</v>
      </c>
      <c r="HA761" s="484" t="s">
        <v>1191</v>
      </c>
      <c r="HC761" s="203"/>
      <c r="HD761" s="203">
        <f>VLOOKUP(HA761,$A$794:$F$2344,6,FALSE)</f>
        <v>0</v>
      </c>
      <c r="HE761" s="202" t="s">
        <v>63</v>
      </c>
      <c r="HF761" s="10">
        <f>HD761*1.4</f>
        <v>0</v>
      </c>
      <c r="HG761" s="10"/>
      <c r="HH761" s="263"/>
      <c r="HI761" s="202" t="s">
        <v>106</v>
      </c>
      <c r="HJ761" s="484" t="s">
        <v>1724</v>
      </c>
      <c r="HL761" s="203"/>
      <c r="HM761" s="203">
        <f>VLOOKUP(HJ761,$A$794:$F$2344,6,FALSE)</f>
        <v>0</v>
      </c>
      <c r="HN761" s="202" t="s">
        <v>63</v>
      </c>
      <c r="HO761" s="10">
        <f>HM761*1.4</f>
        <v>0</v>
      </c>
      <c r="HP761" s="10"/>
      <c r="HQ761" s="263"/>
      <c r="HR761" s="202" t="s">
        <v>106</v>
      </c>
      <c r="HS761" s="484" t="s">
        <v>2924</v>
      </c>
      <c r="HU761" s="203"/>
      <c r="HV761" s="203">
        <f>VLOOKUP(HS761,$A$794:$F$2344,6,FALSE)</f>
        <v>0</v>
      </c>
      <c r="HW761" s="202" t="s">
        <v>63</v>
      </c>
      <c r="HX761" s="10">
        <f>HV761*1.4</f>
        <v>0</v>
      </c>
      <c r="HY761" s="10"/>
      <c r="HZ761" s="263"/>
      <c r="IA761" s="202" t="s">
        <v>106</v>
      </c>
      <c r="IB761" s="496" t="s">
        <v>183</v>
      </c>
      <c r="ID761" s="203"/>
      <c r="IE761" s="203" t="e">
        <f>VLOOKUP(IB761,$A$794:$F$2344,6,FALSE)</f>
        <v>#N/A</v>
      </c>
      <c r="IF761" s="202" t="s">
        <v>63</v>
      </c>
      <c r="IG761" s="10" t="e">
        <f>IE761*1.4</f>
        <v>#N/A</v>
      </c>
      <c r="IH761" s="10"/>
      <c r="II761" s="263"/>
      <c r="IJ761" s="202" t="s">
        <v>106</v>
      </c>
      <c r="IK761" s="484" t="s">
        <v>2439</v>
      </c>
      <c r="IM761" s="203"/>
      <c r="IN761" s="203">
        <f>VLOOKUP(IK761,$A$794:$F$2344,6,FALSE)</f>
        <v>0</v>
      </c>
      <c r="IO761" s="202" t="s">
        <v>63</v>
      </c>
      <c r="IP761" s="10">
        <f>IN761*1.4</f>
        <v>0</v>
      </c>
      <c r="IQ761" s="10"/>
      <c r="IR761" s="263"/>
      <c r="IS761" s="202" t="s">
        <v>106</v>
      </c>
      <c r="IT761" s="484" t="s">
        <v>2924</v>
      </c>
      <c r="IV761" s="203"/>
      <c r="IW761" s="203">
        <f>VLOOKUP(IT761,$A$794:$F$2344,6,FALSE)</f>
        <v>0</v>
      </c>
      <c r="IX761" s="202" t="s">
        <v>63</v>
      </c>
      <c r="IY761" s="10">
        <f>IW761*1.4</f>
        <v>0</v>
      </c>
      <c r="IZ761" s="10"/>
      <c r="JA761" s="263"/>
      <c r="JB761" s="202" t="s">
        <v>106</v>
      </c>
      <c r="JC761" s="484" t="s">
        <v>469</v>
      </c>
      <c r="JE761" s="203"/>
      <c r="JF761" s="203">
        <f>VLOOKUP(JC761,$A$794:$F$2344,6,FALSE)</f>
        <v>0</v>
      </c>
      <c r="JG761" s="202" t="s">
        <v>63</v>
      </c>
      <c r="JH761" s="10">
        <f>JF761*1.4</f>
        <v>0</v>
      </c>
      <c r="JI761" s="10"/>
      <c r="JJ761" s="263"/>
      <c r="JK761" s="202" t="s">
        <v>106</v>
      </c>
      <c r="JL761" s="484" t="s">
        <v>1614</v>
      </c>
      <c r="JN761" s="203"/>
      <c r="JO761" s="203">
        <f>VLOOKUP(JL761,$A$794:$F$2344,6,FALSE)</f>
        <v>0</v>
      </c>
      <c r="JP761" s="202" t="s">
        <v>63</v>
      </c>
      <c r="JQ761" s="10">
        <f>JO761*1.4</f>
        <v>0</v>
      </c>
      <c r="JR761" s="10"/>
      <c r="JS761" s="263"/>
      <c r="JT761" s="202" t="s">
        <v>106</v>
      </c>
      <c r="JU761" s="484" t="s">
        <v>2924</v>
      </c>
      <c r="JW761" s="203"/>
      <c r="JX761" s="203">
        <f>VLOOKUP(JU761,$A$794:$F$2344,6,FALSE)</f>
        <v>0</v>
      </c>
      <c r="JY761" s="202" t="s">
        <v>63</v>
      </c>
      <c r="JZ761" s="10">
        <f>JX761*1.4</f>
        <v>0</v>
      </c>
      <c r="KA761" s="10"/>
      <c r="KB761" s="263"/>
      <c r="KC761" s="202" t="s">
        <v>106</v>
      </c>
      <c r="KD761" s="484" t="s">
        <v>619</v>
      </c>
      <c r="KF761" s="203"/>
      <c r="KG761" s="203">
        <f>VLOOKUP(KD761,$A$794:$F$2344,6,FALSE)</f>
        <v>0</v>
      </c>
      <c r="KH761" s="202" t="s">
        <v>63</v>
      </c>
      <c r="KI761" s="10">
        <f>KG761*1.4</f>
        <v>0</v>
      </c>
      <c r="KJ761" s="10"/>
      <c r="KK761" s="263"/>
      <c r="KL761" s="202" t="s">
        <v>106</v>
      </c>
      <c r="KM761" s="484" t="s">
        <v>469</v>
      </c>
      <c r="KO761" s="203"/>
      <c r="KP761" s="203">
        <f>VLOOKUP(KM761,$A$794:$F$2344,6,FALSE)</f>
        <v>0</v>
      </c>
      <c r="KQ761" s="202" t="s">
        <v>63</v>
      </c>
      <c r="KR761" s="10">
        <f>KP761*1.4</f>
        <v>0</v>
      </c>
      <c r="KS761" s="10"/>
      <c r="KT761" s="263"/>
      <c r="KU761" s="202" t="s">
        <v>106</v>
      </c>
      <c r="KV761" s="498" t="s">
        <v>469</v>
      </c>
      <c r="KX761" s="203"/>
      <c r="KY761" s="203">
        <f>VLOOKUP(KV761,$A$794:$F$2344,6,FALSE)</f>
        <v>0</v>
      </c>
      <c r="KZ761" s="202" t="s">
        <v>63</v>
      </c>
      <c r="LA761" s="10">
        <f>KY761*1.4</f>
        <v>0</v>
      </c>
      <c r="LB761" s="10"/>
      <c r="LC761" s="263"/>
      <c r="LD761" s="202" t="s">
        <v>106</v>
      </c>
      <c r="LE761" s="484" t="s">
        <v>2924</v>
      </c>
      <c r="LG761" s="203"/>
      <c r="LH761" s="203">
        <f>VLOOKUP(LE761,$A$794:$F$2344,6,FALSE)</f>
        <v>0</v>
      </c>
      <c r="LI761" s="202" t="s">
        <v>63</v>
      </c>
      <c r="LJ761" s="10">
        <f>LH761*1.4</f>
        <v>0</v>
      </c>
      <c r="LK761" s="10"/>
      <c r="LL761" s="263"/>
      <c r="LM761" s="202" t="s">
        <v>106</v>
      </c>
      <c r="LN761" s="484" t="s">
        <v>2924</v>
      </c>
      <c r="LP761" s="203"/>
      <c r="LQ761" s="203">
        <f>VLOOKUP(LN761,$A$794:$F$2344,6,FALSE)</f>
        <v>0</v>
      </c>
      <c r="LR761" s="202" t="s">
        <v>63</v>
      </c>
      <c r="LS761" s="10">
        <f>LQ761*1.4</f>
        <v>0</v>
      </c>
      <c r="LT761" s="10"/>
      <c r="LU761" s="263"/>
      <c r="LV761" s="202" t="s">
        <v>106</v>
      </c>
      <c r="LW761" s="496" t="s">
        <v>183</v>
      </c>
      <c r="LY761" s="203"/>
      <c r="LZ761" s="203" t="e">
        <f>VLOOKUP(LW761,$A$794:$F$2344,6,FALSE)</f>
        <v>#N/A</v>
      </c>
      <c r="MA761" s="202" t="s">
        <v>63</v>
      </c>
      <c r="MB761" s="10" t="e">
        <f>LZ761*1.4</f>
        <v>#N/A</v>
      </c>
      <c r="MC761" s="10"/>
      <c r="MD761" s="263"/>
      <c r="ME761" s="202" t="s">
        <v>106</v>
      </c>
      <c r="MF761" s="484" t="s">
        <v>1141</v>
      </c>
      <c r="MH761" s="203"/>
      <c r="MI761" s="203">
        <f>VLOOKUP(MF761,$A$794:$F$2344,6,FALSE)</f>
        <v>0</v>
      </c>
      <c r="MJ761" s="202" t="s">
        <v>63</v>
      </c>
      <c r="MK761" s="10">
        <f>MI761*1.4</f>
        <v>0</v>
      </c>
      <c r="ML761" s="10"/>
      <c r="MM761" s="263"/>
      <c r="MN761" s="202" t="s">
        <v>106</v>
      </c>
      <c r="MO761" s="484" t="s">
        <v>812</v>
      </c>
      <c r="MQ761" s="203"/>
      <c r="MR761" s="203">
        <f>VLOOKUP(MO761,$A$794:$F$2344,6,FALSE)</f>
        <v>0</v>
      </c>
      <c r="MS761" s="202" t="s">
        <v>63</v>
      </c>
      <c r="MT761" s="10">
        <f>MR761*1.4</f>
        <v>0</v>
      </c>
      <c r="MU761" s="10"/>
      <c r="MV761" s="263"/>
      <c r="MW761" s="202" t="s">
        <v>106</v>
      </c>
      <c r="MX761" s="484" t="s">
        <v>2310</v>
      </c>
      <c r="MZ761" s="203"/>
      <c r="NA761" s="203">
        <f>VLOOKUP(MX761,$A$794:$F$2344,6,FALSE)</f>
        <v>0</v>
      </c>
      <c r="NB761" s="202" t="s">
        <v>63</v>
      </c>
      <c r="NC761" s="10">
        <f>NA761*1.4</f>
        <v>0</v>
      </c>
      <c r="ND761" s="10"/>
      <c r="NE761" s="263"/>
      <c r="NF761" s="202" t="s">
        <v>106</v>
      </c>
      <c r="NG761" s="484" t="s">
        <v>1591</v>
      </c>
      <c r="NI761" s="203"/>
      <c r="NJ761" s="203">
        <f>VLOOKUP(NG761,$A$794:$F$2344,6,FALSE)</f>
        <v>0</v>
      </c>
      <c r="NK761" s="202" t="s">
        <v>63</v>
      </c>
      <c r="NL761" s="10">
        <f>NJ761*1.4</f>
        <v>0</v>
      </c>
      <c r="NM761" s="10"/>
      <c r="NN761" s="263"/>
      <c r="NO761" s="202" t="s">
        <v>106</v>
      </c>
      <c r="NP761" s="498" t="s">
        <v>3237</v>
      </c>
      <c r="NR761" s="203"/>
      <c r="NS761" s="203">
        <f>VLOOKUP(NP761,$A$794:$F$2344,6,FALSE)</f>
        <v>0</v>
      </c>
      <c r="NT761" s="202" t="s">
        <v>63</v>
      </c>
      <c r="NU761" s="10">
        <f>NS761*1.4</f>
        <v>0</v>
      </c>
      <c r="NV761" s="10"/>
      <c r="NW761" s="263"/>
      <c r="NX761" s="202" t="s">
        <v>106</v>
      </c>
      <c r="NY761" s="484" t="s">
        <v>806</v>
      </c>
      <c r="OA761" s="203"/>
      <c r="OB761" s="203">
        <f>VLOOKUP(NY761,$A$794:$F$2344,6,FALSE)</f>
        <v>0</v>
      </c>
      <c r="OC761" s="202" t="s">
        <v>63</v>
      </c>
      <c r="OD761" s="10">
        <f>OB761*1.4</f>
        <v>0</v>
      </c>
      <c r="OE761" s="10"/>
      <c r="OF761" s="263"/>
      <c r="OG761" s="202" t="s">
        <v>106</v>
      </c>
      <c r="OH761" s="484" t="s">
        <v>923</v>
      </c>
      <c r="OJ761" s="203"/>
      <c r="OK761" s="203">
        <f>VLOOKUP(OH761,$A$794:$F$2344,6,FALSE)</f>
        <v>0</v>
      </c>
      <c r="OL761" s="202" t="s">
        <v>63</v>
      </c>
      <c r="OM761" s="10">
        <f>OK761*1.4</f>
        <v>0</v>
      </c>
      <c r="ON761" s="10"/>
      <c r="OO761" s="263"/>
      <c r="OP761" s="202" t="s">
        <v>106</v>
      </c>
      <c r="OQ761" s="484" t="s">
        <v>560</v>
      </c>
      <c r="OS761" s="203"/>
      <c r="OT761" s="203">
        <f>VLOOKUP(OQ761,$A$794:$F$2344,6,FALSE)</f>
        <v>0</v>
      </c>
      <c r="OU761" s="202" t="s">
        <v>63</v>
      </c>
      <c r="OV761" s="10">
        <f>OT761*1.4</f>
        <v>0</v>
      </c>
      <c r="OW761" s="10"/>
      <c r="OX761" s="263"/>
      <c r="OY761" s="202" t="s">
        <v>106</v>
      </c>
      <c r="OZ761" s="484" t="s">
        <v>3237</v>
      </c>
      <c r="PB761" s="203"/>
      <c r="PC761" s="203">
        <f>VLOOKUP(OZ761,$A$794:$F$2344,6,FALSE)</f>
        <v>0</v>
      </c>
      <c r="PD761" s="202" t="s">
        <v>63</v>
      </c>
      <c r="PE761" s="10">
        <f>PC761*1.4</f>
        <v>0</v>
      </c>
      <c r="PF761" s="10"/>
      <c r="PG761" s="263"/>
      <c r="PH761" s="202" t="s">
        <v>106</v>
      </c>
      <c r="PI761" s="496" t="s">
        <v>183</v>
      </c>
      <c r="PK761" s="203"/>
      <c r="PL761" s="203" t="e">
        <f>VLOOKUP(PI761,$A$794:$F$2344,6,FALSE)</f>
        <v>#N/A</v>
      </c>
      <c r="PM761" s="202" t="s">
        <v>63</v>
      </c>
      <c r="PN761" s="10" t="e">
        <f>PL761*1.4</f>
        <v>#N/A</v>
      </c>
      <c r="PO761" s="10"/>
      <c r="PP761" s="263"/>
      <c r="PQ761" s="202" t="s">
        <v>106</v>
      </c>
      <c r="PR761" s="484" t="s">
        <v>1591</v>
      </c>
      <c r="PT761" s="203"/>
      <c r="PU761" s="203">
        <f>VLOOKUP(PR761,$A$794:$F$2344,6,FALSE)</f>
        <v>0</v>
      </c>
      <c r="PV761" s="202" t="s">
        <v>63</v>
      </c>
      <c r="PW761" s="10">
        <f>PU761*1.4</f>
        <v>0</v>
      </c>
      <c r="PX761" s="10"/>
      <c r="PY761" s="263"/>
      <c r="PZ761" s="202" t="s">
        <v>106</v>
      </c>
      <c r="QA761" s="496" t="s">
        <v>183</v>
      </c>
      <c r="QC761" s="203"/>
      <c r="QD761" s="203" t="e">
        <f>VLOOKUP(QA761,$A$794:$F$2344,6,FALSE)</f>
        <v>#N/A</v>
      </c>
      <c r="QE761" s="202" t="s">
        <v>63</v>
      </c>
      <c r="QF761" s="10" t="e">
        <f>QD761*1.4</f>
        <v>#N/A</v>
      </c>
      <c r="QG761" s="10"/>
      <c r="QH761" s="263"/>
      <c r="QI761" s="202" t="s">
        <v>106</v>
      </c>
      <c r="QJ761" s="484" t="s">
        <v>469</v>
      </c>
      <c r="QL761" s="203"/>
      <c r="QM761" s="203">
        <f>VLOOKUP(QJ761,$A$794:$F$2344,6,FALSE)</f>
        <v>0</v>
      </c>
      <c r="QN761" s="202" t="s">
        <v>63</v>
      </c>
      <c r="QO761" s="10">
        <f>QM761*1.4</f>
        <v>0</v>
      </c>
      <c r="QP761" s="10"/>
      <c r="QQ761" s="263"/>
      <c r="QR761" s="202" t="s">
        <v>106</v>
      </c>
      <c r="QS761" s="484" t="s">
        <v>670</v>
      </c>
      <c r="QU761" s="203"/>
      <c r="QV761" s="203">
        <f>VLOOKUP(QS761,$A$794:$F$2344,6,FALSE)</f>
        <v>0</v>
      </c>
      <c r="QW761" s="202" t="s">
        <v>63</v>
      </c>
      <c r="QX761" s="10">
        <f>QV761*1.4</f>
        <v>0</v>
      </c>
      <c r="QY761" s="10"/>
      <c r="QZ761" s="263"/>
      <c r="RA761" s="202" t="s">
        <v>106</v>
      </c>
      <c r="RB761" s="484" t="s">
        <v>495</v>
      </c>
      <c r="RD761" s="203"/>
      <c r="RE761" s="203">
        <f>VLOOKUP(RB761,$A$794:$F$2344,6,FALSE)</f>
        <v>0</v>
      </c>
      <c r="RF761" s="202" t="s">
        <v>63</v>
      </c>
      <c r="RG761" s="10">
        <f>RE761*1.4</f>
        <v>0</v>
      </c>
      <c r="RH761" s="10"/>
      <c r="RI761" s="263"/>
      <c r="RJ761" s="202" t="s">
        <v>106</v>
      </c>
      <c r="RK761" s="484" t="s">
        <v>475</v>
      </c>
      <c r="RM761" s="203"/>
      <c r="RN761" s="203">
        <f>VLOOKUP(RK761,$A$794:$F$2344,6,FALSE)</f>
        <v>0</v>
      </c>
      <c r="RO761" s="202" t="s">
        <v>63</v>
      </c>
      <c r="RP761" s="10">
        <f>RN761*1.4</f>
        <v>0</v>
      </c>
      <c r="RQ761" s="10"/>
      <c r="RR761" s="263"/>
      <c r="RS761" s="202" t="s">
        <v>106</v>
      </c>
      <c r="RT761" s="484" t="s">
        <v>2753</v>
      </c>
      <c r="RV761" s="203"/>
      <c r="RW761" s="203">
        <f>VLOOKUP(RT761,$A$794:$F$2344,6,FALSE)</f>
        <v>0</v>
      </c>
      <c r="RX761" s="202" t="s">
        <v>63</v>
      </c>
      <c r="RY761" s="10">
        <f>RW761*1.4</f>
        <v>0</v>
      </c>
      <c r="RZ761" s="10"/>
      <c r="SA761" s="269"/>
      <c r="SB761" s="202" t="s">
        <v>106</v>
      </c>
      <c r="SC761" s="484" t="s">
        <v>2310</v>
      </c>
      <c r="SE761" s="203"/>
      <c r="SF761" s="203">
        <f>VLOOKUP(SC761,$A$794:$F$2344,6,FALSE)</f>
        <v>0</v>
      </c>
      <c r="SG761" s="202" t="s">
        <v>63</v>
      </c>
      <c r="SH761" s="10">
        <f>SF761*1.4</f>
        <v>0</v>
      </c>
      <c r="SI761" s="10"/>
      <c r="SJ761" s="269"/>
      <c r="SK761" s="202" t="s">
        <v>106</v>
      </c>
      <c r="SL761" s="496" t="s">
        <v>183</v>
      </c>
      <c r="SN761" s="203"/>
      <c r="SO761" s="203" t="e">
        <f>VLOOKUP(SL761,$A$794:$F$2344,6,FALSE)</f>
        <v>#N/A</v>
      </c>
      <c r="SP761" s="202" t="s">
        <v>63</v>
      </c>
      <c r="SQ761" s="10" t="e">
        <f>SO761*1.4</f>
        <v>#N/A</v>
      </c>
      <c r="SR761" s="10"/>
      <c r="SS761" s="269"/>
      <c r="ST761" s="202" t="s">
        <v>106</v>
      </c>
      <c r="SU761" s="484" t="s">
        <v>2966</v>
      </c>
      <c r="SW761" s="203"/>
      <c r="SX761" s="203">
        <f>VLOOKUP(SU761,$A$794:$F$2344,6,FALSE)</f>
        <v>0</v>
      </c>
      <c r="SY761" s="202" t="s">
        <v>63</v>
      </c>
      <c r="SZ761" s="10">
        <f>SX761*1.4</f>
        <v>0</v>
      </c>
      <c r="TA761" s="10"/>
      <c r="TB761" s="269"/>
      <c r="TC761" s="202" t="s">
        <v>106</v>
      </c>
      <c r="TD761" s="484" t="s">
        <v>2072</v>
      </c>
      <c r="TF761" s="203"/>
      <c r="TG761" s="203">
        <f>VLOOKUP(TD761,$A$794:$F$2344,6,FALSE)</f>
        <v>0</v>
      </c>
      <c r="TH761" s="202" t="s">
        <v>63</v>
      </c>
      <c r="TI761" s="10">
        <f>TG761*1.4</f>
        <v>0</v>
      </c>
      <c r="TK761" s="269"/>
      <c r="TL761" s="202" t="s">
        <v>106</v>
      </c>
      <c r="TM761" s="484" t="s">
        <v>643</v>
      </c>
      <c r="TO761" s="203"/>
      <c r="TP761" s="203">
        <f>VLOOKUP(TM761,$A$794:$F$2344,6,FALSE)</f>
        <v>2</v>
      </c>
      <c r="TQ761" s="202" t="s">
        <v>63</v>
      </c>
      <c r="TR761" s="10">
        <f>TP761*1.4</f>
        <v>2.8</v>
      </c>
      <c r="TS761" s="10"/>
      <c r="TT761" s="269"/>
      <c r="TU761" s="202" t="s">
        <v>106</v>
      </c>
      <c r="TV761" s="484" t="s">
        <v>931</v>
      </c>
      <c r="TX761" s="203"/>
      <c r="TY761" s="203">
        <f>VLOOKUP(TV761,$A$794:$F$2344,6,FALSE)</f>
        <v>15</v>
      </c>
      <c r="TZ761" s="202" t="s">
        <v>63</v>
      </c>
      <c r="UA761" s="10">
        <f>TY761*1.4</f>
        <v>21</v>
      </c>
      <c r="UB761" s="10"/>
      <c r="UC761" s="269"/>
      <c r="UD761" s="202" t="s">
        <v>106</v>
      </c>
      <c r="UE761" s="498" t="s">
        <v>469</v>
      </c>
      <c r="UG761" s="203"/>
      <c r="UH761" s="203">
        <f>VLOOKUP(UE761,$A$794:$F$2344,6,FALSE)</f>
        <v>0</v>
      </c>
      <c r="UI761" s="202" t="s">
        <v>63</v>
      </c>
      <c r="UJ761" s="10">
        <f>UH761*1.4</f>
        <v>0</v>
      </c>
      <c r="UK761" s="10"/>
      <c r="UL761" s="269"/>
      <c r="UM761" s="202" t="s">
        <v>106</v>
      </c>
      <c r="UN761" s="484" t="s">
        <v>670</v>
      </c>
      <c r="UP761" s="203"/>
      <c r="UQ761" s="203">
        <f>VLOOKUP(UN761,$A$794:$F$2344,6,FALSE)</f>
        <v>0</v>
      </c>
      <c r="UR761" s="202" t="s">
        <v>63</v>
      </c>
      <c r="US761" s="10">
        <f>UQ761*1.4</f>
        <v>0</v>
      </c>
      <c r="UT761" s="10"/>
      <c r="UU761" s="269"/>
      <c r="UV761" s="202" t="s">
        <v>106</v>
      </c>
      <c r="UW761" s="484" t="s">
        <v>560</v>
      </c>
      <c r="UY761" s="203"/>
      <c r="UZ761" s="203">
        <f>VLOOKUP(UW761,$A$794:$F$2344,6,FALSE)</f>
        <v>0</v>
      </c>
      <c r="VA761" s="202" t="s">
        <v>63</v>
      </c>
      <c r="VB761" s="10">
        <f>UZ761*1.4</f>
        <v>0</v>
      </c>
      <c r="VC761" s="10"/>
      <c r="VD761" s="269"/>
      <c r="VE761" s="202" t="s">
        <v>106</v>
      </c>
      <c r="VF761" s="484" t="s">
        <v>1191</v>
      </c>
      <c r="VH761" s="203"/>
      <c r="VI761" s="203">
        <f>VLOOKUP(VF761,$A$794:$F$2344,6,FALSE)</f>
        <v>0</v>
      </c>
      <c r="VJ761" s="202" t="s">
        <v>63</v>
      </c>
      <c r="VK761" s="10">
        <f>VI761*1.4</f>
        <v>0</v>
      </c>
      <c r="VL761" s="10"/>
      <c r="VM761" s="269"/>
      <c r="VN761" s="202" t="s">
        <v>106</v>
      </c>
      <c r="VO761" s="484" t="s">
        <v>495</v>
      </c>
      <c r="VQ761" s="203"/>
      <c r="VR761" s="203">
        <f>VLOOKUP(VO761,$A$794:$F$2344,6,FALSE)</f>
        <v>0</v>
      </c>
      <c r="VS761" s="202" t="s">
        <v>63</v>
      </c>
      <c r="VT761" s="10">
        <f>VR761*1.4</f>
        <v>0</v>
      </c>
      <c r="VU761" s="10"/>
      <c r="VV761" s="269"/>
      <c r="VW761" s="202" t="s">
        <v>106</v>
      </c>
      <c r="VX761" s="496" t="s">
        <v>183</v>
      </c>
      <c r="VZ761" s="203"/>
      <c r="WA761" s="203" t="e">
        <f>VLOOKUP(VX761,$A$794:$F$2344,6,FALSE)</f>
        <v>#N/A</v>
      </c>
      <c r="WB761" s="202" t="s">
        <v>63</v>
      </c>
      <c r="WC761" s="10" t="e">
        <f>WA761*1.4</f>
        <v>#N/A</v>
      </c>
      <c r="WE761" s="269"/>
      <c r="WF761" s="202" t="s">
        <v>106</v>
      </c>
      <c r="WG761" s="484" t="s">
        <v>417</v>
      </c>
      <c r="WI761" s="203"/>
      <c r="WJ761" s="203">
        <f>VLOOKUP(WG761,$A$794:$F$2344,6,FALSE)</f>
        <v>0</v>
      </c>
      <c r="WK761" s="202" t="s">
        <v>63</v>
      </c>
      <c r="WL761" s="10">
        <f>WJ761*1.4</f>
        <v>0</v>
      </c>
      <c r="WN761" s="269"/>
      <c r="WO761" s="202" t="s">
        <v>106</v>
      </c>
      <c r="WP761" s="484" t="s">
        <v>1366</v>
      </c>
      <c r="WQ761" s="203"/>
      <c r="WR761" s="203"/>
      <c r="WS761" s="203">
        <f>VLOOKUP(WP761,$A$794:$F$2344,6,FALSE)</f>
        <v>0</v>
      </c>
      <c r="WT761" s="202" t="s">
        <v>63</v>
      </c>
      <c r="WU761" s="10">
        <f>WS761*1.4</f>
        <v>0</v>
      </c>
      <c r="WV761" s="10"/>
      <c r="WW761" s="269"/>
      <c r="WX761" s="202" t="s">
        <v>106</v>
      </c>
      <c r="WY761" s="484" t="s">
        <v>417</v>
      </c>
      <c r="XA761" s="203"/>
      <c r="XB761" s="203">
        <f>VLOOKUP(WY761,$A$794:$F$2344,6,FALSE)</f>
        <v>0</v>
      </c>
      <c r="XC761" s="202" t="s">
        <v>63</v>
      </c>
      <c r="XD761" s="10">
        <f>XB761*1.4</f>
        <v>0</v>
      </c>
      <c r="XF761" s="269"/>
      <c r="XG761" s="202" t="s">
        <v>106</v>
      </c>
      <c r="XH761" s="484" t="s">
        <v>619</v>
      </c>
      <c r="XJ761" s="203"/>
      <c r="XK761" s="203">
        <f>VLOOKUP(XH761,$A$794:$F$2344,6,FALSE)</f>
        <v>0</v>
      </c>
      <c r="XL761" s="202" t="s">
        <v>63</v>
      </c>
      <c r="XM761" s="10">
        <f>XK761*1.4</f>
        <v>0</v>
      </c>
      <c r="XO761" s="269"/>
      <c r="XP761" s="202" t="s">
        <v>106</v>
      </c>
      <c r="XQ761" s="484" t="s">
        <v>2375</v>
      </c>
      <c r="XS761" s="203"/>
      <c r="XT761" s="203">
        <f>VLOOKUP(XQ761,$A$794:$F$2344,6,FALSE)</f>
        <v>0</v>
      </c>
      <c r="XU761" s="202" t="s">
        <v>63</v>
      </c>
      <c r="XV761" s="10">
        <f>XT761*1.4</f>
        <v>0</v>
      </c>
      <c r="XW761" s="10"/>
      <c r="XX761" s="269"/>
      <c r="XY761" s="202" t="s">
        <v>106</v>
      </c>
      <c r="XZ761" s="484" t="s">
        <v>1724</v>
      </c>
      <c r="YB761" s="203"/>
      <c r="YC761" s="203">
        <f>VLOOKUP(XZ761,$A$794:$F$2344,6,FALSE)</f>
        <v>0</v>
      </c>
      <c r="YD761" s="202" t="s">
        <v>63</v>
      </c>
      <c r="YE761" s="10">
        <f>YC761*1.4</f>
        <v>0</v>
      </c>
      <c r="YG761" s="269"/>
      <c r="YH761" s="202" t="s">
        <v>106</v>
      </c>
      <c r="YI761" s="78" t="s">
        <v>183</v>
      </c>
      <c r="YK761" s="203"/>
      <c r="YL761" s="203" t="e">
        <f>VLOOKUP(YI761,$A$794:$F$2344,6,FALSE)</f>
        <v>#N/A</v>
      </c>
      <c r="YM761" s="202" t="s">
        <v>63</v>
      </c>
      <c r="YN761" s="10" t="e">
        <f>YL761*1.4</f>
        <v>#N/A</v>
      </c>
      <c r="YO761" s="10"/>
      <c r="YP761" s="269"/>
      <c r="YQ761" s="202" t="s">
        <v>106</v>
      </c>
      <c r="YR761" s="78" t="s">
        <v>183</v>
      </c>
      <c r="YT761" s="203"/>
      <c r="YU761" s="203" t="e">
        <f>VLOOKUP(YR761,$A$794:$F$2344,6,FALSE)</f>
        <v>#N/A</v>
      </c>
      <c r="YV761" s="202" t="s">
        <v>63</v>
      </c>
      <c r="YW761" s="10" t="e">
        <f>YU761*1.4</f>
        <v>#N/A</v>
      </c>
      <c r="YY761" s="269"/>
      <c r="YZ761" s="202" t="s">
        <v>106</v>
      </c>
      <c r="ZA761" s="78" t="s">
        <v>183</v>
      </c>
      <c r="ZC761" s="203"/>
      <c r="ZD761" s="203" t="e">
        <f>VLOOKUP(ZA761,$A$794:$F$2344,6,FALSE)</f>
        <v>#N/A</v>
      </c>
      <c r="ZE761" s="202" t="s">
        <v>63</v>
      </c>
      <c r="ZF761" s="10" t="e">
        <f>ZD761*1.4</f>
        <v>#N/A</v>
      </c>
      <c r="ZH761" s="269"/>
      <c r="ZI761" s="202" t="s">
        <v>106</v>
      </c>
      <c r="ZJ761" s="78" t="s">
        <v>183</v>
      </c>
      <c r="ZL761" s="203"/>
      <c r="ZM761" s="203" t="e">
        <f>VLOOKUP(ZJ761,$A$794:$F$2344,6,FALSE)</f>
        <v>#N/A</v>
      </c>
      <c r="ZN761" s="202" t="s">
        <v>63</v>
      </c>
      <c r="ZO761" s="10" t="e">
        <f>ZM761*1.4</f>
        <v>#N/A</v>
      </c>
      <c r="ZQ761" s="269"/>
      <c r="ZR761" s="202" t="s">
        <v>106</v>
      </c>
      <c r="ZS761" s="484" t="s">
        <v>469</v>
      </c>
      <c r="ZU761" s="203"/>
      <c r="ZV761" s="203">
        <f>VLOOKUP(ZS761,$A$794:$F$2344,6,FALSE)</f>
        <v>0</v>
      </c>
      <c r="ZW761" s="202" t="s">
        <v>63</v>
      </c>
      <c r="ZX761" s="10">
        <f>ZV761*1.4</f>
        <v>0</v>
      </c>
      <c r="ZY761" s="10"/>
      <c r="ZZ761" s="269"/>
      <c r="AAA761" s="202" t="s">
        <v>106</v>
      </c>
      <c r="AAB761" s="484" t="s">
        <v>594</v>
      </c>
      <c r="AAD761" s="203"/>
      <c r="AAE761" s="203">
        <f>VLOOKUP(AAB761,$A$794:$F$2344,6,FALSE)</f>
        <v>0</v>
      </c>
      <c r="AAF761" s="202" t="s">
        <v>63</v>
      </c>
      <c r="AAG761" s="10">
        <f>AAE761*1.4</f>
        <v>0</v>
      </c>
      <c r="AAH761" s="10"/>
      <c r="AAI761" s="269"/>
      <c r="AAJ761" s="202" t="s">
        <v>106</v>
      </c>
      <c r="AAK761" s="78" t="s">
        <v>183</v>
      </c>
      <c r="AAM761" s="203"/>
      <c r="AAN761" s="203" t="e">
        <f>VLOOKUP(AAK761,$A$794:$F$2344,6,FALSE)</f>
        <v>#N/A</v>
      </c>
      <c r="AAO761" s="202" t="s">
        <v>63</v>
      </c>
      <c r="AAP761" s="10" t="e">
        <f>AAN761*1.4</f>
        <v>#N/A</v>
      </c>
      <c r="AAQ761" s="10"/>
      <c r="AAR761" s="269"/>
      <c r="AAS761" s="202" t="s">
        <v>106</v>
      </c>
      <c r="AAT761" s="498" t="s">
        <v>1933</v>
      </c>
      <c r="AAV761" s="203"/>
      <c r="AAW761" s="203">
        <f>VLOOKUP(AAT761,$A$794:$F$2344,6,FALSE)</f>
        <v>0</v>
      </c>
      <c r="AAX761" s="202" t="s">
        <v>63</v>
      </c>
      <c r="AAY761" s="10">
        <f>AAW761*1.4</f>
        <v>0</v>
      </c>
      <c r="AAZ761" s="10"/>
      <c r="ABA761" s="269"/>
      <c r="ABB761" s="202" t="s">
        <v>106</v>
      </c>
      <c r="ABC761" s="484" t="s">
        <v>1184</v>
      </c>
      <c r="ABE761" s="203"/>
      <c r="ABF761" s="203">
        <f>VLOOKUP(ABC761,$A$794:$F$2344,6,FALSE)</f>
        <v>0</v>
      </c>
      <c r="ABG761" s="202" t="s">
        <v>63</v>
      </c>
      <c r="ABH761" s="10">
        <f>ABF761*1.4</f>
        <v>0</v>
      </c>
      <c r="ABI761" s="10"/>
      <c r="ABJ761" s="269"/>
      <c r="ABK761" s="202" t="s">
        <v>106</v>
      </c>
      <c r="ABL761" s="484" t="s">
        <v>1141</v>
      </c>
      <c r="ABN761" s="203"/>
      <c r="ABO761" s="203">
        <f>VLOOKUP(ABL761,$A$794:$F$2344,6,FALSE)</f>
        <v>0</v>
      </c>
      <c r="ABP761" s="202" t="s">
        <v>63</v>
      </c>
      <c r="ABQ761" s="10">
        <f>ABO761*1.4</f>
        <v>0</v>
      </c>
      <c r="ABR761" s="10"/>
      <c r="ABS761" s="269"/>
      <c r="ABT761" s="202" t="s">
        <v>106</v>
      </c>
      <c r="ABU761" s="484" t="s">
        <v>2966</v>
      </c>
      <c r="ABW761" s="203"/>
      <c r="ABX761" s="203">
        <f>VLOOKUP(ABU761,$A$794:$F$2344,6,FALSE)</f>
        <v>0</v>
      </c>
      <c r="ABY761" s="202" t="s">
        <v>63</v>
      </c>
      <c r="ABZ761" s="10">
        <f>ABX761*1.4</f>
        <v>0</v>
      </c>
      <c r="ACA761" s="10"/>
      <c r="ACB761" s="269"/>
      <c r="ACC761" s="202" t="s">
        <v>106</v>
      </c>
      <c r="ACD761" s="484" t="s">
        <v>1191</v>
      </c>
      <c r="ACF761" s="203"/>
      <c r="ACG761" s="203">
        <f>VLOOKUP(ACD761,$A$794:$F$2344,6,FALSE)</f>
        <v>0</v>
      </c>
      <c r="ACH761" s="202" t="s">
        <v>63</v>
      </c>
      <c r="ACI761" s="10">
        <f>ACG761*1.4</f>
        <v>0</v>
      </c>
      <c r="ACJ761" s="10"/>
      <c r="ACK761" s="269"/>
      <c r="ACL761" s="202" t="s">
        <v>106</v>
      </c>
      <c r="ACM761" s="484" t="s">
        <v>2924</v>
      </c>
      <c r="ACO761" s="203"/>
      <c r="ACP761" s="203">
        <f>VLOOKUP(ACM761,$A$794:$F$2344,6,FALSE)</f>
        <v>0</v>
      </c>
      <c r="ACQ761" s="202" t="s">
        <v>63</v>
      </c>
      <c r="ACR761" s="10">
        <f>ACP761*1.4</f>
        <v>0</v>
      </c>
      <c r="ACS761" s="10"/>
      <c r="ACT761" s="269"/>
      <c r="ACU761" s="202" t="s">
        <v>106</v>
      </c>
      <c r="ACV761" s="484" t="s">
        <v>1141</v>
      </c>
      <c r="ACX761" s="203"/>
      <c r="ACY761" s="203">
        <f>VLOOKUP(ACV761,$A$794:$F$2344,6,FALSE)</f>
        <v>0</v>
      </c>
      <c r="ACZ761" s="202" t="s">
        <v>63</v>
      </c>
      <c r="ADA761" s="10">
        <f>ACY761*1.4</f>
        <v>0</v>
      </c>
      <c r="ADB761" s="10"/>
      <c r="ADC761" s="269"/>
      <c r="ADD761" s="202" t="s">
        <v>106</v>
      </c>
      <c r="ADE761" s="484" t="s">
        <v>469</v>
      </c>
      <c r="ADG761" s="203"/>
      <c r="ADH761" s="203">
        <f>VLOOKUP(ADE761,$A$794:$F$2344,6,FALSE)</f>
        <v>0</v>
      </c>
      <c r="ADI761" s="202" t="s">
        <v>63</v>
      </c>
      <c r="ADJ761" s="10">
        <f>ADH761*1.4</f>
        <v>0</v>
      </c>
      <c r="ADL761" s="269"/>
      <c r="ADM761" s="202" t="s">
        <v>106</v>
      </c>
      <c r="ADN761" s="484" t="s">
        <v>1191</v>
      </c>
      <c r="ADP761" s="203"/>
      <c r="ADQ761" s="203">
        <f>VLOOKUP(ADN761,$A$794:$F$2344,6,FALSE)</f>
        <v>0</v>
      </c>
      <c r="ADR761" s="202" t="s">
        <v>63</v>
      </c>
      <c r="ADS761" s="10">
        <f>ADQ761*1.4</f>
        <v>0</v>
      </c>
      <c r="ADT761" s="10"/>
      <c r="ADU761" s="269"/>
      <c r="ADV761" s="202" t="s">
        <v>106</v>
      </c>
      <c r="ADW761" s="78" t="s">
        <v>183</v>
      </c>
      <c r="ADY761" s="203"/>
      <c r="ADZ761" s="203" t="e">
        <f>VLOOKUP(ADW761,$A$794:$F$2344,6,FALSE)</f>
        <v>#N/A</v>
      </c>
      <c r="AEA761" s="202" t="s">
        <v>63</v>
      </c>
      <c r="AEB761" s="10" t="e">
        <f>ADZ761*1.4</f>
        <v>#N/A</v>
      </c>
      <c r="AED761" s="269"/>
      <c r="AEE761" s="202" t="s">
        <v>106</v>
      </c>
      <c r="AEF761" s="491" t="s">
        <v>2924</v>
      </c>
      <c r="AEH761" s="203"/>
      <c r="AEI761" s="203">
        <f>VLOOKUP(AEF761,$A$794:$F$2344,6,FALSE)</f>
        <v>0</v>
      </c>
      <c r="AEJ761" s="202" t="s">
        <v>63</v>
      </c>
      <c r="AEK761" s="10">
        <f>AEI761*1.4</f>
        <v>0</v>
      </c>
      <c r="AEM761" s="269"/>
      <c r="AEN761" s="202" t="s">
        <v>106</v>
      </c>
      <c r="AEO761" s="484" t="s">
        <v>670</v>
      </c>
      <c r="AEQ761" s="203"/>
      <c r="AER761" s="203">
        <f>VLOOKUP(AEO761,$A$794:$F$2344,6,FALSE)</f>
        <v>0</v>
      </c>
      <c r="AES761" s="202" t="s">
        <v>63</v>
      </c>
      <c r="AET761" s="10">
        <f>AER761*1.4</f>
        <v>0</v>
      </c>
      <c r="AEV761" s="269"/>
      <c r="AEW761" s="202" t="s">
        <v>106</v>
      </c>
      <c r="AEX761" s="484" t="s">
        <v>1191</v>
      </c>
      <c r="AEZ761" s="203"/>
      <c r="AFA761" s="203">
        <f>VLOOKUP(AEX761,$A$794:$F$2344,6,FALSE)</f>
        <v>0</v>
      </c>
      <c r="AFB761" s="202" t="s">
        <v>63</v>
      </c>
      <c r="AFC761" s="10">
        <f>AFA761*1.4</f>
        <v>0</v>
      </c>
      <c r="AFD761" s="10"/>
      <c r="AFE761" s="269"/>
      <c r="AFF761" s="202" t="s">
        <v>106</v>
      </c>
      <c r="AFG761" s="78" t="s">
        <v>183</v>
      </c>
      <c r="AFI761" s="203"/>
      <c r="AFJ761" s="203" t="e">
        <f>VLOOKUP(AFG761,$A$794:$F$2344,6,FALSE)</f>
        <v>#N/A</v>
      </c>
      <c r="AFK761" s="202" t="s">
        <v>63</v>
      </c>
      <c r="AFL761" s="10" t="e">
        <f>AFJ761*1.4</f>
        <v>#N/A</v>
      </c>
      <c r="AFM761" s="10"/>
      <c r="AFN761" s="269"/>
      <c r="AFO761" s="202" t="s">
        <v>106</v>
      </c>
      <c r="AFP761" s="484" t="s">
        <v>2924</v>
      </c>
      <c r="AFR761" s="203"/>
      <c r="AFS761" s="203">
        <f>VLOOKUP(AFP761,$A$794:$F$2344,6,FALSE)</f>
        <v>0</v>
      </c>
      <c r="AFT761" s="202" t="s">
        <v>63</v>
      </c>
      <c r="AFU761" s="10">
        <f>AFS761*1.4</f>
        <v>0</v>
      </c>
      <c r="AFV761" s="10"/>
      <c r="AFW761" s="269"/>
      <c r="AFX761" s="202" t="s">
        <v>106</v>
      </c>
      <c r="AFY761" s="484" t="s">
        <v>1614</v>
      </c>
      <c r="AGA761" s="203"/>
      <c r="AGB761" s="203">
        <f>VLOOKUP(AFY761,$A$794:$F$2344,6,FALSE)</f>
        <v>0</v>
      </c>
      <c r="AGC761" s="202" t="s">
        <v>63</v>
      </c>
      <c r="AGD761" s="10">
        <f>AGB761*1.4</f>
        <v>0</v>
      </c>
      <c r="AGE761" s="10"/>
      <c r="AGF761" s="269"/>
      <c r="AGG761" s="202" t="s">
        <v>106</v>
      </c>
      <c r="AGH761" s="484" t="s">
        <v>670</v>
      </c>
      <c r="AGJ761" s="203"/>
      <c r="AGK761" s="203">
        <f>VLOOKUP(AGH761,$A$794:$F$2344,6,FALSE)</f>
        <v>0</v>
      </c>
      <c r="AGL761" s="202" t="s">
        <v>63</v>
      </c>
      <c r="AGM761" s="10">
        <f>AGK761*1.4</f>
        <v>0</v>
      </c>
      <c r="AGN761" s="10"/>
      <c r="AGO761" s="269"/>
      <c r="AGP761" s="202" t="s">
        <v>106</v>
      </c>
      <c r="AGQ761" s="484" t="s">
        <v>560</v>
      </c>
      <c r="AGS761" s="203"/>
      <c r="AGT761" s="203">
        <f>VLOOKUP(AGQ761,$A$794:$F$2344,6,FALSE)</f>
        <v>0</v>
      </c>
      <c r="AGU761" s="202" t="s">
        <v>63</v>
      </c>
      <c r="AGV761" s="10">
        <f>AGT761*1.4</f>
        <v>0</v>
      </c>
      <c r="AGW761" s="10"/>
      <c r="AGX761" s="269"/>
      <c r="AGY761" s="202" t="s">
        <v>106</v>
      </c>
      <c r="AGZ761" s="78" t="s">
        <v>183</v>
      </c>
      <c r="AHB761" s="203"/>
      <c r="AHC761" s="203" t="e">
        <f>VLOOKUP(AGZ761,$A$794:$F$2344,6,FALSE)</f>
        <v>#N/A</v>
      </c>
      <c r="AHD761" s="202" t="s">
        <v>63</v>
      </c>
      <c r="AHE761" s="10" t="e">
        <f>AHC761*1.4</f>
        <v>#N/A</v>
      </c>
      <c r="AHF761" s="10"/>
      <c r="AHG761" s="269"/>
      <c r="AHH761" s="202" t="s">
        <v>106</v>
      </c>
      <c r="AHI761" s="502" t="s">
        <v>469</v>
      </c>
      <c r="AHK761" s="203"/>
      <c r="AHL761" s="203">
        <f>VLOOKUP(AHI761,$A$794:$F$2344,6,FALSE)</f>
        <v>0</v>
      </c>
      <c r="AHM761" s="202" t="s">
        <v>63</v>
      </c>
      <c r="AHN761" s="10">
        <f>AHL761*1.4</f>
        <v>0</v>
      </c>
      <c r="AHO761" s="10"/>
      <c r="AHP761" s="269"/>
      <c r="AHQ761" s="202" t="s">
        <v>106</v>
      </c>
      <c r="AHR761" s="484" t="s">
        <v>469</v>
      </c>
      <c r="AHT761" s="203"/>
      <c r="AHU761" s="203">
        <f>VLOOKUP(AHR761,$A$794:$F$2344,6,FALSE)</f>
        <v>0</v>
      </c>
      <c r="AHV761" s="202" t="s">
        <v>63</v>
      </c>
      <c r="AHW761" s="10">
        <f>AHU761*1.4</f>
        <v>0</v>
      </c>
      <c r="AHX761" s="10"/>
      <c r="AHY761" s="269"/>
      <c r="AHZ761" s="202" t="s">
        <v>106</v>
      </c>
      <c r="AIA761" s="78" t="s">
        <v>183</v>
      </c>
      <c r="AIC761" s="203"/>
      <c r="AID761" s="203" t="e">
        <f>VLOOKUP(AIA761,$A$794:$F$2344,6,FALSE)</f>
        <v>#N/A</v>
      </c>
      <c r="AIE761" s="202" t="s">
        <v>63</v>
      </c>
      <c r="AIF761" s="10" t="e">
        <f>AID761*1.4</f>
        <v>#N/A</v>
      </c>
      <c r="AIG761" s="10"/>
      <c r="AIH761" s="269"/>
      <c r="AII761" s="202" t="s">
        <v>106</v>
      </c>
      <c r="AIJ761" s="484" t="s">
        <v>1141</v>
      </c>
      <c r="AIL761" s="203"/>
      <c r="AIM761" s="203">
        <f>VLOOKUP(AIJ761,$A$794:$F$2344,6,FALSE)</f>
        <v>0</v>
      </c>
      <c r="AIN761" s="202" t="s">
        <v>63</v>
      </c>
      <c r="AIO761" s="10">
        <f>AIM761*1.4</f>
        <v>0</v>
      </c>
      <c r="AIP761" s="10"/>
      <c r="AIQ761" s="269"/>
      <c r="AIR761" s="202" t="s">
        <v>106</v>
      </c>
      <c r="AIS761" s="484" t="s">
        <v>1193</v>
      </c>
      <c r="AIU761" s="203"/>
      <c r="AIV761" s="203">
        <f>VLOOKUP(AIS761,$A$794:$F$2344,6,FALSE)</f>
        <v>0</v>
      </c>
      <c r="AIW761" s="202" t="s">
        <v>63</v>
      </c>
      <c r="AIX761" s="10">
        <f>AIV761*1.4</f>
        <v>0</v>
      </c>
      <c r="AIY761" s="10"/>
      <c r="AIZ761" s="269"/>
      <c r="AJA761" s="202" t="s">
        <v>106</v>
      </c>
      <c r="AJB761" s="78" t="s">
        <v>183</v>
      </c>
      <c r="AJD761" s="203"/>
      <c r="AJE761" s="203" t="e">
        <f>VLOOKUP(AJB761,$A$794:$F$2344,6,FALSE)</f>
        <v>#N/A</v>
      </c>
      <c r="AJF761" s="202" t="s">
        <v>63</v>
      </c>
      <c r="AJG761" s="10" t="e">
        <f>AJE761*1.4</f>
        <v>#N/A</v>
      </c>
      <c r="AJH761" s="10"/>
      <c r="AJI761" s="269"/>
      <c r="AJJ761" s="202" t="s">
        <v>106</v>
      </c>
      <c r="AJK761" s="78" t="s">
        <v>183</v>
      </c>
      <c r="AJM761" s="203"/>
      <c r="AJN761" s="203" t="e">
        <f>VLOOKUP(AJK761,$A$794:$F$2344,6,FALSE)</f>
        <v>#N/A</v>
      </c>
      <c r="AJO761" s="202" t="s">
        <v>63</v>
      </c>
      <c r="AJP761" s="10" t="e">
        <f>AJN761*1.4</f>
        <v>#N/A</v>
      </c>
      <c r="AJQ761" s="10"/>
      <c r="AJR761" s="269"/>
      <c r="AJS761" s="202" t="s">
        <v>106</v>
      </c>
      <c r="AJT761" s="78" t="s">
        <v>183</v>
      </c>
      <c r="AJV761" s="203"/>
      <c r="AJW761" s="203" t="e">
        <f>VLOOKUP(AJT761,$A$794:$F$2344,6,FALSE)</f>
        <v>#N/A</v>
      </c>
      <c r="AJX761" s="202" t="s">
        <v>63</v>
      </c>
      <c r="AJY761" s="10" t="e">
        <f>AJW761*1.4</f>
        <v>#N/A</v>
      </c>
      <c r="AJZ761" s="10"/>
      <c r="AKA761" s="269"/>
      <c r="AKB761" s="202" t="s">
        <v>106</v>
      </c>
      <c r="AKC761" s="484" t="s">
        <v>2924</v>
      </c>
      <c r="AKE761" s="203"/>
      <c r="AKF761" s="203">
        <f>VLOOKUP(AKC761,$A$794:$F$2344,6,FALSE)</f>
        <v>0</v>
      </c>
      <c r="AKG761" s="202" t="s">
        <v>63</v>
      </c>
      <c r="AKH761" s="10">
        <f>AKF761*1.4</f>
        <v>0</v>
      </c>
      <c r="AKI761" s="10"/>
      <c r="AKJ761" s="269"/>
      <c r="AKK761" s="202" t="s">
        <v>106</v>
      </c>
      <c r="AKL761" s="78" t="s">
        <v>183</v>
      </c>
      <c r="AKN761" s="203"/>
      <c r="AKO761" s="203" t="e">
        <f>VLOOKUP(AKL761,$A$794:$F$2344,6,FALSE)</f>
        <v>#N/A</v>
      </c>
      <c r="AKP761" s="202" t="s">
        <v>63</v>
      </c>
      <c r="AKQ761" s="10" t="e">
        <f>AKO761*1.4</f>
        <v>#N/A</v>
      </c>
      <c r="AKR761" s="10"/>
      <c r="AKS761" s="269"/>
      <c r="AKT761" s="202" t="s">
        <v>106</v>
      </c>
      <c r="AKU761" s="78" t="s">
        <v>183</v>
      </c>
      <c r="AKW761" s="203"/>
      <c r="AKX761" s="203" t="e">
        <f>VLOOKUP(AKU761,$A$794:$F$2344,6,FALSE)</f>
        <v>#N/A</v>
      </c>
      <c r="AKY761" s="202" t="s">
        <v>63</v>
      </c>
      <c r="AKZ761" s="10" t="e">
        <f>AKX761*1.4</f>
        <v>#N/A</v>
      </c>
      <c r="ALA761" s="10"/>
      <c r="ALB761" s="269"/>
      <c r="ALC761" s="202" t="s">
        <v>106</v>
      </c>
      <c r="ALD761" s="78" t="s">
        <v>183</v>
      </c>
      <c r="ALF761" s="203"/>
      <c r="ALG761" s="203" t="e">
        <f>VLOOKUP(ALD761,$A$794:$F$2344,6,FALSE)</f>
        <v>#N/A</v>
      </c>
      <c r="ALH761" s="202" t="s">
        <v>63</v>
      </c>
      <c r="ALI761" s="10" t="e">
        <f>ALG761*1.4</f>
        <v>#N/A</v>
      </c>
      <c r="ALJ761" s="10"/>
      <c r="ALK761" s="269"/>
      <c r="ALL761" s="202" t="s">
        <v>106</v>
      </c>
      <c r="ALM761" s="78" t="s">
        <v>183</v>
      </c>
      <c r="ALO761" s="203"/>
      <c r="ALP761" s="203" t="e">
        <f>VLOOKUP(ALM761,$A$794:$F$2344,6,FALSE)</f>
        <v>#N/A</v>
      </c>
      <c r="ALQ761" s="202" t="s">
        <v>63</v>
      </c>
      <c r="ALR761" s="10" t="e">
        <f>ALP761*1.4</f>
        <v>#N/A</v>
      </c>
      <c r="ALS761" s="10"/>
      <c r="ALT761" s="269"/>
      <c r="ALU761" s="202" t="s">
        <v>106</v>
      </c>
      <c r="ALV761" s="78" t="s">
        <v>183</v>
      </c>
      <c r="ALX761" s="203"/>
      <c r="ALY761" s="203" t="e">
        <f>VLOOKUP(ALV761,$A$794:$F$2344,6,FALSE)</f>
        <v>#N/A</v>
      </c>
      <c r="ALZ761" s="202" t="s">
        <v>63</v>
      </c>
      <c r="AMA761" s="10" t="e">
        <f>ALY761*1.4</f>
        <v>#N/A</v>
      </c>
      <c r="AMB761" s="10"/>
      <c r="AMC761" s="269"/>
      <c r="AMD761" s="202" t="s">
        <v>106</v>
      </c>
      <c r="AME761" s="78" t="s">
        <v>183</v>
      </c>
      <c r="AMG761" s="203"/>
      <c r="AMH761" s="203" t="e">
        <f>VLOOKUP(AME761,$A$794:$F$2344,6,FALSE)</f>
        <v>#N/A</v>
      </c>
      <c r="AMI761" s="202" t="s">
        <v>63</v>
      </c>
      <c r="AMJ761" s="10" t="e">
        <f>AMH761*1.4</f>
        <v>#N/A</v>
      </c>
      <c r="AMK761" s="10"/>
      <c r="AML761" s="269"/>
      <c r="AMM761" s="202" t="s">
        <v>106</v>
      </c>
      <c r="AMN761" s="78" t="s">
        <v>183</v>
      </c>
      <c r="AMP761" s="203"/>
      <c r="AMQ761" s="203" t="e">
        <f>VLOOKUP(AMN761,$A$794:$F$2344,6,FALSE)</f>
        <v>#N/A</v>
      </c>
      <c r="AMR761" s="202" t="s">
        <v>63</v>
      </c>
      <c r="AMS761" s="10" t="e">
        <f>AMQ761*1.4</f>
        <v>#N/A</v>
      </c>
      <c r="AMT761" s="10"/>
      <c r="AMU761" s="269"/>
      <c r="AMV761" s="202" t="s">
        <v>106</v>
      </c>
      <c r="AMW761" s="78" t="s">
        <v>183</v>
      </c>
      <c r="AMY761" s="203"/>
      <c r="AMZ761" s="203" t="e">
        <f>VLOOKUP(AMW761,$A$794:$F$2344,6,FALSE)</f>
        <v>#N/A</v>
      </c>
      <c r="ANA761" s="202" t="s">
        <v>63</v>
      </c>
      <c r="ANB761" s="10" t="e">
        <f>AMZ761*1.4</f>
        <v>#N/A</v>
      </c>
      <c r="ANC761" s="10"/>
      <c r="AND761" s="269"/>
      <c r="ANE761" s="202" t="s">
        <v>106</v>
      </c>
      <c r="ANF761" s="78" t="s">
        <v>183</v>
      </c>
      <c r="ANH761" s="203"/>
      <c r="ANI761" s="203" t="e">
        <f>VLOOKUP(ANF761,$A$794:$F$2344,6,FALSE)</f>
        <v>#N/A</v>
      </c>
      <c r="ANJ761" s="202" t="s">
        <v>63</v>
      </c>
      <c r="ANK761" s="10" t="e">
        <f>ANI761*1.4</f>
        <v>#N/A</v>
      </c>
      <c r="ANL761" s="10"/>
      <c r="ANM761" s="269"/>
      <c r="ANN761" s="202" t="s">
        <v>106</v>
      </c>
      <c r="ANO761" s="78" t="s">
        <v>183</v>
      </c>
      <c r="ANQ761" s="203"/>
      <c r="ANR761" s="203" t="e">
        <f>VLOOKUP(ANO761,$A$794:$F$2344,6,FALSE)</f>
        <v>#N/A</v>
      </c>
      <c r="ANS761" s="202" t="s">
        <v>63</v>
      </c>
      <c r="ANT761" s="10" t="e">
        <f>ANR761*1.4</f>
        <v>#N/A</v>
      </c>
      <c r="ANU761" s="10"/>
      <c r="ANV761" s="269"/>
      <c r="ANW761" s="202" t="s">
        <v>106</v>
      </c>
      <c r="ANX761" s="78" t="s">
        <v>183</v>
      </c>
      <c r="ANZ761" s="203"/>
      <c r="AOA761" s="203" t="e">
        <f>VLOOKUP(ANX761,$A$794:$F$2344,6,FALSE)</f>
        <v>#N/A</v>
      </c>
      <c r="AOB761" s="202" t="s">
        <v>63</v>
      </c>
      <c r="AOC761" s="10" t="e">
        <f>AOA761*1.4</f>
        <v>#N/A</v>
      </c>
      <c r="AOD761" s="10"/>
      <c r="AOE761" s="269"/>
      <c r="AOF761" s="202" t="s">
        <v>106</v>
      </c>
      <c r="AOG761" s="78" t="s">
        <v>183</v>
      </c>
      <c r="AOI761" s="203"/>
      <c r="AOJ761" s="203" t="e">
        <f>VLOOKUP(AOG761,$A$794:$F$2344,6,FALSE)</f>
        <v>#N/A</v>
      </c>
      <c r="AOK761" s="202" t="s">
        <v>63</v>
      </c>
      <c r="AOL761" s="10" t="e">
        <f>AOJ761*1.4</f>
        <v>#N/A</v>
      </c>
      <c r="AOM761" s="10"/>
      <c r="AON761" s="269"/>
      <c r="AOO761" s="202" t="s">
        <v>106</v>
      </c>
      <c r="AOP761" s="78" t="s">
        <v>183</v>
      </c>
      <c r="AOR761" s="203"/>
      <c r="AOS761" s="203" t="e">
        <f>VLOOKUP(AOP761,$A$794:$F$2344,6,FALSE)</f>
        <v>#N/A</v>
      </c>
      <c r="AOT761" s="202" t="s">
        <v>63</v>
      </c>
      <c r="AOU761" s="10" t="e">
        <f>AOS761*1.4</f>
        <v>#N/A</v>
      </c>
      <c r="AOV761" s="10"/>
      <c r="AOW761" s="269"/>
      <c r="AOX761" s="202" t="s">
        <v>106</v>
      </c>
      <c r="AOY761" s="78" t="s">
        <v>183</v>
      </c>
      <c r="APA761" s="203"/>
      <c r="APB761" s="203" t="e">
        <f>VLOOKUP(AOY761,$A$794:$F$2344,6,FALSE)</f>
        <v>#N/A</v>
      </c>
      <c r="APC761" s="202" t="s">
        <v>63</v>
      </c>
      <c r="APD761" s="10" t="e">
        <f>APB761*1.4</f>
        <v>#N/A</v>
      </c>
      <c r="APE761" s="10"/>
      <c r="APF761" s="269"/>
      <c r="APG761" s="202" t="s">
        <v>106</v>
      </c>
      <c r="APH761" s="78" t="s">
        <v>183</v>
      </c>
      <c r="APJ761" s="203"/>
      <c r="APK761" s="203" t="e">
        <f>VLOOKUP(APH761,$A$794:$F$2344,6,FALSE)</f>
        <v>#N/A</v>
      </c>
      <c r="APL761" s="202" t="s">
        <v>63</v>
      </c>
      <c r="APM761" s="10" t="e">
        <f>APK761*1.4</f>
        <v>#N/A</v>
      </c>
      <c r="APN761" s="10"/>
      <c r="APO761" s="269"/>
      <c r="APP761" s="202" t="s">
        <v>106</v>
      </c>
      <c r="APQ761" s="498" t="s">
        <v>1944</v>
      </c>
      <c r="APS761" s="203"/>
      <c r="APT761" s="203">
        <f>VLOOKUP(APQ761,$A$794:$F$2344,6,FALSE)</f>
        <v>0</v>
      </c>
      <c r="APU761" s="202" t="s">
        <v>63</v>
      </c>
      <c r="APV761" s="10">
        <f>APT761*1.4</f>
        <v>0</v>
      </c>
      <c r="APW761" s="10"/>
      <c r="APX761" s="269"/>
      <c r="APY761" s="202" t="s">
        <v>106</v>
      </c>
      <c r="APZ761" s="498" t="s">
        <v>1191</v>
      </c>
      <c r="AQB761" s="203"/>
      <c r="AQC761" s="203">
        <f>VLOOKUP(APZ761,$A$794:$F$2344,6,FALSE)</f>
        <v>0</v>
      </c>
      <c r="AQD761" s="202" t="s">
        <v>63</v>
      </c>
      <c r="AQE761" s="10">
        <f>AQC761*1.4</f>
        <v>0</v>
      </c>
      <c r="AQF761" s="10"/>
      <c r="AQG761" s="269"/>
      <c r="AQH761" s="202" t="s">
        <v>106</v>
      </c>
      <c r="AQI761" s="484" t="s">
        <v>469</v>
      </c>
      <c r="AQK761" s="203"/>
      <c r="AQL761" s="203">
        <f>VLOOKUP(AQI761,$A$794:$F$2344,6,FALSE)</f>
        <v>0</v>
      </c>
      <c r="AQM761" s="202" t="s">
        <v>63</v>
      </c>
      <c r="AQN761" s="10">
        <f>AQL761*1.4</f>
        <v>0</v>
      </c>
      <c r="AQO761" s="10"/>
      <c r="AQP761" s="269"/>
      <c r="AQQ761" s="202" t="s">
        <v>106</v>
      </c>
      <c r="AQR761" s="484" t="s">
        <v>1993</v>
      </c>
      <c r="AQT761" s="203"/>
      <c r="AQU761" s="203">
        <f>VLOOKUP(AQR761,$A$794:$F$2344,6,FALSE)</f>
        <v>0</v>
      </c>
      <c r="AQV761" s="202" t="s">
        <v>63</v>
      </c>
      <c r="AQW761" s="10">
        <f>AQU761*1.4</f>
        <v>0</v>
      </c>
      <c r="AQX761" s="10"/>
      <c r="AQY761" s="269"/>
      <c r="AQZ761" s="202" t="s">
        <v>106</v>
      </c>
      <c r="ARA761" s="484" t="s">
        <v>931</v>
      </c>
      <c r="ARC761" s="203"/>
      <c r="ARD761" s="203">
        <f>VLOOKUP(ARA761,$A$794:$F$2344,6,FALSE)</f>
        <v>15</v>
      </c>
      <c r="ARE761" s="202" t="s">
        <v>63</v>
      </c>
      <c r="ARF761" s="10">
        <f>ARD761*1.4</f>
        <v>21</v>
      </c>
      <c r="ARG761" s="10"/>
      <c r="ARH761" s="269"/>
      <c r="ARI761" s="202" t="s">
        <v>106</v>
      </c>
      <c r="ARJ761" s="484" t="s">
        <v>3237</v>
      </c>
      <c r="ARL761" s="203"/>
      <c r="ARM761" s="203">
        <f>VLOOKUP(ARJ761,$A$794:$F$2344,6,FALSE)</f>
        <v>0</v>
      </c>
      <c r="ARN761" s="202" t="s">
        <v>63</v>
      </c>
      <c r="ARO761" s="10">
        <f>ARM761*1.4</f>
        <v>0</v>
      </c>
      <c r="ARP761" s="10"/>
      <c r="ARQ761" s="269"/>
      <c r="ARR761" s="202" t="s">
        <v>106</v>
      </c>
      <c r="ARS761" s="498" t="s">
        <v>2751</v>
      </c>
      <c r="ARU761" s="203"/>
      <c r="ARV761" s="203">
        <f>VLOOKUP(ARS761,$A$794:$F$2344,6,FALSE)</f>
        <v>0</v>
      </c>
      <c r="ARW761" s="202" t="s">
        <v>63</v>
      </c>
      <c r="ARX761" s="10">
        <f>ARV761*1.4</f>
        <v>0</v>
      </c>
      <c r="ARY761" s="10"/>
      <c r="ARZ761" s="269"/>
      <c r="ASA761" s="202" t="s">
        <v>106</v>
      </c>
      <c r="ASB761" s="484" t="s">
        <v>1930</v>
      </c>
      <c r="ASD761" s="203"/>
      <c r="ASE761" s="203">
        <f>VLOOKUP(ASB761,$A$794:$F$2344,6,FALSE)</f>
        <v>0</v>
      </c>
      <c r="ASF761" s="202" t="s">
        <v>63</v>
      </c>
      <c r="ASG761" s="10">
        <f>ASE761*1.4</f>
        <v>0</v>
      </c>
      <c r="ASH761" s="10"/>
      <c r="ASI761" s="269"/>
      <c r="ASJ761" s="202" t="s">
        <v>106</v>
      </c>
      <c r="ASK761" s="484" t="s">
        <v>2310</v>
      </c>
      <c r="ASM761" s="203"/>
      <c r="ASN761" s="203">
        <f>VLOOKUP(ASK761,$A$794:$F$2344,6,FALSE)</f>
        <v>0</v>
      </c>
      <c r="ASO761" s="202" t="s">
        <v>63</v>
      </c>
      <c r="ASP761" s="10">
        <f>ASN761*1.4</f>
        <v>0</v>
      </c>
      <c r="ASQ761" s="10"/>
      <c r="ASR761" s="269"/>
      <c r="ASS761" s="202" t="s">
        <v>106</v>
      </c>
      <c r="AST761" s="484" t="s">
        <v>1614</v>
      </c>
      <c r="ASV761" s="203"/>
      <c r="ASW761" s="203">
        <f>VLOOKUP(AST761,$A$794:$F$2344,6,FALSE)</f>
        <v>0</v>
      </c>
      <c r="ASX761" s="202" t="s">
        <v>63</v>
      </c>
      <c r="ASY761" s="10">
        <f>ASW761*1.4</f>
        <v>0</v>
      </c>
      <c r="ASZ761" s="10"/>
      <c r="ATA761" s="269"/>
      <c r="ATB761" s="202" t="s">
        <v>106</v>
      </c>
      <c r="ATC761" s="484" t="s">
        <v>2753</v>
      </c>
      <c r="ATE761" s="203"/>
      <c r="ATF761" s="203">
        <f>VLOOKUP(ATC761,$A$794:$F$2344,6,FALSE)</f>
        <v>0</v>
      </c>
      <c r="ATG761" s="202" t="s">
        <v>63</v>
      </c>
      <c r="ATH761" s="10">
        <f>ATF761*1.4</f>
        <v>0</v>
      </c>
      <c r="ATI761" s="10"/>
      <c r="ATJ761" s="269"/>
      <c r="ATK761" s="202" t="s">
        <v>106</v>
      </c>
      <c r="ATL761" s="484" t="s">
        <v>469</v>
      </c>
      <c r="ATN761" s="203"/>
      <c r="ATO761" s="203">
        <f>VLOOKUP(ATL761,$A$794:$F$2344,6,FALSE)</f>
        <v>0</v>
      </c>
      <c r="ATP761" s="202" t="s">
        <v>63</v>
      </c>
      <c r="ATQ761" s="10">
        <f>ATO761*1.4</f>
        <v>0</v>
      </c>
      <c r="ATR761" s="10"/>
      <c r="ATS761" s="269"/>
      <c r="ATT761" s="202" t="s">
        <v>106</v>
      </c>
      <c r="ATU761" s="484" t="s">
        <v>1184</v>
      </c>
      <c r="ATW761" s="203"/>
      <c r="ATX761" s="203">
        <f>VLOOKUP(ATU761,$A$794:$F$2344,6,FALSE)</f>
        <v>0</v>
      </c>
      <c r="ATY761" s="202" t="s">
        <v>63</v>
      </c>
      <c r="ATZ761" s="10">
        <f>ATX761*1.4</f>
        <v>0</v>
      </c>
      <c r="AUA761" s="10"/>
      <c r="AUB761" s="269"/>
      <c r="AUC761" s="202" t="s">
        <v>106</v>
      </c>
      <c r="AUD761" s="484" t="s">
        <v>560</v>
      </c>
      <c r="AUF761" s="203"/>
      <c r="AUG761" s="203">
        <f>VLOOKUP(AUD761,$A$794:$F$2344,6,FALSE)</f>
        <v>0</v>
      </c>
      <c r="AUH761" s="202" t="s">
        <v>63</v>
      </c>
      <c r="AUI761" s="10">
        <f>AUG761*1.4</f>
        <v>0</v>
      </c>
      <c r="AUJ761" s="10"/>
      <c r="AUK761" s="269"/>
      <c r="AUL761" s="202" t="s">
        <v>106</v>
      </c>
      <c r="AUM761" s="484" t="s">
        <v>469</v>
      </c>
      <c r="AUO761" s="203"/>
      <c r="AUP761" s="203">
        <f>VLOOKUP(AUM761,$A$794:$F$2344,6,FALSE)</f>
        <v>0</v>
      </c>
      <c r="AUQ761" s="202" t="s">
        <v>63</v>
      </c>
      <c r="AUR761" s="10">
        <f>AUP761*1.4</f>
        <v>0</v>
      </c>
      <c r="AUS761" s="10"/>
      <c r="AUT761" s="269"/>
      <c r="AUU761" s="202" t="s">
        <v>106</v>
      </c>
      <c r="AUV761" s="509" t="s">
        <v>670</v>
      </c>
      <c r="AUX761" s="203"/>
      <c r="AUY761" s="203">
        <f>VLOOKUP(AUV761,$A$794:$F$2344,6,FALSE)</f>
        <v>0</v>
      </c>
      <c r="AUZ761" s="202" t="s">
        <v>63</v>
      </c>
      <c r="AVA761" s="10">
        <f>AUY761*1.4</f>
        <v>0</v>
      </c>
      <c r="AVB761" s="10"/>
      <c r="AVC761" s="269"/>
      <c r="AVD761" s="202" t="s">
        <v>106</v>
      </c>
      <c r="AVE761" s="484" t="s">
        <v>923</v>
      </c>
      <c r="AVG761" s="203"/>
      <c r="AVH761" s="203">
        <f>VLOOKUP(AVE761,$A$794:$F$2344,6,FALSE)</f>
        <v>0</v>
      </c>
      <c r="AVI761" s="202" t="s">
        <v>63</v>
      </c>
      <c r="AVJ761" s="10">
        <f>AVH761*1.4</f>
        <v>0</v>
      </c>
      <c r="AVK761" s="10"/>
      <c r="AVL761" s="269"/>
      <c r="AVM761" s="202" t="s">
        <v>106</v>
      </c>
      <c r="AVN761" s="484" t="s">
        <v>2924</v>
      </c>
      <c r="AVP761" s="203"/>
      <c r="AVQ761" s="203">
        <f>VLOOKUP(AVN761,$A$794:$F$2344,6,FALSE)</f>
        <v>0</v>
      </c>
      <c r="AVR761" s="202" t="s">
        <v>63</v>
      </c>
      <c r="AVS761" s="10">
        <f>AVQ761*1.4</f>
        <v>0</v>
      </c>
      <c r="AVT761" s="10"/>
      <c r="AVU761" s="269"/>
      <c r="AVV761" s="202" t="s">
        <v>106</v>
      </c>
      <c r="AVW761" s="487" t="s">
        <v>1191</v>
      </c>
      <c r="AVY761" s="203"/>
      <c r="AVZ761" s="203">
        <f>VLOOKUP(AVW761,$A$794:$F$2344,6,FALSE)</f>
        <v>0</v>
      </c>
      <c r="AWA761" s="202" t="s">
        <v>63</v>
      </c>
      <c r="AWB761" s="10">
        <f>AVZ761*1.4</f>
        <v>0</v>
      </c>
      <c r="AWC761" s="10"/>
      <c r="AWD761" s="269"/>
      <c r="AWE761" s="202" t="s">
        <v>106</v>
      </c>
      <c r="AWF761" s="484" t="s">
        <v>1933</v>
      </c>
      <c r="AWH761" s="203"/>
      <c r="AWI761" s="203">
        <f>VLOOKUP(AWF761,$A$794:$F$2344,6,FALSE)</f>
        <v>0</v>
      </c>
      <c r="AWJ761" s="202" t="s">
        <v>63</v>
      </c>
      <c r="AWK761" s="10">
        <f>AWI761*1.4</f>
        <v>0</v>
      </c>
      <c r="AWL761" s="10"/>
      <c r="AWM761" s="269"/>
      <c r="AWN761" s="202" t="s">
        <v>106</v>
      </c>
      <c r="AWO761" s="484" t="s">
        <v>2924</v>
      </c>
      <c r="AWQ761" s="203"/>
      <c r="AWR761" s="203">
        <f>VLOOKUP(AWO761,$A$794:$F$2344,6,FALSE)</f>
        <v>0</v>
      </c>
      <c r="AWS761" s="202" t="s">
        <v>63</v>
      </c>
      <c r="AWT761" s="10">
        <f>AWR761*1.4</f>
        <v>0</v>
      </c>
      <c r="AWU761" s="10"/>
      <c r="AWV761" s="269"/>
      <c r="AWW761" s="202" t="s">
        <v>106</v>
      </c>
      <c r="AWX761" s="484" t="s">
        <v>475</v>
      </c>
      <c r="AWZ761" s="203"/>
      <c r="AXA761" s="203">
        <f>VLOOKUP(AWX761,$A$794:$F$2344,6,FALSE)</f>
        <v>0</v>
      </c>
      <c r="AXB761" s="202" t="s">
        <v>63</v>
      </c>
      <c r="AXC761" s="10">
        <f>AXA761*1.4</f>
        <v>0</v>
      </c>
      <c r="AXD761" s="10"/>
      <c r="AXE761" s="269"/>
      <c r="AXF761" s="202" t="s">
        <v>106</v>
      </c>
      <c r="AXG761" s="484" t="s">
        <v>670</v>
      </c>
      <c r="AXI761" s="203"/>
      <c r="AXJ761" s="203">
        <f>VLOOKUP(AXG761,$A$794:$F$2344,6,FALSE)</f>
        <v>0</v>
      </c>
      <c r="AXK761" s="202" t="s">
        <v>63</v>
      </c>
      <c r="AXL761" s="10">
        <f>AXJ761*1.4</f>
        <v>0</v>
      </c>
      <c r="AXM761" s="10"/>
      <c r="AXN761" s="269"/>
      <c r="AXO761" s="202" t="s">
        <v>106</v>
      </c>
      <c r="AXP761" s="484" t="s">
        <v>417</v>
      </c>
      <c r="AXR761" s="203"/>
      <c r="AXS761" s="203">
        <f>VLOOKUP(AXP761,$A$794:$F$2344,6,FALSE)</f>
        <v>0</v>
      </c>
      <c r="AXT761" s="202" t="s">
        <v>63</v>
      </c>
      <c r="AXU761" s="10">
        <f>AXS761*1.4</f>
        <v>0</v>
      </c>
      <c r="AXV761" s="10"/>
      <c r="AXW761" s="269"/>
      <c r="AXX761" s="202" t="s">
        <v>106</v>
      </c>
      <c r="AXY761" s="498" t="s">
        <v>590</v>
      </c>
      <c r="AYA761" s="203"/>
      <c r="AYB761" s="203">
        <f>VLOOKUP(AXY761,$A$794:$F$2344,6,FALSE)</f>
        <v>18</v>
      </c>
      <c r="AYC761" s="202" t="s">
        <v>63</v>
      </c>
      <c r="AYD761" s="10">
        <f>AYB761*1.4</f>
        <v>25.2</v>
      </c>
      <c r="AYE761" s="10"/>
      <c r="AYF761" s="269"/>
      <c r="AYG761" s="202" t="s">
        <v>106</v>
      </c>
      <c r="AYH761" s="484" t="s">
        <v>2966</v>
      </c>
      <c r="AYJ761" s="203"/>
      <c r="AYK761" s="203">
        <f>VLOOKUP(AYH761,$A$794:$F$2344,6,FALSE)</f>
        <v>0</v>
      </c>
      <c r="AYL761" s="202" t="s">
        <v>63</v>
      </c>
      <c r="AYM761" s="10">
        <f>AYK761*1.4</f>
        <v>0</v>
      </c>
      <c r="AYN761" s="10"/>
      <c r="AYO761" s="269"/>
      <c r="AYP761" s="202" t="s">
        <v>106</v>
      </c>
      <c r="AYQ761" s="484" t="s">
        <v>2321</v>
      </c>
      <c r="AYS761" s="203"/>
      <c r="AYT761" s="203">
        <f>VLOOKUP(AYQ761,$A$794:$F$2344,6,FALSE)</f>
        <v>0</v>
      </c>
      <c r="AYU761" s="202" t="s">
        <v>63</v>
      </c>
      <c r="AYV761" s="10">
        <f>AYT761*1.4</f>
        <v>0</v>
      </c>
      <c r="AYW761" s="10"/>
      <c r="AYX761" s="269"/>
      <c r="AYY761" s="202" t="s">
        <v>106</v>
      </c>
      <c r="AYZ761" s="484" t="s">
        <v>1366</v>
      </c>
      <c r="AZB761" s="203"/>
      <c r="AZC761" s="203">
        <f>VLOOKUP(AYZ761,$A$794:$F$2344,6,FALSE)</f>
        <v>0</v>
      </c>
      <c r="AZD761" s="202" t="s">
        <v>63</v>
      </c>
      <c r="AZE761" s="10">
        <f>AZC761*1.4</f>
        <v>0</v>
      </c>
      <c r="AZF761" s="10"/>
      <c r="AZG761" s="269"/>
      <c r="AZH761" s="202" t="s">
        <v>106</v>
      </c>
      <c r="AZI761" s="484" t="s">
        <v>626</v>
      </c>
      <c r="AZK761" s="203"/>
      <c r="AZL761" s="203">
        <f>VLOOKUP(AZI761,$A$794:$F$2344,6,FALSE)</f>
        <v>0</v>
      </c>
      <c r="AZM761" s="202" t="s">
        <v>63</v>
      </c>
      <c r="AZN761" s="10">
        <f>AZL761*1.4</f>
        <v>0</v>
      </c>
      <c r="AZO761" s="10"/>
      <c r="AZP761" s="269"/>
      <c r="AZQ761" s="202" t="s">
        <v>106</v>
      </c>
      <c r="AZR761" s="484" t="s">
        <v>1191</v>
      </c>
      <c r="AZT761" s="203"/>
      <c r="AZU761" s="203">
        <f>VLOOKUP(AZR761,$A$794:$F$2344,6,FALSE)</f>
        <v>0</v>
      </c>
      <c r="AZV761" s="202" t="s">
        <v>63</v>
      </c>
      <c r="AZW761" s="10">
        <f>AZU761*1.4</f>
        <v>0</v>
      </c>
      <c r="AZX761" s="10"/>
      <c r="AZY761" s="269"/>
      <c r="AZZ761" s="202" t="s">
        <v>106</v>
      </c>
      <c r="BAA761" s="498" t="s">
        <v>1366</v>
      </c>
      <c r="BAC761" s="203"/>
      <c r="BAD761" s="203">
        <f>VLOOKUP(BAA761,$A$794:$F$2344,6,FALSE)</f>
        <v>0</v>
      </c>
      <c r="BAE761" s="202" t="s">
        <v>63</v>
      </c>
      <c r="BAF761" s="10">
        <f>BAD761*1.4</f>
        <v>0</v>
      </c>
      <c r="BAG761" s="10"/>
      <c r="BAH761" s="269"/>
    </row>
    <row r="762" spans="1:1386" s="14" customFormat="1" ht="15">
      <c r="A762" s="202" t="s">
        <v>107</v>
      </c>
      <c r="B762" s="484" t="s">
        <v>2966</v>
      </c>
      <c r="D762" s="203"/>
      <c r="E762" s="203">
        <f>VLOOKUP(B762,$A$794:$F$2344,6,FALSE)</f>
        <v>0</v>
      </c>
      <c r="F762" s="202" t="s">
        <v>65</v>
      </c>
      <c r="G762" s="10">
        <f>E762*1.3</f>
        <v>0</v>
      </c>
      <c r="H762" s="10"/>
      <c r="I762" s="263"/>
      <c r="J762" s="202" t="s">
        <v>107</v>
      </c>
      <c r="K762" s="487" t="s">
        <v>2439</v>
      </c>
      <c r="M762" s="203"/>
      <c r="N762" s="203">
        <f>VLOOKUP(K762,$A$794:$F$2344,6,FALSE)</f>
        <v>0</v>
      </c>
      <c r="O762" s="202" t="s">
        <v>65</v>
      </c>
      <c r="P762" s="10">
        <f>N762*1.3</f>
        <v>0</v>
      </c>
      <c r="Q762" s="10"/>
      <c r="R762" s="263"/>
      <c r="S762" s="202" t="s">
        <v>107</v>
      </c>
      <c r="T762" s="484" t="s">
        <v>931</v>
      </c>
      <c r="V762" s="203"/>
      <c r="W762" s="203">
        <f>VLOOKUP(T762,$A$794:$F$2344,6,FALSE)</f>
        <v>15</v>
      </c>
      <c r="X762" s="202" t="s">
        <v>65</v>
      </c>
      <c r="Y762" s="10">
        <f>W762*1.3</f>
        <v>19.5</v>
      </c>
      <c r="Z762" s="10"/>
      <c r="AA762" s="263"/>
      <c r="AB762" s="202" t="s">
        <v>107</v>
      </c>
      <c r="AC762" s="484" t="s">
        <v>1160</v>
      </c>
      <c r="AE762" s="203"/>
      <c r="AF762" s="203">
        <f>VLOOKUP(AC762,$A$794:$F$2344,6,FALSE)</f>
        <v>0</v>
      </c>
      <c r="AG762" s="202" t="s">
        <v>65</v>
      </c>
      <c r="AH762" s="10">
        <f>AF762*1.3</f>
        <v>0</v>
      </c>
      <c r="AI762" s="10"/>
      <c r="AJ762" s="263"/>
      <c r="AK762" s="202" t="s">
        <v>107</v>
      </c>
      <c r="AL762" s="490" t="s">
        <v>2243</v>
      </c>
      <c r="AN762" s="203"/>
      <c r="AO762" s="203">
        <f>VLOOKUP(AL762,$A$794:$F$2344,6,FALSE)</f>
        <v>5</v>
      </c>
      <c r="AP762" s="202" t="s">
        <v>65</v>
      </c>
      <c r="AQ762" s="10">
        <f>AO762*1.3</f>
        <v>6.5</v>
      </c>
      <c r="AR762" s="10"/>
      <c r="AS762" s="263"/>
      <c r="AT762" s="202" t="s">
        <v>107</v>
      </c>
      <c r="AU762" s="484" t="s">
        <v>469</v>
      </c>
      <c r="AW762" s="203"/>
      <c r="AX762" s="203">
        <f>VLOOKUP(AU762,$A$794:$F$2344,6,FALSE)</f>
        <v>0</v>
      </c>
      <c r="AY762" s="202" t="s">
        <v>65</v>
      </c>
      <c r="AZ762" s="10">
        <f>AX762*1.3</f>
        <v>0</v>
      </c>
      <c r="BA762" s="10"/>
      <c r="BB762" s="263"/>
      <c r="BC762" s="202" t="s">
        <v>107</v>
      </c>
      <c r="BD762" s="484" t="s">
        <v>2924</v>
      </c>
      <c r="BF762" s="203"/>
      <c r="BG762" s="203">
        <f>VLOOKUP(BD762,$A$794:$F$2344,6,FALSE)</f>
        <v>0</v>
      </c>
      <c r="BH762" s="202" t="s">
        <v>65</v>
      </c>
      <c r="BI762" s="10">
        <f>BG762*1.3</f>
        <v>0</v>
      </c>
      <c r="BJ762" s="10"/>
      <c r="BK762" s="263"/>
      <c r="BL762" s="202" t="s">
        <v>107</v>
      </c>
      <c r="BM762" s="484" t="s">
        <v>1191</v>
      </c>
      <c r="BO762" s="203"/>
      <c r="BP762" s="203">
        <f>VLOOKUP(BM762,$A$794:$F$2344,6,FALSE)</f>
        <v>0</v>
      </c>
      <c r="BQ762" s="202" t="s">
        <v>65</v>
      </c>
      <c r="BR762" s="10">
        <f>BP762*1.3</f>
        <v>0</v>
      </c>
      <c r="BS762" s="10"/>
      <c r="BT762" s="263"/>
      <c r="BU762" s="202" t="s">
        <v>107</v>
      </c>
      <c r="BV762" s="484" t="s">
        <v>2924</v>
      </c>
      <c r="BX762" s="203"/>
      <c r="BY762" s="203">
        <f>VLOOKUP(BV762,$A$794:$F$2344,6,FALSE)</f>
        <v>0</v>
      </c>
      <c r="BZ762" s="202" t="s">
        <v>65</v>
      </c>
      <c r="CA762" s="10">
        <f>BY762*1.3</f>
        <v>0</v>
      </c>
      <c r="CB762" s="10"/>
      <c r="CC762" s="263"/>
      <c r="CD762" s="202" t="s">
        <v>107</v>
      </c>
      <c r="CE762" s="491" t="s">
        <v>469</v>
      </c>
      <c r="CG762" s="203"/>
      <c r="CH762" s="203">
        <f>VLOOKUP(CE762,$A$794:$F$2344,6,FALSE)</f>
        <v>0</v>
      </c>
      <c r="CI762" s="202" t="s">
        <v>65</v>
      </c>
      <c r="CJ762" s="10">
        <f>CH762*1.3</f>
        <v>0</v>
      </c>
      <c r="CK762" s="10"/>
      <c r="CL762" s="263"/>
      <c r="CM762" s="202" t="s">
        <v>107</v>
      </c>
      <c r="CN762" s="484" t="s">
        <v>1947</v>
      </c>
      <c r="CP762" s="203"/>
      <c r="CQ762" s="203">
        <f>VLOOKUP(CN762,$A$794:$F$2344,6,FALSE)</f>
        <v>0</v>
      </c>
      <c r="CR762" s="202" t="s">
        <v>65</v>
      </c>
      <c r="CS762" s="10">
        <f>CQ762*1.3</f>
        <v>0</v>
      </c>
      <c r="CT762" s="10"/>
      <c r="CU762" s="263"/>
      <c r="CV762" s="202" t="s">
        <v>107</v>
      </c>
      <c r="CW762" s="484" t="s">
        <v>469</v>
      </c>
      <c r="CY762" s="203"/>
      <c r="CZ762" s="203">
        <f>VLOOKUP(CW762,$A$794:$F$2344,6,FALSE)</f>
        <v>0</v>
      </c>
      <c r="DA762" s="202" t="s">
        <v>65</v>
      </c>
      <c r="DB762" s="10">
        <f>CZ762*1.3</f>
        <v>0</v>
      </c>
      <c r="DC762" s="10"/>
      <c r="DD762" s="263"/>
      <c r="DE762" s="202" t="s">
        <v>107</v>
      </c>
      <c r="DF762" s="484" t="s">
        <v>3237</v>
      </c>
      <c r="DH762" s="203"/>
      <c r="DI762" s="203">
        <f>VLOOKUP(DF762,$A$794:$F$2344,6,FALSE)</f>
        <v>0</v>
      </c>
      <c r="DJ762" s="202" t="s">
        <v>65</v>
      </c>
      <c r="DK762" s="10">
        <f>DI762*1.3</f>
        <v>0</v>
      </c>
      <c r="DL762" s="10"/>
      <c r="DM762" s="263"/>
      <c r="DN762" s="202" t="s">
        <v>107</v>
      </c>
      <c r="DO762" s="484" t="s">
        <v>2924</v>
      </c>
      <c r="DQ762" s="203"/>
      <c r="DR762" s="203">
        <f>VLOOKUP(DO762,$A$794:$F$2344,6,FALSE)</f>
        <v>0</v>
      </c>
      <c r="DS762" s="202" t="s">
        <v>65</v>
      </c>
      <c r="DT762" s="10">
        <f>DR762*1.3</f>
        <v>0</v>
      </c>
      <c r="DU762" s="10"/>
      <c r="DV762" s="263"/>
      <c r="DW762" s="202" t="s">
        <v>107</v>
      </c>
      <c r="DX762" s="484" t="s">
        <v>1196</v>
      </c>
      <c r="DZ762" s="203"/>
      <c r="EA762" s="203">
        <f>VLOOKUP(DX762,$A$794:$F$2344,6,FALSE)</f>
        <v>0</v>
      </c>
      <c r="EB762" s="202" t="s">
        <v>65</v>
      </c>
      <c r="EC762" s="10">
        <f>EA762*1.3</f>
        <v>0</v>
      </c>
      <c r="ED762" s="10"/>
      <c r="EE762" s="263"/>
      <c r="EF762" s="202" t="s">
        <v>107</v>
      </c>
      <c r="EG762" s="484" t="s">
        <v>1191</v>
      </c>
      <c r="EI762" s="203"/>
      <c r="EJ762" s="203">
        <f>VLOOKUP(EG762,$A$794:$F$2344,6,FALSE)</f>
        <v>0</v>
      </c>
      <c r="EK762" s="202" t="s">
        <v>65</v>
      </c>
      <c r="EL762" s="10">
        <f>EJ762*1.3</f>
        <v>0</v>
      </c>
      <c r="EM762" s="10"/>
      <c r="EN762" s="263"/>
      <c r="EO762" s="202" t="s">
        <v>107</v>
      </c>
      <c r="EP762" s="484" t="s">
        <v>923</v>
      </c>
      <c r="ER762" s="203"/>
      <c r="ES762" s="203">
        <f>VLOOKUP(EP762,$A$794:$F$2344,6,FALSE)</f>
        <v>0</v>
      </c>
      <c r="ET762" s="202" t="s">
        <v>65</v>
      </c>
      <c r="EU762" s="10">
        <f>ES762*1.3</f>
        <v>0</v>
      </c>
      <c r="EV762" s="10"/>
      <c r="EW762" s="263"/>
      <c r="EX762" s="202" t="s">
        <v>107</v>
      </c>
      <c r="EY762" s="484" t="s">
        <v>931</v>
      </c>
      <c r="FA762" s="203"/>
      <c r="FB762" s="203">
        <f>VLOOKUP(EY762,$A$794:$F$2344,6,FALSE)</f>
        <v>15</v>
      </c>
      <c r="FC762" s="202" t="s">
        <v>65</v>
      </c>
      <c r="FD762" s="10">
        <f>FB762*1.3</f>
        <v>19.5</v>
      </c>
      <c r="FE762" s="10"/>
      <c r="FF762" s="263"/>
      <c r="FG762" s="202" t="s">
        <v>107</v>
      </c>
      <c r="FH762" s="484" t="s">
        <v>923</v>
      </c>
      <c r="FJ762" s="203"/>
      <c r="FK762" s="203">
        <f>VLOOKUP(FH762,$A$794:$F$2344,6,FALSE)</f>
        <v>0</v>
      </c>
      <c r="FL762" s="202" t="s">
        <v>65</v>
      </c>
      <c r="FM762" s="10">
        <f>FK762*1.3</f>
        <v>0</v>
      </c>
      <c r="FN762" s="10"/>
      <c r="FO762" s="263"/>
      <c r="FP762" s="202" t="s">
        <v>107</v>
      </c>
      <c r="FQ762" s="484" t="s">
        <v>1196</v>
      </c>
      <c r="FS762" s="203"/>
      <c r="FT762" s="203">
        <f>VLOOKUP(FQ762,$A$794:$F$2344,6,FALSE)</f>
        <v>0</v>
      </c>
      <c r="FU762" s="202" t="s">
        <v>65</v>
      </c>
      <c r="FV762" s="10">
        <f>FT762*1.3</f>
        <v>0</v>
      </c>
      <c r="FW762" s="10"/>
      <c r="FX762" s="263"/>
      <c r="FY762" s="202" t="s">
        <v>107</v>
      </c>
      <c r="FZ762" s="484" t="s">
        <v>1141</v>
      </c>
      <c r="GB762" s="203"/>
      <c r="GC762" s="203">
        <f>VLOOKUP(FZ762,$A$794:$F$2344,6,FALSE)</f>
        <v>0</v>
      </c>
      <c r="GD762" s="202" t="s">
        <v>65</v>
      </c>
      <c r="GE762" s="10">
        <f>GC762*1.3</f>
        <v>0</v>
      </c>
      <c r="GF762" s="10"/>
      <c r="GG762" s="263"/>
      <c r="GH762" s="202" t="s">
        <v>107</v>
      </c>
      <c r="GI762" s="484" t="s">
        <v>626</v>
      </c>
      <c r="GK762" s="203"/>
      <c r="GL762" s="203">
        <f>VLOOKUP(GI762,$A$794:$F$2344,6,FALSE)</f>
        <v>0</v>
      </c>
      <c r="GM762" s="202" t="s">
        <v>65</v>
      </c>
      <c r="GN762" s="10">
        <f>GL762*1.3</f>
        <v>0</v>
      </c>
      <c r="GO762" s="10"/>
      <c r="GP762" s="263"/>
      <c r="GQ762" s="202" t="s">
        <v>107</v>
      </c>
      <c r="GR762" s="484" t="s">
        <v>1193</v>
      </c>
      <c r="GT762" s="203"/>
      <c r="GU762" s="203">
        <f>VLOOKUP(GR762,$A$794:$F$2344,6,FALSE)</f>
        <v>0</v>
      </c>
      <c r="GV762" s="202" t="s">
        <v>65</v>
      </c>
      <c r="GW762" s="10">
        <f>GU762*1.3</f>
        <v>0</v>
      </c>
      <c r="GX762" s="10"/>
      <c r="GY762" s="263"/>
      <c r="GZ762" s="202" t="s">
        <v>107</v>
      </c>
      <c r="HA762" s="484" t="s">
        <v>469</v>
      </c>
      <c r="HC762" s="203"/>
      <c r="HD762" s="203">
        <f>VLOOKUP(HA762,$A$794:$F$2344,6,FALSE)</f>
        <v>0</v>
      </c>
      <c r="HE762" s="202" t="s">
        <v>65</v>
      </c>
      <c r="HF762" s="10">
        <f>HD762*1.3</f>
        <v>0</v>
      </c>
      <c r="HG762" s="10"/>
      <c r="HH762" s="263"/>
      <c r="HI762" s="202" t="s">
        <v>107</v>
      </c>
      <c r="HJ762" s="484" t="s">
        <v>417</v>
      </c>
      <c r="HL762" s="203"/>
      <c r="HM762" s="203">
        <f>VLOOKUP(HJ762,$A$794:$F$2344,6,FALSE)</f>
        <v>0</v>
      </c>
      <c r="HN762" s="202" t="s">
        <v>65</v>
      </c>
      <c r="HO762" s="10">
        <f>HM762*1.3</f>
        <v>0</v>
      </c>
      <c r="HP762" s="10"/>
      <c r="HQ762" s="263"/>
      <c r="HR762" s="202" t="s">
        <v>107</v>
      </c>
      <c r="HS762" s="484" t="s">
        <v>626</v>
      </c>
      <c r="HU762" s="203"/>
      <c r="HV762" s="203">
        <f>VLOOKUP(HS762,$A$794:$F$2344,6,FALSE)</f>
        <v>0</v>
      </c>
      <c r="HW762" s="202" t="s">
        <v>65</v>
      </c>
      <c r="HX762" s="10">
        <f>HV762*1.3</f>
        <v>0</v>
      </c>
      <c r="HY762" s="10"/>
      <c r="HZ762" s="263"/>
      <c r="IA762" s="202" t="s">
        <v>107</v>
      </c>
      <c r="IB762" s="496" t="s">
        <v>183</v>
      </c>
      <c r="ID762" s="203"/>
      <c r="IE762" s="203" t="e">
        <f>VLOOKUP(IB762,$A$794:$F$2344,6,FALSE)</f>
        <v>#N/A</v>
      </c>
      <c r="IF762" s="202" t="s">
        <v>65</v>
      </c>
      <c r="IG762" s="10" t="e">
        <f>IE762*1.3</f>
        <v>#N/A</v>
      </c>
      <c r="IH762" s="10"/>
      <c r="II762" s="263"/>
      <c r="IJ762" s="202" t="s">
        <v>107</v>
      </c>
      <c r="IK762" s="484" t="s">
        <v>2751</v>
      </c>
      <c r="IM762" s="203"/>
      <c r="IN762" s="203">
        <f>VLOOKUP(IK762,$A$794:$F$2344,6,FALSE)</f>
        <v>0</v>
      </c>
      <c r="IO762" s="202" t="s">
        <v>65</v>
      </c>
      <c r="IP762" s="10">
        <f>IN762*1.3</f>
        <v>0</v>
      </c>
      <c r="IQ762" s="10"/>
      <c r="IR762" s="263"/>
      <c r="IS762" s="202" t="s">
        <v>107</v>
      </c>
      <c r="IT762" s="484" t="s">
        <v>670</v>
      </c>
      <c r="IV762" s="203"/>
      <c r="IW762" s="203">
        <f>VLOOKUP(IT762,$A$794:$F$2344,6,FALSE)</f>
        <v>0</v>
      </c>
      <c r="IX762" s="202" t="s">
        <v>65</v>
      </c>
      <c r="IY762" s="10">
        <f>IW762*1.3</f>
        <v>0</v>
      </c>
      <c r="IZ762" s="10"/>
      <c r="JA762" s="263"/>
      <c r="JB762" s="202" t="s">
        <v>107</v>
      </c>
      <c r="JC762" s="484" t="s">
        <v>1141</v>
      </c>
      <c r="JE762" s="203"/>
      <c r="JF762" s="203">
        <f>VLOOKUP(JC762,$A$794:$F$2344,6,FALSE)</f>
        <v>0</v>
      </c>
      <c r="JG762" s="202" t="s">
        <v>65</v>
      </c>
      <c r="JH762" s="10">
        <f>JF762*1.3</f>
        <v>0</v>
      </c>
      <c r="JI762" s="10"/>
      <c r="JJ762" s="263"/>
      <c r="JK762" s="202" t="s">
        <v>107</v>
      </c>
      <c r="JL762" s="484" t="s">
        <v>1366</v>
      </c>
      <c r="JN762" s="203"/>
      <c r="JO762" s="203">
        <f>VLOOKUP(JL762,$A$794:$F$2344,6,FALSE)</f>
        <v>0</v>
      </c>
      <c r="JP762" s="202" t="s">
        <v>65</v>
      </c>
      <c r="JQ762" s="10">
        <f>JO762*1.3</f>
        <v>0</v>
      </c>
      <c r="JR762" s="10"/>
      <c r="JS762" s="263"/>
      <c r="JT762" s="202" t="s">
        <v>107</v>
      </c>
      <c r="JU762" s="484" t="s">
        <v>1191</v>
      </c>
      <c r="JW762" s="203"/>
      <c r="JX762" s="203">
        <f>VLOOKUP(JU762,$A$794:$F$2344,6,FALSE)</f>
        <v>0</v>
      </c>
      <c r="JY762" s="202" t="s">
        <v>65</v>
      </c>
      <c r="JZ762" s="10">
        <f>JX762*1.3</f>
        <v>0</v>
      </c>
      <c r="KA762" s="10"/>
      <c r="KB762" s="263"/>
      <c r="KC762" s="202" t="s">
        <v>107</v>
      </c>
      <c r="KD762" s="484" t="s">
        <v>464</v>
      </c>
      <c r="KF762" s="203"/>
      <c r="KG762" s="203">
        <f>VLOOKUP(KD762,$A$794:$F$2344,6,FALSE)</f>
        <v>0</v>
      </c>
      <c r="KH762" s="202" t="s">
        <v>65</v>
      </c>
      <c r="KI762" s="10">
        <f>KG762*1.3</f>
        <v>0</v>
      </c>
      <c r="KJ762" s="10"/>
      <c r="KK762" s="263"/>
      <c r="KL762" s="202" t="s">
        <v>107</v>
      </c>
      <c r="KM762" s="484" t="s">
        <v>2751</v>
      </c>
      <c r="KO762" s="203"/>
      <c r="KP762" s="203">
        <f>VLOOKUP(KM762,$A$794:$F$2344,6,FALSE)</f>
        <v>0</v>
      </c>
      <c r="KQ762" s="202" t="s">
        <v>65</v>
      </c>
      <c r="KR762" s="10">
        <f>KP762*1.3</f>
        <v>0</v>
      </c>
      <c r="KS762" s="10"/>
      <c r="KT762" s="263"/>
      <c r="KU762" s="202" t="s">
        <v>107</v>
      </c>
      <c r="KV762" s="498" t="s">
        <v>2753</v>
      </c>
      <c r="KX762" s="203"/>
      <c r="KY762" s="203">
        <f>VLOOKUP(KV762,$A$794:$F$2344,6,FALSE)</f>
        <v>0</v>
      </c>
      <c r="KZ762" s="202" t="s">
        <v>65</v>
      </c>
      <c r="LA762" s="10">
        <f>KY762*1.3</f>
        <v>0</v>
      </c>
      <c r="LB762" s="10"/>
      <c r="LC762" s="263"/>
      <c r="LD762" s="202" t="s">
        <v>107</v>
      </c>
      <c r="LE762" s="484" t="s">
        <v>1726</v>
      </c>
      <c r="LG762" s="203"/>
      <c r="LH762" s="203">
        <f>VLOOKUP(LE762,$A$794:$F$2344,6,FALSE)</f>
        <v>0</v>
      </c>
      <c r="LI762" s="202" t="s">
        <v>65</v>
      </c>
      <c r="LJ762" s="10">
        <f>LH762*1.3</f>
        <v>0</v>
      </c>
      <c r="LK762" s="10"/>
      <c r="LL762" s="263"/>
      <c r="LM762" s="202" t="s">
        <v>107</v>
      </c>
      <c r="LN762" s="484" t="s">
        <v>1191</v>
      </c>
      <c r="LP762" s="203"/>
      <c r="LQ762" s="203">
        <f>VLOOKUP(LN762,$A$794:$F$2344,6,FALSE)</f>
        <v>0</v>
      </c>
      <c r="LR762" s="202" t="s">
        <v>65</v>
      </c>
      <c r="LS762" s="10">
        <f>LQ762*1.3</f>
        <v>0</v>
      </c>
      <c r="LT762" s="10"/>
      <c r="LU762" s="263"/>
      <c r="LV762" s="202" t="s">
        <v>107</v>
      </c>
      <c r="LW762" s="496" t="s">
        <v>183</v>
      </c>
      <c r="LY762" s="203"/>
      <c r="LZ762" s="203" t="e">
        <f>VLOOKUP(LW762,$A$794:$F$2344,6,FALSE)</f>
        <v>#N/A</v>
      </c>
      <c r="MA762" s="202" t="s">
        <v>65</v>
      </c>
      <c r="MB762" s="10" t="e">
        <f>LZ762*1.3</f>
        <v>#N/A</v>
      </c>
      <c r="MC762" s="10"/>
      <c r="MD762" s="263"/>
      <c r="ME762" s="202" t="s">
        <v>107</v>
      </c>
      <c r="MF762" s="484" t="s">
        <v>2375</v>
      </c>
      <c r="MH762" s="203"/>
      <c r="MI762" s="203">
        <f>VLOOKUP(MF762,$A$794:$F$2344,6,FALSE)</f>
        <v>0</v>
      </c>
      <c r="MJ762" s="202" t="s">
        <v>65</v>
      </c>
      <c r="MK762" s="10">
        <f>MI762*1.3</f>
        <v>0</v>
      </c>
      <c r="ML762" s="10"/>
      <c r="MM762" s="263"/>
      <c r="MN762" s="202" t="s">
        <v>107</v>
      </c>
      <c r="MO762" s="484" t="s">
        <v>496</v>
      </c>
      <c r="MQ762" s="203"/>
      <c r="MR762" s="203">
        <f>VLOOKUP(MO762,$A$794:$F$2344,6,FALSE)</f>
        <v>0</v>
      </c>
      <c r="MS762" s="202" t="s">
        <v>65</v>
      </c>
      <c r="MT762" s="10">
        <f>MR762*1.3</f>
        <v>0</v>
      </c>
      <c r="MU762" s="10"/>
      <c r="MV762" s="263"/>
      <c r="MW762" s="202" t="s">
        <v>107</v>
      </c>
      <c r="MX762" s="484" t="s">
        <v>2924</v>
      </c>
      <c r="MZ762" s="203"/>
      <c r="NA762" s="203">
        <f>VLOOKUP(MX762,$A$794:$F$2344,6,FALSE)</f>
        <v>0</v>
      </c>
      <c r="NB762" s="202" t="s">
        <v>65</v>
      </c>
      <c r="NC762" s="10">
        <f>NA762*1.3</f>
        <v>0</v>
      </c>
      <c r="ND762" s="10"/>
      <c r="NE762" s="263"/>
      <c r="NF762" s="202" t="s">
        <v>107</v>
      </c>
      <c r="NG762" s="484" t="s">
        <v>560</v>
      </c>
      <c r="NI762" s="203"/>
      <c r="NJ762" s="203">
        <f>VLOOKUP(NG762,$A$794:$F$2344,6,FALSE)</f>
        <v>0</v>
      </c>
      <c r="NK762" s="202" t="s">
        <v>65</v>
      </c>
      <c r="NL762" s="10">
        <f>NJ762*1.3</f>
        <v>0</v>
      </c>
      <c r="NM762" s="10"/>
      <c r="NN762" s="263"/>
      <c r="NO762" s="202" t="s">
        <v>107</v>
      </c>
      <c r="NP762" s="498" t="s">
        <v>1961</v>
      </c>
      <c r="NR762" s="203"/>
      <c r="NS762" s="203">
        <f>VLOOKUP(NP762,$A$794:$F$2344,6,FALSE)</f>
        <v>0</v>
      </c>
      <c r="NT762" s="202" t="s">
        <v>65</v>
      </c>
      <c r="NU762" s="10">
        <f>NS762*1.3</f>
        <v>0</v>
      </c>
      <c r="NV762" s="10"/>
      <c r="NW762" s="263"/>
      <c r="NX762" s="202" t="s">
        <v>107</v>
      </c>
      <c r="NY762" s="484" t="s">
        <v>546</v>
      </c>
      <c r="OA762" s="203"/>
      <c r="OB762" s="203">
        <f>VLOOKUP(NY762,$A$794:$F$2344,6,FALSE)</f>
        <v>0</v>
      </c>
      <c r="OC762" s="202" t="s">
        <v>65</v>
      </c>
      <c r="OD762" s="10">
        <f>OB762*1.3</f>
        <v>0</v>
      </c>
      <c r="OE762" s="10"/>
      <c r="OF762" s="263"/>
      <c r="OG762" s="202" t="s">
        <v>107</v>
      </c>
      <c r="OH762" s="484" t="s">
        <v>1944</v>
      </c>
      <c r="OJ762" s="203"/>
      <c r="OK762" s="203">
        <f>VLOOKUP(OH762,$A$794:$F$2344,6,FALSE)</f>
        <v>0</v>
      </c>
      <c r="OL762" s="202" t="s">
        <v>65</v>
      </c>
      <c r="OM762" s="10">
        <f>OK762*1.3</f>
        <v>0</v>
      </c>
      <c r="ON762" s="10"/>
      <c r="OO762" s="263"/>
      <c r="OP762" s="202" t="s">
        <v>107</v>
      </c>
      <c r="OQ762" s="484" t="s">
        <v>2310</v>
      </c>
      <c r="OS762" s="203"/>
      <c r="OT762" s="203">
        <f>VLOOKUP(OQ762,$A$794:$F$2344,6,FALSE)</f>
        <v>0</v>
      </c>
      <c r="OU762" s="202" t="s">
        <v>65</v>
      </c>
      <c r="OV762" s="10">
        <f>OT762*1.3</f>
        <v>0</v>
      </c>
      <c r="OW762" s="10"/>
      <c r="OX762" s="263"/>
      <c r="OY762" s="202" t="s">
        <v>107</v>
      </c>
      <c r="OZ762" s="484" t="s">
        <v>923</v>
      </c>
      <c r="PB762" s="203"/>
      <c r="PC762" s="203">
        <f>VLOOKUP(OZ762,$A$794:$F$2344,6,FALSE)</f>
        <v>0</v>
      </c>
      <c r="PD762" s="202" t="s">
        <v>65</v>
      </c>
      <c r="PE762" s="10">
        <f>PC762*1.3</f>
        <v>0</v>
      </c>
      <c r="PF762" s="10"/>
      <c r="PG762" s="263"/>
      <c r="PH762" s="202" t="s">
        <v>107</v>
      </c>
      <c r="PI762" s="496" t="s">
        <v>183</v>
      </c>
      <c r="PK762" s="203"/>
      <c r="PL762" s="203" t="e">
        <f>VLOOKUP(PI762,$A$794:$F$2344,6,FALSE)</f>
        <v>#N/A</v>
      </c>
      <c r="PM762" s="202" t="s">
        <v>65</v>
      </c>
      <c r="PN762" s="10" t="e">
        <f>PL762*1.3</f>
        <v>#N/A</v>
      </c>
      <c r="PO762" s="10"/>
      <c r="PP762" s="263"/>
      <c r="PQ762" s="202" t="s">
        <v>107</v>
      </c>
      <c r="PR762" s="484" t="s">
        <v>1193</v>
      </c>
      <c r="PT762" s="203"/>
      <c r="PU762" s="203">
        <f>VLOOKUP(PR762,$A$794:$F$2344,6,FALSE)</f>
        <v>0</v>
      </c>
      <c r="PV762" s="202" t="s">
        <v>65</v>
      </c>
      <c r="PW762" s="10">
        <f>PU762*1.3</f>
        <v>0</v>
      </c>
      <c r="PX762" s="10"/>
      <c r="PY762" s="263"/>
      <c r="PZ762" s="202" t="s">
        <v>107</v>
      </c>
      <c r="QA762" s="496" t="s">
        <v>183</v>
      </c>
      <c r="QC762" s="203"/>
      <c r="QD762" s="203" t="e">
        <f>VLOOKUP(QA762,$A$794:$F$2344,6,FALSE)</f>
        <v>#N/A</v>
      </c>
      <c r="QE762" s="202" t="s">
        <v>65</v>
      </c>
      <c r="QF762" s="10" t="e">
        <f>QD762*1.3</f>
        <v>#N/A</v>
      </c>
      <c r="QG762" s="10"/>
      <c r="QH762" s="263"/>
      <c r="QI762" s="202" t="s">
        <v>107</v>
      </c>
      <c r="QJ762" s="484" t="s">
        <v>594</v>
      </c>
      <c r="QL762" s="203"/>
      <c r="QM762" s="203">
        <f>VLOOKUP(QJ762,$A$794:$F$2344,6,FALSE)</f>
        <v>0</v>
      </c>
      <c r="QN762" s="202" t="s">
        <v>65</v>
      </c>
      <c r="QO762" s="10">
        <f>QM762*1.3</f>
        <v>0</v>
      </c>
      <c r="QP762" s="10"/>
      <c r="QQ762" s="263"/>
      <c r="QR762" s="202" t="s">
        <v>107</v>
      </c>
      <c r="QS762" s="484" t="s">
        <v>2288</v>
      </c>
      <c r="QU762" s="203"/>
      <c r="QV762" s="203">
        <f>VLOOKUP(QS762,$A$794:$F$2344,6,FALSE)</f>
        <v>0</v>
      </c>
      <c r="QW762" s="202" t="s">
        <v>65</v>
      </c>
      <c r="QX762" s="10">
        <f>QV762*1.3</f>
        <v>0</v>
      </c>
      <c r="QY762" s="10"/>
      <c r="QZ762" s="263"/>
      <c r="RA762" s="202" t="s">
        <v>107</v>
      </c>
      <c r="RB762" s="484" t="s">
        <v>917</v>
      </c>
      <c r="RD762" s="203"/>
      <c r="RE762" s="203">
        <f>VLOOKUP(RB762,$A$794:$F$2344,6,FALSE)</f>
        <v>0</v>
      </c>
      <c r="RF762" s="202" t="s">
        <v>65</v>
      </c>
      <c r="RG762" s="10">
        <f>RE762*1.3</f>
        <v>0</v>
      </c>
      <c r="RH762" s="10"/>
      <c r="RI762" s="263"/>
      <c r="RJ762" s="202" t="s">
        <v>107</v>
      </c>
      <c r="RK762" s="484" t="s">
        <v>594</v>
      </c>
      <c r="RM762" s="203"/>
      <c r="RN762" s="203">
        <f>VLOOKUP(RK762,$A$794:$F$2344,6,FALSE)</f>
        <v>0</v>
      </c>
      <c r="RO762" s="202" t="s">
        <v>65</v>
      </c>
      <c r="RP762" s="10">
        <f>RN762*1.3</f>
        <v>0</v>
      </c>
      <c r="RQ762" s="10"/>
      <c r="RR762" s="263"/>
      <c r="RS762" s="202" t="s">
        <v>107</v>
      </c>
      <c r="RT762" s="484" t="s">
        <v>1724</v>
      </c>
      <c r="RV762" s="203"/>
      <c r="RW762" s="203">
        <f>VLOOKUP(RT762,$A$794:$F$2344,6,FALSE)</f>
        <v>0</v>
      </c>
      <c r="RX762" s="202" t="s">
        <v>65</v>
      </c>
      <c r="RY762" s="10">
        <f>RW762*1.3</f>
        <v>0</v>
      </c>
      <c r="RZ762" s="10"/>
      <c r="SA762" s="269"/>
      <c r="SB762" s="202" t="s">
        <v>107</v>
      </c>
      <c r="SC762" s="484" t="s">
        <v>475</v>
      </c>
      <c r="SE762" s="203"/>
      <c r="SF762" s="203">
        <f>VLOOKUP(SC762,$A$794:$F$2344,6,FALSE)</f>
        <v>0</v>
      </c>
      <c r="SG762" s="202" t="s">
        <v>65</v>
      </c>
      <c r="SH762" s="10">
        <f>SF762*1.3</f>
        <v>0</v>
      </c>
      <c r="SI762" s="10"/>
      <c r="SJ762" s="269"/>
      <c r="SK762" s="202" t="s">
        <v>107</v>
      </c>
      <c r="SL762" s="496" t="s">
        <v>183</v>
      </c>
      <c r="SN762" s="203"/>
      <c r="SO762" s="203" t="e">
        <f>VLOOKUP(SL762,$A$794:$F$2344,6,FALSE)</f>
        <v>#N/A</v>
      </c>
      <c r="SP762" s="202" t="s">
        <v>65</v>
      </c>
      <c r="SQ762" s="10" t="e">
        <f>SO762*1.3</f>
        <v>#N/A</v>
      </c>
      <c r="SR762" s="10"/>
      <c r="SS762" s="269"/>
      <c r="ST762" s="202" t="s">
        <v>107</v>
      </c>
      <c r="SU762" s="484" t="s">
        <v>3036</v>
      </c>
      <c r="SW762" s="203"/>
      <c r="SX762" s="203">
        <f>VLOOKUP(SU762,$A$794:$F$2344,6,FALSE)</f>
        <v>0</v>
      </c>
      <c r="SY762" s="202" t="s">
        <v>65</v>
      </c>
      <c r="SZ762" s="10">
        <f>SX762*1.3</f>
        <v>0</v>
      </c>
      <c r="TA762" s="10"/>
      <c r="TB762" s="269"/>
      <c r="TC762" s="202" t="s">
        <v>107</v>
      </c>
      <c r="TD762" s="484" t="s">
        <v>626</v>
      </c>
      <c r="TF762" s="203"/>
      <c r="TG762" s="203">
        <f>VLOOKUP(TD762,$A$794:$F$2344,6,FALSE)</f>
        <v>0</v>
      </c>
      <c r="TH762" s="202" t="s">
        <v>65</v>
      </c>
      <c r="TI762" s="10">
        <f>TG762*1.3</f>
        <v>0</v>
      </c>
      <c r="TK762" s="269"/>
      <c r="TL762" s="202" t="s">
        <v>107</v>
      </c>
      <c r="TM762" s="484" t="s">
        <v>2751</v>
      </c>
      <c r="TO762" s="203"/>
      <c r="TP762" s="203">
        <f>VLOOKUP(TM762,$A$794:$F$2344,6,FALSE)</f>
        <v>0</v>
      </c>
      <c r="TQ762" s="202" t="s">
        <v>65</v>
      </c>
      <c r="TR762" s="10">
        <f>TP762*1.3</f>
        <v>0</v>
      </c>
      <c r="TS762" s="10"/>
      <c r="TT762" s="269"/>
      <c r="TU762" s="202" t="s">
        <v>107</v>
      </c>
      <c r="TV762" s="484" t="s">
        <v>417</v>
      </c>
      <c r="TX762" s="203"/>
      <c r="TY762" s="203">
        <f>VLOOKUP(TV762,$A$794:$F$2344,6,FALSE)</f>
        <v>0</v>
      </c>
      <c r="TZ762" s="202" t="s">
        <v>65</v>
      </c>
      <c r="UA762" s="10">
        <f>TY762*1.3</f>
        <v>0</v>
      </c>
      <c r="UB762" s="10"/>
      <c r="UC762" s="269"/>
      <c r="UD762" s="202" t="s">
        <v>107</v>
      </c>
      <c r="UE762" s="498" t="s">
        <v>2924</v>
      </c>
      <c r="UG762" s="203"/>
      <c r="UH762" s="203">
        <f>VLOOKUP(UE762,$A$794:$F$2344,6,FALSE)</f>
        <v>0</v>
      </c>
      <c r="UI762" s="202" t="s">
        <v>65</v>
      </c>
      <c r="UJ762" s="10">
        <f>UH762*1.3</f>
        <v>0</v>
      </c>
      <c r="UK762" s="10"/>
      <c r="UL762" s="269"/>
      <c r="UM762" s="202" t="s">
        <v>107</v>
      </c>
      <c r="UN762" s="484" t="s">
        <v>475</v>
      </c>
      <c r="UP762" s="203"/>
      <c r="UQ762" s="203">
        <f>VLOOKUP(UN762,$A$794:$F$2344,6,FALSE)</f>
        <v>0</v>
      </c>
      <c r="UR762" s="202" t="s">
        <v>65</v>
      </c>
      <c r="US762" s="10">
        <f>UQ762*1.3</f>
        <v>0</v>
      </c>
      <c r="UT762" s="10"/>
      <c r="UU762" s="269"/>
      <c r="UV762" s="202" t="s">
        <v>107</v>
      </c>
      <c r="UW762" s="484" t="s">
        <v>2924</v>
      </c>
      <c r="UY762" s="203"/>
      <c r="UZ762" s="203">
        <f>VLOOKUP(UW762,$A$794:$F$2344,6,FALSE)</f>
        <v>0</v>
      </c>
      <c r="VA762" s="202" t="s">
        <v>65</v>
      </c>
      <c r="VB762" s="10">
        <f>UZ762*1.3</f>
        <v>0</v>
      </c>
      <c r="VC762" s="10"/>
      <c r="VD762" s="269"/>
      <c r="VE762" s="202" t="s">
        <v>107</v>
      </c>
      <c r="VF762" s="484" t="s">
        <v>590</v>
      </c>
      <c r="VH762" s="203"/>
      <c r="VI762" s="203">
        <f>VLOOKUP(VF762,$A$794:$F$2344,6,FALSE)</f>
        <v>18</v>
      </c>
      <c r="VJ762" s="202" t="s">
        <v>65</v>
      </c>
      <c r="VK762" s="10">
        <f>VI762*1.3</f>
        <v>23.400000000000002</v>
      </c>
      <c r="VL762" s="10"/>
      <c r="VM762" s="269"/>
      <c r="VN762" s="202" t="s">
        <v>107</v>
      </c>
      <c r="VO762" s="484" t="s">
        <v>1141</v>
      </c>
      <c r="VQ762" s="203"/>
      <c r="VR762" s="203">
        <f>VLOOKUP(VO762,$A$794:$F$2344,6,FALSE)</f>
        <v>0</v>
      </c>
      <c r="VS762" s="202" t="s">
        <v>65</v>
      </c>
      <c r="VT762" s="10">
        <f>VR762*1.3</f>
        <v>0</v>
      </c>
      <c r="VU762" s="10"/>
      <c r="VV762" s="269"/>
      <c r="VW762" s="202" t="s">
        <v>107</v>
      </c>
      <c r="VX762" s="496" t="s">
        <v>183</v>
      </c>
      <c r="VZ762" s="203"/>
      <c r="WA762" s="203" t="e">
        <f>VLOOKUP(VX762,$A$794:$F$2344,6,FALSE)</f>
        <v>#N/A</v>
      </c>
      <c r="WB762" s="202" t="s">
        <v>65</v>
      </c>
      <c r="WC762" s="10" t="e">
        <f>WA762*1.3</f>
        <v>#N/A</v>
      </c>
      <c r="WE762" s="269"/>
      <c r="WF762" s="202" t="s">
        <v>107</v>
      </c>
      <c r="WG762" s="484" t="s">
        <v>2924</v>
      </c>
      <c r="WI762" s="203"/>
      <c r="WJ762" s="203">
        <f>VLOOKUP(WG762,$A$794:$F$2344,6,FALSE)</f>
        <v>0</v>
      </c>
      <c r="WK762" s="202" t="s">
        <v>65</v>
      </c>
      <c r="WL762" s="10">
        <f>WJ762*1.3</f>
        <v>0</v>
      </c>
      <c r="WN762" s="269"/>
      <c r="WO762" s="202" t="s">
        <v>107</v>
      </c>
      <c r="WP762" s="484" t="s">
        <v>3237</v>
      </c>
      <c r="WQ762" s="203"/>
      <c r="WR762" s="203"/>
      <c r="WS762" s="203">
        <f>VLOOKUP(WP762,$A$794:$F$2344,6,FALSE)</f>
        <v>0</v>
      </c>
      <c r="WT762" s="202" t="s">
        <v>65</v>
      </c>
      <c r="WU762" s="10">
        <f>WS762*1.3</f>
        <v>0</v>
      </c>
      <c r="WV762" s="10"/>
      <c r="WW762" s="269"/>
      <c r="WX762" s="202" t="s">
        <v>107</v>
      </c>
      <c r="WY762" s="484" t="s">
        <v>652</v>
      </c>
      <c r="XA762" s="203"/>
      <c r="XB762" s="203">
        <f>VLOOKUP(WY762,$A$794:$F$2344,6,FALSE)</f>
        <v>0</v>
      </c>
      <c r="XC762" s="202" t="s">
        <v>65</v>
      </c>
      <c r="XD762" s="10">
        <f>XB762*1.3</f>
        <v>0</v>
      </c>
      <c r="XF762" s="269"/>
      <c r="XG762" s="202" t="s">
        <v>107</v>
      </c>
      <c r="XH762" s="484" t="s">
        <v>1930</v>
      </c>
      <c r="XJ762" s="203"/>
      <c r="XK762" s="203">
        <f>VLOOKUP(XH762,$A$794:$F$2344,6,FALSE)</f>
        <v>0</v>
      </c>
      <c r="XL762" s="202" t="s">
        <v>65</v>
      </c>
      <c r="XM762" s="10">
        <f>XK762*1.3</f>
        <v>0</v>
      </c>
      <c r="XO762" s="269"/>
      <c r="XP762" s="202" t="s">
        <v>107</v>
      </c>
      <c r="XQ762" s="484" t="s">
        <v>560</v>
      </c>
      <c r="XS762" s="203"/>
      <c r="XT762" s="203">
        <f>VLOOKUP(XQ762,$A$794:$F$2344,6,FALSE)</f>
        <v>0</v>
      </c>
      <c r="XU762" s="202" t="s">
        <v>65</v>
      </c>
      <c r="XV762" s="10">
        <f>XT762*1.3</f>
        <v>0</v>
      </c>
      <c r="XW762" s="10"/>
      <c r="XX762" s="269"/>
      <c r="XY762" s="202" t="s">
        <v>107</v>
      </c>
      <c r="XZ762" s="484" t="s">
        <v>3036</v>
      </c>
      <c r="YB762" s="203"/>
      <c r="YC762" s="203">
        <f>VLOOKUP(XZ762,$A$794:$F$2344,6,FALSE)</f>
        <v>0</v>
      </c>
      <c r="YD762" s="202" t="s">
        <v>65</v>
      </c>
      <c r="YE762" s="10">
        <f>YC762*1.3</f>
        <v>0</v>
      </c>
      <c r="YG762" s="269"/>
      <c r="YH762" s="202" t="s">
        <v>107</v>
      </c>
      <c r="YI762" s="78" t="s">
        <v>183</v>
      </c>
      <c r="YK762" s="203"/>
      <c r="YL762" s="203" t="e">
        <f>VLOOKUP(YI762,$A$794:$F$2344,6,FALSE)</f>
        <v>#N/A</v>
      </c>
      <c r="YM762" s="202" t="s">
        <v>65</v>
      </c>
      <c r="YN762" s="10" t="e">
        <f>YL762*1.3</f>
        <v>#N/A</v>
      </c>
      <c r="YO762" s="10"/>
      <c r="YP762" s="269"/>
      <c r="YQ762" s="202" t="s">
        <v>107</v>
      </c>
      <c r="YR762" s="78" t="s">
        <v>183</v>
      </c>
      <c r="YT762" s="203"/>
      <c r="YU762" s="203" t="e">
        <f>VLOOKUP(YR762,$A$794:$F$2344,6,FALSE)</f>
        <v>#N/A</v>
      </c>
      <c r="YV762" s="202" t="s">
        <v>65</v>
      </c>
      <c r="YW762" s="10" t="e">
        <f>YU762*1.3</f>
        <v>#N/A</v>
      </c>
      <c r="YY762" s="269"/>
      <c r="YZ762" s="202" t="s">
        <v>107</v>
      </c>
      <c r="ZA762" s="78" t="s">
        <v>183</v>
      </c>
      <c r="ZC762" s="203"/>
      <c r="ZD762" s="203" t="e">
        <f>VLOOKUP(ZA762,$A$794:$F$2344,6,FALSE)</f>
        <v>#N/A</v>
      </c>
      <c r="ZE762" s="202" t="s">
        <v>65</v>
      </c>
      <c r="ZF762" s="10" t="e">
        <f>ZD762*1.3</f>
        <v>#N/A</v>
      </c>
      <c r="ZH762" s="269"/>
      <c r="ZI762" s="202" t="s">
        <v>107</v>
      </c>
      <c r="ZJ762" s="78" t="s">
        <v>183</v>
      </c>
      <c r="ZL762" s="203"/>
      <c r="ZM762" s="203" t="e">
        <f>VLOOKUP(ZJ762,$A$794:$F$2344,6,FALSE)</f>
        <v>#N/A</v>
      </c>
      <c r="ZN762" s="202" t="s">
        <v>65</v>
      </c>
      <c r="ZO762" s="10" t="e">
        <f>ZM762*1.3</f>
        <v>#N/A</v>
      </c>
      <c r="ZQ762" s="269"/>
      <c r="ZR762" s="202" t="s">
        <v>107</v>
      </c>
      <c r="ZS762" s="484" t="s">
        <v>560</v>
      </c>
      <c r="ZU762" s="203"/>
      <c r="ZV762" s="203">
        <f>VLOOKUP(ZS762,$A$794:$F$2344,6,FALSE)</f>
        <v>0</v>
      </c>
      <c r="ZW762" s="202" t="s">
        <v>65</v>
      </c>
      <c r="ZX762" s="10">
        <f>ZV762*1.3</f>
        <v>0</v>
      </c>
      <c r="ZY762" s="10"/>
      <c r="ZZ762" s="269"/>
      <c r="AAA762" s="202" t="s">
        <v>107</v>
      </c>
      <c r="AAB762" s="484" t="s">
        <v>469</v>
      </c>
      <c r="AAD762" s="203"/>
      <c r="AAE762" s="203">
        <f>VLOOKUP(AAB762,$A$794:$F$2344,6,FALSE)</f>
        <v>0</v>
      </c>
      <c r="AAF762" s="202" t="s">
        <v>65</v>
      </c>
      <c r="AAG762" s="10">
        <f>AAE762*1.3</f>
        <v>0</v>
      </c>
      <c r="AAH762" s="10"/>
      <c r="AAI762" s="269"/>
      <c r="AAJ762" s="202" t="s">
        <v>107</v>
      </c>
      <c r="AAK762" s="78" t="s">
        <v>183</v>
      </c>
      <c r="AAM762" s="203"/>
      <c r="AAN762" s="203" t="e">
        <f>VLOOKUP(AAK762,$A$794:$F$2344,6,FALSE)</f>
        <v>#N/A</v>
      </c>
      <c r="AAO762" s="202" t="s">
        <v>65</v>
      </c>
      <c r="AAP762" s="10" t="e">
        <f>AAN762*1.3</f>
        <v>#N/A</v>
      </c>
      <c r="AAQ762" s="10"/>
      <c r="AAR762" s="269"/>
      <c r="AAS762" s="202" t="s">
        <v>107</v>
      </c>
      <c r="AAT762" s="498" t="s">
        <v>1614</v>
      </c>
      <c r="AAV762" s="203"/>
      <c r="AAW762" s="203">
        <f>VLOOKUP(AAT762,$A$794:$F$2344,6,FALSE)</f>
        <v>0</v>
      </c>
      <c r="AAX762" s="202" t="s">
        <v>65</v>
      </c>
      <c r="AAY762" s="10">
        <f>AAW762*1.3</f>
        <v>0</v>
      </c>
      <c r="AAZ762" s="10"/>
      <c r="ABA762" s="269"/>
      <c r="ABB762" s="202" t="s">
        <v>107</v>
      </c>
      <c r="ABC762" s="484" t="s">
        <v>1196</v>
      </c>
      <c r="ABE762" s="203"/>
      <c r="ABF762" s="203">
        <f>VLOOKUP(ABC762,$A$794:$F$2344,6,FALSE)</f>
        <v>0</v>
      </c>
      <c r="ABG762" s="202" t="s">
        <v>65</v>
      </c>
      <c r="ABH762" s="10">
        <f>ABF762*1.3</f>
        <v>0</v>
      </c>
      <c r="ABI762" s="10"/>
      <c r="ABJ762" s="269"/>
      <c r="ABK762" s="202" t="s">
        <v>107</v>
      </c>
      <c r="ABL762" s="484" t="s">
        <v>2439</v>
      </c>
      <c r="ABN762" s="203"/>
      <c r="ABO762" s="203">
        <f>VLOOKUP(ABL762,$A$794:$F$2344,6,FALSE)</f>
        <v>0</v>
      </c>
      <c r="ABP762" s="202" t="s">
        <v>65</v>
      </c>
      <c r="ABQ762" s="10">
        <f>ABO762*1.3</f>
        <v>0</v>
      </c>
      <c r="ABR762" s="10"/>
      <c r="ABS762" s="269"/>
      <c r="ABT762" s="202" t="s">
        <v>107</v>
      </c>
      <c r="ABU762" s="484" t="s">
        <v>1965</v>
      </c>
      <c r="ABW762" s="203"/>
      <c r="ABX762" s="203">
        <f>VLOOKUP(ABU762,$A$794:$F$2344,6,FALSE)</f>
        <v>0</v>
      </c>
      <c r="ABY762" s="202" t="s">
        <v>65</v>
      </c>
      <c r="ABZ762" s="10">
        <f>ABX762*1.3</f>
        <v>0</v>
      </c>
      <c r="ACA762" s="10"/>
      <c r="ACB762" s="269"/>
      <c r="ACC762" s="202" t="s">
        <v>107</v>
      </c>
      <c r="ACD762" s="484" t="s">
        <v>560</v>
      </c>
      <c r="ACF762" s="203"/>
      <c r="ACG762" s="203">
        <f>VLOOKUP(ACD762,$A$794:$F$2344,6,FALSE)</f>
        <v>0</v>
      </c>
      <c r="ACH762" s="202" t="s">
        <v>65</v>
      </c>
      <c r="ACI762" s="10">
        <f>ACG762*1.3</f>
        <v>0</v>
      </c>
      <c r="ACJ762" s="10"/>
      <c r="ACK762" s="269"/>
      <c r="ACL762" s="202" t="s">
        <v>107</v>
      </c>
      <c r="ACM762" s="484" t="s">
        <v>2966</v>
      </c>
      <c r="ACO762" s="203"/>
      <c r="ACP762" s="203">
        <f>VLOOKUP(ACM762,$A$794:$F$2344,6,FALSE)</f>
        <v>0</v>
      </c>
      <c r="ACQ762" s="202" t="s">
        <v>65</v>
      </c>
      <c r="ACR762" s="10">
        <f>ACP762*1.3</f>
        <v>0</v>
      </c>
      <c r="ACS762" s="10"/>
      <c r="ACT762" s="269"/>
      <c r="ACU762" s="202" t="s">
        <v>107</v>
      </c>
      <c r="ACV762" s="484" t="s">
        <v>2966</v>
      </c>
      <c r="ACX762" s="203"/>
      <c r="ACY762" s="203">
        <f>VLOOKUP(ACV762,$A$794:$F$2344,6,FALSE)</f>
        <v>0</v>
      </c>
      <c r="ACZ762" s="202" t="s">
        <v>65</v>
      </c>
      <c r="ADA762" s="10">
        <f>ACY762*1.3</f>
        <v>0</v>
      </c>
      <c r="ADB762" s="10"/>
      <c r="ADC762" s="269"/>
      <c r="ADD762" s="202" t="s">
        <v>107</v>
      </c>
      <c r="ADE762" s="484" t="s">
        <v>643</v>
      </c>
      <c r="ADG762" s="203"/>
      <c r="ADH762" s="203">
        <f>VLOOKUP(ADE762,$A$794:$F$2344,6,FALSE)</f>
        <v>2</v>
      </c>
      <c r="ADI762" s="202" t="s">
        <v>65</v>
      </c>
      <c r="ADJ762" s="10">
        <f>ADH762*1.3</f>
        <v>2.6</v>
      </c>
      <c r="ADL762" s="269"/>
      <c r="ADM762" s="202" t="s">
        <v>107</v>
      </c>
      <c r="ADN762" s="484" t="s">
        <v>1944</v>
      </c>
      <c r="ADP762" s="203"/>
      <c r="ADQ762" s="203">
        <f>VLOOKUP(ADN762,$A$794:$F$2344,6,FALSE)</f>
        <v>0</v>
      </c>
      <c r="ADR762" s="202" t="s">
        <v>65</v>
      </c>
      <c r="ADS762" s="10">
        <f>ADQ762*1.3</f>
        <v>0</v>
      </c>
      <c r="ADT762" s="10"/>
      <c r="ADU762" s="269"/>
      <c r="ADV762" s="202" t="s">
        <v>107</v>
      </c>
      <c r="ADW762" s="78" t="s">
        <v>183</v>
      </c>
      <c r="ADY762" s="203"/>
      <c r="ADZ762" s="203" t="e">
        <f>VLOOKUP(ADW762,$A$794:$F$2344,6,FALSE)</f>
        <v>#N/A</v>
      </c>
      <c r="AEA762" s="202" t="s">
        <v>65</v>
      </c>
      <c r="AEB762" s="10" t="e">
        <f>ADZ762*1.3</f>
        <v>#N/A</v>
      </c>
      <c r="AED762" s="269"/>
      <c r="AEE762" s="202" t="s">
        <v>107</v>
      </c>
      <c r="AEF762" s="491" t="s">
        <v>469</v>
      </c>
      <c r="AEH762" s="203"/>
      <c r="AEI762" s="203">
        <f>VLOOKUP(AEF762,$A$794:$F$2344,6,FALSE)</f>
        <v>0</v>
      </c>
      <c r="AEJ762" s="202" t="s">
        <v>65</v>
      </c>
      <c r="AEK762" s="10">
        <f>AEI762*1.3</f>
        <v>0</v>
      </c>
      <c r="AEM762" s="269"/>
      <c r="AEN762" s="202" t="s">
        <v>107</v>
      </c>
      <c r="AEO762" s="484" t="s">
        <v>1725</v>
      </c>
      <c r="AEQ762" s="203"/>
      <c r="AER762" s="203">
        <f>VLOOKUP(AEO762,$A$794:$F$2344,6,FALSE)</f>
        <v>0</v>
      </c>
      <c r="AES762" s="202" t="s">
        <v>65</v>
      </c>
      <c r="AET762" s="10">
        <f>AER762*1.3</f>
        <v>0</v>
      </c>
      <c r="AEV762" s="269"/>
      <c r="AEW762" s="202" t="s">
        <v>107</v>
      </c>
      <c r="AEX762" s="484" t="s">
        <v>1961</v>
      </c>
      <c r="AEZ762" s="203"/>
      <c r="AFA762" s="203">
        <f>VLOOKUP(AEX762,$A$794:$F$2344,6,FALSE)</f>
        <v>0</v>
      </c>
      <c r="AFB762" s="202" t="s">
        <v>65</v>
      </c>
      <c r="AFC762" s="10">
        <f>AFA762*1.3</f>
        <v>0</v>
      </c>
      <c r="AFD762" s="10"/>
      <c r="AFE762" s="269"/>
      <c r="AFF762" s="202" t="s">
        <v>107</v>
      </c>
      <c r="AFG762" s="78" t="s">
        <v>183</v>
      </c>
      <c r="AFI762" s="203"/>
      <c r="AFJ762" s="203" t="e">
        <f>VLOOKUP(AFG762,$A$794:$F$2344,6,FALSE)</f>
        <v>#N/A</v>
      </c>
      <c r="AFK762" s="202" t="s">
        <v>65</v>
      </c>
      <c r="AFL762" s="10" t="e">
        <f>AFJ762*1.3</f>
        <v>#N/A</v>
      </c>
      <c r="AFM762" s="10"/>
      <c r="AFN762" s="269"/>
      <c r="AFO762" s="202" t="s">
        <v>107</v>
      </c>
      <c r="AFP762" s="484" t="s">
        <v>1961</v>
      </c>
      <c r="AFR762" s="203"/>
      <c r="AFS762" s="203">
        <f>VLOOKUP(AFP762,$A$794:$F$2344,6,FALSE)</f>
        <v>0</v>
      </c>
      <c r="AFT762" s="202" t="s">
        <v>65</v>
      </c>
      <c r="AFU762" s="10">
        <f>AFS762*1.3</f>
        <v>0</v>
      </c>
      <c r="AFV762" s="10"/>
      <c r="AFW762" s="269"/>
      <c r="AFX762" s="202" t="s">
        <v>107</v>
      </c>
      <c r="AFY762" s="484" t="s">
        <v>590</v>
      </c>
      <c r="AGA762" s="203"/>
      <c r="AGB762" s="203">
        <f>VLOOKUP(AFY762,$A$794:$F$2344,6,FALSE)</f>
        <v>18</v>
      </c>
      <c r="AGC762" s="202" t="s">
        <v>65</v>
      </c>
      <c r="AGD762" s="10">
        <f>AGB762*1.3</f>
        <v>23.400000000000002</v>
      </c>
      <c r="AGE762" s="10"/>
      <c r="AGF762" s="269"/>
      <c r="AGG762" s="202" t="s">
        <v>107</v>
      </c>
      <c r="AGH762" s="484" t="s">
        <v>2324</v>
      </c>
      <c r="AGJ762" s="203"/>
      <c r="AGK762" s="203">
        <f>VLOOKUP(AGH762,$A$794:$F$2344,6,FALSE)</f>
        <v>0</v>
      </c>
      <c r="AGL762" s="202" t="s">
        <v>65</v>
      </c>
      <c r="AGM762" s="10">
        <f>AGK762*1.3</f>
        <v>0</v>
      </c>
      <c r="AGN762" s="10"/>
      <c r="AGO762" s="269"/>
      <c r="AGP762" s="202" t="s">
        <v>107</v>
      </c>
      <c r="AGQ762" s="484" t="s">
        <v>590</v>
      </c>
      <c r="AGS762" s="203"/>
      <c r="AGT762" s="203">
        <f>VLOOKUP(AGQ762,$A$794:$F$2344,6,FALSE)</f>
        <v>18</v>
      </c>
      <c r="AGU762" s="202" t="s">
        <v>65</v>
      </c>
      <c r="AGV762" s="10">
        <f>AGT762*1.3</f>
        <v>23.400000000000002</v>
      </c>
      <c r="AGW762" s="10"/>
      <c r="AGX762" s="269"/>
      <c r="AGY762" s="202" t="s">
        <v>107</v>
      </c>
      <c r="AGZ762" s="78" t="s">
        <v>183</v>
      </c>
      <c r="AHB762" s="203"/>
      <c r="AHC762" s="203" t="e">
        <f>VLOOKUP(AGZ762,$A$794:$F$2344,6,FALSE)</f>
        <v>#N/A</v>
      </c>
      <c r="AHD762" s="202" t="s">
        <v>65</v>
      </c>
      <c r="AHE762" s="10" t="e">
        <f>AHC762*1.3</f>
        <v>#N/A</v>
      </c>
      <c r="AHF762" s="10"/>
      <c r="AHG762" s="269"/>
      <c r="AHH762" s="202" t="s">
        <v>107</v>
      </c>
      <c r="AHI762" s="502" t="s">
        <v>652</v>
      </c>
      <c r="AHK762" s="203"/>
      <c r="AHL762" s="203">
        <f>VLOOKUP(AHI762,$A$794:$F$2344,6,FALSE)</f>
        <v>0</v>
      </c>
      <c r="AHM762" s="202" t="s">
        <v>65</v>
      </c>
      <c r="AHN762" s="10">
        <f>AHL762*1.3</f>
        <v>0</v>
      </c>
      <c r="AHO762" s="10"/>
      <c r="AHP762" s="269"/>
      <c r="AHQ762" s="202" t="s">
        <v>107</v>
      </c>
      <c r="AHR762" s="484" t="s">
        <v>670</v>
      </c>
      <c r="AHT762" s="203"/>
      <c r="AHU762" s="203">
        <f>VLOOKUP(AHR762,$A$794:$F$2344,6,FALSE)</f>
        <v>0</v>
      </c>
      <c r="AHV762" s="202" t="s">
        <v>65</v>
      </c>
      <c r="AHW762" s="10">
        <f>AHU762*1.3</f>
        <v>0</v>
      </c>
      <c r="AHX762" s="10"/>
      <c r="AHY762" s="269"/>
      <c r="AHZ762" s="202" t="s">
        <v>107</v>
      </c>
      <c r="AIA762" s="78" t="s">
        <v>183</v>
      </c>
      <c r="AIC762" s="203"/>
      <c r="AID762" s="203" t="e">
        <f>VLOOKUP(AIA762,$A$794:$F$2344,6,FALSE)</f>
        <v>#N/A</v>
      </c>
      <c r="AIE762" s="202" t="s">
        <v>65</v>
      </c>
      <c r="AIF762" s="10" t="e">
        <f>AID762*1.3</f>
        <v>#N/A</v>
      </c>
      <c r="AIG762" s="10"/>
      <c r="AIH762" s="269"/>
      <c r="AII762" s="202" t="s">
        <v>107</v>
      </c>
      <c r="AIJ762" s="484" t="s">
        <v>2310</v>
      </c>
      <c r="AIL762" s="203"/>
      <c r="AIM762" s="203">
        <f>VLOOKUP(AIJ762,$A$794:$F$2344,6,FALSE)</f>
        <v>0</v>
      </c>
      <c r="AIN762" s="202" t="s">
        <v>65</v>
      </c>
      <c r="AIO762" s="10">
        <f>AIM762*1.3</f>
        <v>0</v>
      </c>
      <c r="AIP762" s="10"/>
      <c r="AIQ762" s="269"/>
      <c r="AIR762" s="202" t="s">
        <v>107</v>
      </c>
      <c r="AIS762" s="484" t="s">
        <v>1188</v>
      </c>
      <c r="AIU762" s="203"/>
      <c r="AIV762" s="203">
        <f>VLOOKUP(AIS762,$A$794:$F$2344,6,FALSE)</f>
        <v>0</v>
      </c>
      <c r="AIW762" s="202" t="s">
        <v>65</v>
      </c>
      <c r="AIX762" s="10">
        <f>AIV762*1.3</f>
        <v>0</v>
      </c>
      <c r="AIY762" s="10"/>
      <c r="AIZ762" s="269"/>
      <c r="AJA762" s="202" t="s">
        <v>107</v>
      </c>
      <c r="AJB762" s="78" t="s">
        <v>183</v>
      </c>
      <c r="AJD762" s="203"/>
      <c r="AJE762" s="203" t="e">
        <f>VLOOKUP(AJB762,$A$794:$F$2344,6,FALSE)</f>
        <v>#N/A</v>
      </c>
      <c r="AJF762" s="202" t="s">
        <v>65</v>
      </c>
      <c r="AJG762" s="10" t="e">
        <f>AJE762*1.3</f>
        <v>#N/A</v>
      </c>
      <c r="AJH762" s="10"/>
      <c r="AJI762" s="269"/>
      <c r="AJJ762" s="202" t="s">
        <v>107</v>
      </c>
      <c r="AJK762" s="78" t="s">
        <v>183</v>
      </c>
      <c r="AJM762" s="203"/>
      <c r="AJN762" s="203" t="e">
        <f>VLOOKUP(AJK762,$A$794:$F$2344,6,FALSE)</f>
        <v>#N/A</v>
      </c>
      <c r="AJO762" s="202" t="s">
        <v>65</v>
      </c>
      <c r="AJP762" s="10" t="e">
        <f>AJN762*1.3</f>
        <v>#N/A</v>
      </c>
      <c r="AJQ762" s="10"/>
      <c r="AJR762" s="269"/>
      <c r="AJS762" s="202" t="s">
        <v>107</v>
      </c>
      <c r="AJT762" s="78" t="s">
        <v>183</v>
      </c>
      <c r="AJV762" s="203"/>
      <c r="AJW762" s="203" t="e">
        <f>VLOOKUP(AJT762,$A$794:$F$2344,6,FALSE)</f>
        <v>#N/A</v>
      </c>
      <c r="AJX762" s="202" t="s">
        <v>65</v>
      </c>
      <c r="AJY762" s="10" t="e">
        <f>AJW762*1.3</f>
        <v>#N/A</v>
      </c>
      <c r="AJZ762" s="10"/>
      <c r="AKA762" s="269"/>
      <c r="AKB762" s="202" t="s">
        <v>107</v>
      </c>
      <c r="AKC762" s="484" t="s">
        <v>923</v>
      </c>
      <c r="AKE762" s="203"/>
      <c r="AKF762" s="203">
        <f>VLOOKUP(AKC762,$A$794:$F$2344,6,FALSE)</f>
        <v>0</v>
      </c>
      <c r="AKG762" s="202" t="s">
        <v>65</v>
      </c>
      <c r="AKH762" s="10">
        <f>AKF762*1.3</f>
        <v>0</v>
      </c>
      <c r="AKI762" s="10"/>
      <c r="AKJ762" s="269"/>
      <c r="AKK762" s="202" t="s">
        <v>107</v>
      </c>
      <c r="AKL762" s="78" t="s">
        <v>183</v>
      </c>
      <c r="AKN762" s="203"/>
      <c r="AKO762" s="203" t="e">
        <f>VLOOKUP(AKL762,$A$794:$F$2344,6,FALSE)</f>
        <v>#N/A</v>
      </c>
      <c r="AKP762" s="202" t="s">
        <v>65</v>
      </c>
      <c r="AKQ762" s="10" t="e">
        <f>AKO762*1.3</f>
        <v>#N/A</v>
      </c>
      <c r="AKR762" s="10"/>
      <c r="AKS762" s="269"/>
      <c r="AKT762" s="202" t="s">
        <v>107</v>
      </c>
      <c r="AKU762" s="78" t="s">
        <v>183</v>
      </c>
      <c r="AKW762" s="203"/>
      <c r="AKX762" s="203" t="e">
        <f>VLOOKUP(AKU762,$A$794:$F$2344,6,FALSE)</f>
        <v>#N/A</v>
      </c>
      <c r="AKY762" s="202" t="s">
        <v>65</v>
      </c>
      <c r="AKZ762" s="10" t="e">
        <f>AKX762*1.3</f>
        <v>#N/A</v>
      </c>
      <c r="ALA762" s="10"/>
      <c r="ALB762" s="269"/>
      <c r="ALC762" s="202" t="s">
        <v>107</v>
      </c>
      <c r="ALD762" s="78" t="s">
        <v>183</v>
      </c>
      <c r="ALF762" s="203"/>
      <c r="ALG762" s="203" t="e">
        <f>VLOOKUP(ALD762,$A$794:$F$2344,6,FALSE)</f>
        <v>#N/A</v>
      </c>
      <c r="ALH762" s="202" t="s">
        <v>65</v>
      </c>
      <c r="ALI762" s="10" t="e">
        <f>ALG762*1.3</f>
        <v>#N/A</v>
      </c>
      <c r="ALJ762" s="10"/>
      <c r="ALK762" s="269"/>
      <c r="ALL762" s="202" t="s">
        <v>107</v>
      </c>
      <c r="ALM762" s="78" t="s">
        <v>183</v>
      </c>
      <c r="ALO762" s="203"/>
      <c r="ALP762" s="203" t="e">
        <f>VLOOKUP(ALM762,$A$794:$F$2344,6,FALSE)</f>
        <v>#N/A</v>
      </c>
      <c r="ALQ762" s="202" t="s">
        <v>65</v>
      </c>
      <c r="ALR762" s="10" t="e">
        <f>ALP762*1.3</f>
        <v>#N/A</v>
      </c>
      <c r="ALS762" s="10"/>
      <c r="ALT762" s="269"/>
      <c r="ALU762" s="202" t="s">
        <v>107</v>
      </c>
      <c r="ALV762" s="78" t="s">
        <v>183</v>
      </c>
      <c r="ALX762" s="203"/>
      <c r="ALY762" s="203" t="e">
        <f>VLOOKUP(ALV762,$A$794:$F$2344,6,FALSE)</f>
        <v>#N/A</v>
      </c>
      <c r="ALZ762" s="202" t="s">
        <v>65</v>
      </c>
      <c r="AMA762" s="10" t="e">
        <f>ALY762*1.3</f>
        <v>#N/A</v>
      </c>
      <c r="AMB762" s="10"/>
      <c r="AMC762" s="269"/>
      <c r="AMD762" s="202" t="s">
        <v>107</v>
      </c>
      <c r="AME762" s="78" t="s">
        <v>183</v>
      </c>
      <c r="AMG762" s="203"/>
      <c r="AMH762" s="203" t="e">
        <f>VLOOKUP(AME762,$A$794:$F$2344,6,FALSE)</f>
        <v>#N/A</v>
      </c>
      <c r="AMI762" s="202" t="s">
        <v>65</v>
      </c>
      <c r="AMJ762" s="10" t="e">
        <f>AMH762*1.3</f>
        <v>#N/A</v>
      </c>
      <c r="AMK762" s="10"/>
      <c r="AML762" s="269"/>
      <c r="AMM762" s="202" t="s">
        <v>107</v>
      </c>
      <c r="AMN762" s="78" t="s">
        <v>183</v>
      </c>
      <c r="AMP762" s="203"/>
      <c r="AMQ762" s="203" t="e">
        <f>VLOOKUP(AMN762,$A$794:$F$2344,6,FALSE)</f>
        <v>#N/A</v>
      </c>
      <c r="AMR762" s="202" t="s">
        <v>65</v>
      </c>
      <c r="AMS762" s="10" t="e">
        <f>AMQ762*1.3</f>
        <v>#N/A</v>
      </c>
      <c r="AMT762" s="10"/>
      <c r="AMU762" s="269"/>
      <c r="AMV762" s="202" t="s">
        <v>107</v>
      </c>
      <c r="AMW762" s="78" t="s">
        <v>183</v>
      </c>
      <c r="AMY762" s="203"/>
      <c r="AMZ762" s="203" t="e">
        <f>VLOOKUP(AMW762,$A$794:$F$2344,6,FALSE)</f>
        <v>#N/A</v>
      </c>
      <c r="ANA762" s="202" t="s">
        <v>65</v>
      </c>
      <c r="ANB762" s="10" t="e">
        <f>AMZ762*1.3</f>
        <v>#N/A</v>
      </c>
      <c r="ANC762" s="10"/>
      <c r="AND762" s="269"/>
      <c r="ANE762" s="202" t="s">
        <v>107</v>
      </c>
      <c r="ANF762" s="78" t="s">
        <v>183</v>
      </c>
      <c r="ANH762" s="203"/>
      <c r="ANI762" s="203" t="e">
        <f>VLOOKUP(ANF762,$A$794:$F$2344,6,FALSE)</f>
        <v>#N/A</v>
      </c>
      <c r="ANJ762" s="202" t="s">
        <v>65</v>
      </c>
      <c r="ANK762" s="10" t="e">
        <f>ANI762*1.3</f>
        <v>#N/A</v>
      </c>
      <c r="ANL762" s="10"/>
      <c r="ANM762" s="269"/>
      <c r="ANN762" s="202" t="s">
        <v>107</v>
      </c>
      <c r="ANO762" s="78" t="s">
        <v>183</v>
      </c>
      <c r="ANQ762" s="203"/>
      <c r="ANR762" s="203" t="e">
        <f>VLOOKUP(ANO762,$A$794:$F$2344,6,FALSE)</f>
        <v>#N/A</v>
      </c>
      <c r="ANS762" s="202" t="s">
        <v>65</v>
      </c>
      <c r="ANT762" s="10" t="e">
        <f>ANR762*1.3</f>
        <v>#N/A</v>
      </c>
      <c r="ANU762" s="10"/>
      <c r="ANV762" s="269"/>
      <c r="ANW762" s="202" t="s">
        <v>107</v>
      </c>
      <c r="ANX762" s="78" t="s">
        <v>183</v>
      </c>
      <c r="ANZ762" s="203"/>
      <c r="AOA762" s="203" t="e">
        <f>VLOOKUP(ANX762,$A$794:$F$2344,6,FALSE)</f>
        <v>#N/A</v>
      </c>
      <c r="AOB762" s="202" t="s">
        <v>65</v>
      </c>
      <c r="AOC762" s="10" t="e">
        <f>AOA762*1.3</f>
        <v>#N/A</v>
      </c>
      <c r="AOD762" s="10"/>
      <c r="AOE762" s="269"/>
      <c r="AOF762" s="202" t="s">
        <v>107</v>
      </c>
      <c r="AOG762" s="78" t="s">
        <v>183</v>
      </c>
      <c r="AOI762" s="203"/>
      <c r="AOJ762" s="203" t="e">
        <f>VLOOKUP(AOG762,$A$794:$F$2344,6,FALSE)</f>
        <v>#N/A</v>
      </c>
      <c r="AOK762" s="202" t="s">
        <v>65</v>
      </c>
      <c r="AOL762" s="10" t="e">
        <f>AOJ762*1.3</f>
        <v>#N/A</v>
      </c>
      <c r="AOM762" s="10"/>
      <c r="AON762" s="269"/>
      <c r="AOO762" s="202" t="s">
        <v>107</v>
      </c>
      <c r="AOP762" s="78" t="s">
        <v>183</v>
      </c>
      <c r="AOR762" s="203"/>
      <c r="AOS762" s="203" t="e">
        <f>VLOOKUP(AOP762,$A$794:$F$2344,6,FALSE)</f>
        <v>#N/A</v>
      </c>
      <c r="AOT762" s="202" t="s">
        <v>65</v>
      </c>
      <c r="AOU762" s="10" t="e">
        <f>AOS762*1.3</f>
        <v>#N/A</v>
      </c>
      <c r="AOV762" s="10"/>
      <c r="AOW762" s="269"/>
      <c r="AOX762" s="202" t="s">
        <v>107</v>
      </c>
      <c r="AOY762" s="78" t="s">
        <v>183</v>
      </c>
      <c r="APA762" s="203"/>
      <c r="APB762" s="203" t="e">
        <f>VLOOKUP(AOY762,$A$794:$F$2344,6,FALSE)</f>
        <v>#N/A</v>
      </c>
      <c r="APC762" s="202" t="s">
        <v>65</v>
      </c>
      <c r="APD762" s="10" t="e">
        <f>APB762*1.3</f>
        <v>#N/A</v>
      </c>
      <c r="APE762" s="10"/>
      <c r="APF762" s="269"/>
      <c r="APG762" s="202" t="s">
        <v>107</v>
      </c>
      <c r="APH762" s="78" t="s">
        <v>183</v>
      </c>
      <c r="APJ762" s="203"/>
      <c r="APK762" s="203" t="e">
        <f>VLOOKUP(APH762,$A$794:$F$2344,6,FALSE)</f>
        <v>#N/A</v>
      </c>
      <c r="APL762" s="202" t="s">
        <v>65</v>
      </c>
      <c r="APM762" s="10" t="e">
        <f>APK762*1.3</f>
        <v>#N/A</v>
      </c>
      <c r="APN762" s="10"/>
      <c r="APO762" s="269"/>
      <c r="APP762" s="202" t="s">
        <v>107</v>
      </c>
      <c r="APQ762" s="498" t="s">
        <v>1141</v>
      </c>
      <c r="APS762" s="203"/>
      <c r="APT762" s="203">
        <f>VLOOKUP(APQ762,$A$794:$F$2344,6,FALSE)</f>
        <v>0</v>
      </c>
      <c r="APU762" s="202" t="s">
        <v>65</v>
      </c>
      <c r="APV762" s="10">
        <f>APT762*1.3</f>
        <v>0</v>
      </c>
      <c r="APW762" s="10"/>
      <c r="APX762" s="269"/>
      <c r="APY762" s="202" t="s">
        <v>107</v>
      </c>
      <c r="APZ762" s="498" t="s">
        <v>2924</v>
      </c>
      <c r="AQB762" s="203"/>
      <c r="AQC762" s="203">
        <f>VLOOKUP(APZ762,$A$794:$F$2344,6,FALSE)</f>
        <v>0</v>
      </c>
      <c r="AQD762" s="202" t="s">
        <v>65</v>
      </c>
      <c r="AQE762" s="10">
        <f>AQC762*1.3</f>
        <v>0</v>
      </c>
      <c r="AQF762" s="10"/>
      <c r="AQG762" s="269"/>
      <c r="AQH762" s="202" t="s">
        <v>107</v>
      </c>
      <c r="AQI762" s="484" t="s">
        <v>3237</v>
      </c>
      <c r="AQK762" s="203"/>
      <c r="AQL762" s="203">
        <f>VLOOKUP(AQI762,$A$794:$F$2344,6,FALSE)</f>
        <v>0</v>
      </c>
      <c r="AQM762" s="202" t="s">
        <v>65</v>
      </c>
      <c r="AQN762" s="10">
        <f>AQL762*1.3</f>
        <v>0</v>
      </c>
      <c r="AQO762" s="10"/>
      <c r="AQP762" s="269"/>
      <c r="AQQ762" s="202" t="s">
        <v>107</v>
      </c>
      <c r="AQR762" s="484" t="s">
        <v>1944</v>
      </c>
      <c r="AQT762" s="203"/>
      <c r="AQU762" s="203">
        <f>VLOOKUP(AQR762,$A$794:$F$2344,6,FALSE)</f>
        <v>0</v>
      </c>
      <c r="AQV762" s="202" t="s">
        <v>65</v>
      </c>
      <c r="AQW762" s="10">
        <f>AQU762*1.3</f>
        <v>0</v>
      </c>
      <c r="AQX762" s="10"/>
      <c r="AQY762" s="269"/>
      <c r="AQZ762" s="202" t="s">
        <v>107</v>
      </c>
      <c r="ARA762" s="484" t="s">
        <v>560</v>
      </c>
      <c r="ARC762" s="203"/>
      <c r="ARD762" s="203">
        <f>VLOOKUP(ARA762,$A$794:$F$2344,6,FALSE)</f>
        <v>0</v>
      </c>
      <c r="ARE762" s="202" t="s">
        <v>65</v>
      </c>
      <c r="ARF762" s="10">
        <f>ARD762*1.3</f>
        <v>0</v>
      </c>
      <c r="ARG762" s="10"/>
      <c r="ARH762" s="269"/>
      <c r="ARI762" s="202" t="s">
        <v>107</v>
      </c>
      <c r="ARJ762" s="484" t="s">
        <v>1191</v>
      </c>
      <c r="ARL762" s="203"/>
      <c r="ARM762" s="203">
        <f>VLOOKUP(ARJ762,$A$794:$F$2344,6,FALSE)</f>
        <v>0</v>
      </c>
      <c r="ARN762" s="202" t="s">
        <v>65</v>
      </c>
      <c r="ARO762" s="10">
        <f>ARM762*1.3</f>
        <v>0</v>
      </c>
      <c r="ARP762" s="10"/>
      <c r="ARQ762" s="269"/>
      <c r="ARR762" s="202" t="s">
        <v>107</v>
      </c>
      <c r="ARS762" s="498" t="s">
        <v>2924</v>
      </c>
      <c r="ARU762" s="203"/>
      <c r="ARV762" s="203">
        <f>VLOOKUP(ARS762,$A$794:$F$2344,6,FALSE)</f>
        <v>0</v>
      </c>
      <c r="ARW762" s="202" t="s">
        <v>65</v>
      </c>
      <c r="ARX762" s="10">
        <f>ARV762*1.3</f>
        <v>0</v>
      </c>
      <c r="ARY762" s="10"/>
      <c r="ARZ762" s="269"/>
      <c r="ASA762" s="202" t="s">
        <v>107</v>
      </c>
      <c r="ASB762" s="484" t="s">
        <v>560</v>
      </c>
      <c r="ASD762" s="203"/>
      <c r="ASE762" s="203">
        <f>VLOOKUP(ASB762,$A$794:$F$2344,6,FALSE)</f>
        <v>0</v>
      </c>
      <c r="ASF762" s="202" t="s">
        <v>65</v>
      </c>
      <c r="ASG762" s="10">
        <f>ASE762*1.3</f>
        <v>0</v>
      </c>
      <c r="ASH762" s="10"/>
      <c r="ASI762" s="269"/>
      <c r="ASJ762" s="202" t="s">
        <v>107</v>
      </c>
      <c r="ASK762" s="484" t="s">
        <v>469</v>
      </c>
      <c r="ASM762" s="203"/>
      <c r="ASN762" s="203">
        <f>VLOOKUP(ASK762,$A$794:$F$2344,6,FALSE)</f>
        <v>0</v>
      </c>
      <c r="ASO762" s="202" t="s">
        <v>65</v>
      </c>
      <c r="ASP762" s="10">
        <f>ASN762*1.3</f>
        <v>0</v>
      </c>
      <c r="ASQ762" s="10"/>
      <c r="ASR762" s="269"/>
      <c r="ASS762" s="202" t="s">
        <v>107</v>
      </c>
      <c r="AST762" s="484" t="s">
        <v>560</v>
      </c>
      <c r="ASV762" s="203"/>
      <c r="ASW762" s="203">
        <f>VLOOKUP(AST762,$A$794:$F$2344,6,FALSE)</f>
        <v>0</v>
      </c>
      <c r="ASX762" s="202" t="s">
        <v>65</v>
      </c>
      <c r="ASY762" s="10">
        <f>ASW762*1.3</f>
        <v>0</v>
      </c>
      <c r="ASZ762" s="10"/>
      <c r="ATA762" s="269"/>
      <c r="ATB762" s="202" t="s">
        <v>107</v>
      </c>
      <c r="ATC762" s="484" t="s">
        <v>670</v>
      </c>
      <c r="ATE762" s="203"/>
      <c r="ATF762" s="203">
        <f>VLOOKUP(ATC762,$A$794:$F$2344,6,FALSE)</f>
        <v>0</v>
      </c>
      <c r="ATG762" s="202" t="s">
        <v>65</v>
      </c>
      <c r="ATH762" s="10">
        <f>ATF762*1.3</f>
        <v>0</v>
      </c>
      <c r="ATI762" s="10"/>
      <c r="ATJ762" s="269"/>
      <c r="ATK762" s="202" t="s">
        <v>107</v>
      </c>
      <c r="ATL762" s="484" t="s">
        <v>2924</v>
      </c>
      <c r="ATN762" s="203"/>
      <c r="ATO762" s="203">
        <f>VLOOKUP(ATL762,$A$794:$F$2344,6,FALSE)</f>
        <v>0</v>
      </c>
      <c r="ATP762" s="202" t="s">
        <v>65</v>
      </c>
      <c r="ATQ762" s="10">
        <f>ATO762*1.3</f>
        <v>0</v>
      </c>
      <c r="ATR762" s="10"/>
      <c r="ATS762" s="269"/>
      <c r="ATT762" s="202" t="s">
        <v>107</v>
      </c>
      <c r="ATU762" s="484" t="s">
        <v>475</v>
      </c>
      <c r="ATW762" s="203"/>
      <c r="ATX762" s="203">
        <f>VLOOKUP(ATU762,$A$794:$F$2344,6,FALSE)</f>
        <v>0</v>
      </c>
      <c r="ATY762" s="202" t="s">
        <v>65</v>
      </c>
      <c r="ATZ762" s="10">
        <f>ATX762*1.3</f>
        <v>0</v>
      </c>
      <c r="AUA762" s="10"/>
      <c r="AUB762" s="269"/>
      <c r="AUC762" s="202" t="s">
        <v>107</v>
      </c>
      <c r="AUD762" s="484" t="s">
        <v>2924</v>
      </c>
      <c r="AUF762" s="203"/>
      <c r="AUG762" s="203">
        <f>VLOOKUP(AUD762,$A$794:$F$2344,6,FALSE)</f>
        <v>0</v>
      </c>
      <c r="AUH762" s="202" t="s">
        <v>65</v>
      </c>
      <c r="AUI762" s="10">
        <f>AUG762*1.3</f>
        <v>0</v>
      </c>
      <c r="AUJ762" s="10"/>
      <c r="AUK762" s="269"/>
      <c r="AUL762" s="202" t="s">
        <v>107</v>
      </c>
      <c r="AUM762" s="484" t="s">
        <v>1944</v>
      </c>
      <c r="AUO762" s="203"/>
      <c r="AUP762" s="203">
        <f>VLOOKUP(AUM762,$A$794:$F$2344,6,FALSE)</f>
        <v>0</v>
      </c>
      <c r="AUQ762" s="202" t="s">
        <v>65</v>
      </c>
      <c r="AUR762" s="10">
        <f>AUP762*1.3</f>
        <v>0</v>
      </c>
      <c r="AUS762" s="10"/>
      <c r="AUT762" s="269"/>
      <c r="AUU762" s="202" t="s">
        <v>107</v>
      </c>
      <c r="AUV762" s="509" t="s">
        <v>1196</v>
      </c>
      <c r="AUX762" s="203"/>
      <c r="AUY762" s="203">
        <f>VLOOKUP(AUV762,$A$794:$F$2344,6,FALSE)</f>
        <v>0</v>
      </c>
      <c r="AUZ762" s="202" t="s">
        <v>65</v>
      </c>
      <c r="AVA762" s="10">
        <f>AUY762*1.3</f>
        <v>0</v>
      </c>
      <c r="AVB762" s="10"/>
      <c r="AVC762" s="269"/>
      <c r="AVD762" s="202" t="s">
        <v>107</v>
      </c>
      <c r="AVE762" s="484" t="s">
        <v>1944</v>
      </c>
      <c r="AVG762" s="203"/>
      <c r="AVH762" s="203">
        <f>VLOOKUP(AVE762,$A$794:$F$2344,6,FALSE)</f>
        <v>0</v>
      </c>
      <c r="AVI762" s="202" t="s">
        <v>65</v>
      </c>
      <c r="AVJ762" s="10">
        <f>AVH762*1.3</f>
        <v>0</v>
      </c>
      <c r="AVK762" s="10"/>
      <c r="AVL762" s="269"/>
      <c r="AVM762" s="202" t="s">
        <v>107</v>
      </c>
      <c r="AVN762" s="484" t="s">
        <v>469</v>
      </c>
      <c r="AVP762" s="203"/>
      <c r="AVQ762" s="203">
        <f>VLOOKUP(AVN762,$A$794:$F$2344,6,FALSE)</f>
        <v>0</v>
      </c>
      <c r="AVR762" s="202" t="s">
        <v>65</v>
      </c>
      <c r="AVS762" s="10">
        <f>AVQ762*1.3</f>
        <v>0</v>
      </c>
      <c r="AVT762" s="10"/>
      <c r="AVU762" s="269"/>
      <c r="AVV762" s="202" t="s">
        <v>107</v>
      </c>
      <c r="AVW762" s="487" t="s">
        <v>1366</v>
      </c>
      <c r="AVY762" s="203"/>
      <c r="AVZ762" s="203">
        <f>VLOOKUP(AVW762,$A$794:$F$2344,6,FALSE)</f>
        <v>0</v>
      </c>
      <c r="AWA762" s="202" t="s">
        <v>65</v>
      </c>
      <c r="AWB762" s="10">
        <f>AVZ762*1.3</f>
        <v>0</v>
      </c>
      <c r="AWC762" s="10"/>
      <c r="AWD762" s="269"/>
      <c r="AWE762" s="202" t="s">
        <v>107</v>
      </c>
      <c r="AWF762" s="484" t="s">
        <v>1191</v>
      </c>
      <c r="AWH762" s="203"/>
      <c r="AWI762" s="203">
        <f>VLOOKUP(AWF762,$A$794:$F$2344,6,FALSE)</f>
        <v>0</v>
      </c>
      <c r="AWJ762" s="202" t="s">
        <v>65</v>
      </c>
      <c r="AWK762" s="10">
        <f>AWI762*1.3</f>
        <v>0</v>
      </c>
      <c r="AWL762" s="10"/>
      <c r="AWM762" s="269"/>
      <c r="AWN762" s="202" t="s">
        <v>107</v>
      </c>
      <c r="AWO762" s="484" t="s">
        <v>1366</v>
      </c>
      <c r="AWQ762" s="203"/>
      <c r="AWR762" s="203">
        <f>VLOOKUP(AWO762,$A$794:$F$2344,6,FALSE)</f>
        <v>0</v>
      </c>
      <c r="AWS762" s="202" t="s">
        <v>65</v>
      </c>
      <c r="AWT762" s="10">
        <f>AWR762*1.3</f>
        <v>0</v>
      </c>
      <c r="AWU762" s="10"/>
      <c r="AWV762" s="269"/>
      <c r="AWW762" s="202" t="s">
        <v>107</v>
      </c>
      <c r="AWX762" s="484" t="s">
        <v>1965</v>
      </c>
      <c r="AWZ762" s="203"/>
      <c r="AXA762" s="203">
        <f>VLOOKUP(AWX762,$A$794:$F$2344,6,FALSE)</f>
        <v>0</v>
      </c>
      <c r="AXB762" s="202" t="s">
        <v>65</v>
      </c>
      <c r="AXC762" s="10">
        <f>AXA762*1.3</f>
        <v>0</v>
      </c>
      <c r="AXD762" s="10"/>
      <c r="AXE762" s="269"/>
      <c r="AXF762" s="202" t="s">
        <v>107</v>
      </c>
      <c r="AXG762" s="484" t="s">
        <v>2966</v>
      </c>
      <c r="AXI762" s="203"/>
      <c r="AXJ762" s="203">
        <f>VLOOKUP(AXG762,$A$794:$F$2344,6,FALSE)</f>
        <v>0</v>
      </c>
      <c r="AXK762" s="202" t="s">
        <v>65</v>
      </c>
      <c r="AXL762" s="10">
        <f>AXJ762*1.3</f>
        <v>0</v>
      </c>
      <c r="AXM762" s="10"/>
      <c r="AXN762" s="269"/>
      <c r="AXO762" s="202" t="s">
        <v>107</v>
      </c>
      <c r="AXP762" s="484" t="s">
        <v>469</v>
      </c>
      <c r="AXR762" s="203"/>
      <c r="AXS762" s="203">
        <f>VLOOKUP(AXP762,$A$794:$F$2344,6,FALSE)</f>
        <v>0</v>
      </c>
      <c r="AXT762" s="202" t="s">
        <v>65</v>
      </c>
      <c r="AXU762" s="10">
        <f>AXS762*1.3</f>
        <v>0</v>
      </c>
      <c r="AXV762" s="10"/>
      <c r="AXW762" s="269"/>
      <c r="AXX762" s="202" t="s">
        <v>107</v>
      </c>
      <c r="AXY762" s="498" t="s">
        <v>1614</v>
      </c>
      <c r="AYA762" s="203"/>
      <c r="AYB762" s="203">
        <f>VLOOKUP(AXY762,$A$794:$F$2344,6,FALSE)</f>
        <v>0</v>
      </c>
      <c r="AYC762" s="202" t="s">
        <v>65</v>
      </c>
      <c r="AYD762" s="10">
        <f>AYB762*1.3</f>
        <v>0</v>
      </c>
      <c r="AYE762" s="10"/>
      <c r="AYF762" s="269"/>
      <c r="AYG762" s="202" t="s">
        <v>107</v>
      </c>
      <c r="AYH762" s="484" t="s">
        <v>3237</v>
      </c>
      <c r="AYJ762" s="203"/>
      <c r="AYK762" s="203">
        <f>VLOOKUP(AYH762,$A$794:$F$2344,6,FALSE)</f>
        <v>0</v>
      </c>
      <c r="AYL762" s="202" t="s">
        <v>65</v>
      </c>
      <c r="AYM762" s="10">
        <f>AYK762*1.3</f>
        <v>0</v>
      </c>
      <c r="AYN762" s="10"/>
      <c r="AYO762" s="269"/>
      <c r="AYP762" s="202" t="s">
        <v>107</v>
      </c>
      <c r="AYQ762" s="484" t="s">
        <v>2966</v>
      </c>
      <c r="AYS762" s="203"/>
      <c r="AYT762" s="203">
        <f>VLOOKUP(AYQ762,$A$794:$F$2344,6,FALSE)</f>
        <v>0</v>
      </c>
      <c r="AYU762" s="202" t="s">
        <v>65</v>
      </c>
      <c r="AYV762" s="10">
        <f>AYT762*1.3</f>
        <v>0</v>
      </c>
      <c r="AYW762" s="10"/>
      <c r="AYX762" s="269"/>
      <c r="AYY762" s="202" t="s">
        <v>107</v>
      </c>
      <c r="AYZ762" s="484" t="s">
        <v>1196</v>
      </c>
      <c r="AZB762" s="203"/>
      <c r="AZC762" s="203">
        <f>VLOOKUP(AYZ762,$A$794:$F$2344,6,FALSE)</f>
        <v>0</v>
      </c>
      <c r="AZD762" s="202" t="s">
        <v>65</v>
      </c>
      <c r="AZE762" s="10">
        <f>AZC762*1.3</f>
        <v>0</v>
      </c>
      <c r="AZF762" s="10"/>
      <c r="AZG762" s="269"/>
      <c r="AZH762" s="202" t="s">
        <v>107</v>
      </c>
      <c r="AZI762" s="484" t="s">
        <v>670</v>
      </c>
      <c r="AZK762" s="203"/>
      <c r="AZL762" s="203">
        <f>VLOOKUP(AZI762,$A$794:$F$2344,6,FALSE)</f>
        <v>0</v>
      </c>
      <c r="AZM762" s="202" t="s">
        <v>65</v>
      </c>
      <c r="AZN762" s="10">
        <f>AZL762*1.3</f>
        <v>0</v>
      </c>
      <c r="AZO762" s="10"/>
      <c r="AZP762" s="269"/>
      <c r="AZQ762" s="202" t="s">
        <v>107</v>
      </c>
      <c r="AZR762" s="484" t="s">
        <v>606</v>
      </c>
      <c r="AZT762" s="203"/>
      <c r="AZU762" s="203">
        <f>VLOOKUP(AZR762,$A$794:$F$2344,6,FALSE)</f>
        <v>0</v>
      </c>
      <c r="AZV762" s="202" t="s">
        <v>65</v>
      </c>
      <c r="AZW762" s="10">
        <f>AZU762*1.3</f>
        <v>0</v>
      </c>
      <c r="AZX762" s="10"/>
      <c r="AZY762" s="269"/>
      <c r="AZZ762" s="202" t="s">
        <v>107</v>
      </c>
      <c r="BAA762" s="498" t="s">
        <v>626</v>
      </c>
      <c r="BAC762" s="203"/>
      <c r="BAD762" s="203">
        <f>VLOOKUP(BAA762,$A$794:$F$2344,6,FALSE)</f>
        <v>0</v>
      </c>
      <c r="BAE762" s="202" t="s">
        <v>65</v>
      </c>
      <c r="BAF762" s="10">
        <f>BAD762*1.3</f>
        <v>0</v>
      </c>
      <c r="BAG762" s="10"/>
      <c r="BAH762" s="269"/>
    </row>
    <row r="763" spans="1:1386" s="14" customFormat="1" ht="15">
      <c r="A763" s="202" t="s">
        <v>108</v>
      </c>
      <c r="B763" s="484" t="s">
        <v>3237</v>
      </c>
      <c r="D763" s="203"/>
      <c r="E763" s="203">
        <f>VLOOKUP(B763,$A$794:$F$2344,6,FALSE)</f>
        <v>0</v>
      </c>
      <c r="F763" s="202" t="s">
        <v>67</v>
      </c>
      <c r="G763" s="10">
        <f>E763*1.2</f>
        <v>0</v>
      </c>
      <c r="H763" s="10"/>
      <c r="I763" s="263"/>
      <c r="J763" s="202" t="s">
        <v>108</v>
      </c>
      <c r="K763" s="487" t="s">
        <v>469</v>
      </c>
      <c r="M763" s="203"/>
      <c r="N763" s="203">
        <f>VLOOKUP(K763,$A$794:$F$2344,6,FALSE)</f>
        <v>0</v>
      </c>
      <c r="O763" s="202" t="s">
        <v>67</v>
      </c>
      <c r="P763" s="10">
        <f>N763*1.2</f>
        <v>0</v>
      </c>
      <c r="Q763" s="10"/>
      <c r="R763" s="263"/>
      <c r="S763" s="202" t="s">
        <v>108</v>
      </c>
      <c r="T763" s="484" t="s">
        <v>2924</v>
      </c>
      <c r="V763" s="203"/>
      <c r="W763" s="203">
        <f>VLOOKUP(T763,$A$794:$F$2344,6,FALSE)</f>
        <v>0</v>
      </c>
      <c r="X763" s="202" t="s">
        <v>67</v>
      </c>
      <c r="Y763" s="10">
        <f>W763*1.2</f>
        <v>0</v>
      </c>
      <c r="Z763" s="10"/>
      <c r="AA763" s="263"/>
      <c r="AB763" s="202" t="s">
        <v>108</v>
      </c>
      <c r="AC763" s="484" t="s">
        <v>2924</v>
      </c>
      <c r="AE763" s="203"/>
      <c r="AF763" s="203">
        <f>VLOOKUP(AC763,$A$794:$F$2344,6,FALSE)</f>
        <v>0</v>
      </c>
      <c r="AG763" s="202" t="s">
        <v>67</v>
      </c>
      <c r="AH763" s="10">
        <f>AF763*1.2</f>
        <v>0</v>
      </c>
      <c r="AI763" s="10"/>
      <c r="AJ763" s="263"/>
      <c r="AK763" s="202" t="s">
        <v>108</v>
      </c>
      <c r="AL763" s="490" t="s">
        <v>469</v>
      </c>
      <c r="AN763" s="203"/>
      <c r="AO763" s="203">
        <f>VLOOKUP(AL763,$A$794:$F$2344,6,FALSE)</f>
        <v>0</v>
      </c>
      <c r="AP763" s="202" t="s">
        <v>67</v>
      </c>
      <c r="AQ763" s="10">
        <f>AO763*1.2</f>
        <v>0</v>
      </c>
      <c r="AR763" s="10"/>
      <c r="AS763" s="263"/>
      <c r="AT763" s="202" t="s">
        <v>108</v>
      </c>
      <c r="AU763" s="484" t="s">
        <v>2966</v>
      </c>
      <c r="AW763" s="203"/>
      <c r="AX763" s="203">
        <f>VLOOKUP(AU763,$A$794:$F$2344,6,FALSE)</f>
        <v>0</v>
      </c>
      <c r="AY763" s="202" t="s">
        <v>67</v>
      </c>
      <c r="AZ763" s="10">
        <f>AX763*1.2</f>
        <v>0</v>
      </c>
      <c r="BA763" s="10"/>
      <c r="BB763" s="263"/>
      <c r="BC763" s="202" t="s">
        <v>108</v>
      </c>
      <c r="BD763" s="484" t="s">
        <v>560</v>
      </c>
      <c r="BF763" s="203"/>
      <c r="BG763" s="203">
        <f>VLOOKUP(BD763,$A$794:$F$2344,6,FALSE)</f>
        <v>0</v>
      </c>
      <c r="BH763" s="202" t="s">
        <v>67</v>
      </c>
      <c r="BI763" s="10">
        <f>BG763*1.2</f>
        <v>0</v>
      </c>
      <c r="BJ763" s="10"/>
      <c r="BK763" s="263"/>
      <c r="BL763" s="202" t="s">
        <v>108</v>
      </c>
      <c r="BM763" s="484" t="s">
        <v>2439</v>
      </c>
      <c r="BO763" s="203"/>
      <c r="BP763" s="203">
        <f>VLOOKUP(BM763,$A$794:$F$2344,6,FALSE)</f>
        <v>0</v>
      </c>
      <c r="BQ763" s="202" t="s">
        <v>67</v>
      </c>
      <c r="BR763" s="10">
        <f>BP763*1.2</f>
        <v>0</v>
      </c>
      <c r="BS763" s="10"/>
      <c r="BT763" s="263"/>
      <c r="BU763" s="202" t="s">
        <v>108</v>
      </c>
      <c r="BV763" s="484" t="s">
        <v>1591</v>
      </c>
      <c r="BX763" s="203"/>
      <c r="BY763" s="203">
        <f>VLOOKUP(BV763,$A$794:$F$2344,6,FALSE)</f>
        <v>0</v>
      </c>
      <c r="BZ763" s="202" t="s">
        <v>67</v>
      </c>
      <c r="CA763" s="10">
        <f>BY763*1.2</f>
        <v>0</v>
      </c>
      <c r="CB763" s="10"/>
      <c r="CC763" s="263"/>
      <c r="CD763" s="202" t="s">
        <v>108</v>
      </c>
      <c r="CE763" s="491" t="s">
        <v>923</v>
      </c>
      <c r="CG763" s="203"/>
      <c r="CH763" s="203">
        <f>VLOOKUP(CE763,$A$794:$F$2344,6,FALSE)</f>
        <v>0</v>
      </c>
      <c r="CI763" s="202" t="s">
        <v>67</v>
      </c>
      <c r="CJ763" s="10">
        <f>CH763*1.2</f>
        <v>0</v>
      </c>
      <c r="CK763" s="10"/>
      <c r="CL763" s="263"/>
      <c r="CM763" s="202" t="s">
        <v>108</v>
      </c>
      <c r="CN763" s="484" t="s">
        <v>1933</v>
      </c>
      <c r="CP763" s="203"/>
      <c r="CQ763" s="203">
        <f>VLOOKUP(CN763,$A$794:$F$2344,6,FALSE)</f>
        <v>0</v>
      </c>
      <c r="CR763" s="202" t="s">
        <v>67</v>
      </c>
      <c r="CS763" s="10">
        <f>CQ763*1.2</f>
        <v>0</v>
      </c>
      <c r="CT763" s="10"/>
      <c r="CU763" s="263"/>
      <c r="CV763" s="202" t="s">
        <v>108</v>
      </c>
      <c r="CW763" s="484" t="s">
        <v>923</v>
      </c>
      <c r="CY763" s="203"/>
      <c r="CZ763" s="203">
        <f>VLOOKUP(CW763,$A$794:$F$2344,6,FALSE)</f>
        <v>0</v>
      </c>
      <c r="DA763" s="202" t="s">
        <v>67</v>
      </c>
      <c r="DB763" s="10">
        <f>CZ763*1.2</f>
        <v>0</v>
      </c>
      <c r="DC763" s="10"/>
      <c r="DD763" s="263"/>
      <c r="DE763" s="202" t="s">
        <v>108</v>
      </c>
      <c r="DF763" s="484" t="s">
        <v>2751</v>
      </c>
      <c r="DH763" s="203"/>
      <c r="DI763" s="203">
        <f>VLOOKUP(DF763,$A$794:$F$2344,6,FALSE)</f>
        <v>0</v>
      </c>
      <c r="DJ763" s="202" t="s">
        <v>67</v>
      </c>
      <c r="DK763" s="10">
        <f>DI763*1.2</f>
        <v>0</v>
      </c>
      <c r="DL763" s="10"/>
      <c r="DM763" s="263"/>
      <c r="DN763" s="202" t="s">
        <v>108</v>
      </c>
      <c r="DO763" s="484" t="s">
        <v>2966</v>
      </c>
      <c r="DQ763" s="203"/>
      <c r="DR763" s="203">
        <f>VLOOKUP(DO763,$A$794:$F$2344,6,FALSE)</f>
        <v>0</v>
      </c>
      <c r="DS763" s="202" t="s">
        <v>67</v>
      </c>
      <c r="DT763" s="10">
        <f>DR763*1.2</f>
        <v>0</v>
      </c>
      <c r="DU763" s="10"/>
      <c r="DV763" s="263"/>
      <c r="DW763" s="202" t="s">
        <v>108</v>
      </c>
      <c r="DX763" s="484" t="s">
        <v>475</v>
      </c>
      <c r="DZ763" s="203"/>
      <c r="EA763" s="203">
        <f>VLOOKUP(DX763,$A$794:$F$2344,6,FALSE)</f>
        <v>0</v>
      </c>
      <c r="EB763" s="202" t="s">
        <v>67</v>
      </c>
      <c r="EC763" s="10">
        <f>EA763*1.2</f>
        <v>0</v>
      </c>
      <c r="ED763" s="10"/>
      <c r="EE763" s="263"/>
      <c r="EF763" s="202" t="s">
        <v>108</v>
      </c>
      <c r="EG763" s="484" t="s">
        <v>2243</v>
      </c>
      <c r="EI763" s="203"/>
      <c r="EJ763" s="203">
        <f>VLOOKUP(EG763,$A$794:$F$2344,6,FALSE)</f>
        <v>5</v>
      </c>
      <c r="EK763" s="202" t="s">
        <v>67</v>
      </c>
      <c r="EL763" s="10">
        <f>EJ763*1.2</f>
        <v>6</v>
      </c>
      <c r="EM763" s="10"/>
      <c r="EN763" s="263"/>
      <c r="EO763" s="202" t="s">
        <v>108</v>
      </c>
      <c r="EP763" s="484" t="s">
        <v>1724</v>
      </c>
      <c r="ER763" s="203"/>
      <c r="ES763" s="203">
        <f>VLOOKUP(EP763,$A$794:$F$2344,6,FALSE)</f>
        <v>0</v>
      </c>
      <c r="ET763" s="202" t="s">
        <v>67</v>
      </c>
      <c r="EU763" s="10">
        <f>ES763*1.2</f>
        <v>0</v>
      </c>
      <c r="EV763" s="10"/>
      <c r="EW763" s="263"/>
      <c r="EX763" s="202" t="s">
        <v>108</v>
      </c>
      <c r="EY763" s="484" t="s">
        <v>496</v>
      </c>
      <c r="FA763" s="203"/>
      <c r="FB763" s="203">
        <f>VLOOKUP(EY763,$A$794:$F$2344,6,FALSE)</f>
        <v>0</v>
      </c>
      <c r="FC763" s="202" t="s">
        <v>67</v>
      </c>
      <c r="FD763" s="10">
        <f>FB763*1.2</f>
        <v>0</v>
      </c>
      <c r="FE763" s="10"/>
      <c r="FF763" s="263"/>
      <c r="FG763" s="202" t="s">
        <v>108</v>
      </c>
      <c r="FH763" s="484" t="s">
        <v>469</v>
      </c>
      <c r="FJ763" s="203"/>
      <c r="FK763" s="203">
        <f>VLOOKUP(FH763,$A$794:$F$2344,6,FALSE)</f>
        <v>0</v>
      </c>
      <c r="FL763" s="202" t="s">
        <v>67</v>
      </c>
      <c r="FM763" s="10">
        <f>FK763*1.2</f>
        <v>0</v>
      </c>
      <c r="FN763" s="10"/>
      <c r="FO763" s="263"/>
      <c r="FP763" s="202" t="s">
        <v>108</v>
      </c>
      <c r="FQ763" s="484" t="s">
        <v>1944</v>
      </c>
      <c r="FS763" s="203"/>
      <c r="FT763" s="203">
        <f>VLOOKUP(FQ763,$A$794:$F$2344,6,FALSE)</f>
        <v>0</v>
      </c>
      <c r="FU763" s="202" t="s">
        <v>67</v>
      </c>
      <c r="FV763" s="10">
        <f>FT763*1.2</f>
        <v>0</v>
      </c>
      <c r="FW763" s="10"/>
      <c r="FX763" s="263"/>
      <c r="FY763" s="202" t="s">
        <v>108</v>
      </c>
      <c r="FZ763" s="484" t="s">
        <v>2753</v>
      </c>
      <c r="GB763" s="203"/>
      <c r="GC763" s="203">
        <f>VLOOKUP(FZ763,$A$794:$F$2344,6,FALSE)</f>
        <v>0</v>
      </c>
      <c r="GD763" s="202" t="s">
        <v>67</v>
      </c>
      <c r="GE763" s="10">
        <f>GC763*1.2</f>
        <v>0</v>
      </c>
      <c r="GF763" s="10"/>
      <c r="GG763" s="263"/>
      <c r="GH763" s="202" t="s">
        <v>108</v>
      </c>
      <c r="GI763" s="484" t="s">
        <v>2243</v>
      </c>
      <c r="GK763" s="203"/>
      <c r="GL763" s="203">
        <f>VLOOKUP(GI763,$A$794:$F$2344,6,FALSE)</f>
        <v>5</v>
      </c>
      <c r="GM763" s="202" t="s">
        <v>67</v>
      </c>
      <c r="GN763" s="10">
        <f>GL763*1.2</f>
        <v>6</v>
      </c>
      <c r="GO763" s="10"/>
      <c r="GP763" s="263"/>
      <c r="GQ763" s="202" t="s">
        <v>108</v>
      </c>
      <c r="GR763" s="484" t="s">
        <v>1196</v>
      </c>
      <c r="GT763" s="203"/>
      <c r="GU763" s="203">
        <f>VLOOKUP(GR763,$A$794:$F$2344,6,FALSE)</f>
        <v>0</v>
      </c>
      <c r="GV763" s="202" t="s">
        <v>67</v>
      </c>
      <c r="GW763" s="10">
        <f>GU763*1.2</f>
        <v>0</v>
      </c>
      <c r="GX763" s="10"/>
      <c r="GY763" s="263"/>
      <c r="GZ763" s="202" t="s">
        <v>108</v>
      </c>
      <c r="HA763" s="484" t="s">
        <v>2924</v>
      </c>
      <c r="HC763" s="203"/>
      <c r="HD763" s="203">
        <f>VLOOKUP(HA763,$A$794:$F$2344,6,FALSE)</f>
        <v>0</v>
      </c>
      <c r="HE763" s="202" t="s">
        <v>67</v>
      </c>
      <c r="HF763" s="10">
        <f>HD763*1.2</f>
        <v>0</v>
      </c>
      <c r="HG763" s="10"/>
      <c r="HH763" s="263"/>
      <c r="HI763" s="202" t="s">
        <v>108</v>
      </c>
      <c r="HJ763" s="484" t="s">
        <v>2324</v>
      </c>
      <c r="HL763" s="203"/>
      <c r="HM763" s="203">
        <f>VLOOKUP(HJ763,$A$794:$F$2344,6,FALSE)</f>
        <v>0</v>
      </c>
      <c r="HN763" s="202" t="s">
        <v>67</v>
      </c>
      <c r="HO763" s="10">
        <f>HM763*1.2</f>
        <v>0</v>
      </c>
      <c r="HP763" s="10"/>
      <c r="HQ763" s="263"/>
      <c r="HR763" s="202" t="s">
        <v>108</v>
      </c>
      <c r="HS763" s="484" t="s">
        <v>2310</v>
      </c>
      <c r="HU763" s="203"/>
      <c r="HV763" s="203">
        <f>VLOOKUP(HS763,$A$794:$F$2344,6,FALSE)</f>
        <v>0</v>
      </c>
      <c r="HW763" s="202" t="s">
        <v>67</v>
      </c>
      <c r="HX763" s="10">
        <f>HV763*1.2</f>
        <v>0</v>
      </c>
      <c r="HY763" s="10"/>
      <c r="HZ763" s="263"/>
      <c r="IA763" s="202" t="s">
        <v>108</v>
      </c>
      <c r="IB763" s="496" t="s">
        <v>183</v>
      </c>
      <c r="ID763" s="203"/>
      <c r="IE763" s="203" t="e">
        <f>VLOOKUP(IB763,$A$794:$F$2344,6,FALSE)</f>
        <v>#N/A</v>
      </c>
      <c r="IF763" s="202" t="s">
        <v>67</v>
      </c>
      <c r="IG763" s="10" t="e">
        <f>IE763*1.2</f>
        <v>#N/A</v>
      </c>
      <c r="IH763" s="10"/>
      <c r="II763" s="263"/>
      <c r="IJ763" s="202" t="s">
        <v>108</v>
      </c>
      <c r="IK763" s="484" t="s">
        <v>626</v>
      </c>
      <c r="IM763" s="203"/>
      <c r="IN763" s="203">
        <f>VLOOKUP(IK763,$A$794:$F$2344,6,FALSE)</f>
        <v>0</v>
      </c>
      <c r="IO763" s="202" t="s">
        <v>67</v>
      </c>
      <c r="IP763" s="10">
        <f>IN763*1.2</f>
        <v>0</v>
      </c>
      <c r="IQ763" s="10"/>
      <c r="IR763" s="263"/>
      <c r="IS763" s="202" t="s">
        <v>108</v>
      </c>
      <c r="IT763" s="484" t="s">
        <v>1196</v>
      </c>
      <c r="IV763" s="203"/>
      <c r="IW763" s="203">
        <f>VLOOKUP(IT763,$A$794:$F$2344,6,FALSE)</f>
        <v>0</v>
      </c>
      <c r="IX763" s="202" t="s">
        <v>67</v>
      </c>
      <c r="IY763" s="10">
        <f>IW763*1.2</f>
        <v>0</v>
      </c>
      <c r="IZ763" s="10"/>
      <c r="JA763" s="263"/>
      <c r="JB763" s="202" t="s">
        <v>108</v>
      </c>
      <c r="JC763" s="484" t="s">
        <v>1944</v>
      </c>
      <c r="JE763" s="203"/>
      <c r="JF763" s="203">
        <f>VLOOKUP(JC763,$A$794:$F$2344,6,FALSE)</f>
        <v>0</v>
      </c>
      <c r="JG763" s="202" t="s">
        <v>67</v>
      </c>
      <c r="JH763" s="10">
        <f>JF763*1.2</f>
        <v>0</v>
      </c>
      <c r="JI763" s="10"/>
      <c r="JJ763" s="263"/>
      <c r="JK763" s="202" t="s">
        <v>108</v>
      </c>
      <c r="JL763" s="484" t="s">
        <v>1191</v>
      </c>
      <c r="JN763" s="203"/>
      <c r="JO763" s="203">
        <f>VLOOKUP(JL763,$A$794:$F$2344,6,FALSE)</f>
        <v>0</v>
      </c>
      <c r="JP763" s="202" t="s">
        <v>67</v>
      </c>
      <c r="JQ763" s="10">
        <f>JO763*1.2</f>
        <v>0</v>
      </c>
      <c r="JR763" s="10"/>
      <c r="JS763" s="263"/>
      <c r="JT763" s="202" t="s">
        <v>108</v>
      </c>
      <c r="JU763" s="484" t="s">
        <v>1724</v>
      </c>
      <c r="JW763" s="203"/>
      <c r="JX763" s="203">
        <f>VLOOKUP(JU763,$A$794:$F$2344,6,FALSE)</f>
        <v>0</v>
      </c>
      <c r="JY763" s="202" t="s">
        <v>67</v>
      </c>
      <c r="JZ763" s="10">
        <f>JX763*1.2</f>
        <v>0</v>
      </c>
      <c r="KA763" s="10"/>
      <c r="KB763" s="263"/>
      <c r="KC763" s="202" t="s">
        <v>108</v>
      </c>
      <c r="KD763" s="484" t="s">
        <v>560</v>
      </c>
      <c r="KF763" s="203"/>
      <c r="KG763" s="203">
        <f>VLOOKUP(KD763,$A$794:$F$2344,6,FALSE)</f>
        <v>0</v>
      </c>
      <c r="KH763" s="202" t="s">
        <v>67</v>
      </c>
      <c r="KI763" s="10">
        <f>KG763*1.2</f>
        <v>0</v>
      </c>
      <c r="KJ763" s="10"/>
      <c r="KK763" s="263"/>
      <c r="KL763" s="202" t="s">
        <v>108</v>
      </c>
      <c r="KM763" s="484" t="s">
        <v>626</v>
      </c>
      <c r="KO763" s="203"/>
      <c r="KP763" s="203">
        <f>VLOOKUP(KM763,$A$794:$F$2344,6,FALSE)</f>
        <v>0</v>
      </c>
      <c r="KQ763" s="202" t="s">
        <v>67</v>
      </c>
      <c r="KR763" s="10">
        <f>KP763*1.2</f>
        <v>0</v>
      </c>
      <c r="KS763" s="10"/>
      <c r="KT763" s="263"/>
      <c r="KU763" s="202" t="s">
        <v>108</v>
      </c>
      <c r="KV763" s="498" t="s">
        <v>2439</v>
      </c>
      <c r="KX763" s="203"/>
      <c r="KY763" s="203">
        <f>VLOOKUP(KV763,$A$794:$F$2344,6,FALSE)</f>
        <v>0</v>
      </c>
      <c r="KZ763" s="202" t="s">
        <v>67</v>
      </c>
      <c r="LA763" s="10">
        <f>KY763*1.2</f>
        <v>0</v>
      </c>
      <c r="LB763" s="10"/>
      <c r="LC763" s="263"/>
      <c r="LD763" s="202" t="s">
        <v>108</v>
      </c>
      <c r="LE763" s="484" t="s">
        <v>1944</v>
      </c>
      <c r="LG763" s="203"/>
      <c r="LH763" s="203">
        <f>VLOOKUP(LE763,$A$794:$F$2344,6,FALSE)</f>
        <v>0</v>
      </c>
      <c r="LI763" s="202" t="s">
        <v>67</v>
      </c>
      <c r="LJ763" s="10">
        <f>LH763*1.2</f>
        <v>0</v>
      </c>
      <c r="LK763" s="10"/>
      <c r="LL763" s="263"/>
      <c r="LM763" s="202" t="s">
        <v>108</v>
      </c>
      <c r="LN763" s="484" t="s">
        <v>931</v>
      </c>
      <c r="LP763" s="203"/>
      <c r="LQ763" s="203">
        <f>VLOOKUP(LN763,$A$794:$F$2344,6,FALSE)</f>
        <v>15</v>
      </c>
      <c r="LR763" s="202" t="s">
        <v>67</v>
      </c>
      <c r="LS763" s="10">
        <f>LQ763*1.2</f>
        <v>18</v>
      </c>
      <c r="LT763" s="10"/>
      <c r="LU763" s="263"/>
      <c r="LV763" s="202" t="s">
        <v>108</v>
      </c>
      <c r="LW763" s="496" t="s">
        <v>183</v>
      </c>
      <c r="LY763" s="203"/>
      <c r="LZ763" s="203" t="e">
        <f>VLOOKUP(LW763,$A$794:$F$2344,6,FALSE)</f>
        <v>#N/A</v>
      </c>
      <c r="MA763" s="202" t="s">
        <v>67</v>
      </c>
      <c r="MB763" s="10" t="e">
        <f>LZ763*1.2</f>
        <v>#N/A</v>
      </c>
      <c r="MC763" s="10"/>
      <c r="MD763" s="263"/>
      <c r="ME763" s="202" t="s">
        <v>108</v>
      </c>
      <c r="MF763" s="484" t="s">
        <v>1360</v>
      </c>
      <c r="MH763" s="203"/>
      <c r="MI763" s="203">
        <f>VLOOKUP(MF763,$A$794:$F$2344,6,FALSE)</f>
        <v>0</v>
      </c>
      <c r="MJ763" s="202" t="s">
        <v>67</v>
      </c>
      <c r="MK763" s="10">
        <f>MI763*1.2</f>
        <v>0</v>
      </c>
      <c r="ML763" s="10"/>
      <c r="MM763" s="263"/>
      <c r="MN763" s="202" t="s">
        <v>108</v>
      </c>
      <c r="MO763" s="484" t="s">
        <v>2967</v>
      </c>
      <c r="MQ763" s="203"/>
      <c r="MR763" s="203">
        <f>VLOOKUP(MO763,$A$794:$F$2344,6,FALSE)</f>
        <v>0</v>
      </c>
      <c r="MS763" s="202" t="s">
        <v>67</v>
      </c>
      <c r="MT763" s="10">
        <f>MR763*1.2</f>
        <v>0</v>
      </c>
      <c r="MU763" s="10"/>
      <c r="MV763" s="263"/>
      <c r="MW763" s="202" t="s">
        <v>108</v>
      </c>
      <c r="MX763" s="484" t="s">
        <v>1591</v>
      </c>
      <c r="MZ763" s="203"/>
      <c r="NA763" s="203">
        <f>VLOOKUP(MX763,$A$794:$F$2344,6,FALSE)</f>
        <v>0</v>
      </c>
      <c r="NB763" s="202" t="s">
        <v>67</v>
      </c>
      <c r="NC763" s="10">
        <f>NA763*1.2</f>
        <v>0</v>
      </c>
      <c r="ND763" s="10"/>
      <c r="NE763" s="263"/>
      <c r="NF763" s="202" t="s">
        <v>108</v>
      </c>
      <c r="NG763" s="484" t="s">
        <v>1191</v>
      </c>
      <c r="NI763" s="203"/>
      <c r="NJ763" s="203">
        <f>VLOOKUP(NG763,$A$794:$F$2344,6,FALSE)</f>
        <v>0</v>
      </c>
      <c r="NK763" s="202" t="s">
        <v>67</v>
      </c>
      <c r="NL763" s="10">
        <f>NJ763*1.2</f>
        <v>0</v>
      </c>
      <c r="NM763" s="10"/>
      <c r="NN763" s="263"/>
      <c r="NO763" s="202" t="s">
        <v>108</v>
      </c>
      <c r="NP763" s="498" t="s">
        <v>1591</v>
      </c>
      <c r="NR763" s="203"/>
      <c r="NS763" s="203">
        <f>VLOOKUP(NP763,$A$794:$F$2344,6,FALSE)</f>
        <v>0</v>
      </c>
      <c r="NT763" s="202" t="s">
        <v>67</v>
      </c>
      <c r="NU763" s="10">
        <f>NS763*1.2</f>
        <v>0</v>
      </c>
      <c r="NV763" s="10"/>
      <c r="NW763" s="263"/>
      <c r="NX763" s="202" t="s">
        <v>108</v>
      </c>
      <c r="NY763" s="484" t="s">
        <v>2924</v>
      </c>
      <c r="OA763" s="203"/>
      <c r="OB763" s="203">
        <f>VLOOKUP(NY763,$A$794:$F$2344,6,FALSE)</f>
        <v>0</v>
      </c>
      <c r="OC763" s="202" t="s">
        <v>67</v>
      </c>
      <c r="OD763" s="10">
        <f>OB763*1.2</f>
        <v>0</v>
      </c>
      <c r="OE763" s="10"/>
      <c r="OF763" s="263"/>
      <c r="OG763" s="202" t="s">
        <v>108</v>
      </c>
      <c r="OH763" s="484" t="s">
        <v>626</v>
      </c>
      <c r="OJ763" s="203"/>
      <c r="OK763" s="203">
        <f>VLOOKUP(OH763,$A$794:$F$2344,6,FALSE)</f>
        <v>0</v>
      </c>
      <c r="OL763" s="202" t="s">
        <v>67</v>
      </c>
      <c r="OM763" s="10">
        <f>OK763*1.2</f>
        <v>0</v>
      </c>
      <c r="ON763" s="10"/>
      <c r="OO763" s="263"/>
      <c r="OP763" s="202" t="s">
        <v>108</v>
      </c>
      <c r="OQ763" s="484" t="s">
        <v>1591</v>
      </c>
      <c r="OS763" s="203"/>
      <c r="OT763" s="203">
        <f>VLOOKUP(OQ763,$A$794:$F$2344,6,FALSE)</f>
        <v>0</v>
      </c>
      <c r="OU763" s="202" t="s">
        <v>67</v>
      </c>
      <c r="OV763" s="10">
        <f>OT763*1.2</f>
        <v>0</v>
      </c>
      <c r="OW763" s="10"/>
      <c r="OX763" s="263"/>
      <c r="OY763" s="202" t="s">
        <v>108</v>
      </c>
      <c r="OZ763" s="484" t="s">
        <v>495</v>
      </c>
      <c r="PB763" s="203"/>
      <c r="PC763" s="203">
        <f>VLOOKUP(OZ763,$A$794:$F$2344,6,FALSE)</f>
        <v>0</v>
      </c>
      <c r="PD763" s="202" t="s">
        <v>67</v>
      </c>
      <c r="PE763" s="10">
        <f>PC763*1.2</f>
        <v>0</v>
      </c>
      <c r="PF763" s="10"/>
      <c r="PG763" s="263"/>
      <c r="PH763" s="202" t="s">
        <v>108</v>
      </c>
      <c r="PI763" s="496" t="s">
        <v>183</v>
      </c>
      <c r="PK763" s="203"/>
      <c r="PL763" s="203" t="e">
        <f>VLOOKUP(PI763,$A$794:$F$2344,6,FALSE)</f>
        <v>#N/A</v>
      </c>
      <c r="PM763" s="202" t="s">
        <v>67</v>
      </c>
      <c r="PN763" s="10" t="e">
        <f>PL763*1.2</f>
        <v>#N/A</v>
      </c>
      <c r="PO763" s="10"/>
      <c r="PP763" s="263"/>
      <c r="PQ763" s="202" t="s">
        <v>108</v>
      </c>
      <c r="PR763" s="484" t="s">
        <v>1196</v>
      </c>
      <c r="PT763" s="203"/>
      <c r="PU763" s="203">
        <f>VLOOKUP(PR763,$A$794:$F$2344,6,FALSE)</f>
        <v>0</v>
      </c>
      <c r="PV763" s="202" t="s">
        <v>67</v>
      </c>
      <c r="PW763" s="10">
        <f>PU763*1.2</f>
        <v>0</v>
      </c>
      <c r="PX763" s="10"/>
      <c r="PY763" s="263"/>
      <c r="PZ763" s="202" t="s">
        <v>108</v>
      </c>
      <c r="QA763" s="496" t="s">
        <v>183</v>
      </c>
      <c r="QC763" s="203"/>
      <c r="QD763" s="203" t="e">
        <f>VLOOKUP(QA763,$A$794:$F$2344,6,FALSE)</f>
        <v>#N/A</v>
      </c>
      <c r="QE763" s="202" t="s">
        <v>67</v>
      </c>
      <c r="QF763" s="10" t="e">
        <f>QD763*1.2</f>
        <v>#N/A</v>
      </c>
      <c r="QG763" s="10"/>
      <c r="QH763" s="263"/>
      <c r="QI763" s="202" t="s">
        <v>108</v>
      </c>
      <c r="QJ763" s="484" t="s">
        <v>2288</v>
      </c>
      <c r="QL763" s="203"/>
      <c r="QM763" s="203">
        <f>VLOOKUP(QJ763,$A$794:$F$2344,6,FALSE)</f>
        <v>0</v>
      </c>
      <c r="QN763" s="202" t="s">
        <v>67</v>
      </c>
      <c r="QO763" s="10">
        <f>QM763*1.2</f>
        <v>0</v>
      </c>
      <c r="QP763" s="10"/>
      <c r="QQ763" s="263"/>
      <c r="QR763" s="202" t="s">
        <v>108</v>
      </c>
      <c r="QS763" s="484" t="s">
        <v>1947</v>
      </c>
      <c r="QU763" s="203"/>
      <c r="QV763" s="203">
        <f>VLOOKUP(QS763,$A$794:$F$2344,6,FALSE)</f>
        <v>0</v>
      </c>
      <c r="QW763" s="202" t="s">
        <v>67</v>
      </c>
      <c r="QX763" s="10">
        <f>QV763*1.2</f>
        <v>0</v>
      </c>
      <c r="QY763" s="10"/>
      <c r="QZ763" s="263"/>
      <c r="RA763" s="202" t="s">
        <v>108</v>
      </c>
      <c r="RB763" s="484" t="s">
        <v>560</v>
      </c>
      <c r="RD763" s="203"/>
      <c r="RE763" s="203">
        <f>VLOOKUP(RB763,$A$794:$F$2344,6,FALSE)</f>
        <v>0</v>
      </c>
      <c r="RF763" s="202" t="s">
        <v>67</v>
      </c>
      <c r="RG763" s="10">
        <f>RE763*1.2</f>
        <v>0</v>
      </c>
      <c r="RH763" s="10"/>
      <c r="RI763" s="263"/>
      <c r="RJ763" s="202" t="s">
        <v>108</v>
      </c>
      <c r="RK763" s="484" t="s">
        <v>1193</v>
      </c>
      <c r="RM763" s="203"/>
      <c r="RN763" s="203">
        <f>VLOOKUP(RK763,$A$794:$F$2344,6,FALSE)</f>
        <v>0</v>
      </c>
      <c r="RO763" s="202" t="s">
        <v>67</v>
      </c>
      <c r="RP763" s="10">
        <f>RN763*1.2</f>
        <v>0</v>
      </c>
      <c r="RQ763" s="10"/>
      <c r="RR763" s="263"/>
      <c r="RS763" s="202" t="s">
        <v>108</v>
      </c>
      <c r="RT763" s="484" t="s">
        <v>626</v>
      </c>
      <c r="RV763" s="203"/>
      <c r="RW763" s="203">
        <f>VLOOKUP(RT763,$A$794:$F$2344,6,FALSE)</f>
        <v>0</v>
      </c>
      <c r="RX763" s="202" t="s">
        <v>67</v>
      </c>
      <c r="RY763" s="10">
        <f>RW763*1.2</f>
        <v>0</v>
      </c>
      <c r="RZ763" s="10"/>
      <c r="SA763" s="269"/>
      <c r="SB763" s="202" t="s">
        <v>108</v>
      </c>
      <c r="SC763" s="484" t="s">
        <v>1944</v>
      </c>
      <c r="SE763" s="203"/>
      <c r="SF763" s="203">
        <f>VLOOKUP(SC763,$A$794:$F$2344,6,FALSE)</f>
        <v>0</v>
      </c>
      <c r="SG763" s="202" t="s">
        <v>67</v>
      </c>
      <c r="SH763" s="10">
        <f>SF763*1.2</f>
        <v>0</v>
      </c>
      <c r="SI763" s="10"/>
      <c r="SJ763" s="269"/>
      <c r="SK763" s="202" t="s">
        <v>108</v>
      </c>
      <c r="SL763" s="496" t="s">
        <v>183</v>
      </c>
      <c r="SN763" s="203"/>
      <c r="SO763" s="203" t="e">
        <f>VLOOKUP(SL763,$A$794:$F$2344,6,FALSE)</f>
        <v>#N/A</v>
      </c>
      <c r="SP763" s="202" t="s">
        <v>67</v>
      </c>
      <c r="SQ763" s="10" t="e">
        <f>SO763*1.2</f>
        <v>#N/A</v>
      </c>
      <c r="SR763" s="10"/>
      <c r="SS763" s="269"/>
      <c r="ST763" s="202" t="s">
        <v>108</v>
      </c>
      <c r="SU763" s="484" t="s">
        <v>1726</v>
      </c>
      <c r="SW763" s="203"/>
      <c r="SX763" s="203">
        <f>VLOOKUP(SU763,$A$794:$F$2344,6,FALSE)</f>
        <v>0</v>
      </c>
      <c r="SY763" s="202" t="s">
        <v>67</v>
      </c>
      <c r="SZ763" s="10">
        <f>SX763*1.2</f>
        <v>0</v>
      </c>
      <c r="TA763" s="10"/>
      <c r="TB763" s="269"/>
      <c r="TC763" s="202" t="s">
        <v>108</v>
      </c>
      <c r="TD763" s="484" t="s">
        <v>619</v>
      </c>
      <c r="TF763" s="203"/>
      <c r="TG763" s="203">
        <f>VLOOKUP(TD763,$A$794:$F$2344,6,FALSE)</f>
        <v>0</v>
      </c>
      <c r="TH763" s="202" t="s">
        <v>67</v>
      </c>
      <c r="TI763" s="10">
        <f>TG763*1.2</f>
        <v>0</v>
      </c>
      <c r="TK763" s="269"/>
      <c r="TL763" s="202" t="s">
        <v>108</v>
      </c>
      <c r="TM763" s="484" t="s">
        <v>626</v>
      </c>
      <c r="TO763" s="203"/>
      <c r="TP763" s="203">
        <f>VLOOKUP(TM763,$A$794:$F$2344,6,FALSE)</f>
        <v>0</v>
      </c>
      <c r="TQ763" s="202" t="s">
        <v>67</v>
      </c>
      <c r="TR763" s="10">
        <f>TP763*1.2</f>
        <v>0</v>
      </c>
      <c r="TS763" s="10"/>
      <c r="TT763" s="269"/>
      <c r="TU763" s="202" t="s">
        <v>108</v>
      </c>
      <c r="TV763" s="484" t="s">
        <v>643</v>
      </c>
      <c r="TX763" s="203"/>
      <c r="TY763" s="203">
        <f>VLOOKUP(TV763,$A$794:$F$2344,6,FALSE)</f>
        <v>2</v>
      </c>
      <c r="TZ763" s="202" t="s">
        <v>67</v>
      </c>
      <c r="UA763" s="10">
        <f>TY763*1.2</f>
        <v>2.4</v>
      </c>
      <c r="UB763" s="10"/>
      <c r="UC763" s="269"/>
      <c r="UD763" s="202" t="s">
        <v>108</v>
      </c>
      <c r="UE763" s="498" t="s">
        <v>1724</v>
      </c>
      <c r="UG763" s="203"/>
      <c r="UH763" s="203">
        <f>VLOOKUP(UE763,$A$794:$F$2344,6,FALSE)</f>
        <v>0</v>
      </c>
      <c r="UI763" s="202" t="s">
        <v>67</v>
      </c>
      <c r="UJ763" s="10">
        <f>UH763*1.2</f>
        <v>0</v>
      </c>
      <c r="UK763" s="10"/>
      <c r="UL763" s="269"/>
      <c r="UM763" s="202" t="s">
        <v>108</v>
      </c>
      <c r="UN763" s="484" t="s">
        <v>1193</v>
      </c>
      <c r="UP763" s="203"/>
      <c r="UQ763" s="203">
        <f>VLOOKUP(UN763,$A$794:$F$2344,6,FALSE)</f>
        <v>0</v>
      </c>
      <c r="UR763" s="202" t="s">
        <v>67</v>
      </c>
      <c r="US763" s="10">
        <f>UQ763*1.2</f>
        <v>0</v>
      </c>
      <c r="UT763" s="10"/>
      <c r="UU763" s="269"/>
      <c r="UV763" s="202" t="s">
        <v>108</v>
      </c>
      <c r="UW763" s="484" t="s">
        <v>923</v>
      </c>
      <c r="UY763" s="203"/>
      <c r="UZ763" s="203">
        <f>VLOOKUP(UW763,$A$794:$F$2344,6,FALSE)</f>
        <v>0</v>
      </c>
      <c r="VA763" s="202" t="s">
        <v>67</v>
      </c>
      <c r="VB763" s="10">
        <f>UZ763*1.2</f>
        <v>0</v>
      </c>
      <c r="VC763" s="10"/>
      <c r="VD763" s="269"/>
      <c r="VE763" s="202" t="s">
        <v>108</v>
      </c>
      <c r="VF763" s="484" t="s">
        <v>2439</v>
      </c>
      <c r="VH763" s="203"/>
      <c r="VI763" s="203">
        <f>VLOOKUP(VF763,$A$794:$F$2344,6,FALSE)</f>
        <v>0</v>
      </c>
      <c r="VJ763" s="202" t="s">
        <v>67</v>
      </c>
      <c r="VK763" s="10">
        <f>VI763*1.2</f>
        <v>0</v>
      </c>
      <c r="VL763" s="10"/>
      <c r="VM763" s="269"/>
      <c r="VN763" s="202" t="s">
        <v>108</v>
      </c>
      <c r="VO763" s="484" t="s">
        <v>1965</v>
      </c>
      <c r="VQ763" s="203"/>
      <c r="VR763" s="203">
        <f>VLOOKUP(VO763,$A$794:$F$2344,6,FALSE)</f>
        <v>0</v>
      </c>
      <c r="VS763" s="202" t="s">
        <v>67</v>
      </c>
      <c r="VT763" s="10">
        <f>VR763*1.2</f>
        <v>0</v>
      </c>
      <c r="VU763" s="10"/>
      <c r="VV763" s="269"/>
      <c r="VW763" s="202" t="s">
        <v>108</v>
      </c>
      <c r="VX763" s="496" t="s">
        <v>183</v>
      </c>
      <c r="VZ763" s="203"/>
      <c r="WA763" s="203" t="e">
        <f>VLOOKUP(VX763,$A$794:$F$2344,6,FALSE)</f>
        <v>#N/A</v>
      </c>
      <c r="WB763" s="202" t="s">
        <v>67</v>
      </c>
      <c r="WC763" s="10" t="e">
        <f>WA763*1.2</f>
        <v>#N/A</v>
      </c>
      <c r="WE763" s="269"/>
      <c r="WF763" s="202" t="s">
        <v>108</v>
      </c>
      <c r="WG763" s="484" t="s">
        <v>3237</v>
      </c>
      <c r="WI763" s="203"/>
      <c r="WJ763" s="203">
        <f>VLOOKUP(WG763,$A$794:$F$2344,6,FALSE)</f>
        <v>0</v>
      </c>
      <c r="WK763" s="202" t="s">
        <v>67</v>
      </c>
      <c r="WL763" s="10">
        <f>WJ763*1.2</f>
        <v>0</v>
      </c>
      <c r="WN763" s="269"/>
      <c r="WO763" s="202" t="s">
        <v>108</v>
      </c>
      <c r="WP763" s="484" t="s">
        <v>1726</v>
      </c>
      <c r="WQ763" s="203"/>
      <c r="WR763" s="203"/>
      <c r="WS763" s="203">
        <f>VLOOKUP(WP763,$A$794:$F$2344,6,FALSE)</f>
        <v>0</v>
      </c>
      <c r="WT763" s="202" t="s">
        <v>67</v>
      </c>
      <c r="WU763" s="10">
        <f>WS763*1.2</f>
        <v>0</v>
      </c>
      <c r="WV763" s="10"/>
      <c r="WW763" s="269"/>
      <c r="WX763" s="202" t="s">
        <v>108</v>
      </c>
      <c r="WY763" s="484" t="s">
        <v>2756</v>
      </c>
      <c r="XA763" s="203"/>
      <c r="XB763" s="203">
        <f>VLOOKUP(WY763,$A$794:$F$2344,6,FALSE)</f>
        <v>0</v>
      </c>
      <c r="XC763" s="202" t="s">
        <v>67</v>
      </c>
      <c r="XD763" s="10">
        <f>XB763*1.2</f>
        <v>0</v>
      </c>
      <c r="XF763" s="269"/>
      <c r="XG763" s="202" t="s">
        <v>108</v>
      </c>
      <c r="XH763" s="484" t="s">
        <v>2324</v>
      </c>
      <c r="XJ763" s="203"/>
      <c r="XK763" s="203">
        <f>VLOOKUP(XH763,$A$794:$F$2344,6,FALSE)</f>
        <v>0</v>
      </c>
      <c r="XL763" s="202" t="s">
        <v>67</v>
      </c>
      <c r="XM763" s="10">
        <f>XK763*1.2</f>
        <v>0</v>
      </c>
      <c r="XO763" s="269"/>
      <c r="XP763" s="202" t="s">
        <v>108</v>
      </c>
      <c r="XQ763" s="484" t="s">
        <v>2966</v>
      </c>
      <c r="XS763" s="203"/>
      <c r="XT763" s="203">
        <f>VLOOKUP(XQ763,$A$794:$F$2344,6,FALSE)</f>
        <v>0</v>
      </c>
      <c r="XU763" s="202" t="s">
        <v>67</v>
      </c>
      <c r="XV763" s="10">
        <f>XT763*1.2</f>
        <v>0</v>
      </c>
      <c r="XW763" s="10"/>
      <c r="XX763" s="269"/>
      <c r="XY763" s="202" t="s">
        <v>108</v>
      </c>
      <c r="XZ763" s="484" t="s">
        <v>3083</v>
      </c>
      <c r="YB763" s="203"/>
      <c r="YC763" s="203">
        <f>VLOOKUP(XZ763,$A$794:$F$2344,6,FALSE)</f>
        <v>0</v>
      </c>
      <c r="YD763" s="202" t="s">
        <v>67</v>
      </c>
      <c r="YE763" s="10">
        <f>YC763*1.2</f>
        <v>0</v>
      </c>
      <c r="YG763" s="269"/>
      <c r="YH763" s="202" t="s">
        <v>108</v>
      </c>
      <c r="YI763" s="78" t="s">
        <v>183</v>
      </c>
      <c r="YK763" s="203"/>
      <c r="YL763" s="203" t="e">
        <f>VLOOKUP(YI763,$A$794:$F$2344,6,FALSE)</f>
        <v>#N/A</v>
      </c>
      <c r="YM763" s="202" t="s">
        <v>67</v>
      </c>
      <c r="YN763" s="10" t="e">
        <f>YL763*1.2</f>
        <v>#N/A</v>
      </c>
      <c r="YO763" s="10"/>
      <c r="YP763" s="269"/>
      <c r="YQ763" s="202" t="s">
        <v>108</v>
      </c>
      <c r="YR763" s="78" t="s">
        <v>183</v>
      </c>
      <c r="YT763" s="203"/>
      <c r="YU763" s="203" t="e">
        <f>VLOOKUP(YR763,$A$794:$F$2344,6,FALSE)</f>
        <v>#N/A</v>
      </c>
      <c r="YV763" s="202" t="s">
        <v>67</v>
      </c>
      <c r="YW763" s="10" t="e">
        <f>YU763*1.2</f>
        <v>#N/A</v>
      </c>
      <c r="YY763" s="269"/>
      <c r="YZ763" s="202" t="s">
        <v>108</v>
      </c>
      <c r="ZA763" s="78" t="s">
        <v>183</v>
      </c>
      <c r="ZC763" s="203"/>
      <c r="ZD763" s="203" t="e">
        <f>VLOOKUP(ZA763,$A$794:$F$2344,6,FALSE)</f>
        <v>#N/A</v>
      </c>
      <c r="ZE763" s="202" t="s">
        <v>67</v>
      </c>
      <c r="ZF763" s="10" t="e">
        <f>ZD763*1.2</f>
        <v>#N/A</v>
      </c>
      <c r="ZH763" s="269"/>
      <c r="ZI763" s="202" t="s">
        <v>108</v>
      </c>
      <c r="ZJ763" s="78" t="s">
        <v>183</v>
      </c>
      <c r="ZL763" s="203"/>
      <c r="ZM763" s="203" t="e">
        <f>VLOOKUP(ZJ763,$A$794:$F$2344,6,FALSE)</f>
        <v>#N/A</v>
      </c>
      <c r="ZN763" s="202" t="s">
        <v>67</v>
      </c>
      <c r="ZO763" s="10" t="e">
        <f>ZM763*1.2</f>
        <v>#N/A</v>
      </c>
      <c r="ZQ763" s="269"/>
      <c r="ZR763" s="202" t="s">
        <v>108</v>
      </c>
      <c r="ZS763" s="484" t="s">
        <v>2924</v>
      </c>
      <c r="ZU763" s="203"/>
      <c r="ZV763" s="203">
        <f>VLOOKUP(ZS763,$A$794:$F$2344,6,FALSE)</f>
        <v>0</v>
      </c>
      <c r="ZW763" s="202" t="s">
        <v>67</v>
      </c>
      <c r="ZX763" s="10">
        <f>ZV763*1.2</f>
        <v>0</v>
      </c>
      <c r="ZY763" s="10"/>
      <c r="ZZ763" s="269"/>
      <c r="AAA763" s="202" t="s">
        <v>108</v>
      </c>
      <c r="AAB763" s="484" t="s">
        <v>1933</v>
      </c>
      <c r="AAD763" s="203"/>
      <c r="AAE763" s="203">
        <f>VLOOKUP(AAB763,$A$794:$F$2344,6,FALSE)</f>
        <v>0</v>
      </c>
      <c r="AAF763" s="202" t="s">
        <v>67</v>
      </c>
      <c r="AAG763" s="10">
        <f>AAE763*1.2</f>
        <v>0</v>
      </c>
      <c r="AAH763" s="10"/>
      <c r="AAI763" s="269"/>
      <c r="AAJ763" s="202" t="s">
        <v>108</v>
      </c>
      <c r="AAK763" s="78" t="s">
        <v>183</v>
      </c>
      <c r="AAM763" s="203"/>
      <c r="AAN763" s="203" t="e">
        <f>VLOOKUP(AAK763,$A$794:$F$2344,6,FALSE)</f>
        <v>#N/A</v>
      </c>
      <c r="AAO763" s="202" t="s">
        <v>67</v>
      </c>
      <c r="AAP763" s="10" t="e">
        <f>AAN763*1.2</f>
        <v>#N/A</v>
      </c>
      <c r="AAQ763" s="10"/>
      <c r="AAR763" s="269"/>
      <c r="AAS763" s="202" t="s">
        <v>108</v>
      </c>
      <c r="AAT763" s="498" t="s">
        <v>495</v>
      </c>
      <c r="AAV763" s="203"/>
      <c r="AAW763" s="203">
        <f>VLOOKUP(AAT763,$A$794:$F$2344,6,FALSE)</f>
        <v>0</v>
      </c>
      <c r="AAX763" s="202" t="s">
        <v>67</v>
      </c>
      <c r="AAY763" s="10">
        <f>AAW763*1.2</f>
        <v>0</v>
      </c>
      <c r="AAZ763" s="10"/>
      <c r="ABA763" s="269"/>
      <c r="ABB763" s="202" t="s">
        <v>108</v>
      </c>
      <c r="ABC763" s="484" t="s">
        <v>469</v>
      </c>
      <c r="ABE763" s="203"/>
      <c r="ABF763" s="203">
        <f>VLOOKUP(ABC763,$A$794:$F$2344,6,FALSE)</f>
        <v>0</v>
      </c>
      <c r="ABG763" s="202" t="s">
        <v>67</v>
      </c>
      <c r="ABH763" s="10">
        <f>ABF763*1.2</f>
        <v>0</v>
      </c>
      <c r="ABI763" s="10"/>
      <c r="ABJ763" s="269"/>
      <c r="ABK763" s="202" t="s">
        <v>108</v>
      </c>
      <c r="ABL763" s="484" t="s">
        <v>594</v>
      </c>
      <c r="ABN763" s="203"/>
      <c r="ABO763" s="203">
        <f>VLOOKUP(ABL763,$A$794:$F$2344,6,FALSE)</f>
        <v>0</v>
      </c>
      <c r="ABP763" s="202" t="s">
        <v>67</v>
      </c>
      <c r="ABQ763" s="10">
        <f>ABO763*1.2</f>
        <v>0</v>
      </c>
      <c r="ABR763" s="10"/>
      <c r="ABS763" s="269"/>
      <c r="ABT763" s="202" t="s">
        <v>108</v>
      </c>
      <c r="ABU763" s="484" t="s">
        <v>1944</v>
      </c>
      <c r="ABW763" s="203"/>
      <c r="ABX763" s="203">
        <f>VLOOKUP(ABU763,$A$794:$F$2344,6,FALSE)</f>
        <v>0</v>
      </c>
      <c r="ABY763" s="202" t="s">
        <v>67</v>
      </c>
      <c r="ABZ763" s="10">
        <f>ABX763*1.2</f>
        <v>0</v>
      </c>
      <c r="ACA763" s="10"/>
      <c r="ACB763" s="269"/>
      <c r="ACC763" s="202" t="s">
        <v>108</v>
      </c>
      <c r="ACD763" s="484" t="s">
        <v>2753</v>
      </c>
      <c r="ACF763" s="203"/>
      <c r="ACG763" s="203">
        <f>VLOOKUP(ACD763,$A$794:$F$2344,6,FALSE)</f>
        <v>0</v>
      </c>
      <c r="ACH763" s="202" t="s">
        <v>67</v>
      </c>
      <c r="ACI763" s="10">
        <f>ACG763*1.2</f>
        <v>0</v>
      </c>
      <c r="ACJ763" s="10"/>
      <c r="ACK763" s="269"/>
      <c r="ACL763" s="202" t="s">
        <v>108</v>
      </c>
      <c r="ACM763" s="484" t="s">
        <v>590</v>
      </c>
      <c r="ACO763" s="203"/>
      <c r="ACP763" s="203">
        <f>VLOOKUP(ACM763,$A$794:$F$2344,6,FALSE)</f>
        <v>18</v>
      </c>
      <c r="ACQ763" s="202" t="s">
        <v>67</v>
      </c>
      <c r="ACR763" s="10">
        <f>ACP763*1.2</f>
        <v>21.599999999999998</v>
      </c>
      <c r="ACS763" s="10"/>
      <c r="ACT763" s="269"/>
      <c r="ACU763" s="202" t="s">
        <v>108</v>
      </c>
      <c r="ACV763" s="484" t="s">
        <v>597</v>
      </c>
      <c r="ACX763" s="203"/>
      <c r="ACY763" s="203">
        <f>VLOOKUP(ACV763,$A$794:$F$2344,6,FALSE)</f>
        <v>0</v>
      </c>
      <c r="ACZ763" s="202" t="s">
        <v>67</v>
      </c>
      <c r="ADA763" s="10">
        <f>ACY763*1.2</f>
        <v>0</v>
      </c>
      <c r="ADB763" s="10"/>
      <c r="ADC763" s="269"/>
      <c r="ADD763" s="202" t="s">
        <v>108</v>
      </c>
      <c r="ADE763" s="484" t="s">
        <v>626</v>
      </c>
      <c r="ADG763" s="203"/>
      <c r="ADH763" s="203">
        <f>VLOOKUP(ADE763,$A$794:$F$2344,6,FALSE)</f>
        <v>0</v>
      </c>
      <c r="ADI763" s="202" t="s">
        <v>67</v>
      </c>
      <c r="ADJ763" s="10">
        <f>ADH763*1.2</f>
        <v>0</v>
      </c>
      <c r="ADL763" s="269"/>
      <c r="ADM763" s="202" t="s">
        <v>108</v>
      </c>
      <c r="ADN763" s="484" t="s">
        <v>475</v>
      </c>
      <c r="ADP763" s="203"/>
      <c r="ADQ763" s="203">
        <f>VLOOKUP(ADN763,$A$794:$F$2344,6,FALSE)</f>
        <v>0</v>
      </c>
      <c r="ADR763" s="202" t="s">
        <v>67</v>
      </c>
      <c r="ADS763" s="10">
        <f>ADQ763*1.2</f>
        <v>0</v>
      </c>
      <c r="ADT763" s="10"/>
      <c r="ADU763" s="269"/>
      <c r="ADV763" s="202" t="s">
        <v>108</v>
      </c>
      <c r="ADW763" s="78" t="s">
        <v>183</v>
      </c>
      <c r="ADY763" s="203"/>
      <c r="ADZ763" s="203" t="e">
        <f>VLOOKUP(ADW763,$A$794:$F$2344,6,FALSE)</f>
        <v>#N/A</v>
      </c>
      <c r="AEA763" s="202" t="s">
        <v>67</v>
      </c>
      <c r="AEB763" s="10" t="e">
        <f>ADZ763*1.2</f>
        <v>#N/A</v>
      </c>
      <c r="AED763" s="269"/>
      <c r="AEE763" s="202" t="s">
        <v>108</v>
      </c>
      <c r="AEF763" s="491" t="s">
        <v>1947</v>
      </c>
      <c r="AEH763" s="203"/>
      <c r="AEI763" s="203">
        <f>VLOOKUP(AEF763,$A$794:$F$2344,6,FALSE)</f>
        <v>0</v>
      </c>
      <c r="AEJ763" s="202" t="s">
        <v>67</v>
      </c>
      <c r="AEK763" s="10">
        <f>AEI763*1.2</f>
        <v>0</v>
      </c>
      <c r="AEM763" s="269"/>
      <c r="AEN763" s="202" t="s">
        <v>108</v>
      </c>
      <c r="AEO763" s="484" t="s">
        <v>1993</v>
      </c>
      <c r="AEQ763" s="203"/>
      <c r="AER763" s="203">
        <f>VLOOKUP(AEO763,$A$794:$F$2344,6,FALSE)</f>
        <v>0</v>
      </c>
      <c r="AES763" s="202" t="s">
        <v>67</v>
      </c>
      <c r="AET763" s="10">
        <f>AER763*1.2</f>
        <v>0</v>
      </c>
      <c r="AEV763" s="269"/>
      <c r="AEW763" s="202" t="s">
        <v>108</v>
      </c>
      <c r="AEX763" s="484" t="s">
        <v>464</v>
      </c>
      <c r="AEZ763" s="203"/>
      <c r="AFA763" s="203">
        <f>VLOOKUP(AEX763,$A$794:$F$2344,6,FALSE)</f>
        <v>0</v>
      </c>
      <c r="AFB763" s="202" t="s">
        <v>67</v>
      </c>
      <c r="AFC763" s="10">
        <f>AFA763*1.2</f>
        <v>0</v>
      </c>
      <c r="AFD763" s="10"/>
      <c r="AFE763" s="269"/>
      <c r="AFF763" s="202" t="s">
        <v>108</v>
      </c>
      <c r="AFG763" s="78" t="s">
        <v>183</v>
      </c>
      <c r="AFI763" s="203"/>
      <c r="AFJ763" s="203" t="e">
        <f>VLOOKUP(AFG763,$A$794:$F$2344,6,FALSE)</f>
        <v>#N/A</v>
      </c>
      <c r="AFK763" s="202" t="s">
        <v>67</v>
      </c>
      <c r="AFL763" s="10" t="e">
        <f>AFJ763*1.2</f>
        <v>#N/A</v>
      </c>
      <c r="AFM763" s="10"/>
      <c r="AFN763" s="269"/>
      <c r="AFO763" s="202" t="s">
        <v>108</v>
      </c>
      <c r="AFP763" s="484" t="s">
        <v>804</v>
      </c>
      <c r="AFR763" s="203"/>
      <c r="AFS763" s="203">
        <f>VLOOKUP(AFP763,$A$794:$F$2344,6,FALSE)</f>
        <v>0</v>
      </c>
      <c r="AFT763" s="202" t="s">
        <v>67</v>
      </c>
      <c r="AFU763" s="10">
        <f>AFS763*1.2</f>
        <v>0</v>
      </c>
      <c r="AFV763" s="10"/>
      <c r="AFW763" s="269"/>
      <c r="AFX763" s="202" t="s">
        <v>108</v>
      </c>
      <c r="AFY763" s="484" t="s">
        <v>3036</v>
      </c>
      <c r="AGA763" s="203"/>
      <c r="AGB763" s="203">
        <f>VLOOKUP(AFY763,$A$794:$F$2344,6,FALSE)</f>
        <v>0</v>
      </c>
      <c r="AGC763" s="202" t="s">
        <v>67</v>
      </c>
      <c r="AGD763" s="10">
        <f>AGB763*1.2</f>
        <v>0</v>
      </c>
      <c r="AGE763" s="10"/>
      <c r="AGF763" s="269"/>
      <c r="AGG763" s="202" t="s">
        <v>108</v>
      </c>
      <c r="AGH763" s="484" t="s">
        <v>562</v>
      </c>
      <c r="AGJ763" s="203"/>
      <c r="AGK763" s="203">
        <f>VLOOKUP(AGH763,$A$794:$F$2344,6,FALSE)</f>
        <v>0</v>
      </c>
      <c r="AGL763" s="202" t="s">
        <v>67</v>
      </c>
      <c r="AGM763" s="10">
        <f>AGK763*1.2</f>
        <v>0</v>
      </c>
      <c r="AGN763" s="10"/>
      <c r="AGO763" s="269"/>
      <c r="AGP763" s="202" t="s">
        <v>108</v>
      </c>
      <c r="AGQ763" s="484" t="s">
        <v>931</v>
      </c>
      <c r="AGS763" s="203"/>
      <c r="AGT763" s="203">
        <f>VLOOKUP(AGQ763,$A$794:$F$2344,6,FALSE)</f>
        <v>15</v>
      </c>
      <c r="AGU763" s="202" t="s">
        <v>67</v>
      </c>
      <c r="AGV763" s="10">
        <f>AGT763*1.2</f>
        <v>18</v>
      </c>
      <c r="AGW763" s="10"/>
      <c r="AGX763" s="269"/>
      <c r="AGY763" s="202" t="s">
        <v>108</v>
      </c>
      <c r="AGZ763" s="78" t="s">
        <v>183</v>
      </c>
      <c r="AHB763" s="203"/>
      <c r="AHC763" s="203" t="e">
        <f>VLOOKUP(AGZ763,$A$794:$F$2344,6,FALSE)</f>
        <v>#N/A</v>
      </c>
      <c r="AHD763" s="202" t="s">
        <v>67</v>
      </c>
      <c r="AHE763" s="10" t="e">
        <f>AHC763*1.2</f>
        <v>#N/A</v>
      </c>
      <c r="AHF763" s="10"/>
      <c r="AHG763" s="269"/>
      <c r="AHH763" s="202" t="s">
        <v>108</v>
      </c>
      <c r="AHI763" s="502" t="s">
        <v>597</v>
      </c>
      <c r="AHK763" s="203"/>
      <c r="AHL763" s="203">
        <f>VLOOKUP(AHI763,$A$794:$F$2344,6,FALSE)</f>
        <v>0</v>
      </c>
      <c r="AHM763" s="202" t="s">
        <v>67</v>
      </c>
      <c r="AHN763" s="10">
        <f>AHL763*1.2</f>
        <v>0</v>
      </c>
      <c r="AHO763" s="10"/>
      <c r="AHP763" s="269"/>
      <c r="AHQ763" s="202" t="s">
        <v>108</v>
      </c>
      <c r="AHR763" s="484" t="s">
        <v>626</v>
      </c>
      <c r="AHT763" s="203"/>
      <c r="AHU763" s="203">
        <f>VLOOKUP(AHR763,$A$794:$F$2344,6,FALSE)</f>
        <v>0</v>
      </c>
      <c r="AHV763" s="202" t="s">
        <v>67</v>
      </c>
      <c r="AHW763" s="10">
        <f>AHU763*1.2</f>
        <v>0</v>
      </c>
      <c r="AHX763" s="10"/>
      <c r="AHY763" s="269"/>
      <c r="AHZ763" s="202" t="s">
        <v>108</v>
      </c>
      <c r="AIA763" s="78" t="s">
        <v>183</v>
      </c>
      <c r="AIC763" s="203"/>
      <c r="AID763" s="203" t="e">
        <f>VLOOKUP(AIA763,$A$794:$F$2344,6,FALSE)</f>
        <v>#N/A</v>
      </c>
      <c r="AIE763" s="202" t="s">
        <v>67</v>
      </c>
      <c r="AIF763" s="10" t="e">
        <f>AID763*1.2</f>
        <v>#N/A</v>
      </c>
      <c r="AIG763" s="10"/>
      <c r="AIH763" s="269"/>
      <c r="AII763" s="202" t="s">
        <v>108</v>
      </c>
      <c r="AIJ763" s="484" t="s">
        <v>1961</v>
      </c>
      <c r="AIL763" s="203"/>
      <c r="AIM763" s="203">
        <f>VLOOKUP(AIJ763,$A$794:$F$2344,6,FALSE)</f>
        <v>0</v>
      </c>
      <c r="AIN763" s="202" t="s">
        <v>67</v>
      </c>
      <c r="AIO763" s="10">
        <f>AIM763*1.2</f>
        <v>0</v>
      </c>
      <c r="AIP763" s="10"/>
      <c r="AIQ763" s="269"/>
      <c r="AIR763" s="202" t="s">
        <v>108</v>
      </c>
      <c r="AIS763" s="484" t="s">
        <v>2321</v>
      </c>
      <c r="AIU763" s="203"/>
      <c r="AIV763" s="203">
        <f>VLOOKUP(AIS763,$A$794:$F$2344,6,FALSE)</f>
        <v>0</v>
      </c>
      <c r="AIW763" s="202" t="s">
        <v>67</v>
      </c>
      <c r="AIX763" s="10">
        <f>AIV763*1.2</f>
        <v>0</v>
      </c>
      <c r="AIY763" s="10"/>
      <c r="AIZ763" s="269"/>
      <c r="AJA763" s="202" t="s">
        <v>108</v>
      </c>
      <c r="AJB763" s="78" t="s">
        <v>183</v>
      </c>
      <c r="AJD763" s="203"/>
      <c r="AJE763" s="203" t="e">
        <f>VLOOKUP(AJB763,$A$794:$F$2344,6,FALSE)</f>
        <v>#N/A</v>
      </c>
      <c r="AJF763" s="202" t="s">
        <v>67</v>
      </c>
      <c r="AJG763" s="10" t="e">
        <f>AJE763*1.2</f>
        <v>#N/A</v>
      </c>
      <c r="AJH763" s="10"/>
      <c r="AJI763" s="269"/>
      <c r="AJJ763" s="202" t="s">
        <v>108</v>
      </c>
      <c r="AJK763" s="78" t="s">
        <v>183</v>
      </c>
      <c r="AJM763" s="203"/>
      <c r="AJN763" s="203" t="e">
        <f>VLOOKUP(AJK763,$A$794:$F$2344,6,FALSE)</f>
        <v>#N/A</v>
      </c>
      <c r="AJO763" s="202" t="s">
        <v>67</v>
      </c>
      <c r="AJP763" s="10" t="e">
        <f>AJN763*1.2</f>
        <v>#N/A</v>
      </c>
      <c r="AJQ763" s="10"/>
      <c r="AJR763" s="269"/>
      <c r="AJS763" s="202" t="s">
        <v>108</v>
      </c>
      <c r="AJT763" s="78" t="s">
        <v>183</v>
      </c>
      <c r="AJV763" s="203"/>
      <c r="AJW763" s="203" t="e">
        <f>VLOOKUP(AJT763,$A$794:$F$2344,6,FALSE)</f>
        <v>#N/A</v>
      </c>
      <c r="AJX763" s="202" t="s">
        <v>67</v>
      </c>
      <c r="AJY763" s="10" t="e">
        <f>AJW763*1.2</f>
        <v>#N/A</v>
      </c>
      <c r="AJZ763" s="10"/>
      <c r="AKA763" s="269"/>
      <c r="AKB763" s="202" t="s">
        <v>108</v>
      </c>
      <c r="AKC763" s="484" t="s">
        <v>1360</v>
      </c>
      <c r="AKE763" s="203"/>
      <c r="AKF763" s="203">
        <f>VLOOKUP(AKC763,$A$794:$F$2344,6,FALSE)</f>
        <v>0</v>
      </c>
      <c r="AKG763" s="202" t="s">
        <v>67</v>
      </c>
      <c r="AKH763" s="10">
        <f>AKF763*1.2</f>
        <v>0</v>
      </c>
      <c r="AKI763" s="10"/>
      <c r="AKJ763" s="269"/>
      <c r="AKK763" s="202" t="s">
        <v>108</v>
      </c>
      <c r="AKL763" s="78" t="s">
        <v>183</v>
      </c>
      <c r="AKN763" s="203"/>
      <c r="AKO763" s="203" t="e">
        <f>VLOOKUP(AKL763,$A$794:$F$2344,6,FALSE)</f>
        <v>#N/A</v>
      </c>
      <c r="AKP763" s="202" t="s">
        <v>67</v>
      </c>
      <c r="AKQ763" s="10" t="e">
        <f>AKO763*1.2</f>
        <v>#N/A</v>
      </c>
      <c r="AKR763" s="10"/>
      <c r="AKS763" s="269"/>
      <c r="AKT763" s="202" t="s">
        <v>108</v>
      </c>
      <c r="AKU763" s="78" t="s">
        <v>183</v>
      </c>
      <c r="AKW763" s="203"/>
      <c r="AKX763" s="203" t="e">
        <f>VLOOKUP(AKU763,$A$794:$F$2344,6,FALSE)</f>
        <v>#N/A</v>
      </c>
      <c r="AKY763" s="202" t="s">
        <v>67</v>
      </c>
      <c r="AKZ763" s="10" t="e">
        <f>AKX763*1.2</f>
        <v>#N/A</v>
      </c>
      <c r="ALA763" s="10"/>
      <c r="ALB763" s="269"/>
      <c r="ALC763" s="202" t="s">
        <v>108</v>
      </c>
      <c r="ALD763" s="78" t="s">
        <v>183</v>
      </c>
      <c r="ALF763" s="203"/>
      <c r="ALG763" s="203" t="e">
        <f>VLOOKUP(ALD763,$A$794:$F$2344,6,FALSE)</f>
        <v>#N/A</v>
      </c>
      <c r="ALH763" s="202" t="s">
        <v>67</v>
      </c>
      <c r="ALI763" s="10" t="e">
        <f>ALG763*1.2</f>
        <v>#N/A</v>
      </c>
      <c r="ALJ763" s="10"/>
      <c r="ALK763" s="269"/>
      <c r="ALL763" s="202" t="s">
        <v>108</v>
      </c>
      <c r="ALM763" s="78" t="s">
        <v>183</v>
      </c>
      <c r="ALO763" s="203"/>
      <c r="ALP763" s="203" t="e">
        <f>VLOOKUP(ALM763,$A$794:$F$2344,6,FALSE)</f>
        <v>#N/A</v>
      </c>
      <c r="ALQ763" s="202" t="s">
        <v>67</v>
      </c>
      <c r="ALR763" s="10" t="e">
        <f>ALP763*1.2</f>
        <v>#N/A</v>
      </c>
      <c r="ALS763" s="10"/>
      <c r="ALT763" s="269"/>
      <c r="ALU763" s="202" t="s">
        <v>108</v>
      </c>
      <c r="ALV763" s="78" t="s">
        <v>183</v>
      </c>
      <c r="ALX763" s="203"/>
      <c r="ALY763" s="203" t="e">
        <f>VLOOKUP(ALV763,$A$794:$F$2344,6,FALSE)</f>
        <v>#N/A</v>
      </c>
      <c r="ALZ763" s="202" t="s">
        <v>67</v>
      </c>
      <c r="AMA763" s="10" t="e">
        <f>ALY763*1.2</f>
        <v>#N/A</v>
      </c>
      <c r="AMB763" s="10"/>
      <c r="AMC763" s="269"/>
      <c r="AMD763" s="202" t="s">
        <v>108</v>
      </c>
      <c r="AME763" s="78" t="s">
        <v>183</v>
      </c>
      <c r="AMG763" s="203"/>
      <c r="AMH763" s="203" t="e">
        <f>VLOOKUP(AME763,$A$794:$F$2344,6,FALSE)</f>
        <v>#N/A</v>
      </c>
      <c r="AMI763" s="202" t="s">
        <v>67</v>
      </c>
      <c r="AMJ763" s="10" t="e">
        <f>AMH763*1.2</f>
        <v>#N/A</v>
      </c>
      <c r="AMK763" s="10"/>
      <c r="AML763" s="269"/>
      <c r="AMM763" s="202" t="s">
        <v>108</v>
      </c>
      <c r="AMN763" s="78" t="s">
        <v>183</v>
      </c>
      <c r="AMP763" s="203"/>
      <c r="AMQ763" s="203" t="e">
        <f>VLOOKUP(AMN763,$A$794:$F$2344,6,FALSE)</f>
        <v>#N/A</v>
      </c>
      <c r="AMR763" s="202" t="s">
        <v>67</v>
      </c>
      <c r="AMS763" s="10" t="e">
        <f>AMQ763*1.2</f>
        <v>#N/A</v>
      </c>
      <c r="AMT763" s="10"/>
      <c r="AMU763" s="269"/>
      <c r="AMV763" s="202" t="s">
        <v>108</v>
      </c>
      <c r="AMW763" s="78" t="s">
        <v>183</v>
      </c>
      <c r="AMY763" s="203"/>
      <c r="AMZ763" s="203" t="e">
        <f>VLOOKUP(AMW763,$A$794:$F$2344,6,FALSE)</f>
        <v>#N/A</v>
      </c>
      <c r="ANA763" s="202" t="s">
        <v>67</v>
      </c>
      <c r="ANB763" s="10" t="e">
        <f>AMZ763*1.2</f>
        <v>#N/A</v>
      </c>
      <c r="ANC763" s="10"/>
      <c r="AND763" s="269"/>
      <c r="ANE763" s="202" t="s">
        <v>108</v>
      </c>
      <c r="ANF763" s="78" t="s">
        <v>183</v>
      </c>
      <c r="ANH763" s="203"/>
      <c r="ANI763" s="203" t="e">
        <f>VLOOKUP(ANF763,$A$794:$F$2344,6,FALSE)</f>
        <v>#N/A</v>
      </c>
      <c r="ANJ763" s="202" t="s">
        <v>67</v>
      </c>
      <c r="ANK763" s="10" t="e">
        <f>ANI763*1.2</f>
        <v>#N/A</v>
      </c>
      <c r="ANL763" s="10"/>
      <c r="ANM763" s="269"/>
      <c r="ANN763" s="202" t="s">
        <v>108</v>
      </c>
      <c r="ANO763" s="78" t="s">
        <v>183</v>
      </c>
      <c r="ANQ763" s="203"/>
      <c r="ANR763" s="203" t="e">
        <f>VLOOKUP(ANO763,$A$794:$F$2344,6,FALSE)</f>
        <v>#N/A</v>
      </c>
      <c r="ANS763" s="202" t="s">
        <v>67</v>
      </c>
      <c r="ANT763" s="10" t="e">
        <f>ANR763*1.2</f>
        <v>#N/A</v>
      </c>
      <c r="ANU763" s="10"/>
      <c r="ANV763" s="269"/>
      <c r="ANW763" s="202" t="s">
        <v>108</v>
      </c>
      <c r="ANX763" s="78" t="s">
        <v>183</v>
      </c>
      <c r="ANZ763" s="203"/>
      <c r="AOA763" s="203" t="e">
        <f>VLOOKUP(ANX763,$A$794:$F$2344,6,FALSE)</f>
        <v>#N/A</v>
      </c>
      <c r="AOB763" s="202" t="s">
        <v>67</v>
      </c>
      <c r="AOC763" s="10" t="e">
        <f>AOA763*1.2</f>
        <v>#N/A</v>
      </c>
      <c r="AOD763" s="10"/>
      <c r="AOE763" s="269"/>
      <c r="AOF763" s="202" t="s">
        <v>108</v>
      </c>
      <c r="AOG763" s="78" t="s">
        <v>183</v>
      </c>
      <c r="AOI763" s="203"/>
      <c r="AOJ763" s="203" t="e">
        <f>VLOOKUP(AOG763,$A$794:$F$2344,6,FALSE)</f>
        <v>#N/A</v>
      </c>
      <c r="AOK763" s="202" t="s">
        <v>67</v>
      </c>
      <c r="AOL763" s="10" t="e">
        <f>AOJ763*1.2</f>
        <v>#N/A</v>
      </c>
      <c r="AOM763" s="10"/>
      <c r="AON763" s="269"/>
      <c r="AOO763" s="202" t="s">
        <v>108</v>
      </c>
      <c r="AOP763" s="78" t="s">
        <v>183</v>
      </c>
      <c r="AOR763" s="203"/>
      <c r="AOS763" s="203" t="e">
        <f>VLOOKUP(AOP763,$A$794:$F$2344,6,FALSE)</f>
        <v>#N/A</v>
      </c>
      <c r="AOT763" s="202" t="s">
        <v>67</v>
      </c>
      <c r="AOU763" s="10" t="e">
        <f>AOS763*1.2</f>
        <v>#N/A</v>
      </c>
      <c r="AOV763" s="10"/>
      <c r="AOW763" s="269"/>
      <c r="AOX763" s="202" t="s">
        <v>108</v>
      </c>
      <c r="AOY763" s="78" t="s">
        <v>183</v>
      </c>
      <c r="APA763" s="203"/>
      <c r="APB763" s="203" t="e">
        <f>VLOOKUP(AOY763,$A$794:$F$2344,6,FALSE)</f>
        <v>#N/A</v>
      </c>
      <c r="APC763" s="202" t="s">
        <v>67</v>
      </c>
      <c r="APD763" s="10" t="e">
        <f>APB763*1.2</f>
        <v>#N/A</v>
      </c>
      <c r="APE763" s="10"/>
      <c r="APF763" s="269"/>
      <c r="APG763" s="202" t="s">
        <v>108</v>
      </c>
      <c r="APH763" s="78" t="s">
        <v>183</v>
      </c>
      <c r="APJ763" s="203"/>
      <c r="APK763" s="203" t="e">
        <f>VLOOKUP(APH763,$A$794:$F$2344,6,FALSE)</f>
        <v>#N/A</v>
      </c>
      <c r="APL763" s="202" t="s">
        <v>67</v>
      </c>
      <c r="APM763" s="10" t="e">
        <f>APK763*1.2</f>
        <v>#N/A</v>
      </c>
      <c r="APN763" s="10"/>
      <c r="APO763" s="269"/>
      <c r="APP763" s="202" t="s">
        <v>108</v>
      </c>
      <c r="APQ763" s="498" t="s">
        <v>590</v>
      </c>
      <c r="APS763" s="203"/>
      <c r="APT763" s="203">
        <f>VLOOKUP(APQ763,$A$794:$F$2344,6,FALSE)</f>
        <v>18</v>
      </c>
      <c r="APU763" s="202" t="s">
        <v>67</v>
      </c>
      <c r="APV763" s="10">
        <f>APT763*1.2</f>
        <v>21.599999999999998</v>
      </c>
      <c r="APW763" s="10"/>
      <c r="APX763" s="269"/>
      <c r="APY763" s="202" t="s">
        <v>108</v>
      </c>
      <c r="APZ763" s="498" t="s">
        <v>1160</v>
      </c>
      <c r="AQB763" s="203"/>
      <c r="AQC763" s="203">
        <f>VLOOKUP(APZ763,$A$794:$F$2344,6,FALSE)</f>
        <v>0</v>
      </c>
      <c r="AQD763" s="202" t="s">
        <v>67</v>
      </c>
      <c r="AQE763" s="10">
        <f>AQC763*1.2</f>
        <v>0</v>
      </c>
      <c r="AQF763" s="10"/>
      <c r="AQG763" s="269"/>
      <c r="AQH763" s="202" t="s">
        <v>108</v>
      </c>
      <c r="AQI763" s="484" t="s">
        <v>1196</v>
      </c>
      <c r="AQK763" s="203"/>
      <c r="AQL763" s="203">
        <f>VLOOKUP(AQI763,$A$794:$F$2344,6,FALSE)</f>
        <v>0</v>
      </c>
      <c r="AQM763" s="202" t="s">
        <v>67</v>
      </c>
      <c r="AQN763" s="10">
        <f>AQL763*1.2</f>
        <v>0</v>
      </c>
      <c r="AQO763" s="10"/>
      <c r="AQP763" s="269"/>
      <c r="AQQ763" s="202" t="s">
        <v>108</v>
      </c>
      <c r="AQR763" s="484" t="s">
        <v>1196</v>
      </c>
      <c r="AQT763" s="203"/>
      <c r="AQU763" s="203">
        <f>VLOOKUP(AQR763,$A$794:$F$2344,6,FALSE)</f>
        <v>0</v>
      </c>
      <c r="AQV763" s="202" t="s">
        <v>67</v>
      </c>
      <c r="AQW763" s="10">
        <f>AQU763*1.2</f>
        <v>0</v>
      </c>
      <c r="AQX763" s="10"/>
      <c r="AQY763" s="269"/>
      <c r="AQZ763" s="202" t="s">
        <v>108</v>
      </c>
      <c r="ARA763" s="484" t="s">
        <v>1944</v>
      </c>
      <c r="ARC763" s="203"/>
      <c r="ARD763" s="203">
        <f>VLOOKUP(ARA763,$A$794:$F$2344,6,FALSE)</f>
        <v>0</v>
      </c>
      <c r="ARE763" s="202" t="s">
        <v>67</v>
      </c>
      <c r="ARF763" s="10">
        <f>ARD763*1.2</f>
        <v>0</v>
      </c>
      <c r="ARG763" s="10"/>
      <c r="ARH763" s="269"/>
      <c r="ARI763" s="202" t="s">
        <v>108</v>
      </c>
      <c r="ARJ763" s="484" t="s">
        <v>1184</v>
      </c>
      <c r="ARL763" s="203"/>
      <c r="ARM763" s="203">
        <f>VLOOKUP(ARJ763,$A$794:$F$2344,6,FALSE)</f>
        <v>0</v>
      </c>
      <c r="ARN763" s="202" t="s">
        <v>67</v>
      </c>
      <c r="ARO763" s="10">
        <f>ARM763*1.2</f>
        <v>0</v>
      </c>
      <c r="ARP763" s="10"/>
      <c r="ARQ763" s="269"/>
      <c r="ARR763" s="202" t="s">
        <v>108</v>
      </c>
      <c r="ARS763" s="498" t="s">
        <v>931</v>
      </c>
      <c r="ARU763" s="203"/>
      <c r="ARV763" s="203">
        <f>VLOOKUP(ARS763,$A$794:$F$2344,6,FALSE)</f>
        <v>15</v>
      </c>
      <c r="ARW763" s="202" t="s">
        <v>67</v>
      </c>
      <c r="ARX763" s="10">
        <f>ARV763*1.2</f>
        <v>18</v>
      </c>
      <c r="ARY763" s="10"/>
      <c r="ARZ763" s="269"/>
      <c r="ASA763" s="202" t="s">
        <v>108</v>
      </c>
      <c r="ASB763" s="484" t="s">
        <v>417</v>
      </c>
      <c r="ASD763" s="203"/>
      <c r="ASE763" s="203">
        <f>VLOOKUP(ASB763,$A$794:$F$2344,6,FALSE)</f>
        <v>0</v>
      </c>
      <c r="ASF763" s="202" t="s">
        <v>67</v>
      </c>
      <c r="ASG763" s="10">
        <f>ASE763*1.2</f>
        <v>0</v>
      </c>
      <c r="ASH763" s="10"/>
      <c r="ASI763" s="269"/>
      <c r="ASJ763" s="202" t="s">
        <v>108</v>
      </c>
      <c r="ASK763" s="484" t="s">
        <v>917</v>
      </c>
      <c r="ASM763" s="203"/>
      <c r="ASN763" s="203">
        <f>VLOOKUP(ASK763,$A$794:$F$2344,6,FALSE)</f>
        <v>0</v>
      </c>
      <c r="ASO763" s="202" t="s">
        <v>67</v>
      </c>
      <c r="ASP763" s="10">
        <f>ASN763*1.2</f>
        <v>0</v>
      </c>
      <c r="ASQ763" s="10"/>
      <c r="ASR763" s="269"/>
      <c r="ASS763" s="202" t="s">
        <v>108</v>
      </c>
      <c r="AST763" s="484" t="s">
        <v>2924</v>
      </c>
      <c r="ASV763" s="203"/>
      <c r="ASW763" s="203">
        <f>VLOOKUP(AST763,$A$794:$F$2344,6,FALSE)</f>
        <v>0</v>
      </c>
      <c r="ASX763" s="202" t="s">
        <v>67</v>
      </c>
      <c r="ASY763" s="10">
        <f>ASW763*1.2</f>
        <v>0</v>
      </c>
      <c r="ASZ763" s="10"/>
      <c r="ATA763" s="269"/>
      <c r="ATB763" s="202" t="s">
        <v>108</v>
      </c>
      <c r="ATC763" s="484" t="s">
        <v>3142</v>
      </c>
      <c r="ATE763" s="203"/>
      <c r="ATF763" s="203">
        <f>VLOOKUP(ATC763,$A$794:$F$2344,6,FALSE)</f>
        <v>0</v>
      </c>
      <c r="ATG763" s="202" t="s">
        <v>67</v>
      </c>
      <c r="ATH763" s="10">
        <f>ATF763*1.2</f>
        <v>0</v>
      </c>
      <c r="ATI763" s="10"/>
      <c r="ATJ763" s="269"/>
      <c r="ATK763" s="202" t="s">
        <v>108</v>
      </c>
      <c r="ATL763" s="484" t="s">
        <v>2243</v>
      </c>
      <c r="ATN763" s="203"/>
      <c r="ATO763" s="203">
        <f>VLOOKUP(ATL763,$A$794:$F$2344,6,FALSE)</f>
        <v>5</v>
      </c>
      <c r="ATP763" s="202" t="s">
        <v>67</v>
      </c>
      <c r="ATQ763" s="10">
        <f>ATO763*1.2</f>
        <v>6</v>
      </c>
      <c r="ATR763" s="10"/>
      <c r="ATS763" s="269"/>
      <c r="ATT763" s="202" t="s">
        <v>108</v>
      </c>
      <c r="ATU763" s="484" t="s">
        <v>1614</v>
      </c>
      <c r="ATW763" s="203"/>
      <c r="ATX763" s="203">
        <f>VLOOKUP(ATU763,$A$794:$F$2344,6,FALSE)</f>
        <v>0</v>
      </c>
      <c r="ATY763" s="202" t="s">
        <v>67</v>
      </c>
      <c r="ATZ763" s="10">
        <f>ATX763*1.2</f>
        <v>0</v>
      </c>
      <c r="AUA763" s="10"/>
      <c r="AUB763" s="269"/>
      <c r="AUC763" s="202" t="s">
        <v>108</v>
      </c>
      <c r="AUD763" s="484" t="s">
        <v>469</v>
      </c>
      <c r="AUF763" s="203"/>
      <c r="AUG763" s="203">
        <f>VLOOKUP(AUD763,$A$794:$F$2344,6,FALSE)</f>
        <v>0</v>
      </c>
      <c r="AUH763" s="202" t="s">
        <v>67</v>
      </c>
      <c r="AUI763" s="10">
        <f>AUG763*1.2</f>
        <v>0</v>
      </c>
      <c r="AUJ763" s="10"/>
      <c r="AUK763" s="269"/>
      <c r="AUL763" s="202" t="s">
        <v>108</v>
      </c>
      <c r="AUM763" s="484" t="s">
        <v>931</v>
      </c>
      <c r="AUO763" s="203"/>
      <c r="AUP763" s="203">
        <f>VLOOKUP(AUM763,$A$794:$F$2344,6,FALSE)</f>
        <v>15</v>
      </c>
      <c r="AUQ763" s="202" t="s">
        <v>67</v>
      </c>
      <c r="AUR763" s="10">
        <f>AUP763*1.2</f>
        <v>18</v>
      </c>
      <c r="AUS763" s="10"/>
      <c r="AUT763" s="269"/>
      <c r="AUU763" s="202" t="s">
        <v>108</v>
      </c>
      <c r="AUV763" s="509" t="s">
        <v>2753</v>
      </c>
      <c r="AUX763" s="203"/>
      <c r="AUY763" s="203">
        <f>VLOOKUP(AUV763,$A$794:$F$2344,6,FALSE)</f>
        <v>0</v>
      </c>
      <c r="AUZ763" s="202" t="s">
        <v>67</v>
      </c>
      <c r="AVA763" s="10">
        <f>AUY763*1.2</f>
        <v>0</v>
      </c>
      <c r="AVB763" s="10"/>
      <c r="AVC763" s="269"/>
      <c r="AVD763" s="202" t="s">
        <v>108</v>
      </c>
      <c r="AVE763" s="484" t="s">
        <v>469</v>
      </c>
      <c r="AVG763" s="203"/>
      <c r="AVH763" s="203">
        <f>VLOOKUP(AVE763,$A$794:$F$2344,6,FALSE)</f>
        <v>0</v>
      </c>
      <c r="AVI763" s="202" t="s">
        <v>67</v>
      </c>
      <c r="AVJ763" s="10">
        <f>AVH763*1.2</f>
        <v>0</v>
      </c>
      <c r="AVK763" s="10"/>
      <c r="AVL763" s="269"/>
      <c r="AVM763" s="202" t="s">
        <v>108</v>
      </c>
      <c r="AVN763" s="484" t="s">
        <v>2756</v>
      </c>
      <c r="AVP763" s="203"/>
      <c r="AVQ763" s="203">
        <f>VLOOKUP(AVN763,$A$794:$F$2344,6,FALSE)</f>
        <v>0</v>
      </c>
      <c r="AVR763" s="202" t="s">
        <v>67</v>
      </c>
      <c r="AVS763" s="10">
        <f>AVQ763*1.2</f>
        <v>0</v>
      </c>
      <c r="AVT763" s="10"/>
      <c r="AVU763" s="269"/>
      <c r="AVV763" s="202" t="s">
        <v>108</v>
      </c>
      <c r="AVW763" s="487" t="s">
        <v>2924</v>
      </c>
      <c r="AVY763" s="203"/>
      <c r="AVZ763" s="203">
        <f>VLOOKUP(AVW763,$A$794:$F$2344,6,FALSE)</f>
        <v>0</v>
      </c>
      <c r="AWA763" s="202" t="s">
        <v>67</v>
      </c>
      <c r="AWB763" s="10">
        <f>AVZ763*1.2</f>
        <v>0</v>
      </c>
      <c r="AWC763" s="10"/>
      <c r="AWD763" s="269"/>
      <c r="AWE763" s="202" t="s">
        <v>108</v>
      </c>
      <c r="AWF763" s="484" t="s">
        <v>1196</v>
      </c>
      <c r="AWH763" s="203"/>
      <c r="AWI763" s="203">
        <f>VLOOKUP(AWF763,$A$794:$F$2344,6,FALSE)</f>
        <v>0</v>
      </c>
      <c r="AWJ763" s="202" t="s">
        <v>67</v>
      </c>
      <c r="AWK763" s="10">
        <f>AWI763*1.2</f>
        <v>0</v>
      </c>
      <c r="AWL763" s="10"/>
      <c r="AWM763" s="269"/>
      <c r="AWN763" s="202" t="s">
        <v>108</v>
      </c>
      <c r="AWO763" s="484" t="s">
        <v>1614</v>
      </c>
      <c r="AWQ763" s="203"/>
      <c r="AWR763" s="203">
        <f>VLOOKUP(AWO763,$A$794:$F$2344,6,FALSE)</f>
        <v>0</v>
      </c>
      <c r="AWS763" s="202" t="s">
        <v>67</v>
      </c>
      <c r="AWT763" s="10">
        <f>AWR763*1.2</f>
        <v>0</v>
      </c>
      <c r="AWU763" s="10"/>
      <c r="AWV763" s="269"/>
      <c r="AWW763" s="202" t="s">
        <v>108</v>
      </c>
      <c r="AWX763" s="484" t="s">
        <v>1963</v>
      </c>
      <c r="AWZ763" s="203"/>
      <c r="AXA763" s="203">
        <f>VLOOKUP(AWX763,$A$794:$F$2344,6,FALSE)</f>
        <v>0</v>
      </c>
      <c r="AXB763" s="202" t="s">
        <v>67</v>
      </c>
      <c r="AXC763" s="10">
        <f>AXA763*1.2</f>
        <v>0</v>
      </c>
      <c r="AXD763" s="10"/>
      <c r="AXE763" s="269"/>
      <c r="AXF763" s="202" t="s">
        <v>108</v>
      </c>
      <c r="AXG763" s="484" t="s">
        <v>1196</v>
      </c>
      <c r="AXI763" s="203"/>
      <c r="AXJ763" s="203">
        <f>VLOOKUP(AXG763,$A$794:$F$2344,6,FALSE)</f>
        <v>0</v>
      </c>
      <c r="AXK763" s="202" t="s">
        <v>67</v>
      </c>
      <c r="AXL763" s="10">
        <f>AXJ763*1.2</f>
        <v>0</v>
      </c>
      <c r="AXM763" s="10"/>
      <c r="AXN763" s="269"/>
      <c r="AXO763" s="202" t="s">
        <v>108</v>
      </c>
      <c r="AXP763" s="484" t="s">
        <v>2966</v>
      </c>
      <c r="AXR763" s="203"/>
      <c r="AXS763" s="203">
        <f>VLOOKUP(AXP763,$A$794:$F$2344,6,FALSE)</f>
        <v>0</v>
      </c>
      <c r="AXT763" s="202" t="s">
        <v>67</v>
      </c>
      <c r="AXU763" s="10">
        <f>AXS763*1.2</f>
        <v>0</v>
      </c>
      <c r="AXV763" s="10"/>
      <c r="AXW763" s="269"/>
      <c r="AXX763" s="202" t="s">
        <v>108</v>
      </c>
      <c r="AXY763" s="498" t="s">
        <v>606</v>
      </c>
      <c r="AYA763" s="203"/>
      <c r="AYB763" s="203">
        <f>VLOOKUP(AXY763,$A$794:$F$2344,6,FALSE)</f>
        <v>0</v>
      </c>
      <c r="AYC763" s="202" t="s">
        <v>67</v>
      </c>
      <c r="AYD763" s="10">
        <f>AYB763*1.2</f>
        <v>0</v>
      </c>
      <c r="AYE763" s="10"/>
      <c r="AYF763" s="269"/>
      <c r="AYG763" s="202" t="s">
        <v>108</v>
      </c>
      <c r="AYH763" s="484" t="s">
        <v>1191</v>
      </c>
      <c r="AYJ763" s="203"/>
      <c r="AYK763" s="203">
        <f>VLOOKUP(AYH763,$A$794:$F$2344,6,FALSE)</f>
        <v>0</v>
      </c>
      <c r="AYL763" s="202" t="s">
        <v>67</v>
      </c>
      <c r="AYM763" s="10">
        <f>AYK763*1.2</f>
        <v>0</v>
      </c>
      <c r="AYN763" s="10"/>
      <c r="AYO763" s="269"/>
      <c r="AYP763" s="202" t="s">
        <v>108</v>
      </c>
      <c r="AYQ763" s="484" t="s">
        <v>1930</v>
      </c>
      <c r="AYS763" s="203"/>
      <c r="AYT763" s="203">
        <f>VLOOKUP(AYQ763,$A$794:$F$2344,6,FALSE)</f>
        <v>0</v>
      </c>
      <c r="AYU763" s="202" t="s">
        <v>67</v>
      </c>
      <c r="AYV763" s="10">
        <f>AYT763*1.2</f>
        <v>0</v>
      </c>
      <c r="AYW763" s="10"/>
      <c r="AYX763" s="269"/>
      <c r="AYY763" s="202" t="s">
        <v>108</v>
      </c>
      <c r="AYZ763" s="484" t="s">
        <v>2924</v>
      </c>
      <c r="AZB763" s="203"/>
      <c r="AZC763" s="203">
        <f>VLOOKUP(AYZ763,$A$794:$F$2344,6,FALSE)</f>
        <v>0</v>
      </c>
      <c r="AZD763" s="202" t="s">
        <v>67</v>
      </c>
      <c r="AZE763" s="10">
        <f>AZC763*1.2</f>
        <v>0</v>
      </c>
      <c r="AZF763" s="10"/>
      <c r="AZG763" s="269"/>
      <c r="AZH763" s="202" t="s">
        <v>108</v>
      </c>
      <c r="AZI763" s="484" t="s">
        <v>1141</v>
      </c>
      <c r="AZK763" s="203"/>
      <c r="AZL763" s="203">
        <f>VLOOKUP(AZI763,$A$794:$F$2344,6,FALSE)</f>
        <v>0</v>
      </c>
      <c r="AZM763" s="202" t="s">
        <v>67</v>
      </c>
      <c r="AZN763" s="10">
        <f>AZL763*1.2</f>
        <v>0</v>
      </c>
      <c r="AZO763" s="10"/>
      <c r="AZP763" s="269"/>
      <c r="AZQ763" s="202" t="s">
        <v>108</v>
      </c>
      <c r="AZR763" s="484" t="s">
        <v>923</v>
      </c>
      <c r="AZT763" s="203"/>
      <c r="AZU763" s="203">
        <f>VLOOKUP(AZR763,$A$794:$F$2344,6,FALSE)</f>
        <v>0</v>
      </c>
      <c r="AZV763" s="202" t="s">
        <v>67</v>
      </c>
      <c r="AZW763" s="10">
        <f>AZU763*1.2</f>
        <v>0</v>
      </c>
      <c r="AZX763" s="10"/>
      <c r="AZY763" s="269"/>
      <c r="AZZ763" s="202" t="s">
        <v>108</v>
      </c>
      <c r="BAA763" s="498" t="s">
        <v>560</v>
      </c>
      <c r="BAC763" s="203"/>
      <c r="BAD763" s="203">
        <f>VLOOKUP(BAA763,$A$794:$F$2344,6,FALSE)</f>
        <v>0</v>
      </c>
      <c r="BAE763" s="202" t="s">
        <v>67</v>
      </c>
      <c r="BAF763" s="10">
        <f>BAD763*1.2</f>
        <v>0</v>
      </c>
      <c r="BAG763" s="10"/>
      <c r="BAH763" s="269"/>
    </row>
    <row r="764" spans="1:1386" s="14" customFormat="1" ht="15">
      <c r="A764" s="202" t="s">
        <v>109</v>
      </c>
      <c r="B764" s="484" t="s">
        <v>560</v>
      </c>
      <c r="D764" s="203"/>
      <c r="E764" s="203">
        <f>VLOOKUP(B764,$A$794:$F$2344,6,FALSE)</f>
        <v>0</v>
      </c>
      <c r="F764" s="202" t="s">
        <v>69</v>
      </c>
      <c r="G764" s="10">
        <f>E764*1.1</f>
        <v>0</v>
      </c>
      <c r="H764" s="10"/>
      <c r="I764" s="263"/>
      <c r="J764" s="202" t="s">
        <v>109</v>
      </c>
      <c r="K764" s="487" t="s">
        <v>2751</v>
      </c>
      <c r="M764" s="203"/>
      <c r="N764" s="203">
        <f>VLOOKUP(K764,$A$794:$F$2344,6,FALSE)</f>
        <v>0</v>
      </c>
      <c r="O764" s="202" t="s">
        <v>69</v>
      </c>
      <c r="P764" s="10">
        <f>N764*1.1</f>
        <v>0</v>
      </c>
      <c r="Q764" s="10"/>
      <c r="R764" s="263"/>
      <c r="S764" s="202" t="s">
        <v>109</v>
      </c>
      <c r="T764" s="484" t="s">
        <v>590</v>
      </c>
      <c r="V764" s="203"/>
      <c r="W764" s="203">
        <f>VLOOKUP(T764,$A$794:$F$2344,6,FALSE)</f>
        <v>18</v>
      </c>
      <c r="X764" s="202" t="s">
        <v>69</v>
      </c>
      <c r="Y764" s="10">
        <f>W764*1.1</f>
        <v>19.8</v>
      </c>
      <c r="Z764" s="10"/>
      <c r="AA764" s="263"/>
      <c r="AB764" s="202" t="s">
        <v>109</v>
      </c>
      <c r="AC764" s="484" t="s">
        <v>1191</v>
      </c>
      <c r="AE764" s="203"/>
      <c r="AF764" s="203">
        <f>VLOOKUP(AC764,$A$794:$F$2344,6,FALSE)</f>
        <v>0</v>
      </c>
      <c r="AG764" s="202" t="s">
        <v>69</v>
      </c>
      <c r="AH764" s="10">
        <f>AF764*1.1</f>
        <v>0</v>
      </c>
      <c r="AI764" s="10"/>
      <c r="AJ764" s="263"/>
      <c r="AK764" s="202" t="s">
        <v>109</v>
      </c>
      <c r="AL764" s="490" t="s">
        <v>2751</v>
      </c>
      <c r="AN764" s="203"/>
      <c r="AO764" s="203">
        <f>VLOOKUP(AL764,$A$794:$F$2344,6,FALSE)</f>
        <v>0</v>
      </c>
      <c r="AP764" s="202" t="s">
        <v>69</v>
      </c>
      <c r="AQ764" s="10">
        <f>AO764*1.1</f>
        <v>0</v>
      </c>
      <c r="AR764" s="10"/>
      <c r="AS764" s="263"/>
      <c r="AT764" s="202" t="s">
        <v>109</v>
      </c>
      <c r="AU764" s="484" t="s">
        <v>2752</v>
      </c>
      <c r="AW764" s="203"/>
      <c r="AX764" s="203">
        <f>VLOOKUP(AU764,$A$794:$F$2344,6,FALSE)</f>
        <v>0</v>
      </c>
      <c r="AY764" s="202" t="s">
        <v>69</v>
      </c>
      <c r="AZ764" s="10">
        <f>AX764*1.1</f>
        <v>0</v>
      </c>
      <c r="BA764" s="10"/>
      <c r="BB764" s="263"/>
      <c r="BC764" s="202" t="s">
        <v>109</v>
      </c>
      <c r="BD764" s="484" t="s">
        <v>670</v>
      </c>
      <c r="BF764" s="203"/>
      <c r="BG764" s="203">
        <f>VLOOKUP(BD764,$A$794:$F$2344,6,FALSE)</f>
        <v>0</v>
      </c>
      <c r="BH764" s="202" t="s">
        <v>69</v>
      </c>
      <c r="BI764" s="10">
        <f>BG764*1.1</f>
        <v>0</v>
      </c>
      <c r="BJ764" s="10"/>
      <c r="BK764" s="263"/>
      <c r="BL764" s="202" t="s">
        <v>109</v>
      </c>
      <c r="BM764" s="484" t="s">
        <v>2243</v>
      </c>
      <c r="BO764" s="203"/>
      <c r="BP764" s="203">
        <f>VLOOKUP(BM764,$A$794:$F$2344,6,FALSE)</f>
        <v>5</v>
      </c>
      <c r="BQ764" s="202" t="s">
        <v>69</v>
      </c>
      <c r="BR764" s="10">
        <f>BP764*1.1</f>
        <v>5.5</v>
      </c>
      <c r="BS764" s="10"/>
      <c r="BT764" s="263"/>
      <c r="BU764" s="202" t="s">
        <v>109</v>
      </c>
      <c r="BV764" s="484" t="s">
        <v>2751</v>
      </c>
      <c r="BX764" s="203"/>
      <c r="BY764" s="203">
        <f>VLOOKUP(BV764,$A$794:$F$2344,6,FALSE)</f>
        <v>0</v>
      </c>
      <c r="BZ764" s="202" t="s">
        <v>69</v>
      </c>
      <c r="CA764" s="10">
        <f>BY764*1.1</f>
        <v>0</v>
      </c>
      <c r="CB764" s="10"/>
      <c r="CC764" s="263"/>
      <c r="CD764" s="202" t="s">
        <v>109</v>
      </c>
      <c r="CE764" s="491" t="s">
        <v>1963</v>
      </c>
      <c r="CG764" s="203"/>
      <c r="CH764" s="203">
        <f>VLOOKUP(CE764,$A$794:$F$2344,6,FALSE)</f>
        <v>0</v>
      </c>
      <c r="CI764" s="202" t="s">
        <v>69</v>
      </c>
      <c r="CJ764" s="10">
        <f>CH764*1.1</f>
        <v>0</v>
      </c>
      <c r="CK764" s="10"/>
      <c r="CL764" s="263"/>
      <c r="CM764" s="202" t="s">
        <v>109</v>
      </c>
      <c r="CN764" s="484" t="s">
        <v>1930</v>
      </c>
      <c r="CP764" s="203"/>
      <c r="CQ764" s="203">
        <f>VLOOKUP(CN764,$A$794:$F$2344,6,FALSE)</f>
        <v>0</v>
      </c>
      <c r="CR764" s="202" t="s">
        <v>69</v>
      </c>
      <c r="CS764" s="10">
        <f>CQ764*1.1</f>
        <v>0</v>
      </c>
      <c r="CT764" s="10"/>
      <c r="CU764" s="263"/>
      <c r="CV764" s="202" t="s">
        <v>109</v>
      </c>
      <c r="CW764" s="484" t="s">
        <v>1191</v>
      </c>
      <c r="CY764" s="203"/>
      <c r="CZ764" s="203">
        <f>VLOOKUP(CW764,$A$794:$F$2344,6,FALSE)</f>
        <v>0</v>
      </c>
      <c r="DA764" s="202" t="s">
        <v>69</v>
      </c>
      <c r="DB764" s="10">
        <f>CZ764*1.1</f>
        <v>0</v>
      </c>
      <c r="DC764" s="10"/>
      <c r="DD764" s="263"/>
      <c r="DE764" s="202" t="s">
        <v>109</v>
      </c>
      <c r="DF764" s="484" t="s">
        <v>2439</v>
      </c>
      <c r="DH764" s="203"/>
      <c r="DI764" s="203">
        <f>VLOOKUP(DF764,$A$794:$F$2344,6,FALSE)</f>
        <v>0</v>
      </c>
      <c r="DJ764" s="202" t="s">
        <v>69</v>
      </c>
      <c r="DK764" s="10">
        <f>DI764*1.1</f>
        <v>0</v>
      </c>
      <c r="DL764" s="10"/>
      <c r="DM764" s="263"/>
      <c r="DN764" s="202" t="s">
        <v>109</v>
      </c>
      <c r="DO764" s="484" t="s">
        <v>2439</v>
      </c>
      <c r="DQ764" s="203"/>
      <c r="DR764" s="203">
        <f>VLOOKUP(DO764,$A$794:$F$2344,6,FALSE)</f>
        <v>0</v>
      </c>
      <c r="DS764" s="202" t="s">
        <v>69</v>
      </c>
      <c r="DT764" s="10">
        <f>DR764*1.1</f>
        <v>0</v>
      </c>
      <c r="DU764" s="10"/>
      <c r="DV764" s="263"/>
      <c r="DW764" s="202" t="s">
        <v>109</v>
      </c>
      <c r="DX764" s="484" t="s">
        <v>1965</v>
      </c>
      <c r="DZ764" s="203"/>
      <c r="EA764" s="203">
        <f>VLOOKUP(DX764,$A$794:$F$2344,6,FALSE)</f>
        <v>0</v>
      </c>
      <c r="EB764" s="202" t="s">
        <v>69</v>
      </c>
      <c r="EC764" s="10">
        <f>EA764*1.1</f>
        <v>0</v>
      </c>
      <c r="ED764" s="10"/>
      <c r="EE764" s="263"/>
      <c r="EF764" s="202" t="s">
        <v>109</v>
      </c>
      <c r="EG764" s="484" t="s">
        <v>2751</v>
      </c>
      <c r="EI764" s="203"/>
      <c r="EJ764" s="203">
        <f>VLOOKUP(EG764,$A$794:$F$2344,6,FALSE)</f>
        <v>0</v>
      </c>
      <c r="EK764" s="202" t="s">
        <v>69</v>
      </c>
      <c r="EL764" s="10">
        <f>EJ764*1.1</f>
        <v>0</v>
      </c>
      <c r="EM764" s="10"/>
      <c r="EN764" s="263"/>
      <c r="EO764" s="202" t="s">
        <v>109</v>
      </c>
      <c r="EP764" s="484" t="s">
        <v>2924</v>
      </c>
      <c r="ER764" s="203"/>
      <c r="ES764" s="203">
        <f>VLOOKUP(EP764,$A$794:$F$2344,6,FALSE)</f>
        <v>0</v>
      </c>
      <c r="ET764" s="202" t="s">
        <v>69</v>
      </c>
      <c r="EU764" s="10">
        <f>ES764*1.1</f>
        <v>0</v>
      </c>
      <c r="EV764" s="10"/>
      <c r="EW764" s="263"/>
      <c r="EX764" s="202" t="s">
        <v>109</v>
      </c>
      <c r="EY764" s="484" t="s">
        <v>1196</v>
      </c>
      <c r="FA764" s="203"/>
      <c r="FB764" s="203">
        <f>VLOOKUP(EY764,$A$794:$F$2344,6,FALSE)</f>
        <v>0</v>
      </c>
      <c r="FC764" s="202" t="s">
        <v>69</v>
      </c>
      <c r="FD764" s="10">
        <f>FB764*1.1</f>
        <v>0</v>
      </c>
      <c r="FE764" s="10"/>
      <c r="FF764" s="263"/>
      <c r="FG764" s="202" t="s">
        <v>109</v>
      </c>
      <c r="FH764" s="484" t="s">
        <v>2751</v>
      </c>
      <c r="FJ764" s="203"/>
      <c r="FK764" s="203">
        <f>VLOOKUP(FH764,$A$794:$F$2344,6,FALSE)</f>
        <v>0</v>
      </c>
      <c r="FL764" s="202" t="s">
        <v>69</v>
      </c>
      <c r="FM764" s="10">
        <f>FK764*1.1</f>
        <v>0</v>
      </c>
      <c r="FN764" s="10"/>
      <c r="FO764" s="263"/>
      <c r="FP764" s="202" t="s">
        <v>109</v>
      </c>
      <c r="FQ764" s="484" t="s">
        <v>417</v>
      </c>
      <c r="FS764" s="203"/>
      <c r="FT764" s="203">
        <f>VLOOKUP(FQ764,$A$794:$F$2344,6,FALSE)</f>
        <v>0</v>
      </c>
      <c r="FU764" s="202" t="s">
        <v>69</v>
      </c>
      <c r="FV764" s="10">
        <f>FT764*1.1</f>
        <v>0</v>
      </c>
      <c r="FW764" s="10"/>
      <c r="FX764" s="263"/>
      <c r="FY764" s="202" t="s">
        <v>109</v>
      </c>
      <c r="FZ764" s="484" t="s">
        <v>1191</v>
      </c>
      <c r="GB764" s="203"/>
      <c r="GC764" s="203">
        <f>VLOOKUP(FZ764,$A$794:$F$2344,6,FALSE)</f>
        <v>0</v>
      </c>
      <c r="GD764" s="202" t="s">
        <v>69</v>
      </c>
      <c r="GE764" s="10">
        <f>GC764*1.1</f>
        <v>0</v>
      </c>
      <c r="GF764" s="10"/>
      <c r="GG764" s="263"/>
      <c r="GH764" s="202" t="s">
        <v>109</v>
      </c>
      <c r="GI764" s="484" t="s">
        <v>1725</v>
      </c>
      <c r="GK764" s="203"/>
      <c r="GL764" s="203">
        <f>VLOOKUP(GI764,$A$794:$F$2344,6,FALSE)</f>
        <v>0</v>
      </c>
      <c r="GM764" s="202" t="s">
        <v>69</v>
      </c>
      <c r="GN764" s="10">
        <f>GL764*1.1</f>
        <v>0</v>
      </c>
      <c r="GO764" s="10"/>
      <c r="GP764" s="263"/>
      <c r="GQ764" s="202" t="s">
        <v>109</v>
      </c>
      <c r="GR764" s="484" t="s">
        <v>1947</v>
      </c>
      <c r="GT764" s="203"/>
      <c r="GU764" s="203">
        <f>VLOOKUP(GR764,$A$794:$F$2344,6,FALSE)</f>
        <v>0</v>
      </c>
      <c r="GV764" s="202" t="s">
        <v>69</v>
      </c>
      <c r="GW764" s="10">
        <f>GU764*1.1</f>
        <v>0</v>
      </c>
      <c r="GX764" s="10"/>
      <c r="GY764" s="263"/>
      <c r="GZ764" s="202" t="s">
        <v>109</v>
      </c>
      <c r="HA764" s="484" t="s">
        <v>923</v>
      </c>
      <c r="HC764" s="203"/>
      <c r="HD764" s="203">
        <f>VLOOKUP(HA764,$A$794:$F$2344,6,FALSE)</f>
        <v>0</v>
      </c>
      <c r="HE764" s="202" t="s">
        <v>69</v>
      </c>
      <c r="HF764" s="10">
        <f>HD764*1.1</f>
        <v>0</v>
      </c>
      <c r="HG764" s="10"/>
      <c r="HH764" s="263"/>
      <c r="HI764" s="202" t="s">
        <v>109</v>
      </c>
      <c r="HJ764" s="484" t="s">
        <v>1191</v>
      </c>
      <c r="HL764" s="203"/>
      <c r="HM764" s="203">
        <f>VLOOKUP(HJ764,$A$794:$F$2344,6,FALSE)</f>
        <v>0</v>
      </c>
      <c r="HN764" s="202" t="s">
        <v>69</v>
      </c>
      <c r="HO764" s="10">
        <f>HM764*1.1</f>
        <v>0</v>
      </c>
      <c r="HP764" s="10"/>
      <c r="HQ764" s="263"/>
      <c r="HR764" s="202" t="s">
        <v>109</v>
      </c>
      <c r="HS764" s="484" t="s">
        <v>417</v>
      </c>
      <c r="HU764" s="203"/>
      <c r="HV764" s="203">
        <f>VLOOKUP(HS764,$A$794:$F$2344,6,FALSE)</f>
        <v>0</v>
      </c>
      <c r="HW764" s="202" t="s">
        <v>69</v>
      </c>
      <c r="HX764" s="10">
        <f>HV764*1.1</f>
        <v>0</v>
      </c>
      <c r="HY764" s="10"/>
      <c r="HZ764" s="263"/>
      <c r="IA764" s="202" t="s">
        <v>109</v>
      </c>
      <c r="IB764" s="496" t="s">
        <v>183</v>
      </c>
      <c r="ID764" s="203"/>
      <c r="IE764" s="203" t="e">
        <f>VLOOKUP(IB764,$A$794:$F$2344,6,FALSE)</f>
        <v>#N/A</v>
      </c>
      <c r="IF764" s="202" t="s">
        <v>69</v>
      </c>
      <c r="IG764" s="10" t="e">
        <f>IE764*1.1</f>
        <v>#N/A</v>
      </c>
      <c r="IH764" s="10"/>
      <c r="II764" s="263"/>
      <c r="IJ764" s="202" t="s">
        <v>109</v>
      </c>
      <c r="IK764" s="484" t="s">
        <v>469</v>
      </c>
      <c r="IM764" s="203"/>
      <c r="IN764" s="203">
        <f>VLOOKUP(IK764,$A$794:$F$2344,6,FALSE)</f>
        <v>0</v>
      </c>
      <c r="IO764" s="202" t="s">
        <v>69</v>
      </c>
      <c r="IP764" s="10">
        <f>IN764*1.1</f>
        <v>0</v>
      </c>
      <c r="IQ764" s="10"/>
      <c r="IR764" s="263"/>
      <c r="IS764" s="202" t="s">
        <v>109</v>
      </c>
      <c r="IT764" s="484" t="s">
        <v>2243</v>
      </c>
      <c r="IV764" s="203"/>
      <c r="IW764" s="203">
        <f>VLOOKUP(IT764,$A$794:$F$2344,6,FALSE)</f>
        <v>5</v>
      </c>
      <c r="IX764" s="202" t="s">
        <v>69</v>
      </c>
      <c r="IY764" s="10">
        <f>IW764*1.1</f>
        <v>5.5</v>
      </c>
      <c r="IZ764" s="10"/>
      <c r="JA764" s="263"/>
      <c r="JB764" s="202" t="s">
        <v>109</v>
      </c>
      <c r="JC764" s="484" t="s">
        <v>1191</v>
      </c>
      <c r="JE764" s="203"/>
      <c r="JF764" s="203">
        <f>VLOOKUP(JC764,$A$794:$F$2344,6,FALSE)</f>
        <v>0</v>
      </c>
      <c r="JG764" s="202" t="s">
        <v>69</v>
      </c>
      <c r="JH764" s="10">
        <f>JF764*1.1</f>
        <v>0</v>
      </c>
      <c r="JI764" s="10"/>
      <c r="JJ764" s="263"/>
      <c r="JK764" s="202" t="s">
        <v>109</v>
      </c>
      <c r="JL764" s="484" t="s">
        <v>2752</v>
      </c>
      <c r="JN764" s="203"/>
      <c r="JO764" s="203">
        <f>VLOOKUP(JL764,$A$794:$F$2344,6,FALSE)</f>
        <v>0</v>
      </c>
      <c r="JP764" s="202" t="s">
        <v>69</v>
      </c>
      <c r="JQ764" s="10">
        <f>JO764*1.1</f>
        <v>0</v>
      </c>
      <c r="JR764" s="10"/>
      <c r="JS764" s="263"/>
      <c r="JT764" s="202" t="s">
        <v>109</v>
      </c>
      <c r="JU764" s="484" t="s">
        <v>496</v>
      </c>
      <c r="JW764" s="203"/>
      <c r="JX764" s="203">
        <f>VLOOKUP(JU764,$A$794:$F$2344,6,FALSE)</f>
        <v>0</v>
      </c>
      <c r="JY764" s="202" t="s">
        <v>69</v>
      </c>
      <c r="JZ764" s="10">
        <f>JX764*1.1</f>
        <v>0</v>
      </c>
      <c r="KA764" s="10"/>
      <c r="KB764" s="263"/>
      <c r="KC764" s="202" t="s">
        <v>109</v>
      </c>
      <c r="KD764" s="484" t="s">
        <v>475</v>
      </c>
      <c r="KF764" s="203"/>
      <c r="KG764" s="203">
        <f>VLOOKUP(KD764,$A$794:$F$2344,6,FALSE)</f>
        <v>0</v>
      </c>
      <c r="KH764" s="202" t="s">
        <v>69</v>
      </c>
      <c r="KI764" s="10">
        <f>KG764*1.1</f>
        <v>0</v>
      </c>
      <c r="KJ764" s="10"/>
      <c r="KK764" s="263"/>
      <c r="KL764" s="202" t="s">
        <v>109</v>
      </c>
      <c r="KM764" s="484" t="s">
        <v>2966</v>
      </c>
      <c r="KO764" s="203"/>
      <c r="KP764" s="203">
        <f>VLOOKUP(KM764,$A$794:$F$2344,6,FALSE)</f>
        <v>0</v>
      </c>
      <c r="KQ764" s="202" t="s">
        <v>69</v>
      </c>
      <c r="KR764" s="10">
        <f>KP764*1.1</f>
        <v>0</v>
      </c>
      <c r="KS764" s="10"/>
      <c r="KT764" s="263"/>
      <c r="KU764" s="202" t="s">
        <v>109</v>
      </c>
      <c r="KV764" s="498" t="s">
        <v>1196</v>
      </c>
      <c r="KX764" s="203"/>
      <c r="KY764" s="203">
        <f>VLOOKUP(KV764,$A$794:$F$2344,6,FALSE)</f>
        <v>0</v>
      </c>
      <c r="KZ764" s="202" t="s">
        <v>69</v>
      </c>
      <c r="LA764" s="10">
        <f>KY764*1.1</f>
        <v>0</v>
      </c>
      <c r="LB764" s="10"/>
      <c r="LC764" s="263"/>
      <c r="LD764" s="202" t="s">
        <v>109</v>
      </c>
      <c r="LE764" s="484" t="s">
        <v>475</v>
      </c>
      <c r="LG764" s="203"/>
      <c r="LH764" s="203">
        <f>VLOOKUP(LE764,$A$794:$F$2344,6,FALSE)</f>
        <v>0</v>
      </c>
      <c r="LI764" s="202" t="s">
        <v>69</v>
      </c>
      <c r="LJ764" s="10">
        <f>LH764*1.1</f>
        <v>0</v>
      </c>
      <c r="LK764" s="10"/>
      <c r="LL764" s="263"/>
      <c r="LM764" s="202" t="s">
        <v>109</v>
      </c>
      <c r="LN764" s="484" t="s">
        <v>1933</v>
      </c>
      <c r="LP764" s="203"/>
      <c r="LQ764" s="203">
        <f>VLOOKUP(LN764,$A$794:$F$2344,6,FALSE)</f>
        <v>0</v>
      </c>
      <c r="LR764" s="202" t="s">
        <v>69</v>
      </c>
      <c r="LS764" s="10">
        <f>LQ764*1.1</f>
        <v>0</v>
      </c>
      <c r="LT764" s="10"/>
      <c r="LU764" s="263"/>
      <c r="LV764" s="202" t="s">
        <v>109</v>
      </c>
      <c r="LW764" s="496" t="s">
        <v>183</v>
      </c>
      <c r="LY764" s="203"/>
      <c r="LZ764" s="203" t="e">
        <f>VLOOKUP(LW764,$A$794:$F$2344,6,FALSE)</f>
        <v>#N/A</v>
      </c>
      <c r="MA764" s="202" t="s">
        <v>69</v>
      </c>
      <c r="MB764" s="10" t="e">
        <f>LZ764*1.1</f>
        <v>#N/A</v>
      </c>
      <c r="MC764" s="10"/>
      <c r="MD764" s="263"/>
      <c r="ME764" s="202" t="s">
        <v>109</v>
      </c>
      <c r="MF764" s="484" t="s">
        <v>1724</v>
      </c>
      <c r="MH764" s="203"/>
      <c r="MI764" s="203">
        <f>VLOOKUP(MF764,$A$794:$F$2344,6,FALSE)</f>
        <v>0</v>
      </c>
      <c r="MJ764" s="202" t="s">
        <v>69</v>
      </c>
      <c r="MK764" s="10">
        <f>MI764*1.1</f>
        <v>0</v>
      </c>
      <c r="ML764" s="10"/>
      <c r="MM764" s="263"/>
      <c r="MN764" s="202" t="s">
        <v>109</v>
      </c>
      <c r="MO764" s="484" t="s">
        <v>562</v>
      </c>
      <c r="MQ764" s="203"/>
      <c r="MR764" s="203">
        <f>VLOOKUP(MO764,$A$794:$F$2344,6,FALSE)</f>
        <v>0</v>
      </c>
      <c r="MS764" s="202" t="s">
        <v>69</v>
      </c>
      <c r="MT764" s="10">
        <f>MR764*1.1</f>
        <v>0</v>
      </c>
      <c r="MU764" s="10"/>
      <c r="MV764" s="263"/>
      <c r="MW764" s="202" t="s">
        <v>109</v>
      </c>
      <c r="MX764" s="484" t="s">
        <v>560</v>
      </c>
      <c r="MZ764" s="203"/>
      <c r="NA764" s="203">
        <f>VLOOKUP(MX764,$A$794:$F$2344,6,FALSE)</f>
        <v>0</v>
      </c>
      <c r="NB764" s="202" t="s">
        <v>69</v>
      </c>
      <c r="NC764" s="10">
        <f>NA764*1.1</f>
        <v>0</v>
      </c>
      <c r="ND764" s="10"/>
      <c r="NE764" s="263"/>
      <c r="NF764" s="202" t="s">
        <v>109</v>
      </c>
      <c r="NG764" s="484" t="s">
        <v>464</v>
      </c>
      <c r="NI764" s="203"/>
      <c r="NJ764" s="203">
        <f>VLOOKUP(NG764,$A$794:$F$2344,6,FALSE)</f>
        <v>0</v>
      </c>
      <c r="NK764" s="202" t="s">
        <v>69</v>
      </c>
      <c r="NL764" s="10">
        <f>NJ764*1.1</f>
        <v>0</v>
      </c>
      <c r="NM764" s="10"/>
      <c r="NN764" s="263"/>
      <c r="NO764" s="202" t="s">
        <v>109</v>
      </c>
      <c r="NP764" s="498" t="s">
        <v>590</v>
      </c>
      <c r="NR764" s="203"/>
      <c r="NS764" s="203">
        <f>VLOOKUP(NP764,$A$794:$F$2344,6,FALSE)</f>
        <v>18</v>
      </c>
      <c r="NT764" s="202" t="s">
        <v>69</v>
      </c>
      <c r="NU764" s="10">
        <f>NS764*1.1</f>
        <v>19.8</v>
      </c>
      <c r="NV764" s="10"/>
      <c r="NW764" s="263"/>
      <c r="NX764" s="202" t="s">
        <v>109</v>
      </c>
      <c r="NY764" s="484" t="s">
        <v>652</v>
      </c>
      <c r="OA764" s="203"/>
      <c r="OB764" s="203">
        <f>VLOOKUP(NY764,$A$794:$F$2344,6,FALSE)</f>
        <v>0</v>
      </c>
      <c r="OC764" s="202" t="s">
        <v>69</v>
      </c>
      <c r="OD764" s="10">
        <f>OB764*1.1</f>
        <v>0</v>
      </c>
      <c r="OE764" s="10"/>
      <c r="OF764" s="263"/>
      <c r="OG764" s="202" t="s">
        <v>109</v>
      </c>
      <c r="OH764" s="484" t="s">
        <v>2924</v>
      </c>
      <c r="OJ764" s="203"/>
      <c r="OK764" s="203">
        <f>VLOOKUP(OH764,$A$794:$F$2344,6,FALSE)</f>
        <v>0</v>
      </c>
      <c r="OL764" s="202" t="s">
        <v>69</v>
      </c>
      <c r="OM764" s="10">
        <f>OK764*1.1</f>
        <v>0</v>
      </c>
      <c r="ON764" s="10"/>
      <c r="OO764" s="263"/>
      <c r="OP764" s="202" t="s">
        <v>109</v>
      </c>
      <c r="OQ764" s="484" t="s">
        <v>2966</v>
      </c>
      <c r="OS764" s="203"/>
      <c r="OT764" s="203">
        <f>VLOOKUP(OQ764,$A$794:$F$2344,6,FALSE)</f>
        <v>0</v>
      </c>
      <c r="OU764" s="202" t="s">
        <v>69</v>
      </c>
      <c r="OV764" s="10">
        <f>OT764*1.1</f>
        <v>0</v>
      </c>
      <c r="OW764" s="10"/>
      <c r="OX764" s="263"/>
      <c r="OY764" s="202" t="s">
        <v>109</v>
      </c>
      <c r="OZ764" s="484" t="s">
        <v>590</v>
      </c>
      <c r="PB764" s="203"/>
      <c r="PC764" s="203">
        <f>VLOOKUP(OZ764,$A$794:$F$2344,6,FALSE)</f>
        <v>18</v>
      </c>
      <c r="PD764" s="202" t="s">
        <v>69</v>
      </c>
      <c r="PE764" s="10">
        <f>PC764*1.1</f>
        <v>19.8</v>
      </c>
      <c r="PF764" s="10"/>
      <c r="PG764" s="263"/>
      <c r="PH764" s="202" t="s">
        <v>109</v>
      </c>
      <c r="PI764" s="496" t="s">
        <v>183</v>
      </c>
      <c r="PK764" s="203"/>
      <c r="PL764" s="203" t="e">
        <f>VLOOKUP(PI764,$A$794:$F$2344,6,FALSE)</f>
        <v>#N/A</v>
      </c>
      <c r="PM764" s="202" t="s">
        <v>69</v>
      </c>
      <c r="PN764" s="10" t="e">
        <f>PL764*1.1</f>
        <v>#N/A</v>
      </c>
      <c r="PO764" s="10"/>
      <c r="PP764" s="263"/>
      <c r="PQ764" s="202" t="s">
        <v>109</v>
      </c>
      <c r="PR764" s="484" t="s">
        <v>619</v>
      </c>
      <c r="PT764" s="203"/>
      <c r="PU764" s="203">
        <f>VLOOKUP(PR764,$A$794:$F$2344,6,FALSE)</f>
        <v>0</v>
      </c>
      <c r="PV764" s="202" t="s">
        <v>69</v>
      </c>
      <c r="PW764" s="10">
        <f>PU764*1.1</f>
        <v>0</v>
      </c>
      <c r="PX764" s="10"/>
      <c r="PY764" s="263"/>
      <c r="PZ764" s="202" t="s">
        <v>109</v>
      </c>
      <c r="QA764" s="496" t="s">
        <v>183</v>
      </c>
      <c r="QC764" s="203"/>
      <c r="QD764" s="203" t="e">
        <f>VLOOKUP(QA764,$A$794:$F$2344,6,FALSE)</f>
        <v>#N/A</v>
      </c>
      <c r="QE764" s="202" t="s">
        <v>69</v>
      </c>
      <c r="QF764" s="10" t="e">
        <f>QD764*1.1</f>
        <v>#N/A</v>
      </c>
      <c r="QG764" s="10"/>
      <c r="QH764" s="263"/>
      <c r="QI764" s="202" t="s">
        <v>109</v>
      </c>
      <c r="QJ764" s="484" t="s">
        <v>643</v>
      </c>
      <c r="QL764" s="203"/>
      <c r="QM764" s="203">
        <f>VLOOKUP(QJ764,$A$794:$F$2344,6,FALSE)</f>
        <v>2</v>
      </c>
      <c r="QN764" s="202" t="s">
        <v>69</v>
      </c>
      <c r="QO764" s="10">
        <f>QM764*1.1</f>
        <v>2.2000000000000002</v>
      </c>
      <c r="QP764" s="10"/>
      <c r="QQ764" s="263"/>
      <c r="QR764" s="202" t="s">
        <v>109</v>
      </c>
      <c r="QS764" s="484" t="s">
        <v>1963</v>
      </c>
      <c r="QU764" s="203"/>
      <c r="QV764" s="203">
        <f>VLOOKUP(QS764,$A$794:$F$2344,6,FALSE)</f>
        <v>0</v>
      </c>
      <c r="QW764" s="202" t="s">
        <v>69</v>
      </c>
      <c r="QX764" s="10">
        <f>QV764*1.1</f>
        <v>0</v>
      </c>
      <c r="QY764" s="10"/>
      <c r="QZ764" s="263"/>
      <c r="RA764" s="202" t="s">
        <v>109</v>
      </c>
      <c r="RB764" s="484" t="s">
        <v>464</v>
      </c>
      <c r="RD764" s="203"/>
      <c r="RE764" s="203">
        <f>VLOOKUP(RB764,$A$794:$F$2344,6,FALSE)</f>
        <v>0</v>
      </c>
      <c r="RF764" s="202" t="s">
        <v>69</v>
      </c>
      <c r="RG764" s="10">
        <f>RE764*1.1</f>
        <v>0</v>
      </c>
      <c r="RH764" s="10"/>
      <c r="RI764" s="263"/>
      <c r="RJ764" s="202" t="s">
        <v>109</v>
      </c>
      <c r="RK764" s="484" t="s">
        <v>1961</v>
      </c>
      <c r="RM764" s="203"/>
      <c r="RN764" s="203">
        <f>VLOOKUP(RK764,$A$794:$F$2344,6,FALSE)</f>
        <v>0</v>
      </c>
      <c r="RO764" s="202" t="s">
        <v>69</v>
      </c>
      <c r="RP764" s="10">
        <f>RN764*1.1</f>
        <v>0</v>
      </c>
      <c r="RQ764" s="10"/>
      <c r="RR764" s="263"/>
      <c r="RS764" s="202" t="s">
        <v>109</v>
      </c>
      <c r="RT764" s="484" t="s">
        <v>417</v>
      </c>
      <c r="RV764" s="203"/>
      <c r="RW764" s="203">
        <f>VLOOKUP(RT764,$A$794:$F$2344,6,FALSE)</f>
        <v>0</v>
      </c>
      <c r="RX764" s="202" t="s">
        <v>69</v>
      </c>
      <c r="RY764" s="10">
        <f>RW764*1.1</f>
        <v>0</v>
      </c>
      <c r="RZ764" s="10"/>
      <c r="SA764" s="269"/>
      <c r="SB764" s="202" t="s">
        <v>109</v>
      </c>
      <c r="SC764" s="484" t="s">
        <v>2924</v>
      </c>
      <c r="SE764" s="203"/>
      <c r="SF764" s="203">
        <f>VLOOKUP(SC764,$A$794:$F$2344,6,FALSE)</f>
        <v>0</v>
      </c>
      <c r="SG764" s="202" t="s">
        <v>69</v>
      </c>
      <c r="SH764" s="10">
        <f>SF764*1.1</f>
        <v>0</v>
      </c>
      <c r="SI764" s="10"/>
      <c r="SJ764" s="269"/>
      <c r="SK764" s="202" t="s">
        <v>109</v>
      </c>
      <c r="SL764" s="496" t="s">
        <v>183</v>
      </c>
      <c r="SN764" s="203"/>
      <c r="SO764" s="203" t="e">
        <f>VLOOKUP(SL764,$A$794:$F$2344,6,FALSE)</f>
        <v>#N/A</v>
      </c>
      <c r="SP764" s="202" t="s">
        <v>69</v>
      </c>
      <c r="SQ764" s="10" t="e">
        <f>SO764*1.1</f>
        <v>#N/A</v>
      </c>
      <c r="SR764" s="10"/>
      <c r="SS764" s="269"/>
      <c r="ST764" s="202" t="s">
        <v>109</v>
      </c>
      <c r="SU764" s="484" t="s">
        <v>2753</v>
      </c>
      <c r="SW764" s="203"/>
      <c r="SX764" s="203">
        <f>VLOOKUP(SU764,$A$794:$F$2344,6,FALSE)</f>
        <v>0</v>
      </c>
      <c r="SY764" s="202" t="s">
        <v>69</v>
      </c>
      <c r="SZ764" s="10">
        <f>SX764*1.1</f>
        <v>0</v>
      </c>
      <c r="TA764" s="10"/>
      <c r="TB764" s="269"/>
      <c r="TC764" s="202" t="s">
        <v>109</v>
      </c>
      <c r="TD764" s="484" t="s">
        <v>3237</v>
      </c>
      <c r="TF764" s="203"/>
      <c r="TG764" s="203">
        <f>VLOOKUP(TD764,$A$794:$F$2344,6,FALSE)</f>
        <v>0</v>
      </c>
      <c r="TH764" s="202" t="s">
        <v>69</v>
      </c>
      <c r="TI764" s="10">
        <f>TG764*1.1</f>
        <v>0</v>
      </c>
      <c r="TK764" s="269"/>
      <c r="TL764" s="202" t="s">
        <v>109</v>
      </c>
      <c r="TM764" s="484" t="s">
        <v>1591</v>
      </c>
      <c r="TO764" s="203"/>
      <c r="TP764" s="203">
        <f>VLOOKUP(TM764,$A$794:$F$2344,6,FALSE)</f>
        <v>0</v>
      </c>
      <c r="TQ764" s="202" t="s">
        <v>69</v>
      </c>
      <c r="TR764" s="10">
        <f>TP764*1.1</f>
        <v>0</v>
      </c>
      <c r="TS764" s="10"/>
      <c r="TT764" s="269"/>
      <c r="TU764" s="202" t="s">
        <v>109</v>
      </c>
      <c r="TV764" s="484" t="s">
        <v>2288</v>
      </c>
      <c r="TX764" s="203"/>
      <c r="TY764" s="203">
        <f>VLOOKUP(TV764,$A$794:$F$2344,6,FALSE)</f>
        <v>0</v>
      </c>
      <c r="TZ764" s="202" t="s">
        <v>69</v>
      </c>
      <c r="UA764" s="10">
        <f>TY764*1.1</f>
        <v>0</v>
      </c>
      <c r="UB764" s="10"/>
      <c r="UC764" s="269"/>
      <c r="UD764" s="202" t="s">
        <v>109</v>
      </c>
      <c r="UE764" s="498" t="s">
        <v>3237</v>
      </c>
      <c r="UG764" s="203"/>
      <c r="UH764" s="203">
        <f>VLOOKUP(UE764,$A$794:$F$2344,6,FALSE)</f>
        <v>0</v>
      </c>
      <c r="UI764" s="202" t="s">
        <v>69</v>
      </c>
      <c r="UJ764" s="10">
        <f>UH764*1.1</f>
        <v>0</v>
      </c>
      <c r="UK764" s="10"/>
      <c r="UL764" s="269"/>
      <c r="UM764" s="202" t="s">
        <v>109</v>
      </c>
      <c r="UN764" s="484" t="s">
        <v>417</v>
      </c>
      <c r="UP764" s="203"/>
      <c r="UQ764" s="203">
        <f>VLOOKUP(UN764,$A$794:$F$2344,6,FALSE)</f>
        <v>0</v>
      </c>
      <c r="UR764" s="202" t="s">
        <v>69</v>
      </c>
      <c r="US764" s="10">
        <f>UQ764*1.1</f>
        <v>0</v>
      </c>
      <c r="UT764" s="10"/>
      <c r="UU764" s="269"/>
      <c r="UV764" s="202" t="s">
        <v>109</v>
      </c>
      <c r="UW764" s="484" t="s">
        <v>1933</v>
      </c>
      <c r="UY764" s="203"/>
      <c r="UZ764" s="203">
        <f>VLOOKUP(UW764,$A$794:$F$2344,6,FALSE)</f>
        <v>0</v>
      </c>
      <c r="VA764" s="202" t="s">
        <v>69</v>
      </c>
      <c r="VB764" s="10">
        <f>UZ764*1.1</f>
        <v>0</v>
      </c>
      <c r="VC764" s="10"/>
      <c r="VD764" s="269"/>
      <c r="VE764" s="202" t="s">
        <v>109</v>
      </c>
      <c r="VF764" s="484" t="s">
        <v>923</v>
      </c>
      <c r="VH764" s="203"/>
      <c r="VI764" s="203">
        <f>VLOOKUP(VF764,$A$794:$F$2344,6,FALSE)</f>
        <v>0</v>
      </c>
      <c r="VJ764" s="202" t="s">
        <v>69</v>
      </c>
      <c r="VK764" s="10">
        <f>VI764*1.1</f>
        <v>0</v>
      </c>
      <c r="VL764" s="10"/>
      <c r="VM764" s="269"/>
      <c r="VN764" s="202" t="s">
        <v>109</v>
      </c>
      <c r="VO764" s="484" t="s">
        <v>2310</v>
      </c>
      <c r="VQ764" s="203"/>
      <c r="VR764" s="203">
        <f>VLOOKUP(VO764,$A$794:$F$2344,6,FALSE)</f>
        <v>0</v>
      </c>
      <c r="VS764" s="202" t="s">
        <v>69</v>
      </c>
      <c r="VT764" s="10">
        <f>VR764*1.1</f>
        <v>0</v>
      </c>
      <c r="VU764" s="10"/>
      <c r="VV764" s="269"/>
      <c r="VW764" s="202" t="s">
        <v>109</v>
      </c>
      <c r="VX764" s="496" t="s">
        <v>183</v>
      </c>
      <c r="VZ764" s="203"/>
      <c r="WA764" s="203" t="e">
        <f>VLOOKUP(VX764,$A$794:$F$2344,6,FALSE)</f>
        <v>#N/A</v>
      </c>
      <c r="WB764" s="202" t="s">
        <v>69</v>
      </c>
      <c r="WC764" s="10" t="e">
        <f>WA764*1.1</f>
        <v>#N/A</v>
      </c>
      <c r="WE764" s="269"/>
      <c r="WF764" s="202" t="s">
        <v>109</v>
      </c>
      <c r="WG764" s="484" t="s">
        <v>3142</v>
      </c>
      <c r="WI764" s="203"/>
      <c r="WJ764" s="203">
        <f>VLOOKUP(WG764,$A$794:$F$2344,6,FALSE)</f>
        <v>0</v>
      </c>
      <c r="WK764" s="202" t="s">
        <v>69</v>
      </c>
      <c r="WL764" s="10">
        <f>WJ764*1.1</f>
        <v>0</v>
      </c>
      <c r="WN764" s="269"/>
      <c r="WO764" s="202" t="s">
        <v>109</v>
      </c>
      <c r="WP764" s="484" t="s">
        <v>1191</v>
      </c>
      <c r="WQ764" s="203"/>
      <c r="WR764" s="203"/>
      <c r="WS764" s="203">
        <f>VLOOKUP(WP764,$A$794:$F$2344,6,FALSE)</f>
        <v>0</v>
      </c>
      <c r="WT764" s="202" t="s">
        <v>69</v>
      </c>
      <c r="WU764" s="10">
        <f>WS764*1.1</f>
        <v>0</v>
      </c>
      <c r="WV764" s="10"/>
      <c r="WW764" s="269"/>
      <c r="WX764" s="202" t="s">
        <v>109</v>
      </c>
      <c r="WY764" s="484" t="s">
        <v>1141</v>
      </c>
      <c r="XA764" s="203"/>
      <c r="XB764" s="203">
        <f>VLOOKUP(WY764,$A$794:$F$2344,6,FALSE)</f>
        <v>0</v>
      </c>
      <c r="XC764" s="202" t="s">
        <v>69</v>
      </c>
      <c r="XD764" s="10">
        <f>XB764*1.1</f>
        <v>0</v>
      </c>
      <c r="XF764" s="269"/>
      <c r="XG764" s="202" t="s">
        <v>109</v>
      </c>
      <c r="XH764" s="484" t="s">
        <v>3036</v>
      </c>
      <c r="XJ764" s="203"/>
      <c r="XK764" s="203">
        <f>VLOOKUP(XH764,$A$794:$F$2344,6,FALSE)</f>
        <v>0</v>
      </c>
      <c r="XL764" s="202" t="s">
        <v>69</v>
      </c>
      <c r="XM764" s="10">
        <f>XK764*1.1</f>
        <v>0</v>
      </c>
      <c r="XO764" s="269"/>
      <c r="XP764" s="202" t="s">
        <v>109</v>
      </c>
      <c r="XQ764" s="484" t="s">
        <v>1977</v>
      </c>
      <c r="XS764" s="203"/>
      <c r="XT764" s="203">
        <f>VLOOKUP(XQ764,$A$794:$F$2344,6,FALSE)</f>
        <v>0</v>
      </c>
      <c r="XU764" s="202" t="s">
        <v>69</v>
      </c>
      <c r="XV764" s="10">
        <f>XT764*1.1</f>
        <v>0</v>
      </c>
      <c r="XW764" s="10"/>
      <c r="XX764" s="269"/>
      <c r="XY764" s="202" t="s">
        <v>109</v>
      </c>
      <c r="XZ764" s="484" t="s">
        <v>2310</v>
      </c>
      <c r="YB764" s="203"/>
      <c r="YC764" s="203">
        <f>VLOOKUP(XZ764,$A$794:$F$2344,6,FALSE)</f>
        <v>0</v>
      </c>
      <c r="YD764" s="202" t="s">
        <v>69</v>
      </c>
      <c r="YE764" s="10">
        <f>YC764*1.1</f>
        <v>0</v>
      </c>
      <c r="YG764" s="269"/>
      <c r="YH764" s="202" t="s">
        <v>109</v>
      </c>
      <c r="YI764" s="78" t="s">
        <v>183</v>
      </c>
      <c r="YK764" s="203"/>
      <c r="YL764" s="203" t="e">
        <f>VLOOKUP(YI764,$A$794:$F$2344,6,FALSE)</f>
        <v>#N/A</v>
      </c>
      <c r="YM764" s="202" t="s">
        <v>69</v>
      </c>
      <c r="YN764" s="10" t="e">
        <f>YL764*1.1</f>
        <v>#N/A</v>
      </c>
      <c r="YO764" s="10"/>
      <c r="YP764" s="269"/>
      <c r="YQ764" s="202" t="s">
        <v>109</v>
      </c>
      <c r="YR764" s="78" t="s">
        <v>183</v>
      </c>
      <c r="YT764" s="203"/>
      <c r="YU764" s="203" t="e">
        <f>VLOOKUP(YR764,$A$794:$F$2344,6,FALSE)</f>
        <v>#N/A</v>
      </c>
      <c r="YV764" s="202" t="s">
        <v>69</v>
      </c>
      <c r="YW764" s="10" t="e">
        <f>YU764*1.1</f>
        <v>#N/A</v>
      </c>
      <c r="YY764" s="269"/>
      <c r="YZ764" s="202" t="s">
        <v>109</v>
      </c>
      <c r="ZA764" s="78" t="s">
        <v>183</v>
      </c>
      <c r="ZC764" s="203"/>
      <c r="ZD764" s="203" t="e">
        <f>VLOOKUP(ZA764,$A$794:$F$2344,6,FALSE)</f>
        <v>#N/A</v>
      </c>
      <c r="ZE764" s="202" t="s">
        <v>69</v>
      </c>
      <c r="ZF764" s="10" t="e">
        <f>ZD764*1.1</f>
        <v>#N/A</v>
      </c>
      <c r="ZH764" s="269"/>
      <c r="ZI764" s="202" t="s">
        <v>109</v>
      </c>
      <c r="ZJ764" s="78" t="s">
        <v>183</v>
      </c>
      <c r="ZL764" s="203"/>
      <c r="ZM764" s="203" t="e">
        <f>VLOOKUP(ZJ764,$A$794:$F$2344,6,FALSE)</f>
        <v>#N/A</v>
      </c>
      <c r="ZN764" s="202" t="s">
        <v>69</v>
      </c>
      <c r="ZO764" s="10" t="e">
        <f>ZM764*1.1</f>
        <v>#N/A</v>
      </c>
      <c r="ZQ764" s="269"/>
      <c r="ZR764" s="202" t="s">
        <v>109</v>
      </c>
      <c r="ZS764" s="484" t="s">
        <v>417</v>
      </c>
      <c r="ZU764" s="203"/>
      <c r="ZV764" s="203">
        <f>VLOOKUP(ZS764,$A$794:$F$2344,6,FALSE)</f>
        <v>0</v>
      </c>
      <c r="ZW764" s="202" t="s">
        <v>69</v>
      </c>
      <c r="ZX764" s="10">
        <f>ZV764*1.1</f>
        <v>0</v>
      </c>
      <c r="ZY764" s="10"/>
      <c r="ZZ764" s="269"/>
      <c r="AAA764" s="202" t="s">
        <v>109</v>
      </c>
      <c r="AAB764" s="484" t="s">
        <v>597</v>
      </c>
      <c r="AAD764" s="203"/>
      <c r="AAE764" s="203">
        <f>VLOOKUP(AAB764,$A$794:$F$2344,6,FALSE)</f>
        <v>0</v>
      </c>
      <c r="AAF764" s="202" t="s">
        <v>69</v>
      </c>
      <c r="AAG764" s="10">
        <f>AAE764*1.1</f>
        <v>0</v>
      </c>
      <c r="AAH764" s="10"/>
      <c r="AAI764" s="269"/>
      <c r="AAJ764" s="202" t="s">
        <v>109</v>
      </c>
      <c r="AAK764" s="78" t="s">
        <v>183</v>
      </c>
      <c r="AAM764" s="203"/>
      <c r="AAN764" s="203" t="e">
        <f>VLOOKUP(AAK764,$A$794:$F$2344,6,FALSE)</f>
        <v>#N/A</v>
      </c>
      <c r="AAO764" s="202" t="s">
        <v>69</v>
      </c>
      <c r="AAP764" s="10" t="e">
        <f>AAN764*1.1</f>
        <v>#N/A</v>
      </c>
      <c r="AAQ764" s="10"/>
      <c r="AAR764" s="269"/>
      <c r="AAS764" s="202" t="s">
        <v>109</v>
      </c>
      <c r="AAT764" s="498" t="s">
        <v>417</v>
      </c>
      <c r="AAV764" s="203"/>
      <c r="AAW764" s="203">
        <f>VLOOKUP(AAT764,$A$794:$F$2344,6,FALSE)</f>
        <v>0</v>
      </c>
      <c r="AAX764" s="202" t="s">
        <v>69</v>
      </c>
      <c r="AAY764" s="10">
        <f>AAW764*1.1</f>
        <v>0</v>
      </c>
      <c r="AAZ764" s="10"/>
      <c r="ABA764" s="269"/>
      <c r="ABB764" s="202" t="s">
        <v>109</v>
      </c>
      <c r="ABC764" s="484" t="s">
        <v>1944</v>
      </c>
      <c r="ABE764" s="203"/>
      <c r="ABF764" s="203">
        <f>VLOOKUP(ABC764,$A$794:$F$2344,6,FALSE)</f>
        <v>0</v>
      </c>
      <c r="ABG764" s="202" t="s">
        <v>69</v>
      </c>
      <c r="ABH764" s="10">
        <f>ABF764*1.1</f>
        <v>0</v>
      </c>
      <c r="ABI764" s="10"/>
      <c r="ABJ764" s="269"/>
      <c r="ABK764" s="202" t="s">
        <v>109</v>
      </c>
      <c r="ABL764" s="484" t="s">
        <v>643</v>
      </c>
      <c r="ABN764" s="203"/>
      <c r="ABO764" s="203">
        <f>VLOOKUP(ABL764,$A$794:$F$2344,6,FALSE)</f>
        <v>2</v>
      </c>
      <c r="ABP764" s="202" t="s">
        <v>69</v>
      </c>
      <c r="ABQ764" s="10">
        <f>ABO764*1.1</f>
        <v>2.2000000000000002</v>
      </c>
      <c r="ABR764" s="10"/>
      <c r="ABS764" s="269"/>
      <c r="ABT764" s="202" t="s">
        <v>109</v>
      </c>
      <c r="ABU764" s="484" t="s">
        <v>469</v>
      </c>
      <c r="ABW764" s="203"/>
      <c r="ABX764" s="203">
        <f>VLOOKUP(ABU764,$A$794:$F$2344,6,FALSE)</f>
        <v>0</v>
      </c>
      <c r="ABY764" s="202" t="s">
        <v>69</v>
      </c>
      <c r="ABZ764" s="10">
        <f>ABX764*1.1</f>
        <v>0</v>
      </c>
      <c r="ACA764" s="10"/>
      <c r="ACB764" s="269"/>
      <c r="ACC764" s="202" t="s">
        <v>109</v>
      </c>
      <c r="ACD764" s="484" t="s">
        <v>495</v>
      </c>
      <c r="ACF764" s="203"/>
      <c r="ACG764" s="203">
        <f>VLOOKUP(ACD764,$A$794:$F$2344,6,FALSE)</f>
        <v>0</v>
      </c>
      <c r="ACH764" s="202" t="s">
        <v>69</v>
      </c>
      <c r="ACI764" s="10">
        <f>ACG764*1.1</f>
        <v>0</v>
      </c>
      <c r="ACJ764" s="10"/>
      <c r="ACK764" s="269"/>
      <c r="ACL764" s="202" t="s">
        <v>109</v>
      </c>
      <c r="ACM764" s="484" t="s">
        <v>3237</v>
      </c>
      <c r="ACO764" s="203"/>
      <c r="ACP764" s="203">
        <f>VLOOKUP(ACM764,$A$794:$F$2344,6,FALSE)</f>
        <v>0</v>
      </c>
      <c r="ACQ764" s="202" t="s">
        <v>69</v>
      </c>
      <c r="ACR764" s="10">
        <f>ACP764*1.1</f>
        <v>0</v>
      </c>
      <c r="ACS764" s="10"/>
      <c r="ACT764" s="269"/>
      <c r="ACU764" s="202" t="s">
        <v>109</v>
      </c>
      <c r="ACV764" s="484" t="s">
        <v>1961</v>
      </c>
      <c r="ACX764" s="203"/>
      <c r="ACY764" s="203">
        <f>VLOOKUP(ACV764,$A$794:$F$2344,6,FALSE)</f>
        <v>0</v>
      </c>
      <c r="ACZ764" s="202" t="s">
        <v>69</v>
      </c>
      <c r="ADA764" s="10">
        <f>ACY764*1.1</f>
        <v>0</v>
      </c>
      <c r="ADB764" s="10"/>
      <c r="ADC764" s="269"/>
      <c r="ADD764" s="202" t="s">
        <v>109</v>
      </c>
      <c r="ADE764" s="484" t="s">
        <v>652</v>
      </c>
      <c r="ADG764" s="203"/>
      <c r="ADH764" s="203">
        <f>VLOOKUP(ADE764,$A$794:$F$2344,6,FALSE)</f>
        <v>0</v>
      </c>
      <c r="ADI764" s="202" t="s">
        <v>69</v>
      </c>
      <c r="ADJ764" s="10">
        <f>ADH764*1.1</f>
        <v>0</v>
      </c>
      <c r="ADL764" s="269"/>
      <c r="ADM764" s="202" t="s">
        <v>109</v>
      </c>
      <c r="ADN764" s="484" t="s">
        <v>1366</v>
      </c>
      <c r="ADP764" s="203"/>
      <c r="ADQ764" s="203">
        <f>VLOOKUP(ADN764,$A$794:$F$2344,6,FALSE)</f>
        <v>0</v>
      </c>
      <c r="ADR764" s="202" t="s">
        <v>69</v>
      </c>
      <c r="ADS764" s="10">
        <f>ADQ764*1.1</f>
        <v>0</v>
      </c>
      <c r="ADT764" s="10"/>
      <c r="ADU764" s="269"/>
      <c r="ADV764" s="202" t="s">
        <v>109</v>
      </c>
      <c r="ADW764" s="78" t="s">
        <v>183</v>
      </c>
      <c r="ADY764" s="203"/>
      <c r="ADZ764" s="203" t="e">
        <f>VLOOKUP(ADW764,$A$794:$F$2344,6,FALSE)</f>
        <v>#N/A</v>
      </c>
      <c r="AEA764" s="202" t="s">
        <v>69</v>
      </c>
      <c r="AEB764" s="10" t="e">
        <f>ADZ764*1.1</f>
        <v>#N/A</v>
      </c>
      <c r="AED764" s="269"/>
      <c r="AEE764" s="202" t="s">
        <v>109</v>
      </c>
      <c r="AEF764" s="491" t="s">
        <v>2310</v>
      </c>
      <c r="AEH764" s="203"/>
      <c r="AEI764" s="203">
        <f>VLOOKUP(AEF764,$A$794:$F$2344,6,FALSE)</f>
        <v>0</v>
      </c>
      <c r="AEJ764" s="202" t="s">
        <v>69</v>
      </c>
      <c r="AEK764" s="10">
        <f>AEI764*1.1</f>
        <v>0</v>
      </c>
      <c r="AEM764" s="269"/>
      <c r="AEN764" s="202" t="s">
        <v>109</v>
      </c>
      <c r="AEO764" s="484" t="s">
        <v>1933</v>
      </c>
      <c r="AEQ764" s="203"/>
      <c r="AER764" s="203">
        <f>VLOOKUP(AEO764,$A$794:$F$2344,6,FALSE)</f>
        <v>0</v>
      </c>
      <c r="AES764" s="202" t="s">
        <v>69</v>
      </c>
      <c r="AET764" s="10">
        <f>AER764*1.1</f>
        <v>0</v>
      </c>
      <c r="AEV764" s="269"/>
      <c r="AEW764" s="202" t="s">
        <v>109</v>
      </c>
      <c r="AEX764" s="484" t="s">
        <v>626</v>
      </c>
      <c r="AEZ764" s="203"/>
      <c r="AFA764" s="203">
        <f>VLOOKUP(AEX764,$A$794:$F$2344,6,FALSE)</f>
        <v>0</v>
      </c>
      <c r="AFB764" s="202" t="s">
        <v>69</v>
      </c>
      <c r="AFC764" s="10">
        <f>AFA764*1.1</f>
        <v>0</v>
      </c>
      <c r="AFD764" s="10"/>
      <c r="AFE764" s="269"/>
      <c r="AFF764" s="202" t="s">
        <v>109</v>
      </c>
      <c r="AFG764" s="78" t="s">
        <v>183</v>
      </c>
      <c r="AFI764" s="203"/>
      <c r="AFJ764" s="203" t="e">
        <f>VLOOKUP(AFG764,$A$794:$F$2344,6,FALSE)</f>
        <v>#N/A</v>
      </c>
      <c r="AFK764" s="202" t="s">
        <v>69</v>
      </c>
      <c r="AFL764" s="10" t="e">
        <f>AFJ764*1.1</f>
        <v>#N/A</v>
      </c>
      <c r="AFM764" s="10"/>
      <c r="AFN764" s="269"/>
      <c r="AFO764" s="202" t="s">
        <v>109</v>
      </c>
      <c r="AFP764" s="484" t="s">
        <v>812</v>
      </c>
      <c r="AFR764" s="203"/>
      <c r="AFS764" s="203">
        <f>VLOOKUP(AFP764,$A$794:$F$2344,6,FALSE)</f>
        <v>0</v>
      </c>
      <c r="AFT764" s="202" t="s">
        <v>69</v>
      </c>
      <c r="AFU764" s="10">
        <f>AFS764*1.1</f>
        <v>0</v>
      </c>
      <c r="AFV764" s="10"/>
      <c r="AFW764" s="269"/>
      <c r="AFX764" s="202" t="s">
        <v>109</v>
      </c>
      <c r="AFY764" s="484" t="s">
        <v>546</v>
      </c>
      <c r="AGA764" s="203"/>
      <c r="AGB764" s="203">
        <f>VLOOKUP(AFY764,$A$794:$F$2344,6,FALSE)</f>
        <v>0</v>
      </c>
      <c r="AGC764" s="202" t="s">
        <v>69</v>
      </c>
      <c r="AGD764" s="10">
        <f>AGB764*1.1</f>
        <v>0</v>
      </c>
      <c r="AGE764" s="10"/>
      <c r="AGF764" s="269"/>
      <c r="AGG764" s="202" t="s">
        <v>109</v>
      </c>
      <c r="AGH764" s="484" t="s">
        <v>804</v>
      </c>
      <c r="AGJ764" s="203"/>
      <c r="AGK764" s="203">
        <f>VLOOKUP(AGH764,$A$794:$F$2344,6,FALSE)</f>
        <v>0</v>
      </c>
      <c r="AGL764" s="202" t="s">
        <v>69</v>
      </c>
      <c r="AGM764" s="10">
        <f>AGK764*1.1</f>
        <v>0</v>
      </c>
      <c r="AGN764" s="10"/>
      <c r="AGO764" s="269"/>
      <c r="AGP764" s="202" t="s">
        <v>109</v>
      </c>
      <c r="AGQ764" s="484" t="s">
        <v>1191</v>
      </c>
      <c r="AGS764" s="203"/>
      <c r="AGT764" s="203">
        <f>VLOOKUP(AGQ764,$A$794:$F$2344,6,FALSE)</f>
        <v>0</v>
      </c>
      <c r="AGU764" s="202" t="s">
        <v>69</v>
      </c>
      <c r="AGV764" s="10">
        <f>AGT764*1.1</f>
        <v>0</v>
      </c>
      <c r="AGW764" s="10"/>
      <c r="AGX764" s="269"/>
      <c r="AGY764" s="202" t="s">
        <v>109</v>
      </c>
      <c r="AGZ764" s="78" t="s">
        <v>183</v>
      </c>
      <c r="AHB764" s="203"/>
      <c r="AHC764" s="203" t="e">
        <f>VLOOKUP(AGZ764,$A$794:$F$2344,6,FALSE)</f>
        <v>#N/A</v>
      </c>
      <c r="AHD764" s="202" t="s">
        <v>69</v>
      </c>
      <c r="AHE764" s="10" t="e">
        <f>AHC764*1.1</f>
        <v>#N/A</v>
      </c>
      <c r="AHF764" s="10"/>
      <c r="AHG764" s="269"/>
      <c r="AHH764" s="202" t="s">
        <v>109</v>
      </c>
      <c r="AHI764" s="502" t="s">
        <v>1724</v>
      </c>
      <c r="AHK764" s="203"/>
      <c r="AHL764" s="203">
        <f>VLOOKUP(AHI764,$A$794:$F$2344,6,FALSE)</f>
        <v>0</v>
      </c>
      <c r="AHM764" s="202" t="s">
        <v>69</v>
      </c>
      <c r="AHN764" s="10">
        <f>AHL764*1.1</f>
        <v>0</v>
      </c>
      <c r="AHO764" s="10"/>
      <c r="AHP764" s="269"/>
      <c r="AHQ764" s="202" t="s">
        <v>109</v>
      </c>
      <c r="AHR764" s="484" t="s">
        <v>652</v>
      </c>
      <c r="AHT764" s="203"/>
      <c r="AHU764" s="203">
        <f>VLOOKUP(AHR764,$A$794:$F$2344,6,FALSE)</f>
        <v>0</v>
      </c>
      <c r="AHV764" s="202" t="s">
        <v>69</v>
      </c>
      <c r="AHW764" s="10">
        <f>AHU764*1.1</f>
        <v>0</v>
      </c>
      <c r="AHX764" s="10"/>
      <c r="AHY764" s="269"/>
      <c r="AHZ764" s="202" t="s">
        <v>109</v>
      </c>
      <c r="AIA764" s="78" t="s">
        <v>183</v>
      </c>
      <c r="AIC764" s="203"/>
      <c r="AID764" s="203" t="e">
        <f>VLOOKUP(AIA764,$A$794:$F$2344,6,FALSE)</f>
        <v>#N/A</v>
      </c>
      <c r="AIE764" s="202" t="s">
        <v>69</v>
      </c>
      <c r="AIF764" s="10" t="e">
        <f>AID764*1.1</f>
        <v>#N/A</v>
      </c>
      <c r="AIG764" s="10"/>
      <c r="AIH764" s="269"/>
      <c r="AII764" s="202" t="s">
        <v>109</v>
      </c>
      <c r="AIJ764" s="484" t="s">
        <v>2753</v>
      </c>
      <c r="AIL764" s="203"/>
      <c r="AIM764" s="203">
        <f>VLOOKUP(AIJ764,$A$794:$F$2344,6,FALSE)</f>
        <v>0</v>
      </c>
      <c r="AIN764" s="202" t="s">
        <v>69</v>
      </c>
      <c r="AIO764" s="10">
        <f>AIM764*1.1</f>
        <v>0</v>
      </c>
      <c r="AIP764" s="10"/>
      <c r="AIQ764" s="269"/>
      <c r="AIR764" s="202" t="s">
        <v>109</v>
      </c>
      <c r="AIS764" s="484" t="s">
        <v>1366</v>
      </c>
      <c r="AIU764" s="203"/>
      <c r="AIV764" s="203">
        <f>VLOOKUP(AIS764,$A$794:$F$2344,6,FALSE)</f>
        <v>0</v>
      </c>
      <c r="AIW764" s="202" t="s">
        <v>69</v>
      </c>
      <c r="AIX764" s="10">
        <f>AIV764*1.1</f>
        <v>0</v>
      </c>
      <c r="AIY764" s="10"/>
      <c r="AIZ764" s="269"/>
      <c r="AJA764" s="202" t="s">
        <v>109</v>
      </c>
      <c r="AJB764" s="78" t="s">
        <v>183</v>
      </c>
      <c r="AJD764" s="203"/>
      <c r="AJE764" s="203" t="e">
        <f>VLOOKUP(AJB764,$A$794:$F$2344,6,FALSE)</f>
        <v>#N/A</v>
      </c>
      <c r="AJF764" s="202" t="s">
        <v>69</v>
      </c>
      <c r="AJG764" s="10" t="e">
        <f>AJE764*1.1</f>
        <v>#N/A</v>
      </c>
      <c r="AJH764" s="10"/>
      <c r="AJI764" s="269"/>
      <c r="AJJ764" s="202" t="s">
        <v>109</v>
      </c>
      <c r="AJK764" s="78" t="s">
        <v>183</v>
      </c>
      <c r="AJM764" s="203"/>
      <c r="AJN764" s="203" t="e">
        <f>VLOOKUP(AJK764,$A$794:$F$2344,6,FALSE)</f>
        <v>#N/A</v>
      </c>
      <c r="AJO764" s="202" t="s">
        <v>69</v>
      </c>
      <c r="AJP764" s="10" t="e">
        <f>AJN764*1.1</f>
        <v>#N/A</v>
      </c>
      <c r="AJQ764" s="10"/>
      <c r="AJR764" s="269"/>
      <c r="AJS764" s="202" t="s">
        <v>109</v>
      </c>
      <c r="AJT764" s="78" t="s">
        <v>183</v>
      </c>
      <c r="AJV764" s="203"/>
      <c r="AJW764" s="203" t="e">
        <f>VLOOKUP(AJT764,$A$794:$F$2344,6,FALSE)</f>
        <v>#N/A</v>
      </c>
      <c r="AJX764" s="202" t="s">
        <v>69</v>
      </c>
      <c r="AJY764" s="10" t="e">
        <f>AJW764*1.1</f>
        <v>#N/A</v>
      </c>
      <c r="AJZ764" s="10"/>
      <c r="AKA764" s="269"/>
      <c r="AKB764" s="202" t="s">
        <v>109</v>
      </c>
      <c r="AKC764" s="484" t="s">
        <v>2966</v>
      </c>
      <c r="AKE764" s="203"/>
      <c r="AKF764" s="203">
        <f>VLOOKUP(AKC764,$A$794:$F$2344,6,FALSE)</f>
        <v>0</v>
      </c>
      <c r="AKG764" s="202" t="s">
        <v>69</v>
      </c>
      <c r="AKH764" s="10">
        <f>AKF764*1.1</f>
        <v>0</v>
      </c>
      <c r="AKI764" s="10"/>
      <c r="AKJ764" s="269"/>
      <c r="AKK764" s="202" t="s">
        <v>109</v>
      </c>
      <c r="AKL764" s="78" t="s">
        <v>183</v>
      </c>
      <c r="AKN764" s="203"/>
      <c r="AKO764" s="203" t="e">
        <f>VLOOKUP(AKL764,$A$794:$F$2344,6,FALSE)</f>
        <v>#N/A</v>
      </c>
      <c r="AKP764" s="202" t="s">
        <v>69</v>
      </c>
      <c r="AKQ764" s="10" t="e">
        <f>AKO764*1.1</f>
        <v>#N/A</v>
      </c>
      <c r="AKR764" s="10"/>
      <c r="AKS764" s="269"/>
      <c r="AKT764" s="202" t="s">
        <v>109</v>
      </c>
      <c r="AKU764" s="78" t="s">
        <v>183</v>
      </c>
      <c r="AKW764" s="203"/>
      <c r="AKX764" s="203" t="e">
        <f>VLOOKUP(AKU764,$A$794:$F$2344,6,FALSE)</f>
        <v>#N/A</v>
      </c>
      <c r="AKY764" s="202" t="s">
        <v>69</v>
      </c>
      <c r="AKZ764" s="10" t="e">
        <f>AKX764*1.1</f>
        <v>#N/A</v>
      </c>
      <c r="ALA764" s="10"/>
      <c r="ALB764" s="269"/>
      <c r="ALC764" s="202" t="s">
        <v>109</v>
      </c>
      <c r="ALD764" s="78" t="s">
        <v>183</v>
      </c>
      <c r="ALF764" s="203"/>
      <c r="ALG764" s="203" t="e">
        <f>VLOOKUP(ALD764,$A$794:$F$2344,6,FALSE)</f>
        <v>#N/A</v>
      </c>
      <c r="ALH764" s="202" t="s">
        <v>69</v>
      </c>
      <c r="ALI764" s="10" t="e">
        <f>ALG764*1.1</f>
        <v>#N/A</v>
      </c>
      <c r="ALJ764" s="10"/>
      <c r="ALK764" s="269"/>
      <c r="ALL764" s="202" t="s">
        <v>109</v>
      </c>
      <c r="ALM764" s="78" t="s">
        <v>183</v>
      </c>
      <c r="ALO764" s="203"/>
      <c r="ALP764" s="203" t="e">
        <f>VLOOKUP(ALM764,$A$794:$F$2344,6,FALSE)</f>
        <v>#N/A</v>
      </c>
      <c r="ALQ764" s="202" t="s">
        <v>69</v>
      </c>
      <c r="ALR764" s="10" t="e">
        <f>ALP764*1.1</f>
        <v>#N/A</v>
      </c>
      <c r="ALS764" s="10"/>
      <c r="ALT764" s="269"/>
      <c r="ALU764" s="202" t="s">
        <v>109</v>
      </c>
      <c r="ALV764" s="78" t="s">
        <v>183</v>
      </c>
      <c r="ALX764" s="203"/>
      <c r="ALY764" s="203" t="e">
        <f>VLOOKUP(ALV764,$A$794:$F$2344,6,FALSE)</f>
        <v>#N/A</v>
      </c>
      <c r="ALZ764" s="202" t="s">
        <v>69</v>
      </c>
      <c r="AMA764" s="10" t="e">
        <f>ALY764*1.1</f>
        <v>#N/A</v>
      </c>
      <c r="AMB764" s="10"/>
      <c r="AMC764" s="269"/>
      <c r="AMD764" s="202" t="s">
        <v>109</v>
      </c>
      <c r="AME764" s="78" t="s">
        <v>183</v>
      </c>
      <c r="AMG764" s="203"/>
      <c r="AMH764" s="203" t="e">
        <f>VLOOKUP(AME764,$A$794:$F$2344,6,FALSE)</f>
        <v>#N/A</v>
      </c>
      <c r="AMI764" s="202" t="s">
        <v>69</v>
      </c>
      <c r="AMJ764" s="10" t="e">
        <f>AMH764*1.1</f>
        <v>#N/A</v>
      </c>
      <c r="AMK764" s="10"/>
      <c r="AML764" s="269"/>
      <c r="AMM764" s="202" t="s">
        <v>109</v>
      </c>
      <c r="AMN764" s="78" t="s">
        <v>183</v>
      </c>
      <c r="AMP764" s="203"/>
      <c r="AMQ764" s="203" t="e">
        <f>VLOOKUP(AMN764,$A$794:$F$2344,6,FALSE)</f>
        <v>#N/A</v>
      </c>
      <c r="AMR764" s="202" t="s">
        <v>69</v>
      </c>
      <c r="AMS764" s="10" t="e">
        <f>AMQ764*1.1</f>
        <v>#N/A</v>
      </c>
      <c r="AMT764" s="10"/>
      <c r="AMU764" s="269"/>
      <c r="AMV764" s="202" t="s">
        <v>109</v>
      </c>
      <c r="AMW764" s="78" t="s">
        <v>183</v>
      </c>
      <c r="AMY764" s="203"/>
      <c r="AMZ764" s="203" t="e">
        <f>VLOOKUP(AMW764,$A$794:$F$2344,6,FALSE)</f>
        <v>#N/A</v>
      </c>
      <c r="ANA764" s="202" t="s">
        <v>69</v>
      </c>
      <c r="ANB764" s="10" t="e">
        <f>AMZ764*1.1</f>
        <v>#N/A</v>
      </c>
      <c r="ANC764" s="10"/>
      <c r="AND764" s="269"/>
      <c r="ANE764" s="202" t="s">
        <v>109</v>
      </c>
      <c r="ANF764" s="78" t="s">
        <v>183</v>
      </c>
      <c r="ANH764" s="203"/>
      <c r="ANI764" s="203" t="e">
        <f>VLOOKUP(ANF764,$A$794:$F$2344,6,FALSE)</f>
        <v>#N/A</v>
      </c>
      <c r="ANJ764" s="202" t="s">
        <v>69</v>
      </c>
      <c r="ANK764" s="10" t="e">
        <f>ANI764*1.1</f>
        <v>#N/A</v>
      </c>
      <c r="ANL764" s="10"/>
      <c r="ANM764" s="269"/>
      <c r="ANN764" s="202" t="s">
        <v>109</v>
      </c>
      <c r="ANO764" s="78" t="s">
        <v>183</v>
      </c>
      <c r="ANQ764" s="203"/>
      <c r="ANR764" s="203" t="e">
        <f>VLOOKUP(ANO764,$A$794:$F$2344,6,FALSE)</f>
        <v>#N/A</v>
      </c>
      <c r="ANS764" s="202" t="s">
        <v>69</v>
      </c>
      <c r="ANT764" s="10" t="e">
        <f>ANR764*1.1</f>
        <v>#N/A</v>
      </c>
      <c r="ANU764" s="10"/>
      <c r="ANV764" s="269"/>
      <c r="ANW764" s="202" t="s">
        <v>109</v>
      </c>
      <c r="ANX764" s="78" t="s">
        <v>183</v>
      </c>
      <c r="ANZ764" s="203"/>
      <c r="AOA764" s="203" t="e">
        <f>VLOOKUP(ANX764,$A$794:$F$2344,6,FALSE)</f>
        <v>#N/A</v>
      </c>
      <c r="AOB764" s="202" t="s">
        <v>69</v>
      </c>
      <c r="AOC764" s="10" t="e">
        <f>AOA764*1.1</f>
        <v>#N/A</v>
      </c>
      <c r="AOD764" s="10"/>
      <c r="AOE764" s="269"/>
      <c r="AOF764" s="202" t="s">
        <v>109</v>
      </c>
      <c r="AOG764" s="78" t="s">
        <v>183</v>
      </c>
      <c r="AOI764" s="203"/>
      <c r="AOJ764" s="203" t="e">
        <f>VLOOKUP(AOG764,$A$794:$F$2344,6,FALSE)</f>
        <v>#N/A</v>
      </c>
      <c r="AOK764" s="202" t="s">
        <v>69</v>
      </c>
      <c r="AOL764" s="10" t="e">
        <f>AOJ764*1.1</f>
        <v>#N/A</v>
      </c>
      <c r="AOM764" s="10"/>
      <c r="AON764" s="269"/>
      <c r="AOO764" s="202" t="s">
        <v>109</v>
      </c>
      <c r="AOP764" s="78" t="s">
        <v>183</v>
      </c>
      <c r="AOR764" s="203"/>
      <c r="AOS764" s="203" t="e">
        <f>VLOOKUP(AOP764,$A$794:$F$2344,6,FALSE)</f>
        <v>#N/A</v>
      </c>
      <c r="AOT764" s="202" t="s">
        <v>69</v>
      </c>
      <c r="AOU764" s="10" t="e">
        <f>AOS764*1.1</f>
        <v>#N/A</v>
      </c>
      <c r="AOV764" s="10"/>
      <c r="AOW764" s="269"/>
      <c r="AOX764" s="202" t="s">
        <v>109</v>
      </c>
      <c r="AOY764" s="78" t="s">
        <v>183</v>
      </c>
      <c r="APA764" s="203"/>
      <c r="APB764" s="203" t="e">
        <f>VLOOKUP(AOY764,$A$794:$F$2344,6,FALSE)</f>
        <v>#N/A</v>
      </c>
      <c r="APC764" s="202" t="s">
        <v>69</v>
      </c>
      <c r="APD764" s="10" t="e">
        <f>APB764*1.1</f>
        <v>#N/A</v>
      </c>
      <c r="APE764" s="10"/>
      <c r="APF764" s="269"/>
      <c r="APG764" s="202" t="s">
        <v>109</v>
      </c>
      <c r="APH764" s="78" t="s">
        <v>183</v>
      </c>
      <c r="APJ764" s="203"/>
      <c r="APK764" s="203" t="e">
        <f>VLOOKUP(APH764,$A$794:$F$2344,6,FALSE)</f>
        <v>#N/A</v>
      </c>
      <c r="APL764" s="202" t="s">
        <v>69</v>
      </c>
      <c r="APM764" s="10" t="e">
        <f>APK764*1.1</f>
        <v>#N/A</v>
      </c>
      <c r="APN764" s="10"/>
      <c r="APO764" s="269"/>
      <c r="APP764" s="202" t="s">
        <v>109</v>
      </c>
      <c r="APQ764" s="498" t="s">
        <v>1930</v>
      </c>
      <c r="APS764" s="203"/>
      <c r="APT764" s="203">
        <f>VLOOKUP(APQ764,$A$794:$F$2344,6,FALSE)</f>
        <v>0</v>
      </c>
      <c r="APU764" s="202" t="s">
        <v>69</v>
      </c>
      <c r="APV764" s="10">
        <f>APT764*1.1</f>
        <v>0</v>
      </c>
      <c r="APW764" s="10"/>
      <c r="APX764" s="269"/>
      <c r="APY764" s="202" t="s">
        <v>109</v>
      </c>
      <c r="APZ764" s="498" t="s">
        <v>597</v>
      </c>
      <c r="AQB764" s="203"/>
      <c r="AQC764" s="203">
        <f>VLOOKUP(APZ764,$A$794:$F$2344,6,FALSE)</f>
        <v>0</v>
      </c>
      <c r="AQD764" s="202" t="s">
        <v>69</v>
      </c>
      <c r="AQE764" s="10">
        <f>AQC764*1.1</f>
        <v>0</v>
      </c>
      <c r="AQF764" s="10"/>
      <c r="AQG764" s="269"/>
      <c r="AQH764" s="202" t="s">
        <v>109</v>
      </c>
      <c r="AQI764" s="484" t="s">
        <v>2310</v>
      </c>
      <c r="AQK764" s="203"/>
      <c r="AQL764" s="203">
        <f>VLOOKUP(AQI764,$A$794:$F$2344,6,FALSE)</f>
        <v>0</v>
      </c>
      <c r="AQM764" s="202" t="s">
        <v>69</v>
      </c>
      <c r="AQN764" s="10">
        <f>AQL764*1.1</f>
        <v>0</v>
      </c>
      <c r="AQO764" s="10"/>
      <c r="AQP764" s="269"/>
      <c r="AQQ764" s="202" t="s">
        <v>109</v>
      </c>
      <c r="AQR764" s="484" t="s">
        <v>3036</v>
      </c>
      <c r="AQT764" s="203"/>
      <c r="AQU764" s="203">
        <f>VLOOKUP(AQR764,$A$794:$F$2344,6,FALSE)</f>
        <v>0</v>
      </c>
      <c r="AQV764" s="202" t="s">
        <v>69</v>
      </c>
      <c r="AQW764" s="10">
        <f>AQU764*1.1</f>
        <v>0</v>
      </c>
      <c r="AQX764" s="10"/>
      <c r="AQY764" s="269"/>
      <c r="AQZ764" s="202" t="s">
        <v>109</v>
      </c>
      <c r="ARA764" s="484" t="s">
        <v>1191</v>
      </c>
      <c r="ARC764" s="203"/>
      <c r="ARD764" s="203">
        <f>VLOOKUP(ARA764,$A$794:$F$2344,6,FALSE)</f>
        <v>0</v>
      </c>
      <c r="ARE764" s="202" t="s">
        <v>69</v>
      </c>
      <c r="ARF764" s="10">
        <f>ARD764*1.1</f>
        <v>0</v>
      </c>
      <c r="ARG764" s="10"/>
      <c r="ARH764" s="269"/>
      <c r="ARI764" s="202" t="s">
        <v>109</v>
      </c>
      <c r="ARJ764" s="484" t="s">
        <v>2243</v>
      </c>
      <c r="ARL764" s="203"/>
      <c r="ARM764" s="203">
        <f>VLOOKUP(ARJ764,$A$794:$F$2344,6,FALSE)</f>
        <v>5</v>
      </c>
      <c r="ARN764" s="202" t="s">
        <v>69</v>
      </c>
      <c r="ARO764" s="10">
        <f>ARM764*1.1</f>
        <v>5.5</v>
      </c>
      <c r="ARP764" s="10"/>
      <c r="ARQ764" s="269"/>
      <c r="ARR764" s="202" t="s">
        <v>109</v>
      </c>
      <c r="ARS764" s="498" t="s">
        <v>469</v>
      </c>
      <c r="ARU764" s="203"/>
      <c r="ARV764" s="203">
        <f>VLOOKUP(ARS764,$A$794:$F$2344,6,FALSE)</f>
        <v>0</v>
      </c>
      <c r="ARW764" s="202" t="s">
        <v>69</v>
      </c>
      <c r="ARX764" s="10">
        <f>ARV764*1.1</f>
        <v>0</v>
      </c>
      <c r="ARY764" s="10"/>
      <c r="ARZ764" s="269"/>
      <c r="ASA764" s="202" t="s">
        <v>109</v>
      </c>
      <c r="ASB764" s="484" t="s">
        <v>606</v>
      </c>
      <c r="ASD764" s="203"/>
      <c r="ASE764" s="203">
        <f>VLOOKUP(ASB764,$A$794:$F$2344,6,FALSE)</f>
        <v>0</v>
      </c>
      <c r="ASF764" s="202" t="s">
        <v>69</v>
      </c>
      <c r="ASG764" s="10">
        <f>ASE764*1.1</f>
        <v>0</v>
      </c>
      <c r="ASH764" s="10"/>
      <c r="ASI764" s="269"/>
      <c r="ASJ764" s="202" t="s">
        <v>109</v>
      </c>
      <c r="ASK764" s="484" t="s">
        <v>1933</v>
      </c>
      <c r="ASM764" s="203"/>
      <c r="ASN764" s="203">
        <f>VLOOKUP(ASK764,$A$794:$F$2344,6,FALSE)</f>
        <v>0</v>
      </c>
      <c r="ASO764" s="202" t="s">
        <v>69</v>
      </c>
      <c r="ASP764" s="10">
        <f>ASN764*1.1</f>
        <v>0</v>
      </c>
      <c r="ASQ764" s="10"/>
      <c r="ASR764" s="269"/>
      <c r="ASS764" s="202" t="s">
        <v>109</v>
      </c>
      <c r="AST764" s="484" t="s">
        <v>1196</v>
      </c>
      <c r="ASV764" s="203"/>
      <c r="ASW764" s="203">
        <f>VLOOKUP(AST764,$A$794:$F$2344,6,FALSE)</f>
        <v>0</v>
      </c>
      <c r="ASX764" s="202" t="s">
        <v>69</v>
      </c>
      <c r="ASY764" s="10">
        <f>ASW764*1.1</f>
        <v>0</v>
      </c>
      <c r="ASZ764" s="10"/>
      <c r="ATA764" s="269"/>
      <c r="ATB764" s="202" t="s">
        <v>109</v>
      </c>
      <c r="ATC764" s="484" t="s">
        <v>1141</v>
      </c>
      <c r="ATE764" s="203"/>
      <c r="ATF764" s="203">
        <f>VLOOKUP(ATC764,$A$794:$F$2344,6,FALSE)</f>
        <v>0</v>
      </c>
      <c r="ATG764" s="202" t="s">
        <v>69</v>
      </c>
      <c r="ATH764" s="10">
        <f>ATF764*1.1</f>
        <v>0</v>
      </c>
      <c r="ATI764" s="10"/>
      <c r="ATJ764" s="269"/>
      <c r="ATK764" s="202" t="s">
        <v>109</v>
      </c>
      <c r="ATL764" s="484" t="s">
        <v>417</v>
      </c>
      <c r="ATN764" s="203"/>
      <c r="ATO764" s="203">
        <f>VLOOKUP(ATL764,$A$794:$F$2344,6,FALSE)</f>
        <v>0</v>
      </c>
      <c r="ATP764" s="202" t="s">
        <v>69</v>
      </c>
      <c r="ATQ764" s="10">
        <f>ATO764*1.1</f>
        <v>0</v>
      </c>
      <c r="ATR764" s="10"/>
      <c r="ATS764" s="269"/>
      <c r="ATT764" s="202" t="s">
        <v>109</v>
      </c>
      <c r="ATU764" s="484" t="s">
        <v>1196</v>
      </c>
      <c r="ATW764" s="203"/>
      <c r="ATX764" s="203">
        <f>VLOOKUP(ATU764,$A$794:$F$2344,6,FALSE)</f>
        <v>0</v>
      </c>
      <c r="ATY764" s="202" t="s">
        <v>69</v>
      </c>
      <c r="ATZ764" s="10">
        <f>ATX764*1.1</f>
        <v>0</v>
      </c>
      <c r="AUA764" s="10"/>
      <c r="AUB764" s="269"/>
      <c r="AUC764" s="202" t="s">
        <v>109</v>
      </c>
      <c r="AUD764" s="484" t="s">
        <v>597</v>
      </c>
      <c r="AUF764" s="203"/>
      <c r="AUG764" s="203">
        <f>VLOOKUP(AUD764,$A$794:$F$2344,6,FALSE)</f>
        <v>0</v>
      </c>
      <c r="AUH764" s="202" t="s">
        <v>69</v>
      </c>
      <c r="AUI764" s="10">
        <f>AUG764*1.1</f>
        <v>0</v>
      </c>
      <c r="AUJ764" s="10"/>
      <c r="AUK764" s="269"/>
      <c r="AUL764" s="202" t="s">
        <v>109</v>
      </c>
      <c r="AUM764" s="484" t="s">
        <v>2753</v>
      </c>
      <c r="AUO764" s="203"/>
      <c r="AUP764" s="203">
        <f>VLOOKUP(AUM764,$A$794:$F$2344,6,FALSE)</f>
        <v>0</v>
      </c>
      <c r="AUQ764" s="202" t="s">
        <v>69</v>
      </c>
      <c r="AUR764" s="10">
        <f>AUP764*1.1</f>
        <v>0</v>
      </c>
      <c r="AUS764" s="10"/>
      <c r="AUT764" s="269"/>
      <c r="AUU764" s="202" t="s">
        <v>109</v>
      </c>
      <c r="AUV764" s="509" t="s">
        <v>1944</v>
      </c>
      <c r="AUX764" s="203"/>
      <c r="AUY764" s="203">
        <f>VLOOKUP(AUV764,$A$794:$F$2344,6,FALSE)</f>
        <v>0</v>
      </c>
      <c r="AUZ764" s="202" t="s">
        <v>69</v>
      </c>
      <c r="AVA764" s="10">
        <f>AUY764*1.1</f>
        <v>0</v>
      </c>
      <c r="AVB764" s="10"/>
      <c r="AVC764" s="269"/>
      <c r="AVD764" s="202" t="s">
        <v>109</v>
      </c>
      <c r="AVE764" s="484" t="s">
        <v>2243</v>
      </c>
      <c r="AVG764" s="203"/>
      <c r="AVH764" s="203">
        <f>VLOOKUP(AVE764,$A$794:$F$2344,6,FALSE)</f>
        <v>5</v>
      </c>
      <c r="AVI764" s="202" t="s">
        <v>69</v>
      </c>
      <c r="AVJ764" s="10">
        <f>AVH764*1.1</f>
        <v>5.5</v>
      </c>
      <c r="AVK764" s="10"/>
      <c r="AVL764" s="269"/>
      <c r="AVM764" s="202" t="s">
        <v>109</v>
      </c>
      <c r="AVN764" s="484" t="s">
        <v>2243</v>
      </c>
      <c r="AVP764" s="203"/>
      <c r="AVQ764" s="203">
        <f>VLOOKUP(AVN764,$A$794:$F$2344,6,FALSE)</f>
        <v>5</v>
      </c>
      <c r="AVR764" s="202" t="s">
        <v>69</v>
      </c>
      <c r="AVS764" s="10">
        <f>AVQ764*1.1</f>
        <v>5.5</v>
      </c>
      <c r="AVT764" s="10"/>
      <c r="AVU764" s="269"/>
      <c r="AVV764" s="202" t="s">
        <v>109</v>
      </c>
      <c r="AVW764" s="487" t="s">
        <v>652</v>
      </c>
      <c r="AVY764" s="203"/>
      <c r="AVZ764" s="203">
        <f>VLOOKUP(AVW764,$A$794:$F$2344,6,FALSE)</f>
        <v>0</v>
      </c>
      <c r="AWA764" s="202" t="s">
        <v>69</v>
      </c>
      <c r="AWB764" s="10">
        <f>AVZ764*1.1</f>
        <v>0</v>
      </c>
      <c r="AWC764" s="10"/>
      <c r="AWD764" s="269"/>
      <c r="AWE764" s="202" t="s">
        <v>109</v>
      </c>
      <c r="AWF764" s="484" t="s">
        <v>1930</v>
      </c>
      <c r="AWH764" s="203"/>
      <c r="AWI764" s="203">
        <f>VLOOKUP(AWF764,$A$794:$F$2344,6,FALSE)</f>
        <v>0</v>
      </c>
      <c r="AWJ764" s="202" t="s">
        <v>69</v>
      </c>
      <c r="AWK764" s="10">
        <f>AWI764*1.1</f>
        <v>0</v>
      </c>
      <c r="AWL764" s="10"/>
      <c r="AWM764" s="269"/>
      <c r="AWN764" s="202" t="s">
        <v>109</v>
      </c>
      <c r="AWO764" s="484" t="s">
        <v>469</v>
      </c>
      <c r="AWQ764" s="203"/>
      <c r="AWR764" s="203">
        <f>VLOOKUP(AWO764,$A$794:$F$2344,6,FALSE)</f>
        <v>0</v>
      </c>
      <c r="AWS764" s="202" t="s">
        <v>69</v>
      </c>
      <c r="AWT764" s="10">
        <f>AWR764*1.1</f>
        <v>0</v>
      </c>
      <c r="AWU764" s="10"/>
      <c r="AWV764" s="269"/>
      <c r="AWW764" s="202" t="s">
        <v>109</v>
      </c>
      <c r="AWX764" s="484" t="s">
        <v>804</v>
      </c>
      <c r="AWZ764" s="203"/>
      <c r="AXA764" s="203">
        <f>VLOOKUP(AWX764,$A$794:$F$2344,6,FALSE)</f>
        <v>0</v>
      </c>
      <c r="AXB764" s="202" t="s">
        <v>69</v>
      </c>
      <c r="AXC764" s="10">
        <f>AXA764*1.1</f>
        <v>0</v>
      </c>
      <c r="AXD764" s="10"/>
      <c r="AXE764" s="269"/>
      <c r="AXF764" s="202" t="s">
        <v>109</v>
      </c>
      <c r="AXG764" s="484" t="s">
        <v>2439</v>
      </c>
      <c r="AXI764" s="203"/>
      <c r="AXJ764" s="203">
        <f>VLOOKUP(AXG764,$A$794:$F$2344,6,FALSE)</f>
        <v>0</v>
      </c>
      <c r="AXK764" s="202" t="s">
        <v>69</v>
      </c>
      <c r="AXL764" s="10">
        <f>AXJ764*1.1</f>
        <v>0</v>
      </c>
      <c r="AXM764" s="10"/>
      <c r="AXN764" s="269"/>
      <c r="AXO764" s="202" t="s">
        <v>109</v>
      </c>
      <c r="AXP764" s="484" t="s">
        <v>626</v>
      </c>
      <c r="AXR764" s="203"/>
      <c r="AXS764" s="203">
        <f>VLOOKUP(AXP764,$A$794:$F$2344,6,FALSE)</f>
        <v>0</v>
      </c>
      <c r="AXT764" s="202" t="s">
        <v>69</v>
      </c>
      <c r="AXU764" s="10">
        <f>AXS764*1.1</f>
        <v>0</v>
      </c>
      <c r="AXV764" s="10"/>
      <c r="AXW764" s="269"/>
      <c r="AXX764" s="202" t="s">
        <v>109</v>
      </c>
      <c r="AXY764" s="498" t="s">
        <v>469</v>
      </c>
      <c r="AYA764" s="203"/>
      <c r="AYB764" s="203">
        <f>VLOOKUP(AXY764,$A$794:$F$2344,6,FALSE)</f>
        <v>0</v>
      </c>
      <c r="AYC764" s="202" t="s">
        <v>69</v>
      </c>
      <c r="AYD764" s="10">
        <f>AYB764*1.1</f>
        <v>0</v>
      </c>
      <c r="AYE764" s="10"/>
      <c r="AYF764" s="269"/>
      <c r="AYG764" s="202" t="s">
        <v>109</v>
      </c>
      <c r="AYH764" s="484" t="s">
        <v>923</v>
      </c>
      <c r="AYJ764" s="203"/>
      <c r="AYK764" s="203">
        <f>VLOOKUP(AYH764,$A$794:$F$2344,6,FALSE)</f>
        <v>0</v>
      </c>
      <c r="AYL764" s="202" t="s">
        <v>69</v>
      </c>
      <c r="AYM764" s="10">
        <f>AYK764*1.1</f>
        <v>0</v>
      </c>
      <c r="AYN764" s="10"/>
      <c r="AYO764" s="269"/>
      <c r="AYP764" s="202" t="s">
        <v>109</v>
      </c>
      <c r="AYQ764" s="484" t="s">
        <v>652</v>
      </c>
      <c r="AYS764" s="203"/>
      <c r="AYT764" s="203">
        <f>VLOOKUP(AYQ764,$A$794:$F$2344,6,FALSE)</f>
        <v>0</v>
      </c>
      <c r="AYU764" s="202" t="s">
        <v>69</v>
      </c>
      <c r="AYV764" s="10">
        <f>AYT764*1.1</f>
        <v>0</v>
      </c>
      <c r="AYW764" s="10"/>
      <c r="AYX764" s="269"/>
      <c r="AYY764" s="202" t="s">
        <v>109</v>
      </c>
      <c r="AYZ764" s="484" t="s">
        <v>626</v>
      </c>
      <c r="AZB764" s="203"/>
      <c r="AZC764" s="203">
        <f>VLOOKUP(AYZ764,$A$794:$F$2344,6,FALSE)</f>
        <v>0</v>
      </c>
      <c r="AZD764" s="202" t="s">
        <v>69</v>
      </c>
      <c r="AZE764" s="10">
        <f>AZC764*1.1</f>
        <v>0</v>
      </c>
      <c r="AZF764" s="10"/>
      <c r="AZG764" s="269"/>
      <c r="AZH764" s="202" t="s">
        <v>109</v>
      </c>
      <c r="AZI764" s="484" t="s">
        <v>417</v>
      </c>
      <c r="AZK764" s="203"/>
      <c r="AZL764" s="203">
        <f>VLOOKUP(AZI764,$A$794:$F$2344,6,FALSE)</f>
        <v>0</v>
      </c>
      <c r="AZM764" s="202" t="s">
        <v>69</v>
      </c>
      <c r="AZN764" s="10">
        <f>AZL764*1.1</f>
        <v>0</v>
      </c>
      <c r="AZO764" s="10"/>
      <c r="AZP764" s="269"/>
      <c r="AZQ764" s="202" t="s">
        <v>109</v>
      </c>
      <c r="AZR764" s="484" t="s">
        <v>1930</v>
      </c>
      <c r="AZT764" s="203"/>
      <c r="AZU764" s="203">
        <f>VLOOKUP(AZR764,$A$794:$F$2344,6,FALSE)</f>
        <v>0</v>
      </c>
      <c r="AZV764" s="202" t="s">
        <v>69</v>
      </c>
      <c r="AZW764" s="10">
        <f>AZU764*1.1</f>
        <v>0</v>
      </c>
      <c r="AZX764" s="10"/>
      <c r="AZY764" s="269"/>
      <c r="AZZ764" s="202" t="s">
        <v>109</v>
      </c>
      <c r="BAA764" s="498" t="s">
        <v>469</v>
      </c>
      <c r="BAC764" s="203"/>
      <c r="BAD764" s="203">
        <f>VLOOKUP(BAA764,$A$794:$F$2344,6,FALSE)</f>
        <v>0</v>
      </c>
      <c r="BAE764" s="202" t="s">
        <v>69</v>
      </c>
      <c r="BAF764" s="10">
        <f>BAD764*1.1</f>
        <v>0</v>
      </c>
      <c r="BAG764" s="10"/>
      <c r="BAH764" s="269"/>
    </row>
    <row r="765" spans="1:1386" s="14" customFormat="1" ht="15">
      <c r="A765" s="202"/>
      <c r="B765" s="485"/>
      <c r="D765" s="202"/>
      <c r="E765" s="202"/>
      <c r="F765" s="202"/>
      <c r="G765" s="10"/>
      <c r="H765" s="10">
        <f>SUM(G760:G764)</f>
        <v>0</v>
      </c>
      <c r="I765" s="263"/>
      <c r="J765" s="202"/>
      <c r="K765" s="488"/>
      <c r="M765" s="202"/>
      <c r="N765" s="202"/>
      <c r="O765" s="202"/>
      <c r="P765" s="10"/>
      <c r="Q765" s="10">
        <f>SUM(P760:P764)</f>
        <v>22.5</v>
      </c>
      <c r="R765" s="263"/>
      <c r="S765" s="202"/>
      <c r="T765" s="485"/>
      <c r="V765" s="202"/>
      <c r="W765" s="202"/>
      <c r="X765" s="202"/>
      <c r="Y765" s="10"/>
      <c r="Z765" s="10">
        <f>SUM(Y760:Y764)</f>
        <v>39.299999999999997</v>
      </c>
      <c r="AA765" s="263"/>
      <c r="AB765" s="202"/>
      <c r="AC765" s="485"/>
      <c r="AE765" s="202"/>
      <c r="AF765" s="202"/>
      <c r="AG765" s="202"/>
      <c r="AH765" s="10"/>
      <c r="AI765" s="10">
        <f>SUM(AH760:AH764)</f>
        <v>0</v>
      </c>
      <c r="AJ765" s="263"/>
      <c r="AK765" s="202"/>
      <c r="AL765" s="485"/>
      <c r="AN765" s="202"/>
      <c r="AO765" s="202"/>
      <c r="AP765" s="202"/>
      <c r="AQ765" s="10"/>
      <c r="AR765" s="10">
        <f>SUM(AQ760:AQ764)</f>
        <v>6.5</v>
      </c>
      <c r="AS765" s="263"/>
      <c r="AT765" s="202"/>
      <c r="AU765" s="485"/>
      <c r="AW765" s="202"/>
      <c r="AX765" s="202"/>
      <c r="AY765" s="202"/>
      <c r="AZ765" s="10"/>
      <c r="BA765" s="10">
        <f>SUM(AZ760:AZ764)</f>
        <v>0</v>
      </c>
      <c r="BB765" s="263"/>
      <c r="BC765" s="202"/>
      <c r="BD765" s="485"/>
      <c r="BF765" s="202"/>
      <c r="BG765" s="202"/>
      <c r="BH765" s="202"/>
      <c r="BI765" s="10"/>
      <c r="BJ765" s="10">
        <f>SUM(BI760:BI764)</f>
        <v>0</v>
      </c>
      <c r="BK765" s="263"/>
      <c r="BL765" s="202"/>
      <c r="BM765" s="485"/>
      <c r="BO765" s="202"/>
      <c r="BP765" s="202"/>
      <c r="BQ765" s="202"/>
      <c r="BR765" s="10"/>
      <c r="BS765" s="10">
        <f>SUM(BR760:BR764)</f>
        <v>5.5</v>
      </c>
      <c r="BT765" s="263"/>
      <c r="BU765" s="202"/>
      <c r="BV765" s="485"/>
      <c r="BX765" s="202"/>
      <c r="BY765" s="202"/>
      <c r="BZ765" s="202"/>
      <c r="CA765" s="10"/>
      <c r="CB765" s="10">
        <f>SUM(CA760:CA764)</f>
        <v>0</v>
      </c>
      <c r="CC765" s="263"/>
      <c r="CD765" s="202"/>
      <c r="CE765" s="492"/>
      <c r="CG765" s="202"/>
      <c r="CH765" s="202"/>
      <c r="CI765" s="202"/>
      <c r="CJ765" s="10"/>
      <c r="CK765" s="10">
        <f>SUM(CJ760:CJ764)</f>
        <v>0</v>
      </c>
      <c r="CL765" s="263"/>
      <c r="CM765" s="202"/>
      <c r="CN765" s="485"/>
      <c r="CP765" s="202"/>
      <c r="CQ765" s="202"/>
      <c r="CR765" s="202"/>
      <c r="CS765" s="10"/>
      <c r="CT765" s="10">
        <f>SUM(CS760:CS764)</f>
        <v>0</v>
      </c>
      <c r="CU765" s="263"/>
      <c r="CV765" s="202"/>
      <c r="CW765" s="485"/>
      <c r="CY765" s="202"/>
      <c r="CZ765" s="202"/>
      <c r="DA765" s="202"/>
      <c r="DB765" s="10"/>
      <c r="DC765" s="10">
        <f>SUM(DB760:DB764)</f>
        <v>7</v>
      </c>
      <c r="DD765" s="263"/>
      <c r="DE765" s="202"/>
      <c r="DF765" s="485"/>
      <c r="DH765" s="202"/>
      <c r="DI765" s="202"/>
      <c r="DJ765" s="202"/>
      <c r="DK765" s="10"/>
      <c r="DL765" s="10">
        <f>SUM(DK760:DK764)</f>
        <v>0</v>
      </c>
      <c r="DM765" s="263"/>
      <c r="DN765" s="202"/>
      <c r="DO765" s="485"/>
      <c r="DQ765" s="202"/>
      <c r="DR765" s="202"/>
      <c r="DS765" s="202"/>
      <c r="DT765" s="10"/>
      <c r="DU765" s="10">
        <f>SUM(DT760:DT764)</f>
        <v>0</v>
      </c>
      <c r="DV765" s="263"/>
      <c r="DW765" s="202"/>
      <c r="DX765" s="485"/>
      <c r="DZ765" s="202"/>
      <c r="EA765" s="202"/>
      <c r="EB765" s="202"/>
      <c r="EC765" s="10"/>
      <c r="ED765" s="10">
        <f>SUM(EC760:EC764)</f>
        <v>0</v>
      </c>
      <c r="EE765" s="263"/>
      <c r="EF765" s="202"/>
      <c r="EG765" s="485"/>
      <c r="EI765" s="202"/>
      <c r="EJ765" s="202"/>
      <c r="EK765" s="202"/>
      <c r="EL765" s="10"/>
      <c r="EM765" s="10">
        <f>SUM(EL760:EL764)</f>
        <v>6</v>
      </c>
      <c r="EN765" s="263"/>
      <c r="EO765" s="202"/>
      <c r="EP765" s="485"/>
      <c r="ER765" s="202"/>
      <c r="ES765" s="202"/>
      <c r="ET765" s="202"/>
      <c r="EU765" s="10"/>
      <c r="EV765" s="10">
        <f>SUM(EU760:EU764)</f>
        <v>0</v>
      </c>
      <c r="EW765" s="263"/>
      <c r="EX765" s="202"/>
      <c r="EY765" s="485"/>
      <c r="FA765" s="202"/>
      <c r="FB765" s="202"/>
      <c r="FC765" s="202"/>
      <c r="FD765" s="10"/>
      <c r="FE765" s="10">
        <f>SUM(FD760:FD764)</f>
        <v>19.5</v>
      </c>
      <c r="FF765" s="263"/>
      <c r="FG765" s="202"/>
      <c r="FH765" s="485"/>
      <c r="FJ765" s="202"/>
      <c r="FK765" s="202"/>
      <c r="FL765" s="202"/>
      <c r="FM765" s="10"/>
      <c r="FN765" s="10">
        <f>SUM(FM760:FM764)</f>
        <v>0</v>
      </c>
      <c r="FO765" s="263"/>
      <c r="FP765" s="202"/>
      <c r="FQ765" s="485"/>
      <c r="FS765" s="202"/>
      <c r="FT765" s="202"/>
      <c r="FU765" s="202"/>
      <c r="FV765" s="10"/>
      <c r="FW765" s="10">
        <f>SUM(FV760:FV764)</f>
        <v>0</v>
      </c>
      <c r="FX765" s="263"/>
      <c r="FY765" s="202"/>
      <c r="FZ765" s="485"/>
      <c r="GB765" s="202"/>
      <c r="GC765" s="202"/>
      <c r="GD765" s="202"/>
      <c r="GE765" s="10"/>
      <c r="GF765" s="10">
        <f>SUM(GE760:GE764)</f>
        <v>0</v>
      </c>
      <c r="GG765" s="263"/>
      <c r="GH765" s="202"/>
      <c r="GI765" s="485"/>
      <c r="GK765" s="202"/>
      <c r="GL765" s="202"/>
      <c r="GM765" s="202"/>
      <c r="GN765" s="10"/>
      <c r="GO765" s="10">
        <f>SUM(GN760:GN764)</f>
        <v>6</v>
      </c>
      <c r="GP765" s="263"/>
      <c r="GQ765" s="202"/>
      <c r="GR765" s="485"/>
      <c r="GT765" s="202"/>
      <c r="GU765" s="202"/>
      <c r="GV765" s="202"/>
      <c r="GW765" s="202"/>
      <c r="GX765" s="10">
        <f>SUM(GW760:GW764)</f>
        <v>0</v>
      </c>
      <c r="GY765" s="263"/>
      <c r="GZ765" s="202"/>
      <c r="HA765" s="485"/>
      <c r="HC765" s="202"/>
      <c r="HD765" s="202"/>
      <c r="HE765" s="202"/>
      <c r="HF765" s="10"/>
      <c r="HG765" s="10">
        <f>SUM(HF760:HF764)</f>
        <v>0</v>
      </c>
      <c r="HH765" s="263"/>
      <c r="HI765" s="202"/>
      <c r="HJ765" s="485"/>
      <c r="HL765" s="202"/>
      <c r="HM765" s="202"/>
      <c r="HN765" s="202"/>
      <c r="HO765" s="202"/>
      <c r="HP765" s="10">
        <f>SUM(HO760:HO764)</f>
        <v>0</v>
      </c>
      <c r="HQ765" s="263"/>
      <c r="HR765" s="202"/>
      <c r="HS765" s="494"/>
      <c r="HU765" s="202"/>
      <c r="HV765" s="202"/>
      <c r="HW765" s="202"/>
      <c r="HX765" s="10"/>
      <c r="HY765" s="10">
        <f>SUM(HX760:HX764)</f>
        <v>0</v>
      </c>
      <c r="HZ765" s="263"/>
      <c r="IA765" s="202"/>
      <c r="IB765" s="497"/>
      <c r="ID765" s="202"/>
      <c r="IE765" s="202"/>
      <c r="IF765" s="202"/>
      <c r="IG765" s="202"/>
      <c r="IH765" s="10" t="e">
        <f>SUM(IG760:IG764)</f>
        <v>#N/A</v>
      </c>
      <c r="II765" s="263"/>
      <c r="IJ765" s="202"/>
      <c r="IK765" s="494"/>
      <c r="IM765" s="202"/>
      <c r="IN765" s="202"/>
      <c r="IO765" s="202"/>
      <c r="IP765" s="10"/>
      <c r="IQ765" s="10">
        <f>SUM(IP760:IP764)</f>
        <v>0</v>
      </c>
      <c r="IR765" s="263"/>
      <c r="IS765" s="202"/>
      <c r="IT765" s="494"/>
      <c r="IV765" s="202"/>
      <c r="IW765" s="202"/>
      <c r="IX765" s="202"/>
      <c r="IY765" s="10"/>
      <c r="IZ765" s="10">
        <f>SUM(IY760:IY764)</f>
        <v>5.5</v>
      </c>
      <c r="JA765" s="263"/>
      <c r="JB765" s="202"/>
      <c r="JC765" s="494"/>
      <c r="JE765" s="202"/>
      <c r="JF765" s="202"/>
      <c r="JG765" s="202"/>
      <c r="JH765" s="10"/>
      <c r="JI765" s="10">
        <f>SUM(JH760:JH764)</f>
        <v>0</v>
      </c>
      <c r="JJ765" s="263"/>
      <c r="JK765" s="202"/>
      <c r="JL765" s="494"/>
      <c r="JN765" s="202"/>
      <c r="JO765" s="202"/>
      <c r="JP765" s="202"/>
      <c r="JQ765" s="10"/>
      <c r="JR765" s="10">
        <f>SUM(JQ760:JQ764)</f>
        <v>0</v>
      </c>
      <c r="JS765" s="263"/>
      <c r="JT765" s="202"/>
      <c r="JU765" s="494"/>
      <c r="JW765" s="202"/>
      <c r="JX765" s="202"/>
      <c r="JY765" s="202"/>
      <c r="JZ765" s="10"/>
      <c r="KA765" s="10">
        <f>SUM(JZ760:JZ764)</f>
        <v>0</v>
      </c>
      <c r="KB765" s="263"/>
      <c r="KC765" s="202"/>
      <c r="KD765" s="494"/>
      <c r="KF765" s="202"/>
      <c r="KG765" s="202"/>
      <c r="KH765" s="202"/>
      <c r="KI765" s="10"/>
      <c r="KJ765" s="10">
        <f>SUM(KI760:KI764)</f>
        <v>0</v>
      </c>
      <c r="KK765" s="263"/>
      <c r="KL765" s="202"/>
      <c r="KM765" s="494"/>
      <c r="KO765" s="202"/>
      <c r="KP765" s="202"/>
      <c r="KQ765" s="202"/>
      <c r="KR765" s="202"/>
      <c r="KS765" s="10">
        <f>SUM(KR760:KR764)</f>
        <v>0</v>
      </c>
      <c r="KT765" s="263"/>
      <c r="KU765" s="202"/>
      <c r="KV765" s="499"/>
      <c r="KX765" s="202"/>
      <c r="KY765" s="202"/>
      <c r="KZ765" s="202"/>
      <c r="LA765" s="10"/>
      <c r="LB765" s="10">
        <f>SUM(LA760:LA764)</f>
        <v>0</v>
      </c>
      <c r="LC765" s="263"/>
      <c r="LD765" s="202"/>
      <c r="LE765" s="494"/>
      <c r="LG765" s="202"/>
      <c r="LH765" s="202"/>
      <c r="LI765" s="202"/>
      <c r="LJ765" s="10"/>
      <c r="LK765" s="10">
        <f>SUM(LJ760:LJ764)</f>
        <v>0</v>
      </c>
      <c r="LL765" s="263"/>
      <c r="LM765" s="202"/>
      <c r="LN765" s="494"/>
      <c r="LP765" s="202"/>
      <c r="LQ765" s="202"/>
      <c r="LR765" s="202"/>
      <c r="LS765" s="10"/>
      <c r="LT765" s="10">
        <f>SUM(LS760:LS764)</f>
        <v>18</v>
      </c>
      <c r="LU765" s="263"/>
      <c r="LV765" s="202"/>
      <c r="LW765" s="497"/>
      <c r="LY765" s="202"/>
      <c r="LZ765" s="202"/>
      <c r="MA765" s="202"/>
      <c r="MB765" s="10"/>
      <c r="MC765" s="10" t="e">
        <f>SUM(MB760:MB764)</f>
        <v>#N/A</v>
      </c>
      <c r="MD765" s="263"/>
      <c r="ME765" s="202"/>
      <c r="MF765" s="494"/>
      <c r="MH765" s="202"/>
      <c r="MI765" s="202"/>
      <c r="MJ765" s="202"/>
      <c r="MK765" s="10"/>
      <c r="ML765" s="10">
        <f>SUM(MK760:MK764)</f>
        <v>0</v>
      </c>
      <c r="MM765" s="263"/>
      <c r="MN765" s="202"/>
      <c r="MO765" s="494"/>
      <c r="MQ765" s="202"/>
      <c r="MR765" s="202"/>
      <c r="MS765" s="202"/>
      <c r="MT765" s="10"/>
      <c r="MU765" s="10">
        <f>SUM(MT760:MT764)</f>
        <v>0</v>
      </c>
      <c r="MV765" s="263"/>
      <c r="MW765" s="202"/>
      <c r="MX765" s="494"/>
      <c r="MZ765" s="202"/>
      <c r="NA765" s="202"/>
      <c r="NB765" s="202"/>
      <c r="NC765" s="10"/>
      <c r="ND765" s="10">
        <f>SUM(NC760:NC764)</f>
        <v>0</v>
      </c>
      <c r="NE765" s="263"/>
      <c r="NF765" s="202"/>
      <c r="NG765" s="494"/>
      <c r="NI765" s="202"/>
      <c r="NJ765" s="202"/>
      <c r="NK765" s="202"/>
      <c r="NL765" s="10"/>
      <c r="NM765" s="10">
        <f>SUM(NL760:NL764)</f>
        <v>0</v>
      </c>
      <c r="NN765" s="263"/>
      <c r="NO765" s="202"/>
      <c r="NP765" s="499"/>
      <c r="NR765" s="202"/>
      <c r="NS765" s="202"/>
      <c r="NT765" s="202"/>
      <c r="NU765" s="10"/>
      <c r="NV765" s="10">
        <f>SUM(NU760:NU764)</f>
        <v>19.8</v>
      </c>
      <c r="NW765" s="263"/>
      <c r="NX765" s="202"/>
      <c r="NY765" s="494"/>
      <c r="OA765" s="202"/>
      <c r="OB765" s="202"/>
      <c r="OC765" s="202"/>
      <c r="OD765" s="202"/>
      <c r="OE765" s="10">
        <f>SUM(OD760:OD764)</f>
        <v>0</v>
      </c>
      <c r="OF765" s="263"/>
      <c r="OG765" s="202"/>
      <c r="OH765" s="494"/>
      <c r="OJ765" s="202"/>
      <c r="OK765" s="202"/>
      <c r="OL765" s="202"/>
      <c r="OM765" s="10"/>
      <c r="ON765" s="10">
        <f>SUM(OM760:OM764)</f>
        <v>0</v>
      </c>
      <c r="OO765" s="263"/>
      <c r="OP765" s="202"/>
      <c r="OQ765" s="494"/>
      <c r="OS765" s="202"/>
      <c r="OT765" s="202"/>
      <c r="OU765" s="202"/>
      <c r="OV765" s="10"/>
      <c r="OW765" s="10">
        <f>SUM(OV760:OV764)</f>
        <v>0</v>
      </c>
      <c r="OX765" s="263"/>
      <c r="OY765" s="202"/>
      <c r="OZ765" s="494"/>
      <c r="PB765" s="202"/>
      <c r="PC765" s="202"/>
      <c r="PD765" s="202"/>
      <c r="PE765" s="10"/>
      <c r="PF765" s="10">
        <f>SUM(PE760:PE764)</f>
        <v>19.8</v>
      </c>
      <c r="PG765" s="263"/>
      <c r="PH765" s="202"/>
      <c r="PI765" s="497"/>
      <c r="PK765" s="202"/>
      <c r="PL765" s="202"/>
      <c r="PM765" s="202"/>
      <c r="PN765" s="10"/>
      <c r="PO765" s="10" t="e">
        <f>SUM(PN760:PN764)</f>
        <v>#N/A</v>
      </c>
      <c r="PP765" s="263"/>
      <c r="PQ765" s="202"/>
      <c r="PR765" s="494"/>
      <c r="PT765" s="202"/>
      <c r="PU765" s="202"/>
      <c r="PV765" s="202"/>
      <c r="PW765" s="10"/>
      <c r="PX765" s="10">
        <f>SUM(PW760:PW764)</f>
        <v>0</v>
      </c>
      <c r="PY765" s="263"/>
      <c r="PZ765" s="202"/>
      <c r="QA765" s="497"/>
      <c r="QC765" s="202"/>
      <c r="QD765" s="202"/>
      <c r="QE765" s="202"/>
      <c r="QF765" s="10"/>
      <c r="QG765" s="10" t="e">
        <f>SUM(QF760:QF764)</f>
        <v>#N/A</v>
      </c>
      <c r="QH765" s="263"/>
      <c r="QI765" s="202"/>
      <c r="QJ765" s="494"/>
      <c r="QL765" s="202"/>
      <c r="QM765" s="202"/>
      <c r="QN765" s="202"/>
      <c r="QO765" s="10"/>
      <c r="QP765" s="10">
        <f>SUM(QO760:QO764)</f>
        <v>2.2000000000000002</v>
      </c>
      <c r="QQ765" s="263"/>
      <c r="QR765" s="202"/>
      <c r="QS765" s="494"/>
      <c r="QU765" s="202"/>
      <c r="QV765" s="202"/>
      <c r="QW765" s="202"/>
      <c r="QX765" s="10"/>
      <c r="QY765" s="10">
        <f>SUM(QX760:QX764)</f>
        <v>0</v>
      </c>
      <c r="QZ765" s="263"/>
      <c r="RA765" s="202"/>
      <c r="RB765" s="494"/>
      <c r="RD765" s="202"/>
      <c r="RE765" s="202"/>
      <c r="RF765" s="202"/>
      <c r="RG765" s="10"/>
      <c r="RH765" s="10">
        <f>SUM(RG760:RG764)</f>
        <v>0</v>
      </c>
      <c r="RI765" s="263"/>
      <c r="RJ765" s="202"/>
      <c r="RK765" s="494"/>
      <c r="RM765" s="202"/>
      <c r="RN765" s="202"/>
      <c r="RO765" s="202"/>
      <c r="RP765" s="202"/>
      <c r="RQ765" s="10">
        <f>SUM(RP760:RP764)</f>
        <v>0</v>
      </c>
      <c r="RR765" s="263"/>
      <c r="RS765" s="202"/>
      <c r="RT765" s="494"/>
      <c r="RV765" s="202"/>
      <c r="RW765" s="202"/>
      <c r="RX765" s="202"/>
      <c r="RY765" s="10"/>
      <c r="RZ765" s="10">
        <f>SUM(RY760:RY764)</f>
        <v>0</v>
      </c>
      <c r="SA765" s="269"/>
      <c r="SB765" s="202"/>
      <c r="SC765" s="494"/>
      <c r="SE765" s="202"/>
      <c r="SF765" s="202"/>
      <c r="SG765" s="202"/>
      <c r="SH765" s="10"/>
      <c r="SI765" s="10">
        <f>SUM(SH760:SH764)</f>
        <v>0</v>
      </c>
      <c r="SJ765" s="269"/>
      <c r="SK765" s="202"/>
      <c r="SL765" s="497"/>
      <c r="SN765" s="202"/>
      <c r="SO765" s="202"/>
      <c r="SP765" s="202"/>
      <c r="SQ765" s="10"/>
      <c r="SR765" s="10" t="e">
        <f>SUM(SQ760:SQ764)</f>
        <v>#N/A</v>
      </c>
      <c r="SS765" s="269"/>
      <c r="ST765" s="202"/>
      <c r="SU765" s="494"/>
      <c r="SW765" s="202"/>
      <c r="SX765" s="202"/>
      <c r="SY765" s="202"/>
      <c r="SZ765" s="10"/>
      <c r="TA765" s="10">
        <f>SUM(SZ760:SZ764)</f>
        <v>0</v>
      </c>
      <c r="TB765" s="269"/>
      <c r="TC765" s="202"/>
      <c r="TD765" s="494"/>
      <c r="TF765" s="202"/>
      <c r="TG765" s="202"/>
      <c r="TH765" s="202"/>
      <c r="TI765" s="202"/>
      <c r="TJ765" s="10">
        <f>SUM(TI760:TI764)</f>
        <v>0</v>
      </c>
      <c r="TK765" s="269"/>
      <c r="TL765" s="202"/>
      <c r="TM765" s="494"/>
      <c r="TO765" s="202"/>
      <c r="TP765" s="202"/>
      <c r="TQ765" s="202"/>
      <c r="TR765" s="10"/>
      <c r="TS765" s="10">
        <f>SUM(TR760:TR764)</f>
        <v>2.8</v>
      </c>
      <c r="TT765" s="269"/>
      <c r="TU765" s="202"/>
      <c r="TV765" s="494"/>
      <c r="TX765" s="202"/>
      <c r="TY765" s="202"/>
      <c r="TZ765" s="202"/>
      <c r="UA765" s="10"/>
      <c r="UB765" s="10">
        <f>SUM(UA760:UA764)</f>
        <v>23.4</v>
      </c>
      <c r="UC765" s="269"/>
      <c r="UD765" s="202"/>
      <c r="UE765" s="499"/>
      <c r="UG765" s="202"/>
      <c r="UH765" s="202"/>
      <c r="UI765" s="202"/>
      <c r="UJ765" s="10"/>
      <c r="UK765" s="10">
        <f>SUM(UJ760:UJ764)</f>
        <v>0</v>
      </c>
      <c r="UL765" s="269"/>
      <c r="UM765" s="202"/>
      <c r="UN765" s="494"/>
      <c r="UP765" s="202"/>
      <c r="UQ765" s="202"/>
      <c r="UR765" s="202"/>
      <c r="US765" s="10"/>
      <c r="UT765" s="10">
        <f>SUM(US760:US764)</f>
        <v>0</v>
      </c>
      <c r="UU765" s="269"/>
      <c r="UV765" s="202"/>
      <c r="UW765" s="494"/>
      <c r="UY765" s="202"/>
      <c r="UZ765" s="202"/>
      <c r="VA765" s="202"/>
      <c r="VB765" s="10"/>
      <c r="VC765" s="10">
        <f>SUM(VB760:VB764)</f>
        <v>0</v>
      </c>
      <c r="VD765" s="269"/>
      <c r="VE765" s="202"/>
      <c r="VF765" s="488"/>
      <c r="VH765" s="202"/>
      <c r="VI765" s="202"/>
      <c r="VJ765" s="202"/>
      <c r="VK765" s="10"/>
      <c r="VL765" s="10">
        <f>SUM(VK760:VK764)</f>
        <v>23.400000000000002</v>
      </c>
      <c r="VM765" s="269"/>
      <c r="VN765" s="202"/>
      <c r="VO765" s="494"/>
      <c r="VQ765" s="202"/>
      <c r="VR765" s="202"/>
      <c r="VS765" s="202"/>
      <c r="VT765" s="10"/>
      <c r="VU765" s="10">
        <f>SUM(VT760:VT764)</f>
        <v>0</v>
      </c>
      <c r="VV765" s="269"/>
      <c r="VW765" s="202"/>
      <c r="VX765" s="497"/>
      <c r="VZ765" s="202"/>
      <c r="WA765" s="202"/>
      <c r="WB765" s="202"/>
      <c r="WC765" s="202"/>
      <c r="WD765" s="10" t="e">
        <f>SUM(WC760:WC764)</f>
        <v>#N/A</v>
      </c>
      <c r="WE765" s="269"/>
      <c r="WF765" s="202"/>
      <c r="WG765" s="494"/>
      <c r="WI765" s="202"/>
      <c r="WJ765" s="202"/>
      <c r="WK765" s="202"/>
      <c r="WL765" s="202"/>
      <c r="WM765" s="10">
        <f>SUM(WL760:WL764)</f>
        <v>0</v>
      </c>
      <c r="WN765" s="269"/>
      <c r="WO765" s="202"/>
      <c r="WP765" s="494"/>
      <c r="WQ765" s="202"/>
      <c r="WR765" s="202"/>
      <c r="WS765" s="202"/>
      <c r="WT765" s="202"/>
      <c r="WU765" s="10"/>
      <c r="WV765" s="10">
        <f>SUM(WU760:WU764)</f>
        <v>0</v>
      </c>
      <c r="WW765" s="269"/>
      <c r="WX765" s="202"/>
      <c r="WY765" s="494"/>
      <c r="XA765" s="202"/>
      <c r="XB765" s="202"/>
      <c r="XC765" s="202"/>
      <c r="XD765" s="202"/>
      <c r="XE765" s="10">
        <f>SUM(XD760:XD764)</f>
        <v>0</v>
      </c>
      <c r="XF765" s="269"/>
      <c r="XG765" s="202"/>
      <c r="XH765" s="494"/>
      <c r="XJ765" s="202"/>
      <c r="XK765" s="202"/>
      <c r="XL765" s="202"/>
      <c r="XM765" s="202"/>
      <c r="XN765" s="10">
        <f>SUM(XM760:XM764)</f>
        <v>0</v>
      </c>
      <c r="XO765" s="269"/>
      <c r="XP765" s="202"/>
      <c r="XQ765" s="494"/>
      <c r="XS765" s="202"/>
      <c r="XT765" s="202"/>
      <c r="XU765" s="202"/>
      <c r="XV765" s="10"/>
      <c r="XW765" s="10">
        <f>SUM(XV760:XV764)</f>
        <v>0</v>
      </c>
      <c r="XX765" s="269"/>
      <c r="XY765" s="202"/>
      <c r="XZ765" s="494"/>
      <c r="YB765" s="202"/>
      <c r="YC765" s="202"/>
      <c r="YD765" s="202"/>
      <c r="YE765" s="10"/>
      <c r="YF765" s="10">
        <f>SUM(YE760:YE764)</f>
        <v>0</v>
      </c>
      <c r="YG765" s="269"/>
      <c r="YH765" s="202"/>
      <c r="YI765" s="266"/>
      <c r="YK765" s="202"/>
      <c r="YL765" s="202"/>
      <c r="YM765" s="202"/>
      <c r="YN765" s="10"/>
      <c r="YO765" s="10" t="e">
        <f>SUM(YN760:YN764)</f>
        <v>#N/A</v>
      </c>
      <c r="YP765" s="269"/>
      <c r="YQ765" s="202"/>
      <c r="YR765" s="266"/>
      <c r="YT765" s="202"/>
      <c r="YU765" s="202"/>
      <c r="YV765" s="202"/>
      <c r="YW765" s="10"/>
      <c r="YX765" s="10" t="e">
        <f>SUM(YW760:YW764)</f>
        <v>#N/A</v>
      </c>
      <c r="YY765" s="269"/>
      <c r="YZ765" s="202"/>
      <c r="ZA765" s="266"/>
      <c r="ZC765" s="202"/>
      <c r="ZD765" s="202"/>
      <c r="ZE765" s="202"/>
      <c r="ZF765" s="10"/>
      <c r="ZG765" s="10" t="e">
        <f>SUM(ZF760:ZF764)</f>
        <v>#N/A</v>
      </c>
      <c r="ZH765" s="269"/>
      <c r="ZI765" s="202"/>
      <c r="ZJ765" s="266"/>
      <c r="ZL765" s="202"/>
      <c r="ZM765" s="202"/>
      <c r="ZN765" s="202"/>
      <c r="ZO765" s="10"/>
      <c r="ZP765" s="10" t="e">
        <f>SUM(ZO760:ZO764)</f>
        <v>#N/A</v>
      </c>
      <c r="ZQ765" s="269"/>
      <c r="ZR765" s="202"/>
      <c r="ZS765" s="494"/>
      <c r="ZU765" s="202"/>
      <c r="ZV765" s="202"/>
      <c r="ZW765" s="202"/>
      <c r="ZX765" s="10"/>
      <c r="ZY765" s="10">
        <f>SUM(ZX760:ZX764)</f>
        <v>0</v>
      </c>
      <c r="ZZ765" s="269"/>
      <c r="AAA765" s="202"/>
      <c r="AAB765" s="494"/>
      <c r="AAD765" s="202"/>
      <c r="AAE765" s="202"/>
      <c r="AAF765" s="202"/>
      <c r="AAG765" s="10"/>
      <c r="AAH765" s="10">
        <f>SUM(AAG760:AAG764)</f>
        <v>0</v>
      </c>
      <c r="AAI765" s="269"/>
      <c r="AAJ765" s="202"/>
      <c r="AAK765" s="266"/>
      <c r="AAM765" s="202"/>
      <c r="AAN765" s="202"/>
      <c r="AAO765" s="202"/>
      <c r="AAP765" s="10"/>
      <c r="AAQ765" s="10" t="e">
        <f>SUM(AAP760:AAP764)</f>
        <v>#N/A</v>
      </c>
      <c r="AAR765" s="269"/>
      <c r="AAS765" s="202"/>
      <c r="AAT765" s="499"/>
      <c r="AAV765" s="202"/>
      <c r="AAW765" s="202"/>
      <c r="AAX765" s="202"/>
      <c r="AAY765" s="10"/>
      <c r="AAZ765" s="10">
        <f>SUM(AAY760:AAY764)</f>
        <v>0</v>
      </c>
      <c r="ABA765" s="269"/>
      <c r="ABB765" s="202"/>
      <c r="ABC765" s="494"/>
      <c r="ABE765" s="202"/>
      <c r="ABF765" s="202"/>
      <c r="ABG765" s="202"/>
      <c r="ABH765" s="10"/>
      <c r="ABI765" s="10">
        <f>SUM(ABH760:ABH764)</f>
        <v>0</v>
      </c>
      <c r="ABJ765" s="269"/>
      <c r="ABK765" s="202"/>
      <c r="ABL765" s="494"/>
      <c r="ABN765" s="202"/>
      <c r="ABO765" s="202"/>
      <c r="ABP765" s="202"/>
      <c r="ABQ765" s="10"/>
      <c r="ABR765" s="10">
        <f>SUM(ABQ760:ABQ764)</f>
        <v>2.2000000000000002</v>
      </c>
      <c r="ABS765" s="269"/>
      <c r="ABT765" s="202"/>
      <c r="ABU765" s="494"/>
      <c r="ABW765" s="202"/>
      <c r="ABX765" s="202"/>
      <c r="ABY765" s="202"/>
      <c r="ABZ765" s="10"/>
      <c r="ACA765" s="10">
        <f>SUM(ABZ760:ABZ764)</f>
        <v>0</v>
      </c>
      <c r="ACB765" s="269"/>
      <c r="ACC765" s="202"/>
      <c r="ACD765" s="494"/>
      <c r="ACF765" s="202"/>
      <c r="ACG765" s="202"/>
      <c r="ACH765" s="202"/>
      <c r="ACI765" s="10"/>
      <c r="ACJ765" s="10">
        <f>SUM(ACI760:ACI764)</f>
        <v>0</v>
      </c>
      <c r="ACK765" s="269"/>
      <c r="ACL765" s="202"/>
      <c r="ACM765" s="494"/>
      <c r="ACO765" s="202"/>
      <c r="ACP765" s="202"/>
      <c r="ACQ765" s="202"/>
      <c r="ACR765" s="10"/>
      <c r="ACS765" s="10">
        <f>SUM(ACR760:ACR764)</f>
        <v>21.599999999999998</v>
      </c>
      <c r="ACT765" s="269"/>
      <c r="ACU765" s="202"/>
      <c r="ACV765" s="494"/>
      <c r="ACX765" s="202"/>
      <c r="ACY765" s="202"/>
      <c r="ACZ765" s="202"/>
      <c r="ADA765" s="10"/>
      <c r="ADB765" s="10">
        <f>SUM(ADA760:ADA764)</f>
        <v>0</v>
      </c>
      <c r="ADC765" s="269"/>
      <c r="ADD765" s="202"/>
      <c r="ADE765" s="494"/>
      <c r="ADG765" s="202"/>
      <c r="ADH765" s="202"/>
      <c r="ADI765" s="202"/>
      <c r="ADJ765" s="10"/>
      <c r="ADK765" s="10">
        <f>SUM(ADJ760:ADJ764)</f>
        <v>2.6</v>
      </c>
      <c r="ADL765" s="269"/>
      <c r="ADM765" s="202"/>
      <c r="ADN765" s="488"/>
      <c r="ADP765" s="202"/>
      <c r="ADQ765" s="202"/>
      <c r="ADR765" s="202"/>
      <c r="ADS765" s="10"/>
      <c r="ADT765" s="10">
        <f>SUM(ADS760:ADS764)</f>
        <v>0</v>
      </c>
      <c r="ADU765" s="269"/>
      <c r="ADV765" s="202"/>
      <c r="ADW765" s="266"/>
      <c r="ADY765" s="202"/>
      <c r="ADZ765" s="202"/>
      <c r="AEA765" s="202"/>
      <c r="AEB765" s="10"/>
      <c r="AEC765" s="10" t="e">
        <f>SUM(AEB760:AEB764)</f>
        <v>#N/A</v>
      </c>
      <c r="AED765" s="269"/>
      <c r="AEE765" s="202"/>
      <c r="AEF765" s="492"/>
      <c r="AEH765" s="202"/>
      <c r="AEI765" s="202"/>
      <c r="AEJ765" s="202"/>
      <c r="AEK765" s="10"/>
      <c r="AEL765" s="10">
        <f>SUM(AEK760:AEK764)</f>
        <v>0</v>
      </c>
      <c r="AEM765" s="269"/>
      <c r="AEN765" s="202"/>
      <c r="AEO765" s="494"/>
      <c r="AEQ765" s="202"/>
      <c r="AER765" s="202"/>
      <c r="AES765" s="202"/>
      <c r="AET765" s="10"/>
      <c r="AEU765" s="10">
        <f>SUM(AET760:AET764)</f>
        <v>0</v>
      </c>
      <c r="AEV765" s="269"/>
      <c r="AEW765" s="202"/>
      <c r="AEX765" s="494"/>
      <c r="AEZ765" s="202"/>
      <c r="AFA765" s="202"/>
      <c r="AFB765" s="202"/>
      <c r="AFC765" s="10"/>
      <c r="AFD765" s="10">
        <f>SUM(AFC760:AFC764)</f>
        <v>0</v>
      </c>
      <c r="AFE765" s="269"/>
      <c r="AFF765" s="202"/>
      <c r="AFG765" s="266"/>
      <c r="AFI765" s="202"/>
      <c r="AFJ765" s="202"/>
      <c r="AFK765" s="202"/>
      <c r="AFL765" s="10"/>
      <c r="AFM765" s="10" t="e">
        <f>SUM(AFL760:AFL764)</f>
        <v>#N/A</v>
      </c>
      <c r="AFN765" s="269"/>
      <c r="AFO765" s="202"/>
      <c r="AFP765" s="494"/>
      <c r="AFR765" s="202"/>
      <c r="AFS765" s="202"/>
      <c r="AFT765" s="202"/>
      <c r="AFU765" s="10"/>
      <c r="AFV765" s="10">
        <f>SUM(AFU760:AFU764)</f>
        <v>0</v>
      </c>
      <c r="AFW765" s="269"/>
      <c r="AFX765" s="202"/>
      <c r="AFY765" s="494"/>
      <c r="AGA765" s="202"/>
      <c r="AGB765" s="202"/>
      <c r="AGC765" s="202"/>
      <c r="AGD765" s="10"/>
      <c r="AGE765" s="10">
        <f>SUM(AGD760:AGD764)</f>
        <v>23.400000000000002</v>
      </c>
      <c r="AGF765" s="269"/>
      <c r="AGG765" s="202"/>
      <c r="AGH765" s="494"/>
      <c r="AGJ765" s="202"/>
      <c r="AGK765" s="202"/>
      <c r="AGL765" s="202"/>
      <c r="AGM765" s="10"/>
      <c r="AGN765" s="10">
        <f>SUM(AGM760:AGM764)</f>
        <v>0</v>
      </c>
      <c r="AGO765" s="269"/>
      <c r="AGP765" s="202"/>
      <c r="AGQ765" s="488"/>
      <c r="AGS765" s="202"/>
      <c r="AGT765" s="202"/>
      <c r="AGU765" s="202"/>
      <c r="AGV765" s="10"/>
      <c r="AGW765" s="10">
        <f>SUM(AGV760:AGV764)</f>
        <v>41.400000000000006</v>
      </c>
      <c r="AGX765" s="269"/>
      <c r="AGY765" s="202"/>
      <c r="AGZ765" s="266"/>
      <c r="AHB765" s="202"/>
      <c r="AHC765" s="202"/>
      <c r="AHD765" s="202"/>
      <c r="AHE765" s="10"/>
      <c r="AHF765" s="10" t="e">
        <f>SUM(AHE760:AHE764)</f>
        <v>#N/A</v>
      </c>
      <c r="AHG765" s="269"/>
      <c r="AHH765" s="202"/>
      <c r="AHI765" s="503"/>
      <c r="AHK765" s="202"/>
      <c r="AHL765" s="202"/>
      <c r="AHM765" s="202"/>
      <c r="AHN765" s="10"/>
      <c r="AHO765" s="10">
        <f>SUM(AHN760:AHN764)</f>
        <v>0</v>
      </c>
      <c r="AHP765" s="269"/>
      <c r="AHQ765" s="202"/>
      <c r="AHR765" s="494"/>
      <c r="AHT765" s="202"/>
      <c r="AHU765" s="202"/>
      <c r="AHV765" s="202"/>
      <c r="AHW765" s="10"/>
      <c r="AHX765" s="10">
        <f>SUM(AHW760:AHW764)</f>
        <v>0</v>
      </c>
      <c r="AHY765" s="269"/>
      <c r="AHZ765" s="202"/>
      <c r="AIA765" s="266"/>
      <c r="AIC765" s="202"/>
      <c r="AID765" s="202"/>
      <c r="AIE765" s="202"/>
      <c r="AIF765" s="10"/>
      <c r="AIG765" s="10" t="e">
        <f>SUM(AIF760:AIF764)</f>
        <v>#N/A</v>
      </c>
      <c r="AIH765" s="269"/>
      <c r="AII765" s="202"/>
      <c r="AIJ765" s="494"/>
      <c r="AIL765" s="202"/>
      <c r="AIM765" s="202"/>
      <c r="AIN765" s="202"/>
      <c r="AIO765" s="10"/>
      <c r="AIP765" s="10">
        <f>SUM(AIO760:AIO764)</f>
        <v>0</v>
      </c>
      <c r="AIQ765" s="269"/>
      <c r="AIR765" s="202"/>
      <c r="AIS765" s="494"/>
      <c r="AIU765" s="202"/>
      <c r="AIV765" s="202"/>
      <c r="AIW765" s="202"/>
      <c r="AIX765" s="10"/>
      <c r="AIY765" s="10">
        <f>SUM(AIX760:AIX764)</f>
        <v>0</v>
      </c>
      <c r="AIZ765" s="269"/>
      <c r="AJA765" s="202"/>
      <c r="AJB765" s="266"/>
      <c r="AJD765" s="202"/>
      <c r="AJE765" s="202"/>
      <c r="AJF765" s="202"/>
      <c r="AJG765" s="10"/>
      <c r="AJH765" s="10" t="e">
        <f>SUM(AJG760:AJG764)</f>
        <v>#N/A</v>
      </c>
      <c r="AJI765" s="269"/>
      <c r="AJJ765" s="202"/>
      <c r="AJK765" s="266"/>
      <c r="AJM765" s="202"/>
      <c r="AJN765" s="202"/>
      <c r="AJO765" s="202"/>
      <c r="AJP765" s="10"/>
      <c r="AJQ765" s="10" t="e">
        <f>SUM(AJP760:AJP764)</f>
        <v>#N/A</v>
      </c>
      <c r="AJR765" s="269"/>
      <c r="AJS765" s="202"/>
      <c r="AJT765" s="266"/>
      <c r="AJV765" s="202"/>
      <c r="AJW765" s="202"/>
      <c r="AJX765" s="202"/>
      <c r="AJY765" s="10"/>
      <c r="AJZ765" s="10" t="e">
        <f>SUM(AJY760:AJY764)</f>
        <v>#N/A</v>
      </c>
      <c r="AKA765" s="269"/>
      <c r="AKB765" s="202"/>
      <c r="AKC765" s="494"/>
      <c r="AKE765" s="202"/>
      <c r="AKF765" s="202"/>
      <c r="AKG765" s="202"/>
      <c r="AKH765" s="10"/>
      <c r="AKI765" s="10">
        <f>SUM(AKH760:AKH764)</f>
        <v>0</v>
      </c>
      <c r="AKJ765" s="269"/>
      <c r="AKK765" s="202"/>
      <c r="AKL765" s="266"/>
      <c r="AKN765" s="202"/>
      <c r="AKO765" s="202"/>
      <c r="AKP765" s="202"/>
      <c r="AKQ765" s="10"/>
      <c r="AKR765" s="10" t="e">
        <f>SUM(AKQ760:AKQ764)</f>
        <v>#N/A</v>
      </c>
      <c r="AKS765" s="269"/>
      <c r="AKT765" s="202"/>
      <c r="AKU765" s="266"/>
      <c r="AKW765" s="202"/>
      <c r="AKX765" s="202"/>
      <c r="AKY765" s="202"/>
      <c r="AKZ765" s="10"/>
      <c r="ALA765" s="10" t="e">
        <f>SUM(AKZ760:AKZ764)</f>
        <v>#N/A</v>
      </c>
      <c r="ALB765" s="269"/>
      <c r="ALC765" s="202"/>
      <c r="ALD765" s="266"/>
      <c r="ALF765" s="202"/>
      <c r="ALG765" s="202"/>
      <c r="ALH765" s="202"/>
      <c r="ALI765" s="10"/>
      <c r="ALJ765" s="10" t="e">
        <f>SUM(ALI760:ALI764)</f>
        <v>#N/A</v>
      </c>
      <c r="ALK765" s="269"/>
      <c r="ALL765" s="202"/>
      <c r="ALM765" s="266"/>
      <c r="ALO765" s="202"/>
      <c r="ALP765" s="202"/>
      <c r="ALQ765" s="202"/>
      <c r="ALR765" s="10"/>
      <c r="ALS765" s="10" t="e">
        <f>SUM(ALR760:ALR764)</f>
        <v>#N/A</v>
      </c>
      <c r="ALT765" s="269"/>
      <c r="ALU765" s="202"/>
      <c r="ALV765" s="266"/>
      <c r="ALX765" s="202"/>
      <c r="ALY765" s="202"/>
      <c r="ALZ765" s="202"/>
      <c r="AMA765" s="10"/>
      <c r="AMB765" s="10" t="e">
        <f>SUM(AMA760:AMA764)</f>
        <v>#N/A</v>
      </c>
      <c r="AMC765" s="269"/>
      <c r="AMD765" s="202"/>
      <c r="AME765" s="266"/>
      <c r="AMG765" s="202"/>
      <c r="AMH765" s="202"/>
      <c r="AMI765" s="202"/>
      <c r="AMJ765" s="10"/>
      <c r="AMK765" s="10" t="e">
        <f>SUM(AMJ760:AMJ764)</f>
        <v>#N/A</v>
      </c>
      <c r="AML765" s="269"/>
      <c r="AMM765" s="202"/>
      <c r="AMN765" s="266"/>
      <c r="AMP765" s="202"/>
      <c r="AMQ765" s="202"/>
      <c r="AMR765" s="202"/>
      <c r="AMS765" s="10"/>
      <c r="AMT765" s="10" t="e">
        <f>SUM(AMS760:AMS764)</f>
        <v>#N/A</v>
      </c>
      <c r="AMU765" s="269"/>
      <c r="AMV765" s="202"/>
      <c r="AMW765" s="266"/>
      <c r="AMY765" s="202"/>
      <c r="AMZ765" s="202"/>
      <c r="ANA765" s="202"/>
      <c r="ANB765" s="10"/>
      <c r="ANC765" s="10" t="e">
        <f>SUM(ANB760:ANB764)</f>
        <v>#N/A</v>
      </c>
      <c r="AND765" s="269"/>
      <c r="ANE765" s="202"/>
      <c r="ANF765" s="266"/>
      <c r="ANH765" s="202"/>
      <c r="ANI765" s="202"/>
      <c r="ANJ765" s="202"/>
      <c r="ANK765" s="10"/>
      <c r="ANL765" s="10" t="e">
        <f>SUM(ANK760:ANK764)</f>
        <v>#N/A</v>
      </c>
      <c r="ANM765" s="269"/>
      <c r="ANN765" s="202"/>
      <c r="ANO765" s="266"/>
      <c r="ANQ765" s="202"/>
      <c r="ANR765" s="202"/>
      <c r="ANS765" s="202"/>
      <c r="ANT765" s="10"/>
      <c r="ANU765" s="10" t="e">
        <f>SUM(ANT760:ANT764)</f>
        <v>#N/A</v>
      </c>
      <c r="ANV765" s="269"/>
      <c r="ANW765" s="202"/>
      <c r="ANX765" s="266"/>
      <c r="ANZ765" s="202"/>
      <c r="AOA765" s="202"/>
      <c r="AOB765" s="202"/>
      <c r="AOC765" s="10"/>
      <c r="AOD765" s="10" t="e">
        <f>SUM(AOC760:AOC764)</f>
        <v>#N/A</v>
      </c>
      <c r="AOE765" s="269"/>
      <c r="AOF765" s="202"/>
      <c r="AOG765" s="266"/>
      <c r="AOI765" s="202"/>
      <c r="AOJ765" s="202"/>
      <c r="AOK765" s="202"/>
      <c r="AOL765" s="10"/>
      <c r="AOM765" s="10" t="e">
        <f>SUM(AOL760:AOL764)</f>
        <v>#N/A</v>
      </c>
      <c r="AON765" s="269"/>
      <c r="AOO765" s="202"/>
      <c r="AOP765" s="266"/>
      <c r="AOR765" s="202"/>
      <c r="AOS765" s="202"/>
      <c r="AOT765" s="202"/>
      <c r="AOU765" s="10"/>
      <c r="AOV765" s="10" t="e">
        <f>SUM(AOU760:AOU764)</f>
        <v>#N/A</v>
      </c>
      <c r="AOW765" s="269"/>
      <c r="AOX765" s="202"/>
      <c r="AOY765" s="266"/>
      <c r="APA765" s="202"/>
      <c r="APB765" s="202"/>
      <c r="APC765" s="202"/>
      <c r="APD765" s="10"/>
      <c r="APE765" s="10" t="e">
        <f>SUM(APD760:APD764)</f>
        <v>#N/A</v>
      </c>
      <c r="APF765" s="269"/>
      <c r="APG765" s="202"/>
      <c r="APH765" s="266"/>
      <c r="APJ765" s="202"/>
      <c r="APK765" s="202"/>
      <c r="APL765" s="202"/>
      <c r="APM765" s="10"/>
      <c r="APN765" s="10" t="e">
        <f>SUM(APM760:APM764)</f>
        <v>#N/A</v>
      </c>
      <c r="APO765" s="269"/>
      <c r="APP765" s="202"/>
      <c r="APQ765" s="499"/>
      <c r="APS765" s="202"/>
      <c r="APT765" s="202"/>
      <c r="APU765" s="202"/>
      <c r="APV765" s="10"/>
      <c r="APW765" s="10">
        <f>SUM(APV760:APV764)</f>
        <v>21.599999999999998</v>
      </c>
      <c r="APX765" s="269"/>
      <c r="APY765" s="202"/>
      <c r="APZ765" s="499"/>
      <c r="AQB765" s="202"/>
      <c r="AQC765" s="202"/>
      <c r="AQD765" s="202"/>
      <c r="AQE765" s="10"/>
      <c r="AQF765" s="10">
        <f>SUM(AQE760:AQE764)</f>
        <v>0</v>
      </c>
      <c r="AQG765" s="269"/>
      <c r="AQH765" s="202"/>
      <c r="AQI765" s="494"/>
      <c r="AQK765" s="202"/>
      <c r="AQL765" s="202"/>
      <c r="AQM765" s="202"/>
      <c r="AQN765" s="10"/>
      <c r="AQO765" s="10">
        <f>SUM(AQN760:AQN764)</f>
        <v>0</v>
      </c>
      <c r="AQP765" s="269"/>
      <c r="AQQ765" s="202"/>
      <c r="AQR765" s="494"/>
      <c r="AQT765" s="202"/>
      <c r="AQU765" s="202"/>
      <c r="AQV765" s="202"/>
      <c r="AQW765" s="10"/>
      <c r="AQX765" s="10">
        <f>SUM(AQW760:AQW764)</f>
        <v>0</v>
      </c>
      <c r="AQY765" s="269"/>
      <c r="AQZ765" s="202"/>
      <c r="ARA765" s="494"/>
      <c r="ARC765" s="202"/>
      <c r="ARD765" s="202"/>
      <c r="ARE765" s="202"/>
      <c r="ARF765" s="10"/>
      <c r="ARG765" s="10">
        <f>SUM(ARF760:ARF764)</f>
        <v>21</v>
      </c>
      <c r="ARH765" s="269"/>
      <c r="ARI765" s="202"/>
      <c r="ARJ765" s="494"/>
      <c r="ARL765" s="202"/>
      <c r="ARM765" s="202"/>
      <c r="ARN765" s="202"/>
      <c r="ARO765" s="10"/>
      <c r="ARP765" s="10">
        <f>SUM(ARO760:ARO764)</f>
        <v>5.5</v>
      </c>
      <c r="ARQ765" s="269"/>
      <c r="ARR765" s="202"/>
      <c r="ARS765" s="499"/>
      <c r="ARU765" s="202"/>
      <c r="ARV765" s="202"/>
      <c r="ARW765" s="202"/>
      <c r="ARX765" s="10"/>
      <c r="ARY765" s="10">
        <f>SUM(ARX760:ARX764)</f>
        <v>18</v>
      </c>
      <c r="ARZ765" s="269"/>
      <c r="ASA765" s="202"/>
      <c r="ASB765" s="494"/>
      <c r="ASD765" s="202"/>
      <c r="ASE765" s="202"/>
      <c r="ASF765" s="202"/>
      <c r="ASG765" s="10"/>
      <c r="ASH765" s="10">
        <f>SUM(ASG760:ASG764)</f>
        <v>0</v>
      </c>
      <c r="ASI765" s="269"/>
      <c r="ASJ765" s="202"/>
      <c r="ASK765" s="494"/>
      <c r="ASM765" s="202"/>
      <c r="ASN765" s="202"/>
      <c r="ASO765" s="202"/>
      <c r="ASP765" s="10"/>
      <c r="ASQ765" s="10">
        <f>SUM(ASP760:ASP764)</f>
        <v>0</v>
      </c>
      <c r="ASR765" s="269"/>
      <c r="ASS765" s="202"/>
      <c r="AST765" s="494"/>
      <c r="ASV765" s="202"/>
      <c r="ASW765" s="202"/>
      <c r="ASX765" s="202"/>
      <c r="ASY765" s="10"/>
      <c r="ASZ765" s="10">
        <f>SUM(ASY760:ASY764)</f>
        <v>0</v>
      </c>
      <c r="ATA765" s="269"/>
      <c r="ATB765" s="202"/>
      <c r="ATC765" s="494"/>
      <c r="ATE765" s="202"/>
      <c r="ATF765" s="202"/>
      <c r="ATG765" s="202"/>
      <c r="ATH765" s="10"/>
      <c r="ATI765" s="10">
        <f>SUM(ATH760:ATH764)</f>
        <v>0</v>
      </c>
      <c r="ATJ765" s="269"/>
      <c r="ATK765" s="202"/>
      <c r="ATL765" s="494"/>
      <c r="ATN765" s="202"/>
      <c r="ATO765" s="202"/>
      <c r="ATP765" s="202"/>
      <c r="ATQ765" s="10"/>
      <c r="ATR765" s="10">
        <f>SUM(ATQ760:ATQ764)</f>
        <v>6</v>
      </c>
      <c r="ATS765" s="269"/>
      <c r="ATT765" s="202"/>
      <c r="ATU765" s="494"/>
      <c r="ATW765" s="202"/>
      <c r="ATX765" s="202"/>
      <c r="ATY765" s="202"/>
      <c r="ATZ765" s="10"/>
      <c r="AUA765" s="10">
        <f>SUM(ATZ760:ATZ764)</f>
        <v>22.5</v>
      </c>
      <c r="AUB765" s="269"/>
      <c r="AUC765" s="202"/>
      <c r="AUD765" s="494"/>
      <c r="AUF765" s="202"/>
      <c r="AUG765" s="202"/>
      <c r="AUH765" s="202"/>
      <c r="AUI765" s="10"/>
      <c r="AUJ765" s="10">
        <f>SUM(AUI760:AUI764)</f>
        <v>27</v>
      </c>
      <c r="AUK765" s="269"/>
      <c r="AUL765" s="202"/>
      <c r="AUM765" s="494"/>
      <c r="AUO765" s="202"/>
      <c r="AUP765" s="202"/>
      <c r="AUQ765" s="202"/>
      <c r="AUR765" s="10"/>
      <c r="AUS765" s="10">
        <f>SUM(AUR760:AUR764)</f>
        <v>18</v>
      </c>
      <c r="AUT765" s="269"/>
      <c r="AUU765" s="202"/>
      <c r="AUV765" s="488"/>
      <c r="AUX765" s="202"/>
      <c r="AUY765" s="202"/>
      <c r="AUZ765" s="202"/>
      <c r="AVA765" s="10"/>
      <c r="AVB765" s="10">
        <f>SUM(AVA760:AVA764)</f>
        <v>0</v>
      </c>
      <c r="AVC765" s="269"/>
      <c r="AVD765" s="202"/>
      <c r="AVE765" s="494"/>
      <c r="AVG765" s="202"/>
      <c r="AVH765" s="202"/>
      <c r="AVI765" s="202"/>
      <c r="AVJ765" s="10"/>
      <c r="AVK765" s="10">
        <f>SUM(AVJ760:AVJ764)</f>
        <v>5.5</v>
      </c>
      <c r="AVL765" s="269"/>
      <c r="AVM765" s="202"/>
      <c r="AVN765" s="494"/>
      <c r="AVP765" s="202"/>
      <c r="AVQ765" s="202"/>
      <c r="AVR765" s="202"/>
      <c r="AVS765" s="10"/>
      <c r="AVT765" s="10">
        <f>SUM(AVS760:AVS764)</f>
        <v>5.5</v>
      </c>
      <c r="AVU765" s="269"/>
      <c r="AVV765" s="202"/>
      <c r="AVW765" s="488"/>
      <c r="AVY765" s="202"/>
      <c r="AVZ765" s="202"/>
      <c r="AWA765" s="202"/>
      <c r="AWB765" s="10"/>
      <c r="AWC765" s="10">
        <f>SUM(AWB760:AWB764)</f>
        <v>0</v>
      </c>
      <c r="AWD765" s="269"/>
      <c r="AWE765" s="202"/>
      <c r="AWF765" s="494"/>
      <c r="AWH765" s="202"/>
      <c r="AWI765" s="202"/>
      <c r="AWJ765" s="202"/>
      <c r="AWK765" s="10"/>
      <c r="AWL765" s="10">
        <f>SUM(AWK760:AWK764)</f>
        <v>0</v>
      </c>
      <c r="AWM765" s="269"/>
      <c r="AWN765" s="202"/>
      <c r="AWO765" s="494"/>
      <c r="AWQ765" s="202"/>
      <c r="AWR765" s="202"/>
      <c r="AWS765" s="202"/>
      <c r="AWT765" s="10"/>
      <c r="AWU765" s="10">
        <f>SUM(AWT760:AWT764)</f>
        <v>0</v>
      </c>
      <c r="AWV765" s="269"/>
      <c r="AWW765" s="202"/>
      <c r="AWX765" s="494"/>
      <c r="AWZ765" s="202"/>
      <c r="AXA765" s="202"/>
      <c r="AXB765" s="202"/>
      <c r="AXC765" s="10"/>
      <c r="AXD765" s="10">
        <f>SUM(AXC760:AXC764)</f>
        <v>0</v>
      </c>
      <c r="AXE765" s="269"/>
      <c r="AXF765" s="202"/>
      <c r="AXG765" s="494"/>
      <c r="AXI765" s="202"/>
      <c r="AXJ765" s="202"/>
      <c r="AXK765" s="202"/>
      <c r="AXL765" s="10"/>
      <c r="AXM765" s="10">
        <f>SUM(AXL760:AXL764)</f>
        <v>0</v>
      </c>
      <c r="AXN765" s="269"/>
      <c r="AXO765" s="202"/>
      <c r="AXP765" s="494"/>
      <c r="AXR765" s="202"/>
      <c r="AXS765" s="202"/>
      <c r="AXT765" s="202"/>
      <c r="AXU765" s="10"/>
      <c r="AXV765" s="10">
        <f>SUM(AXU760:AXU764)</f>
        <v>0</v>
      </c>
      <c r="AXW765" s="269"/>
      <c r="AXX765" s="202"/>
      <c r="AXY765" s="499"/>
      <c r="AYA765" s="202"/>
      <c r="AYB765" s="202"/>
      <c r="AYC765" s="202"/>
      <c r="AYD765" s="10"/>
      <c r="AYE765" s="10">
        <f>SUM(AYD760:AYD764)</f>
        <v>25.2</v>
      </c>
      <c r="AYF765" s="269"/>
      <c r="AYG765" s="202"/>
      <c r="AYH765" s="494"/>
      <c r="AYJ765" s="202"/>
      <c r="AYK765" s="202"/>
      <c r="AYL765" s="202"/>
      <c r="AYM765" s="10"/>
      <c r="AYN765" s="10">
        <f>SUM(AYM760:AYM764)</f>
        <v>0</v>
      </c>
      <c r="AYO765" s="269"/>
      <c r="AYP765" s="202"/>
      <c r="AYQ765" s="494"/>
      <c r="AYS765" s="202"/>
      <c r="AYT765" s="202"/>
      <c r="AYU765" s="202"/>
      <c r="AYV765" s="10"/>
      <c r="AYW765" s="10">
        <f>SUM(AYV760:AYV764)</f>
        <v>0</v>
      </c>
      <c r="AYX765" s="269"/>
      <c r="AYY765" s="202"/>
      <c r="AYZ765" s="494"/>
      <c r="AZB765" s="202"/>
      <c r="AZC765" s="202"/>
      <c r="AZD765" s="202"/>
      <c r="AZE765" s="10"/>
      <c r="AZF765" s="10">
        <f>SUM(AZE760:AZE764)</f>
        <v>0</v>
      </c>
      <c r="AZG765" s="269"/>
      <c r="AZH765" s="202"/>
      <c r="AZI765" s="494"/>
      <c r="AZK765" s="202"/>
      <c r="AZL765" s="202"/>
      <c r="AZM765" s="202"/>
      <c r="AZN765" s="10"/>
      <c r="AZO765" s="10">
        <f>SUM(AZN760:AZN764)</f>
        <v>0</v>
      </c>
      <c r="AZP765" s="269"/>
      <c r="AZQ765" s="202"/>
      <c r="AZR765" s="494"/>
      <c r="AZT765" s="202"/>
      <c r="AZU765" s="202"/>
      <c r="AZV765" s="202"/>
      <c r="AZW765" s="10"/>
      <c r="AZX765" s="10">
        <f>SUM(AZW760:AZW764)</f>
        <v>7.5</v>
      </c>
      <c r="AZY765" s="269"/>
      <c r="AZZ765" s="202"/>
      <c r="BAA765" s="499"/>
      <c r="BAC765" s="202"/>
      <c r="BAD765" s="202"/>
      <c r="BAE765" s="202"/>
      <c r="BAF765" s="10"/>
      <c r="BAG765" s="10">
        <f>SUM(BAF760:BAF764)</f>
        <v>0</v>
      </c>
      <c r="BAH765" s="269"/>
    </row>
    <row r="766" spans="1:1386" s="14" customFormat="1" ht="15">
      <c r="A766" s="202" t="s">
        <v>110</v>
      </c>
      <c r="B766" s="484" t="s">
        <v>2075</v>
      </c>
      <c r="D766" s="278">
        <f>IF(C766="Kopman",2,1)</f>
        <v>1</v>
      </c>
      <c r="E766" s="203">
        <f>VLOOKUP(B766,$A$794:$F$2344,6,FALSE)</f>
        <v>0</v>
      </c>
      <c r="F766" s="202" t="s">
        <v>61</v>
      </c>
      <c r="G766" s="10">
        <f>E766*1.5*D766</f>
        <v>0</v>
      </c>
      <c r="H766" s="10"/>
      <c r="I766" s="263"/>
      <c r="J766" s="202" t="s">
        <v>110</v>
      </c>
      <c r="K766" s="487" t="s">
        <v>438</v>
      </c>
      <c r="M766" s="278">
        <f>IF(L766="Kopman",2,1)</f>
        <v>1</v>
      </c>
      <c r="N766" s="203">
        <f>VLOOKUP(K766,$A$794:$F$2344,6,FALSE)</f>
        <v>18</v>
      </c>
      <c r="O766" s="202" t="s">
        <v>61</v>
      </c>
      <c r="P766" s="10">
        <f>N766*1.5*M766</f>
        <v>27</v>
      </c>
      <c r="Q766" s="10"/>
      <c r="R766" s="263"/>
      <c r="S766" s="202" t="s">
        <v>110</v>
      </c>
      <c r="T766" s="484" t="s">
        <v>502</v>
      </c>
      <c r="V766" s="278">
        <f>IF(U766="Kopman",2,1)</f>
        <v>1</v>
      </c>
      <c r="W766" s="203">
        <f>VLOOKUP(T766,$A$794:$F$2344,6,FALSE)</f>
        <v>0</v>
      </c>
      <c r="X766" s="202" t="s">
        <v>61</v>
      </c>
      <c r="Y766" s="10">
        <f>W766*1.5*V766</f>
        <v>0</v>
      </c>
      <c r="Z766" s="10"/>
      <c r="AA766" s="263"/>
      <c r="AB766" s="202" t="s">
        <v>110</v>
      </c>
      <c r="AC766" s="484" t="s">
        <v>2444</v>
      </c>
      <c r="AE766" s="278">
        <f>IF(AD766="Kopman",2,1)</f>
        <v>1</v>
      </c>
      <c r="AF766" s="203">
        <f>VLOOKUP(AC766,$A$794:$F$2344,6,FALSE)</f>
        <v>0</v>
      </c>
      <c r="AG766" s="202" t="s">
        <v>61</v>
      </c>
      <c r="AH766" s="10">
        <f>AF766*1.5*AE766</f>
        <v>0</v>
      </c>
      <c r="AI766" s="10"/>
      <c r="AJ766" s="263"/>
      <c r="AK766" s="202" t="s">
        <v>110</v>
      </c>
      <c r="AL766" s="490" t="s">
        <v>2075</v>
      </c>
      <c r="AN766" s="278">
        <f>IF(AM766="Kopman",2,1)</f>
        <v>1</v>
      </c>
      <c r="AO766" s="203">
        <f>VLOOKUP(AL766,$A$794:$F$2344,6,FALSE)</f>
        <v>0</v>
      </c>
      <c r="AP766" s="202" t="s">
        <v>61</v>
      </c>
      <c r="AQ766" s="10">
        <f>AO766*1.5*AN766</f>
        <v>0</v>
      </c>
      <c r="AR766" s="10"/>
      <c r="AS766" s="263"/>
      <c r="AT766" s="202" t="s">
        <v>110</v>
      </c>
      <c r="AU766" s="484" t="s">
        <v>2249</v>
      </c>
      <c r="AW766" s="278">
        <f>IF(AV766="Kopman",2,1)</f>
        <v>1</v>
      </c>
      <c r="AX766" s="203">
        <f>VLOOKUP(AU766,$A$794:$F$2344,6,FALSE)</f>
        <v>0</v>
      </c>
      <c r="AY766" s="202" t="s">
        <v>61</v>
      </c>
      <c r="AZ766" s="10">
        <f>AX766*1.5*AW766</f>
        <v>0</v>
      </c>
      <c r="BA766" s="10"/>
      <c r="BB766" s="263"/>
      <c r="BC766" s="202" t="s">
        <v>110</v>
      </c>
      <c r="BD766" s="484" t="s">
        <v>2075</v>
      </c>
      <c r="BF766" s="278">
        <f>IF(BE766="Kopman",2,1)</f>
        <v>1</v>
      </c>
      <c r="BG766" s="203">
        <f>VLOOKUP(BD766,$A$794:$F$2344,6,FALSE)</f>
        <v>0</v>
      </c>
      <c r="BH766" s="202" t="s">
        <v>61</v>
      </c>
      <c r="BI766" s="10">
        <f>BG766*1.5*BF766</f>
        <v>0</v>
      </c>
      <c r="BJ766" s="10"/>
      <c r="BK766" s="263"/>
      <c r="BL766" s="202" t="s">
        <v>110</v>
      </c>
      <c r="BM766" s="484" t="s">
        <v>452</v>
      </c>
      <c r="BO766" s="278">
        <f>IF(BN766="Kopman",2,1)</f>
        <v>1</v>
      </c>
      <c r="BP766" s="203">
        <f>VLOOKUP(BM766,$A$794:$F$2344,6,FALSE)</f>
        <v>0</v>
      </c>
      <c r="BQ766" s="202" t="s">
        <v>61</v>
      </c>
      <c r="BR766" s="10">
        <f>BP766*1.5*BO766</f>
        <v>0</v>
      </c>
      <c r="BS766" s="10"/>
      <c r="BT766" s="263"/>
      <c r="BU766" s="202" t="s">
        <v>110</v>
      </c>
      <c r="BV766" s="484" t="s">
        <v>1601</v>
      </c>
      <c r="BX766" s="278">
        <f>IF(BW766="Kopman",2,1)</f>
        <v>1</v>
      </c>
      <c r="BY766" s="203">
        <f>VLOOKUP(BV766,$A$794:$F$2344,6,FALSE)</f>
        <v>0</v>
      </c>
      <c r="BZ766" s="202" t="s">
        <v>61</v>
      </c>
      <c r="CA766" s="10">
        <f>BY766*1.5*BX766</f>
        <v>0</v>
      </c>
      <c r="CB766" s="10"/>
      <c r="CC766" s="263"/>
      <c r="CD766" s="202" t="s">
        <v>110</v>
      </c>
      <c r="CE766" s="491" t="s">
        <v>2347</v>
      </c>
      <c r="CG766" s="278">
        <f>IF(CF766="Kopman",2,1)</f>
        <v>1</v>
      </c>
      <c r="CH766" s="203">
        <f>VLOOKUP(CE766,$A$794:$F$2344,6,FALSE)</f>
        <v>0</v>
      </c>
      <c r="CI766" s="202" t="s">
        <v>61</v>
      </c>
      <c r="CJ766" s="10">
        <f>CH766*1.5*CG766</f>
        <v>0</v>
      </c>
      <c r="CK766" s="10"/>
      <c r="CL766" s="263"/>
      <c r="CM766" s="202" t="s">
        <v>110</v>
      </c>
      <c r="CN766" s="484" t="s">
        <v>2075</v>
      </c>
      <c r="CP766" s="278">
        <f>IF(CO766="Kopman",2,1)</f>
        <v>1</v>
      </c>
      <c r="CQ766" s="203">
        <f>VLOOKUP(CN766,$A$794:$F$2344,6,FALSE)</f>
        <v>0</v>
      </c>
      <c r="CR766" s="202" t="s">
        <v>61</v>
      </c>
      <c r="CS766" s="10">
        <f>CQ766*1.5*CP766</f>
        <v>0</v>
      </c>
      <c r="CT766" s="10"/>
      <c r="CU766" s="263"/>
      <c r="CV766" s="202" t="s">
        <v>110</v>
      </c>
      <c r="CW766" s="484" t="s">
        <v>2249</v>
      </c>
      <c r="CY766" s="278">
        <f>IF(CX766="Kopman",2,1)</f>
        <v>1</v>
      </c>
      <c r="CZ766" s="203">
        <f>VLOOKUP(CW766,$A$794:$F$2344,6,FALSE)</f>
        <v>0</v>
      </c>
      <c r="DA766" s="202" t="s">
        <v>61</v>
      </c>
      <c r="DB766" s="10">
        <f>CZ766*1.5*CY766</f>
        <v>0</v>
      </c>
      <c r="DC766" s="10"/>
      <c r="DD766" s="263"/>
      <c r="DE766" s="202" t="s">
        <v>110</v>
      </c>
      <c r="DF766" s="484" t="s">
        <v>2249</v>
      </c>
      <c r="DH766" s="278">
        <f>IF(DG766="Kopman",2,1)</f>
        <v>1</v>
      </c>
      <c r="DI766" s="203">
        <f>VLOOKUP(DF766,$A$794:$F$2344,6,FALSE)</f>
        <v>0</v>
      </c>
      <c r="DJ766" s="202" t="s">
        <v>61</v>
      </c>
      <c r="DK766" s="10">
        <f>DI766*1.5*DH766</f>
        <v>0</v>
      </c>
      <c r="DL766" s="10"/>
      <c r="DM766" s="263"/>
      <c r="DN766" s="202" t="s">
        <v>110</v>
      </c>
      <c r="DO766" s="484" t="s">
        <v>2075</v>
      </c>
      <c r="DQ766" s="278">
        <f>IF(DP766="Kopman",2,1)</f>
        <v>1</v>
      </c>
      <c r="DR766" s="203">
        <f>VLOOKUP(DO766,$A$794:$F$2344,6,FALSE)</f>
        <v>0</v>
      </c>
      <c r="DS766" s="202" t="s">
        <v>61</v>
      </c>
      <c r="DT766" s="10">
        <f>DR766*1.5*DQ766</f>
        <v>0</v>
      </c>
      <c r="DU766" s="10"/>
      <c r="DV766" s="263"/>
      <c r="DW766" s="202" t="s">
        <v>110</v>
      </c>
      <c r="DX766" s="484" t="s">
        <v>2249</v>
      </c>
      <c r="DZ766" s="278">
        <f>IF(DY766="Kopman",2,1)</f>
        <v>1</v>
      </c>
      <c r="EA766" s="203">
        <f>VLOOKUP(DX766,$A$794:$F$2344,6,FALSE)</f>
        <v>0</v>
      </c>
      <c r="EB766" s="202" t="s">
        <v>61</v>
      </c>
      <c r="EC766" s="10">
        <f>EA766*1.5*DZ766</f>
        <v>0</v>
      </c>
      <c r="ED766" s="10"/>
      <c r="EE766" s="263"/>
      <c r="EF766" s="202" t="s">
        <v>110</v>
      </c>
      <c r="EG766" s="484" t="s">
        <v>452</v>
      </c>
      <c r="EI766" s="278">
        <f>IF(EH766="Kopman",2,1)</f>
        <v>1</v>
      </c>
      <c r="EJ766" s="203">
        <f>VLOOKUP(EG766,$A$794:$F$2344,6,FALSE)</f>
        <v>0</v>
      </c>
      <c r="EK766" s="202" t="s">
        <v>61</v>
      </c>
      <c r="EL766" s="10">
        <f>EJ766*1.5*EI766</f>
        <v>0</v>
      </c>
      <c r="EM766" s="10"/>
      <c r="EN766" s="263"/>
      <c r="EO766" s="202" t="s">
        <v>110</v>
      </c>
      <c r="EP766" s="484" t="s">
        <v>2351</v>
      </c>
      <c r="ER766" s="278">
        <f>IF(EQ766="Kopman",2,1)</f>
        <v>1</v>
      </c>
      <c r="ES766" s="203">
        <f>VLOOKUP(EP766,$A$794:$F$2344,6,FALSE)</f>
        <v>3</v>
      </c>
      <c r="ET766" s="202" t="s">
        <v>61</v>
      </c>
      <c r="EU766" s="10">
        <f>ES766*1.5*ER766</f>
        <v>4.5</v>
      </c>
      <c r="EV766" s="10"/>
      <c r="EW766" s="263"/>
      <c r="EX766" s="202" t="s">
        <v>110</v>
      </c>
      <c r="EY766" s="484" t="s">
        <v>535</v>
      </c>
      <c r="FA766" s="278">
        <f>IF(EZ766="Kopman",2,1)</f>
        <v>1</v>
      </c>
      <c r="FB766" s="203">
        <f>VLOOKUP(EY766,$A$794:$F$2344,6,FALSE)</f>
        <v>0</v>
      </c>
      <c r="FC766" s="202" t="s">
        <v>61</v>
      </c>
      <c r="FD766" s="10">
        <f>FB766*1.5*FA766</f>
        <v>0</v>
      </c>
      <c r="FE766" s="10"/>
      <c r="FF766" s="263"/>
      <c r="FG766" s="202" t="s">
        <v>110</v>
      </c>
      <c r="FH766" s="484" t="s">
        <v>452</v>
      </c>
      <c r="FJ766" s="278">
        <f>IF(FI766="Kopman",2,1)</f>
        <v>1</v>
      </c>
      <c r="FK766" s="203">
        <f>VLOOKUP(FH766,$A$794:$F$2344,6,FALSE)</f>
        <v>0</v>
      </c>
      <c r="FL766" s="202" t="s">
        <v>61</v>
      </c>
      <c r="FM766" s="10">
        <f>FK766*1.5*FJ766</f>
        <v>0</v>
      </c>
      <c r="FN766" s="10"/>
      <c r="FO766" s="263"/>
      <c r="FP766" s="202" t="s">
        <v>110</v>
      </c>
      <c r="FQ766" s="484" t="s">
        <v>656</v>
      </c>
      <c r="FS766" s="278">
        <f>IF(FR766="Kopman",2,1)</f>
        <v>1</v>
      </c>
      <c r="FT766" s="203">
        <f>VLOOKUP(FQ766,$A$794:$F$2344,6,FALSE)</f>
        <v>0</v>
      </c>
      <c r="FU766" s="202" t="s">
        <v>61</v>
      </c>
      <c r="FV766" s="10">
        <f>FT766*1.5*FS766</f>
        <v>0</v>
      </c>
      <c r="FW766" s="10"/>
      <c r="FX766" s="263"/>
      <c r="FY766" s="202" t="s">
        <v>110</v>
      </c>
      <c r="FZ766" s="484" t="s">
        <v>438</v>
      </c>
      <c r="GB766" s="278">
        <f>IF(GA766="Kopman",2,1)</f>
        <v>1</v>
      </c>
      <c r="GC766" s="203">
        <f>VLOOKUP(FZ766,$A$794:$F$2344,6,FALSE)</f>
        <v>18</v>
      </c>
      <c r="GD766" s="202" t="s">
        <v>61</v>
      </c>
      <c r="GE766" s="10">
        <f>GC766*1.5*GB766</f>
        <v>27</v>
      </c>
      <c r="GF766" s="10"/>
      <c r="GG766" s="263"/>
      <c r="GH766" s="202" t="s">
        <v>110</v>
      </c>
      <c r="GI766" s="484" t="s">
        <v>438</v>
      </c>
      <c r="GK766" s="278">
        <f>IF(GJ766="Kopman",2,1)</f>
        <v>1</v>
      </c>
      <c r="GL766" s="203">
        <f>VLOOKUP(GI766,$A$794:$F$2344,6,FALSE)</f>
        <v>18</v>
      </c>
      <c r="GM766" s="202" t="s">
        <v>61</v>
      </c>
      <c r="GN766" s="10">
        <f>GL766*1.5*GK766</f>
        <v>27</v>
      </c>
      <c r="GO766" s="10"/>
      <c r="GP766" s="263"/>
      <c r="GQ766" s="202" t="s">
        <v>110</v>
      </c>
      <c r="GR766" s="484" t="s">
        <v>502</v>
      </c>
      <c r="GT766" s="278">
        <f>IF(GS766="Kopman",2,1)</f>
        <v>1</v>
      </c>
      <c r="GU766" s="203">
        <f>VLOOKUP(GR766,$A$794:$F$2344,6,FALSE)</f>
        <v>0</v>
      </c>
      <c r="GV766" s="202" t="s">
        <v>61</v>
      </c>
      <c r="GW766" s="10">
        <f>GU766*1.5*GT766</f>
        <v>0</v>
      </c>
      <c r="GX766" s="10"/>
      <c r="GY766" s="263"/>
      <c r="GZ766" s="202" t="s">
        <v>110</v>
      </c>
      <c r="HA766" s="484" t="s">
        <v>502</v>
      </c>
      <c r="HC766" s="278">
        <f>IF(HB766="Kopman",2,1)</f>
        <v>1</v>
      </c>
      <c r="HD766" s="203">
        <f>VLOOKUP(HA766,$A$794:$F$2344,6,FALSE)</f>
        <v>0</v>
      </c>
      <c r="HE766" s="202" t="s">
        <v>61</v>
      </c>
      <c r="HF766" s="10">
        <f>HD766*1.5*HC766</f>
        <v>0</v>
      </c>
      <c r="HG766" s="10"/>
      <c r="HH766" s="263"/>
      <c r="HI766" s="202" t="s">
        <v>110</v>
      </c>
      <c r="HJ766" s="484" t="s">
        <v>452</v>
      </c>
      <c r="HL766" s="278">
        <f>IF(HK766="Kopman",2,1)</f>
        <v>1</v>
      </c>
      <c r="HM766" s="203">
        <f>VLOOKUP(HJ766,$A$794:$F$2344,6,FALSE)</f>
        <v>0</v>
      </c>
      <c r="HN766" s="202" t="s">
        <v>61</v>
      </c>
      <c r="HO766" s="10">
        <f>HM766*1.5*HL766</f>
        <v>0</v>
      </c>
      <c r="HP766" s="10"/>
      <c r="HQ766" s="263"/>
      <c r="HR766" s="202" t="s">
        <v>110</v>
      </c>
      <c r="HS766" s="484" t="s">
        <v>2444</v>
      </c>
      <c r="HU766" s="278">
        <f>IF(HT766="Kopman",2,1)</f>
        <v>1</v>
      </c>
      <c r="HV766" s="203">
        <f>VLOOKUP(HS766,$A$794:$F$2344,6,FALSE)</f>
        <v>0</v>
      </c>
      <c r="HW766" s="202" t="s">
        <v>61</v>
      </c>
      <c r="HX766" s="10">
        <f>HV766*1.5*HU766</f>
        <v>0</v>
      </c>
      <c r="HY766" s="10"/>
      <c r="HZ766" s="263"/>
      <c r="IA766" s="202" t="s">
        <v>110</v>
      </c>
      <c r="IB766" s="496" t="s">
        <v>183</v>
      </c>
      <c r="ID766" s="278">
        <f>IF(IC766="Kopman",2,1)</f>
        <v>1</v>
      </c>
      <c r="IE766" s="203" t="e">
        <f>VLOOKUP(IB766,$A$794:$F$2344,6,FALSE)</f>
        <v>#N/A</v>
      </c>
      <c r="IF766" s="202" t="s">
        <v>61</v>
      </c>
      <c r="IG766" s="10" t="e">
        <f>IE766*1.5*ID766</f>
        <v>#N/A</v>
      </c>
      <c r="IH766" s="10"/>
      <c r="II766" s="263"/>
      <c r="IJ766" s="202" t="s">
        <v>110</v>
      </c>
      <c r="IK766" s="484" t="s">
        <v>2249</v>
      </c>
      <c r="IM766" s="278">
        <f>IF(IL766="Kopman",2,1)</f>
        <v>1</v>
      </c>
      <c r="IN766" s="203">
        <f>VLOOKUP(IK766,$A$794:$F$2344,6,FALSE)</f>
        <v>0</v>
      </c>
      <c r="IO766" s="202" t="s">
        <v>61</v>
      </c>
      <c r="IP766" s="10">
        <f>IN766*1.5*IM766</f>
        <v>0</v>
      </c>
      <c r="IQ766" s="10"/>
      <c r="IR766" s="263"/>
      <c r="IS766" s="202" t="s">
        <v>110</v>
      </c>
      <c r="IT766" s="484" t="s">
        <v>928</v>
      </c>
      <c r="IV766" s="278">
        <f>IF(IU766="Kopman",2,1)</f>
        <v>1</v>
      </c>
      <c r="IW766" s="203">
        <f>VLOOKUP(IT766,$A$794:$F$2344,6,FALSE)</f>
        <v>0</v>
      </c>
      <c r="IX766" s="202" t="s">
        <v>61</v>
      </c>
      <c r="IY766" s="10">
        <f>IW766*1.5*IV766</f>
        <v>0</v>
      </c>
      <c r="IZ766" s="10"/>
      <c r="JA766" s="263"/>
      <c r="JB766" s="202" t="s">
        <v>110</v>
      </c>
      <c r="JC766" s="484" t="s">
        <v>452</v>
      </c>
      <c r="JE766" s="278">
        <f>IF(JD766="Kopman",2,1)</f>
        <v>1</v>
      </c>
      <c r="JF766" s="203">
        <f>VLOOKUP(JC766,$A$794:$F$2344,6,FALSE)</f>
        <v>0</v>
      </c>
      <c r="JG766" s="202" t="s">
        <v>61</v>
      </c>
      <c r="JH766" s="10">
        <f>JF766*1.5*JE766</f>
        <v>0</v>
      </c>
      <c r="JI766" s="10"/>
      <c r="JJ766" s="263"/>
      <c r="JK766" s="202" t="s">
        <v>110</v>
      </c>
      <c r="JL766" s="484" t="s">
        <v>2075</v>
      </c>
      <c r="JN766" s="278">
        <f>IF(JM766="Kopman",2,1)</f>
        <v>1</v>
      </c>
      <c r="JO766" s="203">
        <f>VLOOKUP(JL766,$A$794:$F$2344,6,FALSE)</f>
        <v>0</v>
      </c>
      <c r="JP766" s="202" t="s">
        <v>61</v>
      </c>
      <c r="JQ766" s="10">
        <f>JO766*1.5*JN766</f>
        <v>0</v>
      </c>
      <c r="JR766" s="10"/>
      <c r="JS766" s="263"/>
      <c r="JT766" s="202" t="s">
        <v>110</v>
      </c>
      <c r="JU766" s="484" t="s">
        <v>2075</v>
      </c>
      <c r="JW766" s="278">
        <f>IF(JV766="Kopman",2,1)</f>
        <v>1</v>
      </c>
      <c r="JX766" s="203">
        <f>VLOOKUP(JU766,$A$794:$F$2344,6,FALSE)</f>
        <v>0</v>
      </c>
      <c r="JY766" s="202" t="s">
        <v>61</v>
      </c>
      <c r="JZ766" s="10">
        <f>JX766*1.5*JW766</f>
        <v>0</v>
      </c>
      <c r="KA766" s="10"/>
      <c r="KB766" s="263"/>
      <c r="KC766" s="202" t="s">
        <v>110</v>
      </c>
      <c r="KD766" s="484" t="s">
        <v>452</v>
      </c>
      <c r="KF766" s="278">
        <f>IF(KE766="Kopman",2,1)</f>
        <v>1</v>
      </c>
      <c r="KG766" s="203">
        <f>VLOOKUP(KD766,$A$794:$F$2344,6,FALSE)</f>
        <v>0</v>
      </c>
      <c r="KH766" s="202" t="s">
        <v>61</v>
      </c>
      <c r="KI766" s="10">
        <f>KG766*1.5*KF766</f>
        <v>0</v>
      </c>
      <c r="KJ766" s="10"/>
      <c r="KK766" s="263"/>
      <c r="KL766" s="202" t="s">
        <v>110</v>
      </c>
      <c r="KM766" s="484" t="s">
        <v>2249</v>
      </c>
      <c r="KO766" s="278">
        <f>IF(KN766="Kopman",2,1)</f>
        <v>1</v>
      </c>
      <c r="KP766" s="203">
        <f>VLOOKUP(KM766,$A$794:$F$2344,6,FALSE)</f>
        <v>0</v>
      </c>
      <c r="KQ766" s="202" t="s">
        <v>61</v>
      </c>
      <c r="KR766" s="10">
        <f>KP766*1.5*KO766</f>
        <v>0</v>
      </c>
      <c r="KS766" s="10"/>
      <c r="KT766" s="263"/>
      <c r="KU766" s="202" t="s">
        <v>110</v>
      </c>
      <c r="KV766" s="498" t="s">
        <v>656</v>
      </c>
      <c r="KX766" s="278">
        <f>IF(KW766="Kopman",2,1)</f>
        <v>1</v>
      </c>
      <c r="KY766" s="203">
        <f>VLOOKUP(KV766,$A$794:$F$2344,6,FALSE)</f>
        <v>0</v>
      </c>
      <c r="KZ766" s="202" t="s">
        <v>61</v>
      </c>
      <c r="LA766" s="10">
        <f>KY766*1.5*KX766</f>
        <v>0</v>
      </c>
      <c r="LB766" s="10"/>
      <c r="LC766" s="263"/>
      <c r="LD766" s="202" t="s">
        <v>110</v>
      </c>
      <c r="LE766" s="484" t="s">
        <v>502</v>
      </c>
      <c r="LG766" s="278">
        <f>IF(LF766="Kopman",2,1)</f>
        <v>1</v>
      </c>
      <c r="LH766" s="203">
        <f>VLOOKUP(LE766,$A$794:$F$2344,6,FALSE)</f>
        <v>0</v>
      </c>
      <c r="LI766" s="202" t="s">
        <v>61</v>
      </c>
      <c r="LJ766" s="10">
        <f>LH766*1.5*LG766</f>
        <v>0</v>
      </c>
      <c r="LK766" s="10"/>
      <c r="LL766" s="263"/>
      <c r="LM766" s="202" t="s">
        <v>110</v>
      </c>
      <c r="LN766" s="484" t="s">
        <v>452</v>
      </c>
      <c r="LP766" s="278">
        <f>IF(LO766="Kopman",2,1)</f>
        <v>1</v>
      </c>
      <c r="LQ766" s="203">
        <f>VLOOKUP(LN766,$A$794:$F$2344,6,FALSE)</f>
        <v>0</v>
      </c>
      <c r="LR766" s="202" t="s">
        <v>61</v>
      </c>
      <c r="LS766" s="10">
        <f>LQ766*1.5*LP766</f>
        <v>0</v>
      </c>
      <c r="LT766" s="10"/>
      <c r="LU766" s="263"/>
      <c r="LV766" s="202" t="s">
        <v>110</v>
      </c>
      <c r="LW766" s="496" t="s">
        <v>183</v>
      </c>
      <c r="LY766" s="278">
        <f>IF(LX766="Kopman",2,1)</f>
        <v>1</v>
      </c>
      <c r="LZ766" s="203" t="e">
        <f>VLOOKUP(LW766,$A$794:$F$2344,6,FALSE)</f>
        <v>#N/A</v>
      </c>
      <c r="MA766" s="202" t="s">
        <v>61</v>
      </c>
      <c r="MB766" s="10" t="e">
        <f>LZ766*1.5*LY766</f>
        <v>#N/A</v>
      </c>
      <c r="MC766" s="10"/>
      <c r="MD766" s="263"/>
      <c r="ME766" s="202" t="s">
        <v>110</v>
      </c>
      <c r="MF766" s="484" t="s">
        <v>507</v>
      </c>
      <c r="MH766" s="278">
        <f>IF(MG766="Kopman",2,1)</f>
        <v>1</v>
      </c>
      <c r="MI766" s="203">
        <f>VLOOKUP(MF766,$A$794:$F$2344,6,FALSE)</f>
        <v>0</v>
      </c>
      <c r="MJ766" s="202" t="s">
        <v>61</v>
      </c>
      <c r="MK766" s="10">
        <f>MI766*1.5*MH766</f>
        <v>0</v>
      </c>
      <c r="ML766" s="10"/>
      <c r="MM766" s="263"/>
      <c r="MN766" s="202" t="s">
        <v>110</v>
      </c>
      <c r="MO766" s="484" t="s">
        <v>2897</v>
      </c>
      <c r="MQ766" s="278">
        <f>IF(MP766="Kopman",2,1)</f>
        <v>1</v>
      </c>
      <c r="MR766" s="203">
        <f>VLOOKUP(MO766,$A$794:$F$2344,6,FALSE)</f>
        <v>0</v>
      </c>
      <c r="MS766" s="202" t="s">
        <v>61</v>
      </c>
      <c r="MT766" s="10">
        <f>MR766*1.5*MQ766</f>
        <v>0</v>
      </c>
      <c r="MU766" s="10"/>
      <c r="MV766" s="263"/>
      <c r="MW766" s="202" t="s">
        <v>110</v>
      </c>
      <c r="MX766" s="484" t="s">
        <v>1601</v>
      </c>
      <c r="MZ766" s="278">
        <f>IF(MY766="Kopman",2,1)</f>
        <v>1</v>
      </c>
      <c r="NA766" s="203">
        <f>VLOOKUP(MX766,$A$794:$F$2344,6,FALSE)</f>
        <v>0</v>
      </c>
      <c r="NB766" s="202" t="s">
        <v>61</v>
      </c>
      <c r="NC766" s="10">
        <f>NA766*1.5*MZ766</f>
        <v>0</v>
      </c>
      <c r="ND766" s="10"/>
      <c r="NE766" s="263"/>
      <c r="NF766" s="202" t="s">
        <v>110</v>
      </c>
      <c r="NG766" s="484" t="s">
        <v>438</v>
      </c>
      <c r="NI766" s="278">
        <f>IF(NH766="Kopman",2,1)</f>
        <v>1</v>
      </c>
      <c r="NJ766" s="203">
        <f>VLOOKUP(NG766,$A$794:$F$2344,6,FALSE)</f>
        <v>18</v>
      </c>
      <c r="NK766" s="202" t="s">
        <v>61</v>
      </c>
      <c r="NL766" s="10">
        <f>NJ766*1.5*NI766</f>
        <v>27</v>
      </c>
      <c r="NM766" s="10"/>
      <c r="NN766" s="263"/>
      <c r="NO766" s="202" t="s">
        <v>110</v>
      </c>
      <c r="NP766" s="498" t="s">
        <v>2399</v>
      </c>
      <c r="NR766" s="278">
        <f>IF(NQ766="Kopman",2,1)</f>
        <v>1</v>
      </c>
      <c r="NS766" s="203">
        <f>VLOOKUP(NP766,$A$794:$F$2344,6,FALSE)</f>
        <v>0</v>
      </c>
      <c r="NT766" s="202" t="s">
        <v>61</v>
      </c>
      <c r="NU766" s="10">
        <f>NS766*1.5*NR766</f>
        <v>0</v>
      </c>
      <c r="NV766" s="10"/>
      <c r="NW766" s="263"/>
      <c r="NX766" s="202" t="s">
        <v>110</v>
      </c>
      <c r="NY766" s="484" t="s">
        <v>821</v>
      </c>
      <c r="OA766" s="278">
        <f>IF(NZ766="Kopman",2,1)</f>
        <v>1</v>
      </c>
      <c r="OB766" s="203">
        <f>VLOOKUP(NY766,$A$794:$F$2344,6,FALSE)</f>
        <v>0</v>
      </c>
      <c r="OC766" s="202" t="s">
        <v>61</v>
      </c>
      <c r="OD766" s="10">
        <f>OB766*1.5*OA766</f>
        <v>0</v>
      </c>
      <c r="OE766" s="10"/>
      <c r="OF766" s="263"/>
      <c r="OG766" s="202" t="s">
        <v>110</v>
      </c>
      <c r="OH766" s="484" t="s">
        <v>3017</v>
      </c>
      <c r="OJ766" s="278">
        <f>IF(OI766="Kopman",2,1)</f>
        <v>1</v>
      </c>
      <c r="OK766" s="203">
        <f>VLOOKUP(OH766,$A$794:$F$2344,6,FALSE)</f>
        <v>0</v>
      </c>
      <c r="OL766" s="202" t="s">
        <v>61</v>
      </c>
      <c r="OM766" s="10">
        <f>OK766*1.5*OJ766</f>
        <v>0</v>
      </c>
      <c r="ON766" s="10"/>
      <c r="OO766" s="263"/>
      <c r="OP766" s="202" t="s">
        <v>110</v>
      </c>
      <c r="OQ766" s="484" t="s">
        <v>507</v>
      </c>
      <c r="OS766" s="278">
        <f>IF(OR766="Kopman",2,1)</f>
        <v>1</v>
      </c>
      <c r="OT766" s="203">
        <f>VLOOKUP(OQ766,$A$794:$F$2344,6,FALSE)</f>
        <v>0</v>
      </c>
      <c r="OU766" s="202" t="s">
        <v>61</v>
      </c>
      <c r="OV766" s="10">
        <f>OT766*1.5*OS766</f>
        <v>0</v>
      </c>
      <c r="OW766" s="10"/>
      <c r="OX766" s="263"/>
      <c r="OY766" s="202" t="s">
        <v>110</v>
      </c>
      <c r="OZ766" s="484" t="s">
        <v>1620</v>
      </c>
      <c r="PB766" s="278">
        <f>IF(PA766="Kopman",2,1)</f>
        <v>1</v>
      </c>
      <c r="PC766" s="203">
        <f>VLOOKUP(OZ766,$A$794:$F$2344,6,FALSE)</f>
        <v>0</v>
      </c>
      <c r="PD766" s="202" t="s">
        <v>61</v>
      </c>
      <c r="PE766" s="10">
        <f>PC766*1.5*PB766</f>
        <v>0</v>
      </c>
      <c r="PF766" s="10"/>
      <c r="PG766" s="263"/>
      <c r="PH766" s="202" t="s">
        <v>110</v>
      </c>
      <c r="PI766" s="496" t="s">
        <v>183</v>
      </c>
      <c r="PK766" s="278">
        <f>IF(PJ766="Kopman",2,1)</f>
        <v>1</v>
      </c>
      <c r="PL766" s="203" t="e">
        <f>VLOOKUP(PI766,$A$794:$F$2344,6,FALSE)</f>
        <v>#N/A</v>
      </c>
      <c r="PM766" s="202" t="s">
        <v>61</v>
      </c>
      <c r="PN766" s="10" t="e">
        <f>PL766*1.5*PK766</f>
        <v>#N/A</v>
      </c>
      <c r="PO766" s="10"/>
      <c r="PP766" s="263"/>
      <c r="PQ766" s="202" t="s">
        <v>110</v>
      </c>
      <c r="PR766" s="484" t="s">
        <v>533</v>
      </c>
      <c r="PT766" s="278">
        <f>IF(PS766="Kopman",2,1)</f>
        <v>1</v>
      </c>
      <c r="PU766" s="203">
        <f>VLOOKUP(PR766,$A$794:$F$2344,6,FALSE)</f>
        <v>0</v>
      </c>
      <c r="PV766" s="202" t="s">
        <v>61</v>
      </c>
      <c r="PW766" s="10">
        <f>PU766*1.5*PT766</f>
        <v>0</v>
      </c>
      <c r="PX766" s="10"/>
      <c r="PY766" s="263"/>
      <c r="PZ766" s="202" t="s">
        <v>110</v>
      </c>
      <c r="QA766" s="496" t="s">
        <v>183</v>
      </c>
      <c r="QC766" s="278">
        <f>IF(QB766="Kopman",2,1)</f>
        <v>1</v>
      </c>
      <c r="QD766" s="203" t="e">
        <f>VLOOKUP(QA766,$A$794:$F$2344,6,FALSE)</f>
        <v>#N/A</v>
      </c>
      <c r="QE766" s="202" t="s">
        <v>61</v>
      </c>
      <c r="QF766" s="10" t="e">
        <f>QD766*1.5*QC766</f>
        <v>#N/A</v>
      </c>
      <c r="QG766" s="10"/>
      <c r="QH766" s="263"/>
      <c r="QI766" s="202" t="s">
        <v>110</v>
      </c>
      <c r="QJ766" s="484" t="s">
        <v>577</v>
      </c>
      <c r="QL766" s="278">
        <f>IF(QK766="Kopman",2,1)</f>
        <v>1</v>
      </c>
      <c r="QM766" s="203">
        <f>VLOOKUP(QJ766,$A$794:$F$2344,6,FALSE)</f>
        <v>0</v>
      </c>
      <c r="QN766" s="202" t="s">
        <v>61</v>
      </c>
      <c r="QO766" s="10">
        <f>QM766*1.5*QL766</f>
        <v>0</v>
      </c>
      <c r="QP766" s="10"/>
      <c r="QQ766" s="263"/>
      <c r="QR766" s="202" t="s">
        <v>110</v>
      </c>
      <c r="QS766" s="484" t="s">
        <v>2338</v>
      </c>
      <c r="QU766" s="278">
        <f>IF(QT766="Kopman",2,1)</f>
        <v>1</v>
      </c>
      <c r="QV766" s="203">
        <f>VLOOKUP(QS766,$A$794:$F$2344,6,FALSE)</f>
        <v>0</v>
      </c>
      <c r="QW766" s="202" t="s">
        <v>61</v>
      </c>
      <c r="QX766" s="10">
        <f>QV766*1.5*QU766</f>
        <v>0</v>
      </c>
      <c r="QY766" s="10"/>
      <c r="QZ766" s="263"/>
      <c r="RA766" s="202" t="s">
        <v>110</v>
      </c>
      <c r="RB766" s="484" t="s">
        <v>2338</v>
      </c>
      <c r="RD766" s="278">
        <f>IF(RC766="Kopman",2,1)</f>
        <v>1</v>
      </c>
      <c r="RE766" s="203">
        <f>VLOOKUP(RB766,$A$794:$F$2344,6,FALSE)</f>
        <v>0</v>
      </c>
      <c r="RF766" s="202" t="s">
        <v>61</v>
      </c>
      <c r="RG766" s="10">
        <f>RE766*1.5*RD766</f>
        <v>0</v>
      </c>
      <c r="RH766" s="10"/>
      <c r="RI766" s="263"/>
      <c r="RJ766" s="202" t="s">
        <v>110</v>
      </c>
      <c r="RK766" s="484" t="s">
        <v>452</v>
      </c>
      <c r="RM766" s="278">
        <f>IF(RL766="Kopman",2,1)</f>
        <v>1</v>
      </c>
      <c r="RN766" s="203">
        <f>VLOOKUP(RK766,$A$794:$F$2344,6,FALSE)</f>
        <v>0</v>
      </c>
      <c r="RO766" s="202" t="s">
        <v>61</v>
      </c>
      <c r="RP766" s="10">
        <f>RN766*1.5*RM766</f>
        <v>0</v>
      </c>
      <c r="RQ766" s="10"/>
      <c r="RR766" s="263"/>
      <c r="RS766" s="202" t="s">
        <v>110</v>
      </c>
      <c r="RT766" s="484" t="s">
        <v>526</v>
      </c>
      <c r="RV766" s="278">
        <f>IF(RU766="Kopman",2,1)</f>
        <v>1</v>
      </c>
      <c r="RW766" s="203">
        <f>VLOOKUP(RT766,$A$794:$F$2344,6,FALSE)</f>
        <v>2</v>
      </c>
      <c r="RX766" s="202" t="s">
        <v>61</v>
      </c>
      <c r="RY766" s="10">
        <f>RW766*1.5*RV766</f>
        <v>3</v>
      </c>
      <c r="RZ766" s="10"/>
      <c r="SA766" s="269"/>
      <c r="SB766" s="202" t="s">
        <v>110</v>
      </c>
      <c r="SC766" s="484" t="s">
        <v>2897</v>
      </c>
      <c r="SE766" s="278">
        <f>IF(SD766="Kopman",2,1)</f>
        <v>1</v>
      </c>
      <c r="SF766" s="203">
        <f>VLOOKUP(SC766,$A$794:$F$2344,6,FALSE)</f>
        <v>0</v>
      </c>
      <c r="SG766" s="202" t="s">
        <v>61</v>
      </c>
      <c r="SH766" s="10">
        <f>SF766*1.5*SE766</f>
        <v>0</v>
      </c>
      <c r="SI766" s="10"/>
      <c r="SJ766" s="269"/>
      <c r="SK766" s="202" t="s">
        <v>110</v>
      </c>
      <c r="SL766" s="496" t="s">
        <v>183</v>
      </c>
      <c r="SN766" s="278">
        <f>IF(SM766="Kopman",2,1)</f>
        <v>1</v>
      </c>
      <c r="SO766" s="203" t="e">
        <f>VLOOKUP(SL766,$A$794:$F$2344,6,FALSE)</f>
        <v>#N/A</v>
      </c>
      <c r="SP766" s="202" t="s">
        <v>61</v>
      </c>
      <c r="SQ766" s="10" t="e">
        <f>SO766*1.5*SN766</f>
        <v>#N/A</v>
      </c>
      <c r="SR766" s="10"/>
      <c r="SS766" s="269"/>
      <c r="ST766" s="202" t="s">
        <v>110</v>
      </c>
      <c r="SU766" s="484" t="s">
        <v>1120</v>
      </c>
      <c r="SW766" s="278">
        <f>IF(SV766="Kopman",2,1)</f>
        <v>1</v>
      </c>
      <c r="SX766" s="203">
        <f>VLOOKUP(SU766,$A$794:$F$2344,6,FALSE)</f>
        <v>0</v>
      </c>
      <c r="SY766" s="202" t="s">
        <v>61</v>
      </c>
      <c r="SZ766" s="10">
        <f>SX766*1.5*SW766</f>
        <v>0</v>
      </c>
      <c r="TA766" s="10"/>
      <c r="TB766" s="269"/>
      <c r="TC766" s="202" t="s">
        <v>110</v>
      </c>
      <c r="TD766" s="484" t="s">
        <v>1960</v>
      </c>
      <c r="TF766" s="278">
        <f>IF(TE766="Kopman",2,1)</f>
        <v>1</v>
      </c>
      <c r="TG766" s="203">
        <f>VLOOKUP(TD766,$A$794:$F$2344,6,FALSE)</f>
        <v>0</v>
      </c>
      <c r="TH766" s="202" t="s">
        <v>61</v>
      </c>
      <c r="TI766" s="10">
        <f>TG766*1.5*TF766</f>
        <v>0</v>
      </c>
      <c r="TK766" s="269"/>
      <c r="TL766" s="202" t="s">
        <v>110</v>
      </c>
      <c r="TM766" s="484" t="s">
        <v>3115</v>
      </c>
      <c r="TO766" s="278">
        <f>IF(TN766="Kopman",2,1)</f>
        <v>1</v>
      </c>
      <c r="TP766" s="203">
        <f>VLOOKUP(TM766,$A$794:$F$2344,6,FALSE)</f>
        <v>0</v>
      </c>
      <c r="TQ766" s="202" t="s">
        <v>61</v>
      </c>
      <c r="TR766" s="10">
        <f>TP766*1.5*TO766</f>
        <v>0</v>
      </c>
      <c r="TS766" s="10"/>
      <c r="TT766" s="269"/>
      <c r="TU766" s="202" t="s">
        <v>110</v>
      </c>
      <c r="TV766" s="484" t="s">
        <v>449</v>
      </c>
      <c r="TX766" s="278">
        <f>IF(TW766="Kopman",2,1)</f>
        <v>1</v>
      </c>
      <c r="TY766" s="203">
        <f>VLOOKUP(TV766,$A$794:$F$2344,6,FALSE)</f>
        <v>0</v>
      </c>
      <c r="TZ766" s="202" t="s">
        <v>61</v>
      </c>
      <c r="UA766" s="10">
        <f>TY766*1.5*TX766</f>
        <v>0</v>
      </c>
      <c r="UB766" s="10"/>
      <c r="UC766" s="269"/>
      <c r="UD766" s="202" t="s">
        <v>110</v>
      </c>
      <c r="UE766" s="498" t="s">
        <v>2351</v>
      </c>
      <c r="UG766" s="278">
        <f>IF(UF766="Kopman",2,1)</f>
        <v>1</v>
      </c>
      <c r="UH766" s="203">
        <f>VLOOKUP(UE766,$A$794:$F$2344,6,FALSE)</f>
        <v>3</v>
      </c>
      <c r="UI766" s="202" t="s">
        <v>61</v>
      </c>
      <c r="UJ766" s="10">
        <f>UH766*1.5*UG766</f>
        <v>4.5</v>
      </c>
      <c r="UK766" s="10"/>
      <c r="UL766" s="269"/>
      <c r="UM766" s="202" t="s">
        <v>110</v>
      </c>
      <c r="UN766" s="484" t="s">
        <v>782</v>
      </c>
      <c r="UP766" s="278">
        <f>IF(UO766="Kopman",2,1)</f>
        <v>1</v>
      </c>
      <c r="UQ766" s="203">
        <f>VLOOKUP(UN766,$A$794:$F$2344,6,FALSE)</f>
        <v>6</v>
      </c>
      <c r="UR766" s="202" t="s">
        <v>61</v>
      </c>
      <c r="US766" s="10">
        <f>UQ766*1.5*UP766</f>
        <v>9</v>
      </c>
      <c r="UT766" s="10"/>
      <c r="UU766" s="269"/>
      <c r="UV766" s="202" t="s">
        <v>110</v>
      </c>
      <c r="UW766" s="484" t="s">
        <v>2075</v>
      </c>
      <c r="UY766" s="278">
        <f>IF(UX766="Kopman",2,1)</f>
        <v>1</v>
      </c>
      <c r="UZ766" s="203">
        <f>VLOOKUP(UW766,$A$794:$F$2344,6,FALSE)</f>
        <v>0</v>
      </c>
      <c r="VA766" s="202" t="s">
        <v>61</v>
      </c>
      <c r="VB766" s="10">
        <f>UZ766*1.5*UY766</f>
        <v>0</v>
      </c>
      <c r="VC766" s="10"/>
      <c r="VD766" s="269"/>
      <c r="VE766" s="202" t="s">
        <v>110</v>
      </c>
      <c r="VF766" s="484" t="s">
        <v>1960</v>
      </c>
      <c r="VH766" s="278">
        <f>IF(VG766="Kopman",2,1)</f>
        <v>1</v>
      </c>
      <c r="VI766" s="203">
        <f>VLOOKUP(VF766,$A$794:$F$2344,6,FALSE)</f>
        <v>0</v>
      </c>
      <c r="VJ766" s="202" t="s">
        <v>61</v>
      </c>
      <c r="VK766" s="10">
        <f>VI766*1.5*VH766</f>
        <v>0</v>
      </c>
      <c r="VL766" s="10"/>
      <c r="VM766" s="269"/>
      <c r="VN766" s="202" t="s">
        <v>110</v>
      </c>
      <c r="VO766" s="486" t="s">
        <v>465</v>
      </c>
      <c r="VP766" s="14" t="s">
        <v>1895</v>
      </c>
      <c r="VQ766" s="278">
        <f>IF(VP766="Kopman",2,1)</f>
        <v>2</v>
      </c>
      <c r="VR766" s="203">
        <f>VLOOKUP(VO766,$A$794:$F$2344,6,FALSE)</f>
        <v>0</v>
      </c>
      <c r="VS766" s="202" t="s">
        <v>61</v>
      </c>
      <c r="VT766" s="10">
        <f>VR766*1.5*VQ766</f>
        <v>0</v>
      </c>
      <c r="VU766" s="10"/>
      <c r="VV766" s="269"/>
      <c r="VW766" s="202" t="s">
        <v>110</v>
      </c>
      <c r="VX766" s="496" t="s">
        <v>183</v>
      </c>
      <c r="VZ766" s="278">
        <f>IF(VY766="Kopman",2,1)</f>
        <v>1</v>
      </c>
      <c r="WA766" s="203" t="e">
        <f>VLOOKUP(VX766,$A$794:$F$2344,6,FALSE)</f>
        <v>#N/A</v>
      </c>
      <c r="WB766" s="202" t="s">
        <v>61</v>
      </c>
      <c r="WC766" s="10" t="e">
        <f>WA766*1.5*VZ766</f>
        <v>#N/A</v>
      </c>
      <c r="WE766" s="269"/>
      <c r="WF766" s="202" t="s">
        <v>110</v>
      </c>
      <c r="WG766" s="484" t="s">
        <v>2345</v>
      </c>
      <c r="WI766" s="278">
        <f>IF(WH766="Kopman",2,1)</f>
        <v>1</v>
      </c>
      <c r="WJ766" s="203">
        <f>VLOOKUP(WG766,$A$794:$F$2344,6,FALSE)</f>
        <v>0</v>
      </c>
      <c r="WK766" s="202" t="s">
        <v>61</v>
      </c>
      <c r="WL766" s="10">
        <f>WJ766*1.5*WI766</f>
        <v>0</v>
      </c>
      <c r="WN766" s="269"/>
      <c r="WO766" s="202" t="s">
        <v>110</v>
      </c>
      <c r="WP766" s="484" t="s">
        <v>1120</v>
      </c>
      <c r="WQ766" s="203"/>
      <c r="WR766" s="278">
        <f>IF(WQ766="Kopman",2,1)</f>
        <v>1</v>
      </c>
      <c r="WS766" s="203">
        <f>VLOOKUP(WP766,$A$794:$F$2344,6,FALSE)</f>
        <v>0</v>
      </c>
      <c r="WT766" s="202" t="s">
        <v>61</v>
      </c>
      <c r="WU766" s="10">
        <f>WS766*1.5*WR766</f>
        <v>0</v>
      </c>
      <c r="WV766" s="10"/>
      <c r="WW766" s="269"/>
      <c r="WX766" s="202" t="s">
        <v>110</v>
      </c>
      <c r="WY766" s="484" t="s">
        <v>934</v>
      </c>
      <c r="XA766" s="278">
        <f>IF(WZ766="Kopman",2,1)</f>
        <v>1</v>
      </c>
      <c r="XB766" s="203">
        <f>VLOOKUP(WY766,$A$794:$F$2344,6,FALSE)</f>
        <v>0</v>
      </c>
      <c r="XC766" s="202" t="s">
        <v>61</v>
      </c>
      <c r="XD766" s="10">
        <f>XB766*1.5*XA766</f>
        <v>0</v>
      </c>
      <c r="XF766" s="269"/>
      <c r="XG766" s="202" t="s">
        <v>110</v>
      </c>
      <c r="XH766" s="484" t="s">
        <v>508</v>
      </c>
      <c r="XJ766" s="278">
        <f>IF(XI766="Kopman",2,1)</f>
        <v>1</v>
      </c>
      <c r="XK766" s="203">
        <f>VLOOKUP(XH766,$A$794:$F$2344,6,FALSE)</f>
        <v>0</v>
      </c>
      <c r="XL766" s="202" t="s">
        <v>61</v>
      </c>
      <c r="XM766" s="10">
        <f>XK766*1.5*XJ766</f>
        <v>0</v>
      </c>
      <c r="XO766" s="269"/>
      <c r="XP766" s="202" t="s">
        <v>110</v>
      </c>
      <c r="XQ766" s="484" t="s">
        <v>474</v>
      </c>
      <c r="XS766" s="278">
        <f>IF(XR766="Kopman",2,1)</f>
        <v>1</v>
      </c>
      <c r="XT766" s="203">
        <f>VLOOKUP(XQ766,$A$794:$F$2344,6,FALSE)</f>
        <v>0</v>
      </c>
      <c r="XU766" s="202" t="s">
        <v>61</v>
      </c>
      <c r="XV766" s="10">
        <f>XT766*1.5*XS766</f>
        <v>0</v>
      </c>
      <c r="XW766" s="10"/>
      <c r="XX766" s="269"/>
      <c r="XY766" s="202" t="s">
        <v>110</v>
      </c>
      <c r="XZ766" s="484" t="s">
        <v>3115</v>
      </c>
      <c r="YB766" s="278">
        <f>IF(YA766="Kopman",2,1)</f>
        <v>1</v>
      </c>
      <c r="YC766" s="203">
        <f>VLOOKUP(XZ766,$A$794:$F$2344,6,FALSE)</f>
        <v>0</v>
      </c>
      <c r="YD766" s="202" t="s">
        <v>61</v>
      </c>
      <c r="YE766" s="10">
        <f>YC766*1.5*YB766</f>
        <v>0</v>
      </c>
      <c r="YG766" s="269"/>
      <c r="YH766" s="202" t="s">
        <v>110</v>
      </c>
      <c r="YI766" s="78" t="s">
        <v>183</v>
      </c>
      <c r="YK766" s="278">
        <f>IF(YJ766="Kopman",2,1)</f>
        <v>1</v>
      </c>
      <c r="YL766" s="203" t="e">
        <f>VLOOKUP(YI766,$A$794:$F$2344,6,FALSE)</f>
        <v>#N/A</v>
      </c>
      <c r="YM766" s="202" t="s">
        <v>61</v>
      </c>
      <c r="YN766" s="10" t="e">
        <f>YL766*1.5*YK766</f>
        <v>#N/A</v>
      </c>
      <c r="YO766" s="10"/>
      <c r="YP766" s="269"/>
      <c r="YQ766" s="202" t="s">
        <v>110</v>
      </c>
      <c r="YR766" s="78" t="s">
        <v>183</v>
      </c>
      <c r="YT766" s="278">
        <f>IF(YS766="Kopman",2,1)</f>
        <v>1</v>
      </c>
      <c r="YU766" s="203" t="e">
        <f>VLOOKUP(YR766,$A$794:$F$2344,6,FALSE)</f>
        <v>#N/A</v>
      </c>
      <c r="YV766" s="202" t="s">
        <v>61</v>
      </c>
      <c r="YW766" s="10" t="e">
        <f>YU766*1.5*YT766</f>
        <v>#N/A</v>
      </c>
      <c r="YY766" s="269"/>
      <c r="YZ766" s="202" t="s">
        <v>110</v>
      </c>
      <c r="ZA766" s="78" t="s">
        <v>183</v>
      </c>
      <c r="ZC766" s="278">
        <f>IF(ZB766="Kopman",2,1)</f>
        <v>1</v>
      </c>
      <c r="ZD766" s="203" t="e">
        <f>VLOOKUP(ZA766,$A$794:$F$2344,6,FALSE)</f>
        <v>#N/A</v>
      </c>
      <c r="ZE766" s="202" t="s">
        <v>61</v>
      </c>
      <c r="ZF766" s="10" t="e">
        <f>ZD766*1.5*ZC766</f>
        <v>#N/A</v>
      </c>
      <c r="ZH766" s="269"/>
      <c r="ZI766" s="202" t="s">
        <v>110</v>
      </c>
      <c r="ZJ766" s="78" t="s">
        <v>183</v>
      </c>
      <c r="ZL766" s="278">
        <f>IF(ZK766="Kopman",2,1)</f>
        <v>1</v>
      </c>
      <c r="ZM766" s="203" t="e">
        <f>VLOOKUP(ZJ766,$A$794:$F$2344,6,FALSE)</f>
        <v>#N/A</v>
      </c>
      <c r="ZN766" s="202" t="s">
        <v>61</v>
      </c>
      <c r="ZO766" s="10" t="e">
        <f>ZM766*1.5*ZL766</f>
        <v>#N/A</v>
      </c>
      <c r="ZQ766" s="269"/>
      <c r="ZR766" s="202" t="s">
        <v>110</v>
      </c>
      <c r="ZS766" s="484" t="s">
        <v>2075</v>
      </c>
      <c r="ZU766" s="278">
        <f>IF(ZT766="Kopman",2,1)</f>
        <v>1</v>
      </c>
      <c r="ZV766" s="203">
        <f>VLOOKUP(ZS766,$A$794:$F$2344,6,FALSE)</f>
        <v>0</v>
      </c>
      <c r="ZW766" s="202" t="s">
        <v>61</v>
      </c>
      <c r="ZX766" s="10">
        <f>ZV766*1.5*ZU766</f>
        <v>0</v>
      </c>
      <c r="ZY766" s="10"/>
      <c r="ZZ766" s="269"/>
      <c r="AAA766" s="202" t="s">
        <v>110</v>
      </c>
      <c r="AAB766" s="484" t="s">
        <v>2075</v>
      </c>
      <c r="AAD766" s="278">
        <f>IF(AAC766="Kopman",2,1)</f>
        <v>1</v>
      </c>
      <c r="AAE766" s="203">
        <f>VLOOKUP(AAB766,$A$794:$F$2344,6,FALSE)</f>
        <v>0</v>
      </c>
      <c r="AAF766" s="202" t="s">
        <v>61</v>
      </c>
      <c r="AAG766" s="10">
        <f>AAE766*1.5*AAD766</f>
        <v>0</v>
      </c>
      <c r="AAH766" s="10"/>
      <c r="AAI766" s="269"/>
      <c r="AAJ766" s="202" t="s">
        <v>110</v>
      </c>
      <c r="AAK766" s="78" t="s">
        <v>183</v>
      </c>
      <c r="AAM766" s="278">
        <f>IF(AAL766="Kopman",2,1)</f>
        <v>1</v>
      </c>
      <c r="AAN766" s="203" t="e">
        <f>VLOOKUP(AAK766,$A$794:$F$2344,6,FALSE)</f>
        <v>#N/A</v>
      </c>
      <c r="AAO766" s="202" t="s">
        <v>61</v>
      </c>
      <c r="AAP766" s="10" t="e">
        <f>AAN766*1.5*AAM766</f>
        <v>#N/A</v>
      </c>
      <c r="AAQ766" s="10"/>
      <c r="AAR766" s="269"/>
      <c r="AAS766" s="202" t="s">
        <v>110</v>
      </c>
      <c r="AAT766" s="498" t="s">
        <v>3038</v>
      </c>
      <c r="AAV766" s="278">
        <f>IF(AAU766="Kopman",2,1)</f>
        <v>1</v>
      </c>
      <c r="AAW766" s="203">
        <f>VLOOKUP(AAT766,$A$794:$F$2344,6,FALSE)</f>
        <v>0</v>
      </c>
      <c r="AAX766" s="202" t="s">
        <v>61</v>
      </c>
      <c r="AAY766" s="10">
        <f>AAW766*1.5*AAV766</f>
        <v>0</v>
      </c>
      <c r="AAZ766" s="10"/>
      <c r="ABA766" s="269"/>
      <c r="ABB766" s="202" t="s">
        <v>110</v>
      </c>
      <c r="ABC766" s="484" t="s">
        <v>577</v>
      </c>
      <c r="ABE766" s="278">
        <f>IF(ABD766="Kopman",2,1)</f>
        <v>1</v>
      </c>
      <c r="ABF766" s="203">
        <f>VLOOKUP(ABC766,$A$794:$F$2344,6,FALSE)</f>
        <v>0</v>
      </c>
      <c r="ABG766" s="202" t="s">
        <v>61</v>
      </c>
      <c r="ABH766" s="10">
        <f>ABF766*1.5*ABE766</f>
        <v>0</v>
      </c>
      <c r="ABI766" s="10"/>
      <c r="ABJ766" s="269"/>
      <c r="ABK766" s="202" t="s">
        <v>110</v>
      </c>
      <c r="ABL766" s="484" t="s">
        <v>535</v>
      </c>
      <c r="ABN766" s="278">
        <f>IF(ABM766="Kopman",2,1)</f>
        <v>1</v>
      </c>
      <c r="ABO766" s="203">
        <f>VLOOKUP(ABL766,$A$794:$F$2344,6,FALSE)</f>
        <v>0</v>
      </c>
      <c r="ABP766" s="202" t="s">
        <v>61</v>
      </c>
      <c r="ABQ766" s="10">
        <f>ABO766*1.5*ABN766</f>
        <v>0</v>
      </c>
      <c r="ABR766" s="10"/>
      <c r="ABS766" s="269"/>
      <c r="ABT766" s="202" t="s">
        <v>110</v>
      </c>
      <c r="ABU766" s="484" t="s">
        <v>2440</v>
      </c>
      <c r="ABV766" s="495"/>
      <c r="ABW766" s="278">
        <f>IF(ABV766="Kopman",2,1)</f>
        <v>1</v>
      </c>
      <c r="ABX766" s="203">
        <f>VLOOKUP(ABU766,$A$794:$F$2344,6,FALSE)</f>
        <v>0</v>
      </c>
      <c r="ABY766" s="202" t="s">
        <v>61</v>
      </c>
      <c r="ABZ766" s="10">
        <f>ABX766*1.5*ABW766</f>
        <v>0</v>
      </c>
      <c r="ACA766" s="10"/>
      <c r="ACB766" s="269"/>
      <c r="ACC766" s="202" t="s">
        <v>110</v>
      </c>
      <c r="ACD766" s="484" t="s">
        <v>481</v>
      </c>
      <c r="ACF766" s="278">
        <f>IF(ACE766="Kopman",2,1)</f>
        <v>1</v>
      </c>
      <c r="ACG766" s="203">
        <f>VLOOKUP(ACD766,$A$794:$F$2344,6,FALSE)</f>
        <v>0</v>
      </c>
      <c r="ACH766" s="202" t="s">
        <v>61</v>
      </c>
      <c r="ACI766" s="10">
        <f>ACG766*1.5*ACF766</f>
        <v>0</v>
      </c>
      <c r="ACJ766" s="10"/>
      <c r="ACK766" s="269"/>
      <c r="ACL766" s="202" t="s">
        <v>110</v>
      </c>
      <c r="ACM766" s="484" t="s">
        <v>2399</v>
      </c>
      <c r="ACO766" s="278">
        <f>IF(ACN766="Kopman",2,1)</f>
        <v>1</v>
      </c>
      <c r="ACP766" s="203">
        <f>VLOOKUP(ACM766,$A$794:$F$2344,6,FALSE)</f>
        <v>0</v>
      </c>
      <c r="ACQ766" s="202" t="s">
        <v>61</v>
      </c>
      <c r="ACR766" s="10">
        <f>ACP766*1.5*ACO766</f>
        <v>0</v>
      </c>
      <c r="ACS766" s="10"/>
      <c r="ACT766" s="269"/>
      <c r="ACU766" s="202" t="s">
        <v>110</v>
      </c>
      <c r="ACV766" s="484" t="s">
        <v>2075</v>
      </c>
      <c r="ACX766" s="278">
        <f>IF(ACW766="Kopman",2,1)</f>
        <v>1</v>
      </c>
      <c r="ACY766" s="203">
        <f>VLOOKUP(ACV766,$A$794:$F$2344,6,FALSE)</f>
        <v>0</v>
      </c>
      <c r="ACZ766" s="202" t="s">
        <v>61</v>
      </c>
      <c r="ADA766" s="10">
        <f>ACY766*1.5*ACX766</f>
        <v>0</v>
      </c>
      <c r="ADB766" s="10"/>
      <c r="ADC766" s="269"/>
      <c r="ADD766" s="202" t="s">
        <v>110</v>
      </c>
      <c r="ADE766" s="484" t="s">
        <v>784</v>
      </c>
      <c r="ADG766" s="278">
        <f>IF(ADF766="Kopman",2,1)</f>
        <v>1</v>
      </c>
      <c r="ADH766" s="203">
        <f>VLOOKUP(ADE766,$A$794:$F$2344,6,FALSE)</f>
        <v>30</v>
      </c>
      <c r="ADI766" s="202" t="s">
        <v>61</v>
      </c>
      <c r="ADJ766" s="10">
        <f>ADH766*1.5*ADG766</f>
        <v>45</v>
      </c>
      <c r="ADL766" s="269"/>
      <c r="ADM766" s="202" t="s">
        <v>110</v>
      </c>
      <c r="ADN766" s="484" t="s">
        <v>526</v>
      </c>
      <c r="ADP766" s="278">
        <f>IF(ADO766="Kopman",2,1)</f>
        <v>1</v>
      </c>
      <c r="ADQ766" s="203">
        <f>VLOOKUP(ADN766,$A$794:$F$2344,6,FALSE)</f>
        <v>2</v>
      </c>
      <c r="ADR766" s="202" t="s">
        <v>61</v>
      </c>
      <c r="ADS766" s="10">
        <f>ADQ766*1.5*ADP766</f>
        <v>3</v>
      </c>
      <c r="ADT766" s="10"/>
      <c r="ADU766" s="269"/>
      <c r="ADV766" s="202" t="s">
        <v>110</v>
      </c>
      <c r="ADW766" s="78" t="s">
        <v>183</v>
      </c>
      <c r="ADY766" s="278">
        <f>IF(ADX766="Kopman",2,1)</f>
        <v>1</v>
      </c>
      <c r="ADZ766" s="203" t="e">
        <f>VLOOKUP(ADW766,$A$794:$F$2344,6,FALSE)</f>
        <v>#N/A</v>
      </c>
      <c r="AEA766" s="202" t="s">
        <v>61</v>
      </c>
      <c r="AEB766" s="10" t="e">
        <f>ADZ766*1.5*ADY766</f>
        <v>#N/A</v>
      </c>
      <c r="AED766" s="269"/>
      <c r="AEE766" s="202" t="s">
        <v>110</v>
      </c>
      <c r="AEF766" s="491" t="s">
        <v>2347</v>
      </c>
      <c r="AEH766" s="278">
        <f>IF(AEG766="Kopman",2,1)</f>
        <v>1</v>
      </c>
      <c r="AEI766" s="203">
        <f>VLOOKUP(AEF766,$A$794:$F$2344,6,FALSE)</f>
        <v>0</v>
      </c>
      <c r="AEJ766" s="202" t="s">
        <v>61</v>
      </c>
      <c r="AEK766" s="10">
        <f>AEI766*1.5*AEH766</f>
        <v>0</v>
      </c>
      <c r="AEM766" s="269"/>
      <c r="AEN766" s="202" t="s">
        <v>110</v>
      </c>
      <c r="AEO766" s="484" t="s">
        <v>474</v>
      </c>
      <c r="AEQ766" s="278">
        <f>IF(AEP766="Kopman",2,1)</f>
        <v>1</v>
      </c>
      <c r="AER766" s="203">
        <f>VLOOKUP(AEO766,$A$794:$F$2344,6,FALSE)</f>
        <v>0</v>
      </c>
      <c r="AES766" s="202" t="s">
        <v>61</v>
      </c>
      <c r="AET766" s="10">
        <f>AER766*1.5*AEQ766</f>
        <v>0</v>
      </c>
      <c r="AEV766" s="269"/>
      <c r="AEW766" s="202" t="s">
        <v>110</v>
      </c>
      <c r="AEX766" s="484" t="s">
        <v>452</v>
      </c>
      <c r="AEZ766" s="278">
        <f>IF(AEY766="Kopman",2,1)</f>
        <v>1</v>
      </c>
      <c r="AFA766" s="203">
        <f>VLOOKUP(AEX766,$A$794:$F$2344,6,FALSE)</f>
        <v>0</v>
      </c>
      <c r="AFB766" s="202" t="s">
        <v>61</v>
      </c>
      <c r="AFC766" s="10">
        <f>AFA766*1.5*AEZ766</f>
        <v>0</v>
      </c>
      <c r="AFD766" s="10"/>
      <c r="AFE766" s="269"/>
      <c r="AFF766" s="202" t="s">
        <v>110</v>
      </c>
      <c r="AFG766" s="78" t="s">
        <v>183</v>
      </c>
      <c r="AFI766" s="278">
        <f>IF(AFH766="Kopman",2,1)</f>
        <v>1</v>
      </c>
      <c r="AFJ766" s="203" t="e">
        <f>VLOOKUP(AFG766,$A$794:$F$2344,6,FALSE)</f>
        <v>#N/A</v>
      </c>
      <c r="AFK766" s="202" t="s">
        <v>61</v>
      </c>
      <c r="AFL766" s="10" t="e">
        <f>AFJ766*1.5*AFI766</f>
        <v>#N/A</v>
      </c>
      <c r="AFM766" s="10"/>
      <c r="AFN766" s="269"/>
      <c r="AFO766" s="202" t="s">
        <v>110</v>
      </c>
      <c r="AFP766" s="484" t="s">
        <v>2075</v>
      </c>
      <c r="AFR766" s="278">
        <f>IF(AFQ766="Kopman",2,1)</f>
        <v>1</v>
      </c>
      <c r="AFS766" s="203">
        <f>VLOOKUP(AFP766,$A$794:$F$2344,6,FALSE)</f>
        <v>0</v>
      </c>
      <c r="AFT766" s="202" t="s">
        <v>61</v>
      </c>
      <c r="AFU766" s="10">
        <f>AFS766*1.5*AFR766</f>
        <v>0</v>
      </c>
      <c r="AFV766" s="10"/>
      <c r="AFW766" s="269"/>
      <c r="AFX766" s="202" t="s">
        <v>110</v>
      </c>
      <c r="AFY766" s="484" t="s">
        <v>934</v>
      </c>
      <c r="AGA766" s="278">
        <f>IF(AFZ766="Kopman",2,1)</f>
        <v>1</v>
      </c>
      <c r="AGB766" s="203">
        <f>VLOOKUP(AFY766,$A$794:$F$2344,6,FALSE)</f>
        <v>0</v>
      </c>
      <c r="AGC766" s="202" t="s">
        <v>61</v>
      </c>
      <c r="AGD766" s="10">
        <f>AGB766*1.5*AGA766</f>
        <v>0</v>
      </c>
      <c r="AGE766" s="10"/>
      <c r="AGF766" s="269"/>
      <c r="AGG766" s="202" t="s">
        <v>110</v>
      </c>
      <c r="AGH766" s="484" t="s">
        <v>2249</v>
      </c>
      <c r="AGJ766" s="278">
        <f>IF(AGI766="Kopman",2,1)</f>
        <v>1</v>
      </c>
      <c r="AGK766" s="203">
        <f>VLOOKUP(AGH766,$A$794:$F$2344,6,FALSE)</f>
        <v>0</v>
      </c>
      <c r="AGL766" s="202" t="s">
        <v>61</v>
      </c>
      <c r="AGM766" s="10">
        <f>AGK766*1.5*AGJ766</f>
        <v>0</v>
      </c>
      <c r="AGN766" s="10"/>
      <c r="AGO766" s="269"/>
      <c r="AGP766" s="202" t="s">
        <v>110</v>
      </c>
      <c r="AGQ766" s="484" t="s">
        <v>508</v>
      </c>
      <c r="AGS766" s="278">
        <f>IF(AGR766="Kopman",2,1)</f>
        <v>1</v>
      </c>
      <c r="AGT766" s="203">
        <f>VLOOKUP(AGQ766,$A$794:$F$2344,6,FALSE)</f>
        <v>0</v>
      </c>
      <c r="AGU766" s="202" t="s">
        <v>61</v>
      </c>
      <c r="AGV766" s="10">
        <f>AGT766*1.5*AGS766</f>
        <v>0</v>
      </c>
      <c r="AGW766" s="10"/>
      <c r="AGX766" s="269"/>
      <c r="AGY766" s="202" t="s">
        <v>110</v>
      </c>
      <c r="AGZ766" s="78" t="s">
        <v>183</v>
      </c>
      <c r="AHB766" s="278">
        <f>IF(AHA766="Kopman",2,1)</f>
        <v>1</v>
      </c>
      <c r="AHC766" s="203" t="e">
        <f>VLOOKUP(AGZ766,$A$794:$F$2344,6,FALSE)</f>
        <v>#N/A</v>
      </c>
      <c r="AHD766" s="202" t="s">
        <v>61</v>
      </c>
      <c r="AHE766" s="10" t="e">
        <f>AHC766*1.5*AHB766</f>
        <v>#N/A</v>
      </c>
      <c r="AHF766" s="10"/>
      <c r="AHG766" s="269"/>
      <c r="AHH766" s="202" t="s">
        <v>110</v>
      </c>
      <c r="AHI766" s="502" t="s">
        <v>507</v>
      </c>
      <c r="AHK766" s="278">
        <f>IF(AHJ766="Kopman",2,1)</f>
        <v>1</v>
      </c>
      <c r="AHL766" s="203">
        <f>VLOOKUP(AHI766,$A$794:$F$2344,6,FALSE)</f>
        <v>0</v>
      </c>
      <c r="AHM766" s="202" t="s">
        <v>61</v>
      </c>
      <c r="AHN766" s="10">
        <f>AHL766*1.5*AHK766</f>
        <v>0</v>
      </c>
      <c r="AHO766" s="10"/>
      <c r="AHP766" s="269"/>
      <c r="AHQ766" s="202" t="s">
        <v>110</v>
      </c>
      <c r="AHR766" s="484" t="s">
        <v>650</v>
      </c>
      <c r="AHT766" s="278">
        <f>IF(AHS766="Kopman",2,1)</f>
        <v>1</v>
      </c>
      <c r="AHU766" s="203">
        <f>VLOOKUP(AHR766,$A$794:$F$2344,6,FALSE)</f>
        <v>0</v>
      </c>
      <c r="AHV766" s="202" t="s">
        <v>61</v>
      </c>
      <c r="AHW766" s="10">
        <f>AHU766*1.5*AHT766</f>
        <v>0</v>
      </c>
      <c r="AHX766" s="10"/>
      <c r="AHY766" s="269"/>
      <c r="AHZ766" s="202" t="s">
        <v>110</v>
      </c>
      <c r="AIA766" s="78" t="s">
        <v>183</v>
      </c>
      <c r="AIC766" s="278">
        <f>IF(AIB766="Kopman",2,1)</f>
        <v>1</v>
      </c>
      <c r="AID766" s="203" t="e">
        <f>VLOOKUP(AIA766,$A$794:$F$2344,6,FALSE)</f>
        <v>#N/A</v>
      </c>
      <c r="AIE766" s="202" t="s">
        <v>61</v>
      </c>
      <c r="AIF766" s="10" t="e">
        <f>AID766*1.5*AIC766</f>
        <v>#N/A</v>
      </c>
      <c r="AIG766" s="10"/>
      <c r="AIH766" s="269"/>
      <c r="AII766" s="202" t="s">
        <v>110</v>
      </c>
      <c r="AIJ766" s="484" t="s">
        <v>438</v>
      </c>
      <c r="AIL766" s="278">
        <f>IF(AIK766="Kopman",2,1)</f>
        <v>1</v>
      </c>
      <c r="AIM766" s="203">
        <f>VLOOKUP(AIJ766,$A$794:$F$2344,6,FALSE)</f>
        <v>18</v>
      </c>
      <c r="AIN766" s="202" t="s">
        <v>61</v>
      </c>
      <c r="AIO766" s="10">
        <f>AIM766*1.5*AIL766</f>
        <v>27</v>
      </c>
      <c r="AIP766" s="10"/>
      <c r="AIQ766" s="269"/>
      <c r="AIR766" s="202" t="s">
        <v>110</v>
      </c>
      <c r="AIS766" s="484" t="s">
        <v>3130</v>
      </c>
      <c r="AIU766" s="278">
        <f>IF(AIT766="Kopman",2,1)</f>
        <v>1</v>
      </c>
      <c r="AIV766" s="203">
        <f>VLOOKUP(AIS766,$A$794:$F$2344,6,FALSE)</f>
        <v>0</v>
      </c>
      <c r="AIW766" s="202" t="s">
        <v>61</v>
      </c>
      <c r="AIX766" s="10">
        <f>AIV766*1.5*AIU766</f>
        <v>0</v>
      </c>
      <c r="AIY766" s="10"/>
      <c r="AIZ766" s="269"/>
      <c r="AJA766" s="202" t="s">
        <v>110</v>
      </c>
      <c r="AJB766" s="78" t="s">
        <v>183</v>
      </c>
      <c r="AJD766" s="278">
        <f>IF(AJC766="Kopman",2,1)</f>
        <v>1</v>
      </c>
      <c r="AJE766" s="203" t="e">
        <f>VLOOKUP(AJB766,$A$794:$F$2344,6,FALSE)</f>
        <v>#N/A</v>
      </c>
      <c r="AJF766" s="202" t="s">
        <v>61</v>
      </c>
      <c r="AJG766" s="10" t="e">
        <f>AJE766*1.5*AJD766</f>
        <v>#N/A</v>
      </c>
      <c r="AJH766" s="10"/>
      <c r="AJI766" s="269"/>
      <c r="AJJ766" s="202" t="s">
        <v>110</v>
      </c>
      <c r="AJK766" s="78" t="s">
        <v>183</v>
      </c>
      <c r="AJM766" s="278">
        <f>IF(AJL766="Kopman",2,1)</f>
        <v>1</v>
      </c>
      <c r="AJN766" s="203" t="e">
        <f>VLOOKUP(AJK766,$A$794:$F$2344,6,FALSE)</f>
        <v>#N/A</v>
      </c>
      <c r="AJO766" s="202" t="s">
        <v>61</v>
      </c>
      <c r="AJP766" s="10" t="e">
        <f>AJN766*1.5*AJM766</f>
        <v>#N/A</v>
      </c>
      <c r="AJQ766" s="10"/>
      <c r="AJR766" s="269"/>
      <c r="AJS766" s="202" t="s">
        <v>110</v>
      </c>
      <c r="AJT766" s="78" t="s">
        <v>183</v>
      </c>
      <c r="AJV766" s="278">
        <f>IF(AJU766="Kopman",2,1)</f>
        <v>1</v>
      </c>
      <c r="AJW766" s="203" t="e">
        <f>VLOOKUP(AJT766,$A$794:$F$2344,6,FALSE)</f>
        <v>#N/A</v>
      </c>
      <c r="AJX766" s="202" t="s">
        <v>61</v>
      </c>
      <c r="AJY766" s="10" t="e">
        <f>AJW766*1.5*AJV766</f>
        <v>#N/A</v>
      </c>
      <c r="AJZ766" s="10"/>
      <c r="AKA766" s="269"/>
      <c r="AKB766" s="202" t="s">
        <v>110</v>
      </c>
      <c r="AKC766" s="484" t="s">
        <v>2444</v>
      </c>
      <c r="AKE766" s="278">
        <f>IF(AKD766="Kopman",2,1)</f>
        <v>1</v>
      </c>
      <c r="AKF766" s="203">
        <f>VLOOKUP(AKC766,$A$794:$F$2344,6,FALSE)</f>
        <v>0</v>
      </c>
      <c r="AKG766" s="202" t="s">
        <v>61</v>
      </c>
      <c r="AKH766" s="10">
        <f>AKF766*1.5*AKE766</f>
        <v>0</v>
      </c>
      <c r="AKI766" s="10"/>
      <c r="AKJ766" s="269"/>
      <c r="AKK766" s="202" t="s">
        <v>110</v>
      </c>
      <c r="AKL766" s="78" t="s">
        <v>183</v>
      </c>
      <c r="AKN766" s="278">
        <f>IF(AKM766="Kopman",2,1)</f>
        <v>1</v>
      </c>
      <c r="AKO766" s="203" t="e">
        <f>VLOOKUP(AKL766,$A$794:$F$2344,6,FALSE)</f>
        <v>#N/A</v>
      </c>
      <c r="AKP766" s="202" t="s">
        <v>61</v>
      </c>
      <c r="AKQ766" s="10" t="e">
        <f>AKO766*1.5*AKN766</f>
        <v>#N/A</v>
      </c>
      <c r="AKR766" s="10"/>
      <c r="AKS766" s="269"/>
      <c r="AKT766" s="202" t="s">
        <v>110</v>
      </c>
      <c r="AKU766" s="78" t="s">
        <v>183</v>
      </c>
      <c r="AKW766" s="278">
        <f>IF(AKV766="Kopman",2,1)</f>
        <v>1</v>
      </c>
      <c r="AKX766" s="203" t="e">
        <f>VLOOKUP(AKU766,$A$794:$F$2344,6,FALSE)</f>
        <v>#N/A</v>
      </c>
      <c r="AKY766" s="202" t="s">
        <v>61</v>
      </c>
      <c r="AKZ766" s="10" t="e">
        <f>AKX766*1.5*AKW766</f>
        <v>#N/A</v>
      </c>
      <c r="ALA766" s="10"/>
      <c r="ALB766" s="269"/>
      <c r="ALC766" s="202" t="s">
        <v>110</v>
      </c>
      <c r="ALD766" s="78" t="s">
        <v>183</v>
      </c>
      <c r="ALF766" s="278">
        <f>IF(ALE766="Kopman",2,1)</f>
        <v>1</v>
      </c>
      <c r="ALG766" s="203" t="e">
        <f>VLOOKUP(ALD766,$A$794:$F$2344,6,FALSE)</f>
        <v>#N/A</v>
      </c>
      <c r="ALH766" s="202" t="s">
        <v>61</v>
      </c>
      <c r="ALI766" s="10" t="e">
        <f>ALG766*1.5*ALF766</f>
        <v>#N/A</v>
      </c>
      <c r="ALJ766" s="10"/>
      <c r="ALK766" s="269"/>
      <c r="ALL766" s="202" t="s">
        <v>110</v>
      </c>
      <c r="ALM766" s="78" t="s">
        <v>183</v>
      </c>
      <c r="ALO766" s="278">
        <f>IF(ALN766="Kopman",2,1)</f>
        <v>1</v>
      </c>
      <c r="ALP766" s="203" t="e">
        <f>VLOOKUP(ALM766,$A$794:$F$2344,6,FALSE)</f>
        <v>#N/A</v>
      </c>
      <c r="ALQ766" s="202" t="s">
        <v>61</v>
      </c>
      <c r="ALR766" s="10" t="e">
        <f>ALP766*1.5*ALO766</f>
        <v>#N/A</v>
      </c>
      <c r="ALS766" s="10"/>
      <c r="ALT766" s="269"/>
      <c r="ALU766" s="202" t="s">
        <v>110</v>
      </c>
      <c r="ALV766" s="78" t="s">
        <v>183</v>
      </c>
      <c r="ALX766" s="278">
        <f>IF(ALW766="Kopman",2,1)</f>
        <v>1</v>
      </c>
      <c r="ALY766" s="203" t="e">
        <f>VLOOKUP(ALV766,$A$794:$F$2344,6,FALSE)</f>
        <v>#N/A</v>
      </c>
      <c r="ALZ766" s="202" t="s">
        <v>61</v>
      </c>
      <c r="AMA766" s="10" t="e">
        <f>ALY766*1.5*ALX766</f>
        <v>#N/A</v>
      </c>
      <c r="AMB766" s="10"/>
      <c r="AMC766" s="269"/>
      <c r="AMD766" s="202" t="s">
        <v>110</v>
      </c>
      <c r="AME766" s="78" t="s">
        <v>183</v>
      </c>
      <c r="AMG766" s="278">
        <f>IF(AMF766="Kopman",2,1)</f>
        <v>1</v>
      </c>
      <c r="AMH766" s="203" t="e">
        <f>VLOOKUP(AME766,$A$794:$F$2344,6,FALSE)</f>
        <v>#N/A</v>
      </c>
      <c r="AMI766" s="202" t="s">
        <v>61</v>
      </c>
      <c r="AMJ766" s="10" t="e">
        <f>AMH766*1.5*AMG766</f>
        <v>#N/A</v>
      </c>
      <c r="AMK766" s="10"/>
      <c r="AML766" s="269"/>
      <c r="AMM766" s="202" t="s">
        <v>110</v>
      </c>
      <c r="AMN766" s="78" t="s">
        <v>183</v>
      </c>
      <c r="AMP766" s="278">
        <f>IF(AMO766="Kopman",2,1)</f>
        <v>1</v>
      </c>
      <c r="AMQ766" s="203" t="e">
        <f>VLOOKUP(AMN766,$A$794:$F$2344,6,FALSE)</f>
        <v>#N/A</v>
      </c>
      <c r="AMR766" s="202" t="s">
        <v>61</v>
      </c>
      <c r="AMS766" s="10" t="e">
        <f>AMQ766*1.5*AMP766</f>
        <v>#N/A</v>
      </c>
      <c r="AMT766" s="10"/>
      <c r="AMU766" s="269"/>
      <c r="AMV766" s="202" t="s">
        <v>110</v>
      </c>
      <c r="AMW766" s="78" t="s">
        <v>183</v>
      </c>
      <c r="AMY766" s="278">
        <f>IF(AMX766="Kopman",2,1)</f>
        <v>1</v>
      </c>
      <c r="AMZ766" s="203" t="e">
        <f>VLOOKUP(AMW766,$A$794:$F$2344,6,FALSE)</f>
        <v>#N/A</v>
      </c>
      <c r="ANA766" s="202" t="s">
        <v>61</v>
      </c>
      <c r="ANB766" s="10" t="e">
        <f>AMZ766*1.5*AMY766</f>
        <v>#N/A</v>
      </c>
      <c r="ANC766" s="10"/>
      <c r="AND766" s="269"/>
      <c r="ANE766" s="202" t="s">
        <v>110</v>
      </c>
      <c r="ANF766" s="78" t="s">
        <v>183</v>
      </c>
      <c r="ANH766" s="278">
        <f>IF(ANG766="Kopman",2,1)</f>
        <v>1</v>
      </c>
      <c r="ANI766" s="203" t="e">
        <f>VLOOKUP(ANF766,$A$794:$F$2344,6,FALSE)</f>
        <v>#N/A</v>
      </c>
      <c r="ANJ766" s="202" t="s">
        <v>61</v>
      </c>
      <c r="ANK766" s="10" t="e">
        <f>ANI766*1.5*ANH766</f>
        <v>#N/A</v>
      </c>
      <c r="ANL766" s="10"/>
      <c r="ANM766" s="269"/>
      <c r="ANN766" s="202" t="s">
        <v>110</v>
      </c>
      <c r="ANO766" s="78" t="s">
        <v>183</v>
      </c>
      <c r="ANQ766" s="278">
        <f>IF(ANP766="Kopman",2,1)</f>
        <v>1</v>
      </c>
      <c r="ANR766" s="203" t="e">
        <f>VLOOKUP(ANO766,$A$794:$F$2344,6,FALSE)</f>
        <v>#N/A</v>
      </c>
      <c r="ANS766" s="202" t="s">
        <v>61</v>
      </c>
      <c r="ANT766" s="10" t="e">
        <f>ANR766*1.5*ANQ766</f>
        <v>#N/A</v>
      </c>
      <c r="ANU766" s="10"/>
      <c r="ANV766" s="269"/>
      <c r="ANW766" s="202" t="s">
        <v>110</v>
      </c>
      <c r="ANX766" s="78" t="s">
        <v>183</v>
      </c>
      <c r="ANZ766" s="278">
        <f>IF(ANY766="Kopman",2,1)</f>
        <v>1</v>
      </c>
      <c r="AOA766" s="203" t="e">
        <f>VLOOKUP(ANX766,$A$794:$F$2344,6,FALSE)</f>
        <v>#N/A</v>
      </c>
      <c r="AOB766" s="202" t="s">
        <v>61</v>
      </c>
      <c r="AOC766" s="10" t="e">
        <f>AOA766*1.5*ANZ766</f>
        <v>#N/A</v>
      </c>
      <c r="AOD766" s="10"/>
      <c r="AOE766" s="269"/>
      <c r="AOF766" s="202" t="s">
        <v>110</v>
      </c>
      <c r="AOG766" s="78" t="s">
        <v>183</v>
      </c>
      <c r="AOI766" s="278">
        <f>IF(AOH766="Kopman",2,1)</f>
        <v>1</v>
      </c>
      <c r="AOJ766" s="203" t="e">
        <f>VLOOKUP(AOG766,$A$794:$F$2344,6,FALSE)</f>
        <v>#N/A</v>
      </c>
      <c r="AOK766" s="202" t="s">
        <v>61</v>
      </c>
      <c r="AOL766" s="10" t="e">
        <f>AOJ766*1.5*AOI766</f>
        <v>#N/A</v>
      </c>
      <c r="AOM766" s="10"/>
      <c r="AON766" s="269"/>
      <c r="AOO766" s="202" t="s">
        <v>110</v>
      </c>
      <c r="AOP766" s="78" t="s">
        <v>183</v>
      </c>
      <c r="AOR766" s="278">
        <f>IF(AOQ766="Kopman",2,1)</f>
        <v>1</v>
      </c>
      <c r="AOS766" s="203" t="e">
        <f>VLOOKUP(AOP766,$A$794:$F$2344,6,FALSE)</f>
        <v>#N/A</v>
      </c>
      <c r="AOT766" s="202" t="s">
        <v>61</v>
      </c>
      <c r="AOU766" s="10" t="e">
        <f>AOS766*1.5*AOR766</f>
        <v>#N/A</v>
      </c>
      <c r="AOV766" s="10"/>
      <c r="AOW766" s="269"/>
      <c r="AOX766" s="202" t="s">
        <v>110</v>
      </c>
      <c r="AOY766" s="78" t="s">
        <v>183</v>
      </c>
      <c r="APA766" s="278">
        <f>IF(AOZ766="Kopman",2,1)</f>
        <v>1</v>
      </c>
      <c r="APB766" s="203" t="e">
        <f>VLOOKUP(AOY766,$A$794:$F$2344,6,FALSE)</f>
        <v>#N/A</v>
      </c>
      <c r="APC766" s="202" t="s">
        <v>61</v>
      </c>
      <c r="APD766" s="10" t="e">
        <f>APB766*1.5*APA766</f>
        <v>#N/A</v>
      </c>
      <c r="APE766" s="10"/>
      <c r="APF766" s="269"/>
      <c r="APG766" s="202" t="s">
        <v>110</v>
      </c>
      <c r="APH766" s="78" t="s">
        <v>183</v>
      </c>
      <c r="APJ766" s="278">
        <f>IF(API766="Kopman",2,1)</f>
        <v>1</v>
      </c>
      <c r="APK766" s="203" t="e">
        <f>VLOOKUP(APH766,$A$794:$F$2344,6,FALSE)</f>
        <v>#N/A</v>
      </c>
      <c r="APL766" s="202" t="s">
        <v>61</v>
      </c>
      <c r="APM766" s="10" t="e">
        <f>APK766*1.5*APJ766</f>
        <v>#N/A</v>
      </c>
      <c r="APN766" s="10"/>
      <c r="APO766" s="269"/>
      <c r="APP766" s="202" t="s">
        <v>110</v>
      </c>
      <c r="APQ766" s="498" t="s">
        <v>2075</v>
      </c>
      <c r="APS766" s="278">
        <f>IF(APR766="Kopman",2,1)</f>
        <v>1</v>
      </c>
      <c r="APT766" s="203">
        <f>VLOOKUP(APQ766,$A$794:$F$2344,6,FALSE)</f>
        <v>0</v>
      </c>
      <c r="APU766" s="202" t="s">
        <v>61</v>
      </c>
      <c r="APV766" s="10">
        <f>APT766*1.5*APS766</f>
        <v>0</v>
      </c>
      <c r="APW766" s="10"/>
      <c r="APX766" s="269"/>
      <c r="APY766" s="202" t="s">
        <v>110</v>
      </c>
      <c r="APZ766" s="498" t="s">
        <v>452</v>
      </c>
      <c r="AQB766" s="278">
        <f>IF(AQA766="Kopman",2,1)</f>
        <v>1</v>
      </c>
      <c r="AQC766" s="203">
        <f>VLOOKUP(APZ766,$A$794:$F$2344,6,FALSE)</f>
        <v>0</v>
      </c>
      <c r="AQD766" s="202" t="s">
        <v>61</v>
      </c>
      <c r="AQE766" s="10">
        <f>AQC766*1.5*AQB766</f>
        <v>0</v>
      </c>
      <c r="AQF766" s="10"/>
      <c r="AQG766" s="269"/>
      <c r="AQH766" s="202" t="s">
        <v>110</v>
      </c>
      <c r="AQI766" s="484" t="s">
        <v>2249</v>
      </c>
      <c r="AQK766" s="278">
        <f>IF(AQJ766="Kopman",2,1)</f>
        <v>1</v>
      </c>
      <c r="AQL766" s="203">
        <f>VLOOKUP(AQI766,$A$794:$F$2344,6,FALSE)</f>
        <v>0</v>
      </c>
      <c r="AQM766" s="202" t="s">
        <v>61</v>
      </c>
      <c r="AQN766" s="10">
        <f>AQL766*1.5*AQK766</f>
        <v>0</v>
      </c>
      <c r="AQO766" s="10"/>
      <c r="AQP766" s="269"/>
      <c r="AQQ766" s="202" t="s">
        <v>110</v>
      </c>
      <c r="AQR766" s="484" t="s">
        <v>2075</v>
      </c>
      <c r="AQT766" s="278">
        <f>IF(AQS766="Kopman",2,1)</f>
        <v>1</v>
      </c>
      <c r="AQU766" s="203">
        <f>VLOOKUP(AQR766,$A$794:$F$2344,6,FALSE)</f>
        <v>0</v>
      </c>
      <c r="AQV766" s="202" t="s">
        <v>61</v>
      </c>
      <c r="AQW766" s="10">
        <f>AQU766*1.5*AQT766</f>
        <v>0</v>
      </c>
      <c r="AQX766" s="10"/>
      <c r="AQY766" s="269"/>
      <c r="AQZ766" s="202" t="s">
        <v>110</v>
      </c>
      <c r="ARA766" s="484" t="s">
        <v>452</v>
      </c>
      <c r="ARC766" s="278">
        <f>IF(ARB766="Kopman",2,1)</f>
        <v>1</v>
      </c>
      <c r="ARD766" s="203">
        <f>VLOOKUP(ARA766,$A$794:$F$2344,6,FALSE)</f>
        <v>0</v>
      </c>
      <c r="ARE766" s="202" t="s">
        <v>61</v>
      </c>
      <c r="ARF766" s="10">
        <f>ARD766*1.5*ARC766</f>
        <v>0</v>
      </c>
      <c r="ARG766" s="10"/>
      <c r="ARH766" s="269"/>
      <c r="ARI766" s="202" t="s">
        <v>110</v>
      </c>
      <c r="ARJ766" s="484" t="s">
        <v>507</v>
      </c>
      <c r="ARL766" s="278">
        <f>IF(ARK766="Kopman",2,1)</f>
        <v>1</v>
      </c>
      <c r="ARM766" s="203">
        <f>VLOOKUP(ARJ766,$A$794:$F$2344,6,FALSE)</f>
        <v>0</v>
      </c>
      <c r="ARN766" s="202" t="s">
        <v>61</v>
      </c>
      <c r="ARO766" s="10">
        <f>ARM766*1.5*ARL766</f>
        <v>0</v>
      </c>
      <c r="ARP766" s="10"/>
      <c r="ARQ766" s="269"/>
      <c r="ARR766" s="202" t="s">
        <v>110</v>
      </c>
      <c r="ARS766" s="498" t="s">
        <v>797</v>
      </c>
      <c r="ARU766" s="278">
        <f>IF(ART766="Kopman",2,1)</f>
        <v>1</v>
      </c>
      <c r="ARV766" s="203">
        <f>VLOOKUP(ARS766,$A$794:$F$2344,6,FALSE)</f>
        <v>0</v>
      </c>
      <c r="ARW766" s="202" t="s">
        <v>61</v>
      </c>
      <c r="ARX766" s="10">
        <f>ARV766*1.5*ARU766</f>
        <v>0</v>
      </c>
      <c r="ARY766" s="10"/>
      <c r="ARZ766" s="269"/>
      <c r="ASA766" s="202" t="s">
        <v>110</v>
      </c>
      <c r="ASB766" s="484" t="s">
        <v>507</v>
      </c>
      <c r="ASD766" s="278">
        <f>IF(ASC766="Kopman",2,1)</f>
        <v>1</v>
      </c>
      <c r="ASE766" s="203">
        <f>VLOOKUP(ASB766,$A$794:$F$2344,6,FALSE)</f>
        <v>0</v>
      </c>
      <c r="ASF766" s="202" t="s">
        <v>61</v>
      </c>
      <c r="ASG766" s="10">
        <f>ASE766*1.5*ASD766</f>
        <v>0</v>
      </c>
      <c r="ASH766" s="10"/>
      <c r="ASI766" s="269"/>
      <c r="ASJ766" s="202" t="s">
        <v>110</v>
      </c>
      <c r="ASK766" s="484" t="s">
        <v>2347</v>
      </c>
      <c r="ASM766" s="278">
        <f>IF(ASL766="Kopman",2,1)</f>
        <v>1</v>
      </c>
      <c r="ASN766" s="203">
        <f>VLOOKUP(ASK766,$A$794:$F$2344,6,FALSE)</f>
        <v>0</v>
      </c>
      <c r="ASO766" s="202" t="s">
        <v>61</v>
      </c>
      <c r="ASP766" s="10">
        <f>ASN766*1.5*ASM766</f>
        <v>0</v>
      </c>
      <c r="ASQ766" s="10"/>
      <c r="ASR766" s="269"/>
      <c r="ASS766" s="202" t="s">
        <v>110</v>
      </c>
      <c r="AST766" s="484" t="s">
        <v>516</v>
      </c>
      <c r="ASV766" s="278">
        <f>IF(ASU766="Kopman",2,1)</f>
        <v>1</v>
      </c>
      <c r="ASW766" s="203">
        <f>VLOOKUP(AST766,$A$794:$F$2344,6,FALSE)</f>
        <v>0</v>
      </c>
      <c r="ASX766" s="202" t="s">
        <v>61</v>
      </c>
      <c r="ASY766" s="10">
        <f>ASW766*1.5*ASV766</f>
        <v>0</v>
      </c>
      <c r="ASZ766" s="10"/>
      <c r="ATA766" s="269"/>
      <c r="ATB766" s="202" t="s">
        <v>110</v>
      </c>
      <c r="ATC766" s="484" t="s">
        <v>2444</v>
      </c>
      <c r="ATE766" s="278">
        <f>IF(ATD766="Kopman",2,1)</f>
        <v>1</v>
      </c>
      <c r="ATF766" s="203">
        <f>VLOOKUP(ATC766,$A$794:$F$2344,6,FALSE)</f>
        <v>0</v>
      </c>
      <c r="ATG766" s="202" t="s">
        <v>61</v>
      </c>
      <c r="ATH766" s="10">
        <f>ATF766*1.5*ATE766</f>
        <v>0</v>
      </c>
      <c r="ATI766" s="10"/>
      <c r="ATJ766" s="269"/>
      <c r="ATK766" s="202" t="s">
        <v>110</v>
      </c>
      <c r="ATL766" s="484" t="s">
        <v>2249</v>
      </c>
      <c r="ATN766" s="278">
        <f>IF(ATM766="Kopman",2,1)</f>
        <v>1</v>
      </c>
      <c r="ATO766" s="203">
        <f>VLOOKUP(ATL766,$A$794:$F$2344,6,FALSE)</f>
        <v>0</v>
      </c>
      <c r="ATP766" s="202" t="s">
        <v>61</v>
      </c>
      <c r="ATQ766" s="10">
        <f>ATO766*1.5*ATN766</f>
        <v>0</v>
      </c>
      <c r="ATR766" s="10"/>
      <c r="ATS766" s="269"/>
      <c r="ATT766" s="202" t="s">
        <v>110</v>
      </c>
      <c r="ATU766" s="484" t="s">
        <v>2075</v>
      </c>
      <c r="ATW766" s="278">
        <f>IF(ATV766="Kopman",2,1)</f>
        <v>1</v>
      </c>
      <c r="ATX766" s="203">
        <f>VLOOKUP(ATU766,$A$794:$F$2344,6,FALSE)</f>
        <v>0</v>
      </c>
      <c r="ATY766" s="202" t="s">
        <v>61</v>
      </c>
      <c r="ATZ766" s="10">
        <f>ATX766*1.5*ATW766</f>
        <v>0</v>
      </c>
      <c r="AUA766" s="10"/>
      <c r="AUB766" s="269"/>
      <c r="AUC766" s="202" t="s">
        <v>110</v>
      </c>
      <c r="AUD766" s="484" t="s">
        <v>508</v>
      </c>
      <c r="AUF766" s="278">
        <f>IF(AUE766="Kopman",2,1)</f>
        <v>1</v>
      </c>
      <c r="AUG766" s="203">
        <f>VLOOKUP(AUD766,$A$794:$F$2344,6,FALSE)</f>
        <v>0</v>
      </c>
      <c r="AUH766" s="202" t="s">
        <v>61</v>
      </c>
      <c r="AUI766" s="10">
        <f>AUG766*1.5*AUF766</f>
        <v>0</v>
      </c>
      <c r="AUJ766" s="10"/>
      <c r="AUK766" s="269"/>
      <c r="AUL766" s="202" t="s">
        <v>110</v>
      </c>
      <c r="AUM766" s="484" t="s">
        <v>2075</v>
      </c>
      <c r="AUO766" s="278">
        <f>IF(AUN766="Kopman",2,1)</f>
        <v>1</v>
      </c>
      <c r="AUP766" s="203">
        <f>VLOOKUP(AUM766,$A$794:$F$2344,6,FALSE)</f>
        <v>0</v>
      </c>
      <c r="AUQ766" s="202" t="s">
        <v>61</v>
      </c>
      <c r="AUR766" s="10">
        <f>AUP766*1.5*AUO766</f>
        <v>0</v>
      </c>
      <c r="AUS766" s="10"/>
      <c r="AUT766" s="269"/>
      <c r="AUU766" s="202" t="s">
        <v>110</v>
      </c>
      <c r="AUV766" s="509" t="s">
        <v>502</v>
      </c>
      <c r="AUX766" s="278">
        <f>IF(AUW766="Kopman",2,1)</f>
        <v>1</v>
      </c>
      <c r="AUY766" s="203">
        <f>VLOOKUP(AUV766,$A$794:$F$2344,6,FALSE)</f>
        <v>0</v>
      </c>
      <c r="AUZ766" s="202" t="s">
        <v>61</v>
      </c>
      <c r="AVA766" s="10">
        <f>AUY766*1.5*AUX766</f>
        <v>0</v>
      </c>
      <c r="AVB766" s="10"/>
      <c r="AVC766" s="269"/>
      <c r="AVD766" s="202" t="s">
        <v>110</v>
      </c>
      <c r="AVE766" s="484" t="s">
        <v>438</v>
      </c>
      <c r="AVG766" s="278">
        <f>IF(AVF766="Kopman",2,1)</f>
        <v>1</v>
      </c>
      <c r="AVH766" s="203">
        <f>VLOOKUP(AVE766,$A$794:$F$2344,6,FALSE)</f>
        <v>18</v>
      </c>
      <c r="AVI766" s="202" t="s">
        <v>61</v>
      </c>
      <c r="AVJ766" s="10">
        <f>AVH766*1.5*AVG766</f>
        <v>27</v>
      </c>
      <c r="AVK766" s="10"/>
      <c r="AVL766" s="269"/>
      <c r="AVM766" s="202" t="s">
        <v>110</v>
      </c>
      <c r="AVN766" s="484" t="s">
        <v>508</v>
      </c>
      <c r="AVP766" s="278">
        <f>IF(AVO766="Kopman",2,1)</f>
        <v>1</v>
      </c>
      <c r="AVQ766" s="203">
        <f>VLOOKUP(AVN766,$A$794:$F$2344,6,FALSE)</f>
        <v>0</v>
      </c>
      <c r="AVR766" s="202" t="s">
        <v>61</v>
      </c>
      <c r="AVS766" s="10">
        <f>AVQ766*1.5*AVP766</f>
        <v>0</v>
      </c>
      <c r="AVT766" s="10"/>
      <c r="AVU766" s="269"/>
      <c r="AVV766" s="202" t="s">
        <v>110</v>
      </c>
      <c r="AVW766" s="487" t="s">
        <v>2075</v>
      </c>
      <c r="AVY766" s="278">
        <f>IF(AVX766="Kopman",2,1)</f>
        <v>1</v>
      </c>
      <c r="AVZ766" s="203">
        <f>VLOOKUP(AVW766,$A$794:$F$2344,6,FALSE)</f>
        <v>0</v>
      </c>
      <c r="AWA766" s="202" t="s">
        <v>61</v>
      </c>
      <c r="AWB766" s="10">
        <f>AVZ766*1.5*AVY766</f>
        <v>0</v>
      </c>
      <c r="AWC766" s="10"/>
      <c r="AWD766" s="269"/>
      <c r="AWE766" s="202" t="s">
        <v>110</v>
      </c>
      <c r="AWF766" s="484" t="s">
        <v>2075</v>
      </c>
      <c r="AWH766" s="278">
        <f>IF(AWG766="Kopman",2,1)</f>
        <v>1</v>
      </c>
      <c r="AWI766" s="203">
        <f>VLOOKUP(AWF766,$A$794:$F$2344,6,FALSE)</f>
        <v>0</v>
      </c>
      <c r="AWJ766" s="202" t="s">
        <v>61</v>
      </c>
      <c r="AWK766" s="10">
        <f>AWI766*1.5*AWH766</f>
        <v>0</v>
      </c>
      <c r="AWL766" s="10"/>
      <c r="AWM766" s="269"/>
      <c r="AWN766" s="202" t="s">
        <v>110</v>
      </c>
      <c r="AWO766" s="484" t="s">
        <v>1120</v>
      </c>
      <c r="AWQ766" s="278">
        <f>IF(AWP766="Kopman",2,1)</f>
        <v>1</v>
      </c>
      <c r="AWR766" s="203">
        <f>VLOOKUP(AWO766,$A$794:$F$2344,6,FALSE)</f>
        <v>0</v>
      </c>
      <c r="AWS766" s="202" t="s">
        <v>61</v>
      </c>
      <c r="AWT766" s="10">
        <f>AWR766*1.5*AWQ766</f>
        <v>0</v>
      </c>
      <c r="AWU766" s="10"/>
      <c r="AWV766" s="269"/>
      <c r="AWW766" s="202" t="s">
        <v>110</v>
      </c>
      <c r="AWX766" s="484" t="s">
        <v>449</v>
      </c>
      <c r="AWZ766" s="278">
        <f>IF(AWY766="Kopman",2,1)</f>
        <v>1</v>
      </c>
      <c r="AXA766" s="203">
        <f>VLOOKUP(AWX766,$A$794:$F$2344,6,FALSE)</f>
        <v>0</v>
      </c>
      <c r="AXB766" s="202" t="s">
        <v>61</v>
      </c>
      <c r="AXC766" s="10">
        <f>AXA766*1.5*AWZ766</f>
        <v>0</v>
      </c>
      <c r="AXD766" s="10"/>
      <c r="AXE766" s="269"/>
      <c r="AXF766" s="202" t="s">
        <v>110</v>
      </c>
      <c r="AXG766" s="484" t="s">
        <v>2444</v>
      </c>
      <c r="AXI766" s="278">
        <f>IF(AXH766="Kopman",2,1)</f>
        <v>1</v>
      </c>
      <c r="AXJ766" s="203">
        <f>VLOOKUP(AXG766,$A$794:$F$2344,6,FALSE)</f>
        <v>0</v>
      </c>
      <c r="AXK766" s="202" t="s">
        <v>61</v>
      </c>
      <c r="AXL766" s="10">
        <f>AXJ766*1.5*AXI766</f>
        <v>0</v>
      </c>
      <c r="AXM766" s="10"/>
      <c r="AXN766" s="269"/>
      <c r="AXO766" s="202" t="s">
        <v>110</v>
      </c>
      <c r="AXP766" s="484" t="s">
        <v>2444</v>
      </c>
      <c r="AXR766" s="278">
        <f>IF(AXQ766="Kopman",2,1)</f>
        <v>1</v>
      </c>
      <c r="AXS766" s="203">
        <f>VLOOKUP(AXP766,$A$794:$F$2344,6,FALSE)</f>
        <v>0</v>
      </c>
      <c r="AXT766" s="202" t="s">
        <v>61</v>
      </c>
      <c r="AXU766" s="10">
        <f>AXS766*1.5*AXR766</f>
        <v>0</v>
      </c>
      <c r="AXV766" s="10"/>
      <c r="AXW766" s="269"/>
      <c r="AXX766" s="202" t="s">
        <v>110</v>
      </c>
      <c r="AXY766" s="498" t="s">
        <v>507</v>
      </c>
      <c r="AYA766" s="278">
        <f>IF(AXZ766="Kopman",2,1)</f>
        <v>1</v>
      </c>
      <c r="AYB766" s="203">
        <f>VLOOKUP(AXY766,$A$794:$F$2344,6,FALSE)</f>
        <v>0</v>
      </c>
      <c r="AYC766" s="202" t="s">
        <v>61</v>
      </c>
      <c r="AYD766" s="10">
        <f>AYB766*1.5*AYA766</f>
        <v>0</v>
      </c>
      <c r="AYE766" s="10"/>
      <c r="AYF766" s="269"/>
      <c r="AYG766" s="202" t="s">
        <v>110</v>
      </c>
      <c r="AYH766" s="484" t="s">
        <v>3115</v>
      </c>
      <c r="AYJ766" s="278">
        <f>IF(AYI766="Kopman",2,1)</f>
        <v>1</v>
      </c>
      <c r="AYK766" s="203">
        <f>VLOOKUP(AYH766,$A$794:$F$2344,6,FALSE)</f>
        <v>0</v>
      </c>
      <c r="AYL766" s="202" t="s">
        <v>61</v>
      </c>
      <c r="AYM766" s="10">
        <f>AYK766*1.5*AYJ766</f>
        <v>0</v>
      </c>
      <c r="AYN766" s="10"/>
      <c r="AYO766" s="269"/>
      <c r="AYP766" s="202" t="s">
        <v>110</v>
      </c>
      <c r="AYQ766" s="484" t="s">
        <v>934</v>
      </c>
      <c r="AYS766" s="278">
        <f>IF(AYR766="Kopman",2,1)</f>
        <v>1</v>
      </c>
      <c r="AYT766" s="203">
        <f>VLOOKUP(AYQ766,$A$794:$F$2344,6,FALSE)</f>
        <v>0</v>
      </c>
      <c r="AYU766" s="202" t="s">
        <v>61</v>
      </c>
      <c r="AYV766" s="10">
        <f>AYT766*1.5*AYS766</f>
        <v>0</v>
      </c>
      <c r="AYW766" s="10"/>
      <c r="AYX766" s="269"/>
      <c r="AYY766" s="202" t="s">
        <v>110</v>
      </c>
      <c r="AYZ766" s="484" t="s">
        <v>2897</v>
      </c>
      <c r="AZB766" s="278">
        <f>IF(AZA766="Kopman",2,1)</f>
        <v>1</v>
      </c>
      <c r="AZC766" s="203">
        <f>VLOOKUP(AYZ766,$A$794:$F$2344,6,FALSE)</f>
        <v>0</v>
      </c>
      <c r="AZD766" s="202" t="s">
        <v>61</v>
      </c>
      <c r="AZE766" s="10">
        <f>AZC766*1.5*AZB766</f>
        <v>0</v>
      </c>
      <c r="AZF766" s="10"/>
      <c r="AZG766" s="269"/>
      <c r="AZH766" s="202" t="s">
        <v>110</v>
      </c>
      <c r="AZI766" s="484" t="s">
        <v>1124</v>
      </c>
      <c r="AZK766" s="278">
        <f>IF(AZJ766="Kopman",2,1)</f>
        <v>1</v>
      </c>
      <c r="AZL766" s="203">
        <f>VLOOKUP(AZI766,$A$794:$F$2344,6,FALSE)</f>
        <v>0</v>
      </c>
      <c r="AZM766" s="202" t="s">
        <v>61</v>
      </c>
      <c r="AZN766" s="10">
        <f>AZL766*1.5*AZK766</f>
        <v>0</v>
      </c>
      <c r="AZO766" s="10"/>
      <c r="AZP766" s="269"/>
      <c r="AZQ766" s="202" t="s">
        <v>110</v>
      </c>
      <c r="AZR766" s="484" t="s">
        <v>438</v>
      </c>
      <c r="AZT766" s="278">
        <f>IF(AZS766="Kopman",2,1)</f>
        <v>1</v>
      </c>
      <c r="AZU766" s="203">
        <f>VLOOKUP(AZR766,$A$794:$F$2344,6,FALSE)</f>
        <v>18</v>
      </c>
      <c r="AZV766" s="202" t="s">
        <v>61</v>
      </c>
      <c r="AZW766" s="10">
        <f>AZU766*1.5*AZT766</f>
        <v>27</v>
      </c>
      <c r="AZX766" s="10"/>
      <c r="AZY766" s="269"/>
      <c r="AZZ766" s="202" t="s">
        <v>110</v>
      </c>
      <c r="BAA766" s="498" t="s">
        <v>452</v>
      </c>
      <c r="BAC766" s="278">
        <f>IF(BAB766="Kopman",2,1)</f>
        <v>1</v>
      </c>
      <c r="BAD766" s="203">
        <f>VLOOKUP(BAA766,$A$794:$F$2344,6,FALSE)</f>
        <v>0</v>
      </c>
      <c r="BAE766" s="202" t="s">
        <v>61</v>
      </c>
      <c r="BAF766" s="10">
        <f>BAD766*1.5*BAC766</f>
        <v>0</v>
      </c>
      <c r="BAG766" s="10"/>
      <c r="BAH766" s="269"/>
    </row>
    <row r="767" spans="1:1386" s="14" customFormat="1" ht="15">
      <c r="A767" s="202" t="s">
        <v>111</v>
      </c>
      <c r="B767" s="484" t="s">
        <v>2445</v>
      </c>
      <c r="D767" s="203"/>
      <c r="E767" s="203">
        <f>VLOOKUP(B767,$A$794:$F$2344,6,FALSE)</f>
        <v>0</v>
      </c>
      <c r="F767" s="202" t="s">
        <v>63</v>
      </c>
      <c r="G767" s="10">
        <f>E767*1.4</f>
        <v>0</v>
      </c>
      <c r="H767" s="10"/>
      <c r="I767" s="263"/>
      <c r="J767" s="202" t="s">
        <v>111</v>
      </c>
      <c r="K767" s="487" t="s">
        <v>2075</v>
      </c>
      <c r="M767" s="203"/>
      <c r="N767" s="203">
        <f>VLOOKUP(K767,$A$794:$F$2344,6,FALSE)</f>
        <v>0</v>
      </c>
      <c r="O767" s="202" t="s">
        <v>63</v>
      </c>
      <c r="P767" s="10">
        <f>N767*1.4</f>
        <v>0</v>
      </c>
      <c r="Q767" s="10"/>
      <c r="R767" s="263"/>
      <c r="S767" s="202" t="s">
        <v>111</v>
      </c>
      <c r="T767" s="484" t="s">
        <v>2249</v>
      </c>
      <c r="V767" s="203"/>
      <c r="W767" s="203">
        <f>VLOOKUP(T767,$A$794:$F$2344,6,FALSE)</f>
        <v>0</v>
      </c>
      <c r="X767" s="202" t="s">
        <v>63</v>
      </c>
      <c r="Y767" s="10">
        <f>W767*1.4</f>
        <v>0</v>
      </c>
      <c r="Z767" s="10"/>
      <c r="AA767" s="263"/>
      <c r="AB767" s="202" t="s">
        <v>111</v>
      </c>
      <c r="AC767" s="484" t="s">
        <v>2075</v>
      </c>
      <c r="AE767" s="203"/>
      <c r="AF767" s="203">
        <f>VLOOKUP(AC767,$A$794:$F$2344,6,FALSE)</f>
        <v>0</v>
      </c>
      <c r="AG767" s="202" t="s">
        <v>63</v>
      </c>
      <c r="AH767" s="10">
        <f>AF767*1.4</f>
        <v>0</v>
      </c>
      <c r="AI767" s="10"/>
      <c r="AJ767" s="263"/>
      <c r="AK767" s="202" t="s">
        <v>111</v>
      </c>
      <c r="AL767" s="490" t="s">
        <v>452</v>
      </c>
      <c r="AN767" s="203"/>
      <c r="AO767" s="203">
        <f>VLOOKUP(AL767,$A$794:$F$2344,6,FALSE)</f>
        <v>0</v>
      </c>
      <c r="AP767" s="202" t="s">
        <v>63</v>
      </c>
      <c r="AQ767" s="10">
        <f>AO767*1.4</f>
        <v>0</v>
      </c>
      <c r="AR767" s="10"/>
      <c r="AS767" s="263"/>
      <c r="AT767" s="202" t="s">
        <v>111</v>
      </c>
      <c r="AU767" s="484" t="s">
        <v>2440</v>
      </c>
      <c r="AW767" s="203"/>
      <c r="AX767" s="203">
        <f>VLOOKUP(AU767,$A$794:$F$2344,6,FALSE)</f>
        <v>0</v>
      </c>
      <c r="AY767" s="202" t="s">
        <v>63</v>
      </c>
      <c r="AZ767" s="10">
        <f>AX767*1.4</f>
        <v>0</v>
      </c>
      <c r="BA767" s="10"/>
      <c r="BB767" s="263"/>
      <c r="BC767" s="202" t="s">
        <v>111</v>
      </c>
      <c r="BD767" s="484" t="s">
        <v>452</v>
      </c>
      <c r="BF767" s="203"/>
      <c r="BG767" s="203">
        <f>VLOOKUP(BD767,$A$794:$F$2344,6,FALSE)</f>
        <v>0</v>
      </c>
      <c r="BH767" s="202" t="s">
        <v>63</v>
      </c>
      <c r="BI767" s="10">
        <f>BG767*1.4</f>
        <v>0</v>
      </c>
      <c r="BJ767" s="10"/>
      <c r="BK767" s="263"/>
      <c r="BL767" s="202" t="s">
        <v>111</v>
      </c>
      <c r="BM767" s="484" t="s">
        <v>2444</v>
      </c>
      <c r="BO767" s="203"/>
      <c r="BP767" s="203">
        <f>VLOOKUP(BM767,$A$794:$F$2344,6,FALSE)</f>
        <v>0</v>
      </c>
      <c r="BQ767" s="202" t="s">
        <v>63</v>
      </c>
      <c r="BR767" s="10">
        <f>BP767*1.4</f>
        <v>0</v>
      </c>
      <c r="BS767" s="10"/>
      <c r="BT767" s="263"/>
      <c r="BU767" s="202" t="s">
        <v>111</v>
      </c>
      <c r="BV767" s="484" t="s">
        <v>2444</v>
      </c>
      <c r="BX767" s="203"/>
      <c r="BY767" s="203">
        <f>VLOOKUP(BV767,$A$794:$F$2344,6,FALSE)</f>
        <v>0</v>
      </c>
      <c r="BZ767" s="202" t="s">
        <v>63</v>
      </c>
      <c r="CA767" s="10">
        <f>BY767*1.4</f>
        <v>0</v>
      </c>
      <c r="CB767" s="10"/>
      <c r="CC767" s="263"/>
      <c r="CD767" s="202" t="s">
        <v>111</v>
      </c>
      <c r="CE767" s="491" t="s">
        <v>2075</v>
      </c>
      <c r="CG767" s="203"/>
      <c r="CH767" s="203">
        <f>VLOOKUP(CE767,$A$794:$F$2344,6,FALSE)</f>
        <v>0</v>
      </c>
      <c r="CI767" s="202" t="s">
        <v>63</v>
      </c>
      <c r="CJ767" s="10">
        <f>CH767*1.4</f>
        <v>0</v>
      </c>
      <c r="CK767" s="10"/>
      <c r="CL767" s="263"/>
      <c r="CM767" s="202" t="s">
        <v>111</v>
      </c>
      <c r="CN767" s="484" t="s">
        <v>2249</v>
      </c>
      <c r="CO767" s="203"/>
      <c r="CP767" s="203"/>
      <c r="CQ767" s="203">
        <f>VLOOKUP(CN767,$A$794:$F$2344,6,FALSE)</f>
        <v>0</v>
      </c>
      <c r="CR767" s="202" t="s">
        <v>63</v>
      </c>
      <c r="CS767" s="10">
        <f>CQ767*1.4</f>
        <v>0</v>
      </c>
      <c r="CT767" s="10"/>
      <c r="CU767" s="263"/>
      <c r="CV767" s="202" t="s">
        <v>111</v>
      </c>
      <c r="CW767" s="484" t="s">
        <v>507</v>
      </c>
      <c r="CY767" s="203"/>
      <c r="CZ767" s="203">
        <f>VLOOKUP(CW767,$A$794:$F$2344,6,FALSE)</f>
        <v>0</v>
      </c>
      <c r="DA767" s="202" t="s">
        <v>63</v>
      </c>
      <c r="DB767" s="10">
        <f>CZ767*1.4</f>
        <v>0</v>
      </c>
      <c r="DC767" s="10"/>
      <c r="DD767" s="263"/>
      <c r="DE767" s="202" t="s">
        <v>111</v>
      </c>
      <c r="DF767" s="484" t="s">
        <v>438</v>
      </c>
      <c r="DH767" s="203"/>
      <c r="DI767" s="203">
        <f>VLOOKUP(DF767,$A$794:$F$2344,6,FALSE)</f>
        <v>18</v>
      </c>
      <c r="DJ767" s="202" t="s">
        <v>63</v>
      </c>
      <c r="DK767" s="10">
        <f>DI767*1.4</f>
        <v>25.2</v>
      </c>
      <c r="DL767" s="10"/>
      <c r="DM767" s="263"/>
      <c r="DN767" s="202" t="s">
        <v>111</v>
      </c>
      <c r="DO767" s="484" t="s">
        <v>452</v>
      </c>
      <c r="DQ767" s="203"/>
      <c r="DR767" s="203">
        <f>VLOOKUP(DO767,$A$794:$F$2344,6,FALSE)</f>
        <v>0</v>
      </c>
      <c r="DS767" s="202" t="s">
        <v>63</v>
      </c>
      <c r="DT767" s="10">
        <f>DR767*1.4</f>
        <v>0</v>
      </c>
      <c r="DU767" s="10"/>
      <c r="DV767" s="263"/>
      <c r="DW767" s="202" t="s">
        <v>111</v>
      </c>
      <c r="DX767" s="484" t="s">
        <v>438</v>
      </c>
      <c r="DZ767" s="203"/>
      <c r="EA767" s="203">
        <f>VLOOKUP(DX767,$A$794:$F$2344,6,FALSE)</f>
        <v>18</v>
      </c>
      <c r="EB767" s="202" t="s">
        <v>63</v>
      </c>
      <c r="EC767" s="10">
        <f>EA767*1.4</f>
        <v>25.2</v>
      </c>
      <c r="ED767" s="10"/>
      <c r="EE767" s="263"/>
      <c r="EF767" s="202" t="s">
        <v>111</v>
      </c>
      <c r="EG767" s="484" t="s">
        <v>3012</v>
      </c>
      <c r="EI767" s="203"/>
      <c r="EJ767" s="203">
        <f>VLOOKUP(EG767,$A$794:$F$2344,6,FALSE)</f>
        <v>0</v>
      </c>
      <c r="EK767" s="202" t="s">
        <v>63</v>
      </c>
      <c r="EL767" s="10">
        <f>EJ767*1.4</f>
        <v>0</v>
      </c>
      <c r="EM767" s="10"/>
      <c r="EN767" s="263"/>
      <c r="EO767" s="202" t="s">
        <v>111</v>
      </c>
      <c r="EP767" s="484" t="s">
        <v>2249</v>
      </c>
      <c r="ER767" s="203"/>
      <c r="ES767" s="203">
        <f>VLOOKUP(EP767,$A$794:$F$2344,6,FALSE)</f>
        <v>0</v>
      </c>
      <c r="ET767" s="202" t="s">
        <v>63</v>
      </c>
      <c r="EU767" s="10">
        <f>ES767*1.4</f>
        <v>0</v>
      </c>
      <c r="EV767" s="10"/>
      <c r="EW767" s="263"/>
      <c r="EX767" s="202" t="s">
        <v>111</v>
      </c>
      <c r="EY767" s="484" t="s">
        <v>2351</v>
      </c>
      <c r="FA767" s="203"/>
      <c r="FB767" s="203">
        <f>VLOOKUP(EY767,$A$794:$F$2344,6,FALSE)</f>
        <v>3</v>
      </c>
      <c r="FC767" s="202" t="s">
        <v>63</v>
      </c>
      <c r="FD767" s="10">
        <f>FB767*1.4</f>
        <v>4.1999999999999993</v>
      </c>
      <c r="FE767" s="10"/>
      <c r="FF767" s="263"/>
      <c r="FG767" s="202" t="s">
        <v>111</v>
      </c>
      <c r="FH767" s="484" t="s">
        <v>2440</v>
      </c>
      <c r="FJ767" s="203"/>
      <c r="FK767" s="203">
        <f>VLOOKUP(FH767,$A$794:$F$2344,6,FALSE)</f>
        <v>0</v>
      </c>
      <c r="FL767" s="202" t="s">
        <v>63</v>
      </c>
      <c r="FM767" s="10">
        <f>FK767*1.4</f>
        <v>0</v>
      </c>
      <c r="FN767" s="10"/>
      <c r="FO767" s="263"/>
      <c r="FP767" s="202" t="s">
        <v>111</v>
      </c>
      <c r="FQ767" s="484" t="s">
        <v>2075</v>
      </c>
      <c r="FS767" s="203"/>
      <c r="FT767" s="203">
        <f>VLOOKUP(FQ767,$A$794:$F$2344,6,FALSE)</f>
        <v>0</v>
      </c>
      <c r="FU767" s="202" t="s">
        <v>63</v>
      </c>
      <c r="FV767" s="10">
        <f>FT767*1.4</f>
        <v>0</v>
      </c>
      <c r="FW767" s="10"/>
      <c r="FX767" s="263"/>
      <c r="FY767" s="202" t="s">
        <v>111</v>
      </c>
      <c r="FZ767" s="484" t="s">
        <v>481</v>
      </c>
      <c r="GB767" s="203"/>
      <c r="GC767" s="203">
        <f>VLOOKUP(FZ767,$A$794:$F$2344,6,FALSE)</f>
        <v>0</v>
      </c>
      <c r="GD767" s="202" t="s">
        <v>63</v>
      </c>
      <c r="GE767" s="10">
        <f>GC767*1.4</f>
        <v>0</v>
      </c>
      <c r="GF767" s="10"/>
      <c r="GG767" s="263"/>
      <c r="GH767" s="202" t="s">
        <v>111</v>
      </c>
      <c r="GI767" s="484" t="s">
        <v>2445</v>
      </c>
      <c r="GK767" s="203"/>
      <c r="GL767" s="203">
        <f>VLOOKUP(GI767,$A$794:$F$2344,6,FALSE)</f>
        <v>0</v>
      </c>
      <c r="GM767" s="202" t="s">
        <v>63</v>
      </c>
      <c r="GN767" s="10">
        <f>GL767*1.4</f>
        <v>0</v>
      </c>
      <c r="GO767" s="10"/>
      <c r="GP767" s="263"/>
      <c r="GQ767" s="202" t="s">
        <v>111</v>
      </c>
      <c r="GR767" s="484" t="s">
        <v>452</v>
      </c>
      <c r="GT767" s="203"/>
      <c r="GU767" s="203">
        <f>VLOOKUP(GR767,$A$794:$F$2344,6,FALSE)</f>
        <v>0</v>
      </c>
      <c r="GV767" s="202" t="s">
        <v>63</v>
      </c>
      <c r="GW767" s="10">
        <f>GU767*1.4</f>
        <v>0</v>
      </c>
      <c r="GX767" s="10"/>
      <c r="GY767" s="263"/>
      <c r="GZ767" s="202" t="s">
        <v>111</v>
      </c>
      <c r="HA767" s="484" t="s">
        <v>438</v>
      </c>
      <c r="HC767" s="203"/>
      <c r="HD767" s="203">
        <f>VLOOKUP(HA767,$A$794:$F$2344,6,FALSE)</f>
        <v>18</v>
      </c>
      <c r="HE767" s="202" t="s">
        <v>63</v>
      </c>
      <c r="HF767" s="10">
        <f>HD767*1.4</f>
        <v>25.2</v>
      </c>
      <c r="HG767" s="10"/>
      <c r="HH767" s="263"/>
      <c r="HI767" s="202" t="s">
        <v>111</v>
      </c>
      <c r="HJ767" s="484" t="s">
        <v>2897</v>
      </c>
      <c r="HL767" s="203"/>
      <c r="HM767" s="203">
        <f>VLOOKUP(HJ767,$A$794:$F$2344,6,FALSE)</f>
        <v>0</v>
      </c>
      <c r="HN767" s="202" t="s">
        <v>63</v>
      </c>
      <c r="HO767" s="10">
        <f>HM767*1.4</f>
        <v>0</v>
      </c>
      <c r="HP767" s="10"/>
      <c r="HQ767" s="263"/>
      <c r="HR767" s="202" t="s">
        <v>111</v>
      </c>
      <c r="HS767" s="484" t="s">
        <v>2249</v>
      </c>
      <c r="HU767" s="203"/>
      <c r="HV767" s="203">
        <f>VLOOKUP(HS767,$A$794:$F$2344,6,FALSE)</f>
        <v>0</v>
      </c>
      <c r="HW767" s="202" t="s">
        <v>63</v>
      </c>
      <c r="HX767" s="10">
        <f>HV767*1.4</f>
        <v>0</v>
      </c>
      <c r="HY767" s="10"/>
      <c r="HZ767" s="263"/>
      <c r="IA767" s="202" t="s">
        <v>111</v>
      </c>
      <c r="IB767" s="496" t="s">
        <v>183</v>
      </c>
      <c r="ID767" s="203"/>
      <c r="IE767" s="203" t="e">
        <f>VLOOKUP(IB767,$A$794:$F$2344,6,FALSE)</f>
        <v>#N/A</v>
      </c>
      <c r="IF767" s="202" t="s">
        <v>63</v>
      </c>
      <c r="IG767" s="10" t="e">
        <f>IE767*1.4</f>
        <v>#N/A</v>
      </c>
      <c r="IH767" s="10"/>
      <c r="II767" s="263"/>
      <c r="IJ767" s="202" t="s">
        <v>111</v>
      </c>
      <c r="IK767" s="484" t="s">
        <v>2444</v>
      </c>
      <c r="IM767" s="203"/>
      <c r="IN767" s="203">
        <f>VLOOKUP(IK767,$A$794:$F$2344,6,FALSE)</f>
        <v>0</v>
      </c>
      <c r="IO767" s="202" t="s">
        <v>63</v>
      </c>
      <c r="IP767" s="10">
        <f>IN767*1.4</f>
        <v>0</v>
      </c>
      <c r="IQ767" s="10"/>
      <c r="IR767" s="263"/>
      <c r="IS767" s="202" t="s">
        <v>111</v>
      </c>
      <c r="IT767" s="484" t="s">
        <v>2347</v>
      </c>
      <c r="IV767" s="203"/>
      <c r="IW767" s="203">
        <f>VLOOKUP(IT767,$A$794:$F$2344,6,FALSE)</f>
        <v>0</v>
      </c>
      <c r="IX767" s="202" t="s">
        <v>63</v>
      </c>
      <c r="IY767" s="10">
        <f>IW767*1.4</f>
        <v>0</v>
      </c>
      <c r="IZ767" s="10"/>
      <c r="JA767" s="263"/>
      <c r="JB767" s="202" t="s">
        <v>111</v>
      </c>
      <c r="JC767" s="484" t="s">
        <v>2444</v>
      </c>
      <c r="JE767" s="203"/>
      <c r="JF767" s="203">
        <f>VLOOKUP(JC767,$A$794:$F$2344,6,FALSE)</f>
        <v>0</v>
      </c>
      <c r="JG767" s="202" t="s">
        <v>63</v>
      </c>
      <c r="JH767" s="10">
        <f>JF767*1.4</f>
        <v>0</v>
      </c>
      <c r="JI767" s="10"/>
      <c r="JJ767" s="263"/>
      <c r="JK767" s="202" t="s">
        <v>111</v>
      </c>
      <c r="JL767" s="484" t="s">
        <v>449</v>
      </c>
      <c r="JN767" s="203"/>
      <c r="JO767" s="203">
        <f>VLOOKUP(JL767,$A$794:$F$2344,6,FALSE)</f>
        <v>0</v>
      </c>
      <c r="JP767" s="202" t="s">
        <v>63</v>
      </c>
      <c r="JQ767" s="10">
        <f>JO767*1.4</f>
        <v>0</v>
      </c>
      <c r="JR767" s="10"/>
      <c r="JS767" s="263"/>
      <c r="JT767" s="202" t="s">
        <v>111</v>
      </c>
      <c r="JU767" s="484" t="s">
        <v>452</v>
      </c>
      <c r="JW767" s="203"/>
      <c r="JX767" s="203">
        <f>VLOOKUP(JU767,$A$794:$F$2344,6,FALSE)</f>
        <v>0</v>
      </c>
      <c r="JY767" s="202" t="s">
        <v>63</v>
      </c>
      <c r="JZ767" s="10">
        <f>JX767*1.4</f>
        <v>0</v>
      </c>
      <c r="KA767" s="10"/>
      <c r="KB767" s="263"/>
      <c r="KC767" s="202" t="s">
        <v>111</v>
      </c>
      <c r="KD767" s="484" t="s">
        <v>650</v>
      </c>
      <c r="KF767" s="203"/>
      <c r="KG767" s="203">
        <f>VLOOKUP(KD767,$A$794:$F$2344,6,FALSE)</f>
        <v>0</v>
      </c>
      <c r="KH767" s="202" t="s">
        <v>63</v>
      </c>
      <c r="KI767" s="10">
        <f>KG767*1.4</f>
        <v>0</v>
      </c>
      <c r="KJ767" s="10"/>
      <c r="KK767" s="263"/>
      <c r="KL767" s="202" t="s">
        <v>111</v>
      </c>
      <c r="KM767" s="484" t="s">
        <v>2440</v>
      </c>
      <c r="KO767" s="203"/>
      <c r="KP767" s="203">
        <f>VLOOKUP(KM767,$A$794:$F$2344,6,FALSE)</f>
        <v>0</v>
      </c>
      <c r="KQ767" s="202" t="s">
        <v>63</v>
      </c>
      <c r="KR767" s="10">
        <f>KP767*1.4</f>
        <v>0</v>
      </c>
      <c r="KS767" s="10"/>
      <c r="KT767" s="263"/>
      <c r="KU767" s="202" t="s">
        <v>111</v>
      </c>
      <c r="KV767" s="498" t="s">
        <v>2075</v>
      </c>
      <c r="KX767" s="203"/>
      <c r="KY767" s="203">
        <f>VLOOKUP(KV767,$A$794:$F$2344,6,FALSE)</f>
        <v>0</v>
      </c>
      <c r="KZ767" s="202" t="s">
        <v>63</v>
      </c>
      <c r="LA767" s="10">
        <f>KY767*1.4</f>
        <v>0</v>
      </c>
      <c r="LB767" s="10"/>
      <c r="LC767" s="263"/>
      <c r="LD767" s="202" t="s">
        <v>111</v>
      </c>
      <c r="LE767" s="484" t="s">
        <v>438</v>
      </c>
      <c r="LG767" s="203"/>
      <c r="LH767" s="203">
        <f>VLOOKUP(LE767,$A$794:$F$2344,6,FALSE)</f>
        <v>18</v>
      </c>
      <c r="LI767" s="202" t="s">
        <v>63</v>
      </c>
      <c r="LJ767" s="10">
        <f>LH767*1.4</f>
        <v>25.2</v>
      </c>
      <c r="LK767" s="10"/>
      <c r="LL767" s="263"/>
      <c r="LM767" s="202" t="s">
        <v>111</v>
      </c>
      <c r="LN767" s="484" t="s">
        <v>2075</v>
      </c>
      <c r="LP767" s="203"/>
      <c r="LQ767" s="203">
        <f>VLOOKUP(LN767,$A$794:$F$2344,6,FALSE)</f>
        <v>0</v>
      </c>
      <c r="LR767" s="202" t="s">
        <v>63</v>
      </c>
      <c r="LS767" s="10">
        <f>LQ767*1.4</f>
        <v>0</v>
      </c>
      <c r="LT767" s="10"/>
      <c r="LU767" s="263"/>
      <c r="LV767" s="202" t="s">
        <v>111</v>
      </c>
      <c r="LW767" s="496" t="s">
        <v>183</v>
      </c>
      <c r="LY767" s="203"/>
      <c r="LZ767" s="203" t="e">
        <f>VLOOKUP(LW767,$A$794:$F$2344,6,FALSE)</f>
        <v>#N/A</v>
      </c>
      <c r="MA767" s="202" t="s">
        <v>63</v>
      </c>
      <c r="MB767" s="10" t="e">
        <f>LZ767*1.4</f>
        <v>#N/A</v>
      </c>
      <c r="MC767" s="10"/>
      <c r="MD767" s="263"/>
      <c r="ME767" s="202" t="s">
        <v>111</v>
      </c>
      <c r="MF767" s="484" t="s">
        <v>782</v>
      </c>
      <c r="MH767" s="203"/>
      <c r="MI767" s="203">
        <f>VLOOKUP(MF767,$A$794:$F$2344,6,FALSE)</f>
        <v>6</v>
      </c>
      <c r="MJ767" s="202" t="s">
        <v>63</v>
      </c>
      <c r="MK767" s="10">
        <f>MI767*1.4</f>
        <v>8.3999999999999986</v>
      </c>
      <c r="ML767" s="10"/>
      <c r="MM767" s="263"/>
      <c r="MN767" s="202" t="s">
        <v>111</v>
      </c>
      <c r="MO767" s="484" t="s">
        <v>526</v>
      </c>
      <c r="MQ767" s="203"/>
      <c r="MR767" s="203">
        <f>VLOOKUP(MO767,$A$794:$F$2344,6,FALSE)</f>
        <v>2</v>
      </c>
      <c r="MS767" s="202" t="s">
        <v>63</v>
      </c>
      <c r="MT767" s="10">
        <f>MR767*1.4</f>
        <v>2.8</v>
      </c>
      <c r="MU767" s="10"/>
      <c r="MV767" s="263"/>
      <c r="MW767" s="202" t="s">
        <v>111</v>
      </c>
      <c r="MX767" s="484" t="s">
        <v>502</v>
      </c>
      <c r="MZ767" s="203"/>
      <c r="NA767" s="203">
        <f>VLOOKUP(MX767,$A$794:$F$2344,6,FALSE)</f>
        <v>0</v>
      </c>
      <c r="NB767" s="202" t="s">
        <v>63</v>
      </c>
      <c r="NC767" s="10">
        <f>NA767*1.4</f>
        <v>0</v>
      </c>
      <c r="ND767" s="10"/>
      <c r="NE767" s="263"/>
      <c r="NF767" s="202" t="s">
        <v>111</v>
      </c>
      <c r="NG767" s="484" t="s">
        <v>474</v>
      </c>
      <c r="NI767" s="203"/>
      <c r="NJ767" s="203">
        <f>VLOOKUP(NG767,$A$794:$F$2344,6,FALSE)</f>
        <v>0</v>
      </c>
      <c r="NK767" s="202" t="s">
        <v>63</v>
      </c>
      <c r="NL767" s="10">
        <f>NJ767*1.4</f>
        <v>0</v>
      </c>
      <c r="NM767" s="10"/>
      <c r="NN767" s="263"/>
      <c r="NO767" s="202" t="s">
        <v>111</v>
      </c>
      <c r="NP767" s="498" t="s">
        <v>452</v>
      </c>
      <c r="NR767" s="203"/>
      <c r="NS767" s="203">
        <f>VLOOKUP(NP767,$A$794:$F$2344,6,FALSE)</f>
        <v>0</v>
      </c>
      <c r="NT767" s="202" t="s">
        <v>63</v>
      </c>
      <c r="NU767" s="10">
        <f>NS767*1.4</f>
        <v>0</v>
      </c>
      <c r="NV767" s="10"/>
      <c r="NW767" s="263"/>
      <c r="NX767" s="202" t="s">
        <v>111</v>
      </c>
      <c r="NY767" s="484" t="s">
        <v>2331</v>
      </c>
      <c r="OA767" s="203"/>
      <c r="OB767" s="203">
        <f>VLOOKUP(NY767,$A$794:$F$2344,6,FALSE)</f>
        <v>0</v>
      </c>
      <c r="OC767" s="202" t="s">
        <v>63</v>
      </c>
      <c r="OD767" s="10">
        <f>OB767*1.4</f>
        <v>0</v>
      </c>
      <c r="OE767" s="10"/>
      <c r="OF767" s="263"/>
      <c r="OG767" s="202" t="s">
        <v>111</v>
      </c>
      <c r="OH767" s="484" t="s">
        <v>1601</v>
      </c>
      <c r="OJ767" s="203"/>
      <c r="OK767" s="203">
        <f>VLOOKUP(OH767,$A$794:$F$2344,6,FALSE)</f>
        <v>0</v>
      </c>
      <c r="OL767" s="202" t="s">
        <v>63</v>
      </c>
      <c r="OM767" s="10">
        <f>OK767*1.4</f>
        <v>0</v>
      </c>
      <c r="ON767" s="10"/>
      <c r="OO767" s="263"/>
      <c r="OP767" s="202" t="s">
        <v>111</v>
      </c>
      <c r="OQ767" s="484" t="s">
        <v>934</v>
      </c>
      <c r="OS767" s="203"/>
      <c r="OT767" s="203">
        <f>VLOOKUP(OQ767,$A$794:$F$2344,6,FALSE)</f>
        <v>0</v>
      </c>
      <c r="OU767" s="202" t="s">
        <v>63</v>
      </c>
      <c r="OV767" s="10">
        <f>OT767*1.4</f>
        <v>0</v>
      </c>
      <c r="OW767" s="10"/>
      <c r="OX767" s="263"/>
      <c r="OY767" s="202" t="s">
        <v>111</v>
      </c>
      <c r="OZ767" s="484" t="s">
        <v>934</v>
      </c>
      <c r="PB767" s="203"/>
      <c r="PC767" s="203">
        <f>VLOOKUP(OZ767,$A$794:$F$2344,6,FALSE)</f>
        <v>0</v>
      </c>
      <c r="PD767" s="202" t="s">
        <v>63</v>
      </c>
      <c r="PE767" s="10">
        <f>PC767*1.4</f>
        <v>0</v>
      </c>
      <c r="PF767" s="10"/>
      <c r="PG767" s="263"/>
      <c r="PH767" s="202" t="s">
        <v>111</v>
      </c>
      <c r="PI767" s="496" t="s">
        <v>183</v>
      </c>
      <c r="PK767" s="203"/>
      <c r="PL767" s="203" t="e">
        <f>VLOOKUP(PI767,$A$794:$F$2344,6,FALSE)</f>
        <v>#N/A</v>
      </c>
      <c r="PM767" s="202" t="s">
        <v>63</v>
      </c>
      <c r="PN767" s="10" t="e">
        <f>PL767*1.4</f>
        <v>#N/A</v>
      </c>
      <c r="PO767" s="10"/>
      <c r="PP767" s="263"/>
      <c r="PQ767" s="202" t="s">
        <v>111</v>
      </c>
      <c r="PR767" s="484" t="s">
        <v>1120</v>
      </c>
      <c r="PT767" s="203"/>
      <c r="PU767" s="203">
        <f>VLOOKUP(PR767,$A$794:$F$2344,6,FALSE)</f>
        <v>0</v>
      </c>
      <c r="PV767" s="202" t="s">
        <v>63</v>
      </c>
      <c r="PW767" s="10">
        <f>PU767*1.4</f>
        <v>0</v>
      </c>
      <c r="PX767" s="10"/>
      <c r="PY767" s="263"/>
      <c r="PZ767" s="202" t="s">
        <v>111</v>
      </c>
      <c r="QA767" s="496" t="s">
        <v>183</v>
      </c>
      <c r="QC767" s="203"/>
      <c r="QD767" s="203" t="e">
        <f>VLOOKUP(QA767,$A$794:$F$2344,6,FALSE)</f>
        <v>#N/A</v>
      </c>
      <c r="QE767" s="202" t="s">
        <v>63</v>
      </c>
      <c r="QF767" s="10" t="e">
        <f>QD767*1.4</f>
        <v>#N/A</v>
      </c>
      <c r="QG767" s="10"/>
      <c r="QH767" s="263"/>
      <c r="QI767" s="202" t="s">
        <v>111</v>
      </c>
      <c r="QJ767" s="484" t="s">
        <v>766</v>
      </c>
      <c r="QL767" s="203"/>
      <c r="QM767" s="203">
        <f>VLOOKUP(QJ767,$A$794:$F$2344,6,FALSE)</f>
        <v>0</v>
      </c>
      <c r="QN767" s="202" t="s">
        <v>63</v>
      </c>
      <c r="QO767" s="10">
        <f>QM767*1.4</f>
        <v>0</v>
      </c>
      <c r="QP767" s="10"/>
      <c r="QQ767" s="263"/>
      <c r="QR767" s="202" t="s">
        <v>111</v>
      </c>
      <c r="QS767" s="484" t="s">
        <v>766</v>
      </c>
      <c r="QU767" s="203"/>
      <c r="QV767" s="203">
        <f>VLOOKUP(QS767,$A$794:$F$2344,6,FALSE)</f>
        <v>0</v>
      </c>
      <c r="QW767" s="202" t="s">
        <v>63</v>
      </c>
      <c r="QX767" s="10">
        <f>QV767*1.4</f>
        <v>0</v>
      </c>
      <c r="QY767" s="10"/>
      <c r="QZ767" s="263"/>
      <c r="RA767" s="202" t="s">
        <v>111</v>
      </c>
      <c r="RB767" s="484" t="s">
        <v>2277</v>
      </c>
      <c r="RD767" s="203"/>
      <c r="RE767" s="203">
        <f>VLOOKUP(RB767,$A$794:$F$2344,6,FALSE)</f>
        <v>0</v>
      </c>
      <c r="RF767" s="202" t="s">
        <v>63</v>
      </c>
      <c r="RG767" s="10">
        <f>RE767*1.4</f>
        <v>0</v>
      </c>
      <c r="RH767" s="10"/>
      <c r="RI767" s="263"/>
      <c r="RJ767" s="202" t="s">
        <v>111</v>
      </c>
      <c r="RK767" s="484" t="s">
        <v>577</v>
      </c>
      <c r="RM767" s="203"/>
      <c r="RN767" s="203">
        <f>VLOOKUP(RK767,$A$794:$F$2344,6,FALSE)</f>
        <v>0</v>
      </c>
      <c r="RO767" s="202" t="s">
        <v>63</v>
      </c>
      <c r="RP767" s="10">
        <f>RN767*1.4</f>
        <v>0</v>
      </c>
      <c r="RQ767" s="10"/>
      <c r="RR767" s="263"/>
      <c r="RS767" s="202" t="s">
        <v>111</v>
      </c>
      <c r="RT767" s="484" t="s">
        <v>600</v>
      </c>
      <c r="RV767" s="203"/>
      <c r="RW767" s="203">
        <f>VLOOKUP(RT767,$A$794:$F$2344,6,FALSE)</f>
        <v>0</v>
      </c>
      <c r="RX767" s="202" t="s">
        <v>63</v>
      </c>
      <c r="RY767" s="10">
        <f>RW767*1.4</f>
        <v>0</v>
      </c>
      <c r="RZ767" s="10"/>
      <c r="SA767" s="269"/>
      <c r="SB767" s="202" t="s">
        <v>111</v>
      </c>
      <c r="SC767" s="484" t="s">
        <v>465</v>
      </c>
      <c r="SE767" s="203"/>
      <c r="SF767" s="203">
        <f>VLOOKUP(SC767,$A$794:$F$2344,6,FALSE)</f>
        <v>0</v>
      </c>
      <c r="SG767" s="202" t="s">
        <v>63</v>
      </c>
      <c r="SH767" s="10">
        <f>SF767*1.4</f>
        <v>0</v>
      </c>
      <c r="SI767" s="10"/>
      <c r="SJ767" s="269"/>
      <c r="SK767" s="202" t="s">
        <v>111</v>
      </c>
      <c r="SL767" s="496" t="s">
        <v>183</v>
      </c>
      <c r="SN767" s="203"/>
      <c r="SO767" s="203" t="e">
        <f>VLOOKUP(SL767,$A$794:$F$2344,6,FALSE)</f>
        <v>#N/A</v>
      </c>
      <c r="SP767" s="202" t="s">
        <v>63</v>
      </c>
      <c r="SQ767" s="10" t="e">
        <f>SO767*1.4</f>
        <v>#N/A</v>
      </c>
      <c r="SR767" s="10"/>
      <c r="SS767" s="269"/>
      <c r="ST767" s="202" t="s">
        <v>111</v>
      </c>
      <c r="SU767" s="484" t="s">
        <v>474</v>
      </c>
      <c r="SW767" s="203"/>
      <c r="SX767" s="203">
        <f>VLOOKUP(SU767,$A$794:$F$2344,6,FALSE)</f>
        <v>0</v>
      </c>
      <c r="SY767" s="202" t="s">
        <v>63</v>
      </c>
      <c r="SZ767" s="10">
        <f>SX767*1.4</f>
        <v>0</v>
      </c>
      <c r="TA767" s="10"/>
      <c r="TB767" s="269"/>
      <c r="TC767" s="202" t="s">
        <v>111</v>
      </c>
      <c r="TD767" s="484" t="s">
        <v>650</v>
      </c>
      <c r="TF767" s="203"/>
      <c r="TG767" s="203">
        <f>VLOOKUP(TD767,$A$794:$F$2344,6,FALSE)</f>
        <v>0</v>
      </c>
      <c r="TH767" s="202" t="s">
        <v>63</v>
      </c>
      <c r="TI767" s="10">
        <f>TG767*1.4</f>
        <v>0</v>
      </c>
      <c r="TK767" s="269"/>
      <c r="TL767" s="202" t="s">
        <v>111</v>
      </c>
      <c r="TM767" s="484" t="s">
        <v>452</v>
      </c>
      <c r="TO767" s="203"/>
      <c r="TP767" s="203">
        <f>VLOOKUP(TM767,$A$794:$F$2344,6,FALSE)</f>
        <v>0</v>
      </c>
      <c r="TQ767" s="202" t="s">
        <v>63</v>
      </c>
      <c r="TR767" s="10">
        <f>TP767*1.4</f>
        <v>0</v>
      </c>
      <c r="TS767" s="10"/>
      <c r="TT767" s="269"/>
      <c r="TU767" s="202" t="s">
        <v>111</v>
      </c>
      <c r="TV767" s="484" t="s">
        <v>650</v>
      </c>
      <c r="TX767" s="203"/>
      <c r="TY767" s="203">
        <f>VLOOKUP(TV767,$A$794:$F$2344,6,FALSE)</f>
        <v>0</v>
      </c>
      <c r="TZ767" s="202" t="s">
        <v>63</v>
      </c>
      <c r="UA767" s="10">
        <f>TY767*1.4</f>
        <v>0</v>
      </c>
      <c r="UB767" s="10"/>
      <c r="UC767" s="269"/>
      <c r="UD767" s="202" t="s">
        <v>111</v>
      </c>
      <c r="UE767" s="498" t="s">
        <v>2444</v>
      </c>
      <c r="UG767" s="203"/>
      <c r="UH767" s="203">
        <f>VLOOKUP(UE767,$A$794:$F$2344,6,FALSE)</f>
        <v>0</v>
      </c>
      <c r="UI767" s="202" t="s">
        <v>63</v>
      </c>
      <c r="UJ767" s="10">
        <f>UH767*1.4</f>
        <v>0</v>
      </c>
      <c r="UK767" s="10"/>
      <c r="UL767" s="269"/>
      <c r="UM767" s="202" t="s">
        <v>111</v>
      </c>
      <c r="UN767" s="484" t="s">
        <v>452</v>
      </c>
      <c r="UP767" s="203"/>
      <c r="UQ767" s="203">
        <f>VLOOKUP(UN767,$A$794:$F$2344,6,FALSE)</f>
        <v>0</v>
      </c>
      <c r="UR767" s="202" t="s">
        <v>63</v>
      </c>
      <c r="US767" s="10">
        <f>UQ767*1.4</f>
        <v>0</v>
      </c>
      <c r="UT767" s="10"/>
      <c r="UU767" s="269"/>
      <c r="UV767" s="202" t="s">
        <v>111</v>
      </c>
      <c r="UW767" s="484" t="s">
        <v>2444</v>
      </c>
      <c r="UY767" s="203"/>
      <c r="UZ767" s="203">
        <f>VLOOKUP(UW767,$A$794:$F$2344,6,FALSE)</f>
        <v>0</v>
      </c>
      <c r="VA767" s="202" t="s">
        <v>63</v>
      </c>
      <c r="VB767" s="10">
        <f>UZ767*1.4</f>
        <v>0</v>
      </c>
      <c r="VC767" s="10"/>
      <c r="VD767" s="269"/>
      <c r="VE767" s="202" t="s">
        <v>111</v>
      </c>
      <c r="VF767" s="484" t="s">
        <v>508</v>
      </c>
      <c r="VH767" s="203"/>
      <c r="VI767" s="203">
        <f>VLOOKUP(VF767,$A$794:$F$2344,6,FALSE)</f>
        <v>0</v>
      </c>
      <c r="VJ767" s="202" t="s">
        <v>63</v>
      </c>
      <c r="VK767" s="10">
        <f>VI767*1.4</f>
        <v>0</v>
      </c>
      <c r="VL767" s="10"/>
      <c r="VM767" s="269"/>
      <c r="VN767" s="202" t="s">
        <v>111</v>
      </c>
      <c r="VO767" s="484" t="s">
        <v>600</v>
      </c>
      <c r="VQ767" s="203"/>
      <c r="VR767" s="203">
        <f>VLOOKUP(VO767,$A$794:$F$2344,6,FALSE)</f>
        <v>0</v>
      </c>
      <c r="VS767" s="202" t="s">
        <v>63</v>
      </c>
      <c r="VT767" s="10">
        <f>VR767*1.4</f>
        <v>0</v>
      </c>
      <c r="VU767" s="10"/>
      <c r="VV767" s="269"/>
      <c r="VW767" s="202" t="s">
        <v>111</v>
      </c>
      <c r="VX767" s="496" t="s">
        <v>183</v>
      </c>
      <c r="VZ767" s="203"/>
      <c r="WA767" s="203" t="e">
        <f>VLOOKUP(VX767,$A$794:$F$2344,6,FALSE)</f>
        <v>#N/A</v>
      </c>
      <c r="WB767" s="202" t="s">
        <v>63</v>
      </c>
      <c r="WC767" s="10" t="e">
        <f>WA767*1.4</f>
        <v>#N/A</v>
      </c>
      <c r="WE767" s="269"/>
      <c r="WF767" s="202" t="s">
        <v>111</v>
      </c>
      <c r="WG767" s="484" t="s">
        <v>2440</v>
      </c>
      <c r="WI767" s="203"/>
      <c r="WJ767" s="203">
        <f>VLOOKUP(WG767,$A$794:$F$2344,6,FALSE)</f>
        <v>0</v>
      </c>
      <c r="WK767" s="202" t="s">
        <v>63</v>
      </c>
      <c r="WL767" s="10">
        <f>WJ767*1.4</f>
        <v>0</v>
      </c>
      <c r="WN767" s="269"/>
      <c r="WO767" s="202" t="s">
        <v>111</v>
      </c>
      <c r="WP767" s="484" t="s">
        <v>2249</v>
      </c>
      <c r="WQ767" s="203"/>
      <c r="WR767" s="203"/>
      <c r="WS767" s="203">
        <f>VLOOKUP(WP767,$A$794:$F$2344,6,FALSE)</f>
        <v>0</v>
      </c>
      <c r="WT767" s="202" t="s">
        <v>63</v>
      </c>
      <c r="WU767" s="10">
        <f>WS767*1.4</f>
        <v>0</v>
      </c>
      <c r="WV767" s="10"/>
      <c r="WW767" s="269"/>
      <c r="WX767" s="202" t="s">
        <v>111</v>
      </c>
      <c r="WY767" s="484" t="s">
        <v>3038</v>
      </c>
      <c r="XA767" s="203"/>
      <c r="XB767" s="203">
        <f>VLOOKUP(WY767,$A$794:$F$2344,6,FALSE)</f>
        <v>0</v>
      </c>
      <c r="XC767" s="202" t="s">
        <v>63</v>
      </c>
      <c r="XD767" s="10">
        <f>XB767*1.4</f>
        <v>0</v>
      </c>
      <c r="XF767" s="269"/>
      <c r="XG767" s="202" t="s">
        <v>111</v>
      </c>
      <c r="XH767" s="484" t="s">
        <v>449</v>
      </c>
      <c r="XJ767" s="203"/>
      <c r="XK767" s="203">
        <f>VLOOKUP(XH767,$A$794:$F$2344,6,FALSE)</f>
        <v>0</v>
      </c>
      <c r="XL767" s="202" t="s">
        <v>63</v>
      </c>
      <c r="XM767" s="10">
        <f>XK767*1.4</f>
        <v>0</v>
      </c>
      <c r="XO767" s="269"/>
      <c r="XP767" s="202" t="s">
        <v>111</v>
      </c>
      <c r="XQ767" s="484" t="s">
        <v>2325</v>
      </c>
      <c r="XS767" s="203"/>
      <c r="XT767" s="203">
        <f>VLOOKUP(XQ767,$A$794:$F$2344,6,FALSE)</f>
        <v>0</v>
      </c>
      <c r="XU767" s="202" t="s">
        <v>63</v>
      </c>
      <c r="XV767" s="10">
        <f>XT767*1.4</f>
        <v>0</v>
      </c>
      <c r="XW767" s="10"/>
      <c r="XX767" s="269"/>
      <c r="XY767" s="202" t="s">
        <v>111</v>
      </c>
      <c r="XZ767" s="484" t="s">
        <v>2345</v>
      </c>
      <c r="YB767" s="203"/>
      <c r="YC767" s="203">
        <f>VLOOKUP(XZ767,$A$794:$F$2344,6,FALSE)</f>
        <v>0</v>
      </c>
      <c r="YD767" s="202" t="s">
        <v>63</v>
      </c>
      <c r="YE767" s="10">
        <f>YC767*1.4</f>
        <v>0</v>
      </c>
      <c r="YG767" s="269"/>
      <c r="YH767" s="202" t="s">
        <v>111</v>
      </c>
      <c r="YI767" s="78" t="s">
        <v>183</v>
      </c>
      <c r="YK767" s="203"/>
      <c r="YL767" s="203" t="e">
        <f>VLOOKUP(YI767,$A$794:$F$2344,6,FALSE)</f>
        <v>#N/A</v>
      </c>
      <c r="YM767" s="202" t="s">
        <v>63</v>
      </c>
      <c r="YN767" s="10" t="e">
        <f>YL767*1.4</f>
        <v>#N/A</v>
      </c>
      <c r="YO767" s="10"/>
      <c r="YP767" s="269"/>
      <c r="YQ767" s="202" t="s">
        <v>111</v>
      </c>
      <c r="YR767" s="78" t="s">
        <v>183</v>
      </c>
      <c r="YT767" s="203"/>
      <c r="YU767" s="203" t="e">
        <f>VLOOKUP(YR767,$A$794:$F$2344,6,FALSE)</f>
        <v>#N/A</v>
      </c>
      <c r="YV767" s="202" t="s">
        <v>63</v>
      </c>
      <c r="YW767" s="10" t="e">
        <f>YU767*1.4</f>
        <v>#N/A</v>
      </c>
      <c r="YY767" s="269"/>
      <c r="YZ767" s="202" t="s">
        <v>111</v>
      </c>
      <c r="ZA767" s="78" t="s">
        <v>183</v>
      </c>
      <c r="ZC767" s="203"/>
      <c r="ZD767" s="203" t="e">
        <f>VLOOKUP(ZA767,$A$794:$F$2344,6,FALSE)</f>
        <v>#N/A</v>
      </c>
      <c r="ZE767" s="202" t="s">
        <v>63</v>
      </c>
      <c r="ZF767" s="10" t="e">
        <f>ZD767*1.4</f>
        <v>#N/A</v>
      </c>
      <c r="ZH767" s="269"/>
      <c r="ZI767" s="202" t="s">
        <v>111</v>
      </c>
      <c r="ZJ767" s="78" t="s">
        <v>183</v>
      </c>
      <c r="ZL767" s="203"/>
      <c r="ZM767" s="203" t="e">
        <f>VLOOKUP(ZJ767,$A$794:$F$2344,6,FALSE)</f>
        <v>#N/A</v>
      </c>
      <c r="ZN767" s="202" t="s">
        <v>63</v>
      </c>
      <c r="ZO767" s="10" t="e">
        <f>ZM767*1.4</f>
        <v>#N/A</v>
      </c>
      <c r="ZQ767" s="269"/>
      <c r="ZR767" s="202" t="s">
        <v>111</v>
      </c>
      <c r="ZS767" s="484" t="s">
        <v>452</v>
      </c>
      <c r="ZU767" s="203"/>
      <c r="ZV767" s="203">
        <f>VLOOKUP(ZS767,$A$794:$F$2344,6,FALSE)</f>
        <v>0</v>
      </c>
      <c r="ZW767" s="202" t="s">
        <v>63</v>
      </c>
      <c r="ZX767" s="10">
        <f>ZV767*1.4</f>
        <v>0</v>
      </c>
      <c r="ZY767" s="10"/>
      <c r="ZZ767" s="269"/>
      <c r="AAA767" s="202" t="s">
        <v>111</v>
      </c>
      <c r="AAB767" s="484" t="s">
        <v>1620</v>
      </c>
      <c r="AAD767" s="203"/>
      <c r="AAE767" s="203">
        <f>VLOOKUP(AAB767,$A$794:$F$2344,6,FALSE)</f>
        <v>0</v>
      </c>
      <c r="AAF767" s="202" t="s">
        <v>63</v>
      </c>
      <c r="AAG767" s="10">
        <f>AAE767*1.4</f>
        <v>0</v>
      </c>
      <c r="AAH767" s="10"/>
      <c r="AAI767" s="269"/>
      <c r="AAJ767" s="202" t="s">
        <v>111</v>
      </c>
      <c r="AAK767" s="78" t="s">
        <v>183</v>
      </c>
      <c r="AAM767" s="203"/>
      <c r="AAN767" s="203" t="e">
        <f>VLOOKUP(AAK767,$A$794:$F$2344,6,FALSE)</f>
        <v>#N/A</v>
      </c>
      <c r="AAO767" s="202" t="s">
        <v>63</v>
      </c>
      <c r="AAP767" s="10" t="e">
        <f>AAN767*1.4</f>
        <v>#N/A</v>
      </c>
      <c r="AAQ767" s="10"/>
      <c r="AAR767" s="269"/>
      <c r="AAS767" s="202" t="s">
        <v>111</v>
      </c>
      <c r="AAT767" s="498" t="s">
        <v>2277</v>
      </c>
      <c r="AAV767" s="203"/>
      <c r="AAW767" s="203">
        <f>VLOOKUP(AAT767,$A$794:$F$2344,6,FALSE)</f>
        <v>0</v>
      </c>
      <c r="AAX767" s="202" t="s">
        <v>63</v>
      </c>
      <c r="AAY767" s="10">
        <f>AAW767*1.4</f>
        <v>0</v>
      </c>
      <c r="AAZ767" s="10"/>
      <c r="ABA767" s="269"/>
      <c r="ABB767" s="202" t="s">
        <v>111</v>
      </c>
      <c r="ABC767" s="484" t="s">
        <v>1620</v>
      </c>
      <c r="ABE767" s="203"/>
      <c r="ABF767" s="203">
        <f>VLOOKUP(ABC767,$A$794:$F$2344,6,FALSE)</f>
        <v>0</v>
      </c>
      <c r="ABG767" s="202" t="s">
        <v>63</v>
      </c>
      <c r="ABH767" s="10">
        <f>ABF767*1.4</f>
        <v>0</v>
      </c>
      <c r="ABI767" s="10"/>
      <c r="ABJ767" s="269"/>
      <c r="ABK767" s="202" t="s">
        <v>111</v>
      </c>
      <c r="ABL767" s="484" t="s">
        <v>2345</v>
      </c>
      <c r="ABN767" s="203"/>
      <c r="ABO767" s="203">
        <f>VLOOKUP(ABL767,$A$794:$F$2344,6,FALSE)</f>
        <v>0</v>
      </c>
      <c r="ABP767" s="202" t="s">
        <v>63</v>
      </c>
      <c r="ABQ767" s="10">
        <f>ABO767*1.4</f>
        <v>0</v>
      </c>
      <c r="ABR767" s="10"/>
      <c r="ABS767" s="269"/>
      <c r="ABT767" s="202" t="s">
        <v>111</v>
      </c>
      <c r="ABU767" s="484" t="s">
        <v>2426</v>
      </c>
      <c r="ABW767" s="203"/>
      <c r="ABX767" s="203">
        <f>VLOOKUP(ABU767,$A$794:$F$2344,6,FALSE)</f>
        <v>0</v>
      </c>
      <c r="ABY767" s="202" t="s">
        <v>63</v>
      </c>
      <c r="ABZ767" s="10">
        <f>ABX767*1.4</f>
        <v>0</v>
      </c>
      <c r="ACA767" s="10"/>
      <c r="ACB767" s="269"/>
      <c r="ACC767" s="202" t="s">
        <v>111</v>
      </c>
      <c r="ACD767" s="484" t="s">
        <v>526</v>
      </c>
      <c r="ACF767" s="203"/>
      <c r="ACG767" s="203">
        <f>VLOOKUP(ACD767,$A$794:$F$2344,6,FALSE)</f>
        <v>2</v>
      </c>
      <c r="ACH767" s="202" t="s">
        <v>63</v>
      </c>
      <c r="ACI767" s="10">
        <f>ACG767*1.4</f>
        <v>2.8</v>
      </c>
      <c r="ACJ767" s="10"/>
      <c r="ACK767" s="269"/>
      <c r="ACL767" s="202" t="s">
        <v>111</v>
      </c>
      <c r="ACM767" s="484" t="s">
        <v>2444</v>
      </c>
      <c r="ACO767" s="203"/>
      <c r="ACP767" s="203">
        <f>VLOOKUP(ACM767,$A$794:$F$2344,6,FALSE)</f>
        <v>0</v>
      </c>
      <c r="ACQ767" s="202" t="s">
        <v>63</v>
      </c>
      <c r="ACR767" s="10">
        <f>ACP767*1.4</f>
        <v>0</v>
      </c>
      <c r="ACS767" s="10"/>
      <c r="ACT767" s="269"/>
      <c r="ACU767" s="202" t="s">
        <v>111</v>
      </c>
      <c r="ACV767" s="484" t="s">
        <v>516</v>
      </c>
      <c r="ACX767" s="203"/>
      <c r="ACY767" s="203">
        <f>VLOOKUP(ACV767,$A$794:$F$2344,6,FALSE)</f>
        <v>0</v>
      </c>
      <c r="ACZ767" s="202" t="s">
        <v>63</v>
      </c>
      <c r="ADA767" s="10">
        <f>ACY767*1.4</f>
        <v>0</v>
      </c>
      <c r="ADB767" s="10"/>
      <c r="ADC767" s="269"/>
      <c r="ADD767" s="202" t="s">
        <v>111</v>
      </c>
      <c r="ADE767" s="484" t="s">
        <v>600</v>
      </c>
      <c r="ADG767" s="203"/>
      <c r="ADH767" s="203">
        <f>VLOOKUP(ADE767,$A$794:$F$2344,6,FALSE)</f>
        <v>0</v>
      </c>
      <c r="ADI767" s="202" t="s">
        <v>63</v>
      </c>
      <c r="ADJ767" s="10">
        <f>ADH767*1.4</f>
        <v>0</v>
      </c>
      <c r="ADL767" s="269"/>
      <c r="ADM767" s="202" t="s">
        <v>111</v>
      </c>
      <c r="ADN767" s="484" t="s">
        <v>2249</v>
      </c>
      <c r="ADP767" s="203"/>
      <c r="ADQ767" s="203">
        <f>VLOOKUP(ADN767,$A$794:$F$2344,6,FALSE)</f>
        <v>0</v>
      </c>
      <c r="ADR767" s="202" t="s">
        <v>63</v>
      </c>
      <c r="ADS767" s="10">
        <f>ADQ767*1.4</f>
        <v>0</v>
      </c>
      <c r="ADT767" s="10"/>
      <c r="ADU767" s="269"/>
      <c r="ADV767" s="202" t="s">
        <v>111</v>
      </c>
      <c r="ADW767" s="78" t="s">
        <v>183</v>
      </c>
      <c r="ADY767" s="203"/>
      <c r="ADZ767" s="203" t="e">
        <f>VLOOKUP(ADW767,$A$794:$F$2344,6,FALSE)</f>
        <v>#N/A</v>
      </c>
      <c r="AEA767" s="202" t="s">
        <v>63</v>
      </c>
      <c r="AEB767" s="10" t="e">
        <f>ADZ767*1.4</f>
        <v>#N/A</v>
      </c>
      <c r="AED767" s="269"/>
      <c r="AEE767" s="202" t="s">
        <v>111</v>
      </c>
      <c r="AEF767" s="491" t="s">
        <v>2351</v>
      </c>
      <c r="AEH767" s="203"/>
      <c r="AEI767" s="203">
        <f>VLOOKUP(AEF767,$A$794:$F$2344,6,FALSE)</f>
        <v>3</v>
      </c>
      <c r="AEJ767" s="202" t="s">
        <v>63</v>
      </c>
      <c r="AEK767" s="10">
        <f>AEI767*1.4</f>
        <v>4.1999999999999993</v>
      </c>
      <c r="AEM767" s="269"/>
      <c r="AEN767" s="202" t="s">
        <v>111</v>
      </c>
      <c r="AEO767" s="484" t="s">
        <v>3038</v>
      </c>
      <c r="AEQ767" s="203"/>
      <c r="AER767" s="203">
        <f>VLOOKUP(AEO767,$A$794:$F$2344,6,FALSE)</f>
        <v>0</v>
      </c>
      <c r="AES767" s="202" t="s">
        <v>63</v>
      </c>
      <c r="AET767" s="10">
        <f>AER767*1.4</f>
        <v>0</v>
      </c>
      <c r="AEV767" s="269"/>
      <c r="AEW767" s="202" t="s">
        <v>111</v>
      </c>
      <c r="AEX767" s="484" t="s">
        <v>516</v>
      </c>
      <c r="AEZ767" s="203"/>
      <c r="AFA767" s="203">
        <f>VLOOKUP(AEX767,$A$794:$F$2344,6,FALSE)</f>
        <v>0</v>
      </c>
      <c r="AFB767" s="202" t="s">
        <v>63</v>
      </c>
      <c r="AFC767" s="10">
        <f>AFA767*1.4</f>
        <v>0</v>
      </c>
      <c r="AFD767" s="10"/>
      <c r="AFE767" s="269"/>
      <c r="AFF767" s="202" t="s">
        <v>111</v>
      </c>
      <c r="AFG767" s="78" t="s">
        <v>183</v>
      </c>
      <c r="AFI767" s="203"/>
      <c r="AFJ767" s="203" t="e">
        <f>VLOOKUP(AFG767,$A$794:$F$2344,6,FALSE)</f>
        <v>#N/A</v>
      </c>
      <c r="AFK767" s="202" t="s">
        <v>63</v>
      </c>
      <c r="AFL767" s="10" t="e">
        <f>AFJ767*1.4</f>
        <v>#N/A</v>
      </c>
      <c r="AFM767" s="10"/>
      <c r="AFN767" s="269"/>
      <c r="AFO767" s="202" t="s">
        <v>111</v>
      </c>
      <c r="AFP767" s="484" t="s">
        <v>600</v>
      </c>
      <c r="AFR767" s="203"/>
      <c r="AFS767" s="203">
        <f>VLOOKUP(AFP767,$A$794:$F$2344,6,FALSE)</f>
        <v>0</v>
      </c>
      <c r="AFT767" s="202" t="s">
        <v>63</v>
      </c>
      <c r="AFU767" s="10">
        <f>AFS767*1.4</f>
        <v>0</v>
      </c>
      <c r="AFV767" s="10"/>
      <c r="AFW767" s="269"/>
      <c r="AFX767" s="202" t="s">
        <v>111</v>
      </c>
      <c r="AFY767" s="484" t="s">
        <v>1620</v>
      </c>
      <c r="AGA767" s="203"/>
      <c r="AGB767" s="203">
        <f>VLOOKUP(AFY767,$A$794:$F$2344,6,FALSE)</f>
        <v>0</v>
      </c>
      <c r="AGC767" s="202" t="s">
        <v>63</v>
      </c>
      <c r="AGD767" s="10">
        <f>AGB767*1.4</f>
        <v>0</v>
      </c>
      <c r="AGE767" s="10"/>
      <c r="AGF767" s="269"/>
      <c r="AGG767" s="202" t="s">
        <v>111</v>
      </c>
      <c r="AGH767" s="484" t="s">
        <v>528</v>
      </c>
      <c r="AGJ767" s="203"/>
      <c r="AGK767" s="203">
        <f>VLOOKUP(AGH767,$A$794:$F$2344,6,FALSE)</f>
        <v>0</v>
      </c>
      <c r="AGL767" s="202" t="s">
        <v>63</v>
      </c>
      <c r="AGM767" s="10">
        <f>AGK767*1.4</f>
        <v>0</v>
      </c>
      <c r="AGN767" s="10"/>
      <c r="AGO767" s="269"/>
      <c r="AGP767" s="202" t="s">
        <v>111</v>
      </c>
      <c r="AGQ767" s="484" t="s">
        <v>3038</v>
      </c>
      <c r="AGS767" s="203"/>
      <c r="AGT767" s="203">
        <f>VLOOKUP(AGQ767,$A$794:$F$2344,6,FALSE)</f>
        <v>0</v>
      </c>
      <c r="AGU767" s="202" t="s">
        <v>63</v>
      </c>
      <c r="AGV767" s="10">
        <f>AGT767*1.4</f>
        <v>0</v>
      </c>
      <c r="AGW767" s="10"/>
      <c r="AGX767" s="269"/>
      <c r="AGY767" s="202" t="s">
        <v>111</v>
      </c>
      <c r="AGZ767" s="78" t="s">
        <v>183</v>
      </c>
      <c r="AHB767" s="203"/>
      <c r="AHC767" s="203" t="e">
        <f>VLOOKUP(AGZ767,$A$794:$F$2344,6,FALSE)</f>
        <v>#N/A</v>
      </c>
      <c r="AHD767" s="202" t="s">
        <v>63</v>
      </c>
      <c r="AHE767" s="10" t="e">
        <f>AHC767*1.4</f>
        <v>#N/A</v>
      </c>
      <c r="AHF767" s="10"/>
      <c r="AHG767" s="269"/>
      <c r="AHH767" s="202" t="s">
        <v>111</v>
      </c>
      <c r="AHI767" s="502" t="s">
        <v>2444</v>
      </c>
      <c r="AHK767" s="203"/>
      <c r="AHL767" s="203">
        <f>VLOOKUP(AHI767,$A$794:$F$2344,6,FALSE)</f>
        <v>0</v>
      </c>
      <c r="AHM767" s="202" t="s">
        <v>63</v>
      </c>
      <c r="AHN767" s="10">
        <f>AHL767*1.4</f>
        <v>0</v>
      </c>
      <c r="AHO767" s="10"/>
      <c r="AHP767" s="269"/>
      <c r="AHQ767" s="202" t="s">
        <v>111</v>
      </c>
      <c r="AHR767" s="484" t="s">
        <v>452</v>
      </c>
      <c r="AHT767" s="203"/>
      <c r="AHU767" s="203">
        <f>VLOOKUP(AHR767,$A$794:$F$2344,6,FALSE)</f>
        <v>0</v>
      </c>
      <c r="AHV767" s="202" t="s">
        <v>63</v>
      </c>
      <c r="AHW767" s="10">
        <f>AHU767*1.4</f>
        <v>0</v>
      </c>
      <c r="AHX767" s="10"/>
      <c r="AHY767" s="269"/>
      <c r="AHZ767" s="202" t="s">
        <v>111</v>
      </c>
      <c r="AIA767" s="78" t="s">
        <v>183</v>
      </c>
      <c r="AIC767" s="203"/>
      <c r="AID767" s="203" t="e">
        <f>VLOOKUP(AIA767,$A$794:$F$2344,6,FALSE)</f>
        <v>#N/A</v>
      </c>
      <c r="AIE767" s="202" t="s">
        <v>63</v>
      </c>
      <c r="AIF767" s="10" t="e">
        <f>AID767*1.4</f>
        <v>#N/A</v>
      </c>
      <c r="AIG767" s="10"/>
      <c r="AIH767" s="269"/>
      <c r="AII767" s="202" t="s">
        <v>111</v>
      </c>
      <c r="AIJ767" s="484" t="s">
        <v>2897</v>
      </c>
      <c r="AIL767" s="203"/>
      <c r="AIM767" s="203">
        <f>VLOOKUP(AIJ767,$A$794:$F$2344,6,FALSE)</f>
        <v>0</v>
      </c>
      <c r="AIN767" s="202" t="s">
        <v>63</v>
      </c>
      <c r="AIO767" s="10">
        <f>AIM767*1.4</f>
        <v>0</v>
      </c>
      <c r="AIP767" s="10"/>
      <c r="AIQ767" s="269"/>
      <c r="AIR767" s="202" t="s">
        <v>111</v>
      </c>
      <c r="AIS767" s="484" t="s">
        <v>516</v>
      </c>
      <c r="AIU767" s="203"/>
      <c r="AIV767" s="203">
        <f>VLOOKUP(AIS767,$A$794:$F$2344,6,FALSE)</f>
        <v>0</v>
      </c>
      <c r="AIW767" s="202" t="s">
        <v>63</v>
      </c>
      <c r="AIX767" s="10">
        <f>AIV767*1.4</f>
        <v>0</v>
      </c>
      <c r="AIY767" s="10"/>
      <c r="AIZ767" s="269"/>
      <c r="AJA767" s="202" t="s">
        <v>111</v>
      </c>
      <c r="AJB767" s="78" t="s">
        <v>183</v>
      </c>
      <c r="AJD767" s="203"/>
      <c r="AJE767" s="203" t="e">
        <f>VLOOKUP(AJB767,$A$794:$F$2344,6,FALSE)</f>
        <v>#N/A</v>
      </c>
      <c r="AJF767" s="202" t="s">
        <v>63</v>
      </c>
      <c r="AJG767" s="10" t="e">
        <f>AJE767*1.4</f>
        <v>#N/A</v>
      </c>
      <c r="AJH767" s="10"/>
      <c r="AJI767" s="269"/>
      <c r="AJJ767" s="202" t="s">
        <v>111</v>
      </c>
      <c r="AJK767" s="78" t="s">
        <v>183</v>
      </c>
      <c r="AJM767" s="203"/>
      <c r="AJN767" s="203" t="e">
        <f>VLOOKUP(AJK767,$A$794:$F$2344,6,FALSE)</f>
        <v>#N/A</v>
      </c>
      <c r="AJO767" s="202" t="s">
        <v>63</v>
      </c>
      <c r="AJP767" s="10" t="e">
        <f>AJN767*1.4</f>
        <v>#N/A</v>
      </c>
      <c r="AJQ767" s="10"/>
      <c r="AJR767" s="269"/>
      <c r="AJS767" s="202" t="s">
        <v>111</v>
      </c>
      <c r="AJT767" s="78" t="s">
        <v>183</v>
      </c>
      <c r="AJV767" s="203"/>
      <c r="AJW767" s="203" t="e">
        <f>VLOOKUP(AJT767,$A$794:$F$2344,6,FALSE)</f>
        <v>#N/A</v>
      </c>
      <c r="AJX767" s="202" t="s">
        <v>63</v>
      </c>
      <c r="AJY767" s="10" t="e">
        <f>AJW767*1.4</f>
        <v>#N/A</v>
      </c>
      <c r="AJZ767" s="10"/>
      <c r="AKA767" s="269"/>
      <c r="AKB767" s="202" t="s">
        <v>111</v>
      </c>
      <c r="AKC767" s="484" t="s">
        <v>2426</v>
      </c>
      <c r="AKE767" s="203"/>
      <c r="AKF767" s="203">
        <f>VLOOKUP(AKC767,$A$794:$F$2344,6,FALSE)</f>
        <v>0</v>
      </c>
      <c r="AKG767" s="202" t="s">
        <v>63</v>
      </c>
      <c r="AKH767" s="10">
        <f>AKF767*1.4</f>
        <v>0</v>
      </c>
      <c r="AKI767" s="10"/>
      <c r="AKJ767" s="269"/>
      <c r="AKK767" s="202" t="s">
        <v>111</v>
      </c>
      <c r="AKL767" s="78" t="s">
        <v>183</v>
      </c>
      <c r="AKN767" s="203"/>
      <c r="AKO767" s="203" t="e">
        <f>VLOOKUP(AKL767,$A$794:$F$2344,6,FALSE)</f>
        <v>#N/A</v>
      </c>
      <c r="AKP767" s="202" t="s">
        <v>63</v>
      </c>
      <c r="AKQ767" s="10" t="e">
        <f>AKO767*1.4</f>
        <v>#N/A</v>
      </c>
      <c r="AKR767" s="10"/>
      <c r="AKS767" s="269"/>
      <c r="AKT767" s="202" t="s">
        <v>111</v>
      </c>
      <c r="AKU767" s="78" t="s">
        <v>183</v>
      </c>
      <c r="AKW767" s="203"/>
      <c r="AKX767" s="203" t="e">
        <f>VLOOKUP(AKU767,$A$794:$F$2344,6,FALSE)</f>
        <v>#N/A</v>
      </c>
      <c r="AKY767" s="202" t="s">
        <v>63</v>
      </c>
      <c r="AKZ767" s="10" t="e">
        <f>AKX767*1.4</f>
        <v>#N/A</v>
      </c>
      <c r="ALA767" s="10"/>
      <c r="ALB767" s="269"/>
      <c r="ALC767" s="202" t="s">
        <v>111</v>
      </c>
      <c r="ALD767" s="78" t="s">
        <v>183</v>
      </c>
      <c r="ALF767" s="203"/>
      <c r="ALG767" s="203" t="e">
        <f>VLOOKUP(ALD767,$A$794:$F$2344,6,FALSE)</f>
        <v>#N/A</v>
      </c>
      <c r="ALH767" s="202" t="s">
        <v>63</v>
      </c>
      <c r="ALI767" s="10" t="e">
        <f>ALG767*1.4</f>
        <v>#N/A</v>
      </c>
      <c r="ALJ767" s="10"/>
      <c r="ALK767" s="269"/>
      <c r="ALL767" s="202" t="s">
        <v>111</v>
      </c>
      <c r="ALM767" s="78" t="s">
        <v>183</v>
      </c>
      <c r="ALO767" s="203"/>
      <c r="ALP767" s="203" t="e">
        <f>VLOOKUP(ALM767,$A$794:$F$2344,6,FALSE)</f>
        <v>#N/A</v>
      </c>
      <c r="ALQ767" s="202" t="s">
        <v>63</v>
      </c>
      <c r="ALR767" s="10" t="e">
        <f>ALP767*1.4</f>
        <v>#N/A</v>
      </c>
      <c r="ALS767" s="10"/>
      <c r="ALT767" s="269"/>
      <c r="ALU767" s="202" t="s">
        <v>111</v>
      </c>
      <c r="ALV767" s="78" t="s">
        <v>183</v>
      </c>
      <c r="ALX767" s="203"/>
      <c r="ALY767" s="203" t="e">
        <f>VLOOKUP(ALV767,$A$794:$F$2344,6,FALSE)</f>
        <v>#N/A</v>
      </c>
      <c r="ALZ767" s="202" t="s">
        <v>63</v>
      </c>
      <c r="AMA767" s="10" t="e">
        <f>ALY767*1.4</f>
        <v>#N/A</v>
      </c>
      <c r="AMB767" s="10"/>
      <c r="AMC767" s="269"/>
      <c r="AMD767" s="202" t="s">
        <v>111</v>
      </c>
      <c r="AME767" s="78" t="s">
        <v>183</v>
      </c>
      <c r="AMG767" s="203"/>
      <c r="AMH767" s="203" t="e">
        <f>VLOOKUP(AME767,$A$794:$F$2344,6,FALSE)</f>
        <v>#N/A</v>
      </c>
      <c r="AMI767" s="202" t="s">
        <v>63</v>
      </c>
      <c r="AMJ767" s="10" t="e">
        <f>AMH767*1.4</f>
        <v>#N/A</v>
      </c>
      <c r="AMK767" s="10"/>
      <c r="AML767" s="269"/>
      <c r="AMM767" s="202" t="s">
        <v>111</v>
      </c>
      <c r="AMN767" s="78" t="s">
        <v>183</v>
      </c>
      <c r="AMP767" s="203"/>
      <c r="AMQ767" s="203" t="e">
        <f>VLOOKUP(AMN767,$A$794:$F$2344,6,FALSE)</f>
        <v>#N/A</v>
      </c>
      <c r="AMR767" s="202" t="s">
        <v>63</v>
      </c>
      <c r="AMS767" s="10" t="e">
        <f>AMQ767*1.4</f>
        <v>#N/A</v>
      </c>
      <c r="AMT767" s="10"/>
      <c r="AMU767" s="269"/>
      <c r="AMV767" s="202" t="s">
        <v>111</v>
      </c>
      <c r="AMW767" s="78" t="s">
        <v>183</v>
      </c>
      <c r="AMY767" s="203"/>
      <c r="AMZ767" s="203" t="e">
        <f>VLOOKUP(AMW767,$A$794:$F$2344,6,FALSE)</f>
        <v>#N/A</v>
      </c>
      <c r="ANA767" s="202" t="s">
        <v>63</v>
      </c>
      <c r="ANB767" s="10" t="e">
        <f>AMZ767*1.4</f>
        <v>#N/A</v>
      </c>
      <c r="ANC767" s="10"/>
      <c r="AND767" s="269"/>
      <c r="ANE767" s="202" t="s">
        <v>111</v>
      </c>
      <c r="ANF767" s="78" t="s">
        <v>183</v>
      </c>
      <c r="ANH767" s="203"/>
      <c r="ANI767" s="203" t="e">
        <f>VLOOKUP(ANF767,$A$794:$F$2344,6,FALSE)</f>
        <v>#N/A</v>
      </c>
      <c r="ANJ767" s="202" t="s">
        <v>63</v>
      </c>
      <c r="ANK767" s="10" t="e">
        <f>ANI767*1.4</f>
        <v>#N/A</v>
      </c>
      <c r="ANL767" s="10"/>
      <c r="ANM767" s="269"/>
      <c r="ANN767" s="202" t="s">
        <v>111</v>
      </c>
      <c r="ANO767" s="78" t="s">
        <v>183</v>
      </c>
      <c r="ANQ767" s="203"/>
      <c r="ANR767" s="203" t="e">
        <f>VLOOKUP(ANO767,$A$794:$F$2344,6,FALSE)</f>
        <v>#N/A</v>
      </c>
      <c r="ANS767" s="202" t="s">
        <v>63</v>
      </c>
      <c r="ANT767" s="10" t="e">
        <f>ANR767*1.4</f>
        <v>#N/A</v>
      </c>
      <c r="ANU767" s="10"/>
      <c r="ANV767" s="269"/>
      <c r="ANW767" s="202" t="s">
        <v>111</v>
      </c>
      <c r="ANX767" s="78" t="s">
        <v>183</v>
      </c>
      <c r="ANZ767" s="203"/>
      <c r="AOA767" s="203" t="e">
        <f>VLOOKUP(ANX767,$A$794:$F$2344,6,FALSE)</f>
        <v>#N/A</v>
      </c>
      <c r="AOB767" s="202" t="s">
        <v>63</v>
      </c>
      <c r="AOC767" s="10" t="e">
        <f>AOA767*1.4</f>
        <v>#N/A</v>
      </c>
      <c r="AOD767" s="10"/>
      <c r="AOE767" s="269"/>
      <c r="AOF767" s="202" t="s">
        <v>111</v>
      </c>
      <c r="AOG767" s="78" t="s">
        <v>183</v>
      </c>
      <c r="AOI767" s="203"/>
      <c r="AOJ767" s="203" t="e">
        <f>VLOOKUP(AOG767,$A$794:$F$2344,6,FALSE)</f>
        <v>#N/A</v>
      </c>
      <c r="AOK767" s="202" t="s">
        <v>63</v>
      </c>
      <c r="AOL767" s="10" t="e">
        <f>AOJ767*1.4</f>
        <v>#N/A</v>
      </c>
      <c r="AOM767" s="10"/>
      <c r="AON767" s="269"/>
      <c r="AOO767" s="202" t="s">
        <v>111</v>
      </c>
      <c r="AOP767" s="78" t="s">
        <v>183</v>
      </c>
      <c r="AOR767" s="203"/>
      <c r="AOS767" s="203" t="e">
        <f>VLOOKUP(AOP767,$A$794:$F$2344,6,FALSE)</f>
        <v>#N/A</v>
      </c>
      <c r="AOT767" s="202" t="s">
        <v>63</v>
      </c>
      <c r="AOU767" s="10" t="e">
        <f>AOS767*1.4</f>
        <v>#N/A</v>
      </c>
      <c r="AOV767" s="10"/>
      <c r="AOW767" s="269"/>
      <c r="AOX767" s="202" t="s">
        <v>111</v>
      </c>
      <c r="AOY767" s="78" t="s">
        <v>183</v>
      </c>
      <c r="APA767" s="203"/>
      <c r="APB767" s="203" t="e">
        <f>VLOOKUP(AOY767,$A$794:$F$2344,6,FALSE)</f>
        <v>#N/A</v>
      </c>
      <c r="APC767" s="202" t="s">
        <v>63</v>
      </c>
      <c r="APD767" s="10" t="e">
        <f>APB767*1.4</f>
        <v>#N/A</v>
      </c>
      <c r="APE767" s="10"/>
      <c r="APF767" s="269"/>
      <c r="APG767" s="202" t="s">
        <v>111</v>
      </c>
      <c r="APH767" s="78" t="s">
        <v>183</v>
      </c>
      <c r="APJ767" s="203"/>
      <c r="APK767" s="203" t="e">
        <f>VLOOKUP(APH767,$A$794:$F$2344,6,FALSE)</f>
        <v>#N/A</v>
      </c>
      <c r="APL767" s="202" t="s">
        <v>63</v>
      </c>
      <c r="APM767" s="10" t="e">
        <f>APK767*1.4</f>
        <v>#N/A</v>
      </c>
      <c r="APN767" s="10"/>
      <c r="APO767" s="269"/>
      <c r="APP767" s="202" t="s">
        <v>111</v>
      </c>
      <c r="APQ767" s="498" t="s">
        <v>1620</v>
      </c>
      <c r="APS767" s="203"/>
      <c r="APT767" s="203">
        <f>VLOOKUP(APQ767,$A$794:$F$2344,6,FALSE)</f>
        <v>0</v>
      </c>
      <c r="APU767" s="202" t="s">
        <v>63</v>
      </c>
      <c r="APV767" s="10">
        <f>APT767*1.4</f>
        <v>0</v>
      </c>
      <c r="APW767" s="10"/>
      <c r="APX767" s="269"/>
      <c r="APY767" s="202" t="s">
        <v>111</v>
      </c>
      <c r="APZ767" s="498" t="s">
        <v>502</v>
      </c>
      <c r="AQB767" s="203"/>
      <c r="AQC767" s="203">
        <f>VLOOKUP(APZ767,$A$794:$F$2344,6,FALSE)</f>
        <v>0</v>
      </c>
      <c r="AQD767" s="202" t="s">
        <v>63</v>
      </c>
      <c r="AQE767" s="10">
        <f>AQC767*1.4</f>
        <v>0</v>
      </c>
      <c r="AQF767" s="10"/>
      <c r="AQG767" s="269"/>
      <c r="AQH767" s="202" t="s">
        <v>111</v>
      </c>
      <c r="AQI767" s="484" t="s">
        <v>932</v>
      </c>
      <c r="AQK767" s="203"/>
      <c r="AQL767" s="203">
        <f>VLOOKUP(AQI767,$A$794:$F$2344,6,FALSE)</f>
        <v>6</v>
      </c>
      <c r="AQM767" s="202" t="s">
        <v>63</v>
      </c>
      <c r="AQN767" s="10">
        <f>AQL767*1.4</f>
        <v>8.3999999999999986</v>
      </c>
      <c r="AQO767" s="10"/>
      <c r="AQP767" s="269"/>
      <c r="AQQ767" s="202" t="s">
        <v>111</v>
      </c>
      <c r="AQR767" s="484" t="s">
        <v>932</v>
      </c>
      <c r="AQT767" s="203"/>
      <c r="AQU767" s="203">
        <f>VLOOKUP(AQR767,$A$794:$F$2344,6,FALSE)</f>
        <v>6</v>
      </c>
      <c r="AQV767" s="202" t="s">
        <v>63</v>
      </c>
      <c r="AQW767" s="10">
        <f>AQU767*1.4</f>
        <v>8.3999999999999986</v>
      </c>
      <c r="AQX767" s="10"/>
      <c r="AQY767" s="269"/>
      <c r="AQZ767" s="202" t="s">
        <v>111</v>
      </c>
      <c r="ARA767" s="484" t="s">
        <v>934</v>
      </c>
      <c r="ARC767" s="203"/>
      <c r="ARD767" s="203">
        <f>VLOOKUP(ARA767,$A$794:$F$2344,6,FALSE)</f>
        <v>0</v>
      </c>
      <c r="ARE767" s="202" t="s">
        <v>63</v>
      </c>
      <c r="ARF767" s="10">
        <f>ARD767*1.4</f>
        <v>0</v>
      </c>
      <c r="ARG767" s="10"/>
      <c r="ARH767" s="269"/>
      <c r="ARI767" s="202" t="s">
        <v>111</v>
      </c>
      <c r="ARJ767" s="484" t="s">
        <v>502</v>
      </c>
      <c r="ARL767" s="203"/>
      <c r="ARM767" s="203">
        <f>VLOOKUP(ARJ767,$A$794:$F$2344,6,FALSE)</f>
        <v>0</v>
      </c>
      <c r="ARN767" s="202" t="s">
        <v>63</v>
      </c>
      <c r="ARO767" s="10">
        <f>ARM767*1.4</f>
        <v>0</v>
      </c>
      <c r="ARP767" s="10"/>
      <c r="ARQ767" s="269"/>
      <c r="ARR767" s="202" t="s">
        <v>111</v>
      </c>
      <c r="ARS767" s="498" t="s">
        <v>2075</v>
      </c>
      <c r="ARU767" s="203"/>
      <c r="ARV767" s="203">
        <f>VLOOKUP(ARS767,$A$794:$F$2344,6,FALSE)</f>
        <v>0</v>
      </c>
      <c r="ARW767" s="202" t="s">
        <v>63</v>
      </c>
      <c r="ARX767" s="10">
        <f>ARV767*1.4</f>
        <v>0</v>
      </c>
      <c r="ARY767" s="10"/>
      <c r="ARZ767" s="269"/>
      <c r="ASA767" s="202" t="s">
        <v>111</v>
      </c>
      <c r="ASB767" s="484" t="s">
        <v>932</v>
      </c>
      <c r="ASD767" s="203"/>
      <c r="ASE767" s="203">
        <f>VLOOKUP(ASB767,$A$794:$F$2344,6,FALSE)</f>
        <v>6</v>
      </c>
      <c r="ASF767" s="202" t="s">
        <v>63</v>
      </c>
      <c r="ASG767" s="10">
        <f>ASE767*1.4</f>
        <v>8.3999999999999986</v>
      </c>
      <c r="ASH767" s="10"/>
      <c r="ASI767" s="269"/>
      <c r="ASJ767" s="202" t="s">
        <v>111</v>
      </c>
      <c r="ASK767" s="484" t="s">
        <v>2249</v>
      </c>
      <c r="ASM767" s="203"/>
      <c r="ASN767" s="203">
        <f>VLOOKUP(ASK767,$A$794:$F$2344,6,FALSE)</f>
        <v>0</v>
      </c>
      <c r="ASO767" s="202" t="s">
        <v>63</v>
      </c>
      <c r="ASP767" s="10">
        <f>ASN767*1.4</f>
        <v>0</v>
      </c>
      <c r="ASQ767" s="10"/>
      <c r="ASR767" s="269"/>
      <c r="ASS767" s="202" t="s">
        <v>111</v>
      </c>
      <c r="AST767" s="484" t="s">
        <v>526</v>
      </c>
      <c r="ASV767" s="203"/>
      <c r="ASW767" s="203">
        <f>VLOOKUP(AST767,$A$794:$F$2344,6,FALSE)</f>
        <v>2</v>
      </c>
      <c r="ASX767" s="202" t="s">
        <v>63</v>
      </c>
      <c r="ASY767" s="10">
        <f>ASW767*1.4</f>
        <v>2.8</v>
      </c>
      <c r="ASZ767" s="10"/>
      <c r="ATA767" s="269"/>
      <c r="ATB767" s="202" t="s">
        <v>111</v>
      </c>
      <c r="ATC767" s="484" t="s">
        <v>2075</v>
      </c>
      <c r="ATE767" s="203"/>
      <c r="ATF767" s="203">
        <f>VLOOKUP(ATC767,$A$794:$F$2344,6,FALSE)</f>
        <v>0</v>
      </c>
      <c r="ATG767" s="202" t="s">
        <v>63</v>
      </c>
      <c r="ATH767" s="10">
        <f>ATF767*1.4</f>
        <v>0</v>
      </c>
      <c r="ATI767" s="10"/>
      <c r="ATJ767" s="269"/>
      <c r="ATK767" s="202" t="s">
        <v>111</v>
      </c>
      <c r="ATL767" s="484" t="s">
        <v>508</v>
      </c>
      <c r="ATN767" s="203"/>
      <c r="ATO767" s="203">
        <f>VLOOKUP(ATL767,$A$794:$F$2344,6,FALSE)</f>
        <v>0</v>
      </c>
      <c r="ATP767" s="202" t="s">
        <v>63</v>
      </c>
      <c r="ATQ767" s="10">
        <f>ATO767*1.4</f>
        <v>0</v>
      </c>
      <c r="ATR767" s="10"/>
      <c r="ATS767" s="269"/>
      <c r="ATT767" s="202" t="s">
        <v>111</v>
      </c>
      <c r="ATU767" s="484" t="s">
        <v>797</v>
      </c>
      <c r="ATW767" s="203"/>
      <c r="ATX767" s="203">
        <f>VLOOKUP(ATU767,$A$794:$F$2344,6,FALSE)</f>
        <v>0</v>
      </c>
      <c r="ATY767" s="202" t="s">
        <v>63</v>
      </c>
      <c r="ATZ767" s="10">
        <f>ATX767*1.4</f>
        <v>0</v>
      </c>
      <c r="AUA767" s="10"/>
      <c r="AUB767" s="269"/>
      <c r="AUC767" s="202" t="s">
        <v>111</v>
      </c>
      <c r="AUD767" s="484" t="s">
        <v>1620</v>
      </c>
      <c r="AUF767" s="203"/>
      <c r="AUG767" s="203">
        <f>VLOOKUP(AUD767,$A$794:$F$2344,6,FALSE)</f>
        <v>0</v>
      </c>
      <c r="AUH767" s="202" t="s">
        <v>63</v>
      </c>
      <c r="AUI767" s="10">
        <f>AUG767*1.4</f>
        <v>0</v>
      </c>
      <c r="AUJ767" s="10"/>
      <c r="AUK767" s="269"/>
      <c r="AUL767" s="202" t="s">
        <v>111</v>
      </c>
      <c r="AUM767" s="484" t="s">
        <v>2351</v>
      </c>
      <c r="AUO767" s="203"/>
      <c r="AUP767" s="203">
        <f>VLOOKUP(AUM767,$A$794:$F$2344,6,FALSE)</f>
        <v>3</v>
      </c>
      <c r="AUQ767" s="202" t="s">
        <v>63</v>
      </c>
      <c r="AUR767" s="10">
        <f>AUP767*1.4</f>
        <v>4.1999999999999993</v>
      </c>
      <c r="AUS767" s="10"/>
      <c r="AUT767" s="269"/>
      <c r="AUU767" s="202" t="s">
        <v>111</v>
      </c>
      <c r="AUV767" s="509" t="s">
        <v>535</v>
      </c>
      <c r="AUX767" s="203"/>
      <c r="AUY767" s="203">
        <f>VLOOKUP(AUV767,$A$794:$F$2344,6,FALSE)</f>
        <v>0</v>
      </c>
      <c r="AUZ767" s="202" t="s">
        <v>63</v>
      </c>
      <c r="AVA767" s="10">
        <f>AUY767*1.4</f>
        <v>0</v>
      </c>
      <c r="AVB767" s="10"/>
      <c r="AVC767" s="269"/>
      <c r="AVD767" s="202" t="s">
        <v>111</v>
      </c>
      <c r="AVE767" s="484" t="s">
        <v>2249</v>
      </c>
      <c r="AVG767" s="203"/>
      <c r="AVH767" s="203">
        <f>VLOOKUP(AVE767,$A$794:$F$2344,6,FALSE)</f>
        <v>0</v>
      </c>
      <c r="AVI767" s="202" t="s">
        <v>63</v>
      </c>
      <c r="AVJ767" s="10">
        <f>AVH767*1.4</f>
        <v>0</v>
      </c>
      <c r="AVK767" s="10"/>
      <c r="AVL767" s="269"/>
      <c r="AVM767" s="202" t="s">
        <v>111</v>
      </c>
      <c r="AVN767" s="484" t="s">
        <v>2249</v>
      </c>
      <c r="AVP767" s="203"/>
      <c r="AVQ767" s="203">
        <f>VLOOKUP(AVN767,$A$794:$F$2344,6,FALSE)</f>
        <v>0</v>
      </c>
      <c r="AVR767" s="202" t="s">
        <v>63</v>
      </c>
      <c r="AVS767" s="10">
        <f>AVQ767*1.4</f>
        <v>0</v>
      </c>
      <c r="AVT767" s="10"/>
      <c r="AVU767" s="269"/>
      <c r="AVV767" s="202" t="s">
        <v>111</v>
      </c>
      <c r="AVW767" s="487" t="s">
        <v>507</v>
      </c>
      <c r="AVY767" s="203"/>
      <c r="AVZ767" s="203">
        <f>VLOOKUP(AVW767,$A$794:$F$2344,6,FALSE)</f>
        <v>0</v>
      </c>
      <c r="AWA767" s="202" t="s">
        <v>63</v>
      </c>
      <c r="AWB767" s="10">
        <f>AVZ767*1.4</f>
        <v>0</v>
      </c>
      <c r="AWC767" s="10"/>
      <c r="AWD767" s="269"/>
      <c r="AWE767" s="202" t="s">
        <v>111</v>
      </c>
      <c r="AWF767" s="484" t="s">
        <v>1120</v>
      </c>
      <c r="AWH767" s="203"/>
      <c r="AWI767" s="203">
        <f>VLOOKUP(AWF767,$A$794:$F$2344,6,FALSE)</f>
        <v>0</v>
      </c>
      <c r="AWJ767" s="202" t="s">
        <v>63</v>
      </c>
      <c r="AWK767" s="10">
        <f>AWI767*1.4</f>
        <v>0</v>
      </c>
      <c r="AWL767" s="10"/>
      <c r="AWM767" s="269"/>
      <c r="AWN767" s="202" t="s">
        <v>111</v>
      </c>
      <c r="AWO767" s="484" t="s">
        <v>932</v>
      </c>
      <c r="AWQ767" s="203"/>
      <c r="AWR767" s="203">
        <f>VLOOKUP(AWO767,$A$794:$F$2344,6,FALSE)</f>
        <v>6</v>
      </c>
      <c r="AWS767" s="202" t="s">
        <v>63</v>
      </c>
      <c r="AWT767" s="10">
        <f>AWR767*1.4</f>
        <v>8.3999999999999986</v>
      </c>
      <c r="AWU767" s="10"/>
      <c r="AWV767" s="269"/>
      <c r="AWW767" s="202" t="s">
        <v>111</v>
      </c>
      <c r="AWX767" s="484" t="s">
        <v>474</v>
      </c>
      <c r="AWZ767" s="203"/>
      <c r="AXA767" s="203">
        <f>VLOOKUP(AWX767,$A$794:$F$2344,6,FALSE)</f>
        <v>0</v>
      </c>
      <c r="AXB767" s="202" t="s">
        <v>63</v>
      </c>
      <c r="AXC767" s="10">
        <f>AXA767*1.4</f>
        <v>0</v>
      </c>
      <c r="AXD767" s="10"/>
      <c r="AXE767" s="269"/>
      <c r="AXF767" s="202" t="s">
        <v>111</v>
      </c>
      <c r="AXG767" s="484" t="s">
        <v>2075</v>
      </c>
      <c r="AXI767" s="203"/>
      <c r="AXJ767" s="203">
        <f>VLOOKUP(AXG767,$A$794:$F$2344,6,FALSE)</f>
        <v>0</v>
      </c>
      <c r="AXK767" s="202" t="s">
        <v>63</v>
      </c>
      <c r="AXL767" s="10">
        <f>AXJ767*1.4</f>
        <v>0</v>
      </c>
      <c r="AXM767" s="10"/>
      <c r="AXN767" s="269"/>
      <c r="AXO767" s="202" t="s">
        <v>111</v>
      </c>
      <c r="AXP767" s="484" t="s">
        <v>2249</v>
      </c>
      <c r="AXR767" s="203"/>
      <c r="AXS767" s="203">
        <f>VLOOKUP(AXP767,$A$794:$F$2344,6,FALSE)</f>
        <v>0</v>
      </c>
      <c r="AXT767" s="202" t="s">
        <v>63</v>
      </c>
      <c r="AXU767" s="10">
        <f>AXS767*1.4</f>
        <v>0</v>
      </c>
      <c r="AXV767" s="10"/>
      <c r="AXW767" s="269"/>
      <c r="AXX767" s="202" t="s">
        <v>111</v>
      </c>
      <c r="AXY767" s="498" t="s">
        <v>934</v>
      </c>
      <c r="AYA767" s="203"/>
      <c r="AYB767" s="203">
        <f>VLOOKUP(AXY767,$A$794:$F$2344,6,FALSE)</f>
        <v>0</v>
      </c>
      <c r="AYC767" s="202" t="s">
        <v>63</v>
      </c>
      <c r="AYD767" s="10">
        <f>AYB767*1.4</f>
        <v>0</v>
      </c>
      <c r="AYE767" s="10"/>
      <c r="AYF767" s="269"/>
      <c r="AYG767" s="202" t="s">
        <v>111</v>
      </c>
      <c r="AYH767" s="484" t="s">
        <v>600</v>
      </c>
      <c r="AYJ767" s="203"/>
      <c r="AYK767" s="203">
        <f>VLOOKUP(AYH767,$A$794:$F$2344,6,FALSE)</f>
        <v>0</v>
      </c>
      <c r="AYL767" s="202" t="s">
        <v>63</v>
      </c>
      <c r="AYM767" s="10">
        <f>AYK767*1.4</f>
        <v>0</v>
      </c>
      <c r="AYN767" s="10"/>
      <c r="AYO767" s="269"/>
      <c r="AYP767" s="202" t="s">
        <v>111</v>
      </c>
      <c r="AYQ767" s="484" t="s">
        <v>465</v>
      </c>
      <c r="AYS767" s="203"/>
      <c r="AYT767" s="203">
        <f>VLOOKUP(AYQ767,$A$794:$F$2344,6,FALSE)</f>
        <v>0</v>
      </c>
      <c r="AYU767" s="202" t="s">
        <v>63</v>
      </c>
      <c r="AYV767" s="10">
        <f>AYT767*1.4</f>
        <v>0</v>
      </c>
      <c r="AYW767" s="10"/>
      <c r="AYX767" s="269"/>
      <c r="AYY767" s="202" t="s">
        <v>111</v>
      </c>
      <c r="AYZ767" s="484" t="s">
        <v>1620</v>
      </c>
      <c r="AZB767" s="203"/>
      <c r="AZC767" s="203">
        <f>VLOOKUP(AYZ767,$A$794:$F$2344,6,FALSE)</f>
        <v>0</v>
      </c>
      <c r="AZD767" s="202" t="s">
        <v>63</v>
      </c>
      <c r="AZE767" s="10">
        <f>AZC767*1.4</f>
        <v>0</v>
      </c>
      <c r="AZF767" s="10"/>
      <c r="AZG767" s="269"/>
      <c r="AZH767" s="202" t="s">
        <v>111</v>
      </c>
      <c r="AZI767" s="484" t="s">
        <v>526</v>
      </c>
      <c r="AZK767" s="203"/>
      <c r="AZL767" s="203">
        <f>VLOOKUP(AZI767,$A$794:$F$2344,6,FALSE)</f>
        <v>2</v>
      </c>
      <c r="AZM767" s="202" t="s">
        <v>63</v>
      </c>
      <c r="AZN767" s="10">
        <f>AZL767*1.4</f>
        <v>2.8</v>
      </c>
      <c r="AZO767" s="10"/>
      <c r="AZP767" s="269"/>
      <c r="AZQ767" s="202" t="s">
        <v>111</v>
      </c>
      <c r="AZR767" s="484" t="s">
        <v>2249</v>
      </c>
      <c r="AZT767" s="203"/>
      <c r="AZU767" s="203">
        <f>VLOOKUP(AZR767,$A$794:$F$2344,6,FALSE)</f>
        <v>0</v>
      </c>
      <c r="AZV767" s="202" t="s">
        <v>63</v>
      </c>
      <c r="AZW767" s="10">
        <f>AZU767*1.4</f>
        <v>0</v>
      </c>
      <c r="AZX767" s="10"/>
      <c r="AZY767" s="269"/>
      <c r="AZZ767" s="202" t="s">
        <v>111</v>
      </c>
      <c r="BAA767" s="498" t="s">
        <v>2444</v>
      </c>
      <c r="BAC767" s="203"/>
      <c r="BAD767" s="203">
        <f>VLOOKUP(BAA767,$A$794:$F$2344,6,FALSE)</f>
        <v>0</v>
      </c>
      <c r="BAE767" s="202" t="s">
        <v>63</v>
      </c>
      <c r="BAF767" s="10">
        <f>BAD767*1.4</f>
        <v>0</v>
      </c>
      <c r="BAG767" s="10"/>
      <c r="BAH767" s="269"/>
    </row>
    <row r="768" spans="1:1386" s="14" customFormat="1" ht="15">
      <c r="A768" s="202" t="s">
        <v>112</v>
      </c>
      <c r="B768" s="484" t="s">
        <v>2444</v>
      </c>
      <c r="D768" s="203"/>
      <c r="E768" s="203">
        <f>VLOOKUP(B768,$A$794:$F$2344,6,FALSE)</f>
        <v>0</v>
      </c>
      <c r="F768" s="202" t="s">
        <v>65</v>
      </c>
      <c r="G768" s="10">
        <f>E768*1.3</f>
        <v>0</v>
      </c>
      <c r="H768" s="10"/>
      <c r="I768" s="263"/>
      <c r="J768" s="202" t="s">
        <v>112</v>
      </c>
      <c r="K768" s="487" t="s">
        <v>2249</v>
      </c>
      <c r="M768" s="203"/>
      <c r="N768" s="203">
        <f>VLOOKUP(K768,$A$794:$F$2344,6,FALSE)</f>
        <v>0</v>
      </c>
      <c r="O768" s="202" t="s">
        <v>65</v>
      </c>
      <c r="P768" s="10">
        <f>N768*1.3</f>
        <v>0</v>
      </c>
      <c r="Q768" s="10"/>
      <c r="R768" s="263"/>
      <c r="S768" s="202" t="s">
        <v>112</v>
      </c>
      <c r="T768" s="484" t="s">
        <v>438</v>
      </c>
      <c r="V768" s="203"/>
      <c r="W768" s="203">
        <f>VLOOKUP(T768,$A$794:$F$2344,6,FALSE)</f>
        <v>18</v>
      </c>
      <c r="X768" s="202" t="s">
        <v>65</v>
      </c>
      <c r="Y768" s="10">
        <f>W768*1.3</f>
        <v>23.400000000000002</v>
      </c>
      <c r="Z768" s="10"/>
      <c r="AA768" s="263"/>
      <c r="AB768" s="202" t="s">
        <v>112</v>
      </c>
      <c r="AC768" s="484" t="s">
        <v>1620</v>
      </c>
      <c r="AE768" s="203"/>
      <c r="AF768" s="203">
        <f>VLOOKUP(AC768,$A$794:$F$2344,6,FALSE)</f>
        <v>0</v>
      </c>
      <c r="AG768" s="202" t="s">
        <v>65</v>
      </c>
      <c r="AH768" s="10">
        <f>AF768*1.3</f>
        <v>0</v>
      </c>
      <c r="AI768" s="10"/>
      <c r="AJ768" s="263"/>
      <c r="AK768" s="202" t="s">
        <v>112</v>
      </c>
      <c r="AL768" s="490" t="s">
        <v>1620</v>
      </c>
      <c r="AN768" s="203"/>
      <c r="AO768" s="203">
        <f>VLOOKUP(AL768,$A$794:$F$2344,6,FALSE)</f>
        <v>0</v>
      </c>
      <c r="AP768" s="202" t="s">
        <v>65</v>
      </c>
      <c r="AQ768" s="10">
        <f>AO768*1.3</f>
        <v>0</v>
      </c>
      <c r="AR768" s="10"/>
      <c r="AS768" s="263"/>
      <c r="AT768" s="202" t="s">
        <v>112</v>
      </c>
      <c r="AU768" s="484" t="s">
        <v>3012</v>
      </c>
      <c r="AW768" s="203"/>
      <c r="AX768" s="203">
        <f>VLOOKUP(AU768,$A$794:$F$2344,6,FALSE)</f>
        <v>0</v>
      </c>
      <c r="AY768" s="202" t="s">
        <v>65</v>
      </c>
      <c r="AZ768" s="10">
        <f>AX768*1.3</f>
        <v>0</v>
      </c>
      <c r="BA768" s="10"/>
      <c r="BB768" s="263"/>
      <c r="BC768" s="202" t="s">
        <v>112</v>
      </c>
      <c r="BD768" s="484" t="s">
        <v>449</v>
      </c>
      <c r="BF768" s="203"/>
      <c r="BG768" s="203">
        <f>VLOOKUP(BD768,$A$794:$F$2344,6,FALSE)</f>
        <v>0</v>
      </c>
      <c r="BH768" s="202" t="s">
        <v>65</v>
      </c>
      <c r="BI768" s="10">
        <f>BG768*1.3</f>
        <v>0</v>
      </c>
      <c r="BJ768" s="10"/>
      <c r="BK768" s="263"/>
      <c r="BL768" s="202" t="s">
        <v>112</v>
      </c>
      <c r="BM768" s="484" t="s">
        <v>2440</v>
      </c>
      <c r="BO768" s="203"/>
      <c r="BP768" s="203">
        <f>VLOOKUP(BM768,$A$794:$F$2344,6,FALSE)</f>
        <v>0</v>
      </c>
      <c r="BQ768" s="202" t="s">
        <v>65</v>
      </c>
      <c r="BR768" s="10">
        <f>BP768*1.3</f>
        <v>0</v>
      </c>
      <c r="BS768" s="10"/>
      <c r="BT768" s="263"/>
      <c r="BU768" s="202" t="s">
        <v>112</v>
      </c>
      <c r="BV768" s="484" t="s">
        <v>1938</v>
      </c>
      <c r="BX768" s="203"/>
      <c r="BY768" s="203">
        <f>VLOOKUP(BV768,$A$794:$F$2344,6,FALSE)</f>
        <v>0</v>
      </c>
      <c r="BZ768" s="202" t="s">
        <v>65</v>
      </c>
      <c r="CA768" s="10">
        <f>BY768*1.3</f>
        <v>0</v>
      </c>
      <c r="CB768" s="10"/>
      <c r="CC768" s="263"/>
      <c r="CD768" s="202" t="s">
        <v>112</v>
      </c>
      <c r="CE768" s="491" t="s">
        <v>1620</v>
      </c>
      <c r="CG768" s="203"/>
      <c r="CH768" s="203">
        <f>VLOOKUP(CE768,$A$794:$F$2344,6,FALSE)</f>
        <v>0</v>
      </c>
      <c r="CI768" s="202" t="s">
        <v>65</v>
      </c>
      <c r="CJ768" s="10">
        <f>CH768*1.3</f>
        <v>0</v>
      </c>
      <c r="CK768" s="10"/>
      <c r="CL768" s="263"/>
      <c r="CM768" s="202" t="s">
        <v>112</v>
      </c>
      <c r="CN768" s="484" t="s">
        <v>438</v>
      </c>
      <c r="CP768" s="203"/>
      <c r="CQ768" s="203">
        <f>VLOOKUP(CN768,$A$794:$F$2344,6,FALSE)</f>
        <v>18</v>
      </c>
      <c r="CR768" s="202" t="s">
        <v>65</v>
      </c>
      <c r="CS768" s="10">
        <f>CQ768*1.3</f>
        <v>23.400000000000002</v>
      </c>
      <c r="CT768" s="10"/>
      <c r="CU768" s="263"/>
      <c r="CV768" s="202" t="s">
        <v>112</v>
      </c>
      <c r="CW768" s="484" t="s">
        <v>2347</v>
      </c>
      <c r="CY768" s="203"/>
      <c r="CZ768" s="203">
        <f>VLOOKUP(CW768,$A$794:$F$2344,6,FALSE)</f>
        <v>0</v>
      </c>
      <c r="DA768" s="202" t="s">
        <v>65</v>
      </c>
      <c r="DB768" s="10">
        <f>CZ768*1.3</f>
        <v>0</v>
      </c>
      <c r="DC768" s="10"/>
      <c r="DD768" s="263"/>
      <c r="DE768" s="202" t="s">
        <v>112</v>
      </c>
      <c r="DF768" s="484" t="s">
        <v>2075</v>
      </c>
      <c r="DH768" s="203"/>
      <c r="DI768" s="203">
        <f>VLOOKUP(DF768,$A$794:$F$2344,6,FALSE)</f>
        <v>0</v>
      </c>
      <c r="DJ768" s="202" t="s">
        <v>65</v>
      </c>
      <c r="DK768" s="10">
        <f>DI768*1.3</f>
        <v>0</v>
      </c>
      <c r="DL768" s="10"/>
      <c r="DM768" s="263"/>
      <c r="DN768" s="202" t="s">
        <v>112</v>
      </c>
      <c r="DO768" s="484" t="s">
        <v>1960</v>
      </c>
      <c r="DQ768" s="203"/>
      <c r="DR768" s="203">
        <f>VLOOKUP(DO768,$A$794:$F$2344,6,FALSE)</f>
        <v>0</v>
      </c>
      <c r="DS768" s="202" t="s">
        <v>65</v>
      </c>
      <c r="DT768" s="10">
        <f>DR768*1.3</f>
        <v>0</v>
      </c>
      <c r="DU768" s="10"/>
      <c r="DV768" s="263"/>
      <c r="DW768" s="202" t="s">
        <v>112</v>
      </c>
      <c r="DX768" s="484" t="s">
        <v>502</v>
      </c>
      <c r="DZ768" s="203"/>
      <c r="EA768" s="203">
        <f>VLOOKUP(DX768,$A$794:$F$2344,6,FALSE)</f>
        <v>0</v>
      </c>
      <c r="EB768" s="202" t="s">
        <v>65</v>
      </c>
      <c r="EC768" s="10">
        <f>EA768*1.3</f>
        <v>0</v>
      </c>
      <c r="ED768" s="10"/>
      <c r="EE768" s="263"/>
      <c r="EF768" s="202" t="s">
        <v>112</v>
      </c>
      <c r="EG768" s="484" t="s">
        <v>438</v>
      </c>
      <c r="EI768" s="203"/>
      <c r="EJ768" s="203">
        <f>VLOOKUP(EG768,$A$794:$F$2344,6,FALSE)</f>
        <v>18</v>
      </c>
      <c r="EK768" s="202" t="s">
        <v>65</v>
      </c>
      <c r="EL768" s="10">
        <f>EJ768*1.3</f>
        <v>23.400000000000002</v>
      </c>
      <c r="EM768" s="10"/>
      <c r="EN768" s="263"/>
      <c r="EO768" s="202" t="s">
        <v>112</v>
      </c>
      <c r="EP768" s="484" t="s">
        <v>1601</v>
      </c>
      <c r="ER768" s="203"/>
      <c r="ES768" s="203">
        <f>VLOOKUP(EP768,$A$794:$F$2344,6,FALSE)</f>
        <v>0</v>
      </c>
      <c r="ET768" s="202" t="s">
        <v>65</v>
      </c>
      <c r="EU768" s="10">
        <f>ES768*1.3</f>
        <v>0</v>
      </c>
      <c r="EV768" s="10"/>
      <c r="EW768" s="263"/>
      <c r="EX768" s="202" t="s">
        <v>112</v>
      </c>
      <c r="EY768" s="484" t="s">
        <v>2249</v>
      </c>
      <c r="FA768" s="203"/>
      <c r="FB768" s="203">
        <f>VLOOKUP(EY768,$A$794:$F$2344,6,FALSE)</f>
        <v>0</v>
      </c>
      <c r="FC768" s="202" t="s">
        <v>65</v>
      </c>
      <c r="FD768" s="10">
        <f>FB768*1.3</f>
        <v>0</v>
      </c>
      <c r="FE768" s="10"/>
      <c r="FF768" s="263"/>
      <c r="FG768" s="202" t="s">
        <v>112</v>
      </c>
      <c r="FH768" s="484" t="s">
        <v>507</v>
      </c>
      <c r="FJ768" s="203"/>
      <c r="FK768" s="203">
        <f>VLOOKUP(FH768,$A$794:$F$2344,6,FALSE)</f>
        <v>0</v>
      </c>
      <c r="FL768" s="202" t="s">
        <v>65</v>
      </c>
      <c r="FM768" s="10">
        <f>FK768*1.3</f>
        <v>0</v>
      </c>
      <c r="FN768" s="10"/>
      <c r="FO768" s="263"/>
      <c r="FP768" s="202" t="s">
        <v>112</v>
      </c>
      <c r="FQ768" s="484" t="s">
        <v>2249</v>
      </c>
      <c r="FS768" s="203"/>
      <c r="FT768" s="203">
        <f>VLOOKUP(FQ768,$A$794:$F$2344,6,FALSE)</f>
        <v>0</v>
      </c>
      <c r="FU768" s="202" t="s">
        <v>65</v>
      </c>
      <c r="FV768" s="10">
        <f>FT768*1.3</f>
        <v>0</v>
      </c>
      <c r="FW768" s="10"/>
      <c r="FX768" s="263"/>
      <c r="FY768" s="202" t="s">
        <v>112</v>
      </c>
      <c r="FZ768" s="484" t="s">
        <v>2897</v>
      </c>
      <c r="GB768" s="203"/>
      <c r="GC768" s="203">
        <f>VLOOKUP(FZ768,$A$794:$F$2344,6,FALSE)</f>
        <v>0</v>
      </c>
      <c r="GD768" s="202" t="s">
        <v>65</v>
      </c>
      <c r="GE768" s="10">
        <f>GC768*1.3</f>
        <v>0</v>
      </c>
      <c r="GF768" s="10"/>
      <c r="GG768" s="263"/>
      <c r="GH768" s="202" t="s">
        <v>112</v>
      </c>
      <c r="GI768" s="484" t="s">
        <v>481</v>
      </c>
      <c r="GK768" s="203"/>
      <c r="GL768" s="203">
        <f>VLOOKUP(GI768,$A$794:$F$2344,6,FALSE)</f>
        <v>0</v>
      </c>
      <c r="GM768" s="202" t="s">
        <v>65</v>
      </c>
      <c r="GN768" s="10">
        <f>GL768*1.3</f>
        <v>0</v>
      </c>
      <c r="GO768" s="10"/>
      <c r="GP768" s="263"/>
      <c r="GQ768" s="202" t="s">
        <v>112</v>
      </c>
      <c r="GR768" s="484" t="s">
        <v>2075</v>
      </c>
      <c r="GT768" s="203"/>
      <c r="GU768" s="203">
        <f>VLOOKUP(GR768,$A$794:$F$2344,6,FALSE)</f>
        <v>0</v>
      </c>
      <c r="GV768" s="202" t="s">
        <v>65</v>
      </c>
      <c r="GW768" s="10">
        <f>GU768*1.3</f>
        <v>0</v>
      </c>
      <c r="GX768" s="10"/>
      <c r="GY768" s="263"/>
      <c r="GZ768" s="202" t="s">
        <v>112</v>
      </c>
      <c r="HA768" s="484" t="s">
        <v>2347</v>
      </c>
      <c r="HC768" s="203"/>
      <c r="HD768" s="203">
        <f>VLOOKUP(HA768,$A$794:$F$2344,6,FALSE)</f>
        <v>0</v>
      </c>
      <c r="HE768" s="202" t="s">
        <v>65</v>
      </c>
      <c r="HF768" s="10">
        <f>HD768*1.3</f>
        <v>0</v>
      </c>
      <c r="HG768" s="10"/>
      <c r="HH768" s="263"/>
      <c r="HI768" s="202" t="s">
        <v>112</v>
      </c>
      <c r="HJ768" s="484" t="s">
        <v>1601</v>
      </c>
      <c r="HL768" s="203"/>
      <c r="HM768" s="203">
        <f>VLOOKUP(HJ768,$A$794:$F$2344,6,FALSE)</f>
        <v>0</v>
      </c>
      <c r="HN768" s="202" t="s">
        <v>65</v>
      </c>
      <c r="HO768" s="10">
        <f>HM768*1.3</f>
        <v>0</v>
      </c>
      <c r="HP768" s="10"/>
      <c r="HQ768" s="263"/>
      <c r="HR768" s="202" t="s">
        <v>112</v>
      </c>
      <c r="HS768" s="484" t="s">
        <v>1620</v>
      </c>
      <c r="HU768" s="203"/>
      <c r="HV768" s="203">
        <f>VLOOKUP(HS768,$A$794:$F$2344,6,FALSE)</f>
        <v>0</v>
      </c>
      <c r="HW768" s="202" t="s">
        <v>65</v>
      </c>
      <c r="HX768" s="10">
        <f>HV768*1.3</f>
        <v>0</v>
      </c>
      <c r="HY768" s="10"/>
      <c r="HZ768" s="263"/>
      <c r="IA768" s="202" t="s">
        <v>112</v>
      </c>
      <c r="IB768" s="496" t="s">
        <v>183</v>
      </c>
      <c r="ID768" s="203"/>
      <c r="IE768" s="203" t="e">
        <f>VLOOKUP(IB768,$A$794:$F$2344,6,FALSE)</f>
        <v>#N/A</v>
      </c>
      <c r="IF768" s="202" t="s">
        <v>65</v>
      </c>
      <c r="IG768" s="10" t="e">
        <f>IE768*1.3</f>
        <v>#N/A</v>
      </c>
      <c r="IH768" s="10"/>
      <c r="II768" s="263"/>
      <c r="IJ768" s="202" t="s">
        <v>112</v>
      </c>
      <c r="IK768" s="484" t="s">
        <v>1960</v>
      </c>
      <c r="IM768" s="203"/>
      <c r="IN768" s="203">
        <f>VLOOKUP(IK768,$A$794:$F$2344,6,FALSE)</f>
        <v>0</v>
      </c>
      <c r="IO768" s="202" t="s">
        <v>65</v>
      </c>
      <c r="IP768" s="10">
        <f>IN768*1.3</f>
        <v>0</v>
      </c>
      <c r="IQ768" s="10"/>
      <c r="IR768" s="263"/>
      <c r="IS768" s="202" t="s">
        <v>112</v>
      </c>
      <c r="IT768" s="484" t="s">
        <v>1620</v>
      </c>
      <c r="IV768" s="203"/>
      <c r="IW768" s="203">
        <f>VLOOKUP(IT768,$A$794:$F$2344,6,FALSE)</f>
        <v>0</v>
      </c>
      <c r="IX768" s="202" t="s">
        <v>65</v>
      </c>
      <c r="IY768" s="10">
        <f>IW768*1.3</f>
        <v>0</v>
      </c>
      <c r="IZ768" s="10"/>
      <c r="JA768" s="263"/>
      <c r="JB768" s="202" t="s">
        <v>112</v>
      </c>
      <c r="JC768" s="484" t="s">
        <v>507</v>
      </c>
      <c r="JE768" s="203"/>
      <c r="JF768" s="203">
        <f>VLOOKUP(JC768,$A$794:$F$2344,6,FALSE)</f>
        <v>0</v>
      </c>
      <c r="JG768" s="202" t="s">
        <v>65</v>
      </c>
      <c r="JH768" s="10">
        <f>JF768*1.3</f>
        <v>0</v>
      </c>
      <c r="JI768" s="10"/>
      <c r="JJ768" s="263"/>
      <c r="JK768" s="202" t="s">
        <v>112</v>
      </c>
      <c r="JL768" s="484" t="s">
        <v>2444</v>
      </c>
      <c r="JN768" s="203"/>
      <c r="JO768" s="203">
        <f>VLOOKUP(JL768,$A$794:$F$2344,6,FALSE)</f>
        <v>0</v>
      </c>
      <c r="JP768" s="202" t="s">
        <v>65</v>
      </c>
      <c r="JQ768" s="10">
        <f>JO768*1.3</f>
        <v>0</v>
      </c>
      <c r="JR768" s="10"/>
      <c r="JS768" s="263"/>
      <c r="JT768" s="202" t="s">
        <v>112</v>
      </c>
      <c r="JU768" s="484" t="s">
        <v>465</v>
      </c>
      <c r="JW768" s="203"/>
      <c r="JX768" s="203">
        <f>VLOOKUP(JU768,$A$794:$F$2344,6,FALSE)</f>
        <v>0</v>
      </c>
      <c r="JY768" s="202" t="s">
        <v>65</v>
      </c>
      <c r="JZ768" s="10">
        <f>JX768*1.3</f>
        <v>0</v>
      </c>
      <c r="KA768" s="10"/>
      <c r="KB768" s="263"/>
      <c r="KC768" s="202" t="s">
        <v>112</v>
      </c>
      <c r="KD768" s="484" t="s">
        <v>438</v>
      </c>
      <c r="KF768" s="203"/>
      <c r="KG768" s="203">
        <f>VLOOKUP(KD768,$A$794:$F$2344,6,FALSE)</f>
        <v>18</v>
      </c>
      <c r="KH768" s="202" t="s">
        <v>65</v>
      </c>
      <c r="KI768" s="10">
        <f>KG768*1.3</f>
        <v>23.400000000000002</v>
      </c>
      <c r="KJ768" s="10"/>
      <c r="KK768" s="263"/>
      <c r="KL768" s="202" t="s">
        <v>112</v>
      </c>
      <c r="KM768" s="484" t="s">
        <v>3012</v>
      </c>
      <c r="KO768" s="203"/>
      <c r="KP768" s="203">
        <f>VLOOKUP(KM768,$A$794:$F$2344,6,FALSE)</f>
        <v>0</v>
      </c>
      <c r="KQ768" s="202" t="s">
        <v>65</v>
      </c>
      <c r="KR768" s="10">
        <f>KP768*1.3</f>
        <v>0</v>
      </c>
      <c r="KS768" s="10"/>
      <c r="KT768" s="263"/>
      <c r="KU768" s="202" t="s">
        <v>112</v>
      </c>
      <c r="KV768" s="498" t="s">
        <v>2444</v>
      </c>
      <c r="KX768" s="203"/>
      <c r="KY768" s="203">
        <f>VLOOKUP(KV768,$A$794:$F$2344,6,FALSE)</f>
        <v>0</v>
      </c>
      <c r="KZ768" s="202" t="s">
        <v>65</v>
      </c>
      <c r="LA768" s="10">
        <f>KY768*1.3</f>
        <v>0</v>
      </c>
      <c r="LB768" s="10"/>
      <c r="LC768" s="263"/>
      <c r="LD768" s="202" t="s">
        <v>112</v>
      </c>
      <c r="LE768" s="484" t="s">
        <v>1601</v>
      </c>
      <c r="LG768" s="203"/>
      <c r="LH768" s="203">
        <f>VLOOKUP(LE768,$A$794:$F$2344,6,FALSE)</f>
        <v>0</v>
      </c>
      <c r="LI768" s="202" t="s">
        <v>65</v>
      </c>
      <c r="LJ768" s="10">
        <f>LH768*1.3</f>
        <v>0</v>
      </c>
      <c r="LK768" s="10"/>
      <c r="LL768" s="263"/>
      <c r="LM768" s="202" t="s">
        <v>112</v>
      </c>
      <c r="LN768" s="484" t="s">
        <v>502</v>
      </c>
      <c r="LP768" s="203"/>
      <c r="LQ768" s="203">
        <f>VLOOKUP(LN768,$A$794:$F$2344,6,FALSE)</f>
        <v>0</v>
      </c>
      <c r="LR768" s="202" t="s">
        <v>65</v>
      </c>
      <c r="LS768" s="10">
        <f>LQ768*1.3</f>
        <v>0</v>
      </c>
      <c r="LT768" s="10"/>
      <c r="LU768" s="263"/>
      <c r="LV768" s="202" t="s">
        <v>112</v>
      </c>
      <c r="LW768" s="496" t="s">
        <v>183</v>
      </c>
      <c r="LY768" s="203"/>
      <c r="LZ768" s="203" t="e">
        <f>VLOOKUP(LW768,$A$794:$F$2344,6,FALSE)</f>
        <v>#N/A</v>
      </c>
      <c r="MA768" s="202" t="s">
        <v>65</v>
      </c>
      <c r="MB768" s="10" t="e">
        <f>LZ768*1.3</f>
        <v>#N/A</v>
      </c>
      <c r="MC768" s="10"/>
      <c r="MD768" s="263"/>
      <c r="ME768" s="202" t="s">
        <v>112</v>
      </c>
      <c r="MF768" s="484" t="s">
        <v>928</v>
      </c>
      <c r="MH768" s="203"/>
      <c r="MI768" s="203">
        <f>VLOOKUP(MF768,$A$794:$F$2344,6,FALSE)</f>
        <v>0</v>
      </c>
      <c r="MJ768" s="202" t="s">
        <v>65</v>
      </c>
      <c r="MK768" s="10">
        <f>MI768*1.3</f>
        <v>0</v>
      </c>
      <c r="ML768" s="10"/>
      <c r="MM768" s="263"/>
      <c r="MN768" s="202" t="s">
        <v>112</v>
      </c>
      <c r="MO768" s="484" t="s">
        <v>535</v>
      </c>
      <c r="MQ768" s="203"/>
      <c r="MR768" s="203">
        <f>VLOOKUP(MO768,$A$794:$F$2344,6,FALSE)</f>
        <v>0</v>
      </c>
      <c r="MS768" s="202" t="s">
        <v>65</v>
      </c>
      <c r="MT768" s="10">
        <f>MR768*1.3</f>
        <v>0</v>
      </c>
      <c r="MU768" s="10"/>
      <c r="MV768" s="263"/>
      <c r="MW768" s="202" t="s">
        <v>112</v>
      </c>
      <c r="MX768" s="484" t="s">
        <v>438</v>
      </c>
      <c r="MZ768" s="203"/>
      <c r="NA768" s="203">
        <f>VLOOKUP(MX768,$A$794:$F$2344,6,FALSE)</f>
        <v>18</v>
      </c>
      <c r="NB768" s="202" t="s">
        <v>65</v>
      </c>
      <c r="NC768" s="10">
        <f>NA768*1.3</f>
        <v>23.400000000000002</v>
      </c>
      <c r="ND768" s="10"/>
      <c r="NE768" s="263"/>
      <c r="NF768" s="202" t="s">
        <v>112</v>
      </c>
      <c r="NG768" s="484" t="s">
        <v>2249</v>
      </c>
      <c r="NI768" s="203"/>
      <c r="NJ768" s="203">
        <f>VLOOKUP(NG768,$A$794:$F$2344,6,FALSE)</f>
        <v>0</v>
      </c>
      <c r="NK768" s="202" t="s">
        <v>65</v>
      </c>
      <c r="NL768" s="10">
        <f>NJ768*1.3</f>
        <v>0</v>
      </c>
      <c r="NM768" s="10"/>
      <c r="NN768" s="263"/>
      <c r="NO768" s="202" t="s">
        <v>112</v>
      </c>
      <c r="NP768" s="498" t="s">
        <v>1938</v>
      </c>
      <c r="NR768" s="203"/>
      <c r="NS768" s="203">
        <f>VLOOKUP(NP768,$A$794:$F$2344,6,FALSE)</f>
        <v>0</v>
      </c>
      <c r="NT768" s="202" t="s">
        <v>65</v>
      </c>
      <c r="NU768" s="10">
        <f>NS768*1.3</f>
        <v>0</v>
      </c>
      <c r="NV768" s="10"/>
      <c r="NW768" s="263"/>
      <c r="NX768" s="202" t="s">
        <v>112</v>
      </c>
      <c r="NY768" s="484" t="s">
        <v>911</v>
      </c>
      <c r="OA768" s="203"/>
      <c r="OB768" s="203">
        <f>VLOOKUP(NY768,$A$794:$F$2344,6,FALSE)</f>
        <v>3</v>
      </c>
      <c r="OC768" s="202" t="s">
        <v>65</v>
      </c>
      <c r="OD768" s="10">
        <f>OB768*1.3</f>
        <v>3.9000000000000004</v>
      </c>
      <c r="OE768" s="10"/>
      <c r="OF768" s="263"/>
      <c r="OG768" s="202" t="s">
        <v>112</v>
      </c>
      <c r="OH768" s="484" t="s">
        <v>766</v>
      </c>
      <c r="OJ768" s="203"/>
      <c r="OK768" s="203">
        <f>VLOOKUP(OH768,$A$794:$F$2344,6,FALSE)</f>
        <v>0</v>
      </c>
      <c r="OL768" s="202" t="s">
        <v>65</v>
      </c>
      <c r="OM768" s="10">
        <f>OK768*1.3</f>
        <v>0</v>
      </c>
      <c r="ON768" s="10"/>
      <c r="OO768" s="263"/>
      <c r="OP768" s="202" t="s">
        <v>112</v>
      </c>
      <c r="OQ768" s="484" t="s">
        <v>2075</v>
      </c>
      <c r="OS768" s="203"/>
      <c r="OT768" s="203">
        <f>VLOOKUP(OQ768,$A$794:$F$2344,6,FALSE)</f>
        <v>0</v>
      </c>
      <c r="OU768" s="202" t="s">
        <v>65</v>
      </c>
      <c r="OV768" s="10">
        <f>OT768*1.3</f>
        <v>0</v>
      </c>
      <c r="OW768" s="10"/>
      <c r="OX768" s="263"/>
      <c r="OY768" s="202" t="s">
        <v>112</v>
      </c>
      <c r="OZ768" s="484" t="s">
        <v>2338</v>
      </c>
      <c r="PB768" s="203"/>
      <c r="PC768" s="203">
        <f>VLOOKUP(OZ768,$A$794:$F$2344,6,FALSE)</f>
        <v>0</v>
      </c>
      <c r="PD768" s="202" t="s">
        <v>65</v>
      </c>
      <c r="PE768" s="10">
        <f>PC768*1.3</f>
        <v>0</v>
      </c>
      <c r="PF768" s="10"/>
      <c r="PG768" s="263"/>
      <c r="PH768" s="202" t="s">
        <v>112</v>
      </c>
      <c r="PI768" s="496" t="s">
        <v>183</v>
      </c>
      <c r="PK768" s="203"/>
      <c r="PL768" s="203" t="e">
        <f>VLOOKUP(PI768,$A$794:$F$2344,6,FALSE)</f>
        <v>#N/A</v>
      </c>
      <c r="PM768" s="202" t="s">
        <v>65</v>
      </c>
      <c r="PN768" s="10" t="e">
        <f>PL768*1.3</f>
        <v>#N/A</v>
      </c>
      <c r="PO768" s="10"/>
      <c r="PP768" s="263"/>
      <c r="PQ768" s="202" t="s">
        <v>112</v>
      </c>
      <c r="PR768" s="484" t="s">
        <v>508</v>
      </c>
      <c r="PT768" s="203"/>
      <c r="PU768" s="203">
        <f>VLOOKUP(PR768,$A$794:$F$2344,6,FALSE)</f>
        <v>0</v>
      </c>
      <c r="PV768" s="202" t="s">
        <v>65</v>
      </c>
      <c r="PW768" s="10">
        <f>PU768*1.3</f>
        <v>0</v>
      </c>
      <c r="PX768" s="10"/>
      <c r="PY768" s="263"/>
      <c r="PZ768" s="202" t="s">
        <v>112</v>
      </c>
      <c r="QA768" s="496" t="s">
        <v>183</v>
      </c>
      <c r="QC768" s="203"/>
      <c r="QD768" s="203" t="e">
        <f>VLOOKUP(QA768,$A$794:$F$2344,6,FALSE)</f>
        <v>#N/A</v>
      </c>
      <c r="QE768" s="202" t="s">
        <v>65</v>
      </c>
      <c r="QF768" s="10" t="e">
        <f>QD768*1.3</f>
        <v>#N/A</v>
      </c>
      <c r="QG768" s="10"/>
      <c r="QH768" s="263"/>
      <c r="QI768" s="202" t="s">
        <v>112</v>
      </c>
      <c r="QJ768" s="484" t="s">
        <v>465</v>
      </c>
      <c r="QL768" s="203"/>
      <c r="QM768" s="203">
        <f>VLOOKUP(QJ768,$A$794:$F$2344,6,FALSE)</f>
        <v>0</v>
      </c>
      <c r="QN768" s="202" t="s">
        <v>65</v>
      </c>
      <c r="QO768" s="10">
        <f>QM768*1.3</f>
        <v>0</v>
      </c>
      <c r="QP768" s="10"/>
      <c r="QQ768" s="263"/>
      <c r="QR768" s="202" t="s">
        <v>112</v>
      </c>
      <c r="QS768" s="484" t="s">
        <v>3029</v>
      </c>
      <c r="QU768" s="203"/>
      <c r="QV768" s="203">
        <f>VLOOKUP(QS768,$A$794:$F$2344,6,FALSE)</f>
        <v>5</v>
      </c>
      <c r="QW768" s="202" t="s">
        <v>65</v>
      </c>
      <c r="QX768" s="10">
        <f>QV768*1.3</f>
        <v>6.5</v>
      </c>
      <c r="QY768" s="10"/>
      <c r="QZ768" s="263"/>
      <c r="RA768" s="202" t="s">
        <v>112</v>
      </c>
      <c r="RB768" s="484" t="s">
        <v>2897</v>
      </c>
      <c r="RD768" s="203"/>
      <c r="RE768" s="203">
        <f>VLOOKUP(RB768,$A$794:$F$2344,6,FALSE)</f>
        <v>0</v>
      </c>
      <c r="RF768" s="202" t="s">
        <v>65</v>
      </c>
      <c r="RG768" s="10">
        <f>RE768*1.3</f>
        <v>0</v>
      </c>
      <c r="RH768" s="10"/>
      <c r="RI768" s="263"/>
      <c r="RJ768" s="202" t="s">
        <v>112</v>
      </c>
      <c r="RK768" s="484" t="s">
        <v>438</v>
      </c>
      <c r="RM768" s="203"/>
      <c r="RN768" s="203">
        <f>VLOOKUP(RK768,$A$794:$F$2344,6,FALSE)</f>
        <v>18</v>
      </c>
      <c r="RO768" s="202" t="s">
        <v>65</v>
      </c>
      <c r="RP768" s="10">
        <f>RN768*1.3</f>
        <v>23.400000000000002</v>
      </c>
      <c r="RQ768" s="10"/>
      <c r="RR768" s="263"/>
      <c r="RS768" s="202" t="s">
        <v>112</v>
      </c>
      <c r="RT768" s="484" t="s">
        <v>2075</v>
      </c>
      <c r="RV768" s="203"/>
      <c r="RW768" s="203">
        <f>VLOOKUP(RT768,$A$794:$F$2344,6,FALSE)</f>
        <v>0</v>
      </c>
      <c r="RX768" s="202" t="s">
        <v>65</v>
      </c>
      <c r="RY768" s="10">
        <f>RW768*1.3</f>
        <v>0</v>
      </c>
      <c r="RZ768" s="10"/>
      <c r="SA768" s="269"/>
      <c r="SB768" s="202" t="s">
        <v>112</v>
      </c>
      <c r="SC768" s="484" t="s">
        <v>507</v>
      </c>
      <c r="SE768" s="203"/>
      <c r="SF768" s="203">
        <f>VLOOKUP(SC768,$A$794:$F$2344,6,FALSE)</f>
        <v>0</v>
      </c>
      <c r="SG768" s="202" t="s">
        <v>65</v>
      </c>
      <c r="SH768" s="10">
        <f>SF768*1.3</f>
        <v>0</v>
      </c>
      <c r="SI768" s="10"/>
      <c r="SJ768" s="269"/>
      <c r="SK768" s="202" t="s">
        <v>112</v>
      </c>
      <c r="SL768" s="496" t="s">
        <v>183</v>
      </c>
      <c r="SN768" s="203"/>
      <c r="SO768" s="203" t="e">
        <f>VLOOKUP(SL768,$A$794:$F$2344,6,FALSE)</f>
        <v>#N/A</v>
      </c>
      <c r="SP768" s="202" t="s">
        <v>65</v>
      </c>
      <c r="SQ768" s="10" t="e">
        <f>SO768*1.3</f>
        <v>#N/A</v>
      </c>
      <c r="SR768" s="10"/>
      <c r="SS768" s="269"/>
      <c r="ST768" s="202" t="s">
        <v>112</v>
      </c>
      <c r="SU768" s="484" t="s">
        <v>2897</v>
      </c>
      <c r="SW768" s="203"/>
      <c r="SX768" s="203">
        <f>VLOOKUP(SU768,$A$794:$F$2344,6,FALSE)</f>
        <v>0</v>
      </c>
      <c r="SY768" s="202" t="s">
        <v>65</v>
      </c>
      <c r="SZ768" s="10">
        <f>SX768*1.3</f>
        <v>0</v>
      </c>
      <c r="TA768" s="10"/>
      <c r="TB768" s="269"/>
      <c r="TC768" s="202" t="s">
        <v>112</v>
      </c>
      <c r="TD768" s="484" t="s">
        <v>2070</v>
      </c>
      <c r="TF768" s="203"/>
      <c r="TG768" s="203">
        <f>VLOOKUP(TD768,$A$794:$F$2344,6,FALSE)</f>
        <v>0</v>
      </c>
      <c r="TH768" s="202" t="s">
        <v>65</v>
      </c>
      <c r="TI768" s="10">
        <f>TG768*1.3</f>
        <v>0</v>
      </c>
      <c r="TK768" s="269"/>
      <c r="TL768" s="202" t="s">
        <v>112</v>
      </c>
      <c r="TM768" s="484" t="s">
        <v>1938</v>
      </c>
      <c r="TO768" s="203"/>
      <c r="TP768" s="203">
        <f>VLOOKUP(TM768,$A$794:$F$2344,6,FALSE)</f>
        <v>0</v>
      </c>
      <c r="TQ768" s="202" t="s">
        <v>65</v>
      </c>
      <c r="TR768" s="10">
        <f>TP768*1.3</f>
        <v>0</v>
      </c>
      <c r="TS768" s="10"/>
      <c r="TT768" s="269"/>
      <c r="TU768" s="202" t="s">
        <v>112</v>
      </c>
      <c r="TV768" s="484" t="s">
        <v>656</v>
      </c>
      <c r="TX768" s="203"/>
      <c r="TY768" s="203">
        <f>VLOOKUP(TV768,$A$794:$F$2344,6,FALSE)</f>
        <v>0</v>
      </c>
      <c r="TZ768" s="202" t="s">
        <v>65</v>
      </c>
      <c r="UA768" s="10">
        <f>TY768*1.3</f>
        <v>0</v>
      </c>
      <c r="UB768" s="10"/>
      <c r="UC768" s="269"/>
      <c r="UD768" s="202" t="s">
        <v>112</v>
      </c>
      <c r="UE768" s="498" t="s">
        <v>2897</v>
      </c>
      <c r="UG768" s="203"/>
      <c r="UH768" s="203">
        <f>VLOOKUP(UE768,$A$794:$F$2344,6,FALSE)</f>
        <v>0</v>
      </c>
      <c r="UI768" s="202" t="s">
        <v>65</v>
      </c>
      <c r="UJ768" s="10">
        <f>UH768*1.3</f>
        <v>0</v>
      </c>
      <c r="UK768" s="10"/>
      <c r="UL768" s="269"/>
      <c r="UM768" s="202" t="s">
        <v>112</v>
      </c>
      <c r="UN768" s="484" t="s">
        <v>2075</v>
      </c>
      <c r="UP768" s="203"/>
      <c r="UQ768" s="203">
        <f>VLOOKUP(UN768,$A$794:$F$2344,6,FALSE)</f>
        <v>0</v>
      </c>
      <c r="UR768" s="202" t="s">
        <v>65</v>
      </c>
      <c r="US768" s="10">
        <f>UQ768*1.3</f>
        <v>0</v>
      </c>
      <c r="UT768" s="10"/>
      <c r="UU768" s="269"/>
      <c r="UV768" s="202" t="s">
        <v>112</v>
      </c>
      <c r="UW768" s="484" t="s">
        <v>784</v>
      </c>
      <c r="UY768" s="203"/>
      <c r="UZ768" s="203">
        <f>VLOOKUP(UW768,$A$794:$F$2344,6,FALSE)</f>
        <v>30</v>
      </c>
      <c r="VA768" s="202" t="s">
        <v>65</v>
      </c>
      <c r="VB768" s="10">
        <f>UZ768*1.3</f>
        <v>39</v>
      </c>
      <c r="VC768" s="10"/>
      <c r="VD768" s="269"/>
      <c r="VE768" s="202" t="s">
        <v>112</v>
      </c>
      <c r="VF768" s="484" t="s">
        <v>3038</v>
      </c>
      <c r="VH768" s="203"/>
      <c r="VI768" s="203">
        <f>VLOOKUP(VF768,$A$794:$F$2344,6,FALSE)</f>
        <v>0</v>
      </c>
      <c r="VJ768" s="202" t="s">
        <v>65</v>
      </c>
      <c r="VK768" s="10">
        <f>VI768*1.3</f>
        <v>0</v>
      </c>
      <c r="VL768" s="10"/>
      <c r="VM768" s="269"/>
      <c r="VN768" s="202" t="s">
        <v>112</v>
      </c>
      <c r="VO768" s="484" t="s">
        <v>934</v>
      </c>
      <c r="VQ768" s="203"/>
      <c r="VR768" s="203">
        <f>VLOOKUP(VO768,$A$794:$F$2344,6,FALSE)</f>
        <v>0</v>
      </c>
      <c r="VS768" s="202" t="s">
        <v>65</v>
      </c>
      <c r="VT768" s="10">
        <f>VR768*1.3</f>
        <v>0</v>
      </c>
      <c r="VU768" s="10"/>
      <c r="VV768" s="269"/>
      <c r="VW768" s="202" t="s">
        <v>112</v>
      </c>
      <c r="VX768" s="496" t="s">
        <v>183</v>
      </c>
      <c r="VZ768" s="203"/>
      <c r="WA768" s="203" t="e">
        <f>VLOOKUP(VX768,$A$794:$F$2344,6,FALSE)</f>
        <v>#N/A</v>
      </c>
      <c r="WB768" s="202" t="s">
        <v>65</v>
      </c>
      <c r="WC768" s="10" t="e">
        <f>WA768*1.3</f>
        <v>#N/A</v>
      </c>
      <c r="WE768" s="269"/>
      <c r="WF768" s="202" t="s">
        <v>112</v>
      </c>
      <c r="WG768" s="484" t="s">
        <v>1938</v>
      </c>
      <c r="WI768" s="203"/>
      <c r="WJ768" s="203">
        <f>VLOOKUP(WG768,$A$794:$F$2344,6,FALSE)</f>
        <v>0</v>
      </c>
      <c r="WK768" s="202" t="s">
        <v>65</v>
      </c>
      <c r="WL768" s="10">
        <f>WJ768*1.3</f>
        <v>0</v>
      </c>
      <c r="WN768" s="269"/>
      <c r="WO768" s="202" t="s">
        <v>112</v>
      </c>
      <c r="WP768" s="484" t="s">
        <v>2897</v>
      </c>
      <c r="WQ768" s="203"/>
      <c r="WR768" s="203"/>
      <c r="WS768" s="203">
        <f>VLOOKUP(WP768,$A$794:$F$2344,6,FALSE)</f>
        <v>0</v>
      </c>
      <c r="WT768" s="202" t="s">
        <v>65</v>
      </c>
      <c r="WU768" s="10">
        <f>WS768*1.3</f>
        <v>0</v>
      </c>
      <c r="WV768" s="10"/>
      <c r="WW768" s="269"/>
      <c r="WX768" s="202" t="s">
        <v>112</v>
      </c>
      <c r="WY768" s="484" t="s">
        <v>821</v>
      </c>
      <c r="XA768" s="203"/>
      <c r="XB768" s="203">
        <f>VLOOKUP(WY768,$A$794:$F$2344,6,FALSE)</f>
        <v>0</v>
      </c>
      <c r="XC768" s="202" t="s">
        <v>65</v>
      </c>
      <c r="XD768" s="10">
        <f>XB768*1.3</f>
        <v>0</v>
      </c>
      <c r="XF768" s="269"/>
      <c r="XG768" s="202" t="s">
        <v>112</v>
      </c>
      <c r="XH768" s="484" t="s">
        <v>481</v>
      </c>
      <c r="XJ768" s="203"/>
      <c r="XK768" s="203">
        <f>VLOOKUP(XH768,$A$794:$F$2344,6,FALSE)</f>
        <v>0</v>
      </c>
      <c r="XL768" s="202" t="s">
        <v>65</v>
      </c>
      <c r="XM768" s="10">
        <f>XK768*1.3</f>
        <v>0</v>
      </c>
      <c r="XO768" s="269"/>
      <c r="XP768" s="202" t="s">
        <v>112</v>
      </c>
      <c r="XQ768" s="484" t="s">
        <v>1620</v>
      </c>
      <c r="XS768" s="203"/>
      <c r="XT768" s="203">
        <f>VLOOKUP(XQ768,$A$794:$F$2344,6,FALSE)</f>
        <v>0</v>
      </c>
      <c r="XU768" s="202" t="s">
        <v>65</v>
      </c>
      <c r="XV768" s="10">
        <f>XT768*1.3</f>
        <v>0</v>
      </c>
      <c r="XW768" s="10"/>
      <c r="XX768" s="269"/>
      <c r="XY768" s="202" t="s">
        <v>112</v>
      </c>
      <c r="XZ768" s="484" t="s">
        <v>465</v>
      </c>
      <c r="YB768" s="203"/>
      <c r="YC768" s="203">
        <f>VLOOKUP(XZ768,$A$794:$F$2344,6,FALSE)</f>
        <v>0</v>
      </c>
      <c r="YD768" s="202" t="s">
        <v>65</v>
      </c>
      <c r="YE768" s="10">
        <f>YC768*1.3</f>
        <v>0</v>
      </c>
      <c r="YG768" s="269"/>
      <c r="YH768" s="202" t="s">
        <v>112</v>
      </c>
      <c r="YI768" s="78" t="s">
        <v>183</v>
      </c>
      <c r="YK768" s="203"/>
      <c r="YL768" s="203" t="e">
        <f>VLOOKUP(YI768,$A$794:$F$2344,6,FALSE)</f>
        <v>#N/A</v>
      </c>
      <c r="YM768" s="202" t="s">
        <v>65</v>
      </c>
      <c r="YN768" s="10" t="e">
        <f>YL768*1.3</f>
        <v>#N/A</v>
      </c>
      <c r="YO768" s="10"/>
      <c r="YP768" s="269"/>
      <c r="YQ768" s="202" t="s">
        <v>112</v>
      </c>
      <c r="YR768" s="78" t="s">
        <v>183</v>
      </c>
      <c r="YT768" s="203"/>
      <c r="YU768" s="203" t="e">
        <f>VLOOKUP(YR768,$A$794:$F$2344,6,FALSE)</f>
        <v>#N/A</v>
      </c>
      <c r="YV768" s="202" t="s">
        <v>65</v>
      </c>
      <c r="YW768" s="10" t="e">
        <f>YU768*1.3</f>
        <v>#N/A</v>
      </c>
      <c r="YY768" s="269"/>
      <c r="YZ768" s="202" t="s">
        <v>112</v>
      </c>
      <c r="ZA768" s="78" t="s">
        <v>183</v>
      </c>
      <c r="ZC768" s="203"/>
      <c r="ZD768" s="203" t="e">
        <f>VLOOKUP(ZA768,$A$794:$F$2344,6,FALSE)</f>
        <v>#N/A</v>
      </c>
      <c r="ZE768" s="202" t="s">
        <v>65</v>
      </c>
      <c r="ZF768" s="10" t="e">
        <f>ZD768*1.3</f>
        <v>#N/A</v>
      </c>
      <c r="ZH768" s="269"/>
      <c r="ZI768" s="202" t="s">
        <v>112</v>
      </c>
      <c r="ZJ768" s="78" t="s">
        <v>183</v>
      </c>
      <c r="ZL768" s="203"/>
      <c r="ZM768" s="203" t="e">
        <f>VLOOKUP(ZJ768,$A$794:$F$2344,6,FALSE)</f>
        <v>#N/A</v>
      </c>
      <c r="ZN768" s="202" t="s">
        <v>65</v>
      </c>
      <c r="ZO768" s="10" t="e">
        <f>ZM768*1.3</f>
        <v>#N/A</v>
      </c>
      <c r="ZQ768" s="269"/>
      <c r="ZR768" s="202" t="s">
        <v>112</v>
      </c>
      <c r="ZS768" s="484" t="s">
        <v>449</v>
      </c>
      <c r="ZU768" s="203"/>
      <c r="ZV768" s="203">
        <f>VLOOKUP(ZS768,$A$794:$F$2344,6,FALSE)</f>
        <v>0</v>
      </c>
      <c r="ZW768" s="202" t="s">
        <v>65</v>
      </c>
      <c r="ZX768" s="10">
        <f>ZV768*1.3</f>
        <v>0</v>
      </c>
      <c r="ZY768" s="10"/>
      <c r="ZZ768" s="269"/>
      <c r="AAA768" s="202" t="s">
        <v>112</v>
      </c>
      <c r="AAB768" s="484" t="s">
        <v>650</v>
      </c>
      <c r="AAD768" s="203"/>
      <c r="AAE768" s="203">
        <f>VLOOKUP(AAB768,$A$794:$F$2344,6,FALSE)</f>
        <v>0</v>
      </c>
      <c r="AAF768" s="202" t="s">
        <v>65</v>
      </c>
      <c r="AAG768" s="10">
        <f>AAE768*1.3</f>
        <v>0</v>
      </c>
      <c r="AAH768" s="10"/>
      <c r="AAI768" s="269"/>
      <c r="AAJ768" s="202" t="s">
        <v>112</v>
      </c>
      <c r="AAK768" s="78" t="s">
        <v>183</v>
      </c>
      <c r="AAM768" s="203"/>
      <c r="AAN768" s="203" t="e">
        <f>VLOOKUP(AAK768,$A$794:$F$2344,6,FALSE)</f>
        <v>#N/A</v>
      </c>
      <c r="AAO768" s="202" t="s">
        <v>65</v>
      </c>
      <c r="AAP768" s="10" t="e">
        <f>AAN768*1.3</f>
        <v>#N/A</v>
      </c>
      <c r="AAQ768" s="10"/>
      <c r="AAR768" s="269"/>
      <c r="AAS768" s="202" t="s">
        <v>112</v>
      </c>
      <c r="AAT768" s="498" t="s">
        <v>2434</v>
      </c>
      <c r="AAV768" s="203"/>
      <c r="AAW768" s="203">
        <f>VLOOKUP(AAT768,$A$794:$F$2344,6,FALSE)</f>
        <v>0</v>
      </c>
      <c r="AAX768" s="202" t="s">
        <v>65</v>
      </c>
      <c r="AAY768" s="10">
        <f>AAW768*1.3</f>
        <v>0</v>
      </c>
      <c r="AAZ768" s="10"/>
      <c r="ABA768" s="269"/>
      <c r="ABB768" s="202" t="s">
        <v>112</v>
      </c>
      <c r="ABC768" s="484" t="s">
        <v>2897</v>
      </c>
      <c r="ABE768" s="203"/>
      <c r="ABF768" s="203">
        <f>VLOOKUP(ABC768,$A$794:$F$2344,6,FALSE)</f>
        <v>0</v>
      </c>
      <c r="ABG768" s="202" t="s">
        <v>65</v>
      </c>
      <c r="ABH768" s="10">
        <f>ABF768*1.3</f>
        <v>0</v>
      </c>
      <c r="ABI768" s="10"/>
      <c r="ABJ768" s="269"/>
      <c r="ABK768" s="202" t="s">
        <v>112</v>
      </c>
      <c r="ABL768" s="484" t="s">
        <v>449</v>
      </c>
      <c r="ABN768" s="203"/>
      <c r="ABO768" s="203">
        <f>VLOOKUP(ABL768,$A$794:$F$2344,6,FALSE)</f>
        <v>0</v>
      </c>
      <c r="ABP768" s="202" t="s">
        <v>65</v>
      </c>
      <c r="ABQ768" s="10">
        <f>ABO768*1.3</f>
        <v>0</v>
      </c>
      <c r="ABR768" s="10"/>
      <c r="ABS768" s="269"/>
      <c r="ABT768" s="202" t="s">
        <v>112</v>
      </c>
      <c r="ABU768" s="484" t="s">
        <v>438</v>
      </c>
      <c r="ABW768" s="203"/>
      <c r="ABX768" s="203">
        <f>VLOOKUP(ABU768,$A$794:$F$2344,6,FALSE)</f>
        <v>18</v>
      </c>
      <c r="ABY768" s="202" t="s">
        <v>65</v>
      </c>
      <c r="ABZ768" s="10">
        <f>ABX768*1.3</f>
        <v>23.400000000000002</v>
      </c>
      <c r="ACA768" s="10"/>
      <c r="ACB768" s="269"/>
      <c r="ACC768" s="202" t="s">
        <v>112</v>
      </c>
      <c r="ACD768" s="484" t="s">
        <v>535</v>
      </c>
      <c r="ACF768" s="203"/>
      <c r="ACG768" s="203">
        <f>VLOOKUP(ACD768,$A$794:$F$2344,6,FALSE)</f>
        <v>0</v>
      </c>
      <c r="ACH768" s="202" t="s">
        <v>65</v>
      </c>
      <c r="ACI768" s="10">
        <f>ACG768*1.3</f>
        <v>0</v>
      </c>
      <c r="ACJ768" s="10"/>
      <c r="ACK768" s="269"/>
      <c r="ACL768" s="202" t="s">
        <v>112</v>
      </c>
      <c r="ACM768" s="484" t="s">
        <v>2426</v>
      </c>
      <c r="ACO768" s="203"/>
      <c r="ACP768" s="203">
        <f>VLOOKUP(ACM768,$A$794:$F$2344,6,FALSE)</f>
        <v>0</v>
      </c>
      <c r="ACQ768" s="202" t="s">
        <v>65</v>
      </c>
      <c r="ACR768" s="10">
        <f>ACP768*1.3</f>
        <v>0</v>
      </c>
      <c r="ACS768" s="10"/>
      <c r="ACT768" s="269"/>
      <c r="ACU768" s="202" t="s">
        <v>112</v>
      </c>
      <c r="ACV768" s="484" t="s">
        <v>507</v>
      </c>
      <c r="ACX768" s="203"/>
      <c r="ACY768" s="203">
        <f>VLOOKUP(ACV768,$A$794:$F$2344,6,FALSE)</f>
        <v>0</v>
      </c>
      <c r="ACZ768" s="202" t="s">
        <v>65</v>
      </c>
      <c r="ADA768" s="10">
        <f>ACY768*1.3</f>
        <v>0</v>
      </c>
      <c r="ADB768" s="10"/>
      <c r="ADC768" s="269"/>
      <c r="ADD768" s="202" t="s">
        <v>112</v>
      </c>
      <c r="ADE768" s="484" t="s">
        <v>465</v>
      </c>
      <c r="ADG768" s="203"/>
      <c r="ADH768" s="203">
        <f>VLOOKUP(ADE768,$A$794:$F$2344,6,FALSE)</f>
        <v>0</v>
      </c>
      <c r="ADI768" s="202" t="s">
        <v>65</v>
      </c>
      <c r="ADJ768" s="10">
        <f>ADH768*1.3</f>
        <v>0</v>
      </c>
      <c r="ADL768" s="269"/>
      <c r="ADM768" s="202" t="s">
        <v>112</v>
      </c>
      <c r="ADN768" s="484" t="s">
        <v>766</v>
      </c>
      <c r="ADP768" s="203"/>
      <c r="ADQ768" s="203">
        <f>VLOOKUP(ADN768,$A$794:$F$2344,6,FALSE)</f>
        <v>0</v>
      </c>
      <c r="ADR768" s="202" t="s">
        <v>65</v>
      </c>
      <c r="ADS768" s="10">
        <f>ADQ768*1.3</f>
        <v>0</v>
      </c>
      <c r="ADT768" s="10"/>
      <c r="ADU768" s="269"/>
      <c r="ADV768" s="202" t="s">
        <v>112</v>
      </c>
      <c r="ADW768" s="78" t="s">
        <v>183</v>
      </c>
      <c r="ADY768" s="203"/>
      <c r="ADZ768" s="203" t="e">
        <f>VLOOKUP(ADW768,$A$794:$F$2344,6,FALSE)</f>
        <v>#N/A</v>
      </c>
      <c r="AEA768" s="202" t="s">
        <v>65</v>
      </c>
      <c r="AEB768" s="10" t="e">
        <f>ADZ768*1.3</f>
        <v>#N/A</v>
      </c>
      <c r="AED768" s="269"/>
      <c r="AEE768" s="202" t="s">
        <v>112</v>
      </c>
      <c r="AEF768" s="491" t="s">
        <v>2075</v>
      </c>
      <c r="AEH768" s="203"/>
      <c r="AEI768" s="203">
        <f>VLOOKUP(AEF768,$A$794:$F$2344,6,FALSE)</f>
        <v>0</v>
      </c>
      <c r="AEJ768" s="202" t="s">
        <v>65</v>
      </c>
      <c r="AEK768" s="10">
        <f>AEI768*1.3</f>
        <v>0</v>
      </c>
      <c r="AEM768" s="269"/>
      <c r="AEN768" s="202" t="s">
        <v>112</v>
      </c>
      <c r="AEO768" s="484" t="s">
        <v>452</v>
      </c>
      <c r="AEQ768" s="203"/>
      <c r="AER768" s="203">
        <f>VLOOKUP(AEO768,$A$794:$F$2344,6,FALSE)</f>
        <v>0</v>
      </c>
      <c r="AES768" s="202" t="s">
        <v>65</v>
      </c>
      <c r="AET768" s="10">
        <f>AER768*1.3</f>
        <v>0</v>
      </c>
      <c r="AEV768" s="269"/>
      <c r="AEW768" s="202" t="s">
        <v>112</v>
      </c>
      <c r="AEX768" s="484" t="s">
        <v>932</v>
      </c>
      <c r="AEZ768" s="203"/>
      <c r="AFA768" s="203">
        <f>VLOOKUP(AEX768,$A$794:$F$2344,6,FALSE)</f>
        <v>6</v>
      </c>
      <c r="AFB768" s="202" t="s">
        <v>65</v>
      </c>
      <c r="AFC768" s="10">
        <f>AFA768*1.3</f>
        <v>7.8000000000000007</v>
      </c>
      <c r="AFD768" s="10"/>
      <c r="AFE768" s="269"/>
      <c r="AFF768" s="202" t="s">
        <v>112</v>
      </c>
      <c r="AFG768" s="78" t="s">
        <v>183</v>
      </c>
      <c r="AFI768" s="203"/>
      <c r="AFJ768" s="203" t="e">
        <f>VLOOKUP(AFG768,$A$794:$F$2344,6,FALSE)</f>
        <v>#N/A</v>
      </c>
      <c r="AFK768" s="202" t="s">
        <v>65</v>
      </c>
      <c r="AFL768" s="10" t="e">
        <f>AFJ768*1.3</f>
        <v>#N/A</v>
      </c>
      <c r="AFM768" s="10"/>
      <c r="AFN768" s="269"/>
      <c r="AFO768" s="202" t="s">
        <v>112</v>
      </c>
      <c r="AFP768" s="484" t="s">
        <v>2347</v>
      </c>
      <c r="AFR768" s="203"/>
      <c r="AFS768" s="203">
        <f>VLOOKUP(AFP768,$A$794:$F$2344,6,FALSE)</f>
        <v>0</v>
      </c>
      <c r="AFT768" s="202" t="s">
        <v>65</v>
      </c>
      <c r="AFU768" s="10">
        <f>AFS768*1.3</f>
        <v>0</v>
      </c>
      <c r="AFV768" s="10"/>
      <c r="AFW768" s="269"/>
      <c r="AFX768" s="202" t="s">
        <v>112</v>
      </c>
      <c r="AFY768" s="484" t="s">
        <v>508</v>
      </c>
      <c r="AGA768" s="203"/>
      <c r="AGB768" s="203">
        <f>VLOOKUP(AFY768,$A$794:$F$2344,6,FALSE)</f>
        <v>0</v>
      </c>
      <c r="AGC768" s="202" t="s">
        <v>65</v>
      </c>
      <c r="AGD768" s="10">
        <f>AGB768*1.3</f>
        <v>0</v>
      </c>
      <c r="AGE768" s="10"/>
      <c r="AGF768" s="269"/>
      <c r="AGG768" s="202" t="s">
        <v>112</v>
      </c>
      <c r="AGH768" s="484" t="s">
        <v>535</v>
      </c>
      <c r="AGJ768" s="203"/>
      <c r="AGK768" s="203">
        <f>VLOOKUP(AGH768,$A$794:$F$2344,6,FALSE)</f>
        <v>0</v>
      </c>
      <c r="AGL768" s="202" t="s">
        <v>65</v>
      </c>
      <c r="AGM768" s="10">
        <f>AGK768*1.3</f>
        <v>0</v>
      </c>
      <c r="AGN768" s="10"/>
      <c r="AGO768" s="269"/>
      <c r="AGP768" s="202" t="s">
        <v>112</v>
      </c>
      <c r="AGQ768" s="484" t="s">
        <v>438</v>
      </c>
      <c r="AGS768" s="203"/>
      <c r="AGT768" s="203">
        <f>VLOOKUP(AGQ768,$A$794:$F$2344,6,FALSE)</f>
        <v>18</v>
      </c>
      <c r="AGU768" s="202" t="s">
        <v>65</v>
      </c>
      <c r="AGV768" s="10">
        <f>AGT768*1.3</f>
        <v>23.400000000000002</v>
      </c>
      <c r="AGW768" s="10"/>
      <c r="AGX768" s="269"/>
      <c r="AGY768" s="202" t="s">
        <v>112</v>
      </c>
      <c r="AGZ768" s="78" t="s">
        <v>183</v>
      </c>
      <c r="AHB768" s="203"/>
      <c r="AHC768" s="203" t="e">
        <f>VLOOKUP(AGZ768,$A$794:$F$2344,6,FALSE)</f>
        <v>#N/A</v>
      </c>
      <c r="AHD768" s="202" t="s">
        <v>65</v>
      </c>
      <c r="AHE768" s="10" t="e">
        <f>AHC768*1.3</f>
        <v>#N/A</v>
      </c>
      <c r="AHF768" s="10"/>
      <c r="AHG768" s="269"/>
      <c r="AHH768" s="202" t="s">
        <v>112</v>
      </c>
      <c r="AHI768" s="502" t="s">
        <v>2351</v>
      </c>
      <c r="AHK768" s="203"/>
      <c r="AHL768" s="203">
        <f>VLOOKUP(AHI768,$A$794:$F$2344,6,FALSE)</f>
        <v>3</v>
      </c>
      <c r="AHM768" s="202" t="s">
        <v>65</v>
      </c>
      <c r="AHN768" s="10">
        <f>AHL768*1.3</f>
        <v>3.9000000000000004</v>
      </c>
      <c r="AHO768" s="10"/>
      <c r="AHP768" s="269"/>
      <c r="AHQ768" s="202" t="s">
        <v>112</v>
      </c>
      <c r="AHR768" s="484" t="s">
        <v>2440</v>
      </c>
      <c r="AHT768" s="203"/>
      <c r="AHU768" s="203">
        <f>VLOOKUP(AHR768,$A$794:$F$2344,6,FALSE)</f>
        <v>0</v>
      </c>
      <c r="AHV768" s="202" t="s">
        <v>65</v>
      </c>
      <c r="AHW768" s="10">
        <f>AHU768*1.3</f>
        <v>0</v>
      </c>
      <c r="AHX768" s="10"/>
      <c r="AHY768" s="269"/>
      <c r="AHZ768" s="202" t="s">
        <v>112</v>
      </c>
      <c r="AIA768" s="78" t="s">
        <v>183</v>
      </c>
      <c r="AIC768" s="203"/>
      <c r="AID768" s="203" t="e">
        <f>VLOOKUP(AIA768,$A$794:$F$2344,6,FALSE)</f>
        <v>#N/A</v>
      </c>
      <c r="AIE768" s="202" t="s">
        <v>65</v>
      </c>
      <c r="AIF768" s="10" t="e">
        <f>AID768*1.3</f>
        <v>#N/A</v>
      </c>
      <c r="AIG768" s="10"/>
      <c r="AIH768" s="269"/>
      <c r="AII768" s="202" t="s">
        <v>112</v>
      </c>
      <c r="AIJ768" s="484" t="s">
        <v>2444</v>
      </c>
      <c r="AIL768" s="203"/>
      <c r="AIM768" s="203">
        <f>VLOOKUP(AIJ768,$A$794:$F$2344,6,FALSE)</f>
        <v>0</v>
      </c>
      <c r="AIN768" s="202" t="s">
        <v>65</v>
      </c>
      <c r="AIO768" s="10">
        <f>AIM768*1.3</f>
        <v>0</v>
      </c>
      <c r="AIP768" s="10"/>
      <c r="AIQ768" s="269"/>
      <c r="AIR768" s="202" t="s">
        <v>112</v>
      </c>
      <c r="AIS768" s="484" t="s">
        <v>911</v>
      </c>
      <c r="AIU768" s="203"/>
      <c r="AIV768" s="203">
        <f>VLOOKUP(AIS768,$A$794:$F$2344,6,FALSE)</f>
        <v>3</v>
      </c>
      <c r="AIW768" s="202" t="s">
        <v>65</v>
      </c>
      <c r="AIX768" s="10">
        <f>AIV768*1.3</f>
        <v>3.9000000000000004</v>
      </c>
      <c r="AIY768" s="10"/>
      <c r="AIZ768" s="269"/>
      <c r="AJA768" s="202" t="s">
        <v>112</v>
      </c>
      <c r="AJB768" s="78" t="s">
        <v>183</v>
      </c>
      <c r="AJD768" s="203"/>
      <c r="AJE768" s="203" t="e">
        <f>VLOOKUP(AJB768,$A$794:$F$2344,6,FALSE)</f>
        <v>#N/A</v>
      </c>
      <c r="AJF768" s="202" t="s">
        <v>65</v>
      </c>
      <c r="AJG768" s="10" t="e">
        <f>AJE768*1.3</f>
        <v>#N/A</v>
      </c>
      <c r="AJH768" s="10"/>
      <c r="AJI768" s="269"/>
      <c r="AJJ768" s="202" t="s">
        <v>112</v>
      </c>
      <c r="AJK768" s="78" t="s">
        <v>183</v>
      </c>
      <c r="AJM768" s="203"/>
      <c r="AJN768" s="203" t="e">
        <f>VLOOKUP(AJK768,$A$794:$F$2344,6,FALSE)</f>
        <v>#N/A</v>
      </c>
      <c r="AJO768" s="202" t="s">
        <v>65</v>
      </c>
      <c r="AJP768" s="10" t="e">
        <f>AJN768*1.3</f>
        <v>#N/A</v>
      </c>
      <c r="AJQ768" s="10"/>
      <c r="AJR768" s="269"/>
      <c r="AJS768" s="202" t="s">
        <v>112</v>
      </c>
      <c r="AJT768" s="78" t="s">
        <v>183</v>
      </c>
      <c r="AJV768" s="203"/>
      <c r="AJW768" s="203" t="e">
        <f>VLOOKUP(AJT768,$A$794:$F$2344,6,FALSE)</f>
        <v>#N/A</v>
      </c>
      <c r="AJX768" s="202" t="s">
        <v>65</v>
      </c>
      <c r="AJY768" s="10" t="e">
        <f>AJW768*1.3</f>
        <v>#N/A</v>
      </c>
      <c r="AJZ768" s="10"/>
      <c r="AKA768" s="269"/>
      <c r="AKB768" s="202" t="s">
        <v>112</v>
      </c>
      <c r="AKC768" s="484" t="s">
        <v>2347</v>
      </c>
      <c r="AKE768" s="203"/>
      <c r="AKF768" s="203">
        <f>VLOOKUP(AKC768,$A$794:$F$2344,6,FALSE)</f>
        <v>0</v>
      </c>
      <c r="AKG768" s="202" t="s">
        <v>65</v>
      </c>
      <c r="AKH768" s="10">
        <f>AKF768*1.3</f>
        <v>0</v>
      </c>
      <c r="AKI768" s="10"/>
      <c r="AKJ768" s="269"/>
      <c r="AKK768" s="202" t="s">
        <v>112</v>
      </c>
      <c r="AKL768" s="78" t="s">
        <v>183</v>
      </c>
      <c r="AKN768" s="203"/>
      <c r="AKO768" s="203" t="e">
        <f>VLOOKUP(AKL768,$A$794:$F$2344,6,FALSE)</f>
        <v>#N/A</v>
      </c>
      <c r="AKP768" s="202" t="s">
        <v>65</v>
      </c>
      <c r="AKQ768" s="10" t="e">
        <f>AKO768*1.3</f>
        <v>#N/A</v>
      </c>
      <c r="AKR768" s="10"/>
      <c r="AKS768" s="269"/>
      <c r="AKT768" s="202" t="s">
        <v>112</v>
      </c>
      <c r="AKU768" s="78" t="s">
        <v>183</v>
      </c>
      <c r="AKW768" s="203"/>
      <c r="AKX768" s="203" t="e">
        <f>VLOOKUP(AKU768,$A$794:$F$2344,6,FALSE)</f>
        <v>#N/A</v>
      </c>
      <c r="AKY768" s="202" t="s">
        <v>65</v>
      </c>
      <c r="AKZ768" s="10" t="e">
        <f>AKX768*1.3</f>
        <v>#N/A</v>
      </c>
      <c r="ALA768" s="10"/>
      <c r="ALB768" s="269"/>
      <c r="ALC768" s="202" t="s">
        <v>112</v>
      </c>
      <c r="ALD768" s="78" t="s">
        <v>183</v>
      </c>
      <c r="ALF768" s="203"/>
      <c r="ALG768" s="203" t="e">
        <f>VLOOKUP(ALD768,$A$794:$F$2344,6,FALSE)</f>
        <v>#N/A</v>
      </c>
      <c r="ALH768" s="202" t="s">
        <v>65</v>
      </c>
      <c r="ALI768" s="10" t="e">
        <f>ALG768*1.3</f>
        <v>#N/A</v>
      </c>
      <c r="ALJ768" s="10"/>
      <c r="ALK768" s="269"/>
      <c r="ALL768" s="202" t="s">
        <v>112</v>
      </c>
      <c r="ALM768" s="78" t="s">
        <v>183</v>
      </c>
      <c r="ALO768" s="203"/>
      <c r="ALP768" s="203" t="e">
        <f>VLOOKUP(ALM768,$A$794:$F$2344,6,FALSE)</f>
        <v>#N/A</v>
      </c>
      <c r="ALQ768" s="202" t="s">
        <v>65</v>
      </c>
      <c r="ALR768" s="10" t="e">
        <f>ALP768*1.3</f>
        <v>#N/A</v>
      </c>
      <c r="ALS768" s="10"/>
      <c r="ALT768" s="269"/>
      <c r="ALU768" s="202" t="s">
        <v>112</v>
      </c>
      <c r="ALV768" s="78" t="s">
        <v>183</v>
      </c>
      <c r="ALX768" s="203"/>
      <c r="ALY768" s="203" t="e">
        <f>VLOOKUP(ALV768,$A$794:$F$2344,6,FALSE)</f>
        <v>#N/A</v>
      </c>
      <c r="ALZ768" s="202" t="s">
        <v>65</v>
      </c>
      <c r="AMA768" s="10" t="e">
        <f>ALY768*1.3</f>
        <v>#N/A</v>
      </c>
      <c r="AMB768" s="10"/>
      <c r="AMC768" s="269"/>
      <c r="AMD768" s="202" t="s">
        <v>112</v>
      </c>
      <c r="AME768" s="78" t="s">
        <v>183</v>
      </c>
      <c r="AMG768" s="203"/>
      <c r="AMH768" s="203" t="e">
        <f>VLOOKUP(AME768,$A$794:$F$2344,6,FALSE)</f>
        <v>#N/A</v>
      </c>
      <c r="AMI768" s="202" t="s">
        <v>65</v>
      </c>
      <c r="AMJ768" s="10" t="e">
        <f>AMH768*1.3</f>
        <v>#N/A</v>
      </c>
      <c r="AMK768" s="10"/>
      <c r="AML768" s="269"/>
      <c r="AMM768" s="202" t="s">
        <v>112</v>
      </c>
      <c r="AMN768" s="78" t="s">
        <v>183</v>
      </c>
      <c r="AMP768" s="203"/>
      <c r="AMQ768" s="203" t="e">
        <f>VLOOKUP(AMN768,$A$794:$F$2344,6,FALSE)</f>
        <v>#N/A</v>
      </c>
      <c r="AMR768" s="202" t="s">
        <v>65</v>
      </c>
      <c r="AMS768" s="10" t="e">
        <f>AMQ768*1.3</f>
        <v>#N/A</v>
      </c>
      <c r="AMT768" s="10"/>
      <c r="AMU768" s="269"/>
      <c r="AMV768" s="202" t="s">
        <v>112</v>
      </c>
      <c r="AMW768" s="78" t="s">
        <v>183</v>
      </c>
      <c r="AMY768" s="203"/>
      <c r="AMZ768" s="203" t="e">
        <f>VLOOKUP(AMW768,$A$794:$F$2344,6,FALSE)</f>
        <v>#N/A</v>
      </c>
      <c r="ANA768" s="202" t="s">
        <v>65</v>
      </c>
      <c r="ANB768" s="10" t="e">
        <f>AMZ768*1.3</f>
        <v>#N/A</v>
      </c>
      <c r="ANC768" s="10"/>
      <c r="AND768" s="269"/>
      <c r="ANE768" s="202" t="s">
        <v>112</v>
      </c>
      <c r="ANF768" s="78" t="s">
        <v>183</v>
      </c>
      <c r="ANH768" s="203"/>
      <c r="ANI768" s="203" t="e">
        <f>VLOOKUP(ANF768,$A$794:$F$2344,6,FALSE)</f>
        <v>#N/A</v>
      </c>
      <c r="ANJ768" s="202" t="s">
        <v>65</v>
      </c>
      <c r="ANK768" s="10" t="e">
        <f>ANI768*1.3</f>
        <v>#N/A</v>
      </c>
      <c r="ANL768" s="10"/>
      <c r="ANM768" s="269"/>
      <c r="ANN768" s="202" t="s">
        <v>112</v>
      </c>
      <c r="ANO768" s="78" t="s">
        <v>183</v>
      </c>
      <c r="ANQ768" s="203"/>
      <c r="ANR768" s="203" t="e">
        <f>VLOOKUP(ANO768,$A$794:$F$2344,6,FALSE)</f>
        <v>#N/A</v>
      </c>
      <c r="ANS768" s="202" t="s">
        <v>65</v>
      </c>
      <c r="ANT768" s="10" t="e">
        <f>ANR768*1.3</f>
        <v>#N/A</v>
      </c>
      <c r="ANU768" s="10"/>
      <c r="ANV768" s="269"/>
      <c r="ANW768" s="202" t="s">
        <v>112</v>
      </c>
      <c r="ANX768" s="78" t="s">
        <v>183</v>
      </c>
      <c r="ANZ768" s="203"/>
      <c r="AOA768" s="203" t="e">
        <f>VLOOKUP(ANX768,$A$794:$F$2344,6,FALSE)</f>
        <v>#N/A</v>
      </c>
      <c r="AOB768" s="202" t="s">
        <v>65</v>
      </c>
      <c r="AOC768" s="10" t="e">
        <f>AOA768*1.3</f>
        <v>#N/A</v>
      </c>
      <c r="AOD768" s="10"/>
      <c r="AOE768" s="269"/>
      <c r="AOF768" s="202" t="s">
        <v>112</v>
      </c>
      <c r="AOG768" s="78" t="s">
        <v>183</v>
      </c>
      <c r="AOI768" s="203"/>
      <c r="AOJ768" s="203" t="e">
        <f>VLOOKUP(AOG768,$A$794:$F$2344,6,FALSE)</f>
        <v>#N/A</v>
      </c>
      <c r="AOK768" s="202" t="s">
        <v>65</v>
      </c>
      <c r="AOL768" s="10" t="e">
        <f>AOJ768*1.3</f>
        <v>#N/A</v>
      </c>
      <c r="AOM768" s="10"/>
      <c r="AON768" s="269"/>
      <c r="AOO768" s="202" t="s">
        <v>112</v>
      </c>
      <c r="AOP768" s="78" t="s">
        <v>183</v>
      </c>
      <c r="AOR768" s="203"/>
      <c r="AOS768" s="203" t="e">
        <f>VLOOKUP(AOP768,$A$794:$F$2344,6,FALSE)</f>
        <v>#N/A</v>
      </c>
      <c r="AOT768" s="202" t="s">
        <v>65</v>
      </c>
      <c r="AOU768" s="10" t="e">
        <f>AOS768*1.3</f>
        <v>#N/A</v>
      </c>
      <c r="AOV768" s="10"/>
      <c r="AOW768" s="269"/>
      <c r="AOX768" s="202" t="s">
        <v>112</v>
      </c>
      <c r="AOY768" s="78" t="s">
        <v>183</v>
      </c>
      <c r="APA768" s="203"/>
      <c r="APB768" s="203" t="e">
        <f>VLOOKUP(AOY768,$A$794:$F$2344,6,FALSE)</f>
        <v>#N/A</v>
      </c>
      <c r="APC768" s="202" t="s">
        <v>65</v>
      </c>
      <c r="APD768" s="10" t="e">
        <f>APB768*1.3</f>
        <v>#N/A</v>
      </c>
      <c r="APE768" s="10"/>
      <c r="APF768" s="269"/>
      <c r="APG768" s="202" t="s">
        <v>112</v>
      </c>
      <c r="APH768" s="78" t="s">
        <v>183</v>
      </c>
      <c r="APJ768" s="203"/>
      <c r="APK768" s="203" t="e">
        <f>VLOOKUP(APH768,$A$794:$F$2344,6,FALSE)</f>
        <v>#N/A</v>
      </c>
      <c r="APL768" s="202" t="s">
        <v>65</v>
      </c>
      <c r="APM768" s="10" t="e">
        <f>APK768*1.3</f>
        <v>#N/A</v>
      </c>
      <c r="APN768" s="10"/>
      <c r="APO768" s="269"/>
      <c r="APP768" s="202" t="s">
        <v>112</v>
      </c>
      <c r="APQ768" s="498" t="s">
        <v>2325</v>
      </c>
      <c r="APS768" s="203"/>
      <c r="APT768" s="203">
        <f>VLOOKUP(APQ768,$A$794:$F$2344,6,FALSE)</f>
        <v>0</v>
      </c>
      <c r="APU768" s="202" t="s">
        <v>65</v>
      </c>
      <c r="APV768" s="10">
        <f>APT768*1.3</f>
        <v>0</v>
      </c>
      <c r="APW768" s="10"/>
      <c r="APX768" s="269"/>
      <c r="APY768" s="202" t="s">
        <v>112</v>
      </c>
      <c r="APZ768" s="498" t="s">
        <v>507</v>
      </c>
      <c r="AQB768" s="203"/>
      <c r="AQC768" s="203">
        <f>VLOOKUP(APZ768,$A$794:$F$2344,6,FALSE)</f>
        <v>0</v>
      </c>
      <c r="AQD768" s="202" t="s">
        <v>65</v>
      </c>
      <c r="AQE768" s="10">
        <f>AQC768*1.3</f>
        <v>0</v>
      </c>
      <c r="AQF768" s="10"/>
      <c r="AQG768" s="269"/>
      <c r="AQH768" s="202" t="s">
        <v>112</v>
      </c>
      <c r="AQI768" s="484" t="s">
        <v>2347</v>
      </c>
      <c r="AQK768" s="203"/>
      <c r="AQL768" s="203">
        <f>VLOOKUP(AQI768,$A$794:$F$2344,6,FALSE)</f>
        <v>0</v>
      </c>
      <c r="AQM768" s="202" t="s">
        <v>65</v>
      </c>
      <c r="AQN768" s="10">
        <f>AQL768*1.3</f>
        <v>0</v>
      </c>
      <c r="AQO768" s="10"/>
      <c r="AQP768" s="269"/>
      <c r="AQQ768" s="202" t="s">
        <v>112</v>
      </c>
      <c r="AQR768" s="484" t="s">
        <v>2897</v>
      </c>
      <c r="AQT768" s="203"/>
      <c r="AQU768" s="203">
        <f>VLOOKUP(AQR768,$A$794:$F$2344,6,FALSE)</f>
        <v>0</v>
      </c>
      <c r="AQV768" s="202" t="s">
        <v>65</v>
      </c>
      <c r="AQW768" s="10">
        <f>AQU768*1.3</f>
        <v>0</v>
      </c>
      <c r="AQX768" s="10"/>
      <c r="AQY768" s="269"/>
      <c r="AQZ768" s="202" t="s">
        <v>112</v>
      </c>
      <c r="ARA768" s="484" t="s">
        <v>507</v>
      </c>
      <c r="ARC768" s="203"/>
      <c r="ARD768" s="203">
        <f>VLOOKUP(ARA768,$A$794:$F$2344,6,FALSE)</f>
        <v>0</v>
      </c>
      <c r="ARE768" s="202" t="s">
        <v>65</v>
      </c>
      <c r="ARF768" s="10">
        <f>ARD768*1.3</f>
        <v>0</v>
      </c>
      <c r="ARG768" s="10"/>
      <c r="ARH768" s="269"/>
      <c r="ARI768" s="202" t="s">
        <v>112</v>
      </c>
      <c r="ARJ768" s="484" t="s">
        <v>508</v>
      </c>
      <c r="ARL768" s="203"/>
      <c r="ARM768" s="203">
        <f>VLOOKUP(ARJ768,$A$794:$F$2344,6,FALSE)</f>
        <v>0</v>
      </c>
      <c r="ARN768" s="202" t="s">
        <v>65</v>
      </c>
      <c r="ARO768" s="10">
        <f>ARM768*1.3</f>
        <v>0</v>
      </c>
      <c r="ARP768" s="10"/>
      <c r="ARQ768" s="269"/>
      <c r="ARR768" s="202" t="s">
        <v>112</v>
      </c>
      <c r="ARS768" s="498" t="s">
        <v>911</v>
      </c>
      <c r="ARU768" s="203"/>
      <c r="ARV768" s="203">
        <f>VLOOKUP(ARS768,$A$794:$F$2344,6,FALSE)</f>
        <v>3</v>
      </c>
      <c r="ARW768" s="202" t="s">
        <v>65</v>
      </c>
      <c r="ARX768" s="10">
        <f>ARV768*1.3</f>
        <v>3.9000000000000004</v>
      </c>
      <c r="ARY768" s="10"/>
      <c r="ARZ768" s="269"/>
      <c r="ASA768" s="202" t="s">
        <v>112</v>
      </c>
      <c r="ASB768" s="484" t="s">
        <v>2347</v>
      </c>
      <c r="ASD768" s="203"/>
      <c r="ASE768" s="203">
        <f>VLOOKUP(ASB768,$A$794:$F$2344,6,FALSE)</f>
        <v>0</v>
      </c>
      <c r="ASF768" s="202" t="s">
        <v>65</v>
      </c>
      <c r="ASG768" s="10">
        <f>ASE768*1.3</f>
        <v>0</v>
      </c>
      <c r="ASH768" s="10"/>
      <c r="ASI768" s="269"/>
      <c r="ASJ768" s="202" t="s">
        <v>112</v>
      </c>
      <c r="ASK768" s="484" t="s">
        <v>2426</v>
      </c>
      <c r="ASM768" s="203"/>
      <c r="ASN768" s="203">
        <f>VLOOKUP(ASK768,$A$794:$F$2344,6,FALSE)</f>
        <v>0</v>
      </c>
      <c r="ASO768" s="202" t="s">
        <v>65</v>
      </c>
      <c r="ASP768" s="10">
        <f>ASN768*1.3</f>
        <v>0</v>
      </c>
      <c r="ASQ768" s="10"/>
      <c r="ASR768" s="269"/>
      <c r="ASS768" s="202" t="s">
        <v>112</v>
      </c>
      <c r="AST768" s="484" t="s">
        <v>2075</v>
      </c>
      <c r="ASV768" s="203"/>
      <c r="ASW768" s="203">
        <f>VLOOKUP(AST768,$A$794:$F$2344,6,FALSE)</f>
        <v>0</v>
      </c>
      <c r="ASX768" s="202" t="s">
        <v>65</v>
      </c>
      <c r="ASY768" s="10">
        <f>ASW768*1.3</f>
        <v>0</v>
      </c>
      <c r="ASZ768" s="10"/>
      <c r="ATA768" s="269"/>
      <c r="ATB768" s="202" t="s">
        <v>112</v>
      </c>
      <c r="ATC768" s="484" t="s">
        <v>474</v>
      </c>
      <c r="ATE768" s="203"/>
      <c r="ATF768" s="203">
        <f>VLOOKUP(ATC768,$A$794:$F$2344,6,FALSE)</f>
        <v>0</v>
      </c>
      <c r="ATG768" s="202" t="s">
        <v>65</v>
      </c>
      <c r="ATH768" s="10">
        <f>ATF768*1.3</f>
        <v>0</v>
      </c>
      <c r="ATI768" s="10"/>
      <c r="ATJ768" s="269"/>
      <c r="ATK768" s="202" t="s">
        <v>112</v>
      </c>
      <c r="ATL768" s="484" t="s">
        <v>2347</v>
      </c>
      <c r="ATN768" s="203"/>
      <c r="ATO768" s="203">
        <f>VLOOKUP(ATL768,$A$794:$F$2344,6,FALSE)</f>
        <v>0</v>
      </c>
      <c r="ATP768" s="202" t="s">
        <v>65</v>
      </c>
      <c r="ATQ768" s="10">
        <f>ATO768*1.3</f>
        <v>0</v>
      </c>
      <c r="ATR768" s="10"/>
      <c r="ATS768" s="269"/>
      <c r="ATT768" s="202" t="s">
        <v>112</v>
      </c>
      <c r="ATU768" s="484" t="s">
        <v>507</v>
      </c>
      <c r="ATW768" s="203"/>
      <c r="ATX768" s="203">
        <f>VLOOKUP(ATU768,$A$794:$F$2344,6,FALSE)</f>
        <v>0</v>
      </c>
      <c r="ATY768" s="202" t="s">
        <v>65</v>
      </c>
      <c r="ATZ768" s="10">
        <f>ATX768*1.3</f>
        <v>0</v>
      </c>
      <c r="AUA768" s="10"/>
      <c r="AUB768" s="269"/>
      <c r="AUC768" s="202" t="s">
        <v>112</v>
      </c>
      <c r="AUD768" s="484" t="s">
        <v>507</v>
      </c>
      <c r="AUF768" s="203"/>
      <c r="AUG768" s="203">
        <f>VLOOKUP(AUD768,$A$794:$F$2344,6,FALSE)</f>
        <v>0</v>
      </c>
      <c r="AUH768" s="202" t="s">
        <v>65</v>
      </c>
      <c r="AUI768" s="10">
        <f>AUG768*1.3</f>
        <v>0</v>
      </c>
      <c r="AUJ768" s="10"/>
      <c r="AUK768" s="269"/>
      <c r="AUL768" s="202" t="s">
        <v>112</v>
      </c>
      <c r="AUM768" s="484" t="s">
        <v>452</v>
      </c>
      <c r="AUO768" s="203"/>
      <c r="AUP768" s="203">
        <f>VLOOKUP(AUM768,$A$794:$F$2344,6,FALSE)</f>
        <v>0</v>
      </c>
      <c r="AUQ768" s="202" t="s">
        <v>65</v>
      </c>
      <c r="AUR768" s="10">
        <f>AUP768*1.3</f>
        <v>0</v>
      </c>
      <c r="AUS768" s="10"/>
      <c r="AUT768" s="269"/>
      <c r="AUU768" s="202" t="s">
        <v>112</v>
      </c>
      <c r="AUV768" s="509" t="s">
        <v>577</v>
      </c>
      <c r="AUX768" s="203"/>
      <c r="AUY768" s="203">
        <f>VLOOKUP(AUV768,$A$794:$F$2344,6,FALSE)</f>
        <v>0</v>
      </c>
      <c r="AUZ768" s="202" t="s">
        <v>65</v>
      </c>
      <c r="AVA768" s="10">
        <f>AUY768*1.3</f>
        <v>0</v>
      </c>
      <c r="AVB768" s="10"/>
      <c r="AVC768" s="269"/>
      <c r="AVD768" s="202" t="s">
        <v>112</v>
      </c>
      <c r="AVE768" s="484" t="s">
        <v>507</v>
      </c>
      <c r="AVG768" s="203"/>
      <c r="AVH768" s="203">
        <f>VLOOKUP(AVE768,$A$794:$F$2344,6,FALSE)</f>
        <v>0</v>
      </c>
      <c r="AVI768" s="202" t="s">
        <v>65</v>
      </c>
      <c r="AVJ768" s="10">
        <f>AVH768*1.3</f>
        <v>0</v>
      </c>
      <c r="AVK768" s="10"/>
      <c r="AVL768" s="269"/>
      <c r="AVM768" s="202" t="s">
        <v>112</v>
      </c>
      <c r="AVN768" s="484" t="s">
        <v>2347</v>
      </c>
      <c r="AVP768" s="203"/>
      <c r="AVQ768" s="203">
        <f>VLOOKUP(AVN768,$A$794:$F$2344,6,FALSE)</f>
        <v>0</v>
      </c>
      <c r="AVR768" s="202" t="s">
        <v>65</v>
      </c>
      <c r="AVS768" s="10">
        <f>AVQ768*1.3</f>
        <v>0</v>
      </c>
      <c r="AVT768" s="10"/>
      <c r="AVU768" s="269"/>
      <c r="AVV768" s="202" t="s">
        <v>112</v>
      </c>
      <c r="AVW768" s="487" t="s">
        <v>782</v>
      </c>
      <c r="AVY768" s="203"/>
      <c r="AVZ768" s="203">
        <f>VLOOKUP(AVW768,$A$794:$F$2344,6,FALSE)</f>
        <v>6</v>
      </c>
      <c r="AWA768" s="202" t="s">
        <v>65</v>
      </c>
      <c r="AWB768" s="10">
        <f>AVZ768*1.3</f>
        <v>7.8000000000000007</v>
      </c>
      <c r="AWC768" s="10"/>
      <c r="AWD768" s="269"/>
      <c r="AWE768" s="202" t="s">
        <v>112</v>
      </c>
      <c r="AWF768" s="484" t="s">
        <v>2444</v>
      </c>
      <c r="AWH768" s="203"/>
      <c r="AWI768" s="203">
        <f>VLOOKUP(AWF768,$A$794:$F$2344,6,FALSE)</f>
        <v>0</v>
      </c>
      <c r="AWJ768" s="202" t="s">
        <v>65</v>
      </c>
      <c r="AWK768" s="10">
        <f>AWI768*1.3</f>
        <v>0</v>
      </c>
      <c r="AWL768" s="10"/>
      <c r="AWM768" s="269"/>
      <c r="AWN768" s="202" t="s">
        <v>112</v>
      </c>
      <c r="AWO768" s="484" t="s">
        <v>577</v>
      </c>
      <c r="AWQ768" s="203"/>
      <c r="AWR768" s="203">
        <f>VLOOKUP(AWO768,$A$794:$F$2344,6,FALSE)</f>
        <v>0</v>
      </c>
      <c r="AWS768" s="202" t="s">
        <v>65</v>
      </c>
      <c r="AWT768" s="10">
        <f>AWR768*1.3</f>
        <v>0</v>
      </c>
      <c r="AWU768" s="10"/>
      <c r="AWV768" s="269"/>
      <c r="AWW768" s="202" t="s">
        <v>112</v>
      </c>
      <c r="AWX768" s="484" t="s">
        <v>465</v>
      </c>
      <c r="AWZ768" s="203"/>
      <c r="AXA768" s="203">
        <f>VLOOKUP(AWX768,$A$794:$F$2344,6,FALSE)</f>
        <v>0</v>
      </c>
      <c r="AXB768" s="202" t="s">
        <v>65</v>
      </c>
      <c r="AXC768" s="10">
        <f>AXA768*1.3</f>
        <v>0</v>
      </c>
      <c r="AXD768" s="10"/>
      <c r="AXE768" s="269"/>
      <c r="AXF768" s="202" t="s">
        <v>112</v>
      </c>
      <c r="AXG768" s="484" t="s">
        <v>452</v>
      </c>
      <c r="AXI768" s="203"/>
      <c r="AXJ768" s="203">
        <f>VLOOKUP(AXG768,$A$794:$F$2344,6,FALSE)</f>
        <v>0</v>
      </c>
      <c r="AXK768" s="202" t="s">
        <v>65</v>
      </c>
      <c r="AXL768" s="10">
        <f>AXJ768*1.3</f>
        <v>0</v>
      </c>
      <c r="AXM768" s="10"/>
      <c r="AXN768" s="269"/>
      <c r="AXO768" s="202" t="s">
        <v>112</v>
      </c>
      <c r="AXP768" s="484" t="s">
        <v>3012</v>
      </c>
      <c r="AXR768" s="203"/>
      <c r="AXS768" s="203">
        <f>VLOOKUP(AXP768,$A$794:$F$2344,6,FALSE)</f>
        <v>0</v>
      </c>
      <c r="AXT768" s="202" t="s">
        <v>65</v>
      </c>
      <c r="AXU768" s="10">
        <f>AXS768*1.3</f>
        <v>0</v>
      </c>
      <c r="AXV768" s="10"/>
      <c r="AXW768" s="269"/>
      <c r="AXX768" s="202" t="s">
        <v>112</v>
      </c>
      <c r="AXY768" s="498" t="s">
        <v>782</v>
      </c>
      <c r="AYA768" s="203"/>
      <c r="AYB768" s="203">
        <f>VLOOKUP(AXY768,$A$794:$F$2344,6,FALSE)</f>
        <v>6</v>
      </c>
      <c r="AYC768" s="202" t="s">
        <v>65</v>
      </c>
      <c r="AYD768" s="10">
        <f>AYB768*1.3</f>
        <v>7.8000000000000007</v>
      </c>
      <c r="AYE768" s="10"/>
      <c r="AYF768" s="269"/>
      <c r="AYG768" s="202" t="s">
        <v>112</v>
      </c>
      <c r="AYH768" s="484" t="s">
        <v>3038</v>
      </c>
      <c r="AYJ768" s="203"/>
      <c r="AYK768" s="203">
        <f>VLOOKUP(AYH768,$A$794:$F$2344,6,FALSE)</f>
        <v>0</v>
      </c>
      <c r="AYL768" s="202" t="s">
        <v>65</v>
      </c>
      <c r="AYM768" s="10">
        <f>AYK768*1.3</f>
        <v>0</v>
      </c>
      <c r="AYN768" s="10"/>
      <c r="AYO768" s="269"/>
      <c r="AYP768" s="202" t="s">
        <v>112</v>
      </c>
      <c r="AYQ768" s="484" t="s">
        <v>3155</v>
      </c>
      <c r="AYS768" s="203"/>
      <c r="AYT768" s="203">
        <f>VLOOKUP(AYQ768,$A$794:$F$2344,6,FALSE)</f>
        <v>0</v>
      </c>
      <c r="AYU768" s="202" t="s">
        <v>65</v>
      </c>
      <c r="AYV768" s="10">
        <f>AYT768*1.3</f>
        <v>0</v>
      </c>
      <c r="AYW768" s="10"/>
      <c r="AYX768" s="269"/>
      <c r="AYY768" s="202" t="s">
        <v>112</v>
      </c>
      <c r="AYZ768" s="484" t="s">
        <v>2444</v>
      </c>
      <c r="AZB768" s="203"/>
      <c r="AZC768" s="203">
        <f>VLOOKUP(AYZ768,$A$794:$F$2344,6,FALSE)</f>
        <v>0</v>
      </c>
      <c r="AZD768" s="202" t="s">
        <v>65</v>
      </c>
      <c r="AZE768" s="10">
        <f>AZC768*1.3</f>
        <v>0</v>
      </c>
      <c r="AZF768" s="10"/>
      <c r="AZG768" s="269"/>
      <c r="AZH768" s="202" t="s">
        <v>112</v>
      </c>
      <c r="AZI768" s="484" t="s">
        <v>481</v>
      </c>
      <c r="AZK768" s="203"/>
      <c r="AZL768" s="203">
        <f>VLOOKUP(AZI768,$A$794:$F$2344,6,FALSE)</f>
        <v>0</v>
      </c>
      <c r="AZM768" s="202" t="s">
        <v>65</v>
      </c>
      <c r="AZN768" s="10">
        <f>AZL768*1.3</f>
        <v>0</v>
      </c>
      <c r="AZO768" s="10"/>
      <c r="AZP768" s="269"/>
      <c r="AZQ768" s="202" t="s">
        <v>112</v>
      </c>
      <c r="AZR768" s="484" t="s">
        <v>2347</v>
      </c>
      <c r="AZT768" s="203"/>
      <c r="AZU768" s="203">
        <f>VLOOKUP(AZR768,$A$794:$F$2344,6,FALSE)</f>
        <v>0</v>
      </c>
      <c r="AZV768" s="202" t="s">
        <v>65</v>
      </c>
      <c r="AZW768" s="10">
        <f>AZU768*1.3</f>
        <v>0</v>
      </c>
      <c r="AZX768" s="10"/>
      <c r="AZY768" s="269"/>
      <c r="AZZ768" s="202" t="s">
        <v>112</v>
      </c>
      <c r="BAA768" s="498" t="s">
        <v>2249</v>
      </c>
      <c r="BAC768" s="203"/>
      <c r="BAD768" s="203">
        <f>VLOOKUP(BAA768,$A$794:$F$2344,6,FALSE)</f>
        <v>0</v>
      </c>
      <c r="BAE768" s="202" t="s">
        <v>65</v>
      </c>
      <c r="BAF768" s="10">
        <f>BAD768*1.3</f>
        <v>0</v>
      </c>
      <c r="BAG768" s="10"/>
      <c r="BAH768" s="269"/>
    </row>
    <row r="769" spans="1:1386" s="14" customFormat="1" ht="15">
      <c r="A769" s="202" t="s">
        <v>113</v>
      </c>
      <c r="B769" s="484" t="s">
        <v>452</v>
      </c>
      <c r="D769" s="203"/>
      <c r="E769" s="203">
        <f>VLOOKUP(B769,$A$794:$F$2344,6,FALSE)</f>
        <v>0</v>
      </c>
      <c r="F769" s="202" t="s">
        <v>67</v>
      </c>
      <c r="G769" s="10">
        <f>E769*1.2</f>
        <v>0</v>
      </c>
      <c r="H769" s="10"/>
      <c r="I769" s="263"/>
      <c r="J769" s="202" t="s">
        <v>113</v>
      </c>
      <c r="K769" s="487" t="s">
        <v>3115</v>
      </c>
      <c r="M769" s="203"/>
      <c r="N769" s="203">
        <f>VLOOKUP(K769,$A$794:$F$2344,6,FALSE)</f>
        <v>0</v>
      </c>
      <c r="O769" s="202" t="s">
        <v>67</v>
      </c>
      <c r="P769" s="10">
        <f>N769*1.2</f>
        <v>0</v>
      </c>
      <c r="Q769" s="10"/>
      <c r="R769" s="263"/>
      <c r="S769" s="202" t="s">
        <v>113</v>
      </c>
      <c r="T769" s="484" t="s">
        <v>507</v>
      </c>
      <c r="V769" s="203"/>
      <c r="W769" s="203">
        <f>VLOOKUP(T769,$A$794:$F$2344,6,FALSE)</f>
        <v>0</v>
      </c>
      <c r="X769" s="202" t="s">
        <v>67</v>
      </c>
      <c r="Y769" s="10">
        <f>W769*1.2</f>
        <v>0</v>
      </c>
      <c r="Z769" s="10"/>
      <c r="AA769" s="263"/>
      <c r="AB769" s="202" t="s">
        <v>113</v>
      </c>
      <c r="AC769" s="484" t="s">
        <v>452</v>
      </c>
      <c r="AE769" s="203"/>
      <c r="AF769" s="203">
        <f>VLOOKUP(AC769,$A$794:$F$2344,6,FALSE)</f>
        <v>0</v>
      </c>
      <c r="AG769" s="202" t="s">
        <v>67</v>
      </c>
      <c r="AH769" s="10">
        <f>AF769*1.2</f>
        <v>0</v>
      </c>
      <c r="AI769" s="10"/>
      <c r="AJ769" s="263"/>
      <c r="AK769" s="202" t="s">
        <v>113</v>
      </c>
      <c r="AL769" s="490" t="s">
        <v>2444</v>
      </c>
      <c r="AN769" s="203"/>
      <c r="AO769" s="203">
        <f>VLOOKUP(AL769,$A$794:$F$2344,6,FALSE)</f>
        <v>0</v>
      </c>
      <c r="AP769" s="202" t="s">
        <v>67</v>
      </c>
      <c r="AQ769" s="10">
        <f>AO769*1.2</f>
        <v>0</v>
      </c>
      <c r="AR769" s="10"/>
      <c r="AS769" s="263"/>
      <c r="AT769" s="202" t="s">
        <v>113</v>
      </c>
      <c r="AU769" s="484" t="s">
        <v>452</v>
      </c>
      <c r="AW769" s="203"/>
      <c r="AX769" s="203">
        <f>VLOOKUP(AU769,$A$794:$F$2344,6,FALSE)</f>
        <v>0</v>
      </c>
      <c r="AY769" s="202" t="s">
        <v>67</v>
      </c>
      <c r="AZ769" s="10">
        <f>AX769*1.2</f>
        <v>0</v>
      </c>
      <c r="BA769" s="10"/>
      <c r="BB769" s="263"/>
      <c r="BC769" s="202" t="s">
        <v>113</v>
      </c>
      <c r="BD769" s="484" t="s">
        <v>2249</v>
      </c>
      <c r="BF769" s="203"/>
      <c r="BG769" s="203">
        <f>VLOOKUP(BD769,$A$794:$F$2344,6,FALSE)</f>
        <v>0</v>
      </c>
      <c r="BH769" s="202" t="s">
        <v>67</v>
      </c>
      <c r="BI769" s="10">
        <f>BG769*1.2</f>
        <v>0</v>
      </c>
      <c r="BJ769" s="10"/>
      <c r="BK769" s="263"/>
      <c r="BL769" s="202" t="s">
        <v>113</v>
      </c>
      <c r="BM769" s="484" t="s">
        <v>2351</v>
      </c>
      <c r="BO769" s="203"/>
      <c r="BP769" s="203">
        <f>VLOOKUP(BM769,$A$794:$F$2344,6,FALSE)</f>
        <v>3</v>
      </c>
      <c r="BQ769" s="202" t="s">
        <v>67</v>
      </c>
      <c r="BR769" s="10">
        <f>BP769*1.2</f>
        <v>3.5999999999999996</v>
      </c>
      <c r="BS769" s="10"/>
      <c r="BT769" s="263"/>
      <c r="BU769" s="202" t="s">
        <v>113</v>
      </c>
      <c r="BV769" s="484" t="s">
        <v>452</v>
      </c>
      <c r="BX769" s="203"/>
      <c r="BY769" s="203">
        <f>VLOOKUP(BV769,$A$794:$F$2344,6,FALSE)</f>
        <v>0</v>
      </c>
      <c r="BZ769" s="202" t="s">
        <v>67</v>
      </c>
      <c r="CA769" s="10">
        <f>BY769*1.2</f>
        <v>0</v>
      </c>
      <c r="CB769" s="10"/>
      <c r="CC769" s="263"/>
      <c r="CD769" s="202" t="s">
        <v>113</v>
      </c>
      <c r="CE769" s="491" t="s">
        <v>2249</v>
      </c>
      <c r="CG769" s="203"/>
      <c r="CH769" s="203">
        <f>VLOOKUP(CE769,$A$794:$F$2344,6,FALSE)</f>
        <v>0</v>
      </c>
      <c r="CI769" s="202" t="s">
        <v>67</v>
      </c>
      <c r="CJ769" s="10">
        <f>CH769*1.2</f>
        <v>0</v>
      </c>
      <c r="CK769" s="10"/>
      <c r="CL769" s="263"/>
      <c r="CM769" s="202" t="s">
        <v>113</v>
      </c>
      <c r="CN769" s="484" t="s">
        <v>2351</v>
      </c>
      <c r="CP769" s="203"/>
      <c r="CQ769" s="203">
        <f>VLOOKUP(CN769,$A$794:$F$2344,6,FALSE)</f>
        <v>3</v>
      </c>
      <c r="CR769" s="202" t="s">
        <v>67</v>
      </c>
      <c r="CS769" s="10">
        <f>CQ769*1.2</f>
        <v>3.5999999999999996</v>
      </c>
      <c r="CT769" s="10"/>
      <c r="CU769" s="263"/>
      <c r="CV769" s="202" t="s">
        <v>113</v>
      </c>
      <c r="CW769" s="484" t="s">
        <v>438</v>
      </c>
      <c r="CY769" s="203"/>
      <c r="CZ769" s="203">
        <f>VLOOKUP(CW769,$A$794:$F$2344,6,FALSE)</f>
        <v>18</v>
      </c>
      <c r="DA769" s="202" t="s">
        <v>67</v>
      </c>
      <c r="DB769" s="10">
        <f>CZ769*1.2</f>
        <v>21.599999999999998</v>
      </c>
      <c r="DC769" s="10"/>
      <c r="DD769" s="263"/>
      <c r="DE769" s="202" t="s">
        <v>113</v>
      </c>
      <c r="DF769" s="484" t="s">
        <v>1620</v>
      </c>
      <c r="DH769" s="203"/>
      <c r="DI769" s="203">
        <f>VLOOKUP(DF769,$A$794:$F$2344,6,FALSE)</f>
        <v>0</v>
      </c>
      <c r="DJ769" s="202" t="s">
        <v>67</v>
      </c>
      <c r="DK769" s="10">
        <f>DI769*1.2</f>
        <v>0</v>
      </c>
      <c r="DL769" s="10"/>
      <c r="DM769" s="263"/>
      <c r="DN769" s="202" t="s">
        <v>113</v>
      </c>
      <c r="DO769" s="484" t="s">
        <v>2444</v>
      </c>
      <c r="DQ769" s="203"/>
      <c r="DR769" s="203">
        <f>VLOOKUP(DO769,$A$794:$F$2344,6,FALSE)</f>
        <v>0</v>
      </c>
      <c r="DS769" s="202" t="s">
        <v>67</v>
      </c>
      <c r="DT769" s="10">
        <f>DR769*1.2</f>
        <v>0</v>
      </c>
      <c r="DU769" s="10"/>
      <c r="DV769" s="263"/>
      <c r="DW769" s="202" t="s">
        <v>113</v>
      </c>
      <c r="DX769" s="484" t="s">
        <v>452</v>
      </c>
      <c r="DZ769" s="203"/>
      <c r="EA769" s="203">
        <f>VLOOKUP(DX769,$A$794:$F$2344,6,FALSE)</f>
        <v>0</v>
      </c>
      <c r="EB769" s="202" t="s">
        <v>67</v>
      </c>
      <c r="EC769" s="10">
        <f>EA769*1.2</f>
        <v>0</v>
      </c>
      <c r="ED769" s="10"/>
      <c r="EE769" s="263"/>
      <c r="EF769" s="202" t="s">
        <v>113</v>
      </c>
      <c r="EG769" s="484" t="s">
        <v>3037</v>
      </c>
      <c r="EI769" s="203"/>
      <c r="EJ769" s="203">
        <f>VLOOKUP(EG769,$A$794:$F$2344,6,FALSE)</f>
        <v>0</v>
      </c>
      <c r="EK769" s="202" t="s">
        <v>67</v>
      </c>
      <c r="EL769" s="10">
        <f>EJ769*1.2</f>
        <v>0</v>
      </c>
      <c r="EM769" s="10"/>
      <c r="EN769" s="263"/>
      <c r="EO769" s="202" t="s">
        <v>113</v>
      </c>
      <c r="EP769" s="484" t="s">
        <v>2075</v>
      </c>
      <c r="ER769" s="203"/>
      <c r="ES769" s="203">
        <f>VLOOKUP(EP769,$A$794:$F$2344,6,FALSE)</f>
        <v>0</v>
      </c>
      <c r="ET769" s="202" t="s">
        <v>67</v>
      </c>
      <c r="EU769" s="10">
        <f>ES769*1.2</f>
        <v>0</v>
      </c>
      <c r="EV769" s="10"/>
      <c r="EW769" s="263"/>
      <c r="EX769" s="202" t="s">
        <v>113</v>
      </c>
      <c r="EY769" s="484" t="s">
        <v>452</v>
      </c>
      <c r="FA769" s="203"/>
      <c r="FB769" s="203">
        <f>VLOOKUP(EY769,$A$794:$F$2344,6,FALSE)</f>
        <v>0</v>
      </c>
      <c r="FC769" s="202" t="s">
        <v>67</v>
      </c>
      <c r="FD769" s="10">
        <f>FB769*1.2</f>
        <v>0</v>
      </c>
      <c r="FE769" s="10"/>
      <c r="FF769" s="263"/>
      <c r="FG769" s="202" t="s">
        <v>113</v>
      </c>
      <c r="FH769" s="484" t="s">
        <v>502</v>
      </c>
      <c r="FJ769" s="203"/>
      <c r="FK769" s="203">
        <f>VLOOKUP(FH769,$A$794:$F$2344,6,FALSE)</f>
        <v>0</v>
      </c>
      <c r="FL769" s="202" t="s">
        <v>67</v>
      </c>
      <c r="FM769" s="10">
        <f>FK769*1.2</f>
        <v>0</v>
      </c>
      <c r="FN769" s="10"/>
      <c r="FO769" s="263"/>
      <c r="FP769" s="202" t="s">
        <v>113</v>
      </c>
      <c r="FQ769" s="484" t="s">
        <v>1601</v>
      </c>
      <c r="FS769" s="203"/>
      <c r="FT769" s="203">
        <f>VLOOKUP(FQ769,$A$794:$F$2344,6,FALSE)</f>
        <v>0</v>
      </c>
      <c r="FU769" s="202" t="s">
        <v>67</v>
      </c>
      <c r="FV769" s="10">
        <f>FT769*1.2</f>
        <v>0</v>
      </c>
      <c r="FW769" s="10"/>
      <c r="FX769" s="263"/>
      <c r="FY769" s="202" t="s">
        <v>113</v>
      </c>
      <c r="FZ769" s="484" t="s">
        <v>656</v>
      </c>
      <c r="GB769" s="203"/>
      <c r="GC769" s="203">
        <f>VLOOKUP(FZ769,$A$794:$F$2344,6,FALSE)</f>
        <v>0</v>
      </c>
      <c r="GD769" s="202" t="s">
        <v>67</v>
      </c>
      <c r="GE769" s="10">
        <f>GC769*1.2</f>
        <v>0</v>
      </c>
      <c r="GF769" s="10"/>
      <c r="GG769" s="263"/>
      <c r="GH769" s="202" t="s">
        <v>113</v>
      </c>
      <c r="GI769" s="484" t="s">
        <v>3155</v>
      </c>
      <c r="GK769" s="203"/>
      <c r="GL769" s="203">
        <f>VLOOKUP(GI769,$A$794:$F$2344,6,FALSE)</f>
        <v>0</v>
      </c>
      <c r="GM769" s="202" t="s">
        <v>67</v>
      </c>
      <c r="GN769" s="10">
        <f>GL769*1.2</f>
        <v>0</v>
      </c>
      <c r="GO769" s="10"/>
      <c r="GP769" s="263"/>
      <c r="GQ769" s="202" t="s">
        <v>113</v>
      </c>
      <c r="GR769" s="484" t="s">
        <v>782</v>
      </c>
      <c r="GT769" s="203"/>
      <c r="GU769" s="203">
        <f>VLOOKUP(GR769,$A$794:$F$2344,6,FALSE)</f>
        <v>6</v>
      </c>
      <c r="GV769" s="202" t="s">
        <v>67</v>
      </c>
      <c r="GW769" s="10">
        <f>GU769*1.2</f>
        <v>7.1999999999999993</v>
      </c>
      <c r="GX769" s="10"/>
      <c r="GY769" s="263"/>
      <c r="GZ769" s="202" t="s">
        <v>113</v>
      </c>
      <c r="HA769" s="484" t="s">
        <v>2249</v>
      </c>
      <c r="HC769" s="203"/>
      <c r="HD769" s="203">
        <f>VLOOKUP(HA769,$A$794:$F$2344,6,FALSE)</f>
        <v>0</v>
      </c>
      <c r="HE769" s="202" t="s">
        <v>67</v>
      </c>
      <c r="HF769" s="10">
        <f>HD769*1.2</f>
        <v>0</v>
      </c>
      <c r="HG769" s="10"/>
      <c r="HH769" s="263"/>
      <c r="HI769" s="202" t="s">
        <v>113</v>
      </c>
      <c r="HJ769" s="484" t="s">
        <v>1620</v>
      </c>
      <c r="HL769" s="203"/>
      <c r="HM769" s="203">
        <f>VLOOKUP(HJ769,$A$794:$F$2344,6,FALSE)</f>
        <v>0</v>
      </c>
      <c r="HN769" s="202" t="s">
        <v>67</v>
      </c>
      <c r="HO769" s="10">
        <f>HM769*1.2</f>
        <v>0</v>
      </c>
      <c r="HP769" s="10"/>
      <c r="HQ769" s="263"/>
      <c r="HR769" s="202" t="s">
        <v>113</v>
      </c>
      <c r="HS769" s="484" t="s">
        <v>2075</v>
      </c>
      <c r="HU769" s="203"/>
      <c r="HV769" s="203">
        <f>VLOOKUP(HS769,$A$794:$F$2344,6,FALSE)</f>
        <v>0</v>
      </c>
      <c r="HW769" s="202" t="s">
        <v>67</v>
      </c>
      <c r="HX769" s="10">
        <f>HV769*1.2</f>
        <v>0</v>
      </c>
      <c r="HY769" s="10"/>
      <c r="HZ769" s="263"/>
      <c r="IA769" s="202" t="s">
        <v>113</v>
      </c>
      <c r="IB769" s="496" t="s">
        <v>183</v>
      </c>
      <c r="ID769" s="203"/>
      <c r="IE769" s="203" t="e">
        <f>VLOOKUP(IB769,$A$794:$F$2344,6,FALSE)</f>
        <v>#N/A</v>
      </c>
      <c r="IF769" s="202" t="s">
        <v>67</v>
      </c>
      <c r="IG769" s="10" t="e">
        <f>IE769*1.2</f>
        <v>#N/A</v>
      </c>
      <c r="IH769" s="10"/>
      <c r="II769" s="263"/>
      <c r="IJ769" s="202" t="s">
        <v>113</v>
      </c>
      <c r="IK769" s="484" t="s">
        <v>3037</v>
      </c>
      <c r="IM769" s="203"/>
      <c r="IN769" s="203">
        <f>VLOOKUP(IK769,$A$794:$F$2344,6,FALSE)</f>
        <v>0</v>
      </c>
      <c r="IO769" s="202" t="s">
        <v>67</v>
      </c>
      <c r="IP769" s="10">
        <f>IN769*1.2</f>
        <v>0</v>
      </c>
      <c r="IQ769" s="10"/>
      <c r="IR769" s="263"/>
      <c r="IS769" s="202" t="s">
        <v>113</v>
      </c>
      <c r="IT769" s="484" t="s">
        <v>2444</v>
      </c>
      <c r="IV769" s="203"/>
      <c r="IW769" s="203">
        <f>VLOOKUP(IT769,$A$794:$F$2344,6,FALSE)</f>
        <v>0</v>
      </c>
      <c r="IX769" s="202" t="s">
        <v>67</v>
      </c>
      <c r="IY769" s="10">
        <f>IW769*1.2</f>
        <v>0</v>
      </c>
      <c r="IZ769" s="10"/>
      <c r="JA769" s="263"/>
      <c r="JB769" s="202" t="s">
        <v>113</v>
      </c>
      <c r="JC769" s="484" t="s">
        <v>502</v>
      </c>
      <c r="JE769" s="203"/>
      <c r="JF769" s="203">
        <f>VLOOKUP(JC769,$A$794:$F$2344,6,FALSE)</f>
        <v>0</v>
      </c>
      <c r="JG769" s="202" t="s">
        <v>67</v>
      </c>
      <c r="JH769" s="10">
        <f>JF769*1.2</f>
        <v>0</v>
      </c>
      <c r="JI769" s="10"/>
      <c r="JJ769" s="263"/>
      <c r="JK769" s="202" t="s">
        <v>113</v>
      </c>
      <c r="JL769" s="484" t="s">
        <v>535</v>
      </c>
      <c r="JN769" s="203"/>
      <c r="JO769" s="203">
        <f>VLOOKUP(JL769,$A$794:$F$2344,6,FALSE)</f>
        <v>0</v>
      </c>
      <c r="JP769" s="202" t="s">
        <v>67</v>
      </c>
      <c r="JQ769" s="10">
        <f>JO769*1.2</f>
        <v>0</v>
      </c>
      <c r="JR769" s="10"/>
      <c r="JS769" s="263"/>
      <c r="JT769" s="202" t="s">
        <v>113</v>
      </c>
      <c r="JU769" s="484" t="s">
        <v>449</v>
      </c>
      <c r="JW769" s="203"/>
      <c r="JX769" s="203">
        <f>VLOOKUP(JU769,$A$794:$F$2344,6,FALSE)</f>
        <v>0</v>
      </c>
      <c r="JY769" s="202" t="s">
        <v>67</v>
      </c>
      <c r="JZ769" s="10">
        <f>JX769*1.2</f>
        <v>0</v>
      </c>
      <c r="KA769" s="10"/>
      <c r="KB769" s="263"/>
      <c r="KC769" s="202" t="s">
        <v>113</v>
      </c>
      <c r="KD769" s="484" t="s">
        <v>2897</v>
      </c>
      <c r="KF769" s="203"/>
      <c r="KG769" s="203">
        <f>VLOOKUP(KD769,$A$794:$F$2344,6,FALSE)</f>
        <v>0</v>
      </c>
      <c r="KH769" s="202" t="s">
        <v>67</v>
      </c>
      <c r="KI769" s="10">
        <f>KG769*1.2</f>
        <v>0</v>
      </c>
      <c r="KJ769" s="10"/>
      <c r="KK769" s="263"/>
      <c r="KL769" s="202" t="s">
        <v>113</v>
      </c>
      <c r="KM769" s="484" t="s">
        <v>3037</v>
      </c>
      <c r="KO769" s="203"/>
      <c r="KP769" s="203">
        <f>VLOOKUP(KM769,$A$794:$F$2344,6,FALSE)</f>
        <v>0</v>
      </c>
      <c r="KQ769" s="202" t="s">
        <v>67</v>
      </c>
      <c r="KR769" s="10">
        <f>KP769*1.2</f>
        <v>0</v>
      </c>
      <c r="KS769" s="10"/>
      <c r="KT769" s="263"/>
      <c r="KU769" s="202" t="s">
        <v>113</v>
      </c>
      <c r="KV769" s="498" t="s">
        <v>2897</v>
      </c>
      <c r="KX769" s="203"/>
      <c r="KY769" s="203">
        <f>VLOOKUP(KV769,$A$794:$F$2344,6,FALSE)</f>
        <v>0</v>
      </c>
      <c r="KZ769" s="202" t="s">
        <v>67</v>
      </c>
      <c r="LA769" s="10">
        <f>KY769*1.2</f>
        <v>0</v>
      </c>
      <c r="LB769" s="10"/>
      <c r="LC769" s="263"/>
      <c r="LD769" s="202" t="s">
        <v>113</v>
      </c>
      <c r="LE769" s="484" t="s">
        <v>465</v>
      </c>
      <c r="LG769" s="203"/>
      <c r="LH769" s="203">
        <f>VLOOKUP(LE769,$A$794:$F$2344,6,FALSE)</f>
        <v>0</v>
      </c>
      <c r="LI769" s="202" t="s">
        <v>67</v>
      </c>
      <c r="LJ769" s="10">
        <f>LH769*1.2</f>
        <v>0</v>
      </c>
      <c r="LK769" s="10"/>
      <c r="LL769" s="263"/>
      <c r="LM769" s="202" t="s">
        <v>113</v>
      </c>
      <c r="LN769" s="484" t="s">
        <v>1620</v>
      </c>
      <c r="LP769" s="203"/>
      <c r="LQ769" s="203">
        <f>VLOOKUP(LN769,$A$794:$F$2344,6,FALSE)</f>
        <v>0</v>
      </c>
      <c r="LR769" s="202" t="s">
        <v>67</v>
      </c>
      <c r="LS769" s="10">
        <f>LQ769*1.2</f>
        <v>0</v>
      </c>
      <c r="LT769" s="10"/>
      <c r="LU769" s="263"/>
      <c r="LV769" s="202" t="s">
        <v>113</v>
      </c>
      <c r="LW769" s="496" t="s">
        <v>183</v>
      </c>
      <c r="LY769" s="203"/>
      <c r="LZ769" s="203" t="e">
        <f>VLOOKUP(LW769,$A$794:$F$2344,6,FALSE)</f>
        <v>#N/A</v>
      </c>
      <c r="MA769" s="202" t="s">
        <v>67</v>
      </c>
      <c r="MB769" s="10" t="e">
        <f>LZ769*1.2</f>
        <v>#N/A</v>
      </c>
      <c r="MC769" s="10"/>
      <c r="MD769" s="263"/>
      <c r="ME769" s="202" t="s">
        <v>113</v>
      </c>
      <c r="MF769" s="484" t="s">
        <v>2434</v>
      </c>
      <c r="MH769" s="203"/>
      <c r="MI769" s="203">
        <f>VLOOKUP(MF769,$A$794:$F$2344,6,FALSE)</f>
        <v>0</v>
      </c>
      <c r="MJ769" s="202" t="s">
        <v>67</v>
      </c>
      <c r="MK769" s="10">
        <f>MI769*1.2</f>
        <v>0</v>
      </c>
      <c r="ML769" s="10"/>
      <c r="MM769" s="263"/>
      <c r="MN769" s="202" t="s">
        <v>113</v>
      </c>
      <c r="MO769" s="484" t="s">
        <v>452</v>
      </c>
      <c r="MQ769" s="203"/>
      <c r="MR769" s="203">
        <f>VLOOKUP(MO769,$A$794:$F$2344,6,FALSE)</f>
        <v>0</v>
      </c>
      <c r="MS769" s="202" t="s">
        <v>67</v>
      </c>
      <c r="MT769" s="10">
        <f>MR769*1.2</f>
        <v>0</v>
      </c>
      <c r="MU769" s="10"/>
      <c r="MV769" s="263"/>
      <c r="MW769" s="202" t="s">
        <v>113</v>
      </c>
      <c r="MX769" s="484" t="s">
        <v>452</v>
      </c>
      <c r="MZ769" s="203"/>
      <c r="NA769" s="203">
        <f>VLOOKUP(MX769,$A$794:$F$2344,6,FALSE)</f>
        <v>0</v>
      </c>
      <c r="NB769" s="202" t="s">
        <v>67</v>
      </c>
      <c r="NC769" s="10">
        <f>NA769*1.2</f>
        <v>0</v>
      </c>
      <c r="ND769" s="10"/>
      <c r="NE769" s="263"/>
      <c r="NF769" s="202" t="s">
        <v>113</v>
      </c>
      <c r="NG769" s="484" t="s">
        <v>650</v>
      </c>
      <c r="NI769" s="203"/>
      <c r="NJ769" s="203">
        <f>VLOOKUP(NG769,$A$794:$F$2344,6,FALSE)</f>
        <v>0</v>
      </c>
      <c r="NK769" s="202" t="s">
        <v>67</v>
      </c>
      <c r="NL769" s="10">
        <f>NJ769*1.2</f>
        <v>0</v>
      </c>
      <c r="NM769" s="10"/>
      <c r="NN769" s="263"/>
      <c r="NO769" s="202" t="s">
        <v>113</v>
      </c>
      <c r="NP769" s="498" t="s">
        <v>2897</v>
      </c>
      <c r="NR769" s="203"/>
      <c r="NS769" s="203">
        <f>VLOOKUP(NP769,$A$794:$F$2344,6,FALSE)</f>
        <v>0</v>
      </c>
      <c r="NT769" s="202" t="s">
        <v>67</v>
      </c>
      <c r="NU769" s="10">
        <f>NS769*1.2</f>
        <v>0</v>
      </c>
      <c r="NV769" s="10"/>
      <c r="NW769" s="263"/>
      <c r="NX769" s="202" t="s">
        <v>113</v>
      </c>
      <c r="NY769" s="484" t="s">
        <v>507</v>
      </c>
      <c r="OA769" s="203"/>
      <c r="OB769" s="203">
        <f>VLOOKUP(NY769,$A$794:$F$2344,6,FALSE)</f>
        <v>0</v>
      </c>
      <c r="OC769" s="202" t="s">
        <v>67</v>
      </c>
      <c r="OD769" s="10">
        <f>OB769*1.2</f>
        <v>0</v>
      </c>
      <c r="OE769" s="10"/>
      <c r="OF769" s="263"/>
      <c r="OG769" s="202" t="s">
        <v>113</v>
      </c>
      <c r="OH769" s="484" t="s">
        <v>911</v>
      </c>
      <c r="OJ769" s="203"/>
      <c r="OK769" s="203">
        <f>VLOOKUP(OH769,$A$794:$F$2344,6,FALSE)</f>
        <v>3</v>
      </c>
      <c r="OL769" s="202" t="s">
        <v>67</v>
      </c>
      <c r="OM769" s="10">
        <f>OK769*1.2</f>
        <v>3.5999999999999996</v>
      </c>
      <c r="ON769" s="10"/>
      <c r="OO769" s="263"/>
      <c r="OP769" s="202" t="s">
        <v>113</v>
      </c>
      <c r="OQ769" s="484" t="s">
        <v>508</v>
      </c>
      <c r="OS769" s="203"/>
      <c r="OT769" s="203">
        <f>VLOOKUP(OQ769,$A$794:$F$2344,6,FALSE)</f>
        <v>0</v>
      </c>
      <c r="OU769" s="202" t="s">
        <v>67</v>
      </c>
      <c r="OV769" s="10">
        <f>OT769*1.2</f>
        <v>0</v>
      </c>
      <c r="OW769" s="10"/>
      <c r="OX769" s="263"/>
      <c r="OY769" s="202" t="s">
        <v>113</v>
      </c>
      <c r="OZ769" s="484" t="s">
        <v>507</v>
      </c>
      <c r="PB769" s="203"/>
      <c r="PC769" s="203">
        <f>VLOOKUP(OZ769,$A$794:$F$2344,6,FALSE)</f>
        <v>0</v>
      </c>
      <c r="PD769" s="202" t="s">
        <v>67</v>
      </c>
      <c r="PE769" s="10">
        <f>PC769*1.2</f>
        <v>0</v>
      </c>
      <c r="PF769" s="10"/>
      <c r="PG769" s="263"/>
      <c r="PH769" s="202" t="s">
        <v>113</v>
      </c>
      <c r="PI769" s="496" t="s">
        <v>183</v>
      </c>
      <c r="PK769" s="203"/>
      <c r="PL769" s="203" t="e">
        <f>VLOOKUP(PI769,$A$794:$F$2344,6,FALSE)</f>
        <v>#N/A</v>
      </c>
      <c r="PM769" s="202" t="s">
        <v>67</v>
      </c>
      <c r="PN769" s="10" t="e">
        <f>PL769*1.2</f>
        <v>#N/A</v>
      </c>
      <c r="PO769" s="10"/>
      <c r="PP769" s="263"/>
      <c r="PQ769" s="202" t="s">
        <v>113</v>
      </c>
      <c r="PR769" s="484" t="s">
        <v>438</v>
      </c>
      <c r="PT769" s="203"/>
      <c r="PU769" s="203">
        <f>VLOOKUP(PR769,$A$794:$F$2344,6,FALSE)</f>
        <v>18</v>
      </c>
      <c r="PV769" s="202" t="s">
        <v>67</v>
      </c>
      <c r="PW769" s="10">
        <f>PU769*1.2</f>
        <v>21.599999999999998</v>
      </c>
      <c r="PX769" s="10"/>
      <c r="PY769" s="263"/>
      <c r="PZ769" s="202" t="s">
        <v>113</v>
      </c>
      <c r="QA769" s="496" t="s">
        <v>183</v>
      </c>
      <c r="QC769" s="203"/>
      <c r="QD769" s="203" t="e">
        <f>VLOOKUP(QA769,$A$794:$F$2344,6,FALSE)</f>
        <v>#N/A</v>
      </c>
      <c r="QE769" s="202" t="s">
        <v>67</v>
      </c>
      <c r="QF769" s="10" t="e">
        <f>QD769*1.2</f>
        <v>#N/A</v>
      </c>
      <c r="QG769" s="10"/>
      <c r="QH769" s="263"/>
      <c r="QI769" s="202" t="s">
        <v>113</v>
      </c>
      <c r="QJ769" s="484" t="s">
        <v>2075</v>
      </c>
      <c r="QL769" s="203"/>
      <c r="QM769" s="203">
        <f>VLOOKUP(QJ769,$A$794:$F$2344,6,FALSE)</f>
        <v>0</v>
      </c>
      <c r="QN769" s="202" t="s">
        <v>67</v>
      </c>
      <c r="QO769" s="10">
        <f>QM769*1.2</f>
        <v>0</v>
      </c>
      <c r="QP769" s="10"/>
      <c r="QQ769" s="263"/>
      <c r="QR769" s="202" t="s">
        <v>113</v>
      </c>
      <c r="QS769" s="484" t="s">
        <v>2444</v>
      </c>
      <c r="QU769" s="203"/>
      <c r="QV769" s="203">
        <f>VLOOKUP(QS769,$A$794:$F$2344,6,FALSE)</f>
        <v>0</v>
      </c>
      <c r="QW769" s="202" t="s">
        <v>67</v>
      </c>
      <c r="QX769" s="10">
        <f>QV769*1.2</f>
        <v>0</v>
      </c>
      <c r="QY769" s="10"/>
      <c r="QZ769" s="263"/>
      <c r="RA769" s="202" t="s">
        <v>113</v>
      </c>
      <c r="RB769" s="484" t="s">
        <v>2434</v>
      </c>
      <c r="RD769" s="203"/>
      <c r="RE769" s="203">
        <f>VLOOKUP(RB769,$A$794:$F$2344,6,FALSE)</f>
        <v>0</v>
      </c>
      <c r="RF769" s="202" t="s">
        <v>67</v>
      </c>
      <c r="RG769" s="10">
        <f>RE769*1.2</f>
        <v>0</v>
      </c>
      <c r="RH769" s="10"/>
      <c r="RI769" s="263"/>
      <c r="RJ769" s="202" t="s">
        <v>113</v>
      </c>
      <c r="RK769" s="484" t="s">
        <v>2249</v>
      </c>
      <c r="RM769" s="203"/>
      <c r="RN769" s="203">
        <f>VLOOKUP(RK769,$A$794:$F$2344,6,FALSE)</f>
        <v>0</v>
      </c>
      <c r="RO769" s="202" t="s">
        <v>67</v>
      </c>
      <c r="RP769" s="10">
        <f>RN769*1.2</f>
        <v>0</v>
      </c>
      <c r="RQ769" s="10"/>
      <c r="RR769" s="263"/>
      <c r="RS769" s="202" t="s">
        <v>113</v>
      </c>
      <c r="RT769" s="484" t="s">
        <v>2347</v>
      </c>
      <c r="RV769" s="203"/>
      <c r="RW769" s="203">
        <f>VLOOKUP(RT769,$A$794:$F$2344,6,FALSE)</f>
        <v>0</v>
      </c>
      <c r="RX769" s="202" t="s">
        <v>67</v>
      </c>
      <c r="RY769" s="10">
        <f>RW769*1.2</f>
        <v>0</v>
      </c>
      <c r="RZ769" s="10"/>
      <c r="SA769" s="269"/>
      <c r="SB769" s="202" t="s">
        <v>113</v>
      </c>
      <c r="SC769" s="484" t="s">
        <v>586</v>
      </c>
      <c r="SE769" s="203"/>
      <c r="SF769" s="203">
        <f>VLOOKUP(SC769,$A$794:$F$2344,6,FALSE)</f>
        <v>0</v>
      </c>
      <c r="SG769" s="202" t="s">
        <v>67</v>
      </c>
      <c r="SH769" s="10">
        <f>SF769*1.2</f>
        <v>0</v>
      </c>
      <c r="SI769" s="10"/>
      <c r="SJ769" s="269"/>
      <c r="SK769" s="202" t="s">
        <v>113</v>
      </c>
      <c r="SL769" s="496" t="s">
        <v>183</v>
      </c>
      <c r="SN769" s="203"/>
      <c r="SO769" s="203" t="e">
        <f>VLOOKUP(SL769,$A$794:$F$2344,6,FALSE)</f>
        <v>#N/A</v>
      </c>
      <c r="SP769" s="202" t="s">
        <v>67</v>
      </c>
      <c r="SQ769" s="10" t="e">
        <f>SO769*1.2</f>
        <v>#N/A</v>
      </c>
      <c r="SR769" s="10"/>
      <c r="SS769" s="269"/>
      <c r="ST769" s="202" t="s">
        <v>113</v>
      </c>
      <c r="SU769" s="484" t="s">
        <v>507</v>
      </c>
      <c r="SW769" s="203"/>
      <c r="SX769" s="203">
        <f>VLOOKUP(SU769,$A$794:$F$2344,6,FALSE)</f>
        <v>0</v>
      </c>
      <c r="SY769" s="202" t="s">
        <v>67</v>
      </c>
      <c r="SZ769" s="10">
        <f>SX769*1.2</f>
        <v>0</v>
      </c>
      <c r="TA769" s="10"/>
      <c r="TB769" s="269"/>
      <c r="TC769" s="202" t="s">
        <v>113</v>
      </c>
      <c r="TD769" s="484" t="s">
        <v>793</v>
      </c>
      <c r="TF769" s="203"/>
      <c r="TG769" s="203">
        <f>VLOOKUP(TD769,$A$794:$F$2344,6,FALSE)</f>
        <v>0</v>
      </c>
      <c r="TH769" s="202" t="s">
        <v>67</v>
      </c>
      <c r="TI769" s="10">
        <f>TG769*1.2</f>
        <v>0</v>
      </c>
      <c r="TK769" s="269"/>
      <c r="TL769" s="202" t="s">
        <v>113</v>
      </c>
      <c r="TM769" s="484" t="s">
        <v>1620</v>
      </c>
      <c r="TO769" s="203"/>
      <c r="TP769" s="203">
        <f>VLOOKUP(TM769,$A$794:$F$2344,6,FALSE)</f>
        <v>0</v>
      </c>
      <c r="TQ769" s="202" t="s">
        <v>67</v>
      </c>
      <c r="TR769" s="10">
        <f>TP769*1.2</f>
        <v>0</v>
      </c>
      <c r="TS769" s="10"/>
      <c r="TT769" s="269"/>
      <c r="TU769" s="202" t="s">
        <v>113</v>
      </c>
      <c r="TV769" s="484" t="s">
        <v>2399</v>
      </c>
      <c r="TX769" s="203"/>
      <c r="TY769" s="203">
        <f>VLOOKUP(TV769,$A$794:$F$2344,6,FALSE)</f>
        <v>0</v>
      </c>
      <c r="TZ769" s="202" t="s">
        <v>67</v>
      </c>
      <c r="UA769" s="10">
        <f>TY769*1.2</f>
        <v>0</v>
      </c>
      <c r="UB769" s="10"/>
      <c r="UC769" s="269"/>
      <c r="UD769" s="202" t="s">
        <v>113</v>
      </c>
      <c r="UE769" s="498" t="s">
        <v>2075</v>
      </c>
      <c r="UG769" s="203"/>
      <c r="UH769" s="203">
        <f>VLOOKUP(UE769,$A$794:$F$2344,6,FALSE)</f>
        <v>0</v>
      </c>
      <c r="UI769" s="202" t="s">
        <v>67</v>
      </c>
      <c r="UJ769" s="10">
        <f>UH769*1.2</f>
        <v>0</v>
      </c>
      <c r="UK769" s="10"/>
      <c r="UL769" s="269"/>
      <c r="UM769" s="202" t="s">
        <v>113</v>
      </c>
      <c r="UN769" s="484" t="s">
        <v>656</v>
      </c>
      <c r="UP769" s="203"/>
      <c r="UQ769" s="203">
        <f>VLOOKUP(UN769,$A$794:$F$2344,6,FALSE)</f>
        <v>0</v>
      </c>
      <c r="UR769" s="202" t="s">
        <v>67</v>
      </c>
      <c r="US769" s="10">
        <f>UQ769*1.2</f>
        <v>0</v>
      </c>
      <c r="UT769" s="10"/>
      <c r="UU769" s="269"/>
      <c r="UV769" s="202" t="s">
        <v>113</v>
      </c>
      <c r="UW769" s="484" t="s">
        <v>2440</v>
      </c>
      <c r="UY769" s="203"/>
      <c r="UZ769" s="203">
        <f>VLOOKUP(UW769,$A$794:$F$2344,6,FALSE)</f>
        <v>0</v>
      </c>
      <c r="VA769" s="202" t="s">
        <v>67</v>
      </c>
      <c r="VB769" s="10">
        <f>UZ769*1.2</f>
        <v>0</v>
      </c>
      <c r="VC769" s="10"/>
      <c r="VD769" s="269"/>
      <c r="VE769" s="202" t="s">
        <v>113</v>
      </c>
      <c r="VF769" s="484" t="s">
        <v>516</v>
      </c>
      <c r="VH769" s="203"/>
      <c r="VI769" s="203">
        <f>VLOOKUP(VF769,$A$794:$F$2344,6,FALSE)</f>
        <v>0</v>
      </c>
      <c r="VJ769" s="202" t="s">
        <v>67</v>
      </c>
      <c r="VK769" s="10">
        <f>VI769*1.2</f>
        <v>0</v>
      </c>
      <c r="VL769" s="10"/>
      <c r="VM769" s="269"/>
      <c r="VN769" s="202" t="s">
        <v>113</v>
      </c>
      <c r="VO769" s="484" t="s">
        <v>481</v>
      </c>
      <c r="VQ769" s="203"/>
      <c r="VR769" s="203">
        <f>VLOOKUP(VO769,$A$794:$F$2344,6,FALSE)</f>
        <v>0</v>
      </c>
      <c r="VS769" s="202" t="s">
        <v>67</v>
      </c>
      <c r="VT769" s="10">
        <f>VR769*1.2</f>
        <v>0</v>
      </c>
      <c r="VU769" s="10"/>
      <c r="VV769" s="269"/>
      <c r="VW769" s="202" t="s">
        <v>113</v>
      </c>
      <c r="VX769" s="496" t="s">
        <v>183</v>
      </c>
      <c r="VZ769" s="203"/>
      <c r="WA769" s="203" t="e">
        <f>VLOOKUP(VX769,$A$794:$F$2344,6,FALSE)</f>
        <v>#N/A</v>
      </c>
      <c r="WB769" s="202" t="s">
        <v>67</v>
      </c>
      <c r="WC769" s="10" t="e">
        <f>WA769*1.2</f>
        <v>#N/A</v>
      </c>
      <c r="WE769" s="269"/>
      <c r="WF769" s="202" t="s">
        <v>113</v>
      </c>
      <c r="WG769" s="484" t="s">
        <v>1601</v>
      </c>
      <c r="WI769" s="203"/>
      <c r="WJ769" s="203">
        <f>VLOOKUP(WG769,$A$794:$F$2344,6,FALSE)</f>
        <v>0</v>
      </c>
      <c r="WK769" s="202" t="s">
        <v>67</v>
      </c>
      <c r="WL769" s="10">
        <f>WJ769*1.2</f>
        <v>0</v>
      </c>
      <c r="WN769" s="269"/>
      <c r="WO769" s="202" t="s">
        <v>113</v>
      </c>
      <c r="WP769" s="484" t="s">
        <v>507</v>
      </c>
      <c r="WQ769" s="203"/>
      <c r="WR769" s="203"/>
      <c r="WS769" s="203">
        <f>VLOOKUP(WP769,$A$794:$F$2344,6,FALSE)</f>
        <v>0</v>
      </c>
      <c r="WT769" s="202" t="s">
        <v>67</v>
      </c>
      <c r="WU769" s="10">
        <f>WS769*1.2</f>
        <v>0</v>
      </c>
      <c r="WV769" s="10"/>
      <c r="WW769" s="269"/>
      <c r="WX769" s="202" t="s">
        <v>113</v>
      </c>
      <c r="WY769" s="484" t="s">
        <v>1124</v>
      </c>
      <c r="XA769" s="203"/>
      <c r="XB769" s="203">
        <f>VLOOKUP(WY769,$A$794:$F$2344,6,FALSE)</f>
        <v>0</v>
      </c>
      <c r="XC769" s="202" t="s">
        <v>67</v>
      </c>
      <c r="XD769" s="10">
        <f>XB769*1.2</f>
        <v>0</v>
      </c>
      <c r="XF769" s="269"/>
      <c r="XG769" s="202" t="s">
        <v>113</v>
      </c>
      <c r="XH769" s="484" t="s">
        <v>507</v>
      </c>
      <c r="XJ769" s="203"/>
      <c r="XK769" s="203">
        <f>VLOOKUP(XH769,$A$794:$F$2344,6,FALSE)</f>
        <v>0</v>
      </c>
      <c r="XL769" s="202" t="s">
        <v>67</v>
      </c>
      <c r="XM769" s="10">
        <f>XK769*1.2</f>
        <v>0</v>
      </c>
      <c r="XO769" s="269"/>
      <c r="XP769" s="202" t="s">
        <v>113</v>
      </c>
      <c r="XQ769" s="484" t="s">
        <v>2331</v>
      </c>
      <c r="XS769" s="203"/>
      <c r="XT769" s="203">
        <f>VLOOKUP(XQ769,$A$794:$F$2344,6,FALSE)</f>
        <v>0</v>
      </c>
      <c r="XU769" s="202" t="s">
        <v>67</v>
      </c>
      <c r="XV769" s="10">
        <f>XT769*1.2</f>
        <v>0</v>
      </c>
      <c r="XW769" s="10"/>
      <c r="XX769" s="269"/>
      <c r="XY769" s="202" t="s">
        <v>113</v>
      </c>
      <c r="XZ769" s="484" t="s">
        <v>3012</v>
      </c>
      <c r="YB769" s="203"/>
      <c r="YC769" s="203">
        <f>VLOOKUP(XZ769,$A$794:$F$2344,6,FALSE)</f>
        <v>0</v>
      </c>
      <c r="YD769" s="202" t="s">
        <v>67</v>
      </c>
      <c r="YE769" s="10">
        <f>YC769*1.2</f>
        <v>0</v>
      </c>
      <c r="YG769" s="269"/>
      <c r="YH769" s="202" t="s">
        <v>113</v>
      </c>
      <c r="YI769" s="78" t="s">
        <v>183</v>
      </c>
      <c r="YK769" s="203"/>
      <c r="YL769" s="203" t="e">
        <f>VLOOKUP(YI769,$A$794:$F$2344,6,FALSE)</f>
        <v>#N/A</v>
      </c>
      <c r="YM769" s="202" t="s">
        <v>67</v>
      </c>
      <c r="YN769" s="10" t="e">
        <f>YL769*1.2</f>
        <v>#N/A</v>
      </c>
      <c r="YO769" s="10"/>
      <c r="YP769" s="269"/>
      <c r="YQ769" s="202" t="s">
        <v>113</v>
      </c>
      <c r="YR769" s="78" t="s">
        <v>183</v>
      </c>
      <c r="YT769" s="203"/>
      <c r="YU769" s="203" t="e">
        <f>VLOOKUP(YR769,$A$794:$F$2344,6,FALSE)</f>
        <v>#N/A</v>
      </c>
      <c r="YV769" s="202" t="s">
        <v>67</v>
      </c>
      <c r="YW769" s="10" t="e">
        <f>YU769*1.2</f>
        <v>#N/A</v>
      </c>
      <c r="YY769" s="269"/>
      <c r="YZ769" s="202" t="s">
        <v>113</v>
      </c>
      <c r="ZA769" s="78" t="s">
        <v>183</v>
      </c>
      <c r="ZC769" s="203"/>
      <c r="ZD769" s="203" t="e">
        <f>VLOOKUP(ZA769,$A$794:$F$2344,6,FALSE)</f>
        <v>#N/A</v>
      </c>
      <c r="ZE769" s="202" t="s">
        <v>67</v>
      </c>
      <c r="ZF769" s="10" t="e">
        <f>ZD769*1.2</f>
        <v>#N/A</v>
      </c>
      <c r="ZH769" s="269"/>
      <c r="ZI769" s="202" t="s">
        <v>113</v>
      </c>
      <c r="ZJ769" s="78" t="s">
        <v>183</v>
      </c>
      <c r="ZL769" s="203"/>
      <c r="ZM769" s="203" t="e">
        <f>VLOOKUP(ZJ769,$A$794:$F$2344,6,FALSE)</f>
        <v>#N/A</v>
      </c>
      <c r="ZN769" s="202" t="s">
        <v>67</v>
      </c>
      <c r="ZO769" s="10" t="e">
        <f>ZM769*1.2</f>
        <v>#N/A</v>
      </c>
      <c r="ZQ769" s="269"/>
      <c r="ZR769" s="202" t="s">
        <v>113</v>
      </c>
      <c r="ZS769" s="484" t="s">
        <v>502</v>
      </c>
      <c r="ZU769" s="203"/>
      <c r="ZV769" s="203">
        <f>VLOOKUP(ZS769,$A$794:$F$2344,6,FALSE)</f>
        <v>0</v>
      </c>
      <c r="ZW769" s="202" t="s">
        <v>67</v>
      </c>
      <c r="ZX769" s="10">
        <f>ZV769*1.2</f>
        <v>0</v>
      </c>
      <c r="ZY769" s="10"/>
      <c r="ZZ769" s="269"/>
      <c r="AAA769" s="202" t="s">
        <v>113</v>
      </c>
      <c r="AAB769" s="484" t="s">
        <v>2249</v>
      </c>
      <c r="AAD769" s="203"/>
      <c r="AAE769" s="203">
        <f>VLOOKUP(AAB769,$A$794:$F$2344,6,FALSE)</f>
        <v>0</v>
      </c>
      <c r="AAF769" s="202" t="s">
        <v>67</v>
      </c>
      <c r="AAG769" s="10">
        <f>AAE769*1.2</f>
        <v>0</v>
      </c>
      <c r="AAH769" s="10"/>
      <c r="AAI769" s="269"/>
      <c r="AAJ769" s="202" t="s">
        <v>113</v>
      </c>
      <c r="AAK769" s="78" t="s">
        <v>183</v>
      </c>
      <c r="AAM769" s="203"/>
      <c r="AAN769" s="203" t="e">
        <f>VLOOKUP(AAK769,$A$794:$F$2344,6,FALSE)</f>
        <v>#N/A</v>
      </c>
      <c r="AAO769" s="202" t="s">
        <v>67</v>
      </c>
      <c r="AAP769" s="10" t="e">
        <f>AAN769*1.2</f>
        <v>#N/A</v>
      </c>
      <c r="AAQ769" s="10"/>
      <c r="AAR769" s="269"/>
      <c r="AAS769" s="202" t="s">
        <v>113</v>
      </c>
      <c r="AAT769" s="498" t="s">
        <v>3155</v>
      </c>
      <c r="AAV769" s="203"/>
      <c r="AAW769" s="203">
        <f>VLOOKUP(AAT769,$A$794:$F$2344,6,FALSE)</f>
        <v>0</v>
      </c>
      <c r="AAX769" s="202" t="s">
        <v>67</v>
      </c>
      <c r="AAY769" s="10">
        <f>AAW769*1.2</f>
        <v>0</v>
      </c>
      <c r="AAZ769" s="10"/>
      <c r="ABA769" s="269"/>
      <c r="ABB769" s="202" t="s">
        <v>113</v>
      </c>
      <c r="ABC769" s="484" t="s">
        <v>782</v>
      </c>
      <c r="ABE769" s="203"/>
      <c r="ABF769" s="203">
        <f>VLOOKUP(ABC769,$A$794:$F$2344,6,FALSE)</f>
        <v>6</v>
      </c>
      <c r="ABG769" s="202" t="s">
        <v>67</v>
      </c>
      <c r="ABH769" s="10">
        <f>ABF769*1.2</f>
        <v>7.1999999999999993</v>
      </c>
      <c r="ABI769" s="10"/>
      <c r="ABJ769" s="269"/>
      <c r="ABK769" s="202" t="s">
        <v>113</v>
      </c>
      <c r="ABL769" s="484" t="s">
        <v>1938</v>
      </c>
      <c r="ABN769" s="203"/>
      <c r="ABO769" s="203">
        <f>VLOOKUP(ABL769,$A$794:$F$2344,6,FALSE)</f>
        <v>0</v>
      </c>
      <c r="ABP769" s="202" t="s">
        <v>67</v>
      </c>
      <c r="ABQ769" s="10">
        <f>ABO769*1.2</f>
        <v>0</v>
      </c>
      <c r="ABR769" s="10"/>
      <c r="ABS769" s="269"/>
      <c r="ABT769" s="202" t="s">
        <v>113</v>
      </c>
      <c r="ABU769" s="484" t="s">
        <v>656</v>
      </c>
      <c r="ABW769" s="203"/>
      <c r="ABX769" s="203">
        <f>VLOOKUP(ABU769,$A$794:$F$2344,6,FALSE)</f>
        <v>0</v>
      </c>
      <c r="ABY769" s="202" t="s">
        <v>67</v>
      </c>
      <c r="ABZ769" s="10">
        <f>ABX769*1.2</f>
        <v>0</v>
      </c>
      <c r="ACA769" s="10"/>
      <c r="ACB769" s="269"/>
      <c r="ACC769" s="202" t="s">
        <v>113</v>
      </c>
      <c r="ACD769" s="484" t="s">
        <v>650</v>
      </c>
      <c r="ACF769" s="203"/>
      <c r="ACG769" s="203">
        <f>VLOOKUP(ACD769,$A$794:$F$2344,6,FALSE)</f>
        <v>0</v>
      </c>
      <c r="ACH769" s="202" t="s">
        <v>67</v>
      </c>
      <c r="ACI769" s="10">
        <f>ACG769*1.2</f>
        <v>0</v>
      </c>
      <c r="ACJ769" s="10"/>
      <c r="ACK769" s="269"/>
      <c r="ACL769" s="202" t="s">
        <v>113</v>
      </c>
      <c r="ACM769" s="484" t="s">
        <v>2347</v>
      </c>
      <c r="ACO769" s="203"/>
      <c r="ACP769" s="203">
        <f>VLOOKUP(ACM769,$A$794:$F$2344,6,FALSE)</f>
        <v>0</v>
      </c>
      <c r="ACQ769" s="202" t="s">
        <v>67</v>
      </c>
      <c r="ACR769" s="10">
        <f>ACP769*1.2</f>
        <v>0</v>
      </c>
      <c r="ACS769" s="10"/>
      <c r="ACT769" s="269"/>
      <c r="ACU769" s="202" t="s">
        <v>113</v>
      </c>
      <c r="ACV769" s="484" t="s">
        <v>2440</v>
      </c>
      <c r="ACX769" s="203"/>
      <c r="ACY769" s="203">
        <f>VLOOKUP(ACV769,$A$794:$F$2344,6,FALSE)</f>
        <v>0</v>
      </c>
      <c r="ACZ769" s="202" t="s">
        <v>67</v>
      </c>
      <c r="ADA769" s="10">
        <f>ACY769*1.2</f>
        <v>0</v>
      </c>
      <c r="ADB769" s="10"/>
      <c r="ADC769" s="269"/>
      <c r="ADD769" s="202" t="s">
        <v>113</v>
      </c>
      <c r="ADE769" s="484" t="s">
        <v>449</v>
      </c>
      <c r="ADG769" s="203"/>
      <c r="ADH769" s="203">
        <f>VLOOKUP(ADE769,$A$794:$F$2344,6,FALSE)</f>
        <v>0</v>
      </c>
      <c r="ADI769" s="202" t="s">
        <v>67</v>
      </c>
      <c r="ADJ769" s="10">
        <f>ADH769*1.2</f>
        <v>0</v>
      </c>
      <c r="ADL769" s="269"/>
      <c r="ADM769" s="202" t="s">
        <v>113</v>
      </c>
      <c r="ADN769" s="484" t="s">
        <v>2897</v>
      </c>
      <c r="ADP769" s="203"/>
      <c r="ADQ769" s="203">
        <f>VLOOKUP(ADN769,$A$794:$F$2344,6,FALSE)</f>
        <v>0</v>
      </c>
      <c r="ADR769" s="202" t="s">
        <v>67</v>
      </c>
      <c r="ADS769" s="10">
        <f>ADQ769*1.2</f>
        <v>0</v>
      </c>
      <c r="ADT769" s="10"/>
      <c r="ADU769" s="269"/>
      <c r="ADV769" s="202" t="s">
        <v>113</v>
      </c>
      <c r="ADW769" s="78" t="s">
        <v>183</v>
      </c>
      <c r="ADY769" s="203"/>
      <c r="ADZ769" s="203" t="e">
        <f>VLOOKUP(ADW769,$A$794:$F$2344,6,FALSE)</f>
        <v>#N/A</v>
      </c>
      <c r="AEA769" s="202" t="s">
        <v>67</v>
      </c>
      <c r="AEB769" s="10" t="e">
        <f>ADZ769*1.2</f>
        <v>#N/A</v>
      </c>
      <c r="AED769" s="269"/>
      <c r="AEE769" s="202" t="s">
        <v>113</v>
      </c>
      <c r="AEF769" s="491" t="s">
        <v>2249</v>
      </c>
      <c r="AEH769" s="203"/>
      <c r="AEI769" s="203">
        <f>VLOOKUP(AEF769,$A$794:$F$2344,6,FALSE)</f>
        <v>0</v>
      </c>
      <c r="AEJ769" s="202" t="s">
        <v>67</v>
      </c>
      <c r="AEK769" s="10">
        <f>AEI769*1.2</f>
        <v>0</v>
      </c>
      <c r="AEM769" s="269"/>
      <c r="AEN769" s="202" t="s">
        <v>113</v>
      </c>
      <c r="AEO769" s="484" t="s">
        <v>535</v>
      </c>
      <c r="AEQ769" s="203"/>
      <c r="AER769" s="203">
        <f>VLOOKUP(AEO769,$A$794:$F$2344,6,FALSE)</f>
        <v>0</v>
      </c>
      <c r="AES769" s="202" t="s">
        <v>67</v>
      </c>
      <c r="AET769" s="10">
        <f>AER769*1.2</f>
        <v>0</v>
      </c>
      <c r="AEV769" s="269"/>
      <c r="AEW769" s="202" t="s">
        <v>113</v>
      </c>
      <c r="AEX769" s="484" t="s">
        <v>533</v>
      </c>
      <c r="AEZ769" s="203"/>
      <c r="AFA769" s="203">
        <f>VLOOKUP(AEX769,$A$794:$F$2344,6,FALSE)</f>
        <v>0</v>
      </c>
      <c r="AFB769" s="202" t="s">
        <v>67</v>
      </c>
      <c r="AFC769" s="10">
        <f>AFA769*1.2</f>
        <v>0</v>
      </c>
      <c r="AFD769" s="10"/>
      <c r="AFE769" s="269"/>
      <c r="AFF769" s="202" t="s">
        <v>113</v>
      </c>
      <c r="AFG769" s="78" t="s">
        <v>183</v>
      </c>
      <c r="AFI769" s="203"/>
      <c r="AFJ769" s="203" t="e">
        <f>VLOOKUP(AFG769,$A$794:$F$2344,6,FALSE)</f>
        <v>#N/A</v>
      </c>
      <c r="AFK769" s="202" t="s">
        <v>67</v>
      </c>
      <c r="AFL769" s="10" t="e">
        <f>AFJ769*1.2</f>
        <v>#N/A</v>
      </c>
      <c r="AFM769" s="10"/>
      <c r="AFN769" s="269"/>
      <c r="AFO769" s="202" t="s">
        <v>113</v>
      </c>
      <c r="AFP769" s="484" t="s">
        <v>650</v>
      </c>
      <c r="AFR769" s="203"/>
      <c r="AFS769" s="203">
        <f>VLOOKUP(AFP769,$A$794:$F$2344,6,FALSE)</f>
        <v>0</v>
      </c>
      <c r="AFT769" s="202" t="s">
        <v>67</v>
      </c>
      <c r="AFU769" s="10">
        <f>AFS769*1.2</f>
        <v>0</v>
      </c>
      <c r="AFV769" s="10"/>
      <c r="AFW769" s="269"/>
      <c r="AFX769" s="202" t="s">
        <v>113</v>
      </c>
      <c r="AFY769" s="484" t="s">
        <v>2897</v>
      </c>
      <c r="AGA769" s="203"/>
      <c r="AGB769" s="203">
        <f>VLOOKUP(AFY769,$A$794:$F$2344,6,FALSE)</f>
        <v>0</v>
      </c>
      <c r="AGC769" s="202" t="s">
        <v>67</v>
      </c>
      <c r="AGD769" s="10">
        <f>AGB769*1.2</f>
        <v>0</v>
      </c>
      <c r="AGE769" s="10"/>
      <c r="AGF769" s="269"/>
      <c r="AGG769" s="202" t="s">
        <v>113</v>
      </c>
      <c r="AGH769" s="484" t="s">
        <v>586</v>
      </c>
      <c r="AGJ769" s="203"/>
      <c r="AGK769" s="203">
        <f>VLOOKUP(AGH769,$A$794:$F$2344,6,FALSE)</f>
        <v>0</v>
      </c>
      <c r="AGL769" s="202" t="s">
        <v>67</v>
      </c>
      <c r="AGM769" s="10">
        <f>AGK769*1.2</f>
        <v>0</v>
      </c>
      <c r="AGN769" s="10"/>
      <c r="AGO769" s="269"/>
      <c r="AGP769" s="202" t="s">
        <v>113</v>
      </c>
      <c r="AGQ769" s="484" t="s">
        <v>1960</v>
      </c>
      <c r="AGS769" s="203"/>
      <c r="AGT769" s="203">
        <f>VLOOKUP(AGQ769,$A$794:$F$2344,6,FALSE)</f>
        <v>0</v>
      </c>
      <c r="AGU769" s="202" t="s">
        <v>67</v>
      </c>
      <c r="AGV769" s="10">
        <f>AGT769*1.2</f>
        <v>0</v>
      </c>
      <c r="AGW769" s="10"/>
      <c r="AGX769" s="269"/>
      <c r="AGY769" s="202" t="s">
        <v>113</v>
      </c>
      <c r="AGZ769" s="78" t="s">
        <v>183</v>
      </c>
      <c r="AHB769" s="203"/>
      <c r="AHC769" s="203" t="e">
        <f>VLOOKUP(AGZ769,$A$794:$F$2344,6,FALSE)</f>
        <v>#N/A</v>
      </c>
      <c r="AHD769" s="202" t="s">
        <v>67</v>
      </c>
      <c r="AHE769" s="10" t="e">
        <f>AHC769*1.2</f>
        <v>#N/A</v>
      </c>
      <c r="AHF769" s="10"/>
      <c r="AHG769" s="269"/>
      <c r="AHH769" s="202" t="s">
        <v>113</v>
      </c>
      <c r="AHI769" s="502" t="s">
        <v>2347</v>
      </c>
      <c r="AHK769" s="203"/>
      <c r="AHL769" s="203">
        <f>VLOOKUP(AHI769,$A$794:$F$2344,6,FALSE)</f>
        <v>0</v>
      </c>
      <c r="AHM769" s="202" t="s">
        <v>67</v>
      </c>
      <c r="AHN769" s="10">
        <f>AHL769*1.2</f>
        <v>0</v>
      </c>
      <c r="AHO769" s="10"/>
      <c r="AHP769" s="269"/>
      <c r="AHQ769" s="202" t="s">
        <v>113</v>
      </c>
      <c r="AHR769" s="484" t="s">
        <v>438</v>
      </c>
      <c r="AHT769" s="203"/>
      <c r="AHU769" s="203">
        <f>VLOOKUP(AHR769,$A$794:$F$2344,6,FALSE)</f>
        <v>18</v>
      </c>
      <c r="AHV769" s="202" t="s">
        <v>67</v>
      </c>
      <c r="AHW769" s="10">
        <f>AHU769*1.2</f>
        <v>21.599999999999998</v>
      </c>
      <c r="AHX769" s="10"/>
      <c r="AHY769" s="269"/>
      <c r="AHZ769" s="202" t="s">
        <v>113</v>
      </c>
      <c r="AIA769" s="78" t="s">
        <v>183</v>
      </c>
      <c r="AIC769" s="203"/>
      <c r="AID769" s="203" t="e">
        <f>VLOOKUP(AIA769,$A$794:$F$2344,6,FALSE)</f>
        <v>#N/A</v>
      </c>
      <c r="AIE769" s="202" t="s">
        <v>67</v>
      </c>
      <c r="AIF769" s="10" t="e">
        <f>AID769*1.2</f>
        <v>#N/A</v>
      </c>
      <c r="AIG769" s="10"/>
      <c r="AIH769" s="269"/>
      <c r="AII769" s="202" t="s">
        <v>113</v>
      </c>
      <c r="AIJ769" s="484" t="s">
        <v>596</v>
      </c>
      <c r="AIL769" s="203"/>
      <c r="AIM769" s="203">
        <f>VLOOKUP(AIJ769,$A$794:$F$2344,6,FALSE)</f>
        <v>0</v>
      </c>
      <c r="AIN769" s="202" t="s">
        <v>67</v>
      </c>
      <c r="AIO769" s="10">
        <f>AIM769*1.2</f>
        <v>0</v>
      </c>
      <c r="AIP769" s="10"/>
      <c r="AIQ769" s="269"/>
      <c r="AIR769" s="202" t="s">
        <v>113</v>
      </c>
      <c r="AIS769" s="484" t="s">
        <v>2440</v>
      </c>
      <c r="AIU769" s="203"/>
      <c r="AIV769" s="203">
        <f>VLOOKUP(AIS769,$A$794:$F$2344,6,FALSE)</f>
        <v>0</v>
      </c>
      <c r="AIW769" s="202" t="s">
        <v>67</v>
      </c>
      <c r="AIX769" s="10">
        <f>AIV769*1.2</f>
        <v>0</v>
      </c>
      <c r="AIY769" s="10"/>
      <c r="AIZ769" s="269"/>
      <c r="AJA769" s="202" t="s">
        <v>113</v>
      </c>
      <c r="AJB769" s="78" t="s">
        <v>183</v>
      </c>
      <c r="AJD769" s="203"/>
      <c r="AJE769" s="203" t="e">
        <f>VLOOKUP(AJB769,$A$794:$F$2344,6,FALSE)</f>
        <v>#N/A</v>
      </c>
      <c r="AJF769" s="202" t="s">
        <v>67</v>
      </c>
      <c r="AJG769" s="10" t="e">
        <f>AJE769*1.2</f>
        <v>#N/A</v>
      </c>
      <c r="AJH769" s="10"/>
      <c r="AJI769" s="269"/>
      <c r="AJJ769" s="202" t="s">
        <v>113</v>
      </c>
      <c r="AJK769" s="78" t="s">
        <v>183</v>
      </c>
      <c r="AJM769" s="203"/>
      <c r="AJN769" s="203" t="e">
        <f>VLOOKUP(AJK769,$A$794:$F$2344,6,FALSE)</f>
        <v>#N/A</v>
      </c>
      <c r="AJO769" s="202" t="s">
        <v>67</v>
      </c>
      <c r="AJP769" s="10" t="e">
        <f>AJN769*1.2</f>
        <v>#N/A</v>
      </c>
      <c r="AJQ769" s="10"/>
      <c r="AJR769" s="269"/>
      <c r="AJS769" s="202" t="s">
        <v>113</v>
      </c>
      <c r="AJT769" s="78" t="s">
        <v>183</v>
      </c>
      <c r="AJV769" s="203"/>
      <c r="AJW769" s="203" t="e">
        <f>VLOOKUP(AJT769,$A$794:$F$2344,6,FALSE)</f>
        <v>#N/A</v>
      </c>
      <c r="AJX769" s="202" t="s">
        <v>67</v>
      </c>
      <c r="AJY769" s="10" t="e">
        <f>AJW769*1.2</f>
        <v>#N/A</v>
      </c>
      <c r="AJZ769" s="10"/>
      <c r="AKA769" s="269"/>
      <c r="AKB769" s="202" t="s">
        <v>113</v>
      </c>
      <c r="AKC769" s="484" t="s">
        <v>452</v>
      </c>
      <c r="AKE769" s="203"/>
      <c r="AKF769" s="203">
        <f>VLOOKUP(AKC769,$A$794:$F$2344,6,FALSE)</f>
        <v>0</v>
      </c>
      <c r="AKG769" s="202" t="s">
        <v>67</v>
      </c>
      <c r="AKH769" s="10">
        <f>AKF769*1.2</f>
        <v>0</v>
      </c>
      <c r="AKI769" s="10"/>
      <c r="AKJ769" s="269"/>
      <c r="AKK769" s="202" t="s">
        <v>113</v>
      </c>
      <c r="AKL769" s="78" t="s">
        <v>183</v>
      </c>
      <c r="AKN769" s="203"/>
      <c r="AKO769" s="203" t="e">
        <f>VLOOKUP(AKL769,$A$794:$F$2344,6,FALSE)</f>
        <v>#N/A</v>
      </c>
      <c r="AKP769" s="202" t="s">
        <v>67</v>
      </c>
      <c r="AKQ769" s="10" t="e">
        <f>AKO769*1.2</f>
        <v>#N/A</v>
      </c>
      <c r="AKR769" s="10"/>
      <c r="AKS769" s="269"/>
      <c r="AKT769" s="202" t="s">
        <v>113</v>
      </c>
      <c r="AKU769" s="78" t="s">
        <v>183</v>
      </c>
      <c r="AKW769" s="203"/>
      <c r="AKX769" s="203" t="e">
        <f>VLOOKUP(AKU769,$A$794:$F$2344,6,FALSE)</f>
        <v>#N/A</v>
      </c>
      <c r="AKY769" s="202" t="s">
        <v>67</v>
      </c>
      <c r="AKZ769" s="10" t="e">
        <f>AKX769*1.2</f>
        <v>#N/A</v>
      </c>
      <c r="ALA769" s="10"/>
      <c r="ALB769" s="269"/>
      <c r="ALC769" s="202" t="s">
        <v>113</v>
      </c>
      <c r="ALD769" s="78" t="s">
        <v>183</v>
      </c>
      <c r="ALF769" s="203"/>
      <c r="ALG769" s="203" t="e">
        <f>VLOOKUP(ALD769,$A$794:$F$2344,6,FALSE)</f>
        <v>#N/A</v>
      </c>
      <c r="ALH769" s="202" t="s">
        <v>67</v>
      </c>
      <c r="ALI769" s="10" t="e">
        <f>ALG769*1.2</f>
        <v>#N/A</v>
      </c>
      <c r="ALJ769" s="10"/>
      <c r="ALK769" s="269"/>
      <c r="ALL769" s="202" t="s">
        <v>113</v>
      </c>
      <c r="ALM769" s="78" t="s">
        <v>183</v>
      </c>
      <c r="ALO769" s="203"/>
      <c r="ALP769" s="203" t="e">
        <f>VLOOKUP(ALM769,$A$794:$F$2344,6,FALSE)</f>
        <v>#N/A</v>
      </c>
      <c r="ALQ769" s="202" t="s">
        <v>67</v>
      </c>
      <c r="ALR769" s="10" t="e">
        <f>ALP769*1.2</f>
        <v>#N/A</v>
      </c>
      <c r="ALS769" s="10"/>
      <c r="ALT769" s="269"/>
      <c r="ALU769" s="202" t="s">
        <v>113</v>
      </c>
      <c r="ALV769" s="78" t="s">
        <v>183</v>
      </c>
      <c r="ALX769" s="203"/>
      <c r="ALY769" s="203" t="e">
        <f>VLOOKUP(ALV769,$A$794:$F$2344,6,FALSE)</f>
        <v>#N/A</v>
      </c>
      <c r="ALZ769" s="202" t="s">
        <v>67</v>
      </c>
      <c r="AMA769" s="10" t="e">
        <f>ALY769*1.2</f>
        <v>#N/A</v>
      </c>
      <c r="AMB769" s="10"/>
      <c r="AMC769" s="269"/>
      <c r="AMD769" s="202" t="s">
        <v>113</v>
      </c>
      <c r="AME769" s="78" t="s">
        <v>183</v>
      </c>
      <c r="AMG769" s="203"/>
      <c r="AMH769" s="203" t="e">
        <f>VLOOKUP(AME769,$A$794:$F$2344,6,FALSE)</f>
        <v>#N/A</v>
      </c>
      <c r="AMI769" s="202" t="s">
        <v>67</v>
      </c>
      <c r="AMJ769" s="10" t="e">
        <f>AMH769*1.2</f>
        <v>#N/A</v>
      </c>
      <c r="AMK769" s="10"/>
      <c r="AML769" s="269"/>
      <c r="AMM769" s="202" t="s">
        <v>113</v>
      </c>
      <c r="AMN769" s="78" t="s">
        <v>183</v>
      </c>
      <c r="AMP769" s="203"/>
      <c r="AMQ769" s="203" t="e">
        <f>VLOOKUP(AMN769,$A$794:$F$2344,6,FALSE)</f>
        <v>#N/A</v>
      </c>
      <c r="AMR769" s="202" t="s">
        <v>67</v>
      </c>
      <c r="AMS769" s="10" t="e">
        <f>AMQ769*1.2</f>
        <v>#N/A</v>
      </c>
      <c r="AMT769" s="10"/>
      <c r="AMU769" s="269"/>
      <c r="AMV769" s="202" t="s">
        <v>113</v>
      </c>
      <c r="AMW769" s="78" t="s">
        <v>183</v>
      </c>
      <c r="AMY769" s="203"/>
      <c r="AMZ769" s="203" t="e">
        <f>VLOOKUP(AMW769,$A$794:$F$2344,6,FALSE)</f>
        <v>#N/A</v>
      </c>
      <c r="ANA769" s="202" t="s">
        <v>67</v>
      </c>
      <c r="ANB769" s="10" t="e">
        <f>AMZ769*1.2</f>
        <v>#N/A</v>
      </c>
      <c r="ANC769" s="10"/>
      <c r="AND769" s="269"/>
      <c r="ANE769" s="202" t="s">
        <v>113</v>
      </c>
      <c r="ANF769" s="78" t="s">
        <v>183</v>
      </c>
      <c r="ANH769" s="203"/>
      <c r="ANI769" s="203" t="e">
        <f>VLOOKUP(ANF769,$A$794:$F$2344,6,FALSE)</f>
        <v>#N/A</v>
      </c>
      <c r="ANJ769" s="202" t="s">
        <v>67</v>
      </c>
      <c r="ANK769" s="10" t="e">
        <f>ANI769*1.2</f>
        <v>#N/A</v>
      </c>
      <c r="ANL769" s="10"/>
      <c r="ANM769" s="269"/>
      <c r="ANN769" s="202" t="s">
        <v>113</v>
      </c>
      <c r="ANO769" s="78" t="s">
        <v>183</v>
      </c>
      <c r="ANQ769" s="203"/>
      <c r="ANR769" s="203" t="e">
        <f>VLOOKUP(ANO769,$A$794:$F$2344,6,FALSE)</f>
        <v>#N/A</v>
      </c>
      <c r="ANS769" s="202" t="s">
        <v>67</v>
      </c>
      <c r="ANT769" s="10" t="e">
        <f>ANR769*1.2</f>
        <v>#N/A</v>
      </c>
      <c r="ANU769" s="10"/>
      <c r="ANV769" s="269"/>
      <c r="ANW769" s="202" t="s">
        <v>113</v>
      </c>
      <c r="ANX769" s="78" t="s">
        <v>183</v>
      </c>
      <c r="ANZ769" s="203"/>
      <c r="AOA769" s="203" t="e">
        <f>VLOOKUP(ANX769,$A$794:$F$2344,6,FALSE)</f>
        <v>#N/A</v>
      </c>
      <c r="AOB769" s="202" t="s">
        <v>67</v>
      </c>
      <c r="AOC769" s="10" t="e">
        <f>AOA769*1.2</f>
        <v>#N/A</v>
      </c>
      <c r="AOD769" s="10"/>
      <c r="AOE769" s="269"/>
      <c r="AOF769" s="202" t="s">
        <v>113</v>
      </c>
      <c r="AOG769" s="78" t="s">
        <v>183</v>
      </c>
      <c r="AOI769" s="203"/>
      <c r="AOJ769" s="203" t="e">
        <f>VLOOKUP(AOG769,$A$794:$F$2344,6,FALSE)</f>
        <v>#N/A</v>
      </c>
      <c r="AOK769" s="202" t="s">
        <v>67</v>
      </c>
      <c r="AOL769" s="10" t="e">
        <f>AOJ769*1.2</f>
        <v>#N/A</v>
      </c>
      <c r="AOM769" s="10"/>
      <c r="AON769" s="269"/>
      <c r="AOO769" s="202" t="s">
        <v>113</v>
      </c>
      <c r="AOP769" s="78" t="s">
        <v>183</v>
      </c>
      <c r="AOR769" s="203"/>
      <c r="AOS769" s="203" t="e">
        <f>VLOOKUP(AOP769,$A$794:$F$2344,6,FALSE)</f>
        <v>#N/A</v>
      </c>
      <c r="AOT769" s="202" t="s">
        <v>67</v>
      </c>
      <c r="AOU769" s="10" t="e">
        <f>AOS769*1.2</f>
        <v>#N/A</v>
      </c>
      <c r="AOV769" s="10"/>
      <c r="AOW769" s="269"/>
      <c r="AOX769" s="202" t="s">
        <v>113</v>
      </c>
      <c r="AOY769" s="78" t="s">
        <v>183</v>
      </c>
      <c r="APA769" s="203"/>
      <c r="APB769" s="203" t="e">
        <f>VLOOKUP(AOY769,$A$794:$F$2344,6,FALSE)</f>
        <v>#N/A</v>
      </c>
      <c r="APC769" s="202" t="s">
        <v>67</v>
      </c>
      <c r="APD769" s="10" t="e">
        <f>APB769*1.2</f>
        <v>#N/A</v>
      </c>
      <c r="APE769" s="10"/>
      <c r="APF769" s="269"/>
      <c r="APG769" s="202" t="s">
        <v>113</v>
      </c>
      <c r="APH769" s="78" t="s">
        <v>183</v>
      </c>
      <c r="APJ769" s="203"/>
      <c r="APK769" s="203" t="e">
        <f>VLOOKUP(APH769,$A$794:$F$2344,6,FALSE)</f>
        <v>#N/A</v>
      </c>
      <c r="APL769" s="202" t="s">
        <v>67</v>
      </c>
      <c r="APM769" s="10" t="e">
        <f>APK769*1.2</f>
        <v>#N/A</v>
      </c>
      <c r="APN769" s="10"/>
      <c r="APO769" s="269"/>
      <c r="APP769" s="202" t="s">
        <v>113</v>
      </c>
      <c r="APQ769" s="498" t="s">
        <v>656</v>
      </c>
      <c r="APS769" s="203"/>
      <c r="APT769" s="203">
        <f>VLOOKUP(APQ769,$A$794:$F$2344,6,FALSE)</f>
        <v>0</v>
      </c>
      <c r="APU769" s="202" t="s">
        <v>67</v>
      </c>
      <c r="APV769" s="10">
        <f>APT769*1.2</f>
        <v>0</v>
      </c>
      <c r="APW769" s="10"/>
      <c r="APX769" s="269"/>
      <c r="APY769" s="202" t="s">
        <v>113</v>
      </c>
      <c r="APZ769" s="498" t="s">
        <v>821</v>
      </c>
      <c r="AQB769" s="203"/>
      <c r="AQC769" s="203">
        <f>VLOOKUP(APZ769,$A$794:$F$2344,6,FALSE)</f>
        <v>0</v>
      </c>
      <c r="AQD769" s="202" t="s">
        <v>67</v>
      </c>
      <c r="AQE769" s="10">
        <f>AQC769*1.2</f>
        <v>0</v>
      </c>
      <c r="AQF769" s="10"/>
      <c r="AQG769" s="269"/>
      <c r="AQH769" s="202" t="s">
        <v>113</v>
      </c>
      <c r="AQI769" s="484" t="s">
        <v>1620</v>
      </c>
      <c r="AQK769" s="203"/>
      <c r="AQL769" s="203">
        <f>VLOOKUP(AQI769,$A$794:$F$2344,6,FALSE)</f>
        <v>0</v>
      </c>
      <c r="AQM769" s="202" t="s">
        <v>67</v>
      </c>
      <c r="AQN769" s="10">
        <f>AQL769*1.2</f>
        <v>0</v>
      </c>
      <c r="AQO769" s="10"/>
      <c r="AQP769" s="269"/>
      <c r="AQQ769" s="202" t="s">
        <v>113</v>
      </c>
      <c r="AQR769" s="484" t="s">
        <v>465</v>
      </c>
      <c r="AQT769" s="203"/>
      <c r="AQU769" s="203">
        <f>VLOOKUP(AQR769,$A$794:$F$2344,6,FALSE)</f>
        <v>0</v>
      </c>
      <c r="AQV769" s="202" t="s">
        <v>67</v>
      </c>
      <c r="AQW769" s="10">
        <f>AQU769*1.2</f>
        <v>0</v>
      </c>
      <c r="AQX769" s="10"/>
      <c r="AQY769" s="269"/>
      <c r="AQZ769" s="202" t="s">
        <v>113</v>
      </c>
      <c r="ARA769" s="484" t="s">
        <v>449</v>
      </c>
      <c r="ARC769" s="203"/>
      <c r="ARD769" s="203">
        <f>VLOOKUP(ARA769,$A$794:$F$2344,6,FALSE)</f>
        <v>0</v>
      </c>
      <c r="ARE769" s="202" t="s">
        <v>67</v>
      </c>
      <c r="ARF769" s="10">
        <f>ARD769*1.2</f>
        <v>0</v>
      </c>
      <c r="ARG769" s="10"/>
      <c r="ARH769" s="269"/>
      <c r="ARI769" s="202" t="s">
        <v>113</v>
      </c>
      <c r="ARJ769" s="484" t="s">
        <v>3012</v>
      </c>
      <c r="ARL769" s="203"/>
      <c r="ARM769" s="203">
        <f>VLOOKUP(ARJ769,$A$794:$F$2344,6,FALSE)</f>
        <v>0</v>
      </c>
      <c r="ARN769" s="202" t="s">
        <v>67</v>
      </c>
      <c r="ARO769" s="10">
        <f>ARM769*1.2</f>
        <v>0</v>
      </c>
      <c r="ARP769" s="10"/>
      <c r="ARQ769" s="269"/>
      <c r="ARR769" s="202" t="s">
        <v>113</v>
      </c>
      <c r="ARS769" s="498" t="s">
        <v>449</v>
      </c>
      <c r="ARU769" s="203"/>
      <c r="ARV769" s="203">
        <f>VLOOKUP(ARS769,$A$794:$F$2344,6,FALSE)</f>
        <v>0</v>
      </c>
      <c r="ARW769" s="202" t="s">
        <v>67</v>
      </c>
      <c r="ARX769" s="10">
        <f>ARV769*1.2</f>
        <v>0</v>
      </c>
      <c r="ARY769" s="10"/>
      <c r="ARZ769" s="269"/>
      <c r="ASA769" s="202" t="s">
        <v>113</v>
      </c>
      <c r="ASB769" s="484" t="s">
        <v>1601</v>
      </c>
      <c r="ASD769" s="203"/>
      <c r="ASE769" s="203">
        <f>VLOOKUP(ASB769,$A$794:$F$2344,6,FALSE)</f>
        <v>0</v>
      </c>
      <c r="ASF769" s="202" t="s">
        <v>67</v>
      </c>
      <c r="ASG769" s="10">
        <f>ASE769*1.2</f>
        <v>0</v>
      </c>
      <c r="ASH769" s="10"/>
      <c r="ASI769" s="269"/>
      <c r="ASJ769" s="202" t="s">
        <v>113</v>
      </c>
      <c r="ASK769" s="484" t="s">
        <v>2075</v>
      </c>
      <c r="ASM769" s="203"/>
      <c r="ASN769" s="203">
        <f>VLOOKUP(ASK769,$A$794:$F$2344,6,FALSE)</f>
        <v>0</v>
      </c>
      <c r="ASO769" s="202" t="s">
        <v>67</v>
      </c>
      <c r="ASP769" s="10">
        <f>ASN769*1.2</f>
        <v>0</v>
      </c>
      <c r="ASQ769" s="10"/>
      <c r="ASR769" s="269"/>
      <c r="ASS769" s="202" t="s">
        <v>113</v>
      </c>
      <c r="AST769" s="484" t="s">
        <v>3012</v>
      </c>
      <c r="ASV769" s="203"/>
      <c r="ASW769" s="203">
        <f>VLOOKUP(AST769,$A$794:$F$2344,6,FALSE)</f>
        <v>0</v>
      </c>
      <c r="ASX769" s="202" t="s">
        <v>67</v>
      </c>
      <c r="ASY769" s="10">
        <f>ASW769*1.2</f>
        <v>0</v>
      </c>
      <c r="ASZ769" s="10"/>
      <c r="ATA769" s="269"/>
      <c r="ATB769" s="202" t="s">
        <v>113</v>
      </c>
      <c r="ATC769" s="484" t="s">
        <v>1124</v>
      </c>
      <c r="ATE769" s="203"/>
      <c r="ATF769" s="203">
        <f>VLOOKUP(ATC769,$A$794:$F$2344,6,FALSE)</f>
        <v>0</v>
      </c>
      <c r="ATG769" s="202" t="s">
        <v>67</v>
      </c>
      <c r="ATH769" s="10">
        <f>ATF769*1.2</f>
        <v>0</v>
      </c>
      <c r="ATI769" s="10"/>
      <c r="ATJ769" s="269"/>
      <c r="ATK769" s="202" t="s">
        <v>113</v>
      </c>
      <c r="ATL769" s="484" t="s">
        <v>507</v>
      </c>
      <c r="ATN769" s="203"/>
      <c r="ATO769" s="203">
        <f>VLOOKUP(ATL769,$A$794:$F$2344,6,FALSE)</f>
        <v>0</v>
      </c>
      <c r="ATP769" s="202" t="s">
        <v>67</v>
      </c>
      <c r="ATQ769" s="10">
        <f>ATO769*1.2</f>
        <v>0</v>
      </c>
      <c r="ATR769" s="10"/>
      <c r="ATS769" s="269"/>
      <c r="ATT769" s="202" t="s">
        <v>113</v>
      </c>
      <c r="ATU769" s="484" t="s">
        <v>928</v>
      </c>
      <c r="ATW769" s="203"/>
      <c r="ATX769" s="203">
        <f>VLOOKUP(ATU769,$A$794:$F$2344,6,FALSE)</f>
        <v>0</v>
      </c>
      <c r="ATY769" s="202" t="s">
        <v>67</v>
      </c>
      <c r="ATZ769" s="10">
        <f>ATX769*1.2</f>
        <v>0</v>
      </c>
      <c r="AUA769" s="10"/>
      <c r="AUB769" s="269"/>
      <c r="AUC769" s="202" t="s">
        <v>113</v>
      </c>
      <c r="AUD769" s="508" t="s">
        <v>516</v>
      </c>
      <c r="AUF769" s="203"/>
      <c r="AUG769" s="203">
        <f>VLOOKUP(AUD769,$A$794:$F$2344,6,FALSE)</f>
        <v>0</v>
      </c>
      <c r="AUH769" s="202" t="s">
        <v>67</v>
      </c>
      <c r="AUI769" s="10">
        <f>AUG769*1.2</f>
        <v>0</v>
      </c>
      <c r="AUJ769" s="10"/>
      <c r="AUK769" s="269"/>
      <c r="AUL769" s="202" t="s">
        <v>113</v>
      </c>
      <c r="AUM769" s="484" t="s">
        <v>502</v>
      </c>
      <c r="AUO769" s="203"/>
      <c r="AUP769" s="203">
        <f>VLOOKUP(AUM769,$A$794:$F$2344,6,FALSE)</f>
        <v>0</v>
      </c>
      <c r="AUQ769" s="202" t="s">
        <v>67</v>
      </c>
      <c r="AUR769" s="10">
        <f>AUP769*1.2</f>
        <v>0</v>
      </c>
      <c r="AUS769" s="10"/>
      <c r="AUT769" s="269"/>
      <c r="AUU769" s="202" t="s">
        <v>113</v>
      </c>
      <c r="AUV769" s="509" t="s">
        <v>508</v>
      </c>
      <c r="AUX769" s="203"/>
      <c r="AUY769" s="203">
        <f>VLOOKUP(AUV769,$A$794:$F$2344,6,FALSE)</f>
        <v>0</v>
      </c>
      <c r="AUZ769" s="202" t="s">
        <v>67</v>
      </c>
      <c r="AVA769" s="10">
        <f>AUY769*1.2</f>
        <v>0</v>
      </c>
      <c r="AVB769" s="10"/>
      <c r="AVC769" s="269"/>
      <c r="AVD769" s="202" t="s">
        <v>113</v>
      </c>
      <c r="AVE769" s="484" t="s">
        <v>508</v>
      </c>
      <c r="AVG769" s="203"/>
      <c r="AVH769" s="203">
        <f>VLOOKUP(AVE769,$A$794:$F$2344,6,FALSE)</f>
        <v>0</v>
      </c>
      <c r="AVI769" s="202" t="s">
        <v>67</v>
      </c>
      <c r="AVJ769" s="10">
        <f>AVH769*1.2</f>
        <v>0</v>
      </c>
      <c r="AVK769" s="10"/>
      <c r="AVL769" s="269"/>
      <c r="AVM769" s="202" t="s">
        <v>113</v>
      </c>
      <c r="AVN769" s="484" t="s">
        <v>507</v>
      </c>
      <c r="AVP769" s="203"/>
      <c r="AVQ769" s="203">
        <f>VLOOKUP(AVN769,$A$794:$F$2344,6,FALSE)</f>
        <v>0</v>
      </c>
      <c r="AVR769" s="202" t="s">
        <v>67</v>
      </c>
      <c r="AVS769" s="10">
        <f>AVQ769*1.2</f>
        <v>0</v>
      </c>
      <c r="AVT769" s="10"/>
      <c r="AVU769" s="269"/>
      <c r="AVV769" s="202" t="s">
        <v>113</v>
      </c>
      <c r="AVW769" s="487" t="s">
        <v>932</v>
      </c>
      <c r="AVY769" s="203"/>
      <c r="AVZ769" s="203">
        <f>VLOOKUP(AVW769,$A$794:$F$2344,6,FALSE)</f>
        <v>6</v>
      </c>
      <c r="AWA769" s="202" t="s">
        <v>67</v>
      </c>
      <c r="AWB769" s="10">
        <f>AVZ769*1.2</f>
        <v>7.1999999999999993</v>
      </c>
      <c r="AWC769" s="10"/>
      <c r="AWD769" s="269"/>
      <c r="AWE769" s="202" t="s">
        <v>113</v>
      </c>
      <c r="AWF769" s="484" t="s">
        <v>784</v>
      </c>
      <c r="AWH769" s="203"/>
      <c r="AWI769" s="203">
        <f>VLOOKUP(AWF769,$A$794:$F$2344,6,FALSE)</f>
        <v>30</v>
      </c>
      <c r="AWJ769" s="202" t="s">
        <v>67</v>
      </c>
      <c r="AWK769" s="10">
        <f>AWI769*1.2</f>
        <v>36</v>
      </c>
      <c r="AWL769" s="10"/>
      <c r="AWM769" s="269"/>
      <c r="AWN769" s="202" t="s">
        <v>113</v>
      </c>
      <c r="AWO769" s="484" t="s">
        <v>3082</v>
      </c>
      <c r="AWQ769" s="203"/>
      <c r="AWR769" s="203">
        <f>VLOOKUP(AWO769,$A$794:$F$2344,6,FALSE)</f>
        <v>0</v>
      </c>
      <c r="AWS769" s="202" t="s">
        <v>67</v>
      </c>
      <c r="AWT769" s="10">
        <f>AWR769*1.2</f>
        <v>0</v>
      </c>
      <c r="AWU769" s="10"/>
      <c r="AWV769" s="269"/>
      <c r="AWW769" s="202" t="s">
        <v>113</v>
      </c>
      <c r="AWX769" s="484" t="s">
        <v>2075</v>
      </c>
      <c r="AWZ769" s="203"/>
      <c r="AXA769" s="203">
        <f>VLOOKUP(AWX769,$A$794:$F$2344,6,FALSE)</f>
        <v>0</v>
      </c>
      <c r="AXB769" s="202" t="s">
        <v>67</v>
      </c>
      <c r="AXC769" s="10">
        <f>AXA769*1.2</f>
        <v>0</v>
      </c>
      <c r="AXD769" s="10"/>
      <c r="AXE769" s="269"/>
      <c r="AXF769" s="202" t="s">
        <v>113</v>
      </c>
      <c r="AXG769" s="484" t="s">
        <v>508</v>
      </c>
      <c r="AXI769" s="203"/>
      <c r="AXJ769" s="203">
        <f>VLOOKUP(AXG769,$A$794:$F$2344,6,FALSE)</f>
        <v>0</v>
      </c>
      <c r="AXK769" s="202" t="s">
        <v>67</v>
      </c>
      <c r="AXL769" s="10">
        <f>AXJ769*1.2</f>
        <v>0</v>
      </c>
      <c r="AXM769" s="10"/>
      <c r="AXN769" s="269"/>
      <c r="AXO769" s="202" t="s">
        <v>113</v>
      </c>
      <c r="AXP769" s="484" t="s">
        <v>2897</v>
      </c>
      <c r="AXR769" s="203"/>
      <c r="AXS769" s="203">
        <f>VLOOKUP(AXP769,$A$794:$F$2344,6,FALSE)</f>
        <v>0</v>
      </c>
      <c r="AXT769" s="202" t="s">
        <v>67</v>
      </c>
      <c r="AXU769" s="10">
        <f>AXS769*1.2</f>
        <v>0</v>
      </c>
      <c r="AXV769" s="10"/>
      <c r="AXW769" s="269"/>
      <c r="AXX769" s="202" t="s">
        <v>113</v>
      </c>
      <c r="AXY769" s="498" t="s">
        <v>932</v>
      </c>
      <c r="AYA769" s="203"/>
      <c r="AYB769" s="203">
        <f>VLOOKUP(AXY769,$A$794:$F$2344,6,FALSE)</f>
        <v>6</v>
      </c>
      <c r="AYC769" s="202" t="s">
        <v>67</v>
      </c>
      <c r="AYD769" s="10">
        <f>AYB769*1.2</f>
        <v>7.1999999999999993</v>
      </c>
      <c r="AYE769" s="10"/>
      <c r="AYF769" s="269"/>
      <c r="AYG769" s="202" t="s">
        <v>113</v>
      </c>
      <c r="AYH769" s="484" t="s">
        <v>452</v>
      </c>
      <c r="AYJ769" s="203"/>
      <c r="AYK769" s="203">
        <f>VLOOKUP(AYH769,$A$794:$F$2344,6,FALSE)</f>
        <v>0</v>
      </c>
      <c r="AYL769" s="202" t="s">
        <v>67</v>
      </c>
      <c r="AYM769" s="10">
        <f>AYK769*1.2</f>
        <v>0</v>
      </c>
      <c r="AYN769" s="10"/>
      <c r="AYO769" s="269"/>
      <c r="AYP769" s="202" t="s">
        <v>113</v>
      </c>
      <c r="AYQ769" s="484" t="s">
        <v>793</v>
      </c>
      <c r="AYS769" s="203"/>
      <c r="AYT769" s="203">
        <f>VLOOKUP(AYQ769,$A$794:$F$2344,6,FALSE)</f>
        <v>0</v>
      </c>
      <c r="AYU769" s="202" t="s">
        <v>67</v>
      </c>
      <c r="AYV769" s="10">
        <f>AYT769*1.2</f>
        <v>0</v>
      </c>
      <c r="AYW769" s="10"/>
      <c r="AYX769" s="269"/>
      <c r="AYY769" s="202" t="s">
        <v>113</v>
      </c>
      <c r="AYZ769" s="484" t="s">
        <v>452</v>
      </c>
      <c r="AZB769" s="203"/>
      <c r="AZC769" s="203">
        <f>VLOOKUP(AYZ769,$A$794:$F$2344,6,FALSE)</f>
        <v>0</v>
      </c>
      <c r="AZD769" s="202" t="s">
        <v>67</v>
      </c>
      <c r="AZE769" s="10">
        <f>AZC769*1.2</f>
        <v>0</v>
      </c>
      <c r="AZF769" s="10"/>
      <c r="AZG769" s="269"/>
      <c r="AZH769" s="202" t="s">
        <v>113</v>
      </c>
      <c r="AZI769" s="484" t="s">
        <v>438</v>
      </c>
      <c r="AZK769" s="203"/>
      <c r="AZL769" s="203">
        <f>VLOOKUP(AZI769,$A$794:$F$2344,6,FALSE)</f>
        <v>18</v>
      </c>
      <c r="AZM769" s="202" t="s">
        <v>67</v>
      </c>
      <c r="AZN769" s="10">
        <f>AZL769*1.2</f>
        <v>21.599999999999998</v>
      </c>
      <c r="AZO769" s="10"/>
      <c r="AZP769" s="269"/>
      <c r="AZQ769" s="202" t="s">
        <v>113</v>
      </c>
      <c r="AZR769" s="484" t="s">
        <v>507</v>
      </c>
      <c r="AZT769" s="203"/>
      <c r="AZU769" s="203">
        <f>VLOOKUP(AZR769,$A$794:$F$2344,6,FALSE)</f>
        <v>0</v>
      </c>
      <c r="AZV769" s="202" t="s">
        <v>67</v>
      </c>
      <c r="AZW769" s="10">
        <f>AZU769*1.2</f>
        <v>0</v>
      </c>
      <c r="AZX769" s="10"/>
      <c r="AZY769" s="269"/>
      <c r="AZZ769" s="202" t="s">
        <v>113</v>
      </c>
      <c r="BAA769" s="498" t="s">
        <v>2075</v>
      </c>
      <c r="BAC769" s="203"/>
      <c r="BAD769" s="203">
        <f>VLOOKUP(BAA769,$A$794:$F$2344,6,FALSE)</f>
        <v>0</v>
      </c>
      <c r="BAE769" s="202" t="s">
        <v>67</v>
      </c>
      <c r="BAF769" s="10">
        <f>BAD769*1.2</f>
        <v>0</v>
      </c>
      <c r="BAG769" s="10"/>
      <c r="BAH769" s="269"/>
    </row>
    <row r="770" spans="1:1386" s="14" customFormat="1" ht="15">
      <c r="A770" s="202" t="s">
        <v>114</v>
      </c>
      <c r="B770" s="484" t="s">
        <v>2351</v>
      </c>
      <c r="D770" s="203"/>
      <c r="E770" s="203">
        <f>VLOOKUP(B770,$A$794:$F$2344,6,FALSE)</f>
        <v>3</v>
      </c>
      <c r="F770" s="202" t="s">
        <v>69</v>
      </c>
      <c r="G770" s="10">
        <f>E770*1.1</f>
        <v>3.3000000000000003</v>
      </c>
      <c r="H770" s="10"/>
      <c r="I770" s="263"/>
      <c r="J770" s="202" t="s">
        <v>114</v>
      </c>
      <c r="K770" s="487" t="s">
        <v>502</v>
      </c>
      <c r="M770" s="203"/>
      <c r="N770" s="203">
        <f>VLOOKUP(K770,$A$794:$F$2344,6,FALSE)</f>
        <v>0</v>
      </c>
      <c r="O770" s="202" t="s">
        <v>69</v>
      </c>
      <c r="P770" s="10">
        <f>N770*1.1</f>
        <v>0</v>
      </c>
      <c r="Q770" s="10"/>
      <c r="R770" s="263"/>
      <c r="S770" s="202" t="s">
        <v>114</v>
      </c>
      <c r="T770" s="484" t="s">
        <v>508</v>
      </c>
      <c r="V770" s="203"/>
      <c r="W770" s="203">
        <f>VLOOKUP(T770,$A$794:$F$2344,6,FALSE)</f>
        <v>0</v>
      </c>
      <c r="X770" s="202" t="s">
        <v>69</v>
      </c>
      <c r="Y770" s="10">
        <f>W770*1.1</f>
        <v>0</v>
      </c>
      <c r="Z770" s="10"/>
      <c r="AA770" s="263"/>
      <c r="AB770" s="202" t="s">
        <v>114</v>
      </c>
      <c r="AC770" s="484" t="s">
        <v>528</v>
      </c>
      <c r="AE770" s="203"/>
      <c r="AF770" s="203">
        <f>VLOOKUP(AC770,$A$794:$F$2344,6,FALSE)</f>
        <v>0</v>
      </c>
      <c r="AG770" s="202" t="s">
        <v>69</v>
      </c>
      <c r="AH770" s="10">
        <f>AF770*1.1</f>
        <v>0</v>
      </c>
      <c r="AI770" s="10"/>
      <c r="AJ770" s="263"/>
      <c r="AK770" s="202" t="s">
        <v>114</v>
      </c>
      <c r="AL770" s="490" t="s">
        <v>2249</v>
      </c>
      <c r="AN770" s="203"/>
      <c r="AO770" s="203">
        <f>VLOOKUP(AL770,$A$794:$F$2344,6,FALSE)</f>
        <v>0</v>
      </c>
      <c r="AP770" s="202" t="s">
        <v>69</v>
      </c>
      <c r="AQ770" s="10">
        <f>AO770*1.1</f>
        <v>0</v>
      </c>
      <c r="AR770" s="10"/>
      <c r="AS770" s="263"/>
      <c r="AT770" s="202" t="s">
        <v>114</v>
      </c>
      <c r="AU770" s="484" t="s">
        <v>2897</v>
      </c>
      <c r="AW770" s="203"/>
      <c r="AX770" s="203">
        <f>VLOOKUP(AU770,$A$794:$F$2344,6,FALSE)</f>
        <v>0</v>
      </c>
      <c r="AY770" s="202" t="s">
        <v>69</v>
      </c>
      <c r="AZ770" s="10">
        <f>AX770*1.1</f>
        <v>0</v>
      </c>
      <c r="BA770" s="10"/>
      <c r="BB770" s="263"/>
      <c r="BC770" s="202" t="s">
        <v>114</v>
      </c>
      <c r="BD770" s="484" t="s">
        <v>438</v>
      </c>
      <c r="BF770" s="203"/>
      <c r="BG770" s="203">
        <f>VLOOKUP(BD770,$A$794:$F$2344,6,FALSE)</f>
        <v>18</v>
      </c>
      <c r="BH770" s="202" t="s">
        <v>69</v>
      </c>
      <c r="BI770" s="10">
        <f>BG770*1.1</f>
        <v>19.8</v>
      </c>
      <c r="BJ770" s="10"/>
      <c r="BK770" s="263"/>
      <c r="BL770" s="202" t="s">
        <v>114</v>
      </c>
      <c r="BM770" s="484" t="s">
        <v>3155</v>
      </c>
      <c r="BO770" s="203"/>
      <c r="BP770" s="203">
        <f>VLOOKUP(BM770,$A$794:$F$2344,6,FALSE)</f>
        <v>0</v>
      </c>
      <c r="BQ770" s="202" t="s">
        <v>69</v>
      </c>
      <c r="BR770" s="10">
        <f>BP770*1.1</f>
        <v>0</v>
      </c>
      <c r="BS770" s="10"/>
      <c r="BT770" s="263"/>
      <c r="BU770" s="202" t="s">
        <v>114</v>
      </c>
      <c r="BV770" s="484" t="s">
        <v>438</v>
      </c>
      <c r="BX770" s="203"/>
      <c r="BY770" s="203">
        <f>VLOOKUP(BV770,$A$794:$F$2344,6,FALSE)</f>
        <v>18</v>
      </c>
      <c r="BZ770" s="202" t="s">
        <v>69</v>
      </c>
      <c r="CA770" s="10">
        <f>BY770*1.1</f>
        <v>19.8</v>
      </c>
      <c r="CB770" s="10"/>
      <c r="CC770" s="263"/>
      <c r="CD770" s="202" t="s">
        <v>114</v>
      </c>
      <c r="CE770" s="491" t="s">
        <v>3012</v>
      </c>
      <c r="CG770" s="203"/>
      <c r="CH770" s="203">
        <f>VLOOKUP(CE770,$A$794:$F$2344,6,FALSE)</f>
        <v>0</v>
      </c>
      <c r="CI770" s="202" t="s">
        <v>69</v>
      </c>
      <c r="CJ770" s="10">
        <f>CH770*1.1</f>
        <v>0</v>
      </c>
      <c r="CK770" s="10"/>
      <c r="CL770" s="263"/>
      <c r="CM770" s="202" t="s">
        <v>114</v>
      </c>
      <c r="CN770" s="484" t="s">
        <v>1620</v>
      </c>
      <c r="CP770" s="203"/>
      <c r="CQ770" s="203">
        <f>VLOOKUP(CN770,$A$794:$F$2344,6,FALSE)</f>
        <v>0</v>
      </c>
      <c r="CR770" s="202" t="s">
        <v>69</v>
      </c>
      <c r="CS770" s="10">
        <f>CQ770*1.1</f>
        <v>0</v>
      </c>
      <c r="CT770" s="10"/>
      <c r="CU770" s="263"/>
      <c r="CV770" s="202" t="s">
        <v>114</v>
      </c>
      <c r="CW770" s="484" t="s">
        <v>502</v>
      </c>
      <c r="CY770" s="203"/>
      <c r="CZ770" s="203">
        <f>VLOOKUP(CW770,$A$794:$F$2344,6,FALSE)</f>
        <v>0</v>
      </c>
      <c r="DA770" s="202" t="s">
        <v>69</v>
      </c>
      <c r="DB770" s="10">
        <f>CZ770*1.1</f>
        <v>0</v>
      </c>
      <c r="DC770" s="10"/>
      <c r="DD770" s="263"/>
      <c r="DE770" s="202" t="s">
        <v>114</v>
      </c>
      <c r="DF770" s="484" t="s">
        <v>502</v>
      </c>
      <c r="DH770" s="203"/>
      <c r="DI770" s="203">
        <f>VLOOKUP(DF770,$A$794:$F$2344,6,FALSE)</f>
        <v>0</v>
      </c>
      <c r="DJ770" s="202" t="s">
        <v>69</v>
      </c>
      <c r="DK770" s="10">
        <f>DI770*1.1</f>
        <v>0</v>
      </c>
      <c r="DL770" s="10"/>
      <c r="DM770" s="263"/>
      <c r="DN770" s="202" t="s">
        <v>114</v>
      </c>
      <c r="DO770" s="484" t="s">
        <v>2347</v>
      </c>
      <c r="DQ770" s="203"/>
      <c r="DR770" s="203">
        <f>VLOOKUP(DO770,$A$794:$F$2344,6,FALSE)</f>
        <v>0</v>
      </c>
      <c r="DS770" s="202" t="s">
        <v>69</v>
      </c>
      <c r="DT770" s="10">
        <f>DR770*1.1</f>
        <v>0</v>
      </c>
      <c r="DU770" s="10"/>
      <c r="DV770" s="263"/>
      <c r="DW770" s="202" t="s">
        <v>114</v>
      </c>
      <c r="DX770" s="484" t="s">
        <v>2277</v>
      </c>
      <c r="DZ770" s="203"/>
      <c r="EA770" s="203">
        <f>VLOOKUP(DX770,$A$794:$F$2344,6,FALSE)</f>
        <v>0</v>
      </c>
      <c r="EB770" s="202" t="s">
        <v>69</v>
      </c>
      <c r="EC770" s="10">
        <f>EA770*1.1</f>
        <v>0</v>
      </c>
      <c r="ED770" s="10"/>
      <c r="EE770" s="263"/>
      <c r="EF770" s="202" t="s">
        <v>114</v>
      </c>
      <c r="EG770" s="484" t="s">
        <v>2440</v>
      </c>
      <c r="EI770" s="203"/>
      <c r="EJ770" s="203">
        <f>VLOOKUP(EG770,$A$794:$F$2344,6,FALSE)</f>
        <v>0</v>
      </c>
      <c r="EK770" s="202" t="s">
        <v>69</v>
      </c>
      <c r="EL770" s="10">
        <f>EJ770*1.1</f>
        <v>0</v>
      </c>
      <c r="EM770" s="10"/>
      <c r="EN770" s="263"/>
      <c r="EO770" s="202" t="s">
        <v>114</v>
      </c>
      <c r="EP770" s="484" t="s">
        <v>2444</v>
      </c>
      <c r="ER770" s="203"/>
      <c r="ES770" s="203">
        <f>VLOOKUP(EP770,$A$794:$F$2344,6,FALSE)</f>
        <v>0</v>
      </c>
      <c r="ET770" s="202" t="s">
        <v>69</v>
      </c>
      <c r="EU770" s="10">
        <f>ES770*1.1</f>
        <v>0</v>
      </c>
      <c r="EV770" s="10"/>
      <c r="EW770" s="263"/>
      <c r="EX770" s="202" t="s">
        <v>114</v>
      </c>
      <c r="EY770" s="484" t="s">
        <v>502</v>
      </c>
      <c r="FA770" s="203"/>
      <c r="FB770" s="203">
        <f>VLOOKUP(EY770,$A$794:$F$2344,6,FALSE)</f>
        <v>0</v>
      </c>
      <c r="FC770" s="202" t="s">
        <v>69</v>
      </c>
      <c r="FD770" s="10">
        <f>FB770*1.1</f>
        <v>0</v>
      </c>
      <c r="FE770" s="10"/>
      <c r="FF770" s="263"/>
      <c r="FG770" s="202" t="s">
        <v>114</v>
      </c>
      <c r="FH770" s="484" t="s">
        <v>2075</v>
      </c>
      <c r="FJ770" s="203"/>
      <c r="FK770" s="203">
        <f>VLOOKUP(FH770,$A$794:$F$2344,6,FALSE)</f>
        <v>0</v>
      </c>
      <c r="FL770" s="202" t="s">
        <v>69</v>
      </c>
      <c r="FM770" s="10">
        <f>FK770*1.1</f>
        <v>0</v>
      </c>
      <c r="FN770" s="10"/>
      <c r="FO770" s="263"/>
      <c r="FP770" s="202" t="s">
        <v>114</v>
      </c>
      <c r="FQ770" s="484" t="s">
        <v>502</v>
      </c>
      <c r="FS770" s="203"/>
      <c r="FT770" s="203">
        <f>VLOOKUP(FQ770,$A$794:$F$2344,6,FALSE)</f>
        <v>0</v>
      </c>
      <c r="FU770" s="202" t="s">
        <v>69</v>
      </c>
      <c r="FV770" s="10">
        <f>FT770*1.1</f>
        <v>0</v>
      </c>
      <c r="FW770" s="10"/>
      <c r="FX770" s="263"/>
      <c r="FY770" s="202" t="s">
        <v>114</v>
      </c>
      <c r="FZ770" s="484" t="s">
        <v>934</v>
      </c>
      <c r="GB770" s="203"/>
      <c r="GC770" s="203">
        <f>VLOOKUP(FZ770,$A$794:$F$2344,6,FALSE)</f>
        <v>0</v>
      </c>
      <c r="GD770" s="202" t="s">
        <v>69</v>
      </c>
      <c r="GE770" s="10">
        <f>GC770*1.1</f>
        <v>0</v>
      </c>
      <c r="GF770" s="10"/>
      <c r="GG770" s="263"/>
      <c r="GH770" s="202" t="s">
        <v>114</v>
      </c>
      <c r="GI770" s="484" t="s">
        <v>2440</v>
      </c>
      <c r="GK770" s="203"/>
      <c r="GL770" s="203">
        <f>VLOOKUP(GI770,$A$794:$F$2344,6,FALSE)</f>
        <v>0</v>
      </c>
      <c r="GM770" s="202" t="s">
        <v>69</v>
      </c>
      <c r="GN770" s="10">
        <f>GL770*1.1</f>
        <v>0</v>
      </c>
      <c r="GO770" s="10"/>
      <c r="GP770" s="263"/>
      <c r="GQ770" s="202" t="s">
        <v>114</v>
      </c>
      <c r="GR770" s="484" t="s">
        <v>449</v>
      </c>
      <c r="GT770" s="203"/>
      <c r="GU770" s="203">
        <f>VLOOKUP(GR770,$A$794:$F$2344,6,FALSE)</f>
        <v>0</v>
      </c>
      <c r="GV770" s="202" t="s">
        <v>69</v>
      </c>
      <c r="GW770" s="10">
        <f>GU770*1.1</f>
        <v>0</v>
      </c>
      <c r="GX770" s="10"/>
      <c r="GY770" s="263"/>
      <c r="GZ770" s="202" t="s">
        <v>114</v>
      </c>
      <c r="HA770" s="484" t="s">
        <v>2075</v>
      </c>
      <c r="HC770" s="203"/>
      <c r="HD770" s="203">
        <f>VLOOKUP(HA770,$A$794:$F$2344,6,FALSE)</f>
        <v>0</v>
      </c>
      <c r="HE770" s="202" t="s">
        <v>69</v>
      </c>
      <c r="HF770" s="10">
        <f>HD770*1.1</f>
        <v>0</v>
      </c>
      <c r="HG770" s="10"/>
      <c r="HH770" s="263"/>
      <c r="HI770" s="202" t="s">
        <v>114</v>
      </c>
      <c r="HJ770" s="484" t="s">
        <v>2347</v>
      </c>
      <c r="HL770" s="203"/>
      <c r="HM770" s="203">
        <f>VLOOKUP(HJ770,$A$794:$F$2344,6,FALSE)</f>
        <v>0</v>
      </c>
      <c r="HN770" s="202" t="s">
        <v>69</v>
      </c>
      <c r="HO770" s="10">
        <f>HM770*1.1</f>
        <v>0</v>
      </c>
      <c r="HP770" s="10"/>
      <c r="HQ770" s="263"/>
      <c r="HR770" s="202" t="s">
        <v>114</v>
      </c>
      <c r="HS770" s="484" t="s">
        <v>502</v>
      </c>
      <c r="HU770" s="203"/>
      <c r="HV770" s="203">
        <f>VLOOKUP(HS770,$A$794:$F$2344,6,FALSE)</f>
        <v>0</v>
      </c>
      <c r="HW770" s="202" t="s">
        <v>69</v>
      </c>
      <c r="HX770" s="10">
        <f>HV770*1.1</f>
        <v>0</v>
      </c>
      <c r="HY770" s="10"/>
      <c r="HZ770" s="263"/>
      <c r="IA770" s="202" t="s">
        <v>114</v>
      </c>
      <c r="IB770" s="496" t="s">
        <v>183</v>
      </c>
      <c r="ID770" s="203"/>
      <c r="IE770" s="203" t="e">
        <f>VLOOKUP(IB770,$A$794:$F$2344,6,FALSE)</f>
        <v>#N/A</v>
      </c>
      <c r="IF770" s="202" t="s">
        <v>69</v>
      </c>
      <c r="IG770" s="10" t="e">
        <f>IE770*1.1</f>
        <v>#N/A</v>
      </c>
      <c r="IH770" s="10"/>
      <c r="II770" s="263"/>
      <c r="IJ770" s="202" t="s">
        <v>114</v>
      </c>
      <c r="IK770" s="484" t="s">
        <v>2440</v>
      </c>
      <c r="IM770" s="203"/>
      <c r="IN770" s="203">
        <f>VLOOKUP(IK770,$A$794:$F$2344,6,FALSE)</f>
        <v>0</v>
      </c>
      <c r="IO770" s="202" t="s">
        <v>69</v>
      </c>
      <c r="IP770" s="10">
        <f>IN770*1.1</f>
        <v>0</v>
      </c>
      <c r="IQ770" s="10"/>
      <c r="IR770" s="263"/>
      <c r="IS770" s="202" t="s">
        <v>114</v>
      </c>
      <c r="IT770" s="484" t="s">
        <v>2351</v>
      </c>
      <c r="IV770" s="203"/>
      <c r="IW770" s="203">
        <f>VLOOKUP(IT770,$A$794:$F$2344,6,FALSE)</f>
        <v>3</v>
      </c>
      <c r="IX770" s="202" t="s">
        <v>69</v>
      </c>
      <c r="IY770" s="10">
        <f>IW770*1.1</f>
        <v>3.3000000000000003</v>
      </c>
      <c r="IZ770" s="10"/>
      <c r="JA770" s="263"/>
      <c r="JB770" s="202" t="s">
        <v>114</v>
      </c>
      <c r="JC770" s="484" t="s">
        <v>932</v>
      </c>
      <c r="JE770" s="203"/>
      <c r="JF770" s="203">
        <f>VLOOKUP(JC770,$A$794:$F$2344,6,FALSE)</f>
        <v>6</v>
      </c>
      <c r="JG770" s="202" t="s">
        <v>69</v>
      </c>
      <c r="JH770" s="10">
        <f>JF770*1.1</f>
        <v>6.6000000000000005</v>
      </c>
      <c r="JI770" s="10"/>
      <c r="JJ770" s="263"/>
      <c r="JK770" s="202" t="s">
        <v>114</v>
      </c>
      <c r="JL770" s="484" t="s">
        <v>452</v>
      </c>
      <c r="JN770" s="203"/>
      <c r="JO770" s="203">
        <f>VLOOKUP(JL770,$A$794:$F$2344,6,FALSE)</f>
        <v>0</v>
      </c>
      <c r="JP770" s="202" t="s">
        <v>69</v>
      </c>
      <c r="JQ770" s="10">
        <f>JO770*1.1</f>
        <v>0</v>
      </c>
      <c r="JR770" s="10"/>
      <c r="JS770" s="263"/>
      <c r="JT770" s="202" t="s">
        <v>114</v>
      </c>
      <c r="JU770" s="484" t="s">
        <v>502</v>
      </c>
      <c r="JW770" s="203"/>
      <c r="JX770" s="203">
        <f>VLOOKUP(JU770,$A$794:$F$2344,6,FALSE)</f>
        <v>0</v>
      </c>
      <c r="JY770" s="202" t="s">
        <v>69</v>
      </c>
      <c r="JZ770" s="10">
        <f>JX770*1.1</f>
        <v>0</v>
      </c>
      <c r="KA770" s="10"/>
      <c r="KB770" s="263"/>
      <c r="KC770" s="202" t="s">
        <v>114</v>
      </c>
      <c r="KD770" s="484" t="s">
        <v>526</v>
      </c>
      <c r="KF770" s="203"/>
      <c r="KG770" s="203">
        <f>VLOOKUP(KD770,$A$794:$F$2344,6,FALSE)</f>
        <v>2</v>
      </c>
      <c r="KH770" s="202" t="s">
        <v>69</v>
      </c>
      <c r="KI770" s="10">
        <f>KG770*1.1</f>
        <v>2.2000000000000002</v>
      </c>
      <c r="KJ770" s="10"/>
      <c r="KK770" s="263"/>
      <c r="KL770" s="202" t="s">
        <v>114</v>
      </c>
      <c r="KM770" s="484" t="s">
        <v>452</v>
      </c>
      <c r="KO770" s="203"/>
      <c r="KP770" s="203">
        <f>VLOOKUP(KM770,$A$794:$F$2344,6,FALSE)</f>
        <v>0</v>
      </c>
      <c r="KQ770" s="202" t="s">
        <v>69</v>
      </c>
      <c r="KR770" s="10">
        <f>KP770*1.1</f>
        <v>0</v>
      </c>
      <c r="KS770" s="10"/>
      <c r="KT770" s="263"/>
      <c r="KU770" s="202" t="s">
        <v>114</v>
      </c>
      <c r="KV770" s="498" t="s">
        <v>2075</v>
      </c>
      <c r="KX770" s="203"/>
      <c r="KY770" s="203">
        <f>VLOOKUP(KV770,$A$794:$F$2344,6,FALSE)</f>
        <v>0</v>
      </c>
      <c r="KZ770" s="202" t="s">
        <v>69</v>
      </c>
      <c r="LA770" s="10">
        <f>KY770*1.1</f>
        <v>0</v>
      </c>
      <c r="LB770" s="10"/>
      <c r="LC770" s="263"/>
      <c r="LD770" s="202" t="s">
        <v>114</v>
      </c>
      <c r="LE770" s="484" t="s">
        <v>507</v>
      </c>
      <c r="LG770" s="203"/>
      <c r="LH770" s="203">
        <f>VLOOKUP(LE770,$A$794:$F$2344,6,FALSE)</f>
        <v>0</v>
      </c>
      <c r="LI770" s="202" t="s">
        <v>69</v>
      </c>
      <c r="LJ770" s="10">
        <f>LH770*1.1</f>
        <v>0</v>
      </c>
      <c r="LK770" s="10"/>
      <c r="LL770" s="263"/>
      <c r="LM770" s="202" t="s">
        <v>114</v>
      </c>
      <c r="LN770" s="484" t="s">
        <v>2249</v>
      </c>
      <c r="LP770" s="203"/>
      <c r="LQ770" s="203">
        <f>VLOOKUP(LN770,$A$794:$F$2344,6,FALSE)</f>
        <v>0</v>
      </c>
      <c r="LR770" s="202" t="s">
        <v>69</v>
      </c>
      <c r="LS770" s="10">
        <f>LQ770*1.1</f>
        <v>0</v>
      </c>
      <c r="LT770" s="10"/>
      <c r="LU770" s="263"/>
      <c r="LV770" s="202" t="s">
        <v>114</v>
      </c>
      <c r="LW770" s="496" t="s">
        <v>183</v>
      </c>
      <c r="LY770" s="203"/>
      <c r="LZ770" s="203" t="e">
        <f>VLOOKUP(LW770,$A$794:$F$2344,6,FALSE)</f>
        <v>#N/A</v>
      </c>
      <c r="MA770" s="202" t="s">
        <v>69</v>
      </c>
      <c r="MB770" s="10" t="e">
        <f>LZ770*1.1</f>
        <v>#N/A</v>
      </c>
      <c r="MC770" s="10"/>
      <c r="MD770" s="263"/>
      <c r="ME770" s="202" t="s">
        <v>114</v>
      </c>
      <c r="MF770" s="484" t="s">
        <v>785</v>
      </c>
      <c r="MH770" s="203"/>
      <c r="MI770" s="203">
        <f>VLOOKUP(MF770,$A$794:$F$2344,6,FALSE)</f>
        <v>0</v>
      </c>
      <c r="MJ770" s="202" t="s">
        <v>69</v>
      </c>
      <c r="MK770" s="10">
        <f>MI770*1.1</f>
        <v>0</v>
      </c>
      <c r="ML770" s="10"/>
      <c r="MM770" s="263"/>
      <c r="MN770" s="202" t="s">
        <v>114</v>
      </c>
      <c r="MO770" s="484" t="s">
        <v>650</v>
      </c>
      <c r="MQ770" s="203"/>
      <c r="MR770" s="203">
        <f>VLOOKUP(MO770,$A$794:$F$2344,6,FALSE)</f>
        <v>0</v>
      </c>
      <c r="MS770" s="202" t="s">
        <v>69</v>
      </c>
      <c r="MT770" s="10">
        <f>MR770*1.1</f>
        <v>0</v>
      </c>
      <c r="MU770" s="10"/>
      <c r="MV770" s="263"/>
      <c r="MW770" s="202" t="s">
        <v>114</v>
      </c>
      <c r="MX770" s="484" t="s">
        <v>2075</v>
      </c>
      <c r="MZ770" s="203"/>
      <c r="NA770" s="203">
        <f>VLOOKUP(MX770,$A$794:$F$2344,6,FALSE)</f>
        <v>0</v>
      </c>
      <c r="NB770" s="202" t="s">
        <v>69</v>
      </c>
      <c r="NC770" s="10">
        <f>NA770*1.1</f>
        <v>0</v>
      </c>
      <c r="ND770" s="10"/>
      <c r="NE770" s="263"/>
      <c r="NF770" s="202" t="s">
        <v>114</v>
      </c>
      <c r="NG770" s="484" t="s">
        <v>2897</v>
      </c>
      <c r="NI770" s="203"/>
      <c r="NJ770" s="203">
        <f>VLOOKUP(NG770,$A$794:$F$2344,6,FALSE)</f>
        <v>0</v>
      </c>
      <c r="NK770" s="202" t="s">
        <v>69</v>
      </c>
      <c r="NL770" s="10">
        <f>NJ770*1.1</f>
        <v>0</v>
      </c>
      <c r="NM770" s="10"/>
      <c r="NN770" s="263"/>
      <c r="NO770" s="202" t="s">
        <v>114</v>
      </c>
      <c r="NP770" s="498" t="s">
        <v>1124</v>
      </c>
      <c r="NR770" s="203"/>
      <c r="NS770" s="203">
        <f>VLOOKUP(NP770,$A$794:$F$2344,6,FALSE)</f>
        <v>0</v>
      </c>
      <c r="NT770" s="202" t="s">
        <v>69</v>
      </c>
      <c r="NU770" s="10">
        <f>NS770*1.1</f>
        <v>0</v>
      </c>
      <c r="NV770" s="10"/>
      <c r="NW770" s="263"/>
      <c r="NX770" s="202" t="s">
        <v>114</v>
      </c>
      <c r="NY770" s="484" t="s">
        <v>2351</v>
      </c>
      <c r="OA770" s="203"/>
      <c r="OB770" s="203">
        <f>VLOOKUP(NY770,$A$794:$F$2344,6,FALSE)</f>
        <v>3</v>
      </c>
      <c r="OC770" s="202" t="s">
        <v>69</v>
      </c>
      <c r="OD770" s="10">
        <f>OB770*1.1</f>
        <v>3.3000000000000003</v>
      </c>
      <c r="OE770" s="10"/>
      <c r="OF770" s="263"/>
      <c r="OG770" s="202" t="s">
        <v>114</v>
      </c>
      <c r="OH770" s="484" t="s">
        <v>474</v>
      </c>
      <c r="OJ770" s="203"/>
      <c r="OK770" s="203">
        <f>VLOOKUP(OH770,$A$794:$F$2344,6,FALSE)</f>
        <v>0</v>
      </c>
      <c r="OL770" s="202" t="s">
        <v>69</v>
      </c>
      <c r="OM770" s="10">
        <f>OK770*1.1</f>
        <v>0</v>
      </c>
      <c r="ON770" s="10"/>
      <c r="OO770" s="263"/>
      <c r="OP770" s="202" t="s">
        <v>114</v>
      </c>
      <c r="OQ770" s="484" t="s">
        <v>2440</v>
      </c>
      <c r="OS770" s="203"/>
      <c r="OT770" s="203">
        <f>VLOOKUP(OQ770,$A$794:$F$2344,6,FALSE)</f>
        <v>0</v>
      </c>
      <c r="OU770" s="202" t="s">
        <v>69</v>
      </c>
      <c r="OV770" s="10">
        <f>OT770*1.1</f>
        <v>0</v>
      </c>
      <c r="OW770" s="10"/>
      <c r="OX770" s="263"/>
      <c r="OY770" s="202" t="s">
        <v>114</v>
      </c>
      <c r="OZ770" s="484" t="s">
        <v>2897</v>
      </c>
      <c r="PB770" s="203"/>
      <c r="PC770" s="203">
        <f>VLOOKUP(OZ770,$A$794:$F$2344,6,FALSE)</f>
        <v>0</v>
      </c>
      <c r="PD770" s="202" t="s">
        <v>69</v>
      </c>
      <c r="PE770" s="10">
        <f>PC770*1.1</f>
        <v>0</v>
      </c>
      <c r="PF770" s="10"/>
      <c r="PG770" s="263"/>
      <c r="PH770" s="202" t="s">
        <v>114</v>
      </c>
      <c r="PI770" s="496" t="s">
        <v>183</v>
      </c>
      <c r="PK770" s="203"/>
      <c r="PL770" s="203" t="e">
        <f>VLOOKUP(PI770,$A$794:$F$2344,6,FALSE)</f>
        <v>#N/A</v>
      </c>
      <c r="PM770" s="202" t="s">
        <v>69</v>
      </c>
      <c r="PN770" s="10" t="e">
        <f>PL770*1.1</f>
        <v>#N/A</v>
      </c>
      <c r="PO770" s="10"/>
      <c r="PP770" s="263"/>
      <c r="PQ770" s="202" t="s">
        <v>114</v>
      </c>
      <c r="PR770" s="484" t="s">
        <v>2399</v>
      </c>
      <c r="PT770" s="203"/>
      <c r="PU770" s="203">
        <f>VLOOKUP(PR770,$A$794:$F$2344,6,FALSE)</f>
        <v>0</v>
      </c>
      <c r="PV770" s="202" t="s">
        <v>69</v>
      </c>
      <c r="PW770" s="10">
        <f>PU770*1.1</f>
        <v>0</v>
      </c>
      <c r="PX770" s="10"/>
      <c r="PY770" s="263"/>
      <c r="PZ770" s="202" t="s">
        <v>114</v>
      </c>
      <c r="QA770" s="496" t="s">
        <v>183</v>
      </c>
      <c r="QC770" s="203"/>
      <c r="QD770" s="203" t="e">
        <f>VLOOKUP(QA770,$A$794:$F$2344,6,FALSE)</f>
        <v>#N/A</v>
      </c>
      <c r="QE770" s="202" t="s">
        <v>69</v>
      </c>
      <c r="QF770" s="10" t="e">
        <f>QD770*1.1</f>
        <v>#N/A</v>
      </c>
      <c r="QG770" s="10"/>
      <c r="QH770" s="263"/>
      <c r="QI770" s="202" t="s">
        <v>114</v>
      </c>
      <c r="QJ770" s="484" t="s">
        <v>928</v>
      </c>
      <c r="QL770" s="203"/>
      <c r="QM770" s="203">
        <f>VLOOKUP(QJ770,$A$794:$F$2344,6,FALSE)</f>
        <v>0</v>
      </c>
      <c r="QN770" s="202" t="s">
        <v>69</v>
      </c>
      <c r="QO770" s="10">
        <f>QM770*1.1</f>
        <v>0</v>
      </c>
      <c r="QP770" s="10"/>
      <c r="QQ770" s="263"/>
      <c r="QR770" s="202" t="s">
        <v>114</v>
      </c>
      <c r="QS770" s="484" t="s">
        <v>502</v>
      </c>
      <c r="QU770" s="203"/>
      <c r="QV770" s="203">
        <f>VLOOKUP(QS770,$A$794:$F$2344,6,FALSE)</f>
        <v>0</v>
      </c>
      <c r="QW770" s="202" t="s">
        <v>69</v>
      </c>
      <c r="QX770" s="10">
        <f>QV770*1.1</f>
        <v>0</v>
      </c>
      <c r="QY770" s="10"/>
      <c r="QZ770" s="263"/>
      <c r="RA770" s="202" t="s">
        <v>114</v>
      </c>
      <c r="RB770" s="484" t="s">
        <v>465</v>
      </c>
      <c r="RD770" s="203"/>
      <c r="RE770" s="203">
        <f>VLOOKUP(RB770,$A$794:$F$2344,6,FALSE)</f>
        <v>0</v>
      </c>
      <c r="RF770" s="202" t="s">
        <v>69</v>
      </c>
      <c r="RG770" s="10">
        <f>RE770*1.1</f>
        <v>0</v>
      </c>
      <c r="RH770" s="10"/>
      <c r="RI770" s="263"/>
      <c r="RJ770" s="202" t="s">
        <v>114</v>
      </c>
      <c r="RK770" s="484" t="s">
        <v>934</v>
      </c>
      <c r="RM770" s="203"/>
      <c r="RN770" s="203">
        <f>VLOOKUP(RK770,$A$794:$F$2344,6,FALSE)</f>
        <v>0</v>
      </c>
      <c r="RO770" s="202" t="s">
        <v>69</v>
      </c>
      <c r="RP770" s="10">
        <f>RN770*1.1</f>
        <v>0</v>
      </c>
      <c r="RQ770" s="10"/>
      <c r="RR770" s="263"/>
      <c r="RS770" s="202" t="s">
        <v>114</v>
      </c>
      <c r="RT770" s="484" t="s">
        <v>2440</v>
      </c>
      <c r="RV770" s="203"/>
      <c r="RW770" s="203">
        <f>VLOOKUP(RT770,$A$794:$F$2344,6,FALSE)</f>
        <v>0</v>
      </c>
      <c r="RX770" s="202" t="s">
        <v>69</v>
      </c>
      <c r="RY770" s="10">
        <f>RW770*1.1</f>
        <v>0</v>
      </c>
      <c r="RZ770" s="10"/>
      <c r="SA770" s="269"/>
      <c r="SB770" s="202" t="s">
        <v>114</v>
      </c>
      <c r="SC770" s="484" t="s">
        <v>782</v>
      </c>
      <c r="SE770" s="203"/>
      <c r="SF770" s="203">
        <f>VLOOKUP(SC770,$A$794:$F$2344,6,FALSE)</f>
        <v>6</v>
      </c>
      <c r="SG770" s="202" t="s">
        <v>69</v>
      </c>
      <c r="SH770" s="10">
        <f>SF770*1.1</f>
        <v>6.6000000000000005</v>
      </c>
      <c r="SI770" s="10"/>
      <c r="SJ770" s="269"/>
      <c r="SK770" s="202" t="s">
        <v>114</v>
      </c>
      <c r="SL770" s="496" t="s">
        <v>183</v>
      </c>
      <c r="SN770" s="203"/>
      <c r="SO770" s="203" t="e">
        <f>VLOOKUP(SL770,$A$794:$F$2344,6,FALSE)</f>
        <v>#N/A</v>
      </c>
      <c r="SP770" s="202" t="s">
        <v>69</v>
      </c>
      <c r="SQ770" s="10" t="e">
        <f>SO770*1.1</f>
        <v>#N/A</v>
      </c>
      <c r="SR770" s="10"/>
      <c r="SS770" s="269"/>
      <c r="ST770" s="202" t="s">
        <v>114</v>
      </c>
      <c r="SU770" s="484" t="s">
        <v>1124</v>
      </c>
      <c r="SW770" s="203"/>
      <c r="SX770" s="203">
        <f>VLOOKUP(SU770,$A$794:$F$2344,6,FALSE)</f>
        <v>0</v>
      </c>
      <c r="SY770" s="202" t="s">
        <v>69</v>
      </c>
      <c r="SZ770" s="10">
        <f>SX770*1.1</f>
        <v>0</v>
      </c>
      <c r="TA770" s="10"/>
      <c r="TB770" s="269"/>
      <c r="TC770" s="202" t="s">
        <v>114</v>
      </c>
      <c r="TD770" s="484" t="s">
        <v>1620</v>
      </c>
      <c r="TF770" s="203"/>
      <c r="TG770" s="203">
        <f>VLOOKUP(TD770,$A$794:$F$2344,6,FALSE)</f>
        <v>0</v>
      </c>
      <c r="TH770" s="202" t="s">
        <v>69</v>
      </c>
      <c r="TI770" s="10">
        <f>TG770*1.1</f>
        <v>0</v>
      </c>
      <c r="TK770" s="269"/>
      <c r="TL770" s="202" t="s">
        <v>114</v>
      </c>
      <c r="TM770" s="484" t="s">
        <v>2890</v>
      </c>
      <c r="TO770" s="203"/>
      <c r="TP770" s="203">
        <f>VLOOKUP(TM770,$A$794:$F$2344,6,FALSE)</f>
        <v>0</v>
      </c>
      <c r="TQ770" s="202" t="s">
        <v>69</v>
      </c>
      <c r="TR770" s="10">
        <f>TP770*1.1</f>
        <v>0</v>
      </c>
      <c r="TS770" s="10"/>
      <c r="TT770" s="269"/>
      <c r="TU770" s="202" t="s">
        <v>114</v>
      </c>
      <c r="TV770" s="484" t="s">
        <v>1938</v>
      </c>
      <c r="TX770" s="203"/>
      <c r="TY770" s="203">
        <f>VLOOKUP(TV770,$A$794:$F$2344,6,FALSE)</f>
        <v>0</v>
      </c>
      <c r="TZ770" s="202" t="s">
        <v>69</v>
      </c>
      <c r="UA770" s="10">
        <f>TY770*1.1</f>
        <v>0</v>
      </c>
      <c r="UB770" s="10"/>
      <c r="UC770" s="269"/>
      <c r="UD770" s="202" t="s">
        <v>114</v>
      </c>
      <c r="UE770" s="498" t="s">
        <v>1620</v>
      </c>
      <c r="UG770" s="203"/>
      <c r="UH770" s="203">
        <f>VLOOKUP(UE770,$A$794:$F$2344,6,FALSE)</f>
        <v>0</v>
      </c>
      <c r="UI770" s="202" t="s">
        <v>69</v>
      </c>
      <c r="UJ770" s="10">
        <f>UH770*1.1</f>
        <v>0</v>
      </c>
      <c r="UK770" s="10"/>
      <c r="UL770" s="269"/>
      <c r="UM770" s="202" t="s">
        <v>114</v>
      </c>
      <c r="UN770" s="484" t="s">
        <v>2249</v>
      </c>
      <c r="UP770" s="203"/>
      <c r="UQ770" s="203">
        <f>VLOOKUP(UN770,$A$794:$F$2344,6,FALSE)</f>
        <v>0</v>
      </c>
      <c r="UR770" s="202" t="s">
        <v>69</v>
      </c>
      <c r="US770" s="10">
        <f>UQ770*1.1</f>
        <v>0</v>
      </c>
      <c r="UT770" s="10"/>
      <c r="UU770" s="269"/>
      <c r="UV770" s="202" t="s">
        <v>114</v>
      </c>
      <c r="UW770" s="484" t="s">
        <v>507</v>
      </c>
      <c r="UY770" s="203"/>
      <c r="UZ770" s="203">
        <f>VLOOKUP(UW770,$A$794:$F$2344,6,FALSE)</f>
        <v>0</v>
      </c>
      <c r="VA770" s="202" t="s">
        <v>69</v>
      </c>
      <c r="VB770" s="10">
        <f>UZ770*1.1</f>
        <v>0</v>
      </c>
      <c r="VC770" s="10"/>
      <c r="VD770" s="269"/>
      <c r="VE770" s="202" t="s">
        <v>114</v>
      </c>
      <c r="VF770" s="484" t="s">
        <v>452</v>
      </c>
      <c r="VH770" s="203"/>
      <c r="VI770" s="203">
        <f>VLOOKUP(VF770,$A$794:$F$2344,6,FALSE)</f>
        <v>0</v>
      </c>
      <c r="VJ770" s="202" t="s">
        <v>69</v>
      </c>
      <c r="VK770" s="10">
        <f>VI770*1.1</f>
        <v>0</v>
      </c>
      <c r="VL770" s="10"/>
      <c r="VM770" s="269"/>
      <c r="VN770" s="202" t="s">
        <v>114</v>
      </c>
      <c r="VO770" s="484" t="s">
        <v>438</v>
      </c>
      <c r="VQ770" s="203"/>
      <c r="VR770" s="203">
        <f>VLOOKUP(VO770,$A$794:$F$2344,6,FALSE)</f>
        <v>18</v>
      </c>
      <c r="VS770" s="202" t="s">
        <v>69</v>
      </c>
      <c r="VT770" s="10">
        <f>VR770*1.1</f>
        <v>19.8</v>
      </c>
      <c r="VU770" s="10"/>
      <c r="VV770" s="269"/>
      <c r="VW770" s="202" t="s">
        <v>114</v>
      </c>
      <c r="VX770" s="496" t="s">
        <v>183</v>
      </c>
      <c r="VZ770" s="203"/>
      <c r="WA770" s="203" t="e">
        <f>VLOOKUP(VX770,$A$794:$F$2344,6,FALSE)</f>
        <v>#N/A</v>
      </c>
      <c r="WB770" s="202" t="s">
        <v>69</v>
      </c>
      <c r="WC770" s="10" t="e">
        <f>WA770*1.1</f>
        <v>#N/A</v>
      </c>
      <c r="WE770" s="269"/>
      <c r="WF770" s="202" t="s">
        <v>114</v>
      </c>
      <c r="WG770" s="484" t="s">
        <v>2423</v>
      </c>
      <c r="WI770" s="278"/>
      <c r="WJ770" s="203">
        <f>VLOOKUP(WG770,$A$794:$F$2344,6,FALSE)</f>
        <v>5</v>
      </c>
      <c r="WK770" s="202" t="s">
        <v>69</v>
      </c>
      <c r="WL770" s="10">
        <f>WJ770*1.1</f>
        <v>5.5</v>
      </c>
      <c r="WN770" s="269"/>
      <c r="WO770" s="202" t="s">
        <v>114</v>
      </c>
      <c r="WP770" s="484" t="s">
        <v>2075</v>
      </c>
      <c r="WQ770" s="203"/>
      <c r="WR770" s="203"/>
      <c r="WS770" s="203">
        <f>VLOOKUP(WP770,$A$794:$F$2344,6,FALSE)</f>
        <v>0</v>
      </c>
      <c r="WT770" s="202" t="s">
        <v>69</v>
      </c>
      <c r="WU770" s="10">
        <f>WS770*1.1</f>
        <v>0</v>
      </c>
      <c r="WV770" s="10"/>
      <c r="WW770" s="269"/>
      <c r="WX770" s="202" t="s">
        <v>114</v>
      </c>
      <c r="WY770" s="484" t="s">
        <v>2383</v>
      </c>
      <c r="XA770" s="203"/>
      <c r="XB770" s="203">
        <f>VLOOKUP(WY770,$A$794:$F$2344,6,FALSE)</f>
        <v>0</v>
      </c>
      <c r="XC770" s="202" t="s">
        <v>69</v>
      </c>
      <c r="XD770" s="10">
        <f>XB770*1.1</f>
        <v>0</v>
      </c>
      <c r="XF770" s="269"/>
      <c r="XG770" s="202" t="s">
        <v>114</v>
      </c>
      <c r="XH770" s="484" t="s">
        <v>1938</v>
      </c>
      <c r="XJ770" s="203"/>
      <c r="XK770" s="203">
        <f>VLOOKUP(XH770,$A$794:$F$2344,6,FALSE)</f>
        <v>0</v>
      </c>
      <c r="XL770" s="202" t="s">
        <v>69</v>
      </c>
      <c r="XM770" s="10">
        <f>XK770*1.1</f>
        <v>0</v>
      </c>
      <c r="XO770" s="269"/>
      <c r="XP770" s="202" t="s">
        <v>114</v>
      </c>
      <c r="XQ770" s="484" t="s">
        <v>2426</v>
      </c>
      <c r="XS770" s="203"/>
      <c r="XT770" s="203">
        <f>VLOOKUP(XQ770,$A$794:$F$2344,6,FALSE)</f>
        <v>0</v>
      </c>
      <c r="XU770" s="202" t="s">
        <v>69</v>
      </c>
      <c r="XV770" s="10">
        <f>XT770*1.1</f>
        <v>0</v>
      </c>
      <c r="XW770" s="10"/>
      <c r="XX770" s="269"/>
      <c r="XY770" s="202" t="s">
        <v>114</v>
      </c>
      <c r="XZ770" s="484" t="s">
        <v>1948</v>
      </c>
      <c r="YB770" s="203"/>
      <c r="YC770" s="203">
        <f>VLOOKUP(XZ770,$A$794:$F$2344,6,FALSE)</f>
        <v>0</v>
      </c>
      <c r="YD770" s="202" t="s">
        <v>69</v>
      </c>
      <c r="YE770" s="10">
        <f>YC770*1.1</f>
        <v>0</v>
      </c>
      <c r="YG770" s="269"/>
      <c r="YH770" s="202" t="s">
        <v>114</v>
      </c>
      <c r="YI770" s="78" t="s">
        <v>183</v>
      </c>
      <c r="YK770" s="203"/>
      <c r="YL770" s="203" t="e">
        <f>VLOOKUP(YI770,$A$794:$F$2344,6,FALSE)</f>
        <v>#N/A</v>
      </c>
      <c r="YM770" s="202" t="s">
        <v>69</v>
      </c>
      <c r="YN770" s="10" t="e">
        <f>YL770*1.1</f>
        <v>#N/A</v>
      </c>
      <c r="YO770" s="10"/>
      <c r="YP770" s="269"/>
      <c r="YQ770" s="202" t="s">
        <v>114</v>
      </c>
      <c r="YR770" s="78" t="s">
        <v>183</v>
      </c>
      <c r="YT770" s="203"/>
      <c r="YU770" s="203" t="e">
        <f>VLOOKUP(YR770,$A$794:$F$2344,6,FALSE)</f>
        <v>#N/A</v>
      </c>
      <c r="YV770" s="202" t="s">
        <v>69</v>
      </c>
      <c r="YW770" s="10" t="e">
        <f>YU770*1.1</f>
        <v>#N/A</v>
      </c>
      <c r="YY770" s="269"/>
      <c r="YZ770" s="202" t="s">
        <v>114</v>
      </c>
      <c r="ZA770" s="78" t="s">
        <v>183</v>
      </c>
      <c r="ZC770" s="203"/>
      <c r="ZD770" s="203" t="e">
        <f>VLOOKUP(ZA770,$A$794:$F$2344,6,FALSE)</f>
        <v>#N/A</v>
      </c>
      <c r="ZE770" s="202" t="s">
        <v>69</v>
      </c>
      <c r="ZF770" s="10" t="e">
        <f>ZD770*1.1</f>
        <v>#N/A</v>
      </c>
      <c r="ZH770" s="269"/>
      <c r="ZI770" s="202" t="s">
        <v>114</v>
      </c>
      <c r="ZJ770" s="78" t="s">
        <v>183</v>
      </c>
      <c r="ZL770" s="203"/>
      <c r="ZM770" s="203" t="e">
        <f>VLOOKUP(ZJ770,$A$794:$F$2344,6,FALSE)</f>
        <v>#N/A</v>
      </c>
      <c r="ZN770" s="202" t="s">
        <v>69</v>
      </c>
      <c r="ZO770" s="10" t="e">
        <f>ZM770*1.1</f>
        <v>#N/A</v>
      </c>
      <c r="ZQ770" s="269"/>
      <c r="ZR770" s="202" t="s">
        <v>114</v>
      </c>
      <c r="ZS770" s="484" t="s">
        <v>2249</v>
      </c>
      <c r="ZU770" s="203"/>
      <c r="ZV770" s="203">
        <f>VLOOKUP(ZS770,$A$794:$F$2344,6,FALSE)</f>
        <v>0</v>
      </c>
      <c r="ZW770" s="202" t="s">
        <v>69</v>
      </c>
      <c r="ZX770" s="10">
        <f>ZV770*1.1</f>
        <v>0</v>
      </c>
      <c r="ZY770" s="10"/>
      <c r="ZZ770" s="269"/>
      <c r="AAA770" s="202" t="s">
        <v>114</v>
      </c>
      <c r="AAB770" s="484" t="s">
        <v>2331</v>
      </c>
      <c r="AAD770" s="203"/>
      <c r="AAE770" s="203">
        <f>VLOOKUP(AAB770,$A$794:$F$2344,6,FALSE)</f>
        <v>0</v>
      </c>
      <c r="AAF770" s="202" t="s">
        <v>69</v>
      </c>
      <c r="AAG770" s="10">
        <f>AAE770*1.1</f>
        <v>0</v>
      </c>
      <c r="AAH770" s="10"/>
      <c r="AAI770" s="269"/>
      <c r="AAJ770" s="202" t="s">
        <v>114</v>
      </c>
      <c r="AAK770" s="78" t="s">
        <v>183</v>
      </c>
      <c r="AAM770" s="203"/>
      <c r="AAN770" s="203" t="e">
        <f>VLOOKUP(AAK770,$A$794:$F$2344,6,FALSE)</f>
        <v>#N/A</v>
      </c>
      <c r="AAO770" s="202" t="s">
        <v>69</v>
      </c>
      <c r="AAP770" s="10" t="e">
        <f>AAN770*1.1</f>
        <v>#N/A</v>
      </c>
      <c r="AAQ770" s="10"/>
      <c r="AAR770" s="269"/>
      <c r="AAS770" s="202" t="s">
        <v>114</v>
      </c>
      <c r="AAT770" s="498" t="s">
        <v>2075</v>
      </c>
      <c r="AAV770" s="203"/>
      <c r="AAW770" s="203">
        <f>VLOOKUP(AAT770,$A$794:$F$2344,6,FALSE)</f>
        <v>0</v>
      </c>
      <c r="AAX770" s="202" t="s">
        <v>69</v>
      </c>
      <c r="AAY770" s="10">
        <f>AAW770*1.1</f>
        <v>0</v>
      </c>
      <c r="AAZ770" s="10"/>
      <c r="ABA770" s="269"/>
      <c r="ABB770" s="202" t="s">
        <v>114</v>
      </c>
      <c r="ABC770" s="484" t="s">
        <v>502</v>
      </c>
      <c r="ABE770" s="203"/>
      <c r="ABF770" s="203">
        <f>VLOOKUP(ABC770,$A$794:$F$2344,6,FALSE)</f>
        <v>0</v>
      </c>
      <c r="ABG770" s="202" t="s">
        <v>69</v>
      </c>
      <c r="ABH770" s="10">
        <f>ABF770*1.1</f>
        <v>0</v>
      </c>
      <c r="ABI770" s="10"/>
      <c r="ABJ770" s="269"/>
      <c r="ABK770" s="202" t="s">
        <v>114</v>
      </c>
      <c r="ABL770" s="484" t="s">
        <v>2445</v>
      </c>
      <c r="ABN770" s="203"/>
      <c r="ABO770" s="203">
        <f>VLOOKUP(ABL770,$A$794:$F$2344,6,FALSE)</f>
        <v>0</v>
      </c>
      <c r="ABP770" s="202" t="s">
        <v>69</v>
      </c>
      <c r="ABQ770" s="10">
        <f>ABO770*1.1</f>
        <v>0</v>
      </c>
      <c r="ABR770" s="10"/>
      <c r="ABS770" s="269"/>
      <c r="ABT770" s="202" t="s">
        <v>114</v>
      </c>
      <c r="ABU770" s="484" t="s">
        <v>2399</v>
      </c>
      <c r="ABW770" s="203"/>
      <c r="ABX770" s="203">
        <f>VLOOKUP(ABU770,$A$794:$F$2344,6,FALSE)</f>
        <v>0</v>
      </c>
      <c r="ABY770" s="202" t="s">
        <v>69</v>
      </c>
      <c r="ABZ770" s="10">
        <f>ABX770*1.1</f>
        <v>0</v>
      </c>
      <c r="ACA770" s="10"/>
      <c r="ACB770" s="269"/>
      <c r="ACC770" s="202" t="s">
        <v>114</v>
      </c>
      <c r="ACD770" s="484" t="s">
        <v>2444</v>
      </c>
      <c r="ACF770" s="203"/>
      <c r="ACG770" s="203">
        <f>VLOOKUP(ACD770,$A$794:$F$2344,6,FALSE)</f>
        <v>0</v>
      </c>
      <c r="ACH770" s="202" t="s">
        <v>69</v>
      </c>
      <c r="ACI770" s="10">
        <f>ACG770*1.1</f>
        <v>0</v>
      </c>
      <c r="ACJ770" s="10"/>
      <c r="ACK770" s="269"/>
      <c r="ACL770" s="202" t="s">
        <v>114</v>
      </c>
      <c r="ACM770" s="484" t="s">
        <v>2440</v>
      </c>
      <c r="ACO770" s="203"/>
      <c r="ACP770" s="203">
        <f>VLOOKUP(ACM770,$A$794:$F$2344,6,FALSE)</f>
        <v>0</v>
      </c>
      <c r="ACQ770" s="202" t="s">
        <v>69</v>
      </c>
      <c r="ACR770" s="10">
        <f>ACP770*1.1</f>
        <v>0</v>
      </c>
      <c r="ACS770" s="10"/>
      <c r="ACT770" s="269"/>
      <c r="ACU770" s="202" t="s">
        <v>114</v>
      </c>
      <c r="ACV770" s="484" t="s">
        <v>481</v>
      </c>
      <c r="ACX770" s="203"/>
      <c r="ACY770" s="203">
        <f>VLOOKUP(ACV770,$A$794:$F$2344,6,FALSE)</f>
        <v>0</v>
      </c>
      <c r="ACZ770" s="202" t="s">
        <v>69</v>
      </c>
      <c r="ADA770" s="10">
        <f>ACY770*1.1</f>
        <v>0</v>
      </c>
      <c r="ADB770" s="10"/>
      <c r="ADC770" s="269"/>
      <c r="ADD770" s="202" t="s">
        <v>114</v>
      </c>
      <c r="ADE770" s="484" t="s">
        <v>656</v>
      </c>
      <c r="ADG770" s="203"/>
      <c r="ADH770" s="203">
        <f>VLOOKUP(ADE770,$A$794:$F$2344,6,FALSE)</f>
        <v>0</v>
      </c>
      <c r="ADI770" s="202" t="s">
        <v>69</v>
      </c>
      <c r="ADJ770" s="10">
        <f>ADH770*1.1</f>
        <v>0</v>
      </c>
      <c r="ADL770" s="269"/>
      <c r="ADM770" s="202" t="s">
        <v>114</v>
      </c>
      <c r="ADN770" s="484" t="s">
        <v>2444</v>
      </c>
      <c r="ADP770" s="203"/>
      <c r="ADQ770" s="203">
        <f>VLOOKUP(ADN770,$A$794:$F$2344,6,FALSE)</f>
        <v>0</v>
      </c>
      <c r="ADR770" s="202" t="s">
        <v>69</v>
      </c>
      <c r="ADS770" s="10">
        <f>ADQ770*1.1</f>
        <v>0</v>
      </c>
      <c r="ADT770" s="10"/>
      <c r="ADU770" s="269"/>
      <c r="ADV770" s="202" t="s">
        <v>114</v>
      </c>
      <c r="ADW770" s="78" t="s">
        <v>183</v>
      </c>
      <c r="ADY770" s="203"/>
      <c r="ADZ770" s="203" t="e">
        <f>VLOOKUP(ADW770,$A$794:$F$2344,6,FALSE)</f>
        <v>#N/A</v>
      </c>
      <c r="AEA770" s="202" t="s">
        <v>69</v>
      </c>
      <c r="AEB770" s="10" t="e">
        <f>ADZ770*1.1</f>
        <v>#N/A</v>
      </c>
      <c r="AED770" s="269"/>
      <c r="AEE770" s="202" t="s">
        <v>114</v>
      </c>
      <c r="AEF770" s="491" t="s">
        <v>502</v>
      </c>
      <c r="AEH770" s="203"/>
      <c r="AEI770" s="203">
        <f>VLOOKUP(AEF770,$A$794:$F$2344,6,FALSE)</f>
        <v>0</v>
      </c>
      <c r="AEJ770" s="202" t="s">
        <v>69</v>
      </c>
      <c r="AEK770" s="10">
        <f>AEI770*1.1</f>
        <v>0</v>
      </c>
      <c r="AEM770" s="269"/>
      <c r="AEN770" s="202" t="s">
        <v>114</v>
      </c>
      <c r="AEO770" s="484" t="s">
        <v>911</v>
      </c>
      <c r="AEQ770" s="203"/>
      <c r="AER770" s="203">
        <f>VLOOKUP(AEO770,$A$794:$F$2344,6,FALSE)</f>
        <v>3</v>
      </c>
      <c r="AES770" s="202" t="s">
        <v>69</v>
      </c>
      <c r="AET770" s="10">
        <f>AER770*1.1</f>
        <v>3.3000000000000003</v>
      </c>
      <c r="AEV770" s="269"/>
      <c r="AEW770" s="202" t="s">
        <v>114</v>
      </c>
      <c r="AEX770" s="484" t="s">
        <v>2249</v>
      </c>
      <c r="AEZ770" s="203"/>
      <c r="AFA770" s="203">
        <f>VLOOKUP(AEX770,$A$794:$F$2344,6,FALSE)</f>
        <v>0</v>
      </c>
      <c r="AFB770" s="202" t="s">
        <v>69</v>
      </c>
      <c r="AFC770" s="10">
        <f>AFA770*1.1</f>
        <v>0</v>
      </c>
      <c r="AFD770" s="10"/>
      <c r="AFE770" s="269"/>
      <c r="AFF770" s="202" t="s">
        <v>114</v>
      </c>
      <c r="AFG770" s="78" t="s">
        <v>183</v>
      </c>
      <c r="AFI770" s="203"/>
      <c r="AFJ770" s="203" t="e">
        <f>VLOOKUP(AFG770,$A$794:$F$2344,6,FALSE)</f>
        <v>#N/A</v>
      </c>
      <c r="AFK770" s="202" t="s">
        <v>69</v>
      </c>
      <c r="AFL770" s="10" t="e">
        <f>AFJ770*1.1</f>
        <v>#N/A</v>
      </c>
      <c r="AFM770" s="10"/>
      <c r="AFN770" s="269"/>
      <c r="AFO770" s="202" t="s">
        <v>114</v>
      </c>
      <c r="AFP770" s="484" t="s">
        <v>507</v>
      </c>
      <c r="AFR770" s="203"/>
      <c r="AFS770" s="203">
        <f>VLOOKUP(AFP770,$A$794:$F$2344,6,FALSE)</f>
        <v>0</v>
      </c>
      <c r="AFT770" s="202" t="s">
        <v>69</v>
      </c>
      <c r="AFU770" s="10">
        <f>AFS770*1.1</f>
        <v>0</v>
      </c>
      <c r="AFV770" s="10"/>
      <c r="AFW770" s="269"/>
      <c r="AFX770" s="202" t="s">
        <v>114</v>
      </c>
      <c r="AFY770" s="484" t="s">
        <v>507</v>
      </c>
      <c r="AGA770" s="203"/>
      <c r="AGB770" s="203">
        <f>VLOOKUP(AFY770,$A$794:$F$2344,6,FALSE)</f>
        <v>0</v>
      </c>
      <c r="AGC770" s="202" t="s">
        <v>69</v>
      </c>
      <c r="AGD770" s="10">
        <f>AGB770*1.1</f>
        <v>0</v>
      </c>
      <c r="AGE770" s="10"/>
      <c r="AGF770" s="269"/>
      <c r="AGG770" s="202" t="s">
        <v>114</v>
      </c>
      <c r="AGH770" s="484" t="s">
        <v>508</v>
      </c>
      <c r="AGJ770" s="203"/>
      <c r="AGK770" s="203">
        <f>VLOOKUP(AGH770,$A$794:$F$2344,6,FALSE)</f>
        <v>0</v>
      </c>
      <c r="AGL770" s="202" t="s">
        <v>69</v>
      </c>
      <c r="AGM770" s="10">
        <f>AGK770*1.1</f>
        <v>0</v>
      </c>
      <c r="AGN770" s="10"/>
      <c r="AGO770" s="269"/>
      <c r="AGP770" s="202" t="s">
        <v>114</v>
      </c>
      <c r="AGQ770" s="484" t="s">
        <v>452</v>
      </c>
      <c r="AGS770" s="203"/>
      <c r="AGT770" s="203">
        <f>VLOOKUP(AGQ770,$A$794:$F$2344,6,FALSE)</f>
        <v>0</v>
      </c>
      <c r="AGU770" s="202" t="s">
        <v>69</v>
      </c>
      <c r="AGV770" s="10">
        <f>AGT770*1.1</f>
        <v>0</v>
      </c>
      <c r="AGW770" s="10"/>
      <c r="AGX770" s="269"/>
      <c r="AGY770" s="202" t="s">
        <v>114</v>
      </c>
      <c r="AGZ770" s="78" t="s">
        <v>183</v>
      </c>
      <c r="AHB770" s="203"/>
      <c r="AHC770" s="203" t="e">
        <f>VLOOKUP(AGZ770,$A$794:$F$2344,6,FALSE)</f>
        <v>#N/A</v>
      </c>
      <c r="AHD770" s="202" t="s">
        <v>69</v>
      </c>
      <c r="AHE770" s="10" t="e">
        <f>AHC770*1.1</f>
        <v>#N/A</v>
      </c>
      <c r="AHF770" s="10"/>
      <c r="AHG770" s="269"/>
      <c r="AHH770" s="202" t="s">
        <v>114</v>
      </c>
      <c r="AHI770" s="502" t="s">
        <v>2075</v>
      </c>
      <c r="AHK770" s="203"/>
      <c r="AHL770" s="203">
        <f>VLOOKUP(AHI770,$A$794:$F$2344,6,FALSE)</f>
        <v>0</v>
      </c>
      <c r="AHM770" s="202" t="s">
        <v>69</v>
      </c>
      <c r="AHN770" s="10">
        <f>AHL770*1.1</f>
        <v>0</v>
      </c>
      <c r="AHO770" s="10"/>
      <c r="AHP770" s="269"/>
      <c r="AHQ770" s="202" t="s">
        <v>114</v>
      </c>
      <c r="AHR770" s="484" t="s">
        <v>449</v>
      </c>
      <c r="AHT770" s="203"/>
      <c r="AHU770" s="203">
        <f>VLOOKUP(AHR770,$A$794:$F$2344,6,FALSE)</f>
        <v>0</v>
      </c>
      <c r="AHV770" s="202" t="s">
        <v>69</v>
      </c>
      <c r="AHW770" s="10">
        <f>AHU770*1.1</f>
        <v>0</v>
      </c>
      <c r="AHX770" s="10"/>
      <c r="AHY770" s="269"/>
      <c r="AHZ770" s="202" t="s">
        <v>114</v>
      </c>
      <c r="AIA770" s="78" t="s">
        <v>183</v>
      </c>
      <c r="AIC770" s="203"/>
      <c r="AID770" s="203" t="e">
        <f>VLOOKUP(AIA770,$A$794:$F$2344,6,FALSE)</f>
        <v>#N/A</v>
      </c>
      <c r="AIE770" s="202" t="s">
        <v>69</v>
      </c>
      <c r="AIF770" s="10" t="e">
        <f>AID770*1.1</f>
        <v>#N/A</v>
      </c>
      <c r="AIG770" s="10"/>
      <c r="AIH770" s="269"/>
      <c r="AII770" s="202" t="s">
        <v>114</v>
      </c>
      <c r="AIJ770" s="484" t="s">
        <v>934</v>
      </c>
      <c r="AIL770" s="203"/>
      <c r="AIM770" s="203">
        <f>VLOOKUP(AIJ770,$A$794:$F$2344,6,FALSE)</f>
        <v>0</v>
      </c>
      <c r="AIN770" s="202" t="s">
        <v>69</v>
      </c>
      <c r="AIO770" s="10">
        <f>AIM770*1.1</f>
        <v>0</v>
      </c>
      <c r="AIP770" s="10"/>
      <c r="AIQ770" s="269"/>
      <c r="AIR770" s="202" t="s">
        <v>114</v>
      </c>
      <c r="AIS770" s="484" t="s">
        <v>932</v>
      </c>
      <c r="AIU770" s="203"/>
      <c r="AIV770" s="203">
        <f>VLOOKUP(AIS770,$A$794:$F$2344,6,FALSE)</f>
        <v>6</v>
      </c>
      <c r="AIW770" s="202" t="s">
        <v>69</v>
      </c>
      <c r="AIX770" s="10">
        <f>AIV770*1.1</f>
        <v>6.6000000000000005</v>
      </c>
      <c r="AIY770" s="10"/>
      <c r="AIZ770" s="269"/>
      <c r="AJA770" s="202" t="s">
        <v>114</v>
      </c>
      <c r="AJB770" s="78" t="s">
        <v>183</v>
      </c>
      <c r="AJD770" s="203"/>
      <c r="AJE770" s="203" t="e">
        <f>VLOOKUP(AJB770,$A$794:$F$2344,6,FALSE)</f>
        <v>#N/A</v>
      </c>
      <c r="AJF770" s="202" t="s">
        <v>69</v>
      </c>
      <c r="AJG770" s="10" t="e">
        <f>AJE770*1.1</f>
        <v>#N/A</v>
      </c>
      <c r="AJH770" s="10"/>
      <c r="AJI770" s="269"/>
      <c r="AJJ770" s="202" t="s">
        <v>114</v>
      </c>
      <c r="AJK770" s="78" t="s">
        <v>183</v>
      </c>
      <c r="AJM770" s="203"/>
      <c r="AJN770" s="203" t="e">
        <f>VLOOKUP(AJK770,$A$794:$F$2344,6,FALSE)</f>
        <v>#N/A</v>
      </c>
      <c r="AJO770" s="202" t="s">
        <v>69</v>
      </c>
      <c r="AJP770" s="10" t="e">
        <f>AJN770*1.1</f>
        <v>#N/A</v>
      </c>
      <c r="AJQ770" s="10"/>
      <c r="AJR770" s="269"/>
      <c r="AJS770" s="202" t="s">
        <v>114</v>
      </c>
      <c r="AJT770" s="78" t="s">
        <v>183</v>
      </c>
      <c r="AJV770" s="203"/>
      <c r="AJW770" s="203" t="e">
        <f>VLOOKUP(AJT770,$A$794:$F$2344,6,FALSE)</f>
        <v>#N/A</v>
      </c>
      <c r="AJX770" s="202" t="s">
        <v>69</v>
      </c>
      <c r="AJY770" s="10" t="e">
        <f>AJW770*1.1</f>
        <v>#N/A</v>
      </c>
      <c r="AJZ770" s="10"/>
      <c r="AKA770" s="269"/>
      <c r="AKB770" s="202" t="s">
        <v>114</v>
      </c>
      <c r="AKC770" s="484" t="s">
        <v>1620</v>
      </c>
      <c r="AKE770" s="203"/>
      <c r="AKF770" s="203">
        <f>VLOOKUP(AKC770,$A$794:$F$2344,6,FALSE)</f>
        <v>0</v>
      </c>
      <c r="AKG770" s="202" t="s">
        <v>69</v>
      </c>
      <c r="AKH770" s="10">
        <f>AKF770*1.1</f>
        <v>0</v>
      </c>
      <c r="AKI770" s="10"/>
      <c r="AKJ770" s="269"/>
      <c r="AKK770" s="202" t="s">
        <v>114</v>
      </c>
      <c r="AKL770" s="78" t="s">
        <v>183</v>
      </c>
      <c r="AKN770" s="203"/>
      <c r="AKO770" s="203" t="e">
        <f>VLOOKUP(AKL770,$A$794:$F$2344,6,FALSE)</f>
        <v>#N/A</v>
      </c>
      <c r="AKP770" s="202" t="s">
        <v>69</v>
      </c>
      <c r="AKQ770" s="10" t="e">
        <f>AKO770*1.1</f>
        <v>#N/A</v>
      </c>
      <c r="AKR770" s="10"/>
      <c r="AKS770" s="269"/>
      <c r="AKT770" s="202" t="s">
        <v>114</v>
      </c>
      <c r="AKU770" s="78" t="s">
        <v>183</v>
      </c>
      <c r="AKW770" s="203"/>
      <c r="AKX770" s="203" t="e">
        <f>VLOOKUP(AKU770,$A$794:$F$2344,6,FALSE)</f>
        <v>#N/A</v>
      </c>
      <c r="AKY770" s="202" t="s">
        <v>69</v>
      </c>
      <c r="AKZ770" s="10" t="e">
        <f>AKX770*1.1</f>
        <v>#N/A</v>
      </c>
      <c r="ALA770" s="10"/>
      <c r="ALB770" s="269"/>
      <c r="ALC770" s="202" t="s">
        <v>114</v>
      </c>
      <c r="ALD770" s="78" t="s">
        <v>183</v>
      </c>
      <c r="ALF770" s="203"/>
      <c r="ALG770" s="203" t="e">
        <f>VLOOKUP(ALD770,$A$794:$F$2344,6,FALSE)</f>
        <v>#N/A</v>
      </c>
      <c r="ALH770" s="202" t="s">
        <v>69</v>
      </c>
      <c r="ALI770" s="10" t="e">
        <f>ALG770*1.1</f>
        <v>#N/A</v>
      </c>
      <c r="ALJ770" s="10"/>
      <c r="ALK770" s="269"/>
      <c r="ALL770" s="202" t="s">
        <v>114</v>
      </c>
      <c r="ALM770" s="78" t="s">
        <v>183</v>
      </c>
      <c r="ALO770" s="203"/>
      <c r="ALP770" s="203" t="e">
        <f>VLOOKUP(ALM770,$A$794:$F$2344,6,FALSE)</f>
        <v>#N/A</v>
      </c>
      <c r="ALQ770" s="202" t="s">
        <v>69</v>
      </c>
      <c r="ALR770" s="10" t="e">
        <f>ALP770*1.1</f>
        <v>#N/A</v>
      </c>
      <c r="ALS770" s="10"/>
      <c r="ALT770" s="269"/>
      <c r="ALU770" s="202" t="s">
        <v>114</v>
      </c>
      <c r="ALV770" s="78" t="s">
        <v>183</v>
      </c>
      <c r="ALX770" s="203"/>
      <c r="ALY770" s="203" t="e">
        <f>VLOOKUP(ALV770,$A$794:$F$2344,6,FALSE)</f>
        <v>#N/A</v>
      </c>
      <c r="ALZ770" s="202" t="s">
        <v>69</v>
      </c>
      <c r="AMA770" s="10" t="e">
        <f>ALY770*1.1</f>
        <v>#N/A</v>
      </c>
      <c r="AMB770" s="10"/>
      <c r="AMC770" s="269"/>
      <c r="AMD770" s="202" t="s">
        <v>114</v>
      </c>
      <c r="AME770" s="78" t="s">
        <v>183</v>
      </c>
      <c r="AMG770" s="203"/>
      <c r="AMH770" s="203" t="e">
        <f>VLOOKUP(AME770,$A$794:$F$2344,6,FALSE)</f>
        <v>#N/A</v>
      </c>
      <c r="AMI770" s="202" t="s">
        <v>69</v>
      </c>
      <c r="AMJ770" s="10" t="e">
        <f>AMH770*1.1</f>
        <v>#N/A</v>
      </c>
      <c r="AMK770" s="10"/>
      <c r="AML770" s="269"/>
      <c r="AMM770" s="202" t="s">
        <v>114</v>
      </c>
      <c r="AMN770" s="78" t="s">
        <v>183</v>
      </c>
      <c r="AMP770" s="203"/>
      <c r="AMQ770" s="203" t="e">
        <f>VLOOKUP(AMN770,$A$794:$F$2344,6,FALSE)</f>
        <v>#N/A</v>
      </c>
      <c r="AMR770" s="202" t="s">
        <v>69</v>
      </c>
      <c r="AMS770" s="10" t="e">
        <f>AMQ770*1.1</f>
        <v>#N/A</v>
      </c>
      <c r="AMT770" s="10"/>
      <c r="AMU770" s="269"/>
      <c r="AMV770" s="202" t="s">
        <v>114</v>
      </c>
      <c r="AMW770" s="78" t="s">
        <v>183</v>
      </c>
      <c r="AMY770" s="203"/>
      <c r="AMZ770" s="203" t="e">
        <f>VLOOKUP(AMW770,$A$794:$F$2344,6,FALSE)</f>
        <v>#N/A</v>
      </c>
      <c r="ANA770" s="202" t="s">
        <v>69</v>
      </c>
      <c r="ANB770" s="10" t="e">
        <f>AMZ770*1.1</f>
        <v>#N/A</v>
      </c>
      <c r="ANC770" s="10"/>
      <c r="AND770" s="269"/>
      <c r="ANE770" s="202" t="s">
        <v>114</v>
      </c>
      <c r="ANF770" s="78" t="s">
        <v>183</v>
      </c>
      <c r="ANH770" s="203"/>
      <c r="ANI770" s="203" t="e">
        <f>VLOOKUP(ANF770,$A$794:$F$2344,6,FALSE)</f>
        <v>#N/A</v>
      </c>
      <c r="ANJ770" s="202" t="s">
        <v>69</v>
      </c>
      <c r="ANK770" s="10" t="e">
        <f>ANI770*1.1</f>
        <v>#N/A</v>
      </c>
      <c r="ANL770" s="10"/>
      <c r="ANM770" s="269"/>
      <c r="ANN770" s="202" t="s">
        <v>114</v>
      </c>
      <c r="ANO770" s="78" t="s">
        <v>183</v>
      </c>
      <c r="ANQ770" s="203"/>
      <c r="ANR770" s="203" t="e">
        <f>VLOOKUP(ANO770,$A$794:$F$2344,6,FALSE)</f>
        <v>#N/A</v>
      </c>
      <c r="ANS770" s="202" t="s">
        <v>69</v>
      </c>
      <c r="ANT770" s="10" t="e">
        <f>ANR770*1.1</f>
        <v>#N/A</v>
      </c>
      <c r="ANU770" s="10"/>
      <c r="ANV770" s="269"/>
      <c r="ANW770" s="202" t="s">
        <v>114</v>
      </c>
      <c r="ANX770" s="78" t="s">
        <v>183</v>
      </c>
      <c r="ANZ770" s="203"/>
      <c r="AOA770" s="203" t="e">
        <f>VLOOKUP(ANX770,$A$794:$F$2344,6,FALSE)</f>
        <v>#N/A</v>
      </c>
      <c r="AOB770" s="202" t="s">
        <v>69</v>
      </c>
      <c r="AOC770" s="10" t="e">
        <f>AOA770*1.1</f>
        <v>#N/A</v>
      </c>
      <c r="AOD770" s="10"/>
      <c r="AOE770" s="269"/>
      <c r="AOF770" s="202" t="s">
        <v>114</v>
      </c>
      <c r="AOG770" s="78" t="s">
        <v>183</v>
      </c>
      <c r="AOI770" s="203"/>
      <c r="AOJ770" s="203" t="e">
        <f>VLOOKUP(AOG770,$A$794:$F$2344,6,FALSE)</f>
        <v>#N/A</v>
      </c>
      <c r="AOK770" s="202" t="s">
        <v>69</v>
      </c>
      <c r="AOL770" s="10" t="e">
        <f>AOJ770*1.1</f>
        <v>#N/A</v>
      </c>
      <c r="AOM770" s="10"/>
      <c r="AON770" s="269"/>
      <c r="AOO770" s="202" t="s">
        <v>114</v>
      </c>
      <c r="AOP770" s="78" t="s">
        <v>183</v>
      </c>
      <c r="AOR770" s="203"/>
      <c r="AOS770" s="203" t="e">
        <f>VLOOKUP(AOP770,$A$794:$F$2344,6,FALSE)</f>
        <v>#N/A</v>
      </c>
      <c r="AOT770" s="202" t="s">
        <v>69</v>
      </c>
      <c r="AOU770" s="10" t="e">
        <f>AOS770*1.1</f>
        <v>#N/A</v>
      </c>
      <c r="AOV770" s="10"/>
      <c r="AOW770" s="269"/>
      <c r="AOX770" s="202" t="s">
        <v>114</v>
      </c>
      <c r="AOY770" s="78" t="s">
        <v>183</v>
      </c>
      <c r="APA770" s="203"/>
      <c r="APB770" s="203" t="e">
        <f>VLOOKUP(AOY770,$A$794:$F$2344,6,FALSE)</f>
        <v>#N/A</v>
      </c>
      <c r="APC770" s="202" t="s">
        <v>69</v>
      </c>
      <c r="APD770" s="10" t="e">
        <f>APB770*1.1</f>
        <v>#N/A</v>
      </c>
      <c r="APE770" s="10"/>
      <c r="APF770" s="269"/>
      <c r="APG770" s="202" t="s">
        <v>114</v>
      </c>
      <c r="APH770" s="78" t="s">
        <v>183</v>
      </c>
      <c r="APJ770" s="203"/>
      <c r="APK770" s="203" t="e">
        <f>VLOOKUP(APH770,$A$794:$F$2344,6,FALSE)</f>
        <v>#N/A</v>
      </c>
      <c r="APL770" s="202" t="s">
        <v>69</v>
      </c>
      <c r="APM770" s="10" t="e">
        <f>APK770*1.1</f>
        <v>#N/A</v>
      </c>
      <c r="APN770" s="10"/>
      <c r="APO770" s="269"/>
      <c r="APP770" s="202" t="s">
        <v>114</v>
      </c>
      <c r="APQ770" s="498" t="s">
        <v>452</v>
      </c>
      <c r="APS770" s="203"/>
      <c r="APT770" s="203">
        <f>VLOOKUP(APQ770,$A$794:$F$2344,6,FALSE)</f>
        <v>0</v>
      </c>
      <c r="APU770" s="202" t="s">
        <v>69</v>
      </c>
      <c r="APV770" s="10">
        <f>APT770*1.1</f>
        <v>0</v>
      </c>
      <c r="APW770" s="10"/>
      <c r="APX770" s="269"/>
      <c r="APY770" s="202" t="s">
        <v>114</v>
      </c>
      <c r="APZ770" s="498" t="s">
        <v>526</v>
      </c>
      <c r="AQB770" s="203"/>
      <c r="AQC770" s="203">
        <f>VLOOKUP(APZ770,$A$794:$F$2344,6,FALSE)</f>
        <v>2</v>
      </c>
      <c r="AQD770" s="202" t="s">
        <v>69</v>
      </c>
      <c r="AQE770" s="10">
        <f>AQC770*1.1</f>
        <v>2.2000000000000002</v>
      </c>
      <c r="AQF770" s="10"/>
      <c r="AQG770" s="269"/>
      <c r="AQH770" s="202" t="s">
        <v>114</v>
      </c>
      <c r="AQI770" s="484" t="s">
        <v>452</v>
      </c>
      <c r="AQK770" s="203"/>
      <c r="AQL770" s="203">
        <f>VLOOKUP(AQI770,$A$794:$F$2344,6,FALSE)</f>
        <v>0</v>
      </c>
      <c r="AQM770" s="202" t="s">
        <v>69</v>
      </c>
      <c r="AQN770" s="10">
        <f>AQL770*1.1</f>
        <v>0</v>
      </c>
      <c r="AQO770" s="10"/>
      <c r="AQP770" s="269"/>
      <c r="AQQ770" s="202" t="s">
        <v>114</v>
      </c>
      <c r="AQR770" s="484" t="s">
        <v>507</v>
      </c>
      <c r="AQT770" s="203"/>
      <c r="AQU770" s="203">
        <f>VLOOKUP(AQR770,$A$794:$F$2344,6,FALSE)</f>
        <v>0</v>
      </c>
      <c r="AQV770" s="202" t="s">
        <v>69</v>
      </c>
      <c r="AQW770" s="10">
        <f>AQU770*1.1</f>
        <v>0</v>
      </c>
      <c r="AQX770" s="10"/>
      <c r="AQY770" s="269"/>
      <c r="AQZ770" s="202" t="s">
        <v>114</v>
      </c>
      <c r="ARA770" s="484" t="s">
        <v>932</v>
      </c>
      <c r="ARC770" s="203"/>
      <c r="ARD770" s="203">
        <f>VLOOKUP(ARA770,$A$794:$F$2344,6,FALSE)</f>
        <v>6</v>
      </c>
      <c r="ARE770" s="202" t="s">
        <v>69</v>
      </c>
      <c r="ARF770" s="10">
        <f>ARD770*1.1</f>
        <v>6.6000000000000005</v>
      </c>
      <c r="ARG770" s="10"/>
      <c r="ARH770" s="269"/>
      <c r="ARI770" s="202" t="s">
        <v>114</v>
      </c>
      <c r="ARJ770" s="484" t="s">
        <v>3017</v>
      </c>
      <c r="ARL770" s="203"/>
      <c r="ARM770" s="203">
        <f>VLOOKUP(ARJ770,$A$794:$F$2344,6,FALSE)</f>
        <v>0</v>
      </c>
      <c r="ARN770" s="202" t="s">
        <v>69</v>
      </c>
      <c r="ARO770" s="10">
        <f>ARM770*1.1</f>
        <v>0</v>
      </c>
      <c r="ARP770" s="10"/>
      <c r="ARQ770" s="269"/>
      <c r="ARR770" s="202" t="s">
        <v>114</v>
      </c>
      <c r="ARS770" s="498" t="s">
        <v>452</v>
      </c>
      <c r="ARU770" s="203"/>
      <c r="ARV770" s="203">
        <f>VLOOKUP(ARS770,$A$794:$F$2344,6,FALSE)</f>
        <v>0</v>
      </c>
      <c r="ARW770" s="202" t="s">
        <v>69</v>
      </c>
      <c r="ARX770" s="10">
        <f>ARV770*1.1</f>
        <v>0</v>
      </c>
      <c r="ARY770" s="10"/>
      <c r="ARZ770" s="269"/>
      <c r="ASA770" s="202" t="s">
        <v>114</v>
      </c>
      <c r="ASB770" s="484" t="s">
        <v>535</v>
      </c>
      <c r="ASD770" s="203"/>
      <c r="ASE770" s="203">
        <f>VLOOKUP(ASB770,$A$794:$F$2344,6,FALSE)</f>
        <v>0</v>
      </c>
      <c r="ASF770" s="202" t="s">
        <v>69</v>
      </c>
      <c r="ASG770" s="10">
        <f>ASE770*1.1</f>
        <v>0</v>
      </c>
      <c r="ASH770" s="10"/>
      <c r="ASI770" s="269"/>
      <c r="ASJ770" s="202" t="s">
        <v>114</v>
      </c>
      <c r="ASK770" s="484" t="s">
        <v>452</v>
      </c>
      <c r="ASM770" s="203"/>
      <c r="ASN770" s="203">
        <f>VLOOKUP(ASK770,$A$794:$F$2344,6,FALSE)</f>
        <v>0</v>
      </c>
      <c r="ASO770" s="202" t="s">
        <v>69</v>
      </c>
      <c r="ASP770" s="10">
        <f>ASN770*1.1</f>
        <v>0</v>
      </c>
      <c r="ASQ770" s="10"/>
      <c r="ASR770" s="269"/>
      <c r="ASS770" s="202" t="s">
        <v>114</v>
      </c>
      <c r="AST770" s="484" t="s">
        <v>1601</v>
      </c>
      <c r="ASV770" s="203"/>
      <c r="ASW770" s="203">
        <f>VLOOKUP(AST770,$A$794:$F$2344,6,FALSE)</f>
        <v>0</v>
      </c>
      <c r="ASX770" s="202" t="s">
        <v>69</v>
      </c>
      <c r="ASY770" s="10">
        <f>ASW770*1.1</f>
        <v>0</v>
      </c>
      <c r="ASZ770" s="10"/>
      <c r="ATA770" s="269"/>
      <c r="ATB770" s="202" t="s">
        <v>114</v>
      </c>
      <c r="ATC770" s="484" t="s">
        <v>2399</v>
      </c>
      <c r="ATE770" s="203"/>
      <c r="ATF770" s="203">
        <f>VLOOKUP(ATC770,$A$794:$F$2344,6,FALSE)</f>
        <v>0</v>
      </c>
      <c r="ATG770" s="202" t="s">
        <v>69</v>
      </c>
      <c r="ATH770" s="10">
        <f>ATF770*1.1</f>
        <v>0</v>
      </c>
      <c r="ATI770" s="10"/>
      <c r="ATJ770" s="269"/>
      <c r="ATK770" s="202" t="s">
        <v>114</v>
      </c>
      <c r="ATL770" s="484" t="s">
        <v>438</v>
      </c>
      <c r="ATN770" s="203"/>
      <c r="ATO770" s="203">
        <f>VLOOKUP(ATL770,$A$794:$F$2344,6,FALSE)</f>
        <v>18</v>
      </c>
      <c r="ATP770" s="202" t="s">
        <v>69</v>
      </c>
      <c r="ATQ770" s="10">
        <f>ATO770*1.1</f>
        <v>19.8</v>
      </c>
      <c r="ATR770" s="10"/>
      <c r="ATS770" s="269"/>
      <c r="ATT770" s="202" t="s">
        <v>114</v>
      </c>
      <c r="ATU770" s="484" t="s">
        <v>2897</v>
      </c>
      <c r="ATW770" s="203"/>
      <c r="ATX770" s="203">
        <f>VLOOKUP(ATU770,$A$794:$F$2344,6,FALSE)</f>
        <v>0</v>
      </c>
      <c r="ATY770" s="202" t="s">
        <v>69</v>
      </c>
      <c r="ATZ770" s="10">
        <f>ATX770*1.1</f>
        <v>0</v>
      </c>
      <c r="AUA770" s="10"/>
      <c r="AUB770" s="269"/>
      <c r="AUC770" s="202" t="s">
        <v>114</v>
      </c>
      <c r="AUD770" s="484" t="s">
        <v>932</v>
      </c>
      <c r="AUF770" s="203"/>
      <c r="AUG770" s="203">
        <f>VLOOKUP(AUD770,$A$794:$F$2344,6,FALSE)</f>
        <v>6</v>
      </c>
      <c r="AUH770" s="202" t="s">
        <v>69</v>
      </c>
      <c r="AUI770" s="10">
        <f>AUG770*1.1</f>
        <v>6.6000000000000005</v>
      </c>
      <c r="AUJ770" s="10"/>
      <c r="AUK770" s="269"/>
      <c r="AUL770" s="202" t="s">
        <v>114</v>
      </c>
      <c r="AUM770" s="484" t="s">
        <v>2444</v>
      </c>
      <c r="AUO770" s="203"/>
      <c r="AUP770" s="203">
        <f>VLOOKUP(AUM770,$A$794:$F$2344,6,FALSE)</f>
        <v>0</v>
      </c>
      <c r="AUQ770" s="202" t="s">
        <v>69</v>
      </c>
      <c r="AUR770" s="10">
        <f>AUP770*1.1</f>
        <v>0</v>
      </c>
      <c r="AUS770" s="10"/>
      <c r="AUT770" s="269"/>
      <c r="AUU770" s="202" t="s">
        <v>114</v>
      </c>
      <c r="AUV770" s="509" t="s">
        <v>449</v>
      </c>
      <c r="AUX770" s="203"/>
      <c r="AUY770" s="203">
        <f>VLOOKUP(AUV770,$A$794:$F$2344,6,FALSE)</f>
        <v>0</v>
      </c>
      <c r="AUZ770" s="202" t="s">
        <v>69</v>
      </c>
      <c r="AVA770" s="10">
        <f>AUY770*1.1</f>
        <v>0</v>
      </c>
      <c r="AVB770" s="10"/>
      <c r="AVC770" s="269"/>
      <c r="AVD770" s="202" t="s">
        <v>114</v>
      </c>
      <c r="AVE770" s="484" t="s">
        <v>502</v>
      </c>
      <c r="AVG770" s="203"/>
      <c r="AVH770" s="203">
        <f>VLOOKUP(AVE770,$A$794:$F$2344,6,FALSE)</f>
        <v>0</v>
      </c>
      <c r="AVI770" s="202" t="s">
        <v>69</v>
      </c>
      <c r="AVJ770" s="10">
        <f>AVH770*1.1</f>
        <v>0</v>
      </c>
      <c r="AVK770" s="10"/>
      <c r="AVL770" s="269"/>
      <c r="AVM770" s="202" t="s">
        <v>114</v>
      </c>
      <c r="AVN770" s="484" t="s">
        <v>438</v>
      </c>
      <c r="AVP770" s="203"/>
      <c r="AVQ770" s="203">
        <f>VLOOKUP(AVN770,$A$794:$F$2344,6,FALSE)</f>
        <v>18</v>
      </c>
      <c r="AVR770" s="202" t="s">
        <v>69</v>
      </c>
      <c r="AVS770" s="10">
        <f>AVQ770*1.1</f>
        <v>19.8</v>
      </c>
      <c r="AVT770" s="10"/>
      <c r="AVU770" s="269"/>
      <c r="AVV770" s="202" t="s">
        <v>114</v>
      </c>
      <c r="AVW770" s="487" t="s">
        <v>2444</v>
      </c>
      <c r="AVY770" s="203"/>
      <c r="AVZ770" s="203">
        <f>VLOOKUP(AVW770,$A$794:$F$2344,6,FALSE)</f>
        <v>0</v>
      </c>
      <c r="AWA770" s="202" t="s">
        <v>69</v>
      </c>
      <c r="AWB770" s="10">
        <f>AVZ770*1.1</f>
        <v>0</v>
      </c>
      <c r="AWC770" s="10"/>
      <c r="AWD770" s="269"/>
      <c r="AWE770" s="202" t="s">
        <v>114</v>
      </c>
      <c r="AWF770" s="484" t="s">
        <v>452</v>
      </c>
      <c r="AWH770" s="203"/>
      <c r="AWI770" s="203">
        <f>VLOOKUP(AWF770,$A$794:$F$2344,6,FALSE)</f>
        <v>0</v>
      </c>
      <c r="AWJ770" s="202" t="s">
        <v>69</v>
      </c>
      <c r="AWK770" s="10">
        <f>AWI770*1.1</f>
        <v>0</v>
      </c>
      <c r="AWL770" s="10"/>
      <c r="AWM770" s="269"/>
      <c r="AWN770" s="202" t="s">
        <v>114</v>
      </c>
      <c r="AWO770" s="484" t="s">
        <v>2897</v>
      </c>
      <c r="AWQ770" s="203"/>
      <c r="AWR770" s="203">
        <f>VLOOKUP(AWO770,$A$794:$F$2344,6,FALSE)</f>
        <v>0</v>
      </c>
      <c r="AWS770" s="202" t="s">
        <v>69</v>
      </c>
      <c r="AWT770" s="10">
        <f>AWR770*1.1</f>
        <v>0</v>
      </c>
      <c r="AWU770" s="10"/>
      <c r="AWV770" s="269"/>
      <c r="AWW770" s="202" t="s">
        <v>114</v>
      </c>
      <c r="AWX770" s="484" t="s">
        <v>507</v>
      </c>
      <c r="AWZ770" s="203"/>
      <c r="AXA770" s="203">
        <f>VLOOKUP(AWX770,$A$794:$F$2344,6,FALSE)</f>
        <v>0</v>
      </c>
      <c r="AXB770" s="202" t="s">
        <v>69</v>
      </c>
      <c r="AXC770" s="10">
        <f>AXA770*1.1</f>
        <v>0</v>
      </c>
      <c r="AXD770" s="10"/>
      <c r="AXE770" s="269"/>
      <c r="AXF770" s="202" t="s">
        <v>114</v>
      </c>
      <c r="AXG770" s="484" t="s">
        <v>932</v>
      </c>
      <c r="AXI770" s="203"/>
      <c r="AXJ770" s="203">
        <f>VLOOKUP(AXG770,$A$794:$F$2344,6,FALSE)</f>
        <v>6</v>
      </c>
      <c r="AXK770" s="202" t="s">
        <v>69</v>
      </c>
      <c r="AXL770" s="10">
        <f>AXJ770*1.1</f>
        <v>6.6000000000000005</v>
      </c>
      <c r="AXM770" s="10"/>
      <c r="AXN770" s="269"/>
      <c r="AXO770" s="202" t="s">
        <v>114</v>
      </c>
      <c r="AXP770" s="484" t="s">
        <v>452</v>
      </c>
      <c r="AXR770" s="203"/>
      <c r="AXS770" s="203">
        <f>VLOOKUP(AXP770,$A$794:$F$2344,6,FALSE)</f>
        <v>0</v>
      </c>
      <c r="AXT770" s="202" t="s">
        <v>69</v>
      </c>
      <c r="AXU770" s="10">
        <f>AXS770*1.1</f>
        <v>0</v>
      </c>
      <c r="AXV770" s="10"/>
      <c r="AXW770" s="269"/>
      <c r="AXX770" s="202" t="s">
        <v>114</v>
      </c>
      <c r="AXY770" s="498" t="s">
        <v>3038</v>
      </c>
      <c r="AYA770" s="203"/>
      <c r="AYB770" s="203">
        <f>VLOOKUP(AXY770,$A$794:$F$2344,6,FALSE)</f>
        <v>0</v>
      </c>
      <c r="AYC770" s="202" t="s">
        <v>69</v>
      </c>
      <c r="AYD770" s="10">
        <f>AYB770*1.1</f>
        <v>0</v>
      </c>
      <c r="AYE770" s="10"/>
      <c r="AYF770" s="269"/>
      <c r="AYG770" s="202" t="s">
        <v>114</v>
      </c>
      <c r="AYH770" s="484" t="s">
        <v>2347</v>
      </c>
      <c r="AYJ770" s="203"/>
      <c r="AYK770" s="203">
        <f>VLOOKUP(AYH770,$A$794:$F$2344,6,FALSE)</f>
        <v>0</v>
      </c>
      <c r="AYL770" s="202" t="s">
        <v>69</v>
      </c>
      <c r="AYM770" s="10">
        <f>AYK770*1.1</f>
        <v>0</v>
      </c>
      <c r="AYN770" s="10"/>
      <c r="AYO770" s="269"/>
      <c r="AYP770" s="202" t="s">
        <v>114</v>
      </c>
      <c r="AYQ770" s="484" t="s">
        <v>2383</v>
      </c>
      <c r="AYS770" s="203"/>
      <c r="AYT770" s="203">
        <f>VLOOKUP(AYQ770,$A$794:$F$2344,6,FALSE)</f>
        <v>0</v>
      </c>
      <c r="AYU770" s="202" t="s">
        <v>69</v>
      </c>
      <c r="AYV770" s="10">
        <f>AYT770*1.1</f>
        <v>0</v>
      </c>
      <c r="AYW770" s="10"/>
      <c r="AYX770" s="269"/>
      <c r="AYY770" s="202" t="s">
        <v>114</v>
      </c>
      <c r="AYZ770" s="484" t="s">
        <v>533</v>
      </c>
      <c r="AZB770" s="203"/>
      <c r="AZC770" s="203">
        <f>VLOOKUP(AYZ770,$A$794:$F$2344,6,FALSE)</f>
        <v>0</v>
      </c>
      <c r="AZD770" s="202" t="s">
        <v>69</v>
      </c>
      <c r="AZE770" s="10">
        <f>AZC770*1.1</f>
        <v>0</v>
      </c>
      <c r="AZF770" s="10"/>
      <c r="AZG770" s="269"/>
      <c r="AZH770" s="202" t="s">
        <v>114</v>
      </c>
      <c r="AZI770" s="484" t="s">
        <v>452</v>
      </c>
      <c r="AZK770" s="203"/>
      <c r="AZL770" s="203">
        <f>VLOOKUP(AZI770,$A$794:$F$2344,6,FALSE)</f>
        <v>0</v>
      </c>
      <c r="AZM770" s="202" t="s">
        <v>69</v>
      </c>
      <c r="AZN770" s="10">
        <f>AZL770*1.1</f>
        <v>0</v>
      </c>
      <c r="AZO770" s="10"/>
      <c r="AZP770" s="269"/>
      <c r="AZQ770" s="202" t="s">
        <v>114</v>
      </c>
      <c r="AZR770" s="484" t="s">
        <v>452</v>
      </c>
      <c r="AZT770" s="203"/>
      <c r="AZU770" s="203">
        <f>VLOOKUP(AZR770,$A$794:$F$2344,6,FALSE)</f>
        <v>0</v>
      </c>
      <c r="AZV770" s="202" t="s">
        <v>69</v>
      </c>
      <c r="AZW770" s="10">
        <f>AZU770*1.1</f>
        <v>0</v>
      </c>
      <c r="AZX770" s="10"/>
      <c r="AZY770" s="269"/>
      <c r="AZZ770" s="202" t="s">
        <v>114</v>
      </c>
      <c r="BAA770" s="498" t="s">
        <v>793</v>
      </c>
      <c r="BAC770" s="203"/>
      <c r="BAD770" s="203">
        <f>VLOOKUP(BAA770,$A$794:$F$2344,6,FALSE)</f>
        <v>0</v>
      </c>
      <c r="BAE770" s="202" t="s">
        <v>69</v>
      </c>
      <c r="BAF770" s="10">
        <f>BAD770*1.1</f>
        <v>0</v>
      </c>
      <c r="BAG770" s="10"/>
      <c r="BAH770" s="269"/>
    </row>
    <row r="771" spans="1:1386" s="14" customFormat="1" ht="15">
      <c r="A771" s="202"/>
      <c r="B771" s="485"/>
      <c r="D771" s="202"/>
      <c r="E771" s="202"/>
      <c r="F771" s="202"/>
      <c r="G771" s="10"/>
      <c r="H771" s="10">
        <f>SUM(G766:G770)</f>
        <v>3.3000000000000003</v>
      </c>
      <c r="I771" s="263"/>
      <c r="J771" s="202"/>
      <c r="K771" s="488"/>
      <c r="M771" s="202"/>
      <c r="N771" s="202"/>
      <c r="O771" s="202"/>
      <c r="P771" s="10"/>
      <c r="Q771" s="10">
        <f>SUM(P766:P770)</f>
        <v>27</v>
      </c>
      <c r="R771" s="263"/>
      <c r="S771" s="202"/>
      <c r="T771" s="485"/>
      <c r="V771" s="202"/>
      <c r="W771" s="202"/>
      <c r="X771" s="202"/>
      <c r="Y771" s="10"/>
      <c r="Z771" s="10">
        <f>SUM(Y766:Y770)</f>
        <v>23.400000000000002</v>
      </c>
      <c r="AA771" s="263"/>
      <c r="AB771" s="202"/>
      <c r="AC771" s="485"/>
      <c r="AE771" s="202"/>
      <c r="AF771" s="202"/>
      <c r="AG771" s="202"/>
      <c r="AH771" s="10"/>
      <c r="AI771" s="10">
        <f>SUM(AH766:AH770)</f>
        <v>0</v>
      </c>
      <c r="AJ771" s="263"/>
      <c r="AK771" s="202"/>
      <c r="AL771" s="485"/>
      <c r="AN771" s="202"/>
      <c r="AO771" s="202"/>
      <c r="AP771" s="202"/>
      <c r="AQ771" s="10"/>
      <c r="AR771" s="10">
        <f>SUM(AQ766:AQ770)</f>
        <v>0</v>
      </c>
      <c r="AS771" s="263"/>
      <c r="AT771" s="202"/>
      <c r="AU771" s="485"/>
      <c r="AW771" s="202"/>
      <c r="AX771" s="202"/>
      <c r="AY771" s="202"/>
      <c r="AZ771" s="10"/>
      <c r="BA771" s="10">
        <f>SUM(AZ766:AZ770)</f>
        <v>0</v>
      </c>
      <c r="BB771" s="263"/>
      <c r="BC771" s="202"/>
      <c r="BD771" s="485"/>
      <c r="BF771" s="202"/>
      <c r="BG771" s="202"/>
      <c r="BH771" s="202"/>
      <c r="BI771" s="10"/>
      <c r="BJ771" s="10">
        <f>SUM(BI766:BI770)</f>
        <v>19.8</v>
      </c>
      <c r="BK771" s="263"/>
      <c r="BL771" s="202"/>
      <c r="BM771" s="485"/>
      <c r="BO771" s="202"/>
      <c r="BP771" s="202"/>
      <c r="BQ771" s="202"/>
      <c r="BR771" s="10"/>
      <c r="BS771" s="10">
        <f>SUM(BR766:BR770)</f>
        <v>3.5999999999999996</v>
      </c>
      <c r="BT771" s="263"/>
      <c r="BU771" s="202"/>
      <c r="BV771" s="485"/>
      <c r="BX771" s="202"/>
      <c r="BY771" s="202"/>
      <c r="BZ771" s="202"/>
      <c r="CA771" s="10"/>
      <c r="CB771" s="10">
        <f>SUM(CA766:CA770)</f>
        <v>19.8</v>
      </c>
      <c r="CC771" s="263"/>
      <c r="CD771" s="202"/>
      <c r="CE771" s="492"/>
      <c r="CG771" s="202"/>
      <c r="CH771" s="202"/>
      <c r="CI771" s="202"/>
      <c r="CJ771" s="10"/>
      <c r="CK771" s="10">
        <f>SUM(CJ766:CJ770)</f>
        <v>0</v>
      </c>
      <c r="CL771" s="263"/>
      <c r="CM771" s="202"/>
      <c r="CN771" s="485"/>
      <c r="CP771" s="202"/>
      <c r="CQ771" s="202"/>
      <c r="CR771" s="202"/>
      <c r="CS771" s="10"/>
      <c r="CT771" s="10">
        <f>SUM(CS766:CS770)</f>
        <v>27</v>
      </c>
      <c r="CU771" s="263"/>
      <c r="CV771" s="202"/>
      <c r="CW771" s="485"/>
      <c r="CY771" s="202"/>
      <c r="CZ771" s="202"/>
      <c r="DA771" s="202"/>
      <c r="DB771" s="10"/>
      <c r="DC771" s="10">
        <f>SUM(DB766:DB770)</f>
        <v>21.599999999999998</v>
      </c>
      <c r="DD771" s="263"/>
      <c r="DE771" s="202"/>
      <c r="DF771" s="485"/>
      <c r="DH771" s="202"/>
      <c r="DI771" s="202"/>
      <c r="DJ771" s="202"/>
      <c r="DK771" s="10"/>
      <c r="DL771" s="10">
        <f>SUM(DK766:DK770)</f>
        <v>25.2</v>
      </c>
      <c r="DM771" s="263"/>
      <c r="DN771" s="202"/>
      <c r="DO771" s="485"/>
      <c r="DQ771" s="202"/>
      <c r="DR771" s="202"/>
      <c r="DS771" s="202"/>
      <c r="DT771" s="10"/>
      <c r="DU771" s="10">
        <f>SUM(DT766:DT770)</f>
        <v>0</v>
      </c>
      <c r="DV771" s="263"/>
      <c r="DW771" s="202"/>
      <c r="DX771" s="485"/>
      <c r="DZ771" s="202"/>
      <c r="EA771" s="202"/>
      <c r="EB771" s="202"/>
      <c r="EC771" s="10"/>
      <c r="ED771" s="10">
        <f>SUM(EC766:EC770)</f>
        <v>25.2</v>
      </c>
      <c r="EE771" s="263"/>
      <c r="EF771" s="202"/>
      <c r="EG771" s="485"/>
      <c r="EI771" s="202"/>
      <c r="EJ771" s="202"/>
      <c r="EK771" s="202"/>
      <c r="EL771" s="10"/>
      <c r="EM771" s="10">
        <f>SUM(EL766:EL770)</f>
        <v>23.400000000000002</v>
      </c>
      <c r="EN771" s="263"/>
      <c r="EO771" s="202"/>
      <c r="EP771" s="485"/>
      <c r="ER771" s="202"/>
      <c r="ES771" s="202"/>
      <c r="ET771" s="202"/>
      <c r="EU771" s="10"/>
      <c r="EV771" s="10">
        <f>SUM(EU766:EU770)</f>
        <v>4.5</v>
      </c>
      <c r="EW771" s="263"/>
      <c r="EX771" s="202"/>
      <c r="EY771" s="485"/>
      <c r="FA771" s="202"/>
      <c r="FB771" s="202"/>
      <c r="FC771" s="202"/>
      <c r="FD771" s="10"/>
      <c r="FE771" s="10">
        <f>SUM(FD766:FD770)</f>
        <v>4.1999999999999993</v>
      </c>
      <c r="FF771" s="263"/>
      <c r="FG771" s="202"/>
      <c r="FH771" s="485"/>
      <c r="FJ771" s="202"/>
      <c r="FK771" s="202"/>
      <c r="FL771" s="202"/>
      <c r="FM771" s="10"/>
      <c r="FN771" s="10">
        <f>SUM(FM766:FM770)</f>
        <v>0</v>
      </c>
      <c r="FO771" s="263"/>
      <c r="FP771" s="202"/>
      <c r="FQ771" s="485"/>
      <c r="FS771" s="202"/>
      <c r="FT771" s="202"/>
      <c r="FU771" s="202"/>
      <c r="FV771" s="10"/>
      <c r="FW771" s="10">
        <f>SUM(FV766:FV770)</f>
        <v>0</v>
      </c>
      <c r="FX771" s="263"/>
      <c r="FY771" s="202"/>
      <c r="FZ771" s="485"/>
      <c r="GB771" s="202"/>
      <c r="GC771" s="202"/>
      <c r="GD771" s="202"/>
      <c r="GE771" s="10"/>
      <c r="GF771" s="10">
        <f>SUM(GE766:GE770)</f>
        <v>27</v>
      </c>
      <c r="GG771" s="263"/>
      <c r="GH771" s="202"/>
      <c r="GI771" s="485"/>
      <c r="GK771" s="202"/>
      <c r="GL771" s="202"/>
      <c r="GM771" s="202"/>
      <c r="GN771" s="10"/>
      <c r="GO771" s="10">
        <f>SUM(GN766:GN770)</f>
        <v>27</v>
      </c>
      <c r="GP771" s="263"/>
      <c r="GQ771" s="202"/>
      <c r="GR771" s="485"/>
      <c r="GT771" s="202"/>
      <c r="GU771" s="202"/>
      <c r="GV771" s="202"/>
      <c r="GW771" s="202"/>
      <c r="GX771" s="10">
        <f>SUM(GW766:GW770)</f>
        <v>7.1999999999999993</v>
      </c>
      <c r="GY771" s="263"/>
      <c r="GZ771" s="202"/>
      <c r="HA771" s="485"/>
      <c r="HC771" s="202"/>
      <c r="HD771" s="202"/>
      <c r="HE771" s="202"/>
      <c r="HF771" s="10"/>
      <c r="HG771" s="10">
        <f>SUM(HF766:HF770)</f>
        <v>25.2</v>
      </c>
      <c r="HH771" s="263"/>
      <c r="HI771" s="202"/>
      <c r="HJ771" s="485"/>
      <c r="HL771" s="202"/>
      <c r="HM771" s="202"/>
      <c r="HN771" s="202"/>
      <c r="HO771" s="202"/>
      <c r="HP771" s="10">
        <f>SUM(HO766:HO770)</f>
        <v>0</v>
      </c>
      <c r="HQ771" s="263"/>
      <c r="HR771" s="202"/>
      <c r="HS771" s="494"/>
      <c r="HU771" s="202"/>
      <c r="HV771" s="202"/>
      <c r="HW771" s="202"/>
      <c r="HX771" s="10"/>
      <c r="HY771" s="10">
        <f>SUM(HX766:HX770)</f>
        <v>0</v>
      </c>
      <c r="HZ771" s="263"/>
      <c r="IA771" s="202"/>
      <c r="IB771" s="497"/>
      <c r="ID771" s="202"/>
      <c r="IE771" s="202"/>
      <c r="IF771" s="202"/>
      <c r="IG771" s="202"/>
      <c r="IH771" s="10" t="e">
        <f>SUM(IG766:IG770)</f>
        <v>#N/A</v>
      </c>
      <c r="II771" s="263"/>
      <c r="IJ771" s="202"/>
      <c r="IK771" s="494"/>
      <c r="IM771" s="202"/>
      <c r="IN771" s="202"/>
      <c r="IO771" s="202"/>
      <c r="IP771" s="10"/>
      <c r="IQ771" s="10">
        <f>SUM(IP766:IP770)</f>
        <v>0</v>
      </c>
      <c r="IR771" s="263"/>
      <c r="IS771" s="202"/>
      <c r="IT771" s="494"/>
      <c r="IV771" s="202"/>
      <c r="IW771" s="202"/>
      <c r="IX771" s="202"/>
      <c r="IY771" s="10"/>
      <c r="IZ771" s="10">
        <f>SUM(IY766:IY770)</f>
        <v>3.3000000000000003</v>
      </c>
      <c r="JA771" s="263"/>
      <c r="JB771" s="202"/>
      <c r="JC771" s="494"/>
      <c r="JE771" s="202"/>
      <c r="JF771" s="202"/>
      <c r="JG771" s="202"/>
      <c r="JH771" s="10"/>
      <c r="JI771" s="10">
        <f>SUM(JH766:JH770)</f>
        <v>6.6000000000000005</v>
      </c>
      <c r="JJ771" s="263"/>
      <c r="JK771" s="202"/>
      <c r="JL771" s="494"/>
      <c r="JN771" s="202"/>
      <c r="JO771" s="202"/>
      <c r="JP771" s="202"/>
      <c r="JQ771" s="10"/>
      <c r="JR771" s="10">
        <f>SUM(JQ766:JQ770)</f>
        <v>0</v>
      </c>
      <c r="JS771" s="263"/>
      <c r="JT771" s="202"/>
      <c r="JU771" s="494"/>
      <c r="JW771" s="202"/>
      <c r="JX771" s="202"/>
      <c r="JY771" s="202"/>
      <c r="JZ771" s="10"/>
      <c r="KA771" s="10">
        <f>SUM(JZ766:JZ770)</f>
        <v>0</v>
      </c>
      <c r="KB771" s="263"/>
      <c r="KC771" s="202"/>
      <c r="KD771" s="494"/>
      <c r="KF771" s="202"/>
      <c r="KG771" s="202"/>
      <c r="KH771" s="202"/>
      <c r="KI771" s="10"/>
      <c r="KJ771" s="10">
        <f>SUM(KI766:KI770)</f>
        <v>25.6</v>
      </c>
      <c r="KK771" s="263"/>
      <c r="KL771" s="202"/>
      <c r="KM771" s="494"/>
      <c r="KO771" s="202"/>
      <c r="KP771" s="202"/>
      <c r="KQ771" s="202"/>
      <c r="KR771" s="202"/>
      <c r="KS771" s="10">
        <f>SUM(KR766:KR770)</f>
        <v>0</v>
      </c>
      <c r="KT771" s="263"/>
      <c r="KU771" s="202"/>
      <c r="KV771" s="499"/>
      <c r="KX771" s="202"/>
      <c r="KY771" s="202"/>
      <c r="KZ771" s="202"/>
      <c r="LA771" s="10"/>
      <c r="LB771" s="10">
        <f>SUM(LA766:LA770)</f>
        <v>0</v>
      </c>
      <c r="LC771" s="263"/>
      <c r="LD771" s="202"/>
      <c r="LE771" s="494"/>
      <c r="LG771" s="202"/>
      <c r="LH771" s="202"/>
      <c r="LI771" s="202"/>
      <c r="LJ771" s="10"/>
      <c r="LK771" s="10">
        <f>SUM(LJ766:LJ770)</f>
        <v>25.2</v>
      </c>
      <c r="LL771" s="263"/>
      <c r="LM771" s="202"/>
      <c r="LN771" s="494"/>
      <c r="LP771" s="202"/>
      <c r="LQ771" s="202"/>
      <c r="LR771" s="202"/>
      <c r="LS771" s="10"/>
      <c r="LT771" s="10">
        <f>SUM(LS766:LS770)</f>
        <v>0</v>
      </c>
      <c r="LU771" s="263"/>
      <c r="LV771" s="202"/>
      <c r="LW771" s="497"/>
      <c r="LY771" s="202"/>
      <c r="LZ771" s="202"/>
      <c r="MA771" s="202"/>
      <c r="MB771" s="10"/>
      <c r="MC771" s="10" t="e">
        <f>SUM(MB766:MB770)</f>
        <v>#N/A</v>
      </c>
      <c r="MD771" s="263"/>
      <c r="ME771" s="202"/>
      <c r="MF771" s="494"/>
      <c r="MH771" s="202"/>
      <c r="MI771" s="202"/>
      <c r="MJ771" s="202"/>
      <c r="MK771" s="10"/>
      <c r="ML771" s="10">
        <f>SUM(MK766:MK770)</f>
        <v>8.3999999999999986</v>
      </c>
      <c r="MM771" s="263"/>
      <c r="MN771" s="202"/>
      <c r="MO771" s="494"/>
      <c r="MQ771" s="202"/>
      <c r="MR771" s="202"/>
      <c r="MS771" s="202"/>
      <c r="MT771" s="10"/>
      <c r="MU771" s="10">
        <f>SUM(MT766:MT770)</f>
        <v>2.8</v>
      </c>
      <c r="MV771" s="263"/>
      <c r="MW771" s="202"/>
      <c r="MX771" s="494"/>
      <c r="MZ771" s="202"/>
      <c r="NA771" s="202"/>
      <c r="NB771" s="202"/>
      <c r="NC771" s="10"/>
      <c r="ND771" s="10">
        <f>SUM(NC766:NC770)</f>
        <v>23.400000000000002</v>
      </c>
      <c r="NE771" s="263"/>
      <c r="NF771" s="202"/>
      <c r="NG771" s="494"/>
      <c r="NI771" s="202"/>
      <c r="NJ771" s="202"/>
      <c r="NK771" s="202"/>
      <c r="NL771" s="10"/>
      <c r="NM771" s="10">
        <f>SUM(NL766:NL770)</f>
        <v>27</v>
      </c>
      <c r="NN771" s="263"/>
      <c r="NO771" s="202"/>
      <c r="NP771" s="499"/>
      <c r="NR771" s="202"/>
      <c r="NS771" s="202"/>
      <c r="NT771" s="202"/>
      <c r="NU771" s="10"/>
      <c r="NV771" s="10">
        <f>SUM(NU766:NU770)</f>
        <v>0</v>
      </c>
      <c r="NW771" s="263"/>
      <c r="NX771" s="202"/>
      <c r="NY771" s="494"/>
      <c r="OA771" s="202"/>
      <c r="OB771" s="202"/>
      <c r="OC771" s="202"/>
      <c r="OD771" s="202"/>
      <c r="OE771" s="10">
        <f>SUM(OD766:OD770)</f>
        <v>7.2000000000000011</v>
      </c>
      <c r="OF771" s="263"/>
      <c r="OG771" s="202"/>
      <c r="OH771" s="494"/>
      <c r="OJ771" s="202"/>
      <c r="OK771" s="202"/>
      <c r="OL771" s="202"/>
      <c r="OM771" s="10"/>
      <c r="ON771" s="10">
        <f>SUM(OM766:OM770)</f>
        <v>3.5999999999999996</v>
      </c>
      <c r="OO771" s="263"/>
      <c r="OP771" s="202"/>
      <c r="OQ771" s="494"/>
      <c r="OS771" s="202"/>
      <c r="OT771" s="202"/>
      <c r="OU771" s="202"/>
      <c r="OV771" s="10"/>
      <c r="OW771" s="10">
        <f>SUM(OV766:OV770)</f>
        <v>0</v>
      </c>
      <c r="OX771" s="263"/>
      <c r="OY771" s="202"/>
      <c r="OZ771" s="494"/>
      <c r="PB771" s="202"/>
      <c r="PC771" s="202"/>
      <c r="PD771" s="202"/>
      <c r="PE771" s="10"/>
      <c r="PF771" s="10">
        <f>SUM(PE766:PE770)</f>
        <v>0</v>
      </c>
      <c r="PG771" s="263"/>
      <c r="PH771" s="202"/>
      <c r="PI771" s="497"/>
      <c r="PK771" s="202"/>
      <c r="PL771" s="202"/>
      <c r="PM771" s="202"/>
      <c r="PN771" s="10"/>
      <c r="PO771" s="10" t="e">
        <f>SUM(PN766:PN770)</f>
        <v>#N/A</v>
      </c>
      <c r="PP771" s="263"/>
      <c r="PQ771" s="202"/>
      <c r="PR771" s="494"/>
      <c r="PT771" s="202"/>
      <c r="PU771" s="202"/>
      <c r="PV771" s="202"/>
      <c r="PW771" s="10"/>
      <c r="PX771" s="10">
        <f>SUM(PW766:PW770)</f>
        <v>21.599999999999998</v>
      </c>
      <c r="PY771" s="263"/>
      <c r="PZ771" s="202"/>
      <c r="QA771" s="497"/>
      <c r="QC771" s="202"/>
      <c r="QD771" s="202"/>
      <c r="QE771" s="202"/>
      <c r="QF771" s="10"/>
      <c r="QG771" s="10" t="e">
        <f>SUM(QF766:QF770)</f>
        <v>#N/A</v>
      </c>
      <c r="QH771" s="263"/>
      <c r="QI771" s="202"/>
      <c r="QJ771" s="494"/>
      <c r="QL771" s="202"/>
      <c r="QM771" s="202"/>
      <c r="QN771" s="202"/>
      <c r="QO771" s="10"/>
      <c r="QP771" s="10">
        <f>SUM(QO766:QO770)</f>
        <v>0</v>
      </c>
      <c r="QQ771" s="263"/>
      <c r="QR771" s="202"/>
      <c r="QS771" s="494"/>
      <c r="QU771" s="202"/>
      <c r="QV771" s="202"/>
      <c r="QW771" s="202"/>
      <c r="QX771" s="10"/>
      <c r="QY771" s="10">
        <f>SUM(QX766:QX770)</f>
        <v>6.5</v>
      </c>
      <c r="QZ771" s="263"/>
      <c r="RA771" s="202"/>
      <c r="RB771" s="494"/>
      <c r="RD771" s="202"/>
      <c r="RE771" s="202"/>
      <c r="RF771" s="202"/>
      <c r="RG771" s="10"/>
      <c r="RH771" s="10">
        <f>SUM(RG766:RG770)</f>
        <v>0</v>
      </c>
      <c r="RI771" s="263"/>
      <c r="RJ771" s="202"/>
      <c r="RK771" s="494"/>
      <c r="RM771" s="202"/>
      <c r="RN771" s="202"/>
      <c r="RO771" s="202"/>
      <c r="RP771" s="202"/>
      <c r="RQ771" s="10">
        <f>SUM(RP766:RP770)</f>
        <v>23.400000000000002</v>
      </c>
      <c r="RR771" s="263"/>
      <c r="RS771" s="202"/>
      <c r="RT771" s="494"/>
      <c r="RV771" s="202"/>
      <c r="RW771" s="202"/>
      <c r="RX771" s="202"/>
      <c r="RY771" s="10"/>
      <c r="RZ771" s="10">
        <f>SUM(RY766:RY770)</f>
        <v>3</v>
      </c>
      <c r="SA771" s="269"/>
      <c r="SB771" s="202"/>
      <c r="SC771" s="494"/>
      <c r="SE771" s="202"/>
      <c r="SF771" s="202"/>
      <c r="SG771" s="202"/>
      <c r="SH771" s="10"/>
      <c r="SI771" s="10">
        <f>SUM(SH766:SH770)</f>
        <v>6.6000000000000005</v>
      </c>
      <c r="SJ771" s="269"/>
      <c r="SK771" s="202"/>
      <c r="SL771" s="497"/>
      <c r="SN771" s="202"/>
      <c r="SO771" s="202"/>
      <c r="SP771" s="202"/>
      <c r="SQ771" s="10"/>
      <c r="SR771" s="10" t="e">
        <f>SUM(SQ766:SQ770)</f>
        <v>#N/A</v>
      </c>
      <c r="SS771" s="269"/>
      <c r="ST771" s="202"/>
      <c r="SU771" s="494"/>
      <c r="SW771" s="202"/>
      <c r="SX771" s="202"/>
      <c r="SY771" s="202"/>
      <c r="SZ771" s="10"/>
      <c r="TA771" s="10">
        <f>SUM(SZ766:SZ770)</f>
        <v>0</v>
      </c>
      <c r="TB771" s="269"/>
      <c r="TC771" s="202"/>
      <c r="TD771" s="494"/>
      <c r="TF771" s="202"/>
      <c r="TG771" s="202"/>
      <c r="TH771" s="202"/>
      <c r="TI771" s="202"/>
      <c r="TJ771" s="10">
        <f>SUM(TI766:TI770)</f>
        <v>0</v>
      </c>
      <c r="TK771" s="269"/>
      <c r="TL771" s="202"/>
      <c r="TM771" s="494"/>
      <c r="TO771" s="202"/>
      <c r="TP771" s="202"/>
      <c r="TQ771" s="202"/>
      <c r="TR771" s="10"/>
      <c r="TS771" s="10">
        <f>SUM(TR766:TR770)</f>
        <v>0</v>
      </c>
      <c r="TT771" s="269"/>
      <c r="TU771" s="202"/>
      <c r="TV771" s="494"/>
      <c r="TX771" s="202"/>
      <c r="TY771" s="202"/>
      <c r="TZ771" s="202"/>
      <c r="UA771" s="10"/>
      <c r="UB771" s="10">
        <f>SUM(UA766:UA770)</f>
        <v>0</v>
      </c>
      <c r="UC771" s="269"/>
      <c r="UD771" s="202"/>
      <c r="UE771" s="499"/>
      <c r="UG771" s="202"/>
      <c r="UH771" s="202"/>
      <c r="UI771" s="202"/>
      <c r="UJ771" s="10"/>
      <c r="UK771" s="10">
        <f>SUM(UJ766:UJ770)</f>
        <v>4.5</v>
      </c>
      <c r="UL771" s="269"/>
      <c r="UM771" s="202"/>
      <c r="UN771" s="494"/>
      <c r="UP771" s="202"/>
      <c r="UQ771" s="202"/>
      <c r="UR771" s="202"/>
      <c r="US771" s="10"/>
      <c r="UT771" s="10">
        <f>SUM(US766:US770)</f>
        <v>9</v>
      </c>
      <c r="UU771" s="269"/>
      <c r="UV771" s="202"/>
      <c r="UW771" s="494"/>
      <c r="UY771" s="202"/>
      <c r="UZ771" s="202"/>
      <c r="VA771" s="202"/>
      <c r="VB771" s="10"/>
      <c r="VC771" s="10">
        <f>SUM(VB766:VB770)</f>
        <v>39</v>
      </c>
      <c r="VD771" s="269"/>
      <c r="VE771" s="202"/>
      <c r="VF771" s="488"/>
      <c r="VH771" s="202"/>
      <c r="VI771" s="202"/>
      <c r="VJ771" s="202"/>
      <c r="VK771" s="10"/>
      <c r="VL771" s="10">
        <f>SUM(VK766:VK770)</f>
        <v>0</v>
      </c>
      <c r="VM771" s="269"/>
      <c r="VN771" s="202"/>
      <c r="VO771" s="494"/>
      <c r="VQ771" s="202"/>
      <c r="VR771" s="202"/>
      <c r="VS771" s="202"/>
      <c r="VT771" s="10"/>
      <c r="VU771" s="10">
        <f>SUM(VT766:VT770)</f>
        <v>19.8</v>
      </c>
      <c r="VV771" s="269"/>
      <c r="VW771" s="202"/>
      <c r="VX771" s="497"/>
      <c r="VZ771" s="202"/>
      <c r="WA771" s="202"/>
      <c r="WB771" s="202"/>
      <c r="WC771" s="202"/>
      <c r="WD771" s="10" t="e">
        <f>SUM(WC766:WC770)</f>
        <v>#N/A</v>
      </c>
      <c r="WE771" s="269"/>
      <c r="WF771" s="202"/>
      <c r="WG771" s="494"/>
      <c r="WI771" s="202"/>
      <c r="WJ771" s="202"/>
      <c r="WK771" s="202"/>
      <c r="WL771" s="202"/>
      <c r="WM771" s="10">
        <f>SUM(WL766:WL770)</f>
        <v>5.5</v>
      </c>
      <c r="WN771" s="269"/>
      <c r="WO771" s="202"/>
      <c r="WP771" s="494"/>
      <c r="WQ771" s="202"/>
      <c r="WR771" s="202"/>
      <c r="WS771" s="202"/>
      <c r="WT771" s="202"/>
      <c r="WU771" s="10"/>
      <c r="WV771" s="10">
        <f>SUM(WU766:WU770)</f>
        <v>0</v>
      </c>
      <c r="WW771" s="269"/>
      <c r="WX771" s="202"/>
      <c r="WY771" s="494"/>
      <c r="XA771" s="202"/>
      <c r="XB771" s="202"/>
      <c r="XC771" s="202"/>
      <c r="XD771" s="202"/>
      <c r="XE771" s="10">
        <f>SUM(XD766:XD770)</f>
        <v>0</v>
      </c>
      <c r="XF771" s="269"/>
      <c r="XG771" s="202"/>
      <c r="XH771" s="494"/>
      <c r="XJ771" s="202"/>
      <c r="XK771" s="202"/>
      <c r="XL771" s="202"/>
      <c r="XM771" s="202"/>
      <c r="XN771" s="10">
        <f>SUM(XM766:XM770)</f>
        <v>0</v>
      </c>
      <c r="XO771" s="269"/>
      <c r="XP771" s="202"/>
      <c r="XQ771" s="494"/>
      <c r="XS771" s="202"/>
      <c r="XT771" s="202"/>
      <c r="XU771" s="202"/>
      <c r="XV771" s="10"/>
      <c r="XW771" s="10">
        <f>SUM(XV766:XV770)</f>
        <v>0</v>
      </c>
      <c r="XX771" s="269"/>
      <c r="XY771" s="202"/>
      <c r="XZ771" s="494"/>
      <c r="YB771" s="202"/>
      <c r="YC771" s="202"/>
      <c r="YD771" s="202"/>
      <c r="YE771" s="10"/>
      <c r="YF771" s="10">
        <f>SUM(YE766:YE770)</f>
        <v>0</v>
      </c>
      <c r="YG771" s="269"/>
      <c r="YH771" s="202"/>
      <c r="YI771" s="266"/>
      <c r="YK771" s="202"/>
      <c r="YL771" s="202"/>
      <c r="YM771" s="202"/>
      <c r="YN771" s="10"/>
      <c r="YO771" s="10" t="e">
        <f>SUM(YN766:YN770)</f>
        <v>#N/A</v>
      </c>
      <c r="YP771" s="269"/>
      <c r="YQ771" s="202"/>
      <c r="YR771" s="266"/>
      <c r="YT771" s="202"/>
      <c r="YU771" s="202"/>
      <c r="YV771" s="202"/>
      <c r="YW771" s="10"/>
      <c r="YX771" s="10" t="e">
        <f>SUM(YW766:YW770)</f>
        <v>#N/A</v>
      </c>
      <c r="YY771" s="269"/>
      <c r="YZ771" s="202"/>
      <c r="ZA771" s="266"/>
      <c r="ZC771" s="202"/>
      <c r="ZD771" s="202"/>
      <c r="ZE771" s="202"/>
      <c r="ZF771" s="10"/>
      <c r="ZG771" s="10" t="e">
        <f>SUM(ZF766:ZF770)</f>
        <v>#N/A</v>
      </c>
      <c r="ZH771" s="269"/>
      <c r="ZI771" s="202"/>
      <c r="ZJ771" s="266"/>
      <c r="ZL771" s="202"/>
      <c r="ZM771" s="202"/>
      <c r="ZN771" s="202"/>
      <c r="ZO771" s="10"/>
      <c r="ZP771" s="10" t="e">
        <f>SUM(ZO766:ZO770)</f>
        <v>#N/A</v>
      </c>
      <c r="ZQ771" s="269"/>
      <c r="ZR771" s="202"/>
      <c r="ZS771" s="494"/>
      <c r="ZU771" s="202"/>
      <c r="ZV771" s="202"/>
      <c r="ZW771" s="202"/>
      <c r="ZX771" s="10"/>
      <c r="ZY771" s="10">
        <f>SUM(ZX766:ZX770)</f>
        <v>0</v>
      </c>
      <c r="ZZ771" s="269"/>
      <c r="AAA771" s="202"/>
      <c r="AAB771" s="494"/>
      <c r="AAD771" s="202"/>
      <c r="AAE771" s="202"/>
      <c r="AAF771" s="202"/>
      <c r="AAG771" s="10"/>
      <c r="AAH771" s="10">
        <f>SUM(AAG766:AAG770)</f>
        <v>0</v>
      </c>
      <c r="AAI771" s="269"/>
      <c r="AAJ771" s="202"/>
      <c r="AAK771" s="266"/>
      <c r="AAM771" s="202"/>
      <c r="AAN771" s="202"/>
      <c r="AAO771" s="202"/>
      <c r="AAP771" s="10"/>
      <c r="AAQ771" s="10" t="e">
        <f>SUM(AAP766:AAP770)</f>
        <v>#N/A</v>
      </c>
      <c r="AAR771" s="269"/>
      <c r="AAS771" s="202"/>
      <c r="AAT771" s="499"/>
      <c r="AAV771" s="202"/>
      <c r="AAW771" s="202"/>
      <c r="AAX771" s="202"/>
      <c r="AAY771" s="10"/>
      <c r="AAZ771" s="10">
        <f>SUM(AAY766:AAY770)</f>
        <v>0</v>
      </c>
      <c r="ABA771" s="269"/>
      <c r="ABB771" s="202"/>
      <c r="ABC771" s="494"/>
      <c r="ABE771" s="202"/>
      <c r="ABF771" s="202"/>
      <c r="ABG771" s="202"/>
      <c r="ABH771" s="10"/>
      <c r="ABI771" s="10">
        <f>SUM(ABH766:ABH770)</f>
        <v>7.1999999999999993</v>
      </c>
      <c r="ABJ771" s="269"/>
      <c r="ABK771" s="202"/>
      <c r="ABL771" s="494"/>
      <c r="ABN771" s="202"/>
      <c r="ABO771" s="202"/>
      <c r="ABP771" s="202"/>
      <c r="ABQ771" s="10"/>
      <c r="ABR771" s="10">
        <f>SUM(ABQ766:ABQ770)</f>
        <v>0</v>
      </c>
      <c r="ABS771" s="269"/>
      <c r="ABT771" s="202"/>
      <c r="ABU771" s="494"/>
      <c r="ABW771" s="202"/>
      <c r="ABX771" s="202"/>
      <c r="ABY771" s="202"/>
      <c r="ABZ771" s="10"/>
      <c r="ACA771" s="10">
        <f>SUM(ABZ766:ABZ770)</f>
        <v>23.400000000000002</v>
      </c>
      <c r="ACB771" s="269"/>
      <c r="ACC771" s="202"/>
      <c r="ACD771" s="494"/>
      <c r="ACF771" s="202"/>
      <c r="ACG771" s="202"/>
      <c r="ACH771" s="202"/>
      <c r="ACI771" s="10"/>
      <c r="ACJ771" s="10">
        <f>SUM(ACI766:ACI770)</f>
        <v>2.8</v>
      </c>
      <c r="ACK771" s="269"/>
      <c r="ACL771" s="202"/>
      <c r="ACM771" s="494"/>
      <c r="ACO771" s="202"/>
      <c r="ACP771" s="202"/>
      <c r="ACQ771" s="202"/>
      <c r="ACR771" s="10"/>
      <c r="ACS771" s="10">
        <f>SUM(ACR766:ACR770)</f>
        <v>0</v>
      </c>
      <c r="ACT771" s="269"/>
      <c r="ACU771" s="202"/>
      <c r="ACV771" s="494"/>
      <c r="ACX771" s="202"/>
      <c r="ACY771" s="202"/>
      <c r="ACZ771" s="202"/>
      <c r="ADA771" s="10"/>
      <c r="ADB771" s="10">
        <f>SUM(ADA766:ADA770)</f>
        <v>0</v>
      </c>
      <c r="ADC771" s="269"/>
      <c r="ADD771" s="202"/>
      <c r="ADE771" s="494"/>
      <c r="ADG771" s="202"/>
      <c r="ADH771" s="202"/>
      <c r="ADI771" s="202"/>
      <c r="ADJ771" s="10"/>
      <c r="ADK771" s="10">
        <f>SUM(ADJ766:ADJ770)</f>
        <v>45</v>
      </c>
      <c r="ADL771" s="269"/>
      <c r="ADM771" s="202"/>
      <c r="ADN771" s="488"/>
      <c r="ADP771" s="202"/>
      <c r="ADQ771" s="202"/>
      <c r="ADR771" s="202"/>
      <c r="ADS771" s="10"/>
      <c r="ADT771" s="10">
        <f>SUM(ADS766:ADS770)</f>
        <v>3</v>
      </c>
      <c r="ADU771" s="269"/>
      <c r="ADV771" s="202"/>
      <c r="ADW771" s="266"/>
      <c r="ADY771" s="202"/>
      <c r="ADZ771" s="202"/>
      <c r="AEA771" s="202"/>
      <c r="AEB771" s="10"/>
      <c r="AEC771" s="10" t="e">
        <f>SUM(AEB766:AEB770)</f>
        <v>#N/A</v>
      </c>
      <c r="AED771" s="269"/>
      <c r="AEE771" s="202"/>
      <c r="AEF771" s="492"/>
      <c r="AEH771" s="202"/>
      <c r="AEI771" s="202"/>
      <c r="AEJ771" s="202"/>
      <c r="AEK771" s="10"/>
      <c r="AEL771" s="10">
        <f>SUM(AEK766:AEK770)</f>
        <v>4.1999999999999993</v>
      </c>
      <c r="AEM771" s="269"/>
      <c r="AEN771" s="202"/>
      <c r="AEO771" s="494"/>
      <c r="AEQ771" s="202"/>
      <c r="AER771" s="202"/>
      <c r="AES771" s="202"/>
      <c r="AET771" s="10"/>
      <c r="AEU771" s="10">
        <f>SUM(AET766:AET770)</f>
        <v>3.3000000000000003</v>
      </c>
      <c r="AEV771" s="269"/>
      <c r="AEW771" s="202"/>
      <c r="AEX771" s="494"/>
      <c r="AEZ771" s="202"/>
      <c r="AFA771" s="202"/>
      <c r="AFB771" s="202"/>
      <c r="AFC771" s="10"/>
      <c r="AFD771" s="10">
        <f>SUM(AFC766:AFC770)</f>
        <v>7.8000000000000007</v>
      </c>
      <c r="AFE771" s="269"/>
      <c r="AFF771" s="202"/>
      <c r="AFG771" s="266"/>
      <c r="AFI771" s="202"/>
      <c r="AFJ771" s="202"/>
      <c r="AFK771" s="202"/>
      <c r="AFL771" s="10"/>
      <c r="AFM771" s="10" t="e">
        <f>SUM(AFL766:AFL770)</f>
        <v>#N/A</v>
      </c>
      <c r="AFN771" s="269"/>
      <c r="AFO771" s="202"/>
      <c r="AFP771" s="494"/>
      <c r="AFR771" s="202"/>
      <c r="AFS771" s="202"/>
      <c r="AFT771" s="202"/>
      <c r="AFU771" s="10"/>
      <c r="AFV771" s="10">
        <f>SUM(AFU766:AFU770)</f>
        <v>0</v>
      </c>
      <c r="AFW771" s="269"/>
      <c r="AFX771" s="202"/>
      <c r="AFY771" s="494"/>
      <c r="AGA771" s="202"/>
      <c r="AGB771" s="202"/>
      <c r="AGC771" s="202"/>
      <c r="AGD771" s="10"/>
      <c r="AGE771" s="10">
        <f>SUM(AGD766:AGD770)</f>
        <v>0</v>
      </c>
      <c r="AGF771" s="269"/>
      <c r="AGG771" s="202"/>
      <c r="AGH771" s="494"/>
      <c r="AGJ771" s="202"/>
      <c r="AGK771" s="202"/>
      <c r="AGL771" s="202"/>
      <c r="AGM771" s="10"/>
      <c r="AGN771" s="10">
        <f>SUM(AGM766:AGM770)</f>
        <v>0</v>
      </c>
      <c r="AGO771" s="269"/>
      <c r="AGP771" s="202"/>
      <c r="AGQ771" s="488"/>
      <c r="AGS771" s="202"/>
      <c r="AGT771" s="202"/>
      <c r="AGU771" s="202"/>
      <c r="AGV771" s="10"/>
      <c r="AGW771" s="10">
        <f>SUM(AGV766:AGV770)</f>
        <v>23.400000000000002</v>
      </c>
      <c r="AGX771" s="269"/>
      <c r="AGY771" s="202"/>
      <c r="AGZ771" s="266"/>
      <c r="AHB771" s="202"/>
      <c r="AHC771" s="202"/>
      <c r="AHD771" s="202"/>
      <c r="AHE771" s="10"/>
      <c r="AHF771" s="10" t="e">
        <f>SUM(AHE766:AHE770)</f>
        <v>#N/A</v>
      </c>
      <c r="AHG771" s="269"/>
      <c r="AHH771" s="202"/>
      <c r="AHI771" s="503"/>
      <c r="AHK771" s="202"/>
      <c r="AHL771" s="202"/>
      <c r="AHM771" s="202"/>
      <c r="AHN771" s="10"/>
      <c r="AHO771" s="10">
        <f>SUM(AHN766:AHN770)</f>
        <v>3.9000000000000004</v>
      </c>
      <c r="AHP771" s="269"/>
      <c r="AHQ771" s="202"/>
      <c r="AHR771" s="494"/>
      <c r="AHT771" s="202"/>
      <c r="AHU771" s="202"/>
      <c r="AHV771" s="202"/>
      <c r="AHW771" s="10"/>
      <c r="AHX771" s="10">
        <f>SUM(AHW766:AHW770)</f>
        <v>21.599999999999998</v>
      </c>
      <c r="AHY771" s="269"/>
      <c r="AHZ771" s="202"/>
      <c r="AIA771" s="266"/>
      <c r="AIC771" s="202"/>
      <c r="AID771" s="202"/>
      <c r="AIE771" s="202"/>
      <c r="AIF771" s="10"/>
      <c r="AIG771" s="10" t="e">
        <f>SUM(AIF766:AIF770)</f>
        <v>#N/A</v>
      </c>
      <c r="AIH771" s="269"/>
      <c r="AII771" s="202"/>
      <c r="AIJ771" s="494"/>
      <c r="AIL771" s="202"/>
      <c r="AIM771" s="202"/>
      <c r="AIN771" s="202"/>
      <c r="AIO771" s="10"/>
      <c r="AIP771" s="10">
        <f>SUM(AIO766:AIO770)</f>
        <v>27</v>
      </c>
      <c r="AIQ771" s="269"/>
      <c r="AIR771" s="202"/>
      <c r="AIS771" s="494"/>
      <c r="AIU771" s="202"/>
      <c r="AIV771" s="202"/>
      <c r="AIW771" s="202"/>
      <c r="AIX771" s="10"/>
      <c r="AIY771" s="10">
        <f>SUM(AIX766:AIX770)</f>
        <v>10.5</v>
      </c>
      <c r="AIZ771" s="269"/>
      <c r="AJA771" s="202"/>
      <c r="AJB771" s="266"/>
      <c r="AJD771" s="202"/>
      <c r="AJE771" s="202"/>
      <c r="AJF771" s="202"/>
      <c r="AJG771" s="10"/>
      <c r="AJH771" s="10" t="e">
        <f>SUM(AJG766:AJG770)</f>
        <v>#N/A</v>
      </c>
      <c r="AJI771" s="269"/>
      <c r="AJJ771" s="202"/>
      <c r="AJK771" s="266"/>
      <c r="AJM771" s="202"/>
      <c r="AJN771" s="202"/>
      <c r="AJO771" s="202"/>
      <c r="AJP771" s="10"/>
      <c r="AJQ771" s="10" t="e">
        <f>SUM(AJP766:AJP770)</f>
        <v>#N/A</v>
      </c>
      <c r="AJR771" s="269"/>
      <c r="AJS771" s="202"/>
      <c r="AJT771" s="266"/>
      <c r="AJV771" s="202"/>
      <c r="AJW771" s="202"/>
      <c r="AJX771" s="202"/>
      <c r="AJY771" s="10"/>
      <c r="AJZ771" s="10" t="e">
        <f>SUM(AJY766:AJY770)</f>
        <v>#N/A</v>
      </c>
      <c r="AKA771" s="269"/>
      <c r="AKB771" s="202"/>
      <c r="AKC771" s="494"/>
      <c r="AKE771" s="202"/>
      <c r="AKF771" s="202"/>
      <c r="AKG771" s="202"/>
      <c r="AKH771" s="10"/>
      <c r="AKI771" s="10">
        <f>SUM(AKH766:AKH770)</f>
        <v>0</v>
      </c>
      <c r="AKJ771" s="269"/>
      <c r="AKK771" s="202"/>
      <c r="AKL771" s="266"/>
      <c r="AKN771" s="202"/>
      <c r="AKO771" s="202"/>
      <c r="AKP771" s="202"/>
      <c r="AKQ771" s="10"/>
      <c r="AKR771" s="10" t="e">
        <f>SUM(AKQ766:AKQ770)</f>
        <v>#N/A</v>
      </c>
      <c r="AKS771" s="269"/>
      <c r="AKT771" s="202"/>
      <c r="AKU771" s="266"/>
      <c r="AKW771" s="202"/>
      <c r="AKX771" s="202"/>
      <c r="AKY771" s="202"/>
      <c r="AKZ771" s="10"/>
      <c r="ALA771" s="10" t="e">
        <f>SUM(AKZ766:AKZ770)</f>
        <v>#N/A</v>
      </c>
      <c r="ALB771" s="269"/>
      <c r="ALC771" s="202"/>
      <c r="ALD771" s="266"/>
      <c r="ALF771" s="202"/>
      <c r="ALG771" s="202"/>
      <c r="ALH771" s="202"/>
      <c r="ALI771" s="10"/>
      <c r="ALJ771" s="10" t="e">
        <f>SUM(ALI766:ALI770)</f>
        <v>#N/A</v>
      </c>
      <c r="ALK771" s="269"/>
      <c r="ALL771" s="202"/>
      <c r="ALM771" s="266"/>
      <c r="ALO771" s="202"/>
      <c r="ALP771" s="202"/>
      <c r="ALQ771" s="202"/>
      <c r="ALR771" s="10"/>
      <c r="ALS771" s="10" t="e">
        <f>SUM(ALR766:ALR770)</f>
        <v>#N/A</v>
      </c>
      <c r="ALT771" s="269"/>
      <c r="ALU771" s="202"/>
      <c r="ALV771" s="266"/>
      <c r="ALX771" s="202"/>
      <c r="ALY771" s="202"/>
      <c r="ALZ771" s="202"/>
      <c r="AMA771" s="10"/>
      <c r="AMB771" s="10" t="e">
        <f>SUM(AMA766:AMA770)</f>
        <v>#N/A</v>
      </c>
      <c r="AMC771" s="269"/>
      <c r="AMD771" s="202"/>
      <c r="AME771" s="266"/>
      <c r="AMG771" s="202"/>
      <c r="AMH771" s="202"/>
      <c r="AMI771" s="202"/>
      <c r="AMJ771" s="10"/>
      <c r="AMK771" s="10" t="e">
        <f>SUM(AMJ766:AMJ770)</f>
        <v>#N/A</v>
      </c>
      <c r="AML771" s="269"/>
      <c r="AMM771" s="202"/>
      <c r="AMN771" s="266"/>
      <c r="AMP771" s="202"/>
      <c r="AMQ771" s="202"/>
      <c r="AMR771" s="202"/>
      <c r="AMS771" s="10"/>
      <c r="AMT771" s="10" t="e">
        <f>SUM(AMS766:AMS770)</f>
        <v>#N/A</v>
      </c>
      <c r="AMU771" s="269"/>
      <c r="AMV771" s="202"/>
      <c r="AMW771" s="266"/>
      <c r="AMY771" s="202"/>
      <c r="AMZ771" s="202"/>
      <c r="ANA771" s="202"/>
      <c r="ANB771" s="10"/>
      <c r="ANC771" s="10" t="e">
        <f>SUM(ANB766:ANB770)</f>
        <v>#N/A</v>
      </c>
      <c r="AND771" s="269"/>
      <c r="ANE771" s="202"/>
      <c r="ANF771" s="266"/>
      <c r="ANH771" s="202"/>
      <c r="ANI771" s="202"/>
      <c r="ANJ771" s="202"/>
      <c r="ANK771" s="10"/>
      <c r="ANL771" s="10" t="e">
        <f>SUM(ANK766:ANK770)</f>
        <v>#N/A</v>
      </c>
      <c r="ANM771" s="269"/>
      <c r="ANN771" s="202"/>
      <c r="ANO771" s="266"/>
      <c r="ANQ771" s="202"/>
      <c r="ANR771" s="202"/>
      <c r="ANS771" s="202"/>
      <c r="ANT771" s="10"/>
      <c r="ANU771" s="10" t="e">
        <f>SUM(ANT766:ANT770)</f>
        <v>#N/A</v>
      </c>
      <c r="ANV771" s="269"/>
      <c r="ANW771" s="202"/>
      <c r="ANX771" s="266"/>
      <c r="ANZ771" s="202"/>
      <c r="AOA771" s="202"/>
      <c r="AOB771" s="202"/>
      <c r="AOC771" s="10"/>
      <c r="AOD771" s="10" t="e">
        <f>SUM(AOC766:AOC770)</f>
        <v>#N/A</v>
      </c>
      <c r="AOE771" s="269"/>
      <c r="AOF771" s="202"/>
      <c r="AOG771" s="266"/>
      <c r="AOI771" s="202"/>
      <c r="AOJ771" s="202"/>
      <c r="AOK771" s="202"/>
      <c r="AOL771" s="10"/>
      <c r="AOM771" s="10" t="e">
        <f>SUM(AOL766:AOL770)</f>
        <v>#N/A</v>
      </c>
      <c r="AON771" s="269"/>
      <c r="AOO771" s="202"/>
      <c r="AOP771" s="266"/>
      <c r="AOR771" s="202"/>
      <c r="AOS771" s="202"/>
      <c r="AOT771" s="202"/>
      <c r="AOU771" s="10"/>
      <c r="AOV771" s="10" t="e">
        <f>SUM(AOU766:AOU770)</f>
        <v>#N/A</v>
      </c>
      <c r="AOW771" s="269"/>
      <c r="AOX771" s="202"/>
      <c r="AOY771" s="266"/>
      <c r="APA771" s="202"/>
      <c r="APB771" s="202"/>
      <c r="APC771" s="202"/>
      <c r="APD771" s="10"/>
      <c r="APE771" s="10" t="e">
        <f>SUM(APD766:APD770)</f>
        <v>#N/A</v>
      </c>
      <c r="APF771" s="269"/>
      <c r="APG771" s="202"/>
      <c r="APH771" s="266"/>
      <c r="APJ771" s="202"/>
      <c r="APK771" s="202"/>
      <c r="APL771" s="202"/>
      <c r="APM771" s="10"/>
      <c r="APN771" s="10" t="e">
        <f>SUM(APM766:APM770)</f>
        <v>#N/A</v>
      </c>
      <c r="APO771" s="269"/>
      <c r="APP771" s="202"/>
      <c r="APQ771" s="499"/>
      <c r="APS771" s="202"/>
      <c r="APT771" s="202"/>
      <c r="APU771" s="202"/>
      <c r="APV771" s="10"/>
      <c r="APW771" s="10">
        <f>SUM(APV766:APV770)</f>
        <v>0</v>
      </c>
      <c r="APX771" s="269"/>
      <c r="APY771" s="202"/>
      <c r="APZ771" s="499"/>
      <c r="AQB771" s="202"/>
      <c r="AQC771" s="202"/>
      <c r="AQD771" s="202"/>
      <c r="AQE771" s="10"/>
      <c r="AQF771" s="10">
        <f>SUM(AQE766:AQE770)</f>
        <v>2.2000000000000002</v>
      </c>
      <c r="AQG771" s="269"/>
      <c r="AQH771" s="202"/>
      <c r="AQI771" s="494"/>
      <c r="AQK771" s="202"/>
      <c r="AQL771" s="202"/>
      <c r="AQM771" s="202"/>
      <c r="AQN771" s="10"/>
      <c r="AQO771" s="10">
        <f>SUM(AQN766:AQN770)</f>
        <v>8.3999999999999986</v>
      </c>
      <c r="AQP771" s="269"/>
      <c r="AQQ771" s="202"/>
      <c r="AQR771" s="494"/>
      <c r="AQT771" s="202"/>
      <c r="AQU771" s="202"/>
      <c r="AQV771" s="202"/>
      <c r="AQW771" s="10"/>
      <c r="AQX771" s="10">
        <f>SUM(AQW766:AQW770)</f>
        <v>8.3999999999999986</v>
      </c>
      <c r="AQY771" s="269"/>
      <c r="AQZ771" s="202"/>
      <c r="ARA771" s="494"/>
      <c r="ARC771" s="202"/>
      <c r="ARD771" s="202"/>
      <c r="ARE771" s="202"/>
      <c r="ARF771" s="10"/>
      <c r="ARG771" s="10">
        <f>SUM(ARF766:ARF770)</f>
        <v>6.6000000000000005</v>
      </c>
      <c r="ARH771" s="269"/>
      <c r="ARI771" s="202"/>
      <c r="ARJ771" s="494"/>
      <c r="ARL771" s="202"/>
      <c r="ARM771" s="202"/>
      <c r="ARN771" s="202"/>
      <c r="ARO771" s="10"/>
      <c r="ARP771" s="10">
        <f>SUM(ARO766:ARO770)</f>
        <v>0</v>
      </c>
      <c r="ARQ771" s="269"/>
      <c r="ARR771" s="202"/>
      <c r="ARS771" s="499"/>
      <c r="ARU771" s="202"/>
      <c r="ARV771" s="202"/>
      <c r="ARW771" s="202"/>
      <c r="ARX771" s="10"/>
      <c r="ARY771" s="10">
        <f>SUM(ARX766:ARX770)</f>
        <v>3.9000000000000004</v>
      </c>
      <c r="ARZ771" s="269"/>
      <c r="ASA771" s="202"/>
      <c r="ASB771" s="494"/>
      <c r="ASD771" s="202"/>
      <c r="ASE771" s="202"/>
      <c r="ASF771" s="202"/>
      <c r="ASG771" s="10"/>
      <c r="ASH771" s="10">
        <f>SUM(ASG766:ASG770)</f>
        <v>8.3999999999999986</v>
      </c>
      <c r="ASI771" s="269"/>
      <c r="ASJ771" s="202"/>
      <c r="ASK771" s="494"/>
      <c r="ASM771" s="202"/>
      <c r="ASN771" s="202"/>
      <c r="ASO771" s="202"/>
      <c r="ASP771" s="10"/>
      <c r="ASQ771" s="10">
        <f>SUM(ASP766:ASP770)</f>
        <v>0</v>
      </c>
      <c r="ASR771" s="269"/>
      <c r="ASS771" s="202"/>
      <c r="AST771" s="494"/>
      <c r="ASV771" s="202"/>
      <c r="ASW771" s="202"/>
      <c r="ASX771" s="202"/>
      <c r="ASY771" s="10"/>
      <c r="ASZ771" s="10">
        <f>SUM(ASY766:ASY770)</f>
        <v>2.8</v>
      </c>
      <c r="ATA771" s="269"/>
      <c r="ATB771" s="202"/>
      <c r="ATC771" s="494"/>
      <c r="ATE771" s="202"/>
      <c r="ATF771" s="202"/>
      <c r="ATG771" s="202"/>
      <c r="ATH771" s="10"/>
      <c r="ATI771" s="10">
        <f>SUM(ATH766:ATH770)</f>
        <v>0</v>
      </c>
      <c r="ATJ771" s="269"/>
      <c r="ATK771" s="202"/>
      <c r="ATL771" s="494"/>
      <c r="ATN771" s="202"/>
      <c r="ATO771" s="202"/>
      <c r="ATP771" s="202"/>
      <c r="ATQ771" s="10"/>
      <c r="ATR771" s="10">
        <f>SUM(ATQ766:ATQ770)</f>
        <v>19.8</v>
      </c>
      <c r="ATS771" s="269"/>
      <c r="ATT771" s="202"/>
      <c r="ATU771" s="494"/>
      <c r="ATW771" s="202"/>
      <c r="ATX771" s="202"/>
      <c r="ATY771" s="202"/>
      <c r="ATZ771" s="10"/>
      <c r="AUA771" s="10">
        <f>SUM(ATZ766:ATZ770)</f>
        <v>0</v>
      </c>
      <c r="AUB771" s="269"/>
      <c r="AUC771" s="202"/>
      <c r="AUD771" s="494"/>
      <c r="AUF771" s="202"/>
      <c r="AUG771" s="202"/>
      <c r="AUH771" s="202"/>
      <c r="AUI771" s="10"/>
      <c r="AUJ771" s="10">
        <f>SUM(AUI766:AUI770)</f>
        <v>6.6000000000000005</v>
      </c>
      <c r="AUK771" s="269"/>
      <c r="AUL771" s="202"/>
      <c r="AUM771" s="494"/>
      <c r="AUO771" s="202"/>
      <c r="AUP771" s="202"/>
      <c r="AUQ771" s="202"/>
      <c r="AUR771" s="10"/>
      <c r="AUS771" s="10">
        <f>SUM(AUR766:AUR770)</f>
        <v>4.1999999999999993</v>
      </c>
      <c r="AUT771" s="269"/>
      <c r="AUU771" s="202"/>
      <c r="AUV771" s="488"/>
      <c r="AUX771" s="202"/>
      <c r="AUY771" s="202"/>
      <c r="AUZ771" s="202"/>
      <c r="AVA771" s="10"/>
      <c r="AVB771" s="10">
        <f>SUM(AVA766:AVA770)</f>
        <v>0</v>
      </c>
      <c r="AVC771" s="269"/>
      <c r="AVD771" s="202"/>
      <c r="AVE771" s="494"/>
      <c r="AVG771" s="202"/>
      <c r="AVH771" s="202"/>
      <c r="AVI771" s="202"/>
      <c r="AVJ771" s="10"/>
      <c r="AVK771" s="10">
        <f>SUM(AVJ766:AVJ770)</f>
        <v>27</v>
      </c>
      <c r="AVL771" s="269"/>
      <c r="AVM771" s="202"/>
      <c r="AVN771" s="494"/>
      <c r="AVP771" s="202"/>
      <c r="AVQ771" s="202"/>
      <c r="AVR771" s="202"/>
      <c r="AVS771" s="10"/>
      <c r="AVT771" s="10">
        <f>SUM(AVS766:AVS770)</f>
        <v>19.8</v>
      </c>
      <c r="AVU771" s="269"/>
      <c r="AVV771" s="202"/>
      <c r="AVW771" s="488"/>
      <c r="AVY771" s="202"/>
      <c r="AVZ771" s="202"/>
      <c r="AWA771" s="202"/>
      <c r="AWB771" s="10"/>
      <c r="AWC771" s="10">
        <f>SUM(AWB766:AWB770)</f>
        <v>15</v>
      </c>
      <c r="AWD771" s="269"/>
      <c r="AWE771" s="202"/>
      <c r="AWF771" s="494"/>
      <c r="AWH771" s="202"/>
      <c r="AWI771" s="202"/>
      <c r="AWJ771" s="202"/>
      <c r="AWK771" s="10"/>
      <c r="AWL771" s="10">
        <f>SUM(AWK766:AWK770)</f>
        <v>36</v>
      </c>
      <c r="AWM771" s="269"/>
      <c r="AWN771" s="202"/>
      <c r="AWO771" s="494"/>
      <c r="AWQ771" s="202"/>
      <c r="AWR771" s="202"/>
      <c r="AWS771" s="202"/>
      <c r="AWT771" s="10"/>
      <c r="AWU771" s="10">
        <f>SUM(AWT766:AWT770)</f>
        <v>8.3999999999999986</v>
      </c>
      <c r="AWV771" s="269"/>
      <c r="AWW771" s="202"/>
      <c r="AWX771" s="494"/>
      <c r="AWZ771" s="202"/>
      <c r="AXA771" s="202"/>
      <c r="AXB771" s="202"/>
      <c r="AXC771" s="10"/>
      <c r="AXD771" s="10">
        <f>SUM(AXC766:AXC770)</f>
        <v>0</v>
      </c>
      <c r="AXE771" s="269"/>
      <c r="AXF771" s="202"/>
      <c r="AXG771" s="494"/>
      <c r="AXI771" s="202"/>
      <c r="AXJ771" s="202"/>
      <c r="AXK771" s="202"/>
      <c r="AXL771" s="10"/>
      <c r="AXM771" s="10">
        <f>SUM(AXL766:AXL770)</f>
        <v>6.6000000000000005</v>
      </c>
      <c r="AXN771" s="269"/>
      <c r="AXO771" s="202"/>
      <c r="AXP771" s="494"/>
      <c r="AXR771" s="202"/>
      <c r="AXS771" s="202"/>
      <c r="AXT771" s="202"/>
      <c r="AXU771" s="10"/>
      <c r="AXV771" s="10">
        <f>SUM(AXU766:AXU770)</f>
        <v>0</v>
      </c>
      <c r="AXW771" s="269"/>
      <c r="AXX771" s="202"/>
      <c r="AXY771" s="499"/>
      <c r="AYA771" s="202"/>
      <c r="AYB771" s="202"/>
      <c r="AYC771" s="202"/>
      <c r="AYD771" s="10"/>
      <c r="AYE771" s="10">
        <f>SUM(AYD766:AYD770)</f>
        <v>15</v>
      </c>
      <c r="AYF771" s="269"/>
      <c r="AYG771" s="202"/>
      <c r="AYH771" s="494"/>
      <c r="AYJ771" s="202"/>
      <c r="AYK771" s="202"/>
      <c r="AYL771" s="202"/>
      <c r="AYM771" s="10"/>
      <c r="AYN771" s="10">
        <f>SUM(AYM766:AYM770)</f>
        <v>0</v>
      </c>
      <c r="AYO771" s="269"/>
      <c r="AYP771" s="202"/>
      <c r="AYQ771" s="494"/>
      <c r="AYS771" s="202"/>
      <c r="AYT771" s="202"/>
      <c r="AYU771" s="202"/>
      <c r="AYV771" s="10"/>
      <c r="AYW771" s="10">
        <f>SUM(AYV766:AYV770)</f>
        <v>0</v>
      </c>
      <c r="AYX771" s="269"/>
      <c r="AYY771" s="202"/>
      <c r="AYZ771" s="494"/>
      <c r="AZB771" s="202"/>
      <c r="AZC771" s="202"/>
      <c r="AZD771" s="202"/>
      <c r="AZE771" s="10"/>
      <c r="AZF771" s="10">
        <f>SUM(AZE766:AZE770)</f>
        <v>0</v>
      </c>
      <c r="AZG771" s="269"/>
      <c r="AZH771" s="202"/>
      <c r="AZI771" s="494"/>
      <c r="AZK771" s="202"/>
      <c r="AZL771" s="202"/>
      <c r="AZM771" s="202"/>
      <c r="AZN771" s="10"/>
      <c r="AZO771" s="10">
        <f>SUM(AZN766:AZN770)</f>
        <v>24.4</v>
      </c>
      <c r="AZP771" s="269"/>
      <c r="AZQ771" s="202"/>
      <c r="AZR771" s="494"/>
      <c r="AZT771" s="202"/>
      <c r="AZU771" s="202"/>
      <c r="AZV771" s="202"/>
      <c r="AZW771" s="10"/>
      <c r="AZX771" s="10">
        <f>SUM(AZW766:AZW770)</f>
        <v>27</v>
      </c>
      <c r="AZY771" s="269"/>
      <c r="AZZ771" s="202"/>
      <c r="BAA771" s="499"/>
      <c r="BAC771" s="202"/>
      <c r="BAD771" s="202"/>
      <c r="BAE771" s="202"/>
      <c r="BAF771" s="10"/>
      <c r="BAG771" s="10">
        <f>SUM(BAF766:BAF770)</f>
        <v>0</v>
      </c>
      <c r="BAH771" s="269"/>
    </row>
    <row r="772" spans="1:1386" s="14" customFormat="1" ht="15">
      <c r="A772" s="202" t="s">
        <v>115</v>
      </c>
      <c r="B772" s="484" t="s">
        <v>1988</v>
      </c>
      <c r="D772" s="278">
        <f>IF(C772="Kopman",2.1,1)</f>
        <v>1</v>
      </c>
      <c r="E772" s="203">
        <f>VLOOKUP(B772,$A$794:$F$2344,6,FALSE)</f>
        <v>0</v>
      </c>
      <c r="F772" s="202" t="s">
        <v>61</v>
      </c>
      <c r="G772" s="10">
        <f>E772*1.5*D772</f>
        <v>0</v>
      </c>
      <c r="H772" s="10"/>
      <c r="I772" s="263"/>
      <c r="J772" s="202" t="s">
        <v>115</v>
      </c>
      <c r="K772" s="487" t="s">
        <v>1988</v>
      </c>
      <c r="M772" s="278">
        <f>IF(L772="Kopman",2.1,1)</f>
        <v>1</v>
      </c>
      <c r="N772" s="203">
        <f>VLOOKUP(K772,$A$794:$F$2344,6,FALSE)</f>
        <v>0</v>
      </c>
      <c r="O772" s="202" t="s">
        <v>61</v>
      </c>
      <c r="P772" s="10">
        <f>N772*1.5*M772</f>
        <v>0</v>
      </c>
      <c r="Q772" s="10"/>
      <c r="R772" s="263"/>
      <c r="S772" s="202" t="s">
        <v>115</v>
      </c>
      <c r="T772" s="484" t="s">
        <v>1988</v>
      </c>
      <c r="V772" s="278">
        <f>IF(U772="Kopman",2.1,1)</f>
        <v>1</v>
      </c>
      <c r="W772" s="203">
        <f>VLOOKUP(T772,$A$794:$F$2344,6,FALSE)</f>
        <v>0</v>
      </c>
      <c r="X772" s="202" t="s">
        <v>61</v>
      </c>
      <c r="Y772" s="10">
        <f>W772*1.5*V772</f>
        <v>0</v>
      </c>
      <c r="Z772" s="10"/>
      <c r="AA772" s="263"/>
      <c r="AB772" s="202" t="s">
        <v>115</v>
      </c>
      <c r="AC772" s="484" t="s">
        <v>908</v>
      </c>
      <c r="AE772" s="278">
        <f>IF(AD772="Kopman",2.1,1)</f>
        <v>1</v>
      </c>
      <c r="AF772" s="203">
        <f>VLOOKUP(AC772,$A$794:$F$2344,6,FALSE)</f>
        <v>0</v>
      </c>
      <c r="AG772" s="202" t="s">
        <v>61</v>
      </c>
      <c r="AH772" s="10">
        <f>AF772*1.5*AE772</f>
        <v>0</v>
      </c>
      <c r="AI772" s="10"/>
      <c r="AJ772" s="263"/>
      <c r="AK772" s="202" t="s">
        <v>115</v>
      </c>
      <c r="AL772" s="490" t="s">
        <v>1943</v>
      </c>
      <c r="AN772" s="278">
        <f>IF(AM772="Kopman",2.1,1)</f>
        <v>1</v>
      </c>
      <c r="AO772" s="203">
        <f>VLOOKUP(AL772,$A$794:$F$2344,6,FALSE)</f>
        <v>0</v>
      </c>
      <c r="AP772" s="202" t="s">
        <v>61</v>
      </c>
      <c r="AQ772" s="10">
        <f>AO772*1.5*AN772</f>
        <v>0</v>
      </c>
      <c r="AR772" s="10"/>
      <c r="AS772" s="263"/>
      <c r="AT772" s="202" t="s">
        <v>115</v>
      </c>
      <c r="AU772" s="484" t="s">
        <v>3013</v>
      </c>
      <c r="AW772" s="278">
        <f>IF(AV772="Kopman",2.1,1)</f>
        <v>1</v>
      </c>
      <c r="AX772" s="203">
        <f>VLOOKUP(AU772,$A$794:$F$2344,6,FALSE)</f>
        <v>0</v>
      </c>
      <c r="AY772" s="202" t="s">
        <v>61</v>
      </c>
      <c r="AZ772" s="10">
        <f>AX772*1.5*AW772</f>
        <v>0</v>
      </c>
      <c r="BA772" s="10"/>
      <c r="BB772" s="263"/>
      <c r="BC772" s="202" t="s">
        <v>115</v>
      </c>
      <c r="BD772" s="484" t="s">
        <v>1988</v>
      </c>
      <c r="BF772" s="278">
        <f>IF(BE772="Kopman",2.1,1)</f>
        <v>1</v>
      </c>
      <c r="BG772" s="203">
        <f>VLOOKUP(BD772,$A$794:$F$2344,6,FALSE)</f>
        <v>0</v>
      </c>
      <c r="BH772" s="202" t="s">
        <v>61</v>
      </c>
      <c r="BI772" s="10">
        <f>BG772*1.5*BF772</f>
        <v>0</v>
      </c>
      <c r="BJ772" s="10"/>
      <c r="BK772" s="263"/>
      <c r="BL772" s="202" t="s">
        <v>115</v>
      </c>
      <c r="BM772" s="484" t="s">
        <v>2499</v>
      </c>
      <c r="BO772" s="278">
        <f>IF(BN772="Kopman",2.1,1)</f>
        <v>1</v>
      </c>
      <c r="BP772" s="203">
        <f>VLOOKUP(BM772,$A$794:$F$2344,6,FALSE)</f>
        <v>0</v>
      </c>
      <c r="BQ772" s="202" t="s">
        <v>61</v>
      </c>
      <c r="BR772" s="10">
        <f>BP772*1.5*BO772</f>
        <v>0</v>
      </c>
      <c r="BS772" s="10"/>
      <c r="BT772" s="263"/>
      <c r="BU772" s="202" t="s">
        <v>115</v>
      </c>
      <c r="BV772" s="484" t="s">
        <v>1988</v>
      </c>
      <c r="BX772" s="278">
        <f>IF(BW772="Kopman",2.1,1)</f>
        <v>1</v>
      </c>
      <c r="BY772" s="203">
        <f>VLOOKUP(BV772,$A$794:$F$2344,6,FALSE)</f>
        <v>0</v>
      </c>
      <c r="BZ772" s="202" t="s">
        <v>61</v>
      </c>
      <c r="CA772" s="10">
        <f>BY772*1.5*BX772</f>
        <v>0</v>
      </c>
      <c r="CB772" s="10"/>
      <c r="CC772" s="263"/>
      <c r="CD772" s="202" t="s">
        <v>115</v>
      </c>
      <c r="CE772" s="491" t="s">
        <v>1988</v>
      </c>
      <c r="CG772" s="278">
        <f>IF(CF772="Kopman",2.1,1)</f>
        <v>1</v>
      </c>
      <c r="CH772" s="203">
        <f>VLOOKUP(CE772,$A$794:$F$2344,6,FALSE)</f>
        <v>0</v>
      </c>
      <c r="CI772" s="202" t="s">
        <v>61</v>
      </c>
      <c r="CJ772" s="10">
        <f>CH772*1.5*CG772</f>
        <v>0</v>
      </c>
      <c r="CK772" s="10"/>
      <c r="CL772" s="263"/>
      <c r="CM772" s="202" t="s">
        <v>115</v>
      </c>
      <c r="CN772" s="484" t="s">
        <v>1943</v>
      </c>
      <c r="CP772" s="278">
        <f>IF(CO772="Kopman",2.1,1)</f>
        <v>1</v>
      </c>
      <c r="CQ772" s="203">
        <f>VLOOKUP(CN772,$A$794:$F$2344,6,FALSE)</f>
        <v>0</v>
      </c>
      <c r="CR772" s="202" t="s">
        <v>61</v>
      </c>
      <c r="CS772" s="10">
        <f>CQ772*1.5*CP772</f>
        <v>0</v>
      </c>
      <c r="CT772" s="10"/>
      <c r="CU772" s="263"/>
      <c r="CV772" s="202" t="s">
        <v>115</v>
      </c>
      <c r="CW772" s="484" t="s">
        <v>623</v>
      </c>
      <c r="CY772" s="278">
        <f>IF(CX772="Kopman",2.1,1)</f>
        <v>1</v>
      </c>
      <c r="CZ772" s="203">
        <f>VLOOKUP(CW772,$A$794:$F$2344,6,FALSE)</f>
        <v>0</v>
      </c>
      <c r="DA772" s="202" t="s">
        <v>61</v>
      </c>
      <c r="DB772" s="10">
        <f>CZ772*1.5*CY772</f>
        <v>0</v>
      </c>
      <c r="DC772" s="10"/>
      <c r="DD772" s="263"/>
      <c r="DE772" s="202" t="s">
        <v>115</v>
      </c>
      <c r="DF772" s="484" t="s">
        <v>2499</v>
      </c>
      <c r="DH772" s="278">
        <f>IF(DG772="Kopman",2.1,1)</f>
        <v>1</v>
      </c>
      <c r="DI772" s="203">
        <f>VLOOKUP(DF772,$A$794:$F$2344,6,FALSE)</f>
        <v>0</v>
      </c>
      <c r="DJ772" s="202" t="s">
        <v>61</v>
      </c>
      <c r="DK772" s="10">
        <f>DI772*1.5*DH772</f>
        <v>0</v>
      </c>
      <c r="DL772" s="10"/>
      <c r="DM772" s="263"/>
      <c r="DN772" s="202" t="s">
        <v>115</v>
      </c>
      <c r="DO772" s="484" t="s">
        <v>2499</v>
      </c>
      <c r="DQ772" s="278">
        <f>IF(DP772="Kopman",2.1,1)</f>
        <v>1</v>
      </c>
      <c r="DR772" s="203">
        <f>VLOOKUP(DO772,$A$794:$F$2344,6,FALSE)</f>
        <v>0</v>
      </c>
      <c r="DS772" s="202" t="s">
        <v>61</v>
      </c>
      <c r="DT772" s="10">
        <f>DR772*1.5*DQ772</f>
        <v>0</v>
      </c>
      <c r="DU772" s="10"/>
      <c r="DV772" s="263"/>
      <c r="DW772" s="202" t="s">
        <v>115</v>
      </c>
      <c r="DX772" s="484" t="s">
        <v>2299</v>
      </c>
      <c r="DZ772" s="278">
        <f>IF(DY772="Kopman",2.1,1)</f>
        <v>1</v>
      </c>
      <c r="EA772" s="203">
        <f>VLOOKUP(DX772,$A$794:$F$2344,6,FALSE)</f>
        <v>64</v>
      </c>
      <c r="EB772" s="202" t="s">
        <v>61</v>
      </c>
      <c r="EC772" s="10">
        <f>EA772*1.5*DZ772</f>
        <v>96</v>
      </c>
      <c r="ED772" s="10"/>
      <c r="EE772" s="263"/>
      <c r="EF772" s="202" t="s">
        <v>115</v>
      </c>
      <c r="EG772" s="484" t="s">
        <v>2293</v>
      </c>
      <c r="EI772" s="278">
        <f>IF(EH772="Kopman",2.1,1)</f>
        <v>1</v>
      </c>
      <c r="EJ772" s="203">
        <f>VLOOKUP(EG772,$A$794:$F$2344,6,FALSE)</f>
        <v>0</v>
      </c>
      <c r="EK772" s="202" t="s">
        <v>61</v>
      </c>
      <c r="EL772" s="10">
        <f>EJ772*1.5*EI772</f>
        <v>0</v>
      </c>
      <c r="EM772" s="10"/>
      <c r="EN772" s="263"/>
      <c r="EO772" s="202" t="s">
        <v>115</v>
      </c>
      <c r="EP772" s="484" t="s">
        <v>2499</v>
      </c>
      <c r="ER772" s="278">
        <f>IF(EQ772="Kopman",2.1,1)</f>
        <v>1</v>
      </c>
      <c r="ES772" s="203">
        <f>VLOOKUP(EP772,$A$794:$F$2344,6,FALSE)</f>
        <v>0</v>
      </c>
      <c r="ET772" s="202" t="s">
        <v>61</v>
      </c>
      <c r="EU772" s="10">
        <f>ES772*1.5*ER772</f>
        <v>0</v>
      </c>
      <c r="EV772" s="10"/>
      <c r="EW772" s="263"/>
      <c r="EX772" s="202" t="s">
        <v>115</v>
      </c>
      <c r="EY772" s="484" t="s">
        <v>525</v>
      </c>
      <c r="FA772" s="278">
        <f>IF(EZ772="Kopman",2.1,1)</f>
        <v>1</v>
      </c>
      <c r="FB772" s="203">
        <f>VLOOKUP(EY772,$A$794:$F$2344,6,FALSE)</f>
        <v>0</v>
      </c>
      <c r="FC772" s="202" t="s">
        <v>61</v>
      </c>
      <c r="FD772" s="10">
        <f>FB772*1.5*FA772</f>
        <v>0</v>
      </c>
      <c r="FE772" s="10"/>
      <c r="FF772" s="263"/>
      <c r="FG772" s="202" t="s">
        <v>115</v>
      </c>
      <c r="FH772" s="484" t="s">
        <v>2293</v>
      </c>
      <c r="FJ772" s="278">
        <f>IF(FI772="Kopman",2.1,1)</f>
        <v>1</v>
      </c>
      <c r="FK772" s="203">
        <f>VLOOKUP(FH772,$A$794:$F$2344,6,FALSE)</f>
        <v>0</v>
      </c>
      <c r="FL772" s="202" t="s">
        <v>61</v>
      </c>
      <c r="FM772" s="10">
        <f>FK772*1.5*FJ772</f>
        <v>0</v>
      </c>
      <c r="FN772" s="10"/>
      <c r="FO772" s="263"/>
      <c r="FP772" s="202" t="s">
        <v>115</v>
      </c>
      <c r="FQ772" s="484" t="s">
        <v>525</v>
      </c>
      <c r="FS772" s="278">
        <f>IF(FR772="Kopman",2.1,1)</f>
        <v>1</v>
      </c>
      <c r="FT772" s="203">
        <f>VLOOKUP(FQ772,$A$794:$F$2344,6,FALSE)</f>
        <v>0</v>
      </c>
      <c r="FU772" s="202" t="s">
        <v>61</v>
      </c>
      <c r="FV772" s="10">
        <f>FT772*1.5*FS772</f>
        <v>0</v>
      </c>
      <c r="FW772" s="10"/>
      <c r="FX772" s="263"/>
      <c r="FY772" s="202" t="s">
        <v>115</v>
      </c>
      <c r="FZ772" s="484" t="s">
        <v>435</v>
      </c>
      <c r="GB772" s="278">
        <f>IF(GA772="Kopman",2.1,1)</f>
        <v>1</v>
      </c>
      <c r="GC772" s="203">
        <f>VLOOKUP(FZ772,$A$794:$F$2344,6,FALSE)</f>
        <v>0</v>
      </c>
      <c r="GD772" s="202" t="s">
        <v>61</v>
      </c>
      <c r="GE772" s="10">
        <f>GC772*1.5*GB772</f>
        <v>0</v>
      </c>
      <c r="GF772" s="10"/>
      <c r="GG772" s="263"/>
      <c r="GH772" s="202" t="s">
        <v>115</v>
      </c>
      <c r="GI772" s="484" t="s">
        <v>1123</v>
      </c>
      <c r="GK772" s="278">
        <f>IF(GJ772="Kopman",2.1,1)</f>
        <v>1</v>
      </c>
      <c r="GL772" s="203">
        <f>VLOOKUP(GI772,$A$794:$F$2344,6,FALSE)</f>
        <v>0</v>
      </c>
      <c r="GM772" s="202" t="s">
        <v>61</v>
      </c>
      <c r="GN772" s="10">
        <f>GL772*1.5*GK772</f>
        <v>0</v>
      </c>
      <c r="GO772" s="10"/>
      <c r="GP772" s="263"/>
      <c r="GQ772" s="202" t="s">
        <v>115</v>
      </c>
      <c r="GR772" s="484" t="s">
        <v>631</v>
      </c>
      <c r="GT772" s="278">
        <f>IF(GS772="Kopman",2.1,1)</f>
        <v>1</v>
      </c>
      <c r="GU772" s="203">
        <f>VLOOKUP(GR772,$A$794:$F$2344,6,FALSE)</f>
        <v>0</v>
      </c>
      <c r="GV772" s="202" t="s">
        <v>61</v>
      </c>
      <c r="GW772" s="10">
        <f>GU772*1.5*GT772</f>
        <v>0</v>
      </c>
      <c r="GX772" s="10"/>
      <c r="GY772" s="263"/>
      <c r="GZ772" s="202" t="s">
        <v>115</v>
      </c>
      <c r="HA772" s="484" t="s">
        <v>525</v>
      </c>
      <c r="HC772" s="278">
        <f>IF(HB772="Kopman",2.1,1)</f>
        <v>1</v>
      </c>
      <c r="HD772" s="203">
        <f>VLOOKUP(HA772,$A$794:$F$2344,6,FALSE)</f>
        <v>0</v>
      </c>
      <c r="HE772" s="202" t="s">
        <v>61</v>
      </c>
      <c r="HF772" s="10">
        <f>HD772*1.5*HC772</f>
        <v>0</v>
      </c>
      <c r="HG772" s="10"/>
      <c r="HH772" s="263"/>
      <c r="HI772" s="202" t="s">
        <v>115</v>
      </c>
      <c r="HJ772" s="484" t="s">
        <v>2293</v>
      </c>
      <c r="HL772" s="278">
        <f>IF(HK772="Kopman",2.1,1)</f>
        <v>1</v>
      </c>
      <c r="HM772" s="203">
        <f>VLOOKUP(HJ772,$A$794:$F$2344,6,FALSE)</f>
        <v>0</v>
      </c>
      <c r="HN772" s="202" t="s">
        <v>61</v>
      </c>
      <c r="HO772" s="10">
        <f>HM772*1.5*HL772</f>
        <v>0</v>
      </c>
      <c r="HP772" s="10"/>
      <c r="HQ772" s="263"/>
      <c r="HR772" s="202" t="s">
        <v>115</v>
      </c>
      <c r="HS772" s="484" t="s">
        <v>1123</v>
      </c>
      <c r="HU772" s="278">
        <f>IF(HT772="Kopman",2.1,1)</f>
        <v>1</v>
      </c>
      <c r="HV772" s="203">
        <f>VLOOKUP(HS772,$A$794:$F$2344,6,FALSE)</f>
        <v>0</v>
      </c>
      <c r="HW772" s="202" t="s">
        <v>61</v>
      </c>
      <c r="HX772" s="10">
        <f>HV772*1.5*HU772</f>
        <v>0</v>
      </c>
      <c r="HY772" s="10"/>
      <c r="HZ772" s="263"/>
      <c r="IA772" s="202" t="s">
        <v>115</v>
      </c>
      <c r="IB772" s="496" t="s">
        <v>183</v>
      </c>
      <c r="ID772" s="278">
        <f>IF(IC772="Kopman",2.1,1)</f>
        <v>1</v>
      </c>
      <c r="IE772" s="203" t="e">
        <f>VLOOKUP(IB772,$A$794:$F$2344,6,FALSE)</f>
        <v>#N/A</v>
      </c>
      <c r="IF772" s="202" t="s">
        <v>61</v>
      </c>
      <c r="IG772" s="10" t="e">
        <f>IE772*1.5*ID772</f>
        <v>#N/A</v>
      </c>
      <c r="IH772" s="10"/>
      <c r="II772" s="263"/>
      <c r="IJ772" s="202" t="s">
        <v>115</v>
      </c>
      <c r="IK772" s="484" t="s">
        <v>3211</v>
      </c>
      <c r="IM772" s="278">
        <f>IF(IL772="Kopman",2.1,1)</f>
        <v>1</v>
      </c>
      <c r="IN772" s="203">
        <f>VLOOKUP(IK772,$A$794:$F$2344,6,FALSE)</f>
        <v>0</v>
      </c>
      <c r="IO772" s="202" t="s">
        <v>61</v>
      </c>
      <c r="IP772" s="10">
        <f>IN772*1.5*IM772</f>
        <v>0</v>
      </c>
      <c r="IQ772" s="10"/>
      <c r="IR772" s="263"/>
      <c r="IS772" s="202" t="s">
        <v>115</v>
      </c>
      <c r="IT772" s="484" t="s">
        <v>1988</v>
      </c>
      <c r="IV772" s="278">
        <f>IF(IU772="Kopman",2.1,1)</f>
        <v>1</v>
      </c>
      <c r="IW772" s="203">
        <f>VLOOKUP(IT772,$A$794:$F$2344,6,FALSE)</f>
        <v>0</v>
      </c>
      <c r="IX772" s="202" t="s">
        <v>61</v>
      </c>
      <c r="IY772" s="10">
        <f>IW772*1.5*IV772</f>
        <v>0</v>
      </c>
      <c r="IZ772" s="10"/>
      <c r="JA772" s="263"/>
      <c r="JB772" s="202" t="s">
        <v>115</v>
      </c>
      <c r="JC772" s="484" t="s">
        <v>3084</v>
      </c>
      <c r="JE772" s="278">
        <f>IF(JD772="Kopman",2.1,1)</f>
        <v>1</v>
      </c>
      <c r="JF772" s="203">
        <f>VLOOKUP(JC772,$A$794:$F$2344,6,FALSE)</f>
        <v>44</v>
      </c>
      <c r="JG772" s="202" t="s">
        <v>61</v>
      </c>
      <c r="JH772" s="10">
        <f>JF772*1.5*JE772</f>
        <v>66</v>
      </c>
      <c r="JI772" s="10"/>
      <c r="JJ772" s="263"/>
      <c r="JK772" s="202" t="s">
        <v>115</v>
      </c>
      <c r="JL772" s="484" t="s">
        <v>908</v>
      </c>
      <c r="JN772" s="278">
        <f>IF(JM772="Kopman",2.1,1)</f>
        <v>1</v>
      </c>
      <c r="JO772" s="203">
        <f>VLOOKUP(JL772,$A$794:$F$2344,6,FALSE)</f>
        <v>0</v>
      </c>
      <c r="JP772" s="202" t="s">
        <v>61</v>
      </c>
      <c r="JQ772" s="10">
        <f>JO772*1.5*JN772</f>
        <v>0</v>
      </c>
      <c r="JR772" s="10"/>
      <c r="JS772" s="263"/>
      <c r="JT772" s="202" t="s">
        <v>115</v>
      </c>
      <c r="JU772" s="484" t="s">
        <v>435</v>
      </c>
      <c r="JW772" s="278">
        <f>IF(JV772="Kopman",2.1,1)</f>
        <v>1</v>
      </c>
      <c r="JX772" s="203">
        <f>VLOOKUP(JU772,$A$794:$F$2344,6,FALSE)</f>
        <v>0</v>
      </c>
      <c r="JY772" s="202" t="s">
        <v>61</v>
      </c>
      <c r="JZ772" s="10">
        <f>JX772*1.5*JW772</f>
        <v>0</v>
      </c>
      <c r="KA772" s="10"/>
      <c r="KB772" s="263"/>
      <c r="KC772" s="202" t="s">
        <v>115</v>
      </c>
      <c r="KD772" s="484" t="s">
        <v>818</v>
      </c>
      <c r="KF772" s="278">
        <f>IF(KE772="Kopman",2.1,1)</f>
        <v>1</v>
      </c>
      <c r="KG772" s="203">
        <f>VLOOKUP(KD772,$A$794:$F$2344,6,FALSE)</f>
        <v>0</v>
      </c>
      <c r="KH772" s="202" t="s">
        <v>61</v>
      </c>
      <c r="KI772" s="10">
        <f>KG772*1.5*KF772</f>
        <v>0</v>
      </c>
      <c r="KJ772" s="10"/>
      <c r="KK772" s="263"/>
      <c r="KL772" s="202" t="s">
        <v>115</v>
      </c>
      <c r="KM772" s="484" t="s">
        <v>3013</v>
      </c>
      <c r="KO772" s="278">
        <f>IF(KN772="Kopman",2.1,1)</f>
        <v>1</v>
      </c>
      <c r="KP772" s="203">
        <f>VLOOKUP(KM772,$A$794:$F$2344,6,FALSE)</f>
        <v>0</v>
      </c>
      <c r="KQ772" s="202" t="s">
        <v>61</v>
      </c>
      <c r="KR772" s="10">
        <f>KP772*1.5*KO772</f>
        <v>0</v>
      </c>
      <c r="KS772" s="10"/>
      <c r="KT772" s="263"/>
      <c r="KU772" s="202" t="s">
        <v>115</v>
      </c>
      <c r="KV772" s="498" t="s">
        <v>525</v>
      </c>
      <c r="KX772" s="278">
        <f>IF(KW772="Kopman",2.1,1)</f>
        <v>1</v>
      </c>
      <c r="KY772" s="203">
        <f>VLOOKUP(KV772,$A$794:$F$2344,6,FALSE)</f>
        <v>0</v>
      </c>
      <c r="KZ772" s="202" t="s">
        <v>61</v>
      </c>
      <c r="LA772" s="10">
        <f>KY772*1.5*KX772</f>
        <v>0</v>
      </c>
      <c r="LB772" s="10"/>
      <c r="LC772" s="263"/>
      <c r="LD772" s="202" t="s">
        <v>115</v>
      </c>
      <c r="LE772" s="484" t="s">
        <v>1988</v>
      </c>
      <c r="LG772" s="278">
        <f>IF(LF772="Kopman",2.1,1)</f>
        <v>1</v>
      </c>
      <c r="LH772" s="203">
        <f>VLOOKUP(LE772,$A$794:$F$2344,6,FALSE)</f>
        <v>0</v>
      </c>
      <c r="LI772" s="202" t="s">
        <v>61</v>
      </c>
      <c r="LJ772" s="10">
        <f>LH772*1.5*LG772</f>
        <v>0</v>
      </c>
      <c r="LK772" s="10"/>
      <c r="LL772" s="263"/>
      <c r="LM772" s="202" t="s">
        <v>115</v>
      </c>
      <c r="LN772" s="484" t="s">
        <v>623</v>
      </c>
      <c r="LP772" s="278">
        <f>IF(LO772="Kopman",2.1,1)</f>
        <v>1</v>
      </c>
      <c r="LQ772" s="203">
        <f>VLOOKUP(LN772,$A$794:$F$2344,6,FALSE)</f>
        <v>0</v>
      </c>
      <c r="LR772" s="202" t="s">
        <v>61</v>
      </c>
      <c r="LS772" s="10">
        <f>LQ772*1.5*LP772</f>
        <v>0</v>
      </c>
      <c r="LT772" s="10"/>
      <c r="LU772" s="263"/>
      <c r="LV772" s="202" t="s">
        <v>115</v>
      </c>
      <c r="LW772" s="496" t="s">
        <v>183</v>
      </c>
      <c r="LY772" s="278">
        <f>IF(LX772="Kopman",2.1,1)</f>
        <v>1</v>
      </c>
      <c r="LZ772" s="203" t="e">
        <f>VLOOKUP(LW772,$A$794:$F$2344,6,FALSE)</f>
        <v>#N/A</v>
      </c>
      <c r="MA772" s="202" t="s">
        <v>61</v>
      </c>
      <c r="MB772" s="10" t="e">
        <f>LZ772*1.5*LY772</f>
        <v>#N/A</v>
      </c>
      <c r="MC772" s="10"/>
      <c r="MD772" s="263"/>
      <c r="ME772" s="202" t="s">
        <v>115</v>
      </c>
      <c r="MF772" s="484" t="s">
        <v>900</v>
      </c>
      <c r="MH772" s="278">
        <f>IF(MG772="Kopman",2.1,1)</f>
        <v>1</v>
      </c>
      <c r="MI772" s="203">
        <f>VLOOKUP(MF772,$A$794:$F$2344,6,FALSE)</f>
        <v>0</v>
      </c>
      <c r="MJ772" s="202" t="s">
        <v>61</v>
      </c>
      <c r="MK772" s="10">
        <f>MI772*1.5*MH772</f>
        <v>0</v>
      </c>
      <c r="ML772" s="10"/>
      <c r="MM772" s="263"/>
      <c r="MN772" s="202" t="s">
        <v>115</v>
      </c>
      <c r="MO772" s="484" t="s">
        <v>505</v>
      </c>
      <c r="MQ772" s="278">
        <f>IF(MP772="Kopman",2.1,1)</f>
        <v>1</v>
      </c>
      <c r="MR772" s="203">
        <f>VLOOKUP(MO772,$A$794:$F$2344,6,FALSE)</f>
        <v>0</v>
      </c>
      <c r="MS772" s="202" t="s">
        <v>61</v>
      </c>
      <c r="MT772" s="10">
        <f>MR772*1.5*MQ772</f>
        <v>0</v>
      </c>
      <c r="MU772" s="10"/>
      <c r="MV772" s="263"/>
      <c r="MW772" s="202" t="s">
        <v>115</v>
      </c>
      <c r="MX772" s="484" t="s">
        <v>1613</v>
      </c>
      <c r="MZ772" s="278">
        <f>IF(MY772="Kopman",2.1,1)</f>
        <v>1</v>
      </c>
      <c r="NA772" s="203">
        <f>VLOOKUP(MX772,$A$794:$F$2344,6,FALSE)</f>
        <v>0</v>
      </c>
      <c r="NB772" s="202" t="s">
        <v>61</v>
      </c>
      <c r="NC772" s="10">
        <f>NA772*1.5*MZ772</f>
        <v>0</v>
      </c>
      <c r="ND772" s="10"/>
      <c r="NE772" s="263"/>
      <c r="NF772" s="202" t="s">
        <v>115</v>
      </c>
      <c r="NG772" s="484" t="s">
        <v>429</v>
      </c>
      <c r="NI772" s="278">
        <f>IF(NH772="Kopman",2.1,1)</f>
        <v>1</v>
      </c>
      <c r="NJ772" s="203">
        <f>VLOOKUP(NG772,$A$794:$F$2344,6,FALSE)</f>
        <v>0</v>
      </c>
      <c r="NK772" s="202" t="s">
        <v>61</v>
      </c>
      <c r="NL772" s="10">
        <f>NJ772*1.5*NI772</f>
        <v>0</v>
      </c>
      <c r="NM772" s="10"/>
      <c r="NN772" s="263"/>
      <c r="NO772" s="202" t="s">
        <v>115</v>
      </c>
      <c r="NP772" s="498" t="s">
        <v>1988</v>
      </c>
      <c r="NR772" s="278">
        <f>IF(NQ772="Kopman",2.1,1)</f>
        <v>1</v>
      </c>
      <c r="NS772" s="203">
        <f>VLOOKUP(NP772,$A$794:$F$2344,6,FALSE)</f>
        <v>0</v>
      </c>
      <c r="NT772" s="202" t="s">
        <v>61</v>
      </c>
      <c r="NU772" s="10">
        <f>NS772*1.5*NR772</f>
        <v>0</v>
      </c>
      <c r="NV772" s="10"/>
      <c r="NW772" s="263"/>
      <c r="NX772" s="202" t="s">
        <v>115</v>
      </c>
      <c r="NY772" s="484" t="s">
        <v>602</v>
      </c>
      <c r="OA772" s="278">
        <f>IF(NZ772="Kopman",2.1,1)</f>
        <v>1</v>
      </c>
      <c r="OB772" s="203">
        <f>VLOOKUP(NY772,$A$794:$F$2344,6,FALSE)</f>
        <v>0</v>
      </c>
      <c r="OC772" s="202" t="s">
        <v>61</v>
      </c>
      <c r="OD772" s="10">
        <f>OB772*1.5*OA772</f>
        <v>0</v>
      </c>
      <c r="OE772" s="10"/>
      <c r="OF772" s="263"/>
      <c r="OG772" s="202" t="s">
        <v>115</v>
      </c>
      <c r="OH772" s="484" t="s">
        <v>2984</v>
      </c>
      <c r="OJ772" s="278">
        <f>IF(OI772="Kopman",2.1,1)</f>
        <v>1</v>
      </c>
      <c r="OK772" s="203">
        <f>VLOOKUP(OH772,$A$794:$F$2344,6,FALSE)</f>
        <v>0</v>
      </c>
      <c r="OL772" s="202" t="s">
        <v>61</v>
      </c>
      <c r="OM772" s="10">
        <f>OK772*1.5*OJ772</f>
        <v>0</v>
      </c>
      <c r="ON772" s="10"/>
      <c r="OO772" s="263"/>
      <c r="OP772" s="202" t="s">
        <v>115</v>
      </c>
      <c r="OQ772" s="484" t="s">
        <v>623</v>
      </c>
      <c r="OS772" s="278">
        <f>IF(OR772="Kopman",2.1,1)</f>
        <v>1</v>
      </c>
      <c r="OT772" s="203">
        <f>VLOOKUP(OQ772,$A$794:$F$2344,6,FALSE)</f>
        <v>0</v>
      </c>
      <c r="OU772" s="202" t="s">
        <v>61</v>
      </c>
      <c r="OV772" s="10">
        <f>OT772*1.5*OS772</f>
        <v>0</v>
      </c>
      <c r="OW772" s="10"/>
      <c r="OX772" s="263"/>
      <c r="OY772" s="202" t="s">
        <v>115</v>
      </c>
      <c r="OZ772" s="484" t="s">
        <v>2421</v>
      </c>
      <c r="PB772" s="278">
        <f>IF(PA772="Kopman",2.1,1)</f>
        <v>1</v>
      </c>
      <c r="PC772" s="203">
        <f>VLOOKUP(OZ772,$A$794:$F$2344,6,FALSE)</f>
        <v>6</v>
      </c>
      <c r="PD772" s="202" t="s">
        <v>61</v>
      </c>
      <c r="PE772" s="10">
        <f>PC772*1.5*PB772</f>
        <v>9</v>
      </c>
      <c r="PF772" s="10"/>
      <c r="PG772" s="263"/>
      <c r="PH772" s="202" t="s">
        <v>115</v>
      </c>
      <c r="PI772" s="496" t="s">
        <v>183</v>
      </c>
      <c r="PK772" s="278">
        <f>IF(PJ772="Kopman",2.1,1)</f>
        <v>1</v>
      </c>
      <c r="PL772" s="203" t="e">
        <f>VLOOKUP(PI772,$A$794:$F$2344,6,FALSE)</f>
        <v>#N/A</v>
      </c>
      <c r="PM772" s="202" t="s">
        <v>61</v>
      </c>
      <c r="PN772" s="10" t="e">
        <f>PL772*1.5*PK772</f>
        <v>#N/A</v>
      </c>
      <c r="PO772" s="10"/>
      <c r="PP772" s="263"/>
      <c r="PQ772" s="202" t="s">
        <v>115</v>
      </c>
      <c r="PR772" s="484" t="s">
        <v>1123</v>
      </c>
      <c r="PT772" s="278">
        <f>IF(PS772="Kopman",2.1,1)</f>
        <v>1</v>
      </c>
      <c r="PU772" s="203">
        <f>VLOOKUP(PR772,$A$794:$F$2344,6,FALSE)</f>
        <v>0</v>
      </c>
      <c r="PV772" s="202" t="s">
        <v>61</v>
      </c>
      <c r="PW772" s="10">
        <f>PU772*1.5*PT772</f>
        <v>0</v>
      </c>
      <c r="PX772" s="10"/>
      <c r="PY772" s="263"/>
      <c r="PZ772" s="202" t="s">
        <v>115</v>
      </c>
      <c r="QA772" s="496" t="s">
        <v>183</v>
      </c>
      <c r="QC772" s="278">
        <f>IF(QB772="Kopman",2.1,1)</f>
        <v>1</v>
      </c>
      <c r="QD772" s="203" t="e">
        <f>VLOOKUP(QA772,$A$794:$F$2344,6,FALSE)</f>
        <v>#N/A</v>
      </c>
      <c r="QE772" s="202" t="s">
        <v>61</v>
      </c>
      <c r="QF772" s="10" t="e">
        <f>QD772*1.5*QC772</f>
        <v>#N/A</v>
      </c>
      <c r="QG772" s="10"/>
      <c r="QH772" s="263"/>
      <c r="QI772" s="202" t="s">
        <v>115</v>
      </c>
      <c r="QJ772" s="484" t="s">
        <v>623</v>
      </c>
      <c r="QL772" s="278">
        <f>IF(QK772="Kopman",2.1,1)</f>
        <v>1</v>
      </c>
      <c r="QM772" s="203">
        <f>VLOOKUP(QJ772,$A$794:$F$2344,6,FALSE)</f>
        <v>0</v>
      </c>
      <c r="QN772" s="202" t="s">
        <v>61</v>
      </c>
      <c r="QO772" s="10">
        <f>QM772*1.5*QL772</f>
        <v>0</v>
      </c>
      <c r="QP772" s="10"/>
      <c r="QQ772" s="263"/>
      <c r="QR772" s="202" t="s">
        <v>115</v>
      </c>
      <c r="QS772" s="484" t="s">
        <v>800</v>
      </c>
      <c r="QU772" s="278">
        <f>IF(QT772="Kopman",2.1,1)</f>
        <v>1</v>
      </c>
      <c r="QV772" s="203">
        <f>VLOOKUP(QS772,$A$794:$F$2344,6,FALSE)</f>
        <v>0</v>
      </c>
      <c r="QW772" s="202" t="s">
        <v>61</v>
      </c>
      <c r="QX772" s="10">
        <f>QV772*1.5*QU772</f>
        <v>0</v>
      </c>
      <c r="QY772" s="10"/>
      <c r="QZ772" s="263"/>
      <c r="RA772" s="202" t="s">
        <v>115</v>
      </c>
      <c r="RB772" s="484" t="s">
        <v>3224</v>
      </c>
      <c r="RD772" s="278">
        <f>IF(RC772="Kopman",2.1,1)</f>
        <v>1</v>
      </c>
      <c r="RE772" s="203">
        <f>VLOOKUP(RB772,$A$794:$F$2344,6,FALSE)</f>
        <v>0</v>
      </c>
      <c r="RF772" s="202" t="s">
        <v>61</v>
      </c>
      <c r="RG772" s="10">
        <f>RE772*1.5*RD772</f>
        <v>0</v>
      </c>
      <c r="RH772" s="10"/>
      <c r="RI772" s="263"/>
      <c r="RJ772" s="202" t="s">
        <v>115</v>
      </c>
      <c r="RK772" s="484" t="s">
        <v>2293</v>
      </c>
      <c r="RM772" s="278">
        <f>IF(RL772="Kopman",2.1,1)</f>
        <v>1</v>
      </c>
      <c r="RN772" s="203">
        <f>VLOOKUP(RK772,$A$794:$F$2344,6,FALSE)</f>
        <v>0</v>
      </c>
      <c r="RO772" s="202" t="s">
        <v>61</v>
      </c>
      <c r="RP772" s="10">
        <f>RN772*1.5*RM772</f>
        <v>0</v>
      </c>
      <c r="RQ772" s="10"/>
      <c r="RR772" s="263"/>
      <c r="RS772" s="202" t="s">
        <v>115</v>
      </c>
      <c r="RT772" s="484" t="s">
        <v>634</v>
      </c>
      <c r="RV772" s="278">
        <f>IF(RU772="Kopman",2.1,1)</f>
        <v>1</v>
      </c>
      <c r="RW772" s="203">
        <f>VLOOKUP(RT772,$A$794:$F$2344,6,FALSE)</f>
        <v>1</v>
      </c>
      <c r="RX772" s="202" t="s">
        <v>61</v>
      </c>
      <c r="RY772" s="10">
        <f>RW772*1.5*RV772</f>
        <v>1.5</v>
      </c>
      <c r="RZ772" s="10"/>
      <c r="SA772" s="269"/>
      <c r="SB772" s="202" t="s">
        <v>115</v>
      </c>
      <c r="SC772" s="484" t="s">
        <v>1123</v>
      </c>
      <c r="SE772" s="278">
        <f>IF(SD772="Kopman",2.1,1)</f>
        <v>1</v>
      </c>
      <c r="SF772" s="203">
        <f>VLOOKUP(SC772,$A$794:$F$2344,6,FALSE)</f>
        <v>0</v>
      </c>
      <c r="SG772" s="202" t="s">
        <v>61</v>
      </c>
      <c r="SH772" s="10">
        <f>SF772*1.5*SE772</f>
        <v>0</v>
      </c>
      <c r="SI772" s="10"/>
      <c r="SJ772" s="269"/>
      <c r="SK772" s="202" t="s">
        <v>115</v>
      </c>
      <c r="SL772" s="496" t="s">
        <v>183</v>
      </c>
      <c r="SN772" s="278">
        <f>IF(SM772="Kopman",2.1,1)</f>
        <v>1</v>
      </c>
      <c r="SO772" s="203" t="e">
        <f>VLOOKUP(SL772,$A$794:$F$2344,6,FALSE)</f>
        <v>#N/A</v>
      </c>
      <c r="SP772" s="202" t="s">
        <v>61</v>
      </c>
      <c r="SQ772" s="10" t="e">
        <f>SO772*1.5*SN772</f>
        <v>#N/A</v>
      </c>
      <c r="SR772" s="10"/>
      <c r="SS772" s="269"/>
      <c r="ST772" s="202" t="s">
        <v>115</v>
      </c>
      <c r="SU772" s="484" t="s">
        <v>2068</v>
      </c>
      <c r="SW772" s="278">
        <f>IF(SV772="Kopman",2.1,1)</f>
        <v>1</v>
      </c>
      <c r="SX772" s="203">
        <f>VLOOKUP(SU772,$A$794:$F$2344,6,FALSE)</f>
        <v>0</v>
      </c>
      <c r="SY772" s="202" t="s">
        <v>61</v>
      </c>
      <c r="SZ772" s="10">
        <f>SX772*1.5*SW772</f>
        <v>0</v>
      </c>
      <c r="TA772" s="10"/>
      <c r="TB772" s="269"/>
      <c r="TC772" s="202" t="s">
        <v>115</v>
      </c>
      <c r="TD772" s="484" t="s">
        <v>2241</v>
      </c>
      <c r="TF772" s="278">
        <f>IF(TE772="Kopman",2.1,1)</f>
        <v>1</v>
      </c>
      <c r="TG772" s="203">
        <f>VLOOKUP(TD772,$A$794:$F$2344,6,FALSE)</f>
        <v>0</v>
      </c>
      <c r="TH772" s="202" t="s">
        <v>61</v>
      </c>
      <c r="TI772" s="10">
        <f>TG772*1.5*TF772</f>
        <v>0</v>
      </c>
      <c r="TK772" s="269"/>
      <c r="TL772" s="202" t="s">
        <v>115</v>
      </c>
      <c r="TM772" s="484" t="s">
        <v>2242</v>
      </c>
      <c r="TO772" s="278">
        <f>IF(TN772="Kopman",2.1,1)</f>
        <v>1</v>
      </c>
      <c r="TP772" s="203">
        <f>VLOOKUP(TM772,$A$794:$F$2344,6,FALSE)</f>
        <v>0</v>
      </c>
      <c r="TQ772" s="202" t="s">
        <v>61</v>
      </c>
      <c r="TR772" s="10">
        <f>TP772*1.5*TO772</f>
        <v>0</v>
      </c>
      <c r="TS772" s="10"/>
      <c r="TT772" s="269"/>
      <c r="TU772" s="202" t="s">
        <v>115</v>
      </c>
      <c r="TV772" s="484" t="s">
        <v>505</v>
      </c>
      <c r="TX772" s="278">
        <f>IF(TW772="Kopman",2.1,1)</f>
        <v>1</v>
      </c>
      <c r="TY772" s="203">
        <f>VLOOKUP(TV772,$A$794:$F$2344,6,FALSE)</f>
        <v>0</v>
      </c>
      <c r="TZ772" s="202" t="s">
        <v>61</v>
      </c>
      <c r="UA772" s="10">
        <f>TY772*1.5*TX772</f>
        <v>0</v>
      </c>
      <c r="UB772" s="10"/>
      <c r="UC772" s="269"/>
      <c r="UD772" s="202" t="s">
        <v>115</v>
      </c>
      <c r="UE772" s="498" t="s">
        <v>2734</v>
      </c>
      <c r="UG772" s="278">
        <f>IF(UF772="Kopman",2.1,1)</f>
        <v>1</v>
      </c>
      <c r="UH772" s="203">
        <f>VLOOKUP(UE772,$A$794:$F$2344,6,FALSE)</f>
        <v>0</v>
      </c>
      <c r="UI772" s="202" t="s">
        <v>61</v>
      </c>
      <c r="UJ772" s="10">
        <f>UH772*1.5*UG772</f>
        <v>0</v>
      </c>
      <c r="UK772" s="10"/>
      <c r="UL772" s="269"/>
      <c r="UM772" s="202" t="s">
        <v>115</v>
      </c>
      <c r="UN772" s="484" t="s">
        <v>3084</v>
      </c>
      <c r="UP772" s="278">
        <f>IF(UO772="Kopman",2.1,1)</f>
        <v>1</v>
      </c>
      <c r="UQ772" s="203">
        <f>VLOOKUP(UN772,$A$794:$F$2344,6,FALSE)</f>
        <v>44</v>
      </c>
      <c r="UR772" s="202" t="s">
        <v>61</v>
      </c>
      <c r="US772" s="10">
        <f>UQ772*1.5*UP772</f>
        <v>66</v>
      </c>
      <c r="UT772" s="10"/>
      <c r="UU772" s="269"/>
      <c r="UV772" s="202" t="s">
        <v>115</v>
      </c>
      <c r="UW772" s="484" t="s">
        <v>1988</v>
      </c>
      <c r="UY772" s="278">
        <f>IF(UX772="Kopman",2.1,1)</f>
        <v>1</v>
      </c>
      <c r="UZ772" s="203">
        <f>VLOOKUP(UW772,$A$794:$F$2344,6,FALSE)</f>
        <v>0</v>
      </c>
      <c r="VA772" s="202" t="s">
        <v>61</v>
      </c>
      <c r="VB772" s="10">
        <f>UZ772*1.5*UY772</f>
        <v>0</v>
      </c>
      <c r="VC772" s="10"/>
      <c r="VD772" s="269"/>
      <c r="VE772" s="202" t="s">
        <v>115</v>
      </c>
      <c r="VF772" s="484" t="s">
        <v>2499</v>
      </c>
      <c r="VH772" s="278">
        <f>IF(VG772="Kopman",2.1,1)</f>
        <v>1</v>
      </c>
      <c r="VI772" s="203">
        <f>VLOOKUP(VF772,$A$794:$F$2344,6,FALSE)</f>
        <v>0</v>
      </c>
      <c r="VJ772" s="202" t="s">
        <v>61</v>
      </c>
      <c r="VK772" s="10">
        <f>VI772*1.5*VH772</f>
        <v>0</v>
      </c>
      <c r="VL772" s="10"/>
      <c r="VM772" s="269"/>
      <c r="VN772" s="202" t="s">
        <v>115</v>
      </c>
      <c r="VO772" s="484" t="s">
        <v>908</v>
      </c>
      <c r="VQ772" s="278">
        <f>IF(VP772="Kopman",2.1,1)</f>
        <v>1</v>
      </c>
      <c r="VR772" s="203">
        <f>VLOOKUP(VO772,$A$794:$F$2344,6,FALSE)</f>
        <v>0</v>
      </c>
      <c r="VS772" s="202" t="s">
        <v>61</v>
      </c>
      <c r="VT772" s="10">
        <f>VR772*1.5*VQ772</f>
        <v>0</v>
      </c>
      <c r="VU772" s="10"/>
      <c r="VV772" s="269"/>
      <c r="VW772" s="202" t="s">
        <v>115</v>
      </c>
      <c r="VX772" s="496" t="s">
        <v>183</v>
      </c>
      <c r="VZ772" s="278">
        <f>IF(VY772="Kopman",2.1,1)</f>
        <v>1</v>
      </c>
      <c r="WA772" s="203" t="e">
        <f>VLOOKUP(VX772,$A$794:$F$2344,6,FALSE)</f>
        <v>#N/A</v>
      </c>
      <c r="WB772" s="202" t="s">
        <v>61</v>
      </c>
      <c r="WC772" s="10" t="e">
        <f>WA772*1.5*VZ772</f>
        <v>#N/A</v>
      </c>
      <c r="WE772" s="269"/>
      <c r="WF772" s="202" t="s">
        <v>115</v>
      </c>
      <c r="WG772" s="484" t="s">
        <v>1673</v>
      </c>
      <c r="WJ772" s="203">
        <f>VLOOKUP(WG772,$A$794:$F$2344,6,FALSE)</f>
        <v>0</v>
      </c>
      <c r="WK772" s="202" t="s">
        <v>61</v>
      </c>
      <c r="WL772" s="10">
        <f>WJ772*1.5*WI770</f>
        <v>0</v>
      </c>
      <c r="WN772" s="269"/>
      <c r="WO772" s="202" t="s">
        <v>115</v>
      </c>
      <c r="WP772" s="484" t="s">
        <v>2499</v>
      </c>
      <c r="WQ772" s="203"/>
      <c r="WR772" s="278">
        <f>IF(WQ772="Kopman",2.1,1)</f>
        <v>1</v>
      </c>
      <c r="WS772" s="203">
        <f>VLOOKUP(WP772,$A$794:$F$2344,6,FALSE)</f>
        <v>0</v>
      </c>
      <c r="WT772" s="202" t="s">
        <v>61</v>
      </c>
      <c r="WU772" s="10">
        <f>WS772*1.5*WR772</f>
        <v>0</v>
      </c>
      <c r="WV772" s="10"/>
      <c r="WW772" s="269"/>
      <c r="WX772" s="202" t="s">
        <v>115</v>
      </c>
      <c r="WY772" s="484" t="s">
        <v>556</v>
      </c>
      <c r="XA772" s="278">
        <f>IF(WZ772="Kopman",2.1,1)</f>
        <v>1</v>
      </c>
      <c r="XB772" s="203">
        <f>VLOOKUP(WY772,$A$794:$F$2344,6,FALSE)</f>
        <v>0</v>
      </c>
      <c r="XC772" s="202" t="s">
        <v>61</v>
      </c>
      <c r="XD772" s="10">
        <f>XB772*1.5*XA772</f>
        <v>0</v>
      </c>
      <c r="XF772" s="269"/>
      <c r="XG772" s="202" t="s">
        <v>115</v>
      </c>
      <c r="XH772" s="484" t="s">
        <v>800</v>
      </c>
      <c r="XJ772" s="278">
        <f>IF(XI772="Kopman",2.1,1)</f>
        <v>1</v>
      </c>
      <c r="XK772" s="203">
        <f>VLOOKUP(XH772,$A$794:$F$2344,6,FALSE)</f>
        <v>0</v>
      </c>
      <c r="XL772" s="202" t="s">
        <v>61</v>
      </c>
      <c r="XM772" s="10">
        <f>XK772*1.5*XJ772</f>
        <v>0</v>
      </c>
      <c r="XO772" s="269"/>
      <c r="XP772" s="202" t="s">
        <v>115</v>
      </c>
      <c r="XQ772" s="484" t="s">
        <v>1117</v>
      </c>
      <c r="XS772" s="278">
        <f>IF(XR772="Kopman",2.1,1)</f>
        <v>1</v>
      </c>
      <c r="XT772" s="203">
        <f>VLOOKUP(XQ772,$A$794:$F$2344,6,FALSE)</f>
        <v>0</v>
      </c>
      <c r="XU772" s="202" t="s">
        <v>61</v>
      </c>
      <c r="XV772" s="10">
        <f>XT772*1.5*XS772</f>
        <v>0</v>
      </c>
      <c r="XW772" s="10"/>
      <c r="XX772" s="269"/>
      <c r="XY772" s="202" t="s">
        <v>115</v>
      </c>
      <c r="XZ772" s="484" t="s">
        <v>505</v>
      </c>
      <c r="YB772" s="278">
        <f>IF(YA772="Kopman",2.1,1)</f>
        <v>1</v>
      </c>
      <c r="YC772" s="203">
        <f>VLOOKUP(XZ772,$A$794:$F$2344,6,FALSE)</f>
        <v>0</v>
      </c>
      <c r="YD772" s="202" t="s">
        <v>61</v>
      </c>
      <c r="YE772" s="10">
        <f>YC772*1.5*YB772</f>
        <v>0</v>
      </c>
      <c r="YG772" s="269"/>
      <c r="YH772" s="202" t="s">
        <v>115</v>
      </c>
      <c r="YI772" s="78" t="s">
        <v>183</v>
      </c>
      <c r="YK772" s="278">
        <f>IF(YJ772="Kopman",2.1,1)</f>
        <v>1</v>
      </c>
      <c r="YL772" s="203" t="e">
        <f>VLOOKUP(YI772,$A$794:$F$2344,6,FALSE)</f>
        <v>#N/A</v>
      </c>
      <c r="YM772" s="202" t="s">
        <v>61</v>
      </c>
      <c r="YN772" s="10" t="e">
        <f>YL772*1.5*YK772</f>
        <v>#N/A</v>
      </c>
      <c r="YO772" s="10"/>
      <c r="YP772" s="269"/>
      <c r="YQ772" s="202" t="s">
        <v>115</v>
      </c>
      <c r="YR772" s="78" t="s">
        <v>183</v>
      </c>
      <c r="YT772" s="278">
        <f>IF(YS772="Kopman",2.1,1)</f>
        <v>1</v>
      </c>
      <c r="YU772" s="203" t="e">
        <f>VLOOKUP(YR772,$A$794:$F$2344,6,FALSE)</f>
        <v>#N/A</v>
      </c>
      <c r="YV772" s="202" t="s">
        <v>61</v>
      </c>
      <c r="YW772" s="10" t="e">
        <f>YU772*1.5*YT772</f>
        <v>#N/A</v>
      </c>
      <c r="YY772" s="269"/>
      <c r="YZ772" s="202" t="s">
        <v>115</v>
      </c>
      <c r="ZA772" s="78" t="s">
        <v>183</v>
      </c>
      <c r="ZC772" s="278">
        <f>IF(ZB772="Kopman",2.1,1)</f>
        <v>1</v>
      </c>
      <c r="ZD772" s="203" t="e">
        <f>VLOOKUP(ZA772,$A$794:$F$2344,6,FALSE)</f>
        <v>#N/A</v>
      </c>
      <c r="ZE772" s="202" t="s">
        <v>61</v>
      </c>
      <c r="ZF772" s="10" t="e">
        <f>ZD772*1.5*ZC772</f>
        <v>#N/A</v>
      </c>
      <c r="ZH772" s="269"/>
      <c r="ZI772" s="202" t="s">
        <v>115</v>
      </c>
      <c r="ZJ772" s="78" t="s">
        <v>183</v>
      </c>
      <c r="ZL772" s="278">
        <f>IF(ZK772="Kopman",2.1,1)</f>
        <v>1</v>
      </c>
      <c r="ZM772" s="203" t="e">
        <f>VLOOKUP(ZJ772,$A$794:$F$2344,6,FALSE)</f>
        <v>#N/A</v>
      </c>
      <c r="ZN772" s="202" t="s">
        <v>61</v>
      </c>
      <c r="ZO772" s="10" t="e">
        <f>ZM772*1.5*ZL772</f>
        <v>#N/A</v>
      </c>
      <c r="ZQ772" s="269"/>
      <c r="ZR772" s="202" t="s">
        <v>115</v>
      </c>
      <c r="ZS772" s="484" t="s">
        <v>435</v>
      </c>
      <c r="ZU772" s="278">
        <f>IF(ZT772="Kopman",2.1,1)</f>
        <v>1</v>
      </c>
      <c r="ZV772" s="203">
        <f>VLOOKUP(ZS772,$A$794:$F$2344,6,FALSE)</f>
        <v>0</v>
      </c>
      <c r="ZW772" s="202" t="s">
        <v>61</v>
      </c>
      <c r="ZX772" s="10">
        <f>ZV772*1.5*ZU772</f>
        <v>0</v>
      </c>
      <c r="ZY772" s="10"/>
      <c r="ZZ772" s="269"/>
      <c r="AAA772" s="202" t="s">
        <v>115</v>
      </c>
      <c r="AAB772" s="484" t="s">
        <v>1988</v>
      </c>
      <c r="AAD772" s="278">
        <f>IF(AAC772="Kopman",2.1,1)</f>
        <v>1</v>
      </c>
      <c r="AAE772" s="203">
        <f>VLOOKUP(AAB772,$A$794:$F$2344,6,FALSE)</f>
        <v>0</v>
      </c>
      <c r="AAF772" s="202" t="s">
        <v>61</v>
      </c>
      <c r="AAG772" s="10">
        <f>AAE772*1.5*AAD772</f>
        <v>0</v>
      </c>
      <c r="AAH772" s="10"/>
      <c r="AAI772" s="269"/>
      <c r="AAJ772" s="202" t="s">
        <v>115</v>
      </c>
      <c r="AAK772" s="78" t="s">
        <v>183</v>
      </c>
      <c r="AAM772" s="278">
        <f>IF(AAL772="Kopman",2.1,1)</f>
        <v>1</v>
      </c>
      <c r="AAN772" s="203" t="e">
        <f>VLOOKUP(AAK772,$A$794:$F$2344,6,FALSE)</f>
        <v>#N/A</v>
      </c>
      <c r="AAO772" s="202" t="s">
        <v>61</v>
      </c>
      <c r="AAP772" s="10" t="e">
        <f>AAN772*1.5*AAM772</f>
        <v>#N/A</v>
      </c>
      <c r="AAQ772" s="10"/>
      <c r="AAR772" s="269"/>
      <c r="AAS772" s="202" t="s">
        <v>115</v>
      </c>
      <c r="AAT772" s="498" t="s">
        <v>1988</v>
      </c>
      <c r="AAV772" s="278">
        <f>IF(AAU772="Kopman",2.1,1)</f>
        <v>1</v>
      </c>
      <c r="AAW772" s="203">
        <f>VLOOKUP(AAT772,$A$794:$F$2344,6,FALSE)</f>
        <v>0</v>
      </c>
      <c r="AAX772" s="202" t="s">
        <v>61</v>
      </c>
      <c r="AAY772" s="10">
        <f>AAW772*1.5*AAV772</f>
        <v>0</v>
      </c>
      <c r="AAZ772" s="10"/>
      <c r="ABA772" s="269"/>
      <c r="ABB772" s="202" t="s">
        <v>115</v>
      </c>
      <c r="ABC772" s="484" t="s">
        <v>2299</v>
      </c>
      <c r="ABE772" s="278">
        <f>IF(ABD772="Kopman",2.1,1)</f>
        <v>1</v>
      </c>
      <c r="ABF772" s="203">
        <f>VLOOKUP(ABC772,$A$794:$F$2344,6,FALSE)</f>
        <v>64</v>
      </c>
      <c r="ABG772" s="202" t="s">
        <v>61</v>
      </c>
      <c r="ABH772" s="10">
        <f>ABF772*1.5*ABE772</f>
        <v>96</v>
      </c>
      <c r="ABI772" s="10"/>
      <c r="ABJ772" s="269"/>
      <c r="ABK772" s="202" t="s">
        <v>115</v>
      </c>
      <c r="ABL772" s="484" t="s">
        <v>3324</v>
      </c>
      <c r="ABN772" s="278">
        <f>IF(ABM772="Kopman",2.1,1)</f>
        <v>1</v>
      </c>
      <c r="ABO772" s="203">
        <f>VLOOKUP(ABL772,$A$794:$F$2344,6,FALSE)</f>
        <v>15</v>
      </c>
      <c r="ABP772" s="202" t="s">
        <v>61</v>
      </c>
      <c r="ABQ772" s="10">
        <f>ABO772*1.5*ABN772</f>
        <v>22.5</v>
      </c>
      <c r="ABR772" s="10"/>
      <c r="ABS772" s="269"/>
      <c r="ABT772" s="202" t="s">
        <v>115</v>
      </c>
      <c r="ABU772" s="484" t="s">
        <v>1988</v>
      </c>
      <c r="ABW772" s="278">
        <f>IF(ABV772="Kopman",2.1,1)</f>
        <v>1</v>
      </c>
      <c r="ABX772" s="203">
        <f>VLOOKUP(ABU772,$A$794:$F$2344,6,FALSE)</f>
        <v>0</v>
      </c>
      <c r="ABY772" s="202" t="s">
        <v>61</v>
      </c>
      <c r="ABZ772" s="10">
        <f>ABX772*1.5*ABW772</f>
        <v>0</v>
      </c>
      <c r="ACA772" s="10"/>
      <c r="ACB772" s="269"/>
      <c r="ACC772" s="202" t="s">
        <v>115</v>
      </c>
      <c r="ACD772" s="484" t="s">
        <v>818</v>
      </c>
      <c r="ACF772" s="278">
        <f>IF(ACE772="Kopman",2.1,1)</f>
        <v>1</v>
      </c>
      <c r="ACG772" s="203">
        <f>VLOOKUP(ACD772,$A$794:$F$2344,6,FALSE)</f>
        <v>0</v>
      </c>
      <c r="ACH772" s="202" t="s">
        <v>61</v>
      </c>
      <c r="ACI772" s="10">
        <f>ACG772*1.5*ACF772</f>
        <v>0</v>
      </c>
      <c r="ACJ772" s="10"/>
      <c r="ACK772" s="269"/>
      <c r="ACL772" s="202" t="s">
        <v>115</v>
      </c>
      <c r="ACM772" s="484" t="s">
        <v>1988</v>
      </c>
      <c r="ACO772" s="278">
        <f>IF(ACN772="Kopman",2.1,1)</f>
        <v>1</v>
      </c>
      <c r="ACP772" s="203">
        <f>VLOOKUP(ACM772,$A$794:$F$2344,6,FALSE)</f>
        <v>0</v>
      </c>
      <c r="ACQ772" s="202" t="s">
        <v>61</v>
      </c>
      <c r="ACR772" s="10">
        <f>ACP772*1.5*ACO772</f>
        <v>0</v>
      </c>
      <c r="ACS772" s="10"/>
      <c r="ACT772" s="269"/>
      <c r="ACU772" s="202" t="s">
        <v>115</v>
      </c>
      <c r="ACV772" s="484" t="s">
        <v>2734</v>
      </c>
      <c r="ACX772" s="278">
        <f>IF(ACW772="Kopman",2.1,1)</f>
        <v>1</v>
      </c>
      <c r="ACY772" s="203">
        <f>VLOOKUP(ACV772,$A$794:$F$2344,6,FALSE)</f>
        <v>0</v>
      </c>
      <c r="ACZ772" s="202" t="s">
        <v>61</v>
      </c>
      <c r="ADA772" s="10">
        <f>ACY772*1.5*ACX772</f>
        <v>0</v>
      </c>
      <c r="ADB772" s="10"/>
      <c r="ADC772" s="269"/>
      <c r="ADD772" s="202" t="s">
        <v>115</v>
      </c>
      <c r="ADE772" s="484" t="s">
        <v>520</v>
      </c>
      <c r="ADG772" s="278">
        <f>IF(ADF772="Kopman",2.1,1)</f>
        <v>1</v>
      </c>
      <c r="ADH772" s="203">
        <f>VLOOKUP(ADE772,$A$794:$F$2344,6,FALSE)</f>
        <v>0</v>
      </c>
      <c r="ADI772" s="202" t="s">
        <v>61</v>
      </c>
      <c r="ADJ772" s="10">
        <f>ADH772*1.5*ADG772</f>
        <v>0</v>
      </c>
      <c r="ADL772" s="269"/>
      <c r="ADM772" s="202" t="s">
        <v>115</v>
      </c>
      <c r="ADN772" s="484" t="s">
        <v>660</v>
      </c>
      <c r="ADP772" s="278">
        <f>IF(ADO772="Kopman",2.1,1)</f>
        <v>1</v>
      </c>
      <c r="ADQ772" s="203">
        <f>VLOOKUP(ADN772,$A$794:$F$2344,6,FALSE)</f>
        <v>0</v>
      </c>
      <c r="ADR772" s="202" t="s">
        <v>61</v>
      </c>
      <c r="ADS772" s="10">
        <f>ADQ772*1.5*ADP772</f>
        <v>0</v>
      </c>
      <c r="ADT772" s="10"/>
      <c r="ADU772" s="269"/>
      <c r="ADV772" s="202" t="s">
        <v>115</v>
      </c>
      <c r="ADW772" s="78" t="s">
        <v>183</v>
      </c>
      <c r="ADY772" s="278">
        <f>IF(ADX772="Kopman",2.1,1)</f>
        <v>1</v>
      </c>
      <c r="ADZ772" s="203" t="e">
        <f>VLOOKUP(ADW772,$A$794:$F$2344,6,FALSE)</f>
        <v>#N/A</v>
      </c>
      <c r="AEA772" s="202" t="s">
        <v>61</v>
      </c>
      <c r="AEB772" s="10" t="e">
        <f>ADZ772*1.5*ADY772</f>
        <v>#N/A</v>
      </c>
      <c r="AED772" s="269"/>
      <c r="AEE772" s="202" t="s">
        <v>115</v>
      </c>
      <c r="AEF772" s="491" t="s">
        <v>525</v>
      </c>
      <c r="AEH772" s="278">
        <f>IF(AEG772="Kopman",2.1,1)</f>
        <v>1</v>
      </c>
      <c r="AEI772" s="203">
        <f>VLOOKUP(AEF772,$A$794:$F$2344,6,FALSE)</f>
        <v>0</v>
      </c>
      <c r="AEJ772" s="202" t="s">
        <v>61</v>
      </c>
      <c r="AEK772" s="10">
        <f>AEI772*1.5*AEH772</f>
        <v>0</v>
      </c>
      <c r="AEM772" s="269"/>
      <c r="AEN772" s="202" t="s">
        <v>115</v>
      </c>
      <c r="AEO772" s="484" t="s">
        <v>3128</v>
      </c>
      <c r="AEQ772" s="278">
        <f>IF(AEP772="Kopman",2.1,1)</f>
        <v>1</v>
      </c>
      <c r="AER772" s="203">
        <f>VLOOKUP(AEO772,$A$794:$F$2344,6,FALSE)</f>
        <v>0</v>
      </c>
      <c r="AES772" s="202" t="s">
        <v>61</v>
      </c>
      <c r="AET772" s="10">
        <f>AER772*1.5*AEQ772</f>
        <v>0</v>
      </c>
      <c r="AEV772" s="269"/>
      <c r="AEW772" s="202" t="s">
        <v>115</v>
      </c>
      <c r="AEX772" s="490" t="s">
        <v>3084</v>
      </c>
      <c r="AEZ772" s="278">
        <f>IF(AEY772="Kopman",2.1,1)</f>
        <v>1</v>
      </c>
      <c r="AFA772" s="203">
        <f>VLOOKUP(AEX772,$A$794:$F$2344,6,FALSE)</f>
        <v>44</v>
      </c>
      <c r="AFB772" s="202" t="s">
        <v>61</v>
      </c>
      <c r="AFC772" s="10">
        <f>AFA772*1.5*AEZ772</f>
        <v>66</v>
      </c>
      <c r="AFD772" s="10"/>
      <c r="AFE772" s="269"/>
      <c r="AFF772" s="202" t="s">
        <v>115</v>
      </c>
      <c r="AFG772" s="78" t="s">
        <v>183</v>
      </c>
      <c r="AFI772" s="278">
        <f>IF(AFH772="Kopman",2.1,1)</f>
        <v>1</v>
      </c>
      <c r="AFJ772" s="203" t="e">
        <f>VLOOKUP(AFG772,$A$794:$F$2344,6,FALSE)</f>
        <v>#N/A</v>
      </c>
      <c r="AFK772" s="202" t="s">
        <v>61</v>
      </c>
      <c r="AFL772" s="10" t="e">
        <f>AFJ772*1.5*AFI772</f>
        <v>#N/A</v>
      </c>
      <c r="AFM772" s="10"/>
      <c r="AFN772" s="269"/>
      <c r="AFO772" s="202" t="s">
        <v>115</v>
      </c>
      <c r="AFP772" s="484" t="s">
        <v>908</v>
      </c>
      <c r="AFR772" s="278">
        <f>IF(AFQ772="Kopman",2.1,1)</f>
        <v>1</v>
      </c>
      <c r="AFS772" s="203">
        <f>VLOOKUP(AFP772,$A$794:$F$2344,6,FALSE)</f>
        <v>0</v>
      </c>
      <c r="AFT772" s="202" t="s">
        <v>61</v>
      </c>
      <c r="AFU772" s="10">
        <f>AFS772*1.5*AFR772</f>
        <v>0</v>
      </c>
      <c r="AFV772" s="10"/>
      <c r="AFW772" s="269"/>
      <c r="AFX772" s="202" t="s">
        <v>115</v>
      </c>
      <c r="AFY772" s="484" t="s">
        <v>556</v>
      </c>
      <c r="AGA772" s="278">
        <f>IF(AFZ772="Kopman",2.1,1)</f>
        <v>1</v>
      </c>
      <c r="AGB772" s="203">
        <f>VLOOKUP(AFY772,$A$794:$F$2344,6,FALSE)</f>
        <v>0</v>
      </c>
      <c r="AGC772" s="202" t="s">
        <v>61</v>
      </c>
      <c r="AGD772" s="10">
        <f>AGB772*1.5*AGA772</f>
        <v>0</v>
      </c>
      <c r="AGE772" s="10"/>
      <c r="AGF772" s="269"/>
      <c r="AGG772" s="202" t="s">
        <v>115</v>
      </c>
      <c r="AGH772" s="484" t="s">
        <v>435</v>
      </c>
      <c r="AGJ772" s="278">
        <f>IF(AGI772="Kopman",2.1,1)</f>
        <v>1</v>
      </c>
      <c r="AGK772" s="203">
        <f>VLOOKUP(AGH772,$A$794:$F$2344,6,FALSE)</f>
        <v>0</v>
      </c>
      <c r="AGL772" s="202" t="s">
        <v>61</v>
      </c>
      <c r="AGM772" s="10">
        <f>AGK772*1.5*AGJ772</f>
        <v>0</v>
      </c>
      <c r="AGN772" s="10"/>
      <c r="AGO772" s="269"/>
      <c r="AGP772" s="202" t="s">
        <v>115</v>
      </c>
      <c r="AGQ772" s="484" t="s">
        <v>2499</v>
      </c>
      <c r="AGS772" s="278">
        <f>IF(AGR772="Kopman",2.1,1)</f>
        <v>1</v>
      </c>
      <c r="AGT772" s="203">
        <f>VLOOKUP(AGQ772,$A$794:$F$2344,6,FALSE)</f>
        <v>0</v>
      </c>
      <c r="AGU772" s="202" t="s">
        <v>61</v>
      </c>
      <c r="AGV772" s="10">
        <f>AGT772*1.5*AGS772</f>
        <v>0</v>
      </c>
      <c r="AGW772" s="10"/>
      <c r="AGX772" s="269"/>
      <c r="AGY772" s="202" t="s">
        <v>115</v>
      </c>
      <c r="AGZ772" s="78" t="s">
        <v>183</v>
      </c>
      <c r="AHB772" s="278">
        <f>IF(AHA772="Kopman",2.1,1)</f>
        <v>1</v>
      </c>
      <c r="AHC772" s="203" t="e">
        <f>VLOOKUP(AGZ772,$A$794:$F$2344,6,FALSE)</f>
        <v>#N/A</v>
      </c>
      <c r="AHD772" s="202" t="s">
        <v>61</v>
      </c>
      <c r="AHE772" s="10" t="e">
        <f>AHC772*1.5*AHB772</f>
        <v>#N/A</v>
      </c>
      <c r="AHF772" s="10"/>
      <c r="AHG772" s="269"/>
      <c r="AHH772" s="202" t="s">
        <v>115</v>
      </c>
      <c r="AHI772" s="502" t="s">
        <v>2499</v>
      </c>
      <c r="AHK772" s="278">
        <f>IF(AHJ772="Kopman",2.1,1)</f>
        <v>1</v>
      </c>
      <c r="AHL772" s="203">
        <f>VLOOKUP(AHI772,$A$794:$F$2344,6,FALSE)</f>
        <v>0</v>
      </c>
      <c r="AHM772" s="202" t="s">
        <v>61</v>
      </c>
      <c r="AHN772" s="10">
        <f>AHL772*1.5*AHK772</f>
        <v>0</v>
      </c>
      <c r="AHO772" s="10"/>
      <c r="AHP772" s="269"/>
      <c r="AHQ772" s="202" t="s">
        <v>115</v>
      </c>
      <c r="AHR772" s="484" t="s">
        <v>2918</v>
      </c>
      <c r="AHT772" s="278">
        <f>IF(AHS772="Kopman",2.1,1)</f>
        <v>1</v>
      </c>
      <c r="AHU772" s="203">
        <f>VLOOKUP(AHR772,$A$794:$F$2344,6,FALSE)</f>
        <v>0</v>
      </c>
      <c r="AHV772" s="202" t="s">
        <v>61</v>
      </c>
      <c r="AHW772" s="10">
        <f>AHU772*1.5*AHT772</f>
        <v>0</v>
      </c>
      <c r="AHX772" s="10"/>
      <c r="AHY772" s="269"/>
      <c r="AHZ772" s="202" t="s">
        <v>115</v>
      </c>
      <c r="AIA772" s="78" t="s">
        <v>183</v>
      </c>
      <c r="AIC772" s="278">
        <f>IF(AIB772="Kopman",2.1,1)</f>
        <v>1</v>
      </c>
      <c r="AID772" s="203" t="e">
        <f>VLOOKUP(AIA772,$A$794:$F$2344,6,FALSE)</f>
        <v>#N/A</v>
      </c>
      <c r="AIE772" s="202" t="s">
        <v>61</v>
      </c>
      <c r="AIF772" s="10" t="e">
        <f>AID772*1.5*AIC772</f>
        <v>#N/A</v>
      </c>
      <c r="AIG772" s="10"/>
      <c r="AIH772" s="269"/>
      <c r="AII772" s="202" t="s">
        <v>115</v>
      </c>
      <c r="AIJ772" s="484" t="s">
        <v>3324</v>
      </c>
      <c r="AIL772" s="278">
        <f>IF(AIK772="Kopman",2.1,1)</f>
        <v>1</v>
      </c>
      <c r="AIM772" s="203">
        <f>VLOOKUP(AIJ772,$A$794:$F$2344,6,FALSE)</f>
        <v>15</v>
      </c>
      <c r="AIN772" s="202" t="s">
        <v>61</v>
      </c>
      <c r="AIO772" s="10">
        <f>AIM772*1.5*AIL772</f>
        <v>22.5</v>
      </c>
      <c r="AIP772" s="10"/>
      <c r="AIQ772" s="269"/>
      <c r="AIR772" s="202" t="s">
        <v>115</v>
      </c>
      <c r="AIS772" s="484" t="s">
        <v>2379</v>
      </c>
      <c r="AIU772" s="278">
        <f>IF(AIT772="Kopman",2.1,1)</f>
        <v>1</v>
      </c>
      <c r="AIV772" s="203">
        <f>VLOOKUP(AIS772,$A$794:$F$2344,6,FALSE)</f>
        <v>0</v>
      </c>
      <c r="AIW772" s="202" t="s">
        <v>61</v>
      </c>
      <c r="AIX772" s="10">
        <f>AIV772*1.5*AIU772</f>
        <v>0</v>
      </c>
      <c r="AIY772" s="10"/>
      <c r="AIZ772" s="269"/>
      <c r="AJA772" s="202" t="s">
        <v>115</v>
      </c>
      <c r="AJB772" s="78" t="s">
        <v>183</v>
      </c>
      <c r="AJD772" s="278">
        <f>IF(AJC772="Kopman",2.1,1)</f>
        <v>1</v>
      </c>
      <c r="AJE772" s="203" t="e">
        <f>VLOOKUP(AJB772,$A$794:$F$2344,6,FALSE)</f>
        <v>#N/A</v>
      </c>
      <c r="AJF772" s="202" t="s">
        <v>61</v>
      </c>
      <c r="AJG772" s="10" t="e">
        <f>AJE772*1.5*AJD772</f>
        <v>#N/A</v>
      </c>
      <c r="AJH772" s="10"/>
      <c r="AJI772" s="269"/>
      <c r="AJJ772" s="202" t="s">
        <v>115</v>
      </c>
      <c r="AJK772" s="78" t="s">
        <v>183</v>
      </c>
      <c r="AJM772" s="278">
        <f>IF(AJL772="Kopman",2.1,1)</f>
        <v>1</v>
      </c>
      <c r="AJN772" s="203" t="e">
        <f>VLOOKUP(AJK772,$A$794:$F$2344,6,FALSE)</f>
        <v>#N/A</v>
      </c>
      <c r="AJO772" s="202" t="s">
        <v>61</v>
      </c>
      <c r="AJP772" s="10" t="e">
        <f>AJN772*1.5*AJM772</f>
        <v>#N/A</v>
      </c>
      <c r="AJQ772" s="10"/>
      <c r="AJR772" s="269"/>
      <c r="AJS772" s="202" t="s">
        <v>115</v>
      </c>
      <c r="AJT772" s="78" t="s">
        <v>183</v>
      </c>
      <c r="AJV772" s="278">
        <f>IF(AJU772="Kopman",2.1,1)</f>
        <v>1</v>
      </c>
      <c r="AJW772" s="203" t="e">
        <f>VLOOKUP(AJT772,$A$794:$F$2344,6,FALSE)</f>
        <v>#N/A</v>
      </c>
      <c r="AJX772" s="202" t="s">
        <v>61</v>
      </c>
      <c r="AJY772" s="10" t="e">
        <f>AJW772*1.5*AJV772</f>
        <v>#N/A</v>
      </c>
      <c r="AJZ772" s="10"/>
      <c r="AKA772" s="269"/>
      <c r="AKB772" s="202" t="s">
        <v>115</v>
      </c>
      <c r="AKC772" s="484" t="s">
        <v>2293</v>
      </c>
      <c r="AKE772" s="278">
        <f>IF(AKD772="Kopman",2.1,1)</f>
        <v>1</v>
      </c>
      <c r="AKF772" s="203">
        <f>VLOOKUP(AKC772,$A$794:$F$2344,6,FALSE)</f>
        <v>0</v>
      </c>
      <c r="AKG772" s="202" t="s">
        <v>61</v>
      </c>
      <c r="AKH772" s="10">
        <f>AKF772*1.5*AKE772</f>
        <v>0</v>
      </c>
      <c r="AKI772" s="10"/>
      <c r="AKJ772" s="269"/>
      <c r="AKK772" s="202" t="s">
        <v>115</v>
      </c>
      <c r="AKL772" s="78" t="s">
        <v>183</v>
      </c>
      <c r="AKN772" s="278">
        <f>IF(AKM772="Kopman",2.1,1)</f>
        <v>1</v>
      </c>
      <c r="AKO772" s="203" t="e">
        <f>VLOOKUP(AKL772,$A$794:$F$2344,6,FALSE)</f>
        <v>#N/A</v>
      </c>
      <c r="AKP772" s="202" t="s">
        <v>61</v>
      </c>
      <c r="AKQ772" s="10" t="e">
        <f>AKO772*1.5*AKN772</f>
        <v>#N/A</v>
      </c>
      <c r="AKR772" s="10"/>
      <c r="AKS772" s="269"/>
      <c r="AKT772" s="202" t="s">
        <v>115</v>
      </c>
      <c r="AKU772" s="78" t="s">
        <v>183</v>
      </c>
      <c r="AKW772" s="278">
        <f>IF(AKV772="Kopman",2.1,1)</f>
        <v>1</v>
      </c>
      <c r="AKX772" s="203" t="e">
        <f>VLOOKUP(AKU772,$A$794:$F$2344,6,FALSE)</f>
        <v>#N/A</v>
      </c>
      <c r="AKY772" s="202" t="s">
        <v>61</v>
      </c>
      <c r="AKZ772" s="10" t="e">
        <f>AKX772*1.5*AKW772</f>
        <v>#N/A</v>
      </c>
      <c r="ALA772" s="10"/>
      <c r="ALB772" s="269"/>
      <c r="ALC772" s="202" t="s">
        <v>115</v>
      </c>
      <c r="ALD772" s="78" t="s">
        <v>183</v>
      </c>
      <c r="ALF772" s="278">
        <f>IF(ALE772="Kopman",2.1,1)</f>
        <v>1</v>
      </c>
      <c r="ALG772" s="203" t="e">
        <f>VLOOKUP(ALD772,$A$794:$F$2344,6,FALSE)</f>
        <v>#N/A</v>
      </c>
      <c r="ALH772" s="202" t="s">
        <v>61</v>
      </c>
      <c r="ALI772" s="10" t="e">
        <f>ALG772*1.5*ALF772</f>
        <v>#N/A</v>
      </c>
      <c r="ALJ772" s="10"/>
      <c r="ALK772" s="269"/>
      <c r="ALL772" s="202" t="s">
        <v>115</v>
      </c>
      <c r="ALM772" s="78" t="s">
        <v>183</v>
      </c>
      <c r="ALO772" s="278">
        <f>IF(ALN772="Kopman",2.1,1)</f>
        <v>1</v>
      </c>
      <c r="ALP772" s="203" t="e">
        <f>VLOOKUP(ALM772,$A$794:$F$2344,6,FALSE)</f>
        <v>#N/A</v>
      </c>
      <c r="ALQ772" s="202" t="s">
        <v>61</v>
      </c>
      <c r="ALR772" s="10" t="e">
        <f>ALP772*1.5*ALO772</f>
        <v>#N/A</v>
      </c>
      <c r="ALS772" s="10"/>
      <c r="ALT772" s="269"/>
      <c r="ALU772" s="202" t="s">
        <v>115</v>
      </c>
      <c r="ALV772" s="78" t="s">
        <v>183</v>
      </c>
      <c r="ALX772" s="278">
        <f>IF(ALW772="Kopman",2.1,1)</f>
        <v>1</v>
      </c>
      <c r="ALY772" s="203" t="e">
        <f>VLOOKUP(ALV772,$A$794:$F$2344,6,FALSE)</f>
        <v>#N/A</v>
      </c>
      <c r="ALZ772" s="202" t="s">
        <v>61</v>
      </c>
      <c r="AMA772" s="10" t="e">
        <f>ALY772*1.5*ALX772</f>
        <v>#N/A</v>
      </c>
      <c r="AMB772" s="10"/>
      <c r="AMC772" s="269"/>
      <c r="AMD772" s="202" t="s">
        <v>115</v>
      </c>
      <c r="AME772" s="78" t="s">
        <v>183</v>
      </c>
      <c r="AMG772" s="278">
        <f>IF(AMF772="Kopman",2.1,1)</f>
        <v>1</v>
      </c>
      <c r="AMH772" s="203" t="e">
        <f>VLOOKUP(AME772,$A$794:$F$2344,6,FALSE)</f>
        <v>#N/A</v>
      </c>
      <c r="AMI772" s="202" t="s">
        <v>61</v>
      </c>
      <c r="AMJ772" s="10" t="e">
        <f>AMH772*1.5*AMG772</f>
        <v>#N/A</v>
      </c>
      <c r="AMK772" s="10"/>
      <c r="AML772" s="269"/>
      <c r="AMM772" s="202" t="s">
        <v>115</v>
      </c>
      <c r="AMN772" s="78" t="s">
        <v>183</v>
      </c>
      <c r="AMP772" s="278">
        <f>IF(AMO772="Kopman",2.1,1)</f>
        <v>1</v>
      </c>
      <c r="AMQ772" s="203" t="e">
        <f>VLOOKUP(AMN772,$A$794:$F$2344,6,FALSE)</f>
        <v>#N/A</v>
      </c>
      <c r="AMR772" s="202" t="s">
        <v>61</v>
      </c>
      <c r="AMS772" s="10" t="e">
        <f>AMQ772*1.5*AMP772</f>
        <v>#N/A</v>
      </c>
      <c r="AMT772" s="10"/>
      <c r="AMU772" s="269"/>
      <c r="AMV772" s="202" t="s">
        <v>115</v>
      </c>
      <c r="AMW772" s="78" t="s">
        <v>183</v>
      </c>
      <c r="AMY772" s="278">
        <f>IF(AMX772="Kopman",2.1,1)</f>
        <v>1</v>
      </c>
      <c r="AMZ772" s="203" t="e">
        <f>VLOOKUP(AMW772,$A$794:$F$2344,6,FALSE)</f>
        <v>#N/A</v>
      </c>
      <c r="ANA772" s="202" t="s">
        <v>61</v>
      </c>
      <c r="ANB772" s="10" t="e">
        <f>AMZ772*1.5*AMY772</f>
        <v>#N/A</v>
      </c>
      <c r="ANC772" s="10"/>
      <c r="AND772" s="269"/>
      <c r="ANE772" s="202" t="s">
        <v>115</v>
      </c>
      <c r="ANF772" s="78" t="s">
        <v>183</v>
      </c>
      <c r="ANH772" s="278">
        <f>IF(ANG772="Kopman",2.1,1)</f>
        <v>1</v>
      </c>
      <c r="ANI772" s="203" t="e">
        <f>VLOOKUP(ANF772,$A$794:$F$2344,6,FALSE)</f>
        <v>#N/A</v>
      </c>
      <c r="ANJ772" s="202" t="s">
        <v>61</v>
      </c>
      <c r="ANK772" s="10" t="e">
        <f>ANI772*1.5*ANH772</f>
        <v>#N/A</v>
      </c>
      <c r="ANL772" s="10"/>
      <c r="ANM772" s="269"/>
      <c r="ANN772" s="202" t="s">
        <v>115</v>
      </c>
      <c r="ANO772" s="78" t="s">
        <v>183</v>
      </c>
      <c r="ANQ772" s="278">
        <f>IF(ANP772="Kopman",2.1,1)</f>
        <v>1</v>
      </c>
      <c r="ANR772" s="203" t="e">
        <f>VLOOKUP(ANO772,$A$794:$F$2344,6,FALSE)</f>
        <v>#N/A</v>
      </c>
      <c r="ANS772" s="202" t="s">
        <v>61</v>
      </c>
      <c r="ANT772" s="10" t="e">
        <f>ANR772*1.5*ANQ772</f>
        <v>#N/A</v>
      </c>
      <c r="ANU772" s="10"/>
      <c r="ANV772" s="269"/>
      <c r="ANW772" s="202" t="s">
        <v>115</v>
      </c>
      <c r="ANX772" s="78" t="s">
        <v>183</v>
      </c>
      <c r="ANZ772" s="278">
        <f>IF(ANY772="Kopman",2.1,1)</f>
        <v>1</v>
      </c>
      <c r="AOA772" s="203" t="e">
        <f>VLOOKUP(ANX772,$A$794:$F$2344,6,FALSE)</f>
        <v>#N/A</v>
      </c>
      <c r="AOB772" s="202" t="s">
        <v>61</v>
      </c>
      <c r="AOC772" s="10" t="e">
        <f>AOA772*1.5*ANZ772</f>
        <v>#N/A</v>
      </c>
      <c r="AOD772" s="10"/>
      <c r="AOE772" s="269"/>
      <c r="AOF772" s="202" t="s">
        <v>115</v>
      </c>
      <c r="AOG772" s="78" t="s">
        <v>183</v>
      </c>
      <c r="AOI772" s="278">
        <f>IF(AOH772="Kopman",2.1,1)</f>
        <v>1</v>
      </c>
      <c r="AOJ772" s="203" t="e">
        <f>VLOOKUP(AOG772,$A$794:$F$2344,6,FALSE)</f>
        <v>#N/A</v>
      </c>
      <c r="AOK772" s="202" t="s">
        <v>61</v>
      </c>
      <c r="AOL772" s="10" t="e">
        <f>AOJ772*1.5*AOI772</f>
        <v>#N/A</v>
      </c>
      <c r="AOM772" s="10"/>
      <c r="AON772" s="269"/>
      <c r="AOO772" s="202" t="s">
        <v>115</v>
      </c>
      <c r="AOP772" s="78" t="s">
        <v>183</v>
      </c>
      <c r="AOR772" s="278">
        <f>IF(AOQ772="Kopman",2.1,1)</f>
        <v>1</v>
      </c>
      <c r="AOS772" s="203" t="e">
        <f>VLOOKUP(AOP772,$A$794:$F$2344,6,FALSE)</f>
        <v>#N/A</v>
      </c>
      <c r="AOT772" s="202" t="s">
        <v>61</v>
      </c>
      <c r="AOU772" s="10" t="e">
        <f>AOS772*1.5*AOR772</f>
        <v>#N/A</v>
      </c>
      <c r="AOV772" s="10"/>
      <c r="AOW772" s="269"/>
      <c r="AOX772" s="202" t="s">
        <v>115</v>
      </c>
      <c r="AOY772" s="78" t="s">
        <v>183</v>
      </c>
      <c r="APA772" s="278">
        <f>IF(AOZ772="Kopman",2.1,1)</f>
        <v>1</v>
      </c>
      <c r="APB772" s="203" t="e">
        <f>VLOOKUP(AOY772,$A$794:$F$2344,6,FALSE)</f>
        <v>#N/A</v>
      </c>
      <c r="APC772" s="202" t="s">
        <v>61</v>
      </c>
      <c r="APD772" s="10" t="e">
        <f>APB772*1.5*APA772</f>
        <v>#N/A</v>
      </c>
      <c r="APE772" s="10"/>
      <c r="APF772" s="269"/>
      <c r="APG772" s="202" t="s">
        <v>115</v>
      </c>
      <c r="APH772" s="78" t="s">
        <v>183</v>
      </c>
      <c r="APJ772" s="278">
        <f>IF(API772="Kopman",2.1,1)</f>
        <v>1</v>
      </c>
      <c r="APK772" s="203" t="e">
        <f>VLOOKUP(APH772,$A$794:$F$2344,6,FALSE)</f>
        <v>#N/A</v>
      </c>
      <c r="APL772" s="202" t="s">
        <v>61</v>
      </c>
      <c r="APM772" s="10" t="e">
        <f>APK772*1.5*APJ772</f>
        <v>#N/A</v>
      </c>
      <c r="APN772" s="10"/>
      <c r="APO772" s="269"/>
      <c r="APP772" s="202" t="s">
        <v>115</v>
      </c>
      <c r="APQ772" s="498" t="s">
        <v>435</v>
      </c>
      <c r="APS772" s="278">
        <f>IF(APR772="Kopman",2.1,1)</f>
        <v>1</v>
      </c>
      <c r="APT772" s="203">
        <f>VLOOKUP(APQ772,$A$794:$F$2344,6,FALSE)</f>
        <v>0</v>
      </c>
      <c r="APU772" s="202" t="s">
        <v>61</v>
      </c>
      <c r="APV772" s="10">
        <f>APT772*1.5*APS772</f>
        <v>0</v>
      </c>
      <c r="APW772" s="10"/>
      <c r="APX772" s="269"/>
      <c r="APY772" s="202" t="s">
        <v>115</v>
      </c>
      <c r="APZ772" s="498" t="s">
        <v>525</v>
      </c>
      <c r="AQB772" s="278">
        <f>IF(AQA772="Kopman",2.1,1)</f>
        <v>1</v>
      </c>
      <c r="AQC772" s="203">
        <f>VLOOKUP(APZ772,$A$794:$F$2344,6,FALSE)</f>
        <v>0</v>
      </c>
      <c r="AQD772" s="202" t="s">
        <v>61</v>
      </c>
      <c r="AQE772" s="10">
        <f>AQC772*1.5*AQB772</f>
        <v>0</v>
      </c>
      <c r="AQF772" s="10"/>
      <c r="AQG772" s="269"/>
      <c r="AQH772" s="202" t="s">
        <v>115</v>
      </c>
      <c r="AQI772" s="484" t="s">
        <v>1988</v>
      </c>
      <c r="AQK772" s="278">
        <f>IF(AQJ772="Kopman",2.1,1)</f>
        <v>1</v>
      </c>
      <c r="AQL772" s="203">
        <f>VLOOKUP(AQI772,$A$794:$F$2344,6,FALSE)</f>
        <v>0</v>
      </c>
      <c r="AQM772" s="202" t="s">
        <v>61</v>
      </c>
      <c r="AQN772" s="10">
        <f>AQL772*1.5*AQK772</f>
        <v>0</v>
      </c>
      <c r="AQO772" s="10"/>
      <c r="AQP772" s="269"/>
      <c r="AQQ772" s="202" t="s">
        <v>115</v>
      </c>
      <c r="AQR772" s="484" t="s">
        <v>1971</v>
      </c>
      <c r="AQT772" s="278">
        <f>IF(AQS772="Kopman",2.1,1)</f>
        <v>1</v>
      </c>
      <c r="AQU772" s="203">
        <f>VLOOKUP(AQR772,$A$794:$F$2344,6,FALSE)</f>
        <v>0</v>
      </c>
      <c r="AQV772" s="202" t="s">
        <v>61</v>
      </c>
      <c r="AQW772" s="10">
        <f>AQU772*1.5*AQT772</f>
        <v>0</v>
      </c>
      <c r="AQX772" s="10"/>
      <c r="AQY772" s="269"/>
      <c r="AQZ772" s="202" t="s">
        <v>115</v>
      </c>
      <c r="ARA772" s="484" t="s">
        <v>525</v>
      </c>
      <c r="ARC772" s="278">
        <f>IF(ARB772="Kopman",2.1,1)</f>
        <v>1</v>
      </c>
      <c r="ARD772" s="203">
        <f>VLOOKUP(ARA772,$A$794:$F$2344,6,FALSE)</f>
        <v>0</v>
      </c>
      <c r="ARE772" s="202" t="s">
        <v>61</v>
      </c>
      <c r="ARF772" s="10">
        <f>ARD772*1.5*ARC772</f>
        <v>0</v>
      </c>
      <c r="ARG772" s="10"/>
      <c r="ARH772" s="269"/>
      <c r="ARI772" s="202" t="s">
        <v>115</v>
      </c>
      <c r="ARJ772" s="484" t="s">
        <v>2293</v>
      </c>
      <c r="ARL772" s="278">
        <f>IF(ARK772="Kopman",2.1,1)</f>
        <v>1</v>
      </c>
      <c r="ARM772" s="203">
        <f>VLOOKUP(ARJ772,$A$794:$F$2344,6,FALSE)</f>
        <v>0</v>
      </c>
      <c r="ARN772" s="202" t="s">
        <v>61</v>
      </c>
      <c r="ARO772" s="10">
        <f>ARM772*1.5*ARL772</f>
        <v>0</v>
      </c>
      <c r="ARP772" s="10"/>
      <c r="ARQ772" s="269"/>
      <c r="ARR772" s="202" t="s">
        <v>115</v>
      </c>
      <c r="ARS772" s="498" t="s">
        <v>548</v>
      </c>
      <c r="ARU772" s="278">
        <f>IF(ART772="Kopman",2.1,1)</f>
        <v>1</v>
      </c>
      <c r="ARV772" s="203">
        <f>VLOOKUP(ARS772,$A$794:$F$2344,6,FALSE)</f>
        <v>0</v>
      </c>
      <c r="ARW772" s="202" t="s">
        <v>61</v>
      </c>
      <c r="ARX772" s="10">
        <f>ARV772*1.5*ARU772</f>
        <v>0</v>
      </c>
      <c r="ARY772" s="10"/>
      <c r="ARZ772" s="269"/>
      <c r="ASA772" s="202" t="s">
        <v>115</v>
      </c>
      <c r="ASB772" s="484" t="s">
        <v>556</v>
      </c>
      <c r="ASD772" s="278">
        <f>IF(ASC772="Kopman",2.1,1)</f>
        <v>1</v>
      </c>
      <c r="ASE772" s="203">
        <f>VLOOKUP(ASB772,$A$794:$F$2344,6,FALSE)</f>
        <v>0</v>
      </c>
      <c r="ASF772" s="202" t="s">
        <v>61</v>
      </c>
      <c r="ASG772" s="10">
        <f>ASE772*1.5*ASD772</f>
        <v>0</v>
      </c>
      <c r="ASH772" s="10"/>
      <c r="ASI772" s="269"/>
      <c r="ASJ772" s="202" t="s">
        <v>115</v>
      </c>
      <c r="ASK772" s="484" t="s">
        <v>3224</v>
      </c>
      <c r="ASM772" s="278">
        <f>IF(ASL772="Kopman",2.1,1)</f>
        <v>1</v>
      </c>
      <c r="ASN772" s="203">
        <f>VLOOKUP(ASK772,$A$794:$F$2344,6,FALSE)</f>
        <v>0</v>
      </c>
      <c r="ASO772" s="202" t="s">
        <v>61</v>
      </c>
      <c r="ASP772" s="10">
        <f>ASN772*1.5*ASM772</f>
        <v>0</v>
      </c>
      <c r="ASQ772" s="10"/>
      <c r="ASR772" s="269"/>
      <c r="ASS772" s="202" t="s">
        <v>115</v>
      </c>
      <c r="AST772" s="484" t="s">
        <v>1988</v>
      </c>
      <c r="ASV772" s="278">
        <f>IF(ASU772="Kopman",2.1,1)</f>
        <v>1</v>
      </c>
      <c r="ASW772" s="203">
        <f>VLOOKUP(AST772,$A$794:$F$2344,6,FALSE)</f>
        <v>0</v>
      </c>
      <c r="ASX772" s="202" t="s">
        <v>61</v>
      </c>
      <c r="ASY772" s="10">
        <f>ASW772*1.5*ASV772</f>
        <v>0</v>
      </c>
      <c r="ASZ772" s="10"/>
      <c r="ATA772" s="269"/>
      <c r="ATB772" s="202" t="s">
        <v>115</v>
      </c>
      <c r="ATC772" s="484" t="s">
        <v>435</v>
      </c>
      <c r="ATE772" s="278">
        <f>IF(ATD772="Kopman",2.1,1)</f>
        <v>1</v>
      </c>
      <c r="ATF772" s="203">
        <f>VLOOKUP(ATC772,$A$794:$F$2344,6,FALSE)</f>
        <v>0</v>
      </c>
      <c r="ATG772" s="202" t="s">
        <v>61</v>
      </c>
      <c r="ATH772" s="10">
        <f>ATF772*1.5*ATE772</f>
        <v>0</v>
      </c>
      <c r="ATI772" s="10"/>
      <c r="ATJ772" s="269"/>
      <c r="ATK772" s="202" t="s">
        <v>115</v>
      </c>
      <c r="ATL772" s="484" t="s">
        <v>623</v>
      </c>
      <c r="ATN772" s="278">
        <f>IF(ATM772="Kopman",2.1,1)</f>
        <v>1</v>
      </c>
      <c r="ATO772" s="203">
        <f>VLOOKUP(ATL772,$A$794:$F$2344,6,FALSE)</f>
        <v>0</v>
      </c>
      <c r="ATP772" s="202" t="s">
        <v>61</v>
      </c>
      <c r="ATQ772" s="10">
        <f>ATO772*1.5*ATN772</f>
        <v>0</v>
      </c>
      <c r="ATR772" s="10"/>
      <c r="ATS772" s="269"/>
      <c r="ATT772" s="202" t="s">
        <v>115</v>
      </c>
      <c r="ATU772" s="484" t="s">
        <v>3084</v>
      </c>
      <c r="ATW772" s="278">
        <f>IF(ATV772="Kopman",2.1,1)</f>
        <v>1</v>
      </c>
      <c r="ATX772" s="203">
        <f>VLOOKUP(ATU772,$A$794:$F$2344,6,FALSE)</f>
        <v>44</v>
      </c>
      <c r="ATY772" s="202" t="s">
        <v>61</v>
      </c>
      <c r="ATZ772" s="10">
        <f>ATX772*1.5*ATW772</f>
        <v>66</v>
      </c>
      <c r="AUA772" s="10"/>
      <c r="AUB772" s="269"/>
      <c r="AUC772" s="202" t="s">
        <v>115</v>
      </c>
      <c r="AUD772" s="484" t="s">
        <v>908</v>
      </c>
      <c r="AUF772" s="278">
        <f>IF(AUE772="Kopman",2.1,1)</f>
        <v>1</v>
      </c>
      <c r="AUG772" s="203">
        <f>VLOOKUP(AUD772,$A$794:$F$2344,6,FALSE)</f>
        <v>0</v>
      </c>
      <c r="AUH772" s="202" t="s">
        <v>61</v>
      </c>
      <c r="AUI772" s="10">
        <f>AUG772*1.5*AUF772</f>
        <v>0</v>
      </c>
      <c r="AUJ772" s="10"/>
      <c r="AUK772" s="269"/>
      <c r="AUL772" s="202" t="s">
        <v>115</v>
      </c>
      <c r="AUM772" s="484" t="s">
        <v>525</v>
      </c>
      <c r="AUO772" s="278">
        <f>IF(AUN772="Kopman",2.1,1)</f>
        <v>1</v>
      </c>
      <c r="AUP772" s="203">
        <f>VLOOKUP(AUM772,$A$794:$F$2344,6,FALSE)</f>
        <v>0</v>
      </c>
      <c r="AUQ772" s="202" t="s">
        <v>61</v>
      </c>
      <c r="AUR772" s="10">
        <f>AUP772*1.5*AUO772</f>
        <v>0</v>
      </c>
      <c r="AUS772" s="10"/>
      <c r="AUT772" s="269"/>
      <c r="AUU772" s="202" t="s">
        <v>115</v>
      </c>
      <c r="AUV772" s="509" t="s">
        <v>525</v>
      </c>
      <c r="AUX772" s="278">
        <f>IF(AUW772="Kopman",2.1,1)</f>
        <v>1</v>
      </c>
      <c r="AUY772" s="203">
        <f>VLOOKUP(AUV772,$A$794:$F$2344,6,FALSE)</f>
        <v>0</v>
      </c>
      <c r="AUZ772" s="202" t="s">
        <v>61</v>
      </c>
      <c r="AVA772" s="10">
        <f>AUY772*1.5*AUX772</f>
        <v>0</v>
      </c>
      <c r="AVB772" s="10"/>
      <c r="AVC772" s="269"/>
      <c r="AVD772" s="202" t="s">
        <v>115</v>
      </c>
      <c r="AVE772" s="484" t="s">
        <v>623</v>
      </c>
      <c r="AVG772" s="278">
        <f>IF(AVF772="Kopman",2.1,1)</f>
        <v>1</v>
      </c>
      <c r="AVH772" s="203">
        <f>VLOOKUP(AVE772,$A$794:$F$2344,6,FALSE)</f>
        <v>0</v>
      </c>
      <c r="AVI772" s="202" t="s">
        <v>61</v>
      </c>
      <c r="AVJ772" s="10">
        <f>AVH772*1.5*AVG772</f>
        <v>0</v>
      </c>
      <c r="AVK772" s="10"/>
      <c r="AVL772" s="269"/>
      <c r="AVM772" s="202" t="s">
        <v>115</v>
      </c>
      <c r="AVN772" s="484" t="s">
        <v>623</v>
      </c>
      <c r="AVP772" s="278">
        <f>IF(AVO772="Kopman",2.1,1)</f>
        <v>1</v>
      </c>
      <c r="AVQ772" s="203">
        <f>VLOOKUP(AVN772,$A$794:$F$2344,6,FALSE)</f>
        <v>0</v>
      </c>
      <c r="AVR772" s="202" t="s">
        <v>61</v>
      </c>
      <c r="AVS772" s="10">
        <f>AVQ772*1.5*AVP772</f>
        <v>0</v>
      </c>
      <c r="AVT772" s="10"/>
      <c r="AVU772" s="269"/>
      <c r="AVV772" s="202" t="s">
        <v>115</v>
      </c>
      <c r="AVW772" s="487" t="s">
        <v>1988</v>
      </c>
      <c r="AVY772" s="278">
        <f>IF(AVX772="Kopman",2.1,1)</f>
        <v>1</v>
      </c>
      <c r="AVZ772" s="203">
        <f>VLOOKUP(AVW772,$A$794:$F$2344,6,FALSE)</f>
        <v>0</v>
      </c>
      <c r="AWA772" s="202" t="s">
        <v>61</v>
      </c>
      <c r="AWB772" s="10">
        <f>AVZ772*1.5*AVY772</f>
        <v>0</v>
      </c>
      <c r="AWC772" s="10"/>
      <c r="AWD772" s="269"/>
      <c r="AWE772" s="202" t="s">
        <v>115</v>
      </c>
      <c r="AWF772" s="484" t="s">
        <v>2499</v>
      </c>
      <c r="AWH772" s="278">
        <f>IF(AWG772="Kopman",2.1,1)</f>
        <v>1</v>
      </c>
      <c r="AWI772" s="203">
        <f>VLOOKUP(AWF772,$A$794:$F$2344,6,FALSE)</f>
        <v>0</v>
      </c>
      <c r="AWJ772" s="202" t="s">
        <v>61</v>
      </c>
      <c r="AWK772" s="10">
        <f>AWI772*1.5*AWH772</f>
        <v>0</v>
      </c>
      <c r="AWL772" s="10"/>
      <c r="AWM772" s="269"/>
      <c r="AWN772" s="202" t="s">
        <v>115</v>
      </c>
      <c r="AWO772" s="484" t="s">
        <v>1988</v>
      </c>
      <c r="AWQ772" s="278">
        <f>IF(AWP772="Kopman",2.1,1)</f>
        <v>1</v>
      </c>
      <c r="AWR772" s="203">
        <f>VLOOKUP(AWO772,$A$794:$F$2344,6,FALSE)</f>
        <v>0</v>
      </c>
      <c r="AWS772" s="202" t="s">
        <v>61</v>
      </c>
      <c r="AWT772" s="10">
        <f>AWR772*1.5*AWQ772</f>
        <v>0</v>
      </c>
      <c r="AWU772" s="10"/>
      <c r="AWV772" s="269"/>
      <c r="AWW772" s="202" t="s">
        <v>115</v>
      </c>
      <c r="AWX772" s="484" t="s">
        <v>3324</v>
      </c>
      <c r="AWZ772" s="278">
        <f>IF(AWY772="Kopman",2.1,1)</f>
        <v>1</v>
      </c>
      <c r="AXA772" s="203">
        <f>VLOOKUP(AWX772,$A$794:$F$2344,6,FALSE)</f>
        <v>15</v>
      </c>
      <c r="AXB772" s="202" t="s">
        <v>61</v>
      </c>
      <c r="AXC772" s="10">
        <f>AXA772*1.5*AWZ772</f>
        <v>22.5</v>
      </c>
      <c r="AXD772" s="10"/>
      <c r="AXE772" s="269"/>
      <c r="AXF772" s="202" t="s">
        <v>115</v>
      </c>
      <c r="AXG772" s="484" t="s">
        <v>1988</v>
      </c>
      <c r="AXI772" s="278">
        <f>IF(AXH772="Kopman",2.1,1)</f>
        <v>1</v>
      </c>
      <c r="AXJ772" s="203">
        <f>VLOOKUP(AXG772,$A$794:$F$2344,6,FALSE)</f>
        <v>0</v>
      </c>
      <c r="AXK772" s="202" t="s">
        <v>61</v>
      </c>
      <c r="AXL772" s="10">
        <f>AXJ772*1.5*AXI772</f>
        <v>0</v>
      </c>
      <c r="AXM772" s="10"/>
      <c r="AXN772" s="269"/>
      <c r="AXO772" s="202" t="s">
        <v>115</v>
      </c>
      <c r="AXP772" s="484" t="s">
        <v>3013</v>
      </c>
      <c r="AXR772" s="278">
        <f>IF(AXQ772="Kopman",2.1,1)</f>
        <v>1</v>
      </c>
      <c r="AXS772" s="203">
        <f>VLOOKUP(AXP772,$A$794:$F$2344,6,FALSE)</f>
        <v>0</v>
      </c>
      <c r="AXT772" s="202" t="s">
        <v>61</v>
      </c>
      <c r="AXU772" s="10">
        <f>AXS772*1.5*AXR772</f>
        <v>0</v>
      </c>
      <c r="AXV772" s="10"/>
      <c r="AXW772" s="269"/>
      <c r="AXX772" s="202" t="s">
        <v>115</v>
      </c>
      <c r="AXY772" s="498" t="s">
        <v>631</v>
      </c>
      <c r="AYA772" s="278">
        <f>IF(AXZ772="Kopman",2.1,1)</f>
        <v>1</v>
      </c>
      <c r="AYB772" s="203">
        <f>VLOOKUP(AXY772,$A$794:$F$2344,6,FALSE)</f>
        <v>0</v>
      </c>
      <c r="AYC772" s="202" t="s">
        <v>61</v>
      </c>
      <c r="AYD772" s="10">
        <f>AYB772*1.5*AYA772</f>
        <v>0</v>
      </c>
      <c r="AYE772" s="10"/>
      <c r="AYF772" s="269"/>
      <c r="AYG772" s="202" t="s">
        <v>115</v>
      </c>
      <c r="AYH772" s="484" t="s">
        <v>1135</v>
      </c>
      <c r="AYJ772" s="278">
        <f>IF(AYI772="Kopman",2.1,1)</f>
        <v>1</v>
      </c>
      <c r="AYK772" s="203">
        <f>VLOOKUP(AYH772,$A$794:$F$2344,6,FALSE)</f>
        <v>0</v>
      </c>
      <c r="AYL772" s="202" t="s">
        <v>61</v>
      </c>
      <c r="AYM772" s="10">
        <f>AYK772*1.5*AYJ772</f>
        <v>0</v>
      </c>
      <c r="AYN772" s="10"/>
      <c r="AYO772" s="269"/>
      <c r="AYP772" s="202" t="s">
        <v>115</v>
      </c>
      <c r="AYQ772" s="484" t="s">
        <v>605</v>
      </c>
      <c r="AYS772" s="278">
        <f>IF(AYR772="Kopman",2.1,1)</f>
        <v>1</v>
      </c>
      <c r="AYT772" s="203">
        <f>VLOOKUP(AYQ772,$A$794:$F$2344,6,FALSE)</f>
        <v>0</v>
      </c>
      <c r="AYU772" s="202" t="s">
        <v>61</v>
      </c>
      <c r="AYV772" s="10">
        <f>AYT772*1.5*AYS772</f>
        <v>0</v>
      </c>
      <c r="AYW772" s="10"/>
      <c r="AYX772" s="269"/>
      <c r="AYY772" s="202" t="s">
        <v>115</v>
      </c>
      <c r="AYZ772" s="484" t="s">
        <v>1971</v>
      </c>
      <c r="AZB772" s="278">
        <f>IF(AZA772="Kopman",2.1,1)</f>
        <v>1</v>
      </c>
      <c r="AZC772" s="203">
        <f>VLOOKUP(AYZ772,$A$794:$F$2344,6,FALSE)</f>
        <v>0</v>
      </c>
      <c r="AZD772" s="202" t="s">
        <v>61</v>
      </c>
      <c r="AZE772" s="10">
        <f>AZC772*1.5*AZB772</f>
        <v>0</v>
      </c>
      <c r="AZF772" s="10"/>
      <c r="AZG772" s="269"/>
      <c r="AZH772" s="202" t="s">
        <v>115</v>
      </c>
      <c r="AZI772" s="484" t="s">
        <v>435</v>
      </c>
      <c r="AZK772" s="278">
        <f>IF(AZJ772="Kopman",2.1,1)</f>
        <v>1</v>
      </c>
      <c r="AZL772" s="203">
        <f>VLOOKUP(AZI772,$A$794:$F$2344,6,FALSE)</f>
        <v>0</v>
      </c>
      <c r="AZM772" s="202" t="s">
        <v>61</v>
      </c>
      <c r="AZN772" s="10">
        <f>AZL772*1.5*AZK772</f>
        <v>0</v>
      </c>
      <c r="AZO772" s="10"/>
      <c r="AZP772" s="269"/>
      <c r="AZQ772" s="202" t="s">
        <v>115</v>
      </c>
      <c r="AZR772" s="484" t="s">
        <v>623</v>
      </c>
      <c r="AZT772" s="278">
        <f>IF(AZS772="Kopman",2.1,1)</f>
        <v>1</v>
      </c>
      <c r="AZU772" s="203">
        <f>VLOOKUP(AZR772,$A$794:$F$2344,6,FALSE)</f>
        <v>0</v>
      </c>
      <c r="AZV772" s="202" t="s">
        <v>61</v>
      </c>
      <c r="AZW772" s="10">
        <f>AZU772*1.5*AZT772</f>
        <v>0</v>
      </c>
      <c r="AZX772" s="10"/>
      <c r="AZY772" s="269"/>
      <c r="AZZ772" s="202" t="s">
        <v>115</v>
      </c>
      <c r="BAA772" s="498" t="s">
        <v>908</v>
      </c>
      <c r="BAC772" s="278">
        <f>IF(BAB772="Kopman",2.1,1)</f>
        <v>1</v>
      </c>
      <c r="BAD772" s="203">
        <f>VLOOKUP(BAA772,$A$794:$F$2344,6,FALSE)</f>
        <v>0</v>
      </c>
      <c r="BAE772" s="202" t="s">
        <v>61</v>
      </c>
      <c r="BAF772" s="10">
        <f>BAD772*1.5*BAC772</f>
        <v>0</v>
      </c>
      <c r="BAG772" s="10"/>
      <c r="BAH772" s="269"/>
    </row>
    <row r="773" spans="1:1386" s="14" customFormat="1" ht="15">
      <c r="A773" s="202" t="s">
        <v>116</v>
      </c>
      <c r="B773" s="484" t="s">
        <v>2499</v>
      </c>
      <c r="D773" s="203"/>
      <c r="E773" s="203">
        <f>VLOOKUP(B773,$A$794:$F$2344,6,FALSE)</f>
        <v>0</v>
      </c>
      <c r="F773" s="202" t="s">
        <v>63</v>
      </c>
      <c r="G773" s="10">
        <f>E773*1.4</f>
        <v>0</v>
      </c>
      <c r="H773" s="10"/>
      <c r="I773" s="263"/>
      <c r="J773" s="202" t="s">
        <v>116</v>
      </c>
      <c r="K773" s="487" t="s">
        <v>1971</v>
      </c>
      <c r="M773" s="203"/>
      <c r="N773" s="203">
        <f>VLOOKUP(K773,$A$794:$F$2344,6,FALSE)</f>
        <v>0</v>
      </c>
      <c r="O773" s="202" t="s">
        <v>63</v>
      </c>
      <c r="P773" s="10">
        <f>N773*1.4</f>
        <v>0</v>
      </c>
      <c r="Q773" s="10"/>
      <c r="R773" s="263"/>
      <c r="S773" s="202" t="s">
        <v>116</v>
      </c>
      <c r="T773" s="484" t="s">
        <v>548</v>
      </c>
      <c r="V773" s="203"/>
      <c r="W773" s="203">
        <f>VLOOKUP(T773,$A$794:$F$2344,6,FALSE)</f>
        <v>0</v>
      </c>
      <c r="X773" s="202" t="s">
        <v>63</v>
      </c>
      <c r="Y773" s="10">
        <f>W773*1.4</f>
        <v>0</v>
      </c>
      <c r="Z773" s="10"/>
      <c r="AA773" s="263"/>
      <c r="AB773" s="202" t="s">
        <v>116</v>
      </c>
      <c r="AC773" s="484" t="s">
        <v>1943</v>
      </c>
      <c r="AE773" s="203"/>
      <c r="AF773" s="203">
        <f>VLOOKUP(AC773,$A$794:$F$2344,6,FALSE)</f>
        <v>0</v>
      </c>
      <c r="AG773" s="202" t="s">
        <v>63</v>
      </c>
      <c r="AH773" s="10">
        <f>AF773*1.4</f>
        <v>0</v>
      </c>
      <c r="AI773" s="10"/>
      <c r="AJ773" s="263"/>
      <c r="AK773" s="202" t="s">
        <v>116</v>
      </c>
      <c r="AL773" s="490" t="s">
        <v>1988</v>
      </c>
      <c r="AN773" s="203"/>
      <c r="AO773" s="203">
        <f>VLOOKUP(AL773,$A$794:$F$2344,6,FALSE)</f>
        <v>0</v>
      </c>
      <c r="AP773" s="202" t="s">
        <v>63</v>
      </c>
      <c r="AQ773" s="10">
        <f>AO773*1.4</f>
        <v>0</v>
      </c>
      <c r="AR773" s="10"/>
      <c r="AS773" s="263"/>
      <c r="AT773" s="202" t="s">
        <v>116</v>
      </c>
      <c r="AU773" s="484" t="s">
        <v>3211</v>
      </c>
      <c r="AW773" s="203"/>
      <c r="AX773" s="203">
        <f>VLOOKUP(AU773,$A$794:$F$2344,6,FALSE)</f>
        <v>0</v>
      </c>
      <c r="AY773" s="202" t="s">
        <v>63</v>
      </c>
      <c r="AZ773" s="10">
        <f>AX773*1.4</f>
        <v>0</v>
      </c>
      <c r="BA773" s="10"/>
      <c r="BB773" s="263"/>
      <c r="BC773" s="202" t="s">
        <v>116</v>
      </c>
      <c r="BD773" s="484" t="s">
        <v>435</v>
      </c>
      <c r="BF773" s="203"/>
      <c r="BG773" s="203">
        <f>VLOOKUP(BD773,$A$794:$F$2344,6,FALSE)</f>
        <v>0</v>
      </c>
      <c r="BH773" s="202" t="s">
        <v>63</v>
      </c>
      <c r="BI773" s="10">
        <f>BG773*1.4</f>
        <v>0</v>
      </c>
      <c r="BJ773" s="10"/>
      <c r="BK773" s="263"/>
      <c r="BL773" s="202" t="s">
        <v>116</v>
      </c>
      <c r="BM773" s="484" t="s">
        <v>2293</v>
      </c>
      <c r="BO773" s="203"/>
      <c r="BP773" s="203">
        <f>VLOOKUP(BM773,$A$794:$F$2344,6,FALSE)</f>
        <v>0</v>
      </c>
      <c r="BQ773" s="202" t="s">
        <v>63</v>
      </c>
      <c r="BR773" s="10">
        <f>BP773*1.4</f>
        <v>0</v>
      </c>
      <c r="BS773" s="10"/>
      <c r="BT773" s="263"/>
      <c r="BU773" s="202" t="s">
        <v>116</v>
      </c>
      <c r="BV773" s="484" t="s">
        <v>2411</v>
      </c>
      <c r="BX773" s="203"/>
      <c r="BY773" s="203">
        <f>VLOOKUP(BV773,$A$794:$F$2344,6,FALSE)</f>
        <v>0</v>
      </c>
      <c r="BZ773" s="202" t="s">
        <v>63</v>
      </c>
      <c r="CA773" s="10">
        <f>BY773*1.4</f>
        <v>0</v>
      </c>
      <c r="CB773" s="10"/>
      <c r="CC773" s="263"/>
      <c r="CD773" s="202" t="s">
        <v>116</v>
      </c>
      <c r="CE773" s="491" t="s">
        <v>525</v>
      </c>
      <c r="CG773" s="203"/>
      <c r="CH773" s="203">
        <f>VLOOKUP(CE773,$A$794:$F$2344,6,FALSE)</f>
        <v>0</v>
      </c>
      <c r="CI773" s="202" t="s">
        <v>63</v>
      </c>
      <c r="CJ773" s="10">
        <f>CH773*1.4</f>
        <v>0</v>
      </c>
      <c r="CK773" s="10"/>
      <c r="CL773" s="263"/>
      <c r="CM773" s="202" t="s">
        <v>116</v>
      </c>
      <c r="CN773" s="484" t="s">
        <v>525</v>
      </c>
      <c r="CP773" s="203"/>
      <c r="CQ773" s="203">
        <f>VLOOKUP(CN773,$A$794:$F$2344,6,FALSE)</f>
        <v>0</v>
      </c>
      <c r="CR773" s="202" t="s">
        <v>63</v>
      </c>
      <c r="CS773" s="10">
        <f>CQ773*1.4</f>
        <v>0</v>
      </c>
      <c r="CT773" s="10"/>
      <c r="CU773" s="263"/>
      <c r="CV773" s="202" t="s">
        <v>116</v>
      </c>
      <c r="CW773" s="484" t="s">
        <v>525</v>
      </c>
      <c r="CY773" s="203"/>
      <c r="CZ773" s="203">
        <f>VLOOKUP(CW773,$A$794:$F$2344,6,FALSE)</f>
        <v>0</v>
      </c>
      <c r="DA773" s="202" t="s">
        <v>63</v>
      </c>
      <c r="DB773" s="10">
        <f>CZ773*1.4</f>
        <v>0</v>
      </c>
      <c r="DC773" s="10"/>
      <c r="DD773" s="263"/>
      <c r="DE773" s="202" t="s">
        <v>116</v>
      </c>
      <c r="DF773" s="484" t="s">
        <v>525</v>
      </c>
      <c r="DH773" s="203"/>
      <c r="DI773" s="203">
        <f>VLOOKUP(DF773,$A$794:$F$2344,6,FALSE)</f>
        <v>0</v>
      </c>
      <c r="DJ773" s="202" t="s">
        <v>63</v>
      </c>
      <c r="DK773" s="10">
        <f>DI773*1.4</f>
        <v>0</v>
      </c>
      <c r="DL773" s="10"/>
      <c r="DM773" s="263"/>
      <c r="DN773" s="202" t="s">
        <v>116</v>
      </c>
      <c r="DO773" s="484" t="s">
        <v>525</v>
      </c>
      <c r="DQ773" s="203"/>
      <c r="DR773" s="203">
        <f>VLOOKUP(DO773,$A$794:$F$2344,6,FALSE)</f>
        <v>0</v>
      </c>
      <c r="DS773" s="202" t="s">
        <v>63</v>
      </c>
      <c r="DT773" s="10">
        <f>DR773*1.4</f>
        <v>0</v>
      </c>
      <c r="DU773" s="10"/>
      <c r="DV773" s="263"/>
      <c r="DW773" s="202" t="s">
        <v>116</v>
      </c>
      <c r="DX773" s="484" t="s">
        <v>623</v>
      </c>
      <c r="DZ773" s="203"/>
      <c r="EA773" s="203">
        <f>VLOOKUP(DX773,$A$794:$F$2344,6,FALSE)</f>
        <v>0</v>
      </c>
      <c r="EB773" s="202" t="s">
        <v>63</v>
      </c>
      <c r="EC773" s="10">
        <f>EA773*1.4</f>
        <v>0</v>
      </c>
      <c r="ED773" s="10"/>
      <c r="EE773" s="263"/>
      <c r="EF773" s="202" t="s">
        <v>116</v>
      </c>
      <c r="EG773" s="484" t="s">
        <v>1976</v>
      </c>
      <c r="EI773" s="203"/>
      <c r="EJ773" s="203">
        <f>VLOOKUP(EG773,$A$794:$F$2344,6,FALSE)</f>
        <v>0</v>
      </c>
      <c r="EK773" s="202" t="s">
        <v>63</v>
      </c>
      <c r="EL773" s="10">
        <f>EJ773*1.4</f>
        <v>0</v>
      </c>
      <c r="EM773" s="10"/>
      <c r="EN773" s="263"/>
      <c r="EO773" s="202" t="s">
        <v>116</v>
      </c>
      <c r="EP773" s="484" t="s">
        <v>1943</v>
      </c>
      <c r="ER773" s="203"/>
      <c r="ES773" s="203">
        <f>VLOOKUP(EP773,$A$794:$F$2344,6,FALSE)</f>
        <v>0</v>
      </c>
      <c r="ET773" s="202" t="s">
        <v>63</v>
      </c>
      <c r="EU773" s="10">
        <f>ES773*1.4</f>
        <v>0</v>
      </c>
      <c r="EV773" s="10"/>
      <c r="EW773" s="263"/>
      <c r="EX773" s="202" t="s">
        <v>116</v>
      </c>
      <c r="EY773" s="484" t="s">
        <v>2421</v>
      </c>
      <c r="FA773" s="203"/>
      <c r="FB773" s="203">
        <f>VLOOKUP(EY773,$A$794:$F$2344,6,FALSE)</f>
        <v>6</v>
      </c>
      <c r="FC773" s="202" t="s">
        <v>63</v>
      </c>
      <c r="FD773" s="10">
        <f>FB773*1.4</f>
        <v>8.3999999999999986</v>
      </c>
      <c r="FE773" s="10"/>
      <c r="FF773" s="263"/>
      <c r="FG773" s="202" t="s">
        <v>116</v>
      </c>
      <c r="FH773" s="484" t="s">
        <v>525</v>
      </c>
      <c r="FJ773" s="203"/>
      <c r="FK773" s="203">
        <f>VLOOKUP(FH773,$A$794:$F$2344,6,FALSE)</f>
        <v>0</v>
      </c>
      <c r="FL773" s="202" t="s">
        <v>63</v>
      </c>
      <c r="FM773" s="10">
        <f>FK773*1.4</f>
        <v>0</v>
      </c>
      <c r="FN773" s="10"/>
      <c r="FO773" s="263"/>
      <c r="FP773" s="202" t="s">
        <v>116</v>
      </c>
      <c r="FQ773" s="484" t="s">
        <v>925</v>
      </c>
      <c r="FS773" s="203"/>
      <c r="FT773" s="203">
        <f>VLOOKUP(FQ773,$A$794:$F$2344,6,FALSE)</f>
        <v>0</v>
      </c>
      <c r="FU773" s="202" t="s">
        <v>63</v>
      </c>
      <c r="FV773" s="10">
        <f>FT773*1.4</f>
        <v>0</v>
      </c>
      <c r="FW773" s="10"/>
      <c r="FX773" s="263"/>
      <c r="FY773" s="202" t="s">
        <v>116</v>
      </c>
      <c r="FZ773" s="484" t="s">
        <v>1135</v>
      </c>
      <c r="GB773" s="203"/>
      <c r="GC773" s="203">
        <f>VLOOKUP(FZ773,$A$794:$F$2344,6,FALSE)</f>
        <v>0</v>
      </c>
      <c r="GD773" s="202" t="s">
        <v>63</v>
      </c>
      <c r="GE773" s="10">
        <f>GC773*1.4</f>
        <v>0</v>
      </c>
      <c r="GF773" s="10"/>
      <c r="GG773" s="263"/>
      <c r="GH773" s="202" t="s">
        <v>116</v>
      </c>
      <c r="GI773" s="484" t="s">
        <v>623</v>
      </c>
      <c r="GK773" s="203"/>
      <c r="GL773" s="203">
        <f>VLOOKUP(GI773,$A$794:$F$2344,6,FALSE)</f>
        <v>0</v>
      </c>
      <c r="GM773" s="202" t="s">
        <v>63</v>
      </c>
      <c r="GN773" s="10">
        <f>GL773*1.4</f>
        <v>0</v>
      </c>
      <c r="GO773" s="10"/>
      <c r="GP773" s="263"/>
      <c r="GQ773" s="202" t="s">
        <v>116</v>
      </c>
      <c r="GR773" s="484" t="s">
        <v>1988</v>
      </c>
      <c r="GT773" s="203"/>
      <c r="GU773" s="203">
        <f>VLOOKUP(GR773,$A$794:$F$2344,6,FALSE)</f>
        <v>0</v>
      </c>
      <c r="GV773" s="202" t="s">
        <v>63</v>
      </c>
      <c r="GW773" s="10">
        <f>GU773*1.4</f>
        <v>0</v>
      </c>
      <c r="GX773" s="10"/>
      <c r="GY773" s="263"/>
      <c r="GZ773" s="202" t="s">
        <v>116</v>
      </c>
      <c r="HA773" s="484" t="s">
        <v>1988</v>
      </c>
      <c r="HC773" s="203"/>
      <c r="HD773" s="203">
        <f>VLOOKUP(HA773,$A$794:$F$2344,6,FALSE)</f>
        <v>0</v>
      </c>
      <c r="HE773" s="202" t="s">
        <v>63</v>
      </c>
      <c r="HF773" s="10">
        <f>HD773*1.4</f>
        <v>0</v>
      </c>
      <c r="HG773" s="10"/>
      <c r="HH773" s="263"/>
      <c r="HI773" s="202" t="s">
        <v>116</v>
      </c>
      <c r="HJ773" s="484" t="s">
        <v>2984</v>
      </c>
      <c r="HL773" s="203"/>
      <c r="HM773" s="203">
        <f>VLOOKUP(HJ773,$A$794:$F$2344,6,FALSE)</f>
        <v>0</v>
      </c>
      <c r="HN773" s="202" t="s">
        <v>63</v>
      </c>
      <c r="HO773" s="10">
        <f>HM773*1.4</f>
        <v>0</v>
      </c>
      <c r="HP773" s="10"/>
      <c r="HQ773" s="263"/>
      <c r="HR773" s="202" t="s">
        <v>116</v>
      </c>
      <c r="HS773" s="484" t="s">
        <v>1943</v>
      </c>
      <c r="HU773" s="203"/>
      <c r="HV773" s="203">
        <f>VLOOKUP(HS773,$A$794:$F$2344,6,FALSE)</f>
        <v>0</v>
      </c>
      <c r="HW773" s="202" t="s">
        <v>63</v>
      </c>
      <c r="HX773" s="10">
        <f>HV773*1.4</f>
        <v>0</v>
      </c>
      <c r="HY773" s="10"/>
      <c r="HZ773" s="263"/>
      <c r="IA773" s="202" t="s">
        <v>116</v>
      </c>
      <c r="IB773" s="496" t="s">
        <v>183</v>
      </c>
      <c r="ID773" s="203"/>
      <c r="IE773" s="203" t="e">
        <f>VLOOKUP(IB773,$A$794:$F$2344,6,FALSE)</f>
        <v>#N/A</v>
      </c>
      <c r="IF773" s="202" t="s">
        <v>63</v>
      </c>
      <c r="IG773" s="10" t="e">
        <f>IE773*1.4</f>
        <v>#N/A</v>
      </c>
      <c r="IH773" s="10"/>
      <c r="II773" s="263"/>
      <c r="IJ773" s="202" t="s">
        <v>116</v>
      </c>
      <c r="IK773" s="484" t="s">
        <v>3013</v>
      </c>
      <c r="IM773" s="203"/>
      <c r="IN773" s="203">
        <f>VLOOKUP(IK773,$A$794:$F$2344,6,FALSE)</f>
        <v>0</v>
      </c>
      <c r="IO773" s="202" t="s">
        <v>63</v>
      </c>
      <c r="IP773" s="10">
        <f>IN773*1.4</f>
        <v>0</v>
      </c>
      <c r="IQ773" s="10"/>
      <c r="IR773" s="263"/>
      <c r="IS773" s="202" t="s">
        <v>116</v>
      </c>
      <c r="IT773" s="484" t="s">
        <v>2499</v>
      </c>
      <c r="IV773" s="203"/>
      <c r="IW773" s="203">
        <f>VLOOKUP(IT773,$A$794:$F$2344,6,FALSE)</f>
        <v>0</v>
      </c>
      <c r="IX773" s="202" t="s">
        <v>63</v>
      </c>
      <c r="IY773" s="10">
        <f>IW773*1.4</f>
        <v>0</v>
      </c>
      <c r="IZ773" s="10"/>
      <c r="JA773" s="263"/>
      <c r="JB773" s="202" t="s">
        <v>116</v>
      </c>
      <c r="JC773" s="484" t="s">
        <v>623</v>
      </c>
      <c r="JE773" s="203"/>
      <c r="JF773" s="203">
        <f>VLOOKUP(JC773,$A$794:$F$2344,6,FALSE)</f>
        <v>0</v>
      </c>
      <c r="JG773" s="202" t="s">
        <v>63</v>
      </c>
      <c r="JH773" s="10">
        <f>JF773*1.4</f>
        <v>0</v>
      </c>
      <c r="JI773" s="10"/>
      <c r="JJ773" s="263"/>
      <c r="JK773" s="202" t="s">
        <v>116</v>
      </c>
      <c r="JL773" s="484" t="s">
        <v>525</v>
      </c>
      <c r="JN773" s="203"/>
      <c r="JO773" s="203">
        <f>VLOOKUP(JL773,$A$794:$F$2344,6,FALSE)</f>
        <v>0</v>
      </c>
      <c r="JP773" s="202" t="s">
        <v>63</v>
      </c>
      <c r="JQ773" s="10">
        <f>JO773*1.4</f>
        <v>0</v>
      </c>
      <c r="JR773" s="10"/>
      <c r="JS773" s="263"/>
      <c r="JT773" s="202" t="s">
        <v>116</v>
      </c>
      <c r="JU773" s="484" t="s">
        <v>525</v>
      </c>
      <c r="JW773" s="203"/>
      <c r="JX773" s="203">
        <f>VLOOKUP(JU773,$A$794:$F$2344,6,FALSE)</f>
        <v>0</v>
      </c>
      <c r="JY773" s="202" t="s">
        <v>63</v>
      </c>
      <c r="JZ773" s="10">
        <f>JX773*1.4</f>
        <v>0</v>
      </c>
      <c r="KA773" s="10"/>
      <c r="KB773" s="263"/>
      <c r="KC773" s="202" t="s">
        <v>116</v>
      </c>
      <c r="KD773" s="484" t="s">
        <v>525</v>
      </c>
      <c r="KF773" s="203"/>
      <c r="KG773" s="203">
        <f>VLOOKUP(KD773,$A$794:$F$2344,6,FALSE)</f>
        <v>0</v>
      </c>
      <c r="KH773" s="202" t="s">
        <v>63</v>
      </c>
      <c r="KI773" s="10">
        <f>KG773*1.4</f>
        <v>0</v>
      </c>
      <c r="KJ773" s="10"/>
      <c r="KK773" s="263"/>
      <c r="KL773" s="202" t="s">
        <v>116</v>
      </c>
      <c r="KM773" s="484" t="s">
        <v>3211</v>
      </c>
      <c r="KO773" s="203"/>
      <c r="KP773" s="203">
        <f>VLOOKUP(KM773,$A$794:$F$2344,6,FALSE)</f>
        <v>0</v>
      </c>
      <c r="KQ773" s="202" t="s">
        <v>63</v>
      </c>
      <c r="KR773" s="10">
        <f>KP773*1.4</f>
        <v>0</v>
      </c>
      <c r="KS773" s="10"/>
      <c r="KT773" s="263"/>
      <c r="KU773" s="202" t="s">
        <v>116</v>
      </c>
      <c r="KV773" s="498" t="s">
        <v>678</v>
      </c>
      <c r="KX773" s="203"/>
      <c r="KY773" s="203">
        <f>VLOOKUP(KV773,$A$794:$F$2344,6,FALSE)</f>
        <v>0</v>
      </c>
      <c r="KZ773" s="202" t="s">
        <v>63</v>
      </c>
      <c r="LA773" s="10">
        <f>KY773*1.4</f>
        <v>0</v>
      </c>
      <c r="LB773" s="10"/>
      <c r="LC773" s="263"/>
      <c r="LD773" s="202" t="s">
        <v>116</v>
      </c>
      <c r="LE773" s="484" t="s">
        <v>429</v>
      </c>
      <c r="LG773" s="203"/>
      <c r="LH773" s="203">
        <f>VLOOKUP(LE773,$A$794:$F$2344,6,FALSE)</f>
        <v>0</v>
      </c>
      <c r="LI773" s="202" t="s">
        <v>63</v>
      </c>
      <c r="LJ773" s="10">
        <f>LH773*1.4</f>
        <v>0</v>
      </c>
      <c r="LK773" s="10"/>
      <c r="LL773" s="263"/>
      <c r="LM773" s="202" t="s">
        <v>116</v>
      </c>
      <c r="LN773" s="484" t="s">
        <v>525</v>
      </c>
      <c r="LP773" s="203"/>
      <c r="LQ773" s="203">
        <f>VLOOKUP(LN773,$A$794:$F$2344,6,FALSE)</f>
        <v>0</v>
      </c>
      <c r="LR773" s="202" t="s">
        <v>63</v>
      </c>
      <c r="LS773" s="10">
        <f>LQ773*1.4</f>
        <v>0</v>
      </c>
      <c r="LT773" s="10"/>
      <c r="LU773" s="263"/>
      <c r="LV773" s="202" t="s">
        <v>116</v>
      </c>
      <c r="LW773" s="496" t="s">
        <v>183</v>
      </c>
      <c r="LY773" s="203"/>
      <c r="LZ773" s="203" t="e">
        <f>VLOOKUP(LW773,$A$794:$F$2344,6,FALSE)</f>
        <v>#N/A</v>
      </c>
      <c r="MA773" s="202" t="s">
        <v>63</v>
      </c>
      <c r="MB773" s="10" t="e">
        <f>LZ773*1.4</f>
        <v>#N/A</v>
      </c>
      <c r="MC773" s="10"/>
      <c r="MD773" s="263"/>
      <c r="ME773" s="202" t="s">
        <v>116</v>
      </c>
      <c r="MF773" s="484" t="s">
        <v>627</v>
      </c>
      <c r="MH773" s="203"/>
      <c r="MI773" s="203">
        <f>VLOOKUP(MF773,$A$794:$F$2344,6,FALSE)</f>
        <v>0</v>
      </c>
      <c r="MJ773" s="202" t="s">
        <v>63</v>
      </c>
      <c r="MK773" s="10">
        <f>MI773*1.4</f>
        <v>0</v>
      </c>
      <c r="ML773" s="10"/>
      <c r="MM773" s="263"/>
      <c r="MN773" s="202" t="s">
        <v>116</v>
      </c>
      <c r="MO773" s="484" t="s">
        <v>589</v>
      </c>
      <c r="MQ773" s="203"/>
      <c r="MR773" s="203">
        <f>VLOOKUP(MO773,$A$794:$F$2344,6,FALSE)</f>
        <v>0</v>
      </c>
      <c r="MS773" s="202" t="s">
        <v>63</v>
      </c>
      <c r="MT773" s="10">
        <f>MR773*1.4</f>
        <v>0</v>
      </c>
      <c r="MU773" s="10"/>
      <c r="MV773" s="263"/>
      <c r="MW773" s="202" t="s">
        <v>116</v>
      </c>
      <c r="MX773" s="484" t="s">
        <v>1988</v>
      </c>
      <c r="MZ773" s="203"/>
      <c r="NA773" s="203">
        <f>VLOOKUP(MX773,$A$794:$F$2344,6,FALSE)</f>
        <v>0</v>
      </c>
      <c r="NB773" s="202" t="s">
        <v>63</v>
      </c>
      <c r="NC773" s="10">
        <f>NA773*1.4</f>
        <v>0</v>
      </c>
      <c r="ND773" s="10"/>
      <c r="NE773" s="263"/>
      <c r="NF773" s="202" t="s">
        <v>116</v>
      </c>
      <c r="NG773" s="484" t="s">
        <v>520</v>
      </c>
      <c r="NI773" s="203"/>
      <c r="NJ773" s="203">
        <f>VLOOKUP(NG773,$A$794:$F$2344,6,FALSE)</f>
        <v>0</v>
      </c>
      <c r="NK773" s="202" t="s">
        <v>63</v>
      </c>
      <c r="NL773" s="10">
        <f>NJ773*1.4</f>
        <v>0</v>
      </c>
      <c r="NM773" s="10"/>
      <c r="NN773" s="263"/>
      <c r="NO773" s="202" t="s">
        <v>116</v>
      </c>
      <c r="NP773" s="498" t="s">
        <v>908</v>
      </c>
      <c r="NR773" s="203"/>
      <c r="NS773" s="203">
        <f>VLOOKUP(NP773,$A$794:$F$2344,6,FALSE)</f>
        <v>0</v>
      </c>
      <c r="NT773" s="202" t="s">
        <v>63</v>
      </c>
      <c r="NU773" s="10">
        <f>NS773*1.4</f>
        <v>0</v>
      </c>
      <c r="NV773" s="10"/>
      <c r="NW773" s="263"/>
      <c r="NX773" s="202" t="s">
        <v>116</v>
      </c>
      <c r="NY773" s="484" t="s">
        <v>816</v>
      </c>
      <c r="OA773" s="203"/>
      <c r="OB773" s="203">
        <f>VLOOKUP(NY773,$A$794:$F$2344,6,FALSE)</f>
        <v>0</v>
      </c>
      <c r="OC773" s="202" t="s">
        <v>63</v>
      </c>
      <c r="OD773" s="10">
        <f>OB773*1.4</f>
        <v>0</v>
      </c>
      <c r="OE773" s="10"/>
      <c r="OF773" s="263"/>
      <c r="OG773" s="202" t="s">
        <v>116</v>
      </c>
      <c r="OH773" s="484" t="s">
        <v>2293</v>
      </c>
      <c r="OJ773" s="203"/>
      <c r="OK773" s="203">
        <f>VLOOKUP(OH773,$A$794:$F$2344,6,FALSE)</f>
        <v>0</v>
      </c>
      <c r="OL773" s="202" t="s">
        <v>63</v>
      </c>
      <c r="OM773" s="10">
        <f>OK773*1.4</f>
        <v>0</v>
      </c>
      <c r="ON773" s="10"/>
      <c r="OO773" s="263"/>
      <c r="OP773" s="202" t="s">
        <v>116</v>
      </c>
      <c r="OQ773" s="484" t="s">
        <v>1980</v>
      </c>
      <c r="OS773" s="203"/>
      <c r="OT773" s="203">
        <f>VLOOKUP(OQ773,$A$794:$F$2344,6,FALSE)</f>
        <v>0</v>
      </c>
      <c r="OU773" s="202" t="s">
        <v>63</v>
      </c>
      <c r="OV773" s="10">
        <f>OT773*1.4</f>
        <v>0</v>
      </c>
      <c r="OW773" s="10"/>
      <c r="OX773" s="263"/>
      <c r="OY773" s="202" t="s">
        <v>116</v>
      </c>
      <c r="OZ773" s="484" t="s">
        <v>1988</v>
      </c>
      <c r="PB773" s="203"/>
      <c r="PC773" s="203">
        <f>VLOOKUP(OZ773,$A$794:$F$2344,6,FALSE)</f>
        <v>0</v>
      </c>
      <c r="PD773" s="202" t="s">
        <v>63</v>
      </c>
      <c r="PE773" s="10">
        <f>PC773*1.4</f>
        <v>0</v>
      </c>
      <c r="PF773" s="10"/>
      <c r="PG773" s="263"/>
      <c r="PH773" s="202" t="s">
        <v>116</v>
      </c>
      <c r="PI773" s="496" t="s">
        <v>183</v>
      </c>
      <c r="PK773" s="203"/>
      <c r="PL773" s="203" t="e">
        <f>VLOOKUP(PI773,$A$794:$F$2344,6,FALSE)</f>
        <v>#N/A</v>
      </c>
      <c r="PM773" s="202" t="s">
        <v>63</v>
      </c>
      <c r="PN773" s="10" t="e">
        <f>PL773*1.4</f>
        <v>#N/A</v>
      </c>
      <c r="PO773" s="10"/>
      <c r="PP773" s="263"/>
      <c r="PQ773" s="202" t="s">
        <v>116</v>
      </c>
      <c r="PR773" s="484" t="s">
        <v>631</v>
      </c>
      <c r="PT773" s="203"/>
      <c r="PU773" s="203">
        <f>VLOOKUP(PR773,$A$794:$F$2344,6,FALSE)</f>
        <v>0</v>
      </c>
      <c r="PV773" s="202" t="s">
        <v>63</v>
      </c>
      <c r="PW773" s="10">
        <f>PU773*1.4</f>
        <v>0</v>
      </c>
      <c r="PX773" s="10"/>
      <c r="PY773" s="263"/>
      <c r="PZ773" s="202" t="s">
        <v>116</v>
      </c>
      <c r="QA773" s="496" t="s">
        <v>183</v>
      </c>
      <c r="QC773" s="203"/>
      <c r="QD773" s="203" t="e">
        <f>VLOOKUP(QA773,$A$794:$F$2344,6,FALSE)</f>
        <v>#N/A</v>
      </c>
      <c r="QE773" s="202" t="s">
        <v>63</v>
      </c>
      <c r="QF773" s="10" t="e">
        <f>QD773*1.4</f>
        <v>#N/A</v>
      </c>
      <c r="QG773" s="10"/>
      <c r="QH773" s="263"/>
      <c r="QI773" s="202" t="s">
        <v>116</v>
      </c>
      <c r="QJ773" s="484" t="s">
        <v>1943</v>
      </c>
      <c r="QL773" s="203"/>
      <c r="QM773" s="203">
        <f>VLOOKUP(QJ773,$A$794:$F$2344,6,FALSE)</f>
        <v>0</v>
      </c>
      <c r="QN773" s="202" t="s">
        <v>63</v>
      </c>
      <c r="QO773" s="10">
        <f>QM773*1.4</f>
        <v>0</v>
      </c>
      <c r="QP773" s="10"/>
      <c r="QQ773" s="263"/>
      <c r="QR773" s="202" t="s">
        <v>116</v>
      </c>
      <c r="QS773" s="484" t="s">
        <v>673</v>
      </c>
      <c r="QU773" s="203"/>
      <c r="QV773" s="203">
        <f>VLOOKUP(QS773,$A$794:$F$2344,6,FALSE)</f>
        <v>0</v>
      </c>
      <c r="QW773" s="202" t="s">
        <v>63</v>
      </c>
      <c r="QX773" s="10">
        <f>QV773*1.4</f>
        <v>0</v>
      </c>
      <c r="QY773" s="10"/>
      <c r="QZ773" s="263"/>
      <c r="RA773" s="202" t="s">
        <v>116</v>
      </c>
      <c r="RB773" s="484" t="s">
        <v>2068</v>
      </c>
      <c r="RD773" s="203"/>
      <c r="RE773" s="203">
        <f>VLOOKUP(RB773,$A$794:$F$2344,6,FALSE)</f>
        <v>0</v>
      </c>
      <c r="RF773" s="202" t="s">
        <v>63</v>
      </c>
      <c r="RG773" s="10">
        <f>RE773*1.4</f>
        <v>0</v>
      </c>
      <c r="RH773" s="10"/>
      <c r="RI773" s="263"/>
      <c r="RJ773" s="202" t="s">
        <v>116</v>
      </c>
      <c r="RK773" s="484" t="s">
        <v>787</v>
      </c>
      <c r="RM773" s="203"/>
      <c r="RN773" s="203">
        <f>VLOOKUP(RK773,$A$794:$F$2344,6,FALSE)</f>
        <v>0</v>
      </c>
      <c r="RO773" s="202" t="s">
        <v>63</v>
      </c>
      <c r="RP773" s="10">
        <f>RN773*1.4</f>
        <v>0</v>
      </c>
      <c r="RQ773" s="10"/>
      <c r="RR773" s="263"/>
      <c r="RS773" s="202" t="s">
        <v>116</v>
      </c>
      <c r="RT773" s="484" t="s">
        <v>3049</v>
      </c>
      <c r="RV773" s="203"/>
      <c r="RW773" s="203">
        <f>VLOOKUP(RT773,$A$794:$F$2344,6,FALSE)</f>
        <v>0</v>
      </c>
      <c r="RX773" s="202" t="s">
        <v>63</v>
      </c>
      <c r="RY773" s="10">
        <f>RW773*1.4</f>
        <v>0</v>
      </c>
      <c r="RZ773" s="10"/>
      <c r="SA773" s="269"/>
      <c r="SB773" s="202" t="s">
        <v>116</v>
      </c>
      <c r="SC773" s="484" t="s">
        <v>2935</v>
      </c>
      <c r="SE773" s="203"/>
      <c r="SF773" s="203">
        <f>VLOOKUP(SC773,$A$794:$F$2344,6,FALSE)</f>
        <v>0</v>
      </c>
      <c r="SG773" s="202" t="s">
        <v>63</v>
      </c>
      <c r="SH773" s="10">
        <f>SF773*1.4</f>
        <v>0</v>
      </c>
      <c r="SI773" s="10"/>
      <c r="SJ773" s="269"/>
      <c r="SK773" s="202" t="s">
        <v>116</v>
      </c>
      <c r="SL773" s="496" t="s">
        <v>183</v>
      </c>
      <c r="SN773" s="203"/>
      <c r="SO773" s="203" t="e">
        <f>VLOOKUP(SL773,$A$794:$F$2344,6,FALSE)</f>
        <v>#N/A</v>
      </c>
      <c r="SP773" s="202" t="s">
        <v>63</v>
      </c>
      <c r="SQ773" s="10" t="e">
        <f>SO773*1.4</f>
        <v>#N/A</v>
      </c>
      <c r="SR773" s="10"/>
      <c r="SS773" s="269"/>
      <c r="ST773" s="202" t="s">
        <v>116</v>
      </c>
      <c r="SU773" s="484" t="s">
        <v>2379</v>
      </c>
      <c r="SW773" s="203"/>
      <c r="SX773" s="203">
        <f>VLOOKUP(SU773,$A$794:$F$2344,6,FALSE)</f>
        <v>0</v>
      </c>
      <c r="SY773" s="202" t="s">
        <v>63</v>
      </c>
      <c r="SZ773" s="10">
        <f>SX773*1.4</f>
        <v>0</v>
      </c>
      <c r="TA773" s="10"/>
      <c r="TB773" s="269"/>
      <c r="TC773" s="202" t="s">
        <v>116</v>
      </c>
      <c r="TD773" s="484" t="s">
        <v>1973</v>
      </c>
      <c r="TF773" s="203"/>
      <c r="TG773" s="203">
        <f>VLOOKUP(TD773,$A$794:$F$2344,6,FALSE)</f>
        <v>0</v>
      </c>
      <c r="TH773" s="202" t="s">
        <v>63</v>
      </c>
      <c r="TI773" s="10">
        <f>TG773*1.4</f>
        <v>0</v>
      </c>
      <c r="TK773" s="269"/>
      <c r="TL773" s="202" t="s">
        <v>116</v>
      </c>
      <c r="TM773" s="484" t="s">
        <v>435</v>
      </c>
      <c r="TO773" s="203"/>
      <c r="TP773" s="203">
        <f>VLOOKUP(TM773,$A$794:$F$2344,6,FALSE)</f>
        <v>0</v>
      </c>
      <c r="TQ773" s="202" t="s">
        <v>63</v>
      </c>
      <c r="TR773" s="10">
        <f>TP773*1.4</f>
        <v>0</v>
      </c>
      <c r="TS773" s="10"/>
      <c r="TT773" s="269"/>
      <c r="TU773" s="202" t="s">
        <v>116</v>
      </c>
      <c r="TV773" s="484" t="s">
        <v>429</v>
      </c>
      <c r="TX773" s="203"/>
      <c r="TY773" s="203">
        <f>VLOOKUP(TV773,$A$794:$F$2344,6,FALSE)</f>
        <v>0</v>
      </c>
      <c r="TZ773" s="202" t="s">
        <v>63</v>
      </c>
      <c r="UA773" s="10">
        <f>TY773*1.4</f>
        <v>0</v>
      </c>
      <c r="UB773" s="10"/>
      <c r="UC773" s="269"/>
      <c r="UD773" s="202" t="s">
        <v>116</v>
      </c>
      <c r="UE773" s="498" t="s">
        <v>2421</v>
      </c>
      <c r="UG773" s="203"/>
      <c r="UH773" s="203">
        <f>VLOOKUP(UE773,$A$794:$F$2344,6,FALSE)</f>
        <v>6</v>
      </c>
      <c r="UI773" s="202" t="s">
        <v>63</v>
      </c>
      <c r="UJ773" s="10">
        <f>UH773*1.4</f>
        <v>8.3999999999999986</v>
      </c>
      <c r="UK773" s="10"/>
      <c r="UL773" s="269"/>
      <c r="UM773" s="202" t="s">
        <v>116</v>
      </c>
      <c r="UN773" s="484" t="s">
        <v>1980</v>
      </c>
      <c r="UP773" s="203"/>
      <c r="UQ773" s="203">
        <f>VLOOKUP(UN773,$A$794:$F$2344,6,FALSE)</f>
        <v>0</v>
      </c>
      <c r="UR773" s="202" t="s">
        <v>63</v>
      </c>
      <c r="US773" s="10">
        <f>UQ773*1.4</f>
        <v>0</v>
      </c>
      <c r="UT773" s="10"/>
      <c r="UU773" s="269"/>
      <c r="UV773" s="202" t="s">
        <v>116</v>
      </c>
      <c r="UW773" s="484" t="s">
        <v>591</v>
      </c>
      <c r="UY773" s="203"/>
      <c r="UZ773" s="203">
        <f>VLOOKUP(UW773,$A$794:$F$2344,6,FALSE)</f>
        <v>0</v>
      </c>
      <c r="VA773" s="202" t="s">
        <v>63</v>
      </c>
      <c r="VB773" s="10">
        <f>UZ773*1.4</f>
        <v>0</v>
      </c>
      <c r="VC773" s="10"/>
      <c r="VD773" s="269"/>
      <c r="VE773" s="202" t="s">
        <v>116</v>
      </c>
      <c r="VF773" s="484" t="s">
        <v>2000</v>
      </c>
      <c r="VH773" s="203"/>
      <c r="VI773" s="203">
        <f>VLOOKUP(VF773,$A$794:$F$2344,6,FALSE)</f>
        <v>0</v>
      </c>
      <c r="VJ773" s="202" t="s">
        <v>63</v>
      </c>
      <c r="VK773" s="10">
        <f>VI773*1.4</f>
        <v>0</v>
      </c>
      <c r="VL773" s="10"/>
      <c r="VM773" s="269"/>
      <c r="VN773" s="202" t="s">
        <v>116</v>
      </c>
      <c r="VO773" s="484" t="s">
        <v>816</v>
      </c>
      <c r="VQ773" s="203"/>
      <c r="VR773" s="203">
        <f>VLOOKUP(VO773,$A$794:$F$2344,6,FALSE)</f>
        <v>0</v>
      </c>
      <c r="VS773" s="202" t="s">
        <v>63</v>
      </c>
      <c r="VT773" s="10">
        <f>VR773*1.4</f>
        <v>0</v>
      </c>
      <c r="VU773" s="10"/>
      <c r="VV773" s="269"/>
      <c r="VW773" s="202" t="s">
        <v>116</v>
      </c>
      <c r="VX773" s="496" t="s">
        <v>183</v>
      </c>
      <c r="VZ773" s="203"/>
      <c r="WA773" s="203" t="e">
        <f>VLOOKUP(VX773,$A$794:$F$2344,6,FALSE)</f>
        <v>#N/A</v>
      </c>
      <c r="WB773" s="202" t="s">
        <v>63</v>
      </c>
      <c r="WC773" s="10" t="e">
        <f>WA773*1.4</f>
        <v>#N/A</v>
      </c>
      <c r="WE773" s="269"/>
      <c r="WF773" s="202" t="s">
        <v>116</v>
      </c>
      <c r="WG773" s="484" t="s">
        <v>2293</v>
      </c>
      <c r="WI773" s="203"/>
      <c r="WJ773" s="203">
        <f>VLOOKUP(WG773,$A$794:$F$2344,6,FALSE)</f>
        <v>0</v>
      </c>
      <c r="WK773" s="202" t="s">
        <v>63</v>
      </c>
      <c r="WL773" s="10">
        <f>WJ773*1.4</f>
        <v>0</v>
      </c>
      <c r="WN773" s="269"/>
      <c r="WO773" s="202" t="s">
        <v>116</v>
      </c>
      <c r="WP773" s="484" t="s">
        <v>2379</v>
      </c>
      <c r="WQ773" s="203"/>
      <c r="WR773" s="203"/>
      <c r="WS773" s="203">
        <f>VLOOKUP(WP773,$A$794:$F$2344,6,FALSE)</f>
        <v>0</v>
      </c>
      <c r="WT773" s="202" t="s">
        <v>63</v>
      </c>
      <c r="WU773" s="10">
        <f>WS773*1.4</f>
        <v>0</v>
      </c>
      <c r="WV773" s="10"/>
      <c r="WW773" s="269"/>
      <c r="WX773" s="202" t="s">
        <v>116</v>
      </c>
      <c r="WY773" s="484" t="s">
        <v>1130</v>
      </c>
      <c r="XA773" s="203"/>
      <c r="XB773" s="203">
        <f>VLOOKUP(WY773,$A$794:$F$2344,6,FALSE)</f>
        <v>0</v>
      </c>
      <c r="XC773" s="202" t="s">
        <v>63</v>
      </c>
      <c r="XD773" s="10">
        <f>XB773*1.4</f>
        <v>0</v>
      </c>
      <c r="XF773" s="269"/>
      <c r="XG773" s="202" t="s">
        <v>116</v>
      </c>
      <c r="XH773" s="484" t="s">
        <v>818</v>
      </c>
      <c r="XJ773" s="203"/>
      <c r="XK773" s="203">
        <f>VLOOKUP(XH773,$A$794:$F$2344,6,FALSE)</f>
        <v>0</v>
      </c>
      <c r="XL773" s="202" t="s">
        <v>63</v>
      </c>
      <c r="XM773" s="10">
        <f>XK773*1.4</f>
        <v>0</v>
      </c>
      <c r="XO773" s="269"/>
      <c r="XP773" s="202" t="s">
        <v>116</v>
      </c>
      <c r="XQ773" s="484" t="s">
        <v>2421</v>
      </c>
      <c r="XS773" s="203"/>
      <c r="XT773" s="203">
        <f>VLOOKUP(XQ773,$A$794:$F$2344,6,FALSE)</f>
        <v>6</v>
      </c>
      <c r="XU773" s="202" t="s">
        <v>63</v>
      </c>
      <c r="XV773" s="10">
        <f>XT773*1.4</f>
        <v>8.3999999999999986</v>
      </c>
      <c r="XW773" s="10"/>
      <c r="XX773" s="269"/>
      <c r="XY773" s="202" t="s">
        <v>116</v>
      </c>
      <c r="XZ773" s="484" t="s">
        <v>1943</v>
      </c>
      <c r="YB773" s="203"/>
      <c r="YC773" s="203">
        <f>VLOOKUP(XZ773,$A$794:$F$2344,6,FALSE)</f>
        <v>0</v>
      </c>
      <c r="YD773" s="202" t="s">
        <v>63</v>
      </c>
      <c r="YE773" s="10">
        <f>YC773*1.4</f>
        <v>0</v>
      </c>
      <c r="YG773" s="269"/>
      <c r="YH773" s="202" t="s">
        <v>116</v>
      </c>
      <c r="YI773" s="78" t="s">
        <v>183</v>
      </c>
      <c r="YK773" s="203"/>
      <c r="YL773" s="203" t="e">
        <f>VLOOKUP(YI773,$A$794:$F$2344,6,FALSE)</f>
        <v>#N/A</v>
      </c>
      <c r="YM773" s="202" t="s">
        <v>63</v>
      </c>
      <c r="YN773" s="10" t="e">
        <f>YL773*1.4</f>
        <v>#N/A</v>
      </c>
      <c r="YO773" s="10"/>
      <c r="YP773" s="269"/>
      <c r="YQ773" s="202" t="s">
        <v>116</v>
      </c>
      <c r="YR773" s="78" t="s">
        <v>183</v>
      </c>
      <c r="YT773" s="203"/>
      <c r="YU773" s="203" t="e">
        <f>VLOOKUP(YR773,$A$794:$F$2344,6,FALSE)</f>
        <v>#N/A</v>
      </c>
      <c r="YV773" s="202" t="s">
        <v>63</v>
      </c>
      <c r="YW773" s="10" t="e">
        <f>YU773*1.4</f>
        <v>#N/A</v>
      </c>
      <c r="YY773" s="269"/>
      <c r="YZ773" s="202" t="s">
        <v>116</v>
      </c>
      <c r="ZA773" s="78" t="s">
        <v>183</v>
      </c>
      <c r="ZC773" s="203"/>
      <c r="ZD773" s="203" t="e">
        <f>VLOOKUP(ZA773,$A$794:$F$2344,6,FALSE)</f>
        <v>#N/A</v>
      </c>
      <c r="ZE773" s="202" t="s">
        <v>63</v>
      </c>
      <c r="ZF773" s="10" t="e">
        <f>ZD773*1.4</f>
        <v>#N/A</v>
      </c>
      <c r="ZH773" s="269"/>
      <c r="ZI773" s="202" t="s">
        <v>116</v>
      </c>
      <c r="ZJ773" s="78" t="s">
        <v>183</v>
      </c>
      <c r="ZL773" s="203"/>
      <c r="ZM773" s="203" t="e">
        <f>VLOOKUP(ZJ773,$A$794:$F$2344,6,FALSE)</f>
        <v>#N/A</v>
      </c>
      <c r="ZN773" s="202" t="s">
        <v>63</v>
      </c>
      <c r="ZO773" s="10" t="e">
        <f>ZM773*1.4</f>
        <v>#N/A</v>
      </c>
      <c r="ZQ773" s="269"/>
      <c r="ZR773" s="202" t="s">
        <v>116</v>
      </c>
      <c r="ZS773" s="484" t="s">
        <v>1988</v>
      </c>
      <c r="ZU773" s="203"/>
      <c r="ZV773" s="203">
        <f>VLOOKUP(ZS773,$A$794:$F$2344,6,FALSE)</f>
        <v>0</v>
      </c>
      <c r="ZW773" s="202" t="s">
        <v>63</v>
      </c>
      <c r="ZX773" s="10">
        <f>ZV773*1.4</f>
        <v>0</v>
      </c>
      <c r="ZY773" s="10"/>
      <c r="ZZ773" s="269"/>
      <c r="AAA773" s="202" t="s">
        <v>116</v>
      </c>
      <c r="AAB773" s="484" t="s">
        <v>2918</v>
      </c>
      <c r="AAD773" s="203"/>
      <c r="AAE773" s="203">
        <f>VLOOKUP(AAB773,$A$794:$F$2344,6,FALSE)</f>
        <v>0</v>
      </c>
      <c r="AAF773" s="202" t="s">
        <v>63</v>
      </c>
      <c r="AAG773" s="10">
        <f>AAE773*1.4</f>
        <v>0</v>
      </c>
      <c r="AAH773" s="10"/>
      <c r="AAI773" s="269"/>
      <c r="AAJ773" s="202" t="s">
        <v>116</v>
      </c>
      <c r="AAK773" s="78" t="s">
        <v>183</v>
      </c>
      <c r="AAM773" s="203"/>
      <c r="AAN773" s="203" t="e">
        <f>VLOOKUP(AAK773,$A$794:$F$2344,6,FALSE)</f>
        <v>#N/A</v>
      </c>
      <c r="AAO773" s="202" t="s">
        <v>63</v>
      </c>
      <c r="AAP773" s="10" t="e">
        <f>AAN773*1.4</f>
        <v>#N/A</v>
      </c>
      <c r="AAQ773" s="10"/>
      <c r="AAR773" s="269"/>
      <c r="AAS773" s="202" t="s">
        <v>116</v>
      </c>
      <c r="AAT773" s="498" t="s">
        <v>2481</v>
      </c>
      <c r="AAV773" s="203"/>
      <c r="AAW773" s="203">
        <f>VLOOKUP(AAT773,$A$794:$F$2344,6,FALSE)</f>
        <v>0</v>
      </c>
      <c r="AAX773" s="202" t="s">
        <v>63</v>
      </c>
      <c r="AAY773" s="10">
        <f>AAW773*1.4</f>
        <v>0</v>
      </c>
      <c r="AAZ773" s="10"/>
      <c r="ABA773" s="269"/>
      <c r="ABB773" s="202" t="s">
        <v>116</v>
      </c>
      <c r="ABC773" s="484" t="s">
        <v>525</v>
      </c>
      <c r="ABE773" s="203"/>
      <c r="ABF773" s="203">
        <f>VLOOKUP(ABC773,$A$794:$F$2344,6,FALSE)</f>
        <v>0</v>
      </c>
      <c r="ABG773" s="202" t="s">
        <v>63</v>
      </c>
      <c r="ABH773" s="10">
        <f>ABF773*1.4</f>
        <v>0</v>
      </c>
      <c r="ABI773" s="10"/>
      <c r="ABJ773" s="269"/>
      <c r="ABK773" s="202" t="s">
        <v>116</v>
      </c>
      <c r="ABL773" s="484" t="s">
        <v>908</v>
      </c>
      <c r="ABN773" s="203"/>
      <c r="ABO773" s="203">
        <f>VLOOKUP(ABL773,$A$794:$F$2344,6,FALSE)</f>
        <v>0</v>
      </c>
      <c r="ABP773" s="202" t="s">
        <v>63</v>
      </c>
      <c r="ABQ773" s="10">
        <f>ABO773*1.4</f>
        <v>0</v>
      </c>
      <c r="ABR773" s="10"/>
      <c r="ABS773" s="269"/>
      <c r="ABT773" s="202" t="s">
        <v>116</v>
      </c>
      <c r="ABU773" s="484" t="s">
        <v>2733</v>
      </c>
      <c r="ABW773" s="203"/>
      <c r="ABX773" s="203">
        <f>VLOOKUP(ABU773,$A$794:$F$2344,6,FALSE)</f>
        <v>0</v>
      </c>
      <c r="ABY773" s="202" t="s">
        <v>63</v>
      </c>
      <c r="ABZ773" s="10">
        <f>ABX773*1.4</f>
        <v>0</v>
      </c>
      <c r="ACA773" s="10"/>
      <c r="ACB773" s="269"/>
      <c r="ACC773" s="202" t="s">
        <v>116</v>
      </c>
      <c r="ACD773" s="484" t="s">
        <v>1135</v>
      </c>
      <c r="ACF773" s="203"/>
      <c r="ACG773" s="203">
        <f>VLOOKUP(ACD773,$A$794:$F$2344,6,FALSE)</f>
        <v>0</v>
      </c>
      <c r="ACH773" s="202" t="s">
        <v>63</v>
      </c>
      <c r="ACI773" s="10">
        <f>ACG773*1.4</f>
        <v>0</v>
      </c>
      <c r="ACJ773" s="10"/>
      <c r="ACK773" s="269"/>
      <c r="ACL773" s="202" t="s">
        <v>116</v>
      </c>
      <c r="ACM773" s="484" t="s">
        <v>2499</v>
      </c>
      <c r="ACO773" s="203"/>
      <c r="ACP773" s="203">
        <f>VLOOKUP(ACM773,$A$794:$F$2344,6,FALSE)</f>
        <v>0</v>
      </c>
      <c r="ACQ773" s="202" t="s">
        <v>63</v>
      </c>
      <c r="ACR773" s="10">
        <f>ACP773*1.4</f>
        <v>0</v>
      </c>
      <c r="ACS773" s="10"/>
      <c r="ACT773" s="269"/>
      <c r="ACU773" s="202" t="s">
        <v>116</v>
      </c>
      <c r="ACV773" s="484" t="s">
        <v>548</v>
      </c>
      <c r="ACX773" s="203"/>
      <c r="ACY773" s="203">
        <f>VLOOKUP(ACV773,$A$794:$F$2344,6,FALSE)</f>
        <v>0</v>
      </c>
      <c r="ACZ773" s="202" t="s">
        <v>63</v>
      </c>
      <c r="ADA773" s="10">
        <f>ACY773*1.4</f>
        <v>0</v>
      </c>
      <c r="ADB773" s="10"/>
      <c r="ADC773" s="269"/>
      <c r="ADD773" s="202" t="s">
        <v>116</v>
      </c>
      <c r="ADE773" s="484" t="s">
        <v>2379</v>
      </c>
      <c r="ADG773" s="203"/>
      <c r="ADH773" s="203">
        <f>VLOOKUP(ADE773,$A$794:$F$2344,6,FALSE)</f>
        <v>0</v>
      </c>
      <c r="ADI773" s="202" t="s">
        <v>63</v>
      </c>
      <c r="ADJ773" s="10">
        <f>ADH773*1.4</f>
        <v>0</v>
      </c>
      <c r="ADL773" s="269"/>
      <c r="ADM773" s="202" t="s">
        <v>116</v>
      </c>
      <c r="ADN773" s="484" t="s">
        <v>2304</v>
      </c>
      <c r="ADP773" s="203"/>
      <c r="ADQ773" s="203">
        <f>VLOOKUP(ADN773,$A$794:$F$2344,6,FALSE)</f>
        <v>0</v>
      </c>
      <c r="ADR773" s="202" t="s">
        <v>63</v>
      </c>
      <c r="ADS773" s="10">
        <f>ADQ773*1.4</f>
        <v>0</v>
      </c>
      <c r="ADT773" s="10"/>
      <c r="ADU773" s="269"/>
      <c r="ADV773" s="202" t="s">
        <v>116</v>
      </c>
      <c r="ADW773" s="78" t="s">
        <v>183</v>
      </c>
      <c r="ADY773" s="203"/>
      <c r="ADZ773" s="203" t="e">
        <f>VLOOKUP(ADW773,$A$794:$F$2344,6,FALSE)</f>
        <v>#N/A</v>
      </c>
      <c r="AEA773" s="202" t="s">
        <v>63</v>
      </c>
      <c r="AEB773" s="10" t="e">
        <f>ADZ773*1.4</f>
        <v>#N/A</v>
      </c>
      <c r="AED773" s="269"/>
      <c r="AEE773" s="202" t="s">
        <v>116</v>
      </c>
      <c r="AEF773" s="491" t="s">
        <v>1988</v>
      </c>
      <c r="AEH773" s="203"/>
      <c r="AEI773" s="203">
        <f>VLOOKUP(AEF773,$A$794:$F$2344,6,FALSE)</f>
        <v>0</v>
      </c>
      <c r="AEJ773" s="202" t="s">
        <v>63</v>
      </c>
      <c r="AEK773" s="10">
        <f>AEI773*1.4</f>
        <v>0</v>
      </c>
      <c r="AEM773" s="269"/>
      <c r="AEN773" s="202" t="s">
        <v>116</v>
      </c>
      <c r="AEO773" s="484" t="s">
        <v>2402</v>
      </c>
      <c r="AEQ773" s="203"/>
      <c r="AER773" s="203">
        <f>VLOOKUP(AEO773,$A$794:$F$2344,6,FALSE)</f>
        <v>0</v>
      </c>
      <c r="AES773" s="202" t="s">
        <v>63</v>
      </c>
      <c r="AET773" s="10">
        <f>AER773*1.4</f>
        <v>0</v>
      </c>
      <c r="AEV773" s="269"/>
      <c r="AEW773" s="202" t="s">
        <v>116</v>
      </c>
      <c r="AEX773" s="484" t="s">
        <v>505</v>
      </c>
      <c r="AEZ773" s="203"/>
      <c r="AFA773" s="203">
        <f>VLOOKUP(AEX773,$A$794:$F$2344,6,FALSE)</f>
        <v>0</v>
      </c>
      <c r="AFB773" s="202" t="s">
        <v>63</v>
      </c>
      <c r="AFC773" s="10">
        <f>AFA773*1.4</f>
        <v>0</v>
      </c>
      <c r="AFD773" s="10"/>
      <c r="AFE773" s="269"/>
      <c r="AFF773" s="202" t="s">
        <v>116</v>
      </c>
      <c r="AFG773" s="78" t="s">
        <v>183</v>
      </c>
      <c r="AFI773" s="203"/>
      <c r="AFJ773" s="203" t="e">
        <f>VLOOKUP(AFG773,$A$794:$F$2344,6,FALSE)</f>
        <v>#N/A</v>
      </c>
      <c r="AFK773" s="202" t="s">
        <v>63</v>
      </c>
      <c r="AFL773" s="10" t="e">
        <f>AFJ773*1.4</f>
        <v>#N/A</v>
      </c>
      <c r="AFM773" s="10"/>
      <c r="AFN773" s="269"/>
      <c r="AFO773" s="202" t="s">
        <v>116</v>
      </c>
      <c r="AFP773" s="484" t="s">
        <v>660</v>
      </c>
      <c r="AFR773" s="203"/>
      <c r="AFS773" s="203">
        <f>VLOOKUP(AFP773,$A$794:$F$2344,6,FALSE)</f>
        <v>0</v>
      </c>
      <c r="AFT773" s="202" t="s">
        <v>63</v>
      </c>
      <c r="AFU773" s="10">
        <f>AFS773*1.4</f>
        <v>0</v>
      </c>
      <c r="AFV773" s="10"/>
      <c r="AFW773" s="269"/>
      <c r="AFX773" s="202" t="s">
        <v>116</v>
      </c>
      <c r="AFY773" s="484" t="s">
        <v>2935</v>
      </c>
      <c r="AGA773" s="203"/>
      <c r="AGB773" s="203">
        <f>VLOOKUP(AFY773,$A$794:$F$2344,6,FALSE)</f>
        <v>0</v>
      </c>
      <c r="AGC773" s="202" t="s">
        <v>63</v>
      </c>
      <c r="AGD773" s="10">
        <f>AGB773*1.4</f>
        <v>0</v>
      </c>
      <c r="AGE773" s="10"/>
      <c r="AGF773" s="269"/>
      <c r="AGG773" s="202" t="s">
        <v>116</v>
      </c>
      <c r="AGH773" s="484" t="s">
        <v>556</v>
      </c>
      <c r="AGJ773" s="203"/>
      <c r="AGK773" s="203">
        <f>VLOOKUP(AGH773,$A$794:$F$2344,6,FALSE)</f>
        <v>0</v>
      </c>
      <c r="AGL773" s="202" t="s">
        <v>63</v>
      </c>
      <c r="AGM773" s="10">
        <f>AGK773*1.4</f>
        <v>0</v>
      </c>
      <c r="AGN773" s="10"/>
      <c r="AGO773" s="269"/>
      <c r="AGP773" s="202" t="s">
        <v>116</v>
      </c>
      <c r="AGQ773" s="484" t="s">
        <v>2000</v>
      </c>
      <c r="AGS773" s="203"/>
      <c r="AGT773" s="203">
        <f>VLOOKUP(AGQ773,$A$794:$F$2344,6,FALSE)</f>
        <v>0</v>
      </c>
      <c r="AGU773" s="202" t="s">
        <v>63</v>
      </c>
      <c r="AGV773" s="10">
        <f>AGT773*1.4</f>
        <v>0</v>
      </c>
      <c r="AGW773" s="10"/>
      <c r="AGX773" s="269"/>
      <c r="AGY773" s="202" t="s">
        <v>116</v>
      </c>
      <c r="AGZ773" s="78" t="s">
        <v>183</v>
      </c>
      <c r="AHB773" s="203"/>
      <c r="AHC773" s="203" t="e">
        <f>VLOOKUP(AGZ773,$A$794:$F$2344,6,FALSE)</f>
        <v>#N/A</v>
      </c>
      <c r="AHD773" s="202" t="s">
        <v>63</v>
      </c>
      <c r="AHE773" s="10" t="e">
        <f>AHC773*1.4</f>
        <v>#N/A</v>
      </c>
      <c r="AHF773" s="10"/>
      <c r="AHG773" s="269"/>
      <c r="AHH773" s="202" t="s">
        <v>116</v>
      </c>
      <c r="AHI773" s="502" t="s">
        <v>925</v>
      </c>
      <c r="AHK773" s="203"/>
      <c r="AHL773" s="203">
        <f>VLOOKUP(AHI773,$A$794:$F$2344,6,FALSE)</f>
        <v>0</v>
      </c>
      <c r="AHM773" s="202" t="s">
        <v>63</v>
      </c>
      <c r="AHN773" s="10">
        <f>AHL773*1.4</f>
        <v>0</v>
      </c>
      <c r="AHO773" s="10"/>
      <c r="AHP773" s="269"/>
      <c r="AHQ773" s="202" t="s">
        <v>116</v>
      </c>
      <c r="AHR773" s="484" t="s">
        <v>435</v>
      </c>
      <c r="AHT773" s="203"/>
      <c r="AHU773" s="203">
        <f>VLOOKUP(AHR773,$A$794:$F$2344,6,FALSE)</f>
        <v>0</v>
      </c>
      <c r="AHV773" s="202" t="s">
        <v>63</v>
      </c>
      <c r="AHW773" s="10">
        <f>AHU773*1.4</f>
        <v>0</v>
      </c>
      <c r="AHX773" s="10"/>
      <c r="AHY773" s="269"/>
      <c r="AHZ773" s="202" t="s">
        <v>116</v>
      </c>
      <c r="AIA773" s="78" t="s">
        <v>183</v>
      </c>
      <c r="AIC773" s="203"/>
      <c r="AID773" s="203" t="e">
        <f>VLOOKUP(AIA773,$A$794:$F$2344,6,FALSE)</f>
        <v>#N/A</v>
      </c>
      <c r="AIE773" s="202" t="s">
        <v>63</v>
      </c>
      <c r="AIF773" s="10" t="e">
        <f>AID773*1.4</f>
        <v>#N/A</v>
      </c>
      <c r="AIG773" s="10"/>
      <c r="AIH773" s="269"/>
      <c r="AII773" s="202" t="s">
        <v>116</v>
      </c>
      <c r="AIJ773" s="484" t="s">
        <v>589</v>
      </c>
      <c r="AIL773" s="203"/>
      <c r="AIM773" s="203">
        <f>VLOOKUP(AIJ773,$A$794:$F$2344,6,FALSE)</f>
        <v>0</v>
      </c>
      <c r="AIN773" s="202" t="s">
        <v>63</v>
      </c>
      <c r="AIO773" s="10">
        <f>AIM773*1.4</f>
        <v>0</v>
      </c>
      <c r="AIP773" s="10"/>
      <c r="AIQ773" s="269"/>
      <c r="AIR773" s="202" t="s">
        <v>116</v>
      </c>
      <c r="AIS773" s="484" t="s">
        <v>1943</v>
      </c>
      <c r="AIU773" s="203"/>
      <c r="AIV773" s="203">
        <f>VLOOKUP(AIS773,$A$794:$F$2344,6,FALSE)</f>
        <v>0</v>
      </c>
      <c r="AIW773" s="202" t="s">
        <v>63</v>
      </c>
      <c r="AIX773" s="10">
        <f>AIV773*1.4</f>
        <v>0</v>
      </c>
      <c r="AIY773" s="10"/>
      <c r="AIZ773" s="269"/>
      <c r="AJA773" s="202" t="s">
        <v>116</v>
      </c>
      <c r="AJB773" s="78" t="s">
        <v>183</v>
      </c>
      <c r="AJD773" s="203"/>
      <c r="AJE773" s="203" t="e">
        <f>VLOOKUP(AJB773,$A$794:$F$2344,6,FALSE)</f>
        <v>#N/A</v>
      </c>
      <c r="AJF773" s="202" t="s">
        <v>63</v>
      </c>
      <c r="AJG773" s="10" t="e">
        <f>AJE773*1.4</f>
        <v>#N/A</v>
      </c>
      <c r="AJH773" s="10"/>
      <c r="AJI773" s="269"/>
      <c r="AJJ773" s="202" t="s">
        <v>116</v>
      </c>
      <c r="AJK773" s="78" t="s">
        <v>183</v>
      </c>
      <c r="AJM773" s="203"/>
      <c r="AJN773" s="203" t="e">
        <f>VLOOKUP(AJK773,$A$794:$F$2344,6,FALSE)</f>
        <v>#N/A</v>
      </c>
      <c r="AJO773" s="202" t="s">
        <v>63</v>
      </c>
      <c r="AJP773" s="10" t="e">
        <f>AJN773*1.4</f>
        <v>#N/A</v>
      </c>
      <c r="AJQ773" s="10"/>
      <c r="AJR773" s="269"/>
      <c r="AJS773" s="202" t="s">
        <v>116</v>
      </c>
      <c r="AJT773" s="78" t="s">
        <v>183</v>
      </c>
      <c r="AJV773" s="203"/>
      <c r="AJW773" s="203" t="e">
        <f>VLOOKUP(AJT773,$A$794:$F$2344,6,FALSE)</f>
        <v>#N/A</v>
      </c>
      <c r="AJX773" s="202" t="s">
        <v>63</v>
      </c>
      <c r="AJY773" s="10" t="e">
        <f>AJW773*1.4</f>
        <v>#N/A</v>
      </c>
      <c r="AJZ773" s="10"/>
      <c r="AKA773" s="269"/>
      <c r="AKB773" s="202" t="s">
        <v>116</v>
      </c>
      <c r="AKC773" s="484" t="s">
        <v>2984</v>
      </c>
      <c r="AKE773" s="203"/>
      <c r="AKF773" s="203">
        <f>VLOOKUP(AKC773,$A$794:$F$2344,6,FALSE)</f>
        <v>0</v>
      </c>
      <c r="AKG773" s="202" t="s">
        <v>63</v>
      </c>
      <c r="AKH773" s="10">
        <f>AKF773*1.4</f>
        <v>0</v>
      </c>
      <c r="AKI773" s="10"/>
      <c r="AKJ773" s="269"/>
      <c r="AKK773" s="202" t="s">
        <v>116</v>
      </c>
      <c r="AKL773" s="78" t="s">
        <v>183</v>
      </c>
      <c r="AKN773" s="203"/>
      <c r="AKO773" s="203" t="e">
        <f>VLOOKUP(AKL773,$A$794:$F$2344,6,FALSE)</f>
        <v>#N/A</v>
      </c>
      <c r="AKP773" s="202" t="s">
        <v>63</v>
      </c>
      <c r="AKQ773" s="10" t="e">
        <f>AKO773*1.4</f>
        <v>#N/A</v>
      </c>
      <c r="AKR773" s="10"/>
      <c r="AKS773" s="269"/>
      <c r="AKT773" s="202" t="s">
        <v>116</v>
      </c>
      <c r="AKU773" s="78" t="s">
        <v>183</v>
      </c>
      <c r="AKW773" s="203"/>
      <c r="AKX773" s="203" t="e">
        <f>VLOOKUP(AKU773,$A$794:$F$2344,6,FALSE)</f>
        <v>#N/A</v>
      </c>
      <c r="AKY773" s="202" t="s">
        <v>63</v>
      </c>
      <c r="AKZ773" s="10" t="e">
        <f>AKX773*1.4</f>
        <v>#N/A</v>
      </c>
      <c r="ALA773" s="10"/>
      <c r="ALB773" s="269"/>
      <c r="ALC773" s="202" t="s">
        <v>116</v>
      </c>
      <c r="ALD773" s="78" t="s">
        <v>183</v>
      </c>
      <c r="ALF773" s="203"/>
      <c r="ALG773" s="203" t="e">
        <f>VLOOKUP(ALD773,$A$794:$F$2344,6,FALSE)</f>
        <v>#N/A</v>
      </c>
      <c r="ALH773" s="202" t="s">
        <v>63</v>
      </c>
      <c r="ALI773" s="10" t="e">
        <f>ALG773*1.4</f>
        <v>#N/A</v>
      </c>
      <c r="ALJ773" s="10"/>
      <c r="ALK773" s="269"/>
      <c r="ALL773" s="202" t="s">
        <v>116</v>
      </c>
      <c r="ALM773" s="78" t="s">
        <v>183</v>
      </c>
      <c r="ALO773" s="203"/>
      <c r="ALP773" s="203" t="e">
        <f>VLOOKUP(ALM773,$A$794:$F$2344,6,FALSE)</f>
        <v>#N/A</v>
      </c>
      <c r="ALQ773" s="202" t="s">
        <v>63</v>
      </c>
      <c r="ALR773" s="10" t="e">
        <f>ALP773*1.4</f>
        <v>#N/A</v>
      </c>
      <c r="ALS773" s="10"/>
      <c r="ALT773" s="269"/>
      <c r="ALU773" s="202" t="s">
        <v>116</v>
      </c>
      <c r="ALV773" s="78" t="s">
        <v>183</v>
      </c>
      <c r="ALX773" s="203"/>
      <c r="ALY773" s="203" t="e">
        <f>VLOOKUP(ALV773,$A$794:$F$2344,6,FALSE)</f>
        <v>#N/A</v>
      </c>
      <c r="ALZ773" s="202" t="s">
        <v>63</v>
      </c>
      <c r="AMA773" s="10" t="e">
        <f>ALY773*1.4</f>
        <v>#N/A</v>
      </c>
      <c r="AMB773" s="10"/>
      <c r="AMC773" s="269"/>
      <c r="AMD773" s="202" t="s">
        <v>116</v>
      </c>
      <c r="AME773" s="78" t="s">
        <v>183</v>
      </c>
      <c r="AMG773" s="203"/>
      <c r="AMH773" s="203" t="e">
        <f>VLOOKUP(AME773,$A$794:$F$2344,6,FALSE)</f>
        <v>#N/A</v>
      </c>
      <c r="AMI773" s="202" t="s">
        <v>63</v>
      </c>
      <c r="AMJ773" s="10" t="e">
        <f>AMH773*1.4</f>
        <v>#N/A</v>
      </c>
      <c r="AMK773" s="10"/>
      <c r="AML773" s="269"/>
      <c r="AMM773" s="202" t="s">
        <v>116</v>
      </c>
      <c r="AMN773" s="78" t="s">
        <v>183</v>
      </c>
      <c r="AMP773" s="203"/>
      <c r="AMQ773" s="203" t="e">
        <f>VLOOKUP(AMN773,$A$794:$F$2344,6,FALSE)</f>
        <v>#N/A</v>
      </c>
      <c r="AMR773" s="202" t="s">
        <v>63</v>
      </c>
      <c r="AMS773" s="10" t="e">
        <f>AMQ773*1.4</f>
        <v>#N/A</v>
      </c>
      <c r="AMT773" s="10"/>
      <c r="AMU773" s="269"/>
      <c r="AMV773" s="202" t="s">
        <v>116</v>
      </c>
      <c r="AMW773" s="78" t="s">
        <v>183</v>
      </c>
      <c r="AMY773" s="203"/>
      <c r="AMZ773" s="203" t="e">
        <f>VLOOKUP(AMW773,$A$794:$F$2344,6,FALSE)</f>
        <v>#N/A</v>
      </c>
      <c r="ANA773" s="202" t="s">
        <v>63</v>
      </c>
      <c r="ANB773" s="10" t="e">
        <f>AMZ773*1.4</f>
        <v>#N/A</v>
      </c>
      <c r="ANC773" s="10"/>
      <c r="AND773" s="269"/>
      <c r="ANE773" s="202" t="s">
        <v>116</v>
      </c>
      <c r="ANF773" s="78" t="s">
        <v>183</v>
      </c>
      <c r="ANH773" s="203"/>
      <c r="ANI773" s="203" t="e">
        <f>VLOOKUP(ANF773,$A$794:$F$2344,6,FALSE)</f>
        <v>#N/A</v>
      </c>
      <c r="ANJ773" s="202" t="s">
        <v>63</v>
      </c>
      <c r="ANK773" s="10" t="e">
        <f>ANI773*1.4</f>
        <v>#N/A</v>
      </c>
      <c r="ANL773" s="10"/>
      <c r="ANM773" s="269"/>
      <c r="ANN773" s="202" t="s">
        <v>116</v>
      </c>
      <c r="ANO773" s="78" t="s">
        <v>183</v>
      </c>
      <c r="ANQ773" s="203"/>
      <c r="ANR773" s="203" t="e">
        <f>VLOOKUP(ANO773,$A$794:$F$2344,6,FALSE)</f>
        <v>#N/A</v>
      </c>
      <c r="ANS773" s="202" t="s">
        <v>63</v>
      </c>
      <c r="ANT773" s="10" t="e">
        <f>ANR773*1.4</f>
        <v>#N/A</v>
      </c>
      <c r="ANU773" s="10"/>
      <c r="ANV773" s="269"/>
      <c r="ANW773" s="202" t="s">
        <v>116</v>
      </c>
      <c r="ANX773" s="78" t="s">
        <v>183</v>
      </c>
      <c r="ANZ773" s="203"/>
      <c r="AOA773" s="203" t="e">
        <f>VLOOKUP(ANX773,$A$794:$F$2344,6,FALSE)</f>
        <v>#N/A</v>
      </c>
      <c r="AOB773" s="202" t="s">
        <v>63</v>
      </c>
      <c r="AOC773" s="10" t="e">
        <f>AOA773*1.4</f>
        <v>#N/A</v>
      </c>
      <c r="AOD773" s="10"/>
      <c r="AOE773" s="269"/>
      <c r="AOF773" s="202" t="s">
        <v>116</v>
      </c>
      <c r="AOG773" s="78" t="s">
        <v>183</v>
      </c>
      <c r="AOI773" s="203"/>
      <c r="AOJ773" s="203" t="e">
        <f>VLOOKUP(AOG773,$A$794:$F$2344,6,FALSE)</f>
        <v>#N/A</v>
      </c>
      <c r="AOK773" s="202" t="s">
        <v>63</v>
      </c>
      <c r="AOL773" s="10" t="e">
        <f>AOJ773*1.4</f>
        <v>#N/A</v>
      </c>
      <c r="AOM773" s="10"/>
      <c r="AON773" s="269"/>
      <c r="AOO773" s="202" t="s">
        <v>116</v>
      </c>
      <c r="AOP773" s="78" t="s">
        <v>183</v>
      </c>
      <c r="AOR773" s="203"/>
      <c r="AOS773" s="203" t="e">
        <f>VLOOKUP(AOP773,$A$794:$F$2344,6,FALSE)</f>
        <v>#N/A</v>
      </c>
      <c r="AOT773" s="202" t="s">
        <v>63</v>
      </c>
      <c r="AOU773" s="10" t="e">
        <f>AOS773*1.4</f>
        <v>#N/A</v>
      </c>
      <c r="AOV773" s="10"/>
      <c r="AOW773" s="269"/>
      <c r="AOX773" s="202" t="s">
        <v>116</v>
      </c>
      <c r="AOY773" s="78" t="s">
        <v>183</v>
      </c>
      <c r="APA773" s="203"/>
      <c r="APB773" s="203" t="e">
        <f>VLOOKUP(AOY773,$A$794:$F$2344,6,FALSE)</f>
        <v>#N/A</v>
      </c>
      <c r="APC773" s="202" t="s">
        <v>63</v>
      </c>
      <c r="APD773" s="10" t="e">
        <f>APB773*1.4</f>
        <v>#N/A</v>
      </c>
      <c r="APE773" s="10"/>
      <c r="APF773" s="269"/>
      <c r="APG773" s="202" t="s">
        <v>116</v>
      </c>
      <c r="APH773" s="78" t="s">
        <v>183</v>
      </c>
      <c r="APJ773" s="203"/>
      <c r="APK773" s="203" t="e">
        <f>VLOOKUP(APH773,$A$794:$F$2344,6,FALSE)</f>
        <v>#N/A</v>
      </c>
      <c r="APL773" s="202" t="s">
        <v>63</v>
      </c>
      <c r="APM773" s="10" t="e">
        <f>APK773*1.4</f>
        <v>#N/A</v>
      </c>
      <c r="APN773" s="10"/>
      <c r="APO773" s="269"/>
      <c r="APP773" s="202" t="s">
        <v>116</v>
      </c>
      <c r="APQ773" s="498" t="s">
        <v>525</v>
      </c>
      <c r="APS773" s="203"/>
      <c r="APT773" s="203">
        <f>VLOOKUP(APQ773,$A$794:$F$2344,6,FALSE)</f>
        <v>0</v>
      </c>
      <c r="APU773" s="202" t="s">
        <v>63</v>
      </c>
      <c r="APV773" s="10">
        <f>APT773*1.4</f>
        <v>0</v>
      </c>
      <c r="APW773" s="10"/>
      <c r="APX773" s="269"/>
      <c r="APY773" s="202" t="s">
        <v>116</v>
      </c>
      <c r="APZ773" s="498" t="s">
        <v>1988</v>
      </c>
      <c r="AQB773" s="203"/>
      <c r="AQC773" s="203">
        <f>VLOOKUP(APZ773,$A$794:$F$2344,6,FALSE)</f>
        <v>0</v>
      </c>
      <c r="AQD773" s="202" t="s">
        <v>63</v>
      </c>
      <c r="AQE773" s="10">
        <f>AQC773*1.4</f>
        <v>0</v>
      </c>
      <c r="AQF773" s="10"/>
      <c r="AQG773" s="269"/>
      <c r="AQH773" s="202" t="s">
        <v>116</v>
      </c>
      <c r="AQI773" s="484" t="s">
        <v>602</v>
      </c>
      <c r="AQK773" s="203"/>
      <c r="AQL773" s="203">
        <f>VLOOKUP(AQI773,$A$794:$F$2344,6,FALSE)</f>
        <v>0</v>
      </c>
      <c r="AQM773" s="202" t="s">
        <v>63</v>
      </c>
      <c r="AQN773" s="10">
        <f>AQL773*1.4</f>
        <v>0</v>
      </c>
      <c r="AQO773" s="10"/>
      <c r="AQP773" s="269"/>
      <c r="AQQ773" s="202" t="s">
        <v>116</v>
      </c>
      <c r="AQR773" s="484" t="s">
        <v>2299</v>
      </c>
      <c r="AQT773" s="203"/>
      <c r="AQU773" s="203">
        <f>VLOOKUP(AQR773,$A$794:$F$2344,6,FALSE)</f>
        <v>64</v>
      </c>
      <c r="AQV773" s="202" t="s">
        <v>63</v>
      </c>
      <c r="AQW773" s="10">
        <f>AQU773*1.4</f>
        <v>89.6</v>
      </c>
      <c r="AQX773" s="10"/>
      <c r="AQY773" s="269"/>
      <c r="AQZ773" s="202" t="s">
        <v>116</v>
      </c>
      <c r="ARA773" s="484" t="s">
        <v>556</v>
      </c>
      <c r="ARC773" s="203"/>
      <c r="ARD773" s="203">
        <f>VLOOKUP(ARA773,$A$794:$F$2344,6,FALSE)</f>
        <v>0</v>
      </c>
      <c r="ARE773" s="202" t="s">
        <v>63</v>
      </c>
      <c r="ARF773" s="10">
        <f>ARD773*1.4</f>
        <v>0</v>
      </c>
      <c r="ARG773" s="10"/>
      <c r="ARH773" s="269"/>
      <c r="ARI773" s="202" t="s">
        <v>116</v>
      </c>
      <c r="ARJ773" s="484" t="s">
        <v>548</v>
      </c>
      <c r="ARL773" s="203"/>
      <c r="ARM773" s="203">
        <f>VLOOKUP(ARJ773,$A$794:$F$2344,6,FALSE)</f>
        <v>0</v>
      </c>
      <c r="ARN773" s="202" t="s">
        <v>63</v>
      </c>
      <c r="ARO773" s="10">
        <f>ARM773*1.4</f>
        <v>0</v>
      </c>
      <c r="ARP773" s="10"/>
      <c r="ARQ773" s="269"/>
      <c r="ARR773" s="202" t="s">
        <v>116</v>
      </c>
      <c r="ARS773" s="498" t="s">
        <v>2299</v>
      </c>
      <c r="ARU773" s="203"/>
      <c r="ARV773" s="203">
        <f>VLOOKUP(ARS773,$A$794:$F$2344,6,FALSE)</f>
        <v>64</v>
      </c>
      <c r="ARW773" s="202" t="s">
        <v>63</v>
      </c>
      <c r="ARX773" s="10">
        <f>ARV773*1.4</f>
        <v>89.6</v>
      </c>
      <c r="ARY773" s="10"/>
      <c r="ARZ773" s="269"/>
      <c r="ASA773" s="202" t="s">
        <v>116</v>
      </c>
      <c r="ASB773" s="484" t="s">
        <v>3084</v>
      </c>
      <c r="ASD773" s="203"/>
      <c r="ASE773" s="203">
        <f>VLOOKUP(ASB773,$A$794:$F$2344,6,FALSE)</f>
        <v>44</v>
      </c>
      <c r="ASF773" s="202" t="s">
        <v>63</v>
      </c>
      <c r="ASG773" s="10">
        <f>ASE773*1.4</f>
        <v>61.599999999999994</v>
      </c>
      <c r="ASH773" s="10"/>
      <c r="ASI773" s="269"/>
      <c r="ASJ773" s="202" t="s">
        <v>116</v>
      </c>
      <c r="ASK773" s="484" t="s">
        <v>2499</v>
      </c>
      <c r="ASM773" s="203"/>
      <c r="ASN773" s="203">
        <f>VLOOKUP(ASK773,$A$794:$F$2344,6,FALSE)</f>
        <v>0</v>
      </c>
      <c r="ASO773" s="202" t="s">
        <v>63</v>
      </c>
      <c r="ASP773" s="10">
        <f>ASN773*1.4</f>
        <v>0</v>
      </c>
      <c r="ASQ773" s="10"/>
      <c r="ASR773" s="269"/>
      <c r="ASS773" s="202" t="s">
        <v>116</v>
      </c>
      <c r="AST773" s="484" t="s">
        <v>3084</v>
      </c>
      <c r="ASV773" s="203"/>
      <c r="ASW773" s="203">
        <f>VLOOKUP(AST773,$A$794:$F$2344,6,FALSE)</f>
        <v>44</v>
      </c>
      <c r="ASX773" s="202" t="s">
        <v>63</v>
      </c>
      <c r="ASY773" s="10">
        <f>ASW773*1.4</f>
        <v>61.599999999999994</v>
      </c>
      <c r="ASZ773" s="10"/>
      <c r="ATA773" s="269"/>
      <c r="ATB773" s="202" t="s">
        <v>116</v>
      </c>
      <c r="ATC773" s="484" t="s">
        <v>3084</v>
      </c>
      <c r="ATE773" s="203"/>
      <c r="ATF773" s="203">
        <f>VLOOKUP(ATC773,$A$794:$F$2344,6,FALSE)</f>
        <v>44</v>
      </c>
      <c r="ATG773" s="202" t="s">
        <v>63</v>
      </c>
      <c r="ATH773" s="10">
        <f>ATF773*1.4</f>
        <v>61.599999999999994</v>
      </c>
      <c r="ATI773" s="10"/>
      <c r="ATJ773" s="269"/>
      <c r="ATK773" s="202" t="s">
        <v>116</v>
      </c>
      <c r="ATL773" s="484" t="s">
        <v>548</v>
      </c>
      <c r="ATN773" s="203"/>
      <c r="ATO773" s="203">
        <f>VLOOKUP(ATL773,$A$794:$F$2344,6,FALSE)</f>
        <v>0</v>
      </c>
      <c r="ATP773" s="202" t="s">
        <v>63</v>
      </c>
      <c r="ATQ773" s="10">
        <f>ATO773*1.4</f>
        <v>0</v>
      </c>
      <c r="ATR773" s="10"/>
      <c r="ATS773" s="269"/>
      <c r="ATT773" s="202" t="s">
        <v>116</v>
      </c>
      <c r="ATU773" s="484" t="s">
        <v>591</v>
      </c>
      <c r="ATW773" s="203"/>
      <c r="ATX773" s="203">
        <f>VLOOKUP(ATU773,$A$794:$F$2344,6,FALSE)</f>
        <v>0</v>
      </c>
      <c r="ATY773" s="202" t="s">
        <v>63</v>
      </c>
      <c r="ATZ773" s="10">
        <f>ATX773*1.4</f>
        <v>0</v>
      </c>
      <c r="AUA773" s="10"/>
      <c r="AUB773" s="269"/>
      <c r="AUC773" s="202" t="s">
        <v>116</v>
      </c>
      <c r="AUD773" s="484" t="s">
        <v>548</v>
      </c>
      <c r="AUF773" s="203"/>
      <c r="AUG773" s="203">
        <f>VLOOKUP(AUD773,$A$794:$F$2344,6,FALSE)</f>
        <v>0</v>
      </c>
      <c r="AUH773" s="202" t="s">
        <v>63</v>
      </c>
      <c r="AUI773" s="10">
        <f>AUG773*1.4</f>
        <v>0</v>
      </c>
      <c r="AUJ773" s="10"/>
      <c r="AUK773" s="269"/>
      <c r="AUL773" s="202" t="s">
        <v>116</v>
      </c>
      <c r="AUM773" s="484" t="s">
        <v>435</v>
      </c>
      <c r="AUO773" s="203"/>
      <c r="AUP773" s="203">
        <f>VLOOKUP(AUM773,$A$794:$F$2344,6,FALSE)</f>
        <v>0</v>
      </c>
      <c r="AUQ773" s="202" t="s">
        <v>63</v>
      </c>
      <c r="AUR773" s="10">
        <f>AUP773*1.4</f>
        <v>0</v>
      </c>
      <c r="AUS773" s="10"/>
      <c r="AUT773" s="269"/>
      <c r="AUU773" s="202" t="s">
        <v>116</v>
      </c>
      <c r="AUV773" s="509" t="s">
        <v>660</v>
      </c>
      <c r="AUX773" s="203"/>
      <c r="AUY773" s="203">
        <f>VLOOKUP(AUV773,$A$794:$F$2344,6,FALSE)</f>
        <v>0</v>
      </c>
      <c r="AUZ773" s="202" t="s">
        <v>63</v>
      </c>
      <c r="AVA773" s="10">
        <f>AUY773*1.4</f>
        <v>0</v>
      </c>
      <c r="AVB773" s="10"/>
      <c r="AVC773" s="269"/>
      <c r="AVD773" s="202" t="s">
        <v>116</v>
      </c>
      <c r="AVE773" s="484" t="s">
        <v>548</v>
      </c>
      <c r="AVG773" s="203"/>
      <c r="AVH773" s="203">
        <f>VLOOKUP(AVE773,$A$794:$F$2344,6,FALSE)</f>
        <v>0</v>
      </c>
      <c r="AVI773" s="202" t="s">
        <v>63</v>
      </c>
      <c r="AVJ773" s="10">
        <f>AVH773*1.4</f>
        <v>0</v>
      </c>
      <c r="AVK773" s="10"/>
      <c r="AVL773" s="269"/>
      <c r="AVM773" s="202" t="s">
        <v>116</v>
      </c>
      <c r="AVN773" s="484" t="s">
        <v>925</v>
      </c>
      <c r="AVP773" s="203"/>
      <c r="AVQ773" s="203">
        <f>VLOOKUP(AVN773,$A$794:$F$2344,6,FALSE)</f>
        <v>0</v>
      </c>
      <c r="AVR773" s="202" t="s">
        <v>63</v>
      </c>
      <c r="AVS773" s="10">
        <f>AVQ773*1.4</f>
        <v>0</v>
      </c>
      <c r="AVT773" s="10"/>
      <c r="AVU773" s="269"/>
      <c r="AVV773" s="202" t="s">
        <v>116</v>
      </c>
      <c r="AVW773" s="487" t="s">
        <v>1943</v>
      </c>
      <c r="AVY773" s="203"/>
      <c r="AVZ773" s="203">
        <f>VLOOKUP(AVW773,$A$794:$F$2344,6,FALSE)</f>
        <v>0</v>
      </c>
      <c r="AWA773" s="202" t="s">
        <v>63</v>
      </c>
      <c r="AWB773" s="10">
        <f>AVZ773*1.4</f>
        <v>0</v>
      </c>
      <c r="AWC773" s="10"/>
      <c r="AWD773" s="269"/>
      <c r="AWE773" s="202" t="s">
        <v>116</v>
      </c>
      <c r="AWF773" s="484" t="s">
        <v>3324</v>
      </c>
      <c r="AWH773" s="203"/>
      <c r="AWI773" s="203">
        <f>VLOOKUP(AWF773,$A$794:$F$2344,6,FALSE)</f>
        <v>15</v>
      </c>
      <c r="AWJ773" s="202" t="s">
        <v>63</v>
      </c>
      <c r="AWK773" s="10">
        <f>AWI773*1.4</f>
        <v>21</v>
      </c>
      <c r="AWL773" s="10"/>
      <c r="AWM773" s="269"/>
      <c r="AWN773" s="202" t="s">
        <v>116</v>
      </c>
      <c r="AWO773" s="484" t="s">
        <v>800</v>
      </c>
      <c r="AWQ773" s="203"/>
      <c r="AWR773" s="203">
        <f>VLOOKUP(AWO773,$A$794:$F$2344,6,FALSE)</f>
        <v>0</v>
      </c>
      <c r="AWS773" s="202" t="s">
        <v>63</v>
      </c>
      <c r="AWT773" s="10">
        <f>AWR773*1.4</f>
        <v>0</v>
      </c>
      <c r="AWU773" s="10"/>
      <c r="AWV773" s="269"/>
      <c r="AWW773" s="202" t="s">
        <v>116</v>
      </c>
      <c r="AWX773" s="484" t="s">
        <v>435</v>
      </c>
      <c r="AWZ773" s="203"/>
      <c r="AXA773" s="203">
        <f>VLOOKUP(AWX773,$A$794:$F$2344,6,FALSE)</f>
        <v>0</v>
      </c>
      <c r="AXB773" s="202" t="s">
        <v>63</v>
      </c>
      <c r="AXC773" s="10">
        <f>AXA773*1.4</f>
        <v>0</v>
      </c>
      <c r="AXD773" s="10"/>
      <c r="AXE773" s="269"/>
      <c r="AXF773" s="202" t="s">
        <v>116</v>
      </c>
      <c r="AXG773" s="484" t="s">
        <v>2421</v>
      </c>
      <c r="AXI773" s="203"/>
      <c r="AXJ773" s="203">
        <f>VLOOKUP(AXG773,$A$794:$F$2344,6,FALSE)</f>
        <v>6</v>
      </c>
      <c r="AXK773" s="202" t="s">
        <v>63</v>
      </c>
      <c r="AXL773" s="10">
        <f>AXJ773*1.4</f>
        <v>8.3999999999999986</v>
      </c>
      <c r="AXM773" s="10"/>
      <c r="AXN773" s="269"/>
      <c r="AXO773" s="202" t="s">
        <v>116</v>
      </c>
      <c r="AXP773" s="484" t="s">
        <v>3211</v>
      </c>
      <c r="AXR773" s="203"/>
      <c r="AXS773" s="203">
        <f>VLOOKUP(AXP773,$A$794:$F$2344,6,FALSE)</f>
        <v>0</v>
      </c>
      <c r="AXT773" s="202" t="s">
        <v>63</v>
      </c>
      <c r="AXU773" s="10">
        <f>AXS773*1.4</f>
        <v>0</v>
      </c>
      <c r="AXV773" s="10"/>
      <c r="AXW773" s="269"/>
      <c r="AXX773" s="202" t="s">
        <v>116</v>
      </c>
      <c r="AXY773" s="498" t="s">
        <v>505</v>
      </c>
      <c r="AYA773" s="203"/>
      <c r="AYB773" s="203">
        <f>VLOOKUP(AXY773,$A$794:$F$2344,6,FALSE)</f>
        <v>0</v>
      </c>
      <c r="AYC773" s="202" t="s">
        <v>63</v>
      </c>
      <c r="AYD773" s="10">
        <f>AYB773*1.4</f>
        <v>0</v>
      </c>
      <c r="AYE773" s="10"/>
      <c r="AYF773" s="269"/>
      <c r="AYG773" s="202" t="s">
        <v>116</v>
      </c>
      <c r="AYH773" s="484" t="s">
        <v>589</v>
      </c>
      <c r="AYJ773" s="203"/>
      <c r="AYK773" s="203">
        <f>VLOOKUP(AYH773,$A$794:$F$2344,6,FALSE)</f>
        <v>0</v>
      </c>
      <c r="AYL773" s="202" t="s">
        <v>63</v>
      </c>
      <c r="AYM773" s="10">
        <f>AYK773*1.4</f>
        <v>0</v>
      </c>
      <c r="AYN773" s="10"/>
      <c r="AYO773" s="269"/>
      <c r="AYP773" s="202" t="s">
        <v>116</v>
      </c>
      <c r="AYQ773" s="484" t="s">
        <v>2734</v>
      </c>
      <c r="AYS773" s="203"/>
      <c r="AYT773" s="203">
        <f>VLOOKUP(AYQ773,$A$794:$F$2344,6,FALSE)</f>
        <v>0</v>
      </c>
      <c r="AYU773" s="202" t="s">
        <v>63</v>
      </c>
      <c r="AYV773" s="10">
        <f>AYT773*1.4</f>
        <v>0</v>
      </c>
      <c r="AYW773" s="10"/>
      <c r="AYX773" s="269"/>
      <c r="AYY773" s="202" t="s">
        <v>116</v>
      </c>
      <c r="AYZ773" s="484" t="s">
        <v>2421</v>
      </c>
      <c r="AZB773" s="203"/>
      <c r="AZC773" s="203">
        <f>VLOOKUP(AYZ773,$A$794:$F$2344,6,FALSE)</f>
        <v>6</v>
      </c>
      <c r="AZD773" s="202" t="s">
        <v>63</v>
      </c>
      <c r="AZE773" s="10">
        <f>AZC773*1.4</f>
        <v>8.3999999999999986</v>
      </c>
      <c r="AZF773" s="10"/>
      <c r="AZG773" s="269"/>
      <c r="AZH773" s="202" t="s">
        <v>116</v>
      </c>
      <c r="AZI773" s="484" t="s">
        <v>623</v>
      </c>
      <c r="AZK773" s="203"/>
      <c r="AZL773" s="203">
        <f>VLOOKUP(AZI773,$A$794:$F$2344,6,FALSE)</f>
        <v>0</v>
      </c>
      <c r="AZM773" s="202" t="s">
        <v>63</v>
      </c>
      <c r="AZN773" s="10">
        <f>AZL773*1.4</f>
        <v>0</v>
      </c>
      <c r="AZO773" s="10"/>
      <c r="AZP773" s="269"/>
      <c r="AZQ773" s="202" t="s">
        <v>116</v>
      </c>
      <c r="AZR773" s="484" t="s">
        <v>548</v>
      </c>
      <c r="AZT773" s="203"/>
      <c r="AZU773" s="203">
        <f>VLOOKUP(AZR773,$A$794:$F$2344,6,FALSE)</f>
        <v>0</v>
      </c>
      <c r="AZV773" s="202" t="s">
        <v>63</v>
      </c>
      <c r="AZW773" s="10">
        <f>AZU773*1.4</f>
        <v>0</v>
      </c>
      <c r="AZX773" s="10"/>
      <c r="AZY773" s="269"/>
      <c r="AZZ773" s="202" t="s">
        <v>116</v>
      </c>
      <c r="BAA773" s="498" t="s">
        <v>1943</v>
      </c>
      <c r="BAC773" s="203"/>
      <c r="BAD773" s="203">
        <f>VLOOKUP(BAA773,$A$794:$F$2344,6,FALSE)</f>
        <v>0</v>
      </c>
      <c r="BAE773" s="202" t="s">
        <v>63</v>
      </c>
      <c r="BAF773" s="10">
        <f>BAD773*1.4</f>
        <v>0</v>
      </c>
      <c r="BAG773" s="10"/>
      <c r="BAH773" s="269"/>
    </row>
    <row r="774" spans="1:1386" s="14" customFormat="1" ht="15">
      <c r="A774" s="202" t="s">
        <v>117</v>
      </c>
      <c r="B774" s="484" t="s">
        <v>2293</v>
      </c>
      <c r="D774" s="203"/>
      <c r="E774" s="203">
        <f>VLOOKUP(B774,$A$794:$F$2344,6,FALSE)</f>
        <v>0</v>
      </c>
      <c r="F774" s="202" t="s">
        <v>65</v>
      </c>
      <c r="G774" s="10">
        <f>E774*1.3</f>
        <v>0</v>
      </c>
      <c r="H774" s="10"/>
      <c r="I774" s="263"/>
      <c r="J774" s="202" t="s">
        <v>117</v>
      </c>
      <c r="K774" s="487" t="s">
        <v>908</v>
      </c>
      <c r="M774" s="203"/>
      <c r="N774" s="203">
        <f>VLOOKUP(K774,$A$794:$F$2344,6,FALSE)</f>
        <v>0</v>
      </c>
      <c r="O774" s="202" t="s">
        <v>65</v>
      </c>
      <c r="P774" s="10">
        <f>N774*1.3</f>
        <v>0</v>
      </c>
      <c r="Q774" s="10"/>
      <c r="R774" s="263"/>
      <c r="S774" s="202" t="s">
        <v>117</v>
      </c>
      <c r="T774" s="484" t="s">
        <v>435</v>
      </c>
      <c r="V774" s="203"/>
      <c r="W774" s="203">
        <f>VLOOKUP(T774,$A$794:$F$2344,6,FALSE)</f>
        <v>0</v>
      </c>
      <c r="X774" s="202" t="s">
        <v>65</v>
      </c>
      <c r="Y774" s="10">
        <f>W774*1.3</f>
        <v>0</v>
      </c>
      <c r="Z774" s="10"/>
      <c r="AA774" s="263"/>
      <c r="AB774" s="202" t="s">
        <v>117</v>
      </c>
      <c r="AC774" s="484" t="s">
        <v>1988</v>
      </c>
      <c r="AE774" s="203"/>
      <c r="AF774" s="203">
        <f>VLOOKUP(AC774,$A$794:$F$2344,6,FALSE)</f>
        <v>0</v>
      </c>
      <c r="AG774" s="202" t="s">
        <v>65</v>
      </c>
      <c r="AH774" s="10">
        <f>AF774*1.3</f>
        <v>0</v>
      </c>
      <c r="AI774" s="10"/>
      <c r="AJ774" s="263"/>
      <c r="AK774" s="202" t="s">
        <v>117</v>
      </c>
      <c r="AL774" s="490" t="s">
        <v>623</v>
      </c>
      <c r="AN774" s="203"/>
      <c r="AO774" s="203">
        <f>VLOOKUP(AL774,$A$794:$F$2344,6,FALSE)</f>
        <v>0</v>
      </c>
      <c r="AP774" s="202" t="s">
        <v>65</v>
      </c>
      <c r="AQ774" s="10">
        <f>AO774*1.3</f>
        <v>0</v>
      </c>
      <c r="AR774" s="10"/>
      <c r="AS774" s="263"/>
      <c r="AT774" s="202" t="s">
        <v>117</v>
      </c>
      <c r="AU774" s="484" t="s">
        <v>3084</v>
      </c>
      <c r="AW774" s="203"/>
      <c r="AX774" s="203">
        <f>VLOOKUP(AU774,$A$794:$F$2344,6,FALSE)</f>
        <v>44</v>
      </c>
      <c r="AY774" s="202" t="s">
        <v>65</v>
      </c>
      <c r="AZ774" s="10">
        <f>AX774*1.3</f>
        <v>57.2</v>
      </c>
      <c r="BA774" s="10"/>
      <c r="BB774" s="263"/>
      <c r="BC774" s="202" t="s">
        <v>117</v>
      </c>
      <c r="BD774" s="484" t="s">
        <v>623</v>
      </c>
      <c r="BF774" s="203"/>
      <c r="BG774" s="203">
        <f>VLOOKUP(BD774,$A$794:$F$2344,6,FALSE)</f>
        <v>0</v>
      </c>
      <c r="BH774" s="202" t="s">
        <v>65</v>
      </c>
      <c r="BI774" s="10">
        <f>BG774*1.3</f>
        <v>0</v>
      </c>
      <c r="BJ774" s="10"/>
      <c r="BK774" s="263"/>
      <c r="BL774" s="202" t="s">
        <v>117</v>
      </c>
      <c r="BM774" s="484" t="s">
        <v>623</v>
      </c>
      <c r="BO774" s="203"/>
      <c r="BP774" s="203">
        <f>VLOOKUP(BM774,$A$794:$F$2344,6,FALSE)</f>
        <v>0</v>
      </c>
      <c r="BQ774" s="202" t="s">
        <v>65</v>
      </c>
      <c r="BR774" s="10">
        <f>BP774*1.3</f>
        <v>0</v>
      </c>
      <c r="BS774" s="10"/>
      <c r="BT774" s="263"/>
      <c r="BU774" s="202" t="s">
        <v>117</v>
      </c>
      <c r="BV774" s="484" t="s">
        <v>1943</v>
      </c>
      <c r="BX774" s="203"/>
      <c r="BY774" s="203">
        <f>VLOOKUP(BV774,$A$794:$F$2344,6,FALSE)</f>
        <v>0</v>
      </c>
      <c r="BZ774" s="202" t="s">
        <v>65</v>
      </c>
      <c r="CA774" s="10">
        <f>BY774*1.3</f>
        <v>0</v>
      </c>
      <c r="CB774" s="10"/>
      <c r="CC774" s="263"/>
      <c r="CD774" s="202" t="s">
        <v>117</v>
      </c>
      <c r="CE774" s="491" t="s">
        <v>2935</v>
      </c>
      <c r="CG774" s="203"/>
      <c r="CH774" s="203">
        <f>VLOOKUP(CE774,$A$794:$F$2344,6,FALSE)</f>
        <v>0</v>
      </c>
      <c r="CI774" s="202" t="s">
        <v>65</v>
      </c>
      <c r="CJ774" s="10">
        <f>CH774*1.3</f>
        <v>0</v>
      </c>
      <c r="CK774" s="10"/>
      <c r="CL774" s="263"/>
      <c r="CM774" s="202" t="s">
        <v>117</v>
      </c>
      <c r="CN774" s="484" t="s">
        <v>1988</v>
      </c>
      <c r="CP774" s="203"/>
      <c r="CQ774" s="203">
        <f>VLOOKUP(CN774,$A$794:$F$2344,6,FALSE)</f>
        <v>0</v>
      </c>
      <c r="CR774" s="202" t="s">
        <v>65</v>
      </c>
      <c r="CS774" s="10">
        <f>CQ774*1.3</f>
        <v>0</v>
      </c>
      <c r="CT774" s="10"/>
      <c r="CU774" s="263"/>
      <c r="CV774" s="202" t="s">
        <v>117</v>
      </c>
      <c r="CW774" s="484" t="s">
        <v>548</v>
      </c>
      <c r="CY774" s="203"/>
      <c r="CZ774" s="203">
        <f>VLOOKUP(CW774,$A$794:$F$2344,6,FALSE)</f>
        <v>0</v>
      </c>
      <c r="DA774" s="202" t="s">
        <v>65</v>
      </c>
      <c r="DB774" s="10">
        <f>CZ774*1.3</f>
        <v>0</v>
      </c>
      <c r="DC774" s="10"/>
      <c r="DD774" s="263"/>
      <c r="DE774" s="202" t="s">
        <v>117</v>
      </c>
      <c r="DF774" s="484" t="s">
        <v>3324</v>
      </c>
      <c r="DH774" s="203"/>
      <c r="DI774" s="203">
        <f>VLOOKUP(DF774,$A$794:$F$2344,6,FALSE)</f>
        <v>15</v>
      </c>
      <c r="DJ774" s="202" t="s">
        <v>65</v>
      </c>
      <c r="DK774" s="10">
        <f>DI774*1.3</f>
        <v>19.5</v>
      </c>
      <c r="DL774" s="10"/>
      <c r="DM774" s="263"/>
      <c r="DN774" s="202" t="s">
        <v>117</v>
      </c>
      <c r="DO774" s="484" t="s">
        <v>623</v>
      </c>
      <c r="DQ774" s="203"/>
      <c r="DR774" s="203">
        <f>VLOOKUP(DO774,$A$794:$F$2344,6,FALSE)</f>
        <v>0</v>
      </c>
      <c r="DS774" s="202" t="s">
        <v>65</v>
      </c>
      <c r="DT774" s="10">
        <f>DR774*1.3</f>
        <v>0</v>
      </c>
      <c r="DU774" s="10"/>
      <c r="DV774" s="263"/>
      <c r="DW774" s="202" t="s">
        <v>117</v>
      </c>
      <c r="DX774" s="484" t="s">
        <v>435</v>
      </c>
      <c r="DZ774" s="203"/>
      <c r="EA774" s="203">
        <f>VLOOKUP(DX774,$A$794:$F$2344,6,FALSE)</f>
        <v>0</v>
      </c>
      <c r="EB774" s="202" t="s">
        <v>65</v>
      </c>
      <c r="EC774" s="10">
        <f>EA774*1.3</f>
        <v>0</v>
      </c>
      <c r="ED774" s="10"/>
      <c r="EE774" s="263"/>
      <c r="EF774" s="202" t="s">
        <v>117</v>
      </c>
      <c r="EG774" s="484" t="s">
        <v>3084</v>
      </c>
      <c r="EI774" s="203"/>
      <c r="EJ774" s="203">
        <f>VLOOKUP(EG774,$A$794:$F$2344,6,FALSE)</f>
        <v>44</v>
      </c>
      <c r="EK774" s="202" t="s">
        <v>65</v>
      </c>
      <c r="EL774" s="10">
        <f>EJ774*1.3</f>
        <v>57.2</v>
      </c>
      <c r="EM774" s="10"/>
      <c r="EN774" s="263"/>
      <c r="EO774" s="202" t="s">
        <v>117</v>
      </c>
      <c r="EP774" s="484" t="s">
        <v>2734</v>
      </c>
      <c r="ER774" s="203"/>
      <c r="ES774" s="203">
        <f>VLOOKUP(EP774,$A$794:$F$2344,6,FALSE)</f>
        <v>0</v>
      </c>
      <c r="ET774" s="202" t="s">
        <v>65</v>
      </c>
      <c r="EU774" s="10">
        <f>ES774*1.3</f>
        <v>0</v>
      </c>
      <c r="EV774" s="10"/>
      <c r="EW774" s="263"/>
      <c r="EX774" s="202" t="s">
        <v>117</v>
      </c>
      <c r="EY774" s="484" t="s">
        <v>3324</v>
      </c>
      <c r="FA774" s="203"/>
      <c r="FB774" s="203">
        <f>VLOOKUP(EY774,$A$794:$F$2344,6,FALSE)</f>
        <v>15</v>
      </c>
      <c r="FC774" s="202" t="s">
        <v>65</v>
      </c>
      <c r="FD774" s="10">
        <f>FB774*1.3</f>
        <v>19.5</v>
      </c>
      <c r="FE774" s="10"/>
      <c r="FF774" s="263"/>
      <c r="FG774" s="202" t="s">
        <v>117</v>
      </c>
      <c r="FH774" s="484" t="s">
        <v>2299</v>
      </c>
      <c r="FJ774" s="203"/>
      <c r="FK774" s="203">
        <f>VLOOKUP(FH774,$A$794:$F$2344,6,FALSE)</f>
        <v>64</v>
      </c>
      <c r="FL774" s="202" t="s">
        <v>65</v>
      </c>
      <c r="FM774" s="10">
        <f>FK774*1.3</f>
        <v>83.2</v>
      </c>
      <c r="FN774" s="10"/>
      <c r="FO774" s="263"/>
      <c r="FP774" s="202" t="s">
        <v>117</v>
      </c>
      <c r="FQ774" s="484" t="s">
        <v>3084</v>
      </c>
      <c r="FS774" s="203"/>
      <c r="FT774" s="203">
        <f>VLOOKUP(FQ774,$A$794:$F$2344,6,FALSE)</f>
        <v>44</v>
      </c>
      <c r="FU774" s="202" t="s">
        <v>65</v>
      </c>
      <c r="FV774" s="10">
        <f>FT774*1.3</f>
        <v>57.2</v>
      </c>
      <c r="FW774" s="10"/>
      <c r="FX774" s="263"/>
      <c r="FY774" s="202" t="s">
        <v>117</v>
      </c>
      <c r="FZ774" s="484" t="s">
        <v>1613</v>
      </c>
      <c r="GB774" s="203"/>
      <c r="GC774" s="203">
        <f>VLOOKUP(FZ774,$A$794:$F$2344,6,FALSE)</f>
        <v>0</v>
      </c>
      <c r="GD774" s="202" t="s">
        <v>65</v>
      </c>
      <c r="GE774" s="10">
        <f>GC774*1.3</f>
        <v>0</v>
      </c>
      <c r="GF774" s="10"/>
      <c r="GG774" s="263"/>
      <c r="GH774" s="202" t="s">
        <v>117</v>
      </c>
      <c r="GI774" s="484" t="s">
        <v>2311</v>
      </c>
      <c r="GK774" s="203"/>
      <c r="GL774" s="203">
        <f>VLOOKUP(GI774,$A$794:$F$2344,6,FALSE)</f>
        <v>0</v>
      </c>
      <c r="GM774" s="202" t="s">
        <v>65</v>
      </c>
      <c r="GN774" s="10">
        <f>GL774*1.3</f>
        <v>0</v>
      </c>
      <c r="GO774" s="10"/>
      <c r="GP774" s="263"/>
      <c r="GQ774" s="202" t="s">
        <v>117</v>
      </c>
      <c r="GR774" s="484" t="s">
        <v>429</v>
      </c>
      <c r="GT774" s="203"/>
      <c r="GU774" s="203">
        <f>VLOOKUP(GR774,$A$794:$F$2344,6,FALSE)</f>
        <v>0</v>
      </c>
      <c r="GV774" s="202" t="s">
        <v>65</v>
      </c>
      <c r="GW774" s="10">
        <f>GU774*1.3</f>
        <v>0</v>
      </c>
      <c r="GX774" s="10"/>
      <c r="GY774" s="263"/>
      <c r="GZ774" s="202" t="s">
        <v>117</v>
      </c>
      <c r="HA774" s="484" t="s">
        <v>2499</v>
      </c>
      <c r="HC774" s="203"/>
      <c r="HD774" s="203">
        <f>VLOOKUP(HA774,$A$794:$F$2344,6,FALSE)</f>
        <v>0</v>
      </c>
      <c r="HE774" s="202" t="s">
        <v>65</v>
      </c>
      <c r="HF774" s="10">
        <f>HD774*1.3</f>
        <v>0</v>
      </c>
      <c r="HG774" s="10"/>
      <c r="HH774" s="263"/>
      <c r="HI774" s="202" t="s">
        <v>117</v>
      </c>
      <c r="HJ774" s="484" t="s">
        <v>1598</v>
      </c>
      <c r="HL774" s="203"/>
      <c r="HM774" s="203">
        <f>VLOOKUP(HJ774,$A$794:$F$2344,6,FALSE)</f>
        <v>0</v>
      </c>
      <c r="HN774" s="202" t="s">
        <v>65</v>
      </c>
      <c r="HO774" s="10">
        <f>HM774*1.3</f>
        <v>0</v>
      </c>
      <c r="HP774" s="10"/>
      <c r="HQ774" s="263"/>
      <c r="HR774" s="202" t="s">
        <v>117</v>
      </c>
      <c r="HS774" s="484" t="s">
        <v>1130</v>
      </c>
      <c r="HU774" s="203"/>
      <c r="HV774" s="203">
        <f>VLOOKUP(HS774,$A$794:$F$2344,6,FALSE)</f>
        <v>0</v>
      </c>
      <c r="HW774" s="202" t="s">
        <v>65</v>
      </c>
      <c r="HX774" s="10">
        <f>HV774*1.3</f>
        <v>0</v>
      </c>
      <c r="HY774" s="10"/>
      <c r="HZ774" s="263"/>
      <c r="IA774" s="202" t="s">
        <v>117</v>
      </c>
      <c r="IB774" s="496" t="s">
        <v>183</v>
      </c>
      <c r="ID774" s="203"/>
      <c r="IE774" s="203" t="e">
        <f>VLOOKUP(IB774,$A$794:$F$2344,6,FALSE)</f>
        <v>#N/A</v>
      </c>
      <c r="IF774" s="202" t="s">
        <v>65</v>
      </c>
      <c r="IG774" s="10" t="e">
        <f>IE774*1.3</f>
        <v>#N/A</v>
      </c>
      <c r="IH774" s="10"/>
      <c r="II774" s="263"/>
      <c r="IJ774" s="202" t="s">
        <v>117</v>
      </c>
      <c r="IK774" s="484" t="s">
        <v>1988</v>
      </c>
      <c r="IM774" s="203"/>
      <c r="IN774" s="203">
        <f>VLOOKUP(IK774,$A$794:$F$2344,6,FALSE)</f>
        <v>0</v>
      </c>
      <c r="IO774" s="202" t="s">
        <v>65</v>
      </c>
      <c r="IP774" s="10">
        <f>IN774*1.3</f>
        <v>0</v>
      </c>
      <c r="IQ774" s="10"/>
      <c r="IR774" s="263"/>
      <c r="IS774" s="202" t="s">
        <v>117</v>
      </c>
      <c r="IT774" s="484" t="s">
        <v>2421</v>
      </c>
      <c r="IV774" s="203"/>
      <c r="IW774" s="203">
        <f>VLOOKUP(IT774,$A$794:$F$2344,6,FALSE)</f>
        <v>6</v>
      </c>
      <c r="IX774" s="202" t="s">
        <v>65</v>
      </c>
      <c r="IY774" s="10">
        <f>IW774*1.3</f>
        <v>7.8000000000000007</v>
      </c>
      <c r="IZ774" s="10"/>
      <c r="JA774" s="263"/>
      <c r="JB774" s="202" t="s">
        <v>117</v>
      </c>
      <c r="JC774" s="484" t="s">
        <v>435</v>
      </c>
      <c r="JE774" s="203"/>
      <c r="JF774" s="203">
        <f>VLOOKUP(JC774,$A$794:$F$2344,6,FALSE)</f>
        <v>0</v>
      </c>
      <c r="JG774" s="202" t="s">
        <v>65</v>
      </c>
      <c r="JH774" s="10">
        <f>JF774*1.3</f>
        <v>0</v>
      </c>
      <c r="JI774" s="10"/>
      <c r="JJ774" s="263"/>
      <c r="JK774" s="202" t="s">
        <v>117</v>
      </c>
      <c r="JL774" s="484" t="s">
        <v>800</v>
      </c>
      <c r="JN774" s="203"/>
      <c r="JO774" s="203">
        <f>VLOOKUP(JL774,$A$794:$F$2344,6,FALSE)</f>
        <v>0</v>
      </c>
      <c r="JP774" s="202" t="s">
        <v>65</v>
      </c>
      <c r="JQ774" s="10">
        <f>JO774*1.3</f>
        <v>0</v>
      </c>
      <c r="JR774" s="10"/>
      <c r="JS774" s="263"/>
      <c r="JT774" s="202" t="s">
        <v>117</v>
      </c>
      <c r="JU774" s="484" t="s">
        <v>429</v>
      </c>
      <c r="JW774" s="203"/>
      <c r="JX774" s="203">
        <f>VLOOKUP(JU774,$A$794:$F$2344,6,FALSE)</f>
        <v>0</v>
      </c>
      <c r="JY774" s="202" t="s">
        <v>65</v>
      </c>
      <c r="JZ774" s="10">
        <f>JX774*1.3</f>
        <v>0</v>
      </c>
      <c r="KA774" s="10"/>
      <c r="KB774" s="263"/>
      <c r="KC774" s="202" t="s">
        <v>117</v>
      </c>
      <c r="KD774" s="484" t="s">
        <v>574</v>
      </c>
      <c r="KF774" s="203"/>
      <c r="KG774" s="203">
        <f>VLOOKUP(KD774,$A$794:$F$2344,6,FALSE)</f>
        <v>0</v>
      </c>
      <c r="KH774" s="202" t="s">
        <v>65</v>
      </c>
      <c r="KI774" s="10">
        <f>KG774*1.3</f>
        <v>0</v>
      </c>
      <c r="KJ774" s="10"/>
      <c r="KK774" s="263"/>
      <c r="KL774" s="202" t="s">
        <v>117</v>
      </c>
      <c r="KM774" s="484" t="s">
        <v>3084</v>
      </c>
      <c r="KO774" s="203"/>
      <c r="KP774" s="203">
        <f>VLOOKUP(KM774,$A$794:$F$2344,6,FALSE)</f>
        <v>44</v>
      </c>
      <c r="KQ774" s="202" t="s">
        <v>65</v>
      </c>
      <c r="KR774" s="10">
        <f>KP774*1.3</f>
        <v>57.2</v>
      </c>
      <c r="KS774" s="10"/>
      <c r="KT774" s="263"/>
      <c r="KU774" s="202" t="s">
        <v>117</v>
      </c>
      <c r="KV774" s="498" t="s">
        <v>1980</v>
      </c>
      <c r="KX774" s="203"/>
      <c r="KY774" s="203">
        <f>VLOOKUP(KV774,$A$794:$F$2344,6,FALSE)</f>
        <v>0</v>
      </c>
      <c r="KZ774" s="202" t="s">
        <v>65</v>
      </c>
      <c r="LA774" s="10">
        <f>KY774*1.3</f>
        <v>0</v>
      </c>
      <c r="LB774" s="10"/>
      <c r="LC774" s="263"/>
      <c r="LD774" s="202" t="s">
        <v>117</v>
      </c>
      <c r="LE774" s="484" t="s">
        <v>1130</v>
      </c>
      <c r="LG774" s="203"/>
      <c r="LH774" s="203">
        <f>VLOOKUP(LE774,$A$794:$F$2344,6,FALSE)</f>
        <v>0</v>
      </c>
      <c r="LI774" s="202" t="s">
        <v>65</v>
      </c>
      <c r="LJ774" s="10">
        <f>LH774*1.3</f>
        <v>0</v>
      </c>
      <c r="LK774" s="10"/>
      <c r="LL774" s="263"/>
      <c r="LM774" s="202" t="s">
        <v>117</v>
      </c>
      <c r="LN774" s="484" t="s">
        <v>1943</v>
      </c>
      <c r="LP774" s="203"/>
      <c r="LQ774" s="203">
        <f>VLOOKUP(LN774,$A$794:$F$2344,6,FALSE)</f>
        <v>0</v>
      </c>
      <c r="LR774" s="202" t="s">
        <v>65</v>
      </c>
      <c r="LS774" s="10">
        <f>LQ774*1.3</f>
        <v>0</v>
      </c>
      <c r="LT774" s="10"/>
      <c r="LU774" s="263"/>
      <c r="LV774" s="202" t="s">
        <v>117</v>
      </c>
      <c r="LW774" s="496" t="s">
        <v>183</v>
      </c>
      <c r="LY774" s="203"/>
      <c r="LZ774" s="203" t="e">
        <f>VLOOKUP(LW774,$A$794:$F$2344,6,FALSE)</f>
        <v>#N/A</v>
      </c>
      <c r="MA774" s="202" t="s">
        <v>65</v>
      </c>
      <c r="MB774" s="10" t="e">
        <f>LZ774*1.3</f>
        <v>#N/A</v>
      </c>
      <c r="MC774" s="10"/>
      <c r="MD774" s="263"/>
      <c r="ME774" s="202" t="s">
        <v>117</v>
      </c>
      <c r="MF774" s="484" t="s">
        <v>1143</v>
      </c>
      <c r="MH774" s="203"/>
      <c r="MI774" s="203">
        <f>VLOOKUP(MF774,$A$794:$F$2344,6,FALSE)</f>
        <v>0</v>
      </c>
      <c r="MJ774" s="202" t="s">
        <v>65</v>
      </c>
      <c r="MK774" s="10">
        <f>MI774*1.3</f>
        <v>0</v>
      </c>
      <c r="ML774" s="10"/>
      <c r="MM774" s="263"/>
      <c r="MN774" s="202" t="s">
        <v>117</v>
      </c>
      <c r="MO774" s="484" t="s">
        <v>634</v>
      </c>
      <c r="MQ774" s="203"/>
      <c r="MR774" s="203">
        <f>VLOOKUP(MO774,$A$794:$F$2344,6,FALSE)</f>
        <v>1</v>
      </c>
      <c r="MS774" s="202" t="s">
        <v>65</v>
      </c>
      <c r="MT774" s="10">
        <f>MR774*1.3</f>
        <v>1.3</v>
      </c>
      <c r="MU774" s="10"/>
      <c r="MV774" s="263"/>
      <c r="MW774" s="202" t="s">
        <v>117</v>
      </c>
      <c r="MX774" s="484" t="s">
        <v>2965</v>
      </c>
      <c r="MZ774" s="203"/>
      <c r="NA774" s="203">
        <f>VLOOKUP(MX774,$A$794:$F$2344,6,FALSE)</f>
        <v>0</v>
      </c>
      <c r="NB774" s="202" t="s">
        <v>65</v>
      </c>
      <c r="NC774" s="10">
        <f>NA774*1.3</f>
        <v>0</v>
      </c>
      <c r="ND774" s="10"/>
      <c r="NE774" s="263"/>
      <c r="NF774" s="202" t="s">
        <v>117</v>
      </c>
      <c r="NG774" s="484" t="s">
        <v>3013</v>
      </c>
      <c r="NI774" s="203"/>
      <c r="NJ774" s="203">
        <f>VLOOKUP(NG774,$A$794:$F$2344,6,FALSE)</f>
        <v>0</v>
      </c>
      <c r="NK774" s="202" t="s">
        <v>65</v>
      </c>
      <c r="NL774" s="10">
        <f>NJ774*1.3</f>
        <v>0</v>
      </c>
      <c r="NM774" s="10"/>
      <c r="NN774" s="263"/>
      <c r="NO774" s="202" t="s">
        <v>117</v>
      </c>
      <c r="NP774" s="498" t="s">
        <v>1943</v>
      </c>
      <c r="NR774" s="203"/>
      <c r="NS774" s="203">
        <f>VLOOKUP(NP774,$A$794:$F$2344,6,FALSE)</f>
        <v>0</v>
      </c>
      <c r="NT774" s="202" t="s">
        <v>65</v>
      </c>
      <c r="NU774" s="10">
        <f>NS774*1.3</f>
        <v>0</v>
      </c>
      <c r="NV774" s="10"/>
      <c r="NW774" s="263"/>
      <c r="NX774" s="202" t="s">
        <v>117</v>
      </c>
      <c r="NY774" s="484" t="s">
        <v>3049</v>
      </c>
      <c r="OA774" s="203"/>
      <c r="OB774" s="203">
        <f>VLOOKUP(NY774,$A$794:$F$2344,6,FALSE)</f>
        <v>0</v>
      </c>
      <c r="OC774" s="202" t="s">
        <v>65</v>
      </c>
      <c r="OD774" s="10">
        <f>OB774*1.3</f>
        <v>0</v>
      </c>
      <c r="OE774" s="10"/>
      <c r="OF774" s="263"/>
      <c r="OG774" s="202" t="s">
        <v>117</v>
      </c>
      <c r="OH774" s="484" t="s">
        <v>1598</v>
      </c>
      <c r="OJ774" s="203"/>
      <c r="OK774" s="203">
        <f>VLOOKUP(OH774,$A$794:$F$2344,6,FALSE)</f>
        <v>0</v>
      </c>
      <c r="OL774" s="202" t="s">
        <v>65</v>
      </c>
      <c r="OM774" s="10">
        <f>OK774*1.3</f>
        <v>0</v>
      </c>
      <c r="ON774" s="10"/>
      <c r="OO774" s="263"/>
      <c r="OP774" s="202" t="s">
        <v>117</v>
      </c>
      <c r="OQ774" s="484" t="s">
        <v>2898</v>
      </c>
      <c r="OS774" s="203"/>
      <c r="OT774" s="203">
        <f>VLOOKUP(OQ774,$A$794:$F$2344,6,FALSE)</f>
        <v>0</v>
      </c>
      <c r="OU774" s="202" t="s">
        <v>65</v>
      </c>
      <c r="OV774" s="10">
        <f>OT774*1.3</f>
        <v>0</v>
      </c>
      <c r="OW774" s="10"/>
      <c r="OX774" s="263"/>
      <c r="OY774" s="202" t="s">
        <v>117</v>
      </c>
      <c r="OZ774" s="484" t="s">
        <v>1628</v>
      </c>
      <c r="PB774" s="203"/>
      <c r="PC774" s="203">
        <f>VLOOKUP(OZ774,$A$794:$F$2344,6,FALSE)</f>
        <v>0</v>
      </c>
      <c r="PD774" s="202" t="s">
        <v>65</v>
      </c>
      <c r="PE774" s="10">
        <f>PC774*1.3</f>
        <v>0</v>
      </c>
      <c r="PF774" s="10"/>
      <c r="PG774" s="263"/>
      <c r="PH774" s="202" t="s">
        <v>117</v>
      </c>
      <c r="PI774" s="496" t="s">
        <v>183</v>
      </c>
      <c r="PK774" s="203"/>
      <c r="PL774" s="203" t="e">
        <f>VLOOKUP(PI774,$A$794:$F$2344,6,FALSE)</f>
        <v>#N/A</v>
      </c>
      <c r="PM774" s="202" t="s">
        <v>65</v>
      </c>
      <c r="PN774" s="10" t="e">
        <f>PL774*1.3</f>
        <v>#N/A</v>
      </c>
      <c r="PO774" s="10"/>
      <c r="PP774" s="263"/>
      <c r="PQ774" s="202" t="s">
        <v>117</v>
      </c>
      <c r="PR774" s="484" t="s">
        <v>1988</v>
      </c>
      <c r="PT774" s="203"/>
      <c r="PU774" s="203">
        <f>VLOOKUP(PR774,$A$794:$F$2344,6,FALSE)</f>
        <v>0</v>
      </c>
      <c r="PV774" s="202" t="s">
        <v>65</v>
      </c>
      <c r="PW774" s="10">
        <f>PU774*1.3</f>
        <v>0</v>
      </c>
      <c r="PX774" s="10"/>
      <c r="PY774" s="263"/>
      <c r="PZ774" s="202" t="s">
        <v>117</v>
      </c>
      <c r="QA774" s="496" t="s">
        <v>183</v>
      </c>
      <c r="QC774" s="203"/>
      <c r="QD774" s="203" t="e">
        <f>VLOOKUP(QA774,$A$794:$F$2344,6,FALSE)</f>
        <v>#N/A</v>
      </c>
      <c r="QE774" s="202" t="s">
        <v>65</v>
      </c>
      <c r="QF774" s="10" t="e">
        <f>QD774*1.3</f>
        <v>#N/A</v>
      </c>
      <c r="QG774" s="10"/>
      <c r="QH774" s="263"/>
      <c r="QI774" s="202" t="s">
        <v>117</v>
      </c>
      <c r="QJ774" s="484" t="s">
        <v>591</v>
      </c>
      <c r="QL774" s="203"/>
      <c r="QM774" s="203">
        <f>VLOOKUP(QJ774,$A$794:$F$2344,6,FALSE)</f>
        <v>0</v>
      </c>
      <c r="QN774" s="202" t="s">
        <v>65</v>
      </c>
      <c r="QO774" s="10">
        <f>QM774*1.3</f>
        <v>0</v>
      </c>
      <c r="QP774" s="10"/>
      <c r="QQ774" s="263"/>
      <c r="QR774" s="202" t="s">
        <v>117</v>
      </c>
      <c r="QS774" s="484" t="s">
        <v>2941</v>
      </c>
      <c r="QU774" s="203"/>
      <c r="QV774" s="203">
        <f>VLOOKUP(QS774,$A$794:$F$2344,6,FALSE)</f>
        <v>0</v>
      </c>
      <c r="QW774" s="202" t="s">
        <v>65</v>
      </c>
      <c r="QX774" s="10">
        <f>QV774*1.3</f>
        <v>0</v>
      </c>
      <c r="QY774" s="10"/>
      <c r="QZ774" s="263"/>
      <c r="RA774" s="202" t="s">
        <v>117</v>
      </c>
      <c r="RB774" s="484" t="s">
        <v>2499</v>
      </c>
      <c r="RD774" s="203"/>
      <c r="RE774" s="203">
        <f>VLOOKUP(RB774,$A$794:$F$2344,6,FALSE)</f>
        <v>0</v>
      </c>
      <c r="RF774" s="202" t="s">
        <v>65</v>
      </c>
      <c r="RG774" s="10">
        <f>RE774*1.3</f>
        <v>0</v>
      </c>
      <c r="RH774" s="10"/>
      <c r="RI774" s="263"/>
      <c r="RJ774" s="202" t="s">
        <v>117</v>
      </c>
      <c r="RK774" s="484" t="s">
        <v>2984</v>
      </c>
      <c r="RM774" s="203"/>
      <c r="RN774" s="203">
        <f>VLOOKUP(RK774,$A$794:$F$2344,6,FALSE)</f>
        <v>0</v>
      </c>
      <c r="RO774" s="202" t="s">
        <v>65</v>
      </c>
      <c r="RP774" s="10">
        <f>RN774*1.3</f>
        <v>0</v>
      </c>
      <c r="RQ774" s="10"/>
      <c r="RR774" s="263"/>
      <c r="RS774" s="202" t="s">
        <v>117</v>
      </c>
      <c r="RT774" s="484" t="s">
        <v>925</v>
      </c>
      <c r="RV774" s="203"/>
      <c r="RW774" s="203">
        <f>VLOOKUP(RT774,$A$794:$F$2344,6,FALSE)</f>
        <v>0</v>
      </c>
      <c r="RX774" s="202" t="s">
        <v>65</v>
      </c>
      <c r="RY774" s="10">
        <f>RW774*1.3</f>
        <v>0</v>
      </c>
      <c r="RZ774" s="10"/>
      <c r="SA774" s="269"/>
      <c r="SB774" s="202" t="s">
        <v>117</v>
      </c>
      <c r="SC774" s="484" t="s">
        <v>602</v>
      </c>
      <c r="SE774" s="203"/>
      <c r="SF774" s="203">
        <f>VLOOKUP(SC774,$A$794:$F$2344,6,FALSE)</f>
        <v>0</v>
      </c>
      <c r="SG774" s="202" t="s">
        <v>65</v>
      </c>
      <c r="SH774" s="10">
        <f>SF774*1.3</f>
        <v>0</v>
      </c>
      <c r="SI774" s="10"/>
      <c r="SJ774" s="269"/>
      <c r="SK774" s="202" t="s">
        <v>117</v>
      </c>
      <c r="SL774" s="496" t="s">
        <v>183</v>
      </c>
      <c r="SN774" s="203"/>
      <c r="SO774" s="203" t="e">
        <f>VLOOKUP(SL774,$A$794:$F$2344,6,FALSE)</f>
        <v>#N/A</v>
      </c>
      <c r="SP774" s="202" t="s">
        <v>65</v>
      </c>
      <c r="SQ774" s="10" t="e">
        <f>SO774*1.3</f>
        <v>#N/A</v>
      </c>
      <c r="SR774" s="10"/>
      <c r="SS774" s="269"/>
      <c r="ST774" s="202" t="s">
        <v>117</v>
      </c>
      <c r="SU774" s="484" t="s">
        <v>1182</v>
      </c>
      <c r="SW774" s="203"/>
      <c r="SX774" s="203">
        <f>VLOOKUP(SU774,$A$794:$F$2344,6,FALSE)</f>
        <v>0</v>
      </c>
      <c r="SY774" s="202" t="s">
        <v>65</v>
      </c>
      <c r="SZ774" s="10">
        <f>SX774*1.3</f>
        <v>0</v>
      </c>
      <c r="TA774" s="10"/>
      <c r="TB774" s="269"/>
      <c r="TC774" s="202" t="s">
        <v>117</v>
      </c>
      <c r="TD774" s="484" t="s">
        <v>435</v>
      </c>
      <c r="TF774" s="203"/>
      <c r="TG774" s="203">
        <f>VLOOKUP(TD774,$A$794:$F$2344,6,FALSE)</f>
        <v>0</v>
      </c>
      <c r="TH774" s="202" t="s">
        <v>65</v>
      </c>
      <c r="TI774" s="10">
        <f>TG774*1.3</f>
        <v>0</v>
      </c>
      <c r="TK774" s="269"/>
      <c r="TL774" s="202" t="s">
        <v>117</v>
      </c>
      <c r="TM774" s="484" t="s">
        <v>898</v>
      </c>
      <c r="TO774" s="203"/>
      <c r="TP774" s="203">
        <f>VLOOKUP(TM774,$A$794:$F$2344,6,FALSE)</f>
        <v>0</v>
      </c>
      <c r="TQ774" s="202" t="s">
        <v>65</v>
      </c>
      <c r="TR774" s="10">
        <f>TP774*1.3</f>
        <v>0</v>
      </c>
      <c r="TS774" s="10"/>
      <c r="TT774" s="269"/>
      <c r="TU774" s="202" t="s">
        <v>117</v>
      </c>
      <c r="TV774" s="484" t="s">
        <v>2778</v>
      </c>
      <c r="TX774" s="203"/>
      <c r="TY774" s="203">
        <f>VLOOKUP(TV774,$A$794:$F$2344,6,FALSE)</f>
        <v>0</v>
      </c>
      <c r="TZ774" s="202" t="s">
        <v>65</v>
      </c>
      <c r="UA774" s="10">
        <f>TY774*1.3</f>
        <v>0</v>
      </c>
      <c r="UB774" s="10"/>
      <c r="UC774" s="269"/>
      <c r="UD774" s="202" t="s">
        <v>117</v>
      </c>
      <c r="UE774" s="498" t="s">
        <v>2499</v>
      </c>
      <c r="UG774" s="203"/>
      <c r="UH774" s="203">
        <f>VLOOKUP(UE774,$A$794:$F$2344,6,FALSE)</f>
        <v>0</v>
      </c>
      <c r="UI774" s="202" t="s">
        <v>65</v>
      </c>
      <c r="UJ774" s="10">
        <f>UH774*1.3</f>
        <v>0</v>
      </c>
      <c r="UK774" s="10"/>
      <c r="UL774" s="269"/>
      <c r="UM774" s="202" t="s">
        <v>117</v>
      </c>
      <c r="UN774" s="484" t="s">
        <v>525</v>
      </c>
      <c r="UP774" s="203"/>
      <c r="UQ774" s="203">
        <f>VLOOKUP(UN774,$A$794:$F$2344,6,FALSE)</f>
        <v>0</v>
      </c>
      <c r="UR774" s="202" t="s">
        <v>65</v>
      </c>
      <c r="US774" s="10">
        <f>UQ774*1.3</f>
        <v>0</v>
      </c>
      <c r="UT774" s="10"/>
      <c r="UU774" s="269"/>
      <c r="UV774" s="202" t="s">
        <v>117</v>
      </c>
      <c r="UW774" s="484" t="s">
        <v>2293</v>
      </c>
      <c r="UY774" s="203"/>
      <c r="UZ774" s="203">
        <f>VLOOKUP(UW774,$A$794:$F$2344,6,FALSE)</f>
        <v>0</v>
      </c>
      <c r="VA774" s="202" t="s">
        <v>65</v>
      </c>
      <c r="VB774" s="10">
        <f>UZ774*1.3</f>
        <v>0</v>
      </c>
      <c r="VC774" s="10"/>
      <c r="VD774" s="269"/>
      <c r="VE774" s="202" t="s">
        <v>117</v>
      </c>
      <c r="VF774" s="484" t="s">
        <v>1117</v>
      </c>
      <c r="VH774" s="203"/>
      <c r="VI774" s="203">
        <f>VLOOKUP(VF774,$A$794:$F$2344,6,FALSE)</f>
        <v>0</v>
      </c>
      <c r="VJ774" s="202" t="s">
        <v>65</v>
      </c>
      <c r="VK774" s="10">
        <f>VI774*1.3</f>
        <v>0</v>
      </c>
      <c r="VL774" s="10"/>
      <c r="VM774" s="269"/>
      <c r="VN774" s="202" t="s">
        <v>117</v>
      </c>
      <c r="VO774" s="484" t="s">
        <v>1980</v>
      </c>
      <c r="VQ774" s="203"/>
      <c r="VR774" s="203">
        <f>VLOOKUP(VO774,$A$794:$F$2344,6,FALSE)</f>
        <v>0</v>
      </c>
      <c r="VS774" s="202" t="s">
        <v>65</v>
      </c>
      <c r="VT774" s="10">
        <f>VR774*1.3</f>
        <v>0</v>
      </c>
      <c r="VU774" s="10"/>
      <c r="VV774" s="269"/>
      <c r="VW774" s="202" t="s">
        <v>117</v>
      </c>
      <c r="VX774" s="496" t="s">
        <v>183</v>
      </c>
      <c r="VZ774" s="203"/>
      <c r="WA774" s="203" t="e">
        <f>VLOOKUP(VX774,$A$794:$F$2344,6,FALSE)</f>
        <v>#N/A</v>
      </c>
      <c r="WB774" s="202" t="s">
        <v>65</v>
      </c>
      <c r="WC774" s="10" t="e">
        <f>WA774*1.3</f>
        <v>#N/A</v>
      </c>
      <c r="WE774" s="269"/>
      <c r="WF774" s="202" t="s">
        <v>117</v>
      </c>
      <c r="WG774" s="484" t="s">
        <v>2421</v>
      </c>
      <c r="WI774" s="203"/>
      <c r="WJ774" s="203">
        <f>VLOOKUP(WG774,$A$794:$F$2344,6,FALSE)</f>
        <v>6</v>
      </c>
      <c r="WK774" s="202" t="s">
        <v>65</v>
      </c>
      <c r="WL774" s="10">
        <f>WJ774*1.3</f>
        <v>7.8000000000000007</v>
      </c>
      <c r="WN774" s="269"/>
      <c r="WO774" s="202" t="s">
        <v>117</v>
      </c>
      <c r="WP774" s="484" t="s">
        <v>2293</v>
      </c>
      <c r="WQ774" s="203"/>
      <c r="WR774" s="203"/>
      <c r="WS774" s="203">
        <f>VLOOKUP(WP774,$A$794:$F$2344,6,FALSE)</f>
        <v>0</v>
      </c>
      <c r="WT774" s="202" t="s">
        <v>65</v>
      </c>
      <c r="WU774" s="10">
        <f>WS774*1.3</f>
        <v>0</v>
      </c>
      <c r="WV774" s="10"/>
      <c r="WW774" s="269"/>
      <c r="WX774" s="202" t="s">
        <v>117</v>
      </c>
      <c r="WY774" s="484" t="s">
        <v>2311</v>
      </c>
      <c r="XA774" s="203"/>
      <c r="XB774" s="203">
        <f>VLOOKUP(WY774,$A$794:$F$2344,6,FALSE)</f>
        <v>0</v>
      </c>
      <c r="XC774" s="202" t="s">
        <v>65</v>
      </c>
      <c r="XD774" s="10">
        <f>XB774*1.3</f>
        <v>0</v>
      </c>
      <c r="XF774" s="269"/>
      <c r="XG774" s="202" t="s">
        <v>117</v>
      </c>
      <c r="XH774" s="484" t="s">
        <v>1980</v>
      </c>
      <c r="XJ774" s="203"/>
      <c r="XK774" s="203">
        <f>VLOOKUP(XH774,$A$794:$F$2344,6,FALSE)</f>
        <v>0</v>
      </c>
      <c r="XL774" s="202" t="s">
        <v>65</v>
      </c>
      <c r="XM774" s="10">
        <f>XK774*1.3</f>
        <v>0</v>
      </c>
      <c r="XO774" s="269"/>
      <c r="XP774" s="202" t="s">
        <v>117</v>
      </c>
      <c r="XQ774" s="484" t="s">
        <v>898</v>
      </c>
      <c r="XS774" s="203"/>
      <c r="XT774" s="203">
        <f>VLOOKUP(XQ774,$A$794:$F$2344,6,FALSE)</f>
        <v>0</v>
      </c>
      <c r="XU774" s="202" t="s">
        <v>65</v>
      </c>
      <c r="XV774" s="10">
        <f>XT774*1.3</f>
        <v>0</v>
      </c>
      <c r="XW774" s="10"/>
      <c r="XX774" s="269"/>
      <c r="XY774" s="202" t="s">
        <v>117</v>
      </c>
      <c r="XZ774" s="484" t="s">
        <v>1182</v>
      </c>
      <c r="YB774" s="203"/>
      <c r="YC774" s="203">
        <f>VLOOKUP(XZ774,$A$794:$F$2344,6,FALSE)</f>
        <v>0</v>
      </c>
      <c r="YD774" s="202" t="s">
        <v>65</v>
      </c>
      <c r="YE774" s="10">
        <f>YC774*1.3</f>
        <v>0</v>
      </c>
      <c r="YG774" s="269"/>
      <c r="YH774" s="202" t="s">
        <v>117</v>
      </c>
      <c r="YI774" s="78" t="s">
        <v>183</v>
      </c>
      <c r="YK774" s="203"/>
      <c r="YL774" s="203" t="e">
        <f>VLOOKUP(YI774,$A$794:$F$2344,6,FALSE)</f>
        <v>#N/A</v>
      </c>
      <c r="YM774" s="202" t="s">
        <v>65</v>
      </c>
      <c r="YN774" s="10" t="e">
        <f>YL774*1.3</f>
        <v>#N/A</v>
      </c>
      <c r="YO774" s="10"/>
      <c r="YP774" s="269"/>
      <c r="YQ774" s="202" t="s">
        <v>117</v>
      </c>
      <c r="YR774" s="78" t="s">
        <v>183</v>
      </c>
      <c r="YT774" s="203"/>
      <c r="YU774" s="203" t="e">
        <f>VLOOKUP(YR774,$A$794:$F$2344,6,FALSE)</f>
        <v>#N/A</v>
      </c>
      <c r="YV774" s="202" t="s">
        <v>65</v>
      </c>
      <c r="YW774" s="10" t="e">
        <f>YU774*1.3</f>
        <v>#N/A</v>
      </c>
      <c r="YY774" s="269"/>
      <c r="YZ774" s="202" t="s">
        <v>117</v>
      </c>
      <c r="ZA774" s="78" t="s">
        <v>183</v>
      </c>
      <c r="ZC774" s="203"/>
      <c r="ZD774" s="203" t="e">
        <f>VLOOKUP(ZA774,$A$794:$F$2344,6,FALSE)</f>
        <v>#N/A</v>
      </c>
      <c r="ZE774" s="202" t="s">
        <v>65</v>
      </c>
      <c r="ZF774" s="10" t="e">
        <f>ZD774*1.3</f>
        <v>#N/A</v>
      </c>
      <c r="ZH774" s="269"/>
      <c r="ZI774" s="202" t="s">
        <v>117</v>
      </c>
      <c r="ZJ774" s="78" t="s">
        <v>183</v>
      </c>
      <c r="ZL774" s="203"/>
      <c r="ZM774" s="203" t="e">
        <f>VLOOKUP(ZJ774,$A$794:$F$2344,6,FALSE)</f>
        <v>#N/A</v>
      </c>
      <c r="ZN774" s="202" t="s">
        <v>65</v>
      </c>
      <c r="ZO774" s="10" t="e">
        <f>ZM774*1.3</f>
        <v>#N/A</v>
      </c>
      <c r="ZQ774" s="269"/>
      <c r="ZR774" s="202" t="s">
        <v>117</v>
      </c>
      <c r="ZS774" s="484" t="s">
        <v>623</v>
      </c>
      <c r="ZU774" s="203"/>
      <c r="ZV774" s="203">
        <f>VLOOKUP(ZS774,$A$794:$F$2344,6,FALSE)</f>
        <v>0</v>
      </c>
      <c r="ZW774" s="202" t="s">
        <v>65</v>
      </c>
      <c r="ZX774" s="10">
        <f>ZV774*1.3</f>
        <v>0</v>
      </c>
      <c r="ZY774" s="10"/>
      <c r="ZZ774" s="269"/>
      <c r="AAA774" s="202" t="s">
        <v>117</v>
      </c>
      <c r="AAB774" s="484" t="s">
        <v>2935</v>
      </c>
      <c r="AAD774" s="203"/>
      <c r="AAE774" s="203">
        <f>VLOOKUP(AAB774,$A$794:$F$2344,6,FALSE)</f>
        <v>0</v>
      </c>
      <c r="AAF774" s="202" t="s">
        <v>65</v>
      </c>
      <c r="AAG774" s="10">
        <f>AAE774*1.3</f>
        <v>0</v>
      </c>
      <c r="AAH774" s="10"/>
      <c r="AAI774" s="269"/>
      <c r="AAJ774" s="202" t="s">
        <v>117</v>
      </c>
      <c r="AAK774" s="78" t="s">
        <v>183</v>
      </c>
      <c r="AAM774" s="203"/>
      <c r="AAN774" s="203" t="e">
        <f>VLOOKUP(AAK774,$A$794:$F$2344,6,FALSE)</f>
        <v>#N/A</v>
      </c>
      <c r="AAO774" s="202" t="s">
        <v>65</v>
      </c>
      <c r="AAP774" s="10" t="e">
        <f>AAN774*1.3</f>
        <v>#N/A</v>
      </c>
      <c r="AAQ774" s="10"/>
      <c r="AAR774" s="269"/>
      <c r="AAS774" s="202" t="s">
        <v>117</v>
      </c>
      <c r="AAT774" s="498" t="s">
        <v>2293</v>
      </c>
      <c r="AAV774" s="203"/>
      <c r="AAW774" s="203">
        <f>VLOOKUP(AAT774,$A$794:$F$2344,6,FALSE)</f>
        <v>0</v>
      </c>
      <c r="AAX774" s="202" t="s">
        <v>65</v>
      </c>
      <c r="AAY774" s="10">
        <f>AAW774*1.3</f>
        <v>0</v>
      </c>
      <c r="AAZ774" s="10"/>
      <c r="ABA774" s="269"/>
      <c r="ABB774" s="202" t="s">
        <v>117</v>
      </c>
      <c r="ABC774" s="484" t="s">
        <v>429</v>
      </c>
      <c r="ABE774" s="203"/>
      <c r="ABF774" s="203">
        <f>VLOOKUP(ABC774,$A$794:$F$2344,6,FALSE)</f>
        <v>0</v>
      </c>
      <c r="ABG774" s="202" t="s">
        <v>65</v>
      </c>
      <c r="ABH774" s="10">
        <f>ABF774*1.3</f>
        <v>0</v>
      </c>
      <c r="ABI774" s="10"/>
      <c r="ABJ774" s="269"/>
      <c r="ABK774" s="202" t="s">
        <v>117</v>
      </c>
      <c r="ABL774" s="484" t="s">
        <v>2418</v>
      </c>
      <c r="ABN774" s="203"/>
      <c r="ABO774" s="203">
        <f>VLOOKUP(ABL774,$A$794:$F$2344,6,FALSE)</f>
        <v>0</v>
      </c>
      <c r="ABP774" s="202" t="s">
        <v>65</v>
      </c>
      <c r="ABQ774" s="10">
        <f>ABO774*1.3</f>
        <v>0</v>
      </c>
      <c r="ABR774" s="10"/>
      <c r="ABS774" s="269"/>
      <c r="ABT774" s="202" t="s">
        <v>117</v>
      </c>
      <c r="ABU774" s="484" t="s">
        <v>435</v>
      </c>
      <c r="ABW774" s="203"/>
      <c r="ABX774" s="203">
        <f>VLOOKUP(ABU774,$A$794:$F$2344,6,FALSE)</f>
        <v>0</v>
      </c>
      <c r="ABY774" s="202" t="s">
        <v>65</v>
      </c>
      <c r="ABZ774" s="10">
        <f>ABX774*1.3</f>
        <v>0</v>
      </c>
      <c r="ACA774" s="10"/>
      <c r="ACB774" s="269"/>
      <c r="ACC774" s="202" t="s">
        <v>117</v>
      </c>
      <c r="ACD774" s="484" t="s">
        <v>525</v>
      </c>
      <c r="ACF774" s="203"/>
      <c r="ACG774" s="203">
        <f>VLOOKUP(ACD774,$A$794:$F$2344,6,FALSE)</f>
        <v>0</v>
      </c>
      <c r="ACH774" s="202" t="s">
        <v>65</v>
      </c>
      <c r="ACI774" s="10">
        <f>ACG774*1.3</f>
        <v>0</v>
      </c>
      <c r="ACJ774" s="10"/>
      <c r="ACK774" s="269"/>
      <c r="ACL774" s="202" t="s">
        <v>117</v>
      </c>
      <c r="ACM774" s="484" t="s">
        <v>3324</v>
      </c>
      <c r="ACO774" s="203"/>
      <c r="ACP774" s="203">
        <f>VLOOKUP(ACM774,$A$794:$F$2344,6,FALSE)</f>
        <v>15</v>
      </c>
      <c r="ACQ774" s="202" t="s">
        <v>65</v>
      </c>
      <c r="ACR774" s="10">
        <f>ACP774*1.3</f>
        <v>19.5</v>
      </c>
      <c r="ACS774" s="10"/>
      <c r="ACT774" s="269"/>
      <c r="ACU774" s="202" t="s">
        <v>117</v>
      </c>
      <c r="ACV774" s="484" t="s">
        <v>818</v>
      </c>
      <c r="ACX774" s="203"/>
      <c r="ACY774" s="203">
        <f>VLOOKUP(ACV774,$A$794:$F$2344,6,FALSE)</f>
        <v>0</v>
      </c>
      <c r="ACZ774" s="202" t="s">
        <v>65</v>
      </c>
      <c r="ADA774" s="10">
        <f>ACY774*1.3</f>
        <v>0</v>
      </c>
      <c r="ADB774" s="10"/>
      <c r="ADC774" s="269"/>
      <c r="ADD774" s="202" t="s">
        <v>117</v>
      </c>
      <c r="ADE774" s="484" t="s">
        <v>1159</v>
      </c>
      <c r="ADG774" s="203"/>
      <c r="ADH774" s="203">
        <f>VLOOKUP(ADE774,$A$794:$F$2344,6,FALSE)</f>
        <v>0</v>
      </c>
      <c r="ADI774" s="202" t="s">
        <v>65</v>
      </c>
      <c r="ADJ774" s="10">
        <f>ADH774*1.3</f>
        <v>0</v>
      </c>
      <c r="ADL774" s="269"/>
      <c r="ADM774" s="202" t="s">
        <v>117</v>
      </c>
      <c r="ADN774" s="484" t="s">
        <v>634</v>
      </c>
      <c r="ADP774" s="203"/>
      <c r="ADQ774" s="203">
        <f>VLOOKUP(ADN774,$A$794:$F$2344,6,FALSE)</f>
        <v>1</v>
      </c>
      <c r="ADR774" s="202" t="s">
        <v>65</v>
      </c>
      <c r="ADS774" s="10">
        <f>ADQ774*1.3</f>
        <v>1.3</v>
      </c>
      <c r="ADT774" s="10"/>
      <c r="ADU774" s="269"/>
      <c r="ADV774" s="202" t="s">
        <v>117</v>
      </c>
      <c r="ADW774" s="78" t="s">
        <v>183</v>
      </c>
      <c r="ADY774" s="203"/>
      <c r="ADZ774" s="203" t="e">
        <f>VLOOKUP(ADW774,$A$794:$F$2344,6,FALSE)</f>
        <v>#N/A</v>
      </c>
      <c r="AEA774" s="202" t="s">
        <v>65</v>
      </c>
      <c r="AEB774" s="10" t="e">
        <f>ADZ774*1.3</f>
        <v>#N/A</v>
      </c>
      <c r="AED774" s="269"/>
      <c r="AEE774" s="202" t="s">
        <v>117</v>
      </c>
      <c r="AEF774" s="491" t="s">
        <v>2299</v>
      </c>
      <c r="AEH774" s="203"/>
      <c r="AEI774" s="203">
        <f>VLOOKUP(AEF774,$A$794:$F$2344,6,FALSE)</f>
        <v>64</v>
      </c>
      <c r="AEJ774" s="202" t="s">
        <v>65</v>
      </c>
      <c r="AEK774" s="10">
        <f>AEI774*1.3</f>
        <v>83.2</v>
      </c>
      <c r="AEM774" s="269"/>
      <c r="AEN774" s="202" t="s">
        <v>117</v>
      </c>
      <c r="AEO774" s="484" t="s">
        <v>525</v>
      </c>
      <c r="AEQ774" s="203"/>
      <c r="AER774" s="203">
        <f>VLOOKUP(AEO774,$A$794:$F$2344,6,FALSE)</f>
        <v>0</v>
      </c>
      <c r="AES774" s="202" t="s">
        <v>65</v>
      </c>
      <c r="AET774" s="10">
        <f>AER774*1.3</f>
        <v>0</v>
      </c>
      <c r="AEV774" s="269"/>
      <c r="AEW774" s="202" t="s">
        <v>117</v>
      </c>
      <c r="AEX774" s="484" t="s">
        <v>602</v>
      </c>
      <c r="AEZ774" s="203"/>
      <c r="AFA774" s="203">
        <f>VLOOKUP(AEX774,$A$794:$F$2344,6,FALSE)</f>
        <v>0</v>
      </c>
      <c r="AFB774" s="202" t="s">
        <v>65</v>
      </c>
      <c r="AFC774" s="10">
        <f>AFA774*1.3</f>
        <v>0</v>
      </c>
      <c r="AFD774" s="10"/>
      <c r="AFE774" s="269"/>
      <c r="AFF774" s="202" t="s">
        <v>117</v>
      </c>
      <c r="AFG774" s="78" t="s">
        <v>183</v>
      </c>
      <c r="AFI774" s="203"/>
      <c r="AFJ774" s="203" t="e">
        <f>VLOOKUP(AFG774,$A$794:$F$2344,6,FALSE)</f>
        <v>#N/A</v>
      </c>
      <c r="AFK774" s="202" t="s">
        <v>65</v>
      </c>
      <c r="AFL774" s="10" t="e">
        <f>AFJ774*1.3</f>
        <v>#N/A</v>
      </c>
      <c r="AFM774" s="10"/>
      <c r="AFN774" s="269"/>
      <c r="AFO774" s="202" t="s">
        <v>117</v>
      </c>
      <c r="AFP774" s="484" t="s">
        <v>2242</v>
      </c>
      <c r="AFR774" s="203"/>
      <c r="AFS774" s="203">
        <f>VLOOKUP(AFP774,$A$794:$F$2344,6,FALSE)</f>
        <v>0</v>
      </c>
      <c r="AFT774" s="202" t="s">
        <v>65</v>
      </c>
      <c r="AFU774" s="10">
        <f>AFS774*1.3</f>
        <v>0</v>
      </c>
      <c r="AFV774" s="10"/>
      <c r="AFW774" s="269"/>
      <c r="AFX774" s="202" t="s">
        <v>117</v>
      </c>
      <c r="AFY774" s="484" t="s">
        <v>1988</v>
      </c>
      <c r="AGA774" s="203"/>
      <c r="AGB774" s="203">
        <f>VLOOKUP(AFY774,$A$794:$F$2344,6,FALSE)</f>
        <v>0</v>
      </c>
      <c r="AGC774" s="202" t="s">
        <v>65</v>
      </c>
      <c r="AGD774" s="10">
        <f>AGB774*1.3</f>
        <v>0</v>
      </c>
      <c r="AGE774" s="10"/>
      <c r="AGF774" s="269"/>
      <c r="AGG774" s="202" t="s">
        <v>117</v>
      </c>
      <c r="AGH774" s="484" t="s">
        <v>520</v>
      </c>
      <c r="AGJ774" s="203"/>
      <c r="AGK774" s="203">
        <f>VLOOKUP(AGH774,$A$794:$F$2344,6,FALSE)</f>
        <v>0</v>
      </c>
      <c r="AGL774" s="202" t="s">
        <v>65</v>
      </c>
      <c r="AGM774" s="10">
        <f>AGK774*1.3</f>
        <v>0</v>
      </c>
      <c r="AGN774" s="10"/>
      <c r="AGO774" s="269"/>
      <c r="AGP774" s="202" t="s">
        <v>117</v>
      </c>
      <c r="AGQ774" s="484" t="s">
        <v>2421</v>
      </c>
      <c r="AGS774" s="203"/>
      <c r="AGT774" s="203">
        <f>VLOOKUP(AGQ774,$A$794:$F$2344,6,FALSE)</f>
        <v>6</v>
      </c>
      <c r="AGU774" s="202" t="s">
        <v>65</v>
      </c>
      <c r="AGV774" s="10">
        <f>AGT774*1.3</f>
        <v>7.8000000000000007</v>
      </c>
      <c r="AGW774" s="10"/>
      <c r="AGX774" s="269"/>
      <c r="AGY774" s="202" t="s">
        <v>117</v>
      </c>
      <c r="AGZ774" s="78" t="s">
        <v>183</v>
      </c>
      <c r="AHB774" s="203"/>
      <c r="AHC774" s="203" t="e">
        <f>VLOOKUP(AGZ774,$A$794:$F$2344,6,FALSE)</f>
        <v>#N/A</v>
      </c>
      <c r="AHD774" s="202" t="s">
        <v>65</v>
      </c>
      <c r="AHE774" s="10" t="e">
        <f>AHC774*1.3</f>
        <v>#N/A</v>
      </c>
      <c r="AHF774" s="10"/>
      <c r="AHG774" s="269"/>
      <c r="AHH774" s="202" t="s">
        <v>117</v>
      </c>
      <c r="AHI774" s="502" t="s">
        <v>3324</v>
      </c>
      <c r="AHK774" s="203"/>
      <c r="AHL774" s="203">
        <f>VLOOKUP(AHI774,$A$794:$F$2344,6,FALSE)</f>
        <v>15</v>
      </c>
      <c r="AHM774" s="202" t="s">
        <v>65</v>
      </c>
      <c r="AHN774" s="10">
        <f>AHL774*1.3</f>
        <v>19.5</v>
      </c>
      <c r="AHO774" s="10"/>
      <c r="AHP774" s="269"/>
      <c r="AHQ774" s="202" t="s">
        <v>117</v>
      </c>
      <c r="AHR774" s="484" t="s">
        <v>3013</v>
      </c>
      <c r="AHT774" s="203"/>
      <c r="AHU774" s="203">
        <f>VLOOKUP(AHR774,$A$794:$F$2344,6,FALSE)</f>
        <v>0</v>
      </c>
      <c r="AHV774" s="202" t="s">
        <v>65</v>
      </c>
      <c r="AHW774" s="10">
        <f>AHU774*1.3</f>
        <v>0</v>
      </c>
      <c r="AHX774" s="10"/>
      <c r="AHY774" s="269"/>
      <c r="AHZ774" s="202" t="s">
        <v>117</v>
      </c>
      <c r="AIA774" s="78" t="s">
        <v>183</v>
      </c>
      <c r="AIC774" s="203"/>
      <c r="AID774" s="203" t="e">
        <f>VLOOKUP(AIA774,$A$794:$F$2344,6,FALSE)</f>
        <v>#N/A</v>
      </c>
      <c r="AIE774" s="202" t="s">
        <v>65</v>
      </c>
      <c r="AIF774" s="10" t="e">
        <f>AID774*1.3</f>
        <v>#N/A</v>
      </c>
      <c r="AIG774" s="10"/>
      <c r="AIH774" s="269"/>
      <c r="AII774" s="202" t="s">
        <v>117</v>
      </c>
      <c r="AIJ774" s="484" t="s">
        <v>1361</v>
      </c>
      <c r="AIL774" s="203"/>
      <c r="AIM774" s="203">
        <f>VLOOKUP(AIJ774,$A$794:$F$2344,6,FALSE)</f>
        <v>0</v>
      </c>
      <c r="AIN774" s="202" t="s">
        <v>65</v>
      </c>
      <c r="AIO774" s="10">
        <f>AIM774*1.3</f>
        <v>0</v>
      </c>
      <c r="AIP774" s="10"/>
      <c r="AIQ774" s="269"/>
      <c r="AIR774" s="202" t="s">
        <v>117</v>
      </c>
      <c r="AIS774" s="484" t="s">
        <v>2446</v>
      </c>
      <c r="AIU774" s="203"/>
      <c r="AIV774" s="203">
        <f>VLOOKUP(AIS774,$A$794:$F$2344,6,FALSE)</f>
        <v>0</v>
      </c>
      <c r="AIW774" s="202" t="s">
        <v>65</v>
      </c>
      <c r="AIX774" s="10">
        <f>AIV774*1.3</f>
        <v>0</v>
      </c>
      <c r="AIY774" s="10"/>
      <c r="AIZ774" s="269"/>
      <c r="AJA774" s="202" t="s">
        <v>117</v>
      </c>
      <c r="AJB774" s="78" t="s">
        <v>183</v>
      </c>
      <c r="AJD774" s="203"/>
      <c r="AJE774" s="203" t="e">
        <f>VLOOKUP(AJB774,$A$794:$F$2344,6,FALSE)</f>
        <v>#N/A</v>
      </c>
      <c r="AJF774" s="202" t="s">
        <v>65</v>
      </c>
      <c r="AJG774" s="10" t="e">
        <f>AJE774*1.3</f>
        <v>#N/A</v>
      </c>
      <c r="AJH774" s="10"/>
      <c r="AJI774" s="269"/>
      <c r="AJJ774" s="202" t="s">
        <v>117</v>
      </c>
      <c r="AJK774" s="78" t="s">
        <v>183</v>
      </c>
      <c r="AJM774" s="203"/>
      <c r="AJN774" s="203" t="e">
        <f>VLOOKUP(AJK774,$A$794:$F$2344,6,FALSE)</f>
        <v>#N/A</v>
      </c>
      <c r="AJO774" s="202" t="s">
        <v>65</v>
      </c>
      <c r="AJP774" s="10" t="e">
        <f>AJN774*1.3</f>
        <v>#N/A</v>
      </c>
      <c r="AJQ774" s="10"/>
      <c r="AJR774" s="269"/>
      <c r="AJS774" s="202" t="s">
        <v>117</v>
      </c>
      <c r="AJT774" s="78" t="s">
        <v>183</v>
      </c>
      <c r="AJV774" s="203"/>
      <c r="AJW774" s="203" t="e">
        <f>VLOOKUP(AJT774,$A$794:$F$2344,6,FALSE)</f>
        <v>#N/A</v>
      </c>
      <c r="AJX774" s="202" t="s">
        <v>65</v>
      </c>
      <c r="AJY774" s="10" t="e">
        <f>AJW774*1.3</f>
        <v>#N/A</v>
      </c>
      <c r="AJZ774" s="10"/>
      <c r="AKA774" s="269"/>
      <c r="AKB774" s="202" t="s">
        <v>117</v>
      </c>
      <c r="AKC774" s="484" t="s">
        <v>3067</v>
      </c>
      <c r="AKE774" s="203"/>
      <c r="AKF774" s="203">
        <f>VLOOKUP(AKC774,$A$794:$F$2344,6,FALSE)</f>
        <v>0</v>
      </c>
      <c r="AKG774" s="202" t="s">
        <v>65</v>
      </c>
      <c r="AKH774" s="10">
        <f>AKF774*1.3</f>
        <v>0</v>
      </c>
      <c r="AKI774" s="10"/>
      <c r="AKJ774" s="269"/>
      <c r="AKK774" s="202" t="s">
        <v>117</v>
      </c>
      <c r="AKL774" s="78" t="s">
        <v>183</v>
      </c>
      <c r="AKN774" s="203"/>
      <c r="AKO774" s="203" t="e">
        <f>VLOOKUP(AKL774,$A$794:$F$2344,6,FALSE)</f>
        <v>#N/A</v>
      </c>
      <c r="AKP774" s="202" t="s">
        <v>65</v>
      </c>
      <c r="AKQ774" s="10" t="e">
        <f>AKO774*1.3</f>
        <v>#N/A</v>
      </c>
      <c r="AKR774" s="10"/>
      <c r="AKS774" s="269"/>
      <c r="AKT774" s="202" t="s">
        <v>117</v>
      </c>
      <c r="AKU774" s="78" t="s">
        <v>183</v>
      </c>
      <c r="AKW774" s="203"/>
      <c r="AKX774" s="203" t="e">
        <f>VLOOKUP(AKU774,$A$794:$F$2344,6,FALSE)</f>
        <v>#N/A</v>
      </c>
      <c r="AKY774" s="202" t="s">
        <v>65</v>
      </c>
      <c r="AKZ774" s="10" t="e">
        <f>AKX774*1.3</f>
        <v>#N/A</v>
      </c>
      <c r="ALA774" s="10"/>
      <c r="ALB774" s="269"/>
      <c r="ALC774" s="202" t="s">
        <v>117</v>
      </c>
      <c r="ALD774" s="78" t="s">
        <v>183</v>
      </c>
      <c r="ALF774" s="203"/>
      <c r="ALG774" s="203" t="e">
        <f>VLOOKUP(ALD774,$A$794:$F$2344,6,FALSE)</f>
        <v>#N/A</v>
      </c>
      <c r="ALH774" s="202" t="s">
        <v>65</v>
      </c>
      <c r="ALI774" s="10" t="e">
        <f>ALG774*1.3</f>
        <v>#N/A</v>
      </c>
      <c r="ALJ774" s="10"/>
      <c r="ALK774" s="269"/>
      <c r="ALL774" s="202" t="s">
        <v>117</v>
      </c>
      <c r="ALM774" s="78" t="s">
        <v>183</v>
      </c>
      <c r="ALO774" s="203"/>
      <c r="ALP774" s="203" t="e">
        <f>VLOOKUP(ALM774,$A$794:$F$2344,6,FALSE)</f>
        <v>#N/A</v>
      </c>
      <c r="ALQ774" s="202" t="s">
        <v>65</v>
      </c>
      <c r="ALR774" s="10" t="e">
        <f>ALP774*1.3</f>
        <v>#N/A</v>
      </c>
      <c r="ALS774" s="10"/>
      <c r="ALT774" s="269"/>
      <c r="ALU774" s="202" t="s">
        <v>117</v>
      </c>
      <c r="ALV774" s="78" t="s">
        <v>183</v>
      </c>
      <c r="ALX774" s="203"/>
      <c r="ALY774" s="203" t="e">
        <f>VLOOKUP(ALV774,$A$794:$F$2344,6,FALSE)</f>
        <v>#N/A</v>
      </c>
      <c r="ALZ774" s="202" t="s">
        <v>65</v>
      </c>
      <c r="AMA774" s="10" t="e">
        <f>ALY774*1.3</f>
        <v>#N/A</v>
      </c>
      <c r="AMB774" s="10"/>
      <c r="AMC774" s="269"/>
      <c r="AMD774" s="202" t="s">
        <v>117</v>
      </c>
      <c r="AME774" s="78" t="s">
        <v>183</v>
      </c>
      <c r="AMG774" s="203"/>
      <c r="AMH774" s="203" t="e">
        <f>VLOOKUP(AME774,$A$794:$F$2344,6,FALSE)</f>
        <v>#N/A</v>
      </c>
      <c r="AMI774" s="202" t="s">
        <v>65</v>
      </c>
      <c r="AMJ774" s="10" t="e">
        <f>AMH774*1.3</f>
        <v>#N/A</v>
      </c>
      <c r="AMK774" s="10"/>
      <c r="AML774" s="269"/>
      <c r="AMM774" s="202" t="s">
        <v>117</v>
      </c>
      <c r="AMN774" s="78" t="s">
        <v>183</v>
      </c>
      <c r="AMP774" s="203"/>
      <c r="AMQ774" s="203" t="e">
        <f>VLOOKUP(AMN774,$A$794:$F$2344,6,FALSE)</f>
        <v>#N/A</v>
      </c>
      <c r="AMR774" s="202" t="s">
        <v>65</v>
      </c>
      <c r="AMS774" s="10" t="e">
        <f>AMQ774*1.3</f>
        <v>#N/A</v>
      </c>
      <c r="AMT774" s="10"/>
      <c r="AMU774" s="269"/>
      <c r="AMV774" s="202" t="s">
        <v>117</v>
      </c>
      <c r="AMW774" s="78" t="s">
        <v>183</v>
      </c>
      <c r="AMY774" s="203"/>
      <c r="AMZ774" s="203" t="e">
        <f>VLOOKUP(AMW774,$A$794:$F$2344,6,FALSE)</f>
        <v>#N/A</v>
      </c>
      <c r="ANA774" s="202" t="s">
        <v>65</v>
      </c>
      <c r="ANB774" s="10" t="e">
        <f>AMZ774*1.3</f>
        <v>#N/A</v>
      </c>
      <c r="ANC774" s="10"/>
      <c r="AND774" s="269"/>
      <c r="ANE774" s="202" t="s">
        <v>117</v>
      </c>
      <c r="ANF774" s="78" t="s">
        <v>183</v>
      </c>
      <c r="ANH774" s="203"/>
      <c r="ANI774" s="203" t="e">
        <f>VLOOKUP(ANF774,$A$794:$F$2344,6,FALSE)</f>
        <v>#N/A</v>
      </c>
      <c r="ANJ774" s="202" t="s">
        <v>65</v>
      </c>
      <c r="ANK774" s="10" t="e">
        <f>ANI774*1.3</f>
        <v>#N/A</v>
      </c>
      <c r="ANL774" s="10"/>
      <c r="ANM774" s="269"/>
      <c r="ANN774" s="202" t="s">
        <v>117</v>
      </c>
      <c r="ANO774" s="78" t="s">
        <v>183</v>
      </c>
      <c r="ANQ774" s="203"/>
      <c r="ANR774" s="203" t="e">
        <f>VLOOKUP(ANO774,$A$794:$F$2344,6,FALSE)</f>
        <v>#N/A</v>
      </c>
      <c r="ANS774" s="202" t="s">
        <v>65</v>
      </c>
      <c r="ANT774" s="10" t="e">
        <f>ANR774*1.3</f>
        <v>#N/A</v>
      </c>
      <c r="ANU774" s="10"/>
      <c r="ANV774" s="269"/>
      <c r="ANW774" s="202" t="s">
        <v>117</v>
      </c>
      <c r="ANX774" s="78" t="s">
        <v>183</v>
      </c>
      <c r="ANZ774" s="203"/>
      <c r="AOA774" s="203" t="e">
        <f>VLOOKUP(ANX774,$A$794:$F$2344,6,FALSE)</f>
        <v>#N/A</v>
      </c>
      <c r="AOB774" s="202" t="s">
        <v>65</v>
      </c>
      <c r="AOC774" s="10" t="e">
        <f>AOA774*1.3</f>
        <v>#N/A</v>
      </c>
      <c r="AOD774" s="10"/>
      <c r="AOE774" s="269"/>
      <c r="AOF774" s="202" t="s">
        <v>117</v>
      </c>
      <c r="AOG774" s="78" t="s">
        <v>183</v>
      </c>
      <c r="AOI774" s="203"/>
      <c r="AOJ774" s="203" t="e">
        <f>VLOOKUP(AOG774,$A$794:$F$2344,6,FALSE)</f>
        <v>#N/A</v>
      </c>
      <c r="AOK774" s="202" t="s">
        <v>65</v>
      </c>
      <c r="AOL774" s="10" t="e">
        <f>AOJ774*1.3</f>
        <v>#N/A</v>
      </c>
      <c r="AOM774" s="10"/>
      <c r="AON774" s="269"/>
      <c r="AOO774" s="202" t="s">
        <v>117</v>
      </c>
      <c r="AOP774" s="78" t="s">
        <v>183</v>
      </c>
      <c r="AOR774" s="203"/>
      <c r="AOS774" s="203" t="e">
        <f>VLOOKUP(AOP774,$A$794:$F$2344,6,FALSE)</f>
        <v>#N/A</v>
      </c>
      <c r="AOT774" s="202" t="s">
        <v>65</v>
      </c>
      <c r="AOU774" s="10" t="e">
        <f>AOS774*1.3</f>
        <v>#N/A</v>
      </c>
      <c r="AOV774" s="10"/>
      <c r="AOW774" s="269"/>
      <c r="AOX774" s="202" t="s">
        <v>117</v>
      </c>
      <c r="AOY774" s="78" t="s">
        <v>183</v>
      </c>
      <c r="APA774" s="203"/>
      <c r="APB774" s="203" t="e">
        <f>VLOOKUP(AOY774,$A$794:$F$2344,6,FALSE)</f>
        <v>#N/A</v>
      </c>
      <c r="APC774" s="202" t="s">
        <v>65</v>
      </c>
      <c r="APD774" s="10" t="e">
        <f>APB774*1.3</f>
        <v>#N/A</v>
      </c>
      <c r="APE774" s="10"/>
      <c r="APF774" s="269"/>
      <c r="APG774" s="202" t="s">
        <v>117</v>
      </c>
      <c r="APH774" s="78" t="s">
        <v>183</v>
      </c>
      <c r="APJ774" s="203"/>
      <c r="APK774" s="203" t="e">
        <f>VLOOKUP(APH774,$A$794:$F$2344,6,FALSE)</f>
        <v>#N/A</v>
      </c>
      <c r="APL774" s="202" t="s">
        <v>65</v>
      </c>
      <c r="APM774" s="10" t="e">
        <f>APK774*1.3</f>
        <v>#N/A</v>
      </c>
      <c r="APN774" s="10"/>
      <c r="APO774" s="269"/>
      <c r="APP774" s="202" t="s">
        <v>117</v>
      </c>
      <c r="APQ774" s="498" t="s">
        <v>2299</v>
      </c>
      <c r="APS774" s="203"/>
      <c r="APT774" s="203">
        <f>VLOOKUP(APQ774,$A$794:$F$2344,6,FALSE)</f>
        <v>64</v>
      </c>
      <c r="APU774" s="202" t="s">
        <v>65</v>
      </c>
      <c r="APV774" s="10">
        <f>APT774*1.3</f>
        <v>83.2</v>
      </c>
      <c r="APW774" s="10"/>
      <c r="APX774" s="269"/>
      <c r="APY774" s="202" t="s">
        <v>117</v>
      </c>
      <c r="APZ774" s="498" t="s">
        <v>556</v>
      </c>
      <c r="AQB774" s="203"/>
      <c r="AQC774" s="203">
        <f>VLOOKUP(APZ774,$A$794:$F$2344,6,FALSE)</f>
        <v>0</v>
      </c>
      <c r="AQD774" s="202" t="s">
        <v>65</v>
      </c>
      <c r="AQE774" s="10">
        <f>AQC774*1.3</f>
        <v>0</v>
      </c>
      <c r="AQF774" s="10"/>
      <c r="AQG774" s="269"/>
      <c r="AQH774" s="202" t="s">
        <v>117</v>
      </c>
      <c r="AQI774" s="484" t="s">
        <v>2299</v>
      </c>
      <c r="AQK774" s="203"/>
      <c r="AQL774" s="203">
        <f>VLOOKUP(AQI774,$A$794:$F$2344,6,FALSE)</f>
        <v>64</v>
      </c>
      <c r="AQM774" s="202" t="s">
        <v>65</v>
      </c>
      <c r="AQN774" s="10">
        <f>AQL774*1.3</f>
        <v>83.2</v>
      </c>
      <c r="AQO774" s="10"/>
      <c r="AQP774" s="269"/>
      <c r="AQQ774" s="202" t="s">
        <v>117</v>
      </c>
      <c r="AQR774" s="484" t="s">
        <v>525</v>
      </c>
      <c r="AQT774" s="203"/>
      <c r="AQU774" s="203">
        <f>VLOOKUP(AQR774,$A$794:$F$2344,6,FALSE)</f>
        <v>0</v>
      </c>
      <c r="AQV774" s="202" t="s">
        <v>65</v>
      </c>
      <c r="AQW774" s="10">
        <f>AQU774*1.3</f>
        <v>0</v>
      </c>
      <c r="AQX774" s="10"/>
      <c r="AQY774" s="269"/>
      <c r="AQZ774" s="202" t="s">
        <v>117</v>
      </c>
      <c r="ARA774" s="484" t="s">
        <v>602</v>
      </c>
      <c r="ARC774" s="203"/>
      <c r="ARD774" s="203">
        <f>VLOOKUP(ARA774,$A$794:$F$2344,6,FALSE)</f>
        <v>0</v>
      </c>
      <c r="ARE774" s="202" t="s">
        <v>65</v>
      </c>
      <c r="ARF774" s="10">
        <f>ARD774*1.3</f>
        <v>0</v>
      </c>
      <c r="ARG774" s="10"/>
      <c r="ARH774" s="269"/>
      <c r="ARI774" s="202" t="s">
        <v>117</v>
      </c>
      <c r="ARJ774" s="484" t="s">
        <v>2499</v>
      </c>
      <c r="ARL774" s="203"/>
      <c r="ARM774" s="203">
        <f>VLOOKUP(ARJ774,$A$794:$F$2344,6,FALSE)</f>
        <v>0</v>
      </c>
      <c r="ARN774" s="202" t="s">
        <v>65</v>
      </c>
      <c r="ARO774" s="10">
        <f>ARM774*1.3</f>
        <v>0</v>
      </c>
      <c r="ARP774" s="10"/>
      <c r="ARQ774" s="269"/>
      <c r="ARR774" s="202" t="s">
        <v>117</v>
      </c>
      <c r="ARS774" s="498" t="s">
        <v>1988</v>
      </c>
      <c r="ARU774" s="203"/>
      <c r="ARV774" s="203">
        <f>VLOOKUP(ARS774,$A$794:$F$2344,6,FALSE)</f>
        <v>0</v>
      </c>
      <c r="ARW774" s="202" t="s">
        <v>65</v>
      </c>
      <c r="ARX774" s="10">
        <f>ARV774*1.3</f>
        <v>0</v>
      </c>
      <c r="ARY774" s="10"/>
      <c r="ARZ774" s="269"/>
      <c r="ASA774" s="202" t="s">
        <v>117</v>
      </c>
      <c r="ASB774" s="484" t="s">
        <v>591</v>
      </c>
      <c r="ASD774" s="203"/>
      <c r="ASE774" s="203">
        <f>VLOOKUP(ASB774,$A$794:$F$2344,6,FALSE)</f>
        <v>0</v>
      </c>
      <c r="ASF774" s="202" t="s">
        <v>65</v>
      </c>
      <c r="ASG774" s="10">
        <f>ASE774*1.3</f>
        <v>0</v>
      </c>
      <c r="ASH774" s="10"/>
      <c r="ASI774" s="269"/>
      <c r="ASJ774" s="202" t="s">
        <v>117</v>
      </c>
      <c r="ASK774" s="484" t="s">
        <v>2733</v>
      </c>
      <c r="ASM774" s="203"/>
      <c r="ASN774" s="203">
        <f>VLOOKUP(ASK774,$A$794:$F$2344,6,FALSE)</f>
        <v>0</v>
      </c>
      <c r="ASO774" s="202" t="s">
        <v>65</v>
      </c>
      <c r="ASP774" s="10">
        <f>ASN774*1.3</f>
        <v>0</v>
      </c>
      <c r="ASQ774" s="10"/>
      <c r="ASR774" s="269"/>
      <c r="ASS774" s="202" t="s">
        <v>117</v>
      </c>
      <c r="AST774" s="484" t="s">
        <v>525</v>
      </c>
      <c r="ASV774" s="203"/>
      <c r="ASW774" s="203">
        <f>VLOOKUP(AST774,$A$794:$F$2344,6,FALSE)</f>
        <v>0</v>
      </c>
      <c r="ASX774" s="202" t="s">
        <v>65</v>
      </c>
      <c r="ASY774" s="10">
        <f>ASW774*1.3</f>
        <v>0</v>
      </c>
      <c r="ASZ774" s="10"/>
      <c r="ATA774" s="269"/>
      <c r="ATB774" s="202" t="s">
        <v>117</v>
      </c>
      <c r="ATC774" s="484" t="s">
        <v>429</v>
      </c>
      <c r="ATE774" s="203"/>
      <c r="ATF774" s="203">
        <f>VLOOKUP(ATC774,$A$794:$F$2344,6,FALSE)</f>
        <v>0</v>
      </c>
      <c r="ATG774" s="202" t="s">
        <v>65</v>
      </c>
      <c r="ATH774" s="10">
        <f>ATF774*1.3</f>
        <v>0</v>
      </c>
      <c r="ATI774" s="10"/>
      <c r="ATJ774" s="269"/>
      <c r="ATK774" s="202" t="s">
        <v>117</v>
      </c>
      <c r="ATL774" s="484" t="s">
        <v>925</v>
      </c>
      <c r="ATN774" s="203"/>
      <c r="ATO774" s="203">
        <f>VLOOKUP(ATL774,$A$794:$F$2344,6,FALSE)</f>
        <v>0</v>
      </c>
      <c r="ATP774" s="202" t="s">
        <v>65</v>
      </c>
      <c r="ATQ774" s="10">
        <f>ATO774*1.3</f>
        <v>0</v>
      </c>
      <c r="ATR774" s="10"/>
      <c r="ATS774" s="269"/>
      <c r="ATT774" s="202" t="s">
        <v>117</v>
      </c>
      <c r="ATU774" s="484" t="s">
        <v>556</v>
      </c>
      <c r="ATW774" s="203"/>
      <c r="ATX774" s="203">
        <f>VLOOKUP(ATU774,$A$794:$F$2344,6,FALSE)</f>
        <v>0</v>
      </c>
      <c r="ATY774" s="202" t="s">
        <v>65</v>
      </c>
      <c r="ATZ774" s="10">
        <f>ATX774*1.3</f>
        <v>0</v>
      </c>
      <c r="AUA774" s="10"/>
      <c r="AUB774" s="269"/>
      <c r="AUC774" s="202" t="s">
        <v>117</v>
      </c>
      <c r="AUD774" s="484" t="s">
        <v>2402</v>
      </c>
      <c r="AUF774" s="203"/>
      <c r="AUG774" s="203">
        <f>VLOOKUP(AUD774,$A$794:$F$2344,6,FALSE)</f>
        <v>0</v>
      </c>
      <c r="AUH774" s="202" t="s">
        <v>65</v>
      </c>
      <c r="AUI774" s="10">
        <f>AUG774*1.3</f>
        <v>0</v>
      </c>
      <c r="AUJ774" s="10"/>
      <c r="AUK774" s="269"/>
      <c r="AUL774" s="202" t="s">
        <v>117</v>
      </c>
      <c r="AUM774" s="484" t="s">
        <v>925</v>
      </c>
      <c r="AUO774" s="203"/>
      <c r="AUP774" s="203">
        <f>VLOOKUP(AUM774,$A$794:$F$2344,6,FALSE)</f>
        <v>0</v>
      </c>
      <c r="AUQ774" s="202" t="s">
        <v>65</v>
      </c>
      <c r="AUR774" s="10">
        <f>AUP774*1.3</f>
        <v>0</v>
      </c>
      <c r="AUS774" s="10"/>
      <c r="AUT774" s="269"/>
      <c r="AUU774" s="202" t="s">
        <v>117</v>
      </c>
      <c r="AUV774" s="509" t="s">
        <v>591</v>
      </c>
      <c r="AUX774" s="203"/>
      <c r="AUY774" s="203">
        <f>VLOOKUP(AUV774,$A$794:$F$2344,6,FALSE)</f>
        <v>0</v>
      </c>
      <c r="AUZ774" s="202" t="s">
        <v>65</v>
      </c>
      <c r="AVA774" s="10">
        <f>AUY774*1.3</f>
        <v>0</v>
      </c>
      <c r="AVB774" s="10"/>
      <c r="AVC774" s="269"/>
      <c r="AVD774" s="202" t="s">
        <v>117</v>
      </c>
      <c r="AVE774" s="484" t="s">
        <v>925</v>
      </c>
      <c r="AVG774" s="203"/>
      <c r="AVH774" s="203">
        <f>VLOOKUP(AVE774,$A$794:$F$2344,6,FALSE)</f>
        <v>0</v>
      </c>
      <c r="AVI774" s="202" t="s">
        <v>65</v>
      </c>
      <c r="AVJ774" s="10">
        <f>AVH774*1.3</f>
        <v>0</v>
      </c>
      <c r="AVK774" s="10"/>
      <c r="AVL774" s="269"/>
      <c r="AVM774" s="202" t="s">
        <v>117</v>
      </c>
      <c r="AVN774" s="484" t="s">
        <v>3210</v>
      </c>
      <c r="AVP774" s="203"/>
      <c r="AVQ774" s="203">
        <f>VLOOKUP(AVN774,$A$794:$F$2344,6,FALSE)</f>
        <v>0</v>
      </c>
      <c r="AVR774" s="202" t="s">
        <v>65</v>
      </c>
      <c r="AVS774" s="10">
        <f>AVQ774*1.3</f>
        <v>0</v>
      </c>
      <c r="AVT774" s="10"/>
      <c r="AVU774" s="269"/>
      <c r="AVV774" s="202" t="s">
        <v>117</v>
      </c>
      <c r="AVW774" s="487" t="s">
        <v>1971</v>
      </c>
      <c r="AVY774" s="203"/>
      <c r="AVZ774" s="203">
        <f>VLOOKUP(AVW774,$A$794:$F$2344,6,FALSE)</f>
        <v>0</v>
      </c>
      <c r="AWA774" s="202" t="s">
        <v>65</v>
      </c>
      <c r="AWB774" s="10">
        <f>AVZ774*1.3</f>
        <v>0</v>
      </c>
      <c r="AWC774" s="10"/>
      <c r="AWD774" s="269"/>
      <c r="AWE774" s="202" t="s">
        <v>117</v>
      </c>
      <c r="AWF774" s="484" t="s">
        <v>1988</v>
      </c>
      <c r="AWH774" s="203"/>
      <c r="AWI774" s="203">
        <f>VLOOKUP(AWF774,$A$794:$F$2344,6,FALSE)</f>
        <v>0</v>
      </c>
      <c r="AWJ774" s="202" t="s">
        <v>65</v>
      </c>
      <c r="AWK774" s="10">
        <f>AWI774*1.3</f>
        <v>0</v>
      </c>
      <c r="AWL774" s="10"/>
      <c r="AWM774" s="269"/>
      <c r="AWN774" s="202" t="s">
        <v>117</v>
      </c>
      <c r="AWO774" s="484" t="s">
        <v>2402</v>
      </c>
      <c r="AWQ774" s="203"/>
      <c r="AWR774" s="203">
        <f>VLOOKUP(AWO774,$A$794:$F$2344,6,FALSE)</f>
        <v>0</v>
      </c>
      <c r="AWS774" s="202" t="s">
        <v>65</v>
      </c>
      <c r="AWT774" s="10">
        <f>AWR774*1.3</f>
        <v>0</v>
      </c>
      <c r="AWU774" s="10"/>
      <c r="AWV774" s="269"/>
      <c r="AWW774" s="202" t="s">
        <v>117</v>
      </c>
      <c r="AWX774" s="484" t="s">
        <v>2918</v>
      </c>
      <c r="AWZ774" s="203"/>
      <c r="AXA774" s="203">
        <f>VLOOKUP(AWX774,$A$794:$F$2344,6,FALSE)</f>
        <v>0</v>
      </c>
      <c r="AXB774" s="202" t="s">
        <v>65</v>
      </c>
      <c r="AXC774" s="10">
        <f>AXA774*1.3</f>
        <v>0</v>
      </c>
      <c r="AXD774" s="10"/>
      <c r="AXE774" s="269"/>
      <c r="AXF774" s="202" t="s">
        <v>117</v>
      </c>
      <c r="AXG774" s="484" t="s">
        <v>908</v>
      </c>
      <c r="AXI774" s="203"/>
      <c r="AXJ774" s="203">
        <f>VLOOKUP(AXG774,$A$794:$F$2344,6,FALSE)</f>
        <v>0</v>
      </c>
      <c r="AXK774" s="202" t="s">
        <v>65</v>
      </c>
      <c r="AXL774" s="10">
        <f>AXJ774*1.3</f>
        <v>0</v>
      </c>
      <c r="AXM774" s="10"/>
      <c r="AXN774" s="269"/>
      <c r="AXO774" s="202" t="s">
        <v>117</v>
      </c>
      <c r="AXP774" s="484" t="s">
        <v>3084</v>
      </c>
      <c r="AXR774" s="203"/>
      <c r="AXS774" s="203">
        <f>VLOOKUP(AXP774,$A$794:$F$2344,6,FALSE)</f>
        <v>44</v>
      </c>
      <c r="AXT774" s="202" t="s">
        <v>65</v>
      </c>
      <c r="AXU774" s="10">
        <f>AXS774*1.3</f>
        <v>57.2</v>
      </c>
      <c r="AXV774" s="10"/>
      <c r="AXW774" s="269"/>
      <c r="AXX774" s="202" t="s">
        <v>117</v>
      </c>
      <c r="AXY774" s="498" t="s">
        <v>556</v>
      </c>
      <c r="AYA774" s="203"/>
      <c r="AYB774" s="203">
        <f>VLOOKUP(AXY774,$A$794:$F$2344,6,FALSE)</f>
        <v>0</v>
      </c>
      <c r="AYC774" s="202" t="s">
        <v>65</v>
      </c>
      <c r="AYD774" s="10">
        <f>AYB774*1.3</f>
        <v>0</v>
      </c>
      <c r="AYE774" s="10"/>
      <c r="AYF774" s="269"/>
      <c r="AYG774" s="202" t="s">
        <v>117</v>
      </c>
      <c r="AYH774" s="484" t="s">
        <v>525</v>
      </c>
      <c r="AYJ774" s="203"/>
      <c r="AYK774" s="203">
        <f>VLOOKUP(AYH774,$A$794:$F$2344,6,FALSE)</f>
        <v>0</v>
      </c>
      <c r="AYL774" s="202" t="s">
        <v>65</v>
      </c>
      <c r="AYM774" s="10">
        <f>AYK774*1.3</f>
        <v>0</v>
      </c>
      <c r="AYN774" s="10"/>
      <c r="AYO774" s="269"/>
      <c r="AYP774" s="202" t="s">
        <v>117</v>
      </c>
      <c r="AYQ774" s="484" t="s">
        <v>634</v>
      </c>
      <c r="AYS774" s="203"/>
      <c r="AYT774" s="203">
        <f>VLOOKUP(AYQ774,$A$794:$F$2344,6,FALSE)</f>
        <v>1</v>
      </c>
      <c r="AYU774" s="202" t="s">
        <v>65</v>
      </c>
      <c r="AYV774" s="10">
        <f>AYT774*1.3</f>
        <v>1.3</v>
      </c>
      <c r="AYW774" s="10"/>
      <c r="AYX774" s="269"/>
      <c r="AYY774" s="202" t="s">
        <v>117</v>
      </c>
      <c r="AYZ774" s="484" t="s">
        <v>3084</v>
      </c>
      <c r="AZB774" s="203"/>
      <c r="AZC774" s="203">
        <f>VLOOKUP(AYZ774,$A$794:$F$2344,6,FALSE)</f>
        <v>44</v>
      </c>
      <c r="AZD774" s="202" t="s">
        <v>65</v>
      </c>
      <c r="AZE774" s="10">
        <f>AZC774*1.3</f>
        <v>57.2</v>
      </c>
      <c r="AZF774" s="10"/>
      <c r="AZG774" s="269"/>
      <c r="AZH774" s="202" t="s">
        <v>117</v>
      </c>
      <c r="AZI774" s="484" t="s">
        <v>589</v>
      </c>
      <c r="AZK774" s="203"/>
      <c r="AZL774" s="203">
        <f>VLOOKUP(AZI774,$A$794:$F$2344,6,FALSE)</f>
        <v>0</v>
      </c>
      <c r="AZM774" s="202" t="s">
        <v>65</v>
      </c>
      <c r="AZN774" s="10">
        <f>AZL774*1.3</f>
        <v>0</v>
      </c>
      <c r="AZO774" s="10"/>
      <c r="AZP774" s="269"/>
      <c r="AZQ774" s="202" t="s">
        <v>117</v>
      </c>
      <c r="AZR774" s="484" t="s">
        <v>525</v>
      </c>
      <c r="AZT774" s="203"/>
      <c r="AZU774" s="203">
        <f>VLOOKUP(AZR774,$A$794:$F$2344,6,FALSE)</f>
        <v>0</v>
      </c>
      <c r="AZV774" s="202" t="s">
        <v>65</v>
      </c>
      <c r="AZW774" s="10">
        <f>AZU774*1.3</f>
        <v>0</v>
      </c>
      <c r="AZX774" s="10"/>
      <c r="AZY774" s="269"/>
      <c r="AZZ774" s="202" t="s">
        <v>117</v>
      </c>
      <c r="BAA774" s="498" t="s">
        <v>623</v>
      </c>
      <c r="BAC774" s="203"/>
      <c r="BAD774" s="203">
        <f>VLOOKUP(BAA774,$A$794:$F$2344,6,FALSE)</f>
        <v>0</v>
      </c>
      <c r="BAE774" s="202" t="s">
        <v>65</v>
      </c>
      <c r="BAF774" s="10">
        <f>BAD774*1.3</f>
        <v>0</v>
      </c>
      <c r="BAG774" s="10"/>
      <c r="BAH774" s="269"/>
    </row>
    <row r="775" spans="1:1386" s="14" customFormat="1" ht="15">
      <c r="A775" s="202" t="s">
        <v>118</v>
      </c>
      <c r="B775" s="484" t="s">
        <v>623</v>
      </c>
      <c r="D775" s="203"/>
      <c r="E775" s="203">
        <f>VLOOKUP(B775,$A$794:$F$2344,6,FALSE)</f>
        <v>0</v>
      </c>
      <c r="F775" s="202" t="s">
        <v>67</v>
      </c>
      <c r="G775" s="10">
        <f>E775*1.2</f>
        <v>0</v>
      </c>
      <c r="H775" s="10"/>
      <c r="I775" s="263"/>
      <c r="J775" s="202" t="s">
        <v>118</v>
      </c>
      <c r="K775" s="487" t="s">
        <v>2282</v>
      </c>
      <c r="M775" s="203"/>
      <c r="N775" s="203">
        <f>VLOOKUP(K775,$A$794:$F$2344,6,FALSE)</f>
        <v>0</v>
      </c>
      <c r="O775" s="202" t="s">
        <v>67</v>
      </c>
      <c r="P775" s="10">
        <f>N775*1.2</f>
        <v>0</v>
      </c>
      <c r="Q775" s="10"/>
      <c r="R775" s="263"/>
      <c r="S775" s="202" t="s">
        <v>118</v>
      </c>
      <c r="T775" s="484" t="s">
        <v>623</v>
      </c>
      <c r="V775" s="203"/>
      <c r="W775" s="203">
        <f>VLOOKUP(T775,$A$794:$F$2344,6,FALSE)</f>
        <v>0</v>
      </c>
      <c r="X775" s="202" t="s">
        <v>67</v>
      </c>
      <c r="Y775" s="10">
        <f>W775*1.2</f>
        <v>0</v>
      </c>
      <c r="Z775" s="10"/>
      <c r="AA775" s="263"/>
      <c r="AB775" s="202" t="s">
        <v>118</v>
      </c>
      <c r="AC775" s="484" t="s">
        <v>623</v>
      </c>
      <c r="AE775" s="203"/>
      <c r="AF775" s="203">
        <f>VLOOKUP(AC775,$A$794:$F$2344,6,FALSE)</f>
        <v>0</v>
      </c>
      <c r="AG775" s="202" t="s">
        <v>67</v>
      </c>
      <c r="AH775" s="10">
        <f>AF775*1.2</f>
        <v>0</v>
      </c>
      <c r="AI775" s="10"/>
      <c r="AJ775" s="263"/>
      <c r="AK775" s="202" t="s">
        <v>118</v>
      </c>
      <c r="AL775" s="490" t="s">
        <v>3084</v>
      </c>
      <c r="AN775" s="203"/>
      <c r="AO775" s="203">
        <f>VLOOKUP(AL775,$A$794:$F$2344,6,FALSE)</f>
        <v>44</v>
      </c>
      <c r="AP775" s="202" t="s">
        <v>67</v>
      </c>
      <c r="AQ775" s="10">
        <f>AO775*1.2</f>
        <v>52.8</v>
      </c>
      <c r="AR775" s="10"/>
      <c r="AS775" s="263"/>
      <c r="AT775" s="202" t="s">
        <v>118</v>
      </c>
      <c r="AU775" s="484" t="s">
        <v>2446</v>
      </c>
      <c r="AW775" s="203"/>
      <c r="AX775" s="203">
        <f>VLOOKUP(AU775,$A$794:$F$2344,6,FALSE)</f>
        <v>0</v>
      </c>
      <c r="AY775" s="202" t="s">
        <v>67</v>
      </c>
      <c r="AZ775" s="10">
        <f>AX775*1.2</f>
        <v>0</v>
      </c>
      <c r="BA775" s="10"/>
      <c r="BB775" s="263"/>
      <c r="BC775" s="202" t="s">
        <v>118</v>
      </c>
      <c r="BD775" s="484" t="s">
        <v>525</v>
      </c>
      <c r="BF775" s="203"/>
      <c r="BG775" s="203">
        <f>VLOOKUP(BD775,$A$794:$F$2344,6,FALSE)</f>
        <v>0</v>
      </c>
      <c r="BH775" s="202" t="s">
        <v>67</v>
      </c>
      <c r="BI775" s="10">
        <f>BG775*1.2</f>
        <v>0</v>
      </c>
      <c r="BJ775" s="10"/>
      <c r="BK775" s="263"/>
      <c r="BL775" s="202" t="s">
        <v>118</v>
      </c>
      <c r="BM775" s="484" t="s">
        <v>1988</v>
      </c>
      <c r="BO775" s="203"/>
      <c r="BP775" s="203">
        <f>VLOOKUP(BM775,$A$794:$F$2344,6,FALSE)</f>
        <v>0</v>
      </c>
      <c r="BQ775" s="202" t="s">
        <v>67</v>
      </c>
      <c r="BR775" s="10">
        <f>BP775*1.2</f>
        <v>0</v>
      </c>
      <c r="BS775" s="10"/>
      <c r="BT775" s="263"/>
      <c r="BU775" s="202" t="s">
        <v>118</v>
      </c>
      <c r="BV775" s="484" t="s">
        <v>2293</v>
      </c>
      <c r="BX775" s="203"/>
      <c r="BY775" s="203">
        <f>VLOOKUP(BV775,$A$794:$F$2344,6,FALSE)</f>
        <v>0</v>
      </c>
      <c r="BZ775" s="202" t="s">
        <v>67</v>
      </c>
      <c r="CA775" s="10">
        <f>BY775*1.2</f>
        <v>0</v>
      </c>
      <c r="CB775" s="10"/>
      <c r="CC775" s="263"/>
      <c r="CD775" s="202" t="s">
        <v>118</v>
      </c>
      <c r="CE775" s="491" t="s">
        <v>2499</v>
      </c>
      <c r="CG775" s="203"/>
      <c r="CH775" s="203">
        <f>VLOOKUP(CE775,$A$794:$F$2344,6,FALSE)</f>
        <v>0</v>
      </c>
      <c r="CI775" s="202" t="s">
        <v>67</v>
      </c>
      <c r="CJ775" s="10">
        <f>CH775*1.2</f>
        <v>0</v>
      </c>
      <c r="CK775" s="10"/>
      <c r="CL775" s="263"/>
      <c r="CM775" s="202" t="s">
        <v>118</v>
      </c>
      <c r="CN775" s="484" t="s">
        <v>2299</v>
      </c>
      <c r="CP775" s="203"/>
      <c r="CQ775" s="203">
        <f>VLOOKUP(CN775,$A$794:$F$2344,6,FALSE)</f>
        <v>64</v>
      </c>
      <c r="CR775" s="202" t="s">
        <v>67</v>
      </c>
      <c r="CS775" s="10">
        <f>CQ775*1.2</f>
        <v>76.8</v>
      </c>
      <c r="CT775" s="10"/>
      <c r="CU775" s="263"/>
      <c r="CV775" s="202" t="s">
        <v>118</v>
      </c>
      <c r="CW775" s="484" t="s">
        <v>435</v>
      </c>
      <c r="CY775" s="203"/>
      <c r="CZ775" s="203">
        <f>VLOOKUP(CW775,$A$794:$F$2344,6,FALSE)</f>
        <v>0</v>
      </c>
      <c r="DA775" s="202" t="s">
        <v>67</v>
      </c>
      <c r="DB775" s="10">
        <f>CZ775*1.2</f>
        <v>0</v>
      </c>
      <c r="DC775" s="10"/>
      <c r="DD775" s="263"/>
      <c r="DE775" s="202" t="s">
        <v>118</v>
      </c>
      <c r="DF775" s="484" t="s">
        <v>1988</v>
      </c>
      <c r="DH775" s="203"/>
      <c r="DI775" s="203">
        <f>VLOOKUP(DF775,$A$794:$F$2344,6,FALSE)</f>
        <v>0</v>
      </c>
      <c r="DJ775" s="202" t="s">
        <v>67</v>
      </c>
      <c r="DK775" s="10">
        <f>DI775*1.2</f>
        <v>0</v>
      </c>
      <c r="DL775" s="10"/>
      <c r="DM775" s="263"/>
      <c r="DN775" s="202" t="s">
        <v>118</v>
      </c>
      <c r="DO775" s="484" t="s">
        <v>1988</v>
      </c>
      <c r="DQ775" s="203"/>
      <c r="DR775" s="203">
        <f>VLOOKUP(DO775,$A$794:$F$2344,6,FALSE)</f>
        <v>0</v>
      </c>
      <c r="DS775" s="202" t="s">
        <v>67</v>
      </c>
      <c r="DT775" s="10">
        <f>DR775*1.2</f>
        <v>0</v>
      </c>
      <c r="DU775" s="10"/>
      <c r="DV775" s="263"/>
      <c r="DW775" s="202" t="s">
        <v>118</v>
      </c>
      <c r="DX775" s="484" t="s">
        <v>908</v>
      </c>
      <c r="DZ775" s="203"/>
      <c r="EA775" s="203">
        <f>VLOOKUP(DX775,$A$794:$F$2344,6,FALSE)</f>
        <v>0</v>
      </c>
      <c r="EB775" s="202" t="s">
        <v>67</v>
      </c>
      <c r="EC775" s="10">
        <f>EA775*1.2</f>
        <v>0</v>
      </c>
      <c r="ED775" s="10"/>
      <c r="EE775" s="263"/>
      <c r="EF775" s="202" t="s">
        <v>118</v>
      </c>
      <c r="EG775" s="484" t="s">
        <v>2898</v>
      </c>
      <c r="EI775" s="203"/>
      <c r="EJ775" s="203">
        <f>VLOOKUP(EG775,$A$794:$F$2344,6,FALSE)</f>
        <v>0</v>
      </c>
      <c r="EK775" s="202" t="s">
        <v>67</v>
      </c>
      <c r="EL775" s="10">
        <f>EJ775*1.2</f>
        <v>0</v>
      </c>
      <c r="EM775" s="10"/>
      <c r="EN775" s="263"/>
      <c r="EO775" s="202" t="s">
        <v>118</v>
      </c>
      <c r="EP775" s="484" t="s">
        <v>2421</v>
      </c>
      <c r="ER775" s="203"/>
      <c r="ES775" s="203">
        <f>VLOOKUP(EP775,$A$794:$F$2344,6,FALSE)</f>
        <v>6</v>
      </c>
      <c r="ET775" s="202" t="s">
        <v>67</v>
      </c>
      <c r="EU775" s="10">
        <f>ES775*1.2</f>
        <v>7.1999999999999993</v>
      </c>
      <c r="EV775" s="10"/>
      <c r="EW775" s="263"/>
      <c r="EX775" s="202" t="s">
        <v>118</v>
      </c>
      <c r="EY775" s="484" t="s">
        <v>1988</v>
      </c>
      <c r="FA775" s="203"/>
      <c r="FB775" s="203">
        <f>VLOOKUP(EY775,$A$794:$F$2344,6,FALSE)</f>
        <v>0</v>
      </c>
      <c r="FC775" s="202" t="s">
        <v>67</v>
      </c>
      <c r="FD775" s="10">
        <f>FB775*1.2</f>
        <v>0</v>
      </c>
      <c r="FE775" s="10"/>
      <c r="FF775" s="263"/>
      <c r="FG775" s="202" t="s">
        <v>118</v>
      </c>
      <c r="FH775" s="484" t="s">
        <v>2499</v>
      </c>
      <c r="FJ775" s="203"/>
      <c r="FK775" s="203">
        <f>VLOOKUP(FH775,$A$794:$F$2344,6,FALSE)</f>
        <v>0</v>
      </c>
      <c r="FL775" s="202" t="s">
        <v>67</v>
      </c>
      <c r="FM775" s="10">
        <f>FK775*1.2</f>
        <v>0</v>
      </c>
      <c r="FN775" s="10"/>
      <c r="FO775" s="263"/>
      <c r="FP775" s="202" t="s">
        <v>118</v>
      </c>
      <c r="FQ775" s="484" t="s">
        <v>1130</v>
      </c>
      <c r="FS775" s="203"/>
      <c r="FT775" s="203">
        <f>VLOOKUP(FQ775,$A$794:$F$2344,6,FALSE)</f>
        <v>0</v>
      </c>
      <c r="FU775" s="202" t="s">
        <v>67</v>
      </c>
      <c r="FV775" s="10">
        <f>FT775*1.2</f>
        <v>0</v>
      </c>
      <c r="FW775" s="10"/>
      <c r="FX775" s="263"/>
      <c r="FY775" s="202" t="s">
        <v>118</v>
      </c>
      <c r="FZ775" s="484" t="s">
        <v>3324</v>
      </c>
      <c r="GB775" s="203"/>
      <c r="GC775" s="203">
        <f>VLOOKUP(FZ775,$A$794:$F$2344,6,FALSE)</f>
        <v>15</v>
      </c>
      <c r="GD775" s="202" t="s">
        <v>67</v>
      </c>
      <c r="GE775" s="10">
        <f>GC775*1.2</f>
        <v>18</v>
      </c>
      <c r="GF775" s="10"/>
      <c r="GG775" s="263"/>
      <c r="GH775" s="202" t="s">
        <v>118</v>
      </c>
      <c r="GI775" s="484" t="s">
        <v>1182</v>
      </c>
      <c r="GK775" s="203"/>
      <c r="GL775" s="203">
        <f>VLOOKUP(GI775,$A$794:$F$2344,6,FALSE)</f>
        <v>0</v>
      </c>
      <c r="GM775" s="202" t="s">
        <v>67</v>
      </c>
      <c r="GN775" s="10">
        <f>GL775*1.2</f>
        <v>0</v>
      </c>
      <c r="GO775" s="10"/>
      <c r="GP775" s="263"/>
      <c r="GQ775" s="202" t="s">
        <v>118</v>
      </c>
      <c r="GR775" s="484" t="s">
        <v>609</v>
      </c>
      <c r="GT775" s="203"/>
      <c r="GU775" s="203">
        <f>VLOOKUP(GR775,$A$794:$F$2344,6,FALSE)</f>
        <v>0</v>
      </c>
      <c r="GV775" s="202" t="s">
        <v>67</v>
      </c>
      <c r="GW775" s="10">
        <f>GU775*1.2</f>
        <v>0</v>
      </c>
      <c r="GX775" s="10"/>
      <c r="GY775" s="263"/>
      <c r="GZ775" s="202" t="s">
        <v>118</v>
      </c>
      <c r="HA775" s="484" t="s">
        <v>3084</v>
      </c>
      <c r="HC775" s="203"/>
      <c r="HD775" s="203">
        <f>VLOOKUP(HA775,$A$794:$F$2344,6,FALSE)</f>
        <v>44</v>
      </c>
      <c r="HE775" s="202" t="s">
        <v>67</v>
      </c>
      <c r="HF775" s="10">
        <f>HD775*1.2</f>
        <v>52.8</v>
      </c>
      <c r="HG775" s="10"/>
      <c r="HH775" s="263"/>
      <c r="HI775" s="202" t="s">
        <v>118</v>
      </c>
      <c r="HJ775" s="484" t="s">
        <v>1971</v>
      </c>
      <c r="HL775" s="203"/>
      <c r="HM775" s="203">
        <f>VLOOKUP(HJ775,$A$794:$F$2344,6,FALSE)</f>
        <v>0</v>
      </c>
      <c r="HN775" s="202" t="s">
        <v>67</v>
      </c>
      <c r="HO775" s="10">
        <f>HM775*1.2</f>
        <v>0</v>
      </c>
      <c r="HP775" s="10"/>
      <c r="HQ775" s="263"/>
      <c r="HR775" s="202" t="s">
        <v>118</v>
      </c>
      <c r="HS775" s="484" t="s">
        <v>1971</v>
      </c>
      <c r="HU775" s="203"/>
      <c r="HV775" s="203">
        <f>VLOOKUP(HS775,$A$794:$F$2344,6,FALSE)</f>
        <v>0</v>
      </c>
      <c r="HW775" s="202" t="s">
        <v>67</v>
      </c>
      <c r="HX775" s="10">
        <f>HV775*1.2</f>
        <v>0</v>
      </c>
      <c r="HY775" s="10"/>
      <c r="HZ775" s="263"/>
      <c r="IA775" s="202" t="s">
        <v>118</v>
      </c>
      <c r="IB775" s="496" t="s">
        <v>183</v>
      </c>
      <c r="ID775" s="203"/>
      <c r="IE775" s="203" t="e">
        <f>VLOOKUP(IB775,$A$794:$F$2344,6,FALSE)</f>
        <v>#N/A</v>
      </c>
      <c r="IF775" s="202" t="s">
        <v>67</v>
      </c>
      <c r="IG775" s="10" t="e">
        <f>IE775*1.2</f>
        <v>#N/A</v>
      </c>
      <c r="IH775" s="10"/>
      <c r="II775" s="263"/>
      <c r="IJ775" s="202" t="s">
        <v>118</v>
      </c>
      <c r="IK775" s="484" t="s">
        <v>634</v>
      </c>
      <c r="IM775" s="203"/>
      <c r="IN775" s="203">
        <f>VLOOKUP(IK775,$A$794:$F$2344,6,FALSE)</f>
        <v>1</v>
      </c>
      <c r="IO775" s="202" t="s">
        <v>67</v>
      </c>
      <c r="IP775" s="10">
        <f>IN775*1.2</f>
        <v>1.2</v>
      </c>
      <c r="IQ775" s="10"/>
      <c r="IR775" s="263"/>
      <c r="IS775" s="202" t="s">
        <v>118</v>
      </c>
      <c r="IT775" s="484" t="s">
        <v>3053</v>
      </c>
      <c r="IV775" s="203"/>
      <c r="IW775" s="203">
        <f>VLOOKUP(IT775,$A$794:$F$2344,6,FALSE)</f>
        <v>0</v>
      </c>
      <c r="IX775" s="202" t="s">
        <v>67</v>
      </c>
      <c r="IY775" s="10">
        <f>IW775*1.2</f>
        <v>0</v>
      </c>
      <c r="IZ775" s="10"/>
      <c r="JA775" s="263"/>
      <c r="JB775" s="202" t="s">
        <v>118</v>
      </c>
      <c r="JC775" s="484" t="s">
        <v>548</v>
      </c>
      <c r="JE775" s="203"/>
      <c r="JF775" s="203">
        <f>VLOOKUP(JC775,$A$794:$F$2344,6,FALSE)</f>
        <v>0</v>
      </c>
      <c r="JG775" s="202" t="s">
        <v>67</v>
      </c>
      <c r="JH775" s="10">
        <f>JF775*1.2</f>
        <v>0</v>
      </c>
      <c r="JI775" s="10"/>
      <c r="JJ775" s="263"/>
      <c r="JK775" s="202" t="s">
        <v>118</v>
      </c>
      <c r="JL775" s="484" t="s">
        <v>623</v>
      </c>
      <c r="JN775" s="203"/>
      <c r="JO775" s="203">
        <f>VLOOKUP(JL775,$A$794:$F$2344,6,FALSE)</f>
        <v>0</v>
      </c>
      <c r="JP775" s="202" t="s">
        <v>67</v>
      </c>
      <c r="JQ775" s="10">
        <f>JO775*1.2</f>
        <v>0</v>
      </c>
      <c r="JR775" s="10"/>
      <c r="JS775" s="263"/>
      <c r="JT775" s="202" t="s">
        <v>118</v>
      </c>
      <c r="JU775" s="484" t="s">
        <v>623</v>
      </c>
      <c r="JW775" s="203"/>
      <c r="JX775" s="203">
        <f>VLOOKUP(JU775,$A$794:$F$2344,6,FALSE)</f>
        <v>0</v>
      </c>
      <c r="JY775" s="202" t="s">
        <v>67</v>
      </c>
      <c r="JZ775" s="10">
        <f>JX775*1.2</f>
        <v>0</v>
      </c>
      <c r="KA775" s="10"/>
      <c r="KB775" s="263"/>
      <c r="KC775" s="202" t="s">
        <v>118</v>
      </c>
      <c r="KD775" s="484" t="s">
        <v>435</v>
      </c>
      <c r="KF775" s="203"/>
      <c r="KG775" s="203">
        <f>VLOOKUP(KD775,$A$794:$F$2344,6,FALSE)</f>
        <v>0</v>
      </c>
      <c r="KH775" s="202" t="s">
        <v>67</v>
      </c>
      <c r="KI775" s="10">
        <f>KG775*1.2</f>
        <v>0</v>
      </c>
      <c r="KJ775" s="10"/>
      <c r="KK775" s="263"/>
      <c r="KL775" s="202" t="s">
        <v>118</v>
      </c>
      <c r="KM775" s="484" t="s">
        <v>3324</v>
      </c>
      <c r="KO775" s="203"/>
      <c r="KP775" s="203">
        <f>VLOOKUP(KM775,$A$794:$F$2344,6,FALSE)</f>
        <v>15</v>
      </c>
      <c r="KQ775" s="202" t="s">
        <v>67</v>
      </c>
      <c r="KR775" s="10">
        <f>KP775*1.2</f>
        <v>18</v>
      </c>
      <c r="KS775" s="10"/>
      <c r="KT775" s="263"/>
      <c r="KU775" s="202" t="s">
        <v>118</v>
      </c>
      <c r="KV775" s="498" t="s">
        <v>2734</v>
      </c>
      <c r="KX775" s="203"/>
      <c r="KY775" s="203">
        <f>VLOOKUP(KV775,$A$794:$F$2344,6,FALSE)</f>
        <v>0</v>
      </c>
      <c r="KZ775" s="202" t="s">
        <v>67</v>
      </c>
      <c r="LA775" s="10">
        <f>KY775*1.2</f>
        <v>0</v>
      </c>
      <c r="LB775" s="10"/>
      <c r="LC775" s="263"/>
      <c r="LD775" s="202" t="s">
        <v>118</v>
      </c>
      <c r="LE775" s="484" t="s">
        <v>435</v>
      </c>
      <c r="LG775" s="203"/>
      <c r="LH775" s="203">
        <f>VLOOKUP(LE775,$A$794:$F$2344,6,FALSE)</f>
        <v>0</v>
      </c>
      <c r="LI775" s="202" t="s">
        <v>67</v>
      </c>
      <c r="LJ775" s="10">
        <f>LH775*1.2</f>
        <v>0</v>
      </c>
      <c r="LK775" s="10"/>
      <c r="LL775" s="263"/>
      <c r="LM775" s="202" t="s">
        <v>118</v>
      </c>
      <c r="LN775" s="484" t="s">
        <v>925</v>
      </c>
      <c r="LP775" s="203"/>
      <c r="LQ775" s="203">
        <f>VLOOKUP(LN775,$A$794:$F$2344,6,FALSE)</f>
        <v>0</v>
      </c>
      <c r="LR775" s="202" t="s">
        <v>67</v>
      </c>
      <c r="LS775" s="10">
        <f>LQ775*1.2</f>
        <v>0</v>
      </c>
      <c r="LT775" s="10"/>
      <c r="LU775" s="263"/>
      <c r="LV775" s="202" t="s">
        <v>118</v>
      </c>
      <c r="LW775" s="496" t="s">
        <v>183</v>
      </c>
      <c r="LY775" s="203"/>
      <c r="LZ775" s="203" t="e">
        <f>VLOOKUP(LW775,$A$794:$F$2344,6,FALSE)</f>
        <v>#N/A</v>
      </c>
      <c r="MA775" s="202" t="s">
        <v>67</v>
      </c>
      <c r="MB775" s="10" t="e">
        <f>LZ775*1.2</f>
        <v>#N/A</v>
      </c>
      <c r="MC775" s="10"/>
      <c r="MD775" s="263"/>
      <c r="ME775" s="202" t="s">
        <v>118</v>
      </c>
      <c r="MF775" s="484" t="s">
        <v>660</v>
      </c>
      <c r="MH775" s="203"/>
      <c r="MI775" s="203">
        <f>VLOOKUP(MF775,$A$794:$F$2344,6,FALSE)</f>
        <v>0</v>
      </c>
      <c r="MJ775" s="202" t="s">
        <v>67</v>
      </c>
      <c r="MK775" s="10">
        <f>MI775*1.2</f>
        <v>0</v>
      </c>
      <c r="ML775" s="10"/>
      <c r="MM775" s="263"/>
      <c r="MN775" s="202" t="s">
        <v>118</v>
      </c>
      <c r="MO775" s="484" t="s">
        <v>1182</v>
      </c>
      <c r="MQ775" s="203"/>
      <c r="MR775" s="203">
        <f>VLOOKUP(MO775,$A$794:$F$2344,6,FALSE)</f>
        <v>0</v>
      </c>
      <c r="MS775" s="202" t="s">
        <v>67</v>
      </c>
      <c r="MT775" s="10">
        <f>MR775*1.2</f>
        <v>0</v>
      </c>
      <c r="MU775" s="10"/>
      <c r="MV775" s="263"/>
      <c r="MW775" s="202" t="s">
        <v>118</v>
      </c>
      <c r="MX775" s="484" t="s">
        <v>2481</v>
      </c>
      <c r="MZ775" s="203"/>
      <c r="NA775" s="203">
        <f>VLOOKUP(MX775,$A$794:$F$2344,6,FALSE)</f>
        <v>0</v>
      </c>
      <c r="NB775" s="202" t="s">
        <v>67</v>
      </c>
      <c r="NC775" s="10">
        <f>NA775*1.2</f>
        <v>0</v>
      </c>
      <c r="ND775" s="10"/>
      <c r="NE775" s="263"/>
      <c r="NF775" s="202" t="s">
        <v>118</v>
      </c>
      <c r="NG775" s="484" t="s">
        <v>505</v>
      </c>
      <c r="NI775" s="203"/>
      <c r="NJ775" s="203">
        <f>VLOOKUP(NG775,$A$794:$F$2344,6,FALSE)</f>
        <v>0</v>
      </c>
      <c r="NK775" s="202" t="s">
        <v>67</v>
      </c>
      <c r="NL775" s="10">
        <f>NJ775*1.2</f>
        <v>0</v>
      </c>
      <c r="NM775" s="10"/>
      <c r="NN775" s="263"/>
      <c r="NO775" s="202" t="s">
        <v>118</v>
      </c>
      <c r="NP775" s="498" t="s">
        <v>3324</v>
      </c>
      <c r="NR775" s="203"/>
      <c r="NS775" s="203">
        <f>VLOOKUP(NP775,$A$794:$F$2344,6,FALSE)</f>
        <v>15</v>
      </c>
      <c r="NT775" s="202" t="s">
        <v>67</v>
      </c>
      <c r="NU775" s="10">
        <f>NS775*1.2</f>
        <v>18</v>
      </c>
      <c r="NV775" s="10"/>
      <c r="NW775" s="263"/>
      <c r="NX775" s="202" t="s">
        <v>118</v>
      </c>
      <c r="NY775" s="484" t="s">
        <v>3547</v>
      </c>
      <c r="OA775" s="203"/>
      <c r="OB775" s="203">
        <f>VLOOKUP(NY775,$A$794:$F$2344,6,FALSE)</f>
        <v>0</v>
      </c>
      <c r="OC775" s="202" t="s">
        <v>67</v>
      </c>
      <c r="OD775" s="10">
        <f>OB775*1.2</f>
        <v>0</v>
      </c>
      <c r="OE775" s="10"/>
      <c r="OF775" s="263"/>
      <c r="OG775" s="202" t="s">
        <v>118</v>
      </c>
      <c r="OH775" s="484" t="s">
        <v>2481</v>
      </c>
      <c r="OJ775" s="203"/>
      <c r="OK775" s="203">
        <f>VLOOKUP(OH775,$A$794:$F$2344,6,FALSE)</f>
        <v>0</v>
      </c>
      <c r="OL775" s="202" t="s">
        <v>67</v>
      </c>
      <c r="OM775" s="10">
        <f>OK775*1.2</f>
        <v>0</v>
      </c>
      <c r="ON775" s="10"/>
      <c r="OO775" s="263"/>
      <c r="OP775" s="202" t="s">
        <v>118</v>
      </c>
      <c r="OQ775" s="484" t="s">
        <v>678</v>
      </c>
      <c r="OS775" s="203"/>
      <c r="OT775" s="203">
        <f>VLOOKUP(OQ775,$A$794:$F$2344,6,FALSE)</f>
        <v>0</v>
      </c>
      <c r="OU775" s="202" t="s">
        <v>67</v>
      </c>
      <c r="OV775" s="10">
        <f>OT775*1.2</f>
        <v>0</v>
      </c>
      <c r="OW775" s="10"/>
      <c r="OX775" s="263"/>
      <c r="OY775" s="202" t="s">
        <v>118</v>
      </c>
      <c r="OZ775" s="484" t="s">
        <v>2931</v>
      </c>
      <c r="PB775" s="203"/>
      <c r="PC775" s="203">
        <f>VLOOKUP(OZ775,$A$794:$F$2344,6,FALSE)</f>
        <v>0</v>
      </c>
      <c r="PD775" s="202" t="s">
        <v>67</v>
      </c>
      <c r="PE775" s="10">
        <f>PC775*1.2</f>
        <v>0</v>
      </c>
      <c r="PF775" s="10"/>
      <c r="PG775" s="263"/>
      <c r="PH775" s="202" t="s">
        <v>118</v>
      </c>
      <c r="PI775" s="496" t="s">
        <v>183</v>
      </c>
      <c r="PK775" s="203"/>
      <c r="PL775" s="203" t="e">
        <f>VLOOKUP(PI775,$A$794:$F$2344,6,FALSE)</f>
        <v>#N/A</v>
      </c>
      <c r="PM775" s="202" t="s">
        <v>67</v>
      </c>
      <c r="PN775" s="10" t="e">
        <f>PL775*1.2</f>
        <v>#N/A</v>
      </c>
      <c r="PO775" s="10"/>
      <c r="PP775" s="263"/>
      <c r="PQ775" s="202" t="s">
        <v>118</v>
      </c>
      <c r="PR775" s="484" t="s">
        <v>2984</v>
      </c>
      <c r="PT775" s="203"/>
      <c r="PU775" s="203">
        <f>VLOOKUP(PR775,$A$794:$F$2344,6,FALSE)</f>
        <v>0</v>
      </c>
      <c r="PV775" s="202" t="s">
        <v>67</v>
      </c>
      <c r="PW775" s="10">
        <f>PU775*1.2</f>
        <v>0</v>
      </c>
      <c r="PX775" s="10"/>
      <c r="PY775" s="263"/>
      <c r="PZ775" s="202" t="s">
        <v>118</v>
      </c>
      <c r="QA775" s="496" t="s">
        <v>183</v>
      </c>
      <c r="QC775" s="203"/>
      <c r="QD775" s="203" t="e">
        <f>VLOOKUP(QA775,$A$794:$F$2344,6,FALSE)</f>
        <v>#N/A</v>
      </c>
      <c r="QE775" s="202" t="s">
        <v>67</v>
      </c>
      <c r="QF775" s="10" t="e">
        <f>QD775*1.2</f>
        <v>#N/A</v>
      </c>
      <c r="QG775" s="10"/>
      <c r="QH775" s="263"/>
      <c r="QI775" s="202" t="s">
        <v>118</v>
      </c>
      <c r="QJ775" s="484" t="s">
        <v>2000</v>
      </c>
      <c r="QL775" s="203"/>
      <c r="QM775" s="203">
        <f>VLOOKUP(QJ775,$A$794:$F$2344,6,FALSE)</f>
        <v>0</v>
      </c>
      <c r="QN775" s="202" t="s">
        <v>67</v>
      </c>
      <c r="QO775" s="10">
        <f>QM775*1.2</f>
        <v>0</v>
      </c>
      <c r="QP775" s="10"/>
      <c r="QQ775" s="263"/>
      <c r="QR775" s="202" t="s">
        <v>118</v>
      </c>
      <c r="QS775" s="484" t="s">
        <v>623</v>
      </c>
      <c r="QU775" s="203"/>
      <c r="QV775" s="203">
        <f>VLOOKUP(QS775,$A$794:$F$2344,6,FALSE)</f>
        <v>0</v>
      </c>
      <c r="QW775" s="202" t="s">
        <v>67</v>
      </c>
      <c r="QX775" s="10">
        <f>QV775*1.2</f>
        <v>0</v>
      </c>
      <c r="QY775" s="10"/>
      <c r="QZ775" s="263"/>
      <c r="RA775" s="202" t="s">
        <v>118</v>
      </c>
      <c r="RB775" s="484" t="s">
        <v>3053</v>
      </c>
      <c r="RD775" s="203"/>
      <c r="RE775" s="203">
        <f>VLOOKUP(RB775,$A$794:$F$2344,6,FALSE)</f>
        <v>0</v>
      </c>
      <c r="RF775" s="202" t="s">
        <v>67</v>
      </c>
      <c r="RG775" s="10">
        <f>RE775*1.2</f>
        <v>0</v>
      </c>
      <c r="RH775" s="10"/>
      <c r="RI775" s="263"/>
      <c r="RJ775" s="202" t="s">
        <v>118</v>
      </c>
      <c r="RK775" s="484" t="s">
        <v>591</v>
      </c>
      <c r="RM775" s="203"/>
      <c r="RN775" s="203">
        <f>VLOOKUP(RK775,$A$794:$F$2344,6,FALSE)</f>
        <v>0</v>
      </c>
      <c r="RO775" s="202" t="s">
        <v>67</v>
      </c>
      <c r="RP775" s="10">
        <f>RN775*1.2</f>
        <v>0</v>
      </c>
      <c r="RQ775" s="10"/>
      <c r="RR775" s="263"/>
      <c r="RS775" s="202" t="s">
        <v>118</v>
      </c>
      <c r="RT775" s="484" t="s">
        <v>2898</v>
      </c>
      <c r="RV775" s="203"/>
      <c r="RW775" s="203">
        <f>VLOOKUP(RT775,$A$794:$F$2344,6,FALSE)</f>
        <v>0</v>
      </c>
      <c r="RX775" s="202" t="s">
        <v>67</v>
      </c>
      <c r="RY775" s="10">
        <f>RW775*1.2</f>
        <v>0</v>
      </c>
      <c r="RZ775" s="10"/>
      <c r="SA775" s="269"/>
      <c r="SB775" s="202" t="s">
        <v>118</v>
      </c>
      <c r="SC775" s="484" t="s">
        <v>2446</v>
      </c>
      <c r="SE775" s="203"/>
      <c r="SF775" s="203">
        <f>VLOOKUP(SC775,$A$794:$F$2344,6,FALSE)</f>
        <v>0</v>
      </c>
      <c r="SG775" s="202" t="s">
        <v>67</v>
      </c>
      <c r="SH775" s="10">
        <f>SF775*1.2</f>
        <v>0</v>
      </c>
      <c r="SI775" s="10"/>
      <c r="SJ775" s="269"/>
      <c r="SK775" s="202" t="s">
        <v>118</v>
      </c>
      <c r="SL775" s="496" t="s">
        <v>183</v>
      </c>
      <c r="SN775" s="203"/>
      <c r="SO775" s="203" t="e">
        <f>VLOOKUP(SL775,$A$794:$F$2344,6,FALSE)</f>
        <v>#N/A</v>
      </c>
      <c r="SP775" s="202" t="s">
        <v>67</v>
      </c>
      <c r="SQ775" s="10" t="e">
        <f>SO775*1.2</f>
        <v>#N/A</v>
      </c>
      <c r="SR775" s="10"/>
      <c r="SS775" s="269"/>
      <c r="ST775" s="202" t="s">
        <v>118</v>
      </c>
      <c r="SU775" s="484" t="s">
        <v>1988</v>
      </c>
      <c r="SW775" s="203"/>
      <c r="SX775" s="203">
        <f>VLOOKUP(SU775,$A$794:$F$2344,6,FALSE)</f>
        <v>0</v>
      </c>
      <c r="SY775" s="202" t="s">
        <v>67</v>
      </c>
      <c r="SZ775" s="10">
        <f>SX775*1.2</f>
        <v>0</v>
      </c>
      <c r="TA775" s="10"/>
      <c r="TB775" s="269"/>
      <c r="TC775" s="202" t="s">
        <v>118</v>
      </c>
      <c r="TD775" s="484" t="s">
        <v>2733</v>
      </c>
      <c r="TF775" s="203"/>
      <c r="TG775" s="203">
        <f>VLOOKUP(TD775,$A$794:$F$2344,6,FALSE)</f>
        <v>0</v>
      </c>
      <c r="TH775" s="202" t="s">
        <v>67</v>
      </c>
      <c r="TI775" s="10">
        <f>TG775*1.2</f>
        <v>0</v>
      </c>
      <c r="TK775" s="269"/>
      <c r="TL775" s="202" t="s">
        <v>118</v>
      </c>
      <c r="TM775" s="484" t="s">
        <v>2499</v>
      </c>
      <c r="TO775" s="203"/>
      <c r="TP775" s="203">
        <f>VLOOKUP(TM775,$A$794:$F$2344,6,FALSE)</f>
        <v>0</v>
      </c>
      <c r="TQ775" s="202" t="s">
        <v>67</v>
      </c>
      <c r="TR775" s="10">
        <f>TP775*1.2</f>
        <v>0</v>
      </c>
      <c r="TS775" s="10"/>
      <c r="TT775" s="269"/>
      <c r="TU775" s="202" t="s">
        <v>118</v>
      </c>
      <c r="TV775" s="484" t="s">
        <v>1210</v>
      </c>
      <c r="TX775" s="203"/>
      <c r="TY775" s="203">
        <f>VLOOKUP(TV775,$A$794:$F$2344,6,FALSE)</f>
        <v>0</v>
      </c>
      <c r="TZ775" s="202" t="s">
        <v>67</v>
      </c>
      <c r="UA775" s="10">
        <f>TY775*1.2</f>
        <v>0</v>
      </c>
      <c r="UB775" s="10"/>
      <c r="UC775" s="269"/>
      <c r="UD775" s="202" t="s">
        <v>118</v>
      </c>
      <c r="UE775" s="498" t="s">
        <v>1988</v>
      </c>
      <c r="UG775" s="203"/>
      <c r="UH775" s="203">
        <f>VLOOKUP(UE775,$A$794:$F$2344,6,FALSE)</f>
        <v>0</v>
      </c>
      <c r="UI775" s="202" t="s">
        <v>67</v>
      </c>
      <c r="UJ775" s="10">
        <f>UH775*1.2</f>
        <v>0</v>
      </c>
      <c r="UK775" s="10"/>
      <c r="UL775" s="269"/>
      <c r="UM775" s="202" t="s">
        <v>118</v>
      </c>
      <c r="UN775" s="484" t="s">
        <v>623</v>
      </c>
      <c r="UP775" s="203"/>
      <c r="UQ775" s="203">
        <f>VLOOKUP(UN775,$A$794:$F$2344,6,FALSE)</f>
        <v>0</v>
      </c>
      <c r="UR775" s="202" t="s">
        <v>67</v>
      </c>
      <c r="US775" s="10">
        <f>UQ775*1.2</f>
        <v>0</v>
      </c>
      <c r="UT775" s="10"/>
      <c r="UU775" s="269"/>
      <c r="UV775" s="202" t="s">
        <v>118</v>
      </c>
      <c r="UW775" s="484" t="s">
        <v>2501</v>
      </c>
      <c r="UY775" s="203"/>
      <c r="UZ775" s="203">
        <f>VLOOKUP(UW775,$A$794:$F$2344,6,FALSE)</f>
        <v>0</v>
      </c>
      <c r="VA775" s="202" t="s">
        <v>67</v>
      </c>
      <c r="VB775" s="10">
        <f>UZ775*1.2</f>
        <v>0</v>
      </c>
      <c r="VC775" s="10"/>
      <c r="VD775" s="269"/>
      <c r="VE775" s="202" t="s">
        <v>118</v>
      </c>
      <c r="VF775" s="484" t="s">
        <v>1980</v>
      </c>
      <c r="VH775" s="203"/>
      <c r="VI775" s="203">
        <f>VLOOKUP(VF775,$A$794:$F$2344,6,FALSE)</f>
        <v>0</v>
      </c>
      <c r="VJ775" s="202" t="s">
        <v>67</v>
      </c>
      <c r="VK775" s="10">
        <f>VI775*1.2</f>
        <v>0</v>
      </c>
      <c r="VL775" s="10"/>
      <c r="VM775" s="269"/>
      <c r="VN775" s="202" t="s">
        <v>118</v>
      </c>
      <c r="VO775" s="484" t="s">
        <v>3049</v>
      </c>
      <c r="VQ775" s="203"/>
      <c r="VR775" s="203">
        <f>VLOOKUP(VO775,$A$794:$F$2344,6,FALSE)</f>
        <v>0</v>
      </c>
      <c r="VS775" s="202" t="s">
        <v>67</v>
      </c>
      <c r="VT775" s="10">
        <f>VR775*1.2</f>
        <v>0</v>
      </c>
      <c r="VU775" s="10"/>
      <c r="VV775" s="269"/>
      <c r="VW775" s="202" t="s">
        <v>118</v>
      </c>
      <c r="VX775" s="496" t="s">
        <v>183</v>
      </c>
      <c r="VZ775" s="203"/>
      <c r="WA775" s="203" t="e">
        <f>VLOOKUP(VX775,$A$794:$F$2344,6,FALSE)</f>
        <v>#N/A</v>
      </c>
      <c r="WB775" s="202" t="s">
        <v>67</v>
      </c>
      <c r="WC775" s="10" t="e">
        <f>WA775*1.2</f>
        <v>#N/A</v>
      </c>
      <c r="WE775" s="269"/>
      <c r="WF775" s="202" t="s">
        <v>118</v>
      </c>
      <c r="WG775" s="484" t="s">
        <v>2418</v>
      </c>
      <c r="WI775" s="203"/>
      <c r="WJ775" s="203">
        <f>VLOOKUP(WG775,$A$794:$F$2344,6,FALSE)</f>
        <v>0</v>
      </c>
      <c r="WK775" s="202" t="s">
        <v>67</v>
      </c>
      <c r="WL775" s="10">
        <f>WJ775*1.2</f>
        <v>0</v>
      </c>
      <c r="WN775" s="269"/>
      <c r="WO775" s="202" t="s">
        <v>118</v>
      </c>
      <c r="WP775" s="484" t="s">
        <v>1988</v>
      </c>
      <c r="WQ775" s="203"/>
      <c r="WR775" s="203"/>
      <c r="WS775" s="203">
        <f>VLOOKUP(WP775,$A$794:$F$2344,6,FALSE)</f>
        <v>0</v>
      </c>
      <c r="WT775" s="202" t="s">
        <v>67</v>
      </c>
      <c r="WU775" s="10">
        <f>WS775*1.2</f>
        <v>0</v>
      </c>
      <c r="WV775" s="10"/>
      <c r="WW775" s="269"/>
      <c r="WX775" s="202" t="s">
        <v>118</v>
      </c>
      <c r="WY775" s="484" t="s">
        <v>2931</v>
      </c>
      <c r="XA775" s="203"/>
      <c r="XB775" s="203">
        <f>VLOOKUP(WY775,$A$794:$F$2344,6,FALSE)</f>
        <v>0</v>
      </c>
      <c r="XC775" s="202" t="s">
        <v>67</v>
      </c>
      <c r="XD775" s="10">
        <f>XB775*1.2</f>
        <v>0</v>
      </c>
      <c r="XF775" s="269"/>
      <c r="XG775" s="202" t="s">
        <v>118</v>
      </c>
      <c r="XH775" s="484" t="s">
        <v>2293</v>
      </c>
      <c r="XJ775" s="203"/>
      <c r="XK775" s="203">
        <f>VLOOKUP(XH775,$A$794:$F$2344,6,FALSE)</f>
        <v>0</v>
      </c>
      <c r="XL775" s="202" t="s">
        <v>67</v>
      </c>
      <c r="XM775" s="10">
        <f>XK775*1.2</f>
        <v>0</v>
      </c>
      <c r="XO775" s="269"/>
      <c r="XP775" s="202" t="s">
        <v>118</v>
      </c>
      <c r="XQ775" s="484" t="s">
        <v>2379</v>
      </c>
      <c r="XS775" s="203"/>
      <c r="XT775" s="203">
        <f>VLOOKUP(XQ775,$A$794:$F$2344,6,FALSE)</f>
        <v>0</v>
      </c>
      <c r="XU775" s="202" t="s">
        <v>67</v>
      </c>
      <c r="XV775" s="10">
        <f>XT775*1.2</f>
        <v>0</v>
      </c>
      <c r="XW775" s="10"/>
      <c r="XX775" s="269"/>
      <c r="XY775" s="202" t="s">
        <v>118</v>
      </c>
      <c r="XZ775" s="484" t="s">
        <v>2898</v>
      </c>
      <c r="YB775" s="203"/>
      <c r="YC775" s="203">
        <f>VLOOKUP(XZ775,$A$794:$F$2344,6,FALSE)</f>
        <v>0</v>
      </c>
      <c r="YD775" s="202" t="s">
        <v>67</v>
      </c>
      <c r="YE775" s="10">
        <f>YC775*1.2</f>
        <v>0</v>
      </c>
      <c r="YG775" s="269"/>
      <c r="YH775" s="202" t="s">
        <v>118</v>
      </c>
      <c r="YI775" s="78" t="s">
        <v>183</v>
      </c>
      <c r="YK775" s="203"/>
      <c r="YL775" s="203" t="e">
        <f>VLOOKUP(YI775,$A$794:$F$2344,6,FALSE)</f>
        <v>#N/A</v>
      </c>
      <c r="YM775" s="202" t="s">
        <v>67</v>
      </c>
      <c r="YN775" s="10" t="e">
        <f>YL775*1.2</f>
        <v>#N/A</v>
      </c>
      <c r="YO775" s="10"/>
      <c r="YP775" s="269"/>
      <c r="YQ775" s="202" t="s">
        <v>118</v>
      </c>
      <c r="YR775" s="78" t="s">
        <v>183</v>
      </c>
      <c r="YT775" s="203"/>
      <c r="YU775" s="203" t="e">
        <f>VLOOKUP(YR775,$A$794:$F$2344,6,FALSE)</f>
        <v>#N/A</v>
      </c>
      <c r="YV775" s="202" t="s">
        <v>67</v>
      </c>
      <c r="YW775" s="10" t="e">
        <f>YU775*1.2</f>
        <v>#N/A</v>
      </c>
      <c r="YY775" s="269"/>
      <c r="YZ775" s="202" t="s">
        <v>118</v>
      </c>
      <c r="ZA775" s="78" t="s">
        <v>183</v>
      </c>
      <c r="ZC775" s="203"/>
      <c r="ZD775" s="203" t="e">
        <f>VLOOKUP(ZA775,$A$794:$F$2344,6,FALSE)</f>
        <v>#N/A</v>
      </c>
      <c r="ZE775" s="202" t="s">
        <v>67</v>
      </c>
      <c r="ZF775" s="10" t="e">
        <f>ZD775*1.2</f>
        <v>#N/A</v>
      </c>
      <c r="ZH775" s="269"/>
      <c r="ZI775" s="202" t="s">
        <v>118</v>
      </c>
      <c r="ZJ775" s="78" t="s">
        <v>183</v>
      </c>
      <c r="ZL775" s="203"/>
      <c r="ZM775" s="203" t="e">
        <f>VLOOKUP(ZJ775,$A$794:$F$2344,6,FALSE)</f>
        <v>#N/A</v>
      </c>
      <c r="ZN775" s="202" t="s">
        <v>67</v>
      </c>
      <c r="ZO775" s="10" t="e">
        <f>ZM775*1.2</f>
        <v>#N/A</v>
      </c>
      <c r="ZQ775" s="269"/>
      <c r="ZR775" s="202" t="s">
        <v>118</v>
      </c>
      <c r="ZS775" s="484" t="s">
        <v>525</v>
      </c>
      <c r="ZU775" s="203"/>
      <c r="ZV775" s="203">
        <f>VLOOKUP(ZS775,$A$794:$F$2344,6,FALSE)</f>
        <v>0</v>
      </c>
      <c r="ZW775" s="202" t="s">
        <v>67</v>
      </c>
      <c r="ZX775" s="10">
        <f>ZV775*1.2</f>
        <v>0</v>
      </c>
      <c r="ZY775" s="10"/>
      <c r="ZZ775" s="269"/>
      <c r="AAA775" s="202" t="s">
        <v>118</v>
      </c>
      <c r="AAB775" s="484" t="s">
        <v>1598</v>
      </c>
      <c r="AAD775" s="203"/>
      <c r="AAE775" s="203">
        <f>VLOOKUP(AAB775,$A$794:$F$2344,6,FALSE)</f>
        <v>0</v>
      </c>
      <c r="AAF775" s="202" t="s">
        <v>67</v>
      </c>
      <c r="AAG775" s="10">
        <f>AAE775*1.2</f>
        <v>0</v>
      </c>
      <c r="AAH775" s="10"/>
      <c r="AAI775" s="269"/>
      <c r="AAJ775" s="202" t="s">
        <v>118</v>
      </c>
      <c r="AAK775" s="78" t="s">
        <v>183</v>
      </c>
      <c r="AAM775" s="203"/>
      <c r="AAN775" s="203" t="e">
        <f>VLOOKUP(AAK775,$A$794:$F$2344,6,FALSE)</f>
        <v>#N/A</v>
      </c>
      <c r="AAO775" s="202" t="s">
        <v>67</v>
      </c>
      <c r="AAP775" s="10" t="e">
        <f>AAN775*1.2</f>
        <v>#N/A</v>
      </c>
      <c r="AAQ775" s="10"/>
      <c r="AAR775" s="269"/>
      <c r="AAS775" s="202" t="s">
        <v>118</v>
      </c>
      <c r="AAT775" s="498" t="s">
        <v>3324</v>
      </c>
      <c r="AAV775" s="203"/>
      <c r="AAW775" s="203">
        <f>VLOOKUP(AAT775,$A$794:$F$2344,6,FALSE)</f>
        <v>15</v>
      </c>
      <c r="AAX775" s="202" t="s">
        <v>67</v>
      </c>
      <c r="AAY775" s="10">
        <f>AAW775*1.2</f>
        <v>18</v>
      </c>
      <c r="AAZ775" s="10"/>
      <c r="ABA775" s="269"/>
      <c r="ABB775" s="202" t="s">
        <v>118</v>
      </c>
      <c r="ABC775" s="484" t="s">
        <v>1130</v>
      </c>
      <c r="ABE775" s="203"/>
      <c r="ABF775" s="203">
        <f>VLOOKUP(ABC775,$A$794:$F$2344,6,FALSE)</f>
        <v>0</v>
      </c>
      <c r="ABG775" s="202" t="s">
        <v>67</v>
      </c>
      <c r="ABH775" s="10">
        <f>ABF775*1.2</f>
        <v>0</v>
      </c>
      <c r="ABI775" s="10"/>
      <c r="ABJ775" s="269"/>
      <c r="ABK775" s="202" t="s">
        <v>118</v>
      </c>
      <c r="ABL775" s="484" t="s">
        <v>2446</v>
      </c>
      <c r="ABN775" s="203"/>
      <c r="ABO775" s="203">
        <f>VLOOKUP(ABL775,$A$794:$F$2344,6,FALSE)</f>
        <v>0</v>
      </c>
      <c r="ABP775" s="202" t="s">
        <v>67</v>
      </c>
      <c r="ABQ775" s="10">
        <f>ABO775*1.2</f>
        <v>0</v>
      </c>
      <c r="ABR775" s="10"/>
      <c r="ABS775" s="269"/>
      <c r="ABT775" s="202" t="s">
        <v>118</v>
      </c>
      <c r="ABU775" s="484" t="s">
        <v>2499</v>
      </c>
      <c r="ABW775" s="203"/>
      <c r="ABX775" s="203">
        <f>VLOOKUP(ABU775,$A$794:$F$2344,6,FALSE)</f>
        <v>0</v>
      </c>
      <c r="ABY775" s="202" t="s">
        <v>67</v>
      </c>
      <c r="ABZ775" s="10">
        <f>ABX775*1.2</f>
        <v>0</v>
      </c>
      <c r="ACA775" s="10"/>
      <c r="ACB775" s="269"/>
      <c r="ACC775" s="202" t="s">
        <v>118</v>
      </c>
      <c r="ACD775" s="484" t="s">
        <v>429</v>
      </c>
      <c r="ACF775" s="203"/>
      <c r="ACG775" s="203">
        <f>VLOOKUP(ACD775,$A$794:$F$2344,6,FALSE)</f>
        <v>0</v>
      </c>
      <c r="ACH775" s="202" t="s">
        <v>67</v>
      </c>
      <c r="ACI775" s="10">
        <f>ACG775*1.2</f>
        <v>0</v>
      </c>
      <c r="ACJ775" s="10"/>
      <c r="ACK775" s="269"/>
      <c r="ACL775" s="202" t="s">
        <v>118</v>
      </c>
      <c r="ACM775" s="484" t="s">
        <v>3013</v>
      </c>
      <c r="ACO775" s="203"/>
      <c r="ACP775" s="203">
        <f>VLOOKUP(ACM775,$A$794:$F$2344,6,FALSE)</f>
        <v>0</v>
      </c>
      <c r="ACQ775" s="202" t="s">
        <v>67</v>
      </c>
      <c r="ACR775" s="10">
        <f>ACP775*1.2</f>
        <v>0</v>
      </c>
      <c r="ACS775" s="10"/>
      <c r="ACT775" s="269"/>
      <c r="ACU775" s="202" t="s">
        <v>118</v>
      </c>
      <c r="ACV775" s="484" t="s">
        <v>908</v>
      </c>
      <c r="ACX775" s="203"/>
      <c r="ACY775" s="203">
        <f>VLOOKUP(ACV775,$A$794:$F$2344,6,FALSE)</f>
        <v>0</v>
      </c>
      <c r="ACZ775" s="202" t="s">
        <v>67</v>
      </c>
      <c r="ADA775" s="10">
        <f>ACY775*1.2</f>
        <v>0</v>
      </c>
      <c r="ADB775" s="10"/>
      <c r="ADC775" s="269"/>
      <c r="ADD775" s="202" t="s">
        <v>118</v>
      </c>
      <c r="ADE775" s="484" t="s">
        <v>1613</v>
      </c>
      <c r="ADG775" s="203"/>
      <c r="ADH775" s="203">
        <f>VLOOKUP(ADE775,$A$794:$F$2344,6,FALSE)</f>
        <v>0</v>
      </c>
      <c r="ADI775" s="202" t="s">
        <v>67</v>
      </c>
      <c r="ADJ775" s="10">
        <f>ADH775*1.2</f>
        <v>0</v>
      </c>
      <c r="ADL775" s="269"/>
      <c r="ADM775" s="202" t="s">
        <v>118</v>
      </c>
      <c r="ADN775" s="484" t="s">
        <v>602</v>
      </c>
      <c r="ADP775" s="203"/>
      <c r="ADQ775" s="203">
        <f>VLOOKUP(ADN775,$A$794:$F$2344,6,FALSE)</f>
        <v>0</v>
      </c>
      <c r="ADR775" s="202" t="s">
        <v>67</v>
      </c>
      <c r="ADS775" s="10">
        <f>ADQ775*1.2</f>
        <v>0</v>
      </c>
      <c r="ADT775" s="10"/>
      <c r="ADU775" s="269"/>
      <c r="ADV775" s="202" t="s">
        <v>118</v>
      </c>
      <c r="ADW775" s="78" t="s">
        <v>183</v>
      </c>
      <c r="ADY775" s="203"/>
      <c r="ADZ775" s="203" t="e">
        <f>VLOOKUP(ADW775,$A$794:$F$2344,6,FALSE)</f>
        <v>#N/A</v>
      </c>
      <c r="AEA775" s="202" t="s">
        <v>67</v>
      </c>
      <c r="AEB775" s="10" t="e">
        <f>ADZ775*1.2</f>
        <v>#N/A</v>
      </c>
      <c r="AED775" s="269"/>
      <c r="AEE775" s="202" t="s">
        <v>118</v>
      </c>
      <c r="AEF775" s="491" t="s">
        <v>1943</v>
      </c>
      <c r="AEH775" s="203"/>
      <c r="AEI775" s="203">
        <f>VLOOKUP(AEF775,$A$794:$F$2344,6,FALSE)</f>
        <v>0</v>
      </c>
      <c r="AEJ775" s="202" t="s">
        <v>67</v>
      </c>
      <c r="AEK775" s="10">
        <f>AEI775*1.2</f>
        <v>0</v>
      </c>
      <c r="AEM775" s="269"/>
      <c r="AEN775" s="202" t="s">
        <v>118</v>
      </c>
      <c r="AEO775" s="484" t="s">
        <v>1980</v>
      </c>
      <c r="AEQ775" s="203"/>
      <c r="AER775" s="203">
        <f>VLOOKUP(AEO775,$A$794:$F$2344,6,FALSE)</f>
        <v>0</v>
      </c>
      <c r="AES775" s="202" t="s">
        <v>67</v>
      </c>
      <c r="AET775" s="10">
        <f>AER775*1.2</f>
        <v>0</v>
      </c>
      <c r="AEV775" s="269"/>
      <c r="AEW775" s="202" t="s">
        <v>118</v>
      </c>
      <c r="AEX775" s="484" t="s">
        <v>429</v>
      </c>
      <c r="AEZ775" s="203"/>
      <c r="AFA775" s="203">
        <f>VLOOKUP(AEX775,$A$794:$F$2344,6,FALSE)</f>
        <v>0</v>
      </c>
      <c r="AFB775" s="202" t="s">
        <v>67</v>
      </c>
      <c r="AFC775" s="10">
        <f>AFA775*1.2</f>
        <v>0</v>
      </c>
      <c r="AFD775" s="10"/>
      <c r="AFE775" s="269"/>
      <c r="AFF775" s="202" t="s">
        <v>118</v>
      </c>
      <c r="AFG775" s="78" t="s">
        <v>183</v>
      </c>
      <c r="AFI775" s="203"/>
      <c r="AFJ775" s="203" t="e">
        <f>VLOOKUP(AFG775,$A$794:$F$2344,6,FALSE)</f>
        <v>#N/A</v>
      </c>
      <c r="AFK775" s="202" t="s">
        <v>67</v>
      </c>
      <c r="AFL775" s="10" t="e">
        <f>AFJ775*1.2</f>
        <v>#N/A</v>
      </c>
      <c r="AFM775" s="10"/>
      <c r="AFN775" s="269"/>
      <c r="AFO775" s="202" t="s">
        <v>118</v>
      </c>
      <c r="AFP775" s="484" t="s">
        <v>1135</v>
      </c>
      <c r="AFR775" s="203"/>
      <c r="AFS775" s="203">
        <f>VLOOKUP(AFP775,$A$794:$F$2344,6,FALSE)</f>
        <v>0</v>
      </c>
      <c r="AFT775" s="202" t="s">
        <v>67</v>
      </c>
      <c r="AFU775" s="10">
        <f>AFS775*1.2</f>
        <v>0</v>
      </c>
      <c r="AFV775" s="10"/>
      <c r="AFW775" s="269"/>
      <c r="AFX775" s="202" t="s">
        <v>118</v>
      </c>
      <c r="AFY775" s="484" t="s">
        <v>2898</v>
      </c>
      <c r="AGA775" s="203"/>
      <c r="AGB775" s="203">
        <f>VLOOKUP(AFY775,$A$794:$F$2344,6,FALSE)</f>
        <v>0</v>
      </c>
      <c r="AGC775" s="202" t="s">
        <v>67</v>
      </c>
      <c r="AGD775" s="10">
        <f>AGB775*1.2</f>
        <v>0</v>
      </c>
      <c r="AGE775" s="10"/>
      <c r="AGF775" s="269"/>
      <c r="AGG775" s="202" t="s">
        <v>118</v>
      </c>
      <c r="AGH775" s="484" t="s">
        <v>591</v>
      </c>
      <c r="AGJ775" s="203"/>
      <c r="AGK775" s="203">
        <f>VLOOKUP(AGH775,$A$794:$F$2344,6,FALSE)</f>
        <v>0</v>
      </c>
      <c r="AGL775" s="202" t="s">
        <v>67</v>
      </c>
      <c r="AGM775" s="10">
        <f>AGK775*1.2</f>
        <v>0</v>
      </c>
      <c r="AGN775" s="10"/>
      <c r="AGO775" s="269"/>
      <c r="AGP775" s="202" t="s">
        <v>118</v>
      </c>
      <c r="AGQ775" s="484" t="s">
        <v>525</v>
      </c>
      <c r="AGS775" s="203"/>
      <c r="AGT775" s="203">
        <f>VLOOKUP(AGQ775,$A$794:$F$2344,6,FALSE)</f>
        <v>0</v>
      </c>
      <c r="AGU775" s="202" t="s">
        <v>67</v>
      </c>
      <c r="AGV775" s="10">
        <f>AGT775*1.2</f>
        <v>0</v>
      </c>
      <c r="AGW775" s="10"/>
      <c r="AGX775" s="269"/>
      <c r="AGY775" s="202" t="s">
        <v>118</v>
      </c>
      <c r="AGZ775" s="78" t="s">
        <v>183</v>
      </c>
      <c r="AHB775" s="203"/>
      <c r="AHC775" s="203" t="e">
        <f>VLOOKUP(AGZ775,$A$794:$F$2344,6,FALSE)</f>
        <v>#N/A</v>
      </c>
      <c r="AHD775" s="202" t="s">
        <v>67</v>
      </c>
      <c r="AHE775" s="10" t="e">
        <f>AHC775*1.2</f>
        <v>#N/A</v>
      </c>
      <c r="AHF775" s="10"/>
      <c r="AHG775" s="269"/>
      <c r="AHH775" s="202" t="s">
        <v>118</v>
      </c>
      <c r="AHI775" s="502" t="s">
        <v>1135</v>
      </c>
      <c r="AHK775" s="203"/>
      <c r="AHL775" s="203">
        <f>VLOOKUP(AHI775,$A$794:$F$2344,6,FALSE)</f>
        <v>0</v>
      </c>
      <c r="AHM775" s="202" t="s">
        <v>67</v>
      </c>
      <c r="AHN775" s="10">
        <f>AHL775*1.2</f>
        <v>0</v>
      </c>
      <c r="AHO775" s="10"/>
      <c r="AHP775" s="269"/>
      <c r="AHQ775" s="202" t="s">
        <v>118</v>
      </c>
      <c r="AHR775" s="484" t="s">
        <v>1117</v>
      </c>
      <c r="AHT775" s="203"/>
      <c r="AHU775" s="203">
        <f>VLOOKUP(AHR775,$A$794:$F$2344,6,FALSE)</f>
        <v>0</v>
      </c>
      <c r="AHV775" s="202" t="s">
        <v>67</v>
      </c>
      <c r="AHW775" s="10">
        <f>AHU775*1.2</f>
        <v>0</v>
      </c>
      <c r="AHX775" s="10"/>
      <c r="AHY775" s="269"/>
      <c r="AHZ775" s="202" t="s">
        <v>118</v>
      </c>
      <c r="AIA775" s="78" t="s">
        <v>183</v>
      </c>
      <c r="AIC775" s="203"/>
      <c r="AID775" s="203" t="e">
        <f>VLOOKUP(AIA775,$A$794:$F$2344,6,FALSE)</f>
        <v>#N/A</v>
      </c>
      <c r="AIE775" s="202" t="s">
        <v>67</v>
      </c>
      <c r="AIF775" s="10" t="e">
        <f>AID775*1.2</f>
        <v>#N/A</v>
      </c>
      <c r="AIG775" s="10"/>
      <c r="AIH775" s="269"/>
      <c r="AII775" s="202" t="s">
        <v>118</v>
      </c>
      <c r="AIJ775" s="484" t="s">
        <v>1135</v>
      </c>
      <c r="AIL775" s="203"/>
      <c r="AIM775" s="203">
        <f>VLOOKUP(AIJ775,$A$794:$F$2344,6,FALSE)</f>
        <v>0</v>
      </c>
      <c r="AIN775" s="202" t="s">
        <v>67</v>
      </c>
      <c r="AIO775" s="10">
        <f>AIM775*1.2</f>
        <v>0</v>
      </c>
      <c r="AIP775" s="10"/>
      <c r="AIQ775" s="269"/>
      <c r="AIR775" s="202" t="s">
        <v>118</v>
      </c>
      <c r="AIS775" s="484" t="s">
        <v>2499</v>
      </c>
      <c r="AIU775" s="203"/>
      <c r="AIV775" s="203">
        <f>VLOOKUP(AIS775,$A$794:$F$2344,6,FALSE)</f>
        <v>0</v>
      </c>
      <c r="AIW775" s="202" t="s">
        <v>67</v>
      </c>
      <c r="AIX775" s="10">
        <f>AIV775*1.2</f>
        <v>0</v>
      </c>
      <c r="AIY775" s="10"/>
      <c r="AIZ775" s="269"/>
      <c r="AJA775" s="202" t="s">
        <v>118</v>
      </c>
      <c r="AJB775" s="78" t="s">
        <v>183</v>
      </c>
      <c r="AJD775" s="203"/>
      <c r="AJE775" s="203" t="e">
        <f>VLOOKUP(AJB775,$A$794:$F$2344,6,FALSE)</f>
        <v>#N/A</v>
      </c>
      <c r="AJF775" s="202" t="s">
        <v>67</v>
      </c>
      <c r="AJG775" s="10" t="e">
        <f>AJE775*1.2</f>
        <v>#N/A</v>
      </c>
      <c r="AJH775" s="10"/>
      <c r="AJI775" s="269"/>
      <c r="AJJ775" s="202" t="s">
        <v>118</v>
      </c>
      <c r="AJK775" s="78" t="s">
        <v>183</v>
      </c>
      <c r="AJM775" s="203"/>
      <c r="AJN775" s="203" t="e">
        <f>VLOOKUP(AJK775,$A$794:$F$2344,6,FALSE)</f>
        <v>#N/A</v>
      </c>
      <c r="AJO775" s="202" t="s">
        <v>67</v>
      </c>
      <c r="AJP775" s="10" t="e">
        <f>AJN775*1.2</f>
        <v>#N/A</v>
      </c>
      <c r="AJQ775" s="10"/>
      <c r="AJR775" s="269"/>
      <c r="AJS775" s="202" t="s">
        <v>118</v>
      </c>
      <c r="AJT775" s="78" t="s">
        <v>183</v>
      </c>
      <c r="AJV775" s="203"/>
      <c r="AJW775" s="203" t="e">
        <f>VLOOKUP(AJT775,$A$794:$F$2344,6,FALSE)</f>
        <v>#N/A</v>
      </c>
      <c r="AJX775" s="202" t="s">
        <v>67</v>
      </c>
      <c r="AJY775" s="10" t="e">
        <f>AJW775*1.2</f>
        <v>#N/A</v>
      </c>
      <c r="AJZ775" s="10"/>
      <c r="AKA775" s="269"/>
      <c r="AKB775" s="202" t="s">
        <v>118</v>
      </c>
      <c r="AKC775" s="484" t="s">
        <v>1988</v>
      </c>
      <c r="AKE775" s="203"/>
      <c r="AKF775" s="203">
        <f>VLOOKUP(AKC775,$A$794:$F$2344,6,FALSE)</f>
        <v>0</v>
      </c>
      <c r="AKG775" s="202" t="s">
        <v>67</v>
      </c>
      <c r="AKH775" s="10">
        <f>AKF775*1.2</f>
        <v>0</v>
      </c>
      <c r="AKI775" s="10"/>
      <c r="AKJ775" s="269"/>
      <c r="AKK775" s="202" t="s">
        <v>118</v>
      </c>
      <c r="AKL775" s="78" t="s">
        <v>183</v>
      </c>
      <c r="AKN775" s="203"/>
      <c r="AKO775" s="203" t="e">
        <f>VLOOKUP(AKL775,$A$794:$F$2344,6,FALSE)</f>
        <v>#N/A</v>
      </c>
      <c r="AKP775" s="202" t="s">
        <v>67</v>
      </c>
      <c r="AKQ775" s="10" t="e">
        <f>AKO775*1.2</f>
        <v>#N/A</v>
      </c>
      <c r="AKR775" s="10"/>
      <c r="AKS775" s="269"/>
      <c r="AKT775" s="202" t="s">
        <v>118</v>
      </c>
      <c r="AKU775" s="78" t="s">
        <v>183</v>
      </c>
      <c r="AKW775" s="203"/>
      <c r="AKX775" s="203" t="e">
        <f>VLOOKUP(AKU775,$A$794:$F$2344,6,FALSE)</f>
        <v>#N/A</v>
      </c>
      <c r="AKY775" s="202" t="s">
        <v>67</v>
      </c>
      <c r="AKZ775" s="10" t="e">
        <f>AKX775*1.2</f>
        <v>#N/A</v>
      </c>
      <c r="ALA775" s="10"/>
      <c r="ALB775" s="269"/>
      <c r="ALC775" s="202" t="s">
        <v>118</v>
      </c>
      <c r="ALD775" s="78" t="s">
        <v>183</v>
      </c>
      <c r="ALF775" s="203"/>
      <c r="ALG775" s="203" t="e">
        <f>VLOOKUP(ALD775,$A$794:$F$2344,6,FALSE)</f>
        <v>#N/A</v>
      </c>
      <c r="ALH775" s="202" t="s">
        <v>67</v>
      </c>
      <c r="ALI775" s="10" t="e">
        <f>ALG775*1.2</f>
        <v>#N/A</v>
      </c>
      <c r="ALJ775" s="10"/>
      <c r="ALK775" s="269"/>
      <c r="ALL775" s="202" t="s">
        <v>118</v>
      </c>
      <c r="ALM775" s="78" t="s">
        <v>183</v>
      </c>
      <c r="ALO775" s="203"/>
      <c r="ALP775" s="203" t="e">
        <f>VLOOKUP(ALM775,$A$794:$F$2344,6,FALSE)</f>
        <v>#N/A</v>
      </c>
      <c r="ALQ775" s="202" t="s">
        <v>67</v>
      </c>
      <c r="ALR775" s="10" t="e">
        <f>ALP775*1.2</f>
        <v>#N/A</v>
      </c>
      <c r="ALS775" s="10"/>
      <c r="ALT775" s="269"/>
      <c r="ALU775" s="202" t="s">
        <v>118</v>
      </c>
      <c r="ALV775" s="78" t="s">
        <v>183</v>
      </c>
      <c r="ALX775" s="203"/>
      <c r="ALY775" s="203" t="e">
        <f>VLOOKUP(ALV775,$A$794:$F$2344,6,FALSE)</f>
        <v>#N/A</v>
      </c>
      <c r="ALZ775" s="202" t="s">
        <v>67</v>
      </c>
      <c r="AMA775" s="10" t="e">
        <f>ALY775*1.2</f>
        <v>#N/A</v>
      </c>
      <c r="AMB775" s="10"/>
      <c r="AMC775" s="269"/>
      <c r="AMD775" s="202" t="s">
        <v>118</v>
      </c>
      <c r="AME775" s="78" t="s">
        <v>183</v>
      </c>
      <c r="AMG775" s="203"/>
      <c r="AMH775" s="203" t="e">
        <f>VLOOKUP(AME775,$A$794:$F$2344,6,FALSE)</f>
        <v>#N/A</v>
      </c>
      <c r="AMI775" s="202" t="s">
        <v>67</v>
      </c>
      <c r="AMJ775" s="10" t="e">
        <f>AMH775*1.2</f>
        <v>#N/A</v>
      </c>
      <c r="AMK775" s="10"/>
      <c r="AML775" s="269"/>
      <c r="AMM775" s="202" t="s">
        <v>118</v>
      </c>
      <c r="AMN775" s="78" t="s">
        <v>183</v>
      </c>
      <c r="AMP775" s="203"/>
      <c r="AMQ775" s="203" t="e">
        <f>VLOOKUP(AMN775,$A$794:$F$2344,6,FALSE)</f>
        <v>#N/A</v>
      </c>
      <c r="AMR775" s="202" t="s">
        <v>67</v>
      </c>
      <c r="AMS775" s="10" t="e">
        <f>AMQ775*1.2</f>
        <v>#N/A</v>
      </c>
      <c r="AMT775" s="10"/>
      <c r="AMU775" s="269"/>
      <c r="AMV775" s="202" t="s">
        <v>118</v>
      </c>
      <c r="AMW775" s="78" t="s">
        <v>183</v>
      </c>
      <c r="AMY775" s="203"/>
      <c r="AMZ775" s="203" t="e">
        <f>VLOOKUP(AMW775,$A$794:$F$2344,6,FALSE)</f>
        <v>#N/A</v>
      </c>
      <c r="ANA775" s="202" t="s">
        <v>67</v>
      </c>
      <c r="ANB775" s="10" t="e">
        <f>AMZ775*1.2</f>
        <v>#N/A</v>
      </c>
      <c r="ANC775" s="10"/>
      <c r="AND775" s="269"/>
      <c r="ANE775" s="202" t="s">
        <v>118</v>
      </c>
      <c r="ANF775" s="78" t="s">
        <v>183</v>
      </c>
      <c r="ANH775" s="203"/>
      <c r="ANI775" s="203" t="e">
        <f>VLOOKUP(ANF775,$A$794:$F$2344,6,FALSE)</f>
        <v>#N/A</v>
      </c>
      <c r="ANJ775" s="202" t="s">
        <v>67</v>
      </c>
      <c r="ANK775" s="10" t="e">
        <f>ANI775*1.2</f>
        <v>#N/A</v>
      </c>
      <c r="ANL775" s="10"/>
      <c r="ANM775" s="269"/>
      <c r="ANN775" s="202" t="s">
        <v>118</v>
      </c>
      <c r="ANO775" s="78" t="s">
        <v>183</v>
      </c>
      <c r="ANQ775" s="203"/>
      <c r="ANR775" s="203" t="e">
        <f>VLOOKUP(ANO775,$A$794:$F$2344,6,FALSE)</f>
        <v>#N/A</v>
      </c>
      <c r="ANS775" s="202" t="s">
        <v>67</v>
      </c>
      <c r="ANT775" s="10" t="e">
        <f>ANR775*1.2</f>
        <v>#N/A</v>
      </c>
      <c r="ANU775" s="10"/>
      <c r="ANV775" s="269"/>
      <c r="ANW775" s="202" t="s">
        <v>118</v>
      </c>
      <c r="ANX775" s="78" t="s">
        <v>183</v>
      </c>
      <c r="ANZ775" s="203"/>
      <c r="AOA775" s="203" t="e">
        <f>VLOOKUP(ANX775,$A$794:$F$2344,6,FALSE)</f>
        <v>#N/A</v>
      </c>
      <c r="AOB775" s="202" t="s">
        <v>67</v>
      </c>
      <c r="AOC775" s="10" t="e">
        <f>AOA775*1.2</f>
        <v>#N/A</v>
      </c>
      <c r="AOD775" s="10"/>
      <c r="AOE775" s="269"/>
      <c r="AOF775" s="202" t="s">
        <v>118</v>
      </c>
      <c r="AOG775" s="78" t="s">
        <v>183</v>
      </c>
      <c r="AOI775" s="203"/>
      <c r="AOJ775" s="203" t="e">
        <f>VLOOKUP(AOG775,$A$794:$F$2344,6,FALSE)</f>
        <v>#N/A</v>
      </c>
      <c r="AOK775" s="202" t="s">
        <v>67</v>
      </c>
      <c r="AOL775" s="10" t="e">
        <f>AOJ775*1.2</f>
        <v>#N/A</v>
      </c>
      <c r="AOM775" s="10"/>
      <c r="AON775" s="269"/>
      <c r="AOO775" s="202" t="s">
        <v>118</v>
      </c>
      <c r="AOP775" s="78" t="s">
        <v>183</v>
      </c>
      <c r="AOR775" s="203"/>
      <c r="AOS775" s="203" t="e">
        <f>VLOOKUP(AOP775,$A$794:$F$2344,6,FALSE)</f>
        <v>#N/A</v>
      </c>
      <c r="AOT775" s="202" t="s">
        <v>67</v>
      </c>
      <c r="AOU775" s="10" t="e">
        <f>AOS775*1.2</f>
        <v>#N/A</v>
      </c>
      <c r="AOV775" s="10"/>
      <c r="AOW775" s="269"/>
      <c r="AOX775" s="202" t="s">
        <v>118</v>
      </c>
      <c r="AOY775" s="78" t="s">
        <v>183</v>
      </c>
      <c r="APA775" s="203"/>
      <c r="APB775" s="203" t="e">
        <f>VLOOKUP(AOY775,$A$794:$F$2344,6,FALSE)</f>
        <v>#N/A</v>
      </c>
      <c r="APC775" s="202" t="s">
        <v>67</v>
      </c>
      <c r="APD775" s="10" t="e">
        <f>APB775*1.2</f>
        <v>#N/A</v>
      </c>
      <c r="APE775" s="10"/>
      <c r="APF775" s="269"/>
      <c r="APG775" s="202" t="s">
        <v>118</v>
      </c>
      <c r="APH775" s="78" t="s">
        <v>183</v>
      </c>
      <c r="APJ775" s="203"/>
      <c r="APK775" s="203" t="e">
        <f>VLOOKUP(APH775,$A$794:$F$2344,6,FALSE)</f>
        <v>#N/A</v>
      </c>
      <c r="APL775" s="202" t="s">
        <v>67</v>
      </c>
      <c r="APM775" s="10" t="e">
        <f>APK775*1.2</f>
        <v>#N/A</v>
      </c>
      <c r="APN775" s="10"/>
      <c r="APO775" s="269"/>
      <c r="APP775" s="202" t="s">
        <v>118</v>
      </c>
      <c r="APQ775" s="498" t="s">
        <v>2421</v>
      </c>
      <c r="APS775" s="203"/>
      <c r="APT775" s="203">
        <f>VLOOKUP(APQ775,$A$794:$F$2344,6,FALSE)</f>
        <v>6</v>
      </c>
      <c r="APU775" s="202" t="s">
        <v>67</v>
      </c>
      <c r="APV775" s="10">
        <f>APT775*1.2</f>
        <v>7.1999999999999993</v>
      </c>
      <c r="APW775" s="10"/>
      <c r="APX775" s="269"/>
      <c r="APY775" s="202" t="s">
        <v>118</v>
      </c>
      <c r="APZ775" s="498" t="s">
        <v>2499</v>
      </c>
      <c r="AQB775" s="203"/>
      <c r="AQC775" s="203">
        <f>VLOOKUP(APZ775,$A$794:$F$2344,6,FALSE)</f>
        <v>0</v>
      </c>
      <c r="AQD775" s="202" t="s">
        <v>67</v>
      </c>
      <c r="AQE775" s="10">
        <f>AQC775*1.2</f>
        <v>0</v>
      </c>
      <c r="AQF775" s="10"/>
      <c r="AQG775" s="269"/>
      <c r="AQH775" s="202" t="s">
        <v>118</v>
      </c>
      <c r="AQI775" s="484" t="s">
        <v>3324</v>
      </c>
      <c r="AQK775" s="203"/>
      <c r="AQL775" s="203">
        <f>VLOOKUP(AQI775,$A$794:$F$2344,6,FALSE)</f>
        <v>15</v>
      </c>
      <c r="AQM775" s="202" t="s">
        <v>67</v>
      </c>
      <c r="AQN775" s="10">
        <f>AQL775*1.2</f>
        <v>18</v>
      </c>
      <c r="AQO775" s="10"/>
      <c r="AQP775" s="269"/>
      <c r="AQQ775" s="202" t="s">
        <v>118</v>
      </c>
      <c r="AQR775" s="484" t="s">
        <v>548</v>
      </c>
      <c r="AQT775" s="203"/>
      <c r="AQU775" s="203">
        <f>VLOOKUP(AQR775,$A$794:$F$2344,6,FALSE)</f>
        <v>0</v>
      </c>
      <c r="AQV775" s="202" t="s">
        <v>67</v>
      </c>
      <c r="AQW775" s="10">
        <f>AQU775*1.2</f>
        <v>0</v>
      </c>
      <c r="AQX775" s="10"/>
      <c r="AQY775" s="269"/>
      <c r="AQZ775" s="202" t="s">
        <v>118</v>
      </c>
      <c r="ARA775" s="484" t="s">
        <v>435</v>
      </c>
      <c r="ARC775" s="203"/>
      <c r="ARD775" s="203">
        <f>VLOOKUP(ARA775,$A$794:$F$2344,6,FALSE)</f>
        <v>0</v>
      </c>
      <c r="ARE775" s="202" t="s">
        <v>67</v>
      </c>
      <c r="ARF775" s="10">
        <f>ARD775*1.2</f>
        <v>0</v>
      </c>
      <c r="ARG775" s="10"/>
      <c r="ARH775" s="269"/>
      <c r="ARI775" s="202" t="s">
        <v>118</v>
      </c>
      <c r="ARJ775" s="484" t="s">
        <v>525</v>
      </c>
      <c r="ARL775" s="203"/>
      <c r="ARM775" s="203">
        <f>VLOOKUP(ARJ775,$A$794:$F$2344,6,FALSE)</f>
        <v>0</v>
      </c>
      <c r="ARN775" s="202" t="s">
        <v>67</v>
      </c>
      <c r="ARO775" s="10">
        <f>ARM775*1.2</f>
        <v>0</v>
      </c>
      <c r="ARP775" s="10"/>
      <c r="ARQ775" s="269"/>
      <c r="ARR775" s="202" t="s">
        <v>118</v>
      </c>
      <c r="ARS775" s="498" t="s">
        <v>623</v>
      </c>
      <c r="ARU775" s="203"/>
      <c r="ARV775" s="203">
        <f>VLOOKUP(ARS775,$A$794:$F$2344,6,FALSE)</f>
        <v>0</v>
      </c>
      <c r="ARW775" s="202" t="s">
        <v>67</v>
      </c>
      <c r="ARX775" s="10">
        <f>ARV775*1.2</f>
        <v>0</v>
      </c>
      <c r="ARY775" s="10"/>
      <c r="ARZ775" s="269"/>
      <c r="ASA775" s="202" t="s">
        <v>118</v>
      </c>
      <c r="ASB775" s="484" t="s">
        <v>520</v>
      </c>
      <c r="ASD775" s="203"/>
      <c r="ASE775" s="203">
        <f>VLOOKUP(ASB775,$A$794:$F$2344,6,FALSE)</f>
        <v>0</v>
      </c>
      <c r="ASF775" s="202" t="s">
        <v>67</v>
      </c>
      <c r="ASG775" s="10">
        <f>ASE775*1.2</f>
        <v>0</v>
      </c>
      <c r="ASH775" s="10"/>
      <c r="ASI775" s="269"/>
      <c r="ASJ775" s="202" t="s">
        <v>118</v>
      </c>
      <c r="ASK775" s="484" t="s">
        <v>3084</v>
      </c>
      <c r="ASM775" s="203"/>
      <c r="ASN775" s="203">
        <f>VLOOKUP(ASK775,$A$794:$F$2344,6,FALSE)</f>
        <v>44</v>
      </c>
      <c r="ASO775" s="202" t="s">
        <v>67</v>
      </c>
      <c r="ASP775" s="10">
        <f>ASN775*1.2</f>
        <v>52.8</v>
      </c>
      <c r="ASQ775" s="10"/>
      <c r="ASR775" s="269"/>
      <c r="ASS775" s="202" t="s">
        <v>118</v>
      </c>
      <c r="AST775" s="484" t="s">
        <v>2734</v>
      </c>
      <c r="ASV775" s="203"/>
      <c r="ASW775" s="203">
        <f>VLOOKUP(AST775,$A$794:$F$2344,6,FALSE)</f>
        <v>0</v>
      </c>
      <c r="ASX775" s="202" t="s">
        <v>67</v>
      </c>
      <c r="ASY775" s="10">
        <f>ASW775*1.2</f>
        <v>0</v>
      </c>
      <c r="ASZ775" s="10"/>
      <c r="ATA775" s="269"/>
      <c r="ATB775" s="202" t="s">
        <v>118</v>
      </c>
      <c r="ATC775" s="484" t="s">
        <v>1123</v>
      </c>
      <c r="ATE775" s="203"/>
      <c r="ATF775" s="203">
        <f>VLOOKUP(ATC775,$A$794:$F$2344,6,FALSE)</f>
        <v>0</v>
      </c>
      <c r="ATG775" s="202" t="s">
        <v>67</v>
      </c>
      <c r="ATH775" s="10">
        <f>ATF775*1.2</f>
        <v>0</v>
      </c>
      <c r="ATI775" s="10"/>
      <c r="ATJ775" s="269"/>
      <c r="ATK775" s="202" t="s">
        <v>118</v>
      </c>
      <c r="ATL775" s="484" t="s">
        <v>3210</v>
      </c>
      <c r="ATN775" s="203"/>
      <c r="ATO775" s="203">
        <f>VLOOKUP(ATL775,$A$794:$F$2344,6,FALSE)</f>
        <v>0</v>
      </c>
      <c r="ATP775" s="202" t="s">
        <v>67</v>
      </c>
      <c r="ATQ775" s="10">
        <f>ATO775*1.2</f>
        <v>0</v>
      </c>
      <c r="ATR775" s="10"/>
      <c r="ATS775" s="269"/>
      <c r="ATT775" s="202" t="s">
        <v>118</v>
      </c>
      <c r="ATU775" s="484" t="s">
        <v>2935</v>
      </c>
      <c r="ATW775" s="203"/>
      <c r="ATX775" s="203">
        <f>VLOOKUP(ATU775,$A$794:$F$2344,6,FALSE)</f>
        <v>0</v>
      </c>
      <c r="ATY775" s="202" t="s">
        <v>67</v>
      </c>
      <c r="ATZ775" s="10">
        <f>ATX775*1.2</f>
        <v>0</v>
      </c>
      <c r="AUA775" s="10"/>
      <c r="AUB775" s="269"/>
      <c r="AUC775" s="202" t="s">
        <v>118</v>
      </c>
      <c r="AUD775" s="484" t="s">
        <v>1123</v>
      </c>
      <c r="AUF775" s="203"/>
      <c r="AUG775" s="203">
        <f>VLOOKUP(AUD775,$A$794:$F$2344,6,FALSE)</f>
        <v>0</v>
      </c>
      <c r="AUH775" s="202" t="s">
        <v>67</v>
      </c>
      <c r="AUI775" s="10">
        <f>AUG775*1.2</f>
        <v>0</v>
      </c>
      <c r="AUJ775" s="10"/>
      <c r="AUK775" s="269"/>
      <c r="AUL775" s="202" t="s">
        <v>118</v>
      </c>
      <c r="AUM775" s="484" t="s">
        <v>816</v>
      </c>
      <c r="AUO775" s="203"/>
      <c r="AUP775" s="203">
        <f>VLOOKUP(AUM775,$A$794:$F$2344,6,FALSE)</f>
        <v>0</v>
      </c>
      <c r="AUQ775" s="202" t="s">
        <v>67</v>
      </c>
      <c r="AUR775" s="10">
        <f>AUP775*1.2</f>
        <v>0</v>
      </c>
      <c r="AUS775" s="10"/>
      <c r="AUT775" s="269"/>
      <c r="AUU775" s="202" t="s">
        <v>118</v>
      </c>
      <c r="AUV775" s="509" t="s">
        <v>787</v>
      </c>
      <c r="AUX775" s="203"/>
      <c r="AUY775" s="203">
        <f>VLOOKUP(AUV775,$A$794:$F$2344,6,FALSE)</f>
        <v>0</v>
      </c>
      <c r="AUZ775" s="202" t="s">
        <v>67</v>
      </c>
      <c r="AVA775" s="10">
        <f>AUY775*1.2</f>
        <v>0</v>
      </c>
      <c r="AVB775" s="10"/>
      <c r="AVC775" s="269"/>
      <c r="AVD775" s="202" t="s">
        <v>118</v>
      </c>
      <c r="AVE775" s="484" t="s">
        <v>3210</v>
      </c>
      <c r="AVG775" s="203"/>
      <c r="AVH775" s="203">
        <f>VLOOKUP(AVE775,$A$794:$F$2344,6,FALSE)</f>
        <v>0</v>
      </c>
      <c r="AVI775" s="202" t="s">
        <v>67</v>
      </c>
      <c r="AVJ775" s="10">
        <f>AVH775*1.2</f>
        <v>0</v>
      </c>
      <c r="AVK775" s="10"/>
      <c r="AVL775" s="269"/>
      <c r="AVM775" s="202" t="s">
        <v>118</v>
      </c>
      <c r="AVN775" s="484" t="s">
        <v>525</v>
      </c>
      <c r="AVP775" s="203"/>
      <c r="AVQ775" s="203">
        <f>VLOOKUP(AVN775,$A$794:$F$2344,6,FALSE)</f>
        <v>0</v>
      </c>
      <c r="AVR775" s="202" t="s">
        <v>67</v>
      </c>
      <c r="AVS775" s="10">
        <f>AVQ775*1.2</f>
        <v>0</v>
      </c>
      <c r="AVT775" s="10"/>
      <c r="AVU775" s="269"/>
      <c r="AVV775" s="202" t="s">
        <v>118</v>
      </c>
      <c r="AVW775" s="487" t="s">
        <v>548</v>
      </c>
      <c r="AVY775" s="203"/>
      <c r="AVZ775" s="203">
        <f>VLOOKUP(AVW775,$A$794:$F$2344,6,FALSE)</f>
        <v>0</v>
      </c>
      <c r="AWA775" s="202" t="s">
        <v>67</v>
      </c>
      <c r="AWB775" s="10">
        <f>AVZ775*1.2</f>
        <v>0</v>
      </c>
      <c r="AWC775" s="10"/>
      <c r="AWD775" s="269"/>
      <c r="AWE775" s="202" t="s">
        <v>118</v>
      </c>
      <c r="AWF775" s="484" t="s">
        <v>2421</v>
      </c>
      <c r="AWH775" s="203"/>
      <c r="AWI775" s="203">
        <f>VLOOKUP(AWF775,$A$794:$F$2344,6,FALSE)</f>
        <v>6</v>
      </c>
      <c r="AWJ775" s="202" t="s">
        <v>67</v>
      </c>
      <c r="AWK775" s="10">
        <f>AWI775*1.2</f>
        <v>7.1999999999999993</v>
      </c>
      <c r="AWL775" s="10"/>
      <c r="AWM775" s="269"/>
      <c r="AWN775" s="202" t="s">
        <v>118</v>
      </c>
      <c r="AWO775" s="484" t="s">
        <v>1971</v>
      </c>
      <c r="AWQ775" s="203"/>
      <c r="AWR775" s="203">
        <f>VLOOKUP(AWO775,$A$794:$F$2344,6,FALSE)</f>
        <v>0</v>
      </c>
      <c r="AWS775" s="202" t="s">
        <v>67</v>
      </c>
      <c r="AWT775" s="10">
        <f>AWR775*1.2</f>
        <v>0</v>
      </c>
      <c r="AWU775" s="10"/>
      <c r="AWV775" s="269"/>
      <c r="AWW775" s="202" t="s">
        <v>118</v>
      </c>
      <c r="AWX775" s="484" t="s">
        <v>1605</v>
      </c>
      <c r="AWZ775" s="203"/>
      <c r="AXA775" s="203">
        <f>VLOOKUP(AWX775,$A$794:$F$2344,6,FALSE)</f>
        <v>0</v>
      </c>
      <c r="AXB775" s="202" t="s">
        <v>67</v>
      </c>
      <c r="AXC775" s="10">
        <f>AXA775*1.2</f>
        <v>0</v>
      </c>
      <c r="AXD775" s="10"/>
      <c r="AXE775" s="269"/>
      <c r="AXF775" s="202" t="s">
        <v>118</v>
      </c>
      <c r="AXG775" s="484" t="s">
        <v>623</v>
      </c>
      <c r="AXI775" s="203"/>
      <c r="AXJ775" s="203">
        <f>VLOOKUP(AXG775,$A$794:$F$2344,6,FALSE)</f>
        <v>0</v>
      </c>
      <c r="AXK775" s="202" t="s">
        <v>67</v>
      </c>
      <c r="AXL775" s="10">
        <f>AXJ775*1.2</f>
        <v>0</v>
      </c>
      <c r="AXM775" s="10"/>
      <c r="AXN775" s="269"/>
      <c r="AXO775" s="202" t="s">
        <v>118</v>
      </c>
      <c r="AXP775" s="484" t="s">
        <v>3324</v>
      </c>
      <c r="AXR775" s="203"/>
      <c r="AXS775" s="203">
        <f>VLOOKUP(AXP775,$A$794:$F$2344,6,FALSE)</f>
        <v>15</v>
      </c>
      <c r="AXT775" s="202" t="s">
        <v>67</v>
      </c>
      <c r="AXU775" s="10">
        <f>AXS775*1.2</f>
        <v>18</v>
      </c>
      <c r="AXV775" s="10"/>
      <c r="AXW775" s="269"/>
      <c r="AXX775" s="202" t="s">
        <v>118</v>
      </c>
      <c r="AXY775" s="498" t="s">
        <v>816</v>
      </c>
      <c r="AYA775" s="203"/>
      <c r="AYB775" s="203">
        <f>VLOOKUP(AXY775,$A$794:$F$2344,6,FALSE)</f>
        <v>0</v>
      </c>
      <c r="AYC775" s="202" t="s">
        <v>67</v>
      </c>
      <c r="AYD775" s="10">
        <f>AYB775*1.2</f>
        <v>0</v>
      </c>
      <c r="AYE775" s="10"/>
      <c r="AYF775" s="269"/>
      <c r="AYG775" s="202" t="s">
        <v>118</v>
      </c>
      <c r="AYH775" s="484" t="s">
        <v>2068</v>
      </c>
      <c r="AYJ775" s="203"/>
      <c r="AYK775" s="203">
        <f>VLOOKUP(AYH775,$A$794:$F$2344,6,FALSE)</f>
        <v>0</v>
      </c>
      <c r="AYL775" s="202" t="s">
        <v>67</v>
      </c>
      <c r="AYM775" s="10">
        <f>AYK775*1.2</f>
        <v>0</v>
      </c>
      <c r="AYN775" s="10"/>
      <c r="AYO775" s="269"/>
      <c r="AYP775" s="202" t="s">
        <v>118</v>
      </c>
      <c r="AYQ775" s="484" t="s">
        <v>1615</v>
      </c>
      <c r="AYS775" s="203"/>
      <c r="AYT775" s="203">
        <f>VLOOKUP(AYQ775,$A$794:$F$2344,6,FALSE)</f>
        <v>0</v>
      </c>
      <c r="AYU775" s="202" t="s">
        <v>67</v>
      </c>
      <c r="AYV775" s="10">
        <f>AYT775*1.2</f>
        <v>0</v>
      </c>
      <c r="AYW775" s="10"/>
      <c r="AYX775" s="269"/>
      <c r="AYY775" s="202" t="s">
        <v>118</v>
      </c>
      <c r="AYZ775" s="484" t="s">
        <v>1988</v>
      </c>
      <c r="AZB775" s="203"/>
      <c r="AZC775" s="203">
        <f>VLOOKUP(AYZ775,$A$794:$F$2344,6,FALSE)</f>
        <v>0</v>
      </c>
      <c r="AZD775" s="202" t="s">
        <v>67</v>
      </c>
      <c r="AZE775" s="10">
        <f>AZC775*1.2</f>
        <v>0</v>
      </c>
      <c r="AZF775" s="10"/>
      <c r="AZG775" s="269"/>
      <c r="AZH775" s="202" t="s">
        <v>118</v>
      </c>
      <c r="AZI775" s="484" t="s">
        <v>520</v>
      </c>
      <c r="AZK775" s="203"/>
      <c r="AZL775" s="203">
        <f>VLOOKUP(AZI775,$A$794:$F$2344,6,FALSE)</f>
        <v>0</v>
      </c>
      <c r="AZM775" s="202" t="s">
        <v>67</v>
      </c>
      <c r="AZN775" s="10">
        <f>AZL775*1.2</f>
        <v>0</v>
      </c>
      <c r="AZO775" s="10"/>
      <c r="AZP775" s="269"/>
      <c r="AZQ775" s="202" t="s">
        <v>118</v>
      </c>
      <c r="AZR775" s="484" t="s">
        <v>435</v>
      </c>
      <c r="AZT775" s="203"/>
      <c r="AZU775" s="203">
        <f>VLOOKUP(AZR775,$A$794:$F$2344,6,FALSE)</f>
        <v>0</v>
      </c>
      <c r="AZV775" s="202" t="s">
        <v>67</v>
      </c>
      <c r="AZW775" s="10">
        <f>AZU775*1.2</f>
        <v>0</v>
      </c>
      <c r="AZX775" s="10"/>
      <c r="AZY775" s="269"/>
      <c r="AZZ775" s="202" t="s">
        <v>118</v>
      </c>
      <c r="BAA775" s="498" t="s">
        <v>1135</v>
      </c>
      <c r="BAC775" s="203"/>
      <c r="BAD775" s="203">
        <f>VLOOKUP(BAA775,$A$794:$F$2344,6,FALSE)</f>
        <v>0</v>
      </c>
      <c r="BAE775" s="202" t="s">
        <v>67</v>
      </c>
      <c r="BAF775" s="10">
        <f>BAD775*1.2</f>
        <v>0</v>
      </c>
      <c r="BAG775" s="10"/>
      <c r="BAH775" s="269"/>
    </row>
    <row r="776" spans="1:1386" s="14" customFormat="1" ht="15">
      <c r="A776" s="202" t="s">
        <v>119</v>
      </c>
      <c r="B776" s="484" t="s">
        <v>2299</v>
      </c>
      <c r="D776" s="203"/>
      <c r="E776" s="203">
        <f>VLOOKUP(B776,$A$794:$F$2344,6,FALSE)</f>
        <v>64</v>
      </c>
      <c r="F776" s="202" t="s">
        <v>69</v>
      </c>
      <c r="G776" s="10">
        <f>E776*1.1</f>
        <v>70.400000000000006</v>
      </c>
      <c r="H776" s="10"/>
      <c r="I776" s="263"/>
      <c r="J776" s="202" t="s">
        <v>119</v>
      </c>
      <c r="K776" s="487" t="s">
        <v>623</v>
      </c>
      <c r="M776" s="203"/>
      <c r="N776" s="203">
        <f>VLOOKUP(K776,$A$794:$F$2344,6,FALSE)</f>
        <v>0</v>
      </c>
      <c r="O776" s="202" t="s">
        <v>69</v>
      </c>
      <c r="P776" s="10">
        <f>N776*1.1</f>
        <v>0</v>
      </c>
      <c r="Q776" s="10"/>
      <c r="R776" s="263"/>
      <c r="S776" s="202" t="s">
        <v>119</v>
      </c>
      <c r="T776" s="484" t="s">
        <v>3084</v>
      </c>
      <c r="V776" s="203"/>
      <c r="W776" s="203">
        <f>VLOOKUP(T776,$A$794:$F$2344,6,FALSE)</f>
        <v>44</v>
      </c>
      <c r="X776" s="202" t="s">
        <v>69</v>
      </c>
      <c r="Y776" s="10">
        <f>W776*1.1</f>
        <v>48.400000000000006</v>
      </c>
      <c r="Z776" s="10"/>
      <c r="AA776" s="263"/>
      <c r="AB776" s="202" t="s">
        <v>119</v>
      </c>
      <c r="AC776" s="484" t="s">
        <v>525</v>
      </c>
      <c r="AE776" s="203"/>
      <c r="AF776" s="203">
        <f>VLOOKUP(AC776,$A$794:$F$2344,6,FALSE)</f>
        <v>0</v>
      </c>
      <c r="AG776" s="202" t="s">
        <v>69</v>
      </c>
      <c r="AH776" s="10">
        <f>AF776*1.1</f>
        <v>0</v>
      </c>
      <c r="AI776" s="10"/>
      <c r="AJ776" s="263"/>
      <c r="AK776" s="202" t="s">
        <v>119</v>
      </c>
      <c r="AL776" s="490" t="s">
        <v>2499</v>
      </c>
      <c r="AN776" s="203"/>
      <c r="AO776" s="203">
        <f>VLOOKUP(AL776,$A$794:$F$2344,6,FALSE)</f>
        <v>0</v>
      </c>
      <c r="AP776" s="202" t="s">
        <v>69</v>
      </c>
      <c r="AQ776" s="10">
        <f>AO776*1.1</f>
        <v>0</v>
      </c>
      <c r="AR776" s="10"/>
      <c r="AS776" s="263"/>
      <c r="AT776" s="202" t="s">
        <v>119</v>
      </c>
      <c r="AU776" s="484" t="s">
        <v>3324</v>
      </c>
      <c r="AW776" s="203"/>
      <c r="AX776" s="203">
        <f>VLOOKUP(AU776,$A$794:$F$2344,6,FALSE)</f>
        <v>15</v>
      </c>
      <c r="AY776" s="202" t="s">
        <v>69</v>
      </c>
      <c r="AZ776" s="10">
        <f>AX776*1.1</f>
        <v>16.5</v>
      </c>
      <c r="BA776" s="10"/>
      <c r="BB776" s="263"/>
      <c r="BC776" s="202" t="s">
        <v>119</v>
      </c>
      <c r="BD776" s="484" t="s">
        <v>602</v>
      </c>
      <c r="BF776" s="203"/>
      <c r="BG776" s="203">
        <f>VLOOKUP(BD776,$A$794:$F$2344,6,FALSE)</f>
        <v>0</v>
      </c>
      <c r="BH776" s="202" t="s">
        <v>69</v>
      </c>
      <c r="BI776" s="10">
        <f>BG776*1.1</f>
        <v>0</v>
      </c>
      <c r="BJ776" s="10"/>
      <c r="BK776" s="263"/>
      <c r="BL776" s="202" t="s">
        <v>119</v>
      </c>
      <c r="BM776" s="484" t="s">
        <v>2984</v>
      </c>
      <c r="BO776" s="203"/>
      <c r="BP776" s="203">
        <f>VLOOKUP(BM776,$A$794:$F$2344,6,FALSE)</f>
        <v>0</v>
      </c>
      <c r="BQ776" s="202" t="s">
        <v>69</v>
      </c>
      <c r="BR776" s="10">
        <f>BP776*1.1</f>
        <v>0</v>
      </c>
      <c r="BS776" s="10"/>
      <c r="BT776" s="263"/>
      <c r="BU776" s="202" t="s">
        <v>119</v>
      </c>
      <c r="BV776" s="484" t="s">
        <v>525</v>
      </c>
      <c r="BX776" s="203"/>
      <c r="BY776" s="203">
        <f>VLOOKUP(BV776,$A$794:$F$2344,6,FALSE)</f>
        <v>0</v>
      </c>
      <c r="BZ776" s="202" t="s">
        <v>69</v>
      </c>
      <c r="CA776" s="10">
        <f>BY776*1.1</f>
        <v>0</v>
      </c>
      <c r="CB776" s="10"/>
      <c r="CC776" s="263"/>
      <c r="CD776" s="202" t="s">
        <v>119</v>
      </c>
      <c r="CE776" s="491" t="s">
        <v>3224</v>
      </c>
      <c r="CG776" s="203"/>
      <c r="CH776" s="203">
        <f>VLOOKUP(CE776,$A$794:$F$2344,6,FALSE)</f>
        <v>0</v>
      </c>
      <c r="CI776" s="202" t="s">
        <v>69</v>
      </c>
      <c r="CJ776" s="10">
        <f>CH776*1.1</f>
        <v>0</v>
      </c>
      <c r="CK776" s="10"/>
      <c r="CL776" s="263"/>
      <c r="CM776" s="202" t="s">
        <v>119</v>
      </c>
      <c r="CN776" s="484" t="s">
        <v>3324</v>
      </c>
      <c r="CP776" s="203"/>
      <c r="CQ776" s="203">
        <f>VLOOKUP(CN776,$A$794:$F$2344,6,FALSE)</f>
        <v>15</v>
      </c>
      <c r="CR776" s="202" t="s">
        <v>69</v>
      </c>
      <c r="CS776" s="10">
        <f>CQ776*1.1</f>
        <v>16.5</v>
      </c>
      <c r="CT776" s="10"/>
      <c r="CU776" s="263"/>
      <c r="CV776" s="202" t="s">
        <v>119</v>
      </c>
      <c r="CW776" s="484" t="s">
        <v>925</v>
      </c>
      <c r="CY776" s="203"/>
      <c r="CZ776" s="203">
        <f>VLOOKUP(CW776,$A$794:$F$2344,6,FALSE)</f>
        <v>0</v>
      </c>
      <c r="DA776" s="202" t="s">
        <v>69</v>
      </c>
      <c r="DB776" s="10">
        <f>CZ776*1.1</f>
        <v>0</v>
      </c>
      <c r="DC776" s="10"/>
      <c r="DD776" s="263"/>
      <c r="DE776" s="202" t="s">
        <v>119</v>
      </c>
      <c r="DF776" s="484" t="s">
        <v>3013</v>
      </c>
      <c r="DH776" s="203"/>
      <c r="DI776" s="203">
        <f>VLOOKUP(DF776,$A$794:$F$2344,6,FALSE)</f>
        <v>0</v>
      </c>
      <c r="DJ776" s="202" t="s">
        <v>69</v>
      </c>
      <c r="DK776" s="10">
        <f>DI776*1.1</f>
        <v>0</v>
      </c>
      <c r="DL776" s="10"/>
      <c r="DM776" s="263"/>
      <c r="DN776" s="202" t="s">
        <v>119</v>
      </c>
      <c r="DO776" s="484" t="s">
        <v>2000</v>
      </c>
      <c r="DQ776" s="203"/>
      <c r="DR776" s="203">
        <f>VLOOKUP(DO776,$A$794:$F$2344,6,FALSE)</f>
        <v>0</v>
      </c>
      <c r="DS776" s="202" t="s">
        <v>69</v>
      </c>
      <c r="DT776" s="10">
        <f>DR776*1.1</f>
        <v>0</v>
      </c>
      <c r="DU776" s="10"/>
      <c r="DV776" s="263"/>
      <c r="DW776" s="202" t="s">
        <v>119</v>
      </c>
      <c r="DX776" s="484" t="s">
        <v>2421</v>
      </c>
      <c r="DZ776" s="203"/>
      <c r="EA776" s="203">
        <f>VLOOKUP(DX776,$A$794:$F$2344,6,FALSE)</f>
        <v>6</v>
      </c>
      <c r="EB776" s="202" t="s">
        <v>69</v>
      </c>
      <c r="EC776" s="10">
        <f>EA776*1.1</f>
        <v>6.6000000000000005</v>
      </c>
      <c r="ED776" s="10"/>
      <c r="EE776" s="263"/>
      <c r="EF776" s="202" t="s">
        <v>119</v>
      </c>
      <c r="EG776" s="484" t="s">
        <v>2421</v>
      </c>
      <c r="EI776" s="203"/>
      <c r="EJ776" s="203">
        <f>VLOOKUP(EG776,$A$794:$F$2344,6,FALSE)</f>
        <v>6</v>
      </c>
      <c r="EK776" s="202" t="s">
        <v>69</v>
      </c>
      <c r="EL776" s="10">
        <f>EJ776*1.1</f>
        <v>6.6000000000000005</v>
      </c>
      <c r="EM776" s="10"/>
      <c r="EN776" s="263"/>
      <c r="EO776" s="202" t="s">
        <v>119</v>
      </c>
      <c r="EP776" s="484" t="s">
        <v>3013</v>
      </c>
      <c r="ER776" s="203"/>
      <c r="ES776" s="203">
        <f>VLOOKUP(EP776,$A$794:$F$2344,6,FALSE)</f>
        <v>0</v>
      </c>
      <c r="ET776" s="202" t="s">
        <v>69</v>
      </c>
      <c r="EU776" s="10">
        <f>ES776*1.1</f>
        <v>0</v>
      </c>
      <c r="EV776" s="10"/>
      <c r="EW776" s="263"/>
      <c r="EX776" s="202" t="s">
        <v>119</v>
      </c>
      <c r="EY776" s="484" t="s">
        <v>2299</v>
      </c>
      <c r="FA776" s="203"/>
      <c r="FB776" s="203">
        <f>VLOOKUP(EY776,$A$794:$F$2344,6,FALSE)</f>
        <v>64</v>
      </c>
      <c r="FC776" s="202" t="s">
        <v>69</v>
      </c>
      <c r="FD776" s="10">
        <f>FB776*1.1</f>
        <v>70.400000000000006</v>
      </c>
      <c r="FE776" s="10"/>
      <c r="FF776" s="263"/>
      <c r="FG776" s="202" t="s">
        <v>119</v>
      </c>
      <c r="FH776" s="484" t="s">
        <v>2984</v>
      </c>
      <c r="FJ776" s="203"/>
      <c r="FK776" s="203">
        <f>VLOOKUP(FH776,$A$794:$F$2344,6,FALSE)</f>
        <v>0</v>
      </c>
      <c r="FL776" s="202" t="s">
        <v>69</v>
      </c>
      <c r="FM776" s="10">
        <f>FK776*1.1</f>
        <v>0</v>
      </c>
      <c r="FN776" s="10"/>
      <c r="FO776" s="263"/>
      <c r="FP776" s="202" t="s">
        <v>119</v>
      </c>
      <c r="FQ776" s="484" t="s">
        <v>548</v>
      </c>
      <c r="FS776" s="203"/>
      <c r="FT776" s="203">
        <f>VLOOKUP(FQ776,$A$794:$F$2344,6,FALSE)</f>
        <v>0</v>
      </c>
      <c r="FU776" s="202" t="s">
        <v>69</v>
      </c>
      <c r="FV776" s="10">
        <f>FT776*1.1</f>
        <v>0</v>
      </c>
      <c r="FW776" s="10"/>
      <c r="FX776" s="263"/>
      <c r="FY776" s="202" t="s">
        <v>119</v>
      </c>
      <c r="FZ776" s="484" t="s">
        <v>2299</v>
      </c>
      <c r="GB776" s="203"/>
      <c r="GC776" s="203">
        <f>VLOOKUP(FZ776,$A$794:$F$2344,6,FALSE)</f>
        <v>64</v>
      </c>
      <c r="GD776" s="202" t="s">
        <v>69</v>
      </c>
      <c r="GE776" s="10">
        <f>GC776*1.1</f>
        <v>70.400000000000006</v>
      </c>
      <c r="GF776" s="10"/>
      <c r="GG776" s="263"/>
      <c r="GH776" s="202" t="s">
        <v>119</v>
      </c>
      <c r="GI776" s="484" t="s">
        <v>505</v>
      </c>
      <c r="GK776" s="203"/>
      <c r="GL776" s="203">
        <f>VLOOKUP(GI776,$A$794:$F$2344,6,FALSE)</f>
        <v>0</v>
      </c>
      <c r="GM776" s="202" t="s">
        <v>69</v>
      </c>
      <c r="GN776" s="10">
        <f>GL776*1.1</f>
        <v>0</v>
      </c>
      <c r="GO776" s="10"/>
      <c r="GP776" s="263"/>
      <c r="GQ776" s="202" t="s">
        <v>119</v>
      </c>
      <c r="GR776" s="484" t="s">
        <v>2421</v>
      </c>
      <c r="GT776" s="203"/>
      <c r="GU776" s="203">
        <f>VLOOKUP(GR776,$A$794:$F$2344,6,FALSE)</f>
        <v>6</v>
      </c>
      <c r="GV776" s="202" t="s">
        <v>69</v>
      </c>
      <c r="GW776" s="10">
        <f>GU776*1.1</f>
        <v>6.6000000000000005</v>
      </c>
      <c r="GX776" s="10"/>
      <c r="GY776" s="263"/>
      <c r="GZ776" s="202" t="s">
        <v>119</v>
      </c>
      <c r="HA776" s="484" t="s">
        <v>3324</v>
      </c>
      <c r="HC776" s="203"/>
      <c r="HD776" s="203">
        <f>VLOOKUP(HA776,$A$794:$F$2344,6,FALSE)</f>
        <v>15</v>
      </c>
      <c r="HE776" s="202" t="s">
        <v>69</v>
      </c>
      <c r="HF776" s="10">
        <f>HD776*1.1</f>
        <v>16.5</v>
      </c>
      <c r="HG776" s="10"/>
      <c r="HH776" s="263"/>
      <c r="HI776" s="202" t="s">
        <v>119</v>
      </c>
      <c r="HJ776" s="484" t="s">
        <v>3084</v>
      </c>
      <c r="HL776" s="203"/>
      <c r="HM776" s="203">
        <f>VLOOKUP(HJ776,$A$794:$F$2344,6,FALSE)</f>
        <v>44</v>
      </c>
      <c r="HN776" s="202" t="s">
        <v>69</v>
      </c>
      <c r="HO776" s="10">
        <f>HM776*1.1</f>
        <v>48.400000000000006</v>
      </c>
      <c r="HP776" s="10"/>
      <c r="HQ776" s="263"/>
      <c r="HR776" s="202" t="s">
        <v>119</v>
      </c>
      <c r="HS776" s="484" t="s">
        <v>1135</v>
      </c>
      <c r="HU776" s="203"/>
      <c r="HV776" s="203">
        <f>VLOOKUP(HS776,$A$794:$F$2344,6,FALSE)</f>
        <v>0</v>
      </c>
      <c r="HW776" s="202" t="s">
        <v>69</v>
      </c>
      <c r="HX776" s="10">
        <f>HV776*1.1</f>
        <v>0</v>
      </c>
      <c r="HY776" s="10"/>
      <c r="HZ776" s="263"/>
      <c r="IA776" s="202" t="s">
        <v>119</v>
      </c>
      <c r="IB776" s="496" t="s">
        <v>183</v>
      </c>
      <c r="ID776" s="203"/>
      <c r="IE776" s="203" t="e">
        <f>VLOOKUP(IB776,$A$794:$F$2344,6,FALSE)</f>
        <v>#N/A</v>
      </c>
      <c r="IF776" s="202" t="s">
        <v>69</v>
      </c>
      <c r="IG776" s="10" t="e">
        <f>IE776*1.1</f>
        <v>#N/A</v>
      </c>
      <c r="IH776" s="10"/>
      <c r="II776" s="263"/>
      <c r="IJ776" s="202" t="s">
        <v>119</v>
      </c>
      <c r="IK776" s="484" t="s">
        <v>591</v>
      </c>
      <c r="IM776" s="203"/>
      <c r="IN776" s="203">
        <f>VLOOKUP(IK776,$A$794:$F$2344,6,FALSE)</f>
        <v>0</v>
      </c>
      <c r="IO776" s="202" t="s">
        <v>69</v>
      </c>
      <c r="IP776" s="10">
        <f>IN776*1.1</f>
        <v>0</v>
      </c>
      <c r="IQ776" s="10"/>
      <c r="IR776" s="263"/>
      <c r="IS776" s="202" t="s">
        <v>119</v>
      </c>
      <c r="IT776" s="484" t="s">
        <v>623</v>
      </c>
      <c r="IV776" s="203"/>
      <c r="IW776" s="203">
        <f>VLOOKUP(IT776,$A$794:$F$2344,6,FALSE)</f>
        <v>0</v>
      </c>
      <c r="IX776" s="202" t="s">
        <v>69</v>
      </c>
      <c r="IY776" s="10">
        <f>IW776*1.1</f>
        <v>0</v>
      </c>
      <c r="IZ776" s="10"/>
      <c r="JA776" s="263"/>
      <c r="JB776" s="202" t="s">
        <v>119</v>
      </c>
      <c r="JC776" s="484" t="s">
        <v>634</v>
      </c>
      <c r="JE776" s="203"/>
      <c r="JF776" s="203">
        <f>VLOOKUP(JC776,$A$794:$F$2344,6,FALSE)</f>
        <v>1</v>
      </c>
      <c r="JG776" s="202" t="s">
        <v>69</v>
      </c>
      <c r="JH776" s="10">
        <f>JF776*1.1</f>
        <v>1.1000000000000001</v>
      </c>
      <c r="JI776" s="10"/>
      <c r="JJ776" s="263"/>
      <c r="JK776" s="202" t="s">
        <v>119</v>
      </c>
      <c r="JL776" s="484" t="s">
        <v>816</v>
      </c>
      <c r="JN776" s="203"/>
      <c r="JO776" s="203">
        <f>VLOOKUP(JL776,$A$794:$F$2344,6,FALSE)</f>
        <v>0</v>
      </c>
      <c r="JP776" s="202" t="s">
        <v>69</v>
      </c>
      <c r="JQ776" s="10">
        <f>JO776*1.1</f>
        <v>0</v>
      </c>
      <c r="JR776" s="10"/>
      <c r="JS776" s="263"/>
      <c r="JT776" s="202" t="s">
        <v>119</v>
      </c>
      <c r="JU776" s="484" t="s">
        <v>2421</v>
      </c>
      <c r="JW776" s="203"/>
      <c r="JX776" s="203">
        <f>VLOOKUP(JU776,$A$794:$F$2344,6,FALSE)</f>
        <v>6</v>
      </c>
      <c r="JY776" s="202" t="s">
        <v>69</v>
      </c>
      <c r="JZ776" s="10">
        <f>JX776*1.1</f>
        <v>6.6000000000000005</v>
      </c>
      <c r="KA776" s="10"/>
      <c r="KB776" s="263"/>
      <c r="KC776" s="202" t="s">
        <v>119</v>
      </c>
      <c r="KD776" s="484" t="s">
        <v>1361</v>
      </c>
      <c r="KF776" s="203"/>
      <c r="KG776" s="203">
        <f>VLOOKUP(KD776,$A$794:$F$2344,6,FALSE)</f>
        <v>0</v>
      </c>
      <c r="KH776" s="202" t="s">
        <v>69</v>
      </c>
      <c r="KI776" s="10">
        <f>KG776*1.1</f>
        <v>0</v>
      </c>
      <c r="KJ776" s="10"/>
      <c r="KK776" s="263"/>
      <c r="KL776" s="202" t="s">
        <v>119</v>
      </c>
      <c r="KM776" s="484" t="s">
        <v>2446</v>
      </c>
      <c r="KO776" s="203"/>
      <c r="KP776" s="203">
        <f>VLOOKUP(KM776,$A$794:$F$2344,6,FALSE)</f>
        <v>0</v>
      </c>
      <c r="KQ776" s="202" t="s">
        <v>69</v>
      </c>
      <c r="KR776" s="10">
        <f>KP776*1.1</f>
        <v>0</v>
      </c>
      <c r="KS776" s="10"/>
      <c r="KT776" s="263"/>
      <c r="KU776" s="202" t="s">
        <v>119</v>
      </c>
      <c r="KV776" s="498" t="s">
        <v>1988</v>
      </c>
      <c r="KX776" s="203"/>
      <c r="KY776" s="203">
        <f>VLOOKUP(KV776,$A$794:$F$2344,6,FALSE)</f>
        <v>0</v>
      </c>
      <c r="KZ776" s="202" t="s">
        <v>69</v>
      </c>
      <c r="LA776" s="10">
        <f>KY776*1.1</f>
        <v>0</v>
      </c>
      <c r="LB776" s="10"/>
      <c r="LC776" s="263"/>
      <c r="LD776" s="202" t="s">
        <v>119</v>
      </c>
      <c r="LE776" s="484" t="s">
        <v>1943</v>
      </c>
      <c r="LG776" s="203"/>
      <c r="LH776" s="203">
        <f>VLOOKUP(LE776,$A$794:$F$2344,6,FALSE)</f>
        <v>0</v>
      </c>
      <c r="LI776" s="202" t="s">
        <v>69</v>
      </c>
      <c r="LJ776" s="10">
        <f>LH776*1.1</f>
        <v>0</v>
      </c>
      <c r="LK776" s="10"/>
      <c r="LL776" s="263"/>
      <c r="LM776" s="202" t="s">
        <v>119</v>
      </c>
      <c r="LN776" s="484" t="s">
        <v>2421</v>
      </c>
      <c r="LP776" s="203"/>
      <c r="LQ776" s="203">
        <f>VLOOKUP(LN776,$A$794:$F$2344,6,FALSE)</f>
        <v>6</v>
      </c>
      <c r="LR776" s="202" t="s">
        <v>69</v>
      </c>
      <c r="LS776" s="10">
        <f>LQ776*1.1</f>
        <v>6.6000000000000005</v>
      </c>
      <c r="LT776" s="10"/>
      <c r="LU776" s="263"/>
      <c r="LV776" s="202" t="s">
        <v>119</v>
      </c>
      <c r="LW776" s="496" t="s">
        <v>183</v>
      </c>
      <c r="LY776" s="203"/>
      <c r="LZ776" s="203" t="e">
        <f>VLOOKUP(LW776,$A$794:$F$2344,6,FALSE)</f>
        <v>#N/A</v>
      </c>
      <c r="MA776" s="202" t="s">
        <v>69</v>
      </c>
      <c r="MB776" s="10" t="e">
        <f>LZ776*1.1</f>
        <v>#N/A</v>
      </c>
      <c r="MC776" s="10"/>
      <c r="MD776" s="263"/>
      <c r="ME776" s="202" t="s">
        <v>119</v>
      </c>
      <c r="MF776" s="484" t="s">
        <v>1988</v>
      </c>
      <c r="MH776" s="203"/>
      <c r="MI776" s="203">
        <f>VLOOKUP(MF776,$A$794:$F$2344,6,FALSE)</f>
        <v>0</v>
      </c>
      <c r="MJ776" s="202" t="s">
        <v>69</v>
      </c>
      <c r="MK776" s="10">
        <f>MI776*1.1</f>
        <v>0</v>
      </c>
      <c r="ML776" s="10"/>
      <c r="MM776" s="263"/>
      <c r="MN776" s="202" t="s">
        <v>119</v>
      </c>
      <c r="MO776" s="484" t="s">
        <v>908</v>
      </c>
      <c r="MQ776" s="203"/>
      <c r="MR776" s="203">
        <f>VLOOKUP(MO776,$A$794:$F$2344,6,FALSE)</f>
        <v>0</v>
      </c>
      <c r="MS776" s="202" t="s">
        <v>69</v>
      </c>
      <c r="MT776" s="10">
        <f>MR776*1.1</f>
        <v>0</v>
      </c>
      <c r="MU776" s="10"/>
      <c r="MV776" s="263"/>
      <c r="MW776" s="202" t="s">
        <v>119</v>
      </c>
      <c r="MX776" s="484" t="s">
        <v>525</v>
      </c>
      <c r="MZ776" s="203"/>
      <c r="NA776" s="203">
        <f>VLOOKUP(MX776,$A$794:$F$2344,6,FALSE)</f>
        <v>0</v>
      </c>
      <c r="NB776" s="202" t="s">
        <v>69</v>
      </c>
      <c r="NC776" s="10">
        <f>NA776*1.1</f>
        <v>0</v>
      </c>
      <c r="ND776" s="10"/>
      <c r="NE776" s="263"/>
      <c r="NF776" s="202" t="s">
        <v>119</v>
      </c>
      <c r="NG776" s="484" t="s">
        <v>435</v>
      </c>
      <c r="NI776" s="203"/>
      <c r="NJ776" s="203">
        <f>VLOOKUP(NG776,$A$794:$F$2344,6,FALSE)</f>
        <v>0</v>
      </c>
      <c r="NK776" s="202" t="s">
        <v>69</v>
      </c>
      <c r="NL776" s="10">
        <f>NJ776*1.1</f>
        <v>0</v>
      </c>
      <c r="NM776" s="10"/>
      <c r="NN776" s="263"/>
      <c r="NO776" s="202" t="s">
        <v>119</v>
      </c>
      <c r="NP776" s="498" t="s">
        <v>634</v>
      </c>
      <c r="NR776" s="203"/>
      <c r="NS776" s="203">
        <f>VLOOKUP(NP776,$A$794:$F$2344,6,FALSE)</f>
        <v>1</v>
      </c>
      <c r="NT776" s="202" t="s">
        <v>69</v>
      </c>
      <c r="NU776" s="10">
        <f>NS776*1.1</f>
        <v>1.1000000000000001</v>
      </c>
      <c r="NV776" s="10"/>
      <c r="NW776" s="263"/>
      <c r="NX776" s="202" t="s">
        <v>119</v>
      </c>
      <c r="NY776" s="484" t="s">
        <v>1980</v>
      </c>
      <c r="OA776" s="203"/>
      <c r="OB776" s="203">
        <f>VLOOKUP(NY776,$A$794:$F$2344,6,FALSE)</f>
        <v>0</v>
      </c>
      <c r="OC776" s="202" t="s">
        <v>69</v>
      </c>
      <c r="OD776" s="10">
        <f>OB776*1.1</f>
        <v>0</v>
      </c>
      <c r="OE776" s="10"/>
      <c r="OF776" s="263"/>
      <c r="OG776" s="202" t="s">
        <v>119</v>
      </c>
      <c r="OH776" s="484" t="s">
        <v>3084</v>
      </c>
      <c r="OJ776" s="203"/>
      <c r="OK776" s="203">
        <f>VLOOKUP(OH776,$A$794:$F$2344,6,FALSE)</f>
        <v>44</v>
      </c>
      <c r="OL776" s="202" t="s">
        <v>69</v>
      </c>
      <c r="OM776" s="10">
        <f>OK776*1.1</f>
        <v>48.400000000000006</v>
      </c>
      <c r="ON776" s="10"/>
      <c r="OO776" s="263"/>
      <c r="OP776" s="202" t="s">
        <v>119</v>
      </c>
      <c r="OQ776" s="484" t="s">
        <v>525</v>
      </c>
      <c r="OS776" s="203"/>
      <c r="OT776" s="203">
        <f>VLOOKUP(OQ776,$A$794:$F$2344,6,FALSE)</f>
        <v>0</v>
      </c>
      <c r="OU776" s="202" t="s">
        <v>69</v>
      </c>
      <c r="OV776" s="10">
        <f>OT776*1.1</f>
        <v>0</v>
      </c>
      <c r="OW776" s="10"/>
      <c r="OX776" s="263"/>
      <c r="OY776" s="202" t="s">
        <v>119</v>
      </c>
      <c r="OZ776" s="484" t="s">
        <v>556</v>
      </c>
      <c r="PB776" s="203"/>
      <c r="PC776" s="203">
        <f>VLOOKUP(OZ776,$A$794:$F$2344,6,FALSE)</f>
        <v>0</v>
      </c>
      <c r="PD776" s="202" t="s">
        <v>69</v>
      </c>
      <c r="PE776" s="10">
        <f>PC776*1.1</f>
        <v>0</v>
      </c>
      <c r="PF776" s="10"/>
      <c r="PG776" s="263"/>
      <c r="PH776" s="202" t="s">
        <v>119</v>
      </c>
      <c r="PI776" s="496" t="s">
        <v>183</v>
      </c>
      <c r="PK776" s="203"/>
      <c r="PL776" s="203" t="e">
        <f>VLOOKUP(PI776,$A$794:$F$2344,6,FALSE)</f>
        <v>#N/A</v>
      </c>
      <c r="PM776" s="202" t="s">
        <v>69</v>
      </c>
      <c r="PN776" s="10" t="e">
        <f>PL776*1.1</f>
        <v>#N/A</v>
      </c>
      <c r="PO776" s="10"/>
      <c r="PP776" s="263"/>
      <c r="PQ776" s="202" t="s">
        <v>119</v>
      </c>
      <c r="PR776" s="484" t="s">
        <v>623</v>
      </c>
      <c r="PT776" s="203"/>
      <c r="PU776" s="203">
        <f>VLOOKUP(PR776,$A$794:$F$2344,6,FALSE)</f>
        <v>0</v>
      </c>
      <c r="PV776" s="202" t="s">
        <v>69</v>
      </c>
      <c r="PW776" s="10">
        <f>PU776*1.1</f>
        <v>0</v>
      </c>
      <c r="PX776" s="10"/>
      <c r="PY776" s="263"/>
      <c r="PZ776" s="202" t="s">
        <v>119</v>
      </c>
      <c r="QA776" s="496" t="s">
        <v>183</v>
      </c>
      <c r="QC776" s="203"/>
      <c r="QD776" s="203" t="e">
        <f>VLOOKUP(QA776,$A$794:$F$2344,6,FALSE)</f>
        <v>#N/A</v>
      </c>
      <c r="QE776" s="202" t="s">
        <v>69</v>
      </c>
      <c r="QF776" s="10" t="e">
        <f>QD776*1.1</f>
        <v>#N/A</v>
      </c>
      <c r="QG776" s="10"/>
      <c r="QH776" s="263"/>
      <c r="QI776" s="202" t="s">
        <v>119</v>
      </c>
      <c r="QJ776" s="484" t="s">
        <v>2481</v>
      </c>
      <c r="QL776" s="203"/>
      <c r="QM776" s="203">
        <f>VLOOKUP(QJ776,$A$794:$F$2344,6,FALSE)</f>
        <v>0</v>
      </c>
      <c r="QN776" s="202" t="s">
        <v>69</v>
      </c>
      <c r="QO776" s="10">
        <f>QM776*1.1</f>
        <v>0</v>
      </c>
      <c r="QP776" s="10"/>
      <c r="QQ776" s="263"/>
      <c r="QR776" s="202" t="s">
        <v>119</v>
      </c>
      <c r="QS776" s="484" t="s">
        <v>1943</v>
      </c>
      <c r="QU776" s="203"/>
      <c r="QV776" s="203">
        <f>VLOOKUP(QS776,$A$794:$F$2344,6,FALSE)</f>
        <v>0</v>
      </c>
      <c r="QW776" s="202" t="s">
        <v>69</v>
      </c>
      <c r="QX776" s="10">
        <f>QV776*1.1</f>
        <v>0</v>
      </c>
      <c r="QY776" s="10"/>
      <c r="QZ776" s="263"/>
      <c r="RA776" s="202" t="s">
        <v>119</v>
      </c>
      <c r="RB776" s="484" t="s">
        <v>2941</v>
      </c>
      <c r="RD776" s="203"/>
      <c r="RE776" s="203">
        <f>VLOOKUP(RB776,$A$794:$F$2344,6,FALSE)</f>
        <v>0</v>
      </c>
      <c r="RF776" s="202" t="s">
        <v>69</v>
      </c>
      <c r="RG776" s="10">
        <f>RE776*1.1</f>
        <v>0</v>
      </c>
      <c r="RH776" s="10"/>
      <c r="RI776" s="263"/>
      <c r="RJ776" s="202" t="s">
        <v>119</v>
      </c>
      <c r="RK776" s="484" t="s">
        <v>2000</v>
      </c>
      <c r="RM776" s="203"/>
      <c r="RN776" s="203">
        <f>VLOOKUP(RK776,$A$794:$F$2344,6,FALSE)</f>
        <v>0</v>
      </c>
      <c r="RO776" s="202" t="s">
        <v>69</v>
      </c>
      <c r="RP776" s="10">
        <f>RN776*1.1</f>
        <v>0</v>
      </c>
      <c r="RQ776" s="10"/>
      <c r="RR776" s="263"/>
      <c r="RS776" s="202" t="s">
        <v>119</v>
      </c>
      <c r="RT776" s="484" t="s">
        <v>2935</v>
      </c>
      <c r="RV776" s="203"/>
      <c r="RW776" s="203">
        <f>VLOOKUP(RT776,$A$794:$F$2344,6,FALSE)</f>
        <v>0</v>
      </c>
      <c r="RX776" s="202" t="s">
        <v>69</v>
      </c>
      <c r="RY776" s="10">
        <f>RW776*1.1</f>
        <v>0</v>
      </c>
      <c r="RZ776" s="10"/>
      <c r="SA776" s="269"/>
      <c r="SB776" s="202" t="s">
        <v>119</v>
      </c>
      <c r="SC776" s="484" t="s">
        <v>925</v>
      </c>
      <c r="SE776" s="203"/>
      <c r="SF776" s="203">
        <f>VLOOKUP(SC776,$A$794:$F$2344,6,FALSE)</f>
        <v>0</v>
      </c>
      <c r="SG776" s="202" t="s">
        <v>69</v>
      </c>
      <c r="SH776" s="10">
        <f>SF776*1.1</f>
        <v>0</v>
      </c>
      <c r="SI776" s="10"/>
      <c r="SJ776" s="269"/>
      <c r="SK776" s="202" t="s">
        <v>119</v>
      </c>
      <c r="SL776" s="496" t="s">
        <v>183</v>
      </c>
      <c r="SN776" s="203"/>
      <c r="SO776" s="203" t="e">
        <f>VLOOKUP(SL776,$A$794:$F$2344,6,FALSE)</f>
        <v>#N/A</v>
      </c>
      <c r="SP776" s="202" t="s">
        <v>69</v>
      </c>
      <c r="SQ776" s="10" t="e">
        <f>SO776*1.1</f>
        <v>#N/A</v>
      </c>
      <c r="SR776" s="10"/>
      <c r="SS776" s="269"/>
      <c r="ST776" s="202" t="s">
        <v>119</v>
      </c>
      <c r="SU776" s="484" t="s">
        <v>2311</v>
      </c>
      <c r="SW776" s="203"/>
      <c r="SX776" s="203">
        <f>VLOOKUP(SU776,$A$794:$F$2344,6,FALSE)</f>
        <v>0</v>
      </c>
      <c r="SY776" s="202" t="s">
        <v>69</v>
      </c>
      <c r="SZ776" s="10">
        <f>SX776*1.1</f>
        <v>0</v>
      </c>
      <c r="TA776" s="10"/>
      <c r="TB776" s="269"/>
      <c r="TC776" s="202" t="s">
        <v>119</v>
      </c>
      <c r="TD776" s="484" t="s">
        <v>525</v>
      </c>
      <c r="TF776" s="203"/>
      <c r="TG776" s="203">
        <f>VLOOKUP(TD776,$A$794:$F$2344,6,FALSE)</f>
        <v>0</v>
      </c>
      <c r="TH776" s="202" t="s">
        <v>69</v>
      </c>
      <c r="TI776" s="10">
        <f>TG776*1.1</f>
        <v>0</v>
      </c>
      <c r="TK776" s="269"/>
      <c r="TL776" s="202" t="s">
        <v>119</v>
      </c>
      <c r="TM776" s="484" t="s">
        <v>3210</v>
      </c>
      <c r="TO776" s="203"/>
      <c r="TP776" s="203">
        <f>VLOOKUP(TM776,$A$794:$F$2344,6,FALSE)</f>
        <v>0</v>
      </c>
      <c r="TQ776" s="202" t="s">
        <v>69</v>
      </c>
      <c r="TR776" s="10">
        <f>TP776*1.1</f>
        <v>0</v>
      </c>
      <c r="TS776" s="10"/>
      <c r="TT776" s="269"/>
      <c r="TU776" s="202" t="s">
        <v>119</v>
      </c>
      <c r="TV776" s="484" t="s">
        <v>3084</v>
      </c>
      <c r="TX776" s="203"/>
      <c r="TY776" s="203">
        <f>VLOOKUP(TV776,$A$794:$F$2344,6,FALSE)</f>
        <v>44</v>
      </c>
      <c r="TZ776" s="202" t="s">
        <v>69</v>
      </c>
      <c r="UA776" s="10">
        <f>TY776*1.1</f>
        <v>48.400000000000006</v>
      </c>
      <c r="UB776" s="10"/>
      <c r="UC776" s="269"/>
      <c r="UD776" s="202" t="s">
        <v>119</v>
      </c>
      <c r="UE776" s="498" t="s">
        <v>2935</v>
      </c>
      <c r="UG776" s="203"/>
      <c r="UH776" s="203">
        <f>VLOOKUP(UE776,$A$794:$F$2344,6,FALSE)</f>
        <v>0</v>
      </c>
      <c r="UI776" s="202" t="s">
        <v>69</v>
      </c>
      <c r="UJ776" s="10">
        <f>UH776*1.1</f>
        <v>0</v>
      </c>
      <c r="UK776" s="10"/>
      <c r="UL776" s="269"/>
      <c r="UM776" s="202" t="s">
        <v>119</v>
      </c>
      <c r="UN776" s="484" t="s">
        <v>1988</v>
      </c>
      <c r="UP776" s="203"/>
      <c r="UQ776" s="203">
        <f>VLOOKUP(UN776,$A$794:$F$2344,6,FALSE)</f>
        <v>0</v>
      </c>
      <c r="UR776" s="202" t="s">
        <v>69</v>
      </c>
      <c r="US776" s="10">
        <f>UQ776*1.1</f>
        <v>0</v>
      </c>
      <c r="UT776" s="10"/>
      <c r="UU776" s="269"/>
      <c r="UV776" s="202" t="s">
        <v>119</v>
      </c>
      <c r="UW776" s="484" t="s">
        <v>3210</v>
      </c>
      <c r="UY776" s="203"/>
      <c r="UZ776" s="203">
        <f>VLOOKUP(UW776,$A$794:$F$2344,6,FALSE)</f>
        <v>0</v>
      </c>
      <c r="VA776" s="202" t="s">
        <v>69</v>
      </c>
      <c r="VB776" s="10">
        <f>UZ776*1.1</f>
        <v>0</v>
      </c>
      <c r="VC776" s="10"/>
      <c r="VD776" s="269"/>
      <c r="VE776" s="202" t="s">
        <v>119</v>
      </c>
      <c r="VF776" s="484" t="s">
        <v>623</v>
      </c>
      <c r="VH776" s="203"/>
      <c r="VI776" s="203">
        <f>VLOOKUP(VF776,$A$794:$F$2344,6,FALSE)</f>
        <v>0</v>
      </c>
      <c r="VJ776" s="202" t="s">
        <v>69</v>
      </c>
      <c r="VK776" s="10">
        <f>VI776*1.1</f>
        <v>0</v>
      </c>
      <c r="VL776" s="10"/>
      <c r="VM776" s="269"/>
      <c r="VN776" s="202" t="s">
        <v>119</v>
      </c>
      <c r="VO776" s="484" t="s">
        <v>2299</v>
      </c>
      <c r="VQ776" s="203"/>
      <c r="VR776" s="203">
        <f>VLOOKUP(VO776,$A$794:$F$2344,6,FALSE)</f>
        <v>64</v>
      </c>
      <c r="VS776" s="202" t="s">
        <v>69</v>
      </c>
      <c r="VT776" s="10">
        <f>VR776*1.1</f>
        <v>70.400000000000006</v>
      </c>
      <c r="VU776" s="10"/>
      <c r="VV776" s="269"/>
      <c r="VW776" s="202" t="s">
        <v>119</v>
      </c>
      <c r="VX776" s="496" t="s">
        <v>183</v>
      </c>
      <c r="VZ776" s="203"/>
      <c r="WA776" s="203" t="e">
        <f>VLOOKUP(VX776,$A$794:$F$2344,6,FALSE)</f>
        <v>#N/A</v>
      </c>
      <c r="WB776" s="202" t="s">
        <v>69</v>
      </c>
      <c r="WC776" s="10" t="e">
        <f>WA776*1.1</f>
        <v>#N/A</v>
      </c>
      <c r="WE776" s="269"/>
      <c r="WF776" s="202" t="s">
        <v>119</v>
      </c>
      <c r="WG776" s="484" t="s">
        <v>2481</v>
      </c>
      <c r="WI776" s="203"/>
      <c r="WJ776" s="203">
        <f>VLOOKUP(WG776,$A$794:$F$2344,6,FALSE)</f>
        <v>0</v>
      </c>
      <c r="WK776" s="202" t="s">
        <v>69</v>
      </c>
      <c r="WL776" s="10">
        <f>WJ776*1.1</f>
        <v>0</v>
      </c>
      <c r="WN776" s="269"/>
      <c r="WO776" s="202" t="s">
        <v>119</v>
      </c>
      <c r="WP776" s="484" t="s">
        <v>1615</v>
      </c>
      <c r="WQ776" s="203"/>
      <c r="WR776" s="203"/>
      <c r="WS776" s="203">
        <f>VLOOKUP(WP776,$A$794:$F$2344,6,FALSE)</f>
        <v>0</v>
      </c>
      <c r="WT776" s="202" t="s">
        <v>69</v>
      </c>
      <c r="WU776" s="10">
        <f>WS776*1.1</f>
        <v>0</v>
      </c>
      <c r="WV776" s="10"/>
      <c r="WW776" s="269"/>
      <c r="WX776" s="202" t="s">
        <v>119</v>
      </c>
      <c r="WY776" s="484" t="s">
        <v>2778</v>
      </c>
      <c r="XA776" s="203"/>
      <c r="XB776" s="203">
        <f>VLOOKUP(WY776,$A$794:$F$2344,6,FALSE)</f>
        <v>0</v>
      </c>
      <c r="XC776" s="202" t="s">
        <v>69</v>
      </c>
      <c r="XD776" s="10">
        <f>XB776*1.1</f>
        <v>0</v>
      </c>
      <c r="XF776" s="269"/>
      <c r="XG776" s="202" t="s">
        <v>119</v>
      </c>
      <c r="XH776" s="484" t="s">
        <v>3547</v>
      </c>
      <c r="XJ776" s="203"/>
      <c r="XK776" s="203">
        <f>VLOOKUP(XH776,$A$794:$F$2344,6,FALSE)</f>
        <v>0</v>
      </c>
      <c r="XL776" s="202" t="s">
        <v>69</v>
      </c>
      <c r="XM776" s="10">
        <f>XK776*1.1</f>
        <v>0</v>
      </c>
      <c r="XO776" s="269"/>
      <c r="XP776" s="202" t="s">
        <v>119</v>
      </c>
      <c r="XQ776" s="484" t="s">
        <v>2242</v>
      </c>
      <c r="XS776" s="203"/>
      <c r="XT776" s="203">
        <f>VLOOKUP(XQ776,$A$794:$F$2344,6,FALSE)</f>
        <v>0</v>
      </c>
      <c r="XU776" s="202" t="s">
        <v>69</v>
      </c>
      <c r="XV776" s="10">
        <f>XT776*1.1</f>
        <v>0</v>
      </c>
      <c r="XW776" s="10"/>
      <c r="XX776" s="269"/>
      <c r="XY776" s="202" t="s">
        <v>119</v>
      </c>
      <c r="XZ776" s="484" t="s">
        <v>2421</v>
      </c>
      <c r="YB776" s="203"/>
      <c r="YC776" s="203">
        <f>VLOOKUP(XZ776,$A$794:$F$2344,6,FALSE)</f>
        <v>6</v>
      </c>
      <c r="YD776" s="202" t="s">
        <v>69</v>
      </c>
      <c r="YE776" s="10">
        <f>YC776*1.1</f>
        <v>6.6000000000000005</v>
      </c>
      <c r="YG776" s="269"/>
      <c r="YH776" s="202" t="s">
        <v>119</v>
      </c>
      <c r="YI776" s="78" t="s">
        <v>183</v>
      </c>
      <c r="YK776" s="203"/>
      <c r="YL776" s="203" t="e">
        <f>VLOOKUP(YI776,$A$794:$F$2344,6,FALSE)</f>
        <v>#N/A</v>
      </c>
      <c r="YM776" s="202" t="s">
        <v>69</v>
      </c>
      <c r="YN776" s="10" t="e">
        <f>YL776*1.1</f>
        <v>#N/A</v>
      </c>
      <c r="YO776" s="10"/>
      <c r="YP776" s="269"/>
      <c r="YQ776" s="202" t="s">
        <v>119</v>
      </c>
      <c r="YR776" s="78" t="s">
        <v>183</v>
      </c>
      <c r="YT776" s="203"/>
      <c r="YU776" s="203" t="e">
        <f>VLOOKUP(YR776,$A$794:$F$2344,6,FALSE)</f>
        <v>#N/A</v>
      </c>
      <c r="YV776" s="202" t="s">
        <v>69</v>
      </c>
      <c r="YW776" s="10" t="e">
        <f>YU776*1.1</f>
        <v>#N/A</v>
      </c>
      <c r="YY776" s="269"/>
      <c r="YZ776" s="202" t="s">
        <v>119</v>
      </c>
      <c r="ZA776" s="78" t="s">
        <v>183</v>
      </c>
      <c r="ZC776" s="203"/>
      <c r="ZD776" s="203" t="e">
        <f>VLOOKUP(ZA776,$A$794:$F$2344,6,FALSE)</f>
        <v>#N/A</v>
      </c>
      <c r="ZE776" s="202" t="s">
        <v>69</v>
      </c>
      <c r="ZF776" s="10" t="e">
        <f>ZD776*1.1</f>
        <v>#N/A</v>
      </c>
      <c r="ZH776" s="269"/>
      <c r="ZI776" s="202" t="s">
        <v>119</v>
      </c>
      <c r="ZJ776" s="78" t="s">
        <v>183</v>
      </c>
      <c r="ZL776" s="203"/>
      <c r="ZM776" s="203" t="e">
        <f>VLOOKUP(ZJ776,$A$794:$F$2344,6,FALSE)</f>
        <v>#N/A</v>
      </c>
      <c r="ZN776" s="202" t="s">
        <v>69</v>
      </c>
      <c r="ZO776" s="10" t="e">
        <f>ZM776*1.1</f>
        <v>#N/A</v>
      </c>
      <c r="ZQ776" s="269"/>
      <c r="ZR776" s="202" t="s">
        <v>119</v>
      </c>
      <c r="ZS776" s="484" t="s">
        <v>3324</v>
      </c>
      <c r="ZU776" s="203"/>
      <c r="ZV776" s="203">
        <f>VLOOKUP(ZS776,$A$794:$F$2344,6,FALSE)</f>
        <v>15</v>
      </c>
      <c r="ZW776" s="202" t="s">
        <v>69</v>
      </c>
      <c r="ZX776" s="10">
        <f>ZV776*1.1</f>
        <v>16.5</v>
      </c>
      <c r="ZY776" s="10"/>
      <c r="ZZ776" s="269"/>
      <c r="AAA776" s="202" t="s">
        <v>119</v>
      </c>
      <c r="AAB776" s="484" t="s">
        <v>816</v>
      </c>
      <c r="AAD776" s="203"/>
      <c r="AAE776" s="203">
        <f>VLOOKUP(AAB776,$A$794:$F$2344,6,FALSE)</f>
        <v>0</v>
      </c>
      <c r="AAF776" s="202" t="s">
        <v>69</v>
      </c>
      <c r="AAG776" s="10">
        <f>AAE776*1.1</f>
        <v>0</v>
      </c>
      <c r="AAH776" s="10"/>
      <c r="AAI776" s="269"/>
      <c r="AAJ776" s="202" t="s">
        <v>119</v>
      </c>
      <c r="AAK776" s="78" t="s">
        <v>183</v>
      </c>
      <c r="AAM776" s="203"/>
      <c r="AAN776" s="203" t="e">
        <f>VLOOKUP(AAK776,$A$794:$F$2344,6,FALSE)</f>
        <v>#N/A</v>
      </c>
      <c r="AAO776" s="202" t="s">
        <v>69</v>
      </c>
      <c r="AAP776" s="10" t="e">
        <f>AAN776*1.1</f>
        <v>#N/A</v>
      </c>
      <c r="AAQ776" s="10"/>
      <c r="AAR776" s="269"/>
      <c r="AAS776" s="202" t="s">
        <v>119</v>
      </c>
      <c r="AAT776" s="498" t="s">
        <v>2984</v>
      </c>
      <c r="AAV776" s="203"/>
      <c r="AAW776" s="203">
        <f>VLOOKUP(AAT776,$A$794:$F$2344,6,FALSE)</f>
        <v>0</v>
      </c>
      <c r="AAX776" s="202" t="s">
        <v>69</v>
      </c>
      <c r="AAY776" s="10">
        <f>AAW776*1.1</f>
        <v>0</v>
      </c>
      <c r="AAZ776" s="10"/>
      <c r="ABA776" s="269"/>
      <c r="ABB776" s="202" t="s">
        <v>119</v>
      </c>
      <c r="ABC776" s="484" t="s">
        <v>548</v>
      </c>
      <c r="ABE776" s="203"/>
      <c r="ABF776" s="203">
        <f>VLOOKUP(ABC776,$A$794:$F$2344,6,FALSE)</f>
        <v>0</v>
      </c>
      <c r="ABG776" s="202" t="s">
        <v>69</v>
      </c>
      <c r="ABH776" s="10">
        <f>ABF776*1.1</f>
        <v>0</v>
      </c>
      <c r="ABI776" s="10"/>
      <c r="ABJ776" s="269"/>
      <c r="ABK776" s="202" t="s">
        <v>119</v>
      </c>
      <c r="ABL776" s="484" t="s">
        <v>1182</v>
      </c>
      <c r="ABN776" s="203"/>
      <c r="ABO776" s="203">
        <f>VLOOKUP(ABL776,$A$794:$F$2344,6,FALSE)</f>
        <v>0</v>
      </c>
      <c r="ABP776" s="202" t="s">
        <v>69</v>
      </c>
      <c r="ABQ776" s="10">
        <f>ABO776*1.1</f>
        <v>0</v>
      </c>
      <c r="ABR776" s="10"/>
      <c r="ABS776" s="269"/>
      <c r="ABT776" s="202" t="s">
        <v>119</v>
      </c>
      <c r="ABU776" s="484" t="s">
        <v>3013</v>
      </c>
      <c r="ABW776" s="203"/>
      <c r="ABX776" s="203">
        <f>VLOOKUP(ABU776,$A$794:$F$2344,6,FALSE)</f>
        <v>0</v>
      </c>
      <c r="ABY776" s="202" t="s">
        <v>69</v>
      </c>
      <c r="ABZ776" s="10">
        <f>ABX776*1.1</f>
        <v>0</v>
      </c>
      <c r="ACA776" s="10"/>
      <c r="ACB776" s="269"/>
      <c r="ACC776" s="202" t="s">
        <v>119</v>
      </c>
      <c r="ACD776" s="484" t="s">
        <v>623</v>
      </c>
      <c r="ACF776" s="203"/>
      <c r="ACG776" s="203">
        <f>VLOOKUP(ACD776,$A$794:$F$2344,6,FALSE)</f>
        <v>0</v>
      </c>
      <c r="ACH776" s="202" t="s">
        <v>69</v>
      </c>
      <c r="ACI776" s="10">
        <f>ACG776*1.1</f>
        <v>0</v>
      </c>
      <c r="ACJ776" s="10"/>
      <c r="ACK776" s="269"/>
      <c r="ACL776" s="202" t="s">
        <v>119</v>
      </c>
      <c r="ACM776" s="484" t="s">
        <v>1943</v>
      </c>
      <c r="ACO776" s="203"/>
      <c r="ACP776" s="203">
        <f>VLOOKUP(ACM776,$A$794:$F$2344,6,FALSE)</f>
        <v>0</v>
      </c>
      <c r="ACQ776" s="202" t="s">
        <v>69</v>
      </c>
      <c r="ACR776" s="10">
        <f>ACP776*1.1</f>
        <v>0</v>
      </c>
      <c r="ACS776" s="10"/>
      <c r="ACT776" s="269"/>
      <c r="ACU776" s="202" t="s">
        <v>119</v>
      </c>
      <c r="ACV776" s="484" t="s">
        <v>3324</v>
      </c>
      <c r="ACX776" s="203"/>
      <c r="ACY776" s="203">
        <f>VLOOKUP(ACV776,$A$794:$F$2344,6,FALSE)</f>
        <v>15</v>
      </c>
      <c r="ACZ776" s="202" t="s">
        <v>69</v>
      </c>
      <c r="ADA776" s="10">
        <f>ACY776*1.1</f>
        <v>16.5</v>
      </c>
      <c r="ADB776" s="10"/>
      <c r="ADC776" s="269"/>
      <c r="ADD776" s="202" t="s">
        <v>119</v>
      </c>
      <c r="ADE776" s="484" t="s">
        <v>900</v>
      </c>
      <c r="ADG776" s="203"/>
      <c r="ADH776" s="203">
        <f>VLOOKUP(ADE776,$A$794:$F$2344,6,FALSE)</f>
        <v>0</v>
      </c>
      <c r="ADI776" s="202" t="s">
        <v>69</v>
      </c>
      <c r="ADJ776" s="10">
        <f>ADH776*1.1</f>
        <v>0</v>
      </c>
      <c r="ADL776" s="269"/>
      <c r="ADM776" s="202" t="s">
        <v>119</v>
      </c>
      <c r="ADN776" s="484" t="s">
        <v>435</v>
      </c>
      <c r="ADP776" s="203"/>
      <c r="ADQ776" s="203">
        <f>VLOOKUP(ADN776,$A$794:$F$2344,6,FALSE)</f>
        <v>0</v>
      </c>
      <c r="ADR776" s="202" t="s">
        <v>69</v>
      </c>
      <c r="ADS776" s="10">
        <f>ADQ776*1.1</f>
        <v>0</v>
      </c>
      <c r="ADT776" s="10"/>
      <c r="ADU776" s="269"/>
      <c r="ADV776" s="202" t="s">
        <v>119</v>
      </c>
      <c r="ADW776" s="78" t="s">
        <v>183</v>
      </c>
      <c r="ADY776" s="203"/>
      <c r="ADZ776" s="203" t="e">
        <f>VLOOKUP(ADW776,$A$794:$F$2344,6,FALSE)</f>
        <v>#N/A</v>
      </c>
      <c r="AEA776" s="202" t="s">
        <v>69</v>
      </c>
      <c r="AEB776" s="10" t="e">
        <f>ADZ776*1.1</f>
        <v>#N/A</v>
      </c>
      <c r="AED776" s="269"/>
      <c r="AEE776" s="202" t="s">
        <v>119</v>
      </c>
      <c r="AEF776" s="491" t="s">
        <v>2311</v>
      </c>
      <c r="AEH776" s="203"/>
      <c r="AEI776" s="203">
        <f>VLOOKUP(AEF776,$A$794:$F$2344,6,FALSE)</f>
        <v>0</v>
      </c>
      <c r="AEJ776" s="202" t="s">
        <v>69</v>
      </c>
      <c r="AEK776" s="10">
        <f>AEI776*1.1</f>
        <v>0</v>
      </c>
      <c r="AEM776" s="269"/>
      <c r="AEN776" s="202" t="s">
        <v>119</v>
      </c>
      <c r="AEO776" s="484" t="s">
        <v>1117</v>
      </c>
      <c r="AEQ776" s="203"/>
      <c r="AER776" s="203">
        <f>VLOOKUP(AEO776,$A$794:$F$2344,6,FALSE)</f>
        <v>0</v>
      </c>
      <c r="AES776" s="202" t="s">
        <v>69</v>
      </c>
      <c r="AET776" s="10">
        <f>AER776*1.1</f>
        <v>0</v>
      </c>
      <c r="AEV776" s="269"/>
      <c r="AEW776" s="202" t="s">
        <v>119</v>
      </c>
      <c r="AEX776" s="484" t="s">
        <v>634</v>
      </c>
      <c r="AEZ776" s="203"/>
      <c r="AFA776" s="203">
        <f>VLOOKUP(AEX776,$A$794:$F$2344,6,FALSE)</f>
        <v>1</v>
      </c>
      <c r="AFB776" s="202" t="s">
        <v>69</v>
      </c>
      <c r="AFC776" s="10">
        <f>AFA776*1.1</f>
        <v>1.1000000000000001</v>
      </c>
      <c r="AFD776" s="10"/>
      <c r="AFE776" s="269"/>
      <c r="AFF776" s="202" t="s">
        <v>119</v>
      </c>
      <c r="AFG776" s="78" t="s">
        <v>183</v>
      </c>
      <c r="AFI776" s="203"/>
      <c r="AFJ776" s="203" t="e">
        <f>VLOOKUP(AFG776,$A$794:$F$2344,6,FALSE)</f>
        <v>#N/A</v>
      </c>
      <c r="AFK776" s="202" t="s">
        <v>69</v>
      </c>
      <c r="AFL776" s="10" t="e">
        <f>AFJ776*1.1</f>
        <v>#N/A</v>
      </c>
      <c r="AFM776" s="10"/>
      <c r="AFN776" s="269"/>
      <c r="AFO776" s="202" t="s">
        <v>119</v>
      </c>
      <c r="AFP776" s="484" t="s">
        <v>1130</v>
      </c>
      <c r="AFR776" s="203"/>
      <c r="AFS776" s="203">
        <f>VLOOKUP(AFP776,$A$794:$F$2344,6,FALSE)</f>
        <v>0</v>
      </c>
      <c r="AFT776" s="202" t="s">
        <v>69</v>
      </c>
      <c r="AFU776" s="10">
        <f>AFS776*1.1</f>
        <v>0</v>
      </c>
      <c r="AFV776" s="10"/>
      <c r="AFW776" s="269"/>
      <c r="AFX776" s="202" t="s">
        <v>119</v>
      </c>
      <c r="AFY776" s="484" t="s">
        <v>3067</v>
      </c>
      <c r="AGA776" s="203"/>
      <c r="AGB776" s="203">
        <f>VLOOKUP(AFY776,$A$794:$F$2344,6,FALSE)</f>
        <v>0</v>
      </c>
      <c r="AGC776" s="202" t="s">
        <v>69</v>
      </c>
      <c r="AGD776" s="10">
        <f>AGB776*1.1</f>
        <v>0</v>
      </c>
      <c r="AGE776" s="10"/>
      <c r="AGF776" s="269"/>
      <c r="AGG776" s="202" t="s">
        <v>119</v>
      </c>
      <c r="AGH776" s="484" t="s">
        <v>818</v>
      </c>
      <c r="AGJ776" s="203"/>
      <c r="AGK776" s="203">
        <f>VLOOKUP(AGH776,$A$794:$F$2344,6,FALSE)</f>
        <v>0</v>
      </c>
      <c r="AGL776" s="202" t="s">
        <v>69</v>
      </c>
      <c r="AGM776" s="10">
        <f>AGK776*1.1</f>
        <v>0</v>
      </c>
      <c r="AGN776" s="10"/>
      <c r="AGO776" s="269"/>
      <c r="AGP776" s="202" t="s">
        <v>119</v>
      </c>
      <c r="AGQ776" s="484" t="s">
        <v>1980</v>
      </c>
      <c r="AGS776" s="203"/>
      <c r="AGT776" s="203">
        <f>VLOOKUP(AGQ776,$A$794:$F$2344,6,FALSE)</f>
        <v>0</v>
      </c>
      <c r="AGU776" s="202" t="s">
        <v>69</v>
      </c>
      <c r="AGV776" s="10">
        <f>AGT776*1.1</f>
        <v>0</v>
      </c>
      <c r="AGW776" s="10"/>
      <c r="AGX776" s="269"/>
      <c r="AGY776" s="202" t="s">
        <v>119</v>
      </c>
      <c r="AGZ776" s="78" t="s">
        <v>183</v>
      </c>
      <c r="AHB776" s="203"/>
      <c r="AHC776" s="203" t="e">
        <f>VLOOKUP(AGZ776,$A$794:$F$2344,6,FALSE)</f>
        <v>#N/A</v>
      </c>
      <c r="AHD776" s="202" t="s">
        <v>69</v>
      </c>
      <c r="AHE776" s="10" t="e">
        <f>AHC776*1.1</f>
        <v>#N/A</v>
      </c>
      <c r="AHF776" s="10"/>
      <c r="AHG776" s="269"/>
      <c r="AHH776" s="202" t="s">
        <v>119</v>
      </c>
      <c r="AHI776" s="502" t="s">
        <v>2935</v>
      </c>
      <c r="AHK776" s="203"/>
      <c r="AHL776" s="203">
        <f>VLOOKUP(AHI776,$A$794:$F$2344,6,FALSE)</f>
        <v>0</v>
      </c>
      <c r="AHM776" s="202" t="s">
        <v>69</v>
      </c>
      <c r="AHN776" s="10">
        <f>AHL776*1.1</f>
        <v>0</v>
      </c>
      <c r="AHO776" s="10"/>
      <c r="AHP776" s="269"/>
      <c r="AHQ776" s="202" t="s">
        <v>119</v>
      </c>
      <c r="AHR776" s="484" t="s">
        <v>505</v>
      </c>
      <c r="AHT776" s="203"/>
      <c r="AHU776" s="203">
        <f>VLOOKUP(AHR776,$A$794:$F$2344,6,FALSE)</f>
        <v>0</v>
      </c>
      <c r="AHV776" s="202" t="s">
        <v>69</v>
      </c>
      <c r="AHW776" s="10">
        <f>AHU776*1.1</f>
        <v>0</v>
      </c>
      <c r="AHX776" s="10"/>
      <c r="AHY776" s="269"/>
      <c r="AHZ776" s="202" t="s">
        <v>119</v>
      </c>
      <c r="AIA776" s="78" t="s">
        <v>183</v>
      </c>
      <c r="AIC776" s="203"/>
      <c r="AID776" s="203" t="e">
        <f>VLOOKUP(AIA776,$A$794:$F$2344,6,FALSE)</f>
        <v>#N/A</v>
      </c>
      <c r="AIE776" s="202" t="s">
        <v>69</v>
      </c>
      <c r="AIF776" s="10" t="e">
        <f>AID776*1.1</f>
        <v>#N/A</v>
      </c>
      <c r="AIG776" s="10"/>
      <c r="AIH776" s="269"/>
      <c r="AII776" s="202" t="s">
        <v>119</v>
      </c>
      <c r="AIJ776" s="484" t="s">
        <v>2931</v>
      </c>
      <c r="AIL776" s="203"/>
      <c r="AIM776" s="203">
        <f>VLOOKUP(AIJ776,$A$794:$F$2344,6,FALSE)</f>
        <v>0</v>
      </c>
      <c r="AIN776" s="202" t="s">
        <v>69</v>
      </c>
      <c r="AIO776" s="10">
        <f>AIM776*1.1</f>
        <v>0</v>
      </c>
      <c r="AIP776" s="10"/>
      <c r="AIQ776" s="269"/>
      <c r="AIR776" s="202" t="s">
        <v>119</v>
      </c>
      <c r="AIS776" s="484" t="s">
        <v>1615</v>
      </c>
      <c r="AIU776" s="203"/>
      <c r="AIV776" s="203">
        <f>VLOOKUP(AIS776,$A$794:$F$2344,6,FALSE)</f>
        <v>0</v>
      </c>
      <c r="AIW776" s="202" t="s">
        <v>69</v>
      </c>
      <c r="AIX776" s="10">
        <f>AIV776*1.1</f>
        <v>0</v>
      </c>
      <c r="AIY776" s="10"/>
      <c r="AIZ776" s="269"/>
      <c r="AJA776" s="202" t="s">
        <v>119</v>
      </c>
      <c r="AJB776" s="78" t="s">
        <v>183</v>
      </c>
      <c r="AJD776" s="203"/>
      <c r="AJE776" s="203" t="e">
        <f>VLOOKUP(AJB776,$A$794:$F$2344,6,FALSE)</f>
        <v>#N/A</v>
      </c>
      <c r="AJF776" s="202" t="s">
        <v>69</v>
      </c>
      <c r="AJG776" s="10" t="e">
        <f>AJE776*1.1</f>
        <v>#N/A</v>
      </c>
      <c r="AJH776" s="10"/>
      <c r="AJI776" s="269"/>
      <c r="AJJ776" s="202" t="s">
        <v>119</v>
      </c>
      <c r="AJK776" s="78" t="s">
        <v>183</v>
      </c>
      <c r="AJM776" s="203"/>
      <c r="AJN776" s="203" t="e">
        <f>VLOOKUP(AJK776,$A$794:$F$2344,6,FALSE)</f>
        <v>#N/A</v>
      </c>
      <c r="AJO776" s="202" t="s">
        <v>69</v>
      </c>
      <c r="AJP776" s="10" t="e">
        <f>AJN776*1.1</f>
        <v>#N/A</v>
      </c>
      <c r="AJQ776" s="10"/>
      <c r="AJR776" s="269"/>
      <c r="AJS776" s="202" t="s">
        <v>119</v>
      </c>
      <c r="AJT776" s="78" t="s">
        <v>183</v>
      </c>
      <c r="AJV776" s="203"/>
      <c r="AJW776" s="203" t="e">
        <f>VLOOKUP(AJT776,$A$794:$F$2344,6,FALSE)</f>
        <v>#N/A</v>
      </c>
      <c r="AJX776" s="202" t="s">
        <v>69</v>
      </c>
      <c r="AJY776" s="10" t="e">
        <f>AJW776*1.1</f>
        <v>#N/A</v>
      </c>
      <c r="AJZ776" s="10"/>
      <c r="AKA776" s="269"/>
      <c r="AKB776" s="202" t="s">
        <v>119</v>
      </c>
      <c r="AKC776" s="484" t="s">
        <v>2068</v>
      </c>
      <c r="AKE776" s="203"/>
      <c r="AKF776" s="203">
        <f>VLOOKUP(AKC776,$A$794:$F$2344,6,FALSE)</f>
        <v>0</v>
      </c>
      <c r="AKG776" s="202" t="s">
        <v>69</v>
      </c>
      <c r="AKH776" s="10">
        <f>AKF776*1.1</f>
        <v>0</v>
      </c>
      <c r="AKI776" s="10"/>
      <c r="AKJ776" s="269"/>
      <c r="AKK776" s="202" t="s">
        <v>119</v>
      </c>
      <c r="AKL776" s="78" t="s">
        <v>183</v>
      </c>
      <c r="AKN776" s="203"/>
      <c r="AKO776" s="203" t="e">
        <f>VLOOKUP(AKL776,$A$794:$F$2344,6,FALSE)</f>
        <v>#N/A</v>
      </c>
      <c r="AKP776" s="202" t="s">
        <v>69</v>
      </c>
      <c r="AKQ776" s="10" t="e">
        <f>AKO776*1.1</f>
        <v>#N/A</v>
      </c>
      <c r="AKR776" s="10"/>
      <c r="AKS776" s="269"/>
      <c r="AKT776" s="202" t="s">
        <v>119</v>
      </c>
      <c r="AKU776" s="78" t="s">
        <v>183</v>
      </c>
      <c r="AKW776" s="203"/>
      <c r="AKX776" s="203" t="e">
        <f>VLOOKUP(AKU776,$A$794:$F$2344,6,FALSE)</f>
        <v>#N/A</v>
      </c>
      <c r="AKY776" s="202" t="s">
        <v>69</v>
      </c>
      <c r="AKZ776" s="10" t="e">
        <f>AKX776*1.1</f>
        <v>#N/A</v>
      </c>
      <c r="ALA776" s="10"/>
      <c r="ALB776" s="269"/>
      <c r="ALC776" s="202" t="s">
        <v>119</v>
      </c>
      <c r="ALD776" s="78" t="s">
        <v>183</v>
      </c>
      <c r="ALF776" s="203"/>
      <c r="ALG776" s="203" t="e">
        <f>VLOOKUP(ALD776,$A$794:$F$2344,6,FALSE)</f>
        <v>#N/A</v>
      </c>
      <c r="ALH776" s="202" t="s">
        <v>69</v>
      </c>
      <c r="ALI776" s="10" t="e">
        <f>ALG776*1.1</f>
        <v>#N/A</v>
      </c>
      <c r="ALJ776" s="10"/>
      <c r="ALK776" s="269"/>
      <c r="ALL776" s="202" t="s">
        <v>119</v>
      </c>
      <c r="ALM776" s="78" t="s">
        <v>183</v>
      </c>
      <c r="ALO776" s="203"/>
      <c r="ALP776" s="203" t="e">
        <f>VLOOKUP(ALM776,$A$794:$F$2344,6,FALSE)</f>
        <v>#N/A</v>
      </c>
      <c r="ALQ776" s="202" t="s">
        <v>69</v>
      </c>
      <c r="ALR776" s="10" t="e">
        <f>ALP776*1.1</f>
        <v>#N/A</v>
      </c>
      <c r="ALS776" s="10"/>
      <c r="ALT776" s="269"/>
      <c r="ALU776" s="202" t="s">
        <v>119</v>
      </c>
      <c r="ALV776" s="78" t="s">
        <v>183</v>
      </c>
      <c r="ALX776" s="203"/>
      <c r="ALY776" s="203" t="e">
        <f>VLOOKUP(ALV776,$A$794:$F$2344,6,FALSE)</f>
        <v>#N/A</v>
      </c>
      <c r="ALZ776" s="202" t="s">
        <v>69</v>
      </c>
      <c r="AMA776" s="10" t="e">
        <f>ALY776*1.1</f>
        <v>#N/A</v>
      </c>
      <c r="AMB776" s="10"/>
      <c r="AMC776" s="269"/>
      <c r="AMD776" s="202" t="s">
        <v>119</v>
      </c>
      <c r="AME776" s="78" t="s">
        <v>183</v>
      </c>
      <c r="AMG776" s="203"/>
      <c r="AMH776" s="203" t="e">
        <f>VLOOKUP(AME776,$A$794:$F$2344,6,FALSE)</f>
        <v>#N/A</v>
      </c>
      <c r="AMI776" s="202" t="s">
        <v>69</v>
      </c>
      <c r="AMJ776" s="10" t="e">
        <f>AMH776*1.1</f>
        <v>#N/A</v>
      </c>
      <c r="AMK776" s="10"/>
      <c r="AML776" s="269"/>
      <c r="AMM776" s="202" t="s">
        <v>119</v>
      </c>
      <c r="AMN776" s="78" t="s">
        <v>183</v>
      </c>
      <c r="AMP776" s="203"/>
      <c r="AMQ776" s="203" t="e">
        <f>VLOOKUP(AMN776,$A$794:$F$2344,6,FALSE)</f>
        <v>#N/A</v>
      </c>
      <c r="AMR776" s="202" t="s">
        <v>69</v>
      </c>
      <c r="AMS776" s="10" t="e">
        <f>AMQ776*1.1</f>
        <v>#N/A</v>
      </c>
      <c r="AMT776" s="10"/>
      <c r="AMU776" s="269"/>
      <c r="AMV776" s="202" t="s">
        <v>119</v>
      </c>
      <c r="AMW776" s="78" t="s">
        <v>183</v>
      </c>
      <c r="AMY776" s="203"/>
      <c r="AMZ776" s="203" t="e">
        <f>VLOOKUP(AMW776,$A$794:$F$2344,6,FALSE)</f>
        <v>#N/A</v>
      </c>
      <c r="ANA776" s="202" t="s">
        <v>69</v>
      </c>
      <c r="ANB776" s="10" t="e">
        <f>AMZ776*1.1</f>
        <v>#N/A</v>
      </c>
      <c r="ANC776" s="10"/>
      <c r="AND776" s="269"/>
      <c r="ANE776" s="202" t="s">
        <v>119</v>
      </c>
      <c r="ANF776" s="78" t="s">
        <v>183</v>
      </c>
      <c r="ANH776" s="203"/>
      <c r="ANI776" s="203" t="e">
        <f>VLOOKUP(ANF776,$A$794:$F$2344,6,FALSE)</f>
        <v>#N/A</v>
      </c>
      <c r="ANJ776" s="202" t="s">
        <v>69</v>
      </c>
      <c r="ANK776" s="10" t="e">
        <f>ANI776*1.1</f>
        <v>#N/A</v>
      </c>
      <c r="ANL776" s="10"/>
      <c r="ANM776" s="269"/>
      <c r="ANN776" s="202" t="s">
        <v>119</v>
      </c>
      <c r="ANO776" s="78" t="s">
        <v>183</v>
      </c>
      <c r="ANQ776" s="203"/>
      <c r="ANR776" s="203" t="e">
        <f>VLOOKUP(ANO776,$A$794:$F$2344,6,FALSE)</f>
        <v>#N/A</v>
      </c>
      <c r="ANS776" s="202" t="s">
        <v>69</v>
      </c>
      <c r="ANT776" s="10" t="e">
        <f>ANR776*1.1</f>
        <v>#N/A</v>
      </c>
      <c r="ANU776" s="10"/>
      <c r="ANV776" s="269"/>
      <c r="ANW776" s="202" t="s">
        <v>119</v>
      </c>
      <c r="ANX776" s="78" t="s">
        <v>183</v>
      </c>
      <c r="ANZ776" s="203"/>
      <c r="AOA776" s="203" t="e">
        <f>VLOOKUP(ANX776,$A$794:$F$2344,6,FALSE)</f>
        <v>#N/A</v>
      </c>
      <c r="AOB776" s="202" t="s">
        <v>69</v>
      </c>
      <c r="AOC776" s="10" t="e">
        <f>AOA776*1.1</f>
        <v>#N/A</v>
      </c>
      <c r="AOD776" s="10"/>
      <c r="AOE776" s="269"/>
      <c r="AOF776" s="202" t="s">
        <v>119</v>
      </c>
      <c r="AOG776" s="78" t="s">
        <v>183</v>
      </c>
      <c r="AOI776" s="203"/>
      <c r="AOJ776" s="203" t="e">
        <f>VLOOKUP(AOG776,$A$794:$F$2344,6,FALSE)</f>
        <v>#N/A</v>
      </c>
      <c r="AOK776" s="202" t="s">
        <v>69</v>
      </c>
      <c r="AOL776" s="10" t="e">
        <f>AOJ776*1.1</f>
        <v>#N/A</v>
      </c>
      <c r="AOM776" s="10"/>
      <c r="AON776" s="269"/>
      <c r="AOO776" s="202" t="s">
        <v>119</v>
      </c>
      <c r="AOP776" s="78" t="s">
        <v>183</v>
      </c>
      <c r="AOR776" s="203"/>
      <c r="AOS776" s="203" t="e">
        <f>VLOOKUP(AOP776,$A$794:$F$2344,6,FALSE)</f>
        <v>#N/A</v>
      </c>
      <c r="AOT776" s="202" t="s">
        <v>69</v>
      </c>
      <c r="AOU776" s="10" t="e">
        <f>AOS776*1.1</f>
        <v>#N/A</v>
      </c>
      <c r="AOV776" s="10"/>
      <c r="AOW776" s="269"/>
      <c r="AOX776" s="202" t="s">
        <v>119</v>
      </c>
      <c r="AOY776" s="78" t="s">
        <v>183</v>
      </c>
      <c r="APA776" s="203"/>
      <c r="APB776" s="203" t="e">
        <f>VLOOKUP(AOY776,$A$794:$F$2344,6,FALSE)</f>
        <v>#N/A</v>
      </c>
      <c r="APC776" s="202" t="s">
        <v>69</v>
      </c>
      <c r="APD776" s="10" t="e">
        <f>APB776*1.1</f>
        <v>#N/A</v>
      </c>
      <c r="APE776" s="10"/>
      <c r="APF776" s="269"/>
      <c r="APG776" s="202" t="s">
        <v>119</v>
      </c>
      <c r="APH776" s="78" t="s">
        <v>183</v>
      </c>
      <c r="APJ776" s="203"/>
      <c r="APK776" s="203" t="e">
        <f>VLOOKUP(APH776,$A$794:$F$2344,6,FALSE)</f>
        <v>#N/A</v>
      </c>
      <c r="APL776" s="202" t="s">
        <v>69</v>
      </c>
      <c r="APM776" s="10" t="e">
        <f>APK776*1.1</f>
        <v>#N/A</v>
      </c>
      <c r="APN776" s="10"/>
      <c r="APO776" s="269"/>
      <c r="APP776" s="202" t="s">
        <v>119</v>
      </c>
      <c r="APQ776" s="498" t="s">
        <v>556</v>
      </c>
      <c r="APS776" s="203"/>
      <c r="APT776" s="203">
        <f>VLOOKUP(APQ776,$A$794:$F$2344,6,FALSE)</f>
        <v>0</v>
      </c>
      <c r="APU776" s="202" t="s">
        <v>69</v>
      </c>
      <c r="APV776" s="10">
        <f>APT776*1.1</f>
        <v>0</v>
      </c>
      <c r="APW776" s="10"/>
      <c r="APX776" s="269"/>
      <c r="APY776" s="202" t="s">
        <v>119</v>
      </c>
      <c r="APZ776" s="498" t="s">
        <v>816</v>
      </c>
      <c r="AQB776" s="203"/>
      <c r="AQC776" s="203">
        <f>VLOOKUP(APZ776,$A$794:$F$2344,6,FALSE)</f>
        <v>0</v>
      </c>
      <c r="AQD776" s="202" t="s">
        <v>69</v>
      </c>
      <c r="AQE776" s="10">
        <f>AQC776*1.1</f>
        <v>0</v>
      </c>
      <c r="AQF776" s="10"/>
      <c r="AQG776" s="269"/>
      <c r="AQH776" s="202" t="s">
        <v>119</v>
      </c>
      <c r="AQI776" s="484" t="s">
        <v>809</v>
      </c>
      <c r="AQK776" s="203"/>
      <c r="AQL776" s="203">
        <f>VLOOKUP(AQI776,$A$794:$F$2344,6,FALSE)</f>
        <v>0</v>
      </c>
      <c r="AQM776" s="202" t="s">
        <v>69</v>
      </c>
      <c r="AQN776" s="10">
        <f>AQL776*1.1</f>
        <v>0</v>
      </c>
      <c r="AQO776" s="10"/>
      <c r="AQP776" s="269"/>
      <c r="AQQ776" s="202" t="s">
        <v>119</v>
      </c>
      <c r="AQR776" s="484" t="s">
        <v>1988</v>
      </c>
      <c r="AQT776" s="203"/>
      <c r="AQU776" s="203">
        <f>VLOOKUP(AQR776,$A$794:$F$2344,6,FALSE)</f>
        <v>0</v>
      </c>
      <c r="AQV776" s="202" t="s">
        <v>69</v>
      </c>
      <c r="AQW776" s="10">
        <f>AQU776*1.1</f>
        <v>0</v>
      </c>
      <c r="AQX776" s="10"/>
      <c r="AQY776" s="269"/>
      <c r="AQZ776" s="202" t="s">
        <v>119</v>
      </c>
      <c r="ARA776" s="484" t="s">
        <v>429</v>
      </c>
      <c r="ARC776" s="203"/>
      <c r="ARD776" s="203">
        <f>VLOOKUP(ARA776,$A$794:$F$2344,6,FALSE)</f>
        <v>0</v>
      </c>
      <c r="ARE776" s="202" t="s">
        <v>69</v>
      </c>
      <c r="ARF776" s="10">
        <f>ARD776*1.1</f>
        <v>0</v>
      </c>
      <c r="ARG776" s="10"/>
      <c r="ARH776" s="269"/>
      <c r="ARI776" s="202" t="s">
        <v>119</v>
      </c>
      <c r="ARJ776" s="484" t="s">
        <v>2421</v>
      </c>
      <c r="ARL776" s="203"/>
      <c r="ARM776" s="203">
        <f>VLOOKUP(ARJ776,$A$794:$F$2344,6,FALSE)</f>
        <v>6</v>
      </c>
      <c r="ARN776" s="202" t="s">
        <v>69</v>
      </c>
      <c r="ARO776" s="10">
        <f>ARM776*1.1</f>
        <v>6.6000000000000005</v>
      </c>
      <c r="ARP776" s="10"/>
      <c r="ARQ776" s="269"/>
      <c r="ARR776" s="202" t="s">
        <v>119</v>
      </c>
      <c r="ARS776" s="498" t="s">
        <v>1971</v>
      </c>
      <c r="ARU776" s="203"/>
      <c r="ARV776" s="203">
        <f>VLOOKUP(ARS776,$A$794:$F$2344,6,FALSE)</f>
        <v>0</v>
      </c>
      <c r="ARW776" s="202" t="s">
        <v>69</v>
      </c>
      <c r="ARX776" s="10">
        <f>ARV776*1.1</f>
        <v>0</v>
      </c>
      <c r="ARY776" s="10"/>
      <c r="ARZ776" s="269"/>
      <c r="ASA776" s="202" t="s">
        <v>119</v>
      </c>
      <c r="ASB776" s="484" t="s">
        <v>2918</v>
      </c>
      <c r="ASD776" s="203"/>
      <c r="ASE776" s="203">
        <f>VLOOKUP(ASB776,$A$794:$F$2344,6,FALSE)</f>
        <v>0</v>
      </c>
      <c r="ASF776" s="202" t="s">
        <v>69</v>
      </c>
      <c r="ASG776" s="10">
        <f>ASE776*1.1</f>
        <v>0</v>
      </c>
      <c r="ASH776" s="10"/>
      <c r="ASI776" s="269"/>
      <c r="ASJ776" s="202" t="s">
        <v>119</v>
      </c>
      <c r="ASK776" s="484" t="s">
        <v>556</v>
      </c>
      <c r="ASM776" s="203"/>
      <c r="ASN776" s="203">
        <f>VLOOKUP(ASK776,$A$794:$F$2344,6,FALSE)</f>
        <v>0</v>
      </c>
      <c r="ASO776" s="202" t="s">
        <v>69</v>
      </c>
      <c r="ASP776" s="10">
        <f>ASN776*1.1</f>
        <v>0</v>
      </c>
      <c r="ASQ776" s="10"/>
      <c r="ASR776" s="269"/>
      <c r="ASS776" s="202" t="s">
        <v>119</v>
      </c>
      <c r="AST776" s="484" t="s">
        <v>908</v>
      </c>
      <c r="ASV776" s="203"/>
      <c r="ASW776" s="203">
        <f>VLOOKUP(AST776,$A$794:$F$2344,6,FALSE)</f>
        <v>0</v>
      </c>
      <c r="ASX776" s="202" t="s">
        <v>69</v>
      </c>
      <c r="ASY776" s="10">
        <f>ASW776*1.1</f>
        <v>0</v>
      </c>
      <c r="ASZ776" s="10"/>
      <c r="ATA776" s="269"/>
      <c r="ATB776" s="202" t="s">
        <v>119</v>
      </c>
      <c r="ATC776" s="484" t="s">
        <v>520</v>
      </c>
      <c r="ATE776" s="203"/>
      <c r="ATF776" s="203">
        <f>VLOOKUP(ATC776,$A$794:$F$2344,6,FALSE)</f>
        <v>0</v>
      </c>
      <c r="ATG776" s="202" t="s">
        <v>69</v>
      </c>
      <c r="ATH776" s="10">
        <f>ATF776*1.1</f>
        <v>0</v>
      </c>
      <c r="ATI776" s="10"/>
      <c r="ATJ776" s="269"/>
      <c r="ATK776" s="202" t="s">
        <v>119</v>
      </c>
      <c r="ATL776" s="484" t="s">
        <v>525</v>
      </c>
      <c r="ATN776" s="203"/>
      <c r="ATO776" s="203">
        <f>VLOOKUP(ATL776,$A$794:$F$2344,6,FALSE)</f>
        <v>0</v>
      </c>
      <c r="ATP776" s="202" t="s">
        <v>69</v>
      </c>
      <c r="ATQ776" s="10">
        <f>ATO776*1.1</f>
        <v>0</v>
      </c>
      <c r="ATR776" s="10"/>
      <c r="ATS776" s="269"/>
      <c r="ATT776" s="202" t="s">
        <v>119</v>
      </c>
      <c r="ATU776" s="484" t="s">
        <v>1130</v>
      </c>
      <c r="ATW776" s="203"/>
      <c r="ATX776" s="203">
        <f>VLOOKUP(ATU776,$A$794:$F$2344,6,FALSE)</f>
        <v>0</v>
      </c>
      <c r="ATY776" s="202" t="s">
        <v>69</v>
      </c>
      <c r="ATZ776" s="10">
        <f>ATX776*1.1</f>
        <v>0</v>
      </c>
      <c r="AUA776" s="10"/>
      <c r="AUB776" s="269"/>
      <c r="AUC776" s="202" t="s">
        <v>119</v>
      </c>
      <c r="AUD776" s="484" t="s">
        <v>605</v>
      </c>
      <c r="AUF776" s="203"/>
      <c r="AUG776" s="203">
        <f>VLOOKUP(AUD776,$A$794:$F$2344,6,FALSE)</f>
        <v>0</v>
      </c>
      <c r="AUH776" s="202" t="s">
        <v>69</v>
      </c>
      <c r="AUI776" s="10">
        <f>AUG776*1.1</f>
        <v>0</v>
      </c>
      <c r="AUJ776" s="10"/>
      <c r="AUK776" s="269"/>
      <c r="AUL776" s="202" t="s">
        <v>119</v>
      </c>
      <c r="AUM776" s="484" t="s">
        <v>2421</v>
      </c>
      <c r="AUO776" s="203"/>
      <c r="AUP776" s="203">
        <f>VLOOKUP(AUM776,$A$794:$F$2344,6,FALSE)</f>
        <v>6</v>
      </c>
      <c r="AUQ776" s="202" t="s">
        <v>69</v>
      </c>
      <c r="AUR776" s="10">
        <f>AUP776*1.1</f>
        <v>6.6000000000000005</v>
      </c>
      <c r="AUS776" s="10"/>
      <c r="AUT776" s="269"/>
      <c r="AUU776" s="202" t="s">
        <v>119</v>
      </c>
      <c r="AUV776" s="509" t="s">
        <v>2778</v>
      </c>
      <c r="AUX776" s="203"/>
      <c r="AUY776" s="203">
        <f>VLOOKUP(AUV776,$A$794:$F$2344,6,FALSE)</f>
        <v>0</v>
      </c>
      <c r="AUZ776" s="202" t="s">
        <v>69</v>
      </c>
      <c r="AVA776" s="10">
        <f>AUY776*1.1</f>
        <v>0</v>
      </c>
      <c r="AVB776" s="10"/>
      <c r="AVC776" s="269"/>
      <c r="AVD776" s="202" t="s">
        <v>119</v>
      </c>
      <c r="AVE776" s="484" t="s">
        <v>525</v>
      </c>
      <c r="AVG776" s="203"/>
      <c r="AVH776" s="203">
        <f>VLOOKUP(AVE776,$A$794:$F$2344,6,FALSE)</f>
        <v>0</v>
      </c>
      <c r="AVI776" s="202" t="s">
        <v>69</v>
      </c>
      <c r="AVJ776" s="10">
        <f>AVH776*1.1</f>
        <v>0</v>
      </c>
      <c r="AVK776" s="10"/>
      <c r="AVL776" s="269"/>
      <c r="AVM776" s="202" t="s">
        <v>119</v>
      </c>
      <c r="AVN776" s="484" t="s">
        <v>435</v>
      </c>
      <c r="AVP776" s="203"/>
      <c r="AVQ776" s="203">
        <f>VLOOKUP(AVN776,$A$794:$F$2344,6,FALSE)</f>
        <v>0</v>
      </c>
      <c r="AVR776" s="202" t="s">
        <v>69</v>
      </c>
      <c r="AVS776" s="10">
        <f>AVQ776*1.1</f>
        <v>0</v>
      </c>
      <c r="AVT776" s="10"/>
      <c r="AVU776" s="269"/>
      <c r="AVV776" s="202" t="s">
        <v>119</v>
      </c>
      <c r="AVW776" s="487" t="s">
        <v>3084</v>
      </c>
      <c r="AVY776" s="203"/>
      <c r="AVZ776" s="203">
        <f>VLOOKUP(AVW776,$A$794:$F$2344,6,FALSE)</f>
        <v>44</v>
      </c>
      <c r="AWA776" s="202" t="s">
        <v>69</v>
      </c>
      <c r="AWB776" s="10">
        <f>AVZ776*1.1</f>
        <v>48.400000000000006</v>
      </c>
      <c r="AWC776" s="10"/>
      <c r="AWD776" s="269"/>
      <c r="AWE776" s="202" t="s">
        <v>119</v>
      </c>
      <c r="AWF776" s="484" t="s">
        <v>2411</v>
      </c>
      <c r="AWH776" s="203"/>
      <c r="AWI776" s="203">
        <f>VLOOKUP(AWF776,$A$794:$F$2344,6,FALSE)</f>
        <v>0</v>
      </c>
      <c r="AWJ776" s="202" t="s">
        <v>69</v>
      </c>
      <c r="AWK776" s="10">
        <f>AWI776*1.1</f>
        <v>0</v>
      </c>
      <c r="AWL776" s="10"/>
      <c r="AWM776" s="269"/>
      <c r="AWN776" s="202" t="s">
        <v>119</v>
      </c>
      <c r="AWO776" s="484" t="s">
        <v>1943</v>
      </c>
      <c r="AWQ776" s="203"/>
      <c r="AWR776" s="203">
        <f>VLOOKUP(AWO776,$A$794:$F$2344,6,FALSE)</f>
        <v>0</v>
      </c>
      <c r="AWS776" s="202" t="s">
        <v>69</v>
      </c>
      <c r="AWT776" s="10">
        <f>AWR776*1.1</f>
        <v>0</v>
      </c>
      <c r="AWU776" s="10"/>
      <c r="AWV776" s="269"/>
      <c r="AWW776" s="202" t="s">
        <v>119</v>
      </c>
      <c r="AWX776" s="484" t="s">
        <v>1361</v>
      </c>
      <c r="AWZ776" s="203"/>
      <c r="AXA776" s="203">
        <f>VLOOKUP(AWX776,$A$794:$F$2344,6,FALSE)</f>
        <v>0</v>
      </c>
      <c r="AXB776" s="202" t="s">
        <v>69</v>
      </c>
      <c r="AXC776" s="10">
        <f>AXA776*1.1</f>
        <v>0</v>
      </c>
      <c r="AXD776" s="10"/>
      <c r="AXE776" s="269"/>
      <c r="AXF776" s="202" t="s">
        <v>119</v>
      </c>
      <c r="AXG776" s="484" t="s">
        <v>631</v>
      </c>
      <c r="AXI776" s="203"/>
      <c r="AXJ776" s="203">
        <f>VLOOKUP(AXG776,$A$794:$F$2344,6,FALSE)</f>
        <v>0</v>
      </c>
      <c r="AXK776" s="202" t="s">
        <v>69</v>
      </c>
      <c r="AXL776" s="10">
        <f>AXJ776*1.1</f>
        <v>0</v>
      </c>
      <c r="AXM776" s="10"/>
      <c r="AXN776" s="269"/>
      <c r="AXO776" s="202" t="s">
        <v>119</v>
      </c>
      <c r="AXP776" s="484" t="s">
        <v>634</v>
      </c>
      <c r="AXR776" s="203"/>
      <c r="AXS776" s="203">
        <f>VLOOKUP(AXP776,$A$794:$F$2344,6,FALSE)</f>
        <v>1</v>
      </c>
      <c r="AXT776" s="202" t="s">
        <v>69</v>
      </c>
      <c r="AXU776" s="10">
        <f>AXS776*1.1</f>
        <v>1.1000000000000001</v>
      </c>
      <c r="AXV776" s="10"/>
      <c r="AXW776" s="269"/>
      <c r="AXX776" s="202" t="s">
        <v>119</v>
      </c>
      <c r="AXY776" s="498" t="s">
        <v>1628</v>
      </c>
      <c r="AYA776" s="203"/>
      <c r="AYB776" s="203">
        <f>VLOOKUP(AXY776,$A$794:$F$2344,6,FALSE)</f>
        <v>0</v>
      </c>
      <c r="AYC776" s="202" t="s">
        <v>69</v>
      </c>
      <c r="AYD776" s="10">
        <f>AYB776*1.1</f>
        <v>0</v>
      </c>
      <c r="AYE776" s="10"/>
      <c r="AYF776" s="269"/>
      <c r="AYG776" s="202" t="s">
        <v>119</v>
      </c>
      <c r="AYH776" s="484" t="s">
        <v>2984</v>
      </c>
      <c r="AYJ776" s="203"/>
      <c r="AYK776" s="203">
        <f>VLOOKUP(AYH776,$A$794:$F$2344,6,FALSE)</f>
        <v>0</v>
      </c>
      <c r="AYL776" s="202" t="s">
        <v>69</v>
      </c>
      <c r="AYM776" s="10">
        <f>AYK776*1.1</f>
        <v>0</v>
      </c>
      <c r="AYN776" s="10"/>
      <c r="AYO776" s="269"/>
      <c r="AYP776" s="202" t="s">
        <v>119</v>
      </c>
      <c r="AYQ776" s="484" t="s">
        <v>1130</v>
      </c>
      <c r="AYS776" s="203"/>
      <c r="AYT776" s="203">
        <f>VLOOKUP(AYQ776,$A$794:$F$2344,6,FALSE)</f>
        <v>0</v>
      </c>
      <c r="AYU776" s="202" t="s">
        <v>69</v>
      </c>
      <c r="AYV776" s="10">
        <f>AYT776*1.1</f>
        <v>0</v>
      </c>
      <c r="AYW776" s="10"/>
      <c r="AYX776" s="269"/>
      <c r="AYY776" s="202" t="s">
        <v>119</v>
      </c>
      <c r="AYZ776" s="484" t="s">
        <v>2778</v>
      </c>
      <c r="AZB776" s="203"/>
      <c r="AZC776" s="203">
        <f>VLOOKUP(AYZ776,$A$794:$F$2344,6,FALSE)</f>
        <v>0</v>
      </c>
      <c r="AZD776" s="202" t="s">
        <v>69</v>
      </c>
      <c r="AZE776" s="10">
        <f>AZC776*1.1</f>
        <v>0</v>
      </c>
      <c r="AZF776" s="10"/>
      <c r="AZG776" s="269"/>
      <c r="AZH776" s="202" t="s">
        <v>119</v>
      </c>
      <c r="AZI776" s="484" t="s">
        <v>1135</v>
      </c>
      <c r="AZK776" s="203"/>
      <c r="AZL776" s="203">
        <f>VLOOKUP(AZI776,$A$794:$F$2344,6,FALSE)</f>
        <v>0</v>
      </c>
      <c r="AZM776" s="202" t="s">
        <v>69</v>
      </c>
      <c r="AZN776" s="10">
        <f>AZL776*1.1</f>
        <v>0</v>
      </c>
      <c r="AZO776" s="10"/>
      <c r="AZP776" s="269"/>
      <c r="AZQ776" s="202" t="s">
        <v>119</v>
      </c>
      <c r="AZR776" s="484" t="s">
        <v>925</v>
      </c>
      <c r="AZT776" s="203"/>
      <c r="AZU776" s="203">
        <f>VLOOKUP(AZR776,$A$794:$F$2344,6,FALSE)</f>
        <v>0</v>
      </c>
      <c r="AZV776" s="202" t="s">
        <v>69</v>
      </c>
      <c r="AZW776" s="10">
        <f>AZU776*1.1</f>
        <v>0</v>
      </c>
      <c r="AZX776" s="10"/>
      <c r="AZY776" s="269"/>
      <c r="AZZ776" s="202" t="s">
        <v>119</v>
      </c>
      <c r="BAA776" s="498" t="s">
        <v>2734</v>
      </c>
      <c r="BAC776" s="203"/>
      <c r="BAD776" s="203">
        <f>VLOOKUP(BAA776,$A$794:$F$2344,6,FALSE)</f>
        <v>0</v>
      </c>
      <c r="BAE776" s="202" t="s">
        <v>69</v>
      </c>
      <c r="BAF776" s="10">
        <f>BAD776*1.1</f>
        <v>0</v>
      </c>
      <c r="BAG776" s="10"/>
      <c r="BAH776" s="269"/>
    </row>
    <row r="777" spans="1:1386" s="14" customFormat="1" ht="15">
      <c r="A777" s="202"/>
      <c r="B777" s="485"/>
      <c r="D777" s="202"/>
      <c r="E777" s="202"/>
      <c r="F777" s="202"/>
      <c r="G777" s="10"/>
      <c r="H777" s="10">
        <f>SUM(G772:G776)</f>
        <v>70.400000000000006</v>
      </c>
      <c r="I777" s="263"/>
      <c r="J777" s="202"/>
      <c r="K777" s="488"/>
      <c r="M777" s="202"/>
      <c r="N777" s="202"/>
      <c r="O777" s="202"/>
      <c r="P777" s="10"/>
      <c r="Q777" s="10">
        <f>SUM(P772:P776)</f>
        <v>0</v>
      </c>
      <c r="R777" s="263"/>
      <c r="S777" s="202"/>
      <c r="T777" s="485"/>
      <c r="V777" s="202"/>
      <c r="W777" s="202"/>
      <c r="X777" s="202"/>
      <c r="Y777" s="10"/>
      <c r="Z777" s="10">
        <f>SUM(Y772:Y776)</f>
        <v>48.400000000000006</v>
      </c>
      <c r="AA777" s="263"/>
      <c r="AB777" s="202"/>
      <c r="AC777" s="485"/>
      <c r="AE777" s="202"/>
      <c r="AF777" s="202"/>
      <c r="AG777" s="202"/>
      <c r="AH777" s="10"/>
      <c r="AI777" s="10">
        <f>SUM(AH772:AH776)</f>
        <v>0</v>
      </c>
      <c r="AJ777" s="263"/>
      <c r="AK777" s="202"/>
      <c r="AL777" s="485"/>
      <c r="AN777" s="202"/>
      <c r="AO777" s="202"/>
      <c r="AP777" s="202"/>
      <c r="AQ777" s="10"/>
      <c r="AR777" s="10">
        <f>SUM(AQ772:AQ776)</f>
        <v>52.8</v>
      </c>
      <c r="AS777" s="263"/>
      <c r="AT777" s="202"/>
      <c r="AU777" s="485"/>
      <c r="AW777" s="202"/>
      <c r="AX777" s="202"/>
      <c r="AY777" s="202"/>
      <c r="AZ777" s="10"/>
      <c r="BA777" s="10">
        <f>SUM(AZ772:AZ776)</f>
        <v>73.7</v>
      </c>
      <c r="BB777" s="263"/>
      <c r="BC777" s="202"/>
      <c r="BD777" s="485"/>
      <c r="BF777" s="202"/>
      <c r="BG777" s="202"/>
      <c r="BH777" s="202"/>
      <c r="BI777" s="10"/>
      <c r="BJ777" s="10">
        <f>SUM(BI772:BI776)</f>
        <v>0</v>
      </c>
      <c r="BK777" s="263"/>
      <c r="BL777" s="202"/>
      <c r="BM777" s="485"/>
      <c r="BO777" s="202"/>
      <c r="BP777" s="202"/>
      <c r="BQ777" s="202"/>
      <c r="BR777" s="10"/>
      <c r="BS777" s="10">
        <f>SUM(BR772:BR776)</f>
        <v>0</v>
      </c>
      <c r="BT777" s="263"/>
      <c r="BU777" s="202"/>
      <c r="BV777" s="485"/>
      <c r="BX777" s="202"/>
      <c r="BY777" s="202"/>
      <c r="BZ777" s="202"/>
      <c r="CA777" s="10"/>
      <c r="CB777" s="10">
        <f>SUM(CA772:CA776)</f>
        <v>0</v>
      </c>
      <c r="CC777" s="263"/>
      <c r="CD777" s="202"/>
      <c r="CE777" s="492"/>
      <c r="CG777" s="202"/>
      <c r="CH777" s="202"/>
      <c r="CI777" s="202"/>
      <c r="CJ777" s="10"/>
      <c r="CK777" s="10">
        <f>SUM(CJ772:CJ776)</f>
        <v>0</v>
      </c>
      <c r="CL777" s="263"/>
      <c r="CM777" s="202"/>
      <c r="CN777" s="485"/>
      <c r="CP777" s="202"/>
      <c r="CQ777" s="202"/>
      <c r="CR777" s="202"/>
      <c r="CS777" s="10"/>
      <c r="CT777" s="10">
        <f>SUM(CS772:CS776)</f>
        <v>93.3</v>
      </c>
      <c r="CU777" s="263"/>
      <c r="CV777" s="202"/>
      <c r="CW777" s="485"/>
      <c r="CY777" s="202"/>
      <c r="CZ777" s="202"/>
      <c r="DA777" s="202"/>
      <c r="DB777" s="10"/>
      <c r="DC777" s="10">
        <f>SUM(DB772:DB776)</f>
        <v>0</v>
      </c>
      <c r="DD777" s="263"/>
      <c r="DE777" s="202"/>
      <c r="DF777" s="485"/>
      <c r="DH777" s="202"/>
      <c r="DI777" s="202"/>
      <c r="DJ777" s="202"/>
      <c r="DK777" s="10"/>
      <c r="DL777" s="10">
        <f>SUM(DK772:DK776)</f>
        <v>19.5</v>
      </c>
      <c r="DM777" s="263"/>
      <c r="DN777" s="202"/>
      <c r="DO777" s="485"/>
      <c r="DQ777" s="202"/>
      <c r="DR777" s="202"/>
      <c r="DS777" s="202"/>
      <c r="DT777" s="10"/>
      <c r="DU777" s="10">
        <f>SUM(DT772:DT776)</f>
        <v>0</v>
      </c>
      <c r="DV777" s="263"/>
      <c r="DW777" s="202"/>
      <c r="DX777" s="485"/>
      <c r="DZ777" s="202"/>
      <c r="EA777" s="202"/>
      <c r="EB777" s="202"/>
      <c r="EC777" s="10"/>
      <c r="ED777" s="10">
        <f>SUM(EC772:EC776)</f>
        <v>102.6</v>
      </c>
      <c r="EE777" s="263"/>
      <c r="EF777" s="202"/>
      <c r="EG777" s="485"/>
      <c r="EI777" s="202"/>
      <c r="EJ777" s="202"/>
      <c r="EK777" s="202"/>
      <c r="EL777" s="10"/>
      <c r="EM777" s="10">
        <f>SUM(EL772:EL776)</f>
        <v>63.800000000000004</v>
      </c>
      <c r="EN777" s="263"/>
      <c r="EO777" s="202"/>
      <c r="EP777" s="485"/>
      <c r="ER777" s="202"/>
      <c r="ES777" s="202"/>
      <c r="ET777" s="202"/>
      <c r="EU777" s="10"/>
      <c r="EV777" s="10">
        <f>SUM(EU772:EU776)</f>
        <v>7.1999999999999993</v>
      </c>
      <c r="EW777" s="263"/>
      <c r="EX777" s="202"/>
      <c r="EY777" s="485"/>
      <c r="FA777" s="202"/>
      <c r="FB777" s="202"/>
      <c r="FC777" s="202"/>
      <c r="FD777" s="10"/>
      <c r="FE777" s="10">
        <f>SUM(FD772:FD776)</f>
        <v>98.300000000000011</v>
      </c>
      <c r="FF777" s="263"/>
      <c r="FG777" s="202"/>
      <c r="FH777" s="485"/>
      <c r="FJ777" s="202"/>
      <c r="FK777" s="202"/>
      <c r="FL777" s="202"/>
      <c r="FM777" s="10"/>
      <c r="FN777" s="10">
        <f>SUM(FM772:FM776)</f>
        <v>83.2</v>
      </c>
      <c r="FO777" s="263"/>
      <c r="FP777" s="202"/>
      <c r="FQ777" s="485"/>
      <c r="FS777" s="202"/>
      <c r="FT777" s="202"/>
      <c r="FU777" s="202"/>
      <c r="FV777" s="10"/>
      <c r="FW777" s="10">
        <f>SUM(FV772:FV776)</f>
        <v>57.2</v>
      </c>
      <c r="FX777" s="263"/>
      <c r="FY777" s="202"/>
      <c r="FZ777" s="485"/>
      <c r="GB777" s="202"/>
      <c r="GC777" s="202"/>
      <c r="GD777" s="202"/>
      <c r="GE777" s="10"/>
      <c r="GF777" s="10">
        <f>SUM(GE772:GE776)</f>
        <v>88.4</v>
      </c>
      <c r="GG777" s="263"/>
      <c r="GH777" s="202"/>
      <c r="GI777" s="485"/>
      <c r="GK777" s="202"/>
      <c r="GL777" s="202"/>
      <c r="GM777" s="202"/>
      <c r="GN777" s="10"/>
      <c r="GO777" s="10">
        <f>SUM(GN772:GN776)</f>
        <v>0</v>
      </c>
      <c r="GP777" s="263"/>
      <c r="GQ777" s="202"/>
      <c r="GR777" s="485"/>
      <c r="GT777" s="202"/>
      <c r="GU777" s="202"/>
      <c r="GV777" s="202"/>
      <c r="GW777" s="202"/>
      <c r="GX777" s="10">
        <f>SUM(GW772:GW776)</f>
        <v>6.6000000000000005</v>
      </c>
      <c r="GY777" s="263"/>
      <c r="GZ777" s="202"/>
      <c r="HA777" s="485"/>
      <c r="HC777" s="202"/>
      <c r="HD777" s="202"/>
      <c r="HE777" s="202"/>
      <c r="HF777" s="10"/>
      <c r="HG777" s="10">
        <f>SUM(HF772:HF776)</f>
        <v>69.3</v>
      </c>
      <c r="HH777" s="263"/>
      <c r="HI777" s="202"/>
      <c r="HJ777" s="485"/>
      <c r="HL777" s="202"/>
      <c r="HM777" s="202"/>
      <c r="HN777" s="202"/>
      <c r="HO777" s="202"/>
      <c r="HP777" s="10">
        <f>SUM(HO772:HO776)</f>
        <v>48.400000000000006</v>
      </c>
      <c r="HQ777" s="263"/>
      <c r="HR777" s="202"/>
      <c r="HS777" s="494"/>
      <c r="HU777" s="202"/>
      <c r="HV777" s="202"/>
      <c r="HW777" s="202"/>
      <c r="HX777" s="10"/>
      <c r="HY777" s="10">
        <f>SUM(HX772:HX776)</f>
        <v>0</v>
      </c>
      <c r="HZ777" s="263"/>
      <c r="IA777" s="202"/>
      <c r="IB777" s="497"/>
      <c r="ID777" s="202"/>
      <c r="IE777" s="202"/>
      <c r="IF777" s="202"/>
      <c r="IG777" s="202"/>
      <c r="IH777" s="10" t="e">
        <f>SUM(IG772:IG776)</f>
        <v>#N/A</v>
      </c>
      <c r="II777" s="263"/>
      <c r="IJ777" s="202"/>
      <c r="IK777" s="494"/>
      <c r="IM777" s="202"/>
      <c r="IN777" s="202"/>
      <c r="IO777" s="202"/>
      <c r="IP777" s="10"/>
      <c r="IQ777" s="10">
        <f>SUM(IP772:IP776)</f>
        <v>1.2</v>
      </c>
      <c r="IR777" s="263"/>
      <c r="IS777" s="202"/>
      <c r="IT777" s="494"/>
      <c r="IV777" s="202"/>
      <c r="IW777" s="202"/>
      <c r="IX777" s="202"/>
      <c r="IY777" s="10"/>
      <c r="IZ777" s="10">
        <f>SUM(IY772:IY776)</f>
        <v>7.8000000000000007</v>
      </c>
      <c r="JA777" s="263"/>
      <c r="JB777" s="202"/>
      <c r="JC777" s="494"/>
      <c r="JE777" s="202"/>
      <c r="JF777" s="202"/>
      <c r="JG777" s="202"/>
      <c r="JH777" s="10"/>
      <c r="JI777" s="10">
        <f>SUM(JH772:JH776)</f>
        <v>67.099999999999994</v>
      </c>
      <c r="JJ777" s="263"/>
      <c r="JK777" s="202"/>
      <c r="JL777" s="494"/>
      <c r="JN777" s="202"/>
      <c r="JO777" s="202"/>
      <c r="JP777" s="202"/>
      <c r="JQ777" s="10"/>
      <c r="JR777" s="10">
        <f>SUM(JQ772:JQ776)</f>
        <v>0</v>
      </c>
      <c r="JS777" s="263"/>
      <c r="JT777" s="202"/>
      <c r="JU777" s="494"/>
      <c r="JW777" s="202"/>
      <c r="JX777" s="202"/>
      <c r="JY777" s="202"/>
      <c r="JZ777" s="10"/>
      <c r="KA777" s="10">
        <f>SUM(JZ772:JZ776)</f>
        <v>6.6000000000000005</v>
      </c>
      <c r="KB777" s="263"/>
      <c r="KC777" s="202"/>
      <c r="KD777" s="494"/>
      <c r="KF777" s="202"/>
      <c r="KG777" s="202"/>
      <c r="KH777" s="202"/>
      <c r="KI777" s="10"/>
      <c r="KJ777" s="10">
        <f>SUM(KI772:KI776)</f>
        <v>0</v>
      </c>
      <c r="KK777" s="263"/>
      <c r="KL777" s="202"/>
      <c r="KM777" s="494"/>
      <c r="KO777" s="202"/>
      <c r="KP777" s="202"/>
      <c r="KQ777" s="202"/>
      <c r="KR777" s="202"/>
      <c r="KS777" s="10">
        <f>SUM(KR772:KR776)</f>
        <v>75.2</v>
      </c>
      <c r="KT777" s="263"/>
      <c r="KU777" s="202"/>
      <c r="KV777" s="499"/>
      <c r="KX777" s="202"/>
      <c r="KY777" s="202"/>
      <c r="KZ777" s="202"/>
      <c r="LA777" s="10"/>
      <c r="LB777" s="10">
        <f>SUM(LA772:LA776)</f>
        <v>0</v>
      </c>
      <c r="LC777" s="263"/>
      <c r="LD777" s="202"/>
      <c r="LE777" s="494"/>
      <c r="LG777" s="202"/>
      <c r="LH777" s="202"/>
      <c r="LI777" s="202"/>
      <c r="LJ777" s="10"/>
      <c r="LK777" s="10">
        <f>SUM(LJ772:LJ776)</f>
        <v>0</v>
      </c>
      <c r="LL777" s="263"/>
      <c r="LM777" s="202"/>
      <c r="LN777" s="494"/>
      <c r="LP777" s="202"/>
      <c r="LQ777" s="202"/>
      <c r="LR777" s="202"/>
      <c r="LS777" s="10"/>
      <c r="LT777" s="10">
        <f>SUM(LS772:LS776)</f>
        <v>6.6000000000000005</v>
      </c>
      <c r="LU777" s="263"/>
      <c r="LV777" s="202"/>
      <c r="LW777" s="497"/>
      <c r="LY777" s="202"/>
      <c r="LZ777" s="202"/>
      <c r="MA777" s="202"/>
      <c r="MB777" s="10"/>
      <c r="MC777" s="10" t="e">
        <f>SUM(MB772:MB776)</f>
        <v>#N/A</v>
      </c>
      <c r="MD777" s="263"/>
      <c r="ME777" s="202"/>
      <c r="MF777" s="494"/>
      <c r="MH777" s="202"/>
      <c r="MI777" s="202"/>
      <c r="MJ777" s="202"/>
      <c r="MK777" s="10"/>
      <c r="ML777" s="10">
        <f>SUM(MK772:MK776)</f>
        <v>0</v>
      </c>
      <c r="MM777" s="263"/>
      <c r="MN777" s="202"/>
      <c r="MO777" s="494"/>
      <c r="MQ777" s="202"/>
      <c r="MR777" s="202"/>
      <c r="MS777" s="202"/>
      <c r="MT777" s="10"/>
      <c r="MU777" s="10">
        <f>SUM(MT772:MT776)</f>
        <v>1.3</v>
      </c>
      <c r="MV777" s="263"/>
      <c r="MW777" s="202"/>
      <c r="MX777" s="494"/>
      <c r="MZ777" s="202"/>
      <c r="NA777" s="202"/>
      <c r="NB777" s="202"/>
      <c r="NC777" s="10"/>
      <c r="ND777" s="10">
        <f>SUM(NC772:NC776)</f>
        <v>0</v>
      </c>
      <c r="NE777" s="263"/>
      <c r="NF777" s="202"/>
      <c r="NG777" s="494"/>
      <c r="NI777" s="202"/>
      <c r="NJ777" s="202"/>
      <c r="NK777" s="202"/>
      <c r="NL777" s="10"/>
      <c r="NM777" s="10">
        <f>SUM(NL772:NL776)</f>
        <v>0</v>
      </c>
      <c r="NN777" s="263"/>
      <c r="NO777" s="202"/>
      <c r="NP777" s="499"/>
      <c r="NR777" s="202"/>
      <c r="NS777" s="202"/>
      <c r="NT777" s="202"/>
      <c r="NU777" s="10"/>
      <c r="NV777" s="10">
        <f>SUM(NU772:NU776)</f>
        <v>19.100000000000001</v>
      </c>
      <c r="NW777" s="263"/>
      <c r="NX777" s="202"/>
      <c r="NY777" s="494"/>
      <c r="OA777" s="202"/>
      <c r="OB777" s="202"/>
      <c r="OC777" s="202"/>
      <c r="OD777" s="202"/>
      <c r="OE777" s="10">
        <f>SUM(OD772:OD776)</f>
        <v>0</v>
      </c>
      <c r="OF777" s="263"/>
      <c r="OG777" s="202"/>
      <c r="OH777" s="494"/>
      <c r="OJ777" s="202"/>
      <c r="OK777" s="202"/>
      <c r="OL777" s="202"/>
      <c r="OM777" s="10"/>
      <c r="ON777" s="10">
        <f>SUM(OM772:OM776)</f>
        <v>48.400000000000006</v>
      </c>
      <c r="OO777" s="263"/>
      <c r="OP777" s="202"/>
      <c r="OQ777" s="494"/>
      <c r="OS777" s="202"/>
      <c r="OT777" s="202"/>
      <c r="OU777" s="202"/>
      <c r="OV777" s="10"/>
      <c r="OW777" s="10">
        <f>SUM(OV772:OV776)</f>
        <v>0</v>
      </c>
      <c r="OX777" s="263"/>
      <c r="OY777" s="202"/>
      <c r="OZ777" s="494"/>
      <c r="PB777" s="202"/>
      <c r="PC777" s="202"/>
      <c r="PD777" s="202"/>
      <c r="PE777" s="10"/>
      <c r="PF777" s="10">
        <f>SUM(PE772:PE776)</f>
        <v>9</v>
      </c>
      <c r="PG777" s="263"/>
      <c r="PH777" s="202"/>
      <c r="PI777" s="497"/>
      <c r="PK777" s="202"/>
      <c r="PL777" s="202"/>
      <c r="PM777" s="202"/>
      <c r="PN777" s="10"/>
      <c r="PO777" s="10" t="e">
        <f>SUM(PN772:PN776)</f>
        <v>#N/A</v>
      </c>
      <c r="PP777" s="263"/>
      <c r="PQ777" s="202"/>
      <c r="PR777" s="494"/>
      <c r="PT777" s="202"/>
      <c r="PU777" s="202"/>
      <c r="PV777" s="202"/>
      <c r="PW777" s="10"/>
      <c r="PX777" s="10">
        <f>SUM(PW772:PW776)</f>
        <v>0</v>
      </c>
      <c r="PY777" s="263"/>
      <c r="PZ777" s="202"/>
      <c r="QA777" s="497"/>
      <c r="QC777" s="202"/>
      <c r="QD777" s="202"/>
      <c r="QE777" s="202"/>
      <c r="QF777" s="10"/>
      <c r="QG777" s="10" t="e">
        <f>SUM(QF772:QF776)</f>
        <v>#N/A</v>
      </c>
      <c r="QH777" s="263"/>
      <c r="QI777" s="202"/>
      <c r="QJ777" s="494"/>
      <c r="QL777" s="202"/>
      <c r="QM777" s="202"/>
      <c r="QN777" s="202"/>
      <c r="QO777" s="10"/>
      <c r="QP777" s="10">
        <f>SUM(QO772:QO776)</f>
        <v>0</v>
      </c>
      <c r="QQ777" s="263"/>
      <c r="QR777" s="202"/>
      <c r="QS777" s="494"/>
      <c r="QU777" s="202"/>
      <c r="QV777" s="202"/>
      <c r="QW777" s="202"/>
      <c r="QX777" s="10"/>
      <c r="QY777" s="10">
        <f>SUM(QX772:QX776)</f>
        <v>0</v>
      </c>
      <c r="QZ777" s="263"/>
      <c r="RA777" s="202"/>
      <c r="RB777" s="494"/>
      <c r="RD777" s="202"/>
      <c r="RE777" s="202"/>
      <c r="RF777" s="202"/>
      <c r="RG777" s="10"/>
      <c r="RH777" s="10">
        <f>SUM(RG772:RG776)</f>
        <v>0</v>
      </c>
      <c r="RI777" s="263"/>
      <c r="RJ777" s="202"/>
      <c r="RK777" s="494"/>
      <c r="RM777" s="202"/>
      <c r="RN777" s="202"/>
      <c r="RO777" s="202"/>
      <c r="RP777" s="202"/>
      <c r="RQ777" s="10">
        <f>SUM(RP772:RP776)</f>
        <v>0</v>
      </c>
      <c r="RR777" s="263"/>
      <c r="RS777" s="202"/>
      <c r="RT777" s="494"/>
      <c r="RV777" s="202"/>
      <c r="RW777" s="202"/>
      <c r="RX777" s="202"/>
      <c r="RY777" s="10"/>
      <c r="RZ777" s="10">
        <f>SUM(RY772:RY776)</f>
        <v>1.5</v>
      </c>
      <c r="SA777" s="269"/>
      <c r="SB777" s="202"/>
      <c r="SC777" s="494"/>
      <c r="SE777" s="202"/>
      <c r="SF777" s="202"/>
      <c r="SG777" s="202"/>
      <c r="SH777" s="10"/>
      <c r="SI777" s="10">
        <f>SUM(SH772:SH776)</f>
        <v>0</v>
      </c>
      <c r="SJ777" s="269"/>
      <c r="SK777" s="202"/>
      <c r="SL777" s="497"/>
      <c r="SN777" s="202"/>
      <c r="SO777" s="202"/>
      <c r="SP777" s="202"/>
      <c r="SQ777" s="10"/>
      <c r="SR777" s="10" t="e">
        <f>SUM(SQ772:SQ776)</f>
        <v>#N/A</v>
      </c>
      <c r="SS777" s="269"/>
      <c r="ST777" s="202"/>
      <c r="SU777" s="494"/>
      <c r="SW777" s="202"/>
      <c r="SX777" s="202"/>
      <c r="SY777" s="202"/>
      <c r="SZ777" s="10"/>
      <c r="TA777" s="10">
        <f>SUM(SZ772:SZ776)</f>
        <v>0</v>
      </c>
      <c r="TB777" s="269"/>
      <c r="TC777" s="202"/>
      <c r="TD777" s="494"/>
      <c r="TF777" s="202"/>
      <c r="TG777" s="202"/>
      <c r="TH777" s="202"/>
      <c r="TI777" s="202"/>
      <c r="TJ777" s="10">
        <f>SUM(TI772:TI776)</f>
        <v>0</v>
      </c>
      <c r="TK777" s="269"/>
      <c r="TL777" s="202"/>
      <c r="TM777" s="494"/>
      <c r="TO777" s="202"/>
      <c r="TP777" s="202"/>
      <c r="TQ777" s="202"/>
      <c r="TR777" s="10"/>
      <c r="TS777" s="10">
        <f>SUM(TR772:TR776)</f>
        <v>0</v>
      </c>
      <c r="TT777" s="269"/>
      <c r="TU777" s="202"/>
      <c r="TV777" s="494"/>
      <c r="TX777" s="202"/>
      <c r="TY777" s="202"/>
      <c r="TZ777" s="202"/>
      <c r="UA777" s="10"/>
      <c r="UB777" s="10">
        <f>SUM(UA772:UA776)</f>
        <v>48.400000000000006</v>
      </c>
      <c r="UC777" s="269"/>
      <c r="UD777" s="202"/>
      <c r="UE777" s="499"/>
      <c r="UG777" s="202"/>
      <c r="UH777" s="202"/>
      <c r="UI777" s="202"/>
      <c r="UJ777" s="10"/>
      <c r="UK777" s="10">
        <f>SUM(UJ772:UJ776)</f>
        <v>8.3999999999999986</v>
      </c>
      <c r="UL777" s="269"/>
      <c r="UM777" s="202"/>
      <c r="UN777" s="494"/>
      <c r="UP777" s="202"/>
      <c r="UQ777" s="202"/>
      <c r="UR777" s="202"/>
      <c r="US777" s="10"/>
      <c r="UT777" s="10">
        <f>SUM(US772:US776)</f>
        <v>66</v>
      </c>
      <c r="UU777" s="269"/>
      <c r="UV777" s="202"/>
      <c r="UW777" s="494"/>
      <c r="UY777" s="202"/>
      <c r="UZ777" s="202"/>
      <c r="VA777" s="202"/>
      <c r="VB777" s="10"/>
      <c r="VC777" s="10">
        <f>SUM(VB772:VB776)</f>
        <v>0</v>
      </c>
      <c r="VD777" s="269"/>
      <c r="VE777" s="202"/>
      <c r="VF777" s="488"/>
      <c r="VH777" s="202"/>
      <c r="VI777" s="202"/>
      <c r="VJ777" s="202"/>
      <c r="VK777" s="10"/>
      <c r="VL777" s="10">
        <f>SUM(VK772:VK776)</f>
        <v>0</v>
      </c>
      <c r="VM777" s="269"/>
      <c r="VN777" s="202"/>
      <c r="VO777" s="494"/>
      <c r="VQ777" s="202"/>
      <c r="VR777" s="202"/>
      <c r="VS777" s="202"/>
      <c r="VT777" s="10"/>
      <c r="VU777" s="10">
        <f>SUM(VT772:VT776)</f>
        <v>70.400000000000006</v>
      </c>
      <c r="VV777" s="269"/>
      <c r="VW777" s="202"/>
      <c r="VX777" s="497"/>
      <c r="VZ777" s="202"/>
      <c r="WA777" s="202"/>
      <c r="WB777" s="202"/>
      <c r="WC777" s="202"/>
      <c r="WD777" s="10" t="e">
        <f>SUM(WC772:WC776)</f>
        <v>#N/A</v>
      </c>
      <c r="WE777" s="269"/>
      <c r="WF777" s="202"/>
      <c r="WG777" s="494"/>
      <c r="WI777" s="202"/>
      <c r="WJ777" s="202"/>
      <c r="WK777" s="202"/>
      <c r="WL777" s="202"/>
      <c r="WM777" s="10">
        <f>SUM(WL772:WL776)</f>
        <v>7.8000000000000007</v>
      </c>
      <c r="WN777" s="269"/>
      <c r="WO777" s="202"/>
      <c r="WP777" s="494"/>
      <c r="WQ777" s="202"/>
      <c r="WR777" s="202"/>
      <c r="WS777" s="202"/>
      <c r="WT777" s="202"/>
      <c r="WU777" s="10"/>
      <c r="WV777" s="10">
        <f>SUM(WU772:WU776)</f>
        <v>0</v>
      </c>
      <c r="WW777" s="269"/>
      <c r="WX777" s="202"/>
      <c r="WY777" s="494"/>
      <c r="XA777" s="202"/>
      <c r="XB777" s="202"/>
      <c r="XC777" s="202"/>
      <c r="XD777" s="202"/>
      <c r="XE777" s="10">
        <f>SUM(XD772:XD776)</f>
        <v>0</v>
      </c>
      <c r="XF777" s="269"/>
      <c r="XG777" s="202"/>
      <c r="XH777" s="494"/>
      <c r="XJ777" s="202"/>
      <c r="XK777" s="202"/>
      <c r="XL777" s="202"/>
      <c r="XM777" s="202"/>
      <c r="XN777" s="10">
        <f>SUM(XM772:XM776)</f>
        <v>0</v>
      </c>
      <c r="XO777" s="269"/>
      <c r="XP777" s="202"/>
      <c r="XQ777" s="494"/>
      <c r="XS777" s="202"/>
      <c r="XT777" s="202"/>
      <c r="XU777" s="202"/>
      <c r="XV777" s="10"/>
      <c r="XW777" s="10">
        <f>SUM(XV772:XV776)</f>
        <v>8.3999999999999986</v>
      </c>
      <c r="XX777" s="269"/>
      <c r="XY777" s="202"/>
      <c r="XZ777" s="494"/>
      <c r="YB777" s="202"/>
      <c r="YC777" s="202"/>
      <c r="YD777" s="202"/>
      <c r="YE777" s="10"/>
      <c r="YF777" s="10">
        <f>SUM(YE772:YE776)</f>
        <v>6.6000000000000005</v>
      </c>
      <c r="YG777" s="269"/>
      <c r="YH777" s="202"/>
      <c r="YI777" s="266"/>
      <c r="YK777" s="202"/>
      <c r="YL777" s="202"/>
      <c r="YM777" s="202"/>
      <c r="YN777" s="10"/>
      <c r="YO777" s="10" t="e">
        <f>SUM(YN772:YN776)</f>
        <v>#N/A</v>
      </c>
      <c r="YP777" s="269"/>
      <c r="YQ777" s="202"/>
      <c r="YR777" s="266"/>
      <c r="YT777" s="202"/>
      <c r="YU777" s="202"/>
      <c r="YV777" s="202"/>
      <c r="YW777" s="10"/>
      <c r="YX777" s="10" t="e">
        <f>SUM(YW772:YW776)</f>
        <v>#N/A</v>
      </c>
      <c r="YY777" s="269"/>
      <c r="YZ777" s="202"/>
      <c r="ZA777" s="266"/>
      <c r="ZC777" s="202"/>
      <c r="ZD777" s="202"/>
      <c r="ZE777" s="202"/>
      <c r="ZF777" s="10"/>
      <c r="ZG777" s="10" t="e">
        <f>SUM(ZF772:ZF776)</f>
        <v>#N/A</v>
      </c>
      <c r="ZH777" s="269"/>
      <c r="ZI777" s="202"/>
      <c r="ZJ777" s="266"/>
      <c r="ZL777" s="202"/>
      <c r="ZM777" s="202"/>
      <c r="ZN777" s="202"/>
      <c r="ZO777" s="10"/>
      <c r="ZP777" s="10" t="e">
        <f>SUM(ZO772:ZO776)</f>
        <v>#N/A</v>
      </c>
      <c r="ZQ777" s="269"/>
      <c r="ZR777" s="202"/>
      <c r="ZS777" s="494"/>
      <c r="ZU777" s="202"/>
      <c r="ZV777" s="202"/>
      <c r="ZW777" s="202"/>
      <c r="ZX777" s="10"/>
      <c r="ZY777" s="10">
        <f>SUM(ZX772:ZX776)</f>
        <v>16.5</v>
      </c>
      <c r="ZZ777" s="269"/>
      <c r="AAA777" s="202"/>
      <c r="AAB777" s="494"/>
      <c r="AAD777" s="202"/>
      <c r="AAE777" s="202"/>
      <c r="AAF777" s="202"/>
      <c r="AAG777" s="10"/>
      <c r="AAH777" s="10">
        <f>SUM(AAG772:AAG776)</f>
        <v>0</v>
      </c>
      <c r="AAI777" s="269"/>
      <c r="AAJ777" s="202"/>
      <c r="AAK777" s="266"/>
      <c r="AAM777" s="202"/>
      <c r="AAN777" s="202"/>
      <c r="AAO777" s="202"/>
      <c r="AAP777" s="10"/>
      <c r="AAQ777" s="10" t="e">
        <f>SUM(AAP772:AAP776)</f>
        <v>#N/A</v>
      </c>
      <c r="AAR777" s="269"/>
      <c r="AAS777" s="202"/>
      <c r="AAT777" s="499"/>
      <c r="AAV777" s="202"/>
      <c r="AAW777" s="202"/>
      <c r="AAX777" s="202"/>
      <c r="AAY777" s="10"/>
      <c r="AAZ777" s="10">
        <f>SUM(AAY772:AAY776)</f>
        <v>18</v>
      </c>
      <c r="ABA777" s="269"/>
      <c r="ABB777" s="202"/>
      <c r="ABC777" s="494"/>
      <c r="ABE777" s="202"/>
      <c r="ABF777" s="202"/>
      <c r="ABG777" s="202"/>
      <c r="ABH777" s="10"/>
      <c r="ABI777" s="10">
        <f>SUM(ABH772:ABH776)</f>
        <v>96</v>
      </c>
      <c r="ABJ777" s="269"/>
      <c r="ABK777" s="202"/>
      <c r="ABL777" s="494"/>
      <c r="ABN777" s="202"/>
      <c r="ABO777" s="202"/>
      <c r="ABP777" s="202"/>
      <c r="ABQ777" s="10"/>
      <c r="ABR777" s="10">
        <f>SUM(ABQ772:ABQ776)</f>
        <v>22.5</v>
      </c>
      <c r="ABS777" s="269"/>
      <c r="ABT777" s="202"/>
      <c r="ABU777" s="494"/>
      <c r="ABW777" s="202"/>
      <c r="ABX777" s="202"/>
      <c r="ABY777" s="202"/>
      <c r="ABZ777" s="10"/>
      <c r="ACA777" s="10">
        <f>SUM(ABZ772:ABZ776)</f>
        <v>0</v>
      </c>
      <c r="ACB777" s="269"/>
      <c r="ACC777" s="202"/>
      <c r="ACD777" s="494"/>
      <c r="ACF777" s="202"/>
      <c r="ACG777" s="202"/>
      <c r="ACH777" s="202"/>
      <c r="ACI777" s="10"/>
      <c r="ACJ777" s="10">
        <f>SUM(ACI772:ACI776)</f>
        <v>0</v>
      </c>
      <c r="ACK777" s="269"/>
      <c r="ACL777" s="202"/>
      <c r="ACM777" s="494"/>
      <c r="ACO777" s="202"/>
      <c r="ACP777" s="202"/>
      <c r="ACQ777" s="202"/>
      <c r="ACR777" s="10"/>
      <c r="ACS777" s="10">
        <f>SUM(ACR772:ACR776)</f>
        <v>19.5</v>
      </c>
      <c r="ACT777" s="269"/>
      <c r="ACU777" s="202"/>
      <c r="ACV777" s="494"/>
      <c r="ACX777" s="202"/>
      <c r="ACY777" s="202"/>
      <c r="ACZ777" s="202"/>
      <c r="ADA777" s="10"/>
      <c r="ADB777" s="10">
        <f>SUM(ADA772:ADA776)</f>
        <v>16.5</v>
      </c>
      <c r="ADC777" s="269"/>
      <c r="ADD777" s="202"/>
      <c r="ADE777" s="494"/>
      <c r="ADG777" s="202"/>
      <c r="ADH777" s="202"/>
      <c r="ADI777" s="202"/>
      <c r="ADJ777" s="10"/>
      <c r="ADK777" s="10">
        <f>SUM(ADJ772:ADJ776)</f>
        <v>0</v>
      </c>
      <c r="ADL777" s="269"/>
      <c r="ADM777" s="202"/>
      <c r="ADN777" s="488"/>
      <c r="ADP777" s="202"/>
      <c r="ADQ777" s="202"/>
      <c r="ADR777" s="202"/>
      <c r="ADS777" s="10"/>
      <c r="ADT777" s="10">
        <f>SUM(ADS772:ADS776)</f>
        <v>1.3</v>
      </c>
      <c r="ADU777" s="269"/>
      <c r="ADV777" s="202"/>
      <c r="ADW777" s="266"/>
      <c r="ADY777" s="202"/>
      <c r="ADZ777" s="202"/>
      <c r="AEA777" s="202"/>
      <c r="AEB777" s="10"/>
      <c r="AEC777" s="10" t="e">
        <f>SUM(AEB772:AEB776)</f>
        <v>#N/A</v>
      </c>
      <c r="AED777" s="269"/>
      <c r="AEE777" s="202"/>
      <c r="AEF777" s="492"/>
      <c r="AEH777" s="202"/>
      <c r="AEI777" s="202"/>
      <c r="AEJ777" s="202"/>
      <c r="AEK777" s="10"/>
      <c r="AEL777" s="10">
        <f>SUM(AEK772:AEK776)</f>
        <v>83.2</v>
      </c>
      <c r="AEM777" s="269"/>
      <c r="AEN777" s="202"/>
      <c r="AEO777" s="494"/>
      <c r="AEQ777" s="202"/>
      <c r="AER777" s="202"/>
      <c r="AES777" s="202"/>
      <c r="AET777" s="10"/>
      <c r="AEU777" s="10">
        <f>SUM(AET772:AET776)</f>
        <v>0</v>
      </c>
      <c r="AEV777" s="269"/>
      <c r="AEW777" s="202"/>
      <c r="AEX777" s="494"/>
      <c r="AEZ777" s="202"/>
      <c r="AFA777" s="202"/>
      <c r="AFB777" s="202"/>
      <c r="AFC777" s="10"/>
      <c r="AFD777" s="10">
        <f>SUM(AFC772:AFC776)</f>
        <v>67.099999999999994</v>
      </c>
      <c r="AFE777" s="269"/>
      <c r="AFF777" s="202"/>
      <c r="AFG777" s="266"/>
      <c r="AFI777" s="202"/>
      <c r="AFJ777" s="202"/>
      <c r="AFK777" s="202"/>
      <c r="AFL777" s="10"/>
      <c r="AFM777" s="10" t="e">
        <f>SUM(AFL772:AFL776)</f>
        <v>#N/A</v>
      </c>
      <c r="AFN777" s="269"/>
      <c r="AFO777" s="202"/>
      <c r="AFP777" s="494"/>
      <c r="AFR777" s="202"/>
      <c r="AFS777" s="202"/>
      <c r="AFT777" s="202"/>
      <c r="AFU777" s="10"/>
      <c r="AFV777" s="10">
        <f>SUM(AFU772:AFU776)</f>
        <v>0</v>
      </c>
      <c r="AFW777" s="269"/>
      <c r="AFX777" s="202"/>
      <c r="AFY777" s="494"/>
      <c r="AGA777" s="202"/>
      <c r="AGB777" s="202"/>
      <c r="AGC777" s="202"/>
      <c r="AGD777" s="10"/>
      <c r="AGE777" s="10">
        <f>SUM(AGD772:AGD776)</f>
        <v>0</v>
      </c>
      <c r="AGF777" s="269"/>
      <c r="AGG777" s="202"/>
      <c r="AGH777" s="494"/>
      <c r="AGJ777" s="202"/>
      <c r="AGK777" s="202"/>
      <c r="AGL777" s="202"/>
      <c r="AGM777" s="10"/>
      <c r="AGN777" s="10">
        <f>SUM(AGM772:AGM776)</f>
        <v>0</v>
      </c>
      <c r="AGO777" s="269"/>
      <c r="AGP777" s="202"/>
      <c r="AGQ777" s="488"/>
      <c r="AGS777" s="202"/>
      <c r="AGT777" s="202"/>
      <c r="AGU777" s="202"/>
      <c r="AGV777" s="10"/>
      <c r="AGW777" s="10">
        <f>SUM(AGV772:AGV776)</f>
        <v>7.8000000000000007</v>
      </c>
      <c r="AGX777" s="269"/>
      <c r="AGY777" s="202"/>
      <c r="AGZ777" s="266"/>
      <c r="AHB777" s="202"/>
      <c r="AHC777" s="202"/>
      <c r="AHD777" s="202"/>
      <c r="AHE777" s="10"/>
      <c r="AHF777" s="10" t="e">
        <f>SUM(AHE772:AHE776)</f>
        <v>#N/A</v>
      </c>
      <c r="AHG777" s="269"/>
      <c r="AHH777" s="202"/>
      <c r="AHI777" s="503"/>
      <c r="AHK777" s="202"/>
      <c r="AHL777" s="202"/>
      <c r="AHM777" s="202"/>
      <c r="AHN777" s="10"/>
      <c r="AHO777" s="10">
        <f>SUM(AHN772:AHN776)</f>
        <v>19.5</v>
      </c>
      <c r="AHP777" s="269"/>
      <c r="AHQ777" s="202"/>
      <c r="AHR777" s="494"/>
      <c r="AHT777" s="202"/>
      <c r="AHU777" s="202"/>
      <c r="AHV777" s="202"/>
      <c r="AHW777" s="10"/>
      <c r="AHX777" s="10">
        <f>SUM(AHW772:AHW776)</f>
        <v>0</v>
      </c>
      <c r="AHY777" s="269"/>
      <c r="AHZ777" s="202"/>
      <c r="AIA777" s="266"/>
      <c r="AIC777" s="202"/>
      <c r="AID777" s="202"/>
      <c r="AIE777" s="202"/>
      <c r="AIF777" s="10"/>
      <c r="AIG777" s="10" t="e">
        <f>SUM(AIF772:AIF776)</f>
        <v>#N/A</v>
      </c>
      <c r="AIH777" s="269"/>
      <c r="AII777" s="202"/>
      <c r="AIJ777" s="494"/>
      <c r="AIL777" s="202"/>
      <c r="AIM777" s="202"/>
      <c r="AIN777" s="202"/>
      <c r="AIO777" s="10"/>
      <c r="AIP777" s="10">
        <f>SUM(AIO772:AIO776)</f>
        <v>22.5</v>
      </c>
      <c r="AIQ777" s="269"/>
      <c r="AIR777" s="202"/>
      <c r="AIS777" s="494"/>
      <c r="AIU777" s="202"/>
      <c r="AIV777" s="202"/>
      <c r="AIW777" s="202"/>
      <c r="AIX777" s="10"/>
      <c r="AIY777" s="10">
        <f>SUM(AIX772:AIX776)</f>
        <v>0</v>
      </c>
      <c r="AIZ777" s="269"/>
      <c r="AJA777" s="202"/>
      <c r="AJB777" s="266"/>
      <c r="AJD777" s="202"/>
      <c r="AJE777" s="202"/>
      <c r="AJF777" s="202"/>
      <c r="AJG777" s="10"/>
      <c r="AJH777" s="10" t="e">
        <f>SUM(AJG772:AJG776)</f>
        <v>#N/A</v>
      </c>
      <c r="AJI777" s="269"/>
      <c r="AJJ777" s="202"/>
      <c r="AJK777" s="266"/>
      <c r="AJM777" s="202"/>
      <c r="AJN777" s="202"/>
      <c r="AJO777" s="202"/>
      <c r="AJP777" s="10"/>
      <c r="AJQ777" s="10" t="e">
        <f>SUM(AJP772:AJP776)</f>
        <v>#N/A</v>
      </c>
      <c r="AJR777" s="269"/>
      <c r="AJS777" s="202"/>
      <c r="AJT777" s="266"/>
      <c r="AJV777" s="202"/>
      <c r="AJW777" s="202"/>
      <c r="AJX777" s="202"/>
      <c r="AJY777" s="10"/>
      <c r="AJZ777" s="10" t="e">
        <f>SUM(AJY772:AJY776)</f>
        <v>#N/A</v>
      </c>
      <c r="AKA777" s="269"/>
      <c r="AKB777" s="202"/>
      <c r="AKC777" s="494"/>
      <c r="AKE777" s="202"/>
      <c r="AKF777" s="202"/>
      <c r="AKG777" s="202"/>
      <c r="AKH777" s="10"/>
      <c r="AKI777" s="10">
        <f>SUM(AKH772:AKH776)</f>
        <v>0</v>
      </c>
      <c r="AKJ777" s="269"/>
      <c r="AKK777" s="202"/>
      <c r="AKL777" s="266"/>
      <c r="AKN777" s="202"/>
      <c r="AKO777" s="202"/>
      <c r="AKP777" s="202"/>
      <c r="AKQ777" s="10"/>
      <c r="AKR777" s="10" t="e">
        <f>SUM(AKQ772:AKQ776)</f>
        <v>#N/A</v>
      </c>
      <c r="AKS777" s="269"/>
      <c r="AKT777" s="202"/>
      <c r="AKU777" s="266"/>
      <c r="AKW777" s="202"/>
      <c r="AKX777" s="202"/>
      <c r="AKY777" s="202"/>
      <c r="AKZ777" s="10"/>
      <c r="ALA777" s="10" t="e">
        <f>SUM(AKZ772:AKZ776)</f>
        <v>#N/A</v>
      </c>
      <c r="ALB777" s="269"/>
      <c r="ALC777" s="202"/>
      <c r="ALD777" s="266"/>
      <c r="ALF777" s="202"/>
      <c r="ALG777" s="202"/>
      <c r="ALH777" s="202"/>
      <c r="ALI777" s="10"/>
      <c r="ALJ777" s="10" t="e">
        <f>SUM(ALI772:ALI776)</f>
        <v>#N/A</v>
      </c>
      <c r="ALK777" s="269"/>
      <c r="ALL777" s="202"/>
      <c r="ALM777" s="266"/>
      <c r="ALO777" s="202"/>
      <c r="ALP777" s="202"/>
      <c r="ALQ777" s="202"/>
      <c r="ALR777" s="10"/>
      <c r="ALS777" s="10" t="e">
        <f>SUM(ALR772:ALR776)</f>
        <v>#N/A</v>
      </c>
      <c r="ALT777" s="269"/>
      <c r="ALU777" s="202"/>
      <c r="ALV777" s="266"/>
      <c r="ALX777" s="202"/>
      <c r="ALY777" s="202"/>
      <c r="ALZ777" s="202"/>
      <c r="AMA777" s="10"/>
      <c r="AMB777" s="10" t="e">
        <f>SUM(AMA772:AMA776)</f>
        <v>#N/A</v>
      </c>
      <c r="AMC777" s="269"/>
      <c r="AMD777" s="202"/>
      <c r="AME777" s="266"/>
      <c r="AMG777" s="202"/>
      <c r="AMH777" s="202"/>
      <c r="AMI777" s="202"/>
      <c r="AMJ777" s="10"/>
      <c r="AMK777" s="10" t="e">
        <f>SUM(AMJ772:AMJ776)</f>
        <v>#N/A</v>
      </c>
      <c r="AML777" s="269"/>
      <c r="AMM777" s="202"/>
      <c r="AMN777" s="266"/>
      <c r="AMP777" s="202"/>
      <c r="AMQ777" s="202"/>
      <c r="AMR777" s="202"/>
      <c r="AMS777" s="10"/>
      <c r="AMT777" s="10" t="e">
        <f>SUM(AMS772:AMS776)</f>
        <v>#N/A</v>
      </c>
      <c r="AMU777" s="269"/>
      <c r="AMV777" s="202"/>
      <c r="AMW777" s="266"/>
      <c r="AMY777" s="202"/>
      <c r="AMZ777" s="202"/>
      <c r="ANA777" s="202"/>
      <c r="ANB777" s="10"/>
      <c r="ANC777" s="10" t="e">
        <f>SUM(ANB772:ANB776)</f>
        <v>#N/A</v>
      </c>
      <c r="AND777" s="269"/>
      <c r="ANE777" s="202"/>
      <c r="ANF777" s="266"/>
      <c r="ANH777" s="202"/>
      <c r="ANI777" s="202"/>
      <c r="ANJ777" s="202"/>
      <c r="ANK777" s="10"/>
      <c r="ANL777" s="10" t="e">
        <f>SUM(ANK772:ANK776)</f>
        <v>#N/A</v>
      </c>
      <c r="ANM777" s="269"/>
      <c r="ANN777" s="202"/>
      <c r="ANO777" s="266"/>
      <c r="ANQ777" s="202"/>
      <c r="ANR777" s="202"/>
      <c r="ANS777" s="202"/>
      <c r="ANT777" s="10"/>
      <c r="ANU777" s="10" t="e">
        <f>SUM(ANT772:ANT776)</f>
        <v>#N/A</v>
      </c>
      <c r="ANV777" s="269"/>
      <c r="ANW777" s="202"/>
      <c r="ANX777" s="266"/>
      <c r="ANZ777" s="202"/>
      <c r="AOA777" s="202"/>
      <c r="AOB777" s="202"/>
      <c r="AOC777" s="10"/>
      <c r="AOD777" s="10" t="e">
        <f>SUM(AOC772:AOC776)</f>
        <v>#N/A</v>
      </c>
      <c r="AOE777" s="269"/>
      <c r="AOF777" s="202"/>
      <c r="AOG777" s="266"/>
      <c r="AOI777" s="202"/>
      <c r="AOJ777" s="202"/>
      <c r="AOK777" s="202"/>
      <c r="AOL777" s="10"/>
      <c r="AOM777" s="10" t="e">
        <f>SUM(AOL772:AOL776)</f>
        <v>#N/A</v>
      </c>
      <c r="AON777" s="269"/>
      <c r="AOO777" s="202"/>
      <c r="AOP777" s="266"/>
      <c r="AOR777" s="202"/>
      <c r="AOS777" s="202"/>
      <c r="AOT777" s="202"/>
      <c r="AOU777" s="10"/>
      <c r="AOV777" s="10" t="e">
        <f>SUM(AOU772:AOU776)</f>
        <v>#N/A</v>
      </c>
      <c r="AOW777" s="269"/>
      <c r="AOX777" s="202"/>
      <c r="AOY777" s="266"/>
      <c r="APA777" s="202"/>
      <c r="APB777" s="202"/>
      <c r="APC777" s="202"/>
      <c r="APD777" s="10"/>
      <c r="APE777" s="10" t="e">
        <f>SUM(APD772:APD776)</f>
        <v>#N/A</v>
      </c>
      <c r="APF777" s="269"/>
      <c r="APG777" s="202"/>
      <c r="APH777" s="266"/>
      <c r="APJ777" s="202"/>
      <c r="APK777" s="202"/>
      <c r="APL777" s="202"/>
      <c r="APM777" s="10"/>
      <c r="APN777" s="10" t="e">
        <f>SUM(APM772:APM776)</f>
        <v>#N/A</v>
      </c>
      <c r="APO777" s="269"/>
      <c r="APP777" s="202"/>
      <c r="APQ777" s="499"/>
      <c r="APS777" s="202"/>
      <c r="APT777" s="202"/>
      <c r="APU777" s="202"/>
      <c r="APV777" s="10"/>
      <c r="APW777" s="10">
        <f>SUM(APV772:APV776)</f>
        <v>90.4</v>
      </c>
      <c r="APX777" s="269"/>
      <c r="APY777" s="202"/>
      <c r="APZ777" s="499"/>
      <c r="AQB777" s="202"/>
      <c r="AQC777" s="202"/>
      <c r="AQD777" s="202"/>
      <c r="AQE777" s="10"/>
      <c r="AQF777" s="10">
        <f>SUM(AQE772:AQE776)</f>
        <v>0</v>
      </c>
      <c r="AQG777" s="269"/>
      <c r="AQH777" s="202"/>
      <c r="AQI777" s="494"/>
      <c r="AQK777" s="202"/>
      <c r="AQL777" s="202"/>
      <c r="AQM777" s="202"/>
      <c r="AQN777" s="10"/>
      <c r="AQO777" s="10">
        <f>SUM(AQN772:AQN776)</f>
        <v>101.2</v>
      </c>
      <c r="AQP777" s="269"/>
      <c r="AQQ777" s="202"/>
      <c r="AQR777" s="494"/>
      <c r="AQT777" s="202"/>
      <c r="AQU777" s="202"/>
      <c r="AQV777" s="202"/>
      <c r="AQW777" s="10"/>
      <c r="AQX777" s="10">
        <f>SUM(AQW772:AQW776)</f>
        <v>89.6</v>
      </c>
      <c r="AQY777" s="269"/>
      <c r="AQZ777" s="202"/>
      <c r="ARA777" s="494"/>
      <c r="ARC777" s="202"/>
      <c r="ARD777" s="202"/>
      <c r="ARE777" s="202"/>
      <c r="ARF777" s="10"/>
      <c r="ARG777" s="10">
        <f>SUM(ARF772:ARF776)</f>
        <v>0</v>
      </c>
      <c r="ARH777" s="269"/>
      <c r="ARI777" s="202"/>
      <c r="ARJ777" s="494"/>
      <c r="ARL777" s="202"/>
      <c r="ARM777" s="202"/>
      <c r="ARN777" s="202"/>
      <c r="ARO777" s="10"/>
      <c r="ARP777" s="10">
        <f>SUM(ARO772:ARO776)</f>
        <v>6.6000000000000005</v>
      </c>
      <c r="ARQ777" s="269"/>
      <c r="ARR777" s="202"/>
      <c r="ARS777" s="499"/>
      <c r="ARU777" s="202"/>
      <c r="ARV777" s="202"/>
      <c r="ARW777" s="202"/>
      <c r="ARX777" s="10"/>
      <c r="ARY777" s="10">
        <f>SUM(ARX772:ARX776)</f>
        <v>89.6</v>
      </c>
      <c r="ARZ777" s="269"/>
      <c r="ASA777" s="202"/>
      <c r="ASB777" s="494"/>
      <c r="ASD777" s="202"/>
      <c r="ASE777" s="202"/>
      <c r="ASF777" s="202"/>
      <c r="ASG777" s="10"/>
      <c r="ASH777" s="10">
        <f>SUM(ASG772:ASG776)</f>
        <v>61.599999999999994</v>
      </c>
      <c r="ASI777" s="269"/>
      <c r="ASJ777" s="202"/>
      <c r="ASK777" s="494"/>
      <c r="ASM777" s="202"/>
      <c r="ASN777" s="202"/>
      <c r="ASO777" s="202"/>
      <c r="ASP777" s="10"/>
      <c r="ASQ777" s="10">
        <f>SUM(ASP772:ASP776)</f>
        <v>52.8</v>
      </c>
      <c r="ASR777" s="269"/>
      <c r="ASS777" s="202"/>
      <c r="AST777" s="494"/>
      <c r="ASV777" s="202"/>
      <c r="ASW777" s="202"/>
      <c r="ASX777" s="202"/>
      <c r="ASY777" s="10"/>
      <c r="ASZ777" s="10">
        <f>SUM(ASY772:ASY776)</f>
        <v>61.599999999999994</v>
      </c>
      <c r="ATA777" s="269"/>
      <c r="ATB777" s="202"/>
      <c r="ATC777" s="494"/>
      <c r="ATE777" s="202"/>
      <c r="ATF777" s="202"/>
      <c r="ATG777" s="202"/>
      <c r="ATH777" s="10"/>
      <c r="ATI777" s="10">
        <f>SUM(ATH772:ATH776)</f>
        <v>61.599999999999994</v>
      </c>
      <c r="ATJ777" s="269"/>
      <c r="ATK777" s="202"/>
      <c r="ATL777" s="494"/>
      <c r="ATN777" s="202"/>
      <c r="ATO777" s="202"/>
      <c r="ATP777" s="202"/>
      <c r="ATQ777" s="10"/>
      <c r="ATR777" s="10">
        <f>SUM(ATQ772:ATQ776)</f>
        <v>0</v>
      </c>
      <c r="ATS777" s="269"/>
      <c r="ATT777" s="202"/>
      <c r="ATU777" s="494"/>
      <c r="ATW777" s="202"/>
      <c r="ATX777" s="202"/>
      <c r="ATY777" s="202"/>
      <c r="ATZ777" s="10"/>
      <c r="AUA777" s="10">
        <f>SUM(ATZ772:ATZ776)</f>
        <v>66</v>
      </c>
      <c r="AUB777" s="269"/>
      <c r="AUC777" s="202"/>
      <c r="AUD777" s="494"/>
      <c r="AUF777" s="202"/>
      <c r="AUG777" s="202"/>
      <c r="AUH777" s="202"/>
      <c r="AUI777" s="10"/>
      <c r="AUJ777" s="10">
        <f>SUM(AUI772:AUI776)</f>
        <v>0</v>
      </c>
      <c r="AUK777" s="269"/>
      <c r="AUL777" s="202"/>
      <c r="AUM777" s="494"/>
      <c r="AUO777" s="202"/>
      <c r="AUP777" s="202"/>
      <c r="AUQ777" s="202"/>
      <c r="AUR777" s="10"/>
      <c r="AUS777" s="10">
        <f>SUM(AUR772:AUR776)</f>
        <v>6.6000000000000005</v>
      </c>
      <c r="AUT777" s="269"/>
      <c r="AUU777" s="202"/>
      <c r="AUV777" s="488"/>
      <c r="AUX777" s="202"/>
      <c r="AUY777" s="202"/>
      <c r="AUZ777" s="202"/>
      <c r="AVA777" s="10"/>
      <c r="AVB777" s="10">
        <f>SUM(AVA772:AVA776)</f>
        <v>0</v>
      </c>
      <c r="AVC777" s="269"/>
      <c r="AVD777" s="202"/>
      <c r="AVE777" s="494"/>
      <c r="AVG777" s="202"/>
      <c r="AVH777" s="202"/>
      <c r="AVI777" s="202"/>
      <c r="AVJ777" s="10"/>
      <c r="AVK777" s="10">
        <f>SUM(AVJ772:AVJ776)</f>
        <v>0</v>
      </c>
      <c r="AVL777" s="269"/>
      <c r="AVM777" s="202"/>
      <c r="AVN777" s="494"/>
      <c r="AVP777" s="202"/>
      <c r="AVQ777" s="202"/>
      <c r="AVR777" s="202"/>
      <c r="AVS777" s="10"/>
      <c r="AVT777" s="10">
        <f>SUM(AVS772:AVS776)</f>
        <v>0</v>
      </c>
      <c r="AVU777" s="269"/>
      <c r="AVV777" s="202"/>
      <c r="AVW777" s="488"/>
      <c r="AVY777" s="202"/>
      <c r="AVZ777" s="202"/>
      <c r="AWA777" s="202"/>
      <c r="AWB777" s="10"/>
      <c r="AWC777" s="10">
        <f>SUM(AWB772:AWB776)</f>
        <v>48.400000000000006</v>
      </c>
      <c r="AWD777" s="269"/>
      <c r="AWE777" s="202"/>
      <c r="AWF777" s="494"/>
      <c r="AWH777" s="202"/>
      <c r="AWI777" s="202"/>
      <c r="AWJ777" s="202"/>
      <c r="AWK777" s="10"/>
      <c r="AWL777" s="10">
        <f>SUM(AWK772:AWK776)</f>
        <v>28.2</v>
      </c>
      <c r="AWM777" s="269"/>
      <c r="AWN777" s="202"/>
      <c r="AWO777" s="494"/>
      <c r="AWQ777" s="202"/>
      <c r="AWR777" s="202"/>
      <c r="AWS777" s="202"/>
      <c r="AWT777" s="10"/>
      <c r="AWU777" s="10">
        <f>SUM(AWT772:AWT776)</f>
        <v>0</v>
      </c>
      <c r="AWV777" s="269"/>
      <c r="AWW777" s="202"/>
      <c r="AWX777" s="494"/>
      <c r="AWZ777" s="202"/>
      <c r="AXA777" s="202"/>
      <c r="AXB777" s="202"/>
      <c r="AXC777" s="10"/>
      <c r="AXD777" s="10">
        <f>SUM(AXC772:AXC776)</f>
        <v>22.5</v>
      </c>
      <c r="AXE777" s="269"/>
      <c r="AXF777" s="202"/>
      <c r="AXG777" s="494"/>
      <c r="AXI777" s="202"/>
      <c r="AXJ777" s="202"/>
      <c r="AXK777" s="202"/>
      <c r="AXL777" s="10"/>
      <c r="AXM777" s="10">
        <f>SUM(AXL772:AXL776)</f>
        <v>8.3999999999999986</v>
      </c>
      <c r="AXN777" s="269"/>
      <c r="AXO777" s="202"/>
      <c r="AXP777" s="494"/>
      <c r="AXR777" s="202"/>
      <c r="AXS777" s="202"/>
      <c r="AXT777" s="202"/>
      <c r="AXU777" s="10"/>
      <c r="AXV777" s="10">
        <f>SUM(AXU772:AXU776)</f>
        <v>76.3</v>
      </c>
      <c r="AXW777" s="269"/>
      <c r="AXX777" s="202"/>
      <c r="AXY777" s="499"/>
      <c r="AYA777" s="202"/>
      <c r="AYB777" s="202"/>
      <c r="AYC777" s="202"/>
      <c r="AYD777" s="10"/>
      <c r="AYE777" s="10">
        <f>SUM(AYD772:AYD776)</f>
        <v>0</v>
      </c>
      <c r="AYF777" s="269"/>
      <c r="AYG777" s="202"/>
      <c r="AYH777" s="494"/>
      <c r="AYJ777" s="202"/>
      <c r="AYK777" s="202"/>
      <c r="AYL777" s="202"/>
      <c r="AYM777" s="10"/>
      <c r="AYN777" s="10">
        <f>SUM(AYM772:AYM776)</f>
        <v>0</v>
      </c>
      <c r="AYO777" s="269"/>
      <c r="AYP777" s="202"/>
      <c r="AYQ777" s="494"/>
      <c r="AYS777" s="202"/>
      <c r="AYT777" s="202"/>
      <c r="AYU777" s="202"/>
      <c r="AYV777" s="10"/>
      <c r="AYW777" s="10">
        <f>SUM(AYV772:AYV776)</f>
        <v>1.3</v>
      </c>
      <c r="AYX777" s="269"/>
      <c r="AYY777" s="202"/>
      <c r="AYZ777" s="494"/>
      <c r="AZB777" s="202"/>
      <c r="AZC777" s="202"/>
      <c r="AZD777" s="202"/>
      <c r="AZE777" s="10"/>
      <c r="AZF777" s="10">
        <f>SUM(AZE772:AZE776)</f>
        <v>65.599999999999994</v>
      </c>
      <c r="AZG777" s="269"/>
      <c r="AZH777" s="202"/>
      <c r="AZI777" s="494"/>
      <c r="AZK777" s="202"/>
      <c r="AZL777" s="202"/>
      <c r="AZM777" s="202"/>
      <c r="AZN777" s="10"/>
      <c r="AZO777" s="10">
        <f>SUM(AZN772:AZN776)</f>
        <v>0</v>
      </c>
      <c r="AZP777" s="269"/>
      <c r="AZQ777" s="202"/>
      <c r="AZR777" s="494"/>
      <c r="AZT777" s="202"/>
      <c r="AZU777" s="202"/>
      <c r="AZV777" s="202"/>
      <c r="AZW777" s="10"/>
      <c r="AZX777" s="10">
        <f>SUM(AZW772:AZW776)</f>
        <v>0</v>
      </c>
      <c r="AZY777" s="269"/>
      <c r="AZZ777" s="202"/>
      <c r="BAA777" s="499"/>
      <c r="BAC777" s="202"/>
      <c r="BAD777" s="202"/>
      <c r="BAE777" s="202"/>
      <c r="BAF777" s="10"/>
      <c r="BAG777" s="10">
        <f>SUM(BAF772:BAF776)</f>
        <v>0</v>
      </c>
      <c r="BAH777" s="269"/>
    </row>
    <row r="778" spans="1:1386" s="14" customFormat="1" ht="15">
      <c r="A778" s="202" t="s">
        <v>120</v>
      </c>
      <c r="B778" s="486" t="s">
        <v>2081</v>
      </c>
      <c r="C778" s="14" t="s">
        <v>1895</v>
      </c>
      <c r="D778" s="278">
        <f>IF(C778="Kopman",2.2,1)</f>
        <v>2.2000000000000002</v>
      </c>
      <c r="E778" s="203">
        <f>VLOOKUP(B778,$A$794:$F$2344,6,FALSE)</f>
        <v>0</v>
      </c>
      <c r="F778" s="202" t="s">
        <v>61</v>
      </c>
      <c r="G778" s="10">
        <f>E778*1.5*D778</f>
        <v>0</v>
      </c>
      <c r="H778" s="10"/>
      <c r="I778" s="263"/>
      <c r="J778" s="202" t="s">
        <v>120</v>
      </c>
      <c r="K778" s="489" t="s">
        <v>2081</v>
      </c>
      <c r="L778" s="14" t="s">
        <v>1895</v>
      </c>
      <c r="M778" s="278">
        <f>IF(L778="Kopman",2.2,1)</f>
        <v>2.2000000000000002</v>
      </c>
      <c r="N778" s="203">
        <f>VLOOKUP(K778,$A$794:$F$2344,6,FALSE)</f>
        <v>0</v>
      </c>
      <c r="O778" s="202" t="s">
        <v>61</v>
      </c>
      <c r="P778" s="10">
        <f>N778*1.5*M778</f>
        <v>0</v>
      </c>
      <c r="Q778" s="10"/>
      <c r="R778" s="263"/>
      <c r="S778" s="202" t="s">
        <v>120</v>
      </c>
      <c r="T778" s="484" t="s">
        <v>430</v>
      </c>
      <c r="V778" s="278">
        <f>IF(U778="Kopman",2.2,1)</f>
        <v>1</v>
      </c>
      <c r="W778" s="203">
        <f>VLOOKUP(T778,$A$794:$F$2344,6,FALSE)</f>
        <v>0</v>
      </c>
      <c r="X778" s="202" t="s">
        <v>61</v>
      </c>
      <c r="Y778" s="10">
        <f>W778*1.5*V778</f>
        <v>0</v>
      </c>
      <c r="Z778" s="10"/>
      <c r="AA778" s="263"/>
      <c r="AB778" s="202" t="s">
        <v>120</v>
      </c>
      <c r="AC778" s="486" t="s">
        <v>430</v>
      </c>
      <c r="AD778" s="14" t="s">
        <v>1895</v>
      </c>
      <c r="AE778" s="278">
        <f>IF(AD778="Kopman",2.2,1)</f>
        <v>2.2000000000000002</v>
      </c>
      <c r="AF778" s="203">
        <f>VLOOKUP(AC778,$A$794:$F$2344,6,FALSE)</f>
        <v>0</v>
      </c>
      <c r="AG778" s="202" t="s">
        <v>61</v>
      </c>
      <c r="AH778" s="10">
        <f>AF778*1.5*AE778</f>
        <v>0</v>
      </c>
      <c r="AI778" s="10"/>
      <c r="AJ778" s="263"/>
      <c r="AK778" s="202" t="s">
        <v>120</v>
      </c>
      <c r="AL778" s="490" t="s">
        <v>430</v>
      </c>
      <c r="AN778" s="278">
        <f>IF(AM778="Kopman",2.2,1)</f>
        <v>1</v>
      </c>
      <c r="AO778" s="203">
        <f>VLOOKUP(AL778,$A$794:$F$2344,6,FALSE)</f>
        <v>0</v>
      </c>
      <c r="AP778" s="202" t="s">
        <v>61</v>
      </c>
      <c r="AQ778" s="10">
        <f>AO778*1.5*AN778</f>
        <v>0</v>
      </c>
      <c r="AR778" s="10"/>
      <c r="AS778" s="263"/>
      <c r="AT778" s="202" t="s">
        <v>120</v>
      </c>
      <c r="AU778" s="484" t="s">
        <v>2081</v>
      </c>
      <c r="AW778" s="278">
        <f>IF(AV778="Kopman",2.2,1)</f>
        <v>1</v>
      </c>
      <c r="AX778" s="203">
        <f>VLOOKUP(AU778,$A$794:$F$2344,6,FALSE)</f>
        <v>0</v>
      </c>
      <c r="AY778" s="202" t="s">
        <v>61</v>
      </c>
      <c r="AZ778" s="10">
        <f>AX778*1.5*AW778</f>
        <v>0</v>
      </c>
      <c r="BA778" s="10"/>
      <c r="BB778" s="263"/>
      <c r="BC778" s="202" t="s">
        <v>120</v>
      </c>
      <c r="BD778" s="486" t="s">
        <v>430</v>
      </c>
      <c r="BE778" s="14" t="s">
        <v>1895</v>
      </c>
      <c r="BF778" s="278">
        <f>IF(BE778="Kopman",2.2,1)</f>
        <v>2.2000000000000002</v>
      </c>
      <c r="BG778" s="203">
        <f>VLOOKUP(BD778,$A$794:$F$2344,6,FALSE)</f>
        <v>0</v>
      </c>
      <c r="BH778" s="202" t="s">
        <v>61</v>
      </c>
      <c r="BI778" s="10">
        <f>BG778*1.5*BF778</f>
        <v>0</v>
      </c>
      <c r="BJ778" s="10"/>
      <c r="BK778" s="263"/>
      <c r="BL778" s="202" t="s">
        <v>120</v>
      </c>
      <c r="BM778" s="486" t="s">
        <v>2081</v>
      </c>
      <c r="BN778" s="14" t="s">
        <v>1895</v>
      </c>
      <c r="BO778" s="278">
        <f>IF(BN778="Kopman",2.2,1)</f>
        <v>2.2000000000000002</v>
      </c>
      <c r="BP778" s="203">
        <f>VLOOKUP(BM778,$A$794:$F$2344,6,FALSE)</f>
        <v>0</v>
      </c>
      <c r="BQ778" s="202" t="s">
        <v>61</v>
      </c>
      <c r="BR778" s="10">
        <f>BP778*1.5*BO778</f>
        <v>0</v>
      </c>
      <c r="BS778" s="10"/>
      <c r="BT778" s="263"/>
      <c r="BU778" s="202" t="s">
        <v>120</v>
      </c>
      <c r="BV778" s="484" t="s">
        <v>430</v>
      </c>
      <c r="BX778" s="278">
        <f>IF(BW778="Kopman",2.2,1)</f>
        <v>1</v>
      </c>
      <c r="BY778" s="203">
        <f>VLOOKUP(BV778,$A$794:$F$2344,6,FALSE)</f>
        <v>0</v>
      </c>
      <c r="BZ778" s="202" t="s">
        <v>61</v>
      </c>
      <c r="CA778" s="10">
        <f>BY778*1.5*BX778</f>
        <v>0</v>
      </c>
      <c r="CB778" s="10"/>
      <c r="CC778" s="263"/>
      <c r="CD778" s="202" t="s">
        <v>120</v>
      </c>
      <c r="CE778" s="491" t="s">
        <v>3151</v>
      </c>
      <c r="CG778" s="278">
        <f>IF(CF778="Kopman",2.2,1)</f>
        <v>1</v>
      </c>
      <c r="CH778" s="203">
        <f>VLOOKUP(CE778,$A$794:$F$2344,6,FALSE)</f>
        <v>0</v>
      </c>
      <c r="CI778" s="202" t="s">
        <v>61</v>
      </c>
      <c r="CJ778" s="10">
        <f>CH778*1.5*CG778</f>
        <v>0</v>
      </c>
      <c r="CK778" s="10"/>
      <c r="CL778" s="263"/>
      <c r="CM778" s="202" t="s">
        <v>120</v>
      </c>
      <c r="CN778" s="484" t="s">
        <v>432</v>
      </c>
      <c r="CP778" s="278">
        <f>IF(CO778="Kopman",2.2,1)</f>
        <v>1</v>
      </c>
      <c r="CQ778" s="203">
        <f>VLOOKUP(CN778,$A$794:$F$2344,6,FALSE)</f>
        <v>0</v>
      </c>
      <c r="CR778" s="202" t="s">
        <v>61</v>
      </c>
      <c r="CS778" s="10">
        <f>CQ778*1.5*CP778</f>
        <v>0</v>
      </c>
      <c r="CT778" s="10"/>
      <c r="CU778" s="263"/>
      <c r="CV778" s="202" t="s">
        <v>120</v>
      </c>
      <c r="CW778" s="484" t="s">
        <v>430</v>
      </c>
      <c r="CY778" s="278">
        <f>IF(CX778="Kopman",2.2,1)</f>
        <v>1</v>
      </c>
      <c r="CZ778" s="203">
        <f>VLOOKUP(CW778,$A$794:$F$2344,6,FALSE)</f>
        <v>0</v>
      </c>
      <c r="DA778" s="202" t="s">
        <v>61</v>
      </c>
      <c r="DB778" s="10">
        <f>CZ778*1.5*CY778</f>
        <v>0</v>
      </c>
      <c r="DC778" s="10"/>
      <c r="DD778" s="263"/>
      <c r="DE778" s="202" t="s">
        <v>120</v>
      </c>
      <c r="DF778" s="486" t="s">
        <v>430</v>
      </c>
      <c r="DG778" s="14" t="s">
        <v>1895</v>
      </c>
      <c r="DH778" s="278">
        <f>IF(DG778="Kopman",2.2,1)</f>
        <v>2.2000000000000002</v>
      </c>
      <c r="DI778" s="203">
        <f>VLOOKUP(DF778,$A$794:$F$2344,6,FALSE)</f>
        <v>0</v>
      </c>
      <c r="DJ778" s="202" t="s">
        <v>61</v>
      </c>
      <c r="DK778" s="10">
        <f>DI778*1.5*DH778</f>
        <v>0</v>
      </c>
      <c r="DL778" s="10"/>
      <c r="DM778" s="263"/>
      <c r="DN778" s="202" t="s">
        <v>120</v>
      </c>
      <c r="DO778" s="486" t="s">
        <v>430</v>
      </c>
      <c r="DP778" s="14" t="s">
        <v>1895</v>
      </c>
      <c r="DQ778" s="278">
        <f>IF(DP778="Kopman",2.2,1)</f>
        <v>2.2000000000000002</v>
      </c>
      <c r="DR778" s="203">
        <f>VLOOKUP(DO778,$A$794:$F$2344,6,FALSE)</f>
        <v>0</v>
      </c>
      <c r="DS778" s="202" t="s">
        <v>61</v>
      </c>
      <c r="DT778" s="10">
        <f>DR778*1.5*DQ778</f>
        <v>0</v>
      </c>
      <c r="DU778" s="10"/>
      <c r="DV778" s="263"/>
      <c r="DW778" s="202" t="s">
        <v>120</v>
      </c>
      <c r="DX778" s="484" t="s">
        <v>2081</v>
      </c>
      <c r="DZ778" s="278">
        <f>IF(DY778="Kopman",2.2,1)</f>
        <v>1</v>
      </c>
      <c r="EA778" s="203">
        <f>VLOOKUP(DX778,$A$794:$F$2344,6,FALSE)</f>
        <v>0</v>
      </c>
      <c r="EB778" s="202" t="s">
        <v>61</v>
      </c>
      <c r="EC778" s="10">
        <f>EA778*1.5*DZ778</f>
        <v>0</v>
      </c>
      <c r="ED778" s="10"/>
      <c r="EE778" s="263"/>
      <c r="EF778" s="202" t="s">
        <v>120</v>
      </c>
      <c r="EG778" s="484" t="s">
        <v>430</v>
      </c>
      <c r="EI778" s="278">
        <f>IF(EH778="Kopman",2.2,1)</f>
        <v>1</v>
      </c>
      <c r="EJ778" s="203">
        <f>VLOOKUP(EG778,$A$794:$F$2344,6,FALSE)</f>
        <v>0</v>
      </c>
      <c r="EK778" s="202" t="s">
        <v>61</v>
      </c>
      <c r="EL778" s="10">
        <f>EJ778*1.5*EI778</f>
        <v>0</v>
      </c>
      <c r="EM778" s="10"/>
      <c r="EN778" s="263"/>
      <c r="EO778" s="202" t="s">
        <v>120</v>
      </c>
      <c r="EP778" s="484" t="s">
        <v>2081</v>
      </c>
      <c r="ER778" s="278">
        <f>IF(EQ778="Kopman",2.2,1)</f>
        <v>1</v>
      </c>
      <c r="ES778" s="203">
        <f>VLOOKUP(EP778,$A$794:$F$2344,6,FALSE)</f>
        <v>0</v>
      </c>
      <c r="ET778" s="202" t="s">
        <v>61</v>
      </c>
      <c r="EU778" s="10">
        <f>ES778*1.5*ER778</f>
        <v>0</v>
      </c>
      <c r="EV778" s="10"/>
      <c r="EW778" s="263"/>
      <c r="EX778" s="202" t="s">
        <v>120</v>
      </c>
      <c r="EY778" s="486" t="s">
        <v>430</v>
      </c>
      <c r="EZ778" s="14" t="s">
        <v>1895</v>
      </c>
      <c r="FA778" s="278">
        <f>IF(EZ778="Kopman",2.2,1)</f>
        <v>2.2000000000000002</v>
      </c>
      <c r="FB778" s="203">
        <f>VLOOKUP(EY778,$A$794:$F$2344,6,FALSE)</f>
        <v>0</v>
      </c>
      <c r="FC778" s="202" t="s">
        <v>61</v>
      </c>
      <c r="FD778" s="10">
        <f>FB778*1.5*FA778</f>
        <v>0</v>
      </c>
      <c r="FE778" s="10"/>
      <c r="FF778" s="263"/>
      <c r="FG778" s="202" t="s">
        <v>120</v>
      </c>
      <c r="FH778" s="486" t="s">
        <v>430</v>
      </c>
      <c r="FI778" s="14" t="s">
        <v>1895</v>
      </c>
      <c r="FJ778" s="278">
        <f>IF(FI778="Kopman",2.2,1)</f>
        <v>2.2000000000000002</v>
      </c>
      <c r="FK778" s="203">
        <f>VLOOKUP(FH778,$A$794:$F$2344,6,FALSE)</f>
        <v>0</v>
      </c>
      <c r="FL778" s="202" t="s">
        <v>61</v>
      </c>
      <c r="FM778" s="10">
        <f>FK778*1.5*FJ778</f>
        <v>0</v>
      </c>
      <c r="FN778" s="10"/>
      <c r="FO778" s="263"/>
      <c r="FP778" s="202" t="s">
        <v>120</v>
      </c>
      <c r="FQ778" s="484" t="s">
        <v>444</v>
      </c>
      <c r="FS778" s="278">
        <f>IF(FR778="Kopman",2.2,1)</f>
        <v>1</v>
      </c>
      <c r="FT778" s="203">
        <f>VLOOKUP(FQ778,$A$794:$F$2344,6,FALSE)</f>
        <v>0</v>
      </c>
      <c r="FU778" s="202" t="s">
        <v>61</v>
      </c>
      <c r="FV778" s="10">
        <f>FT778*1.5*FS778</f>
        <v>0</v>
      </c>
      <c r="FW778" s="10"/>
      <c r="FX778" s="263"/>
      <c r="FY778" s="202" t="s">
        <v>120</v>
      </c>
      <c r="FZ778" s="484" t="s">
        <v>432</v>
      </c>
      <c r="GB778" s="278">
        <f>IF(GA778="Kopman",2.2,1)</f>
        <v>1</v>
      </c>
      <c r="GC778" s="203">
        <f>VLOOKUP(FZ778,$A$794:$F$2344,6,FALSE)</f>
        <v>0</v>
      </c>
      <c r="GD778" s="202" t="s">
        <v>61</v>
      </c>
      <c r="GE778" s="10">
        <f>GC778*1.5*GB778</f>
        <v>0</v>
      </c>
      <c r="GF778" s="10"/>
      <c r="GG778" s="263"/>
      <c r="GH778" s="202" t="s">
        <v>120</v>
      </c>
      <c r="GI778" s="484" t="s">
        <v>2081</v>
      </c>
      <c r="GK778" s="278">
        <f>IF(GJ778="Kopman",2.2,1)</f>
        <v>1</v>
      </c>
      <c r="GL778" s="203">
        <f>VLOOKUP(GI778,$A$794:$F$2344,6,FALSE)</f>
        <v>0</v>
      </c>
      <c r="GM778" s="202" t="s">
        <v>61</v>
      </c>
      <c r="GN778" s="10">
        <f>GL778*1.5*GK778</f>
        <v>0</v>
      </c>
      <c r="GO778" s="10"/>
      <c r="GP778" s="263"/>
      <c r="GQ778" s="202" t="s">
        <v>120</v>
      </c>
      <c r="GR778" s="484" t="s">
        <v>1116</v>
      </c>
      <c r="GT778" s="278">
        <f>IF(GS778="Kopman",2.2,1)</f>
        <v>1</v>
      </c>
      <c r="GU778" s="203">
        <f>VLOOKUP(GR778,$A$794:$F$2344,6,FALSE)</f>
        <v>0</v>
      </c>
      <c r="GV778" s="202" t="s">
        <v>61</v>
      </c>
      <c r="GW778" s="10">
        <f>GU778*1.5*GT778</f>
        <v>0</v>
      </c>
      <c r="GX778" s="10"/>
      <c r="GY778" s="263"/>
      <c r="GZ778" s="202" t="s">
        <v>120</v>
      </c>
      <c r="HA778" s="484" t="s">
        <v>432</v>
      </c>
      <c r="HC778" s="278">
        <f>IF(HB778="Kopman",2.2,1)</f>
        <v>1</v>
      </c>
      <c r="HD778" s="203">
        <f>VLOOKUP(HA778,$A$794:$F$2344,6,FALSE)</f>
        <v>0</v>
      </c>
      <c r="HE778" s="202" t="s">
        <v>61</v>
      </c>
      <c r="HF778" s="10">
        <f>HD778*1.5*HC778</f>
        <v>0</v>
      </c>
      <c r="HG778" s="10"/>
      <c r="HH778" s="263"/>
      <c r="HI778" s="202" t="s">
        <v>120</v>
      </c>
      <c r="HJ778" s="484" t="s">
        <v>430</v>
      </c>
      <c r="HL778" s="278">
        <f>IF(HK778="Kopman",2.2,1)</f>
        <v>1</v>
      </c>
      <c r="HM778" s="203">
        <f>VLOOKUP(HJ778,$A$794:$F$2344,6,FALSE)</f>
        <v>0</v>
      </c>
      <c r="HN778" s="202" t="s">
        <v>61</v>
      </c>
      <c r="HO778" s="10">
        <f>HM778*1.5*HL778</f>
        <v>0</v>
      </c>
      <c r="HP778" s="10"/>
      <c r="HQ778" s="263"/>
      <c r="HR778" s="202" t="s">
        <v>120</v>
      </c>
      <c r="HS778" s="484" t="s">
        <v>1116</v>
      </c>
      <c r="HT778" s="495"/>
      <c r="HU778" s="278">
        <f>IF(HT778="Kopman",2.2,1)</f>
        <v>1</v>
      </c>
      <c r="HV778" s="203">
        <f>VLOOKUP(HS778,$A$794:$F$2344,6,FALSE)</f>
        <v>0</v>
      </c>
      <c r="HW778" s="202" t="s">
        <v>61</v>
      </c>
      <c r="HX778" s="10">
        <f>HV778*1.5*HU778</f>
        <v>0</v>
      </c>
      <c r="HY778" s="10"/>
      <c r="HZ778" s="263"/>
      <c r="IA778" s="202" t="s">
        <v>120</v>
      </c>
      <c r="IB778" s="496" t="s">
        <v>183</v>
      </c>
      <c r="ID778" s="278">
        <f>IF(IC778="Kopman",2.2,1)</f>
        <v>1</v>
      </c>
      <c r="IE778" s="203" t="e">
        <f>VLOOKUP(IB778,$A$794:$F$2344,6,FALSE)</f>
        <v>#N/A</v>
      </c>
      <c r="IF778" s="202" t="s">
        <v>61</v>
      </c>
      <c r="IG778" s="10" t="e">
        <f>IE778*1.5*ID778</f>
        <v>#N/A</v>
      </c>
      <c r="IH778" s="10"/>
      <c r="II778" s="263"/>
      <c r="IJ778" s="202" t="s">
        <v>120</v>
      </c>
      <c r="IK778" s="484" t="s">
        <v>3214</v>
      </c>
      <c r="IM778" s="278">
        <f>IF(IL778="Kopman",2.2,1)</f>
        <v>1</v>
      </c>
      <c r="IN778" s="203">
        <f>VLOOKUP(IK778,$A$794:$F$2344,6,FALSE)</f>
        <v>0</v>
      </c>
      <c r="IO778" s="202" t="s">
        <v>61</v>
      </c>
      <c r="IP778" s="10">
        <f>IN778*1.5*IM778</f>
        <v>0</v>
      </c>
      <c r="IQ778" s="10"/>
      <c r="IR778" s="263"/>
      <c r="IS778" s="202" t="s">
        <v>120</v>
      </c>
      <c r="IT778" s="484" t="s">
        <v>430</v>
      </c>
      <c r="IV778" s="278">
        <f>IF(IU778="Kopman",2.2,1)</f>
        <v>1</v>
      </c>
      <c r="IW778" s="203">
        <f>VLOOKUP(IT778,$A$794:$F$2344,6,FALSE)</f>
        <v>0</v>
      </c>
      <c r="IX778" s="202" t="s">
        <v>61</v>
      </c>
      <c r="IY778" s="10">
        <f>IW778*1.5*IV778</f>
        <v>0</v>
      </c>
      <c r="IZ778" s="10"/>
      <c r="JA778" s="263"/>
      <c r="JB778" s="202" t="s">
        <v>120</v>
      </c>
      <c r="JC778" s="486" t="s">
        <v>430</v>
      </c>
      <c r="JD778" s="14" t="s">
        <v>1895</v>
      </c>
      <c r="JE778" s="278">
        <f>IF(JD778="Kopman",2.2,1)</f>
        <v>2.2000000000000002</v>
      </c>
      <c r="JF778" s="203">
        <f>VLOOKUP(JC778,$A$794:$F$2344,6,FALSE)</f>
        <v>0</v>
      </c>
      <c r="JG778" s="202" t="s">
        <v>61</v>
      </c>
      <c r="JH778" s="10">
        <f>JF778*1.5*JE778</f>
        <v>0</v>
      </c>
      <c r="JI778" s="10"/>
      <c r="JJ778" s="263"/>
      <c r="JK778" s="202" t="s">
        <v>120</v>
      </c>
      <c r="JL778" s="486" t="s">
        <v>430</v>
      </c>
      <c r="JM778" s="495" t="s">
        <v>1895</v>
      </c>
      <c r="JN778" s="278">
        <f>IF(JM778="Kopman",2.2,1)</f>
        <v>2.2000000000000002</v>
      </c>
      <c r="JO778" s="203">
        <f>VLOOKUP(JL778,$A$794:$F$2344,6,FALSE)</f>
        <v>0</v>
      </c>
      <c r="JP778" s="202" t="s">
        <v>61</v>
      </c>
      <c r="JQ778" s="10">
        <f>JO778*1.5*JN778</f>
        <v>0</v>
      </c>
      <c r="JR778" s="10"/>
      <c r="JS778" s="263"/>
      <c r="JT778" s="202" t="s">
        <v>120</v>
      </c>
      <c r="JU778" s="484" t="s">
        <v>430</v>
      </c>
      <c r="JW778" s="278">
        <f>IF(JV778="Kopman",2.2,1)</f>
        <v>1</v>
      </c>
      <c r="JX778" s="203">
        <f>VLOOKUP(JU778,$A$794:$F$2344,6,FALSE)</f>
        <v>0</v>
      </c>
      <c r="JY778" s="202" t="s">
        <v>61</v>
      </c>
      <c r="JZ778" s="10">
        <f>JX778*1.5*JW778</f>
        <v>0</v>
      </c>
      <c r="KA778" s="10"/>
      <c r="KB778" s="263"/>
      <c r="KC778" s="202" t="s">
        <v>120</v>
      </c>
      <c r="KD778" s="484" t="s">
        <v>620</v>
      </c>
      <c r="KF778" s="278">
        <f>IF(KE778="Kopman",2.2,1)</f>
        <v>1</v>
      </c>
      <c r="KG778" s="203">
        <f>VLOOKUP(KD778,$A$794:$F$2344,6,FALSE)</f>
        <v>8</v>
      </c>
      <c r="KH778" s="202" t="s">
        <v>61</v>
      </c>
      <c r="KI778" s="10">
        <f>KG778*1.5*KF778</f>
        <v>12</v>
      </c>
      <c r="KJ778" s="10"/>
      <c r="KK778" s="263"/>
      <c r="KL778" s="202" t="s">
        <v>120</v>
      </c>
      <c r="KM778" s="484" t="s">
        <v>2081</v>
      </c>
      <c r="KO778" s="278">
        <f>IF(KN778="Kopman",2.2,1)</f>
        <v>1</v>
      </c>
      <c r="KP778" s="203">
        <f>VLOOKUP(KM778,$A$794:$F$2344,6,FALSE)</f>
        <v>0</v>
      </c>
      <c r="KQ778" s="202" t="s">
        <v>61</v>
      </c>
      <c r="KR778" s="10">
        <f>KP778*1.5*KO778</f>
        <v>0</v>
      </c>
      <c r="KS778" s="10"/>
      <c r="KT778" s="263"/>
      <c r="KU778" s="202" t="s">
        <v>120</v>
      </c>
      <c r="KV778" s="498" t="s">
        <v>430</v>
      </c>
      <c r="KX778" s="278">
        <f>IF(KW778="Kopman",2.2,1)</f>
        <v>1</v>
      </c>
      <c r="KY778" s="203">
        <f>VLOOKUP(KV778,$A$794:$F$2344,6,FALSE)</f>
        <v>0</v>
      </c>
      <c r="KZ778" s="202" t="s">
        <v>61</v>
      </c>
      <c r="LA778" s="10">
        <f>KY778*1.5*KX778</f>
        <v>0</v>
      </c>
      <c r="LB778" s="10"/>
      <c r="LC778" s="263"/>
      <c r="LD778" s="202" t="s">
        <v>120</v>
      </c>
      <c r="LE778" s="484" t="s">
        <v>2429</v>
      </c>
      <c r="LG778" s="278">
        <f>IF(LF778="Kopman",2.2,1)</f>
        <v>1</v>
      </c>
      <c r="LH778" s="203">
        <f>VLOOKUP(LE778,$A$794:$F$2344,6,FALSE)</f>
        <v>0</v>
      </c>
      <c r="LI778" s="202" t="s">
        <v>61</v>
      </c>
      <c r="LJ778" s="10">
        <f>LH778*1.5*LG778</f>
        <v>0</v>
      </c>
      <c r="LK778" s="10"/>
      <c r="LL778" s="263"/>
      <c r="LM778" s="202" t="s">
        <v>120</v>
      </c>
      <c r="LN778" s="486" t="s">
        <v>430</v>
      </c>
      <c r="LO778" s="14" t="s">
        <v>1895</v>
      </c>
      <c r="LP778" s="278">
        <f>IF(LO778="Kopman",2.2,1)</f>
        <v>2.2000000000000002</v>
      </c>
      <c r="LQ778" s="203">
        <f>VLOOKUP(LN778,$A$794:$F$2344,6,FALSE)</f>
        <v>0</v>
      </c>
      <c r="LR778" s="202" t="s">
        <v>61</v>
      </c>
      <c r="LS778" s="10">
        <f>LQ778*1.5*LP778</f>
        <v>0</v>
      </c>
      <c r="LT778" s="10"/>
      <c r="LU778" s="263"/>
      <c r="LV778" s="202" t="s">
        <v>120</v>
      </c>
      <c r="LW778" s="496" t="s">
        <v>183</v>
      </c>
      <c r="LY778" s="278">
        <f>IF(LX778="Kopman",2.2,1)</f>
        <v>1</v>
      </c>
      <c r="LZ778" s="203" t="e">
        <f>VLOOKUP(LW778,$A$794:$F$2344,6,FALSE)</f>
        <v>#N/A</v>
      </c>
      <c r="MA778" s="202" t="s">
        <v>61</v>
      </c>
      <c r="MB778" s="10" t="e">
        <f>LZ778*1.5*LY778</f>
        <v>#N/A</v>
      </c>
      <c r="MC778" s="10"/>
      <c r="MD778" s="263"/>
      <c r="ME778" s="202" t="s">
        <v>120</v>
      </c>
      <c r="MF778" s="486" t="s">
        <v>1955</v>
      </c>
      <c r="MG778" s="14" t="s">
        <v>1895</v>
      </c>
      <c r="MH778" s="278">
        <f>IF(MG778="Kopman",2.2,1)</f>
        <v>2.2000000000000002</v>
      </c>
      <c r="MI778" s="203">
        <f>VLOOKUP(MF778,$A$794:$F$2344,6,FALSE)</f>
        <v>0</v>
      </c>
      <c r="MJ778" s="202" t="s">
        <v>61</v>
      </c>
      <c r="MK778" s="10">
        <f>MI778*1.5*MH778</f>
        <v>0</v>
      </c>
      <c r="ML778" s="10"/>
      <c r="MM778" s="263"/>
      <c r="MN778" s="202" t="s">
        <v>120</v>
      </c>
      <c r="MO778" s="484" t="s">
        <v>430</v>
      </c>
      <c r="MQ778" s="278">
        <f>IF(MP778="Kopman",2.2,1)</f>
        <v>1</v>
      </c>
      <c r="MR778" s="203">
        <f>VLOOKUP(MO778,$A$794:$F$2344,6,FALSE)</f>
        <v>0</v>
      </c>
      <c r="MS778" s="202" t="s">
        <v>61</v>
      </c>
      <c r="MT778" s="10">
        <f>MR778*1.5*MQ778</f>
        <v>0</v>
      </c>
      <c r="MU778" s="10"/>
      <c r="MV778" s="263"/>
      <c r="MW778" s="202" t="s">
        <v>120</v>
      </c>
      <c r="MX778" s="484" t="s">
        <v>430</v>
      </c>
      <c r="MZ778" s="278">
        <f>IF(MY778="Kopman",2.2,1)</f>
        <v>1</v>
      </c>
      <c r="NA778" s="203">
        <f>VLOOKUP(MX778,$A$794:$F$2344,6,FALSE)</f>
        <v>0</v>
      </c>
      <c r="NB778" s="202" t="s">
        <v>61</v>
      </c>
      <c r="NC778" s="10">
        <f>NA778*1.5*MZ778</f>
        <v>0</v>
      </c>
      <c r="ND778" s="10"/>
      <c r="NE778" s="263"/>
      <c r="NF778" s="202" t="s">
        <v>120</v>
      </c>
      <c r="NG778" s="484" t="s">
        <v>430</v>
      </c>
      <c r="NI778" s="278">
        <f>IF(NH778="Kopman",2.2,1)</f>
        <v>1</v>
      </c>
      <c r="NJ778" s="203">
        <f>VLOOKUP(NG778,$A$794:$F$2344,6,FALSE)</f>
        <v>0</v>
      </c>
      <c r="NK778" s="202" t="s">
        <v>61</v>
      </c>
      <c r="NL778" s="10">
        <f>NJ778*1.5*NI778</f>
        <v>0</v>
      </c>
      <c r="NM778" s="10"/>
      <c r="NN778" s="263"/>
      <c r="NO778" s="202" t="s">
        <v>120</v>
      </c>
      <c r="NP778" s="498" t="s">
        <v>2432</v>
      </c>
      <c r="NR778" s="278">
        <f>IF(NQ778="Kopman",2.2,1)</f>
        <v>1</v>
      </c>
      <c r="NS778" s="203">
        <f>VLOOKUP(NP778,$A$794:$F$2344,6,FALSE)</f>
        <v>5</v>
      </c>
      <c r="NT778" s="202" t="s">
        <v>61</v>
      </c>
      <c r="NU778" s="10">
        <f>NS778*1.5*NR778</f>
        <v>7.5</v>
      </c>
      <c r="NV778" s="10"/>
      <c r="NW778" s="263"/>
      <c r="NX778" s="202" t="s">
        <v>120</v>
      </c>
      <c r="NY778" s="484" t="s">
        <v>2247</v>
      </c>
      <c r="OA778" s="278">
        <f>IF(NZ778="Kopman",2.2,1)</f>
        <v>1</v>
      </c>
      <c r="OB778" s="203">
        <f>VLOOKUP(NY778,$A$794:$F$2344,6,FALSE)</f>
        <v>0</v>
      </c>
      <c r="OC778" s="202" t="s">
        <v>61</v>
      </c>
      <c r="OD778" s="10">
        <f>OB778*1.5*OA778</f>
        <v>0</v>
      </c>
      <c r="OE778" s="10"/>
      <c r="OF778" s="263"/>
      <c r="OG778" s="202" t="s">
        <v>120</v>
      </c>
      <c r="OH778" s="486" t="s">
        <v>430</v>
      </c>
      <c r="OI778" s="14" t="s">
        <v>1895</v>
      </c>
      <c r="OJ778" s="278">
        <f>IF(OI778="Kopman",2.2,1)</f>
        <v>2.2000000000000002</v>
      </c>
      <c r="OK778" s="203">
        <f>VLOOKUP(OH778,$A$794:$F$2344,6,FALSE)</f>
        <v>0</v>
      </c>
      <c r="OL778" s="202" t="s">
        <v>61</v>
      </c>
      <c r="OM778" s="10">
        <f>OK778*1.5*OJ778</f>
        <v>0</v>
      </c>
      <c r="ON778" s="10"/>
      <c r="OO778" s="263"/>
      <c r="OP778" s="202" t="s">
        <v>120</v>
      </c>
      <c r="OQ778" s="484" t="s">
        <v>544</v>
      </c>
      <c r="OS778" s="278">
        <f>IF(OR778="Kopman",2.2,1)</f>
        <v>1</v>
      </c>
      <c r="OT778" s="203">
        <f>VLOOKUP(OQ778,$A$794:$F$2344,6,FALSE)</f>
        <v>0</v>
      </c>
      <c r="OU778" s="202" t="s">
        <v>61</v>
      </c>
      <c r="OV778" s="10">
        <f>OT778*1.5*OS778</f>
        <v>0</v>
      </c>
      <c r="OW778" s="10"/>
      <c r="OX778" s="263"/>
      <c r="OY778" s="202" t="s">
        <v>120</v>
      </c>
      <c r="OZ778" s="484" t="s">
        <v>3066</v>
      </c>
      <c r="PB778" s="278">
        <f>IF(PA778="Kopman",2.2,1)</f>
        <v>1</v>
      </c>
      <c r="PC778" s="203">
        <f>VLOOKUP(OZ778,$A$794:$F$2344,6,FALSE)</f>
        <v>0</v>
      </c>
      <c r="PD778" s="202" t="s">
        <v>61</v>
      </c>
      <c r="PE778" s="10">
        <f>PC778*1.5*PB778</f>
        <v>0</v>
      </c>
      <c r="PF778" s="10"/>
      <c r="PG778" s="263"/>
      <c r="PH778" s="202" t="s">
        <v>120</v>
      </c>
      <c r="PI778" s="496" t="s">
        <v>183</v>
      </c>
      <c r="PK778" s="278">
        <f>IF(PJ778="Kopman",2.2,1)</f>
        <v>1</v>
      </c>
      <c r="PL778" s="203" t="e">
        <f>VLOOKUP(PI778,$A$794:$F$2344,6,FALSE)</f>
        <v>#N/A</v>
      </c>
      <c r="PM778" s="202" t="s">
        <v>61</v>
      </c>
      <c r="PN778" s="10" t="e">
        <f>PL778*1.5*PK778</f>
        <v>#N/A</v>
      </c>
      <c r="PO778" s="10"/>
      <c r="PP778" s="263"/>
      <c r="PQ778" s="202" t="s">
        <v>120</v>
      </c>
      <c r="PR778" s="484" t="s">
        <v>3137</v>
      </c>
      <c r="PT778" s="278">
        <f>IF(PS778="Kopman",2.2,1)</f>
        <v>1</v>
      </c>
      <c r="PU778" s="203">
        <f>VLOOKUP(PR778,$A$794:$F$2344,6,FALSE)</f>
        <v>0</v>
      </c>
      <c r="PV778" s="202" t="s">
        <v>61</v>
      </c>
      <c r="PW778" s="10">
        <f>PU778*1.5*PT778</f>
        <v>0</v>
      </c>
      <c r="PX778" s="10"/>
      <c r="PY778" s="263"/>
      <c r="PZ778" s="202" t="s">
        <v>120</v>
      </c>
      <c r="QA778" s="496" t="s">
        <v>183</v>
      </c>
      <c r="QC778" s="278">
        <f>IF(QB778="Kopman",2.2,1)</f>
        <v>1</v>
      </c>
      <c r="QD778" s="203" t="e">
        <f>VLOOKUP(QA778,$A$794:$F$2344,6,FALSE)</f>
        <v>#N/A</v>
      </c>
      <c r="QE778" s="202" t="s">
        <v>61</v>
      </c>
      <c r="QF778" s="10" t="e">
        <f>QD778*1.5*QC778</f>
        <v>#N/A</v>
      </c>
      <c r="QG778" s="10"/>
      <c r="QH778" s="263"/>
      <c r="QI778" s="202" t="s">
        <v>120</v>
      </c>
      <c r="QJ778" s="484" t="s">
        <v>2081</v>
      </c>
      <c r="QL778" s="278">
        <f>IF(QK778="Kopman",2.2,1)</f>
        <v>1</v>
      </c>
      <c r="QM778" s="203">
        <f>VLOOKUP(QJ778,$A$794:$F$2344,6,FALSE)</f>
        <v>0</v>
      </c>
      <c r="QN778" s="202" t="s">
        <v>61</v>
      </c>
      <c r="QO778" s="10">
        <f>QM778*1.5*QL778</f>
        <v>0</v>
      </c>
      <c r="QP778" s="10"/>
      <c r="QQ778" s="263"/>
      <c r="QR778" s="202" t="s">
        <v>120</v>
      </c>
      <c r="QS778" s="484" t="s">
        <v>430</v>
      </c>
      <c r="QU778" s="278">
        <f>IF(QT778="Kopman",2.2,1)</f>
        <v>1</v>
      </c>
      <c r="QV778" s="203">
        <f>VLOOKUP(QS778,$A$794:$F$2344,6,FALSE)</f>
        <v>0</v>
      </c>
      <c r="QW778" s="202" t="s">
        <v>61</v>
      </c>
      <c r="QX778" s="10">
        <f>QV778*1.5*QU778</f>
        <v>0</v>
      </c>
      <c r="QY778" s="10"/>
      <c r="QZ778" s="263"/>
      <c r="RA778" s="202" t="s">
        <v>120</v>
      </c>
      <c r="RB778" s="484" t="s">
        <v>3188</v>
      </c>
      <c r="RD778" s="278">
        <f>IF(RC778="Kopman",2.2,1)</f>
        <v>1</v>
      </c>
      <c r="RE778" s="203">
        <f>VLOOKUP(RB778,$A$794:$F$2344,6,FALSE)</f>
        <v>0</v>
      </c>
      <c r="RF778" s="202" t="s">
        <v>61</v>
      </c>
      <c r="RG778" s="10">
        <f>RE778*1.5*RD778</f>
        <v>0</v>
      </c>
      <c r="RH778" s="10"/>
      <c r="RI778" s="263"/>
      <c r="RJ778" s="202" t="s">
        <v>120</v>
      </c>
      <c r="RK778" s="484" t="s">
        <v>1116</v>
      </c>
      <c r="RM778" s="278">
        <f>IF(RL778="Kopman",2.2,1)</f>
        <v>1</v>
      </c>
      <c r="RN778" s="203">
        <f>VLOOKUP(RK778,$A$794:$F$2344,6,FALSE)</f>
        <v>0</v>
      </c>
      <c r="RO778" s="202" t="s">
        <v>61</v>
      </c>
      <c r="RP778" s="10">
        <f>RN778*1.5*RM778</f>
        <v>0</v>
      </c>
      <c r="RQ778" s="10"/>
      <c r="RR778" s="263"/>
      <c r="RS778" s="202" t="s">
        <v>120</v>
      </c>
      <c r="RT778" s="484" t="s">
        <v>3119</v>
      </c>
      <c r="RV778" s="278">
        <f>IF(RU778="Kopman",2.2,1)</f>
        <v>1</v>
      </c>
      <c r="RW778" s="203">
        <f>VLOOKUP(RT778,$A$794:$F$2344,6,FALSE)</f>
        <v>0</v>
      </c>
      <c r="RX778" s="202" t="s">
        <v>61</v>
      </c>
      <c r="RY778" s="10">
        <f>RW778*1.5*RV778</f>
        <v>0</v>
      </c>
      <c r="RZ778" s="10"/>
      <c r="SA778" s="269"/>
      <c r="SB778" s="202" t="s">
        <v>120</v>
      </c>
      <c r="SC778" s="484" t="s">
        <v>430</v>
      </c>
      <c r="SE778" s="278">
        <f>IF(SD778="Kopman",2.2,1)</f>
        <v>1</v>
      </c>
      <c r="SF778" s="203">
        <f>VLOOKUP(SC778,$A$794:$F$2344,6,FALSE)</f>
        <v>0</v>
      </c>
      <c r="SG778" s="202" t="s">
        <v>61</v>
      </c>
      <c r="SH778" s="10">
        <f>SF778*1.5*SE778</f>
        <v>0</v>
      </c>
      <c r="SI778" s="10"/>
      <c r="SJ778" s="269"/>
      <c r="SK778" s="202" t="s">
        <v>120</v>
      </c>
      <c r="SL778" s="496" t="s">
        <v>183</v>
      </c>
      <c r="SN778" s="278">
        <f>IF(SM778="Kopman",2.2,1)</f>
        <v>1</v>
      </c>
      <c r="SO778" s="203" t="e">
        <f>VLOOKUP(SL778,$A$794:$F$2344,6,FALSE)</f>
        <v>#N/A</v>
      </c>
      <c r="SP778" s="202" t="s">
        <v>61</v>
      </c>
      <c r="SQ778" s="10" t="e">
        <f>SO778*1.5*SN778</f>
        <v>#N/A</v>
      </c>
      <c r="SR778" s="10"/>
      <c r="SS778" s="269"/>
      <c r="ST778" s="202" t="s">
        <v>120</v>
      </c>
      <c r="SU778" s="484" t="s">
        <v>430</v>
      </c>
      <c r="SW778" s="278">
        <f>IF(SV778="Kopman",2.2,1)</f>
        <v>1</v>
      </c>
      <c r="SX778" s="203">
        <f>VLOOKUP(SU778,$A$794:$F$2344,6,FALSE)</f>
        <v>0</v>
      </c>
      <c r="SY778" s="202" t="s">
        <v>61</v>
      </c>
      <c r="SZ778" s="10">
        <f>SX778*1.5*SW778</f>
        <v>0</v>
      </c>
      <c r="TA778" s="10"/>
      <c r="TB778" s="269"/>
      <c r="TC778" s="202" t="s">
        <v>120</v>
      </c>
      <c r="TD778" s="484" t="s">
        <v>3058</v>
      </c>
      <c r="TF778" s="278">
        <f>IF(TE778="Kopman",2.2,1)</f>
        <v>1</v>
      </c>
      <c r="TG778" s="203">
        <f>VLOOKUP(TD778,$A$794:$F$2344,6,FALSE)</f>
        <v>0</v>
      </c>
      <c r="TH778" s="202" t="s">
        <v>61</v>
      </c>
      <c r="TI778" s="10">
        <f>TG778*1.5*TF778</f>
        <v>0</v>
      </c>
      <c r="TK778" s="269"/>
      <c r="TL778" s="202" t="s">
        <v>120</v>
      </c>
      <c r="TM778" s="484" t="s">
        <v>3214</v>
      </c>
      <c r="TO778" s="278">
        <f>IF(TN778="Kopman",2.2,1)</f>
        <v>1</v>
      </c>
      <c r="TP778" s="203">
        <f>VLOOKUP(TM778,$A$794:$F$2344,6,FALSE)</f>
        <v>0</v>
      </c>
      <c r="TQ778" s="202" t="s">
        <v>61</v>
      </c>
      <c r="TR778" s="10">
        <f>TP778*1.5*TO778</f>
        <v>0</v>
      </c>
      <c r="TS778" s="10"/>
      <c r="TT778" s="269"/>
      <c r="TU778" s="202" t="s">
        <v>120</v>
      </c>
      <c r="TV778" s="484" t="s">
        <v>629</v>
      </c>
      <c r="TW778" s="495"/>
      <c r="TX778" s="278">
        <f>IF(TW778="Kopman",2.2,1)</f>
        <v>1</v>
      </c>
      <c r="TY778" s="203">
        <f>VLOOKUP(TV778,$A$794:$F$2344,6,FALSE)</f>
        <v>0</v>
      </c>
      <c r="TZ778" s="202" t="s">
        <v>61</v>
      </c>
      <c r="UA778" s="10">
        <f>TY778*1.5*TX778</f>
        <v>0</v>
      </c>
      <c r="UB778" s="10"/>
      <c r="UC778" s="269"/>
      <c r="UD778" s="202" t="s">
        <v>120</v>
      </c>
      <c r="UE778" s="498" t="s">
        <v>2406</v>
      </c>
      <c r="UG778" s="278">
        <f>IF(UF778="Kopman",2.2,1)</f>
        <v>1</v>
      </c>
      <c r="UH778" s="203">
        <f>VLOOKUP(UE778,$A$794:$F$2344,6,FALSE)</f>
        <v>0</v>
      </c>
      <c r="UI778" s="202" t="s">
        <v>61</v>
      </c>
      <c r="UJ778" s="10">
        <f>UH778*1.5*UG778</f>
        <v>0</v>
      </c>
      <c r="UK778" s="10"/>
      <c r="UL778" s="269"/>
      <c r="UM778" s="202" t="s">
        <v>120</v>
      </c>
      <c r="UN778" s="484" t="s">
        <v>443</v>
      </c>
      <c r="UP778" s="278">
        <f>IF(UO778="Kopman",2.2,1)</f>
        <v>1</v>
      </c>
      <c r="UQ778" s="203">
        <f>VLOOKUP(UN778,$A$794:$F$2344,6,FALSE)</f>
        <v>0</v>
      </c>
      <c r="UR778" s="202" t="s">
        <v>61</v>
      </c>
      <c r="US778" s="10">
        <f>UQ778*1.5*UP778</f>
        <v>0</v>
      </c>
      <c r="UT778" s="10"/>
      <c r="UU778" s="269"/>
      <c r="UV778" s="202" t="s">
        <v>120</v>
      </c>
      <c r="UW778" s="484" t="s">
        <v>2406</v>
      </c>
      <c r="UY778" s="278">
        <f>IF(UX778="Kopman",2.2,1)</f>
        <v>1</v>
      </c>
      <c r="UZ778" s="203">
        <f>VLOOKUP(UW778,$A$794:$F$2344,6,FALSE)</f>
        <v>0</v>
      </c>
      <c r="VA778" s="202" t="s">
        <v>61</v>
      </c>
      <c r="VB778" s="10">
        <f>UZ778*1.5*UY778</f>
        <v>0</v>
      </c>
      <c r="VC778" s="10"/>
      <c r="VD778" s="269"/>
      <c r="VE778" s="202" t="s">
        <v>120</v>
      </c>
      <c r="VF778" s="484" t="s">
        <v>430</v>
      </c>
      <c r="VH778" s="278">
        <f>IF(VG778="Kopman",2.2,1)</f>
        <v>1</v>
      </c>
      <c r="VI778" s="203">
        <f>VLOOKUP(VF778,$A$794:$F$2344,6,FALSE)</f>
        <v>0</v>
      </c>
      <c r="VJ778" s="202" t="s">
        <v>61</v>
      </c>
      <c r="VK778" s="10">
        <f>VI778*1.5*VH778</f>
        <v>0</v>
      </c>
      <c r="VL778" s="10"/>
      <c r="VM778" s="269"/>
      <c r="VN778" s="202" t="s">
        <v>120</v>
      </c>
      <c r="VO778" s="484" t="s">
        <v>837</v>
      </c>
      <c r="VQ778" s="278">
        <f>IF(VP778="Kopman",2.2,1)</f>
        <v>1</v>
      </c>
      <c r="VR778" s="203">
        <f>VLOOKUP(VO778,$A$794:$F$2344,6,FALSE)</f>
        <v>0</v>
      </c>
      <c r="VS778" s="202" t="s">
        <v>61</v>
      </c>
      <c r="VT778" s="10">
        <f>VR778*1.5*VQ778</f>
        <v>0</v>
      </c>
      <c r="VU778" s="10"/>
      <c r="VV778" s="269"/>
      <c r="VW778" s="202" t="s">
        <v>120</v>
      </c>
      <c r="VX778" s="496" t="s">
        <v>183</v>
      </c>
      <c r="VZ778" s="278">
        <f>IF(VY778="Kopman",2.2,1)</f>
        <v>1</v>
      </c>
      <c r="WA778" s="203" t="e">
        <f>VLOOKUP(VX778,$A$794:$F$2344,6,FALSE)</f>
        <v>#N/A</v>
      </c>
      <c r="WB778" s="202" t="s">
        <v>61</v>
      </c>
      <c r="WC778" s="10" t="e">
        <f>WA778*1.5*VZ778</f>
        <v>#N/A</v>
      </c>
      <c r="WE778" s="269"/>
      <c r="WF778" s="202" t="s">
        <v>120</v>
      </c>
      <c r="WG778" s="484" t="s">
        <v>2980</v>
      </c>
      <c r="WI778" s="278">
        <f>IF(WH778="Kopman",2.2,1)</f>
        <v>1</v>
      </c>
      <c r="WJ778" s="203">
        <f>VLOOKUP(WG778,$A$794:$F$2344,6,FALSE)</f>
        <v>0</v>
      </c>
      <c r="WK778" s="202" t="s">
        <v>61</v>
      </c>
      <c r="WL778" s="10">
        <f>WJ778*1.5*WI778</f>
        <v>0</v>
      </c>
      <c r="WN778" s="269"/>
      <c r="WO778" s="202" t="s">
        <v>120</v>
      </c>
      <c r="WP778" s="484" t="s">
        <v>3405</v>
      </c>
      <c r="WQ778" s="203"/>
      <c r="WR778" s="278">
        <f>IF(WQ778="Kopman",2.2,1)</f>
        <v>1</v>
      </c>
      <c r="WS778" s="203">
        <f>VLOOKUP(WP778,$A$794:$F$2344,6,FALSE)</f>
        <v>0</v>
      </c>
      <c r="WT778" s="202" t="s">
        <v>61</v>
      </c>
      <c r="WU778" s="10">
        <f>WS778*1.5*WR778</f>
        <v>0</v>
      </c>
      <c r="WV778" s="10"/>
      <c r="WW778" s="269"/>
      <c r="WX778" s="202" t="s">
        <v>120</v>
      </c>
      <c r="WY778" s="484" t="s">
        <v>3103</v>
      </c>
      <c r="XA778" s="278">
        <f>IF(WZ778="Kopman",2.2,1)</f>
        <v>1</v>
      </c>
      <c r="XB778" s="203">
        <f>VLOOKUP(WY778,$A$794:$F$2344,6,FALSE)</f>
        <v>0</v>
      </c>
      <c r="XC778" s="202" t="s">
        <v>61</v>
      </c>
      <c r="XD778" s="10">
        <f>XB778*1.5*XA778</f>
        <v>0</v>
      </c>
      <c r="XF778" s="269"/>
      <c r="XG778" s="202" t="s">
        <v>120</v>
      </c>
      <c r="XH778" s="484" t="s">
        <v>2081</v>
      </c>
      <c r="XJ778" s="278">
        <f>IF(XI778="Kopman",2.2,1)</f>
        <v>1</v>
      </c>
      <c r="XK778" s="203">
        <f>VLOOKUP(XH778,$A$794:$F$2344,6,FALSE)</f>
        <v>0</v>
      </c>
      <c r="XL778" s="202" t="s">
        <v>61</v>
      </c>
      <c r="XM778" s="10">
        <f>XK778*1.5*XJ778</f>
        <v>0</v>
      </c>
      <c r="XO778" s="269"/>
      <c r="XP778" s="202" t="s">
        <v>120</v>
      </c>
      <c r="XQ778" s="484" t="s">
        <v>430</v>
      </c>
      <c r="XS778" s="278">
        <f>IF(XR778="Kopman",2.2,1)</f>
        <v>1</v>
      </c>
      <c r="XT778" s="203">
        <f>VLOOKUP(XQ778,$A$794:$F$2344,6,FALSE)</f>
        <v>0</v>
      </c>
      <c r="XU778" s="202" t="s">
        <v>61</v>
      </c>
      <c r="XV778" s="10">
        <f>XT778*1.5*XS778</f>
        <v>0</v>
      </c>
      <c r="XW778" s="10"/>
      <c r="XX778" s="269"/>
      <c r="XY778" s="202" t="s">
        <v>120</v>
      </c>
      <c r="XZ778" s="484" t="s">
        <v>3027</v>
      </c>
      <c r="YB778" s="278">
        <f>IF(YA778="Kopman",2.2,1)</f>
        <v>1</v>
      </c>
      <c r="YC778" s="203">
        <f>VLOOKUP(XZ778,$A$794:$F$2344,6,FALSE)</f>
        <v>0</v>
      </c>
      <c r="YD778" s="202" t="s">
        <v>61</v>
      </c>
      <c r="YE778" s="10">
        <f>YC778*1.5*YB778</f>
        <v>0</v>
      </c>
      <c r="YG778" s="269"/>
      <c r="YH778" s="202" t="s">
        <v>120</v>
      </c>
      <c r="YI778" s="78" t="s">
        <v>183</v>
      </c>
      <c r="YK778" s="278">
        <f>IF(YJ778="Kopman",2.2,1)</f>
        <v>1</v>
      </c>
      <c r="YL778" s="203" t="e">
        <f>VLOOKUP(YI778,$A$794:$F$2344,6,FALSE)</f>
        <v>#N/A</v>
      </c>
      <c r="YM778" s="202" t="s">
        <v>61</v>
      </c>
      <c r="YN778" s="10" t="e">
        <f>YL778*1.5*YK778</f>
        <v>#N/A</v>
      </c>
      <c r="YO778" s="10"/>
      <c r="YP778" s="269"/>
      <c r="YQ778" s="202" t="s">
        <v>120</v>
      </c>
      <c r="YR778" s="78" t="s">
        <v>183</v>
      </c>
      <c r="YT778" s="278">
        <f>IF(YS778="Kopman",2.2,1)</f>
        <v>1</v>
      </c>
      <c r="YU778" s="203" t="e">
        <f>VLOOKUP(YR778,$A$794:$F$2344,6,FALSE)</f>
        <v>#N/A</v>
      </c>
      <c r="YV778" s="202" t="s">
        <v>61</v>
      </c>
      <c r="YW778" s="10" t="e">
        <f>YU778*1.5*YT778</f>
        <v>#N/A</v>
      </c>
      <c r="YY778" s="269"/>
      <c r="YZ778" s="202" t="s">
        <v>120</v>
      </c>
      <c r="ZA778" s="78" t="s">
        <v>183</v>
      </c>
      <c r="ZC778" s="278">
        <f>IF(ZB778="Kopman",2.2,1)</f>
        <v>1</v>
      </c>
      <c r="ZD778" s="203" t="e">
        <f>VLOOKUP(ZA778,$A$794:$F$2344,6,FALSE)</f>
        <v>#N/A</v>
      </c>
      <c r="ZE778" s="202" t="s">
        <v>61</v>
      </c>
      <c r="ZF778" s="10" t="e">
        <f>ZD778*1.5*ZC778</f>
        <v>#N/A</v>
      </c>
      <c r="ZH778" s="269"/>
      <c r="ZI778" s="202" t="s">
        <v>120</v>
      </c>
      <c r="ZJ778" s="78" t="s">
        <v>183</v>
      </c>
      <c r="ZL778" s="278">
        <f>IF(ZK778="Kopman",2.2,1)</f>
        <v>1</v>
      </c>
      <c r="ZM778" s="203" t="e">
        <f>VLOOKUP(ZJ778,$A$794:$F$2344,6,FALSE)</f>
        <v>#N/A</v>
      </c>
      <c r="ZN778" s="202" t="s">
        <v>61</v>
      </c>
      <c r="ZO778" s="10" t="e">
        <f>ZM778*1.5*ZL778</f>
        <v>#N/A</v>
      </c>
      <c r="ZQ778" s="269"/>
      <c r="ZR778" s="202" t="s">
        <v>120</v>
      </c>
      <c r="ZS778" s="484" t="s">
        <v>430</v>
      </c>
      <c r="ZU778" s="278">
        <f>IF(ZT778="Kopman",2.2,1)</f>
        <v>1</v>
      </c>
      <c r="ZV778" s="203">
        <f>VLOOKUP(ZS778,$A$794:$F$2344,6,FALSE)</f>
        <v>0</v>
      </c>
      <c r="ZW778" s="202" t="s">
        <v>61</v>
      </c>
      <c r="ZX778" s="10">
        <f>ZV778*1.5*ZU778</f>
        <v>0</v>
      </c>
      <c r="ZY778" s="10"/>
      <c r="ZZ778" s="269"/>
      <c r="AAA778" s="202" t="s">
        <v>120</v>
      </c>
      <c r="AAB778" s="486" t="s">
        <v>430</v>
      </c>
      <c r="AAC778" s="14" t="s">
        <v>1895</v>
      </c>
      <c r="AAD778" s="278">
        <f>IF(AAC778="Kopman",2.2,1)</f>
        <v>2.2000000000000002</v>
      </c>
      <c r="AAE778" s="203">
        <f>VLOOKUP(AAB778,$A$794:$F$2344,6,FALSE)</f>
        <v>0</v>
      </c>
      <c r="AAF778" s="202" t="s">
        <v>61</v>
      </c>
      <c r="AAG778" s="10">
        <f>AAE778*1.5*AAD778</f>
        <v>0</v>
      </c>
      <c r="AAH778" s="10"/>
      <c r="AAI778" s="269"/>
      <c r="AAJ778" s="202" t="s">
        <v>120</v>
      </c>
      <c r="AAK778" s="78" t="s">
        <v>183</v>
      </c>
      <c r="AAM778" s="278">
        <f>IF(AAL778="Kopman",2.2,1)</f>
        <v>1</v>
      </c>
      <c r="AAN778" s="203" t="e">
        <f>VLOOKUP(AAK778,$A$794:$F$2344,6,FALSE)</f>
        <v>#N/A</v>
      </c>
      <c r="AAO778" s="202" t="s">
        <v>61</v>
      </c>
      <c r="AAP778" s="10" t="e">
        <f>AAN778*1.5*AAM778</f>
        <v>#N/A</v>
      </c>
      <c r="AAQ778" s="10"/>
      <c r="AAR778" s="269"/>
      <c r="AAS778" s="202" t="s">
        <v>120</v>
      </c>
      <c r="AAT778" s="498" t="s">
        <v>2895</v>
      </c>
      <c r="AAV778" s="278">
        <f>IF(AAU778="Kopman",2.2,1)</f>
        <v>1</v>
      </c>
      <c r="AAW778" s="203">
        <f>VLOOKUP(AAT778,$A$794:$F$2344,6,FALSE)</f>
        <v>0</v>
      </c>
      <c r="AAX778" s="202" t="s">
        <v>61</v>
      </c>
      <c r="AAY778" s="10">
        <f>AAW778*1.5*AAV778</f>
        <v>0</v>
      </c>
      <c r="AAZ778" s="10"/>
      <c r="ABA778" s="269"/>
      <c r="ABB778" s="202" t="s">
        <v>120</v>
      </c>
      <c r="ABC778" s="484" t="s">
        <v>430</v>
      </c>
      <c r="ABE778" s="278">
        <f>IF(ABD778="Kopman",2.2,1)</f>
        <v>1</v>
      </c>
      <c r="ABF778" s="203">
        <f>VLOOKUP(ABC778,$A$794:$F$2344,6,FALSE)</f>
        <v>0</v>
      </c>
      <c r="ABG778" s="202" t="s">
        <v>61</v>
      </c>
      <c r="ABH778" s="10">
        <f>ABF778*1.5*ABE778</f>
        <v>0</v>
      </c>
      <c r="ABI778" s="10"/>
      <c r="ABJ778" s="269"/>
      <c r="ABK778" s="202" t="s">
        <v>120</v>
      </c>
      <c r="ABL778" s="484" t="s">
        <v>1621</v>
      </c>
      <c r="ABN778" s="278">
        <f>IF(ABM778="Kopman",2.2,1)</f>
        <v>1</v>
      </c>
      <c r="ABO778" s="203">
        <f>VLOOKUP(ABL778,$A$794:$F$2344,6,FALSE)</f>
        <v>0</v>
      </c>
      <c r="ABP778" s="202" t="s">
        <v>61</v>
      </c>
      <c r="ABQ778" s="10">
        <f>ABO778*1.5*ABN778</f>
        <v>0</v>
      </c>
      <c r="ABR778" s="10"/>
      <c r="ABS778" s="269"/>
      <c r="ABT778" s="202" t="s">
        <v>120</v>
      </c>
      <c r="ABU778" s="484" t="s">
        <v>3214</v>
      </c>
      <c r="ABW778" s="278">
        <f>IF(ABV778="Kopman",2.2,1)</f>
        <v>1</v>
      </c>
      <c r="ABX778" s="203">
        <f>VLOOKUP(ABU778,$A$794:$F$2344,6,FALSE)</f>
        <v>0</v>
      </c>
      <c r="ABY778" s="202" t="s">
        <v>61</v>
      </c>
      <c r="ABZ778" s="10">
        <f>ABX778*1.5*ABW778</f>
        <v>0</v>
      </c>
      <c r="ACA778" s="10"/>
      <c r="ACB778" s="269"/>
      <c r="ACC778" s="202" t="s">
        <v>120</v>
      </c>
      <c r="ACD778" s="484" t="s">
        <v>794</v>
      </c>
      <c r="ACF778" s="278">
        <f>IF(ACE778="Kopman",2.2,1)</f>
        <v>1</v>
      </c>
      <c r="ACG778" s="203">
        <f>VLOOKUP(ACD778,$A$794:$F$2344,6,FALSE)</f>
        <v>0</v>
      </c>
      <c r="ACH778" s="202" t="s">
        <v>61</v>
      </c>
      <c r="ACI778" s="10">
        <f>ACG778*1.5*ACF778</f>
        <v>0</v>
      </c>
      <c r="ACJ778" s="10"/>
      <c r="ACK778" s="269"/>
      <c r="ACL778" s="202" t="s">
        <v>120</v>
      </c>
      <c r="ACM778" s="484" t="s">
        <v>2081</v>
      </c>
      <c r="ACO778" s="278">
        <f>IF(ACN778="Kopman",2.2,1)</f>
        <v>1</v>
      </c>
      <c r="ACP778" s="203">
        <f>VLOOKUP(ACM778,$A$794:$F$2344,6,FALSE)</f>
        <v>0</v>
      </c>
      <c r="ACQ778" s="202" t="s">
        <v>61</v>
      </c>
      <c r="ACR778" s="10">
        <f>ACP778*1.5*ACO778</f>
        <v>0</v>
      </c>
      <c r="ACS778" s="10"/>
      <c r="ACT778" s="269"/>
      <c r="ACU778" s="202" t="s">
        <v>120</v>
      </c>
      <c r="ACV778" s="484" t="s">
        <v>443</v>
      </c>
      <c r="ACX778" s="278">
        <f>IF(ACW778="Kopman",2.2,1)</f>
        <v>1</v>
      </c>
      <c r="ACY778" s="203">
        <f>VLOOKUP(ACV778,$A$794:$F$2344,6,FALSE)</f>
        <v>0</v>
      </c>
      <c r="ACZ778" s="202" t="s">
        <v>61</v>
      </c>
      <c r="ADA778" s="10">
        <f>ACY778*1.5*ACX778</f>
        <v>0</v>
      </c>
      <c r="ADB778" s="10"/>
      <c r="ADC778" s="269"/>
      <c r="ADD778" s="202" t="s">
        <v>120</v>
      </c>
      <c r="ADE778" s="486" t="s">
        <v>2081</v>
      </c>
      <c r="ADF778" s="14" t="s">
        <v>1895</v>
      </c>
      <c r="ADG778" s="278">
        <f>IF(ADF778="Kopman",2.2,1)</f>
        <v>2.2000000000000002</v>
      </c>
      <c r="ADH778" s="203">
        <f>VLOOKUP(ADE778,$A$794:$F$2344,6,FALSE)</f>
        <v>0</v>
      </c>
      <c r="ADI778" s="202" t="s">
        <v>61</v>
      </c>
      <c r="ADJ778" s="10">
        <f>ADH778*1.5*ADG778</f>
        <v>0</v>
      </c>
      <c r="ADL778" s="269"/>
      <c r="ADM778" s="202" t="s">
        <v>120</v>
      </c>
      <c r="ADN778" s="484" t="s">
        <v>654</v>
      </c>
      <c r="ADP778" s="278">
        <f>IF(ADO778="Kopman",2.2,1)</f>
        <v>1</v>
      </c>
      <c r="ADQ778" s="203">
        <f>VLOOKUP(ADN778,$A$794:$F$2344,6,FALSE)</f>
        <v>0</v>
      </c>
      <c r="ADR778" s="202" t="s">
        <v>61</v>
      </c>
      <c r="ADS778" s="10">
        <f>ADQ778*1.5*ADP778</f>
        <v>0</v>
      </c>
      <c r="ADT778" s="10"/>
      <c r="ADU778" s="269"/>
      <c r="ADV778" s="202" t="s">
        <v>120</v>
      </c>
      <c r="ADW778" s="78" t="s">
        <v>183</v>
      </c>
      <c r="ADY778" s="278">
        <f>IF(ADX778="Kopman",2.2,1)</f>
        <v>1</v>
      </c>
      <c r="ADZ778" s="203" t="e">
        <f>VLOOKUP(ADW778,$A$794:$F$2344,6,FALSE)</f>
        <v>#N/A</v>
      </c>
      <c r="AEA778" s="202" t="s">
        <v>61</v>
      </c>
      <c r="AEB778" s="10" t="e">
        <f>ADZ778*1.5*ADY778</f>
        <v>#N/A</v>
      </c>
      <c r="AED778" s="269"/>
      <c r="AEE778" s="202" t="s">
        <v>120</v>
      </c>
      <c r="AEF778" s="491" t="s">
        <v>3556</v>
      </c>
      <c r="AEH778" s="278">
        <f>IF(AEG778="Kopman",2.2,1)</f>
        <v>1</v>
      </c>
      <c r="AEI778" s="203">
        <f>VLOOKUP(AEF778,$A$794:$F$2344,6,FALSE)</f>
        <v>0</v>
      </c>
      <c r="AEJ778" s="202" t="s">
        <v>61</v>
      </c>
      <c r="AEK778" s="10">
        <f>AEI778*1.5*AEH778</f>
        <v>0</v>
      </c>
      <c r="AEM778" s="269"/>
      <c r="AEN778" s="202" t="s">
        <v>120</v>
      </c>
      <c r="AEO778" s="484" t="s">
        <v>2454</v>
      </c>
      <c r="AEQ778" s="278">
        <f>IF(AEP778="Kopman",2.2,1)</f>
        <v>1</v>
      </c>
      <c r="AER778" s="203">
        <f>VLOOKUP(AEO778,$A$794:$F$2344,6,FALSE)</f>
        <v>15</v>
      </c>
      <c r="AES778" s="202" t="s">
        <v>61</v>
      </c>
      <c r="AET778" s="10">
        <f>AER778*1.5*AEQ778</f>
        <v>22.5</v>
      </c>
      <c r="AEV778" s="269"/>
      <c r="AEW778" s="202" t="s">
        <v>120</v>
      </c>
      <c r="AEX778" s="484" t="s">
        <v>430</v>
      </c>
      <c r="AEZ778" s="278">
        <f>IF(AEY778="Kopman",2.2,1)</f>
        <v>1</v>
      </c>
      <c r="AFA778" s="203">
        <f>VLOOKUP(AEX778,$A$794:$F$2344,6,FALSE)</f>
        <v>0</v>
      </c>
      <c r="AFB778" s="202" t="s">
        <v>61</v>
      </c>
      <c r="AFC778" s="10">
        <f>AFA778*1.5*AEZ778</f>
        <v>0</v>
      </c>
      <c r="AFD778" s="10"/>
      <c r="AFE778" s="269"/>
      <c r="AFF778" s="202" t="s">
        <v>120</v>
      </c>
      <c r="AFG778" s="78" t="s">
        <v>183</v>
      </c>
      <c r="AFI778" s="278">
        <f>IF(AFH778="Kopman",2.2,1)</f>
        <v>1</v>
      </c>
      <c r="AFJ778" s="203" t="e">
        <f>VLOOKUP(AFG778,$A$794:$F$2344,6,FALSE)</f>
        <v>#N/A</v>
      </c>
      <c r="AFK778" s="202" t="s">
        <v>61</v>
      </c>
      <c r="AFL778" s="10" t="e">
        <f>AFJ778*1.5*AFI778</f>
        <v>#N/A</v>
      </c>
      <c r="AFM778" s="10"/>
      <c r="AFN778" s="269"/>
      <c r="AFO778" s="202" t="s">
        <v>120</v>
      </c>
      <c r="AFP778" s="484" t="s">
        <v>430</v>
      </c>
      <c r="AFR778" s="278">
        <f>IF(AFQ778="Kopman",2.2,1)</f>
        <v>1</v>
      </c>
      <c r="AFS778" s="203">
        <f>VLOOKUP(AFP778,$A$794:$F$2344,6,FALSE)</f>
        <v>0</v>
      </c>
      <c r="AFT778" s="202" t="s">
        <v>61</v>
      </c>
      <c r="AFU778" s="10">
        <f>AFS778*1.5*AFR778</f>
        <v>0</v>
      </c>
      <c r="AFV778" s="10"/>
      <c r="AFW778" s="269"/>
      <c r="AFX778" s="202" t="s">
        <v>120</v>
      </c>
      <c r="AFY778" s="484" t="s">
        <v>2287</v>
      </c>
      <c r="AGA778" s="278">
        <f>IF(AFZ778="Kopman",2.2,1)</f>
        <v>1</v>
      </c>
      <c r="AGB778" s="203">
        <f>VLOOKUP(AFY778,$A$794:$F$2344,6,FALSE)</f>
        <v>0</v>
      </c>
      <c r="AGC778" s="202" t="s">
        <v>61</v>
      </c>
      <c r="AGD778" s="10">
        <f>AGB778*1.5*AGA778</f>
        <v>0</v>
      </c>
      <c r="AGE778" s="10"/>
      <c r="AGF778" s="269"/>
      <c r="AGG778" s="202" t="s">
        <v>120</v>
      </c>
      <c r="AGH778" s="484" t="s">
        <v>799</v>
      </c>
      <c r="AGJ778" s="278">
        <f>IF(AGI778="Kopman",2.2,1)</f>
        <v>1</v>
      </c>
      <c r="AGK778" s="203">
        <f>VLOOKUP(AGH778,$A$794:$F$2344,6,FALSE)</f>
        <v>0</v>
      </c>
      <c r="AGL778" s="202" t="s">
        <v>61</v>
      </c>
      <c r="AGM778" s="10">
        <f>AGK778*1.5*AGJ778</f>
        <v>0</v>
      </c>
      <c r="AGN778" s="10"/>
      <c r="AGO778" s="269"/>
      <c r="AGP778" s="202" t="s">
        <v>120</v>
      </c>
      <c r="AGQ778" s="486" t="s">
        <v>430</v>
      </c>
      <c r="AGR778" s="14" t="s">
        <v>1895</v>
      </c>
      <c r="AGS778" s="278">
        <f>IF(AGR778="Kopman",2.2,1)</f>
        <v>2.2000000000000002</v>
      </c>
      <c r="AGT778" s="203">
        <f>VLOOKUP(AGQ778,$A$794:$F$2344,6,FALSE)</f>
        <v>0</v>
      </c>
      <c r="AGU778" s="202" t="s">
        <v>61</v>
      </c>
      <c r="AGV778" s="10">
        <f>AGT778*1.5*AGS778</f>
        <v>0</v>
      </c>
      <c r="AGW778" s="10"/>
      <c r="AGX778" s="269"/>
      <c r="AGY778" s="202" t="s">
        <v>120</v>
      </c>
      <c r="AGZ778" s="78" t="s">
        <v>183</v>
      </c>
      <c r="AHB778" s="278">
        <f>IF(AHA778="Kopman",2.2,1)</f>
        <v>1</v>
      </c>
      <c r="AHC778" s="203" t="e">
        <f>VLOOKUP(AGZ778,$A$794:$F$2344,6,FALSE)</f>
        <v>#N/A</v>
      </c>
      <c r="AHD778" s="202" t="s">
        <v>61</v>
      </c>
      <c r="AHE778" s="10" t="e">
        <f>AHC778*1.5*AHB778</f>
        <v>#N/A</v>
      </c>
      <c r="AHF778" s="10"/>
      <c r="AHG778" s="269"/>
      <c r="AHH778" s="202" t="s">
        <v>120</v>
      </c>
      <c r="AHI778" s="502" t="s">
        <v>1203</v>
      </c>
      <c r="AHK778" s="278">
        <f>IF(AHJ778="Kopman",2.2,1)</f>
        <v>1</v>
      </c>
      <c r="AHL778" s="203">
        <f>VLOOKUP(AHI778,$A$794:$F$2344,6,FALSE)</f>
        <v>0</v>
      </c>
      <c r="AHM778" s="202" t="s">
        <v>61</v>
      </c>
      <c r="AHN778" s="10">
        <f>AHL778*1.5*AHK778</f>
        <v>0</v>
      </c>
      <c r="AHO778" s="10"/>
      <c r="AHP778" s="269"/>
      <c r="AHQ778" s="202" t="s">
        <v>120</v>
      </c>
      <c r="AHR778" s="484" t="s">
        <v>1190</v>
      </c>
      <c r="AHT778" s="278">
        <f>IF(AHS778="Kopman",2.2,1)</f>
        <v>1</v>
      </c>
      <c r="AHU778" s="203">
        <f>VLOOKUP(AHR778,$A$794:$F$2344,6,FALSE)</f>
        <v>0</v>
      </c>
      <c r="AHV778" s="202" t="s">
        <v>61</v>
      </c>
      <c r="AHW778" s="10">
        <f>AHU778*1.5*AHT778</f>
        <v>0</v>
      </c>
      <c r="AHX778" s="10"/>
      <c r="AHY778" s="269"/>
      <c r="AHZ778" s="202" t="s">
        <v>120</v>
      </c>
      <c r="AIA778" s="78" t="s">
        <v>183</v>
      </c>
      <c r="AIC778" s="278">
        <f>IF(AIB778="Kopman",2.2,1)</f>
        <v>1</v>
      </c>
      <c r="AID778" s="203" t="e">
        <f>VLOOKUP(AIA778,$A$794:$F$2344,6,FALSE)</f>
        <v>#N/A</v>
      </c>
      <c r="AIE778" s="202" t="s">
        <v>61</v>
      </c>
      <c r="AIF778" s="10" t="e">
        <f>AID778*1.5*AIC778</f>
        <v>#N/A</v>
      </c>
      <c r="AIG778" s="10"/>
      <c r="AIH778" s="269"/>
      <c r="AII778" s="202" t="s">
        <v>120</v>
      </c>
      <c r="AIJ778" s="484" t="s">
        <v>3230</v>
      </c>
      <c r="AIL778" s="278">
        <f>IF(AIK778="Kopman",2.2,1)</f>
        <v>1</v>
      </c>
      <c r="AIM778" s="203">
        <f>VLOOKUP(AIJ778,$A$794:$F$2344,6,FALSE)</f>
        <v>0</v>
      </c>
      <c r="AIN778" s="202" t="s">
        <v>61</v>
      </c>
      <c r="AIO778" s="10">
        <f>AIM778*1.5*AIL778</f>
        <v>0</v>
      </c>
      <c r="AIP778" s="10"/>
      <c r="AIQ778" s="269"/>
      <c r="AIR778" s="202" t="s">
        <v>120</v>
      </c>
      <c r="AIS778" s="484" t="s">
        <v>1116</v>
      </c>
      <c r="AIU778" s="278">
        <f>IF(AIT778="Kopman",2.2,1)</f>
        <v>1</v>
      </c>
      <c r="AIV778" s="203">
        <f>VLOOKUP(AIS778,$A$794:$F$2344,6,FALSE)</f>
        <v>0</v>
      </c>
      <c r="AIW778" s="202" t="s">
        <v>61</v>
      </c>
      <c r="AIX778" s="10">
        <f>AIV778*1.5*AIU778</f>
        <v>0</v>
      </c>
      <c r="AIY778" s="10"/>
      <c r="AIZ778" s="269"/>
      <c r="AJA778" s="202" t="s">
        <v>120</v>
      </c>
      <c r="AJB778" s="78" t="s">
        <v>183</v>
      </c>
      <c r="AJD778" s="278">
        <f>IF(AJC778="Kopman",2.2,1)</f>
        <v>1</v>
      </c>
      <c r="AJE778" s="203" t="e">
        <f>VLOOKUP(AJB778,$A$794:$F$2344,6,FALSE)</f>
        <v>#N/A</v>
      </c>
      <c r="AJF778" s="202" t="s">
        <v>61</v>
      </c>
      <c r="AJG778" s="10" t="e">
        <f>AJE778*1.5*AJD778</f>
        <v>#N/A</v>
      </c>
      <c r="AJH778" s="10"/>
      <c r="AJI778" s="269"/>
      <c r="AJJ778" s="202" t="s">
        <v>120</v>
      </c>
      <c r="AJK778" s="78" t="s">
        <v>183</v>
      </c>
      <c r="AJM778" s="278">
        <f>IF(AJL778="Kopman",2.2,1)</f>
        <v>1</v>
      </c>
      <c r="AJN778" s="203" t="e">
        <f>VLOOKUP(AJK778,$A$794:$F$2344,6,FALSE)</f>
        <v>#N/A</v>
      </c>
      <c r="AJO778" s="202" t="s">
        <v>61</v>
      </c>
      <c r="AJP778" s="10" t="e">
        <f>AJN778*1.5*AJM778</f>
        <v>#N/A</v>
      </c>
      <c r="AJQ778" s="10"/>
      <c r="AJR778" s="269"/>
      <c r="AJS778" s="202" t="s">
        <v>120</v>
      </c>
      <c r="AJT778" s="78" t="s">
        <v>183</v>
      </c>
      <c r="AJV778" s="278">
        <f>IF(AJU778="Kopman",2.2,1)</f>
        <v>1</v>
      </c>
      <c r="AJW778" s="203" t="e">
        <f>VLOOKUP(AJT778,$A$794:$F$2344,6,FALSE)</f>
        <v>#N/A</v>
      </c>
      <c r="AJX778" s="202" t="s">
        <v>61</v>
      </c>
      <c r="AJY778" s="10" t="e">
        <f>AJW778*1.5*AJV778</f>
        <v>#N/A</v>
      </c>
      <c r="AJZ778" s="10"/>
      <c r="AKA778" s="269"/>
      <c r="AKB778" s="202" t="s">
        <v>120</v>
      </c>
      <c r="AKC778" s="484" t="s">
        <v>430</v>
      </c>
      <c r="AKE778" s="278">
        <f>IF(AKD778="Kopman",2.2,1)</f>
        <v>1</v>
      </c>
      <c r="AKF778" s="203">
        <f>VLOOKUP(AKC778,$A$794:$F$2344,6,FALSE)</f>
        <v>0</v>
      </c>
      <c r="AKG778" s="202" t="s">
        <v>61</v>
      </c>
      <c r="AKH778" s="10">
        <f>AKF778*1.5*AKE778</f>
        <v>0</v>
      </c>
      <c r="AKI778" s="10"/>
      <c r="AKJ778" s="269"/>
      <c r="AKK778" s="202" t="s">
        <v>120</v>
      </c>
      <c r="AKL778" s="78" t="s">
        <v>183</v>
      </c>
      <c r="AKN778" s="278">
        <f>IF(AKM778="Kopman",2.2,1)</f>
        <v>1</v>
      </c>
      <c r="AKO778" s="203" t="e">
        <f>VLOOKUP(AKL778,$A$794:$F$2344,6,FALSE)</f>
        <v>#N/A</v>
      </c>
      <c r="AKP778" s="202" t="s">
        <v>61</v>
      </c>
      <c r="AKQ778" s="10" t="e">
        <f>AKO778*1.5*AKN778</f>
        <v>#N/A</v>
      </c>
      <c r="AKR778" s="10"/>
      <c r="AKS778" s="269"/>
      <c r="AKT778" s="202" t="s">
        <v>120</v>
      </c>
      <c r="AKU778" s="78" t="s">
        <v>183</v>
      </c>
      <c r="AKW778" s="278">
        <f>IF(AKV778="Kopman",2.2,1)</f>
        <v>1</v>
      </c>
      <c r="AKX778" s="203" t="e">
        <f>VLOOKUP(AKU778,$A$794:$F$2344,6,FALSE)</f>
        <v>#N/A</v>
      </c>
      <c r="AKY778" s="202" t="s">
        <v>61</v>
      </c>
      <c r="AKZ778" s="10" t="e">
        <f>AKX778*1.5*AKW778</f>
        <v>#N/A</v>
      </c>
      <c r="ALA778" s="10"/>
      <c r="ALB778" s="269"/>
      <c r="ALC778" s="202" t="s">
        <v>120</v>
      </c>
      <c r="ALD778" s="78" t="s">
        <v>183</v>
      </c>
      <c r="ALF778" s="278">
        <f>IF(ALE778="Kopman",2.2,1)</f>
        <v>1</v>
      </c>
      <c r="ALG778" s="203" t="e">
        <f>VLOOKUP(ALD778,$A$794:$F$2344,6,FALSE)</f>
        <v>#N/A</v>
      </c>
      <c r="ALH778" s="202" t="s">
        <v>61</v>
      </c>
      <c r="ALI778" s="10" t="e">
        <f>ALG778*1.5*ALF778</f>
        <v>#N/A</v>
      </c>
      <c r="ALJ778" s="10"/>
      <c r="ALK778" s="269"/>
      <c r="ALL778" s="202" t="s">
        <v>120</v>
      </c>
      <c r="ALM778" s="78" t="s">
        <v>183</v>
      </c>
      <c r="ALO778" s="278">
        <f>IF(ALN778="Kopman",2.2,1)</f>
        <v>1</v>
      </c>
      <c r="ALP778" s="203" t="e">
        <f>VLOOKUP(ALM778,$A$794:$F$2344,6,FALSE)</f>
        <v>#N/A</v>
      </c>
      <c r="ALQ778" s="202" t="s">
        <v>61</v>
      </c>
      <c r="ALR778" s="10" t="e">
        <f>ALP778*1.5*ALO778</f>
        <v>#N/A</v>
      </c>
      <c r="ALS778" s="10"/>
      <c r="ALT778" s="269"/>
      <c r="ALU778" s="202" t="s">
        <v>120</v>
      </c>
      <c r="ALV778" s="78" t="s">
        <v>183</v>
      </c>
      <c r="ALX778" s="278">
        <f>IF(ALW778="Kopman",2.2,1)</f>
        <v>1</v>
      </c>
      <c r="ALY778" s="203" t="e">
        <f>VLOOKUP(ALV778,$A$794:$F$2344,6,FALSE)</f>
        <v>#N/A</v>
      </c>
      <c r="ALZ778" s="202" t="s">
        <v>61</v>
      </c>
      <c r="AMA778" s="10" t="e">
        <f>ALY778*1.5*ALX778</f>
        <v>#N/A</v>
      </c>
      <c r="AMB778" s="10"/>
      <c r="AMC778" s="269"/>
      <c r="AMD778" s="202" t="s">
        <v>120</v>
      </c>
      <c r="AME778" s="78" t="s">
        <v>183</v>
      </c>
      <c r="AMG778" s="278">
        <f>IF(AMF778="Kopman",2.2,1)</f>
        <v>1</v>
      </c>
      <c r="AMH778" s="203" t="e">
        <f>VLOOKUP(AME778,$A$794:$F$2344,6,FALSE)</f>
        <v>#N/A</v>
      </c>
      <c r="AMI778" s="202" t="s">
        <v>61</v>
      </c>
      <c r="AMJ778" s="10" t="e">
        <f>AMH778*1.5*AMG778</f>
        <v>#N/A</v>
      </c>
      <c r="AMK778" s="10"/>
      <c r="AML778" s="269"/>
      <c r="AMM778" s="202" t="s">
        <v>120</v>
      </c>
      <c r="AMN778" s="78" t="s">
        <v>183</v>
      </c>
      <c r="AMP778" s="278">
        <f>IF(AMO778="Kopman",2.2,1)</f>
        <v>1</v>
      </c>
      <c r="AMQ778" s="203" t="e">
        <f>VLOOKUP(AMN778,$A$794:$F$2344,6,FALSE)</f>
        <v>#N/A</v>
      </c>
      <c r="AMR778" s="202" t="s">
        <v>61</v>
      </c>
      <c r="AMS778" s="10" t="e">
        <f>AMQ778*1.5*AMP778</f>
        <v>#N/A</v>
      </c>
      <c r="AMT778" s="10"/>
      <c r="AMU778" s="269"/>
      <c r="AMV778" s="202" t="s">
        <v>120</v>
      </c>
      <c r="AMW778" s="78" t="s">
        <v>183</v>
      </c>
      <c r="AMY778" s="278">
        <f>IF(AMX778="Kopman",2.2,1)</f>
        <v>1</v>
      </c>
      <c r="AMZ778" s="203" t="e">
        <f>VLOOKUP(AMW778,$A$794:$F$2344,6,FALSE)</f>
        <v>#N/A</v>
      </c>
      <c r="ANA778" s="202" t="s">
        <v>61</v>
      </c>
      <c r="ANB778" s="10" t="e">
        <f>AMZ778*1.5*AMY778</f>
        <v>#N/A</v>
      </c>
      <c r="ANC778" s="10"/>
      <c r="AND778" s="269"/>
      <c r="ANE778" s="202" t="s">
        <v>120</v>
      </c>
      <c r="ANF778" s="78" t="s">
        <v>183</v>
      </c>
      <c r="ANH778" s="278">
        <f>IF(ANG778="Kopman",2.2,1)</f>
        <v>1</v>
      </c>
      <c r="ANI778" s="203" t="e">
        <f>VLOOKUP(ANF778,$A$794:$F$2344,6,FALSE)</f>
        <v>#N/A</v>
      </c>
      <c r="ANJ778" s="202" t="s">
        <v>61</v>
      </c>
      <c r="ANK778" s="10" t="e">
        <f>ANI778*1.5*ANH778</f>
        <v>#N/A</v>
      </c>
      <c r="ANL778" s="10"/>
      <c r="ANM778" s="269"/>
      <c r="ANN778" s="202" t="s">
        <v>120</v>
      </c>
      <c r="ANO778" s="78" t="s">
        <v>183</v>
      </c>
      <c r="ANQ778" s="278">
        <f>IF(ANP778="Kopman",2.2,1)</f>
        <v>1</v>
      </c>
      <c r="ANR778" s="203" t="e">
        <f>VLOOKUP(ANO778,$A$794:$F$2344,6,FALSE)</f>
        <v>#N/A</v>
      </c>
      <c r="ANS778" s="202" t="s">
        <v>61</v>
      </c>
      <c r="ANT778" s="10" t="e">
        <f>ANR778*1.5*ANQ778</f>
        <v>#N/A</v>
      </c>
      <c r="ANU778" s="10"/>
      <c r="ANV778" s="269"/>
      <c r="ANW778" s="202" t="s">
        <v>120</v>
      </c>
      <c r="ANX778" s="78" t="s">
        <v>183</v>
      </c>
      <c r="ANZ778" s="278">
        <f>IF(ANY778="Kopman",2.2,1)</f>
        <v>1</v>
      </c>
      <c r="AOA778" s="203" t="e">
        <f>VLOOKUP(ANX778,$A$794:$F$2344,6,FALSE)</f>
        <v>#N/A</v>
      </c>
      <c r="AOB778" s="202" t="s">
        <v>61</v>
      </c>
      <c r="AOC778" s="10" t="e">
        <f>AOA778*1.5*ANZ778</f>
        <v>#N/A</v>
      </c>
      <c r="AOD778" s="10"/>
      <c r="AOE778" s="269"/>
      <c r="AOF778" s="202" t="s">
        <v>120</v>
      </c>
      <c r="AOG778" s="78" t="s">
        <v>183</v>
      </c>
      <c r="AOI778" s="278">
        <f>IF(AOH778="Kopman",2.2,1)</f>
        <v>1</v>
      </c>
      <c r="AOJ778" s="203" t="e">
        <f>VLOOKUP(AOG778,$A$794:$F$2344,6,FALSE)</f>
        <v>#N/A</v>
      </c>
      <c r="AOK778" s="202" t="s">
        <v>61</v>
      </c>
      <c r="AOL778" s="10" t="e">
        <f>AOJ778*1.5*AOI778</f>
        <v>#N/A</v>
      </c>
      <c r="AOM778" s="10"/>
      <c r="AON778" s="269"/>
      <c r="AOO778" s="202" t="s">
        <v>120</v>
      </c>
      <c r="AOP778" s="78" t="s">
        <v>183</v>
      </c>
      <c r="AOR778" s="278">
        <f>IF(AOQ778="Kopman",2.2,1)</f>
        <v>1</v>
      </c>
      <c r="AOS778" s="203" t="e">
        <f>VLOOKUP(AOP778,$A$794:$F$2344,6,FALSE)</f>
        <v>#N/A</v>
      </c>
      <c r="AOT778" s="202" t="s">
        <v>61</v>
      </c>
      <c r="AOU778" s="10" t="e">
        <f>AOS778*1.5*AOR778</f>
        <v>#N/A</v>
      </c>
      <c r="AOV778" s="10"/>
      <c r="AOW778" s="269"/>
      <c r="AOX778" s="202" t="s">
        <v>120</v>
      </c>
      <c r="AOY778" s="78" t="s">
        <v>183</v>
      </c>
      <c r="APA778" s="278">
        <f>IF(AOZ778="Kopman",2.2,1)</f>
        <v>1</v>
      </c>
      <c r="APB778" s="203" t="e">
        <f>VLOOKUP(AOY778,$A$794:$F$2344,6,FALSE)</f>
        <v>#N/A</v>
      </c>
      <c r="APC778" s="202" t="s">
        <v>61</v>
      </c>
      <c r="APD778" s="10" t="e">
        <f>APB778*1.5*APA778</f>
        <v>#N/A</v>
      </c>
      <c r="APE778" s="10"/>
      <c r="APF778" s="269"/>
      <c r="APG778" s="202" t="s">
        <v>120</v>
      </c>
      <c r="APH778" s="78" t="s">
        <v>183</v>
      </c>
      <c r="APJ778" s="278">
        <f>IF(API778="Kopman",2.2,1)</f>
        <v>1</v>
      </c>
      <c r="APK778" s="203" t="e">
        <f>VLOOKUP(APH778,$A$794:$F$2344,6,FALSE)</f>
        <v>#N/A</v>
      </c>
      <c r="APL778" s="202" t="s">
        <v>61</v>
      </c>
      <c r="APM778" s="10" t="e">
        <f>APK778*1.5*APJ778</f>
        <v>#N/A</v>
      </c>
      <c r="APN778" s="10"/>
      <c r="APO778" s="269"/>
      <c r="APP778" s="202" t="s">
        <v>120</v>
      </c>
      <c r="APQ778" s="500" t="s">
        <v>430</v>
      </c>
      <c r="APR778" s="14" t="s">
        <v>1895</v>
      </c>
      <c r="APS778" s="278">
        <f>IF(APR778="Kopman",2.2,1)</f>
        <v>2.2000000000000002</v>
      </c>
      <c r="APT778" s="203">
        <f>VLOOKUP(APQ778,$A$794:$F$2344,6,FALSE)</f>
        <v>0</v>
      </c>
      <c r="APU778" s="202" t="s">
        <v>61</v>
      </c>
      <c r="APV778" s="10">
        <f>APT778*1.5*APS778</f>
        <v>0</v>
      </c>
      <c r="APW778" s="10"/>
      <c r="APX778" s="269"/>
      <c r="APY778" s="202" t="s">
        <v>120</v>
      </c>
      <c r="APZ778" s="498" t="s">
        <v>430</v>
      </c>
      <c r="AQB778" s="278">
        <f>IF(AQA778="Kopman",2.2,1)</f>
        <v>1</v>
      </c>
      <c r="AQC778" s="203">
        <f>VLOOKUP(APZ778,$A$794:$F$2344,6,FALSE)</f>
        <v>0</v>
      </c>
      <c r="AQD778" s="202" t="s">
        <v>61</v>
      </c>
      <c r="AQE778" s="10">
        <f>AQC778*1.5*AQB778</f>
        <v>0</v>
      </c>
      <c r="AQF778" s="10"/>
      <c r="AQG778" s="269"/>
      <c r="AQH778" s="202" t="s">
        <v>120</v>
      </c>
      <c r="AQI778" s="484" t="s">
        <v>430</v>
      </c>
      <c r="AQK778" s="278">
        <f>IF(AQJ778="Kopman",2.2,1)</f>
        <v>1</v>
      </c>
      <c r="AQL778" s="203">
        <f>VLOOKUP(AQI778,$A$794:$F$2344,6,FALSE)</f>
        <v>0</v>
      </c>
      <c r="AQM778" s="202" t="s">
        <v>61</v>
      </c>
      <c r="AQN778" s="10">
        <f>AQL778*1.5*AQK778</f>
        <v>0</v>
      </c>
      <c r="AQO778" s="10"/>
      <c r="AQP778" s="269"/>
      <c r="AQQ778" s="202" t="s">
        <v>120</v>
      </c>
      <c r="AQR778" s="486" t="s">
        <v>430</v>
      </c>
      <c r="AQS778" s="14" t="s">
        <v>1895</v>
      </c>
      <c r="AQT778" s="278">
        <f>IF(AQS778="Kopman",2.2,1)</f>
        <v>2.2000000000000002</v>
      </c>
      <c r="AQU778" s="203">
        <f>VLOOKUP(AQR778,$A$794:$F$2344,6,FALSE)</f>
        <v>0</v>
      </c>
      <c r="AQV778" s="202" t="s">
        <v>61</v>
      </c>
      <c r="AQW778" s="10">
        <f>AQU778*1.5*AQT778</f>
        <v>0</v>
      </c>
      <c r="AQX778" s="10"/>
      <c r="AQY778" s="269"/>
      <c r="AQZ778" s="202" t="s">
        <v>120</v>
      </c>
      <c r="ARA778" s="490" t="s">
        <v>430</v>
      </c>
      <c r="ARC778" s="278">
        <f>IF(ARB778="Kopman",2.2,1)</f>
        <v>1</v>
      </c>
      <c r="ARD778" s="203">
        <f>VLOOKUP(ARA778,$A$794:$F$2344,6,FALSE)</f>
        <v>0</v>
      </c>
      <c r="ARE778" s="202" t="s">
        <v>61</v>
      </c>
      <c r="ARF778" s="10">
        <f>ARD778*1.5*ARC778</f>
        <v>0</v>
      </c>
      <c r="ARG778" s="10"/>
      <c r="ARH778" s="269"/>
      <c r="ARI778" s="202" t="s">
        <v>120</v>
      </c>
      <c r="ARJ778" s="484" t="s">
        <v>430</v>
      </c>
      <c r="ARL778" s="278">
        <f>IF(ARK778="Kopman",2.2,1)</f>
        <v>1</v>
      </c>
      <c r="ARM778" s="203">
        <f>VLOOKUP(ARJ778,$A$794:$F$2344,6,FALSE)</f>
        <v>0</v>
      </c>
      <c r="ARN778" s="202" t="s">
        <v>61</v>
      </c>
      <c r="ARO778" s="10">
        <f>ARM778*1.5*ARL778</f>
        <v>0</v>
      </c>
      <c r="ARP778" s="10"/>
      <c r="ARQ778" s="269"/>
      <c r="ARR778" s="202" t="s">
        <v>120</v>
      </c>
      <c r="ARS778" s="498" t="s">
        <v>430</v>
      </c>
      <c r="ARU778" s="278">
        <f>IF(ART778="Kopman",2.2,1)</f>
        <v>1</v>
      </c>
      <c r="ARV778" s="203">
        <f>VLOOKUP(ARS778,$A$794:$F$2344,6,FALSE)</f>
        <v>0</v>
      </c>
      <c r="ARW778" s="202" t="s">
        <v>61</v>
      </c>
      <c r="ARX778" s="10">
        <f>ARV778*1.5*ARU778</f>
        <v>0</v>
      </c>
      <c r="ARY778" s="10"/>
      <c r="ARZ778" s="269"/>
      <c r="ASA778" s="202" t="s">
        <v>120</v>
      </c>
      <c r="ASB778" s="484" t="s">
        <v>430</v>
      </c>
      <c r="ASD778" s="278">
        <f>IF(ASC778="Kopman",2.2,1)</f>
        <v>1</v>
      </c>
      <c r="ASE778" s="203">
        <f>VLOOKUP(ASB778,$A$794:$F$2344,6,FALSE)</f>
        <v>0</v>
      </c>
      <c r="ASF778" s="202" t="s">
        <v>61</v>
      </c>
      <c r="ASG778" s="10">
        <f>ASE778*1.5*ASD778</f>
        <v>0</v>
      </c>
      <c r="ASH778" s="10"/>
      <c r="ASI778" s="269"/>
      <c r="ASJ778" s="202" t="s">
        <v>120</v>
      </c>
      <c r="ASK778" s="484" t="s">
        <v>430</v>
      </c>
      <c r="ASM778" s="278">
        <f>IF(ASL778="Kopman",2.2,1)</f>
        <v>1</v>
      </c>
      <c r="ASN778" s="203">
        <f>VLOOKUP(ASK778,$A$794:$F$2344,6,FALSE)</f>
        <v>0</v>
      </c>
      <c r="ASO778" s="202" t="s">
        <v>61</v>
      </c>
      <c r="ASP778" s="10">
        <f>ASN778*1.5*ASM778</f>
        <v>0</v>
      </c>
      <c r="ASQ778" s="10"/>
      <c r="ASR778" s="269"/>
      <c r="ASS778" s="202" t="s">
        <v>120</v>
      </c>
      <c r="AST778" s="484" t="s">
        <v>1116</v>
      </c>
      <c r="ASV778" s="278">
        <f>IF(ASU778="Kopman",2.2,1)</f>
        <v>1</v>
      </c>
      <c r="ASW778" s="203">
        <f>VLOOKUP(AST778,$A$794:$F$2344,6,FALSE)</f>
        <v>0</v>
      </c>
      <c r="ASX778" s="202" t="s">
        <v>61</v>
      </c>
      <c r="ASY778" s="10">
        <f>ASW778*1.5*ASV778</f>
        <v>0</v>
      </c>
      <c r="ASZ778" s="10"/>
      <c r="ATA778" s="269"/>
      <c r="ATB778" s="202" t="s">
        <v>120</v>
      </c>
      <c r="ATC778" s="484" t="s">
        <v>2081</v>
      </c>
      <c r="ATE778" s="278">
        <f>IF(ATD778="Kopman",2.2,1)</f>
        <v>1</v>
      </c>
      <c r="ATF778" s="203">
        <f>VLOOKUP(ATC778,$A$794:$F$2344,6,FALSE)</f>
        <v>0</v>
      </c>
      <c r="ATG778" s="202" t="s">
        <v>61</v>
      </c>
      <c r="ATH778" s="10">
        <f>ATF778*1.5*ATE778</f>
        <v>0</v>
      </c>
      <c r="ATI778" s="10"/>
      <c r="ATJ778" s="269"/>
      <c r="ATK778" s="202" t="s">
        <v>120</v>
      </c>
      <c r="ATL778" s="484" t="s">
        <v>430</v>
      </c>
      <c r="ATN778" s="278">
        <f>IF(ATM778="Kopman",2.2,1)</f>
        <v>1</v>
      </c>
      <c r="ATO778" s="203">
        <f>VLOOKUP(ATL778,$A$794:$F$2344,6,FALSE)</f>
        <v>0</v>
      </c>
      <c r="ATP778" s="202" t="s">
        <v>61</v>
      </c>
      <c r="ATQ778" s="10">
        <f>ATO778*1.5*ATN778</f>
        <v>0</v>
      </c>
      <c r="ATR778" s="10"/>
      <c r="ATS778" s="269"/>
      <c r="ATT778" s="202" t="s">
        <v>120</v>
      </c>
      <c r="ATU778" s="484" t="s">
        <v>1115</v>
      </c>
      <c r="ATW778" s="278">
        <f>IF(ATV778="Kopman",2.2,1)</f>
        <v>1</v>
      </c>
      <c r="ATX778" s="203">
        <f>VLOOKUP(ATU778,$A$794:$F$2344,6,FALSE)</f>
        <v>0</v>
      </c>
      <c r="ATY778" s="202" t="s">
        <v>61</v>
      </c>
      <c r="ATZ778" s="10">
        <f>ATX778*1.5*ATW778</f>
        <v>0</v>
      </c>
      <c r="AUA778" s="10"/>
      <c r="AUB778" s="269"/>
      <c r="AUC778" s="202" t="s">
        <v>120</v>
      </c>
      <c r="AUD778" s="484" t="s">
        <v>430</v>
      </c>
      <c r="AUF778" s="278">
        <f>IF(AUE778="Kopman",2.2,1)</f>
        <v>1</v>
      </c>
      <c r="AUG778" s="203">
        <f>VLOOKUP(AUD778,$A$794:$F$2344,6,FALSE)</f>
        <v>0</v>
      </c>
      <c r="AUH778" s="202" t="s">
        <v>61</v>
      </c>
      <c r="AUI778" s="10">
        <f>AUG778*1.5*AUF778</f>
        <v>0</v>
      </c>
      <c r="AUJ778" s="10"/>
      <c r="AUK778" s="269"/>
      <c r="AUL778" s="202" t="s">
        <v>120</v>
      </c>
      <c r="AUM778" s="484" t="s">
        <v>430</v>
      </c>
      <c r="AUO778" s="278">
        <f>IF(AUN778="Kopman",2.2,1)</f>
        <v>1</v>
      </c>
      <c r="AUP778" s="203">
        <f>VLOOKUP(AUM778,$A$794:$F$2344,6,FALSE)</f>
        <v>0</v>
      </c>
      <c r="AUQ778" s="202" t="s">
        <v>61</v>
      </c>
      <c r="AUR778" s="10">
        <f>AUP778*1.5*AUO778</f>
        <v>0</v>
      </c>
      <c r="AUS778" s="10"/>
      <c r="AUT778" s="269"/>
      <c r="AUU778" s="202" t="s">
        <v>120</v>
      </c>
      <c r="AUV778" s="509" t="s">
        <v>1116</v>
      </c>
      <c r="AUX778" s="278">
        <f>IF(AUW778="Kopman",2.2,1)</f>
        <v>1</v>
      </c>
      <c r="AUY778" s="203">
        <f>VLOOKUP(AUV778,$A$794:$F$2344,6,FALSE)</f>
        <v>0</v>
      </c>
      <c r="AUZ778" s="202" t="s">
        <v>61</v>
      </c>
      <c r="AVA778" s="10">
        <f>AUY778*1.5*AUX778</f>
        <v>0</v>
      </c>
      <c r="AVB778" s="10"/>
      <c r="AVC778" s="269"/>
      <c r="AVD778" s="202" t="s">
        <v>120</v>
      </c>
      <c r="AVE778" s="484" t="s">
        <v>430</v>
      </c>
      <c r="AVG778" s="278">
        <f>IF(AVF778="Kopman",2.2,1)</f>
        <v>1</v>
      </c>
      <c r="AVH778" s="203">
        <f>VLOOKUP(AVE778,$A$794:$F$2344,6,FALSE)</f>
        <v>0</v>
      </c>
      <c r="AVI778" s="202" t="s">
        <v>61</v>
      </c>
      <c r="AVJ778" s="10">
        <f>AVH778*1.5*AVG778</f>
        <v>0</v>
      </c>
      <c r="AVK778" s="10"/>
      <c r="AVL778" s="269"/>
      <c r="AVM778" s="202" t="s">
        <v>120</v>
      </c>
      <c r="AVN778" s="484" t="s">
        <v>430</v>
      </c>
      <c r="AVP778" s="278">
        <f>IF(AVO778="Kopman",2.2,1)</f>
        <v>1</v>
      </c>
      <c r="AVQ778" s="203">
        <f>VLOOKUP(AVN778,$A$794:$F$2344,6,FALSE)</f>
        <v>0</v>
      </c>
      <c r="AVR778" s="202" t="s">
        <v>61</v>
      </c>
      <c r="AVS778" s="10">
        <f>AVQ778*1.5*AVP778</f>
        <v>0</v>
      </c>
      <c r="AVT778" s="10"/>
      <c r="AVU778" s="269"/>
      <c r="AVV778" s="202" t="s">
        <v>120</v>
      </c>
      <c r="AVW778" s="487" t="s">
        <v>559</v>
      </c>
      <c r="AVY778" s="278">
        <f>IF(AVX778="Kopman",2.2,1)</f>
        <v>1</v>
      </c>
      <c r="AVZ778" s="203">
        <f>VLOOKUP(AVW778,$A$794:$F$2344,6,FALSE)</f>
        <v>0</v>
      </c>
      <c r="AWA778" s="202" t="s">
        <v>61</v>
      </c>
      <c r="AWB778" s="10">
        <f>AVZ778*1.5*AVY778</f>
        <v>0</v>
      </c>
      <c r="AWC778" s="10"/>
      <c r="AWD778" s="269"/>
      <c r="AWE778" s="202" t="s">
        <v>120</v>
      </c>
      <c r="AWF778" s="484" t="s">
        <v>2247</v>
      </c>
      <c r="AWH778" s="278">
        <f>IF(AWG778="Kopman",2.2,1)</f>
        <v>1</v>
      </c>
      <c r="AWI778" s="203">
        <f>VLOOKUP(AWF778,$A$794:$F$2344,6,FALSE)</f>
        <v>0</v>
      </c>
      <c r="AWJ778" s="202" t="s">
        <v>61</v>
      </c>
      <c r="AWK778" s="10">
        <f>AWI778*1.5*AWH778</f>
        <v>0</v>
      </c>
      <c r="AWL778" s="10"/>
      <c r="AWM778" s="269"/>
      <c r="AWN778" s="202" t="s">
        <v>120</v>
      </c>
      <c r="AWO778" s="484" t="s">
        <v>2247</v>
      </c>
      <c r="AWQ778" s="278">
        <f>IF(AWP778="Kopman",2.2,1)</f>
        <v>1</v>
      </c>
      <c r="AWR778" s="203">
        <f>VLOOKUP(AWO778,$A$794:$F$2344,6,FALSE)</f>
        <v>0</v>
      </c>
      <c r="AWS778" s="202" t="s">
        <v>61</v>
      </c>
      <c r="AWT778" s="10">
        <f>AWR778*1.5*AWQ778</f>
        <v>0</v>
      </c>
      <c r="AWU778" s="10"/>
      <c r="AWV778" s="269"/>
      <c r="AWW778" s="202" t="s">
        <v>120</v>
      </c>
      <c r="AWX778" s="484" t="s">
        <v>3167</v>
      </c>
      <c r="AWZ778" s="278">
        <f>IF(AWY778="Kopman",2.2,1)</f>
        <v>1</v>
      </c>
      <c r="AXA778" s="203">
        <f>VLOOKUP(AWX778,$A$794:$F$2344,6,FALSE)</f>
        <v>0</v>
      </c>
      <c r="AXB778" s="202" t="s">
        <v>61</v>
      </c>
      <c r="AXC778" s="10">
        <f>AXA778*1.5*AWZ778</f>
        <v>0</v>
      </c>
      <c r="AXD778" s="10"/>
      <c r="AXE778" s="269"/>
      <c r="AXF778" s="202" t="s">
        <v>120</v>
      </c>
      <c r="AXG778" s="486" t="s">
        <v>430</v>
      </c>
      <c r="AXH778" s="14" t="s">
        <v>1895</v>
      </c>
      <c r="AXI778" s="278">
        <f>IF(AXH778="Kopman",2.2,1)</f>
        <v>2.2000000000000002</v>
      </c>
      <c r="AXJ778" s="203">
        <f>VLOOKUP(AXG778,$A$794:$F$2344,6,FALSE)</f>
        <v>0</v>
      </c>
      <c r="AXK778" s="202" t="s">
        <v>61</v>
      </c>
      <c r="AXL778" s="10">
        <f>AXJ778*1.5*AXI778</f>
        <v>0</v>
      </c>
      <c r="AXM778" s="10"/>
      <c r="AXN778" s="269"/>
      <c r="AXO778" s="202" t="s">
        <v>120</v>
      </c>
      <c r="AXP778" s="484" t="s">
        <v>2081</v>
      </c>
      <c r="AXR778" s="278">
        <f>IF(AXQ778="Kopman",2.2,1)</f>
        <v>1</v>
      </c>
      <c r="AXS778" s="203">
        <f>VLOOKUP(AXP778,$A$794:$F$2344,6,FALSE)</f>
        <v>0</v>
      </c>
      <c r="AXT778" s="202" t="s">
        <v>61</v>
      </c>
      <c r="AXU778" s="10">
        <f>AXS778*1.5*AXR778</f>
        <v>0</v>
      </c>
      <c r="AXV778" s="10"/>
      <c r="AXW778" s="269"/>
      <c r="AXX778" s="202" t="s">
        <v>120</v>
      </c>
      <c r="AXY778" s="498" t="s">
        <v>430</v>
      </c>
      <c r="AYA778" s="278">
        <f>IF(AXZ778="Kopman",2.2,1)</f>
        <v>1</v>
      </c>
      <c r="AYB778" s="203">
        <f>VLOOKUP(AXY778,$A$794:$F$2344,6,FALSE)</f>
        <v>0</v>
      </c>
      <c r="AYC778" s="202" t="s">
        <v>61</v>
      </c>
      <c r="AYD778" s="10">
        <f>AYB778*1.5*AYA778</f>
        <v>0</v>
      </c>
      <c r="AYE778" s="10"/>
      <c r="AYF778" s="269"/>
      <c r="AYG778" s="202" t="s">
        <v>120</v>
      </c>
      <c r="AYH778" s="484" t="s">
        <v>2300</v>
      </c>
      <c r="AYJ778" s="278">
        <f>IF(AYI778="Kopman",2.2,1)</f>
        <v>1</v>
      </c>
      <c r="AYK778" s="203">
        <f>VLOOKUP(AYH778,$A$794:$F$2344,6,FALSE)</f>
        <v>0</v>
      </c>
      <c r="AYL778" s="202" t="s">
        <v>61</v>
      </c>
      <c r="AYM778" s="10">
        <f>AYK778*1.5*AYJ778</f>
        <v>0</v>
      </c>
      <c r="AYN778" s="10"/>
      <c r="AYO778" s="269"/>
      <c r="AYP778" s="202" t="s">
        <v>120</v>
      </c>
      <c r="AYQ778" s="484" t="s">
        <v>430</v>
      </c>
      <c r="AYS778" s="278">
        <f>IF(AYR778="Kopman",2.2,1)</f>
        <v>1</v>
      </c>
      <c r="AYT778" s="203">
        <f>VLOOKUP(AYQ778,$A$794:$F$2344,6,FALSE)</f>
        <v>0</v>
      </c>
      <c r="AYU778" s="202" t="s">
        <v>61</v>
      </c>
      <c r="AYV778" s="10">
        <f>AYT778*1.5*AYS778</f>
        <v>0</v>
      </c>
      <c r="AYW778" s="10"/>
      <c r="AYX778" s="269"/>
      <c r="AYY778" s="202" t="s">
        <v>120</v>
      </c>
      <c r="AYZ778" s="484" t="s">
        <v>430</v>
      </c>
      <c r="AZB778" s="278">
        <f>IF(AZA778="Kopman",2.2,1)</f>
        <v>1</v>
      </c>
      <c r="AZC778" s="203">
        <f>VLOOKUP(AYZ778,$A$794:$F$2344,6,FALSE)</f>
        <v>0</v>
      </c>
      <c r="AZD778" s="202" t="s">
        <v>61</v>
      </c>
      <c r="AZE778" s="10">
        <f>AZC778*1.5*AZB778</f>
        <v>0</v>
      </c>
      <c r="AZF778" s="10"/>
      <c r="AZG778" s="269"/>
      <c r="AZH778" s="202" t="s">
        <v>120</v>
      </c>
      <c r="AZI778" s="484" t="s">
        <v>3188</v>
      </c>
      <c r="AZK778" s="278">
        <f>IF(AZJ778="Kopman",2.2,1)</f>
        <v>1</v>
      </c>
      <c r="AZL778" s="203">
        <f>VLOOKUP(AZI778,$A$794:$F$2344,6,FALSE)</f>
        <v>0</v>
      </c>
      <c r="AZM778" s="202" t="s">
        <v>61</v>
      </c>
      <c r="AZN778" s="10">
        <f>AZL778*1.5*AZK778</f>
        <v>0</v>
      </c>
      <c r="AZO778" s="10"/>
      <c r="AZP778" s="269"/>
      <c r="AZQ778" s="202" t="s">
        <v>120</v>
      </c>
      <c r="AZR778" s="484" t="s">
        <v>430</v>
      </c>
      <c r="AZT778" s="278">
        <f>IF(AZS778="Kopman",2.2,1)</f>
        <v>1</v>
      </c>
      <c r="AZU778" s="203">
        <f>VLOOKUP(AZR778,$A$794:$F$2344,6,FALSE)</f>
        <v>0</v>
      </c>
      <c r="AZV778" s="202" t="s">
        <v>61</v>
      </c>
      <c r="AZW778" s="10">
        <f>AZU778*1.5*AZT778</f>
        <v>0</v>
      </c>
      <c r="AZX778" s="10"/>
      <c r="AZY778" s="269"/>
      <c r="AZZ778" s="202" t="s">
        <v>120</v>
      </c>
      <c r="BAA778" s="498" t="s">
        <v>2442</v>
      </c>
      <c r="BAC778" s="278">
        <f>IF(BAB778="Kopman",2.2,1)</f>
        <v>1</v>
      </c>
      <c r="BAD778" s="203">
        <f>VLOOKUP(BAA778,$A$794:$F$2344,6,FALSE)</f>
        <v>0</v>
      </c>
      <c r="BAE778" s="202" t="s">
        <v>61</v>
      </c>
      <c r="BAF778" s="10">
        <f>BAD778*1.5*BAC778</f>
        <v>0</v>
      </c>
      <c r="BAG778" s="10"/>
      <c r="BAH778" s="269"/>
    </row>
    <row r="779" spans="1:1386" s="14" customFormat="1" ht="15">
      <c r="A779" s="202" t="s">
        <v>121</v>
      </c>
      <c r="B779" s="484" t="s">
        <v>430</v>
      </c>
      <c r="D779" s="203"/>
      <c r="E779" s="203">
        <f>VLOOKUP(B779,$A$794:$F$2344,6,FALSE)</f>
        <v>0</v>
      </c>
      <c r="F779" s="202" t="s">
        <v>63</v>
      </c>
      <c r="G779" s="10">
        <f>E779*1.4</f>
        <v>0</v>
      </c>
      <c r="H779" s="10"/>
      <c r="I779" s="263"/>
      <c r="J779" s="202" t="s">
        <v>121</v>
      </c>
      <c r="K779" s="487" t="s">
        <v>430</v>
      </c>
      <c r="M779" s="203"/>
      <c r="N779" s="203">
        <f>VLOOKUP(K779,$A$794:$F$2344,6,FALSE)</f>
        <v>0</v>
      </c>
      <c r="O779" s="202" t="s">
        <v>63</v>
      </c>
      <c r="P779" s="10">
        <f>N779*1.4</f>
        <v>0</v>
      </c>
      <c r="Q779" s="10"/>
      <c r="R779" s="263"/>
      <c r="S779" s="202" t="s">
        <v>121</v>
      </c>
      <c r="T779" s="484" t="s">
        <v>2247</v>
      </c>
      <c r="V779" s="203"/>
      <c r="W779" s="203">
        <f>VLOOKUP(T779,$A$794:$F$2344,6,FALSE)</f>
        <v>0</v>
      </c>
      <c r="X779" s="202" t="s">
        <v>63</v>
      </c>
      <c r="Y779" s="10">
        <f>W779*1.4</f>
        <v>0</v>
      </c>
      <c r="Z779" s="10"/>
      <c r="AA779" s="263"/>
      <c r="AB779" s="202" t="s">
        <v>121</v>
      </c>
      <c r="AC779" s="484" t="s">
        <v>433</v>
      </c>
      <c r="AE779" s="203"/>
      <c r="AF779" s="203">
        <f>VLOOKUP(AC779,$A$794:$F$2344,6,FALSE)</f>
        <v>0</v>
      </c>
      <c r="AG779" s="202" t="s">
        <v>63</v>
      </c>
      <c r="AH779" s="10">
        <f>AF779*1.4</f>
        <v>0</v>
      </c>
      <c r="AI779" s="10"/>
      <c r="AJ779" s="263"/>
      <c r="AK779" s="202" t="s">
        <v>121</v>
      </c>
      <c r="AL779" s="490" t="s">
        <v>2341</v>
      </c>
      <c r="AN779" s="203"/>
      <c r="AO779" s="203">
        <f>VLOOKUP(AL779,$A$794:$F$2344,6,FALSE)</f>
        <v>5</v>
      </c>
      <c r="AP779" s="202" t="s">
        <v>63</v>
      </c>
      <c r="AQ779" s="10">
        <f>AO779*1.4</f>
        <v>7</v>
      </c>
      <c r="AR779" s="10"/>
      <c r="AS779" s="263"/>
      <c r="AT779" s="202" t="s">
        <v>121</v>
      </c>
      <c r="AU779" s="484" t="s">
        <v>3214</v>
      </c>
      <c r="AW779" s="203"/>
      <c r="AX779" s="203">
        <f>VLOOKUP(AU779,$A$794:$F$2344,6,FALSE)</f>
        <v>0</v>
      </c>
      <c r="AY779" s="202" t="s">
        <v>63</v>
      </c>
      <c r="AZ779" s="10">
        <f>AX779*1.4</f>
        <v>0</v>
      </c>
      <c r="BA779" s="10"/>
      <c r="BB779" s="263"/>
      <c r="BC779" s="202" t="s">
        <v>121</v>
      </c>
      <c r="BD779" s="484" t="s">
        <v>2081</v>
      </c>
      <c r="BF779" s="203"/>
      <c r="BG779" s="203">
        <f>VLOOKUP(BD779,$A$794:$F$2344,6,FALSE)</f>
        <v>0</v>
      </c>
      <c r="BH779" s="202" t="s">
        <v>63</v>
      </c>
      <c r="BI779" s="10">
        <f>BG779*1.4</f>
        <v>0</v>
      </c>
      <c r="BJ779" s="10"/>
      <c r="BK779" s="263"/>
      <c r="BL779" s="202" t="s">
        <v>121</v>
      </c>
      <c r="BM779" s="484" t="s">
        <v>430</v>
      </c>
      <c r="BO779" s="203"/>
      <c r="BP779" s="203">
        <f>VLOOKUP(BM779,$A$794:$F$2344,6,FALSE)</f>
        <v>0</v>
      </c>
      <c r="BQ779" s="202" t="s">
        <v>63</v>
      </c>
      <c r="BR779" s="10">
        <f>BP779*1.4</f>
        <v>0</v>
      </c>
      <c r="BS779" s="10"/>
      <c r="BT779" s="263"/>
      <c r="BU779" s="202" t="s">
        <v>121</v>
      </c>
      <c r="BV779" s="484" t="s">
        <v>1122</v>
      </c>
      <c r="BX779" s="203"/>
      <c r="BY779" s="203">
        <f>VLOOKUP(BV779,$A$794:$F$2344,6,FALSE)</f>
        <v>0</v>
      </c>
      <c r="BZ779" s="202" t="s">
        <v>63</v>
      </c>
      <c r="CA779" s="10">
        <f>BY779*1.4</f>
        <v>0</v>
      </c>
      <c r="CB779" s="10"/>
      <c r="CC779" s="263"/>
      <c r="CD779" s="202" t="s">
        <v>121</v>
      </c>
      <c r="CE779" s="491" t="s">
        <v>1984</v>
      </c>
      <c r="CG779" s="203"/>
      <c r="CH779" s="203">
        <f>VLOOKUP(CE779,$A$794:$F$2344,6,FALSE)</f>
        <v>0</v>
      </c>
      <c r="CI779" s="202" t="s">
        <v>63</v>
      </c>
      <c r="CJ779" s="10">
        <f>CH779*1.4</f>
        <v>0</v>
      </c>
      <c r="CK779" s="10"/>
      <c r="CL779" s="263"/>
      <c r="CM779" s="202" t="s">
        <v>121</v>
      </c>
      <c r="CN779" s="484" t="s">
        <v>443</v>
      </c>
      <c r="CP779" s="203"/>
      <c r="CQ779" s="203">
        <f>VLOOKUP(CN779,$A$794:$F$2344,6,FALSE)</f>
        <v>0</v>
      </c>
      <c r="CR779" s="202" t="s">
        <v>63</v>
      </c>
      <c r="CS779" s="10">
        <f>CQ779*1.4</f>
        <v>0</v>
      </c>
      <c r="CT779" s="10"/>
      <c r="CU779" s="263"/>
      <c r="CV779" s="202" t="s">
        <v>121</v>
      </c>
      <c r="CW779" s="484" t="s">
        <v>582</v>
      </c>
      <c r="CY779" s="203"/>
      <c r="CZ779" s="203">
        <f>VLOOKUP(CW779,$A$794:$F$2344,6,FALSE)</f>
        <v>0</v>
      </c>
      <c r="DA779" s="202" t="s">
        <v>63</v>
      </c>
      <c r="DB779" s="10">
        <f>CZ779*1.4</f>
        <v>0</v>
      </c>
      <c r="DC779" s="10"/>
      <c r="DD779" s="263"/>
      <c r="DE779" s="202" t="s">
        <v>121</v>
      </c>
      <c r="DF779" s="484" t="s">
        <v>1984</v>
      </c>
      <c r="DH779" s="203"/>
      <c r="DI779" s="203">
        <f>VLOOKUP(DF779,$A$794:$F$2344,6,FALSE)</f>
        <v>0</v>
      </c>
      <c r="DJ779" s="202" t="s">
        <v>63</v>
      </c>
      <c r="DK779" s="10">
        <f>DI779*1.4</f>
        <v>0</v>
      </c>
      <c r="DL779" s="10"/>
      <c r="DM779" s="263"/>
      <c r="DN779" s="202" t="s">
        <v>121</v>
      </c>
      <c r="DO779" s="484" t="s">
        <v>617</v>
      </c>
      <c r="DQ779" s="203"/>
      <c r="DR779" s="203">
        <f>VLOOKUP(DO779,$A$794:$F$2344,6,FALSE)</f>
        <v>0</v>
      </c>
      <c r="DS779" s="202" t="s">
        <v>63</v>
      </c>
      <c r="DT779" s="10">
        <f>DR779*1.4</f>
        <v>0</v>
      </c>
      <c r="DU779" s="10"/>
      <c r="DV779" s="263"/>
      <c r="DW779" s="202" t="s">
        <v>121</v>
      </c>
      <c r="DX779" s="484" t="s">
        <v>1942</v>
      </c>
      <c r="DZ779" s="203"/>
      <c r="EA779" s="203">
        <f>VLOOKUP(DX779,$A$794:$F$2344,6,FALSE)</f>
        <v>0</v>
      </c>
      <c r="EB779" s="202" t="s">
        <v>63</v>
      </c>
      <c r="EC779" s="10">
        <f>EA779*1.4</f>
        <v>0</v>
      </c>
      <c r="ED779" s="10"/>
      <c r="EE779" s="263"/>
      <c r="EF779" s="202" t="s">
        <v>121</v>
      </c>
      <c r="EG779" s="484" t="s">
        <v>2081</v>
      </c>
      <c r="EI779" s="203"/>
      <c r="EJ779" s="203">
        <f>VLOOKUP(EG779,$A$794:$F$2344,6,FALSE)</f>
        <v>0</v>
      </c>
      <c r="EK779" s="202" t="s">
        <v>63</v>
      </c>
      <c r="EL779" s="10">
        <f>EJ779*1.4</f>
        <v>0</v>
      </c>
      <c r="EM779" s="10"/>
      <c r="EN779" s="263"/>
      <c r="EO779" s="202" t="s">
        <v>121</v>
      </c>
      <c r="EP779" s="484" t="s">
        <v>2452</v>
      </c>
      <c r="ER779" s="203"/>
      <c r="ES779" s="203">
        <f>VLOOKUP(EP779,$A$794:$F$2344,6,FALSE)</f>
        <v>0</v>
      </c>
      <c r="ET779" s="202" t="s">
        <v>63</v>
      </c>
      <c r="EU779" s="10">
        <f>ES779*1.4</f>
        <v>0</v>
      </c>
      <c r="EV779" s="10"/>
      <c r="EW779" s="263"/>
      <c r="EX779" s="202" t="s">
        <v>121</v>
      </c>
      <c r="EY779" s="484" t="s">
        <v>444</v>
      </c>
      <c r="FA779" s="203"/>
      <c r="FB779" s="203">
        <f>VLOOKUP(EY779,$A$794:$F$2344,6,FALSE)</f>
        <v>0</v>
      </c>
      <c r="FC779" s="202" t="s">
        <v>63</v>
      </c>
      <c r="FD779" s="10">
        <f>FB779*1.4</f>
        <v>0</v>
      </c>
      <c r="FE779" s="10"/>
      <c r="FF779" s="263"/>
      <c r="FG779" s="202" t="s">
        <v>121</v>
      </c>
      <c r="FH779" s="484" t="s">
        <v>2081</v>
      </c>
      <c r="FJ779" s="203"/>
      <c r="FK779" s="203">
        <f>VLOOKUP(FH779,$A$794:$F$2344,6,FALSE)</f>
        <v>0</v>
      </c>
      <c r="FL779" s="202" t="s">
        <v>63</v>
      </c>
      <c r="FM779" s="10">
        <f>FK779*1.4</f>
        <v>0</v>
      </c>
      <c r="FN779" s="10"/>
      <c r="FO779" s="263"/>
      <c r="FP779" s="202" t="s">
        <v>121</v>
      </c>
      <c r="FQ779" s="484" t="s">
        <v>2443</v>
      </c>
      <c r="FS779" s="203"/>
      <c r="FT779" s="203">
        <f>VLOOKUP(FQ779,$A$794:$F$2344,6,FALSE)</f>
        <v>0</v>
      </c>
      <c r="FU779" s="202" t="s">
        <v>63</v>
      </c>
      <c r="FV779" s="10">
        <f>FT779*1.4</f>
        <v>0</v>
      </c>
      <c r="FW779" s="10"/>
      <c r="FX779" s="263"/>
      <c r="FY779" s="202" t="s">
        <v>121</v>
      </c>
      <c r="FZ779" s="484" t="s">
        <v>538</v>
      </c>
      <c r="GB779" s="203"/>
      <c r="GC779" s="203">
        <f>VLOOKUP(FZ779,$A$794:$F$2344,6,FALSE)</f>
        <v>0</v>
      </c>
      <c r="GD779" s="202" t="s">
        <v>63</v>
      </c>
      <c r="GE779" s="10">
        <f>GC779*1.4</f>
        <v>0</v>
      </c>
      <c r="GF779" s="10"/>
      <c r="GG779" s="263"/>
      <c r="GH779" s="202" t="s">
        <v>121</v>
      </c>
      <c r="GI779" s="484" t="s">
        <v>443</v>
      </c>
      <c r="GK779" s="203"/>
      <c r="GL779" s="203">
        <f>VLOOKUP(GI779,$A$794:$F$2344,6,FALSE)</f>
        <v>0</v>
      </c>
      <c r="GM779" s="202" t="s">
        <v>63</v>
      </c>
      <c r="GN779" s="10">
        <f>GL779*1.4</f>
        <v>0</v>
      </c>
      <c r="GO779" s="10"/>
      <c r="GP779" s="263"/>
      <c r="GQ779" s="202" t="s">
        <v>121</v>
      </c>
      <c r="GR779" s="484" t="s">
        <v>1115</v>
      </c>
      <c r="GT779" s="203"/>
      <c r="GU779" s="203">
        <f>VLOOKUP(GR779,$A$794:$F$2344,6,FALSE)</f>
        <v>0</v>
      </c>
      <c r="GV779" s="202" t="s">
        <v>63</v>
      </c>
      <c r="GW779" s="10">
        <f>GU779*1.4</f>
        <v>0</v>
      </c>
      <c r="GX779" s="10"/>
      <c r="GY779" s="263"/>
      <c r="GZ779" s="202" t="s">
        <v>121</v>
      </c>
      <c r="HA779" s="484" t="s">
        <v>444</v>
      </c>
      <c r="HC779" s="203"/>
      <c r="HD779" s="203">
        <f>VLOOKUP(HA779,$A$794:$F$2344,6,FALSE)</f>
        <v>0</v>
      </c>
      <c r="HE779" s="202" t="s">
        <v>63</v>
      </c>
      <c r="HF779" s="10">
        <f>HD779*1.4</f>
        <v>0</v>
      </c>
      <c r="HG779" s="10"/>
      <c r="HH779" s="263"/>
      <c r="HI779" s="202" t="s">
        <v>121</v>
      </c>
      <c r="HJ779" s="484" t="s">
        <v>2081</v>
      </c>
      <c r="HL779" s="203"/>
      <c r="HM779" s="203">
        <f>VLOOKUP(HJ779,$A$794:$F$2344,6,FALSE)</f>
        <v>0</v>
      </c>
      <c r="HN779" s="202" t="s">
        <v>63</v>
      </c>
      <c r="HO779" s="10">
        <f>HM779*1.4</f>
        <v>0</v>
      </c>
      <c r="HP779" s="10"/>
      <c r="HQ779" s="263"/>
      <c r="HR779" s="202" t="s">
        <v>121</v>
      </c>
      <c r="HS779" s="484" t="s">
        <v>2081</v>
      </c>
      <c r="HU779" s="203"/>
      <c r="HV779" s="203">
        <f>VLOOKUP(HS779,$A$794:$F$2344,6,FALSE)</f>
        <v>0</v>
      </c>
      <c r="HW779" s="202" t="s">
        <v>63</v>
      </c>
      <c r="HX779" s="10">
        <f>HV779*1.4</f>
        <v>0</v>
      </c>
      <c r="HY779" s="10"/>
      <c r="HZ779" s="263"/>
      <c r="IA779" s="202" t="s">
        <v>121</v>
      </c>
      <c r="IB779" s="496" t="s">
        <v>183</v>
      </c>
      <c r="ID779" s="203"/>
      <c r="IE779" s="203" t="e">
        <f>VLOOKUP(IB779,$A$794:$F$2344,6,FALSE)</f>
        <v>#N/A</v>
      </c>
      <c r="IF779" s="202" t="s">
        <v>63</v>
      </c>
      <c r="IG779" s="10" t="e">
        <f>IE779*1.4</f>
        <v>#N/A</v>
      </c>
      <c r="IH779" s="10"/>
      <c r="II779" s="263"/>
      <c r="IJ779" s="202" t="s">
        <v>121</v>
      </c>
      <c r="IK779" s="484" t="s">
        <v>430</v>
      </c>
      <c r="IM779" s="203"/>
      <c r="IN779" s="203">
        <f>VLOOKUP(IK779,$A$794:$F$2344,6,FALSE)</f>
        <v>0</v>
      </c>
      <c r="IO779" s="202" t="s">
        <v>63</v>
      </c>
      <c r="IP779" s="10">
        <f>IN779*1.4</f>
        <v>0</v>
      </c>
      <c r="IQ779" s="10"/>
      <c r="IR779" s="263"/>
      <c r="IS779" s="202" t="s">
        <v>121</v>
      </c>
      <c r="IT779" s="484" t="s">
        <v>2735</v>
      </c>
      <c r="IV779" s="203"/>
      <c r="IW779" s="203">
        <f>VLOOKUP(IT779,$A$794:$F$2344,6,FALSE)</f>
        <v>0</v>
      </c>
      <c r="IX779" s="202" t="s">
        <v>63</v>
      </c>
      <c r="IY779" s="10">
        <f>IW779*1.4</f>
        <v>0</v>
      </c>
      <c r="IZ779" s="10"/>
      <c r="JA779" s="263"/>
      <c r="JB779" s="202" t="s">
        <v>121</v>
      </c>
      <c r="JC779" s="484" t="s">
        <v>3214</v>
      </c>
      <c r="JE779" s="203"/>
      <c r="JF779" s="203">
        <f>VLOOKUP(JC779,$A$794:$F$2344,6,FALSE)</f>
        <v>0</v>
      </c>
      <c r="JG779" s="202" t="s">
        <v>63</v>
      </c>
      <c r="JH779" s="10">
        <f>JF779*1.4</f>
        <v>0</v>
      </c>
      <c r="JI779" s="10"/>
      <c r="JJ779" s="263"/>
      <c r="JK779" s="202" t="s">
        <v>121</v>
      </c>
      <c r="JL779" s="484" t="s">
        <v>443</v>
      </c>
      <c r="JN779" s="203"/>
      <c r="JO779" s="203">
        <f>VLOOKUP(JL779,$A$794:$F$2344,6,FALSE)</f>
        <v>0</v>
      </c>
      <c r="JP779" s="202" t="s">
        <v>63</v>
      </c>
      <c r="JQ779" s="10">
        <f>JO779*1.4</f>
        <v>0</v>
      </c>
      <c r="JR779" s="10"/>
      <c r="JS779" s="263"/>
      <c r="JT779" s="202" t="s">
        <v>121</v>
      </c>
      <c r="JU779" s="484" t="s">
        <v>2081</v>
      </c>
      <c r="JW779" s="203"/>
      <c r="JX779" s="203">
        <f>VLOOKUP(JU779,$A$794:$F$2344,6,FALSE)</f>
        <v>0</v>
      </c>
      <c r="JY779" s="202" t="s">
        <v>63</v>
      </c>
      <c r="JZ779" s="10">
        <f>JX779*1.4</f>
        <v>0</v>
      </c>
      <c r="KA779" s="10"/>
      <c r="KB779" s="263"/>
      <c r="KC779" s="202" t="s">
        <v>121</v>
      </c>
      <c r="KD779" s="484" t="s">
        <v>2352</v>
      </c>
      <c r="KF779" s="203"/>
      <c r="KG779" s="203">
        <f>VLOOKUP(KD779,$A$794:$F$2344,6,FALSE)</f>
        <v>0</v>
      </c>
      <c r="KH779" s="202" t="s">
        <v>63</v>
      </c>
      <c r="KI779" s="10">
        <f>KG779*1.4</f>
        <v>0</v>
      </c>
      <c r="KJ779" s="10"/>
      <c r="KK779" s="263"/>
      <c r="KL779" s="202" t="s">
        <v>121</v>
      </c>
      <c r="KM779" s="484" t="s">
        <v>3214</v>
      </c>
      <c r="KO779" s="203"/>
      <c r="KP779" s="203">
        <f>VLOOKUP(KM779,$A$794:$F$2344,6,FALSE)</f>
        <v>0</v>
      </c>
      <c r="KQ779" s="202" t="s">
        <v>63</v>
      </c>
      <c r="KR779" s="10">
        <f>KP779*1.4</f>
        <v>0</v>
      </c>
      <c r="KS779" s="10"/>
      <c r="KT779" s="263"/>
      <c r="KU779" s="202" t="s">
        <v>121</v>
      </c>
      <c r="KV779" s="498" t="s">
        <v>511</v>
      </c>
      <c r="KX779" s="203"/>
      <c r="KY779" s="203">
        <f>VLOOKUP(KV779,$A$794:$F$2344,6,FALSE)</f>
        <v>0</v>
      </c>
      <c r="KZ779" s="202" t="s">
        <v>63</v>
      </c>
      <c r="LA779" s="10">
        <f>KY779*1.4</f>
        <v>0</v>
      </c>
      <c r="LB779" s="10"/>
      <c r="LC779" s="263"/>
      <c r="LD779" s="202" t="s">
        <v>121</v>
      </c>
      <c r="LE779" s="484" t="s">
        <v>430</v>
      </c>
      <c r="LG779" s="203"/>
      <c r="LH779" s="203">
        <f>VLOOKUP(LE779,$A$794:$F$2344,6,FALSE)</f>
        <v>0</v>
      </c>
      <c r="LI779" s="202" t="s">
        <v>63</v>
      </c>
      <c r="LJ779" s="10">
        <f>LH779*1.4</f>
        <v>0</v>
      </c>
      <c r="LK779" s="10"/>
      <c r="LL779" s="263"/>
      <c r="LM779" s="202" t="s">
        <v>121</v>
      </c>
      <c r="LN779" s="484" t="s">
        <v>2081</v>
      </c>
      <c r="LP779" s="203"/>
      <c r="LQ779" s="203">
        <f>VLOOKUP(LN779,$A$794:$F$2344,6,FALSE)</f>
        <v>0</v>
      </c>
      <c r="LR779" s="202" t="s">
        <v>63</v>
      </c>
      <c r="LS779" s="10">
        <f>LQ779*1.4</f>
        <v>0</v>
      </c>
      <c r="LT779" s="10"/>
      <c r="LU779" s="263"/>
      <c r="LV779" s="202" t="s">
        <v>121</v>
      </c>
      <c r="LW779" s="496" t="s">
        <v>183</v>
      </c>
      <c r="LY779" s="203"/>
      <c r="LZ779" s="203" t="e">
        <f>VLOOKUP(LW779,$A$794:$F$2344,6,FALSE)</f>
        <v>#N/A</v>
      </c>
      <c r="MA779" s="202" t="s">
        <v>63</v>
      </c>
      <c r="MB779" s="10" t="e">
        <f>LZ779*1.4</f>
        <v>#N/A</v>
      </c>
      <c r="MC779" s="10"/>
      <c r="MD779" s="263"/>
      <c r="ME779" s="202" t="s">
        <v>121</v>
      </c>
      <c r="MF779" s="484" t="s">
        <v>552</v>
      </c>
      <c r="MH779" s="203"/>
      <c r="MI779" s="203">
        <f>VLOOKUP(MF779,$A$794:$F$2344,6,FALSE)</f>
        <v>0</v>
      </c>
      <c r="MJ779" s="202" t="s">
        <v>63</v>
      </c>
      <c r="MK779" s="10">
        <f>MI779*1.4</f>
        <v>0</v>
      </c>
      <c r="ML779" s="10"/>
      <c r="MM779" s="263"/>
      <c r="MN779" s="202" t="s">
        <v>121</v>
      </c>
      <c r="MO779" s="484" t="s">
        <v>433</v>
      </c>
      <c r="MQ779" s="203"/>
      <c r="MR779" s="203">
        <f>VLOOKUP(MO779,$A$794:$F$2344,6,FALSE)</f>
        <v>0</v>
      </c>
      <c r="MS779" s="202" t="s">
        <v>63</v>
      </c>
      <c r="MT779" s="10">
        <f>MR779*1.4</f>
        <v>0</v>
      </c>
      <c r="MU779" s="10"/>
      <c r="MV779" s="263"/>
      <c r="MW779" s="202" t="s">
        <v>121</v>
      </c>
      <c r="MX779" s="484" t="s">
        <v>433</v>
      </c>
      <c r="MZ779" s="203"/>
      <c r="NA779" s="203">
        <f>VLOOKUP(MX779,$A$794:$F$2344,6,FALSE)</f>
        <v>0</v>
      </c>
      <c r="NB779" s="202" t="s">
        <v>63</v>
      </c>
      <c r="NC779" s="10">
        <f>NA779*1.4</f>
        <v>0</v>
      </c>
      <c r="ND779" s="10"/>
      <c r="NE779" s="263"/>
      <c r="NF779" s="202" t="s">
        <v>121</v>
      </c>
      <c r="NG779" s="484" t="s">
        <v>433</v>
      </c>
      <c r="NI779" s="203"/>
      <c r="NJ779" s="203">
        <f>VLOOKUP(NG779,$A$794:$F$2344,6,FALSE)</f>
        <v>0</v>
      </c>
      <c r="NK779" s="202" t="s">
        <v>63</v>
      </c>
      <c r="NL779" s="10">
        <f>NJ779*1.4</f>
        <v>0</v>
      </c>
      <c r="NM779" s="10"/>
      <c r="NN779" s="263"/>
      <c r="NO779" s="202" t="s">
        <v>121</v>
      </c>
      <c r="NP779" s="498" t="s">
        <v>658</v>
      </c>
      <c r="NR779" s="203"/>
      <c r="NS779" s="203">
        <f>VLOOKUP(NP779,$A$794:$F$2344,6,FALSE)</f>
        <v>0</v>
      </c>
      <c r="NT779" s="202" t="s">
        <v>63</v>
      </c>
      <c r="NU779" s="10">
        <f>NS779*1.4</f>
        <v>0</v>
      </c>
      <c r="NV779" s="10"/>
      <c r="NW779" s="263"/>
      <c r="NX779" s="202" t="s">
        <v>121</v>
      </c>
      <c r="NY779" s="484" t="s">
        <v>3323</v>
      </c>
      <c r="OA779" s="203"/>
      <c r="OB779" s="203">
        <f>VLOOKUP(NY779,$A$794:$F$2344,6,FALSE)</f>
        <v>18</v>
      </c>
      <c r="OC779" s="202" t="s">
        <v>63</v>
      </c>
      <c r="OD779" s="10">
        <f>OB779*1.4</f>
        <v>25.2</v>
      </c>
      <c r="OE779" s="10"/>
      <c r="OF779" s="263"/>
      <c r="OG779" s="202" t="s">
        <v>121</v>
      </c>
      <c r="OH779" s="484" t="s">
        <v>571</v>
      </c>
      <c r="OJ779" s="203"/>
      <c r="OK779" s="203">
        <f>VLOOKUP(OH779,$A$794:$F$2344,6,FALSE)</f>
        <v>0</v>
      </c>
      <c r="OL779" s="202" t="s">
        <v>63</v>
      </c>
      <c r="OM779" s="10">
        <f>OK779*1.4</f>
        <v>0</v>
      </c>
      <c r="ON779" s="10"/>
      <c r="OO779" s="263"/>
      <c r="OP779" s="202" t="s">
        <v>121</v>
      </c>
      <c r="OQ779" s="484" t="s">
        <v>2073</v>
      </c>
      <c r="OS779" s="203"/>
      <c r="OT779" s="203">
        <f>VLOOKUP(OQ779,$A$794:$F$2344,6,FALSE)</f>
        <v>0</v>
      </c>
      <c r="OU779" s="202" t="s">
        <v>63</v>
      </c>
      <c r="OV779" s="10">
        <f>OT779*1.4</f>
        <v>0</v>
      </c>
      <c r="OW779" s="10"/>
      <c r="OX779" s="263"/>
      <c r="OY779" s="202" t="s">
        <v>121</v>
      </c>
      <c r="OZ779" s="484" t="s">
        <v>1975</v>
      </c>
      <c r="PB779" s="203"/>
      <c r="PC779" s="203">
        <f>VLOOKUP(OZ779,$A$794:$F$2344,6,FALSE)</f>
        <v>0</v>
      </c>
      <c r="PD779" s="202" t="s">
        <v>63</v>
      </c>
      <c r="PE779" s="10">
        <f>PC779*1.4</f>
        <v>0</v>
      </c>
      <c r="PF779" s="10"/>
      <c r="PG779" s="263"/>
      <c r="PH779" s="202" t="s">
        <v>121</v>
      </c>
      <c r="PI779" s="496" t="s">
        <v>183</v>
      </c>
      <c r="PK779" s="203"/>
      <c r="PL779" s="203" t="e">
        <f>VLOOKUP(PI779,$A$794:$F$2344,6,FALSE)</f>
        <v>#N/A</v>
      </c>
      <c r="PM779" s="202" t="s">
        <v>63</v>
      </c>
      <c r="PN779" s="10" t="e">
        <f>PL779*1.4</f>
        <v>#N/A</v>
      </c>
      <c r="PO779" s="10"/>
      <c r="PP779" s="263"/>
      <c r="PQ779" s="202" t="s">
        <v>121</v>
      </c>
      <c r="PR779" s="484" t="s">
        <v>3405</v>
      </c>
      <c r="PT779" s="203"/>
      <c r="PU779" s="203">
        <f>VLOOKUP(PR779,$A$794:$F$2344,6,FALSE)</f>
        <v>0</v>
      </c>
      <c r="PV779" s="202" t="s">
        <v>63</v>
      </c>
      <c r="PW779" s="10">
        <f>PU779*1.4</f>
        <v>0</v>
      </c>
      <c r="PX779" s="10"/>
      <c r="PY779" s="263"/>
      <c r="PZ779" s="202" t="s">
        <v>121</v>
      </c>
      <c r="QA779" s="496" t="s">
        <v>183</v>
      </c>
      <c r="QC779" s="203"/>
      <c r="QD779" s="203" t="e">
        <f>VLOOKUP(QA779,$A$794:$F$2344,6,FALSE)</f>
        <v>#N/A</v>
      </c>
      <c r="QE779" s="202" t="s">
        <v>63</v>
      </c>
      <c r="QF779" s="10" t="e">
        <f>QD779*1.4</f>
        <v>#N/A</v>
      </c>
      <c r="QG779" s="10"/>
      <c r="QH779" s="263"/>
      <c r="QI779" s="202" t="s">
        <v>121</v>
      </c>
      <c r="QJ779" s="484" t="s">
        <v>2424</v>
      </c>
      <c r="QL779" s="203"/>
      <c r="QM779" s="203">
        <f>VLOOKUP(QJ779,$A$794:$F$2344,6,FALSE)</f>
        <v>0</v>
      </c>
      <c r="QN779" s="202" t="s">
        <v>63</v>
      </c>
      <c r="QO779" s="10">
        <f>QM779*1.4</f>
        <v>0</v>
      </c>
      <c r="QP779" s="10"/>
      <c r="QQ779" s="263"/>
      <c r="QR779" s="202" t="s">
        <v>121</v>
      </c>
      <c r="QS779" s="484" t="s">
        <v>1955</v>
      </c>
      <c r="QU779" s="203"/>
      <c r="QV779" s="203">
        <f>VLOOKUP(QS779,$A$794:$F$2344,6,FALSE)</f>
        <v>0</v>
      </c>
      <c r="QW779" s="202" t="s">
        <v>63</v>
      </c>
      <c r="QX779" s="10">
        <f>QV779*1.4</f>
        <v>0</v>
      </c>
      <c r="QY779" s="10"/>
      <c r="QZ779" s="263"/>
      <c r="RA779" s="202" t="s">
        <v>121</v>
      </c>
      <c r="RB779" s="484" t="s">
        <v>1964</v>
      </c>
      <c r="RD779" s="203"/>
      <c r="RE779" s="203">
        <f>VLOOKUP(RB779,$A$794:$F$2344,6,FALSE)</f>
        <v>0</v>
      </c>
      <c r="RF779" s="202" t="s">
        <v>63</v>
      </c>
      <c r="RG779" s="10">
        <f>RE779*1.4</f>
        <v>0</v>
      </c>
      <c r="RH779" s="10"/>
      <c r="RI779" s="263"/>
      <c r="RJ779" s="202" t="s">
        <v>121</v>
      </c>
      <c r="RK779" s="484" t="s">
        <v>2484</v>
      </c>
      <c r="RM779" s="203"/>
      <c r="RN779" s="203">
        <f>VLOOKUP(RK779,$A$794:$F$2344,6,FALSE)</f>
        <v>11</v>
      </c>
      <c r="RO779" s="202" t="s">
        <v>63</v>
      </c>
      <c r="RP779" s="10">
        <f>RN779*1.4</f>
        <v>15.399999999999999</v>
      </c>
      <c r="RQ779" s="10"/>
      <c r="RR779" s="263"/>
      <c r="RS779" s="202" t="s">
        <v>121</v>
      </c>
      <c r="RT779" s="484" t="s">
        <v>613</v>
      </c>
      <c r="RV779" s="203"/>
      <c r="RW779" s="203">
        <f>VLOOKUP(RT779,$A$794:$F$2344,6,FALSE)</f>
        <v>0</v>
      </c>
      <c r="RX779" s="202" t="s">
        <v>63</v>
      </c>
      <c r="RY779" s="10">
        <f>RW779*1.4</f>
        <v>0</v>
      </c>
      <c r="RZ779" s="10"/>
      <c r="SA779" s="269"/>
      <c r="SB779" s="202" t="s">
        <v>121</v>
      </c>
      <c r="SC779" s="484" t="s">
        <v>2081</v>
      </c>
      <c r="SE779" s="203"/>
      <c r="SF779" s="203">
        <f>VLOOKUP(SC779,$A$794:$F$2344,6,FALSE)</f>
        <v>0</v>
      </c>
      <c r="SG779" s="202" t="s">
        <v>63</v>
      </c>
      <c r="SH779" s="10">
        <f>SF779*1.4</f>
        <v>0</v>
      </c>
      <c r="SI779" s="10"/>
      <c r="SJ779" s="269"/>
      <c r="SK779" s="202" t="s">
        <v>121</v>
      </c>
      <c r="SL779" s="496" t="s">
        <v>183</v>
      </c>
      <c r="SN779" s="203"/>
      <c r="SO779" s="203" t="e">
        <f>VLOOKUP(SL779,$A$794:$F$2344,6,FALSE)</f>
        <v>#N/A</v>
      </c>
      <c r="SP779" s="202" t="s">
        <v>63</v>
      </c>
      <c r="SQ779" s="10" t="e">
        <f>SO779*1.4</f>
        <v>#N/A</v>
      </c>
      <c r="SR779" s="10"/>
      <c r="SS779" s="269"/>
      <c r="ST779" s="202" t="s">
        <v>121</v>
      </c>
      <c r="SU779" s="484" t="s">
        <v>443</v>
      </c>
      <c r="SW779" s="203"/>
      <c r="SX779" s="203">
        <f>VLOOKUP(SU779,$A$794:$F$2344,6,FALSE)</f>
        <v>0</v>
      </c>
      <c r="SY779" s="202" t="s">
        <v>63</v>
      </c>
      <c r="SZ779" s="10">
        <f>SX779*1.4</f>
        <v>0</v>
      </c>
      <c r="TA779" s="10"/>
      <c r="TB779" s="269"/>
      <c r="TC779" s="202" t="s">
        <v>121</v>
      </c>
      <c r="TD779" s="484" t="s">
        <v>2420</v>
      </c>
      <c r="TF779" s="203"/>
      <c r="TG779" s="203">
        <f>VLOOKUP(TD779,$A$794:$F$2344,6,FALSE)</f>
        <v>0</v>
      </c>
      <c r="TH779" s="202" t="s">
        <v>63</v>
      </c>
      <c r="TI779" s="10">
        <f>TG779*1.4</f>
        <v>0</v>
      </c>
      <c r="TK779" s="269"/>
      <c r="TL779" s="202" t="s">
        <v>121</v>
      </c>
      <c r="TM779" s="484" t="s">
        <v>1935</v>
      </c>
      <c r="TO779" s="203"/>
      <c r="TP779" s="203">
        <f>VLOOKUP(TM779,$A$794:$F$2344,6,FALSE)</f>
        <v>0</v>
      </c>
      <c r="TQ779" s="202" t="s">
        <v>63</v>
      </c>
      <c r="TR779" s="10">
        <f>TP779*1.4</f>
        <v>0</v>
      </c>
      <c r="TS779" s="10"/>
      <c r="TT779" s="269"/>
      <c r="TU779" s="202" t="s">
        <v>121</v>
      </c>
      <c r="TV779" s="484" t="s">
        <v>433</v>
      </c>
      <c r="TX779" s="203"/>
      <c r="TY779" s="203">
        <f>VLOOKUP(TV779,$A$794:$F$2344,6,FALSE)</f>
        <v>0</v>
      </c>
      <c r="TZ779" s="202" t="s">
        <v>63</v>
      </c>
      <c r="UA779" s="10">
        <f>TY779*1.4</f>
        <v>0</v>
      </c>
      <c r="UB779" s="10"/>
      <c r="UC779" s="269"/>
      <c r="UD779" s="202" t="s">
        <v>121</v>
      </c>
      <c r="UE779" s="498" t="s">
        <v>2081</v>
      </c>
      <c r="UG779" s="203"/>
      <c r="UH779" s="203">
        <f>VLOOKUP(UE779,$A$794:$F$2344,6,FALSE)</f>
        <v>0</v>
      </c>
      <c r="UI779" s="202" t="s">
        <v>63</v>
      </c>
      <c r="UJ779" s="10">
        <f>UH779*1.4</f>
        <v>0</v>
      </c>
      <c r="UK779" s="10"/>
      <c r="UL779" s="269"/>
      <c r="UM779" s="202" t="s">
        <v>121</v>
      </c>
      <c r="UN779" s="484" t="s">
        <v>3323</v>
      </c>
      <c r="UP779" s="203"/>
      <c r="UQ779" s="203">
        <f>VLOOKUP(UN779,$A$794:$F$2344,6,FALSE)</f>
        <v>18</v>
      </c>
      <c r="UR779" s="202" t="s">
        <v>63</v>
      </c>
      <c r="US779" s="10">
        <f>UQ779*1.4</f>
        <v>25.2</v>
      </c>
      <c r="UT779" s="10"/>
      <c r="UU779" s="269"/>
      <c r="UV779" s="202" t="s">
        <v>121</v>
      </c>
      <c r="UW779" s="484" t="s">
        <v>1984</v>
      </c>
      <c r="UY779" s="203"/>
      <c r="UZ779" s="203">
        <f>VLOOKUP(UW779,$A$794:$F$2344,6,FALSE)</f>
        <v>0</v>
      </c>
      <c r="VA779" s="202" t="s">
        <v>63</v>
      </c>
      <c r="VB779" s="10">
        <f>UZ779*1.4</f>
        <v>0</v>
      </c>
      <c r="VC779" s="10"/>
      <c r="VD779" s="269"/>
      <c r="VE779" s="202" t="s">
        <v>121</v>
      </c>
      <c r="VF779" s="484" t="s">
        <v>2081</v>
      </c>
      <c r="VH779" s="203"/>
      <c r="VI779" s="203">
        <f>VLOOKUP(VF779,$A$794:$F$2344,6,FALSE)</f>
        <v>0</v>
      </c>
      <c r="VJ779" s="202" t="s">
        <v>63</v>
      </c>
      <c r="VK779" s="10">
        <f>VI779*1.4</f>
        <v>0</v>
      </c>
      <c r="VL779" s="10"/>
      <c r="VM779" s="269"/>
      <c r="VN779" s="202" t="s">
        <v>121</v>
      </c>
      <c r="VO779" s="484" t="s">
        <v>2429</v>
      </c>
      <c r="VQ779" s="203"/>
      <c r="VR779" s="203">
        <f>VLOOKUP(VO779,$A$794:$F$2344,6,FALSE)</f>
        <v>0</v>
      </c>
      <c r="VS779" s="202" t="s">
        <v>63</v>
      </c>
      <c r="VT779" s="10">
        <f>VR779*1.4</f>
        <v>0</v>
      </c>
      <c r="VU779" s="10"/>
      <c r="VV779" s="269"/>
      <c r="VW779" s="202" t="s">
        <v>121</v>
      </c>
      <c r="VX779" s="496" t="s">
        <v>183</v>
      </c>
      <c r="VZ779" s="203"/>
      <c r="WA779" s="203" t="e">
        <f>VLOOKUP(VX779,$A$794:$F$2344,6,FALSE)</f>
        <v>#N/A</v>
      </c>
      <c r="WB779" s="202" t="s">
        <v>63</v>
      </c>
      <c r="WC779" s="10" t="e">
        <f>WA779*1.4</f>
        <v>#N/A</v>
      </c>
      <c r="WE779" s="269"/>
      <c r="WF779" s="202" t="s">
        <v>121</v>
      </c>
      <c r="WG779" s="484" t="s">
        <v>2300</v>
      </c>
      <c r="WI779" s="203"/>
      <c r="WJ779" s="203">
        <f>VLOOKUP(WG779,$A$794:$F$2344,6,FALSE)</f>
        <v>0</v>
      </c>
      <c r="WK779" s="202" t="s">
        <v>63</v>
      </c>
      <c r="WL779" s="10">
        <f>WJ779*1.4</f>
        <v>0</v>
      </c>
      <c r="WN779" s="269"/>
      <c r="WO779" s="202" t="s">
        <v>121</v>
      </c>
      <c r="WP779" s="484" t="s">
        <v>430</v>
      </c>
      <c r="WQ779" s="203"/>
      <c r="WR779" s="203"/>
      <c r="WS779" s="203">
        <f>VLOOKUP(WP779,$A$794:$F$2344,6,FALSE)</f>
        <v>0</v>
      </c>
      <c r="WT779" s="202" t="s">
        <v>63</v>
      </c>
      <c r="WU779" s="10">
        <f>WS779*1.4</f>
        <v>0</v>
      </c>
      <c r="WV779" s="10"/>
      <c r="WW779" s="269"/>
      <c r="WX779" s="202" t="s">
        <v>121</v>
      </c>
      <c r="WY779" s="484" t="s">
        <v>2307</v>
      </c>
      <c r="XA779" s="203"/>
      <c r="XB779" s="203">
        <f>VLOOKUP(WY779,$A$794:$F$2344,6,FALSE)</f>
        <v>0</v>
      </c>
      <c r="XC779" s="202" t="s">
        <v>63</v>
      </c>
      <c r="XD779" s="10">
        <f>XB779*1.4</f>
        <v>0</v>
      </c>
      <c r="XF779" s="269"/>
      <c r="XG779" s="202" t="s">
        <v>121</v>
      </c>
      <c r="XH779" s="484" t="s">
        <v>2330</v>
      </c>
      <c r="XJ779" s="203"/>
      <c r="XK779" s="203">
        <f>VLOOKUP(XH779,$A$794:$F$2344,6,FALSE)</f>
        <v>0</v>
      </c>
      <c r="XL779" s="202" t="s">
        <v>63</v>
      </c>
      <c r="XM779" s="10">
        <f>XK779*1.4</f>
        <v>0</v>
      </c>
      <c r="XO779" s="269"/>
      <c r="XP779" s="202" t="s">
        <v>121</v>
      </c>
      <c r="XQ779" s="484" t="s">
        <v>1187</v>
      </c>
      <c r="XS779" s="203"/>
      <c r="XT779" s="203">
        <f>VLOOKUP(XQ779,$A$794:$F$2344,6,FALSE)</f>
        <v>0</v>
      </c>
      <c r="XU779" s="202" t="s">
        <v>63</v>
      </c>
      <c r="XV779" s="10">
        <f>XT779*1.4</f>
        <v>0</v>
      </c>
      <c r="XW779" s="10"/>
      <c r="XX779" s="269"/>
      <c r="XY779" s="202" t="s">
        <v>121</v>
      </c>
      <c r="XZ779" s="484" t="s">
        <v>2081</v>
      </c>
      <c r="YB779" s="203"/>
      <c r="YC779" s="203">
        <f>VLOOKUP(XZ779,$A$794:$F$2344,6,FALSE)</f>
        <v>0</v>
      </c>
      <c r="YD779" s="202" t="s">
        <v>63</v>
      </c>
      <c r="YE779" s="10">
        <f>YC779*1.4</f>
        <v>0</v>
      </c>
      <c r="YG779" s="269"/>
      <c r="YH779" s="202" t="s">
        <v>121</v>
      </c>
      <c r="YI779" s="78" t="s">
        <v>183</v>
      </c>
      <c r="YK779" s="203"/>
      <c r="YL779" s="203" t="e">
        <f>VLOOKUP(YI779,$A$794:$F$2344,6,FALSE)</f>
        <v>#N/A</v>
      </c>
      <c r="YM779" s="202" t="s">
        <v>63</v>
      </c>
      <c r="YN779" s="10" t="e">
        <f>YL779*1.4</f>
        <v>#N/A</v>
      </c>
      <c r="YO779" s="10"/>
      <c r="YP779" s="269"/>
      <c r="YQ779" s="202" t="s">
        <v>121</v>
      </c>
      <c r="YR779" s="78" t="s">
        <v>183</v>
      </c>
      <c r="YT779" s="203"/>
      <c r="YU779" s="203" t="e">
        <f>VLOOKUP(YR779,$A$794:$F$2344,6,FALSE)</f>
        <v>#N/A</v>
      </c>
      <c r="YV779" s="202" t="s">
        <v>63</v>
      </c>
      <c r="YW779" s="10" t="e">
        <f>YU779*1.4</f>
        <v>#N/A</v>
      </c>
      <c r="YY779" s="269"/>
      <c r="YZ779" s="202" t="s">
        <v>121</v>
      </c>
      <c r="ZA779" s="78" t="s">
        <v>183</v>
      </c>
      <c r="ZC779" s="203"/>
      <c r="ZD779" s="203" t="e">
        <f>VLOOKUP(ZA779,$A$794:$F$2344,6,FALSE)</f>
        <v>#N/A</v>
      </c>
      <c r="ZE779" s="202" t="s">
        <v>63</v>
      </c>
      <c r="ZF779" s="10" t="e">
        <f>ZD779*1.4</f>
        <v>#N/A</v>
      </c>
      <c r="ZH779" s="269"/>
      <c r="ZI779" s="202" t="s">
        <v>121</v>
      </c>
      <c r="ZJ779" s="78" t="s">
        <v>183</v>
      </c>
      <c r="ZL779" s="203"/>
      <c r="ZM779" s="203" t="e">
        <f>VLOOKUP(ZJ779,$A$794:$F$2344,6,FALSE)</f>
        <v>#N/A</v>
      </c>
      <c r="ZN779" s="202" t="s">
        <v>63</v>
      </c>
      <c r="ZO779" s="10" t="e">
        <f>ZM779*1.4</f>
        <v>#N/A</v>
      </c>
      <c r="ZQ779" s="269"/>
      <c r="ZR779" s="202" t="s">
        <v>121</v>
      </c>
      <c r="ZS779" s="484" t="s">
        <v>2081</v>
      </c>
      <c r="ZU779" s="203"/>
      <c r="ZV779" s="203">
        <f>VLOOKUP(ZS779,$A$794:$F$2344,6,FALSE)</f>
        <v>0</v>
      </c>
      <c r="ZW779" s="202" t="s">
        <v>63</v>
      </c>
      <c r="ZX779" s="10">
        <f>ZV779*1.4</f>
        <v>0</v>
      </c>
      <c r="ZY779" s="10"/>
      <c r="ZZ779" s="269"/>
      <c r="AAA779" s="202" t="s">
        <v>121</v>
      </c>
      <c r="AAB779" s="484" t="s">
        <v>3214</v>
      </c>
      <c r="AAD779" s="203"/>
      <c r="AAE779" s="203">
        <f>VLOOKUP(AAB779,$A$794:$F$2344,6,FALSE)</f>
        <v>0</v>
      </c>
      <c r="AAF779" s="202" t="s">
        <v>63</v>
      </c>
      <c r="AAG779" s="10">
        <f>AAE779*1.4</f>
        <v>0</v>
      </c>
      <c r="AAH779" s="10"/>
      <c r="AAI779" s="269"/>
      <c r="AAJ779" s="202" t="s">
        <v>121</v>
      </c>
      <c r="AAK779" s="78" t="s">
        <v>183</v>
      </c>
      <c r="AAM779" s="203"/>
      <c r="AAN779" s="203" t="e">
        <f>VLOOKUP(AAK779,$A$794:$F$2344,6,FALSE)</f>
        <v>#N/A</v>
      </c>
      <c r="AAO779" s="202" t="s">
        <v>63</v>
      </c>
      <c r="AAP779" s="10" t="e">
        <f>AAN779*1.4</f>
        <v>#N/A</v>
      </c>
      <c r="AAQ779" s="10"/>
      <c r="AAR779" s="269"/>
      <c r="AAS779" s="202" t="s">
        <v>121</v>
      </c>
      <c r="AAT779" s="498" t="s">
        <v>2319</v>
      </c>
      <c r="AAV779" s="203"/>
      <c r="AAW779" s="203">
        <f>VLOOKUP(AAT779,$A$794:$F$2344,6,FALSE)</f>
        <v>0</v>
      </c>
      <c r="AAX779" s="202" t="s">
        <v>63</v>
      </c>
      <c r="AAY779" s="10">
        <f>AAW779*1.4</f>
        <v>0</v>
      </c>
      <c r="AAZ779" s="10"/>
      <c r="ABA779" s="269"/>
      <c r="ABB779" s="202" t="s">
        <v>121</v>
      </c>
      <c r="ABC779" s="484" t="s">
        <v>1202</v>
      </c>
      <c r="ABE779" s="203"/>
      <c r="ABF779" s="203">
        <f>VLOOKUP(ABC779,$A$794:$F$2344,6,FALSE)</f>
        <v>0</v>
      </c>
      <c r="ABG779" s="202" t="s">
        <v>63</v>
      </c>
      <c r="ABH779" s="10">
        <f>ABF779*1.4</f>
        <v>0</v>
      </c>
      <c r="ABI779" s="10"/>
      <c r="ABJ779" s="269"/>
      <c r="ABK779" s="202" t="s">
        <v>121</v>
      </c>
      <c r="ABL779" s="484" t="s">
        <v>3000</v>
      </c>
      <c r="ABN779" s="203"/>
      <c r="ABO779" s="203">
        <f>VLOOKUP(ABL779,$A$794:$F$2344,6,FALSE)</f>
        <v>0</v>
      </c>
      <c r="ABP779" s="202" t="s">
        <v>63</v>
      </c>
      <c r="ABQ779" s="10">
        <f>ABO779*1.4</f>
        <v>0</v>
      </c>
      <c r="ABR779" s="10"/>
      <c r="ABS779" s="269"/>
      <c r="ABT779" s="202" t="s">
        <v>121</v>
      </c>
      <c r="ABU779" s="484" t="s">
        <v>2081</v>
      </c>
      <c r="ABW779" s="203"/>
      <c r="ABX779" s="203">
        <f>VLOOKUP(ABU779,$A$794:$F$2344,6,FALSE)</f>
        <v>0</v>
      </c>
      <c r="ABY779" s="202" t="s">
        <v>63</v>
      </c>
      <c r="ABZ779" s="10">
        <f>ABX779*1.4</f>
        <v>0</v>
      </c>
      <c r="ACA779" s="10"/>
      <c r="ACB779" s="269"/>
      <c r="ACC779" s="202" t="s">
        <v>121</v>
      </c>
      <c r="ACD779" s="484" t="s">
        <v>2968</v>
      </c>
      <c r="ACF779" s="203"/>
      <c r="ACG779" s="203">
        <f>VLOOKUP(ACD779,$A$794:$F$2344,6,FALSE)</f>
        <v>0</v>
      </c>
      <c r="ACH779" s="202" t="s">
        <v>63</v>
      </c>
      <c r="ACI779" s="10">
        <f>ACG779*1.4</f>
        <v>0</v>
      </c>
      <c r="ACJ779" s="10"/>
      <c r="ACK779" s="269"/>
      <c r="ACL779" s="202" t="s">
        <v>121</v>
      </c>
      <c r="ACM779" s="484" t="s">
        <v>430</v>
      </c>
      <c r="ACO779" s="203"/>
      <c r="ACP779" s="203">
        <f>VLOOKUP(ACM779,$A$794:$F$2344,6,FALSE)</f>
        <v>0</v>
      </c>
      <c r="ACQ779" s="202" t="s">
        <v>63</v>
      </c>
      <c r="ACR779" s="10">
        <f>ACP779*1.4</f>
        <v>0</v>
      </c>
      <c r="ACS779" s="10"/>
      <c r="ACT779" s="269"/>
      <c r="ACU779" s="202" t="s">
        <v>121</v>
      </c>
      <c r="ACV779" s="484" t="s">
        <v>2081</v>
      </c>
      <c r="ACX779" s="203"/>
      <c r="ACY779" s="203">
        <f>VLOOKUP(ACV779,$A$794:$F$2344,6,FALSE)</f>
        <v>0</v>
      </c>
      <c r="ACZ779" s="202" t="s">
        <v>63</v>
      </c>
      <c r="ADA779" s="10">
        <f>ACY779*1.4</f>
        <v>0</v>
      </c>
      <c r="ADB779" s="10"/>
      <c r="ADC779" s="269"/>
      <c r="ADD779" s="202" t="s">
        <v>121</v>
      </c>
      <c r="ADE779" s="484" t="s">
        <v>432</v>
      </c>
      <c r="ADG779" s="203"/>
      <c r="ADH779" s="203">
        <f>VLOOKUP(ADE779,$A$794:$F$2344,6,FALSE)</f>
        <v>0</v>
      </c>
      <c r="ADI779" s="202" t="s">
        <v>63</v>
      </c>
      <c r="ADJ779" s="10">
        <f>ADH779*1.4</f>
        <v>0</v>
      </c>
      <c r="ADL779" s="269"/>
      <c r="ADM779" s="202" t="s">
        <v>121</v>
      </c>
      <c r="ADN779" s="484" t="s">
        <v>2943</v>
      </c>
      <c r="ADP779" s="203"/>
      <c r="ADQ779" s="203">
        <f>VLOOKUP(ADN779,$A$794:$F$2344,6,FALSE)</f>
        <v>0</v>
      </c>
      <c r="ADR779" s="202" t="s">
        <v>63</v>
      </c>
      <c r="ADS779" s="10">
        <f>ADQ779*1.4</f>
        <v>0</v>
      </c>
      <c r="ADT779" s="10"/>
      <c r="ADU779" s="269"/>
      <c r="ADV779" s="202" t="s">
        <v>121</v>
      </c>
      <c r="ADW779" s="78" t="s">
        <v>183</v>
      </c>
      <c r="ADY779" s="203"/>
      <c r="ADZ779" s="203" t="e">
        <f>VLOOKUP(ADW779,$A$794:$F$2344,6,FALSE)</f>
        <v>#N/A</v>
      </c>
      <c r="AEA779" s="202" t="s">
        <v>63</v>
      </c>
      <c r="AEB779" s="10" t="e">
        <f>ADZ779*1.4</f>
        <v>#N/A</v>
      </c>
      <c r="AED779" s="269"/>
      <c r="AEE779" s="202" t="s">
        <v>121</v>
      </c>
      <c r="AEF779" s="491" t="s">
        <v>3125</v>
      </c>
      <c r="AEH779" s="203"/>
      <c r="AEI779" s="203">
        <f>VLOOKUP(AEF779,$A$794:$F$2344,6,FALSE)</f>
        <v>0</v>
      </c>
      <c r="AEJ779" s="202" t="s">
        <v>63</v>
      </c>
      <c r="AEK779" s="10">
        <f>AEI779*1.4</f>
        <v>0</v>
      </c>
      <c r="AEM779" s="269"/>
      <c r="AEN779" s="202" t="s">
        <v>121</v>
      </c>
      <c r="AEO779" s="484" t="s">
        <v>3048</v>
      </c>
      <c r="AEQ779" s="203"/>
      <c r="AER779" s="203">
        <f>VLOOKUP(AEO779,$A$794:$F$2344,6,FALSE)</f>
        <v>0</v>
      </c>
      <c r="AES779" s="202" t="s">
        <v>63</v>
      </c>
      <c r="AET779" s="10">
        <f>AER779*1.4</f>
        <v>0</v>
      </c>
      <c r="AEV779" s="269"/>
      <c r="AEW779" s="202" t="s">
        <v>121</v>
      </c>
      <c r="AEX779" s="484" t="s">
        <v>432</v>
      </c>
      <c r="AEZ779" s="203"/>
      <c r="AFA779" s="203">
        <f>VLOOKUP(AEX779,$A$794:$F$2344,6,FALSE)</f>
        <v>0</v>
      </c>
      <c r="AFB779" s="202" t="s">
        <v>63</v>
      </c>
      <c r="AFC779" s="10">
        <f>AFA779*1.4</f>
        <v>0</v>
      </c>
      <c r="AFD779" s="10"/>
      <c r="AFE779" s="269"/>
      <c r="AFF779" s="202" t="s">
        <v>121</v>
      </c>
      <c r="AFG779" s="78" t="s">
        <v>183</v>
      </c>
      <c r="AFI779" s="203"/>
      <c r="AFJ779" s="203" t="e">
        <f>VLOOKUP(AFG779,$A$794:$F$2344,6,FALSE)</f>
        <v>#N/A</v>
      </c>
      <c r="AFK779" s="202" t="s">
        <v>63</v>
      </c>
      <c r="AFL779" s="10" t="e">
        <f>AFJ779*1.4</f>
        <v>#N/A</v>
      </c>
      <c r="AFM779" s="10"/>
      <c r="AFN779" s="269"/>
      <c r="AFO779" s="202" t="s">
        <v>121</v>
      </c>
      <c r="AFP779" s="484" t="s">
        <v>432</v>
      </c>
      <c r="AFR779" s="203"/>
      <c r="AFS779" s="203">
        <f>VLOOKUP(AFP779,$A$794:$F$2344,6,FALSE)</f>
        <v>0</v>
      </c>
      <c r="AFT779" s="202" t="s">
        <v>63</v>
      </c>
      <c r="AFU779" s="10">
        <f>AFS779*1.4</f>
        <v>0</v>
      </c>
      <c r="AFV779" s="10"/>
      <c r="AFW779" s="269"/>
      <c r="AFX779" s="202" t="s">
        <v>121</v>
      </c>
      <c r="AFY779" s="484" t="s">
        <v>2946</v>
      </c>
      <c r="AGA779" s="203"/>
      <c r="AGB779" s="203">
        <f>VLOOKUP(AFY779,$A$794:$F$2344,6,FALSE)</f>
        <v>0</v>
      </c>
      <c r="AGC779" s="202" t="s">
        <v>63</v>
      </c>
      <c r="AGD779" s="10">
        <f>AGB779*1.4</f>
        <v>0</v>
      </c>
      <c r="AGE779" s="10"/>
      <c r="AGF779" s="269"/>
      <c r="AGG779" s="202" t="s">
        <v>121</v>
      </c>
      <c r="AGH779" s="484" t="s">
        <v>642</v>
      </c>
      <c r="AGJ779" s="203"/>
      <c r="AGK779" s="203">
        <f>VLOOKUP(AGH779,$A$794:$F$2344,6,FALSE)</f>
        <v>0</v>
      </c>
      <c r="AGL779" s="202" t="s">
        <v>63</v>
      </c>
      <c r="AGM779" s="10">
        <f>AGK779*1.4</f>
        <v>0</v>
      </c>
      <c r="AGN779" s="10"/>
      <c r="AGO779" s="269"/>
      <c r="AGP779" s="202" t="s">
        <v>121</v>
      </c>
      <c r="AGQ779" s="484" t="s">
        <v>2081</v>
      </c>
      <c r="AGS779" s="203"/>
      <c r="AGT779" s="203">
        <f>VLOOKUP(AGQ779,$A$794:$F$2344,6,FALSE)</f>
        <v>0</v>
      </c>
      <c r="AGU779" s="202" t="s">
        <v>63</v>
      </c>
      <c r="AGV779" s="10">
        <f>AGT779*1.4</f>
        <v>0</v>
      </c>
      <c r="AGW779" s="10"/>
      <c r="AGX779" s="269"/>
      <c r="AGY779" s="202" t="s">
        <v>121</v>
      </c>
      <c r="AGZ779" s="78" t="s">
        <v>183</v>
      </c>
      <c r="AHB779" s="203"/>
      <c r="AHC779" s="203" t="e">
        <f>VLOOKUP(AGZ779,$A$794:$F$2344,6,FALSE)</f>
        <v>#N/A</v>
      </c>
      <c r="AHD779" s="202" t="s">
        <v>63</v>
      </c>
      <c r="AHE779" s="10" t="e">
        <f>AHC779*1.4</f>
        <v>#N/A</v>
      </c>
      <c r="AHF779" s="10"/>
      <c r="AHG779" s="269"/>
      <c r="AHH779" s="202" t="s">
        <v>121</v>
      </c>
      <c r="AHI779" s="502" t="s">
        <v>2452</v>
      </c>
      <c r="AHK779" s="203"/>
      <c r="AHL779" s="203">
        <f>VLOOKUP(AHI779,$A$794:$F$2344,6,FALSE)</f>
        <v>0</v>
      </c>
      <c r="AHM779" s="202" t="s">
        <v>63</v>
      </c>
      <c r="AHN779" s="10">
        <f>AHL779*1.4</f>
        <v>0</v>
      </c>
      <c r="AHO779" s="10"/>
      <c r="AHP779" s="269"/>
      <c r="AHQ779" s="202" t="s">
        <v>121</v>
      </c>
      <c r="AHR779" s="484" t="s">
        <v>935</v>
      </c>
      <c r="AHT779" s="203"/>
      <c r="AHU779" s="203">
        <f>VLOOKUP(AHR779,$A$794:$F$2344,6,FALSE)</f>
        <v>0</v>
      </c>
      <c r="AHV779" s="202" t="s">
        <v>63</v>
      </c>
      <c r="AHW779" s="10">
        <f>AHU779*1.4</f>
        <v>0</v>
      </c>
      <c r="AHX779" s="10"/>
      <c r="AHY779" s="269"/>
      <c r="AHZ779" s="202" t="s">
        <v>121</v>
      </c>
      <c r="AIA779" s="78" t="s">
        <v>183</v>
      </c>
      <c r="AIC779" s="203"/>
      <c r="AID779" s="203" t="e">
        <f>VLOOKUP(AIA779,$A$794:$F$2344,6,FALSE)</f>
        <v>#N/A</v>
      </c>
      <c r="AIE779" s="202" t="s">
        <v>63</v>
      </c>
      <c r="AIF779" s="10" t="e">
        <f>AID779*1.4</f>
        <v>#N/A</v>
      </c>
      <c r="AIG779" s="10"/>
      <c r="AIH779" s="269"/>
      <c r="AII779" s="202" t="s">
        <v>121</v>
      </c>
      <c r="AIJ779" s="484" t="s">
        <v>538</v>
      </c>
      <c r="AIL779" s="203"/>
      <c r="AIM779" s="203">
        <f>VLOOKUP(AIJ779,$A$794:$F$2344,6,FALSE)</f>
        <v>0</v>
      </c>
      <c r="AIN779" s="202" t="s">
        <v>63</v>
      </c>
      <c r="AIO779" s="10">
        <f>AIM779*1.4</f>
        <v>0</v>
      </c>
      <c r="AIP779" s="10"/>
      <c r="AIQ779" s="269"/>
      <c r="AIR779" s="202" t="s">
        <v>121</v>
      </c>
      <c r="AIS779" s="484" t="s">
        <v>3153</v>
      </c>
      <c r="AIU779" s="203"/>
      <c r="AIV779" s="203">
        <f>VLOOKUP(AIS779,$A$794:$F$2344,6,FALSE)</f>
        <v>0</v>
      </c>
      <c r="AIW779" s="202" t="s">
        <v>63</v>
      </c>
      <c r="AIX779" s="10">
        <f>AIV779*1.4</f>
        <v>0</v>
      </c>
      <c r="AIY779" s="10"/>
      <c r="AIZ779" s="269"/>
      <c r="AJA779" s="202" t="s">
        <v>121</v>
      </c>
      <c r="AJB779" s="78" t="s">
        <v>183</v>
      </c>
      <c r="AJD779" s="203"/>
      <c r="AJE779" s="203" t="e">
        <f>VLOOKUP(AJB779,$A$794:$F$2344,6,FALSE)</f>
        <v>#N/A</v>
      </c>
      <c r="AJF779" s="202" t="s">
        <v>63</v>
      </c>
      <c r="AJG779" s="10" t="e">
        <f>AJE779*1.4</f>
        <v>#N/A</v>
      </c>
      <c r="AJH779" s="10"/>
      <c r="AJI779" s="269"/>
      <c r="AJJ779" s="202" t="s">
        <v>121</v>
      </c>
      <c r="AJK779" s="78" t="s">
        <v>183</v>
      </c>
      <c r="AJM779" s="203"/>
      <c r="AJN779" s="203" t="e">
        <f>VLOOKUP(AJK779,$A$794:$F$2344,6,FALSE)</f>
        <v>#N/A</v>
      </c>
      <c r="AJO779" s="202" t="s">
        <v>63</v>
      </c>
      <c r="AJP779" s="10" t="e">
        <f>AJN779*1.4</f>
        <v>#N/A</v>
      </c>
      <c r="AJQ779" s="10"/>
      <c r="AJR779" s="269"/>
      <c r="AJS779" s="202" t="s">
        <v>121</v>
      </c>
      <c r="AJT779" s="78" t="s">
        <v>183</v>
      </c>
      <c r="AJV779" s="203"/>
      <c r="AJW779" s="203" t="e">
        <f>VLOOKUP(AJT779,$A$794:$F$2344,6,FALSE)</f>
        <v>#N/A</v>
      </c>
      <c r="AJX779" s="202" t="s">
        <v>63</v>
      </c>
      <c r="AJY779" s="10" t="e">
        <f>AJW779*1.4</f>
        <v>#N/A</v>
      </c>
      <c r="AJZ779" s="10"/>
      <c r="AKA779" s="269"/>
      <c r="AKB779" s="202" t="s">
        <v>121</v>
      </c>
      <c r="AKC779" s="484" t="s">
        <v>443</v>
      </c>
      <c r="AKE779" s="203"/>
      <c r="AKF779" s="203">
        <f>VLOOKUP(AKC779,$A$794:$F$2344,6,FALSE)</f>
        <v>0</v>
      </c>
      <c r="AKG779" s="202" t="s">
        <v>63</v>
      </c>
      <c r="AKH779" s="10">
        <f>AKF779*1.4</f>
        <v>0</v>
      </c>
      <c r="AKI779" s="10"/>
      <c r="AKJ779" s="269"/>
      <c r="AKK779" s="202" t="s">
        <v>121</v>
      </c>
      <c r="AKL779" s="78" t="s">
        <v>183</v>
      </c>
      <c r="AKN779" s="203"/>
      <c r="AKO779" s="203" t="e">
        <f>VLOOKUP(AKL779,$A$794:$F$2344,6,FALSE)</f>
        <v>#N/A</v>
      </c>
      <c r="AKP779" s="202" t="s">
        <v>63</v>
      </c>
      <c r="AKQ779" s="10" t="e">
        <f>AKO779*1.4</f>
        <v>#N/A</v>
      </c>
      <c r="AKR779" s="10"/>
      <c r="AKS779" s="269"/>
      <c r="AKT779" s="202" t="s">
        <v>121</v>
      </c>
      <c r="AKU779" s="78" t="s">
        <v>183</v>
      </c>
      <c r="AKW779" s="203"/>
      <c r="AKX779" s="203" t="e">
        <f>VLOOKUP(AKU779,$A$794:$F$2344,6,FALSE)</f>
        <v>#N/A</v>
      </c>
      <c r="AKY779" s="202" t="s">
        <v>63</v>
      </c>
      <c r="AKZ779" s="10" t="e">
        <f>AKX779*1.4</f>
        <v>#N/A</v>
      </c>
      <c r="ALA779" s="10"/>
      <c r="ALB779" s="269"/>
      <c r="ALC779" s="202" t="s">
        <v>121</v>
      </c>
      <c r="ALD779" s="78" t="s">
        <v>183</v>
      </c>
      <c r="ALF779" s="203"/>
      <c r="ALG779" s="203" t="e">
        <f>VLOOKUP(ALD779,$A$794:$F$2344,6,FALSE)</f>
        <v>#N/A</v>
      </c>
      <c r="ALH779" s="202" t="s">
        <v>63</v>
      </c>
      <c r="ALI779" s="10" t="e">
        <f>ALG779*1.4</f>
        <v>#N/A</v>
      </c>
      <c r="ALJ779" s="10"/>
      <c r="ALK779" s="269"/>
      <c r="ALL779" s="202" t="s">
        <v>121</v>
      </c>
      <c r="ALM779" s="78" t="s">
        <v>183</v>
      </c>
      <c r="ALO779" s="203"/>
      <c r="ALP779" s="203" t="e">
        <f>VLOOKUP(ALM779,$A$794:$F$2344,6,FALSE)</f>
        <v>#N/A</v>
      </c>
      <c r="ALQ779" s="202" t="s">
        <v>63</v>
      </c>
      <c r="ALR779" s="10" t="e">
        <f>ALP779*1.4</f>
        <v>#N/A</v>
      </c>
      <c r="ALS779" s="10"/>
      <c r="ALT779" s="269"/>
      <c r="ALU779" s="202" t="s">
        <v>121</v>
      </c>
      <c r="ALV779" s="78" t="s">
        <v>183</v>
      </c>
      <c r="ALX779" s="203"/>
      <c r="ALY779" s="203" t="e">
        <f>VLOOKUP(ALV779,$A$794:$F$2344,6,FALSE)</f>
        <v>#N/A</v>
      </c>
      <c r="ALZ779" s="202" t="s">
        <v>63</v>
      </c>
      <c r="AMA779" s="10" t="e">
        <f>ALY779*1.4</f>
        <v>#N/A</v>
      </c>
      <c r="AMB779" s="10"/>
      <c r="AMC779" s="269"/>
      <c r="AMD779" s="202" t="s">
        <v>121</v>
      </c>
      <c r="AME779" s="78" t="s">
        <v>183</v>
      </c>
      <c r="AMG779" s="203"/>
      <c r="AMH779" s="203" t="e">
        <f>VLOOKUP(AME779,$A$794:$F$2344,6,FALSE)</f>
        <v>#N/A</v>
      </c>
      <c r="AMI779" s="202" t="s">
        <v>63</v>
      </c>
      <c r="AMJ779" s="10" t="e">
        <f>AMH779*1.4</f>
        <v>#N/A</v>
      </c>
      <c r="AMK779" s="10"/>
      <c r="AML779" s="269"/>
      <c r="AMM779" s="202" t="s">
        <v>121</v>
      </c>
      <c r="AMN779" s="78" t="s">
        <v>183</v>
      </c>
      <c r="AMP779" s="203"/>
      <c r="AMQ779" s="203" t="e">
        <f>VLOOKUP(AMN779,$A$794:$F$2344,6,FALSE)</f>
        <v>#N/A</v>
      </c>
      <c r="AMR779" s="202" t="s">
        <v>63</v>
      </c>
      <c r="AMS779" s="10" t="e">
        <f>AMQ779*1.4</f>
        <v>#N/A</v>
      </c>
      <c r="AMT779" s="10"/>
      <c r="AMU779" s="269"/>
      <c r="AMV779" s="202" t="s">
        <v>121</v>
      </c>
      <c r="AMW779" s="78" t="s">
        <v>183</v>
      </c>
      <c r="AMY779" s="203"/>
      <c r="AMZ779" s="203" t="e">
        <f>VLOOKUP(AMW779,$A$794:$F$2344,6,FALSE)</f>
        <v>#N/A</v>
      </c>
      <c r="ANA779" s="202" t="s">
        <v>63</v>
      </c>
      <c r="ANB779" s="10" t="e">
        <f>AMZ779*1.4</f>
        <v>#N/A</v>
      </c>
      <c r="ANC779" s="10"/>
      <c r="AND779" s="269"/>
      <c r="ANE779" s="202" t="s">
        <v>121</v>
      </c>
      <c r="ANF779" s="78" t="s">
        <v>183</v>
      </c>
      <c r="ANH779" s="203"/>
      <c r="ANI779" s="203" t="e">
        <f>VLOOKUP(ANF779,$A$794:$F$2344,6,FALSE)</f>
        <v>#N/A</v>
      </c>
      <c r="ANJ779" s="202" t="s">
        <v>63</v>
      </c>
      <c r="ANK779" s="10" t="e">
        <f>ANI779*1.4</f>
        <v>#N/A</v>
      </c>
      <c r="ANL779" s="10"/>
      <c r="ANM779" s="269"/>
      <c r="ANN779" s="202" t="s">
        <v>121</v>
      </c>
      <c r="ANO779" s="78" t="s">
        <v>183</v>
      </c>
      <c r="ANQ779" s="203"/>
      <c r="ANR779" s="203" t="e">
        <f>VLOOKUP(ANO779,$A$794:$F$2344,6,FALSE)</f>
        <v>#N/A</v>
      </c>
      <c r="ANS779" s="202" t="s">
        <v>63</v>
      </c>
      <c r="ANT779" s="10" t="e">
        <f>ANR779*1.4</f>
        <v>#N/A</v>
      </c>
      <c r="ANU779" s="10"/>
      <c r="ANV779" s="269"/>
      <c r="ANW779" s="202" t="s">
        <v>121</v>
      </c>
      <c r="ANX779" s="78" t="s">
        <v>183</v>
      </c>
      <c r="ANZ779" s="203"/>
      <c r="AOA779" s="203" t="e">
        <f>VLOOKUP(ANX779,$A$794:$F$2344,6,FALSE)</f>
        <v>#N/A</v>
      </c>
      <c r="AOB779" s="202" t="s">
        <v>63</v>
      </c>
      <c r="AOC779" s="10" t="e">
        <f>AOA779*1.4</f>
        <v>#N/A</v>
      </c>
      <c r="AOD779" s="10"/>
      <c r="AOE779" s="269"/>
      <c r="AOF779" s="202" t="s">
        <v>121</v>
      </c>
      <c r="AOG779" s="78" t="s">
        <v>183</v>
      </c>
      <c r="AOI779" s="203"/>
      <c r="AOJ779" s="203" t="e">
        <f>VLOOKUP(AOG779,$A$794:$F$2344,6,FALSE)</f>
        <v>#N/A</v>
      </c>
      <c r="AOK779" s="202" t="s">
        <v>63</v>
      </c>
      <c r="AOL779" s="10" t="e">
        <f>AOJ779*1.4</f>
        <v>#N/A</v>
      </c>
      <c r="AOM779" s="10"/>
      <c r="AON779" s="269"/>
      <c r="AOO779" s="202" t="s">
        <v>121</v>
      </c>
      <c r="AOP779" s="78" t="s">
        <v>183</v>
      </c>
      <c r="AOR779" s="203"/>
      <c r="AOS779" s="203" t="e">
        <f>VLOOKUP(AOP779,$A$794:$F$2344,6,FALSE)</f>
        <v>#N/A</v>
      </c>
      <c r="AOT779" s="202" t="s">
        <v>63</v>
      </c>
      <c r="AOU779" s="10" t="e">
        <f>AOS779*1.4</f>
        <v>#N/A</v>
      </c>
      <c r="AOV779" s="10"/>
      <c r="AOW779" s="269"/>
      <c r="AOX779" s="202" t="s">
        <v>121</v>
      </c>
      <c r="AOY779" s="78" t="s">
        <v>183</v>
      </c>
      <c r="APA779" s="203"/>
      <c r="APB779" s="203" t="e">
        <f>VLOOKUP(AOY779,$A$794:$F$2344,6,FALSE)</f>
        <v>#N/A</v>
      </c>
      <c r="APC779" s="202" t="s">
        <v>63</v>
      </c>
      <c r="APD779" s="10" t="e">
        <f>APB779*1.4</f>
        <v>#N/A</v>
      </c>
      <c r="APE779" s="10"/>
      <c r="APF779" s="269"/>
      <c r="APG779" s="202" t="s">
        <v>121</v>
      </c>
      <c r="APH779" s="78" t="s">
        <v>183</v>
      </c>
      <c r="APJ779" s="203"/>
      <c r="APK779" s="203" t="e">
        <f>VLOOKUP(APH779,$A$794:$F$2344,6,FALSE)</f>
        <v>#N/A</v>
      </c>
      <c r="APL779" s="202" t="s">
        <v>63</v>
      </c>
      <c r="APM779" s="10" t="e">
        <f>APK779*1.4</f>
        <v>#N/A</v>
      </c>
      <c r="APN779" s="10"/>
      <c r="APO779" s="269"/>
      <c r="APP779" s="202" t="s">
        <v>121</v>
      </c>
      <c r="APQ779" s="498" t="s">
        <v>767</v>
      </c>
      <c r="APS779" s="203"/>
      <c r="APT779" s="203">
        <f>VLOOKUP(APQ779,$A$794:$F$2344,6,FALSE)</f>
        <v>0</v>
      </c>
      <c r="APU779" s="202" t="s">
        <v>63</v>
      </c>
      <c r="APV779" s="10">
        <f>APT779*1.4</f>
        <v>0</v>
      </c>
      <c r="APW779" s="10"/>
      <c r="APX779" s="269"/>
      <c r="APY779" s="202" t="s">
        <v>121</v>
      </c>
      <c r="APZ779" s="498" t="s">
        <v>1952</v>
      </c>
      <c r="AQB779" s="203"/>
      <c r="AQC779" s="203">
        <f>VLOOKUP(APZ779,$A$794:$F$2344,6,FALSE)</f>
        <v>0</v>
      </c>
      <c r="AQD779" s="202" t="s">
        <v>63</v>
      </c>
      <c r="AQE779" s="10">
        <f>AQC779*1.4</f>
        <v>0</v>
      </c>
      <c r="AQF779" s="10"/>
      <c r="AQG779" s="269"/>
      <c r="AQH779" s="202" t="s">
        <v>121</v>
      </c>
      <c r="AQI779" s="484" t="s">
        <v>1955</v>
      </c>
      <c r="AQK779" s="203"/>
      <c r="AQL779" s="203">
        <f>VLOOKUP(AQI779,$A$794:$F$2344,6,FALSE)</f>
        <v>0</v>
      </c>
      <c r="AQM779" s="202" t="s">
        <v>63</v>
      </c>
      <c r="AQN779" s="10">
        <f>AQL779*1.4</f>
        <v>0</v>
      </c>
      <c r="AQO779" s="10"/>
      <c r="AQP779" s="269"/>
      <c r="AQQ779" s="202" t="s">
        <v>121</v>
      </c>
      <c r="AQR779" s="484" t="s">
        <v>3134</v>
      </c>
      <c r="AQT779" s="203"/>
      <c r="AQU779" s="203">
        <f>VLOOKUP(AQR779,$A$794:$F$2344,6,FALSE)</f>
        <v>0</v>
      </c>
      <c r="AQV779" s="202" t="s">
        <v>63</v>
      </c>
      <c r="AQW779" s="10">
        <f>AQU779*1.4</f>
        <v>0</v>
      </c>
      <c r="AQX779" s="10"/>
      <c r="AQY779" s="269"/>
      <c r="AQZ779" s="202" t="s">
        <v>121</v>
      </c>
      <c r="ARA779" s="484" t="s">
        <v>444</v>
      </c>
      <c r="ARC779" s="203"/>
      <c r="ARD779" s="203">
        <f>VLOOKUP(ARA779,$A$794:$F$2344,6,FALSE)</f>
        <v>0</v>
      </c>
      <c r="ARE779" s="202" t="s">
        <v>63</v>
      </c>
      <c r="ARF779" s="10">
        <f>ARD779*1.4</f>
        <v>0</v>
      </c>
      <c r="ARG779" s="10"/>
      <c r="ARH779" s="269"/>
      <c r="ARI779" s="202" t="s">
        <v>121</v>
      </c>
      <c r="ARJ779" s="484" t="s">
        <v>2247</v>
      </c>
      <c r="ARL779" s="203"/>
      <c r="ARM779" s="203">
        <f>VLOOKUP(ARJ779,$A$794:$F$2344,6,FALSE)</f>
        <v>0</v>
      </c>
      <c r="ARN779" s="202" t="s">
        <v>63</v>
      </c>
      <c r="ARO779" s="10">
        <f>ARM779*1.4</f>
        <v>0</v>
      </c>
      <c r="ARP779" s="10"/>
      <c r="ARQ779" s="269"/>
      <c r="ARR779" s="202" t="s">
        <v>121</v>
      </c>
      <c r="ARS779" s="498" t="s">
        <v>3214</v>
      </c>
      <c r="ARU779" s="203"/>
      <c r="ARV779" s="203">
        <f>VLOOKUP(ARS779,$A$794:$F$2344,6,FALSE)</f>
        <v>0</v>
      </c>
      <c r="ARW779" s="202" t="s">
        <v>63</v>
      </c>
      <c r="ARX779" s="10">
        <f>ARV779*1.4</f>
        <v>0</v>
      </c>
      <c r="ARY779" s="10"/>
      <c r="ARZ779" s="269"/>
      <c r="ASA779" s="202" t="s">
        <v>121</v>
      </c>
      <c r="ASB779" s="484" t="s">
        <v>2452</v>
      </c>
      <c r="ASD779" s="203"/>
      <c r="ASE779" s="203">
        <f>VLOOKUP(ASB779,$A$794:$F$2344,6,FALSE)</f>
        <v>0</v>
      </c>
      <c r="ASF779" s="202" t="s">
        <v>63</v>
      </c>
      <c r="ASG779" s="10">
        <f>ASE779*1.4</f>
        <v>0</v>
      </c>
      <c r="ASH779" s="10"/>
      <c r="ASI779" s="269"/>
      <c r="ASJ779" s="202" t="s">
        <v>121</v>
      </c>
      <c r="ASK779" s="484" t="s">
        <v>2454</v>
      </c>
      <c r="ASM779" s="203"/>
      <c r="ASN779" s="203">
        <f>VLOOKUP(ASK779,$A$794:$F$2344,6,FALSE)</f>
        <v>15</v>
      </c>
      <c r="ASO779" s="202" t="s">
        <v>63</v>
      </c>
      <c r="ASP779" s="10">
        <f>ASN779*1.4</f>
        <v>21</v>
      </c>
      <c r="ASQ779" s="10"/>
      <c r="ASR779" s="269"/>
      <c r="ASS779" s="202" t="s">
        <v>121</v>
      </c>
      <c r="AST779" s="484" t="s">
        <v>1115</v>
      </c>
      <c r="ASV779" s="203"/>
      <c r="ASW779" s="203">
        <f>VLOOKUP(AST779,$A$794:$F$2344,6,FALSE)</f>
        <v>0</v>
      </c>
      <c r="ASX779" s="202" t="s">
        <v>63</v>
      </c>
      <c r="ASY779" s="10">
        <f>ASW779*1.4</f>
        <v>0</v>
      </c>
      <c r="ASZ779" s="10"/>
      <c r="ATA779" s="269"/>
      <c r="ATB779" s="202" t="s">
        <v>121</v>
      </c>
      <c r="ATC779" s="484" t="s">
        <v>3842</v>
      </c>
      <c r="ATE779" s="203"/>
      <c r="ATF779" s="203">
        <f>VLOOKUP(ATC779,$A$794:$F$2344,6,FALSE)</f>
        <v>0</v>
      </c>
      <c r="ATG779" s="202" t="s">
        <v>63</v>
      </c>
      <c r="ATH779" s="10">
        <f>ATF779*1.4</f>
        <v>0</v>
      </c>
      <c r="ATI779" s="10"/>
      <c r="ATJ779" s="269"/>
      <c r="ATK779" s="202" t="s">
        <v>121</v>
      </c>
      <c r="ATL779" s="484" t="s">
        <v>2894</v>
      </c>
      <c r="ATN779" s="203"/>
      <c r="ATO779" s="203">
        <f>VLOOKUP(ATL779,$A$794:$F$2344,6,FALSE)</f>
        <v>0</v>
      </c>
      <c r="ATP779" s="202" t="s">
        <v>63</v>
      </c>
      <c r="ATQ779" s="10">
        <f>ATO779*1.4</f>
        <v>0</v>
      </c>
      <c r="ATR779" s="10"/>
      <c r="ATS779" s="269"/>
      <c r="ATT779" s="202" t="s">
        <v>121</v>
      </c>
      <c r="ATU779" s="484" t="s">
        <v>1116</v>
      </c>
      <c r="ATW779" s="203"/>
      <c r="ATX779" s="203">
        <f>VLOOKUP(ATU779,$A$794:$F$2344,6,FALSE)</f>
        <v>0</v>
      </c>
      <c r="ATY779" s="202" t="s">
        <v>63</v>
      </c>
      <c r="ATZ779" s="10">
        <f>ATX779*1.4</f>
        <v>0</v>
      </c>
      <c r="AUA779" s="10"/>
      <c r="AUB779" s="269"/>
      <c r="AUC779" s="202" t="s">
        <v>121</v>
      </c>
      <c r="AUD779" s="484" t="s">
        <v>1984</v>
      </c>
      <c r="AUF779" s="203"/>
      <c r="AUG779" s="203">
        <f>VLOOKUP(AUD779,$A$794:$F$2344,6,FALSE)</f>
        <v>0</v>
      </c>
      <c r="AUH779" s="202" t="s">
        <v>63</v>
      </c>
      <c r="AUI779" s="10">
        <f>AUG779*1.4</f>
        <v>0</v>
      </c>
      <c r="AUJ779" s="10"/>
      <c r="AUK779" s="269"/>
      <c r="AUL779" s="202" t="s">
        <v>121</v>
      </c>
      <c r="AUM779" s="484" t="s">
        <v>1116</v>
      </c>
      <c r="AUO779" s="203"/>
      <c r="AUP779" s="203">
        <f>VLOOKUP(AUM779,$A$794:$F$2344,6,FALSE)</f>
        <v>0</v>
      </c>
      <c r="AUQ779" s="202" t="s">
        <v>63</v>
      </c>
      <c r="AUR779" s="10">
        <f>AUP779*1.4</f>
        <v>0</v>
      </c>
      <c r="AUS779" s="10"/>
      <c r="AUT779" s="269"/>
      <c r="AUU779" s="202" t="s">
        <v>121</v>
      </c>
      <c r="AUV779" s="509" t="s">
        <v>1190</v>
      </c>
      <c r="AUX779" s="203"/>
      <c r="AUY779" s="203">
        <f>VLOOKUP(AUV779,$A$794:$F$2344,6,FALSE)</f>
        <v>0</v>
      </c>
      <c r="AUZ779" s="202" t="s">
        <v>63</v>
      </c>
      <c r="AVA779" s="10">
        <f>AUY779*1.4</f>
        <v>0</v>
      </c>
      <c r="AVB779" s="10"/>
      <c r="AVC779" s="269"/>
      <c r="AVD779" s="202" t="s">
        <v>121</v>
      </c>
      <c r="AVE779" s="484" t="s">
        <v>432</v>
      </c>
      <c r="AVG779" s="203"/>
      <c r="AVH779" s="203">
        <f>VLOOKUP(AVE779,$A$794:$F$2344,6,FALSE)</f>
        <v>0</v>
      </c>
      <c r="AVI779" s="202" t="s">
        <v>63</v>
      </c>
      <c r="AVJ779" s="10">
        <f>AVH779*1.4</f>
        <v>0</v>
      </c>
      <c r="AVK779" s="10"/>
      <c r="AVL779" s="269"/>
      <c r="AVM779" s="202" t="s">
        <v>121</v>
      </c>
      <c r="AVN779" s="484" t="s">
        <v>432</v>
      </c>
      <c r="AVP779" s="203"/>
      <c r="AVQ779" s="203">
        <f>VLOOKUP(AVN779,$A$794:$F$2344,6,FALSE)</f>
        <v>0</v>
      </c>
      <c r="AVR779" s="202" t="s">
        <v>63</v>
      </c>
      <c r="AVS779" s="10">
        <f>AVQ779*1.4</f>
        <v>0</v>
      </c>
      <c r="AVT779" s="10"/>
      <c r="AVU779" s="269"/>
      <c r="AVV779" s="202" t="s">
        <v>121</v>
      </c>
      <c r="AVW779" s="487" t="s">
        <v>1602</v>
      </c>
      <c r="AVY779" s="203"/>
      <c r="AVZ779" s="203">
        <f>VLOOKUP(AVW779,$A$794:$F$2344,6,FALSE)</f>
        <v>0</v>
      </c>
      <c r="AWA779" s="202" t="s">
        <v>63</v>
      </c>
      <c r="AWB779" s="10">
        <f>AVZ779*1.4</f>
        <v>0</v>
      </c>
      <c r="AWC779" s="10"/>
      <c r="AWD779" s="269"/>
      <c r="AWE779" s="202" t="s">
        <v>121</v>
      </c>
      <c r="AWF779" s="484" t="s">
        <v>2406</v>
      </c>
      <c r="AWH779" s="203"/>
      <c r="AWI779" s="203">
        <f>VLOOKUP(AWF779,$A$794:$F$2344,6,FALSE)</f>
        <v>0</v>
      </c>
      <c r="AWJ779" s="202" t="s">
        <v>63</v>
      </c>
      <c r="AWK779" s="10">
        <f>AWI779*1.4</f>
        <v>0</v>
      </c>
      <c r="AWL779" s="10"/>
      <c r="AWM779" s="269"/>
      <c r="AWN779" s="202" t="s">
        <v>121</v>
      </c>
      <c r="AWO779" s="484" t="s">
        <v>2735</v>
      </c>
      <c r="AWQ779" s="203"/>
      <c r="AWR779" s="203">
        <f>VLOOKUP(AWO779,$A$794:$F$2344,6,FALSE)</f>
        <v>0</v>
      </c>
      <c r="AWS779" s="202" t="s">
        <v>63</v>
      </c>
      <c r="AWT779" s="10">
        <f>AWR779*1.4</f>
        <v>0</v>
      </c>
      <c r="AWU779" s="10"/>
      <c r="AWV779" s="269"/>
      <c r="AWW779" s="202" t="s">
        <v>121</v>
      </c>
      <c r="AWX779" s="484" t="s">
        <v>2429</v>
      </c>
      <c r="AWZ779" s="203"/>
      <c r="AXA779" s="203">
        <f>VLOOKUP(AWX779,$A$794:$F$2344,6,FALSE)</f>
        <v>0</v>
      </c>
      <c r="AXB779" s="202" t="s">
        <v>63</v>
      </c>
      <c r="AXC779" s="10">
        <f>AXA779*1.4</f>
        <v>0</v>
      </c>
      <c r="AXD779" s="10"/>
      <c r="AXE779" s="269"/>
      <c r="AXF779" s="202" t="s">
        <v>121</v>
      </c>
      <c r="AXG779" s="484" t="s">
        <v>3045</v>
      </c>
      <c r="AXI779" s="203"/>
      <c r="AXJ779" s="203">
        <f>VLOOKUP(AXG779,$A$794:$F$2344,6,FALSE)</f>
        <v>2</v>
      </c>
      <c r="AXK779" s="202" t="s">
        <v>63</v>
      </c>
      <c r="AXL779" s="10">
        <f>AXJ779*1.4</f>
        <v>2.8</v>
      </c>
      <c r="AXM779" s="10"/>
      <c r="AXN779" s="269"/>
      <c r="AXO779" s="202" t="s">
        <v>121</v>
      </c>
      <c r="AXP779" s="484" t="s">
        <v>430</v>
      </c>
      <c r="AXR779" s="203"/>
      <c r="AXS779" s="203">
        <f>VLOOKUP(AXP779,$A$794:$F$2344,6,FALSE)</f>
        <v>0</v>
      </c>
      <c r="AXT779" s="202" t="s">
        <v>63</v>
      </c>
      <c r="AXU779" s="10">
        <f>AXS779*1.4</f>
        <v>0</v>
      </c>
      <c r="AXV779" s="10"/>
      <c r="AXW779" s="269"/>
      <c r="AXX779" s="202" t="s">
        <v>121</v>
      </c>
      <c r="AXY779" s="498" t="s">
        <v>1984</v>
      </c>
      <c r="AYA779" s="203"/>
      <c r="AYB779" s="203">
        <f>VLOOKUP(AXY779,$A$794:$F$2344,6,FALSE)</f>
        <v>0</v>
      </c>
      <c r="AYC779" s="202" t="s">
        <v>63</v>
      </c>
      <c r="AYD779" s="10">
        <f>AYB779*1.4</f>
        <v>0</v>
      </c>
      <c r="AYE779" s="10"/>
      <c r="AYF779" s="269"/>
      <c r="AYG779" s="202" t="s">
        <v>121</v>
      </c>
      <c r="AYH779" s="484" t="s">
        <v>2080</v>
      </c>
      <c r="AYJ779" s="203"/>
      <c r="AYK779" s="203">
        <f>VLOOKUP(AYH779,$A$794:$F$2344,6,FALSE)</f>
        <v>0</v>
      </c>
      <c r="AYL779" s="202" t="s">
        <v>63</v>
      </c>
      <c r="AYM779" s="10">
        <f>AYK779*1.4</f>
        <v>0</v>
      </c>
      <c r="AYN779" s="10"/>
      <c r="AYO779" s="269"/>
      <c r="AYP779" s="202" t="s">
        <v>121</v>
      </c>
      <c r="AYQ779" s="484" t="s">
        <v>905</v>
      </c>
      <c r="AYS779" s="203"/>
      <c r="AYT779" s="203">
        <f>VLOOKUP(AYQ779,$A$794:$F$2344,6,FALSE)</f>
        <v>0</v>
      </c>
      <c r="AYU779" s="202" t="s">
        <v>63</v>
      </c>
      <c r="AYV779" s="10">
        <f>AYT779*1.4</f>
        <v>0</v>
      </c>
      <c r="AYW779" s="10"/>
      <c r="AYX779" s="269"/>
      <c r="AYY779" s="202" t="s">
        <v>121</v>
      </c>
      <c r="AYZ779" s="484" t="s">
        <v>511</v>
      </c>
      <c r="AZB779" s="203"/>
      <c r="AZC779" s="203">
        <f>VLOOKUP(AYZ779,$A$794:$F$2344,6,FALSE)</f>
        <v>0</v>
      </c>
      <c r="AZD779" s="202" t="s">
        <v>63</v>
      </c>
      <c r="AZE779" s="10">
        <f>AZC779*1.4</f>
        <v>0</v>
      </c>
      <c r="AZF779" s="10"/>
      <c r="AZG779" s="269"/>
      <c r="AZH779" s="202" t="s">
        <v>121</v>
      </c>
      <c r="AZI779" s="484" t="s">
        <v>569</v>
      </c>
      <c r="AZK779" s="203"/>
      <c r="AZL779" s="203">
        <f>VLOOKUP(AZI779,$A$794:$F$2344,6,FALSE)</f>
        <v>0</v>
      </c>
      <c r="AZM779" s="202" t="s">
        <v>63</v>
      </c>
      <c r="AZN779" s="10">
        <f>AZL779*1.4</f>
        <v>0</v>
      </c>
      <c r="AZO779" s="10"/>
      <c r="AZP779" s="269"/>
      <c r="AZQ779" s="202" t="s">
        <v>121</v>
      </c>
      <c r="AZR779" s="484" t="s">
        <v>582</v>
      </c>
      <c r="AZT779" s="203"/>
      <c r="AZU779" s="203">
        <f>VLOOKUP(AZR779,$A$794:$F$2344,6,FALSE)</f>
        <v>0</v>
      </c>
      <c r="AZV779" s="202" t="s">
        <v>63</v>
      </c>
      <c r="AZW779" s="10">
        <f>AZU779*1.4</f>
        <v>0</v>
      </c>
      <c r="AZX779" s="10"/>
      <c r="AZY779" s="269"/>
      <c r="AZZ779" s="202" t="s">
        <v>121</v>
      </c>
      <c r="BAA779" s="498" t="s">
        <v>1935</v>
      </c>
      <c r="BAC779" s="203"/>
      <c r="BAD779" s="203">
        <f>VLOOKUP(BAA779,$A$794:$F$2344,6,FALSE)</f>
        <v>0</v>
      </c>
      <c r="BAE779" s="202" t="s">
        <v>63</v>
      </c>
      <c r="BAF779" s="10">
        <f>BAD779*1.4</f>
        <v>0</v>
      </c>
      <c r="BAG779" s="10"/>
      <c r="BAH779" s="269"/>
    </row>
    <row r="780" spans="1:1386" s="14" customFormat="1" ht="15">
      <c r="A780" s="202" t="s">
        <v>122</v>
      </c>
      <c r="B780" s="484" t="s">
        <v>2247</v>
      </c>
      <c r="D780" s="203"/>
      <c r="E780" s="203">
        <f>VLOOKUP(B780,$A$794:$F$2344,6,FALSE)</f>
        <v>0</v>
      </c>
      <c r="F780" s="202" t="s">
        <v>65</v>
      </c>
      <c r="G780" s="10">
        <f>E780*1.3</f>
        <v>0</v>
      </c>
      <c r="H780" s="10"/>
      <c r="I780" s="263"/>
      <c r="J780" s="202" t="s">
        <v>122</v>
      </c>
      <c r="K780" s="487" t="s">
        <v>2452</v>
      </c>
      <c r="M780" s="203"/>
      <c r="N780" s="203">
        <f>VLOOKUP(K780,$A$794:$F$2344,6,FALSE)</f>
        <v>0</v>
      </c>
      <c r="O780" s="202" t="s">
        <v>65</v>
      </c>
      <c r="P780" s="10">
        <f>N780*1.3</f>
        <v>0</v>
      </c>
      <c r="Q780" s="10"/>
      <c r="R780" s="263"/>
      <c r="S780" s="202" t="s">
        <v>122</v>
      </c>
      <c r="T780" s="484" t="s">
        <v>2081</v>
      </c>
      <c r="V780" s="203"/>
      <c r="W780" s="203">
        <f>VLOOKUP(T780,$A$794:$F$2344,6,FALSE)</f>
        <v>0</v>
      </c>
      <c r="X780" s="202" t="s">
        <v>65</v>
      </c>
      <c r="Y780" s="10">
        <f>W780*1.3</f>
        <v>0</v>
      </c>
      <c r="Z780" s="10"/>
      <c r="AA780" s="263"/>
      <c r="AB780" s="202" t="s">
        <v>122</v>
      </c>
      <c r="AC780" s="484" t="s">
        <v>443</v>
      </c>
      <c r="AE780" s="203"/>
      <c r="AF780" s="203">
        <f>VLOOKUP(AC780,$A$794:$F$2344,6,FALSE)</f>
        <v>0</v>
      </c>
      <c r="AG780" s="202" t="s">
        <v>65</v>
      </c>
      <c r="AH780" s="10">
        <f>AF780*1.3</f>
        <v>0</v>
      </c>
      <c r="AI780" s="10"/>
      <c r="AJ780" s="263"/>
      <c r="AK780" s="202" t="s">
        <v>122</v>
      </c>
      <c r="AL780" s="490" t="s">
        <v>2081</v>
      </c>
      <c r="AN780" s="203"/>
      <c r="AO780" s="203">
        <f>VLOOKUP(AL780,$A$794:$F$2344,6,FALSE)</f>
        <v>0</v>
      </c>
      <c r="AP780" s="202" t="s">
        <v>65</v>
      </c>
      <c r="AQ780" s="10">
        <f>AO780*1.3</f>
        <v>0</v>
      </c>
      <c r="AR780" s="10"/>
      <c r="AS780" s="263"/>
      <c r="AT780" s="202" t="s">
        <v>122</v>
      </c>
      <c r="AU780" s="484" t="s">
        <v>3161</v>
      </c>
      <c r="AW780" s="203"/>
      <c r="AX780" s="203">
        <f>VLOOKUP(AU780,$A$794:$F$2344,6,FALSE)</f>
        <v>0</v>
      </c>
      <c r="AY780" s="202" t="s">
        <v>65</v>
      </c>
      <c r="AZ780" s="10">
        <f>AX780*1.3</f>
        <v>0</v>
      </c>
      <c r="BA780" s="10"/>
      <c r="BB780" s="263"/>
      <c r="BC780" s="202" t="s">
        <v>122</v>
      </c>
      <c r="BD780" s="484" t="s">
        <v>443</v>
      </c>
      <c r="BF780" s="203"/>
      <c r="BG780" s="203">
        <f>VLOOKUP(BD780,$A$794:$F$2344,6,FALSE)</f>
        <v>0</v>
      </c>
      <c r="BH780" s="202" t="s">
        <v>65</v>
      </c>
      <c r="BI780" s="10">
        <f>BG780*1.3</f>
        <v>0</v>
      </c>
      <c r="BJ780" s="10"/>
      <c r="BK780" s="263"/>
      <c r="BL780" s="202" t="s">
        <v>122</v>
      </c>
      <c r="BM780" s="484" t="s">
        <v>2406</v>
      </c>
      <c r="BO780" s="203"/>
      <c r="BP780" s="203">
        <f>VLOOKUP(BM780,$A$794:$F$2344,6,FALSE)</f>
        <v>0</v>
      </c>
      <c r="BQ780" s="202" t="s">
        <v>65</v>
      </c>
      <c r="BR780" s="10">
        <f>BP780*1.3</f>
        <v>0</v>
      </c>
      <c r="BS780" s="10"/>
      <c r="BT780" s="263"/>
      <c r="BU780" s="202" t="s">
        <v>122</v>
      </c>
      <c r="BV780" s="484" t="s">
        <v>1935</v>
      </c>
      <c r="BX780" s="203"/>
      <c r="BY780" s="203">
        <f>VLOOKUP(BV780,$A$794:$F$2344,6,FALSE)</f>
        <v>0</v>
      </c>
      <c r="BZ780" s="202" t="s">
        <v>65</v>
      </c>
      <c r="CA780" s="10">
        <f>BY780*1.3</f>
        <v>0</v>
      </c>
      <c r="CB780" s="10"/>
      <c r="CC780" s="263"/>
      <c r="CD780" s="202" t="s">
        <v>122</v>
      </c>
      <c r="CE780" s="491" t="s">
        <v>1935</v>
      </c>
      <c r="CG780" s="203"/>
      <c r="CH780" s="203">
        <f>VLOOKUP(CE780,$A$794:$F$2344,6,FALSE)</f>
        <v>0</v>
      </c>
      <c r="CI780" s="202" t="s">
        <v>65</v>
      </c>
      <c r="CJ780" s="10">
        <f>CH780*1.3</f>
        <v>0</v>
      </c>
      <c r="CK780" s="10"/>
      <c r="CL780" s="263"/>
      <c r="CM780" s="202" t="s">
        <v>122</v>
      </c>
      <c r="CN780" s="484" t="s">
        <v>444</v>
      </c>
      <c r="CP780" s="203"/>
      <c r="CQ780" s="203">
        <f>VLOOKUP(CN780,$A$794:$F$2344,6,FALSE)</f>
        <v>0</v>
      </c>
      <c r="CR780" s="202" t="s">
        <v>65</v>
      </c>
      <c r="CS780" s="10">
        <f>CQ780*1.3</f>
        <v>0</v>
      </c>
      <c r="CT780" s="10"/>
      <c r="CU780" s="263"/>
      <c r="CV780" s="202" t="s">
        <v>122</v>
      </c>
      <c r="CW780" s="484" t="s">
        <v>2081</v>
      </c>
      <c r="CY780" s="203"/>
      <c r="CZ780" s="203">
        <f>VLOOKUP(CW780,$A$794:$F$2344,6,FALSE)</f>
        <v>0</v>
      </c>
      <c r="DA780" s="202" t="s">
        <v>65</v>
      </c>
      <c r="DB780" s="10">
        <f>CZ780*1.3</f>
        <v>0</v>
      </c>
      <c r="DC780" s="10"/>
      <c r="DD780" s="263"/>
      <c r="DE780" s="202" t="s">
        <v>122</v>
      </c>
      <c r="DF780" s="484" t="s">
        <v>2081</v>
      </c>
      <c r="DH780" s="203"/>
      <c r="DI780" s="203">
        <f>VLOOKUP(DF780,$A$794:$F$2344,6,FALSE)</f>
        <v>0</v>
      </c>
      <c r="DJ780" s="202" t="s">
        <v>65</v>
      </c>
      <c r="DK780" s="10">
        <f>DI780*1.3</f>
        <v>0</v>
      </c>
      <c r="DL780" s="10"/>
      <c r="DM780" s="263"/>
      <c r="DN780" s="202" t="s">
        <v>122</v>
      </c>
      <c r="DO780" s="484" t="s">
        <v>443</v>
      </c>
      <c r="DQ780" s="203"/>
      <c r="DR780" s="203">
        <f>VLOOKUP(DO780,$A$794:$F$2344,6,FALSE)</f>
        <v>0</v>
      </c>
      <c r="DS780" s="202" t="s">
        <v>65</v>
      </c>
      <c r="DT780" s="10">
        <f>DR780*1.3</f>
        <v>0</v>
      </c>
      <c r="DU780" s="10"/>
      <c r="DV780" s="263"/>
      <c r="DW780" s="202" t="s">
        <v>122</v>
      </c>
      <c r="DX780" s="484" t="s">
        <v>432</v>
      </c>
      <c r="DZ780" s="203"/>
      <c r="EA780" s="203">
        <f>VLOOKUP(DX780,$A$794:$F$2344,6,FALSE)</f>
        <v>0</v>
      </c>
      <c r="EB780" s="202" t="s">
        <v>65</v>
      </c>
      <c r="EC780" s="10">
        <f>EA780*1.3</f>
        <v>0</v>
      </c>
      <c r="ED780" s="10"/>
      <c r="EE780" s="263"/>
      <c r="EF780" s="202" t="s">
        <v>122</v>
      </c>
      <c r="EG780" s="484" t="s">
        <v>2303</v>
      </c>
      <c r="EI780" s="203"/>
      <c r="EJ780" s="203">
        <f>VLOOKUP(EG780,$A$794:$F$2344,6,FALSE)</f>
        <v>0</v>
      </c>
      <c r="EK780" s="202" t="s">
        <v>65</v>
      </c>
      <c r="EL780" s="10">
        <f>EJ780*1.3</f>
        <v>0</v>
      </c>
      <c r="EM780" s="10"/>
      <c r="EN780" s="263"/>
      <c r="EO780" s="202" t="s">
        <v>122</v>
      </c>
      <c r="EP780" s="484" t="s">
        <v>2443</v>
      </c>
      <c r="ER780" s="203"/>
      <c r="ES780" s="203">
        <f>VLOOKUP(EP780,$A$794:$F$2344,6,FALSE)</f>
        <v>0</v>
      </c>
      <c r="ET780" s="202" t="s">
        <v>65</v>
      </c>
      <c r="EU780" s="10">
        <f>ES780*1.3</f>
        <v>0</v>
      </c>
      <c r="EV780" s="10"/>
      <c r="EW780" s="263"/>
      <c r="EX780" s="202" t="s">
        <v>122</v>
      </c>
      <c r="EY780" s="484" t="s">
        <v>2081</v>
      </c>
      <c r="FA780" s="203"/>
      <c r="FB780" s="203">
        <f>VLOOKUP(EY780,$A$794:$F$2344,6,FALSE)</f>
        <v>0</v>
      </c>
      <c r="FC780" s="202" t="s">
        <v>65</v>
      </c>
      <c r="FD780" s="10">
        <f>FB780*1.3</f>
        <v>0</v>
      </c>
      <c r="FE780" s="10"/>
      <c r="FF780" s="263"/>
      <c r="FG780" s="202" t="s">
        <v>122</v>
      </c>
      <c r="FH780" s="484" t="s">
        <v>2452</v>
      </c>
      <c r="FJ780" s="203"/>
      <c r="FK780" s="203">
        <f>VLOOKUP(FH780,$A$794:$F$2344,6,FALSE)</f>
        <v>0</v>
      </c>
      <c r="FL780" s="202" t="s">
        <v>65</v>
      </c>
      <c r="FM780" s="10">
        <f>FK780*1.3</f>
        <v>0</v>
      </c>
      <c r="FN780" s="10"/>
      <c r="FO780" s="263"/>
      <c r="FP780" s="202" t="s">
        <v>122</v>
      </c>
      <c r="FQ780" s="484" t="s">
        <v>1122</v>
      </c>
      <c r="FS780" s="203"/>
      <c r="FT780" s="203">
        <f>VLOOKUP(FQ780,$A$794:$F$2344,6,FALSE)</f>
        <v>0</v>
      </c>
      <c r="FU780" s="202" t="s">
        <v>65</v>
      </c>
      <c r="FV780" s="10">
        <f>FT780*1.3</f>
        <v>0</v>
      </c>
      <c r="FW780" s="10"/>
      <c r="FX780" s="263"/>
      <c r="FY780" s="202" t="s">
        <v>122</v>
      </c>
      <c r="FZ780" s="484" t="s">
        <v>444</v>
      </c>
      <c r="GB780" s="203"/>
      <c r="GC780" s="203">
        <f>VLOOKUP(FZ780,$A$794:$F$2344,6,FALSE)</f>
        <v>0</v>
      </c>
      <c r="GD780" s="202" t="s">
        <v>65</v>
      </c>
      <c r="GE780" s="10">
        <f>GC780*1.3</f>
        <v>0</v>
      </c>
      <c r="GF780" s="10"/>
      <c r="GG780" s="263"/>
      <c r="GH780" s="202" t="s">
        <v>122</v>
      </c>
      <c r="GI780" s="484" t="s">
        <v>1136</v>
      </c>
      <c r="GK780" s="203"/>
      <c r="GL780" s="203">
        <f>VLOOKUP(GI780,$A$794:$F$2344,6,FALSE)</f>
        <v>0</v>
      </c>
      <c r="GM780" s="202" t="s">
        <v>65</v>
      </c>
      <c r="GN780" s="10">
        <f>GL780*1.3</f>
        <v>0</v>
      </c>
      <c r="GO780" s="10"/>
      <c r="GP780" s="263"/>
      <c r="GQ780" s="202" t="s">
        <v>122</v>
      </c>
      <c r="GR780" s="484" t="s">
        <v>617</v>
      </c>
      <c r="GT780" s="203"/>
      <c r="GU780" s="203">
        <f>VLOOKUP(GR780,$A$794:$F$2344,6,FALSE)</f>
        <v>0</v>
      </c>
      <c r="GV780" s="202" t="s">
        <v>65</v>
      </c>
      <c r="GW780" s="10">
        <f>GU780*1.3</f>
        <v>0</v>
      </c>
      <c r="GX780" s="10"/>
      <c r="GY780" s="263"/>
      <c r="GZ780" s="202" t="s">
        <v>122</v>
      </c>
      <c r="HA780" s="484" t="s">
        <v>1984</v>
      </c>
      <c r="HC780" s="203"/>
      <c r="HD780" s="203">
        <f>VLOOKUP(HA780,$A$794:$F$2344,6,FALSE)</f>
        <v>0</v>
      </c>
      <c r="HE780" s="202" t="s">
        <v>65</v>
      </c>
      <c r="HF780" s="10">
        <f>HD780*1.3</f>
        <v>0</v>
      </c>
      <c r="HG780" s="10"/>
      <c r="HH780" s="263"/>
      <c r="HI780" s="202" t="s">
        <v>122</v>
      </c>
      <c r="HJ780" s="484" t="s">
        <v>443</v>
      </c>
      <c r="HL780" s="203"/>
      <c r="HM780" s="203">
        <f>VLOOKUP(HJ780,$A$794:$F$2344,6,FALSE)</f>
        <v>0</v>
      </c>
      <c r="HN780" s="202" t="s">
        <v>65</v>
      </c>
      <c r="HO780" s="10">
        <f>HM780*1.3</f>
        <v>0</v>
      </c>
      <c r="HP780" s="10"/>
      <c r="HQ780" s="263"/>
      <c r="HR780" s="202" t="s">
        <v>122</v>
      </c>
      <c r="HS780" s="484" t="s">
        <v>3134</v>
      </c>
      <c r="HU780" s="203"/>
      <c r="HV780" s="203">
        <f>VLOOKUP(HS780,$A$794:$F$2344,6,FALSE)</f>
        <v>0</v>
      </c>
      <c r="HW780" s="202" t="s">
        <v>65</v>
      </c>
      <c r="HX780" s="10">
        <f>HV780*1.3</f>
        <v>0</v>
      </c>
      <c r="HY780" s="10"/>
      <c r="HZ780" s="263"/>
      <c r="IA780" s="202" t="s">
        <v>122</v>
      </c>
      <c r="IB780" s="496" t="s">
        <v>183</v>
      </c>
      <c r="ID780" s="203"/>
      <c r="IE780" s="203" t="e">
        <f>VLOOKUP(IB780,$A$794:$F$2344,6,FALSE)</f>
        <v>#N/A</v>
      </c>
      <c r="IF780" s="202" t="s">
        <v>65</v>
      </c>
      <c r="IG780" s="10" t="e">
        <f>IE780*1.3</f>
        <v>#N/A</v>
      </c>
      <c r="IH780" s="10"/>
      <c r="II780" s="263"/>
      <c r="IJ780" s="202" t="s">
        <v>122</v>
      </c>
      <c r="IK780" s="484" t="s">
        <v>2081</v>
      </c>
      <c r="IM780" s="203"/>
      <c r="IN780" s="203">
        <f>VLOOKUP(IK780,$A$794:$F$2344,6,FALSE)</f>
        <v>0</v>
      </c>
      <c r="IO780" s="202" t="s">
        <v>65</v>
      </c>
      <c r="IP780" s="10">
        <f>IN780*1.3</f>
        <v>0</v>
      </c>
      <c r="IQ780" s="10"/>
      <c r="IR780" s="263"/>
      <c r="IS780" s="202" t="s">
        <v>122</v>
      </c>
      <c r="IT780" s="484" t="s">
        <v>2247</v>
      </c>
      <c r="IV780" s="203"/>
      <c r="IW780" s="203">
        <f>VLOOKUP(IT780,$A$794:$F$2344,6,FALSE)</f>
        <v>0</v>
      </c>
      <c r="IX780" s="202" t="s">
        <v>65</v>
      </c>
      <c r="IY780" s="10">
        <f>IW780*1.3</f>
        <v>0</v>
      </c>
      <c r="IZ780" s="10"/>
      <c r="JA780" s="263"/>
      <c r="JB780" s="202" t="s">
        <v>122</v>
      </c>
      <c r="JC780" s="484" t="s">
        <v>1955</v>
      </c>
      <c r="JE780" s="203"/>
      <c r="JF780" s="203">
        <f>VLOOKUP(JC780,$A$794:$F$2344,6,FALSE)</f>
        <v>0</v>
      </c>
      <c r="JG780" s="202" t="s">
        <v>65</v>
      </c>
      <c r="JH780" s="10">
        <f>JF780*1.3</f>
        <v>0</v>
      </c>
      <c r="JI780" s="10"/>
      <c r="JJ780" s="263"/>
      <c r="JK780" s="202" t="s">
        <v>122</v>
      </c>
      <c r="JL780" s="484" t="s">
        <v>433</v>
      </c>
      <c r="JN780" s="203"/>
      <c r="JO780" s="203">
        <f>VLOOKUP(JL780,$A$794:$F$2344,6,FALSE)</f>
        <v>0</v>
      </c>
      <c r="JP780" s="202" t="s">
        <v>65</v>
      </c>
      <c r="JQ780" s="10">
        <f>JO780*1.3</f>
        <v>0</v>
      </c>
      <c r="JR780" s="10"/>
      <c r="JS780" s="263"/>
      <c r="JT780" s="202" t="s">
        <v>122</v>
      </c>
      <c r="JU780" s="484" t="s">
        <v>443</v>
      </c>
      <c r="JW780" s="203"/>
      <c r="JX780" s="203">
        <f>VLOOKUP(JU780,$A$794:$F$2344,6,FALSE)</f>
        <v>0</v>
      </c>
      <c r="JY780" s="202" t="s">
        <v>65</v>
      </c>
      <c r="JZ780" s="10">
        <f>JX780*1.3</f>
        <v>0</v>
      </c>
      <c r="KA780" s="10"/>
      <c r="KB780" s="263"/>
      <c r="KC780" s="202" t="s">
        <v>122</v>
      </c>
      <c r="KD780" s="484" t="s">
        <v>432</v>
      </c>
      <c r="KF780" s="203"/>
      <c r="KG780" s="203">
        <f>VLOOKUP(KD780,$A$794:$F$2344,6,FALSE)</f>
        <v>0</v>
      </c>
      <c r="KH780" s="202" t="s">
        <v>65</v>
      </c>
      <c r="KI780" s="10">
        <f>KG780*1.3</f>
        <v>0</v>
      </c>
      <c r="KJ780" s="10"/>
      <c r="KK780" s="263"/>
      <c r="KL780" s="202" t="s">
        <v>122</v>
      </c>
      <c r="KM780" s="484" t="s">
        <v>3161</v>
      </c>
      <c r="KO780" s="203"/>
      <c r="KP780" s="203">
        <f>VLOOKUP(KM780,$A$794:$F$2344,6,FALSE)</f>
        <v>0</v>
      </c>
      <c r="KQ780" s="202" t="s">
        <v>65</v>
      </c>
      <c r="KR780" s="10">
        <f>KP780*1.3</f>
        <v>0</v>
      </c>
      <c r="KS780" s="10"/>
      <c r="KT780" s="263"/>
      <c r="KU780" s="202" t="s">
        <v>122</v>
      </c>
      <c r="KV780" s="498" t="s">
        <v>2081</v>
      </c>
      <c r="KX780" s="203"/>
      <c r="KY780" s="203">
        <f>VLOOKUP(KV780,$A$794:$F$2344,6,FALSE)</f>
        <v>0</v>
      </c>
      <c r="KZ780" s="202" t="s">
        <v>65</v>
      </c>
      <c r="LA780" s="10">
        <f>KY780*1.3</f>
        <v>0</v>
      </c>
      <c r="LB780" s="10"/>
      <c r="LC780" s="263"/>
      <c r="LD780" s="202" t="s">
        <v>122</v>
      </c>
      <c r="LE780" s="484" t="s">
        <v>2368</v>
      </c>
      <c r="LG780" s="203"/>
      <c r="LH780" s="203">
        <f>VLOOKUP(LE780,$A$794:$F$2344,6,FALSE)</f>
        <v>0</v>
      </c>
      <c r="LI780" s="202" t="s">
        <v>65</v>
      </c>
      <c r="LJ780" s="10">
        <f>LH780*1.3</f>
        <v>0</v>
      </c>
      <c r="LK780" s="10"/>
      <c r="LL780" s="263"/>
      <c r="LM780" s="202" t="s">
        <v>122</v>
      </c>
      <c r="LN780" s="484" t="s">
        <v>443</v>
      </c>
      <c r="LP780" s="203"/>
      <c r="LQ780" s="203">
        <f>VLOOKUP(LN780,$A$794:$F$2344,6,FALSE)</f>
        <v>0</v>
      </c>
      <c r="LR780" s="202" t="s">
        <v>65</v>
      </c>
      <c r="LS780" s="10">
        <f>LQ780*1.3</f>
        <v>0</v>
      </c>
      <c r="LT780" s="10"/>
      <c r="LU780" s="263"/>
      <c r="LV780" s="202" t="s">
        <v>122</v>
      </c>
      <c r="LW780" s="496" t="s">
        <v>183</v>
      </c>
      <c r="LY780" s="203"/>
      <c r="LZ780" s="203" t="e">
        <f>VLOOKUP(LW780,$A$794:$F$2344,6,FALSE)</f>
        <v>#N/A</v>
      </c>
      <c r="MA780" s="202" t="s">
        <v>65</v>
      </c>
      <c r="MB780" s="10" t="e">
        <f>LZ780*1.3</f>
        <v>#N/A</v>
      </c>
      <c r="MC780" s="10"/>
      <c r="MD780" s="263"/>
      <c r="ME780" s="202" t="s">
        <v>122</v>
      </c>
      <c r="MF780" s="484" t="s">
        <v>667</v>
      </c>
      <c r="MH780" s="203"/>
      <c r="MI780" s="203">
        <f>VLOOKUP(MF780,$A$794:$F$2344,6,FALSE)</f>
        <v>0</v>
      </c>
      <c r="MJ780" s="202" t="s">
        <v>65</v>
      </c>
      <c r="MK780" s="10">
        <f>MI780*1.3</f>
        <v>0</v>
      </c>
      <c r="ML780" s="10"/>
      <c r="MM780" s="263"/>
      <c r="MN780" s="202" t="s">
        <v>122</v>
      </c>
      <c r="MO780" s="484" t="s">
        <v>672</v>
      </c>
      <c r="MQ780" s="203"/>
      <c r="MR780" s="203">
        <f>VLOOKUP(MO780,$A$794:$F$2344,6,FALSE)</f>
        <v>0</v>
      </c>
      <c r="MS780" s="202" t="s">
        <v>65</v>
      </c>
      <c r="MT780" s="10">
        <f>MR780*1.3</f>
        <v>0</v>
      </c>
      <c r="MU780" s="10"/>
      <c r="MV780" s="263"/>
      <c r="MW780" s="202" t="s">
        <v>122</v>
      </c>
      <c r="MX780" s="484" t="s">
        <v>1935</v>
      </c>
      <c r="MZ780" s="203"/>
      <c r="NA780" s="203">
        <f>VLOOKUP(MX780,$A$794:$F$2344,6,FALSE)</f>
        <v>0</v>
      </c>
      <c r="NB780" s="202" t="s">
        <v>65</v>
      </c>
      <c r="NC780" s="10">
        <f>NA780*1.3</f>
        <v>0</v>
      </c>
      <c r="ND780" s="10"/>
      <c r="NE780" s="263"/>
      <c r="NF780" s="202" t="s">
        <v>122</v>
      </c>
      <c r="NG780" s="484" t="s">
        <v>432</v>
      </c>
      <c r="NI780" s="203"/>
      <c r="NJ780" s="203">
        <f>VLOOKUP(NG780,$A$794:$F$2344,6,FALSE)</f>
        <v>0</v>
      </c>
      <c r="NK780" s="202" t="s">
        <v>65</v>
      </c>
      <c r="NL780" s="10">
        <f>NJ780*1.3</f>
        <v>0</v>
      </c>
      <c r="NM780" s="10"/>
      <c r="NN780" s="263"/>
      <c r="NO780" s="202" t="s">
        <v>122</v>
      </c>
      <c r="NP780" s="498" t="s">
        <v>2452</v>
      </c>
      <c r="NR780" s="203"/>
      <c r="NS780" s="203">
        <f>VLOOKUP(NP780,$A$794:$F$2344,6,FALSE)</f>
        <v>0</v>
      </c>
      <c r="NT780" s="202" t="s">
        <v>65</v>
      </c>
      <c r="NU780" s="10">
        <f>NS780*1.3</f>
        <v>0</v>
      </c>
      <c r="NV780" s="10"/>
      <c r="NW780" s="263"/>
      <c r="NX780" s="202" t="s">
        <v>122</v>
      </c>
      <c r="NY780" s="484" t="s">
        <v>2429</v>
      </c>
      <c r="OA780" s="203"/>
      <c r="OB780" s="203">
        <f>VLOOKUP(NY780,$A$794:$F$2344,6,FALSE)</f>
        <v>0</v>
      </c>
      <c r="OC780" s="202" t="s">
        <v>65</v>
      </c>
      <c r="OD780" s="10">
        <f>OB780*1.3</f>
        <v>0</v>
      </c>
      <c r="OE780" s="10"/>
      <c r="OF780" s="263"/>
      <c r="OG780" s="202" t="s">
        <v>122</v>
      </c>
      <c r="OH780" s="484" t="s">
        <v>1955</v>
      </c>
      <c r="OJ780" s="203"/>
      <c r="OK780" s="203">
        <f>VLOOKUP(OH780,$A$794:$F$2344,6,FALSE)</f>
        <v>0</v>
      </c>
      <c r="OL780" s="202" t="s">
        <v>65</v>
      </c>
      <c r="OM780" s="10">
        <f>OK780*1.3</f>
        <v>0</v>
      </c>
      <c r="ON780" s="10"/>
      <c r="OO780" s="263"/>
      <c r="OP780" s="202" t="s">
        <v>122</v>
      </c>
      <c r="OQ780" s="484" t="s">
        <v>3323</v>
      </c>
      <c r="OS780" s="203"/>
      <c r="OT780" s="203">
        <f>VLOOKUP(OQ780,$A$794:$F$2344,6,FALSE)</f>
        <v>18</v>
      </c>
      <c r="OU780" s="202" t="s">
        <v>65</v>
      </c>
      <c r="OV780" s="10">
        <f>OT780*1.3</f>
        <v>23.400000000000002</v>
      </c>
      <c r="OW780" s="10"/>
      <c r="OX780" s="263"/>
      <c r="OY780" s="202" t="s">
        <v>122</v>
      </c>
      <c r="OZ780" s="484" t="s">
        <v>906</v>
      </c>
      <c r="PB780" s="203"/>
      <c r="PC780" s="203">
        <f>VLOOKUP(OZ780,$A$794:$F$2344,6,FALSE)</f>
        <v>0</v>
      </c>
      <c r="PD780" s="202" t="s">
        <v>65</v>
      </c>
      <c r="PE780" s="10">
        <f>PC780*1.3</f>
        <v>0</v>
      </c>
      <c r="PF780" s="10"/>
      <c r="PG780" s="263"/>
      <c r="PH780" s="202" t="s">
        <v>122</v>
      </c>
      <c r="PI780" s="496" t="s">
        <v>183</v>
      </c>
      <c r="PK780" s="203"/>
      <c r="PL780" s="203" t="e">
        <f>VLOOKUP(PI780,$A$794:$F$2344,6,FALSE)</f>
        <v>#N/A</v>
      </c>
      <c r="PM780" s="202" t="s">
        <v>65</v>
      </c>
      <c r="PN780" s="10" t="e">
        <f>PL780*1.3</f>
        <v>#N/A</v>
      </c>
      <c r="PO780" s="10"/>
      <c r="PP780" s="263"/>
      <c r="PQ780" s="202" t="s">
        <v>122</v>
      </c>
      <c r="PR780" s="484" t="s">
        <v>2482</v>
      </c>
      <c r="PT780" s="203"/>
      <c r="PU780" s="203">
        <f>VLOOKUP(PR780,$A$794:$F$2344,6,FALSE)</f>
        <v>0</v>
      </c>
      <c r="PV780" s="202" t="s">
        <v>65</v>
      </c>
      <c r="PW780" s="10">
        <f>PU780*1.3</f>
        <v>0</v>
      </c>
      <c r="PX780" s="10"/>
      <c r="PY780" s="263"/>
      <c r="PZ780" s="202" t="s">
        <v>122</v>
      </c>
      <c r="QA780" s="496" t="s">
        <v>183</v>
      </c>
      <c r="QC780" s="203"/>
      <c r="QD780" s="203" t="e">
        <f>VLOOKUP(QA780,$A$794:$F$2344,6,FALSE)</f>
        <v>#N/A</v>
      </c>
      <c r="QE780" s="202" t="s">
        <v>65</v>
      </c>
      <c r="QF780" s="10" t="e">
        <f>QD780*1.3</f>
        <v>#N/A</v>
      </c>
      <c r="QG780" s="10"/>
      <c r="QH780" s="263"/>
      <c r="QI780" s="202" t="s">
        <v>122</v>
      </c>
      <c r="QJ780" s="484" t="s">
        <v>2996</v>
      </c>
      <c r="QL780" s="203"/>
      <c r="QM780" s="203">
        <f>VLOOKUP(QJ780,$A$794:$F$2344,6,FALSE)</f>
        <v>0</v>
      </c>
      <c r="QN780" s="202" t="s">
        <v>65</v>
      </c>
      <c r="QO780" s="10">
        <f>QM780*1.3</f>
        <v>0</v>
      </c>
      <c r="QP780" s="10"/>
      <c r="QQ780" s="263"/>
      <c r="QR780" s="202" t="s">
        <v>122</v>
      </c>
      <c r="QS780" s="484" t="s">
        <v>2081</v>
      </c>
      <c r="QU780" s="203"/>
      <c r="QV780" s="203">
        <f>VLOOKUP(QS780,$A$794:$F$2344,6,FALSE)</f>
        <v>0</v>
      </c>
      <c r="QW780" s="202" t="s">
        <v>65</v>
      </c>
      <c r="QX780" s="10">
        <f>QV780*1.3</f>
        <v>0</v>
      </c>
      <c r="QY780" s="10"/>
      <c r="QZ780" s="263"/>
      <c r="RA780" s="202" t="s">
        <v>122</v>
      </c>
      <c r="RB780" s="484" t="s">
        <v>2265</v>
      </c>
      <c r="RD780" s="203"/>
      <c r="RE780" s="203">
        <f>VLOOKUP(RB780,$A$794:$F$2344,6,FALSE)</f>
        <v>0</v>
      </c>
      <c r="RF780" s="202" t="s">
        <v>65</v>
      </c>
      <c r="RG780" s="10">
        <f>RE780*1.3</f>
        <v>0</v>
      </c>
      <c r="RH780" s="10"/>
      <c r="RI780" s="263"/>
      <c r="RJ780" s="202" t="s">
        <v>122</v>
      </c>
      <c r="RK780" s="484" t="s">
        <v>443</v>
      </c>
      <c r="RM780" s="203"/>
      <c r="RN780" s="203">
        <f>VLOOKUP(RK780,$A$794:$F$2344,6,FALSE)</f>
        <v>0</v>
      </c>
      <c r="RO780" s="202" t="s">
        <v>65</v>
      </c>
      <c r="RP780" s="10">
        <f>RN780*1.3</f>
        <v>0</v>
      </c>
      <c r="RQ780" s="10"/>
      <c r="RR780" s="263"/>
      <c r="RS780" s="202" t="s">
        <v>122</v>
      </c>
      <c r="RT780" s="484" t="s">
        <v>3044</v>
      </c>
      <c r="RV780" s="203"/>
      <c r="RW780" s="203">
        <f>VLOOKUP(RT780,$A$794:$F$2344,6,FALSE)</f>
        <v>0</v>
      </c>
      <c r="RX780" s="202" t="s">
        <v>65</v>
      </c>
      <c r="RY780" s="10">
        <f>RW780*1.3</f>
        <v>0</v>
      </c>
      <c r="RZ780" s="10"/>
      <c r="SA780" s="269"/>
      <c r="SB780" s="202" t="s">
        <v>122</v>
      </c>
      <c r="SC780" s="484" t="s">
        <v>1116</v>
      </c>
      <c r="SE780" s="203"/>
      <c r="SF780" s="203">
        <f>VLOOKUP(SC780,$A$794:$F$2344,6,FALSE)</f>
        <v>0</v>
      </c>
      <c r="SG780" s="202" t="s">
        <v>65</v>
      </c>
      <c r="SH780" s="10">
        <f>SF780*1.3</f>
        <v>0</v>
      </c>
      <c r="SI780" s="10"/>
      <c r="SJ780" s="269"/>
      <c r="SK780" s="202" t="s">
        <v>122</v>
      </c>
      <c r="SL780" s="496" t="s">
        <v>183</v>
      </c>
      <c r="SN780" s="203"/>
      <c r="SO780" s="203" t="e">
        <f>VLOOKUP(SL780,$A$794:$F$2344,6,FALSE)</f>
        <v>#N/A</v>
      </c>
      <c r="SP780" s="202" t="s">
        <v>65</v>
      </c>
      <c r="SQ780" s="10" t="e">
        <f>SO780*1.3</f>
        <v>#N/A</v>
      </c>
      <c r="SR780" s="10"/>
      <c r="SS780" s="269"/>
      <c r="ST780" s="202" t="s">
        <v>122</v>
      </c>
      <c r="SU780" s="484" t="s">
        <v>1972</v>
      </c>
      <c r="SW780" s="203"/>
      <c r="SX780" s="203">
        <f>VLOOKUP(SU780,$A$794:$F$2344,6,FALSE)</f>
        <v>0</v>
      </c>
      <c r="SY780" s="202" t="s">
        <v>65</v>
      </c>
      <c r="SZ780" s="10">
        <f>SX780*1.3</f>
        <v>0</v>
      </c>
      <c r="TA780" s="10"/>
      <c r="TB780" s="269"/>
      <c r="TC780" s="202" t="s">
        <v>122</v>
      </c>
      <c r="TD780" s="484" t="s">
        <v>1116</v>
      </c>
      <c r="TF780" s="203"/>
      <c r="TG780" s="203">
        <f>VLOOKUP(TD780,$A$794:$F$2344,6,FALSE)</f>
        <v>0</v>
      </c>
      <c r="TH780" s="202" t="s">
        <v>65</v>
      </c>
      <c r="TI780" s="10">
        <f>TG780*1.3</f>
        <v>0</v>
      </c>
      <c r="TK780" s="269"/>
      <c r="TL780" s="202" t="s">
        <v>122</v>
      </c>
      <c r="TM780" s="484" t="s">
        <v>3078</v>
      </c>
      <c r="TO780" s="203"/>
      <c r="TP780" s="203">
        <f>VLOOKUP(TM780,$A$794:$F$2344,6,FALSE)</f>
        <v>0</v>
      </c>
      <c r="TQ780" s="202" t="s">
        <v>65</v>
      </c>
      <c r="TR780" s="10">
        <f>TP780*1.3</f>
        <v>0</v>
      </c>
      <c r="TS780" s="10"/>
      <c r="TT780" s="269"/>
      <c r="TU780" s="202" t="s">
        <v>122</v>
      </c>
      <c r="TV780" s="484" t="s">
        <v>541</v>
      </c>
      <c r="TX780" s="203"/>
      <c r="TY780" s="203">
        <f>VLOOKUP(TV780,$A$794:$F$2344,6,FALSE)</f>
        <v>0</v>
      </c>
      <c r="TZ780" s="202" t="s">
        <v>65</v>
      </c>
      <c r="UA780" s="10">
        <f>TY780*1.3</f>
        <v>0</v>
      </c>
      <c r="UB780" s="10"/>
      <c r="UC780" s="269"/>
      <c r="UD780" s="202" t="s">
        <v>122</v>
      </c>
      <c r="UE780" s="498" t="s">
        <v>2247</v>
      </c>
      <c r="UG780" s="203"/>
      <c r="UH780" s="203">
        <f>VLOOKUP(UE780,$A$794:$F$2344,6,FALSE)</f>
        <v>0</v>
      </c>
      <c r="UI780" s="202" t="s">
        <v>65</v>
      </c>
      <c r="UJ780" s="10">
        <f>UH780*1.3</f>
        <v>0</v>
      </c>
      <c r="UK780" s="10"/>
      <c r="UL780" s="269"/>
      <c r="UM780" s="202" t="s">
        <v>122</v>
      </c>
      <c r="UN780" s="484" t="s">
        <v>2777</v>
      </c>
      <c r="UP780" s="203"/>
      <c r="UQ780" s="203">
        <f>VLOOKUP(UN780,$A$794:$F$2344,6,FALSE)</f>
        <v>0</v>
      </c>
      <c r="UR780" s="202" t="s">
        <v>65</v>
      </c>
      <c r="US780" s="10">
        <f>UQ780*1.3</f>
        <v>0</v>
      </c>
      <c r="UT780" s="10"/>
      <c r="UU780" s="269"/>
      <c r="UV780" s="202" t="s">
        <v>122</v>
      </c>
      <c r="UW780" s="484" t="s">
        <v>2081</v>
      </c>
      <c r="UY780" s="203"/>
      <c r="UZ780" s="203">
        <f>VLOOKUP(UW780,$A$794:$F$2344,6,FALSE)</f>
        <v>0</v>
      </c>
      <c r="VA780" s="202" t="s">
        <v>65</v>
      </c>
      <c r="VB780" s="10">
        <f>UZ780*1.3</f>
        <v>0</v>
      </c>
      <c r="VC780" s="10"/>
      <c r="VD780" s="269"/>
      <c r="VE780" s="202" t="s">
        <v>122</v>
      </c>
      <c r="VF780" s="484" t="s">
        <v>3081</v>
      </c>
      <c r="VH780" s="203"/>
      <c r="VI780" s="203">
        <f>VLOOKUP(VF780,$A$794:$F$2344,6,FALSE)</f>
        <v>13</v>
      </c>
      <c r="VJ780" s="202" t="s">
        <v>65</v>
      </c>
      <c r="VK780" s="10">
        <f>VI780*1.3</f>
        <v>16.900000000000002</v>
      </c>
      <c r="VL780" s="10"/>
      <c r="VM780" s="269"/>
      <c r="VN780" s="202" t="s">
        <v>122</v>
      </c>
      <c r="VO780" s="484" t="s">
        <v>3051</v>
      </c>
      <c r="VQ780" s="203"/>
      <c r="VR780" s="203">
        <f>VLOOKUP(VO780,$A$794:$F$2344,6,FALSE)</f>
        <v>0</v>
      </c>
      <c r="VS780" s="202" t="s">
        <v>65</v>
      </c>
      <c r="VT780" s="10">
        <f>VR780*1.3</f>
        <v>0</v>
      </c>
      <c r="VU780" s="10"/>
      <c r="VV780" s="269"/>
      <c r="VW780" s="202" t="s">
        <v>122</v>
      </c>
      <c r="VX780" s="496" t="s">
        <v>183</v>
      </c>
      <c r="VZ780" s="203"/>
      <c r="WA780" s="203" t="e">
        <f>VLOOKUP(VX780,$A$794:$F$2344,6,FALSE)</f>
        <v>#N/A</v>
      </c>
      <c r="WB780" s="202" t="s">
        <v>65</v>
      </c>
      <c r="WC780" s="10" t="e">
        <f>WA780*1.3</f>
        <v>#N/A</v>
      </c>
      <c r="WE780" s="269"/>
      <c r="WF780" s="202" t="s">
        <v>122</v>
      </c>
      <c r="WG780" s="484" t="s">
        <v>2254</v>
      </c>
      <c r="WI780" s="203"/>
      <c r="WJ780" s="203">
        <f>VLOOKUP(WG780,$A$794:$F$2344,6,FALSE)</f>
        <v>0</v>
      </c>
      <c r="WK780" s="202" t="s">
        <v>65</v>
      </c>
      <c r="WL780" s="10">
        <f>WJ780*1.3</f>
        <v>0</v>
      </c>
      <c r="WN780" s="269"/>
      <c r="WO780" s="202" t="s">
        <v>122</v>
      </c>
      <c r="WP780" s="484" t="s">
        <v>1972</v>
      </c>
      <c r="WQ780" s="203"/>
      <c r="WR780" s="203"/>
      <c r="WS780" s="203">
        <f>VLOOKUP(WP780,$A$794:$F$2344,6,FALSE)</f>
        <v>0</v>
      </c>
      <c r="WT780" s="202" t="s">
        <v>65</v>
      </c>
      <c r="WU780" s="10">
        <f>WS780*1.3</f>
        <v>0</v>
      </c>
      <c r="WV780" s="10"/>
      <c r="WW780" s="269"/>
      <c r="WX780" s="202" t="s">
        <v>122</v>
      </c>
      <c r="WY780" s="484" t="s">
        <v>610</v>
      </c>
      <c r="XA780" s="203"/>
      <c r="XB780" s="203">
        <f>VLOOKUP(WY780,$A$794:$F$2344,6,FALSE)</f>
        <v>0</v>
      </c>
      <c r="XC780" s="202" t="s">
        <v>65</v>
      </c>
      <c r="XD780" s="10">
        <f>XB780*1.3</f>
        <v>0</v>
      </c>
      <c r="XF780" s="269"/>
      <c r="XG780" s="202" t="s">
        <v>122</v>
      </c>
      <c r="XH780" s="484" t="s">
        <v>1211</v>
      </c>
      <c r="XJ780" s="203"/>
      <c r="XK780" s="203">
        <f>VLOOKUP(XH780,$A$794:$F$2344,6,FALSE)</f>
        <v>0</v>
      </c>
      <c r="XL780" s="202" t="s">
        <v>65</v>
      </c>
      <c r="XM780" s="10">
        <f>XK780*1.3</f>
        <v>0</v>
      </c>
      <c r="XO780" s="269"/>
      <c r="XP780" s="202" t="s">
        <v>122</v>
      </c>
      <c r="XQ780" s="484" t="s">
        <v>2930</v>
      </c>
      <c r="XS780" s="203"/>
      <c r="XT780" s="203">
        <f>VLOOKUP(XQ780,$A$794:$F$2344,6,FALSE)</f>
        <v>0</v>
      </c>
      <c r="XU780" s="202" t="s">
        <v>65</v>
      </c>
      <c r="XV780" s="10">
        <f>XT780*1.3</f>
        <v>0</v>
      </c>
      <c r="XW780" s="10"/>
      <c r="XX780" s="269"/>
      <c r="XY780" s="202" t="s">
        <v>122</v>
      </c>
      <c r="XZ780" s="484" t="s">
        <v>3139</v>
      </c>
      <c r="YB780" s="203"/>
      <c r="YC780" s="203">
        <f>VLOOKUP(XZ780,$A$794:$F$2344,6,FALSE)</f>
        <v>0</v>
      </c>
      <c r="YD780" s="202" t="s">
        <v>65</v>
      </c>
      <c r="YE780" s="10">
        <f>YC780*1.3</f>
        <v>0</v>
      </c>
      <c r="YG780" s="269"/>
      <c r="YH780" s="202" t="s">
        <v>122</v>
      </c>
      <c r="YI780" s="78" t="s">
        <v>183</v>
      </c>
      <c r="YK780" s="203"/>
      <c r="YL780" s="203" t="e">
        <f>VLOOKUP(YI780,$A$794:$F$2344,6,FALSE)</f>
        <v>#N/A</v>
      </c>
      <c r="YM780" s="202" t="s">
        <v>65</v>
      </c>
      <c r="YN780" s="10" t="e">
        <f>YL780*1.3</f>
        <v>#N/A</v>
      </c>
      <c r="YO780" s="10"/>
      <c r="YP780" s="269"/>
      <c r="YQ780" s="202" t="s">
        <v>122</v>
      </c>
      <c r="YR780" s="78" t="s">
        <v>183</v>
      </c>
      <c r="YT780" s="203"/>
      <c r="YU780" s="203" t="e">
        <f>VLOOKUP(YR780,$A$794:$F$2344,6,FALSE)</f>
        <v>#N/A</v>
      </c>
      <c r="YV780" s="202" t="s">
        <v>65</v>
      </c>
      <c r="YW780" s="10" t="e">
        <f>YU780*1.3</f>
        <v>#N/A</v>
      </c>
      <c r="YY780" s="269"/>
      <c r="YZ780" s="202" t="s">
        <v>122</v>
      </c>
      <c r="ZA780" s="78" t="s">
        <v>183</v>
      </c>
      <c r="ZC780" s="203"/>
      <c r="ZD780" s="203" t="e">
        <f>VLOOKUP(ZA780,$A$794:$F$2344,6,FALSE)</f>
        <v>#N/A</v>
      </c>
      <c r="ZE780" s="202" t="s">
        <v>65</v>
      </c>
      <c r="ZF780" s="10" t="e">
        <f>ZD780*1.3</f>
        <v>#N/A</v>
      </c>
      <c r="ZH780" s="269"/>
      <c r="ZI780" s="202" t="s">
        <v>122</v>
      </c>
      <c r="ZJ780" s="78" t="s">
        <v>183</v>
      </c>
      <c r="ZL780" s="203"/>
      <c r="ZM780" s="203" t="e">
        <f>VLOOKUP(ZJ780,$A$794:$F$2344,6,FALSE)</f>
        <v>#N/A</v>
      </c>
      <c r="ZN780" s="202" t="s">
        <v>65</v>
      </c>
      <c r="ZO780" s="10" t="e">
        <f>ZM780*1.3</f>
        <v>#N/A</v>
      </c>
      <c r="ZQ780" s="269"/>
      <c r="ZR780" s="202" t="s">
        <v>122</v>
      </c>
      <c r="ZS780" s="484" t="s">
        <v>511</v>
      </c>
      <c r="ZU780" s="203"/>
      <c r="ZV780" s="203">
        <f>VLOOKUP(ZS780,$A$794:$F$2344,6,FALSE)</f>
        <v>0</v>
      </c>
      <c r="ZW780" s="202" t="s">
        <v>65</v>
      </c>
      <c r="ZX780" s="10">
        <f>ZV780*1.3</f>
        <v>0</v>
      </c>
      <c r="ZY780" s="10"/>
      <c r="ZZ780" s="269"/>
      <c r="AAA780" s="202" t="s">
        <v>122</v>
      </c>
      <c r="AAB780" s="484" t="s">
        <v>2909</v>
      </c>
      <c r="AAD780" s="203"/>
      <c r="AAE780" s="203">
        <f>VLOOKUP(AAB780,$A$794:$F$2344,6,FALSE)</f>
        <v>0</v>
      </c>
      <c r="AAF780" s="202" t="s">
        <v>65</v>
      </c>
      <c r="AAG780" s="10">
        <f>AAE780*1.3</f>
        <v>0</v>
      </c>
      <c r="AAH780" s="10"/>
      <c r="AAI780" s="269"/>
      <c r="AAJ780" s="202" t="s">
        <v>122</v>
      </c>
      <c r="AAK780" s="78" t="s">
        <v>183</v>
      </c>
      <c r="AAM780" s="203"/>
      <c r="AAN780" s="203" t="e">
        <f>VLOOKUP(AAK780,$A$794:$F$2344,6,FALSE)</f>
        <v>#N/A</v>
      </c>
      <c r="AAO780" s="202" t="s">
        <v>65</v>
      </c>
      <c r="AAP780" s="10" t="e">
        <f>AAN780*1.3</f>
        <v>#N/A</v>
      </c>
      <c r="AAQ780" s="10"/>
      <c r="AAR780" s="269"/>
      <c r="AAS780" s="202" t="s">
        <v>122</v>
      </c>
      <c r="AAT780" s="498" t="s">
        <v>2081</v>
      </c>
      <c r="AAV780" s="203"/>
      <c r="AAW780" s="203">
        <f>VLOOKUP(AAT780,$A$794:$F$2344,6,FALSE)</f>
        <v>0</v>
      </c>
      <c r="AAX780" s="202" t="s">
        <v>65</v>
      </c>
      <c r="AAY780" s="10">
        <f>AAW780*1.3</f>
        <v>0</v>
      </c>
      <c r="AAZ780" s="10"/>
      <c r="ABA780" s="269"/>
      <c r="ABB780" s="202" t="s">
        <v>122</v>
      </c>
      <c r="ABC780" s="484" t="s">
        <v>2502</v>
      </c>
      <c r="ABE780" s="203"/>
      <c r="ABF780" s="203">
        <f>VLOOKUP(ABC780,$A$794:$F$2344,6,FALSE)</f>
        <v>0</v>
      </c>
      <c r="ABG780" s="202" t="s">
        <v>65</v>
      </c>
      <c r="ABH780" s="10">
        <f>ABF780*1.3</f>
        <v>0</v>
      </c>
      <c r="ABI780" s="10"/>
      <c r="ABJ780" s="269"/>
      <c r="ABK780" s="202" t="s">
        <v>122</v>
      </c>
      <c r="ABL780" s="484" t="s">
        <v>3553</v>
      </c>
      <c r="ABN780" s="203"/>
      <c r="ABO780" s="203">
        <f>VLOOKUP(ABL780,$A$794:$F$2344,6,FALSE)</f>
        <v>0</v>
      </c>
      <c r="ABP780" s="202" t="s">
        <v>65</v>
      </c>
      <c r="ABQ780" s="10">
        <f>ABO780*1.3</f>
        <v>0</v>
      </c>
      <c r="ABR780" s="10"/>
      <c r="ABS780" s="269"/>
      <c r="ABT780" s="202" t="s">
        <v>122</v>
      </c>
      <c r="ABU780" s="484" t="s">
        <v>3323</v>
      </c>
      <c r="ABW780" s="203"/>
      <c r="ABX780" s="203">
        <f>VLOOKUP(ABU780,$A$794:$F$2344,6,FALSE)</f>
        <v>18</v>
      </c>
      <c r="ABY780" s="202" t="s">
        <v>65</v>
      </c>
      <c r="ABZ780" s="10">
        <f>ABX780*1.3</f>
        <v>23.400000000000002</v>
      </c>
      <c r="ACA780" s="10"/>
      <c r="ACB780" s="269"/>
      <c r="ACC780" s="202" t="s">
        <v>122</v>
      </c>
      <c r="ACD780" s="484" t="s">
        <v>541</v>
      </c>
      <c r="ACF780" s="203"/>
      <c r="ACG780" s="203">
        <f>VLOOKUP(ACD780,$A$794:$F$2344,6,FALSE)</f>
        <v>0</v>
      </c>
      <c r="ACH780" s="202" t="s">
        <v>65</v>
      </c>
      <c r="ACI780" s="10">
        <f>ACG780*1.3</f>
        <v>0</v>
      </c>
      <c r="ACJ780" s="10"/>
      <c r="ACK780" s="269"/>
      <c r="ACL780" s="202" t="s">
        <v>122</v>
      </c>
      <c r="ACM780" s="484" t="s">
        <v>2406</v>
      </c>
      <c r="ACO780" s="203"/>
      <c r="ACP780" s="203">
        <f>VLOOKUP(ACM780,$A$794:$F$2344,6,FALSE)</f>
        <v>0</v>
      </c>
      <c r="ACQ780" s="202" t="s">
        <v>65</v>
      </c>
      <c r="ACR780" s="10">
        <f>ACP780*1.3</f>
        <v>0</v>
      </c>
      <c r="ACS780" s="10"/>
      <c r="ACT780" s="269"/>
      <c r="ACU780" s="202" t="s">
        <v>122</v>
      </c>
      <c r="ACV780" s="484" t="s">
        <v>538</v>
      </c>
      <c r="ACX780" s="203"/>
      <c r="ACY780" s="203">
        <f>VLOOKUP(ACV780,$A$794:$F$2344,6,FALSE)</f>
        <v>0</v>
      </c>
      <c r="ACZ780" s="202" t="s">
        <v>65</v>
      </c>
      <c r="ADA780" s="10">
        <f>ACY780*1.3</f>
        <v>0</v>
      </c>
      <c r="ADB780" s="10"/>
      <c r="ADC780" s="269"/>
      <c r="ADD780" s="202" t="s">
        <v>122</v>
      </c>
      <c r="ADE780" s="484" t="s">
        <v>3143</v>
      </c>
      <c r="ADG780" s="203"/>
      <c r="ADH780" s="203">
        <f>VLOOKUP(ADE780,$A$794:$F$2344,6,FALSE)</f>
        <v>0</v>
      </c>
      <c r="ADI780" s="202" t="s">
        <v>65</v>
      </c>
      <c r="ADJ780" s="10">
        <f>ADH780*1.3</f>
        <v>0</v>
      </c>
      <c r="ADL780" s="269"/>
      <c r="ADM780" s="202" t="s">
        <v>122</v>
      </c>
      <c r="ADN780" s="484" t="s">
        <v>2353</v>
      </c>
      <c r="ADP780" s="203"/>
      <c r="ADQ780" s="203">
        <f>VLOOKUP(ADN780,$A$794:$F$2344,6,FALSE)</f>
        <v>0</v>
      </c>
      <c r="ADR780" s="202" t="s">
        <v>65</v>
      </c>
      <c r="ADS780" s="10">
        <f>ADQ780*1.3</f>
        <v>0</v>
      </c>
      <c r="ADT780" s="10"/>
      <c r="ADU780" s="269"/>
      <c r="ADV780" s="202" t="s">
        <v>122</v>
      </c>
      <c r="ADW780" s="78" t="s">
        <v>183</v>
      </c>
      <c r="ADY780" s="203"/>
      <c r="ADZ780" s="203" t="e">
        <f>VLOOKUP(ADW780,$A$794:$F$2344,6,FALSE)</f>
        <v>#N/A</v>
      </c>
      <c r="AEA780" s="202" t="s">
        <v>65</v>
      </c>
      <c r="AEB780" s="10" t="e">
        <f>ADZ780*1.3</f>
        <v>#N/A</v>
      </c>
      <c r="AED780" s="269"/>
      <c r="AEE780" s="202" t="s">
        <v>122</v>
      </c>
      <c r="AEF780" s="491" t="s">
        <v>3136</v>
      </c>
      <c r="AEH780" s="203"/>
      <c r="AEI780" s="203">
        <f>VLOOKUP(AEF780,$A$794:$F$2344,6,FALSE)</f>
        <v>0</v>
      </c>
      <c r="AEJ780" s="202" t="s">
        <v>65</v>
      </c>
      <c r="AEK780" s="10">
        <f>AEI780*1.3</f>
        <v>0</v>
      </c>
      <c r="AEM780" s="269"/>
      <c r="AEN780" s="202" t="s">
        <v>122</v>
      </c>
      <c r="AEO780" s="484" t="s">
        <v>2369</v>
      </c>
      <c r="AEQ780" s="203"/>
      <c r="AER780" s="203">
        <f>VLOOKUP(AEO780,$A$794:$F$2344,6,FALSE)</f>
        <v>0</v>
      </c>
      <c r="AES780" s="202" t="s">
        <v>65</v>
      </c>
      <c r="AET780" s="10">
        <f>AER780*1.3</f>
        <v>0</v>
      </c>
      <c r="AEV780" s="269"/>
      <c r="AEW780" s="202" t="s">
        <v>122</v>
      </c>
      <c r="AEX780" s="484" t="s">
        <v>443</v>
      </c>
      <c r="AEZ780" s="203"/>
      <c r="AFA780" s="203">
        <f>VLOOKUP(AEX780,$A$794:$F$2344,6,FALSE)</f>
        <v>0</v>
      </c>
      <c r="AFB780" s="202" t="s">
        <v>65</v>
      </c>
      <c r="AFC780" s="10">
        <f>AFA780*1.3</f>
        <v>0</v>
      </c>
      <c r="AFD780" s="10"/>
      <c r="AFE780" s="269"/>
      <c r="AFF780" s="202" t="s">
        <v>122</v>
      </c>
      <c r="AFG780" s="78" t="s">
        <v>183</v>
      </c>
      <c r="AFI780" s="203"/>
      <c r="AFJ780" s="203" t="e">
        <f>VLOOKUP(AFG780,$A$794:$F$2344,6,FALSE)</f>
        <v>#N/A</v>
      </c>
      <c r="AFK780" s="202" t="s">
        <v>65</v>
      </c>
      <c r="AFL780" s="10" t="e">
        <f>AFJ780*1.3</f>
        <v>#N/A</v>
      </c>
      <c r="AFM780" s="10"/>
      <c r="AFN780" s="269"/>
      <c r="AFO780" s="202" t="s">
        <v>122</v>
      </c>
      <c r="AFP780" s="484" t="s">
        <v>3557</v>
      </c>
      <c r="AFR780" s="203"/>
      <c r="AFS780" s="203">
        <f>VLOOKUP(AFP780,$A$794:$F$2344,6,FALSE)</f>
        <v>0</v>
      </c>
      <c r="AFT780" s="202" t="s">
        <v>65</v>
      </c>
      <c r="AFU780" s="10">
        <f>AFS780*1.3</f>
        <v>0</v>
      </c>
      <c r="AFV780" s="10"/>
      <c r="AFW780" s="269"/>
      <c r="AFX780" s="202" t="s">
        <v>122</v>
      </c>
      <c r="AFY780" s="491" t="s">
        <v>1984</v>
      </c>
      <c r="AGA780" s="203"/>
      <c r="AGB780" s="203">
        <f>VLOOKUP(AFY780,$A$794:$F$2344,6,FALSE)</f>
        <v>0</v>
      </c>
      <c r="AGC780" s="202" t="s">
        <v>65</v>
      </c>
      <c r="AGD780" s="10">
        <f>AGB780*1.3</f>
        <v>0</v>
      </c>
      <c r="AGE780" s="10"/>
      <c r="AGF780" s="269"/>
      <c r="AGG780" s="202" t="s">
        <v>122</v>
      </c>
      <c r="AGH780" s="484" t="s">
        <v>2905</v>
      </c>
      <c r="AGJ780" s="203"/>
      <c r="AGK780" s="203">
        <f>VLOOKUP(AGH780,$A$794:$F$2344,6,FALSE)</f>
        <v>0</v>
      </c>
      <c r="AGL780" s="202" t="s">
        <v>65</v>
      </c>
      <c r="AGM780" s="10">
        <f>AGK780*1.3</f>
        <v>0</v>
      </c>
      <c r="AGN780" s="10"/>
      <c r="AGO780" s="269"/>
      <c r="AGP780" s="202" t="s">
        <v>122</v>
      </c>
      <c r="AGQ780" s="484" t="s">
        <v>1984</v>
      </c>
      <c r="AGS780" s="203"/>
      <c r="AGT780" s="203">
        <f>VLOOKUP(AGQ780,$A$794:$F$2344,6,FALSE)</f>
        <v>0</v>
      </c>
      <c r="AGU780" s="202" t="s">
        <v>65</v>
      </c>
      <c r="AGV780" s="10">
        <f>AGT780*1.3</f>
        <v>0</v>
      </c>
      <c r="AGW780" s="10"/>
      <c r="AGX780" s="269"/>
      <c r="AGY780" s="202" t="s">
        <v>122</v>
      </c>
      <c r="AGZ780" s="78" t="s">
        <v>183</v>
      </c>
      <c r="AHB780" s="203"/>
      <c r="AHC780" s="203" t="e">
        <f>VLOOKUP(AGZ780,$A$794:$F$2344,6,FALSE)</f>
        <v>#N/A</v>
      </c>
      <c r="AHD780" s="202" t="s">
        <v>65</v>
      </c>
      <c r="AHE780" s="10" t="e">
        <f>AHC780*1.3</f>
        <v>#N/A</v>
      </c>
      <c r="AHF780" s="10"/>
      <c r="AHG780" s="269"/>
      <c r="AHH780" s="202" t="s">
        <v>122</v>
      </c>
      <c r="AHI780" s="502" t="s">
        <v>1158</v>
      </c>
      <c r="AHK780" s="203"/>
      <c r="AHL780" s="203">
        <f>VLOOKUP(AHI780,$A$794:$F$2344,6,FALSE)</f>
        <v>0</v>
      </c>
      <c r="AHM780" s="202" t="s">
        <v>65</v>
      </c>
      <c r="AHN780" s="10">
        <f>AHL780*1.3</f>
        <v>0</v>
      </c>
      <c r="AHO780" s="10"/>
      <c r="AHP780" s="269"/>
      <c r="AHQ780" s="202" t="s">
        <v>122</v>
      </c>
      <c r="AHR780" s="484" t="s">
        <v>3161</v>
      </c>
      <c r="AHT780" s="203"/>
      <c r="AHU780" s="203">
        <f>VLOOKUP(AHR780,$A$794:$F$2344,6,FALSE)</f>
        <v>0</v>
      </c>
      <c r="AHV780" s="202" t="s">
        <v>65</v>
      </c>
      <c r="AHW780" s="10">
        <f>AHU780*1.3</f>
        <v>0</v>
      </c>
      <c r="AHX780" s="10"/>
      <c r="AHY780" s="269"/>
      <c r="AHZ780" s="202" t="s">
        <v>122</v>
      </c>
      <c r="AIA780" s="78" t="s">
        <v>183</v>
      </c>
      <c r="AIC780" s="203"/>
      <c r="AID780" s="203" t="e">
        <f>VLOOKUP(AIA780,$A$794:$F$2344,6,FALSE)</f>
        <v>#N/A</v>
      </c>
      <c r="AIE780" s="202" t="s">
        <v>65</v>
      </c>
      <c r="AIF780" s="10" t="e">
        <f>AID780*1.3</f>
        <v>#N/A</v>
      </c>
      <c r="AIG780" s="10"/>
      <c r="AIH780" s="269"/>
      <c r="AII780" s="202" t="s">
        <v>122</v>
      </c>
      <c r="AIJ780" s="484" t="s">
        <v>645</v>
      </c>
      <c r="AIL780" s="203"/>
      <c r="AIM780" s="203">
        <f>VLOOKUP(AIJ780,$A$794:$F$2344,6,FALSE)</f>
        <v>0</v>
      </c>
      <c r="AIN780" s="202" t="s">
        <v>65</v>
      </c>
      <c r="AIO780" s="10">
        <f>AIM780*1.3</f>
        <v>0</v>
      </c>
      <c r="AIP780" s="10"/>
      <c r="AIQ780" s="269"/>
      <c r="AIR780" s="202" t="s">
        <v>122</v>
      </c>
      <c r="AIS780" s="484" t="s">
        <v>2315</v>
      </c>
      <c r="AIU780" s="203"/>
      <c r="AIV780" s="203">
        <f>VLOOKUP(AIS780,$A$794:$F$2344,6,FALSE)</f>
        <v>0</v>
      </c>
      <c r="AIW780" s="202" t="s">
        <v>65</v>
      </c>
      <c r="AIX780" s="10">
        <f>AIV780*1.3</f>
        <v>0</v>
      </c>
      <c r="AIY780" s="10"/>
      <c r="AIZ780" s="269"/>
      <c r="AJA780" s="202" t="s">
        <v>122</v>
      </c>
      <c r="AJB780" s="78" t="s">
        <v>183</v>
      </c>
      <c r="AJD780" s="203"/>
      <c r="AJE780" s="203" t="e">
        <f>VLOOKUP(AJB780,$A$794:$F$2344,6,FALSE)</f>
        <v>#N/A</v>
      </c>
      <c r="AJF780" s="202" t="s">
        <v>65</v>
      </c>
      <c r="AJG780" s="10" t="e">
        <f>AJE780*1.3</f>
        <v>#N/A</v>
      </c>
      <c r="AJH780" s="10"/>
      <c r="AJI780" s="269"/>
      <c r="AJJ780" s="202" t="s">
        <v>122</v>
      </c>
      <c r="AJK780" s="78" t="s">
        <v>183</v>
      </c>
      <c r="AJM780" s="203"/>
      <c r="AJN780" s="203" t="e">
        <f>VLOOKUP(AJK780,$A$794:$F$2344,6,FALSE)</f>
        <v>#N/A</v>
      </c>
      <c r="AJO780" s="202" t="s">
        <v>65</v>
      </c>
      <c r="AJP780" s="10" t="e">
        <f>AJN780*1.3</f>
        <v>#N/A</v>
      </c>
      <c r="AJQ780" s="10"/>
      <c r="AJR780" s="269"/>
      <c r="AJS780" s="202" t="s">
        <v>122</v>
      </c>
      <c r="AJT780" s="78" t="s">
        <v>183</v>
      </c>
      <c r="AJV780" s="203"/>
      <c r="AJW780" s="203" t="e">
        <f>VLOOKUP(AJT780,$A$794:$F$2344,6,FALSE)</f>
        <v>#N/A</v>
      </c>
      <c r="AJX780" s="202" t="s">
        <v>65</v>
      </c>
      <c r="AJY780" s="10" t="e">
        <f>AJW780*1.3</f>
        <v>#N/A</v>
      </c>
      <c r="AJZ780" s="10"/>
      <c r="AKA780" s="269"/>
      <c r="AKB780" s="202" t="s">
        <v>122</v>
      </c>
      <c r="AKC780" s="484" t="s">
        <v>1619</v>
      </c>
      <c r="AKE780" s="203"/>
      <c r="AKF780" s="203">
        <f>VLOOKUP(AKC780,$A$794:$F$2344,6,FALSE)</f>
        <v>5</v>
      </c>
      <c r="AKG780" s="202" t="s">
        <v>65</v>
      </c>
      <c r="AKH780" s="10">
        <f>AKF780*1.3</f>
        <v>6.5</v>
      </c>
      <c r="AKI780" s="10"/>
      <c r="AKJ780" s="269"/>
      <c r="AKK780" s="202" t="s">
        <v>122</v>
      </c>
      <c r="AKL780" s="78" t="s">
        <v>183</v>
      </c>
      <c r="AKN780" s="203"/>
      <c r="AKO780" s="203" t="e">
        <f>VLOOKUP(AKL780,$A$794:$F$2344,6,FALSE)</f>
        <v>#N/A</v>
      </c>
      <c r="AKP780" s="202" t="s">
        <v>65</v>
      </c>
      <c r="AKQ780" s="10" t="e">
        <f>AKO780*1.3</f>
        <v>#N/A</v>
      </c>
      <c r="AKR780" s="10"/>
      <c r="AKS780" s="269"/>
      <c r="AKT780" s="202" t="s">
        <v>122</v>
      </c>
      <c r="AKU780" s="78" t="s">
        <v>183</v>
      </c>
      <c r="AKW780" s="203"/>
      <c r="AKX780" s="203" t="e">
        <f>VLOOKUP(AKU780,$A$794:$F$2344,6,FALSE)</f>
        <v>#N/A</v>
      </c>
      <c r="AKY780" s="202" t="s">
        <v>65</v>
      </c>
      <c r="AKZ780" s="10" t="e">
        <f>AKX780*1.3</f>
        <v>#N/A</v>
      </c>
      <c r="ALA780" s="10"/>
      <c r="ALB780" s="269"/>
      <c r="ALC780" s="202" t="s">
        <v>122</v>
      </c>
      <c r="ALD780" s="78" t="s">
        <v>183</v>
      </c>
      <c r="ALF780" s="203"/>
      <c r="ALG780" s="203" t="e">
        <f>VLOOKUP(ALD780,$A$794:$F$2344,6,FALSE)</f>
        <v>#N/A</v>
      </c>
      <c r="ALH780" s="202" t="s">
        <v>65</v>
      </c>
      <c r="ALI780" s="10" t="e">
        <f>ALG780*1.3</f>
        <v>#N/A</v>
      </c>
      <c r="ALJ780" s="10"/>
      <c r="ALK780" s="269"/>
      <c r="ALL780" s="202" t="s">
        <v>122</v>
      </c>
      <c r="ALM780" s="78" t="s">
        <v>183</v>
      </c>
      <c r="ALO780" s="203"/>
      <c r="ALP780" s="203" t="e">
        <f>VLOOKUP(ALM780,$A$794:$F$2344,6,FALSE)</f>
        <v>#N/A</v>
      </c>
      <c r="ALQ780" s="202" t="s">
        <v>65</v>
      </c>
      <c r="ALR780" s="10" t="e">
        <f>ALP780*1.3</f>
        <v>#N/A</v>
      </c>
      <c r="ALS780" s="10"/>
      <c r="ALT780" s="269"/>
      <c r="ALU780" s="202" t="s">
        <v>122</v>
      </c>
      <c r="ALV780" s="78" t="s">
        <v>183</v>
      </c>
      <c r="ALX780" s="203"/>
      <c r="ALY780" s="203" t="e">
        <f>VLOOKUP(ALV780,$A$794:$F$2344,6,FALSE)</f>
        <v>#N/A</v>
      </c>
      <c r="ALZ780" s="202" t="s">
        <v>65</v>
      </c>
      <c r="AMA780" s="10" t="e">
        <f>ALY780*1.3</f>
        <v>#N/A</v>
      </c>
      <c r="AMB780" s="10"/>
      <c r="AMC780" s="269"/>
      <c r="AMD780" s="202" t="s">
        <v>122</v>
      </c>
      <c r="AME780" s="78" t="s">
        <v>183</v>
      </c>
      <c r="AMG780" s="203"/>
      <c r="AMH780" s="203" t="e">
        <f>VLOOKUP(AME780,$A$794:$F$2344,6,FALSE)</f>
        <v>#N/A</v>
      </c>
      <c r="AMI780" s="202" t="s">
        <v>65</v>
      </c>
      <c r="AMJ780" s="10" t="e">
        <f>AMH780*1.3</f>
        <v>#N/A</v>
      </c>
      <c r="AMK780" s="10"/>
      <c r="AML780" s="269"/>
      <c r="AMM780" s="202" t="s">
        <v>122</v>
      </c>
      <c r="AMN780" s="78" t="s">
        <v>183</v>
      </c>
      <c r="AMP780" s="203"/>
      <c r="AMQ780" s="203" t="e">
        <f>VLOOKUP(AMN780,$A$794:$F$2344,6,FALSE)</f>
        <v>#N/A</v>
      </c>
      <c r="AMR780" s="202" t="s">
        <v>65</v>
      </c>
      <c r="AMS780" s="10" t="e">
        <f>AMQ780*1.3</f>
        <v>#N/A</v>
      </c>
      <c r="AMT780" s="10"/>
      <c r="AMU780" s="269"/>
      <c r="AMV780" s="202" t="s">
        <v>122</v>
      </c>
      <c r="AMW780" s="78" t="s">
        <v>183</v>
      </c>
      <c r="AMY780" s="203"/>
      <c r="AMZ780" s="203" t="e">
        <f>VLOOKUP(AMW780,$A$794:$F$2344,6,FALSE)</f>
        <v>#N/A</v>
      </c>
      <c r="ANA780" s="202" t="s">
        <v>65</v>
      </c>
      <c r="ANB780" s="10" t="e">
        <f>AMZ780*1.3</f>
        <v>#N/A</v>
      </c>
      <c r="ANC780" s="10"/>
      <c r="AND780" s="269"/>
      <c r="ANE780" s="202" t="s">
        <v>122</v>
      </c>
      <c r="ANF780" s="78" t="s">
        <v>183</v>
      </c>
      <c r="ANH780" s="203"/>
      <c r="ANI780" s="203" t="e">
        <f>VLOOKUP(ANF780,$A$794:$F$2344,6,FALSE)</f>
        <v>#N/A</v>
      </c>
      <c r="ANJ780" s="202" t="s">
        <v>65</v>
      </c>
      <c r="ANK780" s="10" t="e">
        <f>ANI780*1.3</f>
        <v>#N/A</v>
      </c>
      <c r="ANL780" s="10"/>
      <c r="ANM780" s="269"/>
      <c r="ANN780" s="202" t="s">
        <v>122</v>
      </c>
      <c r="ANO780" s="78" t="s">
        <v>183</v>
      </c>
      <c r="ANQ780" s="203"/>
      <c r="ANR780" s="203" t="e">
        <f>VLOOKUP(ANO780,$A$794:$F$2344,6,FALSE)</f>
        <v>#N/A</v>
      </c>
      <c r="ANS780" s="202" t="s">
        <v>65</v>
      </c>
      <c r="ANT780" s="10" t="e">
        <f>ANR780*1.3</f>
        <v>#N/A</v>
      </c>
      <c r="ANU780" s="10"/>
      <c r="ANV780" s="269"/>
      <c r="ANW780" s="202" t="s">
        <v>122</v>
      </c>
      <c r="ANX780" s="78" t="s">
        <v>183</v>
      </c>
      <c r="ANZ780" s="203"/>
      <c r="AOA780" s="203" t="e">
        <f>VLOOKUP(ANX780,$A$794:$F$2344,6,FALSE)</f>
        <v>#N/A</v>
      </c>
      <c r="AOB780" s="202" t="s">
        <v>65</v>
      </c>
      <c r="AOC780" s="10" t="e">
        <f>AOA780*1.3</f>
        <v>#N/A</v>
      </c>
      <c r="AOD780" s="10"/>
      <c r="AOE780" s="269"/>
      <c r="AOF780" s="202" t="s">
        <v>122</v>
      </c>
      <c r="AOG780" s="78" t="s">
        <v>183</v>
      </c>
      <c r="AOI780" s="203"/>
      <c r="AOJ780" s="203" t="e">
        <f>VLOOKUP(AOG780,$A$794:$F$2344,6,FALSE)</f>
        <v>#N/A</v>
      </c>
      <c r="AOK780" s="202" t="s">
        <v>65</v>
      </c>
      <c r="AOL780" s="10" t="e">
        <f>AOJ780*1.3</f>
        <v>#N/A</v>
      </c>
      <c r="AOM780" s="10"/>
      <c r="AON780" s="269"/>
      <c r="AOO780" s="202" t="s">
        <v>122</v>
      </c>
      <c r="AOP780" s="78" t="s">
        <v>183</v>
      </c>
      <c r="AOR780" s="203"/>
      <c r="AOS780" s="203" t="e">
        <f>VLOOKUP(AOP780,$A$794:$F$2344,6,FALSE)</f>
        <v>#N/A</v>
      </c>
      <c r="AOT780" s="202" t="s">
        <v>65</v>
      </c>
      <c r="AOU780" s="10" t="e">
        <f>AOS780*1.3</f>
        <v>#N/A</v>
      </c>
      <c r="AOV780" s="10"/>
      <c r="AOW780" s="269"/>
      <c r="AOX780" s="202" t="s">
        <v>122</v>
      </c>
      <c r="AOY780" s="78" t="s">
        <v>183</v>
      </c>
      <c r="APA780" s="203"/>
      <c r="APB780" s="203" t="e">
        <f>VLOOKUP(AOY780,$A$794:$F$2344,6,FALSE)</f>
        <v>#N/A</v>
      </c>
      <c r="APC780" s="202" t="s">
        <v>65</v>
      </c>
      <c r="APD780" s="10" t="e">
        <f>APB780*1.3</f>
        <v>#N/A</v>
      </c>
      <c r="APE780" s="10"/>
      <c r="APF780" s="269"/>
      <c r="APG780" s="202" t="s">
        <v>122</v>
      </c>
      <c r="APH780" s="78" t="s">
        <v>183</v>
      </c>
      <c r="APJ780" s="203"/>
      <c r="APK780" s="203" t="e">
        <f>VLOOKUP(APH780,$A$794:$F$2344,6,FALSE)</f>
        <v>#N/A</v>
      </c>
      <c r="APL780" s="202" t="s">
        <v>65</v>
      </c>
      <c r="APM780" s="10" t="e">
        <f>APK780*1.3</f>
        <v>#N/A</v>
      </c>
      <c r="APN780" s="10"/>
      <c r="APO780" s="269"/>
      <c r="APP780" s="202" t="s">
        <v>122</v>
      </c>
      <c r="APQ780" s="498" t="s">
        <v>511</v>
      </c>
      <c r="APS780" s="203"/>
      <c r="APT780" s="203">
        <f>VLOOKUP(APQ780,$A$794:$F$2344,6,FALSE)</f>
        <v>0</v>
      </c>
      <c r="APU780" s="202" t="s">
        <v>65</v>
      </c>
      <c r="APV780" s="10">
        <f>APT780*1.3</f>
        <v>0</v>
      </c>
      <c r="APW780" s="10"/>
      <c r="APX780" s="269"/>
      <c r="APY780" s="202" t="s">
        <v>122</v>
      </c>
      <c r="APZ780" s="498" t="s">
        <v>1158</v>
      </c>
      <c r="AQB780" s="203"/>
      <c r="AQC780" s="203">
        <f>VLOOKUP(APZ780,$A$794:$F$2344,6,FALSE)</f>
        <v>0</v>
      </c>
      <c r="AQD780" s="202" t="s">
        <v>65</v>
      </c>
      <c r="AQE780" s="10">
        <f>AQC780*1.3</f>
        <v>0</v>
      </c>
      <c r="AQF780" s="10"/>
      <c r="AQG780" s="269"/>
      <c r="AQH780" s="202" t="s">
        <v>122</v>
      </c>
      <c r="AQI780" s="484" t="s">
        <v>1952</v>
      </c>
      <c r="AQK780" s="203"/>
      <c r="AQL780" s="203">
        <f>VLOOKUP(AQI780,$A$794:$F$2344,6,FALSE)</f>
        <v>0</v>
      </c>
      <c r="AQM780" s="202" t="s">
        <v>65</v>
      </c>
      <c r="AQN780" s="10">
        <f>AQL780*1.3</f>
        <v>0</v>
      </c>
      <c r="AQO780" s="10"/>
      <c r="AQP780" s="269"/>
      <c r="AQQ780" s="202" t="s">
        <v>122</v>
      </c>
      <c r="AQR780" s="484" t="s">
        <v>1984</v>
      </c>
      <c r="AQT780" s="203"/>
      <c r="AQU780" s="203">
        <f>VLOOKUP(AQR780,$A$794:$F$2344,6,FALSE)</f>
        <v>0</v>
      </c>
      <c r="AQV780" s="202" t="s">
        <v>65</v>
      </c>
      <c r="AQW780" s="10">
        <f>AQU780*1.3</f>
        <v>0</v>
      </c>
      <c r="AQX780" s="10"/>
      <c r="AQY780" s="269"/>
      <c r="AQZ780" s="202" t="s">
        <v>122</v>
      </c>
      <c r="ARA780" s="484" t="s">
        <v>538</v>
      </c>
      <c r="ARC780" s="203"/>
      <c r="ARD780" s="203">
        <f>VLOOKUP(ARA780,$A$794:$F$2344,6,FALSE)</f>
        <v>0</v>
      </c>
      <c r="ARE780" s="202" t="s">
        <v>65</v>
      </c>
      <c r="ARF780" s="10">
        <f>ARD780*1.3</f>
        <v>0</v>
      </c>
      <c r="ARG780" s="10"/>
      <c r="ARH780" s="269"/>
      <c r="ARI780" s="202" t="s">
        <v>122</v>
      </c>
      <c r="ARJ780" s="484" t="s">
        <v>2406</v>
      </c>
      <c r="ARL780" s="203"/>
      <c r="ARM780" s="203">
        <f>VLOOKUP(ARJ780,$A$794:$F$2344,6,FALSE)</f>
        <v>0</v>
      </c>
      <c r="ARN780" s="202" t="s">
        <v>65</v>
      </c>
      <c r="ARO780" s="10">
        <f>ARM780*1.3</f>
        <v>0</v>
      </c>
      <c r="ARP780" s="10"/>
      <c r="ARQ780" s="269"/>
      <c r="ARR780" s="202" t="s">
        <v>122</v>
      </c>
      <c r="ARS780" s="498" t="s">
        <v>2247</v>
      </c>
      <c r="ARU780" s="203"/>
      <c r="ARV780" s="203">
        <f>VLOOKUP(ARS780,$A$794:$F$2344,6,FALSE)</f>
        <v>0</v>
      </c>
      <c r="ARW780" s="202" t="s">
        <v>65</v>
      </c>
      <c r="ARX780" s="10">
        <f>ARV780*1.3</f>
        <v>0</v>
      </c>
      <c r="ARY780" s="10"/>
      <c r="ARZ780" s="269"/>
      <c r="ASA780" s="202" t="s">
        <v>122</v>
      </c>
      <c r="ASB780" s="484" t="s">
        <v>1984</v>
      </c>
      <c r="ASD780" s="203"/>
      <c r="ASE780" s="203">
        <f>VLOOKUP(ASB780,$A$794:$F$2344,6,FALSE)</f>
        <v>0</v>
      </c>
      <c r="ASF780" s="202" t="s">
        <v>65</v>
      </c>
      <c r="ASG780" s="10">
        <f>ASE780*1.3</f>
        <v>0</v>
      </c>
      <c r="ASH780" s="10"/>
      <c r="ASI780" s="269"/>
      <c r="ASJ780" s="202" t="s">
        <v>122</v>
      </c>
      <c r="ASK780" s="484" t="s">
        <v>2247</v>
      </c>
      <c r="ASM780" s="203"/>
      <c r="ASN780" s="203">
        <f>VLOOKUP(ASK780,$A$794:$F$2344,6,FALSE)</f>
        <v>0</v>
      </c>
      <c r="ASO780" s="202" t="s">
        <v>65</v>
      </c>
      <c r="ASP780" s="10">
        <f>ASN780*1.3</f>
        <v>0</v>
      </c>
      <c r="ASQ780" s="10"/>
      <c r="ASR780" s="269"/>
      <c r="ASS780" s="202" t="s">
        <v>122</v>
      </c>
      <c r="AST780" s="484" t="s">
        <v>789</v>
      </c>
      <c r="ASV780" s="203"/>
      <c r="ASW780" s="203">
        <f>VLOOKUP(AST780,$A$794:$F$2344,6,FALSE)</f>
        <v>0</v>
      </c>
      <c r="ASX780" s="202" t="s">
        <v>65</v>
      </c>
      <c r="ASY780" s="10">
        <f>ASW780*1.3</f>
        <v>0</v>
      </c>
      <c r="ASZ780" s="10"/>
      <c r="ATA780" s="269"/>
      <c r="ATB780" s="202" t="s">
        <v>122</v>
      </c>
      <c r="ATC780" s="484" t="s">
        <v>799</v>
      </c>
      <c r="ATE780" s="203"/>
      <c r="ATF780" s="203">
        <f>VLOOKUP(ATC780,$A$794:$F$2344,6,FALSE)</f>
        <v>0</v>
      </c>
      <c r="ATG780" s="202" t="s">
        <v>65</v>
      </c>
      <c r="ATH780" s="10">
        <f>ATF780*1.3</f>
        <v>0</v>
      </c>
      <c r="ATI780" s="10"/>
      <c r="ATJ780" s="269"/>
      <c r="ATK780" s="202" t="s">
        <v>122</v>
      </c>
      <c r="ATL780" s="484" t="s">
        <v>2081</v>
      </c>
      <c r="ATN780" s="203"/>
      <c r="ATO780" s="203">
        <f>VLOOKUP(ATL780,$A$794:$F$2344,6,FALSE)</f>
        <v>0</v>
      </c>
      <c r="ATP780" s="202" t="s">
        <v>65</v>
      </c>
      <c r="ATQ780" s="10">
        <f>ATO780*1.3</f>
        <v>0</v>
      </c>
      <c r="ATR780" s="10"/>
      <c r="ATS780" s="269"/>
      <c r="ATT780" s="202" t="s">
        <v>122</v>
      </c>
      <c r="ATU780" s="484" t="s">
        <v>1125</v>
      </c>
      <c r="ATW780" s="203"/>
      <c r="ATX780" s="203">
        <f>VLOOKUP(ATU780,$A$794:$F$2344,6,FALSE)</f>
        <v>0</v>
      </c>
      <c r="ATY780" s="202" t="s">
        <v>65</v>
      </c>
      <c r="ATZ780" s="10">
        <f>ATX780*1.3</f>
        <v>0</v>
      </c>
      <c r="AUA780" s="10"/>
      <c r="AUB780" s="269"/>
      <c r="AUC780" s="202" t="s">
        <v>122</v>
      </c>
      <c r="AUD780" s="484" t="s">
        <v>2081</v>
      </c>
      <c r="AUF780" s="203"/>
      <c r="AUG780" s="203">
        <f>VLOOKUP(AUD780,$A$794:$F$2344,6,FALSE)</f>
        <v>0</v>
      </c>
      <c r="AUH780" s="202" t="s">
        <v>65</v>
      </c>
      <c r="AUI780" s="10">
        <f>AUG780*1.3</f>
        <v>0</v>
      </c>
      <c r="AUJ780" s="10"/>
      <c r="AUK780" s="269"/>
      <c r="AUL780" s="202" t="s">
        <v>122</v>
      </c>
      <c r="AUM780" s="484" t="s">
        <v>2081</v>
      </c>
      <c r="AUO780" s="203"/>
      <c r="AUP780" s="203">
        <f>VLOOKUP(AUM780,$A$794:$F$2344,6,FALSE)</f>
        <v>0</v>
      </c>
      <c r="AUQ780" s="202" t="s">
        <v>65</v>
      </c>
      <c r="AUR780" s="10">
        <f>AUP780*1.3</f>
        <v>0</v>
      </c>
      <c r="AUS780" s="10"/>
      <c r="AUT780" s="269"/>
      <c r="AUU780" s="202" t="s">
        <v>122</v>
      </c>
      <c r="AUV780" s="509" t="s">
        <v>654</v>
      </c>
      <c r="AUX780" s="203"/>
      <c r="AUY780" s="203">
        <f>VLOOKUP(AUV780,$A$794:$F$2344,6,FALSE)</f>
        <v>0</v>
      </c>
      <c r="AUZ780" s="202" t="s">
        <v>65</v>
      </c>
      <c r="AVA780" s="10">
        <f>AUY780*1.3</f>
        <v>0</v>
      </c>
      <c r="AVB780" s="10"/>
      <c r="AVC780" s="269"/>
      <c r="AVD780" s="202" t="s">
        <v>122</v>
      </c>
      <c r="AVE780" s="484" t="s">
        <v>2081</v>
      </c>
      <c r="AVG780" s="203"/>
      <c r="AVH780" s="203">
        <f>VLOOKUP(AVE780,$A$794:$F$2344,6,FALSE)</f>
        <v>0</v>
      </c>
      <c r="AVI780" s="202" t="s">
        <v>65</v>
      </c>
      <c r="AVJ780" s="10">
        <f>AVH780*1.3</f>
        <v>0</v>
      </c>
      <c r="AVK780" s="10"/>
      <c r="AVL780" s="269"/>
      <c r="AVM780" s="202" t="s">
        <v>122</v>
      </c>
      <c r="AVN780" s="484" t="s">
        <v>2081</v>
      </c>
      <c r="AVP780" s="203"/>
      <c r="AVQ780" s="203">
        <f>VLOOKUP(AVN780,$A$794:$F$2344,6,FALSE)</f>
        <v>0</v>
      </c>
      <c r="AVR780" s="202" t="s">
        <v>65</v>
      </c>
      <c r="AVS780" s="10">
        <f>AVQ780*1.3</f>
        <v>0</v>
      </c>
      <c r="AVT780" s="10"/>
      <c r="AVU780" s="269"/>
      <c r="AVV780" s="202" t="s">
        <v>122</v>
      </c>
      <c r="AVW780" s="487" t="s">
        <v>511</v>
      </c>
      <c r="AVY780" s="203"/>
      <c r="AVZ780" s="203">
        <f>VLOOKUP(AVW780,$A$794:$F$2344,6,FALSE)</f>
        <v>0</v>
      </c>
      <c r="AWA780" s="202" t="s">
        <v>65</v>
      </c>
      <c r="AWB780" s="10">
        <f>AVZ780*1.3</f>
        <v>0</v>
      </c>
      <c r="AWC780" s="10"/>
      <c r="AWD780" s="269"/>
      <c r="AWE780" s="202" t="s">
        <v>122</v>
      </c>
      <c r="AWF780" s="484" t="s">
        <v>2081</v>
      </c>
      <c r="AWH780" s="203"/>
      <c r="AWI780" s="203">
        <f>VLOOKUP(AWF780,$A$794:$F$2344,6,FALSE)</f>
        <v>0</v>
      </c>
      <c r="AWJ780" s="202" t="s">
        <v>65</v>
      </c>
      <c r="AWK780" s="10">
        <f>AWI780*1.3</f>
        <v>0</v>
      </c>
      <c r="AWL780" s="10"/>
      <c r="AWM780" s="269"/>
      <c r="AWN780" s="202" t="s">
        <v>122</v>
      </c>
      <c r="AWO780" s="484" t="s">
        <v>3323</v>
      </c>
      <c r="AWQ780" s="203"/>
      <c r="AWR780" s="203">
        <f>VLOOKUP(AWO780,$A$794:$F$2344,6,FALSE)</f>
        <v>18</v>
      </c>
      <c r="AWS780" s="202" t="s">
        <v>65</v>
      </c>
      <c r="AWT780" s="10">
        <f>AWR780*1.3</f>
        <v>23.400000000000002</v>
      </c>
      <c r="AWU780" s="10"/>
      <c r="AWV780" s="269"/>
      <c r="AWW780" s="202" t="s">
        <v>122</v>
      </c>
      <c r="AWX780" s="484" t="s">
        <v>3102</v>
      </c>
      <c r="AWZ780" s="203"/>
      <c r="AXA780" s="203">
        <f>VLOOKUP(AWX780,$A$794:$F$2344,6,FALSE)</f>
        <v>0</v>
      </c>
      <c r="AXB780" s="202" t="s">
        <v>65</v>
      </c>
      <c r="AXC780" s="10">
        <f>AXA780*1.3</f>
        <v>0</v>
      </c>
      <c r="AXD780" s="10"/>
      <c r="AXE780" s="269"/>
      <c r="AXF780" s="202" t="s">
        <v>122</v>
      </c>
      <c r="AXG780" s="484" t="s">
        <v>2081</v>
      </c>
      <c r="AXI780" s="203"/>
      <c r="AXJ780" s="203">
        <f>VLOOKUP(AXG780,$A$794:$F$2344,6,FALSE)</f>
        <v>0</v>
      </c>
      <c r="AXK780" s="202" t="s">
        <v>65</v>
      </c>
      <c r="AXL780" s="10">
        <f>AXJ780*1.3</f>
        <v>0</v>
      </c>
      <c r="AXM780" s="10"/>
      <c r="AXN780" s="269"/>
      <c r="AXO780" s="202" t="s">
        <v>122</v>
      </c>
      <c r="AXP780" s="484" t="s">
        <v>2406</v>
      </c>
      <c r="AXR780" s="203"/>
      <c r="AXS780" s="203">
        <f>VLOOKUP(AXP780,$A$794:$F$2344,6,FALSE)</f>
        <v>0</v>
      </c>
      <c r="AXT780" s="202" t="s">
        <v>65</v>
      </c>
      <c r="AXU780" s="10">
        <f>AXS780*1.3</f>
        <v>0</v>
      </c>
      <c r="AXV780" s="10"/>
      <c r="AXW780" s="269"/>
      <c r="AXX780" s="202" t="s">
        <v>122</v>
      </c>
      <c r="AXY780" s="498" t="s">
        <v>2341</v>
      </c>
      <c r="AYA780" s="203"/>
      <c r="AYB780" s="203">
        <f>VLOOKUP(AXY780,$A$794:$F$2344,6,FALSE)</f>
        <v>5</v>
      </c>
      <c r="AYC780" s="202" t="s">
        <v>65</v>
      </c>
      <c r="AYD780" s="10">
        <f>AYB780*1.3</f>
        <v>6.5</v>
      </c>
      <c r="AYE780" s="10"/>
      <c r="AYF780" s="269"/>
      <c r="AYG780" s="202" t="s">
        <v>122</v>
      </c>
      <c r="AYH780" s="484" t="s">
        <v>2452</v>
      </c>
      <c r="AYJ780" s="203"/>
      <c r="AYK780" s="203">
        <f>VLOOKUP(AYH780,$A$794:$F$2344,6,FALSE)</f>
        <v>0</v>
      </c>
      <c r="AYL780" s="202" t="s">
        <v>65</v>
      </c>
      <c r="AYM780" s="10">
        <f>AYK780*1.3</f>
        <v>0</v>
      </c>
      <c r="AYN780" s="10"/>
      <c r="AYO780" s="269"/>
      <c r="AYP780" s="202" t="s">
        <v>122</v>
      </c>
      <c r="AYQ780" s="484" t="s">
        <v>1964</v>
      </c>
      <c r="AYS780" s="203"/>
      <c r="AYT780" s="203">
        <f>VLOOKUP(AYQ780,$A$794:$F$2344,6,FALSE)</f>
        <v>0</v>
      </c>
      <c r="AYU780" s="202" t="s">
        <v>65</v>
      </c>
      <c r="AYV780" s="10">
        <f>AYT780*1.3</f>
        <v>0</v>
      </c>
      <c r="AYW780" s="10"/>
      <c r="AYX780" s="269"/>
      <c r="AYY780" s="202" t="s">
        <v>122</v>
      </c>
      <c r="AYZ780" s="484" t="s">
        <v>3114</v>
      </c>
      <c r="AZB780" s="203"/>
      <c r="AZC780" s="203">
        <f>VLOOKUP(AYZ780,$A$794:$F$2344,6,FALSE)</f>
        <v>0</v>
      </c>
      <c r="AZD780" s="202" t="s">
        <v>65</v>
      </c>
      <c r="AZE780" s="10">
        <f>AZC780*1.3</f>
        <v>0</v>
      </c>
      <c r="AZF780" s="10"/>
      <c r="AZG780" s="269"/>
      <c r="AZH780" s="202" t="s">
        <v>122</v>
      </c>
      <c r="AZI780" s="484" t="s">
        <v>2909</v>
      </c>
      <c r="AZK780" s="203"/>
      <c r="AZL780" s="203">
        <f>VLOOKUP(AZI780,$A$794:$F$2344,6,FALSE)</f>
        <v>0</v>
      </c>
      <c r="AZM780" s="202" t="s">
        <v>65</v>
      </c>
      <c r="AZN780" s="10">
        <f>AZL780*1.3</f>
        <v>0</v>
      </c>
      <c r="AZO780" s="10"/>
      <c r="AZP780" s="269"/>
      <c r="AZQ780" s="202" t="s">
        <v>122</v>
      </c>
      <c r="AZR780" s="484" t="s">
        <v>2081</v>
      </c>
      <c r="AZT780" s="203"/>
      <c r="AZU780" s="203">
        <f>VLOOKUP(AZR780,$A$794:$F$2344,6,FALSE)</f>
        <v>0</v>
      </c>
      <c r="AZV780" s="202" t="s">
        <v>65</v>
      </c>
      <c r="AZW780" s="10">
        <f>AZU780*1.3</f>
        <v>0</v>
      </c>
      <c r="AZX780" s="10"/>
      <c r="AZY780" s="269"/>
      <c r="AZZ780" s="202" t="s">
        <v>122</v>
      </c>
      <c r="BAA780" s="498" t="s">
        <v>511</v>
      </c>
      <c r="BAC780" s="203"/>
      <c r="BAD780" s="203">
        <f>VLOOKUP(BAA780,$A$794:$F$2344,6,FALSE)</f>
        <v>0</v>
      </c>
      <c r="BAE780" s="202" t="s">
        <v>65</v>
      </c>
      <c r="BAF780" s="10">
        <f>BAD780*1.3</f>
        <v>0</v>
      </c>
      <c r="BAG780" s="10"/>
      <c r="BAH780" s="269"/>
    </row>
    <row r="781" spans="1:1386" s="14" customFormat="1" ht="15">
      <c r="A781" s="202" t="s">
        <v>123</v>
      </c>
      <c r="B781" s="484" t="s">
        <v>2406</v>
      </c>
      <c r="D781" s="203"/>
      <c r="E781" s="203">
        <f>VLOOKUP(B781,$A$794:$F$2344,6,FALSE)</f>
        <v>0</v>
      </c>
      <c r="F781" s="202" t="s">
        <v>67</v>
      </c>
      <c r="G781" s="10">
        <f>E781*1.2</f>
        <v>0</v>
      </c>
      <c r="H781" s="10"/>
      <c r="I781" s="263"/>
      <c r="J781" s="202" t="s">
        <v>123</v>
      </c>
      <c r="K781" s="487" t="s">
        <v>2406</v>
      </c>
      <c r="M781" s="203"/>
      <c r="N781" s="203">
        <f>VLOOKUP(K781,$A$794:$F$2344,6,FALSE)</f>
        <v>0</v>
      </c>
      <c r="O781" s="202" t="s">
        <v>67</v>
      </c>
      <c r="P781" s="10">
        <f>N781*1.2</f>
        <v>0</v>
      </c>
      <c r="Q781" s="10"/>
      <c r="R781" s="263"/>
      <c r="S781" s="202" t="s">
        <v>123</v>
      </c>
      <c r="T781" s="484" t="s">
        <v>444</v>
      </c>
      <c r="V781" s="203"/>
      <c r="W781" s="203">
        <f>VLOOKUP(T781,$A$794:$F$2344,6,FALSE)</f>
        <v>0</v>
      </c>
      <c r="X781" s="202" t="s">
        <v>67</v>
      </c>
      <c r="Y781" s="10">
        <f>W781*1.2</f>
        <v>0</v>
      </c>
      <c r="Z781" s="10"/>
      <c r="AA781" s="263"/>
      <c r="AB781" s="202" t="s">
        <v>123</v>
      </c>
      <c r="AC781" s="484" t="s">
        <v>2442</v>
      </c>
      <c r="AE781" s="203"/>
      <c r="AF781" s="203">
        <f>VLOOKUP(AC781,$A$794:$F$2344,6,FALSE)</f>
        <v>0</v>
      </c>
      <c r="AG781" s="202" t="s">
        <v>67</v>
      </c>
      <c r="AH781" s="10">
        <f>AF781*1.2</f>
        <v>0</v>
      </c>
      <c r="AI781" s="10"/>
      <c r="AJ781" s="263"/>
      <c r="AK781" s="202" t="s">
        <v>123</v>
      </c>
      <c r="AL781" s="490" t="s">
        <v>2406</v>
      </c>
      <c r="AN781" s="203"/>
      <c r="AO781" s="203">
        <f>VLOOKUP(AL781,$A$794:$F$2344,6,FALSE)</f>
        <v>0</v>
      </c>
      <c r="AP781" s="202" t="s">
        <v>67</v>
      </c>
      <c r="AQ781" s="10">
        <f>AO781*1.2</f>
        <v>0</v>
      </c>
      <c r="AR781" s="10"/>
      <c r="AS781" s="263"/>
      <c r="AT781" s="202" t="s">
        <v>123</v>
      </c>
      <c r="AU781" s="484" t="s">
        <v>2452</v>
      </c>
      <c r="AW781" s="203"/>
      <c r="AX781" s="203">
        <f>VLOOKUP(AU781,$A$794:$F$2344,6,FALSE)</f>
        <v>0</v>
      </c>
      <c r="AY781" s="202" t="s">
        <v>67</v>
      </c>
      <c r="AZ781" s="10">
        <f>AX781*1.2</f>
        <v>0</v>
      </c>
      <c r="BA781" s="10"/>
      <c r="BB781" s="263"/>
      <c r="BC781" s="202" t="s">
        <v>123</v>
      </c>
      <c r="BD781" s="484" t="s">
        <v>433</v>
      </c>
      <c r="BF781" s="203"/>
      <c r="BG781" s="203">
        <f>VLOOKUP(BD781,$A$794:$F$2344,6,FALSE)</f>
        <v>0</v>
      </c>
      <c r="BH781" s="202" t="s">
        <v>67</v>
      </c>
      <c r="BI781" s="10">
        <f>BG781*1.2</f>
        <v>0</v>
      </c>
      <c r="BJ781" s="10"/>
      <c r="BK781" s="263"/>
      <c r="BL781" s="202" t="s">
        <v>123</v>
      </c>
      <c r="BM781" s="484" t="s">
        <v>2452</v>
      </c>
      <c r="BO781" s="203"/>
      <c r="BP781" s="203">
        <f>VLOOKUP(BM781,$A$794:$F$2344,6,FALSE)</f>
        <v>0</v>
      </c>
      <c r="BQ781" s="202" t="s">
        <v>67</v>
      </c>
      <c r="BR781" s="10">
        <f>BP781*1.2</f>
        <v>0</v>
      </c>
      <c r="BS781" s="10"/>
      <c r="BT781" s="263"/>
      <c r="BU781" s="202" t="s">
        <v>123</v>
      </c>
      <c r="BV781" s="484" t="s">
        <v>432</v>
      </c>
      <c r="BX781" s="203"/>
      <c r="BY781" s="203">
        <f>VLOOKUP(BV781,$A$794:$F$2344,6,FALSE)</f>
        <v>0</v>
      </c>
      <c r="BZ781" s="202" t="s">
        <v>67</v>
      </c>
      <c r="CA781" s="10">
        <f>BY781*1.2</f>
        <v>0</v>
      </c>
      <c r="CB781" s="10"/>
      <c r="CC781" s="263"/>
      <c r="CD781" s="202" t="s">
        <v>123</v>
      </c>
      <c r="CE781" s="491" t="s">
        <v>3134</v>
      </c>
      <c r="CG781" s="203"/>
      <c r="CH781" s="203">
        <f>VLOOKUP(CE781,$A$794:$F$2344,6,FALSE)</f>
        <v>0</v>
      </c>
      <c r="CI781" s="202" t="s">
        <v>67</v>
      </c>
      <c r="CJ781" s="10">
        <f>CH781*1.2</f>
        <v>0</v>
      </c>
      <c r="CK781" s="10"/>
      <c r="CL781" s="263"/>
      <c r="CM781" s="202" t="s">
        <v>123</v>
      </c>
      <c r="CN781" s="484" t="s">
        <v>511</v>
      </c>
      <c r="CP781" s="203"/>
      <c r="CQ781" s="203">
        <f>VLOOKUP(CN781,$A$794:$F$2344,6,FALSE)</f>
        <v>0</v>
      </c>
      <c r="CR781" s="202" t="s">
        <v>67</v>
      </c>
      <c r="CS781" s="10">
        <f>CQ781*1.2</f>
        <v>0</v>
      </c>
      <c r="CT781" s="10"/>
      <c r="CU781" s="263"/>
      <c r="CV781" s="202" t="s">
        <v>123</v>
      </c>
      <c r="CW781" s="484" t="s">
        <v>3214</v>
      </c>
      <c r="CY781" s="203"/>
      <c r="CZ781" s="203">
        <f>VLOOKUP(CW781,$A$794:$F$2344,6,FALSE)</f>
        <v>0</v>
      </c>
      <c r="DA781" s="202" t="s">
        <v>67</v>
      </c>
      <c r="DB781" s="10">
        <f>CZ781*1.2</f>
        <v>0</v>
      </c>
      <c r="DC781" s="10"/>
      <c r="DD781" s="263"/>
      <c r="DE781" s="202" t="s">
        <v>123</v>
      </c>
      <c r="DF781" s="484" t="s">
        <v>2247</v>
      </c>
      <c r="DH781" s="203"/>
      <c r="DI781" s="203">
        <f>VLOOKUP(DF781,$A$794:$F$2344,6,FALSE)</f>
        <v>0</v>
      </c>
      <c r="DJ781" s="202" t="s">
        <v>67</v>
      </c>
      <c r="DK781" s="10">
        <f>DI781*1.2</f>
        <v>0</v>
      </c>
      <c r="DL781" s="10"/>
      <c r="DM781" s="263"/>
      <c r="DN781" s="202" t="s">
        <v>123</v>
      </c>
      <c r="DO781" s="484" t="s">
        <v>2454</v>
      </c>
      <c r="DQ781" s="203"/>
      <c r="DR781" s="203">
        <f>VLOOKUP(DO781,$A$794:$F$2344,6,FALSE)</f>
        <v>15</v>
      </c>
      <c r="DS781" s="202" t="s">
        <v>67</v>
      </c>
      <c r="DT781" s="10">
        <f>DR781*1.2</f>
        <v>18</v>
      </c>
      <c r="DU781" s="10"/>
      <c r="DV781" s="263"/>
      <c r="DW781" s="202" t="s">
        <v>123</v>
      </c>
      <c r="DX781" s="484" t="s">
        <v>544</v>
      </c>
      <c r="DZ781" s="203"/>
      <c r="EA781" s="203">
        <f>VLOOKUP(DX781,$A$794:$F$2344,6,FALSE)</f>
        <v>0</v>
      </c>
      <c r="EB781" s="202" t="s">
        <v>67</v>
      </c>
      <c r="EC781" s="10">
        <f>EA781*1.2</f>
        <v>0</v>
      </c>
      <c r="ED781" s="10"/>
      <c r="EE781" s="263"/>
      <c r="EF781" s="202" t="s">
        <v>123</v>
      </c>
      <c r="EG781" s="484" t="s">
        <v>2330</v>
      </c>
      <c r="EI781" s="203"/>
      <c r="EJ781" s="203">
        <f>VLOOKUP(EG781,$A$794:$F$2344,6,FALSE)</f>
        <v>0</v>
      </c>
      <c r="EK781" s="202" t="s">
        <v>67</v>
      </c>
      <c r="EL781" s="10">
        <f>EJ781*1.2</f>
        <v>0</v>
      </c>
      <c r="EM781" s="10"/>
      <c r="EN781" s="263"/>
      <c r="EO781" s="202" t="s">
        <v>123</v>
      </c>
      <c r="EP781" s="484" t="s">
        <v>3081</v>
      </c>
      <c r="ER781" s="203"/>
      <c r="ES781" s="203">
        <f>VLOOKUP(EP781,$A$794:$F$2344,6,FALSE)</f>
        <v>13</v>
      </c>
      <c r="ET781" s="202" t="s">
        <v>67</v>
      </c>
      <c r="EU781" s="10">
        <f>ES781*1.2</f>
        <v>15.6</v>
      </c>
      <c r="EV781" s="10"/>
      <c r="EW781" s="263"/>
      <c r="EX781" s="202" t="s">
        <v>123</v>
      </c>
      <c r="EY781" s="484" t="s">
        <v>2406</v>
      </c>
      <c r="FA781" s="203"/>
      <c r="FB781" s="203">
        <f>VLOOKUP(EY781,$A$794:$F$2344,6,FALSE)</f>
        <v>0</v>
      </c>
      <c r="FC781" s="202" t="s">
        <v>67</v>
      </c>
      <c r="FD781" s="10">
        <f>FB781*1.2</f>
        <v>0</v>
      </c>
      <c r="FE781" s="10"/>
      <c r="FF781" s="263"/>
      <c r="FG781" s="202" t="s">
        <v>123</v>
      </c>
      <c r="FH781" s="484" t="s">
        <v>2406</v>
      </c>
      <c r="FJ781" s="203"/>
      <c r="FK781" s="203">
        <f>VLOOKUP(FH781,$A$794:$F$2344,6,FALSE)</f>
        <v>0</v>
      </c>
      <c r="FL781" s="202" t="s">
        <v>67</v>
      </c>
      <c r="FM781" s="10">
        <f>FK781*1.2</f>
        <v>0</v>
      </c>
      <c r="FN781" s="10"/>
      <c r="FO781" s="263"/>
      <c r="FP781" s="202" t="s">
        <v>123</v>
      </c>
      <c r="FQ781" s="484" t="s">
        <v>2081</v>
      </c>
      <c r="FS781" s="203"/>
      <c r="FT781" s="203">
        <f>VLOOKUP(FQ781,$A$794:$F$2344,6,FALSE)</f>
        <v>0</v>
      </c>
      <c r="FU781" s="202" t="s">
        <v>67</v>
      </c>
      <c r="FV781" s="10">
        <f>FT781*1.2</f>
        <v>0</v>
      </c>
      <c r="FW781" s="10"/>
      <c r="FX781" s="263"/>
      <c r="FY781" s="202" t="s">
        <v>123</v>
      </c>
      <c r="FZ781" s="484" t="s">
        <v>604</v>
      </c>
      <c r="GB781" s="203"/>
      <c r="GC781" s="203">
        <f>VLOOKUP(FZ781,$A$794:$F$2344,6,FALSE)</f>
        <v>0</v>
      </c>
      <c r="GD781" s="202" t="s">
        <v>67</v>
      </c>
      <c r="GE781" s="10">
        <f>GC781*1.2</f>
        <v>0</v>
      </c>
      <c r="GF781" s="10"/>
      <c r="GG781" s="263"/>
      <c r="GH781" s="202" t="s">
        <v>123</v>
      </c>
      <c r="GI781" s="484" t="s">
        <v>430</v>
      </c>
      <c r="GK781" s="203"/>
      <c r="GL781" s="203">
        <f>VLOOKUP(GI781,$A$794:$F$2344,6,FALSE)</f>
        <v>0</v>
      </c>
      <c r="GM781" s="202" t="s">
        <v>67</v>
      </c>
      <c r="GN781" s="10">
        <f>GL781*1.2</f>
        <v>0</v>
      </c>
      <c r="GO781" s="10"/>
      <c r="GP781" s="263"/>
      <c r="GQ781" s="202" t="s">
        <v>123</v>
      </c>
      <c r="GR781" s="484" t="s">
        <v>1984</v>
      </c>
      <c r="GT781" s="203"/>
      <c r="GU781" s="203">
        <f>VLOOKUP(GR781,$A$794:$F$2344,6,FALSE)</f>
        <v>0</v>
      </c>
      <c r="GV781" s="202" t="s">
        <v>67</v>
      </c>
      <c r="GW781" s="10">
        <f>GU781*1.2</f>
        <v>0</v>
      </c>
      <c r="GX781" s="10"/>
      <c r="GY781" s="263"/>
      <c r="GZ781" s="202" t="s">
        <v>123</v>
      </c>
      <c r="HA781" s="484" t="s">
        <v>3134</v>
      </c>
      <c r="HC781" s="203"/>
      <c r="HD781" s="203">
        <f>VLOOKUP(HA781,$A$794:$F$2344,6,FALSE)</f>
        <v>0</v>
      </c>
      <c r="HE781" s="202" t="s">
        <v>67</v>
      </c>
      <c r="HF781" s="10">
        <f>HD781*1.2</f>
        <v>0</v>
      </c>
      <c r="HG781" s="10"/>
      <c r="HH781" s="263"/>
      <c r="HI781" s="202" t="s">
        <v>123</v>
      </c>
      <c r="HJ781" s="484" t="s">
        <v>1955</v>
      </c>
      <c r="HL781" s="203"/>
      <c r="HM781" s="203">
        <f>VLOOKUP(HJ781,$A$794:$F$2344,6,FALSE)</f>
        <v>0</v>
      </c>
      <c r="HN781" s="202" t="s">
        <v>67</v>
      </c>
      <c r="HO781" s="10">
        <f>HM781*1.2</f>
        <v>0</v>
      </c>
      <c r="HP781" s="10"/>
      <c r="HQ781" s="263"/>
      <c r="HR781" s="202" t="s">
        <v>123</v>
      </c>
      <c r="HS781" s="484" t="s">
        <v>527</v>
      </c>
      <c r="HU781" s="203"/>
      <c r="HV781" s="203">
        <f>VLOOKUP(HS781,$A$794:$F$2344,6,FALSE)</f>
        <v>4</v>
      </c>
      <c r="HW781" s="202" t="s">
        <v>67</v>
      </c>
      <c r="HX781" s="10">
        <f>HV781*1.2</f>
        <v>4.8</v>
      </c>
      <c r="HY781" s="10"/>
      <c r="HZ781" s="263"/>
      <c r="IA781" s="202" t="s">
        <v>123</v>
      </c>
      <c r="IB781" s="496" t="s">
        <v>183</v>
      </c>
      <c r="ID781" s="203"/>
      <c r="IE781" s="203" t="e">
        <f>VLOOKUP(IB781,$A$794:$F$2344,6,FALSE)</f>
        <v>#N/A</v>
      </c>
      <c r="IF781" s="202" t="s">
        <v>67</v>
      </c>
      <c r="IG781" s="10" t="e">
        <f>IE781*1.2</f>
        <v>#N/A</v>
      </c>
      <c r="IH781" s="10"/>
      <c r="II781" s="263"/>
      <c r="IJ781" s="202" t="s">
        <v>123</v>
      </c>
      <c r="IK781" s="484" t="s">
        <v>2406</v>
      </c>
      <c r="IM781" s="203"/>
      <c r="IN781" s="203">
        <f>VLOOKUP(IK781,$A$794:$F$2344,6,FALSE)</f>
        <v>0</v>
      </c>
      <c r="IO781" s="202" t="s">
        <v>67</v>
      </c>
      <c r="IP781" s="10">
        <f>IN781*1.2</f>
        <v>0</v>
      </c>
      <c r="IQ781" s="10"/>
      <c r="IR781" s="263"/>
      <c r="IS781" s="202" t="s">
        <v>123</v>
      </c>
      <c r="IT781" s="484" t="s">
        <v>2406</v>
      </c>
      <c r="IV781" s="203"/>
      <c r="IW781" s="203">
        <f>VLOOKUP(IT781,$A$794:$F$2344,6,FALSE)</f>
        <v>0</v>
      </c>
      <c r="IX781" s="202" t="s">
        <v>67</v>
      </c>
      <c r="IY781" s="10">
        <f>IW781*1.2</f>
        <v>0</v>
      </c>
      <c r="IZ781" s="10"/>
      <c r="JA781" s="263"/>
      <c r="JB781" s="202" t="s">
        <v>123</v>
      </c>
      <c r="JC781" s="484" t="s">
        <v>444</v>
      </c>
      <c r="JE781" s="203"/>
      <c r="JF781" s="203">
        <f>VLOOKUP(JC781,$A$794:$F$2344,6,FALSE)</f>
        <v>0</v>
      </c>
      <c r="JG781" s="202" t="s">
        <v>67</v>
      </c>
      <c r="JH781" s="10">
        <f>JF781*1.2</f>
        <v>0</v>
      </c>
      <c r="JI781" s="10"/>
      <c r="JJ781" s="263"/>
      <c r="JK781" s="202" t="s">
        <v>123</v>
      </c>
      <c r="JL781" s="484" t="s">
        <v>933</v>
      </c>
      <c r="JN781" s="203"/>
      <c r="JO781" s="203">
        <f>VLOOKUP(JL781,$A$794:$F$2344,6,FALSE)</f>
        <v>0</v>
      </c>
      <c r="JP781" s="202" t="s">
        <v>67</v>
      </c>
      <c r="JQ781" s="10">
        <f>JO781*1.2</f>
        <v>0</v>
      </c>
      <c r="JR781" s="10"/>
      <c r="JS781" s="263"/>
      <c r="JT781" s="202" t="s">
        <v>123</v>
      </c>
      <c r="JU781" s="484" t="s">
        <v>3045</v>
      </c>
      <c r="JW781" s="203"/>
      <c r="JX781" s="203">
        <f>VLOOKUP(JU781,$A$794:$F$2344,6,FALSE)</f>
        <v>2</v>
      </c>
      <c r="JY781" s="202" t="s">
        <v>67</v>
      </c>
      <c r="JZ781" s="10">
        <f>JX781*1.2</f>
        <v>2.4</v>
      </c>
      <c r="KA781" s="10"/>
      <c r="KB781" s="263"/>
      <c r="KC781" s="202" t="s">
        <v>123</v>
      </c>
      <c r="KD781" s="484" t="s">
        <v>2749</v>
      </c>
      <c r="KF781" s="203"/>
      <c r="KG781" s="203">
        <f>VLOOKUP(KD781,$A$794:$F$2344,6,FALSE)</f>
        <v>0</v>
      </c>
      <c r="KH781" s="202" t="s">
        <v>67</v>
      </c>
      <c r="KI781" s="10">
        <f>KG781*1.2</f>
        <v>0</v>
      </c>
      <c r="KJ781" s="10"/>
      <c r="KK781" s="263"/>
      <c r="KL781" s="202" t="s">
        <v>123</v>
      </c>
      <c r="KM781" s="484" t="s">
        <v>2452</v>
      </c>
      <c r="KO781" s="203"/>
      <c r="KP781" s="203">
        <f>VLOOKUP(KM781,$A$794:$F$2344,6,FALSE)</f>
        <v>0</v>
      </c>
      <c r="KQ781" s="202" t="s">
        <v>67</v>
      </c>
      <c r="KR781" s="10">
        <f>KP781*1.2</f>
        <v>0</v>
      </c>
      <c r="KS781" s="10"/>
      <c r="KT781" s="263"/>
      <c r="KU781" s="202" t="s">
        <v>123</v>
      </c>
      <c r="KV781" s="498" t="s">
        <v>3214</v>
      </c>
      <c r="KX781" s="203"/>
      <c r="KY781" s="203">
        <f>VLOOKUP(KV781,$A$794:$F$2344,6,FALSE)</f>
        <v>0</v>
      </c>
      <c r="KZ781" s="202" t="s">
        <v>67</v>
      </c>
      <c r="LA781" s="10">
        <f>KY781*1.2</f>
        <v>0</v>
      </c>
      <c r="LB781" s="10"/>
      <c r="LC781" s="263"/>
      <c r="LD781" s="202" t="s">
        <v>123</v>
      </c>
      <c r="LE781" s="484" t="s">
        <v>3102</v>
      </c>
      <c r="LG781" s="203"/>
      <c r="LH781" s="203">
        <f>VLOOKUP(LE781,$A$794:$F$2344,6,FALSE)</f>
        <v>0</v>
      </c>
      <c r="LI781" s="202" t="s">
        <v>67</v>
      </c>
      <c r="LJ781" s="10">
        <f>LH781*1.2</f>
        <v>0</v>
      </c>
      <c r="LK781" s="10"/>
      <c r="LL781" s="263"/>
      <c r="LM781" s="202" t="s">
        <v>123</v>
      </c>
      <c r="LN781" s="484" t="s">
        <v>1122</v>
      </c>
      <c r="LP781" s="203"/>
      <c r="LQ781" s="203">
        <f>VLOOKUP(LN781,$A$794:$F$2344,6,FALSE)</f>
        <v>0</v>
      </c>
      <c r="LR781" s="202" t="s">
        <v>67</v>
      </c>
      <c r="LS781" s="10">
        <f>LQ781*1.2</f>
        <v>0</v>
      </c>
      <c r="LT781" s="10"/>
      <c r="LU781" s="263"/>
      <c r="LV781" s="202" t="s">
        <v>123</v>
      </c>
      <c r="LW781" s="496" t="s">
        <v>183</v>
      </c>
      <c r="LY781" s="203"/>
      <c r="LZ781" s="203" t="e">
        <f>VLOOKUP(LW781,$A$794:$F$2344,6,FALSE)</f>
        <v>#N/A</v>
      </c>
      <c r="MA781" s="202" t="s">
        <v>67</v>
      </c>
      <c r="MB781" s="10" t="e">
        <f>LZ781*1.2</f>
        <v>#N/A</v>
      </c>
      <c r="MC781" s="10"/>
      <c r="MD781" s="263"/>
      <c r="ME781" s="202" t="s">
        <v>123</v>
      </c>
      <c r="MF781" s="484" t="s">
        <v>1602</v>
      </c>
      <c r="MH781" s="203"/>
      <c r="MI781" s="203">
        <f>VLOOKUP(MF781,$A$794:$F$2344,6,FALSE)</f>
        <v>0</v>
      </c>
      <c r="MJ781" s="202" t="s">
        <v>67</v>
      </c>
      <c r="MK781" s="10">
        <f>MI781*1.2</f>
        <v>0</v>
      </c>
      <c r="ML781" s="10"/>
      <c r="MM781" s="263"/>
      <c r="MN781" s="202" t="s">
        <v>123</v>
      </c>
      <c r="MO781" s="484" t="s">
        <v>1942</v>
      </c>
      <c r="MQ781" s="203"/>
      <c r="MR781" s="203">
        <f>VLOOKUP(MO781,$A$794:$F$2344,6,FALSE)</f>
        <v>0</v>
      </c>
      <c r="MS781" s="202" t="s">
        <v>67</v>
      </c>
      <c r="MT781" s="10">
        <f>MR781*1.2</f>
        <v>0</v>
      </c>
      <c r="MU781" s="10"/>
      <c r="MV781" s="263"/>
      <c r="MW781" s="202" t="s">
        <v>123</v>
      </c>
      <c r="MX781" s="484" t="s">
        <v>432</v>
      </c>
      <c r="MZ781" s="203"/>
      <c r="NA781" s="203">
        <f>VLOOKUP(MX781,$A$794:$F$2344,6,FALSE)</f>
        <v>0</v>
      </c>
      <c r="NB781" s="202" t="s">
        <v>67</v>
      </c>
      <c r="NC781" s="10">
        <f>NA781*1.2</f>
        <v>0</v>
      </c>
      <c r="ND781" s="10"/>
      <c r="NE781" s="263"/>
      <c r="NF781" s="202" t="s">
        <v>123</v>
      </c>
      <c r="NG781" s="484" t="s">
        <v>3113</v>
      </c>
      <c r="NI781" s="203"/>
      <c r="NJ781" s="203">
        <f>VLOOKUP(NG781,$A$794:$F$2344,6,FALSE)</f>
        <v>0</v>
      </c>
      <c r="NK781" s="202" t="s">
        <v>67</v>
      </c>
      <c r="NL781" s="10">
        <f>NJ781*1.2</f>
        <v>0</v>
      </c>
      <c r="NM781" s="10"/>
      <c r="NN781" s="263"/>
      <c r="NO781" s="202" t="s">
        <v>123</v>
      </c>
      <c r="NP781" s="498" t="s">
        <v>3116</v>
      </c>
      <c r="NR781" s="203"/>
      <c r="NS781" s="203">
        <f>VLOOKUP(NP781,$A$794:$F$2344,6,FALSE)</f>
        <v>0</v>
      </c>
      <c r="NT781" s="202" t="s">
        <v>67</v>
      </c>
      <c r="NU781" s="10">
        <f>NS781*1.2</f>
        <v>0</v>
      </c>
      <c r="NV781" s="10"/>
      <c r="NW781" s="263"/>
      <c r="NX781" s="202" t="s">
        <v>123</v>
      </c>
      <c r="NY781" s="484" t="s">
        <v>2909</v>
      </c>
      <c r="OA781" s="203"/>
      <c r="OB781" s="203">
        <f>VLOOKUP(NY781,$A$794:$F$2344,6,FALSE)</f>
        <v>0</v>
      </c>
      <c r="OC781" s="202" t="s">
        <v>67</v>
      </c>
      <c r="OD781" s="10">
        <f>OB781*1.2</f>
        <v>0</v>
      </c>
      <c r="OE781" s="10"/>
      <c r="OF781" s="263"/>
      <c r="OG781" s="202" t="s">
        <v>123</v>
      </c>
      <c r="OH781" s="484" t="s">
        <v>443</v>
      </c>
      <c r="OJ781" s="203"/>
      <c r="OK781" s="203">
        <f>VLOOKUP(OH781,$A$794:$F$2344,6,FALSE)</f>
        <v>0</v>
      </c>
      <c r="OL781" s="202" t="s">
        <v>67</v>
      </c>
      <c r="OM781" s="10">
        <f>OK781*1.2</f>
        <v>0</v>
      </c>
      <c r="ON781" s="10"/>
      <c r="OO781" s="263"/>
      <c r="OP781" s="202" t="s">
        <v>123</v>
      </c>
      <c r="OQ781" s="484" t="s">
        <v>2081</v>
      </c>
      <c r="OS781" s="203"/>
      <c r="OT781" s="203">
        <f>VLOOKUP(OQ781,$A$794:$F$2344,6,FALSE)</f>
        <v>0</v>
      </c>
      <c r="OU781" s="202" t="s">
        <v>67</v>
      </c>
      <c r="OV781" s="10">
        <f>OT781*1.2</f>
        <v>0</v>
      </c>
      <c r="OW781" s="10"/>
      <c r="OX781" s="263"/>
      <c r="OY781" s="202" t="s">
        <v>123</v>
      </c>
      <c r="OZ781" s="484" t="s">
        <v>914</v>
      </c>
      <c r="PB781" s="203"/>
      <c r="PC781" s="203">
        <f>VLOOKUP(OZ781,$A$794:$F$2344,6,FALSE)</f>
        <v>0</v>
      </c>
      <c r="PD781" s="202" t="s">
        <v>67</v>
      </c>
      <c r="PE781" s="10">
        <f>PC781*1.2</f>
        <v>0</v>
      </c>
      <c r="PF781" s="10"/>
      <c r="PG781" s="263"/>
      <c r="PH781" s="202" t="s">
        <v>123</v>
      </c>
      <c r="PI781" s="496" t="s">
        <v>183</v>
      </c>
      <c r="PK781" s="203"/>
      <c r="PL781" s="203" t="e">
        <f>VLOOKUP(PI781,$A$794:$F$2344,6,FALSE)</f>
        <v>#N/A</v>
      </c>
      <c r="PM781" s="202" t="s">
        <v>67</v>
      </c>
      <c r="PN781" s="10" t="e">
        <f>PL781*1.2</f>
        <v>#N/A</v>
      </c>
      <c r="PO781" s="10"/>
      <c r="PP781" s="263"/>
      <c r="PQ781" s="202" t="s">
        <v>123</v>
      </c>
      <c r="PR781" s="484" t="s">
        <v>3045</v>
      </c>
      <c r="PT781" s="203"/>
      <c r="PU781" s="203">
        <f>VLOOKUP(PR781,$A$794:$F$2344,6,FALSE)</f>
        <v>2</v>
      </c>
      <c r="PV781" s="202" t="s">
        <v>67</v>
      </c>
      <c r="PW781" s="10">
        <f>PU781*1.2</f>
        <v>2.4</v>
      </c>
      <c r="PX781" s="10"/>
      <c r="PY781" s="263"/>
      <c r="PZ781" s="202" t="s">
        <v>123</v>
      </c>
      <c r="QA781" s="496" t="s">
        <v>183</v>
      </c>
      <c r="QC781" s="203"/>
      <c r="QD781" s="203" t="e">
        <f>VLOOKUP(QA781,$A$794:$F$2344,6,FALSE)</f>
        <v>#N/A</v>
      </c>
      <c r="QE781" s="202" t="s">
        <v>67</v>
      </c>
      <c r="QF781" s="10" t="e">
        <f>QD781*1.2</f>
        <v>#N/A</v>
      </c>
      <c r="QG781" s="10"/>
      <c r="QH781" s="263"/>
      <c r="QI781" s="202" t="s">
        <v>123</v>
      </c>
      <c r="QJ781" s="484" t="s">
        <v>2507</v>
      </c>
      <c r="QL781" s="203"/>
      <c r="QM781" s="203">
        <f>VLOOKUP(QJ781,$A$794:$F$2344,6,FALSE)</f>
        <v>0</v>
      </c>
      <c r="QN781" s="202" t="s">
        <v>67</v>
      </c>
      <c r="QO781" s="10">
        <f>QM781*1.2</f>
        <v>0</v>
      </c>
      <c r="QP781" s="10"/>
      <c r="QQ781" s="263"/>
      <c r="QR781" s="202" t="s">
        <v>123</v>
      </c>
      <c r="QS781" s="484" t="s">
        <v>443</v>
      </c>
      <c r="QU781" s="203"/>
      <c r="QV781" s="203">
        <f>VLOOKUP(QS781,$A$794:$F$2344,6,FALSE)</f>
        <v>0</v>
      </c>
      <c r="QW781" s="202" t="s">
        <v>67</v>
      </c>
      <c r="QX781" s="10">
        <f>QV781*1.2</f>
        <v>0</v>
      </c>
      <c r="QY781" s="10"/>
      <c r="QZ781" s="263"/>
      <c r="RA781" s="202" t="s">
        <v>123</v>
      </c>
      <c r="RB781" s="484" t="s">
        <v>1975</v>
      </c>
      <c r="RD781" s="203"/>
      <c r="RE781" s="203">
        <f>VLOOKUP(RB781,$A$794:$F$2344,6,FALSE)</f>
        <v>0</v>
      </c>
      <c r="RF781" s="202" t="s">
        <v>67</v>
      </c>
      <c r="RG781" s="10">
        <f>RE781*1.2</f>
        <v>0</v>
      </c>
      <c r="RH781" s="10"/>
      <c r="RI781" s="263"/>
      <c r="RJ781" s="202" t="s">
        <v>123</v>
      </c>
      <c r="RK781" s="484" t="s">
        <v>2081</v>
      </c>
      <c r="RM781" s="203"/>
      <c r="RN781" s="203">
        <f>VLOOKUP(RK781,$A$794:$F$2344,6,FALSE)</f>
        <v>0</v>
      </c>
      <c r="RO781" s="202" t="s">
        <v>67</v>
      </c>
      <c r="RP781" s="10">
        <f>RN781*1.2</f>
        <v>0</v>
      </c>
      <c r="RQ781" s="10"/>
      <c r="RR781" s="263"/>
      <c r="RS781" s="202" t="s">
        <v>123</v>
      </c>
      <c r="RT781" s="484" t="s">
        <v>3327</v>
      </c>
      <c r="RV781" s="203"/>
      <c r="RW781" s="203">
        <f>VLOOKUP(RT781,$A$794:$F$2344,6,FALSE)</f>
        <v>0</v>
      </c>
      <c r="RX781" s="202" t="s">
        <v>67</v>
      </c>
      <c r="RY781" s="10">
        <f>RW781*1.2</f>
        <v>0</v>
      </c>
      <c r="RZ781" s="10"/>
      <c r="SA781" s="269"/>
      <c r="SB781" s="202" t="s">
        <v>123</v>
      </c>
      <c r="SC781" s="484" t="s">
        <v>3129</v>
      </c>
      <c r="SE781" s="203"/>
      <c r="SF781" s="203">
        <f>VLOOKUP(SC781,$A$794:$F$2344,6,FALSE)</f>
        <v>0</v>
      </c>
      <c r="SG781" s="202" t="s">
        <v>67</v>
      </c>
      <c r="SH781" s="10">
        <f>SF781*1.2</f>
        <v>0</v>
      </c>
      <c r="SI781" s="10"/>
      <c r="SJ781" s="269"/>
      <c r="SK781" s="202" t="s">
        <v>123</v>
      </c>
      <c r="SL781" s="496" t="s">
        <v>183</v>
      </c>
      <c r="SN781" s="203"/>
      <c r="SO781" s="203" t="e">
        <f>VLOOKUP(SL781,$A$794:$F$2344,6,FALSE)</f>
        <v>#N/A</v>
      </c>
      <c r="SP781" s="202" t="s">
        <v>67</v>
      </c>
      <c r="SQ781" s="10" t="e">
        <f>SO781*1.2</f>
        <v>#N/A</v>
      </c>
      <c r="SR781" s="10"/>
      <c r="SS781" s="269"/>
      <c r="ST781" s="202" t="s">
        <v>123</v>
      </c>
      <c r="SU781" s="484" t="s">
        <v>1190</v>
      </c>
      <c r="SW781" s="203"/>
      <c r="SX781" s="203">
        <f>VLOOKUP(SU781,$A$794:$F$2344,6,FALSE)</f>
        <v>0</v>
      </c>
      <c r="SY781" s="202" t="s">
        <v>67</v>
      </c>
      <c r="SZ781" s="10">
        <f>SX781*1.2</f>
        <v>0</v>
      </c>
      <c r="TA781" s="10"/>
      <c r="TB781" s="269"/>
      <c r="TC781" s="202" t="s">
        <v>123</v>
      </c>
      <c r="TD781" s="484" t="s">
        <v>2757</v>
      </c>
      <c r="TF781" s="203"/>
      <c r="TG781" s="203">
        <f>VLOOKUP(TD781,$A$794:$F$2344,6,FALSE)</f>
        <v>0</v>
      </c>
      <c r="TH781" s="202" t="s">
        <v>67</v>
      </c>
      <c r="TI781" s="10">
        <f>TG781*1.2</f>
        <v>0</v>
      </c>
      <c r="TK781" s="269"/>
      <c r="TL781" s="202" t="s">
        <v>123</v>
      </c>
      <c r="TM781" s="484" t="s">
        <v>2736</v>
      </c>
      <c r="TO781" s="203"/>
      <c r="TP781" s="203">
        <f>VLOOKUP(TM781,$A$794:$F$2344,6,FALSE)</f>
        <v>0</v>
      </c>
      <c r="TQ781" s="202" t="s">
        <v>67</v>
      </c>
      <c r="TR781" s="10">
        <f>TP781*1.2</f>
        <v>0</v>
      </c>
      <c r="TS781" s="10"/>
      <c r="TT781" s="269"/>
      <c r="TU781" s="202" t="s">
        <v>123</v>
      </c>
      <c r="TV781" s="484" t="s">
        <v>430</v>
      </c>
      <c r="TX781" s="203"/>
      <c r="TY781" s="203">
        <f>VLOOKUP(TV781,$A$794:$F$2344,6,FALSE)</f>
        <v>0</v>
      </c>
      <c r="TZ781" s="202" t="s">
        <v>67</v>
      </c>
      <c r="UA781" s="10">
        <f>TY781*1.2</f>
        <v>0</v>
      </c>
      <c r="UB781" s="10"/>
      <c r="UC781" s="269"/>
      <c r="UD781" s="202" t="s">
        <v>123</v>
      </c>
      <c r="UE781" s="498" t="s">
        <v>2736</v>
      </c>
      <c r="UG781" s="203"/>
      <c r="UH781" s="203">
        <f>VLOOKUP(UE781,$A$794:$F$2344,6,FALSE)</f>
        <v>0</v>
      </c>
      <c r="UI781" s="202" t="s">
        <v>67</v>
      </c>
      <c r="UJ781" s="10">
        <f>UH781*1.2</f>
        <v>0</v>
      </c>
      <c r="UK781" s="10"/>
      <c r="UL781" s="269"/>
      <c r="UM781" s="202" t="s">
        <v>123</v>
      </c>
      <c r="UN781" s="484" t="s">
        <v>1962</v>
      </c>
      <c r="UP781" s="203"/>
      <c r="UQ781" s="203">
        <f>VLOOKUP(UN781,$A$794:$F$2344,6,FALSE)</f>
        <v>0</v>
      </c>
      <c r="UR781" s="202" t="s">
        <v>67</v>
      </c>
      <c r="US781" s="10">
        <f>UQ781*1.2</f>
        <v>0</v>
      </c>
      <c r="UT781" s="10"/>
      <c r="UU781" s="269"/>
      <c r="UV781" s="202" t="s">
        <v>123</v>
      </c>
      <c r="UW781" s="484" t="s">
        <v>1187</v>
      </c>
      <c r="UY781" s="203"/>
      <c r="UZ781" s="203">
        <f>VLOOKUP(UW781,$A$794:$F$2344,6,FALSE)</f>
        <v>0</v>
      </c>
      <c r="VA781" s="202" t="s">
        <v>67</v>
      </c>
      <c r="VB781" s="10">
        <f>UZ781*1.2</f>
        <v>0</v>
      </c>
      <c r="VC781" s="10"/>
      <c r="VD781" s="269"/>
      <c r="VE781" s="202" t="s">
        <v>123</v>
      </c>
      <c r="VF781" s="484" t="s">
        <v>2452</v>
      </c>
      <c r="VH781" s="203"/>
      <c r="VI781" s="203">
        <f>VLOOKUP(VF781,$A$794:$F$2344,6,FALSE)</f>
        <v>0</v>
      </c>
      <c r="VJ781" s="202" t="s">
        <v>67</v>
      </c>
      <c r="VK781" s="10">
        <f>VI781*1.2</f>
        <v>0</v>
      </c>
      <c r="VL781" s="10"/>
      <c r="VM781" s="269"/>
      <c r="VN781" s="202" t="s">
        <v>123</v>
      </c>
      <c r="VO781" s="484" t="s">
        <v>3102</v>
      </c>
      <c r="VQ781" s="203"/>
      <c r="VR781" s="203">
        <f>VLOOKUP(VO781,$A$794:$F$2344,6,FALSE)</f>
        <v>0</v>
      </c>
      <c r="VS781" s="202" t="s">
        <v>67</v>
      </c>
      <c r="VT781" s="10">
        <f>VR781*1.2</f>
        <v>0</v>
      </c>
      <c r="VU781" s="10"/>
      <c r="VV781" s="269"/>
      <c r="VW781" s="202" t="s">
        <v>123</v>
      </c>
      <c r="VX781" s="496" t="s">
        <v>183</v>
      </c>
      <c r="VZ781" s="203"/>
      <c r="WA781" s="203" t="e">
        <f>VLOOKUP(VX781,$A$794:$F$2344,6,FALSE)</f>
        <v>#N/A</v>
      </c>
      <c r="WB781" s="202" t="s">
        <v>67</v>
      </c>
      <c r="WC781" s="10" t="e">
        <f>WA781*1.2</f>
        <v>#N/A</v>
      </c>
      <c r="WE781" s="269"/>
      <c r="WF781" s="202" t="s">
        <v>123</v>
      </c>
      <c r="WG781" s="484" t="s">
        <v>1116</v>
      </c>
      <c r="WI781" s="203"/>
      <c r="WJ781" s="203">
        <f>VLOOKUP(WG781,$A$794:$F$2344,6,FALSE)</f>
        <v>0</v>
      </c>
      <c r="WK781" s="202" t="s">
        <v>67</v>
      </c>
      <c r="WL781" s="10">
        <f>WJ781*1.2</f>
        <v>0</v>
      </c>
      <c r="WN781" s="269"/>
      <c r="WO781" s="202" t="s">
        <v>123</v>
      </c>
      <c r="WP781" s="484" t="s">
        <v>1190</v>
      </c>
      <c r="WQ781" s="203"/>
      <c r="WR781" s="203"/>
      <c r="WS781" s="203">
        <f>VLOOKUP(WP781,$A$794:$F$2344,6,FALSE)</f>
        <v>0</v>
      </c>
      <c r="WT781" s="202" t="s">
        <v>67</v>
      </c>
      <c r="WU781" s="10">
        <f>WS781*1.2</f>
        <v>0</v>
      </c>
      <c r="WV781" s="10"/>
      <c r="WW781" s="269"/>
      <c r="WX781" s="202" t="s">
        <v>123</v>
      </c>
      <c r="WY781" s="484" t="s">
        <v>433</v>
      </c>
      <c r="XA781" s="203"/>
      <c r="XB781" s="203">
        <f>VLOOKUP(WY781,$A$794:$F$2344,6,FALSE)</f>
        <v>0</v>
      </c>
      <c r="XC781" s="202" t="s">
        <v>67</v>
      </c>
      <c r="XD781" s="10">
        <f>XB781*1.2</f>
        <v>0</v>
      </c>
      <c r="XF781" s="269"/>
      <c r="XG781" s="202" t="s">
        <v>123</v>
      </c>
      <c r="XH781" s="484" t="s">
        <v>617</v>
      </c>
      <c r="XJ781" s="203"/>
      <c r="XK781" s="203">
        <f>VLOOKUP(XH781,$A$794:$F$2344,6,FALSE)</f>
        <v>0</v>
      </c>
      <c r="XL781" s="202" t="s">
        <v>67</v>
      </c>
      <c r="XM781" s="10">
        <f>XK781*1.2</f>
        <v>0</v>
      </c>
      <c r="XO781" s="269"/>
      <c r="XP781" s="202" t="s">
        <v>123</v>
      </c>
      <c r="XQ781" s="484" t="s">
        <v>1932</v>
      </c>
      <c r="XS781" s="203"/>
      <c r="XT781" s="203">
        <f>VLOOKUP(XQ781,$A$794:$F$2344,6,FALSE)</f>
        <v>0</v>
      </c>
      <c r="XU781" s="202" t="s">
        <v>67</v>
      </c>
      <c r="XV781" s="10">
        <f>XT781*1.2</f>
        <v>0</v>
      </c>
      <c r="XW781" s="10"/>
      <c r="XX781" s="269"/>
      <c r="XY781" s="202" t="s">
        <v>123</v>
      </c>
      <c r="XZ781" s="484" t="s">
        <v>1190</v>
      </c>
      <c r="YB781" s="203"/>
      <c r="YC781" s="203">
        <f>VLOOKUP(XZ781,$A$794:$F$2344,6,FALSE)</f>
        <v>0</v>
      </c>
      <c r="YD781" s="202" t="s">
        <v>67</v>
      </c>
      <c r="YE781" s="10">
        <f>YC781*1.2</f>
        <v>0</v>
      </c>
      <c r="YG781" s="269"/>
      <c r="YH781" s="202" t="s">
        <v>123</v>
      </c>
      <c r="YI781" s="78" t="s">
        <v>183</v>
      </c>
      <c r="YK781" s="203"/>
      <c r="YL781" s="203" t="e">
        <f>VLOOKUP(YI781,$A$794:$F$2344,6,FALSE)</f>
        <v>#N/A</v>
      </c>
      <c r="YM781" s="202" t="s">
        <v>67</v>
      </c>
      <c r="YN781" s="10" t="e">
        <f>YL781*1.2</f>
        <v>#N/A</v>
      </c>
      <c r="YO781" s="10"/>
      <c r="YP781" s="269"/>
      <c r="YQ781" s="202" t="s">
        <v>123</v>
      </c>
      <c r="YR781" s="78" t="s">
        <v>183</v>
      </c>
      <c r="YT781" s="203"/>
      <c r="YU781" s="203" t="e">
        <f>VLOOKUP(YR781,$A$794:$F$2344,6,FALSE)</f>
        <v>#N/A</v>
      </c>
      <c r="YV781" s="202" t="s">
        <v>67</v>
      </c>
      <c r="YW781" s="10" t="e">
        <f>YU781*1.2</f>
        <v>#N/A</v>
      </c>
      <c r="YY781" s="269"/>
      <c r="YZ781" s="202" t="s">
        <v>123</v>
      </c>
      <c r="ZA781" s="78" t="s">
        <v>183</v>
      </c>
      <c r="ZC781" s="203"/>
      <c r="ZD781" s="203" t="e">
        <f>VLOOKUP(ZA781,$A$794:$F$2344,6,FALSE)</f>
        <v>#N/A</v>
      </c>
      <c r="ZE781" s="202" t="s">
        <v>67</v>
      </c>
      <c r="ZF781" s="10" t="e">
        <f>ZD781*1.2</f>
        <v>#N/A</v>
      </c>
      <c r="ZH781" s="269"/>
      <c r="ZI781" s="202" t="s">
        <v>123</v>
      </c>
      <c r="ZJ781" s="78" t="s">
        <v>183</v>
      </c>
      <c r="ZL781" s="203"/>
      <c r="ZM781" s="203" t="e">
        <f>VLOOKUP(ZJ781,$A$794:$F$2344,6,FALSE)</f>
        <v>#N/A</v>
      </c>
      <c r="ZN781" s="202" t="s">
        <v>67</v>
      </c>
      <c r="ZO781" s="10" t="e">
        <f>ZM781*1.2</f>
        <v>#N/A</v>
      </c>
      <c r="ZQ781" s="269"/>
      <c r="ZR781" s="202" t="s">
        <v>123</v>
      </c>
      <c r="ZS781" s="484" t="s">
        <v>3045</v>
      </c>
      <c r="ZU781" s="203"/>
      <c r="ZV781" s="203">
        <f>VLOOKUP(ZS781,$A$794:$F$2344,6,FALSE)</f>
        <v>2</v>
      </c>
      <c r="ZW781" s="202" t="s">
        <v>67</v>
      </c>
      <c r="ZX781" s="10">
        <f>ZV781*1.2</f>
        <v>2.4</v>
      </c>
      <c r="ZY781" s="10"/>
      <c r="ZZ781" s="269"/>
      <c r="AAA781" s="202" t="s">
        <v>123</v>
      </c>
      <c r="AAB781" s="484" t="s">
        <v>3112</v>
      </c>
      <c r="AAD781" s="203"/>
      <c r="AAE781" s="203">
        <f>VLOOKUP(AAB781,$A$794:$F$2344,6,FALSE)</f>
        <v>0</v>
      </c>
      <c r="AAF781" s="202" t="s">
        <v>67</v>
      </c>
      <c r="AAG781" s="10">
        <f>AAE781*1.2</f>
        <v>0</v>
      </c>
      <c r="AAH781" s="10"/>
      <c r="AAI781" s="269"/>
      <c r="AAJ781" s="202" t="s">
        <v>123</v>
      </c>
      <c r="AAK781" s="78" t="s">
        <v>183</v>
      </c>
      <c r="AAM781" s="203"/>
      <c r="AAN781" s="203" t="e">
        <f>VLOOKUP(AAK781,$A$794:$F$2344,6,FALSE)</f>
        <v>#N/A</v>
      </c>
      <c r="AAO781" s="202" t="s">
        <v>67</v>
      </c>
      <c r="AAP781" s="10" t="e">
        <f>AAN781*1.2</f>
        <v>#N/A</v>
      </c>
      <c r="AAQ781" s="10"/>
      <c r="AAR781" s="269"/>
      <c r="AAS781" s="202" t="s">
        <v>123</v>
      </c>
      <c r="AAT781" s="498" t="s">
        <v>430</v>
      </c>
      <c r="AAV781" s="203"/>
      <c r="AAW781" s="203">
        <f>VLOOKUP(AAT781,$A$794:$F$2344,6,FALSE)</f>
        <v>0</v>
      </c>
      <c r="AAX781" s="202" t="s">
        <v>67</v>
      </c>
      <c r="AAY781" s="10">
        <f>AAW781*1.2</f>
        <v>0</v>
      </c>
      <c r="AAZ781" s="10"/>
      <c r="ABA781" s="269"/>
      <c r="ABB781" s="202" t="s">
        <v>123</v>
      </c>
      <c r="ABC781" s="484" t="s">
        <v>3028</v>
      </c>
      <c r="ABE781" s="203"/>
      <c r="ABF781" s="203">
        <f>VLOOKUP(ABC781,$A$794:$F$2344,6,FALSE)</f>
        <v>0</v>
      </c>
      <c r="ABG781" s="202" t="s">
        <v>67</v>
      </c>
      <c r="ABH781" s="10">
        <f>ABF781*1.2</f>
        <v>0</v>
      </c>
      <c r="ABI781" s="10"/>
      <c r="ABJ781" s="269"/>
      <c r="ABK781" s="202" t="s">
        <v>123</v>
      </c>
      <c r="ABL781" s="484" t="s">
        <v>906</v>
      </c>
      <c r="ABN781" s="203"/>
      <c r="ABO781" s="203">
        <f>VLOOKUP(ABL781,$A$794:$F$2344,6,FALSE)</f>
        <v>0</v>
      </c>
      <c r="ABP781" s="202" t="s">
        <v>67</v>
      </c>
      <c r="ABQ781" s="10">
        <f>ABO781*1.2</f>
        <v>0</v>
      </c>
      <c r="ABR781" s="10"/>
      <c r="ABS781" s="269"/>
      <c r="ABT781" s="202" t="s">
        <v>123</v>
      </c>
      <c r="ABU781" s="484" t="s">
        <v>2452</v>
      </c>
      <c r="ABW781" s="203"/>
      <c r="ABX781" s="203">
        <f>VLOOKUP(ABU781,$A$794:$F$2344,6,FALSE)</f>
        <v>0</v>
      </c>
      <c r="ABY781" s="202" t="s">
        <v>67</v>
      </c>
      <c r="ABZ781" s="10">
        <f>ABX781*1.2</f>
        <v>0</v>
      </c>
      <c r="ACA781" s="10"/>
      <c r="ACB781" s="269"/>
      <c r="ACC781" s="202" t="s">
        <v>123</v>
      </c>
      <c r="ACD781" s="484" t="s">
        <v>799</v>
      </c>
      <c r="ACF781" s="203"/>
      <c r="ACG781" s="203">
        <f>VLOOKUP(ACD781,$A$794:$F$2344,6,FALSE)</f>
        <v>0</v>
      </c>
      <c r="ACH781" s="202" t="s">
        <v>67</v>
      </c>
      <c r="ACI781" s="10">
        <f>ACG781*1.2</f>
        <v>0</v>
      </c>
      <c r="ACJ781" s="10"/>
      <c r="ACK781" s="269"/>
      <c r="ACL781" s="202" t="s">
        <v>123</v>
      </c>
      <c r="ACM781" s="484" t="s">
        <v>2443</v>
      </c>
      <c r="ACO781" s="203"/>
      <c r="ACP781" s="203">
        <f>VLOOKUP(ACM781,$A$794:$F$2344,6,FALSE)</f>
        <v>0</v>
      </c>
      <c r="ACQ781" s="202" t="s">
        <v>67</v>
      </c>
      <c r="ACR781" s="10">
        <f>ACP781*1.2</f>
        <v>0</v>
      </c>
      <c r="ACS781" s="10"/>
      <c r="ACT781" s="269"/>
      <c r="ACU781" s="202" t="s">
        <v>123</v>
      </c>
      <c r="ACV781" s="484" t="s">
        <v>511</v>
      </c>
      <c r="ACX781" s="203"/>
      <c r="ACY781" s="203">
        <f>VLOOKUP(ACV781,$A$794:$F$2344,6,FALSE)</f>
        <v>0</v>
      </c>
      <c r="ACZ781" s="202" t="s">
        <v>67</v>
      </c>
      <c r="ADA781" s="10">
        <f>ACY781*1.2</f>
        <v>0</v>
      </c>
      <c r="ADB781" s="10"/>
      <c r="ADC781" s="269"/>
      <c r="ADD781" s="202" t="s">
        <v>123</v>
      </c>
      <c r="ADE781" s="484" t="s">
        <v>3159</v>
      </c>
      <c r="ADG781" s="203"/>
      <c r="ADH781" s="203">
        <f>VLOOKUP(ADE781,$A$794:$F$2344,6,FALSE)</f>
        <v>0</v>
      </c>
      <c r="ADI781" s="202" t="s">
        <v>67</v>
      </c>
      <c r="ADJ781" s="10">
        <f>ADH781*1.2</f>
        <v>0</v>
      </c>
      <c r="ADL781" s="269"/>
      <c r="ADM781" s="202" t="s">
        <v>123</v>
      </c>
      <c r="ADN781" s="484" t="s">
        <v>443</v>
      </c>
      <c r="ADP781" s="203"/>
      <c r="ADQ781" s="203">
        <f>VLOOKUP(ADN781,$A$794:$F$2344,6,FALSE)</f>
        <v>0</v>
      </c>
      <c r="ADR781" s="202" t="s">
        <v>67</v>
      </c>
      <c r="ADS781" s="10">
        <f>ADQ781*1.2</f>
        <v>0</v>
      </c>
      <c r="ADT781" s="10"/>
      <c r="ADU781" s="269"/>
      <c r="ADV781" s="202" t="s">
        <v>123</v>
      </c>
      <c r="ADW781" s="78" t="s">
        <v>183</v>
      </c>
      <c r="ADY781" s="203"/>
      <c r="ADZ781" s="203" t="e">
        <f>VLOOKUP(ADW781,$A$794:$F$2344,6,FALSE)</f>
        <v>#N/A</v>
      </c>
      <c r="AEA781" s="202" t="s">
        <v>67</v>
      </c>
      <c r="AEB781" s="10" t="e">
        <f>ADZ781*1.2</f>
        <v>#N/A</v>
      </c>
      <c r="AED781" s="269"/>
      <c r="AEE781" s="202" t="s">
        <v>123</v>
      </c>
      <c r="AEF781" s="491" t="s">
        <v>1984</v>
      </c>
      <c r="AEH781" s="203"/>
      <c r="AEI781" s="203">
        <f>VLOOKUP(AEF781,$A$794:$F$2344,6,FALSE)</f>
        <v>0</v>
      </c>
      <c r="AEJ781" s="202" t="s">
        <v>67</v>
      </c>
      <c r="AEK781" s="10">
        <f>AEI781*1.2</f>
        <v>0</v>
      </c>
      <c r="AEM781" s="269"/>
      <c r="AEN781" s="202" t="s">
        <v>123</v>
      </c>
      <c r="AEO781" s="484" t="s">
        <v>1116</v>
      </c>
      <c r="AEQ781" s="203"/>
      <c r="AER781" s="203">
        <f>VLOOKUP(AEO781,$A$794:$F$2344,6,FALSE)</f>
        <v>0</v>
      </c>
      <c r="AES781" s="202" t="s">
        <v>67</v>
      </c>
      <c r="AET781" s="10">
        <f>AER781*1.2</f>
        <v>0</v>
      </c>
      <c r="AEV781" s="269"/>
      <c r="AEW781" s="202" t="s">
        <v>123</v>
      </c>
      <c r="AEX781" s="484" t="s">
        <v>541</v>
      </c>
      <c r="AEZ781" s="203"/>
      <c r="AFA781" s="203">
        <f>VLOOKUP(AEX781,$A$794:$F$2344,6,FALSE)</f>
        <v>0</v>
      </c>
      <c r="AFB781" s="202" t="s">
        <v>67</v>
      </c>
      <c r="AFC781" s="10">
        <f>AFA781*1.2</f>
        <v>0</v>
      </c>
      <c r="AFD781" s="10"/>
      <c r="AFE781" s="269"/>
      <c r="AFF781" s="202" t="s">
        <v>123</v>
      </c>
      <c r="AFG781" s="78" t="s">
        <v>183</v>
      </c>
      <c r="AFI781" s="203"/>
      <c r="AFJ781" s="203" t="e">
        <f>VLOOKUP(AFG781,$A$794:$F$2344,6,FALSE)</f>
        <v>#N/A</v>
      </c>
      <c r="AFK781" s="202" t="s">
        <v>67</v>
      </c>
      <c r="AFL781" s="10" t="e">
        <f>AFJ781*1.2</f>
        <v>#N/A</v>
      </c>
      <c r="AFM781" s="10"/>
      <c r="AFN781" s="269"/>
      <c r="AFO781" s="202" t="s">
        <v>123</v>
      </c>
      <c r="AFP781" s="484" t="s">
        <v>3102</v>
      </c>
      <c r="AFR781" s="203"/>
      <c r="AFS781" s="203">
        <f>VLOOKUP(AFP781,$A$794:$F$2344,6,FALSE)</f>
        <v>0</v>
      </c>
      <c r="AFT781" s="202" t="s">
        <v>67</v>
      </c>
      <c r="AFU781" s="10">
        <f>AFS781*1.2</f>
        <v>0</v>
      </c>
      <c r="AFV781" s="10"/>
      <c r="AFW781" s="269"/>
      <c r="AFX781" s="202" t="s">
        <v>123</v>
      </c>
      <c r="AFY781" s="484" t="s">
        <v>1619</v>
      </c>
      <c r="AGA781" s="203"/>
      <c r="AGB781" s="203">
        <f>VLOOKUP(AFY781,$A$794:$F$2344,6,FALSE)</f>
        <v>5</v>
      </c>
      <c r="AGC781" s="202" t="s">
        <v>67</v>
      </c>
      <c r="AGD781" s="10">
        <f>AGB781*1.2</f>
        <v>6</v>
      </c>
      <c r="AGE781" s="10"/>
      <c r="AGF781" s="269"/>
      <c r="AGG781" s="202" t="s">
        <v>123</v>
      </c>
      <c r="AGH781" s="484" t="s">
        <v>629</v>
      </c>
      <c r="AGJ781" s="203"/>
      <c r="AGK781" s="203">
        <f>VLOOKUP(AGH781,$A$794:$F$2344,6,FALSE)</f>
        <v>0</v>
      </c>
      <c r="AGL781" s="202" t="s">
        <v>67</v>
      </c>
      <c r="AGM781" s="10">
        <f>AGK781*1.2</f>
        <v>0</v>
      </c>
      <c r="AGN781" s="10"/>
      <c r="AGO781" s="269"/>
      <c r="AGP781" s="202" t="s">
        <v>123</v>
      </c>
      <c r="AGQ781" s="484" t="s">
        <v>2452</v>
      </c>
      <c r="AGS781" s="203"/>
      <c r="AGT781" s="203">
        <f>VLOOKUP(AGQ781,$A$794:$F$2344,6,FALSE)</f>
        <v>0</v>
      </c>
      <c r="AGU781" s="202" t="s">
        <v>67</v>
      </c>
      <c r="AGV781" s="10">
        <f>AGT781*1.2</f>
        <v>0</v>
      </c>
      <c r="AGW781" s="10"/>
      <c r="AGX781" s="269"/>
      <c r="AGY781" s="202" t="s">
        <v>123</v>
      </c>
      <c r="AGZ781" s="78" t="s">
        <v>183</v>
      </c>
      <c r="AHB781" s="203"/>
      <c r="AHC781" s="203" t="e">
        <f>VLOOKUP(AGZ781,$A$794:$F$2344,6,FALSE)</f>
        <v>#N/A</v>
      </c>
      <c r="AHD781" s="202" t="s">
        <v>67</v>
      </c>
      <c r="AHE781" s="10" t="e">
        <f>AHC781*1.2</f>
        <v>#N/A</v>
      </c>
      <c r="AHF781" s="10"/>
      <c r="AHG781" s="269"/>
      <c r="AHH781" s="202" t="s">
        <v>123</v>
      </c>
      <c r="AHI781" s="502" t="s">
        <v>2429</v>
      </c>
      <c r="AHK781" s="203"/>
      <c r="AHL781" s="203">
        <f>VLOOKUP(AHI781,$A$794:$F$2344,6,FALSE)</f>
        <v>0</v>
      </c>
      <c r="AHM781" s="202" t="s">
        <v>67</v>
      </c>
      <c r="AHN781" s="10">
        <f>AHL781*1.2</f>
        <v>0</v>
      </c>
      <c r="AHO781" s="10"/>
      <c r="AHP781" s="269"/>
      <c r="AHQ781" s="202" t="s">
        <v>123</v>
      </c>
      <c r="AHR781" s="484" t="s">
        <v>2365</v>
      </c>
      <c r="AHT781" s="203"/>
      <c r="AHU781" s="203">
        <f>VLOOKUP(AHR781,$A$794:$F$2344,6,FALSE)</f>
        <v>0</v>
      </c>
      <c r="AHV781" s="202" t="s">
        <v>67</v>
      </c>
      <c r="AHW781" s="10">
        <f>AHU781*1.2</f>
        <v>0</v>
      </c>
      <c r="AHX781" s="10"/>
      <c r="AHY781" s="269"/>
      <c r="AHZ781" s="202" t="s">
        <v>123</v>
      </c>
      <c r="AIA781" s="78" t="s">
        <v>183</v>
      </c>
      <c r="AIC781" s="203"/>
      <c r="AID781" s="203" t="e">
        <f>VLOOKUP(AIA781,$A$794:$F$2344,6,FALSE)</f>
        <v>#N/A</v>
      </c>
      <c r="AIE781" s="202" t="s">
        <v>67</v>
      </c>
      <c r="AIF781" s="10" t="e">
        <f>AID781*1.2</f>
        <v>#N/A</v>
      </c>
      <c r="AIG781" s="10"/>
      <c r="AIH781" s="269"/>
      <c r="AII781" s="202" t="s">
        <v>123</v>
      </c>
      <c r="AIJ781" s="484" t="s">
        <v>613</v>
      </c>
      <c r="AIL781" s="203"/>
      <c r="AIM781" s="203">
        <f>VLOOKUP(AIJ781,$A$794:$F$2344,6,FALSE)</f>
        <v>0</v>
      </c>
      <c r="AIN781" s="202" t="s">
        <v>67</v>
      </c>
      <c r="AIO781" s="10">
        <f>AIM781*1.2</f>
        <v>0</v>
      </c>
      <c r="AIP781" s="10"/>
      <c r="AIQ781" s="269"/>
      <c r="AIR781" s="202" t="s">
        <v>123</v>
      </c>
      <c r="AIS781" s="484" t="s">
        <v>3176</v>
      </c>
      <c r="AIU781" s="203"/>
      <c r="AIV781" s="203">
        <f>VLOOKUP(AIS781,$A$794:$F$2344,6,FALSE)</f>
        <v>0</v>
      </c>
      <c r="AIW781" s="202" t="s">
        <v>67</v>
      </c>
      <c r="AIX781" s="10">
        <f>AIV781*1.2</f>
        <v>0</v>
      </c>
      <c r="AIY781" s="10"/>
      <c r="AIZ781" s="269"/>
      <c r="AJA781" s="202" t="s">
        <v>123</v>
      </c>
      <c r="AJB781" s="78" t="s">
        <v>183</v>
      </c>
      <c r="AJD781" s="203"/>
      <c r="AJE781" s="203" t="e">
        <f>VLOOKUP(AJB781,$A$794:$F$2344,6,FALSE)</f>
        <v>#N/A</v>
      </c>
      <c r="AJF781" s="202" t="s">
        <v>67</v>
      </c>
      <c r="AJG781" s="10" t="e">
        <f>AJE781*1.2</f>
        <v>#N/A</v>
      </c>
      <c r="AJH781" s="10"/>
      <c r="AJI781" s="269"/>
      <c r="AJJ781" s="202" t="s">
        <v>123</v>
      </c>
      <c r="AJK781" s="78" t="s">
        <v>183</v>
      </c>
      <c r="AJM781" s="203"/>
      <c r="AJN781" s="203" t="e">
        <f>VLOOKUP(AJK781,$A$794:$F$2344,6,FALSE)</f>
        <v>#N/A</v>
      </c>
      <c r="AJO781" s="202" t="s">
        <v>67</v>
      </c>
      <c r="AJP781" s="10" t="e">
        <f>AJN781*1.2</f>
        <v>#N/A</v>
      </c>
      <c r="AJQ781" s="10"/>
      <c r="AJR781" s="269"/>
      <c r="AJS781" s="202" t="s">
        <v>123</v>
      </c>
      <c r="AJT781" s="78" t="s">
        <v>183</v>
      </c>
      <c r="AJV781" s="203"/>
      <c r="AJW781" s="203" t="e">
        <f>VLOOKUP(AJT781,$A$794:$F$2344,6,FALSE)</f>
        <v>#N/A</v>
      </c>
      <c r="AJX781" s="202" t="s">
        <v>67</v>
      </c>
      <c r="AJY781" s="10" t="e">
        <f>AJW781*1.2</f>
        <v>#N/A</v>
      </c>
      <c r="AJZ781" s="10"/>
      <c r="AKA781" s="269"/>
      <c r="AKB781" s="202" t="s">
        <v>123</v>
      </c>
      <c r="AKC781" s="484" t="s">
        <v>2452</v>
      </c>
      <c r="AKE781" s="203"/>
      <c r="AKF781" s="203">
        <f>VLOOKUP(AKC781,$A$794:$F$2344,6,FALSE)</f>
        <v>0</v>
      </c>
      <c r="AKG781" s="202" t="s">
        <v>67</v>
      </c>
      <c r="AKH781" s="10">
        <f>AKF781*1.2</f>
        <v>0</v>
      </c>
      <c r="AKI781" s="10"/>
      <c r="AKJ781" s="269"/>
      <c r="AKK781" s="202" t="s">
        <v>123</v>
      </c>
      <c r="AKL781" s="78" t="s">
        <v>183</v>
      </c>
      <c r="AKN781" s="203"/>
      <c r="AKO781" s="203" t="e">
        <f>VLOOKUP(AKL781,$A$794:$F$2344,6,FALSE)</f>
        <v>#N/A</v>
      </c>
      <c r="AKP781" s="202" t="s">
        <v>67</v>
      </c>
      <c r="AKQ781" s="10" t="e">
        <f>AKO781*1.2</f>
        <v>#N/A</v>
      </c>
      <c r="AKR781" s="10"/>
      <c r="AKS781" s="269"/>
      <c r="AKT781" s="202" t="s">
        <v>123</v>
      </c>
      <c r="AKU781" s="78" t="s">
        <v>183</v>
      </c>
      <c r="AKW781" s="203"/>
      <c r="AKX781" s="203" t="e">
        <f>VLOOKUP(AKU781,$A$794:$F$2344,6,FALSE)</f>
        <v>#N/A</v>
      </c>
      <c r="AKY781" s="202" t="s">
        <v>67</v>
      </c>
      <c r="AKZ781" s="10" t="e">
        <f>AKX781*1.2</f>
        <v>#N/A</v>
      </c>
      <c r="ALA781" s="10"/>
      <c r="ALB781" s="269"/>
      <c r="ALC781" s="202" t="s">
        <v>123</v>
      </c>
      <c r="ALD781" s="78" t="s">
        <v>183</v>
      </c>
      <c r="ALF781" s="203"/>
      <c r="ALG781" s="203" t="e">
        <f>VLOOKUP(ALD781,$A$794:$F$2344,6,FALSE)</f>
        <v>#N/A</v>
      </c>
      <c r="ALH781" s="202" t="s">
        <v>67</v>
      </c>
      <c r="ALI781" s="10" t="e">
        <f>ALG781*1.2</f>
        <v>#N/A</v>
      </c>
      <c r="ALJ781" s="10"/>
      <c r="ALK781" s="269"/>
      <c r="ALL781" s="202" t="s">
        <v>123</v>
      </c>
      <c r="ALM781" s="78" t="s">
        <v>183</v>
      </c>
      <c r="ALO781" s="203"/>
      <c r="ALP781" s="203" t="e">
        <f>VLOOKUP(ALM781,$A$794:$F$2344,6,FALSE)</f>
        <v>#N/A</v>
      </c>
      <c r="ALQ781" s="202" t="s">
        <v>67</v>
      </c>
      <c r="ALR781" s="10" t="e">
        <f>ALP781*1.2</f>
        <v>#N/A</v>
      </c>
      <c r="ALS781" s="10"/>
      <c r="ALT781" s="269"/>
      <c r="ALU781" s="202" t="s">
        <v>123</v>
      </c>
      <c r="ALV781" s="78" t="s">
        <v>183</v>
      </c>
      <c r="ALX781" s="203"/>
      <c r="ALY781" s="203" t="e">
        <f>VLOOKUP(ALV781,$A$794:$F$2344,6,FALSE)</f>
        <v>#N/A</v>
      </c>
      <c r="ALZ781" s="202" t="s">
        <v>67</v>
      </c>
      <c r="AMA781" s="10" t="e">
        <f>ALY781*1.2</f>
        <v>#N/A</v>
      </c>
      <c r="AMB781" s="10"/>
      <c r="AMC781" s="269"/>
      <c r="AMD781" s="202" t="s">
        <v>123</v>
      </c>
      <c r="AME781" s="78" t="s">
        <v>183</v>
      </c>
      <c r="AMG781" s="203"/>
      <c r="AMH781" s="203" t="e">
        <f>VLOOKUP(AME781,$A$794:$F$2344,6,FALSE)</f>
        <v>#N/A</v>
      </c>
      <c r="AMI781" s="202" t="s">
        <v>67</v>
      </c>
      <c r="AMJ781" s="10" t="e">
        <f>AMH781*1.2</f>
        <v>#N/A</v>
      </c>
      <c r="AMK781" s="10"/>
      <c r="AML781" s="269"/>
      <c r="AMM781" s="202" t="s">
        <v>123</v>
      </c>
      <c r="AMN781" s="78" t="s">
        <v>183</v>
      </c>
      <c r="AMP781" s="203"/>
      <c r="AMQ781" s="203" t="e">
        <f>VLOOKUP(AMN781,$A$794:$F$2344,6,FALSE)</f>
        <v>#N/A</v>
      </c>
      <c r="AMR781" s="202" t="s">
        <v>67</v>
      </c>
      <c r="AMS781" s="10" t="e">
        <f>AMQ781*1.2</f>
        <v>#N/A</v>
      </c>
      <c r="AMT781" s="10"/>
      <c r="AMU781" s="269"/>
      <c r="AMV781" s="202" t="s">
        <v>123</v>
      </c>
      <c r="AMW781" s="78" t="s">
        <v>183</v>
      </c>
      <c r="AMY781" s="203"/>
      <c r="AMZ781" s="203" t="e">
        <f>VLOOKUP(AMW781,$A$794:$F$2344,6,FALSE)</f>
        <v>#N/A</v>
      </c>
      <c r="ANA781" s="202" t="s">
        <v>67</v>
      </c>
      <c r="ANB781" s="10" t="e">
        <f>AMZ781*1.2</f>
        <v>#N/A</v>
      </c>
      <c r="ANC781" s="10"/>
      <c r="AND781" s="269"/>
      <c r="ANE781" s="202" t="s">
        <v>123</v>
      </c>
      <c r="ANF781" s="78" t="s">
        <v>183</v>
      </c>
      <c r="ANH781" s="203"/>
      <c r="ANI781" s="203" t="e">
        <f>VLOOKUP(ANF781,$A$794:$F$2344,6,FALSE)</f>
        <v>#N/A</v>
      </c>
      <c r="ANJ781" s="202" t="s">
        <v>67</v>
      </c>
      <c r="ANK781" s="10" t="e">
        <f>ANI781*1.2</f>
        <v>#N/A</v>
      </c>
      <c r="ANL781" s="10"/>
      <c r="ANM781" s="269"/>
      <c r="ANN781" s="202" t="s">
        <v>123</v>
      </c>
      <c r="ANO781" s="78" t="s">
        <v>183</v>
      </c>
      <c r="ANQ781" s="203"/>
      <c r="ANR781" s="203" t="e">
        <f>VLOOKUP(ANO781,$A$794:$F$2344,6,FALSE)</f>
        <v>#N/A</v>
      </c>
      <c r="ANS781" s="202" t="s">
        <v>67</v>
      </c>
      <c r="ANT781" s="10" t="e">
        <f>ANR781*1.2</f>
        <v>#N/A</v>
      </c>
      <c r="ANU781" s="10"/>
      <c r="ANV781" s="269"/>
      <c r="ANW781" s="202" t="s">
        <v>123</v>
      </c>
      <c r="ANX781" s="78" t="s">
        <v>183</v>
      </c>
      <c r="ANZ781" s="203"/>
      <c r="AOA781" s="203" t="e">
        <f>VLOOKUP(ANX781,$A$794:$F$2344,6,FALSE)</f>
        <v>#N/A</v>
      </c>
      <c r="AOB781" s="202" t="s">
        <v>67</v>
      </c>
      <c r="AOC781" s="10" t="e">
        <f>AOA781*1.2</f>
        <v>#N/A</v>
      </c>
      <c r="AOD781" s="10"/>
      <c r="AOE781" s="269"/>
      <c r="AOF781" s="202" t="s">
        <v>123</v>
      </c>
      <c r="AOG781" s="78" t="s">
        <v>183</v>
      </c>
      <c r="AOI781" s="203"/>
      <c r="AOJ781" s="203" t="e">
        <f>VLOOKUP(AOG781,$A$794:$F$2344,6,FALSE)</f>
        <v>#N/A</v>
      </c>
      <c r="AOK781" s="202" t="s">
        <v>67</v>
      </c>
      <c r="AOL781" s="10" t="e">
        <f>AOJ781*1.2</f>
        <v>#N/A</v>
      </c>
      <c r="AOM781" s="10"/>
      <c r="AON781" s="269"/>
      <c r="AOO781" s="202" t="s">
        <v>123</v>
      </c>
      <c r="AOP781" s="78" t="s">
        <v>183</v>
      </c>
      <c r="AOR781" s="203"/>
      <c r="AOS781" s="203" t="e">
        <f>VLOOKUP(AOP781,$A$794:$F$2344,6,FALSE)</f>
        <v>#N/A</v>
      </c>
      <c r="AOT781" s="202" t="s">
        <v>67</v>
      </c>
      <c r="AOU781" s="10" t="e">
        <f>AOS781*1.2</f>
        <v>#N/A</v>
      </c>
      <c r="AOV781" s="10"/>
      <c r="AOW781" s="269"/>
      <c r="AOX781" s="202" t="s">
        <v>123</v>
      </c>
      <c r="AOY781" s="78" t="s">
        <v>183</v>
      </c>
      <c r="APA781" s="203"/>
      <c r="APB781" s="203" t="e">
        <f>VLOOKUP(AOY781,$A$794:$F$2344,6,FALSE)</f>
        <v>#N/A</v>
      </c>
      <c r="APC781" s="202" t="s">
        <v>67</v>
      </c>
      <c r="APD781" s="10" t="e">
        <f>APB781*1.2</f>
        <v>#N/A</v>
      </c>
      <c r="APE781" s="10"/>
      <c r="APF781" s="269"/>
      <c r="APG781" s="202" t="s">
        <v>123</v>
      </c>
      <c r="APH781" s="78" t="s">
        <v>183</v>
      </c>
      <c r="APJ781" s="203"/>
      <c r="APK781" s="203" t="e">
        <f>VLOOKUP(APH781,$A$794:$F$2344,6,FALSE)</f>
        <v>#N/A</v>
      </c>
      <c r="APL781" s="202" t="s">
        <v>67</v>
      </c>
      <c r="APM781" s="10" t="e">
        <f>APK781*1.2</f>
        <v>#N/A</v>
      </c>
      <c r="APN781" s="10"/>
      <c r="APO781" s="269"/>
      <c r="APP781" s="202" t="s">
        <v>123</v>
      </c>
      <c r="APQ781" s="498" t="s">
        <v>2081</v>
      </c>
      <c r="APS781" s="203"/>
      <c r="APT781" s="203">
        <f>VLOOKUP(APQ781,$A$794:$F$2344,6,FALSE)</f>
        <v>0</v>
      </c>
      <c r="APU781" s="202" t="s">
        <v>67</v>
      </c>
      <c r="APV781" s="10">
        <f>APT781*1.2</f>
        <v>0</v>
      </c>
      <c r="APW781" s="10"/>
      <c r="APX781" s="269"/>
      <c r="APY781" s="202" t="s">
        <v>123</v>
      </c>
      <c r="APZ781" s="498" t="s">
        <v>443</v>
      </c>
      <c r="AQB781" s="203"/>
      <c r="AQC781" s="203">
        <f>VLOOKUP(APZ781,$A$794:$F$2344,6,FALSE)</f>
        <v>0</v>
      </c>
      <c r="AQD781" s="202" t="s">
        <v>67</v>
      </c>
      <c r="AQE781" s="10">
        <f>AQC781*1.2</f>
        <v>0</v>
      </c>
      <c r="AQF781" s="10"/>
      <c r="AQG781" s="269"/>
      <c r="AQH781" s="202" t="s">
        <v>123</v>
      </c>
      <c r="AQI781" s="484" t="s">
        <v>2081</v>
      </c>
      <c r="AQK781" s="203"/>
      <c r="AQL781" s="203">
        <f>VLOOKUP(AQI781,$A$794:$F$2344,6,FALSE)</f>
        <v>0</v>
      </c>
      <c r="AQM781" s="202" t="s">
        <v>67</v>
      </c>
      <c r="AQN781" s="10">
        <f>AQL781*1.2</f>
        <v>0</v>
      </c>
      <c r="AQO781" s="10"/>
      <c r="AQP781" s="269"/>
      <c r="AQQ781" s="202" t="s">
        <v>123</v>
      </c>
      <c r="AQR781" s="484" t="s">
        <v>1115</v>
      </c>
      <c r="AQT781" s="203"/>
      <c r="AQU781" s="203">
        <f>VLOOKUP(AQR781,$A$794:$F$2344,6,FALSE)</f>
        <v>0</v>
      </c>
      <c r="AQV781" s="202" t="s">
        <v>67</v>
      </c>
      <c r="AQW781" s="10">
        <f>AQU781*1.2</f>
        <v>0</v>
      </c>
      <c r="AQX781" s="10"/>
      <c r="AQY781" s="269"/>
      <c r="AQZ781" s="202" t="s">
        <v>123</v>
      </c>
      <c r="ARA781" s="484" t="s">
        <v>630</v>
      </c>
      <c r="ARC781" s="203"/>
      <c r="ARD781" s="203">
        <f>VLOOKUP(ARA781,$A$794:$F$2344,6,FALSE)</f>
        <v>0</v>
      </c>
      <c r="ARE781" s="202" t="s">
        <v>67</v>
      </c>
      <c r="ARF781" s="10">
        <f>ARD781*1.2</f>
        <v>0</v>
      </c>
      <c r="ARG781" s="10"/>
      <c r="ARH781" s="269"/>
      <c r="ARI781" s="202" t="s">
        <v>123</v>
      </c>
      <c r="ARJ781" s="484" t="s">
        <v>2736</v>
      </c>
      <c r="ARL781" s="203"/>
      <c r="ARM781" s="203">
        <f>VLOOKUP(ARJ781,$A$794:$F$2344,6,FALSE)</f>
        <v>0</v>
      </c>
      <c r="ARN781" s="202" t="s">
        <v>67</v>
      </c>
      <c r="ARO781" s="10">
        <f>ARM781*1.2</f>
        <v>0</v>
      </c>
      <c r="ARP781" s="10"/>
      <c r="ARQ781" s="269"/>
      <c r="ARR781" s="202" t="s">
        <v>123</v>
      </c>
      <c r="ARS781" s="498" t="s">
        <v>2406</v>
      </c>
      <c r="ARU781" s="203"/>
      <c r="ARV781" s="203">
        <f>VLOOKUP(ARS781,$A$794:$F$2344,6,FALSE)</f>
        <v>0</v>
      </c>
      <c r="ARW781" s="202" t="s">
        <v>67</v>
      </c>
      <c r="ARX781" s="10">
        <f>ARV781*1.2</f>
        <v>0</v>
      </c>
      <c r="ARY781" s="10"/>
      <c r="ARZ781" s="269"/>
      <c r="ASA781" s="202" t="s">
        <v>123</v>
      </c>
      <c r="ASB781" s="484" t="s">
        <v>1116</v>
      </c>
      <c r="ASD781" s="203"/>
      <c r="ASE781" s="203">
        <f>VLOOKUP(ASB781,$A$794:$F$2344,6,FALSE)</f>
        <v>0</v>
      </c>
      <c r="ASF781" s="202" t="s">
        <v>67</v>
      </c>
      <c r="ASG781" s="10">
        <f>ASE781*1.2</f>
        <v>0</v>
      </c>
      <c r="ASH781" s="10"/>
      <c r="ASI781" s="269"/>
      <c r="ASJ781" s="202" t="s">
        <v>123</v>
      </c>
      <c r="ASK781" s="484" t="s">
        <v>2081</v>
      </c>
      <c r="ASM781" s="203"/>
      <c r="ASN781" s="203">
        <f>VLOOKUP(ASK781,$A$794:$F$2344,6,FALSE)</f>
        <v>0</v>
      </c>
      <c r="ASO781" s="202" t="s">
        <v>67</v>
      </c>
      <c r="ASP781" s="10">
        <f>ASN781*1.2</f>
        <v>0</v>
      </c>
      <c r="ASQ781" s="10"/>
      <c r="ASR781" s="269"/>
      <c r="ASS781" s="202" t="s">
        <v>123</v>
      </c>
      <c r="AST781" s="484" t="s">
        <v>3214</v>
      </c>
      <c r="ASV781" s="203"/>
      <c r="ASW781" s="203">
        <f>VLOOKUP(AST781,$A$794:$F$2344,6,FALSE)</f>
        <v>0</v>
      </c>
      <c r="ASX781" s="202" t="s">
        <v>67</v>
      </c>
      <c r="ASY781" s="10">
        <f>ASW781*1.2</f>
        <v>0</v>
      </c>
      <c r="ASZ781" s="10"/>
      <c r="ATA781" s="269"/>
      <c r="ATB781" s="202" t="s">
        <v>123</v>
      </c>
      <c r="ATC781" s="484" t="s">
        <v>432</v>
      </c>
      <c r="ATE781" s="203"/>
      <c r="ATF781" s="203">
        <f>VLOOKUP(ATC781,$A$794:$F$2344,6,FALSE)</f>
        <v>0</v>
      </c>
      <c r="ATG781" s="202" t="s">
        <v>67</v>
      </c>
      <c r="ATH781" s="10">
        <f>ATF781*1.2</f>
        <v>0</v>
      </c>
      <c r="ATI781" s="10"/>
      <c r="ATJ781" s="269"/>
      <c r="ATK781" s="202" t="s">
        <v>123</v>
      </c>
      <c r="ATL781" s="484" t="s">
        <v>629</v>
      </c>
      <c r="ATN781" s="203"/>
      <c r="ATO781" s="203">
        <f>VLOOKUP(ATL781,$A$794:$F$2344,6,FALSE)</f>
        <v>0</v>
      </c>
      <c r="ATP781" s="202" t="s">
        <v>67</v>
      </c>
      <c r="ATQ781" s="10">
        <f>ATO781*1.2</f>
        <v>0</v>
      </c>
      <c r="ATR781" s="10"/>
      <c r="ATS781" s="269"/>
      <c r="ATT781" s="202" t="s">
        <v>123</v>
      </c>
      <c r="ATU781" s="484" t="s">
        <v>3134</v>
      </c>
      <c r="ATW781" s="203"/>
      <c r="ATX781" s="203">
        <f>VLOOKUP(ATU781,$A$794:$F$2344,6,FALSE)</f>
        <v>0</v>
      </c>
      <c r="ATY781" s="202" t="s">
        <v>67</v>
      </c>
      <c r="ATZ781" s="10">
        <f>ATX781*1.2</f>
        <v>0</v>
      </c>
      <c r="AUA781" s="10"/>
      <c r="AUB781" s="269"/>
      <c r="AUC781" s="202" t="s">
        <v>123</v>
      </c>
      <c r="AUD781" s="484" t="s">
        <v>2247</v>
      </c>
      <c r="AUF781" s="203"/>
      <c r="AUG781" s="203">
        <f>VLOOKUP(AUD781,$A$794:$F$2344,6,FALSE)</f>
        <v>0</v>
      </c>
      <c r="AUH781" s="202" t="s">
        <v>67</v>
      </c>
      <c r="AUI781" s="10">
        <f>AUG781*1.2</f>
        <v>0</v>
      </c>
      <c r="AUJ781" s="10"/>
      <c r="AUK781" s="269"/>
      <c r="AUL781" s="202" t="s">
        <v>123</v>
      </c>
      <c r="AUM781" s="484" t="s">
        <v>527</v>
      </c>
      <c r="AUO781" s="203"/>
      <c r="AUP781" s="203">
        <f>VLOOKUP(AUM781,$A$794:$F$2344,6,FALSE)</f>
        <v>4</v>
      </c>
      <c r="AUQ781" s="202" t="s">
        <v>67</v>
      </c>
      <c r="AUR781" s="10">
        <f>AUP781*1.2</f>
        <v>4.8</v>
      </c>
      <c r="AUS781" s="10"/>
      <c r="AUT781" s="269"/>
      <c r="AUU781" s="202" t="s">
        <v>123</v>
      </c>
      <c r="AUV781" s="509" t="s">
        <v>620</v>
      </c>
      <c r="AUX781" s="203"/>
      <c r="AUY781" s="203">
        <f>VLOOKUP(AUV781,$A$794:$F$2344,6,FALSE)</f>
        <v>8</v>
      </c>
      <c r="AUZ781" s="202" t="s">
        <v>67</v>
      </c>
      <c r="AVA781" s="10">
        <f>AUY781*1.2</f>
        <v>9.6</v>
      </c>
      <c r="AVB781" s="10"/>
      <c r="AVC781" s="269"/>
      <c r="AVD781" s="202" t="s">
        <v>123</v>
      </c>
      <c r="AVE781" s="484" t="s">
        <v>629</v>
      </c>
      <c r="AVG781" s="203"/>
      <c r="AVH781" s="203">
        <f>VLOOKUP(AVE781,$A$794:$F$2344,6,FALSE)</f>
        <v>0</v>
      </c>
      <c r="AVI781" s="202" t="s">
        <v>67</v>
      </c>
      <c r="AVJ781" s="10">
        <f>AVH781*1.2</f>
        <v>0</v>
      </c>
      <c r="AVK781" s="10"/>
      <c r="AVL781" s="269"/>
      <c r="AVM781" s="202" t="s">
        <v>123</v>
      </c>
      <c r="AVN781" s="484" t="s">
        <v>3214</v>
      </c>
      <c r="AVP781" s="203"/>
      <c r="AVQ781" s="203">
        <f>VLOOKUP(AVN781,$A$794:$F$2344,6,FALSE)</f>
        <v>0</v>
      </c>
      <c r="AVR781" s="202" t="s">
        <v>67</v>
      </c>
      <c r="AVS781" s="10">
        <f>AVQ781*1.2</f>
        <v>0</v>
      </c>
      <c r="AVT781" s="10"/>
      <c r="AVU781" s="269"/>
      <c r="AVV781" s="202" t="s">
        <v>123</v>
      </c>
      <c r="AVW781" s="487" t="s">
        <v>1942</v>
      </c>
      <c r="AVY781" s="203"/>
      <c r="AVZ781" s="203">
        <f>VLOOKUP(AVW781,$A$794:$F$2344,6,FALSE)</f>
        <v>0</v>
      </c>
      <c r="AWA781" s="202" t="s">
        <v>67</v>
      </c>
      <c r="AWB781" s="10">
        <f>AVZ781*1.2</f>
        <v>0</v>
      </c>
      <c r="AWC781" s="10"/>
      <c r="AWD781" s="269"/>
      <c r="AWE781" s="202" t="s">
        <v>123</v>
      </c>
      <c r="AWF781" s="484" t="s">
        <v>430</v>
      </c>
      <c r="AWH781" s="203"/>
      <c r="AWI781" s="203">
        <f>VLOOKUP(AWF781,$A$794:$F$2344,6,FALSE)</f>
        <v>0</v>
      </c>
      <c r="AWJ781" s="202" t="s">
        <v>67</v>
      </c>
      <c r="AWK781" s="10">
        <f>AWI781*1.2</f>
        <v>0</v>
      </c>
      <c r="AWL781" s="10"/>
      <c r="AWM781" s="269"/>
      <c r="AWN781" s="202" t="s">
        <v>123</v>
      </c>
      <c r="AWO781" s="484" t="s">
        <v>430</v>
      </c>
      <c r="AWQ781" s="203"/>
      <c r="AWR781" s="203">
        <f>VLOOKUP(AWO781,$A$794:$F$2344,6,FALSE)</f>
        <v>0</v>
      </c>
      <c r="AWS781" s="202" t="s">
        <v>67</v>
      </c>
      <c r="AWT781" s="10">
        <f>AWR781*1.2</f>
        <v>0</v>
      </c>
      <c r="AWU781" s="10"/>
      <c r="AWV781" s="269"/>
      <c r="AWW781" s="202" t="s">
        <v>123</v>
      </c>
      <c r="AWX781" s="484" t="s">
        <v>2368</v>
      </c>
      <c r="AWZ781" s="203"/>
      <c r="AXA781" s="203">
        <f>VLOOKUP(AWX781,$A$794:$F$2344,6,FALSE)</f>
        <v>0</v>
      </c>
      <c r="AXB781" s="202" t="s">
        <v>67</v>
      </c>
      <c r="AXC781" s="10">
        <f>AXA781*1.2</f>
        <v>0</v>
      </c>
      <c r="AXD781" s="10"/>
      <c r="AXE781" s="269"/>
      <c r="AXF781" s="202" t="s">
        <v>123</v>
      </c>
      <c r="AXG781" s="484" t="s">
        <v>511</v>
      </c>
      <c r="AXI781" s="203"/>
      <c r="AXJ781" s="203">
        <f>VLOOKUP(AXG781,$A$794:$F$2344,6,FALSE)</f>
        <v>0</v>
      </c>
      <c r="AXK781" s="202" t="s">
        <v>67</v>
      </c>
      <c r="AXL781" s="10">
        <f>AXJ781*1.2</f>
        <v>0</v>
      </c>
      <c r="AXM781" s="10"/>
      <c r="AXN781" s="269"/>
      <c r="AXO781" s="202" t="s">
        <v>123</v>
      </c>
      <c r="AXP781" s="484" t="s">
        <v>2247</v>
      </c>
      <c r="AXR781" s="203"/>
      <c r="AXS781" s="203">
        <f>VLOOKUP(AXP781,$A$794:$F$2344,6,FALSE)</f>
        <v>0</v>
      </c>
      <c r="AXT781" s="202" t="s">
        <v>67</v>
      </c>
      <c r="AXU781" s="10">
        <f>AXS781*1.2</f>
        <v>0</v>
      </c>
      <c r="AXV781" s="10"/>
      <c r="AXW781" s="269"/>
      <c r="AXX781" s="202" t="s">
        <v>123</v>
      </c>
      <c r="AXY781" s="498" t="s">
        <v>3045</v>
      </c>
      <c r="AYA781" s="203"/>
      <c r="AYB781" s="203">
        <f>VLOOKUP(AXY781,$A$794:$F$2344,6,FALSE)</f>
        <v>2</v>
      </c>
      <c r="AYC781" s="202" t="s">
        <v>67</v>
      </c>
      <c r="AYD781" s="10">
        <f>AYB781*1.2</f>
        <v>2.4</v>
      </c>
      <c r="AYE781" s="10"/>
      <c r="AYF781" s="269"/>
      <c r="AYG781" s="202" t="s">
        <v>123</v>
      </c>
      <c r="AYH781" s="484" t="s">
        <v>837</v>
      </c>
      <c r="AYJ781" s="203"/>
      <c r="AYK781" s="203">
        <f>VLOOKUP(AYH781,$A$794:$F$2344,6,FALSE)</f>
        <v>0</v>
      </c>
      <c r="AYL781" s="202" t="s">
        <v>67</v>
      </c>
      <c r="AYM781" s="10">
        <f>AYK781*1.2</f>
        <v>0</v>
      </c>
      <c r="AYN781" s="10"/>
      <c r="AYO781" s="269"/>
      <c r="AYP781" s="202" t="s">
        <v>123</v>
      </c>
      <c r="AYQ781" s="484" t="s">
        <v>1975</v>
      </c>
      <c r="AYS781" s="203"/>
      <c r="AYT781" s="203">
        <f>VLOOKUP(AYQ781,$A$794:$F$2344,6,FALSE)</f>
        <v>0</v>
      </c>
      <c r="AYU781" s="202" t="s">
        <v>67</v>
      </c>
      <c r="AYV781" s="10">
        <f>AYT781*1.2</f>
        <v>0</v>
      </c>
      <c r="AYW781" s="10"/>
      <c r="AYX781" s="269"/>
      <c r="AYY781" s="202" t="s">
        <v>123</v>
      </c>
      <c r="AYZ781" s="484" t="s">
        <v>443</v>
      </c>
      <c r="AZB781" s="203"/>
      <c r="AZC781" s="203">
        <f>VLOOKUP(AYZ781,$A$794:$F$2344,6,FALSE)</f>
        <v>0</v>
      </c>
      <c r="AZD781" s="202" t="s">
        <v>67</v>
      </c>
      <c r="AZE781" s="10">
        <f>AZC781*1.2</f>
        <v>0</v>
      </c>
      <c r="AZF781" s="10"/>
      <c r="AZG781" s="269"/>
      <c r="AZH781" s="202" t="s">
        <v>123</v>
      </c>
      <c r="AZI781" s="484" t="s">
        <v>794</v>
      </c>
      <c r="AZK781" s="203"/>
      <c r="AZL781" s="203">
        <f>VLOOKUP(AZI781,$A$794:$F$2344,6,FALSE)</f>
        <v>0</v>
      </c>
      <c r="AZM781" s="202" t="s">
        <v>67</v>
      </c>
      <c r="AZN781" s="10">
        <f>AZL781*1.2</f>
        <v>0</v>
      </c>
      <c r="AZO781" s="10"/>
      <c r="AZP781" s="269"/>
      <c r="AZQ781" s="202" t="s">
        <v>123</v>
      </c>
      <c r="AZR781" s="484" t="s">
        <v>432</v>
      </c>
      <c r="AZT781" s="203"/>
      <c r="AZU781" s="203">
        <f>VLOOKUP(AZR781,$A$794:$F$2344,6,FALSE)</f>
        <v>0</v>
      </c>
      <c r="AZV781" s="202" t="s">
        <v>67</v>
      </c>
      <c r="AZW781" s="10">
        <f>AZU781*1.2</f>
        <v>0</v>
      </c>
      <c r="AZX781" s="10"/>
      <c r="AZY781" s="269"/>
      <c r="AZZ781" s="202" t="s">
        <v>123</v>
      </c>
      <c r="BAA781" s="498" t="s">
        <v>541</v>
      </c>
      <c r="BAC781" s="203"/>
      <c r="BAD781" s="203">
        <f>VLOOKUP(BAA781,$A$794:$F$2344,6,FALSE)</f>
        <v>0</v>
      </c>
      <c r="BAE781" s="202" t="s">
        <v>67</v>
      </c>
      <c r="BAF781" s="10">
        <f>BAD781*1.2</f>
        <v>0</v>
      </c>
      <c r="BAG781" s="10"/>
      <c r="BAH781" s="269"/>
    </row>
    <row r="782" spans="1:1386" s="14" customFormat="1" ht="15">
      <c r="A782" s="202" t="s">
        <v>124</v>
      </c>
      <c r="B782" s="484" t="s">
        <v>443</v>
      </c>
      <c r="D782" s="203"/>
      <c r="E782" s="203">
        <f>VLOOKUP(B782,$A$794:$F$2344,6,FALSE)</f>
        <v>0</v>
      </c>
      <c r="F782" s="202" t="s">
        <v>69</v>
      </c>
      <c r="G782" s="10">
        <f>E782*1.1</f>
        <v>0</v>
      </c>
      <c r="H782" s="10"/>
      <c r="I782" s="263"/>
      <c r="J782" s="202" t="s">
        <v>124</v>
      </c>
      <c r="K782" s="487" t="s">
        <v>1955</v>
      </c>
      <c r="M782" s="203"/>
      <c r="N782" s="203">
        <f>VLOOKUP(K782,$A$794:$F$2344,6,FALSE)</f>
        <v>0</v>
      </c>
      <c r="O782" s="202" t="s">
        <v>69</v>
      </c>
      <c r="P782" s="10">
        <f>N782*1.1</f>
        <v>0</v>
      </c>
      <c r="Q782" s="10"/>
      <c r="R782" s="263"/>
      <c r="S782" s="202" t="s">
        <v>124</v>
      </c>
      <c r="T782" s="484" t="s">
        <v>443</v>
      </c>
      <c r="V782" s="203"/>
      <c r="W782" s="203">
        <f>VLOOKUP(T782,$A$794:$F$2344,6,FALSE)</f>
        <v>0</v>
      </c>
      <c r="X782" s="202" t="s">
        <v>69</v>
      </c>
      <c r="Y782" s="10">
        <f>W782*1.1</f>
        <v>0</v>
      </c>
      <c r="Z782" s="10"/>
      <c r="AA782" s="263"/>
      <c r="AB782" s="202" t="s">
        <v>124</v>
      </c>
      <c r="AC782" s="484" t="s">
        <v>2406</v>
      </c>
      <c r="AE782" s="203"/>
      <c r="AF782" s="203">
        <f>VLOOKUP(AC782,$A$794:$F$2344,6,FALSE)</f>
        <v>0</v>
      </c>
      <c r="AG782" s="202" t="s">
        <v>69</v>
      </c>
      <c r="AH782" s="10">
        <f>AF782*1.1</f>
        <v>0</v>
      </c>
      <c r="AI782" s="10"/>
      <c r="AJ782" s="263"/>
      <c r="AK782" s="202" t="s">
        <v>124</v>
      </c>
      <c r="AL782" s="490" t="s">
        <v>3323</v>
      </c>
      <c r="AN782" s="203"/>
      <c r="AO782" s="203">
        <f>VLOOKUP(AL782,$A$794:$F$2344,6,FALSE)</f>
        <v>18</v>
      </c>
      <c r="AP782" s="202" t="s">
        <v>69</v>
      </c>
      <c r="AQ782" s="10">
        <f>AO782*1.1</f>
        <v>19.8</v>
      </c>
      <c r="AR782" s="10"/>
      <c r="AS782" s="263"/>
      <c r="AT782" s="202" t="s">
        <v>124</v>
      </c>
      <c r="AU782" s="484" t="s">
        <v>430</v>
      </c>
      <c r="AW782" s="203"/>
      <c r="AX782" s="203">
        <f>VLOOKUP(AU782,$A$794:$F$2344,6,FALSE)</f>
        <v>0</v>
      </c>
      <c r="AY782" s="202" t="s">
        <v>69</v>
      </c>
      <c r="AZ782" s="10">
        <f>AX782*1.1</f>
        <v>0</v>
      </c>
      <c r="BA782" s="10"/>
      <c r="BB782" s="263"/>
      <c r="BC782" s="202" t="s">
        <v>124</v>
      </c>
      <c r="BD782" s="484" t="s">
        <v>432</v>
      </c>
      <c r="BF782" s="203"/>
      <c r="BG782" s="203">
        <f>VLOOKUP(BD782,$A$794:$F$2344,6,FALSE)</f>
        <v>0</v>
      </c>
      <c r="BH782" s="202" t="s">
        <v>69</v>
      </c>
      <c r="BI782" s="10">
        <f>BG782*1.1</f>
        <v>0</v>
      </c>
      <c r="BJ782" s="10"/>
      <c r="BK782" s="263"/>
      <c r="BL782" s="202" t="s">
        <v>124</v>
      </c>
      <c r="BM782" s="484" t="s">
        <v>443</v>
      </c>
      <c r="BO782" s="203"/>
      <c r="BP782" s="203">
        <f>VLOOKUP(BM782,$A$794:$F$2344,6,FALSE)</f>
        <v>0</v>
      </c>
      <c r="BQ782" s="202" t="s">
        <v>69</v>
      </c>
      <c r="BR782" s="10">
        <f>BP782*1.1</f>
        <v>0</v>
      </c>
      <c r="BS782" s="10"/>
      <c r="BT782" s="263"/>
      <c r="BU782" s="202" t="s">
        <v>124</v>
      </c>
      <c r="BV782" s="484" t="s">
        <v>2487</v>
      </c>
      <c r="BX782" s="203"/>
      <c r="BY782" s="203">
        <f>VLOOKUP(BV782,$A$794:$F$2344,6,FALSE)</f>
        <v>0</v>
      </c>
      <c r="BZ782" s="202" t="s">
        <v>69</v>
      </c>
      <c r="CA782" s="10">
        <f>BY782*1.1</f>
        <v>0</v>
      </c>
      <c r="CB782" s="10"/>
      <c r="CC782" s="263"/>
      <c r="CD782" s="202" t="s">
        <v>124</v>
      </c>
      <c r="CE782" s="491" t="s">
        <v>430</v>
      </c>
      <c r="CG782" s="203"/>
      <c r="CH782" s="203">
        <f>VLOOKUP(CE782,$A$794:$F$2344,6,FALSE)</f>
        <v>0</v>
      </c>
      <c r="CI782" s="202" t="s">
        <v>69</v>
      </c>
      <c r="CJ782" s="10">
        <f>CH782*1.1</f>
        <v>0</v>
      </c>
      <c r="CK782" s="10"/>
      <c r="CL782" s="263"/>
      <c r="CM782" s="202" t="s">
        <v>124</v>
      </c>
      <c r="CN782" s="484" t="s">
        <v>1203</v>
      </c>
      <c r="CP782" s="203"/>
      <c r="CQ782" s="203">
        <f>VLOOKUP(CN782,$A$794:$F$2344,6,FALSE)</f>
        <v>0</v>
      </c>
      <c r="CR782" s="202" t="s">
        <v>69</v>
      </c>
      <c r="CS782" s="10">
        <f>CQ782*1.1</f>
        <v>0</v>
      </c>
      <c r="CT782" s="10"/>
      <c r="CU782" s="263"/>
      <c r="CV782" s="202" t="s">
        <v>124</v>
      </c>
      <c r="CW782" s="484" t="s">
        <v>433</v>
      </c>
      <c r="CY782" s="203"/>
      <c r="CZ782" s="203">
        <f>VLOOKUP(CW782,$A$794:$F$2344,6,FALSE)</f>
        <v>0</v>
      </c>
      <c r="DA782" s="202" t="s">
        <v>69</v>
      </c>
      <c r="DB782" s="10">
        <f>CZ782*1.1</f>
        <v>0</v>
      </c>
      <c r="DC782" s="10"/>
      <c r="DD782" s="263"/>
      <c r="DE782" s="202" t="s">
        <v>124</v>
      </c>
      <c r="DF782" s="484" t="s">
        <v>629</v>
      </c>
      <c r="DH782" s="203"/>
      <c r="DI782" s="203">
        <f>VLOOKUP(DF782,$A$794:$F$2344,6,FALSE)</f>
        <v>0</v>
      </c>
      <c r="DJ782" s="202" t="s">
        <v>69</v>
      </c>
      <c r="DK782" s="10">
        <f>DI782*1.1</f>
        <v>0</v>
      </c>
      <c r="DL782" s="10"/>
      <c r="DM782" s="263"/>
      <c r="DN782" s="202" t="s">
        <v>124</v>
      </c>
      <c r="DO782" s="484" t="s">
        <v>2247</v>
      </c>
      <c r="DQ782" s="203"/>
      <c r="DR782" s="203">
        <f>VLOOKUP(DO782,$A$794:$F$2344,6,FALSE)</f>
        <v>0</v>
      </c>
      <c r="DS782" s="202" t="s">
        <v>69</v>
      </c>
      <c r="DT782" s="10">
        <f>DR782*1.1</f>
        <v>0</v>
      </c>
      <c r="DU782" s="10"/>
      <c r="DV782" s="263"/>
      <c r="DW782" s="202" t="s">
        <v>124</v>
      </c>
      <c r="DX782" s="484" t="s">
        <v>571</v>
      </c>
      <c r="DZ782" s="203"/>
      <c r="EA782" s="203">
        <f>VLOOKUP(DX782,$A$794:$F$2344,6,FALSE)</f>
        <v>0</v>
      </c>
      <c r="EB782" s="202" t="s">
        <v>69</v>
      </c>
      <c r="EC782" s="10">
        <f>EA782*1.1</f>
        <v>0</v>
      </c>
      <c r="ED782" s="10"/>
      <c r="EE782" s="263"/>
      <c r="EF782" s="202" t="s">
        <v>124</v>
      </c>
      <c r="EG782" s="484" t="s">
        <v>2452</v>
      </c>
      <c r="EI782" s="203"/>
      <c r="EJ782" s="203">
        <f>VLOOKUP(EG782,$A$794:$F$2344,6,FALSE)</f>
        <v>0</v>
      </c>
      <c r="EK782" s="202" t="s">
        <v>69</v>
      </c>
      <c r="EL782" s="10">
        <f>EJ782*1.1</f>
        <v>0</v>
      </c>
      <c r="EM782" s="10"/>
      <c r="EN782" s="263"/>
      <c r="EO782" s="202" t="s">
        <v>124</v>
      </c>
      <c r="EP782" s="484" t="s">
        <v>3214</v>
      </c>
      <c r="ER782" s="203"/>
      <c r="ES782" s="203">
        <f>VLOOKUP(EP782,$A$794:$F$2344,6,FALSE)</f>
        <v>0</v>
      </c>
      <c r="ET782" s="202" t="s">
        <v>69</v>
      </c>
      <c r="EU782" s="10">
        <f>ES782*1.1</f>
        <v>0</v>
      </c>
      <c r="EV782" s="10"/>
      <c r="EW782" s="263"/>
      <c r="EX782" s="202" t="s">
        <v>124</v>
      </c>
      <c r="EY782" s="484" t="s">
        <v>3408</v>
      </c>
      <c r="FA782" s="203"/>
      <c r="FB782" s="203">
        <f>VLOOKUP(EY782,$A$794:$F$2344,6,FALSE)</f>
        <v>29</v>
      </c>
      <c r="FC782" s="202" t="s">
        <v>69</v>
      </c>
      <c r="FD782" s="10">
        <f>FB782*1.1</f>
        <v>31.900000000000002</v>
      </c>
      <c r="FE782" s="10"/>
      <c r="FF782" s="263"/>
      <c r="FG782" s="202" t="s">
        <v>124</v>
      </c>
      <c r="FH782" s="484" t="s">
        <v>3161</v>
      </c>
      <c r="FJ782" s="203"/>
      <c r="FK782" s="203">
        <f>VLOOKUP(FH782,$A$794:$F$2344,6,FALSE)</f>
        <v>0</v>
      </c>
      <c r="FL782" s="202" t="s">
        <v>69</v>
      </c>
      <c r="FM782" s="10">
        <f>FK782*1.1</f>
        <v>0</v>
      </c>
      <c r="FN782" s="10"/>
      <c r="FO782" s="263"/>
      <c r="FP782" s="202" t="s">
        <v>124</v>
      </c>
      <c r="FQ782" s="484" t="s">
        <v>3134</v>
      </c>
      <c r="FS782" s="203"/>
      <c r="FT782" s="203">
        <f>VLOOKUP(FQ782,$A$794:$F$2344,6,FALSE)</f>
        <v>0</v>
      </c>
      <c r="FU782" s="202" t="s">
        <v>69</v>
      </c>
      <c r="FV782" s="10">
        <f>FT782*1.1</f>
        <v>0</v>
      </c>
      <c r="FW782" s="10"/>
      <c r="FX782" s="263"/>
      <c r="FY782" s="202" t="s">
        <v>124</v>
      </c>
      <c r="FZ782" s="484" t="s">
        <v>3134</v>
      </c>
      <c r="GB782" s="203"/>
      <c r="GC782" s="203">
        <f>VLOOKUP(FZ782,$A$794:$F$2344,6,FALSE)</f>
        <v>0</v>
      </c>
      <c r="GD782" s="202" t="s">
        <v>69</v>
      </c>
      <c r="GE782" s="10">
        <f>GC782*1.1</f>
        <v>0</v>
      </c>
      <c r="GF782" s="10"/>
      <c r="GG782" s="263"/>
      <c r="GH782" s="202" t="s">
        <v>124</v>
      </c>
      <c r="GI782" s="484" t="s">
        <v>444</v>
      </c>
      <c r="GK782" s="203"/>
      <c r="GL782" s="203">
        <f>VLOOKUP(GI782,$A$794:$F$2344,6,FALSE)</f>
        <v>0</v>
      </c>
      <c r="GM782" s="202" t="s">
        <v>69</v>
      </c>
      <c r="GN782" s="10">
        <f>GL782*1.1</f>
        <v>0</v>
      </c>
      <c r="GO782" s="10"/>
      <c r="GP782" s="263"/>
      <c r="GQ782" s="202" t="s">
        <v>124</v>
      </c>
      <c r="GR782" s="484" t="s">
        <v>432</v>
      </c>
      <c r="GT782" s="203"/>
      <c r="GU782" s="203">
        <f>VLOOKUP(GR782,$A$794:$F$2344,6,FALSE)</f>
        <v>0</v>
      </c>
      <c r="GV782" s="202" t="s">
        <v>69</v>
      </c>
      <c r="GW782" s="10">
        <f>GU782*1.1</f>
        <v>0</v>
      </c>
      <c r="GX782" s="10"/>
      <c r="GY782" s="263"/>
      <c r="GZ782" s="202" t="s">
        <v>124</v>
      </c>
      <c r="HA782" s="484" t="s">
        <v>1935</v>
      </c>
      <c r="HC782" s="203"/>
      <c r="HD782" s="203">
        <f>VLOOKUP(HA782,$A$794:$F$2344,6,FALSE)</f>
        <v>0</v>
      </c>
      <c r="HE782" s="202" t="s">
        <v>69</v>
      </c>
      <c r="HF782" s="10">
        <f>HD782*1.1</f>
        <v>0</v>
      </c>
      <c r="HG782" s="10"/>
      <c r="HH782" s="263"/>
      <c r="HI782" s="202" t="s">
        <v>124</v>
      </c>
      <c r="HJ782" s="484" t="s">
        <v>607</v>
      </c>
      <c r="HL782" s="203"/>
      <c r="HM782" s="203">
        <f>VLOOKUP(HJ782,$A$794:$F$2344,6,FALSE)</f>
        <v>0</v>
      </c>
      <c r="HN782" s="202" t="s">
        <v>69</v>
      </c>
      <c r="HO782" s="10">
        <f>HM782*1.1</f>
        <v>0</v>
      </c>
      <c r="HP782" s="10"/>
      <c r="HQ782" s="263"/>
      <c r="HR782" s="202" t="s">
        <v>124</v>
      </c>
      <c r="HS782" s="484" t="s">
        <v>2429</v>
      </c>
      <c r="HU782" s="203"/>
      <c r="HV782" s="203">
        <f>VLOOKUP(HS782,$A$794:$F$2344,6,FALSE)</f>
        <v>0</v>
      </c>
      <c r="HW782" s="202" t="s">
        <v>69</v>
      </c>
      <c r="HX782" s="10">
        <f>HV782*1.1</f>
        <v>0</v>
      </c>
      <c r="HY782" s="10"/>
      <c r="HZ782" s="263"/>
      <c r="IA782" s="202" t="s">
        <v>124</v>
      </c>
      <c r="IB782" s="496" t="s">
        <v>183</v>
      </c>
      <c r="ID782" s="203"/>
      <c r="IE782" s="203" t="e">
        <f>VLOOKUP(IB782,$A$794:$F$2344,6,FALSE)</f>
        <v>#N/A</v>
      </c>
      <c r="IF782" s="202" t="s">
        <v>69</v>
      </c>
      <c r="IG782" s="10" t="e">
        <f>IE782*1.1</f>
        <v>#N/A</v>
      </c>
      <c r="IH782" s="10"/>
      <c r="II782" s="263"/>
      <c r="IJ782" s="202" t="s">
        <v>124</v>
      </c>
      <c r="IK782" s="484" t="s">
        <v>2247</v>
      </c>
      <c r="IM782" s="203"/>
      <c r="IN782" s="203">
        <f>VLOOKUP(IK782,$A$794:$F$2344,6,FALSE)</f>
        <v>0</v>
      </c>
      <c r="IO782" s="202" t="s">
        <v>69</v>
      </c>
      <c r="IP782" s="10">
        <f>IN782*1.1</f>
        <v>0</v>
      </c>
      <c r="IQ782" s="10"/>
      <c r="IR782" s="263"/>
      <c r="IS782" s="202" t="s">
        <v>124</v>
      </c>
      <c r="IT782" s="484" t="s">
        <v>3323</v>
      </c>
      <c r="IV782" s="203"/>
      <c r="IW782" s="203">
        <f>VLOOKUP(IT782,$A$794:$F$2344,6,FALSE)</f>
        <v>18</v>
      </c>
      <c r="IX782" s="202" t="s">
        <v>69</v>
      </c>
      <c r="IY782" s="10">
        <f>IW782*1.1</f>
        <v>19.8</v>
      </c>
      <c r="IZ782" s="10"/>
      <c r="JA782" s="263"/>
      <c r="JB782" s="202" t="s">
        <v>124</v>
      </c>
      <c r="JC782" s="484" t="s">
        <v>3134</v>
      </c>
      <c r="JE782" s="203"/>
      <c r="JF782" s="203">
        <f>VLOOKUP(JC782,$A$794:$F$2344,6,FALSE)</f>
        <v>0</v>
      </c>
      <c r="JG782" s="202" t="s">
        <v>69</v>
      </c>
      <c r="JH782" s="10">
        <f>JF782*1.1</f>
        <v>0</v>
      </c>
      <c r="JI782" s="10"/>
      <c r="JJ782" s="263"/>
      <c r="JK782" s="202" t="s">
        <v>124</v>
      </c>
      <c r="JL782" s="484" t="s">
        <v>3129</v>
      </c>
      <c r="JN782" s="203"/>
      <c r="JO782" s="203">
        <f>VLOOKUP(JL782,$A$794:$F$2344,6,FALSE)</f>
        <v>0</v>
      </c>
      <c r="JP782" s="202" t="s">
        <v>69</v>
      </c>
      <c r="JQ782" s="10">
        <f>JO782*1.1</f>
        <v>0</v>
      </c>
      <c r="JR782" s="10"/>
      <c r="JS782" s="263"/>
      <c r="JT782" s="202" t="s">
        <v>124</v>
      </c>
      <c r="JU782" s="484" t="s">
        <v>2443</v>
      </c>
      <c r="JW782" s="203"/>
      <c r="JX782" s="203">
        <f>VLOOKUP(JU782,$A$794:$F$2344,6,FALSE)</f>
        <v>0</v>
      </c>
      <c r="JY782" s="202" t="s">
        <v>69</v>
      </c>
      <c r="JZ782" s="10">
        <f>JX782*1.1</f>
        <v>0</v>
      </c>
      <c r="KA782" s="10"/>
      <c r="KB782" s="263"/>
      <c r="KC782" s="202" t="s">
        <v>124</v>
      </c>
      <c r="KD782" s="484" t="s">
        <v>2498</v>
      </c>
      <c r="KF782" s="203"/>
      <c r="KG782" s="203">
        <f>VLOOKUP(KD782,$A$794:$F$2344,6,FALSE)</f>
        <v>0</v>
      </c>
      <c r="KH782" s="202" t="s">
        <v>69</v>
      </c>
      <c r="KI782" s="10">
        <f>KG782*1.1</f>
        <v>0</v>
      </c>
      <c r="KJ782" s="10"/>
      <c r="KK782" s="263"/>
      <c r="KL782" s="202" t="s">
        <v>124</v>
      </c>
      <c r="KM782" s="484" t="s">
        <v>2406</v>
      </c>
      <c r="KO782" s="203"/>
      <c r="KP782" s="203">
        <f>VLOOKUP(KM782,$A$794:$F$2344,6,FALSE)</f>
        <v>0</v>
      </c>
      <c r="KQ782" s="202" t="s">
        <v>69</v>
      </c>
      <c r="KR782" s="10">
        <f>KP782*1.1</f>
        <v>0</v>
      </c>
      <c r="KS782" s="10"/>
      <c r="KT782" s="263"/>
      <c r="KU782" s="202" t="s">
        <v>124</v>
      </c>
      <c r="KV782" s="498" t="s">
        <v>2406</v>
      </c>
      <c r="KX782" s="203"/>
      <c r="KY782" s="203">
        <f>VLOOKUP(KV782,$A$794:$F$2344,6,FALSE)</f>
        <v>0</v>
      </c>
      <c r="KZ782" s="202" t="s">
        <v>69</v>
      </c>
      <c r="LA782" s="10">
        <f>KY782*1.1</f>
        <v>0</v>
      </c>
      <c r="LB782" s="10"/>
      <c r="LC782" s="263"/>
      <c r="LD782" s="202" t="s">
        <v>124</v>
      </c>
      <c r="LE782" s="484" t="s">
        <v>432</v>
      </c>
      <c r="LG782" s="203"/>
      <c r="LH782" s="203">
        <f>VLOOKUP(LE782,$A$794:$F$2344,6,FALSE)</f>
        <v>0</v>
      </c>
      <c r="LI782" s="202" t="s">
        <v>69</v>
      </c>
      <c r="LJ782" s="10">
        <f>LH782*1.1</f>
        <v>0</v>
      </c>
      <c r="LK782" s="10"/>
      <c r="LL782" s="263"/>
      <c r="LM782" s="202" t="s">
        <v>124</v>
      </c>
      <c r="LN782" s="484" t="s">
        <v>3134</v>
      </c>
      <c r="LP782" s="203"/>
      <c r="LQ782" s="203">
        <f>VLOOKUP(LN782,$A$794:$F$2344,6,FALSE)</f>
        <v>0</v>
      </c>
      <c r="LR782" s="202" t="s">
        <v>69</v>
      </c>
      <c r="LS782" s="10">
        <f>LQ782*1.1</f>
        <v>0</v>
      </c>
      <c r="LT782" s="10"/>
      <c r="LU782" s="263"/>
      <c r="LV782" s="202" t="s">
        <v>124</v>
      </c>
      <c r="LW782" s="496" t="s">
        <v>183</v>
      </c>
      <c r="LY782" s="203"/>
      <c r="LZ782" s="203" t="e">
        <f>VLOOKUP(LW782,$A$794:$F$2344,6,FALSE)</f>
        <v>#N/A</v>
      </c>
      <c r="MA782" s="202" t="s">
        <v>69</v>
      </c>
      <c r="MB782" s="10" t="e">
        <f>LZ782*1.1</f>
        <v>#N/A</v>
      </c>
      <c r="MC782" s="10"/>
      <c r="MD782" s="263"/>
      <c r="ME782" s="202" t="s">
        <v>124</v>
      </c>
      <c r="MF782" s="484" t="s">
        <v>837</v>
      </c>
      <c r="MH782" s="203"/>
      <c r="MI782" s="203">
        <f>VLOOKUP(MF782,$A$794:$F$2344,6,FALSE)</f>
        <v>0</v>
      </c>
      <c r="MJ782" s="202" t="s">
        <v>69</v>
      </c>
      <c r="MK782" s="10">
        <f>MI782*1.1</f>
        <v>0</v>
      </c>
      <c r="ML782" s="10"/>
      <c r="MM782" s="263"/>
      <c r="MN782" s="202" t="s">
        <v>124</v>
      </c>
      <c r="MO782" s="484" t="s">
        <v>566</v>
      </c>
      <c r="MQ782" s="203"/>
      <c r="MR782" s="203">
        <f>VLOOKUP(MO782,$A$794:$F$2344,6,FALSE)</f>
        <v>0</v>
      </c>
      <c r="MS782" s="202" t="s">
        <v>69</v>
      </c>
      <c r="MT782" s="10">
        <f>MR782*1.1</f>
        <v>0</v>
      </c>
      <c r="MU782" s="10"/>
      <c r="MV782" s="263"/>
      <c r="MW782" s="202" t="s">
        <v>124</v>
      </c>
      <c r="MX782" s="484" t="s">
        <v>783</v>
      </c>
      <c r="MZ782" s="203"/>
      <c r="NA782" s="203">
        <f>VLOOKUP(MX782,$A$794:$F$2344,6,FALSE)</f>
        <v>0</v>
      </c>
      <c r="NB782" s="202" t="s">
        <v>69</v>
      </c>
      <c r="NC782" s="10">
        <f>NA782*1.1</f>
        <v>0</v>
      </c>
      <c r="ND782" s="10"/>
      <c r="NE782" s="263"/>
      <c r="NF782" s="202" t="s">
        <v>124</v>
      </c>
      <c r="NG782" s="484" t="s">
        <v>2968</v>
      </c>
      <c r="NI782" s="203"/>
      <c r="NJ782" s="203">
        <f>VLOOKUP(NG782,$A$794:$F$2344,6,FALSE)</f>
        <v>0</v>
      </c>
      <c r="NK782" s="202" t="s">
        <v>69</v>
      </c>
      <c r="NL782" s="10">
        <f>NJ782*1.1</f>
        <v>0</v>
      </c>
      <c r="NM782" s="10"/>
      <c r="NN782" s="263"/>
      <c r="NO782" s="202" t="s">
        <v>124</v>
      </c>
      <c r="NP782" s="498" t="s">
        <v>2081</v>
      </c>
      <c r="NR782" s="203"/>
      <c r="NS782" s="203">
        <f>VLOOKUP(NP782,$A$794:$F$2344,6,FALSE)</f>
        <v>0</v>
      </c>
      <c r="NT782" s="202" t="s">
        <v>69</v>
      </c>
      <c r="NU782" s="10">
        <f>NS782*1.1</f>
        <v>0</v>
      </c>
      <c r="NV782" s="10"/>
      <c r="NW782" s="263"/>
      <c r="NX782" s="202" t="s">
        <v>124</v>
      </c>
      <c r="NY782" s="484" t="s">
        <v>3214</v>
      </c>
      <c r="OA782" s="203"/>
      <c r="OB782" s="203">
        <f>VLOOKUP(NY782,$A$794:$F$2344,6,FALSE)</f>
        <v>0</v>
      </c>
      <c r="OC782" s="202" t="s">
        <v>69</v>
      </c>
      <c r="OD782" s="10">
        <f>OB782*1.1</f>
        <v>0</v>
      </c>
      <c r="OE782" s="10"/>
      <c r="OF782" s="263"/>
      <c r="OG782" s="202" t="s">
        <v>124</v>
      </c>
      <c r="OH782" s="484" t="s">
        <v>2452</v>
      </c>
      <c r="OJ782" s="203"/>
      <c r="OK782" s="203">
        <f>VLOOKUP(OH782,$A$794:$F$2344,6,FALSE)</f>
        <v>0</v>
      </c>
      <c r="OL782" s="202" t="s">
        <v>69</v>
      </c>
      <c r="OM782" s="10">
        <f>OK782*1.1</f>
        <v>0</v>
      </c>
      <c r="ON782" s="10"/>
      <c r="OO782" s="263"/>
      <c r="OP782" s="202" t="s">
        <v>124</v>
      </c>
      <c r="OQ782" s="484" t="s">
        <v>511</v>
      </c>
      <c r="OS782" s="203"/>
      <c r="OT782" s="203">
        <f>VLOOKUP(OQ782,$A$794:$F$2344,6,FALSE)</f>
        <v>0</v>
      </c>
      <c r="OU782" s="202" t="s">
        <v>69</v>
      </c>
      <c r="OV782" s="10">
        <f>OT782*1.1</f>
        <v>0</v>
      </c>
      <c r="OW782" s="10"/>
      <c r="OX782" s="263"/>
      <c r="OY782" s="202" t="s">
        <v>124</v>
      </c>
      <c r="OZ782" s="484" t="s">
        <v>1623</v>
      </c>
      <c r="PB782" s="203"/>
      <c r="PC782" s="203">
        <f>VLOOKUP(OZ782,$A$794:$F$2344,6,FALSE)</f>
        <v>0</v>
      </c>
      <c r="PD782" s="202" t="s">
        <v>69</v>
      </c>
      <c r="PE782" s="10">
        <f>PC782*1.1</f>
        <v>0</v>
      </c>
      <c r="PF782" s="10"/>
      <c r="PG782" s="263"/>
      <c r="PH782" s="202" t="s">
        <v>124</v>
      </c>
      <c r="PI782" s="496" t="s">
        <v>183</v>
      </c>
      <c r="PK782" s="203"/>
      <c r="PL782" s="203" t="e">
        <f>VLOOKUP(PI782,$A$794:$F$2344,6,FALSE)</f>
        <v>#N/A</v>
      </c>
      <c r="PM782" s="202" t="s">
        <v>69</v>
      </c>
      <c r="PN782" s="10" t="e">
        <f>PL782*1.1</f>
        <v>#N/A</v>
      </c>
      <c r="PO782" s="10"/>
      <c r="PP782" s="263"/>
      <c r="PQ782" s="202" t="s">
        <v>124</v>
      </c>
      <c r="PR782" s="484" t="s">
        <v>444</v>
      </c>
      <c r="PT782" s="203"/>
      <c r="PU782" s="203">
        <f>VLOOKUP(PR782,$A$794:$F$2344,6,FALSE)</f>
        <v>0</v>
      </c>
      <c r="PV782" s="202" t="s">
        <v>69</v>
      </c>
      <c r="PW782" s="10">
        <f>PU782*1.1</f>
        <v>0</v>
      </c>
      <c r="PX782" s="10"/>
      <c r="PY782" s="263"/>
      <c r="PZ782" s="202" t="s">
        <v>124</v>
      </c>
      <c r="QA782" s="496" t="s">
        <v>183</v>
      </c>
      <c r="QC782" s="203"/>
      <c r="QD782" s="203" t="e">
        <f>VLOOKUP(QA782,$A$794:$F$2344,6,FALSE)</f>
        <v>#N/A</v>
      </c>
      <c r="QE782" s="202" t="s">
        <v>69</v>
      </c>
      <c r="QF782" s="10" t="e">
        <f>QD782*1.1</f>
        <v>#N/A</v>
      </c>
      <c r="QG782" s="10"/>
      <c r="QH782" s="263"/>
      <c r="QI782" s="202" t="s">
        <v>124</v>
      </c>
      <c r="QJ782" s="484" t="s">
        <v>3219</v>
      </c>
      <c r="QL782" s="203"/>
      <c r="QM782" s="203">
        <f>VLOOKUP(QJ782,$A$794:$F$2344,6,FALSE)</f>
        <v>0</v>
      </c>
      <c r="QN782" s="202" t="s">
        <v>69</v>
      </c>
      <c r="QO782" s="10">
        <f>QM782*1.1</f>
        <v>0</v>
      </c>
      <c r="QP782" s="10"/>
      <c r="QQ782" s="263"/>
      <c r="QR782" s="202" t="s">
        <v>124</v>
      </c>
      <c r="QS782" s="484" t="s">
        <v>3232</v>
      </c>
      <c r="QU782" s="203"/>
      <c r="QV782" s="203">
        <f>VLOOKUP(QS782,$A$794:$F$2344,6,FALSE)</f>
        <v>0</v>
      </c>
      <c r="QW782" s="202" t="s">
        <v>69</v>
      </c>
      <c r="QX782" s="10">
        <f>QV782*1.1</f>
        <v>0</v>
      </c>
      <c r="QY782" s="10"/>
      <c r="QZ782" s="263"/>
      <c r="RA782" s="202" t="s">
        <v>124</v>
      </c>
      <c r="RB782" s="484" t="s">
        <v>3077</v>
      </c>
      <c r="RD782" s="203"/>
      <c r="RE782" s="203">
        <f>VLOOKUP(RB782,$A$794:$F$2344,6,FALSE)</f>
        <v>0</v>
      </c>
      <c r="RF782" s="202" t="s">
        <v>69</v>
      </c>
      <c r="RG782" s="10">
        <f>RE782*1.1</f>
        <v>0</v>
      </c>
      <c r="RH782" s="10"/>
      <c r="RI782" s="263"/>
      <c r="RJ782" s="202" t="s">
        <v>124</v>
      </c>
      <c r="RK782" s="484" t="s">
        <v>2413</v>
      </c>
      <c r="RM782" s="203"/>
      <c r="RN782" s="203">
        <f>VLOOKUP(RK782,$A$794:$F$2344,6,FALSE)</f>
        <v>0</v>
      </c>
      <c r="RO782" s="202" t="s">
        <v>69</v>
      </c>
      <c r="RP782" s="10">
        <f>RN782*1.1</f>
        <v>0</v>
      </c>
      <c r="RQ782" s="10"/>
      <c r="RR782" s="263"/>
      <c r="RS782" s="202" t="s">
        <v>124</v>
      </c>
      <c r="RT782" s="484" t="s">
        <v>3810</v>
      </c>
      <c r="RV782" s="203"/>
      <c r="RW782" s="203">
        <f>VLOOKUP(RT782,$A$794:$F$2344,6,FALSE)</f>
        <v>0</v>
      </c>
      <c r="RX782" s="202" t="s">
        <v>69</v>
      </c>
      <c r="RY782" s="10">
        <f>RW782*1.1</f>
        <v>0</v>
      </c>
      <c r="RZ782" s="10"/>
      <c r="SA782" s="269"/>
      <c r="SB782" s="202" t="s">
        <v>124</v>
      </c>
      <c r="SC782" s="484" t="s">
        <v>2341</v>
      </c>
      <c r="SE782" s="203"/>
      <c r="SF782" s="203">
        <f>VLOOKUP(SC782,$A$794:$F$2344,6,FALSE)</f>
        <v>5</v>
      </c>
      <c r="SG782" s="202" t="s">
        <v>69</v>
      </c>
      <c r="SH782" s="10">
        <f>SF782*1.1</f>
        <v>5.5</v>
      </c>
      <c r="SI782" s="10"/>
      <c r="SJ782" s="269"/>
      <c r="SK782" s="202" t="s">
        <v>124</v>
      </c>
      <c r="SL782" s="496" t="s">
        <v>183</v>
      </c>
      <c r="SN782" s="203"/>
      <c r="SO782" s="203" t="e">
        <f>VLOOKUP(SL782,$A$794:$F$2344,6,FALSE)</f>
        <v>#N/A</v>
      </c>
      <c r="SP782" s="202" t="s">
        <v>69</v>
      </c>
      <c r="SQ782" s="10" t="e">
        <f>SO782*1.1</f>
        <v>#N/A</v>
      </c>
      <c r="SR782" s="10"/>
      <c r="SS782" s="269"/>
      <c r="ST782" s="202" t="s">
        <v>124</v>
      </c>
      <c r="SU782" s="484" t="s">
        <v>2406</v>
      </c>
      <c r="SW782" s="203"/>
      <c r="SX782" s="203">
        <f>VLOOKUP(SU782,$A$794:$F$2344,6,FALSE)</f>
        <v>0</v>
      </c>
      <c r="SY782" s="202" t="s">
        <v>69</v>
      </c>
      <c r="SZ782" s="10">
        <f>SX782*1.1</f>
        <v>0</v>
      </c>
      <c r="TA782" s="10"/>
      <c r="TB782" s="269"/>
      <c r="TC782" s="202" t="s">
        <v>124</v>
      </c>
      <c r="TD782" s="484" t="s">
        <v>3405</v>
      </c>
      <c r="TF782" s="203"/>
      <c r="TG782" s="203">
        <f>VLOOKUP(TD782,$A$794:$F$2344,6,FALSE)</f>
        <v>0</v>
      </c>
      <c r="TH782" s="202" t="s">
        <v>69</v>
      </c>
      <c r="TI782" s="10">
        <f>TG782*1.1</f>
        <v>0</v>
      </c>
      <c r="TK782" s="269"/>
      <c r="TL782" s="202" t="s">
        <v>124</v>
      </c>
      <c r="TM782" s="484" t="s">
        <v>2406</v>
      </c>
      <c r="TO782" s="203"/>
      <c r="TP782" s="203">
        <f>VLOOKUP(TM782,$A$794:$F$2344,6,FALSE)</f>
        <v>0</v>
      </c>
      <c r="TQ782" s="202" t="s">
        <v>69</v>
      </c>
      <c r="TR782" s="10">
        <f>TP782*1.1</f>
        <v>0</v>
      </c>
      <c r="TS782" s="10"/>
      <c r="TT782" s="269"/>
      <c r="TU782" s="202" t="s">
        <v>124</v>
      </c>
      <c r="TV782" s="484" t="s">
        <v>599</v>
      </c>
      <c r="TX782" s="203"/>
      <c r="TY782" s="203">
        <f>VLOOKUP(TV782,$A$794:$F$2344,6,FALSE)</f>
        <v>0</v>
      </c>
      <c r="TZ782" s="202" t="s">
        <v>69</v>
      </c>
      <c r="UA782" s="10">
        <f>TY782*1.1</f>
        <v>0</v>
      </c>
      <c r="UB782" s="10"/>
      <c r="UC782" s="269"/>
      <c r="UD782" s="202" t="s">
        <v>124</v>
      </c>
      <c r="UE782" s="498" t="s">
        <v>3184</v>
      </c>
      <c r="UG782" s="203"/>
      <c r="UH782" s="203">
        <f>VLOOKUP(UE782,$A$794:$F$2344,6,FALSE)</f>
        <v>0</v>
      </c>
      <c r="UI782" s="202" t="s">
        <v>69</v>
      </c>
      <c r="UJ782" s="10">
        <f>UH782*1.1</f>
        <v>0</v>
      </c>
      <c r="UK782" s="10"/>
      <c r="UL782" s="269"/>
      <c r="UM782" s="202" t="s">
        <v>124</v>
      </c>
      <c r="UN782" s="484" t="s">
        <v>672</v>
      </c>
      <c r="UP782" s="203"/>
      <c r="UQ782" s="203">
        <f>VLOOKUP(UN782,$A$794:$F$2344,6,FALSE)</f>
        <v>0</v>
      </c>
      <c r="UR782" s="202" t="s">
        <v>69</v>
      </c>
      <c r="US782" s="10">
        <f>UQ782*1.1</f>
        <v>0</v>
      </c>
      <c r="UT782" s="10"/>
      <c r="UU782" s="269"/>
      <c r="UV782" s="202" t="s">
        <v>124</v>
      </c>
      <c r="UW782" s="484" t="s">
        <v>433</v>
      </c>
      <c r="UY782" s="203"/>
      <c r="UZ782" s="203">
        <f>VLOOKUP(UW782,$A$794:$F$2344,6,FALSE)</f>
        <v>0</v>
      </c>
      <c r="VA782" s="202" t="s">
        <v>69</v>
      </c>
      <c r="VB782" s="10">
        <f>UZ782*1.1</f>
        <v>0</v>
      </c>
      <c r="VC782" s="10"/>
      <c r="VD782" s="269"/>
      <c r="VE782" s="202" t="s">
        <v>124</v>
      </c>
      <c r="VF782" s="484" t="s">
        <v>443</v>
      </c>
      <c r="VH782" s="203"/>
      <c r="VI782" s="203">
        <f>VLOOKUP(VF782,$A$794:$F$2344,6,FALSE)</f>
        <v>0</v>
      </c>
      <c r="VJ782" s="202" t="s">
        <v>69</v>
      </c>
      <c r="VK782" s="10">
        <f>VI782*1.1</f>
        <v>0</v>
      </c>
      <c r="VL782" s="10"/>
      <c r="VM782" s="269"/>
      <c r="VN782" s="202" t="s">
        <v>124</v>
      </c>
      <c r="VO782" s="484" t="s">
        <v>444</v>
      </c>
      <c r="VQ782" s="203"/>
      <c r="VR782" s="203">
        <f>VLOOKUP(VO782,$A$794:$F$2344,6,FALSE)</f>
        <v>0</v>
      </c>
      <c r="VS782" s="202" t="s">
        <v>69</v>
      </c>
      <c r="VT782" s="10">
        <f>VR782*1.1</f>
        <v>0</v>
      </c>
      <c r="VU782" s="10"/>
      <c r="VV782" s="269"/>
      <c r="VW782" s="202" t="s">
        <v>124</v>
      </c>
      <c r="VX782" s="496" t="s">
        <v>183</v>
      </c>
      <c r="VZ782" s="203"/>
      <c r="WA782" s="203" t="e">
        <f>VLOOKUP(VX782,$A$794:$F$2344,6,FALSE)</f>
        <v>#N/A</v>
      </c>
      <c r="WB782" s="202" t="s">
        <v>69</v>
      </c>
      <c r="WC782" s="10" t="e">
        <f>WA782*1.1</f>
        <v>#N/A</v>
      </c>
      <c r="WE782" s="269"/>
      <c r="WF782" s="202" t="s">
        <v>124</v>
      </c>
      <c r="WG782" s="484" t="s">
        <v>3052</v>
      </c>
      <c r="WI782" s="203"/>
      <c r="WJ782" s="203">
        <f>VLOOKUP(WG782,$A$794:$F$2344,6,FALSE)</f>
        <v>0</v>
      </c>
      <c r="WK782" s="202" t="s">
        <v>69</v>
      </c>
      <c r="WL782" s="10">
        <f>WJ782*1.1</f>
        <v>0</v>
      </c>
      <c r="WN782" s="269"/>
      <c r="WO782" s="202" t="s">
        <v>124</v>
      </c>
      <c r="WP782" s="484" t="s">
        <v>557</v>
      </c>
      <c r="WQ782" s="203"/>
      <c r="WR782" s="203"/>
      <c r="WS782" s="203">
        <f>VLOOKUP(WP782,$A$794:$F$2344,6,FALSE)</f>
        <v>0</v>
      </c>
      <c r="WT782" s="202" t="s">
        <v>69</v>
      </c>
      <c r="WU782" s="10">
        <f>WS782*1.1</f>
        <v>0</v>
      </c>
      <c r="WV782" s="10"/>
      <c r="WW782" s="269"/>
      <c r="WX782" s="202" t="s">
        <v>124</v>
      </c>
      <c r="WY782" s="484" t="s">
        <v>430</v>
      </c>
      <c r="XA782" s="203"/>
      <c r="XB782" s="203">
        <f>VLOOKUP(WY782,$A$794:$F$2344,6,FALSE)</f>
        <v>0</v>
      </c>
      <c r="XC782" s="202" t="s">
        <v>69</v>
      </c>
      <c r="XD782" s="10">
        <f>XB782*1.1</f>
        <v>0</v>
      </c>
      <c r="XF782" s="269"/>
      <c r="XG782" s="202" t="s">
        <v>124</v>
      </c>
      <c r="XH782" s="484" t="s">
        <v>783</v>
      </c>
      <c r="XJ782" s="203"/>
      <c r="XK782" s="203">
        <f>VLOOKUP(XH782,$A$794:$F$2344,6,FALSE)</f>
        <v>0</v>
      </c>
      <c r="XL782" s="202" t="s">
        <v>69</v>
      </c>
      <c r="XM782" s="10">
        <f>XK782*1.1</f>
        <v>0</v>
      </c>
      <c r="XO782" s="269"/>
      <c r="XP782" s="202" t="s">
        <v>124</v>
      </c>
      <c r="XQ782" s="484" t="s">
        <v>2073</v>
      </c>
      <c r="XS782" s="203"/>
      <c r="XT782" s="203">
        <f>VLOOKUP(XQ782,$A$794:$F$2344,6,FALSE)</f>
        <v>0</v>
      </c>
      <c r="XU782" s="202" t="s">
        <v>69</v>
      </c>
      <c r="XV782" s="10">
        <f>XT782*1.1</f>
        <v>0</v>
      </c>
      <c r="XW782" s="10"/>
      <c r="XX782" s="269"/>
      <c r="XY782" s="202" t="s">
        <v>124</v>
      </c>
      <c r="XZ782" s="484" t="s">
        <v>1957</v>
      </c>
      <c r="YB782" s="203"/>
      <c r="YC782" s="203">
        <f>VLOOKUP(XZ782,$A$794:$F$2344,6,FALSE)</f>
        <v>0</v>
      </c>
      <c r="YD782" s="202" t="s">
        <v>69</v>
      </c>
      <c r="YE782" s="10">
        <f>YC782*1.1</f>
        <v>0</v>
      </c>
      <c r="YG782" s="269"/>
      <c r="YH782" s="202" t="s">
        <v>124</v>
      </c>
      <c r="YI782" s="78" t="s">
        <v>183</v>
      </c>
      <c r="YK782" s="203"/>
      <c r="YL782" s="203" t="e">
        <f>VLOOKUP(YI782,$A$794:$F$2344,6,FALSE)</f>
        <v>#N/A</v>
      </c>
      <c r="YM782" s="202" t="s">
        <v>69</v>
      </c>
      <c r="YN782" s="10" t="e">
        <f>YL782*1.1</f>
        <v>#N/A</v>
      </c>
      <c r="YO782" s="10"/>
      <c r="YP782" s="269"/>
      <c r="YQ782" s="202" t="s">
        <v>124</v>
      </c>
      <c r="YR782" s="78" t="s">
        <v>183</v>
      </c>
      <c r="YT782" s="203"/>
      <c r="YU782" s="203" t="e">
        <f>VLOOKUP(YR782,$A$794:$F$2344,6,FALSE)</f>
        <v>#N/A</v>
      </c>
      <c r="YV782" s="202" t="s">
        <v>69</v>
      </c>
      <c r="YW782" s="10" t="e">
        <f>YU782*1.1</f>
        <v>#N/A</v>
      </c>
      <c r="YY782" s="269"/>
      <c r="YZ782" s="202" t="s">
        <v>124</v>
      </c>
      <c r="ZA782" s="78" t="s">
        <v>183</v>
      </c>
      <c r="ZC782" s="203"/>
      <c r="ZD782" s="203" t="e">
        <f>VLOOKUP(ZA782,$A$794:$F$2344,6,FALSE)</f>
        <v>#N/A</v>
      </c>
      <c r="ZE782" s="202" t="s">
        <v>69</v>
      </c>
      <c r="ZF782" s="10" t="e">
        <f>ZD782*1.1</f>
        <v>#N/A</v>
      </c>
      <c r="ZH782" s="269"/>
      <c r="ZI782" s="202" t="s">
        <v>124</v>
      </c>
      <c r="ZJ782" s="78" t="s">
        <v>183</v>
      </c>
      <c r="ZL782" s="203"/>
      <c r="ZM782" s="203" t="e">
        <f>VLOOKUP(ZJ782,$A$794:$F$2344,6,FALSE)</f>
        <v>#N/A</v>
      </c>
      <c r="ZN782" s="202" t="s">
        <v>69</v>
      </c>
      <c r="ZO782" s="10" t="e">
        <f>ZM782*1.1</f>
        <v>#N/A</v>
      </c>
      <c r="ZQ782" s="269"/>
      <c r="ZR782" s="202" t="s">
        <v>124</v>
      </c>
      <c r="ZS782" s="484" t="s">
        <v>3214</v>
      </c>
      <c r="ZU782" s="203"/>
      <c r="ZV782" s="203">
        <f>VLOOKUP(ZS782,$A$794:$F$2344,6,FALSE)</f>
        <v>0</v>
      </c>
      <c r="ZW782" s="202" t="s">
        <v>69</v>
      </c>
      <c r="ZX782" s="10">
        <f>ZV782*1.1</f>
        <v>0</v>
      </c>
      <c r="ZY782" s="10"/>
      <c r="ZZ782" s="269"/>
      <c r="AAA782" s="202" t="s">
        <v>124</v>
      </c>
      <c r="AAB782" s="484" t="s">
        <v>3102</v>
      </c>
      <c r="AAD782" s="203"/>
      <c r="AAE782" s="203">
        <f>VLOOKUP(AAB782,$A$794:$F$2344,6,FALSE)</f>
        <v>0</v>
      </c>
      <c r="AAF782" s="202" t="s">
        <v>69</v>
      </c>
      <c r="AAG782" s="10">
        <f>AAE782*1.1</f>
        <v>0</v>
      </c>
      <c r="AAH782" s="10"/>
      <c r="AAI782" s="269"/>
      <c r="AAJ782" s="202" t="s">
        <v>124</v>
      </c>
      <c r="AAK782" s="78" t="s">
        <v>183</v>
      </c>
      <c r="AAM782" s="203"/>
      <c r="AAN782" s="203" t="e">
        <f>VLOOKUP(AAK782,$A$794:$F$2344,6,FALSE)</f>
        <v>#N/A</v>
      </c>
      <c r="AAO782" s="202" t="s">
        <v>69</v>
      </c>
      <c r="AAP782" s="10" t="e">
        <f>AAN782*1.1</f>
        <v>#N/A</v>
      </c>
      <c r="AAQ782" s="10"/>
      <c r="AAR782" s="269"/>
      <c r="AAS782" s="202" t="s">
        <v>124</v>
      </c>
      <c r="AAT782" s="498" t="s">
        <v>3134</v>
      </c>
      <c r="AAV782" s="203"/>
      <c r="AAW782" s="203">
        <f>VLOOKUP(AAT782,$A$794:$F$2344,6,FALSE)</f>
        <v>0</v>
      </c>
      <c r="AAX782" s="202" t="s">
        <v>69</v>
      </c>
      <c r="AAY782" s="10">
        <f>AAW782*1.1</f>
        <v>0</v>
      </c>
      <c r="AAZ782" s="10"/>
      <c r="ABA782" s="269"/>
      <c r="ABB782" s="202" t="s">
        <v>124</v>
      </c>
      <c r="ABC782" s="484" t="s">
        <v>2081</v>
      </c>
      <c r="ABE782" s="203"/>
      <c r="ABF782" s="203">
        <f>VLOOKUP(ABC782,$A$794:$F$2344,6,FALSE)</f>
        <v>0</v>
      </c>
      <c r="ABG782" s="202" t="s">
        <v>69</v>
      </c>
      <c r="ABH782" s="10">
        <f>ABF782*1.1</f>
        <v>0</v>
      </c>
      <c r="ABI782" s="10"/>
      <c r="ABJ782" s="269"/>
      <c r="ABK782" s="202" t="s">
        <v>124</v>
      </c>
      <c r="ABL782" s="484" t="s">
        <v>3235</v>
      </c>
      <c r="ABN782" s="203"/>
      <c r="ABO782" s="203">
        <f>VLOOKUP(ABL782,$A$794:$F$2344,6,FALSE)</f>
        <v>0</v>
      </c>
      <c r="ABP782" s="202" t="s">
        <v>69</v>
      </c>
      <c r="ABQ782" s="10">
        <f>ABO782*1.1</f>
        <v>0</v>
      </c>
      <c r="ABR782" s="10"/>
      <c r="ABS782" s="269"/>
      <c r="ABT782" s="202" t="s">
        <v>124</v>
      </c>
      <c r="ABU782" s="484" t="s">
        <v>3161</v>
      </c>
      <c r="ABW782" s="203"/>
      <c r="ABX782" s="203">
        <f>VLOOKUP(ABU782,$A$794:$F$2344,6,FALSE)</f>
        <v>0</v>
      </c>
      <c r="ABY782" s="202" t="s">
        <v>69</v>
      </c>
      <c r="ABZ782" s="10">
        <f>ABX782*1.1</f>
        <v>0</v>
      </c>
      <c r="ACA782" s="10"/>
      <c r="ACB782" s="269"/>
      <c r="ACC782" s="202" t="s">
        <v>124</v>
      </c>
      <c r="ACD782" s="484" t="s">
        <v>599</v>
      </c>
      <c r="ACF782" s="203"/>
      <c r="ACG782" s="203">
        <f>VLOOKUP(ACD782,$A$794:$F$2344,6,FALSE)</f>
        <v>0</v>
      </c>
      <c r="ACH782" s="202" t="s">
        <v>69</v>
      </c>
      <c r="ACI782" s="10">
        <f>ACG782*1.1</f>
        <v>0</v>
      </c>
      <c r="ACJ782" s="10"/>
      <c r="ACK782" s="269"/>
      <c r="ACL782" s="202" t="s">
        <v>124</v>
      </c>
      <c r="ACM782" s="484" t="s">
        <v>2452</v>
      </c>
      <c r="ACO782" s="203"/>
      <c r="ACP782" s="203">
        <f>VLOOKUP(ACM782,$A$794:$F$2344,6,FALSE)</f>
        <v>0</v>
      </c>
      <c r="ACQ782" s="202" t="s">
        <v>69</v>
      </c>
      <c r="ACR782" s="10">
        <f>ACP782*1.1</f>
        <v>0</v>
      </c>
      <c r="ACS782" s="10"/>
      <c r="ACT782" s="269"/>
      <c r="ACU782" s="202" t="s">
        <v>124</v>
      </c>
      <c r="ACV782" s="484" t="s">
        <v>919</v>
      </c>
      <c r="ACX782" s="203"/>
      <c r="ACY782" s="203">
        <f>VLOOKUP(ACV782,$A$794:$F$2344,6,FALSE)</f>
        <v>0</v>
      </c>
      <c r="ACZ782" s="202" t="s">
        <v>69</v>
      </c>
      <c r="ADA782" s="10">
        <f>ACY782*1.1</f>
        <v>0</v>
      </c>
      <c r="ADB782" s="10"/>
      <c r="ADC782" s="269"/>
      <c r="ADD782" s="202" t="s">
        <v>124</v>
      </c>
      <c r="ADE782" s="484" t="s">
        <v>557</v>
      </c>
      <c r="ADG782" s="203"/>
      <c r="ADH782" s="203">
        <f>VLOOKUP(ADE782,$A$794:$F$2344,6,FALSE)</f>
        <v>0</v>
      </c>
      <c r="ADI782" s="202" t="s">
        <v>69</v>
      </c>
      <c r="ADJ782" s="10">
        <f>ADH782*1.1</f>
        <v>0</v>
      </c>
      <c r="ADL782" s="269"/>
      <c r="ADM782" s="202" t="s">
        <v>124</v>
      </c>
      <c r="ADN782" s="484" t="s">
        <v>1674</v>
      </c>
      <c r="ADP782" s="203"/>
      <c r="ADQ782" s="203">
        <f>VLOOKUP(ADN782,$A$794:$F$2344,6,FALSE)</f>
        <v>0</v>
      </c>
      <c r="ADR782" s="202" t="s">
        <v>69</v>
      </c>
      <c r="ADS782" s="10">
        <f>ADQ782*1.1</f>
        <v>0</v>
      </c>
      <c r="ADT782" s="10"/>
      <c r="ADU782" s="269"/>
      <c r="ADV782" s="202" t="s">
        <v>124</v>
      </c>
      <c r="ADW782" s="78" t="s">
        <v>183</v>
      </c>
      <c r="ADY782" s="203"/>
      <c r="ADZ782" s="203" t="e">
        <f>VLOOKUP(ADW782,$A$794:$F$2344,6,FALSE)</f>
        <v>#N/A</v>
      </c>
      <c r="AEA782" s="202" t="s">
        <v>69</v>
      </c>
      <c r="AEB782" s="10" t="e">
        <f>ADZ782*1.1</f>
        <v>#N/A</v>
      </c>
      <c r="AED782" s="269"/>
      <c r="AEE782" s="202" t="s">
        <v>124</v>
      </c>
      <c r="AEF782" s="491" t="s">
        <v>443</v>
      </c>
      <c r="AEH782" s="203"/>
      <c r="AEI782" s="203">
        <f>VLOOKUP(AEF782,$A$794:$F$2344,6,FALSE)</f>
        <v>0</v>
      </c>
      <c r="AEJ782" s="202" t="s">
        <v>69</v>
      </c>
      <c r="AEK782" s="10">
        <f>AEI782*1.1</f>
        <v>0</v>
      </c>
      <c r="AEM782" s="269"/>
      <c r="AEN782" s="202" t="s">
        <v>124</v>
      </c>
      <c r="AEO782" s="484" t="s">
        <v>2748</v>
      </c>
      <c r="AEQ782" s="203"/>
      <c r="AER782" s="203">
        <f>VLOOKUP(AEO782,$A$794:$F$2344,6,FALSE)</f>
        <v>0</v>
      </c>
      <c r="AES782" s="202" t="s">
        <v>69</v>
      </c>
      <c r="AET782" s="10">
        <f>AER782*1.1</f>
        <v>0</v>
      </c>
      <c r="AEV782" s="269"/>
      <c r="AEW782" s="202" t="s">
        <v>124</v>
      </c>
      <c r="AEX782" s="484" t="s">
        <v>511</v>
      </c>
      <c r="AEZ782" s="203"/>
      <c r="AFA782" s="203">
        <f>VLOOKUP(AEX782,$A$794:$F$2344,6,FALSE)</f>
        <v>0</v>
      </c>
      <c r="AFB782" s="202" t="s">
        <v>69</v>
      </c>
      <c r="AFC782" s="10">
        <f>AFA782*1.1</f>
        <v>0</v>
      </c>
      <c r="AFD782" s="10"/>
      <c r="AFE782" s="269"/>
      <c r="AFF782" s="202" t="s">
        <v>124</v>
      </c>
      <c r="AFG782" s="78" t="s">
        <v>183</v>
      </c>
      <c r="AFI782" s="203"/>
      <c r="AFJ782" s="203" t="e">
        <f>VLOOKUP(AFG782,$A$794:$F$2344,6,FALSE)</f>
        <v>#N/A</v>
      </c>
      <c r="AFK782" s="202" t="s">
        <v>69</v>
      </c>
      <c r="AFL782" s="10" t="e">
        <f>AFJ782*1.1</f>
        <v>#N/A</v>
      </c>
      <c r="AFM782" s="10"/>
      <c r="AFN782" s="269"/>
      <c r="AFO782" s="202" t="s">
        <v>124</v>
      </c>
      <c r="AFP782" s="484" t="s">
        <v>3098</v>
      </c>
      <c r="AFR782" s="203"/>
      <c r="AFS782" s="203">
        <f>VLOOKUP(AFP782,$A$794:$F$2344,6,FALSE)</f>
        <v>0</v>
      </c>
      <c r="AFT782" s="202" t="s">
        <v>69</v>
      </c>
      <c r="AFU782" s="10">
        <f>AFS782*1.1</f>
        <v>0</v>
      </c>
      <c r="AFV782" s="10"/>
      <c r="AFW782" s="269"/>
      <c r="AFX782" s="202" t="s">
        <v>124</v>
      </c>
      <c r="AFY782" s="484" t="s">
        <v>3176</v>
      </c>
      <c r="AGA782" s="203"/>
      <c r="AGB782" s="203">
        <f>VLOOKUP(AFY782,$A$794:$F$2344,6,FALSE)</f>
        <v>0</v>
      </c>
      <c r="AGC782" s="202" t="s">
        <v>69</v>
      </c>
      <c r="AGD782" s="10">
        <f>AGB782*1.1</f>
        <v>0</v>
      </c>
      <c r="AGE782" s="10"/>
      <c r="AGF782" s="269"/>
      <c r="AGG782" s="202" t="s">
        <v>124</v>
      </c>
      <c r="AGH782" s="484" t="s">
        <v>430</v>
      </c>
      <c r="AGJ782" s="203"/>
      <c r="AGK782" s="203">
        <f>VLOOKUP(AGH782,$A$794:$F$2344,6,FALSE)</f>
        <v>0</v>
      </c>
      <c r="AGL782" s="202" t="s">
        <v>69</v>
      </c>
      <c r="AGM782" s="10">
        <f>AGK782*1.1</f>
        <v>0</v>
      </c>
      <c r="AGN782" s="10"/>
      <c r="AGO782" s="269"/>
      <c r="AGP782" s="202" t="s">
        <v>124</v>
      </c>
      <c r="AGQ782" s="484" t="s">
        <v>443</v>
      </c>
      <c r="AGS782" s="203"/>
      <c r="AGT782" s="203">
        <f>VLOOKUP(AGQ782,$A$794:$F$2344,6,FALSE)</f>
        <v>0</v>
      </c>
      <c r="AGU782" s="202" t="s">
        <v>69</v>
      </c>
      <c r="AGV782" s="10">
        <f>AGT782*1.1</f>
        <v>0</v>
      </c>
      <c r="AGW782" s="10"/>
      <c r="AGX782" s="269"/>
      <c r="AGY782" s="202" t="s">
        <v>124</v>
      </c>
      <c r="AGZ782" s="78" t="s">
        <v>183</v>
      </c>
      <c r="AHB782" s="203"/>
      <c r="AHC782" s="203" t="e">
        <f>VLOOKUP(AGZ782,$A$794:$F$2344,6,FALSE)</f>
        <v>#N/A</v>
      </c>
      <c r="AHD782" s="202" t="s">
        <v>69</v>
      </c>
      <c r="AHE782" s="10" t="e">
        <f>AHC782*1.1</f>
        <v>#N/A</v>
      </c>
      <c r="AHF782" s="10"/>
      <c r="AHG782" s="269"/>
      <c r="AHH782" s="202" t="s">
        <v>124</v>
      </c>
      <c r="AHI782" s="502" t="s">
        <v>444</v>
      </c>
      <c r="AHK782" s="203"/>
      <c r="AHL782" s="203">
        <f>VLOOKUP(AHI782,$A$794:$F$2344,6,FALSE)</f>
        <v>0</v>
      </c>
      <c r="AHM782" s="202" t="s">
        <v>69</v>
      </c>
      <c r="AHN782" s="10">
        <f>AHL782*1.1</f>
        <v>0</v>
      </c>
      <c r="AHO782" s="10"/>
      <c r="AHP782" s="269"/>
      <c r="AHQ782" s="202" t="s">
        <v>124</v>
      </c>
      <c r="AHR782" s="484" t="s">
        <v>2413</v>
      </c>
      <c r="AHT782" s="203"/>
      <c r="AHU782" s="203">
        <f>VLOOKUP(AHR782,$A$794:$F$2344,6,FALSE)</f>
        <v>0</v>
      </c>
      <c r="AHV782" s="202" t="s">
        <v>69</v>
      </c>
      <c r="AHW782" s="10">
        <f>AHU782*1.1</f>
        <v>0</v>
      </c>
      <c r="AHX782" s="10"/>
      <c r="AHY782" s="269"/>
      <c r="AHZ782" s="202" t="s">
        <v>124</v>
      </c>
      <c r="AIA782" s="78" t="s">
        <v>183</v>
      </c>
      <c r="AIC782" s="203"/>
      <c r="AID782" s="203" t="e">
        <f>VLOOKUP(AIA782,$A$794:$F$2344,6,FALSE)</f>
        <v>#N/A</v>
      </c>
      <c r="AIE782" s="202" t="s">
        <v>69</v>
      </c>
      <c r="AIF782" s="10" t="e">
        <f>AID782*1.1</f>
        <v>#N/A</v>
      </c>
      <c r="AIG782" s="10"/>
      <c r="AIH782" s="269"/>
      <c r="AII782" s="202" t="s">
        <v>124</v>
      </c>
      <c r="AIJ782" s="484" t="s">
        <v>3134</v>
      </c>
      <c r="AIL782" s="203"/>
      <c r="AIM782" s="203">
        <f>VLOOKUP(AIJ782,$A$794:$F$2344,6,FALSE)</f>
        <v>0</v>
      </c>
      <c r="AIN782" s="202" t="s">
        <v>69</v>
      </c>
      <c r="AIO782" s="10">
        <f>AIM782*1.1</f>
        <v>0</v>
      </c>
      <c r="AIP782" s="10"/>
      <c r="AIQ782" s="269"/>
      <c r="AIR782" s="202" t="s">
        <v>124</v>
      </c>
      <c r="AIS782" s="484" t="s">
        <v>443</v>
      </c>
      <c r="AIU782" s="203"/>
      <c r="AIV782" s="203">
        <f>VLOOKUP(AIS782,$A$794:$F$2344,6,FALSE)</f>
        <v>0</v>
      </c>
      <c r="AIW782" s="202" t="s">
        <v>69</v>
      </c>
      <c r="AIX782" s="10">
        <f>AIV782*1.1</f>
        <v>0</v>
      </c>
      <c r="AIY782" s="10"/>
      <c r="AIZ782" s="269"/>
      <c r="AJA782" s="202" t="s">
        <v>124</v>
      </c>
      <c r="AJB782" s="78" t="s">
        <v>183</v>
      </c>
      <c r="AJD782" s="203"/>
      <c r="AJE782" s="203" t="e">
        <f>VLOOKUP(AJB782,$A$794:$F$2344,6,FALSE)</f>
        <v>#N/A</v>
      </c>
      <c r="AJF782" s="202" t="s">
        <v>69</v>
      </c>
      <c r="AJG782" s="10" t="e">
        <f>AJE782*1.1</f>
        <v>#N/A</v>
      </c>
      <c r="AJH782" s="10"/>
      <c r="AJI782" s="269"/>
      <c r="AJJ782" s="202" t="s">
        <v>124</v>
      </c>
      <c r="AJK782" s="78" t="s">
        <v>183</v>
      </c>
      <c r="AJM782" s="203"/>
      <c r="AJN782" s="203" t="e">
        <f>VLOOKUP(AJK782,$A$794:$F$2344,6,FALSE)</f>
        <v>#N/A</v>
      </c>
      <c r="AJO782" s="202" t="s">
        <v>69</v>
      </c>
      <c r="AJP782" s="10" t="e">
        <f>AJN782*1.1</f>
        <v>#N/A</v>
      </c>
      <c r="AJQ782" s="10"/>
      <c r="AJR782" s="269"/>
      <c r="AJS782" s="202" t="s">
        <v>124</v>
      </c>
      <c r="AJT782" s="78" t="s">
        <v>183</v>
      </c>
      <c r="AJV782" s="203"/>
      <c r="AJW782" s="203" t="e">
        <f>VLOOKUP(AJT782,$A$794:$F$2344,6,FALSE)</f>
        <v>#N/A</v>
      </c>
      <c r="AJX782" s="202" t="s">
        <v>69</v>
      </c>
      <c r="AJY782" s="10" t="e">
        <f>AJW782*1.1</f>
        <v>#N/A</v>
      </c>
      <c r="AJZ782" s="10"/>
      <c r="AKA782" s="269"/>
      <c r="AKB782" s="202" t="s">
        <v>124</v>
      </c>
      <c r="AKC782" s="484" t="s">
        <v>935</v>
      </c>
      <c r="AKE782" s="203"/>
      <c r="AKF782" s="203">
        <f>VLOOKUP(AKC782,$A$794:$F$2344,6,FALSE)</f>
        <v>0</v>
      </c>
      <c r="AKG782" s="202" t="s">
        <v>69</v>
      </c>
      <c r="AKH782" s="10">
        <f>AKF782*1.1</f>
        <v>0</v>
      </c>
      <c r="AKI782" s="10"/>
      <c r="AKJ782" s="269"/>
      <c r="AKK782" s="202" t="s">
        <v>124</v>
      </c>
      <c r="AKL782" s="78" t="s">
        <v>183</v>
      </c>
      <c r="AKN782" s="203"/>
      <c r="AKO782" s="203" t="e">
        <f>VLOOKUP(AKL782,$A$794:$F$2344,6,FALSE)</f>
        <v>#N/A</v>
      </c>
      <c r="AKP782" s="202" t="s">
        <v>69</v>
      </c>
      <c r="AKQ782" s="10" t="e">
        <f>AKO782*1.1</f>
        <v>#N/A</v>
      </c>
      <c r="AKR782" s="10"/>
      <c r="AKS782" s="269"/>
      <c r="AKT782" s="202" t="s">
        <v>124</v>
      </c>
      <c r="AKU782" s="78" t="s">
        <v>183</v>
      </c>
      <c r="AKW782" s="203"/>
      <c r="AKX782" s="203" t="e">
        <f>VLOOKUP(AKU782,$A$794:$F$2344,6,FALSE)</f>
        <v>#N/A</v>
      </c>
      <c r="AKY782" s="202" t="s">
        <v>69</v>
      </c>
      <c r="AKZ782" s="10" t="e">
        <f>AKX782*1.1</f>
        <v>#N/A</v>
      </c>
      <c r="ALA782" s="10"/>
      <c r="ALB782" s="269"/>
      <c r="ALC782" s="202" t="s">
        <v>124</v>
      </c>
      <c r="ALD782" s="78" t="s">
        <v>183</v>
      </c>
      <c r="ALF782" s="203"/>
      <c r="ALG782" s="203" t="e">
        <f>VLOOKUP(ALD782,$A$794:$F$2344,6,FALSE)</f>
        <v>#N/A</v>
      </c>
      <c r="ALH782" s="202" t="s">
        <v>69</v>
      </c>
      <c r="ALI782" s="10" t="e">
        <f>ALG782*1.1</f>
        <v>#N/A</v>
      </c>
      <c r="ALJ782" s="10"/>
      <c r="ALK782" s="269"/>
      <c r="ALL782" s="202" t="s">
        <v>124</v>
      </c>
      <c r="ALM782" s="78" t="s">
        <v>183</v>
      </c>
      <c r="ALO782" s="203"/>
      <c r="ALP782" s="203" t="e">
        <f>VLOOKUP(ALM782,$A$794:$F$2344,6,FALSE)</f>
        <v>#N/A</v>
      </c>
      <c r="ALQ782" s="202" t="s">
        <v>69</v>
      </c>
      <c r="ALR782" s="10" t="e">
        <f>ALP782*1.1</f>
        <v>#N/A</v>
      </c>
      <c r="ALS782" s="10"/>
      <c r="ALT782" s="269"/>
      <c r="ALU782" s="202" t="s">
        <v>124</v>
      </c>
      <c r="ALV782" s="78" t="s">
        <v>183</v>
      </c>
      <c r="ALX782" s="203"/>
      <c r="ALY782" s="203" t="e">
        <f>VLOOKUP(ALV782,$A$794:$F$2344,6,FALSE)</f>
        <v>#N/A</v>
      </c>
      <c r="ALZ782" s="202" t="s">
        <v>69</v>
      </c>
      <c r="AMA782" s="10" t="e">
        <f>ALY782*1.1</f>
        <v>#N/A</v>
      </c>
      <c r="AMB782" s="10"/>
      <c r="AMC782" s="269"/>
      <c r="AMD782" s="202" t="s">
        <v>124</v>
      </c>
      <c r="AME782" s="78" t="s">
        <v>183</v>
      </c>
      <c r="AMG782" s="203"/>
      <c r="AMH782" s="203" t="e">
        <f>VLOOKUP(AME782,$A$794:$F$2344,6,FALSE)</f>
        <v>#N/A</v>
      </c>
      <c r="AMI782" s="202" t="s">
        <v>69</v>
      </c>
      <c r="AMJ782" s="10" t="e">
        <f>AMH782*1.1</f>
        <v>#N/A</v>
      </c>
      <c r="AMK782" s="10"/>
      <c r="AML782" s="269"/>
      <c r="AMM782" s="202" t="s">
        <v>124</v>
      </c>
      <c r="AMN782" s="78" t="s">
        <v>183</v>
      </c>
      <c r="AMP782" s="203"/>
      <c r="AMQ782" s="203" t="e">
        <f>VLOOKUP(AMN782,$A$794:$F$2344,6,FALSE)</f>
        <v>#N/A</v>
      </c>
      <c r="AMR782" s="202" t="s">
        <v>69</v>
      </c>
      <c r="AMS782" s="10" t="e">
        <f>AMQ782*1.1</f>
        <v>#N/A</v>
      </c>
      <c r="AMT782" s="10"/>
      <c r="AMU782" s="269"/>
      <c r="AMV782" s="202" t="s">
        <v>124</v>
      </c>
      <c r="AMW782" s="78" t="s">
        <v>183</v>
      </c>
      <c r="AMY782" s="203"/>
      <c r="AMZ782" s="203" t="e">
        <f>VLOOKUP(AMW782,$A$794:$F$2344,6,FALSE)</f>
        <v>#N/A</v>
      </c>
      <c r="ANA782" s="202" t="s">
        <v>69</v>
      </c>
      <c r="ANB782" s="10" t="e">
        <f>AMZ782*1.1</f>
        <v>#N/A</v>
      </c>
      <c r="ANC782" s="10"/>
      <c r="AND782" s="269"/>
      <c r="ANE782" s="202" t="s">
        <v>124</v>
      </c>
      <c r="ANF782" s="78" t="s">
        <v>183</v>
      </c>
      <c r="ANH782" s="203"/>
      <c r="ANI782" s="203" t="e">
        <f>VLOOKUP(ANF782,$A$794:$F$2344,6,FALSE)</f>
        <v>#N/A</v>
      </c>
      <c r="ANJ782" s="202" t="s">
        <v>69</v>
      </c>
      <c r="ANK782" s="10" t="e">
        <f>ANI782*1.1</f>
        <v>#N/A</v>
      </c>
      <c r="ANL782" s="10"/>
      <c r="ANM782" s="269"/>
      <c r="ANN782" s="202" t="s">
        <v>124</v>
      </c>
      <c r="ANO782" s="78" t="s">
        <v>183</v>
      </c>
      <c r="ANQ782" s="203"/>
      <c r="ANR782" s="203" t="e">
        <f>VLOOKUP(ANO782,$A$794:$F$2344,6,FALSE)</f>
        <v>#N/A</v>
      </c>
      <c r="ANS782" s="202" t="s">
        <v>69</v>
      </c>
      <c r="ANT782" s="10" t="e">
        <f>ANR782*1.1</f>
        <v>#N/A</v>
      </c>
      <c r="ANU782" s="10"/>
      <c r="ANV782" s="269"/>
      <c r="ANW782" s="202" t="s">
        <v>124</v>
      </c>
      <c r="ANX782" s="78" t="s">
        <v>183</v>
      </c>
      <c r="ANZ782" s="203"/>
      <c r="AOA782" s="203" t="e">
        <f>VLOOKUP(ANX782,$A$794:$F$2344,6,FALSE)</f>
        <v>#N/A</v>
      </c>
      <c r="AOB782" s="202" t="s">
        <v>69</v>
      </c>
      <c r="AOC782" s="10" t="e">
        <f>AOA782*1.1</f>
        <v>#N/A</v>
      </c>
      <c r="AOD782" s="10"/>
      <c r="AOE782" s="269"/>
      <c r="AOF782" s="202" t="s">
        <v>124</v>
      </c>
      <c r="AOG782" s="78" t="s">
        <v>183</v>
      </c>
      <c r="AOI782" s="203"/>
      <c r="AOJ782" s="203" t="e">
        <f>VLOOKUP(AOG782,$A$794:$F$2344,6,FALSE)</f>
        <v>#N/A</v>
      </c>
      <c r="AOK782" s="202" t="s">
        <v>69</v>
      </c>
      <c r="AOL782" s="10" t="e">
        <f>AOJ782*1.1</f>
        <v>#N/A</v>
      </c>
      <c r="AOM782" s="10"/>
      <c r="AON782" s="269"/>
      <c r="AOO782" s="202" t="s">
        <v>124</v>
      </c>
      <c r="AOP782" s="78" t="s">
        <v>183</v>
      </c>
      <c r="AOR782" s="203"/>
      <c r="AOS782" s="203" t="e">
        <f>VLOOKUP(AOP782,$A$794:$F$2344,6,FALSE)</f>
        <v>#N/A</v>
      </c>
      <c r="AOT782" s="202" t="s">
        <v>69</v>
      </c>
      <c r="AOU782" s="10" t="e">
        <f>AOS782*1.1</f>
        <v>#N/A</v>
      </c>
      <c r="AOV782" s="10"/>
      <c r="AOW782" s="269"/>
      <c r="AOX782" s="202" t="s">
        <v>124</v>
      </c>
      <c r="AOY782" s="78" t="s">
        <v>183</v>
      </c>
      <c r="APA782" s="203"/>
      <c r="APB782" s="203" t="e">
        <f>VLOOKUP(AOY782,$A$794:$F$2344,6,FALSE)</f>
        <v>#N/A</v>
      </c>
      <c r="APC782" s="202" t="s">
        <v>69</v>
      </c>
      <c r="APD782" s="10" t="e">
        <f>APB782*1.1</f>
        <v>#N/A</v>
      </c>
      <c r="APE782" s="10"/>
      <c r="APF782" s="269"/>
      <c r="APG782" s="202" t="s">
        <v>124</v>
      </c>
      <c r="APH782" s="78" t="s">
        <v>183</v>
      </c>
      <c r="APJ782" s="203"/>
      <c r="APK782" s="203" t="e">
        <f>VLOOKUP(APH782,$A$794:$F$2344,6,FALSE)</f>
        <v>#N/A</v>
      </c>
      <c r="APL782" s="202" t="s">
        <v>69</v>
      </c>
      <c r="APM782" s="10" t="e">
        <f>APK782*1.1</f>
        <v>#N/A</v>
      </c>
      <c r="APN782" s="10"/>
      <c r="APO782" s="269"/>
      <c r="APP782" s="202" t="s">
        <v>124</v>
      </c>
      <c r="APQ782" s="498" t="s">
        <v>444</v>
      </c>
      <c r="APS782" s="203"/>
      <c r="APT782" s="203">
        <f>VLOOKUP(APQ782,$A$794:$F$2344,6,FALSE)</f>
        <v>0</v>
      </c>
      <c r="APU782" s="202" t="s">
        <v>69</v>
      </c>
      <c r="APV782" s="10">
        <f>APT782*1.1</f>
        <v>0</v>
      </c>
      <c r="APW782" s="10"/>
      <c r="APX782" s="269"/>
      <c r="APY782" s="202" t="s">
        <v>124</v>
      </c>
      <c r="APZ782" s="498" t="s">
        <v>1116</v>
      </c>
      <c r="AQB782" s="203"/>
      <c r="AQC782" s="203">
        <f>VLOOKUP(APZ782,$A$794:$F$2344,6,FALSE)</f>
        <v>0</v>
      </c>
      <c r="AQD782" s="202" t="s">
        <v>69</v>
      </c>
      <c r="AQE782" s="10">
        <f>AQC782*1.1</f>
        <v>0</v>
      </c>
      <c r="AQF782" s="10"/>
      <c r="AQG782" s="269"/>
      <c r="AQH782" s="202" t="s">
        <v>124</v>
      </c>
      <c r="AQI782" s="484" t="s">
        <v>2432</v>
      </c>
      <c r="AQK782" s="203"/>
      <c r="AQL782" s="203">
        <f>VLOOKUP(AQI782,$A$794:$F$2344,6,FALSE)</f>
        <v>5</v>
      </c>
      <c r="AQM782" s="202" t="s">
        <v>69</v>
      </c>
      <c r="AQN782" s="10">
        <f>AQL782*1.1</f>
        <v>5.5</v>
      </c>
      <c r="AQO782" s="10"/>
      <c r="AQP782" s="269"/>
      <c r="AQQ782" s="202" t="s">
        <v>124</v>
      </c>
      <c r="AQR782" s="484" t="s">
        <v>582</v>
      </c>
      <c r="AQT782" s="203"/>
      <c r="AQU782" s="203">
        <f>VLOOKUP(AQR782,$A$794:$F$2344,6,FALSE)</f>
        <v>0</v>
      </c>
      <c r="AQV782" s="202" t="s">
        <v>69</v>
      </c>
      <c r="AQW782" s="10">
        <f>AQU782*1.1</f>
        <v>0</v>
      </c>
      <c r="AQX782" s="10"/>
      <c r="AQY782" s="269"/>
      <c r="AQZ782" s="202" t="s">
        <v>124</v>
      </c>
      <c r="ARA782" s="484" t="s">
        <v>3045</v>
      </c>
      <c r="ARC782" s="203"/>
      <c r="ARD782" s="203">
        <f>VLOOKUP(ARA782,$A$794:$F$2344,6,FALSE)</f>
        <v>2</v>
      </c>
      <c r="ARE782" s="202" t="s">
        <v>69</v>
      </c>
      <c r="ARF782" s="10">
        <f>ARD782*1.1</f>
        <v>2.2000000000000002</v>
      </c>
      <c r="ARG782" s="10"/>
      <c r="ARH782" s="269"/>
      <c r="ARI782" s="202" t="s">
        <v>124</v>
      </c>
      <c r="ARJ782" s="484" t="s">
        <v>2452</v>
      </c>
      <c r="ARL782" s="203"/>
      <c r="ARM782" s="203">
        <f>VLOOKUP(ARJ782,$A$794:$F$2344,6,FALSE)</f>
        <v>0</v>
      </c>
      <c r="ARN782" s="202" t="s">
        <v>69</v>
      </c>
      <c r="ARO782" s="10">
        <f>ARM782*1.1</f>
        <v>0</v>
      </c>
      <c r="ARP782" s="10"/>
      <c r="ARQ782" s="269"/>
      <c r="ARR782" s="202" t="s">
        <v>124</v>
      </c>
      <c r="ARS782" s="498" t="s">
        <v>2081</v>
      </c>
      <c r="ARU782" s="203"/>
      <c r="ARV782" s="203">
        <f>VLOOKUP(ARS782,$A$794:$F$2344,6,FALSE)</f>
        <v>0</v>
      </c>
      <c r="ARW782" s="202" t="s">
        <v>69</v>
      </c>
      <c r="ARX782" s="10">
        <f>ARV782*1.1</f>
        <v>0</v>
      </c>
      <c r="ARY782" s="10"/>
      <c r="ARZ782" s="269"/>
      <c r="ASA782" s="202" t="s">
        <v>124</v>
      </c>
      <c r="ASB782" s="484" t="s">
        <v>3171</v>
      </c>
      <c r="ASD782" s="203"/>
      <c r="ASE782" s="203">
        <f>VLOOKUP(ASB782,$A$794:$F$2344,6,FALSE)</f>
        <v>0</v>
      </c>
      <c r="ASF782" s="202" t="s">
        <v>69</v>
      </c>
      <c r="ASG782" s="10">
        <f>ASE782*1.1</f>
        <v>0</v>
      </c>
      <c r="ASH782" s="10"/>
      <c r="ASI782" s="269"/>
      <c r="ASJ782" s="202" t="s">
        <v>124</v>
      </c>
      <c r="ASK782" s="484" t="s">
        <v>2443</v>
      </c>
      <c r="ASM782" s="203"/>
      <c r="ASN782" s="203">
        <f>VLOOKUP(ASK782,$A$794:$F$2344,6,FALSE)</f>
        <v>0</v>
      </c>
      <c r="ASO782" s="202" t="s">
        <v>69</v>
      </c>
      <c r="ASP782" s="10">
        <f>ASN782*1.1</f>
        <v>0</v>
      </c>
      <c r="ASQ782" s="10"/>
      <c r="ASR782" s="269"/>
      <c r="ASS782" s="202" t="s">
        <v>124</v>
      </c>
      <c r="AST782" s="484" t="s">
        <v>2452</v>
      </c>
      <c r="ASV782" s="203"/>
      <c r="ASW782" s="203">
        <f>VLOOKUP(AST782,$A$794:$F$2344,6,FALSE)</f>
        <v>0</v>
      </c>
      <c r="ASX782" s="202" t="s">
        <v>69</v>
      </c>
      <c r="ASY782" s="10">
        <f>ASW782*1.1</f>
        <v>0</v>
      </c>
      <c r="ASZ782" s="10"/>
      <c r="ATA782" s="269"/>
      <c r="ATB782" s="202" t="s">
        <v>124</v>
      </c>
      <c r="ATC782" s="484" t="s">
        <v>794</v>
      </c>
      <c r="ATE782" s="203"/>
      <c r="ATF782" s="203">
        <f>VLOOKUP(ATC782,$A$794:$F$2344,6,FALSE)</f>
        <v>0</v>
      </c>
      <c r="ATG782" s="202" t="s">
        <v>69</v>
      </c>
      <c r="ATH782" s="10">
        <f>ATF782*1.1</f>
        <v>0</v>
      </c>
      <c r="ATI782" s="10"/>
      <c r="ATJ782" s="269"/>
      <c r="ATK782" s="202" t="s">
        <v>124</v>
      </c>
      <c r="ATL782" s="484" t="s">
        <v>433</v>
      </c>
      <c r="ATN782" s="203"/>
      <c r="ATO782" s="203">
        <f>VLOOKUP(ATL782,$A$794:$F$2344,6,FALSE)</f>
        <v>0</v>
      </c>
      <c r="ATP782" s="202" t="s">
        <v>69</v>
      </c>
      <c r="ATQ782" s="10">
        <f>ATO782*1.1</f>
        <v>0</v>
      </c>
      <c r="ATR782" s="10"/>
      <c r="ATS782" s="269"/>
      <c r="ATT782" s="202" t="s">
        <v>124</v>
      </c>
      <c r="ATU782" s="484" t="s">
        <v>783</v>
      </c>
      <c r="ATW782" s="203"/>
      <c r="ATX782" s="203">
        <f>VLOOKUP(ATU782,$A$794:$F$2344,6,FALSE)</f>
        <v>0</v>
      </c>
      <c r="ATY782" s="202" t="s">
        <v>69</v>
      </c>
      <c r="ATZ782" s="10">
        <f>ATX782*1.1</f>
        <v>0</v>
      </c>
      <c r="AUA782" s="10"/>
      <c r="AUB782" s="269"/>
      <c r="AUC782" s="202" t="s">
        <v>124</v>
      </c>
      <c r="AUD782" s="484" t="s">
        <v>1983</v>
      </c>
      <c r="AUF782" s="203"/>
      <c r="AUG782" s="203">
        <f>VLOOKUP(AUD782,$A$794:$F$2344,6,FALSE)</f>
        <v>8</v>
      </c>
      <c r="AUH782" s="202" t="s">
        <v>69</v>
      </c>
      <c r="AUI782" s="10">
        <f>AUG782*1.1</f>
        <v>8.8000000000000007</v>
      </c>
      <c r="AUJ782" s="10"/>
      <c r="AUK782" s="269"/>
      <c r="AUL782" s="202" t="s">
        <v>124</v>
      </c>
      <c r="AUM782" s="484" t="s">
        <v>443</v>
      </c>
      <c r="AUO782" s="203"/>
      <c r="AUP782" s="203">
        <f>VLOOKUP(AUM782,$A$794:$F$2344,6,FALSE)</f>
        <v>0</v>
      </c>
      <c r="AUQ782" s="202" t="s">
        <v>69</v>
      </c>
      <c r="AUR782" s="10">
        <f>AUP782*1.1</f>
        <v>0</v>
      </c>
      <c r="AUS782" s="10"/>
      <c r="AUT782" s="269"/>
      <c r="AUU782" s="202" t="s">
        <v>124</v>
      </c>
      <c r="AUV782" s="509" t="s">
        <v>430</v>
      </c>
      <c r="AUX782" s="203"/>
      <c r="AUY782" s="203">
        <f>VLOOKUP(AUV782,$A$794:$F$2344,6,FALSE)</f>
        <v>0</v>
      </c>
      <c r="AUZ782" s="202" t="s">
        <v>69</v>
      </c>
      <c r="AVA782" s="10">
        <f>AUY782*1.1</f>
        <v>0</v>
      </c>
      <c r="AVB782" s="10"/>
      <c r="AVC782" s="269"/>
      <c r="AVD782" s="202" t="s">
        <v>124</v>
      </c>
      <c r="AVE782" s="484" t="s">
        <v>433</v>
      </c>
      <c r="AVG782" s="203"/>
      <c r="AVH782" s="203">
        <f>VLOOKUP(AVE782,$A$794:$F$2344,6,FALSE)</f>
        <v>0</v>
      </c>
      <c r="AVI782" s="202" t="s">
        <v>69</v>
      </c>
      <c r="AVJ782" s="10">
        <f>AVH782*1.1</f>
        <v>0</v>
      </c>
      <c r="AVK782" s="10"/>
      <c r="AVL782" s="269"/>
      <c r="AVM782" s="202" t="s">
        <v>124</v>
      </c>
      <c r="AVN782" s="484" t="s">
        <v>433</v>
      </c>
      <c r="AVP782" s="203"/>
      <c r="AVQ782" s="203">
        <f>VLOOKUP(AVN782,$A$794:$F$2344,6,FALSE)</f>
        <v>0</v>
      </c>
      <c r="AVR782" s="202" t="s">
        <v>69</v>
      </c>
      <c r="AVS782" s="10">
        <f>AVQ782*1.1</f>
        <v>0</v>
      </c>
      <c r="AVT782" s="10"/>
      <c r="AVU782" s="269"/>
      <c r="AVV782" s="202" t="s">
        <v>124</v>
      </c>
      <c r="AVW782" s="487" t="s">
        <v>2930</v>
      </c>
      <c r="AVY782" s="203"/>
      <c r="AVZ782" s="203">
        <f>VLOOKUP(AVW782,$A$794:$F$2344,6,FALSE)</f>
        <v>0</v>
      </c>
      <c r="AWA782" s="202" t="s">
        <v>69</v>
      </c>
      <c r="AWB782" s="10">
        <f>AVZ782*1.1</f>
        <v>0</v>
      </c>
      <c r="AWC782" s="10"/>
      <c r="AWD782" s="269"/>
      <c r="AWE782" s="202" t="s">
        <v>124</v>
      </c>
      <c r="AWF782" s="484" t="s">
        <v>3045</v>
      </c>
      <c r="AWH782" s="203"/>
      <c r="AWI782" s="203">
        <f>VLOOKUP(AWF782,$A$794:$F$2344,6,FALSE)</f>
        <v>2</v>
      </c>
      <c r="AWJ782" s="202" t="s">
        <v>69</v>
      </c>
      <c r="AWK782" s="10">
        <f>AWI782*1.1</f>
        <v>2.2000000000000002</v>
      </c>
      <c r="AWL782" s="10"/>
      <c r="AWM782" s="269"/>
      <c r="AWN782" s="202" t="s">
        <v>124</v>
      </c>
      <c r="AWO782" s="484" t="s">
        <v>2079</v>
      </c>
      <c r="AWQ782" s="203"/>
      <c r="AWR782" s="203">
        <f>VLOOKUP(AWO782,$A$794:$F$2344,6,FALSE)</f>
        <v>0</v>
      </c>
      <c r="AWS782" s="202" t="s">
        <v>69</v>
      </c>
      <c r="AWT782" s="10">
        <f>AWR782*1.1</f>
        <v>0</v>
      </c>
      <c r="AWU782" s="10"/>
      <c r="AWV782" s="269"/>
      <c r="AWW782" s="202" t="s">
        <v>124</v>
      </c>
      <c r="AWX782" s="484" t="s">
        <v>3225</v>
      </c>
      <c r="AWZ782" s="203"/>
      <c r="AXA782" s="203">
        <f>VLOOKUP(AWX782,$A$794:$F$2344,6,FALSE)</f>
        <v>0</v>
      </c>
      <c r="AXB782" s="202" t="s">
        <v>69</v>
      </c>
      <c r="AXC782" s="10">
        <f>AXA782*1.1</f>
        <v>0</v>
      </c>
      <c r="AXD782" s="10"/>
      <c r="AXE782" s="269"/>
      <c r="AXF782" s="202" t="s">
        <v>124</v>
      </c>
      <c r="AXG782" s="484" t="s">
        <v>620</v>
      </c>
      <c r="AXI782" s="203"/>
      <c r="AXJ782" s="203">
        <f>VLOOKUP(AXG782,$A$794:$F$2344,6,FALSE)</f>
        <v>8</v>
      </c>
      <c r="AXK782" s="202" t="s">
        <v>69</v>
      </c>
      <c r="AXL782" s="10">
        <f>AXJ782*1.1</f>
        <v>8.8000000000000007</v>
      </c>
      <c r="AXM782" s="10"/>
      <c r="AXN782" s="269"/>
      <c r="AXO782" s="202" t="s">
        <v>124</v>
      </c>
      <c r="AXP782" s="484" t="s">
        <v>3151</v>
      </c>
      <c r="AXR782" s="203"/>
      <c r="AXS782" s="203">
        <f>VLOOKUP(AXP782,$A$794:$F$2344,6,FALSE)</f>
        <v>0</v>
      </c>
      <c r="AXT782" s="202" t="s">
        <v>69</v>
      </c>
      <c r="AXU782" s="10">
        <f>AXS782*1.1</f>
        <v>0</v>
      </c>
      <c r="AXV782" s="10"/>
      <c r="AXW782" s="269"/>
      <c r="AXX782" s="202" t="s">
        <v>124</v>
      </c>
      <c r="AXY782" s="498" t="s">
        <v>2081</v>
      </c>
      <c r="AYA782" s="203"/>
      <c r="AYB782" s="203">
        <f>VLOOKUP(AXY782,$A$794:$F$2344,6,FALSE)</f>
        <v>0</v>
      </c>
      <c r="AYC782" s="202" t="s">
        <v>69</v>
      </c>
      <c r="AYD782" s="10">
        <f>AYB782*1.1</f>
        <v>0</v>
      </c>
      <c r="AYE782" s="10"/>
      <c r="AYF782" s="269"/>
      <c r="AYG782" s="202" t="s">
        <v>124</v>
      </c>
      <c r="AYH782" s="484" t="s">
        <v>430</v>
      </c>
      <c r="AYJ782" s="203"/>
      <c r="AYK782" s="203">
        <f>VLOOKUP(AYH782,$A$794:$F$2344,6,FALSE)</f>
        <v>0</v>
      </c>
      <c r="AYL782" s="202" t="s">
        <v>69</v>
      </c>
      <c r="AYM782" s="10">
        <f>AYK782*1.1</f>
        <v>0</v>
      </c>
      <c r="AYN782" s="10"/>
      <c r="AYO782" s="269"/>
      <c r="AYP782" s="202" t="s">
        <v>124</v>
      </c>
      <c r="AYQ782" s="484" t="s">
        <v>2406</v>
      </c>
      <c r="AYS782" s="203"/>
      <c r="AYT782" s="203">
        <f>VLOOKUP(AYQ782,$A$794:$F$2344,6,FALSE)</f>
        <v>0</v>
      </c>
      <c r="AYU782" s="202" t="s">
        <v>69</v>
      </c>
      <c r="AYV782" s="10">
        <f>AYT782*1.1</f>
        <v>0</v>
      </c>
      <c r="AYW782" s="10"/>
      <c r="AYX782" s="269"/>
      <c r="AYY782" s="202" t="s">
        <v>124</v>
      </c>
      <c r="AYZ782" s="484" t="s">
        <v>3323</v>
      </c>
      <c r="AZB782" s="203"/>
      <c r="AZC782" s="203">
        <f>VLOOKUP(AYZ782,$A$794:$F$2344,6,FALSE)</f>
        <v>18</v>
      </c>
      <c r="AZD782" s="202" t="s">
        <v>69</v>
      </c>
      <c r="AZE782" s="10">
        <f>AZC782*1.1</f>
        <v>19.8</v>
      </c>
      <c r="AZF782" s="10"/>
      <c r="AZG782" s="269"/>
      <c r="AZH782" s="202" t="s">
        <v>124</v>
      </c>
      <c r="AZI782" s="484" t="s">
        <v>658</v>
      </c>
      <c r="AZK782" s="203"/>
      <c r="AZL782" s="203">
        <f>VLOOKUP(AZI782,$A$794:$F$2344,6,FALSE)</f>
        <v>0</v>
      </c>
      <c r="AZM782" s="202" t="s">
        <v>69</v>
      </c>
      <c r="AZN782" s="10">
        <f>AZL782*1.1</f>
        <v>0</v>
      </c>
      <c r="AZO782" s="10"/>
      <c r="AZP782" s="269"/>
      <c r="AZQ782" s="202" t="s">
        <v>124</v>
      </c>
      <c r="AZR782" s="484" t="s">
        <v>433</v>
      </c>
      <c r="AZT782" s="203"/>
      <c r="AZU782" s="203">
        <f>VLOOKUP(AZR782,$A$794:$F$2344,6,FALSE)</f>
        <v>0</v>
      </c>
      <c r="AZV782" s="202" t="s">
        <v>69</v>
      </c>
      <c r="AZW782" s="10">
        <f>AZU782*1.1</f>
        <v>0</v>
      </c>
      <c r="AZX782" s="10"/>
      <c r="AZY782" s="269"/>
      <c r="AZZ782" s="202" t="s">
        <v>124</v>
      </c>
      <c r="BAA782" s="498" t="s">
        <v>432</v>
      </c>
      <c r="BAC782" s="203"/>
      <c r="BAD782" s="203">
        <f>VLOOKUP(BAA782,$A$794:$F$2344,6,FALSE)</f>
        <v>0</v>
      </c>
      <c r="BAE782" s="202" t="s">
        <v>69</v>
      </c>
      <c r="BAF782" s="10">
        <f>BAD782*1.1</f>
        <v>0</v>
      </c>
      <c r="BAG782" s="10"/>
      <c r="BAH782" s="269"/>
    </row>
    <row r="783" spans="1:1386" ht="15">
      <c r="D783" s="1"/>
      <c r="H783" s="10">
        <f>SUM(G778:G782)</f>
        <v>0</v>
      </c>
      <c r="I783" s="262"/>
      <c r="Q783" s="10">
        <f>SUM(P778:P782)</f>
        <v>0</v>
      </c>
      <c r="R783" s="262"/>
      <c r="Z783" s="10">
        <f>SUM(Y778:Y782)</f>
        <v>0</v>
      </c>
      <c r="AA783" s="262"/>
      <c r="AI783" s="10">
        <f>SUM(AH778:AH782)</f>
        <v>0</v>
      </c>
      <c r="AJ783" s="262"/>
      <c r="AR783" s="10">
        <f>SUM(AQ778:AQ782)</f>
        <v>26.8</v>
      </c>
      <c r="AS783" s="262"/>
      <c r="AW783" s="1"/>
      <c r="BA783" s="10">
        <f>SUM(AZ778:AZ782)</f>
        <v>0</v>
      </c>
      <c r="BB783" s="262"/>
      <c r="BF783" s="1"/>
      <c r="BJ783" s="10">
        <f>SUM(BI778:BI782)</f>
        <v>0</v>
      </c>
      <c r="BK783" s="262"/>
      <c r="BO783" s="1"/>
      <c r="BS783" s="10">
        <f>SUM(BR778:BR782)</f>
        <v>0</v>
      </c>
      <c r="BT783" s="262"/>
      <c r="BX783" s="1"/>
      <c r="CB783" s="10">
        <f>SUM(CA778:CA782)</f>
        <v>0</v>
      </c>
      <c r="CC783" s="262"/>
      <c r="CG783" s="1"/>
      <c r="CK783" s="10">
        <f>SUM(CJ778:CJ782)</f>
        <v>0</v>
      </c>
      <c r="CL783" s="262"/>
      <c r="CP783" s="1"/>
      <c r="CT783" s="10">
        <f>SUM(CS778:CS782)</f>
        <v>0</v>
      </c>
      <c r="CU783" s="262"/>
      <c r="CY783" s="1"/>
      <c r="DC783" s="10">
        <f>SUM(DB778:DB782)</f>
        <v>0</v>
      </c>
      <c r="DD783" s="262"/>
      <c r="DH783" s="1"/>
      <c r="DL783" s="10">
        <f>SUM(DK778:DK782)</f>
        <v>0</v>
      </c>
      <c r="DM783" s="262"/>
      <c r="DQ783" s="1"/>
      <c r="DU783" s="10">
        <f>SUM(DT778:DT782)</f>
        <v>18</v>
      </c>
      <c r="DV783" s="262"/>
      <c r="DX783" s="14"/>
      <c r="DZ783" s="1"/>
      <c r="ED783" s="10">
        <f>SUM(EC778:EC782)</f>
        <v>0</v>
      </c>
      <c r="EE783" s="262"/>
      <c r="EI783" s="1"/>
      <c r="EM783" s="10">
        <f>SUM(EL778:EL782)</f>
        <v>0</v>
      </c>
      <c r="EN783" s="262"/>
      <c r="ER783" s="1"/>
      <c r="EV783" s="10">
        <f>SUM(EU778:EU782)</f>
        <v>15.6</v>
      </c>
      <c r="EW783" s="262"/>
      <c r="FA783" s="1"/>
      <c r="FE783" s="10">
        <f>SUM(FD778:FD782)</f>
        <v>31.900000000000002</v>
      </c>
      <c r="FF783" s="262"/>
      <c r="FJ783" s="1"/>
      <c r="FN783" s="10">
        <f>SUM(FM778:FM782)</f>
        <v>0</v>
      </c>
      <c r="FO783" s="262"/>
      <c r="FS783" s="1"/>
      <c r="FW783" s="10">
        <f>SUM(FV778:FV782)</f>
        <v>0</v>
      </c>
      <c r="FX783" s="262"/>
      <c r="GB783" s="1"/>
      <c r="GF783" s="10">
        <f>SUM(GE778:GE782)</f>
        <v>0</v>
      </c>
      <c r="GG783" s="262"/>
      <c r="GK783" s="1"/>
      <c r="GO783" s="10">
        <f>SUM(GN778:GN782)</f>
        <v>0</v>
      </c>
      <c r="GP783" s="262"/>
      <c r="GR783" s="14"/>
      <c r="GX783" s="10">
        <f>SUM(GW778:GW782)</f>
        <v>0</v>
      </c>
      <c r="GY783" s="262"/>
      <c r="HC783" s="1"/>
      <c r="HG783" s="10">
        <f>SUM(HF778:HF782)</f>
        <v>0</v>
      </c>
      <c r="HH783" s="262"/>
      <c r="HP783" s="10">
        <f>SUM(HO778:HO782)</f>
        <v>0</v>
      </c>
      <c r="HQ783" s="262"/>
      <c r="HR783" s="1"/>
      <c r="HU783" s="1"/>
      <c r="HV783" s="1"/>
      <c r="HW783" s="1"/>
      <c r="HX783" s="1"/>
      <c r="HY783" s="10">
        <f>SUM(HX778:HX782)</f>
        <v>4.8</v>
      </c>
      <c r="HZ783" s="262"/>
      <c r="IA783" s="1"/>
      <c r="IB783" s="281"/>
      <c r="IE783" s="1"/>
      <c r="IF783" s="1"/>
      <c r="IG783" s="1"/>
      <c r="IH783" s="10" t="e">
        <f>SUM(IG778:IG782)</f>
        <v>#N/A</v>
      </c>
      <c r="II783" s="262"/>
      <c r="IJ783" s="1"/>
      <c r="IM783" s="1"/>
      <c r="IN783" s="1"/>
      <c r="IO783" s="1"/>
      <c r="IP783" s="1"/>
      <c r="IQ783" s="10">
        <f>SUM(IP778:IP782)</f>
        <v>0</v>
      </c>
      <c r="IR783" s="262"/>
      <c r="IS783" s="1"/>
      <c r="IT783" s="266"/>
      <c r="IV783" s="1"/>
      <c r="IW783" s="1"/>
      <c r="IX783" s="1"/>
      <c r="IY783" s="1"/>
      <c r="IZ783" s="10">
        <f>SUM(IY778:IY782)</f>
        <v>19.8</v>
      </c>
      <c r="JA783" s="262"/>
      <c r="JB783" s="1"/>
      <c r="JE783" s="1"/>
      <c r="JF783" s="1"/>
      <c r="JG783" s="1"/>
      <c r="JH783" s="1"/>
      <c r="JI783" s="10">
        <f>SUM(JH778:JH782)</f>
        <v>0</v>
      </c>
      <c r="JJ783" s="262"/>
      <c r="JK783" s="1"/>
      <c r="JN783" s="1"/>
      <c r="JO783" s="1"/>
      <c r="JP783" s="1"/>
      <c r="JQ783" s="1"/>
      <c r="JR783" s="10">
        <f>SUM(JQ778:JQ782)</f>
        <v>0</v>
      </c>
      <c r="JS783" s="262"/>
      <c r="JT783" s="1"/>
      <c r="JW783" s="1"/>
      <c r="JX783" s="1"/>
      <c r="JY783" s="1"/>
      <c r="JZ783" s="1"/>
      <c r="KA783" s="10">
        <f>SUM(JZ778:JZ782)</f>
        <v>2.4</v>
      </c>
      <c r="KB783" s="262"/>
      <c r="KC783" s="1"/>
      <c r="KF783" s="1"/>
      <c r="KG783" s="1"/>
      <c r="KH783" s="1"/>
      <c r="KI783" s="1"/>
      <c r="KJ783" s="10">
        <f>SUM(KI778:KI782)</f>
        <v>12</v>
      </c>
      <c r="KK783" s="262"/>
      <c r="KL783" s="1"/>
      <c r="KM783" s="14"/>
      <c r="KP783" s="1"/>
      <c r="KQ783" s="1"/>
      <c r="KR783" s="1"/>
      <c r="KS783" s="10">
        <f>SUM(KR778:KR782)</f>
        <v>0</v>
      </c>
      <c r="KT783" s="262"/>
      <c r="KU783" s="1"/>
      <c r="KV783" s="265"/>
      <c r="KX783" s="1"/>
      <c r="KY783" s="1"/>
      <c r="KZ783" s="1"/>
      <c r="LA783" s="1"/>
      <c r="LB783" s="10">
        <f>SUM(LA778:LA782)</f>
        <v>0</v>
      </c>
      <c r="LC783" s="262"/>
      <c r="LD783" s="1"/>
      <c r="LG783" s="1"/>
      <c r="LH783" s="1"/>
      <c r="LI783" s="1"/>
      <c r="LJ783" s="1"/>
      <c r="LK783" s="10">
        <f>SUM(LJ778:LJ782)</f>
        <v>0</v>
      </c>
      <c r="LL783" s="262"/>
      <c r="LM783" s="1"/>
      <c r="LP783" s="1"/>
      <c r="LQ783" s="1"/>
      <c r="LR783" s="1"/>
      <c r="LS783" s="1"/>
      <c r="LT783" s="10">
        <f>SUM(LS778:LS782)</f>
        <v>0</v>
      </c>
      <c r="LU783" s="262"/>
      <c r="LV783" s="1"/>
      <c r="LY783" s="1"/>
      <c r="LZ783" s="1"/>
      <c r="MA783" s="1"/>
      <c r="MB783" s="1"/>
      <c r="MC783" s="10" t="e">
        <f>SUM(MB778:MB782)</f>
        <v>#N/A</v>
      </c>
      <c r="MD783" s="262"/>
      <c r="ME783" s="1"/>
      <c r="MH783" s="1"/>
      <c r="MI783" s="1"/>
      <c r="MJ783" s="1"/>
      <c r="MK783" s="1"/>
      <c r="ML783" s="10">
        <f>SUM(MK778:MK782)</f>
        <v>0</v>
      </c>
      <c r="MM783" s="262"/>
      <c r="MN783" s="1"/>
      <c r="MQ783" s="1"/>
      <c r="MR783" s="1"/>
      <c r="MS783" s="1"/>
      <c r="MT783" s="1"/>
      <c r="MU783" s="10">
        <f>SUM(MT778:MT782)</f>
        <v>0</v>
      </c>
      <c r="MV783" s="262"/>
      <c r="MW783" s="1"/>
      <c r="MZ783" s="1"/>
      <c r="NA783" s="1"/>
      <c r="NB783" s="1"/>
      <c r="NC783" s="1"/>
      <c r="ND783" s="10">
        <f>SUM(NC778:NC782)</f>
        <v>0</v>
      </c>
      <c r="NE783" s="262"/>
      <c r="NF783" s="1"/>
      <c r="NI783" s="1"/>
      <c r="NJ783" s="1"/>
      <c r="NK783" s="1"/>
      <c r="NL783" s="1"/>
      <c r="NM783" s="10">
        <f>SUM(NL778:NL782)</f>
        <v>0</v>
      </c>
      <c r="NN783" s="262"/>
      <c r="NO783" s="1"/>
      <c r="NR783" s="1"/>
      <c r="NS783" s="1"/>
      <c r="NT783" s="1"/>
      <c r="NU783" s="1"/>
      <c r="NV783" s="10">
        <f>SUM(NU778:NU782)</f>
        <v>7.5</v>
      </c>
      <c r="NW783" s="262"/>
      <c r="NX783" s="1"/>
      <c r="NY783" s="14"/>
      <c r="OB783" s="1"/>
      <c r="OC783" s="1"/>
      <c r="OD783" s="1"/>
      <c r="OE783" s="10">
        <f>SUM(OD778:OD782)</f>
        <v>25.2</v>
      </c>
      <c r="OF783" s="262"/>
      <c r="OG783" s="1"/>
      <c r="OJ783" s="1"/>
      <c r="OK783" s="1"/>
      <c r="OL783" s="1"/>
      <c r="OM783" s="1"/>
      <c r="ON783" s="10">
        <f>SUM(OM778:OM782)</f>
        <v>0</v>
      </c>
      <c r="OO783" s="262"/>
      <c r="OP783" s="1"/>
      <c r="OS783" s="1"/>
      <c r="OT783" s="1"/>
      <c r="OU783" s="1"/>
      <c r="OV783" s="1"/>
      <c r="OW783" s="10">
        <f>SUM(OV778:OV782)</f>
        <v>23.400000000000002</v>
      </c>
      <c r="OX783" s="262"/>
      <c r="OY783" s="1"/>
      <c r="PB783" s="1"/>
      <c r="PC783" s="1"/>
      <c r="PD783" s="1"/>
      <c r="PE783" s="1"/>
      <c r="PF783" s="10">
        <f>SUM(PE778:PE782)</f>
        <v>0</v>
      </c>
      <c r="PG783" s="262"/>
      <c r="PH783" s="1"/>
      <c r="PK783" s="1"/>
      <c r="PL783" s="1"/>
      <c r="PM783" s="1"/>
      <c r="PN783" s="1"/>
      <c r="PO783" s="10" t="e">
        <f>SUM(PN778:PN782)</f>
        <v>#N/A</v>
      </c>
      <c r="PP783" s="262"/>
      <c r="PQ783" s="1"/>
      <c r="PR783" s="261"/>
      <c r="PT783" s="1"/>
      <c r="PU783" s="1"/>
      <c r="PV783" s="1"/>
      <c r="PW783" s="1"/>
      <c r="PX783" s="10">
        <f>SUM(PW778:PW782)</f>
        <v>2.4</v>
      </c>
      <c r="PY783" s="262"/>
      <c r="PZ783" s="1"/>
      <c r="QC783" s="1"/>
      <c r="QD783" s="1"/>
      <c r="QE783" s="1"/>
      <c r="QF783" s="1"/>
      <c r="QG783" s="10" t="e">
        <f>SUM(QF778:QF782)</f>
        <v>#N/A</v>
      </c>
      <c r="QH783" s="262"/>
      <c r="QI783" s="1"/>
      <c r="QL783" s="1"/>
      <c r="QM783" s="1"/>
      <c r="QN783" s="1"/>
      <c r="QO783" s="1"/>
      <c r="QP783" s="10">
        <f>SUM(QO778:QO782)</f>
        <v>0</v>
      </c>
      <c r="QQ783" s="262"/>
      <c r="QR783" s="1"/>
      <c r="QU783" s="1"/>
      <c r="QV783" s="1"/>
      <c r="QW783" s="1"/>
      <c r="QX783" s="1"/>
      <c r="QY783" s="10">
        <f>SUM(QX778:QX782)</f>
        <v>0</v>
      </c>
      <c r="QZ783" s="262"/>
      <c r="RA783" s="1"/>
      <c r="RD783" s="1"/>
      <c r="RE783" s="1"/>
      <c r="RF783" s="1"/>
      <c r="RG783" s="1"/>
      <c r="RH783" s="10">
        <f>SUM(RG778:RG782)</f>
        <v>0</v>
      </c>
      <c r="RI783" s="262"/>
      <c r="RJ783" s="1"/>
      <c r="RK783" s="14"/>
      <c r="RN783" s="1"/>
      <c r="RO783" s="1"/>
      <c r="RP783" s="1"/>
      <c r="RQ783" s="10">
        <f>SUM(RP778:RP782)</f>
        <v>15.399999999999999</v>
      </c>
      <c r="RR783" s="262"/>
      <c r="RS783" s="2"/>
      <c r="RV783" s="1"/>
      <c r="RW783" s="1"/>
      <c r="RX783" s="1"/>
      <c r="RY783" s="1"/>
      <c r="RZ783" s="10">
        <f>SUM(RY778:RY782)</f>
        <v>0</v>
      </c>
      <c r="SA783" s="42"/>
      <c r="SB783" s="2"/>
      <c r="SE783" s="1"/>
      <c r="SF783" s="1"/>
      <c r="SG783" s="1"/>
      <c r="SH783" s="1"/>
      <c r="SI783" s="10">
        <f>SUM(SH778:SH782)</f>
        <v>5.5</v>
      </c>
      <c r="SJ783" s="42"/>
      <c r="SK783" s="2"/>
      <c r="SN783" s="1"/>
      <c r="SO783" s="1"/>
      <c r="SP783" s="1"/>
      <c r="SQ783" s="1"/>
      <c r="SR783" s="10" t="e">
        <f>SUM(SQ778:SQ782)</f>
        <v>#N/A</v>
      </c>
      <c r="SS783" s="42"/>
      <c r="ST783" s="2"/>
      <c r="SW783" s="1"/>
      <c r="SX783" s="1"/>
      <c r="SY783" s="1"/>
      <c r="SZ783" s="1"/>
      <c r="TA783" s="10">
        <f>SUM(SZ778:SZ782)</f>
        <v>0</v>
      </c>
      <c r="TB783" s="42"/>
      <c r="TC783" s="2"/>
      <c r="TJ783" s="10">
        <f>SUM(TI778:TI782)</f>
        <v>0</v>
      </c>
      <c r="TK783" s="42"/>
      <c r="TL783" s="2"/>
      <c r="TO783" s="1"/>
      <c r="TP783" s="1"/>
      <c r="TQ783" s="1"/>
      <c r="TR783" s="1"/>
      <c r="TS783" s="10">
        <f>SUM(TR778:TR782)</f>
        <v>0</v>
      </c>
      <c r="TT783" s="42"/>
      <c r="TU783" s="2"/>
      <c r="TX783" s="1"/>
      <c r="TY783" s="1"/>
      <c r="TZ783" s="1"/>
      <c r="UA783" s="1"/>
      <c r="UB783" s="10">
        <f>SUM(UA778:UA782)</f>
        <v>0</v>
      </c>
      <c r="UC783" s="42"/>
      <c r="UD783" s="2"/>
      <c r="UE783" s="281"/>
      <c r="UG783" s="1"/>
      <c r="UH783" s="1"/>
      <c r="UI783" s="1"/>
      <c r="UJ783" s="1"/>
      <c r="UK783" s="10">
        <f>SUM(UJ778:UJ782)</f>
        <v>0</v>
      </c>
      <c r="UL783" s="42"/>
      <c r="UM783" s="2"/>
      <c r="UP783" s="1"/>
      <c r="UQ783" s="1"/>
      <c r="UR783" s="1"/>
      <c r="US783" s="1"/>
      <c r="UT783" s="10">
        <f>SUM(US778:US782)</f>
        <v>25.2</v>
      </c>
      <c r="UU783" s="42"/>
      <c r="UV783" s="2"/>
      <c r="UY783" s="1"/>
      <c r="UZ783" s="1"/>
      <c r="VA783" s="1"/>
      <c r="VB783" s="1"/>
      <c r="VC783" s="10">
        <f>SUM(VB778:VB782)</f>
        <v>0</v>
      </c>
      <c r="VD783" s="42"/>
      <c r="VE783" s="2"/>
      <c r="VH783" s="1"/>
      <c r="VI783" s="1"/>
      <c r="VJ783" s="1"/>
      <c r="VK783" s="1"/>
      <c r="VL783" s="10">
        <f>SUM(VK778:VK782)</f>
        <v>16.900000000000002</v>
      </c>
      <c r="VM783" s="42"/>
      <c r="VN783" s="2"/>
      <c r="VQ783" s="1"/>
      <c r="VR783" s="1"/>
      <c r="VS783" s="1"/>
      <c r="VT783" s="1"/>
      <c r="VU783" s="10">
        <f>SUM(VT778:VT782)</f>
        <v>0</v>
      </c>
      <c r="VV783" s="42"/>
      <c r="VW783" s="2"/>
      <c r="VX783" s="14"/>
      <c r="WD783" s="10" t="e">
        <f>SUM(WC778:WC782)</f>
        <v>#N/A</v>
      </c>
      <c r="WE783" s="42"/>
      <c r="WF783" s="2"/>
      <c r="WM783" s="10">
        <f>SUM(WL778:WL782)</f>
        <v>0</v>
      </c>
      <c r="WN783" s="42"/>
      <c r="WO783" s="2"/>
      <c r="WP783" s="1"/>
      <c r="WQ783" s="1"/>
      <c r="WR783" s="1"/>
      <c r="WS783" s="1"/>
      <c r="WT783" s="1"/>
      <c r="WU783" s="1"/>
      <c r="WV783" s="10">
        <f>SUM(WU778:WU782)</f>
        <v>0</v>
      </c>
      <c r="WW783" s="42"/>
      <c r="WX783" s="2"/>
      <c r="XE783" s="10">
        <f>SUM(XD778:XD782)</f>
        <v>0</v>
      </c>
      <c r="XF783" s="42"/>
      <c r="XG783" s="2"/>
      <c r="XN783" s="10">
        <f>SUM(XM778:XM782)</f>
        <v>0</v>
      </c>
      <c r="XO783" s="42"/>
      <c r="XP783" s="2"/>
      <c r="XS783" s="1"/>
      <c r="XT783" s="1"/>
      <c r="XU783" s="1"/>
      <c r="XV783" s="1"/>
      <c r="XW783" s="10">
        <f>SUM(XV778:XV782)</f>
        <v>0</v>
      </c>
      <c r="XX783" s="42"/>
      <c r="XY783" s="2"/>
      <c r="YF783" s="10">
        <f>SUM(YE778:YE782)</f>
        <v>0</v>
      </c>
      <c r="YG783" s="42"/>
      <c r="YH783" s="2"/>
      <c r="YK783" s="1"/>
      <c r="YL783" s="1"/>
      <c r="YM783" s="1"/>
      <c r="YN783" s="1"/>
      <c r="YO783" s="10" t="e">
        <f>SUM(YN778:YN782)</f>
        <v>#N/A</v>
      </c>
      <c r="YP783" s="42"/>
      <c r="YQ783" s="2"/>
      <c r="YX783" s="10" t="e">
        <f>SUM(YW778:YW782)</f>
        <v>#N/A</v>
      </c>
      <c r="YY783" s="42"/>
      <c r="YZ783" s="2"/>
      <c r="ZG783" s="10" t="e">
        <f>SUM(ZF778:ZF782)</f>
        <v>#N/A</v>
      </c>
      <c r="ZH783" s="42"/>
      <c r="ZI783" s="2"/>
      <c r="ZP783" s="10" t="e">
        <f>SUM(ZO778:ZO782)</f>
        <v>#N/A</v>
      </c>
      <c r="ZQ783" s="42"/>
      <c r="ZR783" s="2"/>
      <c r="ZU783" s="1"/>
      <c r="ZV783" s="1"/>
      <c r="ZW783" s="1"/>
      <c r="ZX783" s="1"/>
      <c r="ZY783" s="10">
        <f>SUM(ZX778:ZX782)</f>
        <v>2.4</v>
      </c>
      <c r="ZZ783" s="42"/>
      <c r="AAA783" s="2"/>
      <c r="AAD783" s="1"/>
      <c r="AAE783" s="1"/>
      <c r="AAF783" s="1"/>
      <c r="AAG783" s="1"/>
      <c r="AAH783" s="10">
        <f>SUM(AAG778:AAG782)</f>
        <v>0</v>
      </c>
      <c r="AAI783" s="42"/>
      <c r="AAJ783" s="2"/>
      <c r="AAM783" s="1"/>
      <c r="AAN783" s="1"/>
      <c r="AAO783" s="1"/>
      <c r="AAP783" s="1"/>
      <c r="AAQ783" s="10" t="e">
        <f>SUM(AAP778:AAP782)</f>
        <v>#N/A</v>
      </c>
      <c r="AAR783" s="42"/>
      <c r="AAS783" s="2"/>
      <c r="AAV783" s="1"/>
      <c r="AAW783" s="1"/>
      <c r="AAX783" s="1"/>
      <c r="AAY783" s="1"/>
      <c r="AAZ783" s="10">
        <f>SUM(AAY778:AAY782)</f>
        <v>0</v>
      </c>
      <c r="ABA783" s="42"/>
      <c r="ABB783" s="2"/>
      <c r="ABE783" s="1"/>
      <c r="ABF783" s="1"/>
      <c r="ABG783" s="1"/>
      <c r="ABH783" s="1"/>
      <c r="ABI783" s="10">
        <f>SUM(ABH778:ABH782)</f>
        <v>0</v>
      </c>
      <c r="ABJ783" s="42"/>
      <c r="ABK783" s="2"/>
      <c r="ABN783" s="1"/>
      <c r="ABO783" s="1"/>
      <c r="ABP783" s="1"/>
      <c r="ABQ783" s="1"/>
      <c r="ABR783" s="10">
        <f>SUM(ABQ778:ABQ782)</f>
        <v>0</v>
      </c>
      <c r="ABS783" s="42"/>
      <c r="ABT783" s="2"/>
      <c r="ABW783" s="1"/>
      <c r="ABX783" s="1"/>
      <c r="ABY783" s="1"/>
      <c r="ABZ783" s="1"/>
      <c r="ACA783" s="10">
        <f>SUM(ABZ778:ABZ782)</f>
        <v>23.400000000000002</v>
      </c>
      <c r="ACB783" s="42"/>
      <c r="ACC783" s="2"/>
      <c r="ACF783" s="1"/>
      <c r="ACG783" s="1"/>
      <c r="ACH783" s="1"/>
      <c r="ACI783" s="1"/>
      <c r="ACJ783" s="10">
        <f>SUM(ACI778:ACI782)</f>
        <v>0</v>
      </c>
      <c r="ACK783" s="42"/>
      <c r="ACL783" s="2"/>
      <c r="ACO783" s="1"/>
      <c r="ACP783" s="1"/>
      <c r="ACQ783" s="1"/>
      <c r="ACR783" s="1"/>
      <c r="ACS783" s="10">
        <f>SUM(ACR778:ACR782)</f>
        <v>0</v>
      </c>
      <c r="ACT783" s="42"/>
      <c r="ACU783" s="2"/>
      <c r="ACX783" s="1"/>
      <c r="ACY783" s="1"/>
      <c r="ACZ783" s="1"/>
      <c r="ADA783" s="1"/>
      <c r="ADB783" s="10">
        <f>SUM(ADA778:ADA782)</f>
        <v>0</v>
      </c>
      <c r="ADC783" s="42"/>
      <c r="ADD783" s="2"/>
      <c r="ADK783" s="10">
        <f>SUM(ADJ778:ADJ782)</f>
        <v>0</v>
      </c>
      <c r="ADL783" s="42"/>
      <c r="ADM783" s="2"/>
      <c r="ADP783" s="1"/>
      <c r="ADQ783" s="1"/>
      <c r="ADR783" s="1"/>
      <c r="ADS783" s="1"/>
      <c r="ADT783" s="10">
        <f>SUM(ADS778:ADS782)</f>
        <v>0</v>
      </c>
      <c r="ADU783" s="42"/>
      <c r="ADV783" s="2"/>
      <c r="AEC783" s="10" t="e">
        <f>SUM(AEB778:AEB782)</f>
        <v>#N/A</v>
      </c>
      <c r="AED783" s="42"/>
      <c r="AEE783" s="2"/>
      <c r="AEL783" s="10">
        <f>SUM(AEK778:AEK782)</f>
        <v>0</v>
      </c>
      <c r="AEM783" s="42"/>
      <c r="AEN783" s="2"/>
      <c r="AEU783" s="10">
        <f>SUM(AET778:AET782)</f>
        <v>22.5</v>
      </c>
      <c r="AEV783" s="42"/>
      <c r="AEW783" s="2"/>
      <c r="AEZ783" s="1"/>
      <c r="AFA783" s="1"/>
      <c r="AFB783" s="1"/>
      <c r="AFC783" s="1"/>
      <c r="AFD783" s="10">
        <f>SUM(AFC778:AFC782)</f>
        <v>0</v>
      </c>
      <c r="AFE783" s="42"/>
      <c r="AFF783" s="2"/>
      <c r="AFI783" s="1"/>
      <c r="AFJ783" s="1"/>
      <c r="AFK783" s="1"/>
      <c r="AFL783" s="1"/>
      <c r="AFM783" s="10" t="e">
        <f>SUM(AFL778:AFL782)</f>
        <v>#N/A</v>
      </c>
      <c r="AFN783" s="42"/>
      <c r="AFO783" s="2"/>
      <c r="AFR783" s="1"/>
      <c r="AFS783" s="1"/>
      <c r="AFT783" s="1"/>
      <c r="AFU783" s="1"/>
      <c r="AFV783" s="10">
        <f>SUM(AFU778:AFU782)</f>
        <v>0</v>
      </c>
      <c r="AFW783" s="42"/>
      <c r="AFX783" s="2"/>
      <c r="AGA783" s="1"/>
      <c r="AGB783" s="1"/>
      <c r="AGC783" s="1"/>
      <c r="AGD783" s="1"/>
      <c r="AGE783" s="10">
        <f>SUM(AGD778:AGD782)</f>
        <v>6</v>
      </c>
      <c r="AGF783" s="42"/>
      <c r="AGG783" s="2"/>
      <c r="AGJ783" s="1"/>
      <c r="AGK783" s="1"/>
      <c r="AGL783" s="1"/>
      <c r="AGM783" s="1"/>
      <c r="AGN783" s="10">
        <f>SUM(AGM778:AGM782)</f>
        <v>0</v>
      </c>
      <c r="AGO783" s="42"/>
      <c r="AGP783" s="2"/>
      <c r="AGS783" s="1"/>
      <c r="AGT783" s="1"/>
      <c r="AGU783" s="1"/>
      <c r="AGV783" s="1"/>
      <c r="AGW783" s="10">
        <f>SUM(AGV778:AGV782)</f>
        <v>0</v>
      </c>
      <c r="AGX783" s="42"/>
      <c r="AGY783" s="2"/>
      <c r="AHB783" s="1"/>
      <c r="AHC783" s="1"/>
      <c r="AHD783" s="1"/>
      <c r="AHE783" s="1"/>
      <c r="AHF783" s="10" t="e">
        <f>SUM(AHE778:AHE782)</f>
        <v>#N/A</v>
      </c>
      <c r="AHG783" s="42"/>
      <c r="AHH783" s="2"/>
      <c r="AHK783" s="1"/>
      <c r="AHL783" s="1"/>
      <c r="AHM783" s="1"/>
      <c r="AHN783" s="1"/>
      <c r="AHO783" s="10">
        <f>SUM(AHN778:AHN782)</f>
        <v>0</v>
      </c>
      <c r="AHP783" s="42"/>
      <c r="AHQ783" s="2"/>
      <c r="AHT783" s="1"/>
      <c r="AHU783" s="1"/>
      <c r="AHV783" s="1"/>
      <c r="AHW783" s="1"/>
      <c r="AHX783" s="10">
        <f>SUM(AHW778:AHW782)</f>
        <v>0</v>
      </c>
      <c r="AHY783" s="42"/>
      <c r="AHZ783" s="2"/>
      <c r="AIC783" s="1"/>
      <c r="AID783" s="1"/>
      <c r="AIE783" s="1"/>
      <c r="AIF783" s="1"/>
      <c r="AIG783" s="10" t="e">
        <f>SUM(AIF778:AIF782)</f>
        <v>#N/A</v>
      </c>
      <c r="AIH783" s="42"/>
      <c r="AII783" s="2"/>
      <c r="AIL783" s="1"/>
      <c r="AIM783" s="1"/>
      <c r="AIN783" s="1"/>
      <c r="AIO783" s="1"/>
      <c r="AIP783" s="10">
        <f>SUM(AIO778:AIO782)</f>
        <v>0</v>
      </c>
      <c r="AIQ783" s="42"/>
      <c r="AIR783" s="2"/>
      <c r="AIU783" s="1"/>
      <c r="AIV783" s="1"/>
      <c r="AIW783" s="1"/>
      <c r="AIX783" s="1"/>
      <c r="AIY783" s="10">
        <f>SUM(AIX778:AIX782)</f>
        <v>0</v>
      </c>
      <c r="AIZ783" s="42"/>
      <c r="AJA783" s="2"/>
      <c r="AJD783" s="1"/>
      <c r="AJE783" s="1"/>
      <c r="AJF783" s="1"/>
      <c r="AJG783" s="1"/>
      <c r="AJH783" s="10" t="e">
        <f>SUM(AJG778:AJG782)</f>
        <v>#N/A</v>
      </c>
      <c r="AJI783" s="42"/>
      <c r="AJJ783" s="2"/>
      <c r="AJM783" s="1"/>
      <c r="AJN783" s="1"/>
      <c r="AJO783" s="1"/>
      <c r="AJP783" s="1"/>
      <c r="AJQ783" s="10" t="e">
        <f>SUM(AJP778:AJP782)</f>
        <v>#N/A</v>
      </c>
      <c r="AJR783" s="42"/>
      <c r="AJS783" s="2"/>
      <c r="AJV783" s="1"/>
      <c r="AJW783" s="1"/>
      <c r="AJX783" s="1"/>
      <c r="AJY783" s="1"/>
      <c r="AJZ783" s="10" t="e">
        <f>SUM(AJY778:AJY782)</f>
        <v>#N/A</v>
      </c>
      <c r="AKA783" s="42"/>
      <c r="AKB783" s="2"/>
      <c r="AKE783" s="1"/>
      <c r="AKF783" s="1"/>
      <c r="AKG783" s="1"/>
      <c r="AKH783" s="1"/>
      <c r="AKI783" s="10">
        <f>SUM(AKH778:AKH782)</f>
        <v>6.5</v>
      </c>
      <c r="AKJ783" s="42"/>
      <c r="AKK783" s="2"/>
      <c r="AKN783" s="1"/>
      <c r="AKO783" s="1"/>
      <c r="AKP783" s="1"/>
      <c r="AKQ783" s="1"/>
      <c r="AKR783" s="10" t="e">
        <f>SUM(AKQ778:AKQ782)</f>
        <v>#N/A</v>
      </c>
      <c r="AKS783" s="42"/>
      <c r="AKT783" s="2"/>
      <c r="AKW783" s="1"/>
      <c r="AKX783" s="1"/>
      <c r="AKY783" s="1"/>
      <c r="AKZ783" s="1"/>
      <c r="ALA783" s="10" t="e">
        <f>SUM(AKZ778:AKZ782)</f>
        <v>#N/A</v>
      </c>
      <c r="ALB783" s="42"/>
      <c r="ALC783" s="2"/>
      <c r="ALF783" s="1"/>
      <c r="ALG783" s="1"/>
      <c r="ALH783" s="1"/>
      <c r="ALI783" s="1"/>
      <c r="ALJ783" s="10" t="e">
        <f>SUM(ALI778:ALI782)</f>
        <v>#N/A</v>
      </c>
      <c r="ALK783" s="42"/>
      <c r="ALL783" s="2"/>
      <c r="ALO783" s="1"/>
      <c r="ALP783" s="1"/>
      <c r="ALQ783" s="1"/>
      <c r="ALR783" s="1"/>
      <c r="ALS783" s="10" t="e">
        <f>SUM(ALR778:ALR782)</f>
        <v>#N/A</v>
      </c>
      <c r="ALT783" s="42"/>
      <c r="ALU783" s="2"/>
      <c r="ALX783" s="1"/>
      <c r="ALY783" s="1"/>
      <c r="ALZ783" s="1"/>
      <c r="AMA783" s="1"/>
      <c r="AMB783" s="10" t="e">
        <f>SUM(AMA778:AMA782)</f>
        <v>#N/A</v>
      </c>
      <c r="AMC783" s="42"/>
      <c r="AMD783" s="2"/>
      <c r="AMG783" s="1"/>
      <c r="AMH783" s="1"/>
      <c r="AMI783" s="1"/>
      <c r="AMJ783" s="1"/>
      <c r="AMK783" s="10" t="e">
        <f>SUM(AMJ778:AMJ782)</f>
        <v>#N/A</v>
      </c>
      <c r="AML783" s="42"/>
      <c r="AMM783" s="2"/>
      <c r="AMP783" s="1"/>
      <c r="AMQ783" s="1"/>
      <c r="AMR783" s="1"/>
      <c r="AMS783" s="1"/>
      <c r="AMT783" s="10" t="e">
        <f>SUM(AMS778:AMS782)</f>
        <v>#N/A</v>
      </c>
      <c r="AMU783" s="42"/>
      <c r="AMV783" s="2"/>
      <c r="AMY783" s="1"/>
      <c r="AMZ783" s="1"/>
      <c r="ANA783" s="1"/>
      <c r="ANB783" s="1"/>
      <c r="ANC783" s="10" t="e">
        <f>SUM(ANB778:ANB782)</f>
        <v>#N/A</v>
      </c>
      <c r="AND783" s="42"/>
      <c r="ANE783" s="2"/>
      <c r="ANH783" s="1"/>
      <c r="ANI783" s="1"/>
      <c r="ANJ783" s="1"/>
      <c r="ANK783" s="1"/>
      <c r="ANL783" s="10" t="e">
        <f>SUM(ANK778:ANK782)</f>
        <v>#N/A</v>
      </c>
      <c r="ANM783" s="42"/>
      <c r="ANN783" s="2"/>
      <c r="ANQ783" s="1"/>
      <c r="ANR783" s="1"/>
      <c r="ANS783" s="1"/>
      <c r="ANT783" s="1"/>
      <c r="ANU783" s="10" t="e">
        <f>SUM(ANT778:ANT782)</f>
        <v>#N/A</v>
      </c>
      <c r="ANV783" s="42"/>
      <c r="ANW783" s="2"/>
      <c r="ANZ783" s="1"/>
      <c r="AOA783" s="1"/>
      <c r="AOB783" s="1"/>
      <c r="AOC783" s="1"/>
      <c r="AOD783" s="10" t="e">
        <f>SUM(AOC778:AOC782)</f>
        <v>#N/A</v>
      </c>
      <c r="AOE783" s="42"/>
      <c r="AOF783" s="2"/>
      <c r="AOI783" s="1"/>
      <c r="AOJ783" s="1"/>
      <c r="AOK783" s="1"/>
      <c r="AOL783" s="1"/>
      <c r="AOM783" s="10" t="e">
        <f>SUM(AOL778:AOL782)</f>
        <v>#N/A</v>
      </c>
      <c r="AON783" s="42"/>
      <c r="AOO783" s="2"/>
      <c r="AOR783" s="1"/>
      <c r="AOS783" s="1"/>
      <c r="AOT783" s="1"/>
      <c r="AOU783" s="1"/>
      <c r="AOV783" s="10" t="e">
        <f>SUM(AOU778:AOU782)</f>
        <v>#N/A</v>
      </c>
      <c r="AOW783" s="42"/>
      <c r="AOX783" s="2"/>
      <c r="APA783" s="1"/>
      <c r="APB783" s="1"/>
      <c r="APC783" s="1"/>
      <c r="APD783" s="1"/>
      <c r="APE783" s="10" t="e">
        <f>SUM(APD778:APD782)</f>
        <v>#N/A</v>
      </c>
      <c r="APF783" s="42"/>
      <c r="APG783" s="2"/>
      <c r="APJ783" s="1"/>
      <c r="APK783" s="1"/>
      <c r="APL783" s="1"/>
      <c r="APM783" s="1"/>
      <c r="APN783" s="10" t="e">
        <f>SUM(APM778:APM782)</f>
        <v>#N/A</v>
      </c>
      <c r="APO783" s="42"/>
      <c r="APP783" s="2"/>
      <c r="APS783" s="1"/>
      <c r="APT783" s="1"/>
      <c r="APU783" s="1"/>
      <c r="APV783" s="1"/>
      <c r="APW783" s="10">
        <f>SUM(APV778:APV782)</f>
        <v>0</v>
      </c>
      <c r="APX783" s="42"/>
      <c r="APY783" s="2"/>
      <c r="AQB783" s="1"/>
      <c r="AQC783" s="1"/>
      <c r="AQD783" s="1"/>
      <c r="AQE783" s="1"/>
      <c r="AQF783" s="10">
        <f>SUM(AQE778:AQE782)</f>
        <v>0</v>
      </c>
      <c r="AQG783" s="42"/>
      <c r="AQH783" s="505"/>
      <c r="AQI783" s="505"/>
      <c r="AQJ783" s="505"/>
      <c r="AQK783" s="507"/>
      <c r="AQL783" s="507"/>
      <c r="AQM783" s="507"/>
      <c r="AQN783" s="507"/>
      <c r="AQO783" s="10">
        <f>SUM(AQN778:AQN782)</f>
        <v>5.5</v>
      </c>
      <c r="AQP783" s="506"/>
      <c r="AQQ783" s="505"/>
      <c r="AQR783" s="505"/>
      <c r="AQS783" s="505"/>
      <c r="AQT783" s="507"/>
      <c r="AQU783" s="507"/>
      <c r="AQV783" s="507"/>
      <c r="AQW783" s="507"/>
      <c r="AQX783" s="10">
        <f>SUM(AQW778:AQW782)</f>
        <v>0</v>
      </c>
      <c r="AQY783" s="506"/>
      <c r="AQZ783" s="505"/>
      <c r="ARA783" s="505"/>
      <c r="ARB783" s="505"/>
      <c r="ARC783" s="507"/>
      <c r="ARD783" s="507"/>
      <c r="ARE783" s="507"/>
      <c r="ARF783" s="507"/>
      <c r="ARG783" s="10">
        <f>SUM(ARF778:ARF782)</f>
        <v>2.2000000000000002</v>
      </c>
      <c r="ARH783" s="506"/>
      <c r="ARI783" s="505"/>
      <c r="ARJ783" s="505"/>
      <c r="ARK783" s="505"/>
      <c r="ARL783" s="507"/>
      <c r="ARM783" s="507"/>
      <c r="ARN783" s="507"/>
      <c r="ARO783" s="507"/>
      <c r="ARP783" s="10">
        <f>SUM(ARO778:ARO782)</f>
        <v>0</v>
      </c>
      <c r="ARQ783" s="506"/>
      <c r="ARR783" s="505"/>
      <c r="ARS783" s="505"/>
      <c r="ART783" s="505"/>
      <c r="ARU783" s="507"/>
      <c r="ARV783" s="507"/>
      <c r="ARW783" s="507"/>
      <c r="ARX783" s="507"/>
      <c r="ARY783" s="10">
        <f>SUM(ARX778:ARX782)</f>
        <v>0</v>
      </c>
      <c r="ARZ783" s="506"/>
      <c r="ASA783" s="505"/>
      <c r="ASB783" s="505"/>
      <c r="ASC783" s="505"/>
      <c r="ASD783" s="507"/>
      <c r="ASE783" s="507"/>
      <c r="ASF783" s="507"/>
      <c r="ASG783" s="507"/>
      <c r="ASH783" s="10">
        <f>SUM(ASG778:ASG782)</f>
        <v>0</v>
      </c>
      <c r="ASI783" s="506"/>
      <c r="ASJ783" s="505"/>
      <c r="ASK783" s="505"/>
      <c r="ASL783" s="505"/>
      <c r="ASM783" s="507"/>
      <c r="ASN783" s="507"/>
      <c r="ASO783" s="507"/>
      <c r="ASP783" s="507"/>
      <c r="ASQ783" s="10">
        <f>SUM(ASP778:ASP782)</f>
        <v>21</v>
      </c>
      <c r="ASR783" s="506"/>
      <c r="ASS783" s="505"/>
      <c r="AST783" s="505"/>
      <c r="ASU783" s="505"/>
      <c r="ASV783" s="507"/>
      <c r="ASW783" s="507"/>
      <c r="ASX783" s="507"/>
      <c r="ASY783" s="507"/>
      <c r="ASZ783" s="10">
        <f>SUM(ASY778:ASY782)</f>
        <v>0</v>
      </c>
      <c r="ATA783" s="506"/>
      <c r="ATB783" s="505"/>
      <c r="ATC783" s="505"/>
      <c r="ATD783" s="505"/>
      <c r="ATE783" s="507"/>
      <c r="ATF783" s="507"/>
      <c r="ATG783" s="507"/>
      <c r="ATH783" s="507"/>
      <c r="ATI783" s="10">
        <f>SUM(ATH778:ATH782)</f>
        <v>0</v>
      </c>
      <c r="ATJ783" s="506"/>
      <c r="ATK783" s="505"/>
      <c r="ATL783" s="505"/>
      <c r="ATM783" s="505"/>
      <c r="ATN783" s="507"/>
      <c r="ATO783" s="507"/>
      <c r="ATP783" s="507"/>
      <c r="ATQ783" s="507"/>
      <c r="ATR783" s="10">
        <f>SUM(ATQ778:ATQ782)</f>
        <v>0</v>
      </c>
      <c r="ATS783" s="506"/>
      <c r="ATT783" s="505"/>
      <c r="ATU783" s="505"/>
      <c r="ATV783" s="505"/>
      <c r="ATW783" s="507"/>
      <c r="ATX783" s="507"/>
      <c r="ATY783" s="507"/>
      <c r="ATZ783" s="507"/>
      <c r="AUA783" s="10">
        <f>SUM(ATZ778:ATZ782)</f>
        <v>0</v>
      </c>
      <c r="AUB783" s="506"/>
      <c r="AUC783" s="505"/>
      <c r="AUD783" s="505"/>
      <c r="AUE783" s="505"/>
      <c r="AUF783" s="507"/>
      <c r="AUG783" s="507"/>
      <c r="AUH783" s="507"/>
      <c r="AUI783" s="507"/>
      <c r="AUJ783" s="10">
        <f>SUM(AUI778:AUI782)</f>
        <v>8.8000000000000007</v>
      </c>
      <c r="AUK783" s="506"/>
      <c r="AUL783" s="505"/>
      <c r="AUM783" s="505"/>
      <c r="AUN783" s="505"/>
      <c r="AUO783" s="507"/>
      <c r="AUP783" s="507"/>
      <c r="AUQ783" s="507"/>
      <c r="AUR783" s="507"/>
      <c r="AUS783" s="10">
        <f>SUM(AUR778:AUR782)</f>
        <v>4.8</v>
      </c>
      <c r="AUT783" s="506"/>
      <c r="AUU783" s="505"/>
      <c r="AUV783" s="505"/>
      <c r="AUW783" s="505"/>
      <c r="AUX783" s="507"/>
      <c r="AUY783" s="507"/>
      <c r="AUZ783" s="507"/>
      <c r="AVA783" s="507"/>
      <c r="AVB783" s="10">
        <f>SUM(AVA778:AVA782)</f>
        <v>9.6</v>
      </c>
      <c r="AVC783" s="506"/>
      <c r="AVD783" s="505"/>
      <c r="AVE783" s="505"/>
      <c r="AVF783" s="505"/>
      <c r="AVG783" s="507"/>
      <c r="AVH783" s="507"/>
      <c r="AVI783" s="507"/>
      <c r="AVJ783" s="507"/>
      <c r="AVK783" s="10">
        <f>SUM(AVJ778:AVJ782)</f>
        <v>0</v>
      </c>
      <c r="AVL783" s="506"/>
      <c r="AVM783" s="505"/>
      <c r="AVN783" s="505"/>
      <c r="AVO783" s="505"/>
      <c r="AVP783" s="507"/>
      <c r="AVQ783" s="507"/>
      <c r="AVR783" s="507"/>
      <c r="AVS783" s="507"/>
      <c r="AVT783" s="10">
        <f>SUM(AVS778:AVS782)</f>
        <v>0</v>
      </c>
      <c r="AVU783" s="506"/>
      <c r="AVV783" s="505"/>
      <c r="AVW783" s="505"/>
      <c r="AVX783" s="505"/>
      <c r="AVY783" s="507"/>
      <c r="AVZ783" s="507"/>
      <c r="AWA783" s="507"/>
      <c r="AWB783" s="507"/>
      <c r="AWC783" s="10">
        <f>SUM(AWB778:AWB782)</f>
        <v>0</v>
      </c>
      <c r="AWD783" s="506"/>
      <c r="AWE783" s="505"/>
      <c r="AWF783" s="505"/>
      <c r="AWG783" s="505"/>
      <c r="AWH783" s="507"/>
      <c r="AWI783" s="507"/>
      <c r="AWJ783" s="507"/>
      <c r="AWK783" s="507"/>
      <c r="AWL783" s="10">
        <f>SUM(AWK778:AWK782)</f>
        <v>2.2000000000000002</v>
      </c>
      <c r="AWM783" s="506"/>
      <c r="AWN783" s="505"/>
      <c r="AWO783" s="505"/>
      <c r="AWP783" s="505"/>
      <c r="AWQ783" s="507"/>
      <c r="AWR783" s="507"/>
      <c r="AWS783" s="507"/>
      <c r="AWT783" s="507"/>
      <c r="AWU783" s="10">
        <f>SUM(AWT778:AWT782)</f>
        <v>23.400000000000002</v>
      </c>
      <c r="AWV783" s="506"/>
      <c r="AWW783" s="505"/>
      <c r="AWX783" s="505"/>
      <c r="AWY783" s="505"/>
      <c r="AWZ783" s="507"/>
      <c r="AXA783" s="507"/>
      <c r="AXB783" s="507"/>
      <c r="AXC783" s="507"/>
      <c r="AXD783" s="10">
        <f>SUM(AXC778:AXC782)</f>
        <v>0</v>
      </c>
      <c r="AXE783" s="506"/>
      <c r="AXF783" s="505"/>
      <c r="AXG783" s="505"/>
      <c r="AXH783" s="505"/>
      <c r="AXI783" s="507"/>
      <c r="AXJ783" s="507"/>
      <c r="AXK783" s="507"/>
      <c r="AXL783" s="507"/>
      <c r="AXM783" s="10">
        <f>SUM(AXL778:AXL782)</f>
        <v>11.600000000000001</v>
      </c>
      <c r="AXN783" s="506"/>
      <c r="AXO783" s="505"/>
      <c r="AXP783" s="505"/>
      <c r="AXQ783" s="505"/>
      <c r="AXR783" s="507"/>
      <c r="AXS783" s="507"/>
      <c r="AXT783" s="507"/>
      <c r="AXU783" s="507"/>
      <c r="AXV783" s="10">
        <f>SUM(AXU778:AXU782)</f>
        <v>0</v>
      </c>
      <c r="AXW783" s="506"/>
      <c r="AXX783" s="505"/>
      <c r="AXY783" s="505"/>
      <c r="AXZ783" s="505"/>
      <c r="AYA783" s="507"/>
      <c r="AYB783" s="507"/>
      <c r="AYC783" s="507"/>
      <c r="AYD783" s="507"/>
      <c r="AYE783" s="10">
        <f>SUM(AYD778:AYD782)</f>
        <v>8.9</v>
      </c>
      <c r="AYF783" s="506"/>
      <c r="AYG783" s="505"/>
      <c r="AYH783" s="505"/>
      <c r="AYI783" s="505"/>
      <c r="AYJ783" s="507"/>
      <c r="AYK783" s="507"/>
      <c r="AYL783" s="507"/>
      <c r="AYM783" s="507"/>
      <c r="AYN783" s="10">
        <f>SUM(AYM778:AYM782)</f>
        <v>0</v>
      </c>
      <c r="AYO783" s="506"/>
      <c r="AYP783" s="505"/>
      <c r="AYQ783" s="505"/>
      <c r="AYR783" s="505"/>
      <c r="AYS783" s="507"/>
      <c r="AYT783" s="507"/>
      <c r="AYU783" s="507"/>
      <c r="AYV783" s="507"/>
      <c r="AYW783" s="10">
        <f>SUM(AYV778:AYV782)</f>
        <v>0</v>
      </c>
      <c r="AYX783" s="506"/>
      <c r="AYY783" s="505"/>
      <c r="AYZ783" s="505"/>
      <c r="AZA783" s="505"/>
      <c r="AZB783" s="507"/>
      <c r="AZC783" s="507"/>
      <c r="AZD783" s="507"/>
      <c r="AZE783" s="507"/>
      <c r="AZF783" s="10">
        <f>SUM(AZE778:AZE782)</f>
        <v>19.8</v>
      </c>
      <c r="AZG783" s="506"/>
      <c r="AZH783" s="505"/>
      <c r="AZI783" s="505"/>
      <c r="AZJ783" s="505"/>
      <c r="AZK783" s="507"/>
      <c r="AZL783" s="507"/>
      <c r="AZM783" s="507"/>
      <c r="AZN783" s="507"/>
      <c r="AZO783" s="10">
        <f>SUM(AZN778:AZN782)</f>
        <v>0</v>
      </c>
      <c r="AZP783" s="506"/>
      <c r="AZQ783" s="505"/>
      <c r="AZR783" s="505"/>
      <c r="AZS783" s="505"/>
      <c r="AZT783" s="507"/>
      <c r="AZU783" s="507"/>
      <c r="AZV783" s="507"/>
      <c r="AZW783" s="507"/>
      <c r="AZX783" s="10">
        <f>SUM(AZW778:AZW782)</f>
        <v>0</v>
      </c>
      <c r="AZY783" s="506"/>
      <c r="AZZ783" s="505"/>
      <c r="BAA783" s="505"/>
      <c r="BAB783" s="505"/>
      <c r="BAC783" s="507"/>
      <c r="BAD783" s="507"/>
      <c r="BAE783" s="507"/>
      <c r="BAF783" s="507"/>
      <c r="BAG783" s="10">
        <f>SUM(BAF778:BAF782)</f>
        <v>0</v>
      </c>
      <c r="BAH783" s="506"/>
    </row>
    <row r="784" spans="1:1386" ht="15">
      <c r="A784" s="272"/>
      <c r="C784" s="264"/>
      <c r="G784" s="202" t="s">
        <v>125</v>
      </c>
      <c r="H784" s="202"/>
      <c r="I784" s="262"/>
      <c r="P784" s="202" t="s">
        <v>125</v>
      </c>
      <c r="Q784" s="202"/>
      <c r="R784" s="262"/>
      <c r="Y784" s="202" t="s">
        <v>125</v>
      </c>
      <c r="Z784" s="202"/>
      <c r="AA784" s="262"/>
      <c r="AH784" s="202" t="s">
        <v>125</v>
      </c>
      <c r="AI784" s="202"/>
      <c r="AJ784" s="262"/>
      <c r="AQ784" s="202" t="s">
        <v>125</v>
      </c>
      <c r="AR784" s="202"/>
      <c r="AS784" s="262"/>
      <c r="AZ784" s="202" t="s">
        <v>125</v>
      </c>
      <c r="BA784" s="202"/>
      <c r="BB784" s="262"/>
      <c r="BI784" s="202" t="s">
        <v>125</v>
      </c>
      <c r="BJ784" s="202"/>
      <c r="BK784" s="262"/>
      <c r="BR784" s="202" t="s">
        <v>125</v>
      </c>
      <c r="BS784" s="202"/>
      <c r="BT784" s="262"/>
      <c r="CA784" s="202" t="s">
        <v>125</v>
      </c>
      <c r="CB784" s="202"/>
      <c r="CC784" s="262"/>
      <c r="CJ784" s="202" t="s">
        <v>125</v>
      </c>
      <c r="CK784" s="202"/>
      <c r="CL784" s="262"/>
      <c r="CS784" s="202" t="s">
        <v>125</v>
      </c>
      <c r="CT784" s="202"/>
      <c r="CU784" s="262"/>
      <c r="DB784" s="202" t="s">
        <v>125</v>
      </c>
      <c r="DC784" s="202"/>
      <c r="DD784" s="262"/>
      <c r="DK784" s="202" t="s">
        <v>125</v>
      </c>
      <c r="DL784" s="202"/>
      <c r="DM784" s="262"/>
      <c r="DT784" s="202" t="s">
        <v>125</v>
      </c>
      <c r="DU784" s="202"/>
      <c r="DV784" s="262"/>
      <c r="EC784" s="202" t="s">
        <v>125</v>
      </c>
      <c r="ED784" s="202"/>
      <c r="EE784" s="262"/>
      <c r="EL784" s="202" t="s">
        <v>125</v>
      </c>
      <c r="EM784" s="202"/>
      <c r="EN784" s="262"/>
      <c r="EU784" s="202" t="s">
        <v>125</v>
      </c>
      <c r="EV784" s="202"/>
      <c r="EW784" s="262"/>
      <c r="FD784" s="202" t="s">
        <v>125</v>
      </c>
      <c r="FE784" s="202"/>
      <c r="FF784" s="262"/>
      <c r="FM784" s="202" t="s">
        <v>125</v>
      </c>
      <c r="FN784" s="202"/>
      <c r="FO784" s="262"/>
      <c r="FV784" s="202" t="s">
        <v>125</v>
      </c>
      <c r="FW784" s="202"/>
      <c r="FX784" s="262"/>
      <c r="GE784" s="202" t="s">
        <v>125</v>
      </c>
      <c r="GF784" s="202"/>
      <c r="GG784" s="262"/>
      <c r="GN784" s="202" t="s">
        <v>125</v>
      </c>
      <c r="GO784" s="202"/>
      <c r="GP784" s="262"/>
      <c r="GW784" s="202" t="s">
        <v>125</v>
      </c>
      <c r="GX784" s="202"/>
      <c r="GY784" s="262"/>
      <c r="HF784" s="202" t="s">
        <v>125</v>
      </c>
      <c r="HG784" s="202"/>
      <c r="HH784" s="262"/>
      <c r="HO784" s="202" t="s">
        <v>125</v>
      </c>
      <c r="HP784" s="202"/>
      <c r="HQ784" s="262"/>
      <c r="HR784" s="1"/>
      <c r="HV784" s="1"/>
      <c r="HW784" s="1"/>
      <c r="HX784" s="202" t="s">
        <v>125</v>
      </c>
      <c r="HY784" s="202"/>
      <c r="HZ784" s="262"/>
      <c r="IA784" s="1"/>
      <c r="IE784" s="1"/>
      <c r="IF784" s="1"/>
      <c r="IG784" s="202" t="s">
        <v>125</v>
      </c>
      <c r="IH784" s="202"/>
      <c r="II784" s="262"/>
      <c r="IJ784" s="1"/>
      <c r="IN784" s="1"/>
      <c r="IO784" s="1"/>
      <c r="IP784" s="202" t="s">
        <v>125</v>
      </c>
      <c r="IQ784" s="202"/>
      <c r="IR784" s="262"/>
      <c r="IS784" s="1"/>
      <c r="IW784" s="1"/>
      <c r="IX784" s="1"/>
      <c r="IY784" s="202" t="s">
        <v>125</v>
      </c>
      <c r="IZ784" s="202"/>
      <c r="JA784" s="262"/>
      <c r="JB784" s="1"/>
      <c r="JF784" s="1"/>
      <c r="JG784" s="1"/>
      <c r="JH784" s="202" t="s">
        <v>125</v>
      </c>
      <c r="JI784" s="202"/>
      <c r="JJ784" s="262"/>
      <c r="JK784" s="1"/>
      <c r="JO784" s="1"/>
      <c r="JP784" s="1"/>
      <c r="JQ784" s="202" t="s">
        <v>125</v>
      </c>
      <c r="JR784" s="202"/>
      <c r="JS784" s="262"/>
      <c r="JT784" s="1"/>
      <c r="JX784" s="1"/>
      <c r="JY784" s="1"/>
      <c r="JZ784" s="202" t="s">
        <v>125</v>
      </c>
      <c r="KA784" s="202"/>
      <c r="KB784" s="262"/>
      <c r="KC784" s="1"/>
      <c r="KG784" s="1"/>
      <c r="KH784" s="1"/>
      <c r="KI784" s="202" t="s">
        <v>125</v>
      </c>
      <c r="KJ784" s="202"/>
      <c r="KK784" s="262"/>
      <c r="KL784" s="1"/>
      <c r="KP784" s="1"/>
      <c r="KQ784" s="1"/>
      <c r="KR784" s="202" t="s">
        <v>125</v>
      </c>
      <c r="KS784" s="202"/>
      <c r="KT784" s="262"/>
      <c r="KU784" s="1"/>
      <c r="KV784" s="265"/>
      <c r="KY784" s="1"/>
      <c r="KZ784" s="1"/>
      <c r="LA784" s="202" t="s">
        <v>125</v>
      </c>
      <c r="LB784" s="202"/>
      <c r="LC784" s="262"/>
      <c r="LD784" s="1"/>
      <c r="LH784" s="1"/>
      <c r="LI784" s="1"/>
      <c r="LJ784" s="202" t="s">
        <v>125</v>
      </c>
      <c r="LK784" s="202"/>
      <c r="LL784" s="262"/>
      <c r="LM784" s="1"/>
      <c r="LQ784" s="1"/>
      <c r="LR784" s="1"/>
      <c r="LS784" s="202" t="s">
        <v>125</v>
      </c>
      <c r="LT784" s="202"/>
      <c r="LU784" s="262"/>
      <c r="LV784" s="1"/>
      <c r="LZ784" s="1"/>
      <c r="MA784" s="1"/>
      <c r="MB784" s="202" t="s">
        <v>125</v>
      </c>
      <c r="MC784" s="202"/>
      <c r="MD784" s="262"/>
      <c r="ME784" s="1"/>
      <c r="MI784" s="1"/>
      <c r="MJ784" s="1"/>
      <c r="MK784" s="202" t="s">
        <v>125</v>
      </c>
      <c r="ML784" s="202"/>
      <c r="MM784" s="262"/>
      <c r="MN784" s="1"/>
      <c r="MR784" s="1"/>
      <c r="MS784" s="1"/>
      <c r="MT784" s="202" t="s">
        <v>125</v>
      </c>
      <c r="MU784" s="202"/>
      <c r="MV784" s="262"/>
      <c r="MW784" s="1"/>
      <c r="NA784" s="1"/>
      <c r="NB784" s="1"/>
      <c r="NC784" s="202" t="s">
        <v>125</v>
      </c>
      <c r="ND784" s="202"/>
      <c r="NE784" s="262"/>
      <c r="NF784" s="1"/>
      <c r="NJ784" s="1"/>
      <c r="NK784" s="1"/>
      <c r="NL784" s="202" t="s">
        <v>125</v>
      </c>
      <c r="NM784" s="202"/>
      <c r="NN784" s="262"/>
      <c r="NO784" s="1"/>
      <c r="NS784" s="1"/>
      <c r="NT784" s="1"/>
      <c r="NU784" s="202" t="s">
        <v>125</v>
      </c>
      <c r="NV784" s="202"/>
      <c r="NW784" s="262"/>
      <c r="NX784" s="1"/>
      <c r="OB784" s="1"/>
      <c r="OC784" s="1"/>
      <c r="OD784" s="202" t="s">
        <v>125</v>
      </c>
      <c r="OE784" s="202"/>
      <c r="OF784" s="262"/>
      <c r="OG784" s="1"/>
      <c r="OK784" s="1"/>
      <c r="OL784" s="1"/>
      <c r="OM784" s="202" t="s">
        <v>125</v>
      </c>
      <c r="ON784" s="202"/>
      <c r="OO784" s="262"/>
      <c r="OP784" s="1"/>
      <c r="OT784" s="1"/>
      <c r="OU784" s="1"/>
      <c r="OV784" s="202" t="s">
        <v>125</v>
      </c>
      <c r="OW784" s="202"/>
      <c r="OX784" s="262"/>
      <c r="OY784" s="1"/>
      <c r="PC784" s="1"/>
      <c r="PD784" s="1"/>
      <c r="PE784" s="202" t="s">
        <v>125</v>
      </c>
      <c r="PF784" s="202"/>
      <c r="PG784" s="262"/>
      <c r="PH784" s="1"/>
      <c r="PL784" s="1"/>
      <c r="PM784" s="1"/>
      <c r="PN784" s="202" t="s">
        <v>125</v>
      </c>
      <c r="PO784" s="202"/>
      <c r="PP784" s="262"/>
      <c r="PQ784" s="1"/>
      <c r="PU784" s="1"/>
      <c r="PV784" s="1"/>
      <c r="PW784" s="202" t="s">
        <v>125</v>
      </c>
      <c r="PX784" s="202"/>
      <c r="PY784" s="262"/>
      <c r="PZ784" s="1"/>
      <c r="QD784" s="1"/>
      <c r="QE784" s="1"/>
      <c r="QF784" s="202" t="s">
        <v>125</v>
      </c>
      <c r="QG784" s="202"/>
      <c r="QH784" s="262"/>
      <c r="QI784" s="1"/>
      <c r="QM784" s="1"/>
      <c r="QN784" s="1"/>
      <c r="QO784" s="202" t="s">
        <v>125</v>
      </c>
      <c r="QP784" s="202"/>
      <c r="QQ784" s="262"/>
      <c r="QR784" s="1"/>
      <c r="QV784" s="1"/>
      <c r="QW784" s="1"/>
      <c r="QX784" s="202" t="s">
        <v>125</v>
      </c>
      <c r="QY784" s="202"/>
      <c r="QZ784" s="262"/>
      <c r="RA784" s="1"/>
      <c r="RE784" s="1"/>
      <c r="RF784" s="1"/>
      <c r="RG784" s="202" t="s">
        <v>125</v>
      </c>
      <c r="RH784" s="202"/>
      <c r="RI784" s="262"/>
      <c r="RJ784" s="1"/>
      <c r="RN784" s="1"/>
      <c r="RO784" s="1"/>
      <c r="RP784" s="202" t="s">
        <v>125</v>
      </c>
      <c r="RQ784" s="202"/>
      <c r="RR784" s="262"/>
      <c r="RS784" s="2"/>
      <c r="SA784" s="42"/>
      <c r="SB784" s="2"/>
      <c r="SJ784" s="42"/>
      <c r="SK784" s="2"/>
      <c r="SS784" s="42"/>
      <c r="ST784" s="2"/>
      <c r="TB784" s="42"/>
      <c r="TC784" s="2"/>
      <c r="TK784" s="42"/>
      <c r="TL784" s="2"/>
      <c r="TT784" s="42"/>
      <c r="TU784" s="2"/>
      <c r="UC784" s="42"/>
      <c r="UD784" s="2"/>
      <c r="UL784" s="42"/>
      <c r="UM784" s="2"/>
      <c r="UU784" s="42"/>
      <c r="UV784" s="2"/>
      <c r="VD784" s="42"/>
      <c r="VE784" s="2"/>
      <c r="VM784" s="42"/>
      <c r="VN784" s="2"/>
      <c r="VV784" s="42"/>
      <c r="VW784" s="2"/>
      <c r="WE784" s="42"/>
      <c r="WF784" s="2"/>
      <c r="WN784" s="42"/>
      <c r="WO784" s="2"/>
      <c r="WW784" s="42"/>
      <c r="WX784" s="2"/>
      <c r="XF784" s="42"/>
      <c r="XG784" s="2"/>
      <c r="XO784" s="42"/>
      <c r="XP784" s="2"/>
      <c r="XX784" s="42"/>
      <c r="XY784" s="2"/>
      <c r="YG784" s="42"/>
      <c r="YH784" s="2"/>
      <c r="YP784" s="42"/>
      <c r="YQ784" s="2"/>
      <c r="YY784" s="42"/>
      <c r="YZ784" s="2"/>
      <c r="ZH784" s="42"/>
      <c r="ZI784" s="2"/>
      <c r="ZQ784" s="42"/>
      <c r="ZR784" s="2"/>
      <c r="ZZ784" s="42"/>
      <c r="AAA784" s="2"/>
      <c r="AAI784" s="42"/>
      <c r="AAJ784" s="2"/>
      <c r="AAR784" s="42"/>
      <c r="AAS784" s="2"/>
      <c r="ABA784" s="42"/>
      <c r="ABB784" s="2"/>
      <c r="ABJ784" s="42"/>
      <c r="ABK784" s="2"/>
      <c r="ABS784" s="42"/>
      <c r="ABT784" s="2"/>
      <c r="ACB784" s="42"/>
      <c r="ACC784" s="2"/>
      <c r="ACK784" s="42"/>
      <c r="ACL784" s="2"/>
      <c r="ACT784" s="42"/>
      <c r="ACU784" s="2"/>
      <c r="ADC784" s="42"/>
      <c r="ADD784" s="2"/>
      <c r="ADL784" s="42"/>
      <c r="ADM784" s="2"/>
      <c r="ADU784" s="42"/>
      <c r="ADV784" s="2"/>
      <c r="AED784" s="42"/>
      <c r="AEE784" s="2"/>
      <c r="AEM784" s="42"/>
      <c r="AEN784" s="2"/>
      <c r="AEV784" s="42"/>
      <c r="AEW784" s="2"/>
      <c r="AFE784" s="42"/>
      <c r="AFF784" s="2"/>
      <c r="AFN784" s="42"/>
      <c r="AFO784" s="2"/>
      <c r="AFW784" s="42"/>
      <c r="AFX784" s="2"/>
      <c r="AGF784" s="42"/>
      <c r="AGG784" s="2"/>
      <c r="AGO784" s="42"/>
      <c r="AGP784" s="2"/>
      <c r="AGX784" s="42"/>
      <c r="AGY784" s="2"/>
      <c r="AHG784" s="42"/>
      <c r="AHH784" s="2"/>
      <c r="AHP784" s="42"/>
      <c r="AHQ784" s="2"/>
      <c r="AHY784" s="42"/>
      <c r="AHZ784" s="2"/>
      <c r="AIH784" s="42"/>
      <c r="AII784" s="2"/>
      <c r="AIQ784" s="42"/>
      <c r="AIR784" s="2"/>
      <c r="AIZ784" s="42"/>
      <c r="AJA784" s="2"/>
      <c r="AJI784" s="42"/>
      <c r="AJJ784" s="2"/>
      <c r="AJR784" s="42"/>
      <c r="AJS784" s="2"/>
      <c r="AKA784" s="42"/>
      <c r="AKB784" s="2"/>
      <c r="AKJ784" s="42"/>
      <c r="AKK784" s="2"/>
      <c r="AKS784" s="42"/>
      <c r="AKT784" s="2"/>
      <c r="ALB784" s="42"/>
      <c r="ALC784" s="2"/>
      <c r="ALK784" s="42"/>
      <c r="ALL784" s="2"/>
      <c r="ALT784" s="42"/>
      <c r="ALU784" s="2"/>
      <c r="AMC784" s="42"/>
      <c r="AMD784" s="2"/>
      <c r="AML784" s="42"/>
      <c r="AMM784" s="2"/>
      <c r="AMU784" s="42"/>
      <c r="AMV784" s="2"/>
      <c r="AND784" s="42"/>
      <c r="ANE784" s="2"/>
      <c r="ANM784" s="42"/>
      <c r="ANN784" s="2"/>
      <c r="ANV784" s="42"/>
      <c r="ANW784" s="2"/>
      <c r="AOE784" s="42"/>
      <c r="AOF784" s="2"/>
      <c r="AON784" s="42"/>
      <c r="AOO784" s="2"/>
      <c r="AOW784" s="42"/>
      <c r="AOX784" s="2"/>
      <c r="APF784" s="42"/>
      <c r="APG784" s="2"/>
      <c r="APO784" s="42"/>
      <c r="APP784" s="2"/>
      <c r="APX784" s="42"/>
      <c r="APY784" s="2"/>
      <c r="AQG784" s="42"/>
      <c r="AQH784" s="505"/>
      <c r="AQI784" s="505"/>
      <c r="AQJ784" s="505"/>
      <c r="AQK784" s="505"/>
      <c r="AQL784" s="505"/>
      <c r="AQM784" s="505"/>
      <c r="AQN784" s="505"/>
      <c r="AQO784" s="505"/>
      <c r="AQP784" s="506"/>
      <c r="AQQ784" s="505"/>
      <c r="AQR784" s="505"/>
      <c r="AQS784" s="505"/>
      <c r="AQT784" s="505"/>
      <c r="AQU784" s="505"/>
      <c r="AQV784" s="505"/>
      <c r="AQW784" s="505"/>
      <c r="AQX784" s="505"/>
      <c r="AQY784" s="506"/>
      <c r="AQZ784" s="505"/>
      <c r="ARA784" s="505"/>
      <c r="ARB784" s="505"/>
      <c r="ARC784" s="505"/>
      <c r="ARD784" s="505"/>
      <c r="ARE784" s="505"/>
      <c r="ARF784" s="505"/>
      <c r="ARG784" s="505"/>
      <c r="ARH784" s="506"/>
      <c r="ARI784" s="505"/>
      <c r="ARJ784" s="505"/>
      <c r="ARK784" s="505"/>
      <c r="ARL784" s="505"/>
      <c r="ARM784" s="505"/>
      <c r="ARN784" s="505"/>
      <c r="ARO784" s="505"/>
      <c r="ARP784" s="505"/>
      <c r="ARQ784" s="506"/>
      <c r="ARR784" s="505"/>
      <c r="ARS784" s="505"/>
      <c r="ART784" s="505"/>
      <c r="ARU784" s="505"/>
      <c r="ARV784" s="505"/>
      <c r="ARW784" s="505"/>
      <c r="ARX784" s="505"/>
      <c r="ARY784" s="505"/>
      <c r="ARZ784" s="506"/>
      <c r="ASA784" s="505"/>
      <c r="ASB784" s="505"/>
      <c r="ASC784" s="505"/>
      <c r="ASD784" s="505"/>
      <c r="ASE784" s="505"/>
      <c r="ASF784" s="505"/>
      <c r="ASG784" s="505"/>
      <c r="ASH784" s="505"/>
      <c r="ASI784" s="506"/>
      <c r="ASJ784" s="505"/>
      <c r="ASK784" s="505"/>
      <c r="ASL784" s="505"/>
      <c r="ASM784" s="505"/>
      <c r="ASN784" s="505"/>
      <c r="ASO784" s="505"/>
      <c r="ASP784" s="505"/>
      <c r="ASQ784" s="505"/>
      <c r="ASR784" s="506"/>
      <c r="ASS784" s="505"/>
      <c r="AST784" s="505"/>
      <c r="ASU784" s="505"/>
      <c r="ASV784" s="505"/>
      <c r="ASW784" s="505"/>
      <c r="ASX784" s="505"/>
      <c r="ASY784" s="505"/>
      <c r="ASZ784" s="505"/>
      <c r="ATA784" s="506"/>
      <c r="ATB784" s="505"/>
      <c r="ATC784" s="505"/>
      <c r="ATD784" s="505"/>
      <c r="ATE784" s="505"/>
      <c r="ATF784" s="505"/>
      <c r="ATG784" s="505"/>
      <c r="ATH784" s="505"/>
      <c r="ATI784" s="505"/>
      <c r="ATJ784" s="506"/>
      <c r="ATK784" s="505"/>
      <c r="ATL784" s="505"/>
      <c r="ATM784" s="505"/>
      <c r="ATN784" s="505"/>
      <c r="ATO784" s="505"/>
      <c r="ATP784" s="505"/>
      <c r="ATQ784" s="505"/>
      <c r="ATR784" s="505"/>
      <c r="ATS784" s="506"/>
      <c r="ATT784" s="505"/>
      <c r="ATU784" s="505"/>
      <c r="ATV784" s="505"/>
      <c r="ATW784" s="505"/>
      <c r="ATX784" s="505"/>
      <c r="ATY784" s="505"/>
      <c r="ATZ784" s="505"/>
      <c r="AUA784" s="505"/>
      <c r="AUB784" s="506"/>
      <c r="AUC784" s="505"/>
      <c r="AUD784" s="505"/>
      <c r="AUE784" s="505"/>
      <c r="AUF784" s="505"/>
      <c r="AUG784" s="505"/>
      <c r="AUH784" s="505"/>
      <c r="AUI784" s="505"/>
      <c r="AUJ784" s="505"/>
      <c r="AUK784" s="506"/>
      <c r="AUL784" s="505"/>
      <c r="AUM784" s="505"/>
      <c r="AUN784" s="505"/>
      <c r="AUO784" s="505"/>
      <c r="AUP784" s="505"/>
      <c r="AUQ784" s="505"/>
      <c r="AUR784" s="505"/>
      <c r="AUS784" s="505"/>
      <c r="AUT784" s="506"/>
      <c r="AUU784" s="505"/>
      <c r="AUV784" s="505"/>
      <c r="AUW784" s="505"/>
      <c r="AUX784" s="505"/>
      <c r="AUY784" s="505"/>
      <c r="AUZ784" s="505"/>
      <c r="AVA784" s="505"/>
      <c r="AVB784" s="505"/>
      <c r="AVC784" s="506"/>
      <c r="AVD784" s="505"/>
      <c r="AVE784" s="505"/>
      <c r="AVF784" s="505"/>
      <c r="AVG784" s="505"/>
      <c r="AVH784" s="505"/>
      <c r="AVI784" s="505"/>
      <c r="AVJ784" s="505"/>
      <c r="AVK784" s="505"/>
      <c r="AVL784" s="506"/>
      <c r="AVM784" s="505"/>
      <c r="AVN784" s="505"/>
      <c r="AVO784" s="505"/>
      <c r="AVP784" s="505"/>
      <c r="AVQ784" s="505"/>
      <c r="AVR784" s="505"/>
      <c r="AVS784" s="505"/>
      <c r="AVT784" s="505"/>
      <c r="AVU784" s="506"/>
      <c r="AVV784" s="505"/>
      <c r="AVW784" s="505"/>
      <c r="AVX784" s="505"/>
      <c r="AVY784" s="505"/>
      <c r="AVZ784" s="505"/>
      <c r="AWA784" s="505"/>
      <c r="AWB784" s="505"/>
      <c r="AWC784" s="505"/>
      <c r="AWD784" s="506"/>
      <c r="AWE784" s="505"/>
      <c r="AWF784" s="505"/>
      <c r="AWG784" s="505"/>
      <c r="AWH784" s="505"/>
      <c r="AWI784" s="505"/>
      <c r="AWJ784" s="505"/>
      <c r="AWK784" s="505"/>
      <c r="AWL784" s="505"/>
      <c r="AWM784" s="506"/>
      <c r="AWN784" s="505"/>
      <c r="AWO784" s="505"/>
      <c r="AWP784" s="505"/>
      <c r="AWQ784" s="505"/>
      <c r="AWR784" s="505"/>
      <c r="AWS784" s="505"/>
      <c r="AWT784" s="505"/>
      <c r="AWU784" s="505"/>
      <c r="AWV784" s="506"/>
      <c r="AWW784" s="505"/>
      <c r="AWX784" s="505"/>
      <c r="AWY784" s="505"/>
      <c r="AWZ784" s="505"/>
      <c r="AXA784" s="505"/>
      <c r="AXB784" s="505"/>
      <c r="AXC784" s="505"/>
      <c r="AXD784" s="505"/>
      <c r="AXE784" s="506"/>
      <c r="AXF784" s="505"/>
      <c r="AXG784" s="505"/>
      <c r="AXH784" s="505"/>
      <c r="AXI784" s="505"/>
      <c r="AXJ784" s="505"/>
      <c r="AXK784" s="505"/>
      <c r="AXL784" s="505"/>
      <c r="AXM784" s="505"/>
      <c r="AXN784" s="506"/>
      <c r="AXO784" s="505"/>
      <c r="AXP784" s="505"/>
      <c r="AXQ784" s="505"/>
      <c r="AXR784" s="505"/>
      <c r="AXS784" s="505"/>
      <c r="AXT784" s="505"/>
      <c r="AXU784" s="505"/>
      <c r="AXV784" s="505"/>
      <c r="AXW784" s="506"/>
      <c r="AXX784" s="505"/>
      <c r="AXY784" s="505"/>
      <c r="AXZ784" s="505"/>
      <c r="AYA784" s="505"/>
      <c r="AYB784" s="505"/>
      <c r="AYC784" s="505"/>
      <c r="AYD784" s="505"/>
      <c r="AYE784" s="505"/>
      <c r="AYF784" s="506"/>
      <c r="AYG784" s="505"/>
      <c r="AYH784" s="505"/>
      <c r="AYI784" s="505"/>
      <c r="AYJ784" s="505"/>
      <c r="AYK784" s="505"/>
      <c r="AYL784" s="505"/>
      <c r="AYM784" s="505"/>
      <c r="AYN784" s="505"/>
      <c r="AYO784" s="506"/>
      <c r="AYP784" s="505"/>
      <c r="AYQ784" s="505"/>
      <c r="AYR784" s="505"/>
      <c r="AYS784" s="505"/>
      <c r="AYT784" s="505"/>
      <c r="AYU784" s="505"/>
      <c r="AYV784" s="505"/>
      <c r="AYW784" s="505"/>
      <c r="AYX784" s="506"/>
      <c r="AYY784" s="505"/>
      <c r="AYZ784" s="505"/>
      <c r="AZA784" s="505"/>
      <c r="AZB784" s="505"/>
      <c r="AZC784" s="505"/>
      <c r="AZD784" s="505"/>
      <c r="AZE784" s="505"/>
      <c r="AZF784" s="505"/>
      <c r="AZG784" s="506"/>
      <c r="AZH784" s="505"/>
      <c r="AZI784" s="505"/>
      <c r="AZJ784" s="505"/>
      <c r="AZK784" s="505"/>
      <c r="AZL784" s="505"/>
      <c r="AZM784" s="505"/>
      <c r="AZN784" s="505"/>
      <c r="AZO784" s="505"/>
      <c r="AZP784" s="506"/>
      <c r="AZQ784" s="505"/>
      <c r="AZR784" s="505"/>
      <c r="AZS784" s="505"/>
      <c r="AZT784" s="505"/>
      <c r="AZU784" s="505"/>
      <c r="AZV784" s="505"/>
      <c r="AZW784" s="505"/>
      <c r="AZX784" s="505"/>
      <c r="AZY784" s="506"/>
      <c r="AZZ784" s="505"/>
      <c r="BAA784" s="505"/>
      <c r="BAB784" s="505"/>
      <c r="BAC784" s="505"/>
      <c r="BAD784" s="505"/>
      <c r="BAE784" s="505"/>
      <c r="BAF784" s="505"/>
      <c r="BAG784" s="505"/>
      <c r="BAH784" s="506"/>
    </row>
    <row r="785" spans="1:1024 1026:1386" s="100" customFormat="1" ht="15.75">
      <c r="A785" s="57"/>
      <c r="E785" s="15" t="s">
        <v>1458</v>
      </c>
      <c r="F785" s="57"/>
      <c r="G785" s="204">
        <f>SUM(G712:G782)</f>
        <v>633.99999999999989</v>
      </c>
      <c r="H785" s="57"/>
      <c r="I785" s="268"/>
      <c r="J785" s="57"/>
      <c r="N785" s="15" t="s">
        <v>1458</v>
      </c>
      <c r="O785" s="57"/>
      <c r="P785" s="204">
        <f>SUM(P712:P782)</f>
        <v>508.70000000000005</v>
      </c>
      <c r="Q785" s="57"/>
      <c r="R785" s="268"/>
      <c r="S785" s="57"/>
      <c r="W785" s="15" t="s">
        <v>1458</v>
      </c>
      <c r="X785" s="57"/>
      <c r="Y785" s="204">
        <f>SUM(Y712:Y782)</f>
        <v>505.6</v>
      </c>
      <c r="Z785" s="57"/>
      <c r="AA785" s="268"/>
      <c r="AB785" s="57"/>
      <c r="AF785" s="15" t="s">
        <v>1458</v>
      </c>
      <c r="AG785" s="57"/>
      <c r="AH785" s="204">
        <f>SUM(AH712:AH782)</f>
        <v>338.8</v>
      </c>
      <c r="AI785" s="57"/>
      <c r="AJ785" s="268"/>
      <c r="AK785" s="57"/>
      <c r="AO785" s="15" t="s">
        <v>1458</v>
      </c>
      <c r="AP785" s="57"/>
      <c r="AQ785" s="204">
        <f>SUM(AQ712:AQ782)</f>
        <v>627.29999999999995</v>
      </c>
      <c r="AR785" s="57"/>
      <c r="AS785" s="268"/>
      <c r="AT785" s="57"/>
      <c r="AX785" s="15" t="s">
        <v>1458</v>
      </c>
      <c r="AY785" s="57"/>
      <c r="AZ785" s="204">
        <f>SUM(AZ712:AZ782)</f>
        <v>733.40000000000009</v>
      </c>
      <c r="BA785" s="57"/>
      <c r="BB785" s="268"/>
      <c r="BC785" s="57"/>
      <c r="BG785" s="15" t="s">
        <v>1458</v>
      </c>
      <c r="BH785" s="57"/>
      <c r="BI785" s="204">
        <f>SUM(BI712:BI782)</f>
        <v>508.09999999999997</v>
      </c>
      <c r="BJ785" s="57"/>
      <c r="BK785" s="268"/>
      <c r="BL785" s="57"/>
      <c r="BP785" s="15" t="s">
        <v>1458</v>
      </c>
      <c r="BQ785" s="57"/>
      <c r="BR785" s="204">
        <f>SUM(BR712:BR782)</f>
        <v>580.80000000000007</v>
      </c>
      <c r="BS785" s="57"/>
      <c r="BT785" s="268"/>
      <c r="BU785" s="57"/>
      <c r="BY785" s="15" t="s">
        <v>1458</v>
      </c>
      <c r="BZ785" s="57"/>
      <c r="CA785" s="204">
        <f>SUM(CA712:CA782)</f>
        <v>576.19999999999993</v>
      </c>
      <c r="CB785" s="57"/>
      <c r="CC785" s="268"/>
      <c r="CD785" s="57"/>
      <c r="CH785" s="15" t="s">
        <v>1458</v>
      </c>
      <c r="CI785" s="57"/>
      <c r="CJ785" s="204">
        <f>SUM(CJ712:CJ782)</f>
        <v>219.9</v>
      </c>
      <c r="CK785" s="57"/>
      <c r="CL785" s="268"/>
      <c r="CM785" s="57"/>
      <c r="CQ785" s="15" t="s">
        <v>1458</v>
      </c>
      <c r="CR785" s="57"/>
      <c r="CS785" s="204">
        <f>SUM(CS712:CS782)</f>
        <v>409.8</v>
      </c>
      <c r="CT785" s="57"/>
      <c r="CU785" s="268"/>
      <c r="CV785" s="57"/>
      <c r="CZ785" s="15" t="s">
        <v>1458</v>
      </c>
      <c r="DA785" s="57"/>
      <c r="DB785" s="204">
        <f>SUM(DB712:DB782)</f>
        <v>378.70000000000005</v>
      </c>
      <c r="DC785" s="57"/>
      <c r="DD785" s="268"/>
      <c r="DE785" s="57"/>
      <c r="DI785" s="15" t="s">
        <v>1458</v>
      </c>
      <c r="DJ785" s="57"/>
      <c r="DK785" s="204">
        <f>SUM(DK712:DK782)</f>
        <v>545.30000000000007</v>
      </c>
      <c r="DL785" s="57"/>
      <c r="DM785" s="268"/>
      <c r="DN785" s="57"/>
      <c r="DR785" s="15" t="s">
        <v>1458</v>
      </c>
      <c r="DS785" s="57"/>
      <c r="DT785" s="204">
        <f>SUM(DT712:DT782)</f>
        <v>334.5</v>
      </c>
      <c r="DU785" s="57"/>
      <c r="DV785" s="268"/>
      <c r="DW785" s="57"/>
      <c r="EA785" s="15" t="s">
        <v>1458</v>
      </c>
      <c r="EB785" s="57"/>
      <c r="EC785" s="204">
        <f>SUM(EC712:EC782)</f>
        <v>321.39999999999998</v>
      </c>
      <c r="ED785" s="57"/>
      <c r="EE785" s="268"/>
      <c r="EF785" s="57"/>
      <c r="EJ785" s="15" t="s">
        <v>1458</v>
      </c>
      <c r="EK785" s="57"/>
      <c r="EL785" s="204">
        <f>SUM(EL712:EL782)</f>
        <v>444.85</v>
      </c>
      <c r="EM785" s="57"/>
      <c r="EN785" s="268"/>
      <c r="EO785" s="57"/>
      <c r="ES785" s="15" t="s">
        <v>1458</v>
      </c>
      <c r="ET785" s="57"/>
      <c r="EU785" s="204">
        <f>SUM(EU712:EU782)</f>
        <v>493.90000000000003</v>
      </c>
      <c r="EV785" s="57"/>
      <c r="EW785" s="268"/>
      <c r="EX785" s="57"/>
      <c r="FB785" s="15" t="s">
        <v>1458</v>
      </c>
      <c r="FC785" s="57"/>
      <c r="FD785" s="204">
        <f>SUM(FD712:FD782)</f>
        <v>471.6</v>
      </c>
      <c r="FE785" s="57"/>
      <c r="FF785" s="268"/>
      <c r="FG785" s="57"/>
      <c r="FK785" s="15" t="s">
        <v>1458</v>
      </c>
      <c r="FL785" s="57"/>
      <c r="FM785" s="204">
        <f>SUM(FM712:FM782)</f>
        <v>476.59999999999997</v>
      </c>
      <c r="FN785" s="57"/>
      <c r="FO785" s="268"/>
      <c r="FP785" s="57"/>
      <c r="FT785" s="15" t="s">
        <v>1458</v>
      </c>
      <c r="FU785" s="57"/>
      <c r="FV785" s="204">
        <f>SUM(FV712:FV782)</f>
        <v>164.6</v>
      </c>
      <c r="FW785" s="57"/>
      <c r="FX785" s="268"/>
      <c r="FY785" s="57"/>
      <c r="GC785" s="15" t="s">
        <v>1458</v>
      </c>
      <c r="GD785" s="57"/>
      <c r="GE785" s="204">
        <f>SUM(GE712:GE782)</f>
        <v>151.10000000000002</v>
      </c>
      <c r="GF785" s="57"/>
      <c r="GG785" s="268"/>
      <c r="GH785" s="57"/>
      <c r="GL785" s="15" t="s">
        <v>1458</v>
      </c>
      <c r="GM785" s="57"/>
      <c r="GN785" s="204">
        <f>SUM(GN712:GN782)</f>
        <v>254.29999999999998</v>
      </c>
      <c r="GO785" s="57"/>
      <c r="GP785" s="268"/>
      <c r="GQ785" s="57"/>
      <c r="GU785" s="15" t="s">
        <v>1458</v>
      </c>
      <c r="GV785" s="57"/>
      <c r="GW785" s="204">
        <f>SUM(GW712:GW782)</f>
        <v>176.89999999999998</v>
      </c>
      <c r="GX785" s="57"/>
      <c r="GY785" s="268"/>
      <c r="GZ785" s="57"/>
      <c r="HD785" s="15" t="s">
        <v>1458</v>
      </c>
      <c r="HE785" s="57"/>
      <c r="HF785" s="204">
        <f>SUM(HF712:HF782)</f>
        <v>398.5</v>
      </c>
      <c r="HG785" s="57"/>
      <c r="HH785" s="268"/>
      <c r="HI785" s="57"/>
      <c r="HM785" s="15" t="s">
        <v>1458</v>
      </c>
      <c r="HN785" s="57"/>
      <c r="HO785" s="204">
        <f>SUM(HO712:HO782)</f>
        <v>300.3</v>
      </c>
      <c r="HP785" s="57"/>
      <c r="HQ785" s="268"/>
      <c r="HR785" s="57"/>
      <c r="HV785" s="15" t="s">
        <v>1458</v>
      </c>
      <c r="HW785" s="57"/>
      <c r="HX785" s="204">
        <f>SUM(HX712:HX782)</f>
        <v>247.65000000000003</v>
      </c>
      <c r="HY785" s="57"/>
      <c r="HZ785" s="268"/>
      <c r="IA785" s="57"/>
      <c r="IE785" s="15" t="s">
        <v>1458</v>
      </c>
      <c r="IF785" s="57"/>
      <c r="IG785" s="204" t="e">
        <f>SUM(IG712:IG782)</f>
        <v>#N/A</v>
      </c>
      <c r="IH785" s="57"/>
      <c r="II785" s="268"/>
      <c r="IJ785" s="57"/>
      <c r="IN785" s="15" t="s">
        <v>1458</v>
      </c>
      <c r="IO785" s="57"/>
      <c r="IP785" s="204">
        <f>SUM(IP712:IP782)</f>
        <v>740</v>
      </c>
      <c r="IQ785" s="57"/>
      <c r="IR785" s="268"/>
      <c r="IS785" s="57"/>
      <c r="IU785" s="15"/>
      <c r="IW785" s="15" t="s">
        <v>1458</v>
      </c>
      <c r="IX785" s="57"/>
      <c r="IY785" s="204">
        <f>SUM(IY712:IY782)</f>
        <v>596.69999999999982</v>
      </c>
      <c r="IZ785" s="57"/>
      <c r="JA785" s="268"/>
      <c r="JB785" s="57"/>
      <c r="JF785" s="15" t="s">
        <v>1458</v>
      </c>
      <c r="JG785" s="57"/>
      <c r="JH785" s="204">
        <f>SUM(JH712:JH782)</f>
        <v>344.7</v>
      </c>
      <c r="JI785" s="57"/>
      <c r="JJ785" s="268"/>
      <c r="JK785" s="57"/>
      <c r="JO785" s="15" t="s">
        <v>1458</v>
      </c>
      <c r="JP785" s="57"/>
      <c r="JQ785" s="204">
        <f>SUM(JQ712:JQ782)</f>
        <v>92.4</v>
      </c>
      <c r="JR785" s="57"/>
      <c r="JS785" s="268"/>
      <c r="JT785" s="57"/>
      <c r="JX785" s="15" t="s">
        <v>1458</v>
      </c>
      <c r="JY785" s="57"/>
      <c r="JZ785" s="204">
        <f>SUM(JZ712:JZ782)</f>
        <v>302.7</v>
      </c>
      <c r="KA785" s="57"/>
      <c r="KB785" s="268"/>
      <c r="KC785" s="57"/>
      <c r="KG785" s="15" t="s">
        <v>1458</v>
      </c>
      <c r="KH785" s="57"/>
      <c r="KI785" s="204">
        <f>SUM(KI712:KI782)</f>
        <v>257.5</v>
      </c>
      <c r="KJ785" s="57"/>
      <c r="KK785" s="268"/>
      <c r="KL785" s="57"/>
      <c r="KP785" s="15" t="s">
        <v>1458</v>
      </c>
      <c r="KQ785" s="57"/>
      <c r="KR785" s="204">
        <f>SUM(KR712:KR782)</f>
        <v>514.09999999999991</v>
      </c>
      <c r="KS785" s="57"/>
      <c r="KT785" s="268"/>
      <c r="KU785" s="57"/>
      <c r="KY785" s="15" t="s">
        <v>1458</v>
      </c>
      <c r="KZ785" s="57"/>
      <c r="LA785" s="204">
        <f>SUM(LA712:LA782)</f>
        <v>630.5</v>
      </c>
      <c r="LB785" s="57"/>
      <c r="LC785" s="268"/>
      <c r="LD785" s="57"/>
      <c r="LH785" s="15" t="s">
        <v>1458</v>
      </c>
      <c r="LI785" s="57"/>
      <c r="LJ785" s="204">
        <f>SUM(LJ712:LJ782)</f>
        <v>439.9</v>
      </c>
      <c r="LK785" s="57"/>
      <c r="LL785" s="268"/>
      <c r="LM785" s="57"/>
      <c r="LQ785" s="15" t="s">
        <v>1458</v>
      </c>
      <c r="LR785" s="57"/>
      <c r="LS785" s="204">
        <f>SUM(LS712:LS782)</f>
        <v>312.00000000000006</v>
      </c>
      <c r="LT785" s="57"/>
      <c r="LU785" s="268"/>
      <c r="LV785" s="57"/>
      <c r="LZ785" s="15" t="s">
        <v>1458</v>
      </c>
      <c r="MA785" s="57"/>
      <c r="MB785" s="204" t="e">
        <f>SUM(MB712:MB782)</f>
        <v>#N/A</v>
      </c>
      <c r="MC785" s="57"/>
      <c r="MD785" s="268"/>
      <c r="ME785" s="57"/>
      <c r="MI785" s="15" t="s">
        <v>1458</v>
      </c>
      <c r="MJ785" s="57"/>
      <c r="MK785" s="204">
        <f>SUM(MK712:MK782)</f>
        <v>155.4</v>
      </c>
      <c r="ML785" s="57"/>
      <c r="MM785" s="268"/>
      <c r="MN785" s="57"/>
      <c r="MR785" s="15" t="s">
        <v>1458</v>
      </c>
      <c r="MS785" s="57"/>
      <c r="MT785" s="204">
        <f>SUM(MT712:MT782)</f>
        <v>50.499999999999993</v>
      </c>
      <c r="MU785" s="57"/>
      <c r="MV785" s="268"/>
      <c r="MW785" s="57"/>
      <c r="NA785" s="15" t="s">
        <v>1458</v>
      </c>
      <c r="NB785" s="57"/>
      <c r="NC785" s="204">
        <f>SUM(NC712:NC782)</f>
        <v>683.99999999999989</v>
      </c>
      <c r="ND785" s="57"/>
      <c r="NE785" s="268"/>
      <c r="NF785" s="57"/>
      <c r="NJ785" s="15" t="s">
        <v>1458</v>
      </c>
      <c r="NK785" s="57"/>
      <c r="NL785" s="204">
        <f>SUM(NL712:NL782)</f>
        <v>90.399999999999991</v>
      </c>
      <c r="NM785" s="57"/>
      <c r="NN785" s="268"/>
      <c r="NO785" s="57"/>
      <c r="NS785" s="15" t="s">
        <v>1458</v>
      </c>
      <c r="NT785" s="57"/>
      <c r="NU785" s="204">
        <f>SUM(NU712:NU782)</f>
        <v>521.30000000000007</v>
      </c>
      <c r="NV785" s="57"/>
      <c r="NW785" s="268"/>
      <c r="NX785" s="57"/>
      <c r="OB785" s="15" t="s">
        <v>1458</v>
      </c>
      <c r="OC785" s="57"/>
      <c r="OD785" s="204">
        <f>SUM(OD712:OD782)</f>
        <v>272.39999999999998</v>
      </c>
      <c r="OE785" s="57"/>
      <c r="OF785" s="268"/>
      <c r="OG785" s="57"/>
      <c r="OK785" s="15" t="s">
        <v>1458</v>
      </c>
      <c r="OL785" s="57"/>
      <c r="OM785" s="204">
        <f>SUM(OM712:OM782)</f>
        <v>247.3</v>
      </c>
      <c r="ON785" s="57"/>
      <c r="OO785" s="268"/>
      <c r="OP785" s="57"/>
      <c r="OT785" s="15" t="s">
        <v>1458</v>
      </c>
      <c r="OU785" s="57"/>
      <c r="OV785" s="204">
        <f>SUM(OV712:OV782)</f>
        <v>329.09999999999997</v>
      </c>
      <c r="OW785" s="57"/>
      <c r="OX785" s="268"/>
      <c r="OY785" s="57"/>
      <c r="PC785" s="15" t="s">
        <v>1458</v>
      </c>
      <c r="PD785" s="57"/>
      <c r="PE785" s="204">
        <f>SUM(PE712:PE782)</f>
        <v>320.19999999999993</v>
      </c>
      <c r="PF785" s="57"/>
      <c r="PG785" s="268"/>
      <c r="PH785" s="57"/>
      <c r="PL785" s="15" t="s">
        <v>1458</v>
      </c>
      <c r="PM785" s="57"/>
      <c r="PN785" s="204" t="e">
        <f>SUM(PN712:PN782)</f>
        <v>#N/A</v>
      </c>
      <c r="PO785" s="57"/>
      <c r="PP785" s="268"/>
      <c r="PQ785" s="57"/>
      <c r="PU785" s="15" t="s">
        <v>1458</v>
      </c>
      <c r="PV785" s="57"/>
      <c r="PW785" s="204">
        <f>SUM(PW712:PW782)</f>
        <v>339.8</v>
      </c>
      <c r="PX785" s="57"/>
      <c r="PY785" s="268"/>
      <c r="PZ785" s="57"/>
      <c r="QD785" s="15" t="s">
        <v>1458</v>
      </c>
      <c r="QE785" s="57"/>
      <c r="QF785" s="204" t="e">
        <f>SUM(QF712:QF782)</f>
        <v>#N/A</v>
      </c>
      <c r="QG785" s="57"/>
      <c r="QH785" s="268"/>
      <c r="QI785" s="57"/>
      <c r="QM785" s="15" t="s">
        <v>1458</v>
      </c>
      <c r="QN785" s="57"/>
      <c r="QO785" s="204">
        <f>SUM(QO712:QO782)</f>
        <v>107.65</v>
      </c>
      <c r="QP785" s="57"/>
      <c r="QQ785" s="268"/>
      <c r="QR785" s="57"/>
      <c r="QV785" s="15" t="s">
        <v>1458</v>
      </c>
      <c r="QW785" s="57"/>
      <c r="QX785" s="204">
        <f>SUM(QX712:QX782)</f>
        <v>236.6</v>
      </c>
      <c r="QY785" s="57"/>
      <c r="QZ785" s="268"/>
      <c r="RA785" s="57"/>
      <c r="RE785" s="15" t="s">
        <v>1458</v>
      </c>
      <c r="RF785" s="57"/>
      <c r="RG785" s="204">
        <f>SUM(RG712:RG782)</f>
        <v>55.5</v>
      </c>
      <c r="RH785" s="57"/>
      <c r="RI785" s="268"/>
      <c r="RJ785" s="57"/>
      <c r="RN785" s="15" t="s">
        <v>1458</v>
      </c>
      <c r="RO785" s="57"/>
      <c r="RP785" s="204">
        <f>SUM(RP712:RP782)</f>
        <v>114.1</v>
      </c>
      <c r="RQ785" s="57"/>
      <c r="RR785" s="268"/>
      <c r="RS785" s="182"/>
      <c r="RW785" s="15" t="s">
        <v>1458</v>
      </c>
      <c r="RY785" s="204">
        <f>SUM(RY712:RY782)</f>
        <v>163</v>
      </c>
      <c r="SA785" s="270"/>
      <c r="SB785" s="182"/>
      <c r="SF785" s="15" t="s">
        <v>1458</v>
      </c>
      <c r="SH785" s="204">
        <f>SUM(SH712:SH782)</f>
        <v>519.20000000000005</v>
      </c>
      <c r="SJ785" s="270"/>
      <c r="SK785" s="182"/>
      <c r="SO785" s="15" t="s">
        <v>1458</v>
      </c>
      <c r="SQ785" s="204" t="e">
        <f>SUM(SQ712:SQ782)</f>
        <v>#N/A</v>
      </c>
      <c r="SS785" s="270"/>
      <c r="ST785" s="182"/>
      <c r="SX785" s="15" t="s">
        <v>1458</v>
      </c>
      <c r="SZ785" s="204">
        <f>SUM(SZ712:SZ782)</f>
        <v>188</v>
      </c>
      <c r="TB785" s="270"/>
      <c r="TC785" s="182"/>
      <c r="TG785" s="15" t="s">
        <v>1458</v>
      </c>
      <c r="TI785" s="204">
        <f>SUM(TI712:TI782)</f>
        <v>331.40000000000003</v>
      </c>
      <c r="TK785" s="270"/>
      <c r="TL785" s="182"/>
      <c r="TP785" s="15" t="s">
        <v>1458</v>
      </c>
      <c r="TR785" s="204">
        <f>SUM(TR712:TR782)</f>
        <v>455</v>
      </c>
      <c r="TT785" s="270"/>
      <c r="TU785" s="182"/>
      <c r="TY785" s="15" t="s">
        <v>1458</v>
      </c>
      <c r="UA785" s="204">
        <f>SUM(UA712:UA782)</f>
        <v>266.40000000000003</v>
      </c>
      <c r="UC785" s="270"/>
      <c r="UD785" s="182"/>
      <c r="UH785" s="15" t="s">
        <v>1458</v>
      </c>
      <c r="UJ785" s="204">
        <f>SUM(UJ712:UJ782)</f>
        <v>470.69999999999993</v>
      </c>
      <c r="UL785" s="270"/>
      <c r="UM785" s="182"/>
      <c r="UQ785" s="15" t="s">
        <v>1458</v>
      </c>
      <c r="US785" s="204">
        <f>SUM(US712:US782)</f>
        <v>389.29999999999995</v>
      </c>
      <c r="UU785" s="270"/>
      <c r="UV785" s="182"/>
      <c r="UZ785" s="15" t="s">
        <v>1458</v>
      </c>
      <c r="VB785" s="204">
        <f>SUM(VB712:VB782)</f>
        <v>455.75</v>
      </c>
      <c r="VD785" s="270"/>
      <c r="VE785" s="182"/>
      <c r="VI785" s="15" t="s">
        <v>1458</v>
      </c>
      <c r="VK785" s="204">
        <f>SUM(VK712:VK782)</f>
        <v>511.09999999999991</v>
      </c>
      <c r="VM785" s="270"/>
      <c r="VN785" s="182"/>
      <c r="VR785" s="15" t="s">
        <v>1458</v>
      </c>
      <c r="VT785" s="204">
        <f>SUM(VT712:VT782)</f>
        <v>118.7</v>
      </c>
      <c r="VV785" s="270"/>
      <c r="VW785" s="182"/>
      <c r="WA785" s="15" t="s">
        <v>1458</v>
      </c>
      <c r="WC785" s="204" t="e">
        <f>SUM(WC712:WC782)</f>
        <v>#N/A</v>
      </c>
      <c r="WE785" s="270"/>
      <c r="WF785" s="182"/>
      <c r="WJ785" s="15" t="s">
        <v>1458</v>
      </c>
      <c r="WL785" s="204">
        <f>SUM(WL712:WL782)</f>
        <v>455.7</v>
      </c>
      <c r="WN785" s="270"/>
      <c r="WO785" s="182"/>
      <c r="WS785" s="15" t="s">
        <v>1458</v>
      </c>
      <c r="WU785" s="204">
        <f>SUM(WU712:WU782)</f>
        <v>172.5</v>
      </c>
      <c r="WW785" s="270"/>
      <c r="WX785" s="182"/>
      <c r="XB785" s="15" t="s">
        <v>1458</v>
      </c>
      <c r="XD785" s="204">
        <f>SUM(XD712:XD782)</f>
        <v>151.6</v>
      </c>
      <c r="XF785" s="270"/>
      <c r="XG785" s="182"/>
      <c r="XK785" s="15" t="s">
        <v>1458</v>
      </c>
      <c r="XM785" s="204">
        <f>SUM(XM712:XM782)</f>
        <v>338.09999999999997</v>
      </c>
      <c r="XO785" s="270"/>
      <c r="XP785" s="182"/>
      <c r="XT785" s="15" t="s">
        <v>1458</v>
      </c>
      <c r="XV785" s="204">
        <f>SUM(XV712:XV782)</f>
        <v>510.4</v>
      </c>
      <c r="XX785" s="270"/>
      <c r="XY785" s="182"/>
      <c r="YC785" s="15" t="s">
        <v>1458</v>
      </c>
      <c r="YE785" s="204">
        <f>SUM(YE712:YE782)</f>
        <v>210.09999999999997</v>
      </c>
      <c r="YG785" s="270"/>
      <c r="YH785" s="182"/>
      <c r="YL785" s="15" t="s">
        <v>1458</v>
      </c>
      <c r="YN785" s="204" t="e">
        <f>SUM(YN712:YN782)</f>
        <v>#N/A</v>
      </c>
      <c r="YP785" s="270"/>
      <c r="YQ785" s="182"/>
      <c r="YU785" s="15" t="s">
        <v>1458</v>
      </c>
      <c r="YW785" s="204" t="e">
        <f>SUM(YW712:YW782)</f>
        <v>#N/A</v>
      </c>
      <c r="YY785" s="270"/>
      <c r="YZ785" s="182"/>
      <c r="ZD785" s="15" t="s">
        <v>1458</v>
      </c>
      <c r="ZF785" s="204" t="e">
        <f>SUM(ZF712:ZF782)</f>
        <v>#N/A</v>
      </c>
      <c r="ZH785" s="270"/>
      <c r="ZI785" s="182"/>
      <c r="ZM785" s="15" t="s">
        <v>1458</v>
      </c>
      <c r="ZO785" s="204" t="e">
        <f>SUM(ZO712:ZO782)</f>
        <v>#N/A</v>
      </c>
      <c r="ZQ785" s="270"/>
      <c r="ZR785" s="182"/>
      <c r="ZV785" s="15" t="s">
        <v>1458</v>
      </c>
      <c r="ZX785" s="204">
        <f>SUM(ZX712:ZX782)</f>
        <v>288.89999999999998</v>
      </c>
      <c r="ZZ785" s="270"/>
      <c r="AAA785" s="182"/>
      <c r="AAE785" s="15" t="s">
        <v>1458</v>
      </c>
      <c r="AAG785" s="204">
        <f>SUM(AAG712:AAG782)</f>
        <v>478.59999999999997</v>
      </c>
      <c r="AAI785" s="270"/>
      <c r="AAJ785" s="182"/>
      <c r="AAN785" s="15" t="s">
        <v>1458</v>
      </c>
      <c r="AAP785" s="204" t="e">
        <f>SUM(AAP712:AAP782)</f>
        <v>#N/A</v>
      </c>
      <c r="AAR785" s="270"/>
      <c r="AAS785" s="182"/>
      <c r="AAW785" s="15" t="s">
        <v>1458</v>
      </c>
      <c r="AAY785" s="204">
        <f>SUM(AAY712:AAY782)</f>
        <v>268</v>
      </c>
      <c r="ABA785" s="270"/>
      <c r="ABB785" s="182"/>
      <c r="ABF785" s="15" t="s">
        <v>1458</v>
      </c>
      <c r="ABH785" s="204">
        <f>SUM(ABH712:ABH782)</f>
        <v>671.2</v>
      </c>
      <c r="ABJ785" s="270"/>
      <c r="ABK785" s="182"/>
      <c r="ABO785" s="15" t="s">
        <v>1458</v>
      </c>
      <c r="ABQ785" s="204">
        <f>SUM(ABQ712:ABQ782)</f>
        <v>272.5</v>
      </c>
      <c r="ABS785" s="270"/>
      <c r="ABT785" s="182"/>
      <c r="ABX785" s="15" t="s">
        <v>1458</v>
      </c>
      <c r="ABZ785" s="204">
        <f>SUM(ABZ712:ABZ782)</f>
        <v>559.04999999999995</v>
      </c>
      <c r="ACB785" s="270"/>
      <c r="ACC785" s="182"/>
      <c r="ACG785" s="15" t="s">
        <v>1458</v>
      </c>
      <c r="ACI785" s="204">
        <f>SUM(ACI712:ACI782)</f>
        <v>191.5</v>
      </c>
      <c r="ACK785" s="270"/>
      <c r="ACL785" s="182"/>
      <c r="ACP785" s="15" t="s">
        <v>1458</v>
      </c>
      <c r="ACR785" s="204">
        <f>SUM(ACR712:ACR782)</f>
        <v>477.70000000000005</v>
      </c>
      <c r="ACT785" s="270"/>
      <c r="ACU785" s="182"/>
      <c r="ACY785" s="15" t="s">
        <v>1458</v>
      </c>
      <c r="ADA785" s="204">
        <f>SUM(ADA712:ADA782)</f>
        <v>456.1</v>
      </c>
      <c r="ADC785" s="270"/>
      <c r="ADD785" s="182"/>
      <c r="ADH785" s="15" t="s">
        <v>1458</v>
      </c>
      <c r="ADJ785" s="204">
        <f>SUM(ADJ712:ADJ782)</f>
        <v>156.39999999999998</v>
      </c>
      <c r="ADL785" s="270"/>
      <c r="ADM785" s="182"/>
      <c r="ADQ785" s="15" t="s">
        <v>1458</v>
      </c>
      <c r="ADS785" s="204">
        <f>SUM(ADS712:ADS782)</f>
        <v>229.2</v>
      </c>
      <c r="ADU785" s="270"/>
      <c r="ADV785" s="182"/>
      <c r="ADZ785" s="15" t="s">
        <v>1458</v>
      </c>
      <c r="AEB785" s="204" t="e">
        <f>SUM(AEB712:AEB782)</f>
        <v>#N/A</v>
      </c>
      <c r="AED785" s="270"/>
      <c r="AEE785" s="182"/>
      <c r="AEI785" s="15" t="s">
        <v>1458</v>
      </c>
      <c r="AEK785" s="204">
        <f>SUM(AEK712:AEK782)</f>
        <v>435.29999999999995</v>
      </c>
      <c r="AEM785" s="270"/>
      <c r="AEN785" s="182"/>
      <c r="AER785" s="15" t="s">
        <v>1458</v>
      </c>
      <c r="AET785" s="204">
        <f>SUM(AET712:AET782)</f>
        <v>274.10000000000002</v>
      </c>
      <c r="AEV785" s="270"/>
      <c r="AEW785" s="182"/>
      <c r="AFA785" s="15" t="s">
        <v>1458</v>
      </c>
      <c r="AFC785" s="204">
        <f>SUM(AFC712:AFC782)</f>
        <v>208.1</v>
      </c>
      <c r="AFE785" s="270"/>
      <c r="AFF785" s="182"/>
      <c r="AFJ785" s="15" t="s">
        <v>1458</v>
      </c>
      <c r="AFL785" s="204" t="e">
        <f>SUM(AFL712:AFL782)</f>
        <v>#N/A</v>
      </c>
      <c r="AFN785" s="270"/>
      <c r="AFO785" s="182"/>
      <c r="AFS785" s="15" t="s">
        <v>1458</v>
      </c>
      <c r="AFU785" s="204">
        <f>SUM(AFU712:AFU782)</f>
        <v>165.5</v>
      </c>
      <c r="AFW785" s="270"/>
      <c r="AFX785" s="182"/>
      <c r="AGB785" s="15" t="s">
        <v>1458</v>
      </c>
      <c r="AGD785" s="204">
        <f>SUM(AGD712:AGD782)</f>
        <v>278.8</v>
      </c>
      <c r="AGF785" s="270"/>
      <c r="AGG785" s="182"/>
      <c r="AGK785" s="15" t="s">
        <v>1458</v>
      </c>
      <c r="AGM785" s="204">
        <f>SUM(AGM712:AGM782)</f>
        <v>243.6</v>
      </c>
      <c r="AGO785" s="270"/>
      <c r="AGP785" s="182"/>
      <c r="AGT785" s="15" t="s">
        <v>1458</v>
      </c>
      <c r="AGV785" s="204">
        <f>SUM(AGV712:AGV782)</f>
        <v>657.0999999999998</v>
      </c>
      <c r="AGX785" s="270"/>
      <c r="AGY785" s="182"/>
      <c r="AHC785" s="15" t="s">
        <v>1458</v>
      </c>
      <c r="AHE785" s="204" t="e">
        <f>SUM(AHE712:AHE782)</f>
        <v>#N/A</v>
      </c>
      <c r="AHG785" s="270"/>
      <c r="AHH785" s="182"/>
      <c r="AHL785" s="15" t="s">
        <v>1458</v>
      </c>
      <c r="AHN785" s="204">
        <f>SUM(AHN712:AHN782)</f>
        <v>212.8</v>
      </c>
      <c r="AHP785" s="270"/>
      <c r="AHQ785" s="182"/>
      <c r="AHU785" s="15" t="s">
        <v>1458</v>
      </c>
      <c r="AHW785" s="204">
        <f>SUM(AHW712:AHW782)</f>
        <v>230.7</v>
      </c>
      <c r="AHY785" s="270"/>
      <c r="AHZ785" s="182"/>
      <c r="AID785" s="15" t="s">
        <v>1458</v>
      </c>
      <c r="AIF785" s="204" t="e">
        <f>SUM(AIF712:AIF782)</f>
        <v>#N/A</v>
      </c>
      <c r="AIH785" s="270"/>
      <c r="AII785" s="182"/>
      <c r="AIM785" s="15" t="s">
        <v>1458</v>
      </c>
      <c r="AIO785" s="204">
        <f>SUM(AIO712:AIO782)</f>
        <v>79.5</v>
      </c>
      <c r="AIQ785" s="270"/>
      <c r="AIR785" s="182"/>
      <c r="AIV785" s="15" t="s">
        <v>1458</v>
      </c>
      <c r="AIX785" s="204">
        <f>SUM(AIX712:AIX782)</f>
        <v>24.900000000000002</v>
      </c>
      <c r="AIZ785" s="270"/>
      <c r="AJA785" s="182"/>
      <c r="AJE785" s="15" t="s">
        <v>1458</v>
      </c>
      <c r="AJG785" s="204" t="e">
        <f>SUM(AJG712:AJG782)</f>
        <v>#N/A</v>
      </c>
      <c r="AJI785" s="270"/>
      <c r="AJJ785" s="182"/>
      <c r="AJN785" s="15" t="s">
        <v>1458</v>
      </c>
      <c r="AJP785" s="204" t="e">
        <f>SUM(AJP712:AJP782)</f>
        <v>#N/A</v>
      </c>
      <c r="AJR785" s="270"/>
      <c r="AJS785" s="182"/>
      <c r="AJW785" s="15" t="s">
        <v>1458</v>
      </c>
      <c r="AJY785" s="204" t="e">
        <f>SUM(AJY712:AJY782)</f>
        <v>#N/A</v>
      </c>
      <c r="AKA785" s="270"/>
      <c r="AKB785" s="182"/>
      <c r="AKF785" s="15" t="s">
        <v>1458</v>
      </c>
      <c r="AKH785" s="204">
        <f>SUM(AKH712:AKH782)</f>
        <v>427.8</v>
      </c>
      <c r="AKJ785" s="270"/>
      <c r="AKK785" s="182"/>
      <c r="AKO785" s="15" t="s">
        <v>1458</v>
      </c>
      <c r="AKQ785" s="204" t="e">
        <f>SUM(AKQ712:AKQ782)</f>
        <v>#N/A</v>
      </c>
      <c r="AKS785" s="270"/>
      <c r="AKT785" s="182"/>
      <c r="AKX785" s="15" t="s">
        <v>1458</v>
      </c>
      <c r="AKZ785" s="204" t="e">
        <f>SUM(AKZ712:AKZ782)</f>
        <v>#N/A</v>
      </c>
      <c r="ALB785" s="270"/>
      <c r="ALC785" s="182"/>
      <c r="ALG785" s="15" t="s">
        <v>1458</v>
      </c>
      <c r="ALI785" s="204" t="e">
        <f>SUM(ALI712:ALI782)</f>
        <v>#N/A</v>
      </c>
      <c r="ALK785" s="270"/>
      <c r="ALL785" s="182"/>
      <c r="ALP785" s="15" t="s">
        <v>1458</v>
      </c>
      <c r="ALR785" s="204" t="e">
        <f>SUM(ALR712:ALR782)</f>
        <v>#N/A</v>
      </c>
      <c r="ALT785" s="270"/>
      <c r="ALU785" s="182"/>
      <c r="ALY785" s="15" t="s">
        <v>1458</v>
      </c>
      <c r="AMA785" s="204" t="e">
        <f>SUM(AMA712:AMA782)</f>
        <v>#N/A</v>
      </c>
      <c r="AMC785" s="270"/>
      <c r="AMD785" s="182"/>
      <c r="AMH785" s="15" t="s">
        <v>1458</v>
      </c>
      <c r="AMJ785" s="204" t="e">
        <f>SUM(AMJ712:AMJ782)</f>
        <v>#N/A</v>
      </c>
      <c r="AML785" s="270"/>
      <c r="AMM785" s="182"/>
      <c r="AMQ785" s="15" t="s">
        <v>1458</v>
      </c>
      <c r="AMS785" s="204" t="e">
        <f>SUM(AMS712:AMS782)</f>
        <v>#N/A</v>
      </c>
      <c r="AMU785" s="270"/>
      <c r="AMV785" s="182"/>
      <c r="AMZ785" s="15" t="s">
        <v>1458</v>
      </c>
      <c r="ANB785" s="204" t="e">
        <f>SUM(ANB712:ANB782)</f>
        <v>#N/A</v>
      </c>
      <c r="AND785" s="270"/>
      <c r="ANE785" s="182"/>
      <c r="ANI785" s="15" t="s">
        <v>1458</v>
      </c>
      <c r="ANK785" s="204" t="e">
        <f>SUM(ANK712:ANK782)</f>
        <v>#N/A</v>
      </c>
      <c r="ANM785" s="270"/>
      <c r="ANN785" s="182"/>
      <c r="ANR785" s="15" t="s">
        <v>1458</v>
      </c>
      <c r="ANT785" s="204" t="e">
        <f>SUM(ANT712:ANT782)</f>
        <v>#N/A</v>
      </c>
      <c r="ANV785" s="270"/>
      <c r="ANW785" s="182"/>
      <c r="AOA785" s="15" t="s">
        <v>1458</v>
      </c>
      <c r="AOC785" s="204" t="e">
        <f>SUM(AOC712:AOC782)</f>
        <v>#N/A</v>
      </c>
      <c r="AOE785" s="270"/>
      <c r="AOF785" s="182"/>
      <c r="AOJ785" s="15" t="s">
        <v>1458</v>
      </c>
      <c r="AOL785" s="204" t="e">
        <f>SUM(AOL712:AOL782)</f>
        <v>#N/A</v>
      </c>
      <c r="AON785" s="270"/>
      <c r="AOO785" s="182"/>
      <c r="AOS785" s="15" t="s">
        <v>1458</v>
      </c>
      <c r="AOU785" s="204" t="e">
        <f>SUM(AOU712:AOU782)</f>
        <v>#N/A</v>
      </c>
      <c r="AOW785" s="270"/>
      <c r="AOX785" s="182"/>
      <c r="APB785" s="15" t="s">
        <v>1458</v>
      </c>
      <c r="APD785" s="204" t="e">
        <f>SUM(APD712:APD782)</f>
        <v>#N/A</v>
      </c>
      <c r="APF785" s="270"/>
      <c r="APG785" s="182"/>
      <c r="APK785" s="15" t="s">
        <v>1458</v>
      </c>
      <c r="APM785" s="204" t="e">
        <f>SUM(APM712:APM782)</f>
        <v>#N/A</v>
      </c>
      <c r="APO785" s="270"/>
      <c r="APP785" s="182"/>
      <c r="APT785" s="15" t="s">
        <v>1458</v>
      </c>
      <c r="APV785" s="204">
        <f>SUM(APV712:APV782)</f>
        <v>283.60000000000002</v>
      </c>
      <c r="APX785" s="270"/>
      <c r="APY785" s="182"/>
      <c r="AQC785" s="15" t="s">
        <v>1458</v>
      </c>
      <c r="AQE785" s="204">
        <f>SUM(AQE712:AQE782)</f>
        <v>351.8</v>
      </c>
      <c r="AQG785" s="270"/>
      <c r="AQL785" s="15" t="s">
        <v>1458</v>
      </c>
      <c r="AQN785" s="204">
        <f>SUM(AQN712:AQN782)</f>
        <v>488.2999999999999</v>
      </c>
      <c r="AQP785" s="270"/>
      <c r="AQU785" s="15" t="s">
        <v>1458</v>
      </c>
      <c r="AQW785" s="204">
        <f>SUM(AQW712:AQW782)</f>
        <v>645.5</v>
      </c>
      <c r="AQY785" s="270"/>
      <c r="ARD785" s="15" t="s">
        <v>1458</v>
      </c>
      <c r="ARF785" s="204">
        <f>SUM(ARF712:ARF782)</f>
        <v>263.7</v>
      </c>
      <c r="ARH785" s="270"/>
      <c r="ARM785" s="15" t="s">
        <v>1458</v>
      </c>
      <c r="ARO785" s="204">
        <f>SUM(ARO712:ARO782)</f>
        <v>498.6</v>
      </c>
      <c r="ARQ785" s="270"/>
      <c r="ARV785" s="15" t="s">
        <v>1458</v>
      </c>
      <c r="ARX785" s="204">
        <f>SUM(ARX712:ARX782)</f>
        <v>453.79999999999995</v>
      </c>
      <c r="ARZ785" s="270"/>
      <c r="ASE785" s="15" t="s">
        <v>1458</v>
      </c>
      <c r="ASG785" s="204">
        <f>SUM(ASG712:ASG782)</f>
        <v>435.69999999999993</v>
      </c>
      <c r="ASI785" s="270"/>
      <c r="ASN785" s="15" t="s">
        <v>1458</v>
      </c>
      <c r="ASP785" s="204">
        <f>SUM(ASP712:ASP782)</f>
        <v>448.5</v>
      </c>
      <c r="ASR785" s="270"/>
      <c r="ASW785" s="15" t="s">
        <v>1458</v>
      </c>
      <c r="ASY785" s="204">
        <f>SUM(ASY712:ASY782)</f>
        <v>318.79999999999995</v>
      </c>
      <c r="ATA785" s="270"/>
      <c r="ATF785" s="15" t="s">
        <v>1458</v>
      </c>
      <c r="ATH785" s="204">
        <f>SUM(ATH712:ATH782)</f>
        <v>61.599999999999994</v>
      </c>
      <c r="ATJ785" s="270"/>
      <c r="ATO785" s="15" t="s">
        <v>1458</v>
      </c>
      <c r="ATQ785" s="204">
        <f>SUM(ATQ712:ATQ782)</f>
        <v>208.10000000000002</v>
      </c>
      <c r="ATS785" s="270"/>
      <c r="ATX785" s="15" t="s">
        <v>1458</v>
      </c>
      <c r="ATZ785" s="204">
        <f>SUM(ATZ712:ATZ782)</f>
        <v>325.10000000000002</v>
      </c>
      <c r="AUB785" s="270"/>
      <c r="AUG785" s="15" t="s">
        <v>1458</v>
      </c>
      <c r="AUI785" s="204">
        <f>SUM(AUI712:AUI782)</f>
        <v>227.1</v>
      </c>
      <c r="AUK785" s="270"/>
      <c r="AUP785" s="15" t="s">
        <v>1458</v>
      </c>
      <c r="AUR785" s="204">
        <f>SUM(AUR712:AUR782)</f>
        <v>536.9</v>
      </c>
      <c r="AUT785" s="270"/>
      <c r="AUY785" s="15" t="s">
        <v>1458</v>
      </c>
      <c r="AVA785" s="204">
        <f>SUM(AVA712:AVA782)</f>
        <v>277.50000000000006</v>
      </c>
      <c r="AVC785" s="270"/>
      <c r="AVH785" s="15" t="s">
        <v>1458</v>
      </c>
      <c r="AVJ785" s="204">
        <f>SUM(AVJ712:AVJ782)</f>
        <v>527.20000000000005</v>
      </c>
      <c r="AVL785" s="270"/>
      <c r="AVQ785" s="15" t="s">
        <v>1458</v>
      </c>
      <c r="AVS785" s="204">
        <f>SUM(AVS712:AVS782)</f>
        <v>303.90000000000003</v>
      </c>
      <c r="AVU785" s="270"/>
      <c r="AVZ785" s="15" t="s">
        <v>1458</v>
      </c>
      <c r="AWB785" s="204">
        <f>SUM(AWB712:AWB782)</f>
        <v>304.20000000000005</v>
      </c>
      <c r="AWD785" s="270"/>
      <c r="AWI785" s="15" t="s">
        <v>1458</v>
      </c>
      <c r="AWK785" s="204">
        <f>SUM(AWK712:AWK782)</f>
        <v>217.99999999999997</v>
      </c>
      <c r="AWM785" s="270"/>
      <c r="AWR785" s="15" t="s">
        <v>1458</v>
      </c>
      <c r="AWT785" s="204">
        <f>SUM(AWT712:AWT782)</f>
        <v>153.30000000000001</v>
      </c>
      <c r="AWV785" s="270"/>
      <c r="AXA785" s="15" t="s">
        <v>1458</v>
      </c>
      <c r="AXC785" s="204">
        <f>SUM(AXC712:AXC782)</f>
        <v>134.69999999999999</v>
      </c>
      <c r="AXE785" s="270"/>
      <c r="AXJ785" s="15" t="s">
        <v>1458</v>
      </c>
      <c r="AXL785" s="204">
        <f>SUM(AXL712:AXL782)</f>
        <v>574</v>
      </c>
      <c r="AXN785" s="270"/>
      <c r="AXS785" s="15" t="s">
        <v>1458</v>
      </c>
      <c r="AXU785" s="204">
        <f>SUM(AXU712:AXU782)</f>
        <v>473.7</v>
      </c>
      <c r="AXW785" s="270"/>
      <c r="AYB785" s="15" t="s">
        <v>1458</v>
      </c>
      <c r="AYD785" s="204">
        <f>SUM(AYD712:AYD782)</f>
        <v>594.80000000000007</v>
      </c>
      <c r="AYF785" s="270"/>
      <c r="AYK785" s="15" t="s">
        <v>1458</v>
      </c>
      <c r="AYM785" s="204">
        <f>SUM(AYM712:AYM782)</f>
        <v>122.6</v>
      </c>
      <c r="AYO785" s="270"/>
      <c r="AYT785" s="15" t="s">
        <v>1458</v>
      </c>
      <c r="AYV785" s="204">
        <f>SUM(AYV712:AYV782)</f>
        <v>156.00000000000003</v>
      </c>
      <c r="AYX785" s="270"/>
      <c r="AZC785" s="15" t="s">
        <v>1458</v>
      </c>
      <c r="AZE785" s="204">
        <f>SUM(AZE712:AZE782)</f>
        <v>616.4</v>
      </c>
      <c r="AZG785" s="270"/>
      <c r="AZL785" s="15" t="s">
        <v>1458</v>
      </c>
      <c r="AZN785" s="204">
        <f>SUM(AZN712:AZN782)</f>
        <v>132.4</v>
      </c>
      <c r="AZP785" s="270"/>
      <c r="AZU785" s="15" t="s">
        <v>1458</v>
      </c>
      <c r="AZW785" s="204">
        <f>SUM(AZW712:AZW782)</f>
        <v>639.9</v>
      </c>
      <c r="AZY785" s="270"/>
      <c r="BAD785" s="15" t="s">
        <v>1458</v>
      </c>
      <c r="BAF785" s="204">
        <f>SUM(BAF712:BAF782)</f>
        <v>174.59999999999997</v>
      </c>
      <c r="BAH785" s="270"/>
    </row>
    <row r="786" spans="1:1024 1026:1386" s="89" customFormat="1" ht="18">
      <c r="A786" s="88"/>
      <c r="E786" s="88"/>
      <c r="F786" s="88"/>
      <c r="G786" s="88"/>
      <c r="H786" s="88"/>
      <c r="I786" s="90"/>
      <c r="J786" s="88"/>
      <c r="N786" s="88"/>
      <c r="O786" s="88"/>
      <c r="P786" s="88"/>
      <c r="Q786" s="88"/>
      <c r="R786" s="90"/>
      <c r="S786" s="88"/>
      <c r="W786" s="88"/>
      <c r="X786" s="88"/>
      <c r="Y786" s="88"/>
      <c r="Z786" s="88"/>
      <c r="AA786" s="90"/>
      <c r="AB786" s="88"/>
      <c r="AF786" s="88"/>
      <c r="AG786" s="88"/>
      <c r="AH786" s="88"/>
      <c r="AI786" s="88"/>
      <c r="AJ786" s="90"/>
      <c r="AK786" s="88"/>
      <c r="AO786" s="88"/>
      <c r="AP786" s="88"/>
      <c r="AQ786" s="88"/>
      <c r="AR786" s="88"/>
      <c r="AS786" s="90"/>
      <c r="AT786" s="88"/>
      <c r="AX786" s="88"/>
      <c r="AY786" s="88"/>
      <c r="AZ786" s="88"/>
      <c r="BA786" s="88"/>
      <c r="BB786" s="90"/>
      <c r="BC786" s="88"/>
      <c r="BG786" s="88"/>
      <c r="BH786" s="88"/>
      <c r="BI786" s="88"/>
      <c r="BJ786" s="88"/>
      <c r="BK786" s="90"/>
      <c r="BL786" s="88"/>
      <c r="BP786" s="88"/>
      <c r="BQ786" s="88"/>
      <c r="BR786" s="88"/>
      <c r="BS786" s="88"/>
      <c r="BT786" s="90"/>
      <c r="BU786" s="88"/>
      <c r="BY786" s="88"/>
      <c r="BZ786" s="88"/>
      <c r="CA786" s="88"/>
      <c r="CB786" s="88"/>
      <c r="CC786" s="90"/>
      <c r="CD786" s="88"/>
      <c r="CH786" s="88"/>
      <c r="CI786" s="88"/>
      <c r="CJ786" s="88"/>
      <c r="CK786" s="88"/>
      <c r="CL786" s="90"/>
      <c r="CM786" s="88"/>
      <c r="CQ786" s="88"/>
      <c r="CR786" s="88"/>
      <c r="CS786" s="88"/>
      <c r="CT786" s="88"/>
      <c r="CU786" s="90"/>
      <c r="CV786" s="88"/>
      <c r="CZ786" s="88"/>
      <c r="DA786" s="88"/>
      <c r="DB786" s="88"/>
      <c r="DC786" s="88"/>
      <c r="DD786" s="90"/>
      <c r="DE786" s="88"/>
      <c r="DI786" s="88"/>
      <c r="DJ786" s="88"/>
      <c r="DK786" s="88"/>
      <c r="DL786" s="88"/>
      <c r="DM786" s="90"/>
      <c r="DN786" s="88"/>
      <c r="DR786" s="88"/>
      <c r="DS786" s="88"/>
      <c r="DT786" s="88"/>
      <c r="DU786" s="88"/>
      <c r="DV786" s="90"/>
      <c r="DW786" s="88"/>
      <c r="EA786" s="88"/>
      <c r="EB786" s="88"/>
      <c r="EC786" s="88"/>
      <c r="ED786" s="88"/>
      <c r="EE786" s="90"/>
      <c r="EF786" s="88"/>
      <c r="EJ786" s="88"/>
      <c r="EK786" s="88"/>
      <c r="EL786" s="88"/>
      <c r="EM786" s="88"/>
      <c r="EN786" s="90"/>
      <c r="EO786" s="88"/>
      <c r="ES786" s="88"/>
      <c r="ET786" s="88"/>
      <c r="EU786" s="88"/>
      <c r="EV786" s="88"/>
      <c r="EW786" s="90"/>
      <c r="EX786" s="88"/>
      <c r="FB786" s="88"/>
      <c r="FC786" s="88"/>
      <c r="FD786" s="88"/>
      <c r="FE786" s="88"/>
      <c r="FF786" s="90"/>
      <c r="FG786" s="88"/>
      <c r="FK786" s="88"/>
      <c r="FL786" s="88"/>
      <c r="FM786" s="88"/>
      <c r="FN786" s="88"/>
      <c r="FO786" s="90"/>
      <c r="FP786" s="88"/>
      <c r="FT786" s="88"/>
      <c r="FU786" s="88"/>
      <c r="FV786" s="88"/>
      <c r="FW786" s="88"/>
      <c r="FX786" s="90"/>
      <c r="FY786" s="88"/>
      <c r="GC786" s="88"/>
      <c r="GD786" s="88"/>
      <c r="GE786" s="88"/>
      <c r="GF786" s="88"/>
      <c r="GG786" s="90"/>
      <c r="GH786" s="88"/>
      <c r="GL786" s="88"/>
      <c r="GM786" s="88"/>
      <c r="GN786" s="88"/>
      <c r="GO786" s="88"/>
      <c r="GP786" s="90"/>
      <c r="GQ786" s="88"/>
      <c r="GU786" s="88"/>
      <c r="GV786" s="88"/>
      <c r="GW786" s="88"/>
      <c r="GX786" s="88"/>
      <c r="GY786" s="90"/>
      <c r="GZ786" s="88"/>
      <c r="HD786" s="88"/>
      <c r="HE786" s="88"/>
      <c r="HF786" s="88"/>
      <c r="HG786" s="88"/>
      <c r="HH786" s="90"/>
      <c r="HI786" s="88"/>
      <c r="HM786" s="88"/>
      <c r="HN786" s="88"/>
      <c r="HO786" s="88"/>
      <c r="HP786" s="88"/>
      <c r="RT786" s="78"/>
    </row>
    <row r="787" spans="1:1024 1026:1386" s="89" customFormat="1" ht="18">
      <c r="A787" s="88"/>
      <c r="E787" s="88"/>
      <c r="F787" s="88"/>
      <c r="G787" s="88"/>
      <c r="H787" s="88"/>
      <c r="I787" s="90"/>
      <c r="J787" s="88"/>
      <c r="N787" s="88"/>
      <c r="O787" s="88"/>
      <c r="P787" s="88"/>
      <c r="Q787" s="88"/>
      <c r="R787" s="90"/>
      <c r="S787" s="88"/>
      <c r="W787" s="88"/>
      <c r="X787" s="88"/>
      <c r="Y787" s="88"/>
      <c r="Z787" s="88"/>
      <c r="AA787" s="90"/>
      <c r="AB787" s="88"/>
      <c r="AF787" s="88"/>
      <c r="AG787" s="88"/>
      <c r="AH787" s="88"/>
      <c r="AI787" s="88"/>
      <c r="AJ787" s="90"/>
      <c r="AK787" s="88"/>
      <c r="AO787" s="88"/>
      <c r="AP787" s="88"/>
      <c r="AQ787" s="88"/>
      <c r="AR787" s="88"/>
      <c r="AS787" s="90"/>
      <c r="AT787" s="88"/>
      <c r="AX787" s="88"/>
      <c r="AY787" s="88"/>
      <c r="AZ787" s="88"/>
      <c r="BA787" s="88"/>
      <c r="BB787" s="90"/>
      <c r="BC787" s="88"/>
      <c r="BG787" s="88"/>
      <c r="BH787" s="88"/>
      <c r="BI787" s="88"/>
      <c r="BJ787" s="88"/>
      <c r="BK787" s="90"/>
      <c r="BL787" s="88"/>
      <c r="BP787" s="88"/>
      <c r="BQ787" s="88"/>
      <c r="BR787" s="88"/>
      <c r="BS787" s="88"/>
      <c r="BT787" s="90"/>
      <c r="BU787" s="88"/>
      <c r="BY787" s="88"/>
      <c r="BZ787" s="88"/>
      <c r="CA787" s="88"/>
      <c r="CB787" s="88"/>
      <c r="CC787" s="90"/>
      <c r="CD787" s="88"/>
      <c r="CH787" s="88"/>
      <c r="CI787" s="88"/>
      <c r="CJ787" s="88"/>
      <c r="CK787" s="88"/>
      <c r="CL787" s="90"/>
      <c r="CM787" s="88"/>
      <c r="CQ787" s="88"/>
      <c r="CR787" s="88"/>
      <c r="CS787" s="88"/>
      <c r="CT787" s="88"/>
      <c r="CU787" s="90"/>
      <c r="CV787" s="88"/>
      <c r="CZ787" s="88"/>
      <c r="DA787" s="88"/>
      <c r="DB787" s="88"/>
      <c r="DC787" s="88"/>
      <c r="DD787" s="90"/>
      <c r="DE787" s="88"/>
      <c r="DI787" s="88"/>
      <c r="DJ787" s="88"/>
      <c r="DK787" s="88"/>
      <c r="DL787" s="88"/>
      <c r="DM787" s="90"/>
      <c r="DN787" s="88"/>
      <c r="DR787" s="88"/>
      <c r="DS787" s="88"/>
      <c r="DT787" s="88"/>
      <c r="DU787" s="88"/>
      <c r="DV787" s="90"/>
      <c r="DW787" s="88"/>
      <c r="EA787" s="88"/>
      <c r="EB787" s="88"/>
      <c r="EC787" s="88"/>
      <c r="ED787" s="88"/>
      <c r="EE787" s="90"/>
      <c r="EF787" s="88"/>
      <c r="EJ787" s="88"/>
      <c r="EK787" s="88"/>
      <c r="EL787" s="88"/>
      <c r="EM787" s="88"/>
      <c r="EN787" s="90"/>
      <c r="EO787" s="88"/>
      <c r="ES787" s="88"/>
      <c r="ET787" s="88"/>
      <c r="EU787" s="88"/>
      <c r="EV787" s="88"/>
      <c r="EW787" s="90"/>
      <c r="EX787" s="88"/>
      <c r="FB787" s="88"/>
      <c r="FC787" s="88"/>
      <c r="FD787" s="88"/>
      <c r="FE787" s="88"/>
      <c r="FF787" s="90"/>
      <c r="FG787" s="88"/>
      <c r="FK787" s="88"/>
      <c r="FL787" s="88"/>
      <c r="FM787" s="88"/>
      <c r="FN787" s="88"/>
      <c r="FO787" s="90"/>
      <c r="FP787" s="88"/>
      <c r="FT787" s="88"/>
      <c r="FU787" s="88"/>
      <c r="FV787" s="88"/>
      <c r="FW787" s="88"/>
      <c r="FX787" s="90"/>
      <c r="FY787" s="88"/>
      <c r="GC787" s="88"/>
      <c r="GD787" s="88"/>
      <c r="GE787" s="88"/>
      <c r="GF787" s="88"/>
      <c r="GG787" s="90"/>
      <c r="GH787" s="88"/>
      <c r="GL787" s="88"/>
      <c r="GM787" s="88"/>
      <c r="GN787" s="88"/>
      <c r="GO787" s="88"/>
      <c r="GP787" s="90"/>
      <c r="GQ787" s="88"/>
      <c r="GU787" s="88"/>
      <c r="GV787" s="88"/>
      <c r="GW787" s="88"/>
      <c r="GX787" s="88"/>
      <c r="GY787" s="90"/>
      <c r="GZ787" s="88"/>
      <c r="HD787" s="88"/>
      <c r="HE787" s="88"/>
      <c r="HF787" s="88"/>
      <c r="HG787" s="88"/>
      <c r="HH787" s="90"/>
      <c r="HI787" s="88"/>
      <c r="HM787" s="88"/>
      <c r="HN787" s="88"/>
      <c r="HO787" s="88"/>
      <c r="HP787" s="88"/>
      <c r="RT787" s="95"/>
    </row>
    <row r="788" spans="1:1024 1026:1386" s="89" customFormat="1" ht="18">
      <c r="A788" s="88"/>
      <c r="E788" s="88"/>
      <c r="F788" s="88"/>
      <c r="G788" s="88"/>
      <c r="H788" s="88"/>
      <c r="I788" s="90"/>
      <c r="J788" s="88"/>
      <c r="N788" s="88"/>
      <c r="O788" s="88"/>
      <c r="P788" s="88"/>
      <c r="Q788" s="88"/>
      <c r="R788" s="90"/>
      <c r="S788" s="88"/>
      <c r="W788" s="88"/>
      <c r="X788" s="88"/>
      <c r="Y788" s="88"/>
      <c r="Z788" s="88"/>
      <c r="AA788" s="90"/>
      <c r="AB788" s="88"/>
      <c r="AF788" s="88"/>
      <c r="AG788" s="88"/>
      <c r="AH788" s="88"/>
      <c r="AI788" s="88"/>
      <c r="AJ788" s="90"/>
      <c r="AK788" s="88"/>
      <c r="AO788" s="88"/>
      <c r="AP788" s="88"/>
      <c r="AQ788" s="88"/>
      <c r="AR788" s="88"/>
      <c r="AS788" s="90"/>
      <c r="AT788" s="88"/>
      <c r="AX788" s="88"/>
      <c r="AY788" s="88"/>
      <c r="AZ788" s="88"/>
      <c r="BA788" s="88"/>
      <c r="BB788" s="90"/>
      <c r="BC788" s="88"/>
      <c r="BG788" s="88"/>
      <c r="BH788" s="88"/>
      <c r="BI788" s="88"/>
      <c r="BJ788" s="88"/>
      <c r="BK788" s="90"/>
      <c r="BL788" s="88"/>
      <c r="BP788" s="88"/>
      <c r="BQ788" s="88"/>
      <c r="BR788" s="88"/>
      <c r="BS788" s="88"/>
      <c r="BT788" s="90"/>
      <c r="BU788" s="88"/>
      <c r="BY788" s="88"/>
      <c r="BZ788" s="88"/>
      <c r="CA788" s="88"/>
      <c r="CB788" s="88"/>
      <c r="CC788" s="90"/>
      <c r="CD788" s="88"/>
      <c r="CH788" s="88"/>
      <c r="CI788" s="88"/>
      <c r="CJ788" s="88"/>
      <c r="CK788" s="88"/>
      <c r="CL788" s="90"/>
      <c r="CM788" s="88"/>
      <c r="CQ788" s="88"/>
      <c r="CR788" s="88"/>
      <c r="CS788" s="88"/>
      <c r="CT788" s="88"/>
      <c r="CU788" s="90"/>
      <c r="CV788" s="88"/>
      <c r="CZ788" s="88"/>
      <c r="DA788" s="88"/>
      <c r="DB788" s="88"/>
      <c r="DC788" s="88"/>
      <c r="DD788" s="90"/>
      <c r="DE788" s="88"/>
      <c r="DI788" s="88"/>
      <c r="DJ788" s="88"/>
      <c r="DK788" s="88"/>
      <c r="DL788" s="88"/>
      <c r="DM788" s="90"/>
      <c r="DN788" s="88"/>
      <c r="DR788" s="88"/>
      <c r="DS788" s="88"/>
      <c r="DT788" s="88"/>
      <c r="DU788" s="88"/>
      <c r="DV788" s="90"/>
      <c r="DW788" s="88"/>
      <c r="EA788" s="88"/>
      <c r="EB788" s="88"/>
      <c r="EC788" s="88"/>
      <c r="ED788" s="88"/>
      <c r="EE788" s="90"/>
      <c r="EF788" s="88"/>
      <c r="EJ788" s="88"/>
      <c r="EK788" s="88"/>
      <c r="EL788" s="88"/>
      <c r="EM788" s="88"/>
      <c r="EN788" s="90"/>
      <c r="EO788" s="88"/>
      <c r="ES788" s="88"/>
      <c r="ET788" s="88"/>
      <c r="EU788" s="88"/>
      <c r="EV788" s="88"/>
      <c r="EW788" s="90"/>
      <c r="EX788" s="88"/>
      <c r="FB788" s="88"/>
      <c r="FC788" s="88"/>
      <c r="FD788" s="88"/>
      <c r="FE788" s="88"/>
      <c r="FF788" s="90"/>
      <c r="FG788" s="88"/>
      <c r="FK788" s="88"/>
      <c r="FL788" s="88"/>
      <c r="FM788" s="88"/>
      <c r="FN788" s="88"/>
      <c r="FO788" s="90"/>
      <c r="FP788" s="88"/>
      <c r="FT788" s="88"/>
      <c r="FU788" s="88"/>
      <c r="FV788" s="88"/>
      <c r="FW788" s="88"/>
      <c r="FX788" s="90"/>
      <c r="FY788" s="88"/>
      <c r="GC788" s="88"/>
      <c r="GD788" s="88"/>
      <c r="GE788" s="88"/>
      <c r="GF788" s="88"/>
      <c r="GG788" s="90"/>
      <c r="GH788" s="88"/>
      <c r="GL788" s="88"/>
      <c r="GM788" s="88"/>
      <c r="GN788" s="88"/>
      <c r="GO788" s="88"/>
      <c r="GP788" s="90"/>
      <c r="GQ788" s="88"/>
      <c r="GU788" s="88"/>
      <c r="GV788" s="88"/>
      <c r="GW788" s="88"/>
      <c r="GX788" s="88"/>
      <c r="GY788" s="90"/>
      <c r="GZ788" s="88"/>
      <c r="HD788" s="88"/>
      <c r="HE788" s="88"/>
      <c r="HF788" s="88"/>
      <c r="HG788" s="88"/>
      <c r="HH788" s="90"/>
      <c r="HI788" s="88"/>
      <c r="HM788" s="88"/>
      <c r="HN788" s="88"/>
      <c r="HO788" s="88"/>
      <c r="HP788" s="88"/>
      <c r="RT788" s="95"/>
    </row>
    <row r="789" spans="1:1024 1026:1386" s="89" customFormat="1" ht="18">
      <c r="A789" s="88"/>
      <c r="E789" s="88"/>
      <c r="F789" s="88"/>
      <c r="G789" s="88"/>
      <c r="H789" s="88"/>
      <c r="I789" s="90"/>
      <c r="J789" s="88"/>
      <c r="N789" s="88"/>
      <c r="O789" s="88"/>
      <c r="P789" s="88"/>
      <c r="Q789" s="88"/>
      <c r="R789" s="90"/>
      <c r="S789" s="88"/>
      <c r="W789" s="88"/>
      <c r="X789" s="88"/>
      <c r="Y789" s="88"/>
      <c r="Z789" s="88"/>
      <c r="AA789" s="90"/>
      <c r="AB789" s="88"/>
      <c r="AF789" s="88"/>
      <c r="AG789" s="88"/>
      <c r="AH789" s="88"/>
      <c r="AI789" s="88"/>
      <c r="AJ789" s="90"/>
      <c r="AK789" s="88"/>
      <c r="AO789" s="88"/>
      <c r="AP789" s="88"/>
      <c r="AQ789" s="88"/>
      <c r="AR789" s="88"/>
      <c r="AS789" s="90"/>
      <c r="AT789" s="88"/>
      <c r="AX789" s="88"/>
      <c r="AY789" s="88"/>
      <c r="AZ789" s="88"/>
      <c r="BA789" s="88"/>
      <c r="BB789" s="90"/>
      <c r="BC789" s="88"/>
      <c r="BG789" s="88"/>
      <c r="BH789" s="88"/>
      <c r="BI789" s="88"/>
      <c r="BJ789" s="88"/>
      <c r="BK789" s="90"/>
      <c r="BL789" s="88"/>
      <c r="BP789" s="88"/>
      <c r="BQ789" s="88"/>
      <c r="BR789" s="88"/>
      <c r="BS789" s="88"/>
      <c r="BT789" s="90"/>
      <c r="BU789" s="88"/>
      <c r="BY789" s="88"/>
      <c r="BZ789" s="88"/>
      <c r="CA789" s="88"/>
      <c r="CB789" s="88"/>
      <c r="CC789" s="90"/>
      <c r="CD789" s="88"/>
      <c r="CH789" s="88"/>
      <c r="CI789" s="88"/>
      <c r="CJ789" s="88"/>
      <c r="CK789" s="88"/>
      <c r="CL789" s="90"/>
      <c r="CM789" s="88"/>
      <c r="CQ789" s="88"/>
      <c r="CR789" s="88"/>
      <c r="CS789" s="88"/>
      <c r="CT789" s="88"/>
      <c r="CU789" s="90"/>
      <c r="CV789" s="88"/>
      <c r="CZ789" s="88"/>
      <c r="DA789" s="88"/>
      <c r="DB789" s="88"/>
      <c r="DC789" s="88"/>
      <c r="DD789" s="90"/>
      <c r="DE789" s="88"/>
      <c r="DI789" s="88"/>
      <c r="DJ789" s="88"/>
      <c r="DK789" s="88"/>
      <c r="DL789" s="88"/>
      <c r="DM789" s="90"/>
      <c r="DN789" s="88"/>
      <c r="DR789" s="88"/>
      <c r="DS789" s="88"/>
      <c r="DT789" s="88"/>
      <c r="DU789" s="88"/>
      <c r="DV789" s="90"/>
      <c r="DW789" s="88"/>
      <c r="EA789" s="88"/>
      <c r="EB789" s="88"/>
      <c r="EC789" s="88"/>
      <c r="ED789" s="88"/>
      <c r="EE789" s="90"/>
      <c r="EF789" s="88"/>
      <c r="EJ789" s="88"/>
      <c r="EK789" s="88"/>
      <c r="EL789" s="88"/>
      <c r="EM789" s="88"/>
      <c r="EN789" s="90"/>
      <c r="EO789" s="88"/>
      <c r="ES789" s="88"/>
      <c r="ET789" s="88"/>
      <c r="EU789" s="88"/>
      <c r="EV789" s="88"/>
      <c r="EW789" s="90"/>
      <c r="EX789" s="88"/>
      <c r="FB789" s="88"/>
      <c r="FC789" s="88"/>
      <c r="FD789" s="88"/>
      <c r="FE789" s="88"/>
      <c r="FF789" s="90"/>
      <c r="FG789" s="88"/>
      <c r="FK789" s="88"/>
      <c r="FL789" s="88"/>
      <c r="FM789" s="88"/>
      <c r="FN789" s="88"/>
      <c r="FO789" s="90"/>
      <c r="FP789" s="88"/>
      <c r="FT789" s="88"/>
      <c r="FU789" s="88"/>
      <c r="FV789" s="88"/>
      <c r="FW789" s="88"/>
      <c r="FX789" s="90"/>
      <c r="FY789" s="88"/>
      <c r="GC789" s="88"/>
      <c r="GD789" s="88"/>
      <c r="GE789" s="88"/>
      <c r="GF789" s="88"/>
      <c r="GG789" s="90"/>
      <c r="GH789" s="88"/>
      <c r="GL789" s="88"/>
      <c r="GM789" s="88"/>
      <c r="GN789" s="88"/>
      <c r="GO789" s="88"/>
      <c r="GP789" s="90"/>
      <c r="GQ789" s="88"/>
      <c r="GU789" s="88"/>
      <c r="GV789" s="88"/>
      <c r="GW789" s="88"/>
      <c r="GX789" s="88"/>
      <c r="GY789" s="90"/>
      <c r="GZ789" s="88"/>
      <c r="HD789" s="88"/>
      <c r="HE789" s="88"/>
      <c r="HF789" s="88"/>
      <c r="HG789" s="88"/>
      <c r="HH789" s="90"/>
      <c r="HI789" s="88"/>
      <c r="HM789" s="88"/>
      <c r="HN789" s="88"/>
      <c r="HO789" s="88"/>
      <c r="HP789" s="88"/>
      <c r="RT789" s="95"/>
    </row>
    <row r="790" spans="1:1024 1026:1386" s="89" customFormat="1" ht="18">
      <c r="A790" s="88"/>
      <c r="E790" s="88"/>
      <c r="F790" s="88"/>
      <c r="G790" s="88"/>
      <c r="H790" s="88"/>
      <c r="I790" s="90"/>
      <c r="J790" s="88"/>
      <c r="N790" s="88"/>
      <c r="O790" s="88"/>
      <c r="P790" s="88"/>
      <c r="Q790" s="88"/>
      <c r="R790" s="90"/>
      <c r="S790" s="88"/>
      <c r="W790" s="88"/>
      <c r="X790" s="88"/>
      <c r="Y790" s="88"/>
      <c r="Z790" s="88"/>
      <c r="AA790" s="90"/>
      <c r="AB790" s="88"/>
      <c r="AF790" s="88"/>
      <c r="AG790" s="88"/>
      <c r="AH790" s="88"/>
      <c r="AI790" s="88"/>
      <c r="AJ790" s="90"/>
      <c r="AK790" s="88"/>
      <c r="AO790" s="88"/>
      <c r="AP790" s="88"/>
      <c r="AQ790" s="88"/>
      <c r="AR790" s="88"/>
      <c r="AS790" s="90"/>
      <c r="AT790" s="88"/>
      <c r="AX790" s="88"/>
      <c r="AY790" s="88"/>
      <c r="AZ790" s="88"/>
      <c r="BA790" s="88"/>
      <c r="BB790" s="90"/>
      <c r="BC790" s="88"/>
      <c r="BG790" s="88"/>
      <c r="BH790" s="88"/>
      <c r="BI790" s="88"/>
      <c r="BJ790" s="88"/>
      <c r="BK790" s="90"/>
      <c r="BL790" s="88"/>
      <c r="BP790" s="88"/>
      <c r="BQ790" s="88"/>
      <c r="BR790" s="88"/>
      <c r="BS790" s="88"/>
      <c r="BT790" s="90"/>
      <c r="BU790" s="88"/>
      <c r="BY790" s="88"/>
      <c r="BZ790" s="88"/>
      <c r="CA790" s="88"/>
      <c r="CB790" s="88"/>
      <c r="CC790" s="90"/>
      <c r="CD790" s="88"/>
      <c r="CH790" s="88"/>
      <c r="CI790" s="88"/>
      <c r="CJ790" s="88"/>
      <c r="CK790" s="88"/>
      <c r="CL790" s="90"/>
      <c r="CM790" s="88"/>
      <c r="CQ790" s="88"/>
      <c r="CR790" s="88"/>
      <c r="CS790" s="88"/>
      <c r="CT790" s="88"/>
      <c r="CU790" s="90"/>
      <c r="CV790" s="88"/>
      <c r="CZ790" s="88"/>
      <c r="DA790" s="88"/>
      <c r="DB790" s="88"/>
      <c r="DC790" s="88"/>
      <c r="DD790" s="90"/>
      <c r="DE790" s="88"/>
      <c r="DI790" s="88"/>
      <c r="DJ790" s="88"/>
      <c r="DK790" s="88"/>
      <c r="DL790" s="88"/>
      <c r="DM790" s="90"/>
      <c r="DN790" s="88"/>
      <c r="DR790" s="88"/>
      <c r="DS790" s="88"/>
      <c r="DT790" s="88"/>
      <c r="DU790" s="88"/>
      <c r="DV790" s="90"/>
      <c r="DW790" s="88"/>
      <c r="EA790" s="88"/>
      <c r="EB790" s="88"/>
      <c r="EC790" s="88"/>
      <c r="ED790" s="88"/>
      <c r="EE790" s="90"/>
      <c r="EF790" s="88"/>
      <c r="EJ790" s="88"/>
      <c r="EK790" s="88"/>
      <c r="EL790" s="88"/>
      <c r="EM790" s="88"/>
      <c r="EN790" s="90"/>
      <c r="EO790" s="88"/>
      <c r="ES790" s="88"/>
      <c r="ET790" s="88"/>
      <c r="EU790" s="88"/>
      <c r="EV790" s="88"/>
      <c r="EW790" s="90"/>
      <c r="EX790" s="88"/>
      <c r="FB790" s="88"/>
      <c r="FC790" s="88"/>
      <c r="FD790" s="88"/>
      <c r="FE790" s="88"/>
      <c r="FF790" s="90"/>
      <c r="FG790" s="88"/>
      <c r="FK790" s="88"/>
      <c r="FL790" s="88"/>
      <c r="FM790" s="88"/>
      <c r="FN790" s="88"/>
      <c r="FO790" s="90"/>
      <c r="FP790" s="88"/>
      <c r="FT790" s="88"/>
      <c r="FU790" s="88"/>
      <c r="FV790" s="88"/>
      <c r="FW790" s="88"/>
      <c r="FX790" s="90"/>
      <c r="FY790" s="88"/>
      <c r="GC790" s="88"/>
      <c r="GD790" s="88"/>
      <c r="GE790" s="88"/>
      <c r="GF790" s="88"/>
      <c r="GG790" s="90"/>
      <c r="GH790" s="88"/>
      <c r="GL790" s="88"/>
      <c r="GM790" s="88"/>
      <c r="GN790" s="88"/>
      <c r="GO790" s="88"/>
      <c r="GP790" s="90"/>
      <c r="GQ790" s="88"/>
      <c r="GU790" s="88"/>
      <c r="GV790" s="88"/>
      <c r="GW790" s="88"/>
      <c r="GX790" s="88"/>
      <c r="GY790" s="90"/>
      <c r="GZ790" s="88"/>
      <c r="HD790" s="88"/>
      <c r="HE790" s="88"/>
      <c r="HF790" s="88"/>
      <c r="HG790" s="88"/>
      <c r="HH790" s="90"/>
      <c r="HI790" s="88"/>
      <c r="HM790" s="88"/>
      <c r="HN790" s="88"/>
      <c r="HO790" s="88"/>
      <c r="HP790" s="88"/>
      <c r="RT790" s="95"/>
    </row>
    <row r="791" spans="1:1024 1026:1386" s="89" customFormat="1" ht="17.25" customHeight="1">
      <c r="A791" s="88"/>
      <c r="E791" s="88"/>
      <c r="F791" s="88"/>
      <c r="G791" s="88"/>
      <c r="H791" s="88"/>
      <c r="I791" s="90"/>
      <c r="J791" s="88"/>
      <c r="N791" s="88"/>
      <c r="O791" s="88"/>
      <c r="P791" s="88"/>
      <c r="Q791" s="88"/>
      <c r="R791" s="90"/>
      <c r="S791" s="88"/>
      <c r="W791" s="88"/>
      <c r="X791" s="88"/>
      <c r="Y791" s="88"/>
      <c r="Z791" s="88"/>
      <c r="AA791" s="90"/>
      <c r="AB791" s="88"/>
      <c r="AF791" s="88"/>
      <c r="AG791" s="88"/>
      <c r="AH791" s="88"/>
      <c r="AI791" s="88"/>
      <c r="AJ791" s="90"/>
      <c r="AK791" s="88"/>
      <c r="AO791" s="88"/>
      <c r="AP791" s="88"/>
      <c r="AQ791" s="88"/>
      <c r="AR791" s="88"/>
      <c r="AS791" s="90"/>
      <c r="AT791" s="88"/>
      <c r="AX791" s="88"/>
      <c r="AY791" s="88"/>
      <c r="AZ791" s="88"/>
      <c r="BA791" s="88"/>
      <c r="BB791" s="90"/>
      <c r="BC791" s="88"/>
      <c r="BG791" s="88"/>
      <c r="BH791" s="88"/>
      <c r="BI791" s="88"/>
      <c r="BJ791" s="88"/>
      <c r="BK791" s="90"/>
      <c r="BL791" s="88"/>
      <c r="BP791" s="88"/>
      <c r="BQ791" s="88"/>
      <c r="BR791" s="88"/>
      <c r="BS791" s="88"/>
      <c r="BT791" s="90"/>
      <c r="BU791" s="88"/>
      <c r="BY791" s="88"/>
      <c r="BZ791" s="88"/>
      <c r="CA791" s="88"/>
      <c r="CB791" s="88"/>
      <c r="CC791" s="90"/>
      <c r="CD791" s="88"/>
      <c r="CH791" s="88"/>
      <c r="CI791" s="88"/>
      <c r="CJ791" s="88"/>
      <c r="CK791" s="88"/>
      <c r="CL791" s="90"/>
      <c r="CM791" s="88"/>
      <c r="CQ791" s="88"/>
      <c r="CR791" s="88"/>
      <c r="CS791" s="88"/>
      <c r="CT791" s="88"/>
      <c r="CU791" s="90"/>
      <c r="CV791" s="88"/>
      <c r="CZ791" s="88"/>
      <c r="DA791" s="88"/>
      <c r="DB791" s="88"/>
      <c r="DC791" s="88"/>
      <c r="DD791" s="90"/>
      <c r="DE791" s="88"/>
      <c r="DI791" s="88"/>
      <c r="DJ791" s="88"/>
      <c r="DK791" s="88"/>
      <c r="DL791" s="88"/>
      <c r="DM791" s="90"/>
      <c r="DN791" s="88"/>
      <c r="DR791" s="88"/>
      <c r="DS791" s="88"/>
      <c r="DT791" s="88"/>
      <c r="DU791" s="88"/>
      <c r="DV791" s="90"/>
      <c r="DW791" s="88"/>
      <c r="EA791" s="88"/>
      <c r="EB791" s="88"/>
      <c r="EC791" s="88"/>
      <c r="ED791" s="88"/>
      <c r="EE791" s="90"/>
      <c r="EF791" s="88"/>
      <c r="EJ791" s="88"/>
      <c r="EK791" s="88"/>
      <c r="EL791" s="88"/>
      <c r="EM791" s="88"/>
      <c r="EN791" s="90"/>
      <c r="EO791" s="88"/>
      <c r="ES791" s="88"/>
      <c r="ET791" s="88"/>
      <c r="EU791" s="88"/>
      <c r="EV791" s="88"/>
      <c r="EW791" s="90"/>
      <c r="EX791" s="88"/>
      <c r="FB791" s="88"/>
      <c r="FC791" s="88"/>
      <c r="FD791" s="88"/>
      <c r="FE791" s="88"/>
      <c r="FF791" s="90"/>
      <c r="FG791" s="88"/>
      <c r="FK791" s="88"/>
      <c r="FL791" s="88"/>
      <c r="FM791" s="88"/>
      <c r="FN791" s="88"/>
      <c r="FO791" s="90"/>
      <c r="FP791" s="88"/>
      <c r="FT791" s="88"/>
      <c r="FU791" s="88"/>
      <c r="FV791" s="88"/>
      <c r="FW791" s="88"/>
      <c r="FX791" s="90"/>
      <c r="FY791" s="88"/>
      <c r="GC791" s="88"/>
      <c r="GD791" s="88"/>
      <c r="GE791" s="88"/>
      <c r="GF791" s="88"/>
      <c r="GG791" s="90"/>
      <c r="GH791" s="88"/>
      <c r="GL791" s="88"/>
      <c r="GM791" s="88"/>
      <c r="GN791" s="88"/>
      <c r="GO791" s="88"/>
      <c r="GP791" s="90"/>
      <c r="GQ791" s="88"/>
      <c r="GU791" s="88"/>
      <c r="GV791" s="88"/>
      <c r="GW791" s="88"/>
      <c r="GX791" s="88"/>
      <c r="GY791" s="90"/>
      <c r="GZ791" s="88"/>
      <c r="HD791" s="88"/>
      <c r="HE791" s="88"/>
      <c r="HF791" s="88"/>
      <c r="HG791" s="88"/>
      <c r="HH791" s="90"/>
      <c r="HI791" s="88"/>
      <c r="HM791" s="88"/>
      <c r="HN791" s="88"/>
      <c r="HO791" s="88"/>
      <c r="HP791" s="88"/>
      <c r="RT791" s="95"/>
    </row>
    <row r="792" spans="1:1024 1026:1386" ht="15">
      <c r="G792" s="20">
        <v>1</v>
      </c>
      <c r="H792" s="20">
        <v>2</v>
      </c>
      <c r="I792" s="20">
        <v>3</v>
      </c>
      <c r="J792" s="20">
        <v>4</v>
      </c>
      <c r="K792" s="20">
        <v>5</v>
      </c>
      <c r="RT792" s="95"/>
    </row>
    <row r="793" spans="1:1024 1026:1386" ht="15">
      <c r="A793" s="83" t="s">
        <v>760</v>
      </c>
      <c r="D793" s="16" t="s">
        <v>148</v>
      </c>
      <c r="E793" s="17" t="s">
        <v>1881</v>
      </c>
      <c r="F793" s="16" t="s">
        <v>56</v>
      </c>
      <c r="G793" s="17" t="s">
        <v>126</v>
      </c>
      <c r="H793" s="17" t="s">
        <v>127</v>
      </c>
      <c r="I793" s="17" t="s">
        <v>1524</v>
      </c>
      <c r="J793" s="17" t="s">
        <v>128</v>
      </c>
      <c r="K793" s="27" t="s">
        <v>173</v>
      </c>
      <c r="M793" s="1"/>
      <c r="N793"/>
    </row>
    <row r="794" spans="1:1024 1026:1386" s="50" customFormat="1" ht="18.75">
      <c r="A794" s="205" t="s">
        <v>3103</v>
      </c>
      <c r="B794" s="274"/>
      <c r="C794" s="375"/>
      <c r="D794" s="376" t="s">
        <v>129</v>
      </c>
      <c r="E794" s="50">
        <f>COUNTIF($A$712:$BAG$785,A794)</f>
        <v>1</v>
      </c>
      <c r="F794" s="279">
        <f>SUM(G794:K794)</f>
        <v>0</v>
      </c>
      <c r="U794" s="28"/>
      <c r="V794" s="28"/>
      <c r="AA794" s="193"/>
      <c r="AC794" s="28"/>
      <c r="AD794" s="28"/>
      <c r="AE794" s="28"/>
      <c r="AJ794" s="193"/>
      <c r="AL794" s="28"/>
      <c r="AM794" s="28"/>
      <c r="AN794" s="28"/>
      <c r="AS794" s="193"/>
      <c r="AU794" s="28"/>
      <c r="AV794" s="28"/>
      <c r="AW794" s="28"/>
      <c r="BB794" s="193"/>
      <c r="BD794" s="28"/>
      <c r="BE794" s="28"/>
      <c r="BF794" s="28"/>
      <c r="BK794" s="193"/>
      <c r="BM794" s="28"/>
      <c r="BN794" s="28"/>
      <c r="BO794" s="28"/>
      <c r="BT794" s="193"/>
      <c r="BV794" s="28"/>
      <c r="BW794" s="28"/>
      <c r="BX794" s="28"/>
      <c r="CC794" s="193"/>
      <c r="CE794" s="28"/>
      <c r="CF794" s="28"/>
      <c r="CG794" s="28"/>
      <c r="CL794" s="193"/>
      <c r="CN794" s="28"/>
      <c r="CO794" s="28"/>
      <c r="CP794" s="28"/>
      <c r="CU794" s="193"/>
      <c r="CW794" s="28"/>
      <c r="CX794" s="28"/>
      <c r="CY794" s="28"/>
      <c r="DD794" s="193"/>
      <c r="DF794" s="28"/>
      <c r="DG794" s="28"/>
      <c r="DH794" s="28"/>
      <c r="DM794" s="193"/>
      <c r="DO794" s="28"/>
      <c r="DP794" s="28"/>
      <c r="DQ794" s="28"/>
      <c r="DV794" s="193"/>
      <c r="DX794" s="28"/>
      <c r="DY794" s="28"/>
      <c r="DZ794" s="28"/>
      <c r="EE794" s="193"/>
      <c r="EG794" s="28"/>
      <c r="EH794" s="28"/>
      <c r="EI794" s="28"/>
      <c r="EN794" s="193"/>
      <c r="EP794" s="28"/>
      <c r="EQ794" s="28"/>
      <c r="ER794" s="28"/>
      <c r="EW794" s="193"/>
      <c r="EY794" s="28"/>
      <c r="EZ794" s="28"/>
      <c r="FA794" s="28"/>
      <c r="FF794" s="193"/>
      <c r="FH794" s="28"/>
      <c r="FI794" s="28"/>
      <c r="FJ794" s="28"/>
      <c r="FO794" s="193"/>
      <c r="FQ794" s="28"/>
      <c r="FR794" s="28"/>
      <c r="FS794" s="28"/>
      <c r="FX794" s="193"/>
      <c r="FZ794" s="28"/>
      <c r="GA794" s="28"/>
      <c r="GB794" s="28"/>
      <c r="GG794" s="193"/>
      <c r="GI794" s="28"/>
      <c r="GJ794" s="28"/>
      <c r="GK794" s="28"/>
      <c r="GP794" s="193"/>
      <c r="GR794" s="28"/>
      <c r="GS794" s="28"/>
      <c r="GT794" s="28"/>
      <c r="GY794" s="193"/>
      <c r="HA794" s="28"/>
      <c r="HB794" s="28"/>
      <c r="HC794" s="28"/>
      <c r="HH794" s="193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1024 1026:1386" s="50" customFormat="1" ht="18.75">
      <c r="A795" s="205" t="s">
        <v>3187</v>
      </c>
      <c r="B795" s="375"/>
      <c r="C795" s="375"/>
      <c r="D795" s="376" t="s">
        <v>129</v>
      </c>
      <c r="E795" s="50">
        <f>COUNTIF($A$712:$BAG$785,A795)</f>
        <v>0</v>
      </c>
      <c r="F795" s="279">
        <f>SUM(G795:K795)</f>
        <v>0</v>
      </c>
      <c r="U795" s="28"/>
      <c r="V795" s="28"/>
      <c r="AA795" s="193"/>
      <c r="AC795" s="28"/>
      <c r="AD795" s="28"/>
      <c r="AE795" s="28"/>
      <c r="AJ795" s="193"/>
      <c r="AL795" s="28"/>
      <c r="AM795" s="28"/>
      <c r="AN795" s="28"/>
      <c r="AS795" s="193"/>
      <c r="AU795" s="28"/>
      <c r="AV795" s="28"/>
      <c r="AW795" s="28"/>
      <c r="BB795" s="193"/>
      <c r="BD795" s="28"/>
      <c r="BE795" s="28"/>
      <c r="BF795" s="28"/>
      <c r="BK795" s="193"/>
      <c r="BM795" s="28"/>
      <c r="BN795" s="28"/>
      <c r="BO795" s="28"/>
      <c r="BT795" s="193"/>
      <c r="BV795" s="28"/>
      <c r="BW795" s="28"/>
      <c r="BX795" s="28"/>
      <c r="CC795" s="193"/>
      <c r="CE795" s="28"/>
      <c r="CF795" s="28"/>
      <c r="CG795" s="28"/>
      <c r="CL795" s="193"/>
      <c r="CN795" s="28"/>
      <c r="CO795" s="28"/>
      <c r="CP795" s="28"/>
      <c r="CU795" s="193"/>
      <c r="CW795" s="28"/>
      <c r="CX795" s="28"/>
      <c r="CY795" s="28"/>
      <c r="DD795" s="193"/>
      <c r="DF795" s="28"/>
      <c r="DG795" s="28"/>
      <c r="DH795" s="28"/>
      <c r="DM795" s="193"/>
      <c r="DO795" s="28"/>
      <c r="DP795" s="28"/>
      <c r="DQ795" s="28"/>
      <c r="DV795" s="193"/>
      <c r="DX795" s="28"/>
      <c r="DY795" s="28"/>
      <c r="DZ795" s="28"/>
      <c r="EE795" s="193"/>
      <c r="EG795" s="28"/>
      <c r="EH795" s="28"/>
      <c r="EI795" s="28"/>
      <c r="EN795" s="193"/>
      <c r="EP795" s="28"/>
      <c r="EQ795" s="28"/>
      <c r="ER795" s="28"/>
      <c r="EW795" s="193"/>
      <c r="EY795" s="28"/>
      <c r="EZ795" s="28"/>
      <c r="FA795" s="28"/>
      <c r="FF795" s="193"/>
      <c r="FH795" s="28"/>
      <c r="FI795" s="28"/>
      <c r="FJ795" s="28"/>
      <c r="FO795" s="193"/>
      <c r="FQ795" s="28"/>
      <c r="FR795" s="28"/>
      <c r="FS795" s="28"/>
      <c r="FX795" s="193"/>
      <c r="FZ795" s="28"/>
      <c r="GA795" s="28"/>
      <c r="GB795" s="28"/>
      <c r="GG795" s="193"/>
      <c r="GI795" s="28"/>
      <c r="GJ795" s="28"/>
      <c r="GK795" s="28"/>
      <c r="GP795" s="193"/>
      <c r="GR795" s="28"/>
      <c r="GS795" s="28"/>
      <c r="GT795" s="28"/>
      <c r="GY795" s="193"/>
      <c r="HA795" s="28"/>
      <c r="HB795" s="28"/>
      <c r="HC795" s="28"/>
      <c r="HH795" s="193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1024 1026:1386" s="50" customFormat="1" ht="18">
      <c r="A796" s="205" t="s">
        <v>3405</v>
      </c>
      <c r="B796" s="28"/>
      <c r="C796" s="378"/>
      <c r="D796" s="376" t="s">
        <v>129</v>
      </c>
      <c r="E796" s="50">
        <f>COUNTIF($A$712:$BAG$785,A796)</f>
        <v>3</v>
      </c>
      <c r="F796" s="279">
        <f>SUM(G796:K796)</f>
        <v>0</v>
      </c>
      <c r="U796" s="28"/>
      <c r="V796" s="28"/>
      <c r="AA796" s="193"/>
      <c r="AC796" s="28"/>
      <c r="AD796" s="28"/>
      <c r="AE796" s="28"/>
      <c r="AJ796" s="193"/>
      <c r="AL796" s="28"/>
      <c r="AM796" s="28"/>
      <c r="AN796" s="28"/>
      <c r="AS796" s="193"/>
      <c r="AU796" s="28"/>
      <c r="AV796" s="28"/>
      <c r="AW796" s="28"/>
      <c r="BB796" s="193"/>
      <c r="BD796" s="28"/>
      <c r="BE796" s="28"/>
      <c r="BF796" s="28"/>
      <c r="BK796" s="193"/>
      <c r="BM796" s="28"/>
      <c r="BN796" s="28"/>
      <c r="BO796" s="28"/>
      <c r="BT796" s="193"/>
      <c r="BV796" s="28"/>
      <c r="BW796" s="28"/>
      <c r="BX796" s="28"/>
      <c r="CC796" s="193"/>
      <c r="CE796" s="28"/>
      <c r="CF796" s="28"/>
      <c r="CG796" s="28"/>
      <c r="CL796" s="193"/>
      <c r="CN796" s="28"/>
      <c r="CO796" s="28"/>
      <c r="CP796" s="28"/>
      <c r="CU796" s="193"/>
      <c r="CW796" s="28"/>
      <c r="CX796" s="28"/>
      <c r="CY796" s="28"/>
      <c r="DD796" s="193"/>
      <c r="DF796" s="28"/>
      <c r="DG796" s="28"/>
      <c r="DH796" s="28"/>
      <c r="DM796" s="193"/>
      <c r="DO796" s="28"/>
      <c r="DP796" s="28"/>
      <c r="DQ796" s="28"/>
      <c r="DV796" s="193"/>
      <c r="DX796" s="28"/>
      <c r="DY796" s="28"/>
      <c r="DZ796" s="28"/>
      <c r="EE796" s="193"/>
      <c r="EG796" s="28"/>
      <c r="EH796" s="28"/>
      <c r="EI796" s="28"/>
      <c r="EN796" s="193"/>
      <c r="EP796" s="28"/>
      <c r="EQ796" s="28"/>
      <c r="ER796" s="28"/>
      <c r="EW796" s="193"/>
      <c r="EY796" s="28"/>
      <c r="EZ796" s="28"/>
      <c r="FA796" s="28"/>
      <c r="FF796" s="193"/>
      <c r="FH796" s="28"/>
      <c r="FI796" s="28"/>
      <c r="FJ796" s="28"/>
      <c r="FO796" s="193"/>
      <c r="FQ796" s="28"/>
      <c r="FR796" s="28"/>
      <c r="FS796" s="28"/>
      <c r="FX796" s="193"/>
      <c r="FZ796" s="28"/>
      <c r="GA796" s="28"/>
      <c r="GB796" s="28"/>
      <c r="GG796" s="193"/>
      <c r="GI796" s="28"/>
      <c r="GJ796" s="28"/>
      <c r="GK796" s="28"/>
      <c r="GP796" s="193"/>
      <c r="GR796" s="28"/>
      <c r="GS796" s="28"/>
      <c r="GT796" s="28"/>
      <c r="GY796" s="193"/>
      <c r="HA796" s="28"/>
      <c r="HB796" s="28"/>
      <c r="HC796" s="28"/>
      <c r="HH796" s="193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1024 1026:1386" s="50" customFormat="1" ht="18">
      <c r="A797" s="311" t="s">
        <v>556</v>
      </c>
      <c r="B797" s="378"/>
      <c r="C797" s="378"/>
      <c r="D797" s="376" t="s">
        <v>130</v>
      </c>
      <c r="E797" s="50">
        <f>COUNTIF($A$712:$BAG$785,A797)</f>
        <v>11</v>
      </c>
      <c r="F797" s="279">
        <f>SUM(G797:K797)</f>
        <v>0</v>
      </c>
      <c r="U797" s="28"/>
      <c r="V797" s="28"/>
      <c r="AA797" s="193"/>
      <c r="AC797" s="28"/>
      <c r="AD797" s="28"/>
      <c r="AE797" s="28"/>
      <c r="AJ797" s="193"/>
      <c r="AL797" s="28"/>
      <c r="AM797" s="28"/>
      <c r="AN797" s="28"/>
      <c r="AS797" s="193"/>
      <c r="AU797" s="28"/>
      <c r="AV797" s="28"/>
      <c r="AW797" s="28"/>
      <c r="BB797" s="193"/>
      <c r="BD797" s="28"/>
      <c r="BE797" s="28"/>
      <c r="BF797" s="28"/>
      <c r="BK797" s="193"/>
      <c r="BM797" s="28"/>
      <c r="BN797" s="28"/>
      <c r="BO797" s="28"/>
      <c r="BT797" s="193"/>
      <c r="BV797" s="28"/>
      <c r="BW797" s="28"/>
      <c r="BX797" s="28"/>
      <c r="CC797" s="193"/>
      <c r="CE797" s="28"/>
      <c r="CF797" s="28"/>
      <c r="CG797" s="28"/>
      <c r="CL797" s="193"/>
      <c r="CN797" s="28"/>
      <c r="CO797" s="28"/>
      <c r="CP797" s="28"/>
      <c r="CU797" s="193"/>
      <c r="CW797" s="28"/>
      <c r="CX797" s="28"/>
      <c r="CY797" s="28"/>
      <c r="DD797" s="193"/>
      <c r="DF797" s="28"/>
      <c r="DG797" s="28"/>
      <c r="DH797" s="28"/>
      <c r="DM797" s="193"/>
      <c r="DO797" s="28"/>
      <c r="DP797" s="28"/>
      <c r="DQ797" s="28"/>
      <c r="DV797" s="193"/>
      <c r="DX797" s="28"/>
      <c r="DY797" s="28"/>
      <c r="DZ797" s="28"/>
      <c r="EE797" s="193"/>
      <c r="EG797" s="28"/>
      <c r="EH797" s="28"/>
      <c r="EI797" s="28"/>
      <c r="EN797" s="193"/>
      <c r="EP797" s="28"/>
      <c r="EQ797" s="28"/>
      <c r="ER797" s="28"/>
      <c r="EW797" s="193"/>
      <c r="EY797" s="28"/>
      <c r="EZ797" s="28"/>
      <c r="FA797" s="28"/>
      <c r="FF797" s="193"/>
      <c r="FH797" s="28"/>
      <c r="FI797" s="28"/>
      <c r="FJ797" s="28"/>
      <c r="FO797" s="193"/>
      <c r="FQ797" s="28"/>
      <c r="FR797" s="28"/>
      <c r="FS797" s="28"/>
      <c r="FX797" s="193"/>
      <c r="FZ797" s="28"/>
      <c r="GA797" s="28"/>
      <c r="GB797" s="28"/>
      <c r="GG797" s="193"/>
      <c r="GI797" s="28"/>
      <c r="GJ797" s="28"/>
      <c r="GK797" s="28"/>
      <c r="GP797" s="193"/>
      <c r="GR797" s="28"/>
      <c r="GS797" s="28"/>
      <c r="GT797" s="28"/>
      <c r="GY797" s="193"/>
      <c r="HA797" s="28"/>
      <c r="HB797" s="28"/>
      <c r="HC797" s="28"/>
      <c r="HH797" s="193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1024 1026:1386" s="50" customFormat="1" ht="18">
      <c r="A798" s="311" t="s">
        <v>1123</v>
      </c>
      <c r="B798" s="28"/>
      <c r="C798" s="378"/>
      <c r="D798" s="376" t="s">
        <v>130</v>
      </c>
      <c r="E798" s="50">
        <f>COUNTIF($A$712:$BAG$785,A798)</f>
        <v>6</v>
      </c>
      <c r="F798" s="279">
        <f>SUM(G798:K798)</f>
        <v>0</v>
      </c>
      <c r="H798" s="396"/>
      <c r="U798" s="28"/>
      <c r="V798" s="28"/>
      <c r="AA798" s="193"/>
      <c r="AC798" s="28"/>
      <c r="AD798" s="28"/>
      <c r="AE798" s="28"/>
      <c r="AJ798" s="193"/>
      <c r="AL798" s="28"/>
      <c r="AM798" s="28"/>
      <c r="AN798" s="28"/>
      <c r="AS798" s="193"/>
      <c r="AU798" s="28"/>
      <c r="AV798" s="28"/>
      <c r="AW798" s="28"/>
      <c r="BB798" s="193"/>
      <c r="BD798" s="28"/>
      <c r="BE798" s="28"/>
      <c r="BF798" s="28"/>
      <c r="BK798" s="193"/>
      <c r="BM798" s="28"/>
      <c r="BN798" s="28"/>
      <c r="BO798" s="28"/>
      <c r="BT798" s="193"/>
      <c r="BV798" s="28"/>
      <c r="BW798" s="28"/>
      <c r="BX798" s="28"/>
      <c r="CC798" s="193"/>
      <c r="CE798" s="28"/>
      <c r="CF798" s="28"/>
      <c r="CG798" s="28"/>
      <c r="CL798" s="193"/>
      <c r="CN798" s="28"/>
      <c r="CO798" s="28"/>
      <c r="CP798" s="28"/>
      <c r="CU798" s="193"/>
      <c r="CW798" s="28"/>
      <c r="CX798" s="28"/>
      <c r="CY798" s="28"/>
      <c r="DD798" s="193"/>
      <c r="DF798" s="28"/>
      <c r="DG798" s="28"/>
      <c r="DH798" s="28"/>
      <c r="DM798" s="193"/>
      <c r="DO798" s="28"/>
      <c r="DP798" s="28"/>
      <c r="DQ798" s="28"/>
      <c r="DV798" s="193"/>
      <c r="DX798" s="28"/>
      <c r="DY798" s="28"/>
      <c r="DZ798" s="28"/>
      <c r="EE798" s="193"/>
      <c r="EG798" s="28"/>
      <c r="EH798" s="28"/>
      <c r="EI798" s="28"/>
      <c r="EN798" s="193"/>
      <c r="EP798" s="28"/>
      <c r="EQ798" s="28"/>
      <c r="ER798" s="28"/>
      <c r="EW798" s="193"/>
      <c r="EY798" s="28"/>
      <c r="EZ798" s="28"/>
      <c r="FA798" s="28"/>
      <c r="FF798" s="193"/>
      <c r="FH798" s="28"/>
      <c r="FI798" s="28"/>
      <c r="FJ798" s="28"/>
      <c r="FO798" s="193"/>
      <c r="FQ798" s="28"/>
      <c r="FR798" s="28"/>
      <c r="FS798" s="28"/>
      <c r="FX798" s="193"/>
      <c r="FZ798" s="28"/>
      <c r="GA798" s="28"/>
      <c r="GB798" s="28"/>
      <c r="GG798" s="193"/>
      <c r="GI798" s="28"/>
      <c r="GJ798" s="28"/>
      <c r="GK798" s="28"/>
      <c r="GP798" s="193"/>
      <c r="GR798" s="28"/>
      <c r="GS798" s="28"/>
      <c r="GT798" s="28"/>
      <c r="GY798" s="193"/>
      <c r="HA798" s="28"/>
      <c r="HB798" s="28"/>
      <c r="HC798" s="28"/>
      <c r="HH798" s="193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1024 1026:1386" s="50" customFormat="1" ht="18.75">
      <c r="A799" s="311" t="s">
        <v>440</v>
      </c>
      <c r="B799" s="274"/>
      <c r="C799" s="375"/>
      <c r="D799" s="376" t="s">
        <v>134</v>
      </c>
      <c r="E799" s="50">
        <f>COUNTIF($A$712:$BAG$785,A799)</f>
        <v>7</v>
      </c>
      <c r="F799" s="279">
        <f>SUM(G799:K799)</f>
        <v>0</v>
      </c>
      <c r="U799" s="28"/>
      <c r="V799" s="28"/>
      <c r="AA799" s="193"/>
      <c r="AC799" s="28"/>
      <c r="AD799" s="28"/>
      <c r="AE799" s="28"/>
      <c r="AJ799" s="193"/>
      <c r="AL799" s="28"/>
      <c r="AM799" s="28"/>
      <c r="AN799" s="28"/>
      <c r="AS799" s="193"/>
      <c r="AU799" s="28"/>
      <c r="AV799" s="28"/>
      <c r="AW799" s="28"/>
      <c r="BB799" s="193"/>
      <c r="BD799" s="28"/>
      <c r="BE799" s="28"/>
      <c r="BF799" s="28"/>
      <c r="BK799" s="193"/>
      <c r="BM799" s="28"/>
      <c r="BN799" s="28"/>
      <c r="BO799" s="28"/>
      <c r="BT799" s="193"/>
      <c r="BV799" s="28"/>
      <c r="BW799" s="28"/>
      <c r="BX799" s="28"/>
      <c r="CC799" s="193"/>
      <c r="CE799" s="28"/>
      <c r="CF799" s="28"/>
      <c r="CG799" s="28"/>
      <c r="CL799" s="193"/>
      <c r="CN799" s="28"/>
      <c r="CO799" s="28"/>
      <c r="CP799" s="28"/>
      <c r="CU799" s="193"/>
      <c r="CW799" s="28"/>
      <c r="CX799" s="28"/>
      <c r="CY799" s="28"/>
      <c r="DD799" s="193"/>
      <c r="DF799" s="28"/>
      <c r="DG799" s="28"/>
      <c r="DH799" s="28"/>
      <c r="DM799" s="193"/>
      <c r="DO799" s="28"/>
      <c r="DP799" s="28"/>
      <c r="DQ799" s="28"/>
      <c r="DV799" s="193"/>
      <c r="DX799" s="28"/>
      <c r="DY799" s="28"/>
      <c r="DZ799" s="28"/>
      <c r="EE799" s="193"/>
      <c r="EG799" s="28"/>
      <c r="EH799" s="28"/>
      <c r="EI799" s="28"/>
      <c r="EN799" s="193"/>
      <c r="EP799" s="28"/>
      <c r="EQ799" s="28"/>
      <c r="ER799" s="28"/>
      <c r="EW799" s="193"/>
      <c r="EY799" s="28"/>
      <c r="EZ799" s="28"/>
      <c r="FA799" s="28"/>
      <c r="FF799" s="193"/>
      <c r="FH799" s="28"/>
      <c r="FI799" s="28"/>
      <c r="FJ799" s="28"/>
      <c r="FO799" s="193"/>
      <c r="FQ799" s="28"/>
      <c r="FR799" s="28"/>
      <c r="FS799" s="28"/>
      <c r="FX799" s="193"/>
      <c r="FZ799" s="28"/>
      <c r="GA799" s="28"/>
      <c r="GB799" s="28"/>
      <c r="GG799" s="193"/>
      <c r="GI799" s="28"/>
      <c r="GJ799" s="28"/>
      <c r="GK799" s="28"/>
      <c r="GP799" s="193"/>
      <c r="GR799" s="28"/>
      <c r="GS799" s="28"/>
      <c r="GT799" s="28"/>
      <c r="GY799" s="193"/>
      <c r="HA799" s="28"/>
      <c r="HB799" s="28"/>
      <c r="HC799" s="28"/>
      <c r="HH799" s="193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1024 1026:1386" s="50" customFormat="1" ht="18">
      <c r="A800" s="205" t="s">
        <v>3056</v>
      </c>
      <c r="B800" s="28"/>
      <c r="C800" s="271"/>
      <c r="D800" s="376" t="s">
        <v>129</v>
      </c>
      <c r="E800" s="50">
        <f>COUNTIF($A$712:$BAG$785,A800)</f>
        <v>0</v>
      </c>
      <c r="F800" s="279">
        <f>SUM(G800:K800)</f>
        <v>0</v>
      </c>
      <c r="U800" s="28"/>
      <c r="V800" s="28"/>
      <c r="AA800" s="193"/>
      <c r="AC800" s="28"/>
      <c r="AD800" s="28"/>
      <c r="AE800" s="28"/>
      <c r="AJ800" s="193"/>
      <c r="AL800" s="28"/>
      <c r="AM800" s="28"/>
      <c r="AN800" s="28"/>
      <c r="AS800" s="193"/>
      <c r="AU800" s="28"/>
      <c r="AV800" s="28"/>
      <c r="AW800" s="28"/>
      <c r="BB800" s="193"/>
      <c r="BD800" s="28"/>
      <c r="BE800" s="28"/>
      <c r="BF800" s="28"/>
      <c r="BK800" s="193"/>
      <c r="BM800" s="28"/>
      <c r="BN800" s="28"/>
      <c r="BO800" s="28"/>
      <c r="BT800" s="193"/>
      <c r="BV800" s="28"/>
      <c r="BW800" s="28"/>
      <c r="BX800" s="28"/>
      <c r="CC800" s="193"/>
      <c r="CE800" s="28"/>
      <c r="CF800" s="28"/>
      <c r="CG800" s="28"/>
      <c r="CL800" s="193"/>
      <c r="CN800" s="28"/>
      <c r="CO800" s="28"/>
      <c r="CP800" s="28"/>
      <c r="CU800" s="193"/>
      <c r="CW800" s="28"/>
      <c r="CX800" s="28"/>
      <c r="CY800" s="28"/>
      <c r="DD800" s="193"/>
      <c r="DF800" s="28"/>
      <c r="DG800" s="28"/>
      <c r="DH800" s="28"/>
      <c r="DM800" s="193"/>
      <c r="DO800" s="28"/>
      <c r="DP800" s="28"/>
      <c r="DQ800" s="28"/>
      <c r="DV800" s="193"/>
      <c r="DX800" s="28"/>
      <c r="DY800" s="28"/>
      <c r="DZ800" s="28"/>
      <c r="EE800" s="193"/>
      <c r="EG800" s="28"/>
      <c r="EH800" s="28"/>
      <c r="EI800" s="28"/>
      <c r="EN800" s="193"/>
      <c r="EP800" s="28"/>
      <c r="EQ800" s="28"/>
      <c r="ER800" s="28"/>
      <c r="EW800" s="193"/>
      <c r="EY800" s="28"/>
      <c r="EZ800" s="28"/>
      <c r="FA800" s="28"/>
      <c r="FF800" s="193"/>
      <c r="FH800" s="28"/>
      <c r="FI800" s="28"/>
      <c r="FJ800" s="28"/>
      <c r="FO800" s="193"/>
      <c r="FQ800" s="28"/>
      <c r="FR800" s="28"/>
      <c r="FS800" s="28"/>
      <c r="FX800" s="193"/>
      <c r="FZ800" s="28"/>
      <c r="GA800" s="28"/>
      <c r="GB800" s="28"/>
      <c r="GG800" s="193"/>
      <c r="GI800" s="28"/>
      <c r="GJ800" s="28"/>
      <c r="GK800" s="28"/>
      <c r="GP800" s="193"/>
      <c r="GR800" s="28"/>
      <c r="GS800" s="28"/>
      <c r="GT800" s="28"/>
      <c r="GY800" s="193"/>
      <c r="HA800" s="28"/>
      <c r="HB800" s="28"/>
      <c r="HC800" s="28"/>
      <c r="HH800" s="193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.75">
      <c r="A801" s="311" t="s">
        <v>1937</v>
      </c>
      <c r="B801" s="375"/>
      <c r="C801" s="375"/>
      <c r="D801" s="376" t="s">
        <v>135</v>
      </c>
      <c r="E801" s="50">
        <f>COUNTIF($A$712:$BAG$785,A801)</f>
        <v>1</v>
      </c>
      <c r="F801" s="279">
        <f>SUM(G801:K801)</f>
        <v>11</v>
      </c>
      <c r="H801" s="396">
        <v>11</v>
      </c>
      <c r="U801" s="28"/>
      <c r="V801" s="28"/>
      <c r="AA801" s="193"/>
      <c r="AC801" s="28"/>
      <c r="AD801" s="28"/>
      <c r="AE801" s="28"/>
      <c r="AJ801" s="193"/>
      <c r="AL801" s="28"/>
      <c r="AM801" s="28"/>
      <c r="AN801" s="28"/>
      <c r="AS801" s="193"/>
      <c r="AU801" s="28"/>
      <c r="AV801" s="28"/>
      <c r="AW801" s="28"/>
      <c r="BB801" s="193"/>
      <c r="BD801" s="28"/>
      <c r="BE801" s="28"/>
      <c r="BF801" s="28"/>
      <c r="BK801" s="193"/>
      <c r="BM801" s="28"/>
      <c r="BN801" s="28"/>
      <c r="BO801" s="28"/>
      <c r="BT801" s="193"/>
      <c r="BV801" s="28"/>
      <c r="BW801" s="28"/>
      <c r="BX801" s="28"/>
      <c r="CC801" s="193"/>
      <c r="CE801" s="28"/>
      <c r="CF801" s="28"/>
      <c r="CG801" s="28"/>
      <c r="CL801" s="193"/>
      <c r="CN801" s="28"/>
      <c r="CO801" s="28"/>
      <c r="CP801" s="28"/>
      <c r="CU801" s="193"/>
      <c r="CW801" s="28"/>
      <c r="CX801" s="28"/>
      <c r="CY801" s="28"/>
      <c r="DD801" s="193"/>
      <c r="DF801" s="28"/>
      <c r="DG801" s="28"/>
      <c r="DH801" s="28"/>
      <c r="DM801" s="193"/>
      <c r="DO801" s="28"/>
      <c r="DP801" s="28"/>
      <c r="DQ801" s="28"/>
      <c r="DV801" s="193"/>
      <c r="DX801" s="28"/>
      <c r="DY801" s="28"/>
      <c r="DZ801" s="28"/>
      <c r="EE801" s="193"/>
      <c r="EG801" s="28"/>
      <c r="EH801" s="28"/>
      <c r="EI801" s="28"/>
      <c r="EN801" s="193"/>
      <c r="EP801" s="28"/>
      <c r="EQ801" s="28"/>
      <c r="ER801" s="28"/>
      <c r="EW801" s="193"/>
      <c r="EY801" s="28"/>
      <c r="EZ801" s="28"/>
      <c r="FA801" s="28"/>
      <c r="FF801" s="193"/>
      <c r="FH801" s="28"/>
      <c r="FI801" s="28"/>
      <c r="FJ801" s="28"/>
      <c r="FO801" s="193"/>
      <c r="FQ801" s="28"/>
      <c r="FR801" s="28"/>
      <c r="FS801" s="28"/>
      <c r="FX801" s="193"/>
      <c r="FZ801" s="28"/>
      <c r="GA801" s="28"/>
      <c r="GB801" s="28"/>
      <c r="GG801" s="193"/>
      <c r="GI801" s="28"/>
      <c r="GJ801" s="28"/>
      <c r="GK801" s="28"/>
      <c r="GP801" s="193"/>
      <c r="GR801" s="28"/>
      <c r="GS801" s="28"/>
      <c r="GT801" s="28"/>
      <c r="GY801" s="193"/>
      <c r="HA801" s="28"/>
      <c r="HB801" s="28"/>
      <c r="HC801" s="28"/>
      <c r="HH801" s="193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11" t="s">
        <v>1116</v>
      </c>
      <c r="B802" s="28"/>
      <c r="C802" s="271"/>
      <c r="D802" s="376" t="s">
        <v>129</v>
      </c>
      <c r="E802" s="50">
        <f>COUNTIF($A$712:$BAG$785,A802)</f>
        <v>14</v>
      </c>
      <c r="F802" s="279">
        <f>SUM(G802:K802)</f>
        <v>0</v>
      </c>
      <c r="U802" s="28"/>
      <c r="V802" s="28"/>
      <c r="AA802" s="193"/>
      <c r="AC802" s="28"/>
      <c r="AD802" s="28"/>
      <c r="AE802" s="28"/>
      <c r="AJ802" s="193"/>
      <c r="AL802" s="28"/>
      <c r="AM802" s="28"/>
      <c r="AN802" s="28"/>
      <c r="AS802" s="193"/>
      <c r="AU802" s="28"/>
      <c r="AV802" s="28"/>
      <c r="AW802" s="28"/>
      <c r="BB802" s="193"/>
      <c r="BD802" s="28"/>
      <c r="BE802" s="28"/>
      <c r="BF802" s="28"/>
      <c r="BK802" s="193"/>
      <c r="BM802" s="28"/>
      <c r="BN802" s="28"/>
      <c r="BO802" s="28"/>
      <c r="BT802" s="193"/>
      <c r="BV802" s="28"/>
      <c r="BW802" s="28"/>
      <c r="BX802" s="28"/>
      <c r="CC802" s="193"/>
      <c r="CE802" s="28"/>
      <c r="CF802" s="28"/>
      <c r="CG802" s="28"/>
      <c r="CL802" s="193"/>
      <c r="CN802" s="28"/>
      <c r="CO802" s="28"/>
      <c r="CP802" s="28"/>
      <c r="CU802" s="193"/>
      <c r="CW802" s="28"/>
      <c r="CX802" s="28"/>
      <c r="CY802" s="28"/>
      <c r="DD802" s="193"/>
      <c r="DF802" s="28"/>
      <c r="DG802" s="28"/>
      <c r="DH802" s="28"/>
      <c r="DM802" s="193"/>
      <c r="DO802" s="28"/>
      <c r="DP802" s="28"/>
      <c r="DQ802" s="28"/>
      <c r="DV802" s="193"/>
      <c r="DX802" s="28"/>
      <c r="DY802" s="28"/>
      <c r="DZ802" s="28"/>
      <c r="EE802" s="193"/>
      <c r="EG802" s="28"/>
      <c r="EH802" s="28"/>
      <c r="EI802" s="28"/>
      <c r="EN802" s="193"/>
      <c r="EP802" s="28"/>
      <c r="EQ802" s="28"/>
      <c r="ER802" s="28"/>
      <c r="EW802" s="193"/>
      <c r="EY802" s="28"/>
      <c r="EZ802" s="28"/>
      <c r="FA802" s="28"/>
      <c r="FF802" s="193"/>
      <c r="FH802" s="28"/>
      <c r="FI802" s="28"/>
      <c r="FJ802" s="28"/>
      <c r="FO802" s="193"/>
      <c r="FQ802" s="28"/>
      <c r="FR802" s="28"/>
      <c r="FS802" s="28"/>
      <c r="FX802" s="193"/>
      <c r="FZ802" s="28"/>
      <c r="GA802" s="28"/>
      <c r="GB802" s="28"/>
      <c r="GG802" s="193"/>
      <c r="GI802" s="28"/>
      <c r="GJ802" s="28"/>
      <c r="GK802" s="28"/>
      <c r="GP802" s="193"/>
      <c r="GR802" s="28"/>
      <c r="GS802" s="28"/>
      <c r="GT802" s="28"/>
      <c r="GY802" s="193"/>
      <c r="HA802" s="28"/>
      <c r="HB802" s="28"/>
      <c r="HC802" s="28"/>
      <c r="HH802" s="193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">
      <c r="A803" s="205" t="s">
        <v>3153</v>
      </c>
      <c r="B803" s="28"/>
      <c r="C803" s="271"/>
      <c r="D803" s="376" t="s">
        <v>129</v>
      </c>
      <c r="E803" s="50">
        <f>COUNTIF($A$712:$BAG$785,A803)</f>
        <v>1</v>
      </c>
      <c r="F803" s="279">
        <f>SUM(G803:K803)</f>
        <v>0</v>
      </c>
      <c r="U803" s="28"/>
      <c r="V803" s="28"/>
      <c r="AA803" s="193"/>
      <c r="AC803" s="28"/>
      <c r="AD803" s="28"/>
      <c r="AE803" s="28"/>
      <c r="AJ803" s="193"/>
      <c r="AL803" s="28"/>
      <c r="AM803" s="28"/>
      <c r="AN803" s="28"/>
      <c r="AS803" s="193"/>
      <c r="AU803" s="28"/>
      <c r="AV803" s="28"/>
      <c r="AW803" s="28"/>
      <c r="BB803" s="193"/>
      <c r="BD803" s="28"/>
      <c r="BE803" s="28"/>
      <c r="BF803" s="28"/>
      <c r="BK803" s="193"/>
      <c r="BM803" s="28"/>
      <c r="BN803" s="28"/>
      <c r="BO803" s="28"/>
      <c r="BT803" s="193"/>
      <c r="BV803" s="28"/>
      <c r="BW803" s="28"/>
      <c r="BX803" s="28"/>
      <c r="CC803" s="193"/>
      <c r="CE803" s="28"/>
      <c r="CF803" s="28"/>
      <c r="CG803" s="28"/>
      <c r="CL803" s="193"/>
      <c r="CN803" s="28"/>
      <c r="CO803" s="28"/>
      <c r="CP803" s="28"/>
      <c r="CU803" s="193"/>
      <c r="CW803" s="28"/>
      <c r="CX803" s="28"/>
      <c r="CY803" s="28"/>
      <c r="DD803" s="193"/>
      <c r="DF803" s="28"/>
      <c r="DG803" s="28"/>
      <c r="DH803" s="28"/>
      <c r="DM803" s="193"/>
      <c r="DO803" s="28"/>
      <c r="DP803" s="28"/>
      <c r="DQ803" s="28"/>
      <c r="DV803" s="193"/>
      <c r="DX803" s="28"/>
      <c r="DY803" s="28"/>
      <c r="DZ803" s="28"/>
      <c r="EE803" s="193"/>
      <c r="EG803" s="28"/>
      <c r="EH803" s="28"/>
      <c r="EI803" s="28"/>
      <c r="EN803" s="193"/>
      <c r="EP803" s="28"/>
      <c r="EQ803" s="28"/>
      <c r="ER803" s="28"/>
      <c r="EW803" s="193"/>
      <c r="EY803" s="28"/>
      <c r="EZ803" s="28"/>
      <c r="FA803" s="28"/>
      <c r="FF803" s="193"/>
      <c r="FH803" s="28"/>
      <c r="FI803" s="28"/>
      <c r="FJ803" s="28"/>
      <c r="FO803" s="193"/>
      <c r="FQ803" s="28"/>
      <c r="FR803" s="28"/>
      <c r="FS803" s="28"/>
      <c r="FX803" s="193"/>
      <c r="FZ803" s="28"/>
      <c r="GA803" s="28"/>
      <c r="GB803" s="28"/>
      <c r="GG803" s="193"/>
      <c r="GI803" s="28"/>
      <c r="GJ803" s="28"/>
      <c r="GK803" s="28"/>
      <c r="GP803" s="193"/>
      <c r="GR803" s="28"/>
      <c r="GS803" s="28"/>
      <c r="GT803" s="28"/>
      <c r="GY803" s="193"/>
      <c r="HA803" s="28"/>
      <c r="HB803" s="28"/>
      <c r="HC803" s="28"/>
      <c r="HH803" s="193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">
      <c r="A804" s="205" t="s">
        <v>2943</v>
      </c>
      <c r="B804" s="28"/>
      <c r="C804" s="271"/>
      <c r="D804" s="376" t="s">
        <v>129</v>
      </c>
      <c r="E804" s="50">
        <f>COUNTIF($A$712:$BAG$785,A804)</f>
        <v>1</v>
      </c>
      <c r="F804" s="279">
        <f>SUM(G804:K804)</f>
        <v>0</v>
      </c>
      <c r="U804" s="28"/>
      <c r="V804" s="28"/>
      <c r="AA804" s="193"/>
      <c r="AC804" s="28"/>
      <c r="AD804" s="28"/>
      <c r="AE804" s="28"/>
      <c r="AJ804" s="193"/>
      <c r="AL804" s="28"/>
      <c r="AM804" s="28"/>
      <c r="AN804" s="28"/>
      <c r="AS804" s="193"/>
      <c r="AU804" s="28"/>
      <c r="AV804" s="28"/>
      <c r="AW804" s="28"/>
      <c r="BB804" s="193"/>
      <c r="BD804" s="28"/>
      <c r="BE804" s="28"/>
      <c r="BF804" s="28"/>
      <c r="BK804" s="193"/>
      <c r="BM804" s="28"/>
      <c r="BN804" s="28"/>
      <c r="BO804" s="28"/>
      <c r="BT804" s="193"/>
      <c r="BV804" s="28"/>
      <c r="BW804" s="28"/>
      <c r="BX804" s="28"/>
      <c r="CC804" s="193"/>
      <c r="CE804" s="28"/>
      <c r="CF804" s="28"/>
      <c r="CG804" s="28"/>
      <c r="CL804" s="193"/>
      <c r="CN804" s="28"/>
      <c r="CO804" s="28"/>
      <c r="CP804" s="28"/>
      <c r="CU804" s="193"/>
      <c r="CW804" s="28"/>
      <c r="CX804" s="28"/>
      <c r="CY804" s="28"/>
      <c r="DD804" s="193"/>
      <c r="DF804" s="28"/>
      <c r="DG804" s="28"/>
      <c r="DH804" s="28"/>
      <c r="DM804" s="193"/>
      <c r="DO804" s="28"/>
      <c r="DP804" s="28"/>
      <c r="DQ804" s="28"/>
      <c r="DV804" s="193"/>
      <c r="DX804" s="28"/>
      <c r="DY804" s="28"/>
      <c r="DZ804" s="28"/>
      <c r="EE804" s="193"/>
      <c r="EG804" s="28"/>
      <c r="EH804" s="28"/>
      <c r="EI804" s="28"/>
      <c r="EN804" s="193"/>
      <c r="EP804" s="28"/>
      <c r="EQ804" s="28"/>
      <c r="ER804" s="28"/>
      <c r="EW804" s="193"/>
      <c r="EY804" s="28"/>
      <c r="EZ804" s="28"/>
      <c r="FA804" s="28"/>
      <c r="FF804" s="193"/>
      <c r="FH804" s="28"/>
      <c r="FI804" s="28"/>
      <c r="FJ804" s="28"/>
      <c r="FO804" s="193"/>
      <c r="FQ804" s="28"/>
      <c r="FR804" s="28"/>
      <c r="FS804" s="28"/>
      <c r="FX804" s="193"/>
      <c r="FZ804" s="28"/>
      <c r="GA804" s="28"/>
      <c r="GB804" s="28"/>
      <c r="GG804" s="193"/>
      <c r="GI804" s="28"/>
      <c r="GJ804" s="28"/>
      <c r="GK804" s="28"/>
      <c r="GP804" s="193"/>
      <c r="GR804" s="28"/>
      <c r="GS804" s="28"/>
      <c r="GT804" s="28"/>
      <c r="GY804" s="193"/>
      <c r="HA804" s="28"/>
      <c r="HB804" s="28"/>
      <c r="HC804" s="28"/>
      <c r="HH804" s="193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.75">
      <c r="A805" s="311" t="s">
        <v>416</v>
      </c>
      <c r="B805" s="375"/>
      <c r="C805" s="375"/>
      <c r="D805" s="376" t="s">
        <v>136</v>
      </c>
      <c r="E805" s="50">
        <f>COUNTIF($A$712:$BAG$785,A805)</f>
        <v>52</v>
      </c>
      <c r="F805" s="279">
        <f>SUM(G805:K805)</f>
        <v>72</v>
      </c>
      <c r="H805" s="396">
        <v>72</v>
      </c>
      <c r="U805" s="28"/>
      <c r="V805" s="28"/>
      <c r="AA805" s="193"/>
      <c r="AC805" s="28"/>
      <c r="AD805" s="28"/>
      <c r="AE805" s="28"/>
      <c r="AJ805" s="193"/>
      <c r="AL805" s="28"/>
      <c r="AM805" s="28"/>
      <c r="AN805" s="28"/>
      <c r="AS805" s="193"/>
      <c r="AU805" s="28"/>
      <c r="AV805" s="28"/>
      <c r="AW805" s="28"/>
      <c r="BB805" s="193"/>
      <c r="BD805" s="28"/>
      <c r="BE805" s="28"/>
      <c r="BF805" s="28"/>
      <c r="BK805" s="193"/>
      <c r="BM805" s="28"/>
      <c r="BN805" s="28"/>
      <c r="BO805" s="28"/>
      <c r="BT805" s="193"/>
      <c r="BV805" s="28"/>
      <c r="BW805" s="28"/>
      <c r="BX805" s="28"/>
      <c r="CC805" s="193"/>
      <c r="CE805" s="28"/>
      <c r="CF805" s="28"/>
      <c r="CG805" s="28"/>
      <c r="CL805" s="193"/>
      <c r="CN805" s="28"/>
      <c r="CO805" s="28"/>
      <c r="CP805" s="28"/>
      <c r="CU805" s="193"/>
      <c r="CW805" s="28"/>
      <c r="CX805" s="28"/>
      <c r="CY805" s="28"/>
      <c r="DD805" s="193"/>
      <c r="DF805" s="28"/>
      <c r="DG805" s="28"/>
      <c r="DH805" s="28"/>
      <c r="DM805" s="193"/>
      <c r="DO805" s="28"/>
      <c r="DP805" s="28"/>
      <c r="DQ805" s="28"/>
      <c r="DV805" s="193"/>
      <c r="DX805" s="28"/>
      <c r="DY805" s="28"/>
      <c r="DZ805" s="28"/>
      <c r="EE805" s="193"/>
      <c r="EG805" s="28"/>
      <c r="EH805" s="28"/>
      <c r="EI805" s="28"/>
      <c r="EN805" s="193"/>
      <c r="EP805" s="28"/>
      <c r="EQ805" s="28"/>
      <c r="ER805" s="28"/>
      <c r="EW805" s="193"/>
      <c r="EY805" s="28"/>
      <c r="EZ805" s="28"/>
      <c r="FA805" s="28"/>
      <c r="FF805" s="193"/>
      <c r="FH805" s="28"/>
      <c r="FI805" s="28"/>
      <c r="FJ805" s="28"/>
      <c r="FO805" s="193"/>
      <c r="FQ805" s="28"/>
      <c r="FR805" s="28"/>
      <c r="FS805" s="28"/>
      <c r="FX805" s="193"/>
      <c r="FZ805" s="28"/>
      <c r="GA805" s="28"/>
      <c r="GB805" s="28"/>
      <c r="GG805" s="193"/>
      <c r="GI805" s="28"/>
      <c r="GJ805" s="28"/>
      <c r="GK805" s="28"/>
      <c r="GP805" s="193"/>
      <c r="GR805" s="28"/>
      <c r="GS805" s="28"/>
      <c r="GT805" s="28"/>
      <c r="GY805" s="193"/>
      <c r="HA805" s="28"/>
      <c r="HB805" s="28"/>
      <c r="HC805" s="28"/>
      <c r="HH805" s="193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.75">
      <c r="A806" s="311" t="s">
        <v>1133</v>
      </c>
      <c r="B806" s="274"/>
      <c r="C806" s="375"/>
      <c r="D806" s="376" t="s">
        <v>137</v>
      </c>
      <c r="E806" s="50">
        <f>COUNTIF($A$712:$BAG$785,A806)</f>
        <v>22</v>
      </c>
      <c r="F806" s="279">
        <f>SUM(G806:K806)</f>
        <v>0</v>
      </c>
      <c r="H806" s="396"/>
      <c r="U806" s="28"/>
      <c r="V806" s="28"/>
      <c r="AA806" s="193"/>
      <c r="AC806" s="28"/>
      <c r="AD806" s="28"/>
      <c r="AE806" s="28"/>
      <c r="AJ806" s="193"/>
      <c r="AL806" s="28"/>
      <c r="AM806" s="28"/>
      <c r="AN806" s="28"/>
      <c r="AS806" s="193"/>
      <c r="AU806" s="28"/>
      <c r="AV806" s="28"/>
      <c r="AW806" s="28"/>
      <c r="BB806" s="193"/>
      <c r="BD806" s="28"/>
      <c r="BE806" s="28"/>
      <c r="BF806" s="28"/>
      <c r="BK806" s="193"/>
      <c r="BM806" s="28"/>
      <c r="BN806" s="28"/>
      <c r="BO806" s="28"/>
      <c r="BT806" s="193"/>
      <c r="BV806" s="28"/>
      <c r="BW806" s="28"/>
      <c r="BX806" s="28"/>
      <c r="CC806" s="193"/>
      <c r="CE806" s="28"/>
      <c r="CF806" s="28"/>
      <c r="CG806" s="28"/>
      <c r="CL806" s="193"/>
      <c r="CN806" s="28"/>
      <c r="CO806" s="28"/>
      <c r="CP806" s="28"/>
      <c r="CU806" s="193"/>
      <c r="CW806" s="28"/>
      <c r="CX806" s="28"/>
      <c r="CY806" s="28"/>
      <c r="DD806" s="193"/>
      <c r="DF806" s="28"/>
      <c r="DG806" s="28"/>
      <c r="DH806" s="28"/>
      <c r="DM806" s="193"/>
      <c r="DO806" s="28"/>
      <c r="DP806" s="28"/>
      <c r="DQ806" s="28"/>
      <c r="DV806" s="193"/>
      <c r="DX806" s="28"/>
      <c r="DY806" s="28"/>
      <c r="DZ806" s="28"/>
      <c r="EE806" s="193"/>
      <c r="EG806" s="28"/>
      <c r="EH806" s="28"/>
      <c r="EI806" s="28"/>
      <c r="EN806" s="193"/>
      <c r="EP806" s="28"/>
      <c r="EQ806" s="28"/>
      <c r="ER806" s="28"/>
      <c r="EW806" s="193"/>
      <c r="EY806" s="28"/>
      <c r="EZ806" s="28"/>
      <c r="FA806" s="28"/>
      <c r="FF806" s="193"/>
      <c r="FH806" s="28"/>
      <c r="FI806" s="28"/>
      <c r="FJ806" s="28"/>
      <c r="FO806" s="193"/>
      <c r="FQ806" s="28"/>
      <c r="FR806" s="28"/>
      <c r="FS806" s="28"/>
      <c r="FX806" s="193"/>
      <c r="FZ806" s="28"/>
      <c r="GA806" s="28"/>
      <c r="GB806" s="28"/>
      <c r="GG806" s="193"/>
      <c r="GI806" s="28"/>
      <c r="GJ806" s="28"/>
      <c r="GK806" s="28"/>
      <c r="GP806" s="193"/>
      <c r="GR806" s="28"/>
      <c r="GS806" s="28"/>
      <c r="GT806" s="28"/>
      <c r="GY806" s="193"/>
      <c r="HA806" s="28"/>
      <c r="HB806" s="28"/>
      <c r="HC806" s="28"/>
      <c r="HH806" s="193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311" t="s">
        <v>1188</v>
      </c>
      <c r="B807" s="378"/>
      <c r="C807" s="378"/>
      <c r="D807" s="1" t="s">
        <v>131</v>
      </c>
      <c r="E807" s="50">
        <f>COUNTIF($A$712:$BAG$785,A807)</f>
        <v>2</v>
      </c>
      <c r="F807" s="279">
        <f>SUM(G807:K807)</f>
        <v>0</v>
      </c>
      <c r="U807" s="28"/>
      <c r="V807" s="28"/>
      <c r="AA807" s="193"/>
      <c r="AC807" s="28"/>
      <c r="AD807" s="28"/>
      <c r="AE807" s="28"/>
      <c r="AJ807" s="193"/>
      <c r="AL807" s="28"/>
      <c r="AM807" s="28"/>
      <c r="AN807" s="28"/>
      <c r="AS807" s="193"/>
      <c r="AU807" s="28"/>
      <c r="AV807" s="28"/>
      <c r="AW807" s="28"/>
      <c r="BB807" s="193"/>
      <c r="BD807" s="28"/>
      <c r="BE807" s="28"/>
      <c r="BF807" s="28"/>
      <c r="BK807" s="193"/>
      <c r="BM807" s="28"/>
      <c r="BN807" s="28"/>
      <c r="BO807" s="28"/>
      <c r="BT807" s="193"/>
      <c r="BV807" s="28"/>
      <c r="BW807" s="28"/>
      <c r="BX807" s="28"/>
      <c r="CC807" s="193"/>
      <c r="CE807" s="28"/>
      <c r="CF807" s="28"/>
      <c r="CG807" s="28"/>
      <c r="CL807" s="193"/>
      <c r="CN807" s="28"/>
      <c r="CO807" s="28"/>
      <c r="CP807" s="28"/>
      <c r="CU807" s="193"/>
      <c r="CW807" s="28"/>
      <c r="CX807" s="28"/>
      <c r="CY807" s="28"/>
      <c r="DD807" s="193"/>
      <c r="DF807" s="28"/>
      <c r="DG807" s="28"/>
      <c r="DH807" s="28"/>
      <c r="DM807" s="193"/>
      <c r="DO807" s="28"/>
      <c r="DP807" s="28"/>
      <c r="DQ807" s="28"/>
      <c r="DV807" s="193"/>
      <c r="DX807" s="28"/>
      <c r="DY807" s="28"/>
      <c r="DZ807" s="28"/>
      <c r="EE807" s="193"/>
      <c r="EG807" s="28"/>
      <c r="EH807" s="28"/>
      <c r="EI807" s="28"/>
      <c r="EN807" s="193"/>
      <c r="EP807" s="28"/>
      <c r="EQ807" s="28"/>
      <c r="ER807" s="28"/>
      <c r="EW807" s="193"/>
      <c r="EY807" s="28"/>
      <c r="EZ807" s="28"/>
      <c r="FA807" s="28"/>
      <c r="FF807" s="193"/>
      <c r="FH807" s="28"/>
      <c r="FI807" s="28"/>
      <c r="FJ807" s="28"/>
      <c r="FO807" s="193"/>
      <c r="FQ807" s="28"/>
      <c r="FR807" s="28"/>
      <c r="FS807" s="28"/>
      <c r="FX807" s="193"/>
      <c r="FZ807" s="28"/>
      <c r="GA807" s="28"/>
      <c r="GB807" s="28"/>
      <c r="GG807" s="193"/>
      <c r="GI807" s="28"/>
      <c r="GJ807" s="28"/>
      <c r="GK807" s="28"/>
      <c r="GP807" s="193"/>
      <c r="GR807" s="28"/>
      <c r="GS807" s="28"/>
      <c r="GT807" s="28"/>
      <c r="GY807" s="193"/>
      <c r="HA807" s="28"/>
      <c r="HB807" s="28"/>
      <c r="HC807" s="28"/>
      <c r="HH807" s="193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205" t="s">
        <v>2992</v>
      </c>
      <c r="B808" s="28"/>
      <c r="C808" s="271"/>
      <c r="D808" s="376" t="s">
        <v>129</v>
      </c>
      <c r="E808" s="50">
        <f>COUNTIF($A$712:$BAG$785,A808)</f>
        <v>0</v>
      </c>
      <c r="F808" s="279">
        <f>SUM(G808:K808)</f>
        <v>0</v>
      </c>
      <c r="U808" s="28"/>
      <c r="V808" s="28"/>
      <c r="AA808" s="193"/>
      <c r="AC808" s="28"/>
      <c r="AD808" s="28"/>
      <c r="AE808" s="28"/>
      <c r="AJ808" s="193"/>
      <c r="AL808" s="28"/>
      <c r="AM808" s="28"/>
      <c r="AN808" s="28"/>
      <c r="AS808" s="193"/>
      <c r="AU808" s="28"/>
      <c r="AV808" s="28"/>
      <c r="AW808" s="28"/>
      <c r="BB808" s="193"/>
      <c r="BD808" s="28"/>
      <c r="BE808" s="28"/>
      <c r="BF808" s="28"/>
      <c r="BK808" s="193"/>
      <c r="BM808" s="28"/>
      <c r="BN808" s="28"/>
      <c r="BO808" s="28"/>
      <c r="BT808" s="193"/>
      <c r="BV808" s="28"/>
      <c r="BW808" s="28"/>
      <c r="BX808" s="28"/>
      <c r="CC808" s="193"/>
      <c r="CE808" s="28"/>
      <c r="CF808" s="28"/>
      <c r="CG808" s="28"/>
      <c r="CL808" s="193"/>
      <c r="CN808" s="28"/>
      <c r="CO808" s="28"/>
      <c r="CP808" s="28"/>
      <c r="CU808" s="193"/>
      <c r="CW808" s="28"/>
      <c r="CX808" s="28"/>
      <c r="CY808" s="28"/>
      <c r="DD808" s="193"/>
      <c r="DF808" s="28"/>
      <c r="DG808" s="28"/>
      <c r="DH808" s="28"/>
      <c r="DM808" s="193"/>
      <c r="DO808" s="28"/>
      <c r="DP808" s="28"/>
      <c r="DQ808" s="28"/>
      <c r="DV808" s="193"/>
      <c r="DX808" s="28"/>
      <c r="DY808" s="28"/>
      <c r="DZ808" s="28"/>
      <c r="EE808" s="193"/>
      <c r="EG808" s="28"/>
      <c r="EH808" s="28"/>
      <c r="EI808" s="28"/>
      <c r="EN808" s="193"/>
      <c r="EP808" s="28"/>
      <c r="EQ808" s="28"/>
      <c r="ER808" s="28"/>
      <c r="EW808" s="193"/>
      <c r="EY808" s="28"/>
      <c r="EZ808" s="28"/>
      <c r="FA808" s="28"/>
      <c r="FF808" s="193"/>
      <c r="FH808" s="28"/>
      <c r="FI808" s="28"/>
      <c r="FJ808" s="28"/>
      <c r="FO808" s="193"/>
      <c r="FQ808" s="28"/>
      <c r="FR808" s="28"/>
      <c r="FS808" s="28"/>
      <c r="FX808" s="193"/>
      <c r="FZ808" s="28"/>
      <c r="GA808" s="28"/>
      <c r="GB808" s="28"/>
      <c r="GG808" s="193"/>
      <c r="GI808" s="28"/>
      <c r="GJ808" s="28"/>
      <c r="GK808" s="28"/>
      <c r="GP808" s="193"/>
      <c r="GR808" s="28"/>
      <c r="GS808" s="28"/>
      <c r="GT808" s="28"/>
      <c r="GY808" s="193"/>
      <c r="HA808" s="28"/>
      <c r="HB808" s="28"/>
      <c r="HC808" s="28"/>
      <c r="HH808" s="193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11" t="s">
        <v>934</v>
      </c>
      <c r="B809" s="378"/>
      <c r="C809" s="378"/>
      <c r="D809" s="376" t="s">
        <v>132</v>
      </c>
      <c r="E809" s="50">
        <f>COUNTIF($A$712:$BAG$785,A809)</f>
        <v>11</v>
      </c>
      <c r="F809" s="279">
        <f>SUM(G809:K809)</f>
        <v>0</v>
      </c>
      <c r="U809" s="28"/>
      <c r="V809" s="28"/>
      <c r="AA809" s="193"/>
      <c r="AC809" s="28"/>
      <c r="AD809" s="28"/>
      <c r="AE809" s="28"/>
      <c r="AJ809" s="193"/>
      <c r="AL809" s="28"/>
      <c r="AM809" s="28"/>
      <c r="AN809" s="28"/>
      <c r="AS809" s="193"/>
      <c r="AU809" s="28"/>
      <c r="AV809" s="28"/>
      <c r="AW809" s="28"/>
      <c r="BB809" s="193"/>
      <c r="BD809" s="28"/>
      <c r="BE809" s="28"/>
      <c r="BF809" s="28"/>
      <c r="BK809" s="193"/>
      <c r="BM809" s="28"/>
      <c r="BN809" s="28"/>
      <c r="BO809" s="28"/>
      <c r="BT809" s="193"/>
      <c r="BV809" s="28"/>
      <c r="BW809" s="28"/>
      <c r="BX809" s="28"/>
      <c r="CC809" s="193"/>
      <c r="CE809" s="28"/>
      <c r="CF809" s="28"/>
      <c r="CG809" s="28"/>
      <c r="CL809" s="193"/>
      <c r="CN809" s="28"/>
      <c r="CO809" s="28"/>
      <c r="CP809" s="28"/>
      <c r="CU809" s="193"/>
      <c r="CW809" s="28"/>
      <c r="CX809" s="28"/>
      <c r="CY809" s="28"/>
      <c r="DD809" s="193"/>
      <c r="DF809" s="28"/>
      <c r="DG809" s="28"/>
      <c r="DH809" s="28"/>
      <c r="DM809" s="193"/>
      <c r="DO809" s="28"/>
      <c r="DP809" s="28"/>
      <c r="DQ809" s="28"/>
      <c r="DV809" s="193"/>
      <c r="DX809" s="28"/>
      <c r="DY809" s="28"/>
      <c r="DZ809" s="28"/>
      <c r="EE809" s="193"/>
      <c r="EG809" s="28"/>
      <c r="EH809" s="28"/>
      <c r="EI809" s="28"/>
      <c r="EN809" s="193"/>
      <c r="EP809" s="28"/>
      <c r="EQ809" s="28"/>
      <c r="ER809" s="28"/>
      <c r="EW809" s="193"/>
      <c r="EY809" s="28"/>
      <c r="EZ809" s="28"/>
      <c r="FA809" s="28"/>
      <c r="FF809" s="193"/>
      <c r="FH809" s="28"/>
      <c r="FI809" s="28"/>
      <c r="FJ809" s="28"/>
      <c r="FO809" s="193"/>
      <c r="FQ809" s="28"/>
      <c r="FR809" s="28"/>
      <c r="FS809" s="28"/>
      <c r="FX809" s="193"/>
      <c r="FZ809" s="28"/>
      <c r="GA809" s="28"/>
      <c r="GB809" s="28"/>
      <c r="GG809" s="193"/>
      <c r="GI809" s="28"/>
      <c r="GJ809" s="28"/>
      <c r="GK809" s="28"/>
      <c r="GP809" s="193"/>
      <c r="GR809" s="28"/>
      <c r="GS809" s="28"/>
      <c r="GT809" s="28"/>
      <c r="GY809" s="193"/>
      <c r="HA809" s="28"/>
      <c r="HB809" s="28"/>
      <c r="HC809" s="28"/>
      <c r="HH809" s="193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205" t="s">
        <v>2760</v>
      </c>
      <c r="B810" s="39"/>
      <c r="C810" s="39"/>
      <c r="D810" s="376" t="s">
        <v>129</v>
      </c>
      <c r="E810" s="50">
        <f>COUNTIF($A$712:$BAG$785,A810)</f>
        <v>0</v>
      </c>
      <c r="F810" s="279">
        <f>SUM(G810:K810)</f>
        <v>0</v>
      </c>
      <c r="H810" s="402"/>
      <c r="I810" s="402"/>
      <c r="U810" s="28"/>
      <c r="V810" s="28"/>
      <c r="AA810" s="193"/>
      <c r="AC810" s="28"/>
      <c r="AD810" s="28"/>
      <c r="AE810" s="28"/>
      <c r="AJ810" s="193"/>
      <c r="AL810" s="28"/>
      <c r="AM810" s="28"/>
      <c r="AN810" s="28"/>
      <c r="AS810" s="193"/>
      <c r="AU810" s="28"/>
      <c r="AV810" s="28"/>
      <c r="AW810" s="28"/>
      <c r="BB810" s="193"/>
      <c r="BD810" s="28"/>
      <c r="BE810" s="28"/>
      <c r="BF810" s="28"/>
      <c r="BK810" s="193"/>
      <c r="BM810" s="28"/>
      <c r="BN810" s="28"/>
      <c r="BO810" s="28"/>
      <c r="BT810" s="193"/>
      <c r="BV810" s="28"/>
      <c r="BW810" s="28"/>
      <c r="BX810" s="28"/>
      <c r="CC810" s="193"/>
      <c r="CE810" s="28"/>
      <c r="CF810" s="28"/>
      <c r="CG810" s="28"/>
      <c r="CL810" s="193"/>
      <c r="CN810" s="28"/>
      <c r="CO810" s="28"/>
      <c r="CP810" s="28"/>
      <c r="CU810" s="193"/>
      <c r="CW810" s="28"/>
      <c r="CX810" s="28"/>
      <c r="CY810" s="28"/>
      <c r="DD810" s="193"/>
      <c r="DF810" s="28"/>
      <c r="DG810" s="28"/>
      <c r="DH810" s="28"/>
      <c r="DM810" s="193"/>
      <c r="DO810" s="28"/>
      <c r="DP810" s="28"/>
      <c r="DQ810" s="28"/>
      <c r="DV810" s="193"/>
      <c r="DX810" s="28"/>
      <c r="DY810" s="28"/>
      <c r="DZ810" s="28"/>
      <c r="EE810" s="193"/>
      <c r="EG810" s="28"/>
      <c r="EH810" s="28"/>
      <c r="EI810" s="28"/>
      <c r="EN810" s="193"/>
      <c r="EP810" s="28"/>
      <c r="EQ810" s="28"/>
      <c r="ER810" s="28"/>
      <c r="EW810" s="193"/>
      <c r="EY810" s="28"/>
      <c r="EZ810" s="28"/>
      <c r="FA810" s="28"/>
      <c r="FF810" s="193"/>
      <c r="FH810" s="28"/>
      <c r="FI810" s="28"/>
      <c r="FJ810" s="28"/>
      <c r="FO810" s="193"/>
      <c r="FQ810" s="28"/>
      <c r="FR810" s="28"/>
      <c r="FS810" s="28"/>
      <c r="FX810" s="193"/>
      <c r="FZ810" s="28"/>
      <c r="GA810" s="28"/>
      <c r="GB810" s="28"/>
      <c r="GG810" s="193"/>
      <c r="GI810" s="28"/>
      <c r="GJ810" s="28"/>
      <c r="GK810" s="28"/>
      <c r="GP810" s="193"/>
      <c r="GR810" s="28"/>
      <c r="GS810" s="28"/>
      <c r="GT810" s="28"/>
      <c r="GY810" s="193"/>
      <c r="HA810" s="28"/>
      <c r="HB810" s="28"/>
      <c r="HC810" s="28"/>
      <c r="HH810" s="193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.75">
      <c r="A811" s="311" t="s">
        <v>936</v>
      </c>
      <c r="B811" s="274"/>
      <c r="C811" s="375"/>
      <c r="D811" s="376" t="s">
        <v>138</v>
      </c>
      <c r="E811" s="50">
        <f>COUNTIF($A$712:$BAG$785,A811)</f>
        <v>14</v>
      </c>
      <c r="F811" s="279">
        <f>SUM(G811:K811)</f>
        <v>0</v>
      </c>
      <c r="H811" s="396"/>
      <c r="U811" s="28"/>
      <c r="V811" s="28"/>
      <c r="AA811" s="193"/>
      <c r="AC811" s="28"/>
      <c r="AD811" s="28"/>
      <c r="AE811" s="28"/>
      <c r="AJ811" s="193"/>
      <c r="AL811" s="28"/>
      <c r="AM811" s="28"/>
      <c r="AN811" s="28"/>
      <c r="AS811" s="193"/>
      <c r="AU811" s="28"/>
      <c r="AV811" s="28"/>
      <c r="AW811" s="28"/>
      <c r="BB811" s="193"/>
      <c r="BD811" s="28"/>
      <c r="BE811" s="28"/>
      <c r="BF811" s="28"/>
      <c r="BK811" s="193"/>
      <c r="BM811" s="28"/>
      <c r="BN811" s="28"/>
      <c r="BO811" s="28"/>
      <c r="BT811" s="193"/>
      <c r="BV811" s="28"/>
      <c r="BW811" s="28"/>
      <c r="BX811" s="28"/>
      <c r="CC811" s="193"/>
      <c r="CE811" s="28"/>
      <c r="CF811" s="28"/>
      <c r="CG811" s="28"/>
      <c r="CL811" s="193"/>
      <c r="CN811" s="28"/>
      <c r="CO811" s="28"/>
      <c r="CP811" s="28"/>
      <c r="CU811" s="193"/>
      <c r="CW811" s="28"/>
      <c r="CX811" s="28"/>
      <c r="CY811" s="28"/>
      <c r="DD811" s="193"/>
      <c r="DF811" s="28"/>
      <c r="DG811" s="28"/>
      <c r="DH811" s="28"/>
      <c r="DM811" s="193"/>
      <c r="DO811" s="28"/>
      <c r="DP811" s="28"/>
      <c r="DQ811" s="28"/>
      <c r="DV811" s="193"/>
      <c r="DX811" s="28"/>
      <c r="DY811" s="28"/>
      <c r="DZ811" s="28"/>
      <c r="EE811" s="193"/>
      <c r="EG811" s="28"/>
      <c r="EH811" s="28"/>
      <c r="EI811" s="28"/>
      <c r="EN811" s="193"/>
      <c r="EP811" s="28"/>
      <c r="EQ811" s="28"/>
      <c r="ER811" s="28"/>
      <c r="EW811" s="193"/>
      <c r="EY811" s="28"/>
      <c r="EZ811" s="28"/>
      <c r="FA811" s="28"/>
      <c r="FF811" s="193"/>
      <c r="FH811" s="28"/>
      <c r="FI811" s="28"/>
      <c r="FJ811" s="28"/>
      <c r="FO811" s="193"/>
      <c r="FQ811" s="28"/>
      <c r="FR811" s="28"/>
      <c r="FS811" s="28"/>
      <c r="FX811" s="193"/>
      <c r="FZ811" s="28"/>
      <c r="GA811" s="28"/>
      <c r="GB811" s="28"/>
      <c r="GG811" s="193"/>
      <c r="GI811" s="28"/>
      <c r="GJ811" s="28"/>
      <c r="GK811" s="28"/>
      <c r="GP811" s="193"/>
      <c r="GR811" s="28"/>
      <c r="GS811" s="28"/>
      <c r="GT811" s="28"/>
      <c r="GY811" s="193"/>
      <c r="HA811" s="28"/>
      <c r="HB811" s="28"/>
      <c r="HC811" s="28"/>
      <c r="HH811" s="193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205" t="s">
        <v>3845</v>
      </c>
      <c r="B812" s="28"/>
      <c r="C812" s="28"/>
      <c r="D812" s="376" t="s">
        <v>129</v>
      </c>
      <c r="E812" s="50">
        <f>COUNTIF($A$712:$BAG$785,A812)</f>
        <v>0</v>
      </c>
      <c r="F812" s="279">
        <f>SUM(G812:K812)</f>
        <v>0</v>
      </c>
      <c r="U812" s="28"/>
      <c r="V812" s="28"/>
      <c r="AA812" s="193"/>
      <c r="AC812" s="28"/>
      <c r="AD812" s="28"/>
      <c r="AE812" s="28"/>
      <c r="AJ812" s="193"/>
      <c r="AL812" s="28"/>
      <c r="AM812" s="28"/>
      <c r="AN812" s="28"/>
      <c r="AS812" s="193"/>
      <c r="AU812" s="28"/>
      <c r="AV812" s="28"/>
      <c r="AW812" s="28"/>
      <c r="BB812" s="193"/>
      <c r="BD812" s="28"/>
      <c r="BE812" s="28"/>
      <c r="BF812" s="28"/>
      <c r="BK812" s="193"/>
      <c r="BM812" s="28"/>
      <c r="BN812" s="28"/>
      <c r="BO812" s="28"/>
      <c r="BT812" s="193"/>
      <c r="BV812" s="28"/>
      <c r="BW812" s="28"/>
      <c r="BX812" s="28"/>
      <c r="CC812" s="193"/>
      <c r="CE812" s="28"/>
      <c r="CF812" s="28"/>
      <c r="CG812" s="28"/>
      <c r="CL812" s="193"/>
      <c r="CN812" s="28"/>
      <c r="CO812" s="28"/>
      <c r="CP812" s="28"/>
      <c r="CU812" s="193"/>
      <c r="CW812" s="28"/>
      <c r="CX812" s="28"/>
      <c r="CY812" s="28"/>
      <c r="DD812" s="193"/>
      <c r="DF812" s="28"/>
      <c r="DG812" s="28"/>
      <c r="DH812" s="28"/>
      <c r="DM812" s="193"/>
      <c r="DO812" s="28"/>
      <c r="DP812" s="28"/>
      <c r="DQ812" s="28"/>
      <c r="DV812" s="193"/>
      <c r="DX812" s="28"/>
      <c r="DY812" s="28"/>
      <c r="DZ812" s="28"/>
      <c r="EE812" s="193"/>
      <c r="EG812" s="28"/>
      <c r="EH812" s="28"/>
      <c r="EI812" s="28"/>
      <c r="EN812" s="193"/>
      <c r="EP812" s="28"/>
      <c r="EQ812" s="28"/>
      <c r="ER812" s="28"/>
      <c r="EW812" s="193"/>
      <c r="EY812" s="28"/>
      <c r="EZ812" s="28"/>
      <c r="FA812" s="28"/>
      <c r="FF812" s="193"/>
      <c r="FH812" s="28"/>
      <c r="FI812" s="28"/>
      <c r="FJ812" s="28"/>
      <c r="FO812" s="193"/>
      <c r="FQ812" s="28"/>
      <c r="FR812" s="28"/>
      <c r="FS812" s="28"/>
      <c r="FX812" s="193"/>
      <c r="FZ812" s="28"/>
      <c r="GA812" s="28"/>
      <c r="GB812" s="28"/>
      <c r="GG812" s="193"/>
      <c r="GI812" s="28"/>
      <c r="GJ812" s="28"/>
      <c r="GK812" s="28"/>
      <c r="GP812" s="193"/>
      <c r="GR812" s="28"/>
      <c r="GS812" s="28"/>
      <c r="GT812" s="28"/>
      <c r="GY812" s="193"/>
      <c r="HA812" s="28"/>
      <c r="HB812" s="28"/>
      <c r="HC812" s="28"/>
      <c r="HH812" s="193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5" t="s">
        <v>2287</v>
      </c>
      <c r="B813" s="39"/>
      <c r="C813" s="39"/>
      <c r="D813" s="376" t="s">
        <v>129</v>
      </c>
      <c r="E813" s="50">
        <f>COUNTIF($A$712:$BAG$785,A813)</f>
        <v>1</v>
      </c>
      <c r="F813" s="279">
        <f>SUM(G813:K813)</f>
        <v>0</v>
      </c>
      <c r="H813" s="402"/>
      <c r="U813" s="28"/>
      <c r="V813" s="28"/>
      <c r="AA813" s="193"/>
      <c r="AC813" s="28"/>
      <c r="AD813" s="28"/>
      <c r="AE813" s="28"/>
      <c r="AJ813" s="193"/>
      <c r="AL813" s="28"/>
      <c r="AM813" s="28"/>
      <c r="AN813" s="28"/>
      <c r="AS813" s="193"/>
      <c r="AU813" s="28"/>
      <c r="AV813" s="28"/>
      <c r="AW813" s="28"/>
      <c r="BB813" s="193"/>
      <c r="BD813" s="28"/>
      <c r="BE813" s="28"/>
      <c r="BF813" s="28"/>
      <c r="BK813" s="193"/>
      <c r="BM813" s="28"/>
      <c r="BN813" s="28"/>
      <c r="BO813" s="28"/>
      <c r="BT813" s="193"/>
      <c r="BV813" s="28"/>
      <c r="BW813" s="28"/>
      <c r="BX813" s="28"/>
      <c r="CC813" s="193"/>
      <c r="CE813" s="28"/>
      <c r="CF813" s="28"/>
      <c r="CG813" s="28"/>
      <c r="CL813" s="193"/>
      <c r="CN813" s="28"/>
      <c r="CO813" s="28"/>
      <c r="CP813" s="28"/>
      <c r="CU813" s="193"/>
      <c r="CW813" s="28"/>
      <c r="CX813" s="28"/>
      <c r="CY813" s="28"/>
      <c r="DD813" s="193"/>
      <c r="DF813" s="28"/>
      <c r="DG813" s="28"/>
      <c r="DH813" s="28"/>
      <c r="DM813" s="193"/>
      <c r="DO813" s="28"/>
      <c r="DP813" s="28"/>
      <c r="DQ813" s="28"/>
      <c r="DV813" s="193"/>
      <c r="DX813" s="28"/>
      <c r="DY813" s="28"/>
      <c r="DZ813" s="28"/>
      <c r="EE813" s="193"/>
      <c r="EG813" s="28"/>
      <c r="EH813" s="28"/>
      <c r="EI813" s="28"/>
      <c r="EN813" s="193"/>
      <c r="EP813" s="28"/>
      <c r="EQ813" s="28"/>
      <c r="ER813" s="28"/>
      <c r="EW813" s="193"/>
      <c r="EY813" s="28"/>
      <c r="EZ813" s="28"/>
      <c r="FA813" s="28"/>
      <c r="FF813" s="193"/>
      <c r="FH813" s="28"/>
      <c r="FI813" s="28"/>
      <c r="FJ813" s="28"/>
      <c r="FO813" s="193"/>
      <c r="FQ813" s="28"/>
      <c r="FR813" s="28"/>
      <c r="FS813" s="28"/>
      <c r="FX813" s="193"/>
      <c r="FZ813" s="28"/>
      <c r="GA813" s="28"/>
      <c r="GB813" s="28"/>
      <c r="GG813" s="193"/>
      <c r="GI813" s="28"/>
      <c r="GJ813" s="28"/>
      <c r="GK813" s="28"/>
      <c r="GP813" s="193"/>
      <c r="GR813" s="28"/>
      <c r="GS813" s="28"/>
      <c r="GT813" s="28"/>
      <c r="GY813" s="193"/>
      <c r="HA813" s="28"/>
      <c r="HB813" s="28"/>
      <c r="HC813" s="28"/>
      <c r="HH813" s="193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205" t="s">
        <v>3188</v>
      </c>
      <c r="B814" s="39"/>
      <c r="C814" s="39"/>
      <c r="D814" s="376" t="s">
        <v>129</v>
      </c>
      <c r="E814" s="50">
        <f>COUNTIF($A$712:$BAG$785,A814)</f>
        <v>2</v>
      </c>
      <c r="F814" s="279">
        <f>SUM(G814:K814)</f>
        <v>0</v>
      </c>
      <c r="H814" s="402"/>
      <c r="I814" s="402"/>
      <c r="U814" s="28"/>
      <c r="V814" s="28"/>
      <c r="AA814" s="193"/>
      <c r="AC814" s="28"/>
      <c r="AD814" s="28"/>
      <c r="AE814" s="28"/>
      <c r="AJ814" s="193"/>
      <c r="AL814" s="28"/>
      <c r="AM814" s="28"/>
      <c r="AN814" s="28"/>
      <c r="AS814" s="193"/>
      <c r="AU814" s="28"/>
      <c r="AV814" s="28"/>
      <c r="AW814" s="28"/>
      <c r="BB814" s="193"/>
      <c r="BD814" s="28"/>
      <c r="BE814" s="28"/>
      <c r="BF814" s="28"/>
      <c r="BK814" s="193"/>
      <c r="BM814" s="28"/>
      <c r="BN814" s="28"/>
      <c r="BO814" s="28"/>
      <c r="BT814" s="193"/>
      <c r="BV814" s="28"/>
      <c r="BW814" s="28"/>
      <c r="BX814" s="28"/>
      <c r="CC814" s="193"/>
      <c r="CE814" s="28"/>
      <c r="CF814" s="28"/>
      <c r="CG814" s="28"/>
      <c r="CL814" s="193"/>
      <c r="CN814" s="28"/>
      <c r="CO814" s="28"/>
      <c r="CP814" s="28"/>
      <c r="CU814" s="193"/>
      <c r="CW814" s="28"/>
      <c r="CX814" s="28"/>
      <c r="CY814" s="28"/>
      <c r="DD814" s="193"/>
      <c r="DF814" s="28"/>
      <c r="DG814" s="28"/>
      <c r="DH814" s="28"/>
      <c r="DM814" s="193"/>
      <c r="DO814" s="28"/>
      <c r="DP814" s="28"/>
      <c r="DQ814" s="28"/>
      <c r="DV814" s="193"/>
      <c r="DX814" s="28"/>
      <c r="DY814" s="28"/>
      <c r="DZ814" s="28"/>
      <c r="EE814" s="193"/>
      <c r="EG814" s="28"/>
      <c r="EH814" s="28"/>
      <c r="EI814" s="28"/>
      <c r="EN814" s="193"/>
      <c r="EP814" s="28"/>
      <c r="EQ814" s="28"/>
      <c r="ER814" s="28"/>
      <c r="EW814" s="193"/>
      <c r="EY814" s="28"/>
      <c r="EZ814" s="28"/>
      <c r="FA814" s="28"/>
      <c r="FF814" s="193"/>
      <c r="FH814" s="28"/>
      <c r="FI814" s="28"/>
      <c r="FJ814" s="28"/>
      <c r="FO814" s="193"/>
      <c r="FQ814" s="28"/>
      <c r="FR814" s="28"/>
      <c r="FS814" s="28"/>
      <c r="FX814" s="193"/>
      <c r="FZ814" s="28"/>
      <c r="GA814" s="28"/>
      <c r="GB814" s="28"/>
      <c r="GG814" s="193"/>
      <c r="GI814" s="28"/>
      <c r="GJ814" s="28"/>
      <c r="GK814" s="28"/>
      <c r="GP814" s="193"/>
      <c r="GR814" s="28"/>
      <c r="GS814" s="28"/>
      <c r="GT814" s="28"/>
      <c r="GY814" s="193"/>
      <c r="HA814" s="28"/>
      <c r="HB814" s="28"/>
      <c r="HC814" s="28"/>
      <c r="HH814" s="193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">
      <c r="A815" s="205" t="s">
        <v>2779</v>
      </c>
      <c r="B815" s="39"/>
      <c r="C815" s="39"/>
      <c r="D815" s="376" t="s">
        <v>137</v>
      </c>
      <c r="E815" s="50">
        <f>COUNTIF($A$712:$BAG$785,A815)</f>
        <v>10</v>
      </c>
      <c r="F815" s="279">
        <f>SUM(G815:K815)</f>
        <v>0</v>
      </c>
      <c r="H815" s="402"/>
      <c r="I815" s="402"/>
      <c r="U815" s="28"/>
      <c r="V815" s="28"/>
      <c r="AA815" s="193"/>
      <c r="AC815" s="28"/>
      <c r="AD815" s="28"/>
      <c r="AE815" s="28"/>
      <c r="AJ815" s="193"/>
      <c r="AL815" s="28"/>
      <c r="AM815" s="28"/>
      <c r="AN815" s="28"/>
      <c r="AS815" s="193"/>
      <c r="AU815" s="28"/>
      <c r="AV815" s="28"/>
      <c r="AW815" s="28"/>
      <c r="BB815" s="193"/>
      <c r="BD815" s="28"/>
      <c r="BE815" s="28"/>
      <c r="BF815" s="28"/>
      <c r="BK815" s="193"/>
      <c r="BM815" s="28"/>
      <c r="BN815" s="28"/>
      <c r="BO815" s="28"/>
      <c r="BT815" s="193"/>
      <c r="BV815" s="28"/>
      <c r="BW815" s="28"/>
      <c r="BX815" s="28"/>
      <c r="CC815" s="193"/>
      <c r="CE815" s="28"/>
      <c r="CF815" s="28"/>
      <c r="CG815" s="28"/>
      <c r="CL815" s="193"/>
      <c r="CN815" s="28"/>
      <c r="CO815" s="28"/>
      <c r="CP815" s="28"/>
      <c r="CU815" s="193"/>
      <c r="CW815" s="28"/>
      <c r="CX815" s="28"/>
      <c r="CY815" s="28"/>
      <c r="DD815" s="193"/>
      <c r="DF815" s="28"/>
      <c r="DG815" s="28"/>
      <c r="DH815" s="28"/>
      <c r="DM815" s="193"/>
      <c r="DO815" s="28"/>
      <c r="DP815" s="28"/>
      <c r="DQ815" s="28"/>
      <c r="DV815" s="193"/>
      <c r="DX815" s="28"/>
      <c r="DY815" s="28"/>
      <c r="DZ815" s="28"/>
      <c r="EE815" s="193"/>
      <c r="EG815" s="28"/>
      <c r="EH815" s="28"/>
      <c r="EI815" s="28"/>
      <c r="EN815" s="193"/>
      <c r="EP815" s="28"/>
      <c r="EQ815" s="28"/>
      <c r="ER815" s="28"/>
      <c r="EW815" s="193"/>
      <c r="EY815" s="28"/>
      <c r="EZ815" s="28"/>
      <c r="FA815" s="28"/>
      <c r="FF815" s="193"/>
      <c r="FH815" s="28"/>
      <c r="FI815" s="28"/>
      <c r="FJ815" s="28"/>
      <c r="FO815" s="193"/>
      <c r="FQ815" s="28"/>
      <c r="FR815" s="28"/>
      <c r="FS815" s="28"/>
      <c r="FX815" s="193"/>
      <c r="FZ815" s="28"/>
      <c r="GA815" s="28"/>
      <c r="GB815" s="28"/>
      <c r="GG815" s="193"/>
      <c r="GI815" s="28"/>
      <c r="GJ815" s="28"/>
      <c r="GK815" s="28"/>
      <c r="GP815" s="193"/>
      <c r="GR815" s="28"/>
      <c r="GS815" s="28"/>
      <c r="GT815" s="28"/>
      <c r="GY815" s="193"/>
      <c r="HA815" s="28"/>
      <c r="HB815" s="28"/>
      <c r="HC815" s="28"/>
      <c r="HH815" s="193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.75">
      <c r="A816" s="311" t="s">
        <v>1621</v>
      </c>
      <c r="B816" s="274"/>
      <c r="C816" s="375"/>
      <c r="D816" s="376" t="s">
        <v>129</v>
      </c>
      <c r="E816" s="50">
        <f>COUNTIF($A$712:$BAG$785,A816)</f>
        <v>1</v>
      </c>
      <c r="F816" s="279">
        <f>SUM(G816:K816)</f>
        <v>0</v>
      </c>
      <c r="U816" s="28"/>
      <c r="V816" s="28"/>
      <c r="AA816" s="193"/>
      <c r="AC816" s="28"/>
      <c r="AD816" s="28"/>
      <c r="AE816" s="28"/>
      <c r="AJ816" s="193"/>
      <c r="AL816" s="28"/>
      <c r="AM816" s="28"/>
      <c r="AN816" s="28"/>
      <c r="AS816" s="193"/>
      <c r="AU816" s="28"/>
      <c r="AV816" s="28"/>
      <c r="AW816" s="28"/>
      <c r="BB816" s="193"/>
      <c r="BD816" s="28"/>
      <c r="BE816" s="28"/>
      <c r="BF816" s="28"/>
      <c r="BK816" s="193"/>
      <c r="BM816" s="28"/>
      <c r="BN816" s="28"/>
      <c r="BO816" s="28"/>
      <c r="BT816" s="193"/>
      <c r="BV816" s="28"/>
      <c r="BW816" s="28"/>
      <c r="BX816" s="28"/>
      <c r="CC816" s="193"/>
      <c r="CE816" s="28"/>
      <c r="CF816" s="28"/>
      <c r="CG816" s="28"/>
      <c r="CL816" s="193"/>
      <c r="CN816" s="28"/>
      <c r="CO816" s="28"/>
      <c r="CP816" s="28"/>
      <c r="CU816" s="193"/>
      <c r="CW816" s="28"/>
      <c r="CX816" s="28"/>
      <c r="CY816" s="28"/>
      <c r="DD816" s="193"/>
      <c r="DF816" s="28"/>
      <c r="DG816" s="28"/>
      <c r="DH816" s="28"/>
      <c r="DM816" s="193"/>
      <c r="DO816" s="28"/>
      <c r="DP816" s="28"/>
      <c r="DQ816" s="28"/>
      <c r="DV816" s="193"/>
      <c r="DX816" s="28"/>
      <c r="DY816" s="28"/>
      <c r="DZ816" s="28"/>
      <c r="EE816" s="193"/>
      <c r="EG816" s="28"/>
      <c r="EH816" s="28"/>
      <c r="EI816" s="28"/>
      <c r="EN816" s="193"/>
      <c r="EP816" s="28"/>
      <c r="EQ816" s="28"/>
      <c r="ER816" s="28"/>
      <c r="EW816" s="193"/>
      <c r="EY816" s="28"/>
      <c r="EZ816" s="28"/>
      <c r="FA816" s="28"/>
      <c r="FF816" s="193"/>
      <c r="FH816" s="28"/>
      <c r="FI816" s="28"/>
      <c r="FJ816" s="28"/>
      <c r="FO816" s="193"/>
      <c r="FQ816" s="28"/>
      <c r="FR816" s="28"/>
      <c r="FS816" s="28"/>
      <c r="FX816" s="193"/>
      <c r="FZ816" s="28"/>
      <c r="GA816" s="28"/>
      <c r="GB816" s="28"/>
      <c r="GG816" s="193"/>
      <c r="GI816" s="28"/>
      <c r="GJ816" s="28"/>
      <c r="GK816" s="28"/>
      <c r="GP816" s="193"/>
      <c r="GR816" s="28"/>
      <c r="GS816" s="28"/>
      <c r="GT816" s="28"/>
      <c r="GY816" s="193"/>
      <c r="HA816" s="28"/>
      <c r="HB816" s="28"/>
      <c r="HC816" s="28"/>
      <c r="HH816" s="193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311" t="s">
        <v>1120</v>
      </c>
      <c r="B817" s="378"/>
      <c r="C817" s="378"/>
      <c r="D817" s="376" t="s">
        <v>132</v>
      </c>
      <c r="E817" s="50">
        <f>COUNTIF($A$712:$BAG$785,A817)</f>
        <v>5</v>
      </c>
      <c r="F817" s="279">
        <f>SUM(G817:K817)</f>
        <v>0</v>
      </c>
      <c r="U817" s="28"/>
      <c r="V817" s="28"/>
      <c r="AA817" s="193"/>
      <c r="AC817" s="28"/>
      <c r="AD817" s="28"/>
      <c r="AE817" s="28"/>
      <c r="AJ817" s="193"/>
      <c r="AL817" s="28"/>
      <c r="AM817" s="28"/>
      <c r="AN817" s="28"/>
      <c r="AS817" s="193"/>
      <c r="AU817" s="28"/>
      <c r="AV817" s="28"/>
      <c r="AW817" s="28"/>
      <c r="BB817" s="193"/>
      <c r="BD817" s="28"/>
      <c r="BE817" s="28"/>
      <c r="BF817" s="28"/>
      <c r="BK817" s="193"/>
      <c r="BM817" s="28"/>
      <c r="BN817" s="28"/>
      <c r="BO817" s="28"/>
      <c r="BT817" s="193"/>
      <c r="BV817" s="28"/>
      <c r="BW817" s="28"/>
      <c r="BX817" s="28"/>
      <c r="CC817" s="193"/>
      <c r="CE817" s="28"/>
      <c r="CF817" s="28"/>
      <c r="CG817" s="28"/>
      <c r="CL817" s="193"/>
      <c r="CN817" s="28"/>
      <c r="CO817" s="28"/>
      <c r="CP817" s="28"/>
      <c r="CU817" s="193"/>
      <c r="CW817" s="28"/>
      <c r="CX817" s="28"/>
      <c r="CY817" s="28"/>
      <c r="DD817" s="193"/>
      <c r="DF817" s="28"/>
      <c r="DG817" s="28"/>
      <c r="DH817" s="28"/>
      <c r="DM817" s="193"/>
      <c r="DO817" s="28"/>
      <c r="DP817" s="28"/>
      <c r="DQ817" s="28"/>
      <c r="DV817" s="193"/>
      <c r="DX817" s="28"/>
      <c r="DY817" s="28"/>
      <c r="DZ817" s="28"/>
      <c r="EE817" s="193"/>
      <c r="EG817" s="28"/>
      <c r="EH817" s="28"/>
      <c r="EI817" s="28"/>
      <c r="EN817" s="193"/>
      <c r="EP817" s="28"/>
      <c r="EQ817" s="28"/>
      <c r="ER817" s="28"/>
      <c r="EW817" s="193"/>
      <c r="EY817" s="28"/>
      <c r="EZ817" s="28"/>
      <c r="FA817" s="28"/>
      <c r="FF817" s="193"/>
      <c r="FH817" s="28"/>
      <c r="FI817" s="28"/>
      <c r="FJ817" s="28"/>
      <c r="FO817" s="193"/>
      <c r="FQ817" s="28"/>
      <c r="FR817" s="28"/>
      <c r="FS817" s="28"/>
      <c r="FX817" s="193"/>
      <c r="FZ817" s="28"/>
      <c r="GA817" s="28"/>
      <c r="GB817" s="28"/>
      <c r="GG817" s="193"/>
      <c r="GI817" s="28"/>
      <c r="GJ817" s="28"/>
      <c r="GK817" s="28"/>
      <c r="GP817" s="193"/>
      <c r="GR817" s="28"/>
      <c r="GS817" s="28"/>
      <c r="GT817" s="28"/>
      <c r="GY817" s="193"/>
      <c r="HA817" s="28"/>
      <c r="HB817" s="28"/>
      <c r="HC817" s="28"/>
      <c r="HH817" s="193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205" t="s">
        <v>2315</v>
      </c>
      <c r="B818" s="378"/>
      <c r="C818" s="378"/>
      <c r="D818" s="376" t="s">
        <v>129</v>
      </c>
      <c r="E818" s="50">
        <f>COUNTIF($A$712:$BAG$785,A818)</f>
        <v>1</v>
      </c>
      <c r="F818" s="279">
        <f>SUM(G818:K818)</f>
        <v>0</v>
      </c>
      <c r="U818" s="28"/>
      <c r="V818" s="28"/>
      <c r="AA818" s="193"/>
      <c r="AC818" s="28"/>
      <c r="AD818" s="28"/>
      <c r="AE818" s="28"/>
      <c r="AJ818" s="193"/>
      <c r="AL818" s="28"/>
      <c r="AM818" s="28"/>
      <c r="AN818" s="28"/>
      <c r="AS818" s="193"/>
      <c r="AU818" s="28"/>
      <c r="AV818" s="28"/>
      <c r="AW818" s="28"/>
      <c r="BB818" s="193"/>
      <c r="BD818" s="28"/>
      <c r="BE818" s="28"/>
      <c r="BF818" s="28"/>
      <c r="BK818" s="193"/>
      <c r="BM818" s="28"/>
      <c r="BN818" s="28"/>
      <c r="BO818" s="28"/>
      <c r="BT818" s="193"/>
      <c r="BV818" s="28"/>
      <c r="BW818" s="28"/>
      <c r="BX818" s="28"/>
      <c r="CC818" s="193"/>
      <c r="CE818" s="28"/>
      <c r="CF818" s="28"/>
      <c r="CG818" s="28"/>
      <c r="CL818" s="193"/>
      <c r="CN818" s="28"/>
      <c r="CO818" s="28"/>
      <c r="CP818" s="28"/>
      <c r="CU818" s="193"/>
      <c r="CW818" s="28"/>
      <c r="CX818" s="28"/>
      <c r="CY818" s="28"/>
      <c r="DD818" s="193"/>
      <c r="DF818" s="28"/>
      <c r="DG818" s="28"/>
      <c r="DH818" s="28"/>
      <c r="DM818" s="193"/>
      <c r="DO818" s="28"/>
      <c r="DP818" s="28"/>
      <c r="DQ818" s="28"/>
      <c r="DV818" s="193"/>
      <c r="DX818" s="28"/>
      <c r="DY818" s="28"/>
      <c r="DZ818" s="28"/>
      <c r="EE818" s="193"/>
      <c r="EG818" s="28"/>
      <c r="EH818" s="28"/>
      <c r="EI818" s="28"/>
      <c r="EN818" s="193"/>
      <c r="EP818" s="28"/>
      <c r="EQ818" s="28"/>
      <c r="ER818" s="28"/>
      <c r="EW818" s="193"/>
      <c r="EY818" s="28"/>
      <c r="EZ818" s="28"/>
      <c r="FA818" s="28"/>
      <c r="FF818" s="193"/>
      <c r="FH818" s="28"/>
      <c r="FI818" s="28"/>
      <c r="FJ818" s="28"/>
      <c r="FO818" s="193"/>
      <c r="FQ818" s="28"/>
      <c r="FR818" s="28"/>
      <c r="FS818" s="28"/>
      <c r="FX818" s="193"/>
      <c r="FZ818" s="28"/>
      <c r="GA818" s="28"/>
      <c r="GB818" s="28"/>
      <c r="GG818" s="193"/>
      <c r="GI818" s="28"/>
      <c r="GJ818" s="28"/>
      <c r="GK818" s="28"/>
      <c r="GP818" s="193"/>
      <c r="GR818" s="28"/>
      <c r="GS818" s="28"/>
      <c r="GT818" s="28"/>
      <c r="GY818" s="193"/>
      <c r="HA818" s="28"/>
      <c r="HB818" s="28"/>
      <c r="HC818" s="28"/>
      <c r="HH818" s="193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11" t="s">
        <v>581</v>
      </c>
      <c r="B819" s="274"/>
      <c r="C819" s="375"/>
      <c r="D819" s="376" t="s">
        <v>140</v>
      </c>
      <c r="E819" s="50">
        <f>COUNTIF($A$712:$BAG$785,A819)</f>
        <v>3</v>
      </c>
      <c r="F819" s="279">
        <f>SUM(H819:K819)</f>
        <v>11</v>
      </c>
      <c r="H819" s="396"/>
      <c r="J819" s="50">
        <v>11</v>
      </c>
      <c r="U819" s="28"/>
      <c r="V819" s="28"/>
      <c r="AA819" s="193"/>
      <c r="AC819" s="28"/>
      <c r="AD819" s="28"/>
      <c r="AE819" s="28"/>
      <c r="AJ819" s="193"/>
      <c r="AL819" s="28"/>
      <c r="AM819" s="28"/>
      <c r="AN819" s="28"/>
      <c r="AS819" s="193"/>
      <c r="AU819" s="28"/>
      <c r="AV819" s="28"/>
      <c r="AW819" s="28"/>
      <c r="BB819" s="193"/>
      <c r="BD819" s="28"/>
      <c r="BE819" s="28"/>
      <c r="BF819" s="28"/>
      <c r="BK819" s="193"/>
      <c r="BM819" s="28"/>
      <c r="BN819" s="28"/>
      <c r="BO819" s="28"/>
      <c r="BT819" s="193"/>
      <c r="BV819" s="28"/>
      <c r="BW819" s="28"/>
      <c r="BX819" s="28"/>
      <c r="CC819" s="193"/>
      <c r="CE819" s="28"/>
      <c r="CF819" s="28"/>
      <c r="CG819" s="28"/>
      <c r="CL819" s="193"/>
      <c r="CN819" s="28"/>
      <c r="CO819" s="28"/>
      <c r="CP819" s="28"/>
      <c r="CU819" s="193"/>
      <c r="CW819" s="28"/>
      <c r="CX819" s="28"/>
      <c r="CY819" s="28"/>
      <c r="DD819" s="193"/>
      <c r="DF819" s="28"/>
      <c r="DG819" s="28"/>
      <c r="DH819" s="28"/>
      <c r="DM819" s="193"/>
      <c r="DO819" s="28"/>
      <c r="DP819" s="28"/>
      <c r="DQ819" s="28"/>
      <c r="DV819" s="193"/>
      <c r="DX819" s="28"/>
      <c r="DY819" s="28"/>
      <c r="DZ819" s="28"/>
      <c r="EE819" s="193"/>
      <c r="EG819" s="28"/>
      <c r="EH819" s="28"/>
      <c r="EI819" s="28"/>
      <c r="EN819" s="193"/>
      <c r="EP819" s="28"/>
      <c r="EQ819" s="28"/>
      <c r="ER819" s="28"/>
      <c r="EW819" s="193"/>
      <c r="EY819" s="28"/>
      <c r="EZ819" s="28"/>
      <c r="FA819" s="28"/>
      <c r="FF819" s="193"/>
      <c r="FH819" s="28"/>
      <c r="FI819" s="28"/>
      <c r="FJ819" s="28"/>
      <c r="FO819" s="193"/>
      <c r="FQ819" s="28"/>
      <c r="FR819" s="28"/>
      <c r="FS819" s="28"/>
      <c r="FX819" s="193"/>
      <c r="FZ819" s="28"/>
      <c r="GA819" s="28"/>
      <c r="GB819" s="28"/>
      <c r="GG819" s="193"/>
      <c r="GI819" s="28"/>
      <c r="GJ819" s="28"/>
      <c r="GK819" s="28"/>
      <c r="GP819" s="193"/>
      <c r="GR819" s="28"/>
      <c r="GS819" s="28"/>
      <c r="GT819" s="28"/>
      <c r="GY819" s="193"/>
      <c r="HA819" s="28"/>
      <c r="HB819" s="28"/>
      <c r="HC819" s="28"/>
      <c r="HH819" s="193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205" t="s">
        <v>2498</v>
      </c>
      <c r="B820" s="375"/>
      <c r="C820" s="375"/>
      <c r="D820" s="376" t="s">
        <v>129</v>
      </c>
      <c r="E820" s="50">
        <f>COUNTIF($A$712:$BAG$785,A820)</f>
        <v>1</v>
      </c>
      <c r="F820" s="279">
        <f>SUM(G820:K820)</f>
        <v>0</v>
      </c>
      <c r="H820" s="396"/>
      <c r="U820" s="28"/>
      <c r="V820" s="28"/>
      <c r="AA820" s="193"/>
      <c r="AC820" s="28"/>
      <c r="AD820" s="28"/>
      <c r="AE820" s="28"/>
      <c r="AJ820" s="193"/>
      <c r="AL820" s="28"/>
      <c r="AM820" s="28"/>
      <c r="AN820" s="28"/>
      <c r="AS820" s="193"/>
      <c r="AU820" s="28"/>
      <c r="AV820" s="28"/>
      <c r="AW820" s="28"/>
      <c r="BB820" s="193"/>
      <c r="BD820" s="28"/>
      <c r="BE820" s="28"/>
      <c r="BF820" s="28"/>
      <c r="BK820" s="193"/>
      <c r="BM820" s="28"/>
      <c r="BN820" s="28"/>
      <c r="BO820" s="28"/>
      <c r="BT820" s="193"/>
      <c r="BV820" s="28"/>
      <c r="BW820" s="28"/>
      <c r="BX820" s="28"/>
      <c r="CC820" s="193"/>
      <c r="CE820" s="28"/>
      <c r="CF820" s="28"/>
      <c r="CG820" s="28"/>
      <c r="CL820" s="193"/>
      <c r="CN820" s="28"/>
      <c r="CO820" s="28"/>
      <c r="CP820" s="28"/>
      <c r="CU820" s="193"/>
      <c r="CW820" s="28"/>
      <c r="CX820" s="28"/>
      <c r="CY820" s="28"/>
      <c r="DD820" s="193"/>
      <c r="DF820" s="28"/>
      <c r="DG820" s="28"/>
      <c r="DH820" s="28"/>
      <c r="DM820" s="193"/>
      <c r="DO820" s="28"/>
      <c r="DP820" s="28"/>
      <c r="DQ820" s="28"/>
      <c r="DV820" s="193"/>
      <c r="DX820" s="28"/>
      <c r="DY820" s="28"/>
      <c r="DZ820" s="28"/>
      <c r="EE820" s="193"/>
      <c r="EG820" s="28"/>
      <c r="EH820" s="28"/>
      <c r="EI820" s="28"/>
      <c r="EN820" s="193"/>
      <c r="EP820" s="28"/>
      <c r="EQ820" s="28"/>
      <c r="ER820" s="28"/>
      <c r="EW820" s="193"/>
      <c r="EY820" s="28"/>
      <c r="EZ820" s="28"/>
      <c r="FA820" s="28"/>
      <c r="FF820" s="193"/>
      <c r="FH820" s="28"/>
      <c r="FI820" s="28"/>
      <c r="FJ820" s="28"/>
      <c r="FO820" s="193"/>
      <c r="FQ820" s="28"/>
      <c r="FR820" s="28"/>
      <c r="FS820" s="28"/>
      <c r="FX820" s="193"/>
      <c r="FZ820" s="28"/>
      <c r="GA820" s="28"/>
      <c r="GB820" s="28"/>
      <c r="GG820" s="193"/>
      <c r="GI820" s="28"/>
      <c r="GJ820" s="28"/>
      <c r="GK820" s="28"/>
      <c r="GP820" s="193"/>
      <c r="GR820" s="28"/>
      <c r="GS820" s="28"/>
      <c r="GT820" s="28"/>
      <c r="GY820" s="193"/>
      <c r="HA820" s="28"/>
      <c r="HB820" s="28"/>
      <c r="HC820" s="28"/>
      <c r="HH820" s="193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.75">
      <c r="A821" s="205" t="s">
        <v>2764</v>
      </c>
      <c r="B821" s="375"/>
      <c r="C821" s="375"/>
      <c r="D821" s="376" t="s">
        <v>129</v>
      </c>
      <c r="E821" s="50">
        <f>COUNTIF($A$712:$BAG$785,A821)</f>
        <v>0</v>
      </c>
      <c r="F821" s="279">
        <f>SUM(G821:K821)</f>
        <v>0</v>
      </c>
      <c r="U821" s="28"/>
      <c r="V821" s="28"/>
      <c r="AA821" s="193"/>
      <c r="AC821" s="28"/>
      <c r="AD821" s="28"/>
      <c r="AE821" s="28"/>
      <c r="AJ821" s="193"/>
      <c r="AL821" s="28"/>
      <c r="AM821" s="28"/>
      <c r="AN821" s="28"/>
      <c r="AS821" s="193"/>
      <c r="AU821" s="28"/>
      <c r="AV821" s="28"/>
      <c r="AW821" s="28"/>
      <c r="BB821" s="193"/>
      <c r="BD821" s="28"/>
      <c r="BE821" s="28"/>
      <c r="BF821" s="28"/>
      <c r="BK821" s="193"/>
      <c r="BM821" s="28"/>
      <c r="BN821" s="28"/>
      <c r="BO821" s="28"/>
      <c r="BT821" s="193"/>
      <c r="BV821" s="28"/>
      <c r="BW821" s="28"/>
      <c r="BX821" s="28"/>
      <c r="CC821" s="193"/>
      <c r="CE821" s="28"/>
      <c r="CF821" s="28"/>
      <c r="CG821" s="28"/>
      <c r="CL821" s="193"/>
      <c r="CN821" s="28"/>
      <c r="CO821" s="28"/>
      <c r="CP821" s="28"/>
      <c r="CU821" s="193"/>
      <c r="CW821" s="28"/>
      <c r="CX821" s="28"/>
      <c r="CY821" s="28"/>
      <c r="DD821" s="193"/>
      <c r="DF821" s="28"/>
      <c r="DG821" s="28"/>
      <c r="DH821" s="28"/>
      <c r="DM821" s="193"/>
      <c r="DO821" s="28"/>
      <c r="DP821" s="28"/>
      <c r="DQ821" s="28"/>
      <c r="DV821" s="193"/>
      <c r="DX821" s="28"/>
      <c r="DY821" s="28"/>
      <c r="DZ821" s="28"/>
      <c r="EE821" s="193"/>
      <c r="EG821" s="28"/>
      <c r="EH821" s="28"/>
      <c r="EI821" s="28"/>
      <c r="EN821" s="193"/>
      <c r="EP821" s="28"/>
      <c r="EQ821" s="28"/>
      <c r="ER821" s="28"/>
      <c r="EW821" s="193"/>
      <c r="EY821" s="28"/>
      <c r="EZ821" s="28"/>
      <c r="FA821" s="28"/>
      <c r="FF821" s="193"/>
      <c r="FH821" s="28"/>
      <c r="FI821" s="28"/>
      <c r="FJ821" s="28"/>
      <c r="FO821" s="193"/>
      <c r="FQ821" s="28"/>
      <c r="FR821" s="28"/>
      <c r="FS821" s="28"/>
      <c r="FX821" s="193"/>
      <c r="FZ821" s="28"/>
      <c r="GA821" s="28"/>
      <c r="GB821" s="28"/>
      <c r="GG821" s="193"/>
      <c r="GI821" s="28"/>
      <c r="GJ821" s="28"/>
      <c r="GK821" s="28"/>
      <c r="GP821" s="193"/>
      <c r="GR821" s="28"/>
      <c r="GS821" s="28"/>
      <c r="GT821" s="28"/>
      <c r="GY821" s="193"/>
      <c r="HA821" s="28"/>
      <c r="HB821" s="28"/>
      <c r="HC821" s="28"/>
      <c r="HH821" s="193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.75">
      <c r="A822" s="311" t="s">
        <v>641</v>
      </c>
      <c r="B822" s="377"/>
      <c r="C822" s="375"/>
      <c r="D822" s="376" t="s">
        <v>136</v>
      </c>
      <c r="E822" s="50">
        <f>COUNTIF($A$712:$BAG$785,A822)</f>
        <v>55</v>
      </c>
      <c r="F822" s="279">
        <f>SUM(G822:K822)</f>
        <v>0</v>
      </c>
      <c r="H822" s="396"/>
      <c r="U822" s="28"/>
      <c r="V822" s="28"/>
      <c r="AA822" s="193"/>
      <c r="AC822" s="28"/>
      <c r="AD822" s="28"/>
      <c r="AE822" s="28"/>
      <c r="AJ822" s="193"/>
      <c r="AL822" s="28"/>
      <c r="AM822" s="28"/>
      <c r="AN822" s="28"/>
      <c r="AS822" s="193"/>
      <c r="AU822" s="28"/>
      <c r="AV822" s="28"/>
      <c r="AW822" s="28"/>
      <c r="BB822" s="193"/>
      <c r="BD822" s="28"/>
      <c r="BE822" s="28"/>
      <c r="BF822" s="28"/>
      <c r="BK822" s="193"/>
      <c r="BM822" s="28"/>
      <c r="BN822" s="28"/>
      <c r="BO822" s="28"/>
      <c r="BT822" s="193"/>
      <c r="BV822" s="28"/>
      <c r="BW822" s="28"/>
      <c r="BX822" s="28"/>
      <c r="CC822" s="193"/>
      <c r="CE822" s="28"/>
      <c r="CF822" s="28"/>
      <c r="CG822" s="28"/>
      <c r="CL822" s="193"/>
      <c r="CN822" s="28"/>
      <c r="CO822" s="28"/>
      <c r="CP822" s="28"/>
      <c r="CU822" s="193"/>
      <c r="CW822" s="28"/>
      <c r="CX822" s="28"/>
      <c r="CY822" s="28"/>
      <c r="DD822" s="193"/>
      <c r="DF822" s="28"/>
      <c r="DG822" s="28"/>
      <c r="DH822" s="28"/>
      <c r="DM822" s="193"/>
      <c r="DO822" s="28"/>
      <c r="DP822" s="28"/>
      <c r="DQ822" s="28"/>
      <c r="DV822" s="193"/>
      <c r="DX822" s="28"/>
      <c r="DY822" s="28"/>
      <c r="DZ822" s="28"/>
      <c r="EE822" s="193"/>
      <c r="EG822" s="28"/>
      <c r="EH822" s="28"/>
      <c r="EI822" s="28"/>
      <c r="EN822" s="193"/>
      <c r="EP822" s="28"/>
      <c r="EQ822" s="28"/>
      <c r="ER822" s="28"/>
      <c r="EW822" s="193"/>
      <c r="EY822" s="28"/>
      <c r="EZ822" s="28"/>
      <c r="FA822" s="28"/>
      <c r="FF822" s="193"/>
      <c r="FH822" s="28"/>
      <c r="FI822" s="28"/>
      <c r="FJ822" s="28"/>
      <c r="FO822" s="193"/>
      <c r="FQ822" s="28"/>
      <c r="FR822" s="28"/>
      <c r="FS822" s="28"/>
      <c r="FX822" s="193"/>
      <c r="FZ822" s="28"/>
      <c r="GA822" s="28"/>
      <c r="GB822" s="28"/>
      <c r="GG822" s="193"/>
      <c r="GI822" s="28"/>
      <c r="GJ822" s="28"/>
      <c r="GK822" s="28"/>
      <c r="GP822" s="193"/>
      <c r="GR822" s="28"/>
      <c r="GS822" s="28"/>
      <c r="GT822" s="28"/>
      <c r="GY822" s="193"/>
      <c r="HA822" s="28"/>
      <c r="HB822" s="28"/>
      <c r="HC822" s="28"/>
      <c r="HH822" s="193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.75">
      <c r="A823" s="311" t="s">
        <v>1239</v>
      </c>
      <c r="B823" s="274"/>
      <c r="C823" s="375"/>
      <c r="D823" s="376" t="s">
        <v>134</v>
      </c>
      <c r="E823" s="50">
        <f>COUNTIF($A$712:$BAG$785,A823)</f>
        <v>2</v>
      </c>
      <c r="F823" s="279">
        <f>SUM(G823:K823)</f>
        <v>0</v>
      </c>
      <c r="U823" s="28"/>
      <c r="V823" s="28"/>
      <c r="AA823" s="193"/>
      <c r="AC823" s="28"/>
      <c r="AD823" s="28"/>
      <c r="AE823" s="28"/>
      <c r="AJ823" s="193"/>
      <c r="AL823" s="28"/>
      <c r="AM823" s="28"/>
      <c r="AN823" s="28"/>
      <c r="AS823" s="193"/>
      <c r="AU823" s="28"/>
      <c r="AV823" s="28"/>
      <c r="AW823" s="28"/>
      <c r="BB823" s="193"/>
      <c r="BD823" s="28"/>
      <c r="BE823" s="28"/>
      <c r="BF823" s="28"/>
      <c r="BK823" s="193"/>
      <c r="BM823" s="28"/>
      <c r="BN823" s="28"/>
      <c r="BO823" s="28"/>
      <c r="BT823" s="193"/>
      <c r="BV823" s="28"/>
      <c r="BW823" s="28"/>
      <c r="BX823" s="28"/>
      <c r="CC823" s="193"/>
      <c r="CE823" s="28"/>
      <c r="CF823" s="28"/>
      <c r="CG823" s="28"/>
      <c r="CL823" s="193"/>
      <c r="CN823" s="28"/>
      <c r="CO823" s="28"/>
      <c r="CP823" s="28"/>
      <c r="CU823" s="193"/>
      <c r="CW823" s="28"/>
      <c r="CX823" s="28"/>
      <c r="CY823" s="28"/>
      <c r="DD823" s="193"/>
      <c r="DF823" s="28"/>
      <c r="DG823" s="28"/>
      <c r="DH823" s="28"/>
      <c r="DM823" s="193"/>
      <c r="DO823" s="28"/>
      <c r="DP823" s="28"/>
      <c r="DQ823" s="28"/>
      <c r="DV823" s="193"/>
      <c r="DX823" s="28"/>
      <c r="DY823" s="28"/>
      <c r="DZ823" s="28"/>
      <c r="EE823" s="193"/>
      <c r="EG823" s="28"/>
      <c r="EH823" s="28"/>
      <c r="EI823" s="28"/>
      <c r="EN823" s="193"/>
      <c r="EP823" s="28"/>
      <c r="EQ823" s="28"/>
      <c r="ER823" s="28"/>
      <c r="EW823" s="193"/>
      <c r="EY823" s="28"/>
      <c r="EZ823" s="28"/>
      <c r="FA823" s="28"/>
      <c r="FF823" s="193"/>
      <c r="FH823" s="28"/>
      <c r="FI823" s="28"/>
      <c r="FJ823" s="28"/>
      <c r="FO823" s="193"/>
      <c r="FQ823" s="28"/>
      <c r="FR823" s="28"/>
      <c r="FS823" s="28"/>
      <c r="FX823" s="193"/>
      <c r="FZ823" s="28"/>
      <c r="GA823" s="28"/>
      <c r="GB823" s="28"/>
      <c r="GG823" s="193"/>
      <c r="GI823" s="28"/>
      <c r="GJ823" s="28"/>
      <c r="GK823" s="28"/>
      <c r="GP823" s="193"/>
      <c r="GR823" s="28"/>
      <c r="GS823" s="28"/>
      <c r="GT823" s="28"/>
      <c r="GY823" s="193"/>
      <c r="HA823" s="28"/>
      <c r="HB823" s="28"/>
      <c r="HC823" s="28"/>
      <c r="HH823" s="193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.75">
      <c r="A824" s="311" t="s">
        <v>535</v>
      </c>
      <c r="B824" s="375"/>
      <c r="C824" s="375"/>
      <c r="D824" s="376" t="s">
        <v>132</v>
      </c>
      <c r="E824" s="50">
        <f>COUNTIF($A$712:$BAG$785,A824)</f>
        <v>9</v>
      </c>
      <c r="F824" s="279">
        <f>SUM(G824:K824)</f>
        <v>0</v>
      </c>
      <c r="H824" s="396"/>
      <c r="U824" s="28"/>
      <c r="V824" s="28"/>
      <c r="AA824" s="193"/>
      <c r="AC824" s="28"/>
      <c r="AD824" s="28"/>
      <c r="AE824" s="28"/>
      <c r="AJ824" s="193"/>
      <c r="AL824" s="28"/>
      <c r="AM824" s="28"/>
      <c r="AN824" s="28"/>
      <c r="AS824" s="193"/>
      <c r="AU824" s="28"/>
      <c r="AV824" s="28"/>
      <c r="AW824" s="28"/>
      <c r="BB824" s="193"/>
      <c r="BD824" s="28"/>
      <c r="BE824" s="28"/>
      <c r="BF824" s="28"/>
      <c r="BK824" s="193"/>
      <c r="BM824" s="28"/>
      <c r="BN824" s="28"/>
      <c r="BO824" s="28"/>
      <c r="BT824" s="193"/>
      <c r="BV824" s="28"/>
      <c r="BW824" s="28"/>
      <c r="BX824" s="28"/>
      <c r="CC824" s="193"/>
      <c r="CE824" s="28"/>
      <c r="CF824" s="28"/>
      <c r="CG824" s="28"/>
      <c r="CL824" s="193"/>
      <c r="CN824" s="28"/>
      <c r="CO824" s="28"/>
      <c r="CP824" s="28"/>
      <c r="CU824" s="193"/>
      <c r="CW824" s="28"/>
      <c r="CX824" s="28"/>
      <c r="CY824" s="28"/>
      <c r="DD824" s="193"/>
      <c r="DF824" s="28"/>
      <c r="DG824" s="28"/>
      <c r="DH824" s="28"/>
      <c r="DM824" s="193"/>
      <c r="DO824" s="28"/>
      <c r="DP824" s="28"/>
      <c r="DQ824" s="28"/>
      <c r="DV824" s="193"/>
      <c r="DX824" s="28"/>
      <c r="DY824" s="28"/>
      <c r="DZ824" s="28"/>
      <c r="EE824" s="193"/>
      <c r="EG824" s="28"/>
      <c r="EH824" s="28"/>
      <c r="EI824" s="28"/>
      <c r="EN824" s="193"/>
      <c r="EP824" s="28"/>
      <c r="EQ824" s="28"/>
      <c r="ER824" s="28"/>
      <c r="EW824" s="193"/>
      <c r="EY824" s="28"/>
      <c r="EZ824" s="28"/>
      <c r="FA824" s="28"/>
      <c r="FF824" s="193"/>
      <c r="FH824" s="28"/>
      <c r="FI824" s="28"/>
      <c r="FJ824" s="28"/>
      <c r="FO824" s="193"/>
      <c r="FQ824" s="28"/>
      <c r="FR824" s="28"/>
      <c r="FS824" s="28"/>
      <c r="FX824" s="193"/>
      <c r="FZ824" s="28"/>
      <c r="GA824" s="28"/>
      <c r="GB824" s="28"/>
      <c r="GG824" s="193"/>
      <c r="GI824" s="28"/>
      <c r="GJ824" s="28"/>
      <c r="GK824" s="28"/>
      <c r="GP824" s="193"/>
      <c r="GR824" s="28"/>
      <c r="GS824" s="28"/>
      <c r="GT824" s="28"/>
      <c r="GY824" s="193"/>
      <c r="HA824" s="28"/>
      <c r="HB824" s="28"/>
      <c r="HC824" s="28"/>
      <c r="HH824" s="193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205" t="s">
        <v>2244</v>
      </c>
      <c r="B825" s="378"/>
      <c r="C825" s="378"/>
      <c r="D825" s="376" t="s">
        <v>129</v>
      </c>
      <c r="E825" s="50">
        <f>COUNTIF($A$712:$BAG$785,A825)</f>
        <v>0</v>
      </c>
      <c r="F825" s="279">
        <f>SUM(G825:K825)</f>
        <v>0</v>
      </c>
      <c r="U825" s="28"/>
      <c r="V825" s="28"/>
      <c r="AA825" s="193"/>
      <c r="AC825" s="28"/>
      <c r="AD825" s="28"/>
      <c r="AE825" s="28"/>
      <c r="AJ825" s="193"/>
      <c r="AL825" s="28"/>
      <c r="AM825" s="28"/>
      <c r="AN825" s="28"/>
      <c r="AS825" s="193"/>
      <c r="AU825" s="28"/>
      <c r="AV825" s="28"/>
      <c r="AW825" s="28"/>
      <c r="BB825" s="193"/>
      <c r="BD825" s="28"/>
      <c r="BE825" s="28"/>
      <c r="BF825" s="28"/>
      <c r="BK825" s="193"/>
      <c r="BM825" s="28"/>
      <c r="BN825" s="28"/>
      <c r="BO825" s="28"/>
      <c r="BT825" s="193"/>
      <c r="BV825" s="28"/>
      <c r="BW825" s="28"/>
      <c r="BX825" s="28"/>
      <c r="CC825" s="193"/>
      <c r="CE825" s="28"/>
      <c r="CF825" s="28"/>
      <c r="CG825" s="28"/>
      <c r="CL825" s="193"/>
      <c r="CN825" s="28"/>
      <c r="CO825" s="28"/>
      <c r="CP825" s="28"/>
      <c r="CU825" s="193"/>
      <c r="CW825" s="28"/>
      <c r="CX825" s="28"/>
      <c r="CY825" s="28"/>
      <c r="DD825" s="193"/>
      <c r="DF825" s="28"/>
      <c r="DG825" s="28"/>
      <c r="DH825" s="28"/>
      <c r="DM825" s="193"/>
      <c r="DO825" s="28"/>
      <c r="DP825" s="28"/>
      <c r="DQ825" s="28"/>
      <c r="DV825" s="193"/>
      <c r="DX825" s="28"/>
      <c r="DY825" s="28"/>
      <c r="DZ825" s="28"/>
      <c r="EE825" s="193"/>
      <c r="EG825" s="28"/>
      <c r="EH825" s="28"/>
      <c r="EI825" s="28"/>
      <c r="EN825" s="193"/>
      <c r="EP825" s="28"/>
      <c r="EQ825" s="28"/>
      <c r="ER825" s="28"/>
      <c r="EW825" s="193"/>
      <c r="EY825" s="28"/>
      <c r="EZ825" s="28"/>
      <c r="FA825" s="28"/>
      <c r="FF825" s="193"/>
      <c r="FH825" s="28"/>
      <c r="FI825" s="28"/>
      <c r="FJ825" s="28"/>
      <c r="FO825" s="193"/>
      <c r="FQ825" s="28"/>
      <c r="FR825" s="28"/>
      <c r="FS825" s="28"/>
      <c r="FX825" s="193"/>
      <c r="FZ825" s="28"/>
      <c r="GA825" s="28"/>
      <c r="GB825" s="28"/>
      <c r="GG825" s="193"/>
      <c r="GI825" s="28"/>
      <c r="GJ825" s="28"/>
      <c r="GK825" s="28"/>
      <c r="GP825" s="193"/>
      <c r="GR825" s="28"/>
      <c r="GS825" s="28"/>
      <c r="GT825" s="28"/>
      <c r="GY825" s="193"/>
      <c r="HA825" s="28"/>
      <c r="HB825" s="28"/>
      <c r="HC825" s="28"/>
      <c r="HH825" s="193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205" t="s">
        <v>3450</v>
      </c>
      <c r="B826" s="378"/>
      <c r="C826" s="378"/>
      <c r="D826" s="376" t="s">
        <v>129</v>
      </c>
      <c r="E826" s="50">
        <f>COUNTIF($A$712:$BAG$785,A826)</f>
        <v>0</v>
      </c>
      <c r="F826" s="279">
        <f>SUM(G826:K826)</f>
        <v>0</v>
      </c>
      <c r="U826" s="28"/>
      <c r="V826" s="28"/>
      <c r="AA826" s="193"/>
      <c r="AC826" s="28"/>
      <c r="AD826" s="28"/>
      <c r="AE826" s="28"/>
      <c r="AJ826" s="193"/>
      <c r="AL826" s="28"/>
      <c r="AM826" s="28"/>
      <c r="AN826" s="28"/>
      <c r="AS826" s="193"/>
      <c r="AU826" s="28"/>
      <c r="AV826" s="28"/>
      <c r="AW826" s="28"/>
      <c r="BB826" s="193"/>
      <c r="BD826" s="28"/>
      <c r="BE826" s="28"/>
      <c r="BF826" s="28"/>
      <c r="BK826" s="193"/>
      <c r="BM826" s="28"/>
      <c r="BN826" s="28"/>
      <c r="BO826" s="28"/>
      <c r="BT826" s="193"/>
      <c r="BV826" s="28"/>
      <c r="BW826" s="28"/>
      <c r="BX826" s="28"/>
      <c r="CC826" s="193"/>
      <c r="CE826" s="28"/>
      <c r="CF826" s="28"/>
      <c r="CG826" s="28"/>
      <c r="CL826" s="193"/>
      <c r="CN826" s="28"/>
      <c r="CO826" s="28"/>
      <c r="CP826" s="28"/>
      <c r="CU826" s="193"/>
      <c r="CW826" s="28"/>
      <c r="CX826" s="28"/>
      <c r="CY826" s="28"/>
      <c r="DD826" s="193"/>
      <c r="DF826" s="28"/>
      <c r="DG826" s="28"/>
      <c r="DH826" s="28"/>
      <c r="DM826" s="193"/>
      <c r="DO826" s="28"/>
      <c r="DP826" s="28"/>
      <c r="DQ826" s="28"/>
      <c r="DV826" s="193"/>
      <c r="DX826" s="28"/>
      <c r="DY826" s="28"/>
      <c r="DZ826" s="28"/>
      <c r="EE826" s="193"/>
      <c r="EG826" s="28"/>
      <c r="EH826" s="28"/>
      <c r="EI826" s="28"/>
      <c r="EN826" s="193"/>
      <c r="EP826" s="28"/>
      <c r="EQ826" s="28"/>
      <c r="ER826" s="28"/>
      <c r="EW826" s="193"/>
      <c r="EY826" s="28"/>
      <c r="EZ826" s="28"/>
      <c r="FA826" s="28"/>
      <c r="FF826" s="193"/>
      <c r="FH826" s="28"/>
      <c r="FI826" s="28"/>
      <c r="FJ826" s="28"/>
      <c r="FO826" s="193"/>
      <c r="FQ826" s="28"/>
      <c r="FR826" s="28"/>
      <c r="FS826" s="28"/>
      <c r="FX826" s="193"/>
      <c r="FZ826" s="28"/>
      <c r="GA826" s="28"/>
      <c r="GB826" s="28"/>
      <c r="GG826" s="193"/>
      <c r="GI826" s="28"/>
      <c r="GJ826" s="28"/>
      <c r="GK826" s="28"/>
      <c r="GP826" s="193"/>
      <c r="GR826" s="28"/>
      <c r="GS826" s="28"/>
      <c r="GT826" s="28"/>
      <c r="GY826" s="193"/>
      <c r="HA826" s="28"/>
      <c r="HB826" s="28"/>
      <c r="HC826" s="28"/>
      <c r="HH826" s="193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11" t="s">
        <v>653</v>
      </c>
      <c r="B827" s="274"/>
      <c r="C827" s="375"/>
      <c r="D827" s="376" t="s">
        <v>136</v>
      </c>
      <c r="E827" s="50">
        <f>COUNTIF($A$712:$BAG$785,A827)</f>
        <v>26</v>
      </c>
      <c r="F827" s="279">
        <f>SUM(G827:K827)</f>
        <v>0</v>
      </c>
      <c r="H827" s="396"/>
      <c r="U827" s="28"/>
      <c r="V827" s="28"/>
      <c r="AA827" s="193"/>
      <c r="AC827" s="28"/>
      <c r="AD827" s="28"/>
      <c r="AE827" s="28"/>
      <c r="AJ827" s="193"/>
      <c r="AL827" s="28"/>
      <c r="AM827" s="28"/>
      <c r="AN827" s="28"/>
      <c r="AS827" s="193"/>
      <c r="AU827" s="28"/>
      <c r="AV827" s="28"/>
      <c r="AW827" s="28"/>
      <c r="BB827" s="193"/>
      <c r="BD827" s="28"/>
      <c r="BE827" s="28"/>
      <c r="BF827" s="28"/>
      <c r="BK827" s="193"/>
      <c r="BM827" s="28"/>
      <c r="BN827" s="28"/>
      <c r="BO827" s="28"/>
      <c r="BT827" s="193"/>
      <c r="BV827" s="28"/>
      <c r="BW827" s="28"/>
      <c r="BX827" s="28"/>
      <c r="CC827" s="193"/>
      <c r="CE827" s="28"/>
      <c r="CF827" s="28"/>
      <c r="CG827" s="28"/>
      <c r="CL827" s="193"/>
      <c r="CN827" s="28"/>
      <c r="CO827" s="28"/>
      <c r="CP827" s="28"/>
      <c r="CU827" s="193"/>
      <c r="CW827" s="28"/>
      <c r="CX827" s="28"/>
      <c r="CY827" s="28"/>
      <c r="DD827" s="193"/>
      <c r="DF827" s="28"/>
      <c r="DG827" s="28"/>
      <c r="DH827" s="28"/>
      <c r="DM827" s="193"/>
      <c r="DO827" s="28"/>
      <c r="DP827" s="28"/>
      <c r="DQ827" s="28"/>
      <c r="DV827" s="193"/>
      <c r="DX827" s="28"/>
      <c r="DY827" s="28"/>
      <c r="DZ827" s="28"/>
      <c r="EE827" s="193"/>
      <c r="EG827" s="28"/>
      <c r="EH827" s="28"/>
      <c r="EI827" s="28"/>
      <c r="EN827" s="193"/>
      <c r="EP827" s="28"/>
      <c r="EQ827" s="28"/>
      <c r="ER827" s="28"/>
      <c r="EW827" s="193"/>
      <c r="EY827" s="28"/>
      <c r="EZ827" s="28"/>
      <c r="FA827" s="28"/>
      <c r="FF827" s="193"/>
      <c r="FH827" s="28"/>
      <c r="FI827" s="28"/>
      <c r="FJ827" s="28"/>
      <c r="FO827" s="193"/>
      <c r="FQ827" s="28"/>
      <c r="FR827" s="28"/>
      <c r="FS827" s="28"/>
      <c r="FX827" s="193"/>
      <c r="FZ827" s="28"/>
      <c r="GA827" s="28"/>
      <c r="GB827" s="28"/>
      <c r="GG827" s="193"/>
      <c r="GI827" s="28"/>
      <c r="GJ827" s="28"/>
      <c r="GK827" s="28"/>
      <c r="GP827" s="193"/>
      <c r="GR827" s="28"/>
      <c r="GS827" s="28"/>
      <c r="GT827" s="28"/>
      <c r="GY827" s="193"/>
      <c r="HA827" s="28"/>
      <c r="HB827" s="28"/>
      <c r="HC827" s="28"/>
      <c r="HH827" s="193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">
      <c r="A828" s="205" t="s">
        <v>2271</v>
      </c>
      <c r="B828" s="378"/>
      <c r="C828" s="378"/>
      <c r="D828" s="376" t="s">
        <v>135</v>
      </c>
      <c r="E828" s="50">
        <f>COUNTIF($A$712:$BAG$785,A828)</f>
        <v>16</v>
      </c>
      <c r="F828" s="279">
        <f>SUM(G828:K828)</f>
        <v>0</v>
      </c>
      <c r="U828" s="28"/>
      <c r="V828" s="28"/>
      <c r="AA828" s="193"/>
      <c r="AC828" s="28"/>
      <c r="AD828" s="28"/>
      <c r="AE828" s="28"/>
      <c r="AJ828" s="193"/>
      <c r="AL828" s="28"/>
      <c r="AM828" s="28"/>
      <c r="AN828" s="28"/>
      <c r="AS828" s="193"/>
      <c r="AU828" s="28"/>
      <c r="AV828" s="28"/>
      <c r="AW828" s="28"/>
      <c r="BB828" s="193"/>
      <c r="BD828" s="28"/>
      <c r="BE828" s="28"/>
      <c r="BF828" s="28"/>
      <c r="BK828" s="193"/>
      <c r="BM828" s="28"/>
      <c r="BN828" s="28"/>
      <c r="BO828" s="28"/>
      <c r="BT828" s="193"/>
      <c r="BV828" s="28"/>
      <c r="BW828" s="28"/>
      <c r="BX828" s="28"/>
      <c r="CC828" s="193"/>
      <c r="CE828" s="28"/>
      <c r="CF828" s="28"/>
      <c r="CG828" s="28"/>
      <c r="CL828" s="193"/>
      <c r="CN828" s="28"/>
      <c r="CO828" s="28"/>
      <c r="CP828" s="28"/>
      <c r="CU828" s="193"/>
      <c r="CW828" s="28"/>
      <c r="CX828" s="28"/>
      <c r="CY828" s="28"/>
      <c r="DD828" s="193"/>
      <c r="DF828" s="28"/>
      <c r="DG828" s="28"/>
      <c r="DH828" s="28"/>
      <c r="DM828" s="193"/>
      <c r="DO828" s="28"/>
      <c r="DP828" s="28"/>
      <c r="DQ828" s="28"/>
      <c r="DV828" s="193"/>
      <c r="DX828" s="28"/>
      <c r="DY828" s="28"/>
      <c r="DZ828" s="28"/>
      <c r="EE828" s="193"/>
      <c r="EG828" s="28"/>
      <c r="EH828" s="28"/>
      <c r="EI828" s="28"/>
      <c r="EN828" s="193"/>
      <c r="EP828" s="28"/>
      <c r="EQ828" s="28"/>
      <c r="ER828" s="28"/>
      <c r="EW828" s="193"/>
      <c r="EY828" s="28"/>
      <c r="EZ828" s="28"/>
      <c r="FA828" s="28"/>
      <c r="FF828" s="193"/>
      <c r="FH828" s="28"/>
      <c r="FI828" s="28"/>
      <c r="FJ828" s="28"/>
      <c r="FO828" s="193"/>
      <c r="FQ828" s="28"/>
      <c r="FR828" s="28"/>
      <c r="FS828" s="28"/>
      <c r="FX828" s="193"/>
      <c r="FZ828" s="28"/>
      <c r="GA828" s="28"/>
      <c r="GB828" s="28"/>
      <c r="GG828" s="193"/>
      <c r="GI828" s="28"/>
      <c r="GJ828" s="28"/>
      <c r="GK828" s="28"/>
      <c r="GP828" s="193"/>
      <c r="GR828" s="28"/>
      <c r="GS828" s="28"/>
      <c r="GT828" s="28"/>
      <c r="GY828" s="193"/>
      <c r="HA828" s="28"/>
      <c r="HB828" s="28"/>
      <c r="HC828" s="28"/>
      <c r="HH828" s="193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11" t="s">
        <v>923</v>
      </c>
      <c r="B829" s="378"/>
      <c r="C829" s="378"/>
      <c r="D829" s="1" t="s">
        <v>131</v>
      </c>
      <c r="E829" s="50">
        <f>COUNTIF($A$712:$BAG$785,A829)</f>
        <v>19</v>
      </c>
      <c r="F829" s="279">
        <f>SUM(G829:K829)</f>
        <v>0</v>
      </c>
      <c r="U829" s="28"/>
      <c r="V829" s="28"/>
      <c r="AA829" s="193"/>
      <c r="AC829" s="28"/>
      <c r="AD829" s="28"/>
      <c r="AE829" s="28"/>
      <c r="AJ829" s="193"/>
      <c r="AL829" s="28"/>
      <c r="AM829" s="28"/>
      <c r="AN829" s="28"/>
      <c r="AS829" s="193"/>
      <c r="AU829" s="28"/>
      <c r="AV829" s="28"/>
      <c r="AW829" s="28"/>
      <c r="BB829" s="193"/>
      <c r="BD829" s="28"/>
      <c r="BE829" s="28"/>
      <c r="BF829" s="28"/>
      <c r="BK829" s="193"/>
      <c r="BM829" s="28"/>
      <c r="BN829" s="28"/>
      <c r="BO829" s="28"/>
      <c r="BT829" s="193"/>
      <c r="BV829" s="28"/>
      <c r="BW829" s="28"/>
      <c r="BX829" s="28"/>
      <c r="CC829" s="193"/>
      <c r="CE829" s="28"/>
      <c r="CF829" s="28"/>
      <c r="CG829" s="28"/>
      <c r="CL829" s="193"/>
      <c r="CN829" s="28"/>
      <c r="CO829" s="28"/>
      <c r="CP829" s="28"/>
      <c r="CU829" s="193"/>
      <c r="CW829" s="28"/>
      <c r="CX829" s="28"/>
      <c r="CY829" s="28"/>
      <c r="DD829" s="193"/>
      <c r="DF829" s="28"/>
      <c r="DG829" s="28"/>
      <c r="DH829" s="28"/>
      <c r="DM829" s="193"/>
      <c r="DO829" s="28"/>
      <c r="DP829" s="28"/>
      <c r="DQ829" s="28"/>
      <c r="DV829" s="193"/>
      <c r="DX829" s="28"/>
      <c r="DY829" s="28"/>
      <c r="DZ829" s="28"/>
      <c r="EE829" s="193"/>
      <c r="EG829" s="28"/>
      <c r="EH829" s="28"/>
      <c r="EI829" s="28"/>
      <c r="EN829" s="193"/>
      <c r="EP829" s="28"/>
      <c r="EQ829" s="28"/>
      <c r="ER829" s="28"/>
      <c r="EW829" s="193"/>
      <c r="EY829" s="28"/>
      <c r="EZ829" s="28"/>
      <c r="FA829" s="28"/>
      <c r="FF829" s="193"/>
      <c r="FH829" s="28"/>
      <c r="FI829" s="28"/>
      <c r="FJ829" s="28"/>
      <c r="FO829" s="193"/>
      <c r="FQ829" s="28"/>
      <c r="FR829" s="28"/>
      <c r="FS829" s="28"/>
      <c r="FX829" s="193"/>
      <c r="FZ829" s="28"/>
      <c r="GA829" s="28"/>
      <c r="GB829" s="28"/>
      <c r="GG829" s="193"/>
      <c r="GI829" s="28"/>
      <c r="GJ829" s="28"/>
      <c r="GK829" s="28"/>
      <c r="GP829" s="193"/>
      <c r="GR829" s="28"/>
      <c r="GS829" s="28"/>
      <c r="GT829" s="28"/>
      <c r="GY829" s="193"/>
      <c r="HA829" s="28"/>
      <c r="HB829" s="28"/>
      <c r="HC829" s="28"/>
      <c r="HH829" s="193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.75">
      <c r="A830" s="311" t="s">
        <v>1941</v>
      </c>
      <c r="B830" s="274"/>
      <c r="C830" s="375"/>
      <c r="D830" s="376" t="s">
        <v>139</v>
      </c>
      <c r="E830" s="50">
        <f>COUNTIF($A$712:$BAG$785,A830)</f>
        <v>74</v>
      </c>
      <c r="F830" s="279">
        <f>SUM(G830:K830)</f>
        <v>0</v>
      </c>
      <c r="H830" s="396"/>
      <c r="U830" s="28"/>
      <c r="V830" s="28"/>
      <c r="AA830" s="193"/>
      <c r="AC830" s="28"/>
      <c r="AD830" s="28"/>
      <c r="AE830" s="28"/>
      <c r="AJ830" s="193"/>
      <c r="AL830" s="28"/>
      <c r="AM830" s="28"/>
      <c r="AN830" s="28"/>
      <c r="AS830" s="193"/>
      <c r="AU830" s="28"/>
      <c r="AV830" s="28"/>
      <c r="AW830" s="28"/>
      <c r="BB830" s="193"/>
      <c r="BD830" s="28"/>
      <c r="BE830" s="28"/>
      <c r="BF830" s="28"/>
      <c r="BK830" s="193"/>
      <c r="BM830" s="28"/>
      <c r="BN830" s="28"/>
      <c r="BO830" s="28"/>
      <c r="BT830" s="193"/>
      <c r="BV830" s="28"/>
      <c r="BW830" s="28"/>
      <c r="BX830" s="28"/>
      <c r="CC830" s="193"/>
      <c r="CE830" s="28"/>
      <c r="CF830" s="28"/>
      <c r="CG830" s="28"/>
      <c r="CL830" s="193"/>
      <c r="CN830" s="28"/>
      <c r="CO830" s="28"/>
      <c r="CP830" s="28"/>
      <c r="CU830" s="193"/>
      <c r="CW830" s="28"/>
      <c r="CX830" s="28"/>
      <c r="CY830" s="28"/>
      <c r="DD830" s="193"/>
      <c r="DF830" s="28"/>
      <c r="DG830" s="28"/>
      <c r="DH830" s="28"/>
      <c r="DM830" s="193"/>
      <c r="DO830" s="28"/>
      <c r="DP830" s="28"/>
      <c r="DQ830" s="28"/>
      <c r="DV830" s="193"/>
      <c r="DX830" s="28"/>
      <c r="DY830" s="28"/>
      <c r="DZ830" s="28"/>
      <c r="EE830" s="193"/>
      <c r="EG830" s="28"/>
      <c r="EH830" s="28"/>
      <c r="EI830" s="28"/>
      <c r="EN830" s="193"/>
      <c r="EP830" s="28"/>
      <c r="EQ830" s="28"/>
      <c r="ER830" s="28"/>
      <c r="EW830" s="193"/>
      <c r="EY830" s="28"/>
      <c r="EZ830" s="28"/>
      <c r="FA830" s="28"/>
      <c r="FF830" s="193"/>
      <c r="FH830" s="28"/>
      <c r="FI830" s="28"/>
      <c r="FJ830" s="28"/>
      <c r="FO830" s="193"/>
      <c r="FQ830" s="28"/>
      <c r="FR830" s="28"/>
      <c r="FS830" s="28"/>
      <c r="FX830" s="193"/>
      <c r="FZ830" s="28"/>
      <c r="GA830" s="28"/>
      <c r="GB830" s="28"/>
      <c r="GG830" s="193"/>
      <c r="GI830" s="28"/>
      <c r="GJ830" s="28"/>
      <c r="GK830" s="28"/>
      <c r="GP830" s="193"/>
      <c r="GR830" s="28"/>
      <c r="GS830" s="28"/>
      <c r="GT830" s="28"/>
      <c r="GY830" s="193"/>
      <c r="HA830" s="28"/>
      <c r="HB830" s="28"/>
      <c r="HC830" s="28"/>
      <c r="HH830" s="193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205" t="s">
        <v>3217</v>
      </c>
      <c r="B831" s="28"/>
      <c r="C831" s="271"/>
      <c r="D831" s="376" t="s">
        <v>129</v>
      </c>
      <c r="E831" s="50">
        <f>COUNTIF($A$712:$BAG$785,A831)</f>
        <v>0</v>
      </c>
      <c r="F831" s="279">
        <f>SUM(G831:K831)</f>
        <v>0</v>
      </c>
      <c r="H831" s="396"/>
      <c r="U831" s="28"/>
      <c r="V831" s="28"/>
      <c r="AA831" s="193"/>
      <c r="AC831" s="28"/>
      <c r="AD831" s="28"/>
      <c r="AE831" s="28"/>
      <c r="AJ831" s="193"/>
      <c r="AL831" s="28"/>
      <c r="AM831" s="28"/>
      <c r="AN831" s="28"/>
      <c r="AS831" s="193"/>
      <c r="AU831" s="28"/>
      <c r="AV831" s="28"/>
      <c r="AW831" s="28"/>
      <c r="BB831" s="193"/>
      <c r="BD831" s="28"/>
      <c r="BE831" s="28"/>
      <c r="BF831" s="28"/>
      <c r="BK831" s="193"/>
      <c r="BM831" s="28"/>
      <c r="BN831" s="28"/>
      <c r="BO831" s="28"/>
      <c r="BT831" s="193"/>
      <c r="BV831" s="28"/>
      <c r="BW831" s="28"/>
      <c r="BX831" s="28"/>
      <c r="CC831" s="193"/>
      <c r="CE831" s="28"/>
      <c r="CF831" s="28"/>
      <c r="CG831" s="28"/>
      <c r="CL831" s="193"/>
      <c r="CN831" s="28"/>
      <c r="CO831" s="28"/>
      <c r="CP831" s="28"/>
      <c r="CU831" s="193"/>
      <c r="CW831" s="28"/>
      <c r="CX831" s="28"/>
      <c r="CY831" s="28"/>
      <c r="DD831" s="193"/>
      <c r="DF831" s="28"/>
      <c r="DG831" s="28"/>
      <c r="DH831" s="28"/>
      <c r="DM831" s="193"/>
      <c r="DO831" s="28"/>
      <c r="DP831" s="28"/>
      <c r="DQ831" s="28"/>
      <c r="DV831" s="193"/>
      <c r="DX831" s="28"/>
      <c r="DY831" s="28"/>
      <c r="DZ831" s="28"/>
      <c r="EE831" s="193"/>
      <c r="EG831" s="28"/>
      <c r="EH831" s="28"/>
      <c r="EI831" s="28"/>
      <c r="EN831" s="193"/>
      <c r="EP831" s="28"/>
      <c r="EQ831" s="28"/>
      <c r="ER831" s="28"/>
      <c r="EW831" s="193"/>
      <c r="EY831" s="28"/>
      <c r="EZ831" s="28"/>
      <c r="FA831" s="28"/>
      <c r="FF831" s="193"/>
      <c r="FH831" s="28"/>
      <c r="FI831" s="28"/>
      <c r="FJ831" s="28"/>
      <c r="FO831" s="193"/>
      <c r="FQ831" s="28"/>
      <c r="FR831" s="28"/>
      <c r="FS831" s="28"/>
      <c r="FX831" s="193"/>
      <c r="FZ831" s="28"/>
      <c r="GA831" s="28"/>
      <c r="GB831" s="28"/>
      <c r="GG831" s="193"/>
      <c r="GI831" s="28"/>
      <c r="GJ831" s="28"/>
      <c r="GK831" s="28"/>
      <c r="GP831" s="193"/>
      <c r="GR831" s="28"/>
      <c r="GS831" s="28"/>
      <c r="GT831" s="28"/>
      <c r="GY831" s="193"/>
      <c r="HA831" s="28"/>
      <c r="HB831" s="28"/>
      <c r="HC831" s="28"/>
      <c r="HH831" s="193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205" t="s">
        <v>2379</v>
      </c>
      <c r="B832" s="378"/>
      <c r="C832" s="378"/>
      <c r="D832" s="376" t="s">
        <v>130</v>
      </c>
      <c r="E832" s="50">
        <f>COUNTIF($A$712:$BAG$785,A832)</f>
        <v>5</v>
      </c>
      <c r="F832" s="279">
        <f>SUM(G832:K832)</f>
        <v>0</v>
      </c>
      <c r="H832" s="396"/>
      <c r="U832" s="28"/>
      <c r="V832" s="28"/>
      <c r="AA832" s="193"/>
      <c r="AC832" s="28"/>
      <c r="AD832" s="28"/>
      <c r="AE832" s="28"/>
      <c r="AJ832" s="193"/>
      <c r="AL832" s="28"/>
      <c r="AM832" s="28"/>
      <c r="AN832" s="28"/>
      <c r="AS832" s="193"/>
      <c r="AU832" s="28"/>
      <c r="AV832" s="28"/>
      <c r="AW832" s="28"/>
      <c r="BB832" s="193"/>
      <c r="BD832" s="28"/>
      <c r="BE832" s="28"/>
      <c r="BF832" s="28"/>
      <c r="BK832" s="193"/>
      <c r="BM832" s="28"/>
      <c r="BN832" s="28"/>
      <c r="BO832" s="28"/>
      <c r="BT832" s="193"/>
      <c r="BV832" s="28"/>
      <c r="BW832" s="28"/>
      <c r="BX832" s="28"/>
      <c r="CC832" s="193"/>
      <c r="CE832" s="28"/>
      <c r="CF832" s="28"/>
      <c r="CG832" s="28"/>
      <c r="CL832" s="193"/>
      <c r="CN832" s="28"/>
      <c r="CO832" s="28"/>
      <c r="CP832" s="28"/>
      <c r="CU832" s="193"/>
      <c r="CW832" s="28"/>
      <c r="CX832" s="28"/>
      <c r="CY832" s="28"/>
      <c r="DD832" s="193"/>
      <c r="DF832" s="28"/>
      <c r="DG832" s="28"/>
      <c r="DH832" s="28"/>
      <c r="DM832" s="193"/>
      <c r="DO832" s="28"/>
      <c r="DP832" s="28"/>
      <c r="DQ832" s="28"/>
      <c r="DV832" s="193"/>
      <c r="DX832" s="28"/>
      <c r="DY832" s="28"/>
      <c r="DZ832" s="28"/>
      <c r="EE832" s="193"/>
      <c r="EG832" s="28"/>
      <c r="EH832" s="28"/>
      <c r="EI832" s="28"/>
      <c r="EN832" s="193"/>
      <c r="EP832" s="28"/>
      <c r="EQ832" s="28"/>
      <c r="ER832" s="28"/>
      <c r="EW832" s="193"/>
      <c r="EY832" s="28"/>
      <c r="EZ832" s="28"/>
      <c r="FA832" s="28"/>
      <c r="FF832" s="193"/>
      <c r="FH832" s="28"/>
      <c r="FI832" s="28"/>
      <c r="FJ832" s="28"/>
      <c r="FO832" s="193"/>
      <c r="FQ832" s="28"/>
      <c r="FR832" s="28"/>
      <c r="FS832" s="28"/>
      <c r="FX832" s="193"/>
      <c r="FZ832" s="28"/>
      <c r="GA832" s="28"/>
      <c r="GB832" s="28"/>
      <c r="GG832" s="193"/>
      <c r="GI832" s="28"/>
      <c r="GJ832" s="28"/>
      <c r="GK832" s="28"/>
      <c r="GP832" s="193"/>
      <c r="GR832" s="28"/>
      <c r="GS832" s="28"/>
      <c r="GT832" s="28"/>
      <c r="GY832" s="193"/>
      <c r="HA832" s="28"/>
      <c r="HB832" s="28"/>
      <c r="HC832" s="28"/>
      <c r="HH832" s="193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">
      <c r="A833" s="205" t="s">
        <v>3137</v>
      </c>
      <c r="B833" s="28"/>
      <c r="C833" s="271"/>
      <c r="D833" s="376" t="s">
        <v>129</v>
      </c>
      <c r="E833" s="50">
        <f>COUNTIF($A$712:$BAG$785,A833)</f>
        <v>1</v>
      </c>
      <c r="F833" s="279">
        <f>SUM(G833:K833)</f>
        <v>0</v>
      </c>
      <c r="U833" s="28"/>
      <c r="V833" s="28"/>
      <c r="AA833" s="193"/>
      <c r="AC833" s="28"/>
      <c r="AD833" s="28"/>
      <c r="AE833" s="28"/>
      <c r="AJ833" s="193"/>
      <c r="AL833" s="28"/>
      <c r="AM833" s="28"/>
      <c r="AN833" s="28"/>
      <c r="AS833" s="193"/>
      <c r="AU833" s="28"/>
      <c r="AV833" s="28"/>
      <c r="AW833" s="28"/>
      <c r="BB833" s="193"/>
      <c r="BD833" s="28"/>
      <c r="BE833" s="28"/>
      <c r="BF833" s="28"/>
      <c r="BK833" s="193"/>
      <c r="BM833" s="28"/>
      <c r="BN833" s="28"/>
      <c r="BO833" s="28"/>
      <c r="BT833" s="193"/>
      <c r="BV833" s="28"/>
      <c r="BW833" s="28"/>
      <c r="BX833" s="28"/>
      <c r="CC833" s="193"/>
      <c r="CE833" s="28"/>
      <c r="CF833" s="28"/>
      <c r="CG833" s="28"/>
      <c r="CL833" s="193"/>
      <c r="CN833" s="28"/>
      <c r="CO833" s="28"/>
      <c r="CP833" s="28"/>
      <c r="CU833" s="193"/>
      <c r="CW833" s="28"/>
      <c r="CX833" s="28"/>
      <c r="CY833" s="28"/>
      <c r="DD833" s="193"/>
      <c r="DF833" s="28"/>
      <c r="DG833" s="28"/>
      <c r="DH833" s="28"/>
      <c r="DM833" s="193"/>
      <c r="DO833" s="28"/>
      <c r="DP833" s="28"/>
      <c r="DQ833" s="28"/>
      <c r="DV833" s="193"/>
      <c r="DX833" s="28"/>
      <c r="DY833" s="28"/>
      <c r="DZ833" s="28"/>
      <c r="EE833" s="193"/>
      <c r="EG833" s="28"/>
      <c r="EH833" s="28"/>
      <c r="EI833" s="28"/>
      <c r="EN833" s="193"/>
      <c r="EP833" s="28"/>
      <c r="EQ833" s="28"/>
      <c r="ER833" s="28"/>
      <c r="EW833" s="193"/>
      <c r="EY833" s="28"/>
      <c r="EZ833" s="28"/>
      <c r="FA833" s="28"/>
      <c r="FF833" s="193"/>
      <c r="FH833" s="28"/>
      <c r="FI833" s="28"/>
      <c r="FJ833" s="28"/>
      <c r="FO833" s="193"/>
      <c r="FQ833" s="28"/>
      <c r="FR833" s="28"/>
      <c r="FS833" s="28"/>
      <c r="FX833" s="193"/>
      <c r="FZ833" s="28"/>
      <c r="GA833" s="28"/>
      <c r="GB833" s="28"/>
      <c r="GG833" s="193"/>
      <c r="GI833" s="28"/>
      <c r="GJ833" s="28"/>
      <c r="GK833" s="28"/>
      <c r="GP833" s="193"/>
      <c r="GR833" s="28"/>
      <c r="GS833" s="28"/>
      <c r="GT833" s="28"/>
      <c r="GY833" s="193"/>
      <c r="HA833" s="28"/>
      <c r="HB833" s="28"/>
      <c r="HC833" s="28"/>
      <c r="HH833" s="193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">
      <c r="A834" s="311" t="s">
        <v>1117</v>
      </c>
      <c r="B834" s="28"/>
      <c r="C834" s="378"/>
      <c r="D834" s="376" t="s">
        <v>130</v>
      </c>
      <c r="E834" s="50">
        <f>COUNTIF($A$712:$BAG$785,A834)</f>
        <v>4</v>
      </c>
      <c r="F834" s="279">
        <f>SUM(G834:K834)</f>
        <v>0</v>
      </c>
      <c r="H834" s="396"/>
      <c r="U834" s="28"/>
      <c r="V834" s="28"/>
      <c r="AA834" s="193"/>
      <c r="AC834" s="28"/>
      <c r="AD834" s="28"/>
      <c r="AE834" s="28"/>
      <c r="AJ834" s="193"/>
      <c r="AL834" s="28"/>
      <c r="AM834" s="28"/>
      <c r="AN834" s="28"/>
      <c r="AS834" s="193"/>
      <c r="AU834" s="28"/>
      <c r="AV834" s="28"/>
      <c r="AW834" s="28"/>
      <c r="BB834" s="193"/>
      <c r="BD834" s="28"/>
      <c r="BE834" s="28"/>
      <c r="BF834" s="28"/>
      <c r="BK834" s="193"/>
      <c r="BM834" s="28"/>
      <c r="BN834" s="28"/>
      <c r="BO834" s="28"/>
      <c r="BT834" s="193"/>
      <c r="BV834" s="28"/>
      <c r="BW834" s="28"/>
      <c r="BX834" s="28"/>
      <c r="CC834" s="193"/>
      <c r="CE834" s="28"/>
      <c r="CF834" s="28"/>
      <c r="CG834" s="28"/>
      <c r="CL834" s="193"/>
      <c r="CN834" s="28"/>
      <c r="CO834" s="28"/>
      <c r="CP834" s="28"/>
      <c r="CU834" s="193"/>
      <c r="CW834" s="28"/>
      <c r="CX834" s="28"/>
      <c r="CY834" s="28"/>
      <c r="DD834" s="193"/>
      <c r="DF834" s="28"/>
      <c r="DG834" s="28"/>
      <c r="DH834" s="28"/>
      <c r="DM834" s="193"/>
      <c r="DO834" s="28"/>
      <c r="DP834" s="28"/>
      <c r="DQ834" s="28"/>
      <c r="DV834" s="193"/>
      <c r="DX834" s="28"/>
      <c r="DY834" s="28"/>
      <c r="DZ834" s="28"/>
      <c r="EE834" s="193"/>
      <c r="EG834" s="28"/>
      <c r="EH834" s="28"/>
      <c r="EI834" s="28"/>
      <c r="EN834" s="193"/>
      <c r="EP834" s="28"/>
      <c r="EQ834" s="28"/>
      <c r="ER834" s="28"/>
      <c r="EW834" s="193"/>
      <c r="EY834" s="28"/>
      <c r="EZ834" s="28"/>
      <c r="FA834" s="28"/>
      <c r="FF834" s="193"/>
      <c r="FH834" s="28"/>
      <c r="FI834" s="28"/>
      <c r="FJ834" s="28"/>
      <c r="FO834" s="193"/>
      <c r="FQ834" s="28"/>
      <c r="FR834" s="28"/>
      <c r="FS834" s="28"/>
      <c r="FX834" s="193"/>
      <c r="FZ834" s="28"/>
      <c r="GA834" s="28"/>
      <c r="GB834" s="28"/>
      <c r="GG834" s="193"/>
      <c r="GI834" s="28"/>
      <c r="GJ834" s="28"/>
      <c r="GK834" s="28"/>
      <c r="GP834" s="193"/>
      <c r="GR834" s="28"/>
      <c r="GS834" s="28"/>
      <c r="GT834" s="28"/>
      <c r="GY834" s="193"/>
      <c r="HA834" s="28"/>
      <c r="HB834" s="28"/>
      <c r="HC834" s="28"/>
      <c r="HH834" s="193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">
      <c r="A835" s="311" t="s">
        <v>800</v>
      </c>
      <c r="B835" s="28"/>
      <c r="C835" s="271"/>
      <c r="D835" s="376" t="s">
        <v>130</v>
      </c>
      <c r="E835" s="50">
        <f>COUNTIF($A$712:$BAG$785,A835)</f>
        <v>4</v>
      </c>
      <c r="F835" s="279">
        <f>SUM(G835:K835)</f>
        <v>0</v>
      </c>
      <c r="H835" s="396"/>
      <c r="U835" s="28"/>
      <c r="V835" s="28"/>
      <c r="AA835" s="193"/>
      <c r="AC835" s="28"/>
      <c r="AD835" s="28"/>
      <c r="AE835" s="28"/>
      <c r="AJ835" s="193"/>
      <c r="AL835" s="28"/>
      <c r="AM835" s="28"/>
      <c r="AN835" s="28"/>
      <c r="AS835" s="193"/>
      <c r="AU835" s="28"/>
      <c r="AV835" s="28"/>
      <c r="AW835" s="28"/>
      <c r="BB835" s="193"/>
      <c r="BD835" s="28"/>
      <c r="BE835" s="28"/>
      <c r="BF835" s="28"/>
      <c r="BK835" s="193"/>
      <c r="BM835" s="28"/>
      <c r="BN835" s="28"/>
      <c r="BO835" s="28"/>
      <c r="BT835" s="193"/>
      <c r="BV835" s="28"/>
      <c r="BW835" s="28"/>
      <c r="BX835" s="28"/>
      <c r="CC835" s="193"/>
      <c r="CE835" s="28"/>
      <c r="CF835" s="28"/>
      <c r="CG835" s="28"/>
      <c r="CL835" s="193"/>
      <c r="CN835" s="28"/>
      <c r="CO835" s="28"/>
      <c r="CP835" s="28"/>
      <c r="CU835" s="193"/>
      <c r="CW835" s="28"/>
      <c r="CX835" s="28"/>
      <c r="CY835" s="28"/>
      <c r="DD835" s="193"/>
      <c r="DF835" s="28"/>
      <c r="DG835" s="28"/>
      <c r="DH835" s="28"/>
      <c r="DM835" s="193"/>
      <c r="DO835" s="28"/>
      <c r="DP835" s="28"/>
      <c r="DQ835" s="28"/>
      <c r="DV835" s="193"/>
      <c r="DX835" s="28"/>
      <c r="DY835" s="28"/>
      <c r="DZ835" s="28"/>
      <c r="EE835" s="193"/>
      <c r="EG835" s="28"/>
      <c r="EH835" s="28"/>
      <c r="EI835" s="28"/>
      <c r="EN835" s="193"/>
      <c r="EP835" s="28"/>
      <c r="EQ835" s="28"/>
      <c r="ER835" s="28"/>
      <c r="EW835" s="193"/>
      <c r="EY835" s="28"/>
      <c r="EZ835" s="28"/>
      <c r="FA835" s="28"/>
      <c r="FF835" s="193"/>
      <c r="FH835" s="28"/>
      <c r="FI835" s="28"/>
      <c r="FJ835" s="28"/>
      <c r="FO835" s="193"/>
      <c r="FQ835" s="28"/>
      <c r="FR835" s="28"/>
      <c r="FS835" s="28"/>
      <c r="FX835" s="193"/>
      <c r="FZ835" s="28"/>
      <c r="GA835" s="28"/>
      <c r="GB835" s="28"/>
      <c r="GG835" s="193"/>
      <c r="GI835" s="28"/>
      <c r="GJ835" s="28"/>
      <c r="GK835" s="28"/>
      <c r="GP835" s="193"/>
      <c r="GR835" s="28"/>
      <c r="GS835" s="28"/>
      <c r="GT835" s="28"/>
      <c r="GY835" s="193"/>
      <c r="HA835" s="28"/>
      <c r="HB835" s="28"/>
      <c r="HC835" s="28"/>
      <c r="HH835" s="193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.75">
      <c r="A836" s="311" t="s">
        <v>1363</v>
      </c>
      <c r="B836" s="274"/>
      <c r="C836" s="375"/>
      <c r="D836" s="376" t="s">
        <v>140</v>
      </c>
      <c r="E836" s="50">
        <f>COUNTIF($A$712:$BAG$785,A836)</f>
        <v>30</v>
      </c>
      <c r="F836" s="279">
        <f>SUM(G836:K836)</f>
        <v>0</v>
      </c>
      <c r="H836" s="396"/>
      <c r="U836" s="28"/>
      <c r="V836" s="28"/>
      <c r="AA836" s="193"/>
      <c r="AC836" s="28"/>
      <c r="AD836" s="28"/>
      <c r="AE836" s="28"/>
      <c r="AJ836" s="193"/>
      <c r="AL836" s="28"/>
      <c r="AM836" s="28"/>
      <c r="AN836" s="28"/>
      <c r="AS836" s="193"/>
      <c r="AU836" s="28"/>
      <c r="AV836" s="28"/>
      <c r="AW836" s="28"/>
      <c r="BB836" s="193"/>
      <c r="BD836" s="28"/>
      <c r="BE836" s="28"/>
      <c r="BF836" s="28"/>
      <c r="BK836" s="193"/>
      <c r="BM836" s="28"/>
      <c r="BN836" s="28"/>
      <c r="BO836" s="28"/>
      <c r="BT836" s="193"/>
      <c r="BV836" s="28"/>
      <c r="BW836" s="28"/>
      <c r="BX836" s="28"/>
      <c r="CC836" s="193"/>
      <c r="CE836" s="28"/>
      <c r="CF836" s="28"/>
      <c r="CG836" s="28"/>
      <c r="CL836" s="193"/>
      <c r="CN836" s="28"/>
      <c r="CO836" s="28"/>
      <c r="CP836" s="28"/>
      <c r="CU836" s="193"/>
      <c r="CW836" s="28"/>
      <c r="CX836" s="28"/>
      <c r="CY836" s="28"/>
      <c r="DD836" s="193"/>
      <c r="DF836" s="28"/>
      <c r="DG836" s="28"/>
      <c r="DH836" s="28"/>
      <c r="DM836" s="193"/>
      <c r="DO836" s="28"/>
      <c r="DP836" s="28"/>
      <c r="DQ836" s="28"/>
      <c r="DV836" s="193"/>
      <c r="DX836" s="28"/>
      <c r="DY836" s="28"/>
      <c r="DZ836" s="28"/>
      <c r="EE836" s="193"/>
      <c r="EG836" s="28"/>
      <c r="EH836" s="28"/>
      <c r="EI836" s="28"/>
      <c r="EN836" s="193"/>
      <c r="EP836" s="28"/>
      <c r="EQ836" s="28"/>
      <c r="ER836" s="28"/>
      <c r="EW836" s="193"/>
      <c r="EY836" s="28"/>
      <c r="EZ836" s="28"/>
      <c r="FA836" s="28"/>
      <c r="FF836" s="193"/>
      <c r="FH836" s="28"/>
      <c r="FI836" s="28"/>
      <c r="FJ836" s="28"/>
      <c r="FO836" s="193"/>
      <c r="FQ836" s="28"/>
      <c r="FR836" s="28"/>
      <c r="FS836" s="28"/>
      <c r="FX836" s="193"/>
      <c r="FZ836" s="28"/>
      <c r="GA836" s="28"/>
      <c r="GB836" s="28"/>
      <c r="GG836" s="193"/>
      <c r="GI836" s="28"/>
      <c r="GJ836" s="28"/>
      <c r="GK836" s="28"/>
      <c r="GP836" s="193"/>
      <c r="GR836" s="28"/>
      <c r="GS836" s="28"/>
      <c r="GT836" s="28"/>
      <c r="GY836" s="193"/>
      <c r="HA836" s="28"/>
      <c r="HB836" s="28"/>
      <c r="HC836" s="28"/>
      <c r="HH836" s="193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205" t="s">
        <v>2928</v>
      </c>
      <c r="B837" s="39"/>
      <c r="C837" s="39"/>
      <c r="D837" s="376" t="s">
        <v>137</v>
      </c>
      <c r="E837" s="50">
        <f>COUNTIF($A$712:$BAG$785,A837)</f>
        <v>1</v>
      </c>
      <c r="F837" s="279">
        <f>SUM(G837:K837)</f>
        <v>0</v>
      </c>
      <c r="H837" s="402"/>
      <c r="I837" s="402"/>
      <c r="U837" s="28"/>
      <c r="V837" s="28"/>
      <c r="AA837" s="193"/>
      <c r="AC837" s="28"/>
      <c r="AD837" s="28"/>
      <c r="AE837" s="28"/>
      <c r="AJ837" s="193"/>
      <c r="AL837" s="28"/>
      <c r="AM837" s="28"/>
      <c r="AN837" s="28"/>
      <c r="AS837" s="193"/>
      <c r="AU837" s="28"/>
      <c r="AV837" s="28"/>
      <c r="AW837" s="28"/>
      <c r="BB837" s="193"/>
      <c r="BD837" s="28"/>
      <c r="BE837" s="28"/>
      <c r="BF837" s="28"/>
      <c r="BK837" s="193"/>
      <c r="BM837" s="28"/>
      <c r="BN837" s="28"/>
      <c r="BO837" s="28"/>
      <c r="BT837" s="193"/>
      <c r="BV837" s="28"/>
      <c r="BW837" s="28"/>
      <c r="BX837" s="28"/>
      <c r="CC837" s="193"/>
      <c r="CE837" s="28"/>
      <c r="CF837" s="28"/>
      <c r="CG837" s="28"/>
      <c r="CL837" s="193"/>
      <c r="CN837" s="28"/>
      <c r="CO837" s="28"/>
      <c r="CP837" s="28"/>
      <c r="CU837" s="193"/>
      <c r="CW837" s="28"/>
      <c r="CX837" s="28"/>
      <c r="CY837" s="28"/>
      <c r="DD837" s="193"/>
      <c r="DF837" s="28"/>
      <c r="DG837" s="28"/>
      <c r="DH837" s="28"/>
      <c r="DM837" s="193"/>
      <c r="DO837" s="28"/>
      <c r="DP837" s="28"/>
      <c r="DQ837" s="28"/>
      <c r="DV837" s="193"/>
      <c r="DX837" s="28"/>
      <c r="DY837" s="28"/>
      <c r="DZ837" s="28"/>
      <c r="EE837" s="193"/>
      <c r="EG837" s="28"/>
      <c r="EH837" s="28"/>
      <c r="EI837" s="28"/>
      <c r="EN837" s="193"/>
      <c r="EP837" s="28"/>
      <c r="EQ837" s="28"/>
      <c r="ER837" s="28"/>
      <c r="EW837" s="193"/>
      <c r="EY837" s="28"/>
      <c r="EZ837" s="28"/>
      <c r="FA837" s="28"/>
      <c r="FF837" s="193"/>
      <c r="FH837" s="28"/>
      <c r="FI837" s="28"/>
      <c r="FJ837" s="28"/>
      <c r="FO837" s="193"/>
      <c r="FQ837" s="28"/>
      <c r="FR837" s="28"/>
      <c r="FS837" s="28"/>
      <c r="FX837" s="193"/>
      <c r="FZ837" s="28"/>
      <c r="GA837" s="28"/>
      <c r="GB837" s="28"/>
      <c r="GG837" s="193"/>
      <c r="GI837" s="28"/>
      <c r="GJ837" s="28"/>
      <c r="GK837" s="28"/>
      <c r="GP837" s="193"/>
      <c r="GR837" s="28"/>
      <c r="GS837" s="28"/>
      <c r="GT837" s="28"/>
      <c r="GY837" s="193"/>
      <c r="HA837" s="28"/>
      <c r="HB837" s="28"/>
      <c r="HC837" s="28"/>
      <c r="HH837" s="193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11" t="s">
        <v>1131</v>
      </c>
      <c r="B838" s="28"/>
      <c r="C838" s="271"/>
      <c r="D838" s="376" t="s">
        <v>129</v>
      </c>
      <c r="E838" s="50">
        <f>COUNTIF($A$712:$BAG$785,A838)</f>
        <v>0</v>
      </c>
      <c r="F838" s="279">
        <f>SUM(G838:K838)</f>
        <v>0</v>
      </c>
      <c r="U838" s="28"/>
      <c r="V838" s="28"/>
      <c r="AA838" s="193"/>
      <c r="AC838" s="28"/>
      <c r="AD838" s="28"/>
      <c r="AE838" s="28"/>
      <c r="AJ838" s="193"/>
      <c r="AL838" s="28"/>
      <c r="AM838" s="28"/>
      <c r="AN838" s="28"/>
      <c r="AS838" s="193"/>
      <c r="AU838" s="28"/>
      <c r="AV838" s="28"/>
      <c r="AW838" s="28"/>
      <c r="BB838" s="193"/>
      <c r="BD838" s="28"/>
      <c r="BE838" s="28"/>
      <c r="BF838" s="28"/>
      <c r="BK838" s="193"/>
      <c r="BM838" s="28"/>
      <c r="BN838" s="28"/>
      <c r="BO838" s="28"/>
      <c r="BT838" s="193"/>
      <c r="BV838" s="28"/>
      <c r="BW838" s="28"/>
      <c r="BX838" s="28"/>
      <c r="CC838" s="193"/>
      <c r="CE838" s="28"/>
      <c r="CF838" s="28"/>
      <c r="CG838" s="28"/>
      <c r="CL838" s="193"/>
      <c r="CN838" s="28"/>
      <c r="CO838" s="28"/>
      <c r="CP838" s="28"/>
      <c r="CU838" s="193"/>
      <c r="CW838" s="28"/>
      <c r="CX838" s="28"/>
      <c r="CY838" s="28"/>
      <c r="DD838" s="193"/>
      <c r="DF838" s="28"/>
      <c r="DG838" s="28"/>
      <c r="DH838" s="28"/>
      <c r="DM838" s="193"/>
      <c r="DO838" s="28"/>
      <c r="DP838" s="28"/>
      <c r="DQ838" s="28"/>
      <c r="DV838" s="193"/>
      <c r="DX838" s="28"/>
      <c r="DY838" s="28"/>
      <c r="DZ838" s="28"/>
      <c r="EE838" s="193"/>
      <c r="EG838" s="28"/>
      <c r="EH838" s="28"/>
      <c r="EI838" s="28"/>
      <c r="EN838" s="193"/>
      <c r="EP838" s="28"/>
      <c r="EQ838" s="28"/>
      <c r="ER838" s="28"/>
      <c r="EW838" s="193"/>
      <c r="EY838" s="28"/>
      <c r="EZ838" s="28"/>
      <c r="FA838" s="28"/>
      <c r="FF838" s="193"/>
      <c r="FH838" s="28"/>
      <c r="FI838" s="28"/>
      <c r="FJ838" s="28"/>
      <c r="FO838" s="193"/>
      <c r="FQ838" s="28"/>
      <c r="FR838" s="28"/>
      <c r="FS838" s="28"/>
      <c r="FX838" s="193"/>
      <c r="FZ838" s="28"/>
      <c r="GA838" s="28"/>
      <c r="GB838" s="28"/>
      <c r="GG838" s="193"/>
      <c r="GI838" s="28"/>
      <c r="GJ838" s="28"/>
      <c r="GK838" s="28"/>
      <c r="GP838" s="193"/>
      <c r="GR838" s="28"/>
      <c r="GS838" s="28"/>
      <c r="GT838" s="28"/>
      <c r="GY838" s="193"/>
      <c r="HA838" s="28"/>
      <c r="HB838" s="28"/>
      <c r="HC838" s="28"/>
      <c r="HH838" s="193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5" t="s">
        <v>3191</v>
      </c>
      <c r="B839" s="28"/>
      <c r="C839" s="271"/>
      <c r="D839" s="376" t="s">
        <v>129</v>
      </c>
      <c r="E839" s="50">
        <f>COUNTIF($A$712:$BAG$785,A839)</f>
        <v>0</v>
      </c>
      <c r="F839" s="279">
        <f>SUM(G839:K839)</f>
        <v>0</v>
      </c>
      <c r="U839" s="28"/>
      <c r="V839" s="28"/>
      <c r="AA839" s="193"/>
      <c r="AC839" s="28"/>
      <c r="AD839" s="28"/>
      <c r="AE839" s="28"/>
      <c r="AJ839" s="193"/>
      <c r="AL839" s="28"/>
      <c r="AM839" s="28"/>
      <c r="AN839" s="28"/>
      <c r="AS839" s="193"/>
      <c r="AU839" s="28"/>
      <c r="AV839" s="28"/>
      <c r="AW839" s="28"/>
      <c r="BB839" s="193"/>
      <c r="BD839" s="28"/>
      <c r="BE839" s="28"/>
      <c r="BF839" s="28"/>
      <c r="BK839" s="193"/>
      <c r="BM839" s="28"/>
      <c r="BN839" s="28"/>
      <c r="BO839" s="28"/>
      <c r="BT839" s="193"/>
      <c r="BV839" s="28"/>
      <c r="BW839" s="28"/>
      <c r="BX839" s="28"/>
      <c r="CC839" s="193"/>
      <c r="CE839" s="28"/>
      <c r="CF839" s="28"/>
      <c r="CG839" s="28"/>
      <c r="CL839" s="193"/>
      <c r="CN839" s="28"/>
      <c r="CO839" s="28"/>
      <c r="CP839" s="28"/>
      <c r="CU839" s="193"/>
      <c r="CW839" s="28"/>
      <c r="CX839" s="28"/>
      <c r="CY839" s="28"/>
      <c r="DD839" s="193"/>
      <c r="DF839" s="28"/>
      <c r="DG839" s="28"/>
      <c r="DH839" s="28"/>
      <c r="DM839" s="193"/>
      <c r="DO839" s="28"/>
      <c r="DP839" s="28"/>
      <c r="DQ839" s="28"/>
      <c r="DV839" s="193"/>
      <c r="DX839" s="28"/>
      <c r="DY839" s="28"/>
      <c r="DZ839" s="28"/>
      <c r="EE839" s="193"/>
      <c r="EG839" s="28"/>
      <c r="EH839" s="28"/>
      <c r="EI839" s="28"/>
      <c r="EN839" s="193"/>
      <c r="EP839" s="28"/>
      <c r="EQ839" s="28"/>
      <c r="ER839" s="28"/>
      <c r="EW839" s="193"/>
      <c r="EY839" s="28"/>
      <c r="EZ839" s="28"/>
      <c r="FA839" s="28"/>
      <c r="FF839" s="193"/>
      <c r="FH839" s="28"/>
      <c r="FI839" s="28"/>
      <c r="FJ839" s="28"/>
      <c r="FO839" s="193"/>
      <c r="FQ839" s="28"/>
      <c r="FR839" s="28"/>
      <c r="FS839" s="28"/>
      <c r="FX839" s="193"/>
      <c r="FZ839" s="28"/>
      <c r="GA839" s="28"/>
      <c r="GB839" s="28"/>
      <c r="GG839" s="193"/>
      <c r="GI839" s="28"/>
      <c r="GJ839" s="28"/>
      <c r="GK839" s="28"/>
      <c r="GP839" s="193"/>
      <c r="GR839" s="28"/>
      <c r="GS839" s="28"/>
      <c r="GT839" s="28"/>
      <c r="GY839" s="193"/>
      <c r="HA839" s="28"/>
      <c r="HB839" s="28"/>
      <c r="HC839" s="28"/>
      <c r="HH839" s="193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5" t="s">
        <v>3130</v>
      </c>
      <c r="B840" s="28"/>
      <c r="C840" s="28"/>
      <c r="D840" s="376" t="s">
        <v>132</v>
      </c>
      <c r="E840" s="50">
        <f>COUNTIF($A$712:$BAG$785,A840)</f>
        <v>1</v>
      </c>
      <c r="F840" s="279">
        <f>SUM(G840:K840)</f>
        <v>0</v>
      </c>
      <c r="U840" s="28"/>
      <c r="V840" s="28"/>
      <c r="AA840" s="193"/>
      <c r="AC840" s="28"/>
      <c r="AD840" s="28"/>
      <c r="AE840" s="28"/>
      <c r="AJ840" s="193"/>
      <c r="AL840" s="28"/>
      <c r="AM840" s="28"/>
      <c r="AN840" s="28"/>
      <c r="AS840" s="193"/>
      <c r="AU840" s="28"/>
      <c r="AV840" s="28"/>
      <c r="AW840" s="28"/>
      <c r="BB840" s="193"/>
      <c r="BD840" s="28"/>
      <c r="BE840" s="28"/>
      <c r="BF840" s="28"/>
      <c r="BK840" s="193"/>
      <c r="BM840" s="28"/>
      <c r="BN840" s="28"/>
      <c r="BO840" s="28"/>
      <c r="BT840" s="193"/>
      <c r="BV840" s="28"/>
      <c r="BW840" s="28"/>
      <c r="BX840" s="28"/>
      <c r="CC840" s="193"/>
      <c r="CE840" s="28"/>
      <c r="CF840" s="28"/>
      <c r="CG840" s="28"/>
      <c r="CL840" s="193"/>
      <c r="CN840" s="28"/>
      <c r="CO840" s="28"/>
      <c r="CP840" s="28"/>
      <c r="CU840" s="193"/>
      <c r="CW840" s="28"/>
      <c r="CX840" s="28"/>
      <c r="CY840" s="28"/>
      <c r="DD840" s="193"/>
      <c r="DF840" s="28"/>
      <c r="DG840" s="28"/>
      <c r="DH840" s="28"/>
      <c r="DM840" s="193"/>
      <c r="DO840" s="28"/>
      <c r="DP840" s="28"/>
      <c r="DQ840" s="28"/>
      <c r="DV840" s="193"/>
      <c r="DX840" s="28"/>
      <c r="DY840" s="28"/>
      <c r="DZ840" s="28"/>
      <c r="EE840" s="193"/>
      <c r="EG840" s="28"/>
      <c r="EH840" s="28"/>
      <c r="EI840" s="28"/>
      <c r="EN840" s="193"/>
      <c r="EP840" s="28"/>
      <c r="EQ840" s="28"/>
      <c r="ER840" s="28"/>
      <c r="EW840" s="193"/>
      <c r="EY840" s="28"/>
      <c r="EZ840" s="28"/>
      <c r="FA840" s="28"/>
      <c r="FF840" s="193"/>
      <c r="FH840" s="28"/>
      <c r="FI840" s="28"/>
      <c r="FJ840" s="28"/>
      <c r="FO840" s="193"/>
      <c r="FQ840" s="28"/>
      <c r="FR840" s="28"/>
      <c r="FS840" s="28"/>
      <c r="FX840" s="193"/>
      <c r="FZ840" s="28"/>
      <c r="GA840" s="28"/>
      <c r="GB840" s="28"/>
      <c r="GG840" s="193"/>
      <c r="GI840" s="28"/>
      <c r="GJ840" s="28"/>
      <c r="GK840" s="28"/>
      <c r="GP840" s="193"/>
      <c r="GR840" s="28"/>
      <c r="GS840" s="28"/>
      <c r="GT840" s="28"/>
      <c r="GY840" s="193"/>
      <c r="HA840" s="28"/>
      <c r="HB840" s="28"/>
      <c r="HC840" s="28"/>
      <c r="HH840" s="193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5" t="s">
        <v>2456</v>
      </c>
      <c r="B841" s="28"/>
      <c r="C841" s="271"/>
      <c r="D841" s="376" t="s">
        <v>129</v>
      </c>
      <c r="E841" s="50">
        <f>COUNTIF($A$712:$BAG$785,A841)</f>
        <v>0</v>
      </c>
      <c r="F841" s="279">
        <f>SUM(G841:K841)</f>
        <v>0</v>
      </c>
      <c r="U841" s="28"/>
      <c r="V841" s="28"/>
      <c r="AA841" s="193"/>
      <c r="AC841" s="28"/>
      <c r="AD841" s="28"/>
      <c r="AE841" s="28"/>
      <c r="AJ841" s="193"/>
      <c r="AL841" s="28"/>
      <c r="AM841" s="28"/>
      <c r="AN841" s="28"/>
      <c r="AS841" s="193"/>
      <c r="AU841" s="28"/>
      <c r="AV841" s="28"/>
      <c r="AW841" s="28"/>
      <c r="BB841" s="193"/>
      <c r="BD841" s="28"/>
      <c r="BE841" s="28"/>
      <c r="BF841" s="28"/>
      <c r="BK841" s="193"/>
      <c r="BM841" s="28"/>
      <c r="BN841" s="28"/>
      <c r="BO841" s="28"/>
      <c r="BT841" s="193"/>
      <c r="BV841" s="28"/>
      <c r="BW841" s="28"/>
      <c r="BX841" s="28"/>
      <c r="CC841" s="193"/>
      <c r="CE841" s="28"/>
      <c r="CF841" s="28"/>
      <c r="CG841" s="28"/>
      <c r="CL841" s="193"/>
      <c r="CN841" s="28"/>
      <c r="CO841" s="28"/>
      <c r="CP841" s="28"/>
      <c r="CU841" s="193"/>
      <c r="CW841" s="28"/>
      <c r="CX841" s="28"/>
      <c r="CY841" s="28"/>
      <c r="DD841" s="193"/>
      <c r="DF841" s="28"/>
      <c r="DG841" s="28"/>
      <c r="DH841" s="28"/>
      <c r="DM841" s="193"/>
      <c r="DO841" s="28"/>
      <c r="DP841" s="28"/>
      <c r="DQ841" s="28"/>
      <c r="DV841" s="193"/>
      <c r="DX841" s="28"/>
      <c r="DY841" s="28"/>
      <c r="DZ841" s="28"/>
      <c r="EE841" s="193"/>
      <c r="EG841" s="28"/>
      <c r="EH841" s="28"/>
      <c r="EI841" s="28"/>
      <c r="EN841" s="193"/>
      <c r="EP841" s="28"/>
      <c r="EQ841" s="28"/>
      <c r="ER841" s="28"/>
      <c r="EW841" s="193"/>
      <c r="EY841" s="28"/>
      <c r="EZ841" s="28"/>
      <c r="FA841" s="28"/>
      <c r="FF841" s="193"/>
      <c r="FH841" s="28"/>
      <c r="FI841" s="28"/>
      <c r="FJ841" s="28"/>
      <c r="FO841" s="193"/>
      <c r="FQ841" s="28"/>
      <c r="FR841" s="28"/>
      <c r="FS841" s="28"/>
      <c r="FX841" s="193"/>
      <c r="FZ841" s="28"/>
      <c r="GA841" s="28"/>
      <c r="GB841" s="28"/>
      <c r="GG841" s="193"/>
      <c r="GI841" s="28"/>
      <c r="GJ841" s="28"/>
      <c r="GK841" s="28"/>
      <c r="GP841" s="193"/>
      <c r="GR841" s="28"/>
      <c r="GS841" s="28"/>
      <c r="GT841" s="28"/>
      <c r="GY841" s="193"/>
      <c r="HA841" s="28"/>
      <c r="HB841" s="28"/>
      <c r="HC841" s="28"/>
      <c r="HH841" s="193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205" t="s">
        <v>2946</v>
      </c>
      <c r="B842" s="28"/>
      <c r="C842" s="378"/>
      <c r="D842" s="376" t="s">
        <v>129</v>
      </c>
      <c r="E842" s="50">
        <f>COUNTIF($A$712:$BAG$785,A842)</f>
        <v>1</v>
      </c>
      <c r="F842" s="279">
        <f>SUM(G842:K842)</f>
        <v>0</v>
      </c>
      <c r="U842" s="28"/>
      <c r="V842" s="28"/>
      <c r="AA842" s="193"/>
      <c r="AC842" s="28"/>
      <c r="AD842" s="28"/>
      <c r="AE842" s="28"/>
      <c r="AJ842" s="193"/>
      <c r="AL842" s="28"/>
      <c r="AM842" s="28"/>
      <c r="AN842" s="28"/>
      <c r="AS842" s="193"/>
      <c r="AU842" s="28"/>
      <c r="AV842" s="28"/>
      <c r="AW842" s="28"/>
      <c r="BB842" s="193"/>
      <c r="BD842" s="28"/>
      <c r="BE842" s="28"/>
      <c r="BF842" s="28"/>
      <c r="BK842" s="193"/>
      <c r="BM842" s="28"/>
      <c r="BN842" s="28"/>
      <c r="BO842" s="28"/>
      <c r="BT842" s="193"/>
      <c r="BV842" s="28"/>
      <c r="BW842" s="28"/>
      <c r="BX842" s="28"/>
      <c r="CC842" s="193"/>
      <c r="CE842" s="28"/>
      <c r="CF842" s="28"/>
      <c r="CG842" s="28"/>
      <c r="CL842" s="193"/>
      <c r="CN842" s="28"/>
      <c r="CO842" s="28"/>
      <c r="CP842" s="28"/>
      <c r="CU842" s="193"/>
      <c r="CW842" s="28"/>
      <c r="CX842" s="28"/>
      <c r="CY842" s="28"/>
      <c r="DD842" s="193"/>
      <c r="DF842" s="28"/>
      <c r="DG842" s="28"/>
      <c r="DH842" s="28"/>
      <c r="DM842" s="193"/>
      <c r="DO842" s="28"/>
      <c r="DP842" s="28"/>
      <c r="DQ842" s="28"/>
      <c r="DV842" s="193"/>
      <c r="DX842" s="28"/>
      <c r="DY842" s="28"/>
      <c r="DZ842" s="28"/>
      <c r="EE842" s="193"/>
      <c r="EG842" s="28"/>
      <c r="EH842" s="28"/>
      <c r="EI842" s="28"/>
      <c r="EN842" s="193"/>
      <c r="EP842" s="28"/>
      <c r="EQ842" s="28"/>
      <c r="ER842" s="28"/>
      <c r="EW842" s="193"/>
      <c r="EY842" s="28"/>
      <c r="EZ842" s="28"/>
      <c r="FA842" s="28"/>
      <c r="FF842" s="193"/>
      <c r="FH842" s="28"/>
      <c r="FI842" s="28"/>
      <c r="FJ842" s="28"/>
      <c r="FO842" s="193"/>
      <c r="FQ842" s="28"/>
      <c r="FR842" s="28"/>
      <c r="FS842" s="28"/>
      <c r="FX842" s="193"/>
      <c r="FZ842" s="28"/>
      <c r="GA842" s="28"/>
      <c r="GB842" s="28"/>
      <c r="GG842" s="193"/>
      <c r="GI842" s="28"/>
      <c r="GJ842" s="28"/>
      <c r="GK842" s="28"/>
      <c r="GP842" s="193"/>
      <c r="GR842" s="28"/>
      <c r="GS842" s="28"/>
      <c r="GT842" s="28"/>
      <c r="GY842" s="193"/>
      <c r="HA842" s="28"/>
      <c r="HB842" s="28"/>
      <c r="HC842" s="28"/>
      <c r="HH842" s="193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.75">
      <c r="A843" s="311" t="s">
        <v>504</v>
      </c>
      <c r="B843" s="375"/>
      <c r="C843" s="375"/>
      <c r="D843" s="376" t="s">
        <v>134</v>
      </c>
      <c r="E843" s="50">
        <f>COUNTIF($A$712:$BAG$785,A843)</f>
        <v>7</v>
      </c>
      <c r="F843" s="279">
        <f>SUM(G843:K843)</f>
        <v>0</v>
      </c>
      <c r="H843" s="396"/>
      <c r="U843" s="28"/>
      <c r="V843" s="28"/>
      <c r="AA843" s="193"/>
      <c r="AC843" s="28"/>
      <c r="AD843" s="28"/>
      <c r="AE843" s="28"/>
      <c r="AJ843" s="193"/>
      <c r="AL843" s="28"/>
      <c r="AM843" s="28"/>
      <c r="AN843" s="28"/>
      <c r="AS843" s="193"/>
      <c r="AU843" s="28"/>
      <c r="AV843" s="28"/>
      <c r="AW843" s="28"/>
      <c r="BB843" s="193"/>
      <c r="BD843" s="28"/>
      <c r="BE843" s="28"/>
      <c r="BF843" s="28"/>
      <c r="BK843" s="193"/>
      <c r="BM843" s="28"/>
      <c r="BN843" s="28"/>
      <c r="BO843" s="28"/>
      <c r="BT843" s="193"/>
      <c r="BV843" s="28"/>
      <c r="BW843" s="28"/>
      <c r="BX843" s="28"/>
      <c r="CC843" s="193"/>
      <c r="CE843" s="28"/>
      <c r="CF843" s="28"/>
      <c r="CG843" s="28"/>
      <c r="CL843" s="193"/>
      <c r="CN843" s="28"/>
      <c r="CO843" s="28"/>
      <c r="CP843" s="28"/>
      <c r="CU843" s="193"/>
      <c r="CW843" s="28"/>
      <c r="CX843" s="28"/>
      <c r="CY843" s="28"/>
      <c r="DD843" s="193"/>
      <c r="DF843" s="28"/>
      <c r="DG843" s="28"/>
      <c r="DH843" s="28"/>
      <c r="DM843" s="193"/>
      <c r="DO843" s="28"/>
      <c r="DP843" s="28"/>
      <c r="DQ843" s="28"/>
      <c r="DV843" s="193"/>
      <c r="DX843" s="28"/>
      <c r="DY843" s="28"/>
      <c r="DZ843" s="28"/>
      <c r="EE843" s="193"/>
      <c r="EG843" s="28"/>
      <c r="EH843" s="28"/>
      <c r="EI843" s="28"/>
      <c r="EN843" s="193"/>
      <c r="EP843" s="28"/>
      <c r="EQ843" s="28"/>
      <c r="ER843" s="28"/>
      <c r="EW843" s="193"/>
      <c r="EY843" s="28"/>
      <c r="EZ843" s="28"/>
      <c r="FA843" s="28"/>
      <c r="FF843" s="193"/>
      <c r="FH843" s="28"/>
      <c r="FI843" s="28"/>
      <c r="FJ843" s="28"/>
      <c r="FO843" s="193"/>
      <c r="FQ843" s="28"/>
      <c r="FR843" s="28"/>
      <c r="FS843" s="28"/>
      <c r="FX843" s="193"/>
      <c r="FZ843" s="28"/>
      <c r="GA843" s="28"/>
      <c r="GB843" s="28"/>
      <c r="GG843" s="193"/>
      <c r="GI843" s="28"/>
      <c r="GJ843" s="28"/>
      <c r="GK843" s="28"/>
      <c r="GP843" s="193"/>
      <c r="GR843" s="28"/>
      <c r="GS843" s="28"/>
      <c r="GT843" s="28"/>
      <c r="GY843" s="193"/>
      <c r="HA843" s="28"/>
      <c r="HB843" s="28"/>
      <c r="HC843" s="28"/>
      <c r="HH843" s="193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205" t="s">
        <v>3096</v>
      </c>
      <c r="B844" s="28"/>
      <c r="C844" s="271"/>
      <c r="D844" s="376" t="s">
        <v>129</v>
      </c>
      <c r="E844" s="50">
        <f>COUNTIF($A$712:$BAG$785,A844)</f>
        <v>0</v>
      </c>
      <c r="F844" s="279">
        <f>SUM(G844:K844)</f>
        <v>0</v>
      </c>
      <c r="U844" s="28"/>
      <c r="V844" s="28"/>
      <c r="AA844" s="193"/>
      <c r="AC844" s="28"/>
      <c r="AD844" s="28"/>
      <c r="AE844" s="28"/>
      <c r="AJ844" s="193"/>
      <c r="AL844" s="28"/>
      <c r="AM844" s="28"/>
      <c r="AN844" s="28"/>
      <c r="AS844" s="193"/>
      <c r="AU844" s="28"/>
      <c r="AV844" s="28"/>
      <c r="AW844" s="28"/>
      <c r="BB844" s="193"/>
      <c r="BD844" s="28"/>
      <c r="BE844" s="28"/>
      <c r="BF844" s="28"/>
      <c r="BK844" s="193"/>
      <c r="BM844" s="28"/>
      <c r="BN844" s="28"/>
      <c r="BO844" s="28"/>
      <c r="BT844" s="193"/>
      <c r="BV844" s="28"/>
      <c r="BW844" s="28"/>
      <c r="BX844" s="28"/>
      <c r="CC844" s="193"/>
      <c r="CE844" s="28"/>
      <c r="CF844" s="28"/>
      <c r="CG844" s="28"/>
      <c r="CL844" s="193"/>
      <c r="CN844" s="28"/>
      <c r="CO844" s="28"/>
      <c r="CP844" s="28"/>
      <c r="CU844" s="193"/>
      <c r="CW844" s="28"/>
      <c r="CX844" s="28"/>
      <c r="CY844" s="28"/>
      <c r="DD844" s="193"/>
      <c r="DF844" s="28"/>
      <c r="DG844" s="28"/>
      <c r="DH844" s="28"/>
      <c r="DM844" s="193"/>
      <c r="DO844" s="28"/>
      <c r="DP844" s="28"/>
      <c r="DQ844" s="28"/>
      <c r="DV844" s="193"/>
      <c r="DX844" s="28"/>
      <c r="DY844" s="28"/>
      <c r="DZ844" s="28"/>
      <c r="EE844" s="193"/>
      <c r="EG844" s="28"/>
      <c r="EH844" s="28"/>
      <c r="EI844" s="28"/>
      <c r="EN844" s="193"/>
      <c r="EP844" s="28"/>
      <c r="EQ844" s="28"/>
      <c r="ER844" s="28"/>
      <c r="EW844" s="193"/>
      <c r="EY844" s="28"/>
      <c r="EZ844" s="28"/>
      <c r="FA844" s="28"/>
      <c r="FF844" s="193"/>
      <c r="FH844" s="28"/>
      <c r="FI844" s="28"/>
      <c r="FJ844" s="28"/>
      <c r="FO844" s="193"/>
      <c r="FQ844" s="28"/>
      <c r="FR844" s="28"/>
      <c r="FS844" s="28"/>
      <c r="FX844" s="193"/>
      <c r="FZ844" s="28"/>
      <c r="GA844" s="28"/>
      <c r="GB844" s="28"/>
      <c r="GG844" s="193"/>
      <c r="GI844" s="28"/>
      <c r="GJ844" s="28"/>
      <c r="GK844" s="28"/>
      <c r="GP844" s="193"/>
      <c r="GR844" s="28"/>
      <c r="GS844" s="28"/>
      <c r="GT844" s="28"/>
      <c r="GY844" s="193"/>
      <c r="HA844" s="28"/>
      <c r="HB844" s="28"/>
      <c r="HC844" s="28"/>
      <c r="HH844" s="193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">
      <c r="A845" s="205" t="s">
        <v>2448</v>
      </c>
      <c r="B845" s="28"/>
      <c r="C845" s="271"/>
      <c r="D845" s="376" t="s">
        <v>129</v>
      </c>
      <c r="E845" s="50">
        <f>COUNTIF($A$712:$BAG$785,A845)</f>
        <v>0</v>
      </c>
      <c r="F845" s="279">
        <f>SUM(G845:K845)</f>
        <v>0</v>
      </c>
      <c r="H845" s="396"/>
      <c r="U845" s="28"/>
      <c r="V845" s="28"/>
      <c r="AA845" s="193"/>
      <c r="AC845" s="28"/>
      <c r="AD845" s="28"/>
      <c r="AE845" s="28"/>
      <c r="AJ845" s="193"/>
      <c r="AL845" s="28"/>
      <c r="AM845" s="28"/>
      <c r="AN845" s="28"/>
      <c r="AS845" s="193"/>
      <c r="AU845" s="28"/>
      <c r="AV845" s="28"/>
      <c r="AW845" s="28"/>
      <c r="BB845" s="193"/>
      <c r="BD845" s="28"/>
      <c r="BE845" s="28"/>
      <c r="BF845" s="28"/>
      <c r="BK845" s="193"/>
      <c r="BM845" s="28"/>
      <c r="BN845" s="28"/>
      <c r="BO845" s="28"/>
      <c r="BT845" s="193"/>
      <c r="BV845" s="28"/>
      <c r="BW845" s="28"/>
      <c r="BX845" s="28"/>
      <c r="CC845" s="193"/>
      <c r="CE845" s="28"/>
      <c r="CF845" s="28"/>
      <c r="CG845" s="28"/>
      <c r="CL845" s="193"/>
      <c r="CN845" s="28"/>
      <c r="CO845" s="28"/>
      <c r="CP845" s="28"/>
      <c r="CU845" s="193"/>
      <c r="CW845" s="28"/>
      <c r="CX845" s="28"/>
      <c r="CY845" s="28"/>
      <c r="DD845" s="193"/>
      <c r="DF845" s="28"/>
      <c r="DG845" s="28"/>
      <c r="DH845" s="28"/>
      <c r="DM845" s="193"/>
      <c r="DO845" s="28"/>
      <c r="DP845" s="28"/>
      <c r="DQ845" s="28"/>
      <c r="DV845" s="193"/>
      <c r="DX845" s="28"/>
      <c r="DY845" s="28"/>
      <c r="DZ845" s="28"/>
      <c r="EE845" s="193"/>
      <c r="EG845" s="28"/>
      <c r="EH845" s="28"/>
      <c r="EI845" s="28"/>
      <c r="EN845" s="193"/>
      <c r="EP845" s="28"/>
      <c r="EQ845" s="28"/>
      <c r="ER845" s="28"/>
      <c r="EW845" s="193"/>
      <c r="EY845" s="28"/>
      <c r="EZ845" s="28"/>
      <c r="FA845" s="28"/>
      <c r="FF845" s="193"/>
      <c r="FH845" s="28"/>
      <c r="FI845" s="28"/>
      <c r="FJ845" s="28"/>
      <c r="FO845" s="193"/>
      <c r="FQ845" s="28"/>
      <c r="FR845" s="28"/>
      <c r="FS845" s="28"/>
      <c r="FX845" s="193"/>
      <c r="FZ845" s="28"/>
      <c r="GA845" s="28"/>
      <c r="GB845" s="28"/>
      <c r="GG845" s="193"/>
      <c r="GI845" s="28"/>
      <c r="GJ845" s="28"/>
      <c r="GK845" s="28"/>
      <c r="GP845" s="193"/>
      <c r="GR845" s="28"/>
      <c r="GS845" s="28"/>
      <c r="GT845" s="28"/>
      <c r="GY845" s="193"/>
      <c r="HA845" s="28"/>
      <c r="HB845" s="28"/>
      <c r="HC845" s="28"/>
      <c r="HH845" s="193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11" t="s">
        <v>1964</v>
      </c>
      <c r="B846" s="28"/>
      <c r="C846" s="378"/>
      <c r="D846" s="376" t="s">
        <v>129</v>
      </c>
      <c r="E846" s="50">
        <f>COUNTIF($A$712:$BAG$785,A846)</f>
        <v>2</v>
      </c>
      <c r="F846" s="279">
        <f>SUM(G846:K846)</f>
        <v>0</v>
      </c>
      <c r="H846" s="396"/>
      <c r="U846" s="28"/>
      <c r="V846" s="28"/>
      <c r="AA846" s="193"/>
      <c r="AC846" s="28"/>
      <c r="AD846" s="28"/>
      <c r="AE846" s="28"/>
      <c r="AJ846" s="193"/>
      <c r="AL846" s="28"/>
      <c r="AM846" s="28"/>
      <c r="AN846" s="28"/>
      <c r="AS846" s="193"/>
      <c r="AU846" s="28"/>
      <c r="AV846" s="28"/>
      <c r="AW846" s="28"/>
      <c r="BB846" s="193"/>
      <c r="BD846" s="28"/>
      <c r="BE846" s="28"/>
      <c r="BF846" s="28"/>
      <c r="BK846" s="193"/>
      <c r="BM846" s="28"/>
      <c r="BN846" s="28"/>
      <c r="BO846" s="28"/>
      <c r="BT846" s="193"/>
      <c r="BV846" s="28"/>
      <c r="BW846" s="28"/>
      <c r="BX846" s="28"/>
      <c r="CC846" s="193"/>
      <c r="CE846" s="28"/>
      <c r="CF846" s="28"/>
      <c r="CG846" s="28"/>
      <c r="CL846" s="193"/>
      <c r="CN846" s="28"/>
      <c r="CO846" s="28"/>
      <c r="CP846" s="28"/>
      <c r="CU846" s="193"/>
      <c r="CW846" s="28"/>
      <c r="CX846" s="28"/>
      <c r="CY846" s="28"/>
      <c r="DD846" s="193"/>
      <c r="DF846" s="28"/>
      <c r="DG846" s="28"/>
      <c r="DH846" s="28"/>
      <c r="DM846" s="193"/>
      <c r="DO846" s="28"/>
      <c r="DP846" s="28"/>
      <c r="DQ846" s="28"/>
      <c r="DV846" s="193"/>
      <c r="DX846" s="28"/>
      <c r="DY846" s="28"/>
      <c r="DZ846" s="28"/>
      <c r="EE846" s="193"/>
      <c r="EG846" s="28"/>
      <c r="EH846" s="28"/>
      <c r="EI846" s="28"/>
      <c r="EN846" s="193"/>
      <c r="EP846" s="28"/>
      <c r="EQ846" s="28"/>
      <c r="ER846" s="28"/>
      <c r="EW846" s="193"/>
      <c r="EY846" s="28"/>
      <c r="EZ846" s="28"/>
      <c r="FA846" s="28"/>
      <c r="FF846" s="193"/>
      <c r="FH846" s="28"/>
      <c r="FI846" s="28"/>
      <c r="FJ846" s="28"/>
      <c r="FO846" s="193"/>
      <c r="FQ846" s="28"/>
      <c r="FR846" s="28"/>
      <c r="FS846" s="28"/>
      <c r="FX846" s="193"/>
      <c r="FZ846" s="28"/>
      <c r="GA846" s="28"/>
      <c r="GB846" s="28"/>
      <c r="GG846" s="193"/>
      <c r="GI846" s="28"/>
      <c r="GJ846" s="28"/>
      <c r="GK846" s="28"/>
      <c r="GP846" s="193"/>
      <c r="GR846" s="28"/>
      <c r="GS846" s="28"/>
      <c r="GT846" s="28"/>
      <c r="GY846" s="193"/>
      <c r="HA846" s="28"/>
      <c r="HB846" s="28"/>
      <c r="HC846" s="28"/>
      <c r="HH846" s="193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311" t="s">
        <v>1973</v>
      </c>
      <c r="B847" s="28"/>
      <c r="C847" s="271"/>
      <c r="D847" s="376" t="s">
        <v>130</v>
      </c>
      <c r="E847" s="50">
        <f>COUNTIF($A$712:$BAG$785,A847)</f>
        <v>1</v>
      </c>
      <c r="F847" s="279">
        <f>SUM(G847:K847)</f>
        <v>0</v>
      </c>
      <c r="H847" s="396"/>
      <c r="U847" s="28"/>
      <c r="V847" s="28"/>
      <c r="AA847" s="193"/>
      <c r="AC847" s="28"/>
      <c r="AD847" s="28"/>
      <c r="AE847" s="28"/>
      <c r="AJ847" s="193"/>
      <c r="AL847" s="28"/>
      <c r="AM847" s="28"/>
      <c r="AN847" s="28"/>
      <c r="AS847" s="193"/>
      <c r="AU847" s="28"/>
      <c r="AV847" s="28"/>
      <c r="AW847" s="28"/>
      <c r="BB847" s="193"/>
      <c r="BD847" s="28"/>
      <c r="BE847" s="28"/>
      <c r="BF847" s="28"/>
      <c r="BK847" s="193"/>
      <c r="BM847" s="28"/>
      <c r="BN847" s="28"/>
      <c r="BO847" s="28"/>
      <c r="BT847" s="193"/>
      <c r="BV847" s="28"/>
      <c r="BW847" s="28"/>
      <c r="BX847" s="28"/>
      <c r="CC847" s="193"/>
      <c r="CE847" s="28"/>
      <c r="CF847" s="28"/>
      <c r="CG847" s="28"/>
      <c r="CL847" s="193"/>
      <c r="CN847" s="28"/>
      <c r="CO847" s="28"/>
      <c r="CP847" s="28"/>
      <c r="CU847" s="193"/>
      <c r="CW847" s="28"/>
      <c r="CX847" s="28"/>
      <c r="CY847" s="28"/>
      <c r="DD847" s="193"/>
      <c r="DF847" s="28"/>
      <c r="DG847" s="28"/>
      <c r="DH847" s="28"/>
      <c r="DM847" s="193"/>
      <c r="DO847" s="28"/>
      <c r="DP847" s="28"/>
      <c r="DQ847" s="28"/>
      <c r="DV847" s="193"/>
      <c r="DX847" s="28"/>
      <c r="DY847" s="28"/>
      <c r="DZ847" s="28"/>
      <c r="EE847" s="193"/>
      <c r="EG847" s="28"/>
      <c r="EH847" s="28"/>
      <c r="EI847" s="28"/>
      <c r="EN847" s="193"/>
      <c r="EP847" s="28"/>
      <c r="EQ847" s="28"/>
      <c r="ER847" s="28"/>
      <c r="EW847" s="193"/>
      <c r="EY847" s="28"/>
      <c r="EZ847" s="28"/>
      <c r="FA847" s="28"/>
      <c r="FF847" s="193"/>
      <c r="FH847" s="28"/>
      <c r="FI847" s="28"/>
      <c r="FJ847" s="28"/>
      <c r="FO847" s="193"/>
      <c r="FQ847" s="28"/>
      <c r="FR847" s="28"/>
      <c r="FS847" s="28"/>
      <c r="FX847" s="193"/>
      <c r="FZ847" s="28"/>
      <c r="GA847" s="28"/>
      <c r="GB847" s="28"/>
      <c r="GG847" s="193"/>
      <c r="GI847" s="28"/>
      <c r="GJ847" s="28"/>
      <c r="GK847" s="28"/>
      <c r="GP847" s="193"/>
      <c r="GR847" s="28"/>
      <c r="GS847" s="28"/>
      <c r="GT847" s="28"/>
      <c r="GY847" s="193"/>
      <c r="HA847" s="28"/>
      <c r="HB847" s="28"/>
      <c r="HC847" s="28"/>
      <c r="HH847" s="193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11" t="s">
        <v>674</v>
      </c>
      <c r="B848" s="28"/>
      <c r="C848" s="28"/>
      <c r="D848" s="376" t="s">
        <v>129</v>
      </c>
      <c r="E848" s="50">
        <f>COUNTIF($A$712:$BAG$785,A848)</f>
        <v>0</v>
      </c>
      <c r="F848" s="279">
        <f>SUM(G848:K848)</f>
        <v>0</v>
      </c>
      <c r="H848" s="402"/>
      <c r="I848" s="402"/>
      <c r="U848" s="28"/>
      <c r="V848" s="28"/>
      <c r="AA848" s="193"/>
      <c r="AC848" s="28"/>
      <c r="AD848" s="28"/>
      <c r="AE848" s="28"/>
      <c r="AJ848" s="193"/>
      <c r="AL848" s="28"/>
      <c r="AM848" s="28"/>
      <c r="AN848" s="28"/>
      <c r="AS848" s="193"/>
      <c r="AU848" s="28"/>
      <c r="AV848" s="28"/>
      <c r="AW848" s="28"/>
      <c r="BB848" s="193"/>
      <c r="BD848" s="28"/>
      <c r="BE848" s="28"/>
      <c r="BF848" s="28"/>
      <c r="BK848" s="193"/>
      <c r="BM848" s="28"/>
      <c r="BN848" s="28"/>
      <c r="BO848" s="28"/>
      <c r="BT848" s="193"/>
      <c r="BV848" s="28"/>
      <c r="BW848" s="28"/>
      <c r="BX848" s="28"/>
      <c r="CC848" s="193"/>
      <c r="CE848" s="28"/>
      <c r="CF848" s="28"/>
      <c r="CG848" s="28"/>
      <c r="CL848" s="193"/>
      <c r="CN848" s="28"/>
      <c r="CO848" s="28"/>
      <c r="CP848" s="28"/>
      <c r="CU848" s="193"/>
      <c r="CW848" s="28"/>
      <c r="CX848" s="28"/>
      <c r="CY848" s="28"/>
      <c r="DD848" s="193"/>
      <c r="DF848" s="28"/>
      <c r="DG848" s="28"/>
      <c r="DH848" s="28"/>
      <c r="DM848" s="193"/>
      <c r="DO848" s="28"/>
      <c r="DP848" s="28"/>
      <c r="DQ848" s="28"/>
      <c r="DV848" s="193"/>
      <c r="DX848" s="28"/>
      <c r="DY848" s="28"/>
      <c r="DZ848" s="28"/>
      <c r="EE848" s="193"/>
      <c r="EG848" s="28"/>
      <c r="EH848" s="28"/>
      <c r="EI848" s="28"/>
      <c r="EN848" s="193"/>
      <c r="EP848" s="28"/>
      <c r="EQ848" s="28"/>
      <c r="ER848" s="28"/>
      <c r="EW848" s="193"/>
      <c r="EY848" s="28"/>
      <c r="EZ848" s="28"/>
      <c r="FA848" s="28"/>
      <c r="FF848" s="193"/>
      <c r="FH848" s="28"/>
      <c r="FI848" s="28"/>
      <c r="FJ848" s="28"/>
      <c r="FO848" s="193"/>
      <c r="FQ848" s="28"/>
      <c r="FR848" s="28"/>
      <c r="FS848" s="28"/>
      <c r="FX848" s="193"/>
      <c r="FZ848" s="28"/>
      <c r="GA848" s="28"/>
      <c r="GB848" s="28"/>
      <c r="GG848" s="193"/>
      <c r="GI848" s="28"/>
      <c r="GJ848" s="28"/>
      <c r="GK848" s="28"/>
      <c r="GP848" s="193"/>
      <c r="GR848" s="28"/>
      <c r="GS848" s="28"/>
      <c r="GT848" s="28"/>
      <c r="GY848" s="193"/>
      <c r="HA848" s="28"/>
      <c r="HB848" s="28"/>
      <c r="HC848" s="28"/>
      <c r="HH848" s="193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311" t="s">
        <v>661</v>
      </c>
      <c r="B849" s="28"/>
      <c r="C849" s="28"/>
      <c r="D849" s="376" t="s">
        <v>129</v>
      </c>
      <c r="E849" s="50">
        <f>COUNTIF($A$712:$BAG$785,A849)</f>
        <v>0</v>
      </c>
      <c r="F849" s="279">
        <f>SUM(G849:K849)</f>
        <v>0</v>
      </c>
      <c r="U849" s="28"/>
      <c r="V849" s="28"/>
      <c r="AA849" s="193"/>
      <c r="AC849" s="28"/>
      <c r="AD849" s="28"/>
      <c r="AE849" s="28"/>
      <c r="AJ849" s="193"/>
      <c r="AL849" s="28"/>
      <c r="AM849" s="28"/>
      <c r="AN849" s="28"/>
      <c r="AS849" s="193"/>
      <c r="AU849" s="28"/>
      <c r="AV849" s="28"/>
      <c r="AW849" s="28"/>
      <c r="BB849" s="193"/>
      <c r="BD849" s="28"/>
      <c r="BE849" s="28"/>
      <c r="BF849" s="28"/>
      <c r="BK849" s="193"/>
      <c r="BM849" s="28"/>
      <c r="BN849" s="28"/>
      <c r="BO849" s="28"/>
      <c r="BT849" s="193"/>
      <c r="BV849" s="28"/>
      <c r="BW849" s="28"/>
      <c r="BX849" s="28"/>
      <c r="CC849" s="193"/>
      <c r="CE849" s="28"/>
      <c r="CF849" s="28"/>
      <c r="CG849" s="28"/>
      <c r="CL849" s="193"/>
      <c r="CN849" s="28"/>
      <c r="CO849" s="28"/>
      <c r="CP849" s="28"/>
      <c r="CU849" s="193"/>
      <c r="CW849" s="28"/>
      <c r="CX849" s="28"/>
      <c r="CY849" s="28"/>
      <c r="DD849" s="193"/>
      <c r="DF849" s="28"/>
      <c r="DG849" s="28"/>
      <c r="DH849" s="28"/>
      <c r="DM849" s="193"/>
      <c r="DO849" s="28"/>
      <c r="DP849" s="28"/>
      <c r="DQ849" s="28"/>
      <c r="DV849" s="193"/>
      <c r="DX849" s="28"/>
      <c r="DY849" s="28"/>
      <c r="DZ849" s="28"/>
      <c r="EE849" s="193"/>
      <c r="EG849" s="28"/>
      <c r="EH849" s="28"/>
      <c r="EI849" s="28"/>
      <c r="EN849" s="193"/>
      <c r="EP849" s="28"/>
      <c r="EQ849" s="28"/>
      <c r="ER849" s="28"/>
      <c r="EW849" s="193"/>
      <c r="EY849" s="28"/>
      <c r="EZ849" s="28"/>
      <c r="FA849" s="28"/>
      <c r="FF849" s="193"/>
      <c r="FH849" s="28"/>
      <c r="FI849" s="28"/>
      <c r="FJ849" s="28"/>
      <c r="FO849" s="193"/>
      <c r="FQ849" s="28"/>
      <c r="FR849" s="28"/>
      <c r="FS849" s="28"/>
      <c r="FX849" s="193"/>
      <c r="FZ849" s="28"/>
      <c r="GA849" s="28"/>
      <c r="GB849" s="28"/>
      <c r="GG849" s="193"/>
      <c r="GI849" s="28"/>
      <c r="GJ849" s="28"/>
      <c r="GK849" s="28"/>
      <c r="GP849" s="193"/>
      <c r="GR849" s="28"/>
      <c r="GS849" s="28"/>
      <c r="GT849" s="28"/>
      <c r="GY849" s="193"/>
      <c r="HA849" s="28"/>
      <c r="HB849" s="28"/>
      <c r="HC849" s="28"/>
      <c r="HH849" s="193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.75">
      <c r="A850" s="311" t="s">
        <v>422</v>
      </c>
      <c r="B850" s="375"/>
      <c r="C850" s="375"/>
      <c r="D850" s="376" t="s">
        <v>133</v>
      </c>
      <c r="E850" s="50">
        <f>COUNTIF($A$712:$BAG$785,A850)</f>
        <v>11</v>
      </c>
      <c r="F850" s="279">
        <f>SUM(G850:K850)</f>
        <v>0</v>
      </c>
      <c r="U850" s="28"/>
      <c r="V850" s="28"/>
      <c r="AA850" s="193"/>
      <c r="AC850" s="28"/>
      <c r="AD850" s="28"/>
      <c r="AE850" s="28"/>
      <c r="AJ850" s="193"/>
      <c r="AL850" s="28"/>
      <c r="AM850" s="28"/>
      <c r="AN850" s="28"/>
      <c r="AS850" s="193"/>
      <c r="AU850" s="28"/>
      <c r="AV850" s="28"/>
      <c r="AW850" s="28"/>
      <c r="BB850" s="193"/>
      <c r="BD850" s="28"/>
      <c r="BE850" s="28"/>
      <c r="BF850" s="28"/>
      <c r="BK850" s="193"/>
      <c r="BM850" s="28"/>
      <c r="BN850" s="28"/>
      <c r="BO850" s="28"/>
      <c r="BT850" s="193"/>
      <c r="BV850" s="28"/>
      <c r="BW850" s="28"/>
      <c r="BX850" s="28"/>
      <c r="CC850" s="193"/>
      <c r="CE850" s="28"/>
      <c r="CF850" s="28"/>
      <c r="CG850" s="28"/>
      <c r="CL850" s="193"/>
      <c r="CN850" s="28"/>
      <c r="CO850" s="28"/>
      <c r="CP850" s="28"/>
      <c r="CU850" s="193"/>
      <c r="CW850" s="28"/>
      <c r="CX850" s="28"/>
      <c r="CY850" s="28"/>
      <c r="DD850" s="193"/>
      <c r="DF850" s="28"/>
      <c r="DG850" s="28"/>
      <c r="DH850" s="28"/>
      <c r="DM850" s="193"/>
      <c r="DO850" s="28"/>
      <c r="DP850" s="28"/>
      <c r="DQ850" s="28"/>
      <c r="DV850" s="193"/>
      <c r="DX850" s="28"/>
      <c r="DY850" s="28"/>
      <c r="DZ850" s="28"/>
      <c r="EE850" s="193"/>
      <c r="EG850" s="28"/>
      <c r="EH850" s="28"/>
      <c r="EI850" s="28"/>
      <c r="EN850" s="193"/>
      <c r="EP850" s="28"/>
      <c r="EQ850" s="28"/>
      <c r="ER850" s="28"/>
      <c r="EW850" s="193"/>
      <c r="EY850" s="28"/>
      <c r="EZ850" s="28"/>
      <c r="FA850" s="28"/>
      <c r="FF850" s="193"/>
      <c r="FH850" s="28"/>
      <c r="FI850" s="28"/>
      <c r="FJ850" s="28"/>
      <c r="FO850" s="193"/>
      <c r="FQ850" s="28"/>
      <c r="FR850" s="28"/>
      <c r="FS850" s="28"/>
      <c r="FX850" s="193"/>
      <c r="FZ850" s="28"/>
      <c r="GA850" s="28"/>
      <c r="GB850" s="28"/>
      <c r="GG850" s="193"/>
      <c r="GI850" s="28"/>
      <c r="GJ850" s="28"/>
      <c r="GK850" s="28"/>
      <c r="GP850" s="193"/>
      <c r="GR850" s="28"/>
      <c r="GS850" s="28"/>
      <c r="GT850" s="28"/>
      <c r="GY850" s="193"/>
      <c r="HA850" s="28"/>
      <c r="HB850" s="28"/>
      <c r="HC850" s="28"/>
      <c r="HH850" s="193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11" t="s">
        <v>500</v>
      </c>
      <c r="B851" s="375"/>
      <c r="C851" s="375"/>
      <c r="D851" s="376" t="s">
        <v>134</v>
      </c>
      <c r="E851" s="50">
        <f>COUNTIF($A$712:$BAG$785,A851)</f>
        <v>5</v>
      </c>
      <c r="F851" s="279">
        <f>SUM(G851:K851)</f>
        <v>0</v>
      </c>
      <c r="H851" s="396"/>
      <c r="U851" s="28"/>
      <c r="V851" s="28"/>
      <c r="AA851" s="193"/>
      <c r="AC851" s="28"/>
      <c r="AD851" s="28"/>
      <c r="AE851" s="28"/>
      <c r="AJ851" s="193"/>
      <c r="AL851" s="28"/>
      <c r="AM851" s="28"/>
      <c r="AN851" s="28"/>
      <c r="AS851" s="193"/>
      <c r="AU851" s="28"/>
      <c r="AV851" s="28"/>
      <c r="AW851" s="28"/>
      <c r="BB851" s="193"/>
      <c r="BD851" s="28"/>
      <c r="BE851" s="28"/>
      <c r="BF851" s="28"/>
      <c r="BK851" s="193"/>
      <c r="BM851" s="28"/>
      <c r="BN851" s="28"/>
      <c r="BO851" s="28"/>
      <c r="BT851" s="193"/>
      <c r="BV851" s="28"/>
      <c r="BW851" s="28"/>
      <c r="BX851" s="28"/>
      <c r="CC851" s="193"/>
      <c r="CE851" s="28"/>
      <c r="CF851" s="28"/>
      <c r="CG851" s="28"/>
      <c r="CL851" s="193"/>
      <c r="CN851" s="28"/>
      <c r="CO851" s="28"/>
      <c r="CP851" s="28"/>
      <c r="CU851" s="193"/>
      <c r="CW851" s="28"/>
      <c r="CX851" s="28"/>
      <c r="CY851" s="28"/>
      <c r="DD851" s="193"/>
      <c r="DF851" s="28"/>
      <c r="DG851" s="28"/>
      <c r="DH851" s="28"/>
      <c r="DM851" s="193"/>
      <c r="DO851" s="28"/>
      <c r="DP851" s="28"/>
      <c r="DQ851" s="28"/>
      <c r="DV851" s="193"/>
      <c r="DX851" s="28"/>
      <c r="DY851" s="28"/>
      <c r="DZ851" s="28"/>
      <c r="EE851" s="193"/>
      <c r="EG851" s="28"/>
      <c r="EH851" s="28"/>
      <c r="EI851" s="28"/>
      <c r="EN851" s="193"/>
      <c r="EP851" s="28"/>
      <c r="EQ851" s="28"/>
      <c r="ER851" s="28"/>
      <c r="EW851" s="193"/>
      <c r="EY851" s="28"/>
      <c r="EZ851" s="28"/>
      <c r="FA851" s="28"/>
      <c r="FF851" s="193"/>
      <c r="FH851" s="28"/>
      <c r="FI851" s="28"/>
      <c r="FJ851" s="28"/>
      <c r="FO851" s="193"/>
      <c r="FQ851" s="28"/>
      <c r="FR851" s="28"/>
      <c r="FS851" s="28"/>
      <c r="FX851" s="193"/>
      <c r="FZ851" s="28"/>
      <c r="GA851" s="28"/>
      <c r="GB851" s="28"/>
      <c r="GG851" s="193"/>
      <c r="GI851" s="28"/>
      <c r="GJ851" s="28"/>
      <c r="GK851" s="28"/>
      <c r="GP851" s="193"/>
      <c r="GR851" s="28"/>
      <c r="GS851" s="28"/>
      <c r="GT851" s="28"/>
      <c r="GY851" s="193"/>
      <c r="HA851" s="28"/>
      <c r="HB851" s="28"/>
      <c r="HC851" s="28"/>
      <c r="HH851" s="193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11" t="s">
        <v>1943</v>
      </c>
      <c r="B852" s="28"/>
      <c r="C852" s="378"/>
      <c r="D852" s="376" t="s">
        <v>130</v>
      </c>
      <c r="E852" s="50">
        <f>COUNTIF($A$712:$BAG$785,A852)</f>
        <v>18</v>
      </c>
      <c r="F852" s="279">
        <f>SUM(G852:K852)</f>
        <v>0</v>
      </c>
      <c r="U852" s="28"/>
      <c r="V852" s="28"/>
      <c r="AA852" s="193"/>
      <c r="AC852" s="28"/>
      <c r="AD852" s="28"/>
      <c r="AE852" s="28"/>
      <c r="AJ852" s="193"/>
      <c r="AL852" s="28"/>
      <c r="AM852" s="28"/>
      <c r="AN852" s="28"/>
      <c r="AS852" s="193"/>
      <c r="AU852" s="28"/>
      <c r="AV852" s="28"/>
      <c r="AW852" s="28"/>
      <c r="BB852" s="193"/>
      <c r="BD852" s="28"/>
      <c r="BE852" s="28"/>
      <c r="BF852" s="28"/>
      <c r="BK852" s="193"/>
      <c r="BM852" s="28"/>
      <c r="BN852" s="28"/>
      <c r="BO852" s="28"/>
      <c r="BT852" s="193"/>
      <c r="BV852" s="28"/>
      <c r="BW852" s="28"/>
      <c r="BX852" s="28"/>
      <c r="CC852" s="193"/>
      <c r="CE852" s="28"/>
      <c r="CF852" s="28"/>
      <c r="CG852" s="28"/>
      <c r="CL852" s="193"/>
      <c r="CN852" s="28"/>
      <c r="CO852" s="28"/>
      <c r="CP852" s="28"/>
      <c r="CU852" s="193"/>
      <c r="CW852" s="28"/>
      <c r="CX852" s="28"/>
      <c r="CY852" s="28"/>
      <c r="DD852" s="193"/>
      <c r="DF852" s="28"/>
      <c r="DG852" s="28"/>
      <c r="DH852" s="28"/>
      <c r="DM852" s="193"/>
      <c r="DO852" s="28"/>
      <c r="DP852" s="28"/>
      <c r="DQ852" s="28"/>
      <c r="DV852" s="193"/>
      <c r="DX852" s="28"/>
      <c r="DY852" s="28"/>
      <c r="DZ852" s="28"/>
      <c r="EE852" s="193"/>
      <c r="EG852" s="28"/>
      <c r="EH852" s="28"/>
      <c r="EI852" s="28"/>
      <c r="EN852" s="193"/>
      <c r="EP852" s="28"/>
      <c r="EQ852" s="28"/>
      <c r="ER852" s="28"/>
      <c r="EW852" s="193"/>
      <c r="EY852" s="28"/>
      <c r="EZ852" s="28"/>
      <c r="FA852" s="28"/>
      <c r="FF852" s="193"/>
      <c r="FH852" s="28"/>
      <c r="FI852" s="28"/>
      <c r="FJ852" s="28"/>
      <c r="FO852" s="193"/>
      <c r="FQ852" s="28"/>
      <c r="FR852" s="28"/>
      <c r="FS852" s="28"/>
      <c r="FX852" s="193"/>
      <c r="FZ852" s="28"/>
      <c r="GA852" s="28"/>
      <c r="GB852" s="28"/>
      <c r="GG852" s="193"/>
      <c r="GI852" s="28"/>
      <c r="GJ852" s="28"/>
      <c r="GK852" s="28"/>
      <c r="GP852" s="193"/>
      <c r="GR852" s="28"/>
      <c r="GS852" s="28"/>
      <c r="GT852" s="28"/>
      <c r="GY852" s="193"/>
      <c r="HA852" s="28"/>
      <c r="HB852" s="28"/>
      <c r="HC852" s="28"/>
      <c r="HH852" s="193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205" t="s">
        <v>2064</v>
      </c>
      <c r="B853" s="271"/>
      <c r="C853" s="271"/>
      <c r="D853" s="376" t="s">
        <v>135</v>
      </c>
      <c r="E853" s="50">
        <f>COUNTIF($A$712:$BAG$785,A853)</f>
        <v>1</v>
      </c>
      <c r="F853" s="279">
        <f>SUM(G853:K853)</f>
        <v>7</v>
      </c>
      <c r="H853" s="50">
        <v>7</v>
      </c>
      <c r="U853" s="28"/>
      <c r="V853" s="28"/>
      <c r="AA853" s="193"/>
      <c r="AC853" s="28"/>
      <c r="AD853" s="28"/>
      <c r="AE853" s="28"/>
      <c r="AJ853" s="193"/>
      <c r="AL853" s="28"/>
      <c r="AM853" s="28"/>
      <c r="AN853" s="28"/>
      <c r="AS853" s="193"/>
      <c r="AU853" s="28"/>
      <c r="AV853" s="28"/>
      <c r="AW853" s="28"/>
      <c r="BB853" s="193"/>
      <c r="BD853" s="28"/>
      <c r="BE853" s="28"/>
      <c r="BF853" s="28"/>
      <c r="BK853" s="193"/>
      <c r="BM853" s="28"/>
      <c r="BN853" s="28"/>
      <c r="BO853" s="28"/>
      <c r="BT853" s="193"/>
      <c r="BV853" s="28"/>
      <c r="BW853" s="28"/>
      <c r="BX853" s="28"/>
      <c r="CC853" s="193"/>
      <c r="CE853" s="28"/>
      <c r="CF853" s="28"/>
      <c r="CG853" s="28"/>
      <c r="CL853" s="193"/>
      <c r="CN853" s="28"/>
      <c r="CO853" s="28"/>
      <c r="CP853" s="28"/>
      <c r="CU853" s="193"/>
      <c r="CW853" s="28"/>
      <c r="CX853" s="28"/>
      <c r="CY853" s="28"/>
      <c r="DD853" s="193"/>
      <c r="DF853" s="28"/>
      <c r="DG853" s="28"/>
      <c r="DH853" s="28"/>
      <c r="DM853" s="193"/>
      <c r="DO853" s="28"/>
      <c r="DP853" s="28"/>
      <c r="DQ853" s="28"/>
      <c r="DV853" s="193"/>
      <c r="DX853" s="28"/>
      <c r="DY853" s="28"/>
      <c r="DZ853" s="28"/>
      <c r="EE853" s="193"/>
      <c r="EG853" s="28"/>
      <c r="EH853" s="28"/>
      <c r="EI853" s="28"/>
      <c r="EN853" s="193"/>
      <c r="EP853" s="28"/>
      <c r="EQ853" s="28"/>
      <c r="ER853" s="28"/>
      <c r="EW853" s="193"/>
      <c r="EY853" s="28"/>
      <c r="EZ853" s="28"/>
      <c r="FA853" s="28"/>
      <c r="FF853" s="193"/>
      <c r="FH853" s="28"/>
      <c r="FI853" s="28"/>
      <c r="FJ853" s="28"/>
      <c r="FO853" s="193"/>
      <c r="FQ853" s="28"/>
      <c r="FR853" s="28"/>
      <c r="FS853" s="28"/>
      <c r="FX853" s="193"/>
      <c r="FZ853" s="28"/>
      <c r="GA853" s="28"/>
      <c r="GB853" s="28"/>
      <c r="GG853" s="193"/>
      <c r="GI853" s="28"/>
      <c r="GJ853" s="28"/>
      <c r="GK853" s="28"/>
      <c r="GP853" s="193"/>
      <c r="GR853" s="28"/>
      <c r="GS853" s="28"/>
      <c r="GT853" s="28"/>
      <c r="GY853" s="193"/>
      <c r="HA853" s="28"/>
      <c r="HB853" s="28"/>
      <c r="HC853" s="28"/>
      <c r="HH853" s="193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205" t="s">
        <v>2072</v>
      </c>
      <c r="B854" s="378"/>
      <c r="C854" s="378"/>
      <c r="D854" s="1" t="s">
        <v>131</v>
      </c>
      <c r="E854" s="50">
        <f>COUNTIF($A$712:$BAG$785,A854)</f>
        <v>7</v>
      </c>
      <c r="F854" s="279">
        <f>SUM(G854:K854)</f>
        <v>0</v>
      </c>
      <c r="U854" s="28"/>
      <c r="V854" s="28"/>
      <c r="AA854" s="193"/>
      <c r="AC854" s="28"/>
      <c r="AD854" s="28"/>
      <c r="AE854" s="28"/>
      <c r="AJ854" s="193"/>
      <c r="AL854" s="28"/>
      <c r="AM854" s="28"/>
      <c r="AN854" s="28"/>
      <c r="AS854" s="193"/>
      <c r="AU854" s="28"/>
      <c r="AV854" s="28"/>
      <c r="AW854" s="28"/>
      <c r="BB854" s="193"/>
      <c r="BD854" s="28"/>
      <c r="BE854" s="28"/>
      <c r="BF854" s="28"/>
      <c r="BK854" s="193"/>
      <c r="BM854" s="28"/>
      <c r="BN854" s="28"/>
      <c r="BO854" s="28"/>
      <c r="BT854" s="193"/>
      <c r="BV854" s="28"/>
      <c r="BW854" s="28"/>
      <c r="BX854" s="28"/>
      <c r="CC854" s="193"/>
      <c r="CE854" s="28"/>
      <c r="CF854" s="28"/>
      <c r="CG854" s="28"/>
      <c r="CL854" s="193"/>
      <c r="CN854" s="28"/>
      <c r="CO854" s="28"/>
      <c r="CP854" s="28"/>
      <c r="CU854" s="193"/>
      <c r="CW854" s="28"/>
      <c r="CX854" s="28"/>
      <c r="CY854" s="28"/>
      <c r="DD854" s="193"/>
      <c r="DF854" s="28"/>
      <c r="DG854" s="28"/>
      <c r="DH854" s="28"/>
      <c r="DM854" s="193"/>
      <c r="DO854" s="28"/>
      <c r="DP854" s="28"/>
      <c r="DQ854" s="28"/>
      <c r="DV854" s="193"/>
      <c r="DX854" s="28"/>
      <c r="DY854" s="28"/>
      <c r="DZ854" s="28"/>
      <c r="EE854" s="193"/>
      <c r="EG854" s="28"/>
      <c r="EH854" s="28"/>
      <c r="EI854" s="28"/>
      <c r="EN854" s="193"/>
      <c r="EP854" s="28"/>
      <c r="EQ854" s="28"/>
      <c r="ER854" s="28"/>
      <c r="EW854" s="193"/>
      <c r="EY854" s="28"/>
      <c r="EZ854" s="28"/>
      <c r="FA854" s="28"/>
      <c r="FF854" s="193"/>
      <c r="FH854" s="28"/>
      <c r="FI854" s="28"/>
      <c r="FJ854" s="28"/>
      <c r="FO854" s="193"/>
      <c r="FQ854" s="28"/>
      <c r="FR854" s="28"/>
      <c r="FS854" s="28"/>
      <c r="FX854" s="193"/>
      <c r="FZ854" s="28"/>
      <c r="GA854" s="28"/>
      <c r="GB854" s="28"/>
      <c r="GG854" s="193"/>
      <c r="GI854" s="28"/>
      <c r="GJ854" s="28"/>
      <c r="GK854" s="28"/>
      <c r="GP854" s="193"/>
      <c r="GR854" s="28"/>
      <c r="GS854" s="28"/>
      <c r="GT854" s="28"/>
      <c r="GY854" s="193"/>
      <c r="HA854" s="28"/>
      <c r="HB854" s="28"/>
      <c r="HC854" s="28"/>
      <c r="HH854" s="193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5" t="s">
        <v>2352</v>
      </c>
      <c r="B855" s="28"/>
      <c r="C855" s="28"/>
      <c r="D855" s="376" t="s">
        <v>129</v>
      </c>
      <c r="E855" s="50">
        <f>COUNTIF($A$712:$BAG$785,A855)</f>
        <v>1</v>
      </c>
      <c r="F855" s="279">
        <f>SUM(G855:K855)</f>
        <v>0</v>
      </c>
      <c r="I855" s="402"/>
      <c r="U855" s="28"/>
      <c r="V855" s="28"/>
      <c r="AA855" s="193"/>
      <c r="AC855" s="28"/>
      <c r="AD855" s="28"/>
      <c r="AE855" s="28"/>
      <c r="AJ855" s="193"/>
      <c r="AL855" s="28"/>
      <c r="AM855" s="28"/>
      <c r="AN855" s="28"/>
      <c r="AS855" s="193"/>
      <c r="AU855" s="28"/>
      <c r="AV855" s="28"/>
      <c r="AW855" s="28"/>
      <c r="BB855" s="193"/>
      <c r="BD855" s="28"/>
      <c r="BE855" s="28"/>
      <c r="BF855" s="28"/>
      <c r="BK855" s="193"/>
      <c r="BM855" s="28"/>
      <c r="BN855" s="28"/>
      <c r="BO855" s="28"/>
      <c r="BT855" s="193"/>
      <c r="BV855" s="28"/>
      <c r="BW855" s="28"/>
      <c r="BX855" s="28"/>
      <c r="CC855" s="193"/>
      <c r="CE855" s="28"/>
      <c r="CF855" s="28"/>
      <c r="CG855" s="28"/>
      <c r="CL855" s="193"/>
      <c r="CN855" s="28"/>
      <c r="CO855" s="28"/>
      <c r="CP855" s="28"/>
      <c r="CU855" s="193"/>
      <c r="CW855" s="28"/>
      <c r="CX855" s="28"/>
      <c r="CY855" s="28"/>
      <c r="DD855" s="193"/>
      <c r="DF855" s="28"/>
      <c r="DG855" s="28"/>
      <c r="DH855" s="28"/>
      <c r="DM855" s="193"/>
      <c r="DO855" s="28"/>
      <c r="DP855" s="28"/>
      <c r="DQ855" s="28"/>
      <c r="DV855" s="193"/>
      <c r="DX855" s="28"/>
      <c r="DY855" s="28"/>
      <c r="DZ855" s="28"/>
      <c r="EE855" s="193"/>
      <c r="EG855" s="28"/>
      <c r="EH855" s="28"/>
      <c r="EI855" s="28"/>
      <c r="EN855" s="193"/>
      <c r="EP855" s="28"/>
      <c r="EQ855" s="28"/>
      <c r="ER855" s="28"/>
      <c r="EW855" s="193"/>
      <c r="EY855" s="28"/>
      <c r="EZ855" s="28"/>
      <c r="FA855" s="28"/>
      <c r="FF855" s="193"/>
      <c r="FH855" s="28"/>
      <c r="FI855" s="28"/>
      <c r="FJ855" s="28"/>
      <c r="FO855" s="193"/>
      <c r="FQ855" s="28"/>
      <c r="FR855" s="28"/>
      <c r="FS855" s="28"/>
      <c r="FX855" s="193"/>
      <c r="FZ855" s="28"/>
      <c r="GA855" s="28"/>
      <c r="GB855" s="28"/>
      <c r="GG855" s="193"/>
      <c r="GI855" s="28"/>
      <c r="GJ855" s="28"/>
      <c r="GK855" s="28"/>
      <c r="GP855" s="193"/>
      <c r="GR855" s="28"/>
      <c r="GS855" s="28"/>
      <c r="GT855" s="28"/>
      <c r="GY855" s="193"/>
      <c r="HA855" s="28"/>
      <c r="HB855" s="28"/>
      <c r="HC855" s="28"/>
      <c r="HH855" s="193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205" t="s">
        <v>2325</v>
      </c>
      <c r="B856" s="28"/>
      <c r="C856" s="271"/>
      <c r="D856" s="376" t="s">
        <v>132</v>
      </c>
      <c r="E856" s="50">
        <f>COUNTIF($A$712:$BAG$785,A856)</f>
        <v>2</v>
      </c>
      <c r="F856" s="279">
        <f>SUM(G856:K856)</f>
        <v>0</v>
      </c>
      <c r="U856" s="28"/>
      <c r="V856" s="28"/>
      <c r="AA856" s="193"/>
      <c r="AC856" s="28"/>
      <c r="AD856" s="28"/>
      <c r="AE856" s="28"/>
      <c r="AJ856" s="193"/>
      <c r="AL856" s="28"/>
      <c r="AM856" s="28"/>
      <c r="AN856" s="28"/>
      <c r="AS856" s="193"/>
      <c r="AU856" s="28"/>
      <c r="AV856" s="28"/>
      <c r="AW856" s="28"/>
      <c r="BB856" s="193"/>
      <c r="BD856" s="28"/>
      <c r="BE856" s="28"/>
      <c r="BF856" s="28"/>
      <c r="BK856" s="193"/>
      <c r="BM856" s="28"/>
      <c r="BN856" s="28"/>
      <c r="BO856" s="28"/>
      <c r="BT856" s="193"/>
      <c r="BV856" s="28"/>
      <c r="BW856" s="28"/>
      <c r="BX856" s="28"/>
      <c r="CC856" s="193"/>
      <c r="CE856" s="28"/>
      <c r="CF856" s="28"/>
      <c r="CG856" s="28"/>
      <c r="CL856" s="193"/>
      <c r="CN856" s="28"/>
      <c r="CO856" s="28"/>
      <c r="CP856" s="28"/>
      <c r="CU856" s="193"/>
      <c r="CW856" s="28"/>
      <c r="CX856" s="28"/>
      <c r="CY856" s="28"/>
      <c r="DD856" s="193"/>
      <c r="DF856" s="28"/>
      <c r="DG856" s="28"/>
      <c r="DH856" s="28"/>
      <c r="DM856" s="193"/>
      <c r="DO856" s="28"/>
      <c r="DP856" s="28"/>
      <c r="DQ856" s="28"/>
      <c r="DV856" s="193"/>
      <c r="DX856" s="28"/>
      <c r="DY856" s="28"/>
      <c r="DZ856" s="28"/>
      <c r="EE856" s="193"/>
      <c r="EG856" s="28"/>
      <c r="EH856" s="28"/>
      <c r="EI856" s="28"/>
      <c r="EN856" s="193"/>
      <c r="EP856" s="28"/>
      <c r="EQ856" s="28"/>
      <c r="ER856" s="28"/>
      <c r="EW856" s="193"/>
      <c r="EY856" s="28"/>
      <c r="EZ856" s="28"/>
      <c r="FA856" s="28"/>
      <c r="FF856" s="193"/>
      <c r="FH856" s="28"/>
      <c r="FI856" s="28"/>
      <c r="FJ856" s="28"/>
      <c r="FO856" s="193"/>
      <c r="FQ856" s="28"/>
      <c r="FR856" s="28"/>
      <c r="FS856" s="28"/>
      <c r="FX856" s="193"/>
      <c r="FZ856" s="28"/>
      <c r="GA856" s="28"/>
      <c r="GB856" s="28"/>
      <c r="GG856" s="193"/>
      <c r="GI856" s="28"/>
      <c r="GJ856" s="28"/>
      <c r="GK856" s="28"/>
      <c r="GP856" s="193"/>
      <c r="GR856" s="28"/>
      <c r="GS856" s="28"/>
      <c r="GT856" s="28"/>
      <c r="GY856" s="193"/>
      <c r="HA856" s="28"/>
      <c r="HB856" s="28"/>
      <c r="HC856" s="28"/>
      <c r="HH856" s="193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11" t="s">
        <v>913</v>
      </c>
      <c r="B857" s="39"/>
      <c r="C857" s="39"/>
      <c r="D857" s="376" t="s">
        <v>129</v>
      </c>
      <c r="E857" s="50">
        <f>COUNTIF($A$712:$BAG$785,A857)</f>
        <v>0</v>
      </c>
      <c r="F857" s="279">
        <f>SUM(G857:K857)</f>
        <v>0</v>
      </c>
      <c r="H857" s="402"/>
      <c r="I857" s="402"/>
      <c r="U857" s="28"/>
      <c r="V857" s="28"/>
      <c r="AA857" s="193"/>
      <c r="AC857" s="28"/>
      <c r="AD857" s="28"/>
      <c r="AE857" s="28"/>
      <c r="AJ857" s="193"/>
      <c r="AL857" s="28"/>
      <c r="AM857" s="28"/>
      <c r="AN857" s="28"/>
      <c r="AS857" s="193"/>
      <c r="AU857" s="28"/>
      <c r="AV857" s="28"/>
      <c r="AW857" s="28"/>
      <c r="BB857" s="193"/>
      <c r="BD857" s="28"/>
      <c r="BE857" s="28"/>
      <c r="BF857" s="28"/>
      <c r="BK857" s="193"/>
      <c r="BM857" s="28"/>
      <c r="BN857" s="28"/>
      <c r="BO857" s="28"/>
      <c r="BT857" s="193"/>
      <c r="BV857" s="28"/>
      <c r="BW857" s="28"/>
      <c r="BX857" s="28"/>
      <c r="CC857" s="193"/>
      <c r="CE857" s="28"/>
      <c r="CF857" s="28"/>
      <c r="CG857" s="28"/>
      <c r="CL857" s="193"/>
      <c r="CN857" s="28"/>
      <c r="CO857" s="28"/>
      <c r="CP857" s="28"/>
      <c r="CU857" s="193"/>
      <c r="CW857" s="28"/>
      <c r="CX857" s="28"/>
      <c r="CY857" s="28"/>
      <c r="DD857" s="193"/>
      <c r="DF857" s="28"/>
      <c r="DG857" s="28"/>
      <c r="DH857" s="28"/>
      <c r="DM857" s="193"/>
      <c r="DO857" s="28"/>
      <c r="DP857" s="28"/>
      <c r="DQ857" s="28"/>
      <c r="DV857" s="193"/>
      <c r="DX857" s="28"/>
      <c r="DY857" s="28"/>
      <c r="DZ857" s="28"/>
      <c r="EE857" s="193"/>
      <c r="EG857" s="28"/>
      <c r="EH857" s="28"/>
      <c r="EI857" s="28"/>
      <c r="EN857" s="193"/>
      <c r="EP857" s="28"/>
      <c r="EQ857" s="28"/>
      <c r="ER857" s="28"/>
      <c r="EW857" s="193"/>
      <c r="EY857" s="28"/>
      <c r="EZ857" s="28"/>
      <c r="FA857" s="28"/>
      <c r="FF857" s="193"/>
      <c r="FH857" s="28"/>
      <c r="FI857" s="28"/>
      <c r="FJ857" s="28"/>
      <c r="FO857" s="193"/>
      <c r="FQ857" s="28"/>
      <c r="FR857" s="28"/>
      <c r="FS857" s="28"/>
      <c r="FX857" s="193"/>
      <c r="FZ857" s="28"/>
      <c r="GA857" s="28"/>
      <c r="GB857" s="28"/>
      <c r="GG857" s="193"/>
      <c r="GI857" s="28"/>
      <c r="GJ857" s="28"/>
      <c r="GK857" s="28"/>
      <c r="GP857" s="193"/>
      <c r="GR857" s="28"/>
      <c r="GS857" s="28"/>
      <c r="GT857" s="28"/>
      <c r="GY857" s="193"/>
      <c r="HA857" s="28"/>
      <c r="HB857" s="28"/>
      <c r="HC857" s="28"/>
      <c r="HH857" s="193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5" t="s">
        <v>2887</v>
      </c>
      <c r="B858" s="39"/>
      <c r="C858" s="39"/>
      <c r="D858" s="376" t="s">
        <v>129</v>
      </c>
      <c r="E858" s="50">
        <f>COUNTIF($A$712:$BAG$785,A858)</f>
        <v>0</v>
      </c>
      <c r="F858" s="279">
        <f>SUM(G858:K858)</f>
        <v>0</v>
      </c>
      <c r="H858" s="402"/>
      <c r="I858" s="402"/>
      <c r="U858" s="28"/>
      <c r="V858" s="28"/>
      <c r="AA858" s="193"/>
      <c r="AC858" s="28"/>
      <c r="AD858" s="28"/>
      <c r="AE858" s="28"/>
      <c r="AJ858" s="193"/>
      <c r="AL858" s="28"/>
      <c r="AM858" s="28"/>
      <c r="AN858" s="28"/>
      <c r="AS858" s="193"/>
      <c r="AU858" s="28"/>
      <c r="AV858" s="28"/>
      <c r="AW858" s="28"/>
      <c r="BB858" s="193"/>
      <c r="BD858" s="28"/>
      <c r="BE858" s="28"/>
      <c r="BF858" s="28"/>
      <c r="BK858" s="193"/>
      <c r="BM858" s="28"/>
      <c r="BN858" s="28"/>
      <c r="BO858" s="28"/>
      <c r="BT858" s="193"/>
      <c r="BV858" s="28"/>
      <c r="BW858" s="28"/>
      <c r="BX858" s="28"/>
      <c r="CC858" s="193"/>
      <c r="CE858" s="28"/>
      <c r="CF858" s="28"/>
      <c r="CG858" s="28"/>
      <c r="CL858" s="193"/>
      <c r="CN858" s="28"/>
      <c r="CO858" s="28"/>
      <c r="CP858" s="28"/>
      <c r="CU858" s="193"/>
      <c r="CW858" s="28"/>
      <c r="CX858" s="28"/>
      <c r="CY858" s="28"/>
      <c r="DD858" s="193"/>
      <c r="DF858" s="28"/>
      <c r="DG858" s="28"/>
      <c r="DH858" s="28"/>
      <c r="DM858" s="193"/>
      <c r="DO858" s="28"/>
      <c r="DP858" s="28"/>
      <c r="DQ858" s="28"/>
      <c r="DV858" s="193"/>
      <c r="DX858" s="28"/>
      <c r="DY858" s="28"/>
      <c r="DZ858" s="28"/>
      <c r="EE858" s="193"/>
      <c r="EG858" s="28"/>
      <c r="EH858" s="28"/>
      <c r="EI858" s="28"/>
      <c r="EN858" s="193"/>
      <c r="EP858" s="28"/>
      <c r="EQ858" s="28"/>
      <c r="ER858" s="28"/>
      <c r="EW858" s="193"/>
      <c r="EY858" s="28"/>
      <c r="EZ858" s="28"/>
      <c r="FA858" s="28"/>
      <c r="FF858" s="193"/>
      <c r="FH858" s="28"/>
      <c r="FI858" s="28"/>
      <c r="FJ858" s="28"/>
      <c r="FO858" s="193"/>
      <c r="FQ858" s="28"/>
      <c r="FR858" s="28"/>
      <c r="FS858" s="28"/>
      <c r="FX858" s="193"/>
      <c r="FZ858" s="28"/>
      <c r="GA858" s="28"/>
      <c r="GB858" s="28"/>
      <c r="GG858" s="193"/>
      <c r="GI858" s="28"/>
      <c r="GJ858" s="28"/>
      <c r="GK858" s="28"/>
      <c r="GP858" s="193"/>
      <c r="GR858" s="28"/>
      <c r="GS858" s="28"/>
      <c r="GT858" s="28"/>
      <c r="GY858" s="193"/>
      <c r="HA858" s="28"/>
      <c r="HB858" s="28"/>
      <c r="HC858" s="28"/>
      <c r="HH858" s="193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">
      <c r="A859" s="205" t="s">
        <v>2984</v>
      </c>
      <c r="B859" s="39"/>
      <c r="C859" s="39"/>
      <c r="D859" s="376" t="s">
        <v>130</v>
      </c>
      <c r="E859" s="50">
        <f>COUNTIF($A$712:$BAG$785,A859)</f>
        <v>9</v>
      </c>
      <c r="F859" s="279">
        <f>SUM(G859:K859)</f>
        <v>0</v>
      </c>
      <c r="H859" s="402"/>
      <c r="I859" s="402"/>
      <c r="U859" s="28"/>
      <c r="V859" s="28"/>
      <c r="AA859" s="193"/>
      <c r="AC859" s="28"/>
      <c r="AD859" s="28"/>
      <c r="AE859" s="28"/>
      <c r="AJ859" s="193"/>
      <c r="AL859" s="28"/>
      <c r="AM859" s="28"/>
      <c r="AN859" s="28"/>
      <c r="AS859" s="193"/>
      <c r="AU859" s="28"/>
      <c r="AV859" s="28"/>
      <c r="AW859" s="28"/>
      <c r="BB859" s="193"/>
      <c r="BD859" s="28"/>
      <c r="BE859" s="28"/>
      <c r="BF859" s="28"/>
      <c r="BK859" s="193"/>
      <c r="BM859" s="28"/>
      <c r="BN859" s="28"/>
      <c r="BO859" s="28"/>
      <c r="BT859" s="193"/>
      <c r="BV859" s="28"/>
      <c r="BW859" s="28"/>
      <c r="BX859" s="28"/>
      <c r="CC859" s="193"/>
      <c r="CE859" s="28"/>
      <c r="CF859" s="28"/>
      <c r="CG859" s="28"/>
      <c r="CL859" s="193"/>
      <c r="CN859" s="28"/>
      <c r="CO859" s="28"/>
      <c r="CP859" s="28"/>
      <c r="CU859" s="193"/>
      <c r="CW859" s="28"/>
      <c r="CX859" s="28"/>
      <c r="CY859" s="28"/>
      <c r="DD859" s="193"/>
      <c r="DF859" s="28"/>
      <c r="DG859" s="28"/>
      <c r="DH859" s="28"/>
      <c r="DM859" s="193"/>
      <c r="DO859" s="28"/>
      <c r="DP859" s="28"/>
      <c r="DQ859" s="28"/>
      <c r="DV859" s="193"/>
      <c r="DX859" s="28"/>
      <c r="DY859" s="28"/>
      <c r="DZ859" s="28"/>
      <c r="EE859" s="193"/>
      <c r="EG859" s="28"/>
      <c r="EH859" s="28"/>
      <c r="EI859" s="28"/>
      <c r="EN859" s="193"/>
      <c r="EP859" s="28"/>
      <c r="EQ859" s="28"/>
      <c r="ER859" s="28"/>
      <c r="EW859" s="193"/>
      <c r="EY859" s="28"/>
      <c r="EZ859" s="28"/>
      <c r="FA859" s="28"/>
      <c r="FF859" s="193"/>
      <c r="FH859" s="28"/>
      <c r="FI859" s="28"/>
      <c r="FJ859" s="28"/>
      <c r="FO859" s="193"/>
      <c r="FQ859" s="28"/>
      <c r="FR859" s="28"/>
      <c r="FS859" s="28"/>
      <c r="FX859" s="193"/>
      <c r="FZ859" s="28"/>
      <c r="GA859" s="28"/>
      <c r="GB859" s="28"/>
      <c r="GG859" s="193"/>
      <c r="GI859" s="28"/>
      <c r="GJ859" s="28"/>
      <c r="GK859" s="28"/>
      <c r="GP859" s="193"/>
      <c r="GR859" s="28"/>
      <c r="GS859" s="28"/>
      <c r="GT859" s="28"/>
      <c r="GY859" s="193"/>
      <c r="HA859" s="28"/>
      <c r="HB859" s="28"/>
      <c r="HC859" s="28"/>
      <c r="HH859" s="193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.75">
      <c r="A860" s="311" t="s">
        <v>1193</v>
      </c>
      <c r="B860" s="274"/>
      <c r="C860" s="375"/>
      <c r="D860" s="1" t="s">
        <v>131</v>
      </c>
      <c r="E860" s="50">
        <f>COUNTIF($A$712:$BAG$785,A860)</f>
        <v>5</v>
      </c>
      <c r="F860" s="279">
        <f>SUM(G860:K860)</f>
        <v>0</v>
      </c>
      <c r="H860" s="396"/>
      <c r="U860" s="28"/>
      <c r="V860" s="28"/>
      <c r="AA860" s="193"/>
      <c r="AC860" s="28"/>
      <c r="AD860" s="28"/>
      <c r="AE860" s="28"/>
      <c r="AJ860" s="193"/>
      <c r="AL860" s="28"/>
      <c r="AM860" s="28"/>
      <c r="AN860" s="28"/>
      <c r="AS860" s="193"/>
      <c r="AU860" s="28"/>
      <c r="AV860" s="28"/>
      <c r="AW860" s="28"/>
      <c r="BB860" s="193"/>
      <c r="BD860" s="28"/>
      <c r="BE860" s="28"/>
      <c r="BF860" s="28"/>
      <c r="BK860" s="193"/>
      <c r="BM860" s="28"/>
      <c r="BN860" s="28"/>
      <c r="BO860" s="28"/>
      <c r="BT860" s="193"/>
      <c r="BV860" s="28"/>
      <c r="BW860" s="28"/>
      <c r="BX860" s="28"/>
      <c r="CC860" s="193"/>
      <c r="CE860" s="28"/>
      <c r="CF860" s="28"/>
      <c r="CG860" s="28"/>
      <c r="CL860" s="193"/>
      <c r="CN860" s="28"/>
      <c r="CO860" s="28"/>
      <c r="CP860" s="28"/>
      <c r="CU860" s="193"/>
      <c r="CW860" s="28"/>
      <c r="CX860" s="28"/>
      <c r="CY860" s="28"/>
      <c r="DD860" s="193"/>
      <c r="DF860" s="28"/>
      <c r="DG860" s="28"/>
      <c r="DH860" s="28"/>
      <c r="DM860" s="193"/>
      <c r="DO860" s="28"/>
      <c r="DP860" s="28"/>
      <c r="DQ860" s="28"/>
      <c r="DV860" s="193"/>
      <c r="DX860" s="28"/>
      <c r="DY860" s="28"/>
      <c r="DZ860" s="28"/>
      <c r="EE860" s="193"/>
      <c r="EG860" s="28"/>
      <c r="EH860" s="28"/>
      <c r="EI860" s="28"/>
      <c r="EN860" s="193"/>
      <c r="EP860" s="28"/>
      <c r="EQ860" s="28"/>
      <c r="ER860" s="28"/>
      <c r="EW860" s="193"/>
      <c r="EY860" s="28"/>
      <c r="EZ860" s="28"/>
      <c r="FA860" s="28"/>
      <c r="FF860" s="193"/>
      <c r="FH860" s="28"/>
      <c r="FI860" s="28"/>
      <c r="FJ860" s="28"/>
      <c r="FO860" s="193"/>
      <c r="FQ860" s="28"/>
      <c r="FR860" s="28"/>
      <c r="FS860" s="28"/>
      <c r="FX860" s="193"/>
      <c r="FZ860" s="28"/>
      <c r="GA860" s="28"/>
      <c r="GB860" s="28"/>
      <c r="GG860" s="193"/>
      <c r="GI860" s="28"/>
      <c r="GJ860" s="28"/>
      <c r="GK860" s="28"/>
      <c r="GP860" s="193"/>
      <c r="GR860" s="28"/>
      <c r="GS860" s="28"/>
      <c r="GT860" s="28"/>
      <c r="GY860" s="193"/>
      <c r="HA860" s="28"/>
      <c r="HB860" s="28"/>
      <c r="HC860" s="28"/>
      <c r="HH860" s="193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5" t="s">
        <v>2737</v>
      </c>
      <c r="B861" s="39"/>
      <c r="C861" s="39"/>
      <c r="D861" s="376" t="s">
        <v>129</v>
      </c>
      <c r="E861" s="50">
        <f>COUNTIF($A$712:$BAG$785,A861)</f>
        <v>0</v>
      </c>
      <c r="F861" s="279">
        <f>SUM(G861:K861)</f>
        <v>0</v>
      </c>
      <c r="H861" s="402"/>
      <c r="I861" s="402"/>
      <c r="U861" s="28"/>
      <c r="V861" s="28"/>
      <c r="AA861" s="193"/>
      <c r="AC861" s="28"/>
      <c r="AD861" s="28"/>
      <c r="AE861" s="28"/>
      <c r="AJ861" s="193"/>
      <c r="AL861" s="28"/>
      <c r="AM861" s="28"/>
      <c r="AN861" s="28"/>
      <c r="AS861" s="193"/>
      <c r="AU861" s="28"/>
      <c r="AV861" s="28"/>
      <c r="AW861" s="28"/>
      <c r="BB861" s="193"/>
      <c r="BD861" s="28"/>
      <c r="BE861" s="28"/>
      <c r="BF861" s="28"/>
      <c r="BK861" s="193"/>
      <c r="BM861" s="28"/>
      <c r="BN861" s="28"/>
      <c r="BO861" s="28"/>
      <c r="BT861" s="193"/>
      <c r="BV861" s="28"/>
      <c r="BW861" s="28"/>
      <c r="BX861" s="28"/>
      <c r="CC861" s="193"/>
      <c r="CE861" s="28"/>
      <c r="CF861" s="28"/>
      <c r="CG861" s="28"/>
      <c r="CL861" s="193"/>
      <c r="CN861" s="28"/>
      <c r="CO861" s="28"/>
      <c r="CP861" s="28"/>
      <c r="CU861" s="193"/>
      <c r="CW861" s="28"/>
      <c r="CX861" s="28"/>
      <c r="CY861" s="28"/>
      <c r="DD861" s="193"/>
      <c r="DF861" s="28"/>
      <c r="DG861" s="28"/>
      <c r="DH861" s="28"/>
      <c r="DM861" s="193"/>
      <c r="DO861" s="28"/>
      <c r="DP861" s="28"/>
      <c r="DQ861" s="28"/>
      <c r="DV861" s="193"/>
      <c r="DX861" s="28"/>
      <c r="DY861" s="28"/>
      <c r="DZ861" s="28"/>
      <c r="EE861" s="193"/>
      <c r="EG861" s="28"/>
      <c r="EH861" s="28"/>
      <c r="EI861" s="28"/>
      <c r="EN861" s="193"/>
      <c r="EP861" s="28"/>
      <c r="EQ861" s="28"/>
      <c r="ER861" s="28"/>
      <c r="EW861" s="193"/>
      <c r="EY861" s="28"/>
      <c r="EZ861" s="28"/>
      <c r="FA861" s="28"/>
      <c r="FF861" s="193"/>
      <c r="FH861" s="28"/>
      <c r="FI861" s="28"/>
      <c r="FJ861" s="28"/>
      <c r="FO861" s="193"/>
      <c r="FQ861" s="28"/>
      <c r="FR861" s="28"/>
      <c r="FS861" s="28"/>
      <c r="FX861" s="193"/>
      <c r="FZ861" s="28"/>
      <c r="GA861" s="28"/>
      <c r="GB861" s="28"/>
      <c r="GG861" s="193"/>
      <c r="GI861" s="28"/>
      <c r="GJ861" s="28"/>
      <c r="GK861" s="28"/>
      <c r="GP861" s="193"/>
      <c r="GR861" s="28"/>
      <c r="GS861" s="28"/>
      <c r="GT861" s="28"/>
      <c r="GY861" s="193"/>
      <c r="HA861" s="28"/>
      <c r="HB861" s="28"/>
      <c r="HC861" s="28"/>
      <c r="HH861" s="193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205" t="s">
        <v>3121</v>
      </c>
      <c r="B862" s="39"/>
      <c r="C862" s="39"/>
      <c r="D862" s="376" t="s">
        <v>129</v>
      </c>
      <c r="E862" s="50">
        <f>COUNTIF($A$712:$BAG$785,A862)</f>
        <v>0</v>
      </c>
      <c r="F862" s="279">
        <f>SUM(G862:K862)</f>
        <v>0</v>
      </c>
      <c r="H862" s="402"/>
      <c r="I862" s="402"/>
      <c r="U862" s="28"/>
      <c r="V862" s="28"/>
      <c r="AA862" s="193"/>
      <c r="AC862" s="28"/>
      <c r="AD862" s="28"/>
      <c r="AE862" s="28"/>
      <c r="AJ862" s="193"/>
      <c r="AL862" s="28"/>
      <c r="AM862" s="28"/>
      <c r="AN862" s="28"/>
      <c r="AS862" s="193"/>
      <c r="AU862" s="28"/>
      <c r="AV862" s="28"/>
      <c r="AW862" s="28"/>
      <c r="BB862" s="193"/>
      <c r="BD862" s="28"/>
      <c r="BE862" s="28"/>
      <c r="BF862" s="28"/>
      <c r="BK862" s="193"/>
      <c r="BM862" s="28"/>
      <c r="BN862" s="28"/>
      <c r="BO862" s="28"/>
      <c r="BT862" s="193"/>
      <c r="BV862" s="28"/>
      <c r="BW862" s="28"/>
      <c r="BX862" s="28"/>
      <c r="CC862" s="193"/>
      <c r="CE862" s="28"/>
      <c r="CF862" s="28"/>
      <c r="CG862" s="28"/>
      <c r="CL862" s="193"/>
      <c r="CN862" s="28"/>
      <c r="CO862" s="28"/>
      <c r="CP862" s="28"/>
      <c r="CU862" s="193"/>
      <c r="CW862" s="28"/>
      <c r="CX862" s="28"/>
      <c r="CY862" s="28"/>
      <c r="DD862" s="193"/>
      <c r="DF862" s="28"/>
      <c r="DG862" s="28"/>
      <c r="DH862" s="28"/>
      <c r="DM862" s="193"/>
      <c r="DO862" s="28"/>
      <c r="DP862" s="28"/>
      <c r="DQ862" s="28"/>
      <c r="DV862" s="193"/>
      <c r="DX862" s="28"/>
      <c r="DY862" s="28"/>
      <c r="DZ862" s="28"/>
      <c r="EE862" s="193"/>
      <c r="EG862" s="28"/>
      <c r="EH862" s="28"/>
      <c r="EI862" s="28"/>
      <c r="EN862" s="193"/>
      <c r="EP862" s="28"/>
      <c r="EQ862" s="28"/>
      <c r="ER862" s="28"/>
      <c r="EW862" s="193"/>
      <c r="EY862" s="28"/>
      <c r="EZ862" s="28"/>
      <c r="FA862" s="28"/>
      <c r="FF862" s="193"/>
      <c r="FH862" s="28"/>
      <c r="FI862" s="28"/>
      <c r="FJ862" s="28"/>
      <c r="FO862" s="193"/>
      <c r="FQ862" s="28"/>
      <c r="FR862" s="28"/>
      <c r="FS862" s="28"/>
      <c r="FX862" s="193"/>
      <c r="FZ862" s="28"/>
      <c r="GA862" s="28"/>
      <c r="GB862" s="28"/>
      <c r="GG862" s="193"/>
      <c r="GI862" s="28"/>
      <c r="GJ862" s="28"/>
      <c r="GK862" s="28"/>
      <c r="GP862" s="193"/>
      <c r="GR862" s="28"/>
      <c r="GS862" s="28"/>
      <c r="GT862" s="28"/>
      <c r="GY862" s="193"/>
      <c r="HA862" s="28"/>
      <c r="HB862" s="28"/>
      <c r="HC862" s="28"/>
      <c r="HH862" s="193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11" t="s">
        <v>534</v>
      </c>
      <c r="B863" s="375"/>
      <c r="C863" s="375"/>
      <c r="D863" s="376" t="s">
        <v>137</v>
      </c>
      <c r="E863" s="50">
        <f>COUNTIF($A$712:$BAG$785,A863)</f>
        <v>31</v>
      </c>
      <c r="F863" s="279">
        <f>SUM(G863:K863)</f>
        <v>15</v>
      </c>
      <c r="H863" s="50">
        <v>15</v>
      </c>
      <c r="U863" s="28"/>
      <c r="V863" s="28"/>
      <c r="AA863" s="193"/>
      <c r="AC863" s="28"/>
      <c r="AD863" s="28"/>
      <c r="AE863" s="28"/>
      <c r="AJ863" s="193"/>
      <c r="AL863" s="28"/>
      <c r="AM863" s="28"/>
      <c r="AN863" s="28"/>
      <c r="AS863" s="193"/>
      <c r="AU863" s="28"/>
      <c r="AV863" s="28"/>
      <c r="AW863" s="28"/>
      <c r="BB863" s="193"/>
      <c r="BD863" s="28"/>
      <c r="BE863" s="28"/>
      <c r="BF863" s="28"/>
      <c r="BK863" s="193"/>
      <c r="BM863" s="28"/>
      <c r="BN863" s="28"/>
      <c r="BO863" s="28"/>
      <c r="BT863" s="193"/>
      <c r="BV863" s="28"/>
      <c r="BW863" s="28"/>
      <c r="BX863" s="28"/>
      <c r="CC863" s="193"/>
      <c r="CE863" s="28"/>
      <c r="CF863" s="28"/>
      <c r="CG863" s="28"/>
      <c r="CL863" s="193"/>
      <c r="CN863" s="28"/>
      <c r="CO863" s="28"/>
      <c r="CP863" s="28"/>
      <c r="CU863" s="193"/>
      <c r="CW863" s="28"/>
      <c r="CX863" s="28"/>
      <c r="CY863" s="28"/>
      <c r="DD863" s="193"/>
      <c r="DF863" s="28"/>
      <c r="DG863" s="28"/>
      <c r="DH863" s="28"/>
      <c r="DM863" s="193"/>
      <c r="DO863" s="28"/>
      <c r="DP863" s="28"/>
      <c r="DQ863" s="28"/>
      <c r="DV863" s="193"/>
      <c r="DX863" s="28"/>
      <c r="DY863" s="28"/>
      <c r="DZ863" s="28"/>
      <c r="EE863" s="193"/>
      <c r="EG863" s="28"/>
      <c r="EH863" s="28"/>
      <c r="EI863" s="28"/>
      <c r="EN863" s="193"/>
      <c r="EP863" s="28"/>
      <c r="EQ863" s="28"/>
      <c r="ER863" s="28"/>
      <c r="EW863" s="193"/>
      <c r="EY863" s="28"/>
      <c r="EZ863" s="28"/>
      <c r="FA863" s="28"/>
      <c r="FF863" s="193"/>
      <c r="FH863" s="28"/>
      <c r="FI863" s="28"/>
      <c r="FJ863" s="28"/>
      <c r="FO863" s="193"/>
      <c r="FQ863" s="28"/>
      <c r="FR863" s="28"/>
      <c r="FS863" s="28"/>
      <c r="FX863" s="193"/>
      <c r="FZ863" s="28"/>
      <c r="GA863" s="28"/>
      <c r="GB863" s="28"/>
      <c r="GG863" s="193"/>
      <c r="GI863" s="28"/>
      <c r="GJ863" s="28"/>
      <c r="GK863" s="28"/>
      <c r="GP863" s="193"/>
      <c r="GR863" s="28"/>
      <c r="GS863" s="28"/>
      <c r="GT863" s="28"/>
      <c r="GY863" s="193"/>
      <c r="HA863" s="28"/>
      <c r="HB863" s="28"/>
      <c r="HC863" s="28"/>
      <c r="HH863" s="193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11" t="s">
        <v>1212</v>
      </c>
      <c r="B864" s="375"/>
      <c r="C864" s="375"/>
      <c r="D864" s="376" t="s">
        <v>135</v>
      </c>
      <c r="E864" s="50">
        <f>COUNTIF($A$712:$BAG$785,A864)</f>
        <v>8</v>
      </c>
      <c r="F864" s="279">
        <f>SUM(G864:K864)</f>
        <v>0</v>
      </c>
      <c r="H864" s="396"/>
      <c r="U864" s="28"/>
      <c r="V864" s="28"/>
      <c r="AA864" s="193"/>
      <c r="AC864" s="28"/>
      <c r="AD864" s="28"/>
      <c r="AE864" s="28"/>
      <c r="AJ864" s="193"/>
      <c r="AL864" s="28"/>
      <c r="AM864" s="28"/>
      <c r="AN864" s="28"/>
      <c r="AS864" s="193"/>
      <c r="AU864" s="28"/>
      <c r="AV864" s="28"/>
      <c r="AW864" s="28"/>
      <c r="BB864" s="193"/>
      <c r="BD864" s="28"/>
      <c r="BE864" s="28"/>
      <c r="BF864" s="28"/>
      <c r="BK864" s="193"/>
      <c r="BM864" s="28"/>
      <c r="BN864" s="28"/>
      <c r="BO864" s="28"/>
      <c r="BT864" s="193"/>
      <c r="BV864" s="28"/>
      <c r="BW864" s="28"/>
      <c r="BX864" s="28"/>
      <c r="CC864" s="193"/>
      <c r="CE864" s="28"/>
      <c r="CF864" s="28"/>
      <c r="CG864" s="28"/>
      <c r="CL864" s="193"/>
      <c r="CN864" s="28"/>
      <c r="CO864" s="28"/>
      <c r="CP864" s="28"/>
      <c r="CU864" s="193"/>
      <c r="CW864" s="28"/>
      <c r="CX864" s="28"/>
      <c r="CY864" s="28"/>
      <c r="DD864" s="193"/>
      <c r="DF864" s="28"/>
      <c r="DG864" s="28"/>
      <c r="DH864" s="28"/>
      <c r="DM864" s="193"/>
      <c r="DO864" s="28"/>
      <c r="DP864" s="28"/>
      <c r="DQ864" s="28"/>
      <c r="DV864" s="193"/>
      <c r="DX864" s="28"/>
      <c r="DY864" s="28"/>
      <c r="DZ864" s="28"/>
      <c r="EE864" s="193"/>
      <c r="EG864" s="28"/>
      <c r="EH864" s="28"/>
      <c r="EI864" s="28"/>
      <c r="EN864" s="193"/>
      <c r="EP864" s="28"/>
      <c r="EQ864" s="28"/>
      <c r="ER864" s="28"/>
      <c r="EW864" s="193"/>
      <c r="EY864" s="28"/>
      <c r="EZ864" s="28"/>
      <c r="FA864" s="28"/>
      <c r="FF864" s="193"/>
      <c r="FH864" s="28"/>
      <c r="FI864" s="28"/>
      <c r="FJ864" s="28"/>
      <c r="FO864" s="193"/>
      <c r="FQ864" s="28"/>
      <c r="FR864" s="28"/>
      <c r="FS864" s="28"/>
      <c r="FX864" s="193"/>
      <c r="FZ864" s="28"/>
      <c r="GA864" s="28"/>
      <c r="GB864" s="28"/>
      <c r="GG864" s="193"/>
      <c r="GI864" s="28"/>
      <c r="GJ864" s="28"/>
      <c r="GK864" s="28"/>
      <c r="GP864" s="193"/>
      <c r="GR864" s="28"/>
      <c r="GS864" s="28"/>
      <c r="GT864" s="28"/>
      <c r="GY864" s="193"/>
      <c r="HA864" s="28"/>
      <c r="HB864" s="28"/>
      <c r="HC864" s="28"/>
      <c r="HH864" s="193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">
      <c r="A865" s="311" t="s">
        <v>1190</v>
      </c>
      <c r="B865" s="39"/>
      <c r="C865" s="39"/>
      <c r="D865" s="376" t="s">
        <v>129</v>
      </c>
      <c r="E865" s="50">
        <f>COUNTIF($A$712:$BAG$785,A865)</f>
        <v>5</v>
      </c>
      <c r="F865" s="279">
        <f>SUM(G865:K865)</f>
        <v>0</v>
      </c>
      <c r="H865" s="402"/>
      <c r="I865" s="402"/>
      <c r="U865" s="28"/>
      <c r="V865" s="28"/>
      <c r="AA865" s="193"/>
      <c r="AC865" s="28"/>
      <c r="AD865" s="28"/>
      <c r="AE865" s="28"/>
      <c r="AJ865" s="193"/>
      <c r="AL865" s="28"/>
      <c r="AM865" s="28"/>
      <c r="AN865" s="28"/>
      <c r="AS865" s="193"/>
      <c r="AU865" s="28"/>
      <c r="AV865" s="28"/>
      <c r="AW865" s="28"/>
      <c r="BB865" s="193"/>
      <c r="BD865" s="28"/>
      <c r="BE865" s="28"/>
      <c r="BF865" s="28"/>
      <c r="BK865" s="193"/>
      <c r="BM865" s="28"/>
      <c r="BN865" s="28"/>
      <c r="BO865" s="28"/>
      <c r="BT865" s="193"/>
      <c r="BV865" s="28"/>
      <c r="BW865" s="28"/>
      <c r="BX865" s="28"/>
      <c r="CC865" s="193"/>
      <c r="CE865" s="28"/>
      <c r="CF865" s="28"/>
      <c r="CG865" s="28"/>
      <c r="CL865" s="193"/>
      <c r="CN865" s="28"/>
      <c r="CO865" s="28"/>
      <c r="CP865" s="28"/>
      <c r="CU865" s="193"/>
      <c r="CW865" s="28"/>
      <c r="CX865" s="28"/>
      <c r="CY865" s="28"/>
      <c r="DD865" s="193"/>
      <c r="DF865" s="28"/>
      <c r="DG865" s="28"/>
      <c r="DH865" s="28"/>
      <c r="DM865" s="193"/>
      <c r="DO865" s="28"/>
      <c r="DP865" s="28"/>
      <c r="DQ865" s="28"/>
      <c r="DV865" s="193"/>
      <c r="DX865" s="28"/>
      <c r="DY865" s="28"/>
      <c r="DZ865" s="28"/>
      <c r="EE865" s="193"/>
      <c r="EG865" s="28"/>
      <c r="EH865" s="28"/>
      <c r="EI865" s="28"/>
      <c r="EN865" s="193"/>
      <c r="EP865" s="28"/>
      <c r="EQ865" s="28"/>
      <c r="ER865" s="28"/>
      <c r="EW865" s="193"/>
      <c r="EY865" s="28"/>
      <c r="EZ865" s="28"/>
      <c r="FA865" s="28"/>
      <c r="FF865" s="193"/>
      <c r="FH865" s="28"/>
      <c r="FI865" s="28"/>
      <c r="FJ865" s="28"/>
      <c r="FO865" s="193"/>
      <c r="FQ865" s="28"/>
      <c r="FR865" s="28"/>
      <c r="FS865" s="28"/>
      <c r="FX865" s="193"/>
      <c r="FZ865" s="28"/>
      <c r="GA865" s="28"/>
      <c r="GB865" s="28"/>
      <c r="GG865" s="193"/>
      <c r="GI865" s="28"/>
      <c r="GJ865" s="28"/>
      <c r="GK865" s="28"/>
      <c r="GP865" s="193"/>
      <c r="GR865" s="28"/>
      <c r="GS865" s="28"/>
      <c r="GT865" s="28"/>
      <c r="GY865" s="193"/>
      <c r="HA865" s="28"/>
      <c r="HB865" s="28"/>
      <c r="HC865" s="28"/>
      <c r="HH865" s="193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5" t="s">
        <v>2896</v>
      </c>
      <c r="B866" s="378"/>
      <c r="C866" s="378"/>
      <c r="D866" s="376" t="s">
        <v>129</v>
      </c>
      <c r="E866" s="50">
        <f>COUNTIF($A$712:$BAG$785,A866)</f>
        <v>0</v>
      </c>
      <c r="F866" s="279">
        <f>SUM(G866:K866)</f>
        <v>0</v>
      </c>
      <c r="H866" s="396"/>
      <c r="U866" s="28"/>
      <c r="V866" s="28"/>
      <c r="AA866" s="193"/>
      <c r="AC866" s="28"/>
      <c r="AD866" s="28"/>
      <c r="AE866" s="28"/>
      <c r="AJ866" s="193"/>
      <c r="AL866" s="28"/>
      <c r="AM866" s="28"/>
      <c r="AN866" s="28"/>
      <c r="AS866" s="193"/>
      <c r="AU866" s="28"/>
      <c r="AV866" s="28"/>
      <c r="AW866" s="28"/>
      <c r="BB866" s="193"/>
      <c r="BD866" s="28"/>
      <c r="BE866" s="28"/>
      <c r="BF866" s="28"/>
      <c r="BK866" s="193"/>
      <c r="BM866" s="28"/>
      <c r="BN866" s="28"/>
      <c r="BO866" s="28"/>
      <c r="BT866" s="193"/>
      <c r="BV866" s="28"/>
      <c r="BW866" s="28"/>
      <c r="BX866" s="28"/>
      <c r="CC866" s="193"/>
      <c r="CE866" s="28"/>
      <c r="CF866" s="28"/>
      <c r="CG866" s="28"/>
      <c r="CL866" s="193"/>
      <c r="CN866" s="28"/>
      <c r="CO866" s="28"/>
      <c r="CP866" s="28"/>
      <c r="CU866" s="193"/>
      <c r="CW866" s="28"/>
      <c r="CX866" s="28"/>
      <c r="CY866" s="28"/>
      <c r="DD866" s="193"/>
      <c r="DF866" s="28"/>
      <c r="DG866" s="28"/>
      <c r="DH866" s="28"/>
      <c r="DM866" s="193"/>
      <c r="DO866" s="28"/>
      <c r="DP866" s="28"/>
      <c r="DQ866" s="28"/>
      <c r="DV866" s="193"/>
      <c r="DX866" s="28"/>
      <c r="DY866" s="28"/>
      <c r="DZ866" s="28"/>
      <c r="EE866" s="193"/>
      <c r="EG866" s="28"/>
      <c r="EH866" s="28"/>
      <c r="EI866" s="28"/>
      <c r="EN866" s="193"/>
      <c r="EP866" s="28"/>
      <c r="EQ866" s="28"/>
      <c r="ER866" s="28"/>
      <c r="EW866" s="193"/>
      <c r="EY866" s="28"/>
      <c r="EZ866" s="28"/>
      <c r="FA866" s="28"/>
      <c r="FF866" s="193"/>
      <c r="FH866" s="28"/>
      <c r="FI866" s="28"/>
      <c r="FJ866" s="28"/>
      <c r="FO866" s="193"/>
      <c r="FQ866" s="28"/>
      <c r="FR866" s="28"/>
      <c r="FS866" s="28"/>
      <c r="FX866" s="193"/>
      <c r="FZ866" s="28"/>
      <c r="GA866" s="28"/>
      <c r="GB866" s="28"/>
      <c r="GG866" s="193"/>
      <c r="GI866" s="28"/>
      <c r="GJ866" s="28"/>
      <c r="GK866" s="28"/>
      <c r="GP866" s="193"/>
      <c r="GR866" s="28"/>
      <c r="GS866" s="28"/>
      <c r="GT866" s="28"/>
      <c r="GY866" s="193"/>
      <c r="HA866" s="28"/>
      <c r="HB866" s="28"/>
      <c r="HC866" s="28"/>
      <c r="HH866" s="193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205" t="s">
        <v>3000</v>
      </c>
      <c r="B867" s="378"/>
      <c r="C867" s="378"/>
      <c r="D867" s="376" t="s">
        <v>129</v>
      </c>
      <c r="E867" s="50">
        <f>COUNTIF($A$712:$BAG$785,A867)</f>
        <v>1</v>
      </c>
      <c r="F867" s="279">
        <f>SUM(G867:K867)</f>
        <v>0</v>
      </c>
      <c r="H867" s="396"/>
      <c r="U867" s="28"/>
      <c r="V867" s="28"/>
      <c r="AA867" s="193"/>
      <c r="AC867" s="28"/>
      <c r="AD867" s="28"/>
      <c r="AE867" s="28"/>
      <c r="AJ867" s="193"/>
      <c r="AL867" s="28"/>
      <c r="AM867" s="28"/>
      <c r="AN867" s="28"/>
      <c r="AS867" s="193"/>
      <c r="AU867" s="28"/>
      <c r="AV867" s="28"/>
      <c r="AW867" s="28"/>
      <c r="BB867" s="193"/>
      <c r="BD867" s="28"/>
      <c r="BE867" s="28"/>
      <c r="BF867" s="28"/>
      <c r="BK867" s="193"/>
      <c r="BM867" s="28"/>
      <c r="BN867" s="28"/>
      <c r="BO867" s="28"/>
      <c r="BT867" s="193"/>
      <c r="BV867" s="28"/>
      <c r="BW867" s="28"/>
      <c r="BX867" s="28"/>
      <c r="CC867" s="193"/>
      <c r="CE867" s="28"/>
      <c r="CF867" s="28"/>
      <c r="CG867" s="28"/>
      <c r="CL867" s="193"/>
      <c r="CN867" s="28"/>
      <c r="CO867" s="28"/>
      <c r="CP867" s="28"/>
      <c r="CU867" s="193"/>
      <c r="CW867" s="28"/>
      <c r="CX867" s="28"/>
      <c r="CY867" s="28"/>
      <c r="DD867" s="193"/>
      <c r="DF867" s="28"/>
      <c r="DG867" s="28"/>
      <c r="DH867" s="28"/>
      <c r="DM867" s="193"/>
      <c r="DO867" s="28"/>
      <c r="DP867" s="28"/>
      <c r="DQ867" s="28"/>
      <c r="DV867" s="193"/>
      <c r="DX867" s="28"/>
      <c r="DY867" s="28"/>
      <c r="DZ867" s="28"/>
      <c r="EE867" s="193"/>
      <c r="EG867" s="28"/>
      <c r="EH867" s="28"/>
      <c r="EI867" s="28"/>
      <c r="EN867" s="193"/>
      <c r="EP867" s="28"/>
      <c r="EQ867" s="28"/>
      <c r="ER867" s="28"/>
      <c r="EW867" s="193"/>
      <c r="EY867" s="28"/>
      <c r="EZ867" s="28"/>
      <c r="FA867" s="28"/>
      <c r="FF867" s="193"/>
      <c r="FH867" s="28"/>
      <c r="FI867" s="28"/>
      <c r="FJ867" s="28"/>
      <c r="FO867" s="193"/>
      <c r="FQ867" s="28"/>
      <c r="FR867" s="28"/>
      <c r="FS867" s="28"/>
      <c r="FX867" s="193"/>
      <c r="FZ867" s="28"/>
      <c r="GA867" s="28"/>
      <c r="GB867" s="28"/>
      <c r="GG867" s="193"/>
      <c r="GI867" s="28"/>
      <c r="GJ867" s="28"/>
      <c r="GK867" s="28"/>
      <c r="GP867" s="193"/>
      <c r="GR867" s="28"/>
      <c r="GS867" s="28"/>
      <c r="GT867" s="28"/>
      <c r="GY867" s="193"/>
      <c r="HA867" s="28"/>
      <c r="HB867" s="28"/>
      <c r="HC867" s="28"/>
      <c r="HH867" s="193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5" t="s">
        <v>2999</v>
      </c>
      <c r="B868" s="378"/>
      <c r="C868" s="378"/>
      <c r="D868" s="376" t="s">
        <v>129</v>
      </c>
      <c r="E868" s="50">
        <f>COUNTIF($A$712:$BAG$785,A868)</f>
        <v>0</v>
      </c>
      <c r="F868" s="279">
        <f>SUM(G868:K868)</f>
        <v>0</v>
      </c>
      <c r="N868" s="28"/>
      <c r="R868" s="193"/>
      <c r="T868" s="28"/>
      <c r="U868" s="28"/>
      <c r="V868" s="28"/>
      <c r="AA868" s="193"/>
      <c r="AC868" s="28"/>
      <c r="AD868" s="28"/>
      <c r="AE868" s="28"/>
      <c r="AJ868" s="193"/>
      <c r="AL868" s="28"/>
      <c r="AM868" s="28"/>
      <c r="AN868" s="28"/>
      <c r="AS868" s="193"/>
      <c r="AU868" s="28"/>
      <c r="AV868" s="28"/>
      <c r="AW868" s="28"/>
      <c r="BB868" s="193"/>
      <c r="BD868" s="28"/>
      <c r="BE868" s="28"/>
      <c r="BF868" s="28"/>
      <c r="BK868" s="193"/>
      <c r="BM868" s="28"/>
      <c r="BN868" s="28"/>
      <c r="BO868" s="28"/>
      <c r="BT868" s="193"/>
      <c r="BV868" s="28"/>
      <c r="BW868" s="28"/>
      <c r="BX868" s="28"/>
      <c r="CC868" s="193"/>
      <c r="CE868" s="28"/>
      <c r="CF868" s="28"/>
      <c r="CG868" s="28"/>
      <c r="CL868" s="193"/>
      <c r="CN868" s="28"/>
      <c r="CO868" s="28"/>
      <c r="CP868" s="28"/>
      <c r="CU868" s="193"/>
      <c r="CW868" s="28"/>
      <c r="CX868" s="28"/>
      <c r="CY868" s="28"/>
      <c r="DD868" s="193"/>
      <c r="DF868" s="28"/>
      <c r="DG868" s="28"/>
      <c r="DH868" s="28"/>
      <c r="DM868" s="193"/>
      <c r="DO868" s="28"/>
      <c r="DP868" s="28"/>
      <c r="DQ868" s="28"/>
      <c r="DV868" s="193"/>
      <c r="DX868" s="28"/>
      <c r="DY868" s="28"/>
      <c r="DZ868" s="28"/>
      <c r="EE868" s="193"/>
      <c r="EG868" s="28"/>
      <c r="EH868" s="28"/>
      <c r="EI868" s="28"/>
      <c r="EN868" s="193"/>
      <c r="EP868" s="28"/>
      <c r="EQ868" s="28"/>
      <c r="ER868" s="28"/>
      <c r="EW868" s="193"/>
      <c r="EY868" s="28"/>
      <c r="EZ868" s="28"/>
      <c r="FA868" s="28"/>
      <c r="FF868" s="193"/>
      <c r="FH868" s="28"/>
      <c r="FI868" s="28"/>
      <c r="FJ868" s="28"/>
      <c r="FO868" s="193"/>
      <c r="FQ868" s="28"/>
      <c r="FR868" s="28"/>
      <c r="FS868" s="28"/>
      <c r="FX868" s="193"/>
      <c r="FZ868" s="28"/>
      <c r="GA868" s="28"/>
      <c r="GB868" s="28"/>
      <c r="GG868" s="193"/>
      <c r="GI868" s="28"/>
      <c r="GJ868" s="28"/>
      <c r="GK868" s="28"/>
      <c r="GP868" s="193"/>
      <c r="GR868" s="28"/>
      <c r="GS868" s="28"/>
      <c r="GT868" s="28"/>
      <c r="GY868" s="193"/>
      <c r="HA868" s="28"/>
      <c r="HB868" s="28"/>
      <c r="HC868" s="28"/>
      <c r="HH868" s="193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205" t="s">
        <v>2899</v>
      </c>
      <c r="B869" s="378"/>
      <c r="C869" s="378"/>
      <c r="D869" s="376" t="s">
        <v>129</v>
      </c>
      <c r="E869" s="50">
        <f>COUNTIF($A$712:$BAG$785,A869)</f>
        <v>0</v>
      </c>
      <c r="F869" s="279">
        <f>SUM(G869:K869)</f>
        <v>0</v>
      </c>
      <c r="N869" s="28"/>
      <c r="R869" s="193"/>
      <c r="T869" s="28"/>
      <c r="U869" s="28"/>
      <c r="V869" s="28"/>
      <c r="AA869" s="193"/>
      <c r="AC869" s="28"/>
      <c r="AD869" s="28"/>
      <c r="AE869" s="28"/>
      <c r="AJ869" s="193"/>
      <c r="AL869" s="28"/>
      <c r="AM869" s="28"/>
      <c r="AN869" s="28"/>
      <c r="AS869" s="193"/>
      <c r="AU869" s="28"/>
      <c r="AV869" s="28"/>
      <c r="AW869" s="28"/>
      <c r="BB869" s="193"/>
      <c r="BD869" s="28"/>
      <c r="BE869" s="28"/>
      <c r="BF869" s="28"/>
      <c r="BK869" s="193"/>
      <c r="BM869" s="28"/>
      <c r="BN869" s="28"/>
      <c r="BO869" s="28"/>
      <c r="BT869" s="193"/>
      <c r="BV869" s="28"/>
      <c r="BW869" s="28"/>
      <c r="BX869" s="28"/>
      <c r="CC869" s="193"/>
      <c r="CE869" s="28"/>
      <c r="CF869" s="28"/>
      <c r="CG869" s="28"/>
      <c r="CL869" s="193"/>
      <c r="CN869" s="28"/>
      <c r="CO869" s="28"/>
      <c r="CP869" s="28"/>
      <c r="CU869" s="193"/>
      <c r="CW869" s="28"/>
      <c r="CX869" s="28"/>
      <c r="CY869" s="28"/>
      <c r="DD869" s="193"/>
      <c r="DF869" s="28"/>
      <c r="DG869" s="28"/>
      <c r="DH869" s="28"/>
      <c r="DM869" s="193"/>
      <c r="DO869" s="28"/>
      <c r="DP869" s="28"/>
      <c r="DQ869" s="28"/>
      <c r="DV869" s="193"/>
      <c r="DX869" s="28"/>
      <c r="DY869" s="28"/>
      <c r="DZ869" s="28"/>
      <c r="EE869" s="193"/>
      <c r="EG869" s="28"/>
      <c r="EH869" s="28"/>
      <c r="EI869" s="28"/>
      <c r="EN869" s="193"/>
      <c r="EP869" s="28"/>
      <c r="EQ869" s="28"/>
      <c r="ER869" s="28"/>
      <c r="EW869" s="193"/>
      <c r="EY869" s="28"/>
      <c r="EZ869" s="28"/>
      <c r="FA869" s="28"/>
      <c r="FF869" s="193"/>
      <c r="FH869" s="28"/>
      <c r="FI869" s="28"/>
      <c r="FJ869" s="28"/>
      <c r="FO869" s="193"/>
      <c r="FQ869" s="28"/>
      <c r="FR869" s="28"/>
      <c r="FS869" s="28"/>
      <c r="FX869" s="193"/>
      <c r="FZ869" s="28"/>
      <c r="GA869" s="28"/>
      <c r="GB869" s="28"/>
      <c r="GG869" s="193"/>
      <c r="GI869" s="28"/>
      <c r="GJ869" s="28"/>
      <c r="GK869" s="28"/>
      <c r="GP869" s="193"/>
      <c r="GR869" s="28"/>
      <c r="GS869" s="28"/>
      <c r="GT869" s="28"/>
      <c r="GY869" s="193"/>
      <c r="HA869" s="28"/>
      <c r="HB869" s="28"/>
      <c r="HC869" s="28"/>
      <c r="HH869" s="193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311" t="s">
        <v>445</v>
      </c>
      <c r="B870" s="271"/>
      <c r="C870" s="271"/>
      <c r="D870" s="376" t="s">
        <v>135</v>
      </c>
      <c r="E870" s="50">
        <f>COUNTIF($A$712:$BAG$785,A870)</f>
        <v>7</v>
      </c>
      <c r="F870" s="279">
        <f>SUM(G870:K870)</f>
        <v>0</v>
      </c>
      <c r="N870" s="28"/>
      <c r="R870" s="193"/>
      <c r="T870" s="28"/>
      <c r="U870" s="28"/>
      <c r="V870" s="28"/>
      <c r="AA870" s="193"/>
      <c r="AC870" s="28"/>
      <c r="AD870" s="28"/>
      <c r="AE870" s="28"/>
      <c r="AJ870" s="193"/>
      <c r="AL870" s="28"/>
      <c r="AM870" s="28"/>
      <c r="AN870" s="28"/>
      <c r="AS870" s="193"/>
      <c r="AU870" s="28"/>
      <c r="AV870" s="28"/>
      <c r="AW870" s="28"/>
      <c r="BB870" s="193"/>
      <c r="BD870" s="28"/>
      <c r="BE870" s="28"/>
      <c r="BF870" s="28"/>
      <c r="BK870" s="193"/>
      <c r="BM870" s="28"/>
      <c r="BN870" s="28"/>
      <c r="BO870" s="28"/>
      <c r="BT870" s="193"/>
      <c r="BV870" s="28"/>
      <c r="BW870" s="28"/>
      <c r="BX870" s="28"/>
      <c r="CC870" s="193"/>
      <c r="CE870" s="28"/>
      <c r="CF870" s="28"/>
      <c r="CG870" s="28"/>
      <c r="CL870" s="193"/>
      <c r="CN870" s="28"/>
      <c r="CO870" s="28"/>
      <c r="CP870" s="28"/>
      <c r="CU870" s="193"/>
      <c r="CW870" s="28"/>
      <c r="CX870" s="28"/>
      <c r="CY870" s="28"/>
      <c r="DD870" s="193"/>
      <c r="DF870" s="28"/>
      <c r="DG870" s="28"/>
      <c r="DH870" s="28"/>
      <c r="DM870" s="193"/>
      <c r="DO870" s="28"/>
      <c r="DP870" s="28"/>
      <c r="DQ870" s="28"/>
      <c r="DV870" s="193"/>
      <c r="DX870" s="28"/>
      <c r="DY870" s="28"/>
      <c r="DZ870" s="28"/>
      <c r="EE870" s="193"/>
      <c r="EG870" s="28"/>
      <c r="EH870" s="28"/>
      <c r="EI870" s="28"/>
      <c r="EN870" s="193"/>
      <c r="EP870" s="28"/>
      <c r="EQ870" s="28"/>
      <c r="ER870" s="28"/>
      <c r="EW870" s="193"/>
      <c r="EY870" s="28"/>
      <c r="EZ870" s="28"/>
      <c r="FA870" s="28"/>
      <c r="FF870" s="193"/>
      <c r="FH870" s="28"/>
      <c r="FI870" s="28"/>
      <c r="FJ870" s="28"/>
      <c r="FO870" s="193"/>
      <c r="FQ870" s="28"/>
      <c r="FR870" s="28"/>
      <c r="FS870" s="28"/>
      <c r="FX870" s="193"/>
      <c r="FZ870" s="28"/>
      <c r="GA870" s="28"/>
      <c r="GB870" s="28"/>
      <c r="GG870" s="193"/>
      <c r="GI870" s="28"/>
      <c r="GJ870" s="28"/>
      <c r="GK870" s="28"/>
      <c r="GP870" s="193"/>
      <c r="GR870" s="28"/>
      <c r="GS870" s="28"/>
      <c r="GT870" s="28"/>
      <c r="GY870" s="193"/>
      <c r="HA870" s="28"/>
      <c r="HB870" s="28"/>
      <c r="HC870" s="28"/>
      <c r="HH870" s="193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11" t="s">
        <v>451</v>
      </c>
      <c r="B871" s="375"/>
      <c r="C871" s="375"/>
      <c r="D871" s="376" t="s">
        <v>137</v>
      </c>
      <c r="E871" s="50">
        <f>COUNTIF($A$712:$BAG$785,A871)</f>
        <v>34</v>
      </c>
      <c r="F871" s="279">
        <f>SUM(G871:K871)</f>
        <v>0</v>
      </c>
      <c r="N871" s="28"/>
      <c r="R871" s="193"/>
      <c r="T871" s="28"/>
      <c r="U871" s="28"/>
      <c r="V871" s="28"/>
      <c r="AA871" s="193"/>
      <c r="AC871" s="28"/>
      <c r="AD871" s="28"/>
      <c r="AE871" s="28"/>
      <c r="AJ871" s="193"/>
      <c r="AL871" s="28"/>
      <c r="AM871" s="28"/>
      <c r="AN871" s="28"/>
      <c r="AS871" s="193"/>
      <c r="AU871" s="28"/>
      <c r="AV871" s="28"/>
      <c r="AW871" s="28"/>
      <c r="BB871" s="193"/>
      <c r="BD871" s="28"/>
      <c r="BE871" s="28"/>
      <c r="BF871" s="28"/>
      <c r="BK871" s="193"/>
      <c r="BM871" s="28"/>
      <c r="BN871" s="28"/>
      <c r="BO871" s="28"/>
      <c r="BT871" s="193"/>
      <c r="BV871" s="28"/>
      <c r="BW871" s="28"/>
      <c r="BX871" s="28"/>
      <c r="CC871" s="193"/>
      <c r="CE871" s="28"/>
      <c r="CF871" s="28"/>
      <c r="CG871" s="28"/>
      <c r="CL871" s="193"/>
      <c r="CN871" s="28"/>
      <c r="CO871" s="28"/>
      <c r="CP871" s="28"/>
      <c r="CU871" s="193"/>
      <c r="CW871" s="28"/>
      <c r="CX871" s="28"/>
      <c r="CY871" s="28"/>
      <c r="DD871" s="193"/>
      <c r="DF871" s="28"/>
      <c r="DG871" s="28"/>
      <c r="DH871" s="28"/>
      <c r="DM871" s="193"/>
      <c r="DO871" s="28"/>
      <c r="DP871" s="28"/>
      <c r="DQ871" s="28"/>
      <c r="DV871" s="193"/>
      <c r="DX871" s="28"/>
      <c r="DY871" s="28"/>
      <c r="DZ871" s="28"/>
      <c r="EE871" s="193"/>
      <c r="EG871" s="28"/>
      <c r="EH871" s="28"/>
      <c r="EI871" s="28"/>
      <c r="EN871" s="193"/>
      <c r="EP871" s="28"/>
      <c r="EQ871" s="28"/>
      <c r="ER871" s="28"/>
      <c r="EW871" s="193"/>
      <c r="EY871" s="28"/>
      <c r="EZ871" s="28"/>
      <c r="FA871" s="28"/>
      <c r="FF871" s="193"/>
      <c r="FH871" s="28"/>
      <c r="FI871" s="28"/>
      <c r="FJ871" s="28"/>
      <c r="FO871" s="193"/>
      <c r="FQ871" s="28"/>
      <c r="FR871" s="28"/>
      <c r="FS871" s="28"/>
      <c r="FX871" s="193"/>
      <c r="FZ871" s="28"/>
      <c r="GA871" s="28"/>
      <c r="GB871" s="28"/>
      <c r="GG871" s="193"/>
      <c r="GI871" s="28"/>
      <c r="GJ871" s="28"/>
      <c r="GK871" s="28"/>
      <c r="GP871" s="193"/>
      <c r="GR871" s="28"/>
      <c r="GS871" s="28"/>
      <c r="GT871" s="28"/>
      <c r="GY871" s="193"/>
      <c r="HA871" s="28"/>
      <c r="HB871" s="28"/>
      <c r="HC871" s="28"/>
      <c r="HH871" s="193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.75">
      <c r="A872" s="311" t="s">
        <v>441</v>
      </c>
      <c r="B872" s="375"/>
      <c r="C872" s="375"/>
      <c r="D872" s="376" t="s">
        <v>133</v>
      </c>
      <c r="E872" s="50">
        <f>COUNTIF($A$712:$BAG$785,A872)</f>
        <v>22</v>
      </c>
      <c r="F872" s="279">
        <f>SUM(G872:K872)</f>
        <v>0</v>
      </c>
      <c r="J872" s="402"/>
      <c r="K872" s="402"/>
      <c r="N872" s="28"/>
      <c r="R872" s="193"/>
      <c r="T872" s="28"/>
      <c r="U872" s="28"/>
      <c r="V872" s="28"/>
      <c r="AA872" s="193"/>
      <c r="AC872" s="28"/>
      <c r="AD872" s="28"/>
      <c r="AE872" s="28"/>
      <c r="AJ872" s="193"/>
      <c r="AL872" s="28"/>
      <c r="AM872" s="28"/>
      <c r="AN872" s="28"/>
      <c r="AS872" s="193"/>
      <c r="AU872" s="28"/>
      <c r="AV872" s="28"/>
      <c r="AW872" s="28"/>
      <c r="BB872" s="193"/>
      <c r="BD872" s="28"/>
      <c r="BE872" s="28"/>
      <c r="BF872" s="28"/>
      <c r="BK872" s="193"/>
      <c r="BM872" s="28"/>
      <c r="BN872" s="28"/>
      <c r="BO872" s="28"/>
      <c r="BT872" s="193"/>
      <c r="BV872" s="28"/>
      <c r="BW872" s="28"/>
      <c r="BX872" s="28"/>
      <c r="CC872" s="193"/>
      <c r="CE872" s="28"/>
      <c r="CF872" s="28"/>
      <c r="CG872" s="28"/>
      <c r="CL872" s="193"/>
      <c r="CN872" s="28"/>
      <c r="CO872" s="28"/>
      <c r="CP872" s="28"/>
      <c r="CU872" s="193"/>
      <c r="CW872" s="28"/>
      <c r="CX872" s="28"/>
      <c r="CY872" s="28"/>
      <c r="DD872" s="193"/>
      <c r="DF872" s="28"/>
      <c r="DG872" s="28"/>
      <c r="DH872" s="28"/>
      <c r="DM872" s="193"/>
      <c r="DO872" s="28"/>
      <c r="DP872" s="28"/>
      <c r="DQ872" s="28"/>
      <c r="DV872" s="193"/>
      <c r="DX872" s="28"/>
      <c r="DY872" s="28"/>
      <c r="DZ872" s="28"/>
      <c r="EE872" s="193"/>
      <c r="EG872" s="28"/>
      <c r="EH872" s="28"/>
      <c r="EI872" s="28"/>
      <c r="EN872" s="193"/>
      <c r="EP872" s="28"/>
      <c r="EQ872" s="28"/>
      <c r="ER872" s="28"/>
      <c r="EW872" s="193"/>
      <c r="EY872" s="28"/>
      <c r="EZ872" s="28"/>
      <c r="FA872" s="28"/>
      <c r="FF872" s="193"/>
      <c r="FH872" s="28"/>
      <c r="FI872" s="28"/>
      <c r="FJ872" s="28"/>
      <c r="FO872" s="193"/>
      <c r="FQ872" s="28"/>
      <c r="FR872" s="28"/>
      <c r="FS872" s="28"/>
      <c r="FX872" s="193"/>
      <c r="FZ872" s="28"/>
      <c r="GA872" s="28"/>
      <c r="GB872" s="28"/>
      <c r="GG872" s="193"/>
      <c r="GI872" s="28"/>
      <c r="GJ872" s="28"/>
      <c r="GK872" s="28"/>
      <c r="GP872" s="193"/>
      <c r="GR872" s="28"/>
      <c r="GS872" s="28"/>
      <c r="GT872" s="28"/>
      <c r="GY872" s="193"/>
      <c r="HA872" s="28"/>
      <c r="HB872" s="28"/>
      <c r="HC872" s="28"/>
      <c r="HH872" s="193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">
      <c r="A873" s="205" t="s">
        <v>3157</v>
      </c>
      <c r="B873" s="378"/>
      <c r="C873" s="378"/>
      <c r="D873" s="376" t="s">
        <v>129</v>
      </c>
      <c r="E873" s="50">
        <f>COUNTIF($A$712:$BAG$785,A873)</f>
        <v>0</v>
      </c>
      <c r="F873" s="279">
        <f>SUM(G873:K873)</f>
        <v>0</v>
      </c>
      <c r="H873" s="396"/>
      <c r="N873" s="28"/>
      <c r="R873" s="193"/>
      <c r="T873" s="28"/>
      <c r="U873" s="28"/>
      <c r="V873" s="28"/>
      <c r="AA873" s="193"/>
      <c r="AC873" s="28"/>
      <c r="AD873" s="28"/>
      <c r="AE873" s="28"/>
      <c r="AJ873" s="193"/>
      <c r="AL873" s="28"/>
      <c r="AM873" s="28"/>
      <c r="AN873" s="28"/>
      <c r="AS873" s="193"/>
      <c r="AU873" s="28"/>
      <c r="AV873" s="28"/>
      <c r="AW873" s="28"/>
      <c r="BB873" s="193"/>
      <c r="BD873" s="28"/>
      <c r="BE873" s="28"/>
      <c r="BF873" s="28"/>
      <c r="BK873" s="193"/>
      <c r="BM873" s="28"/>
      <c r="BN873" s="28"/>
      <c r="BO873" s="28"/>
      <c r="BT873" s="193"/>
      <c r="BV873" s="28"/>
      <c r="BW873" s="28"/>
      <c r="BX873" s="28"/>
      <c r="CC873" s="193"/>
      <c r="CE873" s="28"/>
      <c r="CF873" s="28"/>
      <c r="CG873" s="28"/>
      <c r="CL873" s="193"/>
      <c r="CN873" s="28"/>
      <c r="CO873" s="28"/>
      <c r="CP873" s="28"/>
      <c r="CU873" s="193"/>
      <c r="CW873" s="28"/>
      <c r="CX873" s="28"/>
      <c r="CY873" s="28"/>
      <c r="DD873" s="193"/>
      <c r="DF873" s="28"/>
      <c r="DG873" s="28"/>
      <c r="DH873" s="28"/>
      <c r="DM873" s="193"/>
      <c r="DO873" s="28"/>
      <c r="DP873" s="28"/>
      <c r="DQ873" s="28"/>
      <c r="DV873" s="193"/>
      <c r="DX873" s="28"/>
      <c r="DY873" s="28"/>
      <c r="DZ873" s="28"/>
      <c r="EE873" s="193"/>
      <c r="EG873" s="28"/>
      <c r="EH873" s="28"/>
      <c r="EI873" s="28"/>
      <c r="EN873" s="193"/>
      <c r="EP873" s="28"/>
      <c r="EQ873" s="28"/>
      <c r="ER873" s="28"/>
      <c r="EW873" s="193"/>
      <c r="EY873" s="28"/>
      <c r="EZ873" s="28"/>
      <c r="FA873" s="28"/>
      <c r="FF873" s="193"/>
      <c r="FH873" s="28"/>
      <c r="FI873" s="28"/>
      <c r="FJ873" s="28"/>
      <c r="FO873" s="193"/>
      <c r="FQ873" s="28"/>
      <c r="FR873" s="28"/>
      <c r="FS873" s="28"/>
      <c r="FX873" s="193"/>
      <c r="FZ873" s="28"/>
      <c r="GA873" s="28"/>
      <c r="GB873" s="28"/>
      <c r="GG873" s="193"/>
      <c r="GI873" s="28"/>
      <c r="GJ873" s="28"/>
      <c r="GK873" s="28"/>
      <c r="GP873" s="193"/>
      <c r="GR873" s="28"/>
      <c r="GS873" s="28"/>
      <c r="GT873" s="28"/>
      <c r="GY873" s="193"/>
      <c r="HA873" s="28"/>
      <c r="HB873" s="28"/>
      <c r="HC873" s="28"/>
      <c r="HH873" s="193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205" t="s">
        <v>2338</v>
      </c>
      <c r="B874" s="28"/>
      <c r="C874" s="378"/>
      <c r="D874" s="376" t="s">
        <v>132</v>
      </c>
      <c r="E874" s="50">
        <f>COUNTIF($A$712:$BAG$785,A874)</f>
        <v>3</v>
      </c>
      <c r="F874" s="279">
        <f>SUM(G874:K874)</f>
        <v>0</v>
      </c>
      <c r="H874" s="396"/>
      <c r="N874" s="28"/>
      <c r="R874" s="193"/>
      <c r="T874" s="28"/>
      <c r="U874" s="28"/>
      <c r="V874" s="28"/>
      <c r="AA874" s="193"/>
      <c r="AC874" s="28"/>
      <c r="AD874" s="28"/>
      <c r="AE874" s="28"/>
      <c r="AJ874" s="193"/>
      <c r="AL874" s="28"/>
      <c r="AM874" s="28"/>
      <c r="AN874" s="28"/>
      <c r="AS874" s="193"/>
      <c r="AU874" s="28"/>
      <c r="AV874" s="28"/>
      <c r="AW874" s="28"/>
      <c r="BB874" s="193"/>
      <c r="BD874" s="28"/>
      <c r="BE874" s="28"/>
      <c r="BF874" s="28"/>
      <c r="BK874" s="193"/>
      <c r="BM874" s="28"/>
      <c r="BN874" s="28"/>
      <c r="BO874" s="28"/>
      <c r="BT874" s="193"/>
      <c r="BV874" s="28"/>
      <c r="BW874" s="28"/>
      <c r="BX874" s="28"/>
      <c r="CC874" s="193"/>
      <c r="CE874" s="28"/>
      <c r="CF874" s="28"/>
      <c r="CG874" s="28"/>
      <c r="CL874" s="193"/>
      <c r="CN874" s="28"/>
      <c r="CO874" s="28"/>
      <c r="CP874" s="28"/>
      <c r="CU874" s="193"/>
      <c r="CW874" s="28"/>
      <c r="CX874" s="28"/>
      <c r="CY874" s="28"/>
      <c r="DD874" s="193"/>
      <c r="DF874" s="28"/>
      <c r="DG874" s="28"/>
      <c r="DH874" s="28"/>
      <c r="DM874" s="193"/>
      <c r="DO874" s="28"/>
      <c r="DP874" s="28"/>
      <c r="DQ874" s="28"/>
      <c r="DV874" s="193"/>
      <c r="DX874" s="28"/>
      <c r="DY874" s="28"/>
      <c r="DZ874" s="28"/>
      <c r="EE874" s="193"/>
      <c r="EG874" s="28"/>
      <c r="EH874" s="28"/>
      <c r="EI874" s="28"/>
      <c r="EN874" s="193"/>
      <c r="EP874" s="28"/>
      <c r="EQ874" s="28"/>
      <c r="ER874" s="28"/>
      <c r="EW874" s="193"/>
      <c r="EY874" s="28"/>
      <c r="EZ874" s="28"/>
      <c r="FA874" s="28"/>
      <c r="FF874" s="193"/>
      <c r="FH874" s="28"/>
      <c r="FI874" s="28"/>
      <c r="FJ874" s="28"/>
      <c r="FO874" s="193"/>
      <c r="FQ874" s="28"/>
      <c r="FR874" s="28"/>
      <c r="FS874" s="28"/>
      <c r="FX874" s="193"/>
      <c r="FZ874" s="28"/>
      <c r="GA874" s="28"/>
      <c r="GB874" s="28"/>
      <c r="GG874" s="193"/>
      <c r="GI874" s="28"/>
      <c r="GJ874" s="28"/>
      <c r="GK874" s="28"/>
      <c r="GP874" s="193"/>
      <c r="GR874" s="28"/>
      <c r="GS874" s="28"/>
      <c r="GT874" s="28"/>
      <c r="GY874" s="193"/>
      <c r="HA874" s="28"/>
      <c r="HB874" s="28"/>
      <c r="HC874" s="28"/>
      <c r="HH874" s="193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205" t="s">
        <v>2763</v>
      </c>
      <c r="B875" s="378"/>
      <c r="C875" s="378"/>
      <c r="D875" s="376" t="s">
        <v>129</v>
      </c>
      <c r="E875" s="50">
        <f>COUNTIF($A$712:$BAG$785,A875)</f>
        <v>0</v>
      </c>
      <c r="F875" s="279">
        <f>SUM(G875:K875)</f>
        <v>0</v>
      </c>
      <c r="H875" s="396"/>
      <c r="N875" s="28"/>
      <c r="R875" s="193"/>
      <c r="T875" s="28"/>
      <c r="U875" s="28"/>
      <c r="V875" s="28"/>
      <c r="AA875" s="193"/>
      <c r="AC875" s="28"/>
      <c r="AD875" s="28"/>
      <c r="AE875" s="28"/>
      <c r="AJ875" s="193"/>
      <c r="AL875" s="28"/>
      <c r="AM875" s="28"/>
      <c r="AN875" s="28"/>
      <c r="AS875" s="193"/>
      <c r="AU875" s="28"/>
      <c r="AV875" s="28"/>
      <c r="AW875" s="28"/>
      <c r="BB875" s="193"/>
      <c r="BD875" s="28"/>
      <c r="BE875" s="28"/>
      <c r="BF875" s="28"/>
      <c r="BK875" s="193"/>
      <c r="BM875" s="28"/>
      <c r="BN875" s="28"/>
      <c r="BO875" s="28"/>
      <c r="BT875" s="193"/>
      <c r="BV875" s="28"/>
      <c r="BW875" s="28"/>
      <c r="BX875" s="28"/>
      <c r="CC875" s="193"/>
      <c r="CE875" s="28"/>
      <c r="CF875" s="28"/>
      <c r="CG875" s="28"/>
      <c r="CL875" s="193"/>
      <c r="CN875" s="28"/>
      <c r="CO875" s="28"/>
      <c r="CP875" s="28"/>
      <c r="CU875" s="193"/>
      <c r="CW875" s="28"/>
      <c r="CX875" s="28"/>
      <c r="CY875" s="28"/>
      <c r="DD875" s="193"/>
      <c r="DF875" s="28"/>
      <c r="DG875" s="28"/>
      <c r="DH875" s="28"/>
      <c r="DM875" s="193"/>
      <c r="DO875" s="28"/>
      <c r="DP875" s="28"/>
      <c r="DQ875" s="28"/>
      <c r="DV875" s="193"/>
      <c r="DX875" s="28"/>
      <c r="DY875" s="28"/>
      <c r="DZ875" s="28"/>
      <c r="EE875" s="193"/>
      <c r="EG875" s="28"/>
      <c r="EH875" s="28"/>
      <c r="EI875" s="28"/>
      <c r="EN875" s="193"/>
      <c r="EP875" s="28"/>
      <c r="EQ875" s="28"/>
      <c r="ER875" s="28"/>
      <c r="EW875" s="193"/>
      <c r="EY875" s="28"/>
      <c r="EZ875" s="28"/>
      <c r="FA875" s="28"/>
      <c r="FF875" s="193"/>
      <c r="FH875" s="28"/>
      <c r="FI875" s="28"/>
      <c r="FJ875" s="28"/>
      <c r="FO875" s="193"/>
      <c r="FQ875" s="28"/>
      <c r="FR875" s="28"/>
      <c r="FS875" s="28"/>
      <c r="FX875" s="193"/>
      <c r="FZ875" s="28"/>
      <c r="GA875" s="28"/>
      <c r="GB875" s="28"/>
      <c r="GG875" s="193"/>
      <c r="GI875" s="28"/>
      <c r="GJ875" s="28"/>
      <c r="GK875" s="28"/>
      <c r="GP875" s="193"/>
      <c r="GR875" s="28"/>
      <c r="GS875" s="28"/>
      <c r="GT875" s="28"/>
      <c r="GY875" s="193"/>
      <c r="HA875" s="28"/>
      <c r="HB875" s="28"/>
      <c r="HC875" s="28"/>
      <c r="HH875" s="193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5" t="s">
        <v>3115</v>
      </c>
      <c r="B876" s="39"/>
      <c r="C876" s="39"/>
      <c r="D876" s="376" t="s">
        <v>132</v>
      </c>
      <c r="E876" s="50">
        <f>COUNTIF($A$712:$BAG$785,A876)</f>
        <v>4</v>
      </c>
      <c r="F876" s="279">
        <f>SUM(G876:K876)</f>
        <v>0</v>
      </c>
      <c r="H876" s="402"/>
      <c r="I876" s="402"/>
      <c r="N876" s="28"/>
      <c r="R876" s="193"/>
      <c r="T876" s="28"/>
      <c r="U876" s="28"/>
      <c r="V876" s="28"/>
      <c r="AA876" s="193"/>
      <c r="AC876" s="28"/>
      <c r="AD876" s="28"/>
      <c r="AE876" s="28"/>
      <c r="AJ876" s="193"/>
      <c r="AL876" s="28"/>
      <c r="AM876" s="28"/>
      <c r="AN876" s="28"/>
      <c r="AS876" s="193"/>
      <c r="AU876" s="28"/>
      <c r="AV876" s="28"/>
      <c r="AW876" s="28"/>
      <c r="BB876" s="193"/>
      <c r="BD876" s="28"/>
      <c r="BE876" s="28"/>
      <c r="BF876" s="28"/>
      <c r="BK876" s="193"/>
      <c r="BM876" s="28"/>
      <c r="BN876" s="28"/>
      <c r="BO876" s="28"/>
      <c r="BT876" s="193"/>
      <c r="BV876" s="28"/>
      <c r="BW876" s="28"/>
      <c r="BX876" s="28"/>
      <c r="CC876" s="193"/>
      <c r="CE876" s="28"/>
      <c r="CF876" s="28"/>
      <c r="CG876" s="28"/>
      <c r="CL876" s="193"/>
      <c r="CN876" s="28"/>
      <c r="CO876" s="28"/>
      <c r="CP876" s="28"/>
      <c r="CU876" s="193"/>
      <c r="CW876" s="28"/>
      <c r="CX876" s="28"/>
      <c r="CY876" s="28"/>
      <c r="DD876" s="193"/>
      <c r="DF876" s="28"/>
      <c r="DG876" s="28"/>
      <c r="DH876" s="28"/>
      <c r="DM876" s="193"/>
      <c r="DO876" s="28"/>
      <c r="DP876" s="28"/>
      <c r="DQ876" s="28"/>
      <c r="DV876" s="193"/>
      <c r="DX876" s="28"/>
      <c r="DY876" s="28"/>
      <c r="DZ876" s="28"/>
      <c r="EE876" s="193"/>
      <c r="EG876" s="28"/>
      <c r="EH876" s="28"/>
      <c r="EI876" s="28"/>
      <c r="EN876" s="193"/>
      <c r="EP876" s="28"/>
      <c r="EQ876" s="28"/>
      <c r="ER876" s="28"/>
      <c r="EW876" s="193"/>
      <c r="EY876" s="28"/>
      <c r="EZ876" s="28"/>
      <c r="FA876" s="28"/>
      <c r="FF876" s="193"/>
      <c r="FH876" s="28"/>
      <c r="FI876" s="28"/>
      <c r="FJ876" s="28"/>
      <c r="FO876" s="193"/>
      <c r="FQ876" s="28"/>
      <c r="FR876" s="28"/>
      <c r="FS876" s="28"/>
      <c r="FX876" s="193"/>
      <c r="FZ876" s="28"/>
      <c r="GA876" s="28"/>
      <c r="GB876" s="28"/>
      <c r="GG876" s="193"/>
      <c r="GI876" s="28"/>
      <c r="GJ876" s="28"/>
      <c r="GK876" s="28"/>
      <c r="GP876" s="193"/>
      <c r="GR876" s="28"/>
      <c r="GS876" s="28"/>
      <c r="GT876" s="28"/>
      <c r="GY876" s="193"/>
      <c r="HA876" s="28"/>
      <c r="HB876" s="28"/>
      <c r="HC876" s="28"/>
      <c r="HH876" s="193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5" t="s">
        <v>2774</v>
      </c>
      <c r="B877" s="39"/>
      <c r="C877" s="39"/>
      <c r="D877" s="376" t="s">
        <v>135</v>
      </c>
      <c r="E877" s="50">
        <f>COUNTIF($A$712:$BAG$785,A877)</f>
        <v>70</v>
      </c>
      <c r="F877" s="279">
        <f>SUM(G877:K877)</f>
        <v>0</v>
      </c>
      <c r="H877" s="402"/>
      <c r="I877" s="402"/>
      <c r="N877" s="28"/>
      <c r="R877" s="193"/>
      <c r="T877" s="28"/>
      <c r="U877" s="28"/>
      <c r="V877" s="28"/>
      <c r="AA877" s="193"/>
      <c r="AC877" s="28"/>
      <c r="AD877" s="28"/>
      <c r="AE877" s="28"/>
      <c r="AJ877" s="193"/>
      <c r="AL877" s="28"/>
      <c r="AM877" s="28"/>
      <c r="AN877" s="28"/>
      <c r="AS877" s="193"/>
      <c r="AU877" s="28"/>
      <c r="AV877" s="28"/>
      <c r="AW877" s="28"/>
      <c r="BB877" s="193"/>
      <c r="BD877" s="28"/>
      <c r="BE877" s="28"/>
      <c r="BF877" s="28"/>
      <c r="BK877" s="193"/>
      <c r="BM877" s="28"/>
      <c r="BN877" s="28"/>
      <c r="BO877" s="28"/>
      <c r="BT877" s="193"/>
      <c r="BV877" s="28"/>
      <c r="BW877" s="28"/>
      <c r="BX877" s="28"/>
      <c r="CC877" s="193"/>
      <c r="CE877" s="28"/>
      <c r="CF877" s="28"/>
      <c r="CG877" s="28"/>
      <c r="CL877" s="193"/>
      <c r="CN877" s="28"/>
      <c r="CO877" s="28"/>
      <c r="CP877" s="28"/>
      <c r="CU877" s="193"/>
      <c r="CW877" s="28"/>
      <c r="CX877" s="28"/>
      <c r="CY877" s="28"/>
      <c r="DD877" s="193"/>
      <c r="DF877" s="28"/>
      <c r="DG877" s="28"/>
      <c r="DH877" s="28"/>
      <c r="DM877" s="193"/>
      <c r="DO877" s="28"/>
      <c r="DP877" s="28"/>
      <c r="DQ877" s="28"/>
      <c r="DV877" s="193"/>
      <c r="DX877" s="28"/>
      <c r="DY877" s="28"/>
      <c r="DZ877" s="28"/>
      <c r="EE877" s="193"/>
      <c r="EG877" s="28"/>
      <c r="EH877" s="28"/>
      <c r="EI877" s="28"/>
      <c r="EN877" s="193"/>
      <c r="EP877" s="28"/>
      <c r="EQ877" s="28"/>
      <c r="ER877" s="28"/>
      <c r="EW877" s="193"/>
      <c r="EY877" s="28"/>
      <c r="EZ877" s="28"/>
      <c r="FA877" s="28"/>
      <c r="FF877" s="193"/>
      <c r="FH877" s="28"/>
      <c r="FI877" s="28"/>
      <c r="FJ877" s="28"/>
      <c r="FO877" s="193"/>
      <c r="FQ877" s="28"/>
      <c r="FR877" s="28"/>
      <c r="FS877" s="28"/>
      <c r="FX877" s="193"/>
      <c r="FZ877" s="28"/>
      <c r="GA877" s="28"/>
      <c r="GB877" s="28"/>
      <c r="GG877" s="193"/>
      <c r="GI877" s="28"/>
      <c r="GJ877" s="28"/>
      <c r="GK877" s="28"/>
      <c r="GP877" s="193"/>
      <c r="GR877" s="28"/>
      <c r="GS877" s="28"/>
      <c r="GT877" s="28"/>
      <c r="GY877" s="193"/>
      <c r="HA877" s="28"/>
      <c r="HB877" s="28"/>
      <c r="HC877" s="28"/>
      <c r="HH877" s="193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">
      <c r="A878" s="311" t="s">
        <v>792</v>
      </c>
      <c r="B878" s="28"/>
      <c r="C878" s="271"/>
      <c r="D878" s="1" t="s">
        <v>131</v>
      </c>
      <c r="E878" s="50">
        <f>COUNTIF($A$712:$BAG$785,A878)</f>
        <v>3</v>
      </c>
      <c r="F878" s="279">
        <f>SUM(G878:K878)</f>
        <v>0</v>
      </c>
      <c r="H878" s="396"/>
      <c r="N878" s="28"/>
      <c r="R878" s="193"/>
      <c r="T878" s="28"/>
      <c r="U878" s="28"/>
      <c r="V878" s="28"/>
      <c r="AA878" s="193"/>
      <c r="AC878" s="28"/>
      <c r="AD878" s="28"/>
      <c r="AE878" s="28"/>
      <c r="AJ878" s="193"/>
      <c r="AL878" s="28"/>
      <c r="AM878" s="28"/>
      <c r="AN878" s="28"/>
      <c r="AS878" s="193"/>
      <c r="AU878" s="28"/>
      <c r="AV878" s="28"/>
      <c r="AW878" s="28"/>
      <c r="BB878" s="193"/>
      <c r="BD878" s="28"/>
      <c r="BE878" s="28"/>
      <c r="BF878" s="28"/>
      <c r="BK878" s="193"/>
      <c r="BM878" s="28"/>
      <c r="BN878" s="28"/>
      <c r="BO878" s="28"/>
      <c r="BT878" s="193"/>
      <c r="BV878" s="28"/>
      <c r="BW878" s="28"/>
      <c r="BX878" s="28"/>
      <c r="CC878" s="193"/>
      <c r="CE878" s="28"/>
      <c r="CF878" s="28"/>
      <c r="CG878" s="28"/>
      <c r="CL878" s="193"/>
      <c r="CN878" s="28"/>
      <c r="CO878" s="28"/>
      <c r="CP878" s="28"/>
      <c r="CU878" s="193"/>
      <c r="CW878" s="28"/>
      <c r="CX878" s="28"/>
      <c r="CY878" s="28"/>
      <c r="DD878" s="193"/>
      <c r="DF878" s="28"/>
      <c r="DG878" s="28"/>
      <c r="DH878" s="28"/>
      <c r="DM878" s="193"/>
      <c r="DO878" s="28"/>
      <c r="DP878" s="28"/>
      <c r="DQ878" s="28"/>
      <c r="DV878" s="193"/>
      <c r="DX878" s="28"/>
      <c r="DY878" s="28"/>
      <c r="DZ878" s="28"/>
      <c r="EE878" s="193"/>
      <c r="EG878" s="28"/>
      <c r="EH878" s="28"/>
      <c r="EI878" s="28"/>
      <c r="EN878" s="193"/>
      <c r="EP878" s="28"/>
      <c r="EQ878" s="28"/>
      <c r="ER878" s="28"/>
      <c r="EW878" s="193"/>
      <c r="EY878" s="28"/>
      <c r="EZ878" s="28"/>
      <c r="FA878" s="28"/>
      <c r="FF878" s="193"/>
      <c r="FH878" s="28"/>
      <c r="FI878" s="28"/>
      <c r="FJ878" s="28"/>
      <c r="FO878" s="193"/>
      <c r="FQ878" s="28"/>
      <c r="FR878" s="28"/>
      <c r="FS878" s="28"/>
      <c r="FX878" s="193"/>
      <c r="FZ878" s="28"/>
      <c r="GA878" s="28"/>
      <c r="GB878" s="28"/>
      <c r="GG878" s="193"/>
      <c r="GI878" s="28"/>
      <c r="GJ878" s="28"/>
      <c r="GK878" s="28"/>
      <c r="GP878" s="193"/>
      <c r="GR878" s="28"/>
      <c r="GS878" s="28"/>
      <c r="GT878" s="28"/>
      <c r="GY878" s="193"/>
      <c r="HA878" s="28"/>
      <c r="HB878" s="28"/>
      <c r="HC878" s="28"/>
      <c r="HH878" s="193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311" t="s">
        <v>935</v>
      </c>
      <c r="B879" s="28"/>
      <c r="C879" s="271"/>
      <c r="D879" s="376" t="s">
        <v>129</v>
      </c>
      <c r="E879" s="50">
        <f>COUNTIF($A$712:$BAG$785,A879)</f>
        <v>2</v>
      </c>
      <c r="F879" s="279">
        <f>SUM(G879:K879)</f>
        <v>0</v>
      </c>
      <c r="N879" s="28"/>
      <c r="R879" s="193"/>
      <c r="T879" s="28"/>
      <c r="U879" s="28"/>
      <c r="V879" s="28"/>
      <c r="AA879" s="193"/>
      <c r="AC879" s="28"/>
      <c r="AD879" s="28"/>
      <c r="AE879" s="28"/>
      <c r="AJ879" s="193"/>
      <c r="AL879" s="28"/>
      <c r="AM879" s="28"/>
      <c r="AN879" s="28"/>
      <c r="AS879" s="193"/>
      <c r="AU879" s="28"/>
      <c r="AV879" s="28"/>
      <c r="AW879" s="28"/>
      <c r="BB879" s="193"/>
      <c r="BD879" s="28"/>
      <c r="BE879" s="28"/>
      <c r="BF879" s="28"/>
      <c r="BK879" s="193"/>
      <c r="BM879" s="28"/>
      <c r="BN879" s="28"/>
      <c r="BO879" s="28"/>
      <c r="BT879" s="193"/>
      <c r="BV879" s="28"/>
      <c r="BW879" s="28"/>
      <c r="BX879" s="28"/>
      <c r="CC879" s="193"/>
      <c r="CE879" s="28"/>
      <c r="CF879" s="28"/>
      <c r="CG879" s="28"/>
      <c r="CL879" s="193"/>
      <c r="CN879" s="28"/>
      <c r="CO879" s="28"/>
      <c r="CP879" s="28"/>
      <c r="CU879" s="193"/>
      <c r="CW879" s="28"/>
      <c r="CX879" s="28"/>
      <c r="CY879" s="28"/>
      <c r="DD879" s="193"/>
      <c r="DF879" s="28"/>
      <c r="DG879" s="28"/>
      <c r="DH879" s="28"/>
      <c r="DM879" s="193"/>
      <c r="DO879" s="28"/>
      <c r="DP879" s="28"/>
      <c r="DQ879" s="28"/>
      <c r="DV879" s="193"/>
      <c r="DX879" s="28"/>
      <c r="DY879" s="28"/>
      <c r="DZ879" s="28"/>
      <c r="EE879" s="193"/>
      <c r="EG879" s="28"/>
      <c r="EH879" s="28"/>
      <c r="EI879" s="28"/>
      <c r="EN879" s="193"/>
      <c r="EP879" s="28"/>
      <c r="EQ879" s="28"/>
      <c r="ER879" s="28"/>
      <c r="EW879" s="193"/>
      <c r="EY879" s="28"/>
      <c r="EZ879" s="28"/>
      <c r="FA879" s="28"/>
      <c r="FF879" s="193"/>
      <c r="FH879" s="28"/>
      <c r="FI879" s="28"/>
      <c r="FJ879" s="28"/>
      <c r="FO879" s="193"/>
      <c r="FQ879" s="28"/>
      <c r="FR879" s="28"/>
      <c r="FS879" s="28"/>
      <c r="FX879" s="193"/>
      <c r="FZ879" s="28"/>
      <c r="GA879" s="28"/>
      <c r="GB879" s="28"/>
      <c r="GG879" s="193"/>
      <c r="GI879" s="28"/>
      <c r="GJ879" s="28"/>
      <c r="GK879" s="28"/>
      <c r="GP879" s="193"/>
      <c r="GR879" s="28"/>
      <c r="GS879" s="28"/>
      <c r="GT879" s="28"/>
      <c r="GY879" s="193"/>
      <c r="HA879" s="28"/>
      <c r="HB879" s="28"/>
      <c r="HC879" s="28"/>
      <c r="HH879" s="193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.75">
      <c r="A880" s="311" t="s">
        <v>1946</v>
      </c>
      <c r="B880" s="375"/>
      <c r="C880" s="375"/>
      <c r="D880" s="376" t="s">
        <v>135</v>
      </c>
      <c r="E880" s="50">
        <f>COUNTIF($A$712:$BAG$785,A880)</f>
        <v>1</v>
      </c>
      <c r="F880" s="279">
        <f>SUM(G880:K880)</f>
        <v>0</v>
      </c>
      <c r="H880" s="396"/>
      <c r="N880" s="28"/>
      <c r="R880" s="193"/>
      <c r="T880" s="28"/>
      <c r="U880" s="28"/>
      <c r="V880" s="28"/>
      <c r="AA880" s="193"/>
      <c r="AC880" s="28"/>
      <c r="AD880" s="28"/>
      <c r="AE880" s="28"/>
      <c r="AJ880" s="193"/>
      <c r="AL880" s="28"/>
      <c r="AM880" s="28"/>
      <c r="AN880" s="28"/>
      <c r="AS880" s="193"/>
      <c r="AU880" s="28"/>
      <c r="AV880" s="28"/>
      <c r="AW880" s="28"/>
      <c r="BB880" s="193"/>
      <c r="BD880" s="28"/>
      <c r="BE880" s="28"/>
      <c r="BF880" s="28"/>
      <c r="BK880" s="193"/>
      <c r="BM880" s="28"/>
      <c r="BN880" s="28"/>
      <c r="BO880" s="28"/>
      <c r="BT880" s="193"/>
      <c r="BV880" s="28"/>
      <c r="BW880" s="28"/>
      <c r="BX880" s="28"/>
      <c r="CC880" s="193"/>
      <c r="CE880" s="28"/>
      <c r="CF880" s="28"/>
      <c r="CG880" s="28"/>
      <c r="CL880" s="193"/>
      <c r="CN880" s="28"/>
      <c r="CO880" s="28"/>
      <c r="CP880" s="28"/>
      <c r="CU880" s="193"/>
      <c r="CW880" s="28"/>
      <c r="CX880" s="28"/>
      <c r="CY880" s="28"/>
      <c r="DD880" s="193"/>
      <c r="DF880" s="28"/>
      <c r="DG880" s="28"/>
      <c r="DH880" s="28"/>
      <c r="DM880" s="193"/>
      <c r="DO880" s="28"/>
      <c r="DP880" s="28"/>
      <c r="DQ880" s="28"/>
      <c r="DV880" s="193"/>
      <c r="DX880" s="28"/>
      <c r="DY880" s="28"/>
      <c r="DZ880" s="28"/>
      <c r="EE880" s="193"/>
      <c r="EG880" s="28"/>
      <c r="EH880" s="28"/>
      <c r="EI880" s="28"/>
      <c r="EN880" s="193"/>
      <c r="EP880" s="28"/>
      <c r="EQ880" s="28"/>
      <c r="ER880" s="28"/>
      <c r="EW880" s="193"/>
      <c r="EY880" s="28"/>
      <c r="EZ880" s="28"/>
      <c r="FA880" s="28"/>
      <c r="FF880" s="193"/>
      <c r="FH880" s="28"/>
      <c r="FI880" s="28"/>
      <c r="FJ880" s="28"/>
      <c r="FO880" s="193"/>
      <c r="FQ880" s="28"/>
      <c r="FR880" s="28"/>
      <c r="FS880" s="28"/>
      <c r="FX880" s="193"/>
      <c r="FZ880" s="28"/>
      <c r="GA880" s="28"/>
      <c r="GB880" s="28"/>
      <c r="GG880" s="193"/>
      <c r="GI880" s="28"/>
      <c r="GJ880" s="28"/>
      <c r="GK880" s="28"/>
      <c r="GP880" s="193"/>
      <c r="GR880" s="28"/>
      <c r="GS880" s="28"/>
      <c r="GT880" s="28"/>
      <c r="GY880" s="193"/>
      <c r="HA880" s="28"/>
      <c r="HB880" s="28"/>
      <c r="HC880" s="28"/>
      <c r="HH880" s="193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311" t="s">
        <v>839</v>
      </c>
      <c r="B881" s="28"/>
      <c r="C881" s="378"/>
      <c r="D881" s="376" t="s">
        <v>135</v>
      </c>
      <c r="E881" s="50">
        <f>COUNTIF($A$712:$BAG$785,A881)</f>
        <v>1</v>
      </c>
      <c r="F881" s="279">
        <f>SUM(G881:K881)</f>
        <v>0</v>
      </c>
      <c r="N881" s="28"/>
      <c r="R881" s="193"/>
      <c r="T881" s="28"/>
      <c r="U881" s="28"/>
      <c r="V881" s="28"/>
      <c r="AA881" s="193"/>
      <c r="AC881" s="28"/>
      <c r="AD881" s="28"/>
      <c r="AE881" s="28"/>
      <c r="AJ881" s="193"/>
      <c r="AL881" s="28"/>
      <c r="AM881" s="28"/>
      <c r="AN881" s="28"/>
      <c r="AS881" s="193"/>
      <c r="AU881" s="28"/>
      <c r="AV881" s="28"/>
      <c r="AW881" s="28"/>
      <c r="BB881" s="193"/>
      <c r="BD881" s="28"/>
      <c r="BE881" s="28"/>
      <c r="BF881" s="28"/>
      <c r="BK881" s="193"/>
      <c r="BM881" s="28"/>
      <c r="BN881" s="28"/>
      <c r="BO881" s="28"/>
      <c r="BT881" s="193"/>
      <c r="BV881" s="28"/>
      <c r="BW881" s="28"/>
      <c r="BX881" s="28"/>
      <c r="CC881" s="193"/>
      <c r="CE881" s="28"/>
      <c r="CF881" s="28"/>
      <c r="CG881" s="28"/>
      <c r="CL881" s="193"/>
      <c r="CN881" s="28"/>
      <c r="CO881" s="28"/>
      <c r="CP881" s="28"/>
      <c r="CU881" s="193"/>
      <c r="CW881" s="28"/>
      <c r="CX881" s="28"/>
      <c r="CY881" s="28"/>
      <c r="DD881" s="193"/>
      <c r="DF881" s="28"/>
      <c r="DG881" s="28"/>
      <c r="DH881" s="28"/>
      <c r="DM881" s="193"/>
      <c r="DO881" s="28"/>
      <c r="DP881" s="28"/>
      <c r="DQ881" s="28"/>
      <c r="DV881" s="193"/>
      <c r="DX881" s="28"/>
      <c r="DY881" s="28"/>
      <c r="DZ881" s="28"/>
      <c r="EE881" s="193"/>
      <c r="EG881" s="28"/>
      <c r="EH881" s="28"/>
      <c r="EI881" s="28"/>
      <c r="EN881" s="193"/>
      <c r="EP881" s="28"/>
      <c r="EQ881" s="28"/>
      <c r="ER881" s="28"/>
      <c r="EW881" s="193"/>
      <c r="EY881" s="28"/>
      <c r="EZ881" s="28"/>
      <c r="FA881" s="28"/>
      <c r="FF881" s="193"/>
      <c r="FH881" s="28"/>
      <c r="FI881" s="28"/>
      <c r="FJ881" s="28"/>
      <c r="FO881" s="193"/>
      <c r="FQ881" s="28"/>
      <c r="FR881" s="28"/>
      <c r="FS881" s="28"/>
      <c r="FX881" s="193"/>
      <c r="FZ881" s="28"/>
      <c r="GA881" s="28"/>
      <c r="GB881" s="28"/>
      <c r="GG881" s="193"/>
      <c r="GI881" s="28"/>
      <c r="GJ881" s="28"/>
      <c r="GK881" s="28"/>
      <c r="GP881" s="193"/>
      <c r="GR881" s="28"/>
      <c r="GS881" s="28"/>
      <c r="GT881" s="28"/>
      <c r="GY881" s="193"/>
      <c r="HA881" s="28"/>
      <c r="HB881" s="28"/>
      <c r="HC881" s="28"/>
      <c r="HH881" s="193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5" t="s">
        <v>3203</v>
      </c>
      <c r="B882" s="28"/>
      <c r="C882" s="378"/>
      <c r="D882" s="376" t="s">
        <v>129</v>
      </c>
      <c r="E882" s="50">
        <f>COUNTIF($A$712:$BAG$785,A882)</f>
        <v>0</v>
      </c>
      <c r="F882" s="279">
        <f>SUM(G882:K882)</f>
        <v>0</v>
      </c>
      <c r="N882" s="28"/>
      <c r="R882" s="193"/>
      <c r="T882" s="28"/>
      <c r="U882" s="28"/>
      <c r="V882" s="28"/>
      <c r="AA882" s="193"/>
      <c r="AC882" s="28"/>
      <c r="AD882" s="28"/>
      <c r="AE882" s="28"/>
      <c r="AJ882" s="193"/>
      <c r="AL882" s="28"/>
      <c r="AM882" s="28"/>
      <c r="AN882" s="28"/>
      <c r="AS882" s="193"/>
      <c r="AU882" s="28"/>
      <c r="AV882" s="28"/>
      <c r="AW882" s="28"/>
      <c r="BB882" s="193"/>
      <c r="BD882" s="28"/>
      <c r="BE882" s="28"/>
      <c r="BF882" s="28"/>
      <c r="BK882" s="193"/>
      <c r="BM882" s="28"/>
      <c r="BN882" s="28"/>
      <c r="BO882" s="28"/>
      <c r="BT882" s="193"/>
      <c r="BV882" s="28"/>
      <c r="BW882" s="28"/>
      <c r="BX882" s="28"/>
      <c r="CC882" s="193"/>
      <c r="CE882" s="28"/>
      <c r="CF882" s="28"/>
      <c r="CG882" s="28"/>
      <c r="CL882" s="193"/>
      <c r="CN882" s="28"/>
      <c r="CO882" s="28"/>
      <c r="CP882" s="28"/>
      <c r="CU882" s="193"/>
      <c r="CW882" s="28"/>
      <c r="CX882" s="28"/>
      <c r="CY882" s="28"/>
      <c r="DD882" s="193"/>
      <c r="DF882" s="28"/>
      <c r="DG882" s="28"/>
      <c r="DH882" s="28"/>
      <c r="DM882" s="193"/>
      <c r="DO882" s="28"/>
      <c r="DP882" s="28"/>
      <c r="DQ882" s="28"/>
      <c r="DV882" s="193"/>
      <c r="DX882" s="28"/>
      <c r="DY882" s="28"/>
      <c r="DZ882" s="28"/>
      <c r="EE882" s="193"/>
      <c r="EG882" s="28"/>
      <c r="EH882" s="28"/>
      <c r="EI882" s="28"/>
      <c r="EN882" s="193"/>
      <c r="EP882" s="28"/>
      <c r="EQ882" s="28"/>
      <c r="ER882" s="28"/>
      <c r="EW882" s="193"/>
      <c r="EY882" s="28"/>
      <c r="EZ882" s="28"/>
      <c r="FA882" s="28"/>
      <c r="FF882" s="193"/>
      <c r="FH882" s="28"/>
      <c r="FI882" s="28"/>
      <c r="FJ882" s="28"/>
      <c r="FO882" s="193"/>
      <c r="FQ882" s="28"/>
      <c r="FR882" s="28"/>
      <c r="FS882" s="28"/>
      <c r="FX882" s="193"/>
      <c r="FZ882" s="28"/>
      <c r="GA882" s="28"/>
      <c r="GB882" s="28"/>
      <c r="GG882" s="193"/>
      <c r="GI882" s="28"/>
      <c r="GJ882" s="28"/>
      <c r="GK882" s="28"/>
      <c r="GP882" s="193"/>
      <c r="GR882" s="28"/>
      <c r="GS882" s="28"/>
      <c r="GT882" s="28"/>
      <c r="GY882" s="193"/>
      <c r="HA882" s="28"/>
      <c r="HB882" s="28"/>
      <c r="HC882" s="28"/>
      <c r="HH882" s="193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11" t="s">
        <v>777</v>
      </c>
      <c r="B883" s="375"/>
      <c r="C883" s="375"/>
      <c r="D883" s="376" t="s">
        <v>137</v>
      </c>
      <c r="E883" s="50">
        <f>COUNTIF($A$712:$BAG$785,A883)</f>
        <v>23</v>
      </c>
      <c r="F883" s="279">
        <f>SUM(G883:K883)</f>
        <v>0</v>
      </c>
      <c r="N883" s="28"/>
      <c r="R883" s="193"/>
      <c r="T883" s="28"/>
      <c r="U883" s="28"/>
      <c r="V883" s="28"/>
      <c r="AA883" s="193"/>
      <c r="AC883" s="28"/>
      <c r="AD883" s="28"/>
      <c r="AE883" s="28"/>
      <c r="AJ883" s="193"/>
      <c r="AL883" s="28"/>
      <c r="AM883" s="28"/>
      <c r="AN883" s="28"/>
      <c r="AS883" s="193"/>
      <c r="AU883" s="28"/>
      <c r="AV883" s="28"/>
      <c r="AW883" s="28"/>
      <c r="BB883" s="193"/>
      <c r="BD883" s="28"/>
      <c r="BE883" s="28"/>
      <c r="BF883" s="28"/>
      <c r="BK883" s="193"/>
      <c r="BM883" s="28"/>
      <c r="BN883" s="28"/>
      <c r="BO883" s="28"/>
      <c r="BT883" s="193"/>
      <c r="BV883" s="28"/>
      <c r="BW883" s="28"/>
      <c r="BX883" s="28"/>
      <c r="CC883" s="193"/>
      <c r="CE883" s="28"/>
      <c r="CF883" s="28"/>
      <c r="CG883" s="28"/>
      <c r="CL883" s="193"/>
      <c r="CN883" s="28"/>
      <c r="CO883" s="28"/>
      <c r="CP883" s="28"/>
      <c r="CU883" s="193"/>
      <c r="CW883" s="28"/>
      <c r="CX883" s="28"/>
      <c r="CY883" s="28"/>
      <c r="DD883" s="193"/>
      <c r="DF883" s="28"/>
      <c r="DG883" s="28"/>
      <c r="DH883" s="28"/>
      <c r="DM883" s="193"/>
      <c r="DO883" s="28"/>
      <c r="DP883" s="28"/>
      <c r="DQ883" s="28"/>
      <c r="DV883" s="193"/>
      <c r="DX883" s="28"/>
      <c r="DY883" s="28"/>
      <c r="DZ883" s="28"/>
      <c r="EE883" s="193"/>
      <c r="EG883" s="28"/>
      <c r="EH883" s="28"/>
      <c r="EI883" s="28"/>
      <c r="EN883" s="193"/>
      <c r="EP883" s="28"/>
      <c r="EQ883" s="28"/>
      <c r="ER883" s="28"/>
      <c r="EW883" s="193"/>
      <c r="EY883" s="28"/>
      <c r="EZ883" s="28"/>
      <c r="FA883" s="28"/>
      <c r="FF883" s="193"/>
      <c r="FH883" s="28"/>
      <c r="FI883" s="28"/>
      <c r="FJ883" s="28"/>
      <c r="FO883" s="193"/>
      <c r="FQ883" s="28"/>
      <c r="FR883" s="28"/>
      <c r="FS883" s="28"/>
      <c r="FX883" s="193"/>
      <c r="FZ883" s="28"/>
      <c r="GA883" s="28"/>
      <c r="GB883" s="28"/>
      <c r="GG883" s="193"/>
      <c r="GI883" s="28"/>
      <c r="GJ883" s="28"/>
      <c r="GK883" s="28"/>
      <c r="GP883" s="193"/>
      <c r="GR883" s="28"/>
      <c r="GS883" s="28"/>
      <c r="GT883" s="28"/>
      <c r="GY883" s="193"/>
      <c r="HA883" s="28"/>
      <c r="HB883" s="28"/>
      <c r="HC883" s="28"/>
      <c r="HH883" s="193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">
      <c r="A884" s="205" t="s">
        <v>2500</v>
      </c>
      <c r="B884" s="28"/>
      <c r="C884" s="271"/>
      <c r="D884" s="376" t="s">
        <v>129</v>
      </c>
      <c r="E884" s="50">
        <f>COUNTIF($A$712:$BAG$785,A884)</f>
        <v>0</v>
      </c>
      <c r="F884" s="279">
        <f>SUM(G884:K884)</f>
        <v>0</v>
      </c>
      <c r="H884" s="396"/>
      <c r="N884" s="28"/>
      <c r="R884" s="193"/>
      <c r="T884" s="28"/>
      <c r="U884" s="28"/>
      <c r="V884" s="28"/>
      <c r="AA884" s="193"/>
      <c r="AC884" s="28"/>
      <c r="AD884" s="28"/>
      <c r="AE884" s="28"/>
      <c r="AJ884" s="193"/>
      <c r="AL884" s="28"/>
      <c r="AM884" s="28"/>
      <c r="AN884" s="28"/>
      <c r="AS884" s="193"/>
      <c r="AU884" s="28"/>
      <c r="AV884" s="28"/>
      <c r="AW884" s="28"/>
      <c r="BB884" s="193"/>
      <c r="BD884" s="28"/>
      <c r="BE884" s="28"/>
      <c r="BF884" s="28"/>
      <c r="BK884" s="193"/>
      <c r="BM884" s="28"/>
      <c r="BN884" s="28"/>
      <c r="BO884" s="28"/>
      <c r="BT884" s="193"/>
      <c r="BV884" s="28"/>
      <c r="BW884" s="28"/>
      <c r="BX884" s="28"/>
      <c r="CC884" s="193"/>
      <c r="CE884" s="28"/>
      <c r="CF884" s="28"/>
      <c r="CG884" s="28"/>
      <c r="CL884" s="193"/>
      <c r="CN884" s="28"/>
      <c r="CO884" s="28"/>
      <c r="CP884" s="28"/>
      <c r="CU884" s="193"/>
      <c r="CW884" s="28"/>
      <c r="CX884" s="28"/>
      <c r="CY884" s="28"/>
      <c r="DD884" s="193"/>
      <c r="DF884" s="28"/>
      <c r="DG884" s="28"/>
      <c r="DH884" s="28"/>
      <c r="DM884" s="193"/>
      <c r="DO884" s="28"/>
      <c r="DP884" s="28"/>
      <c r="DQ884" s="28"/>
      <c r="DV884" s="193"/>
      <c r="DX884" s="28"/>
      <c r="DY884" s="28"/>
      <c r="DZ884" s="28"/>
      <c r="EE884" s="193"/>
      <c r="EG884" s="28"/>
      <c r="EH884" s="28"/>
      <c r="EI884" s="28"/>
      <c r="EN884" s="193"/>
      <c r="EP884" s="28"/>
      <c r="EQ884" s="28"/>
      <c r="ER884" s="28"/>
      <c r="EW884" s="193"/>
      <c r="EY884" s="28"/>
      <c r="EZ884" s="28"/>
      <c r="FA884" s="28"/>
      <c r="FF884" s="193"/>
      <c r="FH884" s="28"/>
      <c r="FI884" s="28"/>
      <c r="FJ884" s="28"/>
      <c r="FO884" s="193"/>
      <c r="FQ884" s="28"/>
      <c r="FR884" s="28"/>
      <c r="FS884" s="28"/>
      <c r="FX884" s="193"/>
      <c r="FZ884" s="28"/>
      <c r="GA884" s="28"/>
      <c r="GB884" s="28"/>
      <c r="GG884" s="193"/>
      <c r="GI884" s="28"/>
      <c r="GJ884" s="28"/>
      <c r="GK884" s="28"/>
      <c r="GP884" s="193"/>
      <c r="GR884" s="28"/>
      <c r="GS884" s="28"/>
      <c r="GT884" s="28"/>
      <c r="GY884" s="193"/>
      <c r="HA884" s="28"/>
      <c r="HB884" s="28"/>
      <c r="HC884" s="28"/>
      <c r="HH884" s="193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">
      <c r="A885" s="311" t="s">
        <v>1362</v>
      </c>
      <c r="B885" s="378"/>
      <c r="C885" s="378"/>
      <c r="D885" s="376" t="s">
        <v>135</v>
      </c>
      <c r="E885" s="50">
        <f>COUNTIF($A$712:$BAG$785,A885)</f>
        <v>4</v>
      </c>
      <c r="F885" s="279">
        <f>SUM(G885:K885)</f>
        <v>0</v>
      </c>
      <c r="N885" s="28"/>
      <c r="R885" s="193"/>
      <c r="T885" s="28"/>
      <c r="U885" s="28"/>
      <c r="V885" s="28"/>
      <c r="AA885" s="193"/>
      <c r="AC885" s="28"/>
      <c r="AD885" s="28"/>
      <c r="AE885" s="28"/>
      <c r="AJ885" s="193"/>
      <c r="AL885" s="28"/>
      <c r="AM885" s="28"/>
      <c r="AN885" s="28"/>
      <c r="AS885" s="193"/>
      <c r="AU885" s="28"/>
      <c r="AV885" s="28"/>
      <c r="AW885" s="28"/>
      <c r="BB885" s="193"/>
      <c r="BD885" s="28"/>
      <c r="BE885" s="28"/>
      <c r="BF885" s="28"/>
      <c r="BK885" s="193"/>
      <c r="BM885" s="28"/>
      <c r="BN885" s="28"/>
      <c r="BO885" s="28"/>
      <c r="BT885" s="193"/>
      <c r="BV885" s="28"/>
      <c r="BW885" s="28"/>
      <c r="BX885" s="28"/>
      <c r="CC885" s="193"/>
      <c r="CE885" s="28"/>
      <c r="CF885" s="28"/>
      <c r="CG885" s="28"/>
      <c r="CL885" s="193"/>
      <c r="CN885" s="28"/>
      <c r="CO885" s="28"/>
      <c r="CP885" s="28"/>
      <c r="CU885" s="193"/>
      <c r="CW885" s="28"/>
      <c r="CX885" s="28"/>
      <c r="CY885" s="28"/>
      <c r="DD885" s="193"/>
      <c r="DF885" s="28"/>
      <c r="DG885" s="28"/>
      <c r="DH885" s="28"/>
      <c r="DM885" s="193"/>
      <c r="DO885" s="28"/>
      <c r="DP885" s="28"/>
      <c r="DQ885" s="28"/>
      <c r="DV885" s="193"/>
      <c r="DX885" s="28"/>
      <c r="DY885" s="28"/>
      <c r="DZ885" s="28"/>
      <c r="EE885" s="193"/>
      <c r="EG885" s="28"/>
      <c r="EH885" s="28"/>
      <c r="EI885" s="28"/>
      <c r="EN885" s="193"/>
      <c r="EP885" s="28"/>
      <c r="EQ885" s="28"/>
      <c r="ER885" s="28"/>
      <c r="EW885" s="193"/>
      <c r="EY885" s="28"/>
      <c r="EZ885" s="28"/>
      <c r="FA885" s="28"/>
      <c r="FF885" s="193"/>
      <c r="FH885" s="28"/>
      <c r="FI885" s="28"/>
      <c r="FJ885" s="28"/>
      <c r="FO885" s="193"/>
      <c r="FQ885" s="28"/>
      <c r="FR885" s="28"/>
      <c r="FS885" s="28"/>
      <c r="FX885" s="193"/>
      <c r="FZ885" s="28"/>
      <c r="GA885" s="28"/>
      <c r="GB885" s="28"/>
      <c r="GG885" s="193"/>
      <c r="GI885" s="28"/>
      <c r="GJ885" s="28"/>
      <c r="GK885" s="28"/>
      <c r="GP885" s="193"/>
      <c r="GR885" s="28"/>
      <c r="GS885" s="28"/>
      <c r="GT885" s="28"/>
      <c r="GY885" s="193"/>
      <c r="HA885" s="28"/>
      <c r="HB885" s="28"/>
      <c r="HC885" s="28"/>
      <c r="HH885" s="193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5" t="s">
        <v>3208</v>
      </c>
      <c r="B886" s="28"/>
      <c r="C886" s="271"/>
      <c r="D886" s="376" t="s">
        <v>129</v>
      </c>
      <c r="E886" s="50">
        <f>COUNTIF($A$712:$BAG$785,A886)</f>
        <v>0</v>
      </c>
      <c r="F886" s="279">
        <f>SUM(G886:K886)</f>
        <v>0</v>
      </c>
      <c r="N886" s="28"/>
      <c r="R886" s="193"/>
      <c r="T886" s="28"/>
      <c r="U886" s="28"/>
      <c r="V886" s="28"/>
      <c r="AA886" s="193"/>
      <c r="AC886" s="28"/>
      <c r="AD886" s="28"/>
      <c r="AE886" s="28"/>
      <c r="AJ886" s="193"/>
      <c r="AL886" s="28"/>
      <c r="AM886" s="28"/>
      <c r="AN886" s="28"/>
      <c r="AS886" s="193"/>
      <c r="AU886" s="28"/>
      <c r="AV886" s="28"/>
      <c r="AW886" s="28"/>
      <c r="BB886" s="193"/>
      <c r="BD886" s="28"/>
      <c r="BE886" s="28"/>
      <c r="BF886" s="28"/>
      <c r="BK886" s="193"/>
      <c r="BM886" s="28"/>
      <c r="BN886" s="28"/>
      <c r="BO886" s="28"/>
      <c r="BT886" s="193"/>
      <c r="BV886" s="28"/>
      <c r="BW886" s="28"/>
      <c r="BX886" s="28"/>
      <c r="CC886" s="193"/>
      <c r="CE886" s="28"/>
      <c r="CF886" s="28"/>
      <c r="CG886" s="28"/>
      <c r="CL886" s="193"/>
      <c r="CN886" s="28"/>
      <c r="CO886" s="28"/>
      <c r="CP886" s="28"/>
      <c r="CU886" s="193"/>
      <c r="CW886" s="28"/>
      <c r="CX886" s="28"/>
      <c r="CY886" s="28"/>
      <c r="DD886" s="193"/>
      <c r="DF886" s="28"/>
      <c r="DG886" s="28"/>
      <c r="DH886" s="28"/>
      <c r="DM886" s="193"/>
      <c r="DO886" s="28"/>
      <c r="DP886" s="28"/>
      <c r="DQ886" s="28"/>
      <c r="DV886" s="193"/>
      <c r="DX886" s="28"/>
      <c r="DY886" s="28"/>
      <c r="DZ886" s="28"/>
      <c r="EE886" s="193"/>
      <c r="EG886" s="28"/>
      <c r="EH886" s="28"/>
      <c r="EI886" s="28"/>
      <c r="EN886" s="193"/>
      <c r="EP886" s="28"/>
      <c r="EQ886" s="28"/>
      <c r="ER886" s="28"/>
      <c r="EW886" s="193"/>
      <c r="EY886" s="28"/>
      <c r="EZ886" s="28"/>
      <c r="FA886" s="28"/>
      <c r="FF886" s="193"/>
      <c r="FH886" s="28"/>
      <c r="FI886" s="28"/>
      <c r="FJ886" s="28"/>
      <c r="FO886" s="193"/>
      <c r="FQ886" s="28"/>
      <c r="FR886" s="28"/>
      <c r="FS886" s="28"/>
      <c r="FX886" s="193"/>
      <c r="FZ886" s="28"/>
      <c r="GA886" s="28"/>
      <c r="GB886" s="28"/>
      <c r="GG886" s="193"/>
      <c r="GI886" s="28"/>
      <c r="GJ886" s="28"/>
      <c r="GK886" s="28"/>
      <c r="GP886" s="193"/>
      <c r="GR886" s="28"/>
      <c r="GS886" s="28"/>
      <c r="GT886" s="28"/>
      <c r="GY886" s="193"/>
      <c r="HA886" s="28"/>
      <c r="HB886" s="28"/>
      <c r="HC886" s="28"/>
      <c r="HH886" s="193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11" t="s">
        <v>926</v>
      </c>
      <c r="B887" s="378"/>
      <c r="C887" s="378"/>
      <c r="D887" s="376" t="s">
        <v>135</v>
      </c>
      <c r="E887" s="50">
        <f>COUNTIF($A$712:$BAG$785,A887)</f>
        <v>4</v>
      </c>
      <c r="F887" s="279">
        <f>SUM(H887:K887)</f>
        <v>5</v>
      </c>
      <c r="H887" s="396"/>
      <c r="J887" s="50">
        <v>5</v>
      </c>
      <c r="N887" s="28"/>
      <c r="R887" s="193"/>
      <c r="T887" s="28"/>
      <c r="U887" s="28"/>
      <c r="V887" s="28"/>
      <c r="AA887" s="193"/>
      <c r="AC887" s="28"/>
      <c r="AD887" s="28"/>
      <c r="AE887" s="28"/>
      <c r="AJ887" s="193"/>
      <c r="AL887" s="28"/>
      <c r="AM887" s="28"/>
      <c r="AN887" s="28"/>
      <c r="AS887" s="193"/>
      <c r="AU887" s="28"/>
      <c r="AV887" s="28"/>
      <c r="AW887" s="28"/>
      <c r="BB887" s="193"/>
      <c r="BD887" s="28"/>
      <c r="BE887" s="28"/>
      <c r="BF887" s="28"/>
      <c r="BK887" s="193"/>
      <c r="BM887" s="28"/>
      <c r="BN887" s="28"/>
      <c r="BO887" s="28"/>
      <c r="BT887" s="193"/>
      <c r="BV887" s="28"/>
      <c r="BW887" s="28"/>
      <c r="BX887" s="28"/>
      <c r="CC887" s="193"/>
      <c r="CE887" s="28"/>
      <c r="CF887" s="28"/>
      <c r="CG887" s="28"/>
      <c r="CL887" s="193"/>
      <c r="CN887" s="28"/>
      <c r="CO887" s="28"/>
      <c r="CP887" s="28"/>
      <c r="CU887" s="193"/>
      <c r="CW887" s="28"/>
      <c r="CX887" s="28"/>
      <c r="CY887" s="28"/>
      <c r="DD887" s="193"/>
      <c r="DF887" s="28"/>
      <c r="DG887" s="28"/>
      <c r="DH887" s="28"/>
      <c r="DM887" s="193"/>
      <c r="DO887" s="28"/>
      <c r="DP887" s="28"/>
      <c r="DQ887" s="28"/>
      <c r="DV887" s="193"/>
      <c r="DX887" s="28"/>
      <c r="DY887" s="28"/>
      <c r="DZ887" s="28"/>
      <c r="EE887" s="193"/>
      <c r="EG887" s="28"/>
      <c r="EH887" s="28"/>
      <c r="EI887" s="28"/>
      <c r="EN887" s="193"/>
      <c r="EP887" s="28"/>
      <c r="EQ887" s="28"/>
      <c r="ER887" s="28"/>
      <c r="EW887" s="193"/>
      <c r="EY887" s="28"/>
      <c r="EZ887" s="28"/>
      <c r="FA887" s="28"/>
      <c r="FF887" s="193"/>
      <c r="FH887" s="28"/>
      <c r="FI887" s="28"/>
      <c r="FJ887" s="28"/>
      <c r="FO887" s="193"/>
      <c r="FQ887" s="28"/>
      <c r="FR887" s="28"/>
      <c r="FS887" s="28"/>
      <c r="FX887" s="193"/>
      <c r="FZ887" s="28"/>
      <c r="GA887" s="28"/>
      <c r="GB887" s="28"/>
      <c r="GG887" s="193"/>
      <c r="GI887" s="28"/>
      <c r="GJ887" s="28"/>
      <c r="GK887" s="28"/>
      <c r="GP887" s="193"/>
      <c r="GR887" s="28"/>
      <c r="GS887" s="28"/>
      <c r="GT887" s="28"/>
      <c r="GY887" s="193"/>
      <c r="HA887" s="28"/>
      <c r="HB887" s="28"/>
      <c r="HC887" s="28"/>
      <c r="HH887" s="193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.75">
      <c r="A888" s="311" t="s">
        <v>466</v>
      </c>
      <c r="B888" s="274"/>
      <c r="C888" s="375"/>
      <c r="D888" s="376" t="s">
        <v>139</v>
      </c>
      <c r="E888" s="50">
        <f>COUNTIF($A$712:$BAG$785,A888)</f>
        <v>13</v>
      </c>
      <c r="F888" s="279">
        <f>SUM(G888:K888)</f>
        <v>0</v>
      </c>
      <c r="N888" s="28"/>
      <c r="R888" s="193"/>
      <c r="T888" s="28"/>
      <c r="U888" s="28"/>
      <c r="V888" s="28"/>
      <c r="AA888" s="193"/>
      <c r="AC888" s="28"/>
      <c r="AD888" s="28"/>
      <c r="AE888" s="28"/>
      <c r="AJ888" s="193"/>
      <c r="AL888" s="28"/>
      <c r="AM888" s="28"/>
      <c r="AN888" s="28"/>
      <c r="AS888" s="193"/>
      <c r="AU888" s="28"/>
      <c r="AV888" s="28"/>
      <c r="AW888" s="28"/>
      <c r="BB888" s="193"/>
      <c r="BD888" s="28"/>
      <c r="BE888" s="28"/>
      <c r="BF888" s="28"/>
      <c r="BK888" s="193"/>
      <c r="BM888" s="28"/>
      <c r="BN888" s="28"/>
      <c r="BO888" s="28"/>
      <c r="BT888" s="193"/>
      <c r="BV888" s="28"/>
      <c r="BW888" s="28"/>
      <c r="BX888" s="28"/>
      <c r="CC888" s="193"/>
      <c r="CE888" s="28"/>
      <c r="CF888" s="28"/>
      <c r="CG888" s="28"/>
      <c r="CL888" s="193"/>
      <c r="CN888" s="28"/>
      <c r="CO888" s="28"/>
      <c r="CP888" s="28"/>
      <c r="CU888" s="193"/>
      <c r="CW888" s="28"/>
      <c r="CX888" s="28"/>
      <c r="CY888" s="28"/>
      <c r="DD888" s="193"/>
      <c r="DF888" s="28"/>
      <c r="DG888" s="28"/>
      <c r="DH888" s="28"/>
      <c r="DM888" s="193"/>
      <c r="DO888" s="28"/>
      <c r="DP888" s="28"/>
      <c r="DQ888" s="28"/>
      <c r="DV888" s="193"/>
      <c r="DX888" s="28"/>
      <c r="DY888" s="28"/>
      <c r="DZ888" s="28"/>
      <c r="EE888" s="193"/>
      <c r="EG888" s="28"/>
      <c r="EH888" s="28"/>
      <c r="EI888" s="28"/>
      <c r="EN888" s="193"/>
      <c r="EP888" s="28"/>
      <c r="EQ888" s="28"/>
      <c r="ER888" s="28"/>
      <c r="EW888" s="193"/>
      <c r="EY888" s="28"/>
      <c r="EZ888" s="28"/>
      <c r="FA888" s="28"/>
      <c r="FF888" s="193"/>
      <c r="FH888" s="28"/>
      <c r="FI888" s="28"/>
      <c r="FJ888" s="28"/>
      <c r="FO888" s="193"/>
      <c r="FQ888" s="28"/>
      <c r="FR888" s="28"/>
      <c r="FS888" s="28"/>
      <c r="FX888" s="193"/>
      <c r="FZ888" s="28"/>
      <c r="GA888" s="28"/>
      <c r="GB888" s="28"/>
      <c r="GG888" s="193"/>
      <c r="GI888" s="28"/>
      <c r="GJ888" s="28"/>
      <c r="GK888" s="28"/>
      <c r="GP888" s="193"/>
      <c r="GR888" s="28"/>
      <c r="GS888" s="28"/>
      <c r="GT888" s="28"/>
      <c r="GY888" s="193"/>
      <c r="HA888" s="28"/>
      <c r="HB888" s="28"/>
      <c r="HC888" s="28"/>
      <c r="HH888" s="193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.75">
      <c r="A889" s="311" t="s">
        <v>1118</v>
      </c>
      <c r="B889" s="274"/>
      <c r="C889" s="375"/>
      <c r="D889" s="376" t="s">
        <v>137</v>
      </c>
      <c r="E889" s="50">
        <f>COUNTIF($A$712:$BAG$785,A889)</f>
        <v>19</v>
      </c>
      <c r="F889" s="279">
        <f>SUM(G889:K889)</f>
        <v>0</v>
      </c>
      <c r="H889" s="396"/>
      <c r="N889" s="28"/>
      <c r="R889" s="193"/>
      <c r="T889" s="28"/>
      <c r="U889" s="28"/>
      <c r="V889" s="28"/>
      <c r="AA889" s="193"/>
      <c r="AC889" s="28"/>
      <c r="AD889" s="28"/>
      <c r="AE889" s="28"/>
      <c r="AJ889" s="193"/>
      <c r="AL889" s="28"/>
      <c r="AM889" s="28"/>
      <c r="AN889" s="28"/>
      <c r="AS889" s="193"/>
      <c r="AU889" s="28"/>
      <c r="AV889" s="28"/>
      <c r="AW889" s="28"/>
      <c r="BB889" s="193"/>
      <c r="BD889" s="28"/>
      <c r="BE889" s="28"/>
      <c r="BF889" s="28"/>
      <c r="BK889" s="193"/>
      <c r="BM889" s="28"/>
      <c r="BN889" s="28"/>
      <c r="BO889" s="28"/>
      <c r="BT889" s="193"/>
      <c r="BV889" s="28"/>
      <c r="BW889" s="28"/>
      <c r="BX889" s="28"/>
      <c r="CC889" s="193"/>
      <c r="CE889" s="28"/>
      <c r="CF889" s="28"/>
      <c r="CG889" s="28"/>
      <c r="CL889" s="193"/>
      <c r="CN889" s="28"/>
      <c r="CO889" s="28"/>
      <c r="CP889" s="28"/>
      <c r="CU889" s="193"/>
      <c r="CW889" s="28"/>
      <c r="CX889" s="28"/>
      <c r="CY889" s="28"/>
      <c r="DD889" s="193"/>
      <c r="DF889" s="28"/>
      <c r="DG889" s="28"/>
      <c r="DH889" s="28"/>
      <c r="DM889" s="193"/>
      <c r="DO889" s="28"/>
      <c r="DP889" s="28"/>
      <c r="DQ889" s="28"/>
      <c r="DV889" s="193"/>
      <c r="DX889" s="28"/>
      <c r="DY889" s="28"/>
      <c r="DZ889" s="28"/>
      <c r="EE889" s="193"/>
      <c r="EG889" s="28"/>
      <c r="EH889" s="28"/>
      <c r="EI889" s="28"/>
      <c r="EN889" s="193"/>
      <c r="EP889" s="28"/>
      <c r="EQ889" s="28"/>
      <c r="ER889" s="28"/>
      <c r="EW889" s="193"/>
      <c r="EY889" s="28"/>
      <c r="EZ889" s="28"/>
      <c r="FA889" s="28"/>
      <c r="FF889" s="193"/>
      <c r="FH889" s="28"/>
      <c r="FI889" s="28"/>
      <c r="FJ889" s="28"/>
      <c r="FO889" s="193"/>
      <c r="FQ889" s="28"/>
      <c r="FR889" s="28"/>
      <c r="FS889" s="28"/>
      <c r="FX889" s="193"/>
      <c r="FZ889" s="28"/>
      <c r="GA889" s="28"/>
      <c r="GB889" s="28"/>
      <c r="GG889" s="193"/>
      <c r="GI889" s="28"/>
      <c r="GJ889" s="28"/>
      <c r="GK889" s="28"/>
      <c r="GP889" s="193"/>
      <c r="GR889" s="28"/>
      <c r="GS889" s="28"/>
      <c r="GT889" s="28"/>
      <c r="GY889" s="193"/>
      <c r="HA889" s="28"/>
      <c r="HB889" s="28"/>
      <c r="HC889" s="28"/>
      <c r="HH889" s="193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205" t="s">
        <v>2349</v>
      </c>
      <c r="B890" s="39"/>
      <c r="C890" s="39"/>
      <c r="D890" s="376" t="s">
        <v>129</v>
      </c>
      <c r="E890" s="50">
        <f>COUNTIF($A$712:$BAG$785,A890)</f>
        <v>0</v>
      </c>
      <c r="F890" s="279">
        <f>SUM(G890:K890)</f>
        <v>0</v>
      </c>
      <c r="H890" s="402"/>
      <c r="I890" s="402"/>
      <c r="N890" s="28"/>
      <c r="R890" s="193"/>
      <c r="T890" s="28"/>
      <c r="U890" s="28"/>
      <c r="V890" s="28"/>
      <c r="AA890" s="193"/>
      <c r="AC890" s="28"/>
      <c r="AD890" s="28"/>
      <c r="AE890" s="28"/>
      <c r="AJ890" s="193"/>
      <c r="AL890" s="28"/>
      <c r="AM890" s="28"/>
      <c r="AN890" s="28"/>
      <c r="AS890" s="193"/>
      <c r="AU890" s="28"/>
      <c r="AV890" s="28"/>
      <c r="AW890" s="28"/>
      <c r="BB890" s="193"/>
      <c r="BD890" s="28"/>
      <c r="BE890" s="28"/>
      <c r="BF890" s="28"/>
      <c r="BK890" s="193"/>
      <c r="BM890" s="28"/>
      <c r="BN890" s="28"/>
      <c r="BO890" s="28"/>
      <c r="BT890" s="193"/>
      <c r="BV890" s="28"/>
      <c r="BW890" s="28"/>
      <c r="BX890" s="28"/>
      <c r="CC890" s="193"/>
      <c r="CE890" s="28"/>
      <c r="CF890" s="28"/>
      <c r="CG890" s="28"/>
      <c r="CL890" s="193"/>
      <c r="CN890" s="28"/>
      <c r="CO890" s="28"/>
      <c r="CP890" s="28"/>
      <c r="CU890" s="193"/>
      <c r="CW890" s="28"/>
      <c r="CX890" s="28"/>
      <c r="CY890" s="28"/>
      <c r="DD890" s="193"/>
      <c r="DF890" s="28"/>
      <c r="DG890" s="28"/>
      <c r="DH890" s="28"/>
      <c r="DM890" s="193"/>
      <c r="DO890" s="28"/>
      <c r="DP890" s="28"/>
      <c r="DQ890" s="28"/>
      <c r="DV890" s="193"/>
      <c r="DX890" s="28"/>
      <c r="DY890" s="28"/>
      <c r="DZ890" s="28"/>
      <c r="EE890" s="193"/>
      <c r="EG890" s="28"/>
      <c r="EH890" s="28"/>
      <c r="EI890" s="28"/>
      <c r="EN890" s="193"/>
      <c r="EP890" s="28"/>
      <c r="EQ890" s="28"/>
      <c r="ER890" s="28"/>
      <c r="EW890" s="193"/>
      <c r="EY890" s="28"/>
      <c r="EZ890" s="28"/>
      <c r="FA890" s="28"/>
      <c r="FF890" s="193"/>
      <c r="FH890" s="28"/>
      <c r="FI890" s="28"/>
      <c r="FJ890" s="28"/>
      <c r="FO890" s="193"/>
      <c r="FQ890" s="28"/>
      <c r="FR890" s="28"/>
      <c r="FS890" s="28"/>
      <c r="FX890" s="193"/>
      <c r="FZ890" s="28"/>
      <c r="GA890" s="28"/>
      <c r="GB890" s="28"/>
      <c r="GG890" s="193"/>
      <c r="GI890" s="28"/>
      <c r="GJ890" s="28"/>
      <c r="GK890" s="28"/>
      <c r="GP890" s="193"/>
      <c r="GR890" s="28"/>
      <c r="GS890" s="28"/>
      <c r="GT890" s="28"/>
      <c r="GY890" s="193"/>
      <c r="HA890" s="28"/>
      <c r="HB890" s="28"/>
      <c r="HC890" s="28"/>
      <c r="HH890" s="193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11" t="s">
        <v>552</v>
      </c>
      <c r="B891" s="39"/>
      <c r="C891" s="39"/>
      <c r="D891" s="376" t="s">
        <v>129</v>
      </c>
      <c r="E891" s="50">
        <f>COUNTIF($A$712:$BAG$785,A891)</f>
        <v>1</v>
      </c>
      <c r="F891" s="279">
        <f>SUM(G891:K891)</f>
        <v>0</v>
      </c>
      <c r="H891" s="402"/>
      <c r="I891" s="402"/>
      <c r="N891" s="28"/>
      <c r="R891" s="193"/>
      <c r="T891" s="28"/>
      <c r="U891" s="28"/>
      <c r="V891" s="28"/>
      <c r="AA891" s="193"/>
      <c r="AC891" s="28"/>
      <c r="AD891" s="28"/>
      <c r="AE891" s="28"/>
      <c r="AJ891" s="193"/>
      <c r="AL891" s="28"/>
      <c r="AM891" s="28"/>
      <c r="AN891" s="28"/>
      <c r="AS891" s="193"/>
      <c r="AU891" s="28"/>
      <c r="AV891" s="28"/>
      <c r="AW891" s="28"/>
      <c r="BB891" s="193"/>
      <c r="BD891" s="28"/>
      <c r="BE891" s="28"/>
      <c r="BF891" s="28"/>
      <c r="BK891" s="193"/>
      <c r="BM891" s="28"/>
      <c r="BN891" s="28"/>
      <c r="BO891" s="28"/>
      <c r="BT891" s="193"/>
      <c r="BV891" s="28"/>
      <c r="BW891" s="28"/>
      <c r="BX891" s="28"/>
      <c r="CC891" s="193"/>
      <c r="CE891" s="28"/>
      <c r="CF891" s="28"/>
      <c r="CG891" s="28"/>
      <c r="CL891" s="193"/>
      <c r="CN891" s="28"/>
      <c r="CO891" s="28"/>
      <c r="CP891" s="28"/>
      <c r="CU891" s="193"/>
      <c r="CW891" s="28"/>
      <c r="CX891" s="28"/>
      <c r="CY891" s="28"/>
      <c r="DD891" s="193"/>
      <c r="DF891" s="28"/>
      <c r="DG891" s="28"/>
      <c r="DH891" s="28"/>
      <c r="DM891" s="193"/>
      <c r="DO891" s="28"/>
      <c r="DP891" s="28"/>
      <c r="DQ891" s="28"/>
      <c r="DV891" s="193"/>
      <c r="DX891" s="28"/>
      <c r="DY891" s="28"/>
      <c r="DZ891" s="28"/>
      <c r="EE891" s="193"/>
      <c r="EG891" s="28"/>
      <c r="EH891" s="28"/>
      <c r="EI891" s="28"/>
      <c r="EN891" s="193"/>
      <c r="EP891" s="28"/>
      <c r="EQ891" s="28"/>
      <c r="ER891" s="28"/>
      <c r="EW891" s="193"/>
      <c r="EY891" s="28"/>
      <c r="EZ891" s="28"/>
      <c r="FA891" s="28"/>
      <c r="FF891" s="193"/>
      <c r="FH891" s="28"/>
      <c r="FI891" s="28"/>
      <c r="FJ891" s="28"/>
      <c r="FO891" s="193"/>
      <c r="FQ891" s="28"/>
      <c r="FR891" s="28"/>
      <c r="FS891" s="28"/>
      <c r="FX891" s="193"/>
      <c r="FZ891" s="28"/>
      <c r="GA891" s="28"/>
      <c r="GB891" s="28"/>
      <c r="GG891" s="193"/>
      <c r="GI891" s="28"/>
      <c r="GJ891" s="28"/>
      <c r="GK891" s="28"/>
      <c r="GP891" s="193"/>
      <c r="GR891" s="28"/>
      <c r="GS891" s="28"/>
      <c r="GT891" s="28"/>
      <c r="GY891" s="193"/>
      <c r="HA891" s="28"/>
      <c r="HB891" s="28"/>
      <c r="HC891" s="28"/>
      <c r="HH891" s="193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">
      <c r="A892" s="311" t="s">
        <v>647</v>
      </c>
      <c r="B892" s="378"/>
      <c r="C892" s="378"/>
      <c r="D892" s="376" t="s">
        <v>136</v>
      </c>
      <c r="E892" s="50">
        <f>COUNTIF($A$712:$BAG$785,A892)</f>
        <v>4</v>
      </c>
      <c r="F892" s="279">
        <f>SUM(G892:K892)</f>
        <v>0</v>
      </c>
      <c r="H892" s="396"/>
      <c r="N892" s="28"/>
      <c r="R892" s="193"/>
      <c r="T892" s="28"/>
      <c r="U892" s="28"/>
      <c r="V892" s="28"/>
      <c r="AA892" s="193"/>
      <c r="AC892" s="28"/>
      <c r="AD892" s="28"/>
      <c r="AE892" s="28"/>
      <c r="AJ892" s="193"/>
      <c r="AL892" s="28"/>
      <c r="AM892" s="28"/>
      <c r="AN892" s="28"/>
      <c r="AS892" s="193"/>
      <c r="AU892" s="28"/>
      <c r="AV892" s="28"/>
      <c r="AW892" s="28"/>
      <c r="BB892" s="193"/>
      <c r="BD892" s="28"/>
      <c r="BE892" s="28"/>
      <c r="BF892" s="28"/>
      <c r="BK892" s="193"/>
      <c r="BM892" s="28"/>
      <c r="BN892" s="28"/>
      <c r="BO892" s="28"/>
      <c r="BT892" s="193"/>
      <c r="BV892" s="28"/>
      <c r="BW892" s="28"/>
      <c r="BX892" s="28"/>
      <c r="CC892" s="193"/>
      <c r="CE892" s="28"/>
      <c r="CF892" s="28"/>
      <c r="CG892" s="28"/>
      <c r="CL892" s="193"/>
      <c r="CN892" s="28"/>
      <c r="CO892" s="28"/>
      <c r="CP892" s="28"/>
      <c r="CU892" s="193"/>
      <c r="CW892" s="28"/>
      <c r="CX892" s="28"/>
      <c r="CY892" s="28"/>
      <c r="DD892" s="193"/>
      <c r="DF892" s="28"/>
      <c r="DG892" s="28"/>
      <c r="DH892" s="28"/>
      <c r="DM892" s="193"/>
      <c r="DO892" s="28"/>
      <c r="DP892" s="28"/>
      <c r="DQ892" s="28"/>
      <c r="DV892" s="193"/>
      <c r="DX892" s="28"/>
      <c r="DY892" s="28"/>
      <c r="DZ892" s="28"/>
      <c r="EE892" s="193"/>
      <c r="EG892" s="28"/>
      <c r="EH892" s="28"/>
      <c r="EI892" s="28"/>
      <c r="EN892" s="193"/>
      <c r="EP892" s="28"/>
      <c r="EQ892" s="28"/>
      <c r="ER892" s="28"/>
      <c r="EW892" s="193"/>
      <c r="EY892" s="28"/>
      <c r="EZ892" s="28"/>
      <c r="FA892" s="28"/>
      <c r="FF892" s="193"/>
      <c r="FH892" s="28"/>
      <c r="FI892" s="28"/>
      <c r="FJ892" s="28"/>
      <c r="FO892" s="193"/>
      <c r="FQ892" s="28"/>
      <c r="FR892" s="28"/>
      <c r="FS892" s="28"/>
      <c r="FX892" s="193"/>
      <c r="FZ892" s="28"/>
      <c r="GA892" s="28"/>
      <c r="GB892" s="28"/>
      <c r="GG892" s="193"/>
      <c r="GI892" s="28"/>
      <c r="GJ892" s="28"/>
      <c r="GK892" s="28"/>
      <c r="GP892" s="193"/>
      <c r="GR892" s="28"/>
      <c r="GS892" s="28"/>
      <c r="GT892" s="28"/>
      <c r="GY892" s="193"/>
      <c r="HA892" s="28"/>
      <c r="HB892" s="28"/>
      <c r="HC892" s="28"/>
      <c r="HH892" s="193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.75">
      <c r="A893" s="205" t="s">
        <v>2911</v>
      </c>
      <c r="B893" s="274"/>
      <c r="C893" s="375"/>
      <c r="D893" s="376" t="s">
        <v>129</v>
      </c>
      <c r="E893" s="50">
        <f>COUNTIF($A$712:$BAG$785,A893)</f>
        <v>0</v>
      </c>
      <c r="F893" s="279">
        <f>SUM(G893:K893)</f>
        <v>0</v>
      </c>
      <c r="N893" s="28"/>
      <c r="R893" s="193"/>
      <c r="T893" s="28"/>
      <c r="U893" s="28"/>
      <c r="V893" s="28"/>
      <c r="AA893" s="193"/>
      <c r="AC893" s="28"/>
      <c r="AD893" s="28"/>
      <c r="AE893" s="28"/>
      <c r="AJ893" s="193"/>
      <c r="AL893" s="28"/>
      <c r="AM893" s="28"/>
      <c r="AN893" s="28"/>
      <c r="AS893" s="193"/>
      <c r="AU893" s="28"/>
      <c r="AV893" s="28"/>
      <c r="AW893" s="28"/>
      <c r="BB893" s="193"/>
      <c r="BD893" s="28"/>
      <c r="BE893" s="28"/>
      <c r="BF893" s="28"/>
      <c r="BK893" s="193"/>
      <c r="BM893" s="28"/>
      <c r="BN893" s="28"/>
      <c r="BO893" s="28"/>
      <c r="BT893" s="193"/>
      <c r="BV893" s="28"/>
      <c r="BW893" s="28"/>
      <c r="BX893" s="28"/>
      <c r="CC893" s="193"/>
      <c r="CE893" s="28"/>
      <c r="CF893" s="28"/>
      <c r="CG893" s="28"/>
      <c r="CL893" s="193"/>
      <c r="CN893" s="28"/>
      <c r="CO893" s="28"/>
      <c r="CP893" s="28"/>
      <c r="CU893" s="193"/>
      <c r="CW893" s="28"/>
      <c r="CX893" s="28"/>
      <c r="CY893" s="28"/>
      <c r="DD893" s="193"/>
      <c r="DF893" s="28"/>
      <c r="DG893" s="28"/>
      <c r="DH893" s="28"/>
      <c r="DM893" s="193"/>
      <c r="DO893" s="28"/>
      <c r="DP893" s="28"/>
      <c r="DQ893" s="28"/>
      <c r="DV893" s="193"/>
      <c r="DX893" s="28"/>
      <c r="DY893" s="28"/>
      <c r="DZ893" s="28"/>
      <c r="EE893" s="193"/>
      <c r="EG893" s="28"/>
      <c r="EH893" s="28"/>
      <c r="EI893" s="28"/>
      <c r="EN893" s="193"/>
      <c r="EP893" s="28"/>
      <c r="EQ893" s="28"/>
      <c r="ER893" s="28"/>
      <c r="EW893" s="193"/>
      <c r="EY893" s="28"/>
      <c r="EZ893" s="28"/>
      <c r="FA893" s="28"/>
      <c r="FF893" s="193"/>
      <c r="FH893" s="28"/>
      <c r="FI893" s="28"/>
      <c r="FJ893" s="28"/>
      <c r="FO893" s="193"/>
      <c r="FQ893" s="28"/>
      <c r="FR893" s="28"/>
      <c r="FS893" s="28"/>
      <c r="FX893" s="193"/>
      <c r="FZ893" s="28"/>
      <c r="GA893" s="28"/>
      <c r="GB893" s="28"/>
      <c r="GG893" s="193"/>
      <c r="GI893" s="28"/>
      <c r="GJ893" s="28"/>
      <c r="GK893" s="28"/>
      <c r="GP893" s="193"/>
      <c r="GR893" s="28"/>
      <c r="GS893" s="28"/>
      <c r="GT893" s="28"/>
      <c r="GY893" s="193"/>
      <c r="HA893" s="28"/>
      <c r="HB893" s="28"/>
      <c r="HC893" s="28"/>
      <c r="HH893" s="193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11" t="s">
        <v>1628</v>
      </c>
      <c r="B894" s="378"/>
      <c r="C894" s="378"/>
      <c r="D894" s="376" t="s">
        <v>130</v>
      </c>
      <c r="E894" s="50">
        <f>COUNTIF($A$712:$BAG$785,A894)</f>
        <v>2</v>
      </c>
      <c r="F894" s="279">
        <f>SUM(G894:K894)</f>
        <v>0</v>
      </c>
      <c r="N894" s="28"/>
      <c r="R894" s="193"/>
      <c r="T894" s="28"/>
      <c r="U894" s="28"/>
      <c r="V894" s="28"/>
      <c r="AA894" s="193"/>
      <c r="AC894" s="28"/>
      <c r="AD894" s="28"/>
      <c r="AE894" s="28"/>
      <c r="AJ894" s="193"/>
      <c r="AL894" s="28"/>
      <c r="AM894" s="28"/>
      <c r="AN894" s="28"/>
      <c r="AS894" s="193"/>
      <c r="AU894" s="28"/>
      <c r="AV894" s="28"/>
      <c r="AW894" s="28"/>
      <c r="BB894" s="193"/>
      <c r="BD894" s="28"/>
      <c r="BE894" s="28"/>
      <c r="BF894" s="28"/>
      <c r="BK894" s="193"/>
      <c r="BM894" s="28"/>
      <c r="BN894" s="28"/>
      <c r="BO894" s="28"/>
      <c r="BT894" s="193"/>
      <c r="BV894" s="28"/>
      <c r="BW894" s="28"/>
      <c r="BX894" s="28"/>
      <c r="CC894" s="193"/>
      <c r="CE894" s="28"/>
      <c r="CF894" s="28"/>
      <c r="CG894" s="28"/>
      <c r="CL894" s="193"/>
      <c r="CN894" s="28"/>
      <c r="CO894" s="28"/>
      <c r="CP894" s="28"/>
      <c r="CU894" s="193"/>
      <c r="CW894" s="28"/>
      <c r="CX894" s="28"/>
      <c r="CY894" s="28"/>
      <c r="DD894" s="193"/>
      <c r="DF894" s="28"/>
      <c r="DG894" s="28"/>
      <c r="DH894" s="28"/>
      <c r="DM894" s="193"/>
      <c r="DO894" s="28"/>
      <c r="DP894" s="28"/>
      <c r="DQ894" s="28"/>
      <c r="DV894" s="193"/>
      <c r="DX894" s="28"/>
      <c r="DY894" s="28"/>
      <c r="DZ894" s="28"/>
      <c r="EE894" s="193"/>
      <c r="EG894" s="28"/>
      <c r="EH894" s="28"/>
      <c r="EI894" s="28"/>
      <c r="EN894" s="193"/>
      <c r="EP894" s="28"/>
      <c r="EQ894" s="28"/>
      <c r="ER894" s="28"/>
      <c r="EW894" s="193"/>
      <c r="EY894" s="28"/>
      <c r="EZ894" s="28"/>
      <c r="FA894" s="28"/>
      <c r="FF894" s="193"/>
      <c r="FH894" s="28"/>
      <c r="FI894" s="28"/>
      <c r="FJ894" s="28"/>
      <c r="FO894" s="193"/>
      <c r="FQ894" s="28"/>
      <c r="FR894" s="28"/>
      <c r="FS894" s="28"/>
      <c r="FX894" s="193"/>
      <c r="FZ894" s="28"/>
      <c r="GA894" s="28"/>
      <c r="GB894" s="28"/>
      <c r="GG894" s="193"/>
      <c r="GI894" s="28"/>
      <c r="GJ894" s="28"/>
      <c r="GK894" s="28"/>
      <c r="GP894" s="193"/>
      <c r="GR894" s="28"/>
      <c r="GS894" s="28"/>
      <c r="GT894" s="28"/>
      <c r="GY894" s="193"/>
      <c r="HA894" s="28"/>
      <c r="HB894" s="28"/>
      <c r="HC894" s="28"/>
      <c r="HH894" s="193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5" t="s">
        <v>2265</v>
      </c>
      <c r="B895" s="378"/>
      <c r="C895" s="378"/>
      <c r="D895" s="376" t="s">
        <v>129</v>
      </c>
      <c r="E895" s="50">
        <f>COUNTIF($A$712:$BAG$785,A895)</f>
        <v>1</v>
      </c>
      <c r="F895" s="279">
        <f>SUM(G895:K895)</f>
        <v>0</v>
      </c>
      <c r="N895" s="28"/>
      <c r="R895" s="193"/>
      <c r="T895" s="28"/>
      <c r="U895" s="28"/>
      <c r="V895" s="28"/>
      <c r="AA895" s="193"/>
      <c r="AC895" s="28"/>
      <c r="AD895" s="28"/>
      <c r="AE895" s="28"/>
      <c r="AJ895" s="193"/>
      <c r="AL895" s="28"/>
      <c r="AM895" s="28"/>
      <c r="AN895" s="28"/>
      <c r="AS895" s="193"/>
      <c r="AU895" s="28"/>
      <c r="AV895" s="28"/>
      <c r="AW895" s="28"/>
      <c r="BB895" s="193"/>
      <c r="BD895" s="28"/>
      <c r="BE895" s="28"/>
      <c r="BF895" s="28"/>
      <c r="BK895" s="193"/>
      <c r="BM895" s="28"/>
      <c r="BN895" s="28"/>
      <c r="BO895" s="28"/>
      <c r="BT895" s="193"/>
      <c r="BV895" s="28"/>
      <c r="BW895" s="28"/>
      <c r="BX895" s="28"/>
      <c r="CC895" s="193"/>
      <c r="CE895" s="28"/>
      <c r="CF895" s="28"/>
      <c r="CG895" s="28"/>
      <c r="CL895" s="193"/>
      <c r="CN895" s="28"/>
      <c r="CO895" s="28"/>
      <c r="CP895" s="28"/>
      <c r="CU895" s="193"/>
      <c r="CW895" s="28"/>
      <c r="CX895" s="28"/>
      <c r="CY895" s="28"/>
      <c r="DD895" s="193"/>
      <c r="DF895" s="28"/>
      <c r="DG895" s="28"/>
      <c r="DH895" s="28"/>
      <c r="DM895" s="193"/>
      <c r="DO895" s="28"/>
      <c r="DP895" s="28"/>
      <c r="DQ895" s="28"/>
      <c r="DV895" s="193"/>
      <c r="DX895" s="28"/>
      <c r="DY895" s="28"/>
      <c r="DZ895" s="28"/>
      <c r="EE895" s="193"/>
      <c r="EG895" s="28"/>
      <c r="EH895" s="28"/>
      <c r="EI895" s="28"/>
      <c r="EN895" s="193"/>
      <c r="EP895" s="28"/>
      <c r="EQ895" s="28"/>
      <c r="ER895" s="28"/>
      <c r="EW895" s="193"/>
      <c r="EY895" s="28"/>
      <c r="EZ895" s="28"/>
      <c r="FA895" s="28"/>
      <c r="FF895" s="193"/>
      <c r="FH895" s="28"/>
      <c r="FI895" s="28"/>
      <c r="FJ895" s="28"/>
      <c r="FO895" s="193"/>
      <c r="FQ895" s="28"/>
      <c r="FR895" s="28"/>
      <c r="FS895" s="28"/>
      <c r="FX895" s="193"/>
      <c r="FZ895" s="28"/>
      <c r="GA895" s="28"/>
      <c r="GB895" s="28"/>
      <c r="GG895" s="193"/>
      <c r="GI895" s="28"/>
      <c r="GJ895" s="28"/>
      <c r="GK895" s="28"/>
      <c r="GP895" s="193"/>
      <c r="GR895" s="28"/>
      <c r="GS895" s="28"/>
      <c r="GT895" s="28"/>
      <c r="GY895" s="193"/>
      <c r="HA895" s="28"/>
      <c r="HB895" s="28"/>
      <c r="HC895" s="28"/>
      <c r="HH895" s="193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205" t="s">
        <v>2343</v>
      </c>
      <c r="B896" s="28"/>
      <c r="C896" s="271"/>
      <c r="D896" s="376" t="s">
        <v>129</v>
      </c>
      <c r="E896" s="50">
        <f>COUNTIF($A$712:$BAG$785,A896)</f>
        <v>0</v>
      </c>
      <c r="F896" s="279">
        <f>SUM(G896:K896)</f>
        <v>0</v>
      </c>
      <c r="N896" s="28"/>
      <c r="R896" s="193"/>
      <c r="T896" s="28"/>
      <c r="U896" s="28"/>
      <c r="V896" s="28"/>
      <c r="AA896" s="193"/>
      <c r="AC896" s="28"/>
      <c r="AD896" s="28"/>
      <c r="AE896" s="28"/>
      <c r="AJ896" s="193"/>
      <c r="AL896" s="28"/>
      <c r="AM896" s="28"/>
      <c r="AN896" s="28"/>
      <c r="AS896" s="193"/>
      <c r="AU896" s="28"/>
      <c r="AV896" s="28"/>
      <c r="AW896" s="28"/>
      <c r="BB896" s="193"/>
      <c r="BD896" s="28"/>
      <c r="BE896" s="28"/>
      <c r="BF896" s="28"/>
      <c r="BK896" s="193"/>
      <c r="BM896" s="28"/>
      <c r="BN896" s="28"/>
      <c r="BO896" s="28"/>
      <c r="BT896" s="193"/>
      <c r="BV896" s="28"/>
      <c r="BW896" s="28"/>
      <c r="BX896" s="28"/>
      <c r="CC896" s="193"/>
      <c r="CE896" s="28"/>
      <c r="CF896" s="28"/>
      <c r="CG896" s="28"/>
      <c r="CL896" s="193"/>
      <c r="CN896" s="28"/>
      <c r="CO896" s="28"/>
      <c r="CP896" s="28"/>
      <c r="CU896" s="193"/>
      <c r="CW896" s="28"/>
      <c r="CX896" s="28"/>
      <c r="CY896" s="28"/>
      <c r="DD896" s="193"/>
      <c r="DF896" s="28"/>
      <c r="DG896" s="28"/>
      <c r="DH896" s="28"/>
      <c r="DM896" s="193"/>
      <c r="DO896" s="28"/>
      <c r="DP896" s="28"/>
      <c r="DQ896" s="28"/>
      <c r="DV896" s="193"/>
      <c r="DX896" s="28"/>
      <c r="DY896" s="28"/>
      <c r="DZ896" s="28"/>
      <c r="EE896" s="193"/>
      <c r="EG896" s="28"/>
      <c r="EH896" s="28"/>
      <c r="EI896" s="28"/>
      <c r="EN896" s="193"/>
      <c r="EP896" s="28"/>
      <c r="EQ896" s="28"/>
      <c r="ER896" s="28"/>
      <c r="EW896" s="193"/>
      <c r="EY896" s="28"/>
      <c r="EZ896" s="28"/>
      <c r="FA896" s="28"/>
      <c r="FF896" s="193"/>
      <c r="FH896" s="28"/>
      <c r="FI896" s="28"/>
      <c r="FJ896" s="28"/>
      <c r="FO896" s="193"/>
      <c r="FQ896" s="28"/>
      <c r="FR896" s="28"/>
      <c r="FS896" s="28"/>
      <c r="FX896" s="193"/>
      <c r="FZ896" s="28"/>
      <c r="GA896" s="28"/>
      <c r="GB896" s="28"/>
      <c r="GG896" s="193"/>
      <c r="GI896" s="28"/>
      <c r="GJ896" s="28"/>
      <c r="GK896" s="28"/>
      <c r="GP896" s="193"/>
      <c r="GR896" s="28"/>
      <c r="GS896" s="28"/>
      <c r="GT896" s="28"/>
      <c r="GY896" s="193"/>
      <c r="HA896" s="28"/>
      <c r="HB896" s="28"/>
      <c r="HC896" s="28"/>
      <c r="HH896" s="193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311" t="s">
        <v>474</v>
      </c>
      <c r="B897" s="378"/>
      <c r="C897" s="378"/>
      <c r="D897" s="376" t="s">
        <v>132</v>
      </c>
      <c r="E897" s="50">
        <f>COUNTIF($A$712:$BAG$785,A897)</f>
        <v>7</v>
      </c>
      <c r="F897" s="279">
        <f>SUM(G897:K897)</f>
        <v>0</v>
      </c>
      <c r="N897" s="28"/>
      <c r="R897" s="193"/>
      <c r="T897" s="28"/>
      <c r="U897" s="28"/>
      <c r="V897" s="28"/>
      <c r="AA897" s="193"/>
      <c r="AC897" s="28"/>
      <c r="AD897" s="28"/>
      <c r="AE897" s="28"/>
      <c r="AJ897" s="193"/>
      <c r="AL897" s="28"/>
      <c r="AM897" s="28"/>
      <c r="AN897" s="28"/>
      <c r="AS897" s="193"/>
      <c r="AU897" s="28"/>
      <c r="AV897" s="28"/>
      <c r="AW897" s="28"/>
      <c r="BB897" s="193"/>
      <c r="BD897" s="28"/>
      <c r="BE897" s="28"/>
      <c r="BF897" s="28"/>
      <c r="BK897" s="193"/>
      <c r="BM897" s="28"/>
      <c r="BN897" s="28"/>
      <c r="BO897" s="28"/>
      <c r="BT897" s="193"/>
      <c r="BV897" s="28"/>
      <c r="BW897" s="28"/>
      <c r="BX897" s="28"/>
      <c r="CC897" s="193"/>
      <c r="CE897" s="28"/>
      <c r="CF897" s="28"/>
      <c r="CG897" s="28"/>
      <c r="CL897" s="193"/>
      <c r="CN897" s="28"/>
      <c r="CO897" s="28"/>
      <c r="CP897" s="28"/>
      <c r="CU897" s="193"/>
      <c r="CW897" s="28"/>
      <c r="CX897" s="28"/>
      <c r="CY897" s="28"/>
      <c r="DD897" s="193"/>
      <c r="DF897" s="28"/>
      <c r="DG897" s="28"/>
      <c r="DH897" s="28"/>
      <c r="DM897" s="193"/>
      <c r="DO897" s="28"/>
      <c r="DP897" s="28"/>
      <c r="DQ897" s="28"/>
      <c r="DV897" s="193"/>
      <c r="DX897" s="28"/>
      <c r="DY897" s="28"/>
      <c r="DZ897" s="28"/>
      <c r="EE897" s="193"/>
      <c r="EG897" s="28"/>
      <c r="EH897" s="28"/>
      <c r="EI897" s="28"/>
      <c r="EN897" s="193"/>
      <c r="EP897" s="28"/>
      <c r="EQ897" s="28"/>
      <c r="ER897" s="28"/>
      <c r="EW897" s="193"/>
      <c r="EY897" s="28"/>
      <c r="EZ897" s="28"/>
      <c r="FA897" s="28"/>
      <c r="FF897" s="193"/>
      <c r="FH897" s="28"/>
      <c r="FI897" s="28"/>
      <c r="FJ897" s="28"/>
      <c r="FO897" s="193"/>
      <c r="FQ897" s="28"/>
      <c r="FR897" s="28"/>
      <c r="FS897" s="28"/>
      <c r="FX897" s="193"/>
      <c r="FZ897" s="28"/>
      <c r="GA897" s="28"/>
      <c r="GB897" s="28"/>
      <c r="GG897" s="193"/>
      <c r="GI897" s="28"/>
      <c r="GJ897" s="28"/>
      <c r="GK897" s="28"/>
      <c r="GP897" s="193"/>
      <c r="GR897" s="28"/>
      <c r="GS897" s="28"/>
      <c r="GT897" s="28"/>
      <c r="GY897" s="193"/>
      <c r="HA897" s="28"/>
      <c r="HB897" s="28"/>
      <c r="HC897" s="28"/>
      <c r="HH897" s="193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311" t="s">
        <v>569</v>
      </c>
      <c r="B898" s="28"/>
      <c r="C898" s="271"/>
      <c r="D898" s="376" t="s">
        <v>129</v>
      </c>
      <c r="E898" s="50">
        <f>COUNTIF($A$712:$BAG$785,A898)</f>
        <v>1</v>
      </c>
      <c r="F898" s="279">
        <f>SUM(G898:K898)</f>
        <v>0</v>
      </c>
      <c r="N898" s="28"/>
      <c r="R898" s="193"/>
      <c r="T898" s="28"/>
      <c r="U898" s="28"/>
      <c r="V898" s="28"/>
      <c r="AA898" s="193"/>
      <c r="AC898" s="28"/>
      <c r="AD898" s="28"/>
      <c r="AE898" s="28"/>
      <c r="AJ898" s="193"/>
      <c r="AL898" s="28"/>
      <c r="AM898" s="28"/>
      <c r="AN898" s="28"/>
      <c r="AS898" s="193"/>
      <c r="AU898" s="28"/>
      <c r="AV898" s="28"/>
      <c r="AW898" s="28"/>
      <c r="BB898" s="193"/>
      <c r="BD898" s="28"/>
      <c r="BE898" s="28"/>
      <c r="BF898" s="28"/>
      <c r="BK898" s="193"/>
      <c r="BM898" s="28"/>
      <c r="BN898" s="28"/>
      <c r="BO898" s="28"/>
      <c r="BT898" s="193"/>
      <c r="BV898" s="28"/>
      <c r="BW898" s="28"/>
      <c r="BX898" s="28"/>
      <c r="CC898" s="193"/>
      <c r="CE898" s="28"/>
      <c r="CF898" s="28"/>
      <c r="CG898" s="28"/>
      <c r="CL898" s="193"/>
      <c r="CN898" s="28"/>
      <c r="CO898" s="28"/>
      <c r="CP898" s="28"/>
      <c r="CU898" s="193"/>
      <c r="CW898" s="28"/>
      <c r="CX898" s="28"/>
      <c r="CY898" s="28"/>
      <c r="DD898" s="193"/>
      <c r="DF898" s="28"/>
      <c r="DG898" s="28"/>
      <c r="DH898" s="28"/>
      <c r="DM898" s="193"/>
      <c r="DO898" s="28"/>
      <c r="DP898" s="28"/>
      <c r="DQ898" s="28"/>
      <c r="DV898" s="193"/>
      <c r="DX898" s="28"/>
      <c r="DY898" s="28"/>
      <c r="DZ898" s="28"/>
      <c r="EE898" s="193"/>
      <c r="EG898" s="28"/>
      <c r="EH898" s="28"/>
      <c r="EI898" s="28"/>
      <c r="EN898" s="193"/>
      <c r="EP898" s="28"/>
      <c r="EQ898" s="28"/>
      <c r="ER898" s="28"/>
      <c r="EW898" s="193"/>
      <c r="EY898" s="28"/>
      <c r="EZ898" s="28"/>
      <c r="FA898" s="28"/>
      <c r="FF898" s="193"/>
      <c r="FH898" s="28"/>
      <c r="FI898" s="28"/>
      <c r="FJ898" s="28"/>
      <c r="FO898" s="193"/>
      <c r="FQ898" s="28"/>
      <c r="FR898" s="28"/>
      <c r="FS898" s="28"/>
      <c r="FX898" s="193"/>
      <c r="FZ898" s="28"/>
      <c r="GA898" s="28"/>
      <c r="GB898" s="28"/>
      <c r="GG898" s="193"/>
      <c r="GI898" s="28"/>
      <c r="GJ898" s="28"/>
      <c r="GK898" s="28"/>
      <c r="GP898" s="193"/>
      <c r="GR898" s="28"/>
      <c r="GS898" s="28"/>
      <c r="GT898" s="28"/>
      <c r="GY898" s="193"/>
      <c r="HA898" s="28"/>
      <c r="HB898" s="28"/>
      <c r="HC898" s="28"/>
      <c r="HH898" s="193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5" t="s">
        <v>3549</v>
      </c>
      <c r="B899" s="28"/>
      <c r="C899" s="271"/>
      <c r="D899" s="376" t="s">
        <v>129</v>
      </c>
      <c r="E899" s="50">
        <f>COUNTIF($A$712:$BAG$785,A899)</f>
        <v>0</v>
      </c>
      <c r="F899" s="279">
        <f>SUM(G899:K899)</f>
        <v>0</v>
      </c>
      <c r="H899" s="396"/>
      <c r="N899" s="28"/>
      <c r="R899" s="193"/>
      <c r="T899" s="28"/>
      <c r="U899" s="28"/>
      <c r="V899" s="28"/>
      <c r="AA899" s="193"/>
      <c r="AC899" s="28"/>
      <c r="AD899" s="28"/>
      <c r="AE899" s="28"/>
      <c r="AJ899" s="193"/>
      <c r="AL899" s="28"/>
      <c r="AM899" s="28"/>
      <c r="AN899" s="28"/>
      <c r="AS899" s="193"/>
      <c r="AU899" s="28"/>
      <c r="AV899" s="28"/>
      <c r="AW899" s="28"/>
      <c r="BB899" s="193"/>
      <c r="BD899" s="28"/>
      <c r="BE899" s="28"/>
      <c r="BF899" s="28"/>
      <c r="BK899" s="193"/>
      <c r="BM899" s="28"/>
      <c r="BN899" s="28"/>
      <c r="BO899" s="28"/>
      <c r="BT899" s="193"/>
      <c r="BV899" s="28"/>
      <c r="BW899" s="28"/>
      <c r="BX899" s="28"/>
      <c r="CC899" s="193"/>
      <c r="CE899" s="28"/>
      <c r="CF899" s="28"/>
      <c r="CG899" s="28"/>
      <c r="CL899" s="193"/>
      <c r="CN899" s="28"/>
      <c r="CO899" s="28"/>
      <c r="CP899" s="28"/>
      <c r="CU899" s="193"/>
      <c r="CW899" s="28"/>
      <c r="CX899" s="28"/>
      <c r="CY899" s="28"/>
      <c r="DD899" s="193"/>
      <c r="DF899" s="28"/>
      <c r="DG899" s="28"/>
      <c r="DH899" s="28"/>
      <c r="DM899" s="193"/>
      <c r="DO899" s="28"/>
      <c r="DP899" s="28"/>
      <c r="DQ899" s="28"/>
      <c r="DV899" s="193"/>
      <c r="DX899" s="28"/>
      <c r="DY899" s="28"/>
      <c r="DZ899" s="28"/>
      <c r="EE899" s="193"/>
      <c r="EG899" s="28"/>
      <c r="EH899" s="28"/>
      <c r="EI899" s="28"/>
      <c r="EN899" s="193"/>
      <c r="EP899" s="28"/>
      <c r="EQ899" s="28"/>
      <c r="ER899" s="28"/>
      <c r="EW899" s="193"/>
      <c r="EY899" s="28"/>
      <c r="EZ899" s="28"/>
      <c r="FA899" s="28"/>
      <c r="FF899" s="193"/>
      <c r="FH899" s="28"/>
      <c r="FI899" s="28"/>
      <c r="FJ899" s="28"/>
      <c r="FO899" s="193"/>
      <c r="FQ899" s="28"/>
      <c r="FR899" s="28"/>
      <c r="FS899" s="28"/>
      <c r="FX899" s="193"/>
      <c r="FZ899" s="28"/>
      <c r="GA899" s="28"/>
      <c r="GB899" s="28"/>
      <c r="GG899" s="193"/>
      <c r="GI899" s="28"/>
      <c r="GJ899" s="28"/>
      <c r="GK899" s="28"/>
      <c r="GP899" s="193"/>
      <c r="GR899" s="28"/>
      <c r="GS899" s="28"/>
      <c r="GT899" s="28"/>
      <c r="GY899" s="193"/>
      <c r="HA899" s="28"/>
      <c r="HB899" s="28"/>
      <c r="HC899" s="28"/>
      <c r="HH899" s="193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218" t="s">
        <v>3836</v>
      </c>
      <c r="B900" s="28"/>
      <c r="C900" s="378"/>
      <c r="D900" s="376" t="s">
        <v>129</v>
      </c>
      <c r="E900" s="50">
        <f>COUNTIF($A$712:$BAG$785,A900)</f>
        <v>0</v>
      </c>
      <c r="F900" s="279">
        <f>SUM(G900:K900)</f>
        <v>0</v>
      </c>
      <c r="N900" s="28"/>
      <c r="R900" s="193"/>
      <c r="T900" s="28"/>
      <c r="U900" s="28"/>
      <c r="V900" s="28"/>
      <c r="AA900" s="193"/>
      <c r="AC900" s="28"/>
      <c r="AD900" s="28"/>
      <c r="AE900" s="28"/>
      <c r="AJ900" s="193"/>
      <c r="AL900" s="28"/>
      <c r="AM900" s="28"/>
      <c r="AN900" s="28"/>
      <c r="AS900" s="193"/>
      <c r="AU900" s="28"/>
      <c r="AV900" s="28"/>
      <c r="AW900" s="28"/>
      <c r="BB900" s="193"/>
      <c r="BD900" s="28"/>
      <c r="BE900" s="28"/>
      <c r="BF900" s="28"/>
      <c r="BK900" s="193"/>
      <c r="BM900" s="28"/>
      <c r="BN900" s="28"/>
      <c r="BO900" s="28"/>
      <c r="BT900" s="193"/>
      <c r="BV900" s="28"/>
      <c r="BW900" s="28"/>
      <c r="BX900" s="28"/>
      <c r="CC900" s="193"/>
      <c r="CE900" s="28"/>
      <c r="CF900" s="28"/>
      <c r="CG900" s="28"/>
      <c r="CL900" s="193"/>
      <c r="CN900" s="28"/>
      <c r="CO900" s="28"/>
      <c r="CP900" s="28"/>
      <c r="CU900" s="193"/>
      <c r="CW900" s="28"/>
      <c r="CX900" s="28"/>
      <c r="CY900" s="28"/>
      <c r="DD900" s="193"/>
      <c r="DF900" s="28"/>
      <c r="DG900" s="28"/>
      <c r="DH900" s="28"/>
      <c r="DM900" s="193"/>
      <c r="DO900" s="28"/>
      <c r="DP900" s="28"/>
      <c r="DQ900" s="28"/>
      <c r="DV900" s="193"/>
      <c r="DX900" s="28"/>
      <c r="DY900" s="28"/>
      <c r="DZ900" s="28"/>
      <c r="EE900" s="193"/>
      <c r="EG900" s="28"/>
      <c r="EH900" s="28"/>
      <c r="EI900" s="28"/>
      <c r="EN900" s="193"/>
      <c r="EP900" s="28"/>
      <c r="EQ900" s="28"/>
      <c r="ER900" s="28"/>
      <c r="EW900" s="193"/>
      <c r="EY900" s="28"/>
      <c r="EZ900" s="28"/>
      <c r="FA900" s="28"/>
      <c r="FF900" s="193"/>
      <c r="FH900" s="28"/>
      <c r="FI900" s="28"/>
      <c r="FJ900" s="28"/>
      <c r="FO900" s="193"/>
      <c r="FQ900" s="28"/>
      <c r="FR900" s="28"/>
      <c r="FS900" s="28"/>
      <c r="FX900" s="193"/>
      <c r="FZ900" s="28"/>
      <c r="GA900" s="28"/>
      <c r="GB900" s="28"/>
      <c r="GG900" s="193"/>
      <c r="GI900" s="28"/>
      <c r="GJ900" s="28"/>
      <c r="GK900" s="28"/>
      <c r="GP900" s="193"/>
      <c r="GR900" s="28"/>
      <c r="GS900" s="28"/>
      <c r="GT900" s="28"/>
      <c r="GY900" s="193"/>
      <c r="HA900" s="28"/>
      <c r="HB900" s="28"/>
      <c r="HC900" s="28"/>
      <c r="HH900" s="193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218" t="s">
        <v>3837</v>
      </c>
      <c r="B901" s="28"/>
      <c r="C901" s="378"/>
      <c r="D901" s="376" t="s">
        <v>129</v>
      </c>
      <c r="E901" s="50">
        <f>COUNTIF($A$712:$BAG$785,A901)</f>
        <v>0</v>
      </c>
      <c r="F901" s="279">
        <f>SUM(G901:K901)</f>
        <v>0</v>
      </c>
      <c r="N901" s="28"/>
      <c r="R901" s="193"/>
      <c r="T901" s="28"/>
      <c r="U901" s="28"/>
      <c r="V901" s="28"/>
      <c r="AA901" s="193"/>
      <c r="AC901" s="28"/>
      <c r="AD901" s="28"/>
      <c r="AE901" s="28"/>
      <c r="AJ901" s="193"/>
      <c r="AL901" s="28"/>
      <c r="AM901" s="28"/>
      <c r="AN901" s="28"/>
      <c r="AS901" s="193"/>
      <c r="AU901" s="28"/>
      <c r="AV901" s="28"/>
      <c r="AW901" s="28"/>
      <c r="BB901" s="193"/>
      <c r="BD901" s="28"/>
      <c r="BE901" s="28"/>
      <c r="BF901" s="28"/>
      <c r="BK901" s="193"/>
      <c r="BM901" s="28"/>
      <c r="BN901" s="28"/>
      <c r="BO901" s="28"/>
      <c r="BT901" s="193"/>
      <c r="BV901" s="28"/>
      <c r="BW901" s="28"/>
      <c r="BX901" s="28"/>
      <c r="CC901" s="193"/>
      <c r="CE901" s="28"/>
      <c r="CF901" s="28"/>
      <c r="CG901" s="28"/>
      <c r="CL901" s="193"/>
      <c r="CN901" s="28"/>
      <c r="CO901" s="28"/>
      <c r="CP901" s="28"/>
      <c r="CU901" s="193"/>
      <c r="CW901" s="28"/>
      <c r="CX901" s="28"/>
      <c r="CY901" s="28"/>
      <c r="DD901" s="193"/>
      <c r="DF901" s="28"/>
      <c r="DG901" s="28"/>
      <c r="DH901" s="28"/>
      <c r="DM901" s="193"/>
      <c r="DO901" s="28"/>
      <c r="DP901" s="28"/>
      <c r="DQ901" s="28"/>
      <c r="DV901" s="193"/>
      <c r="DX901" s="28"/>
      <c r="DY901" s="28"/>
      <c r="DZ901" s="28"/>
      <c r="EE901" s="193"/>
      <c r="EG901" s="28"/>
      <c r="EH901" s="28"/>
      <c r="EI901" s="28"/>
      <c r="EN901" s="193"/>
      <c r="EP901" s="28"/>
      <c r="EQ901" s="28"/>
      <c r="ER901" s="28"/>
      <c r="EW901" s="193"/>
      <c r="EY901" s="28"/>
      <c r="EZ901" s="28"/>
      <c r="FA901" s="28"/>
      <c r="FF901" s="193"/>
      <c r="FH901" s="28"/>
      <c r="FI901" s="28"/>
      <c r="FJ901" s="28"/>
      <c r="FO901" s="193"/>
      <c r="FQ901" s="28"/>
      <c r="FR901" s="28"/>
      <c r="FS901" s="28"/>
      <c r="FX901" s="193"/>
      <c r="FZ901" s="28"/>
      <c r="GA901" s="28"/>
      <c r="GB901" s="28"/>
      <c r="GG901" s="193"/>
      <c r="GI901" s="28"/>
      <c r="GJ901" s="28"/>
      <c r="GK901" s="28"/>
      <c r="GP901" s="193"/>
      <c r="GR901" s="28"/>
      <c r="GS901" s="28"/>
      <c r="GT901" s="28"/>
      <c r="GY901" s="193"/>
      <c r="HA901" s="28"/>
      <c r="HB901" s="28"/>
      <c r="HC901" s="28"/>
      <c r="HH901" s="193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11" t="s">
        <v>1972</v>
      </c>
      <c r="B902" s="28"/>
      <c r="C902" s="378"/>
      <c r="D902" s="376" t="s">
        <v>129</v>
      </c>
      <c r="E902" s="50">
        <f>COUNTIF($A$712:$BAG$785,A902)</f>
        <v>2</v>
      </c>
      <c r="F902" s="279">
        <f>SUM(G902:K902)</f>
        <v>0</v>
      </c>
      <c r="N902" s="28"/>
      <c r="R902" s="193"/>
      <c r="T902" s="28"/>
      <c r="U902" s="28"/>
      <c r="V902" s="28"/>
      <c r="AA902" s="193"/>
      <c r="AC902" s="28"/>
      <c r="AD902" s="28"/>
      <c r="AE902" s="28"/>
      <c r="AJ902" s="193"/>
      <c r="AL902" s="28"/>
      <c r="AM902" s="28"/>
      <c r="AN902" s="28"/>
      <c r="AS902" s="193"/>
      <c r="AU902" s="28"/>
      <c r="AV902" s="28"/>
      <c r="AW902" s="28"/>
      <c r="BB902" s="193"/>
      <c r="BD902" s="28"/>
      <c r="BE902" s="28"/>
      <c r="BF902" s="28"/>
      <c r="BK902" s="193"/>
      <c r="BM902" s="28"/>
      <c r="BN902" s="28"/>
      <c r="BO902" s="28"/>
      <c r="BT902" s="193"/>
      <c r="BV902" s="28"/>
      <c r="BW902" s="28"/>
      <c r="BX902" s="28"/>
      <c r="CC902" s="193"/>
      <c r="CE902" s="28"/>
      <c r="CF902" s="28"/>
      <c r="CG902" s="28"/>
      <c r="CL902" s="193"/>
      <c r="CN902" s="28"/>
      <c r="CO902" s="28"/>
      <c r="CP902" s="28"/>
      <c r="CU902" s="193"/>
      <c r="CW902" s="28"/>
      <c r="CX902" s="28"/>
      <c r="CY902" s="28"/>
      <c r="DD902" s="193"/>
      <c r="DF902" s="28"/>
      <c r="DG902" s="28"/>
      <c r="DH902" s="28"/>
      <c r="DM902" s="193"/>
      <c r="DO902" s="28"/>
      <c r="DP902" s="28"/>
      <c r="DQ902" s="28"/>
      <c r="DV902" s="193"/>
      <c r="DX902" s="28"/>
      <c r="DY902" s="28"/>
      <c r="DZ902" s="28"/>
      <c r="EE902" s="193"/>
      <c r="EG902" s="28"/>
      <c r="EH902" s="28"/>
      <c r="EI902" s="28"/>
      <c r="EN902" s="193"/>
      <c r="EP902" s="28"/>
      <c r="EQ902" s="28"/>
      <c r="ER902" s="28"/>
      <c r="EW902" s="193"/>
      <c r="EY902" s="28"/>
      <c r="EZ902" s="28"/>
      <c r="FA902" s="28"/>
      <c r="FF902" s="193"/>
      <c r="FH902" s="28"/>
      <c r="FI902" s="28"/>
      <c r="FJ902" s="28"/>
      <c r="FO902" s="193"/>
      <c r="FQ902" s="28"/>
      <c r="FR902" s="28"/>
      <c r="FS902" s="28"/>
      <c r="FX902" s="193"/>
      <c r="FZ902" s="28"/>
      <c r="GA902" s="28"/>
      <c r="GB902" s="28"/>
      <c r="GG902" s="193"/>
      <c r="GI902" s="28"/>
      <c r="GJ902" s="28"/>
      <c r="GK902" s="28"/>
      <c r="GP902" s="193"/>
      <c r="GR902" s="28"/>
      <c r="GS902" s="28"/>
      <c r="GT902" s="28"/>
      <c r="GY902" s="193"/>
      <c r="HA902" s="28"/>
      <c r="HB902" s="28"/>
      <c r="HC902" s="28"/>
      <c r="HH902" s="193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311" t="s">
        <v>654</v>
      </c>
      <c r="B903" s="28"/>
      <c r="C903" s="378"/>
      <c r="D903" s="376" t="s">
        <v>129</v>
      </c>
      <c r="E903" s="50">
        <f>COUNTIF($A$712:$BAG$785,A903)</f>
        <v>2</v>
      </c>
      <c r="F903" s="279">
        <f>SUM(G903:K903)</f>
        <v>0</v>
      </c>
      <c r="N903" s="28"/>
      <c r="R903" s="193"/>
      <c r="T903" s="28"/>
      <c r="U903" s="28"/>
      <c r="V903" s="28"/>
      <c r="AA903" s="193"/>
      <c r="AC903" s="28"/>
      <c r="AD903" s="28"/>
      <c r="AE903" s="28"/>
      <c r="AJ903" s="193"/>
      <c r="AL903" s="28"/>
      <c r="AM903" s="28"/>
      <c r="AN903" s="28"/>
      <c r="AS903" s="193"/>
      <c r="AU903" s="28"/>
      <c r="AV903" s="28"/>
      <c r="AW903" s="28"/>
      <c r="BB903" s="193"/>
      <c r="BD903" s="28"/>
      <c r="BE903" s="28"/>
      <c r="BF903" s="28"/>
      <c r="BK903" s="193"/>
      <c r="BM903" s="28"/>
      <c r="BN903" s="28"/>
      <c r="BO903" s="28"/>
      <c r="BT903" s="193"/>
      <c r="BV903" s="28"/>
      <c r="BW903" s="28"/>
      <c r="BX903" s="28"/>
      <c r="CC903" s="193"/>
      <c r="CE903" s="28"/>
      <c r="CF903" s="28"/>
      <c r="CG903" s="28"/>
      <c r="CL903" s="193"/>
      <c r="CN903" s="28"/>
      <c r="CO903" s="28"/>
      <c r="CP903" s="28"/>
      <c r="CU903" s="193"/>
      <c r="CW903" s="28"/>
      <c r="CX903" s="28"/>
      <c r="CY903" s="28"/>
      <c r="DD903" s="193"/>
      <c r="DF903" s="28"/>
      <c r="DG903" s="28"/>
      <c r="DH903" s="28"/>
      <c r="DM903" s="193"/>
      <c r="DO903" s="28"/>
      <c r="DP903" s="28"/>
      <c r="DQ903" s="28"/>
      <c r="DV903" s="193"/>
      <c r="DX903" s="28"/>
      <c r="DY903" s="28"/>
      <c r="DZ903" s="28"/>
      <c r="EE903" s="193"/>
      <c r="EG903" s="28"/>
      <c r="EH903" s="28"/>
      <c r="EI903" s="28"/>
      <c r="EN903" s="193"/>
      <c r="EP903" s="28"/>
      <c r="EQ903" s="28"/>
      <c r="ER903" s="28"/>
      <c r="EW903" s="193"/>
      <c r="EY903" s="28"/>
      <c r="EZ903" s="28"/>
      <c r="FA903" s="28"/>
      <c r="FF903" s="193"/>
      <c r="FH903" s="28"/>
      <c r="FI903" s="28"/>
      <c r="FJ903" s="28"/>
      <c r="FO903" s="193"/>
      <c r="FQ903" s="28"/>
      <c r="FR903" s="28"/>
      <c r="FS903" s="28"/>
      <c r="FX903" s="193"/>
      <c r="FZ903" s="28"/>
      <c r="GA903" s="28"/>
      <c r="GB903" s="28"/>
      <c r="GG903" s="193"/>
      <c r="GI903" s="28"/>
      <c r="GJ903" s="28"/>
      <c r="GK903" s="28"/>
      <c r="GP903" s="193"/>
      <c r="GR903" s="28"/>
      <c r="GS903" s="28"/>
      <c r="GT903" s="28"/>
      <c r="GY903" s="193"/>
      <c r="HA903" s="28"/>
      <c r="HB903" s="28"/>
      <c r="HC903" s="28"/>
      <c r="HH903" s="193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311" t="s">
        <v>555</v>
      </c>
      <c r="B904" s="378"/>
      <c r="C904" s="378"/>
      <c r="D904" s="376" t="s">
        <v>132</v>
      </c>
      <c r="E904" s="50">
        <f>COUNTIF($A$712:$BAG$785,A904)</f>
        <v>0</v>
      </c>
      <c r="F904" s="279">
        <f>SUM(G904:K904)</f>
        <v>0</v>
      </c>
      <c r="N904" s="28"/>
      <c r="R904" s="193"/>
      <c r="T904" s="28"/>
      <c r="U904" s="28"/>
      <c r="V904" s="28"/>
      <c r="AA904" s="193"/>
      <c r="AC904" s="28"/>
      <c r="AD904" s="28"/>
      <c r="AE904" s="28"/>
      <c r="AJ904" s="193"/>
      <c r="AL904" s="28"/>
      <c r="AM904" s="28"/>
      <c r="AN904" s="28"/>
      <c r="AS904" s="193"/>
      <c r="AU904" s="28"/>
      <c r="AV904" s="28"/>
      <c r="AW904" s="28"/>
      <c r="BB904" s="193"/>
      <c r="BD904" s="28"/>
      <c r="BE904" s="28"/>
      <c r="BF904" s="28"/>
      <c r="BK904" s="193"/>
      <c r="BM904" s="28"/>
      <c r="BN904" s="28"/>
      <c r="BO904" s="28"/>
      <c r="BT904" s="193"/>
      <c r="BV904" s="28"/>
      <c r="BW904" s="28"/>
      <c r="BX904" s="28"/>
      <c r="CC904" s="193"/>
      <c r="CE904" s="28"/>
      <c r="CF904" s="28"/>
      <c r="CG904" s="28"/>
      <c r="CL904" s="193"/>
      <c r="CN904" s="28"/>
      <c r="CO904" s="28"/>
      <c r="CP904" s="28"/>
      <c r="CU904" s="193"/>
      <c r="CW904" s="28"/>
      <c r="CX904" s="28"/>
      <c r="CY904" s="28"/>
      <c r="DD904" s="193"/>
      <c r="DF904" s="28"/>
      <c r="DG904" s="28"/>
      <c r="DH904" s="28"/>
      <c r="DM904" s="193"/>
      <c r="DO904" s="28"/>
      <c r="DP904" s="28"/>
      <c r="DQ904" s="28"/>
      <c r="DV904" s="193"/>
      <c r="DX904" s="28"/>
      <c r="DY904" s="28"/>
      <c r="DZ904" s="28"/>
      <c r="EE904" s="193"/>
      <c r="EG904" s="28"/>
      <c r="EH904" s="28"/>
      <c r="EI904" s="28"/>
      <c r="EN904" s="193"/>
      <c r="EP904" s="28"/>
      <c r="EQ904" s="28"/>
      <c r="ER904" s="28"/>
      <c r="EW904" s="193"/>
      <c r="EY904" s="28"/>
      <c r="EZ904" s="28"/>
      <c r="FA904" s="28"/>
      <c r="FF904" s="193"/>
      <c r="FH904" s="28"/>
      <c r="FI904" s="28"/>
      <c r="FJ904" s="28"/>
      <c r="FO904" s="193"/>
      <c r="FQ904" s="28"/>
      <c r="FR904" s="28"/>
      <c r="FS904" s="28"/>
      <c r="FX904" s="193"/>
      <c r="FZ904" s="28"/>
      <c r="GA904" s="28"/>
      <c r="GB904" s="28"/>
      <c r="GG904" s="193"/>
      <c r="GI904" s="28"/>
      <c r="GJ904" s="28"/>
      <c r="GK904" s="28"/>
      <c r="GP904" s="193"/>
      <c r="GR904" s="28"/>
      <c r="GS904" s="28"/>
      <c r="GT904" s="28"/>
      <c r="GY904" s="193"/>
      <c r="HA904" s="28"/>
      <c r="HB904" s="28"/>
      <c r="HC904" s="28"/>
      <c r="HH904" s="193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205" t="s">
        <v>2968</v>
      </c>
      <c r="B905" s="28"/>
      <c r="C905" s="271"/>
      <c r="D905" s="376" t="s">
        <v>129</v>
      </c>
      <c r="E905" s="50">
        <f>COUNTIF($A$712:$BAG$785,A905)</f>
        <v>2</v>
      </c>
      <c r="F905" s="279">
        <f>SUM(G905:K905)</f>
        <v>0</v>
      </c>
      <c r="N905" s="28"/>
      <c r="R905" s="193"/>
      <c r="T905" s="28"/>
      <c r="U905" s="28"/>
      <c r="V905" s="28"/>
      <c r="AA905" s="193"/>
      <c r="AC905" s="28"/>
      <c r="AD905" s="28"/>
      <c r="AE905" s="28"/>
      <c r="AJ905" s="193"/>
      <c r="AL905" s="28"/>
      <c r="AM905" s="28"/>
      <c r="AN905" s="28"/>
      <c r="AS905" s="193"/>
      <c r="AU905" s="28"/>
      <c r="AV905" s="28"/>
      <c r="AW905" s="28"/>
      <c r="BB905" s="193"/>
      <c r="BD905" s="28"/>
      <c r="BE905" s="28"/>
      <c r="BF905" s="28"/>
      <c r="BK905" s="193"/>
      <c r="BM905" s="28"/>
      <c r="BN905" s="28"/>
      <c r="BO905" s="28"/>
      <c r="BT905" s="193"/>
      <c r="BV905" s="28"/>
      <c r="BW905" s="28"/>
      <c r="BX905" s="28"/>
      <c r="CC905" s="193"/>
      <c r="CE905" s="28"/>
      <c r="CF905" s="28"/>
      <c r="CG905" s="28"/>
      <c r="CL905" s="193"/>
      <c r="CN905" s="28"/>
      <c r="CO905" s="28"/>
      <c r="CP905" s="28"/>
      <c r="CU905" s="193"/>
      <c r="CW905" s="28"/>
      <c r="CX905" s="28"/>
      <c r="CY905" s="28"/>
      <c r="DD905" s="193"/>
      <c r="DF905" s="28"/>
      <c r="DG905" s="28"/>
      <c r="DH905" s="28"/>
      <c r="DM905" s="193"/>
      <c r="DO905" s="28"/>
      <c r="DP905" s="28"/>
      <c r="DQ905" s="28"/>
      <c r="DV905" s="193"/>
      <c r="DX905" s="28"/>
      <c r="DY905" s="28"/>
      <c r="DZ905" s="28"/>
      <c r="EE905" s="193"/>
      <c r="EG905" s="28"/>
      <c r="EH905" s="28"/>
      <c r="EI905" s="28"/>
      <c r="EN905" s="193"/>
      <c r="EP905" s="28"/>
      <c r="EQ905" s="28"/>
      <c r="ER905" s="28"/>
      <c r="EW905" s="193"/>
      <c r="EY905" s="28"/>
      <c r="EZ905" s="28"/>
      <c r="FA905" s="28"/>
      <c r="FF905" s="193"/>
      <c r="FH905" s="28"/>
      <c r="FI905" s="28"/>
      <c r="FJ905" s="28"/>
      <c r="FO905" s="193"/>
      <c r="FQ905" s="28"/>
      <c r="FR905" s="28"/>
      <c r="FS905" s="28"/>
      <c r="FX905" s="193"/>
      <c r="FZ905" s="28"/>
      <c r="GA905" s="28"/>
      <c r="GB905" s="28"/>
      <c r="GG905" s="193"/>
      <c r="GI905" s="28"/>
      <c r="GJ905" s="28"/>
      <c r="GK905" s="28"/>
      <c r="GP905" s="193"/>
      <c r="GR905" s="28"/>
      <c r="GS905" s="28"/>
      <c r="GT905" s="28"/>
      <c r="GY905" s="193"/>
      <c r="HA905" s="28"/>
      <c r="HB905" s="28"/>
      <c r="HC905" s="28"/>
      <c r="HH905" s="193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311" t="s">
        <v>655</v>
      </c>
      <c r="B906" s="28"/>
      <c r="C906" s="271"/>
      <c r="D906" s="376" t="s">
        <v>135</v>
      </c>
      <c r="E906" s="50">
        <f>COUNTIF($A$712:$BAG$785,A906)</f>
        <v>22</v>
      </c>
      <c r="F906" s="279">
        <f>SUM(G906:K906)</f>
        <v>0</v>
      </c>
      <c r="N906" s="28"/>
      <c r="R906" s="193"/>
      <c r="T906" s="28"/>
      <c r="U906" s="28"/>
      <c r="V906" s="28"/>
      <c r="AA906" s="193"/>
      <c r="AC906" s="28"/>
      <c r="AD906" s="28"/>
      <c r="AE906" s="28"/>
      <c r="AJ906" s="193"/>
      <c r="AL906" s="28"/>
      <c r="AM906" s="28"/>
      <c r="AN906" s="28"/>
      <c r="AS906" s="193"/>
      <c r="AU906" s="28"/>
      <c r="AV906" s="28"/>
      <c r="AW906" s="28"/>
      <c r="BB906" s="193"/>
      <c r="BD906" s="28"/>
      <c r="BE906" s="28"/>
      <c r="BF906" s="28"/>
      <c r="BK906" s="193"/>
      <c r="BM906" s="28"/>
      <c r="BN906" s="28"/>
      <c r="BO906" s="28"/>
      <c r="BT906" s="193"/>
      <c r="BV906" s="28"/>
      <c r="BW906" s="28"/>
      <c r="BX906" s="28"/>
      <c r="CC906" s="193"/>
      <c r="CE906" s="28"/>
      <c r="CF906" s="28"/>
      <c r="CG906" s="28"/>
      <c r="CL906" s="193"/>
      <c r="CN906" s="28"/>
      <c r="CO906" s="28"/>
      <c r="CP906" s="28"/>
      <c r="CU906" s="193"/>
      <c r="CW906" s="28"/>
      <c r="CX906" s="28"/>
      <c r="CY906" s="28"/>
      <c r="DD906" s="193"/>
      <c r="DF906" s="28"/>
      <c r="DG906" s="28"/>
      <c r="DH906" s="28"/>
      <c r="DM906" s="193"/>
      <c r="DO906" s="28"/>
      <c r="DP906" s="28"/>
      <c r="DQ906" s="28"/>
      <c r="DV906" s="193"/>
      <c r="DX906" s="28"/>
      <c r="DY906" s="28"/>
      <c r="DZ906" s="28"/>
      <c r="EE906" s="193"/>
      <c r="EG906" s="28"/>
      <c r="EH906" s="28"/>
      <c r="EI906" s="28"/>
      <c r="EN906" s="193"/>
      <c r="EP906" s="28"/>
      <c r="EQ906" s="28"/>
      <c r="ER906" s="28"/>
      <c r="EW906" s="193"/>
      <c r="EY906" s="28"/>
      <c r="EZ906" s="28"/>
      <c r="FA906" s="28"/>
      <c r="FF906" s="193"/>
      <c r="FH906" s="28"/>
      <c r="FI906" s="28"/>
      <c r="FJ906" s="28"/>
      <c r="FO906" s="193"/>
      <c r="FQ906" s="28"/>
      <c r="FR906" s="28"/>
      <c r="FS906" s="28"/>
      <c r="FX906" s="193"/>
      <c r="FZ906" s="28"/>
      <c r="GA906" s="28"/>
      <c r="GB906" s="28"/>
      <c r="GG906" s="193"/>
      <c r="GI906" s="28"/>
      <c r="GJ906" s="28"/>
      <c r="GK906" s="28"/>
      <c r="GP906" s="193"/>
      <c r="GR906" s="28"/>
      <c r="GS906" s="28"/>
      <c r="GT906" s="28"/>
      <c r="GY906" s="193"/>
      <c r="HA906" s="28"/>
      <c r="HB906" s="28"/>
      <c r="HC906" s="28"/>
      <c r="HH906" s="193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">
      <c r="A907" s="205" t="s">
        <v>2429</v>
      </c>
      <c r="B907" s="28"/>
      <c r="C907" s="271"/>
      <c r="D907" s="376" t="s">
        <v>129</v>
      </c>
      <c r="E907" s="50">
        <f>COUNTIF($A$712:$BAG$785,A907)</f>
        <v>6</v>
      </c>
      <c r="F907" s="279">
        <f>SUM(G907:K907)</f>
        <v>0</v>
      </c>
      <c r="N907" s="28"/>
      <c r="R907" s="193"/>
      <c r="T907" s="28"/>
      <c r="U907" s="28"/>
      <c r="V907" s="28"/>
      <c r="AA907" s="193"/>
      <c r="AC907" s="28"/>
      <c r="AD907" s="28"/>
      <c r="AE907" s="28"/>
      <c r="AJ907" s="193"/>
      <c r="AL907" s="28"/>
      <c r="AM907" s="28"/>
      <c r="AN907" s="28"/>
      <c r="AS907" s="193"/>
      <c r="AU907" s="28"/>
      <c r="AV907" s="28"/>
      <c r="AW907" s="28"/>
      <c r="BB907" s="193"/>
      <c r="BD907" s="28"/>
      <c r="BE907" s="28"/>
      <c r="BF907" s="28"/>
      <c r="BK907" s="193"/>
      <c r="BM907" s="28"/>
      <c r="BN907" s="28"/>
      <c r="BO907" s="28"/>
      <c r="BT907" s="193"/>
      <c r="BV907" s="28"/>
      <c r="BW907" s="28"/>
      <c r="BX907" s="28"/>
      <c r="CC907" s="193"/>
      <c r="CE907" s="28"/>
      <c r="CF907" s="28"/>
      <c r="CG907" s="28"/>
      <c r="CL907" s="193"/>
      <c r="CN907" s="28"/>
      <c r="CO907" s="28"/>
      <c r="CP907" s="28"/>
      <c r="CU907" s="193"/>
      <c r="CW907" s="28"/>
      <c r="CX907" s="28"/>
      <c r="CY907" s="28"/>
      <c r="DD907" s="193"/>
      <c r="DF907" s="28"/>
      <c r="DG907" s="28"/>
      <c r="DH907" s="28"/>
      <c r="DM907" s="193"/>
      <c r="DO907" s="28"/>
      <c r="DP907" s="28"/>
      <c r="DQ907" s="28"/>
      <c r="DV907" s="193"/>
      <c r="DX907" s="28"/>
      <c r="DY907" s="28"/>
      <c r="DZ907" s="28"/>
      <c r="EE907" s="193"/>
      <c r="EG907" s="28"/>
      <c r="EH907" s="28"/>
      <c r="EI907" s="28"/>
      <c r="EN907" s="193"/>
      <c r="EP907" s="28"/>
      <c r="EQ907" s="28"/>
      <c r="ER907" s="28"/>
      <c r="EW907" s="193"/>
      <c r="EY907" s="28"/>
      <c r="EZ907" s="28"/>
      <c r="FA907" s="28"/>
      <c r="FF907" s="193"/>
      <c r="FH907" s="28"/>
      <c r="FI907" s="28"/>
      <c r="FJ907" s="28"/>
      <c r="FO907" s="193"/>
      <c r="FQ907" s="28"/>
      <c r="FR907" s="28"/>
      <c r="FS907" s="28"/>
      <c r="FX907" s="193"/>
      <c r="FZ907" s="28"/>
      <c r="GA907" s="28"/>
      <c r="GB907" s="28"/>
      <c r="GG907" s="193"/>
      <c r="GI907" s="28"/>
      <c r="GJ907" s="28"/>
      <c r="GK907" s="28"/>
      <c r="GP907" s="193"/>
      <c r="GR907" s="28"/>
      <c r="GS907" s="28"/>
      <c r="GT907" s="28"/>
      <c r="GY907" s="193"/>
      <c r="HA907" s="28"/>
      <c r="HB907" s="28"/>
      <c r="HC907" s="28"/>
      <c r="HH907" s="193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">
      <c r="A908" s="205" t="s">
        <v>3402</v>
      </c>
      <c r="B908" s="39"/>
      <c r="C908" s="39"/>
      <c r="D908" s="376" t="s">
        <v>129</v>
      </c>
      <c r="E908" s="50">
        <f>COUNTIF($A$712:$BAG$785,A908)</f>
        <v>0</v>
      </c>
      <c r="F908" s="279">
        <f>SUM(G908:K908)</f>
        <v>0</v>
      </c>
      <c r="I908" s="402"/>
      <c r="N908" s="28"/>
      <c r="R908" s="193"/>
      <c r="T908" s="28"/>
      <c r="U908" s="28"/>
      <c r="V908" s="28"/>
      <c r="AA908" s="193"/>
      <c r="AC908" s="28"/>
      <c r="AD908" s="28"/>
      <c r="AE908" s="28"/>
      <c r="AJ908" s="193"/>
      <c r="AL908" s="28"/>
      <c r="AM908" s="28"/>
      <c r="AN908" s="28"/>
      <c r="AS908" s="193"/>
      <c r="AU908" s="28"/>
      <c r="AV908" s="28"/>
      <c r="AW908" s="28"/>
      <c r="BB908" s="193"/>
      <c r="BD908" s="28"/>
      <c r="BE908" s="28"/>
      <c r="BF908" s="28"/>
      <c r="BK908" s="193"/>
      <c r="BM908" s="28"/>
      <c r="BN908" s="28"/>
      <c r="BO908" s="28"/>
      <c r="BT908" s="193"/>
      <c r="BV908" s="28"/>
      <c r="BW908" s="28"/>
      <c r="BX908" s="28"/>
      <c r="CC908" s="193"/>
      <c r="CE908" s="28"/>
      <c r="CF908" s="28"/>
      <c r="CG908" s="28"/>
      <c r="CL908" s="193"/>
      <c r="CN908" s="28"/>
      <c r="CO908" s="28"/>
      <c r="CP908" s="28"/>
      <c r="CU908" s="193"/>
      <c r="CW908" s="28"/>
      <c r="CX908" s="28"/>
      <c r="CY908" s="28"/>
      <c r="DD908" s="193"/>
      <c r="DF908" s="28"/>
      <c r="DG908" s="28"/>
      <c r="DH908" s="28"/>
      <c r="DM908" s="193"/>
      <c r="DO908" s="28"/>
      <c r="DP908" s="28"/>
      <c r="DQ908" s="28"/>
      <c r="DV908" s="193"/>
      <c r="DX908" s="28"/>
      <c r="DY908" s="28"/>
      <c r="DZ908" s="28"/>
      <c r="EE908" s="193"/>
      <c r="EG908" s="28"/>
      <c r="EH908" s="28"/>
      <c r="EI908" s="28"/>
      <c r="EN908" s="193"/>
      <c r="EP908" s="28"/>
      <c r="EQ908" s="28"/>
      <c r="ER908" s="28"/>
      <c r="EW908" s="193"/>
      <c r="EY908" s="28"/>
      <c r="EZ908" s="28"/>
      <c r="FA908" s="28"/>
      <c r="FF908" s="193"/>
      <c r="FH908" s="28"/>
      <c r="FI908" s="28"/>
      <c r="FJ908" s="28"/>
      <c r="FO908" s="193"/>
      <c r="FQ908" s="28"/>
      <c r="FR908" s="28"/>
      <c r="FS908" s="28"/>
      <c r="FX908" s="193"/>
      <c r="FZ908" s="28"/>
      <c r="GA908" s="28"/>
      <c r="GB908" s="28"/>
      <c r="GG908" s="193"/>
      <c r="GI908" s="28"/>
      <c r="GJ908" s="28"/>
      <c r="GK908" s="28"/>
      <c r="GP908" s="193"/>
      <c r="GR908" s="28"/>
      <c r="GS908" s="28"/>
      <c r="GT908" s="28"/>
      <c r="GY908" s="193"/>
      <c r="HA908" s="28"/>
      <c r="HB908" s="28"/>
      <c r="HC908" s="28"/>
      <c r="HH908" s="193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11" t="s">
        <v>516</v>
      </c>
      <c r="B909" s="378"/>
      <c r="C909" s="378"/>
      <c r="D909" s="376" t="s">
        <v>132</v>
      </c>
      <c r="E909" s="50">
        <f>COUNTIF($A$712:$BAG$785,A909)</f>
        <v>6</v>
      </c>
      <c r="F909" s="279">
        <f>SUM(G909:K909)</f>
        <v>0</v>
      </c>
      <c r="N909" s="28"/>
      <c r="R909" s="193"/>
      <c r="T909" s="28"/>
      <c r="U909" s="28"/>
      <c r="V909" s="28"/>
      <c r="AA909" s="193"/>
      <c r="AC909" s="28"/>
      <c r="AD909" s="28"/>
      <c r="AE909" s="28"/>
      <c r="AJ909" s="193"/>
      <c r="AL909" s="28"/>
      <c r="AM909" s="28"/>
      <c r="AN909" s="28"/>
      <c r="AS909" s="193"/>
      <c r="AU909" s="28"/>
      <c r="AV909" s="28"/>
      <c r="AW909" s="28"/>
      <c r="BB909" s="193"/>
      <c r="BD909" s="28"/>
      <c r="BE909" s="28"/>
      <c r="BF909" s="28"/>
      <c r="BK909" s="193"/>
      <c r="BM909" s="28"/>
      <c r="BN909" s="28"/>
      <c r="BO909" s="28"/>
      <c r="BT909" s="193"/>
      <c r="BV909" s="28"/>
      <c r="BW909" s="28"/>
      <c r="BX909" s="28"/>
      <c r="CC909" s="193"/>
      <c r="CE909" s="28"/>
      <c r="CF909" s="28"/>
      <c r="CG909" s="28"/>
      <c r="CL909" s="193"/>
      <c r="CN909" s="28"/>
      <c r="CO909" s="28"/>
      <c r="CP909" s="28"/>
      <c r="CU909" s="193"/>
      <c r="CW909" s="28"/>
      <c r="CX909" s="28"/>
      <c r="CY909" s="28"/>
      <c r="DD909" s="193"/>
      <c r="DF909" s="28"/>
      <c r="DG909" s="28"/>
      <c r="DH909" s="28"/>
      <c r="DM909" s="193"/>
      <c r="DO909" s="28"/>
      <c r="DP909" s="28"/>
      <c r="DQ909" s="28"/>
      <c r="DV909" s="193"/>
      <c r="DX909" s="28"/>
      <c r="DY909" s="28"/>
      <c r="DZ909" s="28"/>
      <c r="EE909" s="193"/>
      <c r="EG909" s="28"/>
      <c r="EH909" s="28"/>
      <c r="EI909" s="28"/>
      <c r="EN909" s="193"/>
      <c r="EP909" s="28"/>
      <c r="EQ909" s="28"/>
      <c r="ER909" s="28"/>
      <c r="EW909" s="193"/>
      <c r="EY909" s="28"/>
      <c r="EZ909" s="28"/>
      <c r="FA909" s="28"/>
      <c r="FF909" s="193"/>
      <c r="FH909" s="28"/>
      <c r="FI909" s="28"/>
      <c r="FJ909" s="28"/>
      <c r="FO909" s="193"/>
      <c r="FQ909" s="28"/>
      <c r="FR909" s="28"/>
      <c r="FS909" s="28"/>
      <c r="FX909" s="193"/>
      <c r="FZ909" s="28"/>
      <c r="GA909" s="28"/>
      <c r="GB909" s="28"/>
      <c r="GG909" s="193"/>
      <c r="GI909" s="28"/>
      <c r="GJ909" s="28"/>
      <c r="GK909" s="28"/>
      <c r="GP909" s="193"/>
      <c r="GR909" s="28"/>
      <c r="GS909" s="28"/>
      <c r="GT909" s="28"/>
      <c r="GY909" s="193"/>
      <c r="HA909" s="28"/>
      <c r="HB909" s="28"/>
      <c r="HC909" s="28"/>
      <c r="HH909" s="193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5" t="s">
        <v>2769</v>
      </c>
      <c r="B910" s="39"/>
      <c r="C910" s="39"/>
      <c r="D910" s="376" t="s">
        <v>129</v>
      </c>
      <c r="E910" s="50">
        <f>COUNTIF($A$712:$BAG$785,A910)</f>
        <v>0</v>
      </c>
      <c r="F910" s="279">
        <f>SUM(G910:K910)</f>
        <v>0</v>
      </c>
      <c r="H910" s="402"/>
      <c r="I910" s="402"/>
      <c r="N910" s="28"/>
      <c r="R910" s="193"/>
      <c r="T910" s="28"/>
      <c r="U910" s="28"/>
      <c r="V910" s="28"/>
      <c r="AA910" s="193"/>
      <c r="AC910" s="28"/>
      <c r="AD910" s="28"/>
      <c r="AE910" s="28"/>
      <c r="AJ910" s="193"/>
      <c r="AL910" s="28"/>
      <c r="AM910" s="28"/>
      <c r="AN910" s="28"/>
      <c r="AS910" s="193"/>
      <c r="AU910" s="28"/>
      <c r="AV910" s="28"/>
      <c r="AW910" s="28"/>
      <c r="BB910" s="193"/>
      <c r="BD910" s="28"/>
      <c r="BE910" s="28"/>
      <c r="BF910" s="28"/>
      <c r="BK910" s="193"/>
      <c r="BM910" s="28"/>
      <c r="BN910" s="28"/>
      <c r="BO910" s="28"/>
      <c r="BT910" s="193"/>
      <c r="BV910" s="28"/>
      <c r="BW910" s="28"/>
      <c r="BX910" s="28"/>
      <c r="CC910" s="193"/>
      <c r="CE910" s="28"/>
      <c r="CF910" s="28"/>
      <c r="CG910" s="28"/>
      <c r="CL910" s="193"/>
      <c r="CN910" s="28"/>
      <c r="CO910" s="28"/>
      <c r="CP910" s="28"/>
      <c r="CU910" s="193"/>
      <c r="CW910" s="28"/>
      <c r="CX910" s="28"/>
      <c r="CY910" s="28"/>
      <c r="DD910" s="193"/>
      <c r="DF910" s="28"/>
      <c r="DG910" s="28"/>
      <c r="DH910" s="28"/>
      <c r="DM910" s="193"/>
      <c r="DO910" s="28"/>
      <c r="DP910" s="28"/>
      <c r="DQ910" s="28"/>
      <c r="DV910" s="193"/>
      <c r="DX910" s="28"/>
      <c r="DY910" s="28"/>
      <c r="DZ910" s="28"/>
      <c r="EE910" s="193"/>
      <c r="EG910" s="28"/>
      <c r="EH910" s="28"/>
      <c r="EI910" s="28"/>
      <c r="EN910" s="193"/>
      <c r="EP910" s="28"/>
      <c r="EQ910" s="28"/>
      <c r="ER910" s="28"/>
      <c r="EW910" s="193"/>
      <c r="EY910" s="28"/>
      <c r="EZ910" s="28"/>
      <c r="FA910" s="28"/>
      <c r="FF910" s="193"/>
      <c r="FH910" s="28"/>
      <c r="FI910" s="28"/>
      <c r="FJ910" s="28"/>
      <c r="FO910" s="193"/>
      <c r="FQ910" s="28"/>
      <c r="FR910" s="28"/>
      <c r="FS910" s="28"/>
      <c r="FX910" s="193"/>
      <c r="FZ910" s="28"/>
      <c r="GA910" s="28"/>
      <c r="GB910" s="28"/>
      <c r="GG910" s="193"/>
      <c r="GI910" s="28"/>
      <c r="GJ910" s="28"/>
      <c r="GK910" s="28"/>
      <c r="GP910" s="193"/>
      <c r="GR910" s="28"/>
      <c r="GS910" s="28"/>
      <c r="GT910" s="28"/>
      <c r="GY910" s="193"/>
      <c r="HA910" s="28"/>
      <c r="HB910" s="28"/>
      <c r="HC910" s="28"/>
      <c r="HH910" s="193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11" t="s">
        <v>1122</v>
      </c>
      <c r="B911" s="39"/>
      <c r="C911" s="39"/>
      <c r="D911" s="376" t="s">
        <v>129</v>
      </c>
      <c r="E911" s="50">
        <f>COUNTIF($A$712:$BAG$785,A911)</f>
        <v>3</v>
      </c>
      <c r="F911" s="279">
        <f>SUM(G911:K911)</f>
        <v>0</v>
      </c>
      <c r="H911" s="402"/>
      <c r="I911" s="402"/>
      <c r="N911" s="28"/>
      <c r="R911" s="193"/>
      <c r="T911" s="28"/>
      <c r="U911" s="28"/>
      <c r="V911" s="28"/>
      <c r="AA911" s="193"/>
      <c r="AC911" s="28"/>
      <c r="AD911" s="28"/>
      <c r="AE911" s="28"/>
      <c r="AJ911" s="193"/>
      <c r="AL911" s="28"/>
      <c r="AM911" s="28"/>
      <c r="AN911" s="28"/>
      <c r="AS911" s="193"/>
      <c r="AU911" s="28"/>
      <c r="AV911" s="28"/>
      <c r="AW911" s="28"/>
      <c r="BB911" s="193"/>
      <c r="BD911" s="28"/>
      <c r="BE911" s="28"/>
      <c r="BF911" s="28"/>
      <c r="BK911" s="193"/>
      <c r="BM911" s="28"/>
      <c r="BN911" s="28"/>
      <c r="BO911" s="28"/>
      <c r="BT911" s="193"/>
      <c r="BV911" s="28"/>
      <c r="BW911" s="28"/>
      <c r="BX911" s="28"/>
      <c r="CC911" s="193"/>
      <c r="CE911" s="28"/>
      <c r="CF911" s="28"/>
      <c r="CG911" s="28"/>
      <c r="CL911" s="193"/>
      <c r="CN911" s="28"/>
      <c r="CO911" s="28"/>
      <c r="CP911" s="28"/>
      <c r="CU911" s="193"/>
      <c r="CW911" s="28"/>
      <c r="CX911" s="28"/>
      <c r="CY911" s="28"/>
      <c r="DD911" s="193"/>
      <c r="DF911" s="28"/>
      <c r="DG911" s="28"/>
      <c r="DH911" s="28"/>
      <c r="DM911" s="193"/>
      <c r="DO911" s="28"/>
      <c r="DP911" s="28"/>
      <c r="DQ911" s="28"/>
      <c r="DV911" s="193"/>
      <c r="DX911" s="28"/>
      <c r="DY911" s="28"/>
      <c r="DZ911" s="28"/>
      <c r="EE911" s="193"/>
      <c r="EG911" s="28"/>
      <c r="EH911" s="28"/>
      <c r="EI911" s="28"/>
      <c r="EN911" s="193"/>
      <c r="EP911" s="28"/>
      <c r="EQ911" s="28"/>
      <c r="ER911" s="28"/>
      <c r="EW911" s="193"/>
      <c r="EY911" s="28"/>
      <c r="EZ911" s="28"/>
      <c r="FA911" s="28"/>
      <c r="FF911" s="193"/>
      <c r="FH911" s="28"/>
      <c r="FI911" s="28"/>
      <c r="FJ911" s="28"/>
      <c r="FO911" s="193"/>
      <c r="FQ911" s="28"/>
      <c r="FR911" s="28"/>
      <c r="FS911" s="28"/>
      <c r="FX911" s="193"/>
      <c r="FZ911" s="28"/>
      <c r="GA911" s="28"/>
      <c r="GB911" s="28"/>
      <c r="GG911" s="193"/>
      <c r="GI911" s="28"/>
      <c r="GJ911" s="28"/>
      <c r="GK911" s="28"/>
      <c r="GP911" s="193"/>
      <c r="GR911" s="28"/>
      <c r="GS911" s="28"/>
      <c r="GT911" s="28"/>
      <c r="GY911" s="193"/>
      <c r="HA911" s="28"/>
      <c r="HB911" s="28"/>
      <c r="HC911" s="28"/>
      <c r="HH911" s="193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">
      <c r="A912" s="205" t="s">
        <v>2909</v>
      </c>
      <c r="B912" s="39"/>
      <c r="C912" s="39"/>
      <c r="D912" s="376" t="s">
        <v>129</v>
      </c>
      <c r="E912" s="50">
        <f>COUNTIF($A$712:$BAG$785,A912)</f>
        <v>3</v>
      </c>
      <c r="F912" s="279">
        <f>SUM(G912:K912)</f>
        <v>0</v>
      </c>
      <c r="H912" s="402"/>
      <c r="I912" s="402"/>
      <c r="N912" s="28"/>
      <c r="R912" s="193"/>
      <c r="T912" s="28"/>
      <c r="U912" s="28"/>
      <c r="V912" s="28"/>
      <c r="AA912" s="193"/>
      <c r="AC912" s="28"/>
      <c r="AD912" s="28"/>
      <c r="AE912" s="28"/>
      <c r="AJ912" s="193"/>
      <c r="AL912" s="28"/>
      <c r="AM912" s="28"/>
      <c r="AN912" s="28"/>
      <c r="AS912" s="193"/>
      <c r="AU912" s="28"/>
      <c r="AV912" s="28"/>
      <c r="AW912" s="28"/>
      <c r="BB912" s="193"/>
      <c r="BD912" s="28"/>
      <c r="BE912" s="28"/>
      <c r="BF912" s="28"/>
      <c r="BK912" s="193"/>
      <c r="BM912" s="28"/>
      <c r="BN912" s="28"/>
      <c r="BO912" s="28"/>
      <c r="BT912" s="193"/>
      <c r="BV912" s="28"/>
      <c r="BW912" s="28"/>
      <c r="BX912" s="28"/>
      <c r="CC912" s="193"/>
      <c r="CE912" s="28"/>
      <c r="CF912" s="28"/>
      <c r="CG912" s="28"/>
      <c r="CL912" s="193"/>
      <c r="CN912" s="28"/>
      <c r="CO912" s="28"/>
      <c r="CP912" s="28"/>
      <c r="CU912" s="193"/>
      <c r="CW912" s="28"/>
      <c r="CX912" s="28"/>
      <c r="CY912" s="28"/>
      <c r="DD912" s="193"/>
      <c r="DF912" s="28"/>
      <c r="DG912" s="28"/>
      <c r="DH912" s="28"/>
      <c r="DM912" s="193"/>
      <c r="DO912" s="28"/>
      <c r="DP912" s="28"/>
      <c r="DQ912" s="28"/>
      <c r="DV912" s="193"/>
      <c r="DX912" s="28"/>
      <c r="DY912" s="28"/>
      <c r="DZ912" s="28"/>
      <c r="EE912" s="193"/>
      <c r="EG912" s="28"/>
      <c r="EH912" s="28"/>
      <c r="EI912" s="28"/>
      <c r="EN912" s="193"/>
      <c r="EP912" s="28"/>
      <c r="EQ912" s="28"/>
      <c r="ER912" s="28"/>
      <c r="EW912" s="193"/>
      <c r="EY912" s="28"/>
      <c r="EZ912" s="28"/>
      <c r="FA912" s="28"/>
      <c r="FF912" s="193"/>
      <c r="FH912" s="28"/>
      <c r="FI912" s="28"/>
      <c r="FJ912" s="28"/>
      <c r="FO912" s="193"/>
      <c r="FQ912" s="28"/>
      <c r="FR912" s="28"/>
      <c r="FS912" s="28"/>
      <c r="FX912" s="193"/>
      <c r="FZ912" s="28"/>
      <c r="GA912" s="28"/>
      <c r="GB912" s="28"/>
      <c r="GG912" s="193"/>
      <c r="GI912" s="28"/>
      <c r="GJ912" s="28"/>
      <c r="GK912" s="28"/>
      <c r="GP912" s="193"/>
      <c r="GR912" s="28"/>
      <c r="GS912" s="28"/>
      <c r="GT912" s="28"/>
      <c r="GY912" s="193"/>
      <c r="HA912" s="28"/>
      <c r="HB912" s="28"/>
      <c r="HC912" s="28"/>
      <c r="HH912" s="193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5" t="s">
        <v>2277</v>
      </c>
      <c r="B913" s="28"/>
      <c r="C913" s="378"/>
      <c r="D913" s="376" t="s">
        <v>132</v>
      </c>
      <c r="E913" s="50">
        <f>COUNTIF($A$712:$BAG$785,A913)</f>
        <v>3</v>
      </c>
      <c r="F913" s="279">
        <f>SUM(G913:K913)</f>
        <v>0</v>
      </c>
      <c r="N913" s="28"/>
      <c r="R913" s="193"/>
      <c r="T913" s="28"/>
      <c r="U913" s="28"/>
      <c r="V913" s="28"/>
      <c r="AA913" s="193"/>
      <c r="AC913" s="28"/>
      <c r="AD913" s="28"/>
      <c r="AE913" s="28"/>
      <c r="AJ913" s="193"/>
      <c r="AL913" s="28"/>
      <c r="AM913" s="28"/>
      <c r="AN913" s="28"/>
      <c r="AS913" s="193"/>
      <c r="AU913" s="28"/>
      <c r="AV913" s="28"/>
      <c r="AW913" s="28"/>
      <c r="BB913" s="193"/>
      <c r="BD913" s="28"/>
      <c r="BE913" s="28"/>
      <c r="BF913" s="28"/>
      <c r="BK913" s="193"/>
      <c r="BM913" s="28"/>
      <c r="BN913" s="28"/>
      <c r="BO913" s="28"/>
      <c r="BT913" s="193"/>
      <c r="BV913" s="28"/>
      <c r="BW913" s="28"/>
      <c r="BX913" s="28"/>
      <c r="CC913" s="193"/>
      <c r="CE913" s="28"/>
      <c r="CF913" s="28"/>
      <c r="CG913" s="28"/>
      <c r="CL913" s="193"/>
      <c r="CN913" s="28"/>
      <c r="CO913" s="28"/>
      <c r="CP913" s="28"/>
      <c r="CU913" s="193"/>
      <c r="CW913" s="28"/>
      <c r="CX913" s="28"/>
      <c r="CY913" s="28"/>
      <c r="DD913" s="193"/>
      <c r="DF913" s="28"/>
      <c r="DG913" s="28"/>
      <c r="DH913" s="28"/>
      <c r="DM913" s="193"/>
      <c r="DO913" s="28"/>
      <c r="DP913" s="28"/>
      <c r="DQ913" s="28"/>
      <c r="DV913" s="193"/>
      <c r="DX913" s="28"/>
      <c r="DY913" s="28"/>
      <c r="DZ913" s="28"/>
      <c r="EE913" s="193"/>
      <c r="EG913" s="28"/>
      <c r="EH913" s="28"/>
      <c r="EI913" s="28"/>
      <c r="EN913" s="193"/>
      <c r="EP913" s="28"/>
      <c r="EQ913" s="28"/>
      <c r="ER913" s="28"/>
      <c r="EW913" s="193"/>
      <c r="EY913" s="28"/>
      <c r="EZ913" s="28"/>
      <c r="FA913" s="28"/>
      <c r="FF913" s="193"/>
      <c r="FH913" s="28"/>
      <c r="FI913" s="28"/>
      <c r="FJ913" s="28"/>
      <c r="FO913" s="193"/>
      <c r="FQ913" s="28"/>
      <c r="FR913" s="28"/>
      <c r="FS913" s="28"/>
      <c r="FX913" s="193"/>
      <c r="FZ913" s="28"/>
      <c r="GA913" s="28"/>
      <c r="GB913" s="28"/>
      <c r="GG913" s="193"/>
      <c r="GI913" s="28"/>
      <c r="GJ913" s="28"/>
      <c r="GK913" s="28"/>
      <c r="GP913" s="193"/>
      <c r="GR913" s="28"/>
      <c r="GS913" s="28"/>
      <c r="GT913" s="28"/>
      <c r="GY913" s="193"/>
      <c r="HA913" s="28"/>
      <c r="HB913" s="28"/>
      <c r="HC913" s="28"/>
      <c r="HH913" s="193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205" t="s">
        <v>3119</v>
      </c>
      <c r="B914" s="28"/>
      <c r="C914" s="28"/>
      <c r="D914" s="376" t="s">
        <v>129</v>
      </c>
      <c r="E914" s="50">
        <f>COUNTIF($A$712:$BAG$785,A914)</f>
        <v>1</v>
      </c>
      <c r="F914" s="279">
        <f>SUM(G914:K914)</f>
        <v>0</v>
      </c>
      <c r="I914" s="402"/>
      <c r="N914" s="28"/>
      <c r="R914" s="193"/>
      <c r="T914" s="28"/>
      <c r="U914" s="28"/>
      <c r="V914" s="28"/>
      <c r="AA914" s="193"/>
      <c r="AC914" s="28"/>
      <c r="AD914" s="28"/>
      <c r="AE914" s="28"/>
      <c r="AJ914" s="193"/>
      <c r="AL914" s="28"/>
      <c r="AM914" s="28"/>
      <c r="AN914" s="28"/>
      <c r="AS914" s="193"/>
      <c r="AU914" s="28"/>
      <c r="AV914" s="28"/>
      <c r="AW914" s="28"/>
      <c r="BB914" s="193"/>
      <c r="BD914" s="28"/>
      <c r="BE914" s="28"/>
      <c r="BF914" s="28"/>
      <c r="BK914" s="193"/>
      <c r="BM914" s="28"/>
      <c r="BN914" s="28"/>
      <c r="BO914" s="28"/>
      <c r="BT914" s="193"/>
      <c r="BV914" s="28"/>
      <c r="BW914" s="28"/>
      <c r="BX914" s="28"/>
      <c r="CC914" s="193"/>
      <c r="CE914" s="28"/>
      <c r="CF914" s="28"/>
      <c r="CG914" s="28"/>
      <c r="CL914" s="193"/>
      <c r="CN914" s="28"/>
      <c r="CO914" s="28"/>
      <c r="CP914" s="28"/>
      <c r="CU914" s="193"/>
      <c r="CW914" s="28"/>
      <c r="CX914" s="28"/>
      <c r="CY914" s="28"/>
      <c r="DD914" s="193"/>
      <c r="DF914" s="28"/>
      <c r="DG914" s="28"/>
      <c r="DH914" s="28"/>
      <c r="DM914" s="193"/>
      <c r="DO914" s="28"/>
      <c r="DP914" s="28"/>
      <c r="DQ914" s="28"/>
      <c r="DV914" s="193"/>
      <c r="DX914" s="28"/>
      <c r="DY914" s="28"/>
      <c r="DZ914" s="28"/>
      <c r="EE914" s="193"/>
      <c r="EG914" s="28"/>
      <c r="EH914" s="28"/>
      <c r="EI914" s="28"/>
      <c r="EN914" s="193"/>
      <c r="EP914" s="28"/>
      <c r="EQ914" s="28"/>
      <c r="ER914" s="28"/>
      <c r="EW914" s="193"/>
      <c r="EY914" s="28"/>
      <c r="EZ914" s="28"/>
      <c r="FA914" s="28"/>
      <c r="FF914" s="193"/>
      <c r="FH914" s="28"/>
      <c r="FI914" s="28"/>
      <c r="FJ914" s="28"/>
      <c r="FO914" s="193"/>
      <c r="FQ914" s="28"/>
      <c r="FR914" s="28"/>
      <c r="FS914" s="28"/>
      <c r="FX914" s="193"/>
      <c r="FZ914" s="28"/>
      <c r="GA914" s="28"/>
      <c r="GB914" s="28"/>
      <c r="GG914" s="193"/>
      <c r="GI914" s="28"/>
      <c r="GJ914" s="28"/>
      <c r="GK914" s="28"/>
      <c r="GP914" s="193"/>
      <c r="GR914" s="28"/>
      <c r="GS914" s="28"/>
      <c r="GT914" s="28"/>
      <c r="GY914" s="193"/>
      <c r="HA914" s="28"/>
      <c r="HB914" s="28"/>
      <c r="HC914" s="28"/>
      <c r="HH914" s="193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11" t="s">
        <v>1974</v>
      </c>
      <c r="B915" s="39"/>
      <c r="C915" s="39"/>
      <c r="D915" s="376" t="s">
        <v>129</v>
      </c>
      <c r="E915" s="50">
        <f>COUNTIF($A$712:$BAG$785,A915)</f>
        <v>0</v>
      </c>
      <c r="F915" s="279">
        <f>SUM(G915:K915)</f>
        <v>0</v>
      </c>
      <c r="H915" s="402"/>
      <c r="I915" s="402"/>
      <c r="N915" s="28"/>
      <c r="R915" s="193"/>
      <c r="T915" s="28"/>
      <c r="U915" s="28"/>
      <c r="V915" s="28"/>
      <c r="AA915" s="193"/>
      <c r="AC915" s="28"/>
      <c r="AD915" s="28"/>
      <c r="AE915" s="28"/>
      <c r="AJ915" s="193"/>
      <c r="AL915" s="28"/>
      <c r="AM915" s="28"/>
      <c r="AN915" s="28"/>
      <c r="AS915" s="193"/>
      <c r="AU915" s="28"/>
      <c r="AV915" s="28"/>
      <c r="AW915" s="28"/>
      <c r="BB915" s="193"/>
      <c r="BD915" s="28"/>
      <c r="BE915" s="28"/>
      <c r="BF915" s="28"/>
      <c r="BK915" s="193"/>
      <c r="BM915" s="28"/>
      <c r="BN915" s="28"/>
      <c r="BO915" s="28"/>
      <c r="BT915" s="193"/>
      <c r="BV915" s="28"/>
      <c r="BW915" s="28"/>
      <c r="BX915" s="28"/>
      <c r="CC915" s="193"/>
      <c r="CE915" s="28"/>
      <c r="CF915" s="28"/>
      <c r="CG915" s="28"/>
      <c r="CL915" s="193"/>
      <c r="CN915" s="28"/>
      <c r="CO915" s="28"/>
      <c r="CP915" s="28"/>
      <c r="CU915" s="193"/>
      <c r="CW915" s="28"/>
      <c r="CX915" s="28"/>
      <c r="CY915" s="28"/>
      <c r="DD915" s="193"/>
      <c r="DF915" s="28"/>
      <c r="DG915" s="28"/>
      <c r="DH915" s="28"/>
      <c r="DM915" s="193"/>
      <c r="DO915" s="28"/>
      <c r="DP915" s="28"/>
      <c r="DQ915" s="28"/>
      <c r="DV915" s="193"/>
      <c r="DX915" s="28"/>
      <c r="DY915" s="28"/>
      <c r="DZ915" s="28"/>
      <c r="EE915" s="193"/>
      <c r="EG915" s="28"/>
      <c r="EH915" s="28"/>
      <c r="EI915" s="28"/>
      <c r="EN915" s="193"/>
      <c r="EP915" s="28"/>
      <c r="EQ915" s="28"/>
      <c r="ER915" s="28"/>
      <c r="EW915" s="193"/>
      <c r="EY915" s="28"/>
      <c r="EZ915" s="28"/>
      <c r="FA915" s="28"/>
      <c r="FF915" s="193"/>
      <c r="FH915" s="28"/>
      <c r="FI915" s="28"/>
      <c r="FJ915" s="28"/>
      <c r="FO915" s="193"/>
      <c r="FQ915" s="28"/>
      <c r="FR915" s="28"/>
      <c r="FS915" s="28"/>
      <c r="FX915" s="193"/>
      <c r="FZ915" s="28"/>
      <c r="GA915" s="28"/>
      <c r="GB915" s="28"/>
      <c r="GG915" s="193"/>
      <c r="GI915" s="28"/>
      <c r="GJ915" s="28"/>
      <c r="GK915" s="28"/>
      <c r="GP915" s="193"/>
      <c r="GR915" s="28"/>
      <c r="GS915" s="28"/>
      <c r="GT915" s="28"/>
      <c r="GY915" s="193"/>
      <c r="HA915" s="28"/>
      <c r="HB915" s="28"/>
      <c r="HC915" s="28"/>
      <c r="HH915" s="193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11" t="s">
        <v>1143</v>
      </c>
      <c r="B916" s="28"/>
      <c r="C916" s="271"/>
      <c r="D916" s="376" t="s">
        <v>130</v>
      </c>
      <c r="E916" s="50">
        <f>COUNTIF($A$712:$BAG$785,A916)</f>
        <v>1</v>
      </c>
      <c r="F916" s="279">
        <f>SUM(G916:K916)</f>
        <v>0</v>
      </c>
      <c r="H916" s="396"/>
      <c r="N916" s="28"/>
      <c r="R916" s="193"/>
      <c r="T916" s="28"/>
      <c r="U916" s="28"/>
      <c r="V916" s="28"/>
      <c r="AA916" s="193"/>
      <c r="AC916" s="28"/>
      <c r="AD916" s="28"/>
      <c r="AE916" s="28"/>
      <c r="AJ916" s="193"/>
      <c r="AL916" s="28"/>
      <c r="AM916" s="28"/>
      <c r="AN916" s="28"/>
      <c r="AS916" s="193"/>
      <c r="AU916" s="28"/>
      <c r="AV916" s="28"/>
      <c r="AW916" s="28"/>
      <c r="BB916" s="193"/>
      <c r="BD916" s="28"/>
      <c r="BE916" s="28"/>
      <c r="BF916" s="28"/>
      <c r="BK916" s="193"/>
      <c r="BM916" s="28"/>
      <c r="BN916" s="28"/>
      <c r="BO916" s="28"/>
      <c r="BT916" s="193"/>
      <c r="BV916" s="28"/>
      <c r="BW916" s="28"/>
      <c r="BX916" s="28"/>
      <c r="CC916" s="193"/>
      <c r="CE916" s="28"/>
      <c r="CF916" s="28"/>
      <c r="CG916" s="28"/>
      <c r="CL916" s="193"/>
      <c r="CN916" s="28"/>
      <c r="CO916" s="28"/>
      <c r="CP916" s="28"/>
      <c r="CU916" s="193"/>
      <c r="CW916" s="28"/>
      <c r="CX916" s="28"/>
      <c r="CY916" s="28"/>
      <c r="DD916" s="193"/>
      <c r="DF916" s="28"/>
      <c r="DG916" s="28"/>
      <c r="DH916" s="28"/>
      <c r="DM916" s="193"/>
      <c r="DO916" s="28"/>
      <c r="DP916" s="28"/>
      <c r="DQ916" s="28"/>
      <c r="DV916" s="193"/>
      <c r="DX916" s="28"/>
      <c r="DY916" s="28"/>
      <c r="DZ916" s="28"/>
      <c r="EE916" s="193"/>
      <c r="EG916" s="28"/>
      <c r="EH916" s="28"/>
      <c r="EI916" s="28"/>
      <c r="EN916" s="193"/>
      <c r="EP916" s="28"/>
      <c r="EQ916" s="28"/>
      <c r="ER916" s="28"/>
      <c r="EW916" s="193"/>
      <c r="EY916" s="28"/>
      <c r="EZ916" s="28"/>
      <c r="FA916" s="28"/>
      <c r="FF916" s="193"/>
      <c r="FH916" s="28"/>
      <c r="FI916" s="28"/>
      <c r="FJ916" s="28"/>
      <c r="FO916" s="193"/>
      <c r="FQ916" s="28"/>
      <c r="FR916" s="28"/>
      <c r="FS916" s="28"/>
      <c r="FX916" s="193"/>
      <c r="FZ916" s="28"/>
      <c r="GA916" s="28"/>
      <c r="GB916" s="28"/>
      <c r="GG916" s="193"/>
      <c r="GI916" s="28"/>
      <c r="GJ916" s="28"/>
      <c r="GK916" s="28"/>
      <c r="GP916" s="193"/>
      <c r="GR916" s="28"/>
      <c r="GS916" s="28"/>
      <c r="GT916" s="28"/>
      <c r="GY916" s="193"/>
      <c r="HA916" s="28"/>
      <c r="HB916" s="28"/>
      <c r="HC916" s="28"/>
      <c r="HH916" s="193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311" t="s">
        <v>797</v>
      </c>
      <c r="B917" s="378"/>
      <c r="C917" s="378"/>
      <c r="D917" s="376" t="s">
        <v>132</v>
      </c>
      <c r="E917" s="50">
        <f>COUNTIF($A$712:$BAG$785,A917)</f>
        <v>2</v>
      </c>
      <c r="F917" s="279">
        <f>SUM(G917:K917)</f>
        <v>0</v>
      </c>
      <c r="N917" s="28"/>
      <c r="R917" s="193"/>
      <c r="T917" s="28"/>
      <c r="U917" s="28"/>
      <c r="V917" s="28"/>
      <c r="AA917" s="193"/>
      <c r="AC917" s="28"/>
      <c r="AD917" s="28"/>
      <c r="AE917" s="28"/>
      <c r="AJ917" s="193"/>
      <c r="AL917" s="28"/>
      <c r="AM917" s="28"/>
      <c r="AN917" s="28"/>
      <c r="AS917" s="193"/>
      <c r="AU917" s="28"/>
      <c r="AV917" s="28"/>
      <c r="AW917" s="28"/>
      <c r="BB917" s="193"/>
      <c r="BD917" s="28"/>
      <c r="BE917" s="28"/>
      <c r="BF917" s="28"/>
      <c r="BK917" s="193"/>
      <c r="BM917" s="28"/>
      <c r="BN917" s="28"/>
      <c r="BO917" s="28"/>
      <c r="BT917" s="193"/>
      <c r="BV917" s="28"/>
      <c r="BW917" s="28"/>
      <c r="BX917" s="28"/>
      <c r="CC917" s="193"/>
      <c r="CE917" s="28"/>
      <c r="CF917" s="28"/>
      <c r="CG917" s="28"/>
      <c r="CL917" s="193"/>
      <c r="CN917" s="28"/>
      <c r="CO917" s="28"/>
      <c r="CP917" s="28"/>
      <c r="CU917" s="193"/>
      <c r="CW917" s="28"/>
      <c r="CX917" s="28"/>
      <c r="CY917" s="28"/>
      <c r="DD917" s="193"/>
      <c r="DF917" s="28"/>
      <c r="DG917" s="28"/>
      <c r="DH917" s="28"/>
      <c r="DM917" s="193"/>
      <c r="DO917" s="28"/>
      <c r="DP917" s="28"/>
      <c r="DQ917" s="28"/>
      <c r="DV917" s="193"/>
      <c r="DX917" s="28"/>
      <c r="DY917" s="28"/>
      <c r="DZ917" s="28"/>
      <c r="EE917" s="193"/>
      <c r="EG917" s="28"/>
      <c r="EH917" s="28"/>
      <c r="EI917" s="28"/>
      <c r="EN917" s="193"/>
      <c r="EP917" s="28"/>
      <c r="EQ917" s="28"/>
      <c r="ER917" s="28"/>
      <c r="EW917" s="193"/>
      <c r="EY917" s="28"/>
      <c r="EZ917" s="28"/>
      <c r="FA917" s="28"/>
      <c r="FF917" s="193"/>
      <c r="FH917" s="28"/>
      <c r="FI917" s="28"/>
      <c r="FJ917" s="28"/>
      <c r="FO917" s="193"/>
      <c r="FQ917" s="28"/>
      <c r="FR917" s="28"/>
      <c r="FS917" s="28"/>
      <c r="FX917" s="193"/>
      <c r="FZ917" s="28"/>
      <c r="GA917" s="28"/>
      <c r="GB917" s="28"/>
      <c r="GG917" s="193"/>
      <c r="GI917" s="28"/>
      <c r="GJ917" s="28"/>
      <c r="GK917" s="28"/>
      <c r="GP917" s="193"/>
      <c r="GR917" s="28"/>
      <c r="GS917" s="28"/>
      <c r="GT917" s="28"/>
      <c r="GY917" s="193"/>
      <c r="HA917" s="28"/>
      <c r="HB917" s="28"/>
      <c r="HC917" s="28"/>
      <c r="HH917" s="193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.75">
      <c r="A918" s="205" t="s">
        <v>3066</v>
      </c>
      <c r="B918" s="375"/>
      <c r="C918" s="375"/>
      <c r="D918" s="376" t="s">
        <v>129</v>
      </c>
      <c r="E918" s="50">
        <f>COUNTIF($A$712:$BAG$785,A918)</f>
        <v>1</v>
      </c>
      <c r="F918" s="279">
        <f>SUM(G918:K918)</f>
        <v>0</v>
      </c>
      <c r="N918" s="28"/>
      <c r="R918" s="193"/>
      <c r="T918" s="28"/>
      <c r="U918" s="28"/>
      <c r="V918" s="28"/>
      <c r="AA918" s="193"/>
      <c r="AC918" s="28"/>
      <c r="AD918" s="28"/>
      <c r="AE918" s="28"/>
      <c r="AJ918" s="193"/>
      <c r="AL918" s="28"/>
      <c r="AM918" s="28"/>
      <c r="AN918" s="28"/>
      <c r="AS918" s="193"/>
      <c r="AU918" s="28"/>
      <c r="AV918" s="28"/>
      <c r="AW918" s="28"/>
      <c r="BB918" s="193"/>
      <c r="BD918" s="28"/>
      <c r="BE918" s="28"/>
      <c r="BF918" s="28"/>
      <c r="BK918" s="193"/>
      <c r="BM918" s="28"/>
      <c r="BN918" s="28"/>
      <c r="BO918" s="28"/>
      <c r="BT918" s="193"/>
      <c r="BV918" s="28"/>
      <c r="BW918" s="28"/>
      <c r="BX918" s="28"/>
      <c r="CC918" s="193"/>
      <c r="CE918" s="28"/>
      <c r="CF918" s="28"/>
      <c r="CG918" s="28"/>
      <c r="CL918" s="193"/>
      <c r="CN918" s="28"/>
      <c r="CO918" s="28"/>
      <c r="CP918" s="28"/>
      <c r="CU918" s="193"/>
      <c r="CW918" s="28"/>
      <c r="CX918" s="28"/>
      <c r="CY918" s="28"/>
      <c r="DD918" s="193"/>
      <c r="DF918" s="28"/>
      <c r="DG918" s="28"/>
      <c r="DH918" s="28"/>
      <c r="DM918" s="193"/>
      <c r="DO918" s="28"/>
      <c r="DP918" s="28"/>
      <c r="DQ918" s="28"/>
      <c r="DV918" s="193"/>
      <c r="DX918" s="28"/>
      <c r="DY918" s="28"/>
      <c r="DZ918" s="28"/>
      <c r="EE918" s="193"/>
      <c r="EG918" s="28"/>
      <c r="EH918" s="28"/>
      <c r="EI918" s="28"/>
      <c r="EN918" s="193"/>
      <c r="EP918" s="28"/>
      <c r="EQ918" s="28"/>
      <c r="ER918" s="28"/>
      <c r="EW918" s="193"/>
      <c r="EY918" s="28"/>
      <c r="EZ918" s="28"/>
      <c r="FA918" s="28"/>
      <c r="FF918" s="193"/>
      <c r="FH918" s="28"/>
      <c r="FI918" s="28"/>
      <c r="FJ918" s="28"/>
      <c r="FO918" s="193"/>
      <c r="FQ918" s="28"/>
      <c r="FR918" s="28"/>
      <c r="FS918" s="28"/>
      <c r="FX918" s="193"/>
      <c r="FZ918" s="28"/>
      <c r="GA918" s="28"/>
      <c r="GB918" s="28"/>
      <c r="GG918" s="193"/>
      <c r="GI918" s="28"/>
      <c r="GJ918" s="28"/>
      <c r="GK918" s="28"/>
      <c r="GP918" s="193"/>
      <c r="GR918" s="28"/>
      <c r="GS918" s="28"/>
      <c r="GT918" s="28"/>
      <c r="GY918" s="193"/>
      <c r="HA918" s="28"/>
      <c r="HB918" s="28"/>
      <c r="HC918" s="28"/>
      <c r="HH918" s="193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.75">
      <c r="A919" s="205" t="s">
        <v>3326</v>
      </c>
      <c r="B919" s="274"/>
      <c r="C919" s="375"/>
      <c r="D919" s="376" t="s">
        <v>129</v>
      </c>
      <c r="E919" s="50">
        <f>COUNTIF($A$712:$BAG$785,A919)</f>
        <v>0</v>
      </c>
      <c r="F919" s="279">
        <f>SUM(G919:K919)</f>
        <v>0</v>
      </c>
      <c r="N919" s="28"/>
      <c r="R919" s="193"/>
      <c r="T919" s="28"/>
      <c r="U919" s="28"/>
      <c r="V919" s="28"/>
      <c r="AA919" s="193"/>
      <c r="AC919" s="28"/>
      <c r="AD919" s="28"/>
      <c r="AE919" s="28"/>
      <c r="AJ919" s="193"/>
      <c r="AL919" s="28"/>
      <c r="AM919" s="28"/>
      <c r="AN919" s="28"/>
      <c r="AS919" s="193"/>
      <c r="AU919" s="28"/>
      <c r="AV919" s="28"/>
      <c r="AW919" s="28"/>
      <c r="BB919" s="193"/>
      <c r="BD919" s="28"/>
      <c r="BE919" s="28"/>
      <c r="BF919" s="28"/>
      <c r="BK919" s="193"/>
      <c r="BM919" s="28"/>
      <c r="BN919" s="28"/>
      <c r="BO919" s="28"/>
      <c r="BT919" s="193"/>
      <c r="BV919" s="28"/>
      <c r="BW919" s="28"/>
      <c r="BX919" s="28"/>
      <c r="CC919" s="193"/>
      <c r="CE919" s="28"/>
      <c r="CF919" s="28"/>
      <c r="CG919" s="28"/>
      <c r="CL919" s="193"/>
      <c r="CN919" s="28"/>
      <c r="CO919" s="28"/>
      <c r="CP919" s="28"/>
      <c r="CU919" s="193"/>
      <c r="CW919" s="28"/>
      <c r="CX919" s="28"/>
      <c r="CY919" s="28"/>
      <c r="DD919" s="193"/>
      <c r="DF919" s="28"/>
      <c r="DG919" s="28"/>
      <c r="DH919" s="28"/>
      <c r="DM919" s="193"/>
      <c r="DO919" s="28"/>
      <c r="DP919" s="28"/>
      <c r="DQ919" s="28"/>
      <c r="DV919" s="193"/>
      <c r="DX919" s="28"/>
      <c r="DY919" s="28"/>
      <c r="DZ919" s="28"/>
      <c r="EE919" s="193"/>
      <c r="EG919" s="28"/>
      <c r="EH919" s="28"/>
      <c r="EI919" s="28"/>
      <c r="EN919" s="193"/>
      <c r="EP919" s="28"/>
      <c r="EQ919" s="28"/>
      <c r="ER919" s="28"/>
      <c r="EW919" s="193"/>
      <c r="EY919" s="28"/>
      <c r="EZ919" s="28"/>
      <c r="FA919" s="28"/>
      <c r="FF919" s="193"/>
      <c r="FH919" s="28"/>
      <c r="FI919" s="28"/>
      <c r="FJ919" s="28"/>
      <c r="FO919" s="193"/>
      <c r="FQ919" s="28"/>
      <c r="FR919" s="28"/>
      <c r="FS919" s="28"/>
      <c r="FX919" s="193"/>
      <c r="FZ919" s="28"/>
      <c r="GA919" s="28"/>
      <c r="GB919" s="28"/>
      <c r="GG919" s="193"/>
      <c r="GI919" s="28"/>
      <c r="GJ919" s="28"/>
      <c r="GK919" s="28"/>
      <c r="GP919" s="193"/>
      <c r="GR919" s="28"/>
      <c r="GS919" s="28"/>
      <c r="GT919" s="28"/>
      <c r="GY919" s="193"/>
      <c r="HA919" s="28"/>
      <c r="HB919" s="28"/>
      <c r="HC919" s="28"/>
      <c r="HH919" s="193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.75">
      <c r="A920" s="205" t="s">
        <v>3167</v>
      </c>
      <c r="B920" s="375"/>
      <c r="C920" s="375"/>
      <c r="D920" s="376" t="s">
        <v>129</v>
      </c>
      <c r="E920" s="50">
        <f>COUNTIF($A$712:$BAG$785,A920)</f>
        <v>1</v>
      </c>
      <c r="F920" s="279">
        <f>SUM(G920:K920)</f>
        <v>0</v>
      </c>
      <c r="N920" s="28"/>
      <c r="R920" s="193"/>
      <c r="T920" s="28"/>
      <c r="U920" s="28"/>
      <c r="V920" s="28"/>
      <c r="AA920" s="193"/>
      <c r="AC920" s="28"/>
      <c r="AD920" s="28"/>
      <c r="AE920" s="28"/>
      <c r="AJ920" s="193"/>
      <c r="AL920" s="28"/>
      <c r="AM920" s="28"/>
      <c r="AN920" s="28"/>
      <c r="AS920" s="193"/>
      <c r="AU920" s="28"/>
      <c r="AV920" s="28"/>
      <c r="AW920" s="28"/>
      <c r="BB920" s="193"/>
      <c r="BD920" s="28"/>
      <c r="BE920" s="28"/>
      <c r="BF920" s="28"/>
      <c r="BK920" s="193"/>
      <c r="BM920" s="28"/>
      <c r="BN920" s="28"/>
      <c r="BO920" s="28"/>
      <c r="BT920" s="193"/>
      <c r="BV920" s="28"/>
      <c r="BW920" s="28"/>
      <c r="BX920" s="28"/>
      <c r="CC920" s="193"/>
      <c r="CE920" s="28"/>
      <c r="CF920" s="28"/>
      <c r="CG920" s="28"/>
      <c r="CL920" s="193"/>
      <c r="CN920" s="28"/>
      <c r="CO920" s="28"/>
      <c r="CP920" s="28"/>
      <c r="CU920" s="193"/>
      <c r="CW920" s="28"/>
      <c r="CX920" s="28"/>
      <c r="CY920" s="28"/>
      <c r="DD920" s="193"/>
      <c r="DF920" s="28"/>
      <c r="DG920" s="28"/>
      <c r="DH920" s="28"/>
      <c r="DM920" s="193"/>
      <c r="DO920" s="28"/>
      <c r="DP920" s="28"/>
      <c r="DQ920" s="28"/>
      <c r="DV920" s="193"/>
      <c r="DX920" s="28"/>
      <c r="DY920" s="28"/>
      <c r="DZ920" s="28"/>
      <c r="EE920" s="193"/>
      <c r="EG920" s="28"/>
      <c r="EH920" s="28"/>
      <c r="EI920" s="28"/>
      <c r="EN920" s="193"/>
      <c r="EP920" s="28"/>
      <c r="EQ920" s="28"/>
      <c r="ER920" s="28"/>
      <c r="EW920" s="193"/>
      <c r="EY920" s="28"/>
      <c r="EZ920" s="28"/>
      <c r="FA920" s="28"/>
      <c r="FF920" s="193"/>
      <c r="FH920" s="28"/>
      <c r="FI920" s="28"/>
      <c r="FJ920" s="28"/>
      <c r="FO920" s="193"/>
      <c r="FQ920" s="28"/>
      <c r="FR920" s="28"/>
      <c r="FS920" s="28"/>
      <c r="FX920" s="193"/>
      <c r="FZ920" s="28"/>
      <c r="GA920" s="28"/>
      <c r="GB920" s="28"/>
      <c r="GG920" s="193"/>
      <c r="GI920" s="28"/>
      <c r="GJ920" s="28"/>
      <c r="GK920" s="28"/>
      <c r="GP920" s="193"/>
      <c r="GR920" s="28"/>
      <c r="GS920" s="28"/>
      <c r="GT920" s="28"/>
      <c r="GY920" s="193"/>
      <c r="HA920" s="28"/>
      <c r="HB920" s="28"/>
      <c r="HC920" s="28"/>
      <c r="HH920" s="193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.75">
      <c r="A921" s="311" t="s">
        <v>656</v>
      </c>
      <c r="B921" s="375"/>
      <c r="C921" s="375"/>
      <c r="D921" s="376" t="s">
        <v>132</v>
      </c>
      <c r="E921" s="50">
        <f>COUNTIF($A$712:$BAG$785,A921)</f>
        <v>8</v>
      </c>
      <c r="F921" s="279">
        <f>SUM(G921:K921)</f>
        <v>0</v>
      </c>
      <c r="N921" s="28"/>
      <c r="R921" s="193"/>
      <c r="T921" s="28"/>
      <c r="U921" s="28"/>
      <c r="V921" s="28"/>
      <c r="AA921" s="193"/>
      <c r="AC921" s="28"/>
      <c r="AD921" s="28"/>
      <c r="AE921" s="28"/>
      <c r="AJ921" s="193"/>
      <c r="AL921" s="28"/>
      <c r="AM921" s="28"/>
      <c r="AN921" s="28"/>
      <c r="AS921" s="193"/>
      <c r="AU921" s="28"/>
      <c r="AV921" s="28"/>
      <c r="AW921" s="28"/>
      <c r="BB921" s="193"/>
      <c r="BD921" s="28"/>
      <c r="BE921" s="28"/>
      <c r="BF921" s="28"/>
      <c r="BK921" s="193"/>
      <c r="BM921" s="28"/>
      <c r="BN921" s="28"/>
      <c r="BO921" s="28"/>
      <c r="BT921" s="193"/>
      <c r="BV921" s="28"/>
      <c r="BW921" s="28"/>
      <c r="BX921" s="28"/>
      <c r="CC921" s="193"/>
      <c r="CE921" s="28"/>
      <c r="CF921" s="28"/>
      <c r="CG921" s="28"/>
      <c r="CL921" s="193"/>
      <c r="CN921" s="28"/>
      <c r="CO921" s="28"/>
      <c r="CP921" s="28"/>
      <c r="CU921" s="193"/>
      <c r="CW921" s="28"/>
      <c r="CX921" s="28"/>
      <c r="CY921" s="28"/>
      <c r="DD921" s="193"/>
      <c r="DF921" s="28"/>
      <c r="DG921" s="28"/>
      <c r="DH921" s="28"/>
      <c r="DM921" s="193"/>
      <c r="DO921" s="28"/>
      <c r="DP921" s="28"/>
      <c r="DQ921" s="28"/>
      <c r="DV921" s="193"/>
      <c r="DX921" s="28"/>
      <c r="DY921" s="28"/>
      <c r="DZ921" s="28"/>
      <c r="EE921" s="193"/>
      <c r="EG921" s="28"/>
      <c r="EH921" s="28"/>
      <c r="EI921" s="28"/>
      <c r="EN921" s="193"/>
      <c r="EP921" s="28"/>
      <c r="EQ921" s="28"/>
      <c r="ER921" s="28"/>
      <c r="EW921" s="193"/>
      <c r="EY921" s="28"/>
      <c r="EZ921" s="28"/>
      <c r="FA921" s="28"/>
      <c r="FF921" s="193"/>
      <c r="FH921" s="28"/>
      <c r="FI921" s="28"/>
      <c r="FJ921" s="28"/>
      <c r="FO921" s="193"/>
      <c r="FQ921" s="28"/>
      <c r="FR921" s="28"/>
      <c r="FS921" s="28"/>
      <c r="FX921" s="193"/>
      <c r="FZ921" s="28"/>
      <c r="GA921" s="28"/>
      <c r="GB921" s="28"/>
      <c r="GG921" s="193"/>
      <c r="GI921" s="28"/>
      <c r="GJ921" s="28"/>
      <c r="GK921" s="28"/>
      <c r="GP921" s="193"/>
      <c r="GR921" s="28"/>
      <c r="GS921" s="28"/>
      <c r="GT921" s="28"/>
      <c r="GY921" s="193"/>
      <c r="HA921" s="28"/>
      <c r="HB921" s="28"/>
      <c r="HC921" s="28"/>
      <c r="HH921" s="193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205" t="s">
        <v>3324</v>
      </c>
      <c r="B922" s="28"/>
      <c r="C922" s="28"/>
      <c r="D922" s="376" t="s">
        <v>130</v>
      </c>
      <c r="E922" s="50">
        <f>COUNTIF($A$712:$BAG$785,A922)</f>
        <v>19</v>
      </c>
      <c r="F922" s="279">
        <f>SUM(G922:K922)</f>
        <v>15</v>
      </c>
      <c r="H922" s="50">
        <v>15</v>
      </c>
      <c r="I922" s="402"/>
      <c r="N922" s="28"/>
      <c r="R922" s="193"/>
      <c r="T922" s="28"/>
      <c r="U922" s="28"/>
      <c r="V922" s="28"/>
      <c r="AA922" s="193"/>
      <c r="AC922" s="28"/>
      <c r="AD922" s="28"/>
      <c r="AE922" s="28"/>
      <c r="AJ922" s="193"/>
      <c r="AL922" s="28"/>
      <c r="AM922" s="28"/>
      <c r="AN922" s="28"/>
      <c r="AS922" s="193"/>
      <c r="AU922" s="28"/>
      <c r="AV922" s="28"/>
      <c r="AW922" s="28"/>
      <c r="BB922" s="193"/>
      <c r="BD922" s="28"/>
      <c r="BE922" s="28"/>
      <c r="BF922" s="28"/>
      <c r="BK922" s="193"/>
      <c r="BM922" s="28"/>
      <c r="BN922" s="28"/>
      <c r="BO922" s="28"/>
      <c r="BT922" s="193"/>
      <c r="BV922" s="28"/>
      <c r="BW922" s="28"/>
      <c r="BX922" s="28"/>
      <c r="CC922" s="193"/>
      <c r="CE922" s="28"/>
      <c r="CF922" s="28"/>
      <c r="CG922" s="28"/>
      <c r="CL922" s="193"/>
      <c r="CN922" s="28"/>
      <c r="CO922" s="28"/>
      <c r="CP922" s="28"/>
      <c r="CU922" s="193"/>
      <c r="CW922" s="28"/>
      <c r="CX922" s="28"/>
      <c r="CY922" s="28"/>
      <c r="DD922" s="193"/>
      <c r="DF922" s="28"/>
      <c r="DG922" s="28"/>
      <c r="DH922" s="28"/>
      <c r="DM922" s="193"/>
      <c r="DO922" s="28"/>
      <c r="DP922" s="28"/>
      <c r="DQ922" s="28"/>
      <c r="DV922" s="193"/>
      <c r="DX922" s="28"/>
      <c r="DY922" s="28"/>
      <c r="DZ922" s="28"/>
      <c r="EE922" s="193"/>
      <c r="EG922" s="28"/>
      <c r="EH922" s="28"/>
      <c r="EI922" s="28"/>
      <c r="EN922" s="193"/>
      <c r="EP922" s="28"/>
      <c r="EQ922" s="28"/>
      <c r="ER922" s="28"/>
      <c r="EW922" s="193"/>
      <c r="EY922" s="28"/>
      <c r="EZ922" s="28"/>
      <c r="FA922" s="28"/>
      <c r="FF922" s="193"/>
      <c r="FH922" s="28"/>
      <c r="FI922" s="28"/>
      <c r="FJ922" s="28"/>
      <c r="FO922" s="193"/>
      <c r="FQ922" s="28"/>
      <c r="FR922" s="28"/>
      <c r="FS922" s="28"/>
      <c r="FX922" s="193"/>
      <c r="FZ922" s="28"/>
      <c r="GA922" s="28"/>
      <c r="GB922" s="28"/>
      <c r="GG922" s="193"/>
      <c r="GI922" s="28"/>
      <c r="GJ922" s="28"/>
      <c r="GK922" s="28"/>
      <c r="GP922" s="193"/>
      <c r="GR922" s="28"/>
      <c r="GS922" s="28"/>
      <c r="GT922" s="28"/>
      <c r="GY922" s="193"/>
      <c r="HA922" s="28"/>
      <c r="HB922" s="28"/>
      <c r="HC922" s="28"/>
      <c r="HH922" s="193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5" t="s">
        <v>3194</v>
      </c>
      <c r="B923" s="378"/>
      <c r="C923" s="378"/>
      <c r="D923" s="376" t="s">
        <v>129</v>
      </c>
      <c r="E923" s="50">
        <f>COUNTIF($A$712:$BAG$785,A923)</f>
        <v>0</v>
      </c>
      <c r="F923" s="279">
        <f>SUM(G923:K923)</f>
        <v>0</v>
      </c>
      <c r="N923" s="28"/>
      <c r="R923" s="193"/>
      <c r="T923" s="28"/>
      <c r="U923" s="28"/>
      <c r="V923" s="28"/>
      <c r="AA923" s="193"/>
      <c r="AC923" s="28"/>
      <c r="AD923" s="28"/>
      <c r="AE923" s="28"/>
      <c r="AJ923" s="193"/>
      <c r="AL923" s="28"/>
      <c r="AM923" s="28"/>
      <c r="AN923" s="28"/>
      <c r="AS923" s="193"/>
      <c r="AU923" s="28"/>
      <c r="AV923" s="28"/>
      <c r="AW923" s="28"/>
      <c r="BB923" s="193"/>
      <c r="BD923" s="28"/>
      <c r="BE923" s="28"/>
      <c r="BF923" s="28"/>
      <c r="BK923" s="193"/>
      <c r="BM923" s="28"/>
      <c r="BN923" s="28"/>
      <c r="BO923" s="28"/>
      <c r="BT923" s="193"/>
      <c r="BV923" s="28"/>
      <c r="BW923" s="28"/>
      <c r="BX923" s="28"/>
      <c r="CC923" s="193"/>
      <c r="CE923" s="28"/>
      <c r="CF923" s="28"/>
      <c r="CG923" s="28"/>
      <c r="CL923" s="193"/>
      <c r="CN923" s="28"/>
      <c r="CO923" s="28"/>
      <c r="CP923" s="28"/>
      <c r="CU923" s="193"/>
      <c r="CW923" s="28"/>
      <c r="CX923" s="28"/>
      <c r="CY923" s="28"/>
      <c r="DD923" s="193"/>
      <c r="DF923" s="28"/>
      <c r="DG923" s="28"/>
      <c r="DH923" s="28"/>
      <c r="DM923" s="193"/>
      <c r="DO923" s="28"/>
      <c r="DP923" s="28"/>
      <c r="DQ923" s="28"/>
      <c r="DV923" s="193"/>
      <c r="DX923" s="28"/>
      <c r="DY923" s="28"/>
      <c r="DZ923" s="28"/>
      <c r="EE923" s="193"/>
      <c r="EG923" s="28"/>
      <c r="EH923" s="28"/>
      <c r="EI923" s="28"/>
      <c r="EN923" s="193"/>
      <c r="EP923" s="28"/>
      <c r="EQ923" s="28"/>
      <c r="ER923" s="28"/>
      <c r="EW923" s="193"/>
      <c r="EY923" s="28"/>
      <c r="EZ923" s="28"/>
      <c r="FA923" s="28"/>
      <c r="FF923" s="193"/>
      <c r="FH923" s="28"/>
      <c r="FI923" s="28"/>
      <c r="FJ923" s="28"/>
      <c r="FO923" s="193"/>
      <c r="FQ923" s="28"/>
      <c r="FR923" s="28"/>
      <c r="FS923" s="28"/>
      <c r="FX923" s="193"/>
      <c r="FZ923" s="28"/>
      <c r="GA923" s="28"/>
      <c r="GB923" s="28"/>
      <c r="GG923" s="193"/>
      <c r="GI923" s="28"/>
      <c r="GJ923" s="28"/>
      <c r="GK923" s="28"/>
      <c r="GP923" s="193"/>
      <c r="GR923" s="28"/>
      <c r="GS923" s="28"/>
      <c r="GT923" s="28"/>
      <c r="GY923" s="193"/>
      <c r="HA923" s="28"/>
      <c r="HB923" s="28"/>
      <c r="HC923" s="28"/>
      <c r="HH923" s="193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205" t="s">
        <v>2279</v>
      </c>
      <c r="B924" s="28"/>
      <c r="C924" s="271"/>
      <c r="D924" s="376" t="s">
        <v>129</v>
      </c>
      <c r="E924" s="50">
        <f>COUNTIF($A$712:$BAG$785,A924)</f>
        <v>0</v>
      </c>
      <c r="F924" s="279">
        <f>SUM(G924:K924)</f>
        <v>0</v>
      </c>
      <c r="N924" s="28"/>
      <c r="R924" s="193"/>
      <c r="T924" s="28"/>
      <c r="U924" s="28"/>
      <c r="V924" s="28"/>
      <c r="AA924" s="193"/>
      <c r="AC924" s="28"/>
      <c r="AD924" s="28"/>
      <c r="AE924" s="28"/>
      <c r="AJ924" s="193"/>
      <c r="AL924" s="28"/>
      <c r="AM924" s="28"/>
      <c r="AN924" s="28"/>
      <c r="AS924" s="193"/>
      <c r="AU924" s="28"/>
      <c r="AV924" s="28"/>
      <c r="AW924" s="28"/>
      <c r="BB924" s="193"/>
      <c r="BD924" s="28"/>
      <c r="BE924" s="28"/>
      <c r="BF924" s="28"/>
      <c r="BK924" s="193"/>
      <c r="BM924" s="28"/>
      <c r="BN924" s="28"/>
      <c r="BO924" s="28"/>
      <c r="BT924" s="193"/>
      <c r="BV924" s="28"/>
      <c r="BW924" s="28"/>
      <c r="BX924" s="28"/>
      <c r="CC924" s="193"/>
      <c r="CE924" s="28"/>
      <c r="CF924" s="28"/>
      <c r="CG924" s="28"/>
      <c r="CL924" s="193"/>
      <c r="CN924" s="28"/>
      <c r="CO924" s="28"/>
      <c r="CP924" s="28"/>
      <c r="CU924" s="193"/>
      <c r="CW924" s="28"/>
      <c r="CX924" s="28"/>
      <c r="CY924" s="28"/>
      <c r="DD924" s="193"/>
      <c r="DF924" s="28"/>
      <c r="DG924" s="28"/>
      <c r="DH924" s="28"/>
      <c r="DM924" s="193"/>
      <c r="DO924" s="28"/>
      <c r="DP924" s="28"/>
      <c r="DQ924" s="28"/>
      <c r="DV924" s="193"/>
      <c r="DX924" s="28"/>
      <c r="DY924" s="28"/>
      <c r="DZ924" s="28"/>
      <c r="EE924" s="193"/>
      <c r="EG924" s="28"/>
      <c r="EH924" s="28"/>
      <c r="EI924" s="28"/>
      <c r="EN924" s="193"/>
      <c r="EP924" s="28"/>
      <c r="EQ924" s="28"/>
      <c r="ER924" s="28"/>
      <c r="EW924" s="193"/>
      <c r="EY924" s="28"/>
      <c r="EZ924" s="28"/>
      <c r="FA924" s="28"/>
      <c r="FF924" s="193"/>
      <c r="FH924" s="28"/>
      <c r="FI924" s="28"/>
      <c r="FJ924" s="28"/>
      <c r="FO924" s="193"/>
      <c r="FQ924" s="28"/>
      <c r="FR924" s="28"/>
      <c r="FS924" s="28"/>
      <c r="FX924" s="193"/>
      <c r="FZ924" s="28"/>
      <c r="GA924" s="28"/>
      <c r="GB924" s="28"/>
      <c r="GG924" s="193"/>
      <c r="GI924" s="28"/>
      <c r="GJ924" s="28"/>
      <c r="GK924" s="28"/>
      <c r="GP924" s="193"/>
      <c r="GR924" s="28"/>
      <c r="GS924" s="28"/>
      <c r="GT924" s="28"/>
      <c r="GY924" s="193"/>
      <c r="HA924" s="28"/>
      <c r="HB924" s="28"/>
      <c r="HC924" s="28"/>
      <c r="HH924" s="193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311" t="s">
        <v>505</v>
      </c>
      <c r="B925" s="378"/>
      <c r="C925" s="378"/>
      <c r="D925" s="376" t="s">
        <v>130</v>
      </c>
      <c r="E925" s="50">
        <f>COUNTIF($A$712:$BAG$785,A925)</f>
        <v>8</v>
      </c>
      <c r="F925" s="279">
        <f>SUM(G925:K925)</f>
        <v>0</v>
      </c>
      <c r="N925" s="28"/>
      <c r="R925" s="193"/>
      <c r="T925" s="28"/>
      <c r="U925" s="28"/>
      <c r="V925" s="28"/>
      <c r="AA925" s="193"/>
      <c r="AC925" s="28"/>
      <c r="AD925" s="28"/>
      <c r="AE925" s="28"/>
      <c r="AJ925" s="193"/>
      <c r="AL925" s="28"/>
      <c r="AM925" s="28"/>
      <c r="AN925" s="28"/>
      <c r="AS925" s="193"/>
      <c r="AU925" s="28"/>
      <c r="AV925" s="28"/>
      <c r="AW925" s="28"/>
      <c r="BB925" s="193"/>
      <c r="BD925" s="28"/>
      <c r="BE925" s="28"/>
      <c r="BF925" s="28"/>
      <c r="BK925" s="193"/>
      <c r="BM925" s="28"/>
      <c r="BN925" s="28"/>
      <c r="BO925" s="28"/>
      <c r="BT925" s="193"/>
      <c r="BV925" s="28"/>
      <c r="BW925" s="28"/>
      <c r="BX925" s="28"/>
      <c r="CC925" s="193"/>
      <c r="CE925" s="28"/>
      <c r="CF925" s="28"/>
      <c r="CG925" s="28"/>
      <c r="CL925" s="193"/>
      <c r="CN925" s="28"/>
      <c r="CO925" s="28"/>
      <c r="CP925" s="28"/>
      <c r="CU925" s="193"/>
      <c r="CW925" s="28"/>
      <c r="CX925" s="28"/>
      <c r="CY925" s="28"/>
      <c r="DD925" s="193"/>
      <c r="DF925" s="28"/>
      <c r="DG925" s="28"/>
      <c r="DH925" s="28"/>
      <c r="DM925" s="193"/>
      <c r="DO925" s="28"/>
      <c r="DP925" s="28"/>
      <c r="DQ925" s="28"/>
      <c r="DV925" s="193"/>
      <c r="DX925" s="28"/>
      <c r="DY925" s="28"/>
      <c r="DZ925" s="28"/>
      <c r="EE925" s="193"/>
      <c r="EG925" s="28"/>
      <c r="EH925" s="28"/>
      <c r="EI925" s="28"/>
      <c r="EN925" s="193"/>
      <c r="EP925" s="28"/>
      <c r="EQ925" s="28"/>
      <c r="ER925" s="28"/>
      <c r="EW925" s="193"/>
      <c r="EY925" s="28"/>
      <c r="EZ925" s="28"/>
      <c r="FA925" s="28"/>
      <c r="FF925" s="193"/>
      <c r="FH925" s="28"/>
      <c r="FI925" s="28"/>
      <c r="FJ925" s="28"/>
      <c r="FO925" s="193"/>
      <c r="FQ925" s="28"/>
      <c r="FR925" s="28"/>
      <c r="FS925" s="28"/>
      <c r="FX925" s="193"/>
      <c r="FZ925" s="28"/>
      <c r="GA925" s="28"/>
      <c r="GB925" s="28"/>
      <c r="GG925" s="193"/>
      <c r="GI925" s="28"/>
      <c r="GJ925" s="28"/>
      <c r="GK925" s="28"/>
      <c r="GP925" s="193"/>
      <c r="GR925" s="28"/>
      <c r="GS925" s="28"/>
      <c r="GT925" s="28"/>
      <c r="GY925" s="193"/>
      <c r="HA925" s="28"/>
      <c r="HB925" s="28"/>
      <c r="HC925" s="28"/>
      <c r="HH925" s="193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5" t="s">
        <v>2425</v>
      </c>
      <c r="B926" s="28"/>
      <c r="C926" s="271"/>
      <c r="D926" s="376" t="s">
        <v>129</v>
      </c>
      <c r="E926" s="50">
        <f>COUNTIF($A$712:$BAG$785,A926)</f>
        <v>0</v>
      </c>
      <c r="F926" s="279">
        <f>SUM(G926:K926)</f>
        <v>0</v>
      </c>
      <c r="N926" s="28"/>
      <c r="R926" s="193"/>
      <c r="T926" s="28"/>
      <c r="U926" s="28"/>
      <c r="V926" s="28"/>
      <c r="AA926" s="193"/>
      <c r="AC926" s="28"/>
      <c r="AD926" s="28"/>
      <c r="AE926" s="28"/>
      <c r="AJ926" s="193"/>
      <c r="AL926" s="28"/>
      <c r="AM926" s="28"/>
      <c r="AN926" s="28"/>
      <c r="AS926" s="193"/>
      <c r="AU926" s="28"/>
      <c r="AV926" s="28"/>
      <c r="AW926" s="28"/>
      <c r="BB926" s="193"/>
      <c r="BD926" s="28"/>
      <c r="BE926" s="28"/>
      <c r="BF926" s="28"/>
      <c r="BK926" s="193"/>
      <c r="BM926" s="28"/>
      <c r="BN926" s="28"/>
      <c r="BO926" s="28"/>
      <c r="BT926" s="193"/>
      <c r="BV926" s="28"/>
      <c r="BW926" s="28"/>
      <c r="BX926" s="28"/>
      <c r="CC926" s="193"/>
      <c r="CE926" s="28"/>
      <c r="CF926" s="28"/>
      <c r="CG926" s="28"/>
      <c r="CL926" s="193"/>
      <c r="CN926" s="28"/>
      <c r="CO926" s="28"/>
      <c r="CP926" s="28"/>
      <c r="CU926" s="193"/>
      <c r="CW926" s="28"/>
      <c r="CX926" s="28"/>
      <c r="CY926" s="28"/>
      <c r="DD926" s="193"/>
      <c r="DF926" s="28"/>
      <c r="DG926" s="28"/>
      <c r="DH926" s="28"/>
      <c r="DM926" s="193"/>
      <c r="DO926" s="28"/>
      <c r="DP926" s="28"/>
      <c r="DQ926" s="28"/>
      <c r="DV926" s="193"/>
      <c r="DX926" s="28"/>
      <c r="DY926" s="28"/>
      <c r="DZ926" s="28"/>
      <c r="EE926" s="193"/>
      <c r="EG926" s="28"/>
      <c r="EH926" s="28"/>
      <c r="EI926" s="28"/>
      <c r="EN926" s="193"/>
      <c r="EP926" s="28"/>
      <c r="EQ926" s="28"/>
      <c r="ER926" s="28"/>
      <c r="EW926" s="193"/>
      <c r="EY926" s="28"/>
      <c r="EZ926" s="28"/>
      <c r="FA926" s="28"/>
      <c r="FF926" s="193"/>
      <c r="FH926" s="28"/>
      <c r="FI926" s="28"/>
      <c r="FJ926" s="28"/>
      <c r="FO926" s="193"/>
      <c r="FQ926" s="28"/>
      <c r="FR926" s="28"/>
      <c r="FS926" s="28"/>
      <c r="FX926" s="193"/>
      <c r="FZ926" s="28"/>
      <c r="GA926" s="28"/>
      <c r="GB926" s="28"/>
      <c r="GG926" s="193"/>
      <c r="GI926" s="28"/>
      <c r="GJ926" s="28"/>
      <c r="GK926" s="28"/>
      <c r="GP926" s="193"/>
      <c r="GR926" s="28"/>
      <c r="GS926" s="28"/>
      <c r="GT926" s="28"/>
      <c r="GY926" s="193"/>
      <c r="HA926" s="28"/>
      <c r="HB926" s="28"/>
      <c r="HC926" s="28"/>
      <c r="HH926" s="193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11" t="s">
        <v>1952</v>
      </c>
      <c r="B927" s="28"/>
      <c r="C927" s="271"/>
      <c r="D927" s="376" t="s">
        <v>129</v>
      </c>
      <c r="E927" s="50">
        <f>COUNTIF($A$712:$BAG$785,A927)</f>
        <v>2</v>
      </c>
      <c r="F927" s="279">
        <f>SUM(G927:K927)</f>
        <v>0</v>
      </c>
      <c r="N927" s="28"/>
      <c r="R927" s="193"/>
      <c r="T927" s="28"/>
      <c r="U927" s="28"/>
      <c r="V927" s="28"/>
      <c r="AA927" s="193"/>
      <c r="AC927" s="28"/>
      <c r="AD927" s="28"/>
      <c r="AE927" s="28"/>
      <c r="AJ927" s="193"/>
      <c r="AL927" s="28"/>
      <c r="AM927" s="28"/>
      <c r="AN927" s="28"/>
      <c r="AS927" s="193"/>
      <c r="AU927" s="28"/>
      <c r="AV927" s="28"/>
      <c r="AW927" s="28"/>
      <c r="BB927" s="193"/>
      <c r="BD927" s="28"/>
      <c r="BE927" s="28"/>
      <c r="BF927" s="28"/>
      <c r="BK927" s="193"/>
      <c r="BM927" s="28"/>
      <c r="BN927" s="28"/>
      <c r="BO927" s="28"/>
      <c r="BT927" s="193"/>
      <c r="BV927" s="28"/>
      <c r="BW927" s="28"/>
      <c r="BX927" s="28"/>
      <c r="CC927" s="193"/>
      <c r="CE927" s="28"/>
      <c r="CF927" s="28"/>
      <c r="CG927" s="28"/>
      <c r="CL927" s="193"/>
      <c r="CN927" s="28"/>
      <c r="CO927" s="28"/>
      <c r="CP927" s="28"/>
      <c r="CU927" s="193"/>
      <c r="CW927" s="28"/>
      <c r="CX927" s="28"/>
      <c r="CY927" s="28"/>
      <c r="DD927" s="193"/>
      <c r="DF927" s="28"/>
      <c r="DG927" s="28"/>
      <c r="DH927" s="28"/>
      <c r="DM927" s="193"/>
      <c r="DO927" s="28"/>
      <c r="DP927" s="28"/>
      <c r="DQ927" s="28"/>
      <c r="DV927" s="193"/>
      <c r="DX927" s="28"/>
      <c r="DY927" s="28"/>
      <c r="DZ927" s="28"/>
      <c r="EE927" s="193"/>
      <c r="EG927" s="28"/>
      <c r="EH927" s="28"/>
      <c r="EI927" s="28"/>
      <c r="EN927" s="193"/>
      <c r="EP927" s="28"/>
      <c r="EQ927" s="28"/>
      <c r="ER927" s="28"/>
      <c r="EW927" s="193"/>
      <c r="EY927" s="28"/>
      <c r="EZ927" s="28"/>
      <c r="FA927" s="28"/>
      <c r="FF927" s="193"/>
      <c r="FH927" s="28"/>
      <c r="FI927" s="28"/>
      <c r="FJ927" s="28"/>
      <c r="FO927" s="193"/>
      <c r="FQ927" s="28"/>
      <c r="FR927" s="28"/>
      <c r="FS927" s="28"/>
      <c r="FX927" s="193"/>
      <c r="FZ927" s="28"/>
      <c r="GA927" s="28"/>
      <c r="GB927" s="28"/>
      <c r="GG927" s="193"/>
      <c r="GI927" s="28"/>
      <c r="GJ927" s="28"/>
      <c r="GK927" s="28"/>
      <c r="GP927" s="193"/>
      <c r="GR927" s="28"/>
      <c r="GS927" s="28"/>
      <c r="GT927" s="28"/>
      <c r="GY927" s="193"/>
      <c r="HA927" s="28"/>
      <c r="HB927" s="28"/>
      <c r="HC927" s="28"/>
      <c r="HH927" s="193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311" t="s">
        <v>1598</v>
      </c>
      <c r="B928" s="28"/>
      <c r="C928" s="271"/>
      <c r="D928" s="376" t="s">
        <v>130</v>
      </c>
      <c r="E928" s="50">
        <f>COUNTIF($A$712:$BAG$785,A928)</f>
        <v>3</v>
      </c>
      <c r="F928" s="279">
        <f>SUM(G928:K928)</f>
        <v>0</v>
      </c>
      <c r="N928" s="28"/>
      <c r="R928" s="193"/>
      <c r="T928" s="28"/>
      <c r="U928" s="28"/>
      <c r="V928" s="28"/>
      <c r="AA928" s="193"/>
      <c r="AC928" s="28"/>
      <c r="AD928" s="28"/>
      <c r="AE928" s="28"/>
      <c r="AJ928" s="193"/>
      <c r="AL928" s="28"/>
      <c r="AM928" s="28"/>
      <c r="AN928" s="28"/>
      <c r="AS928" s="193"/>
      <c r="AU928" s="28"/>
      <c r="AV928" s="28"/>
      <c r="AW928" s="28"/>
      <c r="BB928" s="193"/>
      <c r="BD928" s="28"/>
      <c r="BE928" s="28"/>
      <c r="BF928" s="28"/>
      <c r="BK928" s="193"/>
      <c r="BM928" s="28"/>
      <c r="BN928" s="28"/>
      <c r="BO928" s="28"/>
      <c r="BT928" s="193"/>
      <c r="BV928" s="28"/>
      <c r="BW928" s="28"/>
      <c r="BX928" s="28"/>
      <c r="CC928" s="193"/>
      <c r="CE928" s="28"/>
      <c r="CF928" s="28"/>
      <c r="CG928" s="28"/>
      <c r="CL928" s="193"/>
      <c r="CN928" s="28"/>
      <c r="CO928" s="28"/>
      <c r="CP928" s="28"/>
      <c r="CU928" s="193"/>
      <c r="CW928" s="28"/>
      <c r="CX928" s="28"/>
      <c r="CY928" s="28"/>
      <c r="DD928" s="193"/>
      <c r="DF928" s="28"/>
      <c r="DG928" s="28"/>
      <c r="DH928" s="28"/>
      <c r="DM928" s="193"/>
      <c r="DO928" s="28"/>
      <c r="DP928" s="28"/>
      <c r="DQ928" s="28"/>
      <c r="DV928" s="193"/>
      <c r="DX928" s="28"/>
      <c r="DY928" s="28"/>
      <c r="DZ928" s="28"/>
      <c r="EE928" s="193"/>
      <c r="EG928" s="28"/>
      <c r="EH928" s="28"/>
      <c r="EI928" s="28"/>
      <c r="EN928" s="193"/>
      <c r="EP928" s="28"/>
      <c r="EQ928" s="28"/>
      <c r="ER928" s="28"/>
      <c r="EW928" s="193"/>
      <c r="EY928" s="28"/>
      <c r="EZ928" s="28"/>
      <c r="FA928" s="28"/>
      <c r="FF928" s="193"/>
      <c r="FH928" s="28"/>
      <c r="FI928" s="28"/>
      <c r="FJ928" s="28"/>
      <c r="FO928" s="193"/>
      <c r="FQ928" s="28"/>
      <c r="FR928" s="28"/>
      <c r="FS928" s="28"/>
      <c r="FX928" s="193"/>
      <c r="FZ928" s="28"/>
      <c r="GA928" s="28"/>
      <c r="GB928" s="28"/>
      <c r="GG928" s="193"/>
      <c r="GI928" s="28"/>
      <c r="GJ928" s="28"/>
      <c r="GK928" s="28"/>
      <c r="GP928" s="193"/>
      <c r="GR928" s="28"/>
      <c r="GS928" s="28"/>
      <c r="GT928" s="28"/>
      <c r="GY928" s="193"/>
      <c r="HA928" s="28"/>
      <c r="HB928" s="28"/>
      <c r="HC928" s="28"/>
      <c r="HH928" s="193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">
      <c r="A929" s="205" t="s">
        <v>3193</v>
      </c>
      <c r="B929" s="28"/>
      <c r="C929" s="271"/>
      <c r="D929" s="376" t="s">
        <v>129</v>
      </c>
      <c r="E929" s="50">
        <f>COUNTIF($A$712:$BAG$785,A929)</f>
        <v>0</v>
      </c>
      <c r="F929" s="279">
        <f>SUM(G929:K929)</f>
        <v>0</v>
      </c>
      <c r="N929" s="28"/>
      <c r="R929" s="193"/>
      <c r="T929" s="28"/>
      <c r="U929" s="28"/>
      <c r="V929" s="28"/>
      <c r="AA929" s="193"/>
      <c r="AC929" s="28"/>
      <c r="AD929" s="28"/>
      <c r="AE929" s="28"/>
      <c r="AJ929" s="193"/>
      <c r="AL929" s="28"/>
      <c r="AM929" s="28"/>
      <c r="AN929" s="28"/>
      <c r="AS929" s="193"/>
      <c r="AU929" s="28"/>
      <c r="AV929" s="28"/>
      <c r="AW929" s="28"/>
      <c r="BB929" s="193"/>
      <c r="BD929" s="28"/>
      <c r="BE929" s="28"/>
      <c r="BF929" s="28"/>
      <c r="BK929" s="193"/>
      <c r="BM929" s="28"/>
      <c r="BN929" s="28"/>
      <c r="BO929" s="28"/>
      <c r="BT929" s="193"/>
      <c r="BV929" s="28"/>
      <c r="BW929" s="28"/>
      <c r="BX929" s="28"/>
      <c r="CC929" s="193"/>
      <c r="CE929" s="28"/>
      <c r="CF929" s="28"/>
      <c r="CG929" s="28"/>
      <c r="CL929" s="193"/>
      <c r="CN929" s="28"/>
      <c r="CO929" s="28"/>
      <c r="CP929" s="28"/>
      <c r="CU929" s="193"/>
      <c r="CW929" s="28"/>
      <c r="CX929" s="28"/>
      <c r="CY929" s="28"/>
      <c r="DD929" s="193"/>
      <c r="DF929" s="28"/>
      <c r="DG929" s="28"/>
      <c r="DH929" s="28"/>
      <c r="DM929" s="193"/>
      <c r="DO929" s="28"/>
      <c r="DP929" s="28"/>
      <c r="DQ929" s="28"/>
      <c r="DV929" s="193"/>
      <c r="DX929" s="28"/>
      <c r="DY929" s="28"/>
      <c r="DZ929" s="28"/>
      <c r="EE929" s="193"/>
      <c r="EG929" s="28"/>
      <c r="EH929" s="28"/>
      <c r="EI929" s="28"/>
      <c r="EN929" s="193"/>
      <c r="EP929" s="28"/>
      <c r="EQ929" s="28"/>
      <c r="ER929" s="28"/>
      <c r="EW929" s="193"/>
      <c r="EY929" s="28"/>
      <c r="EZ929" s="28"/>
      <c r="FA929" s="28"/>
      <c r="FF929" s="193"/>
      <c r="FH929" s="28"/>
      <c r="FI929" s="28"/>
      <c r="FJ929" s="28"/>
      <c r="FO929" s="193"/>
      <c r="FQ929" s="28"/>
      <c r="FR929" s="28"/>
      <c r="FS929" s="28"/>
      <c r="FX929" s="193"/>
      <c r="FZ929" s="28"/>
      <c r="GA929" s="28"/>
      <c r="GB929" s="28"/>
      <c r="GG929" s="193"/>
      <c r="GI929" s="28"/>
      <c r="GJ929" s="28"/>
      <c r="GK929" s="28"/>
      <c r="GP929" s="193"/>
      <c r="GR929" s="28"/>
      <c r="GS929" s="28"/>
      <c r="GT929" s="28"/>
      <c r="GY929" s="193"/>
      <c r="HA929" s="28"/>
      <c r="HB929" s="28"/>
      <c r="HC929" s="28"/>
      <c r="HH929" s="193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.75">
      <c r="A930" s="311" t="s">
        <v>454</v>
      </c>
      <c r="B930" s="274"/>
      <c r="C930" s="375"/>
      <c r="D930" s="376" t="s">
        <v>134</v>
      </c>
      <c r="E930" s="50">
        <f>COUNTIF($A$712:$BAG$785,A930)</f>
        <v>8</v>
      </c>
      <c r="F930" s="279">
        <f>SUM(G930:K930)</f>
        <v>0</v>
      </c>
      <c r="N930" s="28"/>
      <c r="R930" s="193"/>
      <c r="T930" s="28"/>
      <c r="U930" s="28"/>
      <c r="V930" s="28"/>
      <c r="AA930" s="193"/>
      <c r="AC930" s="28"/>
      <c r="AD930" s="28"/>
      <c r="AE930" s="28"/>
      <c r="AJ930" s="193"/>
      <c r="AL930" s="28"/>
      <c r="AM930" s="28"/>
      <c r="AN930" s="28"/>
      <c r="AS930" s="193"/>
      <c r="AU930" s="28"/>
      <c r="AV930" s="28"/>
      <c r="AW930" s="28"/>
      <c r="BB930" s="193"/>
      <c r="BD930" s="28"/>
      <c r="BE930" s="28"/>
      <c r="BF930" s="28"/>
      <c r="BK930" s="193"/>
      <c r="BM930" s="28"/>
      <c r="BN930" s="28"/>
      <c r="BO930" s="28"/>
      <c r="BT930" s="193"/>
      <c r="BV930" s="28"/>
      <c r="BW930" s="28"/>
      <c r="BX930" s="28"/>
      <c r="CC930" s="193"/>
      <c r="CE930" s="28"/>
      <c r="CF930" s="28"/>
      <c r="CG930" s="28"/>
      <c r="CL930" s="193"/>
      <c r="CN930" s="28"/>
      <c r="CO930" s="28"/>
      <c r="CP930" s="28"/>
      <c r="CU930" s="193"/>
      <c r="CW930" s="28"/>
      <c r="CX930" s="28"/>
      <c r="CY930" s="28"/>
      <c r="DD930" s="193"/>
      <c r="DF930" s="28"/>
      <c r="DG930" s="28"/>
      <c r="DH930" s="28"/>
      <c r="DM930" s="193"/>
      <c r="DO930" s="28"/>
      <c r="DP930" s="28"/>
      <c r="DQ930" s="28"/>
      <c r="DV930" s="193"/>
      <c r="DX930" s="28"/>
      <c r="DY930" s="28"/>
      <c r="DZ930" s="28"/>
      <c r="EE930" s="193"/>
      <c r="EG930" s="28"/>
      <c r="EH930" s="28"/>
      <c r="EI930" s="28"/>
      <c r="EN930" s="193"/>
      <c r="EP930" s="28"/>
      <c r="EQ930" s="28"/>
      <c r="ER930" s="28"/>
      <c r="EW930" s="193"/>
      <c r="EY930" s="28"/>
      <c r="EZ930" s="28"/>
      <c r="FA930" s="28"/>
      <c r="FF930" s="193"/>
      <c r="FH930" s="28"/>
      <c r="FI930" s="28"/>
      <c r="FJ930" s="28"/>
      <c r="FO930" s="193"/>
      <c r="FQ930" s="28"/>
      <c r="FR930" s="28"/>
      <c r="FS930" s="28"/>
      <c r="FX930" s="193"/>
      <c r="FZ930" s="28"/>
      <c r="GA930" s="28"/>
      <c r="GB930" s="28"/>
      <c r="GG930" s="193"/>
      <c r="GI930" s="28"/>
      <c r="GJ930" s="28"/>
      <c r="GK930" s="28"/>
      <c r="GP930" s="193"/>
      <c r="GR930" s="28"/>
      <c r="GS930" s="28"/>
      <c r="GT930" s="28"/>
      <c r="GY930" s="193"/>
      <c r="HA930" s="28"/>
      <c r="HB930" s="28"/>
      <c r="HC930" s="28"/>
      <c r="HH930" s="193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205" t="s">
        <v>2936</v>
      </c>
      <c r="B931" s="28"/>
      <c r="C931" s="271"/>
      <c r="D931" s="376" t="s">
        <v>129</v>
      </c>
      <c r="E931" s="50">
        <f>COUNTIF($A$712:$BAG$785,A931)</f>
        <v>0</v>
      </c>
      <c r="F931" s="279">
        <f>SUM(G931:K931)</f>
        <v>0</v>
      </c>
      <c r="N931" s="28"/>
      <c r="R931" s="193"/>
      <c r="T931" s="28"/>
      <c r="U931" s="28"/>
      <c r="V931" s="28"/>
      <c r="AA931" s="193"/>
      <c r="AC931" s="28"/>
      <c r="AD931" s="28"/>
      <c r="AE931" s="28"/>
      <c r="AJ931" s="193"/>
      <c r="AL931" s="28"/>
      <c r="AM931" s="28"/>
      <c r="AN931" s="28"/>
      <c r="AS931" s="193"/>
      <c r="AU931" s="28"/>
      <c r="AV931" s="28"/>
      <c r="AW931" s="28"/>
      <c r="BB931" s="193"/>
      <c r="BD931" s="28"/>
      <c r="BE931" s="28"/>
      <c r="BF931" s="28"/>
      <c r="BK931" s="193"/>
      <c r="BM931" s="28"/>
      <c r="BN931" s="28"/>
      <c r="BO931" s="28"/>
      <c r="BT931" s="193"/>
      <c r="BV931" s="28"/>
      <c r="BW931" s="28"/>
      <c r="BX931" s="28"/>
      <c r="CC931" s="193"/>
      <c r="CE931" s="28"/>
      <c r="CF931" s="28"/>
      <c r="CG931" s="28"/>
      <c r="CL931" s="193"/>
      <c r="CN931" s="28"/>
      <c r="CO931" s="28"/>
      <c r="CP931" s="28"/>
      <c r="CU931" s="193"/>
      <c r="CW931" s="28"/>
      <c r="CX931" s="28"/>
      <c r="CY931" s="28"/>
      <c r="DD931" s="193"/>
      <c r="DF931" s="28"/>
      <c r="DG931" s="28"/>
      <c r="DH931" s="28"/>
      <c r="DM931" s="193"/>
      <c r="DO931" s="28"/>
      <c r="DP931" s="28"/>
      <c r="DQ931" s="28"/>
      <c r="DV931" s="193"/>
      <c r="DX931" s="28"/>
      <c r="DY931" s="28"/>
      <c r="DZ931" s="28"/>
      <c r="EE931" s="193"/>
      <c r="EG931" s="28"/>
      <c r="EH931" s="28"/>
      <c r="EI931" s="28"/>
      <c r="EN931" s="193"/>
      <c r="EP931" s="28"/>
      <c r="EQ931" s="28"/>
      <c r="ER931" s="28"/>
      <c r="EW931" s="193"/>
      <c r="EY931" s="28"/>
      <c r="EZ931" s="28"/>
      <c r="FA931" s="28"/>
      <c r="FF931" s="193"/>
      <c r="FH931" s="28"/>
      <c r="FI931" s="28"/>
      <c r="FJ931" s="28"/>
      <c r="FO931" s="193"/>
      <c r="FQ931" s="28"/>
      <c r="FR931" s="28"/>
      <c r="FS931" s="28"/>
      <c r="FX931" s="193"/>
      <c r="FZ931" s="28"/>
      <c r="GA931" s="28"/>
      <c r="GB931" s="28"/>
      <c r="GG931" s="193"/>
      <c r="GI931" s="28"/>
      <c r="GJ931" s="28"/>
      <c r="GK931" s="28"/>
      <c r="GP931" s="193"/>
      <c r="GR931" s="28"/>
      <c r="GS931" s="28"/>
      <c r="GT931" s="28"/>
      <c r="GY931" s="193"/>
      <c r="HA931" s="28"/>
      <c r="HB931" s="28"/>
      <c r="HC931" s="28"/>
      <c r="HH931" s="193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">
      <c r="A932" s="205" t="s">
        <v>2068</v>
      </c>
      <c r="B932" s="378"/>
      <c r="C932" s="378"/>
      <c r="D932" s="376" t="s">
        <v>130</v>
      </c>
      <c r="E932" s="50">
        <f>COUNTIF($A$712:$BAG$785,A932)</f>
        <v>4</v>
      </c>
      <c r="F932" s="279">
        <f>SUM(G932:K932)</f>
        <v>0</v>
      </c>
      <c r="N932" s="28"/>
      <c r="R932" s="193"/>
      <c r="T932" s="28"/>
      <c r="U932" s="28"/>
      <c r="V932" s="28"/>
      <c r="AA932" s="193"/>
      <c r="AC932" s="28"/>
      <c r="AD932" s="28"/>
      <c r="AE932" s="28"/>
      <c r="AJ932" s="193"/>
      <c r="AL932" s="28"/>
      <c r="AM932" s="28"/>
      <c r="AN932" s="28"/>
      <c r="AS932" s="193"/>
      <c r="AU932" s="28"/>
      <c r="AV932" s="28"/>
      <c r="AW932" s="28"/>
      <c r="BB932" s="193"/>
      <c r="BD932" s="28"/>
      <c r="BE932" s="28"/>
      <c r="BF932" s="28"/>
      <c r="BK932" s="193"/>
      <c r="BM932" s="28"/>
      <c r="BN932" s="28"/>
      <c r="BO932" s="28"/>
      <c r="BT932" s="193"/>
      <c r="BV932" s="28"/>
      <c r="BW932" s="28"/>
      <c r="BX932" s="28"/>
      <c r="CC932" s="193"/>
      <c r="CE932" s="28"/>
      <c r="CF932" s="28"/>
      <c r="CG932" s="28"/>
      <c r="CL932" s="193"/>
      <c r="CN932" s="28"/>
      <c r="CO932" s="28"/>
      <c r="CP932" s="28"/>
      <c r="CU932" s="193"/>
      <c r="CW932" s="28"/>
      <c r="CX932" s="28"/>
      <c r="CY932" s="28"/>
      <c r="DD932" s="193"/>
      <c r="DF932" s="28"/>
      <c r="DG932" s="28"/>
      <c r="DH932" s="28"/>
      <c r="DM932" s="193"/>
      <c r="DO932" s="28"/>
      <c r="DP932" s="28"/>
      <c r="DQ932" s="28"/>
      <c r="DV932" s="193"/>
      <c r="DX932" s="28"/>
      <c r="DY932" s="28"/>
      <c r="DZ932" s="28"/>
      <c r="EE932" s="193"/>
      <c r="EG932" s="28"/>
      <c r="EH932" s="28"/>
      <c r="EI932" s="28"/>
      <c r="EN932" s="193"/>
      <c r="EP932" s="28"/>
      <c r="EQ932" s="28"/>
      <c r="ER932" s="28"/>
      <c r="EW932" s="193"/>
      <c r="EY932" s="28"/>
      <c r="EZ932" s="28"/>
      <c r="FA932" s="28"/>
      <c r="FF932" s="193"/>
      <c r="FH932" s="28"/>
      <c r="FI932" s="28"/>
      <c r="FJ932" s="28"/>
      <c r="FO932" s="193"/>
      <c r="FQ932" s="28"/>
      <c r="FR932" s="28"/>
      <c r="FS932" s="28"/>
      <c r="FX932" s="193"/>
      <c r="FZ932" s="28"/>
      <c r="GA932" s="28"/>
      <c r="GB932" s="28"/>
      <c r="GG932" s="193"/>
      <c r="GI932" s="28"/>
      <c r="GJ932" s="28"/>
      <c r="GK932" s="28"/>
      <c r="GP932" s="193"/>
      <c r="GR932" s="28"/>
      <c r="GS932" s="28"/>
      <c r="GT932" s="28"/>
      <c r="GY932" s="193"/>
      <c r="HA932" s="28"/>
      <c r="HB932" s="28"/>
      <c r="HC932" s="28"/>
      <c r="HH932" s="193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311" t="s">
        <v>1954</v>
      </c>
      <c r="B933" s="28"/>
      <c r="C933" s="378"/>
      <c r="D933" s="376" t="s">
        <v>129</v>
      </c>
      <c r="E933" s="50">
        <f>COUNTIF($A$712:$BAG$785,A933)</f>
        <v>0</v>
      </c>
      <c r="F933" s="279">
        <f>SUM(G933:K933)</f>
        <v>0</v>
      </c>
      <c r="N933" s="28"/>
      <c r="R933" s="193"/>
      <c r="T933" s="28"/>
      <c r="U933" s="28"/>
      <c r="V933" s="28"/>
      <c r="AA933" s="193"/>
      <c r="AC933" s="28"/>
      <c r="AD933" s="28"/>
      <c r="AE933" s="28"/>
      <c r="AJ933" s="193"/>
      <c r="AL933" s="28"/>
      <c r="AM933" s="28"/>
      <c r="AN933" s="28"/>
      <c r="AS933" s="193"/>
      <c r="AU933" s="28"/>
      <c r="AV933" s="28"/>
      <c r="AW933" s="28"/>
      <c r="BB933" s="193"/>
      <c r="BD933" s="28"/>
      <c r="BE933" s="28"/>
      <c r="BF933" s="28"/>
      <c r="BK933" s="193"/>
      <c r="BM933" s="28"/>
      <c r="BN933" s="28"/>
      <c r="BO933" s="28"/>
      <c r="BT933" s="193"/>
      <c r="BV933" s="28"/>
      <c r="BW933" s="28"/>
      <c r="BX933" s="28"/>
      <c r="CC933" s="193"/>
      <c r="CE933" s="28"/>
      <c r="CF933" s="28"/>
      <c r="CG933" s="28"/>
      <c r="CL933" s="193"/>
      <c r="CN933" s="28"/>
      <c r="CO933" s="28"/>
      <c r="CP933" s="28"/>
      <c r="CU933" s="193"/>
      <c r="CW933" s="28"/>
      <c r="CX933" s="28"/>
      <c r="CY933" s="28"/>
      <c r="DD933" s="193"/>
      <c r="DF933" s="28"/>
      <c r="DG933" s="28"/>
      <c r="DH933" s="28"/>
      <c r="DM933" s="193"/>
      <c r="DO933" s="28"/>
      <c r="DP933" s="28"/>
      <c r="DQ933" s="28"/>
      <c r="DV933" s="193"/>
      <c r="DX933" s="28"/>
      <c r="DY933" s="28"/>
      <c r="DZ933" s="28"/>
      <c r="EE933" s="193"/>
      <c r="EG933" s="28"/>
      <c r="EH933" s="28"/>
      <c r="EI933" s="28"/>
      <c r="EN933" s="193"/>
      <c r="EP933" s="28"/>
      <c r="EQ933" s="28"/>
      <c r="ER933" s="28"/>
      <c r="EW933" s="193"/>
      <c r="EY933" s="28"/>
      <c r="EZ933" s="28"/>
      <c r="FA933" s="28"/>
      <c r="FF933" s="193"/>
      <c r="FH933" s="28"/>
      <c r="FI933" s="28"/>
      <c r="FJ933" s="28"/>
      <c r="FO933" s="193"/>
      <c r="FQ933" s="28"/>
      <c r="FR933" s="28"/>
      <c r="FS933" s="28"/>
      <c r="FX933" s="193"/>
      <c r="FZ933" s="28"/>
      <c r="GA933" s="28"/>
      <c r="GB933" s="28"/>
      <c r="GG933" s="193"/>
      <c r="GI933" s="28"/>
      <c r="GJ933" s="28"/>
      <c r="GK933" s="28"/>
      <c r="GP933" s="193"/>
      <c r="GR933" s="28"/>
      <c r="GS933" s="28"/>
      <c r="GT933" s="28"/>
      <c r="GY933" s="193"/>
      <c r="HA933" s="28"/>
      <c r="HB933" s="28"/>
      <c r="HC933" s="28"/>
      <c r="HH933" s="193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205" t="s">
        <v>3230</v>
      </c>
      <c r="B934" s="28"/>
      <c r="C934" s="271"/>
      <c r="D934" s="376" t="s">
        <v>129</v>
      </c>
      <c r="E934" s="50">
        <f>COUNTIF($A$712:$BAG$785,A934)</f>
        <v>1</v>
      </c>
      <c r="F934" s="279">
        <f>SUM(G934:K934)</f>
        <v>0</v>
      </c>
      <c r="N934" s="28"/>
      <c r="R934" s="193"/>
      <c r="T934" s="28"/>
      <c r="U934" s="28"/>
      <c r="V934" s="28"/>
      <c r="AA934" s="193"/>
      <c r="AC934" s="28"/>
      <c r="AD934" s="28"/>
      <c r="AE934" s="28"/>
      <c r="AJ934" s="193"/>
      <c r="AL934" s="28"/>
      <c r="AM934" s="28"/>
      <c r="AN934" s="28"/>
      <c r="AS934" s="193"/>
      <c r="AU934" s="28"/>
      <c r="AV934" s="28"/>
      <c r="AW934" s="28"/>
      <c r="BB934" s="193"/>
      <c r="BD934" s="28"/>
      <c r="BE934" s="28"/>
      <c r="BF934" s="28"/>
      <c r="BK934" s="193"/>
      <c r="BM934" s="28"/>
      <c r="BN934" s="28"/>
      <c r="BO934" s="28"/>
      <c r="BT934" s="193"/>
      <c r="BV934" s="28"/>
      <c r="BW934" s="28"/>
      <c r="BX934" s="28"/>
      <c r="CC934" s="193"/>
      <c r="CE934" s="28"/>
      <c r="CF934" s="28"/>
      <c r="CG934" s="28"/>
      <c r="CL934" s="193"/>
      <c r="CN934" s="28"/>
      <c r="CO934" s="28"/>
      <c r="CP934" s="28"/>
      <c r="CU934" s="193"/>
      <c r="CW934" s="28"/>
      <c r="CX934" s="28"/>
      <c r="CY934" s="28"/>
      <c r="DD934" s="193"/>
      <c r="DF934" s="28"/>
      <c r="DG934" s="28"/>
      <c r="DH934" s="28"/>
      <c r="DM934" s="193"/>
      <c r="DO934" s="28"/>
      <c r="DP934" s="28"/>
      <c r="DQ934" s="28"/>
      <c r="DV934" s="193"/>
      <c r="DX934" s="28"/>
      <c r="DY934" s="28"/>
      <c r="DZ934" s="28"/>
      <c r="EE934" s="193"/>
      <c r="EG934" s="28"/>
      <c r="EH934" s="28"/>
      <c r="EI934" s="28"/>
      <c r="EN934" s="193"/>
      <c r="EP934" s="28"/>
      <c r="EQ934" s="28"/>
      <c r="ER934" s="28"/>
      <c r="EW934" s="193"/>
      <c r="EY934" s="28"/>
      <c r="EZ934" s="28"/>
      <c r="FA934" s="28"/>
      <c r="FF934" s="193"/>
      <c r="FH934" s="28"/>
      <c r="FI934" s="28"/>
      <c r="FJ934" s="28"/>
      <c r="FO934" s="193"/>
      <c r="FQ934" s="28"/>
      <c r="FR934" s="28"/>
      <c r="FS934" s="28"/>
      <c r="FX934" s="193"/>
      <c r="FZ934" s="28"/>
      <c r="GA934" s="28"/>
      <c r="GB934" s="28"/>
      <c r="GG934" s="193"/>
      <c r="GI934" s="28"/>
      <c r="GJ934" s="28"/>
      <c r="GK934" s="28"/>
      <c r="GP934" s="193"/>
      <c r="GR934" s="28"/>
      <c r="GS934" s="28"/>
      <c r="GT934" s="28"/>
      <c r="GY934" s="193"/>
      <c r="HA934" s="28"/>
      <c r="HB934" s="28"/>
      <c r="HC934" s="28"/>
      <c r="HH934" s="193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.75">
      <c r="A935" s="311" t="s">
        <v>1586</v>
      </c>
      <c r="B935" s="375"/>
      <c r="C935" s="375"/>
      <c r="D935" s="376" t="s">
        <v>133</v>
      </c>
      <c r="E935" s="50">
        <f>COUNTIF($A$712:$BAG$785,A935)</f>
        <v>27</v>
      </c>
      <c r="F935" s="279">
        <f>SUM(G935:K935)</f>
        <v>0</v>
      </c>
      <c r="H935" s="396"/>
      <c r="N935" s="28"/>
      <c r="R935" s="193"/>
      <c r="T935" s="28"/>
      <c r="U935" s="28"/>
      <c r="V935" s="28"/>
      <c r="AA935" s="193"/>
      <c r="AC935" s="28"/>
      <c r="AD935" s="28"/>
      <c r="AE935" s="28"/>
      <c r="AJ935" s="193"/>
      <c r="AL935" s="28"/>
      <c r="AM935" s="28"/>
      <c r="AN935" s="28"/>
      <c r="AS935" s="193"/>
      <c r="AU935" s="28"/>
      <c r="AV935" s="28"/>
      <c r="AW935" s="28"/>
      <c r="BB935" s="193"/>
      <c r="BD935" s="28"/>
      <c r="BE935" s="28"/>
      <c r="BF935" s="28"/>
      <c r="BK935" s="193"/>
      <c r="BM935" s="28"/>
      <c r="BN935" s="28"/>
      <c r="BO935" s="28"/>
      <c r="BT935" s="193"/>
      <c r="BV935" s="28"/>
      <c r="BW935" s="28"/>
      <c r="BX935" s="28"/>
      <c r="CC935" s="193"/>
      <c r="CE935" s="28"/>
      <c r="CF935" s="28"/>
      <c r="CG935" s="28"/>
      <c r="CL935" s="193"/>
      <c r="CN935" s="28"/>
      <c r="CO935" s="28"/>
      <c r="CP935" s="28"/>
      <c r="CU935" s="193"/>
      <c r="CW935" s="28"/>
      <c r="CX935" s="28"/>
      <c r="CY935" s="28"/>
      <c r="DD935" s="193"/>
      <c r="DF935" s="28"/>
      <c r="DG935" s="28"/>
      <c r="DH935" s="28"/>
      <c r="DM935" s="193"/>
      <c r="DO935" s="28"/>
      <c r="DP935" s="28"/>
      <c r="DQ935" s="28"/>
      <c r="DV935" s="193"/>
      <c r="DX935" s="28"/>
      <c r="DY935" s="28"/>
      <c r="DZ935" s="28"/>
      <c r="EE935" s="193"/>
      <c r="EG935" s="28"/>
      <c r="EH935" s="28"/>
      <c r="EI935" s="28"/>
      <c r="EN935" s="193"/>
      <c r="EP935" s="28"/>
      <c r="EQ935" s="28"/>
      <c r="ER935" s="28"/>
      <c r="EW935" s="193"/>
      <c r="EY935" s="28"/>
      <c r="EZ935" s="28"/>
      <c r="FA935" s="28"/>
      <c r="FF935" s="193"/>
      <c r="FH935" s="28"/>
      <c r="FI935" s="28"/>
      <c r="FJ935" s="28"/>
      <c r="FO935" s="193"/>
      <c r="FQ935" s="28"/>
      <c r="FR935" s="28"/>
      <c r="FS935" s="28"/>
      <c r="FX935" s="193"/>
      <c r="FZ935" s="28"/>
      <c r="GA935" s="28"/>
      <c r="GB935" s="28"/>
      <c r="GG935" s="193"/>
      <c r="GI935" s="28"/>
      <c r="GJ935" s="28"/>
      <c r="GK935" s="28"/>
      <c r="GP935" s="193"/>
      <c r="GR935" s="28"/>
      <c r="GS935" s="28"/>
      <c r="GT935" s="28"/>
      <c r="GY935" s="193"/>
      <c r="HA935" s="28"/>
      <c r="HB935" s="28"/>
      <c r="HC935" s="28"/>
      <c r="HH935" s="193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205" t="s">
        <v>3224</v>
      </c>
      <c r="B936" s="39"/>
      <c r="C936" s="39"/>
      <c r="D936" s="376" t="s">
        <v>130</v>
      </c>
      <c r="E936" s="50">
        <f>COUNTIF($A$712:$BAG$785,A936)</f>
        <v>3</v>
      </c>
      <c r="F936" s="279">
        <f>SUM(G936:K936)</f>
        <v>0</v>
      </c>
      <c r="I936" s="402"/>
      <c r="J936" s="402"/>
      <c r="K936" s="39"/>
      <c r="N936" s="28"/>
      <c r="R936" s="193"/>
      <c r="T936" s="28"/>
      <c r="U936" s="28"/>
      <c r="V936" s="28"/>
      <c r="AA936" s="193"/>
      <c r="AC936" s="28"/>
      <c r="AD936" s="28"/>
      <c r="AE936" s="28"/>
      <c r="AJ936" s="193"/>
      <c r="AL936" s="28"/>
      <c r="AM936" s="28"/>
      <c r="AN936" s="28"/>
      <c r="AS936" s="193"/>
      <c r="AU936" s="28"/>
      <c r="AV936" s="28"/>
      <c r="AW936" s="28"/>
      <c r="BB936" s="193"/>
      <c r="BD936" s="28"/>
      <c r="BE936" s="28"/>
      <c r="BF936" s="28"/>
      <c r="BK936" s="193"/>
      <c r="BM936" s="28"/>
      <c r="BN936" s="28"/>
      <c r="BO936" s="28"/>
      <c r="BT936" s="193"/>
      <c r="BV936" s="28"/>
      <c r="BW936" s="28"/>
      <c r="BX936" s="28"/>
      <c r="CC936" s="193"/>
      <c r="CE936" s="28"/>
      <c r="CF936" s="28"/>
      <c r="CG936" s="28"/>
      <c r="CL936" s="193"/>
      <c r="CN936" s="28"/>
      <c r="CO936" s="28"/>
      <c r="CP936" s="28"/>
      <c r="CU936" s="193"/>
      <c r="CW936" s="28"/>
      <c r="CX936" s="28"/>
      <c r="CY936" s="28"/>
      <c r="DD936" s="193"/>
      <c r="DF936" s="28"/>
      <c r="DG936" s="28"/>
      <c r="DH936" s="28"/>
      <c r="DM936" s="193"/>
      <c r="DO936" s="28"/>
      <c r="DP936" s="28"/>
      <c r="DQ936" s="28"/>
      <c r="DV936" s="193"/>
      <c r="DX936" s="28"/>
      <c r="DY936" s="28"/>
      <c r="DZ936" s="28"/>
      <c r="EE936" s="193"/>
      <c r="EG936" s="28"/>
      <c r="EH936" s="28"/>
      <c r="EI936" s="28"/>
      <c r="EN936" s="193"/>
      <c r="EP936" s="28"/>
      <c r="EQ936" s="28"/>
      <c r="ER936" s="28"/>
      <c r="EW936" s="193"/>
      <c r="EY936" s="28"/>
      <c r="EZ936" s="28"/>
      <c r="FA936" s="28"/>
      <c r="FF936" s="193"/>
      <c r="FH936" s="28"/>
      <c r="FI936" s="28"/>
      <c r="FJ936" s="28"/>
      <c r="FO936" s="193"/>
      <c r="FQ936" s="28"/>
      <c r="FR936" s="28"/>
      <c r="FS936" s="28"/>
      <c r="FX936" s="193"/>
      <c r="FZ936" s="28"/>
      <c r="GA936" s="28"/>
      <c r="GB936" s="28"/>
      <c r="GG936" s="193"/>
      <c r="GI936" s="28"/>
      <c r="GJ936" s="28"/>
      <c r="GK936" s="28"/>
      <c r="GP936" s="193"/>
      <c r="GR936" s="28"/>
      <c r="GS936" s="28"/>
      <c r="GT936" s="28"/>
      <c r="GY936" s="193"/>
      <c r="HA936" s="28"/>
      <c r="HB936" s="28"/>
      <c r="HC936" s="28"/>
      <c r="HH936" s="193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.75">
      <c r="A937" s="311" t="s">
        <v>1934</v>
      </c>
      <c r="B937" s="274"/>
      <c r="C937" s="375"/>
      <c r="D937" s="376" t="s">
        <v>134</v>
      </c>
      <c r="E937" s="50">
        <f>COUNTIF($A$712:$BAG$785,A937)</f>
        <v>6</v>
      </c>
      <c r="F937" s="279">
        <f>SUM(G937:K937)</f>
        <v>0</v>
      </c>
      <c r="N937" s="28"/>
      <c r="R937" s="193"/>
      <c r="T937" s="28"/>
      <c r="U937" s="28"/>
      <c r="V937" s="28"/>
      <c r="AA937" s="193"/>
      <c r="AC937" s="28"/>
      <c r="AD937" s="28"/>
      <c r="AE937" s="28"/>
      <c r="AJ937" s="193"/>
      <c r="AL937" s="28"/>
      <c r="AM937" s="28"/>
      <c r="AN937" s="28"/>
      <c r="AS937" s="193"/>
      <c r="AU937" s="28"/>
      <c r="AV937" s="28"/>
      <c r="AW937" s="28"/>
      <c r="BB937" s="193"/>
      <c r="BD937" s="28"/>
      <c r="BE937" s="28"/>
      <c r="BF937" s="28"/>
      <c r="BK937" s="193"/>
      <c r="BM937" s="28"/>
      <c r="BN937" s="28"/>
      <c r="BO937" s="28"/>
      <c r="BT937" s="193"/>
      <c r="BV937" s="28"/>
      <c r="BW937" s="28"/>
      <c r="BX937" s="28"/>
      <c r="CC937" s="193"/>
      <c r="CE937" s="28"/>
      <c r="CF937" s="28"/>
      <c r="CG937" s="28"/>
      <c r="CL937" s="193"/>
      <c r="CN937" s="28"/>
      <c r="CO937" s="28"/>
      <c r="CP937" s="28"/>
      <c r="CU937" s="193"/>
      <c r="CW937" s="28"/>
      <c r="CX937" s="28"/>
      <c r="CY937" s="28"/>
      <c r="DD937" s="193"/>
      <c r="DF937" s="28"/>
      <c r="DG937" s="28"/>
      <c r="DH937" s="28"/>
      <c r="DM937" s="193"/>
      <c r="DO937" s="28"/>
      <c r="DP937" s="28"/>
      <c r="DQ937" s="28"/>
      <c r="DV937" s="193"/>
      <c r="DX937" s="28"/>
      <c r="DY937" s="28"/>
      <c r="DZ937" s="28"/>
      <c r="EE937" s="193"/>
      <c r="EG937" s="28"/>
      <c r="EH937" s="28"/>
      <c r="EI937" s="28"/>
      <c r="EN937" s="193"/>
      <c r="EP937" s="28"/>
      <c r="EQ937" s="28"/>
      <c r="ER937" s="28"/>
      <c r="EW937" s="193"/>
      <c r="EY937" s="28"/>
      <c r="EZ937" s="28"/>
      <c r="FA937" s="28"/>
      <c r="FF937" s="193"/>
      <c r="FH937" s="28"/>
      <c r="FI937" s="28"/>
      <c r="FJ937" s="28"/>
      <c r="FO937" s="193"/>
      <c r="FQ937" s="28"/>
      <c r="FR937" s="28"/>
      <c r="FS937" s="28"/>
      <c r="FX937" s="193"/>
      <c r="FZ937" s="28"/>
      <c r="GA937" s="28"/>
      <c r="GB937" s="28"/>
      <c r="GG937" s="193"/>
      <c r="GI937" s="28"/>
      <c r="GJ937" s="28"/>
      <c r="GK937" s="28"/>
      <c r="GP937" s="193"/>
      <c r="GR937" s="28"/>
      <c r="GS937" s="28"/>
      <c r="GT937" s="28"/>
      <c r="GY937" s="193"/>
      <c r="HA937" s="28"/>
      <c r="HB937" s="28"/>
      <c r="HC937" s="28"/>
      <c r="HH937" s="193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205" t="s">
        <v>3550</v>
      </c>
      <c r="B938" s="39"/>
      <c r="C938" s="39"/>
      <c r="D938" s="376" t="s">
        <v>129</v>
      </c>
      <c r="E938" s="50">
        <f>COUNTIF($A$712:$BAG$785,A938)</f>
        <v>0</v>
      </c>
      <c r="F938" s="279">
        <f>SUM(G938:K938)</f>
        <v>0</v>
      </c>
      <c r="H938" s="402"/>
      <c r="N938" s="28"/>
      <c r="R938" s="193"/>
      <c r="T938" s="28"/>
      <c r="U938" s="28"/>
      <c r="V938" s="28"/>
      <c r="AA938" s="193"/>
      <c r="AC938" s="28"/>
      <c r="AD938" s="28"/>
      <c r="AE938" s="28"/>
      <c r="AJ938" s="193"/>
      <c r="AL938" s="28"/>
      <c r="AM938" s="28"/>
      <c r="AN938" s="28"/>
      <c r="AS938" s="193"/>
      <c r="AU938" s="28"/>
      <c r="AV938" s="28"/>
      <c r="AW938" s="28"/>
      <c r="BB938" s="193"/>
      <c r="BD938" s="28"/>
      <c r="BE938" s="28"/>
      <c r="BF938" s="28"/>
      <c r="BK938" s="193"/>
      <c r="BM938" s="28"/>
      <c r="BN938" s="28"/>
      <c r="BO938" s="28"/>
      <c r="BT938" s="193"/>
      <c r="BV938" s="28"/>
      <c r="BW938" s="28"/>
      <c r="BX938" s="28"/>
      <c r="CC938" s="193"/>
      <c r="CE938" s="28"/>
      <c r="CF938" s="28"/>
      <c r="CG938" s="28"/>
      <c r="CL938" s="193"/>
      <c r="CN938" s="28"/>
      <c r="CO938" s="28"/>
      <c r="CP938" s="28"/>
      <c r="CU938" s="193"/>
      <c r="CW938" s="28"/>
      <c r="CX938" s="28"/>
      <c r="CY938" s="28"/>
      <c r="DD938" s="193"/>
      <c r="DF938" s="28"/>
      <c r="DG938" s="28"/>
      <c r="DH938" s="28"/>
      <c r="DM938" s="193"/>
      <c r="DO938" s="28"/>
      <c r="DP938" s="28"/>
      <c r="DQ938" s="28"/>
      <c r="DV938" s="193"/>
      <c r="DX938" s="28"/>
      <c r="DY938" s="28"/>
      <c r="DZ938" s="28"/>
      <c r="EE938" s="193"/>
      <c r="EG938" s="28"/>
      <c r="EH938" s="28"/>
      <c r="EI938" s="28"/>
      <c r="EN938" s="193"/>
      <c r="EP938" s="28"/>
      <c r="EQ938" s="28"/>
      <c r="ER938" s="28"/>
      <c r="EW938" s="193"/>
      <c r="EY938" s="28"/>
      <c r="EZ938" s="28"/>
      <c r="FA938" s="28"/>
      <c r="FF938" s="193"/>
      <c r="FH938" s="28"/>
      <c r="FI938" s="28"/>
      <c r="FJ938" s="28"/>
      <c r="FO938" s="193"/>
      <c r="FQ938" s="28"/>
      <c r="FR938" s="28"/>
      <c r="FS938" s="28"/>
      <c r="FX938" s="193"/>
      <c r="FZ938" s="28"/>
      <c r="GA938" s="28"/>
      <c r="GB938" s="28"/>
      <c r="GG938" s="193"/>
      <c r="GI938" s="28"/>
      <c r="GJ938" s="28"/>
      <c r="GK938" s="28"/>
      <c r="GP938" s="193"/>
      <c r="GR938" s="28"/>
      <c r="GS938" s="28"/>
      <c r="GT938" s="28"/>
      <c r="GY938" s="193"/>
      <c r="HA938" s="28"/>
      <c r="HB938" s="28"/>
      <c r="HC938" s="28"/>
      <c r="HH938" s="193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205" t="s">
        <v>2499</v>
      </c>
      <c r="B939" s="28"/>
      <c r="C939" s="271"/>
      <c r="D939" s="376" t="s">
        <v>130</v>
      </c>
      <c r="E939" s="50">
        <f>COUNTIF($A$712:$BAG$785,A939)</f>
        <v>24</v>
      </c>
      <c r="F939" s="279">
        <f>SUM(G939:K939)</f>
        <v>0</v>
      </c>
      <c r="N939" s="28"/>
      <c r="R939" s="193"/>
      <c r="T939" s="28"/>
      <c r="U939" s="28"/>
      <c r="V939" s="28"/>
      <c r="AA939" s="193"/>
      <c r="AC939" s="28"/>
      <c r="AD939" s="28"/>
      <c r="AE939" s="28"/>
      <c r="AJ939" s="193"/>
      <c r="AL939" s="28"/>
      <c r="AM939" s="28"/>
      <c r="AN939" s="28"/>
      <c r="AS939" s="193"/>
      <c r="AU939" s="28"/>
      <c r="AV939" s="28"/>
      <c r="AW939" s="28"/>
      <c r="BB939" s="193"/>
      <c r="BD939" s="28"/>
      <c r="BE939" s="28"/>
      <c r="BF939" s="28"/>
      <c r="BK939" s="193"/>
      <c r="BM939" s="28"/>
      <c r="BN939" s="28"/>
      <c r="BO939" s="28"/>
      <c r="BT939" s="193"/>
      <c r="BV939" s="28"/>
      <c r="BW939" s="28"/>
      <c r="BX939" s="28"/>
      <c r="CC939" s="193"/>
      <c r="CE939" s="28"/>
      <c r="CF939" s="28"/>
      <c r="CG939" s="28"/>
      <c r="CL939" s="193"/>
      <c r="CN939" s="28"/>
      <c r="CO939" s="28"/>
      <c r="CP939" s="28"/>
      <c r="CU939" s="193"/>
      <c r="CW939" s="28"/>
      <c r="CX939" s="28"/>
      <c r="CY939" s="28"/>
      <c r="DD939" s="193"/>
      <c r="DF939" s="28"/>
      <c r="DG939" s="28"/>
      <c r="DH939" s="28"/>
      <c r="DM939" s="193"/>
      <c r="DO939" s="28"/>
      <c r="DP939" s="28"/>
      <c r="DQ939" s="28"/>
      <c r="DV939" s="193"/>
      <c r="DX939" s="28"/>
      <c r="DY939" s="28"/>
      <c r="DZ939" s="28"/>
      <c r="EE939" s="193"/>
      <c r="EG939" s="28"/>
      <c r="EH939" s="28"/>
      <c r="EI939" s="28"/>
      <c r="EN939" s="193"/>
      <c r="EP939" s="28"/>
      <c r="EQ939" s="28"/>
      <c r="ER939" s="28"/>
      <c r="EW939" s="193"/>
      <c r="EY939" s="28"/>
      <c r="EZ939" s="28"/>
      <c r="FA939" s="28"/>
      <c r="FF939" s="193"/>
      <c r="FH939" s="28"/>
      <c r="FI939" s="28"/>
      <c r="FJ939" s="28"/>
      <c r="FO939" s="193"/>
      <c r="FQ939" s="28"/>
      <c r="FR939" s="28"/>
      <c r="FS939" s="28"/>
      <c r="FX939" s="193"/>
      <c r="FZ939" s="28"/>
      <c r="GA939" s="28"/>
      <c r="GB939" s="28"/>
      <c r="GG939" s="193"/>
      <c r="GI939" s="28"/>
      <c r="GJ939" s="28"/>
      <c r="GK939" s="28"/>
      <c r="GP939" s="193"/>
      <c r="GR939" s="28"/>
      <c r="GS939" s="28"/>
      <c r="GT939" s="28"/>
      <c r="GY939" s="193"/>
      <c r="HA939" s="28"/>
      <c r="HB939" s="28"/>
      <c r="HC939" s="28"/>
      <c r="HH939" s="193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">
      <c r="A940" s="205" t="s">
        <v>3179</v>
      </c>
      <c r="B940" s="39"/>
      <c r="C940" s="39"/>
      <c r="D940" s="376" t="s">
        <v>129</v>
      </c>
      <c r="E940" s="50">
        <f>COUNTIF($A$712:$BAG$785,A940)</f>
        <v>0</v>
      </c>
      <c r="F940" s="279">
        <f>SUM(G940:K940)</f>
        <v>0</v>
      </c>
      <c r="H940" s="402"/>
      <c r="I940" s="402"/>
      <c r="N940" s="28"/>
      <c r="R940" s="193"/>
      <c r="T940" s="28"/>
      <c r="U940" s="28"/>
      <c r="V940" s="28"/>
      <c r="AA940" s="193"/>
      <c r="AC940" s="28"/>
      <c r="AD940" s="28"/>
      <c r="AE940" s="28"/>
      <c r="AJ940" s="193"/>
      <c r="AL940" s="28"/>
      <c r="AM940" s="28"/>
      <c r="AN940" s="28"/>
      <c r="AS940" s="193"/>
      <c r="AU940" s="28"/>
      <c r="AV940" s="28"/>
      <c r="AW940" s="28"/>
      <c r="BB940" s="193"/>
      <c r="BD940" s="28"/>
      <c r="BE940" s="28"/>
      <c r="BF940" s="28"/>
      <c r="BK940" s="193"/>
      <c r="BM940" s="28"/>
      <c r="BN940" s="28"/>
      <c r="BO940" s="28"/>
      <c r="BT940" s="193"/>
      <c r="BV940" s="28"/>
      <c r="BW940" s="28"/>
      <c r="BX940" s="28"/>
      <c r="CC940" s="193"/>
      <c r="CE940" s="28"/>
      <c r="CF940" s="28"/>
      <c r="CG940" s="28"/>
      <c r="CL940" s="193"/>
      <c r="CN940" s="28"/>
      <c r="CO940" s="28"/>
      <c r="CP940" s="28"/>
      <c r="CU940" s="193"/>
      <c r="CW940" s="28"/>
      <c r="CX940" s="28"/>
      <c r="CY940" s="28"/>
      <c r="DD940" s="193"/>
      <c r="DF940" s="28"/>
      <c r="DG940" s="28"/>
      <c r="DH940" s="28"/>
      <c r="DM940" s="193"/>
      <c r="DO940" s="28"/>
      <c r="DP940" s="28"/>
      <c r="DQ940" s="28"/>
      <c r="DV940" s="193"/>
      <c r="DX940" s="28"/>
      <c r="DY940" s="28"/>
      <c r="DZ940" s="28"/>
      <c r="EE940" s="193"/>
      <c r="EG940" s="28"/>
      <c r="EH940" s="28"/>
      <c r="EI940" s="28"/>
      <c r="EN940" s="193"/>
      <c r="EP940" s="28"/>
      <c r="EQ940" s="28"/>
      <c r="ER940" s="28"/>
      <c r="EW940" s="193"/>
      <c r="EY940" s="28"/>
      <c r="EZ940" s="28"/>
      <c r="FA940" s="28"/>
      <c r="FF940" s="193"/>
      <c r="FH940" s="28"/>
      <c r="FI940" s="28"/>
      <c r="FJ940" s="28"/>
      <c r="FO940" s="193"/>
      <c r="FQ940" s="28"/>
      <c r="FR940" s="28"/>
      <c r="FS940" s="28"/>
      <c r="FX940" s="193"/>
      <c r="FZ940" s="28"/>
      <c r="GA940" s="28"/>
      <c r="GB940" s="28"/>
      <c r="GG940" s="193"/>
      <c r="GI940" s="28"/>
      <c r="GJ940" s="28"/>
      <c r="GK940" s="28"/>
      <c r="GP940" s="193"/>
      <c r="GR940" s="28"/>
      <c r="GS940" s="28"/>
      <c r="GT940" s="28"/>
      <c r="GY940" s="193"/>
      <c r="HA940" s="28"/>
      <c r="HB940" s="28"/>
      <c r="HC940" s="28"/>
      <c r="HH940" s="193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11" t="s">
        <v>776</v>
      </c>
      <c r="B941" s="28"/>
      <c r="C941" s="378"/>
      <c r="D941" s="376" t="s">
        <v>135</v>
      </c>
      <c r="E941" s="50">
        <f>COUNTIF($A$712:$BAG$785,A941)</f>
        <v>3</v>
      </c>
      <c r="F941" s="279">
        <f>SUM(G941:K941)</f>
        <v>0</v>
      </c>
      <c r="H941" s="396"/>
      <c r="N941" s="28"/>
      <c r="R941" s="193"/>
      <c r="T941" s="28"/>
      <c r="U941" s="28"/>
      <c r="V941" s="28"/>
      <c r="AA941" s="193"/>
      <c r="AC941" s="28"/>
      <c r="AD941" s="28"/>
      <c r="AE941" s="28"/>
      <c r="AJ941" s="193"/>
      <c r="AL941" s="28"/>
      <c r="AM941" s="28"/>
      <c r="AN941" s="28"/>
      <c r="AS941" s="193"/>
      <c r="AU941" s="28"/>
      <c r="AV941" s="28"/>
      <c r="AW941" s="28"/>
      <c r="BB941" s="193"/>
      <c r="BD941" s="28"/>
      <c r="BE941" s="28"/>
      <c r="BF941" s="28"/>
      <c r="BK941" s="193"/>
      <c r="BM941" s="28"/>
      <c r="BN941" s="28"/>
      <c r="BO941" s="28"/>
      <c r="BT941" s="193"/>
      <c r="BV941" s="28"/>
      <c r="BW941" s="28"/>
      <c r="BX941" s="28"/>
      <c r="CC941" s="193"/>
      <c r="CE941" s="28"/>
      <c r="CF941" s="28"/>
      <c r="CG941" s="28"/>
      <c r="CL941" s="193"/>
      <c r="CN941" s="28"/>
      <c r="CO941" s="28"/>
      <c r="CP941" s="28"/>
      <c r="CU941" s="193"/>
      <c r="CW941" s="28"/>
      <c r="CX941" s="28"/>
      <c r="CY941" s="28"/>
      <c r="DD941" s="193"/>
      <c r="DF941" s="28"/>
      <c r="DG941" s="28"/>
      <c r="DH941" s="28"/>
      <c r="DM941" s="193"/>
      <c r="DO941" s="28"/>
      <c r="DP941" s="28"/>
      <c r="DQ941" s="28"/>
      <c r="DV941" s="193"/>
      <c r="DX941" s="28"/>
      <c r="DY941" s="28"/>
      <c r="DZ941" s="28"/>
      <c r="EE941" s="193"/>
      <c r="EG941" s="28"/>
      <c r="EH941" s="28"/>
      <c r="EI941" s="28"/>
      <c r="EN941" s="193"/>
      <c r="EP941" s="28"/>
      <c r="EQ941" s="28"/>
      <c r="ER941" s="28"/>
      <c r="EW941" s="193"/>
      <c r="EY941" s="28"/>
      <c r="EZ941" s="28"/>
      <c r="FA941" s="28"/>
      <c r="FF941" s="193"/>
      <c r="FH941" s="28"/>
      <c r="FI941" s="28"/>
      <c r="FJ941" s="28"/>
      <c r="FO941" s="193"/>
      <c r="FQ941" s="28"/>
      <c r="FR941" s="28"/>
      <c r="FS941" s="28"/>
      <c r="FX941" s="193"/>
      <c r="FZ941" s="28"/>
      <c r="GA941" s="28"/>
      <c r="GB941" s="28"/>
      <c r="GG941" s="193"/>
      <c r="GI941" s="28"/>
      <c r="GJ941" s="28"/>
      <c r="GK941" s="28"/>
      <c r="GP941" s="193"/>
      <c r="GR941" s="28"/>
      <c r="GS941" s="28"/>
      <c r="GT941" s="28"/>
      <c r="GY941" s="193"/>
      <c r="HA941" s="28"/>
      <c r="HB941" s="28"/>
      <c r="HC941" s="28"/>
      <c r="HH941" s="193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311" t="s">
        <v>1932</v>
      </c>
      <c r="B942" s="28"/>
      <c r="C942" s="28"/>
      <c r="D942" s="376" t="s">
        <v>129</v>
      </c>
      <c r="E942" s="50">
        <f>COUNTIF($A$712:$BAG$785,A942)</f>
        <v>1</v>
      </c>
      <c r="F942" s="279">
        <f>SUM(G942:K942)</f>
        <v>0</v>
      </c>
      <c r="I942" s="402"/>
      <c r="N942" s="28"/>
      <c r="R942" s="193"/>
      <c r="T942" s="28"/>
      <c r="U942" s="28"/>
      <c r="V942" s="28"/>
      <c r="AA942" s="193"/>
      <c r="AC942" s="28"/>
      <c r="AD942" s="28"/>
      <c r="AE942" s="28"/>
      <c r="AJ942" s="193"/>
      <c r="AL942" s="28"/>
      <c r="AM942" s="28"/>
      <c r="AN942" s="28"/>
      <c r="AS942" s="193"/>
      <c r="AU942" s="28"/>
      <c r="AV942" s="28"/>
      <c r="AW942" s="28"/>
      <c r="BB942" s="193"/>
      <c r="BD942" s="28"/>
      <c r="BE942" s="28"/>
      <c r="BF942" s="28"/>
      <c r="BK942" s="193"/>
      <c r="BM942" s="28"/>
      <c r="BN942" s="28"/>
      <c r="BO942" s="28"/>
      <c r="BT942" s="193"/>
      <c r="BV942" s="28"/>
      <c r="BW942" s="28"/>
      <c r="BX942" s="28"/>
      <c r="CC942" s="193"/>
      <c r="CE942" s="28"/>
      <c r="CF942" s="28"/>
      <c r="CG942" s="28"/>
      <c r="CL942" s="193"/>
      <c r="CN942" s="28"/>
      <c r="CO942" s="28"/>
      <c r="CP942" s="28"/>
      <c r="CU942" s="193"/>
      <c r="CW942" s="28"/>
      <c r="CX942" s="28"/>
      <c r="CY942" s="28"/>
      <c r="DD942" s="193"/>
      <c r="DF942" s="28"/>
      <c r="DG942" s="28"/>
      <c r="DH942" s="28"/>
      <c r="DM942" s="193"/>
      <c r="DO942" s="28"/>
      <c r="DP942" s="28"/>
      <c r="DQ942" s="28"/>
      <c r="DV942" s="193"/>
      <c r="DX942" s="28"/>
      <c r="DY942" s="28"/>
      <c r="DZ942" s="28"/>
      <c r="EE942" s="193"/>
      <c r="EG942" s="28"/>
      <c r="EH942" s="28"/>
      <c r="EI942" s="28"/>
      <c r="EN942" s="193"/>
      <c r="EP942" s="28"/>
      <c r="EQ942" s="28"/>
      <c r="ER942" s="28"/>
      <c r="EW942" s="193"/>
      <c r="EY942" s="28"/>
      <c r="EZ942" s="28"/>
      <c r="FA942" s="28"/>
      <c r="FF942" s="193"/>
      <c r="FH942" s="28"/>
      <c r="FI942" s="28"/>
      <c r="FJ942" s="28"/>
      <c r="FO942" s="193"/>
      <c r="FQ942" s="28"/>
      <c r="FR942" s="28"/>
      <c r="FS942" s="28"/>
      <c r="FX942" s="193"/>
      <c r="FZ942" s="28"/>
      <c r="GA942" s="28"/>
      <c r="GB942" s="28"/>
      <c r="GG942" s="193"/>
      <c r="GI942" s="28"/>
      <c r="GJ942" s="28"/>
      <c r="GK942" s="28"/>
      <c r="GP942" s="193"/>
      <c r="GR942" s="28"/>
      <c r="GS942" s="28"/>
      <c r="GT942" s="28"/>
      <c r="GY942" s="193"/>
      <c r="HA942" s="28"/>
      <c r="HB942" s="28"/>
      <c r="HC942" s="28"/>
      <c r="HH942" s="193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11" t="s">
        <v>1584</v>
      </c>
      <c r="B943" s="39"/>
      <c r="C943" s="39"/>
      <c r="D943" s="376" t="s">
        <v>129</v>
      </c>
      <c r="E943" s="50">
        <f>COUNTIF($A$712:$BAG$785,A943)</f>
        <v>0</v>
      </c>
      <c r="F943" s="279">
        <f>SUM(G943:K943)</f>
        <v>0</v>
      </c>
      <c r="H943" s="402"/>
      <c r="I943" s="402"/>
      <c r="N943" s="28"/>
      <c r="R943" s="193"/>
      <c r="T943" s="28"/>
      <c r="U943" s="28"/>
      <c r="V943" s="28"/>
      <c r="AA943" s="193"/>
      <c r="AC943" s="28"/>
      <c r="AD943" s="28"/>
      <c r="AE943" s="28"/>
      <c r="AJ943" s="193"/>
      <c r="AL943" s="28"/>
      <c r="AM943" s="28"/>
      <c r="AN943" s="28"/>
      <c r="AS943" s="193"/>
      <c r="AU943" s="28"/>
      <c r="AV943" s="28"/>
      <c r="AW943" s="28"/>
      <c r="BB943" s="193"/>
      <c r="BD943" s="28"/>
      <c r="BE943" s="28"/>
      <c r="BF943" s="28"/>
      <c r="BK943" s="193"/>
      <c r="BM943" s="28"/>
      <c r="BN943" s="28"/>
      <c r="BO943" s="28"/>
      <c r="BT943" s="193"/>
      <c r="BV943" s="28"/>
      <c r="BW943" s="28"/>
      <c r="BX943" s="28"/>
      <c r="CC943" s="193"/>
      <c r="CE943" s="28"/>
      <c r="CF943" s="28"/>
      <c r="CG943" s="28"/>
      <c r="CL943" s="193"/>
      <c r="CN943" s="28"/>
      <c r="CO943" s="28"/>
      <c r="CP943" s="28"/>
      <c r="CU943" s="193"/>
      <c r="CW943" s="28"/>
      <c r="CX943" s="28"/>
      <c r="CY943" s="28"/>
      <c r="DD943" s="193"/>
      <c r="DF943" s="28"/>
      <c r="DG943" s="28"/>
      <c r="DH943" s="28"/>
      <c r="DM943" s="193"/>
      <c r="DO943" s="28"/>
      <c r="DP943" s="28"/>
      <c r="DQ943" s="28"/>
      <c r="DV943" s="193"/>
      <c r="DX943" s="28"/>
      <c r="DY943" s="28"/>
      <c r="DZ943" s="28"/>
      <c r="EE943" s="193"/>
      <c r="EG943" s="28"/>
      <c r="EH943" s="28"/>
      <c r="EI943" s="28"/>
      <c r="EN943" s="193"/>
      <c r="EP943" s="28"/>
      <c r="EQ943" s="28"/>
      <c r="ER943" s="28"/>
      <c r="EW943" s="193"/>
      <c r="EY943" s="28"/>
      <c r="EZ943" s="28"/>
      <c r="FA943" s="28"/>
      <c r="FF943" s="193"/>
      <c r="FH943" s="28"/>
      <c r="FI943" s="28"/>
      <c r="FJ943" s="28"/>
      <c r="FO943" s="193"/>
      <c r="FQ943" s="28"/>
      <c r="FR943" s="28"/>
      <c r="FS943" s="28"/>
      <c r="FX943" s="193"/>
      <c r="FZ943" s="28"/>
      <c r="GA943" s="28"/>
      <c r="GB943" s="28"/>
      <c r="GG943" s="193"/>
      <c r="GI943" s="28"/>
      <c r="GJ943" s="28"/>
      <c r="GK943" s="28"/>
      <c r="GP943" s="193"/>
      <c r="GR943" s="28"/>
      <c r="GS943" s="28"/>
      <c r="GT943" s="28"/>
      <c r="GY943" s="193"/>
      <c r="HA943" s="28"/>
      <c r="HB943" s="28"/>
      <c r="HC943" s="28"/>
      <c r="HH943" s="193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">
      <c r="A944" s="205" t="s">
        <v>3811</v>
      </c>
      <c r="B944" s="39"/>
      <c r="C944" s="39"/>
      <c r="D944" s="376" t="s">
        <v>129</v>
      </c>
      <c r="E944" s="50">
        <f>COUNTIF($A$712:$BAG$785,A944)</f>
        <v>0</v>
      </c>
      <c r="F944" s="279">
        <f>SUM(G944:K944)</f>
        <v>0</v>
      </c>
      <c r="H944" s="402"/>
      <c r="N944" s="28"/>
      <c r="R944" s="193"/>
      <c r="T944" s="28"/>
      <c r="U944" s="28"/>
      <c r="V944" s="28"/>
      <c r="AA944" s="193"/>
      <c r="AC944" s="28"/>
      <c r="AD944" s="28"/>
      <c r="AE944" s="28"/>
      <c r="AJ944" s="193"/>
      <c r="AL944" s="28"/>
      <c r="AM944" s="28"/>
      <c r="AN944" s="28"/>
      <c r="AS944" s="193"/>
      <c r="AU944" s="28"/>
      <c r="AV944" s="28"/>
      <c r="AW944" s="28"/>
      <c r="BB944" s="193"/>
      <c r="BD944" s="28"/>
      <c r="BE944" s="28"/>
      <c r="BF944" s="28"/>
      <c r="BK944" s="193"/>
      <c r="BM944" s="28"/>
      <c r="BN944" s="28"/>
      <c r="BO944" s="28"/>
      <c r="BT944" s="193"/>
      <c r="BV944" s="28"/>
      <c r="BW944" s="28"/>
      <c r="BX944" s="28"/>
      <c r="CC944" s="193"/>
      <c r="CE944" s="28"/>
      <c r="CF944" s="28"/>
      <c r="CG944" s="28"/>
      <c r="CL944" s="193"/>
      <c r="CN944" s="28"/>
      <c r="CO944" s="28"/>
      <c r="CP944" s="28"/>
      <c r="CU944" s="193"/>
      <c r="CW944" s="28"/>
      <c r="CX944" s="28"/>
      <c r="CY944" s="28"/>
      <c r="DD944" s="193"/>
      <c r="DF944" s="28"/>
      <c r="DG944" s="28"/>
      <c r="DH944" s="28"/>
      <c r="DM944" s="193"/>
      <c r="DO944" s="28"/>
      <c r="DP944" s="28"/>
      <c r="DQ944" s="28"/>
      <c r="DV944" s="193"/>
      <c r="DX944" s="28"/>
      <c r="DY944" s="28"/>
      <c r="DZ944" s="28"/>
      <c r="EE944" s="193"/>
      <c r="EG944" s="28"/>
      <c r="EH944" s="28"/>
      <c r="EI944" s="28"/>
      <c r="EN944" s="193"/>
      <c r="EP944" s="28"/>
      <c r="EQ944" s="28"/>
      <c r="ER944" s="28"/>
      <c r="EW944" s="193"/>
      <c r="EY944" s="28"/>
      <c r="EZ944" s="28"/>
      <c r="FA944" s="28"/>
      <c r="FF944" s="193"/>
      <c r="FH944" s="28"/>
      <c r="FI944" s="28"/>
      <c r="FJ944" s="28"/>
      <c r="FO944" s="193"/>
      <c r="FQ944" s="28"/>
      <c r="FR944" s="28"/>
      <c r="FS944" s="28"/>
      <c r="FX944" s="193"/>
      <c r="FZ944" s="28"/>
      <c r="GA944" s="28"/>
      <c r="GB944" s="28"/>
      <c r="GG944" s="193"/>
      <c r="GI944" s="28"/>
      <c r="GJ944" s="28"/>
      <c r="GK944" s="28"/>
      <c r="GP944" s="193"/>
      <c r="GR944" s="28"/>
      <c r="GS944" s="28"/>
      <c r="GT944" s="28"/>
      <c r="GY944" s="193"/>
      <c r="HA944" s="28"/>
      <c r="HB944" s="28"/>
      <c r="HC944" s="28"/>
      <c r="HH944" s="193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">
      <c r="A945" s="205" t="s">
        <v>2402</v>
      </c>
      <c r="B945" s="28"/>
      <c r="C945" s="271"/>
      <c r="D945" s="376" t="s">
        <v>130</v>
      </c>
      <c r="E945" s="50">
        <f>COUNTIF($A$712:$BAG$785,A945)</f>
        <v>3</v>
      </c>
      <c r="F945" s="279">
        <f>SUM(G945:K945)</f>
        <v>0</v>
      </c>
      <c r="N945" s="28"/>
      <c r="R945" s="193"/>
      <c r="T945" s="28"/>
      <c r="U945" s="28"/>
      <c r="V945" s="28"/>
      <c r="AA945" s="193"/>
      <c r="AC945" s="28"/>
      <c r="AD945" s="28"/>
      <c r="AE945" s="28"/>
      <c r="AJ945" s="193"/>
      <c r="AL945" s="28"/>
      <c r="AM945" s="28"/>
      <c r="AN945" s="28"/>
      <c r="AS945" s="193"/>
      <c r="AU945" s="28"/>
      <c r="AV945" s="28"/>
      <c r="AW945" s="28"/>
      <c r="BB945" s="193"/>
      <c r="BD945" s="28"/>
      <c r="BE945" s="28"/>
      <c r="BF945" s="28"/>
      <c r="BK945" s="193"/>
      <c r="BM945" s="28"/>
      <c r="BN945" s="28"/>
      <c r="BO945" s="28"/>
      <c r="BT945" s="193"/>
      <c r="BV945" s="28"/>
      <c r="BW945" s="28"/>
      <c r="BX945" s="28"/>
      <c r="CC945" s="193"/>
      <c r="CE945" s="28"/>
      <c r="CF945" s="28"/>
      <c r="CG945" s="28"/>
      <c r="CL945" s="193"/>
      <c r="CN945" s="28"/>
      <c r="CO945" s="28"/>
      <c r="CP945" s="28"/>
      <c r="CU945" s="193"/>
      <c r="CW945" s="28"/>
      <c r="CX945" s="28"/>
      <c r="CY945" s="28"/>
      <c r="DD945" s="193"/>
      <c r="DF945" s="28"/>
      <c r="DG945" s="28"/>
      <c r="DH945" s="28"/>
      <c r="DM945" s="193"/>
      <c r="DO945" s="28"/>
      <c r="DP945" s="28"/>
      <c r="DQ945" s="28"/>
      <c r="DV945" s="193"/>
      <c r="DX945" s="28"/>
      <c r="DY945" s="28"/>
      <c r="DZ945" s="28"/>
      <c r="EE945" s="193"/>
      <c r="EG945" s="28"/>
      <c r="EH945" s="28"/>
      <c r="EI945" s="28"/>
      <c r="EN945" s="193"/>
      <c r="EP945" s="28"/>
      <c r="EQ945" s="28"/>
      <c r="ER945" s="28"/>
      <c r="EW945" s="193"/>
      <c r="EY945" s="28"/>
      <c r="EZ945" s="28"/>
      <c r="FA945" s="28"/>
      <c r="FF945" s="193"/>
      <c r="FH945" s="28"/>
      <c r="FI945" s="28"/>
      <c r="FJ945" s="28"/>
      <c r="FO945" s="193"/>
      <c r="FQ945" s="28"/>
      <c r="FR945" s="28"/>
      <c r="FS945" s="28"/>
      <c r="FX945" s="193"/>
      <c r="FZ945" s="28"/>
      <c r="GA945" s="28"/>
      <c r="GB945" s="28"/>
      <c r="GG945" s="193"/>
      <c r="GI945" s="28"/>
      <c r="GJ945" s="28"/>
      <c r="GK945" s="28"/>
      <c r="GP945" s="193"/>
      <c r="GR945" s="28"/>
      <c r="GS945" s="28"/>
      <c r="GT945" s="28"/>
      <c r="GY945" s="193"/>
      <c r="HA945" s="28"/>
      <c r="HB945" s="28"/>
      <c r="HC945" s="28"/>
      <c r="HH945" s="193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11" t="s">
        <v>526</v>
      </c>
      <c r="B946" s="28"/>
      <c r="C946" s="378"/>
      <c r="D946" s="376" t="s">
        <v>132</v>
      </c>
      <c r="E946" s="50">
        <f>COUNTIF($A$712:$BAG$785,A946)</f>
        <v>8</v>
      </c>
      <c r="F946" s="279">
        <f>SUM(G946:K946)</f>
        <v>2</v>
      </c>
      <c r="H946" s="50">
        <v>2</v>
      </c>
      <c r="N946" s="28"/>
      <c r="R946" s="193"/>
      <c r="T946" s="28"/>
      <c r="U946" s="28"/>
      <c r="V946" s="28"/>
      <c r="AA946" s="193"/>
      <c r="AC946" s="28"/>
      <c r="AD946" s="28"/>
      <c r="AE946" s="28"/>
      <c r="AJ946" s="193"/>
      <c r="AL946" s="28"/>
      <c r="AM946" s="28"/>
      <c r="AN946" s="28"/>
      <c r="AS946" s="193"/>
      <c r="AU946" s="28"/>
      <c r="AV946" s="28"/>
      <c r="AW946" s="28"/>
      <c r="BB946" s="193"/>
      <c r="BD946" s="28"/>
      <c r="BE946" s="28"/>
      <c r="BF946" s="28"/>
      <c r="BK946" s="193"/>
      <c r="BM946" s="28"/>
      <c r="BN946" s="28"/>
      <c r="BO946" s="28"/>
      <c r="BT946" s="193"/>
      <c r="BV946" s="28"/>
      <c r="BW946" s="28"/>
      <c r="BX946" s="28"/>
      <c r="CC946" s="193"/>
      <c r="CE946" s="28"/>
      <c r="CF946" s="28"/>
      <c r="CG946" s="28"/>
      <c r="CL946" s="193"/>
      <c r="CN946" s="28"/>
      <c r="CO946" s="28"/>
      <c r="CP946" s="28"/>
      <c r="CU946" s="193"/>
      <c r="CW946" s="28"/>
      <c r="CX946" s="28"/>
      <c r="CY946" s="28"/>
      <c r="DD946" s="193"/>
      <c r="DF946" s="28"/>
      <c r="DG946" s="28"/>
      <c r="DH946" s="28"/>
      <c r="DM946" s="193"/>
      <c r="DO946" s="28"/>
      <c r="DP946" s="28"/>
      <c r="DQ946" s="28"/>
      <c r="DV946" s="193"/>
      <c r="DX946" s="28"/>
      <c r="DY946" s="28"/>
      <c r="DZ946" s="28"/>
      <c r="EE946" s="193"/>
      <c r="EG946" s="28"/>
      <c r="EH946" s="28"/>
      <c r="EI946" s="28"/>
      <c r="EN946" s="193"/>
      <c r="EP946" s="28"/>
      <c r="EQ946" s="28"/>
      <c r="ER946" s="28"/>
      <c r="EW946" s="193"/>
      <c r="EY946" s="28"/>
      <c r="EZ946" s="28"/>
      <c r="FA946" s="28"/>
      <c r="FF946" s="193"/>
      <c r="FH946" s="28"/>
      <c r="FI946" s="28"/>
      <c r="FJ946" s="28"/>
      <c r="FO946" s="193"/>
      <c r="FQ946" s="28"/>
      <c r="FR946" s="28"/>
      <c r="FS946" s="28"/>
      <c r="FX946" s="193"/>
      <c r="FZ946" s="28"/>
      <c r="GA946" s="28"/>
      <c r="GB946" s="28"/>
      <c r="GG946" s="193"/>
      <c r="GI946" s="28"/>
      <c r="GJ946" s="28"/>
      <c r="GK946" s="28"/>
      <c r="GP946" s="193"/>
      <c r="GR946" s="28"/>
      <c r="GS946" s="28"/>
      <c r="GT946" s="28"/>
      <c r="GY946" s="193"/>
      <c r="HA946" s="28"/>
      <c r="HB946" s="28"/>
      <c r="HC946" s="28"/>
      <c r="HH946" s="193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205" t="s">
        <v>2321</v>
      </c>
      <c r="B947" s="28"/>
      <c r="C947" s="271"/>
      <c r="D947" s="1" t="s">
        <v>131</v>
      </c>
      <c r="E947" s="50">
        <f>COUNTIF($A$712:$BAG$785,A947)</f>
        <v>3</v>
      </c>
      <c r="F947" s="279">
        <f>SUM(G947:K947)</f>
        <v>0</v>
      </c>
      <c r="H947" s="396"/>
      <c r="N947" s="28"/>
      <c r="R947" s="193"/>
      <c r="T947" s="28"/>
      <c r="U947" s="28"/>
      <c r="V947" s="28"/>
      <c r="AA947" s="193"/>
      <c r="AC947" s="28"/>
      <c r="AD947" s="28"/>
      <c r="AE947" s="28"/>
      <c r="AJ947" s="193"/>
      <c r="AL947" s="28"/>
      <c r="AM947" s="28"/>
      <c r="AN947" s="28"/>
      <c r="AS947" s="193"/>
      <c r="AU947" s="28"/>
      <c r="AV947" s="28"/>
      <c r="AW947" s="28"/>
      <c r="BB947" s="193"/>
      <c r="BD947" s="28"/>
      <c r="BE947" s="28"/>
      <c r="BF947" s="28"/>
      <c r="BK947" s="193"/>
      <c r="BM947" s="28"/>
      <c r="BN947" s="28"/>
      <c r="BO947" s="28"/>
      <c r="BT947" s="193"/>
      <c r="BV947" s="28"/>
      <c r="BW947" s="28"/>
      <c r="BX947" s="28"/>
      <c r="CC947" s="193"/>
      <c r="CE947" s="28"/>
      <c r="CF947" s="28"/>
      <c r="CG947" s="28"/>
      <c r="CL947" s="193"/>
      <c r="CN947" s="28"/>
      <c r="CO947" s="28"/>
      <c r="CP947" s="28"/>
      <c r="CU947" s="193"/>
      <c r="CW947" s="28"/>
      <c r="CX947" s="28"/>
      <c r="CY947" s="28"/>
      <c r="DD947" s="193"/>
      <c r="DF947" s="28"/>
      <c r="DG947" s="28"/>
      <c r="DH947" s="28"/>
      <c r="DM947" s="193"/>
      <c r="DO947" s="28"/>
      <c r="DP947" s="28"/>
      <c r="DQ947" s="28"/>
      <c r="DV947" s="193"/>
      <c r="DX947" s="28"/>
      <c r="DY947" s="28"/>
      <c r="DZ947" s="28"/>
      <c r="EE947" s="193"/>
      <c r="EG947" s="28"/>
      <c r="EH947" s="28"/>
      <c r="EI947" s="28"/>
      <c r="EN947" s="193"/>
      <c r="EP947" s="28"/>
      <c r="EQ947" s="28"/>
      <c r="ER947" s="28"/>
      <c r="EW947" s="193"/>
      <c r="EY947" s="28"/>
      <c r="EZ947" s="28"/>
      <c r="FA947" s="28"/>
      <c r="FF947" s="193"/>
      <c r="FH947" s="28"/>
      <c r="FI947" s="28"/>
      <c r="FJ947" s="28"/>
      <c r="FO947" s="193"/>
      <c r="FQ947" s="28"/>
      <c r="FR947" s="28"/>
      <c r="FS947" s="28"/>
      <c r="FX947" s="193"/>
      <c r="FZ947" s="28"/>
      <c r="GA947" s="28"/>
      <c r="GB947" s="28"/>
      <c r="GG947" s="193"/>
      <c r="GI947" s="28"/>
      <c r="GJ947" s="28"/>
      <c r="GK947" s="28"/>
      <c r="GP947" s="193"/>
      <c r="GR947" s="28"/>
      <c r="GS947" s="28"/>
      <c r="GT947" s="28"/>
      <c r="GY947" s="193"/>
      <c r="HA947" s="28"/>
      <c r="HB947" s="28"/>
      <c r="HC947" s="28"/>
      <c r="HH947" s="193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11" t="s">
        <v>1595</v>
      </c>
      <c r="B948" s="39"/>
      <c r="C948" s="39"/>
      <c r="D948" s="376" t="s">
        <v>129</v>
      </c>
      <c r="E948" s="50">
        <f>COUNTIF($A$712:$BAG$785,A948)</f>
        <v>0</v>
      </c>
      <c r="F948" s="279">
        <f>SUM(G948:K948)</f>
        <v>0</v>
      </c>
      <c r="H948" s="402"/>
      <c r="I948" s="402"/>
      <c r="N948" s="28"/>
      <c r="R948" s="193"/>
      <c r="T948" s="28"/>
      <c r="U948" s="28"/>
      <c r="V948" s="28"/>
      <c r="AA948" s="193"/>
      <c r="AC948" s="28"/>
      <c r="AD948" s="28"/>
      <c r="AE948" s="28"/>
      <c r="AJ948" s="193"/>
      <c r="AL948" s="28"/>
      <c r="AM948" s="28"/>
      <c r="AN948" s="28"/>
      <c r="AS948" s="193"/>
      <c r="AU948" s="28"/>
      <c r="AV948" s="28"/>
      <c r="AW948" s="28"/>
      <c r="BB948" s="193"/>
      <c r="BD948" s="28"/>
      <c r="BE948" s="28"/>
      <c r="BF948" s="28"/>
      <c r="BK948" s="193"/>
      <c r="BM948" s="28"/>
      <c r="BN948" s="28"/>
      <c r="BO948" s="28"/>
      <c r="BT948" s="193"/>
      <c r="BV948" s="28"/>
      <c r="BW948" s="28"/>
      <c r="BX948" s="28"/>
      <c r="CC948" s="193"/>
      <c r="CE948" s="28"/>
      <c r="CF948" s="28"/>
      <c r="CG948" s="28"/>
      <c r="CL948" s="193"/>
      <c r="CN948" s="28"/>
      <c r="CO948" s="28"/>
      <c r="CP948" s="28"/>
      <c r="CU948" s="193"/>
      <c r="CW948" s="28"/>
      <c r="CX948" s="28"/>
      <c r="CY948" s="28"/>
      <c r="DD948" s="193"/>
      <c r="DF948" s="28"/>
      <c r="DG948" s="28"/>
      <c r="DH948" s="28"/>
      <c r="DM948" s="193"/>
      <c r="DO948" s="28"/>
      <c r="DP948" s="28"/>
      <c r="DQ948" s="28"/>
      <c r="DV948" s="193"/>
      <c r="DX948" s="28"/>
      <c r="DY948" s="28"/>
      <c r="DZ948" s="28"/>
      <c r="EE948" s="193"/>
      <c r="EG948" s="28"/>
      <c r="EH948" s="28"/>
      <c r="EI948" s="28"/>
      <c r="EN948" s="193"/>
      <c r="EP948" s="28"/>
      <c r="EQ948" s="28"/>
      <c r="ER948" s="28"/>
      <c r="EW948" s="193"/>
      <c r="EY948" s="28"/>
      <c r="EZ948" s="28"/>
      <c r="FA948" s="28"/>
      <c r="FF948" s="193"/>
      <c r="FH948" s="28"/>
      <c r="FI948" s="28"/>
      <c r="FJ948" s="28"/>
      <c r="FO948" s="193"/>
      <c r="FQ948" s="28"/>
      <c r="FR948" s="28"/>
      <c r="FS948" s="28"/>
      <c r="FX948" s="193"/>
      <c r="FZ948" s="28"/>
      <c r="GA948" s="28"/>
      <c r="GB948" s="28"/>
      <c r="GG948" s="193"/>
      <c r="GI948" s="28"/>
      <c r="GJ948" s="28"/>
      <c r="GK948" s="28"/>
      <c r="GP948" s="193"/>
      <c r="GR948" s="28"/>
      <c r="GS948" s="28"/>
      <c r="GT948" s="28"/>
      <c r="GY948" s="193"/>
      <c r="HA948" s="28"/>
      <c r="HB948" s="28"/>
      <c r="HC948" s="28"/>
      <c r="HH948" s="193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.75">
      <c r="A949" s="311" t="s">
        <v>475</v>
      </c>
      <c r="B949" s="375"/>
      <c r="C949" s="375"/>
      <c r="D949" s="1" t="s">
        <v>131</v>
      </c>
      <c r="E949" s="50">
        <f>COUNTIF($A$712:$BAG$785,A949)</f>
        <v>18</v>
      </c>
      <c r="F949" s="279">
        <f>SUM(G949:K949)</f>
        <v>0</v>
      </c>
      <c r="N949" s="28"/>
      <c r="R949" s="193"/>
      <c r="T949" s="28"/>
      <c r="U949" s="28"/>
      <c r="V949" s="28"/>
      <c r="AA949" s="193"/>
      <c r="AC949" s="28"/>
      <c r="AD949" s="28"/>
      <c r="AE949" s="28"/>
      <c r="AJ949" s="193"/>
      <c r="AL949" s="28"/>
      <c r="AM949" s="28"/>
      <c r="AN949" s="28"/>
      <c r="AS949" s="193"/>
      <c r="AU949" s="28"/>
      <c r="AV949" s="28"/>
      <c r="AW949" s="28"/>
      <c r="BB949" s="193"/>
      <c r="BD949" s="28"/>
      <c r="BE949" s="28"/>
      <c r="BF949" s="28"/>
      <c r="BK949" s="193"/>
      <c r="BM949" s="28"/>
      <c r="BN949" s="28"/>
      <c r="BO949" s="28"/>
      <c r="BT949" s="193"/>
      <c r="BV949" s="28"/>
      <c r="BW949" s="28"/>
      <c r="BX949" s="28"/>
      <c r="CC949" s="193"/>
      <c r="CE949" s="28"/>
      <c r="CF949" s="28"/>
      <c r="CG949" s="28"/>
      <c r="CL949" s="193"/>
      <c r="CN949" s="28"/>
      <c r="CO949" s="28"/>
      <c r="CP949" s="28"/>
      <c r="CU949" s="193"/>
      <c r="CW949" s="28"/>
      <c r="CX949" s="28"/>
      <c r="CY949" s="28"/>
      <c r="DD949" s="193"/>
      <c r="DF949" s="28"/>
      <c r="DG949" s="28"/>
      <c r="DH949" s="28"/>
      <c r="DM949" s="193"/>
      <c r="DO949" s="28"/>
      <c r="DP949" s="28"/>
      <c r="DQ949" s="28"/>
      <c r="DV949" s="193"/>
      <c r="DX949" s="28"/>
      <c r="DY949" s="28"/>
      <c r="DZ949" s="28"/>
      <c r="EE949" s="193"/>
      <c r="EG949" s="28"/>
      <c r="EH949" s="28"/>
      <c r="EI949" s="28"/>
      <c r="EN949" s="193"/>
      <c r="EP949" s="28"/>
      <c r="EQ949" s="28"/>
      <c r="ER949" s="28"/>
      <c r="EW949" s="193"/>
      <c r="EY949" s="28"/>
      <c r="EZ949" s="28"/>
      <c r="FA949" s="28"/>
      <c r="FF949" s="193"/>
      <c r="FH949" s="28"/>
      <c r="FI949" s="28"/>
      <c r="FJ949" s="28"/>
      <c r="FO949" s="193"/>
      <c r="FQ949" s="28"/>
      <c r="FR949" s="28"/>
      <c r="FS949" s="28"/>
      <c r="FX949" s="193"/>
      <c r="FZ949" s="28"/>
      <c r="GA949" s="28"/>
      <c r="GB949" s="28"/>
      <c r="GG949" s="193"/>
      <c r="GI949" s="28"/>
      <c r="GJ949" s="28"/>
      <c r="GK949" s="28"/>
      <c r="GP949" s="193"/>
      <c r="GR949" s="28"/>
      <c r="GS949" s="28"/>
      <c r="GT949" s="28"/>
      <c r="GY949" s="193"/>
      <c r="HA949" s="28"/>
      <c r="HB949" s="28"/>
      <c r="HC949" s="28"/>
      <c r="HH949" s="193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.75">
      <c r="A950" s="205" t="s">
        <v>3143</v>
      </c>
      <c r="B950" s="274"/>
      <c r="C950" s="375"/>
      <c r="D950" s="376" t="s">
        <v>129</v>
      </c>
      <c r="E950" s="50">
        <f>COUNTIF($A$712:$BAG$785,A950)</f>
        <v>1</v>
      </c>
      <c r="F950" s="279">
        <f>SUM(G950:K950)</f>
        <v>0</v>
      </c>
      <c r="N950" s="28"/>
      <c r="R950" s="193"/>
      <c r="T950" s="28"/>
      <c r="U950" s="28"/>
      <c r="V950" s="28"/>
      <c r="AA950" s="193"/>
      <c r="AC950" s="28"/>
      <c r="AD950" s="28"/>
      <c r="AE950" s="28"/>
      <c r="AJ950" s="193"/>
      <c r="AL950" s="28"/>
      <c r="AM950" s="28"/>
      <c r="AN950" s="28"/>
      <c r="AS950" s="193"/>
      <c r="AU950" s="28"/>
      <c r="AV950" s="28"/>
      <c r="AW950" s="28"/>
      <c r="BB950" s="193"/>
      <c r="BD950" s="28"/>
      <c r="BE950" s="28"/>
      <c r="BF950" s="28"/>
      <c r="BK950" s="193"/>
      <c r="BM950" s="28"/>
      <c r="BN950" s="28"/>
      <c r="BO950" s="28"/>
      <c r="BT950" s="193"/>
      <c r="BV950" s="28"/>
      <c r="BW950" s="28"/>
      <c r="BX950" s="28"/>
      <c r="CC950" s="193"/>
      <c r="CE950" s="28"/>
      <c r="CF950" s="28"/>
      <c r="CG950" s="28"/>
      <c r="CL950" s="193"/>
      <c r="CN950" s="28"/>
      <c r="CO950" s="28"/>
      <c r="CP950" s="28"/>
      <c r="CU950" s="193"/>
      <c r="CW950" s="28"/>
      <c r="CX950" s="28"/>
      <c r="CY950" s="28"/>
      <c r="DD950" s="193"/>
      <c r="DF950" s="28"/>
      <c r="DG950" s="28"/>
      <c r="DH950" s="28"/>
      <c r="DM950" s="193"/>
      <c r="DO950" s="28"/>
      <c r="DP950" s="28"/>
      <c r="DQ950" s="28"/>
      <c r="DV950" s="193"/>
      <c r="DX950" s="28"/>
      <c r="DY950" s="28"/>
      <c r="DZ950" s="28"/>
      <c r="EE950" s="193"/>
      <c r="EG950" s="28"/>
      <c r="EH950" s="28"/>
      <c r="EI950" s="28"/>
      <c r="EN950" s="193"/>
      <c r="EP950" s="28"/>
      <c r="EQ950" s="28"/>
      <c r="ER950" s="28"/>
      <c r="EW950" s="193"/>
      <c r="EY950" s="28"/>
      <c r="EZ950" s="28"/>
      <c r="FA950" s="28"/>
      <c r="FF950" s="193"/>
      <c r="FH950" s="28"/>
      <c r="FI950" s="28"/>
      <c r="FJ950" s="28"/>
      <c r="FO950" s="193"/>
      <c r="FQ950" s="28"/>
      <c r="FR950" s="28"/>
      <c r="FS950" s="28"/>
      <c r="FX950" s="193"/>
      <c r="FZ950" s="28"/>
      <c r="GA950" s="28"/>
      <c r="GB950" s="28"/>
      <c r="GG950" s="193"/>
      <c r="GI950" s="28"/>
      <c r="GJ950" s="28"/>
      <c r="GK950" s="28"/>
      <c r="GP950" s="193"/>
      <c r="GR950" s="28"/>
      <c r="GS950" s="28"/>
      <c r="GT950" s="28"/>
      <c r="GY950" s="193"/>
      <c r="HA950" s="28"/>
      <c r="HB950" s="28"/>
      <c r="HC950" s="28"/>
      <c r="HH950" s="193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">
      <c r="A951" s="205" t="s">
        <v>3111</v>
      </c>
      <c r="B951" s="378"/>
      <c r="C951" s="378"/>
      <c r="D951" s="376" t="s">
        <v>129</v>
      </c>
      <c r="E951" s="50">
        <f>COUNTIF($A$712:$BAG$785,A951)</f>
        <v>0</v>
      </c>
      <c r="F951" s="279">
        <f>SUM(G951:K951)</f>
        <v>0</v>
      </c>
      <c r="H951" s="396"/>
      <c r="N951" s="28"/>
      <c r="R951" s="193"/>
      <c r="T951" s="28"/>
      <c r="U951" s="28"/>
      <c r="V951" s="28"/>
      <c r="AA951" s="193"/>
      <c r="AC951" s="28"/>
      <c r="AD951" s="28"/>
      <c r="AE951" s="28"/>
      <c r="AJ951" s="193"/>
      <c r="AL951" s="28"/>
      <c r="AM951" s="28"/>
      <c r="AN951" s="28"/>
      <c r="AS951" s="193"/>
      <c r="AU951" s="28"/>
      <c r="AV951" s="28"/>
      <c r="AW951" s="28"/>
      <c r="BB951" s="193"/>
      <c r="BD951" s="28"/>
      <c r="BE951" s="28"/>
      <c r="BF951" s="28"/>
      <c r="BK951" s="193"/>
      <c r="BM951" s="28"/>
      <c r="BN951" s="28"/>
      <c r="BO951" s="28"/>
      <c r="BT951" s="193"/>
      <c r="BV951" s="28"/>
      <c r="BW951" s="28"/>
      <c r="BX951" s="28"/>
      <c r="CC951" s="193"/>
      <c r="CE951" s="28"/>
      <c r="CF951" s="28"/>
      <c r="CG951" s="28"/>
      <c r="CL951" s="193"/>
      <c r="CN951" s="28"/>
      <c r="CO951" s="28"/>
      <c r="CP951" s="28"/>
      <c r="CU951" s="193"/>
      <c r="CW951" s="28"/>
      <c r="CX951" s="28"/>
      <c r="CY951" s="28"/>
      <c r="DD951" s="193"/>
      <c r="DF951" s="28"/>
      <c r="DG951" s="28"/>
      <c r="DH951" s="28"/>
      <c r="DM951" s="193"/>
      <c r="DO951" s="28"/>
      <c r="DP951" s="28"/>
      <c r="DQ951" s="28"/>
      <c r="DV951" s="193"/>
      <c r="DX951" s="28"/>
      <c r="DY951" s="28"/>
      <c r="DZ951" s="28"/>
      <c r="EE951" s="193"/>
      <c r="EG951" s="28"/>
      <c r="EH951" s="28"/>
      <c r="EI951" s="28"/>
      <c r="EN951" s="193"/>
      <c r="EP951" s="28"/>
      <c r="EQ951" s="28"/>
      <c r="ER951" s="28"/>
      <c r="EW951" s="193"/>
      <c r="EY951" s="28"/>
      <c r="EZ951" s="28"/>
      <c r="FA951" s="28"/>
      <c r="FF951" s="193"/>
      <c r="FH951" s="28"/>
      <c r="FI951" s="28"/>
      <c r="FJ951" s="28"/>
      <c r="FO951" s="193"/>
      <c r="FQ951" s="28"/>
      <c r="FR951" s="28"/>
      <c r="FS951" s="28"/>
      <c r="FX951" s="193"/>
      <c r="FZ951" s="28"/>
      <c r="GA951" s="28"/>
      <c r="GB951" s="28"/>
      <c r="GG951" s="193"/>
      <c r="GI951" s="28"/>
      <c r="GJ951" s="28"/>
      <c r="GK951" s="28"/>
      <c r="GP951" s="193"/>
      <c r="GR951" s="28"/>
      <c r="GS951" s="28"/>
      <c r="GT951" s="28"/>
      <c r="GY951" s="193"/>
      <c r="HA951" s="28"/>
      <c r="HB951" s="28"/>
      <c r="HC951" s="28"/>
      <c r="HH951" s="193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11" t="s">
        <v>1619</v>
      </c>
      <c r="B952" s="378"/>
      <c r="C952" s="378"/>
      <c r="D952" s="376" t="s">
        <v>129</v>
      </c>
      <c r="E952" s="50">
        <f>COUNTIF($A$712:$BAG$785,A952)</f>
        <v>2</v>
      </c>
      <c r="F952" s="279">
        <f>SUM(G952:K952)</f>
        <v>5</v>
      </c>
      <c r="J952" s="50">
        <v>5</v>
      </c>
      <c r="N952" s="28"/>
      <c r="R952" s="193"/>
      <c r="T952" s="28"/>
      <c r="U952" s="28"/>
      <c r="V952" s="28"/>
      <c r="AA952" s="193"/>
      <c r="AC952" s="28"/>
      <c r="AD952" s="28"/>
      <c r="AE952" s="28"/>
      <c r="AJ952" s="193"/>
      <c r="AL952" s="28"/>
      <c r="AM952" s="28"/>
      <c r="AN952" s="28"/>
      <c r="AS952" s="193"/>
      <c r="AU952" s="28"/>
      <c r="AV952" s="28"/>
      <c r="AW952" s="28"/>
      <c r="BB952" s="193"/>
      <c r="BD952" s="28"/>
      <c r="BE952" s="28"/>
      <c r="BF952" s="28"/>
      <c r="BK952" s="193"/>
      <c r="BM952" s="28"/>
      <c r="BN952" s="28"/>
      <c r="BO952" s="28"/>
      <c r="BT952" s="193"/>
      <c r="BV952" s="28"/>
      <c r="BW952" s="28"/>
      <c r="BX952" s="28"/>
      <c r="CC952" s="193"/>
      <c r="CE952" s="28"/>
      <c r="CF952" s="28"/>
      <c r="CG952" s="28"/>
      <c r="CL952" s="193"/>
      <c r="CN952" s="28"/>
      <c r="CO952" s="28"/>
      <c r="CP952" s="28"/>
      <c r="CU952" s="193"/>
      <c r="CW952" s="28"/>
      <c r="CX952" s="28"/>
      <c r="CY952" s="28"/>
      <c r="DD952" s="193"/>
      <c r="DF952" s="28"/>
      <c r="DG952" s="28"/>
      <c r="DH952" s="28"/>
      <c r="DM952" s="193"/>
      <c r="DO952" s="28"/>
      <c r="DP952" s="28"/>
      <c r="DQ952" s="28"/>
      <c r="DV952" s="193"/>
      <c r="DX952" s="28"/>
      <c r="DY952" s="28"/>
      <c r="DZ952" s="28"/>
      <c r="EE952" s="193"/>
      <c r="EG952" s="28"/>
      <c r="EH952" s="28"/>
      <c r="EI952" s="28"/>
      <c r="EN952" s="193"/>
      <c r="EP952" s="28"/>
      <c r="EQ952" s="28"/>
      <c r="ER952" s="28"/>
      <c r="EW952" s="193"/>
      <c r="EY952" s="28"/>
      <c r="EZ952" s="28"/>
      <c r="FA952" s="28"/>
      <c r="FF952" s="193"/>
      <c r="FH952" s="28"/>
      <c r="FI952" s="28"/>
      <c r="FJ952" s="28"/>
      <c r="FO952" s="193"/>
      <c r="FQ952" s="28"/>
      <c r="FR952" s="28"/>
      <c r="FS952" s="28"/>
      <c r="FX952" s="193"/>
      <c r="FZ952" s="28"/>
      <c r="GA952" s="28"/>
      <c r="GB952" s="28"/>
      <c r="GG952" s="193"/>
      <c r="GI952" s="28"/>
      <c r="GJ952" s="28"/>
      <c r="GK952" s="28"/>
      <c r="GP952" s="193"/>
      <c r="GR952" s="28"/>
      <c r="GS952" s="28"/>
      <c r="GT952" s="28"/>
      <c r="GY952" s="193"/>
      <c r="HA952" s="28"/>
      <c r="HB952" s="28"/>
      <c r="HC952" s="28"/>
      <c r="HH952" s="193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.75">
      <c r="A953" s="311" t="s">
        <v>437</v>
      </c>
      <c r="B953" s="274"/>
      <c r="C953" s="375"/>
      <c r="D953" s="376" t="s">
        <v>134</v>
      </c>
      <c r="E953" s="50">
        <f>COUNTIF($A$712:$BAG$785,A953)</f>
        <v>90</v>
      </c>
      <c r="F953" s="279">
        <f>SUM(G953:K953)</f>
        <v>0</v>
      </c>
      <c r="N953" s="28"/>
      <c r="R953" s="193"/>
      <c r="T953" s="28"/>
      <c r="U953" s="28"/>
      <c r="V953" s="28"/>
      <c r="AA953" s="193"/>
      <c r="AC953" s="28"/>
      <c r="AD953" s="28"/>
      <c r="AE953" s="28"/>
      <c r="AJ953" s="193"/>
      <c r="AL953" s="28"/>
      <c r="AM953" s="28"/>
      <c r="AN953" s="28"/>
      <c r="AS953" s="193"/>
      <c r="AU953" s="28"/>
      <c r="AV953" s="28"/>
      <c r="AW953" s="28"/>
      <c r="BB953" s="193"/>
      <c r="BD953" s="28"/>
      <c r="BE953" s="28"/>
      <c r="BF953" s="28"/>
      <c r="BK953" s="193"/>
      <c r="BM953" s="28"/>
      <c r="BN953" s="28"/>
      <c r="BO953" s="28"/>
      <c r="BT953" s="193"/>
      <c r="BV953" s="28"/>
      <c r="BW953" s="28"/>
      <c r="BX953" s="28"/>
      <c r="CC953" s="193"/>
      <c r="CE953" s="28"/>
      <c r="CF953" s="28"/>
      <c r="CG953" s="28"/>
      <c r="CL953" s="193"/>
      <c r="CN953" s="28"/>
      <c r="CO953" s="28"/>
      <c r="CP953" s="28"/>
      <c r="CU953" s="193"/>
      <c r="CW953" s="28"/>
      <c r="CX953" s="28"/>
      <c r="CY953" s="28"/>
      <c r="DD953" s="193"/>
      <c r="DF953" s="28"/>
      <c r="DG953" s="28"/>
      <c r="DH953" s="28"/>
      <c r="DM953" s="193"/>
      <c r="DO953" s="28"/>
      <c r="DP953" s="28"/>
      <c r="DQ953" s="28"/>
      <c r="DV953" s="193"/>
      <c r="DX953" s="28"/>
      <c r="DY953" s="28"/>
      <c r="DZ953" s="28"/>
      <c r="EE953" s="193"/>
      <c r="EG953" s="28"/>
      <c r="EH953" s="28"/>
      <c r="EI953" s="28"/>
      <c r="EN953" s="193"/>
      <c r="EP953" s="28"/>
      <c r="EQ953" s="28"/>
      <c r="ER953" s="28"/>
      <c r="EW953" s="193"/>
      <c r="EY953" s="28"/>
      <c r="EZ953" s="28"/>
      <c r="FA953" s="28"/>
      <c r="FF953" s="193"/>
      <c r="FH953" s="28"/>
      <c r="FI953" s="28"/>
      <c r="FJ953" s="28"/>
      <c r="FO953" s="193"/>
      <c r="FQ953" s="28"/>
      <c r="FR953" s="28"/>
      <c r="FS953" s="28"/>
      <c r="FX953" s="193"/>
      <c r="FZ953" s="28"/>
      <c r="GA953" s="28"/>
      <c r="GB953" s="28"/>
      <c r="GG953" s="193"/>
      <c r="GI953" s="28"/>
      <c r="GJ953" s="28"/>
      <c r="GK953" s="28"/>
      <c r="GP953" s="193"/>
      <c r="GR953" s="28"/>
      <c r="GS953" s="28"/>
      <c r="GT953" s="28"/>
      <c r="GY953" s="193"/>
      <c r="HA953" s="28"/>
      <c r="HB953" s="28"/>
      <c r="HC953" s="28"/>
      <c r="HH953" s="193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11" t="s">
        <v>667</v>
      </c>
      <c r="B954" s="378"/>
      <c r="C954" s="378"/>
      <c r="D954" s="376" t="s">
        <v>129</v>
      </c>
      <c r="E954" s="50">
        <f>COUNTIF($A$712:$BAG$785,A954)</f>
        <v>1</v>
      </c>
      <c r="F954" s="279">
        <f>SUM(G954:K954)</f>
        <v>0</v>
      </c>
      <c r="N954" s="28"/>
      <c r="R954" s="193"/>
      <c r="T954" s="28"/>
      <c r="U954" s="28"/>
      <c r="V954" s="28"/>
      <c r="AA954" s="193"/>
      <c r="AC954" s="28"/>
      <c r="AD954" s="28"/>
      <c r="AE954" s="28"/>
      <c r="AJ954" s="193"/>
      <c r="AL954" s="28"/>
      <c r="AM954" s="28"/>
      <c r="AN954" s="28"/>
      <c r="AS954" s="193"/>
      <c r="AU954" s="28"/>
      <c r="AV954" s="28"/>
      <c r="AW954" s="28"/>
      <c r="BB954" s="193"/>
      <c r="BD954" s="28"/>
      <c r="BE954" s="28"/>
      <c r="BF954" s="28"/>
      <c r="BK954" s="193"/>
      <c r="BM954" s="28"/>
      <c r="BN954" s="28"/>
      <c r="BO954" s="28"/>
      <c r="BT954" s="193"/>
      <c r="BV954" s="28"/>
      <c r="BW954" s="28"/>
      <c r="BX954" s="28"/>
      <c r="CC954" s="193"/>
      <c r="CE954" s="28"/>
      <c r="CF954" s="28"/>
      <c r="CG954" s="28"/>
      <c r="CL954" s="193"/>
      <c r="CN954" s="28"/>
      <c r="CO954" s="28"/>
      <c r="CP954" s="28"/>
      <c r="CU954" s="193"/>
      <c r="CW954" s="28"/>
      <c r="CX954" s="28"/>
      <c r="CY954" s="28"/>
      <c r="DD954" s="193"/>
      <c r="DF954" s="28"/>
      <c r="DG954" s="28"/>
      <c r="DH954" s="28"/>
      <c r="DM954" s="193"/>
      <c r="DO954" s="28"/>
      <c r="DP954" s="28"/>
      <c r="DQ954" s="28"/>
      <c r="DV954" s="193"/>
      <c r="DX954" s="28"/>
      <c r="DY954" s="28"/>
      <c r="DZ954" s="28"/>
      <c r="EE954" s="193"/>
      <c r="EG954" s="28"/>
      <c r="EH954" s="28"/>
      <c r="EI954" s="28"/>
      <c r="EN954" s="193"/>
      <c r="EP954" s="28"/>
      <c r="EQ954" s="28"/>
      <c r="ER954" s="28"/>
      <c r="EW954" s="193"/>
      <c r="EY954" s="28"/>
      <c r="EZ954" s="28"/>
      <c r="FA954" s="28"/>
      <c r="FF954" s="193"/>
      <c r="FH954" s="28"/>
      <c r="FI954" s="28"/>
      <c r="FJ954" s="28"/>
      <c r="FO954" s="193"/>
      <c r="FQ954" s="28"/>
      <c r="FR954" s="28"/>
      <c r="FS954" s="28"/>
      <c r="FX954" s="193"/>
      <c r="FZ954" s="28"/>
      <c r="GA954" s="28"/>
      <c r="GB954" s="28"/>
      <c r="GG954" s="193"/>
      <c r="GI954" s="28"/>
      <c r="GJ954" s="28"/>
      <c r="GK954" s="28"/>
      <c r="GP954" s="193"/>
      <c r="GR954" s="28"/>
      <c r="GS954" s="28"/>
      <c r="GT954" s="28"/>
      <c r="GY954" s="193"/>
      <c r="HA954" s="28"/>
      <c r="HB954" s="28"/>
      <c r="HC954" s="28"/>
      <c r="HH954" s="193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311" t="s">
        <v>1716</v>
      </c>
      <c r="B955" s="205"/>
      <c r="C955" s="378"/>
      <c r="D955" s="376" t="s">
        <v>135</v>
      </c>
      <c r="E955" s="50">
        <f>COUNTIF($A$712:$BAG$785,A955)</f>
        <v>5</v>
      </c>
      <c r="F955" s="279">
        <f>SUM(G955:K955)</f>
        <v>0</v>
      </c>
      <c r="N955" s="28"/>
      <c r="R955" s="193"/>
      <c r="T955" s="28"/>
      <c r="U955" s="28"/>
      <c r="V955" s="28"/>
      <c r="AA955" s="193"/>
      <c r="AC955" s="28"/>
      <c r="AD955" s="28"/>
      <c r="AE955" s="28"/>
      <c r="AJ955" s="193"/>
      <c r="AL955" s="28"/>
      <c r="AM955" s="28"/>
      <c r="AN955" s="28"/>
      <c r="AS955" s="193"/>
      <c r="AU955" s="28"/>
      <c r="AV955" s="28"/>
      <c r="AW955" s="28"/>
      <c r="BB955" s="193"/>
      <c r="BD955" s="28"/>
      <c r="BE955" s="28"/>
      <c r="BF955" s="28"/>
      <c r="BK955" s="193"/>
      <c r="BM955" s="28"/>
      <c r="BN955" s="28"/>
      <c r="BO955" s="28"/>
      <c r="BT955" s="193"/>
      <c r="BV955" s="28"/>
      <c r="BW955" s="28"/>
      <c r="BX955" s="28"/>
      <c r="CC955" s="193"/>
      <c r="CE955" s="28"/>
      <c r="CF955" s="28"/>
      <c r="CG955" s="28"/>
      <c r="CL955" s="193"/>
      <c r="CN955" s="28"/>
      <c r="CO955" s="28"/>
      <c r="CP955" s="28"/>
      <c r="CU955" s="193"/>
      <c r="CW955" s="28"/>
      <c r="CX955" s="28"/>
      <c r="CY955" s="28"/>
      <c r="DD955" s="193"/>
      <c r="DF955" s="28"/>
      <c r="DG955" s="28"/>
      <c r="DH955" s="28"/>
      <c r="DM955" s="193"/>
      <c r="DO955" s="28"/>
      <c r="DP955" s="28"/>
      <c r="DQ955" s="28"/>
      <c r="DV955" s="193"/>
      <c r="DX955" s="28"/>
      <c r="DY955" s="28"/>
      <c r="DZ955" s="28"/>
      <c r="EE955" s="193"/>
      <c r="EG955" s="28"/>
      <c r="EH955" s="28"/>
      <c r="EI955" s="28"/>
      <c r="EN955" s="193"/>
      <c r="EP955" s="28"/>
      <c r="EQ955" s="28"/>
      <c r="ER955" s="28"/>
      <c r="EW955" s="193"/>
      <c r="EY955" s="28"/>
      <c r="EZ955" s="28"/>
      <c r="FA955" s="28"/>
      <c r="FF955" s="193"/>
      <c r="FH955" s="28"/>
      <c r="FI955" s="28"/>
      <c r="FJ955" s="28"/>
      <c r="FO955" s="193"/>
      <c r="FQ955" s="28"/>
      <c r="FR955" s="28"/>
      <c r="FS955" s="28"/>
      <c r="FX955" s="193"/>
      <c r="FZ955" s="28"/>
      <c r="GA955" s="28"/>
      <c r="GB955" s="28"/>
      <c r="GG955" s="193"/>
      <c r="GI955" s="28"/>
      <c r="GJ955" s="28"/>
      <c r="GK955" s="28"/>
      <c r="GP955" s="193"/>
      <c r="GR955" s="28"/>
      <c r="GS955" s="28"/>
      <c r="GT955" s="28"/>
      <c r="GY955" s="193"/>
      <c r="HA955" s="28"/>
      <c r="HB955" s="28"/>
      <c r="HC955" s="28"/>
      <c r="HH955" s="193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11" t="s">
        <v>632</v>
      </c>
      <c r="B956" s="28"/>
      <c r="C956" s="271"/>
      <c r="D956" s="376" t="s">
        <v>132</v>
      </c>
      <c r="E956" s="50">
        <f>COUNTIF($A$712:$BAG$785,A956)</f>
        <v>0</v>
      </c>
      <c r="F956" s="279">
        <f>SUM(G956:K956)</f>
        <v>0</v>
      </c>
      <c r="N956" s="28"/>
      <c r="R956" s="193"/>
      <c r="T956" s="28"/>
      <c r="U956" s="28"/>
      <c r="V956" s="28"/>
      <c r="AA956" s="193"/>
      <c r="AC956" s="28"/>
      <c r="AD956" s="28"/>
      <c r="AE956" s="28"/>
      <c r="AJ956" s="193"/>
      <c r="AL956" s="28"/>
      <c r="AM956" s="28"/>
      <c r="AN956" s="28"/>
      <c r="AS956" s="193"/>
      <c r="AU956" s="28"/>
      <c r="AV956" s="28"/>
      <c r="AW956" s="28"/>
      <c r="BB956" s="193"/>
      <c r="BD956" s="28"/>
      <c r="BE956" s="28"/>
      <c r="BF956" s="28"/>
      <c r="BK956" s="193"/>
      <c r="BM956" s="28"/>
      <c r="BN956" s="28"/>
      <c r="BO956" s="28"/>
      <c r="BT956" s="193"/>
      <c r="BV956" s="28"/>
      <c r="BW956" s="28"/>
      <c r="BX956" s="28"/>
      <c r="CC956" s="193"/>
      <c r="CE956" s="28"/>
      <c r="CF956" s="28"/>
      <c r="CG956" s="28"/>
      <c r="CL956" s="193"/>
      <c r="CN956" s="28"/>
      <c r="CO956" s="28"/>
      <c r="CP956" s="28"/>
      <c r="CU956" s="193"/>
      <c r="CW956" s="28"/>
      <c r="CX956" s="28"/>
      <c r="CY956" s="28"/>
      <c r="DD956" s="193"/>
      <c r="DF956" s="28"/>
      <c r="DG956" s="28"/>
      <c r="DH956" s="28"/>
      <c r="DM956" s="193"/>
      <c r="DO956" s="28"/>
      <c r="DP956" s="28"/>
      <c r="DQ956" s="28"/>
      <c r="DV956" s="193"/>
      <c r="DX956" s="28"/>
      <c r="DY956" s="28"/>
      <c r="DZ956" s="28"/>
      <c r="EE956" s="193"/>
      <c r="EG956" s="28"/>
      <c r="EH956" s="28"/>
      <c r="EI956" s="28"/>
      <c r="EN956" s="193"/>
      <c r="EP956" s="28"/>
      <c r="EQ956" s="28"/>
      <c r="ER956" s="28"/>
      <c r="EW956" s="193"/>
      <c r="EY956" s="28"/>
      <c r="EZ956" s="28"/>
      <c r="FA956" s="28"/>
      <c r="FF956" s="193"/>
      <c r="FH956" s="28"/>
      <c r="FI956" s="28"/>
      <c r="FJ956" s="28"/>
      <c r="FO956" s="193"/>
      <c r="FQ956" s="28"/>
      <c r="FR956" s="28"/>
      <c r="FS956" s="28"/>
      <c r="FX956" s="193"/>
      <c r="FZ956" s="28"/>
      <c r="GA956" s="28"/>
      <c r="GB956" s="28"/>
      <c r="GG956" s="193"/>
      <c r="GI956" s="28"/>
      <c r="GJ956" s="28"/>
      <c r="GK956" s="28"/>
      <c r="GP956" s="193"/>
      <c r="GR956" s="28"/>
      <c r="GS956" s="28"/>
      <c r="GT956" s="28"/>
      <c r="GY956" s="193"/>
      <c r="HA956" s="28"/>
      <c r="HB956" s="28"/>
      <c r="HC956" s="28"/>
      <c r="HH956" s="193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.75">
      <c r="A957" s="311" t="s">
        <v>517</v>
      </c>
      <c r="B957" s="375"/>
      <c r="C957" s="375"/>
      <c r="D957" s="376" t="s">
        <v>134</v>
      </c>
      <c r="E957" s="50">
        <f>COUNTIF($A$712:$BAG$785,A957)</f>
        <v>4</v>
      </c>
      <c r="F957" s="279">
        <f>SUM(G957:K957)</f>
        <v>0</v>
      </c>
      <c r="J957" s="402"/>
      <c r="K957" s="402"/>
      <c r="N957" s="28"/>
      <c r="R957" s="193"/>
      <c r="T957" s="28"/>
      <c r="U957" s="28"/>
      <c r="V957" s="28"/>
      <c r="AA957" s="193"/>
      <c r="AC957" s="28"/>
      <c r="AD957" s="28"/>
      <c r="AE957" s="28"/>
      <c r="AJ957" s="193"/>
      <c r="AL957" s="28"/>
      <c r="AM957" s="28"/>
      <c r="AN957" s="28"/>
      <c r="AS957" s="193"/>
      <c r="AU957" s="28"/>
      <c r="AV957" s="28"/>
      <c r="AW957" s="28"/>
      <c r="BB957" s="193"/>
      <c r="BD957" s="28"/>
      <c r="BE957" s="28"/>
      <c r="BF957" s="28"/>
      <c r="BK957" s="193"/>
      <c r="BM957" s="28"/>
      <c r="BN957" s="28"/>
      <c r="BO957" s="28"/>
      <c r="BT957" s="193"/>
      <c r="BV957" s="28"/>
      <c r="BW957" s="28"/>
      <c r="BX957" s="28"/>
      <c r="CC957" s="193"/>
      <c r="CE957" s="28"/>
      <c r="CF957" s="28"/>
      <c r="CG957" s="28"/>
      <c r="CL957" s="193"/>
      <c r="CN957" s="28"/>
      <c r="CO957" s="28"/>
      <c r="CP957" s="28"/>
      <c r="CU957" s="193"/>
      <c r="CW957" s="28"/>
      <c r="CX957" s="28"/>
      <c r="CY957" s="28"/>
      <c r="DD957" s="193"/>
      <c r="DF957" s="28"/>
      <c r="DG957" s="28"/>
      <c r="DH957" s="28"/>
      <c r="DM957" s="193"/>
      <c r="DO957" s="28"/>
      <c r="DP957" s="28"/>
      <c r="DQ957" s="28"/>
      <c r="DV957" s="193"/>
      <c r="DX957" s="28"/>
      <c r="DY957" s="28"/>
      <c r="DZ957" s="28"/>
      <c r="EE957" s="193"/>
      <c r="EG957" s="28"/>
      <c r="EH957" s="28"/>
      <c r="EI957" s="28"/>
      <c r="EN957" s="193"/>
      <c r="EP957" s="28"/>
      <c r="EQ957" s="28"/>
      <c r="ER957" s="28"/>
      <c r="EW957" s="193"/>
      <c r="EY957" s="28"/>
      <c r="EZ957" s="28"/>
      <c r="FA957" s="28"/>
      <c r="FF957" s="193"/>
      <c r="FH957" s="28"/>
      <c r="FI957" s="28"/>
      <c r="FJ957" s="28"/>
      <c r="FO957" s="193"/>
      <c r="FQ957" s="28"/>
      <c r="FR957" s="28"/>
      <c r="FS957" s="28"/>
      <c r="FX957" s="193"/>
      <c r="FZ957" s="28"/>
      <c r="GA957" s="28"/>
      <c r="GB957" s="28"/>
      <c r="GG957" s="193"/>
      <c r="GI957" s="28"/>
      <c r="GJ957" s="28"/>
      <c r="GK957" s="28"/>
      <c r="GP957" s="193"/>
      <c r="GR957" s="28"/>
      <c r="GS957" s="28"/>
      <c r="GT957" s="28"/>
      <c r="GY957" s="193"/>
      <c r="HA957" s="28"/>
      <c r="HB957" s="28"/>
      <c r="HC957" s="28"/>
      <c r="HH957" s="193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.75">
      <c r="A958" s="311" t="s">
        <v>492</v>
      </c>
      <c r="B958" s="375"/>
      <c r="C958" s="375"/>
      <c r="D958" s="376" t="s">
        <v>133</v>
      </c>
      <c r="E958" s="50">
        <f>COUNTIF($A$712:$BAG$785,A958)</f>
        <v>3</v>
      </c>
      <c r="F958" s="279">
        <f>SUM(G958:K958)</f>
        <v>0</v>
      </c>
      <c r="N958" s="28"/>
      <c r="R958" s="193"/>
      <c r="T958" s="28"/>
      <c r="U958" s="28"/>
      <c r="V958" s="28"/>
      <c r="AA958" s="193"/>
      <c r="AC958" s="28"/>
      <c r="AD958" s="28"/>
      <c r="AE958" s="28"/>
      <c r="AJ958" s="193"/>
      <c r="AL958" s="28"/>
      <c r="AM958" s="28"/>
      <c r="AN958" s="28"/>
      <c r="AS958" s="193"/>
      <c r="AU958" s="28"/>
      <c r="AV958" s="28"/>
      <c r="AW958" s="28"/>
      <c r="BB958" s="193"/>
      <c r="BD958" s="28"/>
      <c r="BE958" s="28"/>
      <c r="BF958" s="28"/>
      <c r="BK958" s="193"/>
      <c r="BM958" s="28"/>
      <c r="BN958" s="28"/>
      <c r="BO958" s="28"/>
      <c r="BT958" s="193"/>
      <c r="BV958" s="28"/>
      <c r="BW958" s="28"/>
      <c r="BX958" s="28"/>
      <c r="CC958" s="193"/>
      <c r="CE958" s="28"/>
      <c r="CF958" s="28"/>
      <c r="CG958" s="28"/>
      <c r="CL958" s="193"/>
      <c r="CN958" s="28"/>
      <c r="CO958" s="28"/>
      <c r="CP958" s="28"/>
      <c r="CU958" s="193"/>
      <c r="CW958" s="28"/>
      <c r="CX958" s="28"/>
      <c r="CY958" s="28"/>
      <c r="DD958" s="193"/>
      <c r="DF958" s="28"/>
      <c r="DG958" s="28"/>
      <c r="DH958" s="28"/>
      <c r="DM958" s="193"/>
      <c r="DO958" s="28"/>
      <c r="DP958" s="28"/>
      <c r="DQ958" s="28"/>
      <c r="DV958" s="193"/>
      <c r="DX958" s="28"/>
      <c r="DY958" s="28"/>
      <c r="DZ958" s="28"/>
      <c r="EE958" s="193"/>
      <c r="EG958" s="28"/>
      <c r="EH958" s="28"/>
      <c r="EI958" s="28"/>
      <c r="EN958" s="193"/>
      <c r="EP958" s="28"/>
      <c r="EQ958" s="28"/>
      <c r="ER958" s="28"/>
      <c r="EW958" s="193"/>
      <c r="EY958" s="28"/>
      <c r="EZ958" s="28"/>
      <c r="FA958" s="28"/>
      <c r="FF958" s="193"/>
      <c r="FH958" s="28"/>
      <c r="FI958" s="28"/>
      <c r="FJ958" s="28"/>
      <c r="FO958" s="193"/>
      <c r="FQ958" s="28"/>
      <c r="FR958" s="28"/>
      <c r="FS958" s="28"/>
      <c r="FX958" s="193"/>
      <c r="FZ958" s="28"/>
      <c r="GA958" s="28"/>
      <c r="GB958" s="28"/>
      <c r="GG958" s="193"/>
      <c r="GI958" s="28"/>
      <c r="GJ958" s="28"/>
      <c r="GK958" s="28"/>
      <c r="GP958" s="193"/>
      <c r="GR958" s="28"/>
      <c r="GS958" s="28"/>
      <c r="GT958" s="28"/>
      <c r="GY958" s="193"/>
      <c r="HA958" s="28"/>
      <c r="HB958" s="28"/>
      <c r="HC958" s="28"/>
      <c r="HH958" s="193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205" t="s">
        <v>3178</v>
      </c>
      <c r="B959" s="28"/>
      <c r="C959" s="271"/>
      <c r="D959" s="376" t="s">
        <v>129</v>
      </c>
      <c r="E959" s="50">
        <f>COUNTIF($A$712:$BAG$785,A959)</f>
        <v>0</v>
      </c>
      <c r="F959" s="279">
        <f>SUM(G959:K959)</f>
        <v>0</v>
      </c>
      <c r="N959" s="28"/>
      <c r="R959" s="193"/>
      <c r="T959" s="28"/>
      <c r="U959" s="28"/>
      <c r="V959" s="28"/>
      <c r="AA959" s="193"/>
      <c r="AC959" s="28"/>
      <c r="AD959" s="28"/>
      <c r="AE959" s="28"/>
      <c r="AJ959" s="193"/>
      <c r="AL959" s="28"/>
      <c r="AM959" s="28"/>
      <c r="AN959" s="28"/>
      <c r="AS959" s="193"/>
      <c r="AU959" s="28"/>
      <c r="AV959" s="28"/>
      <c r="AW959" s="28"/>
      <c r="BB959" s="193"/>
      <c r="BD959" s="28"/>
      <c r="BE959" s="28"/>
      <c r="BF959" s="28"/>
      <c r="BK959" s="193"/>
      <c r="BM959" s="28"/>
      <c r="BN959" s="28"/>
      <c r="BO959" s="28"/>
      <c r="BT959" s="193"/>
      <c r="BV959" s="28"/>
      <c r="BW959" s="28"/>
      <c r="BX959" s="28"/>
      <c r="CC959" s="193"/>
      <c r="CE959" s="28"/>
      <c r="CF959" s="28"/>
      <c r="CG959" s="28"/>
      <c r="CL959" s="193"/>
      <c r="CN959" s="28"/>
      <c r="CO959" s="28"/>
      <c r="CP959" s="28"/>
      <c r="CU959" s="193"/>
      <c r="CW959" s="28"/>
      <c r="CX959" s="28"/>
      <c r="CY959" s="28"/>
      <c r="DD959" s="193"/>
      <c r="DF959" s="28"/>
      <c r="DG959" s="28"/>
      <c r="DH959" s="28"/>
      <c r="DM959" s="193"/>
      <c r="DO959" s="28"/>
      <c r="DP959" s="28"/>
      <c r="DQ959" s="28"/>
      <c r="DV959" s="193"/>
      <c r="DX959" s="28"/>
      <c r="DY959" s="28"/>
      <c r="DZ959" s="28"/>
      <c r="EE959" s="193"/>
      <c r="EG959" s="28"/>
      <c r="EH959" s="28"/>
      <c r="EI959" s="28"/>
      <c r="EN959" s="193"/>
      <c r="EP959" s="28"/>
      <c r="EQ959" s="28"/>
      <c r="ER959" s="28"/>
      <c r="EW959" s="193"/>
      <c r="EY959" s="28"/>
      <c r="EZ959" s="28"/>
      <c r="FA959" s="28"/>
      <c r="FF959" s="193"/>
      <c r="FH959" s="28"/>
      <c r="FI959" s="28"/>
      <c r="FJ959" s="28"/>
      <c r="FO959" s="193"/>
      <c r="FQ959" s="28"/>
      <c r="FR959" s="28"/>
      <c r="FS959" s="28"/>
      <c r="FX959" s="193"/>
      <c r="FZ959" s="28"/>
      <c r="GA959" s="28"/>
      <c r="GB959" s="28"/>
      <c r="GG959" s="193"/>
      <c r="GI959" s="28"/>
      <c r="GJ959" s="28"/>
      <c r="GK959" s="28"/>
      <c r="GP959" s="193"/>
      <c r="GR959" s="28"/>
      <c r="GS959" s="28"/>
      <c r="GT959" s="28"/>
      <c r="GY959" s="193"/>
      <c r="HA959" s="28"/>
      <c r="HB959" s="28"/>
      <c r="HC959" s="28"/>
      <c r="HH959" s="193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">
      <c r="A960" s="311" t="s">
        <v>813</v>
      </c>
      <c r="B960" s="28"/>
      <c r="C960" s="271"/>
      <c r="D960" s="376" t="s">
        <v>129</v>
      </c>
      <c r="E960" s="50">
        <f>COUNTIF($A$712:$BAG$785,A960)</f>
        <v>0</v>
      </c>
      <c r="F960" s="279">
        <f>SUM(G960:K960)</f>
        <v>0</v>
      </c>
      <c r="N960" s="28"/>
      <c r="R960" s="193"/>
      <c r="T960" s="28"/>
      <c r="U960" s="28"/>
      <c r="V960" s="28"/>
      <c r="AA960" s="193"/>
      <c r="AC960" s="28"/>
      <c r="AD960" s="28"/>
      <c r="AE960" s="28"/>
      <c r="AJ960" s="193"/>
      <c r="AL960" s="28"/>
      <c r="AM960" s="28"/>
      <c r="AN960" s="28"/>
      <c r="AS960" s="193"/>
      <c r="AU960" s="28"/>
      <c r="AV960" s="28"/>
      <c r="AW960" s="28"/>
      <c r="BB960" s="193"/>
      <c r="BD960" s="28"/>
      <c r="BE960" s="28"/>
      <c r="BF960" s="28"/>
      <c r="BK960" s="193"/>
      <c r="BM960" s="28"/>
      <c r="BN960" s="28"/>
      <c r="BO960" s="28"/>
      <c r="BT960" s="193"/>
      <c r="BV960" s="28"/>
      <c r="BW960" s="28"/>
      <c r="BX960" s="28"/>
      <c r="CC960" s="193"/>
      <c r="CE960" s="28"/>
      <c r="CF960" s="28"/>
      <c r="CG960" s="28"/>
      <c r="CL960" s="193"/>
      <c r="CN960" s="28"/>
      <c r="CO960" s="28"/>
      <c r="CP960" s="28"/>
      <c r="CU960" s="193"/>
      <c r="CW960" s="28"/>
      <c r="CX960" s="28"/>
      <c r="CY960" s="28"/>
      <c r="DD960" s="193"/>
      <c r="DF960" s="28"/>
      <c r="DG960" s="28"/>
      <c r="DH960" s="28"/>
      <c r="DM960" s="193"/>
      <c r="DO960" s="28"/>
      <c r="DP960" s="28"/>
      <c r="DQ960" s="28"/>
      <c r="DV960" s="193"/>
      <c r="DX960" s="28"/>
      <c r="DY960" s="28"/>
      <c r="DZ960" s="28"/>
      <c r="EE960" s="193"/>
      <c r="EG960" s="28"/>
      <c r="EH960" s="28"/>
      <c r="EI960" s="28"/>
      <c r="EN960" s="193"/>
      <c r="EP960" s="28"/>
      <c r="EQ960" s="28"/>
      <c r="ER960" s="28"/>
      <c r="EW960" s="193"/>
      <c r="EY960" s="28"/>
      <c r="EZ960" s="28"/>
      <c r="FA960" s="28"/>
      <c r="FF960" s="193"/>
      <c r="FH960" s="28"/>
      <c r="FI960" s="28"/>
      <c r="FJ960" s="28"/>
      <c r="FO960" s="193"/>
      <c r="FQ960" s="28"/>
      <c r="FR960" s="28"/>
      <c r="FS960" s="28"/>
      <c r="FX960" s="193"/>
      <c r="FZ960" s="28"/>
      <c r="GA960" s="28"/>
      <c r="GB960" s="28"/>
      <c r="GG960" s="193"/>
      <c r="GI960" s="28"/>
      <c r="GJ960" s="28"/>
      <c r="GK960" s="28"/>
      <c r="GP960" s="193"/>
      <c r="GR960" s="28"/>
      <c r="GS960" s="28"/>
      <c r="GT960" s="28"/>
      <c r="GY960" s="193"/>
      <c r="HA960" s="28"/>
      <c r="HB960" s="28"/>
      <c r="HC960" s="28"/>
      <c r="HH960" s="193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311" t="s">
        <v>905</v>
      </c>
      <c r="B961" s="28"/>
      <c r="C961" s="271"/>
      <c r="D961" s="376" t="s">
        <v>129</v>
      </c>
      <c r="E961" s="50">
        <f>COUNTIF($A$712:$BAG$785,A961)</f>
        <v>1</v>
      </c>
      <c r="F961" s="279">
        <f>SUM(G961:K961)</f>
        <v>0</v>
      </c>
      <c r="N961" s="28"/>
      <c r="R961" s="193"/>
      <c r="T961" s="28"/>
      <c r="U961" s="28"/>
      <c r="V961" s="28"/>
      <c r="AA961" s="193"/>
      <c r="AC961" s="28"/>
      <c r="AD961" s="28"/>
      <c r="AE961" s="28"/>
      <c r="AJ961" s="193"/>
      <c r="AL961" s="28"/>
      <c r="AM961" s="28"/>
      <c r="AN961" s="28"/>
      <c r="AS961" s="193"/>
      <c r="AU961" s="28"/>
      <c r="AV961" s="28"/>
      <c r="AW961" s="28"/>
      <c r="BB961" s="193"/>
      <c r="BD961" s="28"/>
      <c r="BE961" s="28"/>
      <c r="BF961" s="28"/>
      <c r="BK961" s="193"/>
      <c r="BM961" s="28"/>
      <c r="BN961" s="28"/>
      <c r="BO961" s="28"/>
      <c r="BT961" s="193"/>
      <c r="BV961" s="28"/>
      <c r="BW961" s="28"/>
      <c r="BX961" s="28"/>
      <c r="CC961" s="193"/>
      <c r="CE961" s="28"/>
      <c r="CF961" s="28"/>
      <c r="CG961" s="28"/>
      <c r="CL961" s="193"/>
      <c r="CN961" s="28"/>
      <c r="CO961" s="28"/>
      <c r="CP961" s="28"/>
      <c r="CU961" s="193"/>
      <c r="CW961" s="28"/>
      <c r="CX961" s="28"/>
      <c r="CY961" s="28"/>
      <c r="DD961" s="193"/>
      <c r="DF961" s="28"/>
      <c r="DG961" s="28"/>
      <c r="DH961" s="28"/>
      <c r="DM961" s="193"/>
      <c r="DO961" s="28"/>
      <c r="DP961" s="28"/>
      <c r="DQ961" s="28"/>
      <c r="DV961" s="193"/>
      <c r="DX961" s="28"/>
      <c r="DY961" s="28"/>
      <c r="DZ961" s="28"/>
      <c r="EE961" s="193"/>
      <c r="EG961" s="28"/>
      <c r="EH961" s="28"/>
      <c r="EI961" s="28"/>
      <c r="EN961" s="193"/>
      <c r="EP961" s="28"/>
      <c r="EQ961" s="28"/>
      <c r="ER961" s="28"/>
      <c r="EW961" s="193"/>
      <c r="EY961" s="28"/>
      <c r="EZ961" s="28"/>
      <c r="FA961" s="28"/>
      <c r="FF961" s="193"/>
      <c r="FH961" s="28"/>
      <c r="FI961" s="28"/>
      <c r="FJ961" s="28"/>
      <c r="FO961" s="193"/>
      <c r="FQ961" s="28"/>
      <c r="FR961" s="28"/>
      <c r="FS961" s="28"/>
      <c r="FX961" s="193"/>
      <c r="FZ961" s="28"/>
      <c r="GA961" s="28"/>
      <c r="GB961" s="28"/>
      <c r="GG961" s="193"/>
      <c r="GI961" s="28"/>
      <c r="GJ961" s="28"/>
      <c r="GK961" s="28"/>
      <c r="GP961" s="193"/>
      <c r="GR961" s="28"/>
      <c r="GS961" s="28"/>
      <c r="GT961" s="28"/>
      <c r="GY961" s="193"/>
      <c r="HA961" s="28"/>
      <c r="HB961" s="28"/>
      <c r="HC961" s="28"/>
      <c r="HH961" s="193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">
      <c r="A962" s="205" t="s">
        <v>3155</v>
      </c>
      <c r="B962" s="28"/>
      <c r="C962" s="28"/>
      <c r="D962" s="376" t="s">
        <v>132</v>
      </c>
      <c r="E962" s="50">
        <f>COUNTIF($A$712:$BAG$785,A962)</f>
        <v>4</v>
      </c>
      <c r="F962" s="279">
        <f>SUM(G962:K962)</f>
        <v>0</v>
      </c>
      <c r="N962" s="28"/>
      <c r="R962" s="193"/>
      <c r="T962" s="28"/>
      <c r="U962" s="28"/>
      <c r="V962" s="28"/>
      <c r="AA962" s="193"/>
      <c r="AC962" s="28"/>
      <c r="AD962" s="28"/>
      <c r="AE962" s="28"/>
      <c r="AJ962" s="193"/>
      <c r="AL962" s="28"/>
      <c r="AM962" s="28"/>
      <c r="AN962" s="28"/>
      <c r="AS962" s="193"/>
      <c r="AU962" s="28"/>
      <c r="AV962" s="28"/>
      <c r="AW962" s="28"/>
      <c r="BB962" s="193"/>
      <c r="BD962" s="28"/>
      <c r="BE962" s="28"/>
      <c r="BF962" s="28"/>
      <c r="BK962" s="193"/>
      <c r="BM962" s="28"/>
      <c r="BN962" s="28"/>
      <c r="BO962" s="28"/>
      <c r="BT962" s="193"/>
      <c r="BV962" s="28"/>
      <c r="BW962" s="28"/>
      <c r="BX962" s="28"/>
      <c r="CC962" s="193"/>
      <c r="CE962" s="28"/>
      <c r="CF962" s="28"/>
      <c r="CG962" s="28"/>
      <c r="CL962" s="193"/>
      <c r="CN962" s="28"/>
      <c r="CO962" s="28"/>
      <c r="CP962" s="28"/>
      <c r="CU962" s="193"/>
      <c r="CW962" s="28"/>
      <c r="CX962" s="28"/>
      <c r="CY962" s="28"/>
      <c r="DD962" s="193"/>
      <c r="DF962" s="28"/>
      <c r="DG962" s="28"/>
      <c r="DH962" s="28"/>
      <c r="DM962" s="193"/>
      <c r="DO962" s="28"/>
      <c r="DP962" s="28"/>
      <c r="DQ962" s="28"/>
      <c r="DV962" s="193"/>
      <c r="DX962" s="28"/>
      <c r="DY962" s="28"/>
      <c r="DZ962" s="28"/>
      <c r="EE962" s="193"/>
      <c r="EG962" s="28"/>
      <c r="EH962" s="28"/>
      <c r="EI962" s="28"/>
      <c r="EN962" s="193"/>
      <c r="EP962" s="28"/>
      <c r="EQ962" s="28"/>
      <c r="ER962" s="28"/>
      <c r="EW962" s="193"/>
      <c r="EY962" s="28"/>
      <c r="EZ962" s="28"/>
      <c r="FA962" s="28"/>
      <c r="FF962" s="193"/>
      <c r="FH962" s="28"/>
      <c r="FI962" s="28"/>
      <c r="FJ962" s="28"/>
      <c r="FO962" s="193"/>
      <c r="FQ962" s="28"/>
      <c r="FR962" s="28"/>
      <c r="FS962" s="28"/>
      <c r="FX962" s="193"/>
      <c r="FZ962" s="28"/>
      <c r="GA962" s="28"/>
      <c r="GB962" s="28"/>
      <c r="GG962" s="193"/>
      <c r="GI962" s="28"/>
      <c r="GJ962" s="28"/>
      <c r="GK962" s="28"/>
      <c r="GP962" s="193"/>
      <c r="GR962" s="28"/>
      <c r="GS962" s="28"/>
      <c r="GT962" s="28"/>
      <c r="GY962" s="193"/>
      <c r="HA962" s="28"/>
      <c r="HB962" s="28"/>
      <c r="HC962" s="28"/>
      <c r="HH962" s="193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11" t="s">
        <v>485</v>
      </c>
      <c r="B963" s="28"/>
      <c r="C963" s="378"/>
      <c r="D963" s="376" t="s">
        <v>137</v>
      </c>
      <c r="E963" s="50">
        <f>COUNTIF($A$712:$BAG$785,A963)</f>
        <v>9</v>
      </c>
      <c r="F963" s="279">
        <f>SUM(G963:K963)</f>
        <v>0</v>
      </c>
      <c r="N963" s="28"/>
      <c r="R963" s="193"/>
      <c r="T963" s="28"/>
      <c r="U963" s="28"/>
      <c r="V963" s="28"/>
      <c r="AA963" s="193"/>
      <c r="AC963" s="28"/>
      <c r="AD963" s="28"/>
      <c r="AE963" s="28"/>
      <c r="AJ963" s="193"/>
      <c r="AL963" s="28"/>
      <c r="AM963" s="28"/>
      <c r="AN963" s="28"/>
      <c r="AS963" s="193"/>
      <c r="AU963" s="28"/>
      <c r="AV963" s="28"/>
      <c r="AW963" s="28"/>
      <c r="BB963" s="193"/>
      <c r="BD963" s="28"/>
      <c r="BE963" s="28"/>
      <c r="BF963" s="28"/>
      <c r="BK963" s="193"/>
      <c r="BM963" s="28"/>
      <c r="BN963" s="28"/>
      <c r="BO963" s="28"/>
      <c r="BT963" s="193"/>
      <c r="BV963" s="28"/>
      <c r="BW963" s="28"/>
      <c r="BX963" s="28"/>
      <c r="CC963" s="193"/>
      <c r="CE963" s="28"/>
      <c r="CF963" s="28"/>
      <c r="CG963" s="28"/>
      <c r="CL963" s="193"/>
      <c r="CN963" s="28"/>
      <c r="CO963" s="28"/>
      <c r="CP963" s="28"/>
      <c r="CU963" s="193"/>
      <c r="CW963" s="28"/>
      <c r="CX963" s="28"/>
      <c r="CY963" s="28"/>
      <c r="DD963" s="193"/>
      <c r="DF963" s="28"/>
      <c r="DG963" s="28"/>
      <c r="DH963" s="28"/>
      <c r="DM963" s="193"/>
      <c r="DO963" s="28"/>
      <c r="DP963" s="28"/>
      <c r="DQ963" s="28"/>
      <c r="DV963" s="193"/>
      <c r="DX963" s="28"/>
      <c r="DY963" s="28"/>
      <c r="DZ963" s="28"/>
      <c r="EE963" s="193"/>
      <c r="EG963" s="28"/>
      <c r="EH963" s="28"/>
      <c r="EI963" s="28"/>
      <c r="EN963" s="193"/>
      <c r="EP963" s="28"/>
      <c r="EQ963" s="28"/>
      <c r="ER963" s="28"/>
      <c r="EW963" s="193"/>
      <c r="EY963" s="28"/>
      <c r="EZ963" s="28"/>
      <c r="FA963" s="28"/>
      <c r="FF963" s="193"/>
      <c r="FH963" s="28"/>
      <c r="FI963" s="28"/>
      <c r="FJ963" s="28"/>
      <c r="FO963" s="193"/>
      <c r="FQ963" s="28"/>
      <c r="FR963" s="28"/>
      <c r="FS963" s="28"/>
      <c r="FX963" s="193"/>
      <c r="FZ963" s="28"/>
      <c r="GA963" s="28"/>
      <c r="GB963" s="28"/>
      <c r="GG963" s="193"/>
      <c r="GI963" s="28"/>
      <c r="GJ963" s="28"/>
      <c r="GK963" s="28"/>
      <c r="GP963" s="193"/>
      <c r="GR963" s="28"/>
      <c r="GS963" s="28"/>
      <c r="GT963" s="28"/>
      <c r="GY963" s="193"/>
      <c r="HA963" s="28"/>
      <c r="HB963" s="28"/>
      <c r="HC963" s="28"/>
      <c r="HH963" s="193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.75">
      <c r="A964" s="311" t="s">
        <v>570</v>
      </c>
      <c r="B964" s="375"/>
      <c r="C964" s="375"/>
      <c r="D964" s="376" t="s">
        <v>134</v>
      </c>
      <c r="E964" s="50">
        <f>COUNTIF($A$712:$BAG$785,A964)</f>
        <v>6</v>
      </c>
      <c r="F964" s="279">
        <f>SUM(G964:K964)</f>
        <v>0</v>
      </c>
      <c r="N964" s="28"/>
      <c r="R964" s="193"/>
      <c r="T964" s="28"/>
      <c r="U964" s="28"/>
      <c r="V964" s="28"/>
      <c r="AA964" s="193"/>
      <c r="AC964" s="28"/>
      <c r="AD964" s="28"/>
      <c r="AE964" s="28"/>
      <c r="AJ964" s="193"/>
      <c r="AL964" s="28"/>
      <c r="AM964" s="28"/>
      <c r="AN964" s="28"/>
      <c r="AS964" s="193"/>
      <c r="AU964" s="28"/>
      <c r="AV964" s="28"/>
      <c r="AW964" s="28"/>
      <c r="BB964" s="193"/>
      <c r="BD964" s="28"/>
      <c r="BE964" s="28"/>
      <c r="BF964" s="28"/>
      <c r="BK964" s="193"/>
      <c r="BM964" s="28"/>
      <c r="BN964" s="28"/>
      <c r="BO964" s="28"/>
      <c r="BT964" s="193"/>
      <c r="BV964" s="28"/>
      <c r="BW964" s="28"/>
      <c r="BX964" s="28"/>
      <c r="CC964" s="193"/>
      <c r="CE964" s="28"/>
      <c r="CF964" s="28"/>
      <c r="CG964" s="28"/>
      <c r="CL964" s="193"/>
      <c r="CN964" s="28"/>
      <c r="CO964" s="28"/>
      <c r="CP964" s="28"/>
      <c r="CU964" s="193"/>
      <c r="CW964" s="28"/>
      <c r="CX964" s="28"/>
      <c r="CY964" s="28"/>
      <c r="DD964" s="193"/>
      <c r="DF964" s="28"/>
      <c r="DG964" s="28"/>
      <c r="DH964" s="28"/>
      <c r="DM964" s="193"/>
      <c r="DO964" s="28"/>
      <c r="DP964" s="28"/>
      <c r="DQ964" s="28"/>
      <c r="DV964" s="193"/>
      <c r="DX964" s="28"/>
      <c r="DY964" s="28"/>
      <c r="DZ964" s="28"/>
      <c r="EE964" s="193"/>
      <c r="EG964" s="28"/>
      <c r="EH964" s="28"/>
      <c r="EI964" s="28"/>
      <c r="EN964" s="193"/>
      <c r="EP964" s="28"/>
      <c r="EQ964" s="28"/>
      <c r="ER964" s="28"/>
      <c r="EW964" s="193"/>
      <c r="EY964" s="28"/>
      <c r="EZ964" s="28"/>
      <c r="FA964" s="28"/>
      <c r="FF964" s="193"/>
      <c r="FH964" s="28"/>
      <c r="FI964" s="28"/>
      <c r="FJ964" s="28"/>
      <c r="FO964" s="193"/>
      <c r="FQ964" s="28"/>
      <c r="FR964" s="28"/>
      <c r="FS964" s="28"/>
      <c r="FX964" s="193"/>
      <c r="FZ964" s="28"/>
      <c r="GA964" s="28"/>
      <c r="GB964" s="28"/>
      <c r="GG964" s="193"/>
      <c r="GI964" s="28"/>
      <c r="GJ964" s="28"/>
      <c r="GK964" s="28"/>
      <c r="GP964" s="193"/>
      <c r="GR964" s="28"/>
      <c r="GS964" s="28"/>
      <c r="GT964" s="28"/>
      <c r="GY964" s="193"/>
      <c r="HA964" s="28"/>
      <c r="HB964" s="28"/>
      <c r="HC964" s="28"/>
      <c r="HH964" s="193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.75">
      <c r="A965" s="311" t="s">
        <v>537</v>
      </c>
      <c r="B965" s="274"/>
      <c r="C965" s="375"/>
      <c r="D965" s="376" t="s">
        <v>134</v>
      </c>
      <c r="E965" s="50">
        <f>COUNTIF($A$712:$BAG$785,A965)</f>
        <v>5</v>
      </c>
      <c r="F965" s="279">
        <f>SUM(G965:K965)</f>
        <v>0</v>
      </c>
      <c r="J965" s="402"/>
      <c r="K965" s="39"/>
      <c r="N965" s="28"/>
      <c r="R965" s="193"/>
      <c r="T965" s="28"/>
      <c r="U965" s="28"/>
      <c r="V965" s="28"/>
      <c r="AA965" s="193"/>
      <c r="AC965" s="28"/>
      <c r="AD965" s="28"/>
      <c r="AE965" s="28"/>
      <c r="AJ965" s="193"/>
      <c r="AL965" s="28"/>
      <c r="AM965" s="28"/>
      <c r="AN965" s="28"/>
      <c r="AS965" s="193"/>
      <c r="AU965" s="28"/>
      <c r="AV965" s="28"/>
      <c r="AW965" s="28"/>
      <c r="BB965" s="193"/>
      <c r="BD965" s="28"/>
      <c r="BE965" s="28"/>
      <c r="BF965" s="28"/>
      <c r="BK965" s="193"/>
      <c r="BM965" s="28"/>
      <c r="BN965" s="28"/>
      <c r="BO965" s="28"/>
      <c r="BT965" s="193"/>
      <c r="BV965" s="28"/>
      <c r="BW965" s="28"/>
      <c r="BX965" s="28"/>
      <c r="CC965" s="193"/>
      <c r="CE965" s="28"/>
      <c r="CF965" s="28"/>
      <c r="CG965" s="28"/>
      <c r="CL965" s="193"/>
      <c r="CN965" s="28"/>
      <c r="CO965" s="28"/>
      <c r="CP965" s="28"/>
      <c r="CU965" s="193"/>
      <c r="CW965" s="28"/>
      <c r="CX965" s="28"/>
      <c r="CY965" s="28"/>
      <c r="DD965" s="193"/>
      <c r="DF965" s="28"/>
      <c r="DG965" s="28"/>
      <c r="DH965" s="28"/>
      <c r="DM965" s="193"/>
      <c r="DO965" s="28"/>
      <c r="DP965" s="28"/>
      <c r="DQ965" s="28"/>
      <c r="DV965" s="193"/>
      <c r="DX965" s="28"/>
      <c r="DY965" s="28"/>
      <c r="DZ965" s="28"/>
      <c r="EE965" s="193"/>
      <c r="EG965" s="28"/>
      <c r="EH965" s="28"/>
      <c r="EI965" s="28"/>
      <c r="EN965" s="193"/>
      <c r="EP965" s="28"/>
      <c r="EQ965" s="28"/>
      <c r="ER965" s="28"/>
      <c r="EW965" s="193"/>
      <c r="EY965" s="28"/>
      <c r="EZ965" s="28"/>
      <c r="FA965" s="28"/>
      <c r="FF965" s="193"/>
      <c r="FH965" s="28"/>
      <c r="FI965" s="28"/>
      <c r="FJ965" s="28"/>
      <c r="FO965" s="193"/>
      <c r="FQ965" s="28"/>
      <c r="FR965" s="28"/>
      <c r="FS965" s="28"/>
      <c r="FX965" s="193"/>
      <c r="FZ965" s="28"/>
      <c r="GA965" s="28"/>
      <c r="GB965" s="28"/>
      <c r="GG965" s="193"/>
      <c r="GI965" s="28"/>
      <c r="GJ965" s="28"/>
      <c r="GK965" s="28"/>
      <c r="GP965" s="193"/>
      <c r="GR965" s="28"/>
      <c r="GS965" s="28"/>
      <c r="GT965" s="28"/>
      <c r="GY965" s="193"/>
      <c r="HA965" s="28"/>
      <c r="HB965" s="28"/>
      <c r="HC965" s="28"/>
      <c r="HH965" s="193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5" t="s">
        <v>3070</v>
      </c>
      <c r="B966" s="39"/>
      <c r="C966" s="39"/>
      <c r="D966" s="376" t="s">
        <v>129</v>
      </c>
      <c r="E966" s="50">
        <f>COUNTIF($A$712:$BAG$785,A966)</f>
        <v>0</v>
      </c>
      <c r="F966" s="279">
        <f>SUM(G966:K966)</f>
        <v>0</v>
      </c>
      <c r="H966" s="402"/>
      <c r="I966" s="402"/>
      <c r="N966" s="28"/>
      <c r="R966" s="193"/>
      <c r="T966" s="28"/>
      <c r="U966" s="28"/>
      <c r="V966" s="28"/>
      <c r="AA966" s="193"/>
      <c r="AC966" s="28"/>
      <c r="AD966" s="28"/>
      <c r="AE966" s="28"/>
      <c r="AJ966" s="193"/>
      <c r="AL966" s="28"/>
      <c r="AM966" s="28"/>
      <c r="AN966" s="28"/>
      <c r="AS966" s="193"/>
      <c r="AU966" s="28"/>
      <c r="AV966" s="28"/>
      <c r="AW966" s="28"/>
      <c r="BB966" s="193"/>
      <c r="BD966" s="28"/>
      <c r="BE966" s="28"/>
      <c r="BF966" s="28"/>
      <c r="BK966" s="193"/>
      <c r="BM966" s="28"/>
      <c r="BN966" s="28"/>
      <c r="BO966" s="28"/>
      <c r="BT966" s="193"/>
      <c r="BV966" s="28"/>
      <c r="BW966" s="28"/>
      <c r="BX966" s="28"/>
      <c r="CC966" s="193"/>
      <c r="CE966" s="28"/>
      <c r="CF966" s="28"/>
      <c r="CG966" s="28"/>
      <c r="CL966" s="193"/>
      <c r="CN966" s="28"/>
      <c r="CO966" s="28"/>
      <c r="CP966" s="28"/>
      <c r="CU966" s="193"/>
      <c r="CW966" s="28"/>
      <c r="CX966" s="28"/>
      <c r="CY966" s="28"/>
      <c r="DD966" s="193"/>
      <c r="DF966" s="28"/>
      <c r="DG966" s="28"/>
      <c r="DH966" s="28"/>
      <c r="DM966" s="193"/>
      <c r="DO966" s="28"/>
      <c r="DP966" s="28"/>
      <c r="DQ966" s="28"/>
      <c r="DV966" s="193"/>
      <c r="DX966" s="28"/>
      <c r="DY966" s="28"/>
      <c r="DZ966" s="28"/>
      <c r="EE966" s="193"/>
      <c r="EG966" s="28"/>
      <c r="EH966" s="28"/>
      <c r="EI966" s="28"/>
      <c r="EN966" s="193"/>
      <c r="EP966" s="28"/>
      <c r="EQ966" s="28"/>
      <c r="ER966" s="28"/>
      <c r="EW966" s="193"/>
      <c r="EY966" s="28"/>
      <c r="EZ966" s="28"/>
      <c r="FA966" s="28"/>
      <c r="FF966" s="193"/>
      <c r="FH966" s="28"/>
      <c r="FI966" s="28"/>
      <c r="FJ966" s="28"/>
      <c r="FO966" s="193"/>
      <c r="FQ966" s="28"/>
      <c r="FR966" s="28"/>
      <c r="FS966" s="28"/>
      <c r="FX966" s="193"/>
      <c r="FZ966" s="28"/>
      <c r="GA966" s="28"/>
      <c r="GB966" s="28"/>
      <c r="GG966" s="193"/>
      <c r="GI966" s="28"/>
      <c r="GJ966" s="28"/>
      <c r="GK966" s="28"/>
      <c r="GP966" s="193"/>
      <c r="GR966" s="28"/>
      <c r="GS966" s="28"/>
      <c r="GT966" s="28"/>
      <c r="GY966" s="193"/>
      <c r="HA966" s="28"/>
      <c r="HB966" s="28"/>
      <c r="HC966" s="28"/>
      <c r="HH966" s="193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.75">
      <c r="A967" s="311" t="s">
        <v>598</v>
      </c>
      <c r="B967" s="375"/>
      <c r="C967" s="375"/>
      <c r="D967" s="376" t="s">
        <v>137</v>
      </c>
      <c r="E967" s="50">
        <f>COUNTIF($A$712:$BAG$785,A967)</f>
        <v>20</v>
      </c>
      <c r="F967" s="279">
        <f>SUM(G967:K967)</f>
        <v>0</v>
      </c>
      <c r="N967" s="28"/>
      <c r="R967" s="193"/>
      <c r="T967" s="28"/>
      <c r="U967" s="28"/>
      <c r="V967" s="28"/>
      <c r="AA967" s="193"/>
      <c r="AC967" s="28"/>
      <c r="AD967" s="28"/>
      <c r="AE967" s="28"/>
      <c r="AJ967" s="193"/>
      <c r="AL967" s="28"/>
      <c r="AM967" s="28"/>
      <c r="AN967" s="28"/>
      <c r="AS967" s="193"/>
      <c r="AU967" s="28"/>
      <c r="AV967" s="28"/>
      <c r="AW967" s="28"/>
      <c r="BB967" s="193"/>
      <c r="BD967" s="28"/>
      <c r="BE967" s="28"/>
      <c r="BF967" s="28"/>
      <c r="BK967" s="193"/>
      <c r="BM967" s="28"/>
      <c r="BN967" s="28"/>
      <c r="BO967" s="28"/>
      <c r="BT967" s="193"/>
      <c r="BV967" s="28"/>
      <c r="BW967" s="28"/>
      <c r="BX967" s="28"/>
      <c r="CC967" s="193"/>
      <c r="CE967" s="28"/>
      <c r="CF967" s="28"/>
      <c r="CG967" s="28"/>
      <c r="CL967" s="193"/>
      <c r="CN967" s="28"/>
      <c r="CO967" s="28"/>
      <c r="CP967" s="28"/>
      <c r="CU967" s="193"/>
      <c r="CW967" s="28"/>
      <c r="CX967" s="28"/>
      <c r="CY967" s="28"/>
      <c r="DD967" s="193"/>
      <c r="DF967" s="28"/>
      <c r="DG967" s="28"/>
      <c r="DH967" s="28"/>
      <c r="DM967" s="193"/>
      <c r="DO967" s="28"/>
      <c r="DP967" s="28"/>
      <c r="DQ967" s="28"/>
      <c r="DV967" s="193"/>
      <c r="DX967" s="28"/>
      <c r="DY967" s="28"/>
      <c r="DZ967" s="28"/>
      <c r="EE967" s="193"/>
      <c r="EG967" s="28"/>
      <c r="EH967" s="28"/>
      <c r="EI967" s="28"/>
      <c r="EN967" s="193"/>
      <c r="EP967" s="28"/>
      <c r="EQ967" s="28"/>
      <c r="ER967" s="28"/>
      <c r="EW967" s="193"/>
      <c r="EY967" s="28"/>
      <c r="EZ967" s="28"/>
      <c r="FA967" s="28"/>
      <c r="FF967" s="193"/>
      <c r="FH967" s="28"/>
      <c r="FI967" s="28"/>
      <c r="FJ967" s="28"/>
      <c r="FO967" s="193"/>
      <c r="FQ967" s="28"/>
      <c r="FR967" s="28"/>
      <c r="FS967" s="28"/>
      <c r="FX967" s="193"/>
      <c r="FZ967" s="28"/>
      <c r="GA967" s="28"/>
      <c r="GB967" s="28"/>
      <c r="GG967" s="193"/>
      <c r="GI967" s="28"/>
      <c r="GJ967" s="28"/>
      <c r="GK967" s="28"/>
      <c r="GP967" s="193"/>
      <c r="GR967" s="28"/>
      <c r="GS967" s="28"/>
      <c r="GT967" s="28"/>
      <c r="GY967" s="193"/>
      <c r="HA967" s="28"/>
      <c r="HB967" s="28"/>
      <c r="HC967" s="28"/>
      <c r="HH967" s="193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11" t="s">
        <v>1931</v>
      </c>
      <c r="B968" s="378"/>
      <c r="C968" s="378"/>
      <c r="D968" s="376" t="s">
        <v>135</v>
      </c>
      <c r="E968" s="50">
        <f>COUNTIF($A$712:$BAG$785,A968)</f>
        <v>3</v>
      </c>
      <c r="F968" s="279">
        <f>SUM(G968:K968)</f>
        <v>0</v>
      </c>
      <c r="N968" s="28"/>
      <c r="R968" s="193"/>
      <c r="T968" s="28"/>
      <c r="U968" s="28"/>
      <c r="V968" s="28"/>
      <c r="AA968" s="193"/>
      <c r="AC968" s="28"/>
      <c r="AD968" s="28"/>
      <c r="AE968" s="28"/>
      <c r="AJ968" s="193"/>
      <c r="AL968" s="28"/>
      <c r="AM968" s="28"/>
      <c r="AN968" s="28"/>
      <c r="AS968" s="193"/>
      <c r="AU968" s="28"/>
      <c r="AV968" s="28"/>
      <c r="AW968" s="28"/>
      <c r="BB968" s="193"/>
      <c r="BD968" s="28"/>
      <c r="BE968" s="28"/>
      <c r="BF968" s="28"/>
      <c r="BK968" s="193"/>
      <c r="BM968" s="28"/>
      <c r="BN968" s="28"/>
      <c r="BO968" s="28"/>
      <c r="BT968" s="193"/>
      <c r="BV968" s="28"/>
      <c r="BW968" s="28"/>
      <c r="BX968" s="28"/>
      <c r="CC968" s="193"/>
      <c r="CE968" s="28"/>
      <c r="CF968" s="28"/>
      <c r="CG968" s="28"/>
      <c r="CL968" s="193"/>
      <c r="CN968" s="28"/>
      <c r="CO968" s="28"/>
      <c r="CP968" s="28"/>
      <c r="CU968" s="193"/>
      <c r="CW968" s="28"/>
      <c r="CX968" s="28"/>
      <c r="CY968" s="28"/>
      <c r="DD968" s="193"/>
      <c r="DF968" s="28"/>
      <c r="DG968" s="28"/>
      <c r="DH968" s="28"/>
      <c r="DM968" s="193"/>
      <c r="DO968" s="28"/>
      <c r="DP968" s="28"/>
      <c r="DQ968" s="28"/>
      <c r="DV968" s="193"/>
      <c r="DX968" s="28"/>
      <c r="DY968" s="28"/>
      <c r="DZ968" s="28"/>
      <c r="EE968" s="193"/>
      <c r="EG968" s="28"/>
      <c r="EH968" s="28"/>
      <c r="EI968" s="28"/>
      <c r="EN968" s="193"/>
      <c r="EP968" s="28"/>
      <c r="EQ968" s="28"/>
      <c r="ER968" s="28"/>
      <c r="EW968" s="193"/>
      <c r="EY968" s="28"/>
      <c r="EZ968" s="28"/>
      <c r="FA968" s="28"/>
      <c r="FF968" s="193"/>
      <c r="FH968" s="28"/>
      <c r="FI968" s="28"/>
      <c r="FJ968" s="28"/>
      <c r="FO968" s="193"/>
      <c r="FQ968" s="28"/>
      <c r="FR968" s="28"/>
      <c r="FS968" s="28"/>
      <c r="FX968" s="193"/>
      <c r="FZ968" s="28"/>
      <c r="GA968" s="28"/>
      <c r="GB968" s="28"/>
      <c r="GG968" s="193"/>
      <c r="GI968" s="28"/>
      <c r="GJ968" s="28"/>
      <c r="GK968" s="28"/>
      <c r="GP968" s="193"/>
      <c r="GR968" s="28"/>
      <c r="GS968" s="28"/>
      <c r="GT968" s="28"/>
      <c r="GY968" s="193"/>
      <c r="HA968" s="28"/>
      <c r="HB968" s="28"/>
      <c r="HC968" s="28"/>
      <c r="HH968" s="193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11" t="s">
        <v>1115</v>
      </c>
      <c r="B969" s="39"/>
      <c r="C969" s="39"/>
      <c r="D969" s="376" t="s">
        <v>129</v>
      </c>
      <c r="E969" s="50">
        <f>COUNTIF($A$712:$BAG$785,A969)</f>
        <v>4</v>
      </c>
      <c r="F969" s="279">
        <f>SUM(G969:K969)</f>
        <v>0</v>
      </c>
      <c r="H969" s="402"/>
      <c r="I969" s="402"/>
      <c r="J969" s="402"/>
      <c r="K969" s="39"/>
      <c r="N969" s="28"/>
      <c r="R969" s="193"/>
      <c r="T969" s="28"/>
      <c r="U969" s="28"/>
      <c r="V969" s="28"/>
      <c r="AA969" s="193"/>
      <c r="AC969" s="28"/>
      <c r="AD969" s="28"/>
      <c r="AE969" s="28"/>
      <c r="AJ969" s="193"/>
      <c r="AL969" s="28"/>
      <c r="AM969" s="28"/>
      <c r="AN969" s="28"/>
      <c r="AS969" s="193"/>
      <c r="AU969" s="28"/>
      <c r="AV969" s="28"/>
      <c r="AW969" s="28"/>
      <c r="BB969" s="193"/>
      <c r="BD969" s="28"/>
      <c r="BE969" s="28"/>
      <c r="BF969" s="28"/>
      <c r="BK969" s="193"/>
      <c r="BM969" s="28"/>
      <c r="BN969" s="28"/>
      <c r="BO969" s="28"/>
      <c r="BT969" s="193"/>
      <c r="BV969" s="28"/>
      <c r="BW969" s="28"/>
      <c r="BX969" s="28"/>
      <c r="CC969" s="193"/>
      <c r="CE969" s="28"/>
      <c r="CF969" s="28"/>
      <c r="CG969" s="28"/>
      <c r="CL969" s="193"/>
      <c r="CN969" s="28"/>
      <c r="CO969" s="28"/>
      <c r="CP969" s="28"/>
      <c r="CU969" s="193"/>
      <c r="CW969" s="28"/>
      <c r="CX969" s="28"/>
      <c r="CY969" s="28"/>
      <c r="DD969" s="193"/>
      <c r="DF969" s="28"/>
      <c r="DG969" s="28"/>
      <c r="DH969" s="28"/>
      <c r="DM969" s="193"/>
      <c r="DO969" s="28"/>
      <c r="DP969" s="28"/>
      <c r="DQ969" s="28"/>
      <c r="DV969" s="193"/>
      <c r="DX969" s="28"/>
      <c r="DY969" s="28"/>
      <c r="DZ969" s="28"/>
      <c r="EE969" s="193"/>
      <c r="EG969" s="28"/>
      <c r="EH969" s="28"/>
      <c r="EI969" s="28"/>
      <c r="EN969" s="193"/>
      <c r="EP969" s="28"/>
      <c r="EQ969" s="28"/>
      <c r="ER969" s="28"/>
      <c r="EW969" s="193"/>
      <c r="EY969" s="28"/>
      <c r="EZ969" s="28"/>
      <c r="FA969" s="28"/>
      <c r="FF969" s="193"/>
      <c r="FH969" s="28"/>
      <c r="FI969" s="28"/>
      <c r="FJ969" s="28"/>
      <c r="FO969" s="193"/>
      <c r="FQ969" s="28"/>
      <c r="FR969" s="28"/>
      <c r="FS969" s="28"/>
      <c r="FX969" s="193"/>
      <c r="FZ969" s="28"/>
      <c r="GA969" s="28"/>
      <c r="GB969" s="28"/>
      <c r="GG969" s="193"/>
      <c r="GI969" s="28"/>
      <c r="GJ969" s="28"/>
      <c r="GK969" s="28"/>
      <c r="GP969" s="193"/>
      <c r="GR969" s="28"/>
      <c r="GS969" s="28"/>
      <c r="GT969" s="28"/>
      <c r="GY969" s="193"/>
      <c r="HA969" s="28"/>
      <c r="HB969" s="28"/>
      <c r="HC969" s="28"/>
      <c r="HH969" s="193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311" t="s">
        <v>591</v>
      </c>
      <c r="B970" s="378"/>
      <c r="C970" s="378"/>
      <c r="D970" s="376" t="s">
        <v>130</v>
      </c>
      <c r="E970" s="50">
        <f>COUNTIF($A$712:$BAG$785,A970)</f>
        <v>8</v>
      </c>
      <c r="F970" s="279">
        <f>SUM(G970:K970)</f>
        <v>0</v>
      </c>
      <c r="N970" s="28"/>
      <c r="R970" s="193"/>
      <c r="T970" s="28"/>
      <c r="U970" s="28"/>
      <c r="V970" s="28"/>
      <c r="AA970" s="193"/>
      <c r="AC970" s="28"/>
      <c r="AD970" s="28"/>
      <c r="AE970" s="28"/>
      <c r="AJ970" s="193"/>
      <c r="AL970" s="28"/>
      <c r="AM970" s="28"/>
      <c r="AN970" s="28"/>
      <c r="AS970" s="193"/>
      <c r="AU970" s="28"/>
      <c r="AV970" s="28"/>
      <c r="AW970" s="28"/>
      <c r="BB970" s="193"/>
      <c r="BD970" s="28"/>
      <c r="BE970" s="28"/>
      <c r="BF970" s="28"/>
      <c r="BK970" s="193"/>
      <c r="BM970" s="28"/>
      <c r="BN970" s="28"/>
      <c r="BO970" s="28"/>
      <c r="BT970" s="193"/>
      <c r="BV970" s="28"/>
      <c r="BW970" s="28"/>
      <c r="BX970" s="28"/>
      <c r="CC970" s="193"/>
      <c r="CE970" s="28"/>
      <c r="CF970" s="28"/>
      <c r="CG970" s="28"/>
      <c r="CL970" s="193"/>
      <c r="CN970" s="28"/>
      <c r="CO970" s="28"/>
      <c r="CP970" s="28"/>
      <c r="CU970" s="193"/>
      <c r="CW970" s="28"/>
      <c r="CX970" s="28"/>
      <c r="CY970" s="28"/>
      <c r="DD970" s="193"/>
      <c r="DF970" s="28"/>
      <c r="DG970" s="28"/>
      <c r="DH970" s="28"/>
      <c r="DM970" s="193"/>
      <c r="DO970" s="28"/>
      <c r="DP970" s="28"/>
      <c r="DQ970" s="28"/>
      <c r="DV970" s="193"/>
      <c r="DX970" s="28"/>
      <c r="DY970" s="28"/>
      <c r="DZ970" s="28"/>
      <c r="EE970" s="193"/>
      <c r="EG970" s="28"/>
      <c r="EH970" s="28"/>
      <c r="EI970" s="28"/>
      <c r="EN970" s="193"/>
      <c r="EP970" s="28"/>
      <c r="EQ970" s="28"/>
      <c r="ER970" s="28"/>
      <c r="EW970" s="193"/>
      <c r="EY970" s="28"/>
      <c r="EZ970" s="28"/>
      <c r="FA970" s="28"/>
      <c r="FF970" s="193"/>
      <c r="FH970" s="28"/>
      <c r="FI970" s="28"/>
      <c r="FJ970" s="28"/>
      <c r="FO970" s="193"/>
      <c r="FQ970" s="28"/>
      <c r="FR970" s="28"/>
      <c r="FS970" s="28"/>
      <c r="FX970" s="193"/>
      <c r="FZ970" s="28"/>
      <c r="GA970" s="28"/>
      <c r="GB970" s="28"/>
      <c r="GG970" s="193"/>
      <c r="GI970" s="28"/>
      <c r="GJ970" s="28"/>
      <c r="GK970" s="28"/>
      <c r="GP970" s="193"/>
      <c r="GR970" s="28"/>
      <c r="GS970" s="28"/>
      <c r="GT970" s="28"/>
      <c r="GY970" s="193"/>
      <c r="HA970" s="28"/>
      <c r="HB970" s="28"/>
      <c r="HC970" s="28"/>
      <c r="HH970" s="193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205" t="s">
        <v>2482</v>
      </c>
      <c r="B971" s="39"/>
      <c r="C971" s="39"/>
      <c r="D971" s="376" t="s">
        <v>129</v>
      </c>
      <c r="E971" s="50">
        <f>COUNTIF($A$712:$BAG$785,A971)</f>
        <v>1</v>
      </c>
      <c r="F971" s="279">
        <f>SUM(G971:K971)</f>
        <v>0</v>
      </c>
      <c r="H971" s="402"/>
      <c r="I971" s="402"/>
      <c r="N971" s="28"/>
      <c r="R971" s="193"/>
      <c r="T971" s="28"/>
      <c r="U971" s="28"/>
      <c r="V971" s="28"/>
      <c r="AA971" s="193"/>
      <c r="AC971" s="28"/>
      <c r="AD971" s="28"/>
      <c r="AE971" s="28"/>
      <c r="AJ971" s="193"/>
      <c r="AL971" s="28"/>
      <c r="AM971" s="28"/>
      <c r="AN971" s="28"/>
      <c r="AS971" s="193"/>
      <c r="AU971" s="28"/>
      <c r="AV971" s="28"/>
      <c r="AW971" s="28"/>
      <c r="BB971" s="193"/>
      <c r="BD971" s="28"/>
      <c r="BE971" s="28"/>
      <c r="BF971" s="28"/>
      <c r="BK971" s="193"/>
      <c r="BM971" s="28"/>
      <c r="BN971" s="28"/>
      <c r="BO971" s="28"/>
      <c r="BT971" s="193"/>
      <c r="BV971" s="28"/>
      <c r="BW971" s="28"/>
      <c r="BX971" s="28"/>
      <c r="CC971" s="193"/>
      <c r="CE971" s="28"/>
      <c r="CF971" s="28"/>
      <c r="CG971" s="28"/>
      <c r="CL971" s="193"/>
      <c r="CN971" s="28"/>
      <c r="CO971" s="28"/>
      <c r="CP971" s="28"/>
      <c r="CU971" s="193"/>
      <c r="CW971" s="28"/>
      <c r="CX971" s="28"/>
      <c r="CY971" s="28"/>
      <c r="DD971" s="193"/>
      <c r="DF971" s="28"/>
      <c r="DG971" s="28"/>
      <c r="DH971" s="28"/>
      <c r="DM971" s="193"/>
      <c r="DO971" s="28"/>
      <c r="DP971" s="28"/>
      <c r="DQ971" s="28"/>
      <c r="DV971" s="193"/>
      <c r="DX971" s="28"/>
      <c r="DY971" s="28"/>
      <c r="DZ971" s="28"/>
      <c r="EE971" s="193"/>
      <c r="EG971" s="28"/>
      <c r="EH971" s="28"/>
      <c r="EI971" s="28"/>
      <c r="EN971" s="193"/>
      <c r="EP971" s="28"/>
      <c r="EQ971" s="28"/>
      <c r="ER971" s="28"/>
      <c r="EW971" s="193"/>
      <c r="EY971" s="28"/>
      <c r="EZ971" s="28"/>
      <c r="FA971" s="28"/>
      <c r="FF971" s="193"/>
      <c r="FH971" s="28"/>
      <c r="FI971" s="28"/>
      <c r="FJ971" s="28"/>
      <c r="FO971" s="193"/>
      <c r="FQ971" s="28"/>
      <c r="FR971" s="28"/>
      <c r="FS971" s="28"/>
      <c r="FX971" s="193"/>
      <c r="FZ971" s="28"/>
      <c r="GA971" s="28"/>
      <c r="GB971" s="28"/>
      <c r="GG971" s="193"/>
      <c r="GI971" s="28"/>
      <c r="GJ971" s="28"/>
      <c r="GK971" s="28"/>
      <c r="GP971" s="193"/>
      <c r="GR971" s="28"/>
      <c r="GS971" s="28"/>
      <c r="GT971" s="28"/>
      <c r="GY971" s="193"/>
      <c r="HA971" s="28"/>
      <c r="HB971" s="28"/>
      <c r="HC971" s="28"/>
      <c r="HH971" s="193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11" t="s">
        <v>1957</v>
      </c>
      <c r="B972" s="28"/>
      <c r="C972" s="28"/>
      <c r="D972" s="376" t="s">
        <v>129</v>
      </c>
      <c r="E972" s="50">
        <f>COUNTIF($A$712:$BAG$785,A972)</f>
        <v>1</v>
      </c>
      <c r="F972" s="279">
        <f>SUM(G972:K972)</f>
        <v>0</v>
      </c>
      <c r="I972" s="402"/>
      <c r="N972" s="28"/>
      <c r="R972" s="193"/>
      <c r="T972" s="28"/>
      <c r="U972" s="28"/>
      <c r="V972" s="28"/>
      <c r="AA972" s="193"/>
      <c r="AC972" s="28"/>
      <c r="AD972" s="28"/>
      <c r="AE972" s="28"/>
      <c r="AJ972" s="193"/>
      <c r="AL972" s="28"/>
      <c r="AM972" s="28"/>
      <c r="AN972" s="28"/>
      <c r="AS972" s="193"/>
      <c r="AU972" s="28"/>
      <c r="AV972" s="28"/>
      <c r="AW972" s="28"/>
      <c r="BB972" s="193"/>
      <c r="BD972" s="28"/>
      <c r="BE972" s="28"/>
      <c r="BF972" s="28"/>
      <c r="BK972" s="193"/>
      <c r="BM972" s="28"/>
      <c r="BN972" s="28"/>
      <c r="BO972" s="28"/>
      <c r="BT972" s="193"/>
      <c r="BV972" s="28"/>
      <c r="BW972" s="28"/>
      <c r="BX972" s="28"/>
      <c r="CC972" s="193"/>
      <c r="CE972" s="28"/>
      <c r="CF972" s="28"/>
      <c r="CG972" s="28"/>
      <c r="CL972" s="193"/>
      <c r="CN972" s="28"/>
      <c r="CO972" s="28"/>
      <c r="CP972" s="28"/>
      <c r="CU972" s="193"/>
      <c r="CW972" s="28"/>
      <c r="CX972" s="28"/>
      <c r="CY972" s="28"/>
      <c r="DD972" s="193"/>
      <c r="DF972" s="28"/>
      <c r="DG972" s="28"/>
      <c r="DH972" s="28"/>
      <c r="DM972" s="193"/>
      <c r="DO972" s="28"/>
      <c r="DP972" s="28"/>
      <c r="DQ972" s="28"/>
      <c r="DV972" s="193"/>
      <c r="DX972" s="28"/>
      <c r="DY972" s="28"/>
      <c r="DZ972" s="28"/>
      <c r="EE972" s="193"/>
      <c r="EG972" s="28"/>
      <c r="EH972" s="28"/>
      <c r="EI972" s="28"/>
      <c r="EN972" s="193"/>
      <c r="EP972" s="28"/>
      <c r="EQ972" s="28"/>
      <c r="ER972" s="28"/>
      <c r="EW972" s="193"/>
      <c r="EY972" s="28"/>
      <c r="EZ972" s="28"/>
      <c r="FA972" s="28"/>
      <c r="FF972" s="193"/>
      <c r="FH972" s="28"/>
      <c r="FI972" s="28"/>
      <c r="FJ972" s="28"/>
      <c r="FO972" s="193"/>
      <c r="FQ972" s="28"/>
      <c r="FR972" s="28"/>
      <c r="FS972" s="28"/>
      <c r="FX972" s="193"/>
      <c r="FZ972" s="28"/>
      <c r="GA972" s="28"/>
      <c r="GB972" s="28"/>
      <c r="GG972" s="193"/>
      <c r="GI972" s="28"/>
      <c r="GJ972" s="28"/>
      <c r="GK972" s="28"/>
      <c r="GP972" s="193"/>
      <c r="GR972" s="28"/>
      <c r="GS972" s="28"/>
      <c r="GT972" s="28"/>
      <c r="GY972" s="193"/>
      <c r="HA972" s="28"/>
      <c r="HB972" s="28"/>
      <c r="HC972" s="28"/>
      <c r="HH972" s="193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311" t="s">
        <v>668</v>
      </c>
      <c r="B973" s="378"/>
      <c r="C973" s="378"/>
      <c r="D973" s="376" t="s">
        <v>137</v>
      </c>
      <c r="E973" s="50">
        <f>COUNTIF($A$712:$BAG$785,A973)</f>
        <v>4</v>
      </c>
      <c r="F973" s="279">
        <f>SUM(G973:K973)</f>
        <v>0</v>
      </c>
      <c r="N973" s="28"/>
      <c r="R973" s="193"/>
      <c r="T973" s="28"/>
      <c r="U973" s="28"/>
      <c r="V973" s="28"/>
      <c r="AA973" s="193"/>
      <c r="AC973" s="28"/>
      <c r="AD973" s="28"/>
      <c r="AE973" s="28"/>
      <c r="AJ973" s="193"/>
      <c r="AL973" s="28"/>
      <c r="AM973" s="28"/>
      <c r="AN973" s="28"/>
      <c r="AS973" s="193"/>
      <c r="AU973" s="28"/>
      <c r="AV973" s="28"/>
      <c r="AW973" s="28"/>
      <c r="BB973" s="193"/>
      <c r="BD973" s="28"/>
      <c r="BE973" s="28"/>
      <c r="BF973" s="28"/>
      <c r="BK973" s="193"/>
      <c r="BM973" s="28"/>
      <c r="BN973" s="28"/>
      <c r="BO973" s="28"/>
      <c r="BT973" s="193"/>
      <c r="BV973" s="28"/>
      <c r="BW973" s="28"/>
      <c r="BX973" s="28"/>
      <c r="CC973" s="193"/>
      <c r="CE973" s="28"/>
      <c r="CF973" s="28"/>
      <c r="CG973" s="28"/>
      <c r="CL973" s="193"/>
      <c r="CN973" s="28"/>
      <c r="CO973" s="28"/>
      <c r="CP973" s="28"/>
      <c r="CU973" s="193"/>
      <c r="CW973" s="28"/>
      <c r="CX973" s="28"/>
      <c r="CY973" s="28"/>
      <c r="DD973" s="193"/>
      <c r="DF973" s="28"/>
      <c r="DG973" s="28"/>
      <c r="DH973" s="28"/>
      <c r="DM973" s="193"/>
      <c r="DO973" s="28"/>
      <c r="DP973" s="28"/>
      <c r="DQ973" s="28"/>
      <c r="DV973" s="193"/>
      <c r="DX973" s="28"/>
      <c r="DY973" s="28"/>
      <c r="DZ973" s="28"/>
      <c r="EE973" s="193"/>
      <c r="EG973" s="28"/>
      <c r="EH973" s="28"/>
      <c r="EI973" s="28"/>
      <c r="EN973" s="193"/>
      <c r="EP973" s="28"/>
      <c r="EQ973" s="28"/>
      <c r="ER973" s="28"/>
      <c r="EW973" s="193"/>
      <c r="EY973" s="28"/>
      <c r="EZ973" s="28"/>
      <c r="FA973" s="28"/>
      <c r="FF973" s="193"/>
      <c r="FH973" s="28"/>
      <c r="FI973" s="28"/>
      <c r="FJ973" s="28"/>
      <c r="FO973" s="193"/>
      <c r="FQ973" s="28"/>
      <c r="FR973" s="28"/>
      <c r="FS973" s="28"/>
      <c r="FX973" s="193"/>
      <c r="FZ973" s="28"/>
      <c r="GA973" s="28"/>
      <c r="GB973" s="28"/>
      <c r="GG973" s="193"/>
      <c r="GI973" s="28"/>
      <c r="GJ973" s="28"/>
      <c r="GK973" s="28"/>
      <c r="GP973" s="193"/>
      <c r="GR973" s="28"/>
      <c r="GS973" s="28"/>
      <c r="GT973" s="28"/>
      <c r="GY973" s="193"/>
      <c r="HA973" s="28"/>
      <c r="HB973" s="28"/>
      <c r="HC973" s="28"/>
      <c r="HH973" s="193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">
      <c r="A974" s="311" t="s">
        <v>1971</v>
      </c>
      <c r="B974" s="378"/>
      <c r="C974" s="378"/>
      <c r="D974" s="376" t="s">
        <v>130</v>
      </c>
      <c r="E974" s="50">
        <f>COUNTIF($A$712:$BAG$785,A974)</f>
        <v>8</v>
      </c>
      <c r="F974" s="279">
        <f>SUM(G974:K974)</f>
        <v>0</v>
      </c>
      <c r="H974" s="396"/>
      <c r="N974" s="28"/>
      <c r="R974" s="193"/>
      <c r="T974" s="28"/>
      <c r="U974" s="28"/>
      <c r="V974" s="28"/>
      <c r="AA974" s="193"/>
      <c r="AC974" s="28"/>
      <c r="AD974" s="28"/>
      <c r="AE974" s="28"/>
      <c r="AJ974" s="193"/>
      <c r="AL974" s="28"/>
      <c r="AM974" s="28"/>
      <c r="AN974" s="28"/>
      <c r="AS974" s="193"/>
      <c r="AU974" s="28"/>
      <c r="AV974" s="28"/>
      <c r="AW974" s="28"/>
      <c r="BB974" s="193"/>
      <c r="BD974" s="28"/>
      <c r="BE974" s="28"/>
      <c r="BF974" s="28"/>
      <c r="BK974" s="193"/>
      <c r="BM974" s="28"/>
      <c r="BN974" s="28"/>
      <c r="BO974" s="28"/>
      <c r="BT974" s="193"/>
      <c r="BV974" s="28"/>
      <c r="BW974" s="28"/>
      <c r="BX974" s="28"/>
      <c r="CC974" s="193"/>
      <c r="CE974" s="28"/>
      <c r="CF974" s="28"/>
      <c r="CG974" s="28"/>
      <c r="CL974" s="193"/>
      <c r="CN974" s="28"/>
      <c r="CO974" s="28"/>
      <c r="CP974" s="28"/>
      <c r="CU974" s="193"/>
      <c r="CW974" s="28"/>
      <c r="CX974" s="28"/>
      <c r="CY974" s="28"/>
      <c r="DD974" s="193"/>
      <c r="DF974" s="28"/>
      <c r="DG974" s="28"/>
      <c r="DH974" s="28"/>
      <c r="DM974" s="193"/>
      <c r="DO974" s="28"/>
      <c r="DP974" s="28"/>
      <c r="DQ974" s="28"/>
      <c r="DV974" s="193"/>
      <c r="DX974" s="28"/>
      <c r="DY974" s="28"/>
      <c r="DZ974" s="28"/>
      <c r="EE974" s="193"/>
      <c r="EG974" s="28"/>
      <c r="EH974" s="28"/>
      <c r="EI974" s="28"/>
      <c r="EN974" s="193"/>
      <c r="EP974" s="28"/>
      <c r="EQ974" s="28"/>
      <c r="ER974" s="28"/>
      <c r="EW974" s="193"/>
      <c r="EY974" s="28"/>
      <c r="EZ974" s="28"/>
      <c r="FA974" s="28"/>
      <c r="FF974" s="193"/>
      <c r="FH974" s="28"/>
      <c r="FI974" s="28"/>
      <c r="FJ974" s="28"/>
      <c r="FO974" s="193"/>
      <c r="FQ974" s="28"/>
      <c r="FR974" s="28"/>
      <c r="FS974" s="28"/>
      <c r="FX974" s="193"/>
      <c r="FZ974" s="28"/>
      <c r="GA974" s="28"/>
      <c r="GB974" s="28"/>
      <c r="GG974" s="193"/>
      <c r="GI974" s="28"/>
      <c r="GJ974" s="28"/>
      <c r="GK974" s="28"/>
      <c r="GP974" s="193"/>
      <c r="GR974" s="28"/>
      <c r="GS974" s="28"/>
      <c r="GT974" s="28"/>
      <c r="GY974" s="193"/>
      <c r="HA974" s="28"/>
      <c r="HB974" s="28"/>
      <c r="HC974" s="28"/>
      <c r="HH974" s="193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11" t="s">
        <v>518</v>
      </c>
      <c r="B975" s="274"/>
      <c r="C975" s="375"/>
      <c r="D975" s="376" t="s">
        <v>137</v>
      </c>
      <c r="E975" s="50">
        <f>COUNTIF($A$712:$BAG$785,A975)</f>
        <v>4</v>
      </c>
      <c r="F975" s="279">
        <f>SUM(G975:K975)</f>
        <v>0</v>
      </c>
      <c r="N975" s="28"/>
      <c r="R975" s="193"/>
      <c r="T975" s="28"/>
      <c r="U975" s="28"/>
      <c r="V975" s="28"/>
      <c r="AA975" s="193"/>
      <c r="AC975" s="28"/>
      <c r="AD975" s="28"/>
      <c r="AE975" s="28"/>
      <c r="AJ975" s="193"/>
      <c r="AL975" s="28"/>
      <c r="AM975" s="28"/>
      <c r="AN975" s="28"/>
      <c r="AS975" s="193"/>
      <c r="AU975" s="28"/>
      <c r="AV975" s="28"/>
      <c r="AW975" s="28"/>
      <c r="BB975" s="193"/>
      <c r="BD975" s="28"/>
      <c r="BE975" s="28"/>
      <c r="BF975" s="28"/>
      <c r="BK975" s="193"/>
      <c r="BM975" s="28"/>
      <c r="BN975" s="28"/>
      <c r="BO975" s="28"/>
      <c r="BT975" s="193"/>
      <c r="BV975" s="28"/>
      <c r="BW975" s="28"/>
      <c r="BX975" s="28"/>
      <c r="CC975" s="193"/>
      <c r="CE975" s="28"/>
      <c r="CF975" s="28"/>
      <c r="CG975" s="28"/>
      <c r="CL975" s="193"/>
      <c r="CN975" s="28"/>
      <c r="CO975" s="28"/>
      <c r="CP975" s="28"/>
      <c r="CU975" s="193"/>
      <c r="CW975" s="28"/>
      <c r="CX975" s="28"/>
      <c r="CY975" s="28"/>
      <c r="DD975" s="193"/>
      <c r="DF975" s="28"/>
      <c r="DG975" s="28"/>
      <c r="DH975" s="28"/>
      <c r="DM975" s="193"/>
      <c r="DO975" s="28"/>
      <c r="DP975" s="28"/>
      <c r="DQ975" s="28"/>
      <c r="DV975" s="193"/>
      <c r="DX975" s="28"/>
      <c r="DY975" s="28"/>
      <c r="DZ975" s="28"/>
      <c r="EE975" s="193"/>
      <c r="EG975" s="28"/>
      <c r="EH975" s="28"/>
      <c r="EI975" s="28"/>
      <c r="EN975" s="193"/>
      <c r="EP975" s="28"/>
      <c r="EQ975" s="28"/>
      <c r="ER975" s="28"/>
      <c r="EW975" s="193"/>
      <c r="EY975" s="28"/>
      <c r="EZ975" s="28"/>
      <c r="FA975" s="28"/>
      <c r="FF975" s="193"/>
      <c r="FH975" s="28"/>
      <c r="FI975" s="28"/>
      <c r="FJ975" s="28"/>
      <c r="FO975" s="193"/>
      <c r="FQ975" s="28"/>
      <c r="FR975" s="28"/>
      <c r="FS975" s="28"/>
      <c r="FX975" s="193"/>
      <c r="FZ975" s="28"/>
      <c r="GA975" s="28"/>
      <c r="GB975" s="28"/>
      <c r="GG975" s="193"/>
      <c r="GI975" s="28"/>
      <c r="GJ975" s="28"/>
      <c r="GK975" s="28"/>
      <c r="GP975" s="193"/>
      <c r="GR975" s="28"/>
      <c r="GS975" s="28"/>
      <c r="GT975" s="28"/>
      <c r="GY975" s="193"/>
      <c r="HA975" s="28"/>
      <c r="HB975" s="28"/>
      <c r="HC975" s="28"/>
      <c r="HH975" s="193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.75">
      <c r="A976" s="205" t="s">
        <v>3018</v>
      </c>
      <c r="B976" s="375"/>
      <c r="C976" s="375"/>
      <c r="D976" s="376" t="s">
        <v>129</v>
      </c>
      <c r="E976" s="50">
        <f>COUNTIF($A$712:$BAG$785,A976)</f>
        <v>0</v>
      </c>
      <c r="F976" s="279">
        <f>SUM(G976:K976)</f>
        <v>0</v>
      </c>
      <c r="N976" s="28"/>
      <c r="R976" s="193"/>
      <c r="T976" s="28"/>
      <c r="U976" s="28"/>
      <c r="V976" s="28"/>
      <c r="AA976" s="193"/>
      <c r="AC976" s="28"/>
      <c r="AD976" s="28"/>
      <c r="AE976" s="28"/>
      <c r="AJ976" s="193"/>
      <c r="AL976" s="28"/>
      <c r="AM976" s="28"/>
      <c r="AN976" s="28"/>
      <c r="AS976" s="193"/>
      <c r="AU976" s="28"/>
      <c r="AV976" s="28"/>
      <c r="AW976" s="28"/>
      <c r="BB976" s="193"/>
      <c r="BD976" s="28"/>
      <c r="BE976" s="28"/>
      <c r="BF976" s="28"/>
      <c r="BK976" s="193"/>
      <c r="BM976" s="28"/>
      <c r="BN976" s="28"/>
      <c r="BO976" s="28"/>
      <c r="BT976" s="193"/>
      <c r="BV976" s="28"/>
      <c r="BW976" s="28"/>
      <c r="BX976" s="28"/>
      <c r="CC976" s="193"/>
      <c r="CE976" s="28"/>
      <c r="CF976" s="28"/>
      <c r="CG976" s="28"/>
      <c r="CL976" s="193"/>
      <c r="CN976" s="28"/>
      <c r="CO976" s="28"/>
      <c r="CP976" s="28"/>
      <c r="CU976" s="193"/>
      <c r="CW976" s="28"/>
      <c r="CX976" s="28"/>
      <c r="CY976" s="28"/>
      <c r="DD976" s="193"/>
      <c r="DF976" s="28"/>
      <c r="DG976" s="28"/>
      <c r="DH976" s="28"/>
      <c r="DM976" s="193"/>
      <c r="DO976" s="28"/>
      <c r="DP976" s="28"/>
      <c r="DQ976" s="28"/>
      <c r="DV976" s="193"/>
      <c r="DX976" s="28"/>
      <c r="DY976" s="28"/>
      <c r="DZ976" s="28"/>
      <c r="EE976" s="193"/>
      <c r="EG976" s="28"/>
      <c r="EH976" s="28"/>
      <c r="EI976" s="28"/>
      <c r="EN976" s="193"/>
      <c r="EP976" s="28"/>
      <c r="EQ976" s="28"/>
      <c r="ER976" s="28"/>
      <c r="EW976" s="193"/>
      <c r="EY976" s="28"/>
      <c r="EZ976" s="28"/>
      <c r="FA976" s="28"/>
      <c r="FF976" s="193"/>
      <c r="FH976" s="28"/>
      <c r="FI976" s="28"/>
      <c r="FJ976" s="28"/>
      <c r="FO976" s="193"/>
      <c r="FQ976" s="28"/>
      <c r="FR976" s="28"/>
      <c r="FS976" s="28"/>
      <c r="FX976" s="193"/>
      <c r="FZ976" s="28"/>
      <c r="GA976" s="28"/>
      <c r="GB976" s="28"/>
      <c r="GG976" s="193"/>
      <c r="GI976" s="28"/>
      <c r="GJ976" s="28"/>
      <c r="GK976" s="28"/>
      <c r="GP976" s="193"/>
      <c r="GR976" s="28"/>
      <c r="GS976" s="28"/>
      <c r="GT976" s="28"/>
      <c r="GY976" s="193"/>
      <c r="HA976" s="28"/>
      <c r="HB976" s="28"/>
      <c r="HC976" s="28"/>
      <c r="HH976" s="193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205" t="s">
        <v>3210</v>
      </c>
      <c r="B977" s="39"/>
      <c r="C977" s="39"/>
      <c r="D977" s="376" t="s">
        <v>130</v>
      </c>
      <c r="E977" s="50">
        <f>COUNTIF($A$712:$BAG$785,A977)</f>
        <v>5</v>
      </c>
      <c r="F977" s="279">
        <f>SUM(G977:K977)</f>
        <v>0</v>
      </c>
      <c r="H977" s="402"/>
      <c r="I977" s="402"/>
      <c r="N977" s="28"/>
      <c r="R977" s="193"/>
      <c r="T977" s="28"/>
      <c r="U977" s="28"/>
      <c r="V977" s="28"/>
      <c r="AA977" s="193"/>
      <c r="AC977" s="28"/>
      <c r="AD977" s="28"/>
      <c r="AE977" s="28"/>
      <c r="AJ977" s="193"/>
      <c r="AL977" s="28"/>
      <c r="AM977" s="28"/>
      <c r="AN977" s="28"/>
      <c r="AS977" s="193"/>
      <c r="AU977" s="28"/>
      <c r="AV977" s="28"/>
      <c r="AW977" s="28"/>
      <c r="BB977" s="193"/>
      <c r="BD977" s="28"/>
      <c r="BE977" s="28"/>
      <c r="BF977" s="28"/>
      <c r="BK977" s="193"/>
      <c r="BM977" s="28"/>
      <c r="BN977" s="28"/>
      <c r="BO977" s="28"/>
      <c r="BT977" s="193"/>
      <c r="BV977" s="28"/>
      <c r="BW977" s="28"/>
      <c r="BX977" s="28"/>
      <c r="CC977" s="193"/>
      <c r="CE977" s="28"/>
      <c r="CF977" s="28"/>
      <c r="CG977" s="28"/>
      <c r="CL977" s="193"/>
      <c r="CN977" s="28"/>
      <c r="CO977" s="28"/>
      <c r="CP977" s="28"/>
      <c r="CU977" s="193"/>
      <c r="CW977" s="28"/>
      <c r="CX977" s="28"/>
      <c r="CY977" s="28"/>
      <c r="DD977" s="193"/>
      <c r="DF977" s="28"/>
      <c r="DG977" s="28"/>
      <c r="DH977" s="28"/>
      <c r="DM977" s="193"/>
      <c r="DO977" s="28"/>
      <c r="DP977" s="28"/>
      <c r="DQ977" s="28"/>
      <c r="DV977" s="193"/>
      <c r="DX977" s="28"/>
      <c r="DY977" s="28"/>
      <c r="DZ977" s="28"/>
      <c r="EE977" s="193"/>
      <c r="EG977" s="28"/>
      <c r="EH977" s="28"/>
      <c r="EI977" s="28"/>
      <c r="EN977" s="193"/>
      <c r="EP977" s="28"/>
      <c r="EQ977" s="28"/>
      <c r="ER977" s="28"/>
      <c r="EW977" s="193"/>
      <c r="EY977" s="28"/>
      <c r="EZ977" s="28"/>
      <c r="FA977" s="28"/>
      <c r="FF977" s="193"/>
      <c r="FH977" s="28"/>
      <c r="FI977" s="28"/>
      <c r="FJ977" s="28"/>
      <c r="FO977" s="193"/>
      <c r="FQ977" s="28"/>
      <c r="FR977" s="28"/>
      <c r="FS977" s="28"/>
      <c r="FX977" s="193"/>
      <c r="FZ977" s="28"/>
      <c r="GA977" s="28"/>
      <c r="GB977" s="28"/>
      <c r="GG977" s="193"/>
      <c r="GI977" s="28"/>
      <c r="GJ977" s="28"/>
      <c r="GK977" s="28"/>
      <c r="GP977" s="193"/>
      <c r="GR977" s="28"/>
      <c r="GS977" s="28"/>
      <c r="GT977" s="28"/>
      <c r="GY977" s="193"/>
      <c r="HA977" s="28"/>
      <c r="HB977" s="28"/>
      <c r="HC977" s="28"/>
      <c r="HH977" s="193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5" t="s">
        <v>3214</v>
      </c>
      <c r="B978" s="378"/>
      <c r="C978" s="378"/>
      <c r="D978" s="376" t="s">
        <v>129</v>
      </c>
      <c r="E978" s="50">
        <f>COUNTIF($A$712:$BAG$785,A978)</f>
        <v>15</v>
      </c>
      <c r="F978" s="279">
        <f>SUM(G978:K978)</f>
        <v>0</v>
      </c>
      <c r="H978" s="396"/>
      <c r="N978" s="28"/>
      <c r="R978" s="193"/>
      <c r="T978" s="28"/>
      <c r="U978" s="28"/>
      <c r="V978" s="28"/>
      <c r="AA978" s="193"/>
      <c r="AC978" s="28"/>
      <c r="AD978" s="28"/>
      <c r="AE978" s="28"/>
      <c r="AJ978" s="193"/>
      <c r="AL978" s="28"/>
      <c r="AM978" s="28"/>
      <c r="AN978" s="28"/>
      <c r="AS978" s="193"/>
      <c r="AU978" s="28"/>
      <c r="AV978" s="28"/>
      <c r="AW978" s="28"/>
      <c r="BB978" s="193"/>
      <c r="BD978" s="28"/>
      <c r="BE978" s="28"/>
      <c r="BF978" s="28"/>
      <c r="BK978" s="193"/>
      <c r="BM978" s="28"/>
      <c r="BN978" s="28"/>
      <c r="BO978" s="28"/>
      <c r="BT978" s="193"/>
      <c r="BV978" s="28"/>
      <c r="BW978" s="28"/>
      <c r="BX978" s="28"/>
      <c r="CC978" s="193"/>
      <c r="CE978" s="28"/>
      <c r="CF978" s="28"/>
      <c r="CG978" s="28"/>
      <c r="CL978" s="193"/>
      <c r="CN978" s="28"/>
      <c r="CO978" s="28"/>
      <c r="CP978" s="28"/>
      <c r="CU978" s="193"/>
      <c r="CW978" s="28"/>
      <c r="CX978" s="28"/>
      <c r="CY978" s="28"/>
      <c r="DD978" s="193"/>
      <c r="DF978" s="28"/>
      <c r="DG978" s="28"/>
      <c r="DH978" s="28"/>
      <c r="DM978" s="193"/>
      <c r="DO978" s="28"/>
      <c r="DP978" s="28"/>
      <c r="DQ978" s="28"/>
      <c r="DV978" s="193"/>
      <c r="DX978" s="28"/>
      <c r="DY978" s="28"/>
      <c r="DZ978" s="28"/>
      <c r="EE978" s="193"/>
      <c r="EG978" s="28"/>
      <c r="EH978" s="28"/>
      <c r="EI978" s="28"/>
      <c r="EN978" s="193"/>
      <c r="EP978" s="28"/>
      <c r="EQ978" s="28"/>
      <c r="ER978" s="28"/>
      <c r="EW978" s="193"/>
      <c r="EY978" s="28"/>
      <c r="EZ978" s="28"/>
      <c r="FA978" s="28"/>
      <c r="FF978" s="193"/>
      <c r="FH978" s="28"/>
      <c r="FI978" s="28"/>
      <c r="FJ978" s="28"/>
      <c r="FO978" s="193"/>
      <c r="FQ978" s="28"/>
      <c r="FR978" s="28"/>
      <c r="FS978" s="28"/>
      <c r="FX978" s="193"/>
      <c r="FZ978" s="28"/>
      <c r="GA978" s="28"/>
      <c r="GB978" s="28"/>
      <c r="GG978" s="193"/>
      <c r="GI978" s="28"/>
      <c r="GJ978" s="28"/>
      <c r="GK978" s="28"/>
      <c r="GP978" s="193"/>
      <c r="GR978" s="28"/>
      <c r="GS978" s="28"/>
      <c r="GT978" s="28"/>
      <c r="GY978" s="193"/>
      <c r="HA978" s="28"/>
      <c r="HB978" s="28"/>
      <c r="HC978" s="28"/>
      <c r="HH978" s="193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5" t="s">
        <v>3848</v>
      </c>
      <c r="B979" s="378"/>
      <c r="C979" s="378"/>
      <c r="D979" s="376" t="s">
        <v>129</v>
      </c>
      <c r="E979" s="50">
        <f>COUNTIF($A$712:$BAG$785,A979)</f>
        <v>0</v>
      </c>
      <c r="F979" s="279">
        <f>SUM(G979:K979)</f>
        <v>0</v>
      </c>
      <c r="N979" s="28"/>
      <c r="R979" s="193"/>
      <c r="T979" s="28"/>
      <c r="U979" s="28"/>
      <c r="V979" s="28"/>
      <c r="AA979" s="193"/>
      <c r="AC979" s="28"/>
      <c r="AD979" s="28"/>
      <c r="AE979" s="28"/>
      <c r="AJ979" s="193"/>
      <c r="AL979" s="28"/>
      <c r="AM979" s="28"/>
      <c r="AN979" s="28"/>
      <c r="AS979" s="193"/>
      <c r="AU979" s="28"/>
      <c r="AV979" s="28"/>
      <c r="AW979" s="28"/>
      <c r="BB979" s="193"/>
      <c r="BD979" s="28"/>
      <c r="BE979" s="28"/>
      <c r="BF979" s="28"/>
      <c r="BK979" s="193"/>
      <c r="BM979" s="28"/>
      <c r="BN979" s="28"/>
      <c r="BO979" s="28"/>
      <c r="BT979" s="193"/>
      <c r="BV979" s="28"/>
      <c r="BW979" s="28"/>
      <c r="BX979" s="28"/>
      <c r="CC979" s="193"/>
      <c r="CE979" s="28"/>
      <c r="CF979" s="28"/>
      <c r="CG979" s="28"/>
      <c r="CL979" s="193"/>
      <c r="CN979" s="28"/>
      <c r="CO979" s="28"/>
      <c r="CP979" s="28"/>
      <c r="CU979" s="193"/>
      <c r="CW979" s="28"/>
      <c r="CX979" s="28"/>
      <c r="CY979" s="28"/>
      <c r="DD979" s="193"/>
      <c r="DF979" s="28"/>
      <c r="DG979" s="28"/>
      <c r="DH979" s="28"/>
      <c r="DM979" s="193"/>
      <c r="DO979" s="28"/>
      <c r="DP979" s="28"/>
      <c r="DQ979" s="28"/>
      <c r="DV979" s="193"/>
      <c r="DX979" s="28"/>
      <c r="DY979" s="28"/>
      <c r="DZ979" s="28"/>
      <c r="EE979" s="193"/>
      <c r="EG979" s="28"/>
      <c r="EH979" s="28"/>
      <c r="EI979" s="28"/>
      <c r="EN979" s="193"/>
      <c r="EP979" s="28"/>
      <c r="EQ979" s="28"/>
      <c r="ER979" s="28"/>
      <c r="EW979" s="193"/>
      <c r="EY979" s="28"/>
      <c r="EZ979" s="28"/>
      <c r="FA979" s="28"/>
      <c r="FF979" s="193"/>
      <c r="FH979" s="28"/>
      <c r="FI979" s="28"/>
      <c r="FJ979" s="28"/>
      <c r="FO979" s="193"/>
      <c r="FQ979" s="28"/>
      <c r="FR979" s="28"/>
      <c r="FS979" s="28"/>
      <c r="FX979" s="193"/>
      <c r="FZ979" s="28"/>
      <c r="GA979" s="28"/>
      <c r="GB979" s="28"/>
      <c r="GG979" s="193"/>
      <c r="GI979" s="28"/>
      <c r="GJ979" s="28"/>
      <c r="GK979" s="28"/>
      <c r="GP979" s="193"/>
      <c r="GR979" s="28"/>
      <c r="GS979" s="28"/>
      <c r="GT979" s="28"/>
      <c r="GY979" s="193"/>
      <c r="HA979" s="28"/>
      <c r="HB979" s="28"/>
      <c r="HC979" s="28"/>
      <c r="HH979" s="193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5" t="s">
        <v>3139</v>
      </c>
      <c r="B980" s="28"/>
      <c r="C980" s="378"/>
      <c r="D980" s="376" t="s">
        <v>129</v>
      </c>
      <c r="E980" s="50">
        <f>COUNTIF($A$712:$BAG$785,A980)</f>
        <v>1</v>
      </c>
      <c r="F980" s="279">
        <f>SUM(G980:K980)</f>
        <v>0</v>
      </c>
      <c r="N980" s="28"/>
      <c r="R980" s="193"/>
      <c r="T980" s="28"/>
      <c r="U980" s="28"/>
      <c r="V980" s="28"/>
      <c r="AA980" s="193"/>
      <c r="AC980" s="28"/>
      <c r="AD980" s="28"/>
      <c r="AE980" s="28"/>
      <c r="AJ980" s="193"/>
      <c r="AL980" s="28"/>
      <c r="AM980" s="28"/>
      <c r="AN980" s="28"/>
      <c r="AS980" s="193"/>
      <c r="AU980" s="28"/>
      <c r="AV980" s="28"/>
      <c r="AW980" s="28"/>
      <c r="BB980" s="193"/>
      <c r="BD980" s="28"/>
      <c r="BE980" s="28"/>
      <c r="BF980" s="28"/>
      <c r="BK980" s="193"/>
      <c r="BM980" s="28"/>
      <c r="BN980" s="28"/>
      <c r="BO980" s="28"/>
      <c r="BT980" s="193"/>
      <c r="BV980" s="28"/>
      <c r="BW980" s="28"/>
      <c r="BX980" s="28"/>
      <c r="CC980" s="193"/>
      <c r="CE980" s="28"/>
      <c r="CF980" s="28"/>
      <c r="CG980" s="28"/>
      <c r="CL980" s="193"/>
      <c r="CN980" s="28"/>
      <c r="CO980" s="28"/>
      <c r="CP980" s="28"/>
      <c r="CU980" s="193"/>
      <c r="CW980" s="28"/>
      <c r="CX980" s="28"/>
      <c r="CY980" s="28"/>
      <c r="DD980" s="193"/>
      <c r="DF980" s="28"/>
      <c r="DG980" s="28"/>
      <c r="DH980" s="28"/>
      <c r="DM980" s="193"/>
      <c r="DO980" s="28"/>
      <c r="DP980" s="28"/>
      <c r="DQ980" s="28"/>
      <c r="DV980" s="193"/>
      <c r="DX980" s="28"/>
      <c r="DY980" s="28"/>
      <c r="DZ980" s="28"/>
      <c r="EE980" s="193"/>
      <c r="EG980" s="28"/>
      <c r="EH980" s="28"/>
      <c r="EI980" s="28"/>
      <c r="EN980" s="193"/>
      <c r="EP980" s="28"/>
      <c r="EQ980" s="28"/>
      <c r="ER980" s="28"/>
      <c r="EW980" s="193"/>
      <c r="EY980" s="28"/>
      <c r="EZ980" s="28"/>
      <c r="FA980" s="28"/>
      <c r="FF980" s="193"/>
      <c r="FH980" s="28"/>
      <c r="FI980" s="28"/>
      <c r="FJ980" s="28"/>
      <c r="FO980" s="193"/>
      <c r="FQ980" s="28"/>
      <c r="FR980" s="28"/>
      <c r="FS980" s="28"/>
      <c r="FX980" s="193"/>
      <c r="FZ980" s="28"/>
      <c r="GA980" s="28"/>
      <c r="GB980" s="28"/>
      <c r="GG980" s="193"/>
      <c r="GI980" s="28"/>
      <c r="GJ980" s="28"/>
      <c r="GK980" s="28"/>
      <c r="GP980" s="193"/>
      <c r="GR980" s="28"/>
      <c r="GS980" s="28"/>
      <c r="GT980" s="28"/>
      <c r="GY980" s="193"/>
      <c r="HA980" s="28"/>
      <c r="HB980" s="28"/>
      <c r="HC980" s="28"/>
      <c r="HH980" s="193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205" t="s">
        <v>2294</v>
      </c>
      <c r="B981" s="28"/>
      <c r="C981" s="378"/>
      <c r="D981" s="376" t="s">
        <v>129</v>
      </c>
      <c r="E981" s="50">
        <f>COUNTIF($A$712:$BAG$785,A981)</f>
        <v>0</v>
      </c>
      <c r="F981" s="279">
        <f>SUM(G981:K981)</f>
        <v>0</v>
      </c>
      <c r="N981" s="28"/>
      <c r="R981" s="193"/>
      <c r="T981" s="28"/>
      <c r="U981" s="28"/>
      <c r="V981" s="28"/>
      <c r="AA981" s="193"/>
      <c r="AC981" s="28"/>
      <c r="AD981" s="28"/>
      <c r="AE981" s="28"/>
      <c r="AJ981" s="193"/>
      <c r="AL981" s="28"/>
      <c r="AM981" s="28"/>
      <c r="AN981" s="28"/>
      <c r="AS981" s="193"/>
      <c r="AU981" s="28"/>
      <c r="AV981" s="28"/>
      <c r="AW981" s="28"/>
      <c r="BB981" s="193"/>
      <c r="BD981" s="28"/>
      <c r="BE981" s="28"/>
      <c r="BF981" s="28"/>
      <c r="BK981" s="193"/>
      <c r="BM981" s="28"/>
      <c r="BN981" s="28"/>
      <c r="BO981" s="28"/>
      <c r="BT981" s="193"/>
      <c r="BV981" s="28"/>
      <c r="BW981" s="28"/>
      <c r="BX981" s="28"/>
      <c r="CC981" s="193"/>
      <c r="CE981" s="28"/>
      <c r="CF981" s="28"/>
      <c r="CG981" s="28"/>
      <c r="CL981" s="193"/>
      <c r="CN981" s="28"/>
      <c r="CO981" s="28"/>
      <c r="CP981" s="28"/>
      <c r="CU981" s="193"/>
      <c r="CW981" s="28"/>
      <c r="CX981" s="28"/>
      <c r="CY981" s="28"/>
      <c r="DD981" s="193"/>
      <c r="DF981" s="28"/>
      <c r="DG981" s="28"/>
      <c r="DH981" s="28"/>
      <c r="DM981" s="193"/>
      <c r="DO981" s="28"/>
      <c r="DP981" s="28"/>
      <c r="DQ981" s="28"/>
      <c r="DV981" s="193"/>
      <c r="DX981" s="28"/>
      <c r="DY981" s="28"/>
      <c r="DZ981" s="28"/>
      <c r="EE981" s="193"/>
      <c r="EG981" s="28"/>
      <c r="EH981" s="28"/>
      <c r="EI981" s="28"/>
      <c r="EN981" s="193"/>
      <c r="EP981" s="28"/>
      <c r="EQ981" s="28"/>
      <c r="ER981" s="28"/>
      <c r="EW981" s="193"/>
      <c r="EY981" s="28"/>
      <c r="EZ981" s="28"/>
      <c r="FA981" s="28"/>
      <c r="FF981" s="193"/>
      <c r="FH981" s="28"/>
      <c r="FI981" s="28"/>
      <c r="FJ981" s="28"/>
      <c r="FO981" s="193"/>
      <c r="FQ981" s="28"/>
      <c r="FR981" s="28"/>
      <c r="FS981" s="28"/>
      <c r="FX981" s="193"/>
      <c r="FZ981" s="28"/>
      <c r="GA981" s="28"/>
      <c r="GB981" s="28"/>
      <c r="GG981" s="193"/>
      <c r="GI981" s="28"/>
      <c r="GJ981" s="28"/>
      <c r="GK981" s="28"/>
      <c r="GP981" s="193"/>
      <c r="GR981" s="28"/>
      <c r="GS981" s="28"/>
      <c r="GT981" s="28"/>
      <c r="GY981" s="193"/>
      <c r="HA981" s="28"/>
      <c r="HB981" s="28"/>
      <c r="HC981" s="28"/>
      <c r="HH981" s="193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.75">
      <c r="A982" s="311" t="s">
        <v>512</v>
      </c>
      <c r="B982" s="375"/>
      <c r="C982" s="375"/>
      <c r="D982" s="376" t="s">
        <v>133</v>
      </c>
      <c r="E982" s="50">
        <f>COUNTIF($A$712:$BAG$785,A982)</f>
        <v>36</v>
      </c>
      <c r="F982" s="279">
        <f>SUM(G982:K982)</f>
        <v>0</v>
      </c>
      <c r="N982" s="28"/>
      <c r="R982" s="193"/>
      <c r="T982" s="28"/>
      <c r="U982" s="28"/>
      <c r="V982" s="28"/>
      <c r="AA982" s="193"/>
      <c r="AC982" s="28"/>
      <c r="AD982" s="28"/>
      <c r="AE982" s="28"/>
      <c r="AJ982" s="193"/>
      <c r="AL982" s="28"/>
      <c r="AM982" s="28"/>
      <c r="AN982" s="28"/>
      <c r="AS982" s="193"/>
      <c r="AU982" s="28"/>
      <c r="AV982" s="28"/>
      <c r="AW982" s="28"/>
      <c r="BB982" s="193"/>
      <c r="BD982" s="28"/>
      <c r="BE982" s="28"/>
      <c r="BF982" s="28"/>
      <c r="BK982" s="193"/>
      <c r="BM982" s="28"/>
      <c r="BN982" s="28"/>
      <c r="BO982" s="28"/>
      <c r="BT982" s="193"/>
      <c r="BV982" s="28"/>
      <c r="BW982" s="28"/>
      <c r="BX982" s="28"/>
      <c r="CC982" s="193"/>
      <c r="CE982" s="28"/>
      <c r="CF982" s="28"/>
      <c r="CG982" s="28"/>
      <c r="CL982" s="193"/>
      <c r="CN982" s="28"/>
      <c r="CO982" s="28"/>
      <c r="CP982" s="28"/>
      <c r="CU982" s="193"/>
      <c r="CW982" s="28"/>
      <c r="CX982" s="28"/>
      <c r="CY982" s="28"/>
      <c r="DD982" s="193"/>
      <c r="DF982" s="28"/>
      <c r="DG982" s="28"/>
      <c r="DH982" s="28"/>
      <c r="DM982" s="193"/>
      <c r="DO982" s="28"/>
      <c r="DP982" s="28"/>
      <c r="DQ982" s="28"/>
      <c r="DV982" s="193"/>
      <c r="DX982" s="28"/>
      <c r="DY982" s="28"/>
      <c r="DZ982" s="28"/>
      <c r="EE982" s="193"/>
      <c r="EG982" s="28"/>
      <c r="EH982" s="28"/>
      <c r="EI982" s="28"/>
      <c r="EN982" s="193"/>
      <c r="EP982" s="28"/>
      <c r="EQ982" s="28"/>
      <c r="ER982" s="28"/>
      <c r="EW982" s="193"/>
      <c r="EY982" s="28"/>
      <c r="EZ982" s="28"/>
      <c r="FA982" s="28"/>
      <c r="FF982" s="193"/>
      <c r="FH982" s="28"/>
      <c r="FI982" s="28"/>
      <c r="FJ982" s="28"/>
      <c r="FO982" s="193"/>
      <c r="FQ982" s="28"/>
      <c r="FR982" s="28"/>
      <c r="FS982" s="28"/>
      <c r="FX982" s="193"/>
      <c r="FZ982" s="28"/>
      <c r="GA982" s="28"/>
      <c r="GB982" s="28"/>
      <c r="GG982" s="193"/>
      <c r="GI982" s="28"/>
      <c r="GJ982" s="28"/>
      <c r="GK982" s="28"/>
      <c r="GP982" s="193"/>
      <c r="GR982" s="28"/>
      <c r="GS982" s="28"/>
      <c r="GT982" s="28"/>
      <c r="GY982" s="193"/>
      <c r="HA982" s="28"/>
      <c r="HB982" s="28"/>
      <c r="HC982" s="28"/>
      <c r="HH982" s="193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311" t="s">
        <v>620</v>
      </c>
      <c r="B983" s="28"/>
      <c r="C983" s="271"/>
      <c r="D983" s="376" t="s">
        <v>129</v>
      </c>
      <c r="E983" s="50">
        <f>COUNTIF($A$712:$BAG$785,A983)</f>
        <v>3</v>
      </c>
      <c r="F983" s="279">
        <f>SUM(G983:K983)</f>
        <v>8</v>
      </c>
      <c r="J983" s="50">
        <v>8</v>
      </c>
      <c r="N983" s="28"/>
      <c r="R983" s="193"/>
      <c r="T983" s="28"/>
      <c r="U983" s="28"/>
      <c r="V983" s="28"/>
      <c r="AA983" s="193"/>
      <c r="AC983" s="28"/>
      <c r="AD983" s="28"/>
      <c r="AE983" s="28"/>
      <c r="AJ983" s="193"/>
      <c r="AL983" s="28"/>
      <c r="AM983" s="28"/>
      <c r="AN983" s="28"/>
      <c r="AS983" s="193"/>
      <c r="AU983" s="28"/>
      <c r="AV983" s="28"/>
      <c r="AW983" s="28"/>
      <c r="BB983" s="193"/>
      <c r="BD983" s="28"/>
      <c r="BE983" s="28"/>
      <c r="BF983" s="28"/>
      <c r="BK983" s="193"/>
      <c r="BM983" s="28"/>
      <c r="BN983" s="28"/>
      <c r="BO983" s="28"/>
      <c r="BT983" s="193"/>
      <c r="BV983" s="28"/>
      <c r="BW983" s="28"/>
      <c r="BX983" s="28"/>
      <c r="CC983" s="193"/>
      <c r="CE983" s="28"/>
      <c r="CF983" s="28"/>
      <c r="CG983" s="28"/>
      <c r="CL983" s="193"/>
      <c r="CN983" s="28"/>
      <c r="CO983" s="28"/>
      <c r="CP983" s="28"/>
      <c r="CU983" s="193"/>
      <c r="CW983" s="28"/>
      <c r="CX983" s="28"/>
      <c r="CY983" s="28"/>
      <c r="DD983" s="193"/>
      <c r="DF983" s="28"/>
      <c r="DG983" s="28"/>
      <c r="DH983" s="28"/>
      <c r="DM983" s="193"/>
      <c r="DO983" s="28"/>
      <c r="DP983" s="28"/>
      <c r="DQ983" s="28"/>
      <c r="DV983" s="193"/>
      <c r="DX983" s="28"/>
      <c r="DY983" s="28"/>
      <c r="DZ983" s="28"/>
      <c r="EE983" s="193"/>
      <c r="EG983" s="28"/>
      <c r="EH983" s="28"/>
      <c r="EI983" s="28"/>
      <c r="EN983" s="193"/>
      <c r="EP983" s="28"/>
      <c r="EQ983" s="28"/>
      <c r="ER983" s="28"/>
      <c r="EW983" s="193"/>
      <c r="EY983" s="28"/>
      <c r="EZ983" s="28"/>
      <c r="FA983" s="28"/>
      <c r="FF983" s="193"/>
      <c r="FH983" s="28"/>
      <c r="FI983" s="28"/>
      <c r="FJ983" s="28"/>
      <c r="FO983" s="193"/>
      <c r="FQ983" s="28"/>
      <c r="FR983" s="28"/>
      <c r="FS983" s="28"/>
      <c r="FX983" s="193"/>
      <c r="FZ983" s="28"/>
      <c r="GA983" s="28"/>
      <c r="GB983" s="28"/>
      <c r="GG983" s="193"/>
      <c r="GI983" s="28"/>
      <c r="GJ983" s="28"/>
      <c r="GK983" s="28"/>
      <c r="GP983" s="193"/>
      <c r="GR983" s="28"/>
      <c r="GS983" s="28"/>
      <c r="GT983" s="28"/>
      <c r="GY983" s="193"/>
      <c r="HA983" s="28"/>
      <c r="HB983" s="28"/>
      <c r="HC983" s="28"/>
      <c r="HH983" s="193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11" t="s">
        <v>601</v>
      </c>
      <c r="B984" s="378"/>
      <c r="C984" s="378"/>
      <c r="D984" s="376" t="s">
        <v>137</v>
      </c>
      <c r="E984" s="50">
        <f>COUNTIF($A$712:$BAG$785,A984)</f>
        <v>2</v>
      </c>
      <c r="F984" s="279">
        <f>SUM(G984:K984)</f>
        <v>0</v>
      </c>
      <c r="N984" s="28"/>
      <c r="R984" s="28"/>
      <c r="T984" s="28"/>
      <c r="U984" s="28"/>
      <c r="V984" s="28"/>
      <c r="AA984" s="28"/>
      <c r="AC984" s="28"/>
      <c r="AD984" s="28"/>
      <c r="AE984" s="28"/>
      <c r="AJ984" s="28"/>
      <c r="AL984" s="28"/>
      <c r="AM984" s="28"/>
      <c r="AN984" s="28"/>
      <c r="AS984" s="28"/>
      <c r="AU984" s="28"/>
      <c r="AV984" s="28"/>
      <c r="AW984" s="28"/>
      <c r="BB984" s="28"/>
      <c r="BD984" s="28"/>
      <c r="BE984" s="28"/>
      <c r="BF984" s="28"/>
      <c r="BK984" s="28"/>
      <c r="BM984" s="28"/>
      <c r="BN984" s="28"/>
      <c r="BO984" s="28"/>
      <c r="BT984" s="28"/>
      <c r="BV984" s="28"/>
      <c r="BW984" s="28"/>
      <c r="BX984" s="28"/>
      <c r="CC984" s="28"/>
      <c r="CE984" s="28"/>
      <c r="CF984" s="28"/>
      <c r="CG984" s="28"/>
      <c r="CL984" s="28"/>
      <c r="CN984" s="28"/>
      <c r="CO984" s="28"/>
      <c r="CP984" s="28"/>
      <c r="CU984" s="28"/>
      <c r="CW984" s="28"/>
      <c r="CX984" s="28"/>
      <c r="CY984" s="28"/>
      <c r="DD984" s="28"/>
      <c r="DF984" s="28"/>
      <c r="DG984" s="28"/>
      <c r="DH984" s="28"/>
      <c r="DM984" s="28"/>
      <c r="DO984" s="28"/>
      <c r="DP984" s="28"/>
      <c r="DQ984" s="28"/>
      <c r="DV984" s="28"/>
      <c r="DX984" s="28"/>
      <c r="DY984" s="28"/>
      <c r="DZ984" s="28"/>
      <c r="EE984" s="28"/>
      <c r="EG984" s="28"/>
      <c r="EH984" s="28"/>
      <c r="EI984" s="28"/>
      <c r="EN984" s="28"/>
      <c r="EP984" s="28"/>
      <c r="EQ984" s="28"/>
      <c r="ER984" s="28"/>
      <c r="EW984" s="28"/>
      <c r="EY984" s="28"/>
      <c r="EZ984" s="28"/>
      <c r="FA984" s="28"/>
      <c r="FF984" s="28"/>
      <c r="FH984" s="28"/>
      <c r="FI984" s="28"/>
      <c r="FJ984" s="28"/>
      <c r="FO984" s="28"/>
      <c r="FQ984" s="28"/>
      <c r="FR984" s="28"/>
      <c r="FS984" s="28"/>
      <c r="FX984" s="28"/>
      <c r="FZ984" s="28"/>
      <c r="GA984" s="28"/>
      <c r="GB984" s="28"/>
      <c r="GG984" s="28"/>
      <c r="GI984" s="28"/>
      <c r="GJ984" s="28"/>
      <c r="GK984" s="28"/>
      <c r="GP984" s="28"/>
      <c r="GR984" s="28"/>
      <c r="GS984" s="28"/>
      <c r="GT984" s="28"/>
      <c r="GY984" s="28"/>
      <c r="HA984" s="28"/>
      <c r="HB984" s="28"/>
      <c r="HC984" s="28"/>
      <c r="HH984" s="28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">
      <c r="A985" s="205" t="s">
        <v>3176</v>
      </c>
      <c r="B985" s="28"/>
      <c r="C985" s="271"/>
      <c r="D985" s="376" t="s">
        <v>129</v>
      </c>
      <c r="E985" s="50">
        <f>COUNTIF($A$712:$BAG$785,A985)</f>
        <v>2</v>
      </c>
      <c r="F985" s="279">
        <f>SUM(G985:K985)</f>
        <v>0</v>
      </c>
      <c r="N985" s="28"/>
      <c r="R985" s="193"/>
      <c r="T985" s="28"/>
      <c r="U985" s="28"/>
      <c r="V985" s="28"/>
      <c r="AA985" s="193"/>
      <c r="AC985" s="28"/>
      <c r="AD985" s="28"/>
      <c r="AE985" s="28"/>
      <c r="AJ985" s="193"/>
      <c r="AL985" s="28"/>
      <c r="AM985" s="28"/>
      <c r="AN985" s="28"/>
      <c r="AS985" s="193"/>
      <c r="AU985" s="28"/>
      <c r="AV985" s="28"/>
      <c r="AW985" s="28"/>
      <c r="BB985" s="193"/>
      <c r="BD985" s="28"/>
      <c r="BE985" s="28"/>
      <c r="BF985" s="28"/>
      <c r="BK985" s="193"/>
      <c r="BM985" s="28"/>
      <c r="BN985" s="28"/>
      <c r="BO985" s="28"/>
      <c r="BT985" s="193"/>
      <c r="BV985" s="28"/>
      <c r="BW985" s="28"/>
      <c r="BX985" s="28"/>
      <c r="CC985" s="193"/>
      <c r="CE985" s="28"/>
      <c r="CF985" s="28"/>
      <c r="CG985" s="28"/>
      <c r="CL985" s="193"/>
      <c r="CN985" s="28"/>
      <c r="CO985" s="28"/>
      <c r="CP985" s="28"/>
      <c r="CU985" s="193"/>
      <c r="CW985" s="28"/>
      <c r="CX985" s="28"/>
      <c r="CY985" s="28"/>
      <c r="DD985" s="193"/>
      <c r="DF985" s="28"/>
      <c r="DG985" s="28"/>
      <c r="DH985" s="28"/>
      <c r="DM985" s="193"/>
      <c r="DO985" s="28"/>
      <c r="DP985" s="28"/>
      <c r="DQ985" s="28"/>
      <c r="DV985" s="193"/>
      <c r="DX985" s="28"/>
      <c r="DY985" s="28"/>
      <c r="DZ985" s="28"/>
      <c r="EE985" s="193"/>
      <c r="EG985" s="28"/>
      <c r="EH985" s="28"/>
      <c r="EI985" s="28"/>
      <c r="EN985" s="193"/>
      <c r="EP985" s="28"/>
      <c r="EQ985" s="28"/>
      <c r="ER985" s="28"/>
      <c r="EW985" s="193"/>
      <c r="EY985" s="28"/>
      <c r="EZ985" s="28"/>
      <c r="FA985" s="28"/>
      <c r="FF985" s="193"/>
      <c r="FH985" s="28"/>
      <c r="FI985" s="28"/>
      <c r="FJ985" s="28"/>
      <c r="FO985" s="193"/>
      <c r="FQ985" s="28"/>
      <c r="FR985" s="28"/>
      <c r="FS985" s="28"/>
      <c r="FX985" s="193"/>
      <c r="FZ985" s="28"/>
      <c r="GA985" s="28"/>
      <c r="GB985" s="28"/>
      <c r="GG985" s="193"/>
      <c r="GI985" s="28"/>
      <c r="GJ985" s="28"/>
      <c r="GK985" s="28"/>
      <c r="GP985" s="193"/>
      <c r="GR985" s="28"/>
      <c r="GS985" s="28"/>
      <c r="GT985" s="28"/>
      <c r="GY985" s="193"/>
      <c r="HA985" s="28"/>
      <c r="HB985" s="28"/>
      <c r="HC985" s="28"/>
      <c r="HH985" s="193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">
      <c r="A986" s="205" t="s">
        <v>2342</v>
      </c>
      <c r="B986" s="28"/>
      <c r="C986" s="378"/>
      <c r="D986" s="376" t="s">
        <v>129</v>
      </c>
      <c r="E986" s="50">
        <f>COUNTIF($A$712:$BAG$785,A986)</f>
        <v>0</v>
      </c>
      <c r="F986" s="279">
        <f>SUM(G986:K986)</f>
        <v>0</v>
      </c>
      <c r="N986" s="28"/>
      <c r="R986" s="28"/>
      <c r="T986" s="28"/>
      <c r="U986" s="28"/>
      <c r="V986" s="28"/>
      <c r="AA986" s="28"/>
      <c r="AC986" s="28"/>
      <c r="AD986" s="28"/>
      <c r="AE986" s="28"/>
      <c r="AJ986" s="28"/>
      <c r="AL986" s="28"/>
      <c r="AM986" s="28"/>
      <c r="AN986" s="28"/>
      <c r="AS986" s="28"/>
      <c r="AU986" s="28"/>
      <c r="AV986" s="28"/>
      <c r="AW986" s="28"/>
      <c r="BB986" s="28"/>
      <c r="BD986" s="28"/>
      <c r="BE986" s="28"/>
      <c r="BF986" s="28"/>
      <c r="BK986" s="28"/>
      <c r="BM986" s="28"/>
      <c r="BN986" s="28"/>
      <c r="BO986" s="28"/>
      <c r="BT986" s="28"/>
      <c r="BV986" s="28"/>
      <c r="BW986" s="28"/>
      <c r="BX986" s="28"/>
      <c r="CC986" s="28"/>
      <c r="CE986" s="28"/>
      <c r="CF986" s="28"/>
      <c r="CG986" s="28"/>
      <c r="CL986" s="28"/>
      <c r="CN986" s="28"/>
      <c r="CO986" s="28"/>
      <c r="CP986" s="28"/>
      <c r="CU986" s="28"/>
      <c r="CW986" s="28"/>
      <c r="CX986" s="28"/>
      <c r="CY986" s="28"/>
      <c r="DD986" s="28"/>
      <c r="DF986" s="28"/>
      <c r="DG986" s="28"/>
      <c r="DH986" s="28"/>
      <c r="DM986" s="28"/>
      <c r="DO986" s="28"/>
      <c r="DP986" s="28"/>
      <c r="DQ986" s="28"/>
      <c r="DV986" s="28"/>
      <c r="DX986" s="28"/>
      <c r="DY986" s="28"/>
      <c r="DZ986" s="28"/>
      <c r="EE986" s="28"/>
      <c r="EG986" s="28"/>
      <c r="EH986" s="28"/>
      <c r="EI986" s="28"/>
      <c r="EN986" s="28"/>
      <c r="EP986" s="28"/>
      <c r="EQ986" s="28"/>
      <c r="ER986" s="28"/>
      <c r="EW986" s="28"/>
      <c r="EY986" s="28"/>
      <c r="EZ986" s="28"/>
      <c r="FA986" s="28"/>
      <c r="FF986" s="28"/>
      <c r="FH986" s="28"/>
      <c r="FI986" s="28"/>
      <c r="FJ986" s="28"/>
      <c r="FO986" s="28"/>
      <c r="FQ986" s="28"/>
      <c r="FR986" s="28"/>
      <c r="FS986" s="28"/>
      <c r="FX986" s="28"/>
      <c r="FZ986" s="28"/>
      <c r="GA986" s="28"/>
      <c r="GB986" s="28"/>
      <c r="GG986" s="28"/>
      <c r="GI986" s="28"/>
      <c r="GJ986" s="28"/>
      <c r="GK986" s="28"/>
      <c r="GP986" s="28"/>
      <c r="GR986" s="28"/>
      <c r="GS986" s="28"/>
      <c r="GT986" s="28"/>
      <c r="GY986" s="28"/>
      <c r="HA986" s="28"/>
      <c r="HB986" s="28"/>
      <c r="HC986" s="28"/>
      <c r="HH986" s="28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11" t="s">
        <v>1975</v>
      </c>
      <c r="B987" s="28"/>
      <c r="C987" s="271"/>
      <c r="D987" s="376" t="s">
        <v>129</v>
      </c>
      <c r="E987" s="50">
        <f>COUNTIF($A$712:$BAG$785,A987)</f>
        <v>3</v>
      </c>
      <c r="F987" s="279">
        <f>SUM(G987:K987)</f>
        <v>0</v>
      </c>
      <c r="N987" s="28"/>
      <c r="R987" s="193"/>
      <c r="T987" s="28"/>
      <c r="U987" s="28"/>
      <c r="V987" s="28"/>
      <c r="AA987" s="193"/>
      <c r="AC987" s="28"/>
      <c r="AD987" s="28"/>
      <c r="AE987" s="28"/>
      <c r="AJ987" s="193"/>
      <c r="AL987" s="28"/>
      <c r="AM987" s="28"/>
      <c r="AN987" s="28"/>
      <c r="AS987" s="193"/>
      <c r="AU987" s="28"/>
      <c r="AV987" s="28"/>
      <c r="AW987" s="28"/>
      <c r="BB987" s="193"/>
      <c r="BD987" s="28"/>
      <c r="BE987" s="28"/>
      <c r="BF987" s="28"/>
      <c r="BK987" s="193"/>
      <c r="BM987" s="28"/>
      <c r="BN987" s="28"/>
      <c r="BO987" s="28"/>
      <c r="BT987" s="193"/>
      <c r="BV987" s="28"/>
      <c r="BW987" s="28"/>
      <c r="BX987" s="28"/>
      <c r="CC987" s="193"/>
      <c r="CE987" s="28"/>
      <c r="CF987" s="28"/>
      <c r="CG987" s="28"/>
      <c r="CL987" s="193"/>
      <c r="CN987" s="28"/>
      <c r="CO987" s="28"/>
      <c r="CP987" s="28"/>
      <c r="CU987" s="193"/>
      <c r="CW987" s="28"/>
      <c r="CX987" s="28"/>
      <c r="CY987" s="28"/>
      <c r="DD987" s="193"/>
      <c r="DF987" s="28"/>
      <c r="DG987" s="28"/>
      <c r="DH987" s="28"/>
      <c r="DM987" s="193"/>
      <c r="DO987" s="28"/>
      <c r="DP987" s="28"/>
      <c r="DQ987" s="28"/>
      <c r="DV987" s="193"/>
      <c r="DX987" s="28"/>
      <c r="DY987" s="28"/>
      <c r="DZ987" s="28"/>
      <c r="EE987" s="193"/>
      <c r="EG987" s="28"/>
      <c r="EH987" s="28"/>
      <c r="EI987" s="28"/>
      <c r="EN987" s="193"/>
      <c r="EP987" s="28"/>
      <c r="EQ987" s="28"/>
      <c r="ER987" s="28"/>
      <c r="EW987" s="193"/>
      <c r="EY987" s="28"/>
      <c r="EZ987" s="28"/>
      <c r="FA987" s="28"/>
      <c r="FF987" s="193"/>
      <c r="FH987" s="28"/>
      <c r="FI987" s="28"/>
      <c r="FJ987" s="28"/>
      <c r="FO987" s="193"/>
      <c r="FQ987" s="28"/>
      <c r="FR987" s="28"/>
      <c r="FS987" s="28"/>
      <c r="FX987" s="193"/>
      <c r="FZ987" s="28"/>
      <c r="GA987" s="28"/>
      <c r="GB987" s="28"/>
      <c r="GG987" s="193"/>
      <c r="GI987" s="28"/>
      <c r="GJ987" s="28"/>
      <c r="GK987" s="28"/>
      <c r="GP987" s="193"/>
      <c r="GR987" s="28"/>
      <c r="GS987" s="28"/>
      <c r="GT987" s="28"/>
      <c r="GY987" s="193"/>
      <c r="HA987" s="28"/>
      <c r="HB987" s="28"/>
      <c r="HC987" s="28"/>
      <c r="HH987" s="193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">
      <c r="A988" s="205" t="s">
        <v>2932</v>
      </c>
      <c r="B988" s="39"/>
      <c r="C988" s="39"/>
      <c r="D988" s="376" t="s">
        <v>129</v>
      </c>
      <c r="E988" s="50">
        <f>COUNTIF($A$712:$BAG$785,A988)</f>
        <v>0</v>
      </c>
      <c r="F988" s="279">
        <f>SUM(G988:K988)</f>
        <v>0</v>
      </c>
      <c r="H988" s="402"/>
      <c r="I988" s="402"/>
      <c r="N988" s="28"/>
      <c r="R988" s="193"/>
      <c r="T988" s="28"/>
      <c r="U988" s="28"/>
      <c r="V988" s="28"/>
      <c r="AA988" s="193"/>
      <c r="AC988" s="28"/>
      <c r="AD988" s="28"/>
      <c r="AE988" s="28"/>
      <c r="AJ988" s="193"/>
      <c r="AL988" s="28"/>
      <c r="AM988" s="28"/>
      <c r="AN988" s="28"/>
      <c r="AS988" s="193"/>
      <c r="AU988" s="28"/>
      <c r="AV988" s="28"/>
      <c r="AW988" s="28"/>
      <c r="BB988" s="193"/>
      <c r="BD988" s="28"/>
      <c r="BE988" s="28"/>
      <c r="BF988" s="28"/>
      <c r="BK988" s="193"/>
      <c r="BM988" s="28"/>
      <c r="BN988" s="28"/>
      <c r="BO988" s="28"/>
      <c r="BT988" s="193"/>
      <c r="BV988" s="28"/>
      <c r="BW988" s="28"/>
      <c r="BX988" s="28"/>
      <c r="CC988" s="193"/>
      <c r="CE988" s="28"/>
      <c r="CF988" s="28"/>
      <c r="CG988" s="28"/>
      <c r="CL988" s="193"/>
      <c r="CN988" s="28"/>
      <c r="CO988" s="28"/>
      <c r="CP988" s="28"/>
      <c r="CU988" s="193"/>
      <c r="CW988" s="28"/>
      <c r="CX988" s="28"/>
      <c r="CY988" s="28"/>
      <c r="DD988" s="193"/>
      <c r="DF988" s="28"/>
      <c r="DG988" s="28"/>
      <c r="DH988" s="28"/>
      <c r="DM988" s="193"/>
      <c r="DO988" s="28"/>
      <c r="DP988" s="28"/>
      <c r="DQ988" s="28"/>
      <c r="DV988" s="193"/>
      <c r="DX988" s="28"/>
      <c r="DY988" s="28"/>
      <c r="DZ988" s="28"/>
      <c r="EE988" s="193"/>
      <c r="EG988" s="28"/>
      <c r="EH988" s="28"/>
      <c r="EI988" s="28"/>
      <c r="EN988" s="193"/>
      <c r="EP988" s="28"/>
      <c r="EQ988" s="28"/>
      <c r="ER988" s="28"/>
      <c r="EW988" s="193"/>
      <c r="EY988" s="28"/>
      <c r="EZ988" s="28"/>
      <c r="FA988" s="28"/>
      <c r="FF988" s="193"/>
      <c r="FH988" s="28"/>
      <c r="FI988" s="28"/>
      <c r="FJ988" s="28"/>
      <c r="FO988" s="193"/>
      <c r="FQ988" s="28"/>
      <c r="FR988" s="28"/>
      <c r="FS988" s="28"/>
      <c r="FX988" s="193"/>
      <c r="FZ988" s="28"/>
      <c r="GA988" s="28"/>
      <c r="GB988" s="28"/>
      <c r="GG988" s="193"/>
      <c r="GI988" s="28"/>
      <c r="GJ988" s="28"/>
      <c r="GK988" s="28"/>
      <c r="GP988" s="193"/>
      <c r="GR988" s="28"/>
      <c r="GS988" s="28"/>
      <c r="GT988" s="28"/>
      <c r="GY988" s="193"/>
      <c r="HA988" s="28"/>
      <c r="HB988" s="28"/>
      <c r="HC988" s="28"/>
      <c r="HH988" s="193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205" t="s">
        <v>2282</v>
      </c>
      <c r="B989" s="378"/>
      <c r="C989" s="378"/>
      <c r="D989" s="376" t="s">
        <v>130</v>
      </c>
      <c r="E989" s="50">
        <f>COUNTIF($A$712:$BAG$785,A989)</f>
        <v>1</v>
      </c>
      <c r="F989" s="279">
        <f>SUM(G989:K989)</f>
        <v>0</v>
      </c>
      <c r="N989" s="28"/>
      <c r="R989" s="193"/>
      <c r="T989" s="28"/>
      <c r="U989" s="28"/>
      <c r="V989" s="28"/>
      <c r="AA989" s="193"/>
      <c r="AC989" s="28"/>
      <c r="AD989" s="28"/>
      <c r="AE989" s="28"/>
      <c r="AJ989" s="193"/>
      <c r="AL989" s="28"/>
      <c r="AM989" s="28"/>
      <c r="AN989" s="28"/>
      <c r="AS989" s="193"/>
      <c r="AU989" s="28"/>
      <c r="AV989" s="28"/>
      <c r="AW989" s="28"/>
      <c r="BB989" s="193"/>
      <c r="BD989" s="28"/>
      <c r="BE989" s="28"/>
      <c r="BF989" s="28"/>
      <c r="BK989" s="193"/>
      <c r="BM989" s="28"/>
      <c r="BN989" s="28"/>
      <c r="BO989" s="28"/>
      <c r="BT989" s="193"/>
      <c r="BV989" s="28"/>
      <c r="BW989" s="28"/>
      <c r="BX989" s="28"/>
      <c r="CC989" s="193"/>
      <c r="CE989" s="28"/>
      <c r="CF989" s="28"/>
      <c r="CG989" s="28"/>
      <c r="CL989" s="193"/>
      <c r="CN989" s="28"/>
      <c r="CO989" s="28"/>
      <c r="CP989" s="28"/>
      <c r="CU989" s="193"/>
      <c r="CW989" s="28"/>
      <c r="CX989" s="28"/>
      <c r="CY989" s="28"/>
      <c r="DD989" s="193"/>
      <c r="DF989" s="28"/>
      <c r="DG989" s="28"/>
      <c r="DH989" s="28"/>
      <c r="DM989" s="193"/>
      <c r="DO989" s="28"/>
      <c r="DP989" s="28"/>
      <c r="DQ989" s="28"/>
      <c r="DV989" s="193"/>
      <c r="DX989" s="28"/>
      <c r="DY989" s="28"/>
      <c r="DZ989" s="28"/>
      <c r="EE989" s="193"/>
      <c r="EG989" s="28"/>
      <c r="EH989" s="28"/>
      <c r="EI989" s="28"/>
      <c r="EN989" s="193"/>
      <c r="EP989" s="28"/>
      <c r="EQ989" s="28"/>
      <c r="ER989" s="28"/>
      <c r="EW989" s="193"/>
      <c r="EY989" s="28"/>
      <c r="EZ989" s="28"/>
      <c r="FA989" s="28"/>
      <c r="FF989" s="193"/>
      <c r="FH989" s="28"/>
      <c r="FI989" s="28"/>
      <c r="FJ989" s="28"/>
      <c r="FO989" s="193"/>
      <c r="FQ989" s="28"/>
      <c r="FR989" s="28"/>
      <c r="FS989" s="28"/>
      <c r="FX989" s="193"/>
      <c r="FZ989" s="28"/>
      <c r="GA989" s="28"/>
      <c r="GB989" s="28"/>
      <c r="GG989" s="193"/>
      <c r="GI989" s="28"/>
      <c r="GJ989" s="28"/>
      <c r="GK989" s="28"/>
      <c r="GP989" s="193"/>
      <c r="GR989" s="28"/>
      <c r="GS989" s="28"/>
      <c r="GT989" s="28"/>
      <c r="GY989" s="193"/>
      <c r="HA989" s="28"/>
      <c r="HB989" s="28"/>
      <c r="HC989" s="28"/>
      <c r="HH989" s="193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205" t="s">
        <v>3328</v>
      </c>
      <c r="B990" s="28"/>
      <c r="C990" s="28"/>
      <c r="D990" s="376" t="s">
        <v>130</v>
      </c>
      <c r="E990" s="50">
        <f>COUNTIF($A$712:$BAG$785,A990)</f>
        <v>0</v>
      </c>
      <c r="F990" s="279">
        <f>SUM(G990:K990)</f>
        <v>0</v>
      </c>
      <c r="I990" s="402"/>
      <c r="N990" s="28"/>
      <c r="R990" s="193"/>
      <c r="T990" s="28"/>
      <c r="U990" s="28"/>
      <c r="V990" s="28"/>
      <c r="AA990" s="193"/>
      <c r="AC990" s="28"/>
      <c r="AD990" s="28"/>
      <c r="AE990" s="28"/>
      <c r="AJ990" s="193"/>
      <c r="AL990" s="28"/>
      <c r="AM990" s="28"/>
      <c r="AN990" s="28"/>
      <c r="AS990" s="193"/>
      <c r="AU990" s="28"/>
      <c r="AV990" s="28"/>
      <c r="AW990" s="28"/>
      <c r="BB990" s="193"/>
      <c r="BD990" s="28"/>
      <c r="BE990" s="28"/>
      <c r="BF990" s="28"/>
      <c r="BK990" s="193"/>
      <c r="BM990" s="28"/>
      <c r="BN990" s="28"/>
      <c r="BO990" s="28"/>
      <c r="BT990" s="193"/>
      <c r="BV990" s="28"/>
      <c r="BW990" s="28"/>
      <c r="BX990" s="28"/>
      <c r="CC990" s="193"/>
      <c r="CE990" s="28"/>
      <c r="CF990" s="28"/>
      <c r="CG990" s="28"/>
      <c r="CL990" s="193"/>
      <c r="CN990" s="28"/>
      <c r="CO990" s="28"/>
      <c r="CP990" s="28"/>
      <c r="CU990" s="193"/>
      <c r="CW990" s="28"/>
      <c r="CX990" s="28"/>
      <c r="CY990" s="28"/>
      <c r="DD990" s="193"/>
      <c r="DF990" s="28"/>
      <c r="DG990" s="28"/>
      <c r="DH990" s="28"/>
      <c r="DM990" s="193"/>
      <c r="DO990" s="28"/>
      <c r="DP990" s="28"/>
      <c r="DQ990" s="28"/>
      <c r="DV990" s="193"/>
      <c r="DX990" s="28"/>
      <c r="DY990" s="28"/>
      <c r="DZ990" s="28"/>
      <c r="EE990" s="193"/>
      <c r="EG990" s="28"/>
      <c r="EH990" s="28"/>
      <c r="EI990" s="28"/>
      <c r="EN990" s="193"/>
      <c r="EP990" s="28"/>
      <c r="EQ990" s="28"/>
      <c r="ER990" s="28"/>
      <c r="EW990" s="193"/>
      <c r="EY990" s="28"/>
      <c r="EZ990" s="28"/>
      <c r="FA990" s="28"/>
      <c r="FF990" s="193"/>
      <c r="FH990" s="28"/>
      <c r="FI990" s="28"/>
      <c r="FJ990" s="28"/>
      <c r="FO990" s="193"/>
      <c r="FQ990" s="28"/>
      <c r="FR990" s="28"/>
      <c r="FS990" s="28"/>
      <c r="FX990" s="193"/>
      <c r="FZ990" s="28"/>
      <c r="GA990" s="28"/>
      <c r="GB990" s="28"/>
      <c r="GG990" s="193"/>
      <c r="GI990" s="28"/>
      <c r="GJ990" s="28"/>
      <c r="GK990" s="28"/>
      <c r="GP990" s="193"/>
      <c r="GR990" s="28"/>
      <c r="GS990" s="28"/>
      <c r="GT990" s="28"/>
      <c r="GY990" s="193"/>
      <c r="HA990" s="28"/>
      <c r="HB990" s="28"/>
      <c r="HC990" s="28"/>
      <c r="HH990" s="193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.75">
      <c r="A991" s="311" t="s">
        <v>508</v>
      </c>
      <c r="B991" s="375"/>
      <c r="C991" s="375"/>
      <c r="D991" s="376" t="s">
        <v>132</v>
      </c>
      <c r="E991" s="50">
        <f>COUNTIF($A$712:$BAG$785,A991)</f>
        <v>15</v>
      </c>
      <c r="F991" s="279">
        <f>SUM(G991:K991)</f>
        <v>0</v>
      </c>
      <c r="N991" s="28"/>
      <c r="R991" s="193"/>
      <c r="T991" s="28"/>
      <c r="U991" s="28"/>
      <c r="V991" s="28"/>
      <c r="AA991" s="193"/>
      <c r="AC991" s="28"/>
      <c r="AD991" s="28"/>
      <c r="AE991" s="28"/>
      <c r="AJ991" s="193"/>
      <c r="AL991" s="28"/>
      <c r="AM991" s="28"/>
      <c r="AN991" s="28"/>
      <c r="AS991" s="193"/>
      <c r="AU991" s="28"/>
      <c r="AV991" s="28"/>
      <c r="AW991" s="28"/>
      <c r="BB991" s="193"/>
      <c r="BD991" s="28"/>
      <c r="BE991" s="28"/>
      <c r="BF991" s="28"/>
      <c r="BK991" s="193"/>
      <c r="BM991" s="28"/>
      <c r="BN991" s="28"/>
      <c r="BO991" s="28"/>
      <c r="BT991" s="193"/>
      <c r="BV991" s="28"/>
      <c r="BW991" s="28"/>
      <c r="BX991" s="28"/>
      <c r="CC991" s="193"/>
      <c r="CE991" s="28"/>
      <c r="CF991" s="28"/>
      <c r="CG991" s="28"/>
      <c r="CL991" s="193"/>
      <c r="CN991" s="28"/>
      <c r="CO991" s="28"/>
      <c r="CP991" s="28"/>
      <c r="CU991" s="193"/>
      <c r="CW991" s="28"/>
      <c r="CX991" s="28"/>
      <c r="CY991" s="28"/>
      <c r="DD991" s="193"/>
      <c r="DF991" s="28"/>
      <c r="DG991" s="28"/>
      <c r="DH991" s="28"/>
      <c r="DM991" s="193"/>
      <c r="DO991" s="28"/>
      <c r="DP991" s="28"/>
      <c r="DQ991" s="28"/>
      <c r="DV991" s="193"/>
      <c r="DX991" s="28"/>
      <c r="DY991" s="28"/>
      <c r="DZ991" s="28"/>
      <c r="EE991" s="193"/>
      <c r="EG991" s="28"/>
      <c r="EH991" s="28"/>
      <c r="EI991" s="28"/>
      <c r="EN991" s="193"/>
      <c r="EP991" s="28"/>
      <c r="EQ991" s="28"/>
      <c r="ER991" s="28"/>
      <c r="EW991" s="193"/>
      <c r="EY991" s="28"/>
      <c r="EZ991" s="28"/>
      <c r="FA991" s="28"/>
      <c r="FF991" s="193"/>
      <c r="FH991" s="28"/>
      <c r="FI991" s="28"/>
      <c r="FJ991" s="28"/>
      <c r="FO991" s="193"/>
      <c r="FQ991" s="28"/>
      <c r="FR991" s="28"/>
      <c r="FS991" s="28"/>
      <c r="FX991" s="193"/>
      <c r="FZ991" s="28"/>
      <c r="GA991" s="28"/>
      <c r="GB991" s="28"/>
      <c r="GG991" s="193"/>
      <c r="GI991" s="28"/>
      <c r="GJ991" s="28"/>
      <c r="GK991" s="28"/>
      <c r="GP991" s="193"/>
      <c r="GR991" s="28"/>
      <c r="GS991" s="28"/>
      <c r="GT991" s="28"/>
      <c r="GY991" s="193"/>
      <c r="HA991" s="28"/>
      <c r="HB991" s="28"/>
      <c r="HC991" s="28"/>
      <c r="HH991" s="193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">
      <c r="A992" s="311" t="s">
        <v>520</v>
      </c>
      <c r="B992" s="28"/>
      <c r="C992" s="271"/>
      <c r="D992" s="376" t="s">
        <v>130</v>
      </c>
      <c r="E992" s="50">
        <f>COUNTIF($A$712:$BAG$785,A992)</f>
        <v>6</v>
      </c>
      <c r="F992" s="279">
        <f>SUM(G992:K992)</f>
        <v>0</v>
      </c>
      <c r="J992" s="402"/>
      <c r="K992" s="402"/>
      <c r="N992" s="28"/>
      <c r="R992" s="193"/>
      <c r="T992" s="28"/>
      <c r="U992" s="28"/>
      <c r="V992" s="28"/>
      <c r="AA992" s="193"/>
      <c r="AC992" s="28"/>
      <c r="AD992" s="28"/>
      <c r="AE992" s="28"/>
      <c r="AJ992" s="193"/>
      <c r="AL992" s="28"/>
      <c r="AM992" s="28"/>
      <c r="AN992" s="28"/>
      <c r="AS992" s="193"/>
      <c r="AU992" s="28"/>
      <c r="AV992" s="28"/>
      <c r="AW992" s="28"/>
      <c r="BB992" s="193"/>
      <c r="BD992" s="28"/>
      <c r="BE992" s="28"/>
      <c r="BF992" s="28"/>
      <c r="BK992" s="193"/>
      <c r="BM992" s="28"/>
      <c r="BN992" s="28"/>
      <c r="BO992" s="28"/>
      <c r="BT992" s="193"/>
      <c r="BV992" s="28"/>
      <c r="BW992" s="28"/>
      <c r="BX992" s="28"/>
      <c r="CC992" s="193"/>
      <c r="CE992" s="28"/>
      <c r="CF992" s="28"/>
      <c r="CG992" s="28"/>
      <c r="CL992" s="193"/>
      <c r="CN992" s="28"/>
      <c r="CO992" s="28"/>
      <c r="CP992" s="28"/>
      <c r="CU992" s="193"/>
      <c r="CW992" s="28"/>
      <c r="CX992" s="28"/>
      <c r="CY992" s="28"/>
      <c r="DD992" s="193"/>
      <c r="DF992" s="28"/>
      <c r="DG992" s="28"/>
      <c r="DH992" s="28"/>
      <c r="DM992" s="193"/>
      <c r="DO992" s="28"/>
      <c r="DP992" s="28"/>
      <c r="DQ992" s="28"/>
      <c r="DV992" s="193"/>
      <c r="DX992" s="28"/>
      <c r="DY992" s="28"/>
      <c r="DZ992" s="28"/>
      <c r="EE992" s="193"/>
      <c r="EG992" s="28"/>
      <c r="EH992" s="28"/>
      <c r="EI992" s="28"/>
      <c r="EN992" s="193"/>
      <c r="EP992" s="28"/>
      <c r="EQ992" s="28"/>
      <c r="ER992" s="28"/>
      <c r="EW992" s="193"/>
      <c r="EY992" s="28"/>
      <c r="EZ992" s="28"/>
      <c r="FA992" s="28"/>
      <c r="FF992" s="193"/>
      <c r="FH992" s="28"/>
      <c r="FI992" s="28"/>
      <c r="FJ992" s="28"/>
      <c r="FO992" s="193"/>
      <c r="FQ992" s="28"/>
      <c r="FR992" s="28"/>
      <c r="FS992" s="28"/>
      <c r="FX992" s="193"/>
      <c r="FZ992" s="28"/>
      <c r="GA992" s="28"/>
      <c r="GB992" s="28"/>
      <c r="GG992" s="193"/>
      <c r="GI992" s="28"/>
      <c r="GJ992" s="28"/>
      <c r="GK992" s="28"/>
      <c r="GP992" s="193"/>
      <c r="GR992" s="28"/>
      <c r="GS992" s="28"/>
      <c r="GT992" s="28"/>
      <c r="GY992" s="193"/>
      <c r="HA992" s="28"/>
      <c r="HB992" s="28"/>
      <c r="HC992" s="28"/>
      <c r="HH992" s="193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311" t="s">
        <v>789</v>
      </c>
      <c r="B993" s="28"/>
      <c r="C993" s="28"/>
      <c r="D993" s="376" t="s">
        <v>129</v>
      </c>
      <c r="E993" s="50">
        <f>COUNTIF($A$712:$BAG$785,A993)</f>
        <v>1</v>
      </c>
      <c r="F993" s="279">
        <f>SUM(G993:K993)</f>
        <v>0</v>
      </c>
      <c r="N993" s="28"/>
      <c r="R993" s="193"/>
      <c r="T993" s="28"/>
      <c r="U993" s="28"/>
      <c r="V993" s="28"/>
      <c r="AA993" s="193"/>
      <c r="AC993" s="28"/>
      <c r="AD993" s="28"/>
      <c r="AE993" s="28"/>
      <c r="AJ993" s="193"/>
      <c r="AL993" s="28"/>
      <c r="AM993" s="28"/>
      <c r="AN993" s="28"/>
      <c r="AS993" s="193"/>
      <c r="AU993" s="28"/>
      <c r="AV993" s="28"/>
      <c r="AW993" s="28"/>
      <c r="BB993" s="193"/>
      <c r="BD993" s="28"/>
      <c r="BE993" s="28"/>
      <c r="BF993" s="28"/>
      <c r="BK993" s="193"/>
      <c r="BM993" s="28"/>
      <c r="BN993" s="28"/>
      <c r="BO993" s="28"/>
      <c r="BT993" s="193"/>
      <c r="BV993" s="28"/>
      <c r="BW993" s="28"/>
      <c r="BX993" s="28"/>
      <c r="CC993" s="193"/>
      <c r="CE993" s="28"/>
      <c r="CF993" s="28"/>
      <c r="CG993" s="28"/>
      <c r="CL993" s="193"/>
      <c r="CN993" s="28"/>
      <c r="CO993" s="28"/>
      <c r="CP993" s="28"/>
      <c r="CU993" s="193"/>
      <c r="CW993" s="28"/>
      <c r="CX993" s="28"/>
      <c r="CY993" s="28"/>
      <c r="DD993" s="193"/>
      <c r="DF993" s="28"/>
      <c r="DG993" s="28"/>
      <c r="DH993" s="28"/>
      <c r="DM993" s="193"/>
      <c r="DO993" s="28"/>
      <c r="DP993" s="28"/>
      <c r="DQ993" s="28"/>
      <c r="DV993" s="193"/>
      <c r="DX993" s="28"/>
      <c r="DY993" s="28"/>
      <c r="DZ993" s="28"/>
      <c r="EE993" s="193"/>
      <c r="EG993" s="28"/>
      <c r="EH993" s="28"/>
      <c r="EI993" s="28"/>
      <c r="EN993" s="193"/>
      <c r="EP993" s="28"/>
      <c r="EQ993" s="28"/>
      <c r="ER993" s="28"/>
      <c r="EW993" s="193"/>
      <c r="EY993" s="28"/>
      <c r="EZ993" s="28"/>
      <c r="FA993" s="28"/>
      <c r="FF993" s="193"/>
      <c r="FH993" s="28"/>
      <c r="FI993" s="28"/>
      <c r="FJ993" s="28"/>
      <c r="FO993" s="193"/>
      <c r="FQ993" s="28"/>
      <c r="FR993" s="28"/>
      <c r="FS993" s="28"/>
      <c r="FX993" s="193"/>
      <c r="FZ993" s="28"/>
      <c r="GA993" s="28"/>
      <c r="GB993" s="28"/>
      <c r="GG993" s="193"/>
      <c r="GI993" s="28"/>
      <c r="GJ993" s="28"/>
      <c r="GK993" s="28"/>
      <c r="GP993" s="193"/>
      <c r="GR993" s="28"/>
      <c r="GS993" s="28"/>
      <c r="GT993" s="28"/>
      <c r="GY993" s="193"/>
      <c r="HA993" s="28"/>
      <c r="HB993" s="28"/>
      <c r="HC993" s="28"/>
      <c r="HH993" s="193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205" t="s">
        <v>2767</v>
      </c>
      <c r="B994" s="39"/>
      <c r="C994" s="39"/>
      <c r="D994" s="376" t="s">
        <v>129</v>
      </c>
      <c r="E994" s="50">
        <f>COUNTIF($A$712:$BAG$785,A994)</f>
        <v>0</v>
      </c>
      <c r="F994" s="279">
        <f>SUM(G994:K994)</f>
        <v>0</v>
      </c>
      <c r="H994" s="402"/>
      <c r="I994" s="402"/>
      <c r="N994" s="28"/>
      <c r="R994" s="193"/>
      <c r="T994" s="28"/>
      <c r="U994" s="28"/>
      <c r="V994" s="28"/>
      <c r="AA994" s="193"/>
      <c r="AC994" s="28"/>
      <c r="AD994" s="28"/>
      <c r="AE994" s="28"/>
      <c r="AJ994" s="193"/>
      <c r="AL994" s="28"/>
      <c r="AM994" s="28"/>
      <c r="AN994" s="28"/>
      <c r="AS994" s="193"/>
      <c r="AU994" s="28"/>
      <c r="AV994" s="28"/>
      <c r="AW994" s="28"/>
      <c r="BB994" s="193"/>
      <c r="BD994" s="28"/>
      <c r="BE994" s="28"/>
      <c r="BF994" s="28"/>
      <c r="BK994" s="193"/>
      <c r="BM994" s="28"/>
      <c r="BN994" s="28"/>
      <c r="BO994" s="28"/>
      <c r="BT994" s="193"/>
      <c r="BV994" s="28"/>
      <c r="BW994" s="28"/>
      <c r="BX994" s="28"/>
      <c r="CC994" s="193"/>
      <c r="CE994" s="28"/>
      <c r="CF994" s="28"/>
      <c r="CG994" s="28"/>
      <c r="CL994" s="193"/>
      <c r="CN994" s="28"/>
      <c r="CO994" s="28"/>
      <c r="CP994" s="28"/>
      <c r="CU994" s="193"/>
      <c r="CW994" s="28"/>
      <c r="CX994" s="28"/>
      <c r="CY994" s="28"/>
      <c r="DD994" s="193"/>
      <c r="DF994" s="28"/>
      <c r="DG994" s="28"/>
      <c r="DH994" s="28"/>
      <c r="DM994" s="193"/>
      <c r="DO994" s="28"/>
      <c r="DP994" s="28"/>
      <c r="DQ994" s="28"/>
      <c r="DV994" s="193"/>
      <c r="DX994" s="28"/>
      <c r="DY994" s="28"/>
      <c r="DZ994" s="28"/>
      <c r="EE994" s="193"/>
      <c r="EG994" s="28"/>
      <c r="EH994" s="28"/>
      <c r="EI994" s="28"/>
      <c r="EN994" s="193"/>
      <c r="EP994" s="28"/>
      <c r="EQ994" s="28"/>
      <c r="ER994" s="28"/>
      <c r="EW994" s="193"/>
      <c r="EY994" s="28"/>
      <c r="EZ994" s="28"/>
      <c r="FA994" s="28"/>
      <c r="FF994" s="193"/>
      <c r="FH994" s="28"/>
      <c r="FI994" s="28"/>
      <c r="FJ994" s="28"/>
      <c r="FO994" s="193"/>
      <c r="FQ994" s="28"/>
      <c r="FR994" s="28"/>
      <c r="FS994" s="28"/>
      <c r="FX994" s="193"/>
      <c r="FZ994" s="28"/>
      <c r="GA994" s="28"/>
      <c r="GB994" s="28"/>
      <c r="GG994" s="193"/>
      <c r="GI994" s="28"/>
      <c r="GJ994" s="28"/>
      <c r="GK994" s="28"/>
      <c r="GP994" s="193"/>
      <c r="GR994" s="28"/>
      <c r="GS994" s="28"/>
      <c r="GT994" s="28"/>
      <c r="GY994" s="193"/>
      <c r="HA994" s="28"/>
      <c r="HB994" s="28"/>
      <c r="HC994" s="28"/>
      <c r="HH994" s="193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11" t="s">
        <v>543</v>
      </c>
      <c r="B995" s="28"/>
      <c r="C995" s="375"/>
      <c r="D995" s="376" t="s">
        <v>136</v>
      </c>
      <c r="E995" s="50">
        <f>COUNTIF($A$712:$BAG$785,A995)</f>
        <v>17</v>
      </c>
      <c r="F995" s="279">
        <f>SUM(G995:K995)</f>
        <v>16</v>
      </c>
      <c r="J995" s="50">
        <v>16</v>
      </c>
      <c r="N995" s="28"/>
      <c r="R995" s="193"/>
      <c r="T995" s="28"/>
      <c r="U995" s="28"/>
      <c r="V995" s="28"/>
      <c r="AA995" s="193"/>
      <c r="AC995" s="28"/>
      <c r="AD995" s="28"/>
      <c r="AE995" s="28"/>
      <c r="AJ995" s="193"/>
      <c r="AL995" s="28"/>
      <c r="AM995" s="28"/>
      <c r="AN995" s="28"/>
      <c r="AS995" s="193"/>
      <c r="AU995" s="28"/>
      <c r="AV995" s="28"/>
      <c r="AW995" s="28"/>
      <c r="BB995" s="193"/>
      <c r="BD995" s="28"/>
      <c r="BE995" s="28"/>
      <c r="BF995" s="28"/>
      <c r="BK995" s="193"/>
      <c r="BM995" s="28"/>
      <c r="BN995" s="28"/>
      <c r="BO995" s="28"/>
      <c r="BT995" s="193"/>
      <c r="BV995" s="28"/>
      <c r="BW995" s="28"/>
      <c r="BX995" s="28"/>
      <c r="CC995" s="193"/>
      <c r="CE995" s="28"/>
      <c r="CF995" s="28"/>
      <c r="CG995" s="28"/>
      <c r="CL995" s="193"/>
      <c r="CN995" s="28"/>
      <c r="CO995" s="28"/>
      <c r="CP995" s="28"/>
      <c r="CU995" s="193"/>
      <c r="CW995" s="28"/>
      <c r="CX995" s="28"/>
      <c r="CY995" s="28"/>
      <c r="DD995" s="193"/>
      <c r="DF995" s="28"/>
      <c r="DG995" s="28"/>
      <c r="DH995" s="28"/>
      <c r="DM995" s="193"/>
      <c r="DO995" s="28"/>
      <c r="DP995" s="28"/>
      <c r="DQ995" s="28"/>
      <c r="DV995" s="193"/>
      <c r="DX995" s="28"/>
      <c r="DY995" s="28"/>
      <c r="DZ995" s="28"/>
      <c r="EE995" s="193"/>
      <c r="EG995" s="28"/>
      <c r="EH995" s="28"/>
      <c r="EI995" s="28"/>
      <c r="EN995" s="193"/>
      <c r="EP995" s="28"/>
      <c r="EQ995" s="28"/>
      <c r="ER995" s="28"/>
      <c r="EW995" s="193"/>
      <c r="EY995" s="28"/>
      <c r="EZ995" s="28"/>
      <c r="FA995" s="28"/>
      <c r="FF995" s="193"/>
      <c r="FH995" s="28"/>
      <c r="FI995" s="28"/>
      <c r="FJ995" s="28"/>
      <c r="FO995" s="193"/>
      <c r="FQ995" s="28"/>
      <c r="FR995" s="28"/>
      <c r="FS995" s="28"/>
      <c r="FX995" s="193"/>
      <c r="FZ995" s="28"/>
      <c r="GA995" s="28"/>
      <c r="GB995" s="28"/>
      <c r="GG995" s="193"/>
      <c r="GI995" s="28"/>
      <c r="GJ995" s="28"/>
      <c r="GK995" s="28"/>
      <c r="GP995" s="193"/>
      <c r="GR995" s="28"/>
      <c r="GS995" s="28"/>
      <c r="GT995" s="28"/>
      <c r="GY995" s="193"/>
      <c r="HA995" s="28"/>
      <c r="HB995" s="28"/>
      <c r="HC995" s="28"/>
      <c r="HH995" s="193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.75">
      <c r="A996" s="311" t="s">
        <v>491</v>
      </c>
      <c r="B996" s="274"/>
      <c r="C996" s="375"/>
      <c r="D996" s="376" t="s">
        <v>137</v>
      </c>
      <c r="E996" s="50">
        <f>COUNTIF($A$712:$BAG$785,A996)</f>
        <v>16</v>
      </c>
      <c r="F996" s="279">
        <f>SUM(G996:K996)</f>
        <v>0</v>
      </c>
      <c r="H996" s="396"/>
      <c r="J996" s="402"/>
      <c r="K996" s="402"/>
      <c r="N996" s="28"/>
      <c r="R996" s="193"/>
      <c r="T996" s="28"/>
      <c r="U996" s="28"/>
      <c r="V996" s="28"/>
      <c r="AA996" s="193"/>
      <c r="AC996" s="28"/>
      <c r="AD996" s="28"/>
      <c r="AE996" s="28"/>
      <c r="AJ996" s="193"/>
      <c r="AL996" s="28"/>
      <c r="AM996" s="28"/>
      <c r="AN996" s="28"/>
      <c r="AS996" s="193"/>
      <c r="AU996" s="28"/>
      <c r="AV996" s="28"/>
      <c r="AW996" s="28"/>
      <c r="BB996" s="193"/>
      <c r="BD996" s="28"/>
      <c r="BE996" s="28"/>
      <c r="BF996" s="28"/>
      <c r="BK996" s="193"/>
      <c r="BM996" s="28"/>
      <c r="BN996" s="28"/>
      <c r="BO996" s="28"/>
      <c r="BT996" s="193"/>
      <c r="BV996" s="28"/>
      <c r="BW996" s="28"/>
      <c r="BX996" s="28"/>
      <c r="CC996" s="193"/>
      <c r="CE996" s="28"/>
      <c r="CF996" s="28"/>
      <c r="CG996" s="28"/>
      <c r="CL996" s="193"/>
      <c r="CN996" s="28"/>
      <c r="CO996" s="28"/>
      <c r="CP996" s="28"/>
      <c r="CU996" s="193"/>
      <c r="CW996" s="28"/>
      <c r="CX996" s="28"/>
      <c r="CY996" s="28"/>
      <c r="DD996" s="193"/>
      <c r="DF996" s="28"/>
      <c r="DG996" s="28"/>
      <c r="DH996" s="28"/>
      <c r="DM996" s="193"/>
      <c r="DO996" s="28"/>
      <c r="DP996" s="28"/>
      <c r="DQ996" s="28"/>
      <c r="DV996" s="193"/>
      <c r="DX996" s="28"/>
      <c r="DY996" s="28"/>
      <c r="DZ996" s="28"/>
      <c r="EE996" s="193"/>
      <c r="EG996" s="28"/>
      <c r="EH996" s="28"/>
      <c r="EI996" s="28"/>
      <c r="EN996" s="193"/>
      <c r="EP996" s="28"/>
      <c r="EQ996" s="28"/>
      <c r="ER996" s="28"/>
      <c r="EW996" s="193"/>
      <c r="EY996" s="28"/>
      <c r="EZ996" s="28"/>
      <c r="FA996" s="28"/>
      <c r="FF996" s="193"/>
      <c r="FH996" s="28"/>
      <c r="FI996" s="28"/>
      <c r="FJ996" s="28"/>
      <c r="FO996" s="193"/>
      <c r="FQ996" s="28"/>
      <c r="FR996" s="28"/>
      <c r="FS996" s="28"/>
      <c r="FX996" s="193"/>
      <c r="FZ996" s="28"/>
      <c r="GA996" s="28"/>
      <c r="GB996" s="28"/>
      <c r="GG996" s="193"/>
      <c r="GI996" s="28"/>
      <c r="GJ996" s="28"/>
      <c r="GK996" s="28"/>
      <c r="GP996" s="193"/>
      <c r="GR996" s="28"/>
      <c r="GS996" s="28"/>
      <c r="GT996" s="28"/>
      <c r="GY996" s="193"/>
      <c r="HA996" s="28"/>
      <c r="HB996" s="28"/>
      <c r="HC996" s="28"/>
      <c r="HH996" s="193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11" t="s">
        <v>563</v>
      </c>
      <c r="B997" s="375"/>
      <c r="C997" s="375"/>
      <c r="D997" s="376" t="s">
        <v>135</v>
      </c>
      <c r="E997" s="50">
        <f>COUNTIF($A$712:$BAG$785,A997)</f>
        <v>45</v>
      </c>
      <c r="F997" s="279">
        <f>SUM(G997:K997)</f>
        <v>0</v>
      </c>
      <c r="H997" s="396"/>
      <c r="N997" s="28"/>
      <c r="R997" s="193"/>
      <c r="T997" s="28"/>
      <c r="U997" s="28"/>
      <c r="V997" s="28"/>
      <c r="AA997" s="193"/>
      <c r="AC997" s="28"/>
      <c r="AD997" s="28"/>
      <c r="AE997" s="28"/>
      <c r="AJ997" s="193"/>
      <c r="AL997" s="28"/>
      <c r="AM997" s="28"/>
      <c r="AN997" s="28"/>
      <c r="AS997" s="193"/>
      <c r="AU997" s="28"/>
      <c r="AV997" s="28"/>
      <c r="AW997" s="28"/>
      <c r="BB997" s="193"/>
      <c r="BD997" s="28"/>
      <c r="BE997" s="28"/>
      <c r="BF997" s="28"/>
      <c r="BK997" s="193"/>
      <c r="BM997" s="28"/>
      <c r="BN997" s="28"/>
      <c r="BO997" s="28"/>
      <c r="BT997" s="193"/>
      <c r="BV997" s="28"/>
      <c r="BW997" s="28"/>
      <c r="BX997" s="28"/>
      <c r="CC997" s="193"/>
      <c r="CE997" s="28"/>
      <c r="CF997" s="28"/>
      <c r="CG997" s="28"/>
      <c r="CL997" s="193"/>
      <c r="CN997" s="28"/>
      <c r="CO997" s="28"/>
      <c r="CP997" s="28"/>
      <c r="CU997" s="193"/>
      <c r="CW997" s="28"/>
      <c r="CX997" s="28"/>
      <c r="CY997" s="28"/>
      <c r="DD997" s="193"/>
      <c r="DF997" s="28"/>
      <c r="DG997" s="28"/>
      <c r="DH997" s="28"/>
      <c r="DM997" s="193"/>
      <c r="DO997" s="28"/>
      <c r="DP997" s="28"/>
      <c r="DQ997" s="28"/>
      <c r="DV997" s="193"/>
      <c r="DX997" s="28"/>
      <c r="DY997" s="28"/>
      <c r="DZ997" s="28"/>
      <c r="EE997" s="193"/>
      <c r="EG997" s="28"/>
      <c r="EH997" s="28"/>
      <c r="EI997" s="28"/>
      <c r="EN997" s="193"/>
      <c r="EP997" s="28"/>
      <c r="EQ997" s="28"/>
      <c r="ER997" s="28"/>
      <c r="EW997" s="193"/>
      <c r="EY997" s="28"/>
      <c r="EZ997" s="28"/>
      <c r="FA997" s="28"/>
      <c r="FF997" s="193"/>
      <c r="FH997" s="28"/>
      <c r="FI997" s="28"/>
      <c r="FJ997" s="28"/>
      <c r="FO997" s="193"/>
      <c r="FQ997" s="28"/>
      <c r="FR997" s="28"/>
      <c r="FS997" s="28"/>
      <c r="FX997" s="193"/>
      <c r="FZ997" s="28"/>
      <c r="GA997" s="28"/>
      <c r="GB997" s="28"/>
      <c r="GG997" s="193"/>
      <c r="GI997" s="28"/>
      <c r="GJ997" s="28"/>
      <c r="GK997" s="28"/>
      <c r="GP997" s="193"/>
      <c r="GR997" s="28"/>
      <c r="GS997" s="28"/>
      <c r="GT997" s="28"/>
      <c r="GY997" s="193"/>
      <c r="HA997" s="28"/>
      <c r="HB997" s="28"/>
      <c r="HC997" s="28"/>
      <c r="HH997" s="193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">
      <c r="A998" s="311" t="s">
        <v>477</v>
      </c>
      <c r="B998" s="378"/>
      <c r="C998" s="378"/>
      <c r="D998" s="376" t="s">
        <v>140</v>
      </c>
      <c r="E998" s="50">
        <f>COUNTIF($A$712:$BAG$785,A998)</f>
        <v>7</v>
      </c>
      <c r="F998" s="279">
        <f>SUM(G998:K998)</f>
        <v>0</v>
      </c>
      <c r="H998" s="396"/>
      <c r="N998" s="28"/>
      <c r="R998" s="193"/>
      <c r="T998" s="28"/>
      <c r="U998" s="28"/>
      <c r="V998" s="28"/>
      <c r="AA998" s="193"/>
      <c r="AC998" s="28"/>
      <c r="AD998" s="28"/>
      <c r="AE998" s="28"/>
      <c r="AJ998" s="193"/>
      <c r="AL998" s="28"/>
      <c r="AM998" s="28"/>
      <c r="AN998" s="28"/>
      <c r="AS998" s="193"/>
      <c r="AU998" s="28"/>
      <c r="AV998" s="28"/>
      <c r="AW998" s="28"/>
      <c r="BB998" s="193"/>
      <c r="BD998" s="28"/>
      <c r="BE998" s="28"/>
      <c r="BF998" s="28"/>
      <c r="BK998" s="193"/>
      <c r="BM998" s="28"/>
      <c r="BN998" s="28"/>
      <c r="BO998" s="28"/>
      <c r="BT998" s="193"/>
      <c r="BV998" s="28"/>
      <c r="BW998" s="28"/>
      <c r="BX998" s="28"/>
      <c r="CC998" s="193"/>
      <c r="CE998" s="28"/>
      <c r="CF998" s="28"/>
      <c r="CG998" s="28"/>
      <c r="CL998" s="193"/>
      <c r="CN998" s="28"/>
      <c r="CO998" s="28"/>
      <c r="CP998" s="28"/>
      <c r="CU998" s="193"/>
      <c r="CW998" s="28"/>
      <c r="CX998" s="28"/>
      <c r="CY998" s="28"/>
      <c r="DD998" s="193"/>
      <c r="DF998" s="28"/>
      <c r="DG998" s="28"/>
      <c r="DH998" s="28"/>
      <c r="DM998" s="193"/>
      <c r="DO998" s="28"/>
      <c r="DP998" s="28"/>
      <c r="DQ998" s="28"/>
      <c r="DV998" s="193"/>
      <c r="DX998" s="28"/>
      <c r="DY998" s="28"/>
      <c r="DZ998" s="28"/>
      <c r="EE998" s="193"/>
      <c r="EG998" s="28"/>
      <c r="EH998" s="28"/>
      <c r="EI998" s="28"/>
      <c r="EN998" s="193"/>
      <c r="EP998" s="28"/>
      <c r="EQ998" s="28"/>
      <c r="ER998" s="28"/>
      <c r="EW998" s="193"/>
      <c r="EY998" s="28"/>
      <c r="EZ998" s="28"/>
      <c r="FA998" s="28"/>
      <c r="FF998" s="193"/>
      <c r="FH998" s="28"/>
      <c r="FI998" s="28"/>
      <c r="FJ998" s="28"/>
      <c r="FO998" s="193"/>
      <c r="FQ998" s="28"/>
      <c r="FR998" s="28"/>
      <c r="FS998" s="28"/>
      <c r="FX998" s="193"/>
      <c r="FZ998" s="28"/>
      <c r="GA998" s="28"/>
      <c r="GB998" s="28"/>
      <c r="GG998" s="193"/>
      <c r="GI998" s="28"/>
      <c r="GJ998" s="28"/>
      <c r="GK998" s="28"/>
      <c r="GP998" s="193"/>
      <c r="GR998" s="28"/>
      <c r="GS998" s="28"/>
      <c r="GT998" s="28"/>
      <c r="GY998" s="193"/>
      <c r="HA998" s="28"/>
      <c r="HB998" s="28"/>
      <c r="HC998" s="28"/>
      <c r="HH998" s="193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5" t="s">
        <v>2445</v>
      </c>
      <c r="B999" s="28"/>
      <c r="C999" s="271"/>
      <c r="D999" s="376" t="s">
        <v>132</v>
      </c>
      <c r="E999" s="50">
        <f>COUNTIF($A$712:$BAG$785,A999)</f>
        <v>3</v>
      </c>
      <c r="F999" s="279">
        <f>SUM(G999:K999)</f>
        <v>0</v>
      </c>
      <c r="N999" s="28"/>
      <c r="R999" s="193"/>
      <c r="T999" s="28"/>
      <c r="U999" s="28"/>
      <c r="V999" s="28"/>
      <c r="AA999" s="193"/>
      <c r="AC999" s="28"/>
      <c r="AD999" s="28"/>
      <c r="AE999" s="28"/>
      <c r="AJ999" s="193"/>
      <c r="AL999" s="28"/>
      <c r="AM999" s="28"/>
      <c r="AN999" s="28"/>
      <c r="AS999" s="193"/>
      <c r="AU999" s="28"/>
      <c r="AV999" s="28"/>
      <c r="AW999" s="28"/>
      <c r="BB999" s="193"/>
      <c r="BD999" s="28"/>
      <c r="BE999" s="28"/>
      <c r="BF999" s="28"/>
      <c r="BK999" s="193"/>
      <c r="BM999" s="28"/>
      <c r="BN999" s="28"/>
      <c r="BO999" s="28"/>
      <c r="BT999" s="193"/>
      <c r="BV999" s="28"/>
      <c r="BW999" s="28"/>
      <c r="BX999" s="28"/>
      <c r="CC999" s="193"/>
      <c r="CE999" s="28"/>
      <c r="CF999" s="28"/>
      <c r="CG999" s="28"/>
      <c r="CL999" s="193"/>
      <c r="CN999" s="28"/>
      <c r="CO999" s="28"/>
      <c r="CP999" s="28"/>
      <c r="CU999" s="193"/>
      <c r="CW999" s="28"/>
      <c r="CX999" s="28"/>
      <c r="CY999" s="28"/>
      <c r="DD999" s="193"/>
      <c r="DF999" s="28"/>
      <c r="DG999" s="28"/>
      <c r="DH999" s="28"/>
      <c r="DM999" s="193"/>
      <c r="DO999" s="28"/>
      <c r="DP999" s="28"/>
      <c r="DQ999" s="28"/>
      <c r="DV999" s="193"/>
      <c r="DX999" s="28"/>
      <c r="DY999" s="28"/>
      <c r="DZ999" s="28"/>
      <c r="EE999" s="193"/>
      <c r="EG999" s="28"/>
      <c r="EH999" s="28"/>
      <c r="EI999" s="28"/>
      <c r="EN999" s="193"/>
      <c r="EP999" s="28"/>
      <c r="EQ999" s="28"/>
      <c r="ER999" s="28"/>
      <c r="EW999" s="193"/>
      <c r="EY999" s="28"/>
      <c r="EZ999" s="28"/>
      <c r="FA999" s="28"/>
      <c r="FF999" s="193"/>
      <c r="FH999" s="28"/>
      <c r="FI999" s="28"/>
      <c r="FJ999" s="28"/>
      <c r="FO999" s="193"/>
      <c r="FQ999" s="28"/>
      <c r="FR999" s="28"/>
      <c r="FS999" s="28"/>
      <c r="FX999" s="193"/>
      <c r="FZ999" s="28"/>
      <c r="GA999" s="28"/>
      <c r="GB999" s="28"/>
      <c r="GG999" s="193"/>
      <c r="GI999" s="28"/>
      <c r="GJ999" s="28"/>
      <c r="GK999" s="28"/>
      <c r="GP999" s="193"/>
      <c r="GR999" s="28"/>
      <c r="GS999" s="28"/>
      <c r="GT999" s="28"/>
      <c r="GY999" s="193"/>
      <c r="HA999" s="28"/>
      <c r="HB999" s="28"/>
      <c r="HC999" s="28"/>
      <c r="HH999" s="193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">
      <c r="A1000" s="311" t="s">
        <v>1976</v>
      </c>
      <c r="B1000" s="205"/>
      <c r="C1000" s="271"/>
      <c r="D1000" s="376" t="s">
        <v>130</v>
      </c>
      <c r="E1000" s="50">
        <f>COUNTIF($A$712:$BAG$785,A1000)</f>
        <v>1</v>
      </c>
      <c r="F1000" s="279">
        <f>SUM(G1000:K1000)</f>
        <v>0</v>
      </c>
      <c r="H1000" s="396"/>
      <c r="N1000" s="28"/>
      <c r="R1000" s="193"/>
      <c r="T1000" s="28"/>
      <c r="U1000" s="28"/>
      <c r="V1000" s="28"/>
      <c r="AA1000" s="193"/>
      <c r="AC1000" s="28"/>
      <c r="AD1000" s="28"/>
      <c r="AE1000" s="28"/>
      <c r="AJ1000" s="193"/>
      <c r="AL1000" s="28"/>
      <c r="AM1000" s="28"/>
      <c r="AN1000" s="28"/>
      <c r="AS1000" s="193"/>
      <c r="AU1000" s="28"/>
      <c r="AV1000" s="28"/>
      <c r="AW1000" s="28"/>
      <c r="BB1000" s="193"/>
      <c r="BD1000" s="28"/>
      <c r="BE1000" s="28"/>
      <c r="BF1000" s="28"/>
      <c r="BK1000" s="193"/>
      <c r="BM1000" s="28"/>
      <c r="BN1000" s="28"/>
      <c r="BO1000" s="28"/>
      <c r="BT1000" s="193"/>
      <c r="BV1000" s="28"/>
      <c r="BW1000" s="28"/>
      <c r="BX1000" s="28"/>
      <c r="CC1000" s="193"/>
      <c r="CE1000" s="28"/>
      <c r="CF1000" s="28"/>
      <c r="CG1000" s="28"/>
      <c r="CL1000" s="193"/>
      <c r="CN1000" s="28"/>
      <c r="CO1000" s="28"/>
      <c r="CP1000" s="28"/>
      <c r="CU1000" s="193"/>
      <c r="CW1000" s="28"/>
      <c r="CX1000" s="28"/>
      <c r="CY1000" s="28"/>
      <c r="DD1000" s="193"/>
      <c r="DF1000" s="28"/>
      <c r="DG1000" s="28"/>
      <c r="DH1000" s="28"/>
      <c r="DM1000" s="193"/>
      <c r="DO1000" s="28"/>
      <c r="DP1000" s="28"/>
      <c r="DQ1000" s="28"/>
      <c r="DV1000" s="193"/>
      <c r="DX1000" s="28"/>
      <c r="DY1000" s="28"/>
      <c r="DZ1000" s="28"/>
      <c r="EE1000" s="193"/>
      <c r="EG1000" s="28"/>
      <c r="EH1000" s="28"/>
      <c r="EI1000" s="28"/>
      <c r="EN1000" s="193"/>
      <c r="EP1000" s="28"/>
      <c r="EQ1000" s="28"/>
      <c r="ER1000" s="28"/>
      <c r="EW1000" s="193"/>
      <c r="EY1000" s="28"/>
      <c r="EZ1000" s="28"/>
      <c r="FA1000" s="28"/>
      <c r="FF1000" s="193"/>
      <c r="FH1000" s="28"/>
      <c r="FI1000" s="28"/>
      <c r="FJ1000" s="28"/>
      <c r="FO1000" s="193"/>
      <c r="FQ1000" s="28"/>
      <c r="FR1000" s="28"/>
      <c r="FS1000" s="28"/>
      <c r="FX1000" s="193"/>
      <c r="FZ1000" s="28"/>
      <c r="GA1000" s="28"/>
      <c r="GB1000" s="28"/>
      <c r="GG1000" s="193"/>
      <c r="GI1000" s="28"/>
      <c r="GJ1000" s="28"/>
      <c r="GK1000" s="28"/>
      <c r="GP1000" s="193"/>
      <c r="GR1000" s="28"/>
      <c r="GS1000" s="28"/>
      <c r="GT1000" s="28"/>
      <c r="GY1000" s="193"/>
      <c r="HA1000" s="28"/>
      <c r="HB1000" s="28"/>
      <c r="HC1000" s="28"/>
      <c r="HH1000" s="193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5" t="s">
        <v>2071</v>
      </c>
      <c r="B1001" s="39"/>
      <c r="C1001" s="39"/>
      <c r="D1001" s="376" t="s">
        <v>129</v>
      </c>
      <c r="E1001" s="50">
        <f>COUNTIF($A$712:$BAG$785,A1001)</f>
        <v>0</v>
      </c>
      <c r="F1001" s="279">
        <f>SUM(G1001:K1001)</f>
        <v>0</v>
      </c>
      <c r="H1001" s="402"/>
      <c r="I1001" s="402"/>
      <c r="N1001" s="28"/>
      <c r="R1001" s="193"/>
      <c r="T1001" s="28"/>
      <c r="U1001" s="28"/>
      <c r="V1001" s="28"/>
      <c r="AA1001" s="193"/>
      <c r="AC1001" s="28"/>
      <c r="AD1001" s="28"/>
      <c r="AE1001" s="28"/>
      <c r="AJ1001" s="193"/>
      <c r="AL1001" s="28"/>
      <c r="AM1001" s="28"/>
      <c r="AN1001" s="28"/>
      <c r="AS1001" s="193"/>
      <c r="AU1001" s="28"/>
      <c r="AV1001" s="28"/>
      <c r="AW1001" s="28"/>
      <c r="BB1001" s="193"/>
      <c r="BD1001" s="28"/>
      <c r="BE1001" s="28"/>
      <c r="BF1001" s="28"/>
      <c r="BK1001" s="193"/>
      <c r="BM1001" s="28"/>
      <c r="BN1001" s="28"/>
      <c r="BO1001" s="28"/>
      <c r="BT1001" s="193"/>
      <c r="BV1001" s="28"/>
      <c r="BW1001" s="28"/>
      <c r="BX1001" s="28"/>
      <c r="CC1001" s="193"/>
      <c r="CE1001" s="28"/>
      <c r="CF1001" s="28"/>
      <c r="CG1001" s="28"/>
      <c r="CL1001" s="193"/>
      <c r="CN1001" s="28"/>
      <c r="CO1001" s="28"/>
      <c r="CP1001" s="28"/>
      <c r="CU1001" s="193"/>
      <c r="CW1001" s="28"/>
      <c r="CX1001" s="28"/>
      <c r="CY1001" s="28"/>
      <c r="DD1001" s="193"/>
      <c r="DF1001" s="28"/>
      <c r="DG1001" s="28"/>
      <c r="DH1001" s="28"/>
      <c r="DM1001" s="193"/>
      <c r="DO1001" s="28"/>
      <c r="DP1001" s="28"/>
      <c r="DQ1001" s="28"/>
      <c r="DV1001" s="193"/>
      <c r="DX1001" s="28"/>
      <c r="DY1001" s="28"/>
      <c r="DZ1001" s="28"/>
      <c r="EE1001" s="193"/>
      <c r="EG1001" s="28"/>
      <c r="EH1001" s="28"/>
      <c r="EI1001" s="28"/>
      <c r="EN1001" s="193"/>
      <c r="EP1001" s="28"/>
      <c r="EQ1001" s="28"/>
      <c r="ER1001" s="28"/>
      <c r="EW1001" s="193"/>
      <c r="EY1001" s="28"/>
      <c r="EZ1001" s="28"/>
      <c r="FA1001" s="28"/>
      <c r="FF1001" s="193"/>
      <c r="FH1001" s="28"/>
      <c r="FI1001" s="28"/>
      <c r="FJ1001" s="28"/>
      <c r="FO1001" s="193"/>
      <c r="FQ1001" s="28"/>
      <c r="FR1001" s="28"/>
      <c r="FS1001" s="28"/>
      <c r="FX1001" s="193"/>
      <c r="FZ1001" s="28"/>
      <c r="GA1001" s="28"/>
      <c r="GB1001" s="28"/>
      <c r="GG1001" s="193"/>
      <c r="GI1001" s="28"/>
      <c r="GJ1001" s="28"/>
      <c r="GK1001" s="28"/>
      <c r="GP1001" s="193"/>
      <c r="GR1001" s="28"/>
      <c r="GS1001" s="28"/>
      <c r="GT1001" s="28"/>
      <c r="GY1001" s="193"/>
      <c r="HA1001" s="28"/>
      <c r="HB1001" s="28"/>
      <c r="HC1001" s="28"/>
      <c r="HH1001" s="193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.75">
      <c r="A1002" s="311" t="s">
        <v>1366</v>
      </c>
      <c r="B1002" s="274"/>
      <c r="C1002" s="375"/>
      <c r="D1002" s="1" t="s">
        <v>131</v>
      </c>
      <c r="E1002" s="50">
        <f>COUNTIF($A$712:$BAG$785,A1002)</f>
        <v>10</v>
      </c>
      <c r="F1002" s="279">
        <f>SUM(G1002:K1002)</f>
        <v>0</v>
      </c>
      <c r="N1002" s="28"/>
      <c r="R1002" s="193"/>
      <c r="T1002" s="28"/>
      <c r="U1002" s="28"/>
      <c r="V1002" s="28"/>
      <c r="AA1002" s="193"/>
      <c r="AC1002" s="28"/>
      <c r="AD1002" s="28"/>
      <c r="AE1002" s="28"/>
      <c r="AJ1002" s="193"/>
      <c r="AL1002" s="28"/>
      <c r="AM1002" s="28"/>
      <c r="AN1002" s="28"/>
      <c r="AS1002" s="193"/>
      <c r="AU1002" s="28"/>
      <c r="AV1002" s="28"/>
      <c r="AW1002" s="28"/>
      <c r="BB1002" s="193"/>
      <c r="BD1002" s="28"/>
      <c r="BE1002" s="28"/>
      <c r="BF1002" s="28"/>
      <c r="BK1002" s="193"/>
      <c r="BM1002" s="28"/>
      <c r="BN1002" s="28"/>
      <c r="BO1002" s="28"/>
      <c r="BT1002" s="193"/>
      <c r="BV1002" s="28"/>
      <c r="BW1002" s="28"/>
      <c r="BX1002" s="28"/>
      <c r="CC1002" s="193"/>
      <c r="CE1002" s="28"/>
      <c r="CF1002" s="28"/>
      <c r="CG1002" s="28"/>
      <c r="CL1002" s="193"/>
      <c r="CN1002" s="28"/>
      <c r="CO1002" s="28"/>
      <c r="CP1002" s="28"/>
      <c r="CU1002" s="193"/>
      <c r="CW1002" s="28"/>
      <c r="CX1002" s="28"/>
      <c r="CY1002" s="28"/>
      <c r="DD1002" s="193"/>
      <c r="DF1002" s="28"/>
      <c r="DG1002" s="28"/>
      <c r="DH1002" s="28"/>
      <c r="DM1002" s="193"/>
      <c r="DO1002" s="28"/>
      <c r="DP1002" s="28"/>
      <c r="DQ1002" s="28"/>
      <c r="DV1002" s="193"/>
      <c r="DX1002" s="28"/>
      <c r="DY1002" s="28"/>
      <c r="DZ1002" s="28"/>
      <c r="EE1002" s="193"/>
      <c r="EG1002" s="28"/>
      <c r="EH1002" s="28"/>
      <c r="EI1002" s="28"/>
      <c r="EN1002" s="193"/>
      <c r="EP1002" s="28"/>
      <c r="EQ1002" s="28"/>
      <c r="ER1002" s="28"/>
      <c r="EW1002" s="193"/>
      <c r="EY1002" s="28"/>
      <c r="EZ1002" s="28"/>
      <c r="FA1002" s="28"/>
      <c r="FF1002" s="193"/>
      <c r="FH1002" s="28"/>
      <c r="FI1002" s="28"/>
      <c r="FJ1002" s="28"/>
      <c r="FO1002" s="193"/>
      <c r="FQ1002" s="28"/>
      <c r="FR1002" s="28"/>
      <c r="FS1002" s="28"/>
      <c r="FX1002" s="193"/>
      <c r="FZ1002" s="28"/>
      <c r="GA1002" s="28"/>
      <c r="GB1002" s="28"/>
      <c r="GG1002" s="193"/>
      <c r="GI1002" s="28"/>
      <c r="GJ1002" s="28"/>
      <c r="GK1002" s="28"/>
      <c r="GP1002" s="193"/>
      <c r="GR1002" s="28"/>
      <c r="GS1002" s="28"/>
      <c r="GT1002" s="28"/>
      <c r="GY1002" s="193"/>
      <c r="HA1002" s="28"/>
      <c r="HB1002" s="28"/>
      <c r="HC1002" s="28"/>
      <c r="HH1002" s="193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311" t="s">
        <v>921</v>
      </c>
      <c r="B1003" s="28"/>
      <c r="C1003" s="28"/>
      <c r="D1003" s="376" t="s">
        <v>129</v>
      </c>
      <c r="E1003" s="50">
        <f>COUNTIF($A$712:$BAG$785,A1003)</f>
        <v>0</v>
      </c>
      <c r="F1003" s="279">
        <f>SUM(G1003:K1003)</f>
        <v>0</v>
      </c>
      <c r="H1003" s="402"/>
      <c r="N1003" s="28"/>
      <c r="R1003" s="193"/>
      <c r="T1003" s="28"/>
      <c r="U1003" s="28"/>
      <c r="V1003" s="28"/>
      <c r="AA1003" s="193"/>
      <c r="AC1003" s="28"/>
      <c r="AD1003" s="28"/>
      <c r="AE1003" s="28"/>
      <c r="AJ1003" s="193"/>
      <c r="AL1003" s="28"/>
      <c r="AM1003" s="28"/>
      <c r="AN1003" s="28"/>
      <c r="AS1003" s="193"/>
      <c r="AU1003" s="28"/>
      <c r="AV1003" s="28"/>
      <c r="AW1003" s="28"/>
      <c r="BB1003" s="193"/>
      <c r="BD1003" s="28"/>
      <c r="BE1003" s="28"/>
      <c r="BF1003" s="28"/>
      <c r="BK1003" s="193"/>
      <c r="BM1003" s="28"/>
      <c r="BN1003" s="28"/>
      <c r="BO1003" s="28"/>
      <c r="BT1003" s="193"/>
      <c r="BV1003" s="28"/>
      <c r="BW1003" s="28"/>
      <c r="BX1003" s="28"/>
      <c r="CC1003" s="193"/>
      <c r="CE1003" s="28"/>
      <c r="CF1003" s="28"/>
      <c r="CG1003" s="28"/>
      <c r="CL1003" s="193"/>
      <c r="CN1003" s="28"/>
      <c r="CO1003" s="28"/>
      <c r="CP1003" s="28"/>
      <c r="CU1003" s="193"/>
      <c r="CW1003" s="28"/>
      <c r="CX1003" s="28"/>
      <c r="CY1003" s="28"/>
      <c r="DD1003" s="193"/>
      <c r="DF1003" s="28"/>
      <c r="DG1003" s="28"/>
      <c r="DH1003" s="28"/>
      <c r="DM1003" s="193"/>
      <c r="DO1003" s="28"/>
      <c r="DP1003" s="28"/>
      <c r="DQ1003" s="28"/>
      <c r="DV1003" s="193"/>
      <c r="DX1003" s="28"/>
      <c r="DY1003" s="28"/>
      <c r="DZ1003" s="28"/>
      <c r="EE1003" s="193"/>
      <c r="EG1003" s="28"/>
      <c r="EH1003" s="28"/>
      <c r="EI1003" s="28"/>
      <c r="EN1003" s="193"/>
      <c r="EP1003" s="28"/>
      <c r="EQ1003" s="28"/>
      <c r="ER1003" s="28"/>
      <c r="EW1003" s="193"/>
      <c r="EY1003" s="28"/>
      <c r="EZ1003" s="28"/>
      <c r="FA1003" s="28"/>
      <c r="FF1003" s="193"/>
      <c r="FH1003" s="28"/>
      <c r="FI1003" s="28"/>
      <c r="FJ1003" s="28"/>
      <c r="FO1003" s="193"/>
      <c r="FQ1003" s="28"/>
      <c r="FR1003" s="28"/>
      <c r="FS1003" s="28"/>
      <c r="FX1003" s="193"/>
      <c r="FZ1003" s="28"/>
      <c r="GA1003" s="28"/>
      <c r="GB1003" s="28"/>
      <c r="GG1003" s="193"/>
      <c r="GI1003" s="28"/>
      <c r="GJ1003" s="28"/>
      <c r="GK1003" s="28"/>
      <c r="GP1003" s="193"/>
      <c r="GR1003" s="28"/>
      <c r="GS1003" s="28"/>
      <c r="GT1003" s="28"/>
      <c r="GY1003" s="193"/>
      <c r="HA1003" s="28"/>
      <c r="HB1003" s="28"/>
      <c r="HC1003" s="28"/>
      <c r="HH1003" s="193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11" t="s">
        <v>577</v>
      </c>
      <c r="B1004" s="375"/>
      <c r="C1004" s="375"/>
      <c r="D1004" s="376" t="s">
        <v>132</v>
      </c>
      <c r="E1004" s="50">
        <f>COUNTIF($A$712:$BAG$785,A1004)</f>
        <v>5</v>
      </c>
      <c r="F1004" s="279">
        <f>SUM(G1004:K1004)</f>
        <v>0</v>
      </c>
      <c r="N1004" s="28"/>
      <c r="R1004" s="193"/>
      <c r="T1004" s="28"/>
      <c r="U1004" s="28"/>
      <c r="V1004" s="28"/>
      <c r="AA1004" s="193"/>
      <c r="AC1004" s="28"/>
      <c r="AD1004" s="28"/>
      <c r="AE1004" s="28"/>
      <c r="AJ1004" s="193"/>
      <c r="AL1004" s="28"/>
      <c r="AM1004" s="28"/>
      <c r="AN1004" s="28"/>
      <c r="AS1004" s="193"/>
      <c r="AU1004" s="28"/>
      <c r="AV1004" s="28"/>
      <c r="AW1004" s="28"/>
      <c r="BB1004" s="193"/>
      <c r="BD1004" s="28"/>
      <c r="BE1004" s="28"/>
      <c r="BF1004" s="28"/>
      <c r="BK1004" s="193"/>
      <c r="BM1004" s="28"/>
      <c r="BN1004" s="28"/>
      <c r="BO1004" s="28"/>
      <c r="BT1004" s="193"/>
      <c r="BV1004" s="28"/>
      <c r="BW1004" s="28"/>
      <c r="BX1004" s="28"/>
      <c r="CC1004" s="193"/>
      <c r="CE1004" s="28"/>
      <c r="CF1004" s="28"/>
      <c r="CG1004" s="28"/>
      <c r="CL1004" s="193"/>
      <c r="CN1004" s="28"/>
      <c r="CO1004" s="28"/>
      <c r="CP1004" s="28"/>
      <c r="CU1004" s="193"/>
      <c r="CW1004" s="28"/>
      <c r="CX1004" s="28"/>
      <c r="CY1004" s="28"/>
      <c r="DD1004" s="193"/>
      <c r="DF1004" s="28"/>
      <c r="DG1004" s="28"/>
      <c r="DH1004" s="28"/>
      <c r="DM1004" s="193"/>
      <c r="DO1004" s="28"/>
      <c r="DP1004" s="28"/>
      <c r="DQ1004" s="28"/>
      <c r="DV1004" s="193"/>
      <c r="DX1004" s="28"/>
      <c r="DY1004" s="28"/>
      <c r="DZ1004" s="28"/>
      <c r="EE1004" s="193"/>
      <c r="EG1004" s="28"/>
      <c r="EH1004" s="28"/>
      <c r="EI1004" s="28"/>
      <c r="EN1004" s="193"/>
      <c r="EP1004" s="28"/>
      <c r="EQ1004" s="28"/>
      <c r="ER1004" s="28"/>
      <c r="EW1004" s="193"/>
      <c r="EY1004" s="28"/>
      <c r="EZ1004" s="28"/>
      <c r="FA1004" s="28"/>
      <c r="FF1004" s="193"/>
      <c r="FH1004" s="28"/>
      <c r="FI1004" s="28"/>
      <c r="FJ1004" s="28"/>
      <c r="FO1004" s="193"/>
      <c r="FQ1004" s="28"/>
      <c r="FR1004" s="28"/>
      <c r="FS1004" s="28"/>
      <c r="FX1004" s="193"/>
      <c r="FZ1004" s="28"/>
      <c r="GA1004" s="28"/>
      <c r="GB1004" s="28"/>
      <c r="GG1004" s="193"/>
      <c r="GI1004" s="28"/>
      <c r="GJ1004" s="28"/>
      <c r="GK1004" s="28"/>
      <c r="GP1004" s="193"/>
      <c r="GR1004" s="28"/>
      <c r="GS1004" s="28"/>
      <c r="GT1004" s="28"/>
      <c r="GY1004" s="193"/>
      <c r="HA1004" s="28"/>
      <c r="HB1004" s="28"/>
      <c r="HC1004" s="28"/>
      <c r="HH1004" s="193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">
      <c r="A1005" s="311" t="s">
        <v>659</v>
      </c>
      <c r="B1005" s="378"/>
      <c r="C1005" s="378"/>
      <c r="D1005" s="376" t="s">
        <v>137</v>
      </c>
      <c r="E1005" s="50">
        <f>COUNTIF($A$712:$BAG$785,A1005)</f>
        <v>10</v>
      </c>
      <c r="F1005" s="279">
        <f>SUM(G1005:K1005)</f>
        <v>0</v>
      </c>
      <c r="N1005" s="28"/>
      <c r="R1005" s="193"/>
      <c r="T1005" s="28"/>
      <c r="U1005" s="28"/>
      <c r="V1005" s="28"/>
      <c r="AA1005" s="193"/>
      <c r="AC1005" s="28"/>
      <c r="AD1005" s="28"/>
      <c r="AE1005" s="28"/>
      <c r="AJ1005" s="193"/>
      <c r="AL1005" s="28"/>
      <c r="AM1005" s="28"/>
      <c r="AN1005" s="28"/>
      <c r="AS1005" s="193"/>
      <c r="AU1005" s="28"/>
      <c r="AV1005" s="28"/>
      <c r="AW1005" s="28"/>
      <c r="BB1005" s="193"/>
      <c r="BD1005" s="28"/>
      <c r="BE1005" s="28"/>
      <c r="BF1005" s="28"/>
      <c r="BK1005" s="193"/>
      <c r="BM1005" s="28"/>
      <c r="BN1005" s="28"/>
      <c r="BO1005" s="28"/>
      <c r="BT1005" s="193"/>
      <c r="BV1005" s="28"/>
      <c r="BW1005" s="28"/>
      <c r="BX1005" s="28"/>
      <c r="CC1005" s="193"/>
      <c r="CE1005" s="28"/>
      <c r="CF1005" s="28"/>
      <c r="CG1005" s="28"/>
      <c r="CL1005" s="193"/>
      <c r="CN1005" s="28"/>
      <c r="CO1005" s="28"/>
      <c r="CP1005" s="28"/>
      <c r="CU1005" s="193"/>
      <c r="CW1005" s="28"/>
      <c r="CX1005" s="28"/>
      <c r="CY1005" s="28"/>
      <c r="DD1005" s="193"/>
      <c r="DF1005" s="28"/>
      <c r="DG1005" s="28"/>
      <c r="DH1005" s="28"/>
      <c r="DM1005" s="193"/>
      <c r="DO1005" s="28"/>
      <c r="DP1005" s="28"/>
      <c r="DQ1005" s="28"/>
      <c r="DV1005" s="193"/>
      <c r="DX1005" s="28"/>
      <c r="DY1005" s="28"/>
      <c r="DZ1005" s="28"/>
      <c r="EE1005" s="193"/>
      <c r="EG1005" s="28"/>
      <c r="EH1005" s="28"/>
      <c r="EI1005" s="28"/>
      <c r="EN1005" s="193"/>
      <c r="EP1005" s="28"/>
      <c r="EQ1005" s="28"/>
      <c r="ER1005" s="28"/>
      <c r="EW1005" s="193"/>
      <c r="EY1005" s="28"/>
      <c r="EZ1005" s="28"/>
      <c r="FA1005" s="28"/>
      <c r="FF1005" s="193"/>
      <c r="FH1005" s="28"/>
      <c r="FI1005" s="28"/>
      <c r="FJ1005" s="28"/>
      <c r="FO1005" s="193"/>
      <c r="FQ1005" s="28"/>
      <c r="FR1005" s="28"/>
      <c r="FS1005" s="28"/>
      <c r="FX1005" s="193"/>
      <c r="FZ1005" s="28"/>
      <c r="GA1005" s="28"/>
      <c r="GB1005" s="28"/>
      <c r="GG1005" s="193"/>
      <c r="GI1005" s="28"/>
      <c r="GJ1005" s="28"/>
      <c r="GK1005" s="28"/>
      <c r="GP1005" s="193"/>
      <c r="GR1005" s="28"/>
      <c r="GS1005" s="28"/>
      <c r="GT1005" s="28"/>
      <c r="GY1005" s="193"/>
      <c r="HA1005" s="28"/>
      <c r="HB1005" s="28"/>
      <c r="HC1005" s="28"/>
      <c r="HH1005" s="193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">
      <c r="A1006" s="205" t="s">
        <v>3037</v>
      </c>
      <c r="B1006" s="39"/>
      <c r="C1006" s="39"/>
      <c r="D1006" s="376" t="s">
        <v>132</v>
      </c>
      <c r="E1006" s="50">
        <f>COUNTIF($A$712:$BAG$785,A1006)</f>
        <v>3</v>
      </c>
      <c r="F1006" s="279">
        <f>SUM(G1006:K1006)</f>
        <v>0</v>
      </c>
      <c r="H1006" s="402"/>
      <c r="I1006" s="402"/>
      <c r="J1006" s="402"/>
      <c r="K1006" s="402"/>
      <c r="N1006" s="28"/>
      <c r="R1006" s="193"/>
      <c r="T1006" s="28"/>
      <c r="U1006" s="28"/>
      <c r="V1006" s="28"/>
      <c r="AA1006" s="193"/>
      <c r="AC1006" s="28"/>
      <c r="AD1006" s="28"/>
      <c r="AE1006" s="28"/>
      <c r="AJ1006" s="193"/>
      <c r="AL1006" s="28"/>
      <c r="AM1006" s="28"/>
      <c r="AN1006" s="28"/>
      <c r="AS1006" s="193"/>
      <c r="AU1006" s="28"/>
      <c r="AV1006" s="28"/>
      <c r="AW1006" s="28"/>
      <c r="BB1006" s="193"/>
      <c r="BD1006" s="28"/>
      <c r="BE1006" s="28"/>
      <c r="BF1006" s="28"/>
      <c r="BK1006" s="193"/>
      <c r="BM1006" s="28"/>
      <c r="BN1006" s="28"/>
      <c r="BO1006" s="28"/>
      <c r="BT1006" s="193"/>
      <c r="BV1006" s="28"/>
      <c r="BW1006" s="28"/>
      <c r="BX1006" s="28"/>
      <c r="CC1006" s="193"/>
      <c r="CE1006" s="28"/>
      <c r="CF1006" s="28"/>
      <c r="CG1006" s="28"/>
      <c r="CL1006" s="193"/>
      <c r="CN1006" s="28"/>
      <c r="CO1006" s="28"/>
      <c r="CP1006" s="28"/>
      <c r="CU1006" s="193"/>
      <c r="CW1006" s="28"/>
      <c r="CX1006" s="28"/>
      <c r="CY1006" s="28"/>
      <c r="DD1006" s="193"/>
      <c r="DF1006" s="28"/>
      <c r="DG1006" s="28"/>
      <c r="DH1006" s="28"/>
      <c r="DM1006" s="193"/>
      <c r="DO1006" s="28"/>
      <c r="DP1006" s="28"/>
      <c r="DQ1006" s="28"/>
      <c r="DV1006" s="193"/>
      <c r="DX1006" s="28"/>
      <c r="DY1006" s="28"/>
      <c r="DZ1006" s="28"/>
      <c r="EE1006" s="193"/>
      <c r="EG1006" s="28"/>
      <c r="EH1006" s="28"/>
      <c r="EI1006" s="28"/>
      <c r="EN1006" s="193"/>
      <c r="EP1006" s="28"/>
      <c r="EQ1006" s="28"/>
      <c r="ER1006" s="28"/>
      <c r="EW1006" s="193"/>
      <c r="EY1006" s="28"/>
      <c r="EZ1006" s="28"/>
      <c r="FA1006" s="28"/>
      <c r="FF1006" s="193"/>
      <c r="FH1006" s="28"/>
      <c r="FI1006" s="28"/>
      <c r="FJ1006" s="28"/>
      <c r="FO1006" s="193"/>
      <c r="FQ1006" s="28"/>
      <c r="FR1006" s="28"/>
      <c r="FS1006" s="28"/>
      <c r="FX1006" s="193"/>
      <c r="FZ1006" s="28"/>
      <c r="GA1006" s="28"/>
      <c r="GB1006" s="28"/>
      <c r="GG1006" s="193"/>
      <c r="GI1006" s="28"/>
      <c r="GJ1006" s="28"/>
      <c r="GK1006" s="28"/>
      <c r="GP1006" s="193"/>
      <c r="GR1006" s="28"/>
      <c r="GS1006" s="28"/>
      <c r="GT1006" s="28"/>
      <c r="GY1006" s="193"/>
      <c r="HA1006" s="28"/>
      <c r="HB1006" s="28"/>
      <c r="HC1006" s="28"/>
      <c r="HH1006" s="193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11" t="s">
        <v>1179</v>
      </c>
      <c r="B1007" s="274"/>
      <c r="C1007" s="375"/>
      <c r="D1007" s="376" t="s">
        <v>137</v>
      </c>
      <c r="E1007" s="50">
        <f>COUNTIF($A$712:$BAG$785,A1007)</f>
        <v>17</v>
      </c>
      <c r="F1007" s="279">
        <f>SUM(G1007:K1007)</f>
        <v>0</v>
      </c>
      <c r="N1007" s="28"/>
      <c r="R1007" s="193"/>
      <c r="T1007" s="28"/>
      <c r="U1007" s="28"/>
      <c r="V1007" s="28"/>
      <c r="AA1007" s="193"/>
      <c r="AC1007" s="28"/>
      <c r="AD1007" s="28"/>
      <c r="AE1007" s="28"/>
      <c r="AJ1007" s="193"/>
      <c r="AL1007" s="28"/>
      <c r="AM1007" s="28"/>
      <c r="AN1007" s="28"/>
      <c r="AS1007" s="193"/>
      <c r="AU1007" s="28"/>
      <c r="AV1007" s="28"/>
      <c r="AW1007" s="28"/>
      <c r="BB1007" s="193"/>
      <c r="BD1007" s="28"/>
      <c r="BE1007" s="28"/>
      <c r="BF1007" s="28"/>
      <c r="BK1007" s="193"/>
      <c r="BM1007" s="28"/>
      <c r="BN1007" s="28"/>
      <c r="BO1007" s="28"/>
      <c r="BT1007" s="193"/>
      <c r="BV1007" s="28"/>
      <c r="BW1007" s="28"/>
      <c r="BX1007" s="28"/>
      <c r="CC1007" s="193"/>
      <c r="CE1007" s="28"/>
      <c r="CF1007" s="28"/>
      <c r="CG1007" s="28"/>
      <c r="CL1007" s="193"/>
      <c r="CN1007" s="28"/>
      <c r="CO1007" s="28"/>
      <c r="CP1007" s="28"/>
      <c r="CU1007" s="193"/>
      <c r="CW1007" s="28"/>
      <c r="CX1007" s="28"/>
      <c r="CY1007" s="28"/>
      <c r="DD1007" s="193"/>
      <c r="DF1007" s="28"/>
      <c r="DG1007" s="28"/>
      <c r="DH1007" s="28"/>
      <c r="DM1007" s="193"/>
      <c r="DO1007" s="28"/>
      <c r="DP1007" s="28"/>
      <c r="DQ1007" s="28"/>
      <c r="DV1007" s="193"/>
      <c r="DX1007" s="28"/>
      <c r="DY1007" s="28"/>
      <c r="DZ1007" s="28"/>
      <c r="EE1007" s="193"/>
      <c r="EG1007" s="28"/>
      <c r="EH1007" s="28"/>
      <c r="EI1007" s="28"/>
      <c r="EN1007" s="193"/>
      <c r="EP1007" s="28"/>
      <c r="EQ1007" s="28"/>
      <c r="ER1007" s="28"/>
      <c r="EW1007" s="193"/>
      <c r="EY1007" s="28"/>
      <c r="EZ1007" s="28"/>
      <c r="FA1007" s="28"/>
      <c r="FF1007" s="193"/>
      <c r="FH1007" s="28"/>
      <c r="FI1007" s="28"/>
      <c r="FJ1007" s="28"/>
      <c r="FO1007" s="193"/>
      <c r="FQ1007" s="28"/>
      <c r="FR1007" s="28"/>
      <c r="FS1007" s="28"/>
      <c r="FX1007" s="193"/>
      <c r="FZ1007" s="28"/>
      <c r="GA1007" s="28"/>
      <c r="GB1007" s="28"/>
      <c r="GG1007" s="193"/>
      <c r="GI1007" s="28"/>
      <c r="GJ1007" s="28"/>
      <c r="GK1007" s="28"/>
      <c r="GP1007" s="193"/>
      <c r="GR1007" s="28"/>
      <c r="GS1007" s="28"/>
      <c r="GT1007" s="28"/>
      <c r="GY1007" s="193"/>
      <c r="HA1007" s="28"/>
      <c r="HB1007" s="28"/>
      <c r="HC1007" s="28"/>
      <c r="HH1007" s="193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5" t="s">
        <v>3209</v>
      </c>
      <c r="B1008" s="28"/>
      <c r="C1008" s="28"/>
      <c r="D1008" s="376" t="s">
        <v>129</v>
      </c>
      <c r="E1008" s="50">
        <f>COUNTIF($A$712:$BAG$785,A1008)</f>
        <v>0</v>
      </c>
      <c r="F1008" s="279">
        <f>SUM(G1008:K1008)</f>
        <v>0</v>
      </c>
      <c r="H1008" s="402"/>
      <c r="N1008" s="28"/>
      <c r="R1008" s="193"/>
      <c r="T1008" s="28"/>
      <c r="U1008" s="28"/>
      <c r="V1008" s="28"/>
      <c r="AA1008" s="193"/>
      <c r="AC1008" s="28"/>
      <c r="AD1008" s="28"/>
      <c r="AE1008" s="28"/>
      <c r="AJ1008" s="193"/>
      <c r="AL1008" s="28"/>
      <c r="AM1008" s="28"/>
      <c r="AN1008" s="28"/>
      <c r="AS1008" s="193"/>
      <c r="AU1008" s="28"/>
      <c r="AV1008" s="28"/>
      <c r="AW1008" s="28"/>
      <c r="BB1008" s="193"/>
      <c r="BD1008" s="28"/>
      <c r="BE1008" s="28"/>
      <c r="BF1008" s="28"/>
      <c r="BK1008" s="193"/>
      <c r="BM1008" s="28"/>
      <c r="BN1008" s="28"/>
      <c r="BO1008" s="28"/>
      <c r="BT1008" s="193"/>
      <c r="BV1008" s="28"/>
      <c r="BW1008" s="28"/>
      <c r="BX1008" s="28"/>
      <c r="CC1008" s="193"/>
      <c r="CE1008" s="28"/>
      <c r="CF1008" s="28"/>
      <c r="CG1008" s="28"/>
      <c r="CL1008" s="193"/>
      <c r="CN1008" s="28"/>
      <c r="CO1008" s="28"/>
      <c r="CP1008" s="28"/>
      <c r="CU1008" s="193"/>
      <c r="CW1008" s="28"/>
      <c r="CX1008" s="28"/>
      <c r="CY1008" s="28"/>
      <c r="DD1008" s="193"/>
      <c r="DF1008" s="28"/>
      <c r="DG1008" s="28"/>
      <c r="DH1008" s="28"/>
      <c r="DM1008" s="193"/>
      <c r="DO1008" s="28"/>
      <c r="DP1008" s="28"/>
      <c r="DQ1008" s="28"/>
      <c r="DV1008" s="193"/>
      <c r="DX1008" s="28"/>
      <c r="DY1008" s="28"/>
      <c r="DZ1008" s="28"/>
      <c r="EE1008" s="193"/>
      <c r="EG1008" s="28"/>
      <c r="EH1008" s="28"/>
      <c r="EI1008" s="28"/>
      <c r="EN1008" s="193"/>
      <c r="EP1008" s="28"/>
      <c r="EQ1008" s="28"/>
      <c r="ER1008" s="28"/>
      <c r="EW1008" s="193"/>
      <c r="EY1008" s="28"/>
      <c r="EZ1008" s="28"/>
      <c r="FA1008" s="28"/>
      <c r="FF1008" s="193"/>
      <c r="FH1008" s="28"/>
      <c r="FI1008" s="28"/>
      <c r="FJ1008" s="28"/>
      <c r="FO1008" s="193"/>
      <c r="FQ1008" s="28"/>
      <c r="FR1008" s="28"/>
      <c r="FS1008" s="28"/>
      <c r="FX1008" s="193"/>
      <c r="FZ1008" s="28"/>
      <c r="GA1008" s="28"/>
      <c r="GB1008" s="28"/>
      <c r="GG1008" s="193"/>
      <c r="GI1008" s="28"/>
      <c r="GJ1008" s="28"/>
      <c r="GK1008" s="28"/>
      <c r="GP1008" s="193"/>
      <c r="GR1008" s="28"/>
      <c r="GS1008" s="28"/>
      <c r="GT1008" s="28"/>
      <c r="GY1008" s="193"/>
      <c r="HA1008" s="28"/>
      <c r="HB1008" s="28"/>
      <c r="HC1008" s="28"/>
      <c r="HH1008" s="193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5" t="s">
        <v>2345</v>
      </c>
      <c r="B1009" s="28"/>
      <c r="C1009" s="271"/>
      <c r="D1009" s="376" t="s">
        <v>132</v>
      </c>
      <c r="E1009" s="50">
        <f>COUNTIF($A$712:$BAG$785,A1009)</f>
        <v>3</v>
      </c>
      <c r="F1009" s="279">
        <f>SUM(G1009:K1009)</f>
        <v>0</v>
      </c>
      <c r="N1009" s="28"/>
      <c r="R1009" s="193"/>
      <c r="T1009" s="28"/>
      <c r="U1009" s="28"/>
      <c r="V1009" s="28"/>
      <c r="AA1009" s="193"/>
      <c r="AC1009" s="28"/>
      <c r="AD1009" s="28"/>
      <c r="AE1009" s="28"/>
      <c r="AJ1009" s="193"/>
      <c r="AL1009" s="28"/>
      <c r="AM1009" s="28"/>
      <c r="AN1009" s="28"/>
      <c r="AS1009" s="193"/>
      <c r="AU1009" s="28"/>
      <c r="AV1009" s="28"/>
      <c r="AW1009" s="28"/>
      <c r="BB1009" s="193"/>
      <c r="BD1009" s="28"/>
      <c r="BE1009" s="28"/>
      <c r="BF1009" s="28"/>
      <c r="BK1009" s="193"/>
      <c r="BM1009" s="28"/>
      <c r="BN1009" s="28"/>
      <c r="BO1009" s="28"/>
      <c r="BT1009" s="193"/>
      <c r="BV1009" s="28"/>
      <c r="BW1009" s="28"/>
      <c r="BX1009" s="28"/>
      <c r="CC1009" s="193"/>
      <c r="CE1009" s="28"/>
      <c r="CF1009" s="28"/>
      <c r="CG1009" s="28"/>
      <c r="CL1009" s="193"/>
      <c r="CN1009" s="28"/>
      <c r="CO1009" s="28"/>
      <c r="CP1009" s="28"/>
      <c r="CU1009" s="193"/>
      <c r="CW1009" s="28"/>
      <c r="CX1009" s="28"/>
      <c r="CY1009" s="28"/>
      <c r="DD1009" s="193"/>
      <c r="DF1009" s="28"/>
      <c r="DG1009" s="28"/>
      <c r="DH1009" s="28"/>
      <c r="DM1009" s="193"/>
      <c r="DO1009" s="28"/>
      <c r="DP1009" s="28"/>
      <c r="DQ1009" s="28"/>
      <c r="DV1009" s="193"/>
      <c r="DX1009" s="28"/>
      <c r="DY1009" s="28"/>
      <c r="DZ1009" s="28"/>
      <c r="EE1009" s="193"/>
      <c r="EG1009" s="28"/>
      <c r="EH1009" s="28"/>
      <c r="EI1009" s="28"/>
      <c r="EN1009" s="193"/>
      <c r="EP1009" s="28"/>
      <c r="EQ1009" s="28"/>
      <c r="ER1009" s="28"/>
      <c r="EW1009" s="193"/>
      <c r="EY1009" s="28"/>
      <c r="EZ1009" s="28"/>
      <c r="FA1009" s="28"/>
      <c r="FF1009" s="193"/>
      <c r="FH1009" s="28"/>
      <c r="FI1009" s="28"/>
      <c r="FJ1009" s="28"/>
      <c r="FO1009" s="193"/>
      <c r="FQ1009" s="28"/>
      <c r="FR1009" s="28"/>
      <c r="FS1009" s="28"/>
      <c r="FX1009" s="193"/>
      <c r="FZ1009" s="28"/>
      <c r="GA1009" s="28"/>
      <c r="GB1009" s="28"/>
      <c r="GG1009" s="193"/>
      <c r="GI1009" s="28"/>
      <c r="GJ1009" s="28"/>
      <c r="GK1009" s="28"/>
      <c r="GP1009" s="193"/>
      <c r="GR1009" s="28"/>
      <c r="GS1009" s="28"/>
      <c r="GT1009" s="28"/>
      <c r="GY1009" s="193"/>
      <c r="HA1009" s="28"/>
      <c r="HB1009" s="28"/>
      <c r="HC1009" s="28"/>
      <c r="HH1009" s="193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205" t="s">
        <v>2994</v>
      </c>
      <c r="B1010" s="28"/>
      <c r="C1010" s="28"/>
      <c r="D1010" s="376" t="s">
        <v>129</v>
      </c>
      <c r="E1010" s="50">
        <f>COUNTIF($A$712:$BAG$785,A1010)</f>
        <v>0</v>
      </c>
      <c r="F1010" s="279">
        <f>SUM(G1010:K1010)</f>
        <v>0</v>
      </c>
      <c r="H1010" s="402"/>
      <c r="J1010" s="402"/>
      <c r="K1010" s="193"/>
      <c r="N1010" s="28"/>
      <c r="R1010" s="193"/>
      <c r="T1010" s="28"/>
      <c r="U1010" s="28"/>
      <c r="V1010" s="28"/>
      <c r="AA1010" s="193"/>
      <c r="AC1010" s="28"/>
      <c r="AD1010" s="28"/>
      <c r="AE1010" s="28"/>
      <c r="AJ1010" s="193"/>
      <c r="AL1010" s="28"/>
      <c r="AM1010" s="28"/>
      <c r="AN1010" s="28"/>
      <c r="AS1010" s="193"/>
      <c r="AU1010" s="28"/>
      <c r="AV1010" s="28"/>
      <c r="AW1010" s="28"/>
      <c r="BB1010" s="193"/>
      <c r="BD1010" s="28"/>
      <c r="BE1010" s="28"/>
      <c r="BF1010" s="28"/>
      <c r="BK1010" s="193"/>
      <c r="BM1010" s="28"/>
      <c r="BN1010" s="28"/>
      <c r="BO1010" s="28"/>
      <c r="BT1010" s="193"/>
      <c r="BV1010" s="28"/>
      <c r="BW1010" s="28"/>
      <c r="BX1010" s="28"/>
      <c r="CC1010" s="193"/>
      <c r="CE1010" s="28"/>
      <c r="CF1010" s="28"/>
      <c r="CG1010" s="28"/>
      <c r="CL1010" s="193"/>
      <c r="CN1010" s="28"/>
      <c r="CO1010" s="28"/>
      <c r="CP1010" s="28"/>
      <c r="CU1010" s="193"/>
      <c r="CW1010" s="28"/>
      <c r="CX1010" s="28"/>
      <c r="CY1010" s="28"/>
      <c r="DD1010" s="193"/>
      <c r="DF1010" s="28"/>
      <c r="DG1010" s="28"/>
      <c r="DH1010" s="28"/>
      <c r="DM1010" s="193"/>
      <c r="DO1010" s="28"/>
      <c r="DP1010" s="28"/>
      <c r="DQ1010" s="28"/>
      <c r="DV1010" s="193"/>
      <c r="DX1010" s="28"/>
      <c r="DY1010" s="28"/>
      <c r="DZ1010" s="28"/>
      <c r="EE1010" s="193"/>
      <c r="EG1010" s="28"/>
      <c r="EH1010" s="28"/>
      <c r="EI1010" s="28"/>
      <c r="EN1010" s="193"/>
      <c r="EP1010" s="28"/>
      <c r="EQ1010" s="28"/>
      <c r="ER1010" s="28"/>
      <c r="EW1010" s="193"/>
      <c r="EY1010" s="28"/>
      <c r="EZ1010" s="28"/>
      <c r="FA1010" s="28"/>
      <c r="FF1010" s="193"/>
      <c r="FH1010" s="28"/>
      <c r="FI1010" s="28"/>
      <c r="FJ1010" s="28"/>
      <c r="FO1010" s="193"/>
      <c r="FQ1010" s="28"/>
      <c r="FR1010" s="28"/>
      <c r="FS1010" s="28"/>
      <c r="FX1010" s="193"/>
      <c r="FZ1010" s="28"/>
      <c r="GA1010" s="28"/>
      <c r="GB1010" s="28"/>
      <c r="GG1010" s="193"/>
      <c r="GI1010" s="28"/>
      <c r="GJ1010" s="28"/>
      <c r="GK1010" s="28"/>
      <c r="GP1010" s="193"/>
      <c r="GR1010" s="28"/>
      <c r="GS1010" s="28"/>
      <c r="GT1010" s="28"/>
      <c r="GY1010" s="193"/>
      <c r="HA1010" s="28"/>
      <c r="HB1010" s="28"/>
      <c r="HC1010" s="28"/>
      <c r="HH1010" s="193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11" t="s">
        <v>804</v>
      </c>
      <c r="B1011" s="375"/>
      <c r="C1011" s="375"/>
      <c r="D1011" s="1" t="s">
        <v>131</v>
      </c>
      <c r="E1011" s="50">
        <f>COUNTIF($A$712:$BAG$785,A1011)</f>
        <v>3</v>
      </c>
      <c r="F1011" s="279">
        <f>SUM(G1011:K1011)</f>
        <v>0</v>
      </c>
      <c r="N1011" s="28"/>
      <c r="R1011" s="193"/>
      <c r="T1011" s="28"/>
      <c r="U1011" s="28"/>
      <c r="V1011" s="28"/>
      <c r="AA1011" s="193"/>
      <c r="AC1011" s="28"/>
      <c r="AD1011" s="28"/>
      <c r="AE1011" s="28"/>
      <c r="AJ1011" s="193"/>
      <c r="AL1011" s="28"/>
      <c r="AM1011" s="28"/>
      <c r="AN1011" s="28"/>
      <c r="AS1011" s="193"/>
      <c r="AU1011" s="28"/>
      <c r="AV1011" s="28"/>
      <c r="AW1011" s="28"/>
      <c r="BB1011" s="193"/>
      <c r="BD1011" s="28"/>
      <c r="BE1011" s="28"/>
      <c r="BF1011" s="28"/>
      <c r="BK1011" s="193"/>
      <c r="BM1011" s="28"/>
      <c r="BN1011" s="28"/>
      <c r="BO1011" s="28"/>
      <c r="BT1011" s="193"/>
      <c r="BV1011" s="28"/>
      <c r="BW1011" s="28"/>
      <c r="BX1011" s="28"/>
      <c r="CC1011" s="193"/>
      <c r="CE1011" s="28"/>
      <c r="CF1011" s="28"/>
      <c r="CG1011" s="28"/>
      <c r="CL1011" s="193"/>
      <c r="CN1011" s="28"/>
      <c r="CO1011" s="28"/>
      <c r="CP1011" s="28"/>
      <c r="CU1011" s="193"/>
      <c r="CW1011" s="28"/>
      <c r="CX1011" s="28"/>
      <c r="CY1011" s="28"/>
      <c r="DD1011" s="193"/>
      <c r="DF1011" s="28"/>
      <c r="DG1011" s="28"/>
      <c r="DH1011" s="28"/>
      <c r="DM1011" s="193"/>
      <c r="DO1011" s="28"/>
      <c r="DP1011" s="28"/>
      <c r="DQ1011" s="28"/>
      <c r="DV1011" s="193"/>
      <c r="DX1011" s="28"/>
      <c r="DY1011" s="28"/>
      <c r="DZ1011" s="28"/>
      <c r="EE1011" s="193"/>
      <c r="EG1011" s="28"/>
      <c r="EH1011" s="28"/>
      <c r="EI1011" s="28"/>
      <c r="EN1011" s="193"/>
      <c r="EP1011" s="28"/>
      <c r="EQ1011" s="28"/>
      <c r="ER1011" s="28"/>
      <c r="EW1011" s="193"/>
      <c r="EY1011" s="28"/>
      <c r="EZ1011" s="28"/>
      <c r="FA1011" s="28"/>
      <c r="FF1011" s="193"/>
      <c r="FH1011" s="28"/>
      <c r="FI1011" s="28"/>
      <c r="FJ1011" s="28"/>
      <c r="FO1011" s="193"/>
      <c r="FQ1011" s="28"/>
      <c r="FR1011" s="28"/>
      <c r="FS1011" s="28"/>
      <c r="FX1011" s="193"/>
      <c r="FZ1011" s="28"/>
      <c r="GA1011" s="28"/>
      <c r="GB1011" s="28"/>
      <c r="GG1011" s="193"/>
      <c r="GI1011" s="28"/>
      <c r="GJ1011" s="28"/>
      <c r="GK1011" s="28"/>
      <c r="GP1011" s="193"/>
      <c r="GR1011" s="28"/>
      <c r="GS1011" s="28"/>
      <c r="GT1011" s="28"/>
      <c r="GY1011" s="193"/>
      <c r="HA1011" s="28"/>
      <c r="HB1011" s="28"/>
      <c r="HC1011" s="28"/>
      <c r="HH1011" s="193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.75">
      <c r="A1012" s="311" t="s">
        <v>588</v>
      </c>
      <c r="B1012" s="274"/>
      <c r="C1012" s="375"/>
      <c r="D1012" s="376" t="s">
        <v>137</v>
      </c>
      <c r="E1012" s="50">
        <f>COUNTIF($A$712:$BAG$785,A1012)</f>
        <v>2</v>
      </c>
      <c r="F1012" s="279">
        <f>SUM(G1012:K1012)</f>
        <v>0</v>
      </c>
      <c r="N1012" s="28"/>
      <c r="R1012" s="193"/>
      <c r="T1012" s="28"/>
      <c r="U1012" s="28"/>
      <c r="V1012" s="28"/>
      <c r="AA1012" s="193"/>
      <c r="AC1012" s="28"/>
      <c r="AD1012" s="28"/>
      <c r="AE1012" s="28"/>
      <c r="AJ1012" s="193"/>
      <c r="AL1012" s="28"/>
      <c r="AM1012" s="28"/>
      <c r="AN1012" s="28"/>
      <c r="AS1012" s="193"/>
      <c r="AU1012" s="28"/>
      <c r="AV1012" s="28"/>
      <c r="AW1012" s="28"/>
      <c r="BB1012" s="193"/>
      <c r="BD1012" s="28"/>
      <c r="BE1012" s="28"/>
      <c r="BF1012" s="28"/>
      <c r="BK1012" s="193"/>
      <c r="BM1012" s="28"/>
      <c r="BN1012" s="28"/>
      <c r="BO1012" s="28"/>
      <c r="BT1012" s="193"/>
      <c r="BV1012" s="28"/>
      <c r="BW1012" s="28"/>
      <c r="BX1012" s="28"/>
      <c r="CC1012" s="193"/>
      <c r="CE1012" s="28"/>
      <c r="CF1012" s="28"/>
      <c r="CG1012" s="28"/>
      <c r="CL1012" s="193"/>
      <c r="CN1012" s="28"/>
      <c r="CO1012" s="28"/>
      <c r="CP1012" s="28"/>
      <c r="CU1012" s="193"/>
      <c r="CW1012" s="28"/>
      <c r="CX1012" s="28"/>
      <c r="CY1012" s="28"/>
      <c r="DD1012" s="193"/>
      <c r="DF1012" s="28"/>
      <c r="DG1012" s="28"/>
      <c r="DH1012" s="28"/>
      <c r="DM1012" s="193"/>
      <c r="DO1012" s="28"/>
      <c r="DP1012" s="28"/>
      <c r="DQ1012" s="28"/>
      <c r="DV1012" s="193"/>
      <c r="DX1012" s="28"/>
      <c r="DY1012" s="28"/>
      <c r="DZ1012" s="28"/>
      <c r="EE1012" s="193"/>
      <c r="EG1012" s="28"/>
      <c r="EH1012" s="28"/>
      <c r="EI1012" s="28"/>
      <c r="EN1012" s="193"/>
      <c r="EP1012" s="28"/>
      <c r="EQ1012" s="28"/>
      <c r="ER1012" s="28"/>
      <c r="EW1012" s="193"/>
      <c r="EY1012" s="28"/>
      <c r="EZ1012" s="28"/>
      <c r="FA1012" s="28"/>
      <c r="FF1012" s="193"/>
      <c r="FH1012" s="28"/>
      <c r="FI1012" s="28"/>
      <c r="FJ1012" s="28"/>
      <c r="FO1012" s="193"/>
      <c r="FQ1012" s="28"/>
      <c r="FR1012" s="28"/>
      <c r="FS1012" s="28"/>
      <c r="FX1012" s="193"/>
      <c r="FZ1012" s="28"/>
      <c r="GA1012" s="28"/>
      <c r="GB1012" s="28"/>
      <c r="GG1012" s="193"/>
      <c r="GI1012" s="28"/>
      <c r="GJ1012" s="28"/>
      <c r="GK1012" s="28"/>
      <c r="GP1012" s="193"/>
      <c r="GR1012" s="28"/>
      <c r="GS1012" s="28"/>
      <c r="GT1012" s="28"/>
      <c r="GY1012" s="193"/>
      <c r="HA1012" s="28"/>
      <c r="HB1012" s="28"/>
      <c r="HC1012" s="28"/>
      <c r="HH1012" s="193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.75">
      <c r="A1013" s="311" t="s">
        <v>585</v>
      </c>
      <c r="B1013" s="375"/>
      <c r="C1013" s="375"/>
      <c r="D1013" s="376" t="s">
        <v>134</v>
      </c>
      <c r="E1013" s="50">
        <f>COUNTIF($A$712:$BAG$785,A1013)</f>
        <v>4</v>
      </c>
      <c r="F1013" s="279">
        <f>SUM(H1013:K1013)</f>
        <v>3</v>
      </c>
      <c r="J1013" s="50">
        <v>3</v>
      </c>
      <c r="N1013" s="28"/>
      <c r="R1013" s="193"/>
      <c r="T1013" s="28"/>
      <c r="U1013" s="28"/>
      <c r="V1013" s="28"/>
      <c r="AA1013" s="193"/>
      <c r="AC1013" s="28"/>
      <c r="AD1013" s="28"/>
      <c r="AE1013" s="28"/>
      <c r="AJ1013" s="193"/>
      <c r="AL1013" s="28"/>
      <c r="AM1013" s="28"/>
      <c r="AN1013" s="28"/>
      <c r="AS1013" s="193"/>
      <c r="AU1013" s="28"/>
      <c r="AV1013" s="28"/>
      <c r="AW1013" s="28"/>
      <c r="BB1013" s="193"/>
      <c r="BD1013" s="28"/>
      <c r="BE1013" s="28"/>
      <c r="BF1013" s="28"/>
      <c r="BK1013" s="193"/>
      <c r="BM1013" s="28"/>
      <c r="BN1013" s="28"/>
      <c r="BO1013" s="28"/>
      <c r="BT1013" s="193"/>
      <c r="BV1013" s="28"/>
      <c r="BW1013" s="28"/>
      <c r="BX1013" s="28"/>
      <c r="CC1013" s="193"/>
      <c r="CE1013" s="28"/>
      <c r="CF1013" s="28"/>
      <c r="CG1013" s="28"/>
      <c r="CL1013" s="193"/>
      <c r="CN1013" s="28"/>
      <c r="CO1013" s="28"/>
      <c r="CP1013" s="28"/>
      <c r="CU1013" s="193"/>
      <c r="CW1013" s="28"/>
      <c r="CX1013" s="28"/>
      <c r="CY1013" s="28"/>
      <c r="DD1013" s="193"/>
      <c r="DF1013" s="28"/>
      <c r="DG1013" s="28"/>
      <c r="DH1013" s="28"/>
      <c r="DM1013" s="193"/>
      <c r="DO1013" s="28"/>
      <c r="DP1013" s="28"/>
      <c r="DQ1013" s="28"/>
      <c r="DV1013" s="193"/>
      <c r="DX1013" s="28"/>
      <c r="DY1013" s="28"/>
      <c r="DZ1013" s="28"/>
      <c r="EE1013" s="193"/>
      <c r="EG1013" s="28"/>
      <c r="EH1013" s="28"/>
      <c r="EI1013" s="28"/>
      <c r="EN1013" s="193"/>
      <c r="EP1013" s="28"/>
      <c r="EQ1013" s="28"/>
      <c r="ER1013" s="28"/>
      <c r="EW1013" s="193"/>
      <c r="EY1013" s="28"/>
      <c r="EZ1013" s="28"/>
      <c r="FA1013" s="28"/>
      <c r="FF1013" s="193"/>
      <c r="FH1013" s="28"/>
      <c r="FI1013" s="28"/>
      <c r="FJ1013" s="28"/>
      <c r="FO1013" s="193"/>
      <c r="FQ1013" s="28"/>
      <c r="FR1013" s="28"/>
      <c r="FS1013" s="28"/>
      <c r="FX1013" s="193"/>
      <c r="FZ1013" s="28"/>
      <c r="GA1013" s="28"/>
      <c r="GB1013" s="28"/>
      <c r="GG1013" s="193"/>
      <c r="GI1013" s="28"/>
      <c r="GJ1013" s="28"/>
      <c r="GK1013" s="28"/>
      <c r="GP1013" s="193"/>
      <c r="GR1013" s="28"/>
      <c r="GS1013" s="28"/>
      <c r="GT1013" s="28"/>
      <c r="GY1013" s="193"/>
      <c r="HA1013" s="28"/>
      <c r="HB1013" s="28"/>
      <c r="HC1013" s="28"/>
      <c r="HH1013" s="193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11" t="s">
        <v>589</v>
      </c>
      <c r="B1014" s="28"/>
      <c r="C1014" s="271"/>
      <c r="D1014" s="376" t="s">
        <v>130</v>
      </c>
      <c r="E1014" s="50">
        <f>COUNTIF($A$712:$BAG$785,A1014)</f>
        <v>4</v>
      </c>
      <c r="F1014" s="279">
        <f>SUM(G1014:K1014)</f>
        <v>0</v>
      </c>
      <c r="N1014" s="28"/>
      <c r="R1014" s="193"/>
      <c r="T1014" s="28"/>
      <c r="U1014" s="28"/>
      <c r="V1014" s="28"/>
      <c r="AA1014" s="193"/>
      <c r="AC1014" s="28"/>
      <c r="AD1014" s="28"/>
      <c r="AE1014" s="28"/>
      <c r="AJ1014" s="193"/>
      <c r="AL1014" s="28"/>
      <c r="AM1014" s="28"/>
      <c r="AN1014" s="28"/>
      <c r="AS1014" s="193"/>
      <c r="AU1014" s="28"/>
      <c r="AV1014" s="28"/>
      <c r="AW1014" s="28"/>
      <c r="BB1014" s="193"/>
      <c r="BD1014" s="28"/>
      <c r="BE1014" s="28"/>
      <c r="BF1014" s="28"/>
      <c r="BK1014" s="193"/>
      <c r="BM1014" s="28"/>
      <c r="BN1014" s="28"/>
      <c r="BO1014" s="28"/>
      <c r="BT1014" s="193"/>
      <c r="BV1014" s="28"/>
      <c r="BW1014" s="28"/>
      <c r="BX1014" s="28"/>
      <c r="CC1014" s="193"/>
      <c r="CE1014" s="28"/>
      <c r="CF1014" s="28"/>
      <c r="CG1014" s="28"/>
      <c r="CL1014" s="193"/>
      <c r="CN1014" s="28"/>
      <c r="CO1014" s="28"/>
      <c r="CP1014" s="28"/>
      <c r="CU1014" s="193"/>
      <c r="CW1014" s="28"/>
      <c r="CX1014" s="28"/>
      <c r="CY1014" s="28"/>
      <c r="DD1014" s="193"/>
      <c r="DF1014" s="28"/>
      <c r="DG1014" s="28"/>
      <c r="DH1014" s="28"/>
      <c r="DM1014" s="193"/>
      <c r="DO1014" s="28"/>
      <c r="DP1014" s="28"/>
      <c r="DQ1014" s="28"/>
      <c r="DV1014" s="193"/>
      <c r="DX1014" s="28"/>
      <c r="DY1014" s="28"/>
      <c r="DZ1014" s="28"/>
      <c r="EE1014" s="193"/>
      <c r="EG1014" s="28"/>
      <c r="EH1014" s="28"/>
      <c r="EI1014" s="28"/>
      <c r="EN1014" s="193"/>
      <c r="EP1014" s="28"/>
      <c r="EQ1014" s="28"/>
      <c r="ER1014" s="28"/>
      <c r="EW1014" s="193"/>
      <c r="EY1014" s="28"/>
      <c r="EZ1014" s="28"/>
      <c r="FA1014" s="28"/>
      <c r="FF1014" s="193"/>
      <c r="FH1014" s="28"/>
      <c r="FI1014" s="28"/>
      <c r="FJ1014" s="28"/>
      <c r="FO1014" s="193"/>
      <c r="FQ1014" s="28"/>
      <c r="FR1014" s="28"/>
      <c r="FS1014" s="28"/>
      <c r="FX1014" s="193"/>
      <c r="FZ1014" s="28"/>
      <c r="GA1014" s="28"/>
      <c r="GB1014" s="28"/>
      <c r="GG1014" s="193"/>
      <c r="GI1014" s="28"/>
      <c r="GJ1014" s="28"/>
      <c r="GK1014" s="28"/>
      <c r="GP1014" s="193"/>
      <c r="GR1014" s="28"/>
      <c r="GS1014" s="28"/>
      <c r="GT1014" s="28"/>
      <c r="GY1014" s="193"/>
      <c r="HA1014" s="28"/>
      <c r="HB1014" s="28"/>
      <c r="HC1014" s="28"/>
      <c r="HH1014" s="193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11" t="s">
        <v>481</v>
      </c>
      <c r="B1015" s="378"/>
      <c r="C1015" s="378"/>
      <c r="D1015" s="376" t="s">
        <v>132</v>
      </c>
      <c r="E1015" s="50">
        <f>COUNTIF($A$712:$BAG$785,A1015)</f>
        <v>7</v>
      </c>
      <c r="F1015" s="279">
        <f>SUM(G1015:K1015)</f>
        <v>0</v>
      </c>
      <c r="N1015" s="28"/>
      <c r="R1015" s="193"/>
      <c r="T1015" s="28"/>
      <c r="U1015" s="28"/>
      <c r="V1015" s="28"/>
      <c r="AA1015" s="193"/>
      <c r="AC1015" s="28"/>
      <c r="AD1015" s="28"/>
      <c r="AE1015" s="28"/>
      <c r="AJ1015" s="193"/>
      <c r="AL1015" s="28"/>
      <c r="AM1015" s="28"/>
      <c r="AN1015" s="28"/>
      <c r="AS1015" s="193"/>
      <c r="AU1015" s="28"/>
      <c r="AV1015" s="28"/>
      <c r="AW1015" s="28"/>
      <c r="BB1015" s="193"/>
      <c r="BD1015" s="28"/>
      <c r="BE1015" s="28"/>
      <c r="BF1015" s="28"/>
      <c r="BK1015" s="193"/>
      <c r="BM1015" s="28"/>
      <c r="BN1015" s="28"/>
      <c r="BO1015" s="28"/>
      <c r="BT1015" s="193"/>
      <c r="BV1015" s="28"/>
      <c r="BW1015" s="28"/>
      <c r="BX1015" s="28"/>
      <c r="CC1015" s="193"/>
      <c r="CE1015" s="28"/>
      <c r="CF1015" s="28"/>
      <c r="CG1015" s="28"/>
      <c r="CL1015" s="193"/>
      <c r="CN1015" s="28"/>
      <c r="CO1015" s="28"/>
      <c r="CP1015" s="28"/>
      <c r="CU1015" s="193"/>
      <c r="CW1015" s="28"/>
      <c r="CX1015" s="28"/>
      <c r="CY1015" s="28"/>
      <c r="DD1015" s="193"/>
      <c r="DF1015" s="28"/>
      <c r="DG1015" s="28"/>
      <c r="DH1015" s="28"/>
      <c r="DM1015" s="193"/>
      <c r="DO1015" s="28"/>
      <c r="DP1015" s="28"/>
      <c r="DQ1015" s="28"/>
      <c r="DV1015" s="193"/>
      <c r="DX1015" s="28"/>
      <c r="DY1015" s="28"/>
      <c r="DZ1015" s="28"/>
      <c r="EE1015" s="193"/>
      <c r="EG1015" s="28"/>
      <c r="EH1015" s="28"/>
      <c r="EI1015" s="28"/>
      <c r="EN1015" s="193"/>
      <c r="EP1015" s="28"/>
      <c r="EQ1015" s="28"/>
      <c r="ER1015" s="28"/>
      <c r="EW1015" s="193"/>
      <c r="EY1015" s="28"/>
      <c r="EZ1015" s="28"/>
      <c r="FA1015" s="28"/>
      <c r="FF1015" s="193"/>
      <c r="FH1015" s="28"/>
      <c r="FI1015" s="28"/>
      <c r="FJ1015" s="28"/>
      <c r="FO1015" s="193"/>
      <c r="FQ1015" s="28"/>
      <c r="FR1015" s="28"/>
      <c r="FS1015" s="28"/>
      <c r="FX1015" s="193"/>
      <c r="FZ1015" s="28"/>
      <c r="GA1015" s="28"/>
      <c r="GB1015" s="28"/>
      <c r="GG1015" s="193"/>
      <c r="GI1015" s="28"/>
      <c r="GJ1015" s="28"/>
      <c r="GK1015" s="28"/>
      <c r="GP1015" s="193"/>
      <c r="GR1015" s="28"/>
      <c r="GS1015" s="28"/>
      <c r="GT1015" s="28"/>
      <c r="GY1015" s="193"/>
      <c r="HA1015" s="28"/>
      <c r="HB1015" s="28"/>
      <c r="HC1015" s="28"/>
      <c r="HH1015" s="193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5" t="s">
        <v>2982</v>
      </c>
      <c r="B1016" s="39"/>
      <c r="C1016" s="39"/>
      <c r="D1016" s="376" t="s">
        <v>129</v>
      </c>
      <c r="E1016" s="50">
        <f>COUNTIF($A$712:$BAG$785,A1016)</f>
        <v>0</v>
      </c>
      <c r="F1016" s="279">
        <f>SUM(G1016:K1016)</f>
        <v>0</v>
      </c>
      <c r="H1016" s="402"/>
      <c r="I1016" s="402"/>
      <c r="N1016" s="28"/>
      <c r="R1016" s="193"/>
      <c r="T1016" s="28"/>
      <c r="U1016" s="28"/>
      <c r="V1016" s="28"/>
      <c r="AA1016" s="193"/>
      <c r="AC1016" s="28"/>
      <c r="AD1016" s="28"/>
      <c r="AE1016" s="28"/>
      <c r="AJ1016" s="193"/>
      <c r="AL1016" s="28"/>
      <c r="AM1016" s="28"/>
      <c r="AN1016" s="28"/>
      <c r="AS1016" s="193"/>
      <c r="AU1016" s="28"/>
      <c r="AV1016" s="28"/>
      <c r="AW1016" s="28"/>
      <c r="BB1016" s="193"/>
      <c r="BD1016" s="28"/>
      <c r="BE1016" s="28"/>
      <c r="BF1016" s="28"/>
      <c r="BK1016" s="193"/>
      <c r="BM1016" s="28"/>
      <c r="BN1016" s="28"/>
      <c r="BO1016" s="28"/>
      <c r="BT1016" s="193"/>
      <c r="BV1016" s="28"/>
      <c r="BW1016" s="28"/>
      <c r="BX1016" s="28"/>
      <c r="CC1016" s="193"/>
      <c r="CE1016" s="28"/>
      <c r="CF1016" s="28"/>
      <c r="CG1016" s="28"/>
      <c r="CL1016" s="193"/>
      <c r="CN1016" s="28"/>
      <c r="CO1016" s="28"/>
      <c r="CP1016" s="28"/>
      <c r="CU1016" s="193"/>
      <c r="CW1016" s="28"/>
      <c r="CX1016" s="28"/>
      <c r="CY1016" s="28"/>
      <c r="DD1016" s="193"/>
      <c r="DF1016" s="28"/>
      <c r="DG1016" s="28"/>
      <c r="DH1016" s="28"/>
      <c r="DM1016" s="193"/>
      <c r="DO1016" s="28"/>
      <c r="DP1016" s="28"/>
      <c r="DQ1016" s="28"/>
      <c r="DV1016" s="193"/>
      <c r="DX1016" s="28"/>
      <c r="DY1016" s="28"/>
      <c r="DZ1016" s="28"/>
      <c r="EE1016" s="193"/>
      <c r="EG1016" s="28"/>
      <c r="EH1016" s="28"/>
      <c r="EI1016" s="28"/>
      <c r="EN1016" s="193"/>
      <c r="EP1016" s="28"/>
      <c r="EQ1016" s="28"/>
      <c r="ER1016" s="28"/>
      <c r="EW1016" s="193"/>
      <c r="EY1016" s="28"/>
      <c r="EZ1016" s="28"/>
      <c r="FA1016" s="28"/>
      <c r="FF1016" s="193"/>
      <c r="FH1016" s="28"/>
      <c r="FI1016" s="28"/>
      <c r="FJ1016" s="28"/>
      <c r="FO1016" s="193"/>
      <c r="FQ1016" s="28"/>
      <c r="FR1016" s="28"/>
      <c r="FS1016" s="28"/>
      <c r="FX1016" s="193"/>
      <c r="FZ1016" s="28"/>
      <c r="GA1016" s="28"/>
      <c r="GB1016" s="28"/>
      <c r="GG1016" s="193"/>
      <c r="GI1016" s="28"/>
      <c r="GJ1016" s="28"/>
      <c r="GK1016" s="28"/>
      <c r="GP1016" s="193"/>
      <c r="GR1016" s="28"/>
      <c r="GS1016" s="28"/>
      <c r="GT1016" s="28"/>
      <c r="GY1016" s="193"/>
      <c r="HA1016" s="28"/>
      <c r="HB1016" s="28"/>
      <c r="HC1016" s="28"/>
      <c r="HH1016" s="193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11" t="s">
        <v>1195</v>
      </c>
      <c r="B1017" s="378"/>
      <c r="C1017" s="378"/>
      <c r="D1017" s="376" t="s">
        <v>134</v>
      </c>
      <c r="E1017" s="50">
        <f>COUNTIF($A$712:$BAG$785,A1017)</f>
        <v>12</v>
      </c>
      <c r="F1017" s="279">
        <f>SUM(G1017:K1017)</f>
        <v>0</v>
      </c>
      <c r="N1017" s="28"/>
      <c r="R1017" s="193"/>
      <c r="T1017" s="28"/>
      <c r="U1017" s="28"/>
      <c r="V1017" s="28"/>
      <c r="AA1017" s="193"/>
      <c r="AC1017" s="28"/>
      <c r="AD1017" s="28"/>
      <c r="AE1017" s="28"/>
      <c r="AJ1017" s="193"/>
      <c r="AL1017" s="28"/>
      <c r="AM1017" s="28"/>
      <c r="AN1017" s="28"/>
      <c r="AS1017" s="193"/>
      <c r="AU1017" s="28"/>
      <c r="AV1017" s="28"/>
      <c r="AW1017" s="28"/>
      <c r="BB1017" s="193"/>
      <c r="BD1017" s="28"/>
      <c r="BE1017" s="28"/>
      <c r="BF1017" s="28"/>
      <c r="BK1017" s="193"/>
      <c r="BM1017" s="28"/>
      <c r="BN1017" s="28"/>
      <c r="BO1017" s="28"/>
      <c r="BT1017" s="193"/>
      <c r="BV1017" s="28"/>
      <c r="BW1017" s="28"/>
      <c r="BX1017" s="28"/>
      <c r="CC1017" s="193"/>
      <c r="CE1017" s="28"/>
      <c r="CF1017" s="28"/>
      <c r="CG1017" s="28"/>
      <c r="CL1017" s="193"/>
      <c r="CN1017" s="28"/>
      <c r="CO1017" s="28"/>
      <c r="CP1017" s="28"/>
      <c r="CU1017" s="193"/>
      <c r="CW1017" s="28"/>
      <c r="CX1017" s="28"/>
      <c r="CY1017" s="28"/>
      <c r="DD1017" s="193"/>
      <c r="DF1017" s="28"/>
      <c r="DG1017" s="28"/>
      <c r="DH1017" s="28"/>
      <c r="DM1017" s="193"/>
      <c r="DO1017" s="28"/>
      <c r="DP1017" s="28"/>
      <c r="DQ1017" s="28"/>
      <c r="DV1017" s="193"/>
      <c r="DX1017" s="28"/>
      <c r="DY1017" s="28"/>
      <c r="DZ1017" s="28"/>
      <c r="EE1017" s="193"/>
      <c r="EG1017" s="28"/>
      <c r="EH1017" s="28"/>
      <c r="EI1017" s="28"/>
      <c r="EN1017" s="193"/>
      <c r="EP1017" s="28"/>
      <c r="EQ1017" s="28"/>
      <c r="ER1017" s="28"/>
      <c r="EW1017" s="193"/>
      <c r="EY1017" s="28"/>
      <c r="EZ1017" s="28"/>
      <c r="FA1017" s="28"/>
      <c r="FF1017" s="193"/>
      <c r="FH1017" s="28"/>
      <c r="FI1017" s="28"/>
      <c r="FJ1017" s="28"/>
      <c r="FO1017" s="193"/>
      <c r="FQ1017" s="28"/>
      <c r="FR1017" s="28"/>
      <c r="FS1017" s="28"/>
      <c r="FX1017" s="193"/>
      <c r="FZ1017" s="28"/>
      <c r="GA1017" s="28"/>
      <c r="GB1017" s="28"/>
      <c r="GG1017" s="193"/>
      <c r="GI1017" s="28"/>
      <c r="GJ1017" s="28"/>
      <c r="GK1017" s="28"/>
      <c r="GP1017" s="193"/>
      <c r="GR1017" s="28"/>
      <c r="GS1017" s="28"/>
      <c r="GT1017" s="28"/>
      <c r="GY1017" s="193"/>
      <c r="HA1017" s="28"/>
      <c r="HB1017" s="28"/>
      <c r="HC1017" s="28"/>
      <c r="HH1017" s="193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311" t="s">
        <v>496</v>
      </c>
      <c r="B1018" s="378"/>
      <c r="C1018" s="378"/>
      <c r="D1018" s="1" t="s">
        <v>131</v>
      </c>
      <c r="E1018" s="50">
        <f>COUNTIF($A$712:$BAG$785,A1018)</f>
        <v>3</v>
      </c>
      <c r="F1018" s="279">
        <f>SUM(G1018:K1018)</f>
        <v>0</v>
      </c>
      <c r="H1018" s="396"/>
      <c r="N1018" s="28"/>
      <c r="R1018" s="193"/>
      <c r="T1018" s="28"/>
      <c r="U1018" s="28"/>
      <c r="V1018" s="28"/>
      <c r="AA1018" s="193"/>
      <c r="AC1018" s="28"/>
      <c r="AD1018" s="28"/>
      <c r="AE1018" s="28"/>
      <c r="AJ1018" s="193"/>
      <c r="AL1018" s="28"/>
      <c r="AM1018" s="28"/>
      <c r="AN1018" s="28"/>
      <c r="AS1018" s="193"/>
      <c r="AU1018" s="28"/>
      <c r="AV1018" s="28"/>
      <c r="AW1018" s="28"/>
      <c r="BB1018" s="193"/>
      <c r="BD1018" s="28"/>
      <c r="BE1018" s="28"/>
      <c r="BF1018" s="28"/>
      <c r="BK1018" s="193"/>
      <c r="BM1018" s="28"/>
      <c r="BN1018" s="28"/>
      <c r="BO1018" s="28"/>
      <c r="BT1018" s="193"/>
      <c r="BV1018" s="28"/>
      <c r="BW1018" s="28"/>
      <c r="BX1018" s="28"/>
      <c r="CC1018" s="193"/>
      <c r="CE1018" s="28"/>
      <c r="CF1018" s="28"/>
      <c r="CG1018" s="28"/>
      <c r="CL1018" s="193"/>
      <c r="CN1018" s="28"/>
      <c r="CO1018" s="28"/>
      <c r="CP1018" s="28"/>
      <c r="CU1018" s="193"/>
      <c r="CW1018" s="28"/>
      <c r="CX1018" s="28"/>
      <c r="CY1018" s="28"/>
      <c r="DD1018" s="193"/>
      <c r="DF1018" s="28"/>
      <c r="DG1018" s="28"/>
      <c r="DH1018" s="28"/>
      <c r="DM1018" s="193"/>
      <c r="DO1018" s="28"/>
      <c r="DP1018" s="28"/>
      <c r="DQ1018" s="28"/>
      <c r="DV1018" s="193"/>
      <c r="DX1018" s="28"/>
      <c r="DY1018" s="28"/>
      <c r="DZ1018" s="28"/>
      <c r="EE1018" s="193"/>
      <c r="EG1018" s="28"/>
      <c r="EH1018" s="28"/>
      <c r="EI1018" s="28"/>
      <c r="EN1018" s="193"/>
      <c r="EP1018" s="28"/>
      <c r="EQ1018" s="28"/>
      <c r="ER1018" s="28"/>
      <c r="EW1018" s="193"/>
      <c r="EY1018" s="28"/>
      <c r="EZ1018" s="28"/>
      <c r="FA1018" s="28"/>
      <c r="FF1018" s="193"/>
      <c r="FH1018" s="28"/>
      <c r="FI1018" s="28"/>
      <c r="FJ1018" s="28"/>
      <c r="FO1018" s="193"/>
      <c r="FQ1018" s="28"/>
      <c r="FR1018" s="28"/>
      <c r="FS1018" s="28"/>
      <c r="FX1018" s="193"/>
      <c r="FZ1018" s="28"/>
      <c r="GA1018" s="28"/>
      <c r="GB1018" s="28"/>
      <c r="GG1018" s="193"/>
      <c r="GI1018" s="28"/>
      <c r="GJ1018" s="28"/>
      <c r="GK1018" s="28"/>
      <c r="GP1018" s="193"/>
      <c r="GR1018" s="28"/>
      <c r="GS1018" s="28"/>
      <c r="GT1018" s="28"/>
      <c r="GY1018" s="193"/>
      <c r="HA1018" s="28"/>
      <c r="HB1018" s="28"/>
      <c r="HC1018" s="28"/>
      <c r="HH1018" s="193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">
      <c r="A1019" s="311" t="s">
        <v>796</v>
      </c>
      <c r="B1019" s="402"/>
      <c r="C1019" s="39"/>
      <c r="D1019" s="376" t="s">
        <v>129</v>
      </c>
      <c r="E1019" s="50">
        <f>COUNTIF($A$712:$BAG$785,A1019)</f>
        <v>0</v>
      </c>
      <c r="F1019" s="279">
        <f>SUM(G1019:K1019)</f>
        <v>0</v>
      </c>
      <c r="H1019" s="402"/>
      <c r="I1019" s="402"/>
      <c r="N1019" s="28"/>
      <c r="R1019" s="193"/>
      <c r="T1019" s="28"/>
      <c r="U1019" s="28"/>
      <c r="V1019" s="28"/>
      <c r="AA1019" s="193"/>
      <c r="AC1019" s="28"/>
      <c r="AD1019" s="28"/>
      <c r="AE1019" s="28"/>
      <c r="AJ1019" s="193"/>
      <c r="AL1019" s="28"/>
      <c r="AM1019" s="28"/>
      <c r="AN1019" s="28"/>
      <c r="AS1019" s="193"/>
      <c r="AU1019" s="28"/>
      <c r="AV1019" s="28"/>
      <c r="AW1019" s="28"/>
      <c r="BB1019" s="193"/>
      <c r="BD1019" s="28"/>
      <c r="BE1019" s="28"/>
      <c r="BF1019" s="28"/>
      <c r="BK1019" s="193"/>
      <c r="BM1019" s="28"/>
      <c r="BN1019" s="28"/>
      <c r="BO1019" s="28"/>
      <c r="BT1019" s="193"/>
      <c r="BV1019" s="28"/>
      <c r="BW1019" s="28"/>
      <c r="BX1019" s="28"/>
      <c r="CC1019" s="193"/>
      <c r="CE1019" s="28"/>
      <c r="CF1019" s="28"/>
      <c r="CG1019" s="28"/>
      <c r="CL1019" s="193"/>
      <c r="CN1019" s="28"/>
      <c r="CO1019" s="28"/>
      <c r="CP1019" s="28"/>
      <c r="CU1019" s="193"/>
      <c r="CW1019" s="28"/>
      <c r="CX1019" s="28"/>
      <c r="CY1019" s="28"/>
      <c r="DD1019" s="193"/>
      <c r="DF1019" s="28"/>
      <c r="DG1019" s="28"/>
      <c r="DH1019" s="28"/>
      <c r="DM1019" s="193"/>
      <c r="DO1019" s="28"/>
      <c r="DP1019" s="28"/>
      <c r="DQ1019" s="28"/>
      <c r="DV1019" s="193"/>
      <c r="DX1019" s="28"/>
      <c r="DY1019" s="28"/>
      <c r="DZ1019" s="28"/>
      <c r="EE1019" s="193"/>
      <c r="EG1019" s="28"/>
      <c r="EH1019" s="28"/>
      <c r="EI1019" s="28"/>
      <c r="EN1019" s="193"/>
      <c r="EP1019" s="28"/>
      <c r="EQ1019" s="28"/>
      <c r="ER1019" s="28"/>
      <c r="EW1019" s="193"/>
      <c r="EY1019" s="28"/>
      <c r="EZ1019" s="28"/>
      <c r="FA1019" s="28"/>
      <c r="FF1019" s="193"/>
      <c r="FH1019" s="28"/>
      <c r="FI1019" s="28"/>
      <c r="FJ1019" s="28"/>
      <c r="FO1019" s="193"/>
      <c r="FQ1019" s="28"/>
      <c r="FR1019" s="28"/>
      <c r="FS1019" s="28"/>
      <c r="FX1019" s="193"/>
      <c r="FZ1019" s="28"/>
      <c r="GA1019" s="28"/>
      <c r="GB1019" s="28"/>
      <c r="GG1019" s="193"/>
      <c r="GI1019" s="28"/>
      <c r="GJ1019" s="28"/>
      <c r="GK1019" s="28"/>
      <c r="GP1019" s="193"/>
      <c r="GR1019" s="28"/>
      <c r="GS1019" s="28"/>
      <c r="GT1019" s="28"/>
      <c r="GY1019" s="193"/>
      <c r="HA1019" s="28"/>
      <c r="HB1019" s="28"/>
      <c r="HC1019" s="28"/>
      <c r="HH1019" s="193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.75">
      <c r="A1020" s="205" t="s">
        <v>2057</v>
      </c>
      <c r="B1020" s="375"/>
      <c r="C1020" s="375"/>
      <c r="D1020" s="376" t="s">
        <v>139</v>
      </c>
      <c r="E1020" s="50">
        <f>COUNTIF($A$712:$BAG$785,A1020)</f>
        <v>89</v>
      </c>
      <c r="F1020" s="279">
        <f>SUM(G1020:K1020)</f>
        <v>0</v>
      </c>
      <c r="N1020" s="28"/>
      <c r="R1020" s="193"/>
      <c r="T1020" s="28"/>
      <c r="U1020" s="28"/>
      <c r="V1020" s="28"/>
      <c r="AA1020" s="193"/>
      <c r="AC1020" s="28"/>
      <c r="AD1020" s="28"/>
      <c r="AE1020" s="28"/>
      <c r="AJ1020" s="193"/>
      <c r="AL1020" s="28"/>
      <c r="AM1020" s="28"/>
      <c r="AN1020" s="28"/>
      <c r="AS1020" s="193"/>
      <c r="AU1020" s="28"/>
      <c r="AV1020" s="28"/>
      <c r="AW1020" s="28"/>
      <c r="BB1020" s="193"/>
      <c r="BD1020" s="28"/>
      <c r="BE1020" s="28"/>
      <c r="BF1020" s="28"/>
      <c r="BK1020" s="193"/>
      <c r="BM1020" s="28"/>
      <c r="BN1020" s="28"/>
      <c r="BO1020" s="28"/>
      <c r="BT1020" s="193"/>
      <c r="BV1020" s="28"/>
      <c r="BW1020" s="28"/>
      <c r="BX1020" s="28"/>
      <c r="CC1020" s="193"/>
      <c r="CE1020" s="28"/>
      <c r="CF1020" s="28"/>
      <c r="CG1020" s="28"/>
      <c r="CL1020" s="193"/>
      <c r="CN1020" s="28"/>
      <c r="CO1020" s="28"/>
      <c r="CP1020" s="28"/>
      <c r="CU1020" s="193"/>
      <c r="CW1020" s="28"/>
      <c r="CX1020" s="28"/>
      <c r="CY1020" s="28"/>
      <c r="DD1020" s="193"/>
      <c r="DF1020" s="28"/>
      <c r="DG1020" s="28"/>
      <c r="DH1020" s="28"/>
      <c r="DM1020" s="193"/>
      <c r="DO1020" s="28"/>
      <c r="DP1020" s="28"/>
      <c r="DQ1020" s="28"/>
      <c r="DV1020" s="193"/>
      <c r="DX1020" s="28"/>
      <c r="DY1020" s="28"/>
      <c r="DZ1020" s="28"/>
      <c r="EE1020" s="193"/>
      <c r="EG1020" s="28"/>
      <c r="EH1020" s="28"/>
      <c r="EI1020" s="28"/>
      <c r="EN1020" s="193"/>
      <c r="EP1020" s="28"/>
      <c r="EQ1020" s="28"/>
      <c r="ER1020" s="28"/>
      <c r="EW1020" s="193"/>
      <c r="EY1020" s="28"/>
      <c r="EZ1020" s="28"/>
      <c r="FA1020" s="28"/>
      <c r="FF1020" s="193"/>
      <c r="FH1020" s="28"/>
      <c r="FI1020" s="28"/>
      <c r="FJ1020" s="28"/>
      <c r="FO1020" s="193"/>
      <c r="FQ1020" s="28"/>
      <c r="FR1020" s="28"/>
      <c r="FS1020" s="28"/>
      <c r="FX1020" s="193"/>
      <c r="FZ1020" s="28"/>
      <c r="GA1020" s="28"/>
      <c r="GB1020" s="28"/>
      <c r="GG1020" s="193"/>
      <c r="GI1020" s="28"/>
      <c r="GJ1020" s="28"/>
      <c r="GK1020" s="28"/>
      <c r="GP1020" s="193"/>
      <c r="GR1020" s="28"/>
      <c r="GS1020" s="28"/>
      <c r="GT1020" s="28"/>
      <c r="GY1020" s="193"/>
      <c r="HA1020" s="28"/>
      <c r="HB1020" s="28"/>
      <c r="HC1020" s="28"/>
      <c r="HH1020" s="193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11" t="s">
        <v>541</v>
      </c>
      <c r="B1021" s="39"/>
      <c r="C1021" s="39"/>
      <c r="D1021" s="376" t="s">
        <v>129</v>
      </c>
      <c r="E1021" s="50">
        <f>COUNTIF($A$712:$BAG$785,A1021)</f>
        <v>4</v>
      </c>
      <c r="F1021" s="279">
        <f>SUM(G1021:K1021)</f>
        <v>0</v>
      </c>
      <c r="H1021" s="402"/>
      <c r="I1021" s="402"/>
      <c r="N1021" s="28"/>
      <c r="R1021" s="193"/>
      <c r="T1021" s="28"/>
      <c r="U1021" s="28"/>
      <c r="V1021" s="28"/>
      <c r="AA1021" s="193"/>
      <c r="AC1021" s="28"/>
      <c r="AD1021" s="28"/>
      <c r="AE1021" s="28"/>
      <c r="AJ1021" s="193"/>
      <c r="AL1021" s="28"/>
      <c r="AM1021" s="28"/>
      <c r="AN1021" s="28"/>
      <c r="AS1021" s="193"/>
      <c r="AU1021" s="28"/>
      <c r="AV1021" s="28"/>
      <c r="AW1021" s="28"/>
      <c r="BB1021" s="193"/>
      <c r="BD1021" s="28"/>
      <c r="BE1021" s="28"/>
      <c r="BF1021" s="28"/>
      <c r="BK1021" s="193"/>
      <c r="BM1021" s="28"/>
      <c r="BN1021" s="28"/>
      <c r="BO1021" s="28"/>
      <c r="BT1021" s="193"/>
      <c r="BV1021" s="28"/>
      <c r="BW1021" s="28"/>
      <c r="BX1021" s="28"/>
      <c r="CC1021" s="193"/>
      <c r="CE1021" s="28"/>
      <c r="CF1021" s="28"/>
      <c r="CG1021" s="28"/>
      <c r="CL1021" s="193"/>
      <c r="CN1021" s="28"/>
      <c r="CO1021" s="28"/>
      <c r="CP1021" s="28"/>
      <c r="CU1021" s="193"/>
      <c r="CW1021" s="28"/>
      <c r="CX1021" s="28"/>
      <c r="CY1021" s="28"/>
      <c r="DD1021" s="193"/>
      <c r="DF1021" s="28"/>
      <c r="DG1021" s="28"/>
      <c r="DH1021" s="28"/>
      <c r="DM1021" s="193"/>
      <c r="DO1021" s="28"/>
      <c r="DP1021" s="28"/>
      <c r="DQ1021" s="28"/>
      <c r="DV1021" s="193"/>
      <c r="DX1021" s="28"/>
      <c r="DY1021" s="28"/>
      <c r="DZ1021" s="28"/>
      <c r="EE1021" s="193"/>
      <c r="EG1021" s="28"/>
      <c r="EH1021" s="28"/>
      <c r="EI1021" s="28"/>
      <c r="EN1021" s="193"/>
      <c r="EP1021" s="28"/>
      <c r="EQ1021" s="28"/>
      <c r="ER1021" s="28"/>
      <c r="EW1021" s="193"/>
      <c r="EY1021" s="28"/>
      <c r="EZ1021" s="28"/>
      <c r="FA1021" s="28"/>
      <c r="FF1021" s="193"/>
      <c r="FH1021" s="28"/>
      <c r="FI1021" s="28"/>
      <c r="FJ1021" s="28"/>
      <c r="FO1021" s="193"/>
      <c r="FQ1021" s="28"/>
      <c r="FR1021" s="28"/>
      <c r="FS1021" s="28"/>
      <c r="FX1021" s="193"/>
      <c r="FZ1021" s="28"/>
      <c r="GA1021" s="28"/>
      <c r="GB1021" s="28"/>
      <c r="GG1021" s="193"/>
      <c r="GI1021" s="28"/>
      <c r="GJ1021" s="28"/>
      <c r="GK1021" s="28"/>
      <c r="GP1021" s="193"/>
      <c r="GR1021" s="28"/>
      <c r="GS1021" s="28"/>
      <c r="GT1021" s="28"/>
      <c r="GY1021" s="193"/>
      <c r="HA1021" s="28"/>
      <c r="HB1021" s="28"/>
      <c r="HC1021" s="28"/>
      <c r="HH1021" s="193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5" t="s">
        <v>3051</v>
      </c>
      <c r="B1022" s="39"/>
      <c r="C1022" s="39"/>
      <c r="D1022" s="376" t="s">
        <v>129</v>
      </c>
      <c r="E1022" s="50">
        <f>COUNTIF($A$712:$BAG$785,A1022)</f>
        <v>1</v>
      </c>
      <c r="F1022" s="279">
        <f>SUM(G1022:K1022)</f>
        <v>0</v>
      </c>
      <c r="H1022" s="402"/>
      <c r="I1022" s="402"/>
      <c r="J1022" s="402"/>
      <c r="K1022" s="39"/>
      <c r="N1022" s="28"/>
      <c r="R1022" s="193"/>
      <c r="T1022" s="28"/>
      <c r="U1022" s="28"/>
      <c r="V1022" s="28"/>
      <c r="AA1022" s="193"/>
      <c r="AC1022" s="28"/>
      <c r="AD1022" s="28"/>
      <c r="AE1022" s="28"/>
      <c r="AJ1022" s="193"/>
      <c r="AL1022" s="28"/>
      <c r="AM1022" s="28"/>
      <c r="AN1022" s="28"/>
      <c r="AS1022" s="193"/>
      <c r="AU1022" s="28"/>
      <c r="AV1022" s="28"/>
      <c r="AW1022" s="28"/>
      <c r="BB1022" s="193"/>
      <c r="BD1022" s="28"/>
      <c r="BE1022" s="28"/>
      <c r="BF1022" s="28"/>
      <c r="BK1022" s="193"/>
      <c r="BM1022" s="28"/>
      <c r="BN1022" s="28"/>
      <c r="BO1022" s="28"/>
      <c r="BT1022" s="193"/>
      <c r="BV1022" s="28"/>
      <c r="BW1022" s="28"/>
      <c r="BX1022" s="28"/>
      <c r="CC1022" s="193"/>
      <c r="CE1022" s="28"/>
      <c r="CF1022" s="28"/>
      <c r="CG1022" s="28"/>
      <c r="CL1022" s="193"/>
      <c r="CN1022" s="28"/>
      <c r="CO1022" s="28"/>
      <c r="CP1022" s="28"/>
      <c r="CU1022" s="193"/>
      <c r="CW1022" s="28"/>
      <c r="CX1022" s="28"/>
      <c r="CY1022" s="28"/>
      <c r="DD1022" s="193"/>
      <c r="DF1022" s="28"/>
      <c r="DG1022" s="28"/>
      <c r="DH1022" s="28"/>
      <c r="DM1022" s="193"/>
      <c r="DO1022" s="28"/>
      <c r="DP1022" s="28"/>
      <c r="DQ1022" s="28"/>
      <c r="DV1022" s="193"/>
      <c r="DX1022" s="28"/>
      <c r="DY1022" s="28"/>
      <c r="DZ1022" s="28"/>
      <c r="EE1022" s="193"/>
      <c r="EG1022" s="28"/>
      <c r="EH1022" s="28"/>
      <c r="EI1022" s="28"/>
      <c r="EN1022" s="193"/>
      <c r="EP1022" s="28"/>
      <c r="EQ1022" s="28"/>
      <c r="ER1022" s="28"/>
      <c r="EW1022" s="193"/>
      <c r="EY1022" s="28"/>
      <c r="EZ1022" s="28"/>
      <c r="FA1022" s="28"/>
      <c r="FF1022" s="193"/>
      <c r="FH1022" s="28"/>
      <c r="FI1022" s="28"/>
      <c r="FJ1022" s="28"/>
      <c r="FO1022" s="193"/>
      <c r="FQ1022" s="28"/>
      <c r="FR1022" s="28"/>
      <c r="FS1022" s="28"/>
      <c r="FX1022" s="193"/>
      <c r="FZ1022" s="28"/>
      <c r="GA1022" s="28"/>
      <c r="GB1022" s="28"/>
      <c r="GG1022" s="193"/>
      <c r="GI1022" s="28"/>
      <c r="GJ1022" s="28"/>
      <c r="GK1022" s="28"/>
      <c r="GP1022" s="193"/>
      <c r="GR1022" s="28"/>
      <c r="GS1022" s="28"/>
      <c r="GT1022" s="28"/>
      <c r="GY1022" s="193"/>
      <c r="HA1022" s="28"/>
      <c r="HB1022" s="28"/>
      <c r="HC1022" s="28"/>
      <c r="HH1022" s="193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311" t="s">
        <v>531</v>
      </c>
      <c r="B1023" s="28"/>
      <c r="C1023" s="271"/>
      <c r="D1023" s="376" t="s">
        <v>137</v>
      </c>
      <c r="E1023" s="50">
        <f>COUNTIF($A$712:$BAG$785,A1023)</f>
        <v>4</v>
      </c>
      <c r="F1023" s="279">
        <f>SUM(G1023:K1023)</f>
        <v>0</v>
      </c>
      <c r="N1023" s="28"/>
      <c r="R1023" s="193"/>
      <c r="T1023" s="28"/>
      <c r="U1023" s="28"/>
      <c r="V1023" s="28"/>
      <c r="AA1023" s="193"/>
      <c r="AC1023" s="28"/>
      <c r="AD1023" s="28"/>
      <c r="AE1023" s="28"/>
      <c r="AJ1023" s="193"/>
      <c r="AL1023" s="28"/>
      <c r="AM1023" s="28"/>
      <c r="AN1023" s="28"/>
      <c r="AS1023" s="193"/>
      <c r="AU1023" s="28"/>
      <c r="AV1023" s="28"/>
      <c r="AW1023" s="28"/>
      <c r="BB1023" s="193"/>
      <c r="BD1023" s="28"/>
      <c r="BE1023" s="28"/>
      <c r="BF1023" s="28"/>
      <c r="BK1023" s="193"/>
      <c r="BM1023" s="28"/>
      <c r="BN1023" s="28"/>
      <c r="BO1023" s="28"/>
      <c r="BT1023" s="193"/>
      <c r="BV1023" s="28"/>
      <c r="BW1023" s="28"/>
      <c r="BX1023" s="28"/>
      <c r="CC1023" s="193"/>
      <c r="CE1023" s="28"/>
      <c r="CF1023" s="28"/>
      <c r="CG1023" s="28"/>
      <c r="CL1023" s="193"/>
      <c r="CN1023" s="28"/>
      <c r="CO1023" s="28"/>
      <c r="CP1023" s="28"/>
      <c r="CU1023" s="193"/>
      <c r="CW1023" s="28"/>
      <c r="CX1023" s="28"/>
      <c r="CY1023" s="28"/>
      <c r="DD1023" s="193"/>
      <c r="DF1023" s="28"/>
      <c r="DG1023" s="28"/>
      <c r="DH1023" s="28"/>
      <c r="DM1023" s="193"/>
      <c r="DO1023" s="28"/>
      <c r="DP1023" s="28"/>
      <c r="DQ1023" s="28"/>
      <c r="DV1023" s="193"/>
      <c r="DX1023" s="28"/>
      <c r="DY1023" s="28"/>
      <c r="DZ1023" s="28"/>
      <c r="EE1023" s="193"/>
      <c r="EG1023" s="28"/>
      <c r="EH1023" s="28"/>
      <c r="EI1023" s="28"/>
      <c r="EN1023" s="193"/>
      <c r="EP1023" s="28"/>
      <c r="EQ1023" s="28"/>
      <c r="ER1023" s="28"/>
      <c r="EW1023" s="193"/>
      <c r="EY1023" s="28"/>
      <c r="EZ1023" s="28"/>
      <c r="FA1023" s="28"/>
      <c r="FF1023" s="193"/>
      <c r="FH1023" s="28"/>
      <c r="FI1023" s="28"/>
      <c r="FJ1023" s="28"/>
      <c r="FO1023" s="193"/>
      <c r="FQ1023" s="28"/>
      <c r="FR1023" s="28"/>
      <c r="FS1023" s="28"/>
      <c r="FX1023" s="193"/>
      <c r="FZ1023" s="28"/>
      <c r="GA1023" s="28"/>
      <c r="GB1023" s="28"/>
      <c r="GG1023" s="193"/>
      <c r="GI1023" s="28"/>
      <c r="GJ1023" s="28"/>
      <c r="GK1023" s="28"/>
      <c r="GP1023" s="193"/>
      <c r="GR1023" s="28"/>
      <c r="GS1023" s="28"/>
      <c r="GT1023" s="28"/>
      <c r="GY1023" s="193"/>
      <c r="HA1023" s="28"/>
      <c r="HB1023" s="28"/>
      <c r="HC1023" s="28"/>
      <c r="HH1023" s="193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205" t="s">
        <v>3225</v>
      </c>
      <c r="B1024" s="39"/>
      <c r="C1024" s="39"/>
      <c r="D1024" s="376" t="s">
        <v>129</v>
      </c>
      <c r="E1024" s="50">
        <f>COUNTIF($A$712:$BAG$785,A1024)</f>
        <v>1</v>
      </c>
      <c r="F1024" s="279">
        <f>SUM(G1024:K1024)</f>
        <v>0</v>
      </c>
      <c r="H1024" s="402"/>
      <c r="I1024" s="402"/>
      <c r="N1024" s="28"/>
      <c r="R1024" s="193"/>
      <c r="T1024" s="28"/>
      <c r="U1024" s="28"/>
      <c r="V1024" s="28"/>
      <c r="AA1024" s="193"/>
      <c r="AC1024" s="28"/>
      <c r="AD1024" s="28"/>
      <c r="AE1024" s="28"/>
      <c r="AJ1024" s="193"/>
      <c r="AL1024" s="28"/>
      <c r="AM1024" s="28"/>
      <c r="AN1024" s="28"/>
      <c r="AS1024" s="193"/>
      <c r="AU1024" s="28"/>
      <c r="AV1024" s="28"/>
      <c r="AW1024" s="28"/>
      <c r="BB1024" s="193"/>
      <c r="BD1024" s="28"/>
      <c r="BE1024" s="28"/>
      <c r="BF1024" s="28"/>
      <c r="BK1024" s="193"/>
      <c r="BM1024" s="28"/>
      <c r="BN1024" s="28"/>
      <c r="BO1024" s="28"/>
      <c r="BT1024" s="193"/>
      <c r="BV1024" s="28"/>
      <c r="BW1024" s="28"/>
      <c r="BX1024" s="28"/>
      <c r="CC1024" s="193"/>
      <c r="CE1024" s="28"/>
      <c r="CF1024" s="28"/>
      <c r="CG1024" s="28"/>
      <c r="CL1024" s="193"/>
      <c r="CN1024" s="28"/>
      <c r="CO1024" s="28"/>
      <c r="CP1024" s="28"/>
      <c r="CU1024" s="193"/>
      <c r="CW1024" s="28"/>
      <c r="CX1024" s="28"/>
      <c r="CY1024" s="28"/>
      <c r="DD1024" s="193"/>
      <c r="DF1024" s="28"/>
      <c r="DG1024" s="28"/>
      <c r="DH1024" s="28"/>
      <c r="DM1024" s="193"/>
      <c r="DO1024" s="28"/>
      <c r="DP1024" s="28"/>
      <c r="DQ1024" s="28"/>
      <c r="DV1024" s="193"/>
      <c r="DX1024" s="28"/>
      <c r="DY1024" s="28"/>
      <c r="DZ1024" s="28"/>
      <c r="EE1024" s="193"/>
      <c r="EG1024" s="28"/>
      <c r="EH1024" s="28"/>
      <c r="EI1024" s="28"/>
      <c r="EN1024" s="193"/>
      <c r="EP1024" s="28"/>
      <c r="EQ1024" s="28"/>
      <c r="ER1024" s="28"/>
      <c r="EW1024" s="193"/>
      <c r="EY1024" s="28"/>
      <c r="EZ1024" s="28"/>
      <c r="FA1024" s="28"/>
      <c r="FF1024" s="193"/>
      <c r="FH1024" s="28"/>
      <c r="FI1024" s="28"/>
      <c r="FJ1024" s="28"/>
      <c r="FO1024" s="193"/>
      <c r="FQ1024" s="28"/>
      <c r="FR1024" s="28"/>
      <c r="FS1024" s="28"/>
      <c r="FX1024" s="193"/>
      <c r="FZ1024" s="28"/>
      <c r="GA1024" s="28"/>
      <c r="GB1024" s="28"/>
      <c r="GG1024" s="193"/>
      <c r="GI1024" s="28"/>
      <c r="GJ1024" s="28"/>
      <c r="GK1024" s="28"/>
      <c r="GP1024" s="193"/>
      <c r="GR1024" s="28"/>
      <c r="GS1024" s="28"/>
      <c r="GT1024" s="28"/>
      <c r="GY1024" s="193"/>
      <c r="HA1024" s="28"/>
      <c r="HB1024" s="28"/>
      <c r="HC1024" s="28"/>
      <c r="HH1024" s="193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205" t="s">
        <v>2502</v>
      </c>
      <c r="B1025" s="378"/>
      <c r="C1025" s="378"/>
      <c r="D1025" s="376" t="s">
        <v>129</v>
      </c>
      <c r="E1025" s="50">
        <f>COUNTIF($A$712:$BAG$785,A1025)</f>
        <v>1</v>
      </c>
      <c r="F1025" s="279">
        <f>SUM(G1025:K1025)</f>
        <v>0</v>
      </c>
      <c r="N1025" s="28"/>
      <c r="R1025" s="193"/>
      <c r="T1025" s="28"/>
      <c r="U1025" s="28"/>
      <c r="V1025" s="28"/>
      <c r="AA1025" s="193"/>
      <c r="AC1025" s="28"/>
      <c r="AD1025" s="28"/>
      <c r="AE1025" s="28"/>
      <c r="AJ1025" s="193"/>
      <c r="AL1025" s="28"/>
      <c r="AM1025" s="28"/>
      <c r="AN1025" s="28"/>
      <c r="AS1025" s="193"/>
      <c r="AU1025" s="28"/>
      <c r="AV1025" s="28"/>
      <c r="AW1025" s="28"/>
      <c r="BB1025" s="193"/>
      <c r="BD1025" s="28"/>
      <c r="BE1025" s="28"/>
      <c r="BF1025" s="28"/>
      <c r="BK1025" s="193"/>
      <c r="BM1025" s="28"/>
      <c r="BN1025" s="28"/>
      <c r="BO1025" s="28"/>
      <c r="BT1025" s="193"/>
      <c r="BV1025" s="28"/>
      <c r="BW1025" s="28"/>
      <c r="BX1025" s="28"/>
      <c r="CC1025" s="193"/>
      <c r="CE1025" s="28"/>
      <c r="CF1025" s="28"/>
      <c r="CG1025" s="28"/>
      <c r="CL1025" s="193"/>
      <c r="CN1025" s="28"/>
      <c r="CO1025" s="28"/>
      <c r="CP1025" s="28"/>
      <c r="CU1025" s="193"/>
      <c r="CW1025" s="28"/>
      <c r="CX1025" s="28"/>
      <c r="CY1025" s="28"/>
      <c r="DD1025" s="193"/>
      <c r="DF1025" s="28"/>
      <c r="DG1025" s="28"/>
      <c r="DH1025" s="28"/>
      <c r="DM1025" s="193"/>
      <c r="DO1025" s="28"/>
      <c r="DP1025" s="28"/>
      <c r="DQ1025" s="28"/>
      <c r="DV1025" s="193"/>
      <c r="DX1025" s="28"/>
      <c r="DY1025" s="28"/>
      <c r="DZ1025" s="28"/>
      <c r="EE1025" s="193"/>
      <c r="EG1025" s="28"/>
      <c r="EH1025" s="28"/>
      <c r="EI1025" s="28"/>
      <c r="EN1025" s="193"/>
      <c r="EP1025" s="28"/>
      <c r="EQ1025" s="28"/>
      <c r="ER1025" s="28"/>
      <c r="EW1025" s="193"/>
      <c r="EY1025" s="28"/>
      <c r="EZ1025" s="28"/>
      <c r="FA1025" s="28"/>
      <c r="FF1025" s="193"/>
      <c r="FH1025" s="28"/>
      <c r="FI1025" s="28"/>
      <c r="FJ1025" s="28"/>
      <c r="FO1025" s="193"/>
      <c r="FQ1025" s="28"/>
      <c r="FR1025" s="28"/>
      <c r="FS1025" s="28"/>
      <c r="FX1025" s="193"/>
      <c r="FZ1025" s="28"/>
      <c r="GA1025" s="28"/>
      <c r="GB1025" s="28"/>
      <c r="GG1025" s="193"/>
      <c r="GI1025" s="28"/>
      <c r="GJ1025" s="28"/>
      <c r="GK1025" s="28"/>
      <c r="GP1025" s="193"/>
      <c r="GR1025" s="28"/>
      <c r="GS1025" s="28"/>
      <c r="GT1025" s="28"/>
      <c r="GY1025" s="193"/>
      <c r="HA1025" s="28"/>
      <c r="HB1025" s="28"/>
      <c r="HC1025" s="28"/>
      <c r="HH1025" s="193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.75">
      <c r="A1026" s="311" t="s">
        <v>604</v>
      </c>
      <c r="B1026" s="375"/>
      <c r="C1026" s="375"/>
      <c r="D1026" s="376" t="s">
        <v>129</v>
      </c>
      <c r="E1026" s="50">
        <f>COUNTIF($A$712:$BAG$785,A1026)</f>
        <v>1</v>
      </c>
      <c r="F1026" s="279">
        <f>SUM(G1026:K1026)</f>
        <v>0</v>
      </c>
      <c r="N1026" s="28"/>
      <c r="R1026" s="193"/>
      <c r="T1026" s="28"/>
      <c r="U1026" s="28"/>
      <c r="V1026" s="28"/>
      <c r="AA1026" s="193"/>
      <c r="AC1026" s="28"/>
      <c r="AD1026" s="28"/>
      <c r="AE1026" s="28"/>
      <c r="AJ1026" s="193"/>
      <c r="AL1026" s="28"/>
      <c r="AM1026" s="28"/>
      <c r="AN1026" s="28"/>
      <c r="AS1026" s="193"/>
      <c r="AU1026" s="28"/>
      <c r="AV1026" s="28"/>
      <c r="AW1026" s="28"/>
      <c r="BB1026" s="193"/>
      <c r="BD1026" s="28"/>
      <c r="BE1026" s="28"/>
      <c r="BF1026" s="28"/>
      <c r="BK1026" s="193"/>
      <c r="BM1026" s="28"/>
      <c r="BN1026" s="28"/>
      <c r="BO1026" s="28"/>
      <c r="BT1026" s="193"/>
      <c r="BV1026" s="28"/>
      <c r="BW1026" s="28"/>
      <c r="BX1026" s="28"/>
      <c r="CC1026" s="193"/>
      <c r="CE1026" s="28"/>
      <c r="CF1026" s="28"/>
      <c r="CG1026" s="28"/>
      <c r="CL1026" s="193"/>
      <c r="CN1026" s="28"/>
      <c r="CO1026" s="28"/>
      <c r="CP1026" s="28"/>
      <c r="CU1026" s="193"/>
      <c r="CW1026" s="28"/>
      <c r="CX1026" s="28"/>
      <c r="CY1026" s="28"/>
      <c r="DD1026" s="193"/>
      <c r="DF1026" s="28"/>
      <c r="DG1026" s="28"/>
      <c r="DH1026" s="28"/>
      <c r="DM1026" s="193"/>
      <c r="DO1026" s="28"/>
      <c r="DP1026" s="28"/>
      <c r="DQ1026" s="28"/>
      <c r="DV1026" s="193"/>
      <c r="DX1026" s="28"/>
      <c r="DY1026" s="28"/>
      <c r="DZ1026" s="28"/>
      <c r="EE1026" s="193"/>
      <c r="EG1026" s="28"/>
      <c r="EH1026" s="28"/>
      <c r="EI1026" s="28"/>
      <c r="EN1026" s="193"/>
      <c r="EP1026" s="28"/>
      <c r="EQ1026" s="28"/>
      <c r="ER1026" s="28"/>
      <c r="EW1026" s="193"/>
      <c r="EY1026" s="28"/>
      <c r="EZ1026" s="28"/>
      <c r="FA1026" s="28"/>
      <c r="FF1026" s="193"/>
      <c r="FH1026" s="28"/>
      <c r="FI1026" s="28"/>
      <c r="FJ1026" s="28"/>
      <c r="FO1026" s="193"/>
      <c r="FQ1026" s="28"/>
      <c r="FR1026" s="28"/>
      <c r="FS1026" s="28"/>
      <c r="FX1026" s="193"/>
      <c r="FZ1026" s="28"/>
      <c r="GA1026" s="28"/>
      <c r="GB1026" s="28"/>
      <c r="GG1026" s="193"/>
      <c r="GI1026" s="28"/>
      <c r="GJ1026" s="28"/>
      <c r="GK1026" s="28"/>
      <c r="GP1026" s="193"/>
      <c r="GR1026" s="28"/>
      <c r="GS1026" s="28"/>
      <c r="GT1026" s="28"/>
      <c r="GY1026" s="193"/>
      <c r="HA1026" s="28"/>
      <c r="HB1026" s="28"/>
      <c r="HC1026" s="28"/>
      <c r="HH1026" s="193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.75">
      <c r="A1027" s="205" t="s">
        <v>2925</v>
      </c>
      <c r="B1027" s="375"/>
      <c r="C1027" s="375"/>
      <c r="D1027" s="376" t="s">
        <v>129</v>
      </c>
      <c r="E1027" s="50">
        <f>COUNTIF($A$712:$BAG$785,A1027)</f>
        <v>0</v>
      </c>
      <c r="F1027" s="279">
        <f>SUM(G1027:K1027)</f>
        <v>0</v>
      </c>
      <c r="N1027" s="28"/>
      <c r="R1027" s="193"/>
      <c r="T1027" s="28"/>
      <c r="U1027" s="28"/>
      <c r="V1027" s="28"/>
      <c r="AA1027" s="193"/>
      <c r="AC1027" s="28"/>
      <c r="AD1027" s="28"/>
      <c r="AE1027" s="28"/>
      <c r="AJ1027" s="193"/>
      <c r="AL1027" s="28"/>
      <c r="AM1027" s="28"/>
      <c r="AN1027" s="28"/>
      <c r="AS1027" s="193"/>
      <c r="AU1027" s="28"/>
      <c r="AV1027" s="28"/>
      <c r="AW1027" s="28"/>
      <c r="BB1027" s="193"/>
      <c r="BD1027" s="28"/>
      <c r="BE1027" s="28"/>
      <c r="BF1027" s="28"/>
      <c r="BK1027" s="193"/>
      <c r="BM1027" s="28"/>
      <c r="BN1027" s="28"/>
      <c r="BO1027" s="28"/>
      <c r="BT1027" s="193"/>
      <c r="BV1027" s="28"/>
      <c r="BW1027" s="28"/>
      <c r="BX1027" s="28"/>
      <c r="CC1027" s="193"/>
      <c r="CE1027" s="28"/>
      <c r="CF1027" s="28"/>
      <c r="CG1027" s="28"/>
      <c r="CL1027" s="193"/>
      <c r="CN1027" s="28"/>
      <c r="CO1027" s="28"/>
      <c r="CP1027" s="28"/>
      <c r="CU1027" s="193"/>
      <c r="CW1027" s="28"/>
      <c r="CX1027" s="28"/>
      <c r="CY1027" s="28"/>
      <c r="DD1027" s="193"/>
      <c r="DF1027" s="28"/>
      <c r="DG1027" s="28"/>
      <c r="DH1027" s="28"/>
      <c r="DM1027" s="193"/>
      <c r="DO1027" s="28"/>
      <c r="DP1027" s="28"/>
      <c r="DQ1027" s="28"/>
      <c r="DV1027" s="193"/>
      <c r="DX1027" s="28"/>
      <c r="DY1027" s="28"/>
      <c r="DZ1027" s="28"/>
      <c r="EE1027" s="193"/>
      <c r="EG1027" s="28"/>
      <c r="EH1027" s="28"/>
      <c r="EI1027" s="28"/>
      <c r="EN1027" s="193"/>
      <c r="EP1027" s="28"/>
      <c r="EQ1027" s="28"/>
      <c r="ER1027" s="28"/>
      <c r="EW1027" s="193"/>
      <c r="EY1027" s="28"/>
      <c r="EZ1027" s="28"/>
      <c r="FA1027" s="28"/>
      <c r="FF1027" s="193"/>
      <c r="FH1027" s="28"/>
      <c r="FI1027" s="28"/>
      <c r="FJ1027" s="28"/>
      <c r="FO1027" s="193"/>
      <c r="FQ1027" s="28"/>
      <c r="FR1027" s="28"/>
      <c r="FS1027" s="28"/>
      <c r="FX1027" s="193"/>
      <c r="FZ1027" s="28"/>
      <c r="GA1027" s="28"/>
      <c r="GB1027" s="28"/>
      <c r="GG1027" s="193"/>
      <c r="GI1027" s="28"/>
      <c r="GJ1027" s="28"/>
      <c r="GK1027" s="28"/>
      <c r="GP1027" s="193"/>
      <c r="GR1027" s="28"/>
      <c r="GS1027" s="28"/>
      <c r="GT1027" s="28"/>
      <c r="GY1027" s="193"/>
      <c r="HA1027" s="28"/>
      <c r="HB1027" s="28"/>
      <c r="HC1027" s="28"/>
      <c r="HH1027" s="193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5" t="s">
        <v>3102</v>
      </c>
      <c r="B1028" s="271"/>
      <c r="C1028" s="271"/>
      <c r="D1028" s="376" t="s">
        <v>129</v>
      </c>
      <c r="E1028" s="50">
        <f>COUNTIF($A$712:$BAG$785,A1028)</f>
        <v>5</v>
      </c>
      <c r="F1028" s="279">
        <f>SUM(G1028:K1028)</f>
        <v>0</v>
      </c>
      <c r="N1028" s="28"/>
      <c r="R1028" s="193"/>
      <c r="T1028" s="28"/>
      <c r="U1028" s="28"/>
      <c r="V1028" s="28"/>
      <c r="AA1028" s="193"/>
      <c r="AC1028" s="28"/>
      <c r="AD1028" s="28"/>
      <c r="AE1028" s="28"/>
      <c r="AJ1028" s="193"/>
      <c r="AL1028" s="28"/>
      <c r="AM1028" s="28"/>
      <c r="AN1028" s="28"/>
      <c r="AS1028" s="193"/>
      <c r="AU1028" s="28"/>
      <c r="AV1028" s="28"/>
      <c r="AW1028" s="28"/>
      <c r="BB1028" s="193"/>
      <c r="BD1028" s="28"/>
      <c r="BE1028" s="28"/>
      <c r="BF1028" s="28"/>
      <c r="BK1028" s="193"/>
      <c r="BM1028" s="28"/>
      <c r="BN1028" s="28"/>
      <c r="BO1028" s="28"/>
      <c r="BT1028" s="193"/>
      <c r="BV1028" s="28"/>
      <c r="BW1028" s="28"/>
      <c r="BX1028" s="28"/>
      <c r="CC1028" s="193"/>
      <c r="CE1028" s="28"/>
      <c r="CF1028" s="28"/>
      <c r="CG1028" s="28"/>
      <c r="CL1028" s="193"/>
      <c r="CN1028" s="28"/>
      <c r="CO1028" s="28"/>
      <c r="CP1028" s="28"/>
      <c r="CU1028" s="193"/>
      <c r="CW1028" s="28"/>
      <c r="CX1028" s="28"/>
      <c r="CY1028" s="28"/>
      <c r="DD1028" s="193"/>
      <c r="DF1028" s="28"/>
      <c r="DG1028" s="28"/>
      <c r="DH1028" s="28"/>
      <c r="DM1028" s="193"/>
      <c r="DO1028" s="28"/>
      <c r="DP1028" s="28"/>
      <c r="DQ1028" s="28"/>
      <c r="DV1028" s="193"/>
      <c r="DX1028" s="28"/>
      <c r="DY1028" s="28"/>
      <c r="DZ1028" s="28"/>
      <c r="EE1028" s="193"/>
      <c r="EG1028" s="28"/>
      <c r="EH1028" s="28"/>
      <c r="EI1028" s="28"/>
      <c r="EN1028" s="193"/>
      <c r="EP1028" s="28"/>
      <c r="EQ1028" s="28"/>
      <c r="ER1028" s="28"/>
      <c r="EW1028" s="193"/>
      <c r="EY1028" s="28"/>
      <c r="EZ1028" s="28"/>
      <c r="FA1028" s="28"/>
      <c r="FF1028" s="193"/>
      <c r="FH1028" s="28"/>
      <c r="FI1028" s="28"/>
      <c r="FJ1028" s="28"/>
      <c r="FO1028" s="193"/>
      <c r="FQ1028" s="28"/>
      <c r="FR1028" s="28"/>
      <c r="FS1028" s="28"/>
      <c r="FX1028" s="193"/>
      <c r="FZ1028" s="28"/>
      <c r="GA1028" s="28"/>
      <c r="GB1028" s="28"/>
      <c r="GG1028" s="193"/>
      <c r="GI1028" s="28"/>
      <c r="GJ1028" s="28"/>
      <c r="GK1028" s="28"/>
      <c r="GP1028" s="193"/>
      <c r="GR1028" s="28"/>
      <c r="GS1028" s="28"/>
      <c r="GT1028" s="28"/>
      <c r="GY1028" s="193"/>
      <c r="HA1028" s="28"/>
      <c r="HB1028" s="28"/>
      <c r="HC1028" s="28"/>
      <c r="HH1028" s="193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205" t="s">
        <v>2073</v>
      </c>
      <c r="B1029" s="28"/>
      <c r="C1029" s="271"/>
      <c r="D1029" s="376" t="s">
        <v>129</v>
      </c>
      <c r="E1029" s="50">
        <f>COUNTIF($A$712:$BAG$785,A1029)</f>
        <v>2</v>
      </c>
      <c r="F1029" s="279">
        <f>SUM(G1029:K1029)</f>
        <v>0</v>
      </c>
      <c r="N1029" s="28"/>
      <c r="R1029" s="28"/>
      <c r="T1029" s="28"/>
      <c r="U1029" s="28"/>
      <c r="V1029" s="28"/>
      <c r="AA1029" s="28"/>
      <c r="AC1029" s="28"/>
      <c r="AD1029" s="28"/>
      <c r="AE1029" s="28"/>
      <c r="AJ1029" s="28"/>
      <c r="AL1029" s="28"/>
      <c r="AM1029" s="28"/>
      <c r="AN1029" s="28"/>
      <c r="AS1029" s="28"/>
      <c r="AU1029" s="28"/>
      <c r="AV1029" s="28"/>
      <c r="AW1029" s="28"/>
      <c r="BB1029" s="28"/>
      <c r="BD1029" s="28"/>
      <c r="BE1029" s="28"/>
      <c r="BF1029" s="28"/>
      <c r="BK1029" s="28"/>
      <c r="BM1029" s="28"/>
      <c r="BN1029" s="28"/>
      <c r="BO1029" s="28"/>
      <c r="BT1029" s="28"/>
      <c r="BV1029" s="28"/>
      <c r="BW1029" s="28"/>
      <c r="BX1029" s="28"/>
      <c r="CC1029" s="28"/>
      <c r="CE1029" s="28"/>
      <c r="CF1029" s="28"/>
      <c r="CG1029" s="28"/>
      <c r="CL1029" s="28"/>
      <c r="CN1029" s="28"/>
      <c r="CO1029" s="28"/>
      <c r="CP1029" s="28"/>
      <c r="CU1029" s="28"/>
      <c r="CW1029" s="28"/>
      <c r="CX1029" s="28"/>
      <c r="CY1029" s="28"/>
      <c r="DD1029" s="28"/>
      <c r="DF1029" s="28"/>
      <c r="DG1029" s="28"/>
      <c r="DH1029" s="28"/>
      <c r="DM1029" s="28"/>
      <c r="DO1029" s="28"/>
      <c r="DP1029" s="28"/>
      <c r="DQ1029" s="28"/>
      <c r="DV1029" s="28"/>
      <c r="DX1029" s="28"/>
      <c r="DY1029" s="28"/>
      <c r="DZ1029" s="28"/>
      <c r="EE1029" s="28"/>
      <c r="EG1029" s="28"/>
      <c r="EH1029" s="28"/>
      <c r="EI1029" s="28"/>
      <c r="EN1029" s="28"/>
      <c r="EP1029" s="28"/>
      <c r="EQ1029" s="28"/>
      <c r="ER1029" s="28"/>
      <c r="EW1029" s="28"/>
      <c r="EY1029" s="28"/>
      <c r="EZ1029" s="28"/>
      <c r="FA1029" s="28"/>
      <c r="FF1029" s="28"/>
      <c r="FH1029" s="28"/>
      <c r="FI1029" s="28"/>
      <c r="FJ1029" s="28"/>
      <c r="FO1029" s="28"/>
      <c r="FQ1029" s="28"/>
      <c r="FR1029" s="28"/>
      <c r="FS1029" s="28"/>
      <c r="FX1029" s="28"/>
      <c r="FZ1029" s="28"/>
      <c r="GA1029" s="28"/>
      <c r="GB1029" s="28"/>
      <c r="GG1029" s="28"/>
      <c r="GI1029" s="28"/>
      <c r="GJ1029" s="28"/>
      <c r="GK1029" s="28"/>
      <c r="GP1029" s="28"/>
      <c r="GR1029" s="28"/>
      <c r="GS1029" s="28"/>
      <c r="GT1029" s="28"/>
      <c r="GY1029" s="28"/>
      <c r="HA1029" s="28"/>
      <c r="HB1029" s="28"/>
      <c r="HC1029" s="28"/>
      <c r="HH1029" s="28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205" t="s">
        <v>2981</v>
      </c>
      <c r="B1030" s="28"/>
      <c r="C1030" s="271"/>
      <c r="D1030" s="376" t="s">
        <v>129</v>
      </c>
      <c r="E1030" s="50">
        <f>COUNTIF($A$712:$BAG$785,A1030)</f>
        <v>0</v>
      </c>
      <c r="F1030" s="279">
        <f>SUM(G1030:K1030)</f>
        <v>0</v>
      </c>
      <c r="H1030" s="396"/>
      <c r="N1030" s="28"/>
      <c r="R1030" s="193"/>
      <c r="T1030" s="28"/>
      <c r="U1030" s="28"/>
      <c r="V1030" s="28"/>
      <c r="AA1030" s="193"/>
      <c r="AC1030" s="28"/>
      <c r="AD1030" s="28"/>
      <c r="AE1030" s="28"/>
      <c r="AJ1030" s="193"/>
      <c r="AL1030" s="28"/>
      <c r="AM1030" s="28"/>
      <c r="AN1030" s="28"/>
      <c r="AS1030" s="193"/>
      <c r="AU1030" s="28"/>
      <c r="AV1030" s="28"/>
      <c r="AW1030" s="28"/>
      <c r="BB1030" s="193"/>
      <c r="BD1030" s="28"/>
      <c r="BE1030" s="28"/>
      <c r="BF1030" s="28"/>
      <c r="BK1030" s="193"/>
      <c r="BM1030" s="28"/>
      <c r="BN1030" s="28"/>
      <c r="BO1030" s="28"/>
      <c r="BT1030" s="193"/>
      <c r="BV1030" s="28"/>
      <c r="BW1030" s="28"/>
      <c r="BX1030" s="28"/>
      <c r="CC1030" s="193"/>
      <c r="CE1030" s="28"/>
      <c r="CF1030" s="28"/>
      <c r="CG1030" s="28"/>
      <c r="CL1030" s="193"/>
      <c r="CN1030" s="28"/>
      <c r="CO1030" s="28"/>
      <c r="CP1030" s="28"/>
      <c r="CU1030" s="193"/>
      <c r="CW1030" s="28"/>
      <c r="CX1030" s="28"/>
      <c r="CY1030" s="28"/>
      <c r="DD1030" s="193"/>
      <c r="DF1030" s="28"/>
      <c r="DG1030" s="28"/>
      <c r="DH1030" s="28"/>
      <c r="DM1030" s="193"/>
      <c r="DO1030" s="28"/>
      <c r="DP1030" s="28"/>
      <c r="DQ1030" s="28"/>
      <c r="DV1030" s="193"/>
      <c r="DX1030" s="28"/>
      <c r="DY1030" s="28"/>
      <c r="DZ1030" s="28"/>
      <c r="EE1030" s="193"/>
      <c r="EG1030" s="28"/>
      <c r="EH1030" s="28"/>
      <c r="EI1030" s="28"/>
      <c r="EN1030" s="193"/>
      <c r="EP1030" s="28"/>
      <c r="EQ1030" s="28"/>
      <c r="ER1030" s="28"/>
      <c r="EW1030" s="193"/>
      <c r="EY1030" s="28"/>
      <c r="EZ1030" s="28"/>
      <c r="FA1030" s="28"/>
      <c r="FF1030" s="193"/>
      <c r="FH1030" s="28"/>
      <c r="FI1030" s="28"/>
      <c r="FJ1030" s="28"/>
      <c r="FO1030" s="193"/>
      <c r="FQ1030" s="28"/>
      <c r="FR1030" s="28"/>
      <c r="FS1030" s="28"/>
      <c r="FX1030" s="193"/>
      <c r="FZ1030" s="28"/>
      <c r="GA1030" s="28"/>
      <c r="GB1030" s="28"/>
      <c r="GG1030" s="193"/>
      <c r="GI1030" s="28"/>
      <c r="GJ1030" s="28"/>
      <c r="GK1030" s="28"/>
      <c r="GP1030" s="193"/>
      <c r="GR1030" s="28"/>
      <c r="GS1030" s="28"/>
      <c r="GT1030" s="28"/>
      <c r="GY1030" s="193"/>
      <c r="HA1030" s="28"/>
      <c r="HB1030" s="28"/>
      <c r="HC1030" s="28"/>
      <c r="HH1030" s="193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205" t="s">
        <v>2335</v>
      </c>
      <c r="B1031" s="28"/>
      <c r="C1031" s="271"/>
      <c r="D1031" s="376" t="s">
        <v>129</v>
      </c>
      <c r="E1031" s="50">
        <f>COUNTIF($A$712:$BAG$785,A1031)</f>
        <v>0</v>
      </c>
      <c r="F1031" s="279">
        <f>SUM(G1031:K1031)</f>
        <v>0</v>
      </c>
      <c r="N1031" s="28"/>
      <c r="R1031" s="193"/>
      <c r="T1031" s="28"/>
      <c r="U1031" s="28"/>
      <c r="V1031" s="28"/>
      <c r="AA1031" s="193"/>
      <c r="AC1031" s="28"/>
      <c r="AD1031" s="28"/>
      <c r="AE1031" s="28"/>
      <c r="AJ1031" s="193"/>
      <c r="AL1031" s="28"/>
      <c r="AM1031" s="28"/>
      <c r="AN1031" s="28"/>
      <c r="AS1031" s="193"/>
      <c r="AU1031" s="28"/>
      <c r="AV1031" s="28"/>
      <c r="AW1031" s="28"/>
      <c r="BB1031" s="193"/>
      <c r="BD1031" s="28"/>
      <c r="BE1031" s="28"/>
      <c r="BF1031" s="28"/>
      <c r="BK1031" s="193"/>
      <c r="BM1031" s="28"/>
      <c r="BN1031" s="28"/>
      <c r="BO1031" s="28"/>
      <c r="BT1031" s="193"/>
      <c r="BV1031" s="28"/>
      <c r="BW1031" s="28"/>
      <c r="BX1031" s="28"/>
      <c r="CC1031" s="193"/>
      <c r="CE1031" s="28"/>
      <c r="CF1031" s="28"/>
      <c r="CG1031" s="28"/>
      <c r="CL1031" s="193"/>
      <c r="CN1031" s="28"/>
      <c r="CO1031" s="28"/>
      <c r="CP1031" s="28"/>
      <c r="CU1031" s="193"/>
      <c r="CW1031" s="28"/>
      <c r="CX1031" s="28"/>
      <c r="CY1031" s="28"/>
      <c r="DD1031" s="193"/>
      <c r="DF1031" s="28"/>
      <c r="DG1031" s="28"/>
      <c r="DH1031" s="28"/>
      <c r="DM1031" s="193"/>
      <c r="DO1031" s="28"/>
      <c r="DP1031" s="28"/>
      <c r="DQ1031" s="28"/>
      <c r="DV1031" s="193"/>
      <c r="DX1031" s="28"/>
      <c r="DY1031" s="28"/>
      <c r="DZ1031" s="28"/>
      <c r="EE1031" s="193"/>
      <c r="EG1031" s="28"/>
      <c r="EH1031" s="28"/>
      <c r="EI1031" s="28"/>
      <c r="EN1031" s="193"/>
      <c r="EP1031" s="28"/>
      <c r="EQ1031" s="28"/>
      <c r="ER1031" s="28"/>
      <c r="EW1031" s="193"/>
      <c r="EY1031" s="28"/>
      <c r="EZ1031" s="28"/>
      <c r="FA1031" s="28"/>
      <c r="FF1031" s="193"/>
      <c r="FH1031" s="28"/>
      <c r="FI1031" s="28"/>
      <c r="FJ1031" s="28"/>
      <c r="FO1031" s="193"/>
      <c r="FQ1031" s="28"/>
      <c r="FR1031" s="28"/>
      <c r="FS1031" s="28"/>
      <c r="FX1031" s="193"/>
      <c r="FZ1031" s="28"/>
      <c r="GA1031" s="28"/>
      <c r="GB1031" s="28"/>
      <c r="GG1031" s="193"/>
      <c r="GI1031" s="28"/>
      <c r="GJ1031" s="28"/>
      <c r="GK1031" s="28"/>
      <c r="GP1031" s="193"/>
      <c r="GR1031" s="28"/>
      <c r="GS1031" s="28"/>
      <c r="GT1031" s="28"/>
      <c r="GY1031" s="193"/>
      <c r="HA1031" s="28"/>
      <c r="HB1031" s="28"/>
      <c r="HC1031" s="28"/>
      <c r="HH1031" s="193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311" t="s">
        <v>794</v>
      </c>
      <c r="B1032" s="28"/>
      <c r="C1032" s="378"/>
      <c r="D1032" s="376" t="s">
        <v>129</v>
      </c>
      <c r="E1032" s="50">
        <f>COUNTIF($A$712:$BAG$785,A1032)</f>
        <v>3</v>
      </c>
      <c r="F1032" s="279">
        <f>SUM(G1032:K1032)</f>
        <v>0</v>
      </c>
      <c r="N1032" s="28"/>
      <c r="R1032" s="193"/>
      <c r="T1032" s="28"/>
      <c r="U1032" s="28"/>
      <c r="V1032" s="28"/>
      <c r="AA1032" s="193"/>
      <c r="AC1032" s="28"/>
      <c r="AD1032" s="28"/>
      <c r="AE1032" s="28"/>
      <c r="AJ1032" s="193"/>
      <c r="AL1032" s="28"/>
      <c r="AM1032" s="28"/>
      <c r="AN1032" s="28"/>
      <c r="AS1032" s="193"/>
      <c r="AU1032" s="28"/>
      <c r="AV1032" s="28"/>
      <c r="AW1032" s="28"/>
      <c r="BB1032" s="193"/>
      <c r="BD1032" s="28"/>
      <c r="BE1032" s="28"/>
      <c r="BF1032" s="28"/>
      <c r="BK1032" s="193"/>
      <c r="BM1032" s="28"/>
      <c r="BN1032" s="28"/>
      <c r="BO1032" s="28"/>
      <c r="BT1032" s="193"/>
      <c r="BV1032" s="28"/>
      <c r="BW1032" s="28"/>
      <c r="BX1032" s="28"/>
      <c r="CC1032" s="193"/>
      <c r="CE1032" s="28"/>
      <c r="CF1032" s="28"/>
      <c r="CG1032" s="28"/>
      <c r="CL1032" s="193"/>
      <c r="CN1032" s="28"/>
      <c r="CO1032" s="28"/>
      <c r="CP1032" s="28"/>
      <c r="CU1032" s="193"/>
      <c r="CW1032" s="28"/>
      <c r="CX1032" s="28"/>
      <c r="CY1032" s="28"/>
      <c r="DD1032" s="193"/>
      <c r="DF1032" s="28"/>
      <c r="DG1032" s="28"/>
      <c r="DH1032" s="28"/>
      <c r="DM1032" s="193"/>
      <c r="DO1032" s="28"/>
      <c r="DP1032" s="28"/>
      <c r="DQ1032" s="28"/>
      <c r="DV1032" s="193"/>
      <c r="DX1032" s="28"/>
      <c r="DY1032" s="28"/>
      <c r="DZ1032" s="28"/>
      <c r="EE1032" s="193"/>
      <c r="EG1032" s="28"/>
      <c r="EH1032" s="28"/>
      <c r="EI1032" s="28"/>
      <c r="EN1032" s="193"/>
      <c r="EP1032" s="28"/>
      <c r="EQ1032" s="28"/>
      <c r="ER1032" s="28"/>
      <c r="EW1032" s="193"/>
      <c r="EY1032" s="28"/>
      <c r="EZ1032" s="28"/>
      <c r="FA1032" s="28"/>
      <c r="FF1032" s="193"/>
      <c r="FH1032" s="28"/>
      <c r="FI1032" s="28"/>
      <c r="FJ1032" s="28"/>
      <c r="FO1032" s="193"/>
      <c r="FQ1032" s="28"/>
      <c r="FR1032" s="28"/>
      <c r="FS1032" s="28"/>
      <c r="FX1032" s="193"/>
      <c r="FZ1032" s="28"/>
      <c r="GA1032" s="28"/>
      <c r="GB1032" s="28"/>
      <c r="GG1032" s="193"/>
      <c r="GI1032" s="28"/>
      <c r="GJ1032" s="28"/>
      <c r="GK1032" s="28"/>
      <c r="GP1032" s="193"/>
      <c r="GR1032" s="28"/>
      <c r="GS1032" s="28"/>
      <c r="GT1032" s="28"/>
      <c r="GY1032" s="193"/>
      <c r="HA1032" s="28"/>
      <c r="HB1032" s="28"/>
      <c r="HC1032" s="28"/>
      <c r="HH1032" s="193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11" t="s">
        <v>456</v>
      </c>
      <c r="B1033" s="378"/>
      <c r="C1033" s="378"/>
      <c r="D1033" s="376" t="s">
        <v>134</v>
      </c>
      <c r="E1033" s="50">
        <f>COUNTIF($A$712:$BAG$785,A1033)</f>
        <v>3</v>
      </c>
      <c r="F1033" s="279">
        <f>SUM(G1033:K1033)</f>
        <v>0</v>
      </c>
      <c r="H1033" s="396"/>
      <c r="N1033" s="28"/>
      <c r="R1033" s="193"/>
      <c r="T1033" s="28"/>
      <c r="U1033" s="28"/>
      <c r="V1033" s="28"/>
      <c r="AA1033" s="193"/>
      <c r="AC1033" s="28"/>
      <c r="AD1033" s="28"/>
      <c r="AE1033" s="28"/>
      <c r="AJ1033" s="193"/>
      <c r="AL1033" s="28"/>
      <c r="AM1033" s="28"/>
      <c r="AN1033" s="28"/>
      <c r="AS1033" s="193"/>
      <c r="AU1033" s="28"/>
      <c r="AV1033" s="28"/>
      <c r="AW1033" s="28"/>
      <c r="BB1033" s="193"/>
      <c r="BD1033" s="28"/>
      <c r="BE1033" s="28"/>
      <c r="BF1033" s="28"/>
      <c r="BK1033" s="193"/>
      <c r="BM1033" s="28"/>
      <c r="BN1033" s="28"/>
      <c r="BO1033" s="28"/>
      <c r="BT1033" s="193"/>
      <c r="BV1033" s="28"/>
      <c r="BW1033" s="28"/>
      <c r="BX1033" s="28"/>
      <c r="CC1033" s="193"/>
      <c r="CE1033" s="28"/>
      <c r="CF1033" s="28"/>
      <c r="CG1033" s="28"/>
      <c r="CL1033" s="193"/>
      <c r="CN1033" s="28"/>
      <c r="CO1033" s="28"/>
      <c r="CP1033" s="28"/>
      <c r="CU1033" s="193"/>
      <c r="CW1033" s="28"/>
      <c r="CX1033" s="28"/>
      <c r="CY1033" s="28"/>
      <c r="DD1033" s="193"/>
      <c r="DF1033" s="28"/>
      <c r="DG1033" s="28"/>
      <c r="DH1033" s="28"/>
      <c r="DM1033" s="193"/>
      <c r="DO1033" s="28"/>
      <c r="DP1033" s="28"/>
      <c r="DQ1033" s="28"/>
      <c r="DV1033" s="193"/>
      <c r="DX1033" s="28"/>
      <c r="DY1033" s="28"/>
      <c r="DZ1033" s="28"/>
      <c r="EE1033" s="193"/>
      <c r="EG1033" s="28"/>
      <c r="EH1033" s="28"/>
      <c r="EI1033" s="28"/>
      <c r="EN1033" s="193"/>
      <c r="EP1033" s="28"/>
      <c r="EQ1033" s="28"/>
      <c r="ER1033" s="28"/>
      <c r="EW1033" s="193"/>
      <c r="EY1033" s="28"/>
      <c r="EZ1033" s="28"/>
      <c r="FA1033" s="28"/>
      <c r="FF1033" s="193"/>
      <c r="FH1033" s="28"/>
      <c r="FI1033" s="28"/>
      <c r="FJ1033" s="28"/>
      <c r="FO1033" s="193"/>
      <c r="FQ1033" s="28"/>
      <c r="FR1033" s="28"/>
      <c r="FS1033" s="28"/>
      <c r="FX1033" s="193"/>
      <c r="FZ1033" s="28"/>
      <c r="GA1033" s="28"/>
      <c r="GB1033" s="28"/>
      <c r="GG1033" s="193"/>
      <c r="GI1033" s="28"/>
      <c r="GJ1033" s="28"/>
      <c r="GK1033" s="28"/>
      <c r="GP1033" s="193"/>
      <c r="GR1033" s="28"/>
      <c r="GS1033" s="28"/>
      <c r="GT1033" s="28"/>
      <c r="GY1033" s="193"/>
      <c r="HA1033" s="28"/>
      <c r="HB1033" s="28"/>
      <c r="HC1033" s="28"/>
      <c r="HH1033" s="193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5" t="s">
        <v>3325</v>
      </c>
      <c r="B1034" s="28"/>
      <c r="C1034" s="271"/>
      <c r="D1034" s="376" t="s">
        <v>129</v>
      </c>
      <c r="E1034" s="50">
        <f>COUNTIF($A$712:$BAG$785,A1034)</f>
        <v>0</v>
      </c>
      <c r="F1034" s="279">
        <f>SUM(G1034:K1034)</f>
        <v>0</v>
      </c>
      <c r="N1034" s="28"/>
      <c r="R1034" s="193"/>
      <c r="T1034" s="28"/>
      <c r="U1034" s="28"/>
      <c r="V1034" s="28"/>
      <c r="AA1034" s="193"/>
      <c r="AC1034" s="28"/>
      <c r="AD1034" s="28"/>
      <c r="AE1034" s="28"/>
      <c r="AJ1034" s="193"/>
      <c r="AL1034" s="28"/>
      <c r="AM1034" s="28"/>
      <c r="AN1034" s="28"/>
      <c r="AS1034" s="193"/>
      <c r="AU1034" s="28"/>
      <c r="AV1034" s="28"/>
      <c r="AW1034" s="28"/>
      <c r="BB1034" s="193"/>
      <c r="BD1034" s="28"/>
      <c r="BE1034" s="28"/>
      <c r="BF1034" s="28"/>
      <c r="BK1034" s="193"/>
      <c r="BM1034" s="28"/>
      <c r="BN1034" s="28"/>
      <c r="BO1034" s="28"/>
      <c r="BT1034" s="193"/>
      <c r="BV1034" s="28"/>
      <c r="BW1034" s="28"/>
      <c r="BX1034" s="28"/>
      <c r="CC1034" s="193"/>
      <c r="CE1034" s="28"/>
      <c r="CF1034" s="28"/>
      <c r="CG1034" s="28"/>
      <c r="CL1034" s="193"/>
      <c r="CN1034" s="28"/>
      <c r="CO1034" s="28"/>
      <c r="CP1034" s="28"/>
      <c r="CU1034" s="193"/>
      <c r="CW1034" s="28"/>
      <c r="CX1034" s="28"/>
      <c r="CY1034" s="28"/>
      <c r="DD1034" s="193"/>
      <c r="DF1034" s="28"/>
      <c r="DG1034" s="28"/>
      <c r="DH1034" s="28"/>
      <c r="DM1034" s="193"/>
      <c r="DO1034" s="28"/>
      <c r="DP1034" s="28"/>
      <c r="DQ1034" s="28"/>
      <c r="DV1034" s="193"/>
      <c r="DX1034" s="28"/>
      <c r="DY1034" s="28"/>
      <c r="DZ1034" s="28"/>
      <c r="EE1034" s="193"/>
      <c r="EG1034" s="28"/>
      <c r="EH1034" s="28"/>
      <c r="EI1034" s="28"/>
      <c r="EN1034" s="193"/>
      <c r="EP1034" s="28"/>
      <c r="EQ1034" s="28"/>
      <c r="ER1034" s="28"/>
      <c r="EW1034" s="193"/>
      <c r="EY1034" s="28"/>
      <c r="EZ1034" s="28"/>
      <c r="FA1034" s="28"/>
      <c r="FF1034" s="193"/>
      <c r="FH1034" s="28"/>
      <c r="FI1034" s="28"/>
      <c r="FJ1034" s="28"/>
      <c r="FO1034" s="193"/>
      <c r="FQ1034" s="28"/>
      <c r="FR1034" s="28"/>
      <c r="FS1034" s="28"/>
      <c r="FX1034" s="193"/>
      <c r="FZ1034" s="28"/>
      <c r="GA1034" s="28"/>
      <c r="GB1034" s="28"/>
      <c r="GG1034" s="193"/>
      <c r="GI1034" s="28"/>
      <c r="GJ1034" s="28"/>
      <c r="GK1034" s="28"/>
      <c r="GP1034" s="193"/>
      <c r="GR1034" s="28"/>
      <c r="GS1034" s="28"/>
      <c r="GT1034" s="28"/>
      <c r="GY1034" s="193"/>
      <c r="HA1034" s="28"/>
      <c r="HB1034" s="28"/>
      <c r="HC1034" s="28"/>
      <c r="HH1034" s="193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205" t="s">
        <v>2897</v>
      </c>
      <c r="B1035" s="39"/>
      <c r="C1035" s="39"/>
      <c r="D1035" s="376" t="s">
        <v>132</v>
      </c>
      <c r="E1035" s="50">
        <f>COUNTIF($A$712:$BAG$785,A1035)</f>
        <v>23</v>
      </c>
      <c r="F1035" s="279">
        <f>SUM(G1035:K1035)</f>
        <v>0</v>
      </c>
      <c r="H1035" s="402"/>
      <c r="I1035" s="402"/>
      <c r="N1035" s="28"/>
      <c r="R1035" s="193"/>
      <c r="T1035" s="28"/>
      <c r="U1035" s="28"/>
      <c r="V1035" s="28"/>
      <c r="AA1035" s="193"/>
      <c r="AC1035" s="28"/>
      <c r="AD1035" s="28"/>
      <c r="AE1035" s="28"/>
      <c r="AJ1035" s="193"/>
      <c r="AL1035" s="28"/>
      <c r="AM1035" s="28"/>
      <c r="AN1035" s="28"/>
      <c r="AS1035" s="193"/>
      <c r="AU1035" s="28"/>
      <c r="AV1035" s="28"/>
      <c r="AW1035" s="28"/>
      <c r="BB1035" s="193"/>
      <c r="BD1035" s="28"/>
      <c r="BE1035" s="28"/>
      <c r="BF1035" s="28"/>
      <c r="BK1035" s="193"/>
      <c r="BM1035" s="28"/>
      <c r="BN1035" s="28"/>
      <c r="BO1035" s="28"/>
      <c r="BT1035" s="193"/>
      <c r="BV1035" s="28"/>
      <c r="BW1035" s="28"/>
      <c r="BX1035" s="28"/>
      <c r="CC1035" s="193"/>
      <c r="CE1035" s="28"/>
      <c r="CF1035" s="28"/>
      <c r="CG1035" s="28"/>
      <c r="CL1035" s="193"/>
      <c r="CN1035" s="28"/>
      <c r="CO1035" s="28"/>
      <c r="CP1035" s="28"/>
      <c r="CU1035" s="193"/>
      <c r="CW1035" s="28"/>
      <c r="CX1035" s="28"/>
      <c r="CY1035" s="28"/>
      <c r="DD1035" s="193"/>
      <c r="DF1035" s="28"/>
      <c r="DG1035" s="28"/>
      <c r="DH1035" s="28"/>
      <c r="DM1035" s="193"/>
      <c r="DO1035" s="28"/>
      <c r="DP1035" s="28"/>
      <c r="DQ1035" s="28"/>
      <c r="DV1035" s="193"/>
      <c r="DX1035" s="28"/>
      <c r="DY1035" s="28"/>
      <c r="DZ1035" s="28"/>
      <c r="EE1035" s="193"/>
      <c r="EG1035" s="28"/>
      <c r="EH1035" s="28"/>
      <c r="EI1035" s="28"/>
      <c r="EN1035" s="193"/>
      <c r="EP1035" s="28"/>
      <c r="EQ1035" s="28"/>
      <c r="ER1035" s="28"/>
      <c r="EW1035" s="193"/>
      <c r="EY1035" s="28"/>
      <c r="EZ1035" s="28"/>
      <c r="FA1035" s="28"/>
      <c r="FF1035" s="193"/>
      <c r="FH1035" s="28"/>
      <c r="FI1035" s="28"/>
      <c r="FJ1035" s="28"/>
      <c r="FO1035" s="193"/>
      <c r="FQ1035" s="28"/>
      <c r="FR1035" s="28"/>
      <c r="FS1035" s="28"/>
      <c r="FX1035" s="193"/>
      <c r="FZ1035" s="28"/>
      <c r="GA1035" s="28"/>
      <c r="GB1035" s="28"/>
      <c r="GG1035" s="193"/>
      <c r="GI1035" s="28"/>
      <c r="GJ1035" s="28"/>
      <c r="GK1035" s="28"/>
      <c r="GP1035" s="193"/>
      <c r="GR1035" s="28"/>
      <c r="GS1035" s="28"/>
      <c r="GT1035" s="28"/>
      <c r="GY1035" s="193"/>
      <c r="HA1035" s="28"/>
      <c r="HB1035" s="28"/>
      <c r="HC1035" s="28"/>
      <c r="HH1035" s="193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5" t="s">
        <v>2419</v>
      </c>
      <c r="B1036" s="28"/>
      <c r="C1036" s="378"/>
      <c r="D1036" s="376" t="s">
        <v>129</v>
      </c>
      <c r="E1036" s="50">
        <f>COUNTIF($A$712:$BAG$785,A1036)</f>
        <v>0</v>
      </c>
      <c r="F1036" s="279">
        <f>SUM(G1036:K1036)</f>
        <v>0</v>
      </c>
      <c r="N1036" s="28"/>
      <c r="R1036" s="193"/>
      <c r="T1036" s="28"/>
      <c r="U1036" s="28"/>
      <c r="V1036" s="28"/>
      <c r="AA1036" s="193"/>
      <c r="AC1036" s="28"/>
      <c r="AD1036" s="28"/>
      <c r="AE1036" s="28"/>
      <c r="AJ1036" s="193"/>
      <c r="AL1036" s="28"/>
      <c r="AM1036" s="28"/>
      <c r="AN1036" s="28"/>
      <c r="AS1036" s="193"/>
      <c r="AU1036" s="28"/>
      <c r="AV1036" s="28"/>
      <c r="AW1036" s="28"/>
      <c r="BB1036" s="193"/>
      <c r="BD1036" s="28"/>
      <c r="BE1036" s="28"/>
      <c r="BF1036" s="28"/>
      <c r="BK1036" s="193"/>
      <c r="BM1036" s="28"/>
      <c r="BN1036" s="28"/>
      <c r="BO1036" s="28"/>
      <c r="BT1036" s="193"/>
      <c r="BV1036" s="28"/>
      <c r="BW1036" s="28"/>
      <c r="BX1036" s="28"/>
      <c r="CC1036" s="193"/>
      <c r="CE1036" s="28"/>
      <c r="CF1036" s="28"/>
      <c r="CG1036" s="28"/>
      <c r="CL1036" s="193"/>
      <c r="CN1036" s="28"/>
      <c r="CO1036" s="28"/>
      <c r="CP1036" s="28"/>
      <c r="CU1036" s="193"/>
      <c r="CW1036" s="28"/>
      <c r="CX1036" s="28"/>
      <c r="CY1036" s="28"/>
      <c r="DD1036" s="193"/>
      <c r="DF1036" s="28"/>
      <c r="DG1036" s="28"/>
      <c r="DH1036" s="28"/>
      <c r="DM1036" s="193"/>
      <c r="DO1036" s="28"/>
      <c r="DP1036" s="28"/>
      <c r="DQ1036" s="28"/>
      <c r="DV1036" s="193"/>
      <c r="DX1036" s="28"/>
      <c r="DY1036" s="28"/>
      <c r="DZ1036" s="28"/>
      <c r="EE1036" s="193"/>
      <c r="EG1036" s="28"/>
      <c r="EH1036" s="28"/>
      <c r="EI1036" s="28"/>
      <c r="EN1036" s="193"/>
      <c r="EP1036" s="28"/>
      <c r="EQ1036" s="28"/>
      <c r="ER1036" s="28"/>
      <c r="EW1036" s="193"/>
      <c r="EY1036" s="28"/>
      <c r="EZ1036" s="28"/>
      <c r="FA1036" s="28"/>
      <c r="FF1036" s="193"/>
      <c r="FH1036" s="28"/>
      <c r="FI1036" s="28"/>
      <c r="FJ1036" s="28"/>
      <c r="FO1036" s="193"/>
      <c r="FQ1036" s="28"/>
      <c r="FR1036" s="28"/>
      <c r="FS1036" s="28"/>
      <c r="FX1036" s="193"/>
      <c r="FZ1036" s="28"/>
      <c r="GA1036" s="28"/>
      <c r="GB1036" s="28"/>
      <c r="GG1036" s="193"/>
      <c r="GI1036" s="28"/>
      <c r="GJ1036" s="28"/>
      <c r="GK1036" s="28"/>
      <c r="GP1036" s="193"/>
      <c r="GR1036" s="28"/>
      <c r="GS1036" s="28"/>
      <c r="GT1036" s="28"/>
      <c r="GY1036" s="193"/>
      <c r="HA1036" s="28"/>
      <c r="HB1036" s="28"/>
      <c r="HC1036" s="28"/>
      <c r="HH1036" s="193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5" t="s">
        <v>3124</v>
      </c>
      <c r="B1037" s="28"/>
      <c r="C1037" s="28"/>
      <c r="D1037" s="376" t="s">
        <v>135</v>
      </c>
      <c r="E1037" s="50">
        <f>COUNTIF($A$712:$BAG$785,A1037)</f>
        <v>44</v>
      </c>
      <c r="F1037" s="279">
        <f>SUM(G1037:K1037)</f>
        <v>147</v>
      </c>
      <c r="H1037" s="50">
        <v>147</v>
      </c>
      <c r="N1037" s="28"/>
      <c r="R1037" s="193"/>
      <c r="T1037" s="28"/>
      <c r="U1037" s="28"/>
      <c r="V1037" s="28"/>
      <c r="AA1037" s="193"/>
      <c r="AC1037" s="28"/>
      <c r="AD1037" s="28"/>
      <c r="AE1037" s="28"/>
      <c r="AJ1037" s="193"/>
      <c r="AL1037" s="28"/>
      <c r="AM1037" s="28"/>
      <c r="AN1037" s="28"/>
      <c r="AS1037" s="193"/>
      <c r="AU1037" s="28"/>
      <c r="AV1037" s="28"/>
      <c r="AW1037" s="28"/>
      <c r="BB1037" s="193"/>
      <c r="BD1037" s="28"/>
      <c r="BE1037" s="28"/>
      <c r="BF1037" s="28"/>
      <c r="BK1037" s="193"/>
      <c r="BM1037" s="28"/>
      <c r="BN1037" s="28"/>
      <c r="BO1037" s="28"/>
      <c r="BT1037" s="193"/>
      <c r="BV1037" s="28"/>
      <c r="BW1037" s="28"/>
      <c r="BX1037" s="28"/>
      <c r="CC1037" s="193"/>
      <c r="CE1037" s="28"/>
      <c r="CF1037" s="28"/>
      <c r="CG1037" s="28"/>
      <c r="CL1037" s="193"/>
      <c r="CN1037" s="28"/>
      <c r="CO1037" s="28"/>
      <c r="CP1037" s="28"/>
      <c r="CU1037" s="193"/>
      <c r="CW1037" s="28"/>
      <c r="CX1037" s="28"/>
      <c r="CY1037" s="28"/>
      <c r="DD1037" s="193"/>
      <c r="DF1037" s="28"/>
      <c r="DG1037" s="28"/>
      <c r="DH1037" s="28"/>
      <c r="DM1037" s="193"/>
      <c r="DO1037" s="28"/>
      <c r="DP1037" s="28"/>
      <c r="DQ1037" s="28"/>
      <c r="DV1037" s="193"/>
      <c r="DX1037" s="28"/>
      <c r="DY1037" s="28"/>
      <c r="DZ1037" s="28"/>
      <c r="EE1037" s="193"/>
      <c r="EG1037" s="28"/>
      <c r="EH1037" s="28"/>
      <c r="EI1037" s="28"/>
      <c r="EN1037" s="193"/>
      <c r="EP1037" s="28"/>
      <c r="EQ1037" s="28"/>
      <c r="ER1037" s="28"/>
      <c r="EW1037" s="193"/>
      <c r="EY1037" s="28"/>
      <c r="EZ1037" s="28"/>
      <c r="FA1037" s="28"/>
      <c r="FF1037" s="193"/>
      <c r="FH1037" s="28"/>
      <c r="FI1037" s="28"/>
      <c r="FJ1037" s="28"/>
      <c r="FO1037" s="193"/>
      <c r="FQ1037" s="28"/>
      <c r="FR1037" s="28"/>
      <c r="FS1037" s="28"/>
      <c r="FX1037" s="193"/>
      <c r="FZ1037" s="28"/>
      <c r="GA1037" s="28"/>
      <c r="GB1037" s="28"/>
      <c r="GG1037" s="193"/>
      <c r="GI1037" s="28"/>
      <c r="GJ1037" s="28"/>
      <c r="GK1037" s="28"/>
      <c r="GP1037" s="193"/>
      <c r="GR1037" s="28"/>
      <c r="GS1037" s="28"/>
      <c r="GT1037" s="28"/>
      <c r="GY1037" s="193"/>
      <c r="HA1037" s="28"/>
      <c r="HB1037" s="28"/>
      <c r="HC1037" s="28"/>
      <c r="HH1037" s="193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11" t="s">
        <v>919</v>
      </c>
      <c r="B1038" s="39"/>
      <c r="C1038" s="39"/>
      <c r="D1038" s="376" t="s">
        <v>129</v>
      </c>
      <c r="E1038" s="50">
        <f>COUNTIF($A$712:$BAG$785,A1038)</f>
        <v>1</v>
      </c>
      <c r="F1038" s="279">
        <f>SUM(G1038:K1038)</f>
        <v>0</v>
      </c>
      <c r="H1038" s="402"/>
      <c r="I1038" s="402"/>
      <c r="N1038" s="28"/>
      <c r="R1038" s="193"/>
      <c r="T1038" s="28"/>
      <c r="U1038" s="28"/>
      <c r="V1038" s="28"/>
      <c r="AA1038" s="193"/>
      <c r="AC1038" s="28"/>
      <c r="AD1038" s="28"/>
      <c r="AE1038" s="28"/>
      <c r="AJ1038" s="193"/>
      <c r="AL1038" s="28"/>
      <c r="AM1038" s="28"/>
      <c r="AN1038" s="28"/>
      <c r="AS1038" s="193"/>
      <c r="AU1038" s="28"/>
      <c r="AV1038" s="28"/>
      <c r="AW1038" s="28"/>
      <c r="BB1038" s="193"/>
      <c r="BD1038" s="28"/>
      <c r="BE1038" s="28"/>
      <c r="BF1038" s="28"/>
      <c r="BK1038" s="193"/>
      <c r="BM1038" s="28"/>
      <c r="BN1038" s="28"/>
      <c r="BO1038" s="28"/>
      <c r="BT1038" s="193"/>
      <c r="BV1038" s="28"/>
      <c r="BW1038" s="28"/>
      <c r="BX1038" s="28"/>
      <c r="CC1038" s="193"/>
      <c r="CE1038" s="28"/>
      <c r="CF1038" s="28"/>
      <c r="CG1038" s="28"/>
      <c r="CL1038" s="193"/>
      <c r="CN1038" s="28"/>
      <c r="CO1038" s="28"/>
      <c r="CP1038" s="28"/>
      <c r="CU1038" s="193"/>
      <c r="CW1038" s="28"/>
      <c r="CX1038" s="28"/>
      <c r="CY1038" s="28"/>
      <c r="DD1038" s="193"/>
      <c r="DF1038" s="28"/>
      <c r="DG1038" s="28"/>
      <c r="DH1038" s="28"/>
      <c r="DM1038" s="193"/>
      <c r="DO1038" s="28"/>
      <c r="DP1038" s="28"/>
      <c r="DQ1038" s="28"/>
      <c r="DV1038" s="193"/>
      <c r="DX1038" s="28"/>
      <c r="DY1038" s="28"/>
      <c r="DZ1038" s="28"/>
      <c r="EE1038" s="193"/>
      <c r="EG1038" s="28"/>
      <c r="EH1038" s="28"/>
      <c r="EI1038" s="28"/>
      <c r="EN1038" s="193"/>
      <c r="EP1038" s="28"/>
      <c r="EQ1038" s="28"/>
      <c r="ER1038" s="28"/>
      <c r="EW1038" s="193"/>
      <c r="EY1038" s="28"/>
      <c r="EZ1038" s="28"/>
      <c r="FA1038" s="28"/>
      <c r="FF1038" s="193"/>
      <c r="FH1038" s="28"/>
      <c r="FI1038" s="28"/>
      <c r="FJ1038" s="28"/>
      <c r="FO1038" s="193"/>
      <c r="FQ1038" s="28"/>
      <c r="FR1038" s="28"/>
      <c r="FS1038" s="28"/>
      <c r="FX1038" s="193"/>
      <c r="FZ1038" s="28"/>
      <c r="GA1038" s="28"/>
      <c r="GB1038" s="28"/>
      <c r="GG1038" s="193"/>
      <c r="GI1038" s="28"/>
      <c r="GJ1038" s="28"/>
      <c r="GK1038" s="28"/>
      <c r="GP1038" s="193"/>
      <c r="GR1038" s="28"/>
      <c r="GS1038" s="28"/>
      <c r="GT1038" s="28"/>
      <c r="GY1038" s="193"/>
      <c r="HA1038" s="28"/>
      <c r="HB1038" s="28"/>
      <c r="HC1038" s="28"/>
      <c r="HH1038" s="193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5" t="s">
        <v>2344</v>
      </c>
      <c r="B1039" s="28"/>
      <c r="C1039" s="271"/>
      <c r="D1039" s="376" t="s">
        <v>130</v>
      </c>
      <c r="E1039" s="50">
        <f>COUNTIF($A$712:$BAG$785,A1039)</f>
        <v>0</v>
      </c>
      <c r="F1039" s="279">
        <f>SUM(G1039:K1039)</f>
        <v>0</v>
      </c>
      <c r="N1039" s="28"/>
      <c r="R1039" s="193"/>
      <c r="T1039" s="28"/>
      <c r="U1039" s="28"/>
      <c r="V1039" s="28"/>
      <c r="AA1039" s="193"/>
      <c r="AC1039" s="28"/>
      <c r="AD1039" s="28"/>
      <c r="AE1039" s="28"/>
      <c r="AJ1039" s="193"/>
      <c r="AL1039" s="28"/>
      <c r="AM1039" s="28"/>
      <c r="AN1039" s="28"/>
      <c r="AS1039" s="193"/>
      <c r="AU1039" s="28"/>
      <c r="AV1039" s="28"/>
      <c r="AW1039" s="28"/>
      <c r="BB1039" s="193"/>
      <c r="BD1039" s="28"/>
      <c r="BE1039" s="28"/>
      <c r="BF1039" s="28"/>
      <c r="BK1039" s="193"/>
      <c r="BM1039" s="28"/>
      <c r="BN1039" s="28"/>
      <c r="BO1039" s="28"/>
      <c r="BT1039" s="193"/>
      <c r="BV1039" s="28"/>
      <c r="BW1039" s="28"/>
      <c r="BX1039" s="28"/>
      <c r="CC1039" s="193"/>
      <c r="CE1039" s="28"/>
      <c r="CF1039" s="28"/>
      <c r="CG1039" s="28"/>
      <c r="CL1039" s="193"/>
      <c r="CN1039" s="28"/>
      <c r="CO1039" s="28"/>
      <c r="CP1039" s="28"/>
      <c r="CU1039" s="193"/>
      <c r="CW1039" s="28"/>
      <c r="CX1039" s="28"/>
      <c r="CY1039" s="28"/>
      <c r="DD1039" s="193"/>
      <c r="DF1039" s="28"/>
      <c r="DG1039" s="28"/>
      <c r="DH1039" s="28"/>
      <c r="DM1039" s="193"/>
      <c r="DO1039" s="28"/>
      <c r="DP1039" s="28"/>
      <c r="DQ1039" s="28"/>
      <c r="DV1039" s="193"/>
      <c r="DX1039" s="28"/>
      <c r="DY1039" s="28"/>
      <c r="DZ1039" s="28"/>
      <c r="EE1039" s="193"/>
      <c r="EG1039" s="28"/>
      <c r="EH1039" s="28"/>
      <c r="EI1039" s="28"/>
      <c r="EN1039" s="193"/>
      <c r="EP1039" s="28"/>
      <c r="EQ1039" s="28"/>
      <c r="ER1039" s="28"/>
      <c r="EW1039" s="193"/>
      <c r="EY1039" s="28"/>
      <c r="EZ1039" s="28"/>
      <c r="FA1039" s="28"/>
      <c r="FF1039" s="193"/>
      <c r="FH1039" s="28"/>
      <c r="FI1039" s="28"/>
      <c r="FJ1039" s="28"/>
      <c r="FO1039" s="193"/>
      <c r="FQ1039" s="28"/>
      <c r="FR1039" s="28"/>
      <c r="FS1039" s="28"/>
      <c r="FX1039" s="193"/>
      <c r="FZ1039" s="28"/>
      <c r="GA1039" s="28"/>
      <c r="GB1039" s="28"/>
      <c r="GG1039" s="193"/>
      <c r="GI1039" s="28"/>
      <c r="GJ1039" s="28"/>
      <c r="GK1039" s="28"/>
      <c r="GP1039" s="193"/>
      <c r="GR1039" s="28"/>
      <c r="GS1039" s="28"/>
      <c r="GT1039" s="28"/>
      <c r="GY1039" s="193"/>
      <c r="HA1039" s="28"/>
      <c r="HB1039" s="28"/>
      <c r="HC1039" s="28"/>
      <c r="HH1039" s="193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5" t="s">
        <v>3166</v>
      </c>
      <c r="B1040" s="28"/>
      <c r="C1040" s="28"/>
      <c r="D1040" s="376" t="s">
        <v>129</v>
      </c>
      <c r="E1040" s="50">
        <f>COUNTIF($A$712:$BAG$785,A1040)</f>
        <v>0</v>
      </c>
      <c r="F1040" s="279">
        <f>SUM(G1040:K1040)</f>
        <v>0</v>
      </c>
      <c r="N1040" s="28"/>
      <c r="R1040" s="193"/>
      <c r="T1040" s="28"/>
      <c r="U1040" s="28"/>
      <c r="V1040" s="28"/>
      <c r="AA1040" s="193"/>
      <c r="AC1040" s="28"/>
      <c r="AD1040" s="28"/>
      <c r="AE1040" s="28"/>
      <c r="AJ1040" s="193"/>
      <c r="AL1040" s="28"/>
      <c r="AM1040" s="28"/>
      <c r="AN1040" s="28"/>
      <c r="AS1040" s="193"/>
      <c r="AU1040" s="28"/>
      <c r="AV1040" s="28"/>
      <c r="AW1040" s="28"/>
      <c r="BB1040" s="193"/>
      <c r="BD1040" s="28"/>
      <c r="BE1040" s="28"/>
      <c r="BF1040" s="28"/>
      <c r="BK1040" s="193"/>
      <c r="BM1040" s="28"/>
      <c r="BN1040" s="28"/>
      <c r="BO1040" s="28"/>
      <c r="BT1040" s="193"/>
      <c r="BV1040" s="28"/>
      <c r="BW1040" s="28"/>
      <c r="BX1040" s="28"/>
      <c r="CC1040" s="193"/>
      <c r="CE1040" s="28"/>
      <c r="CF1040" s="28"/>
      <c r="CG1040" s="28"/>
      <c r="CL1040" s="193"/>
      <c r="CN1040" s="28"/>
      <c r="CO1040" s="28"/>
      <c r="CP1040" s="28"/>
      <c r="CU1040" s="193"/>
      <c r="CW1040" s="28"/>
      <c r="CX1040" s="28"/>
      <c r="CY1040" s="28"/>
      <c r="DD1040" s="193"/>
      <c r="DF1040" s="28"/>
      <c r="DG1040" s="28"/>
      <c r="DH1040" s="28"/>
      <c r="DM1040" s="193"/>
      <c r="DO1040" s="28"/>
      <c r="DP1040" s="28"/>
      <c r="DQ1040" s="28"/>
      <c r="DV1040" s="193"/>
      <c r="DX1040" s="28"/>
      <c r="DY1040" s="28"/>
      <c r="DZ1040" s="28"/>
      <c r="EE1040" s="193"/>
      <c r="EG1040" s="28"/>
      <c r="EH1040" s="28"/>
      <c r="EI1040" s="28"/>
      <c r="EN1040" s="193"/>
      <c r="EP1040" s="28"/>
      <c r="EQ1040" s="28"/>
      <c r="ER1040" s="28"/>
      <c r="EW1040" s="193"/>
      <c r="EY1040" s="28"/>
      <c r="EZ1040" s="28"/>
      <c r="FA1040" s="28"/>
      <c r="FF1040" s="193"/>
      <c r="FH1040" s="28"/>
      <c r="FI1040" s="28"/>
      <c r="FJ1040" s="28"/>
      <c r="FO1040" s="193"/>
      <c r="FQ1040" s="28"/>
      <c r="FR1040" s="28"/>
      <c r="FS1040" s="28"/>
      <c r="FX1040" s="193"/>
      <c r="FZ1040" s="28"/>
      <c r="GA1040" s="28"/>
      <c r="GB1040" s="28"/>
      <c r="GG1040" s="193"/>
      <c r="GI1040" s="28"/>
      <c r="GJ1040" s="28"/>
      <c r="GK1040" s="28"/>
      <c r="GP1040" s="193"/>
      <c r="GR1040" s="28"/>
      <c r="GS1040" s="28"/>
      <c r="GT1040" s="28"/>
      <c r="GY1040" s="193"/>
      <c r="HA1040" s="28"/>
      <c r="HB1040" s="28"/>
      <c r="HC1040" s="28"/>
      <c r="HH1040" s="193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11" t="s">
        <v>427</v>
      </c>
      <c r="B1041" s="377"/>
      <c r="C1041" s="375"/>
      <c r="D1041" s="376" t="s">
        <v>136</v>
      </c>
      <c r="E1041" s="50">
        <f>COUNTIF($A$712:$BAG$785,A1041)</f>
        <v>40</v>
      </c>
      <c r="F1041" s="279">
        <f>SUM(G1041:K1041)</f>
        <v>0</v>
      </c>
      <c r="N1041" s="28"/>
      <c r="R1041" s="193"/>
      <c r="T1041" s="28"/>
      <c r="U1041" s="28"/>
      <c r="V1041" s="28"/>
      <c r="AA1041" s="193"/>
      <c r="AC1041" s="28"/>
      <c r="AD1041" s="28"/>
      <c r="AE1041" s="28"/>
      <c r="AJ1041" s="193"/>
      <c r="AL1041" s="28"/>
      <c r="AM1041" s="28"/>
      <c r="AN1041" s="28"/>
      <c r="AS1041" s="193"/>
      <c r="AU1041" s="28"/>
      <c r="AV1041" s="28"/>
      <c r="AW1041" s="28"/>
      <c r="BB1041" s="193"/>
      <c r="BD1041" s="28"/>
      <c r="BE1041" s="28"/>
      <c r="BF1041" s="28"/>
      <c r="BK1041" s="193"/>
      <c r="BM1041" s="28"/>
      <c r="BN1041" s="28"/>
      <c r="BO1041" s="28"/>
      <c r="BT1041" s="193"/>
      <c r="BV1041" s="28"/>
      <c r="BW1041" s="28"/>
      <c r="BX1041" s="28"/>
      <c r="CC1041" s="193"/>
      <c r="CE1041" s="28"/>
      <c r="CF1041" s="28"/>
      <c r="CG1041" s="28"/>
      <c r="CL1041" s="193"/>
      <c r="CN1041" s="28"/>
      <c r="CO1041" s="28"/>
      <c r="CP1041" s="28"/>
      <c r="CU1041" s="193"/>
      <c r="CW1041" s="28"/>
      <c r="CX1041" s="28"/>
      <c r="CY1041" s="28"/>
      <c r="DD1041" s="193"/>
      <c r="DF1041" s="28"/>
      <c r="DG1041" s="28"/>
      <c r="DH1041" s="28"/>
      <c r="DM1041" s="193"/>
      <c r="DO1041" s="28"/>
      <c r="DP1041" s="28"/>
      <c r="DQ1041" s="28"/>
      <c r="DV1041" s="193"/>
      <c r="DX1041" s="28"/>
      <c r="DY1041" s="28"/>
      <c r="DZ1041" s="28"/>
      <c r="EE1041" s="193"/>
      <c r="EG1041" s="28"/>
      <c r="EH1041" s="28"/>
      <c r="EI1041" s="28"/>
      <c r="EN1041" s="193"/>
      <c r="EP1041" s="28"/>
      <c r="EQ1041" s="28"/>
      <c r="ER1041" s="28"/>
      <c r="EW1041" s="193"/>
      <c r="EY1041" s="28"/>
      <c r="EZ1041" s="28"/>
      <c r="FA1041" s="28"/>
      <c r="FF1041" s="193"/>
      <c r="FH1041" s="28"/>
      <c r="FI1041" s="28"/>
      <c r="FJ1041" s="28"/>
      <c r="FO1041" s="193"/>
      <c r="FQ1041" s="28"/>
      <c r="FR1041" s="28"/>
      <c r="FS1041" s="28"/>
      <c r="FX1041" s="193"/>
      <c r="FZ1041" s="28"/>
      <c r="GA1041" s="28"/>
      <c r="GB1041" s="28"/>
      <c r="GG1041" s="193"/>
      <c r="GI1041" s="28"/>
      <c r="GJ1041" s="28"/>
      <c r="GK1041" s="28"/>
      <c r="GP1041" s="193"/>
      <c r="GR1041" s="28"/>
      <c r="GS1041" s="28"/>
      <c r="GT1041" s="28"/>
      <c r="GY1041" s="193"/>
      <c r="HA1041" s="28"/>
      <c r="HB1041" s="28"/>
      <c r="HC1041" s="28"/>
      <c r="HH1041" s="193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5" t="s">
        <v>3052</v>
      </c>
      <c r="B1042" s="39"/>
      <c r="C1042" s="39"/>
      <c r="D1042" s="376" t="s">
        <v>129</v>
      </c>
      <c r="E1042" s="50">
        <f>COUNTIF($A$712:$BAG$785,A1042)</f>
        <v>1</v>
      </c>
      <c r="F1042" s="279">
        <f>SUM(G1042:K1042)</f>
        <v>0</v>
      </c>
      <c r="H1042" s="402"/>
      <c r="I1042" s="402"/>
      <c r="N1042" s="28"/>
      <c r="R1042" s="193"/>
      <c r="T1042" s="28"/>
      <c r="U1042" s="28"/>
      <c r="V1042" s="28"/>
      <c r="AA1042" s="193"/>
      <c r="AC1042" s="28"/>
      <c r="AD1042" s="28"/>
      <c r="AE1042" s="28"/>
      <c r="AJ1042" s="193"/>
      <c r="AL1042" s="28"/>
      <c r="AM1042" s="28"/>
      <c r="AN1042" s="28"/>
      <c r="AS1042" s="193"/>
      <c r="AU1042" s="28"/>
      <c r="AV1042" s="28"/>
      <c r="AW1042" s="28"/>
      <c r="BB1042" s="193"/>
      <c r="BD1042" s="28"/>
      <c r="BE1042" s="28"/>
      <c r="BF1042" s="28"/>
      <c r="BK1042" s="193"/>
      <c r="BM1042" s="28"/>
      <c r="BN1042" s="28"/>
      <c r="BO1042" s="28"/>
      <c r="BT1042" s="193"/>
      <c r="BV1042" s="28"/>
      <c r="BW1042" s="28"/>
      <c r="BX1042" s="28"/>
      <c r="CC1042" s="193"/>
      <c r="CE1042" s="28"/>
      <c r="CF1042" s="28"/>
      <c r="CG1042" s="28"/>
      <c r="CL1042" s="193"/>
      <c r="CN1042" s="28"/>
      <c r="CO1042" s="28"/>
      <c r="CP1042" s="28"/>
      <c r="CU1042" s="193"/>
      <c r="CW1042" s="28"/>
      <c r="CX1042" s="28"/>
      <c r="CY1042" s="28"/>
      <c r="DD1042" s="193"/>
      <c r="DF1042" s="28"/>
      <c r="DG1042" s="28"/>
      <c r="DH1042" s="28"/>
      <c r="DM1042" s="193"/>
      <c r="DO1042" s="28"/>
      <c r="DP1042" s="28"/>
      <c r="DQ1042" s="28"/>
      <c r="DV1042" s="193"/>
      <c r="DX1042" s="28"/>
      <c r="DY1042" s="28"/>
      <c r="DZ1042" s="28"/>
      <c r="EE1042" s="193"/>
      <c r="EG1042" s="28"/>
      <c r="EH1042" s="28"/>
      <c r="EI1042" s="28"/>
      <c r="EN1042" s="193"/>
      <c r="EP1042" s="28"/>
      <c r="EQ1042" s="28"/>
      <c r="ER1042" s="28"/>
      <c r="EW1042" s="193"/>
      <c r="EY1042" s="28"/>
      <c r="EZ1042" s="28"/>
      <c r="FA1042" s="28"/>
      <c r="FF1042" s="193"/>
      <c r="FH1042" s="28"/>
      <c r="FI1042" s="28"/>
      <c r="FJ1042" s="28"/>
      <c r="FO1042" s="193"/>
      <c r="FQ1042" s="28"/>
      <c r="FR1042" s="28"/>
      <c r="FS1042" s="28"/>
      <c r="FX1042" s="193"/>
      <c r="FZ1042" s="28"/>
      <c r="GA1042" s="28"/>
      <c r="GB1042" s="28"/>
      <c r="GG1042" s="193"/>
      <c r="GI1042" s="28"/>
      <c r="GJ1042" s="28"/>
      <c r="GK1042" s="28"/>
      <c r="GP1042" s="193"/>
      <c r="GR1042" s="28"/>
      <c r="GS1042" s="28"/>
      <c r="GT1042" s="28"/>
      <c r="GY1042" s="193"/>
      <c r="HA1042" s="28"/>
      <c r="HB1042" s="28"/>
      <c r="HC1042" s="28"/>
      <c r="HH1042" s="193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311" t="s">
        <v>568</v>
      </c>
      <c r="B1043" s="378"/>
      <c r="C1043" s="378"/>
      <c r="D1043" s="376" t="s">
        <v>135</v>
      </c>
      <c r="E1043" s="50">
        <f>COUNTIF($A$712:$BAG$785,A1043)</f>
        <v>5</v>
      </c>
      <c r="F1043" s="279">
        <f>SUM(G1043:K1043)</f>
        <v>0</v>
      </c>
      <c r="N1043" s="28"/>
      <c r="R1043" s="193"/>
      <c r="T1043" s="28"/>
      <c r="U1043" s="28"/>
      <c r="V1043" s="28"/>
      <c r="AA1043" s="193"/>
      <c r="AC1043" s="28"/>
      <c r="AD1043" s="28"/>
      <c r="AE1043" s="28"/>
      <c r="AJ1043" s="193"/>
      <c r="AL1043" s="28"/>
      <c r="AM1043" s="28"/>
      <c r="AN1043" s="28"/>
      <c r="AS1043" s="193"/>
      <c r="AU1043" s="28"/>
      <c r="AV1043" s="28"/>
      <c r="AW1043" s="28"/>
      <c r="BB1043" s="193"/>
      <c r="BD1043" s="28"/>
      <c r="BE1043" s="28"/>
      <c r="BF1043" s="28"/>
      <c r="BK1043" s="193"/>
      <c r="BM1043" s="28"/>
      <c r="BN1043" s="28"/>
      <c r="BO1043" s="28"/>
      <c r="BT1043" s="193"/>
      <c r="BV1043" s="28"/>
      <c r="BW1043" s="28"/>
      <c r="BX1043" s="28"/>
      <c r="CC1043" s="193"/>
      <c r="CE1043" s="28"/>
      <c r="CF1043" s="28"/>
      <c r="CG1043" s="28"/>
      <c r="CL1043" s="193"/>
      <c r="CN1043" s="28"/>
      <c r="CO1043" s="28"/>
      <c r="CP1043" s="28"/>
      <c r="CU1043" s="193"/>
      <c r="CW1043" s="28"/>
      <c r="CX1043" s="28"/>
      <c r="CY1043" s="28"/>
      <c r="DD1043" s="193"/>
      <c r="DF1043" s="28"/>
      <c r="DG1043" s="28"/>
      <c r="DH1043" s="28"/>
      <c r="DM1043" s="193"/>
      <c r="DO1043" s="28"/>
      <c r="DP1043" s="28"/>
      <c r="DQ1043" s="28"/>
      <c r="DV1043" s="193"/>
      <c r="DX1043" s="28"/>
      <c r="DY1043" s="28"/>
      <c r="DZ1043" s="28"/>
      <c r="EE1043" s="193"/>
      <c r="EG1043" s="28"/>
      <c r="EH1043" s="28"/>
      <c r="EI1043" s="28"/>
      <c r="EN1043" s="193"/>
      <c r="EP1043" s="28"/>
      <c r="EQ1043" s="28"/>
      <c r="ER1043" s="28"/>
      <c r="EW1043" s="193"/>
      <c r="EY1043" s="28"/>
      <c r="EZ1043" s="28"/>
      <c r="FA1043" s="28"/>
      <c r="FF1043" s="193"/>
      <c r="FH1043" s="28"/>
      <c r="FI1043" s="28"/>
      <c r="FJ1043" s="28"/>
      <c r="FO1043" s="193"/>
      <c r="FQ1043" s="28"/>
      <c r="FR1043" s="28"/>
      <c r="FS1043" s="28"/>
      <c r="FX1043" s="193"/>
      <c r="FZ1043" s="28"/>
      <c r="GA1043" s="28"/>
      <c r="GB1043" s="28"/>
      <c r="GG1043" s="193"/>
      <c r="GI1043" s="28"/>
      <c r="GJ1043" s="28"/>
      <c r="GK1043" s="28"/>
      <c r="GP1043" s="193"/>
      <c r="GR1043" s="28"/>
      <c r="GS1043" s="28"/>
      <c r="GT1043" s="28"/>
      <c r="GY1043" s="193"/>
      <c r="HA1043" s="28"/>
      <c r="HB1043" s="28"/>
      <c r="HC1043" s="28"/>
      <c r="HH1043" s="193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205" t="s">
        <v>2370</v>
      </c>
      <c r="B1044" s="39"/>
      <c r="C1044" s="39"/>
      <c r="D1044" s="376" t="s">
        <v>129</v>
      </c>
      <c r="E1044" s="50">
        <f>COUNTIF($A$712:$BAG$785,A1044)</f>
        <v>0</v>
      </c>
      <c r="F1044" s="279">
        <f>SUM(G1044:K1044)</f>
        <v>0</v>
      </c>
      <c r="H1044" s="402"/>
      <c r="I1044" s="402"/>
      <c r="N1044" s="28"/>
      <c r="R1044" s="193"/>
      <c r="T1044" s="28"/>
      <c r="U1044" s="28"/>
      <c r="V1044" s="28"/>
      <c r="AA1044" s="193"/>
      <c r="AC1044" s="28"/>
      <c r="AD1044" s="28"/>
      <c r="AE1044" s="28"/>
      <c r="AJ1044" s="193"/>
      <c r="AL1044" s="28"/>
      <c r="AM1044" s="28"/>
      <c r="AN1044" s="28"/>
      <c r="AS1044" s="193"/>
      <c r="AU1044" s="28"/>
      <c r="AV1044" s="28"/>
      <c r="AW1044" s="28"/>
      <c r="BB1044" s="193"/>
      <c r="BD1044" s="28"/>
      <c r="BE1044" s="28"/>
      <c r="BF1044" s="28"/>
      <c r="BK1044" s="193"/>
      <c r="BM1044" s="28"/>
      <c r="BN1044" s="28"/>
      <c r="BO1044" s="28"/>
      <c r="BT1044" s="193"/>
      <c r="BV1044" s="28"/>
      <c r="BW1044" s="28"/>
      <c r="BX1044" s="28"/>
      <c r="CC1044" s="193"/>
      <c r="CE1044" s="28"/>
      <c r="CF1044" s="28"/>
      <c r="CG1044" s="28"/>
      <c r="CL1044" s="193"/>
      <c r="CN1044" s="28"/>
      <c r="CO1044" s="28"/>
      <c r="CP1044" s="28"/>
      <c r="CU1044" s="193"/>
      <c r="CW1044" s="28"/>
      <c r="CX1044" s="28"/>
      <c r="CY1044" s="28"/>
      <c r="DD1044" s="193"/>
      <c r="DF1044" s="28"/>
      <c r="DG1044" s="28"/>
      <c r="DH1044" s="28"/>
      <c r="DM1044" s="193"/>
      <c r="DO1044" s="28"/>
      <c r="DP1044" s="28"/>
      <c r="DQ1044" s="28"/>
      <c r="DV1044" s="193"/>
      <c r="DX1044" s="28"/>
      <c r="DY1044" s="28"/>
      <c r="DZ1044" s="28"/>
      <c r="EE1044" s="193"/>
      <c r="EG1044" s="28"/>
      <c r="EH1044" s="28"/>
      <c r="EI1044" s="28"/>
      <c r="EN1044" s="193"/>
      <c r="EP1044" s="28"/>
      <c r="EQ1044" s="28"/>
      <c r="ER1044" s="28"/>
      <c r="EW1044" s="193"/>
      <c r="EY1044" s="28"/>
      <c r="EZ1044" s="28"/>
      <c r="FA1044" s="28"/>
      <c r="FF1044" s="193"/>
      <c r="FH1044" s="28"/>
      <c r="FI1044" s="28"/>
      <c r="FJ1044" s="28"/>
      <c r="FO1044" s="193"/>
      <c r="FQ1044" s="28"/>
      <c r="FR1044" s="28"/>
      <c r="FS1044" s="28"/>
      <c r="FX1044" s="193"/>
      <c r="FZ1044" s="28"/>
      <c r="GA1044" s="28"/>
      <c r="GB1044" s="28"/>
      <c r="GG1044" s="193"/>
      <c r="GI1044" s="28"/>
      <c r="GJ1044" s="28"/>
      <c r="GK1044" s="28"/>
      <c r="GP1044" s="193"/>
      <c r="GR1044" s="28"/>
      <c r="GS1044" s="28"/>
      <c r="GT1044" s="28"/>
      <c r="GY1044" s="193"/>
      <c r="HA1044" s="28"/>
      <c r="HB1044" s="28"/>
      <c r="HC1044" s="28"/>
      <c r="HH1044" s="193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205" t="s">
        <v>3077</v>
      </c>
      <c r="B1045" s="39"/>
      <c r="C1045" s="39"/>
      <c r="D1045" s="376" t="s">
        <v>129</v>
      </c>
      <c r="E1045" s="50">
        <f>COUNTIF($A$712:$BAG$785,A1045)</f>
        <v>1</v>
      </c>
      <c r="F1045" s="279">
        <f>SUM(G1045:K1045)</f>
        <v>0</v>
      </c>
      <c r="H1045" s="402"/>
      <c r="I1045" s="402"/>
      <c r="N1045" s="28"/>
      <c r="R1045" s="193"/>
      <c r="T1045" s="28"/>
      <c r="U1045" s="28"/>
      <c r="V1045" s="28"/>
      <c r="AA1045" s="193"/>
      <c r="AC1045" s="28"/>
      <c r="AD1045" s="28"/>
      <c r="AE1045" s="28"/>
      <c r="AJ1045" s="193"/>
      <c r="AL1045" s="28"/>
      <c r="AM1045" s="28"/>
      <c r="AN1045" s="28"/>
      <c r="AS1045" s="193"/>
      <c r="AU1045" s="28"/>
      <c r="AV1045" s="28"/>
      <c r="AW1045" s="28"/>
      <c r="BB1045" s="193"/>
      <c r="BD1045" s="28"/>
      <c r="BE1045" s="28"/>
      <c r="BF1045" s="28"/>
      <c r="BK1045" s="193"/>
      <c r="BM1045" s="28"/>
      <c r="BN1045" s="28"/>
      <c r="BO1045" s="28"/>
      <c r="BT1045" s="193"/>
      <c r="BV1045" s="28"/>
      <c r="BW1045" s="28"/>
      <c r="BX1045" s="28"/>
      <c r="CC1045" s="193"/>
      <c r="CE1045" s="28"/>
      <c r="CF1045" s="28"/>
      <c r="CG1045" s="28"/>
      <c r="CL1045" s="193"/>
      <c r="CN1045" s="28"/>
      <c r="CO1045" s="28"/>
      <c r="CP1045" s="28"/>
      <c r="CU1045" s="193"/>
      <c r="CW1045" s="28"/>
      <c r="CX1045" s="28"/>
      <c r="CY1045" s="28"/>
      <c r="DD1045" s="193"/>
      <c r="DF1045" s="28"/>
      <c r="DG1045" s="28"/>
      <c r="DH1045" s="28"/>
      <c r="DM1045" s="193"/>
      <c r="DO1045" s="28"/>
      <c r="DP1045" s="28"/>
      <c r="DQ1045" s="28"/>
      <c r="DV1045" s="193"/>
      <c r="DX1045" s="28"/>
      <c r="DY1045" s="28"/>
      <c r="DZ1045" s="28"/>
      <c r="EE1045" s="193"/>
      <c r="EG1045" s="28"/>
      <c r="EH1045" s="28"/>
      <c r="EI1045" s="28"/>
      <c r="EN1045" s="193"/>
      <c r="EP1045" s="28"/>
      <c r="EQ1045" s="28"/>
      <c r="ER1045" s="28"/>
      <c r="EW1045" s="193"/>
      <c r="EY1045" s="28"/>
      <c r="EZ1045" s="28"/>
      <c r="FA1045" s="28"/>
      <c r="FF1045" s="193"/>
      <c r="FH1045" s="28"/>
      <c r="FI1045" s="28"/>
      <c r="FJ1045" s="28"/>
      <c r="FO1045" s="193"/>
      <c r="FQ1045" s="28"/>
      <c r="FR1045" s="28"/>
      <c r="FS1045" s="28"/>
      <c r="FX1045" s="193"/>
      <c r="FZ1045" s="28"/>
      <c r="GA1045" s="28"/>
      <c r="GB1045" s="28"/>
      <c r="GG1045" s="193"/>
      <c r="GI1045" s="28"/>
      <c r="GJ1045" s="28"/>
      <c r="GK1045" s="28"/>
      <c r="GP1045" s="193"/>
      <c r="GR1045" s="28"/>
      <c r="GS1045" s="28"/>
      <c r="GT1045" s="28"/>
      <c r="GY1045" s="193"/>
      <c r="HA1045" s="28"/>
      <c r="HB1045" s="28"/>
      <c r="HC1045" s="28"/>
      <c r="HH1045" s="193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11" t="s">
        <v>812</v>
      </c>
      <c r="B1046" s="375"/>
      <c r="C1046" s="375"/>
      <c r="D1046" s="1" t="s">
        <v>131</v>
      </c>
      <c r="E1046" s="50">
        <f>COUNTIF($A$712:$BAG$785,A1046)</f>
        <v>2</v>
      </c>
      <c r="F1046" s="279">
        <f>SUM(G1046:K1046)</f>
        <v>0</v>
      </c>
      <c r="N1046" s="28"/>
      <c r="R1046" s="193"/>
      <c r="T1046" s="28"/>
      <c r="U1046" s="28"/>
      <c r="V1046" s="28"/>
      <c r="AA1046" s="193"/>
      <c r="AC1046" s="28"/>
      <c r="AD1046" s="28"/>
      <c r="AE1046" s="28"/>
      <c r="AJ1046" s="193"/>
      <c r="AL1046" s="28"/>
      <c r="AM1046" s="28"/>
      <c r="AN1046" s="28"/>
      <c r="AS1046" s="193"/>
      <c r="AU1046" s="28"/>
      <c r="AV1046" s="28"/>
      <c r="AW1046" s="28"/>
      <c r="BB1046" s="193"/>
      <c r="BD1046" s="28"/>
      <c r="BE1046" s="28"/>
      <c r="BF1046" s="28"/>
      <c r="BK1046" s="193"/>
      <c r="BM1046" s="28"/>
      <c r="BN1046" s="28"/>
      <c r="BO1046" s="28"/>
      <c r="BT1046" s="193"/>
      <c r="BV1046" s="28"/>
      <c r="BW1046" s="28"/>
      <c r="BX1046" s="28"/>
      <c r="CC1046" s="193"/>
      <c r="CE1046" s="28"/>
      <c r="CF1046" s="28"/>
      <c r="CG1046" s="28"/>
      <c r="CL1046" s="193"/>
      <c r="CN1046" s="28"/>
      <c r="CO1046" s="28"/>
      <c r="CP1046" s="28"/>
      <c r="CU1046" s="193"/>
      <c r="CW1046" s="28"/>
      <c r="CX1046" s="28"/>
      <c r="CY1046" s="28"/>
      <c r="DD1046" s="193"/>
      <c r="DF1046" s="28"/>
      <c r="DG1046" s="28"/>
      <c r="DH1046" s="28"/>
      <c r="DM1046" s="193"/>
      <c r="DO1046" s="28"/>
      <c r="DP1046" s="28"/>
      <c r="DQ1046" s="28"/>
      <c r="DV1046" s="193"/>
      <c r="DX1046" s="28"/>
      <c r="DY1046" s="28"/>
      <c r="DZ1046" s="28"/>
      <c r="EE1046" s="193"/>
      <c r="EG1046" s="28"/>
      <c r="EH1046" s="28"/>
      <c r="EI1046" s="28"/>
      <c r="EN1046" s="193"/>
      <c r="EP1046" s="28"/>
      <c r="EQ1046" s="28"/>
      <c r="ER1046" s="28"/>
      <c r="EW1046" s="193"/>
      <c r="EY1046" s="28"/>
      <c r="EZ1046" s="28"/>
      <c r="FA1046" s="28"/>
      <c r="FF1046" s="193"/>
      <c r="FH1046" s="28"/>
      <c r="FI1046" s="28"/>
      <c r="FJ1046" s="28"/>
      <c r="FO1046" s="193"/>
      <c r="FQ1046" s="28"/>
      <c r="FR1046" s="28"/>
      <c r="FS1046" s="28"/>
      <c r="FX1046" s="193"/>
      <c r="FZ1046" s="28"/>
      <c r="GA1046" s="28"/>
      <c r="GB1046" s="28"/>
      <c r="GG1046" s="193"/>
      <c r="GI1046" s="28"/>
      <c r="GJ1046" s="28"/>
      <c r="GK1046" s="28"/>
      <c r="GP1046" s="193"/>
      <c r="GR1046" s="28"/>
      <c r="GS1046" s="28"/>
      <c r="GT1046" s="28"/>
      <c r="GY1046" s="193"/>
      <c r="HA1046" s="28"/>
      <c r="HB1046" s="28"/>
      <c r="HC1046" s="28"/>
      <c r="HH1046" s="193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5" t="s">
        <v>3168</v>
      </c>
      <c r="B1047" s="28"/>
      <c r="C1047" s="28"/>
      <c r="D1047" s="376" t="s">
        <v>129</v>
      </c>
      <c r="E1047" s="50">
        <f>COUNTIF($A$712:$BAG$785,A1047)</f>
        <v>0</v>
      </c>
      <c r="F1047" s="279">
        <f>SUM(G1047:K1047)</f>
        <v>0</v>
      </c>
      <c r="J1047" s="402"/>
      <c r="K1047" s="402"/>
      <c r="N1047" s="28"/>
      <c r="R1047" s="193"/>
      <c r="T1047" s="28"/>
      <c r="U1047" s="28"/>
      <c r="V1047" s="28"/>
      <c r="AA1047" s="193"/>
      <c r="AC1047" s="28"/>
      <c r="AD1047" s="28"/>
      <c r="AE1047" s="28"/>
      <c r="AJ1047" s="193"/>
      <c r="AL1047" s="28"/>
      <c r="AM1047" s="28"/>
      <c r="AN1047" s="28"/>
      <c r="AS1047" s="193"/>
      <c r="AU1047" s="28"/>
      <c r="AV1047" s="28"/>
      <c r="AW1047" s="28"/>
      <c r="BB1047" s="193"/>
      <c r="BD1047" s="28"/>
      <c r="BE1047" s="28"/>
      <c r="BF1047" s="28"/>
      <c r="BK1047" s="193"/>
      <c r="BM1047" s="28"/>
      <c r="BN1047" s="28"/>
      <c r="BO1047" s="28"/>
      <c r="BT1047" s="193"/>
      <c r="BV1047" s="28"/>
      <c r="BW1047" s="28"/>
      <c r="BX1047" s="28"/>
      <c r="CC1047" s="193"/>
      <c r="CE1047" s="28"/>
      <c r="CF1047" s="28"/>
      <c r="CG1047" s="28"/>
      <c r="CL1047" s="193"/>
      <c r="CN1047" s="28"/>
      <c r="CO1047" s="28"/>
      <c r="CP1047" s="28"/>
      <c r="CU1047" s="193"/>
      <c r="CW1047" s="28"/>
      <c r="CX1047" s="28"/>
      <c r="CY1047" s="28"/>
      <c r="DD1047" s="193"/>
      <c r="DF1047" s="28"/>
      <c r="DG1047" s="28"/>
      <c r="DH1047" s="28"/>
      <c r="DM1047" s="193"/>
      <c r="DO1047" s="28"/>
      <c r="DP1047" s="28"/>
      <c r="DQ1047" s="28"/>
      <c r="DV1047" s="193"/>
      <c r="DX1047" s="28"/>
      <c r="DY1047" s="28"/>
      <c r="DZ1047" s="28"/>
      <c r="EE1047" s="193"/>
      <c r="EG1047" s="28"/>
      <c r="EH1047" s="28"/>
      <c r="EI1047" s="28"/>
      <c r="EN1047" s="193"/>
      <c r="EP1047" s="28"/>
      <c r="EQ1047" s="28"/>
      <c r="ER1047" s="28"/>
      <c r="EW1047" s="193"/>
      <c r="EY1047" s="28"/>
      <c r="EZ1047" s="28"/>
      <c r="FA1047" s="28"/>
      <c r="FF1047" s="193"/>
      <c r="FH1047" s="28"/>
      <c r="FI1047" s="28"/>
      <c r="FJ1047" s="28"/>
      <c r="FO1047" s="193"/>
      <c r="FQ1047" s="28"/>
      <c r="FR1047" s="28"/>
      <c r="FS1047" s="28"/>
      <c r="FX1047" s="193"/>
      <c r="FZ1047" s="28"/>
      <c r="GA1047" s="28"/>
      <c r="GB1047" s="28"/>
      <c r="GG1047" s="193"/>
      <c r="GI1047" s="28"/>
      <c r="GJ1047" s="28"/>
      <c r="GK1047" s="28"/>
      <c r="GP1047" s="193"/>
      <c r="GR1047" s="28"/>
      <c r="GS1047" s="28"/>
      <c r="GT1047" s="28"/>
      <c r="GY1047" s="193"/>
      <c r="HA1047" s="28"/>
      <c r="HB1047" s="28"/>
      <c r="HC1047" s="28"/>
      <c r="HH1047" s="193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311" t="s">
        <v>1180</v>
      </c>
      <c r="B1048" s="378"/>
      <c r="C1048" s="378"/>
      <c r="D1048" s="376" t="s">
        <v>129</v>
      </c>
      <c r="E1048" s="50">
        <f>COUNTIF($A$712:$BAG$785,A1048)</f>
        <v>0</v>
      </c>
      <c r="F1048" s="279">
        <f>SUM(G1048:K1048)</f>
        <v>0</v>
      </c>
      <c r="N1048" s="28"/>
      <c r="R1048" s="193"/>
      <c r="T1048" s="28"/>
      <c r="U1048" s="28"/>
      <c r="V1048" s="28"/>
      <c r="AA1048" s="193"/>
      <c r="AC1048" s="28"/>
      <c r="AD1048" s="28"/>
      <c r="AE1048" s="28"/>
      <c r="AJ1048" s="193"/>
      <c r="AL1048" s="28"/>
      <c r="AM1048" s="28"/>
      <c r="AN1048" s="28"/>
      <c r="AS1048" s="193"/>
      <c r="AU1048" s="28"/>
      <c r="AV1048" s="28"/>
      <c r="AW1048" s="28"/>
      <c r="BB1048" s="193"/>
      <c r="BD1048" s="28"/>
      <c r="BE1048" s="28"/>
      <c r="BF1048" s="28"/>
      <c r="BK1048" s="193"/>
      <c r="BM1048" s="28"/>
      <c r="BN1048" s="28"/>
      <c r="BO1048" s="28"/>
      <c r="BT1048" s="193"/>
      <c r="BV1048" s="28"/>
      <c r="BW1048" s="28"/>
      <c r="BX1048" s="28"/>
      <c r="CC1048" s="193"/>
      <c r="CE1048" s="28"/>
      <c r="CF1048" s="28"/>
      <c r="CG1048" s="28"/>
      <c r="CL1048" s="193"/>
      <c r="CN1048" s="28"/>
      <c r="CO1048" s="28"/>
      <c r="CP1048" s="28"/>
      <c r="CU1048" s="193"/>
      <c r="CW1048" s="28"/>
      <c r="CX1048" s="28"/>
      <c r="CY1048" s="28"/>
      <c r="DD1048" s="193"/>
      <c r="DF1048" s="28"/>
      <c r="DG1048" s="28"/>
      <c r="DH1048" s="28"/>
      <c r="DM1048" s="193"/>
      <c r="DO1048" s="28"/>
      <c r="DP1048" s="28"/>
      <c r="DQ1048" s="28"/>
      <c r="DV1048" s="193"/>
      <c r="DX1048" s="28"/>
      <c r="DY1048" s="28"/>
      <c r="DZ1048" s="28"/>
      <c r="EE1048" s="193"/>
      <c r="EG1048" s="28"/>
      <c r="EH1048" s="28"/>
      <c r="EI1048" s="28"/>
      <c r="EN1048" s="193"/>
      <c r="EP1048" s="28"/>
      <c r="EQ1048" s="28"/>
      <c r="ER1048" s="28"/>
      <c r="EW1048" s="193"/>
      <c r="EY1048" s="28"/>
      <c r="EZ1048" s="28"/>
      <c r="FA1048" s="28"/>
      <c r="FF1048" s="193"/>
      <c r="FH1048" s="28"/>
      <c r="FI1048" s="28"/>
      <c r="FJ1048" s="28"/>
      <c r="FO1048" s="193"/>
      <c r="FQ1048" s="28"/>
      <c r="FR1048" s="28"/>
      <c r="FS1048" s="28"/>
      <c r="FX1048" s="193"/>
      <c r="FZ1048" s="28"/>
      <c r="GA1048" s="28"/>
      <c r="GB1048" s="28"/>
      <c r="GG1048" s="193"/>
      <c r="GI1048" s="28"/>
      <c r="GJ1048" s="28"/>
      <c r="GK1048" s="28"/>
      <c r="GP1048" s="193"/>
      <c r="GR1048" s="28"/>
      <c r="GS1048" s="28"/>
      <c r="GT1048" s="28"/>
      <c r="GY1048" s="193"/>
      <c r="HA1048" s="28"/>
      <c r="HB1048" s="28"/>
      <c r="HC1048" s="28"/>
      <c r="HH1048" s="193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.75">
      <c r="A1049" s="205" t="s">
        <v>3116</v>
      </c>
      <c r="B1049" s="375"/>
      <c r="C1049" s="375"/>
      <c r="D1049" s="376" t="s">
        <v>129</v>
      </c>
      <c r="E1049" s="50">
        <f>COUNTIF($A$712:$BAG$785,A1049)</f>
        <v>1</v>
      </c>
      <c r="F1049" s="279">
        <f>SUM(G1049:K1049)</f>
        <v>0</v>
      </c>
      <c r="J1049" s="402"/>
      <c r="K1049" s="39"/>
      <c r="N1049" s="28"/>
      <c r="R1049" s="193"/>
      <c r="T1049" s="28"/>
      <c r="U1049" s="28"/>
      <c r="V1049" s="28"/>
      <c r="AA1049" s="193"/>
      <c r="AC1049" s="28"/>
      <c r="AD1049" s="28"/>
      <c r="AE1049" s="28"/>
      <c r="AJ1049" s="193"/>
      <c r="AL1049" s="28"/>
      <c r="AM1049" s="28"/>
      <c r="AN1049" s="28"/>
      <c r="AS1049" s="193"/>
      <c r="AU1049" s="28"/>
      <c r="AV1049" s="28"/>
      <c r="AW1049" s="28"/>
      <c r="BB1049" s="193"/>
      <c r="BD1049" s="28"/>
      <c r="BE1049" s="28"/>
      <c r="BF1049" s="28"/>
      <c r="BK1049" s="193"/>
      <c r="BM1049" s="28"/>
      <c r="BN1049" s="28"/>
      <c r="BO1049" s="28"/>
      <c r="BT1049" s="193"/>
      <c r="BV1049" s="28"/>
      <c r="BW1049" s="28"/>
      <c r="BX1049" s="28"/>
      <c r="CC1049" s="193"/>
      <c r="CE1049" s="28"/>
      <c r="CF1049" s="28"/>
      <c r="CG1049" s="28"/>
      <c r="CL1049" s="193"/>
      <c r="CN1049" s="28"/>
      <c r="CO1049" s="28"/>
      <c r="CP1049" s="28"/>
      <c r="CU1049" s="193"/>
      <c r="CW1049" s="28"/>
      <c r="CX1049" s="28"/>
      <c r="CY1049" s="28"/>
      <c r="DD1049" s="193"/>
      <c r="DF1049" s="28"/>
      <c r="DG1049" s="28"/>
      <c r="DH1049" s="28"/>
      <c r="DM1049" s="193"/>
      <c r="DO1049" s="28"/>
      <c r="DP1049" s="28"/>
      <c r="DQ1049" s="28"/>
      <c r="DV1049" s="193"/>
      <c r="DX1049" s="28"/>
      <c r="DY1049" s="28"/>
      <c r="DZ1049" s="28"/>
      <c r="EE1049" s="193"/>
      <c r="EG1049" s="28"/>
      <c r="EH1049" s="28"/>
      <c r="EI1049" s="28"/>
      <c r="EN1049" s="193"/>
      <c r="EP1049" s="28"/>
      <c r="EQ1049" s="28"/>
      <c r="ER1049" s="28"/>
      <c r="EW1049" s="193"/>
      <c r="EY1049" s="28"/>
      <c r="EZ1049" s="28"/>
      <c r="FA1049" s="28"/>
      <c r="FF1049" s="193"/>
      <c r="FH1049" s="28"/>
      <c r="FI1049" s="28"/>
      <c r="FJ1049" s="28"/>
      <c r="FO1049" s="193"/>
      <c r="FQ1049" s="28"/>
      <c r="FR1049" s="28"/>
      <c r="FS1049" s="28"/>
      <c r="FX1049" s="193"/>
      <c r="FZ1049" s="28"/>
      <c r="GA1049" s="28"/>
      <c r="GB1049" s="28"/>
      <c r="GG1049" s="193"/>
      <c r="GI1049" s="28"/>
      <c r="GJ1049" s="28"/>
      <c r="GK1049" s="28"/>
      <c r="GP1049" s="193"/>
      <c r="GR1049" s="28"/>
      <c r="GS1049" s="28"/>
      <c r="GT1049" s="28"/>
      <c r="GY1049" s="193"/>
      <c r="HA1049" s="28"/>
      <c r="HB1049" s="28"/>
      <c r="HC1049" s="28"/>
      <c r="HH1049" s="193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11" t="s">
        <v>1137</v>
      </c>
      <c r="B1050" s="378"/>
      <c r="C1050" s="378"/>
      <c r="D1050" s="376" t="s">
        <v>129</v>
      </c>
      <c r="E1050" s="50">
        <f>COUNTIF($A$712:$BAG$785,A1050)</f>
        <v>0</v>
      </c>
      <c r="F1050" s="279">
        <f>SUM(G1050:K1050)</f>
        <v>0</v>
      </c>
      <c r="N1050" s="28"/>
      <c r="R1050" s="193"/>
      <c r="T1050" s="28"/>
      <c r="U1050" s="28"/>
      <c r="V1050" s="28"/>
      <c r="AA1050" s="193"/>
      <c r="AC1050" s="28"/>
      <c r="AD1050" s="28"/>
      <c r="AE1050" s="28"/>
      <c r="AJ1050" s="193"/>
      <c r="AL1050" s="28"/>
      <c r="AM1050" s="28"/>
      <c r="AN1050" s="28"/>
      <c r="AS1050" s="193"/>
      <c r="AU1050" s="28"/>
      <c r="AV1050" s="28"/>
      <c r="AW1050" s="28"/>
      <c r="BB1050" s="193"/>
      <c r="BD1050" s="28"/>
      <c r="BE1050" s="28"/>
      <c r="BF1050" s="28"/>
      <c r="BK1050" s="193"/>
      <c r="BM1050" s="28"/>
      <c r="BN1050" s="28"/>
      <c r="BO1050" s="28"/>
      <c r="BT1050" s="193"/>
      <c r="BV1050" s="28"/>
      <c r="BW1050" s="28"/>
      <c r="BX1050" s="28"/>
      <c r="CC1050" s="193"/>
      <c r="CE1050" s="28"/>
      <c r="CF1050" s="28"/>
      <c r="CG1050" s="28"/>
      <c r="CL1050" s="193"/>
      <c r="CN1050" s="28"/>
      <c r="CO1050" s="28"/>
      <c r="CP1050" s="28"/>
      <c r="CU1050" s="193"/>
      <c r="CW1050" s="28"/>
      <c r="CX1050" s="28"/>
      <c r="CY1050" s="28"/>
      <c r="DD1050" s="193"/>
      <c r="DF1050" s="28"/>
      <c r="DG1050" s="28"/>
      <c r="DH1050" s="28"/>
      <c r="DM1050" s="193"/>
      <c r="DO1050" s="28"/>
      <c r="DP1050" s="28"/>
      <c r="DQ1050" s="28"/>
      <c r="DV1050" s="193"/>
      <c r="DX1050" s="28"/>
      <c r="DY1050" s="28"/>
      <c r="DZ1050" s="28"/>
      <c r="EE1050" s="193"/>
      <c r="EG1050" s="28"/>
      <c r="EH1050" s="28"/>
      <c r="EI1050" s="28"/>
      <c r="EN1050" s="193"/>
      <c r="EP1050" s="28"/>
      <c r="EQ1050" s="28"/>
      <c r="ER1050" s="28"/>
      <c r="EW1050" s="193"/>
      <c r="EY1050" s="28"/>
      <c r="EZ1050" s="28"/>
      <c r="FA1050" s="28"/>
      <c r="FF1050" s="193"/>
      <c r="FH1050" s="28"/>
      <c r="FI1050" s="28"/>
      <c r="FJ1050" s="28"/>
      <c r="FO1050" s="193"/>
      <c r="FQ1050" s="28"/>
      <c r="FR1050" s="28"/>
      <c r="FS1050" s="28"/>
      <c r="FX1050" s="193"/>
      <c r="FZ1050" s="28"/>
      <c r="GA1050" s="28"/>
      <c r="GB1050" s="28"/>
      <c r="GG1050" s="193"/>
      <c r="GI1050" s="28"/>
      <c r="GJ1050" s="28"/>
      <c r="GK1050" s="28"/>
      <c r="GP1050" s="193"/>
      <c r="GR1050" s="28"/>
      <c r="GS1050" s="28"/>
      <c r="GT1050" s="28"/>
      <c r="GY1050" s="193"/>
      <c r="HA1050" s="28"/>
      <c r="HB1050" s="28"/>
      <c r="HC1050" s="28"/>
      <c r="HH1050" s="193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">
      <c r="A1051" s="205" t="s">
        <v>2441</v>
      </c>
      <c r="B1051" s="28"/>
      <c r="C1051" s="271"/>
      <c r="D1051" s="376" t="s">
        <v>137</v>
      </c>
      <c r="E1051" s="50">
        <f>COUNTIF($A$712:$BAG$785,A1051)</f>
        <v>8</v>
      </c>
      <c r="F1051" s="279">
        <f>SUM(G1051:K1051)</f>
        <v>0</v>
      </c>
      <c r="N1051" s="28"/>
      <c r="R1051" s="193"/>
      <c r="T1051" s="28"/>
      <c r="U1051" s="28"/>
      <c r="V1051" s="28"/>
      <c r="AA1051" s="193"/>
      <c r="AC1051" s="28"/>
      <c r="AD1051" s="28"/>
      <c r="AE1051" s="28"/>
      <c r="AJ1051" s="193"/>
      <c r="AL1051" s="28"/>
      <c r="AM1051" s="28"/>
      <c r="AN1051" s="28"/>
      <c r="AS1051" s="193"/>
      <c r="AU1051" s="28"/>
      <c r="AV1051" s="28"/>
      <c r="AW1051" s="28"/>
      <c r="BB1051" s="193"/>
      <c r="BD1051" s="28"/>
      <c r="BE1051" s="28"/>
      <c r="BF1051" s="28"/>
      <c r="BK1051" s="193"/>
      <c r="BM1051" s="28"/>
      <c r="BN1051" s="28"/>
      <c r="BO1051" s="28"/>
      <c r="BT1051" s="193"/>
      <c r="BV1051" s="28"/>
      <c r="BW1051" s="28"/>
      <c r="BX1051" s="28"/>
      <c r="CC1051" s="193"/>
      <c r="CE1051" s="28"/>
      <c r="CF1051" s="28"/>
      <c r="CG1051" s="28"/>
      <c r="CL1051" s="193"/>
      <c r="CN1051" s="28"/>
      <c r="CO1051" s="28"/>
      <c r="CP1051" s="28"/>
      <c r="CU1051" s="193"/>
      <c r="CW1051" s="28"/>
      <c r="CX1051" s="28"/>
      <c r="CY1051" s="28"/>
      <c r="DD1051" s="193"/>
      <c r="DF1051" s="28"/>
      <c r="DG1051" s="28"/>
      <c r="DH1051" s="28"/>
      <c r="DM1051" s="193"/>
      <c r="DO1051" s="28"/>
      <c r="DP1051" s="28"/>
      <c r="DQ1051" s="28"/>
      <c r="DV1051" s="193"/>
      <c r="DX1051" s="28"/>
      <c r="DY1051" s="28"/>
      <c r="DZ1051" s="28"/>
      <c r="EE1051" s="193"/>
      <c r="EG1051" s="28"/>
      <c r="EH1051" s="28"/>
      <c r="EI1051" s="28"/>
      <c r="EN1051" s="193"/>
      <c r="EP1051" s="28"/>
      <c r="EQ1051" s="28"/>
      <c r="ER1051" s="28"/>
      <c r="EW1051" s="193"/>
      <c r="EY1051" s="28"/>
      <c r="EZ1051" s="28"/>
      <c r="FA1051" s="28"/>
      <c r="FF1051" s="193"/>
      <c r="FH1051" s="28"/>
      <c r="FI1051" s="28"/>
      <c r="FJ1051" s="28"/>
      <c r="FO1051" s="193"/>
      <c r="FQ1051" s="28"/>
      <c r="FR1051" s="28"/>
      <c r="FS1051" s="28"/>
      <c r="FX1051" s="193"/>
      <c r="FZ1051" s="28"/>
      <c r="GA1051" s="28"/>
      <c r="GB1051" s="28"/>
      <c r="GG1051" s="193"/>
      <c r="GI1051" s="28"/>
      <c r="GJ1051" s="28"/>
      <c r="GK1051" s="28"/>
      <c r="GP1051" s="193"/>
      <c r="GR1051" s="28"/>
      <c r="GS1051" s="28"/>
      <c r="GT1051" s="28"/>
      <c r="GY1051" s="193"/>
      <c r="HA1051" s="28"/>
      <c r="HB1051" s="28"/>
      <c r="HC1051" s="28"/>
      <c r="HH1051" s="193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11" t="s">
        <v>1726</v>
      </c>
      <c r="B1052" s="28"/>
      <c r="C1052" s="271"/>
      <c r="D1052" s="1" t="s">
        <v>131</v>
      </c>
      <c r="E1052" s="50">
        <f>COUNTIF($A$712:$BAG$785,A1052)</f>
        <v>4</v>
      </c>
      <c r="F1052" s="279">
        <f>SUM(G1052:K1052)</f>
        <v>0</v>
      </c>
      <c r="N1052" s="28"/>
      <c r="R1052" s="193"/>
      <c r="T1052" s="28"/>
      <c r="U1052" s="28"/>
      <c r="V1052" s="28"/>
      <c r="AA1052" s="193"/>
      <c r="AC1052" s="28"/>
      <c r="AD1052" s="28"/>
      <c r="AE1052" s="28"/>
      <c r="AJ1052" s="193"/>
      <c r="AL1052" s="28"/>
      <c r="AM1052" s="28"/>
      <c r="AN1052" s="28"/>
      <c r="AS1052" s="193"/>
      <c r="AU1052" s="28"/>
      <c r="AV1052" s="28"/>
      <c r="AW1052" s="28"/>
      <c r="BB1052" s="193"/>
      <c r="BD1052" s="28"/>
      <c r="BE1052" s="28"/>
      <c r="BF1052" s="28"/>
      <c r="BK1052" s="193"/>
      <c r="BM1052" s="28"/>
      <c r="BN1052" s="28"/>
      <c r="BO1052" s="28"/>
      <c r="BT1052" s="193"/>
      <c r="BV1052" s="28"/>
      <c r="BW1052" s="28"/>
      <c r="BX1052" s="28"/>
      <c r="CC1052" s="193"/>
      <c r="CE1052" s="28"/>
      <c r="CF1052" s="28"/>
      <c r="CG1052" s="28"/>
      <c r="CL1052" s="193"/>
      <c r="CN1052" s="28"/>
      <c r="CO1052" s="28"/>
      <c r="CP1052" s="28"/>
      <c r="CU1052" s="193"/>
      <c r="CW1052" s="28"/>
      <c r="CX1052" s="28"/>
      <c r="CY1052" s="28"/>
      <c r="DD1052" s="193"/>
      <c r="DF1052" s="28"/>
      <c r="DG1052" s="28"/>
      <c r="DH1052" s="28"/>
      <c r="DM1052" s="193"/>
      <c r="DO1052" s="28"/>
      <c r="DP1052" s="28"/>
      <c r="DQ1052" s="28"/>
      <c r="DV1052" s="193"/>
      <c r="DX1052" s="28"/>
      <c r="DY1052" s="28"/>
      <c r="DZ1052" s="28"/>
      <c r="EE1052" s="193"/>
      <c r="EG1052" s="28"/>
      <c r="EH1052" s="28"/>
      <c r="EI1052" s="28"/>
      <c r="EN1052" s="193"/>
      <c r="EP1052" s="28"/>
      <c r="EQ1052" s="28"/>
      <c r="ER1052" s="28"/>
      <c r="EW1052" s="193"/>
      <c r="EY1052" s="28"/>
      <c r="EZ1052" s="28"/>
      <c r="FA1052" s="28"/>
      <c r="FF1052" s="193"/>
      <c r="FH1052" s="28"/>
      <c r="FI1052" s="28"/>
      <c r="FJ1052" s="28"/>
      <c r="FO1052" s="193"/>
      <c r="FQ1052" s="28"/>
      <c r="FR1052" s="28"/>
      <c r="FS1052" s="28"/>
      <c r="FX1052" s="193"/>
      <c r="FZ1052" s="28"/>
      <c r="GA1052" s="28"/>
      <c r="GB1052" s="28"/>
      <c r="GG1052" s="193"/>
      <c r="GI1052" s="28"/>
      <c r="GJ1052" s="28"/>
      <c r="GK1052" s="28"/>
      <c r="GP1052" s="193"/>
      <c r="GR1052" s="28"/>
      <c r="GS1052" s="28"/>
      <c r="GT1052" s="28"/>
      <c r="GY1052" s="193"/>
      <c r="HA1052" s="28"/>
      <c r="HB1052" s="28"/>
      <c r="HC1052" s="28"/>
      <c r="HH1052" s="193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5" t="s">
        <v>3223</v>
      </c>
      <c r="B1053" s="378"/>
      <c r="C1053" s="378"/>
      <c r="D1053" s="376" t="s">
        <v>129</v>
      </c>
      <c r="E1053" s="50">
        <f>COUNTIF($A$712:$BAG$785,A1053)</f>
        <v>0</v>
      </c>
      <c r="F1053" s="279">
        <f>SUM(G1053:K1053)</f>
        <v>0</v>
      </c>
      <c r="J1053" s="402"/>
      <c r="K1053" s="39"/>
      <c r="N1053" s="28"/>
      <c r="R1053" s="193"/>
      <c r="T1053" s="28"/>
      <c r="U1053" s="28"/>
      <c r="V1053" s="28"/>
      <c r="AA1053" s="193"/>
      <c r="AC1053" s="28"/>
      <c r="AD1053" s="28"/>
      <c r="AE1053" s="28"/>
      <c r="AJ1053" s="193"/>
      <c r="AL1053" s="28"/>
      <c r="AM1053" s="28"/>
      <c r="AN1053" s="28"/>
      <c r="AS1053" s="193"/>
      <c r="AU1053" s="28"/>
      <c r="AV1053" s="28"/>
      <c r="AW1053" s="28"/>
      <c r="BB1053" s="193"/>
      <c r="BD1053" s="28"/>
      <c r="BE1053" s="28"/>
      <c r="BF1053" s="28"/>
      <c r="BK1053" s="193"/>
      <c r="BM1053" s="28"/>
      <c r="BN1053" s="28"/>
      <c r="BO1053" s="28"/>
      <c r="BT1053" s="193"/>
      <c r="BV1053" s="28"/>
      <c r="BW1053" s="28"/>
      <c r="BX1053" s="28"/>
      <c r="CC1053" s="193"/>
      <c r="CE1053" s="28"/>
      <c r="CF1053" s="28"/>
      <c r="CG1053" s="28"/>
      <c r="CL1053" s="193"/>
      <c r="CN1053" s="28"/>
      <c r="CO1053" s="28"/>
      <c r="CP1053" s="28"/>
      <c r="CU1053" s="193"/>
      <c r="CW1053" s="28"/>
      <c r="CX1053" s="28"/>
      <c r="CY1053" s="28"/>
      <c r="DD1053" s="193"/>
      <c r="DF1053" s="28"/>
      <c r="DG1053" s="28"/>
      <c r="DH1053" s="28"/>
      <c r="DM1053" s="193"/>
      <c r="DO1053" s="28"/>
      <c r="DP1053" s="28"/>
      <c r="DQ1053" s="28"/>
      <c r="DV1053" s="193"/>
      <c r="DX1053" s="28"/>
      <c r="DY1053" s="28"/>
      <c r="DZ1053" s="28"/>
      <c r="EE1053" s="193"/>
      <c r="EG1053" s="28"/>
      <c r="EH1053" s="28"/>
      <c r="EI1053" s="28"/>
      <c r="EN1053" s="193"/>
      <c r="EP1053" s="28"/>
      <c r="EQ1053" s="28"/>
      <c r="ER1053" s="28"/>
      <c r="EW1053" s="193"/>
      <c r="EY1053" s="28"/>
      <c r="EZ1053" s="28"/>
      <c r="FA1053" s="28"/>
      <c r="FF1053" s="193"/>
      <c r="FH1053" s="28"/>
      <c r="FI1053" s="28"/>
      <c r="FJ1053" s="28"/>
      <c r="FO1053" s="193"/>
      <c r="FQ1053" s="28"/>
      <c r="FR1053" s="28"/>
      <c r="FS1053" s="28"/>
      <c r="FX1053" s="193"/>
      <c r="FZ1053" s="28"/>
      <c r="GA1053" s="28"/>
      <c r="GB1053" s="28"/>
      <c r="GG1053" s="193"/>
      <c r="GI1053" s="28"/>
      <c r="GJ1053" s="28"/>
      <c r="GK1053" s="28"/>
      <c r="GP1053" s="193"/>
      <c r="GR1053" s="28"/>
      <c r="GS1053" s="28"/>
      <c r="GT1053" s="28"/>
      <c r="GY1053" s="193"/>
      <c r="HA1053" s="28"/>
      <c r="HB1053" s="28"/>
      <c r="HC1053" s="28"/>
      <c r="HH1053" s="193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5" t="s">
        <v>2772</v>
      </c>
      <c r="B1054" s="378"/>
      <c r="C1054" s="378"/>
      <c r="D1054" s="376" t="s">
        <v>129</v>
      </c>
      <c r="E1054" s="50">
        <f>COUNTIF($A$712:$BAG$785,A1054)</f>
        <v>0</v>
      </c>
      <c r="F1054" s="279">
        <f>SUM(G1054:K1054)</f>
        <v>0</v>
      </c>
      <c r="N1054" s="28"/>
      <c r="R1054" s="193"/>
      <c r="T1054" s="28"/>
      <c r="U1054" s="28"/>
      <c r="V1054" s="28"/>
      <c r="AA1054" s="193"/>
      <c r="AC1054" s="28"/>
      <c r="AD1054" s="28"/>
      <c r="AE1054" s="28"/>
      <c r="AJ1054" s="193"/>
      <c r="AL1054" s="28"/>
      <c r="AM1054" s="28"/>
      <c r="AN1054" s="28"/>
      <c r="AS1054" s="193"/>
      <c r="AU1054" s="28"/>
      <c r="AV1054" s="28"/>
      <c r="AW1054" s="28"/>
      <c r="BB1054" s="193"/>
      <c r="BD1054" s="28"/>
      <c r="BE1054" s="28"/>
      <c r="BF1054" s="28"/>
      <c r="BK1054" s="193"/>
      <c r="BM1054" s="28"/>
      <c r="BN1054" s="28"/>
      <c r="BO1054" s="28"/>
      <c r="BT1054" s="193"/>
      <c r="BV1054" s="28"/>
      <c r="BW1054" s="28"/>
      <c r="BX1054" s="28"/>
      <c r="CC1054" s="193"/>
      <c r="CE1054" s="28"/>
      <c r="CF1054" s="28"/>
      <c r="CG1054" s="28"/>
      <c r="CL1054" s="193"/>
      <c r="CN1054" s="28"/>
      <c r="CO1054" s="28"/>
      <c r="CP1054" s="28"/>
      <c r="CU1054" s="193"/>
      <c r="CW1054" s="28"/>
      <c r="CX1054" s="28"/>
      <c r="CY1054" s="28"/>
      <c r="DD1054" s="193"/>
      <c r="DF1054" s="28"/>
      <c r="DG1054" s="28"/>
      <c r="DH1054" s="28"/>
      <c r="DM1054" s="193"/>
      <c r="DO1054" s="28"/>
      <c r="DP1054" s="28"/>
      <c r="DQ1054" s="28"/>
      <c r="DV1054" s="193"/>
      <c r="DX1054" s="28"/>
      <c r="DY1054" s="28"/>
      <c r="DZ1054" s="28"/>
      <c r="EE1054" s="193"/>
      <c r="EG1054" s="28"/>
      <c r="EH1054" s="28"/>
      <c r="EI1054" s="28"/>
      <c r="EN1054" s="193"/>
      <c r="EP1054" s="28"/>
      <c r="EQ1054" s="28"/>
      <c r="ER1054" s="28"/>
      <c r="EW1054" s="193"/>
      <c r="EY1054" s="28"/>
      <c r="EZ1054" s="28"/>
      <c r="FA1054" s="28"/>
      <c r="FF1054" s="193"/>
      <c r="FH1054" s="28"/>
      <c r="FI1054" s="28"/>
      <c r="FJ1054" s="28"/>
      <c r="FO1054" s="193"/>
      <c r="FQ1054" s="28"/>
      <c r="FR1054" s="28"/>
      <c r="FS1054" s="28"/>
      <c r="FX1054" s="193"/>
      <c r="FZ1054" s="28"/>
      <c r="GA1054" s="28"/>
      <c r="GB1054" s="28"/>
      <c r="GG1054" s="193"/>
      <c r="GI1054" s="28"/>
      <c r="GJ1054" s="28"/>
      <c r="GK1054" s="28"/>
      <c r="GP1054" s="193"/>
      <c r="GR1054" s="28"/>
      <c r="GS1054" s="28"/>
      <c r="GT1054" s="28"/>
      <c r="GY1054" s="193"/>
      <c r="HA1054" s="28"/>
      <c r="HB1054" s="28"/>
      <c r="HC1054" s="28"/>
      <c r="HH1054" s="193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">
      <c r="A1055" s="311" t="s">
        <v>791</v>
      </c>
      <c r="B1055" s="28"/>
      <c r="C1055" s="271"/>
      <c r="D1055" s="376" t="s">
        <v>129</v>
      </c>
      <c r="E1055" s="50">
        <f>COUNTIF($A$712:$BAG$785,A1055)</f>
        <v>0</v>
      </c>
      <c r="F1055" s="279">
        <f>SUM(G1055:K1055)</f>
        <v>0</v>
      </c>
      <c r="N1055" s="28"/>
      <c r="R1055" s="28"/>
      <c r="T1055" s="28"/>
      <c r="U1055" s="28"/>
      <c r="V1055" s="28"/>
      <c r="AA1055" s="28"/>
      <c r="AC1055" s="28"/>
      <c r="AD1055" s="28"/>
      <c r="AE1055" s="28"/>
      <c r="AJ1055" s="28"/>
      <c r="AL1055" s="28"/>
      <c r="AM1055" s="28"/>
      <c r="AN1055" s="28"/>
      <c r="AS1055" s="28"/>
      <c r="AU1055" s="28"/>
      <c r="AV1055" s="28"/>
      <c r="AW1055" s="28"/>
      <c r="BB1055" s="28"/>
      <c r="BD1055" s="28"/>
      <c r="BE1055" s="28"/>
      <c r="BF1055" s="28"/>
      <c r="BK1055" s="28"/>
      <c r="BM1055" s="28"/>
      <c r="BN1055" s="28"/>
      <c r="BO1055" s="28"/>
      <c r="BT1055" s="28"/>
      <c r="BV1055" s="28"/>
      <c r="BW1055" s="28"/>
      <c r="BX1055" s="28"/>
      <c r="CC1055" s="28"/>
      <c r="CE1055" s="28"/>
      <c r="CF1055" s="28"/>
      <c r="CG1055" s="28"/>
      <c r="CL1055" s="28"/>
      <c r="CN1055" s="28"/>
      <c r="CO1055" s="28"/>
      <c r="CP1055" s="28"/>
      <c r="CU1055" s="28"/>
      <c r="CW1055" s="28"/>
      <c r="CX1055" s="28"/>
      <c r="CY1055" s="28"/>
      <c r="DD1055" s="28"/>
      <c r="DF1055" s="28"/>
      <c r="DG1055" s="28"/>
      <c r="DH1055" s="28"/>
      <c r="DM1055" s="28"/>
      <c r="DO1055" s="28"/>
      <c r="DP1055" s="28"/>
      <c r="DQ1055" s="28"/>
      <c r="DV1055" s="28"/>
      <c r="DX1055" s="28"/>
      <c r="DY1055" s="28"/>
      <c r="DZ1055" s="28"/>
      <c r="EE1055" s="28"/>
      <c r="EG1055" s="28"/>
      <c r="EH1055" s="28"/>
      <c r="EI1055" s="28"/>
      <c r="EN1055" s="28"/>
      <c r="EP1055" s="28"/>
      <c r="EQ1055" s="28"/>
      <c r="ER1055" s="28"/>
      <c r="EW1055" s="28"/>
      <c r="EY1055" s="28"/>
      <c r="EZ1055" s="28"/>
      <c r="FA1055" s="28"/>
      <c r="FF1055" s="28"/>
      <c r="FH1055" s="28"/>
      <c r="FI1055" s="28"/>
      <c r="FJ1055" s="28"/>
      <c r="FO1055" s="28"/>
      <c r="FQ1055" s="28"/>
      <c r="FR1055" s="28"/>
      <c r="FS1055" s="28"/>
      <c r="FX1055" s="28"/>
      <c r="FZ1055" s="28"/>
      <c r="GA1055" s="28"/>
      <c r="GB1055" s="28"/>
      <c r="GG1055" s="28"/>
      <c r="GI1055" s="28"/>
      <c r="GJ1055" s="28"/>
      <c r="GK1055" s="28"/>
      <c r="GP1055" s="28"/>
      <c r="GR1055" s="28"/>
      <c r="GS1055" s="28"/>
      <c r="GT1055" s="28"/>
      <c r="GY1055" s="28"/>
      <c r="HA1055" s="28"/>
      <c r="HB1055" s="28"/>
      <c r="HC1055" s="28"/>
      <c r="HH1055" s="28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">
      <c r="A1056" s="311" t="s">
        <v>1958</v>
      </c>
      <c r="B1056" s="378"/>
      <c r="C1056" s="378"/>
      <c r="D1056" s="376" t="s">
        <v>130</v>
      </c>
      <c r="E1056" s="50">
        <f>COUNTIF($A$712:$BAG$785,A1056)</f>
        <v>0</v>
      </c>
      <c r="F1056" s="279">
        <f>SUM(G1056:K1056)</f>
        <v>0</v>
      </c>
      <c r="N1056" s="28"/>
      <c r="R1056" s="193"/>
      <c r="T1056" s="28"/>
      <c r="U1056" s="28"/>
      <c r="V1056" s="28"/>
      <c r="AA1056" s="193"/>
      <c r="AC1056" s="28"/>
      <c r="AD1056" s="28"/>
      <c r="AE1056" s="28"/>
      <c r="AJ1056" s="193"/>
      <c r="AL1056" s="28"/>
      <c r="AM1056" s="28"/>
      <c r="AN1056" s="28"/>
      <c r="AS1056" s="193"/>
      <c r="AU1056" s="28"/>
      <c r="AV1056" s="28"/>
      <c r="AW1056" s="28"/>
      <c r="BB1056" s="193"/>
      <c r="BD1056" s="28"/>
      <c r="BE1056" s="28"/>
      <c r="BF1056" s="28"/>
      <c r="BK1056" s="193"/>
      <c r="BM1056" s="28"/>
      <c r="BN1056" s="28"/>
      <c r="BO1056" s="28"/>
      <c r="BT1056" s="193"/>
      <c r="BV1056" s="28"/>
      <c r="BW1056" s="28"/>
      <c r="BX1056" s="28"/>
      <c r="CC1056" s="193"/>
      <c r="CE1056" s="28"/>
      <c r="CF1056" s="28"/>
      <c r="CG1056" s="28"/>
      <c r="CL1056" s="193"/>
      <c r="CN1056" s="28"/>
      <c r="CO1056" s="28"/>
      <c r="CP1056" s="28"/>
      <c r="CU1056" s="193"/>
      <c r="CW1056" s="28"/>
      <c r="CX1056" s="28"/>
      <c r="CY1056" s="28"/>
      <c r="DD1056" s="193"/>
      <c r="DF1056" s="28"/>
      <c r="DG1056" s="28"/>
      <c r="DH1056" s="28"/>
      <c r="DM1056" s="193"/>
      <c r="DO1056" s="28"/>
      <c r="DP1056" s="28"/>
      <c r="DQ1056" s="28"/>
      <c r="DV1056" s="193"/>
      <c r="DX1056" s="28"/>
      <c r="DY1056" s="28"/>
      <c r="DZ1056" s="28"/>
      <c r="EE1056" s="193"/>
      <c r="EG1056" s="28"/>
      <c r="EH1056" s="28"/>
      <c r="EI1056" s="28"/>
      <c r="EN1056" s="193"/>
      <c r="EP1056" s="28"/>
      <c r="EQ1056" s="28"/>
      <c r="ER1056" s="28"/>
      <c r="EW1056" s="193"/>
      <c r="EY1056" s="28"/>
      <c r="EZ1056" s="28"/>
      <c r="FA1056" s="28"/>
      <c r="FF1056" s="193"/>
      <c r="FH1056" s="28"/>
      <c r="FI1056" s="28"/>
      <c r="FJ1056" s="28"/>
      <c r="FO1056" s="193"/>
      <c r="FQ1056" s="28"/>
      <c r="FR1056" s="28"/>
      <c r="FS1056" s="28"/>
      <c r="FX1056" s="193"/>
      <c r="FZ1056" s="28"/>
      <c r="GA1056" s="28"/>
      <c r="GB1056" s="28"/>
      <c r="GG1056" s="193"/>
      <c r="GI1056" s="28"/>
      <c r="GJ1056" s="28"/>
      <c r="GK1056" s="28"/>
      <c r="GP1056" s="193"/>
      <c r="GR1056" s="28"/>
      <c r="GS1056" s="28"/>
      <c r="GT1056" s="28"/>
      <c r="GY1056" s="193"/>
      <c r="HA1056" s="28"/>
      <c r="HB1056" s="28"/>
      <c r="HC1056" s="28"/>
      <c r="HH1056" s="193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311" t="s">
        <v>592</v>
      </c>
      <c r="B1057" s="271"/>
      <c r="C1057" s="271"/>
      <c r="D1057" s="376" t="s">
        <v>135</v>
      </c>
      <c r="E1057" s="50">
        <f>COUNTIF($A$712:$BAG$785,A1057)</f>
        <v>1</v>
      </c>
      <c r="F1057" s="279">
        <f>SUM(G1057:K1057)</f>
        <v>0</v>
      </c>
      <c r="H1057" s="396"/>
      <c r="N1057" s="28"/>
      <c r="R1057" s="193"/>
      <c r="T1057" s="28"/>
      <c r="U1057" s="28"/>
      <c r="V1057" s="28"/>
      <c r="AA1057" s="193"/>
      <c r="AC1057" s="28"/>
      <c r="AD1057" s="28"/>
      <c r="AE1057" s="28"/>
      <c r="AJ1057" s="193"/>
      <c r="AL1057" s="28"/>
      <c r="AM1057" s="28"/>
      <c r="AN1057" s="28"/>
      <c r="AS1057" s="193"/>
      <c r="AU1057" s="28"/>
      <c r="AV1057" s="28"/>
      <c r="AW1057" s="28"/>
      <c r="BB1057" s="193"/>
      <c r="BD1057" s="28"/>
      <c r="BE1057" s="28"/>
      <c r="BF1057" s="28"/>
      <c r="BK1057" s="193"/>
      <c r="BM1057" s="28"/>
      <c r="BN1057" s="28"/>
      <c r="BO1057" s="28"/>
      <c r="BT1057" s="193"/>
      <c r="BV1057" s="28"/>
      <c r="BW1057" s="28"/>
      <c r="BX1057" s="28"/>
      <c r="CC1057" s="193"/>
      <c r="CE1057" s="28"/>
      <c r="CF1057" s="28"/>
      <c r="CG1057" s="28"/>
      <c r="CL1057" s="193"/>
      <c r="CN1057" s="28"/>
      <c r="CO1057" s="28"/>
      <c r="CP1057" s="28"/>
      <c r="CU1057" s="193"/>
      <c r="CW1057" s="28"/>
      <c r="CX1057" s="28"/>
      <c r="CY1057" s="28"/>
      <c r="DD1057" s="193"/>
      <c r="DF1057" s="28"/>
      <c r="DG1057" s="28"/>
      <c r="DH1057" s="28"/>
      <c r="DM1057" s="193"/>
      <c r="DO1057" s="28"/>
      <c r="DP1057" s="28"/>
      <c r="DQ1057" s="28"/>
      <c r="DV1057" s="193"/>
      <c r="DX1057" s="28"/>
      <c r="DY1057" s="28"/>
      <c r="DZ1057" s="28"/>
      <c r="EE1057" s="193"/>
      <c r="EG1057" s="28"/>
      <c r="EH1057" s="28"/>
      <c r="EI1057" s="28"/>
      <c r="EN1057" s="193"/>
      <c r="EP1057" s="28"/>
      <c r="EQ1057" s="28"/>
      <c r="ER1057" s="28"/>
      <c r="EW1057" s="193"/>
      <c r="EY1057" s="28"/>
      <c r="EZ1057" s="28"/>
      <c r="FA1057" s="28"/>
      <c r="FF1057" s="193"/>
      <c r="FH1057" s="28"/>
      <c r="FI1057" s="28"/>
      <c r="FJ1057" s="28"/>
      <c r="FO1057" s="193"/>
      <c r="FQ1057" s="28"/>
      <c r="FR1057" s="28"/>
      <c r="FS1057" s="28"/>
      <c r="FX1057" s="193"/>
      <c r="FZ1057" s="28"/>
      <c r="GA1057" s="28"/>
      <c r="GB1057" s="28"/>
      <c r="GG1057" s="193"/>
      <c r="GI1057" s="28"/>
      <c r="GJ1057" s="28"/>
      <c r="GK1057" s="28"/>
      <c r="GP1057" s="193"/>
      <c r="GR1057" s="28"/>
      <c r="GS1057" s="28"/>
      <c r="GT1057" s="28"/>
      <c r="GY1057" s="193"/>
      <c r="HA1057" s="28"/>
      <c r="HB1057" s="28"/>
      <c r="HC1057" s="28"/>
      <c r="HH1057" s="193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205" t="s">
        <v>2246</v>
      </c>
      <c r="B1058" s="28"/>
      <c r="C1058" s="271"/>
      <c r="D1058" s="376" t="s">
        <v>129</v>
      </c>
      <c r="E1058" s="50">
        <f>COUNTIF($A$712:$BAG$785,A1058)</f>
        <v>0</v>
      </c>
      <c r="F1058" s="279">
        <f>SUM(G1058:K1058)</f>
        <v>0</v>
      </c>
      <c r="H1058" s="396"/>
      <c r="N1058" s="28"/>
      <c r="R1058" s="193"/>
      <c r="T1058" s="28"/>
      <c r="U1058" s="28"/>
      <c r="V1058" s="28"/>
      <c r="AA1058" s="193"/>
      <c r="AC1058" s="28"/>
      <c r="AD1058" s="28"/>
      <c r="AE1058" s="28"/>
      <c r="AJ1058" s="193"/>
      <c r="AL1058" s="28"/>
      <c r="AM1058" s="28"/>
      <c r="AN1058" s="28"/>
      <c r="AS1058" s="193"/>
      <c r="AU1058" s="28"/>
      <c r="AV1058" s="28"/>
      <c r="AW1058" s="28"/>
      <c r="BB1058" s="193"/>
      <c r="BD1058" s="28"/>
      <c r="BE1058" s="28"/>
      <c r="BF1058" s="28"/>
      <c r="BK1058" s="193"/>
      <c r="BM1058" s="28"/>
      <c r="BN1058" s="28"/>
      <c r="BO1058" s="28"/>
      <c r="BT1058" s="193"/>
      <c r="BV1058" s="28"/>
      <c r="BW1058" s="28"/>
      <c r="BX1058" s="28"/>
      <c r="CC1058" s="193"/>
      <c r="CE1058" s="28"/>
      <c r="CF1058" s="28"/>
      <c r="CG1058" s="28"/>
      <c r="CL1058" s="193"/>
      <c r="CN1058" s="28"/>
      <c r="CO1058" s="28"/>
      <c r="CP1058" s="28"/>
      <c r="CU1058" s="193"/>
      <c r="CW1058" s="28"/>
      <c r="CX1058" s="28"/>
      <c r="CY1058" s="28"/>
      <c r="DD1058" s="193"/>
      <c r="DF1058" s="28"/>
      <c r="DG1058" s="28"/>
      <c r="DH1058" s="28"/>
      <c r="DM1058" s="193"/>
      <c r="DO1058" s="28"/>
      <c r="DP1058" s="28"/>
      <c r="DQ1058" s="28"/>
      <c r="DV1058" s="193"/>
      <c r="DX1058" s="28"/>
      <c r="DY1058" s="28"/>
      <c r="DZ1058" s="28"/>
      <c r="EE1058" s="193"/>
      <c r="EG1058" s="28"/>
      <c r="EH1058" s="28"/>
      <c r="EI1058" s="28"/>
      <c r="EN1058" s="193"/>
      <c r="EP1058" s="28"/>
      <c r="EQ1058" s="28"/>
      <c r="ER1058" s="28"/>
      <c r="EW1058" s="193"/>
      <c r="EY1058" s="28"/>
      <c r="EZ1058" s="28"/>
      <c r="FA1058" s="28"/>
      <c r="FF1058" s="193"/>
      <c r="FH1058" s="28"/>
      <c r="FI1058" s="28"/>
      <c r="FJ1058" s="28"/>
      <c r="FO1058" s="193"/>
      <c r="FQ1058" s="28"/>
      <c r="FR1058" s="28"/>
      <c r="FS1058" s="28"/>
      <c r="FX1058" s="193"/>
      <c r="FZ1058" s="28"/>
      <c r="GA1058" s="28"/>
      <c r="GB1058" s="28"/>
      <c r="GG1058" s="193"/>
      <c r="GI1058" s="28"/>
      <c r="GJ1058" s="28"/>
      <c r="GK1058" s="28"/>
      <c r="GP1058" s="193"/>
      <c r="GR1058" s="28"/>
      <c r="GS1058" s="28"/>
      <c r="GT1058" s="28"/>
      <c r="GY1058" s="193"/>
      <c r="HA1058" s="28"/>
      <c r="HB1058" s="28"/>
      <c r="HC1058" s="28"/>
      <c r="HH1058" s="193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11" t="s">
        <v>1585</v>
      </c>
      <c r="B1059" s="28"/>
      <c r="C1059" s="271"/>
      <c r="D1059" s="376" t="s">
        <v>129</v>
      </c>
      <c r="E1059" s="50">
        <f>COUNTIF($A$712:$BAG$785,A1059)</f>
        <v>0</v>
      </c>
      <c r="F1059" s="279">
        <f>SUM(G1059:K1059)</f>
        <v>0</v>
      </c>
      <c r="N1059" s="28"/>
      <c r="R1059" s="193"/>
      <c r="T1059" s="28"/>
      <c r="U1059" s="28"/>
      <c r="V1059" s="28"/>
      <c r="AA1059" s="193"/>
      <c r="AC1059" s="28"/>
      <c r="AD1059" s="28"/>
      <c r="AE1059" s="28"/>
      <c r="AJ1059" s="193"/>
      <c r="AL1059" s="28"/>
      <c r="AM1059" s="28"/>
      <c r="AN1059" s="28"/>
      <c r="AS1059" s="193"/>
      <c r="AU1059" s="28"/>
      <c r="AV1059" s="28"/>
      <c r="AW1059" s="28"/>
      <c r="BB1059" s="193"/>
      <c r="BD1059" s="28"/>
      <c r="BE1059" s="28"/>
      <c r="BF1059" s="28"/>
      <c r="BK1059" s="193"/>
      <c r="BM1059" s="28"/>
      <c r="BN1059" s="28"/>
      <c r="BO1059" s="28"/>
      <c r="BT1059" s="193"/>
      <c r="BV1059" s="28"/>
      <c r="BW1059" s="28"/>
      <c r="BX1059" s="28"/>
      <c r="CC1059" s="193"/>
      <c r="CE1059" s="28"/>
      <c r="CF1059" s="28"/>
      <c r="CG1059" s="28"/>
      <c r="CL1059" s="193"/>
      <c r="CN1059" s="28"/>
      <c r="CO1059" s="28"/>
      <c r="CP1059" s="28"/>
      <c r="CU1059" s="193"/>
      <c r="CW1059" s="28"/>
      <c r="CX1059" s="28"/>
      <c r="CY1059" s="28"/>
      <c r="DD1059" s="193"/>
      <c r="DF1059" s="28"/>
      <c r="DG1059" s="28"/>
      <c r="DH1059" s="28"/>
      <c r="DM1059" s="193"/>
      <c r="DO1059" s="28"/>
      <c r="DP1059" s="28"/>
      <c r="DQ1059" s="28"/>
      <c r="DV1059" s="193"/>
      <c r="DX1059" s="28"/>
      <c r="DY1059" s="28"/>
      <c r="DZ1059" s="28"/>
      <c r="EE1059" s="193"/>
      <c r="EG1059" s="28"/>
      <c r="EH1059" s="28"/>
      <c r="EI1059" s="28"/>
      <c r="EN1059" s="193"/>
      <c r="EP1059" s="28"/>
      <c r="EQ1059" s="28"/>
      <c r="ER1059" s="28"/>
      <c r="EW1059" s="193"/>
      <c r="EY1059" s="28"/>
      <c r="EZ1059" s="28"/>
      <c r="FA1059" s="28"/>
      <c r="FF1059" s="193"/>
      <c r="FH1059" s="28"/>
      <c r="FI1059" s="28"/>
      <c r="FJ1059" s="28"/>
      <c r="FO1059" s="193"/>
      <c r="FQ1059" s="28"/>
      <c r="FR1059" s="28"/>
      <c r="FS1059" s="28"/>
      <c r="FX1059" s="193"/>
      <c r="FZ1059" s="28"/>
      <c r="GA1059" s="28"/>
      <c r="GB1059" s="28"/>
      <c r="GG1059" s="193"/>
      <c r="GI1059" s="28"/>
      <c r="GJ1059" s="28"/>
      <c r="GK1059" s="28"/>
      <c r="GP1059" s="193"/>
      <c r="GR1059" s="28"/>
      <c r="GS1059" s="28"/>
      <c r="GT1059" s="28"/>
      <c r="GY1059" s="193"/>
      <c r="HA1059" s="28"/>
      <c r="HB1059" s="28"/>
      <c r="HC1059" s="28"/>
      <c r="HH1059" s="193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205" t="s">
        <v>2245</v>
      </c>
      <c r="B1060" s="378"/>
      <c r="C1060" s="378"/>
      <c r="D1060" s="376" t="s">
        <v>135</v>
      </c>
      <c r="E1060" s="50">
        <f>COUNTIF($A$712:$BAG$785,A1060)</f>
        <v>1</v>
      </c>
      <c r="F1060" s="279">
        <f>SUM(G1060:K1060)</f>
        <v>0</v>
      </c>
      <c r="N1060" s="28"/>
      <c r="R1060" s="193"/>
      <c r="T1060" s="28"/>
      <c r="U1060" s="28"/>
      <c r="V1060" s="28"/>
      <c r="AA1060" s="193"/>
      <c r="AC1060" s="28"/>
      <c r="AD1060" s="28"/>
      <c r="AE1060" s="28"/>
      <c r="AJ1060" s="193"/>
      <c r="AL1060" s="28"/>
      <c r="AM1060" s="28"/>
      <c r="AN1060" s="28"/>
      <c r="AS1060" s="193"/>
      <c r="AU1060" s="28"/>
      <c r="AV1060" s="28"/>
      <c r="AW1060" s="28"/>
      <c r="BB1060" s="193"/>
      <c r="BD1060" s="28"/>
      <c r="BE1060" s="28"/>
      <c r="BF1060" s="28"/>
      <c r="BK1060" s="193"/>
      <c r="BM1060" s="28"/>
      <c r="BN1060" s="28"/>
      <c r="BO1060" s="28"/>
      <c r="BT1060" s="193"/>
      <c r="BV1060" s="28"/>
      <c r="BW1060" s="28"/>
      <c r="BX1060" s="28"/>
      <c r="CC1060" s="193"/>
      <c r="CE1060" s="28"/>
      <c r="CF1060" s="28"/>
      <c r="CG1060" s="28"/>
      <c r="CL1060" s="193"/>
      <c r="CN1060" s="28"/>
      <c r="CO1060" s="28"/>
      <c r="CP1060" s="28"/>
      <c r="CU1060" s="193"/>
      <c r="CW1060" s="28"/>
      <c r="CX1060" s="28"/>
      <c r="CY1060" s="28"/>
      <c r="DD1060" s="193"/>
      <c r="DF1060" s="28"/>
      <c r="DG1060" s="28"/>
      <c r="DH1060" s="28"/>
      <c r="DM1060" s="193"/>
      <c r="DO1060" s="28"/>
      <c r="DP1060" s="28"/>
      <c r="DQ1060" s="28"/>
      <c r="DV1060" s="193"/>
      <c r="DX1060" s="28"/>
      <c r="DY1060" s="28"/>
      <c r="DZ1060" s="28"/>
      <c r="EE1060" s="193"/>
      <c r="EG1060" s="28"/>
      <c r="EH1060" s="28"/>
      <c r="EI1060" s="28"/>
      <c r="EN1060" s="193"/>
      <c r="EP1060" s="28"/>
      <c r="EQ1060" s="28"/>
      <c r="ER1060" s="28"/>
      <c r="EW1060" s="193"/>
      <c r="EY1060" s="28"/>
      <c r="EZ1060" s="28"/>
      <c r="FA1060" s="28"/>
      <c r="FF1060" s="193"/>
      <c r="FH1060" s="28"/>
      <c r="FI1060" s="28"/>
      <c r="FJ1060" s="28"/>
      <c r="FO1060" s="193"/>
      <c r="FQ1060" s="28"/>
      <c r="FR1060" s="28"/>
      <c r="FS1060" s="28"/>
      <c r="FX1060" s="193"/>
      <c r="FZ1060" s="28"/>
      <c r="GA1060" s="28"/>
      <c r="GB1060" s="28"/>
      <c r="GG1060" s="193"/>
      <c r="GI1060" s="28"/>
      <c r="GJ1060" s="28"/>
      <c r="GK1060" s="28"/>
      <c r="GP1060" s="193"/>
      <c r="GR1060" s="28"/>
      <c r="GS1060" s="28"/>
      <c r="GT1060" s="28"/>
      <c r="GY1060" s="193"/>
      <c r="HA1060" s="28"/>
      <c r="HB1060" s="28"/>
      <c r="HC1060" s="28"/>
      <c r="HH1060" s="193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11" t="s">
        <v>553</v>
      </c>
      <c r="B1061" s="378"/>
      <c r="C1061" s="378"/>
      <c r="D1061" s="376" t="s">
        <v>136</v>
      </c>
      <c r="E1061" s="50">
        <f>COUNTIF($A$712:$BAG$785,A1061)</f>
        <v>15</v>
      </c>
      <c r="F1061" s="279">
        <f>SUM(G1061:K1061)</f>
        <v>0</v>
      </c>
      <c r="N1061" s="28"/>
      <c r="R1061" s="193"/>
      <c r="T1061" s="28"/>
      <c r="U1061" s="28"/>
      <c r="V1061" s="28"/>
      <c r="AA1061" s="193"/>
      <c r="AC1061" s="28"/>
      <c r="AD1061" s="28"/>
      <c r="AE1061" s="28"/>
      <c r="AJ1061" s="193"/>
      <c r="AL1061" s="28"/>
      <c r="AM1061" s="28"/>
      <c r="AN1061" s="28"/>
      <c r="AS1061" s="193"/>
      <c r="AU1061" s="28"/>
      <c r="AV1061" s="28"/>
      <c r="AW1061" s="28"/>
      <c r="BB1061" s="193"/>
      <c r="BD1061" s="28"/>
      <c r="BE1061" s="28"/>
      <c r="BF1061" s="28"/>
      <c r="BK1061" s="193"/>
      <c r="BM1061" s="28"/>
      <c r="BN1061" s="28"/>
      <c r="BO1061" s="28"/>
      <c r="BT1061" s="193"/>
      <c r="BV1061" s="28"/>
      <c r="BW1061" s="28"/>
      <c r="BX1061" s="28"/>
      <c r="CC1061" s="193"/>
      <c r="CE1061" s="28"/>
      <c r="CF1061" s="28"/>
      <c r="CG1061" s="28"/>
      <c r="CL1061" s="193"/>
      <c r="CN1061" s="28"/>
      <c r="CO1061" s="28"/>
      <c r="CP1061" s="28"/>
      <c r="CU1061" s="193"/>
      <c r="CW1061" s="28"/>
      <c r="CX1061" s="28"/>
      <c r="CY1061" s="28"/>
      <c r="DD1061" s="193"/>
      <c r="DF1061" s="28"/>
      <c r="DG1061" s="28"/>
      <c r="DH1061" s="28"/>
      <c r="DM1061" s="193"/>
      <c r="DO1061" s="28"/>
      <c r="DP1061" s="28"/>
      <c r="DQ1061" s="28"/>
      <c r="DV1061" s="193"/>
      <c r="DX1061" s="28"/>
      <c r="DY1061" s="28"/>
      <c r="DZ1061" s="28"/>
      <c r="EE1061" s="193"/>
      <c r="EG1061" s="28"/>
      <c r="EH1061" s="28"/>
      <c r="EI1061" s="28"/>
      <c r="EN1061" s="193"/>
      <c r="EP1061" s="28"/>
      <c r="EQ1061" s="28"/>
      <c r="ER1061" s="28"/>
      <c r="EW1061" s="193"/>
      <c r="EY1061" s="28"/>
      <c r="EZ1061" s="28"/>
      <c r="FA1061" s="28"/>
      <c r="FF1061" s="193"/>
      <c r="FH1061" s="28"/>
      <c r="FI1061" s="28"/>
      <c r="FJ1061" s="28"/>
      <c r="FO1061" s="193"/>
      <c r="FQ1061" s="28"/>
      <c r="FR1061" s="28"/>
      <c r="FS1061" s="28"/>
      <c r="FX1061" s="193"/>
      <c r="FZ1061" s="28"/>
      <c r="GA1061" s="28"/>
      <c r="GB1061" s="28"/>
      <c r="GG1061" s="193"/>
      <c r="GI1061" s="28"/>
      <c r="GJ1061" s="28"/>
      <c r="GK1061" s="28"/>
      <c r="GP1061" s="193"/>
      <c r="GR1061" s="28"/>
      <c r="GS1061" s="28"/>
      <c r="GT1061" s="28"/>
      <c r="GY1061" s="193"/>
      <c r="HA1061" s="28"/>
      <c r="HB1061" s="28"/>
      <c r="HC1061" s="28"/>
      <c r="HH1061" s="193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.75">
      <c r="A1062" s="311" t="s">
        <v>495</v>
      </c>
      <c r="B1062" s="375"/>
      <c r="C1062" s="375"/>
      <c r="D1062" s="1" t="s">
        <v>131</v>
      </c>
      <c r="E1062" s="50">
        <f>COUNTIF($A$712:$BAG$785,A1062)</f>
        <v>6</v>
      </c>
      <c r="F1062" s="279">
        <f>SUM(G1062:K1062)</f>
        <v>0</v>
      </c>
      <c r="N1062" s="28"/>
      <c r="R1062" s="193"/>
      <c r="T1062" s="28"/>
      <c r="U1062" s="28"/>
      <c r="V1062" s="28"/>
      <c r="AA1062" s="193"/>
      <c r="AC1062" s="28"/>
      <c r="AD1062" s="28"/>
      <c r="AE1062" s="28"/>
      <c r="AJ1062" s="193"/>
      <c r="AL1062" s="28"/>
      <c r="AM1062" s="28"/>
      <c r="AN1062" s="28"/>
      <c r="AS1062" s="193"/>
      <c r="AU1062" s="28"/>
      <c r="AV1062" s="28"/>
      <c r="AW1062" s="28"/>
      <c r="BB1062" s="193"/>
      <c r="BD1062" s="28"/>
      <c r="BE1062" s="28"/>
      <c r="BF1062" s="28"/>
      <c r="BK1062" s="193"/>
      <c r="BM1062" s="28"/>
      <c r="BN1062" s="28"/>
      <c r="BO1062" s="28"/>
      <c r="BT1062" s="193"/>
      <c r="BV1062" s="28"/>
      <c r="BW1062" s="28"/>
      <c r="BX1062" s="28"/>
      <c r="CC1062" s="193"/>
      <c r="CE1062" s="28"/>
      <c r="CF1062" s="28"/>
      <c r="CG1062" s="28"/>
      <c r="CL1062" s="193"/>
      <c r="CN1062" s="28"/>
      <c r="CO1062" s="28"/>
      <c r="CP1062" s="28"/>
      <c r="CU1062" s="193"/>
      <c r="CW1062" s="28"/>
      <c r="CX1062" s="28"/>
      <c r="CY1062" s="28"/>
      <c r="DD1062" s="193"/>
      <c r="DF1062" s="28"/>
      <c r="DG1062" s="28"/>
      <c r="DH1062" s="28"/>
      <c r="DM1062" s="193"/>
      <c r="DO1062" s="28"/>
      <c r="DP1062" s="28"/>
      <c r="DQ1062" s="28"/>
      <c r="DV1062" s="193"/>
      <c r="DX1062" s="28"/>
      <c r="DY1062" s="28"/>
      <c r="DZ1062" s="28"/>
      <c r="EE1062" s="193"/>
      <c r="EG1062" s="28"/>
      <c r="EH1062" s="28"/>
      <c r="EI1062" s="28"/>
      <c r="EN1062" s="193"/>
      <c r="EP1062" s="28"/>
      <c r="EQ1062" s="28"/>
      <c r="ER1062" s="28"/>
      <c r="EW1062" s="193"/>
      <c r="EY1062" s="28"/>
      <c r="EZ1062" s="28"/>
      <c r="FA1062" s="28"/>
      <c r="FF1062" s="193"/>
      <c r="FH1062" s="28"/>
      <c r="FI1062" s="28"/>
      <c r="FJ1062" s="28"/>
      <c r="FO1062" s="193"/>
      <c r="FQ1062" s="28"/>
      <c r="FR1062" s="28"/>
      <c r="FS1062" s="28"/>
      <c r="FX1062" s="193"/>
      <c r="FZ1062" s="28"/>
      <c r="GA1062" s="28"/>
      <c r="GB1062" s="28"/>
      <c r="GG1062" s="193"/>
      <c r="GI1062" s="28"/>
      <c r="GJ1062" s="28"/>
      <c r="GK1062" s="28"/>
      <c r="GP1062" s="193"/>
      <c r="GR1062" s="28"/>
      <c r="GS1062" s="28"/>
      <c r="GT1062" s="28"/>
      <c r="GY1062" s="193"/>
      <c r="HA1062" s="28"/>
      <c r="HB1062" s="28"/>
      <c r="HC1062" s="28"/>
      <c r="HH1062" s="193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11" t="s">
        <v>799</v>
      </c>
      <c r="B1063" s="28"/>
      <c r="C1063" s="271"/>
      <c r="D1063" s="376" t="s">
        <v>129</v>
      </c>
      <c r="E1063" s="50">
        <f>COUNTIF($A$712:$BAG$785,A1063)</f>
        <v>3</v>
      </c>
      <c r="F1063" s="279">
        <f>SUM(G1063:K1063)</f>
        <v>0</v>
      </c>
      <c r="N1063" s="28"/>
      <c r="R1063" s="193"/>
      <c r="T1063" s="28"/>
      <c r="U1063" s="28"/>
      <c r="V1063" s="28"/>
      <c r="AA1063" s="193"/>
      <c r="AC1063" s="28"/>
      <c r="AD1063" s="28"/>
      <c r="AE1063" s="28"/>
      <c r="AJ1063" s="193"/>
      <c r="AL1063" s="28"/>
      <c r="AM1063" s="28"/>
      <c r="AN1063" s="28"/>
      <c r="AS1063" s="193"/>
      <c r="AU1063" s="28"/>
      <c r="AV1063" s="28"/>
      <c r="AW1063" s="28"/>
      <c r="BB1063" s="193"/>
      <c r="BD1063" s="28"/>
      <c r="BE1063" s="28"/>
      <c r="BF1063" s="28"/>
      <c r="BK1063" s="193"/>
      <c r="BM1063" s="28"/>
      <c r="BN1063" s="28"/>
      <c r="BO1063" s="28"/>
      <c r="BT1063" s="193"/>
      <c r="BV1063" s="28"/>
      <c r="BW1063" s="28"/>
      <c r="BX1063" s="28"/>
      <c r="CC1063" s="193"/>
      <c r="CE1063" s="28"/>
      <c r="CF1063" s="28"/>
      <c r="CG1063" s="28"/>
      <c r="CL1063" s="193"/>
      <c r="CN1063" s="28"/>
      <c r="CO1063" s="28"/>
      <c r="CP1063" s="28"/>
      <c r="CU1063" s="193"/>
      <c r="CW1063" s="28"/>
      <c r="CX1063" s="28"/>
      <c r="CY1063" s="28"/>
      <c r="DD1063" s="193"/>
      <c r="DF1063" s="28"/>
      <c r="DG1063" s="28"/>
      <c r="DH1063" s="28"/>
      <c r="DM1063" s="193"/>
      <c r="DO1063" s="28"/>
      <c r="DP1063" s="28"/>
      <c r="DQ1063" s="28"/>
      <c r="DV1063" s="193"/>
      <c r="DX1063" s="28"/>
      <c r="DY1063" s="28"/>
      <c r="DZ1063" s="28"/>
      <c r="EE1063" s="193"/>
      <c r="EG1063" s="28"/>
      <c r="EH1063" s="28"/>
      <c r="EI1063" s="28"/>
      <c r="EN1063" s="193"/>
      <c r="EP1063" s="28"/>
      <c r="EQ1063" s="28"/>
      <c r="ER1063" s="28"/>
      <c r="EW1063" s="193"/>
      <c r="EY1063" s="28"/>
      <c r="EZ1063" s="28"/>
      <c r="FA1063" s="28"/>
      <c r="FF1063" s="193"/>
      <c r="FH1063" s="28"/>
      <c r="FI1063" s="28"/>
      <c r="FJ1063" s="28"/>
      <c r="FO1063" s="193"/>
      <c r="FQ1063" s="28"/>
      <c r="FR1063" s="28"/>
      <c r="FS1063" s="28"/>
      <c r="FX1063" s="193"/>
      <c r="FZ1063" s="28"/>
      <c r="GA1063" s="28"/>
      <c r="GB1063" s="28"/>
      <c r="GG1063" s="193"/>
      <c r="GI1063" s="28"/>
      <c r="GJ1063" s="28"/>
      <c r="GK1063" s="28"/>
      <c r="GP1063" s="193"/>
      <c r="GR1063" s="28"/>
      <c r="GS1063" s="28"/>
      <c r="GT1063" s="28"/>
      <c r="GY1063" s="193"/>
      <c r="HA1063" s="28"/>
      <c r="HB1063" s="28"/>
      <c r="HC1063" s="28"/>
      <c r="HH1063" s="193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11" t="s">
        <v>1977</v>
      </c>
      <c r="B1064" s="28"/>
      <c r="C1064" s="271"/>
      <c r="D1064" s="1" t="s">
        <v>131</v>
      </c>
      <c r="E1064" s="50">
        <f>COUNTIF($A$712:$BAG$785,A1064)</f>
        <v>2</v>
      </c>
      <c r="F1064" s="279">
        <f>SUM(G1064:K1064)</f>
        <v>0</v>
      </c>
      <c r="K1064" s="193"/>
      <c r="N1064" s="28"/>
      <c r="R1064" s="193"/>
      <c r="T1064" s="28"/>
      <c r="U1064" s="28"/>
      <c r="V1064" s="28"/>
      <c r="AA1064" s="193"/>
      <c r="AC1064" s="28"/>
      <c r="AD1064" s="28"/>
      <c r="AE1064" s="28"/>
      <c r="AJ1064" s="193"/>
      <c r="AL1064" s="28"/>
      <c r="AM1064" s="28"/>
      <c r="AN1064" s="28"/>
      <c r="AS1064" s="193"/>
      <c r="AU1064" s="28"/>
      <c r="AV1064" s="28"/>
      <c r="AW1064" s="28"/>
      <c r="BB1064" s="193"/>
      <c r="BD1064" s="28"/>
      <c r="BE1064" s="28"/>
      <c r="BF1064" s="28"/>
      <c r="BK1064" s="193"/>
      <c r="BM1064" s="28"/>
      <c r="BN1064" s="28"/>
      <c r="BO1064" s="28"/>
      <c r="BT1064" s="193"/>
      <c r="BV1064" s="28"/>
      <c r="BW1064" s="28"/>
      <c r="BX1064" s="28"/>
      <c r="CC1064" s="193"/>
      <c r="CE1064" s="28"/>
      <c r="CF1064" s="28"/>
      <c r="CG1064" s="28"/>
      <c r="CL1064" s="193"/>
      <c r="CN1064" s="28"/>
      <c r="CO1064" s="28"/>
      <c r="CP1064" s="28"/>
      <c r="CU1064" s="193"/>
      <c r="CW1064" s="28"/>
      <c r="CX1064" s="28"/>
      <c r="CY1064" s="28"/>
      <c r="DD1064" s="193"/>
      <c r="DF1064" s="28"/>
      <c r="DG1064" s="28"/>
      <c r="DH1064" s="28"/>
      <c r="DM1064" s="193"/>
      <c r="DO1064" s="28"/>
      <c r="DP1064" s="28"/>
      <c r="DQ1064" s="28"/>
      <c r="DV1064" s="193"/>
      <c r="DX1064" s="28"/>
      <c r="DY1064" s="28"/>
      <c r="DZ1064" s="28"/>
      <c r="EE1064" s="193"/>
      <c r="EG1064" s="28"/>
      <c r="EH1064" s="28"/>
      <c r="EI1064" s="28"/>
      <c r="EN1064" s="193"/>
      <c r="EP1064" s="28"/>
      <c r="EQ1064" s="28"/>
      <c r="ER1064" s="28"/>
      <c r="EW1064" s="193"/>
      <c r="EY1064" s="28"/>
      <c r="EZ1064" s="28"/>
      <c r="FA1064" s="28"/>
      <c r="FF1064" s="193"/>
      <c r="FH1064" s="28"/>
      <c r="FI1064" s="28"/>
      <c r="FJ1064" s="28"/>
      <c r="FO1064" s="193"/>
      <c r="FQ1064" s="28"/>
      <c r="FR1064" s="28"/>
      <c r="FS1064" s="28"/>
      <c r="FX1064" s="193"/>
      <c r="FZ1064" s="28"/>
      <c r="GA1064" s="28"/>
      <c r="GB1064" s="28"/>
      <c r="GG1064" s="193"/>
      <c r="GI1064" s="28"/>
      <c r="GJ1064" s="28"/>
      <c r="GK1064" s="28"/>
      <c r="GP1064" s="193"/>
      <c r="GR1064" s="28"/>
      <c r="GS1064" s="28"/>
      <c r="GT1064" s="28"/>
      <c r="GY1064" s="193"/>
      <c r="HA1064" s="28"/>
      <c r="HB1064" s="28"/>
      <c r="HC1064" s="28"/>
      <c r="HH1064" s="193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.75">
      <c r="A1065" s="205" t="s">
        <v>2488</v>
      </c>
      <c r="B1065" s="375"/>
      <c r="C1065" s="375"/>
      <c r="D1065" s="376" t="s">
        <v>130</v>
      </c>
      <c r="E1065" s="50">
        <f>COUNTIF($A$712:$BAG$785,A1065)</f>
        <v>0</v>
      </c>
      <c r="F1065" s="279">
        <f>SUM(G1065:K1065)</f>
        <v>0</v>
      </c>
      <c r="N1065" s="28"/>
      <c r="R1065" s="193"/>
      <c r="T1065" s="28"/>
      <c r="U1065" s="28"/>
      <c r="V1065" s="28"/>
      <c r="AA1065" s="193"/>
      <c r="AC1065" s="28"/>
      <c r="AD1065" s="28"/>
      <c r="AE1065" s="28"/>
      <c r="AJ1065" s="193"/>
      <c r="AL1065" s="28"/>
      <c r="AM1065" s="28"/>
      <c r="AN1065" s="28"/>
      <c r="AS1065" s="193"/>
      <c r="AU1065" s="28"/>
      <c r="AV1065" s="28"/>
      <c r="AW1065" s="28"/>
      <c r="BB1065" s="193"/>
      <c r="BD1065" s="28"/>
      <c r="BE1065" s="28"/>
      <c r="BF1065" s="28"/>
      <c r="BK1065" s="193"/>
      <c r="BM1065" s="28"/>
      <c r="BN1065" s="28"/>
      <c r="BO1065" s="28"/>
      <c r="BT1065" s="193"/>
      <c r="BV1065" s="28"/>
      <c r="BW1065" s="28"/>
      <c r="BX1065" s="28"/>
      <c r="CC1065" s="193"/>
      <c r="CE1065" s="28"/>
      <c r="CF1065" s="28"/>
      <c r="CG1065" s="28"/>
      <c r="CL1065" s="193"/>
      <c r="CN1065" s="28"/>
      <c r="CO1065" s="28"/>
      <c r="CP1065" s="28"/>
      <c r="CU1065" s="193"/>
      <c r="CW1065" s="28"/>
      <c r="CX1065" s="28"/>
      <c r="CY1065" s="28"/>
      <c r="DD1065" s="193"/>
      <c r="DF1065" s="28"/>
      <c r="DG1065" s="28"/>
      <c r="DH1065" s="28"/>
      <c r="DM1065" s="193"/>
      <c r="DO1065" s="28"/>
      <c r="DP1065" s="28"/>
      <c r="DQ1065" s="28"/>
      <c r="DV1065" s="193"/>
      <c r="DX1065" s="28"/>
      <c r="DY1065" s="28"/>
      <c r="DZ1065" s="28"/>
      <c r="EE1065" s="193"/>
      <c r="EG1065" s="28"/>
      <c r="EH1065" s="28"/>
      <c r="EI1065" s="28"/>
      <c r="EN1065" s="193"/>
      <c r="EP1065" s="28"/>
      <c r="EQ1065" s="28"/>
      <c r="ER1065" s="28"/>
      <c r="EW1065" s="193"/>
      <c r="EY1065" s="28"/>
      <c r="EZ1065" s="28"/>
      <c r="FA1065" s="28"/>
      <c r="FF1065" s="193"/>
      <c r="FH1065" s="28"/>
      <c r="FI1065" s="28"/>
      <c r="FJ1065" s="28"/>
      <c r="FO1065" s="193"/>
      <c r="FQ1065" s="28"/>
      <c r="FR1065" s="28"/>
      <c r="FS1065" s="28"/>
      <c r="FX1065" s="193"/>
      <c r="FZ1065" s="28"/>
      <c r="GA1065" s="28"/>
      <c r="GB1065" s="28"/>
      <c r="GG1065" s="193"/>
      <c r="GI1065" s="28"/>
      <c r="GJ1065" s="28"/>
      <c r="GK1065" s="28"/>
      <c r="GP1065" s="193"/>
      <c r="GR1065" s="28"/>
      <c r="GS1065" s="28"/>
      <c r="GT1065" s="28"/>
      <c r="GY1065" s="193"/>
      <c r="HA1065" s="28"/>
      <c r="HB1065" s="28"/>
      <c r="HC1065" s="28"/>
      <c r="HH1065" s="193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">
      <c r="A1066" s="205" t="s">
        <v>2304</v>
      </c>
      <c r="B1066" s="28"/>
      <c r="C1066" s="271"/>
      <c r="D1066" s="376" t="s">
        <v>130</v>
      </c>
      <c r="E1066" s="50">
        <f>COUNTIF($A$712:$BAG$785,A1066)</f>
        <v>1</v>
      </c>
      <c r="F1066" s="279">
        <f>SUM(G1066:K1066)</f>
        <v>0</v>
      </c>
      <c r="N1066" s="28"/>
      <c r="R1066" s="193"/>
      <c r="T1066" s="28"/>
      <c r="U1066" s="28"/>
      <c r="V1066" s="28"/>
      <c r="AA1066" s="193"/>
      <c r="AC1066" s="28"/>
      <c r="AD1066" s="28"/>
      <c r="AE1066" s="28"/>
      <c r="AJ1066" s="193"/>
      <c r="AL1066" s="28"/>
      <c r="AM1066" s="28"/>
      <c r="AN1066" s="28"/>
      <c r="AS1066" s="193"/>
      <c r="AU1066" s="28"/>
      <c r="AV1066" s="28"/>
      <c r="AW1066" s="28"/>
      <c r="BB1066" s="193"/>
      <c r="BD1066" s="28"/>
      <c r="BE1066" s="28"/>
      <c r="BF1066" s="28"/>
      <c r="BK1066" s="193"/>
      <c r="BM1066" s="28"/>
      <c r="BN1066" s="28"/>
      <c r="BO1066" s="28"/>
      <c r="BT1066" s="193"/>
      <c r="BV1066" s="28"/>
      <c r="BW1066" s="28"/>
      <c r="BX1066" s="28"/>
      <c r="CC1066" s="193"/>
      <c r="CE1066" s="28"/>
      <c r="CF1066" s="28"/>
      <c r="CG1066" s="28"/>
      <c r="CL1066" s="193"/>
      <c r="CN1066" s="28"/>
      <c r="CO1066" s="28"/>
      <c r="CP1066" s="28"/>
      <c r="CU1066" s="193"/>
      <c r="CW1066" s="28"/>
      <c r="CX1066" s="28"/>
      <c r="CY1066" s="28"/>
      <c r="DD1066" s="193"/>
      <c r="DF1066" s="28"/>
      <c r="DG1066" s="28"/>
      <c r="DH1066" s="28"/>
      <c r="DM1066" s="193"/>
      <c r="DO1066" s="28"/>
      <c r="DP1066" s="28"/>
      <c r="DQ1066" s="28"/>
      <c r="DV1066" s="193"/>
      <c r="DX1066" s="28"/>
      <c r="DY1066" s="28"/>
      <c r="DZ1066" s="28"/>
      <c r="EE1066" s="193"/>
      <c r="EG1066" s="28"/>
      <c r="EH1066" s="28"/>
      <c r="EI1066" s="28"/>
      <c r="EN1066" s="193"/>
      <c r="EP1066" s="28"/>
      <c r="EQ1066" s="28"/>
      <c r="ER1066" s="28"/>
      <c r="EW1066" s="193"/>
      <c r="EY1066" s="28"/>
      <c r="EZ1066" s="28"/>
      <c r="FA1066" s="28"/>
      <c r="FF1066" s="193"/>
      <c r="FH1066" s="28"/>
      <c r="FI1066" s="28"/>
      <c r="FJ1066" s="28"/>
      <c r="FO1066" s="193"/>
      <c r="FQ1066" s="28"/>
      <c r="FR1066" s="28"/>
      <c r="FS1066" s="28"/>
      <c r="FX1066" s="193"/>
      <c r="FZ1066" s="28"/>
      <c r="GA1066" s="28"/>
      <c r="GB1066" s="28"/>
      <c r="GG1066" s="193"/>
      <c r="GI1066" s="28"/>
      <c r="GJ1066" s="28"/>
      <c r="GK1066" s="28"/>
      <c r="GP1066" s="193"/>
      <c r="GR1066" s="28"/>
      <c r="GS1066" s="28"/>
      <c r="GT1066" s="28"/>
      <c r="GY1066" s="193"/>
      <c r="HA1066" s="28"/>
      <c r="HB1066" s="28"/>
      <c r="HC1066" s="28"/>
      <c r="HH1066" s="193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">
      <c r="A1067" s="205" t="s">
        <v>3553</v>
      </c>
      <c r="B1067" s="39"/>
      <c r="C1067" s="39"/>
      <c r="D1067" s="376" t="s">
        <v>129</v>
      </c>
      <c r="E1067" s="50">
        <f>COUNTIF($A$712:$BAG$785,A1067)</f>
        <v>1</v>
      </c>
      <c r="F1067" s="279">
        <f>SUM(G1067:K1067)</f>
        <v>0</v>
      </c>
      <c r="H1067" s="402"/>
      <c r="I1067" s="402"/>
      <c r="N1067" s="28"/>
      <c r="R1067" s="193"/>
      <c r="T1067" s="28"/>
      <c r="U1067" s="28"/>
      <c r="V1067" s="28"/>
      <c r="AA1067" s="193"/>
      <c r="AC1067" s="28"/>
      <c r="AD1067" s="28"/>
      <c r="AE1067" s="28"/>
      <c r="AJ1067" s="193"/>
      <c r="AL1067" s="28"/>
      <c r="AM1067" s="28"/>
      <c r="AN1067" s="28"/>
      <c r="AS1067" s="193"/>
      <c r="AU1067" s="28"/>
      <c r="AV1067" s="28"/>
      <c r="AW1067" s="28"/>
      <c r="BB1067" s="193"/>
      <c r="BD1067" s="28"/>
      <c r="BE1067" s="28"/>
      <c r="BF1067" s="28"/>
      <c r="BK1067" s="193"/>
      <c r="BM1067" s="28"/>
      <c r="BN1067" s="28"/>
      <c r="BO1067" s="28"/>
      <c r="BT1067" s="193"/>
      <c r="BV1067" s="28"/>
      <c r="BW1067" s="28"/>
      <c r="BX1067" s="28"/>
      <c r="CC1067" s="193"/>
      <c r="CE1067" s="28"/>
      <c r="CF1067" s="28"/>
      <c r="CG1067" s="28"/>
      <c r="CL1067" s="193"/>
      <c r="CN1067" s="28"/>
      <c r="CO1067" s="28"/>
      <c r="CP1067" s="28"/>
      <c r="CU1067" s="193"/>
      <c r="CW1067" s="28"/>
      <c r="CX1067" s="28"/>
      <c r="CY1067" s="28"/>
      <c r="DD1067" s="193"/>
      <c r="DF1067" s="28"/>
      <c r="DG1067" s="28"/>
      <c r="DH1067" s="28"/>
      <c r="DM1067" s="193"/>
      <c r="DO1067" s="28"/>
      <c r="DP1067" s="28"/>
      <c r="DQ1067" s="28"/>
      <c r="DV1067" s="193"/>
      <c r="DX1067" s="28"/>
      <c r="DY1067" s="28"/>
      <c r="DZ1067" s="28"/>
      <c r="EE1067" s="193"/>
      <c r="EG1067" s="28"/>
      <c r="EH1067" s="28"/>
      <c r="EI1067" s="28"/>
      <c r="EN1067" s="193"/>
      <c r="EP1067" s="28"/>
      <c r="EQ1067" s="28"/>
      <c r="ER1067" s="28"/>
      <c r="EW1067" s="193"/>
      <c r="EY1067" s="28"/>
      <c r="EZ1067" s="28"/>
      <c r="FA1067" s="28"/>
      <c r="FF1067" s="193"/>
      <c r="FH1067" s="28"/>
      <c r="FI1067" s="28"/>
      <c r="FJ1067" s="28"/>
      <c r="FO1067" s="193"/>
      <c r="FQ1067" s="28"/>
      <c r="FR1067" s="28"/>
      <c r="FS1067" s="28"/>
      <c r="FX1067" s="193"/>
      <c r="FZ1067" s="28"/>
      <c r="GA1067" s="28"/>
      <c r="GB1067" s="28"/>
      <c r="GG1067" s="193"/>
      <c r="GI1067" s="28"/>
      <c r="GJ1067" s="28"/>
      <c r="GK1067" s="28"/>
      <c r="GP1067" s="193"/>
      <c r="GR1067" s="28"/>
      <c r="GS1067" s="28"/>
      <c r="GT1067" s="28"/>
      <c r="GY1067" s="193"/>
      <c r="HA1067" s="28"/>
      <c r="HB1067" s="28"/>
      <c r="HC1067" s="28"/>
      <c r="HH1067" s="193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205" t="s">
        <v>2895</v>
      </c>
      <c r="B1068" s="39"/>
      <c r="C1068" s="39"/>
      <c r="D1068" s="376" t="s">
        <v>129</v>
      </c>
      <c r="E1068" s="50">
        <f>COUNTIF($A$712:$BAG$785,A1068)</f>
        <v>1</v>
      </c>
      <c r="F1068" s="279">
        <f>SUM(G1068:K1068)</f>
        <v>0</v>
      </c>
      <c r="H1068" s="402"/>
      <c r="I1068" s="402"/>
      <c r="N1068" s="28"/>
      <c r="R1068" s="193"/>
      <c r="T1068" s="28"/>
      <c r="U1068" s="28"/>
      <c r="V1068" s="28"/>
      <c r="AA1068" s="193"/>
      <c r="AC1068" s="28"/>
      <c r="AD1068" s="28"/>
      <c r="AE1068" s="28"/>
      <c r="AJ1068" s="193"/>
      <c r="AL1068" s="28"/>
      <c r="AM1068" s="28"/>
      <c r="AN1068" s="28"/>
      <c r="AS1068" s="193"/>
      <c r="AU1068" s="28"/>
      <c r="AV1068" s="28"/>
      <c r="AW1068" s="28"/>
      <c r="BB1068" s="193"/>
      <c r="BD1068" s="28"/>
      <c r="BE1068" s="28"/>
      <c r="BF1068" s="28"/>
      <c r="BK1068" s="193"/>
      <c r="BM1068" s="28"/>
      <c r="BN1068" s="28"/>
      <c r="BO1068" s="28"/>
      <c r="BT1068" s="193"/>
      <c r="BV1068" s="28"/>
      <c r="BW1068" s="28"/>
      <c r="BX1068" s="28"/>
      <c r="CC1068" s="193"/>
      <c r="CE1068" s="28"/>
      <c r="CF1068" s="28"/>
      <c r="CG1068" s="28"/>
      <c r="CL1068" s="193"/>
      <c r="CN1068" s="28"/>
      <c r="CO1068" s="28"/>
      <c r="CP1068" s="28"/>
      <c r="CU1068" s="193"/>
      <c r="CW1068" s="28"/>
      <c r="CX1068" s="28"/>
      <c r="CY1068" s="28"/>
      <c r="DD1068" s="193"/>
      <c r="DF1068" s="28"/>
      <c r="DG1068" s="28"/>
      <c r="DH1068" s="28"/>
      <c r="DM1068" s="193"/>
      <c r="DO1068" s="28"/>
      <c r="DP1068" s="28"/>
      <c r="DQ1068" s="28"/>
      <c r="DV1068" s="193"/>
      <c r="DX1068" s="28"/>
      <c r="DY1068" s="28"/>
      <c r="DZ1068" s="28"/>
      <c r="EE1068" s="193"/>
      <c r="EG1068" s="28"/>
      <c r="EH1068" s="28"/>
      <c r="EI1068" s="28"/>
      <c r="EN1068" s="193"/>
      <c r="EP1068" s="28"/>
      <c r="EQ1068" s="28"/>
      <c r="ER1068" s="28"/>
      <c r="EW1068" s="193"/>
      <c r="EY1068" s="28"/>
      <c r="EZ1068" s="28"/>
      <c r="FA1068" s="28"/>
      <c r="FF1068" s="193"/>
      <c r="FH1068" s="28"/>
      <c r="FI1068" s="28"/>
      <c r="FJ1068" s="28"/>
      <c r="FO1068" s="193"/>
      <c r="FQ1068" s="28"/>
      <c r="FR1068" s="28"/>
      <c r="FS1068" s="28"/>
      <c r="FX1068" s="193"/>
      <c r="FZ1068" s="28"/>
      <c r="GA1068" s="28"/>
      <c r="GB1068" s="28"/>
      <c r="GG1068" s="193"/>
      <c r="GI1068" s="28"/>
      <c r="GJ1068" s="28"/>
      <c r="GK1068" s="28"/>
      <c r="GP1068" s="193"/>
      <c r="GR1068" s="28"/>
      <c r="GS1068" s="28"/>
      <c r="GT1068" s="28"/>
      <c r="GY1068" s="193"/>
      <c r="HA1068" s="28"/>
      <c r="HB1068" s="28"/>
      <c r="HC1068" s="28"/>
      <c r="HH1068" s="193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5" t="s">
        <v>3097</v>
      </c>
      <c r="B1069" s="39"/>
      <c r="C1069" s="39"/>
      <c r="D1069" s="376" t="s">
        <v>129</v>
      </c>
      <c r="E1069" s="50">
        <f>COUNTIF($A$712:$BAG$785,A1069)</f>
        <v>0</v>
      </c>
      <c r="F1069" s="279">
        <f>SUM(G1069:K1069)</f>
        <v>1</v>
      </c>
      <c r="H1069" s="402">
        <v>1</v>
      </c>
      <c r="I1069" s="402"/>
      <c r="J1069" s="402"/>
      <c r="K1069" s="39"/>
      <c r="N1069" s="28"/>
      <c r="R1069" s="193"/>
      <c r="T1069" s="28"/>
      <c r="U1069" s="28"/>
      <c r="V1069" s="28"/>
      <c r="AA1069" s="193"/>
      <c r="AC1069" s="28"/>
      <c r="AD1069" s="28"/>
      <c r="AE1069" s="28"/>
      <c r="AJ1069" s="193"/>
      <c r="AL1069" s="28"/>
      <c r="AM1069" s="28"/>
      <c r="AN1069" s="28"/>
      <c r="AS1069" s="193"/>
      <c r="AU1069" s="28"/>
      <c r="AV1069" s="28"/>
      <c r="AW1069" s="28"/>
      <c r="BB1069" s="193"/>
      <c r="BD1069" s="28"/>
      <c r="BE1069" s="28"/>
      <c r="BF1069" s="28"/>
      <c r="BK1069" s="193"/>
      <c r="BM1069" s="28"/>
      <c r="BN1069" s="28"/>
      <c r="BO1069" s="28"/>
      <c r="BT1069" s="193"/>
      <c r="BV1069" s="28"/>
      <c r="BW1069" s="28"/>
      <c r="BX1069" s="28"/>
      <c r="CC1069" s="193"/>
      <c r="CE1069" s="28"/>
      <c r="CF1069" s="28"/>
      <c r="CG1069" s="28"/>
      <c r="CL1069" s="193"/>
      <c r="CN1069" s="28"/>
      <c r="CO1069" s="28"/>
      <c r="CP1069" s="28"/>
      <c r="CU1069" s="193"/>
      <c r="CW1069" s="28"/>
      <c r="CX1069" s="28"/>
      <c r="CY1069" s="28"/>
      <c r="DD1069" s="193"/>
      <c r="DF1069" s="28"/>
      <c r="DG1069" s="28"/>
      <c r="DH1069" s="28"/>
      <c r="DM1069" s="193"/>
      <c r="DO1069" s="28"/>
      <c r="DP1069" s="28"/>
      <c r="DQ1069" s="28"/>
      <c r="DV1069" s="193"/>
      <c r="DX1069" s="28"/>
      <c r="DY1069" s="28"/>
      <c r="DZ1069" s="28"/>
      <c r="EE1069" s="193"/>
      <c r="EG1069" s="28"/>
      <c r="EH1069" s="28"/>
      <c r="EI1069" s="28"/>
      <c r="EN1069" s="193"/>
      <c r="EP1069" s="28"/>
      <c r="EQ1069" s="28"/>
      <c r="ER1069" s="28"/>
      <c r="EW1069" s="193"/>
      <c r="EY1069" s="28"/>
      <c r="EZ1069" s="28"/>
      <c r="FA1069" s="28"/>
      <c r="FF1069" s="193"/>
      <c r="FH1069" s="28"/>
      <c r="FI1069" s="28"/>
      <c r="FJ1069" s="28"/>
      <c r="FO1069" s="193"/>
      <c r="FQ1069" s="28"/>
      <c r="FR1069" s="28"/>
      <c r="FS1069" s="28"/>
      <c r="FX1069" s="193"/>
      <c r="FZ1069" s="28"/>
      <c r="GA1069" s="28"/>
      <c r="GB1069" s="28"/>
      <c r="GG1069" s="193"/>
      <c r="GI1069" s="28"/>
      <c r="GJ1069" s="28"/>
      <c r="GK1069" s="28"/>
      <c r="GP1069" s="193"/>
      <c r="GR1069" s="28"/>
      <c r="GS1069" s="28"/>
      <c r="GT1069" s="28"/>
      <c r="GY1069" s="193"/>
      <c r="HA1069" s="28"/>
      <c r="HB1069" s="28"/>
      <c r="HC1069" s="28"/>
      <c r="HH1069" s="193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11" t="s">
        <v>660</v>
      </c>
      <c r="B1070" s="28"/>
      <c r="C1070" s="271"/>
      <c r="D1070" s="376" t="s">
        <v>130</v>
      </c>
      <c r="E1070" s="50">
        <f>COUNTIF($A$712:$BAG$785,A1070)</f>
        <v>4</v>
      </c>
      <c r="F1070" s="279">
        <f>SUM(G1070:K1070)</f>
        <v>0</v>
      </c>
      <c r="N1070" s="28"/>
      <c r="R1070" s="193"/>
      <c r="T1070" s="28"/>
      <c r="U1070" s="28"/>
      <c r="V1070" s="28"/>
      <c r="AA1070" s="193"/>
      <c r="AC1070" s="28"/>
      <c r="AD1070" s="28"/>
      <c r="AE1070" s="28"/>
      <c r="AJ1070" s="193"/>
      <c r="AL1070" s="28"/>
      <c r="AM1070" s="28"/>
      <c r="AN1070" s="28"/>
      <c r="AS1070" s="193"/>
      <c r="AU1070" s="28"/>
      <c r="AV1070" s="28"/>
      <c r="AW1070" s="28"/>
      <c r="BB1070" s="193"/>
      <c r="BD1070" s="28"/>
      <c r="BE1070" s="28"/>
      <c r="BF1070" s="28"/>
      <c r="BK1070" s="193"/>
      <c r="BM1070" s="28"/>
      <c r="BN1070" s="28"/>
      <c r="BO1070" s="28"/>
      <c r="BT1070" s="193"/>
      <c r="BV1070" s="28"/>
      <c r="BW1070" s="28"/>
      <c r="BX1070" s="28"/>
      <c r="CC1070" s="193"/>
      <c r="CE1070" s="28"/>
      <c r="CF1070" s="28"/>
      <c r="CG1070" s="28"/>
      <c r="CL1070" s="193"/>
      <c r="CN1070" s="28"/>
      <c r="CO1070" s="28"/>
      <c r="CP1070" s="28"/>
      <c r="CU1070" s="193"/>
      <c r="CW1070" s="28"/>
      <c r="CX1070" s="28"/>
      <c r="CY1070" s="28"/>
      <c r="DD1070" s="193"/>
      <c r="DF1070" s="28"/>
      <c r="DG1070" s="28"/>
      <c r="DH1070" s="28"/>
      <c r="DM1070" s="193"/>
      <c r="DO1070" s="28"/>
      <c r="DP1070" s="28"/>
      <c r="DQ1070" s="28"/>
      <c r="DV1070" s="193"/>
      <c r="DX1070" s="28"/>
      <c r="DY1070" s="28"/>
      <c r="DZ1070" s="28"/>
      <c r="EE1070" s="193"/>
      <c r="EG1070" s="28"/>
      <c r="EH1070" s="28"/>
      <c r="EI1070" s="28"/>
      <c r="EN1070" s="193"/>
      <c r="EP1070" s="28"/>
      <c r="EQ1070" s="28"/>
      <c r="ER1070" s="28"/>
      <c r="EW1070" s="193"/>
      <c r="EY1070" s="28"/>
      <c r="EZ1070" s="28"/>
      <c r="FA1070" s="28"/>
      <c r="FF1070" s="193"/>
      <c r="FH1070" s="28"/>
      <c r="FI1070" s="28"/>
      <c r="FJ1070" s="28"/>
      <c r="FO1070" s="193"/>
      <c r="FQ1070" s="28"/>
      <c r="FR1070" s="28"/>
      <c r="FS1070" s="28"/>
      <c r="FX1070" s="193"/>
      <c r="FZ1070" s="28"/>
      <c r="GA1070" s="28"/>
      <c r="GB1070" s="28"/>
      <c r="GG1070" s="193"/>
      <c r="GI1070" s="28"/>
      <c r="GJ1070" s="28"/>
      <c r="GK1070" s="28"/>
      <c r="GP1070" s="193"/>
      <c r="GR1070" s="28"/>
      <c r="GS1070" s="28"/>
      <c r="GT1070" s="28"/>
      <c r="GY1070" s="193"/>
      <c r="HA1070" s="28"/>
      <c r="HB1070" s="28"/>
      <c r="HC1070" s="28"/>
      <c r="HH1070" s="193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5" t="s">
        <v>2940</v>
      </c>
      <c r="B1071" s="28"/>
      <c r="C1071" s="28"/>
      <c r="D1071" s="376" t="s">
        <v>129</v>
      </c>
      <c r="E1071" s="50">
        <f>COUNTIF($A$712:$BAG$785,A1071)</f>
        <v>0</v>
      </c>
      <c r="F1071" s="279">
        <f>SUM(G1071:K1071)</f>
        <v>0</v>
      </c>
      <c r="N1071" s="28"/>
      <c r="R1071" s="193"/>
      <c r="T1071" s="28"/>
      <c r="U1071" s="28"/>
      <c r="V1071" s="28"/>
      <c r="AA1071" s="193"/>
      <c r="AC1071" s="28"/>
      <c r="AD1071" s="28"/>
      <c r="AE1071" s="28"/>
      <c r="AJ1071" s="193"/>
      <c r="AL1071" s="28"/>
      <c r="AM1071" s="28"/>
      <c r="AN1071" s="28"/>
      <c r="AS1071" s="193"/>
      <c r="AU1071" s="28"/>
      <c r="AV1071" s="28"/>
      <c r="AW1071" s="28"/>
      <c r="BB1071" s="193"/>
      <c r="BD1071" s="28"/>
      <c r="BE1071" s="28"/>
      <c r="BF1071" s="28"/>
      <c r="BK1071" s="193"/>
      <c r="BM1071" s="28"/>
      <c r="BN1071" s="28"/>
      <c r="BO1071" s="28"/>
      <c r="BT1071" s="193"/>
      <c r="BV1071" s="28"/>
      <c r="BW1071" s="28"/>
      <c r="BX1071" s="28"/>
      <c r="CC1071" s="193"/>
      <c r="CE1071" s="28"/>
      <c r="CF1071" s="28"/>
      <c r="CG1071" s="28"/>
      <c r="CL1071" s="193"/>
      <c r="CN1071" s="28"/>
      <c r="CO1071" s="28"/>
      <c r="CP1071" s="28"/>
      <c r="CU1071" s="193"/>
      <c r="CW1071" s="28"/>
      <c r="CX1071" s="28"/>
      <c r="CY1071" s="28"/>
      <c r="DD1071" s="193"/>
      <c r="DF1071" s="28"/>
      <c r="DG1071" s="28"/>
      <c r="DH1071" s="28"/>
      <c r="DM1071" s="193"/>
      <c r="DO1071" s="28"/>
      <c r="DP1071" s="28"/>
      <c r="DQ1071" s="28"/>
      <c r="DV1071" s="193"/>
      <c r="DX1071" s="28"/>
      <c r="DY1071" s="28"/>
      <c r="DZ1071" s="28"/>
      <c r="EE1071" s="193"/>
      <c r="EG1071" s="28"/>
      <c r="EH1071" s="28"/>
      <c r="EI1071" s="28"/>
      <c r="EN1071" s="193"/>
      <c r="EP1071" s="28"/>
      <c r="EQ1071" s="28"/>
      <c r="ER1071" s="28"/>
      <c r="EW1071" s="193"/>
      <c r="EY1071" s="28"/>
      <c r="EZ1071" s="28"/>
      <c r="FA1071" s="28"/>
      <c r="FF1071" s="193"/>
      <c r="FH1071" s="28"/>
      <c r="FI1071" s="28"/>
      <c r="FJ1071" s="28"/>
      <c r="FO1071" s="193"/>
      <c r="FQ1071" s="28"/>
      <c r="FR1071" s="28"/>
      <c r="FS1071" s="28"/>
      <c r="FX1071" s="193"/>
      <c r="FZ1071" s="28"/>
      <c r="GA1071" s="28"/>
      <c r="GB1071" s="28"/>
      <c r="GG1071" s="193"/>
      <c r="GI1071" s="28"/>
      <c r="GJ1071" s="28"/>
      <c r="GK1071" s="28"/>
      <c r="GP1071" s="193"/>
      <c r="GR1071" s="28"/>
      <c r="GS1071" s="28"/>
      <c r="GT1071" s="28"/>
      <c r="GY1071" s="193"/>
      <c r="HA1071" s="28"/>
      <c r="HB1071" s="28"/>
      <c r="HC1071" s="28"/>
      <c r="HH1071" s="193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311" t="s">
        <v>1213</v>
      </c>
      <c r="B1072" s="28"/>
      <c r="C1072" s="271"/>
      <c r="D1072" s="376" t="s">
        <v>135</v>
      </c>
      <c r="E1072" s="50">
        <f>COUNTIF($A$712:$BAG$785,A1072)</f>
        <v>2</v>
      </c>
      <c r="F1072" s="279">
        <f>SUM(G1072:K1072)</f>
        <v>0</v>
      </c>
      <c r="H1072" s="396"/>
      <c r="N1072" s="28"/>
      <c r="R1072" s="193"/>
      <c r="T1072" s="28"/>
      <c r="U1072" s="28"/>
      <c r="V1072" s="28"/>
      <c r="AA1072" s="193"/>
      <c r="AC1072" s="28"/>
      <c r="AD1072" s="28"/>
      <c r="AE1072" s="28"/>
      <c r="AJ1072" s="193"/>
      <c r="AL1072" s="28"/>
      <c r="AM1072" s="28"/>
      <c r="AN1072" s="28"/>
      <c r="AS1072" s="193"/>
      <c r="AU1072" s="28"/>
      <c r="AV1072" s="28"/>
      <c r="AW1072" s="28"/>
      <c r="BB1072" s="193"/>
      <c r="BD1072" s="28"/>
      <c r="BE1072" s="28"/>
      <c r="BF1072" s="28"/>
      <c r="BK1072" s="193"/>
      <c r="BM1072" s="28"/>
      <c r="BN1072" s="28"/>
      <c r="BO1072" s="28"/>
      <c r="BT1072" s="193"/>
      <c r="BV1072" s="28"/>
      <c r="BW1072" s="28"/>
      <c r="BX1072" s="28"/>
      <c r="CC1072" s="193"/>
      <c r="CE1072" s="28"/>
      <c r="CF1072" s="28"/>
      <c r="CG1072" s="28"/>
      <c r="CL1072" s="193"/>
      <c r="CN1072" s="28"/>
      <c r="CO1072" s="28"/>
      <c r="CP1072" s="28"/>
      <c r="CU1072" s="193"/>
      <c r="CW1072" s="28"/>
      <c r="CX1072" s="28"/>
      <c r="CY1072" s="28"/>
      <c r="DD1072" s="193"/>
      <c r="DF1072" s="28"/>
      <c r="DG1072" s="28"/>
      <c r="DH1072" s="28"/>
      <c r="DM1072" s="193"/>
      <c r="DO1072" s="28"/>
      <c r="DP1072" s="28"/>
      <c r="DQ1072" s="28"/>
      <c r="DV1072" s="193"/>
      <c r="DX1072" s="28"/>
      <c r="DY1072" s="28"/>
      <c r="DZ1072" s="28"/>
      <c r="EE1072" s="193"/>
      <c r="EG1072" s="28"/>
      <c r="EH1072" s="28"/>
      <c r="EI1072" s="28"/>
      <c r="EN1072" s="193"/>
      <c r="EP1072" s="28"/>
      <c r="EQ1072" s="28"/>
      <c r="ER1072" s="28"/>
      <c r="EW1072" s="193"/>
      <c r="EY1072" s="28"/>
      <c r="EZ1072" s="28"/>
      <c r="FA1072" s="28"/>
      <c r="FF1072" s="193"/>
      <c r="FH1072" s="28"/>
      <c r="FI1072" s="28"/>
      <c r="FJ1072" s="28"/>
      <c r="FO1072" s="193"/>
      <c r="FQ1072" s="28"/>
      <c r="FR1072" s="28"/>
      <c r="FS1072" s="28"/>
      <c r="FX1072" s="193"/>
      <c r="FZ1072" s="28"/>
      <c r="GA1072" s="28"/>
      <c r="GB1072" s="28"/>
      <c r="GG1072" s="193"/>
      <c r="GI1072" s="28"/>
      <c r="GJ1072" s="28"/>
      <c r="GK1072" s="28"/>
      <c r="GP1072" s="193"/>
      <c r="GR1072" s="28"/>
      <c r="GS1072" s="28"/>
      <c r="GT1072" s="28"/>
      <c r="GY1072" s="193"/>
      <c r="HA1072" s="28"/>
      <c r="HB1072" s="28"/>
      <c r="HC1072" s="28"/>
      <c r="HH1072" s="193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311" t="s">
        <v>593</v>
      </c>
      <c r="B1073" s="271"/>
      <c r="C1073" s="271"/>
      <c r="D1073" s="376" t="s">
        <v>135</v>
      </c>
      <c r="E1073" s="50">
        <f>COUNTIF($A$712:$BAG$785,A1073)</f>
        <v>10</v>
      </c>
      <c r="F1073" s="279">
        <f>SUM(G1073:K1073)</f>
        <v>0</v>
      </c>
      <c r="N1073" s="28"/>
      <c r="R1073" s="193"/>
      <c r="T1073" s="28"/>
      <c r="U1073" s="28"/>
      <c r="V1073" s="28"/>
      <c r="AA1073" s="193"/>
      <c r="AC1073" s="28"/>
      <c r="AD1073" s="28"/>
      <c r="AE1073" s="28"/>
      <c r="AJ1073" s="193"/>
      <c r="AL1073" s="28"/>
      <c r="AM1073" s="28"/>
      <c r="AN1073" s="28"/>
      <c r="AS1073" s="193"/>
      <c r="AU1073" s="28"/>
      <c r="AV1073" s="28"/>
      <c r="AW1073" s="28"/>
      <c r="BB1073" s="193"/>
      <c r="BD1073" s="28"/>
      <c r="BE1073" s="28"/>
      <c r="BF1073" s="28"/>
      <c r="BK1073" s="193"/>
      <c r="BM1073" s="28"/>
      <c r="BN1073" s="28"/>
      <c r="BO1073" s="28"/>
      <c r="BT1073" s="193"/>
      <c r="BV1073" s="28"/>
      <c r="BW1073" s="28"/>
      <c r="BX1073" s="28"/>
      <c r="CC1073" s="193"/>
      <c r="CE1073" s="28"/>
      <c r="CF1073" s="28"/>
      <c r="CG1073" s="28"/>
      <c r="CL1073" s="193"/>
      <c r="CN1073" s="28"/>
      <c r="CO1073" s="28"/>
      <c r="CP1073" s="28"/>
      <c r="CU1073" s="193"/>
      <c r="CW1073" s="28"/>
      <c r="CX1073" s="28"/>
      <c r="CY1073" s="28"/>
      <c r="DD1073" s="193"/>
      <c r="DF1073" s="28"/>
      <c r="DG1073" s="28"/>
      <c r="DH1073" s="28"/>
      <c r="DM1073" s="193"/>
      <c r="DO1073" s="28"/>
      <c r="DP1073" s="28"/>
      <c r="DQ1073" s="28"/>
      <c r="DV1073" s="193"/>
      <c r="DX1073" s="28"/>
      <c r="DY1073" s="28"/>
      <c r="DZ1073" s="28"/>
      <c r="EE1073" s="193"/>
      <c r="EG1073" s="28"/>
      <c r="EH1073" s="28"/>
      <c r="EI1073" s="28"/>
      <c r="EN1073" s="193"/>
      <c r="EP1073" s="28"/>
      <c r="EQ1073" s="28"/>
      <c r="ER1073" s="28"/>
      <c r="EW1073" s="193"/>
      <c r="EY1073" s="28"/>
      <c r="EZ1073" s="28"/>
      <c r="FA1073" s="28"/>
      <c r="FF1073" s="193"/>
      <c r="FH1073" s="28"/>
      <c r="FI1073" s="28"/>
      <c r="FJ1073" s="28"/>
      <c r="FO1073" s="193"/>
      <c r="FQ1073" s="28"/>
      <c r="FR1073" s="28"/>
      <c r="FS1073" s="28"/>
      <c r="FX1073" s="193"/>
      <c r="FZ1073" s="28"/>
      <c r="GA1073" s="28"/>
      <c r="GB1073" s="28"/>
      <c r="GG1073" s="193"/>
      <c r="GI1073" s="28"/>
      <c r="GJ1073" s="28"/>
      <c r="GK1073" s="28"/>
      <c r="GP1073" s="193"/>
      <c r="GR1073" s="28"/>
      <c r="GS1073" s="28"/>
      <c r="GT1073" s="28"/>
      <c r="GY1073" s="193"/>
      <c r="HA1073" s="28"/>
      <c r="HB1073" s="28"/>
      <c r="HC1073" s="28"/>
      <c r="HH1073" s="193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11" t="s">
        <v>642</v>
      </c>
      <c r="B1074" s="39"/>
      <c r="C1074" s="39"/>
      <c r="D1074" s="376" t="s">
        <v>129</v>
      </c>
      <c r="E1074" s="50">
        <f>COUNTIF($A$712:$BAG$785,A1074)</f>
        <v>1</v>
      </c>
      <c r="F1074" s="279">
        <f>SUM(G1074:K1074)</f>
        <v>0</v>
      </c>
      <c r="H1074" s="402"/>
      <c r="I1074" s="402"/>
      <c r="J1074" s="402"/>
      <c r="K1074" s="39"/>
      <c r="N1074" s="28"/>
      <c r="R1074" s="193"/>
      <c r="T1074" s="28"/>
      <c r="U1074" s="28"/>
      <c r="V1074" s="28"/>
      <c r="AA1074" s="193"/>
      <c r="AC1074" s="28"/>
      <c r="AD1074" s="28"/>
      <c r="AE1074" s="28"/>
      <c r="AJ1074" s="193"/>
      <c r="AL1074" s="28"/>
      <c r="AM1074" s="28"/>
      <c r="AN1074" s="28"/>
      <c r="AS1074" s="193"/>
      <c r="AU1074" s="28"/>
      <c r="AV1074" s="28"/>
      <c r="AW1074" s="28"/>
      <c r="BB1074" s="193"/>
      <c r="BD1074" s="28"/>
      <c r="BE1074" s="28"/>
      <c r="BF1074" s="28"/>
      <c r="BK1074" s="193"/>
      <c r="BM1074" s="28"/>
      <c r="BN1074" s="28"/>
      <c r="BO1074" s="28"/>
      <c r="BT1074" s="193"/>
      <c r="BV1074" s="28"/>
      <c r="BW1074" s="28"/>
      <c r="BX1074" s="28"/>
      <c r="CC1074" s="193"/>
      <c r="CE1074" s="28"/>
      <c r="CF1074" s="28"/>
      <c r="CG1074" s="28"/>
      <c r="CL1074" s="193"/>
      <c r="CN1074" s="28"/>
      <c r="CO1074" s="28"/>
      <c r="CP1074" s="28"/>
      <c r="CU1074" s="193"/>
      <c r="CW1074" s="28"/>
      <c r="CX1074" s="28"/>
      <c r="CY1074" s="28"/>
      <c r="DD1074" s="193"/>
      <c r="DF1074" s="28"/>
      <c r="DG1074" s="28"/>
      <c r="DH1074" s="28"/>
      <c r="DM1074" s="193"/>
      <c r="DO1074" s="28"/>
      <c r="DP1074" s="28"/>
      <c r="DQ1074" s="28"/>
      <c r="DV1074" s="193"/>
      <c r="DX1074" s="28"/>
      <c r="DY1074" s="28"/>
      <c r="DZ1074" s="28"/>
      <c r="EE1074" s="193"/>
      <c r="EG1074" s="28"/>
      <c r="EH1074" s="28"/>
      <c r="EI1074" s="28"/>
      <c r="EN1074" s="193"/>
      <c r="EP1074" s="28"/>
      <c r="EQ1074" s="28"/>
      <c r="ER1074" s="28"/>
      <c r="EW1074" s="193"/>
      <c r="EY1074" s="28"/>
      <c r="EZ1074" s="28"/>
      <c r="FA1074" s="28"/>
      <c r="FF1074" s="193"/>
      <c r="FH1074" s="28"/>
      <c r="FI1074" s="28"/>
      <c r="FJ1074" s="28"/>
      <c r="FO1074" s="193"/>
      <c r="FQ1074" s="28"/>
      <c r="FR1074" s="28"/>
      <c r="FS1074" s="28"/>
      <c r="FX1074" s="193"/>
      <c r="FZ1074" s="28"/>
      <c r="GA1074" s="28"/>
      <c r="GB1074" s="28"/>
      <c r="GG1074" s="193"/>
      <c r="GI1074" s="28"/>
      <c r="GJ1074" s="28"/>
      <c r="GK1074" s="28"/>
      <c r="GP1074" s="193"/>
      <c r="GR1074" s="28"/>
      <c r="GS1074" s="28"/>
      <c r="GT1074" s="28"/>
      <c r="GY1074" s="193"/>
      <c r="HA1074" s="28"/>
      <c r="HB1074" s="28"/>
      <c r="HC1074" s="28"/>
      <c r="HH1074" s="193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">
      <c r="A1075" s="205" t="s">
        <v>3062</v>
      </c>
      <c r="B1075" s="39"/>
      <c r="C1075" s="39"/>
      <c r="D1075" s="376" t="s">
        <v>129</v>
      </c>
      <c r="E1075" s="50">
        <f>COUNTIF($A$712:$BAG$785,A1075)</f>
        <v>0</v>
      </c>
      <c r="F1075" s="279">
        <f>SUM(G1075:K1075)</f>
        <v>0</v>
      </c>
      <c r="H1075" s="402"/>
      <c r="I1075" s="402"/>
      <c r="N1075" s="28"/>
      <c r="R1075" s="193"/>
      <c r="T1075" s="28"/>
      <c r="U1075" s="28"/>
      <c r="V1075" s="28"/>
      <c r="AA1075" s="193"/>
      <c r="AC1075" s="28"/>
      <c r="AD1075" s="28"/>
      <c r="AE1075" s="28"/>
      <c r="AJ1075" s="193"/>
      <c r="AL1075" s="28"/>
      <c r="AM1075" s="28"/>
      <c r="AN1075" s="28"/>
      <c r="AS1075" s="193"/>
      <c r="AU1075" s="28"/>
      <c r="AV1075" s="28"/>
      <c r="AW1075" s="28"/>
      <c r="BB1075" s="193"/>
      <c r="BD1075" s="28"/>
      <c r="BE1075" s="28"/>
      <c r="BF1075" s="28"/>
      <c r="BK1075" s="193"/>
      <c r="BM1075" s="28"/>
      <c r="BN1075" s="28"/>
      <c r="BO1075" s="28"/>
      <c r="BT1075" s="193"/>
      <c r="BV1075" s="28"/>
      <c r="BW1075" s="28"/>
      <c r="BX1075" s="28"/>
      <c r="CC1075" s="193"/>
      <c r="CE1075" s="28"/>
      <c r="CF1075" s="28"/>
      <c r="CG1075" s="28"/>
      <c r="CL1075" s="193"/>
      <c r="CN1075" s="28"/>
      <c r="CO1075" s="28"/>
      <c r="CP1075" s="28"/>
      <c r="CU1075" s="193"/>
      <c r="CW1075" s="28"/>
      <c r="CX1075" s="28"/>
      <c r="CY1075" s="28"/>
      <c r="DD1075" s="193"/>
      <c r="DF1075" s="28"/>
      <c r="DG1075" s="28"/>
      <c r="DH1075" s="28"/>
      <c r="DM1075" s="193"/>
      <c r="DO1075" s="28"/>
      <c r="DP1075" s="28"/>
      <c r="DQ1075" s="28"/>
      <c r="DV1075" s="193"/>
      <c r="DX1075" s="28"/>
      <c r="DY1075" s="28"/>
      <c r="DZ1075" s="28"/>
      <c r="EE1075" s="193"/>
      <c r="EG1075" s="28"/>
      <c r="EH1075" s="28"/>
      <c r="EI1075" s="28"/>
      <c r="EN1075" s="193"/>
      <c r="EP1075" s="28"/>
      <c r="EQ1075" s="28"/>
      <c r="ER1075" s="28"/>
      <c r="EW1075" s="193"/>
      <c r="EY1075" s="28"/>
      <c r="EZ1075" s="28"/>
      <c r="FA1075" s="28"/>
      <c r="FF1075" s="193"/>
      <c r="FH1075" s="28"/>
      <c r="FI1075" s="28"/>
      <c r="FJ1075" s="28"/>
      <c r="FO1075" s="193"/>
      <c r="FQ1075" s="28"/>
      <c r="FR1075" s="28"/>
      <c r="FS1075" s="28"/>
      <c r="FX1075" s="193"/>
      <c r="FZ1075" s="28"/>
      <c r="GA1075" s="28"/>
      <c r="GB1075" s="28"/>
      <c r="GG1075" s="193"/>
      <c r="GI1075" s="28"/>
      <c r="GJ1075" s="28"/>
      <c r="GK1075" s="28"/>
      <c r="GP1075" s="193"/>
      <c r="GR1075" s="28"/>
      <c r="GS1075" s="28"/>
      <c r="GT1075" s="28"/>
      <c r="GY1075" s="193"/>
      <c r="HA1075" s="28"/>
      <c r="HB1075" s="28"/>
      <c r="HC1075" s="28"/>
      <c r="HH1075" s="193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11" t="s">
        <v>607</v>
      </c>
      <c r="B1076" s="375"/>
      <c r="C1076" s="375"/>
      <c r="D1076" s="376" t="s">
        <v>129</v>
      </c>
      <c r="E1076" s="50">
        <f>COUNTIF($A$712:$BAG$785,A1076)</f>
        <v>1</v>
      </c>
      <c r="F1076" s="279">
        <f>SUM(G1076:K1076)</f>
        <v>0</v>
      </c>
      <c r="H1076" s="396"/>
      <c r="N1076" s="28"/>
      <c r="R1076" s="193"/>
      <c r="T1076" s="28"/>
      <c r="U1076" s="28"/>
      <c r="V1076" s="28"/>
      <c r="AA1076" s="193"/>
      <c r="AC1076" s="28"/>
      <c r="AD1076" s="28"/>
      <c r="AE1076" s="28"/>
      <c r="AJ1076" s="193"/>
      <c r="AL1076" s="28"/>
      <c r="AM1076" s="28"/>
      <c r="AN1076" s="28"/>
      <c r="AS1076" s="193"/>
      <c r="AU1076" s="28"/>
      <c r="AV1076" s="28"/>
      <c r="AW1076" s="28"/>
      <c r="BB1076" s="193"/>
      <c r="BD1076" s="28"/>
      <c r="BE1076" s="28"/>
      <c r="BF1076" s="28"/>
      <c r="BK1076" s="193"/>
      <c r="BM1076" s="28"/>
      <c r="BN1076" s="28"/>
      <c r="BO1076" s="28"/>
      <c r="BT1076" s="193"/>
      <c r="BV1076" s="28"/>
      <c r="BW1076" s="28"/>
      <c r="BX1076" s="28"/>
      <c r="CC1076" s="193"/>
      <c r="CE1076" s="28"/>
      <c r="CF1076" s="28"/>
      <c r="CG1076" s="28"/>
      <c r="CL1076" s="193"/>
      <c r="CN1076" s="28"/>
      <c r="CO1076" s="28"/>
      <c r="CP1076" s="28"/>
      <c r="CU1076" s="193"/>
      <c r="CW1076" s="28"/>
      <c r="CX1076" s="28"/>
      <c r="CY1076" s="28"/>
      <c r="DD1076" s="193"/>
      <c r="DF1076" s="28"/>
      <c r="DG1076" s="28"/>
      <c r="DH1076" s="28"/>
      <c r="DM1076" s="193"/>
      <c r="DO1076" s="28"/>
      <c r="DP1076" s="28"/>
      <c r="DQ1076" s="28"/>
      <c r="DV1076" s="193"/>
      <c r="DX1076" s="28"/>
      <c r="DY1076" s="28"/>
      <c r="DZ1076" s="28"/>
      <c r="EE1076" s="193"/>
      <c r="EG1076" s="28"/>
      <c r="EH1076" s="28"/>
      <c r="EI1076" s="28"/>
      <c r="EN1076" s="193"/>
      <c r="EP1076" s="28"/>
      <c r="EQ1076" s="28"/>
      <c r="ER1076" s="28"/>
      <c r="EW1076" s="193"/>
      <c r="EY1076" s="28"/>
      <c r="EZ1076" s="28"/>
      <c r="FA1076" s="28"/>
      <c r="FF1076" s="193"/>
      <c r="FH1076" s="28"/>
      <c r="FI1076" s="28"/>
      <c r="FJ1076" s="28"/>
      <c r="FO1076" s="193"/>
      <c r="FQ1076" s="28"/>
      <c r="FR1076" s="28"/>
      <c r="FS1076" s="28"/>
      <c r="FX1076" s="193"/>
      <c r="FZ1076" s="28"/>
      <c r="GA1076" s="28"/>
      <c r="GB1076" s="28"/>
      <c r="GG1076" s="193"/>
      <c r="GI1076" s="28"/>
      <c r="GJ1076" s="28"/>
      <c r="GK1076" s="28"/>
      <c r="GP1076" s="193"/>
      <c r="GR1076" s="28"/>
      <c r="GS1076" s="28"/>
      <c r="GT1076" s="28"/>
      <c r="GY1076" s="193"/>
      <c r="HA1076" s="28"/>
      <c r="HB1076" s="28"/>
      <c r="HC1076" s="28"/>
      <c r="HH1076" s="193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.75">
      <c r="A1077" s="311" t="s">
        <v>1601</v>
      </c>
      <c r="B1077" s="375"/>
      <c r="C1077" s="375"/>
      <c r="D1077" s="376" t="s">
        <v>132</v>
      </c>
      <c r="E1077" s="50">
        <f>COUNTIF($A$712:$BAG$785,A1077)</f>
        <v>10</v>
      </c>
      <c r="F1077" s="279">
        <f>SUM(G1077:K1077)</f>
        <v>0</v>
      </c>
      <c r="N1077" s="28"/>
      <c r="R1077" s="193"/>
      <c r="T1077" s="28"/>
      <c r="U1077" s="28"/>
      <c r="V1077" s="28"/>
      <c r="AA1077" s="193"/>
      <c r="AC1077" s="28"/>
      <c r="AD1077" s="28"/>
      <c r="AE1077" s="28"/>
      <c r="AJ1077" s="193"/>
      <c r="AL1077" s="28"/>
      <c r="AM1077" s="28"/>
      <c r="AN1077" s="28"/>
      <c r="AS1077" s="193"/>
      <c r="AU1077" s="28"/>
      <c r="AV1077" s="28"/>
      <c r="AW1077" s="28"/>
      <c r="BB1077" s="193"/>
      <c r="BD1077" s="28"/>
      <c r="BE1077" s="28"/>
      <c r="BF1077" s="28"/>
      <c r="BK1077" s="193"/>
      <c r="BM1077" s="28"/>
      <c r="BN1077" s="28"/>
      <c r="BO1077" s="28"/>
      <c r="BT1077" s="193"/>
      <c r="BV1077" s="28"/>
      <c r="BW1077" s="28"/>
      <c r="BX1077" s="28"/>
      <c r="CC1077" s="193"/>
      <c r="CE1077" s="28"/>
      <c r="CF1077" s="28"/>
      <c r="CG1077" s="28"/>
      <c r="CL1077" s="193"/>
      <c r="CN1077" s="28"/>
      <c r="CO1077" s="28"/>
      <c r="CP1077" s="28"/>
      <c r="CU1077" s="193"/>
      <c r="CW1077" s="28"/>
      <c r="CX1077" s="28"/>
      <c r="CY1077" s="28"/>
      <c r="DD1077" s="193"/>
      <c r="DF1077" s="28"/>
      <c r="DG1077" s="28"/>
      <c r="DH1077" s="28"/>
      <c r="DM1077" s="193"/>
      <c r="DO1077" s="28"/>
      <c r="DP1077" s="28"/>
      <c r="DQ1077" s="28"/>
      <c r="DV1077" s="193"/>
      <c r="DX1077" s="28"/>
      <c r="DY1077" s="28"/>
      <c r="DZ1077" s="28"/>
      <c r="EE1077" s="193"/>
      <c r="EG1077" s="28"/>
      <c r="EH1077" s="28"/>
      <c r="EI1077" s="28"/>
      <c r="EN1077" s="193"/>
      <c r="EP1077" s="28"/>
      <c r="EQ1077" s="28"/>
      <c r="ER1077" s="28"/>
      <c r="EW1077" s="193"/>
      <c r="EY1077" s="28"/>
      <c r="EZ1077" s="28"/>
      <c r="FA1077" s="28"/>
      <c r="FF1077" s="193"/>
      <c r="FH1077" s="28"/>
      <c r="FI1077" s="28"/>
      <c r="FJ1077" s="28"/>
      <c r="FO1077" s="193"/>
      <c r="FQ1077" s="28"/>
      <c r="FR1077" s="28"/>
      <c r="FS1077" s="28"/>
      <c r="FX1077" s="193"/>
      <c r="FZ1077" s="28"/>
      <c r="GA1077" s="28"/>
      <c r="GB1077" s="28"/>
      <c r="GG1077" s="193"/>
      <c r="GI1077" s="28"/>
      <c r="GJ1077" s="28"/>
      <c r="GK1077" s="28"/>
      <c r="GP1077" s="193"/>
      <c r="GR1077" s="28"/>
      <c r="GS1077" s="28"/>
      <c r="GT1077" s="28"/>
      <c r="GY1077" s="193"/>
      <c r="HA1077" s="28"/>
      <c r="HB1077" s="28"/>
      <c r="HC1077" s="28"/>
      <c r="HH1077" s="193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">
      <c r="A1078" s="205" t="s">
        <v>3040</v>
      </c>
      <c r="B1078" s="28"/>
      <c r="C1078" s="271"/>
      <c r="D1078" s="376" t="s">
        <v>129</v>
      </c>
      <c r="E1078" s="50">
        <f>COUNTIF($A$712:$BAG$785,A1078)</f>
        <v>0</v>
      </c>
      <c r="F1078" s="279">
        <f>SUM(G1078:K1078)</f>
        <v>0</v>
      </c>
      <c r="N1078" s="28"/>
      <c r="R1078" s="193"/>
      <c r="T1078" s="28"/>
      <c r="U1078" s="28"/>
      <c r="V1078" s="28"/>
      <c r="AA1078" s="193"/>
      <c r="AC1078" s="28"/>
      <c r="AD1078" s="28"/>
      <c r="AE1078" s="28"/>
      <c r="AJ1078" s="193"/>
      <c r="AL1078" s="28"/>
      <c r="AM1078" s="28"/>
      <c r="AN1078" s="28"/>
      <c r="AS1078" s="193"/>
      <c r="AU1078" s="28"/>
      <c r="AV1078" s="28"/>
      <c r="AW1078" s="28"/>
      <c r="BB1078" s="193"/>
      <c r="BD1078" s="28"/>
      <c r="BE1078" s="28"/>
      <c r="BF1078" s="28"/>
      <c r="BK1078" s="193"/>
      <c r="BM1078" s="28"/>
      <c r="BN1078" s="28"/>
      <c r="BO1078" s="28"/>
      <c r="BT1078" s="193"/>
      <c r="BV1078" s="28"/>
      <c r="BW1078" s="28"/>
      <c r="BX1078" s="28"/>
      <c r="CC1078" s="193"/>
      <c r="CE1078" s="28"/>
      <c r="CF1078" s="28"/>
      <c r="CG1078" s="28"/>
      <c r="CL1078" s="193"/>
      <c r="CN1078" s="28"/>
      <c r="CO1078" s="28"/>
      <c r="CP1078" s="28"/>
      <c r="CU1078" s="193"/>
      <c r="CW1078" s="28"/>
      <c r="CX1078" s="28"/>
      <c r="CY1078" s="28"/>
      <c r="DD1078" s="193"/>
      <c r="DF1078" s="28"/>
      <c r="DG1078" s="28"/>
      <c r="DH1078" s="28"/>
      <c r="DM1078" s="193"/>
      <c r="DO1078" s="28"/>
      <c r="DP1078" s="28"/>
      <c r="DQ1078" s="28"/>
      <c r="DV1078" s="193"/>
      <c r="DX1078" s="28"/>
      <c r="DY1078" s="28"/>
      <c r="DZ1078" s="28"/>
      <c r="EE1078" s="193"/>
      <c r="EG1078" s="28"/>
      <c r="EH1078" s="28"/>
      <c r="EI1078" s="28"/>
      <c r="EN1078" s="193"/>
      <c r="EP1078" s="28"/>
      <c r="EQ1078" s="28"/>
      <c r="ER1078" s="28"/>
      <c r="EW1078" s="193"/>
      <c r="EY1078" s="28"/>
      <c r="EZ1078" s="28"/>
      <c r="FA1078" s="28"/>
      <c r="FF1078" s="193"/>
      <c r="FH1078" s="28"/>
      <c r="FI1078" s="28"/>
      <c r="FJ1078" s="28"/>
      <c r="FO1078" s="193"/>
      <c r="FQ1078" s="28"/>
      <c r="FR1078" s="28"/>
      <c r="FS1078" s="28"/>
      <c r="FX1078" s="193"/>
      <c r="FZ1078" s="28"/>
      <c r="GA1078" s="28"/>
      <c r="GB1078" s="28"/>
      <c r="GG1078" s="193"/>
      <c r="GI1078" s="28"/>
      <c r="GJ1078" s="28"/>
      <c r="GK1078" s="28"/>
      <c r="GP1078" s="193"/>
      <c r="GR1078" s="28"/>
      <c r="GS1078" s="28"/>
      <c r="GT1078" s="28"/>
      <c r="GY1078" s="193"/>
      <c r="HA1078" s="28"/>
      <c r="HB1078" s="28"/>
      <c r="HC1078" s="28"/>
      <c r="HH1078" s="193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11" t="s">
        <v>767</v>
      </c>
      <c r="B1079" s="28"/>
      <c r="C1079" s="271"/>
      <c r="D1079" s="376" t="s">
        <v>129</v>
      </c>
      <c r="E1079" s="50">
        <f>COUNTIF($A$712:$BAG$785,A1079)</f>
        <v>1</v>
      </c>
      <c r="F1079" s="279">
        <f>SUM(G1079:K1079)</f>
        <v>0</v>
      </c>
      <c r="H1079" s="396"/>
      <c r="N1079" s="28"/>
      <c r="R1079" s="193"/>
      <c r="T1079" s="28"/>
      <c r="U1079" s="28"/>
      <c r="V1079" s="28"/>
      <c r="AA1079" s="193"/>
      <c r="AC1079" s="28"/>
      <c r="AD1079" s="28"/>
      <c r="AE1079" s="28"/>
      <c r="AJ1079" s="193"/>
      <c r="AL1079" s="28"/>
      <c r="AM1079" s="28"/>
      <c r="AN1079" s="28"/>
      <c r="AS1079" s="193"/>
      <c r="AU1079" s="28"/>
      <c r="AV1079" s="28"/>
      <c r="AW1079" s="28"/>
      <c r="BB1079" s="193"/>
      <c r="BD1079" s="28"/>
      <c r="BE1079" s="28"/>
      <c r="BF1079" s="28"/>
      <c r="BK1079" s="193"/>
      <c r="BM1079" s="28"/>
      <c r="BN1079" s="28"/>
      <c r="BO1079" s="28"/>
      <c r="BT1079" s="193"/>
      <c r="BV1079" s="28"/>
      <c r="BW1079" s="28"/>
      <c r="BX1079" s="28"/>
      <c r="CC1079" s="193"/>
      <c r="CE1079" s="28"/>
      <c r="CF1079" s="28"/>
      <c r="CG1079" s="28"/>
      <c r="CL1079" s="193"/>
      <c r="CN1079" s="28"/>
      <c r="CO1079" s="28"/>
      <c r="CP1079" s="28"/>
      <c r="CU1079" s="193"/>
      <c r="CW1079" s="28"/>
      <c r="CX1079" s="28"/>
      <c r="CY1079" s="28"/>
      <c r="DD1079" s="193"/>
      <c r="DF1079" s="28"/>
      <c r="DG1079" s="28"/>
      <c r="DH1079" s="28"/>
      <c r="DM1079" s="193"/>
      <c r="DO1079" s="28"/>
      <c r="DP1079" s="28"/>
      <c r="DQ1079" s="28"/>
      <c r="DV1079" s="193"/>
      <c r="DX1079" s="28"/>
      <c r="DY1079" s="28"/>
      <c r="DZ1079" s="28"/>
      <c r="EE1079" s="193"/>
      <c r="EG1079" s="28"/>
      <c r="EH1079" s="28"/>
      <c r="EI1079" s="28"/>
      <c r="EN1079" s="193"/>
      <c r="EP1079" s="28"/>
      <c r="EQ1079" s="28"/>
      <c r="ER1079" s="28"/>
      <c r="EW1079" s="193"/>
      <c r="EY1079" s="28"/>
      <c r="EZ1079" s="28"/>
      <c r="FA1079" s="28"/>
      <c r="FF1079" s="193"/>
      <c r="FH1079" s="28"/>
      <c r="FI1079" s="28"/>
      <c r="FJ1079" s="28"/>
      <c r="FO1079" s="193"/>
      <c r="FQ1079" s="28"/>
      <c r="FR1079" s="28"/>
      <c r="FS1079" s="28"/>
      <c r="FX1079" s="193"/>
      <c r="FZ1079" s="28"/>
      <c r="GA1079" s="28"/>
      <c r="GB1079" s="28"/>
      <c r="GG1079" s="193"/>
      <c r="GI1079" s="28"/>
      <c r="GJ1079" s="28"/>
      <c r="GK1079" s="28"/>
      <c r="GP1079" s="193"/>
      <c r="GR1079" s="28"/>
      <c r="GS1079" s="28"/>
      <c r="GT1079" s="28"/>
      <c r="GY1079" s="193"/>
      <c r="HA1079" s="28"/>
      <c r="HB1079" s="28"/>
      <c r="HC1079" s="28"/>
      <c r="HH1079" s="193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">
      <c r="A1080" s="205" t="s">
        <v>2938</v>
      </c>
      <c r="B1080" s="39"/>
      <c r="C1080" s="39"/>
      <c r="D1080" s="376" t="s">
        <v>135</v>
      </c>
      <c r="E1080" s="50">
        <f>COUNTIF($A$712:$BAG$785,A1080)</f>
        <v>14</v>
      </c>
      <c r="F1080" s="279">
        <f>SUM(G1080:K1080)</f>
        <v>0</v>
      </c>
      <c r="H1080" s="402"/>
      <c r="I1080" s="402"/>
      <c r="N1080" s="28"/>
      <c r="R1080" s="193"/>
      <c r="T1080" s="28"/>
      <c r="U1080" s="28"/>
      <c r="V1080" s="28"/>
      <c r="AA1080" s="193"/>
      <c r="AC1080" s="28"/>
      <c r="AD1080" s="28"/>
      <c r="AE1080" s="28"/>
      <c r="AJ1080" s="193"/>
      <c r="AL1080" s="28"/>
      <c r="AM1080" s="28"/>
      <c r="AN1080" s="28"/>
      <c r="AS1080" s="193"/>
      <c r="AU1080" s="28"/>
      <c r="AV1080" s="28"/>
      <c r="AW1080" s="28"/>
      <c r="BB1080" s="193"/>
      <c r="BD1080" s="28"/>
      <c r="BE1080" s="28"/>
      <c r="BF1080" s="28"/>
      <c r="BK1080" s="193"/>
      <c r="BM1080" s="28"/>
      <c r="BN1080" s="28"/>
      <c r="BO1080" s="28"/>
      <c r="BT1080" s="193"/>
      <c r="BV1080" s="28"/>
      <c r="BW1080" s="28"/>
      <c r="BX1080" s="28"/>
      <c r="CC1080" s="193"/>
      <c r="CE1080" s="28"/>
      <c r="CF1080" s="28"/>
      <c r="CG1080" s="28"/>
      <c r="CL1080" s="193"/>
      <c r="CN1080" s="28"/>
      <c r="CO1080" s="28"/>
      <c r="CP1080" s="28"/>
      <c r="CU1080" s="193"/>
      <c r="CW1080" s="28"/>
      <c r="CX1080" s="28"/>
      <c r="CY1080" s="28"/>
      <c r="DD1080" s="193"/>
      <c r="DF1080" s="28"/>
      <c r="DG1080" s="28"/>
      <c r="DH1080" s="28"/>
      <c r="DM1080" s="193"/>
      <c r="DO1080" s="28"/>
      <c r="DP1080" s="28"/>
      <c r="DQ1080" s="28"/>
      <c r="DV1080" s="193"/>
      <c r="DX1080" s="28"/>
      <c r="DY1080" s="28"/>
      <c r="DZ1080" s="28"/>
      <c r="EE1080" s="193"/>
      <c r="EG1080" s="28"/>
      <c r="EH1080" s="28"/>
      <c r="EI1080" s="28"/>
      <c r="EN1080" s="193"/>
      <c r="EP1080" s="28"/>
      <c r="EQ1080" s="28"/>
      <c r="ER1080" s="28"/>
      <c r="EW1080" s="193"/>
      <c r="EY1080" s="28"/>
      <c r="EZ1080" s="28"/>
      <c r="FA1080" s="28"/>
      <c r="FF1080" s="193"/>
      <c r="FH1080" s="28"/>
      <c r="FI1080" s="28"/>
      <c r="FJ1080" s="28"/>
      <c r="FO1080" s="193"/>
      <c r="FQ1080" s="28"/>
      <c r="FR1080" s="28"/>
      <c r="FS1080" s="28"/>
      <c r="FX1080" s="193"/>
      <c r="FZ1080" s="28"/>
      <c r="GA1080" s="28"/>
      <c r="GB1080" s="28"/>
      <c r="GG1080" s="193"/>
      <c r="GI1080" s="28"/>
      <c r="GJ1080" s="28"/>
      <c r="GK1080" s="28"/>
      <c r="GP1080" s="193"/>
      <c r="GR1080" s="28"/>
      <c r="GS1080" s="28"/>
      <c r="GT1080" s="28"/>
      <c r="GY1080" s="193"/>
      <c r="HA1080" s="28"/>
      <c r="HB1080" s="28"/>
      <c r="HC1080" s="28"/>
      <c r="HH1080" s="193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">
      <c r="A1081" s="205" t="s">
        <v>2295</v>
      </c>
      <c r="B1081" s="28"/>
      <c r="C1081" s="271"/>
      <c r="D1081" s="376" t="s">
        <v>129</v>
      </c>
      <c r="E1081" s="50">
        <f>COUNTIF($A$712:$BAG$785,A1081)</f>
        <v>0</v>
      </c>
      <c r="F1081" s="279">
        <f>SUM(G1081:K1081)</f>
        <v>0</v>
      </c>
      <c r="N1081" s="28"/>
      <c r="R1081" s="193"/>
      <c r="T1081" s="28"/>
      <c r="U1081" s="28"/>
      <c r="V1081" s="28"/>
      <c r="AA1081" s="193"/>
      <c r="AC1081" s="28"/>
      <c r="AD1081" s="28"/>
      <c r="AE1081" s="28"/>
      <c r="AJ1081" s="193"/>
      <c r="AL1081" s="28"/>
      <c r="AM1081" s="28"/>
      <c r="AN1081" s="28"/>
      <c r="AS1081" s="193"/>
      <c r="AU1081" s="28"/>
      <c r="AV1081" s="28"/>
      <c r="AW1081" s="28"/>
      <c r="BB1081" s="193"/>
      <c r="BD1081" s="28"/>
      <c r="BE1081" s="28"/>
      <c r="BF1081" s="28"/>
      <c r="BK1081" s="193"/>
      <c r="BM1081" s="28"/>
      <c r="BN1081" s="28"/>
      <c r="BO1081" s="28"/>
      <c r="BT1081" s="193"/>
      <c r="BV1081" s="28"/>
      <c r="BW1081" s="28"/>
      <c r="BX1081" s="28"/>
      <c r="CC1081" s="193"/>
      <c r="CE1081" s="28"/>
      <c r="CF1081" s="28"/>
      <c r="CG1081" s="28"/>
      <c r="CL1081" s="193"/>
      <c r="CN1081" s="28"/>
      <c r="CO1081" s="28"/>
      <c r="CP1081" s="28"/>
      <c r="CU1081" s="193"/>
      <c r="CW1081" s="28"/>
      <c r="CX1081" s="28"/>
      <c r="CY1081" s="28"/>
      <c r="DD1081" s="193"/>
      <c r="DF1081" s="28"/>
      <c r="DG1081" s="28"/>
      <c r="DH1081" s="28"/>
      <c r="DM1081" s="193"/>
      <c r="DO1081" s="28"/>
      <c r="DP1081" s="28"/>
      <c r="DQ1081" s="28"/>
      <c r="DV1081" s="193"/>
      <c r="DX1081" s="28"/>
      <c r="DY1081" s="28"/>
      <c r="DZ1081" s="28"/>
      <c r="EE1081" s="193"/>
      <c r="EG1081" s="28"/>
      <c r="EH1081" s="28"/>
      <c r="EI1081" s="28"/>
      <c r="EN1081" s="193"/>
      <c r="EP1081" s="28"/>
      <c r="EQ1081" s="28"/>
      <c r="ER1081" s="28"/>
      <c r="EW1081" s="193"/>
      <c r="EY1081" s="28"/>
      <c r="EZ1081" s="28"/>
      <c r="FA1081" s="28"/>
      <c r="FF1081" s="193"/>
      <c r="FH1081" s="28"/>
      <c r="FI1081" s="28"/>
      <c r="FJ1081" s="28"/>
      <c r="FO1081" s="193"/>
      <c r="FQ1081" s="28"/>
      <c r="FR1081" s="28"/>
      <c r="FS1081" s="28"/>
      <c r="FX1081" s="193"/>
      <c r="FZ1081" s="28"/>
      <c r="GA1081" s="28"/>
      <c r="GB1081" s="28"/>
      <c r="GG1081" s="193"/>
      <c r="GI1081" s="28"/>
      <c r="GJ1081" s="28"/>
      <c r="GK1081" s="28"/>
      <c r="GP1081" s="193"/>
      <c r="GR1081" s="28"/>
      <c r="GS1081" s="28"/>
      <c r="GT1081" s="28"/>
      <c r="GY1081" s="193"/>
      <c r="HA1081" s="28"/>
      <c r="HB1081" s="28"/>
      <c r="HC1081" s="28"/>
      <c r="HH1081" s="193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5" t="s">
        <v>2907</v>
      </c>
      <c r="B1082" s="28"/>
      <c r="C1082" s="271"/>
      <c r="D1082" s="376" t="s">
        <v>129</v>
      </c>
      <c r="E1082" s="50">
        <f>COUNTIF($A$712:$BAG$785,A1082)</f>
        <v>0</v>
      </c>
      <c r="F1082" s="279">
        <f>SUM(G1082:K1082)</f>
        <v>0</v>
      </c>
      <c r="N1082" s="28"/>
      <c r="R1082" s="193"/>
      <c r="T1082" s="28"/>
      <c r="U1082" s="28"/>
      <c r="V1082" s="28"/>
      <c r="AA1082" s="193"/>
      <c r="AC1082" s="28"/>
      <c r="AD1082" s="28"/>
      <c r="AE1082" s="28"/>
      <c r="AJ1082" s="193"/>
      <c r="AL1082" s="28"/>
      <c r="AM1082" s="28"/>
      <c r="AN1082" s="28"/>
      <c r="AS1082" s="193"/>
      <c r="AU1082" s="28"/>
      <c r="AV1082" s="28"/>
      <c r="AW1082" s="28"/>
      <c r="BB1082" s="193"/>
      <c r="BD1082" s="28"/>
      <c r="BE1082" s="28"/>
      <c r="BF1082" s="28"/>
      <c r="BK1082" s="193"/>
      <c r="BM1082" s="28"/>
      <c r="BN1082" s="28"/>
      <c r="BO1082" s="28"/>
      <c r="BT1082" s="193"/>
      <c r="BV1082" s="28"/>
      <c r="BW1082" s="28"/>
      <c r="BX1082" s="28"/>
      <c r="CC1082" s="193"/>
      <c r="CE1082" s="28"/>
      <c r="CF1082" s="28"/>
      <c r="CG1082" s="28"/>
      <c r="CL1082" s="193"/>
      <c r="CN1082" s="28"/>
      <c r="CO1082" s="28"/>
      <c r="CP1082" s="28"/>
      <c r="CU1082" s="193"/>
      <c r="CW1082" s="28"/>
      <c r="CX1082" s="28"/>
      <c r="CY1082" s="28"/>
      <c r="DD1082" s="193"/>
      <c r="DF1082" s="28"/>
      <c r="DG1082" s="28"/>
      <c r="DH1082" s="28"/>
      <c r="DM1082" s="193"/>
      <c r="DO1082" s="28"/>
      <c r="DP1082" s="28"/>
      <c r="DQ1082" s="28"/>
      <c r="DV1082" s="193"/>
      <c r="DX1082" s="28"/>
      <c r="DY1082" s="28"/>
      <c r="DZ1082" s="28"/>
      <c r="EE1082" s="193"/>
      <c r="EG1082" s="28"/>
      <c r="EH1082" s="28"/>
      <c r="EI1082" s="28"/>
      <c r="EN1082" s="193"/>
      <c r="EP1082" s="28"/>
      <c r="EQ1082" s="28"/>
      <c r="ER1082" s="28"/>
      <c r="EW1082" s="193"/>
      <c r="EY1082" s="28"/>
      <c r="EZ1082" s="28"/>
      <c r="FA1082" s="28"/>
      <c r="FF1082" s="193"/>
      <c r="FH1082" s="28"/>
      <c r="FI1082" s="28"/>
      <c r="FJ1082" s="28"/>
      <c r="FO1082" s="193"/>
      <c r="FQ1082" s="28"/>
      <c r="FR1082" s="28"/>
      <c r="FS1082" s="28"/>
      <c r="FX1082" s="193"/>
      <c r="FZ1082" s="28"/>
      <c r="GA1082" s="28"/>
      <c r="GB1082" s="28"/>
      <c r="GG1082" s="193"/>
      <c r="GI1082" s="28"/>
      <c r="GJ1082" s="28"/>
      <c r="GK1082" s="28"/>
      <c r="GP1082" s="193"/>
      <c r="GR1082" s="28"/>
      <c r="GS1082" s="28"/>
      <c r="GT1082" s="28"/>
      <c r="GY1082" s="193"/>
      <c r="HA1082" s="28"/>
      <c r="HB1082" s="28"/>
      <c r="HC1082" s="28"/>
      <c r="HH1082" s="193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">
      <c r="A1083" s="205" t="s">
        <v>3859</v>
      </c>
      <c r="B1083" s="28"/>
      <c r="C1083" s="28"/>
      <c r="D1083" s="376" t="s">
        <v>129</v>
      </c>
      <c r="E1083" s="50">
        <f>COUNTIF($A$712:$BAG$785,A1083)</f>
        <v>0</v>
      </c>
      <c r="F1083" s="279">
        <f>SUM(G1083:K1083)</f>
        <v>0</v>
      </c>
      <c r="J1083" s="402"/>
      <c r="K1083" s="402"/>
      <c r="N1083" s="28"/>
      <c r="R1083" s="193"/>
      <c r="T1083" s="28"/>
      <c r="U1083" s="28"/>
      <c r="V1083" s="28"/>
      <c r="AA1083" s="193"/>
      <c r="AC1083" s="28"/>
      <c r="AD1083" s="28"/>
      <c r="AE1083" s="28"/>
      <c r="AJ1083" s="193"/>
      <c r="AL1083" s="28"/>
      <c r="AM1083" s="28"/>
      <c r="AN1083" s="28"/>
      <c r="AS1083" s="193"/>
      <c r="AU1083" s="28"/>
      <c r="AV1083" s="28"/>
      <c r="AW1083" s="28"/>
      <c r="BB1083" s="193"/>
      <c r="BD1083" s="28"/>
      <c r="BE1083" s="28"/>
      <c r="BF1083" s="28"/>
      <c r="BK1083" s="193"/>
      <c r="BM1083" s="28"/>
      <c r="BN1083" s="28"/>
      <c r="BO1083" s="28"/>
      <c r="BT1083" s="193"/>
      <c r="BV1083" s="28"/>
      <c r="BW1083" s="28"/>
      <c r="BX1083" s="28"/>
      <c r="CC1083" s="193"/>
      <c r="CE1083" s="28"/>
      <c r="CF1083" s="28"/>
      <c r="CG1083" s="28"/>
      <c r="CL1083" s="193"/>
      <c r="CN1083" s="28"/>
      <c r="CO1083" s="28"/>
      <c r="CP1083" s="28"/>
      <c r="CU1083" s="193"/>
      <c r="CW1083" s="28"/>
      <c r="CX1083" s="28"/>
      <c r="CY1083" s="28"/>
      <c r="DD1083" s="193"/>
      <c r="DF1083" s="28"/>
      <c r="DG1083" s="28"/>
      <c r="DH1083" s="28"/>
      <c r="DM1083" s="193"/>
      <c r="DO1083" s="28"/>
      <c r="DP1083" s="28"/>
      <c r="DQ1083" s="28"/>
      <c r="DV1083" s="193"/>
      <c r="DX1083" s="28"/>
      <c r="DY1083" s="28"/>
      <c r="DZ1083" s="28"/>
      <c r="EE1083" s="193"/>
      <c r="EG1083" s="28"/>
      <c r="EH1083" s="28"/>
      <c r="EI1083" s="28"/>
      <c r="EN1083" s="193"/>
      <c r="EP1083" s="28"/>
      <c r="EQ1083" s="28"/>
      <c r="ER1083" s="28"/>
      <c r="EW1083" s="193"/>
      <c r="EY1083" s="28"/>
      <c r="EZ1083" s="28"/>
      <c r="FA1083" s="28"/>
      <c r="FF1083" s="193"/>
      <c r="FH1083" s="28"/>
      <c r="FI1083" s="28"/>
      <c r="FJ1083" s="28"/>
      <c r="FO1083" s="193"/>
      <c r="FQ1083" s="28"/>
      <c r="FR1083" s="28"/>
      <c r="FS1083" s="28"/>
      <c r="FX1083" s="193"/>
      <c r="FZ1083" s="28"/>
      <c r="GA1083" s="28"/>
      <c r="GB1083" s="28"/>
      <c r="GG1083" s="193"/>
      <c r="GI1083" s="28"/>
      <c r="GJ1083" s="28"/>
      <c r="GK1083" s="28"/>
      <c r="GP1083" s="193"/>
      <c r="GR1083" s="28"/>
      <c r="GS1083" s="28"/>
      <c r="GT1083" s="28"/>
      <c r="GY1083" s="193"/>
      <c r="HA1083" s="28"/>
      <c r="HB1083" s="28"/>
      <c r="HC1083" s="28"/>
      <c r="HH1083" s="193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">
      <c r="A1084" s="205" t="s">
        <v>3156</v>
      </c>
      <c r="B1084" s="39"/>
      <c r="C1084" s="39"/>
      <c r="D1084" s="376" t="s">
        <v>129</v>
      </c>
      <c r="E1084" s="50">
        <f>COUNTIF($A$712:$BAG$785,A1084)</f>
        <v>0</v>
      </c>
      <c r="F1084" s="279">
        <f>SUM(G1084:K1084)</f>
        <v>0</v>
      </c>
      <c r="H1084" s="402"/>
      <c r="I1084" s="402"/>
      <c r="J1084" s="402"/>
      <c r="K1084" s="402"/>
      <c r="N1084" s="28"/>
      <c r="R1084" s="193"/>
      <c r="T1084" s="28"/>
      <c r="U1084" s="28"/>
      <c r="V1084" s="28"/>
      <c r="AA1084" s="193"/>
      <c r="AC1084" s="28"/>
      <c r="AD1084" s="28"/>
      <c r="AE1084" s="28"/>
      <c r="AJ1084" s="193"/>
      <c r="AL1084" s="28"/>
      <c r="AM1084" s="28"/>
      <c r="AN1084" s="28"/>
      <c r="AS1084" s="193"/>
      <c r="AU1084" s="28"/>
      <c r="AV1084" s="28"/>
      <c r="AW1084" s="28"/>
      <c r="BB1084" s="193"/>
      <c r="BD1084" s="28"/>
      <c r="BE1084" s="28"/>
      <c r="BF1084" s="28"/>
      <c r="BK1084" s="193"/>
      <c r="BM1084" s="28"/>
      <c r="BN1084" s="28"/>
      <c r="BO1084" s="28"/>
      <c r="BT1084" s="193"/>
      <c r="BV1084" s="28"/>
      <c r="BW1084" s="28"/>
      <c r="BX1084" s="28"/>
      <c r="CC1084" s="193"/>
      <c r="CE1084" s="28"/>
      <c r="CF1084" s="28"/>
      <c r="CG1084" s="28"/>
      <c r="CL1084" s="193"/>
      <c r="CN1084" s="28"/>
      <c r="CO1084" s="28"/>
      <c r="CP1084" s="28"/>
      <c r="CU1084" s="193"/>
      <c r="CW1084" s="28"/>
      <c r="CX1084" s="28"/>
      <c r="CY1084" s="28"/>
      <c r="DD1084" s="193"/>
      <c r="DF1084" s="28"/>
      <c r="DG1084" s="28"/>
      <c r="DH1084" s="28"/>
      <c r="DM1084" s="193"/>
      <c r="DO1084" s="28"/>
      <c r="DP1084" s="28"/>
      <c r="DQ1084" s="28"/>
      <c r="DV1084" s="193"/>
      <c r="DX1084" s="28"/>
      <c r="DY1084" s="28"/>
      <c r="DZ1084" s="28"/>
      <c r="EE1084" s="193"/>
      <c r="EG1084" s="28"/>
      <c r="EH1084" s="28"/>
      <c r="EI1084" s="28"/>
      <c r="EN1084" s="193"/>
      <c r="EP1084" s="28"/>
      <c r="EQ1084" s="28"/>
      <c r="ER1084" s="28"/>
      <c r="EW1084" s="193"/>
      <c r="EY1084" s="28"/>
      <c r="EZ1084" s="28"/>
      <c r="FA1084" s="28"/>
      <c r="FF1084" s="193"/>
      <c r="FH1084" s="28"/>
      <c r="FI1084" s="28"/>
      <c r="FJ1084" s="28"/>
      <c r="FO1084" s="193"/>
      <c r="FQ1084" s="28"/>
      <c r="FR1084" s="28"/>
      <c r="FS1084" s="28"/>
      <c r="FX1084" s="193"/>
      <c r="FZ1084" s="28"/>
      <c r="GA1084" s="28"/>
      <c r="GB1084" s="28"/>
      <c r="GG1084" s="193"/>
      <c r="GI1084" s="28"/>
      <c r="GJ1084" s="28"/>
      <c r="GK1084" s="28"/>
      <c r="GP1084" s="193"/>
      <c r="GR1084" s="28"/>
      <c r="GS1084" s="28"/>
      <c r="GT1084" s="28"/>
      <c r="GY1084" s="193"/>
      <c r="HA1084" s="28"/>
      <c r="HB1084" s="28"/>
      <c r="HC1084" s="28"/>
      <c r="HH1084" s="193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.75">
      <c r="A1085" s="311" t="s">
        <v>786</v>
      </c>
      <c r="B1085" s="274"/>
      <c r="C1085" s="375"/>
      <c r="D1085" s="376" t="s">
        <v>138</v>
      </c>
      <c r="E1085" s="50">
        <f>COUNTIF($A$712:$BAG$785,A1085)</f>
        <v>101</v>
      </c>
      <c r="F1085" s="279">
        <f>SUM(G1085:K1085)</f>
        <v>0</v>
      </c>
      <c r="N1085" s="28"/>
      <c r="R1085" s="193"/>
      <c r="T1085" s="28"/>
      <c r="U1085" s="28"/>
      <c r="V1085" s="28"/>
      <c r="AA1085" s="193"/>
      <c r="AC1085" s="28"/>
      <c r="AD1085" s="28"/>
      <c r="AE1085" s="28"/>
      <c r="AJ1085" s="193"/>
      <c r="AL1085" s="28"/>
      <c r="AM1085" s="28"/>
      <c r="AN1085" s="28"/>
      <c r="AS1085" s="193"/>
      <c r="AU1085" s="28"/>
      <c r="AV1085" s="28"/>
      <c r="AW1085" s="28"/>
      <c r="BB1085" s="193"/>
      <c r="BD1085" s="28"/>
      <c r="BE1085" s="28"/>
      <c r="BF1085" s="28"/>
      <c r="BK1085" s="193"/>
      <c r="BM1085" s="28"/>
      <c r="BN1085" s="28"/>
      <c r="BO1085" s="28"/>
      <c r="BT1085" s="193"/>
      <c r="BV1085" s="28"/>
      <c r="BW1085" s="28"/>
      <c r="BX1085" s="28"/>
      <c r="CC1085" s="193"/>
      <c r="CE1085" s="28"/>
      <c r="CF1085" s="28"/>
      <c r="CG1085" s="28"/>
      <c r="CL1085" s="193"/>
      <c r="CN1085" s="28"/>
      <c r="CO1085" s="28"/>
      <c r="CP1085" s="28"/>
      <c r="CU1085" s="193"/>
      <c r="CW1085" s="28"/>
      <c r="CX1085" s="28"/>
      <c r="CY1085" s="28"/>
      <c r="DD1085" s="193"/>
      <c r="DF1085" s="28"/>
      <c r="DG1085" s="28"/>
      <c r="DH1085" s="28"/>
      <c r="DM1085" s="193"/>
      <c r="DO1085" s="28"/>
      <c r="DP1085" s="28"/>
      <c r="DQ1085" s="28"/>
      <c r="DV1085" s="193"/>
      <c r="DX1085" s="28"/>
      <c r="DY1085" s="28"/>
      <c r="DZ1085" s="28"/>
      <c r="EE1085" s="193"/>
      <c r="EG1085" s="28"/>
      <c r="EH1085" s="28"/>
      <c r="EI1085" s="28"/>
      <c r="EN1085" s="193"/>
      <c r="EP1085" s="28"/>
      <c r="EQ1085" s="28"/>
      <c r="ER1085" s="28"/>
      <c r="EW1085" s="193"/>
      <c r="EY1085" s="28"/>
      <c r="EZ1085" s="28"/>
      <c r="FA1085" s="28"/>
      <c r="FF1085" s="193"/>
      <c r="FH1085" s="28"/>
      <c r="FI1085" s="28"/>
      <c r="FJ1085" s="28"/>
      <c r="FO1085" s="193"/>
      <c r="FQ1085" s="28"/>
      <c r="FR1085" s="28"/>
      <c r="FS1085" s="28"/>
      <c r="FX1085" s="193"/>
      <c r="FZ1085" s="28"/>
      <c r="GA1085" s="28"/>
      <c r="GB1085" s="28"/>
      <c r="GG1085" s="193"/>
      <c r="GI1085" s="28"/>
      <c r="GJ1085" s="28"/>
      <c r="GK1085" s="28"/>
      <c r="GP1085" s="193"/>
      <c r="GR1085" s="28"/>
      <c r="GS1085" s="28"/>
      <c r="GT1085" s="28"/>
      <c r="GY1085" s="193"/>
      <c r="HA1085" s="28"/>
      <c r="HB1085" s="28"/>
      <c r="HC1085" s="28"/>
      <c r="HH1085" s="193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11" t="s">
        <v>461</v>
      </c>
      <c r="B1086" s="274"/>
      <c r="C1086" s="375"/>
      <c r="D1086" s="376" t="s">
        <v>134</v>
      </c>
      <c r="E1086" s="50">
        <f>COUNTIF($A$712:$BAG$785,A1086)</f>
        <v>46</v>
      </c>
      <c r="F1086" s="279">
        <f>SUM(G1086:K1086)</f>
        <v>19</v>
      </c>
      <c r="H1086" s="50">
        <v>19</v>
      </c>
      <c r="N1086" s="28"/>
      <c r="R1086" s="193"/>
      <c r="T1086" s="28"/>
      <c r="U1086" s="28"/>
      <c r="V1086" s="28"/>
      <c r="AA1086" s="193"/>
      <c r="AC1086" s="28"/>
      <c r="AD1086" s="28"/>
      <c r="AE1086" s="28"/>
      <c r="AJ1086" s="193"/>
      <c r="AL1086" s="28"/>
      <c r="AM1086" s="28"/>
      <c r="AN1086" s="28"/>
      <c r="AS1086" s="193"/>
      <c r="AU1086" s="28"/>
      <c r="AV1086" s="28"/>
      <c r="AW1086" s="28"/>
      <c r="BB1086" s="193"/>
      <c r="BD1086" s="28"/>
      <c r="BE1086" s="28"/>
      <c r="BF1086" s="28"/>
      <c r="BK1086" s="193"/>
      <c r="BM1086" s="28"/>
      <c r="BN1086" s="28"/>
      <c r="BO1086" s="28"/>
      <c r="BT1086" s="193"/>
      <c r="BV1086" s="28"/>
      <c r="BW1086" s="28"/>
      <c r="BX1086" s="28"/>
      <c r="CC1086" s="193"/>
      <c r="CE1086" s="28"/>
      <c r="CF1086" s="28"/>
      <c r="CG1086" s="28"/>
      <c r="CL1086" s="193"/>
      <c r="CN1086" s="28"/>
      <c r="CO1086" s="28"/>
      <c r="CP1086" s="28"/>
      <c r="CU1086" s="193"/>
      <c r="CW1086" s="28"/>
      <c r="CX1086" s="28"/>
      <c r="CY1086" s="28"/>
      <c r="DD1086" s="193"/>
      <c r="DF1086" s="28"/>
      <c r="DG1086" s="28"/>
      <c r="DH1086" s="28"/>
      <c r="DM1086" s="193"/>
      <c r="DO1086" s="28"/>
      <c r="DP1086" s="28"/>
      <c r="DQ1086" s="28"/>
      <c r="DV1086" s="193"/>
      <c r="DX1086" s="28"/>
      <c r="DY1086" s="28"/>
      <c r="DZ1086" s="28"/>
      <c r="EE1086" s="193"/>
      <c r="EG1086" s="28"/>
      <c r="EH1086" s="28"/>
      <c r="EI1086" s="28"/>
      <c r="EN1086" s="193"/>
      <c r="EP1086" s="28"/>
      <c r="EQ1086" s="28"/>
      <c r="ER1086" s="28"/>
      <c r="EW1086" s="193"/>
      <c r="EY1086" s="28"/>
      <c r="EZ1086" s="28"/>
      <c r="FA1086" s="28"/>
      <c r="FF1086" s="193"/>
      <c r="FH1086" s="28"/>
      <c r="FI1086" s="28"/>
      <c r="FJ1086" s="28"/>
      <c r="FO1086" s="193"/>
      <c r="FQ1086" s="28"/>
      <c r="FR1086" s="28"/>
      <c r="FS1086" s="28"/>
      <c r="FX1086" s="193"/>
      <c r="FZ1086" s="28"/>
      <c r="GA1086" s="28"/>
      <c r="GB1086" s="28"/>
      <c r="GG1086" s="193"/>
      <c r="GI1086" s="28"/>
      <c r="GJ1086" s="28"/>
      <c r="GK1086" s="28"/>
      <c r="GP1086" s="193"/>
      <c r="GR1086" s="28"/>
      <c r="GS1086" s="28"/>
      <c r="GT1086" s="28"/>
      <c r="GY1086" s="193"/>
      <c r="HA1086" s="28"/>
      <c r="HB1086" s="28"/>
      <c r="HC1086" s="28"/>
      <c r="HH1086" s="193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311" t="s">
        <v>901</v>
      </c>
      <c r="B1087" s="39"/>
      <c r="C1087" s="39"/>
      <c r="D1087" s="376" t="s">
        <v>129</v>
      </c>
      <c r="E1087" s="50">
        <f>COUNTIF($A$712:$BAG$785,A1087)</f>
        <v>0</v>
      </c>
      <c r="F1087" s="279">
        <f>SUM(G1087:K1087)</f>
        <v>0</v>
      </c>
      <c r="H1087" s="402"/>
      <c r="I1087" s="402"/>
      <c r="N1087" s="28"/>
      <c r="R1087" s="193"/>
      <c r="T1087" s="28"/>
      <c r="U1087" s="28"/>
      <c r="V1087" s="28"/>
      <c r="AA1087" s="193"/>
      <c r="AC1087" s="28"/>
      <c r="AD1087" s="28"/>
      <c r="AE1087" s="28"/>
      <c r="AJ1087" s="193"/>
      <c r="AL1087" s="28"/>
      <c r="AM1087" s="28"/>
      <c r="AN1087" s="28"/>
      <c r="AS1087" s="193"/>
      <c r="AU1087" s="28"/>
      <c r="AV1087" s="28"/>
      <c r="AW1087" s="28"/>
      <c r="BB1087" s="193"/>
      <c r="BD1087" s="28"/>
      <c r="BE1087" s="28"/>
      <c r="BF1087" s="28"/>
      <c r="BK1087" s="193"/>
      <c r="BM1087" s="28"/>
      <c r="BN1087" s="28"/>
      <c r="BO1087" s="28"/>
      <c r="BT1087" s="193"/>
      <c r="BV1087" s="28"/>
      <c r="BW1087" s="28"/>
      <c r="BX1087" s="28"/>
      <c r="CC1087" s="193"/>
      <c r="CE1087" s="28"/>
      <c r="CF1087" s="28"/>
      <c r="CG1087" s="28"/>
      <c r="CL1087" s="193"/>
      <c r="CN1087" s="28"/>
      <c r="CO1087" s="28"/>
      <c r="CP1087" s="28"/>
      <c r="CU1087" s="193"/>
      <c r="CW1087" s="28"/>
      <c r="CX1087" s="28"/>
      <c r="CY1087" s="28"/>
      <c r="DD1087" s="193"/>
      <c r="DF1087" s="28"/>
      <c r="DG1087" s="28"/>
      <c r="DH1087" s="28"/>
      <c r="DM1087" s="193"/>
      <c r="DO1087" s="28"/>
      <c r="DP1087" s="28"/>
      <c r="DQ1087" s="28"/>
      <c r="DV1087" s="193"/>
      <c r="DX1087" s="28"/>
      <c r="DY1087" s="28"/>
      <c r="DZ1087" s="28"/>
      <c r="EE1087" s="193"/>
      <c r="EG1087" s="28"/>
      <c r="EH1087" s="28"/>
      <c r="EI1087" s="28"/>
      <c r="EN1087" s="193"/>
      <c r="EP1087" s="28"/>
      <c r="EQ1087" s="28"/>
      <c r="ER1087" s="28"/>
      <c r="EW1087" s="193"/>
      <c r="EY1087" s="28"/>
      <c r="EZ1087" s="28"/>
      <c r="FA1087" s="28"/>
      <c r="FF1087" s="193"/>
      <c r="FH1087" s="28"/>
      <c r="FI1087" s="28"/>
      <c r="FJ1087" s="28"/>
      <c r="FO1087" s="193"/>
      <c r="FQ1087" s="28"/>
      <c r="FR1087" s="28"/>
      <c r="FS1087" s="28"/>
      <c r="FX1087" s="193"/>
      <c r="FZ1087" s="28"/>
      <c r="GA1087" s="28"/>
      <c r="GB1087" s="28"/>
      <c r="GG1087" s="193"/>
      <c r="GI1087" s="28"/>
      <c r="GJ1087" s="28"/>
      <c r="GK1087" s="28"/>
      <c r="GP1087" s="193"/>
      <c r="GR1087" s="28"/>
      <c r="GS1087" s="28"/>
      <c r="GT1087" s="28"/>
      <c r="GY1087" s="193"/>
      <c r="HA1087" s="28"/>
      <c r="HB1087" s="28"/>
      <c r="HC1087" s="28"/>
      <c r="HH1087" s="193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11" t="s">
        <v>779</v>
      </c>
      <c r="B1088" s="39"/>
      <c r="C1088" s="39"/>
      <c r="D1088" s="376" t="s">
        <v>129</v>
      </c>
      <c r="E1088" s="50">
        <f>COUNTIF($A$712:$BAG$785,A1088)</f>
        <v>0</v>
      </c>
      <c r="F1088" s="279">
        <f>SUM(G1088:K1088)</f>
        <v>0</v>
      </c>
      <c r="H1088" s="402"/>
      <c r="I1088" s="402"/>
      <c r="N1088" s="28"/>
      <c r="R1088" s="193"/>
      <c r="T1088" s="28"/>
      <c r="U1088" s="28"/>
      <c r="V1088" s="28"/>
      <c r="AA1088" s="193"/>
      <c r="AC1088" s="28"/>
      <c r="AD1088" s="28"/>
      <c r="AE1088" s="28"/>
      <c r="AJ1088" s="193"/>
      <c r="AL1088" s="28"/>
      <c r="AM1088" s="28"/>
      <c r="AN1088" s="28"/>
      <c r="AS1088" s="193"/>
      <c r="AU1088" s="28"/>
      <c r="AV1088" s="28"/>
      <c r="AW1088" s="28"/>
      <c r="BB1088" s="193"/>
      <c r="BD1088" s="28"/>
      <c r="BE1088" s="28"/>
      <c r="BF1088" s="28"/>
      <c r="BK1088" s="193"/>
      <c r="BM1088" s="28"/>
      <c r="BN1088" s="28"/>
      <c r="BO1088" s="28"/>
      <c r="BT1088" s="193"/>
      <c r="BV1088" s="28"/>
      <c r="BW1088" s="28"/>
      <c r="BX1088" s="28"/>
      <c r="CC1088" s="193"/>
      <c r="CE1088" s="28"/>
      <c r="CF1088" s="28"/>
      <c r="CG1088" s="28"/>
      <c r="CL1088" s="193"/>
      <c r="CN1088" s="28"/>
      <c r="CO1088" s="28"/>
      <c r="CP1088" s="28"/>
      <c r="CU1088" s="193"/>
      <c r="CW1088" s="28"/>
      <c r="CX1088" s="28"/>
      <c r="CY1088" s="28"/>
      <c r="DD1088" s="193"/>
      <c r="DF1088" s="28"/>
      <c r="DG1088" s="28"/>
      <c r="DH1088" s="28"/>
      <c r="DM1088" s="193"/>
      <c r="DO1088" s="28"/>
      <c r="DP1088" s="28"/>
      <c r="DQ1088" s="28"/>
      <c r="DV1088" s="193"/>
      <c r="DX1088" s="28"/>
      <c r="DY1088" s="28"/>
      <c r="DZ1088" s="28"/>
      <c r="EE1088" s="193"/>
      <c r="EG1088" s="28"/>
      <c r="EH1088" s="28"/>
      <c r="EI1088" s="28"/>
      <c r="EN1088" s="193"/>
      <c r="EP1088" s="28"/>
      <c r="EQ1088" s="28"/>
      <c r="ER1088" s="28"/>
      <c r="EW1088" s="193"/>
      <c r="EY1088" s="28"/>
      <c r="EZ1088" s="28"/>
      <c r="FA1088" s="28"/>
      <c r="FF1088" s="193"/>
      <c r="FH1088" s="28"/>
      <c r="FI1088" s="28"/>
      <c r="FJ1088" s="28"/>
      <c r="FO1088" s="193"/>
      <c r="FQ1088" s="28"/>
      <c r="FR1088" s="28"/>
      <c r="FS1088" s="28"/>
      <c r="FX1088" s="193"/>
      <c r="FZ1088" s="28"/>
      <c r="GA1088" s="28"/>
      <c r="GB1088" s="28"/>
      <c r="GG1088" s="193"/>
      <c r="GI1088" s="28"/>
      <c r="GJ1088" s="28"/>
      <c r="GK1088" s="28"/>
      <c r="GP1088" s="193"/>
      <c r="GR1088" s="28"/>
      <c r="GS1088" s="28"/>
      <c r="GT1088" s="28"/>
      <c r="GY1088" s="193"/>
      <c r="HA1088" s="28"/>
      <c r="HB1088" s="28"/>
      <c r="HC1088" s="28"/>
      <c r="HH1088" s="193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311" t="s">
        <v>930</v>
      </c>
      <c r="B1089" s="39"/>
      <c r="C1089" s="39"/>
      <c r="D1089" s="376" t="s">
        <v>129</v>
      </c>
      <c r="E1089" s="50">
        <f>COUNTIF($A$712:$BAG$785,A1089)</f>
        <v>0</v>
      </c>
      <c r="F1089" s="279">
        <f>SUM(G1089:K1089)</f>
        <v>0</v>
      </c>
      <c r="H1089" s="402"/>
      <c r="I1089" s="402"/>
      <c r="N1089" s="28"/>
      <c r="R1089" s="193"/>
      <c r="T1089" s="28"/>
      <c r="U1089" s="28"/>
      <c r="V1089" s="28"/>
      <c r="AA1089" s="193"/>
      <c r="AC1089" s="28"/>
      <c r="AD1089" s="28"/>
      <c r="AE1089" s="28"/>
      <c r="AJ1089" s="193"/>
      <c r="AL1089" s="28"/>
      <c r="AM1089" s="28"/>
      <c r="AN1089" s="28"/>
      <c r="AS1089" s="193"/>
      <c r="AU1089" s="28"/>
      <c r="AV1089" s="28"/>
      <c r="AW1089" s="28"/>
      <c r="BB1089" s="193"/>
      <c r="BD1089" s="28"/>
      <c r="BE1089" s="28"/>
      <c r="BF1089" s="28"/>
      <c r="BK1089" s="193"/>
      <c r="BM1089" s="28"/>
      <c r="BN1089" s="28"/>
      <c r="BO1089" s="28"/>
      <c r="BT1089" s="193"/>
      <c r="BV1089" s="28"/>
      <c r="BW1089" s="28"/>
      <c r="BX1089" s="28"/>
      <c r="CC1089" s="193"/>
      <c r="CE1089" s="28"/>
      <c r="CF1089" s="28"/>
      <c r="CG1089" s="28"/>
      <c r="CL1089" s="193"/>
      <c r="CN1089" s="28"/>
      <c r="CO1089" s="28"/>
      <c r="CP1089" s="28"/>
      <c r="CU1089" s="193"/>
      <c r="CW1089" s="28"/>
      <c r="CX1089" s="28"/>
      <c r="CY1089" s="28"/>
      <c r="DD1089" s="193"/>
      <c r="DF1089" s="28"/>
      <c r="DG1089" s="28"/>
      <c r="DH1089" s="28"/>
      <c r="DM1089" s="193"/>
      <c r="DO1089" s="28"/>
      <c r="DP1089" s="28"/>
      <c r="DQ1089" s="28"/>
      <c r="DV1089" s="193"/>
      <c r="DX1089" s="28"/>
      <c r="DY1089" s="28"/>
      <c r="DZ1089" s="28"/>
      <c r="EE1089" s="193"/>
      <c r="EG1089" s="28"/>
      <c r="EH1089" s="28"/>
      <c r="EI1089" s="28"/>
      <c r="EN1089" s="193"/>
      <c r="EP1089" s="28"/>
      <c r="EQ1089" s="28"/>
      <c r="ER1089" s="28"/>
      <c r="EW1089" s="193"/>
      <c r="EY1089" s="28"/>
      <c r="EZ1089" s="28"/>
      <c r="FA1089" s="28"/>
      <c r="FF1089" s="193"/>
      <c r="FH1089" s="28"/>
      <c r="FI1089" s="28"/>
      <c r="FJ1089" s="28"/>
      <c r="FO1089" s="193"/>
      <c r="FQ1089" s="28"/>
      <c r="FR1089" s="28"/>
      <c r="FS1089" s="28"/>
      <c r="FX1089" s="193"/>
      <c r="FZ1089" s="28"/>
      <c r="GA1089" s="28"/>
      <c r="GB1089" s="28"/>
      <c r="GG1089" s="193"/>
      <c r="GI1089" s="28"/>
      <c r="GJ1089" s="28"/>
      <c r="GK1089" s="28"/>
      <c r="GP1089" s="193"/>
      <c r="GR1089" s="28"/>
      <c r="GS1089" s="28"/>
      <c r="GT1089" s="28"/>
      <c r="GY1089" s="193"/>
      <c r="HA1089" s="28"/>
      <c r="HB1089" s="28"/>
      <c r="HC1089" s="28"/>
      <c r="HH1089" s="193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">
      <c r="A1090" s="311" t="s">
        <v>617</v>
      </c>
      <c r="B1090" s="28"/>
      <c r="C1090" s="28"/>
      <c r="D1090" s="376" t="s">
        <v>129</v>
      </c>
      <c r="E1090" s="50">
        <f>COUNTIF($A$712:$BAG$785,A1090)</f>
        <v>3</v>
      </c>
      <c r="F1090" s="279">
        <f>SUM(G1090:K1090)</f>
        <v>0</v>
      </c>
      <c r="H1090" s="402"/>
      <c r="N1090" s="28"/>
      <c r="R1090" s="193"/>
      <c r="T1090" s="28"/>
      <c r="U1090" s="28"/>
      <c r="V1090" s="28"/>
      <c r="AA1090" s="193"/>
      <c r="AC1090" s="28"/>
      <c r="AD1090" s="28"/>
      <c r="AE1090" s="28"/>
      <c r="AJ1090" s="193"/>
      <c r="AL1090" s="28"/>
      <c r="AM1090" s="28"/>
      <c r="AN1090" s="28"/>
      <c r="AS1090" s="193"/>
      <c r="AU1090" s="28"/>
      <c r="AV1090" s="28"/>
      <c r="AW1090" s="28"/>
      <c r="BB1090" s="193"/>
      <c r="BD1090" s="28"/>
      <c r="BE1090" s="28"/>
      <c r="BF1090" s="28"/>
      <c r="BK1090" s="193"/>
      <c r="BM1090" s="28"/>
      <c r="BN1090" s="28"/>
      <c r="BO1090" s="28"/>
      <c r="BT1090" s="193"/>
      <c r="BV1090" s="28"/>
      <c r="BW1090" s="28"/>
      <c r="BX1090" s="28"/>
      <c r="CC1090" s="193"/>
      <c r="CE1090" s="28"/>
      <c r="CF1090" s="28"/>
      <c r="CG1090" s="28"/>
      <c r="CL1090" s="193"/>
      <c r="CN1090" s="28"/>
      <c r="CO1090" s="28"/>
      <c r="CP1090" s="28"/>
      <c r="CU1090" s="193"/>
      <c r="CW1090" s="28"/>
      <c r="CX1090" s="28"/>
      <c r="CY1090" s="28"/>
      <c r="DD1090" s="193"/>
      <c r="DF1090" s="28"/>
      <c r="DG1090" s="28"/>
      <c r="DH1090" s="28"/>
      <c r="DM1090" s="193"/>
      <c r="DO1090" s="28"/>
      <c r="DP1090" s="28"/>
      <c r="DQ1090" s="28"/>
      <c r="DV1090" s="193"/>
      <c r="DX1090" s="28"/>
      <c r="DY1090" s="28"/>
      <c r="DZ1090" s="28"/>
      <c r="EE1090" s="193"/>
      <c r="EG1090" s="28"/>
      <c r="EH1090" s="28"/>
      <c r="EI1090" s="28"/>
      <c r="EN1090" s="193"/>
      <c r="EP1090" s="28"/>
      <c r="EQ1090" s="28"/>
      <c r="ER1090" s="28"/>
      <c r="EW1090" s="193"/>
      <c r="EY1090" s="28"/>
      <c r="EZ1090" s="28"/>
      <c r="FA1090" s="28"/>
      <c r="FF1090" s="193"/>
      <c r="FH1090" s="28"/>
      <c r="FI1090" s="28"/>
      <c r="FJ1090" s="28"/>
      <c r="FO1090" s="193"/>
      <c r="FQ1090" s="28"/>
      <c r="FR1090" s="28"/>
      <c r="FS1090" s="28"/>
      <c r="FX1090" s="193"/>
      <c r="FZ1090" s="28"/>
      <c r="GA1090" s="28"/>
      <c r="GB1090" s="28"/>
      <c r="GG1090" s="193"/>
      <c r="GI1090" s="28"/>
      <c r="GJ1090" s="28"/>
      <c r="GK1090" s="28"/>
      <c r="GP1090" s="193"/>
      <c r="GR1090" s="28"/>
      <c r="GS1090" s="28"/>
      <c r="GT1090" s="28"/>
      <c r="GY1090" s="193"/>
      <c r="HA1090" s="28"/>
      <c r="HB1090" s="28"/>
      <c r="HC1090" s="28"/>
      <c r="HH1090" s="193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">
      <c r="A1091" s="205" t="s">
        <v>3017</v>
      </c>
      <c r="B1091" s="39"/>
      <c r="C1091" s="39"/>
      <c r="D1091" s="376" t="s">
        <v>132</v>
      </c>
      <c r="E1091" s="50">
        <f>COUNTIF($A$712:$BAG$785,A1091)</f>
        <v>2</v>
      </c>
      <c r="F1091" s="279">
        <f>SUM(G1091:K1091)</f>
        <v>0</v>
      </c>
      <c r="H1091" s="402"/>
      <c r="I1091" s="402"/>
      <c r="N1091" s="28"/>
      <c r="R1091" s="193"/>
      <c r="T1091" s="28"/>
      <c r="U1091" s="28"/>
      <c r="V1091" s="28"/>
      <c r="AA1091" s="193"/>
      <c r="AC1091" s="28"/>
      <c r="AD1091" s="28"/>
      <c r="AE1091" s="28"/>
      <c r="AJ1091" s="193"/>
      <c r="AL1091" s="28"/>
      <c r="AM1091" s="28"/>
      <c r="AN1091" s="28"/>
      <c r="AS1091" s="193"/>
      <c r="AU1091" s="28"/>
      <c r="AV1091" s="28"/>
      <c r="AW1091" s="28"/>
      <c r="BB1091" s="193"/>
      <c r="BD1091" s="28"/>
      <c r="BE1091" s="28"/>
      <c r="BF1091" s="28"/>
      <c r="BK1091" s="193"/>
      <c r="BM1091" s="28"/>
      <c r="BN1091" s="28"/>
      <c r="BO1091" s="28"/>
      <c r="BT1091" s="193"/>
      <c r="BV1091" s="28"/>
      <c r="BW1091" s="28"/>
      <c r="BX1091" s="28"/>
      <c r="CC1091" s="193"/>
      <c r="CE1091" s="28"/>
      <c r="CF1091" s="28"/>
      <c r="CG1091" s="28"/>
      <c r="CL1091" s="193"/>
      <c r="CN1091" s="28"/>
      <c r="CO1091" s="28"/>
      <c r="CP1091" s="28"/>
      <c r="CU1091" s="193"/>
      <c r="CW1091" s="28"/>
      <c r="CX1091" s="28"/>
      <c r="CY1091" s="28"/>
      <c r="DD1091" s="193"/>
      <c r="DF1091" s="28"/>
      <c r="DG1091" s="28"/>
      <c r="DH1091" s="28"/>
      <c r="DM1091" s="193"/>
      <c r="DO1091" s="28"/>
      <c r="DP1091" s="28"/>
      <c r="DQ1091" s="28"/>
      <c r="DV1091" s="193"/>
      <c r="DX1091" s="28"/>
      <c r="DY1091" s="28"/>
      <c r="DZ1091" s="28"/>
      <c r="EE1091" s="193"/>
      <c r="EG1091" s="28"/>
      <c r="EH1091" s="28"/>
      <c r="EI1091" s="28"/>
      <c r="EN1091" s="193"/>
      <c r="EP1091" s="28"/>
      <c r="EQ1091" s="28"/>
      <c r="ER1091" s="28"/>
      <c r="EW1091" s="193"/>
      <c r="EY1091" s="28"/>
      <c r="EZ1091" s="28"/>
      <c r="FA1091" s="28"/>
      <c r="FF1091" s="193"/>
      <c r="FH1091" s="28"/>
      <c r="FI1091" s="28"/>
      <c r="FJ1091" s="28"/>
      <c r="FO1091" s="193"/>
      <c r="FQ1091" s="28"/>
      <c r="FR1091" s="28"/>
      <c r="FS1091" s="28"/>
      <c r="FX1091" s="193"/>
      <c r="FZ1091" s="28"/>
      <c r="GA1091" s="28"/>
      <c r="GB1091" s="28"/>
      <c r="GG1091" s="193"/>
      <c r="GI1091" s="28"/>
      <c r="GJ1091" s="28"/>
      <c r="GK1091" s="28"/>
      <c r="GP1091" s="193"/>
      <c r="GR1091" s="28"/>
      <c r="GS1091" s="28"/>
      <c r="GT1091" s="28"/>
      <c r="GY1091" s="193"/>
      <c r="HA1091" s="28"/>
      <c r="HB1091" s="28"/>
      <c r="HC1091" s="28"/>
      <c r="HH1091" s="193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5" t="s">
        <v>3161</v>
      </c>
      <c r="B1092" s="402"/>
      <c r="C1092" s="39"/>
      <c r="D1092" s="376" t="s">
        <v>129</v>
      </c>
      <c r="E1092" s="50">
        <f>COUNTIF($A$712:$BAG$785,A1092)</f>
        <v>5</v>
      </c>
      <c r="F1092" s="279">
        <f>SUM(G1092:K1092)</f>
        <v>0</v>
      </c>
      <c r="H1092" s="402"/>
      <c r="I1092" s="402"/>
      <c r="N1092" s="28"/>
      <c r="R1092" s="193"/>
      <c r="T1092" s="28"/>
      <c r="U1092" s="28"/>
      <c r="V1092" s="28"/>
      <c r="AA1092" s="193"/>
      <c r="AC1092" s="28"/>
      <c r="AD1092" s="28"/>
      <c r="AE1092" s="28"/>
      <c r="AJ1092" s="193"/>
      <c r="AL1092" s="28"/>
      <c r="AM1092" s="28"/>
      <c r="AN1092" s="28"/>
      <c r="AS1092" s="193"/>
      <c r="AU1092" s="28"/>
      <c r="AV1092" s="28"/>
      <c r="AW1092" s="28"/>
      <c r="BB1092" s="193"/>
      <c r="BD1092" s="28"/>
      <c r="BE1092" s="28"/>
      <c r="BF1092" s="28"/>
      <c r="BK1092" s="193"/>
      <c r="BM1092" s="28"/>
      <c r="BN1092" s="28"/>
      <c r="BO1092" s="28"/>
      <c r="BT1092" s="193"/>
      <c r="BV1092" s="28"/>
      <c r="BW1092" s="28"/>
      <c r="BX1092" s="28"/>
      <c r="CC1092" s="193"/>
      <c r="CE1092" s="28"/>
      <c r="CF1092" s="28"/>
      <c r="CG1092" s="28"/>
      <c r="CL1092" s="193"/>
      <c r="CN1092" s="28"/>
      <c r="CO1092" s="28"/>
      <c r="CP1092" s="28"/>
      <c r="CU1092" s="193"/>
      <c r="CW1092" s="28"/>
      <c r="CX1092" s="28"/>
      <c r="CY1092" s="28"/>
      <c r="DD1092" s="193"/>
      <c r="DF1092" s="28"/>
      <c r="DG1092" s="28"/>
      <c r="DH1092" s="28"/>
      <c r="DM1092" s="193"/>
      <c r="DO1092" s="28"/>
      <c r="DP1092" s="28"/>
      <c r="DQ1092" s="28"/>
      <c r="DV1092" s="193"/>
      <c r="DX1092" s="28"/>
      <c r="DY1092" s="28"/>
      <c r="DZ1092" s="28"/>
      <c r="EE1092" s="193"/>
      <c r="EG1092" s="28"/>
      <c r="EH1092" s="28"/>
      <c r="EI1092" s="28"/>
      <c r="EN1092" s="193"/>
      <c r="EP1092" s="28"/>
      <c r="EQ1092" s="28"/>
      <c r="ER1092" s="28"/>
      <c r="EW1092" s="193"/>
      <c r="EY1092" s="28"/>
      <c r="EZ1092" s="28"/>
      <c r="FA1092" s="28"/>
      <c r="FF1092" s="193"/>
      <c r="FH1092" s="28"/>
      <c r="FI1092" s="28"/>
      <c r="FJ1092" s="28"/>
      <c r="FO1092" s="193"/>
      <c r="FQ1092" s="28"/>
      <c r="FR1092" s="28"/>
      <c r="FS1092" s="28"/>
      <c r="FX1092" s="193"/>
      <c r="FZ1092" s="28"/>
      <c r="GA1092" s="28"/>
      <c r="GB1092" s="28"/>
      <c r="GG1092" s="193"/>
      <c r="GI1092" s="28"/>
      <c r="GJ1092" s="28"/>
      <c r="GK1092" s="28"/>
      <c r="GP1092" s="193"/>
      <c r="GR1092" s="28"/>
      <c r="GS1092" s="28"/>
      <c r="GT1092" s="28"/>
      <c r="GY1092" s="193"/>
      <c r="HA1092" s="28"/>
      <c r="HB1092" s="28"/>
      <c r="HC1092" s="28"/>
      <c r="HH1092" s="193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311" t="s">
        <v>1203</v>
      </c>
      <c r="B1093" s="39"/>
      <c r="C1093" s="39"/>
      <c r="D1093" s="376" t="s">
        <v>129</v>
      </c>
      <c r="E1093" s="50">
        <f>COUNTIF($A$712:$BAG$785,A1093)</f>
        <v>2</v>
      </c>
      <c r="F1093" s="279">
        <f>SUM(G1093:K1093)</f>
        <v>0</v>
      </c>
      <c r="N1093" s="28"/>
      <c r="R1093" s="193"/>
      <c r="T1093" s="28"/>
      <c r="U1093" s="28"/>
      <c r="V1093" s="28"/>
      <c r="AA1093" s="193"/>
      <c r="AC1093" s="28"/>
      <c r="AD1093" s="28"/>
      <c r="AE1093" s="28"/>
      <c r="AJ1093" s="193"/>
      <c r="AL1093" s="28"/>
      <c r="AM1093" s="28"/>
      <c r="AN1093" s="28"/>
      <c r="AS1093" s="193"/>
      <c r="AU1093" s="28"/>
      <c r="AV1093" s="28"/>
      <c r="AW1093" s="28"/>
      <c r="BB1093" s="193"/>
      <c r="BD1093" s="28"/>
      <c r="BE1093" s="28"/>
      <c r="BF1093" s="28"/>
      <c r="BK1093" s="193"/>
      <c r="BM1093" s="28"/>
      <c r="BN1093" s="28"/>
      <c r="BO1093" s="28"/>
      <c r="BT1093" s="193"/>
      <c r="BV1093" s="28"/>
      <c r="BW1093" s="28"/>
      <c r="BX1093" s="28"/>
      <c r="CC1093" s="193"/>
      <c r="CE1093" s="28"/>
      <c r="CF1093" s="28"/>
      <c r="CG1093" s="28"/>
      <c r="CL1093" s="193"/>
      <c r="CN1093" s="28"/>
      <c r="CO1093" s="28"/>
      <c r="CP1093" s="28"/>
      <c r="CU1093" s="193"/>
      <c r="CW1093" s="28"/>
      <c r="CX1093" s="28"/>
      <c r="CY1093" s="28"/>
      <c r="DD1093" s="193"/>
      <c r="DF1093" s="28"/>
      <c r="DG1093" s="28"/>
      <c r="DH1093" s="28"/>
      <c r="DM1093" s="193"/>
      <c r="DO1093" s="28"/>
      <c r="DP1093" s="28"/>
      <c r="DQ1093" s="28"/>
      <c r="DV1093" s="193"/>
      <c r="DX1093" s="28"/>
      <c r="DY1093" s="28"/>
      <c r="DZ1093" s="28"/>
      <c r="EE1093" s="193"/>
      <c r="EG1093" s="28"/>
      <c r="EH1093" s="28"/>
      <c r="EI1093" s="28"/>
      <c r="EN1093" s="193"/>
      <c r="EP1093" s="28"/>
      <c r="EQ1093" s="28"/>
      <c r="ER1093" s="28"/>
      <c r="EW1093" s="193"/>
      <c r="EY1093" s="28"/>
      <c r="EZ1093" s="28"/>
      <c r="FA1093" s="28"/>
      <c r="FF1093" s="193"/>
      <c r="FH1093" s="28"/>
      <c r="FI1093" s="28"/>
      <c r="FJ1093" s="28"/>
      <c r="FO1093" s="193"/>
      <c r="FQ1093" s="28"/>
      <c r="FR1093" s="28"/>
      <c r="FS1093" s="28"/>
      <c r="FX1093" s="193"/>
      <c r="FZ1093" s="28"/>
      <c r="GA1093" s="28"/>
      <c r="GB1093" s="28"/>
      <c r="GG1093" s="193"/>
      <c r="GI1093" s="28"/>
      <c r="GJ1093" s="28"/>
      <c r="GK1093" s="28"/>
      <c r="GP1093" s="193"/>
      <c r="GR1093" s="28"/>
      <c r="GS1093" s="28"/>
      <c r="GT1093" s="28"/>
      <c r="GY1093" s="193"/>
      <c r="HA1093" s="28"/>
      <c r="HB1093" s="28"/>
      <c r="HC1093" s="28"/>
      <c r="HH1093" s="193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">
      <c r="A1094" s="205" t="s">
        <v>2308</v>
      </c>
      <c r="B1094" s="28"/>
      <c r="C1094" s="28"/>
      <c r="D1094" s="376" t="s">
        <v>129</v>
      </c>
      <c r="E1094" s="50">
        <f>COUNTIF($A$712:$BAG$785,A1094)</f>
        <v>0</v>
      </c>
      <c r="F1094" s="279">
        <f>SUM(G1094:K1094)</f>
        <v>0</v>
      </c>
      <c r="H1094" s="402"/>
      <c r="I1094" s="402"/>
      <c r="N1094" s="28"/>
      <c r="R1094" s="193"/>
      <c r="T1094" s="28"/>
      <c r="U1094" s="28"/>
      <c r="V1094" s="28"/>
      <c r="AA1094" s="193"/>
      <c r="AC1094" s="28"/>
      <c r="AD1094" s="28"/>
      <c r="AE1094" s="28"/>
      <c r="AJ1094" s="193"/>
      <c r="AL1094" s="28"/>
      <c r="AM1094" s="28"/>
      <c r="AN1094" s="28"/>
      <c r="AS1094" s="193"/>
      <c r="AU1094" s="28"/>
      <c r="AV1094" s="28"/>
      <c r="AW1094" s="28"/>
      <c r="BB1094" s="193"/>
      <c r="BD1094" s="28"/>
      <c r="BE1094" s="28"/>
      <c r="BF1094" s="28"/>
      <c r="BK1094" s="193"/>
      <c r="BM1094" s="28"/>
      <c r="BN1094" s="28"/>
      <c r="BO1094" s="28"/>
      <c r="BT1094" s="193"/>
      <c r="BV1094" s="28"/>
      <c r="BW1094" s="28"/>
      <c r="BX1094" s="28"/>
      <c r="CC1094" s="193"/>
      <c r="CE1094" s="28"/>
      <c r="CF1094" s="28"/>
      <c r="CG1094" s="28"/>
      <c r="CL1094" s="193"/>
      <c r="CN1094" s="28"/>
      <c r="CO1094" s="28"/>
      <c r="CP1094" s="28"/>
      <c r="CU1094" s="193"/>
      <c r="CW1094" s="28"/>
      <c r="CX1094" s="28"/>
      <c r="CY1094" s="28"/>
      <c r="DD1094" s="193"/>
      <c r="DF1094" s="28"/>
      <c r="DG1094" s="28"/>
      <c r="DH1094" s="28"/>
      <c r="DM1094" s="193"/>
      <c r="DO1094" s="28"/>
      <c r="DP1094" s="28"/>
      <c r="DQ1094" s="28"/>
      <c r="DV1094" s="193"/>
      <c r="DX1094" s="28"/>
      <c r="DY1094" s="28"/>
      <c r="DZ1094" s="28"/>
      <c r="EE1094" s="193"/>
      <c r="EG1094" s="28"/>
      <c r="EH1094" s="28"/>
      <c r="EI1094" s="28"/>
      <c r="EN1094" s="193"/>
      <c r="EP1094" s="28"/>
      <c r="EQ1094" s="28"/>
      <c r="ER1094" s="28"/>
      <c r="EW1094" s="193"/>
      <c r="EY1094" s="28"/>
      <c r="EZ1094" s="28"/>
      <c r="FA1094" s="28"/>
      <c r="FF1094" s="193"/>
      <c r="FH1094" s="28"/>
      <c r="FI1094" s="28"/>
      <c r="FJ1094" s="28"/>
      <c r="FO1094" s="193"/>
      <c r="FQ1094" s="28"/>
      <c r="FR1094" s="28"/>
      <c r="FS1094" s="28"/>
      <c r="FX1094" s="193"/>
      <c r="FZ1094" s="28"/>
      <c r="GA1094" s="28"/>
      <c r="GB1094" s="28"/>
      <c r="GG1094" s="193"/>
      <c r="GI1094" s="28"/>
      <c r="GJ1094" s="28"/>
      <c r="GK1094" s="28"/>
      <c r="GP1094" s="193"/>
      <c r="GR1094" s="28"/>
      <c r="GS1094" s="28"/>
      <c r="GT1094" s="28"/>
      <c r="GY1094" s="193"/>
      <c r="HA1094" s="28"/>
      <c r="HB1094" s="28"/>
      <c r="HC1094" s="28"/>
      <c r="HH1094" s="193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11" t="s">
        <v>559</v>
      </c>
      <c r="B1095" s="39"/>
      <c r="C1095" s="39"/>
      <c r="D1095" s="376" t="s">
        <v>129</v>
      </c>
      <c r="E1095" s="50">
        <f>COUNTIF($A$712:$BAG$785,A1095)</f>
        <v>1</v>
      </c>
      <c r="F1095" s="279">
        <f>SUM(G1095:K1095)</f>
        <v>0</v>
      </c>
      <c r="J1095" s="402"/>
      <c r="K1095" s="402"/>
      <c r="N1095" s="28"/>
      <c r="R1095" s="193"/>
      <c r="T1095" s="28"/>
      <c r="U1095" s="28"/>
      <c r="V1095" s="28"/>
      <c r="AA1095" s="193"/>
      <c r="AC1095" s="28"/>
      <c r="AD1095" s="28"/>
      <c r="AE1095" s="28"/>
      <c r="AJ1095" s="193"/>
      <c r="AL1095" s="28"/>
      <c r="AM1095" s="28"/>
      <c r="AN1095" s="28"/>
      <c r="AS1095" s="193"/>
      <c r="AU1095" s="28"/>
      <c r="AV1095" s="28"/>
      <c r="AW1095" s="28"/>
      <c r="BB1095" s="193"/>
      <c r="BD1095" s="28"/>
      <c r="BE1095" s="28"/>
      <c r="BF1095" s="28"/>
      <c r="BK1095" s="193"/>
      <c r="BM1095" s="28"/>
      <c r="BN1095" s="28"/>
      <c r="BO1095" s="28"/>
      <c r="BT1095" s="193"/>
      <c r="BV1095" s="28"/>
      <c r="BW1095" s="28"/>
      <c r="BX1095" s="28"/>
      <c r="CC1095" s="193"/>
      <c r="CE1095" s="28"/>
      <c r="CF1095" s="28"/>
      <c r="CG1095" s="28"/>
      <c r="CL1095" s="193"/>
      <c r="CN1095" s="28"/>
      <c r="CO1095" s="28"/>
      <c r="CP1095" s="28"/>
      <c r="CU1095" s="193"/>
      <c r="CW1095" s="28"/>
      <c r="CX1095" s="28"/>
      <c r="CY1095" s="28"/>
      <c r="DD1095" s="193"/>
      <c r="DF1095" s="28"/>
      <c r="DG1095" s="28"/>
      <c r="DH1095" s="28"/>
      <c r="DM1095" s="193"/>
      <c r="DO1095" s="28"/>
      <c r="DP1095" s="28"/>
      <c r="DQ1095" s="28"/>
      <c r="DV1095" s="193"/>
      <c r="DX1095" s="28"/>
      <c r="DY1095" s="28"/>
      <c r="DZ1095" s="28"/>
      <c r="EE1095" s="193"/>
      <c r="EG1095" s="28"/>
      <c r="EH1095" s="28"/>
      <c r="EI1095" s="28"/>
      <c r="EN1095" s="193"/>
      <c r="EP1095" s="28"/>
      <c r="EQ1095" s="28"/>
      <c r="ER1095" s="28"/>
      <c r="EW1095" s="193"/>
      <c r="EY1095" s="28"/>
      <c r="EZ1095" s="28"/>
      <c r="FA1095" s="28"/>
      <c r="FF1095" s="193"/>
      <c r="FH1095" s="28"/>
      <c r="FI1095" s="28"/>
      <c r="FJ1095" s="28"/>
      <c r="FO1095" s="193"/>
      <c r="FQ1095" s="28"/>
      <c r="FR1095" s="28"/>
      <c r="FS1095" s="28"/>
      <c r="FX1095" s="193"/>
      <c r="FZ1095" s="28"/>
      <c r="GA1095" s="28"/>
      <c r="GB1095" s="28"/>
      <c r="GG1095" s="193"/>
      <c r="GI1095" s="28"/>
      <c r="GJ1095" s="28"/>
      <c r="GK1095" s="28"/>
      <c r="GP1095" s="193"/>
      <c r="GR1095" s="28"/>
      <c r="GS1095" s="28"/>
      <c r="GT1095" s="28"/>
      <c r="GY1095" s="193"/>
      <c r="HA1095" s="28"/>
      <c r="HB1095" s="28"/>
      <c r="HC1095" s="28"/>
      <c r="HH1095" s="193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5" t="s">
        <v>2314</v>
      </c>
      <c r="B1096" s="378"/>
      <c r="C1096" s="378"/>
      <c r="D1096" s="376" t="s">
        <v>129</v>
      </c>
      <c r="E1096" s="50">
        <f>COUNTIF($A$712:$BAG$785,A1096)</f>
        <v>0</v>
      </c>
      <c r="F1096" s="279">
        <f>SUM(G1096:K1096)</f>
        <v>0</v>
      </c>
      <c r="H1096" s="402"/>
      <c r="I1096" s="402"/>
      <c r="N1096" s="28"/>
      <c r="R1096" s="193"/>
      <c r="T1096" s="28"/>
      <c r="U1096" s="28"/>
      <c r="V1096" s="28"/>
      <c r="AA1096" s="193"/>
      <c r="AC1096" s="28"/>
      <c r="AD1096" s="28"/>
      <c r="AE1096" s="28"/>
      <c r="AJ1096" s="193"/>
      <c r="AL1096" s="28"/>
      <c r="AM1096" s="28"/>
      <c r="AN1096" s="28"/>
      <c r="AS1096" s="193"/>
      <c r="AU1096" s="28"/>
      <c r="AV1096" s="28"/>
      <c r="AW1096" s="28"/>
      <c r="BB1096" s="193"/>
      <c r="BD1096" s="28"/>
      <c r="BE1096" s="28"/>
      <c r="BF1096" s="28"/>
      <c r="BK1096" s="193"/>
      <c r="BM1096" s="28"/>
      <c r="BN1096" s="28"/>
      <c r="BO1096" s="28"/>
      <c r="BT1096" s="193"/>
      <c r="BV1096" s="28"/>
      <c r="BW1096" s="28"/>
      <c r="BX1096" s="28"/>
      <c r="CC1096" s="193"/>
      <c r="CE1096" s="28"/>
      <c r="CF1096" s="28"/>
      <c r="CG1096" s="28"/>
      <c r="CL1096" s="193"/>
      <c r="CN1096" s="28"/>
      <c r="CO1096" s="28"/>
      <c r="CP1096" s="28"/>
      <c r="CU1096" s="193"/>
      <c r="CW1096" s="28"/>
      <c r="CX1096" s="28"/>
      <c r="CY1096" s="28"/>
      <c r="DD1096" s="193"/>
      <c r="DF1096" s="28"/>
      <c r="DG1096" s="28"/>
      <c r="DH1096" s="28"/>
      <c r="DM1096" s="193"/>
      <c r="DO1096" s="28"/>
      <c r="DP1096" s="28"/>
      <c r="DQ1096" s="28"/>
      <c r="DV1096" s="193"/>
      <c r="DX1096" s="28"/>
      <c r="DY1096" s="28"/>
      <c r="DZ1096" s="28"/>
      <c r="EE1096" s="193"/>
      <c r="EG1096" s="28"/>
      <c r="EH1096" s="28"/>
      <c r="EI1096" s="28"/>
      <c r="EN1096" s="193"/>
      <c r="EP1096" s="28"/>
      <c r="EQ1096" s="28"/>
      <c r="ER1096" s="28"/>
      <c r="EW1096" s="193"/>
      <c r="EY1096" s="28"/>
      <c r="EZ1096" s="28"/>
      <c r="FA1096" s="28"/>
      <c r="FF1096" s="193"/>
      <c r="FH1096" s="28"/>
      <c r="FI1096" s="28"/>
      <c r="FJ1096" s="28"/>
      <c r="FO1096" s="193"/>
      <c r="FQ1096" s="28"/>
      <c r="FR1096" s="28"/>
      <c r="FS1096" s="28"/>
      <c r="FX1096" s="193"/>
      <c r="FZ1096" s="28"/>
      <c r="GA1096" s="28"/>
      <c r="GB1096" s="28"/>
      <c r="GG1096" s="193"/>
      <c r="GI1096" s="28"/>
      <c r="GJ1096" s="28"/>
      <c r="GK1096" s="28"/>
      <c r="GP1096" s="193"/>
      <c r="GR1096" s="28"/>
      <c r="GS1096" s="28"/>
      <c r="GT1096" s="28"/>
      <c r="GY1096" s="193"/>
      <c r="HA1096" s="28"/>
      <c r="HB1096" s="28"/>
      <c r="HC1096" s="28"/>
      <c r="HH1096" s="193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.75">
      <c r="A1097" s="311" t="s">
        <v>608</v>
      </c>
      <c r="B1097" s="375"/>
      <c r="C1097" s="375"/>
      <c r="D1097" s="376" t="s">
        <v>129</v>
      </c>
      <c r="E1097" s="50">
        <f>COUNTIF($A$712:$BAG$785,A1097)</f>
        <v>0</v>
      </c>
      <c r="F1097" s="279">
        <f>SUM(G1097:K1097)</f>
        <v>0</v>
      </c>
      <c r="N1097" s="28"/>
      <c r="R1097" s="193"/>
      <c r="T1097" s="28"/>
      <c r="U1097" s="28"/>
      <c r="V1097" s="28"/>
      <c r="AA1097" s="193"/>
      <c r="AC1097" s="28"/>
      <c r="AD1097" s="28"/>
      <c r="AE1097" s="28"/>
      <c r="AJ1097" s="193"/>
      <c r="AL1097" s="28"/>
      <c r="AM1097" s="28"/>
      <c r="AN1097" s="28"/>
      <c r="AS1097" s="193"/>
      <c r="AU1097" s="28"/>
      <c r="AV1097" s="28"/>
      <c r="AW1097" s="28"/>
      <c r="BB1097" s="193"/>
      <c r="BD1097" s="28"/>
      <c r="BE1097" s="28"/>
      <c r="BF1097" s="28"/>
      <c r="BK1097" s="193"/>
      <c r="BM1097" s="28"/>
      <c r="BN1097" s="28"/>
      <c r="BO1097" s="28"/>
      <c r="BT1097" s="193"/>
      <c r="BV1097" s="28"/>
      <c r="BW1097" s="28"/>
      <c r="BX1097" s="28"/>
      <c r="CC1097" s="193"/>
      <c r="CE1097" s="28"/>
      <c r="CF1097" s="28"/>
      <c r="CG1097" s="28"/>
      <c r="CL1097" s="193"/>
      <c r="CN1097" s="28"/>
      <c r="CO1097" s="28"/>
      <c r="CP1097" s="28"/>
      <c r="CU1097" s="193"/>
      <c r="CW1097" s="28"/>
      <c r="CX1097" s="28"/>
      <c r="CY1097" s="28"/>
      <c r="DD1097" s="193"/>
      <c r="DF1097" s="28"/>
      <c r="DG1097" s="28"/>
      <c r="DH1097" s="28"/>
      <c r="DM1097" s="193"/>
      <c r="DO1097" s="28"/>
      <c r="DP1097" s="28"/>
      <c r="DQ1097" s="28"/>
      <c r="DV1097" s="193"/>
      <c r="DX1097" s="28"/>
      <c r="DY1097" s="28"/>
      <c r="DZ1097" s="28"/>
      <c r="EE1097" s="193"/>
      <c r="EG1097" s="28"/>
      <c r="EH1097" s="28"/>
      <c r="EI1097" s="28"/>
      <c r="EN1097" s="193"/>
      <c r="EP1097" s="28"/>
      <c r="EQ1097" s="28"/>
      <c r="ER1097" s="28"/>
      <c r="EW1097" s="193"/>
      <c r="EY1097" s="28"/>
      <c r="EZ1097" s="28"/>
      <c r="FA1097" s="28"/>
      <c r="FF1097" s="193"/>
      <c r="FH1097" s="28"/>
      <c r="FI1097" s="28"/>
      <c r="FJ1097" s="28"/>
      <c r="FO1097" s="193"/>
      <c r="FQ1097" s="28"/>
      <c r="FR1097" s="28"/>
      <c r="FS1097" s="28"/>
      <c r="FX1097" s="193"/>
      <c r="FZ1097" s="28"/>
      <c r="GA1097" s="28"/>
      <c r="GB1097" s="28"/>
      <c r="GG1097" s="193"/>
      <c r="GI1097" s="28"/>
      <c r="GJ1097" s="28"/>
      <c r="GK1097" s="28"/>
      <c r="GP1097" s="193"/>
      <c r="GR1097" s="28"/>
      <c r="GS1097" s="28"/>
      <c r="GT1097" s="28"/>
      <c r="GY1097" s="193"/>
      <c r="HA1097" s="28"/>
      <c r="HB1097" s="28"/>
      <c r="HC1097" s="28"/>
      <c r="HH1097" s="193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.75">
      <c r="A1098" s="311" t="s">
        <v>605</v>
      </c>
      <c r="B1098" s="375"/>
      <c r="C1098" s="375"/>
      <c r="D1098" s="376" t="s">
        <v>130</v>
      </c>
      <c r="E1098" s="50">
        <f>COUNTIF($A$712:$BAG$785,A1098)</f>
        <v>2</v>
      </c>
      <c r="F1098" s="279">
        <f>SUM(G1098:K1098)</f>
        <v>0</v>
      </c>
      <c r="J1098" s="402"/>
      <c r="K1098" s="402"/>
      <c r="N1098" s="28"/>
      <c r="R1098" s="193"/>
      <c r="T1098" s="28"/>
      <c r="U1098" s="28"/>
      <c r="V1098" s="28"/>
      <c r="AA1098" s="193"/>
      <c r="AC1098" s="28"/>
      <c r="AD1098" s="28"/>
      <c r="AE1098" s="28"/>
      <c r="AJ1098" s="193"/>
      <c r="AL1098" s="28"/>
      <c r="AM1098" s="28"/>
      <c r="AN1098" s="28"/>
      <c r="AS1098" s="193"/>
      <c r="AU1098" s="28"/>
      <c r="AV1098" s="28"/>
      <c r="AW1098" s="28"/>
      <c r="BB1098" s="193"/>
      <c r="BD1098" s="28"/>
      <c r="BE1098" s="28"/>
      <c r="BF1098" s="28"/>
      <c r="BK1098" s="193"/>
      <c r="BM1098" s="28"/>
      <c r="BN1098" s="28"/>
      <c r="BO1098" s="28"/>
      <c r="BT1098" s="193"/>
      <c r="BV1098" s="28"/>
      <c r="BW1098" s="28"/>
      <c r="BX1098" s="28"/>
      <c r="CC1098" s="193"/>
      <c r="CE1098" s="28"/>
      <c r="CF1098" s="28"/>
      <c r="CG1098" s="28"/>
      <c r="CL1098" s="193"/>
      <c r="CN1098" s="28"/>
      <c r="CO1098" s="28"/>
      <c r="CP1098" s="28"/>
      <c r="CU1098" s="193"/>
      <c r="CW1098" s="28"/>
      <c r="CX1098" s="28"/>
      <c r="CY1098" s="28"/>
      <c r="DD1098" s="193"/>
      <c r="DF1098" s="28"/>
      <c r="DG1098" s="28"/>
      <c r="DH1098" s="28"/>
      <c r="DM1098" s="193"/>
      <c r="DO1098" s="28"/>
      <c r="DP1098" s="28"/>
      <c r="DQ1098" s="28"/>
      <c r="DV1098" s="193"/>
      <c r="DX1098" s="28"/>
      <c r="DY1098" s="28"/>
      <c r="DZ1098" s="28"/>
      <c r="EE1098" s="193"/>
      <c r="EG1098" s="28"/>
      <c r="EH1098" s="28"/>
      <c r="EI1098" s="28"/>
      <c r="EN1098" s="193"/>
      <c r="EP1098" s="28"/>
      <c r="EQ1098" s="28"/>
      <c r="ER1098" s="28"/>
      <c r="EW1098" s="193"/>
      <c r="EY1098" s="28"/>
      <c r="EZ1098" s="28"/>
      <c r="FA1098" s="28"/>
      <c r="FF1098" s="193"/>
      <c r="FH1098" s="28"/>
      <c r="FI1098" s="28"/>
      <c r="FJ1098" s="28"/>
      <c r="FO1098" s="193"/>
      <c r="FQ1098" s="28"/>
      <c r="FR1098" s="28"/>
      <c r="FS1098" s="28"/>
      <c r="FX1098" s="193"/>
      <c r="FZ1098" s="28"/>
      <c r="GA1098" s="28"/>
      <c r="GB1098" s="28"/>
      <c r="GG1098" s="193"/>
      <c r="GI1098" s="28"/>
      <c r="GJ1098" s="28"/>
      <c r="GK1098" s="28"/>
      <c r="GP1098" s="193"/>
      <c r="GR1098" s="28"/>
      <c r="GS1098" s="28"/>
      <c r="GT1098" s="28"/>
      <c r="GY1098" s="193"/>
      <c r="HA1098" s="28"/>
      <c r="HB1098" s="28"/>
      <c r="HC1098" s="28"/>
      <c r="HH1098" s="193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205" t="s">
        <v>2082</v>
      </c>
      <c r="B1099" s="378"/>
      <c r="C1099" s="378"/>
      <c r="D1099" s="376" t="s">
        <v>129</v>
      </c>
      <c r="E1099" s="50">
        <f>COUNTIF($A$712:$BAG$785,A1099)</f>
        <v>0</v>
      </c>
      <c r="F1099" s="279">
        <f>SUM(G1099:K1099)</f>
        <v>0</v>
      </c>
      <c r="N1099" s="28"/>
      <c r="R1099" s="193"/>
      <c r="T1099" s="28"/>
      <c r="U1099" s="28"/>
      <c r="V1099" s="28"/>
      <c r="AA1099" s="193"/>
      <c r="AC1099" s="28"/>
      <c r="AD1099" s="28"/>
      <c r="AE1099" s="28"/>
      <c r="AJ1099" s="193"/>
      <c r="AL1099" s="28"/>
      <c r="AM1099" s="28"/>
      <c r="AN1099" s="28"/>
      <c r="AS1099" s="193"/>
      <c r="AU1099" s="28"/>
      <c r="AV1099" s="28"/>
      <c r="AW1099" s="28"/>
      <c r="BB1099" s="193"/>
      <c r="BD1099" s="28"/>
      <c r="BE1099" s="28"/>
      <c r="BF1099" s="28"/>
      <c r="BK1099" s="193"/>
      <c r="BM1099" s="28"/>
      <c r="BN1099" s="28"/>
      <c r="BO1099" s="28"/>
      <c r="BT1099" s="193"/>
      <c r="BV1099" s="28"/>
      <c r="BW1099" s="28"/>
      <c r="BX1099" s="28"/>
      <c r="CC1099" s="193"/>
      <c r="CE1099" s="28"/>
      <c r="CF1099" s="28"/>
      <c r="CG1099" s="28"/>
      <c r="CL1099" s="193"/>
      <c r="CN1099" s="28"/>
      <c r="CO1099" s="28"/>
      <c r="CP1099" s="28"/>
      <c r="CU1099" s="193"/>
      <c r="CW1099" s="28"/>
      <c r="CX1099" s="28"/>
      <c r="CY1099" s="28"/>
      <c r="DD1099" s="193"/>
      <c r="DF1099" s="28"/>
      <c r="DG1099" s="28"/>
      <c r="DH1099" s="28"/>
      <c r="DM1099" s="193"/>
      <c r="DO1099" s="28"/>
      <c r="DP1099" s="28"/>
      <c r="DQ1099" s="28"/>
      <c r="DV1099" s="193"/>
      <c r="DX1099" s="28"/>
      <c r="DY1099" s="28"/>
      <c r="DZ1099" s="28"/>
      <c r="EE1099" s="193"/>
      <c r="EG1099" s="28"/>
      <c r="EH1099" s="28"/>
      <c r="EI1099" s="28"/>
      <c r="EN1099" s="193"/>
      <c r="EP1099" s="28"/>
      <c r="EQ1099" s="28"/>
      <c r="ER1099" s="28"/>
      <c r="EW1099" s="193"/>
      <c r="EY1099" s="28"/>
      <c r="EZ1099" s="28"/>
      <c r="FA1099" s="28"/>
      <c r="FF1099" s="193"/>
      <c r="FH1099" s="28"/>
      <c r="FI1099" s="28"/>
      <c r="FJ1099" s="28"/>
      <c r="FO1099" s="193"/>
      <c r="FQ1099" s="28"/>
      <c r="FR1099" s="28"/>
      <c r="FS1099" s="28"/>
      <c r="FX1099" s="193"/>
      <c r="FZ1099" s="28"/>
      <c r="GA1099" s="28"/>
      <c r="GB1099" s="28"/>
      <c r="GG1099" s="193"/>
      <c r="GI1099" s="28"/>
      <c r="GJ1099" s="28"/>
      <c r="GK1099" s="28"/>
      <c r="GP1099" s="193"/>
      <c r="GR1099" s="28"/>
      <c r="GS1099" s="28"/>
      <c r="GT1099" s="28"/>
      <c r="GY1099" s="193"/>
      <c r="HA1099" s="28"/>
      <c r="HB1099" s="28"/>
      <c r="HC1099" s="28"/>
      <c r="HH1099" s="193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.75">
      <c r="A1100" s="311" t="s">
        <v>1181</v>
      </c>
      <c r="B1100" s="375"/>
      <c r="C1100" s="375"/>
      <c r="D1100" s="376" t="s">
        <v>135</v>
      </c>
      <c r="E1100" s="50">
        <f>COUNTIF($A$712:$BAG$785,A1100)</f>
        <v>4</v>
      </c>
      <c r="F1100" s="279">
        <f>SUM(G1100:K1100)</f>
        <v>0</v>
      </c>
      <c r="N1100" s="28"/>
      <c r="R1100" s="193"/>
      <c r="T1100" s="28"/>
      <c r="U1100" s="28"/>
      <c r="V1100" s="28"/>
      <c r="AA1100" s="193"/>
      <c r="AC1100" s="28"/>
      <c r="AD1100" s="28"/>
      <c r="AE1100" s="28"/>
      <c r="AJ1100" s="193"/>
      <c r="AL1100" s="28"/>
      <c r="AM1100" s="28"/>
      <c r="AN1100" s="28"/>
      <c r="AS1100" s="193"/>
      <c r="AU1100" s="28"/>
      <c r="AV1100" s="28"/>
      <c r="AW1100" s="28"/>
      <c r="BB1100" s="193"/>
      <c r="BD1100" s="28"/>
      <c r="BE1100" s="28"/>
      <c r="BF1100" s="28"/>
      <c r="BK1100" s="193"/>
      <c r="BM1100" s="28"/>
      <c r="BN1100" s="28"/>
      <c r="BO1100" s="28"/>
      <c r="BT1100" s="193"/>
      <c r="BV1100" s="28"/>
      <c r="BW1100" s="28"/>
      <c r="BX1100" s="28"/>
      <c r="CC1100" s="193"/>
      <c r="CE1100" s="28"/>
      <c r="CF1100" s="28"/>
      <c r="CG1100" s="28"/>
      <c r="CL1100" s="193"/>
      <c r="CN1100" s="28"/>
      <c r="CO1100" s="28"/>
      <c r="CP1100" s="28"/>
      <c r="CU1100" s="193"/>
      <c r="CW1100" s="28"/>
      <c r="CX1100" s="28"/>
      <c r="CY1100" s="28"/>
      <c r="DD1100" s="193"/>
      <c r="DF1100" s="28"/>
      <c r="DG1100" s="28"/>
      <c r="DH1100" s="28"/>
      <c r="DM1100" s="193"/>
      <c r="DO1100" s="28"/>
      <c r="DP1100" s="28"/>
      <c r="DQ1100" s="28"/>
      <c r="DV1100" s="193"/>
      <c r="DX1100" s="28"/>
      <c r="DY1100" s="28"/>
      <c r="DZ1100" s="28"/>
      <c r="EE1100" s="193"/>
      <c r="EG1100" s="28"/>
      <c r="EH1100" s="28"/>
      <c r="EI1100" s="28"/>
      <c r="EN1100" s="193"/>
      <c r="EP1100" s="28"/>
      <c r="EQ1100" s="28"/>
      <c r="ER1100" s="28"/>
      <c r="EW1100" s="193"/>
      <c r="EY1100" s="28"/>
      <c r="EZ1100" s="28"/>
      <c r="FA1100" s="28"/>
      <c r="FF1100" s="193"/>
      <c r="FH1100" s="28"/>
      <c r="FI1100" s="28"/>
      <c r="FJ1100" s="28"/>
      <c r="FO1100" s="193"/>
      <c r="FQ1100" s="28"/>
      <c r="FR1100" s="28"/>
      <c r="FS1100" s="28"/>
      <c r="FX1100" s="193"/>
      <c r="FZ1100" s="28"/>
      <c r="GA1100" s="28"/>
      <c r="GB1100" s="28"/>
      <c r="GG1100" s="193"/>
      <c r="GI1100" s="28"/>
      <c r="GJ1100" s="28"/>
      <c r="GK1100" s="28"/>
      <c r="GP1100" s="193"/>
      <c r="GR1100" s="28"/>
      <c r="GS1100" s="28"/>
      <c r="GT1100" s="28"/>
      <c r="GY1100" s="193"/>
      <c r="HA1100" s="28"/>
      <c r="HB1100" s="28"/>
      <c r="HC1100" s="28"/>
      <c r="HH1100" s="193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311" t="s">
        <v>1962</v>
      </c>
      <c r="B1101" s="378"/>
      <c r="C1101" s="378"/>
      <c r="D1101" s="376" t="s">
        <v>129</v>
      </c>
      <c r="E1101" s="50">
        <f>COUNTIF($A$712:$BAG$785,A1101)</f>
        <v>1</v>
      </c>
      <c r="F1101" s="279">
        <f>SUM(G1101:K1101)</f>
        <v>0</v>
      </c>
      <c r="N1101" s="28"/>
      <c r="R1101" s="193"/>
      <c r="T1101" s="28"/>
      <c r="U1101" s="28"/>
      <c r="V1101" s="28"/>
      <c r="AA1101" s="193"/>
      <c r="AC1101" s="28"/>
      <c r="AD1101" s="28"/>
      <c r="AE1101" s="28"/>
      <c r="AJ1101" s="193"/>
      <c r="AL1101" s="28"/>
      <c r="AM1101" s="28"/>
      <c r="AN1101" s="28"/>
      <c r="AS1101" s="193"/>
      <c r="AU1101" s="28"/>
      <c r="AV1101" s="28"/>
      <c r="AW1101" s="28"/>
      <c r="BB1101" s="193"/>
      <c r="BD1101" s="28"/>
      <c r="BE1101" s="28"/>
      <c r="BF1101" s="28"/>
      <c r="BK1101" s="193"/>
      <c r="BM1101" s="28"/>
      <c r="BN1101" s="28"/>
      <c r="BO1101" s="28"/>
      <c r="BT1101" s="193"/>
      <c r="BV1101" s="28"/>
      <c r="BW1101" s="28"/>
      <c r="BX1101" s="28"/>
      <c r="CC1101" s="193"/>
      <c r="CE1101" s="28"/>
      <c r="CF1101" s="28"/>
      <c r="CG1101" s="28"/>
      <c r="CL1101" s="193"/>
      <c r="CN1101" s="28"/>
      <c r="CO1101" s="28"/>
      <c r="CP1101" s="28"/>
      <c r="CU1101" s="193"/>
      <c r="CW1101" s="28"/>
      <c r="CX1101" s="28"/>
      <c r="CY1101" s="28"/>
      <c r="DD1101" s="193"/>
      <c r="DF1101" s="28"/>
      <c r="DG1101" s="28"/>
      <c r="DH1101" s="28"/>
      <c r="DM1101" s="193"/>
      <c r="DO1101" s="28"/>
      <c r="DP1101" s="28"/>
      <c r="DQ1101" s="28"/>
      <c r="DV1101" s="193"/>
      <c r="DX1101" s="28"/>
      <c r="DY1101" s="28"/>
      <c r="DZ1101" s="28"/>
      <c r="EE1101" s="193"/>
      <c r="EG1101" s="28"/>
      <c r="EH1101" s="28"/>
      <c r="EI1101" s="28"/>
      <c r="EN1101" s="193"/>
      <c r="EP1101" s="28"/>
      <c r="EQ1101" s="28"/>
      <c r="ER1101" s="28"/>
      <c r="EW1101" s="193"/>
      <c r="EY1101" s="28"/>
      <c r="EZ1101" s="28"/>
      <c r="FA1101" s="28"/>
      <c r="FF1101" s="193"/>
      <c r="FH1101" s="28"/>
      <c r="FI1101" s="28"/>
      <c r="FJ1101" s="28"/>
      <c r="FO1101" s="193"/>
      <c r="FQ1101" s="28"/>
      <c r="FR1101" s="28"/>
      <c r="FS1101" s="28"/>
      <c r="FX1101" s="193"/>
      <c r="FZ1101" s="28"/>
      <c r="GA1101" s="28"/>
      <c r="GB1101" s="28"/>
      <c r="GG1101" s="193"/>
      <c r="GI1101" s="28"/>
      <c r="GJ1101" s="28"/>
      <c r="GK1101" s="28"/>
      <c r="GP1101" s="193"/>
      <c r="GR1101" s="28"/>
      <c r="GS1101" s="28"/>
      <c r="GT1101" s="28"/>
      <c r="GY1101" s="193"/>
      <c r="HA1101" s="28"/>
      <c r="HB1101" s="28"/>
      <c r="HC1101" s="28"/>
      <c r="HH1101" s="193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311" t="s">
        <v>906</v>
      </c>
      <c r="B1102" s="28"/>
      <c r="C1102" s="378"/>
      <c r="D1102" s="376" t="s">
        <v>129</v>
      </c>
      <c r="E1102" s="50">
        <f>COUNTIF($A$712:$BAG$785,A1102)</f>
        <v>2</v>
      </c>
      <c r="F1102" s="279">
        <f>SUM(G1102:K1102)</f>
        <v>0</v>
      </c>
      <c r="J1102" s="402"/>
      <c r="K1102" s="402"/>
      <c r="N1102" s="28"/>
      <c r="R1102" s="193"/>
      <c r="T1102" s="28"/>
      <c r="U1102" s="28"/>
      <c r="V1102" s="28"/>
      <c r="AA1102" s="193"/>
      <c r="AC1102" s="28"/>
      <c r="AD1102" s="28"/>
      <c r="AE1102" s="28"/>
      <c r="AJ1102" s="193"/>
      <c r="AL1102" s="28"/>
      <c r="AM1102" s="28"/>
      <c r="AN1102" s="28"/>
      <c r="AS1102" s="193"/>
      <c r="AU1102" s="28"/>
      <c r="AV1102" s="28"/>
      <c r="AW1102" s="28"/>
      <c r="BB1102" s="193"/>
      <c r="BD1102" s="28"/>
      <c r="BE1102" s="28"/>
      <c r="BF1102" s="28"/>
      <c r="BK1102" s="193"/>
      <c r="BM1102" s="28"/>
      <c r="BN1102" s="28"/>
      <c r="BO1102" s="28"/>
      <c r="BT1102" s="193"/>
      <c r="BV1102" s="28"/>
      <c r="BW1102" s="28"/>
      <c r="BX1102" s="28"/>
      <c r="CC1102" s="193"/>
      <c r="CE1102" s="28"/>
      <c r="CF1102" s="28"/>
      <c r="CG1102" s="28"/>
      <c r="CL1102" s="193"/>
      <c r="CN1102" s="28"/>
      <c r="CO1102" s="28"/>
      <c r="CP1102" s="28"/>
      <c r="CU1102" s="193"/>
      <c r="CW1102" s="28"/>
      <c r="CX1102" s="28"/>
      <c r="CY1102" s="28"/>
      <c r="DD1102" s="193"/>
      <c r="DF1102" s="28"/>
      <c r="DG1102" s="28"/>
      <c r="DH1102" s="28"/>
      <c r="DM1102" s="193"/>
      <c r="DO1102" s="28"/>
      <c r="DP1102" s="28"/>
      <c r="DQ1102" s="28"/>
      <c r="DV1102" s="193"/>
      <c r="DX1102" s="28"/>
      <c r="DY1102" s="28"/>
      <c r="DZ1102" s="28"/>
      <c r="EE1102" s="193"/>
      <c r="EG1102" s="28"/>
      <c r="EH1102" s="28"/>
      <c r="EI1102" s="28"/>
      <c r="EN1102" s="193"/>
      <c r="EP1102" s="28"/>
      <c r="EQ1102" s="28"/>
      <c r="ER1102" s="28"/>
      <c r="EW1102" s="193"/>
      <c r="EY1102" s="28"/>
      <c r="EZ1102" s="28"/>
      <c r="FA1102" s="28"/>
      <c r="FF1102" s="193"/>
      <c r="FH1102" s="28"/>
      <c r="FI1102" s="28"/>
      <c r="FJ1102" s="28"/>
      <c r="FO1102" s="193"/>
      <c r="FQ1102" s="28"/>
      <c r="FR1102" s="28"/>
      <c r="FS1102" s="28"/>
      <c r="FX1102" s="193"/>
      <c r="FZ1102" s="28"/>
      <c r="GA1102" s="28"/>
      <c r="GB1102" s="28"/>
      <c r="GG1102" s="193"/>
      <c r="GI1102" s="28"/>
      <c r="GJ1102" s="28"/>
      <c r="GK1102" s="28"/>
      <c r="GP1102" s="193"/>
      <c r="GR1102" s="28"/>
      <c r="GS1102" s="28"/>
      <c r="GT1102" s="28"/>
      <c r="GY1102" s="193"/>
      <c r="HA1102" s="28"/>
      <c r="HB1102" s="28"/>
      <c r="HC1102" s="28"/>
      <c r="HH1102" s="193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205" t="s">
        <v>2346</v>
      </c>
      <c r="B1103" s="28"/>
      <c r="C1103" s="378"/>
      <c r="D1103" s="376" t="s">
        <v>132</v>
      </c>
      <c r="E1103" s="50">
        <f>COUNTIF($A$712:$BAG$785,A1103)</f>
        <v>0</v>
      </c>
      <c r="F1103" s="279">
        <f>SUM(G1103:K1103)</f>
        <v>0</v>
      </c>
      <c r="N1103" s="28"/>
      <c r="R1103" s="193"/>
      <c r="T1103" s="28"/>
      <c r="U1103" s="28"/>
      <c r="V1103" s="28"/>
      <c r="AA1103" s="193"/>
      <c r="AC1103" s="28"/>
      <c r="AD1103" s="28"/>
      <c r="AE1103" s="28"/>
      <c r="AJ1103" s="193"/>
      <c r="AL1103" s="28"/>
      <c r="AM1103" s="28"/>
      <c r="AN1103" s="28"/>
      <c r="AS1103" s="193"/>
      <c r="AU1103" s="28"/>
      <c r="AV1103" s="28"/>
      <c r="AW1103" s="28"/>
      <c r="BB1103" s="193"/>
      <c r="BD1103" s="28"/>
      <c r="BE1103" s="28"/>
      <c r="BF1103" s="28"/>
      <c r="BK1103" s="193"/>
      <c r="BM1103" s="28"/>
      <c r="BN1103" s="28"/>
      <c r="BO1103" s="28"/>
      <c r="BT1103" s="193"/>
      <c r="BV1103" s="28"/>
      <c r="BW1103" s="28"/>
      <c r="BX1103" s="28"/>
      <c r="CC1103" s="193"/>
      <c r="CE1103" s="28"/>
      <c r="CF1103" s="28"/>
      <c r="CG1103" s="28"/>
      <c r="CL1103" s="193"/>
      <c r="CN1103" s="28"/>
      <c r="CO1103" s="28"/>
      <c r="CP1103" s="28"/>
      <c r="CU1103" s="193"/>
      <c r="CW1103" s="28"/>
      <c r="CX1103" s="28"/>
      <c r="CY1103" s="28"/>
      <c r="DD1103" s="193"/>
      <c r="DF1103" s="28"/>
      <c r="DG1103" s="28"/>
      <c r="DH1103" s="28"/>
      <c r="DM1103" s="193"/>
      <c r="DO1103" s="28"/>
      <c r="DP1103" s="28"/>
      <c r="DQ1103" s="28"/>
      <c r="DV1103" s="193"/>
      <c r="DX1103" s="28"/>
      <c r="DY1103" s="28"/>
      <c r="DZ1103" s="28"/>
      <c r="EE1103" s="193"/>
      <c r="EG1103" s="28"/>
      <c r="EH1103" s="28"/>
      <c r="EI1103" s="28"/>
      <c r="EN1103" s="193"/>
      <c r="EP1103" s="28"/>
      <c r="EQ1103" s="28"/>
      <c r="ER1103" s="28"/>
      <c r="EW1103" s="193"/>
      <c r="EY1103" s="28"/>
      <c r="EZ1103" s="28"/>
      <c r="FA1103" s="28"/>
      <c r="FF1103" s="193"/>
      <c r="FH1103" s="28"/>
      <c r="FI1103" s="28"/>
      <c r="FJ1103" s="28"/>
      <c r="FO1103" s="193"/>
      <c r="FQ1103" s="28"/>
      <c r="FR1103" s="28"/>
      <c r="FS1103" s="28"/>
      <c r="FX1103" s="193"/>
      <c r="FZ1103" s="28"/>
      <c r="GA1103" s="28"/>
      <c r="GB1103" s="28"/>
      <c r="GG1103" s="193"/>
      <c r="GI1103" s="28"/>
      <c r="GJ1103" s="28"/>
      <c r="GK1103" s="28"/>
      <c r="GP1103" s="193"/>
      <c r="GR1103" s="28"/>
      <c r="GS1103" s="28"/>
      <c r="GT1103" s="28"/>
      <c r="GY1103" s="193"/>
      <c r="HA1103" s="28"/>
      <c r="HB1103" s="28"/>
      <c r="HC1103" s="28"/>
      <c r="HH1103" s="193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11" t="s">
        <v>1614</v>
      </c>
      <c r="B1104" s="378"/>
      <c r="C1104" s="378"/>
      <c r="D1104" s="1" t="s">
        <v>131</v>
      </c>
      <c r="E1104" s="50">
        <f>COUNTIF($A$712:$BAG$785,A1104)</f>
        <v>7</v>
      </c>
      <c r="F1104" s="279">
        <f>SUM(G1104:K1104)</f>
        <v>0</v>
      </c>
      <c r="N1104" s="28"/>
      <c r="R1104" s="193"/>
      <c r="T1104" s="28"/>
      <c r="U1104" s="28"/>
      <c r="V1104" s="28"/>
      <c r="AA1104" s="193"/>
      <c r="AC1104" s="28"/>
      <c r="AD1104" s="28"/>
      <c r="AE1104" s="28"/>
      <c r="AJ1104" s="193"/>
      <c r="AL1104" s="28"/>
      <c r="AM1104" s="28"/>
      <c r="AN1104" s="28"/>
      <c r="AS1104" s="193"/>
      <c r="AU1104" s="28"/>
      <c r="AV1104" s="28"/>
      <c r="AW1104" s="28"/>
      <c r="BB1104" s="193"/>
      <c r="BD1104" s="28"/>
      <c r="BE1104" s="28"/>
      <c r="BF1104" s="28"/>
      <c r="BK1104" s="193"/>
      <c r="BM1104" s="28"/>
      <c r="BN1104" s="28"/>
      <c r="BO1104" s="28"/>
      <c r="BT1104" s="193"/>
      <c r="BV1104" s="28"/>
      <c r="BW1104" s="28"/>
      <c r="BX1104" s="28"/>
      <c r="CC1104" s="193"/>
      <c r="CE1104" s="28"/>
      <c r="CF1104" s="28"/>
      <c r="CG1104" s="28"/>
      <c r="CL1104" s="193"/>
      <c r="CN1104" s="28"/>
      <c r="CO1104" s="28"/>
      <c r="CP1104" s="28"/>
      <c r="CU1104" s="193"/>
      <c r="CW1104" s="28"/>
      <c r="CX1104" s="28"/>
      <c r="CY1104" s="28"/>
      <c r="DD1104" s="193"/>
      <c r="DF1104" s="28"/>
      <c r="DG1104" s="28"/>
      <c r="DH1104" s="28"/>
      <c r="DM1104" s="193"/>
      <c r="DO1104" s="28"/>
      <c r="DP1104" s="28"/>
      <c r="DQ1104" s="28"/>
      <c r="DV1104" s="193"/>
      <c r="DX1104" s="28"/>
      <c r="DY1104" s="28"/>
      <c r="DZ1104" s="28"/>
      <c r="EE1104" s="193"/>
      <c r="EG1104" s="28"/>
      <c r="EH1104" s="28"/>
      <c r="EI1104" s="28"/>
      <c r="EN1104" s="193"/>
      <c r="EP1104" s="28"/>
      <c r="EQ1104" s="28"/>
      <c r="ER1104" s="28"/>
      <c r="EW1104" s="193"/>
      <c r="EY1104" s="28"/>
      <c r="EZ1104" s="28"/>
      <c r="FA1104" s="28"/>
      <c r="FF1104" s="193"/>
      <c r="FH1104" s="28"/>
      <c r="FI1104" s="28"/>
      <c r="FJ1104" s="28"/>
      <c r="FO1104" s="193"/>
      <c r="FQ1104" s="28"/>
      <c r="FR1104" s="28"/>
      <c r="FS1104" s="28"/>
      <c r="FX1104" s="193"/>
      <c r="FZ1104" s="28"/>
      <c r="GA1104" s="28"/>
      <c r="GB1104" s="28"/>
      <c r="GG1104" s="193"/>
      <c r="GI1104" s="28"/>
      <c r="GJ1104" s="28"/>
      <c r="GK1104" s="28"/>
      <c r="GP1104" s="193"/>
      <c r="GR1104" s="28"/>
      <c r="GS1104" s="28"/>
      <c r="GT1104" s="28"/>
      <c r="GY1104" s="193"/>
      <c r="HA1104" s="28"/>
      <c r="HB1104" s="28"/>
      <c r="HC1104" s="28"/>
      <c r="HH1104" s="193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311" t="s">
        <v>1944</v>
      </c>
      <c r="B1105" s="378"/>
      <c r="C1105" s="378"/>
      <c r="D1105" s="1" t="s">
        <v>131</v>
      </c>
      <c r="E1105" s="50">
        <f>COUNTIF($A$712:$BAG$785,A1105)</f>
        <v>20</v>
      </c>
      <c r="F1105" s="279">
        <f>SUM(G1105:K1105)</f>
        <v>0</v>
      </c>
      <c r="N1105" s="28"/>
      <c r="R1105" s="193"/>
      <c r="T1105" s="28"/>
      <c r="U1105" s="28"/>
      <c r="V1105" s="28"/>
      <c r="AA1105" s="193"/>
      <c r="AC1105" s="28"/>
      <c r="AD1105" s="28"/>
      <c r="AE1105" s="28"/>
      <c r="AJ1105" s="193"/>
      <c r="AL1105" s="28"/>
      <c r="AM1105" s="28"/>
      <c r="AN1105" s="28"/>
      <c r="AS1105" s="193"/>
      <c r="AU1105" s="28"/>
      <c r="AV1105" s="28"/>
      <c r="AW1105" s="28"/>
      <c r="BB1105" s="193"/>
      <c r="BD1105" s="28"/>
      <c r="BE1105" s="28"/>
      <c r="BF1105" s="28"/>
      <c r="BK1105" s="193"/>
      <c r="BM1105" s="28"/>
      <c r="BN1105" s="28"/>
      <c r="BO1105" s="28"/>
      <c r="BT1105" s="193"/>
      <c r="BV1105" s="28"/>
      <c r="BW1105" s="28"/>
      <c r="BX1105" s="28"/>
      <c r="CC1105" s="193"/>
      <c r="CE1105" s="28"/>
      <c r="CF1105" s="28"/>
      <c r="CG1105" s="28"/>
      <c r="CL1105" s="193"/>
      <c r="CN1105" s="28"/>
      <c r="CO1105" s="28"/>
      <c r="CP1105" s="28"/>
      <c r="CU1105" s="193"/>
      <c r="CW1105" s="28"/>
      <c r="CX1105" s="28"/>
      <c r="CY1105" s="28"/>
      <c r="DD1105" s="193"/>
      <c r="DF1105" s="28"/>
      <c r="DG1105" s="28"/>
      <c r="DH1105" s="28"/>
      <c r="DM1105" s="193"/>
      <c r="DO1105" s="28"/>
      <c r="DP1105" s="28"/>
      <c r="DQ1105" s="28"/>
      <c r="DV1105" s="193"/>
      <c r="DX1105" s="28"/>
      <c r="DY1105" s="28"/>
      <c r="DZ1105" s="28"/>
      <c r="EE1105" s="193"/>
      <c r="EG1105" s="28"/>
      <c r="EH1105" s="28"/>
      <c r="EI1105" s="28"/>
      <c r="EN1105" s="193"/>
      <c r="EP1105" s="28"/>
      <c r="EQ1105" s="28"/>
      <c r="ER1105" s="28"/>
      <c r="EW1105" s="193"/>
      <c r="EY1105" s="28"/>
      <c r="EZ1105" s="28"/>
      <c r="FA1105" s="28"/>
      <c r="FF1105" s="193"/>
      <c r="FH1105" s="28"/>
      <c r="FI1105" s="28"/>
      <c r="FJ1105" s="28"/>
      <c r="FO1105" s="193"/>
      <c r="FQ1105" s="28"/>
      <c r="FR1105" s="28"/>
      <c r="FS1105" s="28"/>
      <c r="FX1105" s="193"/>
      <c r="FZ1105" s="28"/>
      <c r="GA1105" s="28"/>
      <c r="GB1105" s="28"/>
      <c r="GG1105" s="193"/>
      <c r="GI1105" s="28"/>
      <c r="GJ1105" s="28"/>
      <c r="GK1105" s="28"/>
      <c r="GP1105" s="193"/>
      <c r="GR1105" s="28"/>
      <c r="GS1105" s="28"/>
      <c r="GT1105" s="28"/>
      <c r="GY1105" s="193"/>
      <c r="HA1105" s="28"/>
      <c r="HB1105" s="28"/>
      <c r="HC1105" s="28"/>
      <c r="HH1105" s="193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5" t="s">
        <v>2976</v>
      </c>
      <c r="B1106" s="28"/>
      <c r="C1106" s="271"/>
      <c r="D1106" s="376" t="s">
        <v>129</v>
      </c>
      <c r="E1106" s="50">
        <f>COUNTIF($A$712:$BAG$785,A1106)</f>
        <v>0</v>
      </c>
      <c r="F1106" s="279">
        <f>SUM(G1106:K1106)</f>
        <v>0</v>
      </c>
      <c r="H1106" s="396"/>
      <c r="N1106" s="28"/>
      <c r="R1106" s="193"/>
      <c r="T1106" s="28"/>
      <c r="U1106" s="28"/>
      <c r="V1106" s="28"/>
      <c r="AA1106" s="193"/>
      <c r="AC1106" s="28"/>
      <c r="AD1106" s="28"/>
      <c r="AE1106" s="28"/>
      <c r="AJ1106" s="193"/>
      <c r="AL1106" s="28"/>
      <c r="AM1106" s="28"/>
      <c r="AN1106" s="28"/>
      <c r="AS1106" s="193"/>
      <c r="AU1106" s="28"/>
      <c r="AV1106" s="28"/>
      <c r="AW1106" s="28"/>
      <c r="BB1106" s="193"/>
      <c r="BD1106" s="28"/>
      <c r="BE1106" s="28"/>
      <c r="BF1106" s="28"/>
      <c r="BK1106" s="193"/>
      <c r="BM1106" s="28"/>
      <c r="BN1106" s="28"/>
      <c r="BO1106" s="28"/>
      <c r="BT1106" s="193"/>
      <c r="BV1106" s="28"/>
      <c r="BW1106" s="28"/>
      <c r="BX1106" s="28"/>
      <c r="CC1106" s="193"/>
      <c r="CE1106" s="28"/>
      <c r="CF1106" s="28"/>
      <c r="CG1106" s="28"/>
      <c r="CL1106" s="193"/>
      <c r="CN1106" s="28"/>
      <c r="CO1106" s="28"/>
      <c r="CP1106" s="28"/>
      <c r="CU1106" s="193"/>
      <c r="CW1106" s="28"/>
      <c r="CX1106" s="28"/>
      <c r="CY1106" s="28"/>
      <c r="DD1106" s="193"/>
      <c r="DF1106" s="28"/>
      <c r="DG1106" s="28"/>
      <c r="DH1106" s="28"/>
      <c r="DM1106" s="193"/>
      <c r="DO1106" s="28"/>
      <c r="DP1106" s="28"/>
      <c r="DQ1106" s="28"/>
      <c r="DV1106" s="193"/>
      <c r="DX1106" s="28"/>
      <c r="DY1106" s="28"/>
      <c r="DZ1106" s="28"/>
      <c r="EE1106" s="193"/>
      <c r="EG1106" s="28"/>
      <c r="EH1106" s="28"/>
      <c r="EI1106" s="28"/>
      <c r="EN1106" s="193"/>
      <c r="EP1106" s="28"/>
      <c r="EQ1106" s="28"/>
      <c r="ER1106" s="28"/>
      <c r="EW1106" s="193"/>
      <c r="EY1106" s="28"/>
      <c r="EZ1106" s="28"/>
      <c r="FA1106" s="28"/>
      <c r="FF1106" s="193"/>
      <c r="FH1106" s="28"/>
      <c r="FI1106" s="28"/>
      <c r="FJ1106" s="28"/>
      <c r="FO1106" s="193"/>
      <c r="FQ1106" s="28"/>
      <c r="FR1106" s="28"/>
      <c r="FS1106" s="28"/>
      <c r="FX1106" s="193"/>
      <c r="FZ1106" s="28"/>
      <c r="GA1106" s="28"/>
      <c r="GB1106" s="28"/>
      <c r="GG1106" s="193"/>
      <c r="GI1106" s="28"/>
      <c r="GJ1106" s="28"/>
      <c r="GK1106" s="28"/>
      <c r="GP1106" s="193"/>
      <c r="GR1106" s="28"/>
      <c r="GS1106" s="28"/>
      <c r="GT1106" s="28"/>
      <c r="GY1106" s="193"/>
      <c r="HA1106" s="28"/>
      <c r="HB1106" s="28"/>
      <c r="HC1106" s="28"/>
      <c r="HH1106" s="193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5" t="s">
        <v>2935</v>
      </c>
      <c r="B1107" s="39"/>
      <c r="C1107" s="39"/>
      <c r="D1107" s="376" t="s">
        <v>130</v>
      </c>
      <c r="E1107" s="50">
        <f>COUNTIF($A$712:$BAG$785,A1107)</f>
        <v>8</v>
      </c>
      <c r="F1107" s="279">
        <f>SUM(G1107:K1107)</f>
        <v>0</v>
      </c>
      <c r="H1107" s="396"/>
      <c r="N1107" s="28"/>
      <c r="R1107" s="193"/>
      <c r="T1107" s="28"/>
      <c r="U1107" s="28"/>
      <c r="V1107" s="28"/>
      <c r="AA1107" s="193"/>
      <c r="AC1107" s="28"/>
      <c r="AD1107" s="28"/>
      <c r="AE1107" s="28"/>
      <c r="AJ1107" s="193"/>
      <c r="AL1107" s="28"/>
      <c r="AM1107" s="28"/>
      <c r="AN1107" s="28"/>
      <c r="AS1107" s="193"/>
      <c r="AU1107" s="28"/>
      <c r="AV1107" s="28"/>
      <c r="AW1107" s="28"/>
      <c r="BB1107" s="193"/>
      <c r="BD1107" s="28"/>
      <c r="BE1107" s="28"/>
      <c r="BF1107" s="28"/>
      <c r="BK1107" s="193"/>
      <c r="BM1107" s="28"/>
      <c r="BN1107" s="28"/>
      <c r="BO1107" s="28"/>
      <c r="BT1107" s="193"/>
      <c r="BV1107" s="28"/>
      <c r="BW1107" s="28"/>
      <c r="BX1107" s="28"/>
      <c r="CC1107" s="193"/>
      <c r="CE1107" s="28"/>
      <c r="CF1107" s="28"/>
      <c r="CG1107" s="28"/>
      <c r="CL1107" s="193"/>
      <c r="CN1107" s="28"/>
      <c r="CO1107" s="28"/>
      <c r="CP1107" s="28"/>
      <c r="CU1107" s="193"/>
      <c r="CW1107" s="28"/>
      <c r="CX1107" s="28"/>
      <c r="CY1107" s="28"/>
      <c r="DD1107" s="193"/>
      <c r="DF1107" s="28"/>
      <c r="DG1107" s="28"/>
      <c r="DH1107" s="28"/>
      <c r="DM1107" s="193"/>
      <c r="DO1107" s="28"/>
      <c r="DP1107" s="28"/>
      <c r="DQ1107" s="28"/>
      <c r="DV1107" s="193"/>
      <c r="DX1107" s="28"/>
      <c r="DY1107" s="28"/>
      <c r="DZ1107" s="28"/>
      <c r="EE1107" s="193"/>
      <c r="EG1107" s="28"/>
      <c r="EH1107" s="28"/>
      <c r="EI1107" s="28"/>
      <c r="EN1107" s="193"/>
      <c r="EP1107" s="28"/>
      <c r="EQ1107" s="28"/>
      <c r="ER1107" s="28"/>
      <c r="EW1107" s="193"/>
      <c r="EY1107" s="28"/>
      <c r="EZ1107" s="28"/>
      <c r="FA1107" s="28"/>
      <c r="FF1107" s="193"/>
      <c r="FH1107" s="28"/>
      <c r="FI1107" s="28"/>
      <c r="FJ1107" s="28"/>
      <c r="FO1107" s="193"/>
      <c r="FQ1107" s="28"/>
      <c r="FR1107" s="28"/>
      <c r="FS1107" s="28"/>
      <c r="FX1107" s="193"/>
      <c r="FZ1107" s="28"/>
      <c r="GA1107" s="28"/>
      <c r="GB1107" s="28"/>
      <c r="GG1107" s="193"/>
      <c r="GI1107" s="28"/>
      <c r="GJ1107" s="28"/>
      <c r="GK1107" s="28"/>
      <c r="GP1107" s="193"/>
      <c r="GR1107" s="28"/>
      <c r="GS1107" s="28"/>
      <c r="GT1107" s="28"/>
      <c r="GY1107" s="193"/>
      <c r="HA1107" s="28"/>
      <c r="HB1107" s="28"/>
      <c r="HC1107" s="28"/>
      <c r="HH1107" s="193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5" t="s">
        <v>2426</v>
      </c>
      <c r="B1108" s="28"/>
      <c r="C1108" s="271"/>
      <c r="D1108" s="376" t="s">
        <v>132</v>
      </c>
      <c r="E1108" s="50">
        <f>COUNTIF($A$712:$BAG$785,A1108)</f>
        <v>5</v>
      </c>
      <c r="F1108" s="279">
        <f>SUM(G1108:K1108)</f>
        <v>0</v>
      </c>
      <c r="H1108" s="402"/>
      <c r="I1108" s="402"/>
      <c r="N1108" s="28"/>
      <c r="R1108" s="193"/>
      <c r="T1108" s="28"/>
      <c r="U1108" s="28"/>
      <c r="V1108" s="28"/>
      <c r="AA1108" s="193"/>
      <c r="AC1108" s="28"/>
      <c r="AD1108" s="28"/>
      <c r="AE1108" s="28"/>
      <c r="AJ1108" s="193"/>
      <c r="AL1108" s="28"/>
      <c r="AM1108" s="28"/>
      <c r="AN1108" s="28"/>
      <c r="AS1108" s="193"/>
      <c r="AU1108" s="28"/>
      <c r="AV1108" s="28"/>
      <c r="AW1108" s="28"/>
      <c r="BB1108" s="193"/>
      <c r="BD1108" s="28"/>
      <c r="BE1108" s="28"/>
      <c r="BF1108" s="28"/>
      <c r="BK1108" s="193"/>
      <c r="BM1108" s="28"/>
      <c r="BN1108" s="28"/>
      <c r="BO1108" s="28"/>
      <c r="BT1108" s="193"/>
      <c r="BV1108" s="28"/>
      <c r="BW1108" s="28"/>
      <c r="BX1108" s="28"/>
      <c r="CC1108" s="193"/>
      <c r="CE1108" s="28"/>
      <c r="CF1108" s="28"/>
      <c r="CG1108" s="28"/>
      <c r="CL1108" s="193"/>
      <c r="CN1108" s="28"/>
      <c r="CO1108" s="28"/>
      <c r="CP1108" s="28"/>
      <c r="CU1108" s="193"/>
      <c r="CW1108" s="28"/>
      <c r="CX1108" s="28"/>
      <c r="CY1108" s="28"/>
      <c r="DD1108" s="193"/>
      <c r="DF1108" s="28"/>
      <c r="DG1108" s="28"/>
      <c r="DH1108" s="28"/>
      <c r="DM1108" s="193"/>
      <c r="DO1108" s="28"/>
      <c r="DP1108" s="28"/>
      <c r="DQ1108" s="28"/>
      <c r="DV1108" s="193"/>
      <c r="DX1108" s="28"/>
      <c r="DY1108" s="28"/>
      <c r="DZ1108" s="28"/>
      <c r="EE1108" s="193"/>
      <c r="EG1108" s="28"/>
      <c r="EH1108" s="28"/>
      <c r="EI1108" s="28"/>
      <c r="EN1108" s="193"/>
      <c r="EP1108" s="28"/>
      <c r="EQ1108" s="28"/>
      <c r="ER1108" s="28"/>
      <c r="EW1108" s="193"/>
      <c r="EY1108" s="28"/>
      <c r="EZ1108" s="28"/>
      <c r="FA1108" s="28"/>
      <c r="FF1108" s="193"/>
      <c r="FH1108" s="28"/>
      <c r="FI1108" s="28"/>
      <c r="FJ1108" s="28"/>
      <c r="FO1108" s="193"/>
      <c r="FQ1108" s="28"/>
      <c r="FR1108" s="28"/>
      <c r="FS1108" s="28"/>
      <c r="FX1108" s="193"/>
      <c r="FZ1108" s="28"/>
      <c r="GA1108" s="28"/>
      <c r="GB1108" s="28"/>
      <c r="GG1108" s="193"/>
      <c r="GI1108" s="28"/>
      <c r="GJ1108" s="28"/>
      <c r="GK1108" s="28"/>
      <c r="GP1108" s="193"/>
      <c r="GR1108" s="28"/>
      <c r="GS1108" s="28"/>
      <c r="GT1108" s="28"/>
      <c r="GY1108" s="193"/>
      <c r="HA1108" s="28"/>
      <c r="HB1108" s="28"/>
      <c r="HC1108" s="28"/>
      <c r="HH1108" s="193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205" t="s">
        <v>3177</v>
      </c>
      <c r="B1109" s="28"/>
      <c r="C1109" s="271"/>
      <c r="D1109" s="376" t="s">
        <v>129</v>
      </c>
      <c r="E1109" s="50">
        <f>COUNTIF($A$712:$BAG$785,A1109)</f>
        <v>0</v>
      </c>
      <c r="F1109" s="279">
        <f>SUM(G1109:K1109)</f>
        <v>0</v>
      </c>
      <c r="N1109" s="28"/>
      <c r="R1109" s="193"/>
      <c r="T1109" s="28"/>
      <c r="U1109" s="28"/>
      <c r="V1109" s="28"/>
      <c r="AA1109" s="193"/>
      <c r="AC1109" s="28"/>
      <c r="AD1109" s="28"/>
      <c r="AE1109" s="28"/>
      <c r="AJ1109" s="193"/>
      <c r="AL1109" s="28"/>
      <c r="AM1109" s="28"/>
      <c r="AN1109" s="28"/>
      <c r="AS1109" s="193"/>
      <c r="AU1109" s="28"/>
      <c r="AV1109" s="28"/>
      <c r="AW1109" s="28"/>
      <c r="BB1109" s="193"/>
      <c r="BD1109" s="28"/>
      <c r="BE1109" s="28"/>
      <c r="BF1109" s="28"/>
      <c r="BK1109" s="193"/>
      <c r="BM1109" s="28"/>
      <c r="BN1109" s="28"/>
      <c r="BO1109" s="28"/>
      <c r="BT1109" s="193"/>
      <c r="BV1109" s="28"/>
      <c r="BW1109" s="28"/>
      <c r="BX1109" s="28"/>
      <c r="CC1109" s="193"/>
      <c r="CE1109" s="28"/>
      <c r="CF1109" s="28"/>
      <c r="CG1109" s="28"/>
      <c r="CL1109" s="193"/>
      <c r="CN1109" s="28"/>
      <c r="CO1109" s="28"/>
      <c r="CP1109" s="28"/>
      <c r="CU1109" s="193"/>
      <c r="CW1109" s="28"/>
      <c r="CX1109" s="28"/>
      <c r="CY1109" s="28"/>
      <c r="DD1109" s="193"/>
      <c r="DF1109" s="28"/>
      <c r="DG1109" s="28"/>
      <c r="DH1109" s="28"/>
      <c r="DM1109" s="193"/>
      <c r="DO1109" s="28"/>
      <c r="DP1109" s="28"/>
      <c r="DQ1109" s="28"/>
      <c r="DV1109" s="193"/>
      <c r="DX1109" s="28"/>
      <c r="DY1109" s="28"/>
      <c r="DZ1109" s="28"/>
      <c r="EE1109" s="193"/>
      <c r="EG1109" s="28"/>
      <c r="EH1109" s="28"/>
      <c r="EI1109" s="28"/>
      <c r="EN1109" s="193"/>
      <c r="EP1109" s="28"/>
      <c r="EQ1109" s="28"/>
      <c r="ER1109" s="28"/>
      <c r="EW1109" s="193"/>
      <c r="EY1109" s="28"/>
      <c r="EZ1109" s="28"/>
      <c r="FA1109" s="28"/>
      <c r="FF1109" s="193"/>
      <c r="FH1109" s="28"/>
      <c r="FI1109" s="28"/>
      <c r="FJ1109" s="28"/>
      <c r="FO1109" s="193"/>
      <c r="FQ1109" s="28"/>
      <c r="FR1109" s="28"/>
      <c r="FS1109" s="28"/>
      <c r="FX1109" s="193"/>
      <c r="FZ1109" s="28"/>
      <c r="GA1109" s="28"/>
      <c r="GB1109" s="28"/>
      <c r="GG1109" s="193"/>
      <c r="GI1109" s="28"/>
      <c r="GJ1109" s="28"/>
      <c r="GK1109" s="28"/>
      <c r="GP1109" s="193"/>
      <c r="GR1109" s="28"/>
      <c r="GS1109" s="28"/>
      <c r="GT1109" s="28"/>
      <c r="GY1109" s="193"/>
      <c r="HA1109" s="28"/>
      <c r="HB1109" s="28"/>
      <c r="HC1109" s="28"/>
      <c r="HH1109" s="193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11" t="s">
        <v>457</v>
      </c>
      <c r="B1110" s="378"/>
      <c r="C1110" s="378"/>
      <c r="D1110" s="376" t="s">
        <v>137</v>
      </c>
      <c r="E1110" s="50">
        <f>COUNTIF($A$712:$BAG$785,A1110)</f>
        <v>8</v>
      </c>
      <c r="F1110" s="279">
        <f>SUM(G1110:K1110)</f>
        <v>0</v>
      </c>
      <c r="H1110" s="396"/>
      <c r="N1110" s="28"/>
      <c r="R1110" s="193"/>
      <c r="T1110" s="28"/>
      <c r="U1110" s="28"/>
      <c r="V1110" s="28"/>
      <c r="AA1110" s="193"/>
      <c r="AC1110" s="28"/>
      <c r="AD1110" s="28"/>
      <c r="AE1110" s="28"/>
      <c r="AJ1110" s="193"/>
      <c r="AL1110" s="28"/>
      <c r="AM1110" s="28"/>
      <c r="AN1110" s="28"/>
      <c r="AS1110" s="193"/>
      <c r="AU1110" s="28"/>
      <c r="AV1110" s="28"/>
      <c r="AW1110" s="28"/>
      <c r="BB1110" s="193"/>
      <c r="BD1110" s="28"/>
      <c r="BE1110" s="28"/>
      <c r="BF1110" s="28"/>
      <c r="BK1110" s="193"/>
      <c r="BM1110" s="28"/>
      <c r="BN1110" s="28"/>
      <c r="BO1110" s="28"/>
      <c r="BT1110" s="193"/>
      <c r="BV1110" s="28"/>
      <c r="BW1110" s="28"/>
      <c r="BX1110" s="28"/>
      <c r="CC1110" s="193"/>
      <c r="CE1110" s="28"/>
      <c r="CF1110" s="28"/>
      <c r="CG1110" s="28"/>
      <c r="CL1110" s="193"/>
      <c r="CN1110" s="28"/>
      <c r="CO1110" s="28"/>
      <c r="CP1110" s="28"/>
      <c r="CU1110" s="193"/>
      <c r="CW1110" s="28"/>
      <c r="CX1110" s="28"/>
      <c r="CY1110" s="28"/>
      <c r="DD1110" s="193"/>
      <c r="DF1110" s="28"/>
      <c r="DG1110" s="28"/>
      <c r="DH1110" s="28"/>
      <c r="DM1110" s="193"/>
      <c r="DO1110" s="28"/>
      <c r="DP1110" s="28"/>
      <c r="DQ1110" s="28"/>
      <c r="DV1110" s="193"/>
      <c r="DX1110" s="28"/>
      <c r="DY1110" s="28"/>
      <c r="DZ1110" s="28"/>
      <c r="EE1110" s="193"/>
      <c r="EG1110" s="28"/>
      <c r="EH1110" s="28"/>
      <c r="EI1110" s="28"/>
      <c r="EN1110" s="193"/>
      <c r="EP1110" s="28"/>
      <c r="EQ1110" s="28"/>
      <c r="ER1110" s="28"/>
      <c r="EW1110" s="193"/>
      <c r="EY1110" s="28"/>
      <c r="EZ1110" s="28"/>
      <c r="FA1110" s="28"/>
      <c r="FF1110" s="193"/>
      <c r="FH1110" s="28"/>
      <c r="FI1110" s="28"/>
      <c r="FJ1110" s="28"/>
      <c r="FO1110" s="193"/>
      <c r="FQ1110" s="28"/>
      <c r="FR1110" s="28"/>
      <c r="FS1110" s="28"/>
      <c r="FX1110" s="193"/>
      <c r="FZ1110" s="28"/>
      <c r="GA1110" s="28"/>
      <c r="GB1110" s="28"/>
      <c r="GG1110" s="193"/>
      <c r="GI1110" s="28"/>
      <c r="GJ1110" s="28"/>
      <c r="GK1110" s="28"/>
      <c r="GP1110" s="193"/>
      <c r="GR1110" s="28"/>
      <c r="GS1110" s="28"/>
      <c r="GT1110" s="28"/>
      <c r="GY1110" s="193"/>
      <c r="HA1110" s="28"/>
      <c r="HB1110" s="28"/>
      <c r="HC1110" s="28"/>
      <c r="HH1110" s="193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">
      <c r="A1111" s="205" t="s">
        <v>2319</v>
      </c>
      <c r="B1111" s="28"/>
      <c r="C1111" s="271"/>
      <c r="D1111" s="376" t="s">
        <v>129</v>
      </c>
      <c r="E1111" s="50">
        <f>COUNTIF($A$712:$BAG$785,A1111)</f>
        <v>1</v>
      </c>
      <c r="F1111" s="279">
        <f>SUM(G1111:K1111)</f>
        <v>0</v>
      </c>
      <c r="N1111" s="28"/>
      <c r="R1111" s="193"/>
      <c r="T1111" s="28"/>
      <c r="U1111" s="28"/>
      <c r="V1111" s="28"/>
      <c r="AA1111" s="193"/>
      <c r="AC1111" s="28"/>
      <c r="AD1111" s="28"/>
      <c r="AE1111" s="28"/>
      <c r="AJ1111" s="193"/>
      <c r="AL1111" s="28"/>
      <c r="AM1111" s="28"/>
      <c r="AN1111" s="28"/>
      <c r="AS1111" s="193"/>
      <c r="AU1111" s="28"/>
      <c r="AV1111" s="28"/>
      <c r="AW1111" s="28"/>
      <c r="BB1111" s="193"/>
      <c r="BD1111" s="28"/>
      <c r="BE1111" s="28"/>
      <c r="BF1111" s="28"/>
      <c r="BK1111" s="193"/>
      <c r="BM1111" s="28"/>
      <c r="BN1111" s="28"/>
      <c r="BO1111" s="28"/>
      <c r="BT1111" s="193"/>
      <c r="BV1111" s="28"/>
      <c r="BW1111" s="28"/>
      <c r="BX1111" s="28"/>
      <c r="CC1111" s="193"/>
      <c r="CE1111" s="28"/>
      <c r="CF1111" s="28"/>
      <c r="CG1111" s="28"/>
      <c r="CL1111" s="193"/>
      <c r="CN1111" s="28"/>
      <c r="CO1111" s="28"/>
      <c r="CP1111" s="28"/>
      <c r="CU1111" s="193"/>
      <c r="CW1111" s="28"/>
      <c r="CX1111" s="28"/>
      <c r="CY1111" s="28"/>
      <c r="DD1111" s="193"/>
      <c r="DF1111" s="28"/>
      <c r="DG1111" s="28"/>
      <c r="DH1111" s="28"/>
      <c r="DM1111" s="193"/>
      <c r="DO1111" s="28"/>
      <c r="DP1111" s="28"/>
      <c r="DQ1111" s="28"/>
      <c r="DV1111" s="193"/>
      <c r="DX1111" s="28"/>
      <c r="DY1111" s="28"/>
      <c r="DZ1111" s="28"/>
      <c r="EE1111" s="193"/>
      <c r="EG1111" s="28"/>
      <c r="EH1111" s="28"/>
      <c r="EI1111" s="28"/>
      <c r="EN1111" s="193"/>
      <c r="EP1111" s="28"/>
      <c r="EQ1111" s="28"/>
      <c r="ER1111" s="28"/>
      <c r="EW1111" s="193"/>
      <c r="EY1111" s="28"/>
      <c r="EZ1111" s="28"/>
      <c r="FA1111" s="28"/>
      <c r="FF1111" s="193"/>
      <c r="FH1111" s="28"/>
      <c r="FI1111" s="28"/>
      <c r="FJ1111" s="28"/>
      <c r="FO1111" s="193"/>
      <c r="FQ1111" s="28"/>
      <c r="FR1111" s="28"/>
      <c r="FS1111" s="28"/>
      <c r="FX1111" s="193"/>
      <c r="FZ1111" s="28"/>
      <c r="GA1111" s="28"/>
      <c r="GB1111" s="28"/>
      <c r="GG1111" s="193"/>
      <c r="GI1111" s="28"/>
      <c r="GJ1111" s="28"/>
      <c r="GK1111" s="28"/>
      <c r="GP1111" s="193"/>
      <c r="GR1111" s="28"/>
      <c r="GS1111" s="28"/>
      <c r="GT1111" s="28"/>
      <c r="GY1111" s="193"/>
      <c r="HA1111" s="28"/>
      <c r="HB1111" s="28"/>
      <c r="HC1111" s="28"/>
      <c r="HH1111" s="193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.75">
      <c r="A1112" s="311" t="s">
        <v>910</v>
      </c>
      <c r="B1112" s="274"/>
      <c r="C1112" s="375"/>
      <c r="D1112" s="376" t="s">
        <v>137</v>
      </c>
      <c r="E1112" s="50">
        <f>COUNTIF($A$712:$BAG$785,A1112)</f>
        <v>7</v>
      </c>
      <c r="F1112" s="279">
        <f>SUM(G1112:K1112)</f>
        <v>0</v>
      </c>
      <c r="N1112" s="28"/>
      <c r="R1112" s="193"/>
      <c r="T1112" s="28"/>
      <c r="U1112" s="28"/>
      <c r="V1112" s="28"/>
      <c r="AA1112" s="193"/>
      <c r="AC1112" s="28"/>
      <c r="AD1112" s="28"/>
      <c r="AE1112" s="28"/>
      <c r="AJ1112" s="193"/>
      <c r="AL1112" s="28"/>
      <c r="AM1112" s="28"/>
      <c r="AN1112" s="28"/>
      <c r="AS1112" s="193"/>
      <c r="AU1112" s="28"/>
      <c r="AV1112" s="28"/>
      <c r="AW1112" s="28"/>
      <c r="BB1112" s="193"/>
      <c r="BD1112" s="28"/>
      <c r="BE1112" s="28"/>
      <c r="BF1112" s="28"/>
      <c r="BK1112" s="193"/>
      <c r="BM1112" s="28"/>
      <c r="BN1112" s="28"/>
      <c r="BO1112" s="28"/>
      <c r="BT1112" s="193"/>
      <c r="BV1112" s="28"/>
      <c r="BW1112" s="28"/>
      <c r="BX1112" s="28"/>
      <c r="CC1112" s="193"/>
      <c r="CE1112" s="28"/>
      <c r="CF1112" s="28"/>
      <c r="CG1112" s="28"/>
      <c r="CL1112" s="193"/>
      <c r="CN1112" s="28"/>
      <c r="CO1112" s="28"/>
      <c r="CP1112" s="28"/>
      <c r="CU1112" s="193"/>
      <c r="CW1112" s="28"/>
      <c r="CX1112" s="28"/>
      <c r="CY1112" s="28"/>
      <c r="DD1112" s="193"/>
      <c r="DF1112" s="28"/>
      <c r="DG1112" s="28"/>
      <c r="DH1112" s="28"/>
      <c r="DM1112" s="193"/>
      <c r="DO1112" s="28"/>
      <c r="DP1112" s="28"/>
      <c r="DQ1112" s="28"/>
      <c r="DV1112" s="193"/>
      <c r="DX1112" s="28"/>
      <c r="DY1112" s="28"/>
      <c r="DZ1112" s="28"/>
      <c r="EE1112" s="193"/>
      <c r="EG1112" s="28"/>
      <c r="EH1112" s="28"/>
      <c r="EI1112" s="28"/>
      <c r="EN1112" s="193"/>
      <c r="EP1112" s="28"/>
      <c r="EQ1112" s="28"/>
      <c r="ER1112" s="28"/>
      <c r="EW1112" s="193"/>
      <c r="EY1112" s="28"/>
      <c r="EZ1112" s="28"/>
      <c r="FA1112" s="28"/>
      <c r="FF1112" s="193"/>
      <c r="FH1112" s="28"/>
      <c r="FI1112" s="28"/>
      <c r="FJ1112" s="28"/>
      <c r="FO1112" s="193"/>
      <c r="FQ1112" s="28"/>
      <c r="FR1112" s="28"/>
      <c r="FS1112" s="28"/>
      <c r="FX1112" s="193"/>
      <c r="FZ1112" s="28"/>
      <c r="GA1112" s="28"/>
      <c r="GB1112" s="28"/>
      <c r="GG1112" s="193"/>
      <c r="GI1112" s="28"/>
      <c r="GJ1112" s="28"/>
      <c r="GK1112" s="28"/>
      <c r="GP1112" s="193"/>
      <c r="GR1112" s="28"/>
      <c r="GS1112" s="28"/>
      <c r="GT1112" s="28"/>
      <c r="GY1112" s="193"/>
      <c r="HA1112" s="28"/>
      <c r="HB1112" s="28"/>
      <c r="HC1112" s="28"/>
      <c r="HH1112" s="193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11" t="s">
        <v>664</v>
      </c>
      <c r="B1113" s="375"/>
      <c r="C1113" s="375"/>
      <c r="D1113" s="376" t="s">
        <v>135</v>
      </c>
      <c r="E1113" s="50">
        <f>COUNTIF($A$712:$BAG$785,A1113)</f>
        <v>31</v>
      </c>
      <c r="F1113" s="279">
        <f>SUM(G1113:K1113)</f>
        <v>0</v>
      </c>
      <c r="N1113" s="28"/>
      <c r="R1113" s="193"/>
      <c r="T1113" s="28"/>
      <c r="U1113" s="28"/>
      <c r="V1113" s="28"/>
      <c r="AA1113" s="193"/>
      <c r="AC1113" s="28"/>
      <c r="AD1113" s="28"/>
      <c r="AE1113" s="28"/>
      <c r="AJ1113" s="193"/>
      <c r="AL1113" s="28"/>
      <c r="AM1113" s="28"/>
      <c r="AN1113" s="28"/>
      <c r="AS1113" s="193"/>
      <c r="AU1113" s="28"/>
      <c r="AV1113" s="28"/>
      <c r="AW1113" s="28"/>
      <c r="BB1113" s="193"/>
      <c r="BD1113" s="28"/>
      <c r="BE1113" s="28"/>
      <c r="BF1113" s="28"/>
      <c r="BK1113" s="193"/>
      <c r="BM1113" s="28"/>
      <c r="BN1113" s="28"/>
      <c r="BO1113" s="28"/>
      <c r="BT1113" s="193"/>
      <c r="BV1113" s="28"/>
      <c r="BW1113" s="28"/>
      <c r="BX1113" s="28"/>
      <c r="CC1113" s="193"/>
      <c r="CE1113" s="28"/>
      <c r="CF1113" s="28"/>
      <c r="CG1113" s="28"/>
      <c r="CL1113" s="193"/>
      <c r="CN1113" s="28"/>
      <c r="CO1113" s="28"/>
      <c r="CP1113" s="28"/>
      <c r="CU1113" s="193"/>
      <c r="CW1113" s="28"/>
      <c r="CX1113" s="28"/>
      <c r="CY1113" s="28"/>
      <c r="DD1113" s="193"/>
      <c r="DF1113" s="28"/>
      <c r="DG1113" s="28"/>
      <c r="DH1113" s="28"/>
      <c r="DM1113" s="193"/>
      <c r="DO1113" s="28"/>
      <c r="DP1113" s="28"/>
      <c r="DQ1113" s="28"/>
      <c r="DV1113" s="193"/>
      <c r="DX1113" s="28"/>
      <c r="DY1113" s="28"/>
      <c r="DZ1113" s="28"/>
      <c r="EE1113" s="193"/>
      <c r="EG1113" s="28"/>
      <c r="EH1113" s="28"/>
      <c r="EI1113" s="28"/>
      <c r="EN1113" s="193"/>
      <c r="EP1113" s="28"/>
      <c r="EQ1113" s="28"/>
      <c r="ER1113" s="28"/>
      <c r="EW1113" s="193"/>
      <c r="EY1113" s="28"/>
      <c r="EZ1113" s="28"/>
      <c r="FA1113" s="28"/>
      <c r="FF1113" s="193"/>
      <c r="FH1113" s="28"/>
      <c r="FI1113" s="28"/>
      <c r="FJ1113" s="28"/>
      <c r="FO1113" s="193"/>
      <c r="FQ1113" s="28"/>
      <c r="FR1113" s="28"/>
      <c r="FS1113" s="28"/>
      <c r="FX1113" s="193"/>
      <c r="FZ1113" s="28"/>
      <c r="GA1113" s="28"/>
      <c r="GB1113" s="28"/>
      <c r="GG1113" s="193"/>
      <c r="GI1113" s="28"/>
      <c r="GJ1113" s="28"/>
      <c r="GK1113" s="28"/>
      <c r="GP1113" s="193"/>
      <c r="GR1113" s="28"/>
      <c r="GS1113" s="28"/>
      <c r="GT1113" s="28"/>
      <c r="GY1113" s="193"/>
      <c r="HA1113" s="28"/>
      <c r="HB1113" s="28"/>
      <c r="HC1113" s="28"/>
      <c r="HH1113" s="193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205" t="s">
        <v>2329</v>
      </c>
      <c r="B1114" s="28"/>
      <c r="C1114" s="378"/>
      <c r="D1114" s="376" t="s">
        <v>132</v>
      </c>
      <c r="E1114" s="50">
        <f>COUNTIF($A$712:$BAG$785,A1114)</f>
        <v>0</v>
      </c>
      <c r="F1114" s="279">
        <f>SUM(G1114:K1114)</f>
        <v>0</v>
      </c>
      <c r="N1114" s="28"/>
      <c r="R1114" s="193"/>
      <c r="T1114" s="28"/>
      <c r="U1114" s="28"/>
      <c r="V1114" s="28"/>
      <c r="AA1114" s="193"/>
      <c r="AC1114" s="28"/>
      <c r="AD1114" s="28"/>
      <c r="AE1114" s="28"/>
      <c r="AJ1114" s="193"/>
      <c r="AL1114" s="28"/>
      <c r="AM1114" s="28"/>
      <c r="AN1114" s="28"/>
      <c r="AS1114" s="193"/>
      <c r="AU1114" s="28"/>
      <c r="AV1114" s="28"/>
      <c r="AW1114" s="28"/>
      <c r="BB1114" s="193"/>
      <c r="BD1114" s="28"/>
      <c r="BE1114" s="28"/>
      <c r="BF1114" s="28"/>
      <c r="BK1114" s="193"/>
      <c r="BM1114" s="28"/>
      <c r="BN1114" s="28"/>
      <c r="BO1114" s="28"/>
      <c r="BT1114" s="193"/>
      <c r="BV1114" s="28"/>
      <c r="BW1114" s="28"/>
      <c r="BX1114" s="28"/>
      <c r="CC1114" s="193"/>
      <c r="CE1114" s="28"/>
      <c r="CF1114" s="28"/>
      <c r="CG1114" s="28"/>
      <c r="CL1114" s="193"/>
      <c r="CN1114" s="28"/>
      <c r="CO1114" s="28"/>
      <c r="CP1114" s="28"/>
      <c r="CU1114" s="193"/>
      <c r="CW1114" s="28"/>
      <c r="CX1114" s="28"/>
      <c r="CY1114" s="28"/>
      <c r="DD1114" s="193"/>
      <c r="DF1114" s="28"/>
      <c r="DG1114" s="28"/>
      <c r="DH1114" s="28"/>
      <c r="DM1114" s="193"/>
      <c r="DO1114" s="28"/>
      <c r="DP1114" s="28"/>
      <c r="DQ1114" s="28"/>
      <c r="DV1114" s="193"/>
      <c r="DX1114" s="28"/>
      <c r="DY1114" s="28"/>
      <c r="DZ1114" s="28"/>
      <c r="EE1114" s="193"/>
      <c r="EG1114" s="28"/>
      <c r="EH1114" s="28"/>
      <c r="EI1114" s="28"/>
      <c r="EN1114" s="193"/>
      <c r="EP1114" s="28"/>
      <c r="EQ1114" s="28"/>
      <c r="ER1114" s="28"/>
      <c r="EW1114" s="193"/>
      <c r="EY1114" s="28"/>
      <c r="EZ1114" s="28"/>
      <c r="FA1114" s="28"/>
      <c r="FF1114" s="193"/>
      <c r="FH1114" s="28"/>
      <c r="FI1114" s="28"/>
      <c r="FJ1114" s="28"/>
      <c r="FO1114" s="193"/>
      <c r="FQ1114" s="28"/>
      <c r="FR1114" s="28"/>
      <c r="FS1114" s="28"/>
      <c r="FX1114" s="193"/>
      <c r="FZ1114" s="28"/>
      <c r="GA1114" s="28"/>
      <c r="GB1114" s="28"/>
      <c r="GG1114" s="193"/>
      <c r="GI1114" s="28"/>
      <c r="GJ1114" s="28"/>
      <c r="GK1114" s="28"/>
      <c r="GP1114" s="193"/>
      <c r="GR1114" s="28"/>
      <c r="GS1114" s="28"/>
      <c r="GT1114" s="28"/>
      <c r="GY1114" s="193"/>
      <c r="HA1114" s="28"/>
      <c r="HB1114" s="28"/>
      <c r="HC1114" s="28"/>
      <c r="HH1114" s="193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">
      <c r="A1115" s="311" t="s">
        <v>544</v>
      </c>
      <c r="B1115" s="28"/>
      <c r="C1115" s="271"/>
      <c r="D1115" s="376" t="s">
        <v>129</v>
      </c>
      <c r="E1115" s="50">
        <f>COUNTIF($A$712:$BAG$785,A1115)</f>
        <v>2</v>
      </c>
      <c r="F1115" s="279">
        <f>SUM(G1115:K1115)</f>
        <v>0</v>
      </c>
      <c r="H1115" s="396"/>
      <c r="N1115" s="28"/>
      <c r="R1115" s="193"/>
      <c r="T1115" s="28"/>
      <c r="U1115" s="28"/>
      <c r="V1115" s="28"/>
      <c r="AA1115" s="193"/>
      <c r="AC1115" s="28"/>
      <c r="AD1115" s="28"/>
      <c r="AE1115" s="28"/>
      <c r="AJ1115" s="193"/>
      <c r="AL1115" s="28"/>
      <c r="AM1115" s="28"/>
      <c r="AN1115" s="28"/>
      <c r="AS1115" s="193"/>
      <c r="AU1115" s="28"/>
      <c r="AV1115" s="28"/>
      <c r="AW1115" s="28"/>
      <c r="BB1115" s="193"/>
      <c r="BD1115" s="28"/>
      <c r="BE1115" s="28"/>
      <c r="BF1115" s="28"/>
      <c r="BK1115" s="193"/>
      <c r="BM1115" s="28"/>
      <c r="BN1115" s="28"/>
      <c r="BO1115" s="28"/>
      <c r="BT1115" s="193"/>
      <c r="BV1115" s="28"/>
      <c r="BW1115" s="28"/>
      <c r="BX1115" s="28"/>
      <c r="CC1115" s="193"/>
      <c r="CE1115" s="28"/>
      <c r="CF1115" s="28"/>
      <c r="CG1115" s="28"/>
      <c r="CL1115" s="193"/>
      <c r="CN1115" s="28"/>
      <c r="CO1115" s="28"/>
      <c r="CP1115" s="28"/>
      <c r="CU1115" s="193"/>
      <c r="CW1115" s="28"/>
      <c r="CX1115" s="28"/>
      <c r="CY1115" s="28"/>
      <c r="DD1115" s="193"/>
      <c r="DF1115" s="28"/>
      <c r="DG1115" s="28"/>
      <c r="DH1115" s="28"/>
      <c r="DM1115" s="193"/>
      <c r="DO1115" s="28"/>
      <c r="DP1115" s="28"/>
      <c r="DQ1115" s="28"/>
      <c r="DV1115" s="193"/>
      <c r="DX1115" s="28"/>
      <c r="DY1115" s="28"/>
      <c r="DZ1115" s="28"/>
      <c r="EE1115" s="193"/>
      <c r="EG1115" s="28"/>
      <c r="EH1115" s="28"/>
      <c r="EI1115" s="28"/>
      <c r="EN1115" s="193"/>
      <c r="EP1115" s="28"/>
      <c r="EQ1115" s="28"/>
      <c r="ER1115" s="28"/>
      <c r="EW1115" s="193"/>
      <c r="EY1115" s="28"/>
      <c r="EZ1115" s="28"/>
      <c r="FA1115" s="28"/>
      <c r="FF1115" s="193"/>
      <c r="FH1115" s="28"/>
      <c r="FI1115" s="28"/>
      <c r="FJ1115" s="28"/>
      <c r="FO1115" s="193"/>
      <c r="FQ1115" s="28"/>
      <c r="FR1115" s="28"/>
      <c r="FS1115" s="28"/>
      <c r="FX1115" s="193"/>
      <c r="FZ1115" s="28"/>
      <c r="GA1115" s="28"/>
      <c r="GB1115" s="28"/>
      <c r="GG1115" s="193"/>
      <c r="GI1115" s="28"/>
      <c r="GJ1115" s="28"/>
      <c r="GK1115" s="28"/>
      <c r="GP1115" s="193"/>
      <c r="GR1115" s="28"/>
      <c r="GS1115" s="28"/>
      <c r="GT1115" s="28"/>
      <c r="GY1115" s="193"/>
      <c r="HA1115" s="28"/>
      <c r="HB1115" s="28"/>
      <c r="HC1115" s="28"/>
      <c r="HH1115" s="193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5" t="s">
        <v>3205</v>
      </c>
      <c r="B1116" s="28"/>
      <c r="C1116" s="271"/>
      <c r="D1116" s="376" t="s">
        <v>129</v>
      </c>
      <c r="E1116" s="50">
        <f>COUNTIF($A$712:$BAG$785,A1116)</f>
        <v>0</v>
      </c>
      <c r="F1116" s="279">
        <f>SUM(G1116:K1116)</f>
        <v>0</v>
      </c>
      <c r="N1116" s="28"/>
      <c r="R1116" s="193"/>
      <c r="T1116" s="28"/>
      <c r="U1116" s="28"/>
      <c r="V1116" s="28"/>
      <c r="AA1116" s="193"/>
      <c r="AC1116" s="28"/>
      <c r="AD1116" s="28"/>
      <c r="AE1116" s="28"/>
      <c r="AJ1116" s="193"/>
      <c r="AL1116" s="28"/>
      <c r="AM1116" s="28"/>
      <c r="AN1116" s="28"/>
      <c r="AS1116" s="193"/>
      <c r="AU1116" s="28"/>
      <c r="AV1116" s="28"/>
      <c r="AW1116" s="28"/>
      <c r="BB1116" s="193"/>
      <c r="BD1116" s="28"/>
      <c r="BE1116" s="28"/>
      <c r="BF1116" s="28"/>
      <c r="BK1116" s="193"/>
      <c r="BM1116" s="28"/>
      <c r="BN1116" s="28"/>
      <c r="BO1116" s="28"/>
      <c r="BT1116" s="193"/>
      <c r="BV1116" s="28"/>
      <c r="BW1116" s="28"/>
      <c r="BX1116" s="28"/>
      <c r="CC1116" s="193"/>
      <c r="CE1116" s="28"/>
      <c r="CF1116" s="28"/>
      <c r="CG1116" s="28"/>
      <c r="CL1116" s="193"/>
      <c r="CN1116" s="28"/>
      <c r="CO1116" s="28"/>
      <c r="CP1116" s="28"/>
      <c r="CU1116" s="193"/>
      <c r="CW1116" s="28"/>
      <c r="CX1116" s="28"/>
      <c r="CY1116" s="28"/>
      <c r="DD1116" s="193"/>
      <c r="DF1116" s="28"/>
      <c r="DG1116" s="28"/>
      <c r="DH1116" s="28"/>
      <c r="DM1116" s="193"/>
      <c r="DO1116" s="28"/>
      <c r="DP1116" s="28"/>
      <c r="DQ1116" s="28"/>
      <c r="DV1116" s="193"/>
      <c r="DX1116" s="28"/>
      <c r="DY1116" s="28"/>
      <c r="DZ1116" s="28"/>
      <c r="EE1116" s="193"/>
      <c r="EG1116" s="28"/>
      <c r="EH1116" s="28"/>
      <c r="EI1116" s="28"/>
      <c r="EN1116" s="193"/>
      <c r="EP1116" s="28"/>
      <c r="EQ1116" s="28"/>
      <c r="ER1116" s="28"/>
      <c r="EW1116" s="193"/>
      <c r="EY1116" s="28"/>
      <c r="EZ1116" s="28"/>
      <c r="FA1116" s="28"/>
      <c r="FF1116" s="193"/>
      <c r="FH1116" s="28"/>
      <c r="FI1116" s="28"/>
      <c r="FJ1116" s="28"/>
      <c r="FO1116" s="193"/>
      <c r="FQ1116" s="28"/>
      <c r="FR1116" s="28"/>
      <c r="FS1116" s="28"/>
      <c r="FX1116" s="193"/>
      <c r="FZ1116" s="28"/>
      <c r="GA1116" s="28"/>
      <c r="GB1116" s="28"/>
      <c r="GG1116" s="193"/>
      <c r="GI1116" s="28"/>
      <c r="GJ1116" s="28"/>
      <c r="GK1116" s="28"/>
      <c r="GP1116" s="193"/>
      <c r="GR1116" s="28"/>
      <c r="GS1116" s="28"/>
      <c r="GT1116" s="28"/>
      <c r="GY1116" s="193"/>
      <c r="HA1116" s="28"/>
      <c r="HB1116" s="28"/>
      <c r="HC1116" s="28"/>
      <c r="HH1116" s="193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5" t="s">
        <v>3238</v>
      </c>
      <c r="B1117" s="28"/>
      <c r="C1117" s="378"/>
      <c r="D1117" s="376" t="s">
        <v>129</v>
      </c>
      <c r="E1117" s="50">
        <f>COUNTIF($A$712:$BAG$785,A1117)</f>
        <v>0</v>
      </c>
      <c r="F1117" s="279">
        <f>SUM(G1117:K1117)</f>
        <v>0</v>
      </c>
      <c r="N1117" s="28"/>
      <c r="R1117" s="193"/>
      <c r="T1117" s="28"/>
      <c r="U1117" s="28"/>
      <c r="V1117" s="28"/>
      <c r="AA1117" s="193"/>
      <c r="AC1117" s="28"/>
      <c r="AD1117" s="28"/>
      <c r="AE1117" s="28"/>
      <c r="AJ1117" s="193"/>
      <c r="AL1117" s="28"/>
      <c r="AM1117" s="28"/>
      <c r="AN1117" s="28"/>
      <c r="AS1117" s="193"/>
      <c r="AU1117" s="28"/>
      <c r="AV1117" s="28"/>
      <c r="AW1117" s="28"/>
      <c r="BB1117" s="193"/>
      <c r="BD1117" s="28"/>
      <c r="BE1117" s="28"/>
      <c r="BF1117" s="28"/>
      <c r="BK1117" s="193"/>
      <c r="BM1117" s="28"/>
      <c r="BN1117" s="28"/>
      <c r="BO1117" s="28"/>
      <c r="BT1117" s="193"/>
      <c r="BV1117" s="28"/>
      <c r="BW1117" s="28"/>
      <c r="BX1117" s="28"/>
      <c r="CC1117" s="193"/>
      <c r="CE1117" s="28"/>
      <c r="CF1117" s="28"/>
      <c r="CG1117" s="28"/>
      <c r="CL1117" s="193"/>
      <c r="CN1117" s="28"/>
      <c r="CO1117" s="28"/>
      <c r="CP1117" s="28"/>
      <c r="CU1117" s="193"/>
      <c r="CW1117" s="28"/>
      <c r="CX1117" s="28"/>
      <c r="CY1117" s="28"/>
      <c r="DD1117" s="193"/>
      <c r="DF1117" s="28"/>
      <c r="DG1117" s="28"/>
      <c r="DH1117" s="28"/>
      <c r="DM1117" s="193"/>
      <c r="DO1117" s="28"/>
      <c r="DP1117" s="28"/>
      <c r="DQ1117" s="28"/>
      <c r="DV1117" s="193"/>
      <c r="DX1117" s="28"/>
      <c r="DY1117" s="28"/>
      <c r="DZ1117" s="28"/>
      <c r="EE1117" s="193"/>
      <c r="EG1117" s="28"/>
      <c r="EH1117" s="28"/>
      <c r="EI1117" s="28"/>
      <c r="EN1117" s="193"/>
      <c r="EP1117" s="28"/>
      <c r="EQ1117" s="28"/>
      <c r="ER1117" s="28"/>
      <c r="EW1117" s="193"/>
      <c r="EY1117" s="28"/>
      <c r="EZ1117" s="28"/>
      <c r="FA1117" s="28"/>
      <c r="FF1117" s="193"/>
      <c r="FH1117" s="28"/>
      <c r="FI1117" s="28"/>
      <c r="FJ1117" s="28"/>
      <c r="FO1117" s="193"/>
      <c r="FQ1117" s="28"/>
      <c r="FR1117" s="28"/>
      <c r="FS1117" s="28"/>
      <c r="FX1117" s="193"/>
      <c r="FZ1117" s="28"/>
      <c r="GA1117" s="28"/>
      <c r="GB1117" s="28"/>
      <c r="GG1117" s="193"/>
      <c r="GI1117" s="28"/>
      <c r="GJ1117" s="28"/>
      <c r="GK1117" s="28"/>
      <c r="GP1117" s="193"/>
      <c r="GR1117" s="28"/>
      <c r="GS1117" s="28"/>
      <c r="GT1117" s="28"/>
      <c r="GY1117" s="193"/>
      <c r="HA1117" s="28"/>
      <c r="HB1117" s="28"/>
      <c r="HC1117" s="28"/>
      <c r="HH1117" s="193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205" t="s">
        <v>2434</v>
      </c>
      <c r="B1118" s="28"/>
      <c r="C1118" s="271"/>
      <c r="D1118" s="376" t="s">
        <v>132</v>
      </c>
      <c r="E1118" s="50">
        <f>COUNTIF($A$712:$BAG$785,A1118)</f>
        <v>3</v>
      </c>
      <c r="F1118" s="279">
        <f>SUM(G1118:K1118)</f>
        <v>0</v>
      </c>
      <c r="N1118" s="28"/>
      <c r="R1118" s="193"/>
      <c r="T1118" s="28"/>
      <c r="U1118" s="28"/>
      <c r="V1118" s="28"/>
      <c r="AA1118" s="193"/>
      <c r="AC1118" s="28"/>
      <c r="AD1118" s="28"/>
      <c r="AE1118" s="28"/>
      <c r="AJ1118" s="193"/>
      <c r="AL1118" s="28"/>
      <c r="AM1118" s="28"/>
      <c r="AN1118" s="28"/>
      <c r="AS1118" s="193"/>
      <c r="AU1118" s="28"/>
      <c r="AV1118" s="28"/>
      <c r="AW1118" s="28"/>
      <c r="BB1118" s="193"/>
      <c r="BD1118" s="28"/>
      <c r="BE1118" s="28"/>
      <c r="BF1118" s="28"/>
      <c r="BK1118" s="193"/>
      <c r="BM1118" s="28"/>
      <c r="BN1118" s="28"/>
      <c r="BO1118" s="28"/>
      <c r="BT1118" s="193"/>
      <c r="BV1118" s="28"/>
      <c r="BW1118" s="28"/>
      <c r="BX1118" s="28"/>
      <c r="CC1118" s="193"/>
      <c r="CE1118" s="28"/>
      <c r="CF1118" s="28"/>
      <c r="CG1118" s="28"/>
      <c r="CL1118" s="193"/>
      <c r="CN1118" s="28"/>
      <c r="CO1118" s="28"/>
      <c r="CP1118" s="28"/>
      <c r="CU1118" s="193"/>
      <c r="CW1118" s="28"/>
      <c r="CX1118" s="28"/>
      <c r="CY1118" s="28"/>
      <c r="DD1118" s="193"/>
      <c r="DF1118" s="28"/>
      <c r="DG1118" s="28"/>
      <c r="DH1118" s="28"/>
      <c r="DM1118" s="193"/>
      <c r="DO1118" s="28"/>
      <c r="DP1118" s="28"/>
      <c r="DQ1118" s="28"/>
      <c r="DV1118" s="193"/>
      <c r="DX1118" s="28"/>
      <c r="DY1118" s="28"/>
      <c r="DZ1118" s="28"/>
      <c r="EE1118" s="193"/>
      <c r="EG1118" s="28"/>
      <c r="EH1118" s="28"/>
      <c r="EI1118" s="28"/>
      <c r="EN1118" s="193"/>
      <c r="EP1118" s="28"/>
      <c r="EQ1118" s="28"/>
      <c r="ER1118" s="28"/>
      <c r="EW1118" s="193"/>
      <c r="EY1118" s="28"/>
      <c r="EZ1118" s="28"/>
      <c r="FA1118" s="28"/>
      <c r="FF1118" s="193"/>
      <c r="FH1118" s="28"/>
      <c r="FI1118" s="28"/>
      <c r="FJ1118" s="28"/>
      <c r="FO1118" s="193"/>
      <c r="FQ1118" s="28"/>
      <c r="FR1118" s="28"/>
      <c r="FS1118" s="28"/>
      <c r="FX1118" s="193"/>
      <c r="FZ1118" s="28"/>
      <c r="GA1118" s="28"/>
      <c r="GB1118" s="28"/>
      <c r="GG1118" s="193"/>
      <c r="GI1118" s="28"/>
      <c r="GJ1118" s="28"/>
      <c r="GK1118" s="28"/>
      <c r="GP1118" s="193"/>
      <c r="GR1118" s="28"/>
      <c r="GS1118" s="28"/>
      <c r="GT1118" s="28"/>
      <c r="GY1118" s="193"/>
      <c r="HA1118" s="28"/>
      <c r="HB1118" s="28"/>
      <c r="HC1118" s="28"/>
      <c r="HH1118" s="193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5" t="s">
        <v>2341</v>
      </c>
      <c r="B1119" s="39"/>
      <c r="C1119" s="39"/>
      <c r="D1119" s="376" t="s">
        <v>129</v>
      </c>
      <c r="E1119" s="50">
        <f>COUNTIF($A$712:$BAG$785,A1119)</f>
        <v>3</v>
      </c>
      <c r="F1119" s="279">
        <f>SUM(G1119:K1119)</f>
        <v>5</v>
      </c>
      <c r="H1119" s="396">
        <v>5</v>
      </c>
      <c r="N1119" s="28"/>
      <c r="R1119" s="193"/>
      <c r="T1119" s="28"/>
      <c r="U1119" s="28"/>
      <c r="V1119" s="28"/>
      <c r="AA1119" s="193"/>
      <c r="AC1119" s="28"/>
      <c r="AD1119" s="28"/>
      <c r="AE1119" s="28"/>
      <c r="AJ1119" s="193"/>
      <c r="AL1119" s="28"/>
      <c r="AM1119" s="28"/>
      <c r="AN1119" s="28"/>
      <c r="AS1119" s="193"/>
      <c r="AU1119" s="28"/>
      <c r="AV1119" s="28"/>
      <c r="AW1119" s="28"/>
      <c r="BB1119" s="193"/>
      <c r="BD1119" s="28"/>
      <c r="BE1119" s="28"/>
      <c r="BF1119" s="28"/>
      <c r="BK1119" s="193"/>
      <c r="BM1119" s="28"/>
      <c r="BN1119" s="28"/>
      <c r="BO1119" s="28"/>
      <c r="BT1119" s="193"/>
      <c r="BV1119" s="28"/>
      <c r="BW1119" s="28"/>
      <c r="BX1119" s="28"/>
      <c r="CC1119" s="193"/>
      <c r="CE1119" s="28"/>
      <c r="CF1119" s="28"/>
      <c r="CG1119" s="28"/>
      <c r="CL1119" s="193"/>
      <c r="CN1119" s="28"/>
      <c r="CO1119" s="28"/>
      <c r="CP1119" s="28"/>
      <c r="CU1119" s="193"/>
      <c r="CW1119" s="28"/>
      <c r="CX1119" s="28"/>
      <c r="CY1119" s="28"/>
      <c r="DD1119" s="193"/>
      <c r="DF1119" s="28"/>
      <c r="DG1119" s="28"/>
      <c r="DH1119" s="28"/>
      <c r="DM1119" s="193"/>
      <c r="DO1119" s="28"/>
      <c r="DP1119" s="28"/>
      <c r="DQ1119" s="28"/>
      <c r="DV1119" s="193"/>
      <c r="DX1119" s="28"/>
      <c r="DY1119" s="28"/>
      <c r="DZ1119" s="28"/>
      <c r="EE1119" s="193"/>
      <c r="EG1119" s="28"/>
      <c r="EH1119" s="28"/>
      <c r="EI1119" s="28"/>
      <c r="EN1119" s="193"/>
      <c r="EP1119" s="28"/>
      <c r="EQ1119" s="28"/>
      <c r="ER1119" s="28"/>
      <c r="EW1119" s="193"/>
      <c r="EY1119" s="28"/>
      <c r="EZ1119" s="28"/>
      <c r="FA1119" s="28"/>
      <c r="FF1119" s="193"/>
      <c r="FH1119" s="28"/>
      <c r="FI1119" s="28"/>
      <c r="FJ1119" s="28"/>
      <c r="FO1119" s="193"/>
      <c r="FQ1119" s="28"/>
      <c r="FR1119" s="28"/>
      <c r="FS1119" s="28"/>
      <c r="FX1119" s="193"/>
      <c r="FZ1119" s="28"/>
      <c r="GA1119" s="28"/>
      <c r="GB1119" s="28"/>
      <c r="GG1119" s="193"/>
      <c r="GI1119" s="28"/>
      <c r="GJ1119" s="28"/>
      <c r="GK1119" s="28"/>
      <c r="GP1119" s="193"/>
      <c r="GR1119" s="28"/>
      <c r="GS1119" s="28"/>
      <c r="GT1119" s="28"/>
      <c r="GY1119" s="193"/>
      <c r="HA1119" s="28"/>
      <c r="HB1119" s="28"/>
      <c r="HC1119" s="28"/>
      <c r="HH1119" s="193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205" t="s">
        <v>3083</v>
      </c>
      <c r="B1120" s="39"/>
      <c r="C1120" s="39"/>
      <c r="D1120" s="1" t="s">
        <v>131</v>
      </c>
      <c r="E1120" s="50">
        <f>COUNTIF($A$712:$BAG$785,A1120)</f>
        <v>1</v>
      </c>
      <c r="F1120" s="279">
        <f>SUM(G1120:K1120)</f>
        <v>0</v>
      </c>
      <c r="H1120" s="402"/>
      <c r="I1120" s="402"/>
      <c r="N1120" s="28"/>
      <c r="R1120" s="193"/>
      <c r="T1120" s="28"/>
      <c r="U1120" s="28"/>
      <c r="V1120" s="28"/>
      <c r="AA1120" s="193"/>
      <c r="AC1120" s="28"/>
      <c r="AD1120" s="28"/>
      <c r="AE1120" s="28"/>
      <c r="AJ1120" s="193"/>
      <c r="AL1120" s="28"/>
      <c r="AM1120" s="28"/>
      <c r="AN1120" s="28"/>
      <c r="AS1120" s="193"/>
      <c r="AU1120" s="28"/>
      <c r="AV1120" s="28"/>
      <c r="AW1120" s="28"/>
      <c r="BB1120" s="193"/>
      <c r="BD1120" s="28"/>
      <c r="BE1120" s="28"/>
      <c r="BF1120" s="28"/>
      <c r="BK1120" s="193"/>
      <c r="BM1120" s="28"/>
      <c r="BN1120" s="28"/>
      <c r="BO1120" s="28"/>
      <c r="BT1120" s="193"/>
      <c r="BV1120" s="28"/>
      <c r="BW1120" s="28"/>
      <c r="BX1120" s="28"/>
      <c r="CC1120" s="193"/>
      <c r="CE1120" s="28"/>
      <c r="CF1120" s="28"/>
      <c r="CG1120" s="28"/>
      <c r="CL1120" s="193"/>
      <c r="CN1120" s="28"/>
      <c r="CO1120" s="28"/>
      <c r="CP1120" s="28"/>
      <c r="CU1120" s="193"/>
      <c r="CW1120" s="28"/>
      <c r="CX1120" s="28"/>
      <c r="CY1120" s="28"/>
      <c r="DD1120" s="193"/>
      <c r="DF1120" s="28"/>
      <c r="DG1120" s="28"/>
      <c r="DH1120" s="28"/>
      <c r="DM1120" s="193"/>
      <c r="DO1120" s="28"/>
      <c r="DP1120" s="28"/>
      <c r="DQ1120" s="28"/>
      <c r="DV1120" s="193"/>
      <c r="DX1120" s="28"/>
      <c r="DY1120" s="28"/>
      <c r="DZ1120" s="28"/>
      <c r="EE1120" s="193"/>
      <c r="EG1120" s="28"/>
      <c r="EH1120" s="28"/>
      <c r="EI1120" s="28"/>
      <c r="EN1120" s="193"/>
      <c r="EP1120" s="28"/>
      <c r="EQ1120" s="28"/>
      <c r="ER1120" s="28"/>
      <c r="EW1120" s="193"/>
      <c r="EY1120" s="28"/>
      <c r="EZ1120" s="28"/>
      <c r="FA1120" s="28"/>
      <c r="FF1120" s="193"/>
      <c r="FH1120" s="28"/>
      <c r="FI1120" s="28"/>
      <c r="FJ1120" s="28"/>
      <c r="FO1120" s="193"/>
      <c r="FQ1120" s="28"/>
      <c r="FR1120" s="28"/>
      <c r="FS1120" s="28"/>
      <c r="FX1120" s="193"/>
      <c r="FZ1120" s="28"/>
      <c r="GA1120" s="28"/>
      <c r="GB1120" s="28"/>
      <c r="GG1120" s="193"/>
      <c r="GI1120" s="28"/>
      <c r="GJ1120" s="28"/>
      <c r="GK1120" s="28"/>
      <c r="GP1120" s="193"/>
      <c r="GR1120" s="28"/>
      <c r="GS1120" s="28"/>
      <c r="GT1120" s="28"/>
      <c r="GY1120" s="193"/>
      <c r="HA1120" s="28"/>
      <c r="HB1120" s="28"/>
      <c r="HC1120" s="28"/>
      <c r="HH1120" s="193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">
      <c r="A1121" s="311" t="s">
        <v>621</v>
      </c>
      <c r="B1121" s="28"/>
      <c r="C1121" s="271"/>
      <c r="D1121" s="376" t="s">
        <v>137</v>
      </c>
      <c r="E1121" s="50">
        <f>COUNTIF($A$712:$BAG$785,A1121)</f>
        <v>2</v>
      </c>
      <c r="F1121" s="279">
        <f>SUM(G1121:K1121)</f>
        <v>0</v>
      </c>
      <c r="H1121" s="402"/>
      <c r="I1121" s="402"/>
      <c r="N1121" s="28"/>
      <c r="R1121" s="193"/>
      <c r="T1121" s="28"/>
      <c r="U1121" s="28"/>
      <c r="V1121" s="28"/>
      <c r="AA1121" s="193"/>
      <c r="AC1121" s="28"/>
      <c r="AD1121" s="28"/>
      <c r="AE1121" s="28"/>
      <c r="AJ1121" s="193"/>
      <c r="AL1121" s="28"/>
      <c r="AM1121" s="28"/>
      <c r="AN1121" s="28"/>
      <c r="AS1121" s="193"/>
      <c r="AU1121" s="28"/>
      <c r="AV1121" s="28"/>
      <c r="AW1121" s="28"/>
      <c r="BB1121" s="193"/>
      <c r="BD1121" s="28"/>
      <c r="BE1121" s="28"/>
      <c r="BF1121" s="28"/>
      <c r="BK1121" s="193"/>
      <c r="BM1121" s="28"/>
      <c r="BN1121" s="28"/>
      <c r="BO1121" s="28"/>
      <c r="BT1121" s="193"/>
      <c r="BV1121" s="28"/>
      <c r="BW1121" s="28"/>
      <c r="BX1121" s="28"/>
      <c r="CC1121" s="193"/>
      <c r="CE1121" s="28"/>
      <c r="CF1121" s="28"/>
      <c r="CG1121" s="28"/>
      <c r="CL1121" s="193"/>
      <c r="CN1121" s="28"/>
      <c r="CO1121" s="28"/>
      <c r="CP1121" s="28"/>
      <c r="CU1121" s="193"/>
      <c r="CW1121" s="28"/>
      <c r="CX1121" s="28"/>
      <c r="CY1121" s="28"/>
      <c r="DD1121" s="193"/>
      <c r="DF1121" s="28"/>
      <c r="DG1121" s="28"/>
      <c r="DH1121" s="28"/>
      <c r="DM1121" s="193"/>
      <c r="DO1121" s="28"/>
      <c r="DP1121" s="28"/>
      <c r="DQ1121" s="28"/>
      <c r="DV1121" s="193"/>
      <c r="DX1121" s="28"/>
      <c r="DY1121" s="28"/>
      <c r="DZ1121" s="28"/>
      <c r="EE1121" s="193"/>
      <c r="EG1121" s="28"/>
      <c r="EH1121" s="28"/>
      <c r="EI1121" s="28"/>
      <c r="EN1121" s="193"/>
      <c r="EP1121" s="28"/>
      <c r="EQ1121" s="28"/>
      <c r="ER1121" s="28"/>
      <c r="EW1121" s="193"/>
      <c r="EY1121" s="28"/>
      <c r="EZ1121" s="28"/>
      <c r="FA1121" s="28"/>
      <c r="FF1121" s="193"/>
      <c r="FH1121" s="28"/>
      <c r="FI1121" s="28"/>
      <c r="FJ1121" s="28"/>
      <c r="FO1121" s="193"/>
      <c r="FQ1121" s="28"/>
      <c r="FR1121" s="28"/>
      <c r="FS1121" s="28"/>
      <c r="FX1121" s="193"/>
      <c r="FZ1121" s="28"/>
      <c r="GA1121" s="28"/>
      <c r="GB1121" s="28"/>
      <c r="GG1121" s="193"/>
      <c r="GI1121" s="28"/>
      <c r="GJ1121" s="28"/>
      <c r="GK1121" s="28"/>
      <c r="GP1121" s="193"/>
      <c r="GR1121" s="28"/>
      <c r="GS1121" s="28"/>
      <c r="GT1121" s="28"/>
      <c r="GY1121" s="193"/>
      <c r="HA1121" s="28"/>
      <c r="HB1121" s="28"/>
      <c r="HC1121" s="28"/>
      <c r="HH1121" s="193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205" t="s">
        <v>2285</v>
      </c>
      <c r="B1122" s="28"/>
      <c r="C1122" s="28"/>
      <c r="D1122" s="376" t="s">
        <v>129</v>
      </c>
      <c r="E1122" s="50">
        <f>COUNTIF($A$712:$BAG$785,A1122)</f>
        <v>0</v>
      </c>
      <c r="F1122" s="279">
        <f>SUM(G1122:K1122)</f>
        <v>0</v>
      </c>
      <c r="J1122" s="402"/>
      <c r="K1122" s="193"/>
      <c r="N1122" s="28"/>
      <c r="R1122" s="193"/>
      <c r="T1122" s="28"/>
      <c r="U1122" s="28"/>
      <c r="V1122" s="28"/>
      <c r="AA1122" s="193"/>
      <c r="AC1122" s="28"/>
      <c r="AD1122" s="28"/>
      <c r="AE1122" s="28"/>
      <c r="AJ1122" s="193"/>
      <c r="AL1122" s="28"/>
      <c r="AM1122" s="28"/>
      <c r="AN1122" s="28"/>
      <c r="AS1122" s="193"/>
      <c r="AU1122" s="28"/>
      <c r="AV1122" s="28"/>
      <c r="AW1122" s="28"/>
      <c r="BB1122" s="193"/>
      <c r="BD1122" s="28"/>
      <c r="BE1122" s="28"/>
      <c r="BF1122" s="28"/>
      <c r="BK1122" s="193"/>
      <c r="BM1122" s="28"/>
      <c r="BN1122" s="28"/>
      <c r="BO1122" s="28"/>
      <c r="BT1122" s="193"/>
      <c r="BV1122" s="28"/>
      <c r="BW1122" s="28"/>
      <c r="BX1122" s="28"/>
      <c r="CC1122" s="193"/>
      <c r="CE1122" s="28"/>
      <c r="CF1122" s="28"/>
      <c r="CG1122" s="28"/>
      <c r="CL1122" s="193"/>
      <c r="CN1122" s="28"/>
      <c r="CO1122" s="28"/>
      <c r="CP1122" s="28"/>
      <c r="CU1122" s="193"/>
      <c r="CW1122" s="28"/>
      <c r="CX1122" s="28"/>
      <c r="CY1122" s="28"/>
      <c r="DD1122" s="193"/>
      <c r="DF1122" s="28"/>
      <c r="DG1122" s="28"/>
      <c r="DH1122" s="28"/>
      <c r="DM1122" s="193"/>
      <c r="DO1122" s="28"/>
      <c r="DP1122" s="28"/>
      <c r="DQ1122" s="28"/>
      <c r="DV1122" s="193"/>
      <c r="DX1122" s="28"/>
      <c r="DY1122" s="28"/>
      <c r="DZ1122" s="28"/>
      <c r="EE1122" s="193"/>
      <c r="EG1122" s="28"/>
      <c r="EH1122" s="28"/>
      <c r="EI1122" s="28"/>
      <c r="EN1122" s="193"/>
      <c r="EP1122" s="28"/>
      <c r="EQ1122" s="28"/>
      <c r="ER1122" s="28"/>
      <c r="EW1122" s="193"/>
      <c r="EY1122" s="28"/>
      <c r="EZ1122" s="28"/>
      <c r="FA1122" s="28"/>
      <c r="FF1122" s="193"/>
      <c r="FH1122" s="28"/>
      <c r="FI1122" s="28"/>
      <c r="FJ1122" s="28"/>
      <c r="FO1122" s="193"/>
      <c r="FQ1122" s="28"/>
      <c r="FR1122" s="28"/>
      <c r="FS1122" s="28"/>
      <c r="FX1122" s="193"/>
      <c r="FZ1122" s="28"/>
      <c r="GA1122" s="28"/>
      <c r="GB1122" s="28"/>
      <c r="GG1122" s="193"/>
      <c r="GI1122" s="28"/>
      <c r="GJ1122" s="28"/>
      <c r="GK1122" s="28"/>
      <c r="GP1122" s="193"/>
      <c r="GR1122" s="28"/>
      <c r="GS1122" s="28"/>
      <c r="GT1122" s="28"/>
      <c r="GY1122" s="193"/>
      <c r="HA1122" s="28"/>
      <c r="HB1122" s="28"/>
      <c r="HC1122" s="28"/>
      <c r="HH1122" s="193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311" t="s">
        <v>1978</v>
      </c>
      <c r="B1123" s="39"/>
      <c r="C1123" s="39"/>
      <c r="D1123" s="376" t="s">
        <v>129</v>
      </c>
      <c r="E1123" s="50">
        <f>COUNTIF($A$712:$BAG$785,A1123)</f>
        <v>0</v>
      </c>
      <c r="F1123" s="279">
        <f>SUM(G1123:K1123)</f>
        <v>0</v>
      </c>
      <c r="J1123" s="402"/>
      <c r="K1123" s="402"/>
      <c r="N1123" s="28"/>
      <c r="R1123" s="193"/>
      <c r="T1123" s="28"/>
      <c r="U1123" s="28"/>
      <c r="V1123" s="28"/>
      <c r="AA1123" s="193"/>
      <c r="AC1123" s="28"/>
      <c r="AD1123" s="28"/>
      <c r="AE1123" s="28"/>
      <c r="AJ1123" s="193"/>
      <c r="AL1123" s="28"/>
      <c r="AM1123" s="28"/>
      <c r="AN1123" s="28"/>
      <c r="AS1123" s="193"/>
      <c r="AU1123" s="28"/>
      <c r="AV1123" s="28"/>
      <c r="AW1123" s="28"/>
      <c r="BB1123" s="193"/>
      <c r="BD1123" s="28"/>
      <c r="BE1123" s="28"/>
      <c r="BF1123" s="28"/>
      <c r="BK1123" s="193"/>
      <c r="BM1123" s="28"/>
      <c r="BN1123" s="28"/>
      <c r="BO1123" s="28"/>
      <c r="BT1123" s="193"/>
      <c r="BV1123" s="28"/>
      <c r="BW1123" s="28"/>
      <c r="BX1123" s="28"/>
      <c r="CC1123" s="193"/>
      <c r="CE1123" s="28"/>
      <c r="CF1123" s="28"/>
      <c r="CG1123" s="28"/>
      <c r="CL1123" s="193"/>
      <c r="CN1123" s="28"/>
      <c r="CO1123" s="28"/>
      <c r="CP1123" s="28"/>
      <c r="CU1123" s="193"/>
      <c r="CW1123" s="28"/>
      <c r="CX1123" s="28"/>
      <c r="CY1123" s="28"/>
      <c r="DD1123" s="193"/>
      <c r="DF1123" s="28"/>
      <c r="DG1123" s="28"/>
      <c r="DH1123" s="28"/>
      <c r="DM1123" s="193"/>
      <c r="DO1123" s="28"/>
      <c r="DP1123" s="28"/>
      <c r="DQ1123" s="28"/>
      <c r="DV1123" s="193"/>
      <c r="DX1123" s="28"/>
      <c r="DY1123" s="28"/>
      <c r="DZ1123" s="28"/>
      <c r="EE1123" s="193"/>
      <c r="EG1123" s="28"/>
      <c r="EH1123" s="28"/>
      <c r="EI1123" s="28"/>
      <c r="EN1123" s="193"/>
      <c r="EP1123" s="28"/>
      <c r="EQ1123" s="28"/>
      <c r="ER1123" s="28"/>
      <c r="EW1123" s="193"/>
      <c r="EY1123" s="28"/>
      <c r="EZ1123" s="28"/>
      <c r="FA1123" s="28"/>
      <c r="FF1123" s="193"/>
      <c r="FH1123" s="28"/>
      <c r="FI1123" s="28"/>
      <c r="FJ1123" s="28"/>
      <c r="FO1123" s="193"/>
      <c r="FQ1123" s="28"/>
      <c r="FR1123" s="28"/>
      <c r="FS1123" s="28"/>
      <c r="FX1123" s="193"/>
      <c r="FZ1123" s="28"/>
      <c r="GA1123" s="28"/>
      <c r="GB1123" s="28"/>
      <c r="GG1123" s="193"/>
      <c r="GI1123" s="28"/>
      <c r="GJ1123" s="28"/>
      <c r="GK1123" s="28"/>
      <c r="GP1123" s="193"/>
      <c r="GR1123" s="28"/>
      <c r="GS1123" s="28"/>
      <c r="GT1123" s="28"/>
      <c r="GY1123" s="193"/>
      <c r="HA1123" s="28"/>
      <c r="HB1123" s="28"/>
      <c r="HC1123" s="28"/>
      <c r="HH1123" s="193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11" t="s">
        <v>449</v>
      </c>
      <c r="B1124" s="274"/>
      <c r="C1124" s="375"/>
      <c r="D1124" s="376" t="s">
        <v>132</v>
      </c>
      <c r="E1124" s="50">
        <f>COUNTIF($A$712:$BAG$785,A1124)</f>
        <v>14</v>
      </c>
      <c r="F1124" s="279">
        <f>SUM(G1124:K1124)</f>
        <v>0</v>
      </c>
      <c r="H1124" s="402"/>
      <c r="N1124" s="28"/>
      <c r="R1124" s="193"/>
      <c r="T1124" s="28"/>
      <c r="U1124" s="28"/>
      <c r="V1124" s="28"/>
      <c r="AA1124" s="193"/>
      <c r="AC1124" s="28"/>
      <c r="AD1124" s="28"/>
      <c r="AE1124" s="28"/>
      <c r="AJ1124" s="193"/>
      <c r="AL1124" s="28"/>
      <c r="AM1124" s="28"/>
      <c r="AN1124" s="28"/>
      <c r="AS1124" s="193"/>
      <c r="AU1124" s="28"/>
      <c r="AV1124" s="28"/>
      <c r="AW1124" s="28"/>
      <c r="BB1124" s="193"/>
      <c r="BD1124" s="28"/>
      <c r="BE1124" s="28"/>
      <c r="BF1124" s="28"/>
      <c r="BK1124" s="193"/>
      <c r="BM1124" s="28"/>
      <c r="BN1124" s="28"/>
      <c r="BO1124" s="28"/>
      <c r="BT1124" s="193"/>
      <c r="BV1124" s="28"/>
      <c r="BW1124" s="28"/>
      <c r="BX1124" s="28"/>
      <c r="CC1124" s="193"/>
      <c r="CE1124" s="28"/>
      <c r="CF1124" s="28"/>
      <c r="CG1124" s="28"/>
      <c r="CL1124" s="193"/>
      <c r="CN1124" s="28"/>
      <c r="CO1124" s="28"/>
      <c r="CP1124" s="28"/>
      <c r="CU1124" s="193"/>
      <c r="CW1124" s="28"/>
      <c r="CX1124" s="28"/>
      <c r="CY1124" s="28"/>
      <c r="DD1124" s="193"/>
      <c r="DF1124" s="28"/>
      <c r="DG1124" s="28"/>
      <c r="DH1124" s="28"/>
      <c r="DM1124" s="193"/>
      <c r="DO1124" s="28"/>
      <c r="DP1124" s="28"/>
      <c r="DQ1124" s="28"/>
      <c r="DV1124" s="193"/>
      <c r="DX1124" s="28"/>
      <c r="DY1124" s="28"/>
      <c r="DZ1124" s="28"/>
      <c r="EE1124" s="193"/>
      <c r="EG1124" s="28"/>
      <c r="EH1124" s="28"/>
      <c r="EI1124" s="28"/>
      <c r="EN1124" s="193"/>
      <c r="EP1124" s="28"/>
      <c r="EQ1124" s="28"/>
      <c r="ER1124" s="28"/>
      <c r="EW1124" s="193"/>
      <c r="EY1124" s="28"/>
      <c r="EZ1124" s="28"/>
      <c r="FA1124" s="28"/>
      <c r="FF1124" s="193"/>
      <c r="FH1124" s="28"/>
      <c r="FI1124" s="28"/>
      <c r="FJ1124" s="28"/>
      <c r="FO1124" s="193"/>
      <c r="FQ1124" s="28"/>
      <c r="FR1124" s="28"/>
      <c r="FS1124" s="28"/>
      <c r="FX1124" s="193"/>
      <c r="FZ1124" s="28"/>
      <c r="GA1124" s="28"/>
      <c r="GB1124" s="28"/>
      <c r="GG1124" s="193"/>
      <c r="GI1124" s="28"/>
      <c r="GJ1124" s="28"/>
      <c r="GK1124" s="28"/>
      <c r="GP1124" s="193"/>
      <c r="GR1124" s="28"/>
      <c r="GS1124" s="28"/>
      <c r="GT1124" s="28"/>
      <c r="GY1124" s="193"/>
      <c r="HA1124" s="28"/>
      <c r="HB1124" s="28"/>
      <c r="HC1124" s="28"/>
      <c r="HH1124" s="193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.75">
      <c r="A1125" s="311" t="s">
        <v>809</v>
      </c>
      <c r="B1125" s="375"/>
      <c r="C1125" s="375"/>
      <c r="D1125" s="376" t="s">
        <v>130</v>
      </c>
      <c r="E1125" s="50">
        <f>COUNTIF($A$712:$BAG$785,A1125)</f>
        <v>1</v>
      </c>
      <c r="F1125" s="279">
        <f>SUM(G1125:K1125)</f>
        <v>0</v>
      </c>
      <c r="N1125" s="28"/>
      <c r="R1125" s="193"/>
      <c r="T1125" s="28"/>
      <c r="U1125" s="28"/>
      <c r="V1125" s="28"/>
      <c r="AA1125" s="193"/>
      <c r="AC1125" s="28"/>
      <c r="AD1125" s="28"/>
      <c r="AE1125" s="28"/>
      <c r="AJ1125" s="193"/>
      <c r="AL1125" s="28"/>
      <c r="AM1125" s="28"/>
      <c r="AN1125" s="28"/>
      <c r="AS1125" s="193"/>
      <c r="AU1125" s="28"/>
      <c r="AV1125" s="28"/>
      <c r="AW1125" s="28"/>
      <c r="BB1125" s="193"/>
      <c r="BD1125" s="28"/>
      <c r="BE1125" s="28"/>
      <c r="BF1125" s="28"/>
      <c r="BK1125" s="193"/>
      <c r="BM1125" s="28"/>
      <c r="BN1125" s="28"/>
      <c r="BO1125" s="28"/>
      <c r="BT1125" s="193"/>
      <c r="BV1125" s="28"/>
      <c r="BW1125" s="28"/>
      <c r="BX1125" s="28"/>
      <c r="CC1125" s="193"/>
      <c r="CE1125" s="28"/>
      <c r="CF1125" s="28"/>
      <c r="CG1125" s="28"/>
      <c r="CL1125" s="193"/>
      <c r="CN1125" s="28"/>
      <c r="CO1125" s="28"/>
      <c r="CP1125" s="28"/>
      <c r="CU1125" s="193"/>
      <c r="CW1125" s="28"/>
      <c r="CX1125" s="28"/>
      <c r="CY1125" s="28"/>
      <c r="DD1125" s="193"/>
      <c r="DF1125" s="28"/>
      <c r="DG1125" s="28"/>
      <c r="DH1125" s="28"/>
      <c r="DM1125" s="193"/>
      <c r="DO1125" s="28"/>
      <c r="DP1125" s="28"/>
      <c r="DQ1125" s="28"/>
      <c r="DV1125" s="193"/>
      <c r="DX1125" s="28"/>
      <c r="DY1125" s="28"/>
      <c r="DZ1125" s="28"/>
      <c r="EE1125" s="193"/>
      <c r="EG1125" s="28"/>
      <c r="EH1125" s="28"/>
      <c r="EI1125" s="28"/>
      <c r="EN1125" s="193"/>
      <c r="EP1125" s="28"/>
      <c r="EQ1125" s="28"/>
      <c r="ER1125" s="28"/>
      <c r="EW1125" s="193"/>
      <c r="EY1125" s="28"/>
      <c r="EZ1125" s="28"/>
      <c r="FA1125" s="28"/>
      <c r="FF1125" s="193"/>
      <c r="FH1125" s="28"/>
      <c r="FI1125" s="28"/>
      <c r="FJ1125" s="28"/>
      <c r="FO1125" s="193"/>
      <c r="FQ1125" s="28"/>
      <c r="FR1125" s="28"/>
      <c r="FS1125" s="28"/>
      <c r="FX1125" s="193"/>
      <c r="FZ1125" s="28"/>
      <c r="GA1125" s="28"/>
      <c r="GB1125" s="28"/>
      <c r="GG1125" s="193"/>
      <c r="GI1125" s="28"/>
      <c r="GJ1125" s="28"/>
      <c r="GK1125" s="28"/>
      <c r="GP1125" s="193"/>
      <c r="GR1125" s="28"/>
      <c r="GS1125" s="28"/>
      <c r="GT1125" s="28"/>
      <c r="GY1125" s="193"/>
      <c r="HA1125" s="28"/>
      <c r="HB1125" s="28"/>
      <c r="HC1125" s="28"/>
      <c r="HH1125" s="193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205" t="s">
        <v>2933</v>
      </c>
      <c r="B1126" s="39"/>
      <c r="C1126" s="39"/>
      <c r="D1126" s="376" t="s">
        <v>129</v>
      </c>
      <c r="E1126" s="50">
        <f>COUNTIF($A$712:$BAG$785,A1126)</f>
        <v>0</v>
      </c>
      <c r="F1126" s="279">
        <f>SUM(G1126:K1126)</f>
        <v>0</v>
      </c>
      <c r="N1126" s="28"/>
      <c r="R1126" s="193"/>
      <c r="T1126" s="28"/>
      <c r="U1126" s="28"/>
      <c r="V1126" s="28"/>
      <c r="AA1126" s="193"/>
      <c r="AC1126" s="28"/>
      <c r="AD1126" s="28"/>
      <c r="AE1126" s="28"/>
      <c r="AJ1126" s="193"/>
      <c r="AL1126" s="28"/>
      <c r="AM1126" s="28"/>
      <c r="AN1126" s="28"/>
      <c r="AS1126" s="193"/>
      <c r="AU1126" s="28"/>
      <c r="AV1126" s="28"/>
      <c r="AW1126" s="28"/>
      <c r="BB1126" s="193"/>
      <c r="BD1126" s="28"/>
      <c r="BE1126" s="28"/>
      <c r="BF1126" s="28"/>
      <c r="BK1126" s="193"/>
      <c r="BM1126" s="28"/>
      <c r="BN1126" s="28"/>
      <c r="BO1126" s="28"/>
      <c r="BT1126" s="193"/>
      <c r="BV1126" s="28"/>
      <c r="BW1126" s="28"/>
      <c r="BX1126" s="28"/>
      <c r="CC1126" s="193"/>
      <c r="CE1126" s="28"/>
      <c r="CF1126" s="28"/>
      <c r="CG1126" s="28"/>
      <c r="CL1126" s="193"/>
      <c r="CN1126" s="28"/>
      <c r="CO1126" s="28"/>
      <c r="CP1126" s="28"/>
      <c r="CU1126" s="193"/>
      <c r="CW1126" s="28"/>
      <c r="CX1126" s="28"/>
      <c r="CY1126" s="28"/>
      <c r="DD1126" s="193"/>
      <c r="DF1126" s="28"/>
      <c r="DG1126" s="28"/>
      <c r="DH1126" s="28"/>
      <c r="DM1126" s="193"/>
      <c r="DO1126" s="28"/>
      <c r="DP1126" s="28"/>
      <c r="DQ1126" s="28"/>
      <c r="DV1126" s="193"/>
      <c r="DX1126" s="28"/>
      <c r="DY1126" s="28"/>
      <c r="DZ1126" s="28"/>
      <c r="EE1126" s="193"/>
      <c r="EG1126" s="28"/>
      <c r="EH1126" s="28"/>
      <c r="EI1126" s="28"/>
      <c r="EN1126" s="193"/>
      <c r="EP1126" s="28"/>
      <c r="EQ1126" s="28"/>
      <c r="ER1126" s="28"/>
      <c r="EW1126" s="193"/>
      <c r="EY1126" s="28"/>
      <c r="EZ1126" s="28"/>
      <c r="FA1126" s="28"/>
      <c r="FF1126" s="193"/>
      <c r="FH1126" s="28"/>
      <c r="FI1126" s="28"/>
      <c r="FJ1126" s="28"/>
      <c r="FO1126" s="193"/>
      <c r="FQ1126" s="28"/>
      <c r="FR1126" s="28"/>
      <c r="FS1126" s="28"/>
      <c r="FX1126" s="193"/>
      <c r="FZ1126" s="28"/>
      <c r="GA1126" s="28"/>
      <c r="GB1126" s="28"/>
      <c r="GG1126" s="193"/>
      <c r="GI1126" s="28"/>
      <c r="GJ1126" s="28"/>
      <c r="GK1126" s="28"/>
      <c r="GP1126" s="193"/>
      <c r="GR1126" s="28"/>
      <c r="GS1126" s="28"/>
      <c r="GT1126" s="28"/>
      <c r="GY1126" s="193"/>
      <c r="HA1126" s="28"/>
      <c r="HB1126" s="28"/>
      <c r="HC1126" s="28"/>
      <c r="HH1126" s="193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311" t="s">
        <v>1119</v>
      </c>
      <c r="B1127" s="378"/>
      <c r="C1127" s="378"/>
      <c r="D1127" s="376" t="s">
        <v>139</v>
      </c>
      <c r="E1127" s="50">
        <f>COUNTIF($A$712:$BAG$785,A1127)</f>
        <v>12</v>
      </c>
      <c r="F1127" s="279">
        <f>SUM(G1127:K1127)</f>
        <v>0</v>
      </c>
      <c r="H1127" s="402"/>
      <c r="I1127" s="402"/>
      <c r="N1127" s="28"/>
      <c r="R1127" s="193"/>
      <c r="T1127" s="28"/>
      <c r="U1127" s="28"/>
      <c r="V1127" s="28"/>
      <c r="AA1127" s="193"/>
      <c r="AC1127" s="28"/>
      <c r="AD1127" s="28"/>
      <c r="AE1127" s="28"/>
      <c r="AJ1127" s="193"/>
      <c r="AL1127" s="28"/>
      <c r="AM1127" s="28"/>
      <c r="AN1127" s="28"/>
      <c r="AS1127" s="193"/>
      <c r="AU1127" s="28"/>
      <c r="AV1127" s="28"/>
      <c r="AW1127" s="28"/>
      <c r="BB1127" s="193"/>
      <c r="BD1127" s="28"/>
      <c r="BE1127" s="28"/>
      <c r="BF1127" s="28"/>
      <c r="BK1127" s="193"/>
      <c r="BM1127" s="28"/>
      <c r="BN1127" s="28"/>
      <c r="BO1127" s="28"/>
      <c r="BT1127" s="193"/>
      <c r="BV1127" s="28"/>
      <c r="BW1127" s="28"/>
      <c r="BX1127" s="28"/>
      <c r="CC1127" s="193"/>
      <c r="CE1127" s="28"/>
      <c r="CF1127" s="28"/>
      <c r="CG1127" s="28"/>
      <c r="CL1127" s="193"/>
      <c r="CN1127" s="28"/>
      <c r="CO1127" s="28"/>
      <c r="CP1127" s="28"/>
      <c r="CU1127" s="193"/>
      <c r="CW1127" s="28"/>
      <c r="CX1127" s="28"/>
      <c r="CY1127" s="28"/>
      <c r="DD1127" s="193"/>
      <c r="DF1127" s="28"/>
      <c r="DG1127" s="28"/>
      <c r="DH1127" s="28"/>
      <c r="DM1127" s="193"/>
      <c r="DO1127" s="28"/>
      <c r="DP1127" s="28"/>
      <c r="DQ1127" s="28"/>
      <c r="DV1127" s="193"/>
      <c r="DX1127" s="28"/>
      <c r="DY1127" s="28"/>
      <c r="DZ1127" s="28"/>
      <c r="EE1127" s="193"/>
      <c r="EG1127" s="28"/>
      <c r="EH1127" s="28"/>
      <c r="EI1127" s="28"/>
      <c r="EN1127" s="193"/>
      <c r="EP1127" s="28"/>
      <c r="EQ1127" s="28"/>
      <c r="ER1127" s="28"/>
      <c r="EW1127" s="193"/>
      <c r="EY1127" s="28"/>
      <c r="EZ1127" s="28"/>
      <c r="FA1127" s="28"/>
      <c r="FF1127" s="193"/>
      <c r="FH1127" s="28"/>
      <c r="FI1127" s="28"/>
      <c r="FJ1127" s="28"/>
      <c r="FO1127" s="193"/>
      <c r="FQ1127" s="28"/>
      <c r="FR1127" s="28"/>
      <c r="FS1127" s="28"/>
      <c r="FX1127" s="193"/>
      <c r="FZ1127" s="28"/>
      <c r="GA1127" s="28"/>
      <c r="GB1127" s="28"/>
      <c r="GG1127" s="193"/>
      <c r="GI1127" s="28"/>
      <c r="GJ1127" s="28"/>
      <c r="GK1127" s="28"/>
      <c r="GP1127" s="193"/>
      <c r="GR1127" s="28"/>
      <c r="GS1127" s="28"/>
      <c r="GT1127" s="28"/>
      <c r="GY1127" s="193"/>
      <c r="HA1127" s="28"/>
      <c r="HB1127" s="28"/>
      <c r="HC1127" s="28"/>
      <c r="HH1127" s="193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311" t="s">
        <v>1159</v>
      </c>
      <c r="B1128" s="28"/>
      <c r="C1128" s="271"/>
      <c r="D1128" s="376" t="s">
        <v>130</v>
      </c>
      <c r="E1128" s="50">
        <f>COUNTIF($A$712:$BAG$785,A1128)</f>
        <v>1</v>
      </c>
      <c r="F1128" s="279">
        <f>SUM(G1128:K1128)</f>
        <v>0</v>
      </c>
      <c r="N1128" s="28"/>
      <c r="R1128" s="193"/>
      <c r="T1128" s="28"/>
      <c r="U1128" s="28"/>
      <c r="V1128" s="28"/>
      <c r="AA1128" s="193"/>
      <c r="AC1128" s="28"/>
      <c r="AD1128" s="28"/>
      <c r="AE1128" s="28"/>
      <c r="AJ1128" s="193"/>
      <c r="AL1128" s="28"/>
      <c r="AM1128" s="28"/>
      <c r="AN1128" s="28"/>
      <c r="AS1128" s="193"/>
      <c r="AU1128" s="28"/>
      <c r="AV1128" s="28"/>
      <c r="AW1128" s="28"/>
      <c r="BB1128" s="193"/>
      <c r="BD1128" s="28"/>
      <c r="BE1128" s="28"/>
      <c r="BF1128" s="28"/>
      <c r="BK1128" s="193"/>
      <c r="BM1128" s="28"/>
      <c r="BN1128" s="28"/>
      <c r="BO1128" s="28"/>
      <c r="BT1128" s="193"/>
      <c r="BV1128" s="28"/>
      <c r="BW1128" s="28"/>
      <c r="BX1128" s="28"/>
      <c r="CC1128" s="193"/>
      <c r="CE1128" s="28"/>
      <c r="CF1128" s="28"/>
      <c r="CG1128" s="28"/>
      <c r="CL1128" s="193"/>
      <c r="CN1128" s="28"/>
      <c r="CO1128" s="28"/>
      <c r="CP1128" s="28"/>
      <c r="CU1128" s="193"/>
      <c r="CW1128" s="28"/>
      <c r="CX1128" s="28"/>
      <c r="CY1128" s="28"/>
      <c r="DD1128" s="193"/>
      <c r="DF1128" s="28"/>
      <c r="DG1128" s="28"/>
      <c r="DH1128" s="28"/>
      <c r="DM1128" s="193"/>
      <c r="DO1128" s="28"/>
      <c r="DP1128" s="28"/>
      <c r="DQ1128" s="28"/>
      <c r="DV1128" s="193"/>
      <c r="DX1128" s="28"/>
      <c r="DY1128" s="28"/>
      <c r="DZ1128" s="28"/>
      <c r="EE1128" s="193"/>
      <c r="EG1128" s="28"/>
      <c r="EH1128" s="28"/>
      <c r="EI1128" s="28"/>
      <c r="EN1128" s="193"/>
      <c r="EP1128" s="28"/>
      <c r="EQ1128" s="28"/>
      <c r="ER1128" s="28"/>
      <c r="EW1128" s="193"/>
      <c r="EY1128" s="28"/>
      <c r="EZ1128" s="28"/>
      <c r="FA1128" s="28"/>
      <c r="FF1128" s="193"/>
      <c r="FH1128" s="28"/>
      <c r="FI1128" s="28"/>
      <c r="FJ1128" s="28"/>
      <c r="FO1128" s="193"/>
      <c r="FQ1128" s="28"/>
      <c r="FR1128" s="28"/>
      <c r="FS1128" s="28"/>
      <c r="FX1128" s="193"/>
      <c r="FZ1128" s="28"/>
      <c r="GA1128" s="28"/>
      <c r="GB1128" s="28"/>
      <c r="GG1128" s="193"/>
      <c r="GI1128" s="28"/>
      <c r="GJ1128" s="28"/>
      <c r="GK1128" s="28"/>
      <c r="GP1128" s="193"/>
      <c r="GR1128" s="28"/>
      <c r="GS1128" s="28"/>
      <c r="GT1128" s="28"/>
      <c r="GY1128" s="193"/>
      <c r="HA1128" s="28"/>
      <c r="HB1128" s="28"/>
      <c r="HC1128" s="28"/>
      <c r="HH1128" s="193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311" t="s">
        <v>1979</v>
      </c>
      <c r="B1129" s="39"/>
      <c r="C1129" s="39"/>
      <c r="D1129" s="376" t="s">
        <v>129</v>
      </c>
      <c r="E1129" s="50">
        <f>COUNTIF($A$712:$BAG$785,A1129)</f>
        <v>0</v>
      </c>
      <c r="F1129" s="279">
        <f>SUM(G1129:K1129)</f>
        <v>0</v>
      </c>
      <c r="N1129" s="28"/>
      <c r="R1129" s="193"/>
      <c r="T1129" s="28"/>
      <c r="U1129" s="28"/>
      <c r="V1129" s="28"/>
      <c r="AA1129" s="193"/>
      <c r="AC1129" s="28"/>
      <c r="AD1129" s="28"/>
      <c r="AE1129" s="28"/>
      <c r="AJ1129" s="193"/>
      <c r="AL1129" s="28"/>
      <c r="AM1129" s="28"/>
      <c r="AN1129" s="28"/>
      <c r="AS1129" s="193"/>
      <c r="AU1129" s="28"/>
      <c r="AV1129" s="28"/>
      <c r="AW1129" s="28"/>
      <c r="BB1129" s="193"/>
      <c r="BD1129" s="28"/>
      <c r="BE1129" s="28"/>
      <c r="BF1129" s="28"/>
      <c r="BK1129" s="193"/>
      <c r="BM1129" s="28"/>
      <c r="BN1129" s="28"/>
      <c r="BO1129" s="28"/>
      <c r="BT1129" s="193"/>
      <c r="BV1129" s="28"/>
      <c r="BW1129" s="28"/>
      <c r="BX1129" s="28"/>
      <c r="CC1129" s="193"/>
      <c r="CE1129" s="28"/>
      <c r="CF1129" s="28"/>
      <c r="CG1129" s="28"/>
      <c r="CL1129" s="193"/>
      <c r="CN1129" s="28"/>
      <c r="CO1129" s="28"/>
      <c r="CP1129" s="28"/>
      <c r="CU1129" s="193"/>
      <c r="CW1129" s="28"/>
      <c r="CX1129" s="28"/>
      <c r="CY1129" s="28"/>
      <c r="DD1129" s="193"/>
      <c r="DF1129" s="28"/>
      <c r="DG1129" s="28"/>
      <c r="DH1129" s="28"/>
      <c r="DM1129" s="193"/>
      <c r="DO1129" s="28"/>
      <c r="DP1129" s="28"/>
      <c r="DQ1129" s="28"/>
      <c r="DV1129" s="193"/>
      <c r="DX1129" s="28"/>
      <c r="DY1129" s="28"/>
      <c r="DZ1129" s="28"/>
      <c r="EE1129" s="193"/>
      <c r="EG1129" s="28"/>
      <c r="EH1129" s="28"/>
      <c r="EI1129" s="28"/>
      <c r="EN1129" s="193"/>
      <c r="EP1129" s="28"/>
      <c r="EQ1129" s="28"/>
      <c r="ER1129" s="28"/>
      <c r="EW1129" s="193"/>
      <c r="EY1129" s="28"/>
      <c r="EZ1129" s="28"/>
      <c r="FA1129" s="28"/>
      <c r="FF1129" s="193"/>
      <c r="FH1129" s="28"/>
      <c r="FI1129" s="28"/>
      <c r="FJ1129" s="28"/>
      <c r="FO1129" s="193"/>
      <c r="FQ1129" s="28"/>
      <c r="FR1129" s="28"/>
      <c r="FS1129" s="28"/>
      <c r="FX1129" s="193"/>
      <c r="FZ1129" s="28"/>
      <c r="GA1129" s="28"/>
      <c r="GB1129" s="28"/>
      <c r="GG1129" s="193"/>
      <c r="GI1129" s="28"/>
      <c r="GJ1129" s="28"/>
      <c r="GK1129" s="28"/>
      <c r="GP1129" s="193"/>
      <c r="GR1129" s="28"/>
      <c r="GS1129" s="28"/>
      <c r="GT1129" s="28"/>
      <c r="GY1129" s="193"/>
      <c r="HA1129" s="28"/>
      <c r="HB1129" s="28"/>
      <c r="HC1129" s="28"/>
      <c r="HH1129" s="193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11" t="s">
        <v>578</v>
      </c>
      <c r="B1130" s="375"/>
      <c r="C1130" s="375"/>
      <c r="D1130" s="376" t="s">
        <v>139</v>
      </c>
      <c r="E1130" s="50">
        <f>COUNTIF($A$712:$BAG$785,A1130)</f>
        <v>43</v>
      </c>
      <c r="F1130" s="279">
        <f>SUM(G1130:K1130)</f>
        <v>0</v>
      </c>
      <c r="H1130" s="402"/>
      <c r="N1130" s="28"/>
      <c r="R1130" s="193"/>
      <c r="T1130" s="28"/>
      <c r="U1130" s="28"/>
      <c r="V1130" s="28"/>
      <c r="AA1130" s="193"/>
      <c r="AC1130" s="28"/>
      <c r="AD1130" s="28"/>
      <c r="AE1130" s="28"/>
      <c r="AJ1130" s="193"/>
      <c r="AL1130" s="28"/>
      <c r="AM1130" s="28"/>
      <c r="AN1130" s="28"/>
      <c r="AS1130" s="193"/>
      <c r="AU1130" s="28"/>
      <c r="AV1130" s="28"/>
      <c r="AW1130" s="28"/>
      <c r="BB1130" s="193"/>
      <c r="BD1130" s="28"/>
      <c r="BE1130" s="28"/>
      <c r="BF1130" s="28"/>
      <c r="BK1130" s="193"/>
      <c r="BM1130" s="28"/>
      <c r="BN1130" s="28"/>
      <c r="BO1130" s="28"/>
      <c r="BT1130" s="193"/>
      <c r="BV1130" s="28"/>
      <c r="BW1130" s="28"/>
      <c r="BX1130" s="28"/>
      <c r="CC1130" s="193"/>
      <c r="CE1130" s="28"/>
      <c r="CF1130" s="28"/>
      <c r="CG1130" s="28"/>
      <c r="CL1130" s="193"/>
      <c r="CN1130" s="28"/>
      <c r="CO1130" s="28"/>
      <c r="CP1130" s="28"/>
      <c r="CU1130" s="193"/>
      <c r="CW1130" s="28"/>
      <c r="CX1130" s="28"/>
      <c r="CY1130" s="28"/>
      <c r="DD1130" s="193"/>
      <c r="DF1130" s="28"/>
      <c r="DG1130" s="28"/>
      <c r="DH1130" s="28"/>
      <c r="DM1130" s="193"/>
      <c r="DO1130" s="28"/>
      <c r="DP1130" s="28"/>
      <c r="DQ1130" s="28"/>
      <c r="DV1130" s="193"/>
      <c r="DX1130" s="28"/>
      <c r="DY1130" s="28"/>
      <c r="DZ1130" s="28"/>
      <c r="EE1130" s="193"/>
      <c r="EG1130" s="28"/>
      <c r="EH1130" s="28"/>
      <c r="EI1130" s="28"/>
      <c r="EN1130" s="193"/>
      <c r="EP1130" s="28"/>
      <c r="EQ1130" s="28"/>
      <c r="ER1130" s="28"/>
      <c r="EW1130" s="193"/>
      <c r="EY1130" s="28"/>
      <c r="EZ1130" s="28"/>
      <c r="FA1130" s="28"/>
      <c r="FF1130" s="193"/>
      <c r="FH1130" s="28"/>
      <c r="FI1130" s="28"/>
      <c r="FJ1130" s="28"/>
      <c r="FO1130" s="193"/>
      <c r="FQ1130" s="28"/>
      <c r="FR1130" s="28"/>
      <c r="FS1130" s="28"/>
      <c r="FX1130" s="193"/>
      <c r="FZ1130" s="28"/>
      <c r="GA1130" s="28"/>
      <c r="GB1130" s="28"/>
      <c r="GG1130" s="193"/>
      <c r="GI1130" s="28"/>
      <c r="GJ1130" s="28"/>
      <c r="GK1130" s="28"/>
      <c r="GP1130" s="193"/>
      <c r="GR1130" s="28"/>
      <c r="GS1130" s="28"/>
      <c r="GT1130" s="28"/>
      <c r="GY1130" s="193"/>
      <c r="HA1130" s="28"/>
      <c r="HB1130" s="28"/>
      <c r="HC1130" s="28"/>
      <c r="HH1130" s="193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205" t="s">
        <v>3173</v>
      </c>
      <c r="B1131" s="39"/>
      <c r="C1131" s="39"/>
      <c r="D1131" s="376" t="s">
        <v>129</v>
      </c>
      <c r="E1131" s="50">
        <f>COUNTIF($A$712:$BAG$785,A1131)</f>
        <v>0</v>
      </c>
      <c r="F1131" s="279">
        <f>SUM(G1131:K1131)</f>
        <v>0</v>
      </c>
      <c r="N1131" s="28"/>
      <c r="R1131" s="193"/>
      <c r="T1131" s="28"/>
      <c r="U1131" s="28"/>
      <c r="V1131" s="28"/>
      <c r="AA1131" s="193"/>
      <c r="AC1131" s="28"/>
      <c r="AD1131" s="28"/>
      <c r="AE1131" s="28"/>
      <c r="AJ1131" s="193"/>
      <c r="AL1131" s="28"/>
      <c r="AM1131" s="28"/>
      <c r="AN1131" s="28"/>
      <c r="AS1131" s="193"/>
      <c r="AU1131" s="28"/>
      <c r="AV1131" s="28"/>
      <c r="AW1131" s="28"/>
      <c r="BB1131" s="193"/>
      <c r="BD1131" s="28"/>
      <c r="BE1131" s="28"/>
      <c r="BF1131" s="28"/>
      <c r="BK1131" s="193"/>
      <c r="BM1131" s="28"/>
      <c r="BN1131" s="28"/>
      <c r="BO1131" s="28"/>
      <c r="BT1131" s="193"/>
      <c r="BV1131" s="28"/>
      <c r="BW1131" s="28"/>
      <c r="BX1131" s="28"/>
      <c r="CC1131" s="193"/>
      <c r="CE1131" s="28"/>
      <c r="CF1131" s="28"/>
      <c r="CG1131" s="28"/>
      <c r="CL1131" s="193"/>
      <c r="CN1131" s="28"/>
      <c r="CO1131" s="28"/>
      <c r="CP1131" s="28"/>
      <c r="CU1131" s="193"/>
      <c r="CW1131" s="28"/>
      <c r="CX1131" s="28"/>
      <c r="CY1131" s="28"/>
      <c r="DD1131" s="193"/>
      <c r="DF1131" s="28"/>
      <c r="DG1131" s="28"/>
      <c r="DH1131" s="28"/>
      <c r="DM1131" s="193"/>
      <c r="DO1131" s="28"/>
      <c r="DP1131" s="28"/>
      <c r="DQ1131" s="28"/>
      <c r="DV1131" s="193"/>
      <c r="DX1131" s="28"/>
      <c r="DY1131" s="28"/>
      <c r="DZ1131" s="28"/>
      <c r="EE1131" s="193"/>
      <c r="EG1131" s="28"/>
      <c r="EH1131" s="28"/>
      <c r="EI1131" s="28"/>
      <c r="EN1131" s="193"/>
      <c r="EP1131" s="28"/>
      <c r="EQ1131" s="28"/>
      <c r="ER1131" s="28"/>
      <c r="EW1131" s="193"/>
      <c r="EY1131" s="28"/>
      <c r="EZ1131" s="28"/>
      <c r="FA1131" s="28"/>
      <c r="FF1131" s="193"/>
      <c r="FH1131" s="28"/>
      <c r="FI1131" s="28"/>
      <c r="FJ1131" s="28"/>
      <c r="FO1131" s="193"/>
      <c r="FQ1131" s="28"/>
      <c r="FR1131" s="28"/>
      <c r="FS1131" s="28"/>
      <c r="FX1131" s="193"/>
      <c r="FZ1131" s="28"/>
      <c r="GA1131" s="28"/>
      <c r="GB1131" s="28"/>
      <c r="GG1131" s="193"/>
      <c r="GI1131" s="28"/>
      <c r="GJ1131" s="28"/>
      <c r="GK1131" s="28"/>
      <c r="GP1131" s="193"/>
      <c r="GR1131" s="28"/>
      <c r="GS1131" s="28"/>
      <c r="GT1131" s="28"/>
      <c r="GY1131" s="193"/>
      <c r="HA1131" s="28"/>
      <c r="HB1131" s="28"/>
      <c r="HC1131" s="28"/>
      <c r="HH1131" s="193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5" t="s">
        <v>3108</v>
      </c>
      <c r="B1132" s="39"/>
      <c r="C1132" s="39"/>
      <c r="D1132" s="376" t="s">
        <v>129</v>
      </c>
      <c r="E1132" s="50">
        <f>COUNTIF($A$712:$BAG$785,A1132)</f>
        <v>0</v>
      </c>
      <c r="F1132" s="279">
        <f>SUM(G1132:K1132)</f>
        <v>0</v>
      </c>
      <c r="H1132" s="402"/>
      <c r="I1132" s="402"/>
      <c r="N1132" s="28"/>
      <c r="R1132" s="193"/>
      <c r="T1132" s="28"/>
      <c r="U1132" s="28"/>
      <c r="V1132" s="28"/>
      <c r="AA1132" s="193"/>
      <c r="AC1132" s="28"/>
      <c r="AD1132" s="28"/>
      <c r="AE1132" s="28"/>
      <c r="AJ1132" s="193"/>
      <c r="AL1132" s="28"/>
      <c r="AM1132" s="28"/>
      <c r="AN1132" s="28"/>
      <c r="AS1132" s="193"/>
      <c r="AU1132" s="28"/>
      <c r="AV1132" s="28"/>
      <c r="AW1132" s="28"/>
      <c r="BB1132" s="193"/>
      <c r="BD1132" s="28"/>
      <c r="BE1132" s="28"/>
      <c r="BF1132" s="28"/>
      <c r="BK1132" s="193"/>
      <c r="BM1132" s="28"/>
      <c r="BN1132" s="28"/>
      <c r="BO1132" s="28"/>
      <c r="BT1132" s="193"/>
      <c r="BV1132" s="28"/>
      <c r="BW1132" s="28"/>
      <c r="BX1132" s="28"/>
      <c r="CC1132" s="193"/>
      <c r="CE1132" s="28"/>
      <c r="CF1132" s="28"/>
      <c r="CG1132" s="28"/>
      <c r="CL1132" s="193"/>
      <c r="CN1132" s="28"/>
      <c r="CO1132" s="28"/>
      <c r="CP1132" s="28"/>
      <c r="CU1132" s="193"/>
      <c r="CW1132" s="28"/>
      <c r="CX1132" s="28"/>
      <c r="CY1132" s="28"/>
      <c r="DD1132" s="193"/>
      <c r="DF1132" s="28"/>
      <c r="DG1132" s="28"/>
      <c r="DH1132" s="28"/>
      <c r="DM1132" s="193"/>
      <c r="DO1132" s="28"/>
      <c r="DP1132" s="28"/>
      <c r="DQ1132" s="28"/>
      <c r="DV1132" s="193"/>
      <c r="DX1132" s="28"/>
      <c r="DY1132" s="28"/>
      <c r="DZ1132" s="28"/>
      <c r="EE1132" s="193"/>
      <c r="EG1132" s="28"/>
      <c r="EH1132" s="28"/>
      <c r="EI1132" s="28"/>
      <c r="EN1132" s="193"/>
      <c r="EP1132" s="28"/>
      <c r="EQ1132" s="28"/>
      <c r="ER1132" s="28"/>
      <c r="EW1132" s="193"/>
      <c r="EY1132" s="28"/>
      <c r="EZ1132" s="28"/>
      <c r="FA1132" s="28"/>
      <c r="FF1132" s="193"/>
      <c r="FH1132" s="28"/>
      <c r="FI1132" s="28"/>
      <c r="FJ1132" s="28"/>
      <c r="FO1132" s="193"/>
      <c r="FQ1132" s="28"/>
      <c r="FR1132" s="28"/>
      <c r="FS1132" s="28"/>
      <c r="FX1132" s="193"/>
      <c r="FZ1132" s="28"/>
      <c r="GA1132" s="28"/>
      <c r="GB1132" s="28"/>
      <c r="GG1132" s="193"/>
      <c r="GI1132" s="28"/>
      <c r="GJ1132" s="28"/>
      <c r="GK1132" s="28"/>
      <c r="GP1132" s="193"/>
      <c r="GR1132" s="28"/>
      <c r="GS1132" s="28"/>
      <c r="GT1132" s="28"/>
      <c r="GY1132" s="193"/>
      <c r="HA1132" s="28"/>
      <c r="HB1132" s="28"/>
      <c r="HC1132" s="28"/>
      <c r="HH1132" s="193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">
      <c r="A1133" s="311" t="s">
        <v>1960</v>
      </c>
      <c r="B1133" s="378"/>
      <c r="C1133" s="378"/>
      <c r="D1133" s="376" t="s">
        <v>132</v>
      </c>
      <c r="E1133" s="50">
        <f>COUNTIF($A$712:$BAG$785,A1133)</f>
        <v>5</v>
      </c>
      <c r="F1133" s="279">
        <f>SUM(G1133:K1133)</f>
        <v>0</v>
      </c>
      <c r="H1133" s="402"/>
      <c r="I1133" s="402"/>
      <c r="N1133" s="28"/>
      <c r="R1133" s="193"/>
      <c r="T1133" s="28"/>
      <c r="U1133" s="28"/>
      <c r="V1133" s="28"/>
      <c r="AA1133" s="193"/>
      <c r="AC1133" s="28"/>
      <c r="AD1133" s="28"/>
      <c r="AE1133" s="28"/>
      <c r="AJ1133" s="193"/>
      <c r="AL1133" s="28"/>
      <c r="AM1133" s="28"/>
      <c r="AN1133" s="28"/>
      <c r="AS1133" s="193"/>
      <c r="AU1133" s="28"/>
      <c r="AV1133" s="28"/>
      <c r="AW1133" s="28"/>
      <c r="BB1133" s="193"/>
      <c r="BD1133" s="28"/>
      <c r="BE1133" s="28"/>
      <c r="BF1133" s="28"/>
      <c r="BK1133" s="193"/>
      <c r="BM1133" s="28"/>
      <c r="BN1133" s="28"/>
      <c r="BO1133" s="28"/>
      <c r="BT1133" s="193"/>
      <c r="BV1133" s="28"/>
      <c r="BW1133" s="28"/>
      <c r="BX1133" s="28"/>
      <c r="CC1133" s="193"/>
      <c r="CE1133" s="28"/>
      <c r="CF1133" s="28"/>
      <c r="CG1133" s="28"/>
      <c r="CL1133" s="193"/>
      <c r="CN1133" s="28"/>
      <c r="CO1133" s="28"/>
      <c r="CP1133" s="28"/>
      <c r="CU1133" s="193"/>
      <c r="CW1133" s="28"/>
      <c r="CX1133" s="28"/>
      <c r="CY1133" s="28"/>
      <c r="DD1133" s="193"/>
      <c r="DF1133" s="28"/>
      <c r="DG1133" s="28"/>
      <c r="DH1133" s="28"/>
      <c r="DM1133" s="193"/>
      <c r="DO1133" s="28"/>
      <c r="DP1133" s="28"/>
      <c r="DQ1133" s="28"/>
      <c r="DV1133" s="193"/>
      <c r="DX1133" s="28"/>
      <c r="DY1133" s="28"/>
      <c r="DZ1133" s="28"/>
      <c r="EE1133" s="193"/>
      <c r="EG1133" s="28"/>
      <c r="EH1133" s="28"/>
      <c r="EI1133" s="28"/>
      <c r="EN1133" s="193"/>
      <c r="EP1133" s="28"/>
      <c r="EQ1133" s="28"/>
      <c r="ER1133" s="28"/>
      <c r="EW1133" s="193"/>
      <c r="EY1133" s="28"/>
      <c r="EZ1133" s="28"/>
      <c r="FA1133" s="28"/>
      <c r="FF1133" s="193"/>
      <c r="FH1133" s="28"/>
      <c r="FI1133" s="28"/>
      <c r="FJ1133" s="28"/>
      <c r="FO1133" s="193"/>
      <c r="FQ1133" s="28"/>
      <c r="FR1133" s="28"/>
      <c r="FS1133" s="28"/>
      <c r="FX1133" s="193"/>
      <c r="FZ1133" s="28"/>
      <c r="GA1133" s="28"/>
      <c r="GB1133" s="28"/>
      <c r="GG1133" s="193"/>
      <c r="GI1133" s="28"/>
      <c r="GJ1133" s="28"/>
      <c r="GK1133" s="28"/>
      <c r="GP1133" s="193"/>
      <c r="GR1133" s="28"/>
      <c r="GS1133" s="28"/>
      <c r="GT1133" s="28"/>
      <c r="GY1133" s="193"/>
      <c r="HA1133" s="28"/>
      <c r="HB1133" s="28"/>
      <c r="HC1133" s="28"/>
      <c r="HH1133" s="193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.75">
      <c r="A1134" s="311" t="s">
        <v>536</v>
      </c>
      <c r="B1134" s="375"/>
      <c r="C1134" s="375"/>
      <c r="D1134" s="376" t="s">
        <v>137</v>
      </c>
      <c r="E1134" s="50">
        <f>COUNTIF($A$712:$BAG$785,A1134)</f>
        <v>6</v>
      </c>
      <c r="F1134" s="279">
        <f>SUM(G1134:K1134)</f>
        <v>0</v>
      </c>
      <c r="N1134" s="28"/>
      <c r="R1134" s="193"/>
      <c r="T1134" s="28"/>
      <c r="U1134" s="28"/>
      <c r="V1134" s="28"/>
      <c r="AA1134" s="193"/>
      <c r="AC1134" s="28"/>
      <c r="AD1134" s="28"/>
      <c r="AE1134" s="28"/>
      <c r="AJ1134" s="193"/>
      <c r="AL1134" s="28"/>
      <c r="AM1134" s="28"/>
      <c r="AN1134" s="28"/>
      <c r="AS1134" s="193"/>
      <c r="AU1134" s="28"/>
      <c r="AV1134" s="28"/>
      <c r="AW1134" s="28"/>
      <c r="BB1134" s="193"/>
      <c r="BD1134" s="28"/>
      <c r="BE1134" s="28"/>
      <c r="BF1134" s="28"/>
      <c r="BK1134" s="193"/>
      <c r="BM1134" s="28"/>
      <c r="BN1134" s="28"/>
      <c r="BO1134" s="28"/>
      <c r="BT1134" s="193"/>
      <c r="BV1134" s="28"/>
      <c r="BW1134" s="28"/>
      <c r="BX1134" s="28"/>
      <c r="CC1134" s="193"/>
      <c r="CE1134" s="28"/>
      <c r="CF1134" s="28"/>
      <c r="CG1134" s="28"/>
      <c r="CL1134" s="193"/>
      <c r="CN1134" s="28"/>
      <c r="CO1134" s="28"/>
      <c r="CP1134" s="28"/>
      <c r="CU1134" s="193"/>
      <c r="CW1134" s="28"/>
      <c r="CX1134" s="28"/>
      <c r="CY1134" s="28"/>
      <c r="DD1134" s="193"/>
      <c r="DF1134" s="28"/>
      <c r="DG1134" s="28"/>
      <c r="DH1134" s="28"/>
      <c r="DM1134" s="193"/>
      <c r="DO1134" s="28"/>
      <c r="DP1134" s="28"/>
      <c r="DQ1134" s="28"/>
      <c r="DV1134" s="193"/>
      <c r="DX1134" s="28"/>
      <c r="DY1134" s="28"/>
      <c r="DZ1134" s="28"/>
      <c r="EE1134" s="193"/>
      <c r="EG1134" s="28"/>
      <c r="EH1134" s="28"/>
      <c r="EI1134" s="28"/>
      <c r="EN1134" s="193"/>
      <c r="EP1134" s="28"/>
      <c r="EQ1134" s="28"/>
      <c r="ER1134" s="28"/>
      <c r="EW1134" s="193"/>
      <c r="EY1134" s="28"/>
      <c r="EZ1134" s="28"/>
      <c r="FA1134" s="28"/>
      <c r="FF1134" s="193"/>
      <c r="FH1134" s="28"/>
      <c r="FI1134" s="28"/>
      <c r="FJ1134" s="28"/>
      <c r="FO1134" s="193"/>
      <c r="FQ1134" s="28"/>
      <c r="FR1134" s="28"/>
      <c r="FS1134" s="28"/>
      <c r="FX1134" s="193"/>
      <c r="FZ1134" s="28"/>
      <c r="GA1134" s="28"/>
      <c r="GB1134" s="28"/>
      <c r="GG1134" s="193"/>
      <c r="GI1134" s="28"/>
      <c r="GJ1134" s="28"/>
      <c r="GK1134" s="28"/>
      <c r="GP1134" s="193"/>
      <c r="GR1134" s="28"/>
      <c r="GS1134" s="28"/>
      <c r="GT1134" s="28"/>
      <c r="GY1134" s="193"/>
      <c r="HA1134" s="28"/>
      <c r="HB1134" s="28"/>
      <c r="HC1134" s="28"/>
      <c r="HH1134" s="193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">
      <c r="A1135" s="205" t="s">
        <v>3033</v>
      </c>
      <c r="B1135" s="39"/>
      <c r="C1135" s="39"/>
      <c r="D1135" s="376" t="s">
        <v>129</v>
      </c>
      <c r="E1135" s="50">
        <f>COUNTIF($A$712:$BAG$785,A1135)</f>
        <v>0</v>
      </c>
      <c r="F1135" s="279">
        <f>SUM(G1135:K1135)</f>
        <v>12</v>
      </c>
      <c r="H1135" s="396">
        <v>12</v>
      </c>
      <c r="N1135" s="28"/>
      <c r="R1135" s="193"/>
      <c r="T1135" s="28"/>
      <c r="U1135" s="28"/>
      <c r="V1135" s="28"/>
      <c r="AA1135" s="193"/>
      <c r="AC1135" s="28"/>
      <c r="AD1135" s="28"/>
      <c r="AE1135" s="28"/>
      <c r="AJ1135" s="193"/>
      <c r="AL1135" s="28"/>
      <c r="AM1135" s="28"/>
      <c r="AN1135" s="28"/>
      <c r="AS1135" s="193"/>
      <c r="AU1135" s="28"/>
      <c r="AV1135" s="28"/>
      <c r="AW1135" s="28"/>
      <c r="BB1135" s="193"/>
      <c r="BD1135" s="28"/>
      <c r="BE1135" s="28"/>
      <c r="BF1135" s="28"/>
      <c r="BK1135" s="193"/>
      <c r="BM1135" s="28"/>
      <c r="BN1135" s="28"/>
      <c r="BO1135" s="28"/>
      <c r="BT1135" s="193"/>
      <c r="BV1135" s="28"/>
      <c r="BW1135" s="28"/>
      <c r="BX1135" s="28"/>
      <c r="CC1135" s="193"/>
      <c r="CE1135" s="28"/>
      <c r="CF1135" s="28"/>
      <c r="CG1135" s="28"/>
      <c r="CL1135" s="193"/>
      <c r="CN1135" s="28"/>
      <c r="CO1135" s="28"/>
      <c r="CP1135" s="28"/>
      <c r="CU1135" s="193"/>
      <c r="CW1135" s="28"/>
      <c r="CX1135" s="28"/>
      <c r="CY1135" s="28"/>
      <c r="DD1135" s="193"/>
      <c r="DF1135" s="28"/>
      <c r="DG1135" s="28"/>
      <c r="DH1135" s="28"/>
      <c r="DM1135" s="193"/>
      <c r="DO1135" s="28"/>
      <c r="DP1135" s="28"/>
      <c r="DQ1135" s="28"/>
      <c r="DV1135" s="193"/>
      <c r="DX1135" s="28"/>
      <c r="DY1135" s="28"/>
      <c r="DZ1135" s="28"/>
      <c r="EE1135" s="193"/>
      <c r="EG1135" s="28"/>
      <c r="EH1135" s="28"/>
      <c r="EI1135" s="28"/>
      <c r="EN1135" s="193"/>
      <c r="EP1135" s="28"/>
      <c r="EQ1135" s="28"/>
      <c r="ER1135" s="28"/>
      <c r="EW1135" s="193"/>
      <c r="EY1135" s="28"/>
      <c r="EZ1135" s="28"/>
      <c r="FA1135" s="28"/>
      <c r="FF1135" s="193"/>
      <c r="FH1135" s="28"/>
      <c r="FI1135" s="28"/>
      <c r="FJ1135" s="28"/>
      <c r="FO1135" s="193"/>
      <c r="FQ1135" s="28"/>
      <c r="FR1135" s="28"/>
      <c r="FS1135" s="28"/>
      <c r="FX1135" s="193"/>
      <c r="FZ1135" s="28"/>
      <c r="GA1135" s="28"/>
      <c r="GB1135" s="28"/>
      <c r="GG1135" s="193"/>
      <c r="GI1135" s="28"/>
      <c r="GJ1135" s="28"/>
      <c r="GK1135" s="28"/>
      <c r="GP1135" s="193"/>
      <c r="GR1135" s="28"/>
      <c r="GS1135" s="28"/>
      <c r="GT1135" s="28"/>
      <c r="GY1135" s="193"/>
      <c r="HA1135" s="28"/>
      <c r="HB1135" s="28"/>
      <c r="HC1135" s="28"/>
      <c r="HH1135" s="193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">
      <c r="A1136" s="311" t="s">
        <v>1205</v>
      </c>
      <c r="B1136" s="39"/>
      <c r="C1136" s="39"/>
      <c r="D1136" s="376" t="s">
        <v>129</v>
      </c>
      <c r="E1136" s="50">
        <f>COUNTIF($A$712:$BAG$785,A1136)</f>
        <v>0</v>
      </c>
      <c r="F1136" s="279">
        <f>SUM(G1136:K1136)</f>
        <v>0</v>
      </c>
      <c r="H1136" s="402"/>
      <c r="I1136" s="402"/>
      <c r="N1136" s="28"/>
      <c r="R1136" s="193"/>
      <c r="T1136" s="28"/>
      <c r="U1136" s="28"/>
      <c r="V1136" s="28"/>
      <c r="AA1136" s="193"/>
      <c r="AC1136" s="28"/>
      <c r="AD1136" s="28"/>
      <c r="AE1136" s="28"/>
      <c r="AJ1136" s="193"/>
      <c r="AL1136" s="28"/>
      <c r="AM1136" s="28"/>
      <c r="AN1136" s="28"/>
      <c r="AS1136" s="193"/>
      <c r="AU1136" s="28"/>
      <c r="AV1136" s="28"/>
      <c r="AW1136" s="28"/>
      <c r="BB1136" s="193"/>
      <c r="BD1136" s="28"/>
      <c r="BE1136" s="28"/>
      <c r="BF1136" s="28"/>
      <c r="BK1136" s="193"/>
      <c r="BM1136" s="28"/>
      <c r="BN1136" s="28"/>
      <c r="BO1136" s="28"/>
      <c r="BT1136" s="193"/>
      <c r="BV1136" s="28"/>
      <c r="BW1136" s="28"/>
      <c r="BX1136" s="28"/>
      <c r="CC1136" s="193"/>
      <c r="CE1136" s="28"/>
      <c r="CF1136" s="28"/>
      <c r="CG1136" s="28"/>
      <c r="CL1136" s="193"/>
      <c r="CN1136" s="28"/>
      <c r="CO1136" s="28"/>
      <c r="CP1136" s="28"/>
      <c r="CU1136" s="193"/>
      <c r="CW1136" s="28"/>
      <c r="CX1136" s="28"/>
      <c r="CY1136" s="28"/>
      <c r="DD1136" s="193"/>
      <c r="DF1136" s="28"/>
      <c r="DG1136" s="28"/>
      <c r="DH1136" s="28"/>
      <c r="DM1136" s="193"/>
      <c r="DO1136" s="28"/>
      <c r="DP1136" s="28"/>
      <c r="DQ1136" s="28"/>
      <c r="DV1136" s="193"/>
      <c r="DX1136" s="28"/>
      <c r="DY1136" s="28"/>
      <c r="DZ1136" s="28"/>
      <c r="EE1136" s="193"/>
      <c r="EG1136" s="28"/>
      <c r="EH1136" s="28"/>
      <c r="EI1136" s="28"/>
      <c r="EN1136" s="193"/>
      <c r="EP1136" s="28"/>
      <c r="EQ1136" s="28"/>
      <c r="ER1136" s="28"/>
      <c r="EW1136" s="193"/>
      <c r="EY1136" s="28"/>
      <c r="EZ1136" s="28"/>
      <c r="FA1136" s="28"/>
      <c r="FF1136" s="193"/>
      <c r="FH1136" s="28"/>
      <c r="FI1136" s="28"/>
      <c r="FJ1136" s="28"/>
      <c r="FO1136" s="193"/>
      <c r="FQ1136" s="28"/>
      <c r="FR1136" s="28"/>
      <c r="FS1136" s="28"/>
      <c r="FX1136" s="193"/>
      <c r="FZ1136" s="28"/>
      <c r="GA1136" s="28"/>
      <c r="GB1136" s="28"/>
      <c r="GG1136" s="193"/>
      <c r="GI1136" s="28"/>
      <c r="GJ1136" s="28"/>
      <c r="GK1136" s="28"/>
      <c r="GP1136" s="193"/>
      <c r="GR1136" s="28"/>
      <c r="GS1136" s="28"/>
      <c r="GT1136" s="28"/>
      <c r="GY1136" s="193"/>
      <c r="HA1136" s="28"/>
      <c r="HB1136" s="28"/>
      <c r="HC1136" s="28"/>
      <c r="HH1136" s="193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.75">
      <c r="A1137" s="311" t="s">
        <v>917</v>
      </c>
      <c r="B1137" s="375"/>
      <c r="C1137" s="375"/>
      <c r="D1137" s="1" t="s">
        <v>131</v>
      </c>
      <c r="E1137" s="50">
        <f>COUNTIF($A$712:$BAG$785,A1137)</f>
        <v>2</v>
      </c>
      <c r="F1137" s="279">
        <f>SUM(G1137:K1137)</f>
        <v>0</v>
      </c>
      <c r="H1137" s="402"/>
      <c r="I1137" s="402"/>
      <c r="J1137" s="402"/>
      <c r="K1137" s="402"/>
      <c r="N1137" s="28"/>
      <c r="R1137" s="193"/>
      <c r="T1137" s="28"/>
      <c r="U1137" s="28"/>
      <c r="V1137" s="28"/>
      <c r="AA1137" s="193"/>
      <c r="AC1137" s="28"/>
      <c r="AD1137" s="28"/>
      <c r="AE1137" s="28"/>
      <c r="AJ1137" s="193"/>
      <c r="AL1137" s="28"/>
      <c r="AM1137" s="28"/>
      <c r="AN1137" s="28"/>
      <c r="AS1137" s="193"/>
      <c r="AU1137" s="28"/>
      <c r="AV1137" s="28"/>
      <c r="AW1137" s="28"/>
      <c r="BB1137" s="193"/>
      <c r="BD1137" s="28"/>
      <c r="BE1137" s="28"/>
      <c r="BF1137" s="28"/>
      <c r="BK1137" s="193"/>
      <c r="BM1137" s="28"/>
      <c r="BN1137" s="28"/>
      <c r="BO1137" s="28"/>
      <c r="BT1137" s="193"/>
      <c r="BV1137" s="28"/>
      <c r="BW1137" s="28"/>
      <c r="BX1137" s="28"/>
      <c r="CC1137" s="193"/>
      <c r="CE1137" s="28"/>
      <c r="CF1137" s="28"/>
      <c r="CG1137" s="28"/>
      <c r="CL1137" s="193"/>
      <c r="CN1137" s="28"/>
      <c r="CO1137" s="28"/>
      <c r="CP1137" s="28"/>
      <c r="CU1137" s="193"/>
      <c r="CW1137" s="28"/>
      <c r="CX1137" s="28"/>
      <c r="CY1137" s="28"/>
      <c r="DD1137" s="193"/>
      <c r="DF1137" s="28"/>
      <c r="DG1137" s="28"/>
      <c r="DH1137" s="28"/>
      <c r="DM1137" s="193"/>
      <c r="DO1137" s="28"/>
      <c r="DP1137" s="28"/>
      <c r="DQ1137" s="28"/>
      <c r="DV1137" s="193"/>
      <c r="DX1137" s="28"/>
      <c r="DY1137" s="28"/>
      <c r="DZ1137" s="28"/>
      <c r="EE1137" s="193"/>
      <c r="EG1137" s="28"/>
      <c r="EH1137" s="28"/>
      <c r="EI1137" s="28"/>
      <c r="EN1137" s="193"/>
      <c r="EP1137" s="28"/>
      <c r="EQ1137" s="28"/>
      <c r="ER1137" s="28"/>
      <c r="EW1137" s="193"/>
      <c r="EY1137" s="28"/>
      <c r="EZ1137" s="28"/>
      <c r="FA1137" s="28"/>
      <c r="FF1137" s="193"/>
      <c r="FH1137" s="28"/>
      <c r="FI1137" s="28"/>
      <c r="FJ1137" s="28"/>
      <c r="FO1137" s="193"/>
      <c r="FQ1137" s="28"/>
      <c r="FR1137" s="28"/>
      <c r="FS1137" s="28"/>
      <c r="FX1137" s="193"/>
      <c r="FZ1137" s="28"/>
      <c r="GA1137" s="28"/>
      <c r="GB1137" s="28"/>
      <c r="GG1137" s="193"/>
      <c r="GI1137" s="28"/>
      <c r="GJ1137" s="28"/>
      <c r="GK1137" s="28"/>
      <c r="GP1137" s="193"/>
      <c r="GR1137" s="28"/>
      <c r="GS1137" s="28"/>
      <c r="GT1137" s="28"/>
      <c r="GY1137" s="193"/>
      <c r="HA1137" s="28"/>
      <c r="HB1137" s="28"/>
      <c r="HC1137" s="28"/>
      <c r="HH1137" s="193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.75">
      <c r="A1138" s="311" t="s">
        <v>514</v>
      </c>
      <c r="B1138" s="375"/>
      <c r="C1138" s="375"/>
      <c r="D1138" s="376" t="s">
        <v>133</v>
      </c>
      <c r="E1138" s="50">
        <f>COUNTIF($A$712:$BAG$785,A1138)</f>
        <v>21</v>
      </c>
      <c r="F1138" s="279">
        <f>SUM(G1138:K1138)</f>
        <v>0</v>
      </c>
      <c r="N1138" s="28"/>
      <c r="R1138" s="193"/>
      <c r="T1138" s="28"/>
      <c r="U1138" s="28"/>
      <c r="V1138" s="28"/>
      <c r="AA1138" s="193"/>
      <c r="AC1138" s="28"/>
      <c r="AD1138" s="28"/>
      <c r="AE1138" s="28"/>
      <c r="AJ1138" s="193"/>
      <c r="AL1138" s="28"/>
      <c r="AM1138" s="28"/>
      <c r="AN1138" s="28"/>
      <c r="AS1138" s="193"/>
      <c r="AU1138" s="28"/>
      <c r="AV1138" s="28"/>
      <c r="AW1138" s="28"/>
      <c r="BB1138" s="193"/>
      <c r="BD1138" s="28"/>
      <c r="BE1138" s="28"/>
      <c r="BF1138" s="28"/>
      <c r="BK1138" s="193"/>
      <c r="BM1138" s="28"/>
      <c r="BN1138" s="28"/>
      <c r="BO1138" s="28"/>
      <c r="BT1138" s="193"/>
      <c r="BV1138" s="28"/>
      <c r="BW1138" s="28"/>
      <c r="BX1138" s="28"/>
      <c r="CC1138" s="193"/>
      <c r="CE1138" s="28"/>
      <c r="CF1138" s="28"/>
      <c r="CG1138" s="28"/>
      <c r="CL1138" s="193"/>
      <c r="CN1138" s="28"/>
      <c r="CO1138" s="28"/>
      <c r="CP1138" s="28"/>
      <c r="CU1138" s="193"/>
      <c r="CW1138" s="28"/>
      <c r="CX1138" s="28"/>
      <c r="CY1138" s="28"/>
      <c r="DD1138" s="193"/>
      <c r="DF1138" s="28"/>
      <c r="DG1138" s="28"/>
      <c r="DH1138" s="28"/>
      <c r="DM1138" s="193"/>
      <c r="DO1138" s="28"/>
      <c r="DP1138" s="28"/>
      <c r="DQ1138" s="28"/>
      <c r="DV1138" s="193"/>
      <c r="DX1138" s="28"/>
      <c r="DY1138" s="28"/>
      <c r="DZ1138" s="28"/>
      <c r="EE1138" s="193"/>
      <c r="EG1138" s="28"/>
      <c r="EH1138" s="28"/>
      <c r="EI1138" s="28"/>
      <c r="EN1138" s="193"/>
      <c r="EP1138" s="28"/>
      <c r="EQ1138" s="28"/>
      <c r="ER1138" s="28"/>
      <c r="EW1138" s="193"/>
      <c r="EY1138" s="28"/>
      <c r="EZ1138" s="28"/>
      <c r="FA1138" s="28"/>
      <c r="FF1138" s="193"/>
      <c r="FH1138" s="28"/>
      <c r="FI1138" s="28"/>
      <c r="FJ1138" s="28"/>
      <c r="FO1138" s="193"/>
      <c r="FQ1138" s="28"/>
      <c r="FR1138" s="28"/>
      <c r="FS1138" s="28"/>
      <c r="FX1138" s="193"/>
      <c r="FZ1138" s="28"/>
      <c r="GA1138" s="28"/>
      <c r="GB1138" s="28"/>
      <c r="GG1138" s="193"/>
      <c r="GI1138" s="28"/>
      <c r="GJ1138" s="28"/>
      <c r="GK1138" s="28"/>
      <c r="GP1138" s="193"/>
      <c r="GR1138" s="28"/>
      <c r="GS1138" s="28"/>
      <c r="GT1138" s="28"/>
      <c r="GY1138" s="193"/>
      <c r="HA1138" s="28"/>
      <c r="HB1138" s="28"/>
      <c r="HC1138" s="28"/>
      <c r="HH1138" s="193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">
      <c r="A1139" s="205" t="s">
        <v>2454</v>
      </c>
      <c r="B1139" s="39"/>
      <c r="C1139" s="39"/>
      <c r="D1139" s="376" t="s">
        <v>129</v>
      </c>
      <c r="E1139" s="50">
        <f>COUNTIF($A$712:$BAG$785,A1139)</f>
        <v>3</v>
      </c>
      <c r="F1139" s="279">
        <f>SUM(H1139:K1139)</f>
        <v>15</v>
      </c>
      <c r="J1139" s="50">
        <v>15</v>
      </c>
      <c r="N1139" s="28"/>
      <c r="R1139" s="193"/>
      <c r="T1139" s="28"/>
      <c r="U1139" s="28"/>
      <c r="V1139" s="28"/>
      <c r="AA1139" s="193"/>
      <c r="AC1139" s="28"/>
      <c r="AD1139" s="28"/>
      <c r="AE1139" s="28"/>
      <c r="AJ1139" s="193"/>
      <c r="AL1139" s="28"/>
      <c r="AM1139" s="28"/>
      <c r="AN1139" s="28"/>
      <c r="AS1139" s="193"/>
      <c r="AU1139" s="28"/>
      <c r="AV1139" s="28"/>
      <c r="AW1139" s="28"/>
      <c r="BB1139" s="193"/>
      <c r="BD1139" s="28"/>
      <c r="BE1139" s="28"/>
      <c r="BF1139" s="28"/>
      <c r="BK1139" s="193"/>
      <c r="BM1139" s="28"/>
      <c r="BN1139" s="28"/>
      <c r="BO1139" s="28"/>
      <c r="BT1139" s="193"/>
      <c r="BV1139" s="28"/>
      <c r="BW1139" s="28"/>
      <c r="BX1139" s="28"/>
      <c r="CC1139" s="193"/>
      <c r="CE1139" s="28"/>
      <c r="CF1139" s="28"/>
      <c r="CG1139" s="28"/>
      <c r="CL1139" s="193"/>
      <c r="CN1139" s="28"/>
      <c r="CO1139" s="28"/>
      <c r="CP1139" s="28"/>
      <c r="CU1139" s="193"/>
      <c r="CW1139" s="28"/>
      <c r="CX1139" s="28"/>
      <c r="CY1139" s="28"/>
      <c r="DD1139" s="193"/>
      <c r="DF1139" s="28"/>
      <c r="DG1139" s="28"/>
      <c r="DH1139" s="28"/>
      <c r="DM1139" s="193"/>
      <c r="DO1139" s="28"/>
      <c r="DP1139" s="28"/>
      <c r="DQ1139" s="28"/>
      <c r="DV1139" s="193"/>
      <c r="DX1139" s="28"/>
      <c r="DY1139" s="28"/>
      <c r="DZ1139" s="28"/>
      <c r="EE1139" s="193"/>
      <c r="EG1139" s="28"/>
      <c r="EH1139" s="28"/>
      <c r="EI1139" s="28"/>
      <c r="EN1139" s="193"/>
      <c r="EP1139" s="28"/>
      <c r="EQ1139" s="28"/>
      <c r="ER1139" s="28"/>
      <c r="EW1139" s="193"/>
      <c r="EY1139" s="28"/>
      <c r="EZ1139" s="28"/>
      <c r="FA1139" s="28"/>
      <c r="FF1139" s="193"/>
      <c r="FH1139" s="28"/>
      <c r="FI1139" s="28"/>
      <c r="FJ1139" s="28"/>
      <c r="FO1139" s="193"/>
      <c r="FQ1139" s="28"/>
      <c r="FR1139" s="28"/>
      <c r="FS1139" s="28"/>
      <c r="FX1139" s="193"/>
      <c r="FZ1139" s="28"/>
      <c r="GA1139" s="28"/>
      <c r="GB1139" s="28"/>
      <c r="GG1139" s="193"/>
      <c r="GI1139" s="28"/>
      <c r="GJ1139" s="28"/>
      <c r="GK1139" s="28"/>
      <c r="GP1139" s="193"/>
      <c r="GR1139" s="28"/>
      <c r="GS1139" s="28"/>
      <c r="GT1139" s="28"/>
      <c r="GY1139" s="193"/>
      <c r="HA1139" s="28"/>
      <c r="HB1139" s="28"/>
      <c r="HC1139" s="28"/>
      <c r="HH1139" s="193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5" t="s">
        <v>2913</v>
      </c>
      <c r="B1140" s="39"/>
      <c r="C1140" s="39"/>
      <c r="D1140" s="376" t="s">
        <v>129</v>
      </c>
      <c r="E1140" s="50">
        <f>COUNTIF($A$712:$BAG$785,A1140)</f>
        <v>0</v>
      </c>
      <c r="F1140" s="279">
        <f>SUM(G1140:K1140)</f>
        <v>0</v>
      </c>
      <c r="H1140" s="402"/>
      <c r="I1140" s="402"/>
      <c r="N1140" s="28"/>
      <c r="R1140" s="193"/>
      <c r="T1140" s="28"/>
      <c r="U1140" s="28"/>
      <c r="V1140" s="28"/>
      <c r="AA1140" s="193"/>
      <c r="AC1140" s="28"/>
      <c r="AD1140" s="28"/>
      <c r="AE1140" s="28"/>
      <c r="AJ1140" s="193"/>
      <c r="AL1140" s="28"/>
      <c r="AM1140" s="28"/>
      <c r="AN1140" s="28"/>
      <c r="AS1140" s="193"/>
      <c r="AU1140" s="28"/>
      <c r="AV1140" s="28"/>
      <c r="AW1140" s="28"/>
      <c r="BB1140" s="193"/>
      <c r="BD1140" s="28"/>
      <c r="BE1140" s="28"/>
      <c r="BF1140" s="28"/>
      <c r="BK1140" s="193"/>
      <c r="BM1140" s="28"/>
      <c r="BN1140" s="28"/>
      <c r="BO1140" s="28"/>
      <c r="BT1140" s="193"/>
      <c r="BV1140" s="28"/>
      <c r="BW1140" s="28"/>
      <c r="BX1140" s="28"/>
      <c r="CC1140" s="193"/>
      <c r="CE1140" s="28"/>
      <c r="CF1140" s="28"/>
      <c r="CG1140" s="28"/>
      <c r="CL1140" s="193"/>
      <c r="CN1140" s="28"/>
      <c r="CO1140" s="28"/>
      <c r="CP1140" s="28"/>
      <c r="CU1140" s="193"/>
      <c r="CW1140" s="28"/>
      <c r="CX1140" s="28"/>
      <c r="CY1140" s="28"/>
      <c r="DD1140" s="193"/>
      <c r="DF1140" s="28"/>
      <c r="DG1140" s="28"/>
      <c r="DH1140" s="28"/>
      <c r="DM1140" s="193"/>
      <c r="DO1140" s="28"/>
      <c r="DP1140" s="28"/>
      <c r="DQ1140" s="28"/>
      <c r="DV1140" s="193"/>
      <c r="DX1140" s="28"/>
      <c r="DY1140" s="28"/>
      <c r="DZ1140" s="28"/>
      <c r="EE1140" s="193"/>
      <c r="EG1140" s="28"/>
      <c r="EH1140" s="28"/>
      <c r="EI1140" s="28"/>
      <c r="EN1140" s="193"/>
      <c r="EP1140" s="28"/>
      <c r="EQ1140" s="28"/>
      <c r="ER1140" s="28"/>
      <c r="EW1140" s="193"/>
      <c r="EY1140" s="28"/>
      <c r="EZ1140" s="28"/>
      <c r="FA1140" s="28"/>
      <c r="FF1140" s="193"/>
      <c r="FH1140" s="28"/>
      <c r="FI1140" s="28"/>
      <c r="FJ1140" s="28"/>
      <c r="FO1140" s="193"/>
      <c r="FQ1140" s="28"/>
      <c r="FR1140" s="28"/>
      <c r="FS1140" s="28"/>
      <c r="FX1140" s="193"/>
      <c r="FZ1140" s="28"/>
      <c r="GA1140" s="28"/>
      <c r="GB1140" s="28"/>
      <c r="GG1140" s="193"/>
      <c r="GI1140" s="28"/>
      <c r="GJ1140" s="28"/>
      <c r="GK1140" s="28"/>
      <c r="GP1140" s="193"/>
      <c r="GR1140" s="28"/>
      <c r="GS1140" s="28"/>
      <c r="GT1140" s="28"/>
      <c r="GY1140" s="193"/>
      <c r="HA1140" s="28"/>
      <c r="HB1140" s="28"/>
      <c r="HC1140" s="28"/>
      <c r="HH1140" s="193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.75">
      <c r="A1141" s="311" t="s">
        <v>483</v>
      </c>
      <c r="B1141" s="375"/>
      <c r="C1141" s="375"/>
      <c r="D1141" s="376" t="s">
        <v>137</v>
      </c>
      <c r="E1141" s="50">
        <f>COUNTIF($A$712:$BAG$785,A1141)</f>
        <v>16</v>
      </c>
      <c r="F1141" s="279">
        <f>SUM(G1141:K1141)</f>
        <v>0</v>
      </c>
      <c r="H1141" s="402"/>
      <c r="I1141" s="402"/>
      <c r="N1141" s="28"/>
      <c r="R1141" s="193"/>
      <c r="T1141" s="28"/>
      <c r="U1141" s="28"/>
      <c r="V1141" s="28"/>
      <c r="AA1141" s="193"/>
      <c r="AC1141" s="28"/>
      <c r="AD1141" s="28"/>
      <c r="AE1141" s="28"/>
      <c r="AJ1141" s="193"/>
      <c r="AL1141" s="28"/>
      <c r="AM1141" s="28"/>
      <c r="AN1141" s="28"/>
      <c r="AS1141" s="193"/>
      <c r="AU1141" s="28"/>
      <c r="AV1141" s="28"/>
      <c r="AW1141" s="28"/>
      <c r="BB1141" s="193"/>
      <c r="BD1141" s="28"/>
      <c r="BE1141" s="28"/>
      <c r="BF1141" s="28"/>
      <c r="BK1141" s="193"/>
      <c r="BM1141" s="28"/>
      <c r="BN1141" s="28"/>
      <c r="BO1141" s="28"/>
      <c r="BT1141" s="193"/>
      <c r="BV1141" s="28"/>
      <c r="BW1141" s="28"/>
      <c r="BX1141" s="28"/>
      <c r="CC1141" s="193"/>
      <c r="CE1141" s="28"/>
      <c r="CF1141" s="28"/>
      <c r="CG1141" s="28"/>
      <c r="CL1141" s="193"/>
      <c r="CN1141" s="28"/>
      <c r="CO1141" s="28"/>
      <c r="CP1141" s="28"/>
      <c r="CU1141" s="193"/>
      <c r="CW1141" s="28"/>
      <c r="CX1141" s="28"/>
      <c r="CY1141" s="28"/>
      <c r="DD1141" s="193"/>
      <c r="DF1141" s="28"/>
      <c r="DG1141" s="28"/>
      <c r="DH1141" s="28"/>
      <c r="DM1141" s="193"/>
      <c r="DO1141" s="28"/>
      <c r="DP1141" s="28"/>
      <c r="DQ1141" s="28"/>
      <c r="DV1141" s="193"/>
      <c r="DX1141" s="28"/>
      <c r="DY1141" s="28"/>
      <c r="DZ1141" s="28"/>
      <c r="EE1141" s="193"/>
      <c r="EG1141" s="28"/>
      <c r="EH1141" s="28"/>
      <c r="EI1141" s="28"/>
      <c r="EN1141" s="193"/>
      <c r="EP1141" s="28"/>
      <c r="EQ1141" s="28"/>
      <c r="ER1141" s="28"/>
      <c r="EW1141" s="193"/>
      <c r="EY1141" s="28"/>
      <c r="EZ1141" s="28"/>
      <c r="FA1141" s="28"/>
      <c r="FF1141" s="193"/>
      <c r="FH1141" s="28"/>
      <c r="FI1141" s="28"/>
      <c r="FJ1141" s="28"/>
      <c r="FO1141" s="193"/>
      <c r="FQ1141" s="28"/>
      <c r="FR1141" s="28"/>
      <c r="FS1141" s="28"/>
      <c r="FX1141" s="193"/>
      <c r="FZ1141" s="28"/>
      <c r="GA1141" s="28"/>
      <c r="GB1141" s="28"/>
      <c r="GG1141" s="193"/>
      <c r="GI1141" s="28"/>
      <c r="GJ1141" s="28"/>
      <c r="GK1141" s="28"/>
      <c r="GP1141" s="193"/>
      <c r="GR1141" s="28"/>
      <c r="GS1141" s="28"/>
      <c r="GT1141" s="28"/>
      <c r="GY1141" s="193"/>
      <c r="HA1141" s="28"/>
      <c r="HB1141" s="28"/>
      <c r="HC1141" s="28"/>
      <c r="HH1141" s="193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5" t="s">
        <v>2729</v>
      </c>
      <c r="B1142" s="39"/>
      <c r="C1142" s="39"/>
      <c r="D1142" s="376" t="s">
        <v>129</v>
      </c>
      <c r="E1142" s="50">
        <f>COUNTIF($A$712:$BAG$785,A1142)</f>
        <v>0</v>
      </c>
      <c r="F1142" s="279">
        <f>SUM(G1142:K1142)</f>
        <v>0</v>
      </c>
      <c r="N1142" s="28"/>
      <c r="R1142" s="193"/>
      <c r="T1142" s="28"/>
      <c r="U1142" s="28"/>
      <c r="V1142" s="28"/>
      <c r="AA1142" s="193"/>
      <c r="AC1142" s="28"/>
      <c r="AD1142" s="28"/>
      <c r="AE1142" s="28"/>
      <c r="AJ1142" s="193"/>
      <c r="AL1142" s="28"/>
      <c r="AM1142" s="28"/>
      <c r="AN1142" s="28"/>
      <c r="AS1142" s="193"/>
      <c r="AU1142" s="28"/>
      <c r="AV1142" s="28"/>
      <c r="AW1142" s="28"/>
      <c r="BB1142" s="193"/>
      <c r="BD1142" s="28"/>
      <c r="BE1142" s="28"/>
      <c r="BF1142" s="28"/>
      <c r="BK1142" s="193"/>
      <c r="BM1142" s="28"/>
      <c r="BN1142" s="28"/>
      <c r="BO1142" s="28"/>
      <c r="BT1142" s="193"/>
      <c r="BV1142" s="28"/>
      <c r="BW1142" s="28"/>
      <c r="BX1142" s="28"/>
      <c r="CC1142" s="193"/>
      <c r="CE1142" s="28"/>
      <c r="CF1142" s="28"/>
      <c r="CG1142" s="28"/>
      <c r="CL1142" s="193"/>
      <c r="CN1142" s="28"/>
      <c r="CO1142" s="28"/>
      <c r="CP1142" s="28"/>
      <c r="CU1142" s="193"/>
      <c r="CW1142" s="28"/>
      <c r="CX1142" s="28"/>
      <c r="CY1142" s="28"/>
      <c r="DD1142" s="193"/>
      <c r="DF1142" s="28"/>
      <c r="DG1142" s="28"/>
      <c r="DH1142" s="28"/>
      <c r="DM1142" s="193"/>
      <c r="DO1142" s="28"/>
      <c r="DP1142" s="28"/>
      <c r="DQ1142" s="28"/>
      <c r="DV1142" s="193"/>
      <c r="DX1142" s="28"/>
      <c r="DY1142" s="28"/>
      <c r="DZ1142" s="28"/>
      <c r="EE1142" s="193"/>
      <c r="EG1142" s="28"/>
      <c r="EH1142" s="28"/>
      <c r="EI1142" s="28"/>
      <c r="EN1142" s="193"/>
      <c r="EP1142" s="28"/>
      <c r="EQ1142" s="28"/>
      <c r="ER1142" s="28"/>
      <c r="EW1142" s="193"/>
      <c r="EY1142" s="28"/>
      <c r="EZ1142" s="28"/>
      <c r="FA1142" s="28"/>
      <c r="FF1142" s="193"/>
      <c r="FH1142" s="28"/>
      <c r="FI1142" s="28"/>
      <c r="FJ1142" s="28"/>
      <c r="FO1142" s="193"/>
      <c r="FQ1142" s="28"/>
      <c r="FR1142" s="28"/>
      <c r="FS1142" s="28"/>
      <c r="FX1142" s="193"/>
      <c r="FZ1142" s="28"/>
      <c r="GA1142" s="28"/>
      <c r="GB1142" s="28"/>
      <c r="GG1142" s="193"/>
      <c r="GI1142" s="28"/>
      <c r="GJ1142" s="28"/>
      <c r="GK1142" s="28"/>
      <c r="GP1142" s="193"/>
      <c r="GR1142" s="28"/>
      <c r="GS1142" s="28"/>
      <c r="GT1142" s="28"/>
      <c r="GY1142" s="193"/>
      <c r="HA1142" s="28"/>
      <c r="HB1142" s="28"/>
      <c r="HC1142" s="28"/>
      <c r="HH1142" s="193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205" t="s">
        <v>2079</v>
      </c>
      <c r="B1143" s="39"/>
      <c r="C1143" s="39"/>
      <c r="D1143" s="376" t="s">
        <v>129</v>
      </c>
      <c r="E1143" s="50">
        <f>COUNTIF($A$712:$BAG$785,A1143)</f>
        <v>1</v>
      </c>
      <c r="F1143" s="279">
        <f>SUM(G1143:K1143)</f>
        <v>0</v>
      </c>
      <c r="H1143" s="402"/>
      <c r="I1143" s="402"/>
      <c r="N1143" s="28"/>
      <c r="R1143" s="193"/>
      <c r="T1143" s="28"/>
      <c r="U1143" s="28"/>
      <c r="V1143" s="28"/>
      <c r="AA1143" s="193"/>
      <c r="AC1143" s="28"/>
      <c r="AD1143" s="28"/>
      <c r="AE1143" s="28"/>
      <c r="AJ1143" s="193"/>
      <c r="AL1143" s="28"/>
      <c r="AM1143" s="28"/>
      <c r="AN1143" s="28"/>
      <c r="AS1143" s="193"/>
      <c r="AU1143" s="28"/>
      <c r="AV1143" s="28"/>
      <c r="AW1143" s="28"/>
      <c r="BB1143" s="193"/>
      <c r="BD1143" s="28"/>
      <c r="BE1143" s="28"/>
      <c r="BF1143" s="28"/>
      <c r="BK1143" s="193"/>
      <c r="BM1143" s="28"/>
      <c r="BN1143" s="28"/>
      <c r="BO1143" s="28"/>
      <c r="BT1143" s="193"/>
      <c r="BV1143" s="28"/>
      <c r="BW1143" s="28"/>
      <c r="BX1143" s="28"/>
      <c r="CC1143" s="193"/>
      <c r="CE1143" s="28"/>
      <c r="CF1143" s="28"/>
      <c r="CG1143" s="28"/>
      <c r="CL1143" s="193"/>
      <c r="CN1143" s="28"/>
      <c r="CO1143" s="28"/>
      <c r="CP1143" s="28"/>
      <c r="CU1143" s="193"/>
      <c r="CW1143" s="28"/>
      <c r="CX1143" s="28"/>
      <c r="CY1143" s="28"/>
      <c r="DD1143" s="193"/>
      <c r="DF1143" s="28"/>
      <c r="DG1143" s="28"/>
      <c r="DH1143" s="28"/>
      <c r="DM1143" s="193"/>
      <c r="DO1143" s="28"/>
      <c r="DP1143" s="28"/>
      <c r="DQ1143" s="28"/>
      <c r="DV1143" s="193"/>
      <c r="DX1143" s="28"/>
      <c r="DY1143" s="28"/>
      <c r="DZ1143" s="28"/>
      <c r="EE1143" s="193"/>
      <c r="EG1143" s="28"/>
      <c r="EH1143" s="28"/>
      <c r="EI1143" s="28"/>
      <c r="EN1143" s="193"/>
      <c r="EP1143" s="28"/>
      <c r="EQ1143" s="28"/>
      <c r="ER1143" s="28"/>
      <c r="EW1143" s="193"/>
      <c r="EY1143" s="28"/>
      <c r="EZ1143" s="28"/>
      <c r="FA1143" s="28"/>
      <c r="FF1143" s="193"/>
      <c r="FH1143" s="28"/>
      <c r="FI1143" s="28"/>
      <c r="FJ1143" s="28"/>
      <c r="FO1143" s="193"/>
      <c r="FQ1143" s="28"/>
      <c r="FR1143" s="28"/>
      <c r="FS1143" s="28"/>
      <c r="FX1143" s="193"/>
      <c r="FZ1143" s="28"/>
      <c r="GA1143" s="28"/>
      <c r="GB1143" s="28"/>
      <c r="GG1143" s="193"/>
      <c r="GI1143" s="28"/>
      <c r="GJ1143" s="28"/>
      <c r="GK1143" s="28"/>
      <c r="GP1143" s="193"/>
      <c r="GR1143" s="28"/>
      <c r="GS1143" s="28"/>
      <c r="GT1143" s="28"/>
      <c r="GY1143" s="193"/>
      <c r="HA1143" s="28"/>
      <c r="HB1143" s="28"/>
      <c r="HC1143" s="28"/>
      <c r="HH1143" s="193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5" t="s">
        <v>2380</v>
      </c>
      <c r="B1144" s="378"/>
      <c r="C1144" s="378"/>
      <c r="D1144" s="376" t="s">
        <v>136</v>
      </c>
      <c r="E1144" s="50">
        <f>COUNTIF($A$712:$BAG$785,A1144)</f>
        <v>8</v>
      </c>
      <c r="F1144" s="279">
        <f>SUM(G1144:K1144)</f>
        <v>0</v>
      </c>
      <c r="H1144" s="402"/>
      <c r="I1144" s="402"/>
      <c r="J1144" s="402"/>
      <c r="K1144" s="39"/>
      <c r="N1144" s="28"/>
      <c r="R1144" s="193"/>
      <c r="T1144" s="28"/>
      <c r="U1144" s="28"/>
      <c r="V1144" s="28"/>
      <c r="AA1144" s="193"/>
      <c r="AC1144" s="28"/>
      <c r="AD1144" s="28"/>
      <c r="AE1144" s="28"/>
      <c r="AJ1144" s="193"/>
      <c r="AL1144" s="28"/>
      <c r="AM1144" s="28"/>
      <c r="AN1144" s="28"/>
      <c r="AS1144" s="193"/>
      <c r="AU1144" s="28"/>
      <c r="AV1144" s="28"/>
      <c r="AW1144" s="28"/>
      <c r="BB1144" s="193"/>
      <c r="BD1144" s="28"/>
      <c r="BE1144" s="28"/>
      <c r="BF1144" s="28"/>
      <c r="BK1144" s="193"/>
      <c r="BM1144" s="28"/>
      <c r="BN1144" s="28"/>
      <c r="BO1144" s="28"/>
      <c r="BT1144" s="193"/>
      <c r="BV1144" s="28"/>
      <c r="BW1144" s="28"/>
      <c r="BX1144" s="28"/>
      <c r="CC1144" s="193"/>
      <c r="CE1144" s="28"/>
      <c r="CF1144" s="28"/>
      <c r="CG1144" s="28"/>
      <c r="CL1144" s="193"/>
      <c r="CN1144" s="28"/>
      <c r="CO1144" s="28"/>
      <c r="CP1144" s="28"/>
      <c r="CU1144" s="193"/>
      <c r="CW1144" s="28"/>
      <c r="CX1144" s="28"/>
      <c r="CY1144" s="28"/>
      <c r="DD1144" s="193"/>
      <c r="DF1144" s="28"/>
      <c r="DG1144" s="28"/>
      <c r="DH1144" s="28"/>
      <c r="DM1144" s="193"/>
      <c r="DO1144" s="28"/>
      <c r="DP1144" s="28"/>
      <c r="DQ1144" s="28"/>
      <c r="DV1144" s="193"/>
      <c r="DX1144" s="28"/>
      <c r="DY1144" s="28"/>
      <c r="DZ1144" s="28"/>
      <c r="EE1144" s="193"/>
      <c r="EG1144" s="28"/>
      <c r="EH1144" s="28"/>
      <c r="EI1144" s="28"/>
      <c r="EN1144" s="193"/>
      <c r="EP1144" s="28"/>
      <c r="EQ1144" s="28"/>
      <c r="ER1144" s="28"/>
      <c r="EW1144" s="193"/>
      <c r="EY1144" s="28"/>
      <c r="EZ1144" s="28"/>
      <c r="FA1144" s="28"/>
      <c r="FF1144" s="193"/>
      <c r="FH1144" s="28"/>
      <c r="FI1144" s="28"/>
      <c r="FJ1144" s="28"/>
      <c r="FO1144" s="193"/>
      <c r="FQ1144" s="28"/>
      <c r="FR1144" s="28"/>
      <c r="FS1144" s="28"/>
      <c r="FX1144" s="193"/>
      <c r="FZ1144" s="28"/>
      <c r="GA1144" s="28"/>
      <c r="GB1144" s="28"/>
      <c r="GG1144" s="193"/>
      <c r="GI1144" s="28"/>
      <c r="GJ1144" s="28"/>
      <c r="GK1144" s="28"/>
      <c r="GP1144" s="193"/>
      <c r="GR1144" s="28"/>
      <c r="GS1144" s="28"/>
      <c r="GT1144" s="28"/>
      <c r="GY1144" s="193"/>
      <c r="HA1144" s="28"/>
      <c r="HB1144" s="28"/>
      <c r="HC1144" s="28"/>
      <c r="HH1144" s="193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.75">
      <c r="A1145" s="311" t="s">
        <v>908</v>
      </c>
      <c r="B1145" s="375"/>
      <c r="C1145" s="375"/>
      <c r="D1145" s="376" t="s">
        <v>130</v>
      </c>
      <c r="E1145" s="50">
        <f>COUNTIF($A$712:$BAG$785,A1145)</f>
        <v>14</v>
      </c>
      <c r="F1145" s="279">
        <f>SUM(G1145:K1145)</f>
        <v>0</v>
      </c>
      <c r="N1145" s="28"/>
      <c r="R1145" s="193"/>
      <c r="T1145" s="28"/>
      <c r="U1145" s="28"/>
      <c r="V1145" s="28"/>
      <c r="AA1145" s="193"/>
      <c r="AC1145" s="28"/>
      <c r="AD1145" s="28"/>
      <c r="AE1145" s="28"/>
      <c r="AJ1145" s="193"/>
      <c r="AL1145" s="28"/>
      <c r="AM1145" s="28"/>
      <c r="AN1145" s="28"/>
      <c r="AS1145" s="193"/>
      <c r="AU1145" s="28"/>
      <c r="AV1145" s="28"/>
      <c r="AW1145" s="28"/>
      <c r="BB1145" s="193"/>
      <c r="BD1145" s="28"/>
      <c r="BE1145" s="28"/>
      <c r="BF1145" s="28"/>
      <c r="BK1145" s="193"/>
      <c r="BM1145" s="28"/>
      <c r="BN1145" s="28"/>
      <c r="BO1145" s="28"/>
      <c r="BT1145" s="193"/>
      <c r="BV1145" s="28"/>
      <c r="BW1145" s="28"/>
      <c r="BX1145" s="28"/>
      <c r="CC1145" s="193"/>
      <c r="CE1145" s="28"/>
      <c r="CF1145" s="28"/>
      <c r="CG1145" s="28"/>
      <c r="CL1145" s="193"/>
      <c r="CN1145" s="28"/>
      <c r="CO1145" s="28"/>
      <c r="CP1145" s="28"/>
      <c r="CU1145" s="193"/>
      <c r="CW1145" s="28"/>
      <c r="CX1145" s="28"/>
      <c r="CY1145" s="28"/>
      <c r="DD1145" s="193"/>
      <c r="DF1145" s="28"/>
      <c r="DG1145" s="28"/>
      <c r="DH1145" s="28"/>
      <c r="DM1145" s="193"/>
      <c r="DO1145" s="28"/>
      <c r="DP1145" s="28"/>
      <c r="DQ1145" s="28"/>
      <c r="DV1145" s="193"/>
      <c r="DX1145" s="28"/>
      <c r="DY1145" s="28"/>
      <c r="DZ1145" s="28"/>
      <c r="EE1145" s="193"/>
      <c r="EG1145" s="28"/>
      <c r="EH1145" s="28"/>
      <c r="EI1145" s="28"/>
      <c r="EN1145" s="193"/>
      <c r="EP1145" s="28"/>
      <c r="EQ1145" s="28"/>
      <c r="ER1145" s="28"/>
      <c r="EW1145" s="193"/>
      <c r="EY1145" s="28"/>
      <c r="EZ1145" s="28"/>
      <c r="FA1145" s="28"/>
      <c r="FF1145" s="193"/>
      <c r="FH1145" s="28"/>
      <c r="FI1145" s="28"/>
      <c r="FJ1145" s="28"/>
      <c r="FO1145" s="193"/>
      <c r="FQ1145" s="28"/>
      <c r="FR1145" s="28"/>
      <c r="FS1145" s="28"/>
      <c r="FX1145" s="193"/>
      <c r="FZ1145" s="28"/>
      <c r="GA1145" s="28"/>
      <c r="GB1145" s="28"/>
      <c r="GG1145" s="193"/>
      <c r="GI1145" s="28"/>
      <c r="GJ1145" s="28"/>
      <c r="GK1145" s="28"/>
      <c r="GP1145" s="193"/>
      <c r="GR1145" s="28"/>
      <c r="GS1145" s="28"/>
      <c r="GT1145" s="28"/>
      <c r="GY1145" s="193"/>
      <c r="HA1145" s="28"/>
      <c r="HB1145" s="28"/>
      <c r="HC1145" s="28"/>
      <c r="HH1145" s="193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.75">
      <c r="A1146" s="311" t="s">
        <v>519</v>
      </c>
      <c r="B1146" s="28"/>
      <c r="C1146" s="375"/>
      <c r="D1146" s="376" t="s">
        <v>136</v>
      </c>
      <c r="E1146" s="50">
        <f>COUNTIF($A$712:$BAG$785,A1146)</f>
        <v>64</v>
      </c>
      <c r="F1146" s="279">
        <f>SUM(G1146:K1146)</f>
        <v>0</v>
      </c>
      <c r="N1146" s="28"/>
      <c r="R1146" s="193"/>
      <c r="T1146" s="28"/>
      <c r="U1146" s="28"/>
      <c r="V1146" s="28"/>
      <c r="AA1146" s="193"/>
      <c r="AC1146" s="28"/>
      <c r="AD1146" s="28"/>
      <c r="AE1146" s="28"/>
      <c r="AJ1146" s="193"/>
      <c r="AL1146" s="28"/>
      <c r="AM1146" s="28"/>
      <c r="AN1146" s="28"/>
      <c r="AS1146" s="193"/>
      <c r="AU1146" s="28"/>
      <c r="AV1146" s="28"/>
      <c r="AW1146" s="28"/>
      <c r="BB1146" s="193"/>
      <c r="BD1146" s="28"/>
      <c r="BE1146" s="28"/>
      <c r="BF1146" s="28"/>
      <c r="BK1146" s="193"/>
      <c r="BM1146" s="28"/>
      <c r="BN1146" s="28"/>
      <c r="BO1146" s="28"/>
      <c r="BT1146" s="193"/>
      <c r="BV1146" s="28"/>
      <c r="BW1146" s="28"/>
      <c r="BX1146" s="28"/>
      <c r="CC1146" s="193"/>
      <c r="CE1146" s="28"/>
      <c r="CF1146" s="28"/>
      <c r="CG1146" s="28"/>
      <c r="CL1146" s="193"/>
      <c r="CN1146" s="28"/>
      <c r="CO1146" s="28"/>
      <c r="CP1146" s="28"/>
      <c r="CU1146" s="193"/>
      <c r="CW1146" s="28"/>
      <c r="CX1146" s="28"/>
      <c r="CY1146" s="28"/>
      <c r="DD1146" s="193"/>
      <c r="DF1146" s="28"/>
      <c r="DG1146" s="28"/>
      <c r="DH1146" s="28"/>
      <c r="DM1146" s="193"/>
      <c r="DO1146" s="28"/>
      <c r="DP1146" s="28"/>
      <c r="DQ1146" s="28"/>
      <c r="DV1146" s="193"/>
      <c r="DX1146" s="28"/>
      <c r="DY1146" s="28"/>
      <c r="DZ1146" s="28"/>
      <c r="EE1146" s="193"/>
      <c r="EG1146" s="28"/>
      <c r="EH1146" s="28"/>
      <c r="EI1146" s="28"/>
      <c r="EN1146" s="193"/>
      <c r="EP1146" s="28"/>
      <c r="EQ1146" s="28"/>
      <c r="ER1146" s="28"/>
      <c r="EW1146" s="193"/>
      <c r="EY1146" s="28"/>
      <c r="EZ1146" s="28"/>
      <c r="FA1146" s="28"/>
      <c r="FF1146" s="193"/>
      <c r="FH1146" s="28"/>
      <c r="FI1146" s="28"/>
      <c r="FJ1146" s="28"/>
      <c r="FO1146" s="193"/>
      <c r="FQ1146" s="28"/>
      <c r="FR1146" s="28"/>
      <c r="FS1146" s="28"/>
      <c r="FX1146" s="193"/>
      <c r="FZ1146" s="28"/>
      <c r="GA1146" s="28"/>
      <c r="GB1146" s="28"/>
      <c r="GG1146" s="193"/>
      <c r="GI1146" s="28"/>
      <c r="GJ1146" s="28"/>
      <c r="GK1146" s="28"/>
      <c r="GP1146" s="193"/>
      <c r="GR1146" s="28"/>
      <c r="GS1146" s="28"/>
      <c r="GT1146" s="28"/>
      <c r="GY1146" s="193"/>
      <c r="HA1146" s="28"/>
      <c r="HB1146" s="28"/>
      <c r="HC1146" s="28"/>
      <c r="HH1146" s="193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205" t="s">
        <v>2738</v>
      </c>
      <c r="B1147" s="39"/>
      <c r="C1147" s="39"/>
      <c r="D1147" s="376" t="s">
        <v>129</v>
      </c>
      <c r="E1147" s="50">
        <f>COUNTIF($A$712:$BAG$785,A1147)</f>
        <v>0</v>
      </c>
      <c r="F1147" s="279">
        <f>SUM(G1147:K1147)</f>
        <v>0</v>
      </c>
      <c r="N1147" s="28"/>
      <c r="R1147" s="193"/>
      <c r="T1147" s="28"/>
      <c r="U1147" s="28"/>
      <c r="V1147" s="28"/>
      <c r="AA1147" s="193"/>
      <c r="AC1147" s="28"/>
      <c r="AD1147" s="28"/>
      <c r="AE1147" s="28"/>
      <c r="AJ1147" s="193"/>
      <c r="AL1147" s="28"/>
      <c r="AM1147" s="28"/>
      <c r="AN1147" s="28"/>
      <c r="AS1147" s="193"/>
      <c r="AU1147" s="28"/>
      <c r="AV1147" s="28"/>
      <c r="AW1147" s="28"/>
      <c r="BB1147" s="193"/>
      <c r="BD1147" s="28"/>
      <c r="BE1147" s="28"/>
      <c r="BF1147" s="28"/>
      <c r="BK1147" s="193"/>
      <c r="BM1147" s="28"/>
      <c r="BN1147" s="28"/>
      <c r="BO1147" s="28"/>
      <c r="BT1147" s="193"/>
      <c r="BV1147" s="28"/>
      <c r="BW1147" s="28"/>
      <c r="BX1147" s="28"/>
      <c r="CC1147" s="193"/>
      <c r="CE1147" s="28"/>
      <c r="CF1147" s="28"/>
      <c r="CG1147" s="28"/>
      <c r="CL1147" s="193"/>
      <c r="CN1147" s="28"/>
      <c r="CO1147" s="28"/>
      <c r="CP1147" s="28"/>
      <c r="CU1147" s="193"/>
      <c r="CW1147" s="28"/>
      <c r="CX1147" s="28"/>
      <c r="CY1147" s="28"/>
      <c r="DD1147" s="193"/>
      <c r="DF1147" s="28"/>
      <c r="DG1147" s="28"/>
      <c r="DH1147" s="28"/>
      <c r="DM1147" s="193"/>
      <c r="DO1147" s="28"/>
      <c r="DP1147" s="28"/>
      <c r="DQ1147" s="28"/>
      <c r="DV1147" s="193"/>
      <c r="DX1147" s="28"/>
      <c r="DY1147" s="28"/>
      <c r="DZ1147" s="28"/>
      <c r="EE1147" s="193"/>
      <c r="EG1147" s="28"/>
      <c r="EH1147" s="28"/>
      <c r="EI1147" s="28"/>
      <c r="EN1147" s="193"/>
      <c r="EP1147" s="28"/>
      <c r="EQ1147" s="28"/>
      <c r="ER1147" s="28"/>
      <c r="EW1147" s="193"/>
      <c r="EY1147" s="28"/>
      <c r="EZ1147" s="28"/>
      <c r="FA1147" s="28"/>
      <c r="FF1147" s="193"/>
      <c r="FH1147" s="28"/>
      <c r="FI1147" s="28"/>
      <c r="FJ1147" s="28"/>
      <c r="FO1147" s="193"/>
      <c r="FQ1147" s="28"/>
      <c r="FR1147" s="28"/>
      <c r="FS1147" s="28"/>
      <c r="FX1147" s="193"/>
      <c r="FZ1147" s="28"/>
      <c r="GA1147" s="28"/>
      <c r="GB1147" s="28"/>
      <c r="GG1147" s="193"/>
      <c r="GI1147" s="28"/>
      <c r="GJ1147" s="28"/>
      <c r="GK1147" s="28"/>
      <c r="GP1147" s="193"/>
      <c r="GR1147" s="28"/>
      <c r="GS1147" s="28"/>
      <c r="GT1147" s="28"/>
      <c r="GY1147" s="193"/>
      <c r="HA1147" s="28"/>
      <c r="HB1147" s="28"/>
      <c r="HC1147" s="28"/>
      <c r="HH1147" s="193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.75">
      <c r="A1148" s="311" t="s">
        <v>790</v>
      </c>
      <c r="B1148" s="375"/>
      <c r="C1148" s="375"/>
      <c r="D1148" s="376" t="s">
        <v>132</v>
      </c>
      <c r="E1148" s="50">
        <f>COUNTIF($A$712:$BAG$785,A1148)</f>
        <v>0</v>
      </c>
      <c r="F1148" s="279">
        <f>SUM(G1148:K1148)</f>
        <v>0</v>
      </c>
      <c r="H1148" s="402"/>
      <c r="N1148" s="28"/>
      <c r="R1148" s="193"/>
      <c r="T1148" s="28"/>
      <c r="U1148" s="28"/>
      <c r="V1148" s="28"/>
      <c r="AA1148" s="193"/>
      <c r="AC1148" s="28"/>
      <c r="AD1148" s="28"/>
      <c r="AE1148" s="28"/>
      <c r="AJ1148" s="193"/>
      <c r="AL1148" s="28"/>
      <c r="AM1148" s="28"/>
      <c r="AN1148" s="28"/>
      <c r="AS1148" s="193"/>
      <c r="AU1148" s="28"/>
      <c r="AV1148" s="28"/>
      <c r="AW1148" s="28"/>
      <c r="BB1148" s="193"/>
      <c r="BD1148" s="28"/>
      <c r="BE1148" s="28"/>
      <c r="BF1148" s="28"/>
      <c r="BK1148" s="193"/>
      <c r="BM1148" s="28"/>
      <c r="BN1148" s="28"/>
      <c r="BO1148" s="28"/>
      <c r="BT1148" s="193"/>
      <c r="BV1148" s="28"/>
      <c r="BW1148" s="28"/>
      <c r="BX1148" s="28"/>
      <c r="CC1148" s="193"/>
      <c r="CE1148" s="28"/>
      <c r="CF1148" s="28"/>
      <c r="CG1148" s="28"/>
      <c r="CL1148" s="193"/>
      <c r="CN1148" s="28"/>
      <c r="CO1148" s="28"/>
      <c r="CP1148" s="28"/>
      <c r="CU1148" s="193"/>
      <c r="CW1148" s="28"/>
      <c r="CX1148" s="28"/>
      <c r="CY1148" s="28"/>
      <c r="DD1148" s="193"/>
      <c r="DF1148" s="28"/>
      <c r="DG1148" s="28"/>
      <c r="DH1148" s="28"/>
      <c r="DM1148" s="193"/>
      <c r="DO1148" s="28"/>
      <c r="DP1148" s="28"/>
      <c r="DQ1148" s="28"/>
      <c r="DV1148" s="193"/>
      <c r="DX1148" s="28"/>
      <c r="DY1148" s="28"/>
      <c r="DZ1148" s="28"/>
      <c r="EE1148" s="193"/>
      <c r="EG1148" s="28"/>
      <c r="EH1148" s="28"/>
      <c r="EI1148" s="28"/>
      <c r="EN1148" s="193"/>
      <c r="EP1148" s="28"/>
      <c r="EQ1148" s="28"/>
      <c r="ER1148" s="28"/>
      <c r="EW1148" s="193"/>
      <c r="EY1148" s="28"/>
      <c r="EZ1148" s="28"/>
      <c r="FA1148" s="28"/>
      <c r="FF1148" s="193"/>
      <c r="FH1148" s="28"/>
      <c r="FI1148" s="28"/>
      <c r="FJ1148" s="28"/>
      <c r="FO1148" s="193"/>
      <c r="FQ1148" s="28"/>
      <c r="FR1148" s="28"/>
      <c r="FS1148" s="28"/>
      <c r="FX1148" s="193"/>
      <c r="FZ1148" s="28"/>
      <c r="GA1148" s="28"/>
      <c r="GB1148" s="28"/>
      <c r="GG1148" s="193"/>
      <c r="GI1148" s="28"/>
      <c r="GJ1148" s="28"/>
      <c r="GK1148" s="28"/>
      <c r="GP1148" s="193"/>
      <c r="GR1148" s="28"/>
      <c r="GS1148" s="28"/>
      <c r="GT1148" s="28"/>
      <c r="GY1148" s="193"/>
      <c r="HA1148" s="28"/>
      <c r="HB1148" s="28"/>
      <c r="HC1148" s="28"/>
      <c r="HH1148" s="193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311" t="s">
        <v>599</v>
      </c>
      <c r="B1149" s="39"/>
      <c r="C1149" s="39"/>
      <c r="D1149" s="376" t="s">
        <v>129</v>
      </c>
      <c r="E1149" s="50">
        <f>COUNTIF($A$712:$BAG$785,A1149)</f>
        <v>2</v>
      </c>
      <c r="F1149" s="279">
        <f>SUM(G1149:K1149)</f>
        <v>0</v>
      </c>
      <c r="N1149" s="28"/>
      <c r="R1149" s="193"/>
      <c r="T1149" s="28"/>
      <c r="U1149" s="28"/>
      <c r="V1149" s="28"/>
      <c r="AA1149" s="193"/>
      <c r="AC1149" s="28"/>
      <c r="AD1149" s="28"/>
      <c r="AE1149" s="28"/>
      <c r="AJ1149" s="193"/>
      <c r="AL1149" s="28"/>
      <c r="AM1149" s="28"/>
      <c r="AN1149" s="28"/>
      <c r="AS1149" s="193"/>
      <c r="AU1149" s="28"/>
      <c r="AV1149" s="28"/>
      <c r="AW1149" s="28"/>
      <c r="BB1149" s="193"/>
      <c r="BD1149" s="28"/>
      <c r="BE1149" s="28"/>
      <c r="BF1149" s="28"/>
      <c r="BK1149" s="193"/>
      <c r="BM1149" s="28"/>
      <c r="BN1149" s="28"/>
      <c r="BO1149" s="28"/>
      <c r="BT1149" s="193"/>
      <c r="BV1149" s="28"/>
      <c r="BW1149" s="28"/>
      <c r="BX1149" s="28"/>
      <c r="CC1149" s="193"/>
      <c r="CE1149" s="28"/>
      <c r="CF1149" s="28"/>
      <c r="CG1149" s="28"/>
      <c r="CL1149" s="193"/>
      <c r="CN1149" s="28"/>
      <c r="CO1149" s="28"/>
      <c r="CP1149" s="28"/>
      <c r="CU1149" s="193"/>
      <c r="CW1149" s="28"/>
      <c r="CX1149" s="28"/>
      <c r="CY1149" s="28"/>
      <c r="DD1149" s="193"/>
      <c r="DF1149" s="28"/>
      <c r="DG1149" s="28"/>
      <c r="DH1149" s="28"/>
      <c r="DM1149" s="193"/>
      <c r="DO1149" s="28"/>
      <c r="DP1149" s="28"/>
      <c r="DQ1149" s="28"/>
      <c r="DV1149" s="193"/>
      <c r="DX1149" s="28"/>
      <c r="DY1149" s="28"/>
      <c r="DZ1149" s="28"/>
      <c r="EE1149" s="193"/>
      <c r="EG1149" s="28"/>
      <c r="EH1149" s="28"/>
      <c r="EI1149" s="28"/>
      <c r="EN1149" s="193"/>
      <c r="EP1149" s="28"/>
      <c r="EQ1149" s="28"/>
      <c r="ER1149" s="28"/>
      <c r="EW1149" s="193"/>
      <c r="EY1149" s="28"/>
      <c r="EZ1149" s="28"/>
      <c r="FA1149" s="28"/>
      <c r="FF1149" s="193"/>
      <c r="FH1149" s="28"/>
      <c r="FI1149" s="28"/>
      <c r="FJ1149" s="28"/>
      <c r="FO1149" s="193"/>
      <c r="FQ1149" s="28"/>
      <c r="FR1149" s="28"/>
      <c r="FS1149" s="28"/>
      <c r="FX1149" s="193"/>
      <c r="FZ1149" s="28"/>
      <c r="GA1149" s="28"/>
      <c r="GB1149" s="28"/>
      <c r="GG1149" s="193"/>
      <c r="GI1149" s="28"/>
      <c r="GJ1149" s="28"/>
      <c r="GK1149" s="28"/>
      <c r="GP1149" s="193"/>
      <c r="GR1149" s="28"/>
      <c r="GS1149" s="28"/>
      <c r="GT1149" s="28"/>
      <c r="GY1149" s="193"/>
      <c r="HA1149" s="28"/>
      <c r="HB1149" s="28"/>
      <c r="HC1149" s="28"/>
      <c r="HH1149" s="193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311" t="s">
        <v>572</v>
      </c>
      <c r="B1150" s="28"/>
      <c r="C1150" s="271"/>
      <c r="D1150" s="376" t="s">
        <v>135</v>
      </c>
      <c r="E1150" s="50">
        <f>COUNTIF($A$712:$BAG$785,A1150)</f>
        <v>2</v>
      </c>
      <c r="F1150" s="279">
        <f>SUM(G1150:K1150)</f>
        <v>0</v>
      </c>
      <c r="H1150" s="402"/>
      <c r="I1150" s="402"/>
      <c r="N1150" s="28"/>
      <c r="R1150" s="193"/>
      <c r="T1150" s="28"/>
      <c r="U1150" s="28"/>
      <c r="V1150" s="28"/>
      <c r="AA1150" s="193"/>
      <c r="AC1150" s="28"/>
      <c r="AD1150" s="28"/>
      <c r="AE1150" s="28"/>
      <c r="AJ1150" s="193"/>
      <c r="AL1150" s="28"/>
      <c r="AM1150" s="28"/>
      <c r="AN1150" s="28"/>
      <c r="AS1150" s="193"/>
      <c r="AU1150" s="28"/>
      <c r="AV1150" s="28"/>
      <c r="AW1150" s="28"/>
      <c r="BB1150" s="193"/>
      <c r="BD1150" s="28"/>
      <c r="BE1150" s="28"/>
      <c r="BF1150" s="28"/>
      <c r="BK1150" s="193"/>
      <c r="BM1150" s="28"/>
      <c r="BN1150" s="28"/>
      <c r="BO1150" s="28"/>
      <c r="BT1150" s="193"/>
      <c r="BV1150" s="28"/>
      <c r="BW1150" s="28"/>
      <c r="BX1150" s="28"/>
      <c r="CC1150" s="193"/>
      <c r="CE1150" s="28"/>
      <c r="CF1150" s="28"/>
      <c r="CG1150" s="28"/>
      <c r="CL1150" s="193"/>
      <c r="CN1150" s="28"/>
      <c r="CO1150" s="28"/>
      <c r="CP1150" s="28"/>
      <c r="CU1150" s="193"/>
      <c r="CW1150" s="28"/>
      <c r="CX1150" s="28"/>
      <c r="CY1150" s="28"/>
      <c r="DD1150" s="193"/>
      <c r="DF1150" s="28"/>
      <c r="DG1150" s="28"/>
      <c r="DH1150" s="28"/>
      <c r="DM1150" s="193"/>
      <c r="DO1150" s="28"/>
      <c r="DP1150" s="28"/>
      <c r="DQ1150" s="28"/>
      <c r="DV1150" s="193"/>
      <c r="DX1150" s="28"/>
      <c r="DY1150" s="28"/>
      <c r="DZ1150" s="28"/>
      <c r="EE1150" s="193"/>
      <c r="EG1150" s="28"/>
      <c r="EH1150" s="28"/>
      <c r="EI1150" s="28"/>
      <c r="EN1150" s="193"/>
      <c r="EP1150" s="28"/>
      <c r="EQ1150" s="28"/>
      <c r="ER1150" s="28"/>
      <c r="EW1150" s="193"/>
      <c r="EY1150" s="28"/>
      <c r="EZ1150" s="28"/>
      <c r="FA1150" s="28"/>
      <c r="FF1150" s="193"/>
      <c r="FH1150" s="28"/>
      <c r="FI1150" s="28"/>
      <c r="FJ1150" s="28"/>
      <c r="FO1150" s="193"/>
      <c r="FQ1150" s="28"/>
      <c r="FR1150" s="28"/>
      <c r="FS1150" s="28"/>
      <c r="FX1150" s="193"/>
      <c r="FZ1150" s="28"/>
      <c r="GA1150" s="28"/>
      <c r="GB1150" s="28"/>
      <c r="GG1150" s="193"/>
      <c r="GI1150" s="28"/>
      <c r="GJ1150" s="28"/>
      <c r="GK1150" s="28"/>
      <c r="GP1150" s="193"/>
      <c r="GR1150" s="28"/>
      <c r="GS1150" s="28"/>
      <c r="GT1150" s="28"/>
      <c r="GY1150" s="193"/>
      <c r="HA1150" s="28"/>
      <c r="HB1150" s="28"/>
      <c r="HC1150" s="28"/>
      <c r="HH1150" s="193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11" t="s">
        <v>778</v>
      </c>
      <c r="B1151" s="274"/>
      <c r="C1151" s="375"/>
      <c r="D1151" s="376" t="s">
        <v>137</v>
      </c>
      <c r="E1151" s="50">
        <f>COUNTIF($A$712:$BAG$785,A1151)</f>
        <v>78</v>
      </c>
      <c r="F1151" s="279">
        <f>SUM(G1151:K1151)</f>
        <v>63</v>
      </c>
      <c r="H1151" s="396">
        <v>63</v>
      </c>
      <c r="N1151" s="28"/>
      <c r="R1151" s="193"/>
      <c r="T1151" s="28"/>
      <c r="U1151" s="28"/>
      <c r="V1151" s="28"/>
      <c r="AA1151" s="193"/>
      <c r="AC1151" s="28"/>
      <c r="AD1151" s="28"/>
      <c r="AE1151" s="28"/>
      <c r="AJ1151" s="193"/>
      <c r="AL1151" s="28"/>
      <c r="AM1151" s="28"/>
      <c r="AN1151" s="28"/>
      <c r="AS1151" s="193"/>
      <c r="AU1151" s="28"/>
      <c r="AV1151" s="28"/>
      <c r="AW1151" s="28"/>
      <c r="BB1151" s="193"/>
      <c r="BD1151" s="28"/>
      <c r="BE1151" s="28"/>
      <c r="BF1151" s="28"/>
      <c r="BK1151" s="193"/>
      <c r="BM1151" s="28"/>
      <c r="BN1151" s="28"/>
      <c r="BO1151" s="28"/>
      <c r="BT1151" s="193"/>
      <c r="BV1151" s="28"/>
      <c r="BW1151" s="28"/>
      <c r="BX1151" s="28"/>
      <c r="CC1151" s="193"/>
      <c r="CE1151" s="28"/>
      <c r="CF1151" s="28"/>
      <c r="CG1151" s="28"/>
      <c r="CL1151" s="193"/>
      <c r="CN1151" s="28"/>
      <c r="CO1151" s="28"/>
      <c r="CP1151" s="28"/>
      <c r="CU1151" s="193"/>
      <c r="CW1151" s="28"/>
      <c r="CX1151" s="28"/>
      <c r="CY1151" s="28"/>
      <c r="DD1151" s="193"/>
      <c r="DF1151" s="28"/>
      <c r="DG1151" s="28"/>
      <c r="DH1151" s="28"/>
      <c r="DM1151" s="193"/>
      <c r="DO1151" s="28"/>
      <c r="DP1151" s="28"/>
      <c r="DQ1151" s="28"/>
      <c r="DV1151" s="193"/>
      <c r="DX1151" s="28"/>
      <c r="DY1151" s="28"/>
      <c r="DZ1151" s="28"/>
      <c r="EE1151" s="193"/>
      <c r="EG1151" s="28"/>
      <c r="EH1151" s="28"/>
      <c r="EI1151" s="28"/>
      <c r="EN1151" s="193"/>
      <c r="EP1151" s="28"/>
      <c r="EQ1151" s="28"/>
      <c r="ER1151" s="28"/>
      <c r="EW1151" s="193"/>
      <c r="EY1151" s="28"/>
      <c r="EZ1151" s="28"/>
      <c r="FA1151" s="28"/>
      <c r="FF1151" s="193"/>
      <c r="FH1151" s="28"/>
      <c r="FI1151" s="28"/>
      <c r="FJ1151" s="28"/>
      <c r="FO1151" s="193"/>
      <c r="FQ1151" s="28"/>
      <c r="FR1151" s="28"/>
      <c r="FS1151" s="28"/>
      <c r="FX1151" s="193"/>
      <c r="FZ1151" s="28"/>
      <c r="GA1151" s="28"/>
      <c r="GB1151" s="28"/>
      <c r="GG1151" s="193"/>
      <c r="GI1151" s="28"/>
      <c r="GJ1151" s="28"/>
      <c r="GK1151" s="28"/>
      <c r="GP1151" s="193"/>
      <c r="GR1151" s="28"/>
      <c r="GS1151" s="28"/>
      <c r="GT1151" s="28"/>
      <c r="GY1151" s="193"/>
      <c r="HA1151" s="28"/>
      <c r="HB1151" s="28"/>
      <c r="HC1151" s="28"/>
      <c r="HH1151" s="193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11" t="s">
        <v>1980</v>
      </c>
      <c r="B1152" s="378"/>
      <c r="C1152" s="378"/>
      <c r="D1152" s="376" t="s">
        <v>130</v>
      </c>
      <c r="E1152" s="50">
        <f>COUNTIF($A$712:$BAG$785,A1152)</f>
        <v>9</v>
      </c>
      <c r="F1152" s="279">
        <f>SUM(G1152:K1152)</f>
        <v>0</v>
      </c>
      <c r="N1152" s="28"/>
      <c r="R1152" s="193"/>
      <c r="T1152" s="28"/>
      <c r="U1152" s="28"/>
      <c r="V1152" s="28"/>
      <c r="AA1152" s="193"/>
      <c r="AC1152" s="28"/>
      <c r="AD1152" s="28"/>
      <c r="AE1152" s="28"/>
      <c r="AJ1152" s="193"/>
      <c r="AL1152" s="28"/>
      <c r="AM1152" s="28"/>
      <c r="AN1152" s="28"/>
      <c r="AS1152" s="193"/>
      <c r="AU1152" s="28"/>
      <c r="AV1152" s="28"/>
      <c r="AW1152" s="28"/>
      <c r="BB1152" s="193"/>
      <c r="BD1152" s="28"/>
      <c r="BE1152" s="28"/>
      <c r="BF1152" s="28"/>
      <c r="BK1152" s="193"/>
      <c r="BM1152" s="28"/>
      <c r="BN1152" s="28"/>
      <c r="BO1152" s="28"/>
      <c r="BT1152" s="193"/>
      <c r="BV1152" s="28"/>
      <c r="BW1152" s="28"/>
      <c r="BX1152" s="28"/>
      <c r="CC1152" s="193"/>
      <c r="CE1152" s="28"/>
      <c r="CF1152" s="28"/>
      <c r="CG1152" s="28"/>
      <c r="CL1152" s="193"/>
      <c r="CN1152" s="28"/>
      <c r="CO1152" s="28"/>
      <c r="CP1152" s="28"/>
      <c r="CU1152" s="193"/>
      <c r="CW1152" s="28"/>
      <c r="CX1152" s="28"/>
      <c r="CY1152" s="28"/>
      <c r="DD1152" s="193"/>
      <c r="DF1152" s="28"/>
      <c r="DG1152" s="28"/>
      <c r="DH1152" s="28"/>
      <c r="DM1152" s="193"/>
      <c r="DO1152" s="28"/>
      <c r="DP1152" s="28"/>
      <c r="DQ1152" s="28"/>
      <c r="DV1152" s="193"/>
      <c r="DX1152" s="28"/>
      <c r="DY1152" s="28"/>
      <c r="DZ1152" s="28"/>
      <c r="EE1152" s="193"/>
      <c r="EG1152" s="28"/>
      <c r="EH1152" s="28"/>
      <c r="EI1152" s="28"/>
      <c r="EN1152" s="193"/>
      <c r="EP1152" s="28"/>
      <c r="EQ1152" s="28"/>
      <c r="ER1152" s="28"/>
      <c r="EW1152" s="193"/>
      <c r="EY1152" s="28"/>
      <c r="EZ1152" s="28"/>
      <c r="FA1152" s="28"/>
      <c r="FF1152" s="193"/>
      <c r="FH1152" s="28"/>
      <c r="FI1152" s="28"/>
      <c r="FJ1152" s="28"/>
      <c r="FO1152" s="193"/>
      <c r="FQ1152" s="28"/>
      <c r="FR1152" s="28"/>
      <c r="FS1152" s="28"/>
      <c r="FX1152" s="193"/>
      <c r="FZ1152" s="28"/>
      <c r="GA1152" s="28"/>
      <c r="GB1152" s="28"/>
      <c r="GG1152" s="193"/>
      <c r="GI1152" s="28"/>
      <c r="GJ1152" s="28"/>
      <c r="GK1152" s="28"/>
      <c r="GP1152" s="193"/>
      <c r="GR1152" s="28"/>
      <c r="GS1152" s="28"/>
      <c r="GT1152" s="28"/>
      <c r="GY1152" s="193"/>
      <c r="HA1152" s="28"/>
      <c r="HB1152" s="28"/>
      <c r="HC1152" s="28"/>
      <c r="HH1152" s="193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">
      <c r="A1153" s="311" t="s">
        <v>625</v>
      </c>
      <c r="B1153" s="28"/>
      <c r="C1153" s="28"/>
      <c r="D1153" s="376" t="s">
        <v>129</v>
      </c>
      <c r="E1153" s="50">
        <f>COUNTIF($A$712:$BAG$785,A1153)</f>
        <v>0</v>
      </c>
      <c r="F1153" s="279">
        <f>SUM(G1153:K1153)</f>
        <v>0</v>
      </c>
      <c r="N1153" s="28"/>
      <c r="R1153" s="193"/>
      <c r="T1153" s="28"/>
      <c r="U1153" s="28"/>
      <c r="V1153" s="28"/>
      <c r="AA1153" s="193"/>
      <c r="AC1153" s="28"/>
      <c r="AD1153" s="28"/>
      <c r="AE1153" s="28"/>
      <c r="AJ1153" s="193"/>
      <c r="AL1153" s="28"/>
      <c r="AM1153" s="28"/>
      <c r="AN1153" s="28"/>
      <c r="AS1153" s="193"/>
      <c r="AU1153" s="28"/>
      <c r="AV1153" s="28"/>
      <c r="AW1153" s="28"/>
      <c r="BB1153" s="193"/>
      <c r="BD1153" s="28"/>
      <c r="BE1153" s="28"/>
      <c r="BF1153" s="28"/>
      <c r="BK1153" s="193"/>
      <c r="BM1153" s="28"/>
      <c r="BN1153" s="28"/>
      <c r="BO1153" s="28"/>
      <c r="BT1153" s="193"/>
      <c r="BV1153" s="28"/>
      <c r="BW1153" s="28"/>
      <c r="BX1153" s="28"/>
      <c r="CC1153" s="193"/>
      <c r="CE1153" s="28"/>
      <c r="CF1153" s="28"/>
      <c r="CG1153" s="28"/>
      <c r="CL1153" s="193"/>
      <c r="CN1153" s="28"/>
      <c r="CO1153" s="28"/>
      <c r="CP1153" s="28"/>
      <c r="CU1153" s="193"/>
      <c r="CW1153" s="28"/>
      <c r="CX1153" s="28"/>
      <c r="CY1153" s="28"/>
      <c r="DD1153" s="193"/>
      <c r="DF1153" s="28"/>
      <c r="DG1153" s="28"/>
      <c r="DH1153" s="28"/>
      <c r="DM1153" s="193"/>
      <c r="DO1153" s="28"/>
      <c r="DP1153" s="28"/>
      <c r="DQ1153" s="28"/>
      <c r="DV1153" s="193"/>
      <c r="DX1153" s="28"/>
      <c r="DY1153" s="28"/>
      <c r="DZ1153" s="28"/>
      <c r="EE1153" s="193"/>
      <c r="EG1153" s="28"/>
      <c r="EH1153" s="28"/>
      <c r="EI1153" s="28"/>
      <c r="EN1153" s="193"/>
      <c r="EP1153" s="28"/>
      <c r="EQ1153" s="28"/>
      <c r="ER1153" s="28"/>
      <c r="EW1153" s="193"/>
      <c r="EY1153" s="28"/>
      <c r="EZ1153" s="28"/>
      <c r="FA1153" s="28"/>
      <c r="FF1153" s="193"/>
      <c r="FH1153" s="28"/>
      <c r="FI1153" s="28"/>
      <c r="FJ1153" s="28"/>
      <c r="FO1153" s="193"/>
      <c r="FQ1153" s="28"/>
      <c r="FR1153" s="28"/>
      <c r="FS1153" s="28"/>
      <c r="FX1153" s="193"/>
      <c r="FZ1153" s="28"/>
      <c r="GA1153" s="28"/>
      <c r="GB1153" s="28"/>
      <c r="GG1153" s="193"/>
      <c r="GI1153" s="28"/>
      <c r="GJ1153" s="28"/>
      <c r="GK1153" s="28"/>
      <c r="GP1153" s="193"/>
      <c r="GR1153" s="28"/>
      <c r="GS1153" s="28"/>
      <c r="GT1153" s="28"/>
      <c r="GY1153" s="193"/>
      <c r="HA1153" s="28"/>
      <c r="HB1153" s="28"/>
      <c r="HC1153" s="28"/>
      <c r="HH1153" s="193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.75">
      <c r="A1154" s="311" t="s">
        <v>573</v>
      </c>
      <c r="B1154" s="375"/>
      <c r="C1154" s="375"/>
      <c r="D1154" s="376" t="s">
        <v>129</v>
      </c>
      <c r="E1154" s="50">
        <f>COUNTIF($A$712:$BAG$785,A1154)</f>
        <v>0</v>
      </c>
      <c r="F1154" s="279">
        <f>SUM(G1154:K1154)</f>
        <v>0</v>
      </c>
      <c r="J1154" s="402"/>
      <c r="K1154" s="402"/>
      <c r="N1154" s="28"/>
      <c r="R1154" s="193"/>
      <c r="T1154" s="28"/>
      <c r="U1154" s="28"/>
      <c r="V1154" s="28"/>
      <c r="AA1154" s="193"/>
      <c r="AC1154" s="28"/>
      <c r="AD1154" s="28"/>
      <c r="AE1154" s="28"/>
      <c r="AJ1154" s="193"/>
      <c r="AL1154" s="28"/>
      <c r="AM1154" s="28"/>
      <c r="AN1154" s="28"/>
      <c r="AS1154" s="193"/>
      <c r="AU1154" s="28"/>
      <c r="AV1154" s="28"/>
      <c r="AW1154" s="28"/>
      <c r="BB1154" s="193"/>
      <c r="BD1154" s="28"/>
      <c r="BE1154" s="28"/>
      <c r="BF1154" s="28"/>
      <c r="BK1154" s="193"/>
      <c r="BM1154" s="28"/>
      <c r="BN1154" s="28"/>
      <c r="BO1154" s="28"/>
      <c r="BT1154" s="193"/>
      <c r="BV1154" s="28"/>
      <c r="BW1154" s="28"/>
      <c r="BX1154" s="28"/>
      <c r="CC1154" s="193"/>
      <c r="CE1154" s="28"/>
      <c r="CF1154" s="28"/>
      <c r="CG1154" s="28"/>
      <c r="CL1154" s="193"/>
      <c r="CN1154" s="28"/>
      <c r="CO1154" s="28"/>
      <c r="CP1154" s="28"/>
      <c r="CU1154" s="193"/>
      <c r="CW1154" s="28"/>
      <c r="CX1154" s="28"/>
      <c r="CY1154" s="28"/>
      <c r="DD1154" s="193"/>
      <c r="DF1154" s="28"/>
      <c r="DG1154" s="28"/>
      <c r="DH1154" s="28"/>
      <c r="DM1154" s="193"/>
      <c r="DO1154" s="28"/>
      <c r="DP1154" s="28"/>
      <c r="DQ1154" s="28"/>
      <c r="DV1154" s="193"/>
      <c r="DX1154" s="28"/>
      <c r="DY1154" s="28"/>
      <c r="DZ1154" s="28"/>
      <c r="EE1154" s="193"/>
      <c r="EG1154" s="28"/>
      <c r="EH1154" s="28"/>
      <c r="EI1154" s="28"/>
      <c r="EN1154" s="193"/>
      <c r="EP1154" s="28"/>
      <c r="EQ1154" s="28"/>
      <c r="ER1154" s="28"/>
      <c r="EW1154" s="193"/>
      <c r="EY1154" s="28"/>
      <c r="EZ1154" s="28"/>
      <c r="FA1154" s="28"/>
      <c r="FF1154" s="193"/>
      <c r="FH1154" s="28"/>
      <c r="FI1154" s="28"/>
      <c r="FJ1154" s="28"/>
      <c r="FO1154" s="193"/>
      <c r="FQ1154" s="28"/>
      <c r="FR1154" s="28"/>
      <c r="FS1154" s="28"/>
      <c r="FX1154" s="193"/>
      <c r="FZ1154" s="28"/>
      <c r="GA1154" s="28"/>
      <c r="GB1154" s="28"/>
      <c r="GG1154" s="193"/>
      <c r="GI1154" s="28"/>
      <c r="GJ1154" s="28"/>
      <c r="GK1154" s="28"/>
      <c r="GP1154" s="193"/>
      <c r="GR1154" s="28"/>
      <c r="GS1154" s="28"/>
      <c r="GT1154" s="28"/>
      <c r="GY1154" s="193"/>
      <c r="HA1154" s="28"/>
      <c r="HB1154" s="28"/>
      <c r="HC1154" s="28"/>
      <c r="HH1154" s="193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.75">
      <c r="A1155" s="205" t="s">
        <v>2978</v>
      </c>
      <c r="B1155" s="375"/>
      <c r="C1155" s="375"/>
      <c r="D1155" s="376" t="s">
        <v>129</v>
      </c>
      <c r="E1155" s="50">
        <f>COUNTIF($A$712:$BAG$785,A1155)</f>
        <v>0</v>
      </c>
      <c r="F1155" s="279">
        <f>SUM(G1155:K1155)</f>
        <v>0</v>
      </c>
      <c r="N1155" s="28"/>
      <c r="R1155" s="193"/>
      <c r="T1155" s="28"/>
      <c r="U1155" s="28"/>
      <c r="V1155" s="28"/>
      <c r="AA1155" s="193"/>
      <c r="AC1155" s="28"/>
      <c r="AD1155" s="28"/>
      <c r="AE1155" s="28"/>
      <c r="AJ1155" s="193"/>
      <c r="AL1155" s="28"/>
      <c r="AM1155" s="28"/>
      <c r="AN1155" s="28"/>
      <c r="AS1155" s="193"/>
      <c r="AU1155" s="28"/>
      <c r="AV1155" s="28"/>
      <c r="AW1155" s="28"/>
      <c r="BB1155" s="193"/>
      <c r="BD1155" s="28"/>
      <c r="BE1155" s="28"/>
      <c r="BF1155" s="28"/>
      <c r="BK1155" s="193"/>
      <c r="BM1155" s="28"/>
      <c r="BN1155" s="28"/>
      <c r="BO1155" s="28"/>
      <c r="BT1155" s="193"/>
      <c r="BV1155" s="28"/>
      <c r="BW1155" s="28"/>
      <c r="BX1155" s="28"/>
      <c r="CC1155" s="193"/>
      <c r="CE1155" s="28"/>
      <c r="CF1155" s="28"/>
      <c r="CG1155" s="28"/>
      <c r="CL1155" s="193"/>
      <c r="CN1155" s="28"/>
      <c r="CO1155" s="28"/>
      <c r="CP1155" s="28"/>
      <c r="CU1155" s="193"/>
      <c r="CW1155" s="28"/>
      <c r="CX1155" s="28"/>
      <c r="CY1155" s="28"/>
      <c r="DD1155" s="193"/>
      <c r="DF1155" s="28"/>
      <c r="DG1155" s="28"/>
      <c r="DH1155" s="28"/>
      <c r="DM1155" s="193"/>
      <c r="DO1155" s="28"/>
      <c r="DP1155" s="28"/>
      <c r="DQ1155" s="28"/>
      <c r="DV1155" s="193"/>
      <c r="DX1155" s="28"/>
      <c r="DY1155" s="28"/>
      <c r="DZ1155" s="28"/>
      <c r="EE1155" s="193"/>
      <c r="EG1155" s="28"/>
      <c r="EH1155" s="28"/>
      <c r="EI1155" s="28"/>
      <c r="EN1155" s="193"/>
      <c r="EP1155" s="28"/>
      <c r="EQ1155" s="28"/>
      <c r="ER1155" s="28"/>
      <c r="EW1155" s="193"/>
      <c r="EY1155" s="28"/>
      <c r="EZ1155" s="28"/>
      <c r="FA1155" s="28"/>
      <c r="FF1155" s="193"/>
      <c r="FH1155" s="28"/>
      <c r="FI1155" s="28"/>
      <c r="FJ1155" s="28"/>
      <c r="FO1155" s="193"/>
      <c r="FQ1155" s="28"/>
      <c r="FR1155" s="28"/>
      <c r="FS1155" s="28"/>
      <c r="FX1155" s="193"/>
      <c r="FZ1155" s="28"/>
      <c r="GA1155" s="28"/>
      <c r="GB1155" s="28"/>
      <c r="GG1155" s="193"/>
      <c r="GI1155" s="28"/>
      <c r="GJ1155" s="28"/>
      <c r="GK1155" s="28"/>
      <c r="GP1155" s="193"/>
      <c r="GR1155" s="28"/>
      <c r="GS1155" s="28"/>
      <c r="GT1155" s="28"/>
      <c r="GY1155" s="193"/>
      <c r="HA1155" s="28"/>
      <c r="HB1155" s="28"/>
      <c r="HC1155" s="28"/>
      <c r="HH1155" s="193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311" t="s">
        <v>1981</v>
      </c>
      <c r="B1156" s="378"/>
      <c r="C1156" s="378"/>
      <c r="D1156" s="376" t="s">
        <v>129</v>
      </c>
      <c r="E1156" s="50">
        <f>COUNTIF($A$712:$BAG$785,A1156)</f>
        <v>0</v>
      </c>
      <c r="F1156" s="279">
        <f>SUM(G1156:K1156)</f>
        <v>0</v>
      </c>
      <c r="N1156" s="28"/>
      <c r="R1156" s="193"/>
      <c r="T1156" s="28"/>
      <c r="U1156" s="28"/>
      <c r="V1156" s="28"/>
      <c r="AA1156" s="193"/>
      <c r="AC1156" s="28"/>
      <c r="AD1156" s="28"/>
      <c r="AE1156" s="28"/>
      <c r="AJ1156" s="193"/>
      <c r="AL1156" s="28"/>
      <c r="AM1156" s="28"/>
      <c r="AN1156" s="28"/>
      <c r="AS1156" s="193"/>
      <c r="AU1156" s="28"/>
      <c r="AV1156" s="28"/>
      <c r="AW1156" s="28"/>
      <c r="BB1156" s="193"/>
      <c r="BD1156" s="28"/>
      <c r="BE1156" s="28"/>
      <c r="BF1156" s="28"/>
      <c r="BK1156" s="193"/>
      <c r="BM1156" s="28"/>
      <c r="BN1156" s="28"/>
      <c r="BO1156" s="28"/>
      <c r="BT1156" s="193"/>
      <c r="BV1156" s="28"/>
      <c r="BW1156" s="28"/>
      <c r="BX1156" s="28"/>
      <c r="CC1156" s="193"/>
      <c r="CE1156" s="28"/>
      <c r="CF1156" s="28"/>
      <c r="CG1156" s="28"/>
      <c r="CL1156" s="193"/>
      <c r="CN1156" s="28"/>
      <c r="CO1156" s="28"/>
      <c r="CP1156" s="28"/>
      <c r="CU1156" s="193"/>
      <c r="CW1156" s="28"/>
      <c r="CX1156" s="28"/>
      <c r="CY1156" s="28"/>
      <c r="DD1156" s="193"/>
      <c r="DF1156" s="28"/>
      <c r="DG1156" s="28"/>
      <c r="DH1156" s="28"/>
      <c r="DM1156" s="193"/>
      <c r="DO1156" s="28"/>
      <c r="DP1156" s="28"/>
      <c r="DQ1156" s="28"/>
      <c r="DV1156" s="193"/>
      <c r="DX1156" s="28"/>
      <c r="DY1156" s="28"/>
      <c r="DZ1156" s="28"/>
      <c r="EE1156" s="193"/>
      <c r="EG1156" s="28"/>
      <c r="EH1156" s="28"/>
      <c r="EI1156" s="28"/>
      <c r="EN1156" s="193"/>
      <c r="EP1156" s="28"/>
      <c r="EQ1156" s="28"/>
      <c r="ER1156" s="28"/>
      <c r="EW1156" s="193"/>
      <c r="EY1156" s="28"/>
      <c r="EZ1156" s="28"/>
      <c r="FA1156" s="28"/>
      <c r="FF1156" s="193"/>
      <c r="FH1156" s="28"/>
      <c r="FI1156" s="28"/>
      <c r="FJ1156" s="28"/>
      <c r="FO1156" s="193"/>
      <c r="FQ1156" s="28"/>
      <c r="FR1156" s="28"/>
      <c r="FS1156" s="28"/>
      <c r="FX1156" s="193"/>
      <c r="FZ1156" s="28"/>
      <c r="GA1156" s="28"/>
      <c r="GB1156" s="28"/>
      <c r="GG1156" s="193"/>
      <c r="GI1156" s="28"/>
      <c r="GJ1156" s="28"/>
      <c r="GK1156" s="28"/>
      <c r="GP1156" s="193"/>
      <c r="GR1156" s="28"/>
      <c r="GS1156" s="28"/>
      <c r="GT1156" s="28"/>
      <c r="GY1156" s="193"/>
      <c r="HA1156" s="28"/>
      <c r="HB1156" s="28"/>
      <c r="HC1156" s="28"/>
      <c r="HH1156" s="193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">
      <c r="A1157" s="205" t="s">
        <v>2438</v>
      </c>
      <c r="B1157" s="378"/>
      <c r="C1157" s="378"/>
      <c r="D1157" s="376" t="s">
        <v>135</v>
      </c>
      <c r="E1157" s="50">
        <f>COUNTIF($A$712:$BAG$785,A1157)</f>
        <v>28</v>
      </c>
      <c r="F1157" s="279">
        <f>SUM(G1157:K1157)</f>
        <v>0</v>
      </c>
      <c r="N1157" s="28"/>
      <c r="R1157" s="193"/>
      <c r="T1157" s="28"/>
      <c r="U1157" s="28"/>
      <c r="V1157" s="28"/>
      <c r="AA1157" s="193"/>
      <c r="AC1157" s="28"/>
      <c r="AD1157" s="28"/>
      <c r="AE1157" s="28"/>
      <c r="AJ1157" s="193"/>
      <c r="AL1157" s="28"/>
      <c r="AM1157" s="28"/>
      <c r="AN1157" s="28"/>
      <c r="AS1157" s="193"/>
      <c r="AU1157" s="28"/>
      <c r="AV1157" s="28"/>
      <c r="AW1157" s="28"/>
      <c r="BB1157" s="193"/>
      <c r="BD1157" s="28"/>
      <c r="BE1157" s="28"/>
      <c r="BF1157" s="28"/>
      <c r="BK1157" s="193"/>
      <c r="BM1157" s="28"/>
      <c r="BN1157" s="28"/>
      <c r="BO1157" s="28"/>
      <c r="BT1157" s="193"/>
      <c r="BV1157" s="28"/>
      <c r="BW1157" s="28"/>
      <c r="BX1157" s="28"/>
      <c r="CC1157" s="193"/>
      <c r="CE1157" s="28"/>
      <c r="CF1157" s="28"/>
      <c r="CG1157" s="28"/>
      <c r="CL1157" s="193"/>
      <c r="CN1157" s="28"/>
      <c r="CO1157" s="28"/>
      <c r="CP1157" s="28"/>
      <c r="CU1157" s="193"/>
      <c r="CW1157" s="28"/>
      <c r="CX1157" s="28"/>
      <c r="CY1157" s="28"/>
      <c r="DD1157" s="193"/>
      <c r="DF1157" s="28"/>
      <c r="DG1157" s="28"/>
      <c r="DH1157" s="28"/>
      <c r="DM1157" s="193"/>
      <c r="DO1157" s="28"/>
      <c r="DP1157" s="28"/>
      <c r="DQ1157" s="28"/>
      <c r="DV1157" s="193"/>
      <c r="DX1157" s="28"/>
      <c r="DY1157" s="28"/>
      <c r="DZ1157" s="28"/>
      <c r="EE1157" s="193"/>
      <c r="EG1157" s="28"/>
      <c r="EH1157" s="28"/>
      <c r="EI1157" s="28"/>
      <c r="EN1157" s="193"/>
      <c r="EP1157" s="28"/>
      <c r="EQ1157" s="28"/>
      <c r="ER1157" s="28"/>
      <c r="EW1157" s="193"/>
      <c r="EY1157" s="28"/>
      <c r="EZ1157" s="28"/>
      <c r="FA1157" s="28"/>
      <c r="FF1157" s="193"/>
      <c r="FH1157" s="28"/>
      <c r="FI1157" s="28"/>
      <c r="FJ1157" s="28"/>
      <c r="FO1157" s="193"/>
      <c r="FQ1157" s="28"/>
      <c r="FR1157" s="28"/>
      <c r="FS1157" s="28"/>
      <c r="FX1157" s="193"/>
      <c r="FZ1157" s="28"/>
      <c r="GA1157" s="28"/>
      <c r="GB1157" s="28"/>
      <c r="GG1157" s="193"/>
      <c r="GI1157" s="28"/>
      <c r="GJ1157" s="28"/>
      <c r="GK1157" s="28"/>
      <c r="GP1157" s="193"/>
      <c r="GR1157" s="28"/>
      <c r="GS1157" s="28"/>
      <c r="GT1157" s="28"/>
      <c r="GY1157" s="193"/>
      <c r="HA1157" s="28"/>
      <c r="HB1157" s="28"/>
      <c r="HC1157" s="28"/>
      <c r="HH1157" s="193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.75">
      <c r="A1158" s="311" t="s">
        <v>909</v>
      </c>
      <c r="B1158" s="375"/>
      <c r="C1158" s="375"/>
      <c r="D1158" s="376" t="s">
        <v>135</v>
      </c>
      <c r="E1158" s="50">
        <f>COUNTIF($A$712:$BAG$785,A1158)</f>
        <v>9</v>
      </c>
      <c r="F1158" s="279">
        <f>SUM(G1158:K1158)</f>
        <v>0</v>
      </c>
      <c r="N1158" s="28"/>
      <c r="R1158" s="193"/>
      <c r="T1158" s="28"/>
      <c r="U1158" s="28"/>
      <c r="V1158" s="28"/>
      <c r="AA1158" s="193"/>
      <c r="AC1158" s="28"/>
      <c r="AD1158" s="28"/>
      <c r="AE1158" s="28"/>
      <c r="AJ1158" s="193"/>
      <c r="AL1158" s="28"/>
      <c r="AM1158" s="28"/>
      <c r="AN1158" s="28"/>
      <c r="AS1158" s="193"/>
      <c r="AU1158" s="28"/>
      <c r="AV1158" s="28"/>
      <c r="AW1158" s="28"/>
      <c r="BB1158" s="193"/>
      <c r="BD1158" s="28"/>
      <c r="BE1158" s="28"/>
      <c r="BF1158" s="28"/>
      <c r="BK1158" s="193"/>
      <c r="BM1158" s="28"/>
      <c r="BN1158" s="28"/>
      <c r="BO1158" s="28"/>
      <c r="BT1158" s="193"/>
      <c r="BV1158" s="28"/>
      <c r="BW1158" s="28"/>
      <c r="BX1158" s="28"/>
      <c r="CC1158" s="193"/>
      <c r="CE1158" s="28"/>
      <c r="CF1158" s="28"/>
      <c r="CG1158" s="28"/>
      <c r="CL1158" s="193"/>
      <c r="CN1158" s="28"/>
      <c r="CO1158" s="28"/>
      <c r="CP1158" s="28"/>
      <c r="CU1158" s="193"/>
      <c r="CW1158" s="28"/>
      <c r="CX1158" s="28"/>
      <c r="CY1158" s="28"/>
      <c r="DD1158" s="193"/>
      <c r="DF1158" s="28"/>
      <c r="DG1158" s="28"/>
      <c r="DH1158" s="28"/>
      <c r="DM1158" s="193"/>
      <c r="DO1158" s="28"/>
      <c r="DP1158" s="28"/>
      <c r="DQ1158" s="28"/>
      <c r="DV1158" s="193"/>
      <c r="DX1158" s="28"/>
      <c r="DY1158" s="28"/>
      <c r="DZ1158" s="28"/>
      <c r="EE1158" s="193"/>
      <c r="EG1158" s="28"/>
      <c r="EH1158" s="28"/>
      <c r="EI1158" s="28"/>
      <c r="EN1158" s="193"/>
      <c r="EP1158" s="28"/>
      <c r="EQ1158" s="28"/>
      <c r="ER1158" s="28"/>
      <c r="EW1158" s="193"/>
      <c r="EY1158" s="28"/>
      <c r="EZ1158" s="28"/>
      <c r="FA1158" s="28"/>
      <c r="FF1158" s="193"/>
      <c r="FH1158" s="28"/>
      <c r="FI1158" s="28"/>
      <c r="FJ1158" s="28"/>
      <c r="FO1158" s="193"/>
      <c r="FQ1158" s="28"/>
      <c r="FR1158" s="28"/>
      <c r="FS1158" s="28"/>
      <c r="FX1158" s="193"/>
      <c r="FZ1158" s="28"/>
      <c r="GA1158" s="28"/>
      <c r="GB1158" s="28"/>
      <c r="GG1158" s="193"/>
      <c r="GI1158" s="28"/>
      <c r="GJ1158" s="28"/>
      <c r="GK1158" s="28"/>
      <c r="GP1158" s="193"/>
      <c r="GR1158" s="28"/>
      <c r="GS1158" s="28"/>
      <c r="GT1158" s="28"/>
      <c r="GY1158" s="193"/>
      <c r="HA1158" s="28"/>
      <c r="HB1158" s="28"/>
      <c r="HC1158" s="28"/>
      <c r="HH1158" s="193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11" t="s">
        <v>614</v>
      </c>
      <c r="B1159" s="378"/>
      <c r="C1159" s="378"/>
      <c r="D1159" s="376" t="s">
        <v>129</v>
      </c>
      <c r="E1159" s="50">
        <f>COUNTIF($A$712:$BAG$785,A1159)</f>
        <v>0</v>
      </c>
      <c r="F1159" s="279">
        <f>SUM(G1159:K1159)</f>
        <v>0</v>
      </c>
      <c r="N1159" s="28"/>
      <c r="R1159" s="193"/>
      <c r="T1159" s="28"/>
      <c r="U1159" s="28"/>
      <c r="V1159" s="28"/>
      <c r="AA1159" s="193"/>
      <c r="AC1159" s="28"/>
      <c r="AD1159" s="28"/>
      <c r="AE1159" s="28"/>
      <c r="AJ1159" s="193"/>
      <c r="AL1159" s="28"/>
      <c r="AM1159" s="28"/>
      <c r="AN1159" s="28"/>
      <c r="AS1159" s="193"/>
      <c r="AU1159" s="28"/>
      <c r="AV1159" s="28"/>
      <c r="AW1159" s="28"/>
      <c r="BB1159" s="193"/>
      <c r="BD1159" s="28"/>
      <c r="BE1159" s="28"/>
      <c r="BF1159" s="28"/>
      <c r="BK1159" s="193"/>
      <c r="BM1159" s="28"/>
      <c r="BN1159" s="28"/>
      <c r="BO1159" s="28"/>
      <c r="BT1159" s="193"/>
      <c r="BV1159" s="28"/>
      <c r="BW1159" s="28"/>
      <c r="BX1159" s="28"/>
      <c r="CC1159" s="193"/>
      <c r="CE1159" s="28"/>
      <c r="CF1159" s="28"/>
      <c r="CG1159" s="28"/>
      <c r="CL1159" s="193"/>
      <c r="CN1159" s="28"/>
      <c r="CO1159" s="28"/>
      <c r="CP1159" s="28"/>
      <c r="CU1159" s="193"/>
      <c r="CW1159" s="28"/>
      <c r="CX1159" s="28"/>
      <c r="CY1159" s="28"/>
      <c r="DD1159" s="193"/>
      <c r="DF1159" s="28"/>
      <c r="DG1159" s="28"/>
      <c r="DH1159" s="28"/>
      <c r="DM1159" s="193"/>
      <c r="DO1159" s="28"/>
      <c r="DP1159" s="28"/>
      <c r="DQ1159" s="28"/>
      <c r="DV1159" s="193"/>
      <c r="DX1159" s="28"/>
      <c r="DY1159" s="28"/>
      <c r="DZ1159" s="28"/>
      <c r="EE1159" s="193"/>
      <c r="EG1159" s="28"/>
      <c r="EH1159" s="28"/>
      <c r="EI1159" s="28"/>
      <c r="EN1159" s="193"/>
      <c r="EP1159" s="28"/>
      <c r="EQ1159" s="28"/>
      <c r="ER1159" s="28"/>
      <c r="EW1159" s="193"/>
      <c r="EY1159" s="28"/>
      <c r="EZ1159" s="28"/>
      <c r="FA1159" s="28"/>
      <c r="FF1159" s="193"/>
      <c r="FH1159" s="28"/>
      <c r="FI1159" s="28"/>
      <c r="FJ1159" s="28"/>
      <c r="FO1159" s="193"/>
      <c r="FQ1159" s="28"/>
      <c r="FR1159" s="28"/>
      <c r="FS1159" s="28"/>
      <c r="FX1159" s="193"/>
      <c r="FZ1159" s="28"/>
      <c r="GA1159" s="28"/>
      <c r="GB1159" s="28"/>
      <c r="GG1159" s="193"/>
      <c r="GI1159" s="28"/>
      <c r="GJ1159" s="28"/>
      <c r="GK1159" s="28"/>
      <c r="GP1159" s="193"/>
      <c r="GR1159" s="28"/>
      <c r="GS1159" s="28"/>
      <c r="GT1159" s="28"/>
      <c r="GY1159" s="193"/>
      <c r="HA1159" s="28"/>
      <c r="HB1159" s="28"/>
      <c r="HC1159" s="28"/>
      <c r="HH1159" s="193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">
      <c r="A1160" s="311" t="s">
        <v>1982</v>
      </c>
      <c r="B1160" s="378"/>
      <c r="C1160" s="378"/>
      <c r="D1160" s="376" t="s">
        <v>129</v>
      </c>
      <c r="E1160" s="50">
        <f>COUNTIF($A$712:$BAG$785,A1160)</f>
        <v>0</v>
      </c>
      <c r="F1160" s="279">
        <f>SUM(G1160:K1160)</f>
        <v>0</v>
      </c>
      <c r="N1160" s="28"/>
      <c r="R1160" s="193"/>
      <c r="T1160" s="28"/>
      <c r="U1160" s="28"/>
      <c r="V1160" s="28"/>
      <c r="AA1160" s="193"/>
      <c r="AC1160" s="28"/>
      <c r="AD1160" s="28"/>
      <c r="AE1160" s="28"/>
      <c r="AJ1160" s="193"/>
      <c r="AL1160" s="28"/>
      <c r="AM1160" s="28"/>
      <c r="AN1160" s="28"/>
      <c r="AS1160" s="193"/>
      <c r="AU1160" s="28"/>
      <c r="AV1160" s="28"/>
      <c r="AW1160" s="28"/>
      <c r="BB1160" s="193"/>
      <c r="BD1160" s="28"/>
      <c r="BE1160" s="28"/>
      <c r="BF1160" s="28"/>
      <c r="BK1160" s="193"/>
      <c r="BM1160" s="28"/>
      <c r="BN1160" s="28"/>
      <c r="BO1160" s="28"/>
      <c r="BT1160" s="193"/>
      <c r="BV1160" s="28"/>
      <c r="BW1160" s="28"/>
      <c r="BX1160" s="28"/>
      <c r="CC1160" s="193"/>
      <c r="CE1160" s="28"/>
      <c r="CF1160" s="28"/>
      <c r="CG1160" s="28"/>
      <c r="CL1160" s="193"/>
      <c r="CN1160" s="28"/>
      <c r="CO1160" s="28"/>
      <c r="CP1160" s="28"/>
      <c r="CU1160" s="193"/>
      <c r="CW1160" s="28"/>
      <c r="CX1160" s="28"/>
      <c r="CY1160" s="28"/>
      <c r="DD1160" s="193"/>
      <c r="DF1160" s="28"/>
      <c r="DG1160" s="28"/>
      <c r="DH1160" s="28"/>
      <c r="DM1160" s="193"/>
      <c r="DO1160" s="28"/>
      <c r="DP1160" s="28"/>
      <c r="DQ1160" s="28"/>
      <c r="DV1160" s="193"/>
      <c r="DX1160" s="28"/>
      <c r="DY1160" s="28"/>
      <c r="DZ1160" s="28"/>
      <c r="EE1160" s="193"/>
      <c r="EG1160" s="28"/>
      <c r="EH1160" s="28"/>
      <c r="EI1160" s="28"/>
      <c r="EN1160" s="193"/>
      <c r="EP1160" s="28"/>
      <c r="EQ1160" s="28"/>
      <c r="ER1160" s="28"/>
      <c r="EW1160" s="193"/>
      <c r="EY1160" s="28"/>
      <c r="EZ1160" s="28"/>
      <c r="FA1160" s="28"/>
      <c r="FF1160" s="193"/>
      <c r="FH1160" s="28"/>
      <c r="FI1160" s="28"/>
      <c r="FJ1160" s="28"/>
      <c r="FO1160" s="193"/>
      <c r="FQ1160" s="28"/>
      <c r="FR1160" s="28"/>
      <c r="FS1160" s="28"/>
      <c r="FX1160" s="193"/>
      <c r="FZ1160" s="28"/>
      <c r="GA1160" s="28"/>
      <c r="GB1160" s="28"/>
      <c r="GG1160" s="193"/>
      <c r="GI1160" s="28"/>
      <c r="GJ1160" s="28"/>
      <c r="GK1160" s="28"/>
      <c r="GP1160" s="193"/>
      <c r="GR1160" s="28"/>
      <c r="GS1160" s="28"/>
      <c r="GT1160" s="28"/>
      <c r="GY1160" s="193"/>
      <c r="HA1160" s="28"/>
      <c r="HB1160" s="28"/>
      <c r="HC1160" s="28"/>
      <c r="HH1160" s="193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">
      <c r="A1161" s="205" t="s">
        <v>3218</v>
      </c>
      <c r="B1161" s="28"/>
      <c r="C1161" s="271"/>
      <c r="D1161" s="376" t="s">
        <v>129</v>
      </c>
      <c r="E1161" s="50">
        <f>COUNTIF($A$712:$BAG$785,A1161)</f>
        <v>0</v>
      </c>
      <c r="F1161" s="279">
        <f>SUM(G1161:K1161)</f>
        <v>0</v>
      </c>
      <c r="N1161" s="28"/>
      <c r="R1161" s="193"/>
      <c r="T1161" s="28"/>
      <c r="U1161" s="28"/>
      <c r="V1161" s="28"/>
      <c r="AA1161" s="193"/>
      <c r="AC1161" s="28"/>
      <c r="AD1161" s="28"/>
      <c r="AE1161" s="28"/>
      <c r="AJ1161" s="193"/>
      <c r="AL1161" s="28"/>
      <c r="AM1161" s="28"/>
      <c r="AN1161" s="28"/>
      <c r="AS1161" s="193"/>
      <c r="AU1161" s="28"/>
      <c r="AV1161" s="28"/>
      <c r="AW1161" s="28"/>
      <c r="BB1161" s="193"/>
      <c r="BD1161" s="28"/>
      <c r="BE1161" s="28"/>
      <c r="BF1161" s="28"/>
      <c r="BK1161" s="193"/>
      <c r="BM1161" s="28"/>
      <c r="BN1161" s="28"/>
      <c r="BO1161" s="28"/>
      <c r="BT1161" s="193"/>
      <c r="BV1161" s="28"/>
      <c r="BW1161" s="28"/>
      <c r="BX1161" s="28"/>
      <c r="CC1161" s="193"/>
      <c r="CE1161" s="28"/>
      <c r="CF1161" s="28"/>
      <c r="CG1161" s="28"/>
      <c r="CL1161" s="193"/>
      <c r="CN1161" s="28"/>
      <c r="CO1161" s="28"/>
      <c r="CP1161" s="28"/>
      <c r="CU1161" s="193"/>
      <c r="CW1161" s="28"/>
      <c r="CX1161" s="28"/>
      <c r="CY1161" s="28"/>
      <c r="DD1161" s="193"/>
      <c r="DF1161" s="28"/>
      <c r="DG1161" s="28"/>
      <c r="DH1161" s="28"/>
      <c r="DM1161" s="193"/>
      <c r="DO1161" s="28"/>
      <c r="DP1161" s="28"/>
      <c r="DQ1161" s="28"/>
      <c r="DV1161" s="193"/>
      <c r="DX1161" s="28"/>
      <c r="DY1161" s="28"/>
      <c r="DZ1161" s="28"/>
      <c r="EE1161" s="193"/>
      <c r="EG1161" s="28"/>
      <c r="EH1161" s="28"/>
      <c r="EI1161" s="28"/>
      <c r="EN1161" s="193"/>
      <c r="EP1161" s="28"/>
      <c r="EQ1161" s="28"/>
      <c r="ER1161" s="28"/>
      <c r="EW1161" s="193"/>
      <c r="EY1161" s="28"/>
      <c r="EZ1161" s="28"/>
      <c r="FA1161" s="28"/>
      <c r="FF1161" s="193"/>
      <c r="FH1161" s="28"/>
      <c r="FI1161" s="28"/>
      <c r="FJ1161" s="28"/>
      <c r="FO1161" s="193"/>
      <c r="FQ1161" s="28"/>
      <c r="FR1161" s="28"/>
      <c r="FS1161" s="28"/>
      <c r="FX1161" s="193"/>
      <c r="FZ1161" s="28"/>
      <c r="GA1161" s="28"/>
      <c r="GB1161" s="28"/>
      <c r="GG1161" s="193"/>
      <c r="GI1161" s="28"/>
      <c r="GJ1161" s="28"/>
      <c r="GK1161" s="28"/>
      <c r="GP1161" s="193"/>
      <c r="GR1161" s="28"/>
      <c r="GS1161" s="28"/>
      <c r="GT1161" s="28"/>
      <c r="GY1161" s="193"/>
      <c r="HA1161" s="28"/>
      <c r="HB1161" s="28"/>
      <c r="HC1161" s="28"/>
      <c r="HH1161" s="193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205" t="s">
        <v>2949</v>
      </c>
      <c r="B1162" s="28"/>
      <c r="C1162" s="378"/>
      <c r="D1162" s="376" t="s">
        <v>129</v>
      </c>
      <c r="E1162" s="50">
        <f>COUNTIF($A$712:$BAG$785,A1162)</f>
        <v>0</v>
      </c>
      <c r="F1162" s="279">
        <f>SUM(G1162:K1162)</f>
        <v>0</v>
      </c>
      <c r="N1162" s="28"/>
      <c r="R1162" s="193"/>
      <c r="T1162" s="28"/>
      <c r="U1162" s="28"/>
      <c r="V1162" s="28"/>
      <c r="AA1162" s="193"/>
      <c r="AC1162" s="28"/>
      <c r="AD1162" s="28"/>
      <c r="AE1162" s="28"/>
      <c r="AJ1162" s="193"/>
      <c r="AL1162" s="28"/>
      <c r="AM1162" s="28"/>
      <c r="AN1162" s="28"/>
      <c r="AS1162" s="193"/>
      <c r="AU1162" s="28"/>
      <c r="AV1162" s="28"/>
      <c r="AW1162" s="28"/>
      <c r="BB1162" s="193"/>
      <c r="BD1162" s="28"/>
      <c r="BE1162" s="28"/>
      <c r="BF1162" s="28"/>
      <c r="BK1162" s="193"/>
      <c r="BM1162" s="28"/>
      <c r="BN1162" s="28"/>
      <c r="BO1162" s="28"/>
      <c r="BT1162" s="193"/>
      <c r="BV1162" s="28"/>
      <c r="BW1162" s="28"/>
      <c r="BX1162" s="28"/>
      <c r="CC1162" s="193"/>
      <c r="CE1162" s="28"/>
      <c r="CF1162" s="28"/>
      <c r="CG1162" s="28"/>
      <c r="CL1162" s="193"/>
      <c r="CN1162" s="28"/>
      <c r="CO1162" s="28"/>
      <c r="CP1162" s="28"/>
      <c r="CU1162" s="193"/>
      <c r="CW1162" s="28"/>
      <c r="CX1162" s="28"/>
      <c r="CY1162" s="28"/>
      <c r="DD1162" s="193"/>
      <c r="DF1162" s="28"/>
      <c r="DG1162" s="28"/>
      <c r="DH1162" s="28"/>
      <c r="DM1162" s="193"/>
      <c r="DO1162" s="28"/>
      <c r="DP1162" s="28"/>
      <c r="DQ1162" s="28"/>
      <c r="DV1162" s="193"/>
      <c r="DX1162" s="28"/>
      <c r="DY1162" s="28"/>
      <c r="DZ1162" s="28"/>
      <c r="EE1162" s="193"/>
      <c r="EG1162" s="28"/>
      <c r="EH1162" s="28"/>
      <c r="EI1162" s="28"/>
      <c r="EN1162" s="193"/>
      <c r="EP1162" s="28"/>
      <c r="EQ1162" s="28"/>
      <c r="ER1162" s="28"/>
      <c r="EW1162" s="193"/>
      <c r="EY1162" s="28"/>
      <c r="EZ1162" s="28"/>
      <c r="FA1162" s="28"/>
      <c r="FF1162" s="193"/>
      <c r="FH1162" s="28"/>
      <c r="FI1162" s="28"/>
      <c r="FJ1162" s="28"/>
      <c r="FO1162" s="193"/>
      <c r="FQ1162" s="28"/>
      <c r="FR1162" s="28"/>
      <c r="FS1162" s="28"/>
      <c r="FX1162" s="193"/>
      <c r="FZ1162" s="28"/>
      <c r="GA1162" s="28"/>
      <c r="GB1162" s="28"/>
      <c r="GG1162" s="193"/>
      <c r="GI1162" s="28"/>
      <c r="GJ1162" s="28"/>
      <c r="GK1162" s="28"/>
      <c r="GP1162" s="193"/>
      <c r="GR1162" s="28"/>
      <c r="GS1162" s="28"/>
      <c r="GT1162" s="28"/>
      <c r="GY1162" s="193"/>
      <c r="HA1162" s="28"/>
      <c r="HB1162" s="28"/>
      <c r="HC1162" s="28"/>
      <c r="HH1162" s="193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205" t="s">
        <v>2420</v>
      </c>
      <c r="B1163" s="28"/>
      <c r="C1163" s="271"/>
      <c r="D1163" s="376" t="s">
        <v>129</v>
      </c>
      <c r="E1163" s="50">
        <f>COUNTIF($A$712:$BAG$785,A1163)</f>
        <v>1</v>
      </c>
      <c r="F1163" s="279">
        <f>SUM(G1163:K1163)</f>
        <v>0</v>
      </c>
      <c r="N1163" s="28"/>
      <c r="R1163" s="193"/>
      <c r="T1163" s="28"/>
      <c r="U1163" s="28"/>
      <c r="V1163" s="28"/>
      <c r="AA1163" s="193"/>
      <c r="AC1163" s="28"/>
      <c r="AD1163" s="28"/>
      <c r="AE1163" s="28"/>
      <c r="AJ1163" s="193"/>
      <c r="AL1163" s="28"/>
      <c r="AM1163" s="28"/>
      <c r="AN1163" s="28"/>
      <c r="AS1163" s="193"/>
      <c r="AU1163" s="28"/>
      <c r="AV1163" s="28"/>
      <c r="AW1163" s="28"/>
      <c r="BB1163" s="193"/>
      <c r="BD1163" s="28"/>
      <c r="BE1163" s="28"/>
      <c r="BF1163" s="28"/>
      <c r="BK1163" s="193"/>
      <c r="BM1163" s="28"/>
      <c r="BN1163" s="28"/>
      <c r="BO1163" s="28"/>
      <c r="BT1163" s="193"/>
      <c r="BV1163" s="28"/>
      <c r="BW1163" s="28"/>
      <c r="BX1163" s="28"/>
      <c r="CC1163" s="193"/>
      <c r="CE1163" s="28"/>
      <c r="CF1163" s="28"/>
      <c r="CG1163" s="28"/>
      <c r="CL1163" s="193"/>
      <c r="CN1163" s="28"/>
      <c r="CO1163" s="28"/>
      <c r="CP1163" s="28"/>
      <c r="CU1163" s="193"/>
      <c r="CW1163" s="28"/>
      <c r="CX1163" s="28"/>
      <c r="CY1163" s="28"/>
      <c r="DD1163" s="193"/>
      <c r="DF1163" s="28"/>
      <c r="DG1163" s="28"/>
      <c r="DH1163" s="28"/>
      <c r="DM1163" s="193"/>
      <c r="DO1163" s="28"/>
      <c r="DP1163" s="28"/>
      <c r="DQ1163" s="28"/>
      <c r="DV1163" s="193"/>
      <c r="DX1163" s="28"/>
      <c r="DY1163" s="28"/>
      <c r="DZ1163" s="28"/>
      <c r="EE1163" s="193"/>
      <c r="EG1163" s="28"/>
      <c r="EH1163" s="28"/>
      <c r="EI1163" s="28"/>
      <c r="EN1163" s="193"/>
      <c r="EP1163" s="28"/>
      <c r="EQ1163" s="28"/>
      <c r="ER1163" s="28"/>
      <c r="EW1163" s="193"/>
      <c r="EY1163" s="28"/>
      <c r="EZ1163" s="28"/>
      <c r="FA1163" s="28"/>
      <c r="FF1163" s="193"/>
      <c r="FH1163" s="28"/>
      <c r="FI1163" s="28"/>
      <c r="FJ1163" s="28"/>
      <c r="FO1163" s="193"/>
      <c r="FQ1163" s="28"/>
      <c r="FR1163" s="28"/>
      <c r="FS1163" s="28"/>
      <c r="FX1163" s="193"/>
      <c r="FZ1163" s="28"/>
      <c r="GA1163" s="28"/>
      <c r="GB1163" s="28"/>
      <c r="GG1163" s="193"/>
      <c r="GI1163" s="28"/>
      <c r="GJ1163" s="28"/>
      <c r="GK1163" s="28"/>
      <c r="GP1163" s="193"/>
      <c r="GR1163" s="28"/>
      <c r="GS1163" s="28"/>
      <c r="GT1163" s="28"/>
      <c r="GY1163" s="193"/>
      <c r="HA1163" s="28"/>
      <c r="HB1163" s="28"/>
      <c r="HC1163" s="28"/>
      <c r="HH1163" s="193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11" t="s">
        <v>1983</v>
      </c>
      <c r="B1164" s="28"/>
      <c r="C1164" s="271"/>
      <c r="D1164" s="376" t="s">
        <v>129</v>
      </c>
      <c r="E1164" s="50">
        <f>COUNTIF($A$712:$BAG$785,A1164)</f>
        <v>1</v>
      </c>
      <c r="F1164" s="279">
        <f>SUM(H1164:K1164)</f>
        <v>8</v>
      </c>
      <c r="J1164" s="50">
        <v>8</v>
      </c>
      <c r="N1164" s="28"/>
      <c r="R1164" s="193"/>
      <c r="T1164" s="28"/>
      <c r="U1164" s="28"/>
      <c r="V1164" s="28"/>
      <c r="AA1164" s="193"/>
      <c r="AC1164" s="28"/>
      <c r="AD1164" s="28"/>
      <c r="AE1164" s="28"/>
      <c r="AJ1164" s="193"/>
      <c r="AL1164" s="28"/>
      <c r="AM1164" s="28"/>
      <c r="AN1164" s="28"/>
      <c r="AS1164" s="193"/>
      <c r="AU1164" s="28"/>
      <c r="AV1164" s="28"/>
      <c r="AW1164" s="28"/>
      <c r="BB1164" s="193"/>
      <c r="BD1164" s="28"/>
      <c r="BE1164" s="28"/>
      <c r="BF1164" s="28"/>
      <c r="BK1164" s="193"/>
      <c r="BM1164" s="28"/>
      <c r="BN1164" s="28"/>
      <c r="BO1164" s="28"/>
      <c r="BT1164" s="193"/>
      <c r="BV1164" s="28"/>
      <c r="BW1164" s="28"/>
      <c r="BX1164" s="28"/>
      <c r="CC1164" s="193"/>
      <c r="CE1164" s="28"/>
      <c r="CF1164" s="28"/>
      <c r="CG1164" s="28"/>
      <c r="CL1164" s="193"/>
      <c r="CN1164" s="28"/>
      <c r="CO1164" s="28"/>
      <c r="CP1164" s="28"/>
      <c r="CU1164" s="193"/>
      <c r="CW1164" s="28"/>
      <c r="CX1164" s="28"/>
      <c r="CY1164" s="28"/>
      <c r="DD1164" s="193"/>
      <c r="DF1164" s="28"/>
      <c r="DG1164" s="28"/>
      <c r="DH1164" s="28"/>
      <c r="DM1164" s="193"/>
      <c r="DO1164" s="28"/>
      <c r="DP1164" s="28"/>
      <c r="DQ1164" s="28"/>
      <c r="DV1164" s="193"/>
      <c r="DX1164" s="28"/>
      <c r="DY1164" s="28"/>
      <c r="DZ1164" s="28"/>
      <c r="EE1164" s="193"/>
      <c r="EG1164" s="28"/>
      <c r="EH1164" s="28"/>
      <c r="EI1164" s="28"/>
      <c r="EN1164" s="193"/>
      <c r="EP1164" s="28"/>
      <c r="EQ1164" s="28"/>
      <c r="ER1164" s="28"/>
      <c r="EW1164" s="193"/>
      <c r="EY1164" s="28"/>
      <c r="EZ1164" s="28"/>
      <c r="FA1164" s="28"/>
      <c r="FF1164" s="193"/>
      <c r="FH1164" s="28"/>
      <c r="FI1164" s="28"/>
      <c r="FJ1164" s="28"/>
      <c r="FO1164" s="193"/>
      <c r="FQ1164" s="28"/>
      <c r="FR1164" s="28"/>
      <c r="FS1164" s="28"/>
      <c r="FX1164" s="193"/>
      <c r="FZ1164" s="28"/>
      <c r="GA1164" s="28"/>
      <c r="GB1164" s="28"/>
      <c r="GG1164" s="193"/>
      <c r="GI1164" s="28"/>
      <c r="GJ1164" s="28"/>
      <c r="GK1164" s="28"/>
      <c r="GP1164" s="193"/>
      <c r="GR1164" s="28"/>
      <c r="GS1164" s="28"/>
      <c r="GT1164" s="28"/>
      <c r="GY1164" s="193"/>
      <c r="HA1164" s="28"/>
      <c r="HB1164" s="28"/>
      <c r="HC1164" s="28"/>
      <c r="HH1164" s="193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11" t="s">
        <v>1724</v>
      </c>
      <c r="B1165" s="28"/>
      <c r="C1165" s="378"/>
      <c r="D1165" s="1" t="s">
        <v>131</v>
      </c>
      <c r="E1165" s="50">
        <f>COUNTIF($A$712:$BAG$785,A1165)</f>
        <v>9</v>
      </c>
      <c r="F1165" s="279">
        <f>SUM(G1165:K1165)</f>
        <v>0</v>
      </c>
      <c r="J1165" s="402"/>
      <c r="K1165" s="402"/>
      <c r="N1165" s="28"/>
      <c r="R1165" s="193"/>
      <c r="T1165" s="28"/>
      <c r="U1165" s="28"/>
      <c r="V1165" s="28"/>
      <c r="AA1165" s="193"/>
      <c r="AC1165" s="28"/>
      <c r="AD1165" s="28"/>
      <c r="AE1165" s="28"/>
      <c r="AJ1165" s="193"/>
      <c r="AL1165" s="28"/>
      <c r="AM1165" s="28"/>
      <c r="AN1165" s="28"/>
      <c r="AS1165" s="193"/>
      <c r="AU1165" s="28"/>
      <c r="AV1165" s="28"/>
      <c r="AW1165" s="28"/>
      <c r="BB1165" s="193"/>
      <c r="BD1165" s="28"/>
      <c r="BE1165" s="28"/>
      <c r="BF1165" s="28"/>
      <c r="BK1165" s="193"/>
      <c r="BM1165" s="28"/>
      <c r="BN1165" s="28"/>
      <c r="BO1165" s="28"/>
      <c r="BT1165" s="193"/>
      <c r="BV1165" s="28"/>
      <c r="BW1165" s="28"/>
      <c r="BX1165" s="28"/>
      <c r="CC1165" s="193"/>
      <c r="CE1165" s="28"/>
      <c r="CF1165" s="28"/>
      <c r="CG1165" s="28"/>
      <c r="CL1165" s="193"/>
      <c r="CN1165" s="28"/>
      <c r="CO1165" s="28"/>
      <c r="CP1165" s="28"/>
      <c r="CU1165" s="193"/>
      <c r="CW1165" s="28"/>
      <c r="CX1165" s="28"/>
      <c r="CY1165" s="28"/>
      <c r="DD1165" s="193"/>
      <c r="DF1165" s="28"/>
      <c r="DG1165" s="28"/>
      <c r="DH1165" s="28"/>
      <c r="DM1165" s="193"/>
      <c r="DO1165" s="28"/>
      <c r="DP1165" s="28"/>
      <c r="DQ1165" s="28"/>
      <c r="DV1165" s="193"/>
      <c r="DX1165" s="28"/>
      <c r="DY1165" s="28"/>
      <c r="DZ1165" s="28"/>
      <c r="EE1165" s="193"/>
      <c r="EG1165" s="28"/>
      <c r="EH1165" s="28"/>
      <c r="EI1165" s="28"/>
      <c r="EN1165" s="193"/>
      <c r="EP1165" s="28"/>
      <c r="EQ1165" s="28"/>
      <c r="ER1165" s="28"/>
      <c r="EW1165" s="193"/>
      <c r="EY1165" s="28"/>
      <c r="EZ1165" s="28"/>
      <c r="FA1165" s="28"/>
      <c r="FF1165" s="193"/>
      <c r="FH1165" s="28"/>
      <c r="FI1165" s="28"/>
      <c r="FJ1165" s="28"/>
      <c r="FO1165" s="193"/>
      <c r="FQ1165" s="28"/>
      <c r="FR1165" s="28"/>
      <c r="FS1165" s="28"/>
      <c r="FX1165" s="193"/>
      <c r="FZ1165" s="28"/>
      <c r="GA1165" s="28"/>
      <c r="GB1165" s="28"/>
      <c r="GG1165" s="193"/>
      <c r="GI1165" s="28"/>
      <c r="GJ1165" s="28"/>
      <c r="GK1165" s="28"/>
      <c r="GP1165" s="193"/>
      <c r="GR1165" s="28"/>
      <c r="GS1165" s="28"/>
      <c r="GT1165" s="28"/>
      <c r="GY1165" s="193"/>
      <c r="HA1165" s="28"/>
      <c r="HB1165" s="28"/>
      <c r="HC1165" s="28"/>
      <c r="HH1165" s="193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">
      <c r="A1166" s="311" t="s">
        <v>1984</v>
      </c>
      <c r="B1166" s="28"/>
      <c r="C1166" s="271"/>
      <c r="D1166" s="376" t="s">
        <v>129</v>
      </c>
      <c r="E1166" s="50">
        <f>COUNTIF($A$712:$BAG$785,A1166)</f>
        <v>12</v>
      </c>
      <c r="F1166" s="279">
        <f>SUM(G1166:K1166)</f>
        <v>0</v>
      </c>
      <c r="J1166" s="402"/>
      <c r="K1166" s="402"/>
      <c r="N1166" s="28"/>
      <c r="R1166" s="193"/>
      <c r="T1166" s="28"/>
      <c r="U1166" s="28"/>
      <c r="V1166" s="28"/>
      <c r="AA1166" s="193"/>
      <c r="AC1166" s="28"/>
      <c r="AD1166" s="28"/>
      <c r="AE1166" s="28"/>
      <c r="AJ1166" s="193"/>
      <c r="AL1166" s="28"/>
      <c r="AM1166" s="28"/>
      <c r="AN1166" s="28"/>
      <c r="AS1166" s="193"/>
      <c r="AU1166" s="28"/>
      <c r="AV1166" s="28"/>
      <c r="AW1166" s="28"/>
      <c r="BB1166" s="193"/>
      <c r="BD1166" s="28"/>
      <c r="BE1166" s="28"/>
      <c r="BF1166" s="28"/>
      <c r="BK1166" s="193"/>
      <c r="BM1166" s="28"/>
      <c r="BN1166" s="28"/>
      <c r="BO1166" s="28"/>
      <c r="BT1166" s="193"/>
      <c r="BV1166" s="28"/>
      <c r="BW1166" s="28"/>
      <c r="BX1166" s="28"/>
      <c r="CC1166" s="193"/>
      <c r="CE1166" s="28"/>
      <c r="CF1166" s="28"/>
      <c r="CG1166" s="28"/>
      <c r="CL1166" s="193"/>
      <c r="CN1166" s="28"/>
      <c r="CO1166" s="28"/>
      <c r="CP1166" s="28"/>
      <c r="CU1166" s="193"/>
      <c r="CW1166" s="28"/>
      <c r="CX1166" s="28"/>
      <c r="CY1166" s="28"/>
      <c r="DD1166" s="193"/>
      <c r="DF1166" s="28"/>
      <c r="DG1166" s="28"/>
      <c r="DH1166" s="28"/>
      <c r="DM1166" s="193"/>
      <c r="DO1166" s="28"/>
      <c r="DP1166" s="28"/>
      <c r="DQ1166" s="28"/>
      <c r="DV1166" s="193"/>
      <c r="DX1166" s="28"/>
      <c r="DY1166" s="28"/>
      <c r="DZ1166" s="28"/>
      <c r="EE1166" s="193"/>
      <c r="EG1166" s="28"/>
      <c r="EH1166" s="28"/>
      <c r="EI1166" s="28"/>
      <c r="EN1166" s="193"/>
      <c r="EP1166" s="28"/>
      <c r="EQ1166" s="28"/>
      <c r="ER1166" s="28"/>
      <c r="EW1166" s="193"/>
      <c r="EY1166" s="28"/>
      <c r="EZ1166" s="28"/>
      <c r="FA1166" s="28"/>
      <c r="FF1166" s="193"/>
      <c r="FH1166" s="28"/>
      <c r="FI1166" s="28"/>
      <c r="FJ1166" s="28"/>
      <c r="FO1166" s="193"/>
      <c r="FQ1166" s="28"/>
      <c r="FR1166" s="28"/>
      <c r="FS1166" s="28"/>
      <c r="FX1166" s="193"/>
      <c r="FZ1166" s="28"/>
      <c r="GA1166" s="28"/>
      <c r="GB1166" s="28"/>
      <c r="GG1166" s="193"/>
      <c r="GI1166" s="28"/>
      <c r="GJ1166" s="28"/>
      <c r="GK1166" s="28"/>
      <c r="GP1166" s="193"/>
      <c r="GR1166" s="28"/>
      <c r="GS1166" s="28"/>
      <c r="GT1166" s="28"/>
      <c r="GY1166" s="193"/>
      <c r="HA1166" s="28"/>
      <c r="HB1166" s="28"/>
      <c r="HC1166" s="28"/>
      <c r="HH1166" s="193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">
      <c r="A1167" s="205" t="s">
        <v>3151</v>
      </c>
      <c r="B1167" s="28"/>
      <c r="C1167" s="271"/>
      <c r="D1167" s="376" t="s">
        <v>129</v>
      </c>
      <c r="E1167" s="50">
        <f>COUNTIF($A$712:$BAG$785,A1167)</f>
        <v>2</v>
      </c>
      <c r="F1167" s="279">
        <f>SUM(G1167:K1167)</f>
        <v>0</v>
      </c>
      <c r="N1167" s="28"/>
      <c r="R1167" s="193"/>
      <c r="T1167" s="28"/>
      <c r="U1167" s="28"/>
      <c r="V1167" s="28"/>
      <c r="AA1167" s="193"/>
      <c r="AC1167" s="28"/>
      <c r="AD1167" s="28"/>
      <c r="AE1167" s="28"/>
      <c r="AJ1167" s="193"/>
      <c r="AL1167" s="28"/>
      <c r="AM1167" s="28"/>
      <c r="AN1167" s="28"/>
      <c r="AS1167" s="193"/>
      <c r="AU1167" s="28"/>
      <c r="AV1167" s="28"/>
      <c r="AW1167" s="28"/>
      <c r="BB1167" s="193"/>
      <c r="BD1167" s="28"/>
      <c r="BE1167" s="28"/>
      <c r="BF1167" s="28"/>
      <c r="BK1167" s="193"/>
      <c r="BM1167" s="28"/>
      <c r="BN1167" s="28"/>
      <c r="BO1167" s="28"/>
      <c r="BT1167" s="193"/>
      <c r="BV1167" s="28"/>
      <c r="BW1167" s="28"/>
      <c r="BX1167" s="28"/>
      <c r="CC1167" s="193"/>
      <c r="CE1167" s="28"/>
      <c r="CF1167" s="28"/>
      <c r="CG1167" s="28"/>
      <c r="CL1167" s="193"/>
      <c r="CN1167" s="28"/>
      <c r="CO1167" s="28"/>
      <c r="CP1167" s="28"/>
      <c r="CU1167" s="193"/>
      <c r="CW1167" s="28"/>
      <c r="CX1167" s="28"/>
      <c r="CY1167" s="28"/>
      <c r="DD1167" s="193"/>
      <c r="DF1167" s="28"/>
      <c r="DG1167" s="28"/>
      <c r="DH1167" s="28"/>
      <c r="DM1167" s="193"/>
      <c r="DO1167" s="28"/>
      <c r="DP1167" s="28"/>
      <c r="DQ1167" s="28"/>
      <c r="DV1167" s="193"/>
      <c r="DX1167" s="28"/>
      <c r="DY1167" s="28"/>
      <c r="DZ1167" s="28"/>
      <c r="EE1167" s="193"/>
      <c r="EG1167" s="28"/>
      <c r="EH1167" s="28"/>
      <c r="EI1167" s="28"/>
      <c r="EN1167" s="193"/>
      <c r="EP1167" s="28"/>
      <c r="EQ1167" s="28"/>
      <c r="ER1167" s="28"/>
      <c r="EW1167" s="193"/>
      <c r="EY1167" s="28"/>
      <c r="EZ1167" s="28"/>
      <c r="FA1167" s="28"/>
      <c r="FF1167" s="193"/>
      <c r="FH1167" s="28"/>
      <c r="FI1167" s="28"/>
      <c r="FJ1167" s="28"/>
      <c r="FO1167" s="193"/>
      <c r="FQ1167" s="28"/>
      <c r="FR1167" s="28"/>
      <c r="FS1167" s="28"/>
      <c r="FX1167" s="193"/>
      <c r="FZ1167" s="28"/>
      <c r="GA1167" s="28"/>
      <c r="GB1167" s="28"/>
      <c r="GG1167" s="193"/>
      <c r="GI1167" s="28"/>
      <c r="GJ1167" s="28"/>
      <c r="GK1167" s="28"/>
      <c r="GP1167" s="193"/>
      <c r="GR1167" s="28"/>
      <c r="GS1167" s="28"/>
      <c r="GT1167" s="28"/>
      <c r="GY1167" s="193"/>
      <c r="HA1167" s="28"/>
      <c r="HB1167" s="28"/>
      <c r="HC1167" s="28"/>
      <c r="HH1167" s="193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">
      <c r="A1168" s="311" t="s">
        <v>928</v>
      </c>
      <c r="B1168" s="378"/>
      <c r="C1168" s="378"/>
      <c r="D1168" s="376" t="s">
        <v>132</v>
      </c>
      <c r="E1168" s="50">
        <f>COUNTIF($A$712:$BAG$785,A1168)</f>
        <v>4</v>
      </c>
      <c r="F1168" s="279">
        <f>SUM(G1168:K1168)</f>
        <v>0</v>
      </c>
      <c r="N1168" s="28"/>
      <c r="R1168" s="193"/>
      <c r="T1168" s="28"/>
      <c r="U1168" s="28"/>
      <c r="V1168" s="28"/>
      <c r="AA1168" s="193"/>
      <c r="AC1168" s="28"/>
      <c r="AD1168" s="28"/>
      <c r="AE1168" s="28"/>
      <c r="AJ1168" s="193"/>
      <c r="AL1168" s="28"/>
      <c r="AM1168" s="28"/>
      <c r="AN1168" s="28"/>
      <c r="AS1168" s="193"/>
      <c r="AU1168" s="28"/>
      <c r="AV1168" s="28"/>
      <c r="AW1168" s="28"/>
      <c r="BB1168" s="193"/>
      <c r="BD1168" s="28"/>
      <c r="BE1168" s="28"/>
      <c r="BF1168" s="28"/>
      <c r="BK1168" s="193"/>
      <c r="BM1168" s="28"/>
      <c r="BN1168" s="28"/>
      <c r="BO1168" s="28"/>
      <c r="BT1168" s="193"/>
      <c r="BV1168" s="28"/>
      <c r="BW1168" s="28"/>
      <c r="BX1168" s="28"/>
      <c r="CC1168" s="193"/>
      <c r="CE1168" s="28"/>
      <c r="CF1168" s="28"/>
      <c r="CG1168" s="28"/>
      <c r="CL1168" s="193"/>
      <c r="CN1168" s="28"/>
      <c r="CO1168" s="28"/>
      <c r="CP1168" s="28"/>
      <c r="CU1168" s="193"/>
      <c r="CW1168" s="28"/>
      <c r="CX1168" s="28"/>
      <c r="CY1168" s="28"/>
      <c r="DD1168" s="193"/>
      <c r="DF1168" s="28"/>
      <c r="DG1168" s="28"/>
      <c r="DH1168" s="28"/>
      <c r="DM1168" s="193"/>
      <c r="DO1168" s="28"/>
      <c r="DP1168" s="28"/>
      <c r="DQ1168" s="28"/>
      <c r="DV1168" s="193"/>
      <c r="DX1168" s="28"/>
      <c r="DY1168" s="28"/>
      <c r="DZ1168" s="28"/>
      <c r="EE1168" s="193"/>
      <c r="EG1168" s="28"/>
      <c r="EH1168" s="28"/>
      <c r="EI1168" s="28"/>
      <c r="EN1168" s="193"/>
      <c r="EP1168" s="28"/>
      <c r="EQ1168" s="28"/>
      <c r="ER1168" s="28"/>
      <c r="EW1168" s="193"/>
      <c r="EY1168" s="28"/>
      <c r="EZ1168" s="28"/>
      <c r="FA1168" s="28"/>
      <c r="FF1168" s="193"/>
      <c r="FH1168" s="28"/>
      <c r="FI1168" s="28"/>
      <c r="FJ1168" s="28"/>
      <c r="FO1168" s="193"/>
      <c r="FQ1168" s="28"/>
      <c r="FR1168" s="28"/>
      <c r="FS1168" s="28"/>
      <c r="FX1168" s="193"/>
      <c r="FZ1168" s="28"/>
      <c r="GA1168" s="28"/>
      <c r="GB1168" s="28"/>
      <c r="GG1168" s="193"/>
      <c r="GI1168" s="28"/>
      <c r="GJ1168" s="28"/>
      <c r="GK1168" s="28"/>
      <c r="GP1168" s="193"/>
      <c r="GR1168" s="28"/>
      <c r="GS1168" s="28"/>
      <c r="GT1168" s="28"/>
      <c r="GY1168" s="193"/>
      <c r="HA1168" s="28"/>
      <c r="HB1168" s="28"/>
      <c r="HC1168" s="28"/>
      <c r="HH1168" s="193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205" t="s">
        <v>2437</v>
      </c>
      <c r="B1169" s="28"/>
      <c r="C1169" s="271"/>
      <c r="D1169" s="376" t="s">
        <v>136</v>
      </c>
      <c r="E1169" s="50">
        <f>COUNTIF($A$712:$BAG$785,A1169)</f>
        <v>38</v>
      </c>
      <c r="F1169" s="279">
        <f>SUM(G1169:K1169)</f>
        <v>0</v>
      </c>
      <c r="N1169" s="28"/>
      <c r="R1169" s="193"/>
      <c r="T1169" s="28"/>
      <c r="U1169" s="28"/>
      <c r="V1169" s="28"/>
      <c r="AA1169" s="193"/>
      <c r="AC1169" s="28"/>
      <c r="AD1169" s="28"/>
      <c r="AE1169" s="28"/>
      <c r="AJ1169" s="193"/>
      <c r="AL1169" s="28"/>
      <c r="AM1169" s="28"/>
      <c r="AN1169" s="28"/>
      <c r="AS1169" s="193"/>
      <c r="AU1169" s="28"/>
      <c r="AV1169" s="28"/>
      <c r="AW1169" s="28"/>
      <c r="BB1169" s="193"/>
      <c r="BD1169" s="28"/>
      <c r="BE1169" s="28"/>
      <c r="BF1169" s="28"/>
      <c r="BK1169" s="193"/>
      <c r="BM1169" s="28"/>
      <c r="BN1169" s="28"/>
      <c r="BO1169" s="28"/>
      <c r="BT1169" s="193"/>
      <c r="BV1169" s="28"/>
      <c r="BW1169" s="28"/>
      <c r="BX1169" s="28"/>
      <c r="CC1169" s="193"/>
      <c r="CE1169" s="28"/>
      <c r="CF1169" s="28"/>
      <c r="CG1169" s="28"/>
      <c r="CL1169" s="193"/>
      <c r="CN1169" s="28"/>
      <c r="CO1169" s="28"/>
      <c r="CP1169" s="28"/>
      <c r="CU1169" s="193"/>
      <c r="CW1169" s="28"/>
      <c r="CX1169" s="28"/>
      <c r="CY1169" s="28"/>
      <c r="DD1169" s="193"/>
      <c r="DF1169" s="28"/>
      <c r="DG1169" s="28"/>
      <c r="DH1169" s="28"/>
      <c r="DM1169" s="193"/>
      <c r="DO1169" s="28"/>
      <c r="DP1169" s="28"/>
      <c r="DQ1169" s="28"/>
      <c r="DV1169" s="193"/>
      <c r="DX1169" s="28"/>
      <c r="DY1169" s="28"/>
      <c r="DZ1169" s="28"/>
      <c r="EE1169" s="193"/>
      <c r="EG1169" s="28"/>
      <c r="EH1169" s="28"/>
      <c r="EI1169" s="28"/>
      <c r="EN1169" s="193"/>
      <c r="EP1169" s="28"/>
      <c r="EQ1169" s="28"/>
      <c r="ER1169" s="28"/>
      <c r="EW1169" s="193"/>
      <c r="EY1169" s="28"/>
      <c r="EZ1169" s="28"/>
      <c r="FA1169" s="28"/>
      <c r="FF1169" s="193"/>
      <c r="FH1169" s="28"/>
      <c r="FI1169" s="28"/>
      <c r="FJ1169" s="28"/>
      <c r="FO1169" s="193"/>
      <c r="FQ1169" s="28"/>
      <c r="FR1169" s="28"/>
      <c r="FS1169" s="28"/>
      <c r="FX1169" s="193"/>
      <c r="FZ1169" s="28"/>
      <c r="GA1169" s="28"/>
      <c r="GB1169" s="28"/>
      <c r="GG1169" s="193"/>
      <c r="GI1169" s="28"/>
      <c r="GJ1169" s="28"/>
      <c r="GK1169" s="28"/>
      <c r="GP1169" s="193"/>
      <c r="GR1169" s="28"/>
      <c r="GS1169" s="28"/>
      <c r="GT1169" s="28"/>
      <c r="GY1169" s="193"/>
      <c r="HA1169" s="28"/>
      <c r="HB1169" s="28"/>
      <c r="HC1169" s="28"/>
      <c r="HH1169" s="193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5" t="s">
        <v>2905</v>
      </c>
      <c r="B1170" s="28"/>
      <c r="C1170" s="271"/>
      <c r="D1170" s="376" t="s">
        <v>129</v>
      </c>
      <c r="E1170" s="50">
        <f>COUNTIF($A$712:$BAG$785,A1170)</f>
        <v>1</v>
      </c>
      <c r="F1170" s="279">
        <f>SUM(G1170:K1170)</f>
        <v>0</v>
      </c>
      <c r="N1170" s="28"/>
      <c r="R1170" s="193"/>
      <c r="T1170" s="28"/>
      <c r="U1170" s="28"/>
      <c r="V1170" s="28"/>
      <c r="AA1170" s="193"/>
      <c r="AC1170" s="28"/>
      <c r="AD1170" s="28"/>
      <c r="AE1170" s="28"/>
      <c r="AJ1170" s="193"/>
      <c r="AL1170" s="28"/>
      <c r="AM1170" s="28"/>
      <c r="AN1170" s="28"/>
      <c r="AS1170" s="193"/>
      <c r="AU1170" s="28"/>
      <c r="AV1170" s="28"/>
      <c r="AW1170" s="28"/>
      <c r="BB1170" s="193"/>
      <c r="BD1170" s="28"/>
      <c r="BE1170" s="28"/>
      <c r="BF1170" s="28"/>
      <c r="BK1170" s="193"/>
      <c r="BM1170" s="28"/>
      <c r="BN1170" s="28"/>
      <c r="BO1170" s="28"/>
      <c r="BT1170" s="193"/>
      <c r="BV1170" s="28"/>
      <c r="BW1170" s="28"/>
      <c r="BX1170" s="28"/>
      <c r="CC1170" s="193"/>
      <c r="CE1170" s="28"/>
      <c r="CF1170" s="28"/>
      <c r="CG1170" s="28"/>
      <c r="CL1170" s="193"/>
      <c r="CN1170" s="28"/>
      <c r="CO1170" s="28"/>
      <c r="CP1170" s="28"/>
      <c r="CU1170" s="193"/>
      <c r="CW1170" s="28"/>
      <c r="CX1170" s="28"/>
      <c r="CY1170" s="28"/>
      <c r="DD1170" s="193"/>
      <c r="DF1170" s="28"/>
      <c r="DG1170" s="28"/>
      <c r="DH1170" s="28"/>
      <c r="DM1170" s="193"/>
      <c r="DO1170" s="28"/>
      <c r="DP1170" s="28"/>
      <c r="DQ1170" s="28"/>
      <c r="DV1170" s="193"/>
      <c r="DX1170" s="28"/>
      <c r="DY1170" s="28"/>
      <c r="DZ1170" s="28"/>
      <c r="EE1170" s="193"/>
      <c r="EG1170" s="28"/>
      <c r="EH1170" s="28"/>
      <c r="EI1170" s="28"/>
      <c r="EN1170" s="193"/>
      <c r="EP1170" s="28"/>
      <c r="EQ1170" s="28"/>
      <c r="ER1170" s="28"/>
      <c r="EW1170" s="193"/>
      <c r="EY1170" s="28"/>
      <c r="EZ1170" s="28"/>
      <c r="FA1170" s="28"/>
      <c r="FF1170" s="193"/>
      <c r="FH1170" s="28"/>
      <c r="FI1170" s="28"/>
      <c r="FJ1170" s="28"/>
      <c r="FO1170" s="193"/>
      <c r="FQ1170" s="28"/>
      <c r="FR1170" s="28"/>
      <c r="FS1170" s="28"/>
      <c r="FX1170" s="193"/>
      <c r="FZ1170" s="28"/>
      <c r="GA1170" s="28"/>
      <c r="GB1170" s="28"/>
      <c r="GG1170" s="193"/>
      <c r="GI1170" s="28"/>
      <c r="GJ1170" s="28"/>
      <c r="GK1170" s="28"/>
      <c r="GP1170" s="193"/>
      <c r="GR1170" s="28"/>
      <c r="GS1170" s="28"/>
      <c r="GT1170" s="28"/>
      <c r="GY1170" s="193"/>
      <c r="HA1170" s="28"/>
      <c r="HB1170" s="28"/>
      <c r="HC1170" s="28"/>
      <c r="HH1170" s="193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.75">
      <c r="A1171" s="311" t="s">
        <v>468</v>
      </c>
      <c r="B1171" s="375"/>
      <c r="C1171" s="375"/>
      <c r="D1171" s="376" t="s">
        <v>140</v>
      </c>
      <c r="E1171" s="50">
        <f>COUNTIF($A$712:$BAG$785,A1171)</f>
        <v>48</v>
      </c>
      <c r="F1171" s="279">
        <f>SUM(G1171:K1171)</f>
        <v>20</v>
      </c>
      <c r="J1171" s="402">
        <v>20</v>
      </c>
      <c r="K1171" s="402"/>
      <c r="N1171" s="28"/>
      <c r="R1171" s="193"/>
      <c r="T1171" s="28"/>
      <c r="U1171" s="28"/>
      <c r="V1171" s="28"/>
      <c r="AA1171" s="193"/>
      <c r="AC1171" s="28"/>
      <c r="AD1171" s="28"/>
      <c r="AE1171" s="28"/>
      <c r="AJ1171" s="193"/>
      <c r="AL1171" s="28"/>
      <c r="AM1171" s="28"/>
      <c r="AN1171" s="28"/>
      <c r="AS1171" s="193"/>
      <c r="AU1171" s="28"/>
      <c r="AV1171" s="28"/>
      <c r="AW1171" s="28"/>
      <c r="BB1171" s="193"/>
      <c r="BD1171" s="28"/>
      <c r="BE1171" s="28"/>
      <c r="BF1171" s="28"/>
      <c r="BK1171" s="193"/>
      <c r="BM1171" s="28"/>
      <c r="BN1171" s="28"/>
      <c r="BO1171" s="28"/>
      <c r="BT1171" s="193"/>
      <c r="BV1171" s="28"/>
      <c r="BW1171" s="28"/>
      <c r="BX1171" s="28"/>
      <c r="CC1171" s="193"/>
      <c r="CE1171" s="28"/>
      <c r="CF1171" s="28"/>
      <c r="CG1171" s="28"/>
      <c r="CL1171" s="193"/>
      <c r="CN1171" s="28"/>
      <c r="CO1171" s="28"/>
      <c r="CP1171" s="28"/>
      <c r="CU1171" s="193"/>
      <c r="CW1171" s="28"/>
      <c r="CX1171" s="28"/>
      <c r="CY1171" s="28"/>
      <c r="DD1171" s="193"/>
      <c r="DF1171" s="28"/>
      <c r="DG1171" s="28"/>
      <c r="DH1171" s="28"/>
      <c r="DM1171" s="193"/>
      <c r="DO1171" s="28"/>
      <c r="DP1171" s="28"/>
      <c r="DQ1171" s="28"/>
      <c r="DV1171" s="193"/>
      <c r="DX1171" s="28"/>
      <c r="DY1171" s="28"/>
      <c r="DZ1171" s="28"/>
      <c r="EE1171" s="193"/>
      <c r="EG1171" s="28"/>
      <c r="EH1171" s="28"/>
      <c r="EI1171" s="28"/>
      <c r="EN1171" s="193"/>
      <c r="EP1171" s="28"/>
      <c r="EQ1171" s="28"/>
      <c r="ER1171" s="28"/>
      <c r="EW1171" s="193"/>
      <c r="EY1171" s="28"/>
      <c r="EZ1171" s="28"/>
      <c r="FA1171" s="28"/>
      <c r="FF1171" s="193"/>
      <c r="FH1171" s="28"/>
      <c r="FI1171" s="28"/>
      <c r="FJ1171" s="28"/>
      <c r="FO1171" s="193"/>
      <c r="FQ1171" s="28"/>
      <c r="FR1171" s="28"/>
      <c r="FS1171" s="28"/>
      <c r="FX1171" s="193"/>
      <c r="FZ1171" s="28"/>
      <c r="GA1171" s="28"/>
      <c r="GB1171" s="28"/>
      <c r="GG1171" s="193"/>
      <c r="GI1171" s="28"/>
      <c r="GJ1171" s="28"/>
      <c r="GK1171" s="28"/>
      <c r="GP1171" s="193"/>
      <c r="GR1171" s="28"/>
      <c r="GS1171" s="28"/>
      <c r="GT1171" s="28"/>
      <c r="GY1171" s="193"/>
      <c r="HA1171" s="28"/>
      <c r="HB1171" s="28"/>
      <c r="HC1171" s="28"/>
      <c r="HH1171" s="193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5" t="s">
        <v>2253</v>
      </c>
      <c r="B1172" s="28"/>
      <c r="C1172" s="378"/>
      <c r="D1172" s="376" t="s">
        <v>129</v>
      </c>
      <c r="E1172" s="50">
        <f>COUNTIF($A$712:$BAG$785,A1172)</f>
        <v>0</v>
      </c>
      <c r="F1172" s="279">
        <f>SUM(G1172:K1172)</f>
        <v>0</v>
      </c>
      <c r="J1172" s="402"/>
      <c r="K1172" s="402"/>
      <c r="N1172" s="28"/>
      <c r="R1172" s="193"/>
      <c r="T1172" s="28"/>
      <c r="U1172" s="28"/>
      <c r="V1172" s="28"/>
      <c r="AA1172" s="193"/>
      <c r="AC1172" s="28"/>
      <c r="AD1172" s="28"/>
      <c r="AE1172" s="28"/>
      <c r="AJ1172" s="193"/>
      <c r="AL1172" s="28"/>
      <c r="AM1172" s="28"/>
      <c r="AN1172" s="28"/>
      <c r="AS1172" s="193"/>
      <c r="AU1172" s="28"/>
      <c r="AV1172" s="28"/>
      <c r="AW1172" s="28"/>
      <c r="BB1172" s="193"/>
      <c r="BD1172" s="28"/>
      <c r="BE1172" s="28"/>
      <c r="BF1172" s="28"/>
      <c r="BK1172" s="193"/>
      <c r="BM1172" s="28"/>
      <c r="BN1172" s="28"/>
      <c r="BO1172" s="28"/>
      <c r="BT1172" s="193"/>
      <c r="BV1172" s="28"/>
      <c r="BW1172" s="28"/>
      <c r="BX1172" s="28"/>
      <c r="CC1172" s="193"/>
      <c r="CE1172" s="28"/>
      <c r="CF1172" s="28"/>
      <c r="CG1172" s="28"/>
      <c r="CL1172" s="193"/>
      <c r="CN1172" s="28"/>
      <c r="CO1172" s="28"/>
      <c r="CP1172" s="28"/>
      <c r="CU1172" s="193"/>
      <c r="CW1172" s="28"/>
      <c r="CX1172" s="28"/>
      <c r="CY1172" s="28"/>
      <c r="DD1172" s="193"/>
      <c r="DF1172" s="28"/>
      <c r="DG1172" s="28"/>
      <c r="DH1172" s="28"/>
      <c r="DM1172" s="193"/>
      <c r="DO1172" s="28"/>
      <c r="DP1172" s="28"/>
      <c r="DQ1172" s="28"/>
      <c r="DV1172" s="193"/>
      <c r="DX1172" s="28"/>
      <c r="DY1172" s="28"/>
      <c r="DZ1172" s="28"/>
      <c r="EE1172" s="193"/>
      <c r="EG1172" s="28"/>
      <c r="EH1172" s="28"/>
      <c r="EI1172" s="28"/>
      <c r="EN1172" s="193"/>
      <c r="EP1172" s="28"/>
      <c r="EQ1172" s="28"/>
      <c r="ER1172" s="28"/>
      <c r="EW1172" s="193"/>
      <c r="EY1172" s="28"/>
      <c r="EZ1172" s="28"/>
      <c r="FA1172" s="28"/>
      <c r="FF1172" s="193"/>
      <c r="FH1172" s="28"/>
      <c r="FI1172" s="28"/>
      <c r="FJ1172" s="28"/>
      <c r="FO1172" s="193"/>
      <c r="FQ1172" s="28"/>
      <c r="FR1172" s="28"/>
      <c r="FS1172" s="28"/>
      <c r="FX1172" s="193"/>
      <c r="FZ1172" s="28"/>
      <c r="GA1172" s="28"/>
      <c r="GB1172" s="28"/>
      <c r="GG1172" s="193"/>
      <c r="GI1172" s="28"/>
      <c r="GJ1172" s="28"/>
      <c r="GK1172" s="28"/>
      <c r="GP1172" s="193"/>
      <c r="GR1172" s="28"/>
      <c r="GS1172" s="28"/>
      <c r="GT1172" s="28"/>
      <c r="GY1172" s="193"/>
      <c r="HA1172" s="28"/>
      <c r="HB1172" s="28"/>
      <c r="HC1172" s="28"/>
      <c r="HH1172" s="193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11" t="s">
        <v>4318</v>
      </c>
      <c r="B1173" s="378"/>
      <c r="C1173" s="378"/>
      <c r="D1173" s="376" t="s">
        <v>136</v>
      </c>
      <c r="E1173" s="50">
        <f>COUNTIF($A$712:$BAG$785,A1173)</f>
        <v>6</v>
      </c>
      <c r="F1173" s="279">
        <f>SUM(G1173:K1173)</f>
        <v>0</v>
      </c>
      <c r="N1173" s="28"/>
      <c r="R1173" s="193"/>
      <c r="T1173" s="28"/>
      <c r="U1173" s="28"/>
      <c r="V1173" s="28"/>
      <c r="AA1173" s="193"/>
      <c r="AC1173" s="28"/>
      <c r="AD1173" s="28"/>
      <c r="AE1173" s="28"/>
      <c r="AJ1173" s="193"/>
      <c r="AL1173" s="28"/>
      <c r="AM1173" s="28"/>
      <c r="AN1173" s="28"/>
      <c r="AS1173" s="193"/>
      <c r="AU1173" s="28"/>
      <c r="AV1173" s="28"/>
      <c r="AW1173" s="28"/>
      <c r="BB1173" s="193"/>
      <c r="BD1173" s="28"/>
      <c r="BE1173" s="28"/>
      <c r="BF1173" s="28"/>
      <c r="BK1173" s="193"/>
      <c r="BM1173" s="28"/>
      <c r="BN1173" s="28"/>
      <c r="BO1173" s="28"/>
      <c r="BT1173" s="193"/>
      <c r="BV1173" s="28"/>
      <c r="BW1173" s="28"/>
      <c r="BX1173" s="28"/>
      <c r="CC1173" s="193"/>
      <c r="CE1173" s="28"/>
      <c r="CF1173" s="28"/>
      <c r="CG1173" s="28"/>
      <c r="CL1173" s="193"/>
      <c r="CN1173" s="28"/>
      <c r="CO1173" s="28"/>
      <c r="CP1173" s="28"/>
      <c r="CU1173" s="193"/>
      <c r="CW1173" s="28"/>
      <c r="CX1173" s="28"/>
      <c r="CY1173" s="28"/>
      <c r="DD1173" s="193"/>
      <c r="DF1173" s="28"/>
      <c r="DG1173" s="28"/>
      <c r="DH1173" s="28"/>
      <c r="DM1173" s="193"/>
      <c r="DO1173" s="28"/>
      <c r="DP1173" s="28"/>
      <c r="DQ1173" s="28"/>
      <c r="DV1173" s="193"/>
      <c r="DX1173" s="28"/>
      <c r="DY1173" s="28"/>
      <c r="DZ1173" s="28"/>
      <c r="EE1173" s="193"/>
      <c r="EG1173" s="28"/>
      <c r="EH1173" s="28"/>
      <c r="EI1173" s="28"/>
      <c r="EN1173" s="193"/>
      <c r="EP1173" s="28"/>
      <c r="EQ1173" s="28"/>
      <c r="ER1173" s="28"/>
      <c r="EW1173" s="193"/>
      <c r="EY1173" s="28"/>
      <c r="EZ1173" s="28"/>
      <c r="FA1173" s="28"/>
      <c r="FF1173" s="193"/>
      <c r="FH1173" s="28"/>
      <c r="FI1173" s="28"/>
      <c r="FJ1173" s="28"/>
      <c r="FO1173" s="193"/>
      <c r="FQ1173" s="28"/>
      <c r="FR1173" s="28"/>
      <c r="FS1173" s="28"/>
      <c r="FX1173" s="193"/>
      <c r="FZ1173" s="28"/>
      <c r="GA1173" s="28"/>
      <c r="GB1173" s="28"/>
      <c r="GG1173" s="193"/>
      <c r="GI1173" s="28"/>
      <c r="GJ1173" s="28"/>
      <c r="GK1173" s="28"/>
      <c r="GP1173" s="193"/>
      <c r="GR1173" s="28"/>
      <c r="GS1173" s="28"/>
      <c r="GT1173" s="28"/>
      <c r="GY1173" s="193"/>
      <c r="HA1173" s="28"/>
      <c r="HB1173" s="28"/>
      <c r="HC1173" s="28"/>
      <c r="HH1173" s="193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11" t="s">
        <v>633</v>
      </c>
      <c r="B1174" s="274"/>
      <c r="C1174" s="375"/>
      <c r="D1174" s="376" t="s">
        <v>133</v>
      </c>
      <c r="E1174" s="50">
        <f>COUNTIF($A$712:$BAG$785,A1174)</f>
        <v>52</v>
      </c>
      <c r="F1174" s="279">
        <f>SUM(G1174:K1174)</f>
        <v>0</v>
      </c>
      <c r="N1174" s="28"/>
      <c r="R1174" s="193"/>
      <c r="T1174" s="28"/>
      <c r="U1174" s="28"/>
      <c r="V1174" s="28"/>
      <c r="AA1174" s="193"/>
      <c r="AC1174" s="28"/>
      <c r="AD1174" s="28"/>
      <c r="AE1174" s="28"/>
      <c r="AJ1174" s="193"/>
      <c r="AL1174" s="28"/>
      <c r="AM1174" s="28"/>
      <c r="AN1174" s="28"/>
      <c r="AS1174" s="193"/>
      <c r="AU1174" s="28"/>
      <c r="AV1174" s="28"/>
      <c r="AW1174" s="28"/>
      <c r="BB1174" s="193"/>
      <c r="BD1174" s="28"/>
      <c r="BE1174" s="28"/>
      <c r="BF1174" s="28"/>
      <c r="BK1174" s="193"/>
      <c r="BM1174" s="28"/>
      <c r="BN1174" s="28"/>
      <c r="BO1174" s="28"/>
      <c r="BT1174" s="193"/>
      <c r="BV1174" s="28"/>
      <c r="BW1174" s="28"/>
      <c r="BX1174" s="28"/>
      <c r="CC1174" s="193"/>
      <c r="CE1174" s="28"/>
      <c r="CF1174" s="28"/>
      <c r="CG1174" s="28"/>
      <c r="CL1174" s="193"/>
      <c r="CN1174" s="28"/>
      <c r="CO1174" s="28"/>
      <c r="CP1174" s="28"/>
      <c r="CU1174" s="193"/>
      <c r="CW1174" s="28"/>
      <c r="CX1174" s="28"/>
      <c r="CY1174" s="28"/>
      <c r="DD1174" s="193"/>
      <c r="DF1174" s="28"/>
      <c r="DG1174" s="28"/>
      <c r="DH1174" s="28"/>
      <c r="DM1174" s="193"/>
      <c r="DO1174" s="28"/>
      <c r="DP1174" s="28"/>
      <c r="DQ1174" s="28"/>
      <c r="DV1174" s="193"/>
      <c r="DX1174" s="28"/>
      <c r="DY1174" s="28"/>
      <c r="DZ1174" s="28"/>
      <c r="EE1174" s="193"/>
      <c r="EG1174" s="28"/>
      <c r="EH1174" s="28"/>
      <c r="EI1174" s="28"/>
      <c r="EN1174" s="193"/>
      <c r="EP1174" s="28"/>
      <c r="EQ1174" s="28"/>
      <c r="ER1174" s="28"/>
      <c r="EW1174" s="193"/>
      <c r="EY1174" s="28"/>
      <c r="EZ1174" s="28"/>
      <c r="FA1174" s="28"/>
      <c r="FF1174" s="193"/>
      <c r="FH1174" s="28"/>
      <c r="FI1174" s="28"/>
      <c r="FJ1174" s="28"/>
      <c r="FO1174" s="193"/>
      <c r="FQ1174" s="28"/>
      <c r="FR1174" s="28"/>
      <c r="FS1174" s="28"/>
      <c r="FX1174" s="193"/>
      <c r="FZ1174" s="28"/>
      <c r="GA1174" s="28"/>
      <c r="GB1174" s="28"/>
      <c r="GG1174" s="193"/>
      <c r="GI1174" s="28"/>
      <c r="GJ1174" s="28"/>
      <c r="GK1174" s="28"/>
      <c r="GP1174" s="193"/>
      <c r="GR1174" s="28"/>
      <c r="GS1174" s="28"/>
      <c r="GT1174" s="28"/>
      <c r="GY1174" s="193"/>
      <c r="HA1174" s="28"/>
      <c r="HB1174" s="28"/>
      <c r="HC1174" s="28"/>
      <c r="HH1174" s="193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205" t="s">
        <v>3196</v>
      </c>
      <c r="B1175" s="28"/>
      <c r="C1175" s="271"/>
      <c r="D1175" s="376" t="s">
        <v>129</v>
      </c>
      <c r="E1175" s="50">
        <f>COUNTIF($A$712:$BAG$785,A1175)</f>
        <v>0</v>
      </c>
      <c r="F1175" s="279">
        <f>SUM(G1175:K1175)</f>
        <v>0</v>
      </c>
      <c r="N1175" s="28"/>
      <c r="R1175" s="193"/>
      <c r="T1175" s="28"/>
      <c r="U1175" s="28"/>
      <c r="V1175" s="28"/>
      <c r="AA1175" s="193"/>
      <c r="AC1175" s="28"/>
      <c r="AD1175" s="28"/>
      <c r="AE1175" s="28"/>
      <c r="AJ1175" s="193"/>
      <c r="AL1175" s="28"/>
      <c r="AM1175" s="28"/>
      <c r="AN1175" s="28"/>
      <c r="AS1175" s="193"/>
      <c r="AU1175" s="28"/>
      <c r="AV1175" s="28"/>
      <c r="AW1175" s="28"/>
      <c r="BB1175" s="193"/>
      <c r="BD1175" s="28"/>
      <c r="BE1175" s="28"/>
      <c r="BF1175" s="28"/>
      <c r="BK1175" s="193"/>
      <c r="BM1175" s="28"/>
      <c r="BN1175" s="28"/>
      <c r="BO1175" s="28"/>
      <c r="BT1175" s="193"/>
      <c r="BV1175" s="28"/>
      <c r="BW1175" s="28"/>
      <c r="BX1175" s="28"/>
      <c r="CC1175" s="193"/>
      <c r="CE1175" s="28"/>
      <c r="CF1175" s="28"/>
      <c r="CG1175" s="28"/>
      <c r="CL1175" s="193"/>
      <c r="CN1175" s="28"/>
      <c r="CO1175" s="28"/>
      <c r="CP1175" s="28"/>
      <c r="CU1175" s="193"/>
      <c r="CW1175" s="28"/>
      <c r="CX1175" s="28"/>
      <c r="CY1175" s="28"/>
      <c r="DD1175" s="193"/>
      <c r="DF1175" s="28"/>
      <c r="DG1175" s="28"/>
      <c r="DH1175" s="28"/>
      <c r="DM1175" s="193"/>
      <c r="DO1175" s="28"/>
      <c r="DP1175" s="28"/>
      <c r="DQ1175" s="28"/>
      <c r="DV1175" s="193"/>
      <c r="DX1175" s="28"/>
      <c r="DY1175" s="28"/>
      <c r="DZ1175" s="28"/>
      <c r="EE1175" s="193"/>
      <c r="EG1175" s="28"/>
      <c r="EH1175" s="28"/>
      <c r="EI1175" s="28"/>
      <c r="EN1175" s="193"/>
      <c r="EP1175" s="28"/>
      <c r="EQ1175" s="28"/>
      <c r="ER1175" s="28"/>
      <c r="EW1175" s="193"/>
      <c r="EY1175" s="28"/>
      <c r="EZ1175" s="28"/>
      <c r="FA1175" s="28"/>
      <c r="FF1175" s="193"/>
      <c r="FH1175" s="28"/>
      <c r="FI1175" s="28"/>
      <c r="FJ1175" s="28"/>
      <c r="FO1175" s="193"/>
      <c r="FQ1175" s="28"/>
      <c r="FR1175" s="28"/>
      <c r="FS1175" s="28"/>
      <c r="FX1175" s="193"/>
      <c r="FZ1175" s="28"/>
      <c r="GA1175" s="28"/>
      <c r="GB1175" s="28"/>
      <c r="GG1175" s="193"/>
      <c r="GI1175" s="28"/>
      <c r="GJ1175" s="28"/>
      <c r="GK1175" s="28"/>
      <c r="GP1175" s="193"/>
      <c r="GR1175" s="28"/>
      <c r="GS1175" s="28"/>
      <c r="GT1175" s="28"/>
      <c r="GY1175" s="193"/>
      <c r="HA1175" s="28"/>
      <c r="HB1175" s="28"/>
      <c r="HC1175" s="28"/>
      <c r="HH1175" s="193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">
      <c r="A1176" s="205" t="s">
        <v>2731</v>
      </c>
      <c r="B1176" s="28"/>
      <c r="C1176" s="378"/>
      <c r="D1176" s="376" t="s">
        <v>129</v>
      </c>
      <c r="E1176" s="50">
        <f>COUNTIF($A$712:$BAG$785,A1176)</f>
        <v>0</v>
      </c>
      <c r="F1176" s="279">
        <f>SUM(G1176:K1176)</f>
        <v>0</v>
      </c>
      <c r="N1176" s="28"/>
      <c r="R1176" s="193"/>
      <c r="T1176" s="28"/>
      <c r="U1176" s="28"/>
      <c r="V1176" s="28"/>
      <c r="AA1176" s="193"/>
      <c r="AC1176" s="28"/>
      <c r="AD1176" s="28"/>
      <c r="AE1176" s="28"/>
      <c r="AJ1176" s="193"/>
      <c r="AL1176" s="28"/>
      <c r="AM1176" s="28"/>
      <c r="AN1176" s="28"/>
      <c r="AS1176" s="193"/>
      <c r="AU1176" s="28"/>
      <c r="AV1176" s="28"/>
      <c r="AW1176" s="28"/>
      <c r="BB1176" s="193"/>
      <c r="BD1176" s="28"/>
      <c r="BE1176" s="28"/>
      <c r="BF1176" s="28"/>
      <c r="BK1176" s="193"/>
      <c r="BM1176" s="28"/>
      <c r="BN1176" s="28"/>
      <c r="BO1176" s="28"/>
      <c r="BT1176" s="193"/>
      <c r="BV1176" s="28"/>
      <c r="BW1176" s="28"/>
      <c r="BX1176" s="28"/>
      <c r="CC1176" s="193"/>
      <c r="CE1176" s="28"/>
      <c r="CF1176" s="28"/>
      <c r="CG1176" s="28"/>
      <c r="CL1176" s="193"/>
      <c r="CN1176" s="28"/>
      <c r="CO1176" s="28"/>
      <c r="CP1176" s="28"/>
      <c r="CU1176" s="193"/>
      <c r="CW1176" s="28"/>
      <c r="CX1176" s="28"/>
      <c r="CY1176" s="28"/>
      <c r="DD1176" s="193"/>
      <c r="DF1176" s="28"/>
      <c r="DG1176" s="28"/>
      <c r="DH1176" s="28"/>
      <c r="DM1176" s="193"/>
      <c r="DO1176" s="28"/>
      <c r="DP1176" s="28"/>
      <c r="DQ1176" s="28"/>
      <c r="DV1176" s="193"/>
      <c r="DX1176" s="28"/>
      <c r="DY1176" s="28"/>
      <c r="DZ1176" s="28"/>
      <c r="EE1176" s="193"/>
      <c r="EG1176" s="28"/>
      <c r="EH1176" s="28"/>
      <c r="EI1176" s="28"/>
      <c r="EN1176" s="193"/>
      <c r="EP1176" s="28"/>
      <c r="EQ1176" s="28"/>
      <c r="ER1176" s="28"/>
      <c r="EW1176" s="193"/>
      <c r="EY1176" s="28"/>
      <c r="EZ1176" s="28"/>
      <c r="FA1176" s="28"/>
      <c r="FF1176" s="193"/>
      <c r="FH1176" s="28"/>
      <c r="FI1176" s="28"/>
      <c r="FJ1176" s="28"/>
      <c r="FO1176" s="193"/>
      <c r="FQ1176" s="28"/>
      <c r="FR1176" s="28"/>
      <c r="FS1176" s="28"/>
      <c r="FX1176" s="193"/>
      <c r="FZ1176" s="28"/>
      <c r="GA1176" s="28"/>
      <c r="GB1176" s="28"/>
      <c r="GG1176" s="193"/>
      <c r="GI1176" s="28"/>
      <c r="GJ1176" s="28"/>
      <c r="GK1176" s="28"/>
      <c r="GP1176" s="193"/>
      <c r="GR1176" s="28"/>
      <c r="GS1176" s="28"/>
      <c r="GT1176" s="28"/>
      <c r="GY1176" s="193"/>
      <c r="HA1176" s="28"/>
      <c r="HB1176" s="28"/>
      <c r="HC1176" s="28"/>
      <c r="HH1176" s="193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5" t="s">
        <v>3019</v>
      </c>
      <c r="B1177" s="39"/>
      <c r="C1177" s="39"/>
      <c r="D1177" s="376" t="s">
        <v>129</v>
      </c>
      <c r="E1177" s="50">
        <f>COUNTIF($A$712:$BAG$785,A1177)</f>
        <v>0</v>
      </c>
      <c r="F1177" s="279">
        <f>SUM(G1177:K1177)</f>
        <v>0</v>
      </c>
      <c r="N1177" s="28"/>
      <c r="R1177" s="193"/>
      <c r="T1177" s="28"/>
      <c r="U1177" s="28"/>
      <c r="V1177" s="28"/>
      <c r="AA1177" s="193"/>
      <c r="AC1177" s="28"/>
      <c r="AD1177" s="28"/>
      <c r="AE1177" s="28"/>
      <c r="AJ1177" s="193"/>
      <c r="AL1177" s="28"/>
      <c r="AM1177" s="28"/>
      <c r="AN1177" s="28"/>
      <c r="AS1177" s="193"/>
      <c r="AU1177" s="28"/>
      <c r="AV1177" s="28"/>
      <c r="AW1177" s="28"/>
      <c r="BB1177" s="193"/>
      <c r="BD1177" s="28"/>
      <c r="BE1177" s="28"/>
      <c r="BF1177" s="28"/>
      <c r="BK1177" s="193"/>
      <c r="BM1177" s="28"/>
      <c r="BN1177" s="28"/>
      <c r="BO1177" s="28"/>
      <c r="BT1177" s="193"/>
      <c r="BV1177" s="28"/>
      <c r="BW1177" s="28"/>
      <c r="BX1177" s="28"/>
      <c r="CC1177" s="193"/>
      <c r="CE1177" s="28"/>
      <c r="CF1177" s="28"/>
      <c r="CG1177" s="28"/>
      <c r="CL1177" s="193"/>
      <c r="CN1177" s="28"/>
      <c r="CO1177" s="28"/>
      <c r="CP1177" s="28"/>
      <c r="CU1177" s="193"/>
      <c r="CW1177" s="28"/>
      <c r="CX1177" s="28"/>
      <c r="CY1177" s="28"/>
      <c r="DD1177" s="193"/>
      <c r="DF1177" s="28"/>
      <c r="DG1177" s="28"/>
      <c r="DH1177" s="28"/>
      <c r="DM1177" s="193"/>
      <c r="DO1177" s="28"/>
      <c r="DP1177" s="28"/>
      <c r="DQ1177" s="28"/>
      <c r="DV1177" s="193"/>
      <c r="DX1177" s="28"/>
      <c r="DY1177" s="28"/>
      <c r="DZ1177" s="28"/>
      <c r="EE1177" s="193"/>
      <c r="EG1177" s="28"/>
      <c r="EH1177" s="28"/>
      <c r="EI1177" s="28"/>
      <c r="EN1177" s="193"/>
      <c r="EP1177" s="28"/>
      <c r="EQ1177" s="28"/>
      <c r="ER1177" s="28"/>
      <c r="EW1177" s="193"/>
      <c r="EY1177" s="28"/>
      <c r="EZ1177" s="28"/>
      <c r="FA1177" s="28"/>
      <c r="FF1177" s="193"/>
      <c r="FH1177" s="28"/>
      <c r="FI1177" s="28"/>
      <c r="FJ1177" s="28"/>
      <c r="FO1177" s="193"/>
      <c r="FQ1177" s="28"/>
      <c r="FR1177" s="28"/>
      <c r="FS1177" s="28"/>
      <c r="FX1177" s="193"/>
      <c r="FZ1177" s="28"/>
      <c r="GA1177" s="28"/>
      <c r="GB1177" s="28"/>
      <c r="GG1177" s="193"/>
      <c r="GI1177" s="28"/>
      <c r="GJ1177" s="28"/>
      <c r="GK1177" s="28"/>
      <c r="GP1177" s="193"/>
      <c r="GR1177" s="28"/>
      <c r="GS1177" s="28"/>
      <c r="GT1177" s="28"/>
      <c r="GY1177" s="193"/>
      <c r="HA1177" s="28"/>
      <c r="HB1177" s="28"/>
      <c r="HC1177" s="28"/>
      <c r="HH1177" s="193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5" t="s">
        <v>3181</v>
      </c>
      <c r="B1178" s="39"/>
      <c r="C1178" s="39"/>
      <c r="D1178" s="376" t="s">
        <v>129</v>
      </c>
      <c r="E1178" s="50">
        <f>COUNTIF($A$712:$BAG$785,A1178)</f>
        <v>0</v>
      </c>
      <c r="F1178" s="279">
        <f>SUM(G1178:K1178)</f>
        <v>0</v>
      </c>
      <c r="H1178" s="402"/>
      <c r="I1178" s="402"/>
      <c r="N1178" s="28"/>
      <c r="R1178" s="193"/>
      <c r="T1178" s="28"/>
      <c r="U1178" s="28"/>
      <c r="V1178" s="28"/>
      <c r="AA1178" s="193"/>
      <c r="AC1178" s="28"/>
      <c r="AD1178" s="28"/>
      <c r="AE1178" s="28"/>
      <c r="AJ1178" s="193"/>
      <c r="AL1178" s="28"/>
      <c r="AM1178" s="28"/>
      <c r="AN1178" s="28"/>
      <c r="AS1178" s="193"/>
      <c r="AU1178" s="28"/>
      <c r="AV1178" s="28"/>
      <c r="AW1178" s="28"/>
      <c r="BB1178" s="193"/>
      <c r="BD1178" s="28"/>
      <c r="BE1178" s="28"/>
      <c r="BF1178" s="28"/>
      <c r="BK1178" s="193"/>
      <c r="BM1178" s="28"/>
      <c r="BN1178" s="28"/>
      <c r="BO1178" s="28"/>
      <c r="BT1178" s="193"/>
      <c r="BV1178" s="28"/>
      <c r="BW1178" s="28"/>
      <c r="BX1178" s="28"/>
      <c r="CC1178" s="193"/>
      <c r="CE1178" s="28"/>
      <c r="CF1178" s="28"/>
      <c r="CG1178" s="28"/>
      <c r="CL1178" s="193"/>
      <c r="CN1178" s="28"/>
      <c r="CO1178" s="28"/>
      <c r="CP1178" s="28"/>
      <c r="CU1178" s="193"/>
      <c r="CW1178" s="28"/>
      <c r="CX1178" s="28"/>
      <c r="CY1178" s="28"/>
      <c r="DD1178" s="193"/>
      <c r="DF1178" s="28"/>
      <c r="DG1178" s="28"/>
      <c r="DH1178" s="28"/>
      <c r="DM1178" s="193"/>
      <c r="DO1178" s="28"/>
      <c r="DP1178" s="28"/>
      <c r="DQ1178" s="28"/>
      <c r="DV1178" s="193"/>
      <c r="DX1178" s="28"/>
      <c r="DY1178" s="28"/>
      <c r="DZ1178" s="28"/>
      <c r="EE1178" s="193"/>
      <c r="EG1178" s="28"/>
      <c r="EH1178" s="28"/>
      <c r="EI1178" s="28"/>
      <c r="EN1178" s="193"/>
      <c r="EP1178" s="28"/>
      <c r="EQ1178" s="28"/>
      <c r="ER1178" s="28"/>
      <c r="EW1178" s="193"/>
      <c r="EY1178" s="28"/>
      <c r="EZ1178" s="28"/>
      <c r="FA1178" s="28"/>
      <c r="FF1178" s="193"/>
      <c r="FH1178" s="28"/>
      <c r="FI1178" s="28"/>
      <c r="FJ1178" s="28"/>
      <c r="FO1178" s="193"/>
      <c r="FQ1178" s="28"/>
      <c r="FR1178" s="28"/>
      <c r="FS1178" s="28"/>
      <c r="FX1178" s="193"/>
      <c r="FZ1178" s="28"/>
      <c r="GA1178" s="28"/>
      <c r="GB1178" s="28"/>
      <c r="GG1178" s="193"/>
      <c r="GI1178" s="28"/>
      <c r="GJ1178" s="28"/>
      <c r="GK1178" s="28"/>
      <c r="GP1178" s="193"/>
      <c r="GR1178" s="28"/>
      <c r="GS1178" s="28"/>
      <c r="GT1178" s="28"/>
      <c r="GY1178" s="193"/>
      <c r="HA1178" s="28"/>
      <c r="HB1178" s="28"/>
      <c r="HC1178" s="28"/>
      <c r="HH1178" s="193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">
      <c r="A1179" s="205" t="s">
        <v>3182</v>
      </c>
      <c r="B1179" s="39"/>
      <c r="C1179" s="39"/>
      <c r="D1179" s="376" t="s">
        <v>129</v>
      </c>
      <c r="E1179" s="50">
        <f>COUNTIF($A$712:$BAG$785,A1179)</f>
        <v>0</v>
      </c>
      <c r="F1179" s="279">
        <f>SUM(G1179:K1179)</f>
        <v>0</v>
      </c>
      <c r="H1179" s="402"/>
      <c r="I1179" s="402"/>
      <c r="J1179" s="402"/>
      <c r="K1179" s="402"/>
      <c r="N1179" s="28"/>
      <c r="R1179" s="193"/>
      <c r="T1179" s="28"/>
      <c r="U1179" s="28"/>
      <c r="V1179" s="28"/>
      <c r="AA1179" s="193"/>
      <c r="AC1179" s="28"/>
      <c r="AD1179" s="28"/>
      <c r="AE1179" s="28"/>
      <c r="AJ1179" s="193"/>
      <c r="AL1179" s="28"/>
      <c r="AM1179" s="28"/>
      <c r="AN1179" s="28"/>
      <c r="AS1179" s="193"/>
      <c r="AU1179" s="28"/>
      <c r="AV1179" s="28"/>
      <c r="AW1179" s="28"/>
      <c r="BB1179" s="193"/>
      <c r="BD1179" s="28"/>
      <c r="BE1179" s="28"/>
      <c r="BF1179" s="28"/>
      <c r="BK1179" s="193"/>
      <c r="BM1179" s="28"/>
      <c r="BN1179" s="28"/>
      <c r="BO1179" s="28"/>
      <c r="BT1179" s="193"/>
      <c r="BV1179" s="28"/>
      <c r="BW1179" s="28"/>
      <c r="BX1179" s="28"/>
      <c r="CC1179" s="193"/>
      <c r="CE1179" s="28"/>
      <c r="CF1179" s="28"/>
      <c r="CG1179" s="28"/>
      <c r="CL1179" s="193"/>
      <c r="CN1179" s="28"/>
      <c r="CO1179" s="28"/>
      <c r="CP1179" s="28"/>
      <c r="CU1179" s="193"/>
      <c r="CW1179" s="28"/>
      <c r="CX1179" s="28"/>
      <c r="CY1179" s="28"/>
      <c r="DD1179" s="193"/>
      <c r="DF1179" s="28"/>
      <c r="DG1179" s="28"/>
      <c r="DH1179" s="28"/>
      <c r="DM1179" s="193"/>
      <c r="DO1179" s="28"/>
      <c r="DP1179" s="28"/>
      <c r="DQ1179" s="28"/>
      <c r="DV1179" s="193"/>
      <c r="DX1179" s="28"/>
      <c r="DY1179" s="28"/>
      <c r="DZ1179" s="28"/>
      <c r="EE1179" s="193"/>
      <c r="EG1179" s="28"/>
      <c r="EH1179" s="28"/>
      <c r="EI1179" s="28"/>
      <c r="EN1179" s="193"/>
      <c r="EP1179" s="28"/>
      <c r="EQ1179" s="28"/>
      <c r="ER1179" s="28"/>
      <c r="EW1179" s="193"/>
      <c r="EY1179" s="28"/>
      <c r="EZ1179" s="28"/>
      <c r="FA1179" s="28"/>
      <c r="FF1179" s="193"/>
      <c r="FH1179" s="28"/>
      <c r="FI1179" s="28"/>
      <c r="FJ1179" s="28"/>
      <c r="FO1179" s="193"/>
      <c r="FQ1179" s="28"/>
      <c r="FR1179" s="28"/>
      <c r="FS1179" s="28"/>
      <c r="FX1179" s="193"/>
      <c r="FZ1179" s="28"/>
      <c r="GA1179" s="28"/>
      <c r="GB1179" s="28"/>
      <c r="GG1179" s="193"/>
      <c r="GI1179" s="28"/>
      <c r="GJ1179" s="28"/>
      <c r="GK1179" s="28"/>
      <c r="GP1179" s="193"/>
      <c r="GR1179" s="28"/>
      <c r="GS1179" s="28"/>
      <c r="GT1179" s="28"/>
      <c r="GY1179" s="193"/>
      <c r="HA1179" s="28"/>
      <c r="HB1179" s="28"/>
      <c r="HC1179" s="28"/>
      <c r="HH1179" s="193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">
      <c r="A1180" s="205" t="s">
        <v>2275</v>
      </c>
      <c r="B1180" s="39"/>
      <c r="C1180" s="39"/>
      <c r="D1180" s="376" t="s">
        <v>129</v>
      </c>
      <c r="E1180" s="50">
        <f>COUNTIF($A$712:$BAG$785,A1180)</f>
        <v>0</v>
      </c>
      <c r="F1180" s="279">
        <f>SUM(G1180:K1180)</f>
        <v>0</v>
      </c>
      <c r="H1180" s="402"/>
      <c r="I1180" s="402"/>
      <c r="J1180" s="402"/>
      <c r="K1180" s="402"/>
      <c r="N1180" s="28"/>
      <c r="R1180" s="193"/>
      <c r="T1180" s="28"/>
      <c r="U1180" s="28"/>
      <c r="V1180" s="28"/>
      <c r="AA1180" s="193"/>
      <c r="AC1180" s="28"/>
      <c r="AD1180" s="28"/>
      <c r="AE1180" s="28"/>
      <c r="AJ1180" s="193"/>
      <c r="AL1180" s="28"/>
      <c r="AM1180" s="28"/>
      <c r="AN1180" s="28"/>
      <c r="AS1180" s="193"/>
      <c r="AU1180" s="28"/>
      <c r="AV1180" s="28"/>
      <c r="AW1180" s="28"/>
      <c r="BB1180" s="193"/>
      <c r="BD1180" s="28"/>
      <c r="BE1180" s="28"/>
      <c r="BF1180" s="28"/>
      <c r="BK1180" s="193"/>
      <c r="BM1180" s="28"/>
      <c r="BN1180" s="28"/>
      <c r="BO1180" s="28"/>
      <c r="BT1180" s="193"/>
      <c r="BV1180" s="28"/>
      <c r="BW1180" s="28"/>
      <c r="BX1180" s="28"/>
      <c r="CC1180" s="193"/>
      <c r="CE1180" s="28"/>
      <c r="CF1180" s="28"/>
      <c r="CG1180" s="28"/>
      <c r="CL1180" s="193"/>
      <c r="CN1180" s="28"/>
      <c r="CO1180" s="28"/>
      <c r="CP1180" s="28"/>
      <c r="CU1180" s="193"/>
      <c r="CW1180" s="28"/>
      <c r="CX1180" s="28"/>
      <c r="CY1180" s="28"/>
      <c r="DD1180" s="193"/>
      <c r="DF1180" s="28"/>
      <c r="DG1180" s="28"/>
      <c r="DH1180" s="28"/>
      <c r="DM1180" s="193"/>
      <c r="DO1180" s="28"/>
      <c r="DP1180" s="28"/>
      <c r="DQ1180" s="28"/>
      <c r="DV1180" s="193"/>
      <c r="DX1180" s="28"/>
      <c r="DY1180" s="28"/>
      <c r="DZ1180" s="28"/>
      <c r="EE1180" s="193"/>
      <c r="EG1180" s="28"/>
      <c r="EH1180" s="28"/>
      <c r="EI1180" s="28"/>
      <c r="EN1180" s="193"/>
      <c r="EP1180" s="28"/>
      <c r="EQ1180" s="28"/>
      <c r="ER1180" s="28"/>
      <c r="EW1180" s="193"/>
      <c r="EY1180" s="28"/>
      <c r="EZ1180" s="28"/>
      <c r="FA1180" s="28"/>
      <c r="FF1180" s="193"/>
      <c r="FH1180" s="28"/>
      <c r="FI1180" s="28"/>
      <c r="FJ1180" s="28"/>
      <c r="FO1180" s="193"/>
      <c r="FQ1180" s="28"/>
      <c r="FR1180" s="28"/>
      <c r="FS1180" s="28"/>
      <c r="FX1180" s="193"/>
      <c r="FZ1180" s="28"/>
      <c r="GA1180" s="28"/>
      <c r="GB1180" s="28"/>
      <c r="GG1180" s="193"/>
      <c r="GI1180" s="28"/>
      <c r="GJ1180" s="28"/>
      <c r="GK1180" s="28"/>
      <c r="GP1180" s="193"/>
      <c r="GR1180" s="28"/>
      <c r="GS1180" s="28"/>
      <c r="GT1180" s="28"/>
      <c r="GY1180" s="193"/>
      <c r="HA1180" s="28"/>
      <c r="HB1180" s="28"/>
      <c r="HC1180" s="28"/>
      <c r="HH1180" s="193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">
      <c r="A1181" s="205" t="s">
        <v>2309</v>
      </c>
      <c r="B1181" s="39"/>
      <c r="C1181" s="39"/>
      <c r="D1181" s="376" t="s">
        <v>129</v>
      </c>
      <c r="E1181" s="50">
        <f>COUNTIF($A$712:$BAG$785,A1181)</f>
        <v>0</v>
      </c>
      <c r="F1181" s="279">
        <f>SUM(G1181:K1181)</f>
        <v>0</v>
      </c>
      <c r="H1181" s="402"/>
      <c r="I1181" s="402"/>
      <c r="N1181" s="28"/>
      <c r="R1181" s="193"/>
      <c r="T1181" s="28"/>
      <c r="U1181" s="28"/>
      <c r="V1181" s="28"/>
      <c r="AA1181" s="193"/>
      <c r="AC1181" s="28"/>
      <c r="AD1181" s="28"/>
      <c r="AE1181" s="28"/>
      <c r="AJ1181" s="193"/>
      <c r="AL1181" s="28"/>
      <c r="AM1181" s="28"/>
      <c r="AN1181" s="28"/>
      <c r="AS1181" s="193"/>
      <c r="AU1181" s="28"/>
      <c r="AV1181" s="28"/>
      <c r="AW1181" s="28"/>
      <c r="BB1181" s="193"/>
      <c r="BD1181" s="28"/>
      <c r="BE1181" s="28"/>
      <c r="BF1181" s="28"/>
      <c r="BK1181" s="193"/>
      <c r="BM1181" s="28"/>
      <c r="BN1181" s="28"/>
      <c r="BO1181" s="28"/>
      <c r="BT1181" s="193"/>
      <c r="BV1181" s="28"/>
      <c r="BW1181" s="28"/>
      <c r="BX1181" s="28"/>
      <c r="CC1181" s="193"/>
      <c r="CE1181" s="28"/>
      <c r="CF1181" s="28"/>
      <c r="CG1181" s="28"/>
      <c r="CL1181" s="193"/>
      <c r="CN1181" s="28"/>
      <c r="CO1181" s="28"/>
      <c r="CP1181" s="28"/>
      <c r="CU1181" s="193"/>
      <c r="CW1181" s="28"/>
      <c r="CX1181" s="28"/>
      <c r="CY1181" s="28"/>
      <c r="DD1181" s="193"/>
      <c r="DF1181" s="28"/>
      <c r="DG1181" s="28"/>
      <c r="DH1181" s="28"/>
      <c r="DM1181" s="193"/>
      <c r="DO1181" s="28"/>
      <c r="DP1181" s="28"/>
      <c r="DQ1181" s="28"/>
      <c r="DV1181" s="193"/>
      <c r="DX1181" s="28"/>
      <c r="DY1181" s="28"/>
      <c r="DZ1181" s="28"/>
      <c r="EE1181" s="193"/>
      <c r="EG1181" s="28"/>
      <c r="EH1181" s="28"/>
      <c r="EI1181" s="28"/>
      <c r="EN1181" s="193"/>
      <c r="EP1181" s="28"/>
      <c r="EQ1181" s="28"/>
      <c r="ER1181" s="28"/>
      <c r="EW1181" s="193"/>
      <c r="EY1181" s="28"/>
      <c r="EZ1181" s="28"/>
      <c r="FA1181" s="28"/>
      <c r="FF1181" s="193"/>
      <c r="FH1181" s="28"/>
      <c r="FI1181" s="28"/>
      <c r="FJ1181" s="28"/>
      <c r="FO1181" s="193"/>
      <c r="FQ1181" s="28"/>
      <c r="FR1181" s="28"/>
      <c r="FS1181" s="28"/>
      <c r="FX1181" s="193"/>
      <c r="FZ1181" s="28"/>
      <c r="GA1181" s="28"/>
      <c r="GB1181" s="28"/>
      <c r="GG1181" s="193"/>
      <c r="GI1181" s="28"/>
      <c r="GJ1181" s="28"/>
      <c r="GK1181" s="28"/>
      <c r="GP1181" s="193"/>
      <c r="GR1181" s="28"/>
      <c r="GS1181" s="28"/>
      <c r="GT1181" s="28"/>
      <c r="GY1181" s="193"/>
      <c r="HA1181" s="28"/>
      <c r="HB1181" s="28"/>
      <c r="HC1181" s="28"/>
      <c r="HH1181" s="193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11" t="s">
        <v>1210</v>
      </c>
      <c r="B1182" s="28"/>
      <c r="C1182" s="271"/>
      <c r="D1182" s="376" t="s">
        <v>130</v>
      </c>
      <c r="E1182" s="50">
        <f>COUNTIF($A$712:$BAG$785,A1182)</f>
        <v>1</v>
      </c>
      <c r="F1182" s="279">
        <f>SUM(G1182:K1182)</f>
        <v>0</v>
      </c>
      <c r="H1182" s="402"/>
      <c r="I1182" s="402"/>
      <c r="N1182" s="28"/>
      <c r="R1182" s="193"/>
      <c r="T1182" s="28"/>
      <c r="U1182" s="28"/>
      <c r="V1182" s="28"/>
      <c r="AA1182" s="193"/>
      <c r="AC1182" s="28"/>
      <c r="AD1182" s="28"/>
      <c r="AE1182" s="28"/>
      <c r="AJ1182" s="193"/>
      <c r="AL1182" s="28"/>
      <c r="AM1182" s="28"/>
      <c r="AN1182" s="28"/>
      <c r="AS1182" s="193"/>
      <c r="AU1182" s="28"/>
      <c r="AV1182" s="28"/>
      <c r="AW1182" s="28"/>
      <c r="BB1182" s="193"/>
      <c r="BD1182" s="28"/>
      <c r="BE1182" s="28"/>
      <c r="BF1182" s="28"/>
      <c r="BK1182" s="193"/>
      <c r="BM1182" s="28"/>
      <c r="BN1182" s="28"/>
      <c r="BO1182" s="28"/>
      <c r="BT1182" s="193"/>
      <c r="BV1182" s="28"/>
      <c r="BW1182" s="28"/>
      <c r="BX1182" s="28"/>
      <c r="CC1182" s="193"/>
      <c r="CE1182" s="28"/>
      <c r="CF1182" s="28"/>
      <c r="CG1182" s="28"/>
      <c r="CL1182" s="193"/>
      <c r="CN1182" s="28"/>
      <c r="CO1182" s="28"/>
      <c r="CP1182" s="28"/>
      <c r="CU1182" s="193"/>
      <c r="CW1182" s="28"/>
      <c r="CX1182" s="28"/>
      <c r="CY1182" s="28"/>
      <c r="DD1182" s="193"/>
      <c r="DF1182" s="28"/>
      <c r="DG1182" s="28"/>
      <c r="DH1182" s="28"/>
      <c r="DM1182" s="193"/>
      <c r="DO1182" s="28"/>
      <c r="DP1182" s="28"/>
      <c r="DQ1182" s="28"/>
      <c r="DV1182" s="193"/>
      <c r="DX1182" s="28"/>
      <c r="DY1182" s="28"/>
      <c r="DZ1182" s="28"/>
      <c r="EE1182" s="193"/>
      <c r="EG1182" s="28"/>
      <c r="EH1182" s="28"/>
      <c r="EI1182" s="28"/>
      <c r="EN1182" s="193"/>
      <c r="EP1182" s="28"/>
      <c r="EQ1182" s="28"/>
      <c r="ER1182" s="28"/>
      <c r="EW1182" s="193"/>
      <c r="EY1182" s="28"/>
      <c r="EZ1182" s="28"/>
      <c r="FA1182" s="28"/>
      <c r="FF1182" s="193"/>
      <c r="FH1182" s="28"/>
      <c r="FI1182" s="28"/>
      <c r="FJ1182" s="28"/>
      <c r="FO1182" s="193"/>
      <c r="FQ1182" s="28"/>
      <c r="FR1182" s="28"/>
      <c r="FS1182" s="28"/>
      <c r="FX1182" s="193"/>
      <c r="FZ1182" s="28"/>
      <c r="GA1182" s="28"/>
      <c r="GB1182" s="28"/>
      <c r="GG1182" s="193"/>
      <c r="GI1182" s="28"/>
      <c r="GJ1182" s="28"/>
      <c r="GK1182" s="28"/>
      <c r="GP1182" s="193"/>
      <c r="GR1182" s="28"/>
      <c r="GS1182" s="28"/>
      <c r="GT1182" s="28"/>
      <c r="GY1182" s="193"/>
      <c r="HA1182" s="28"/>
      <c r="HB1182" s="28"/>
      <c r="HC1182" s="28"/>
      <c r="HH1182" s="193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">
      <c r="A1183" s="311" t="s">
        <v>787</v>
      </c>
      <c r="B1183" s="378"/>
      <c r="C1183" s="378"/>
      <c r="D1183" s="376" t="s">
        <v>130</v>
      </c>
      <c r="E1183" s="50">
        <f>COUNTIF($A$712:$BAG$785,A1183)</f>
        <v>2</v>
      </c>
      <c r="F1183" s="279">
        <f>SUM(G1183:K1183)</f>
        <v>0</v>
      </c>
      <c r="N1183" s="28"/>
      <c r="R1183" s="193"/>
      <c r="T1183" s="28"/>
      <c r="U1183" s="28"/>
      <c r="V1183" s="28"/>
      <c r="AA1183" s="193"/>
      <c r="AC1183" s="28"/>
      <c r="AD1183" s="28"/>
      <c r="AE1183" s="28"/>
      <c r="AJ1183" s="193"/>
      <c r="AL1183" s="28"/>
      <c r="AM1183" s="28"/>
      <c r="AN1183" s="28"/>
      <c r="AS1183" s="193"/>
      <c r="AU1183" s="28"/>
      <c r="AV1183" s="28"/>
      <c r="AW1183" s="28"/>
      <c r="BB1183" s="193"/>
      <c r="BD1183" s="28"/>
      <c r="BE1183" s="28"/>
      <c r="BF1183" s="28"/>
      <c r="BK1183" s="193"/>
      <c r="BM1183" s="28"/>
      <c r="BN1183" s="28"/>
      <c r="BO1183" s="28"/>
      <c r="BT1183" s="193"/>
      <c r="BV1183" s="28"/>
      <c r="BW1183" s="28"/>
      <c r="BX1183" s="28"/>
      <c r="CC1183" s="193"/>
      <c r="CE1183" s="28"/>
      <c r="CF1183" s="28"/>
      <c r="CG1183" s="28"/>
      <c r="CL1183" s="193"/>
      <c r="CN1183" s="28"/>
      <c r="CO1183" s="28"/>
      <c r="CP1183" s="28"/>
      <c r="CU1183" s="193"/>
      <c r="CW1183" s="28"/>
      <c r="CX1183" s="28"/>
      <c r="CY1183" s="28"/>
      <c r="DD1183" s="193"/>
      <c r="DF1183" s="28"/>
      <c r="DG1183" s="28"/>
      <c r="DH1183" s="28"/>
      <c r="DM1183" s="193"/>
      <c r="DO1183" s="28"/>
      <c r="DP1183" s="28"/>
      <c r="DQ1183" s="28"/>
      <c r="DV1183" s="193"/>
      <c r="DX1183" s="28"/>
      <c r="DY1183" s="28"/>
      <c r="DZ1183" s="28"/>
      <c r="EE1183" s="193"/>
      <c r="EG1183" s="28"/>
      <c r="EH1183" s="28"/>
      <c r="EI1183" s="28"/>
      <c r="EN1183" s="193"/>
      <c r="EP1183" s="28"/>
      <c r="EQ1183" s="28"/>
      <c r="ER1183" s="28"/>
      <c r="EW1183" s="193"/>
      <c r="EY1183" s="28"/>
      <c r="EZ1183" s="28"/>
      <c r="FA1183" s="28"/>
      <c r="FF1183" s="193"/>
      <c r="FH1183" s="28"/>
      <c r="FI1183" s="28"/>
      <c r="FJ1183" s="28"/>
      <c r="FO1183" s="193"/>
      <c r="FQ1183" s="28"/>
      <c r="FR1183" s="28"/>
      <c r="FS1183" s="28"/>
      <c r="FX1183" s="193"/>
      <c r="FZ1183" s="28"/>
      <c r="GA1183" s="28"/>
      <c r="GB1183" s="28"/>
      <c r="GG1183" s="193"/>
      <c r="GI1183" s="28"/>
      <c r="GJ1183" s="28"/>
      <c r="GK1183" s="28"/>
      <c r="GP1183" s="193"/>
      <c r="GR1183" s="28"/>
      <c r="GS1183" s="28"/>
      <c r="GT1183" s="28"/>
      <c r="GY1183" s="193"/>
      <c r="HA1183" s="28"/>
      <c r="HB1183" s="28"/>
      <c r="HC1183" s="28"/>
      <c r="HH1183" s="193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.75">
      <c r="A1184" s="311" t="s">
        <v>490</v>
      </c>
      <c r="B1184" s="375"/>
      <c r="C1184" s="375"/>
      <c r="D1184" s="376" t="s">
        <v>135</v>
      </c>
      <c r="E1184" s="50">
        <f>COUNTIF($A$712:$BAG$785,A1184)</f>
        <v>6</v>
      </c>
      <c r="F1184" s="279">
        <f>SUM(G1184:K1184)</f>
        <v>23</v>
      </c>
      <c r="H1184" s="50">
        <v>23</v>
      </c>
      <c r="N1184" s="28"/>
      <c r="R1184" s="193"/>
      <c r="T1184" s="28"/>
      <c r="U1184" s="28"/>
      <c r="V1184" s="28"/>
      <c r="AA1184" s="193"/>
      <c r="AC1184" s="28"/>
      <c r="AD1184" s="28"/>
      <c r="AE1184" s="28"/>
      <c r="AJ1184" s="193"/>
      <c r="AL1184" s="28"/>
      <c r="AM1184" s="28"/>
      <c r="AN1184" s="28"/>
      <c r="AS1184" s="193"/>
      <c r="AU1184" s="28"/>
      <c r="AV1184" s="28"/>
      <c r="AW1184" s="28"/>
      <c r="BB1184" s="193"/>
      <c r="BD1184" s="28"/>
      <c r="BE1184" s="28"/>
      <c r="BF1184" s="28"/>
      <c r="BK1184" s="193"/>
      <c r="BM1184" s="28"/>
      <c r="BN1184" s="28"/>
      <c r="BO1184" s="28"/>
      <c r="BT1184" s="193"/>
      <c r="BV1184" s="28"/>
      <c r="BW1184" s="28"/>
      <c r="BX1184" s="28"/>
      <c r="CC1184" s="193"/>
      <c r="CE1184" s="28"/>
      <c r="CF1184" s="28"/>
      <c r="CG1184" s="28"/>
      <c r="CL1184" s="193"/>
      <c r="CN1184" s="28"/>
      <c r="CO1184" s="28"/>
      <c r="CP1184" s="28"/>
      <c r="CU1184" s="193"/>
      <c r="CW1184" s="28"/>
      <c r="CX1184" s="28"/>
      <c r="CY1184" s="28"/>
      <c r="DD1184" s="193"/>
      <c r="DF1184" s="28"/>
      <c r="DG1184" s="28"/>
      <c r="DH1184" s="28"/>
      <c r="DM1184" s="193"/>
      <c r="DO1184" s="28"/>
      <c r="DP1184" s="28"/>
      <c r="DQ1184" s="28"/>
      <c r="DV1184" s="193"/>
      <c r="DX1184" s="28"/>
      <c r="DY1184" s="28"/>
      <c r="DZ1184" s="28"/>
      <c r="EE1184" s="193"/>
      <c r="EG1184" s="28"/>
      <c r="EH1184" s="28"/>
      <c r="EI1184" s="28"/>
      <c r="EN1184" s="193"/>
      <c r="EP1184" s="28"/>
      <c r="EQ1184" s="28"/>
      <c r="ER1184" s="28"/>
      <c r="EW1184" s="193"/>
      <c r="EY1184" s="28"/>
      <c r="EZ1184" s="28"/>
      <c r="FA1184" s="28"/>
      <c r="FF1184" s="193"/>
      <c r="FH1184" s="28"/>
      <c r="FI1184" s="28"/>
      <c r="FJ1184" s="28"/>
      <c r="FO1184" s="193"/>
      <c r="FQ1184" s="28"/>
      <c r="FR1184" s="28"/>
      <c r="FS1184" s="28"/>
      <c r="FX1184" s="193"/>
      <c r="FZ1184" s="28"/>
      <c r="GA1184" s="28"/>
      <c r="GB1184" s="28"/>
      <c r="GG1184" s="193"/>
      <c r="GI1184" s="28"/>
      <c r="GJ1184" s="28"/>
      <c r="GK1184" s="28"/>
      <c r="GP1184" s="193"/>
      <c r="GR1184" s="28"/>
      <c r="GS1184" s="28"/>
      <c r="GT1184" s="28"/>
      <c r="GY1184" s="193"/>
      <c r="HA1184" s="28"/>
      <c r="HB1184" s="28"/>
      <c r="HC1184" s="28"/>
      <c r="HH1184" s="193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">
      <c r="A1185" s="311" t="s">
        <v>1187</v>
      </c>
      <c r="B1185" s="28"/>
      <c r="C1185" s="28"/>
      <c r="D1185" s="376" t="s">
        <v>129</v>
      </c>
      <c r="E1185" s="50">
        <f>COUNTIF($A$712:$BAG$785,A1185)</f>
        <v>2</v>
      </c>
      <c r="F1185" s="279">
        <f>SUM(G1185:K1185)</f>
        <v>0</v>
      </c>
      <c r="N1185" s="28"/>
      <c r="R1185" s="193"/>
      <c r="T1185" s="28"/>
      <c r="U1185" s="28"/>
      <c r="V1185" s="28"/>
      <c r="AA1185" s="193"/>
      <c r="AC1185" s="28"/>
      <c r="AD1185" s="28"/>
      <c r="AE1185" s="28"/>
      <c r="AJ1185" s="193"/>
      <c r="AL1185" s="28"/>
      <c r="AM1185" s="28"/>
      <c r="AN1185" s="28"/>
      <c r="AS1185" s="193"/>
      <c r="AU1185" s="28"/>
      <c r="AV1185" s="28"/>
      <c r="AW1185" s="28"/>
      <c r="BB1185" s="193"/>
      <c r="BD1185" s="28"/>
      <c r="BE1185" s="28"/>
      <c r="BF1185" s="28"/>
      <c r="BK1185" s="193"/>
      <c r="BM1185" s="28"/>
      <c r="BN1185" s="28"/>
      <c r="BO1185" s="28"/>
      <c r="BT1185" s="193"/>
      <c r="BV1185" s="28"/>
      <c r="BW1185" s="28"/>
      <c r="BX1185" s="28"/>
      <c r="CC1185" s="193"/>
      <c r="CE1185" s="28"/>
      <c r="CF1185" s="28"/>
      <c r="CG1185" s="28"/>
      <c r="CL1185" s="193"/>
      <c r="CN1185" s="28"/>
      <c r="CO1185" s="28"/>
      <c r="CP1185" s="28"/>
      <c r="CU1185" s="193"/>
      <c r="CW1185" s="28"/>
      <c r="CX1185" s="28"/>
      <c r="CY1185" s="28"/>
      <c r="DD1185" s="193"/>
      <c r="DF1185" s="28"/>
      <c r="DG1185" s="28"/>
      <c r="DH1185" s="28"/>
      <c r="DM1185" s="193"/>
      <c r="DO1185" s="28"/>
      <c r="DP1185" s="28"/>
      <c r="DQ1185" s="28"/>
      <c r="DV1185" s="193"/>
      <c r="DX1185" s="28"/>
      <c r="DY1185" s="28"/>
      <c r="DZ1185" s="28"/>
      <c r="EE1185" s="193"/>
      <c r="EG1185" s="28"/>
      <c r="EH1185" s="28"/>
      <c r="EI1185" s="28"/>
      <c r="EN1185" s="193"/>
      <c r="EP1185" s="28"/>
      <c r="EQ1185" s="28"/>
      <c r="ER1185" s="28"/>
      <c r="EW1185" s="193"/>
      <c r="EY1185" s="28"/>
      <c r="EZ1185" s="28"/>
      <c r="FA1185" s="28"/>
      <c r="FF1185" s="193"/>
      <c r="FH1185" s="28"/>
      <c r="FI1185" s="28"/>
      <c r="FJ1185" s="28"/>
      <c r="FO1185" s="193"/>
      <c r="FQ1185" s="28"/>
      <c r="FR1185" s="28"/>
      <c r="FS1185" s="28"/>
      <c r="FX1185" s="193"/>
      <c r="FZ1185" s="28"/>
      <c r="GA1185" s="28"/>
      <c r="GB1185" s="28"/>
      <c r="GG1185" s="193"/>
      <c r="GI1185" s="28"/>
      <c r="GJ1185" s="28"/>
      <c r="GK1185" s="28"/>
      <c r="GP1185" s="193"/>
      <c r="GR1185" s="28"/>
      <c r="GS1185" s="28"/>
      <c r="GT1185" s="28"/>
      <c r="GY1185" s="193"/>
      <c r="HA1185" s="28"/>
      <c r="HB1185" s="28"/>
      <c r="HC1185" s="28"/>
      <c r="HH1185" s="193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5" t="s">
        <v>3076</v>
      </c>
      <c r="B1186" s="39"/>
      <c r="C1186" s="39"/>
      <c r="D1186" s="376" t="s">
        <v>129</v>
      </c>
      <c r="E1186" s="50">
        <f>COUNTIF($A$712:$BAG$785,A1186)</f>
        <v>0</v>
      </c>
      <c r="F1186" s="279">
        <f>SUM(G1186:K1186)</f>
        <v>0</v>
      </c>
      <c r="H1186" s="402"/>
      <c r="I1186" s="402"/>
      <c r="N1186" s="28"/>
      <c r="R1186" s="193"/>
      <c r="T1186" s="28"/>
      <c r="U1186" s="28"/>
      <c r="V1186" s="28"/>
      <c r="AA1186" s="193"/>
      <c r="AC1186" s="28"/>
      <c r="AD1186" s="28"/>
      <c r="AE1186" s="28"/>
      <c r="AJ1186" s="193"/>
      <c r="AL1186" s="28"/>
      <c r="AM1186" s="28"/>
      <c r="AN1186" s="28"/>
      <c r="AS1186" s="193"/>
      <c r="AU1186" s="28"/>
      <c r="AV1186" s="28"/>
      <c r="AW1186" s="28"/>
      <c r="BB1186" s="193"/>
      <c r="BD1186" s="28"/>
      <c r="BE1186" s="28"/>
      <c r="BF1186" s="28"/>
      <c r="BK1186" s="193"/>
      <c r="BM1186" s="28"/>
      <c r="BN1186" s="28"/>
      <c r="BO1186" s="28"/>
      <c r="BT1186" s="193"/>
      <c r="BV1186" s="28"/>
      <c r="BW1186" s="28"/>
      <c r="BX1186" s="28"/>
      <c r="CC1186" s="193"/>
      <c r="CE1186" s="28"/>
      <c r="CF1186" s="28"/>
      <c r="CG1186" s="28"/>
      <c r="CL1186" s="193"/>
      <c r="CN1186" s="28"/>
      <c r="CO1186" s="28"/>
      <c r="CP1186" s="28"/>
      <c r="CU1186" s="193"/>
      <c r="CW1186" s="28"/>
      <c r="CX1186" s="28"/>
      <c r="CY1186" s="28"/>
      <c r="DD1186" s="193"/>
      <c r="DF1186" s="28"/>
      <c r="DG1186" s="28"/>
      <c r="DH1186" s="28"/>
      <c r="DM1186" s="193"/>
      <c r="DO1186" s="28"/>
      <c r="DP1186" s="28"/>
      <c r="DQ1186" s="28"/>
      <c r="DV1186" s="193"/>
      <c r="DX1186" s="28"/>
      <c r="DY1186" s="28"/>
      <c r="DZ1186" s="28"/>
      <c r="EE1186" s="193"/>
      <c r="EG1186" s="28"/>
      <c r="EH1186" s="28"/>
      <c r="EI1186" s="28"/>
      <c r="EN1186" s="193"/>
      <c r="EP1186" s="28"/>
      <c r="EQ1186" s="28"/>
      <c r="ER1186" s="28"/>
      <c r="EW1186" s="193"/>
      <c r="EY1186" s="28"/>
      <c r="EZ1186" s="28"/>
      <c r="FA1186" s="28"/>
      <c r="FF1186" s="193"/>
      <c r="FH1186" s="28"/>
      <c r="FI1186" s="28"/>
      <c r="FJ1186" s="28"/>
      <c r="FO1186" s="193"/>
      <c r="FQ1186" s="28"/>
      <c r="FR1186" s="28"/>
      <c r="FS1186" s="28"/>
      <c r="FX1186" s="193"/>
      <c r="FZ1186" s="28"/>
      <c r="GA1186" s="28"/>
      <c r="GB1186" s="28"/>
      <c r="GG1186" s="193"/>
      <c r="GI1186" s="28"/>
      <c r="GJ1186" s="28"/>
      <c r="GK1186" s="28"/>
      <c r="GP1186" s="193"/>
      <c r="GR1186" s="28"/>
      <c r="GS1186" s="28"/>
      <c r="GT1186" s="28"/>
      <c r="GY1186" s="193"/>
      <c r="HA1186" s="28"/>
      <c r="HB1186" s="28"/>
      <c r="HC1186" s="28"/>
      <c r="HH1186" s="193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205" t="s">
        <v>2455</v>
      </c>
      <c r="B1187" s="39"/>
      <c r="C1187" s="39"/>
      <c r="D1187" s="376" t="s">
        <v>129</v>
      </c>
      <c r="E1187" s="50">
        <f>COUNTIF($A$712:$BAG$785,A1187)</f>
        <v>0</v>
      </c>
      <c r="F1187" s="279">
        <f>SUM(G1187:K1187)</f>
        <v>0</v>
      </c>
      <c r="H1187" s="402"/>
      <c r="I1187" s="402"/>
      <c r="N1187" s="28"/>
      <c r="R1187" s="193"/>
      <c r="T1187" s="28"/>
      <c r="U1187" s="28"/>
      <c r="V1187" s="28"/>
      <c r="AA1187" s="193"/>
      <c r="AC1187" s="28"/>
      <c r="AD1187" s="28"/>
      <c r="AE1187" s="28"/>
      <c r="AJ1187" s="193"/>
      <c r="AL1187" s="28"/>
      <c r="AM1187" s="28"/>
      <c r="AN1187" s="28"/>
      <c r="AS1187" s="193"/>
      <c r="AU1187" s="28"/>
      <c r="AV1187" s="28"/>
      <c r="AW1187" s="28"/>
      <c r="BB1187" s="193"/>
      <c r="BD1187" s="28"/>
      <c r="BE1187" s="28"/>
      <c r="BF1187" s="28"/>
      <c r="BK1187" s="193"/>
      <c r="BM1187" s="28"/>
      <c r="BN1187" s="28"/>
      <c r="BO1187" s="28"/>
      <c r="BT1187" s="193"/>
      <c r="BV1187" s="28"/>
      <c r="BW1187" s="28"/>
      <c r="BX1187" s="28"/>
      <c r="CC1187" s="193"/>
      <c r="CE1187" s="28"/>
      <c r="CF1187" s="28"/>
      <c r="CG1187" s="28"/>
      <c r="CL1187" s="193"/>
      <c r="CN1187" s="28"/>
      <c r="CO1187" s="28"/>
      <c r="CP1187" s="28"/>
      <c r="CU1187" s="193"/>
      <c r="CW1187" s="28"/>
      <c r="CX1187" s="28"/>
      <c r="CY1187" s="28"/>
      <c r="DD1187" s="193"/>
      <c r="DF1187" s="28"/>
      <c r="DG1187" s="28"/>
      <c r="DH1187" s="28"/>
      <c r="DM1187" s="193"/>
      <c r="DO1187" s="28"/>
      <c r="DP1187" s="28"/>
      <c r="DQ1187" s="28"/>
      <c r="DV1187" s="193"/>
      <c r="DX1187" s="28"/>
      <c r="DY1187" s="28"/>
      <c r="DZ1187" s="28"/>
      <c r="EE1187" s="193"/>
      <c r="EG1187" s="28"/>
      <c r="EH1187" s="28"/>
      <c r="EI1187" s="28"/>
      <c r="EN1187" s="193"/>
      <c r="EP1187" s="28"/>
      <c r="EQ1187" s="28"/>
      <c r="ER1187" s="28"/>
      <c r="EW1187" s="193"/>
      <c r="EY1187" s="28"/>
      <c r="EZ1187" s="28"/>
      <c r="FA1187" s="28"/>
      <c r="FF1187" s="193"/>
      <c r="FH1187" s="28"/>
      <c r="FI1187" s="28"/>
      <c r="FJ1187" s="28"/>
      <c r="FO1187" s="193"/>
      <c r="FQ1187" s="28"/>
      <c r="FR1187" s="28"/>
      <c r="FS1187" s="28"/>
      <c r="FX1187" s="193"/>
      <c r="FZ1187" s="28"/>
      <c r="GA1187" s="28"/>
      <c r="GB1187" s="28"/>
      <c r="GG1187" s="193"/>
      <c r="GI1187" s="28"/>
      <c r="GJ1187" s="28"/>
      <c r="GK1187" s="28"/>
      <c r="GP1187" s="193"/>
      <c r="GR1187" s="28"/>
      <c r="GS1187" s="28"/>
      <c r="GT1187" s="28"/>
      <c r="GY1187" s="193"/>
      <c r="HA1187" s="28"/>
      <c r="HB1187" s="28"/>
      <c r="HC1187" s="28"/>
      <c r="HH1187" s="193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5" t="s">
        <v>2924</v>
      </c>
      <c r="B1188" s="39"/>
      <c r="C1188" s="39"/>
      <c r="D1188" s="1" t="s">
        <v>131</v>
      </c>
      <c r="E1188" s="50">
        <f>COUNTIF($A$712:$BAG$785,A1188)</f>
        <v>50</v>
      </c>
      <c r="F1188" s="279">
        <f>SUM(G1188:K1188)</f>
        <v>0</v>
      </c>
      <c r="H1188" s="402"/>
      <c r="I1188" s="402"/>
      <c r="N1188" s="28"/>
      <c r="R1188" s="193"/>
      <c r="T1188" s="28"/>
      <c r="U1188" s="28"/>
      <c r="V1188" s="28"/>
      <c r="AA1188" s="193"/>
      <c r="AC1188" s="28"/>
      <c r="AD1188" s="28"/>
      <c r="AE1188" s="28"/>
      <c r="AJ1188" s="193"/>
      <c r="AL1188" s="28"/>
      <c r="AM1188" s="28"/>
      <c r="AN1188" s="28"/>
      <c r="AS1188" s="193"/>
      <c r="AU1188" s="28"/>
      <c r="AV1188" s="28"/>
      <c r="AW1188" s="28"/>
      <c r="BB1188" s="193"/>
      <c r="BD1188" s="28"/>
      <c r="BE1188" s="28"/>
      <c r="BF1188" s="28"/>
      <c r="BK1188" s="193"/>
      <c r="BM1188" s="28"/>
      <c r="BN1188" s="28"/>
      <c r="BO1188" s="28"/>
      <c r="BT1188" s="193"/>
      <c r="BV1188" s="28"/>
      <c r="BW1188" s="28"/>
      <c r="BX1188" s="28"/>
      <c r="CC1188" s="193"/>
      <c r="CE1188" s="28"/>
      <c r="CF1188" s="28"/>
      <c r="CG1188" s="28"/>
      <c r="CL1188" s="193"/>
      <c r="CN1188" s="28"/>
      <c r="CO1188" s="28"/>
      <c r="CP1188" s="28"/>
      <c r="CU1188" s="193"/>
      <c r="CW1188" s="28"/>
      <c r="CX1188" s="28"/>
      <c r="CY1188" s="28"/>
      <c r="DD1188" s="193"/>
      <c r="DF1188" s="28"/>
      <c r="DG1188" s="28"/>
      <c r="DH1188" s="28"/>
      <c r="DM1188" s="193"/>
      <c r="DO1188" s="28"/>
      <c r="DP1188" s="28"/>
      <c r="DQ1188" s="28"/>
      <c r="DV1188" s="193"/>
      <c r="DX1188" s="28"/>
      <c r="DY1188" s="28"/>
      <c r="DZ1188" s="28"/>
      <c r="EE1188" s="193"/>
      <c r="EG1188" s="28"/>
      <c r="EH1188" s="28"/>
      <c r="EI1188" s="28"/>
      <c r="EN1188" s="193"/>
      <c r="EP1188" s="28"/>
      <c r="EQ1188" s="28"/>
      <c r="ER1188" s="28"/>
      <c r="EW1188" s="193"/>
      <c r="EY1188" s="28"/>
      <c r="EZ1188" s="28"/>
      <c r="FA1188" s="28"/>
      <c r="FF1188" s="193"/>
      <c r="FH1188" s="28"/>
      <c r="FI1188" s="28"/>
      <c r="FJ1188" s="28"/>
      <c r="FO1188" s="193"/>
      <c r="FQ1188" s="28"/>
      <c r="FR1188" s="28"/>
      <c r="FS1188" s="28"/>
      <c r="FX1188" s="193"/>
      <c r="FZ1188" s="28"/>
      <c r="GA1188" s="28"/>
      <c r="GB1188" s="28"/>
      <c r="GG1188" s="193"/>
      <c r="GI1188" s="28"/>
      <c r="GJ1188" s="28"/>
      <c r="GK1188" s="28"/>
      <c r="GP1188" s="193"/>
      <c r="GR1188" s="28"/>
      <c r="GS1188" s="28"/>
      <c r="GT1188" s="28"/>
      <c r="GY1188" s="193"/>
      <c r="HA1188" s="28"/>
      <c r="HB1188" s="28"/>
      <c r="HC1188" s="28"/>
      <c r="HH1188" s="193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.75">
      <c r="A1189" s="311" t="s">
        <v>499</v>
      </c>
      <c r="B1189" s="274"/>
      <c r="C1189" s="375"/>
      <c r="D1189" s="376" t="s">
        <v>134</v>
      </c>
      <c r="E1189" s="50">
        <f>COUNTIF($A$712:$BAG$785,A1189)</f>
        <v>6</v>
      </c>
      <c r="F1189" s="279">
        <f>SUM(G1189:K1189)</f>
        <v>34</v>
      </c>
      <c r="H1189" s="402">
        <v>34</v>
      </c>
      <c r="I1189" s="402"/>
      <c r="N1189" s="28"/>
      <c r="R1189" s="193"/>
      <c r="T1189" s="28"/>
      <c r="U1189" s="28"/>
      <c r="V1189" s="28"/>
      <c r="AA1189" s="193"/>
      <c r="AC1189" s="28"/>
      <c r="AD1189" s="28"/>
      <c r="AE1189" s="28"/>
      <c r="AJ1189" s="193"/>
      <c r="AL1189" s="28"/>
      <c r="AM1189" s="28"/>
      <c r="AN1189" s="28"/>
      <c r="AS1189" s="193"/>
      <c r="AU1189" s="28"/>
      <c r="AV1189" s="28"/>
      <c r="AW1189" s="28"/>
      <c r="BB1189" s="193"/>
      <c r="BD1189" s="28"/>
      <c r="BE1189" s="28"/>
      <c r="BF1189" s="28"/>
      <c r="BK1189" s="193"/>
      <c r="BM1189" s="28"/>
      <c r="BN1189" s="28"/>
      <c r="BO1189" s="28"/>
      <c r="BT1189" s="193"/>
      <c r="BV1189" s="28"/>
      <c r="BW1189" s="28"/>
      <c r="BX1189" s="28"/>
      <c r="CC1189" s="193"/>
      <c r="CE1189" s="28"/>
      <c r="CF1189" s="28"/>
      <c r="CG1189" s="28"/>
      <c r="CL1189" s="193"/>
      <c r="CN1189" s="28"/>
      <c r="CO1189" s="28"/>
      <c r="CP1189" s="28"/>
      <c r="CU1189" s="193"/>
      <c r="CW1189" s="28"/>
      <c r="CX1189" s="28"/>
      <c r="CY1189" s="28"/>
      <c r="DD1189" s="193"/>
      <c r="DF1189" s="28"/>
      <c r="DG1189" s="28"/>
      <c r="DH1189" s="28"/>
      <c r="DM1189" s="193"/>
      <c r="DO1189" s="28"/>
      <c r="DP1189" s="28"/>
      <c r="DQ1189" s="28"/>
      <c r="DV1189" s="193"/>
      <c r="DX1189" s="28"/>
      <c r="DY1189" s="28"/>
      <c r="DZ1189" s="28"/>
      <c r="EE1189" s="193"/>
      <c r="EG1189" s="28"/>
      <c r="EH1189" s="28"/>
      <c r="EI1189" s="28"/>
      <c r="EN1189" s="193"/>
      <c r="EP1189" s="28"/>
      <c r="EQ1189" s="28"/>
      <c r="ER1189" s="28"/>
      <c r="EW1189" s="193"/>
      <c r="EY1189" s="28"/>
      <c r="EZ1189" s="28"/>
      <c r="FA1189" s="28"/>
      <c r="FF1189" s="193"/>
      <c r="FH1189" s="28"/>
      <c r="FI1189" s="28"/>
      <c r="FJ1189" s="28"/>
      <c r="FO1189" s="193"/>
      <c r="FQ1189" s="28"/>
      <c r="FR1189" s="28"/>
      <c r="FS1189" s="28"/>
      <c r="FX1189" s="193"/>
      <c r="FZ1189" s="28"/>
      <c r="GA1189" s="28"/>
      <c r="GB1189" s="28"/>
      <c r="GG1189" s="193"/>
      <c r="GI1189" s="28"/>
      <c r="GJ1189" s="28"/>
      <c r="GK1189" s="28"/>
      <c r="GP1189" s="193"/>
      <c r="GR1189" s="28"/>
      <c r="GS1189" s="28"/>
      <c r="GT1189" s="28"/>
      <c r="GY1189" s="193"/>
      <c r="HA1189" s="28"/>
      <c r="HB1189" s="28"/>
      <c r="HC1189" s="28"/>
      <c r="HH1189" s="193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5" t="s">
        <v>2889</v>
      </c>
      <c r="B1190" s="39"/>
      <c r="C1190" s="39"/>
      <c r="D1190" s="376" t="s">
        <v>129</v>
      </c>
      <c r="E1190" s="50">
        <f>COUNTIF($A$712:$BAG$785,A1190)</f>
        <v>0</v>
      </c>
      <c r="F1190" s="279">
        <f>SUM(G1190:K1190)</f>
        <v>0</v>
      </c>
      <c r="N1190" s="28"/>
      <c r="R1190" s="193"/>
      <c r="T1190" s="28"/>
      <c r="U1190" s="28"/>
      <c r="V1190" s="28"/>
      <c r="AA1190" s="193"/>
      <c r="AC1190" s="28"/>
      <c r="AD1190" s="28"/>
      <c r="AE1190" s="28"/>
      <c r="AJ1190" s="193"/>
      <c r="AL1190" s="28"/>
      <c r="AM1190" s="28"/>
      <c r="AN1190" s="28"/>
      <c r="AS1190" s="193"/>
      <c r="AU1190" s="28"/>
      <c r="AV1190" s="28"/>
      <c r="AW1190" s="28"/>
      <c r="BB1190" s="193"/>
      <c r="BD1190" s="28"/>
      <c r="BE1190" s="28"/>
      <c r="BF1190" s="28"/>
      <c r="BK1190" s="193"/>
      <c r="BM1190" s="28"/>
      <c r="BN1190" s="28"/>
      <c r="BO1190" s="28"/>
      <c r="BT1190" s="193"/>
      <c r="BV1190" s="28"/>
      <c r="BW1190" s="28"/>
      <c r="BX1190" s="28"/>
      <c r="CC1190" s="193"/>
      <c r="CE1190" s="28"/>
      <c r="CF1190" s="28"/>
      <c r="CG1190" s="28"/>
      <c r="CL1190" s="193"/>
      <c r="CN1190" s="28"/>
      <c r="CO1190" s="28"/>
      <c r="CP1190" s="28"/>
      <c r="CU1190" s="193"/>
      <c r="CW1190" s="28"/>
      <c r="CX1190" s="28"/>
      <c r="CY1190" s="28"/>
      <c r="DD1190" s="193"/>
      <c r="DF1190" s="28"/>
      <c r="DG1190" s="28"/>
      <c r="DH1190" s="28"/>
      <c r="DM1190" s="193"/>
      <c r="DO1190" s="28"/>
      <c r="DP1190" s="28"/>
      <c r="DQ1190" s="28"/>
      <c r="DV1190" s="193"/>
      <c r="DX1190" s="28"/>
      <c r="DY1190" s="28"/>
      <c r="DZ1190" s="28"/>
      <c r="EE1190" s="193"/>
      <c r="EG1190" s="28"/>
      <c r="EH1190" s="28"/>
      <c r="EI1190" s="28"/>
      <c r="EN1190" s="193"/>
      <c r="EP1190" s="28"/>
      <c r="EQ1190" s="28"/>
      <c r="ER1190" s="28"/>
      <c r="EW1190" s="193"/>
      <c r="EY1190" s="28"/>
      <c r="EZ1190" s="28"/>
      <c r="FA1190" s="28"/>
      <c r="FF1190" s="193"/>
      <c r="FH1190" s="28"/>
      <c r="FI1190" s="28"/>
      <c r="FJ1190" s="28"/>
      <c r="FO1190" s="193"/>
      <c r="FQ1190" s="28"/>
      <c r="FR1190" s="28"/>
      <c r="FS1190" s="28"/>
      <c r="FX1190" s="193"/>
      <c r="FZ1190" s="28"/>
      <c r="GA1190" s="28"/>
      <c r="GB1190" s="28"/>
      <c r="GG1190" s="193"/>
      <c r="GI1190" s="28"/>
      <c r="GJ1190" s="28"/>
      <c r="GK1190" s="28"/>
      <c r="GP1190" s="193"/>
      <c r="GR1190" s="28"/>
      <c r="GS1190" s="28"/>
      <c r="GT1190" s="28"/>
      <c r="GY1190" s="193"/>
      <c r="HA1190" s="28"/>
      <c r="HB1190" s="28"/>
      <c r="HC1190" s="28"/>
      <c r="HH1190" s="193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.75">
      <c r="A1191" s="311" t="s">
        <v>818</v>
      </c>
      <c r="B1191" s="170"/>
      <c r="C1191" s="375"/>
      <c r="D1191" s="376" t="s">
        <v>130</v>
      </c>
      <c r="E1191" s="50">
        <f>COUNTIF($A$712:$BAG$785,A1191)</f>
        <v>5</v>
      </c>
      <c r="F1191" s="279">
        <f>SUM(G1191:K1191)</f>
        <v>0</v>
      </c>
      <c r="H1191" s="402"/>
      <c r="I1191" s="402"/>
      <c r="N1191" s="28"/>
      <c r="R1191" s="193"/>
      <c r="T1191" s="28"/>
      <c r="U1191" s="28"/>
      <c r="V1191" s="28"/>
      <c r="AA1191" s="193"/>
      <c r="AC1191" s="28"/>
      <c r="AD1191" s="28"/>
      <c r="AE1191" s="28"/>
      <c r="AJ1191" s="193"/>
      <c r="AL1191" s="28"/>
      <c r="AM1191" s="28"/>
      <c r="AN1191" s="28"/>
      <c r="AS1191" s="193"/>
      <c r="AU1191" s="28"/>
      <c r="AV1191" s="28"/>
      <c r="AW1191" s="28"/>
      <c r="BB1191" s="193"/>
      <c r="BD1191" s="28"/>
      <c r="BE1191" s="28"/>
      <c r="BF1191" s="28"/>
      <c r="BK1191" s="193"/>
      <c r="BM1191" s="28"/>
      <c r="BN1191" s="28"/>
      <c r="BO1191" s="28"/>
      <c r="BT1191" s="193"/>
      <c r="BV1191" s="28"/>
      <c r="BW1191" s="28"/>
      <c r="BX1191" s="28"/>
      <c r="CC1191" s="193"/>
      <c r="CE1191" s="28"/>
      <c r="CF1191" s="28"/>
      <c r="CG1191" s="28"/>
      <c r="CL1191" s="193"/>
      <c r="CN1191" s="28"/>
      <c r="CO1191" s="28"/>
      <c r="CP1191" s="28"/>
      <c r="CU1191" s="193"/>
      <c r="CW1191" s="28"/>
      <c r="CX1191" s="28"/>
      <c r="CY1191" s="28"/>
      <c r="DD1191" s="193"/>
      <c r="DF1191" s="28"/>
      <c r="DG1191" s="28"/>
      <c r="DH1191" s="28"/>
      <c r="DM1191" s="193"/>
      <c r="DO1191" s="28"/>
      <c r="DP1191" s="28"/>
      <c r="DQ1191" s="28"/>
      <c r="DV1191" s="193"/>
      <c r="DX1191" s="28"/>
      <c r="DY1191" s="28"/>
      <c r="DZ1191" s="28"/>
      <c r="EE1191" s="193"/>
      <c r="EG1191" s="28"/>
      <c r="EH1191" s="28"/>
      <c r="EI1191" s="28"/>
      <c r="EN1191" s="193"/>
      <c r="EP1191" s="28"/>
      <c r="EQ1191" s="28"/>
      <c r="ER1191" s="28"/>
      <c r="EW1191" s="193"/>
      <c r="EY1191" s="28"/>
      <c r="EZ1191" s="28"/>
      <c r="FA1191" s="28"/>
      <c r="FF1191" s="193"/>
      <c r="FH1191" s="28"/>
      <c r="FI1191" s="28"/>
      <c r="FJ1191" s="28"/>
      <c r="FO1191" s="193"/>
      <c r="FQ1191" s="28"/>
      <c r="FR1191" s="28"/>
      <c r="FS1191" s="28"/>
      <c r="FX1191" s="193"/>
      <c r="FZ1191" s="28"/>
      <c r="GA1191" s="28"/>
      <c r="GB1191" s="28"/>
      <c r="GG1191" s="193"/>
      <c r="GI1191" s="28"/>
      <c r="GJ1191" s="28"/>
      <c r="GK1191" s="28"/>
      <c r="GP1191" s="193"/>
      <c r="GR1191" s="28"/>
      <c r="GS1191" s="28"/>
      <c r="GT1191" s="28"/>
      <c r="GY1191" s="193"/>
      <c r="HA1191" s="28"/>
      <c r="HB1191" s="28"/>
      <c r="HC1191" s="28"/>
      <c r="HH1191" s="193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11" t="s">
        <v>634</v>
      </c>
      <c r="B1192" s="28"/>
      <c r="C1192" s="271"/>
      <c r="D1192" s="376" t="s">
        <v>130</v>
      </c>
      <c r="E1192" s="50">
        <f>COUNTIF($A$712:$BAG$785,A1192)</f>
        <v>9</v>
      </c>
      <c r="F1192" s="279">
        <f>SUM(G1192:K1192)</f>
        <v>1</v>
      </c>
      <c r="H1192" s="50">
        <v>1</v>
      </c>
      <c r="N1192" s="28"/>
      <c r="R1192" s="193"/>
      <c r="T1192" s="28"/>
      <c r="U1192" s="28"/>
      <c r="V1192" s="28"/>
      <c r="AA1192" s="193"/>
      <c r="AC1192" s="28"/>
      <c r="AD1192" s="28"/>
      <c r="AE1192" s="28"/>
      <c r="AJ1192" s="193"/>
      <c r="AL1192" s="28"/>
      <c r="AM1192" s="28"/>
      <c r="AN1192" s="28"/>
      <c r="AS1192" s="193"/>
      <c r="AU1192" s="28"/>
      <c r="AV1192" s="28"/>
      <c r="AW1192" s="28"/>
      <c r="BB1192" s="193"/>
      <c r="BD1192" s="28"/>
      <c r="BE1192" s="28"/>
      <c r="BF1192" s="28"/>
      <c r="BK1192" s="193"/>
      <c r="BM1192" s="28"/>
      <c r="BN1192" s="28"/>
      <c r="BO1192" s="28"/>
      <c r="BT1192" s="193"/>
      <c r="BV1192" s="28"/>
      <c r="BW1192" s="28"/>
      <c r="BX1192" s="28"/>
      <c r="CC1192" s="193"/>
      <c r="CE1192" s="28"/>
      <c r="CF1192" s="28"/>
      <c r="CG1192" s="28"/>
      <c r="CL1192" s="193"/>
      <c r="CN1192" s="28"/>
      <c r="CO1192" s="28"/>
      <c r="CP1192" s="28"/>
      <c r="CU1192" s="193"/>
      <c r="CW1192" s="28"/>
      <c r="CX1192" s="28"/>
      <c r="CY1192" s="28"/>
      <c r="DD1192" s="193"/>
      <c r="DF1192" s="28"/>
      <c r="DG1192" s="28"/>
      <c r="DH1192" s="28"/>
      <c r="DM1192" s="193"/>
      <c r="DO1192" s="28"/>
      <c r="DP1192" s="28"/>
      <c r="DQ1192" s="28"/>
      <c r="DV1192" s="193"/>
      <c r="DX1192" s="28"/>
      <c r="DY1192" s="28"/>
      <c r="DZ1192" s="28"/>
      <c r="EE1192" s="193"/>
      <c r="EG1192" s="28"/>
      <c r="EH1192" s="28"/>
      <c r="EI1192" s="28"/>
      <c r="EN1192" s="193"/>
      <c r="EP1192" s="28"/>
      <c r="EQ1192" s="28"/>
      <c r="ER1192" s="28"/>
      <c r="EW1192" s="193"/>
      <c r="EY1192" s="28"/>
      <c r="EZ1192" s="28"/>
      <c r="FA1192" s="28"/>
      <c r="FF1192" s="193"/>
      <c r="FH1192" s="28"/>
      <c r="FI1192" s="28"/>
      <c r="FJ1192" s="28"/>
      <c r="FO1192" s="193"/>
      <c r="FQ1192" s="28"/>
      <c r="FR1192" s="28"/>
      <c r="FS1192" s="28"/>
      <c r="FX1192" s="193"/>
      <c r="FZ1192" s="28"/>
      <c r="GA1192" s="28"/>
      <c r="GB1192" s="28"/>
      <c r="GG1192" s="193"/>
      <c r="GI1192" s="28"/>
      <c r="GJ1192" s="28"/>
      <c r="GK1192" s="28"/>
      <c r="GP1192" s="193"/>
      <c r="GR1192" s="28"/>
      <c r="GS1192" s="28"/>
      <c r="GT1192" s="28"/>
      <c r="GY1192" s="193"/>
      <c r="HA1192" s="28"/>
      <c r="HB1192" s="28"/>
      <c r="HC1192" s="28"/>
      <c r="HH1192" s="193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11" t="s">
        <v>766</v>
      </c>
      <c r="B1193" s="378"/>
      <c r="C1193" s="378"/>
      <c r="D1193" s="376" t="s">
        <v>132</v>
      </c>
      <c r="E1193" s="50">
        <f>COUNTIF($A$712:$BAG$785,A1193)</f>
        <v>4</v>
      </c>
      <c r="F1193" s="279">
        <f>SUM(G1193:K1193)</f>
        <v>0</v>
      </c>
      <c r="J1193" s="402"/>
      <c r="K1193" s="402"/>
      <c r="N1193" s="28"/>
      <c r="R1193" s="193"/>
      <c r="T1193" s="28"/>
      <c r="U1193" s="28"/>
      <c r="V1193" s="28"/>
      <c r="AA1193" s="193"/>
      <c r="AC1193" s="28"/>
      <c r="AD1193" s="28"/>
      <c r="AE1193" s="28"/>
      <c r="AJ1193" s="193"/>
      <c r="AL1193" s="28"/>
      <c r="AM1193" s="28"/>
      <c r="AN1193" s="28"/>
      <c r="AS1193" s="193"/>
      <c r="AU1193" s="28"/>
      <c r="AV1193" s="28"/>
      <c r="AW1193" s="28"/>
      <c r="BB1193" s="193"/>
      <c r="BD1193" s="28"/>
      <c r="BE1193" s="28"/>
      <c r="BF1193" s="28"/>
      <c r="BK1193" s="193"/>
      <c r="BM1193" s="28"/>
      <c r="BN1193" s="28"/>
      <c r="BO1193" s="28"/>
      <c r="BT1193" s="193"/>
      <c r="BV1193" s="28"/>
      <c r="BW1193" s="28"/>
      <c r="BX1193" s="28"/>
      <c r="CC1193" s="193"/>
      <c r="CE1193" s="28"/>
      <c r="CF1193" s="28"/>
      <c r="CG1193" s="28"/>
      <c r="CL1193" s="193"/>
      <c r="CN1193" s="28"/>
      <c r="CO1193" s="28"/>
      <c r="CP1193" s="28"/>
      <c r="CU1193" s="193"/>
      <c r="CW1193" s="28"/>
      <c r="CX1193" s="28"/>
      <c r="CY1193" s="28"/>
      <c r="DD1193" s="193"/>
      <c r="DF1193" s="28"/>
      <c r="DG1193" s="28"/>
      <c r="DH1193" s="28"/>
      <c r="DM1193" s="193"/>
      <c r="DO1193" s="28"/>
      <c r="DP1193" s="28"/>
      <c r="DQ1193" s="28"/>
      <c r="DV1193" s="193"/>
      <c r="DX1193" s="28"/>
      <c r="DY1193" s="28"/>
      <c r="DZ1193" s="28"/>
      <c r="EE1193" s="193"/>
      <c r="EG1193" s="28"/>
      <c r="EH1193" s="28"/>
      <c r="EI1193" s="28"/>
      <c r="EN1193" s="193"/>
      <c r="EP1193" s="28"/>
      <c r="EQ1193" s="28"/>
      <c r="ER1193" s="28"/>
      <c r="EW1193" s="193"/>
      <c r="EY1193" s="28"/>
      <c r="EZ1193" s="28"/>
      <c r="FA1193" s="28"/>
      <c r="FF1193" s="193"/>
      <c r="FH1193" s="28"/>
      <c r="FI1193" s="28"/>
      <c r="FJ1193" s="28"/>
      <c r="FO1193" s="193"/>
      <c r="FQ1193" s="28"/>
      <c r="FR1193" s="28"/>
      <c r="FS1193" s="28"/>
      <c r="FX1193" s="193"/>
      <c r="FZ1193" s="28"/>
      <c r="GA1193" s="28"/>
      <c r="GB1193" s="28"/>
      <c r="GG1193" s="193"/>
      <c r="GI1193" s="28"/>
      <c r="GJ1193" s="28"/>
      <c r="GK1193" s="28"/>
      <c r="GP1193" s="193"/>
      <c r="GR1193" s="28"/>
      <c r="GS1193" s="28"/>
      <c r="GT1193" s="28"/>
      <c r="GY1193" s="193"/>
      <c r="HA1193" s="28"/>
      <c r="HB1193" s="28"/>
      <c r="HC1193" s="28"/>
      <c r="HH1193" s="193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">
      <c r="A1194" s="205" t="s">
        <v>3410</v>
      </c>
      <c r="B1194" s="39"/>
      <c r="C1194" s="39"/>
      <c r="D1194" s="376" t="s">
        <v>129</v>
      </c>
      <c r="E1194" s="50">
        <f>COUNTIF($A$712:$BAG$785,A1194)</f>
        <v>0</v>
      </c>
      <c r="F1194" s="279">
        <f>SUM(G1194:K1194)</f>
        <v>0</v>
      </c>
      <c r="N1194" s="28"/>
      <c r="R1194" s="193"/>
      <c r="T1194" s="28"/>
      <c r="U1194" s="28"/>
      <c r="V1194" s="28"/>
      <c r="AA1194" s="193"/>
      <c r="AC1194" s="28"/>
      <c r="AD1194" s="28"/>
      <c r="AE1194" s="28"/>
      <c r="AJ1194" s="193"/>
      <c r="AL1194" s="28"/>
      <c r="AM1194" s="28"/>
      <c r="AN1194" s="28"/>
      <c r="AS1194" s="193"/>
      <c r="AU1194" s="28"/>
      <c r="AV1194" s="28"/>
      <c r="AW1194" s="28"/>
      <c r="BB1194" s="193"/>
      <c r="BD1194" s="28"/>
      <c r="BE1194" s="28"/>
      <c r="BF1194" s="28"/>
      <c r="BK1194" s="193"/>
      <c r="BM1194" s="28"/>
      <c r="BN1194" s="28"/>
      <c r="BO1194" s="28"/>
      <c r="BT1194" s="193"/>
      <c r="BV1194" s="28"/>
      <c r="BW1194" s="28"/>
      <c r="BX1194" s="28"/>
      <c r="CC1194" s="193"/>
      <c r="CE1194" s="28"/>
      <c r="CF1194" s="28"/>
      <c r="CG1194" s="28"/>
      <c r="CL1194" s="193"/>
      <c r="CN1194" s="28"/>
      <c r="CO1194" s="28"/>
      <c r="CP1194" s="28"/>
      <c r="CU1194" s="193"/>
      <c r="CW1194" s="28"/>
      <c r="CX1194" s="28"/>
      <c r="CY1194" s="28"/>
      <c r="DD1194" s="193"/>
      <c r="DF1194" s="28"/>
      <c r="DG1194" s="28"/>
      <c r="DH1194" s="28"/>
      <c r="DM1194" s="193"/>
      <c r="DO1194" s="28"/>
      <c r="DP1194" s="28"/>
      <c r="DQ1194" s="28"/>
      <c r="DV1194" s="193"/>
      <c r="DX1194" s="28"/>
      <c r="DY1194" s="28"/>
      <c r="DZ1194" s="28"/>
      <c r="EE1194" s="193"/>
      <c r="EG1194" s="28"/>
      <c r="EH1194" s="28"/>
      <c r="EI1194" s="28"/>
      <c r="EN1194" s="193"/>
      <c r="EP1194" s="28"/>
      <c r="EQ1194" s="28"/>
      <c r="ER1194" s="28"/>
      <c r="EW1194" s="193"/>
      <c r="EY1194" s="28"/>
      <c r="EZ1194" s="28"/>
      <c r="FA1194" s="28"/>
      <c r="FF1194" s="193"/>
      <c r="FH1194" s="28"/>
      <c r="FI1194" s="28"/>
      <c r="FJ1194" s="28"/>
      <c r="FO1194" s="193"/>
      <c r="FQ1194" s="28"/>
      <c r="FR1194" s="28"/>
      <c r="FS1194" s="28"/>
      <c r="FX1194" s="193"/>
      <c r="FZ1194" s="28"/>
      <c r="GA1194" s="28"/>
      <c r="GB1194" s="28"/>
      <c r="GG1194" s="193"/>
      <c r="GI1194" s="28"/>
      <c r="GJ1194" s="28"/>
      <c r="GK1194" s="28"/>
      <c r="GP1194" s="193"/>
      <c r="GR1194" s="28"/>
      <c r="GS1194" s="28"/>
      <c r="GT1194" s="28"/>
      <c r="GY1194" s="193"/>
      <c r="HA1194" s="28"/>
      <c r="HB1194" s="28"/>
      <c r="HC1194" s="28"/>
      <c r="HH1194" s="193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5" t="s">
        <v>2894</v>
      </c>
      <c r="B1195" s="28"/>
      <c r="C1195" s="28"/>
      <c r="D1195" s="376" t="s">
        <v>129</v>
      </c>
      <c r="E1195" s="50">
        <f>COUNTIF($A$712:$BAG$785,A1195)</f>
        <v>1</v>
      </c>
      <c r="F1195" s="279">
        <f>SUM(G1195:K1195)</f>
        <v>0</v>
      </c>
      <c r="H1195" s="402"/>
      <c r="I1195" s="402"/>
      <c r="N1195" s="28"/>
      <c r="R1195" s="193"/>
      <c r="T1195" s="28"/>
      <c r="U1195" s="28"/>
      <c r="V1195" s="28"/>
      <c r="AA1195" s="193"/>
      <c r="AC1195" s="28"/>
      <c r="AD1195" s="28"/>
      <c r="AE1195" s="28"/>
      <c r="AJ1195" s="193"/>
      <c r="AL1195" s="28"/>
      <c r="AM1195" s="28"/>
      <c r="AN1195" s="28"/>
      <c r="AS1195" s="193"/>
      <c r="AU1195" s="28"/>
      <c r="AV1195" s="28"/>
      <c r="AW1195" s="28"/>
      <c r="BB1195" s="193"/>
      <c r="BD1195" s="28"/>
      <c r="BE1195" s="28"/>
      <c r="BF1195" s="28"/>
      <c r="BK1195" s="193"/>
      <c r="BM1195" s="28"/>
      <c r="BN1195" s="28"/>
      <c r="BO1195" s="28"/>
      <c r="BT1195" s="193"/>
      <c r="BV1195" s="28"/>
      <c r="BW1195" s="28"/>
      <c r="BX1195" s="28"/>
      <c r="CC1195" s="193"/>
      <c r="CE1195" s="28"/>
      <c r="CF1195" s="28"/>
      <c r="CG1195" s="28"/>
      <c r="CL1195" s="193"/>
      <c r="CN1195" s="28"/>
      <c r="CO1195" s="28"/>
      <c r="CP1195" s="28"/>
      <c r="CU1195" s="193"/>
      <c r="CW1195" s="28"/>
      <c r="CX1195" s="28"/>
      <c r="CY1195" s="28"/>
      <c r="DD1195" s="193"/>
      <c r="DF1195" s="28"/>
      <c r="DG1195" s="28"/>
      <c r="DH1195" s="28"/>
      <c r="DM1195" s="193"/>
      <c r="DO1195" s="28"/>
      <c r="DP1195" s="28"/>
      <c r="DQ1195" s="28"/>
      <c r="DV1195" s="193"/>
      <c r="DX1195" s="28"/>
      <c r="DY1195" s="28"/>
      <c r="DZ1195" s="28"/>
      <c r="EE1195" s="193"/>
      <c r="EG1195" s="28"/>
      <c r="EH1195" s="28"/>
      <c r="EI1195" s="28"/>
      <c r="EN1195" s="193"/>
      <c r="EP1195" s="28"/>
      <c r="EQ1195" s="28"/>
      <c r="ER1195" s="28"/>
      <c r="EW1195" s="193"/>
      <c r="EY1195" s="28"/>
      <c r="EZ1195" s="28"/>
      <c r="FA1195" s="28"/>
      <c r="FF1195" s="193"/>
      <c r="FH1195" s="28"/>
      <c r="FI1195" s="28"/>
      <c r="FJ1195" s="28"/>
      <c r="FO1195" s="193"/>
      <c r="FQ1195" s="28"/>
      <c r="FR1195" s="28"/>
      <c r="FS1195" s="28"/>
      <c r="FX1195" s="193"/>
      <c r="FZ1195" s="28"/>
      <c r="GA1195" s="28"/>
      <c r="GB1195" s="28"/>
      <c r="GG1195" s="193"/>
      <c r="GI1195" s="28"/>
      <c r="GJ1195" s="28"/>
      <c r="GK1195" s="28"/>
      <c r="GP1195" s="193"/>
      <c r="GR1195" s="28"/>
      <c r="GS1195" s="28"/>
      <c r="GT1195" s="28"/>
      <c r="GY1195" s="193"/>
      <c r="HA1195" s="28"/>
      <c r="HB1195" s="28"/>
      <c r="HC1195" s="28"/>
      <c r="HH1195" s="193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311" t="s">
        <v>622</v>
      </c>
      <c r="B1196" s="378"/>
      <c r="C1196" s="378"/>
      <c r="D1196" s="376" t="s">
        <v>137</v>
      </c>
      <c r="E1196" s="50">
        <f>COUNTIF($A$712:$BAG$785,A1196)</f>
        <v>3</v>
      </c>
      <c r="F1196" s="279">
        <f>SUM(G1196:K1196)</f>
        <v>15</v>
      </c>
      <c r="H1196" s="50">
        <v>15</v>
      </c>
      <c r="N1196" s="28"/>
      <c r="R1196" s="193"/>
      <c r="T1196" s="28"/>
      <c r="U1196" s="28"/>
      <c r="V1196" s="28"/>
      <c r="AA1196" s="193"/>
      <c r="AC1196" s="28"/>
      <c r="AD1196" s="28"/>
      <c r="AE1196" s="28"/>
      <c r="AJ1196" s="193"/>
      <c r="AL1196" s="28"/>
      <c r="AM1196" s="28"/>
      <c r="AN1196" s="28"/>
      <c r="AS1196" s="193"/>
      <c r="AU1196" s="28"/>
      <c r="AV1196" s="28"/>
      <c r="AW1196" s="28"/>
      <c r="BB1196" s="193"/>
      <c r="BD1196" s="28"/>
      <c r="BE1196" s="28"/>
      <c r="BF1196" s="28"/>
      <c r="BK1196" s="193"/>
      <c r="BM1196" s="28"/>
      <c r="BN1196" s="28"/>
      <c r="BO1196" s="28"/>
      <c r="BT1196" s="193"/>
      <c r="BV1196" s="28"/>
      <c r="BW1196" s="28"/>
      <c r="BX1196" s="28"/>
      <c r="CC1196" s="193"/>
      <c r="CE1196" s="28"/>
      <c r="CF1196" s="28"/>
      <c r="CG1196" s="28"/>
      <c r="CL1196" s="193"/>
      <c r="CN1196" s="28"/>
      <c r="CO1196" s="28"/>
      <c r="CP1196" s="28"/>
      <c r="CU1196" s="193"/>
      <c r="CW1196" s="28"/>
      <c r="CX1196" s="28"/>
      <c r="CY1196" s="28"/>
      <c r="DD1196" s="193"/>
      <c r="DF1196" s="28"/>
      <c r="DG1196" s="28"/>
      <c r="DH1196" s="28"/>
      <c r="DM1196" s="193"/>
      <c r="DO1196" s="28"/>
      <c r="DP1196" s="28"/>
      <c r="DQ1196" s="28"/>
      <c r="DV1196" s="193"/>
      <c r="DX1196" s="28"/>
      <c r="DY1196" s="28"/>
      <c r="DZ1196" s="28"/>
      <c r="EE1196" s="193"/>
      <c r="EG1196" s="28"/>
      <c r="EH1196" s="28"/>
      <c r="EI1196" s="28"/>
      <c r="EN1196" s="193"/>
      <c r="EP1196" s="28"/>
      <c r="EQ1196" s="28"/>
      <c r="ER1196" s="28"/>
      <c r="EW1196" s="193"/>
      <c r="EY1196" s="28"/>
      <c r="EZ1196" s="28"/>
      <c r="FA1196" s="28"/>
      <c r="FF1196" s="193"/>
      <c r="FH1196" s="28"/>
      <c r="FI1196" s="28"/>
      <c r="FJ1196" s="28"/>
      <c r="FO1196" s="193"/>
      <c r="FQ1196" s="28"/>
      <c r="FR1196" s="28"/>
      <c r="FS1196" s="28"/>
      <c r="FX1196" s="193"/>
      <c r="FZ1196" s="28"/>
      <c r="GA1196" s="28"/>
      <c r="GB1196" s="28"/>
      <c r="GG1196" s="193"/>
      <c r="GI1196" s="28"/>
      <c r="GJ1196" s="28"/>
      <c r="GK1196" s="28"/>
      <c r="GP1196" s="193"/>
      <c r="GR1196" s="28"/>
      <c r="GS1196" s="28"/>
      <c r="GT1196" s="28"/>
      <c r="GY1196" s="193"/>
      <c r="HA1196" s="28"/>
      <c r="HB1196" s="28"/>
      <c r="HC1196" s="28"/>
      <c r="HH1196" s="193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205" t="s">
        <v>3558</v>
      </c>
      <c r="B1197" s="28"/>
      <c r="C1197" s="28"/>
      <c r="D1197" s="376" t="s">
        <v>129</v>
      </c>
      <c r="E1197" s="50">
        <f>COUNTIF($A$712:$BAG$785,A1197)</f>
        <v>0</v>
      </c>
      <c r="F1197" s="279">
        <f>SUM(G1197:K1197)</f>
        <v>0</v>
      </c>
      <c r="N1197" s="28"/>
      <c r="R1197" s="193"/>
      <c r="T1197" s="28"/>
      <c r="U1197" s="28"/>
      <c r="V1197" s="28"/>
      <c r="AA1197" s="193"/>
      <c r="AC1197" s="28"/>
      <c r="AD1197" s="28"/>
      <c r="AE1197" s="28"/>
      <c r="AJ1197" s="193"/>
      <c r="AL1197" s="28"/>
      <c r="AM1197" s="28"/>
      <c r="AN1197" s="28"/>
      <c r="AS1197" s="193"/>
      <c r="AU1197" s="28"/>
      <c r="AV1197" s="28"/>
      <c r="AW1197" s="28"/>
      <c r="BB1197" s="193"/>
      <c r="BD1197" s="28"/>
      <c r="BE1197" s="28"/>
      <c r="BF1197" s="28"/>
      <c r="BK1197" s="193"/>
      <c r="BM1197" s="28"/>
      <c r="BN1197" s="28"/>
      <c r="BO1197" s="28"/>
      <c r="BT1197" s="193"/>
      <c r="BV1197" s="28"/>
      <c r="BW1197" s="28"/>
      <c r="BX1197" s="28"/>
      <c r="CC1197" s="193"/>
      <c r="CE1197" s="28"/>
      <c r="CF1197" s="28"/>
      <c r="CG1197" s="28"/>
      <c r="CL1197" s="193"/>
      <c r="CN1197" s="28"/>
      <c r="CO1197" s="28"/>
      <c r="CP1197" s="28"/>
      <c r="CU1197" s="193"/>
      <c r="CW1197" s="28"/>
      <c r="CX1197" s="28"/>
      <c r="CY1197" s="28"/>
      <c r="DD1197" s="193"/>
      <c r="DF1197" s="28"/>
      <c r="DG1197" s="28"/>
      <c r="DH1197" s="28"/>
      <c r="DM1197" s="193"/>
      <c r="DO1197" s="28"/>
      <c r="DP1197" s="28"/>
      <c r="DQ1197" s="28"/>
      <c r="DV1197" s="193"/>
      <c r="DX1197" s="28"/>
      <c r="DY1197" s="28"/>
      <c r="DZ1197" s="28"/>
      <c r="EE1197" s="193"/>
      <c r="EG1197" s="28"/>
      <c r="EH1197" s="28"/>
      <c r="EI1197" s="28"/>
      <c r="EN1197" s="193"/>
      <c r="EP1197" s="28"/>
      <c r="EQ1197" s="28"/>
      <c r="ER1197" s="28"/>
      <c r="EW1197" s="193"/>
      <c r="EY1197" s="28"/>
      <c r="EZ1197" s="28"/>
      <c r="FA1197" s="28"/>
      <c r="FF1197" s="193"/>
      <c r="FH1197" s="28"/>
      <c r="FI1197" s="28"/>
      <c r="FJ1197" s="28"/>
      <c r="FO1197" s="193"/>
      <c r="FQ1197" s="28"/>
      <c r="FR1197" s="28"/>
      <c r="FS1197" s="28"/>
      <c r="FX1197" s="193"/>
      <c r="FZ1197" s="28"/>
      <c r="GA1197" s="28"/>
      <c r="GB1197" s="28"/>
      <c r="GG1197" s="193"/>
      <c r="GI1197" s="28"/>
      <c r="GJ1197" s="28"/>
      <c r="GK1197" s="28"/>
      <c r="GP1197" s="193"/>
      <c r="GR1197" s="28"/>
      <c r="GS1197" s="28"/>
      <c r="GT1197" s="28"/>
      <c r="GY1197" s="193"/>
      <c r="HA1197" s="28"/>
      <c r="HB1197" s="28"/>
      <c r="HC1197" s="28"/>
      <c r="HH1197" s="193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205" t="s">
        <v>3839</v>
      </c>
      <c r="B1198" s="39"/>
      <c r="C1198" s="39"/>
      <c r="D1198" s="376" t="s">
        <v>129</v>
      </c>
      <c r="E1198" s="50">
        <f>COUNTIF($A$712:$BAG$785,A1198)</f>
        <v>0</v>
      </c>
      <c r="F1198" s="279">
        <f>SUM(G1198:K1198)</f>
        <v>0</v>
      </c>
      <c r="H1198" s="402"/>
      <c r="I1198" s="402"/>
      <c r="N1198" s="28"/>
      <c r="R1198" s="193"/>
      <c r="T1198" s="28"/>
      <c r="U1198" s="28"/>
      <c r="V1198" s="28"/>
      <c r="AA1198" s="193"/>
      <c r="AC1198" s="28"/>
      <c r="AD1198" s="28"/>
      <c r="AE1198" s="28"/>
      <c r="AJ1198" s="193"/>
      <c r="AL1198" s="28"/>
      <c r="AM1198" s="28"/>
      <c r="AN1198" s="28"/>
      <c r="AS1198" s="193"/>
      <c r="AU1198" s="28"/>
      <c r="AV1198" s="28"/>
      <c r="AW1198" s="28"/>
      <c r="BB1198" s="193"/>
      <c r="BD1198" s="28"/>
      <c r="BE1198" s="28"/>
      <c r="BF1198" s="28"/>
      <c r="BK1198" s="193"/>
      <c r="BM1198" s="28"/>
      <c r="BN1198" s="28"/>
      <c r="BO1198" s="28"/>
      <c r="BT1198" s="193"/>
      <c r="BV1198" s="28"/>
      <c r="BW1198" s="28"/>
      <c r="BX1198" s="28"/>
      <c r="CC1198" s="193"/>
      <c r="CE1198" s="28"/>
      <c r="CF1198" s="28"/>
      <c r="CG1198" s="28"/>
      <c r="CL1198" s="193"/>
      <c r="CN1198" s="28"/>
      <c r="CO1198" s="28"/>
      <c r="CP1198" s="28"/>
      <c r="CU1198" s="193"/>
      <c r="CW1198" s="28"/>
      <c r="CX1198" s="28"/>
      <c r="CY1198" s="28"/>
      <c r="DD1198" s="193"/>
      <c r="DF1198" s="28"/>
      <c r="DG1198" s="28"/>
      <c r="DH1198" s="28"/>
      <c r="DM1198" s="193"/>
      <c r="DO1198" s="28"/>
      <c r="DP1198" s="28"/>
      <c r="DQ1198" s="28"/>
      <c r="DV1198" s="193"/>
      <c r="DX1198" s="28"/>
      <c r="DY1198" s="28"/>
      <c r="DZ1198" s="28"/>
      <c r="EE1198" s="193"/>
      <c r="EG1198" s="28"/>
      <c r="EH1198" s="28"/>
      <c r="EI1198" s="28"/>
      <c r="EN1198" s="193"/>
      <c r="EP1198" s="28"/>
      <c r="EQ1198" s="28"/>
      <c r="ER1198" s="28"/>
      <c r="EW1198" s="193"/>
      <c r="EY1198" s="28"/>
      <c r="EZ1198" s="28"/>
      <c r="FA1198" s="28"/>
      <c r="FF1198" s="193"/>
      <c r="FH1198" s="28"/>
      <c r="FI1198" s="28"/>
      <c r="FJ1198" s="28"/>
      <c r="FO1198" s="193"/>
      <c r="FQ1198" s="28"/>
      <c r="FR1198" s="28"/>
      <c r="FS1198" s="28"/>
      <c r="FX1198" s="193"/>
      <c r="FZ1198" s="28"/>
      <c r="GA1198" s="28"/>
      <c r="GB1198" s="28"/>
      <c r="GG1198" s="193"/>
      <c r="GI1198" s="28"/>
      <c r="GJ1198" s="28"/>
      <c r="GK1198" s="28"/>
      <c r="GP1198" s="193"/>
      <c r="GR1198" s="28"/>
      <c r="GS1198" s="28"/>
      <c r="GT1198" s="28"/>
      <c r="GY1198" s="193"/>
      <c r="HA1198" s="28"/>
      <c r="HB1198" s="28"/>
      <c r="HC1198" s="28"/>
      <c r="HH1198" s="193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5" t="s">
        <v>3101</v>
      </c>
      <c r="B1199" s="39"/>
      <c r="C1199" s="39"/>
      <c r="D1199" s="376" t="s">
        <v>129</v>
      </c>
      <c r="E1199" s="50">
        <f>COUNTIF($A$712:$BAG$785,A1199)</f>
        <v>0</v>
      </c>
      <c r="F1199" s="279">
        <f>SUM(G1199:K1199)</f>
        <v>0</v>
      </c>
      <c r="H1199" s="402"/>
      <c r="I1199" s="402"/>
      <c r="N1199" s="28"/>
      <c r="R1199" s="193"/>
      <c r="T1199" s="28"/>
      <c r="U1199" s="28"/>
      <c r="V1199" s="28"/>
      <c r="AA1199" s="193"/>
      <c r="AC1199" s="28"/>
      <c r="AD1199" s="28"/>
      <c r="AE1199" s="28"/>
      <c r="AJ1199" s="193"/>
      <c r="AL1199" s="28"/>
      <c r="AM1199" s="28"/>
      <c r="AN1199" s="28"/>
      <c r="AS1199" s="193"/>
      <c r="AU1199" s="28"/>
      <c r="AV1199" s="28"/>
      <c r="AW1199" s="28"/>
      <c r="BB1199" s="193"/>
      <c r="BD1199" s="28"/>
      <c r="BE1199" s="28"/>
      <c r="BF1199" s="28"/>
      <c r="BK1199" s="193"/>
      <c r="BM1199" s="28"/>
      <c r="BN1199" s="28"/>
      <c r="BO1199" s="28"/>
      <c r="BT1199" s="193"/>
      <c r="BV1199" s="28"/>
      <c r="BW1199" s="28"/>
      <c r="BX1199" s="28"/>
      <c r="CC1199" s="193"/>
      <c r="CE1199" s="28"/>
      <c r="CF1199" s="28"/>
      <c r="CG1199" s="28"/>
      <c r="CL1199" s="193"/>
      <c r="CN1199" s="28"/>
      <c r="CO1199" s="28"/>
      <c r="CP1199" s="28"/>
      <c r="CU1199" s="193"/>
      <c r="CW1199" s="28"/>
      <c r="CX1199" s="28"/>
      <c r="CY1199" s="28"/>
      <c r="DD1199" s="193"/>
      <c r="DF1199" s="28"/>
      <c r="DG1199" s="28"/>
      <c r="DH1199" s="28"/>
      <c r="DM1199" s="193"/>
      <c r="DO1199" s="28"/>
      <c r="DP1199" s="28"/>
      <c r="DQ1199" s="28"/>
      <c r="DV1199" s="193"/>
      <c r="DX1199" s="28"/>
      <c r="DY1199" s="28"/>
      <c r="DZ1199" s="28"/>
      <c r="EE1199" s="193"/>
      <c r="EG1199" s="28"/>
      <c r="EH1199" s="28"/>
      <c r="EI1199" s="28"/>
      <c r="EN1199" s="193"/>
      <c r="EP1199" s="28"/>
      <c r="EQ1199" s="28"/>
      <c r="ER1199" s="28"/>
      <c r="EW1199" s="193"/>
      <c r="EY1199" s="28"/>
      <c r="EZ1199" s="28"/>
      <c r="FA1199" s="28"/>
      <c r="FF1199" s="193"/>
      <c r="FH1199" s="28"/>
      <c r="FI1199" s="28"/>
      <c r="FJ1199" s="28"/>
      <c r="FO1199" s="193"/>
      <c r="FQ1199" s="28"/>
      <c r="FR1199" s="28"/>
      <c r="FS1199" s="28"/>
      <c r="FX1199" s="193"/>
      <c r="FZ1199" s="28"/>
      <c r="GA1199" s="28"/>
      <c r="GB1199" s="28"/>
      <c r="GG1199" s="193"/>
      <c r="GI1199" s="28"/>
      <c r="GJ1199" s="28"/>
      <c r="GK1199" s="28"/>
      <c r="GP1199" s="193"/>
      <c r="GR1199" s="28"/>
      <c r="GS1199" s="28"/>
      <c r="GT1199" s="28"/>
      <c r="GY1199" s="193"/>
      <c r="HA1199" s="28"/>
      <c r="HB1199" s="28"/>
      <c r="HC1199" s="28"/>
      <c r="HH1199" s="193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5" t="s">
        <v>2249</v>
      </c>
      <c r="B1200" s="28"/>
      <c r="C1200" s="271"/>
      <c r="D1200" s="376" t="s">
        <v>132</v>
      </c>
      <c r="E1200" s="50">
        <f>COUNTIF($A$712:$BAG$785,A1200)</f>
        <v>36</v>
      </c>
      <c r="F1200" s="279">
        <f>SUM(G1200:K1200)</f>
        <v>0</v>
      </c>
      <c r="H1200" s="402"/>
      <c r="I1200" s="402"/>
      <c r="N1200" s="28"/>
      <c r="R1200" s="193"/>
      <c r="T1200" s="28"/>
      <c r="U1200" s="28"/>
      <c r="V1200" s="28"/>
      <c r="AA1200" s="193"/>
      <c r="AC1200" s="28"/>
      <c r="AD1200" s="28"/>
      <c r="AE1200" s="28"/>
      <c r="AJ1200" s="193"/>
      <c r="AL1200" s="28"/>
      <c r="AM1200" s="28"/>
      <c r="AN1200" s="28"/>
      <c r="AS1200" s="193"/>
      <c r="AU1200" s="28"/>
      <c r="AV1200" s="28"/>
      <c r="AW1200" s="28"/>
      <c r="BB1200" s="193"/>
      <c r="BD1200" s="28"/>
      <c r="BE1200" s="28"/>
      <c r="BF1200" s="28"/>
      <c r="BK1200" s="193"/>
      <c r="BM1200" s="28"/>
      <c r="BN1200" s="28"/>
      <c r="BO1200" s="28"/>
      <c r="BT1200" s="193"/>
      <c r="BV1200" s="28"/>
      <c r="BW1200" s="28"/>
      <c r="BX1200" s="28"/>
      <c r="CC1200" s="193"/>
      <c r="CE1200" s="28"/>
      <c r="CF1200" s="28"/>
      <c r="CG1200" s="28"/>
      <c r="CL1200" s="193"/>
      <c r="CN1200" s="28"/>
      <c r="CO1200" s="28"/>
      <c r="CP1200" s="28"/>
      <c r="CU1200" s="193"/>
      <c r="CW1200" s="28"/>
      <c r="CX1200" s="28"/>
      <c r="CY1200" s="28"/>
      <c r="DD1200" s="193"/>
      <c r="DF1200" s="28"/>
      <c r="DG1200" s="28"/>
      <c r="DH1200" s="28"/>
      <c r="DM1200" s="193"/>
      <c r="DO1200" s="28"/>
      <c r="DP1200" s="28"/>
      <c r="DQ1200" s="28"/>
      <c r="DV1200" s="193"/>
      <c r="DX1200" s="28"/>
      <c r="DY1200" s="28"/>
      <c r="DZ1200" s="28"/>
      <c r="EE1200" s="193"/>
      <c r="EG1200" s="28"/>
      <c r="EH1200" s="28"/>
      <c r="EI1200" s="28"/>
      <c r="EN1200" s="193"/>
      <c r="EP1200" s="28"/>
      <c r="EQ1200" s="28"/>
      <c r="ER1200" s="28"/>
      <c r="EW1200" s="193"/>
      <c r="EY1200" s="28"/>
      <c r="EZ1200" s="28"/>
      <c r="FA1200" s="28"/>
      <c r="FF1200" s="193"/>
      <c r="FH1200" s="28"/>
      <c r="FI1200" s="28"/>
      <c r="FJ1200" s="28"/>
      <c r="FO1200" s="193"/>
      <c r="FQ1200" s="28"/>
      <c r="FR1200" s="28"/>
      <c r="FS1200" s="28"/>
      <c r="FX1200" s="193"/>
      <c r="FZ1200" s="28"/>
      <c r="GA1200" s="28"/>
      <c r="GB1200" s="28"/>
      <c r="GG1200" s="193"/>
      <c r="GI1200" s="28"/>
      <c r="GJ1200" s="28"/>
      <c r="GK1200" s="28"/>
      <c r="GP1200" s="193"/>
      <c r="GR1200" s="28"/>
      <c r="GS1200" s="28"/>
      <c r="GT1200" s="28"/>
      <c r="GY1200" s="193"/>
      <c r="HA1200" s="28"/>
      <c r="HB1200" s="28"/>
      <c r="HC1200" s="28"/>
      <c r="HH1200" s="193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.75">
      <c r="A1201" s="311" t="s">
        <v>1171</v>
      </c>
      <c r="B1201" s="375"/>
      <c r="C1201" s="375"/>
      <c r="D1201" s="376" t="s">
        <v>134</v>
      </c>
      <c r="E1201" s="50">
        <f>COUNTIF($A$712:$BAG$785,A1201)</f>
        <v>51</v>
      </c>
      <c r="F1201" s="279">
        <f>SUM(G1201:K1201)</f>
        <v>0</v>
      </c>
      <c r="J1201" s="402"/>
      <c r="K1201" s="402"/>
      <c r="N1201" s="28"/>
      <c r="R1201" s="193"/>
      <c r="T1201" s="28"/>
      <c r="U1201" s="28"/>
      <c r="V1201" s="28"/>
      <c r="AA1201" s="193"/>
      <c r="AC1201" s="28"/>
      <c r="AD1201" s="28"/>
      <c r="AE1201" s="28"/>
      <c r="AJ1201" s="193"/>
      <c r="AL1201" s="28"/>
      <c r="AM1201" s="28"/>
      <c r="AN1201" s="28"/>
      <c r="AS1201" s="193"/>
      <c r="AU1201" s="28"/>
      <c r="AV1201" s="28"/>
      <c r="AW1201" s="28"/>
      <c r="BB1201" s="193"/>
      <c r="BD1201" s="28"/>
      <c r="BE1201" s="28"/>
      <c r="BF1201" s="28"/>
      <c r="BK1201" s="193"/>
      <c r="BM1201" s="28"/>
      <c r="BN1201" s="28"/>
      <c r="BO1201" s="28"/>
      <c r="BT1201" s="193"/>
      <c r="BV1201" s="28"/>
      <c r="BW1201" s="28"/>
      <c r="BX1201" s="28"/>
      <c r="CC1201" s="193"/>
      <c r="CE1201" s="28"/>
      <c r="CF1201" s="28"/>
      <c r="CG1201" s="28"/>
      <c r="CL1201" s="193"/>
      <c r="CN1201" s="28"/>
      <c r="CO1201" s="28"/>
      <c r="CP1201" s="28"/>
      <c r="CU1201" s="193"/>
      <c r="CW1201" s="28"/>
      <c r="CX1201" s="28"/>
      <c r="CY1201" s="28"/>
      <c r="DD1201" s="193"/>
      <c r="DF1201" s="28"/>
      <c r="DG1201" s="28"/>
      <c r="DH1201" s="28"/>
      <c r="DM1201" s="193"/>
      <c r="DO1201" s="28"/>
      <c r="DP1201" s="28"/>
      <c r="DQ1201" s="28"/>
      <c r="DV1201" s="193"/>
      <c r="DX1201" s="28"/>
      <c r="DY1201" s="28"/>
      <c r="DZ1201" s="28"/>
      <c r="EE1201" s="193"/>
      <c r="EG1201" s="28"/>
      <c r="EH1201" s="28"/>
      <c r="EI1201" s="28"/>
      <c r="EN1201" s="193"/>
      <c r="EP1201" s="28"/>
      <c r="EQ1201" s="28"/>
      <c r="ER1201" s="28"/>
      <c r="EW1201" s="193"/>
      <c r="EY1201" s="28"/>
      <c r="EZ1201" s="28"/>
      <c r="FA1201" s="28"/>
      <c r="FF1201" s="193"/>
      <c r="FH1201" s="28"/>
      <c r="FI1201" s="28"/>
      <c r="FJ1201" s="28"/>
      <c r="FO1201" s="193"/>
      <c r="FQ1201" s="28"/>
      <c r="FR1201" s="28"/>
      <c r="FS1201" s="28"/>
      <c r="FX1201" s="193"/>
      <c r="FZ1201" s="28"/>
      <c r="GA1201" s="28"/>
      <c r="GB1201" s="28"/>
      <c r="GG1201" s="193"/>
      <c r="GI1201" s="28"/>
      <c r="GJ1201" s="28"/>
      <c r="GK1201" s="28"/>
      <c r="GP1201" s="193"/>
      <c r="GR1201" s="28"/>
      <c r="GS1201" s="28"/>
      <c r="GT1201" s="28"/>
      <c r="GY1201" s="193"/>
      <c r="HA1201" s="28"/>
      <c r="HB1201" s="28"/>
      <c r="HC1201" s="28"/>
      <c r="HH1201" s="193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.75">
      <c r="A1202" s="205" t="s">
        <v>2336</v>
      </c>
      <c r="B1202" s="375"/>
      <c r="C1202" s="375"/>
      <c r="D1202" s="376" t="s">
        <v>133</v>
      </c>
      <c r="E1202" s="50">
        <f>COUNTIF($A$712:$BAG$785,A1202)</f>
        <v>56</v>
      </c>
      <c r="F1202" s="279">
        <f>SUM(G1202:K1202)</f>
        <v>0</v>
      </c>
      <c r="N1202" s="28"/>
      <c r="R1202" s="193"/>
      <c r="T1202" s="28"/>
      <c r="U1202" s="28"/>
      <c r="V1202" s="28"/>
      <c r="AA1202" s="193"/>
      <c r="AC1202" s="28"/>
      <c r="AD1202" s="28"/>
      <c r="AE1202" s="28"/>
      <c r="AJ1202" s="193"/>
      <c r="AL1202" s="28"/>
      <c r="AM1202" s="28"/>
      <c r="AN1202" s="28"/>
      <c r="AS1202" s="193"/>
      <c r="AU1202" s="28"/>
      <c r="AV1202" s="28"/>
      <c r="AW1202" s="28"/>
      <c r="BB1202" s="193"/>
      <c r="BD1202" s="28"/>
      <c r="BE1202" s="28"/>
      <c r="BF1202" s="28"/>
      <c r="BK1202" s="193"/>
      <c r="BM1202" s="28"/>
      <c r="BN1202" s="28"/>
      <c r="BO1202" s="28"/>
      <c r="BT1202" s="193"/>
      <c r="BV1202" s="28"/>
      <c r="BW1202" s="28"/>
      <c r="BX1202" s="28"/>
      <c r="CC1202" s="193"/>
      <c r="CE1202" s="28"/>
      <c r="CF1202" s="28"/>
      <c r="CG1202" s="28"/>
      <c r="CL1202" s="193"/>
      <c r="CN1202" s="28"/>
      <c r="CO1202" s="28"/>
      <c r="CP1202" s="28"/>
      <c r="CU1202" s="193"/>
      <c r="CW1202" s="28"/>
      <c r="CX1202" s="28"/>
      <c r="CY1202" s="28"/>
      <c r="DD1202" s="193"/>
      <c r="DF1202" s="28"/>
      <c r="DG1202" s="28"/>
      <c r="DH1202" s="28"/>
      <c r="DM1202" s="193"/>
      <c r="DO1202" s="28"/>
      <c r="DP1202" s="28"/>
      <c r="DQ1202" s="28"/>
      <c r="DV1202" s="193"/>
      <c r="DX1202" s="28"/>
      <c r="DY1202" s="28"/>
      <c r="DZ1202" s="28"/>
      <c r="EE1202" s="193"/>
      <c r="EG1202" s="28"/>
      <c r="EH1202" s="28"/>
      <c r="EI1202" s="28"/>
      <c r="EN1202" s="193"/>
      <c r="EP1202" s="28"/>
      <c r="EQ1202" s="28"/>
      <c r="ER1202" s="28"/>
      <c r="EW1202" s="193"/>
      <c r="EY1202" s="28"/>
      <c r="EZ1202" s="28"/>
      <c r="FA1202" s="28"/>
      <c r="FF1202" s="193"/>
      <c r="FH1202" s="28"/>
      <c r="FI1202" s="28"/>
      <c r="FJ1202" s="28"/>
      <c r="FO1202" s="193"/>
      <c r="FQ1202" s="28"/>
      <c r="FR1202" s="28"/>
      <c r="FS1202" s="28"/>
      <c r="FX1202" s="193"/>
      <c r="FZ1202" s="28"/>
      <c r="GA1202" s="28"/>
      <c r="GB1202" s="28"/>
      <c r="GG1202" s="193"/>
      <c r="GI1202" s="28"/>
      <c r="GJ1202" s="28"/>
      <c r="GK1202" s="28"/>
      <c r="GP1202" s="193"/>
      <c r="GR1202" s="28"/>
      <c r="GS1202" s="28"/>
      <c r="GT1202" s="28"/>
      <c r="GY1202" s="193"/>
      <c r="HA1202" s="28"/>
      <c r="HB1202" s="28"/>
      <c r="HC1202" s="28"/>
      <c r="HH1202" s="193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11" t="s">
        <v>1605</v>
      </c>
      <c r="B1203" s="378"/>
      <c r="C1203" s="378"/>
      <c r="D1203" s="376" t="s">
        <v>130</v>
      </c>
      <c r="E1203" s="50">
        <f>COUNTIF($A$712:$BAG$785,A1203)</f>
        <v>1</v>
      </c>
      <c r="F1203" s="279">
        <f>SUM(G1203:K1203)</f>
        <v>0</v>
      </c>
      <c r="N1203" s="28"/>
      <c r="R1203" s="193"/>
      <c r="T1203" s="28"/>
      <c r="U1203" s="28"/>
      <c r="V1203" s="28"/>
      <c r="AA1203" s="193"/>
      <c r="AC1203" s="28"/>
      <c r="AD1203" s="28"/>
      <c r="AE1203" s="28"/>
      <c r="AJ1203" s="193"/>
      <c r="AL1203" s="28"/>
      <c r="AM1203" s="28"/>
      <c r="AN1203" s="28"/>
      <c r="AS1203" s="193"/>
      <c r="AU1203" s="28"/>
      <c r="AV1203" s="28"/>
      <c r="AW1203" s="28"/>
      <c r="BB1203" s="193"/>
      <c r="BD1203" s="28"/>
      <c r="BE1203" s="28"/>
      <c r="BF1203" s="28"/>
      <c r="BK1203" s="193"/>
      <c r="BM1203" s="28"/>
      <c r="BN1203" s="28"/>
      <c r="BO1203" s="28"/>
      <c r="BT1203" s="193"/>
      <c r="BV1203" s="28"/>
      <c r="BW1203" s="28"/>
      <c r="BX1203" s="28"/>
      <c r="CC1203" s="193"/>
      <c r="CE1203" s="28"/>
      <c r="CF1203" s="28"/>
      <c r="CG1203" s="28"/>
      <c r="CL1203" s="193"/>
      <c r="CN1203" s="28"/>
      <c r="CO1203" s="28"/>
      <c r="CP1203" s="28"/>
      <c r="CU1203" s="193"/>
      <c r="CW1203" s="28"/>
      <c r="CX1203" s="28"/>
      <c r="CY1203" s="28"/>
      <c r="DD1203" s="193"/>
      <c r="DF1203" s="28"/>
      <c r="DG1203" s="28"/>
      <c r="DH1203" s="28"/>
      <c r="DM1203" s="193"/>
      <c r="DO1203" s="28"/>
      <c r="DP1203" s="28"/>
      <c r="DQ1203" s="28"/>
      <c r="DV1203" s="193"/>
      <c r="DX1203" s="28"/>
      <c r="DY1203" s="28"/>
      <c r="DZ1203" s="28"/>
      <c r="EE1203" s="193"/>
      <c r="EG1203" s="28"/>
      <c r="EH1203" s="28"/>
      <c r="EI1203" s="28"/>
      <c r="EN1203" s="193"/>
      <c r="EP1203" s="28"/>
      <c r="EQ1203" s="28"/>
      <c r="ER1203" s="28"/>
      <c r="EW1203" s="193"/>
      <c r="EY1203" s="28"/>
      <c r="EZ1203" s="28"/>
      <c r="FA1203" s="28"/>
      <c r="FF1203" s="193"/>
      <c r="FH1203" s="28"/>
      <c r="FI1203" s="28"/>
      <c r="FJ1203" s="28"/>
      <c r="FO1203" s="193"/>
      <c r="FQ1203" s="28"/>
      <c r="FR1203" s="28"/>
      <c r="FS1203" s="28"/>
      <c r="FX1203" s="193"/>
      <c r="FZ1203" s="28"/>
      <c r="GA1203" s="28"/>
      <c r="GB1203" s="28"/>
      <c r="GG1203" s="193"/>
      <c r="GI1203" s="28"/>
      <c r="GJ1203" s="28"/>
      <c r="GK1203" s="28"/>
      <c r="GP1203" s="193"/>
      <c r="GR1203" s="28"/>
      <c r="GS1203" s="28"/>
      <c r="GT1203" s="28"/>
      <c r="GY1203" s="193"/>
      <c r="HA1203" s="28"/>
      <c r="HB1203" s="28"/>
      <c r="HC1203" s="28"/>
      <c r="HH1203" s="193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205" t="s">
        <v>2734</v>
      </c>
      <c r="B1204" s="39"/>
      <c r="C1204" s="39"/>
      <c r="D1204" s="376" t="s">
        <v>130</v>
      </c>
      <c r="E1204" s="50">
        <f>COUNTIF($A$712:$BAG$785,A1204)</f>
        <v>7</v>
      </c>
      <c r="F1204" s="279">
        <f>SUM(G1204:K1204)</f>
        <v>0</v>
      </c>
      <c r="N1204" s="28"/>
      <c r="R1204" s="193"/>
      <c r="T1204" s="28"/>
      <c r="U1204" s="28"/>
      <c r="V1204" s="28"/>
      <c r="AA1204" s="193"/>
      <c r="AC1204" s="28"/>
      <c r="AD1204" s="28"/>
      <c r="AE1204" s="28"/>
      <c r="AJ1204" s="193"/>
      <c r="AL1204" s="28"/>
      <c r="AM1204" s="28"/>
      <c r="AN1204" s="28"/>
      <c r="AS1204" s="193"/>
      <c r="AU1204" s="28"/>
      <c r="AV1204" s="28"/>
      <c r="AW1204" s="28"/>
      <c r="BB1204" s="193"/>
      <c r="BD1204" s="28"/>
      <c r="BE1204" s="28"/>
      <c r="BF1204" s="28"/>
      <c r="BK1204" s="193"/>
      <c r="BM1204" s="28"/>
      <c r="BN1204" s="28"/>
      <c r="BO1204" s="28"/>
      <c r="BT1204" s="193"/>
      <c r="BV1204" s="28"/>
      <c r="BW1204" s="28"/>
      <c r="BX1204" s="28"/>
      <c r="CC1204" s="193"/>
      <c r="CE1204" s="28"/>
      <c r="CF1204" s="28"/>
      <c r="CG1204" s="28"/>
      <c r="CL1204" s="193"/>
      <c r="CN1204" s="28"/>
      <c r="CO1204" s="28"/>
      <c r="CP1204" s="28"/>
      <c r="CU1204" s="193"/>
      <c r="CW1204" s="28"/>
      <c r="CX1204" s="28"/>
      <c r="CY1204" s="28"/>
      <c r="DD1204" s="193"/>
      <c r="DF1204" s="28"/>
      <c r="DG1204" s="28"/>
      <c r="DH1204" s="28"/>
      <c r="DM1204" s="193"/>
      <c r="DO1204" s="28"/>
      <c r="DP1204" s="28"/>
      <c r="DQ1204" s="28"/>
      <c r="DV1204" s="193"/>
      <c r="DX1204" s="28"/>
      <c r="DY1204" s="28"/>
      <c r="DZ1204" s="28"/>
      <c r="EE1204" s="193"/>
      <c r="EG1204" s="28"/>
      <c r="EH1204" s="28"/>
      <c r="EI1204" s="28"/>
      <c r="EN1204" s="193"/>
      <c r="EP1204" s="28"/>
      <c r="EQ1204" s="28"/>
      <c r="ER1204" s="28"/>
      <c r="EW1204" s="193"/>
      <c r="EY1204" s="28"/>
      <c r="EZ1204" s="28"/>
      <c r="FA1204" s="28"/>
      <c r="FF1204" s="193"/>
      <c r="FH1204" s="28"/>
      <c r="FI1204" s="28"/>
      <c r="FJ1204" s="28"/>
      <c r="FO1204" s="193"/>
      <c r="FQ1204" s="28"/>
      <c r="FR1204" s="28"/>
      <c r="FS1204" s="28"/>
      <c r="FX1204" s="193"/>
      <c r="FZ1204" s="28"/>
      <c r="GA1204" s="28"/>
      <c r="GB1204" s="28"/>
      <c r="GG1204" s="193"/>
      <c r="GI1204" s="28"/>
      <c r="GJ1204" s="28"/>
      <c r="GK1204" s="28"/>
      <c r="GP1204" s="193"/>
      <c r="GR1204" s="28"/>
      <c r="GS1204" s="28"/>
      <c r="GT1204" s="28"/>
      <c r="GY1204" s="193"/>
      <c r="HA1204" s="28"/>
      <c r="HB1204" s="28"/>
      <c r="HC1204" s="28"/>
      <c r="HH1204" s="193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5" t="s">
        <v>3034</v>
      </c>
      <c r="B1205" s="39"/>
      <c r="C1205" s="39"/>
      <c r="D1205" s="376" t="s">
        <v>129</v>
      </c>
      <c r="E1205" s="50">
        <f>COUNTIF($A$712:$BAG$785,A1205)</f>
        <v>0</v>
      </c>
      <c r="F1205" s="279">
        <f>SUM(G1205:K1205)</f>
        <v>0</v>
      </c>
      <c r="H1205" s="402"/>
      <c r="I1205" s="402"/>
      <c r="N1205" s="28"/>
      <c r="R1205" s="193"/>
      <c r="T1205" s="28"/>
      <c r="U1205" s="28"/>
      <c r="V1205" s="28"/>
      <c r="AA1205" s="193"/>
      <c r="AC1205" s="28"/>
      <c r="AD1205" s="28"/>
      <c r="AE1205" s="28"/>
      <c r="AJ1205" s="193"/>
      <c r="AL1205" s="28"/>
      <c r="AM1205" s="28"/>
      <c r="AN1205" s="28"/>
      <c r="AS1205" s="193"/>
      <c r="AU1205" s="28"/>
      <c r="AV1205" s="28"/>
      <c r="AW1205" s="28"/>
      <c r="BB1205" s="193"/>
      <c r="BD1205" s="28"/>
      <c r="BE1205" s="28"/>
      <c r="BF1205" s="28"/>
      <c r="BK1205" s="193"/>
      <c r="BM1205" s="28"/>
      <c r="BN1205" s="28"/>
      <c r="BO1205" s="28"/>
      <c r="BT1205" s="193"/>
      <c r="BV1205" s="28"/>
      <c r="BW1205" s="28"/>
      <c r="BX1205" s="28"/>
      <c r="CC1205" s="193"/>
      <c r="CE1205" s="28"/>
      <c r="CF1205" s="28"/>
      <c r="CG1205" s="28"/>
      <c r="CL1205" s="193"/>
      <c r="CN1205" s="28"/>
      <c r="CO1205" s="28"/>
      <c r="CP1205" s="28"/>
      <c r="CU1205" s="193"/>
      <c r="CW1205" s="28"/>
      <c r="CX1205" s="28"/>
      <c r="CY1205" s="28"/>
      <c r="DD1205" s="193"/>
      <c r="DF1205" s="28"/>
      <c r="DG1205" s="28"/>
      <c r="DH1205" s="28"/>
      <c r="DM1205" s="193"/>
      <c r="DO1205" s="28"/>
      <c r="DP1205" s="28"/>
      <c r="DQ1205" s="28"/>
      <c r="DV1205" s="193"/>
      <c r="DX1205" s="28"/>
      <c r="DY1205" s="28"/>
      <c r="DZ1205" s="28"/>
      <c r="EE1205" s="193"/>
      <c r="EG1205" s="28"/>
      <c r="EH1205" s="28"/>
      <c r="EI1205" s="28"/>
      <c r="EN1205" s="193"/>
      <c r="EP1205" s="28"/>
      <c r="EQ1205" s="28"/>
      <c r="ER1205" s="28"/>
      <c r="EW1205" s="193"/>
      <c r="EY1205" s="28"/>
      <c r="EZ1205" s="28"/>
      <c r="FA1205" s="28"/>
      <c r="FF1205" s="193"/>
      <c r="FH1205" s="28"/>
      <c r="FI1205" s="28"/>
      <c r="FJ1205" s="28"/>
      <c r="FO1205" s="193"/>
      <c r="FQ1205" s="28"/>
      <c r="FR1205" s="28"/>
      <c r="FS1205" s="28"/>
      <c r="FX1205" s="193"/>
      <c r="FZ1205" s="28"/>
      <c r="GA1205" s="28"/>
      <c r="GB1205" s="28"/>
      <c r="GG1205" s="193"/>
      <c r="GI1205" s="28"/>
      <c r="GJ1205" s="28"/>
      <c r="GK1205" s="28"/>
      <c r="GP1205" s="193"/>
      <c r="GR1205" s="28"/>
      <c r="GS1205" s="28"/>
      <c r="GT1205" s="28"/>
      <c r="GY1205" s="193"/>
      <c r="HA1205" s="28"/>
      <c r="HB1205" s="28"/>
      <c r="HC1205" s="28"/>
      <c r="HH1205" s="193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5" t="s">
        <v>2353</v>
      </c>
      <c r="B1206" s="28"/>
      <c r="C1206" s="28"/>
      <c r="D1206" s="376" t="s">
        <v>129</v>
      </c>
      <c r="E1206" s="50">
        <f>COUNTIF($A$712:$BAG$785,A1206)</f>
        <v>1</v>
      </c>
      <c r="F1206" s="279">
        <f>SUM(G1206:K1206)</f>
        <v>0</v>
      </c>
      <c r="H1206" s="402"/>
      <c r="I1206" s="402"/>
      <c r="N1206" s="28"/>
      <c r="R1206" s="193"/>
      <c r="T1206" s="28"/>
      <c r="U1206" s="28"/>
      <c r="V1206" s="28"/>
      <c r="AA1206" s="193"/>
      <c r="AC1206" s="28"/>
      <c r="AD1206" s="28"/>
      <c r="AE1206" s="28"/>
      <c r="AJ1206" s="193"/>
      <c r="AL1206" s="28"/>
      <c r="AM1206" s="28"/>
      <c r="AN1206" s="28"/>
      <c r="AS1206" s="193"/>
      <c r="AU1206" s="28"/>
      <c r="AV1206" s="28"/>
      <c r="AW1206" s="28"/>
      <c r="BB1206" s="193"/>
      <c r="BD1206" s="28"/>
      <c r="BE1206" s="28"/>
      <c r="BF1206" s="28"/>
      <c r="BK1206" s="193"/>
      <c r="BM1206" s="28"/>
      <c r="BN1206" s="28"/>
      <c r="BO1206" s="28"/>
      <c r="BT1206" s="193"/>
      <c r="BV1206" s="28"/>
      <c r="BW1206" s="28"/>
      <c r="BX1206" s="28"/>
      <c r="CC1206" s="193"/>
      <c r="CE1206" s="28"/>
      <c r="CF1206" s="28"/>
      <c r="CG1206" s="28"/>
      <c r="CL1206" s="193"/>
      <c r="CN1206" s="28"/>
      <c r="CO1206" s="28"/>
      <c r="CP1206" s="28"/>
      <c r="CU1206" s="193"/>
      <c r="CW1206" s="28"/>
      <c r="CX1206" s="28"/>
      <c r="CY1206" s="28"/>
      <c r="DD1206" s="193"/>
      <c r="DF1206" s="28"/>
      <c r="DG1206" s="28"/>
      <c r="DH1206" s="28"/>
      <c r="DM1206" s="193"/>
      <c r="DO1206" s="28"/>
      <c r="DP1206" s="28"/>
      <c r="DQ1206" s="28"/>
      <c r="DV1206" s="193"/>
      <c r="DX1206" s="28"/>
      <c r="DY1206" s="28"/>
      <c r="DZ1206" s="28"/>
      <c r="EE1206" s="193"/>
      <c r="EG1206" s="28"/>
      <c r="EH1206" s="28"/>
      <c r="EI1206" s="28"/>
      <c r="EN1206" s="193"/>
      <c r="EP1206" s="28"/>
      <c r="EQ1206" s="28"/>
      <c r="ER1206" s="28"/>
      <c r="EW1206" s="193"/>
      <c r="EY1206" s="28"/>
      <c r="EZ1206" s="28"/>
      <c r="FA1206" s="28"/>
      <c r="FF1206" s="193"/>
      <c r="FH1206" s="28"/>
      <c r="FI1206" s="28"/>
      <c r="FJ1206" s="28"/>
      <c r="FO1206" s="193"/>
      <c r="FQ1206" s="28"/>
      <c r="FR1206" s="28"/>
      <c r="FS1206" s="28"/>
      <c r="FX1206" s="193"/>
      <c r="FZ1206" s="28"/>
      <c r="GA1206" s="28"/>
      <c r="GB1206" s="28"/>
      <c r="GG1206" s="193"/>
      <c r="GI1206" s="28"/>
      <c r="GJ1206" s="28"/>
      <c r="GK1206" s="28"/>
      <c r="GP1206" s="193"/>
      <c r="GR1206" s="28"/>
      <c r="GS1206" s="28"/>
      <c r="GT1206" s="28"/>
      <c r="GY1206" s="193"/>
      <c r="HA1206" s="28"/>
      <c r="HB1206" s="28"/>
      <c r="HC1206" s="28"/>
      <c r="HH1206" s="193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">
      <c r="A1207" s="311" t="s">
        <v>532</v>
      </c>
      <c r="B1207" s="28"/>
      <c r="C1207" s="271"/>
      <c r="D1207" s="1" t="s">
        <v>131</v>
      </c>
      <c r="E1207" s="50">
        <f>COUNTIF($A$712:$BAG$785,A1207)</f>
        <v>1</v>
      </c>
      <c r="F1207" s="279">
        <f>SUM(G1207:K1207)</f>
        <v>0</v>
      </c>
      <c r="H1207" s="402"/>
      <c r="I1207" s="402"/>
      <c r="N1207" s="28"/>
      <c r="R1207" s="193"/>
      <c r="T1207" s="28"/>
      <c r="U1207" s="28"/>
      <c r="V1207" s="28"/>
      <c r="AA1207" s="193"/>
      <c r="AC1207" s="28"/>
      <c r="AD1207" s="28"/>
      <c r="AE1207" s="28"/>
      <c r="AJ1207" s="193"/>
      <c r="AL1207" s="28"/>
      <c r="AM1207" s="28"/>
      <c r="AN1207" s="28"/>
      <c r="AS1207" s="193"/>
      <c r="AU1207" s="28"/>
      <c r="AV1207" s="28"/>
      <c r="AW1207" s="28"/>
      <c r="BB1207" s="193"/>
      <c r="BD1207" s="28"/>
      <c r="BE1207" s="28"/>
      <c r="BF1207" s="28"/>
      <c r="BK1207" s="193"/>
      <c r="BM1207" s="28"/>
      <c r="BN1207" s="28"/>
      <c r="BO1207" s="28"/>
      <c r="BT1207" s="193"/>
      <c r="BV1207" s="28"/>
      <c r="BW1207" s="28"/>
      <c r="BX1207" s="28"/>
      <c r="CC1207" s="193"/>
      <c r="CE1207" s="28"/>
      <c r="CF1207" s="28"/>
      <c r="CG1207" s="28"/>
      <c r="CL1207" s="193"/>
      <c r="CN1207" s="28"/>
      <c r="CO1207" s="28"/>
      <c r="CP1207" s="28"/>
      <c r="CU1207" s="193"/>
      <c r="CW1207" s="28"/>
      <c r="CX1207" s="28"/>
      <c r="CY1207" s="28"/>
      <c r="DD1207" s="193"/>
      <c r="DF1207" s="28"/>
      <c r="DG1207" s="28"/>
      <c r="DH1207" s="28"/>
      <c r="DM1207" s="193"/>
      <c r="DO1207" s="28"/>
      <c r="DP1207" s="28"/>
      <c r="DQ1207" s="28"/>
      <c r="DV1207" s="193"/>
      <c r="DX1207" s="28"/>
      <c r="DY1207" s="28"/>
      <c r="DZ1207" s="28"/>
      <c r="EE1207" s="193"/>
      <c r="EG1207" s="28"/>
      <c r="EH1207" s="28"/>
      <c r="EI1207" s="28"/>
      <c r="EN1207" s="193"/>
      <c r="EP1207" s="28"/>
      <c r="EQ1207" s="28"/>
      <c r="ER1207" s="28"/>
      <c r="EW1207" s="193"/>
      <c r="EY1207" s="28"/>
      <c r="EZ1207" s="28"/>
      <c r="FA1207" s="28"/>
      <c r="FF1207" s="193"/>
      <c r="FH1207" s="28"/>
      <c r="FI1207" s="28"/>
      <c r="FJ1207" s="28"/>
      <c r="FO1207" s="193"/>
      <c r="FQ1207" s="28"/>
      <c r="FR1207" s="28"/>
      <c r="FS1207" s="28"/>
      <c r="FX1207" s="193"/>
      <c r="FZ1207" s="28"/>
      <c r="GA1207" s="28"/>
      <c r="GB1207" s="28"/>
      <c r="GG1207" s="193"/>
      <c r="GI1207" s="28"/>
      <c r="GJ1207" s="28"/>
      <c r="GK1207" s="28"/>
      <c r="GP1207" s="193"/>
      <c r="GR1207" s="28"/>
      <c r="GS1207" s="28"/>
      <c r="GT1207" s="28"/>
      <c r="GY1207" s="193"/>
      <c r="HA1207" s="28"/>
      <c r="HB1207" s="28"/>
      <c r="HC1207" s="28"/>
      <c r="HH1207" s="193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11" t="s">
        <v>560</v>
      </c>
      <c r="B1208" s="375"/>
      <c r="C1208" s="375"/>
      <c r="D1208" s="1" t="s">
        <v>131</v>
      </c>
      <c r="E1208" s="50">
        <f>COUNTIF($A$712:$BAG$785,A1208)</f>
        <v>18</v>
      </c>
      <c r="F1208" s="279">
        <f>SUM(G1208:K1208)</f>
        <v>0</v>
      </c>
      <c r="H1208" s="396"/>
      <c r="N1208" s="28"/>
      <c r="R1208" s="193"/>
      <c r="T1208" s="28"/>
      <c r="U1208" s="28"/>
      <c r="V1208" s="28"/>
      <c r="AA1208" s="193"/>
      <c r="AC1208" s="28"/>
      <c r="AD1208" s="28"/>
      <c r="AE1208" s="28"/>
      <c r="AJ1208" s="193"/>
      <c r="AL1208" s="28"/>
      <c r="AM1208" s="28"/>
      <c r="AN1208" s="28"/>
      <c r="AS1208" s="193"/>
      <c r="AU1208" s="28"/>
      <c r="AV1208" s="28"/>
      <c r="AW1208" s="28"/>
      <c r="BB1208" s="193"/>
      <c r="BD1208" s="28"/>
      <c r="BE1208" s="28"/>
      <c r="BF1208" s="28"/>
      <c r="BK1208" s="193"/>
      <c r="BM1208" s="28"/>
      <c r="BN1208" s="28"/>
      <c r="BO1208" s="28"/>
      <c r="BT1208" s="193"/>
      <c r="BV1208" s="28"/>
      <c r="BW1208" s="28"/>
      <c r="BX1208" s="28"/>
      <c r="CC1208" s="193"/>
      <c r="CE1208" s="28"/>
      <c r="CF1208" s="28"/>
      <c r="CG1208" s="28"/>
      <c r="CL1208" s="193"/>
      <c r="CN1208" s="28"/>
      <c r="CO1208" s="28"/>
      <c r="CP1208" s="28"/>
      <c r="CU1208" s="193"/>
      <c r="CW1208" s="28"/>
      <c r="CX1208" s="28"/>
      <c r="CY1208" s="28"/>
      <c r="DD1208" s="193"/>
      <c r="DF1208" s="28"/>
      <c r="DG1208" s="28"/>
      <c r="DH1208" s="28"/>
      <c r="DM1208" s="193"/>
      <c r="DO1208" s="28"/>
      <c r="DP1208" s="28"/>
      <c r="DQ1208" s="28"/>
      <c r="DV1208" s="193"/>
      <c r="DX1208" s="28"/>
      <c r="DY1208" s="28"/>
      <c r="DZ1208" s="28"/>
      <c r="EE1208" s="193"/>
      <c r="EG1208" s="28"/>
      <c r="EH1208" s="28"/>
      <c r="EI1208" s="28"/>
      <c r="EN1208" s="193"/>
      <c r="EP1208" s="28"/>
      <c r="EQ1208" s="28"/>
      <c r="ER1208" s="28"/>
      <c r="EW1208" s="193"/>
      <c r="EY1208" s="28"/>
      <c r="EZ1208" s="28"/>
      <c r="FA1208" s="28"/>
      <c r="FF1208" s="193"/>
      <c r="FH1208" s="28"/>
      <c r="FI1208" s="28"/>
      <c r="FJ1208" s="28"/>
      <c r="FO1208" s="193"/>
      <c r="FQ1208" s="28"/>
      <c r="FR1208" s="28"/>
      <c r="FS1208" s="28"/>
      <c r="FX1208" s="193"/>
      <c r="FZ1208" s="28"/>
      <c r="GA1208" s="28"/>
      <c r="GB1208" s="28"/>
      <c r="GG1208" s="193"/>
      <c r="GI1208" s="28"/>
      <c r="GJ1208" s="28"/>
      <c r="GK1208" s="28"/>
      <c r="GP1208" s="193"/>
      <c r="GR1208" s="28"/>
      <c r="GS1208" s="28"/>
      <c r="GT1208" s="28"/>
      <c r="GY1208" s="193"/>
      <c r="HA1208" s="28"/>
      <c r="HB1208" s="28"/>
      <c r="HC1208" s="28"/>
      <c r="HH1208" s="193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.75">
      <c r="A1209" s="311" t="s">
        <v>510</v>
      </c>
      <c r="B1209" s="274"/>
      <c r="C1209" s="375"/>
      <c r="D1209" s="376" t="s">
        <v>137</v>
      </c>
      <c r="E1209" s="50">
        <f>COUNTIF($A$712:$BAG$785,A1209)</f>
        <v>4</v>
      </c>
      <c r="F1209" s="279">
        <f>SUM(G1209:K1209)</f>
        <v>0</v>
      </c>
      <c r="N1209" s="28"/>
      <c r="R1209" s="193"/>
      <c r="T1209" s="28"/>
      <c r="U1209" s="28"/>
      <c r="V1209" s="28"/>
      <c r="AA1209" s="193"/>
      <c r="AC1209" s="28"/>
      <c r="AD1209" s="28"/>
      <c r="AE1209" s="28"/>
      <c r="AJ1209" s="193"/>
      <c r="AL1209" s="28"/>
      <c r="AM1209" s="28"/>
      <c r="AN1209" s="28"/>
      <c r="AS1209" s="193"/>
      <c r="AU1209" s="28"/>
      <c r="AV1209" s="28"/>
      <c r="AW1209" s="28"/>
      <c r="BB1209" s="193"/>
      <c r="BD1209" s="28"/>
      <c r="BE1209" s="28"/>
      <c r="BF1209" s="28"/>
      <c r="BK1209" s="193"/>
      <c r="BM1209" s="28"/>
      <c r="BN1209" s="28"/>
      <c r="BO1209" s="28"/>
      <c r="BT1209" s="193"/>
      <c r="BV1209" s="28"/>
      <c r="BW1209" s="28"/>
      <c r="BX1209" s="28"/>
      <c r="CC1209" s="193"/>
      <c r="CE1209" s="28"/>
      <c r="CF1209" s="28"/>
      <c r="CG1209" s="28"/>
      <c r="CL1209" s="193"/>
      <c r="CN1209" s="28"/>
      <c r="CO1209" s="28"/>
      <c r="CP1209" s="28"/>
      <c r="CU1209" s="193"/>
      <c r="CW1209" s="28"/>
      <c r="CX1209" s="28"/>
      <c r="CY1209" s="28"/>
      <c r="DD1209" s="193"/>
      <c r="DF1209" s="28"/>
      <c r="DG1209" s="28"/>
      <c r="DH1209" s="28"/>
      <c r="DM1209" s="193"/>
      <c r="DO1209" s="28"/>
      <c r="DP1209" s="28"/>
      <c r="DQ1209" s="28"/>
      <c r="DV1209" s="193"/>
      <c r="DX1209" s="28"/>
      <c r="DY1209" s="28"/>
      <c r="DZ1209" s="28"/>
      <c r="EE1209" s="193"/>
      <c r="EG1209" s="28"/>
      <c r="EH1209" s="28"/>
      <c r="EI1209" s="28"/>
      <c r="EN1209" s="193"/>
      <c r="EP1209" s="28"/>
      <c r="EQ1209" s="28"/>
      <c r="ER1209" s="28"/>
      <c r="EW1209" s="193"/>
      <c r="EY1209" s="28"/>
      <c r="EZ1209" s="28"/>
      <c r="FA1209" s="28"/>
      <c r="FF1209" s="193"/>
      <c r="FH1209" s="28"/>
      <c r="FI1209" s="28"/>
      <c r="FJ1209" s="28"/>
      <c r="FO1209" s="193"/>
      <c r="FQ1209" s="28"/>
      <c r="FR1209" s="28"/>
      <c r="FS1209" s="28"/>
      <c r="FX1209" s="193"/>
      <c r="FZ1209" s="28"/>
      <c r="GA1209" s="28"/>
      <c r="GB1209" s="28"/>
      <c r="GG1209" s="193"/>
      <c r="GI1209" s="28"/>
      <c r="GJ1209" s="28"/>
      <c r="GK1209" s="28"/>
      <c r="GP1209" s="193"/>
      <c r="GR1209" s="28"/>
      <c r="GS1209" s="28"/>
      <c r="GT1209" s="28"/>
      <c r="GY1209" s="193"/>
      <c r="HA1209" s="28"/>
      <c r="HB1209" s="28"/>
      <c r="HC1209" s="28"/>
      <c r="HH1209" s="193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">
      <c r="A1210" s="311" t="s">
        <v>1929</v>
      </c>
      <c r="B1210" s="378"/>
      <c r="C1210" s="378"/>
      <c r="D1210" s="376" t="s">
        <v>135</v>
      </c>
      <c r="E1210" s="50">
        <f>COUNTIF($A$712:$BAG$785,A1210)</f>
        <v>7</v>
      </c>
      <c r="F1210" s="279">
        <f>SUM(G1210:K1210)</f>
        <v>0</v>
      </c>
      <c r="N1210" s="28"/>
      <c r="R1210" s="193"/>
      <c r="T1210" s="28"/>
      <c r="U1210" s="28"/>
      <c r="V1210" s="28"/>
      <c r="AA1210" s="193"/>
      <c r="AC1210" s="28"/>
      <c r="AD1210" s="28"/>
      <c r="AE1210" s="28"/>
      <c r="AJ1210" s="193"/>
      <c r="AL1210" s="28"/>
      <c r="AM1210" s="28"/>
      <c r="AN1210" s="28"/>
      <c r="AS1210" s="193"/>
      <c r="AU1210" s="28"/>
      <c r="AV1210" s="28"/>
      <c r="AW1210" s="28"/>
      <c r="BB1210" s="193"/>
      <c r="BD1210" s="28"/>
      <c r="BE1210" s="28"/>
      <c r="BF1210" s="28"/>
      <c r="BK1210" s="193"/>
      <c r="BM1210" s="28"/>
      <c r="BN1210" s="28"/>
      <c r="BO1210" s="28"/>
      <c r="BT1210" s="193"/>
      <c r="BV1210" s="28"/>
      <c r="BW1210" s="28"/>
      <c r="BX1210" s="28"/>
      <c r="CC1210" s="193"/>
      <c r="CE1210" s="28"/>
      <c r="CF1210" s="28"/>
      <c r="CG1210" s="28"/>
      <c r="CL1210" s="193"/>
      <c r="CN1210" s="28"/>
      <c r="CO1210" s="28"/>
      <c r="CP1210" s="28"/>
      <c r="CU1210" s="193"/>
      <c r="CW1210" s="28"/>
      <c r="CX1210" s="28"/>
      <c r="CY1210" s="28"/>
      <c r="DD1210" s="193"/>
      <c r="DF1210" s="28"/>
      <c r="DG1210" s="28"/>
      <c r="DH1210" s="28"/>
      <c r="DM1210" s="193"/>
      <c r="DO1210" s="28"/>
      <c r="DP1210" s="28"/>
      <c r="DQ1210" s="28"/>
      <c r="DV1210" s="193"/>
      <c r="DX1210" s="28"/>
      <c r="DY1210" s="28"/>
      <c r="DZ1210" s="28"/>
      <c r="EE1210" s="193"/>
      <c r="EG1210" s="28"/>
      <c r="EH1210" s="28"/>
      <c r="EI1210" s="28"/>
      <c r="EN1210" s="193"/>
      <c r="EP1210" s="28"/>
      <c r="EQ1210" s="28"/>
      <c r="ER1210" s="28"/>
      <c r="EW1210" s="193"/>
      <c r="EY1210" s="28"/>
      <c r="EZ1210" s="28"/>
      <c r="FA1210" s="28"/>
      <c r="FF1210" s="193"/>
      <c r="FH1210" s="28"/>
      <c r="FI1210" s="28"/>
      <c r="FJ1210" s="28"/>
      <c r="FO1210" s="193"/>
      <c r="FQ1210" s="28"/>
      <c r="FR1210" s="28"/>
      <c r="FS1210" s="28"/>
      <c r="FX1210" s="193"/>
      <c r="FZ1210" s="28"/>
      <c r="GA1210" s="28"/>
      <c r="GB1210" s="28"/>
      <c r="GG1210" s="193"/>
      <c r="GI1210" s="28"/>
      <c r="GJ1210" s="28"/>
      <c r="GK1210" s="28"/>
      <c r="GP1210" s="193"/>
      <c r="GR1210" s="28"/>
      <c r="GS1210" s="28"/>
      <c r="GT1210" s="28"/>
      <c r="GY1210" s="193"/>
      <c r="HA1210" s="28"/>
      <c r="HB1210" s="28"/>
      <c r="HC1210" s="28"/>
      <c r="HH1210" s="193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.75">
      <c r="A1211" s="205" t="s">
        <v>2411</v>
      </c>
      <c r="B1211" s="375"/>
      <c r="C1211" s="375"/>
      <c r="D1211" s="376" t="s">
        <v>130</v>
      </c>
      <c r="E1211" s="50">
        <f>COUNTIF($A$712:$BAG$785,A1211)</f>
        <v>2</v>
      </c>
      <c r="F1211" s="279">
        <f>SUM(G1211:K1211)</f>
        <v>0</v>
      </c>
      <c r="N1211" s="28"/>
      <c r="R1211" s="193"/>
      <c r="T1211" s="28"/>
      <c r="U1211" s="28"/>
      <c r="V1211" s="28"/>
      <c r="AA1211" s="193"/>
      <c r="AC1211" s="28"/>
      <c r="AD1211" s="28"/>
      <c r="AE1211" s="28"/>
      <c r="AJ1211" s="193"/>
      <c r="AL1211" s="28"/>
      <c r="AM1211" s="28"/>
      <c r="AN1211" s="28"/>
      <c r="AS1211" s="193"/>
      <c r="AU1211" s="28"/>
      <c r="AV1211" s="28"/>
      <c r="AW1211" s="28"/>
      <c r="BB1211" s="193"/>
      <c r="BD1211" s="28"/>
      <c r="BE1211" s="28"/>
      <c r="BF1211" s="28"/>
      <c r="BK1211" s="193"/>
      <c r="BM1211" s="28"/>
      <c r="BN1211" s="28"/>
      <c r="BO1211" s="28"/>
      <c r="BT1211" s="193"/>
      <c r="BV1211" s="28"/>
      <c r="BW1211" s="28"/>
      <c r="BX1211" s="28"/>
      <c r="CC1211" s="193"/>
      <c r="CE1211" s="28"/>
      <c r="CF1211" s="28"/>
      <c r="CG1211" s="28"/>
      <c r="CL1211" s="193"/>
      <c r="CN1211" s="28"/>
      <c r="CO1211" s="28"/>
      <c r="CP1211" s="28"/>
      <c r="CU1211" s="193"/>
      <c r="CW1211" s="28"/>
      <c r="CX1211" s="28"/>
      <c r="CY1211" s="28"/>
      <c r="DD1211" s="193"/>
      <c r="DF1211" s="28"/>
      <c r="DG1211" s="28"/>
      <c r="DH1211" s="28"/>
      <c r="DM1211" s="193"/>
      <c r="DO1211" s="28"/>
      <c r="DP1211" s="28"/>
      <c r="DQ1211" s="28"/>
      <c r="DV1211" s="193"/>
      <c r="DX1211" s="28"/>
      <c r="DY1211" s="28"/>
      <c r="DZ1211" s="28"/>
      <c r="EE1211" s="193"/>
      <c r="EG1211" s="28"/>
      <c r="EH1211" s="28"/>
      <c r="EI1211" s="28"/>
      <c r="EN1211" s="193"/>
      <c r="EP1211" s="28"/>
      <c r="EQ1211" s="28"/>
      <c r="ER1211" s="28"/>
      <c r="EW1211" s="193"/>
      <c r="EY1211" s="28"/>
      <c r="EZ1211" s="28"/>
      <c r="FA1211" s="28"/>
      <c r="FF1211" s="193"/>
      <c r="FH1211" s="28"/>
      <c r="FI1211" s="28"/>
      <c r="FJ1211" s="28"/>
      <c r="FO1211" s="193"/>
      <c r="FQ1211" s="28"/>
      <c r="FR1211" s="28"/>
      <c r="FS1211" s="28"/>
      <c r="FX1211" s="193"/>
      <c r="FZ1211" s="28"/>
      <c r="GA1211" s="28"/>
      <c r="GB1211" s="28"/>
      <c r="GG1211" s="193"/>
      <c r="GI1211" s="28"/>
      <c r="GJ1211" s="28"/>
      <c r="GK1211" s="28"/>
      <c r="GP1211" s="193"/>
      <c r="GR1211" s="28"/>
      <c r="GS1211" s="28"/>
      <c r="GT1211" s="28"/>
      <c r="GY1211" s="193"/>
      <c r="HA1211" s="28"/>
      <c r="HB1211" s="28"/>
      <c r="HC1211" s="28"/>
      <c r="HH1211" s="193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311" t="s">
        <v>1985</v>
      </c>
      <c r="B1212" s="378"/>
      <c r="C1212" s="378"/>
      <c r="D1212" s="376" t="s">
        <v>129</v>
      </c>
      <c r="E1212" s="50">
        <f>COUNTIF($A$712:$BAG$785,A1212)</f>
        <v>0</v>
      </c>
      <c r="F1212" s="279">
        <f>SUM(G1212:K1212)</f>
        <v>0</v>
      </c>
      <c r="N1212" s="28"/>
      <c r="R1212" s="193"/>
      <c r="T1212" s="28"/>
      <c r="U1212" s="28"/>
      <c r="V1212" s="28"/>
      <c r="AA1212" s="193"/>
      <c r="AC1212" s="28"/>
      <c r="AD1212" s="28"/>
      <c r="AE1212" s="28"/>
      <c r="AJ1212" s="193"/>
      <c r="AL1212" s="28"/>
      <c r="AM1212" s="28"/>
      <c r="AN1212" s="28"/>
      <c r="AS1212" s="193"/>
      <c r="AU1212" s="28"/>
      <c r="AV1212" s="28"/>
      <c r="AW1212" s="28"/>
      <c r="BB1212" s="193"/>
      <c r="BD1212" s="28"/>
      <c r="BE1212" s="28"/>
      <c r="BF1212" s="28"/>
      <c r="BK1212" s="193"/>
      <c r="BM1212" s="28"/>
      <c r="BN1212" s="28"/>
      <c r="BO1212" s="28"/>
      <c r="BT1212" s="193"/>
      <c r="BV1212" s="28"/>
      <c r="BW1212" s="28"/>
      <c r="BX1212" s="28"/>
      <c r="CC1212" s="193"/>
      <c r="CE1212" s="28"/>
      <c r="CF1212" s="28"/>
      <c r="CG1212" s="28"/>
      <c r="CL1212" s="193"/>
      <c r="CN1212" s="28"/>
      <c r="CO1212" s="28"/>
      <c r="CP1212" s="28"/>
      <c r="CU1212" s="193"/>
      <c r="CW1212" s="28"/>
      <c r="CX1212" s="28"/>
      <c r="CY1212" s="28"/>
      <c r="DD1212" s="193"/>
      <c r="DF1212" s="28"/>
      <c r="DG1212" s="28"/>
      <c r="DH1212" s="28"/>
      <c r="DM1212" s="193"/>
      <c r="DO1212" s="28"/>
      <c r="DP1212" s="28"/>
      <c r="DQ1212" s="28"/>
      <c r="DV1212" s="193"/>
      <c r="DX1212" s="28"/>
      <c r="DY1212" s="28"/>
      <c r="DZ1212" s="28"/>
      <c r="EE1212" s="193"/>
      <c r="EG1212" s="28"/>
      <c r="EH1212" s="28"/>
      <c r="EI1212" s="28"/>
      <c r="EN1212" s="193"/>
      <c r="EP1212" s="28"/>
      <c r="EQ1212" s="28"/>
      <c r="ER1212" s="28"/>
      <c r="EW1212" s="193"/>
      <c r="EY1212" s="28"/>
      <c r="EZ1212" s="28"/>
      <c r="FA1212" s="28"/>
      <c r="FF1212" s="193"/>
      <c r="FH1212" s="28"/>
      <c r="FI1212" s="28"/>
      <c r="FJ1212" s="28"/>
      <c r="FO1212" s="193"/>
      <c r="FQ1212" s="28"/>
      <c r="FR1212" s="28"/>
      <c r="FS1212" s="28"/>
      <c r="FX1212" s="193"/>
      <c r="FZ1212" s="28"/>
      <c r="GA1212" s="28"/>
      <c r="GB1212" s="28"/>
      <c r="GG1212" s="193"/>
      <c r="GI1212" s="28"/>
      <c r="GJ1212" s="28"/>
      <c r="GK1212" s="28"/>
      <c r="GP1212" s="193"/>
      <c r="GR1212" s="28"/>
      <c r="GS1212" s="28"/>
      <c r="GT1212" s="28"/>
      <c r="GY1212" s="193"/>
      <c r="HA1212" s="28"/>
      <c r="HB1212" s="28"/>
      <c r="HC1212" s="28"/>
      <c r="HH1212" s="193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.75">
      <c r="A1213" s="311" t="s">
        <v>781</v>
      </c>
      <c r="B1213" s="377"/>
      <c r="C1213" s="375"/>
      <c r="D1213" s="376" t="s">
        <v>137</v>
      </c>
      <c r="E1213" s="50">
        <f>COUNTIF($A$712:$BAG$785,A1213)</f>
        <v>32</v>
      </c>
      <c r="F1213" s="279">
        <f>SUM(G1213:K1213)</f>
        <v>0</v>
      </c>
      <c r="N1213" s="28"/>
      <c r="R1213" s="193"/>
      <c r="T1213" s="28"/>
      <c r="U1213" s="28"/>
      <c r="V1213" s="28"/>
      <c r="AA1213" s="193"/>
      <c r="AC1213" s="28"/>
      <c r="AD1213" s="28"/>
      <c r="AE1213" s="28"/>
      <c r="AJ1213" s="193"/>
      <c r="AL1213" s="28"/>
      <c r="AM1213" s="28"/>
      <c r="AN1213" s="28"/>
      <c r="AS1213" s="193"/>
      <c r="AU1213" s="28"/>
      <c r="AV1213" s="28"/>
      <c r="AW1213" s="28"/>
      <c r="BB1213" s="193"/>
      <c r="BD1213" s="28"/>
      <c r="BE1213" s="28"/>
      <c r="BF1213" s="28"/>
      <c r="BK1213" s="193"/>
      <c r="BM1213" s="28"/>
      <c r="BN1213" s="28"/>
      <c r="BO1213" s="28"/>
      <c r="BT1213" s="193"/>
      <c r="BV1213" s="28"/>
      <c r="BW1213" s="28"/>
      <c r="BX1213" s="28"/>
      <c r="CC1213" s="193"/>
      <c r="CE1213" s="28"/>
      <c r="CF1213" s="28"/>
      <c r="CG1213" s="28"/>
      <c r="CL1213" s="193"/>
      <c r="CN1213" s="28"/>
      <c r="CO1213" s="28"/>
      <c r="CP1213" s="28"/>
      <c r="CU1213" s="193"/>
      <c r="CW1213" s="28"/>
      <c r="CX1213" s="28"/>
      <c r="CY1213" s="28"/>
      <c r="DD1213" s="193"/>
      <c r="DF1213" s="28"/>
      <c r="DG1213" s="28"/>
      <c r="DH1213" s="28"/>
      <c r="DM1213" s="193"/>
      <c r="DO1213" s="28"/>
      <c r="DP1213" s="28"/>
      <c r="DQ1213" s="28"/>
      <c r="DV1213" s="193"/>
      <c r="DX1213" s="28"/>
      <c r="DY1213" s="28"/>
      <c r="DZ1213" s="28"/>
      <c r="EE1213" s="193"/>
      <c r="EG1213" s="28"/>
      <c r="EH1213" s="28"/>
      <c r="EI1213" s="28"/>
      <c r="EN1213" s="193"/>
      <c r="EP1213" s="28"/>
      <c r="EQ1213" s="28"/>
      <c r="ER1213" s="28"/>
      <c r="EW1213" s="193"/>
      <c r="EY1213" s="28"/>
      <c r="EZ1213" s="28"/>
      <c r="FA1213" s="28"/>
      <c r="FF1213" s="193"/>
      <c r="FH1213" s="28"/>
      <c r="FI1213" s="28"/>
      <c r="FJ1213" s="28"/>
      <c r="FO1213" s="193"/>
      <c r="FQ1213" s="28"/>
      <c r="FR1213" s="28"/>
      <c r="FS1213" s="28"/>
      <c r="FX1213" s="193"/>
      <c r="FZ1213" s="28"/>
      <c r="GA1213" s="28"/>
      <c r="GB1213" s="28"/>
      <c r="GG1213" s="193"/>
      <c r="GI1213" s="28"/>
      <c r="GJ1213" s="28"/>
      <c r="GK1213" s="28"/>
      <c r="GP1213" s="193"/>
      <c r="GR1213" s="28"/>
      <c r="GS1213" s="28"/>
      <c r="GT1213" s="28"/>
      <c r="GY1213" s="193"/>
      <c r="HA1213" s="28"/>
      <c r="HB1213" s="28"/>
      <c r="HC1213" s="28"/>
      <c r="HH1213" s="193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.75">
      <c r="A1214" s="311" t="s">
        <v>669</v>
      </c>
      <c r="B1214" s="377"/>
      <c r="C1214" s="375"/>
      <c r="D1214" s="376" t="s">
        <v>133</v>
      </c>
      <c r="E1214" s="50">
        <f>COUNTIF($A$712:$BAG$785,A1214)</f>
        <v>35</v>
      </c>
      <c r="F1214" s="279">
        <f>SUM(G1214:K1214)</f>
        <v>0</v>
      </c>
      <c r="N1214" s="28"/>
      <c r="R1214" s="193"/>
      <c r="T1214" s="28"/>
      <c r="U1214" s="28"/>
      <c r="V1214" s="28"/>
      <c r="AA1214" s="193"/>
      <c r="AC1214" s="28"/>
      <c r="AD1214" s="28"/>
      <c r="AE1214" s="28"/>
      <c r="AJ1214" s="193"/>
      <c r="AL1214" s="28"/>
      <c r="AM1214" s="28"/>
      <c r="AN1214" s="28"/>
      <c r="AS1214" s="193"/>
      <c r="AU1214" s="28"/>
      <c r="AV1214" s="28"/>
      <c r="AW1214" s="28"/>
      <c r="BB1214" s="193"/>
      <c r="BD1214" s="28"/>
      <c r="BE1214" s="28"/>
      <c r="BF1214" s="28"/>
      <c r="BK1214" s="193"/>
      <c r="BM1214" s="28"/>
      <c r="BN1214" s="28"/>
      <c r="BO1214" s="28"/>
      <c r="BT1214" s="193"/>
      <c r="BV1214" s="28"/>
      <c r="BW1214" s="28"/>
      <c r="BX1214" s="28"/>
      <c r="CC1214" s="193"/>
      <c r="CE1214" s="28"/>
      <c r="CF1214" s="28"/>
      <c r="CG1214" s="28"/>
      <c r="CL1214" s="193"/>
      <c r="CN1214" s="28"/>
      <c r="CO1214" s="28"/>
      <c r="CP1214" s="28"/>
      <c r="CU1214" s="193"/>
      <c r="CW1214" s="28"/>
      <c r="CX1214" s="28"/>
      <c r="CY1214" s="28"/>
      <c r="DD1214" s="193"/>
      <c r="DF1214" s="28"/>
      <c r="DG1214" s="28"/>
      <c r="DH1214" s="28"/>
      <c r="DM1214" s="193"/>
      <c r="DO1214" s="28"/>
      <c r="DP1214" s="28"/>
      <c r="DQ1214" s="28"/>
      <c r="DV1214" s="193"/>
      <c r="DX1214" s="28"/>
      <c r="DY1214" s="28"/>
      <c r="DZ1214" s="28"/>
      <c r="EE1214" s="193"/>
      <c r="EG1214" s="28"/>
      <c r="EH1214" s="28"/>
      <c r="EI1214" s="28"/>
      <c r="EN1214" s="193"/>
      <c r="EP1214" s="28"/>
      <c r="EQ1214" s="28"/>
      <c r="ER1214" s="28"/>
      <c r="EW1214" s="193"/>
      <c r="EY1214" s="28"/>
      <c r="EZ1214" s="28"/>
      <c r="FA1214" s="28"/>
      <c r="FF1214" s="193"/>
      <c r="FH1214" s="28"/>
      <c r="FI1214" s="28"/>
      <c r="FJ1214" s="28"/>
      <c r="FO1214" s="193"/>
      <c r="FQ1214" s="28"/>
      <c r="FR1214" s="28"/>
      <c r="FS1214" s="28"/>
      <c r="FX1214" s="193"/>
      <c r="FZ1214" s="28"/>
      <c r="GA1214" s="28"/>
      <c r="GB1214" s="28"/>
      <c r="GG1214" s="193"/>
      <c r="GI1214" s="28"/>
      <c r="GJ1214" s="28"/>
      <c r="GK1214" s="28"/>
      <c r="GP1214" s="193"/>
      <c r="GR1214" s="28"/>
      <c r="GS1214" s="28"/>
      <c r="GT1214" s="28"/>
      <c r="GY1214" s="193"/>
      <c r="HA1214" s="28"/>
      <c r="HB1214" s="28"/>
      <c r="HC1214" s="28"/>
      <c r="HH1214" s="193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11" t="s">
        <v>675</v>
      </c>
      <c r="B1215" s="375"/>
      <c r="C1215" s="375"/>
      <c r="D1215" s="376" t="s">
        <v>139</v>
      </c>
      <c r="E1215" s="50">
        <f>COUNTIF($A$712:$BAG$785,A1215)</f>
        <v>25</v>
      </c>
      <c r="F1215" s="279">
        <f>SUM(G1215:K1215)</f>
        <v>0</v>
      </c>
      <c r="J1215" s="402"/>
      <c r="K1215" s="402"/>
      <c r="N1215" s="28"/>
      <c r="R1215" s="193"/>
      <c r="T1215" s="28"/>
      <c r="U1215" s="28"/>
      <c r="V1215" s="28"/>
      <c r="AA1215" s="193"/>
      <c r="AC1215" s="28"/>
      <c r="AD1215" s="28"/>
      <c r="AE1215" s="28"/>
      <c r="AJ1215" s="193"/>
      <c r="AL1215" s="28"/>
      <c r="AM1215" s="28"/>
      <c r="AN1215" s="28"/>
      <c r="AS1215" s="193"/>
      <c r="AU1215" s="28"/>
      <c r="AV1215" s="28"/>
      <c r="AW1215" s="28"/>
      <c r="BB1215" s="193"/>
      <c r="BD1215" s="28"/>
      <c r="BE1215" s="28"/>
      <c r="BF1215" s="28"/>
      <c r="BK1215" s="193"/>
      <c r="BM1215" s="28"/>
      <c r="BN1215" s="28"/>
      <c r="BO1215" s="28"/>
      <c r="BT1215" s="193"/>
      <c r="BV1215" s="28"/>
      <c r="BW1215" s="28"/>
      <c r="BX1215" s="28"/>
      <c r="CC1215" s="193"/>
      <c r="CE1215" s="28"/>
      <c r="CF1215" s="28"/>
      <c r="CG1215" s="28"/>
      <c r="CL1215" s="193"/>
      <c r="CN1215" s="28"/>
      <c r="CO1215" s="28"/>
      <c r="CP1215" s="28"/>
      <c r="CU1215" s="193"/>
      <c r="CW1215" s="28"/>
      <c r="CX1215" s="28"/>
      <c r="CY1215" s="28"/>
      <c r="DD1215" s="193"/>
      <c r="DF1215" s="28"/>
      <c r="DG1215" s="28"/>
      <c r="DH1215" s="28"/>
      <c r="DM1215" s="193"/>
      <c r="DO1215" s="28"/>
      <c r="DP1215" s="28"/>
      <c r="DQ1215" s="28"/>
      <c r="DV1215" s="193"/>
      <c r="DX1215" s="28"/>
      <c r="DY1215" s="28"/>
      <c r="DZ1215" s="28"/>
      <c r="EE1215" s="193"/>
      <c r="EG1215" s="28"/>
      <c r="EH1215" s="28"/>
      <c r="EI1215" s="28"/>
      <c r="EN1215" s="193"/>
      <c r="EP1215" s="28"/>
      <c r="EQ1215" s="28"/>
      <c r="ER1215" s="28"/>
      <c r="EW1215" s="193"/>
      <c r="EY1215" s="28"/>
      <c r="EZ1215" s="28"/>
      <c r="FA1215" s="28"/>
      <c r="FF1215" s="193"/>
      <c r="FH1215" s="28"/>
      <c r="FI1215" s="28"/>
      <c r="FJ1215" s="28"/>
      <c r="FO1215" s="193"/>
      <c r="FQ1215" s="28"/>
      <c r="FR1215" s="28"/>
      <c r="FS1215" s="28"/>
      <c r="FX1215" s="193"/>
      <c r="FZ1215" s="28"/>
      <c r="GA1215" s="28"/>
      <c r="GB1215" s="28"/>
      <c r="GG1215" s="193"/>
      <c r="GI1215" s="28"/>
      <c r="GJ1215" s="28"/>
      <c r="GK1215" s="28"/>
      <c r="GP1215" s="193"/>
      <c r="GR1215" s="28"/>
      <c r="GS1215" s="28"/>
      <c r="GT1215" s="28"/>
      <c r="GY1215" s="193"/>
      <c r="HA1215" s="28"/>
      <c r="HB1215" s="28"/>
      <c r="HC1215" s="28"/>
      <c r="HH1215" s="193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11" t="s">
        <v>629</v>
      </c>
      <c r="B1216" s="378"/>
      <c r="C1216" s="378"/>
      <c r="D1216" s="376" t="s">
        <v>129</v>
      </c>
      <c r="E1216" s="50">
        <f>COUNTIF($A$712:$BAG$785,A1216)</f>
        <v>5</v>
      </c>
      <c r="F1216" s="279">
        <f>SUM(G1216:K1216)</f>
        <v>0</v>
      </c>
      <c r="J1216" s="402"/>
      <c r="K1216" s="402"/>
      <c r="N1216" s="28"/>
      <c r="R1216" s="193"/>
      <c r="T1216" s="28"/>
      <c r="U1216" s="28"/>
      <c r="V1216" s="28"/>
      <c r="AA1216" s="193"/>
      <c r="AC1216" s="28"/>
      <c r="AD1216" s="28"/>
      <c r="AE1216" s="28"/>
      <c r="AJ1216" s="193"/>
      <c r="AL1216" s="28"/>
      <c r="AM1216" s="28"/>
      <c r="AN1216" s="28"/>
      <c r="AS1216" s="193"/>
      <c r="AU1216" s="28"/>
      <c r="AV1216" s="28"/>
      <c r="AW1216" s="28"/>
      <c r="BB1216" s="193"/>
      <c r="BD1216" s="28"/>
      <c r="BE1216" s="28"/>
      <c r="BF1216" s="28"/>
      <c r="BK1216" s="193"/>
      <c r="BM1216" s="28"/>
      <c r="BN1216" s="28"/>
      <c r="BO1216" s="28"/>
      <c r="BT1216" s="193"/>
      <c r="BV1216" s="28"/>
      <c r="BW1216" s="28"/>
      <c r="BX1216" s="28"/>
      <c r="CC1216" s="193"/>
      <c r="CE1216" s="28"/>
      <c r="CF1216" s="28"/>
      <c r="CG1216" s="28"/>
      <c r="CL1216" s="193"/>
      <c r="CN1216" s="28"/>
      <c r="CO1216" s="28"/>
      <c r="CP1216" s="28"/>
      <c r="CU1216" s="193"/>
      <c r="CW1216" s="28"/>
      <c r="CX1216" s="28"/>
      <c r="CY1216" s="28"/>
      <c r="DD1216" s="193"/>
      <c r="DF1216" s="28"/>
      <c r="DG1216" s="28"/>
      <c r="DH1216" s="28"/>
      <c r="DM1216" s="193"/>
      <c r="DO1216" s="28"/>
      <c r="DP1216" s="28"/>
      <c r="DQ1216" s="28"/>
      <c r="DV1216" s="193"/>
      <c r="DX1216" s="28"/>
      <c r="DY1216" s="28"/>
      <c r="DZ1216" s="28"/>
      <c r="EE1216" s="193"/>
      <c r="EG1216" s="28"/>
      <c r="EH1216" s="28"/>
      <c r="EI1216" s="28"/>
      <c r="EN1216" s="193"/>
      <c r="EP1216" s="28"/>
      <c r="EQ1216" s="28"/>
      <c r="ER1216" s="28"/>
      <c r="EW1216" s="193"/>
      <c r="EY1216" s="28"/>
      <c r="EZ1216" s="28"/>
      <c r="FA1216" s="28"/>
      <c r="FF1216" s="193"/>
      <c r="FH1216" s="28"/>
      <c r="FI1216" s="28"/>
      <c r="FJ1216" s="28"/>
      <c r="FO1216" s="193"/>
      <c r="FQ1216" s="28"/>
      <c r="FR1216" s="28"/>
      <c r="FS1216" s="28"/>
      <c r="FX1216" s="193"/>
      <c r="FZ1216" s="28"/>
      <c r="GA1216" s="28"/>
      <c r="GB1216" s="28"/>
      <c r="GG1216" s="193"/>
      <c r="GI1216" s="28"/>
      <c r="GJ1216" s="28"/>
      <c r="GK1216" s="28"/>
      <c r="GP1216" s="193"/>
      <c r="GR1216" s="28"/>
      <c r="GS1216" s="28"/>
      <c r="GT1216" s="28"/>
      <c r="GY1216" s="193"/>
      <c r="HA1216" s="28"/>
      <c r="HB1216" s="28"/>
      <c r="HC1216" s="28"/>
      <c r="HH1216" s="193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">
      <c r="A1217" s="205" t="s">
        <v>3192</v>
      </c>
      <c r="B1217" s="28"/>
      <c r="C1217" s="271"/>
      <c r="D1217" s="376" t="s">
        <v>129</v>
      </c>
      <c r="E1217" s="50">
        <f>COUNTIF($A$712:$BAG$785,A1217)</f>
        <v>0</v>
      </c>
      <c r="F1217" s="279">
        <f>SUM(G1217:K1217)</f>
        <v>0</v>
      </c>
      <c r="H1217" s="396"/>
      <c r="N1217" s="28"/>
      <c r="R1217" s="193"/>
      <c r="T1217" s="28"/>
      <c r="U1217" s="28"/>
      <c r="V1217" s="28"/>
      <c r="AA1217" s="193"/>
      <c r="AC1217" s="28"/>
      <c r="AD1217" s="28"/>
      <c r="AE1217" s="28"/>
      <c r="AJ1217" s="193"/>
      <c r="AL1217" s="28"/>
      <c r="AM1217" s="28"/>
      <c r="AN1217" s="28"/>
      <c r="AS1217" s="193"/>
      <c r="AU1217" s="28"/>
      <c r="AV1217" s="28"/>
      <c r="AW1217" s="28"/>
      <c r="BB1217" s="193"/>
      <c r="BD1217" s="28"/>
      <c r="BE1217" s="28"/>
      <c r="BF1217" s="28"/>
      <c r="BK1217" s="193"/>
      <c r="BM1217" s="28"/>
      <c r="BN1217" s="28"/>
      <c r="BO1217" s="28"/>
      <c r="BT1217" s="193"/>
      <c r="BV1217" s="28"/>
      <c r="BW1217" s="28"/>
      <c r="BX1217" s="28"/>
      <c r="CC1217" s="193"/>
      <c r="CE1217" s="28"/>
      <c r="CF1217" s="28"/>
      <c r="CG1217" s="28"/>
      <c r="CL1217" s="193"/>
      <c r="CN1217" s="28"/>
      <c r="CO1217" s="28"/>
      <c r="CP1217" s="28"/>
      <c r="CU1217" s="193"/>
      <c r="CW1217" s="28"/>
      <c r="CX1217" s="28"/>
      <c r="CY1217" s="28"/>
      <c r="DD1217" s="193"/>
      <c r="DF1217" s="28"/>
      <c r="DG1217" s="28"/>
      <c r="DH1217" s="28"/>
      <c r="DM1217" s="193"/>
      <c r="DO1217" s="28"/>
      <c r="DP1217" s="28"/>
      <c r="DQ1217" s="28"/>
      <c r="DV1217" s="193"/>
      <c r="DX1217" s="28"/>
      <c r="DY1217" s="28"/>
      <c r="DZ1217" s="28"/>
      <c r="EE1217" s="193"/>
      <c r="EG1217" s="28"/>
      <c r="EH1217" s="28"/>
      <c r="EI1217" s="28"/>
      <c r="EN1217" s="193"/>
      <c r="EP1217" s="28"/>
      <c r="EQ1217" s="28"/>
      <c r="ER1217" s="28"/>
      <c r="EW1217" s="193"/>
      <c r="EY1217" s="28"/>
      <c r="EZ1217" s="28"/>
      <c r="FA1217" s="28"/>
      <c r="FF1217" s="193"/>
      <c r="FH1217" s="28"/>
      <c r="FI1217" s="28"/>
      <c r="FJ1217" s="28"/>
      <c r="FO1217" s="193"/>
      <c r="FQ1217" s="28"/>
      <c r="FR1217" s="28"/>
      <c r="FS1217" s="28"/>
      <c r="FX1217" s="193"/>
      <c r="FZ1217" s="28"/>
      <c r="GA1217" s="28"/>
      <c r="GB1217" s="28"/>
      <c r="GG1217" s="193"/>
      <c r="GI1217" s="28"/>
      <c r="GJ1217" s="28"/>
      <c r="GK1217" s="28"/>
      <c r="GP1217" s="193"/>
      <c r="GR1217" s="28"/>
      <c r="GS1217" s="28"/>
      <c r="GT1217" s="28"/>
      <c r="GY1217" s="193"/>
      <c r="HA1217" s="28"/>
      <c r="HB1217" s="28"/>
      <c r="HC1217" s="28"/>
      <c r="HH1217" s="193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">
      <c r="A1218" s="218" t="s">
        <v>3835</v>
      </c>
      <c r="B1218" s="28"/>
      <c r="C1218" s="271"/>
      <c r="D1218" s="376" t="s">
        <v>129</v>
      </c>
      <c r="E1218" s="50">
        <f>COUNTIF($A$712:$BAG$785,A1218)</f>
        <v>0</v>
      </c>
      <c r="F1218" s="279">
        <f>SUM(G1218:K1218)</f>
        <v>0</v>
      </c>
      <c r="N1218" s="28"/>
      <c r="R1218" s="193"/>
      <c r="T1218" s="28"/>
      <c r="U1218" s="28"/>
      <c r="V1218" s="28"/>
      <c r="AA1218" s="193"/>
      <c r="AC1218" s="28"/>
      <c r="AD1218" s="28"/>
      <c r="AE1218" s="28"/>
      <c r="AJ1218" s="193"/>
      <c r="AL1218" s="28"/>
      <c r="AM1218" s="28"/>
      <c r="AN1218" s="28"/>
      <c r="AS1218" s="193"/>
      <c r="AU1218" s="28"/>
      <c r="AV1218" s="28"/>
      <c r="AW1218" s="28"/>
      <c r="BB1218" s="193"/>
      <c r="BD1218" s="28"/>
      <c r="BE1218" s="28"/>
      <c r="BF1218" s="28"/>
      <c r="BK1218" s="193"/>
      <c r="BM1218" s="28"/>
      <c r="BN1218" s="28"/>
      <c r="BO1218" s="28"/>
      <c r="BT1218" s="193"/>
      <c r="BV1218" s="28"/>
      <c r="BW1218" s="28"/>
      <c r="BX1218" s="28"/>
      <c r="CC1218" s="193"/>
      <c r="CE1218" s="28"/>
      <c r="CF1218" s="28"/>
      <c r="CG1218" s="28"/>
      <c r="CL1218" s="193"/>
      <c r="CN1218" s="28"/>
      <c r="CO1218" s="28"/>
      <c r="CP1218" s="28"/>
      <c r="CU1218" s="193"/>
      <c r="CW1218" s="28"/>
      <c r="CX1218" s="28"/>
      <c r="CY1218" s="28"/>
      <c r="DD1218" s="193"/>
      <c r="DF1218" s="28"/>
      <c r="DG1218" s="28"/>
      <c r="DH1218" s="28"/>
      <c r="DM1218" s="193"/>
      <c r="DO1218" s="28"/>
      <c r="DP1218" s="28"/>
      <c r="DQ1218" s="28"/>
      <c r="DV1218" s="193"/>
      <c r="DX1218" s="28"/>
      <c r="DY1218" s="28"/>
      <c r="DZ1218" s="28"/>
      <c r="EE1218" s="193"/>
      <c r="EG1218" s="28"/>
      <c r="EH1218" s="28"/>
      <c r="EI1218" s="28"/>
      <c r="EN1218" s="193"/>
      <c r="EP1218" s="28"/>
      <c r="EQ1218" s="28"/>
      <c r="ER1218" s="28"/>
      <c r="EW1218" s="193"/>
      <c r="EY1218" s="28"/>
      <c r="EZ1218" s="28"/>
      <c r="FA1218" s="28"/>
      <c r="FF1218" s="193"/>
      <c r="FH1218" s="28"/>
      <c r="FI1218" s="28"/>
      <c r="FJ1218" s="28"/>
      <c r="FO1218" s="193"/>
      <c r="FQ1218" s="28"/>
      <c r="FR1218" s="28"/>
      <c r="FS1218" s="28"/>
      <c r="FX1218" s="193"/>
      <c r="FZ1218" s="28"/>
      <c r="GA1218" s="28"/>
      <c r="GB1218" s="28"/>
      <c r="GG1218" s="193"/>
      <c r="GI1218" s="28"/>
      <c r="GJ1218" s="28"/>
      <c r="GK1218" s="28"/>
      <c r="GP1218" s="193"/>
      <c r="GR1218" s="28"/>
      <c r="GS1218" s="28"/>
      <c r="GT1218" s="28"/>
      <c r="GY1218" s="193"/>
      <c r="HA1218" s="28"/>
      <c r="HB1218" s="28"/>
      <c r="HC1218" s="28"/>
      <c r="HH1218" s="193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205" t="s">
        <v>3045</v>
      </c>
      <c r="B1219" s="28"/>
      <c r="C1219" s="271"/>
      <c r="D1219" s="376" t="s">
        <v>129</v>
      </c>
      <c r="E1219" s="50">
        <f>COUNTIF($A$712:$BAG$785,A1219)</f>
        <v>7</v>
      </c>
      <c r="F1219" s="279">
        <f>SUM(G1219:K1219)</f>
        <v>2</v>
      </c>
      <c r="H1219" s="50">
        <v>2</v>
      </c>
      <c r="N1219" s="28"/>
      <c r="R1219" s="193"/>
      <c r="T1219" s="28"/>
      <c r="U1219" s="28"/>
      <c r="V1219" s="28"/>
      <c r="AA1219" s="193"/>
      <c r="AC1219" s="28"/>
      <c r="AD1219" s="28"/>
      <c r="AE1219" s="28"/>
      <c r="AJ1219" s="193"/>
      <c r="AL1219" s="28"/>
      <c r="AM1219" s="28"/>
      <c r="AN1219" s="28"/>
      <c r="AS1219" s="193"/>
      <c r="AU1219" s="28"/>
      <c r="AV1219" s="28"/>
      <c r="AW1219" s="28"/>
      <c r="BB1219" s="193"/>
      <c r="BD1219" s="28"/>
      <c r="BE1219" s="28"/>
      <c r="BF1219" s="28"/>
      <c r="BK1219" s="193"/>
      <c r="BM1219" s="28"/>
      <c r="BN1219" s="28"/>
      <c r="BO1219" s="28"/>
      <c r="BT1219" s="193"/>
      <c r="BV1219" s="28"/>
      <c r="BW1219" s="28"/>
      <c r="BX1219" s="28"/>
      <c r="CC1219" s="193"/>
      <c r="CE1219" s="28"/>
      <c r="CF1219" s="28"/>
      <c r="CG1219" s="28"/>
      <c r="CL1219" s="193"/>
      <c r="CN1219" s="28"/>
      <c r="CO1219" s="28"/>
      <c r="CP1219" s="28"/>
      <c r="CU1219" s="193"/>
      <c r="CW1219" s="28"/>
      <c r="CX1219" s="28"/>
      <c r="CY1219" s="28"/>
      <c r="DD1219" s="193"/>
      <c r="DF1219" s="28"/>
      <c r="DG1219" s="28"/>
      <c r="DH1219" s="28"/>
      <c r="DM1219" s="193"/>
      <c r="DO1219" s="28"/>
      <c r="DP1219" s="28"/>
      <c r="DQ1219" s="28"/>
      <c r="DV1219" s="193"/>
      <c r="DX1219" s="28"/>
      <c r="DY1219" s="28"/>
      <c r="DZ1219" s="28"/>
      <c r="EE1219" s="193"/>
      <c r="EG1219" s="28"/>
      <c r="EH1219" s="28"/>
      <c r="EI1219" s="28"/>
      <c r="EN1219" s="193"/>
      <c r="EP1219" s="28"/>
      <c r="EQ1219" s="28"/>
      <c r="ER1219" s="28"/>
      <c r="EW1219" s="193"/>
      <c r="EY1219" s="28"/>
      <c r="EZ1219" s="28"/>
      <c r="FA1219" s="28"/>
      <c r="FF1219" s="193"/>
      <c r="FH1219" s="28"/>
      <c r="FI1219" s="28"/>
      <c r="FJ1219" s="28"/>
      <c r="FO1219" s="193"/>
      <c r="FQ1219" s="28"/>
      <c r="FR1219" s="28"/>
      <c r="FS1219" s="28"/>
      <c r="FX1219" s="193"/>
      <c r="FZ1219" s="28"/>
      <c r="GA1219" s="28"/>
      <c r="GB1219" s="28"/>
      <c r="GG1219" s="193"/>
      <c r="GI1219" s="28"/>
      <c r="GJ1219" s="28"/>
      <c r="GK1219" s="28"/>
      <c r="GP1219" s="193"/>
      <c r="GR1219" s="28"/>
      <c r="GS1219" s="28"/>
      <c r="GT1219" s="28"/>
      <c r="GY1219" s="193"/>
      <c r="HA1219" s="28"/>
      <c r="HB1219" s="28"/>
      <c r="HC1219" s="28"/>
      <c r="HH1219" s="193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11" t="s">
        <v>602</v>
      </c>
      <c r="B1220" s="28"/>
      <c r="C1220" s="271"/>
      <c r="D1220" s="376" t="s">
        <v>130</v>
      </c>
      <c r="E1220" s="50">
        <f>COUNTIF($A$712:$BAG$785,A1220)</f>
        <v>7</v>
      </c>
      <c r="F1220" s="279">
        <f>SUM(G1220:K1220)</f>
        <v>0</v>
      </c>
      <c r="N1220" s="28"/>
      <c r="R1220" s="193"/>
      <c r="T1220" s="28"/>
      <c r="U1220" s="28"/>
      <c r="V1220" s="28"/>
      <c r="AA1220" s="193"/>
      <c r="AC1220" s="28"/>
      <c r="AD1220" s="28"/>
      <c r="AE1220" s="28"/>
      <c r="AJ1220" s="193"/>
      <c r="AL1220" s="28"/>
      <c r="AM1220" s="28"/>
      <c r="AN1220" s="28"/>
      <c r="AS1220" s="193"/>
      <c r="AU1220" s="28"/>
      <c r="AV1220" s="28"/>
      <c r="AW1220" s="28"/>
      <c r="BB1220" s="193"/>
      <c r="BD1220" s="28"/>
      <c r="BE1220" s="28"/>
      <c r="BF1220" s="28"/>
      <c r="BK1220" s="193"/>
      <c r="BM1220" s="28"/>
      <c r="BN1220" s="28"/>
      <c r="BO1220" s="28"/>
      <c r="BT1220" s="193"/>
      <c r="BV1220" s="28"/>
      <c r="BW1220" s="28"/>
      <c r="BX1220" s="28"/>
      <c r="CC1220" s="193"/>
      <c r="CE1220" s="28"/>
      <c r="CF1220" s="28"/>
      <c r="CG1220" s="28"/>
      <c r="CL1220" s="193"/>
      <c r="CN1220" s="28"/>
      <c r="CO1220" s="28"/>
      <c r="CP1220" s="28"/>
      <c r="CU1220" s="193"/>
      <c r="CW1220" s="28"/>
      <c r="CX1220" s="28"/>
      <c r="CY1220" s="28"/>
      <c r="DD1220" s="193"/>
      <c r="DF1220" s="28"/>
      <c r="DG1220" s="28"/>
      <c r="DH1220" s="28"/>
      <c r="DM1220" s="193"/>
      <c r="DO1220" s="28"/>
      <c r="DP1220" s="28"/>
      <c r="DQ1220" s="28"/>
      <c r="DV1220" s="193"/>
      <c r="DX1220" s="28"/>
      <c r="DY1220" s="28"/>
      <c r="DZ1220" s="28"/>
      <c r="EE1220" s="193"/>
      <c r="EG1220" s="28"/>
      <c r="EH1220" s="28"/>
      <c r="EI1220" s="28"/>
      <c r="EN1220" s="193"/>
      <c r="EP1220" s="28"/>
      <c r="EQ1220" s="28"/>
      <c r="ER1220" s="28"/>
      <c r="EW1220" s="193"/>
      <c r="EY1220" s="28"/>
      <c r="EZ1220" s="28"/>
      <c r="FA1220" s="28"/>
      <c r="FF1220" s="193"/>
      <c r="FH1220" s="28"/>
      <c r="FI1220" s="28"/>
      <c r="FJ1220" s="28"/>
      <c r="FO1220" s="193"/>
      <c r="FQ1220" s="28"/>
      <c r="FR1220" s="28"/>
      <c r="FS1220" s="28"/>
      <c r="FX1220" s="193"/>
      <c r="FZ1220" s="28"/>
      <c r="GA1220" s="28"/>
      <c r="GB1220" s="28"/>
      <c r="GG1220" s="193"/>
      <c r="GI1220" s="28"/>
      <c r="GJ1220" s="28"/>
      <c r="GK1220" s="28"/>
      <c r="GP1220" s="193"/>
      <c r="GR1220" s="28"/>
      <c r="GS1220" s="28"/>
      <c r="GT1220" s="28"/>
      <c r="GY1220" s="193"/>
      <c r="HA1220" s="28"/>
      <c r="HB1220" s="28"/>
      <c r="HC1220" s="28"/>
      <c r="HH1220" s="193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.75">
      <c r="A1221" s="311" t="s">
        <v>507</v>
      </c>
      <c r="B1221" s="375"/>
      <c r="C1221" s="375"/>
      <c r="D1221" s="376" t="s">
        <v>132</v>
      </c>
      <c r="E1221" s="50">
        <f>COUNTIF($A$712:$BAG$785,A1221)</f>
        <v>32</v>
      </c>
      <c r="F1221" s="279">
        <f>SUM(G1221:K1221)</f>
        <v>0</v>
      </c>
      <c r="N1221" s="28"/>
      <c r="R1221" s="193"/>
      <c r="T1221" s="28"/>
      <c r="U1221" s="28"/>
      <c r="V1221" s="28"/>
      <c r="AA1221" s="193"/>
      <c r="AC1221" s="28"/>
      <c r="AD1221" s="28"/>
      <c r="AE1221" s="28"/>
      <c r="AJ1221" s="193"/>
      <c r="AL1221" s="28"/>
      <c r="AM1221" s="28"/>
      <c r="AN1221" s="28"/>
      <c r="AS1221" s="193"/>
      <c r="AU1221" s="28"/>
      <c r="AV1221" s="28"/>
      <c r="AW1221" s="28"/>
      <c r="BB1221" s="193"/>
      <c r="BD1221" s="28"/>
      <c r="BE1221" s="28"/>
      <c r="BF1221" s="28"/>
      <c r="BK1221" s="193"/>
      <c r="BM1221" s="28"/>
      <c r="BN1221" s="28"/>
      <c r="BO1221" s="28"/>
      <c r="BT1221" s="193"/>
      <c r="BV1221" s="28"/>
      <c r="BW1221" s="28"/>
      <c r="BX1221" s="28"/>
      <c r="CC1221" s="193"/>
      <c r="CE1221" s="28"/>
      <c r="CF1221" s="28"/>
      <c r="CG1221" s="28"/>
      <c r="CL1221" s="193"/>
      <c r="CN1221" s="28"/>
      <c r="CO1221" s="28"/>
      <c r="CP1221" s="28"/>
      <c r="CU1221" s="193"/>
      <c r="CW1221" s="28"/>
      <c r="CX1221" s="28"/>
      <c r="CY1221" s="28"/>
      <c r="DD1221" s="193"/>
      <c r="DF1221" s="28"/>
      <c r="DG1221" s="28"/>
      <c r="DH1221" s="28"/>
      <c r="DM1221" s="193"/>
      <c r="DO1221" s="28"/>
      <c r="DP1221" s="28"/>
      <c r="DQ1221" s="28"/>
      <c r="DV1221" s="193"/>
      <c r="DX1221" s="28"/>
      <c r="DY1221" s="28"/>
      <c r="DZ1221" s="28"/>
      <c r="EE1221" s="193"/>
      <c r="EG1221" s="28"/>
      <c r="EH1221" s="28"/>
      <c r="EI1221" s="28"/>
      <c r="EN1221" s="193"/>
      <c r="EP1221" s="28"/>
      <c r="EQ1221" s="28"/>
      <c r="ER1221" s="28"/>
      <c r="EW1221" s="193"/>
      <c r="EY1221" s="28"/>
      <c r="EZ1221" s="28"/>
      <c r="FA1221" s="28"/>
      <c r="FF1221" s="193"/>
      <c r="FH1221" s="28"/>
      <c r="FI1221" s="28"/>
      <c r="FJ1221" s="28"/>
      <c r="FO1221" s="193"/>
      <c r="FQ1221" s="28"/>
      <c r="FR1221" s="28"/>
      <c r="FS1221" s="28"/>
      <c r="FX1221" s="193"/>
      <c r="FZ1221" s="28"/>
      <c r="GA1221" s="28"/>
      <c r="GB1221" s="28"/>
      <c r="GG1221" s="193"/>
      <c r="GI1221" s="28"/>
      <c r="GJ1221" s="28"/>
      <c r="GK1221" s="28"/>
      <c r="GP1221" s="193"/>
      <c r="GR1221" s="28"/>
      <c r="GS1221" s="28"/>
      <c r="GT1221" s="28"/>
      <c r="GY1221" s="193"/>
      <c r="HA1221" s="28"/>
      <c r="HB1221" s="28"/>
      <c r="HC1221" s="28"/>
      <c r="HH1221" s="193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205" t="s">
        <v>3104</v>
      </c>
      <c r="B1222" s="28"/>
      <c r="C1222" s="271"/>
      <c r="D1222" s="376" t="s">
        <v>129</v>
      </c>
      <c r="E1222" s="50">
        <f>COUNTIF($A$712:$BAG$785,A1222)</f>
        <v>0</v>
      </c>
      <c r="F1222" s="279">
        <f>SUM(G1222:K1222)</f>
        <v>0</v>
      </c>
      <c r="J1222" s="402"/>
      <c r="K1222" s="39"/>
      <c r="N1222" s="28"/>
      <c r="R1222" s="193"/>
      <c r="T1222" s="28"/>
      <c r="U1222" s="28"/>
      <c r="V1222" s="28"/>
      <c r="AA1222" s="193"/>
      <c r="AC1222" s="28"/>
      <c r="AD1222" s="28"/>
      <c r="AE1222" s="28"/>
      <c r="AJ1222" s="193"/>
      <c r="AL1222" s="28"/>
      <c r="AM1222" s="28"/>
      <c r="AN1222" s="28"/>
      <c r="AS1222" s="193"/>
      <c r="AU1222" s="28"/>
      <c r="AV1222" s="28"/>
      <c r="AW1222" s="28"/>
      <c r="BB1222" s="193"/>
      <c r="BD1222" s="28"/>
      <c r="BE1222" s="28"/>
      <c r="BF1222" s="28"/>
      <c r="BK1222" s="193"/>
      <c r="BM1222" s="28"/>
      <c r="BN1222" s="28"/>
      <c r="BO1222" s="28"/>
      <c r="BT1222" s="193"/>
      <c r="BV1222" s="28"/>
      <c r="BW1222" s="28"/>
      <c r="BX1222" s="28"/>
      <c r="CC1222" s="193"/>
      <c r="CE1222" s="28"/>
      <c r="CF1222" s="28"/>
      <c r="CG1222" s="28"/>
      <c r="CL1222" s="193"/>
      <c r="CN1222" s="28"/>
      <c r="CO1222" s="28"/>
      <c r="CP1222" s="28"/>
      <c r="CU1222" s="193"/>
      <c r="CW1222" s="28"/>
      <c r="CX1222" s="28"/>
      <c r="CY1222" s="28"/>
      <c r="DD1222" s="193"/>
      <c r="DF1222" s="28"/>
      <c r="DG1222" s="28"/>
      <c r="DH1222" s="28"/>
      <c r="DM1222" s="193"/>
      <c r="DO1222" s="28"/>
      <c r="DP1222" s="28"/>
      <c r="DQ1222" s="28"/>
      <c r="DV1222" s="193"/>
      <c r="DX1222" s="28"/>
      <c r="DY1222" s="28"/>
      <c r="DZ1222" s="28"/>
      <c r="EE1222" s="193"/>
      <c r="EG1222" s="28"/>
      <c r="EH1222" s="28"/>
      <c r="EI1222" s="28"/>
      <c r="EN1222" s="193"/>
      <c r="EP1222" s="28"/>
      <c r="EQ1222" s="28"/>
      <c r="ER1222" s="28"/>
      <c r="EW1222" s="193"/>
      <c r="EY1222" s="28"/>
      <c r="EZ1222" s="28"/>
      <c r="FA1222" s="28"/>
      <c r="FF1222" s="193"/>
      <c r="FH1222" s="28"/>
      <c r="FI1222" s="28"/>
      <c r="FJ1222" s="28"/>
      <c r="FO1222" s="193"/>
      <c r="FQ1222" s="28"/>
      <c r="FR1222" s="28"/>
      <c r="FS1222" s="28"/>
      <c r="FX1222" s="193"/>
      <c r="FZ1222" s="28"/>
      <c r="GA1222" s="28"/>
      <c r="GB1222" s="28"/>
      <c r="GG1222" s="193"/>
      <c r="GI1222" s="28"/>
      <c r="GJ1222" s="28"/>
      <c r="GK1222" s="28"/>
      <c r="GP1222" s="193"/>
      <c r="GR1222" s="28"/>
      <c r="GS1222" s="28"/>
      <c r="GT1222" s="28"/>
      <c r="GY1222" s="193"/>
      <c r="HA1222" s="28"/>
      <c r="HB1222" s="28"/>
      <c r="HC1222" s="28"/>
      <c r="HH1222" s="193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5" t="s">
        <v>3814</v>
      </c>
      <c r="B1223" s="28"/>
      <c r="C1223" s="271"/>
      <c r="D1223" s="376" t="s">
        <v>129</v>
      </c>
      <c r="E1223" s="50">
        <f>COUNTIF($A$712:$BAG$785,A1223)</f>
        <v>0</v>
      </c>
      <c r="F1223" s="279">
        <f>SUM(G1223:K1223)</f>
        <v>0</v>
      </c>
      <c r="H1223" s="396"/>
      <c r="J1223" s="402"/>
      <c r="K1223" s="402"/>
      <c r="N1223" s="28"/>
      <c r="R1223" s="193"/>
      <c r="T1223" s="28"/>
      <c r="U1223" s="28"/>
      <c r="V1223" s="28"/>
      <c r="AA1223" s="193"/>
      <c r="AC1223" s="28"/>
      <c r="AD1223" s="28"/>
      <c r="AE1223" s="28"/>
      <c r="AJ1223" s="193"/>
      <c r="AL1223" s="28"/>
      <c r="AM1223" s="28"/>
      <c r="AN1223" s="28"/>
      <c r="AS1223" s="193"/>
      <c r="AU1223" s="28"/>
      <c r="AV1223" s="28"/>
      <c r="AW1223" s="28"/>
      <c r="BB1223" s="193"/>
      <c r="BD1223" s="28"/>
      <c r="BE1223" s="28"/>
      <c r="BF1223" s="28"/>
      <c r="BK1223" s="193"/>
      <c r="BM1223" s="28"/>
      <c r="BN1223" s="28"/>
      <c r="BO1223" s="28"/>
      <c r="BT1223" s="193"/>
      <c r="BV1223" s="28"/>
      <c r="BW1223" s="28"/>
      <c r="BX1223" s="28"/>
      <c r="CC1223" s="193"/>
      <c r="CE1223" s="28"/>
      <c r="CF1223" s="28"/>
      <c r="CG1223" s="28"/>
      <c r="CL1223" s="193"/>
      <c r="CN1223" s="28"/>
      <c r="CO1223" s="28"/>
      <c r="CP1223" s="28"/>
      <c r="CU1223" s="193"/>
      <c r="CW1223" s="28"/>
      <c r="CX1223" s="28"/>
      <c r="CY1223" s="28"/>
      <c r="DD1223" s="193"/>
      <c r="DF1223" s="28"/>
      <c r="DG1223" s="28"/>
      <c r="DH1223" s="28"/>
      <c r="DM1223" s="193"/>
      <c r="DO1223" s="28"/>
      <c r="DP1223" s="28"/>
      <c r="DQ1223" s="28"/>
      <c r="DV1223" s="193"/>
      <c r="DX1223" s="28"/>
      <c r="DY1223" s="28"/>
      <c r="DZ1223" s="28"/>
      <c r="EE1223" s="193"/>
      <c r="EG1223" s="28"/>
      <c r="EH1223" s="28"/>
      <c r="EI1223" s="28"/>
      <c r="EN1223" s="193"/>
      <c r="EP1223" s="28"/>
      <c r="EQ1223" s="28"/>
      <c r="ER1223" s="28"/>
      <c r="EW1223" s="193"/>
      <c r="EY1223" s="28"/>
      <c r="EZ1223" s="28"/>
      <c r="FA1223" s="28"/>
      <c r="FF1223" s="193"/>
      <c r="FH1223" s="28"/>
      <c r="FI1223" s="28"/>
      <c r="FJ1223" s="28"/>
      <c r="FO1223" s="193"/>
      <c r="FQ1223" s="28"/>
      <c r="FR1223" s="28"/>
      <c r="FS1223" s="28"/>
      <c r="FX1223" s="193"/>
      <c r="FZ1223" s="28"/>
      <c r="GA1223" s="28"/>
      <c r="GB1223" s="28"/>
      <c r="GG1223" s="193"/>
      <c r="GI1223" s="28"/>
      <c r="GJ1223" s="28"/>
      <c r="GK1223" s="28"/>
      <c r="GP1223" s="193"/>
      <c r="GR1223" s="28"/>
      <c r="GS1223" s="28"/>
      <c r="GT1223" s="28"/>
      <c r="GY1223" s="193"/>
      <c r="HA1223" s="28"/>
      <c r="HB1223" s="28"/>
      <c r="HC1223" s="28"/>
      <c r="HH1223" s="193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">
      <c r="A1224" s="205" t="s">
        <v>3152</v>
      </c>
      <c r="B1224" s="28"/>
      <c r="C1224" s="271"/>
      <c r="D1224" s="376" t="s">
        <v>129</v>
      </c>
      <c r="E1224" s="50">
        <f>COUNTIF($A$712:$BAG$785,A1224)</f>
        <v>0</v>
      </c>
      <c r="F1224" s="279">
        <f>SUM(G1224:K1224)</f>
        <v>0</v>
      </c>
      <c r="H1224" s="396"/>
      <c r="J1224" s="402"/>
      <c r="K1224" s="402"/>
      <c r="N1224" s="28"/>
      <c r="R1224" s="193"/>
      <c r="T1224" s="28"/>
      <c r="U1224" s="28"/>
      <c r="V1224" s="28"/>
      <c r="AA1224" s="193"/>
      <c r="AC1224" s="28"/>
      <c r="AD1224" s="28"/>
      <c r="AE1224" s="28"/>
      <c r="AJ1224" s="193"/>
      <c r="AL1224" s="28"/>
      <c r="AM1224" s="28"/>
      <c r="AN1224" s="28"/>
      <c r="AS1224" s="193"/>
      <c r="AU1224" s="28"/>
      <c r="AV1224" s="28"/>
      <c r="AW1224" s="28"/>
      <c r="BB1224" s="193"/>
      <c r="BD1224" s="28"/>
      <c r="BE1224" s="28"/>
      <c r="BF1224" s="28"/>
      <c r="BK1224" s="193"/>
      <c r="BM1224" s="28"/>
      <c r="BN1224" s="28"/>
      <c r="BO1224" s="28"/>
      <c r="BT1224" s="193"/>
      <c r="BV1224" s="28"/>
      <c r="BW1224" s="28"/>
      <c r="BX1224" s="28"/>
      <c r="CC1224" s="193"/>
      <c r="CE1224" s="28"/>
      <c r="CF1224" s="28"/>
      <c r="CG1224" s="28"/>
      <c r="CL1224" s="193"/>
      <c r="CN1224" s="28"/>
      <c r="CO1224" s="28"/>
      <c r="CP1224" s="28"/>
      <c r="CU1224" s="193"/>
      <c r="CW1224" s="28"/>
      <c r="CX1224" s="28"/>
      <c r="CY1224" s="28"/>
      <c r="DD1224" s="193"/>
      <c r="DF1224" s="28"/>
      <c r="DG1224" s="28"/>
      <c r="DH1224" s="28"/>
      <c r="DM1224" s="193"/>
      <c r="DO1224" s="28"/>
      <c r="DP1224" s="28"/>
      <c r="DQ1224" s="28"/>
      <c r="DV1224" s="193"/>
      <c r="DX1224" s="28"/>
      <c r="DY1224" s="28"/>
      <c r="DZ1224" s="28"/>
      <c r="EE1224" s="193"/>
      <c r="EG1224" s="28"/>
      <c r="EH1224" s="28"/>
      <c r="EI1224" s="28"/>
      <c r="EN1224" s="193"/>
      <c r="EP1224" s="28"/>
      <c r="EQ1224" s="28"/>
      <c r="ER1224" s="28"/>
      <c r="EW1224" s="193"/>
      <c r="EY1224" s="28"/>
      <c r="EZ1224" s="28"/>
      <c r="FA1224" s="28"/>
      <c r="FF1224" s="193"/>
      <c r="FH1224" s="28"/>
      <c r="FI1224" s="28"/>
      <c r="FJ1224" s="28"/>
      <c r="FO1224" s="193"/>
      <c r="FQ1224" s="28"/>
      <c r="FR1224" s="28"/>
      <c r="FS1224" s="28"/>
      <c r="FX1224" s="193"/>
      <c r="FZ1224" s="28"/>
      <c r="GA1224" s="28"/>
      <c r="GB1224" s="28"/>
      <c r="GG1224" s="193"/>
      <c r="GI1224" s="28"/>
      <c r="GJ1224" s="28"/>
      <c r="GK1224" s="28"/>
      <c r="GP1224" s="193"/>
      <c r="GR1224" s="28"/>
      <c r="GS1224" s="28"/>
      <c r="GT1224" s="28"/>
      <c r="GY1224" s="193"/>
      <c r="HA1224" s="28"/>
      <c r="HB1224" s="28"/>
      <c r="HC1224" s="28"/>
      <c r="HH1224" s="193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5" t="s">
        <v>2067</v>
      </c>
      <c r="B1225" s="28"/>
      <c r="C1225" s="271"/>
      <c r="D1225" s="376" t="s">
        <v>129</v>
      </c>
      <c r="E1225" s="50">
        <f>COUNTIF($A$712:$BAG$785,A1225)</f>
        <v>0</v>
      </c>
      <c r="F1225" s="279">
        <f>SUM(G1225:K1225)</f>
        <v>0</v>
      </c>
      <c r="N1225" s="28"/>
      <c r="R1225" s="193"/>
      <c r="T1225" s="28"/>
      <c r="U1225" s="28"/>
      <c r="V1225" s="28"/>
      <c r="AA1225" s="193"/>
      <c r="AC1225" s="28"/>
      <c r="AD1225" s="28"/>
      <c r="AE1225" s="28"/>
      <c r="AJ1225" s="193"/>
      <c r="AL1225" s="28"/>
      <c r="AM1225" s="28"/>
      <c r="AN1225" s="28"/>
      <c r="AS1225" s="193"/>
      <c r="AU1225" s="28"/>
      <c r="AV1225" s="28"/>
      <c r="AW1225" s="28"/>
      <c r="BB1225" s="193"/>
      <c r="BD1225" s="28"/>
      <c r="BE1225" s="28"/>
      <c r="BF1225" s="28"/>
      <c r="BK1225" s="193"/>
      <c r="BM1225" s="28"/>
      <c r="BN1225" s="28"/>
      <c r="BO1225" s="28"/>
      <c r="BT1225" s="193"/>
      <c r="BV1225" s="28"/>
      <c r="BW1225" s="28"/>
      <c r="BX1225" s="28"/>
      <c r="CC1225" s="193"/>
      <c r="CE1225" s="28"/>
      <c r="CF1225" s="28"/>
      <c r="CG1225" s="28"/>
      <c r="CL1225" s="193"/>
      <c r="CN1225" s="28"/>
      <c r="CO1225" s="28"/>
      <c r="CP1225" s="28"/>
      <c r="CU1225" s="193"/>
      <c r="CW1225" s="28"/>
      <c r="CX1225" s="28"/>
      <c r="CY1225" s="28"/>
      <c r="DD1225" s="193"/>
      <c r="DF1225" s="28"/>
      <c r="DG1225" s="28"/>
      <c r="DH1225" s="28"/>
      <c r="DM1225" s="193"/>
      <c r="DO1225" s="28"/>
      <c r="DP1225" s="28"/>
      <c r="DQ1225" s="28"/>
      <c r="DV1225" s="193"/>
      <c r="DX1225" s="28"/>
      <c r="DY1225" s="28"/>
      <c r="DZ1225" s="28"/>
      <c r="EE1225" s="193"/>
      <c r="EG1225" s="28"/>
      <c r="EH1225" s="28"/>
      <c r="EI1225" s="28"/>
      <c r="EN1225" s="193"/>
      <c r="EP1225" s="28"/>
      <c r="EQ1225" s="28"/>
      <c r="ER1225" s="28"/>
      <c r="EW1225" s="193"/>
      <c r="EY1225" s="28"/>
      <c r="EZ1225" s="28"/>
      <c r="FA1225" s="28"/>
      <c r="FF1225" s="193"/>
      <c r="FH1225" s="28"/>
      <c r="FI1225" s="28"/>
      <c r="FJ1225" s="28"/>
      <c r="FO1225" s="193"/>
      <c r="FQ1225" s="28"/>
      <c r="FR1225" s="28"/>
      <c r="FS1225" s="28"/>
      <c r="FX1225" s="193"/>
      <c r="FZ1225" s="28"/>
      <c r="GA1225" s="28"/>
      <c r="GB1225" s="28"/>
      <c r="GG1225" s="193"/>
      <c r="GI1225" s="28"/>
      <c r="GJ1225" s="28"/>
      <c r="GK1225" s="28"/>
      <c r="GP1225" s="193"/>
      <c r="GR1225" s="28"/>
      <c r="GS1225" s="28"/>
      <c r="GT1225" s="28"/>
      <c r="GY1225" s="193"/>
      <c r="HA1225" s="28"/>
      <c r="HB1225" s="28"/>
      <c r="HC1225" s="28"/>
      <c r="HH1225" s="193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.75">
      <c r="A1226" s="311" t="s">
        <v>1160</v>
      </c>
      <c r="B1226" s="170"/>
      <c r="C1226" s="375"/>
      <c r="D1226" s="1" t="s">
        <v>131</v>
      </c>
      <c r="E1226" s="50">
        <f>COUNTIF($A$712:$BAG$785,A1226)</f>
        <v>2</v>
      </c>
      <c r="F1226" s="279">
        <f>SUM(G1226:K1226)</f>
        <v>0</v>
      </c>
      <c r="N1226" s="28"/>
      <c r="R1226" s="193"/>
      <c r="T1226" s="28"/>
      <c r="U1226" s="28"/>
      <c r="V1226" s="28"/>
      <c r="AA1226" s="193"/>
      <c r="AC1226" s="28"/>
      <c r="AD1226" s="28"/>
      <c r="AE1226" s="28"/>
      <c r="AJ1226" s="193"/>
      <c r="AL1226" s="28"/>
      <c r="AM1226" s="28"/>
      <c r="AN1226" s="28"/>
      <c r="AS1226" s="193"/>
      <c r="AU1226" s="28"/>
      <c r="AV1226" s="28"/>
      <c r="AW1226" s="28"/>
      <c r="BB1226" s="193"/>
      <c r="BD1226" s="28"/>
      <c r="BE1226" s="28"/>
      <c r="BF1226" s="28"/>
      <c r="BK1226" s="193"/>
      <c r="BM1226" s="28"/>
      <c r="BN1226" s="28"/>
      <c r="BO1226" s="28"/>
      <c r="BT1226" s="193"/>
      <c r="BV1226" s="28"/>
      <c r="BW1226" s="28"/>
      <c r="BX1226" s="28"/>
      <c r="CC1226" s="193"/>
      <c r="CE1226" s="28"/>
      <c r="CF1226" s="28"/>
      <c r="CG1226" s="28"/>
      <c r="CL1226" s="193"/>
      <c r="CN1226" s="28"/>
      <c r="CO1226" s="28"/>
      <c r="CP1226" s="28"/>
      <c r="CU1226" s="193"/>
      <c r="CW1226" s="28"/>
      <c r="CX1226" s="28"/>
      <c r="CY1226" s="28"/>
      <c r="DD1226" s="193"/>
      <c r="DF1226" s="28"/>
      <c r="DG1226" s="28"/>
      <c r="DH1226" s="28"/>
      <c r="DM1226" s="193"/>
      <c r="DO1226" s="28"/>
      <c r="DP1226" s="28"/>
      <c r="DQ1226" s="28"/>
      <c r="DV1226" s="193"/>
      <c r="DX1226" s="28"/>
      <c r="DY1226" s="28"/>
      <c r="DZ1226" s="28"/>
      <c r="EE1226" s="193"/>
      <c r="EG1226" s="28"/>
      <c r="EH1226" s="28"/>
      <c r="EI1226" s="28"/>
      <c r="EN1226" s="193"/>
      <c r="EP1226" s="28"/>
      <c r="EQ1226" s="28"/>
      <c r="ER1226" s="28"/>
      <c r="EW1226" s="193"/>
      <c r="EY1226" s="28"/>
      <c r="EZ1226" s="28"/>
      <c r="FA1226" s="28"/>
      <c r="FF1226" s="193"/>
      <c r="FH1226" s="28"/>
      <c r="FI1226" s="28"/>
      <c r="FJ1226" s="28"/>
      <c r="FO1226" s="193"/>
      <c r="FQ1226" s="28"/>
      <c r="FR1226" s="28"/>
      <c r="FS1226" s="28"/>
      <c r="FX1226" s="193"/>
      <c r="FZ1226" s="28"/>
      <c r="GA1226" s="28"/>
      <c r="GB1226" s="28"/>
      <c r="GG1226" s="193"/>
      <c r="GI1226" s="28"/>
      <c r="GJ1226" s="28"/>
      <c r="GK1226" s="28"/>
      <c r="GP1226" s="193"/>
      <c r="GR1226" s="28"/>
      <c r="GS1226" s="28"/>
      <c r="GT1226" s="28"/>
      <c r="GY1226" s="193"/>
      <c r="HA1226" s="28"/>
      <c r="HB1226" s="28"/>
      <c r="HC1226" s="28"/>
      <c r="HH1226" s="193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.75">
      <c r="A1227" s="311" t="s">
        <v>1965</v>
      </c>
      <c r="B1227" s="375"/>
      <c r="C1227" s="375"/>
      <c r="D1227" s="1" t="s">
        <v>131</v>
      </c>
      <c r="E1227" s="50">
        <f>COUNTIF($A$712:$BAG$785,A1227)</f>
        <v>6</v>
      </c>
      <c r="F1227" s="279">
        <f>SUM(G1227:K1227)</f>
        <v>0</v>
      </c>
      <c r="N1227" s="28"/>
      <c r="R1227" s="193"/>
      <c r="T1227" s="28"/>
      <c r="U1227" s="28"/>
      <c r="V1227" s="28"/>
      <c r="AA1227" s="193"/>
      <c r="AC1227" s="28"/>
      <c r="AD1227" s="28"/>
      <c r="AE1227" s="28"/>
      <c r="AJ1227" s="193"/>
      <c r="AL1227" s="28"/>
      <c r="AM1227" s="28"/>
      <c r="AN1227" s="28"/>
      <c r="AS1227" s="193"/>
      <c r="AU1227" s="28"/>
      <c r="AV1227" s="28"/>
      <c r="AW1227" s="28"/>
      <c r="BB1227" s="193"/>
      <c r="BD1227" s="28"/>
      <c r="BE1227" s="28"/>
      <c r="BF1227" s="28"/>
      <c r="BK1227" s="193"/>
      <c r="BM1227" s="28"/>
      <c r="BN1227" s="28"/>
      <c r="BO1227" s="28"/>
      <c r="BT1227" s="193"/>
      <c r="BV1227" s="28"/>
      <c r="BW1227" s="28"/>
      <c r="BX1227" s="28"/>
      <c r="CC1227" s="193"/>
      <c r="CE1227" s="28"/>
      <c r="CF1227" s="28"/>
      <c r="CG1227" s="28"/>
      <c r="CL1227" s="193"/>
      <c r="CN1227" s="28"/>
      <c r="CO1227" s="28"/>
      <c r="CP1227" s="28"/>
      <c r="CU1227" s="193"/>
      <c r="CW1227" s="28"/>
      <c r="CX1227" s="28"/>
      <c r="CY1227" s="28"/>
      <c r="DD1227" s="193"/>
      <c r="DF1227" s="28"/>
      <c r="DG1227" s="28"/>
      <c r="DH1227" s="28"/>
      <c r="DM1227" s="193"/>
      <c r="DO1227" s="28"/>
      <c r="DP1227" s="28"/>
      <c r="DQ1227" s="28"/>
      <c r="DV1227" s="193"/>
      <c r="DX1227" s="28"/>
      <c r="DY1227" s="28"/>
      <c r="DZ1227" s="28"/>
      <c r="EE1227" s="193"/>
      <c r="EG1227" s="28"/>
      <c r="EH1227" s="28"/>
      <c r="EI1227" s="28"/>
      <c r="EN1227" s="193"/>
      <c r="EP1227" s="28"/>
      <c r="EQ1227" s="28"/>
      <c r="ER1227" s="28"/>
      <c r="EW1227" s="193"/>
      <c r="EY1227" s="28"/>
      <c r="EZ1227" s="28"/>
      <c r="FA1227" s="28"/>
      <c r="FF1227" s="193"/>
      <c r="FH1227" s="28"/>
      <c r="FI1227" s="28"/>
      <c r="FJ1227" s="28"/>
      <c r="FO1227" s="193"/>
      <c r="FQ1227" s="28"/>
      <c r="FR1227" s="28"/>
      <c r="FS1227" s="28"/>
      <c r="FX1227" s="193"/>
      <c r="FZ1227" s="28"/>
      <c r="GA1227" s="28"/>
      <c r="GB1227" s="28"/>
      <c r="GG1227" s="193"/>
      <c r="GI1227" s="28"/>
      <c r="GJ1227" s="28"/>
      <c r="GK1227" s="28"/>
      <c r="GP1227" s="193"/>
      <c r="GR1227" s="28"/>
      <c r="GS1227" s="28"/>
      <c r="GT1227" s="28"/>
      <c r="GY1227" s="193"/>
      <c r="HA1227" s="28"/>
      <c r="HB1227" s="28"/>
      <c r="HC1227" s="28"/>
      <c r="HH1227" s="193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205" t="s">
        <v>2374</v>
      </c>
      <c r="B1228" s="28"/>
      <c r="C1228" s="271"/>
      <c r="D1228" s="376" t="s">
        <v>129</v>
      </c>
      <c r="E1228" s="50">
        <f>COUNTIF($A$712:$BAG$785,A1228)</f>
        <v>0</v>
      </c>
      <c r="F1228" s="279">
        <f>SUM(G1228:K1228)</f>
        <v>0</v>
      </c>
      <c r="N1228" s="28"/>
      <c r="R1228" s="193"/>
      <c r="T1228" s="28"/>
      <c r="U1228" s="28"/>
      <c r="V1228" s="28"/>
      <c r="AA1228" s="193"/>
      <c r="AC1228" s="28"/>
      <c r="AD1228" s="28"/>
      <c r="AE1228" s="28"/>
      <c r="AJ1228" s="193"/>
      <c r="AL1228" s="28"/>
      <c r="AM1228" s="28"/>
      <c r="AN1228" s="28"/>
      <c r="AS1228" s="193"/>
      <c r="AU1228" s="28"/>
      <c r="AV1228" s="28"/>
      <c r="AW1228" s="28"/>
      <c r="BB1228" s="193"/>
      <c r="BD1228" s="28"/>
      <c r="BE1228" s="28"/>
      <c r="BF1228" s="28"/>
      <c r="BK1228" s="193"/>
      <c r="BM1228" s="28"/>
      <c r="BN1228" s="28"/>
      <c r="BO1228" s="28"/>
      <c r="BT1228" s="193"/>
      <c r="BV1228" s="28"/>
      <c r="BW1228" s="28"/>
      <c r="BX1228" s="28"/>
      <c r="CC1228" s="193"/>
      <c r="CE1228" s="28"/>
      <c r="CF1228" s="28"/>
      <c r="CG1228" s="28"/>
      <c r="CL1228" s="193"/>
      <c r="CN1228" s="28"/>
      <c r="CO1228" s="28"/>
      <c r="CP1228" s="28"/>
      <c r="CU1228" s="193"/>
      <c r="CW1228" s="28"/>
      <c r="CX1228" s="28"/>
      <c r="CY1228" s="28"/>
      <c r="DD1228" s="193"/>
      <c r="DF1228" s="28"/>
      <c r="DG1228" s="28"/>
      <c r="DH1228" s="28"/>
      <c r="DM1228" s="193"/>
      <c r="DO1228" s="28"/>
      <c r="DP1228" s="28"/>
      <c r="DQ1228" s="28"/>
      <c r="DV1228" s="193"/>
      <c r="DX1228" s="28"/>
      <c r="DY1228" s="28"/>
      <c r="DZ1228" s="28"/>
      <c r="EE1228" s="193"/>
      <c r="EG1228" s="28"/>
      <c r="EH1228" s="28"/>
      <c r="EI1228" s="28"/>
      <c r="EN1228" s="193"/>
      <c r="EP1228" s="28"/>
      <c r="EQ1228" s="28"/>
      <c r="ER1228" s="28"/>
      <c r="EW1228" s="193"/>
      <c r="EY1228" s="28"/>
      <c r="EZ1228" s="28"/>
      <c r="FA1228" s="28"/>
      <c r="FF1228" s="193"/>
      <c r="FH1228" s="28"/>
      <c r="FI1228" s="28"/>
      <c r="FJ1228" s="28"/>
      <c r="FO1228" s="193"/>
      <c r="FQ1228" s="28"/>
      <c r="FR1228" s="28"/>
      <c r="FS1228" s="28"/>
      <c r="FX1228" s="193"/>
      <c r="FZ1228" s="28"/>
      <c r="GA1228" s="28"/>
      <c r="GB1228" s="28"/>
      <c r="GG1228" s="193"/>
      <c r="GI1228" s="28"/>
      <c r="GJ1228" s="28"/>
      <c r="GK1228" s="28"/>
      <c r="GP1228" s="193"/>
      <c r="GR1228" s="28"/>
      <c r="GS1228" s="28"/>
      <c r="GT1228" s="28"/>
      <c r="GY1228" s="193"/>
      <c r="HA1228" s="28"/>
      <c r="HB1228" s="28"/>
      <c r="HC1228" s="28"/>
      <c r="HH1228" s="193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">
      <c r="A1229" s="205" t="s">
        <v>3016</v>
      </c>
      <c r="B1229" s="28"/>
      <c r="C1229" s="271"/>
      <c r="D1229" s="376" t="s">
        <v>129</v>
      </c>
      <c r="E1229" s="50">
        <f>COUNTIF($A$712:$BAG$785,A1229)</f>
        <v>0</v>
      </c>
      <c r="F1229" s="279">
        <f>SUM(G1229:K1229)</f>
        <v>0</v>
      </c>
      <c r="N1229" s="28"/>
      <c r="R1229" s="193"/>
      <c r="T1229" s="28"/>
      <c r="U1229" s="28"/>
      <c r="V1229" s="28"/>
      <c r="AA1229" s="193"/>
      <c r="AC1229" s="28"/>
      <c r="AD1229" s="28"/>
      <c r="AE1229" s="28"/>
      <c r="AJ1229" s="193"/>
      <c r="AL1229" s="28"/>
      <c r="AM1229" s="28"/>
      <c r="AN1229" s="28"/>
      <c r="AS1229" s="193"/>
      <c r="AU1229" s="28"/>
      <c r="AV1229" s="28"/>
      <c r="AW1229" s="28"/>
      <c r="BB1229" s="193"/>
      <c r="BD1229" s="28"/>
      <c r="BE1229" s="28"/>
      <c r="BF1229" s="28"/>
      <c r="BK1229" s="193"/>
      <c r="BM1229" s="28"/>
      <c r="BN1229" s="28"/>
      <c r="BO1229" s="28"/>
      <c r="BT1229" s="193"/>
      <c r="BV1229" s="28"/>
      <c r="BW1229" s="28"/>
      <c r="BX1229" s="28"/>
      <c r="CC1229" s="193"/>
      <c r="CE1229" s="28"/>
      <c r="CF1229" s="28"/>
      <c r="CG1229" s="28"/>
      <c r="CL1229" s="193"/>
      <c r="CN1229" s="28"/>
      <c r="CO1229" s="28"/>
      <c r="CP1229" s="28"/>
      <c r="CU1229" s="193"/>
      <c r="CW1229" s="28"/>
      <c r="CX1229" s="28"/>
      <c r="CY1229" s="28"/>
      <c r="DD1229" s="193"/>
      <c r="DF1229" s="28"/>
      <c r="DG1229" s="28"/>
      <c r="DH1229" s="28"/>
      <c r="DM1229" s="193"/>
      <c r="DO1229" s="28"/>
      <c r="DP1229" s="28"/>
      <c r="DQ1229" s="28"/>
      <c r="DV1229" s="193"/>
      <c r="DX1229" s="28"/>
      <c r="DY1229" s="28"/>
      <c r="DZ1229" s="28"/>
      <c r="EE1229" s="193"/>
      <c r="EG1229" s="28"/>
      <c r="EH1229" s="28"/>
      <c r="EI1229" s="28"/>
      <c r="EN1229" s="193"/>
      <c r="EP1229" s="28"/>
      <c r="EQ1229" s="28"/>
      <c r="ER1229" s="28"/>
      <c r="EW1229" s="193"/>
      <c r="EY1229" s="28"/>
      <c r="EZ1229" s="28"/>
      <c r="FA1229" s="28"/>
      <c r="FF1229" s="193"/>
      <c r="FH1229" s="28"/>
      <c r="FI1229" s="28"/>
      <c r="FJ1229" s="28"/>
      <c r="FO1229" s="193"/>
      <c r="FQ1229" s="28"/>
      <c r="FR1229" s="28"/>
      <c r="FS1229" s="28"/>
      <c r="FX1229" s="193"/>
      <c r="FZ1229" s="28"/>
      <c r="GA1229" s="28"/>
      <c r="GB1229" s="28"/>
      <c r="GG1229" s="193"/>
      <c r="GI1229" s="28"/>
      <c r="GJ1229" s="28"/>
      <c r="GK1229" s="28"/>
      <c r="GP1229" s="193"/>
      <c r="GR1229" s="28"/>
      <c r="GS1229" s="28"/>
      <c r="GT1229" s="28"/>
      <c r="GY1229" s="193"/>
      <c r="HA1229" s="28"/>
      <c r="HB1229" s="28"/>
      <c r="HC1229" s="28"/>
      <c r="HH1229" s="193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.75">
      <c r="A1230" s="311" t="s">
        <v>586</v>
      </c>
      <c r="B1230" s="274"/>
      <c r="C1230" s="375"/>
      <c r="D1230" s="376" t="s">
        <v>132</v>
      </c>
      <c r="E1230" s="50">
        <f>COUNTIF($A$712:$BAG$785,A1230)</f>
        <v>2</v>
      </c>
      <c r="F1230" s="279">
        <f>SUM(G1230:K1230)</f>
        <v>0</v>
      </c>
      <c r="N1230" s="28"/>
      <c r="R1230" s="193"/>
      <c r="T1230" s="28"/>
      <c r="U1230" s="28"/>
      <c r="V1230" s="28"/>
      <c r="AA1230" s="193"/>
      <c r="AC1230" s="28"/>
      <c r="AD1230" s="28"/>
      <c r="AE1230" s="28"/>
      <c r="AJ1230" s="193"/>
      <c r="AL1230" s="28"/>
      <c r="AM1230" s="28"/>
      <c r="AN1230" s="28"/>
      <c r="AS1230" s="193"/>
      <c r="AU1230" s="28"/>
      <c r="AV1230" s="28"/>
      <c r="AW1230" s="28"/>
      <c r="BB1230" s="193"/>
      <c r="BD1230" s="28"/>
      <c r="BE1230" s="28"/>
      <c r="BF1230" s="28"/>
      <c r="BK1230" s="193"/>
      <c r="BM1230" s="28"/>
      <c r="BN1230" s="28"/>
      <c r="BO1230" s="28"/>
      <c r="BT1230" s="193"/>
      <c r="BV1230" s="28"/>
      <c r="BW1230" s="28"/>
      <c r="BX1230" s="28"/>
      <c r="CC1230" s="193"/>
      <c r="CE1230" s="28"/>
      <c r="CF1230" s="28"/>
      <c r="CG1230" s="28"/>
      <c r="CL1230" s="193"/>
      <c r="CN1230" s="28"/>
      <c r="CO1230" s="28"/>
      <c r="CP1230" s="28"/>
      <c r="CU1230" s="193"/>
      <c r="CW1230" s="28"/>
      <c r="CX1230" s="28"/>
      <c r="CY1230" s="28"/>
      <c r="DD1230" s="193"/>
      <c r="DF1230" s="28"/>
      <c r="DG1230" s="28"/>
      <c r="DH1230" s="28"/>
      <c r="DM1230" s="193"/>
      <c r="DO1230" s="28"/>
      <c r="DP1230" s="28"/>
      <c r="DQ1230" s="28"/>
      <c r="DV1230" s="193"/>
      <c r="DX1230" s="28"/>
      <c r="DY1230" s="28"/>
      <c r="DZ1230" s="28"/>
      <c r="EE1230" s="193"/>
      <c r="EG1230" s="28"/>
      <c r="EH1230" s="28"/>
      <c r="EI1230" s="28"/>
      <c r="EN1230" s="193"/>
      <c r="EP1230" s="28"/>
      <c r="EQ1230" s="28"/>
      <c r="ER1230" s="28"/>
      <c r="EW1230" s="193"/>
      <c r="EY1230" s="28"/>
      <c r="EZ1230" s="28"/>
      <c r="FA1230" s="28"/>
      <c r="FF1230" s="193"/>
      <c r="FH1230" s="28"/>
      <c r="FI1230" s="28"/>
      <c r="FJ1230" s="28"/>
      <c r="FO1230" s="193"/>
      <c r="FQ1230" s="28"/>
      <c r="FR1230" s="28"/>
      <c r="FS1230" s="28"/>
      <c r="FX1230" s="193"/>
      <c r="FZ1230" s="28"/>
      <c r="GA1230" s="28"/>
      <c r="GB1230" s="28"/>
      <c r="GG1230" s="193"/>
      <c r="GI1230" s="28"/>
      <c r="GJ1230" s="28"/>
      <c r="GK1230" s="28"/>
      <c r="GP1230" s="193"/>
      <c r="GR1230" s="28"/>
      <c r="GS1230" s="28"/>
      <c r="GT1230" s="28"/>
      <c r="GY1230" s="193"/>
      <c r="HA1230" s="28"/>
      <c r="HB1230" s="28"/>
      <c r="HC1230" s="28"/>
      <c r="HH1230" s="193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11" t="s">
        <v>635</v>
      </c>
      <c r="B1231" s="28"/>
      <c r="C1231" s="378"/>
      <c r="D1231" s="376" t="s">
        <v>135</v>
      </c>
      <c r="E1231" s="50">
        <f>COUNTIF($A$712:$BAG$785,A1231)</f>
        <v>3</v>
      </c>
      <c r="F1231" s="279">
        <f>SUM(G1231:K1231)</f>
        <v>40</v>
      </c>
      <c r="H1231" s="396">
        <v>40</v>
      </c>
      <c r="N1231" s="28"/>
      <c r="R1231" s="193"/>
      <c r="T1231" s="28"/>
      <c r="U1231" s="28"/>
      <c r="V1231" s="28"/>
      <c r="AA1231" s="193"/>
      <c r="AC1231" s="28"/>
      <c r="AD1231" s="28"/>
      <c r="AE1231" s="28"/>
      <c r="AJ1231" s="193"/>
      <c r="AL1231" s="28"/>
      <c r="AM1231" s="28"/>
      <c r="AN1231" s="28"/>
      <c r="AS1231" s="193"/>
      <c r="AU1231" s="28"/>
      <c r="AV1231" s="28"/>
      <c r="AW1231" s="28"/>
      <c r="BB1231" s="193"/>
      <c r="BD1231" s="28"/>
      <c r="BE1231" s="28"/>
      <c r="BF1231" s="28"/>
      <c r="BK1231" s="193"/>
      <c r="BM1231" s="28"/>
      <c r="BN1231" s="28"/>
      <c r="BO1231" s="28"/>
      <c r="BT1231" s="193"/>
      <c r="BV1231" s="28"/>
      <c r="BW1231" s="28"/>
      <c r="BX1231" s="28"/>
      <c r="CC1231" s="193"/>
      <c r="CE1231" s="28"/>
      <c r="CF1231" s="28"/>
      <c r="CG1231" s="28"/>
      <c r="CL1231" s="193"/>
      <c r="CN1231" s="28"/>
      <c r="CO1231" s="28"/>
      <c r="CP1231" s="28"/>
      <c r="CU1231" s="193"/>
      <c r="CW1231" s="28"/>
      <c r="CX1231" s="28"/>
      <c r="CY1231" s="28"/>
      <c r="DD1231" s="193"/>
      <c r="DF1231" s="28"/>
      <c r="DG1231" s="28"/>
      <c r="DH1231" s="28"/>
      <c r="DM1231" s="193"/>
      <c r="DO1231" s="28"/>
      <c r="DP1231" s="28"/>
      <c r="DQ1231" s="28"/>
      <c r="DV1231" s="193"/>
      <c r="DX1231" s="28"/>
      <c r="DY1231" s="28"/>
      <c r="DZ1231" s="28"/>
      <c r="EE1231" s="193"/>
      <c r="EG1231" s="28"/>
      <c r="EH1231" s="28"/>
      <c r="EI1231" s="28"/>
      <c r="EN1231" s="193"/>
      <c r="EP1231" s="28"/>
      <c r="EQ1231" s="28"/>
      <c r="ER1231" s="28"/>
      <c r="EW1231" s="193"/>
      <c r="EY1231" s="28"/>
      <c r="EZ1231" s="28"/>
      <c r="FA1231" s="28"/>
      <c r="FF1231" s="193"/>
      <c r="FH1231" s="28"/>
      <c r="FI1231" s="28"/>
      <c r="FJ1231" s="28"/>
      <c r="FO1231" s="193"/>
      <c r="FQ1231" s="28"/>
      <c r="FR1231" s="28"/>
      <c r="FS1231" s="28"/>
      <c r="FX1231" s="193"/>
      <c r="FZ1231" s="28"/>
      <c r="GA1231" s="28"/>
      <c r="GB1231" s="28"/>
      <c r="GG1231" s="193"/>
      <c r="GI1231" s="28"/>
      <c r="GJ1231" s="28"/>
      <c r="GK1231" s="28"/>
      <c r="GP1231" s="193"/>
      <c r="GR1231" s="28"/>
      <c r="GS1231" s="28"/>
      <c r="GT1231" s="28"/>
      <c r="GY1231" s="193"/>
      <c r="HA1231" s="28"/>
      <c r="HB1231" s="28"/>
      <c r="HC1231" s="28"/>
      <c r="HH1231" s="193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5" t="s">
        <v>3332</v>
      </c>
      <c r="B1232" s="28"/>
      <c r="C1232" s="378"/>
      <c r="D1232" s="376" t="s">
        <v>129</v>
      </c>
      <c r="E1232" s="50">
        <f>COUNTIF($A$712:$BAG$785,A1232)</f>
        <v>0</v>
      </c>
      <c r="F1232" s="279">
        <f>SUM(G1232:K1232)</f>
        <v>0</v>
      </c>
      <c r="N1232" s="28"/>
      <c r="R1232" s="193"/>
      <c r="T1232" s="28"/>
      <c r="U1232" s="28"/>
      <c r="V1232" s="28"/>
      <c r="AA1232" s="193"/>
      <c r="AC1232" s="28"/>
      <c r="AD1232" s="28"/>
      <c r="AE1232" s="28"/>
      <c r="AJ1232" s="193"/>
      <c r="AL1232" s="28"/>
      <c r="AM1232" s="28"/>
      <c r="AN1232" s="28"/>
      <c r="AS1232" s="193"/>
      <c r="AU1232" s="28"/>
      <c r="AV1232" s="28"/>
      <c r="AW1232" s="28"/>
      <c r="BB1232" s="193"/>
      <c r="BD1232" s="28"/>
      <c r="BE1232" s="28"/>
      <c r="BF1232" s="28"/>
      <c r="BK1232" s="193"/>
      <c r="BM1232" s="28"/>
      <c r="BN1232" s="28"/>
      <c r="BO1232" s="28"/>
      <c r="BT1232" s="193"/>
      <c r="BV1232" s="28"/>
      <c r="BW1232" s="28"/>
      <c r="BX1232" s="28"/>
      <c r="CC1232" s="193"/>
      <c r="CE1232" s="28"/>
      <c r="CF1232" s="28"/>
      <c r="CG1232" s="28"/>
      <c r="CL1232" s="193"/>
      <c r="CN1232" s="28"/>
      <c r="CO1232" s="28"/>
      <c r="CP1232" s="28"/>
      <c r="CU1232" s="193"/>
      <c r="CW1232" s="28"/>
      <c r="CX1232" s="28"/>
      <c r="CY1232" s="28"/>
      <c r="DD1232" s="193"/>
      <c r="DF1232" s="28"/>
      <c r="DG1232" s="28"/>
      <c r="DH1232" s="28"/>
      <c r="DM1232" s="193"/>
      <c r="DO1232" s="28"/>
      <c r="DP1232" s="28"/>
      <c r="DQ1232" s="28"/>
      <c r="DV1232" s="193"/>
      <c r="DX1232" s="28"/>
      <c r="DY1232" s="28"/>
      <c r="DZ1232" s="28"/>
      <c r="EE1232" s="193"/>
      <c r="EG1232" s="28"/>
      <c r="EH1232" s="28"/>
      <c r="EI1232" s="28"/>
      <c r="EN1232" s="193"/>
      <c r="EP1232" s="28"/>
      <c r="EQ1232" s="28"/>
      <c r="ER1232" s="28"/>
      <c r="EW1232" s="193"/>
      <c r="EY1232" s="28"/>
      <c r="EZ1232" s="28"/>
      <c r="FA1232" s="28"/>
      <c r="FF1232" s="193"/>
      <c r="FH1232" s="28"/>
      <c r="FI1232" s="28"/>
      <c r="FJ1232" s="28"/>
      <c r="FO1232" s="193"/>
      <c r="FQ1232" s="28"/>
      <c r="FR1232" s="28"/>
      <c r="FS1232" s="28"/>
      <c r="FX1232" s="193"/>
      <c r="FZ1232" s="28"/>
      <c r="GA1232" s="28"/>
      <c r="GB1232" s="28"/>
      <c r="GG1232" s="193"/>
      <c r="GI1232" s="28"/>
      <c r="GJ1232" s="28"/>
      <c r="GK1232" s="28"/>
      <c r="GP1232" s="193"/>
      <c r="GR1232" s="28"/>
      <c r="GS1232" s="28"/>
      <c r="GT1232" s="28"/>
      <c r="GY1232" s="193"/>
      <c r="HA1232" s="28"/>
      <c r="HB1232" s="28"/>
      <c r="HC1232" s="28"/>
      <c r="HH1232" s="193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205" t="s">
        <v>3212</v>
      </c>
      <c r="B1233" s="28"/>
      <c r="C1233" s="271"/>
      <c r="D1233" s="376" t="s">
        <v>129</v>
      </c>
      <c r="E1233" s="50">
        <f>COUNTIF($A$712:$BAG$785,A1233)</f>
        <v>0</v>
      </c>
      <c r="F1233" s="279">
        <f>SUM(G1233:K1233)</f>
        <v>0</v>
      </c>
      <c r="N1233" s="28"/>
      <c r="R1233" s="193"/>
      <c r="T1233" s="28"/>
      <c r="U1233" s="28"/>
      <c r="V1233" s="28"/>
      <c r="AA1233" s="193"/>
      <c r="AC1233" s="28"/>
      <c r="AD1233" s="28"/>
      <c r="AE1233" s="28"/>
      <c r="AJ1233" s="193"/>
      <c r="AL1233" s="28"/>
      <c r="AM1233" s="28"/>
      <c r="AN1233" s="28"/>
      <c r="AS1233" s="193"/>
      <c r="AU1233" s="28"/>
      <c r="AV1233" s="28"/>
      <c r="AW1233" s="28"/>
      <c r="BB1233" s="193"/>
      <c r="BD1233" s="28"/>
      <c r="BE1233" s="28"/>
      <c r="BF1233" s="28"/>
      <c r="BK1233" s="193"/>
      <c r="BM1233" s="28"/>
      <c r="BN1233" s="28"/>
      <c r="BO1233" s="28"/>
      <c r="BT1233" s="193"/>
      <c r="BV1233" s="28"/>
      <c r="BW1233" s="28"/>
      <c r="BX1233" s="28"/>
      <c r="CC1233" s="193"/>
      <c r="CE1233" s="28"/>
      <c r="CF1233" s="28"/>
      <c r="CG1233" s="28"/>
      <c r="CL1233" s="193"/>
      <c r="CN1233" s="28"/>
      <c r="CO1233" s="28"/>
      <c r="CP1233" s="28"/>
      <c r="CU1233" s="193"/>
      <c r="CW1233" s="28"/>
      <c r="CX1233" s="28"/>
      <c r="CY1233" s="28"/>
      <c r="DD1233" s="193"/>
      <c r="DF1233" s="28"/>
      <c r="DG1233" s="28"/>
      <c r="DH1233" s="28"/>
      <c r="DM1233" s="193"/>
      <c r="DO1233" s="28"/>
      <c r="DP1233" s="28"/>
      <c r="DQ1233" s="28"/>
      <c r="DV1233" s="193"/>
      <c r="DX1233" s="28"/>
      <c r="DY1233" s="28"/>
      <c r="DZ1233" s="28"/>
      <c r="EE1233" s="193"/>
      <c r="EG1233" s="28"/>
      <c r="EH1233" s="28"/>
      <c r="EI1233" s="28"/>
      <c r="EN1233" s="193"/>
      <c r="EP1233" s="28"/>
      <c r="EQ1233" s="28"/>
      <c r="ER1233" s="28"/>
      <c r="EW1233" s="193"/>
      <c r="EY1233" s="28"/>
      <c r="EZ1233" s="28"/>
      <c r="FA1233" s="28"/>
      <c r="FF1233" s="193"/>
      <c r="FH1233" s="28"/>
      <c r="FI1233" s="28"/>
      <c r="FJ1233" s="28"/>
      <c r="FO1233" s="193"/>
      <c r="FQ1233" s="28"/>
      <c r="FR1233" s="28"/>
      <c r="FS1233" s="28"/>
      <c r="FX1233" s="193"/>
      <c r="FZ1233" s="28"/>
      <c r="GA1233" s="28"/>
      <c r="GB1233" s="28"/>
      <c r="GG1233" s="193"/>
      <c r="GI1233" s="28"/>
      <c r="GJ1233" s="28"/>
      <c r="GK1233" s="28"/>
      <c r="GP1233" s="193"/>
      <c r="GR1233" s="28"/>
      <c r="GS1233" s="28"/>
      <c r="GT1233" s="28"/>
      <c r="GY1233" s="193"/>
      <c r="HA1233" s="28"/>
      <c r="HB1233" s="28"/>
      <c r="HC1233" s="28"/>
      <c r="HH1233" s="193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311" t="s">
        <v>1597</v>
      </c>
      <c r="B1234" s="378"/>
      <c r="C1234" s="378"/>
      <c r="D1234" s="1" t="s">
        <v>131</v>
      </c>
      <c r="E1234" s="50">
        <f>COUNTIF($A$712:$BAG$785,A1234)</f>
        <v>1</v>
      </c>
      <c r="F1234" s="279">
        <f>SUM(G1234:K1234)</f>
        <v>0</v>
      </c>
      <c r="N1234" s="28"/>
      <c r="R1234" s="193"/>
      <c r="T1234" s="28"/>
      <c r="U1234" s="28"/>
      <c r="V1234" s="28"/>
      <c r="AA1234" s="193"/>
      <c r="AC1234" s="28"/>
      <c r="AD1234" s="28"/>
      <c r="AE1234" s="28"/>
      <c r="AJ1234" s="193"/>
      <c r="AL1234" s="28"/>
      <c r="AM1234" s="28"/>
      <c r="AN1234" s="28"/>
      <c r="AS1234" s="193"/>
      <c r="AU1234" s="28"/>
      <c r="AV1234" s="28"/>
      <c r="AW1234" s="28"/>
      <c r="BB1234" s="193"/>
      <c r="BD1234" s="28"/>
      <c r="BE1234" s="28"/>
      <c r="BF1234" s="28"/>
      <c r="BK1234" s="193"/>
      <c r="BM1234" s="28"/>
      <c r="BN1234" s="28"/>
      <c r="BO1234" s="28"/>
      <c r="BT1234" s="193"/>
      <c r="BV1234" s="28"/>
      <c r="BW1234" s="28"/>
      <c r="BX1234" s="28"/>
      <c r="CC1234" s="193"/>
      <c r="CE1234" s="28"/>
      <c r="CF1234" s="28"/>
      <c r="CG1234" s="28"/>
      <c r="CL1234" s="193"/>
      <c r="CN1234" s="28"/>
      <c r="CO1234" s="28"/>
      <c r="CP1234" s="28"/>
      <c r="CU1234" s="193"/>
      <c r="CW1234" s="28"/>
      <c r="CX1234" s="28"/>
      <c r="CY1234" s="28"/>
      <c r="DD1234" s="193"/>
      <c r="DF1234" s="28"/>
      <c r="DG1234" s="28"/>
      <c r="DH1234" s="28"/>
      <c r="DM1234" s="193"/>
      <c r="DO1234" s="28"/>
      <c r="DP1234" s="28"/>
      <c r="DQ1234" s="28"/>
      <c r="DV1234" s="193"/>
      <c r="DX1234" s="28"/>
      <c r="DY1234" s="28"/>
      <c r="DZ1234" s="28"/>
      <c r="EE1234" s="193"/>
      <c r="EG1234" s="28"/>
      <c r="EH1234" s="28"/>
      <c r="EI1234" s="28"/>
      <c r="EN1234" s="193"/>
      <c r="EP1234" s="28"/>
      <c r="EQ1234" s="28"/>
      <c r="ER1234" s="28"/>
      <c r="EW1234" s="193"/>
      <c r="EY1234" s="28"/>
      <c r="EZ1234" s="28"/>
      <c r="FA1234" s="28"/>
      <c r="FF1234" s="193"/>
      <c r="FH1234" s="28"/>
      <c r="FI1234" s="28"/>
      <c r="FJ1234" s="28"/>
      <c r="FO1234" s="193"/>
      <c r="FQ1234" s="28"/>
      <c r="FR1234" s="28"/>
      <c r="FS1234" s="28"/>
      <c r="FX1234" s="193"/>
      <c r="FZ1234" s="28"/>
      <c r="GA1234" s="28"/>
      <c r="GB1234" s="28"/>
      <c r="GG1234" s="193"/>
      <c r="GI1234" s="28"/>
      <c r="GJ1234" s="28"/>
      <c r="GK1234" s="28"/>
      <c r="GP1234" s="193"/>
      <c r="GR1234" s="28"/>
      <c r="GS1234" s="28"/>
      <c r="GT1234" s="28"/>
      <c r="GY1234" s="193"/>
      <c r="HA1234" s="28"/>
      <c r="HB1234" s="28"/>
      <c r="HC1234" s="28"/>
      <c r="HH1234" s="193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5" t="s">
        <v>2453</v>
      </c>
      <c r="B1235" s="28"/>
      <c r="C1235" s="378"/>
      <c r="D1235" s="376" t="s">
        <v>129</v>
      </c>
      <c r="E1235" s="50">
        <f>COUNTIF($A$712:$BAG$785,A1235)</f>
        <v>0</v>
      </c>
      <c r="F1235" s="279">
        <f>SUM(G1235:K1235)</f>
        <v>0</v>
      </c>
      <c r="J1235" s="402"/>
      <c r="K1235" s="402"/>
      <c r="N1235" s="28"/>
      <c r="R1235" s="193"/>
      <c r="T1235" s="28"/>
      <c r="U1235" s="28"/>
      <c r="V1235" s="28"/>
      <c r="AA1235" s="193"/>
      <c r="AC1235" s="28"/>
      <c r="AD1235" s="28"/>
      <c r="AE1235" s="28"/>
      <c r="AJ1235" s="193"/>
      <c r="AL1235" s="28"/>
      <c r="AM1235" s="28"/>
      <c r="AN1235" s="28"/>
      <c r="AS1235" s="193"/>
      <c r="AU1235" s="28"/>
      <c r="AV1235" s="28"/>
      <c r="AW1235" s="28"/>
      <c r="BB1235" s="193"/>
      <c r="BD1235" s="28"/>
      <c r="BE1235" s="28"/>
      <c r="BF1235" s="28"/>
      <c r="BK1235" s="193"/>
      <c r="BM1235" s="28"/>
      <c r="BN1235" s="28"/>
      <c r="BO1235" s="28"/>
      <c r="BT1235" s="193"/>
      <c r="BV1235" s="28"/>
      <c r="BW1235" s="28"/>
      <c r="BX1235" s="28"/>
      <c r="CC1235" s="193"/>
      <c r="CE1235" s="28"/>
      <c r="CF1235" s="28"/>
      <c r="CG1235" s="28"/>
      <c r="CL1235" s="193"/>
      <c r="CN1235" s="28"/>
      <c r="CO1235" s="28"/>
      <c r="CP1235" s="28"/>
      <c r="CU1235" s="193"/>
      <c r="CW1235" s="28"/>
      <c r="CX1235" s="28"/>
      <c r="CY1235" s="28"/>
      <c r="DD1235" s="193"/>
      <c r="DF1235" s="28"/>
      <c r="DG1235" s="28"/>
      <c r="DH1235" s="28"/>
      <c r="DM1235" s="193"/>
      <c r="DO1235" s="28"/>
      <c r="DP1235" s="28"/>
      <c r="DQ1235" s="28"/>
      <c r="DV1235" s="193"/>
      <c r="DX1235" s="28"/>
      <c r="DY1235" s="28"/>
      <c r="DZ1235" s="28"/>
      <c r="EE1235" s="193"/>
      <c r="EG1235" s="28"/>
      <c r="EH1235" s="28"/>
      <c r="EI1235" s="28"/>
      <c r="EN1235" s="193"/>
      <c r="EP1235" s="28"/>
      <c r="EQ1235" s="28"/>
      <c r="ER1235" s="28"/>
      <c r="EW1235" s="193"/>
      <c r="EY1235" s="28"/>
      <c r="EZ1235" s="28"/>
      <c r="FA1235" s="28"/>
      <c r="FF1235" s="193"/>
      <c r="FH1235" s="28"/>
      <c r="FI1235" s="28"/>
      <c r="FJ1235" s="28"/>
      <c r="FO1235" s="193"/>
      <c r="FQ1235" s="28"/>
      <c r="FR1235" s="28"/>
      <c r="FS1235" s="28"/>
      <c r="FX1235" s="193"/>
      <c r="FZ1235" s="28"/>
      <c r="GA1235" s="28"/>
      <c r="GB1235" s="28"/>
      <c r="GG1235" s="193"/>
      <c r="GI1235" s="28"/>
      <c r="GJ1235" s="28"/>
      <c r="GK1235" s="28"/>
      <c r="GP1235" s="193"/>
      <c r="GR1235" s="28"/>
      <c r="GS1235" s="28"/>
      <c r="GT1235" s="28"/>
      <c r="GY1235" s="193"/>
      <c r="HA1235" s="28"/>
      <c r="HB1235" s="28"/>
      <c r="HC1235" s="28"/>
      <c r="HH1235" s="193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205" t="s">
        <v>3234</v>
      </c>
      <c r="B1236" s="28"/>
      <c r="C1236" s="378"/>
      <c r="D1236" s="376" t="s">
        <v>129</v>
      </c>
      <c r="E1236" s="50">
        <f>COUNTIF($A$712:$BAG$785,A1236)</f>
        <v>0</v>
      </c>
      <c r="F1236" s="279">
        <f>SUM(G1236:K1236)</f>
        <v>0</v>
      </c>
      <c r="J1236" s="402"/>
      <c r="K1236" s="402"/>
      <c r="N1236" s="28"/>
      <c r="R1236" s="193"/>
      <c r="T1236" s="28"/>
      <c r="U1236" s="28"/>
      <c r="V1236" s="28"/>
      <c r="AA1236" s="193"/>
      <c r="AC1236" s="28"/>
      <c r="AD1236" s="28"/>
      <c r="AE1236" s="28"/>
      <c r="AJ1236" s="193"/>
      <c r="AL1236" s="28"/>
      <c r="AM1236" s="28"/>
      <c r="AN1236" s="28"/>
      <c r="AS1236" s="193"/>
      <c r="AU1236" s="28"/>
      <c r="AV1236" s="28"/>
      <c r="AW1236" s="28"/>
      <c r="BB1236" s="193"/>
      <c r="BD1236" s="28"/>
      <c r="BE1236" s="28"/>
      <c r="BF1236" s="28"/>
      <c r="BK1236" s="193"/>
      <c r="BM1236" s="28"/>
      <c r="BN1236" s="28"/>
      <c r="BO1236" s="28"/>
      <c r="BT1236" s="193"/>
      <c r="BV1236" s="28"/>
      <c r="BW1236" s="28"/>
      <c r="BX1236" s="28"/>
      <c r="CC1236" s="193"/>
      <c r="CE1236" s="28"/>
      <c r="CF1236" s="28"/>
      <c r="CG1236" s="28"/>
      <c r="CL1236" s="193"/>
      <c r="CN1236" s="28"/>
      <c r="CO1236" s="28"/>
      <c r="CP1236" s="28"/>
      <c r="CU1236" s="193"/>
      <c r="CW1236" s="28"/>
      <c r="CX1236" s="28"/>
      <c r="CY1236" s="28"/>
      <c r="DD1236" s="193"/>
      <c r="DF1236" s="28"/>
      <c r="DG1236" s="28"/>
      <c r="DH1236" s="28"/>
      <c r="DM1236" s="193"/>
      <c r="DO1236" s="28"/>
      <c r="DP1236" s="28"/>
      <c r="DQ1236" s="28"/>
      <c r="DV1236" s="193"/>
      <c r="DX1236" s="28"/>
      <c r="DY1236" s="28"/>
      <c r="DZ1236" s="28"/>
      <c r="EE1236" s="193"/>
      <c r="EG1236" s="28"/>
      <c r="EH1236" s="28"/>
      <c r="EI1236" s="28"/>
      <c r="EN1236" s="193"/>
      <c r="EP1236" s="28"/>
      <c r="EQ1236" s="28"/>
      <c r="ER1236" s="28"/>
      <c r="EW1236" s="193"/>
      <c r="EY1236" s="28"/>
      <c r="EZ1236" s="28"/>
      <c r="FA1236" s="28"/>
      <c r="FF1236" s="193"/>
      <c r="FH1236" s="28"/>
      <c r="FI1236" s="28"/>
      <c r="FJ1236" s="28"/>
      <c r="FO1236" s="193"/>
      <c r="FQ1236" s="28"/>
      <c r="FR1236" s="28"/>
      <c r="FS1236" s="28"/>
      <c r="FX1236" s="193"/>
      <c r="FZ1236" s="28"/>
      <c r="GA1236" s="28"/>
      <c r="GB1236" s="28"/>
      <c r="GG1236" s="193"/>
      <c r="GI1236" s="28"/>
      <c r="GJ1236" s="28"/>
      <c r="GK1236" s="28"/>
      <c r="GP1236" s="193"/>
      <c r="GR1236" s="28"/>
      <c r="GS1236" s="28"/>
      <c r="GT1236" s="28"/>
      <c r="GY1236" s="193"/>
      <c r="HA1236" s="28"/>
      <c r="HB1236" s="28"/>
      <c r="HC1236" s="28"/>
      <c r="HH1236" s="193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">
      <c r="A1237" s="311" t="s">
        <v>1986</v>
      </c>
      <c r="B1237" s="28"/>
      <c r="C1237" s="378"/>
      <c r="D1237" s="376" t="s">
        <v>129</v>
      </c>
      <c r="E1237" s="50">
        <f>COUNTIF($A$712:$BAG$785,A1237)</f>
        <v>0</v>
      </c>
      <c r="F1237" s="279">
        <f>SUM(G1237:K1237)</f>
        <v>0</v>
      </c>
      <c r="N1237" s="28"/>
      <c r="R1237" s="193"/>
      <c r="T1237" s="28"/>
      <c r="U1237" s="28"/>
      <c r="V1237" s="28"/>
      <c r="AA1237" s="193"/>
      <c r="AC1237" s="28"/>
      <c r="AD1237" s="28"/>
      <c r="AE1237" s="28"/>
      <c r="AJ1237" s="193"/>
      <c r="AL1237" s="28"/>
      <c r="AM1237" s="28"/>
      <c r="AN1237" s="28"/>
      <c r="AS1237" s="193"/>
      <c r="AU1237" s="28"/>
      <c r="AV1237" s="28"/>
      <c r="AW1237" s="28"/>
      <c r="BB1237" s="193"/>
      <c r="BD1237" s="28"/>
      <c r="BE1237" s="28"/>
      <c r="BF1237" s="28"/>
      <c r="BK1237" s="193"/>
      <c r="BM1237" s="28"/>
      <c r="BN1237" s="28"/>
      <c r="BO1237" s="28"/>
      <c r="BT1237" s="193"/>
      <c r="BV1237" s="28"/>
      <c r="BW1237" s="28"/>
      <c r="BX1237" s="28"/>
      <c r="CC1237" s="193"/>
      <c r="CE1237" s="28"/>
      <c r="CF1237" s="28"/>
      <c r="CG1237" s="28"/>
      <c r="CL1237" s="193"/>
      <c r="CN1237" s="28"/>
      <c r="CO1237" s="28"/>
      <c r="CP1237" s="28"/>
      <c r="CU1237" s="193"/>
      <c r="CW1237" s="28"/>
      <c r="CX1237" s="28"/>
      <c r="CY1237" s="28"/>
      <c r="DD1237" s="193"/>
      <c r="DF1237" s="28"/>
      <c r="DG1237" s="28"/>
      <c r="DH1237" s="28"/>
      <c r="DM1237" s="193"/>
      <c r="DO1237" s="28"/>
      <c r="DP1237" s="28"/>
      <c r="DQ1237" s="28"/>
      <c r="DV1237" s="193"/>
      <c r="DX1237" s="28"/>
      <c r="DY1237" s="28"/>
      <c r="DZ1237" s="28"/>
      <c r="EE1237" s="193"/>
      <c r="EG1237" s="28"/>
      <c r="EH1237" s="28"/>
      <c r="EI1237" s="28"/>
      <c r="EN1237" s="193"/>
      <c r="EP1237" s="28"/>
      <c r="EQ1237" s="28"/>
      <c r="ER1237" s="28"/>
      <c r="EW1237" s="193"/>
      <c r="EY1237" s="28"/>
      <c r="EZ1237" s="28"/>
      <c r="FA1237" s="28"/>
      <c r="FF1237" s="193"/>
      <c r="FH1237" s="28"/>
      <c r="FI1237" s="28"/>
      <c r="FJ1237" s="28"/>
      <c r="FO1237" s="193"/>
      <c r="FQ1237" s="28"/>
      <c r="FR1237" s="28"/>
      <c r="FS1237" s="28"/>
      <c r="FX1237" s="193"/>
      <c r="FZ1237" s="28"/>
      <c r="GA1237" s="28"/>
      <c r="GB1237" s="28"/>
      <c r="GG1237" s="193"/>
      <c r="GI1237" s="28"/>
      <c r="GJ1237" s="28"/>
      <c r="GK1237" s="28"/>
      <c r="GP1237" s="193"/>
      <c r="GR1237" s="28"/>
      <c r="GS1237" s="28"/>
      <c r="GT1237" s="28"/>
      <c r="GY1237" s="193"/>
      <c r="HA1237" s="28"/>
      <c r="HB1237" s="28"/>
      <c r="HC1237" s="28"/>
      <c r="HH1237" s="193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205" t="s">
        <v>2334</v>
      </c>
      <c r="B1238" s="28"/>
      <c r="C1238" s="271"/>
      <c r="D1238" s="376" t="s">
        <v>129</v>
      </c>
      <c r="E1238" s="50">
        <f>COUNTIF($A$712:$BAG$785,A1238)</f>
        <v>0</v>
      </c>
      <c r="F1238" s="279">
        <f>SUM(G1238:K1238)</f>
        <v>0</v>
      </c>
      <c r="N1238" s="28"/>
      <c r="R1238" s="193"/>
      <c r="T1238" s="28"/>
      <c r="U1238" s="28"/>
      <c r="V1238" s="28"/>
      <c r="AA1238" s="193"/>
      <c r="AC1238" s="28"/>
      <c r="AD1238" s="28"/>
      <c r="AE1238" s="28"/>
      <c r="AJ1238" s="193"/>
      <c r="AL1238" s="28"/>
      <c r="AM1238" s="28"/>
      <c r="AN1238" s="28"/>
      <c r="AS1238" s="193"/>
      <c r="AU1238" s="28"/>
      <c r="AV1238" s="28"/>
      <c r="AW1238" s="28"/>
      <c r="BB1238" s="193"/>
      <c r="BD1238" s="28"/>
      <c r="BE1238" s="28"/>
      <c r="BF1238" s="28"/>
      <c r="BK1238" s="193"/>
      <c r="BM1238" s="28"/>
      <c r="BN1238" s="28"/>
      <c r="BO1238" s="28"/>
      <c r="BT1238" s="193"/>
      <c r="BV1238" s="28"/>
      <c r="BW1238" s="28"/>
      <c r="BX1238" s="28"/>
      <c r="CC1238" s="193"/>
      <c r="CE1238" s="28"/>
      <c r="CF1238" s="28"/>
      <c r="CG1238" s="28"/>
      <c r="CL1238" s="193"/>
      <c r="CN1238" s="28"/>
      <c r="CO1238" s="28"/>
      <c r="CP1238" s="28"/>
      <c r="CU1238" s="193"/>
      <c r="CW1238" s="28"/>
      <c r="CX1238" s="28"/>
      <c r="CY1238" s="28"/>
      <c r="DD1238" s="193"/>
      <c r="DF1238" s="28"/>
      <c r="DG1238" s="28"/>
      <c r="DH1238" s="28"/>
      <c r="DM1238" s="193"/>
      <c r="DO1238" s="28"/>
      <c r="DP1238" s="28"/>
      <c r="DQ1238" s="28"/>
      <c r="DV1238" s="193"/>
      <c r="DX1238" s="28"/>
      <c r="DY1238" s="28"/>
      <c r="DZ1238" s="28"/>
      <c r="EE1238" s="193"/>
      <c r="EG1238" s="28"/>
      <c r="EH1238" s="28"/>
      <c r="EI1238" s="28"/>
      <c r="EN1238" s="193"/>
      <c r="EP1238" s="28"/>
      <c r="EQ1238" s="28"/>
      <c r="ER1238" s="28"/>
      <c r="EW1238" s="193"/>
      <c r="EY1238" s="28"/>
      <c r="EZ1238" s="28"/>
      <c r="FA1238" s="28"/>
      <c r="FF1238" s="193"/>
      <c r="FH1238" s="28"/>
      <c r="FI1238" s="28"/>
      <c r="FJ1238" s="28"/>
      <c r="FO1238" s="193"/>
      <c r="FQ1238" s="28"/>
      <c r="FR1238" s="28"/>
      <c r="FS1238" s="28"/>
      <c r="FX1238" s="193"/>
      <c r="FZ1238" s="28"/>
      <c r="GA1238" s="28"/>
      <c r="GB1238" s="28"/>
      <c r="GG1238" s="193"/>
      <c r="GI1238" s="28"/>
      <c r="GJ1238" s="28"/>
      <c r="GK1238" s="28"/>
      <c r="GP1238" s="193"/>
      <c r="GR1238" s="28"/>
      <c r="GS1238" s="28"/>
      <c r="GT1238" s="28"/>
      <c r="GY1238" s="193"/>
      <c r="HA1238" s="28"/>
      <c r="HB1238" s="28"/>
      <c r="HC1238" s="28"/>
      <c r="HH1238" s="193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5" t="s">
        <v>3555</v>
      </c>
      <c r="B1239" s="28"/>
      <c r="C1239" s="28"/>
      <c r="D1239" s="376" t="s">
        <v>129</v>
      </c>
      <c r="E1239" s="50">
        <f>COUNTIF($A$712:$BAG$785,A1239)</f>
        <v>0</v>
      </c>
      <c r="F1239" s="279">
        <f>SUM(G1239:K1239)</f>
        <v>0</v>
      </c>
      <c r="N1239" s="28"/>
      <c r="R1239" s="193"/>
      <c r="T1239" s="28"/>
      <c r="U1239" s="28"/>
      <c r="V1239" s="28"/>
      <c r="AA1239" s="193"/>
      <c r="AC1239" s="28"/>
      <c r="AD1239" s="28"/>
      <c r="AE1239" s="28"/>
      <c r="AJ1239" s="193"/>
      <c r="AL1239" s="28"/>
      <c r="AM1239" s="28"/>
      <c r="AN1239" s="28"/>
      <c r="AS1239" s="193"/>
      <c r="AU1239" s="28"/>
      <c r="AV1239" s="28"/>
      <c r="AW1239" s="28"/>
      <c r="BB1239" s="193"/>
      <c r="BD1239" s="28"/>
      <c r="BE1239" s="28"/>
      <c r="BF1239" s="28"/>
      <c r="BK1239" s="193"/>
      <c r="BM1239" s="28"/>
      <c r="BN1239" s="28"/>
      <c r="BO1239" s="28"/>
      <c r="BT1239" s="193"/>
      <c r="BV1239" s="28"/>
      <c r="BW1239" s="28"/>
      <c r="BX1239" s="28"/>
      <c r="CC1239" s="193"/>
      <c r="CE1239" s="28"/>
      <c r="CF1239" s="28"/>
      <c r="CG1239" s="28"/>
      <c r="CL1239" s="193"/>
      <c r="CN1239" s="28"/>
      <c r="CO1239" s="28"/>
      <c r="CP1239" s="28"/>
      <c r="CU1239" s="193"/>
      <c r="CW1239" s="28"/>
      <c r="CX1239" s="28"/>
      <c r="CY1239" s="28"/>
      <c r="DD1239" s="193"/>
      <c r="DF1239" s="28"/>
      <c r="DG1239" s="28"/>
      <c r="DH1239" s="28"/>
      <c r="DM1239" s="193"/>
      <c r="DO1239" s="28"/>
      <c r="DP1239" s="28"/>
      <c r="DQ1239" s="28"/>
      <c r="DV1239" s="193"/>
      <c r="DX1239" s="28"/>
      <c r="DY1239" s="28"/>
      <c r="DZ1239" s="28"/>
      <c r="EE1239" s="193"/>
      <c r="EG1239" s="28"/>
      <c r="EH1239" s="28"/>
      <c r="EI1239" s="28"/>
      <c r="EN1239" s="193"/>
      <c r="EP1239" s="28"/>
      <c r="EQ1239" s="28"/>
      <c r="ER1239" s="28"/>
      <c r="EW1239" s="193"/>
      <c r="EY1239" s="28"/>
      <c r="EZ1239" s="28"/>
      <c r="FA1239" s="28"/>
      <c r="FF1239" s="193"/>
      <c r="FH1239" s="28"/>
      <c r="FI1239" s="28"/>
      <c r="FJ1239" s="28"/>
      <c r="FO1239" s="193"/>
      <c r="FQ1239" s="28"/>
      <c r="FR1239" s="28"/>
      <c r="FS1239" s="28"/>
      <c r="FX1239" s="193"/>
      <c r="FZ1239" s="28"/>
      <c r="GA1239" s="28"/>
      <c r="GB1239" s="28"/>
      <c r="GG1239" s="193"/>
      <c r="GI1239" s="28"/>
      <c r="GJ1239" s="28"/>
      <c r="GK1239" s="28"/>
      <c r="GP1239" s="193"/>
      <c r="GR1239" s="28"/>
      <c r="GS1239" s="28"/>
      <c r="GT1239" s="28"/>
      <c r="GY1239" s="193"/>
      <c r="HA1239" s="28"/>
      <c r="HB1239" s="28"/>
      <c r="HC1239" s="28"/>
      <c r="HH1239" s="193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205" t="s">
        <v>3180</v>
      </c>
      <c r="B1240" s="28"/>
      <c r="C1240" s="28"/>
      <c r="D1240" s="376" t="s">
        <v>129</v>
      </c>
      <c r="E1240" s="50">
        <f>COUNTIF($A$712:$BAG$785,A1240)</f>
        <v>0</v>
      </c>
      <c r="F1240" s="279">
        <f>SUM(G1240:K1240)</f>
        <v>0</v>
      </c>
      <c r="N1240" s="28"/>
      <c r="R1240" s="193"/>
      <c r="T1240" s="28"/>
      <c r="U1240" s="28"/>
      <c r="V1240" s="28"/>
      <c r="AA1240" s="193"/>
      <c r="AC1240" s="28"/>
      <c r="AD1240" s="28"/>
      <c r="AE1240" s="28"/>
      <c r="AJ1240" s="193"/>
      <c r="AL1240" s="28"/>
      <c r="AM1240" s="28"/>
      <c r="AN1240" s="28"/>
      <c r="AS1240" s="193"/>
      <c r="AU1240" s="28"/>
      <c r="AV1240" s="28"/>
      <c r="AW1240" s="28"/>
      <c r="BB1240" s="193"/>
      <c r="BD1240" s="28"/>
      <c r="BE1240" s="28"/>
      <c r="BF1240" s="28"/>
      <c r="BK1240" s="193"/>
      <c r="BM1240" s="28"/>
      <c r="BN1240" s="28"/>
      <c r="BO1240" s="28"/>
      <c r="BT1240" s="193"/>
      <c r="BV1240" s="28"/>
      <c r="BW1240" s="28"/>
      <c r="BX1240" s="28"/>
      <c r="CC1240" s="193"/>
      <c r="CE1240" s="28"/>
      <c r="CF1240" s="28"/>
      <c r="CG1240" s="28"/>
      <c r="CL1240" s="193"/>
      <c r="CN1240" s="28"/>
      <c r="CO1240" s="28"/>
      <c r="CP1240" s="28"/>
      <c r="CU1240" s="193"/>
      <c r="CW1240" s="28"/>
      <c r="CX1240" s="28"/>
      <c r="CY1240" s="28"/>
      <c r="DD1240" s="193"/>
      <c r="DF1240" s="28"/>
      <c r="DG1240" s="28"/>
      <c r="DH1240" s="28"/>
      <c r="DM1240" s="193"/>
      <c r="DO1240" s="28"/>
      <c r="DP1240" s="28"/>
      <c r="DQ1240" s="28"/>
      <c r="DV1240" s="193"/>
      <c r="DX1240" s="28"/>
      <c r="DY1240" s="28"/>
      <c r="DZ1240" s="28"/>
      <c r="EE1240" s="193"/>
      <c r="EG1240" s="28"/>
      <c r="EH1240" s="28"/>
      <c r="EI1240" s="28"/>
      <c r="EN1240" s="193"/>
      <c r="EP1240" s="28"/>
      <c r="EQ1240" s="28"/>
      <c r="ER1240" s="28"/>
      <c r="EW1240" s="193"/>
      <c r="EY1240" s="28"/>
      <c r="EZ1240" s="28"/>
      <c r="FA1240" s="28"/>
      <c r="FF1240" s="193"/>
      <c r="FH1240" s="28"/>
      <c r="FI1240" s="28"/>
      <c r="FJ1240" s="28"/>
      <c r="FO1240" s="193"/>
      <c r="FQ1240" s="28"/>
      <c r="FR1240" s="28"/>
      <c r="FS1240" s="28"/>
      <c r="FX1240" s="193"/>
      <c r="FZ1240" s="28"/>
      <c r="GA1240" s="28"/>
      <c r="GB1240" s="28"/>
      <c r="GG1240" s="193"/>
      <c r="GI1240" s="28"/>
      <c r="GJ1240" s="28"/>
      <c r="GK1240" s="28"/>
      <c r="GP1240" s="193"/>
      <c r="GR1240" s="28"/>
      <c r="GS1240" s="28"/>
      <c r="GT1240" s="28"/>
      <c r="GY1240" s="193"/>
      <c r="HA1240" s="28"/>
      <c r="HB1240" s="28"/>
      <c r="HC1240" s="28"/>
      <c r="HH1240" s="193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5" t="s">
        <v>2988</v>
      </c>
      <c r="B1241" s="39"/>
      <c r="C1241" s="39"/>
      <c r="D1241" s="376" t="s">
        <v>129</v>
      </c>
      <c r="E1241" s="50">
        <f>COUNTIF($A$712:$BAG$785,A1241)</f>
        <v>0</v>
      </c>
      <c r="F1241" s="279">
        <f>SUM(G1241:K1241)</f>
        <v>0</v>
      </c>
      <c r="N1241" s="28"/>
      <c r="R1241" s="193"/>
      <c r="T1241" s="28"/>
      <c r="U1241" s="28"/>
      <c r="V1241" s="28"/>
      <c r="AA1241" s="193"/>
      <c r="AC1241" s="28"/>
      <c r="AD1241" s="28"/>
      <c r="AE1241" s="28"/>
      <c r="AJ1241" s="193"/>
      <c r="AL1241" s="28"/>
      <c r="AM1241" s="28"/>
      <c r="AN1241" s="28"/>
      <c r="AS1241" s="193"/>
      <c r="AU1241" s="28"/>
      <c r="AV1241" s="28"/>
      <c r="AW1241" s="28"/>
      <c r="BB1241" s="193"/>
      <c r="BD1241" s="28"/>
      <c r="BE1241" s="28"/>
      <c r="BF1241" s="28"/>
      <c r="BK1241" s="193"/>
      <c r="BM1241" s="28"/>
      <c r="BN1241" s="28"/>
      <c r="BO1241" s="28"/>
      <c r="BT1241" s="193"/>
      <c r="BV1241" s="28"/>
      <c r="BW1241" s="28"/>
      <c r="BX1241" s="28"/>
      <c r="CC1241" s="193"/>
      <c r="CE1241" s="28"/>
      <c r="CF1241" s="28"/>
      <c r="CG1241" s="28"/>
      <c r="CL1241" s="193"/>
      <c r="CN1241" s="28"/>
      <c r="CO1241" s="28"/>
      <c r="CP1241" s="28"/>
      <c r="CU1241" s="193"/>
      <c r="CW1241" s="28"/>
      <c r="CX1241" s="28"/>
      <c r="CY1241" s="28"/>
      <c r="DD1241" s="193"/>
      <c r="DF1241" s="28"/>
      <c r="DG1241" s="28"/>
      <c r="DH1241" s="28"/>
      <c r="DM1241" s="193"/>
      <c r="DO1241" s="28"/>
      <c r="DP1241" s="28"/>
      <c r="DQ1241" s="28"/>
      <c r="DV1241" s="193"/>
      <c r="DX1241" s="28"/>
      <c r="DY1241" s="28"/>
      <c r="DZ1241" s="28"/>
      <c r="EE1241" s="193"/>
      <c r="EG1241" s="28"/>
      <c r="EH1241" s="28"/>
      <c r="EI1241" s="28"/>
      <c r="EN1241" s="193"/>
      <c r="EP1241" s="28"/>
      <c r="EQ1241" s="28"/>
      <c r="ER1241" s="28"/>
      <c r="EW1241" s="193"/>
      <c r="EY1241" s="28"/>
      <c r="EZ1241" s="28"/>
      <c r="FA1241" s="28"/>
      <c r="FF1241" s="193"/>
      <c r="FH1241" s="28"/>
      <c r="FI1241" s="28"/>
      <c r="FJ1241" s="28"/>
      <c r="FO1241" s="193"/>
      <c r="FQ1241" s="28"/>
      <c r="FR1241" s="28"/>
      <c r="FS1241" s="28"/>
      <c r="FX1241" s="193"/>
      <c r="FZ1241" s="28"/>
      <c r="GA1241" s="28"/>
      <c r="GB1241" s="28"/>
      <c r="GG1241" s="193"/>
      <c r="GI1241" s="28"/>
      <c r="GJ1241" s="28"/>
      <c r="GK1241" s="28"/>
      <c r="GP1241" s="193"/>
      <c r="GR1241" s="28"/>
      <c r="GS1241" s="28"/>
      <c r="GT1241" s="28"/>
      <c r="GY1241" s="193"/>
      <c r="HA1241" s="28"/>
      <c r="HB1241" s="28"/>
      <c r="HC1241" s="28"/>
      <c r="HH1241" s="193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">
      <c r="A1242" s="311" t="s">
        <v>464</v>
      </c>
      <c r="B1242" s="28"/>
      <c r="C1242" s="271"/>
      <c r="D1242" s="1" t="s">
        <v>131</v>
      </c>
      <c r="E1242" s="50">
        <f>COUNTIF($A$712:$BAG$785,A1242)</f>
        <v>4</v>
      </c>
      <c r="F1242" s="279">
        <f>SUM(G1242:K1242)</f>
        <v>0</v>
      </c>
      <c r="H1242" s="402"/>
      <c r="I1242" s="402"/>
      <c r="N1242" s="28"/>
      <c r="R1242" s="193"/>
      <c r="T1242" s="28"/>
      <c r="U1242" s="28"/>
      <c r="V1242" s="28"/>
      <c r="AA1242" s="193"/>
      <c r="AC1242" s="28"/>
      <c r="AD1242" s="28"/>
      <c r="AE1242" s="28"/>
      <c r="AJ1242" s="193"/>
      <c r="AL1242" s="28"/>
      <c r="AM1242" s="28"/>
      <c r="AN1242" s="28"/>
      <c r="AS1242" s="193"/>
      <c r="AU1242" s="28"/>
      <c r="AV1242" s="28"/>
      <c r="AW1242" s="28"/>
      <c r="BB1242" s="193"/>
      <c r="BD1242" s="28"/>
      <c r="BE1242" s="28"/>
      <c r="BF1242" s="28"/>
      <c r="BK1242" s="193"/>
      <c r="BM1242" s="28"/>
      <c r="BN1242" s="28"/>
      <c r="BO1242" s="28"/>
      <c r="BT1242" s="193"/>
      <c r="BV1242" s="28"/>
      <c r="BW1242" s="28"/>
      <c r="BX1242" s="28"/>
      <c r="CC1242" s="193"/>
      <c r="CE1242" s="28"/>
      <c r="CF1242" s="28"/>
      <c r="CG1242" s="28"/>
      <c r="CL1242" s="193"/>
      <c r="CN1242" s="28"/>
      <c r="CO1242" s="28"/>
      <c r="CP1242" s="28"/>
      <c r="CU1242" s="193"/>
      <c r="CW1242" s="28"/>
      <c r="CX1242" s="28"/>
      <c r="CY1242" s="28"/>
      <c r="DD1242" s="193"/>
      <c r="DF1242" s="28"/>
      <c r="DG1242" s="28"/>
      <c r="DH1242" s="28"/>
      <c r="DM1242" s="193"/>
      <c r="DO1242" s="28"/>
      <c r="DP1242" s="28"/>
      <c r="DQ1242" s="28"/>
      <c r="DV1242" s="193"/>
      <c r="DX1242" s="28"/>
      <c r="DY1242" s="28"/>
      <c r="DZ1242" s="28"/>
      <c r="EE1242" s="193"/>
      <c r="EG1242" s="28"/>
      <c r="EH1242" s="28"/>
      <c r="EI1242" s="28"/>
      <c r="EN1242" s="193"/>
      <c r="EP1242" s="28"/>
      <c r="EQ1242" s="28"/>
      <c r="ER1242" s="28"/>
      <c r="EW1242" s="193"/>
      <c r="EY1242" s="28"/>
      <c r="EZ1242" s="28"/>
      <c r="FA1242" s="28"/>
      <c r="FF1242" s="193"/>
      <c r="FH1242" s="28"/>
      <c r="FI1242" s="28"/>
      <c r="FJ1242" s="28"/>
      <c r="FO1242" s="193"/>
      <c r="FQ1242" s="28"/>
      <c r="FR1242" s="28"/>
      <c r="FS1242" s="28"/>
      <c r="FX1242" s="193"/>
      <c r="FZ1242" s="28"/>
      <c r="GA1242" s="28"/>
      <c r="GB1242" s="28"/>
      <c r="GG1242" s="193"/>
      <c r="GI1242" s="28"/>
      <c r="GJ1242" s="28"/>
      <c r="GK1242" s="28"/>
      <c r="GP1242" s="193"/>
      <c r="GR1242" s="28"/>
      <c r="GS1242" s="28"/>
      <c r="GT1242" s="28"/>
      <c r="GY1242" s="193"/>
      <c r="HA1242" s="28"/>
      <c r="HB1242" s="28"/>
      <c r="HC1242" s="28"/>
      <c r="HH1242" s="193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11" t="s">
        <v>426</v>
      </c>
      <c r="B1243" s="274"/>
      <c r="C1243" s="375"/>
      <c r="D1243" s="376" t="s">
        <v>140</v>
      </c>
      <c r="E1243" s="50">
        <f>COUNTIF($A$712:$BAG$785,A1243)</f>
        <v>8</v>
      </c>
      <c r="F1243" s="279">
        <f>SUM(G1243:K1243)</f>
        <v>0</v>
      </c>
      <c r="N1243" s="28"/>
      <c r="R1243" s="193"/>
      <c r="T1243" s="28"/>
      <c r="U1243" s="28"/>
      <c r="V1243" s="28"/>
      <c r="AA1243" s="193"/>
      <c r="AC1243" s="28"/>
      <c r="AD1243" s="28"/>
      <c r="AE1243" s="28"/>
      <c r="AJ1243" s="193"/>
      <c r="AL1243" s="28"/>
      <c r="AM1243" s="28"/>
      <c r="AN1243" s="28"/>
      <c r="AS1243" s="193"/>
      <c r="AU1243" s="28"/>
      <c r="AV1243" s="28"/>
      <c r="AW1243" s="28"/>
      <c r="BB1243" s="193"/>
      <c r="BD1243" s="28"/>
      <c r="BE1243" s="28"/>
      <c r="BF1243" s="28"/>
      <c r="BK1243" s="193"/>
      <c r="BM1243" s="28"/>
      <c r="BN1243" s="28"/>
      <c r="BO1243" s="28"/>
      <c r="BT1243" s="193"/>
      <c r="BV1243" s="28"/>
      <c r="BW1243" s="28"/>
      <c r="BX1243" s="28"/>
      <c r="CC1243" s="193"/>
      <c r="CE1243" s="28"/>
      <c r="CF1243" s="28"/>
      <c r="CG1243" s="28"/>
      <c r="CL1243" s="193"/>
      <c r="CN1243" s="28"/>
      <c r="CO1243" s="28"/>
      <c r="CP1243" s="28"/>
      <c r="CU1243" s="193"/>
      <c r="CW1243" s="28"/>
      <c r="CX1243" s="28"/>
      <c r="CY1243" s="28"/>
      <c r="DD1243" s="193"/>
      <c r="DF1243" s="28"/>
      <c r="DG1243" s="28"/>
      <c r="DH1243" s="28"/>
      <c r="DM1243" s="193"/>
      <c r="DO1243" s="28"/>
      <c r="DP1243" s="28"/>
      <c r="DQ1243" s="28"/>
      <c r="DV1243" s="193"/>
      <c r="DX1243" s="28"/>
      <c r="DY1243" s="28"/>
      <c r="DZ1243" s="28"/>
      <c r="EE1243" s="193"/>
      <c r="EG1243" s="28"/>
      <c r="EH1243" s="28"/>
      <c r="EI1243" s="28"/>
      <c r="EN1243" s="193"/>
      <c r="EP1243" s="28"/>
      <c r="EQ1243" s="28"/>
      <c r="ER1243" s="28"/>
      <c r="EW1243" s="193"/>
      <c r="EY1243" s="28"/>
      <c r="EZ1243" s="28"/>
      <c r="FA1243" s="28"/>
      <c r="FF1243" s="193"/>
      <c r="FH1243" s="28"/>
      <c r="FI1243" s="28"/>
      <c r="FJ1243" s="28"/>
      <c r="FO1243" s="193"/>
      <c r="FQ1243" s="28"/>
      <c r="FR1243" s="28"/>
      <c r="FS1243" s="28"/>
      <c r="FX1243" s="193"/>
      <c r="FZ1243" s="28"/>
      <c r="GA1243" s="28"/>
      <c r="GB1243" s="28"/>
      <c r="GG1243" s="193"/>
      <c r="GI1243" s="28"/>
      <c r="GJ1243" s="28"/>
      <c r="GK1243" s="28"/>
      <c r="GP1243" s="193"/>
      <c r="GR1243" s="28"/>
      <c r="GS1243" s="28"/>
      <c r="GT1243" s="28"/>
      <c r="GY1243" s="193"/>
      <c r="HA1243" s="28"/>
      <c r="HB1243" s="28"/>
      <c r="HC1243" s="28"/>
      <c r="HH1243" s="193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205" t="s">
        <v>3329</v>
      </c>
      <c r="B1244" s="28"/>
      <c r="C1244" s="28"/>
      <c r="D1244" s="376" t="s">
        <v>135</v>
      </c>
      <c r="E1244" s="50">
        <f>COUNTIF($A$712:$BAG$785,A1244)</f>
        <v>7</v>
      </c>
      <c r="F1244" s="279">
        <f>SUM(G1244:K1244)</f>
        <v>0</v>
      </c>
      <c r="N1244" s="28"/>
      <c r="R1244" s="193"/>
      <c r="T1244" s="28"/>
      <c r="U1244" s="28"/>
      <c r="V1244" s="28"/>
      <c r="AA1244" s="193"/>
      <c r="AC1244" s="28"/>
      <c r="AD1244" s="28"/>
      <c r="AE1244" s="28"/>
      <c r="AJ1244" s="193"/>
      <c r="AL1244" s="28"/>
      <c r="AM1244" s="28"/>
      <c r="AN1244" s="28"/>
      <c r="AS1244" s="193"/>
      <c r="AU1244" s="28"/>
      <c r="AV1244" s="28"/>
      <c r="AW1244" s="28"/>
      <c r="BB1244" s="193"/>
      <c r="BD1244" s="28"/>
      <c r="BE1244" s="28"/>
      <c r="BF1244" s="28"/>
      <c r="BK1244" s="193"/>
      <c r="BM1244" s="28"/>
      <c r="BN1244" s="28"/>
      <c r="BO1244" s="28"/>
      <c r="BT1244" s="193"/>
      <c r="BV1244" s="28"/>
      <c r="BW1244" s="28"/>
      <c r="BX1244" s="28"/>
      <c r="CC1244" s="193"/>
      <c r="CE1244" s="28"/>
      <c r="CF1244" s="28"/>
      <c r="CG1244" s="28"/>
      <c r="CL1244" s="193"/>
      <c r="CN1244" s="28"/>
      <c r="CO1244" s="28"/>
      <c r="CP1244" s="28"/>
      <c r="CU1244" s="193"/>
      <c r="CW1244" s="28"/>
      <c r="CX1244" s="28"/>
      <c r="CY1244" s="28"/>
      <c r="DD1244" s="193"/>
      <c r="DF1244" s="28"/>
      <c r="DG1244" s="28"/>
      <c r="DH1244" s="28"/>
      <c r="DM1244" s="193"/>
      <c r="DO1244" s="28"/>
      <c r="DP1244" s="28"/>
      <c r="DQ1244" s="28"/>
      <c r="DV1244" s="193"/>
      <c r="DX1244" s="28"/>
      <c r="DY1244" s="28"/>
      <c r="DZ1244" s="28"/>
      <c r="EE1244" s="193"/>
      <c r="EG1244" s="28"/>
      <c r="EH1244" s="28"/>
      <c r="EI1244" s="28"/>
      <c r="EN1244" s="193"/>
      <c r="EP1244" s="28"/>
      <c r="EQ1244" s="28"/>
      <c r="ER1244" s="28"/>
      <c r="EW1244" s="193"/>
      <c r="EY1244" s="28"/>
      <c r="EZ1244" s="28"/>
      <c r="FA1244" s="28"/>
      <c r="FF1244" s="193"/>
      <c r="FH1244" s="28"/>
      <c r="FI1244" s="28"/>
      <c r="FJ1244" s="28"/>
      <c r="FO1244" s="193"/>
      <c r="FQ1244" s="28"/>
      <c r="FR1244" s="28"/>
      <c r="FS1244" s="28"/>
      <c r="FX1244" s="193"/>
      <c r="FZ1244" s="28"/>
      <c r="GA1244" s="28"/>
      <c r="GB1244" s="28"/>
      <c r="GG1244" s="193"/>
      <c r="GI1244" s="28"/>
      <c r="GJ1244" s="28"/>
      <c r="GK1244" s="28"/>
      <c r="GP1244" s="193"/>
      <c r="GR1244" s="28"/>
      <c r="GS1244" s="28"/>
      <c r="GT1244" s="28"/>
      <c r="GY1244" s="193"/>
      <c r="HA1244" s="28"/>
      <c r="HB1244" s="28"/>
      <c r="HC1244" s="28"/>
      <c r="HH1244" s="193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205" t="s">
        <v>3850</v>
      </c>
      <c r="B1245" s="39"/>
      <c r="C1245" s="39"/>
      <c r="D1245" s="376" t="s">
        <v>129</v>
      </c>
      <c r="E1245" s="50">
        <f>COUNTIF($A$712:$BAG$785,A1245)</f>
        <v>0</v>
      </c>
      <c r="F1245" s="279">
        <f>SUM(G1245:K1245)</f>
        <v>0</v>
      </c>
      <c r="I1245" s="402"/>
      <c r="N1245" s="28"/>
      <c r="R1245" s="193"/>
      <c r="T1245" s="28"/>
      <c r="U1245" s="28"/>
      <c r="V1245" s="28"/>
      <c r="AA1245" s="193"/>
      <c r="AC1245" s="28"/>
      <c r="AD1245" s="28"/>
      <c r="AE1245" s="28"/>
      <c r="AJ1245" s="193"/>
      <c r="AL1245" s="28"/>
      <c r="AM1245" s="28"/>
      <c r="AN1245" s="28"/>
      <c r="AS1245" s="193"/>
      <c r="AU1245" s="28"/>
      <c r="AV1245" s="28"/>
      <c r="AW1245" s="28"/>
      <c r="BB1245" s="193"/>
      <c r="BD1245" s="28"/>
      <c r="BE1245" s="28"/>
      <c r="BF1245" s="28"/>
      <c r="BK1245" s="193"/>
      <c r="BM1245" s="28"/>
      <c r="BN1245" s="28"/>
      <c r="BO1245" s="28"/>
      <c r="BT1245" s="193"/>
      <c r="BV1245" s="28"/>
      <c r="BW1245" s="28"/>
      <c r="BX1245" s="28"/>
      <c r="CC1245" s="193"/>
      <c r="CE1245" s="28"/>
      <c r="CF1245" s="28"/>
      <c r="CG1245" s="28"/>
      <c r="CL1245" s="193"/>
      <c r="CN1245" s="28"/>
      <c r="CO1245" s="28"/>
      <c r="CP1245" s="28"/>
      <c r="CU1245" s="193"/>
      <c r="CW1245" s="28"/>
      <c r="CX1245" s="28"/>
      <c r="CY1245" s="28"/>
      <c r="DD1245" s="193"/>
      <c r="DF1245" s="28"/>
      <c r="DG1245" s="28"/>
      <c r="DH1245" s="28"/>
      <c r="DM1245" s="193"/>
      <c r="DO1245" s="28"/>
      <c r="DP1245" s="28"/>
      <c r="DQ1245" s="28"/>
      <c r="DV1245" s="193"/>
      <c r="DX1245" s="28"/>
      <c r="DY1245" s="28"/>
      <c r="DZ1245" s="28"/>
      <c r="EE1245" s="193"/>
      <c r="EG1245" s="28"/>
      <c r="EH1245" s="28"/>
      <c r="EI1245" s="28"/>
      <c r="EN1245" s="193"/>
      <c r="EP1245" s="28"/>
      <c r="EQ1245" s="28"/>
      <c r="ER1245" s="28"/>
      <c r="EW1245" s="193"/>
      <c r="EY1245" s="28"/>
      <c r="EZ1245" s="28"/>
      <c r="FA1245" s="28"/>
      <c r="FF1245" s="193"/>
      <c r="FH1245" s="28"/>
      <c r="FI1245" s="28"/>
      <c r="FJ1245" s="28"/>
      <c r="FO1245" s="193"/>
      <c r="FQ1245" s="28"/>
      <c r="FR1245" s="28"/>
      <c r="FS1245" s="28"/>
      <c r="FX1245" s="193"/>
      <c r="FZ1245" s="28"/>
      <c r="GA1245" s="28"/>
      <c r="GB1245" s="28"/>
      <c r="GG1245" s="193"/>
      <c r="GI1245" s="28"/>
      <c r="GJ1245" s="28"/>
      <c r="GK1245" s="28"/>
      <c r="GP1245" s="193"/>
      <c r="GR1245" s="28"/>
      <c r="GS1245" s="28"/>
      <c r="GT1245" s="28"/>
      <c r="GY1245" s="193"/>
      <c r="HA1245" s="28"/>
      <c r="HB1245" s="28"/>
      <c r="HC1245" s="28"/>
      <c r="HH1245" s="193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311" t="s">
        <v>1602</v>
      </c>
      <c r="B1246" s="39"/>
      <c r="C1246" s="39"/>
      <c r="D1246" s="376" t="s">
        <v>129</v>
      </c>
      <c r="E1246" s="50">
        <f>COUNTIF($A$712:$BAG$785,A1246)</f>
        <v>2</v>
      </c>
      <c r="F1246" s="279">
        <f>SUM(G1246:K1246)</f>
        <v>0</v>
      </c>
      <c r="H1246" s="402"/>
      <c r="I1246" s="402"/>
      <c r="J1246" s="402"/>
      <c r="K1246" s="193"/>
      <c r="N1246" s="28"/>
      <c r="R1246" s="193"/>
      <c r="T1246" s="28"/>
      <c r="U1246" s="28"/>
      <c r="V1246" s="28"/>
      <c r="AA1246" s="193"/>
      <c r="AC1246" s="28"/>
      <c r="AD1246" s="28"/>
      <c r="AE1246" s="28"/>
      <c r="AJ1246" s="193"/>
      <c r="AL1246" s="28"/>
      <c r="AM1246" s="28"/>
      <c r="AN1246" s="28"/>
      <c r="AS1246" s="193"/>
      <c r="AU1246" s="28"/>
      <c r="AV1246" s="28"/>
      <c r="AW1246" s="28"/>
      <c r="BB1246" s="193"/>
      <c r="BD1246" s="28"/>
      <c r="BE1246" s="28"/>
      <c r="BF1246" s="28"/>
      <c r="BK1246" s="193"/>
      <c r="BM1246" s="28"/>
      <c r="BN1246" s="28"/>
      <c r="BO1246" s="28"/>
      <c r="BT1246" s="193"/>
      <c r="BV1246" s="28"/>
      <c r="BW1246" s="28"/>
      <c r="BX1246" s="28"/>
      <c r="CC1246" s="193"/>
      <c r="CE1246" s="28"/>
      <c r="CF1246" s="28"/>
      <c r="CG1246" s="28"/>
      <c r="CL1246" s="193"/>
      <c r="CN1246" s="28"/>
      <c r="CO1246" s="28"/>
      <c r="CP1246" s="28"/>
      <c r="CU1246" s="193"/>
      <c r="CW1246" s="28"/>
      <c r="CX1246" s="28"/>
      <c r="CY1246" s="28"/>
      <c r="DD1246" s="193"/>
      <c r="DF1246" s="28"/>
      <c r="DG1246" s="28"/>
      <c r="DH1246" s="28"/>
      <c r="DM1246" s="193"/>
      <c r="DO1246" s="28"/>
      <c r="DP1246" s="28"/>
      <c r="DQ1246" s="28"/>
      <c r="DV1246" s="193"/>
      <c r="DX1246" s="28"/>
      <c r="DY1246" s="28"/>
      <c r="DZ1246" s="28"/>
      <c r="EE1246" s="193"/>
      <c r="EG1246" s="28"/>
      <c r="EH1246" s="28"/>
      <c r="EI1246" s="28"/>
      <c r="EN1246" s="193"/>
      <c r="EP1246" s="28"/>
      <c r="EQ1246" s="28"/>
      <c r="ER1246" s="28"/>
      <c r="EW1246" s="193"/>
      <c r="EY1246" s="28"/>
      <c r="EZ1246" s="28"/>
      <c r="FA1246" s="28"/>
      <c r="FF1246" s="193"/>
      <c r="FH1246" s="28"/>
      <c r="FI1246" s="28"/>
      <c r="FJ1246" s="28"/>
      <c r="FO1246" s="193"/>
      <c r="FQ1246" s="28"/>
      <c r="FR1246" s="28"/>
      <c r="FS1246" s="28"/>
      <c r="FX1246" s="193"/>
      <c r="FZ1246" s="28"/>
      <c r="GA1246" s="28"/>
      <c r="GB1246" s="28"/>
      <c r="GG1246" s="193"/>
      <c r="GI1246" s="28"/>
      <c r="GJ1246" s="28"/>
      <c r="GK1246" s="28"/>
      <c r="GP1246" s="193"/>
      <c r="GR1246" s="28"/>
      <c r="GS1246" s="28"/>
      <c r="GT1246" s="28"/>
      <c r="GY1246" s="193"/>
      <c r="HA1246" s="28"/>
      <c r="HB1246" s="28"/>
      <c r="HC1246" s="28"/>
      <c r="HH1246" s="193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.75">
      <c r="A1247" s="311" t="s">
        <v>482</v>
      </c>
      <c r="B1247" s="375"/>
      <c r="C1247" s="375"/>
      <c r="D1247" s="376" t="s">
        <v>134</v>
      </c>
      <c r="E1247" s="50">
        <f>COUNTIF($A$712:$BAG$785,A1247)</f>
        <v>87</v>
      </c>
      <c r="F1247" s="279">
        <f>SUM(G1247:K1247)</f>
        <v>0</v>
      </c>
      <c r="H1247" s="402"/>
      <c r="I1247" s="402"/>
      <c r="J1247" s="402"/>
      <c r="K1247" s="402"/>
      <c r="N1247" s="28"/>
      <c r="R1247" s="193"/>
      <c r="T1247" s="28"/>
      <c r="U1247" s="28"/>
      <c r="V1247" s="28"/>
      <c r="AA1247" s="193"/>
      <c r="AC1247" s="28"/>
      <c r="AD1247" s="28"/>
      <c r="AE1247" s="28"/>
      <c r="AJ1247" s="193"/>
      <c r="AL1247" s="28"/>
      <c r="AM1247" s="28"/>
      <c r="AN1247" s="28"/>
      <c r="AS1247" s="193"/>
      <c r="AU1247" s="28"/>
      <c r="AV1247" s="28"/>
      <c r="AW1247" s="28"/>
      <c r="BB1247" s="193"/>
      <c r="BD1247" s="28"/>
      <c r="BE1247" s="28"/>
      <c r="BF1247" s="28"/>
      <c r="BK1247" s="193"/>
      <c r="BM1247" s="28"/>
      <c r="BN1247" s="28"/>
      <c r="BO1247" s="28"/>
      <c r="BT1247" s="193"/>
      <c r="BV1247" s="28"/>
      <c r="BW1247" s="28"/>
      <c r="BX1247" s="28"/>
      <c r="CC1247" s="193"/>
      <c r="CE1247" s="28"/>
      <c r="CF1247" s="28"/>
      <c r="CG1247" s="28"/>
      <c r="CL1247" s="193"/>
      <c r="CN1247" s="28"/>
      <c r="CO1247" s="28"/>
      <c r="CP1247" s="28"/>
      <c r="CU1247" s="193"/>
      <c r="CW1247" s="28"/>
      <c r="CX1247" s="28"/>
      <c r="CY1247" s="28"/>
      <c r="DD1247" s="193"/>
      <c r="DF1247" s="28"/>
      <c r="DG1247" s="28"/>
      <c r="DH1247" s="28"/>
      <c r="DM1247" s="193"/>
      <c r="DO1247" s="28"/>
      <c r="DP1247" s="28"/>
      <c r="DQ1247" s="28"/>
      <c r="DV1247" s="193"/>
      <c r="DX1247" s="28"/>
      <c r="DY1247" s="28"/>
      <c r="DZ1247" s="28"/>
      <c r="EE1247" s="193"/>
      <c r="EG1247" s="28"/>
      <c r="EH1247" s="28"/>
      <c r="EI1247" s="28"/>
      <c r="EN1247" s="193"/>
      <c r="EP1247" s="28"/>
      <c r="EQ1247" s="28"/>
      <c r="ER1247" s="28"/>
      <c r="EW1247" s="193"/>
      <c r="EY1247" s="28"/>
      <c r="EZ1247" s="28"/>
      <c r="FA1247" s="28"/>
      <c r="FF1247" s="193"/>
      <c r="FH1247" s="28"/>
      <c r="FI1247" s="28"/>
      <c r="FJ1247" s="28"/>
      <c r="FO1247" s="193"/>
      <c r="FQ1247" s="28"/>
      <c r="FR1247" s="28"/>
      <c r="FS1247" s="28"/>
      <c r="FX1247" s="193"/>
      <c r="FZ1247" s="28"/>
      <c r="GA1247" s="28"/>
      <c r="GB1247" s="28"/>
      <c r="GG1247" s="193"/>
      <c r="GI1247" s="28"/>
      <c r="GJ1247" s="28"/>
      <c r="GK1247" s="28"/>
      <c r="GP1247" s="193"/>
      <c r="GR1247" s="28"/>
      <c r="GS1247" s="28"/>
      <c r="GT1247" s="28"/>
      <c r="GY1247" s="193"/>
      <c r="HA1247" s="28"/>
      <c r="HB1247" s="28"/>
      <c r="HC1247" s="28"/>
      <c r="HH1247" s="193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5" t="s">
        <v>2987</v>
      </c>
      <c r="B1248" s="28"/>
      <c r="C1248" s="28"/>
      <c r="D1248" s="376" t="s">
        <v>129</v>
      </c>
      <c r="E1248" s="50">
        <f>COUNTIF($A$712:$BAG$785,A1248)</f>
        <v>0</v>
      </c>
      <c r="F1248" s="279">
        <f>SUM(G1248:K1248)</f>
        <v>0</v>
      </c>
      <c r="J1248" s="402"/>
      <c r="K1248" s="402"/>
      <c r="N1248" s="28"/>
      <c r="R1248" s="193"/>
      <c r="T1248" s="28"/>
      <c r="U1248" s="28"/>
      <c r="V1248" s="28"/>
      <c r="AA1248" s="193"/>
      <c r="AC1248" s="28"/>
      <c r="AD1248" s="28"/>
      <c r="AE1248" s="28"/>
      <c r="AJ1248" s="193"/>
      <c r="AL1248" s="28"/>
      <c r="AM1248" s="28"/>
      <c r="AN1248" s="28"/>
      <c r="AS1248" s="193"/>
      <c r="AU1248" s="28"/>
      <c r="AV1248" s="28"/>
      <c r="AW1248" s="28"/>
      <c r="BB1248" s="193"/>
      <c r="BD1248" s="28"/>
      <c r="BE1248" s="28"/>
      <c r="BF1248" s="28"/>
      <c r="BK1248" s="193"/>
      <c r="BM1248" s="28"/>
      <c r="BN1248" s="28"/>
      <c r="BO1248" s="28"/>
      <c r="BT1248" s="193"/>
      <c r="BV1248" s="28"/>
      <c r="BW1248" s="28"/>
      <c r="BX1248" s="28"/>
      <c r="CC1248" s="193"/>
      <c r="CE1248" s="28"/>
      <c r="CF1248" s="28"/>
      <c r="CG1248" s="28"/>
      <c r="CL1248" s="193"/>
      <c r="CN1248" s="28"/>
      <c r="CO1248" s="28"/>
      <c r="CP1248" s="28"/>
      <c r="CU1248" s="193"/>
      <c r="CW1248" s="28"/>
      <c r="CX1248" s="28"/>
      <c r="CY1248" s="28"/>
      <c r="DD1248" s="193"/>
      <c r="DF1248" s="28"/>
      <c r="DG1248" s="28"/>
      <c r="DH1248" s="28"/>
      <c r="DM1248" s="193"/>
      <c r="DO1248" s="28"/>
      <c r="DP1248" s="28"/>
      <c r="DQ1248" s="28"/>
      <c r="DV1248" s="193"/>
      <c r="DX1248" s="28"/>
      <c r="DY1248" s="28"/>
      <c r="DZ1248" s="28"/>
      <c r="EE1248" s="193"/>
      <c r="EG1248" s="28"/>
      <c r="EH1248" s="28"/>
      <c r="EI1248" s="28"/>
      <c r="EN1248" s="193"/>
      <c r="EP1248" s="28"/>
      <c r="EQ1248" s="28"/>
      <c r="ER1248" s="28"/>
      <c r="EW1248" s="193"/>
      <c r="EY1248" s="28"/>
      <c r="EZ1248" s="28"/>
      <c r="FA1248" s="28"/>
      <c r="FF1248" s="193"/>
      <c r="FH1248" s="28"/>
      <c r="FI1248" s="28"/>
      <c r="FJ1248" s="28"/>
      <c r="FO1248" s="193"/>
      <c r="FQ1248" s="28"/>
      <c r="FR1248" s="28"/>
      <c r="FS1248" s="28"/>
      <c r="FX1248" s="193"/>
      <c r="FZ1248" s="28"/>
      <c r="GA1248" s="28"/>
      <c r="GB1248" s="28"/>
      <c r="GG1248" s="193"/>
      <c r="GI1248" s="28"/>
      <c r="GJ1248" s="28"/>
      <c r="GK1248" s="28"/>
      <c r="GP1248" s="193"/>
      <c r="GR1248" s="28"/>
      <c r="GS1248" s="28"/>
      <c r="GT1248" s="28"/>
      <c r="GY1248" s="193"/>
      <c r="HA1248" s="28"/>
      <c r="HB1248" s="28"/>
      <c r="HC1248" s="28"/>
      <c r="HH1248" s="193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">
      <c r="A1249" s="311" t="s">
        <v>651</v>
      </c>
      <c r="B1249" s="28"/>
      <c r="C1249" s="28"/>
      <c r="D1249" s="376" t="s">
        <v>129</v>
      </c>
      <c r="E1249" s="50">
        <f>COUNTIF($A$712:$BAG$785,A1249)</f>
        <v>0</v>
      </c>
      <c r="F1249" s="279">
        <f>SUM(G1249:K1249)</f>
        <v>0</v>
      </c>
      <c r="H1249" s="402"/>
      <c r="J1249" s="402"/>
      <c r="K1249" s="402"/>
      <c r="N1249" s="28"/>
      <c r="R1249" s="193"/>
      <c r="T1249" s="28"/>
      <c r="U1249" s="28"/>
      <c r="V1249" s="28"/>
      <c r="AA1249" s="193"/>
      <c r="AC1249" s="28"/>
      <c r="AD1249" s="28"/>
      <c r="AE1249" s="28"/>
      <c r="AJ1249" s="193"/>
      <c r="AL1249" s="28"/>
      <c r="AM1249" s="28"/>
      <c r="AN1249" s="28"/>
      <c r="AS1249" s="193"/>
      <c r="AU1249" s="28"/>
      <c r="AV1249" s="28"/>
      <c r="AW1249" s="28"/>
      <c r="BB1249" s="193"/>
      <c r="BD1249" s="28"/>
      <c r="BE1249" s="28"/>
      <c r="BF1249" s="28"/>
      <c r="BK1249" s="193"/>
      <c r="BM1249" s="28"/>
      <c r="BN1249" s="28"/>
      <c r="BO1249" s="28"/>
      <c r="BT1249" s="193"/>
      <c r="BV1249" s="28"/>
      <c r="BW1249" s="28"/>
      <c r="BX1249" s="28"/>
      <c r="CC1249" s="193"/>
      <c r="CE1249" s="28"/>
      <c r="CF1249" s="28"/>
      <c r="CG1249" s="28"/>
      <c r="CL1249" s="193"/>
      <c r="CN1249" s="28"/>
      <c r="CO1249" s="28"/>
      <c r="CP1249" s="28"/>
      <c r="CU1249" s="193"/>
      <c r="CW1249" s="28"/>
      <c r="CX1249" s="28"/>
      <c r="CY1249" s="28"/>
      <c r="DD1249" s="193"/>
      <c r="DF1249" s="28"/>
      <c r="DG1249" s="28"/>
      <c r="DH1249" s="28"/>
      <c r="DM1249" s="193"/>
      <c r="DO1249" s="28"/>
      <c r="DP1249" s="28"/>
      <c r="DQ1249" s="28"/>
      <c r="DV1249" s="193"/>
      <c r="DX1249" s="28"/>
      <c r="DY1249" s="28"/>
      <c r="DZ1249" s="28"/>
      <c r="EE1249" s="193"/>
      <c r="EG1249" s="28"/>
      <c r="EH1249" s="28"/>
      <c r="EI1249" s="28"/>
      <c r="EN1249" s="193"/>
      <c r="EP1249" s="28"/>
      <c r="EQ1249" s="28"/>
      <c r="ER1249" s="28"/>
      <c r="EW1249" s="193"/>
      <c r="EY1249" s="28"/>
      <c r="EZ1249" s="28"/>
      <c r="FA1249" s="28"/>
      <c r="FF1249" s="193"/>
      <c r="FH1249" s="28"/>
      <c r="FI1249" s="28"/>
      <c r="FJ1249" s="28"/>
      <c r="FO1249" s="193"/>
      <c r="FQ1249" s="28"/>
      <c r="FR1249" s="28"/>
      <c r="FS1249" s="28"/>
      <c r="FX1249" s="193"/>
      <c r="FZ1249" s="28"/>
      <c r="GA1249" s="28"/>
      <c r="GB1249" s="28"/>
      <c r="GG1249" s="193"/>
      <c r="GI1249" s="28"/>
      <c r="GJ1249" s="28"/>
      <c r="GK1249" s="28"/>
      <c r="GP1249" s="193"/>
      <c r="GR1249" s="28"/>
      <c r="GS1249" s="28"/>
      <c r="GT1249" s="28"/>
      <c r="GY1249" s="193"/>
      <c r="HA1249" s="28"/>
      <c r="HB1249" s="28"/>
      <c r="HC1249" s="28"/>
      <c r="HH1249" s="193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5" t="s">
        <v>2323</v>
      </c>
      <c r="B1250" s="39"/>
      <c r="C1250" s="39"/>
      <c r="D1250" s="376" t="s">
        <v>129</v>
      </c>
      <c r="E1250" s="50">
        <f>COUNTIF($A$712:$BAG$785,A1250)</f>
        <v>0</v>
      </c>
      <c r="F1250" s="279">
        <f>SUM(G1250:K1250)</f>
        <v>0</v>
      </c>
      <c r="N1250" s="28"/>
      <c r="R1250" s="193"/>
      <c r="T1250" s="28"/>
      <c r="U1250" s="28"/>
      <c r="V1250" s="28"/>
      <c r="AA1250" s="193"/>
      <c r="AC1250" s="28"/>
      <c r="AD1250" s="28"/>
      <c r="AE1250" s="28"/>
      <c r="AJ1250" s="193"/>
      <c r="AL1250" s="28"/>
      <c r="AM1250" s="28"/>
      <c r="AN1250" s="28"/>
      <c r="AS1250" s="193"/>
      <c r="AU1250" s="28"/>
      <c r="AV1250" s="28"/>
      <c r="AW1250" s="28"/>
      <c r="BB1250" s="193"/>
      <c r="BD1250" s="28"/>
      <c r="BE1250" s="28"/>
      <c r="BF1250" s="28"/>
      <c r="BK1250" s="193"/>
      <c r="BM1250" s="28"/>
      <c r="BN1250" s="28"/>
      <c r="BO1250" s="28"/>
      <c r="BT1250" s="193"/>
      <c r="BV1250" s="28"/>
      <c r="BW1250" s="28"/>
      <c r="BX1250" s="28"/>
      <c r="CC1250" s="193"/>
      <c r="CE1250" s="28"/>
      <c r="CF1250" s="28"/>
      <c r="CG1250" s="28"/>
      <c r="CL1250" s="193"/>
      <c r="CN1250" s="28"/>
      <c r="CO1250" s="28"/>
      <c r="CP1250" s="28"/>
      <c r="CU1250" s="193"/>
      <c r="CW1250" s="28"/>
      <c r="CX1250" s="28"/>
      <c r="CY1250" s="28"/>
      <c r="DD1250" s="193"/>
      <c r="DF1250" s="28"/>
      <c r="DG1250" s="28"/>
      <c r="DH1250" s="28"/>
      <c r="DM1250" s="193"/>
      <c r="DO1250" s="28"/>
      <c r="DP1250" s="28"/>
      <c r="DQ1250" s="28"/>
      <c r="DV1250" s="193"/>
      <c r="DX1250" s="28"/>
      <c r="DY1250" s="28"/>
      <c r="DZ1250" s="28"/>
      <c r="EE1250" s="193"/>
      <c r="EG1250" s="28"/>
      <c r="EH1250" s="28"/>
      <c r="EI1250" s="28"/>
      <c r="EN1250" s="193"/>
      <c r="EP1250" s="28"/>
      <c r="EQ1250" s="28"/>
      <c r="ER1250" s="28"/>
      <c r="EW1250" s="193"/>
      <c r="EY1250" s="28"/>
      <c r="EZ1250" s="28"/>
      <c r="FA1250" s="28"/>
      <c r="FF1250" s="193"/>
      <c r="FH1250" s="28"/>
      <c r="FI1250" s="28"/>
      <c r="FJ1250" s="28"/>
      <c r="FO1250" s="193"/>
      <c r="FQ1250" s="28"/>
      <c r="FR1250" s="28"/>
      <c r="FS1250" s="28"/>
      <c r="FX1250" s="193"/>
      <c r="FZ1250" s="28"/>
      <c r="GA1250" s="28"/>
      <c r="GB1250" s="28"/>
      <c r="GG1250" s="193"/>
      <c r="GI1250" s="28"/>
      <c r="GJ1250" s="28"/>
      <c r="GK1250" s="28"/>
      <c r="GP1250" s="193"/>
      <c r="GR1250" s="28"/>
      <c r="GS1250" s="28"/>
      <c r="GT1250" s="28"/>
      <c r="GY1250" s="193"/>
      <c r="HA1250" s="28"/>
      <c r="HB1250" s="28"/>
      <c r="HC1250" s="28"/>
      <c r="HH1250" s="193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5" t="s">
        <v>3844</v>
      </c>
      <c r="B1251" s="28"/>
      <c r="C1251" s="28"/>
      <c r="D1251" s="376" t="s">
        <v>129</v>
      </c>
      <c r="E1251" s="50">
        <f>COUNTIF($A$712:$BAG$785,A1251)</f>
        <v>0</v>
      </c>
      <c r="F1251" s="279">
        <f>SUM(G1251:K1251)</f>
        <v>0</v>
      </c>
      <c r="H1251" s="402"/>
      <c r="I1251" s="402"/>
      <c r="N1251" s="28"/>
      <c r="R1251" s="193"/>
      <c r="T1251" s="28"/>
      <c r="U1251" s="28"/>
      <c r="V1251" s="28"/>
      <c r="AA1251" s="193"/>
      <c r="AC1251" s="28"/>
      <c r="AD1251" s="28"/>
      <c r="AE1251" s="28"/>
      <c r="AJ1251" s="193"/>
      <c r="AL1251" s="28"/>
      <c r="AM1251" s="28"/>
      <c r="AN1251" s="28"/>
      <c r="AS1251" s="193"/>
      <c r="AU1251" s="28"/>
      <c r="AV1251" s="28"/>
      <c r="AW1251" s="28"/>
      <c r="BB1251" s="193"/>
      <c r="BD1251" s="28"/>
      <c r="BE1251" s="28"/>
      <c r="BF1251" s="28"/>
      <c r="BK1251" s="193"/>
      <c r="BM1251" s="28"/>
      <c r="BN1251" s="28"/>
      <c r="BO1251" s="28"/>
      <c r="BT1251" s="193"/>
      <c r="BV1251" s="28"/>
      <c r="BW1251" s="28"/>
      <c r="BX1251" s="28"/>
      <c r="CC1251" s="193"/>
      <c r="CE1251" s="28"/>
      <c r="CF1251" s="28"/>
      <c r="CG1251" s="28"/>
      <c r="CL1251" s="193"/>
      <c r="CN1251" s="28"/>
      <c r="CO1251" s="28"/>
      <c r="CP1251" s="28"/>
      <c r="CU1251" s="193"/>
      <c r="CW1251" s="28"/>
      <c r="CX1251" s="28"/>
      <c r="CY1251" s="28"/>
      <c r="DD1251" s="193"/>
      <c r="DF1251" s="28"/>
      <c r="DG1251" s="28"/>
      <c r="DH1251" s="28"/>
      <c r="DM1251" s="193"/>
      <c r="DO1251" s="28"/>
      <c r="DP1251" s="28"/>
      <c r="DQ1251" s="28"/>
      <c r="DV1251" s="193"/>
      <c r="DX1251" s="28"/>
      <c r="DY1251" s="28"/>
      <c r="DZ1251" s="28"/>
      <c r="EE1251" s="193"/>
      <c r="EG1251" s="28"/>
      <c r="EH1251" s="28"/>
      <c r="EI1251" s="28"/>
      <c r="EN1251" s="193"/>
      <c r="EP1251" s="28"/>
      <c r="EQ1251" s="28"/>
      <c r="ER1251" s="28"/>
      <c r="EW1251" s="193"/>
      <c r="EY1251" s="28"/>
      <c r="EZ1251" s="28"/>
      <c r="FA1251" s="28"/>
      <c r="FF1251" s="193"/>
      <c r="FH1251" s="28"/>
      <c r="FI1251" s="28"/>
      <c r="FJ1251" s="28"/>
      <c r="FO1251" s="193"/>
      <c r="FQ1251" s="28"/>
      <c r="FR1251" s="28"/>
      <c r="FS1251" s="28"/>
      <c r="FX1251" s="193"/>
      <c r="FZ1251" s="28"/>
      <c r="GA1251" s="28"/>
      <c r="GB1251" s="28"/>
      <c r="GG1251" s="193"/>
      <c r="GI1251" s="28"/>
      <c r="GJ1251" s="28"/>
      <c r="GK1251" s="28"/>
      <c r="GP1251" s="193"/>
      <c r="GR1251" s="28"/>
      <c r="GS1251" s="28"/>
      <c r="GT1251" s="28"/>
      <c r="GY1251" s="193"/>
      <c r="HA1251" s="28"/>
      <c r="HB1251" s="28"/>
      <c r="HC1251" s="28"/>
      <c r="HH1251" s="193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5" t="s">
        <v>2496</v>
      </c>
      <c r="B1252" s="28"/>
      <c r="C1252" s="28"/>
      <c r="D1252" s="376" t="s">
        <v>129</v>
      </c>
      <c r="E1252" s="50">
        <f>COUNTIF($A$712:$BAG$785,A1252)</f>
        <v>0</v>
      </c>
      <c r="F1252" s="279">
        <f>SUM(G1252:K1252)</f>
        <v>0</v>
      </c>
      <c r="N1252" s="28"/>
      <c r="R1252" s="193"/>
      <c r="T1252" s="28"/>
      <c r="U1252" s="28"/>
      <c r="V1252" s="28"/>
      <c r="AA1252" s="193"/>
      <c r="AC1252" s="28"/>
      <c r="AD1252" s="28"/>
      <c r="AE1252" s="28"/>
      <c r="AJ1252" s="193"/>
      <c r="AL1252" s="28"/>
      <c r="AM1252" s="28"/>
      <c r="AN1252" s="28"/>
      <c r="AS1252" s="193"/>
      <c r="AU1252" s="28"/>
      <c r="AV1252" s="28"/>
      <c r="AW1252" s="28"/>
      <c r="BB1252" s="193"/>
      <c r="BD1252" s="28"/>
      <c r="BE1252" s="28"/>
      <c r="BF1252" s="28"/>
      <c r="BK1252" s="193"/>
      <c r="BM1252" s="28"/>
      <c r="BN1252" s="28"/>
      <c r="BO1252" s="28"/>
      <c r="BT1252" s="193"/>
      <c r="BV1252" s="28"/>
      <c r="BW1252" s="28"/>
      <c r="BX1252" s="28"/>
      <c r="CC1252" s="193"/>
      <c r="CE1252" s="28"/>
      <c r="CF1252" s="28"/>
      <c r="CG1252" s="28"/>
      <c r="CL1252" s="193"/>
      <c r="CN1252" s="28"/>
      <c r="CO1252" s="28"/>
      <c r="CP1252" s="28"/>
      <c r="CU1252" s="193"/>
      <c r="CW1252" s="28"/>
      <c r="CX1252" s="28"/>
      <c r="CY1252" s="28"/>
      <c r="DD1252" s="193"/>
      <c r="DF1252" s="28"/>
      <c r="DG1252" s="28"/>
      <c r="DH1252" s="28"/>
      <c r="DM1252" s="193"/>
      <c r="DO1252" s="28"/>
      <c r="DP1252" s="28"/>
      <c r="DQ1252" s="28"/>
      <c r="DV1252" s="193"/>
      <c r="DX1252" s="28"/>
      <c r="DY1252" s="28"/>
      <c r="DZ1252" s="28"/>
      <c r="EE1252" s="193"/>
      <c r="EG1252" s="28"/>
      <c r="EH1252" s="28"/>
      <c r="EI1252" s="28"/>
      <c r="EN1252" s="193"/>
      <c r="EP1252" s="28"/>
      <c r="EQ1252" s="28"/>
      <c r="ER1252" s="28"/>
      <c r="EW1252" s="193"/>
      <c r="EY1252" s="28"/>
      <c r="EZ1252" s="28"/>
      <c r="FA1252" s="28"/>
      <c r="FF1252" s="193"/>
      <c r="FH1252" s="28"/>
      <c r="FI1252" s="28"/>
      <c r="FJ1252" s="28"/>
      <c r="FO1252" s="193"/>
      <c r="FQ1252" s="28"/>
      <c r="FR1252" s="28"/>
      <c r="FS1252" s="28"/>
      <c r="FX1252" s="193"/>
      <c r="FZ1252" s="28"/>
      <c r="GA1252" s="28"/>
      <c r="GB1252" s="28"/>
      <c r="GG1252" s="193"/>
      <c r="GI1252" s="28"/>
      <c r="GJ1252" s="28"/>
      <c r="GK1252" s="28"/>
      <c r="GP1252" s="193"/>
      <c r="GR1252" s="28"/>
      <c r="GS1252" s="28"/>
      <c r="GT1252" s="28"/>
      <c r="GY1252" s="193"/>
      <c r="HA1252" s="28"/>
      <c r="HB1252" s="28"/>
      <c r="HC1252" s="28"/>
      <c r="HH1252" s="193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205" t="s">
        <v>2757</v>
      </c>
      <c r="B1253" s="39"/>
      <c r="C1253" s="39"/>
      <c r="D1253" s="376" t="s">
        <v>129</v>
      </c>
      <c r="E1253" s="50">
        <f>COUNTIF($A$712:$BAG$785,A1253)</f>
        <v>1</v>
      </c>
      <c r="F1253" s="279">
        <f>SUM(G1253:K1253)</f>
        <v>0</v>
      </c>
      <c r="N1253" s="28"/>
      <c r="R1253" s="193"/>
      <c r="T1253" s="28"/>
      <c r="U1253" s="28"/>
      <c r="V1253" s="28"/>
      <c r="AA1253" s="193"/>
      <c r="AC1253" s="28"/>
      <c r="AD1253" s="28"/>
      <c r="AE1253" s="28"/>
      <c r="AJ1253" s="193"/>
      <c r="AL1253" s="28"/>
      <c r="AM1253" s="28"/>
      <c r="AN1253" s="28"/>
      <c r="AS1253" s="193"/>
      <c r="AU1253" s="28"/>
      <c r="AV1253" s="28"/>
      <c r="AW1253" s="28"/>
      <c r="BB1253" s="193"/>
      <c r="BD1253" s="28"/>
      <c r="BE1253" s="28"/>
      <c r="BF1253" s="28"/>
      <c r="BK1253" s="193"/>
      <c r="BM1253" s="28"/>
      <c r="BN1253" s="28"/>
      <c r="BO1253" s="28"/>
      <c r="BT1253" s="193"/>
      <c r="BV1253" s="28"/>
      <c r="BW1253" s="28"/>
      <c r="BX1253" s="28"/>
      <c r="CC1253" s="193"/>
      <c r="CE1253" s="28"/>
      <c r="CF1253" s="28"/>
      <c r="CG1253" s="28"/>
      <c r="CL1253" s="193"/>
      <c r="CN1253" s="28"/>
      <c r="CO1253" s="28"/>
      <c r="CP1253" s="28"/>
      <c r="CU1253" s="193"/>
      <c r="CW1253" s="28"/>
      <c r="CX1253" s="28"/>
      <c r="CY1253" s="28"/>
      <c r="DD1253" s="193"/>
      <c r="DF1253" s="28"/>
      <c r="DG1253" s="28"/>
      <c r="DH1253" s="28"/>
      <c r="DM1253" s="193"/>
      <c r="DO1253" s="28"/>
      <c r="DP1253" s="28"/>
      <c r="DQ1253" s="28"/>
      <c r="DV1253" s="193"/>
      <c r="DX1253" s="28"/>
      <c r="DY1253" s="28"/>
      <c r="DZ1253" s="28"/>
      <c r="EE1253" s="193"/>
      <c r="EG1253" s="28"/>
      <c r="EH1253" s="28"/>
      <c r="EI1253" s="28"/>
      <c r="EN1253" s="193"/>
      <c r="EP1253" s="28"/>
      <c r="EQ1253" s="28"/>
      <c r="ER1253" s="28"/>
      <c r="EW1253" s="193"/>
      <c r="EY1253" s="28"/>
      <c r="EZ1253" s="28"/>
      <c r="FA1253" s="28"/>
      <c r="FF1253" s="193"/>
      <c r="FH1253" s="28"/>
      <c r="FI1253" s="28"/>
      <c r="FJ1253" s="28"/>
      <c r="FO1253" s="193"/>
      <c r="FQ1253" s="28"/>
      <c r="FR1253" s="28"/>
      <c r="FS1253" s="28"/>
      <c r="FX1253" s="193"/>
      <c r="FZ1253" s="28"/>
      <c r="GA1253" s="28"/>
      <c r="GB1253" s="28"/>
      <c r="GG1253" s="193"/>
      <c r="GI1253" s="28"/>
      <c r="GJ1253" s="28"/>
      <c r="GK1253" s="28"/>
      <c r="GP1253" s="193"/>
      <c r="GR1253" s="28"/>
      <c r="GS1253" s="28"/>
      <c r="GT1253" s="28"/>
      <c r="GY1253" s="193"/>
      <c r="HA1253" s="28"/>
      <c r="HB1253" s="28"/>
      <c r="HC1253" s="28"/>
      <c r="HH1253" s="193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">
      <c r="A1254" s="205" t="s">
        <v>2431</v>
      </c>
      <c r="B1254" s="28"/>
      <c r="C1254" s="28"/>
      <c r="D1254" s="376" t="s">
        <v>129</v>
      </c>
      <c r="E1254" s="50">
        <f>COUNTIF($A$712:$BAG$785,A1254)</f>
        <v>0</v>
      </c>
      <c r="F1254" s="279">
        <f>SUM(G1254:K1254)</f>
        <v>0</v>
      </c>
      <c r="H1254" s="402"/>
      <c r="I1254" s="402"/>
      <c r="N1254" s="28"/>
      <c r="R1254" s="193"/>
      <c r="T1254" s="28"/>
      <c r="U1254" s="28"/>
      <c r="V1254" s="28"/>
      <c r="AA1254" s="193"/>
      <c r="AC1254" s="28"/>
      <c r="AD1254" s="28"/>
      <c r="AE1254" s="28"/>
      <c r="AJ1254" s="193"/>
      <c r="AL1254" s="28"/>
      <c r="AM1254" s="28"/>
      <c r="AN1254" s="28"/>
      <c r="AS1254" s="193"/>
      <c r="AU1254" s="28"/>
      <c r="AV1254" s="28"/>
      <c r="AW1254" s="28"/>
      <c r="BB1254" s="193"/>
      <c r="BD1254" s="28"/>
      <c r="BE1254" s="28"/>
      <c r="BF1254" s="28"/>
      <c r="BK1254" s="193"/>
      <c r="BM1254" s="28"/>
      <c r="BN1254" s="28"/>
      <c r="BO1254" s="28"/>
      <c r="BT1254" s="193"/>
      <c r="BV1254" s="28"/>
      <c r="BW1254" s="28"/>
      <c r="BX1254" s="28"/>
      <c r="CC1254" s="193"/>
      <c r="CE1254" s="28"/>
      <c r="CF1254" s="28"/>
      <c r="CG1254" s="28"/>
      <c r="CL1254" s="193"/>
      <c r="CN1254" s="28"/>
      <c r="CO1254" s="28"/>
      <c r="CP1254" s="28"/>
      <c r="CU1254" s="193"/>
      <c r="CW1254" s="28"/>
      <c r="CX1254" s="28"/>
      <c r="CY1254" s="28"/>
      <c r="DD1254" s="193"/>
      <c r="DF1254" s="28"/>
      <c r="DG1254" s="28"/>
      <c r="DH1254" s="28"/>
      <c r="DM1254" s="193"/>
      <c r="DO1254" s="28"/>
      <c r="DP1254" s="28"/>
      <c r="DQ1254" s="28"/>
      <c r="DV1254" s="193"/>
      <c r="DX1254" s="28"/>
      <c r="DY1254" s="28"/>
      <c r="DZ1254" s="28"/>
      <c r="EE1254" s="193"/>
      <c r="EG1254" s="28"/>
      <c r="EH1254" s="28"/>
      <c r="EI1254" s="28"/>
      <c r="EN1254" s="193"/>
      <c r="EP1254" s="28"/>
      <c r="EQ1254" s="28"/>
      <c r="ER1254" s="28"/>
      <c r="EW1254" s="193"/>
      <c r="EY1254" s="28"/>
      <c r="EZ1254" s="28"/>
      <c r="FA1254" s="28"/>
      <c r="FF1254" s="193"/>
      <c r="FH1254" s="28"/>
      <c r="FI1254" s="28"/>
      <c r="FJ1254" s="28"/>
      <c r="FO1254" s="193"/>
      <c r="FQ1254" s="28"/>
      <c r="FR1254" s="28"/>
      <c r="FS1254" s="28"/>
      <c r="FX1254" s="193"/>
      <c r="FZ1254" s="28"/>
      <c r="GA1254" s="28"/>
      <c r="GB1254" s="28"/>
      <c r="GG1254" s="193"/>
      <c r="GI1254" s="28"/>
      <c r="GJ1254" s="28"/>
      <c r="GK1254" s="28"/>
      <c r="GP1254" s="193"/>
      <c r="GR1254" s="28"/>
      <c r="GS1254" s="28"/>
      <c r="GT1254" s="28"/>
      <c r="GY1254" s="193"/>
      <c r="HA1254" s="28"/>
      <c r="HB1254" s="28"/>
      <c r="HC1254" s="28"/>
      <c r="HH1254" s="193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.75">
      <c r="A1255" s="205" t="s">
        <v>3074</v>
      </c>
      <c r="B1255" s="274"/>
      <c r="C1255" s="375"/>
      <c r="D1255" s="376" t="s">
        <v>129</v>
      </c>
      <c r="E1255" s="50">
        <f>COUNTIF($A$712:$BAG$785,A1255)</f>
        <v>0</v>
      </c>
      <c r="F1255" s="279">
        <f>SUM(G1255:K1255)</f>
        <v>0</v>
      </c>
      <c r="N1255" s="28"/>
      <c r="R1255" s="193"/>
      <c r="T1255" s="28"/>
      <c r="U1255" s="28"/>
      <c r="V1255" s="28"/>
      <c r="AA1255" s="193"/>
      <c r="AC1255" s="28"/>
      <c r="AD1255" s="28"/>
      <c r="AE1255" s="28"/>
      <c r="AJ1255" s="193"/>
      <c r="AL1255" s="28"/>
      <c r="AM1255" s="28"/>
      <c r="AN1255" s="28"/>
      <c r="AS1255" s="193"/>
      <c r="AU1255" s="28"/>
      <c r="AV1255" s="28"/>
      <c r="AW1255" s="28"/>
      <c r="BB1255" s="193"/>
      <c r="BD1255" s="28"/>
      <c r="BE1255" s="28"/>
      <c r="BF1255" s="28"/>
      <c r="BK1255" s="193"/>
      <c r="BM1255" s="28"/>
      <c r="BN1255" s="28"/>
      <c r="BO1255" s="28"/>
      <c r="BT1255" s="193"/>
      <c r="BV1255" s="28"/>
      <c r="BW1255" s="28"/>
      <c r="BX1255" s="28"/>
      <c r="CC1255" s="193"/>
      <c r="CE1255" s="28"/>
      <c r="CF1255" s="28"/>
      <c r="CG1255" s="28"/>
      <c r="CL1255" s="193"/>
      <c r="CN1255" s="28"/>
      <c r="CO1255" s="28"/>
      <c r="CP1255" s="28"/>
      <c r="CU1255" s="193"/>
      <c r="CW1255" s="28"/>
      <c r="CX1255" s="28"/>
      <c r="CY1255" s="28"/>
      <c r="DD1255" s="193"/>
      <c r="DF1255" s="28"/>
      <c r="DG1255" s="28"/>
      <c r="DH1255" s="28"/>
      <c r="DM1255" s="193"/>
      <c r="DO1255" s="28"/>
      <c r="DP1255" s="28"/>
      <c r="DQ1255" s="28"/>
      <c r="DV1255" s="193"/>
      <c r="DX1255" s="28"/>
      <c r="DY1255" s="28"/>
      <c r="DZ1255" s="28"/>
      <c r="EE1255" s="193"/>
      <c r="EG1255" s="28"/>
      <c r="EH1255" s="28"/>
      <c r="EI1255" s="28"/>
      <c r="EN1255" s="193"/>
      <c r="EP1255" s="28"/>
      <c r="EQ1255" s="28"/>
      <c r="ER1255" s="28"/>
      <c r="EW1255" s="193"/>
      <c r="EY1255" s="28"/>
      <c r="EZ1255" s="28"/>
      <c r="FA1255" s="28"/>
      <c r="FF1255" s="193"/>
      <c r="FH1255" s="28"/>
      <c r="FI1255" s="28"/>
      <c r="FJ1255" s="28"/>
      <c r="FO1255" s="193"/>
      <c r="FQ1255" s="28"/>
      <c r="FR1255" s="28"/>
      <c r="FS1255" s="28"/>
      <c r="FX1255" s="193"/>
      <c r="FZ1255" s="28"/>
      <c r="GA1255" s="28"/>
      <c r="GB1255" s="28"/>
      <c r="GG1255" s="193"/>
      <c r="GI1255" s="28"/>
      <c r="GJ1255" s="28"/>
      <c r="GK1255" s="28"/>
      <c r="GP1255" s="193"/>
      <c r="GR1255" s="28"/>
      <c r="GS1255" s="28"/>
      <c r="GT1255" s="28"/>
      <c r="GY1255" s="193"/>
      <c r="HA1255" s="28"/>
      <c r="HB1255" s="28"/>
      <c r="HC1255" s="28"/>
      <c r="HH1255" s="193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.75">
      <c r="A1256" s="205" t="s">
        <v>3154</v>
      </c>
      <c r="B1256" s="274"/>
      <c r="C1256" s="375"/>
      <c r="D1256" s="376" t="s">
        <v>129</v>
      </c>
      <c r="E1256" s="50">
        <f>COUNTIF($A$712:$BAG$785,A1256)</f>
        <v>0</v>
      </c>
      <c r="F1256" s="279">
        <f>SUM(G1256:K1256)</f>
        <v>0</v>
      </c>
      <c r="N1256" s="28"/>
      <c r="R1256" s="193"/>
      <c r="T1256" s="28"/>
      <c r="U1256" s="28"/>
      <c r="V1256" s="28"/>
      <c r="AA1256" s="193"/>
      <c r="AC1256" s="28"/>
      <c r="AD1256" s="28"/>
      <c r="AE1256" s="28"/>
      <c r="AJ1256" s="193"/>
      <c r="AL1256" s="28"/>
      <c r="AM1256" s="28"/>
      <c r="AN1256" s="28"/>
      <c r="AS1256" s="193"/>
      <c r="AU1256" s="28"/>
      <c r="AV1256" s="28"/>
      <c r="AW1256" s="28"/>
      <c r="BB1256" s="193"/>
      <c r="BD1256" s="28"/>
      <c r="BE1256" s="28"/>
      <c r="BF1256" s="28"/>
      <c r="BK1256" s="193"/>
      <c r="BM1256" s="28"/>
      <c r="BN1256" s="28"/>
      <c r="BO1256" s="28"/>
      <c r="BT1256" s="193"/>
      <c r="BV1256" s="28"/>
      <c r="BW1256" s="28"/>
      <c r="BX1256" s="28"/>
      <c r="CC1256" s="193"/>
      <c r="CE1256" s="28"/>
      <c r="CF1256" s="28"/>
      <c r="CG1256" s="28"/>
      <c r="CL1256" s="193"/>
      <c r="CN1256" s="28"/>
      <c r="CO1256" s="28"/>
      <c r="CP1256" s="28"/>
      <c r="CU1256" s="193"/>
      <c r="CW1256" s="28"/>
      <c r="CX1256" s="28"/>
      <c r="CY1256" s="28"/>
      <c r="DD1256" s="193"/>
      <c r="DF1256" s="28"/>
      <c r="DG1256" s="28"/>
      <c r="DH1256" s="28"/>
      <c r="DM1256" s="193"/>
      <c r="DO1256" s="28"/>
      <c r="DP1256" s="28"/>
      <c r="DQ1256" s="28"/>
      <c r="DV1256" s="193"/>
      <c r="DX1256" s="28"/>
      <c r="DY1256" s="28"/>
      <c r="DZ1256" s="28"/>
      <c r="EE1256" s="193"/>
      <c r="EG1256" s="28"/>
      <c r="EH1256" s="28"/>
      <c r="EI1256" s="28"/>
      <c r="EN1256" s="193"/>
      <c r="EP1256" s="28"/>
      <c r="EQ1256" s="28"/>
      <c r="ER1256" s="28"/>
      <c r="EW1256" s="193"/>
      <c r="EY1256" s="28"/>
      <c r="EZ1256" s="28"/>
      <c r="FA1256" s="28"/>
      <c r="FF1256" s="193"/>
      <c r="FH1256" s="28"/>
      <c r="FI1256" s="28"/>
      <c r="FJ1256" s="28"/>
      <c r="FO1256" s="193"/>
      <c r="FQ1256" s="28"/>
      <c r="FR1256" s="28"/>
      <c r="FS1256" s="28"/>
      <c r="FX1256" s="193"/>
      <c r="FZ1256" s="28"/>
      <c r="GA1256" s="28"/>
      <c r="GB1256" s="28"/>
      <c r="GG1256" s="193"/>
      <c r="GI1256" s="28"/>
      <c r="GJ1256" s="28"/>
      <c r="GK1256" s="28"/>
      <c r="GP1256" s="193"/>
      <c r="GR1256" s="28"/>
      <c r="GS1256" s="28"/>
      <c r="GT1256" s="28"/>
      <c r="GY1256" s="193"/>
      <c r="HA1256" s="28"/>
      <c r="HB1256" s="28"/>
      <c r="HC1256" s="28"/>
      <c r="HH1256" s="193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">
      <c r="A1257" s="311" t="s">
        <v>1987</v>
      </c>
      <c r="B1257" s="378"/>
      <c r="C1257" s="378"/>
      <c r="D1257" s="376" t="s">
        <v>129</v>
      </c>
      <c r="E1257" s="50">
        <f>COUNTIF($A$712:$BAG$785,A1257)</f>
        <v>0</v>
      </c>
      <c r="F1257" s="279">
        <f>SUM(G1257:K1257)</f>
        <v>0</v>
      </c>
      <c r="N1257" s="28"/>
      <c r="R1257" s="193"/>
      <c r="T1257" s="28"/>
      <c r="U1257" s="28"/>
      <c r="V1257" s="28"/>
      <c r="AA1257" s="193"/>
      <c r="AC1257" s="28"/>
      <c r="AD1257" s="28"/>
      <c r="AE1257" s="28"/>
      <c r="AJ1257" s="193"/>
      <c r="AL1257" s="28"/>
      <c r="AM1257" s="28"/>
      <c r="AN1257" s="28"/>
      <c r="AS1257" s="193"/>
      <c r="AU1257" s="28"/>
      <c r="AV1257" s="28"/>
      <c r="AW1257" s="28"/>
      <c r="BB1257" s="193"/>
      <c r="BD1257" s="28"/>
      <c r="BE1257" s="28"/>
      <c r="BF1257" s="28"/>
      <c r="BK1257" s="193"/>
      <c r="BM1257" s="28"/>
      <c r="BN1257" s="28"/>
      <c r="BO1257" s="28"/>
      <c r="BT1257" s="193"/>
      <c r="BV1257" s="28"/>
      <c r="BW1257" s="28"/>
      <c r="BX1257" s="28"/>
      <c r="CC1257" s="193"/>
      <c r="CE1257" s="28"/>
      <c r="CF1257" s="28"/>
      <c r="CG1257" s="28"/>
      <c r="CL1257" s="193"/>
      <c r="CN1257" s="28"/>
      <c r="CO1257" s="28"/>
      <c r="CP1257" s="28"/>
      <c r="CU1257" s="193"/>
      <c r="CW1257" s="28"/>
      <c r="CX1257" s="28"/>
      <c r="CY1257" s="28"/>
      <c r="DD1257" s="193"/>
      <c r="DF1257" s="28"/>
      <c r="DG1257" s="28"/>
      <c r="DH1257" s="28"/>
      <c r="DM1257" s="193"/>
      <c r="DO1257" s="28"/>
      <c r="DP1257" s="28"/>
      <c r="DQ1257" s="28"/>
      <c r="DV1257" s="193"/>
      <c r="DX1257" s="28"/>
      <c r="DY1257" s="28"/>
      <c r="DZ1257" s="28"/>
      <c r="EE1257" s="193"/>
      <c r="EG1257" s="28"/>
      <c r="EH1257" s="28"/>
      <c r="EI1257" s="28"/>
      <c r="EN1257" s="193"/>
      <c r="EP1257" s="28"/>
      <c r="EQ1257" s="28"/>
      <c r="ER1257" s="28"/>
      <c r="EW1257" s="193"/>
      <c r="EY1257" s="28"/>
      <c r="EZ1257" s="28"/>
      <c r="FA1257" s="28"/>
      <c r="FF1257" s="193"/>
      <c r="FH1257" s="28"/>
      <c r="FI1257" s="28"/>
      <c r="FJ1257" s="28"/>
      <c r="FO1257" s="193"/>
      <c r="FQ1257" s="28"/>
      <c r="FR1257" s="28"/>
      <c r="FS1257" s="28"/>
      <c r="FX1257" s="193"/>
      <c r="FZ1257" s="28"/>
      <c r="GA1257" s="28"/>
      <c r="GB1257" s="28"/>
      <c r="GG1257" s="193"/>
      <c r="GI1257" s="28"/>
      <c r="GJ1257" s="28"/>
      <c r="GK1257" s="28"/>
      <c r="GP1257" s="193"/>
      <c r="GR1257" s="28"/>
      <c r="GS1257" s="28"/>
      <c r="GT1257" s="28"/>
      <c r="GY1257" s="193"/>
      <c r="HA1257" s="28"/>
      <c r="HB1257" s="28"/>
      <c r="HC1257" s="28"/>
      <c r="HH1257" s="193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5" t="s">
        <v>3125</v>
      </c>
      <c r="B1258" s="378"/>
      <c r="C1258" s="378"/>
      <c r="D1258" s="376" t="s">
        <v>129</v>
      </c>
      <c r="E1258" s="50">
        <f>COUNTIF($A$712:$BAG$785,A1258)</f>
        <v>1</v>
      </c>
      <c r="F1258" s="279">
        <f>SUM(G1258:K1258)</f>
        <v>0</v>
      </c>
      <c r="H1258" s="396"/>
      <c r="J1258" s="402"/>
      <c r="K1258" s="193"/>
      <c r="N1258" s="28"/>
      <c r="R1258" s="193"/>
      <c r="T1258" s="28"/>
      <c r="U1258" s="28"/>
      <c r="V1258" s="28"/>
      <c r="AA1258" s="193"/>
      <c r="AC1258" s="28"/>
      <c r="AD1258" s="28"/>
      <c r="AE1258" s="28"/>
      <c r="AJ1258" s="193"/>
      <c r="AL1258" s="28"/>
      <c r="AM1258" s="28"/>
      <c r="AN1258" s="28"/>
      <c r="AS1258" s="193"/>
      <c r="AU1258" s="28"/>
      <c r="AV1258" s="28"/>
      <c r="AW1258" s="28"/>
      <c r="BB1258" s="193"/>
      <c r="BD1258" s="28"/>
      <c r="BE1258" s="28"/>
      <c r="BF1258" s="28"/>
      <c r="BK1258" s="193"/>
      <c r="BM1258" s="28"/>
      <c r="BN1258" s="28"/>
      <c r="BO1258" s="28"/>
      <c r="BT1258" s="193"/>
      <c r="BV1258" s="28"/>
      <c r="BW1258" s="28"/>
      <c r="BX1258" s="28"/>
      <c r="CC1258" s="193"/>
      <c r="CE1258" s="28"/>
      <c r="CF1258" s="28"/>
      <c r="CG1258" s="28"/>
      <c r="CL1258" s="193"/>
      <c r="CN1258" s="28"/>
      <c r="CO1258" s="28"/>
      <c r="CP1258" s="28"/>
      <c r="CU1258" s="193"/>
      <c r="CW1258" s="28"/>
      <c r="CX1258" s="28"/>
      <c r="CY1258" s="28"/>
      <c r="DD1258" s="193"/>
      <c r="DF1258" s="28"/>
      <c r="DG1258" s="28"/>
      <c r="DH1258" s="28"/>
      <c r="DM1258" s="193"/>
      <c r="DO1258" s="28"/>
      <c r="DP1258" s="28"/>
      <c r="DQ1258" s="28"/>
      <c r="DV1258" s="193"/>
      <c r="DX1258" s="28"/>
      <c r="DY1258" s="28"/>
      <c r="DZ1258" s="28"/>
      <c r="EE1258" s="193"/>
      <c r="EG1258" s="28"/>
      <c r="EH1258" s="28"/>
      <c r="EI1258" s="28"/>
      <c r="EN1258" s="193"/>
      <c r="EP1258" s="28"/>
      <c r="EQ1258" s="28"/>
      <c r="ER1258" s="28"/>
      <c r="EW1258" s="193"/>
      <c r="EY1258" s="28"/>
      <c r="EZ1258" s="28"/>
      <c r="FA1258" s="28"/>
      <c r="FF1258" s="193"/>
      <c r="FH1258" s="28"/>
      <c r="FI1258" s="28"/>
      <c r="FJ1258" s="28"/>
      <c r="FO1258" s="193"/>
      <c r="FQ1258" s="28"/>
      <c r="FR1258" s="28"/>
      <c r="FS1258" s="28"/>
      <c r="FX1258" s="193"/>
      <c r="FZ1258" s="28"/>
      <c r="GA1258" s="28"/>
      <c r="GB1258" s="28"/>
      <c r="GG1258" s="193"/>
      <c r="GI1258" s="28"/>
      <c r="GJ1258" s="28"/>
      <c r="GK1258" s="28"/>
      <c r="GP1258" s="193"/>
      <c r="GR1258" s="28"/>
      <c r="GS1258" s="28"/>
      <c r="GT1258" s="28"/>
      <c r="GY1258" s="193"/>
      <c r="HA1258" s="28"/>
      <c r="HB1258" s="28"/>
      <c r="HC1258" s="28"/>
      <c r="HH1258" s="193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">
      <c r="A1259" s="311" t="s">
        <v>1935</v>
      </c>
      <c r="B1259" s="205"/>
      <c r="C1259" s="271"/>
      <c r="D1259" s="376" t="s">
        <v>129</v>
      </c>
      <c r="E1259" s="50">
        <f>COUNTIF($A$712:$BAG$785,A1259)</f>
        <v>6</v>
      </c>
      <c r="F1259" s="279">
        <f>SUM(G1259:K1259)</f>
        <v>0</v>
      </c>
      <c r="J1259" s="402"/>
      <c r="K1259" s="402"/>
      <c r="N1259" s="28"/>
      <c r="R1259" s="193"/>
      <c r="T1259" s="28"/>
      <c r="U1259" s="28"/>
      <c r="V1259" s="28"/>
      <c r="AA1259" s="193"/>
      <c r="AC1259" s="28"/>
      <c r="AD1259" s="28"/>
      <c r="AE1259" s="28"/>
      <c r="AJ1259" s="193"/>
      <c r="AL1259" s="28"/>
      <c r="AM1259" s="28"/>
      <c r="AN1259" s="28"/>
      <c r="AS1259" s="193"/>
      <c r="AU1259" s="28"/>
      <c r="AV1259" s="28"/>
      <c r="AW1259" s="28"/>
      <c r="BB1259" s="193"/>
      <c r="BD1259" s="28"/>
      <c r="BE1259" s="28"/>
      <c r="BF1259" s="28"/>
      <c r="BK1259" s="193"/>
      <c r="BM1259" s="28"/>
      <c r="BN1259" s="28"/>
      <c r="BO1259" s="28"/>
      <c r="BT1259" s="193"/>
      <c r="BV1259" s="28"/>
      <c r="BW1259" s="28"/>
      <c r="BX1259" s="28"/>
      <c r="CC1259" s="193"/>
      <c r="CE1259" s="28"/>
      <c r="CF1259" s="28"/>
      <c r="CG1259" s="28"/>
      <c r="CL1259" s="193"/>
      <c r="CN1259" s="28"/>
      <c r="CO1259" s="28"/>
      <c r="CP1259" s="28"/>
      <c r="CU1259" s="193"/>
      <c r="CW1259" s="28"/>
      <c r="CX1259" s="28"/>
      <c r="CY1259" s="28"/>
      <c r="DD1259" s="193"/>
      <c r="DF1259" s="28"/>
      <c r="DG1259" s="28"/>
      <c r="DH1259" s="28"/>
      <c r="DM1259" s="193"/>
      <c r="DO1259" s="28"/>
      <c r="DP1259" s="28"/>
      <c r="DQ1259" s="28"/>
      <c r="DV1259" s="193"/>
      <c r="DX1259" s="28"/>
      <c r="DY1259" s="28"/>
      <c r="DZ1259" s="28"/>
      <c r="EE1259" s="193"/>
      <c r="EG1259" s="28"/>
      <c r="EH1259" s="28"/>
      <c r="EI1259" s="28"/>
      <c r="EN1259" s="193"/>
      <c r="EP1259" s="28"/>
      <c r="EQ1259" s="28"/>
      <c r="ER1259" s="28"/>
      <c r="EW1259" s="193"/>
      <c r="EY1259" s="28"/>
      <c r="EZ1259" s="28"/>
      <c r="FA1259" s="28"/>
      <c r="FF1259" s="193"/>
      <c r="FH1259" s="28"/>
      <c r="FI1259" s="28"/>
      <c r="FJ1259" s="28"/>
      <c r="FO1259" s="193"/>
      <c r="FQ1259" s="28"/>
      <c r="FR1259" s="28"/>
      <c r="FS1259" s="28"/>
      <c r="FX1259" s="193"/>
      <c r="FZ1259" s="28"/>
      <c r="GA1259" s="28"/>
      <c r="GB1259" s="28"/>
      <c r="GG1259" s="193"/>
      <c r="GI1259" s="28"/>
      <c r="GJ1259" s="28"/>
      <c r="GK1259" s="28"/>
      <c r="GP1259" s="193"/>
      <c r="GR1259" s="28"/>
      <c r="GS1259" s="28"/>
      <c r="GT1259" s="28"/>
      <c r="GY1259" s="193"/>
      <c r="HA1259" s="28"/>
      <c r="HB1259" s="28"/>
      <c r="HC1259" s="28"/>
      <c r="HH1259" s="193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.75">
      <c r="A1260" s="205" t="s">
        <v>1949</v>
      </c>
      <c r="B1260" s="375"/>
      <c r="C1260" s="375"/>
      <c r="D1260" s="376" t="s">
        <v>140</v>
      </c>
      <c r="E1260" s="50">
        <f>COUNTIF($A$712:$BAG$785,A1260)</f>
        <v>36</v>
      </c>
      <c r="F1260" s="279">
        <f>SUM(G1260:K1260)</f>
        <v>0</v>
      </c>
      <c r="J1260" s="402"/>
      <c r="K1260" s="39"/>
      <c r="N1260" s="28"/>
      <c r="R1260" s="193"/>
      <c r="T1260" s="28"/>
      <c r="U1260" s="28"/>
      <c r="V1260" s="28"/>
      <c r="AA1260" s="193"/>
      <c r="AC1260" s="28"/>
      <c r="AD1260" s="28"/>
      <c r="AE1260" s="28"/>
      <c r="AJ1260" s="193"/>
      <c r="AL1260" s="28"/>
      <c r="AM1260" s="28"/>
      <c r="AN1260" s="28"/>
      <c r="AS1260" s="193"/>
      <c r="AU1260" s="28"/>
      <c r="AV1260" s="28"/>
      <c r="AW1260" s="28"/>
      <c r="BB1260" s="193"/>
      <c r="BD1260" s="28"/>
      <c r="BE1260" s="28"/>
      <c r="BF1260" s="28"/>
      <c r="BK1260" s="193"/>
      <c r="BM1260" s="28"/>
      <c r="BN1260" s="28"/>
      <c r="BO1260" s="28"/>
      <c r="BT1260" s="193"/>
      <c r="BV1260" s="28"/>
      <c r="BW1260" s="28"/>
      <c r="BX1260" s="28"/>
      <c r="CC1260" s="193"/>
      <c r="CE1260" s="28"/>
      <c r="CF1260" s="28"/>
      <c r="CG1260" s="28"/>
      <c r="CL1260" s="193"/>
      <c r="CN1260" s="28"/>
      <c r="CO1260" s="28"/>
      <c r="CP1260" s="28"/>
      <c r="CU1260" s="193"/>
      <c r="CW1260" s="28"/>
      <c r="CX1260" s="28"/>
      <c r="CY1260" s="28"/>
      <c r="DD1260" s="193"/>
      <c r="DF1260" s="28"/>
      <c r="DG1260" s="28"/>
      <c r="DH1260" s="28"/>
      <c r="DM1260" s="193"/>
      <c r="DO1260" s="28"/>
      <c r="DP1260" s="28"/>
      <c r="DQ1260" s="28"/>
      <c r="DV1260" s="193"/>
      <c r="DX1260" s="28"/>
      <c r="DY1260" s="28"/>
      <c r="DZ1260" s="28"/>
      <c r="EE1260" s="193"/>
      <c r="EG1260" s="28"/>
      <c r="EH1260" s="28"/>
      <c r="EI1260" s="28"/>
      <c r="EN1260" s="193"/>
      <c r="EP1260" s="28"/>
      <c r="EQ1260" s="28"/>
      <c r="ER1260" s="28"/>
      <c r="EW1260" s="193"/>
      <c r="EY1260" s="28"/>
      <c r="EZ1260" s="28"/>
      <c r="FA1260" s="28"/>
      <c r="FF1260" s="193"/>
      <c r="FH1260" s="28"/>
      <c r="FI1260" s="28"/>
      <c r="FJ1260" s="28"/>
      <c r="FO1260" s="193"/>
      <c r="FQ1260" s="28"/>
      <c r="FR1260" s="28"/>
      <c r="FS1260" s="28"/>
      <c r="FX1260" s="193"/>
      <c r="FZ1260" s="28"/>
      <c r="GA1260" s="28"/>
      <c r="GB1260" s="28"/>
      <c r="GG1260" s="193"/>
      <c r="GI1260" s="28"/>
      <c r="GJ1260" s="28"/>
      <c r="GK1260" s="28"/>
      <c r="GP1260" s="193"/>
      <c r="GR1260" s="28"/>
      <c r="GS1260" s="28"/>
      <c r="GT1260" s="28"/>
      <c r="GY1260" s="193"/>
      <c r="HA1260" s="28"/>
      <c r="HB1260" s="28"/>
      <c r="HC1260" s="28"/>
      <c r="HH1260" s="193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">
      <c r="A1261" s="205" t="s">
        <v>3135</v>
      </c>
      <c r="B1261" s="28"/>
      <c r="C1261" s="271"/>
      <c r="D1261" s="376" t="s">
        <v>129</v>
      </c>
      <c r="E1261" s="50">
        <f>COUNTIF($A$712:$BAG$785,A1261)</f>
        <v>0</v>
      </c>
      <c r="F1261" s="279">
        <f>SUM(G1261:K1261)</f>
        <v>0</v>
      </c>
      <c r="J1261" s="402"/>
      <c r="K1261" s="402"/>
      <c r="N1261" s="28"/>
      <c r="R1261" s="193"/>
      <c r="T1261" s="28"/>
      <c r="U1261" s="28"/>
      <c r="V1261" s="28"/>
      <c r="AA1261" s="193"/>
      <c r="AC1261" s="28"/>
      <c r="AD1261" s="28"/>
      <c r="AE1261" s="28"/>
      <c r="AJ1261" s="193"/>
      <c r="AL1261" s="28"/>
      <c r="AM1261" s="28"/>
      <c r="AN1261" s="28"/>
      <c r="AS1261" s="193"/>
      <c r="AU1261" s="28"/>
      <c r="AV1261" s="28"/>
      <c r="AW1261" s="28"/>
      <c r="BB1261" s="193"/>
      <c r="BD1261" s="28"/>
      <c r="BE1261" s="28"/>
      <c r="BF1261" s="28"/>
      <c r="BK1261" s="193"/>
      <c r="BM1261" s="28"/>
      <c r="BN1261" s="28"/>
      <c r="BO1261" s="28"/>
      <c r="BT1261" s="193"/>
      <c r="BV1261" s="28"/>
      <c r="BW1261" s="28"/>
      <c r="BX1261" s="28"/>
      <c r="CC1261" s="193"/>
      <c r="CE1261" s="28"/>
      <c r="CF1261" s="28"/>
      <c r="CG1261" s="28"/>
      <c r="CL1261" s="193"/>
      <c r="CN1261" s="28"/>
      <c r="CO1261" s="28"/>
      <c r="CP1261" s="28"/>
      <c r="CU1261" s="193"/>
      <c r="CW1261" s="28"/>
      <c r="CX1261" s="28"/>
      <c r="CY1261" s="28"/>
      <c r="DD1261" s="193"/>
      <c r="DF1261" s="28"/>
      <c r="DG1261" s="28"/>
      <c r="DH1261" s="28"/>
      <c r="DM1261" s="193"/>
      <c r="DO1261" s="28"/>
      <c r="DP1261" s="28"/>
      <c r="DQ1261" s="28"/>
      <c r="DV1261" s="193"/>
      <c r="DX1261" s="28"/>
      <c r="DY1261" s="28"/>
      <c r="DZ1261" s="28"/>
      <c r="EE1261" s="193"/>
      <c r="EG1261" s="28"/>
      <c r="EH1261" s="28"/>
      <c r="EI1261" s="28"/>
      <c r="EN1261" s="193"/>
      <c r="EP1261" s="28"/>
      <c r="EQ1261" s="28"/>
      <c r="ER1261" s="28"/>
      <c r="EW1261" s="193"/>
      <c r="EY1261" s="28"/>
      <c r="EZ1261" s="28"/>
      <c r="FA1261" s="28"/>
      <c r="FF1261" s="193"/>
      <c r="FH1261" s="28"/>
      <c r="FI1261" s="28"/>
      <c r="FJ1261" s="28"/>
      <c r="FO1261" s="193"/>
      <c r="FQ1261" s="28"/>
      <c r="FR1261" s="28"/>
      <c r="FS1261" s="28"/>
      <c r="FX1261" s="193"/>
      <c r="FZ1261" s="28"/>
      <c r="GA1261" s="28"/>
      <c r="GB1261" s="28"/>
      <c r="GG1261" s="193"/>
      <c r="GI1261" s="28"/>
      <c r="GJ1261" s="28"/>
      <c r="GK1261" s="28"/>
      <c r="GP1261" s="193"/>
      <c r="GR1261" s="28"/>
      <c r="GS1261" s="28"/>
      <c r="GT1261" s="28"/>
      <c r="GY1261" s="193"/>
      <c r="HA1261" s="28"/>
      <c r="HB1261" s="28"/>
      <c r="HC1261" s="28"/>
      <c r="HH1261" s="193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311" t="s">
        <v>636</v>
      </c>
      <c r="B1262" s="28"/>
      <c r="C1262" s="378"/>
      <c r="D1262" s="376" t="s">
        <v>129</v>
      </c>
      <c r="E1262" s="50">
        <f>COUNTIF($A$712:$BAG$785,A1262)</f>
        <v>0</v>
      </c>
      <c r="F1262" s="279">
        <f>SUM(G1262:K1262)</f>
        <v>0</v>
      </c>
      <c r="J1262" s="402"/>
      <c r="K1262" s="402"/>
      <c r="N1262" s="28"/>
      <c r="R1262" s="193"/>
      <c r="T1262" s="28"/>
      <c r="U1262" s="28"/>
      <c r="V1262" s="28"/>
      <c r="AA1262" s="193"/>
      <c r="AC1262" s="28"/>
      <c r="AD1262" s="28"/>
      <c r="AE1262" s="28"/>
      <c r="AJ1262" s="193"/>
      <c r="AL1262" s="28"/>
      <c r="AM1262" s="28"/>
      <c r="AN1262" s="28"/>
      <c r="AS1262" s="193"/>
      <c r="AU1262" s="28"/>
      <c r="AV1262" s="28"/>
      <c r="AW1262" s="28"/>
      <c r="BB1262" s="193"/>
      <c r="BD1262" s="28"/>
      <c r="BE1262" s="28"/>
      <c r="BF1262" s="28"/>
      <c r="BK1262" s="193"/>
      <c r="BM1262" s="28"/>
      <c r="BN1262" s="28"/>
      <c r="BO1262" s="28"/>
      <c r="BT1262" s="193"/>
      <c r="BV1262" s="28"/>
      <c r="BW1262" s="28"/>
      <c r="BX1262" s="28"/>
      <c r="CC1262" s="193"/>
      <c r="CE1262" s="28"/>
      <c r="CF1262" s="28"/>
      <c r="CG1262" s="28"/>
      <c r="CL1262" s="193"/>
      <c r="CN1262" s="28"/>
      <c r="CO1262" s="28"/>
      <c r="CP1262" s="28"/>
      <c r="CU1262" s="193"/>
      <c r="CW1262" s="28"/>
      <c r="CX1262" s="28"/>
      <c r="CY1262" s="28"/>
      <c r="DD1262" s="193"/>
      <c r="DF1262" s="28"/>
      <c r="DG1262" s="28"/>
      <c r="DH1262" s="28"/>
      <c r="DM1262" s="193"/>
      <c r="DO1262" s="28"/>
      <c r="DP1262" s="28"/>
      <c r="DQ1262" s="28"/>
      <c r="DV1262" s="193"/>
      <c r="DX1262" s="28"/>
      <c r="DY1262" s="28"/>
      <c r="DZ1262" s="28"/>
      <c r="EE1262" s="193"/>
      <c r="EG1262" s="28"/>
      <c r="EH1262" s="28"/>
      <c r="EI1262" s="28"/>
      <c r="EN1262" s="193"/>
      <c r="EP1262" s="28"/>
      <c r="EQ1262" s="28"/>
      <c r="ER1262" s="28"/>
      <c r="EW1262" s="193"/>
      <c r="EY1262" s="28"/>
      <c r="EZ1262" s="28"/>
      <c r="FA1262" s="28"/>
      <c r="FF1262" s="193"/>
      <c r="FH1262" s="28"/>
      <c r="FI1262" s="28"/>
      <c r="FJ1262" s="28"/>
      <c r="FO1262" s="193"/>
      <c r="FQ1262" s="28"/>
      <c r="FR1262" s="28"/>
      <c r="FS1262" s="28"/>
      <c r="FX1262" s="193"/>
      <c r="FZ1262" s="28"/>
      <c r="GA1262" s="28"/>
      <c r="GB1262" s="28"/>
      <c r="GG1262" s="193"/>
      <c r="GI1262" s="28"/>
      <c r="GJ1262" s="28"/>
      <c r="GK1262" s="28"/>
      <c r="GP1262" s="193"/>
      <c r="GR1262" s="28"/>
      <c r="GS1262" s="28"/>
      <c r="GT1262" s="28"/>
      <c r="GY1262" s="193"/>
      <c r="HA1262" s="28"/>
      <c r="HB1262" s="28"/>
      <c r="HC1262" s="28"/>
      <c r="HH1262" s="193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205" t="s">
        <v>3222</v>
      </c>
      <c r="B1263" s="28"/>
      <c r="C1263" s="271"/>
      <c r="D1263" s="376" t="s">
        <v>129</v>
      </c>
      <c r="E1263" s="50">
        <f>COUNTIF($A$712:$BAG$785,A1263)</f>
        <v>0</v>
      </c>
      <c r="F1263" s="279">
        <f>SUM(G1263:K1263)</f>
        <v>0</v>
      </c>
      <c r="N1263" s="28"/>
      <c r="R1263" s="193"/>
      <c r="T1263" s="28"/>
      <c r="U1263" s="28"/>
      <c r="V1263" s="28"/>
      <c r="AA1263" s="193"/>
      <c r="AC1263" s="28"/>
      <c r="AD1263" s="28"/>
      <c r="AE1263" s="28"/>
      <c r="AJ1263" s="193"/>
      <c r="AL1263" s="28"/>
      <c r="AM1263" s="28"/>
      <c r="AN1263" s="28"/>
      <c r="AS1263" s="193"/>
      <c r="AU1263" s="28"/>
      <c r="AV1263" s="28"/>
      <c r="AW1263" s="28"/>
      <c r="BB1263" s="193"/>
      <c r="BD1263" s="28"/>
      <c r="BE1263" s="28"/>
      <c r="BF1263" s="28"/>
      <c r="BK1263" s="193"/>
      <c r="BM1263" s="28"/>
      <c r="BN1263" s="28"/>
      <c r="BO1263" s="28"/>
      <c r="BT1263" s="193"/>
      <c r="BV1263" s="28"/>
      <c r="BW1263" s="28"/>
      <c r="BX1263" s="28"/>
      <c r="CC1263" s="193"/>
      <c r="CE1263" s="28"/>
      <c r="CF1263" s="28"/>
      <c r="CG1263" s="28"/>
      <c r="CL1263" s="193"/>
      <c r="CN1263" s="28"/>
      <c r="CO1263" s="28"/>
      <c r="CP1263" s="28"/>
      <c r="CU1263" s="193"/>
      <c r="CW1263" s="28"/>
      <c r="CX1263" s="28"/>
      <c r="CY1263" s="28"/>
      <c r="DD1263" s="193"/>
      <c r="DF1263" s="28"/>
      <c r="DG1263" s="28"/>
      <c r="DH1263" s="28"/>
      <c r="DM1263" s="193"/>
      <c r="DO1263" s="28"/>
      <c r="DP1263" s="28"/>
      <c r="DQ1263" s="28"/>
      <c r="DV1263" s="193"/>
      <c r="DX1263" s="28"/>
      <c r="DY1263" s="28"/>
      <c r="DZ1263" s="28"/>
      <c r="EE1263" s="193"/>
      <c r="EG1263" s="28"/>
      <c r="EH1263" s="28"/>
      <c r="EI1263" s="28"/>
      <c r="EN1263" s="193"/>
      <c r="EP1263" s="28"/>
      <c r="EQ1263" s="28"/>
      <c r="ER1263" s="28"/>
      <c r="EW1263" s="193"/>
      <c r="EY1263" s="28"/>
      <c r="EZ1263" s="28"/>
      <c r="FA1263" s="28"/>
      <c r="FF1263" s="193"/>
      <c r="FH1263" s="28"/>
      <c r="FI1263" s="28"/>
      <c r="FJ1263" s="28"/>
      <c r="FO1263" s="193"/>
      <c r="FQ1263" s="28"/>
      <c r="FR1263" s="28"/>
      <c r="FS1263" s="28"/>
      <c r="FX1263" s="193"/>
      <c r="FZ1263" s="28"/>
      <c r="GA1263" s="28"/>
      <c r="GB1263" s="28"/>
      <c r="GG1263" s="193"/>
      <c r="GI1263" s="28"/>
      <c r="GJ1263" s="28"/>
      <c r="GK1263" s="28"/>
      <c r="GP1263" s="193"/>
      <c r="GR1263" s="28"/>
      <c r="GS1263" s="28"/>
      <c r="GT1263" s="28"/>
      <c r="GY1263" s="193"/>
      <c r="HA1263" s="28"/>
      <c r="HB1263" s="28"/>
      <c r="HC1263" s="28"/>
      <c r="HH1263" s="193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205" t="s">
        <v>3065</v>
      </c>
      <c r="B1264" s="28"/>
      <c r="C1264" s="378"/>
      <c r="D1264" s="376" t="s">
        <v>129</v>
      </c>
      <c r="E1264" s="50">
        <f>COUNTIF($A$712:$BAG$785,A1264)</f>
        <v>0</v>
      </c>
      <c r="F1264" s="279">
        <f>SUM(G1264:K1264)</f>
        <v>0</v>
      </c>
      <c r="N1264" s="28"/>
      <c r="R1264" s="193"/>
      <c r="T1264" s="28"/>
      <c r="U1264" s="28"/>
      <c r="V1264" s="28"/>
      <c r="AA1264" s="193"/>
      <c r="AC1264" s="28"/>
      <c r="AD1264" s="28"/>
      <c r="AE1264" s="28"/>
      <c r="AJ1264" s="193"/>
      <c r="AL1264" s="28"/>
      <c r="AM1264" s="28"/>
      <c r="AN1264" s="28"/>
      <c r="AS1264" s="193"/>
      <c r="AU1264" s="28"/>
      <c r="AV1264" s="28"/>
      <c r="AW1264" s="28"/>
      <c r="BB1264" s="193"/>
      <c r="BD1264" s="28"/>
      <c r="BE1264" s="28"/>
      <c r="BF1264" s="28"/>
      <c r="BK1264" s="193"/>
      <c r="BM1264" s="28"/>
      <c r="BN1264" s="28"/>
      <c r="BO1264" s="28"/>
      <c r="BT1264" s="193"/>
      <c r="BV1264" s="28"/>
      <c r="BW1264" s="28"/>
      <c r="BX1264" s="28"/>
      <c r="CC1264" s="193"/>
      <c r="CE1264" s="28"/>
      <c r="CF1264" s="28"/>
      <c r="CG1264" s="28"/>
      <c r="CL1264" s="193"/>
      <c r="CN1264" s="28"/>
      <c r="CO1264" s="28"/>
      <c r="CP1264" s="28"/>
      <c r="CU1264" s="193"/>
      <c r="CW1264" s="28"/>
      <c r="CX1264" s="28"/>
      <c r="CY1264" s="28"/>
      <c r="DD1264" s="193"/>
      <c r="DF1264" s="28"/>
      <c r="DG1264" s="28"/>
      <c r="DH1264" s="28"/>
      <c r="DM1264" s="193"/>
      <c r="DO1264" s="28"/>
      <c r="DP1264" s="28"/>
      <c r="DQ1264" s="28"/>
      <c r="DV1264" s="193"/>
      <c r="DX1264" s="28"/>
      <c r="DY1264" s="28"/>
      <c r="DZ1264" s="28"/>
      <c r="EE1264" s="193"/>
      <c r="EG1264" s="28"/>
      <c r="EH1264" s="28"/>
      <c r="EI1264" s="28"/>
      <c r="EN1264" s="193"/>
      <c r="EP1264" s="28"/>
      <c r="EQ1264" s="28"/>
      <c r="ER1264" s="28"/>
      <c r="EW1264" s="193"/>
      <c r="EY1264" s="28"/>
      <c r="EZ1264" s="28"/>
      <c r="FA1264" s="28"/>
      <c r="FF1264" s="193"/>
      <c r="FH1264" s="28"/>
      <c r="FI1264" s="28"/>
      <c r="FJ1264" s="28"/>
      <c r="FO1264" s="193"/>
      <c r="FQ1264" s="28"/>
      <c r="FR1264" s="28"/>
      <c r="FS1264" s="28"/>
      <c r="FX1264" s="193"/>
      <c r="FZ1264" s="28"/>
      <c r="GA1264" s="28"/>
      <c r="GB1264" s="28"/>
      <c r="GG1264" s="193"/>
      <c r="GI1264" s="28"/>
      <c r="GJ1264" s="28"/>
      <c r="GK1264" s="28"/>
      <c r="GP1264" s="193"/>
      <c r="GR1264" s="28"/>
      <c r="GS1264" s="28"/>
      <c r="GT1264" s="28"/>
      <c r="GY1264" s="193"/>
      <c r="HA1264" s="28"/>
      <c r="HB1264" s="28"/>
      <c r="HC1264" s="28"/>
      <c r="HH1264" s="193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205" t="s">
        <v>3026</v>
      </c>
      <c r="B1265" s="28"/>
      <c r="C1265" s="271"/>
      <c r="D1265" s="376" t="s">
        <v>129</v>
      </c>
      <c r="E1265" s="50">
        <f>COUNTIF($A$712:$BAG$785,A1265)</f>
        <v>0</v>
      </c>
      <c r="F1265" s="279">
        <f>SUM(G1265:K1265)</f>
        <v>0</v>
      </c>
      <c r="N1265" s="28"/>
      <c r="R1265" s="193"/>
      <c r="T1265" s="28"/>
      <c r="U1265" s="28"/>
      <c r="V1265" s="28"/>
      <c r="AA1265" s="193"/>
      <c r="AC1265" s="28"/>
      <c r="AD1265" s="28"/>
      <c r="AE1265" s="28"/>
      <c r="AJ1265" s="193"/>
      <c r="AL1265" s="28"/>
      <c r="AM1265" s="28"/>
      <c r="AN1265" s="28"/>
      <c r="AS1265" s="193"/>
      <c r="AU1265" s="28"/>
      <c r="AV1265" s="28"/>
      <c r="AW1265" s="28"/>
      <c r="BB1265" s="193"/>
      <c r="BD1265" s="28"/>
      <c r="BE1265" s="28"/>
      <c r="BF1265" s="28"/>
      <c r="BK1265" s="193"/>
      <c r="BM1265" s="28"/>
      <c r="BN1265" s="28"/>
      <c r="BO1265" s="28"/>
      <c r="BT1265" s="193"/>
      <c r="BV1265" s="28"/>
      <c r="BW1265" s="28"/>
      <c r="BX1265" s="28"/>
      <c r="CC1265" s="193"/>
      <c r="CE1265" s="28"/>
      <c r="CF1265" s="28"/>
      <c r="CG1265" s="28"/>
      <c r="CL1265" s="193"/>
      <c r="CN1265" s="28"/>
      <c r="CO1265" s="28"/>
      <c r="CP1265" s="28"/>
      <c r="CU1265" s="193"/>
      <c r="CW1265" s="28"/>
      <c r="CX1265" s="28"/>
      <c r="CY1265" s="28"/>
      <c r="DD1265" s="193"/>
      <c r="DF1265" s="28"/>
      <c r="DG1265" s="28"/>
      <c r="DH1265" s="28"/>
      <c r="DM1265" s="193"/>
      <c r="DO1265" s="28"/>
      <c r="DP1265" s="28"/>
      <c r="DQ1265" s="28"/>
      <c r="DV1265" s="193"/>
      <c r="DX1265" s="28"/>
      <c r="DY1265" s="28"/>
      <c r="DZ1265" s="28"/>
      <c r="EE1265" s="193"/>
      <c r="EG1265" s="28"/>
      <c r="EH1265" s="28"/>
      <c r="EI1265" s="28"/>
      <c r="EN1265" s="193"/>
      <c r="EP1265" s="28"/>
      <c r="EQ1265" s="28"/>
      <c r="ER1265" s="28"/>
      <c r="EW1265" s="193"/>
      <c r="EY1265" s="28"/>
      <c r="EZ1265" s="28"/>
      <c r="FA1265" s="28"/>
      <c r="FF1265" s="193"/>
      <c r="FH1265" s="28"/>
      <c r="FI1265" s="28"/>
      <c r="FJ1265" s="28"/>
      <c r="FO1265" s="193"/>
      <c r="FQ1265" s="28"/>
      <c r="FR1265" s="28"/>
      <c r="FS1265" s="28"/>
      <c r="FX1265" s="193"/>
      <c r="FZ1265" s="28"/>
      <c r="GA1265" s="28"/>
      <c r="GB1265" s="28"/>
      <c r="GG1265" s="193"/>
      <c r="GI1265" s="28"/>
      <c r="GJ1265" s="28"/>
      <c r="GK1265" s="28"/>
      <c r="GP1265" s="193"/>
      <c r="GR1265" s="28"/>
      <c r="GS1265" s="28"/>
      <c r="GT1265" s="28"/>
      <c r="GY1265" s="193"/>
      <c r="HA1265" s="28"/>
      <c r="HB1265" s="28"/>
      <c r="HC1265" s="28"/>
      <c r="HH1265" s="193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5" t="s">
        <v>2993</v>
      </c>
      <c r="B1266" s="39"/>
      <c r="C1266" s="39"/>
      <c r="D1266" s="376" t="s">
        <v>129</v>
      </c>
      <c r="E1266" s="50">
        <f>COUNTIF($A$712:$BAG$785,A1266)</f>
        <v>0</v>
      </c>
      <c r="F1266" s="279">
        <f>SUM(G1266:K1266)</f>
        <v>0</v>
      </c>
      <c r="N1266" s="28"/>
      <c r="R1266" s="193"/>
      <c r="T1266" s="28"/>
      <c r="U1266" s="28"/>
      <c r="V1266" s="28"/>
      <c r="AA1266" s="193"/>
      <c r="AC1266" s="28"/>
      <c r="AD1266" s="28"/>
      <c r="AE1266" s="28"/>
      <c r="AJ1266" s="193"/>
      <c r="AL1266" s="28"/>
      <c r="AM1266" s="28"/>
      <c r="AN1266" s="28"/>
      <c r="AS1266" s="193"/>
      <c r="AU1266" s="28"/>
      <c r="AV1266" s="28"/>
      <c r="AW1266" s="28"/>
      <c r="BB1266" s="193"/>
      <c r="BD1266" s="28"/>
      <c r="BE1266" s="28"/>
      <c r="BF1266" s="28"/>
      <c r="BK1266" s="193"/>
      <c r="BM1266" s="28"/>
      <c r="BN1266" s="28"/>
      <c r="BO1266" s="28"/>
      <c r="BT1266" s="193"/>
      <c r="BV1266" s="28"/>
      <c r="BW1266" s="28"/>
      <c r="BX1266" s="28"/>
      <c r="CC1266" s="193"/>
      <c r="CE1266" s="28"/>
      <c r="CF1266" s="28"/>
      <c r="CG1266" s="28"/>
      <c r="CL1266" s="193"/>
      <c r="CN1266" s="28"/>
      <c r="CO1266" s="28"/>
      <c r="CP1266" s="28"/>
      <c r="CU1266" s="193"/>
      <c r="CW1266" s="28"/>
      <c r="CX1266" s="28"/>
      <c r="CY1266" s="28"/>
      <c r="DD1266" s="193"/>
      <c r="DF1266" s="28"/>
      <c r="DG1266" s="28"/>
      <c r="DH1266" s="28"/>
      <c r="DM1266" s="193"/>
      <c r="DO1266" s="28"/>
      <c r="DP1266" s="28"/>
      <c r="DQ1266" s="28"/>
      <c r="DV1266" s="193"/>
      <c r="DX1266" s="28"/>
      <c r="DY1266" s="28"/>
      <c r="DZ1266" s="28"/>
      <c r="EE1266" s="193"/>
      <c r="EG1266" s="28"/>
      <c r="EH1266" s="28"/>
      <c r="EI1266" s="28"/>
      <c r="EN1266" s="193"/>
      <c r="EP1266" s="28"/>
      <c r="EQ1266" s="28"/>
      <c r="ER1266" s="28"/>
      <c r="EW1266" s="193"/>
      <c r="EY1266" s="28"/>
      <c r="EZ1266" s="28"/>
      <c r="FA1266" s="28"/>
      <c r="FF1266" s="193"/>
      <c r="FH1266" s="28"/>
      <c r="FI1266" s="28"/>
      <c r="FJ1266" s="28"/>
      <c r="FO1266" s="193"/>
      <c r="FQ1266" s="28"/>
      <c r="FR1266" s="28"/>
      <c r="FS1266" s="28"/>
      <c r="FX1266" s="193"/>
      <c r="FZ1266" s="28"/>
      <c r="GA1266" s="28"/>
      <c r="GB1266" s="28"/>
      <c r="GG1266" s="193"/>
      <c r="GI1266" s="28"/>
      <c r="GJ1266" s="28"/>
      <c r="GK1266" s="28"/>
      <c r="GP1266" s="193"/>
      <c r="GR1266" s="28"/>
      <c r="GS1266" s="28"/>
      <c r="GT1266" s="28"/>
      <c r="GY1266" s="193"/>
      <c r="HA1266" s="28"/>
      <c r="HB1266" s="28"/>
      <c r="HC1266" s="28"/>
      <c r="HH1266" s="193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.75">
      <c r="A1267" s="311" t="s">
        <v>1189</v>
      </c>
      <c r="B1267" s="375"/>
      <c r="C1267" s="375"/>
      <c r="D1267" s="376" t="s">
        <v>133</v>
      </c>
      <c r="E1267" s="50">
        <f>COUNTIF($A$712:$BAG$785,A1267)</f>
        <v>34</v>
      </c>
      <c r="F1267" s="279">
        <f>SUM(G1267:K1267)</f>
        <v>0</v>
      </c>
      <c r="H1267" s="402"/>
      <c r="I1267" s="402"/>
      <c r="N1267" s="28"/>
      <c r="R1267" s="193"/>
      <c r="T1267" s="28"/>
      <c r="U1267" s="28"/>
      <c r="V1267" s="28"/>
      <c r="AA1267" s="193"/>
      <c r="AC1267" s="28"/>
      <c r="AD1267" s="28"/>
      <c r="AE1267" s="28"/>
      <c r="AJ1267" s="193"/>
      <c r="AL1267" s="28"/>
      <c r="AM1267" s="28"/>
      <c r="AN1267" s="28"/>
      <c r="AS1267" s="193"/>
      <c r="AU1267" s="28"/>
      <c r="AV1267" s="28"/>
      <c r="AW1267" s="28"/>
      <c r="BB1267" s="193"/>
      <c r="BD1267" s="28"/>
      <c r="BE1267" s="28"/>
      <c r="BF1267" s="28"/>
      <c r="BK1267" s="193"/>
      <c r="BM1267" s="28"/>
      <c r="BN1267" s="28"/>
      <c r="BO1267" s="28"/>
      <c r="BT1267" s="193"/>
      <c r="BV1267" s="28"/>
      <c r="BW1267" s="28"/>
      <c r="BX1267" s="28"/>
      <c r="CC1267" s="193"/>
      <c r="CE1267" s="28"/>
      <c r="CF1267" s="28"/>
      <c r="CG1267" s="28"/>
      <c r="CL1267" s="193"/>
      <c r="CN1267" s="28"/>
      <c r="CO1267" s="28"/>
      <c r="CP1267" s="28"/>
      <c r="CU1267" s="193"/>
      <c r="CW1267" s="28"/>
      <c r="CX1267" s="28"/>
      <c r="CY1267" s="28"/>
      <c r="DD1267" s="193"/>
      <c r="DF1267" s="28"/>
      <c r="DG1267" s="28"/>
      <c r="DH1267" s="28"/>
      <c r="DM1267" s="193"/>
      <c r="DO1267" s="28"/>
      <c r="DP1267" s="28"/>
      <c r="DQ1267" s="28"/>
      <c r="DV1267" s="193"/>
      <c r="DX1267" s="28"/>
      <c r="DY1267" s="28"/>
      <c r="DZ1267" s="28"/>
      <c r="EE1267" s="193"/>
      <c r="EG1267" s="28"/>
      <c r="EH1267" s="28"/>
      <c r="EI1267" s="28"/>
      <c r="EN1267" s="193"/>
      <c r="EP1267" s="28"/>
      <c r="EQ1267" s="28"/>
      <c r="ER1267" s="28"/>
      <c r="EW1267" s="193"/>
      <c r="EY1267" s="28"/>
      <c r="EZ1267" s="28"/>
      <c r="FA1267" s="28"/>
      <c r="FF1267" s="193"/>
      <c r="FH1267" s="28"/>
      <c r="FI1267" s="28"/>
      <c r="FJ1267" s="28"/>
      <c r="FO1267" s="193"/>
      <c r="FQ1267" s="28"/>
      <c r="FR1267" s="28"/>
      <c r="FS1267" s="28"/>
      <c r="FX1267" s="193"/>
      <c r="FZ1267" s="28"/>
      <c r="GA1267" s="28"/>
      <c r="GB1267" s="28"/>
      <c r="GG1267" s="193"/>
      <c r="GI1267" s="28"/>
      <c r="GJ1267" s="28"/>
      <c r="GK1267" s="28"/>
      <c r="GP1267" s="193"/>
      <c r="GR1267" s="28"/>
      <c r="GS1267" s="28"/>
      <c r="GT1267" s="28"/>
      <c r="GY1267" s="193"/>
      <c r="HA1267" s="28"/>
      <c r="HB1267" s="28"/>
      <c r="HC1267" s="28"/>
      <c r="HH1267" s="193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5" t="s">
        <v>3185</v>
      </c>
      <c r="B1268" s="39"/>
      <c r="C1268" s="39"/>
      <c r="D1268" s="376" t="s">
        <v>129</v>
      </c>
      <c r="E1268" s="50">
        <f>COUNTIF($A$712:$BAG$785,A1268)</f>
        <v>0</v>
      </c>
      <c r="F1268" s="279">
        <f>SUM(G1268:K1268)</f>
        <v>0</v>
      </c>
      <c r="J1268" s="402"/>
      <c r="K1268" s="402"/>
      <c r="N1268" s="28"/>
      <c r="R1268" s="193"/>
      <c r="T1268" s="28"/>
      <c r="U1268" s="28"/>
      <c r="V1268" s="28"/>
      <c r="AA1268" s="193"/>
      <c r="AC1268" s="28"/>
      <c r="AD1268" s="28"/>
      <c r="AE1268" s="28"/>
      <c r="AJ1268" s="193"/>
      <c r="AL1268" s="28"/>
      <c r="AM1268" s="28"/>
      <c r="AN1268" s="28"/>
      <c r="AS1268" s="193"/>
      <c r="AU1268" s="28"/>
      <c r="AV1268" s="28"/>
      <c r="AW1268" s="28"/>
      <c r="BB1268" s="193"/>
      <c r="BD1268" s="28"/>
      <c r="BE1268" s="28"/>
      <c r="BF1268" s="28"/>
      <c r="BK1268" s="193"/>
      <c r="BM1268" s="28"/>
      <c r="BN1268" s="28"/>
      <c r="BO1268" s="28"/>
      <c r="BT1268" s="193"/>
      <c r="BV1268" s="28"/>
      <c r="BW1268" s="28"/>
      <c r="BX1268" s="28"/>
      <c r="CC1268" s="193"/>
      <c r="CE1268" s="28"/>
      <c r="CF1268" s="28"/>
      <c r="CG1268" s="28"/>
      <c r="CL1268" s="193"/>
      <c r="CN1268" s="28"/>
      <c r="CO1268" s="28"/>
      <c r="CP1268" s="28"/>
      <c r="CU1268" s="193"/>
      <c r="CW1268" s="28"/>
      <c r="CX1268" s="28"/>
      <c r="CY1268" s="28"/>
      <c r="DD1268" s="193"/>
      <c r="DF1268" s="28"/>
      <c r="DG1268" s="28"/>
      <c r="DH1268" s="28"/>
      <c r="DM1268" s="193"/>
      <c r="DO1268" s="28"/>
      <c r="DP1268" s="28"/>
      <c r="DQ1268" s="28"/>
      <c r="DV1268" s="193"/>
      <c r="DX1268" s="28"/>
      <c r="DY1268" s="28"/>
      <c r="DZ1268" s="28"/>
      <c r="EE1268" s="193"/>
      <c r="EG1268" s="28"/>
      <c r="EH1268" s="28"/>
      <c r="EI1268" s="28"/>
      <c r="EN1268" s="193"/>
      <c r="EP1268" s="28"/>
      <c r="EQ1268" s="28"/>
      <c r="ER1268" s="28"/>
      <c r="EW1268" s="193"/>
      <c r="EY1268" s="28"/>
      <c r="EZ1268" s="28"/>
      <c r="FA1268" s="28"/>
      <c r="FF1268" s="193"/>
      <c r="FH1268" s="28"/>
      <c r="FI1268" s="28"/>
      <c r="FJ1268" s="28"/>
      <c r="FO1268" s="193"/>
      <c r="FQ1268" s="28"/>
      <c r="FR1268" s="28"/>
      <c r="FS1268" s="28"/>
      <c r="FX1268" s="193"/>
      <c r="FZ1268" s="28"/>
      <c r="GA1268" s="28"/>
      <c r="GB1268" s="28"/>
      <c r="GG1268" s="193"/>
      <c r="GI1268" s="28"/>
      <c r="GJ1268" s="28"/>
      <c r="GK1268" s="28"/>
      <c r="GP1268" s="193"/>
      <c r="GR1268" s="28"/>
      <c r="GS1268" s="28"/>
      <c r="GT1268" s="28"/>
      <c r="GY1268" s="193"/>
      <c r="HA1268" s="28"/>
      <c r="HB1268" s="28"/>
      <c r="HC1268" s="28"/>
      <c r="HH1268" s="193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5" t="s">
        <v>2276</v>
      </c>
      <c r="B1269" s="28"/>
      <c r="C1269" s="28"/>
      <c r="D1269" s="376" t="s">
        <v>129</v>
      </c>
      <c r="E1269" s="50">
        <f>COUNTIF($A$712:$BAG$785,A1269)</f>
        <v>0</v>
      </c>
      <c r="F1269" s="279">
        <f>SUM(G1269:K1269)</f>
        <v>0</v>
      </c>
      <c r="H1269" s="402"/>
      <c r="I1269" s="402"/>
      <c r="J1269" s="402"/>
      <c r="K1269" s="402"/>
      <c r="N1269" s="28"/>
      <c r="R1269" s="193"/>
      <c r="T1269" s="28"/>
      <c r="U1269" s="28"/>
      <c r="V1269" s="28"/>
      <c r="AA1269" s="193"/>
      <c r="AC1269" s="28"/>
      <c r="AD1269" s="28"/>
      <c r="AE1269" s="28"/>
      <c r="AJ1269" s="193"/>
      <c r="AL1269" s="28"/>
      <c r="AM1269" s="28"/>
      <c r="AN1269" s="28"/>
      <c r="AS1269" s="193"/>
      <c r="AU1269" s="28"/>
      <c r="AV1269" s="28"/>
      <c r="AW1269" s="28"/>
      <c r="BB1269" s="193"/>
      <c r="BD1269" s="28"/>
      <c r="BE1269" s="28"/>
      <c r="BF1269" s="28"/>
      <c r="BK1269" s="193"/>
      <c r="BM1269" s="28"/>
      <c r="BN1269" s="28"/>
      <c r="BO1269" s="28"/>
      <c r="BT1269" s="193"/>
      <c r="BV1269" s="28"/>
      <c r="BW1269" s="28"/>
      <c r="BX1269" s="28"/>
      <c r="CC1269" s="193"/>
      <c r="CE1269" s="28"/>
      <c r="CF1269" s="28"/>
      <c r="CG1269" s="28"/>
      <c r="CL1269" s="193"/>
      <c r="CN1269" s="28"/>
      <c r="CO1269" s="28"/>
      <c r="CP1269" s="28"/>
      <c r="CU1269" s="193"/>
      <c r="CW1269" s="28"/>
      <c r="CX1269" s="28"/>
      <c r="CY1269" s="28"/>
      <c r="DD1269" s="193"/>
      <c r="DF1269" s="28"/>
      <c r="DG1269" s="28"/>
      <c r="DH1269" s="28"/>
      <c r="DM1269" s="193"/>
      <c r="DO1269" s="28"/>
      <c r="DP1269" s="28"/>
      <c r="DQ1269" s="28"/>
      <c r="DV1269" s="193"/>
      <c r="DX1269" s="28"/>
      <c r="DY1269" s="28"/>
      <c r="DZ1269" s="28"/>
      <c r="EE1269" s="193"/>
      <c r="EG1269" s="28"/>
      <c r="EH1269" s="28"/>
      <c r="EI1269" s="28"/>
      <c r="EN1269" s="193"/>
      <c r="EP1269" s="28"/>
      <c r="EQ1269" s="28"/>
      <c r="ER1269" s="28"/>
      <c r="EW1269" s="193"/>
      <c r="EY1269" s="28"/>
      <c r="EZ1269" s="28"/>
      <c r="FA1269" s="28"/>
      <c r="FF1269" s="193"/>
      <c r="FH1269" s="28"/>
      <c r="FI1269" s="28"/>
      <c r="FJ1269" s="28"/>
      <c r="FO1269" s="193"/>
      <c r="FQ1269" s="28"/>
      <c r="FR1269" s="28"/>
      <c r="FS1269" s="28"/>
      <c r="FX1269" s="193"/>
      <c r="FZ1269" s="28"/>
      <c r="GA1269" s="28"/>
      <c r="GB1269" s="28"/>
      <c r="GG1269" s="193"/>
      <c r="GI1269" s="28"/>
      <c r="GJ1269" s="28"/>
      <c r="GK1269" s="28"/>
      <c r="GP1269" s="193"/>
      <c r="GR1269" s="28"/>
      <c r="GS1269" s="28"/>
      <c r="GT1269" s="28"/>
      <c r="GY1269" s="193"/>
      <c r="HA1269" s="28"/>
      <c r="HB1269" s="28"/>
      <c r="HC1269" s="28"/>
      <c r="HH1269" s="193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">
      <c r="A1270" s="311" t="s">
        <v>579</v>
      </c>
      <c r="B1270" s="39"/>
      <c r="C1270" s="39"/>
      <c r="D1270" s="376" t="s">
        <v>129</v>
      </c>
      <c r="E1270" s="50">
        <f>COUNTIF($A$712:$BAG$785,A1270)</f>
        <v>0</v>
      </c>
      <c r="F1270" s="279">
        <f>SUM(G1270:K1270)</f>
        <v>0</v>
      </c>
      <c r="H1270" s="402"/>
      <c r="N1270" s="28"/>
      <c r="R1270" s="193"/>
      <c r="T1270" s="28"/>
      <c r="U1270" s="28"/>
      <c r="V1270" s="28"/>
      <c r="AA1270" s="193"/>
      <c r="AC1270" s="28"/>
      <c r="AD1270" s="28"/>
      <c r="AE1270" s="28"/>
      <c r="AJ1270" s="193"/>
      <c r="AL1270" s="28"/>
      <c r="AM1270" s="28"/>
      <c r="AN1270" s="28"/>
      <c r="AS1270" s="193"/>
      <c r="AU1270" s="28"/>
      <c r="AV1270" s="28"/>
      <c r="AW1270" s="28"/>
      <c r="BB1270" s="193"/>
      <c r="BD1270" s="28"/>
      <c r="BE1270" s="28"/>
      <c r="BF1270" s="28"/>
      <c r="BK1270" s="193"/>
      <c r="BM1270" s="28"/>
      <c r="BN1270" s="28"/>
      <c r="BO1270" s="28"/>
      <c r="BT1270" s="193"/>
      <c r="BV1270" s="28"/>
      <c r="BW1270" s="28"/>
      <c r="BX1270" s="28"/>
      <c r="CC1270" s="193"/>
      <c r="CE1270" s="28"/>
      <c r="CF1270" s="28"/>
      <c r="CG1270" s="28"/>
      <c r="CL1270" s="193"/>
      <c r="CN1270" s="28"/>
      <c r="CO1270" s="28"/>
      <c r="CP1270" s="28"/>
      <c r="CU1270" s="193"/>
      <c r="CW1270" s="28"/>
      <c r="CX1270" s="28"/>
      <c r="CY1270" s="28"/>
      <c r="DD1270" s="193"/>
      <c r="DF1270" s="28"/>
      <c r="DG1270" s="28"/>
      <c r="DH1270" s="28"/>
      <c r="DM1270" s="193"/>
      <c r="DO1270" s="28"/>
      <c r="DP1270" s="28"/>
      <c r="DQ1270" s="28"/>
      <c r="DV1270" s="193"/>
      <c r="DX1270" s="28"/>
      <c r="DY1270" s="28"/>
      <c r="DZ1270" s="28"/>
      <c r="EE1270" s="193"/>
      <c r="EG1270" s="28"/>
      <c r="EH1270" s="28"/>
      <c r="EI1270" s="28"/>
      <c r="EN1270" s="193"/>
      <c r="EP1270" s="28"/>
      <c r="EQ1270" s="28"/>
      <c r="ER1270" s="28"/>
      <c r="EW1270" s="193"/>
      <c r="EY1270" s="28"/>
      <c r="EZ1270" s="28"/>
      <c r="FA1270" s="28"/>
      <c r="FF1270" s="193"/>
      <c r="FH1270" s="28"/>
      <c r="FI1270" s="28"/>
      <c r="FJ1270" s="28"/>
      <c r="FO1270" s="193"/>
      <c r="FQ1270" s="28"/>
      <c r="FR1270" s="28"/>
      <c r="FS1270" s="28"/>
      <c r="FX1270" s="193"/>
      <c r="FZ1270" s="28"/>
      <c r="GA1270" s="28"/>
      <c r="GB1270" s="28"/>
      <c r="GG1270" s="193"/>
      <c r="GI1270" s="28"/>
      <c r="GJ1270" s="28"/>
      <c r="GK1270" s="28"/>
      <c r="GP1270" s="193"/>
      <c r="GR1270" s="28"/>
      <c r="GS1270" s="28"/>
      <c r="GT1270" s="28"/>
      <c r="GY1270" s="193"/>
      <c r="HA1270" s="28"/>
      <c r="HB1270" s="28"/>
      <c r="HC1270" s="28"/>
      <c r="HH1270" s="193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5" t="s">
        <v>2418</v>
      </c>
      <c r="B1271" s="28"/>
      <c r="C1271" s="271"/>
      <c r="D1271" s="376" t="s">
        <v>130</v>
      </c>
      <c r="E1271" s="50">
        <f>COUNTIF($A$712:$BAG$785,A1271)</f>
        <v>2</v>
      </c>
      <c r="F1271" s="279">
        <f>SUM(G1271:K1271)</f>
        <v>0</v>
      </c>
      <c r="H1271" s="402"/>
      <c r="I1271" s="402"/>
      <c r="N1271" s="28"/>
      <c r="R1271" s="193"/>
      <c r="T1271" s="28"/>
      <c r="U1271" s="28"/>
      <c r="V1271" s="28"/>
      <c r="AA1271" s="193"/>
      <c r="AC1271" s="28"/>
      <c r="AD1271" s="28"/>
      <c r="AE1271" s="28"/>
      <c r="AJ1271" s="193"/>
      <c r="AL1271" s="28"/>
      <c r="AM1271" s="28"/>
      <c r="AN1271" s="28"/>
      <c r="AS1271" s="193"/>
      <c r="AU1271" s="28"/>
      <c r="AV1271" s="28"/>
      <c r="AW1271" s="28"/>
      <c r="BB1271" s="193"/>
      <c r="BD1271" s="28"/>
      <c r="BE1271" s="28"/>
      <c r="BF1271" s="28"/>
      <c r="BK1271" s="193"/>
      <c r="BM1271" s="28"/>
      <c r="BN1271" s="28"/>
      <c r="BO1271" s="28"/>
      <c r="BT1271" s="193"/>
      <c r="BV1271" s="28"/>
      <c r="BW1271" s="28"/>
      <c r="BX1271" s="28"/>
      <c r="CC1271" s="193"/>
      <c r="CE1271" s="28"/>
      <c r="CF1271" s="28"/>
      <c r="CG1271" s="28"/>
      <c r="CL1271" s="193"/>
      <c r="CN1271" s="28"/>
      <c r="CO1271" s="28"/>
      <c r="CP1271" s="28"/>
      <c r="CU1271" s="193"/>
      <c r="CW1271" s="28"/>
      <c r="CX1271" s="28"/>
      <c r="CY1271" s="28"/>
      <c r="DD1271" s="193"/>
      <c r="DF1271" s="28"/>
      <c r="DG1271" s="28"/>
      <c r="DH1271" s="28"/>
      <c r="DM1271" s="193"/>
      <c r="DO1271" s="28"/>
      <c r="DP1271" s="28"/>
      <c r="DQ1271" s="28"/>
      <c r="DV1271" s="193"/>
      <c r="DX1271" s="28"/>
      <c r="DY1271" s="28"/>
      <c r="DZ1271" s="28"/>
      <c r="EE1271" s="193"/>
      <c r="EG1271" s="28"/>
      <c r="EH1271" s="28"/>
      <c r="EI1271" s="28"/>
      <c r="EN1271" s="193"/>
      <c r="EP1271" s="28"/>
      <c r="EQ1271" s="28"/>
      <c r="ER1271" s="28"/>
      <c r="EW1271" s="193"/>
      <c r="EY1271" s="28"/>
      <c r="EZ1271" s="28"/>
      <c r="FA1271" s="28"/>
      <c r="FF1271" s="193"/>
      <c r="FH1271" s="28"/>
      <c r="FI1271" s="28"/>
      <c r="FJ1271" s="28"/>
      <c r="FO1271" s="193"/>
      <c r="FQ1271" s="28"/>
      <c r="FR1271" s="28"/>
      <c r="FS1271" s="28"/>
      <c r="FX1271" s="193"/>
      <c r="FZ1271" s="28"/>
      <c r="GA1271" s="28"/>
      <c r="GB1271" s="28"/>
      <c r="GG1271" s="193"/>
      <c r="GI1271" s="28"/>
      <c r="GJ1271" s="28"/>
      <c r="GK1271" s="28"/>
      <c r="GP1271" s="193"/>
      <c r="GR1271" s="28"/>
      <c r="GS1271" s="28"/>
      <c r="GT1271" s="28"/>
      <c r="GY1271" s="193"/>
      <c r="HA1271" s="28"/>
      <c r="HB1271" s="28"/>
      <c r="HC1271" s="28"/>
      <c r="HH1271" s="193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205" t="s">
        <v>3079</v>
      </c>
      <c r="B1272" s="39"/>
      <c r="C1272" s="39"/>
      <c r="D1272" s="376" t="s">
        <v>129</v>
      </c>
      <c r="E1272" s="50">
        <f>COUNTIF($A$712:$BAG$785,A1272)</f>
        <v>0</v>
      </c>
      <c r="F1272" s="279">
        <f>SUM(G1272:K1272)</f>
        <v>0</v>
      </c>
      <c r="N1272" s="28"/>
      <c r="R1272" s="193"/>
      <c r="T1272" s="28"/>
      <c r="U1272" s="28"/>
      <c r="V1272" s="28"/>
      <c r="AA1272" s="193"/>
      <c r="AC1272" s="28"/>
      <c r="AD1272" s="28"/>
      <c r="AE1272" s="28"/>
      <c r="AJ1272" s="193"/>
      <c r="AL1272" s="28"/>
      <c r="AM1272" s="28"/>
      <c r="AN1272" s="28"/>
      <c r="AS1272" s="193"/>
      <c r="AU1272" s="28"/>
      <c r="AV1272" s="28"/>
      <c r="AW1272" s="28"/>
      <c r="BB1272" s="193"/>
      <c r="BD1272" s="28"/>
      <c r="BE1272" s="28"/>
      <c r="BF1272" s="28"/>
      <c r="BK1272" s="193"/>
      <c r="BM1272" s="28"/>
      <c r="BN1272" s="28"/>
      <c r="BO1272" s="28"/>
      <c r="BT1272" s="193"/>
      <c r="BV1272" s="28"/>
      <c r="BW1272" s="28"/>
      <c r="BX1272" s="28"/>
      <c r="CC1272" s="193"/>
      <c r="CE1272" s="28"/>
      <c r="CF1272" s="28"/>
      <c r="CG1272" s="28"/>
      <c r="CL1272" s="193"/>
      <c r="CN1272" s="28"/>
      <c r="CO1272" s="28"/>
      <c r="CP1272" s="28"/>
      <c r="CU1272" s="193"/>
      <c r="CW1272" s="28"/>
      <c r="CX1272" s="28"/>
      <c r="CY1272" s="28"/>
      <c r="DD1272" s="193"/>
      <c r="DF1272" s="28"/>
      <c r="DG1272" s="28"/>
      <c r="DH1272" s="28"/>
      <c r="DM1272" s="193"/>
      <c r="DO1272" s="28"/>
      <c r="DP1272" s="28"/>
      <c r="DQ1272" s="28"/>
      <c r="DV1272" s="193"/>
      <c r="DX1272" s="28"/>
      <c r="DY1272" s="28"/>
      <c r="DZ1272" s="28"/>
      <c r="EE1272" s="193"/>
      <c r="EG1272" s="28"/>
      <c r="EH1272" s="28"/>
      <c r="EI1272" s="28"/>
      <c r="EN1272" s="193"/>
      <c r="EP1272" s="28"/>
      <c r="EQ1272" s="28"/>
      <c r="ER1272" s="28"/>
      <c r="EW1272" s="193"/>
      <c r="EY1272" s="28"/>
      <c r="EZ1272" s="28"/>
      <c r="FA1272" s="28"/>
      <c r="FF1272" s="193"/>
      <c r="FH1272" s="28"/>
      <c r="FI1272" s="28"/>
      <c r="FJ1272" s="28"/>
      <c r="FO1272" s="193"/>
      <c r="FQ1272" s="28"/>
      <c r="FR1272" s="28"/>
      <c r="FS1272" s="28"/>
      <c r="FX1272" s="193"/>
      <c r="FZ1272" s="28"/>
      <c r="GA1272" s="28"/>
      <c r="GB1272" s="28"/>
      <c r="GG1272" s="193"/>
      <c r="GI1272" s="28"/>
      <c r="GJ1272" s="28"/>
      <c r="GK1272" s="28"/>
      <c r="GP1272" s="193"/>
      <c r="GR1272" s="28"/>
      <c r="GS1272" s="28"/>
      <c r="GT1272" s="28"/>
      <c r="GY1272" s="193"/>
      <c r="HA1272" s="28"/>
      <c r="HB1272" s="28"/>
      <c r="HC1272" s="28"/>
      <c r="HH1272" s="193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5" t="s">
        <v>2950</v>
      </c>
      <c r="B1273" s="39"/>
      <c r="C1273" s="39"/>
      <c r="D1273" s="376" t="s">
        <v>129</v>
      </c>
      <c r="E1273" s="50">
        <f>COUNTIF($A$712:$BAG$785,A1273)</f>
        <v>0</v>
      </c>
      <c r="F1273" s="279">
        <f>SUM(G1273:K1273)</f>
        <v>0</v>
      </c>
      <c r="H1273" s="402"/>
      <c r="I1273" s="402"/>
      <c r="N1273" s="28"/>
      <c r="R1273" s="193"/>
      <c r="T1273" s="28"/>
      <c r="U1273" s="28"/>
      <c r="V1273" s="28"/>
      <c r="AA1273" s="193"/>
      <c r="AC1273" s="28"/>
      <c r="AD1273" s="28"/>
      <c r="AE1273" s="28"/>
      <c r="AJ1273" s="193"/>
      <c r="AL1273" s="28"/>
      <c r="AM1273" s="28"/>
      <c r="AN1273" s="28"/>
      <c r="AS1273" s="193"/>
      <c r="AU1273" s="28"/>
      <c r="AV1273" s="28"/>
      <c r="AW1273" s="28"/>
      <c r="BB1273" s="193"/>
      <c r="BD1273" s="28"/>
      <c r="BE1273" s="28"/>
      <c r="BF1273" s="28"/>
      <c r="BK1273" s="193"/>
      <c r="BM1273" s="28"/>
      <c r="BN1273" s="28"/>
      <c r="BO1273" s="28"/>
      <c r="BT1273" s="193"/>
      <c r="BV1273" s="28"/>
      <c r="BW1273" s="28"/>
      <c r="BX1273" s="28"/>
      <c r="CC1273" s="193"/>
      <c r="CE1273" s="28"/>
      <c r="CF1273" s="28"/>
      <c r="CG1273" s="28"/>
      <c r="CL1273" s="193"/>
      <c r="CN1273" s="28"/>
      <c r="CO1273" s="28"/>
      <c r="CP1273" s="28"/>
      <c r="CU1273" s="193"/>
      <c r="CW1273" s="28"/>
      <c r="CX1273" s="28"/>
      <c r="CY1273" s="28"/>
      <c r="DD1273" s="193"/>
      <c r="DF1273" s="28"/>
      <c r="DG1273" s="28"/>
      <c r="DH1273" s="28"/>
      <c r="DM1273" s="193"/>
      <c r="DO1273" s="28"/>
      <c r="DP1273" s="28"/>
      <c r="DQ1273" s="28"/>
      <c r="DV1273" s="193"/>
      <c r="DX1273" s="28"/>
      <c r="DY1273" s="28"/>
      <c r="DZ1273" s="28"/>
      <c r="EE1273" s="193"/>
      <c r="EG1273" s="28"/>
      <c r="EH1273" s="28"/>
      <c r="EI1273" s="28"/>
      <c r="EN1273" s="193"/>
      <c r="EP1273" s="28"/>
      <c r="EQ1273" s="28"/>
      <c r="ER1273" s="28"/>
      <c r="EW1273" s="193"/>
      <c r="EY1273" s="28"/>
      <c r="EZ1273" s="28"/>
      <c r="FA1273" s="28"/>
      <c r="FF1273" s="193"/>
      <c r="FH1273" s="28"/>
      <c r="FI1273" s="28"/>
      <c r="FJ1273" s="28"/>
      <c r="FO1273" s="193"/>
      <c r="FQ1273" s="28"/>
      <c r="FR1273" s="28"/>
      <c r="FS1273" s="28"/>
      <c r="FX1273" s="193"/>
      <c r="FZ1273" s="28"/>
      <c r="GA1273" s="28"/>
      <c r="GB1273" s="28"/>
      <c r="GG1273" s="193"/>
      <c r="GI1273" s="28"/>
      <c r="GJ1273" s="28"/>
      <c r="GK1273" s="28"/>
      <c r="GP1273" s="193"/>
      <c r="GR1273" s="28"/>
      <c r="GS1273" s="28"/>
      <c r="GT1273" s="28"/>
      <c r="GY1273" s="193"/>
      <c r="HA1273" s="28"/>
      <c r="HB1273" s="28"/>
      <c r="HC1273" s="28"/>
      <c r="HH1273" s="193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5" t="s">
        <v>3042</v>
      </c>
      <c r="B1274" s="28"/>
      <c r="C1274" s="28"/>
      <c r="D1274" s="376" t="s">
        <v>129</v>
      </c>
      <c r="E1274" s="50">
        <f>COUNTIF($A$712:$BAG$785,A1274)</f>
        <v>0</v>
      </c>
      <c r="F1274" s="279">
        <f>SUM(G1274:K1274)</f>
        <v>0</v>
      </c>
      <c r="H1274" s="402"/>
      <c r="I1274" s="402"/>
      <c r="N1274" s="28"/>
      <c r="R1274" s="193"/>
      <c r="T1274" s="28"/>
      <c r="U1274" s="28"/>
      <c r="V1274" s="28"/>
      <c r="AA1274" s="193"/>
      <c r="AC1274" s="28"/>
      <c r="AD1274" s="28"/>
      <c r="AE1274" s="28"/>
      <c r="AJ1274" s="193"/>
      <c r="AL1274" s="28"/>
      <c r="AM1274" s="28"/>
      <c r="AN1274" s="28"/>
      <c r="AS1274" s="193"/>
      <c r="AU1274" s="28"/>
      <c r="AV1274" s="28"/>
      <c r="AW1274" s="28"/>
      <c r="BB1274" s="193"/>
      <c r="BD1274" s="28"/>
      <c r="BE1274" s="28"/>
      <c r="BF1274" s="28"/>
      <c r="BK1274" s="193"/>
      <c r="BM1274" s="28"/>
      <c r="BN1274" s="28"/>
      <c r="BO1274" s="28"/>
      <c r="BT1274" s="193"/>
      <c r="BV1274" s="28"/>
      <c r="BW1274" s="28"/>
      <c r="BX1274" s="28"/>
      <c r="CC1274" s="193"/>
      <c r="CE1274" s="28"/>
      <c r="CF1274" s="28"/>
      <c r="CG1274" s="28"/>
      <c r="CL1274" s="193"/>
      <c r="CN1274" s="28"/>
      <c r="CO1274" s="28"/>
      <c r="CP1274" s="28"/>
      <c r="CU1274" s="193"/>
      <c r="CW1274" s="28"/>
      <c r="CX1274" s="28"/>
      <c r="CY1274" s="28"/>
      <c r="DD1274" s="193"/>
      <c r="DF1274" s="28"/>
      <c r="DG1274" s="28"/>
      <c r="DH1274" s="28"/>
      <c r="DM1274" s="193"/>
      <c r="DO1274" s="28"/>
      <c r="DP1274" s="28"/>
      <c r="DQ1274" s="28"/>
      <c r="DV1274" s="193"/>
      <c r="DX1274" s="28"/>
      <c r="DY1274" s="28"/>
      <c r="DZ1274" s="28"/>
      <c r="EE1274" s="193"/>
      <c r="EG1274" s="28"/>
      <c r="EH1274" s="28"/>
      <c r="EI1274" s="28"/>
      <c r="EN1274" s="193"/>
      <c r="EP1274" s="28"/>
      <c r="EQ1274" s="28"/>
      <c r="ER1274" s="28"/>
      <c r="EW1274" s="193"/>
      <c r="EY1274" s="28"/>
      <c r="EZ1274" s="28"/>
      <c r="FA1274" s="28"/>
      <c r="FF1274" s="193"/>
      <c r="FH1274" s="28"/>
      <c r="FI1274" s="28"/>
      <c r="FJ1274" s="28"/>
      <c r="FO1274" s="193"/>
      <c r="FQ1274" s="28"/>
      <c r="FR1274" s="28"/>
      <c r="FS1274" s="28"/>
      <c r="FX1274" s="193"/>
      <c r="FZ1274" s="28"/>
      <c r="GA1274" s="28"/>
      <c r="GB1274" s="28"/>
      <c r="GG1274" s="193"/>
      <c r="GI1274" s="28"/>
      <c r="GJ1274" s="28"/>
      <c r="GK1274" s="28"/>
      <c r="GP1274" s="193"/>
      <c r="GR1274" s="28"/>
      <c r="GS1274" s="28"/>
      <c r="GT1274" s="28"/>
      <c r="GY1274" s="193"/>
      <c r="HA1274" s="28"/>
      <c r="HB1274" s="28"/>
      <c r="HC1274" s="28"/>
      <c r="HH1274" s="193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.75">
      <c r="A1275" s="311" t="s">
        <v>465</v>
      </c>
      <c r="B1275" s="274"/>
      <c r="C1275" s="375"/>
      <c r="D1275" s="376" t="s">
        <v>132</v>
      </c>
      <c r="E1275" s="50">
        <f>COUNTIF($A$712:$BAG$785,A1275)</f>
        <v>11</v>
      </c>
      <c r="F1275" s="279">
        <f>SUM(G1275:K1275)</f>
        <v>0</v>
      </c>
      <c r="N1275" s="28"/>
      <c r="R1275" s="193"/>
      <c r="T1275" s="28"/>
      <c r="U1275" s="28"/>
      <c r="V1275" s="28"/>
      <c r="AA1275" s="193"/>
      <c r="AC1275" s="28"/>
      <c r="AD1275" s="28"/>
      <c r="AE1275" s="28"/>
      <c r="AJ1275" s="193"/>
      <c r="AL1275" s="28"/>
      <c r="AM1275" s="28"/>
      <c r="AN1275" s="28"/>
      <c r="AS1275" s="193"/>
      <c r="AU1275" s="28"/>
      <c r="AV1275" s="28"/>
      <c r="AW1275" s="28"/>
      <c r="BB1275" s="193"/>
      <c r="BD1275" s="28"/>
      <c r="BE1275" s="28"/>
      <c r="BF1275" s="28"/>
      <c r="BK1275" s="193"/>
      <c r="BM1275" s="28"/>
      <c r="BN1275" s="28"/>
      <c r="BO1275" s="28"/>
      <c r="BT1275" s="193"/>
      <c r="BV1275" s="28"/>
      <c r="BW1275" s="28"/>
      <c r="BX1275" s="28"/>
      <c r="CC1275" s="193"/>
      <c r="CE1275" s="28"/>
      <c r="CF1275" s="28"/>
      <c r="CG1275" s="28"/>
      <c r="CL1275" s="193"/>
      <c r="CN1275" s="28"/>
      <c r="CO1275" s="28"/>
      <c r="CP1275" s="28"/>
      <c r="CU1275" s="193"/>
      <c r="CW1275" s="28"/>
      <c r="CX1275" s="28"/>
      <c r="CY1275" s="28"/>
      <c r="DD1275" s="193"/>
      <c r="DF1275" s="28"/>
      <c r="DG1275" s="28"/>
      <c r="DH1275" s="28"/>
      <c r="DM1275" s="193"/>
      <c r="DO1275" s="28"/>
      <c r="DP1275" s="28"/>
      <c r="DQ1275" s="28"/>
      <c r="DV1275" s="193"/>
      <c r="DX1275" s="28"/>
      <c r="DY1275" s="28"/>
      <c r="DZ1275" s="28"/>
      <c r="EE1275" s="193"/>
      <c r="EG1275" s="28"/>
      <c r="EH1275" s="28"/>
      <c r="EI1275" s="28"/>
      <c r="EN1275" s="193"/>
      <c r="EP1275" s="28"/>
      <c r="EQ1275" s="28"/>
      <c r="ER1275" s="28"/>
      <c r="EW1275" s="193"/>
      <c r="EY1275" s="28"/>
      <c r="EZ1275" s="28"/>
      <c r="FA1275" s="28"/>
      <c r="FF1275" s="193"/>
      <c r="FH1275" s="28"/>
      <c r="FI1275" s="28"/>
      <c r="FJ1275" s="28"/>
      <c r="FO1275" s="193"/>
      <c r="FQ1275" s="28"/>
      <c r="FR1275" s="28"/>
      <c r="FS1275" s="28"/>
      <c r="FX1275" s="193"/>
      <c r="FZ1275" s="28"/>
      <c r="GA1275" s="28"/>
      <c r="GB1275" s="28"/>
      <c r="GG1275" s="193"/>
      <c r="GI1275" s="28"/>
      <c r="GJ1275" s="28"/>
      <c r="GK1275" s="28"/>
      <c r="GP1275" s="193"/>
      <c r="GR1275" s="28"/>
      <c r="GS1275" s="28"/>
      <c r="GT1275" s="28"/>
      <c r="GY1275" s="193"/>
      <c r="HA1275" s="28"/>
      <c r="HB1275" s="28"/>
      <c r="HC1275" s="28"/>
      <c r="HH1275" s="193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5" t="s">
        <v>3123</v>
      </c>
      <c r="B1276" s="39"/>
      <c r="C1276" s="39"/>
      <c r="D1276" s="376" t="s">
        <v>129</v>
      </c>
      <c r="E1276" s="50">
        <f>COUNTIF($A$712:$BAG$785,A1276)</f>
        <v>0</v>
      </c>
      <c r="F1276" s="279">
        <f>SUM(G1276:K1276)</f>
        <v>0</v>
      </c>
      <c r="N1276" s="28"/>
      <c r="R1276" s="193"/>
      <c r="T1276" s="28"/>
      <c r="U1276" s="28"/>
      <c r="V1276" s="28"/>
      <c r="AA1276" s="193"/>
      <c r="AC1276" s="28"/>
      <c r="AD1276" s="28"/>
      <c r="AE1276" s="28"/>
      <c r="AJ1276" s="193"/>
      <c r="AL1276" s="28"/>
      <c r="AM1276" s="28"/>
      <c r="AN1276" s="28"/>
      <c r="AS1276" s="193"/>
      <c r="AU1276" s="28"/>
      <c r="AV1276" s="28"/>
      <c r="AW1276" s="28"/>
      <c r="BB1276" s="193"/>
      <c r="BD1276" s="28"/>
      <c r="BE1276" s="28"/>
      <c r="BF1276" s="28"/>
      <c r="BK1276" s="193"/>
      <c r="BM1276" s="28"/>
      <c r="BN1276" s="28"/>
      <c r="BO1276" s="28"/>
      <c r="BT1276" s="193"/>
      <c r="BV1276" s="28"/>
      <c r="BW1276" s="28"/>
      <c r="BX1276" s="28"/>
      <c r="CC1276" s="193"/>
      <c r="CE1276" s="28"/>
      <c r="CF1276" s="28"/>
      <c r="CG1276" s="28"/>
      <c r="CL1276" s="193"/>
      <c r="CN1276" s="28"/>
      <c r="CO1276" s="28"/>
      <c r="CP1276" s="28"/>
      <c r="CU1276" s="193"/>
      <c r="CW1276" s="28"/>
      <c r="CX1276" s="28"/>
      <c r="CY1276" s="28"/>
      <c r="DD1276" s="193"/>
      <c r="DF1276" s="28"/>
      <c r="DG1276" s="28"/>
      <c r="DH1276" s="28"/>
      <c r="DM1276" s="193"/>
      <c r="DO1276" s="28"/>
      <c r="DP1276" s="28"/>
      <c r="DQ1276" s="28"/>
      <c r="DV1276" s="193"/>
      <c r="DX1276" s="28"/>
      <c r="DY1276" s="28"/>
      <c r="DZ1276" s="28"/>
      <c r="EE1276" s="193"/>
      <c r="EG1276" s="28"/>
      <c r="EH1276" s="28"/>
      <c r="EI1276" s="28"/>
      <c r="EN1276" s="193"/>
      <c r="EP1276" s="28"/>
      <c r="EQ1276" s="28"/>
      <c r="ER1276" s="28"/>
      <c r="EW1276" s="193"/>
      <c r="EY1276" s="28"/>
      <c r="EZ1276" s="28"/>
      <c r="FA1276" s="28"/>
      <c r="FF1276" s="193"/>
      <c r="FH1276" s="28"/>
      <c r="FI1276" s="28"/>
      <c r="FJ1276" s="28"/>
      <c r="FO1276" s="193"/>
      <c r="FQ1276" s="28"/>
      <c r="FR1276" s="28"/>
      <c r="FS1276" s="28"/>
      <c r="FX1276" s="193"/>
      <c r="FZ1276" s="28"/>
      <c r="GA1276" s="28"/>
      <c r="GB1276" s="28"/>
      <c r="GG1276" s="193"/>
      <c r="GI1276" s="28"/>
      <c r="GJ1276" s="28"/>
      <c r="GK1276" s="28"/>
      <c r="GP1276" s="193"/>
      <c r="GR1276" s="28"/>
      <c r="GS1276" s="28"/>
      <c r="GT1276" s="28"/>
      <c r="GY1276" s="193"/>
      <c r="HA1276" s="28"/>
      <c r="HB1276" s="28"/>
      <c r="HC1276" s="28"/>
      <c r="HH1276" s="193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.75">
      <c r="A1277" s="205" t="s">
        <v>2765</v>
      </c>
      <c r="B1277" s="375"/>
      <c r="C1277" s="375"/>
      <c r="D1277" s="376" t="s">
        <v>129</v>
      </c>
      <c r="E1277" s="50">
        <f>COUNTIF($A$712:$BAG$785,A1277)</f>
        <v>0</v>
      </c>
      <c r="F1277" s="279">
        <f>SUM(G1277:K1277)</f>
        <v>0</v>
      </c>
      <c r="H1277" s="402"/>
      <c r="I1277" s="402"/>
      <c r="N1277" s="28"/>
      <c r="R1277" s="193"/>
      <c r="T1277" s="28"/>
      <c r="U1277" s="28"/>
      <c r="V1277" s="28"/>
      <c r="AA1277" s="193"/>
      <c r="AC1277" s="28"/>
      <c r="AD1277" s="28"/>
      <c r="AE1277" s="28"/>
      <c r="AJ1277" s="193"/>
      <c r="AL1277" s="28"/>
      <c r="AM1277" s="28"/>
      <c r="AN1277" s="28"/>
      <c r="AS1277" s="193"/>
      <c r="AU1277" s="28"/>
      <c r="AV1277" s="28"/>
      <c r="AW1277" s="28"/>
      <c r="BB1277" s="193"/>
      <c r="BD1277" s="28"/>
      <c r="BE1277" s="28"/>
      <c r="BF1277" s="28"/>
      <c r="BK1277" s="193"/>
      <c r="BM1277" s="28"/>
      <c r="BN1277" s="28"/>
      <c r="BO1277" s="28"/>
      <c r="BT1277" s="193"/>
      <c r="BV1277" s="28"/>
      <c r="BW1277" s="28"/>
      <c r="BX1277" s="28"/>
      <c r="CC1277" s="193"/>
      <c r="CE1277" s="28"/>
      <c r="CF1277" s="28"/>
      <c r="CG1277" s="28"/>
      <c r="CL1277" s="193"/>
      <c r="CN1277" s="28"/>
      <c r="CO1277" s="28"/>
      <c r="CP1277" s="28"/>
      <c r="CU1277" s="193"/>
      <c r="CW1277" s="28"/>
      <c r="CX1277" s="28"/>
      <c r="CY1277" s="28"/>
      <c r="DD1277" s="193"/>
      <c r="DF1277" s="28"/>
      <c r="DG1277" s="28"/>
      <c r="DH1277" s="28"/>
      <c r="DM1277" s="193"/>
      <c r="DO1277" s="28"/>
      <c r="DP1277" s="28"/>
      <c r="DQ1277" s="28"/>
      <c r="DV1277" s="193"/>
      <c r="DX1277" s="28"/>
      <c r="DY1277" s="28"/>
      <c r="DZ1277" s="28"/>
      <c r="EE1277" s="193"/>
      <c r="EG1277" s="28"/>
      <c r="EH1277" s="28"/>
      <c r="EI1277" s="28"/>
      <c r="EN1277" s="193"/>
      <c r="EP1277" s="28"/>
      <c r="EQ1277" s="28"/>
      <c r="ER1277" s="28"/>
      <c r="EW1277" s="193"/>
      <c r="EY1277" s="28"/>
      <c r="EZ1277" s="28"/>
      <c r="FA1277" s="28"/>
      <c r="FF1277" s="193"/>
      <c r="FH1277" s="28"/>
      <c r="FI1277" s="28"/>
      <c r="FJ1277" s="28"/>
      <c r="FO1277" s="193"/>
      <c r="FQ1277" s="28"/>
      <c r="FR1277" s="28"/>
      <c r="FS1277" s="28"/>
      <c r="FX1277" s="193"/>
      <c r="FZ1277" s="28"/>
      <c r="GA1277" s="28"/>
      <c r="GB1277" s="28"/>
      <c r="GG1277" s="193"/>
      <c r="GI1277" s="28"/>
      <c r="GJ1277" s="28"/>
      <c r="GK1277" s="28"/>
      <c r="GP1277" s="193"/>
      <c r="GR1277" s="28"/>
      <c r="GS1277" s="28"/>
      <c r="GT1277" s="28"/>
      <c r="GY1277" s="193"/>
      <c r="HA1277" s="28"/>
      <c r="HB1277" s="28"/>
      <c r="HC1277" s="28"/>
      <c r="HH1277" s="193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218" t="s">
        <v>3032</v>
      </c>
      <c r="B1278" s="375"/>
      <c r="C1278" s="375"/>
      <c r="D1278" s="376" t="s">
        <v>129</v>
      </c>
      <c r="E1278" s="50">
        <f>COUNTIF($A$712:$BAG$785,A1278)</f>
        <v>0</v>
      </c>
      <c r="F1278" s="279">
        <f>SUM(G1278:K1278)</f>
        <v>0</v>
      </c>
      <c r="N1278" s="28"/>
      <c r="R1278" s="193"/>
      <c r="T1278" s="28"/>
      <c r="U1278" s="28"/>
      <c r="V1278" s="28"/>
      <c r="AA1278" s="193"/>
      <c r="AC1278" s="28"/>
      <c r="AD1278" s="28"/>
      <c r="AE1278" s="28"/>
      <c r="AJ1278" s="193"/>
      <c r="AL1278" s="28"/>
      <c r="AM1278" s="28"/>
      <c r="AN1278" s="28"/>
      <c r="AS1278" s="193"/>
      <c r="AU1278" s="28"/>
      <c r="AV1278" s="28"/>
      <c r="AW1278" s="28"/>
      <c r="BB1278" s="193"/>
      <c r="BD1278" s="28"/>
      <c r="BE1278" s="28"/>
      <c r="BF1278" s="28"/>
      <c r="BK1278" s="193"/>
      <c r="BM1278" s="28"/>
      <c r="BN1278" s="28"/>
      <c r="BO1278" s="28"/>
      <c r="BT1278" s="193"/>
      <c r="BV1278" s="28"/>
      <c r="BW1278" s="28"/>
      <c r="BX1278" s="28"/>
      <c r="CC1278" s="193"/>
      <c r="CE1278" s="28"/>
      <c r="CF1278" s="28"/>
      <c r="CG1278" s="28"/>
      <c r="CL1278" s="193"/>
      <c r="CN1278" s="28"/>
      <c r="CO1278" s="28"/>
      <c r="CP1278" s="28"/>
      <c r="CU1278" s="193"/>
      <c r="CW1278" s="28"/>
      <c r="CX1278" s="28"/>
      <c r="CY1278" s="28"/>
      <c r="DD1278" s="193"/>
      <c r="DF1278" s="28"/>
      <c r="DG1278" s="28"/>
      <c r="DH1278" s="28"/>
      <c r="DM1278" s="193"/>
      <c r="DO1278" s="28"/>
      <c r="DP1278" s="28"/>
      <c r="DQ1278" s="28"/>
      <c r="DV1278" s="193"/>
      <c r="DX1278" s="28"/>
      <c r="DY1278" s="28"/>
      <c r="DZ1278" s="28"/>
      <c r="EE1278" s="193"/>
      <c r="EG1278" s="28"/>
      <c r="EH1278" s="28"/>
      <c r="EI1278" s="28"/>
      <c r="EN1278" s="193"/>
      <c r="EP1278" s="28"/>
      <c r="EQ1278" s="28"/>
      <c r="ER1278" s="28"/>
      <c r="EW1278" s="193"/>
      <c r="EY1278" s="28"/>
      <c r="EZ1278" s="28"/>
      <c r="FA1278" s="28"/>
      <c r="FF1278" s="193"/>
      <c r="FH1278" s="28"/>
      <c r="FI1278" s="28"/>
      <c r="FJ1278" s="28"/>
      <c r="FO1278" s="193"/>
      <c r="FQ1278" s="28"/>
      <c r="FR1278" s="28"/>
      <c r="FS1278" s="28"/>
      <c r="FX1278" s="193"/>
      <c r="FZ1278" s="28"/>
      <c r="GA1278" s="28"/>
      <c r="GB1278" s="28"/>
      <c r="GG1278" s="193"/>
      <c r="GI1278" s="28"/>
      <c r="GJ1278" s="28"/>
      <c r="GK1278" s="28"/>
      <c r="GP1278" s="193"/>
      <c r="GR1278" s="28"/>
      <c r="GS1278" s="28"/>
      <c r="GT1278" s="28"/>
      <c r="GY1278" s="193"/>
      <c r="HA1278" s="28"/>
      <c r="HB1278" s="28"/>
      <c r="HC1278" s="28"/>
      <c r="HH1278" s="193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205" t="s">
        <v>3120</v>
      </c>
      <c r="B1279" s="378"/>
      <c r="C1279" s="378"/>
      <c r="D1279" s="376" t="s">
        <v>129</v>
      </c>
      <c r="E1279" s="50">
        <f>COUNTIF($A$712:$BAG$785,A1279)</f>
        <v>0</v>
      </c>
      <c r="F1279" s="279">
        <f>SUM(G1279:K1279)</f>
        <v>0</v>
      </c>
      <c r="N1279" s="28"/>
      <c r="R1279" s="193"/>
      <c r="T1279" s="28"/>
      <c r="U1279" s="28"/>
      <c r="V1279" s="28"/>
      <c r="AA1279" s="193"/>
      <c r="AC1279" s="28"/>
      <c r="AD1279" s="28"/>
      <c r="AE1279" s="28"/>
      <c r="AJ1279" s="193"/>
      <c r="AL1279" s="28"/>
      <c r="AM1279" s="28"/>
      <c r="AN1279" s="28"/>
      <c r="AS1279" s="193"/>
      <c r="AU1279" s="28"/>
      <c r="AV1279" s="28"/>
      <c r="AW1279" s="28"/>
      <c r="BB1279" s="193"/>
      <c r="BD1279" s="28"/>
      <c r="BE1279" s="28"/>
      <c r="BF1279" s="28"/>
      <c r="BK1279" s="193"/>
      <c r="BM1279" s="28"/>
      <c r="BN1279" s="28"/>
      <c r="BO1279" s="28"/>
      <c r="BT1279" s="193"/>
      <c r="BV1279" s="28"/>
      <c r="BW1279" s="28"/>
      <c r="BX1279" s="28"/>
      <c r="CC1279" s="193"/>
      <c r="CE1279" s="28"/>
      <c r="CF1279" s="28"/>
      <c r="CG1279" s="28"/>
      <c r="CL1279" s="193"/>
      <c r="CN1279" s="28"/>
      <c r="CO1279" s="28"/>
      <c r="CP1279" s="28"/>
      <c r="CU1279" s="193"/>
      <c r="CW1279" s="28"/>
      <c r="CX1279" s="28"/>
      <c r="CY1279" s="28"/>
      <c r="DD1279" s="193"/>
      <c r="DF1279" s="28"/>
      <c r="DG1279" s="28"/>
      <c r="DH1279" s="28"/>
      <c r="DM1279" s="193"/>
      <c r="DO1279" s="28"/>
      <c r="DP1279" s="28"/>
      <c r="DQ1279" s="28"/>
      <c r="DV1279" s="193"/>
      <c r="DX1279" s="28"/>
      <c r="DY1279" s="28"/>
      <c r="DZ1279" s="28"/>
      <c r="EE1279" s="193"/>
      <c r="EG1279" s="28"/>
      <c r="EH1279" s="28"/>
      <c r="EI1279" s="28"/>
      <c r="EN1279" s="193"/>
      <c r="EP1279" s="28"/>
      <c r="EQ1279" s="28"/>
      <c r="ER1279" s="28"/>
      <c r="EW1279" s="193"/>
      <c r="EY1279" s="28"/>
      <c r="EZ1279" s="28"/>
      <c r="FA1279" s="28"/>
      <c r="FF1279" s="193"/>
      <c r="FH1279" s="28"/>
      <c r="FI1279" s="28"/>
      <c r="FJ1279" s="28"/>
      <c r="FO1279" s="193"/>
      <c r="FQ1279" s="28"/>
      <c r="FR1279" s="28"/>
      <c r="FS1279" s="28"/>
      <c r="FX1279" s="193"/>
      <c r="FZ1279" s="28"/>
      <c r="GA1279" s="28"/>
      <c r="GB1279" s="28"/>
      <c r="GG1279" s="193"/>
      <c r="GI1279" s="28"/>
      <c r="GJ1279" s="28"/>
      <c r="GK1279" s="28"/>
      <c r="GP1279" s="193"/>
      <c r="GR1279" s="28"/>
      <c r="GS1279" s="28"/>
      <c r="GT1279" s="28"/>
      <c r="GY1279" s="193"/>
      <c r="HA1279" s="28"/>
      <c r="HB1279" s="28"/>
      <c r="HC1279" s="28"/>
      <c r="HH1279" s="193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">
      <c r="A1280" s="311" t="s">
        <v>1176</v>
      </c>
      <c r="B1280" s="378"/>
      <c r="C1280" s="378"/>
      <c r="D1280" s="376" t="s">
        <v>129</v>
      </c>
      <c r="E1280" s="50">
        <f>COUNTIF($A$712:$BAG$785,A1280)</f>
        <v>0</v>
      </c>
      <c r="F1280" s="279">
        <f>SUM(G1280:K1280)</f>
        <v>0</v>
      </c>
      <c r="H1280" s="396"/>
      <c r="N1280" s="28"/>
      <c r="R1280" s="193"/>
      <c r="T1280" s="28"/>
      <c r="U1280" s="28"/>
      <c r="V1280" s="28"/>
      <c r="AA1280" s="193"/>
      <c r="AC1280" s="28"/>
      <c r="AD1280" s="28"/>
      <c r="AE1280" s="28"/>
      <c r="AJ1280" s="193"/>
      <c r="AL1280" s="28"/>
      <c r="AM1280" s="28"/>
      <c r="AN1280" s="28"/>
      <c r="AS1280" s="193"/>
      <c r="AU1280" s="28"/>
      <c r="AV1280" s="28"/>
      <c r="AW1280" s="28"/>
      <c r="BB1280" s="193"/>
      <c r="BD1280" s="28"/>
      <c r="BE1280" s="28"/>
      <c r="BF1280" s="28"/>
      <c r="BK1280" s="193"/>
      <c r="BM1280" s="28"/>
      <c r="BN1280" s="28"/>
      <c r="BO1280" s="28"/>
      <c r="BT1280" s="193"/>
      <c r="BV1280" s="28"/>
      <c r="BW1280" s="28"/>
      <c r="BX1280" s="28"/>
      <c r="CC1280" s="193"/>
      <c r="CE1280" s="28"/>
      <c r="CF1280" s="28"/>
      <c r="CG1280" s="28"/>
      <c r="CL1280" s="193"/>
      <c r="CN1280" s="28"/>
      <c r="CO1280" s="28"/>
      <c r="CP1280" s="28"/>
      <c r="CU1280" s="193"/>
      <c r="CW1280" s="28"/>
      <c r="CX1280" s="28"/>
      <c r="CY1280" s="28"/>
      <c r="DD1280" s="193"/>
      <c r="DF1280" s="28"/>
      <c r="DG1280" s="28"/>
      <c r="DH1280" s="28"/>
      <c r="DM1280" s="193"/>
      <c r="DO1280" s="28"/>
      <c r="DP1280" s="28"/>
      <c r="DQ1280" s="28"/>
      <c r="DV1280" s="193"/>
      <c r="DX1280" s="28"/>
      <c r="DY1280" s="28"/>
      <c r="DZ1280" s="28"/>
      <c r="EE1280" s="193"/>
      <c r="EG1280" s="28"/>
      <c r="EH1280" s="28"/>
      <c r="EI1280" s="28"/>
      <c r="EN1280" s="193"/>
      <c r="EP1280" s="28"/>
      <c r="EQ1280" s="28"/>
      <c r="ER1280" s="28"/>
      <c r="EW1280" s="193"/>
      <c r="EY1280" s="28"/>
      <c r="EZ1280" s="28"/>
      <c r="FA1280" s="28"/>
      <c r="FF1280" s="193"/>
      <c r="FH1280" s="28"/>
      <c r="FI1280" s="28"/>
      <c r="FJ1280" s="28"/>
      <c r="FO1280" s="193"/>
      <c r="FQ1280" s="28"/>
      <c r="FR1280" s="28"/>
      <c r="FS1280" s="28"/>
      <c r="FX1280" s="193"/>
      <c r="FZ1280" s="28"/>
      <c r="GA1280" s="28"/>
      <c r="GB1280" s="28"/>
      <c r="GG1280" s="193"/>
      <c r="GI1280" s="28"/>
      <c r="GJ1280" s="28"/>
      <c r="GK1280" s="28"/>
      <c r="GP1280" s="193"/>
      <c r="GR1280" s="28"/>
      <c r="GS1280" s="28"/>
      <c r="GT1280" s="28"/>
      <c r="GY1280" s="193"/>
      <c r="HA1280" s="28"/>
      <c r="HB1280" s="28"/>
      <c r="HC1280" s="28"/>
      <c r="HH1280" s="193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205" t="s">
        <v>3118</v>
      </c>
      <c r="B1281" s="28"/>
      <c r="C1281" s="378"/>
      <c r="D1281" s="376" t="s">
        <v>129</v>
      </c>
      <c r="E1281" s="50">
        <f>COUNTIF($A$712:$BAG$785,A1281)</f>
        <v>0</v>
      </c>
      <c r="F1281" s="279">
        <f>SUM(G1281:K1281)</f>
        <v>0</v>
      </c>
      <c r="N1281" s="28"/>
      <c r="R1281" s="193"/>
      <c r="T1281" s="28"/>
      <c r="U1281" s="28"/>
      <c r="V1281" s="28"/>
      <c r="AA1281" s="193"/>
      <c r="AC1281" s="28"/>
      <c r="AD1281" s="28"/>
      <c r="AE1281" s="28"/>
      <c r="AJ1281" s="193"/>
      <c r="AL1281" s="28"/>
      <c r="AM1281" s="28"/>
      <c r="AN1281" s="28"/>
      <c r="AS1281" s="193"/>
      <c r="AU1281" s="28"/>
      <c r="AV1281" s="28"/>
      <c r="AW1281" s="28"/>
      <c r="BB1281" s="193"/>
      <c r="BD1281" s="28"/>
      <c r="BE1281" s="28"/>
      <c r="BF1281" s="28"/>
      <c r="BK1281" s="193"/>
      <c r="BM1281" s="28"/>
      <c r="BN1281" s="28"/>
      <c r="BO1281" s="28"/>
      <c r="BT1281" s="193"/>
      <c r="BV1281" s="28"/>
      <c r="BW1281" s="28"/>
      <c r="BX1281" s="28"/>
      <c r="CC1281" s="193"/>
      <c r="CE1281" s="28"/>
      <c r="CF1281" s="28"/>
      <c r="CG1281" s="28"/>
      <c r="CL1281" s="193"/>
      <c r="CN1281" s="28"/>
      <c r="CO1281" s="28"/>
      <c r="CP1281" s="28"/>
      <c r="CU1281" s="193"/>
      <c r="CW1281" s="28"/>
      <c r="CX1281" s="28"/>
      <c r="CY1281" s="28"/>
      <c r="DD1281" s="193"/>
      <c r="DF1281" s="28"/>
      <c r="DG1281" s="28"/>
      <c r="DH1281" s="28"/>
      <c r="DM1281" s="193"/>
      <c r="DO1281" s="28"/>
      <c r="DP1281" s="28"/>
      <c r="DQ1281" s="28"/>
      <c r="DV1281" s="193"/>
      <c r="DX1281" s="28"/>
      <c r="DY1281" s="28"/>
      <c r="DZ1281" s="28"/>
      <c r="EE1281" s="193"/>
      <c r="EG1281" s="28"/>
      <c r="EH1281" s="28"/>
      <c r="EI1281" s="28"/>
      <c r="EN1281" s="193"/>
      <c r="EP1281" s="28"/>
      <c r="EQ1281" s="28"/>
      <c r="ER1281" s="28"/>
      <c r="EW1281" s="193"/>
      <c r="EY1281" s="28"/>
      <c r="EZ1281" s="28"/>
      <c r="FA1281" s="28"/>
      <c r="FF1281" s="193"/>
      <c r="FH1281" s="28"/>
      <c r="FI1281" s="28"/>
      <c r="FJ1281" s="28"/>
      <c r="FO1281" s="193"/>
      <c r="FQ1281" s="28"/>
      <c r="FR1281" s="28"/>
      <c r="FS1281" s="28"/>
      <c r="FX1281" s="193"/>
      <c r="FZ1281" s="28"/>
      <c r="GA1281" s="28"/>
      <c r="GB1281" s="28"/>
      <c r="GG1281" s="193"/>
      <c r="GI1281" s="28"/>
      <c r="GJ1281" s="28"/>
      <c r="GK1281" s="28"/>
      <c r="GP1281" s="193"/>
      <c r="GR1281" s="28"/>
      <c r="GS1281" s="28"/>
      <c r="GT1281" s="28"/>
      <c r="GY1281" s="193"/>
      <c r="HA1281" s="28"/>
      <c r="HB1281" s="28"/>
      <c r="HC1281" s="28"/>
      <c r="HH1281" s="193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">
      <c r="A1282" s="205" t="s">
        <v>2892</v>
      </c>
      <c r="B1282" s="28"/>
      <c r="C1282" s="271"/>
      <c r="D1282" s="376" t="s">
        <v>129</v>
      </c>
      <c r="E1282" s="50">
        <f>COUNTIF($A$712:$BAG$785,A1282)</f>
        <v>0</v>
      </c>
      <c r="F1282" s="279">
        <f>SUM(G1282:K1282)</f>
        <v>0</v>
      </c>
      <c r="N1282" s="28"/>
      <c r="R1282" s="193"/>
      <c r="T1282" s="28"/>
      <c r="U1282" s="28"/>
      <c r="V1282" s="28"/>
      <c r="AA1282" s="193"/>
      <c r="AC1282" s="28"/>
      <c r="AD1282" s="28"/>
      <c r="AE1282" s="28"/>
      <c r="AJ1282" s="193"/>
      <c r="AL1282" s="28"/>
      <c r="AM1282" s="28"/>
      <c r="AN1282" s="28"/>
      <c r="AS1282" s="193"/>
      <c r="AU1282" s="28"/>
      <c r="AV1282" s="28"/>
      <c r="AW1282" s="28"/>
      <c r="BB1282" s="193"/>
      <c r="BD1282" s="28"/>
      <c r="BE1282" s="28"/>
      <c r="BF1282" s="28"/>
      <c r="BK1282" s="193"/>
      <c r="BM1282" s="28"/>
      <c r="BN1282" s="28"/>
      <c r="BO1282" s="28"/>
      <c r="BT1282" s="193"/>
      <c r="BV1282" s="28"/>
      <c r="BW1282" s="28"/>
      <c r="BX1282" s="28"/>
      <c r="CC1282" s="193"/>
      <c r="CE1282" s="28"/>
      <c r="CF1282" s="28"/>
      <c r="CG1282" s="28"/>
      <c r="CL1282" s="193"/>
      <c r="CN1282" s="28"/>
      <c r="CO1282" s="28"/>
      <c r="CP1282" s="28"/>
      <c r="CU1282" s="193"/>
      <c r="CW1282" s="28"/>
      <c r="CX1282" s="28"/>
      <c r="CY1282" s="28"/>
      <c r="DD1282" s="193"/>
      <c r="DF1282" s="28"/>
      <c r="DG1282" s="28"/>
      <c r="DH1282" s="28"/>
      <c r="DM1282" s="193"/>
      <c r="DO1282" s="28"/>
      <c r="DP1282" s="28"/>
      <c r="DQ1282" s="28"/>
      <c r="DV1282" s="193"/>
      <c r="DX1282" s="28"/>
      <c r="DY1282" s="28"/>
      <c r="DZ1282" s="28"/>
      <c r="EE1282" s="193"/>
      <c r="EG1282" s="28"/>
      <c r="EH1282" s="28"/>
      <c r="EI1282" s="28"/>
      <c r="EN1282" s="193"/>
      <c r="EP1282" s="28"/>
      <c r="EQ1282" s="28"/>
      <c r="ER1282" s="28"/>
      <c r="EW1282" s="193"/>
      <c r="EY1282" s="28"/>
      <c r="EZ1282" s="28"/>
      <c r="FA1282" s="28"/>
      <c r="FF1282" s="193"/>
      <c r="FH1282" s="28"/>
      <c r="FI1282" s="28"/>
      <c r="FJ1282" s="28"/>
      <c r="FO1282" s="193"/>
      <c r="FQ1282" s="28"/>
      <c r="FR1282" s="28"/>
      <c r="FS1282" s="28"/>
      <c r="FX1282" s="193"/>
      <c r="FZ1282" s="28"/>
      <c r="GA1282" s="28"/>
      <c r="GB1282" s="28"/>
      <c r="GG1282" s="193"/>
      <c r="GI1282" s="28"/>
      <c r="GJ1282" s="28"/>
      <c r="GK1282" s="28"/>
      <c r="GP1282" s="193"/>
      <c r="GR1282" s="28"/>
      <c r="GS1282" s="28"/>
      <c r="GT1282" s="28"/>
      <c r="GY1282" s="193"/>
      <c r="HA1282" s="28"/>
      <c r="HB1282" s="28"/>
      <c r="HC1282" s="28"/>
      <c r="HH1282" s="193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205" t="s">
        <v>3063</v>
      </c>
      <c r="B1283" s="28"/>
      <c r="C1283" s="271"/>
      <c r="D1283" s="376" t="s">
        <v>129</v>
      </c>
      <c r="E1283" s="50">
        <f>COUNTIF($A$712:$BAG$785,A1283)</f>
        <v>0</v>
      </c>
      <c r="F1283" s="279">
        <f>SUM(G1283:K1283)</f>
        <v>0</v>
      </c>
      <c r="J1283" s="402"/>
      <c r="K1283" s="402"/>
      <c r="N1283" s="28"/>
      <c r="R1283" s="193"/>
      <c r="T1283" s="28"/>
      <c r="U1283" s="28"/>
      <c r="V1283" s="28"/>
      <c r="AA1283" s="193"/>
      <c r="AC1283" s="28"/>
      <c r="AD1283" s="28"/>
      <c r="AE1283" s="28"/>
      <c r="AJ1283" s="193"/>
      <c r="AL1283" s="28"/>
      <c r="AM1283" s="28"/>
      <c r="AN1283" s="28"/>
      <c r="AS1283" s="193"/>
      <c r="AU1283" s="28"/>
      <c r="AV1283" s="28"/>
      <c r="AW1283" s="28"/>
      <c r="BB1283" s="193"/>
      <c r="BD1283" s="28"/>
      <c r="BE1283" s="28"/>
      <c r="BF1283" s="28"/>
      <c r="BK1283" s="193"/>
      <c r="BM1283" s="28"/>
      <c r="BN1283" s="28"/>
      <c r="BO1283" s="28"/>
      <c r="BT1283" s="193"/>
      <c r="BV1283" s="28"/>
      <c r="BW1283" s="28"/>
      <c r="BX1283" s="28"/>
      <c r="CC1283" s="193"/>
      <c r="CE1283" s="28"/>
      <c r="CF1283" s="28"/>
      <c r="CG1283" s="28"/>
      <c r="CL1283" s="193"/>
      <c r="CN1283" s="28"/>
      <c r="CO1283" s="28"/>
      <c r="CP1283" s="28"/>
      <c r="CU1283" s="193"/>
      <c r="CW1283" s="28"/>
      <c r="CX1283" s="28"/>
      <c r="CY1283" s="28"/>
      <c r="DD1283" s="193"/>
      <c r="DF1283" s="28"/>
      <c r="DG1283" s="28"/>
      <c r="DH1283" s="28"/>
      <c r="DM1283" s="193"/>
      <c r="DO1283" s="28"/>
      <c r="DP1283" s="28"/>
      <c r="DQ1283" s="28"/>
      <c r="DV1283" s="193"/>
      <c r="DX1283" s="28"/>
      <c r="DY1283" s="28"/>
      <c r="DZ1283" s="28"/>
      <c r="EE1283" s="193"/>
      <c r="EG1283" s="28"/>
      <c r="EH1283" s="28"/>
      <c r="EI1283" s="28"/>
      <c r="EN1283" s="193"/>
      <c r="EP1283" s="28"/>
      <c r="EQ1283" s="28"/>
      <c r="ER1283" s="28"/>
      <c r="EW1283" s="193"/>
      <c r="EY1283" s="28"/>
      <c r="EZ1283" s="28"/>
      <c r="FA1283" s="28"/>
      <c r="FF1283" s="193"/>
      <c r="FH1283" s="28"/>
      <c r="FI1283" s="28"/>
      <c r="FJ1283" s="28"/>
      <c r="FO1283" s="193"/>
      <c r="FQ1283" s="28"/>
      <c r="FR1283" s="28"/>
      <c r="FS1283" s="28"/>
      <c r="FX1283" s="193"/>
      <c r="FZ1283" s="28"/>
      <c r="GA1283" s="28"/>
      <c r="GB1283" s="28"/>
      <c r="GG1283" s="193"/>
      <c r="GI1283" s="28"/>
      <c r="GJ1283" s="28"/>
      <c r="GK1283" s="28"/>
      <c r="GP1283" s="193"/>
      <c r="GR1283" s="28"/>
      <c r="GS1283" s="28"/>
      <c r="GT1283" s="28"/>
      <c r="GY1283" s="193"/>
      <c r="HA1283" s="28"/>
      <c r="HB1283" s="28"/>
      <c r="HC1283" s="28"/>
      <c r="HH1283" s="193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.75">
      <c r="A1284" s="311" t="s">
        <v>1132</v>
      </c>
      <c r="B1284" s="375"/>
      <c r="C1284" s="375"/>
      <c r="D1284" s="376" t="s">
        <v>140</v>
      </c>
      <c r="E1284" s="50">
        <f>COUNTIF($A$712:$BAG$785,A1284)</f>
        <v>20</v>
      </c>
      <c r="F1284" s="279">
        <f>SUM(G1284:K1284)</f>
        <v>0</v>
      </c>
      <c r="J1284" s="402"/>
      <c r="K1284" s="39"/>
      <c r="N1284" s="28"/>
      <c r="R1284" s="193"/>
      <c r="T1284" s="28"/>
      <c r="U1284" s="28"/>
      <c r="V1284" s="28"/>
      <c r="AA1284" s="193"/>
      <c r="AC1284" s="28"/>
      <c r="AD1284" s="28"/>
      <c r="AE1284" s="28"/>
      <c r="AJ1284" s="193"/>
      <c r="AL1284" s="28"/>
      <c r="AM1284" s="28"/>
      <c r="AN1284" s="28"/>
      <c r="AS1284" s="193"/>
      <c r="AU1284" s="28"/>
      <c r="AV1284" s="28"/>
      <c r="AW1284" s="28"/>
      <c r="BB1284" s="193"/>
      <c r="BD1284" s="28"/>
      <c r="BE1284" s="28"/>
      <c r="BF1284" s="28"/>
      <c r="BK1284" s="193"/>
      <c r="BM1284" s="28"/>
      <c r="BN1284" s="28"/>
      <c r="BO1284" s="28"/>
      <c r="BT1284" s="193"/>
      <c r="BV1284" s="28"/>
      <c r="BW1284" s="28"/>
      <c r="BX1284" s="28"/>
      <c r="CC1284" s="193"/>
      <c r="CE1284" s="28"/>
      <c r="CF1284" s="28"/>
      <c r="CG1284" s="28"/>
      <c r="CL1284" s="193"/>
      <c r="CN1284" s="28"/>
      <c r="CO1284" s="28"/>
      <c r="CP1284" s="28"/>
      <c r="CU1284" s="193"/>
      <c r="CW1284" s="28"/>
      <c r="CX1284" s="28"/>
      <c r="CY1284" s="28"/>
      <c r="DD1284" s="193"/>
      <c r="DF1284" s="28"/>
      <c r="DG1284" s="28"/>
      <c r="DH1284" s="28"/>
      <c r="DM1284" s="193"/>
      <c r="DO1284" s="28"/>
      <c r="DP1284" s="28"/>
      <c r="DQ1284" s="28"/>
      <c r="DV1284" s="193"/>
      <c r="DX1284" s="28"/>
      <c r="DY1284" s="28"/>
      <c r="DZ1284" s="28"/>
      <c r="EE1284" s="193"/>
      <c r="EG1284" s="28"/>
      <c r="EH1284" s="28"/>
      <c r="EI1284" s="28"/>
      <c r="EN1284" s="193"/>
      <c r="EP1284" s="28"/>
      <c r="EQ1284" s="28"/>
      <c r="ER1284" s="28"/>
      <c r="EW1284" s="193"/>
      <c r="EY1284" s="28"/>
      <c r="EZ1284" s="28"/>
      <c r="FA1284" s="28"/>
      <c r="FF1284" s="193"/>
      <c r="FH1284" s="28"/>
      <c r="FI1284" s="28"/>
      <c r="FJ1284" s="28"/>
      <c r="FO1284" s="193"/>
      <c r="FQ1284" s="28"/>
      <c r="FR1284" s="28"/>
      <c r="FS1284" s="28"/>
      <c r="FX1284" s="193"/>
      <c r="FZ1284" s="28"/>
      <c r="GA1284" s="28"/>
      <c r="GB1284" s="28"/>
      <c r="GG1284" s="193"/>
      <c r="GI1284" s="28"/>
      <c r="GJ1284" s="28"/>
      <c r="GK1284" s="28"/>
      <c r="GP1284" s="193"/>
      <c r="GR1284" s="28"/>
      <c r="GS1284" s="28"/>
      <c r="GT1284" s="28"/>
      <c r="GY1284" s="193"/>
      <c r="HA1284" s="28"/>
      <c r="HB1284" s="28"/>
      <c r="HC1284" s="28"/>
      <c r="HH1284" s="193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.75">
      <c r="A1285" s="311" t="s">
        <v>618</v>
      </c>
      <c r="B1285" s="274"/>
      <c r="C1285" s="375"/>
      <c r="D1285" s="376" t="s">
        <v>137</v>
      </c>
      <c r="E1285" s="50">
        <f>COUNTIF($A$712:$BAG$785,A1285)</f>
        <v>2</v>
      </c>
      <c r="F1285" s="279">
        <f>SUM(G1285:K1285)</f>
        <v>0</v>
      </c>
      <c r="N1285" s="28"/>
      <c r="R1285" s="193"/>
      <c r="T1285" s="28"/>
      <c r="U1285" s="28"/>
      <c r="V1285" s="28"/>
      <c r="AA1285" s="193"/>
      <c r="AC1285" s="28"/>
      <c r="AD1285" s="28"/>
      <c r="AE1285" s="28"/>
      <c r="AJ1285" s="193"/>
      <c r="AL1285" s="28"/>
      <c r="AM1285" s="28"/>
      <c r="AN1285" s="28"/>
      <c r="AS1285" s="193"/>
      <c r="AU1285" s="28"/>
      <c r="AV1285" s="28"/>
      <c r="AW1285" s="28"/>
      <c r="BB1285" s="193"/>
      <c r="BD1285" s="28"/>
      <c r="BE1285" s="28"/>
      <c r="BF1285" s="28"/>
      <c r="BK1285" s="193"/>
      <c r="BM1285" s="28"/>
      <c r="BN1285" s="28"/>
      <c r="BO1285" s="28"/>
      <c r="BT1285" s="193"/>
      <c r="BV1285" s="28"/>
      <c r="BW1285" s="28"/>
      <c r="BX1285" s="28"/>
      <c r="CC1285" s="193"/>
      <c r="CE1285" s="28"/>
      <c r="CF1285" s="28"/>
      <c r="CG1285" s="28"/>
      <c r="CL1285" s="193"/>
      <c r="CN1285" s="28"/>
      <c r="CO1285" s="28"/>
      <c r="CP1285" s="28"/>
      <c r="CU1285" s="193"/>
      <c r="CW1285" s="28"/>
      <c r="CX1285" s="28"/>
      <c r="CY1285" s="28"/>
      <c r="DD1285" s="193"/>
      <c r="DF1285" s="28"/>
      <c r="DG1285" s="28"/>
      <c r="DH1285" s="28"/>
      <c r="DM1285" s="193"/>
      <c r="DO1285" s="28"/>
      <c r="DP1285" s="28"/>
      <c r="DQ1285" s="28"/>
      <c r="DV1285" s="193"/>
      <c r="DX1285" s="28"/>
      <c r="DY1285" s="28"/>
      <c r="DZ1285" s="28"/>
      <c r="EE1285" s="193"/>
      <c r="EG1285" s="28"/>
      <c r="EH1285" s="28"/>
      <c r="EI1285" s="28"/>
      <c r="EN1285" s="193"/>
      <c r="EP1285" s="28"/>
      <c r="EQ1285" s="28"/>
      <c r="ER1285" s="28"/>
      <c r="EW1285" s="193"/>
      <c r="EY1285" s="28"/>
      <c r="EZ1285" s="28"/>
      <c r="FA1285" s="28"/>
      <c r="FF1285" s="193"/>
      <c r="FH1285" s="28"/>
      <c r="FI1285" s="28"/>
      <c r="FJ1285" s="28"/>
      <c r="FO1285" s="193"/>
      <c r="FQ1285" s="28"/>
      <c r="FR1285" s="28"/>
      <c r="FS1285" s="28"/>
      <c r="FX1285" s="193"/>
      <c r="FZ1285" s="28"/>
      <c r="GA1285" s="28"/>
      <c r="GB1285" s="28"/>
      <c r="GG1285" s="193"/>
      <c r="GI1285" s="28"/>
      <c r="GJ1285" s="28"/>
      <c r="GK1285" s="28"/>
      <c r="GP1285" s="193"/>
      <c r="GR1285" s="28"/>
      <c r="GS1285" s="28"/>
      <c r="GT1285" s="28"/>
      <c r="GY1285" s="193"/>
      <c r="HA1285" s="28"/>
      <c r="HB1285" s="28"/>
      <c r="HC1285" s="28"/>
      <c r="HH1285" s="193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.75">
      <c r="A1286" s="311" t="s">
        <v>590</v>
      </c>
      <c r="B1286" s="274"/>
      <c r="C1286" s="375"/>
      <c r="D1286" s="1" t="s">
        <v>131</v>
      </c>
      <c r="E1286" s="50">
        <f>COUNTIF($A$712:$BAG$785,A1286)</f>
        <v>10</v>
      </c>
      <c r="F1286" s="279">
        <f>SUM(G1286:K1286)</f>
        <v>18</v>
      </c>
      <c r="H1286" s="50">
        <v>18</v>
      </c>
      <c r="N1286" s="28"/>
      <c r="R1286" s="193"/>
      <c r="T1286" s="28"/>
      <c r="U1286" s="28"/>
      <c r="V1286" s="28"/>
      <c r="AA1286" s="193"/>
      <c r="AC1286" s="28"/>
      <c r="AD1286" s="28"/>
      <c r="AE1286" s="28"/>
      <c r="AJ1286" s="193"/>
      <c r="AL1286" s="28"/>
      <c r="AM1286" s="28"/>
      <c r="AN1286" s="28"/>
      <c r="AS1286" s="193"/>
      <c r="AU1286" s="28"/>
      <c r="AV1286" s="28"/>
      <c r="AW1286" s="28"/>
      <c r="BB1286" s="193"/>
      <c r="BD1286" s="28"/>
      <c r="BE1286" s="28"/>
      <c r="BF1286" s="28"/>
      <c r="BK1286" s="193"/>
      <c r="BM1286" s="28"/>
      <c r="BN1286" s="28"/>
      <c r="BO1286" s="28"/>
      <c r="BT1286" s="193"/>
      <c r="BV1286" s="28"/>
      <c r="BW1286" s="28"/>
      <c r="BX1286" s="28"/>
      <c r="CC1286" s="193"/>
      <c r="CE1286" s="28"/>
      <c r="CF1286" s="28"/>
      <c r="CG1286" s="28"/>
      <c r="CL1286" s="193"/>
      <c r="CN1286" s="28"/>
      <c r="CO1286" s="28"/>
      <c r="CP1286" s="28"/>
      <c r="CU1286" s="193"/>
      <c r="CW1286" s="28"/>
      <c r="CX1286" s="28"/>
      <c r="CY1286" s="28"/>
      <c r="DD1286" s="193"/>
      <c r="DF1286" s="28"/>
      <c r="DG1286" s="28"/>
      <c r="DH1286" s="28"/>
      <c r="DM1286" s="193"/>
      <c r="DO1286" s="28"/>
      <c r="DP1286" s="28"/>
      <c r="DQ1286" s="28"/>
      <c r="DV1286" s="193"/>
      <c r="DX1286" s="28"/>
      <c r="DY1286" s="28"/>
      <c r="DZ1286" s="28"/>
      <c r="EE1286" s="193"/>
      <c r="EG1286" s="28"/>
      <c r="EH1286" s="28"/>
      <c r="EI1286" s="28"/>
      <c r="EN1286" s="193"/>
      <c r="EP1286" s="28"/>
      <c r="EQ1286" s="28"/>
      <c r="ER1286" s="28"/>
      <c r="EW1286" s="193"/>
      <c r="EY1286" s="28"/>
      <c r="EZ1286" s="28"/>
      <c r="FA1286" s="28"/>
      <c r="FF1286" s="193"/>
      <c r="FH1286" s="28"/>
      <c r="FI1286" s="28"/>
      <c r="FJ1286" s="28"/>
      <c r="FO1286" s="193"/>
      <c r="FQ1286" s="28"/>
      <c r="FR1286" s="28"/>
      <c r="FS1286" s="28"/>
      <c r="FX1286" s="193"/>
      <c r="FZ1286" s="28"/>
      <c r="GA1286" s="28"/>
      <c r="GB1286" s="28"/>
      <c r="GG1286" s="193"/>
      <c r="GI1286" s="28"/>
      <c r="GJ1286" s="28"/>
      <c r="GK1286" s="28"/>
      <c r="GP1286" s="193"/>
      <c r="GR1286" s="28"/>
      <c r="GS1286" s="28"/>
      <c r="GT1286" s="28"/>
      <c r="GY1286" s="193"/>
      <c r="HA1286" s="28"/>
      <c r="HB1286" s="28"/>
      <c r="HC1286" s="28"/>
      <c r="HH1286" s="193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205" t="s">
        <v>3842</v>
      </c>
      <c r="B1287" s="28"/>
      <c r="C1287" s="271"/>
      <c r="D1287" s="376" t="s">
        <v>129</v>
      </c>
      <c r="E1287" s="50">
        <f>COUNTIF($A$712:$BAG$785,A1287)</f>
        <v>1</v>
      </c>
      <c r="F1287" s="279">
        <f>SUM(G1287:K1287)</f>
        <v>0</v>
      </c>
      <c r="N1287" s="28"/>
      <c r="R1287" s="193"/>
      <c r="T1287" s="28"/>
      <c r="U1287" s="28"/>
      <c r="V1287" s="28"/>
      <c r="AA1287" s="193"/>
      <c r="AC1287" s="28"/>
      <c r="AD1287" s="28"/>
      <c r="AE1287" s="28"/>
      <c r="AJ1287" s="193"/>
      <c r="AL1287" s="28"/>
      <c r="AM1287" s="28"/>
      <c r="AN1287" s="28"/>
      <c r="AS1287" s="193"/>
      <c r="AU1287" s="28"/>
      <c r="AV1287" s="28"/>
      <c r="AW1287" s="28"/>
      <c r="BB1287" s="193"/>
      <c r="BD1287" s="28"/>
      <c r="BE1287" s="28"/>
      <c r="BF1287" s="28"/>
      <c r="BK1287" s="193"/>
      <c r="BM1287" s="28"/>
      <c r="BN1287" s="28"/>
      <c r="BO1287" s="28"/>
      <c r="BT1287" s="193"/>
      <c r="BV1287" s="28"/>
      <c r="BW1287" s="28"/>
      <c r="BX1287" s="28"/>
      <c r="CC1287" s="193"/>
      <c r="CE1287" s="28"/>
      <c r="CF1287" s="28"/>
      <c r="CG1287" s="28"/>
      <c r="CL1287" s="193"/>
      <c r="CN1287" s="28"/>
      <c r="CO1287" s="28"/>
      <c r="CP1287" s="28"/>
      <c r="CU1287" s="193"/>
      <c r="CW1287" s="28"/>
      <c r="CX1287" s="28"/>
      <c r="CY1287" s="28"/>
      <c r="DD1287" s="193"/>
      <c r="DF1287" s="28"/>
      <c r="DG1287" s="28"/>
      <c r="DH1287" s="28"/>
      <c r="DM1287" s="193"/>
      <c r="DO1287" s="28"/>
      <c r="DP1287" s="28"/>
      <c r="DQ1287" s="28"/>
      <c r="DV1287" s="193"/>
      <c r="DX1287" s="28"/>
      <c r="DY1287" s="28"/>
      <c r="DZ1287" s="28"/>
      <c r="EE1287" s="193"/>
      <c r="EG1287" s="28"/>
      <c r="EH1287" s="28"/>
      <c r="EI1287" s="28"/>
      <c r="EN1287" s="193"/>
      <c r="EP1287" s="28"/>
      <c r="EQ1287" s="28"/>
      <c r="ER1287" s="28"/>
      <c r="EW1287" s="193"/>
      <c r="EY1287" s="28"/>
      <c r="EZ1287" s="28"/>
      <c r="FA1287" s="28"/>
      <c r="FF1287" s="193"/>
      <c r="FH1287" s="28"/>
      <c r="FI1287" s="28"/>
      <c r="FJ1287" s="28"/>
      <c r="FO1287" s="193"/>
      <c r="FQ1287" s="28"/>
      <c r="FR1287" s="28"/>
      <c r="FS1287" s="28"/>
      <c r="FX1287" s="193"/>
      <c r="FZ1287" s="28"/>
      <c r="GA1287" s="28"/>
      <c r="GB1287" s="28"/>
      <c r="GG1287" s="193"/>
      <c r="GI1287" s="28"/>
      <c r="GJ1287" s="28"/>
      <c r="GK1287" s="28"/>
      <c r="GP1287" s="193"/>
      <c r="GR1287" s="28"/>
      <c r="GS1287" s="28"/>
      <c r="GT1287" s="28"/>
      <c r="GY1287" s="193"/>
      <c r="HA1287" s="28"/>
      <c r="HB1287" s="28"/>
      <c r="HC1287" s="28"/>
      <c r="HH1287" s="193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11" t="s">
        <v>459</v>
      </c>
      <c r="B1288" s="375"/>
      <c r="C1288" s="375"/>
      <c r="D1288" s="376" t="s">
        <v>134</v>
      </c>
      <c r="E1288" s="50">
        <f>COUNTIF($A$712:$BAG$785,A1288)</f>
        <v>9</v>
      </c>
      <c r="F1288" s="279">
        <f>SUM(G1288:K1288)</f>
        <v>0</v>
      </c>
      <c r="N1288" s="28"/>
      <c r="R1288" s="193"/>
      <c r="T1288" s="28"/>
      <c r="U1288" s="28"/>
      <c r="V1288" s="28"/>
      <c r="AA1288" s="193"/>
      <c r="AC1288" s="28"/>
      <c r="AD1288" s="28"/>
      <c r="AE1288" s="28"/>
      <c r="AJ1288" s="193"/>
      <c r="AL1288" s="28"/>
      <c r="AM1288" s="28"/>
      <c r="AN1288" s="28"/>
      <c r="AS1288" s="193"/>
      <c r="AU1288" s="28"/>
      <c r="AV1288" s="28"/>
      <c r="AW1288" s="28"/>
      <c r="BB1288" s="193"/>
      <c r="BD1288" s="28"/>
      <c r="BE1288" s="28"/>
      <c r="BF1288" s="28"/>
      <c r="BK1288" s="193"/>
      <c r="BM1288" s="28"/>
      <c r="BN1288" s="28"/>
      <c r="BO1288" s="28"/>
      <c r="BT1288" s="193"/>
      <c r="BV1288" s="28"/>
      <c r="BW1288" s="28"/>
      <c r="BX1288" s="28"/>
      <c r="CC1288" s="193"/>
      <c r="CE1288" s="28"/>
      <c r="CF1288" s="28"/>
      <c r="CG1288" s="28"/>
      <c r="CL1288" s="193"/>
      <c r="CN1288" s="28"/>
      <c r="CO1288" s="28"/>
      <c r="CP1288" s="28"/>
      <c r="CU1288" s="193"/>
      <c r="CW1288" s="28"/>
      <c r="CX1288" s="28"/>
      <c r="CY1288" s="28"/>
      <c r="DD1288" s="193"/>
      <c r="DF1288" s="28"/>
      <c r="DG1288" s="28"/>
      <c r="DH1288" s="28"/>
      <c r="DM1288" s="193"/>
      <c r="DO1288" s="28"/>
      <c r="DP1288" s="28"/>
      <c r="DQ1288" s="28"/>
      <c r="DV1288" s="193"/>
      <c r="DX1288" s="28"/>
      <c r="DY1288" s="28"/>
      <c r="DZ1288" s="28"/>
      <c r="EE1288" s="193"/>
      <c r="EG1288" s="28"/>
      <c r="EH1288" s="28"/>
      <c r="EI1288" s="28"/>
      <c r="EN1288" s="193"/>
      <c r="EP1288" s="28"/>
      <c r="EQ1288" s="28"/>
      <c r="ER1288" s="28"/>
      <c r="EW1288" s="193"/>
      <c r="EY1288" s="28"/>
      <c r="EZ1288" s="28"/>
      <c r="FA1288" s="28"/>
      <c r="FF1288" s="193"/>
      <c r="FH1288" s="28"/>
      <c r="FI1288" s="28"/>
      <c r="FJ1288" s="28"/>
      <c r="FO1288" s="193"/>
      <c r="FQ1288" s="28"/>
      <c r="FR1288" s="28"/>
      <c r="FS1288" s="28"/>
      <c r="FX1288" s="193"/>
      <c r="FZ1288" s="28"/>
      <c r="GA1288" s="28"/>
      <c r="GB1288" s="28"/>
      <c r="GG1288" s="193"/>
      <c r="GI1288" s="28"/>
      <c r="GJ1288" s="28"/>
      <c r="GK1288" s="28"/>
      <c r="GP1288" s="193"/>
      <c r="GR1288" s="28"/>
      <c r="GS1288" s="28"/>
      <c r="GT1288" s="28"/>
      <c r="GY1288" s="193"/>
      <c r="HA1288" s="28"/>
      <c r="HB1288" s="28"/>
      <c r="HC1288" s="28"/>
      <c r="HH1288" s="193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205" t="s">
        <v>2436</v>
      </c>
      <c r="B1289" s="28"/>
      <c r="C1289" s="271"/>
      <c r="D1289" s="376" t="s">
        <v>129</v>
      </c>
      <c r="E1289" s="50">
        <f>COUNTIF($A$712:$BAG$785,A1289)</f>
        <v>0</v>
      </c>
      <c r="F1289" s="279">
        <f>SUM(G1289:K1289)</f>
        <v>0</v>
      </c>
      <c r="N1289" s="28"/>
      <c r="R1289" s="193"/>
      <c r="T1289" s="28"/>
      <c r="U1289" s="28"/>
      <c r="V1289" s="28"/>
      <c r="AA1289" s="193"/>
      <c r="AC1289" s="28"/>
      <c r="AD1289" s="28"/>
      <c r="AE1289" s="28"/>
      <c r="AJ1289" s="193"/>
      <c r="AL1289" s="28"/>
      <c r="AM1289" s="28"/>
      <c r="AN1289" s="28"/>
      <c r="AS1289" s="193"/>
      <c r="AU1289" s="28"/>
      <c r="AV1289" s="28"/>
      <c r="AW1289" s="28"/>
      <c r="BB1289" s="193"/>
      <c r="BD1289" s="28"/>
      <c r="BE1289" s="28"/>
      <c r="BF1289" s="28"/>
      <c r="BK1289" s="193"/>
      <c r="BM1289" s="28"/>
      <c r="BN1289" s="28"/>
      <c r="BO1289" s="28"/>
      <c r="BT1289" s="193"/>
      <c r="BV1289" s="28"/>
      <c r="BW1289" s="28"/>
      <c r="BX1289" s="28"/>
      <c r="CC1289" s="193"/>
      <c r="CE1289" s="28"/>
      <c r="CF1289" s="28"/>
      <c r="CG1289" s="28"/>
      <c r="CL1289" s="193"/>
      <c r="CN1289" s="28"/>
      <c r="CO1289" s="28"/>
      <c r="CP1289" s="28"/>
      <c r="CU1289" s="193"/>
      <c r="CW1289" s="28"/>
      <c r="CX1289" s="28"/>
      <c r="CY1289" s="28"/>
      <c r="DD1289" s="193"/>
      <c r="DF1289" s="28"/>
      <c r="DG1289" s="28"/>
      <c r="DH1289" s="28"/>
      <c r="DM1289" s="193"/>
      <c r="DO1289" s="28"/>
      <c r="DP1289" s="28"/>
      <c r="DQ1289" s="28"/>
      <c r="DV1289" s="193"/>
      <c r="DX1289" s="28"/>
      <c r="DY1289" s="28"/>
      <c r="DZ1289" s="28"/>
      <c r="EE1289" s="193"/>
      <c r="EG1289" s="28"/>
      <c r="EH1289" s="28"/>
      <c r="EI1289" s="28"/>
      <c r="EN1289" s="193"/>
      <c r="EP1289" s="28"/>
      <c r="EQ1289" s="28"/>
      <c r="ER1289" s="28"/>
      <c r="EW1289" s="193"/>
      <c r="EY1289" s="28"/>
      <c r="EZ1289" s="28"/>
      <c r="FA1289" s="28"/>
      <c r="FF1289" s="193"/>
      <c r="FH1289" s="28"/>
      <c r="FI1289" s="28"/>
      <c r="FJ1289" s="28"/>
      <c r="FO1289" s="193"/>
      <c r="FQ1289" s="28"/>
      <c r="FR1289" s="28"/>
      <c r="FS1289" s="28"/>
      <c r="FX1289" s="193"/>
      <c r="FZ1289" s="28"/>
      <c r="GA1289" s="28"/>
      <c r="GB1289" s="28"/>
      <c r="GG1289" s="193"/>
      <c r="GI1289" s="28"/>
      <c r="GJ1289" s="28"/>
      <c r="GK1289" s="28"/>
      <c r="GP1289" s="193"/>
      <c r="GR1289" s="28"/>
      <c r="GS1289" s="28"/>
      <c r="GT1289" s="28"/>
      <c r="GY1289" s="193"/>
      <c r="HA1289" s="28"/>
      <c r="HB1289" s="28"/>
      <c r="HC1289" s="28"/>
      <c r="HH1289" s="193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205" t="s">
        <v>3141</v>
      </c>
      <c r="B1290" s="28"/>
      <c r="C1290" s="378"/>
      <c r="D1290" s="376" t="s">
        <v>129</v>
      </c>
      <c r="E1290" s="50">
        <f>COUNTIF($A$712:$BAG$785,A1290)</f>
        <v>0</v>
      </c>
      <c r="F1290" s="279">
        <f>SUM(G1290:K1290)</f>
        <v>0</v>
      </c>
      <c r="N1290" s="28"/>
      <c r="R1290" s="193"/>
      <c r="T1290" s="28"/>
      <c r="U1290" s="28"/>
      <c r="V1290" s="28"/>
      <c r="AA1290" s="193"/>
      <c r="AC1290" s="28"/>
      <c r="AD1290" s="28"/>
      <c r="AE1290" s="28"/>
      <c r="AJ1290" s="193"/>
      <c r="AL1290" s="28"/>
      <c r="AM1290" s="28"/>
      <c r="AN1290" s="28"/>
      <c r="AS1290" s="193"/>
      <c r="AU1290" s="28"/>
      <c r="AV1290" s="28"/>
      <c r="AW1290" s="28"/>
      <c r="BB1290" s="193"/>
      <c r="BD1290" s="28"/>
      <c r="BE1290" s="28"/>
      <c r="BF1290" s="28"/>
      <c r="BK1290" s="193"/>
      <c r="BM1290" s="28"/>
      <c r="BN1290" s="28"/>
      <c r="BO1290" s="28"/>
      <c r="BT1290" s="193"/>
      <c r="BV1290" s="28"/>
      <c r="BW1290" s="28"/>
      <c r="BX1290" s="28"/>
      <c r="CC1290" s="193"/>
      <c r="CE1290" s="28"/>
      <c r="CF1290" s="28"/>
      <c r="CG1290" s="28"/>
      <c r="CL1290" s="193"/>
      <c r="CN1290" s="28"/>
      <c r="CO1290" s="28"/>
      <c r="CP1290" s="28"/>
      <c r="CU1290" s="193"/>
      <c r="CW1290" s="28"/>
      <c r="CX1290" s="28"/>
      <c r="CY1290" s="28"/>
      <c r="DD1290" s="193"/>
      <c r="DF1290" s="28"/>
      <c r="DG1290" s="28"/>
      <c r="DH1290" s="28"/>
      <c r="DM1290" s="193"/>
      <c r="DO1290" s="28"/>
      <c r="DP1290" s="28"/>
      <c r="DQ1290" s="28"/>
      <c r="DV1290" s="193"/>
      <c r="DX1290" s="28"/>
      <c r="DY1290" s="28"/>
      <c r="DZ1290" s="28"/>
      <c r="EE1290" s="193"/>
      <c r="EG1290" s="28"/>
      <c r="EH1290" s="28"/>
      <c r="EI1290" s="28"/>
      <c r="EN1290" s="193"/>
      <c r="EP1290" s="28"/>
      <c r="EQ1290" s="28"/>
      <c r="ER1290" s="28"/>
      <c r="EW1290" s="193"/>
      <c r="EY1290" s="28"/>
      <c r="EZ1290" s="28"/>
      <c r="FA1290" s="28"/>
      <c r="FF1290" s="193"/>
      <c r="FH1290" s="28"/>
      <c r="FI1290" s="28"/>
      <c r="FJ1290" s="28"/>
      <c r="FO1290" s="193"/>
      <c r="FQ1290" s="28"/>
      <c r="FR1290" s="28"/>
      <c r="FS1290" s="28"/>
      <c r="FX1290" s="193"/>
      <c r="FZ1290" s="28"/>
      <c r="GA1290" s="28"/>
      <c r="GB1290" s="28"/>
      <c r="GG1290" s="193"/>
      <c r="GI1290" s="28"/>
      <c r="GJ1290" s="28"/>
      <c r="GK1290" s="28"/>
      <c r="GP1290" s="193"/>
      <c r="GR1290" s="28"/>
      <c r="GS1290" s="28"/>
      <c r="GT1290" s="28"/>
      <c r="GY1290" s="193"/>
      <c r="HA1290" s="28"/>
      <c r="HB1290" s="28"/>
      <c r="HC1290" s="28"/>
      <c r="HH1290" s="193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205" t="s">
        <v>2320</v>
      </c>
      <c r="B1291" s="378"/>
      <c r="C1291" s="378"/>
      <c r="D1291" s="376" t="s">
        <v>132</v>
      </c>
      <c r="E1291" s="50">
        <f>COUNTIF($A$712:$BAG$785,A1291)</f>
        <v>0</v>
      </c>
      <c r="F1291" s="279">
        <f>SUM(G1291:K1291)</f>
        <v>0</v>
      </c>
      <c r="N1291" s="28"/>
      <c r="R1291" s="193"/>
      <c r="T1291" s="28"/>
      <c r="U1291" s="28"/>
      <c r="V1291" s="28"/>
      <c r="AA1291" s="193"/>
      <c r="AC1291" s="28"/>
      <c r="AD1291" s="28"/>
      <c r="AE1291" s="28"/>
      <c r="AJ1291" s="193"/>
      <c r="AL1291" s="28"/>
      <c r="AM1291" s="28"/>
      <c r="AN1291" s="28"/>
      <c r="AS1291" s="193"/>
      <c r="AU1291" s="28"/>
      <c r="AV1291" s="28"/>
      <c r="AW1291" s="28"/>
      <c r="BB1291" s="193"/>
      <c r="BD1291" s="28"/>
      <c r="BE1291" s="28"/>
      <c r="BF1291" s="28"/>
      <c r="BK1291" s="193"/>
      <c r="BM1291" s="28"/>
      <c r="BN1291" s="28"/>
      <c r="BO1291" s="28"/>
      <c r="BT1291" s="193"/>
      <c r="BV1291" s="28"/>
      <c r="BW1291" s="28"/>
      <c r="BX1291" s="28"/>
      <c r="CC1291" s="193"/>
      <c r="CE1291" s="28"/>
      <c r="CF1291" s="28"/>
      <c r="CG1291" s="28"/>
      <c r="CL1291" s="193"/>
      <c r="CN1291" s="28"/>
      <c r="CO1291" s="28"/>
      <c r="CP1291" s="28"/>
      <c r="CU1291" s="193"/>
      <c r="CW1291" s="28"/>
      <c r="CX1291" s="28"/>
      <c r="CY1291" s="28"/>
      <c r="DD1291" s="193"/>
      <c r="DF1291" s="28"/>
      <c r="DG1291" s="28"/>
      <c r="DH1291" s="28"/>
      <c r="DM1291" s="193"/>
      <c r="DO1291" s="28"/>
      <c r="DP1291" s="28"/>
      <c r="DQ1291" s="28"/>
      <c r="DV1291" s="193"/>
      <c r="DX1291" s="28"/>
      <c r="DY1291" s="28"/>
      <c r="DZ1291" s="28"/>
      <c r="EE1291" s="193"/>
      <c r="EG1291" s="28"/>
      <c r="EH1291" s="28"/>
      <c r="EI1291" s="28"/>
      <c r="EN1291" s="193"/>
      <c r="EP1291" s="28"/>
      <c r="EQ1291" s="28"/>
      <c r="ER1291" s="28"/>
      <c r="EW1291" s="193"/>
      <c r="EY1291" s="28"/>
      <c r="EZ1291" s="28"/>
      <c r="FA1291" s="28"/>
      <c r="FF1291" s="193"/>
      <c r="FH1291" s="28"/>
      <c r="FI1291" s="28"/>
      <c r="FJ1291" s="28"/>
      <c r="FO1291" s="193"/>
      <c r="FQ1291" s="28"/>
      <c r="FR1291" s="28"/>
      <c r="FS1291" s="28"/>
      <c r="FX1291" s="193"/>
      <c r="FZ1291" s="28"/>
      <c r="GA1291" s="28"/>
      <c r="GB1291" s="28"/>
      <c r="GG1291" s="193"/>
      <c r="GI1291" s="28"/>
      <c r="GJ1291" s="28"/>
      <c r="GK1291" s="28"/>
      <c r="GP1291" s="193"/>
      <c r="GR1291" s="28"/>
      <c r="GS1291" s="28"/>
      <c r="GT1291" s="28"/>
      <c r="GY1291" s="193"/>
      <c r="HA1291" s="28"/>
      <c r="HB1291" s="28"/>
      <c r="HC1291" s="28"/>
      <c r="HH1291" s="193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205" t="s">
        <v>3050</v>
      </c>
      <c r="B1292" s="28"/>
      <c r="C1292" s="378"/>
      <c r="D1292" s="376" t="s">
        <v>129</v>
      </c>
      <c r="E1292" s="50">
        <f>COUNTIF($A$712:$BAG$785,A1292)</f>
        <v>0</v>
      </c>
      <c r="F1292" s="279">
        <f>SUM(G1292:K1292)</f>
        <v>0</v>
      </c>
      <c r="N1292" s="28"/>
      <c r="R1292" s="193"/>
      <c r="T1292" s="28"/>
      <c r="U1292" s="28"/>
      <c r="V1292" s="28"/>
      <c r="AA1292" s="193"/>
      <c r="AC1292" s="28"/>
      <c r="AD1292" s="28"/>
      <c r="AE1292" s="28"/>
      <c r="AJ1292" s="193"/>
      <c r="AL1292" s="28"/>
      <c r="AM1292" s="28"/>
      <c r="AN1292" s="28"/>
      <c r="AS1292" s="193"/>
      <c r="AU1292" s="28"/>
      <c r="AV1292" s="28"/>
      <c r="AW1292" s="28"/>
      <c r="BB1292" s="193"/>
      <c r="BD1292" s="28"/>
      <c r="BE1292" s="28"/>
      <c r="BF1292" s="28"/>
      <c r="BK1292" s="193"/>
      <c r="BM1292" s="28"/>
      <c r="BN1292" s="28"/>
      <c r="BO1292" s="28"/>
      <c r="BT1292" s="193"/>
      <c r="BV1292" s="28"/>
      <c r="BW1292" s="28"/>
      <c r="BX1292" s="28"/>
      <c r="CC1292" s="193"/>
      <c r="CE1292" s="28"/>
      <c r="CF1292" s="28"/>
      <c r="CG1292" s="28"/>
      <c r="CL1292" s="193"/>
      <c r="CN1292" s="28"/>
      <c r="CO1292" s="28"/>
      <c r="CP1292" s="28"/>
      <c r="CU1292" s="193"/>
      <c r="CW1292" s="28"/>
      <c r="CX1292" s="28"/>
      <c r="CY1292" s="28"/>
      <c r="DD1292" s="193"/>
      <c r="DF1292" s="28"/>
      <c r="DG1292" s="28"/>
      <c r="DH1292" s="28"/>
      <c r="DM1292" s="193"/>
      <c r="DO1292" s="28"/>
      <c r="DP1292" s="28"/>
      <c r="DQ1292" s="28"/>
      <c r="DV1292" s="193"/>
      <c r="DX1292" s="28"/>
      <c r="DY1292" s="28"/>
      <c r="DZ1292" s="28"/>
      <c r="EE1292" s="193"/>
      <c r="EG1292" s="28"/>
      <c r="EH1292" s="28"/>
      <c r="EI1292" s="28"/>
      <c r="EN1292" s="193"/>
      <c r="EP1292" s="28"/>
      <c r="EQ1292" s="28"/>
      <c r="ER1292" s="28"/>
      <c r="EW1292" s="193"/>
      <c r="EY1292" s="28"/>
      <c r="EZ1292" s="28"/>
      <c r="FA1292" s="28"/>
      <c r="FF1292" s="193"/>
      <c r="FH1292" s="28"/>
      <c r="FI1292" s="28"/>
      <c r="FJ1292" s="28"/>
      <c r="FO1292" s="193"/>
      <c r="FQ1292" s="28"/>
      <c r="FR1292" s="28"/>
      <c r="FS1292" s="28"/>
      <c r="FX1292" s="193"/>
      <c r="FZ1292" s="28"/>
      <c r="GA1292" s="28"/>
      <c r="GB1292" s="28"/>
      <c r="GG1292" s="193"/>
      <c r="GI1292" s="28"/>
      <c r="GJ1292" s="28"/>
      <c r="GK1292" s="28"/>
      <c r="GP1292" s="193"/>
      <c r="GR1292" s="28"/>
      <c r="GS1292" s="28"/>
      <c r="GT1292" s="28"/>
      <c r="GY1292" s="193"/>
      <c r="HA1292" s="28"/>
      <c r="HB1292" s="28"/>
      <c r="HC1292" s="28"/>
      <c r="HH1292" s="193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205" t="s">
        <v>2350</v>
      </c>
      <c r="B1293" s="28"/>
      <c r="C1293" s="271"/>
      <c r="D1293" s="376" t="s">
        <v>135</v>
      </c>
      <c r="E1293" s="50">
        <f>COUNTIF($A$712:$BAG$785,A1293)</f>
        <v>7</v>
      </c>
      <c r="F1293" s="279">
        <f>SUM(G1293:K1293)</f>
        <v>0</v>
      </c>
      <c r="K1293" s="402"/>
      <c r="N1293" s="28"/>
      <c r="R1293" s="193"/>
      <c r="T1293" s="28"/>
      <c r="U1293" s="28"/>
      <c r="V1293" s="28"/>
      <c r="AA1293" s="193"/>
      <c r="AC1293" s="28"/>
      <c r="AD1293" s="28"/>
      <c r="AE1293" s="28"/>
      <c r="AJ1293" s="193"/>
      <c r="AL1293" s="28"/>
      <c r="AM1293" s="28"/>
      <c r="AN1293" s="28"/>
      <c r="AS1293" s="193"/>
      <c r="AU1293" s="28"/>
      <c r="AV1293" s="28"/>
      <c r="AW1293" s="28"/>
      <c r="BB1293" s="193"/>
      <c r="BD1293" s="28"/>
      <c r="BE1293" s="28"/>
      <c r="BF1293" s="28"/>
      <c r="BK1293" s="193"/>
      <c r="BM1293" s="28"/>
      <c r="BN1293" s="28"/>
      <c r="BO1293" s="28"/>
      <c r="BT1293" s="193"/>
      <c r="BV1293" s="28"/>
      <c r="BW1293" s="28"/>
      <c r="BX1293" s="28"/>
      <c r="CC1293" s="193"/>
      <c r="CE1293" s="28"/>
      <c r="CF1293" s="28"/>
      <c r="CG1293" s="28"/>
      <c r="CL1293" s="193"/>
      <c r="CN1293" s="28"/>
      <c r="CO1293" s="28"/>
      <c r="CP1293" s="28"/>
      <c r="CU1293" s="193"/>
      <c r="CW1293" s="28"/>
      <c r="CX1293" s="28"/>
      <c r="CY1293" s="28"/>
      <c r="DD1293" s="193"/>
      <c r="DF1293" s="28"/>
      <c r="DG1293" s="28"/>
      <c r="DH1293" s="28"/>
      <c r="DM1293" s="193"/>
      <c r="DO1293" s="28"/>
      <c r="DP1293" s="28"/>
      <c r="DQ1293" s="28"/>
      <c r="DV1293" s="193"/>
      <c r="DX1293" s="28"/>
      <c r="DY1293" s="28"/>
      <c r="DZ1293" s="28"/>
      <c r="EE1293" s="193"/>
      <c r="EG1293" s="28"/>
      <c r="EH1293" s="28"/>
      <c r="EI1293" s="28"/>
      <c r="EN1293" s="193"/>
      <c r="EP1293" s="28"/>
      <c r="EQ1293" s="28"/>
      <c r="ER1293" s="28"/>
      <c r="EW1293" s="193"/>
      <c r="EY1293" s="28"/>
      <c r="EZ1293" s="28"/>
      <c r="FA1293" s="28"/>
      <c r="FF1293" s="193"/>
      <c r="FH1293" s="28"/>
      <c r="FI1293" s="28"/>
      <c r="FJ1293" s="28"/>
      <c r="FO1293" s="193"/>
      <c r="FQ1293" s="28"/>
      <c r="FR1293" s="28"/>
      <c r="FS1293" s="28"/>
      <c r="FX1293" s="193"/>
      <c r="FZ1293" s="28"/>
      <c r="GA1293" s="28"/>
      <c r="GB1293" s="28"/>
      <c r="GG1293" s="193"/>
      <c r="GI1293" s="28"/>
      <c r="GJ1293" s="28"/>
      <c r="GK1293" s="28"/>
      <c r="GP1293" s="193"/>
      <c r="GR1293" s="28"/>
      <c r="GS1293" s="28"/>
      <c r="GT1293" s="28"/>
      <c r="GY1293" s="193"/>
      <c r="HA1293" s="28"/>
      <c r="HB1293" s="28"/>
      <c r="HC1293" s="28"/>
      <c r="HH1293" s="193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205" t="s">
        <v>3093</v>
      </c>
      <c r="B1294" s="28"/>
      <c r="C1294" s="378"/>
      <c r="D1294" s="376" t="s">
        <v>129</v>
      </c>
      <c r="E1294" s="50">
        <f>COUNTIF($A$712:$BAG$785,A1294)</f>
        <v>0</v>
      </c>
      <c r="F1294" s="279">
        <f>SUM(G1294:K1294)</f>
        <v>0</v>
      </c>
      <c r="N1294" s="28"/>
      <c r="R1294" s="193"/>
      <c r="T1294" s="28"/>
      <c r="U1294" s="28"/>
      <c r="V1294" s="28"/>
      <c r="AA1294" s="193"/>
      <c r="AC1294" s="28"/>
      <c r="AD1294" s="28"/>
      <c r="AE1294" s="28"/>
      <c r="AJ1294" s="193"/>
      <c r="AL1294" s="28"/>
      <c r="AM1294" s="28"/>
      <c r="AN1294" s="28"/>
      <c r="AS1294" s="193"/>
      <c r="AU1294" s="28"/>
      <c r="AV1294" s="28"/>
      <c r="AW1294" s="28"/>
      <c r="BB1294" s="193"/>
      <c r="BD1294" s="28"/>
      <c r="BE1294" s="28"/>
      <c r="BF1294" s="28"/>
      <c r="BK1294" s="193"/>
      <c r="BM1294" s="28"/>
      <c r="BN1294" s="28"/>
      <c r="BO1294" s="28"/>
      <c r="BT1294" s="193"/>
      <c r="BV1294" s="28"/>
      <c r="BW1294" s="28"/>
      <c r="BX1294" s="28"/>
      <c r="CC1294" s="193"/>
      <c r="CE1294" s="28"/>
      <c r="CF1294" s="28"/>
      <c r="CG1294" s="28"/>
      <c r="CL1294" s="193"/>
      <c r="CN1294" s="28"/>
      <c r="CO1294" s="28"/>
      <c r="CP1294" s="28"/>
      <c r="CU1294" s="193"/>
      <c r="CW1294" s="28"/>
      <c r="CX1294" s="28"/>
      <c r="CY1294" s="28"/>
      <c r="DD1294" s="193"/>
      <c r="DF1294" s="28"/>
      <c r="DG1294" s="28"/>
      <c r="DH1294" s="28"/>
      <c r="DM1294" s="193"/>
      <c r="DO1294" s="28"/>
      <c r="DP1294" s="28"/>
      <c r="DQ1294" s="28"/>
      <c r="DV1294" s="193"/>
      <c r="DX1294" s="28"/>
      <c r="DY1294" s="28"/>
      <c r="DZ1294" s="28"/>
      <c r="EE1294" s="193"/>
      <c r="EG1294" s="28"/>
      <c r="EH1294" s="28"/>
      <c r="EI1294" s="28"/>
      <c r="EN1294" s="193"/>
      <c r="EP1294" s="28"/>
      <c r="EQ1294" s="28"/>
      <c r="ER1294" s="28"/>
      <c r="EW1294" s="193"/>
      <c r="EY1294" s="28"/>
      <c r="EZ1294" s="28"/>
      <c r="FA1294" s="28"/>
      <c r="FF1294" s="193"/>
      <c r="FH1294" s="28"/>
      <c r="FI1294" s="28"/>
      <c r="FJ1294" s="28"/>
      <c r="FO1294" s="193"/>
      <c r="FQ1294" s="28"/>
      <c r="FR1294" s="28"/>
      <c r="FS1294" s="28"/>
      <c r="FX1294" s="193"/>
      <c r="FZ1294" s="28"/>
      <c r="GA1294" s="28"/>
      <c r="GB1294" s="28"/>
      <c r="GG1294" s="193"/>
      <c r="GI1294" s="28"/>
      <c r="GJ1294" s="28"/>
      <c r="GK1294" s="28"/>
      <c r="GP1294" s="193"/>
      <c r="GR1294" s="28"/>
      <c r="GS1294" s="28"/>
      <c r="GT1294" s="28"/>
      <c r="GY1294" s="193"/>
      <c r="HA1294" s="28"/>
      <c r="HB1294" s="28"/>
      <c r="HC1294" s="28"/>
      <c r="HH1294" s="193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">
      <c r="A1295" s="311" t="s">
        <v>600</v>
      </c>
      <c r="B1295" s="378"/>
      <c r="C1295" s="378"/>
      <c r="D1295" s="376" t="s">
        <v>132</v>
      </c>
      <c r="E1295" s="50">
        <f>COUNTIF($A$712:$BAG$785,A1295)</f>
        <v>5</v>
      </c>
      <c r="F1295" s="279">
        <f>SUM(G1295:K1295)</f>
        <v>0</v>
      </c>
      <c r="J1295" s="402"/>
      <c r="K1295" s="402"/>
      <c r="N1295" s="28"/>
      <c r="R1295" s="193"/>
      <c r="T1295" s="28"/>
      <c r="U1295" s="28"/>
      <c r="V1295" s="28"/>
      <c r="AA1295" s="193"/>
      <c r="AC1295" s="28"/>
      <c r="AD1295" s="28"/>
      <c r="AE1295" s="28"/>
      <c r="AJ1295" s="193"/>
      <c r="AL1295" s="28"/>
      <c r="AM1295" s="28"/>
      <c r="AN1295" s="28"/>
      <c r="AS1295" s="193"/>
      <c r="AU1295" s="28"/>
      <c r="AV1295" s="28"/>
      <c r="AW1295" s="28"/>
      <c r="BB1295" s="193"/>
      <c r="BD1295" s="28"/>
      <c r="BE1295" s="28"/>
      <c r="BF1295" s="28"/>
      <c r="BK1295" s="193"/>
      <c r="BM1295" s="28"/>
      <c r="BN1295" s="28"/>
      <c r="BO1295" s="28"/>
      <c r="BT1295" s="193"/>
      <c r="BV1295" s="28"/>
      <c r="BW1295" s="28"/>
      <c r="BX1295" s="28"/>
      <c r="CC1295" s="193"/>
      <c r="CE1295" s="28"/>
      <c r="CF1295" s="28"/>
      <c r="CG1295" s="28"/>
      <c r="CL1295" s="193"/>
      <c r="CN1295" s="28"/>
      <c r="CO1295" s="28"/>
      <c r="CP1295" s="28"/>
      <c r="CU1295" s="193"/>
      <c r="CW1295" s="28"/>
      <c r="CX1295" s="28"/>
      <c r="CY1295" s="28"/>
      <c r="DD1295" s="193"/>
      <c r="DF1295" s="28"/>
      <c r="DG1295" s="28"/>
      <c r="DH1295" s="28"/>
      <c r="DM1295" s="193"/>
      <c r="DO1295" s="28"/>
      <c r="DP1295" s="28"/>
      <c r="DQ1295" s="28"/>
      <c r="DV1295" s="193"/>
      <c r="DX1295" s="28"/>
      <c r="DY1295" s="28"/>
      <c r="DZ1295" s="28"/>
      <c r="EE1295" s="193"/>
      <c r="EG1295" s="28"/>
      <c r="EH1295" s="28"/>
      <c r="EI1295" s="28"/>
      <c r="EN1295" s="193"/>
      <c r="EP1295" s="28"/>
      <c r="EQ1295" s="28"/>
      <c r="ER1295" s="28"/>
      <c r="EW1295" s="193"/>
      <c r="EY1295" s="28"/>
      <c r="EZ1295" s="28"/>
      <c r="FA1295" s="28"/>
      <c r="FF1295" s="193"/>
      <c r="FH1295" s="28"/>
      <c r="FI1295" s="28"/>
      <c r="FJ1295" s="28"/>
      <c r="FO1295" s="193"/>
      <c r="FQ1295" s="28"/>
      <c r="FR1295" s="28"/>
      <c r="FS1295" s="28"/>
      <c r="FX1295" s="193"/>
      <c r="FZ1295" s="28"/>
      <c r="GA1295" s="28"/>
      <c r="GB1295" s="28"/>
      <c r="GG1295" s="193"/>
      <c r="GI1295" s="28"/>
      <c r="GJ1295" s="28"/>
      <c r="GK1295" s="28"/>
      <c r="GP1295" s="193"/>
      <c r="GR1295" s="28"/>
      <c r="GS1295" s="28"/>
      <c r="GT1295" s="28"/>
      <c r="GY1295" s="193"/>
      <c r="HA1295" s="28"/>
      <c r="HB1295" s="28"/>
      <c r="HC1295" s="28"/>
      <c r="HH1295" s="193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205" t="s">
        <v>2385</v>
      </c>
      <c r="B1296" s="28"/>
      <c r="C1296" s="271"/>
      <c r="D1296" s="376" t="s">
        <v>129</v>
      </c>
      <c r="E1296" s="50">
        <f>COUNTIF($A$712:$BAG$785,A1296)</f>
        <v>0</v>
      </c>
      <c r="F1296" s="279">
        <f>SUM(G1296:K1296)</f>
        <v>0</v>
      </c>
      <c r="J1296" s="402"/>
      <c r="K1296" s="39"/>
      <c r="N1296" s="28"/>
      <c r="R1296" s="193"/>
      <c r="T1296" s="28"/>
      <c r="U1296" s="28"/>
      <c r="V1296" s="28"/>
      <c r="AA1296" s="193"/>
      <c r="AC1296" s="28"/>
      <c r="AD1296" s="28"/>
      <c r="AE1296" s="28"/>
      <c r="AJ1296" s="193"/>
      <c r="AL1296" s="28"/>
      <c r="AM1296" s="28"/>
      <c r="AN1296" s="28"/>
      <c r="AS1296" s="193"/>
      <c r="AU1296" s="28"/>
      <c r="AV1296" s="28"/>
      <c r="AW1296" s="28"/>
      <c r="BB1296" s="193"/>
      <c r="BD1296" s="28"/>
      <c r="BE1296" s="28"/>
      <c r="BF1296" s="28"/>
      <c r="BK1296" s="193"/>
      <c r="BM1296" s="28"/>
      <c r="BN1296" s="28"/>
      <c r="BO1296" s="28"/>
      <c r="BT1296" s="193"/>
      <c r="BV1296" s="28"/>
      <c r="BW1296" s="28"/>
      <c r="BX1296" s="28"/>
      <c r="CC1296" s="193"/>
      <c r="CE1296" s="28"/>
      <c r="CF1296" s="28"/>
      <c r="CG1296" s="28"/>
      <c r="CL1296" s="193"/>
      <c r="CN1296" s="28"/>
      <c r="CO1296" s="28"/>
      <c r="CP1296" s="28"/>
      <c r="CU1296" s="193"/>
      <c r="CW1296" s="28"/>
      <c r="CX1296" s="28"/>
      <c r="CY1296" s="28"/>
      <c r="DD1296" s="193"/>
      <c r="DF1296" s="28"/>
      <c r="DG1296" s="28"/>
      <c r="DH1296" s="28"/>
      <c r="DM1296" s="193"/>
      <c r="DO1296" s="28"/>
      <c r="DP1296" s="28"/>
      <c r="DQ1296" s="28"/>
      <c r="DV1296" s="193"/>
      <c r="DX1296" s="28"/>
      <c r="DY1296" s="28"/>
      <c r="DZ1296" s="28"/>
      <c r="EE1296" s="193"/>
      <c r="EG1296" s="28"/>
      <c r="EH1296" s="28"/>
      <c r="EI1296" s="28"/>
      <c r="EN1296" s="193"/>
      <c r="EP1296" s="28"/>
      <c r="EQ1296" s="28"/>
      <c r="ER1296" s="28"/>
      <c r="EW1296" s="193"/>
      <c r="EY1296" s="28"/>
      <c r="EZ1296" s="28"/>
      <c r="FA1296" s="28"/>
      <c r="FF1296" s="193"/>
      <c r="FH1296" s="28"/>
      <c r="FI1296" s="28"/>
      <c r="FJ1296" s="28"/>
      <c r="FO1296" s="193"/>
      <c r="FQ1296" s="28"/>
      <c r="FR1296" s="28"/>
      <c r="FS1296" s="28"/>
      <c r="FX1296" s="193"/>
      <c r="FZ1296" s="28"/>
      <c r="GA1296" s="28"/>
      <c r="GB1296" s="28"/>
      <c r="GG1296" s="193"/>
      <c r="GI1296" s="28"/>
      <c r="GJ1296" s="28"/>
      <c r="GK1296" s="28"/>
      <c r="GP1296" s="193"/>
      <c r="GR1296" s="28"/>
      <c r="GS1296" s="28"/>
      <c r="GT1296" s="28"/>
      <c r="GY1296" s="193"/>
      <c r="HA1296" s="28"/>
      <c r="HB1296" s="28"/>
      <c r="HC1296" s="28"/>
      <c r="HH1296" s="193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205" t="s">
        <v>3059</v>
      </c>
      <c r="B1297" s="28"/>
      <c r="C1297" s="271"/>
      <c r="D1297" s="376" t="s">
        <v>129</v>
      </c>
      <c r="E1297" s="50">
        <f>COUNTIF($A$712:$BAG$785,A1297)</f>
        <v>0</v>
      </c>
      <c r="F1297" s="279">
        <f>SUM(G1297:K1297)</f>
        <v>0</v>
      </c>
      <c r="N1297" s="28"/>
      <c r="R1297" s="193"/>
      <c r="T1297" s="28"/>
      <c r="U1297" s="28"/>
      <c r="V1297" s="28"/>
      <c r="AA1297" s="193"/>
      <c r="AC1297" s="28"/>
      <c r="AD1297" s="28"/>
      <c r="AE1297" s="28"/>
      <c r="AJ1297" s="193"/>
      <c r="AL1297" s="28"/>
      <c r="AM1297" s="28"/>
      <c r="AN1297" s="28"/>
      <c r="AS1297" s="193"/>
      <c r="AU1297" s="28"/>
      <c r="AV1297" s="28"/>
      <c r="AW1297" s="28"/>
      <c r="BB1297" s="193"/>
      <c r="BD1297" s="28"/>
      <c r="BE1297" s="28"/>
      <c r="BF1297" s="28"/>
      <c r="BK1297" s="193"/>
      <c r="BM1297" s="28"/>
      <c r="BN1297" s="28"/>
      <c r="BO1297" s="28"/>
      <c r="BT1297" s="193"/>
      <c r="BV1297" s="28"/>
      <c r="BW1297" s="28"/>
      <c r="BX1297" s="28"/>
      <c r="CC1297" s="193"/>
      <c r="CE1297" s="28"/>
      <c r="CF1297" s="28"/>
      <c r="CG1297" s="28"/>
      <c r="CL1297" s="193"/>
      <c r="CN1297" s="28"/>
      <c r="CO1297" s="28"/>
      <c r="CP1297" s="28"/>
      <c r="CU1297" s="193"/>
      <c r="CW1297" s="28"/>
      <c r="CX1297" s="28"/>
      <c r="CY1297" s="28"/>
      <c r="DD1297" s="193"/>
      <c r="DF1297" s="28"/>
      <c r="DG1297" s="28"/>
      <c r="DH1297" s="28"/>
      <c r="DM1297" s="193"/>
      <c r="DO1297" s="28"/>
      <c r="DP1297" s="28"/>
      <c r="DQ1297" s="28"/>
      <c r="DV1297" s="193"/>
      <c r="DX1297" s="28"/>
      <c r="DY1297" s="28"/>
      <c r="DZ1297" s="28"/>
      <c r="EE1297" s="193"/>
      <c r="EG1297" s="28"/>
      <c r="EH1297" s="28"/>
      <c r="EI1297" s="28"/>
      <c r="EN1297" s="193"/>
      <c r="EP1297" s="28"/>
      <c r="EQ1297" s="28"/>
      <c r="ER1297" s="28"/>
      <c r="EW1297" s="193"/>
      <c r="EY1297" s="28"/>
      <c r="EZ1297" s="28"/>
      <c r="FA1297" s="28"/>
      <c r="FF1297" s="193"/>
      <c r="FH1297" s="28"/>
      <c r="FI1297" s="28"/>
      <c r="FJ1297" s="28"/>
      <c r="FO1297" s="193"/>
      <c r="FQ1297" s="28"/>
      <c r="FR1297" s="28"/>
      <c r="FS1297" s="28"/>
      <c r="FX1297" s="193"/>
      <c r="FZ1297" s="28"/>
      <c r="GA1297" s="28"/>
      <c r="GB1297" s="28"/>
      <c r="GG1297" s="193"/>
      <c r="GI1297" s="28"/>
      <c r="GJ1297" s="28"/>
      <c r="GK1297" s="28"/>
      <c r="GP1297" s="193"/>
      <c r="GR1297" s="28"/>
      <c r="GS1297" s="28"/>
      <c r="GT1297" s="28"/>
      <c r="GY1297" s="193"/>
      <c r="HA1297" s="28"/>
      <c r="HB1297" s="28"/>
      <c r="HC1297" s="28"/>
      <c r="HH1297" s="193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5" t="s">
        <v>3189</v>
      </c>
      <c r="B1298" s="28"/>
      <c r="C1298" s="271"/>
      <c r="D1298" s="376" t="s">
        <v>129</v>
      </c>
      <c r="E1298" s="50">
        <f>COUNTIF($A$712:$BAG$785,A1298)</f>
        <v>0</v>
      </c>
      <c r="F1298" s="279">
        <f>SUM(G1298:K1298)</f>
        <v>0</v>
      </c>
      <c r="N1298" s="28"/>
      <c r="R1298" s="193"/>
      <c r="T1298" s="28"/>
      <c r="U1298" s="28"/>
      <c r="V1298" s="28"/>
      <c r="AA1298" s="193"/>
      <c r="AC1298" s="28"/>
      <c r="AD1298" s="28"/>
      <c r="AE1298" s="28"/>
      <c r="AJ1298" s="193"/>
      <c r="AL1298" s="28"/>
      <c r="AM1298" s="28"/>
      <c r="AN1298" s="28"/>
      <c r="AS1298" s="193"/>
      <c r="AU1298" s="28"/>
      <c r="AV1298" s="28"/>
      <c r="AW1298" s="28"/>
      <c r="BB1298" s="193"/>
      <c r="BD1298" s="28"/>
      <c r="BE1298" s="28"/>
      <c r="BF1298" s="28"/>
      <c r="BK1298" s="193"/>
      <c r="BM1298" s="28"/>
      <c r="BN1298" s="28"/>
      <c r="BO1298" s="28"/>
      <c r="BT1298" s="193"/>
      <c r="BV1298" s="28"/>
      <c r="BW1298" s="28"/>
      <c r="BX1298" s="28"/>
      <c r="CC1298" s="193"/>
      <c r="CE1298" s="28"/>
      <c r="CF1298" s="28"/>
      <c r="CG1298" s="28"/>
      <c r="CL1298" s="193"/>
      <c r="CN1298" s="28"/>
      <c r="CO1298" s="28"/>
      <c r="CP1298" s="28"/>
      <c r="CU1298" s="193"/>
      <c r="CW1298" s="28"/>
      <c r="CX1298" s="28"/>
      <c r="CY1298" s="28"/>
      <c r="DD1298" s="193"/>
      <c r="DF1298" s="28"/>
      <c r="DG1298" s="28"/>
      <c r="DH1298" s="28"/>
      <c r="DM1298" s="193"/>
      <c r="DO1298" s="28"/>
      <c r="DP1298" s="28"/>
      <c r="DQ1298" s="28"/>
      <c r="DV1298" s="193"/>
      <c r="DX1298" s="28"/>
      <c r="DY1298" s="28"/>
      <c r="DZ1298" s="28"/>
      <c r="EE1298" s="193"/>
      <c r="EG1298" s="28"/>
      <c r="EH1298" s="28"/>
      <c r="EI1298" s="28"/>
      <c r="EN1298" s="193"/>
      <c r="EP1298" s="28"/>
      <c r="EQ1298" s="28"/>
      <c r="ER1298" s="28"/>
      <c r="EW1298" s="193"/>
      <c r="EY1298" s="28"/>
      <c r="EZ1298" s="28"/>
      <c r="FA1298" s="28"/>
      <c r="FF1298" s="193"/>
      <c r="FH1298" s="28"/>
      <c r="FI1298" s="28"/>
      <c r="FJ1298" s="28"/>
      <c r="FO1298" s="193"/>
      <c r="FQ1298" s="28"/>
      <c r="FR1298" s="28"/>
      <c r="FS1298" s="28"/>
      <c r="FX1298" s="193"/>
      <c r="FZ1298" s="28"/>
      <c r="GA1298" s="28"/>
      <c r="GB1298" s="28"/>
      <c r="GG1298" s="193"/>
      <c r="GI1298" s="28"/>
      <c r="GJ1298" s="28"/>
      <c r="GK1298" s="28"/>
      <c r="GP1298" s="193"/>
      <c r="GR1298" s="28"/>
      <c r="GS1298" s="28"/>
      <c r="GT1298" s="28"/>
      <c r="GY1298" s="193"/>
      <c r="HA1298" s="28"/>
      <c r="HB1298" s="28"/>
      <c r="HC1298" s="28"/>
      <c r="HH1298" s="193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205" t="s">
        <v>3028</v>
      </c>
      <c r="B1299" s="28"/>
      <c r="C1299" s="271"/>
      <c r="D1299" s="376" t="s">
        <v>129</v>
      </c>
      <c r="E1299" s="50">
        <f>COUNTIF($A$712:$BAG$785,A1299)</f>
        <v>1</v>
      </c>
      <c r="F1299" s="279">
        <f>SUM(G1299:K1299)</f>
        <v>0</v>
      </c>
      <c r="N1299" s="28"/>
      <c r="R1299" s="193"/>
      <c r="T1299" s="28"/>
      <c r="U1299" s="28"/>
      <c r="V1299" s="28"/>
      <c r="AA1299" s="193"/>
      <c r="AC1299" s="28"/>
      <c r="AD1299" s="28"/>
      <c r="AE1299" s="28"/>
      <c r="AJ1299" s="193"/>
      <c r="AL1299" s="28"/>
      <c r="AM1299" s="28"/>
      <c r="AN1299" s="28"/>
      <c r="AS1299" s="193"/>
      <c r="AU1299" s="28"/>
      <c r="AV1299" s="28"/>
      <c r="AW1299" s="28"/>
      <c r="BB1299" s="193"/>
      <c r="BD1299" s="28"/>
      <c r="BE1299" s="28"/>
      <c r="BF1299" s="28"/>
      <c r="BK1299" s="193"/>
      <c r="BM1299" s="28"/>
      <c r="BN1299" s="28"/>
      <c r="BO1299" s="28"/>
      <c r="BT1299" s="193"/>
      <c r="BV1299" s="28"/>
      <c r="BW1299" s="28"/>
      <c r="BX1299" s="28"/>
      <c r="CC1299" s="193"/>
      <c r="CE1299" s="28"/>
      <c r="CF1299" s="28"/>
      <c r="CG1299" s="28"/>
      <c r="CL1299" s="193"/>
      <c r="CN1299" s="28"/>
      <c r="CO1299" s="28"/>
      <c r="CP1299" s="28"/>
      <c r="CU1299" s="193"/>
      <c r="CW1299" s="28"/>
      <c r="CX1299" s="28"/>
      <c r="CY1299" s="28"/>
      <c r="DD1299" s="193"/>
      <c r="DF1299" s="28"/>
      <c r="DG1299" s="28"/>
      <c r="DH1299" s="28"/>
      <c r="DM1299" s="193"/>
      <c r="DO1299" s="28"/>
      <c r="DP1299" s="28"/>
      <c r="DQ1299" s="28"/>
      <c r="DV1299" s="193"/>
      <c r="DX1299" s="28"/>
      <c r="DY1299" s="28"/>
      <c r="DZ1299" s="28"/>
      <c r="EE1299" s="193"/>
      <c r="EG1299" s="28"/>
      <c r="EH1299" s="28"/>
      <c r="EI1299" s="28"/>
      <c r="EN1299" s="193"/>
      <c r="EP1299" s="28"/>
      <c r="EQ1299" s="28"/>
      <c r="ER1299" s="28"/>
      <c r="EW1299" s="193"/>
      <c r="EY1299" s="28"/>
      <c r="EZ1299" s="28"/>
      <c r="FA1299" s="28"/>
      <c r="FF1299" s="193"/>
      <c r="FH1299" s="28"/>
      <c r="FI1299" s="28"/>
      <c r="FJ1299" s="28"/>
      <c r="FO1299" s="193"/>
      <c r="FQ1299" s="28"/>
      <c r="FR1299" s="28"/>
      <c r="FS1299" s="28"/>
      <c r="FX1299" s="193"/>
      <c r="FZ1299" s="28"/>
      <c r="GA1299" s="28"/>
      <c r="GB1299" s="28"/>
      <c r="GG1299" s="193"/>
      <c r="GI1299" s="28"/>
      <c r="GJ1299" s="28"/>
      <c r="GK1299" s="28"/>
      <c r="GP1299" s="193"/>
      <c r="GR1299" s="28"/>
      <c r="GS1299" s="28"/>
      <c r="GT1299" s="28"/>
      <c r="GY1299" s="193"/>
      <c r="HA1299" s="28"/>
      <c r="HB1299" s="28"/>
      <c r="HC1299" s="28"/>
      <c r="HH1299" s="193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205" t="s">
        <v>3061</v>
      </c>
      <c r="B1300" s="28"/>
      <c r="C1300" s="271"/>
      <c r="D1300" s="376" t="s">
        <v>129</v>
      </c>
      <c r="E1300" s="50">
        <f>COUNTIF($A$712:$BAG$785,A1300)</f>
        <v>0</v>
      </c>
      <c r="F1300" s="279">
        <f>SUM(G1300:K1300)</f>
        <v>0</v>
      </c>
      <c r="H1300" s="396"/>
      <c r="N1300" s="28"/>
      <c r="R1300" s="193"/>
      <c r="T1300" s="28"/>
      <c r="U1300" s="28"/>
      <c r="V1300" s="28"/>
      <c r="AA1300" s="193"/>
      <c r="AC1300" s="28"/>
      <c r="AD1300" s="28"/>
      <c r="AE1300" s="28"/>
      <c r="AJ1300" s="193"/>
      <c r="AL1300" s="28"/>
      <c r="AM1300" s="28"/>
      <c r="AN1300" s="28"/>
      <c r="AS1300" s="193"/>
      <c r="AU1300" s="28"/>
      <c r="AV1300" s="28"/>
      <c r="AW1300" s="28"/>
      <c r="BB1300" s="193"/>
      <c r="BD1300" s="28"/>
      <c r="BE1300" s="28"/>
      <c r="BF1300" s="28"/>
      <c r="BK1300" s="193"/>
      <c r="BM1300" s="28"/>
      <c r="BN1300" s="28"/>
      <c r="BO1300" s="28"/>
      <c r="BT1300" s="193"/>
      <c r="BV1300" s="28"/>
      <c r="BW1300" s="28"/>
      <c r="BX1300" s="28"/>
      <c r="CC1300" s="193"/>
      <c r="CE1300" s="28"/>
      <c r="CF1300" s="28"/>
      <c r="CG1300" s="28"/>
      <c r="CL1300" s="193"/>
      <c r="CN1300" s="28"/>
      <c r="CO1300" s="28"/>
      <c r="CP1300" s="28"/>
      <c r="CU1300" s="193"/>
      <c r="CW1300" s="28"/>
      <c r="CX1300" s="28"/>
      <c r="CY1300" s="28"/>
      <c r="DD1300" s="193"/>
      <c r="DF1300" s="28"/>
      <c r="DG1300" s="28"/>
      <c r="DH1300" s="28"/>
      <c r="DM1300" s="193"/>
      <c r="DO1300" s="28"/>
      <c r="DP1300" s="28"/>
      <c r="DQ1300" s="28"/>
      <c r="DV1300" s="193"/>
      <c r="DX1300" s="28"/>
      <c r="DY1300" s="28"/>
      <c r="DZ1300" s="28"/>
      <c r="EE1300" s="193"/>
      <c r="EG1300" s="28"/>
      <c r="EH1300" s="28"/>
      <c r="EI1300" s="28"/>
      <c r="EN1300" s="193"/>
      <c r="EP1300" s="28"/>
      <c r="EQ1300" s="28"/>
      <c r="ER1300" s="28"/>
      <c r="EW1300" s="193"/>
      <c r="EY1300" s="28"/>
      <c r="EZ1300" s="28"/>
      <c r="FA1300" s="28"/>
      <c r="FF1300" s="193"/>
      <c r="FH1300" s="28"/>
      <c r="FI1300" s="28"/>
      <c r="FJ1300" s="28"/>
      <c r="FO1300" s="193"/>
      <c r="FQ1300" s="28"/>
      <c r="FR1300" s="28"/>
      <c r="FS1300" s="28"/>
      <c r="FX1300" s="193"/>
      <c r="FZ1300" s="28"/>
      <c r="GA1300" s="28"/>
      <c r="GB1300" s="28"/>
      <c r="GG1300" s="193"/>
      <c r="GI1300" s="28"/>
      <c r="GJ1300" s="28"/>
      <c r="GK1300" s="28"/>
      <c r="GP1300" s="193"/>
      <c r="GR1300" s="28"/>
      <c r="GS1300" s="28"/>
      <c r="GT1300" s="28"/>
      <c r="GY1300" s="193"/>
      <c r="HA1300" s="28"/>
      <c r="HB1300" s="28"/>
      <c r="HC1300" s="28"/>
      <c r="HH1300" s="193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475" t="s">
        <v>3838</v>
      </c>
      <c r="B1301" s="28"/>
      <c r="C1301" s="28"/>
      <c r="D1301" s="376" t="s">
        <v>129</v>
      </c>
      <c r="E1301" s="50">
        <f>COUNTIF($A$712:$BAG$785,A1301)</f>
        <v>0</v>
      </c>
      <c r="F1301" s="279">
        <f>SUM(G1301:K1301)</f>
        <v>0</v>
      </c>
      <c r="N1301" s="28"/>
      <c r="R1301" s="193"/>
      <c r="T1301" s="28"/>
      <c r="U1301" s="28"/>
      <c r="V1301" s="28"/>
      <c r="AA1301" s="193"/>
      <c r="AC1301" s="28"/>
      <c r="AD1301" s="28"/>
      <c r="AE1301" s="28"/>
      <c r="AJ1301" s="193"/>
      <c r="AL1301" s="28"/>
      <c r="AM1301" s="28"/>
      <c r="AN1301" s="28"/>
      <c r="AS1301" s="193"/>
      <c r="AU1301" s="28"/>
      <c r="AV1301" s="28"/>
      <c r="AW1301" s="28"/>
      <c r="BB1301" s="193"/>
      <c r="BD1301" s="28"/>
      <c r="BE1301" s="28"/>
      <c r="BF1301" s="28"/>
      <c r="BK1301" s="193"/>
      <c r="BM1301" s="28"/>
      <c r="BN1301" s="28"/>
      <c r="BO1301" s="28"/>
      <c r="BT1301" s="193"/>
      <c r="BV1301" s="28"/>
      <c r="BW1301" s="28"/>
      <c r="BX1301" s="28"/>
      <c r="CC1301" s="193"/>
      <c r="CE1301" s="28"/>
      <c r="CF1301" s="28"/>
      <c r="CG1301" s="28"/>
      <c r="CL1301" s="193"/>
      <c r="CN1301" s="28"/>
      <c r="CO1301" s="28"/>
      <c r="CP1301" s="28"/>
      <c r="CU1301" s="193"/>
      <c r="CW1301" s="28"/>
      <c r="CX1301" s="28"/>
      <c r="CY1301" s="28"/>
      <c r="DD1301" s="193"/>
      <c r="DF1301" s="28"/>
      <c r="DG1301" s="28"/>
      <c r="DH1301" s="28"/>
      <c r="DM1301" s="193"/>
      <c r="DO1301" s="28"/>
      <c r="DP1301" s="28"/>
      <c r="DQ1301" s="28"/>
      <c r="DV1301" s="193"/>
      <c r="DX1301" s="28"/>
      <c r="DY1301" s="28"/>
      <c r="DZ1301" s="28"/>
      <c r="EE1301" s="193"/>
      <c r="EG1301" s="28"/>
      <c r="EH1301" s="28"/>
      <c r="EI1301" s="28"/>
      <c r="EN1301" s="193"/>
      <c r="EP1301" s="28"/>
      <c r="EQ1301" s="28"/>
      <c r="ER1301" s="28"/>
      <c r="EW1301" s="193"/>
      <c r="EY1301" s="28"/>
      <c r="EZ1301" s="28"/>
      <c r="FA1301" s="28"/>
      <c r="FF1301" s="193"/>
      <c r="FH1301" s="28"/>
      <c r="FI1301" s="28"/>
      <c r="FJ1301" s="28"/>
      <c r="FO1301" s="193"/>
      <c r="FQ1301" s="28"/>
      <c r="FR1301" s="28"/>
      <c r="FS1301" s="28"/>
      <c r="FX1301" s="193"/>
      <c r="FZ1301" s="28"/>
      <c r="GA1301" s="28"/>
      <c r="GB1301" s="28"/>
      <c r="GG1301" s="193"/>
      <c r="GI1301" s="28"/>
      <c r="GJ1301" s="28"/>
      <c r="GK1301" s="28"/>
      <c r="GP1301" s="193"/>
      <c r="GR1301" s="28"/>
      <c r="GS1301" s="28"/>
      <c r="GT1301" s="28"/>
      <c r="GY1301" s="193"/>
      <c r="HA1301" s="28"/>
      <c r="HB1301" s="28"/>
      <c r="HC1301" s="28"/>
      <c r="HH1301" s="193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311" t="s">
        <v>619</v>
      </c>
      <c r="B1302" s="378"/>
      <c r="C1302" s="378"/>
      <c r="D1302" s="1" t="s">
        <v>131</v>
      </c>
      <c r="E1302" s="50">
        <f>COUNTIF($A$712:$BAG$785,A1302)</f>
        <v>5</v>
      </c>
      <c r="F1302" s="279">
        <f>SUM(G1302:K1302)</f>
        <v>0</v>
      </c>
      <c r="H1302" s="402"/>
      <c r="N1302" s="28"/>
      <c r="R1302" s="193"/>
      <c r="T1302" s="28"/>
      <c r="U1302" s="28"/>
      <c r="V1302" s="28"/>
      <c r="AA1302" s="193"/>
      <c r="AC1302" s="28"/>
      <c r="AD1302" s="28"/>
      <c r="AE1302" s="28"/>
      <c r="AJ1302" s="193"/>
      <c r="AL1302" s="28"/>
      <c r="AM1302" s="28"/>
      <c r="AN1302" s="28"/>
      <c r="AS1302" s="193"/>
      <c r="AU1302" s="28"/>
      <c r="AV1302" s="28"/>
      <c r="AW1302" s="28"/>
      <c r="BB1302" s="193"/>
      <c r="BD1302" s="28"/>
      <c r="BE1302" s="28"/>
      <c r="BF1302" s="28"/>
      <c r="BK1302" s="193"/>
      <c r="BM1302" s="28"/>
      <c r="BN1302" s="28"/>
      <c r="BO1302" s="28"/>
      <c r="BT1302" s="193"/>
      <c r="BV1302" s="28"/>
      <c r="BW1302" s="28"/>
      <c r="BX1302" s="28"/>
      <c r="CC1302" s="193"/>
      <c r="CE1302" s="28"/>
      <c r="CF1302" s="28"/>
      <c r="CG1302" s="28"/>
      <c r="CL1302" s="193"/>
      <c r="CN1302" s="28"/>
      <c r="CO1302" s="28"/>
      <c r="CP1302" s="28"/>
      <c r="CU1302" s="193"/>
      <c r="CW1302" s="28"/>
      <c r="CX1302" s="28"/>
      <c r="CY1302" s="28"/>
      <c r="DD1302" s="193"/>
      <c r="DF1302" s="28"/>
      <c r="DG1302" s="28"/>
      <c r="DH1302" s="28"/>
      <c r="DM1302" s="193"/>
      <c r="DO1302" s="28"/>
      <c r="DP1302" s="28"/>
      <c r="DQ1302" s="28"/>
      <c r="DV1302" s="193"/>
      <c r="DX1302" s="28"/>
      <c r="DY1302" s="28"/>
      <c r="DZ1302" s="28"/>
      <c r="EE1302" s="193"/>
      <c r="EG1302" s="28"/>
      <c r="EH1302" s="28"/>
      <c r="EI1302" s="28"/>
      <c r="EN1302" s="193"/>
      <c r="EP1302" s="28"/>
      <c r="EQ1302" s="28"/>
      <c r="ER1302" s="28"/>
      <c r="EW1302" s="193"/>
      <c r="EY1302" s="28"/>
      <c r="EZ1302" s="28"/>
      <c r="FA1302" s="28"/>
      <c r="FF1302" s="193"/>
      <c r="FH1302" s="28"/>
      <c r="FI1302" s="28"/>
      <c r="FJ1302" s="28"/>
      <c r="FO1302" s="193"/>
      <c r="FQ1302" s="28"/>
      <c r="FR1302" s="28"/>
      <c r="FS1302" s="28"/>
      <c r="FX1302" s="193"/>
      <c r="FZ1302" s="28"/>
      <c r="GA1302" s="28"/>
      <c r="GB1302" s="28"/>
      <c r="GG1302" s="193"/>
      <c r="GI1302" s="28"/>
      <c r="GJ1302" s="28"/>
      <c r="GK1302" s="28"/>
      <c r="GP1302" s="193"/>
      <c r="GR1302" s="28"/>
      <c r="GS1302" s="28"/>
      <c r="GT1302" s="28"/>
      <c r="GY1302" s="193"/>
      <c r="HA1302" s="28"/>
      <c r="HB1302" s="28"/>
      <c r="HC1302" s="28"/>
      <c r="HH1302" s="193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311" t="s">
        <v>564</v>
      </c>
      <c r="B1303" s="378"/>
      <c r="C1303" s="378"/>
      <c r="D1303" s="376" t="s">
        <v>132</v>
      </c>
      <c r="E1303" s="50">
        <f>COUNTIF($A$712:$BAG$785,A1303)</f>
        <v>0</v>
      </c>
      <c r="F1303" s="279">
        <f>SUM(G1303:K1303)</f>
        <v>0</v>
      </c>
      <c r="N1303" s="28"/>
      <c r="R1303" s="193"/>
      <c r="T1303" s="28"/>
      <c r="U1303" s="28"/>
      <c r="V1303" s="28"/>
      <c r="AA1303" s="193"/>
      <c r="AC1303" s="28"/>
      <c r="AD1303" s="28"/>
      <c r="AE1303" s="28"/>
      <c r="AJ1303" s="193"/>
      <c r="AL1303" s="28"/>
      <c r="AM1303" s="28"/>
      <c r="AN1303" s="28"/>
      <c r="AS1303" s="193"/>
      <c r="AU1303" s="28"/>
      <c r="AV1303" s="28"/>
      <c r="AW1303" s="28"/>
      <c r="BB1303" s="193"/>
      <c r="BD1303" s="28"/>
      <c r="BE1303" s="28"/>
      <c r="BF1303" s="28"/>
      <c r="BK1303" s="193"/>
      <c r="BM1303" s="28"/>
      <c r="BN1303" s="28"/>
      <c r="BO1303" s="28"/>
      <c r="BT1303" s="193"/>
      <c r="BV1303" s="28"/>
      <c r="BW1303" s="28"/>
      <c r="BX1303" s="28"/>
      <c r="CC1303" s="193"/>
      <c r="CE1303" s="28"/>
      <c r="CF1303" s="28"/>
      <c r="CG1303" s="28"/>
      <c r="CL1303" s="193"/>
      <c r="CN1303" s="28"/>
      <c r="CO1303" s="28"/>
      <c r="CP1303" s="28"/>
      <c r="CU1303" s="193"/>
      <c r="CW1303" s="28"/>
      <c r="CX1303" s="28"/>
      <c r="CY1303" s="28"/>
      <c r="DD1303" s="193"/>
      <c r="DF1303" s="28"/>
      <c r="DG1303" s="28"/>
      <c r="DH1303" s="28"/>
      <c r="DM1303" s="193"/>
      <c r="DO1303" s="28"/>
      <c r="DP1303" s="28"/>
      <c r="DQ1303" s="28"/>
      <c r="DV1303" s="193"/>
      <c r="DX1303" s="28"/>
      <c r="DY1303" s="28"/>
      <c r="DZ1303" s="28"/>
      <c r="EE1303" s="193"/>
      <c r="EG1303" s="28"/>
      <c r="EH1303" s="28"/>
      <c r="EI1303" s="28"/>
      <c r="EN1303" s="193"/>
      <c r="EP1303" s="28"/>
      <c r="EQ1303" s="28"/>
      <c r="ER1303" s="28"/>
      <c r="EW1303" s="193"/>
      <c r="EY1303" s="28"/>
      <c r="EZ1303" s="28"/>
      <c r="FA1303" s="28"/>
      <c r="FF1303" s="193"/>
      <c r="FH1303" s="28"/>
      <c r="FI1303" s="28"/>
      <c r="FJ1303" s="28"/>
      <c r="FO1303" s="193"/>
      <c r="FQ1303" s="28"/>
      <c r="FR1303" s="28"/>
      <c r="FS1303" s="28"/>
      <c r="FX1303" s="193"/>
      <c r="FZ1303" s="28"/>
      <c r="GA1303" s="28"/>
      <c r="GB1303" s="28"/>
      <c r="GG1303" s="193"/>
      <c r="GI1303" s="28"/>
      <c r="GJ1303" s="28"/>
      <c r="GK1303" s="28"/>
      <c r="GP1303" s="193"/>
      <c r="GR1303" s="28"/>
      <c r="GS1303" s="28"/>
      <c r="GT1303" s="28"/>
      <c r="GY1303" s="193"/>
      <c r="HA1303" s="28"/>
      <c r="HB1303" s="28"/>
      <c r="HC1303" s="28"/>
      <c r="HH1303" s="193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205" t="s">
        <v>3113</v>
      </c>
      <c r="B1304" s="39"/>
      <c r="C1304" s="39"/>
      <c r="D1304" s="376" t="s">
        <v>129</v>
      </c>
      <c r="E1304" s="50">
        <f>COUNTIF($A$712:$BAG$785,A1304)</f>
        <v>1</v>
      </c>
      <c r="F1304" s="279">
        <f>SUM(G1304:K1304)</f>
        <v>0</v>
      </c>
      <c r="N1304" s="28"/>
      <c r="R1304" s="193"/>
      <c r="T1304" s="28"/>
      <c r="U1304" s="28"/>
      <c r="V1304" s="28"/>
      <c r="AA1304" s="193"/>
      <c r="AC1304" s="28"/>
      <c r="AD1304" s="28"/>
      <c r="AE1304" s="28"/>
      <c r="AJ1304" s="193"/>
      <c r="AL1304" s="28"/>
      <c r="AM1304" s="28"/>
      <c r="AN1304" s="28"/>
      <c r="AS1304" s="193"/>
      <c r="AU1304" s="28"/>
      <c r="AV1304" s="28"/>
      <c r="AW1304" s="28"/>
      <c r="BB1304" s="193"/>
      <c r="BD1304" s="28"/>
      <c r="BE1304" s="28"/>
      <c r="BF1304" s="28"/>
      <c r="BK1304" s="193"/>
      <c r="BM1304" s="28"/>
      <c r="BN1304" s="28"/>
      <c r="BO1304" s="28"/>
      <c r="BT1304" s="193"/>
      <c r="BV1304" s="28"/>
      <c r="BW1304" s="28"/>
      <c r="BX1304" s="28"/>
      <c r="CC1304" s="193"/>
      <c r="CE1304" s="28"/>
      <c r="CF1304" s="28"/>
      <c r="CG1304" s="28"/>
      <c r="CL1304" s="193"/>
      <c r="CN1304" s="28"/>
      <c r="CO1304" s="28"/>
      <c r="CP1304" s="28"/>
      <c r="CU1304" s="193"/>
      <c r="CW1304" s="28"/>
      <c r="CX1304" s="28"/>
      <c r="CY1304" s="28"/>
      <c r="DD1304" s="193"/>
      <c r="DF1304" s="28"/>
      <c r="DG1304" s="28"/>
      <c r="DH1304" s="28"/>
      <c r="DM1304" s="193"/>
      <c r="DO1304" s="28"/>
      <c r="DP1304" s="28"/>
      <c r="DQ1304" s="28"/>
      <c r="DV1304" s="193"/>
      <c r="DX1304" s="28"/>
      <c r="DY1304" s="28"/>
      <c r="DZ1304" s="28"/>
      <c r="EE1304" s="193"/>
      <c r="EG1304" s="28"/>
      <c r="EH1304" s="28"/>
      <c r="EI1304" s="28"/>
      <c r="EN1304" s="193"/>
      <c r="EP1304" s="28"/>
      <c r="EQ1304" s="28"/>
      <c r="ER1304" s="28"/>
      <c r="EW1304" s="193"/>
      <c r="EY1304" s="28"/>
      <c r="EZ1304" s="28"/>
      <c r="FA1304" s="28"/>
      <c r="FF1304" s="193"/>
      <c r="FH1304" s="28"/>
      <c r="FI1304" s="28"/>
      <c r="FJ1304" s="28"/>
      <c r="FO1304" s="193"/>
      <c r="FQ1304" s="28"/>
      <c r="FR1304" s="28"/>
      <c r="FS1304" s="28"/>
      <c r="FX1304" s="193"/>
      <c r="FZ1304" s="28"/>
      <c r="GA1304" s="28"/>
      <c r="GB1304" s="28"/>
      <c r="GG1304" s="193"/>
      <c r="GI1304" s="28"/>
      <c r="GJ1304" s="28"/>
      <c r="GK1304" s="28"/>
      <c r="GP1304" s="193"/>
      <c r="GR1304" s="28"/>
      <c r="GS1304" s="28"/>
      <c r="GT1304" s="28"/>
      <c r="GY1304" s="193"/>
      <c r="HA1304" s="28"/>
      <c r="HB1304" s="28"/>
      <c r="HC1304" s="28"/>
      <c r="HH1304" s="193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205" t="s">
        <v>2307</v>
      </c>
      <c r="B1305" s="39"/>
      <c r="C1305" s="39"/>
      <c r="D1305" s="376" t="s">
        <v>129</v>
      </c>
      <c r="E1305" s="50">
        <f>COUNTIF($A$712:$BAG$785,A1305)</f>
        <v>1</v>
      </c>
      <c r="F1305" s="279">
        <f>SUM(G1305:K1305)</f>
        <v>0</v>
      </c>
      <c r="H1305" s="402"/>
      <c r="I1305" s="402"/>
      <c r="N1305" s="28"/>
      <c r="R1305" s="193"/>
      <c r="T1305" s="28"/>
      <c r="U1305" s="28"/>
      <c r="V1305" s="28"/>
      <c r="AA1305" s="193"/>
      <c r="AC1305" s="28"/>
      <c r="AD1305" s="28"/>
      <c r="AE1305" s="28"/>
      <c r="AJ1305" s="193"/>
      <c r="AL1305" s="28"/>
      <c r="AM1305" s="28"/>
      <c r="AN1305" s="28"/>
      <c r="AS1305" s="193"/>
      <c r="AU1305" s="28"/>
      <c r="AV1305" s="28"/>
      <c r="AW1305" s="28"/>
      <c r="BB1305" s="193"/>
      <c r="BD1305" s="28"/>
      <c r="BE1305" s="28"/>
      <c r="BF1305" s="28"/>
      <c r="BK1305" s="193"/>
      <c r="BM1305" s="28"/>
      <c r="BN1305" s="28"/>
      <c r="BO1305" s="28"/>
      <c r="BT1305" s="193"/>
      <c r="BV1305" s="28"/>
      <c r="BW1305" s="28"/>
      <c r="BX1305" s="28"/>
      <c r="CC1305" s="193"/>
      <c r="CE1305" s="28"/>
      <c r="CF1305" s="28"/>
      <c r="CG1305" s="28"/>
      <c r="CL1305" s="193"/>
      <c r="CN1305" s="28"/>
      <c r="CO1305" s="28"/>
      <c r="CP1305" s="28"/>
      <c r="CU1305" s="193"/>
      <c r="CW1305" s="28"/>
      <c r="CX1305" s="28"/>
      <c r="CY1305" s="28"/>
      <c r="DD1305" s="193"/>
      <c r="DF1305" s="28"/>
      <c r="DG1305" s="28"/>
      <c r="DH1305" s="28"/>
      <c r="DM1305" s="193"/>
      <c r="DO1305" s="28"/>
      <c r="DP1305" s="28"/>
      <c r="DQ1305" s="28"/>
      <c r="DV1305" s="193"/>
      <c r="DX1305" s="28"/>
      <c r="DY1305" s="28"/>
      <c r="DZ1305" s="28"/>
      <c r="EE1305" s="193"/>
      <c r="EG1305" s="28"/>
      <c r="EH1305" s="28"/>
      <c r="EI1305" s="28"/>
      <c r="EN1305" s="193"/>
      <c r="EP1305" s="28"/>
      <c r="EQ1305" s="28"/>
      <c r="ER1305" s="28"/>
      <c r="EW1305" s="193"/>
      <c r="EY1305" s="28"/>
      <c r="EZ1305" s="28"/>
      <c r="FA1305" s="28"/>
      <c r="FF1305" s="193"/>
      <c r="FH1305" s="28"/>
      <c r="FI1305" s="28"/>
      <c r="FJ1305" s="28"/>
      <c r="FO1305" s="193"/>
      <c r="FQ1305" s="28"/>
      <c r="FR1305" s="28"/>
      <c r="FS1305" s="28"/>
      <c r="FX1305" s="193"/>
      <c r="FZ1305" s="28"/>
      <c r="GA1305" s="28"/>
      <c r="GB1305" s="28"/>
      <c r="GG1305" s="193"/>
      <c r="GI1305" s="28"/>
      <c r="GJ1305" s="28"/>
      <c r="GK1305" s="28"/>
      <c r="GP1305" s="193"/>
      <c r="GR1305" s="28"/>
      <c r="GS1305" s="28"/>
      <c r="GT1305" s="28"/>
      <c r="GY1305" s="193"/>
      <c r="HA1305" s="28"/>
      <c r="HB1305" s="28"/>
      <c r="HC1305" s="28"/>
      <c r="HH1305" s="193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">
      <c r="A1306" s="205" t="s">
        <v>3068</v>
      </c>
      <c r="B1306" s="39"/>
      <c r="C1306" s="39"/>
      <c r="D1306" s="376" t="s">
        <v>129</v>
      </c>
      <c r="E1306" s="50">
        <f>COUNTIF($A$712:$BAG$785,A1306)</f>
        <v>0</v>
      </c>
      <c r="F1306" s="279">
        <f>SUM(G1306:K1306)</f>
        <v>0</v>
      </c>
      <c r="H1306" s="402"/>
      <c r="I1306" s="402"/>
      <c r="N1306" s="28"/>
      <c r="R1306" s="193"/>
      <c r="T1306" s="28"/>
      <c r="U1306" s="28"/>
      <c r="V1306" s="28"/>
      <c r="AA1306" s="193"/>
      <c r="AC1306" s="28"/>
      <c r="AD1306" s="28"/>
      <c r="AE1306" s="28"/>
      <c r="AJ1306" s="193"/>
      <c r="AL1306" s="28"/>
      <c r="AM1306" s="28"/>
      <c r="AN1306" s="28"/>
      <c r="AS1306" s="193"/>
      <c r="AU1306" s="28"/>
      <c r="AV1306" s="28"/>
      <c r="AW1306" s="28"/>
      <c r="BB1306" s="193"/>
      <c r="BD1306" s="28"/>
      <c r="BE1306" s="28"/>
      <c r="BF1306" s="28"/>
      <c r="BK1306" s="193"/>
      <c r="BM1306" s="28"/>
      <c r="BN1306" s="28"/>
      <c r="BO1306" s="28"/>
      <c r="BT1306" s="193"/>
      <c r="BV1306" s="28"/>
      <c r="BW1306" s="28"/>
      <c r="BX1306" s="28"/>
      <c r="CC1306" s="193"/>
      <c r="CE1306" s="28"/>
      <c r="CF1306" s="28"/>
      <c r="CG1306" s="28"/>
      <c r="CL1306" s="193"/>
      <c r="CN1306" s="28"/>
      <c r="CO1306" s="28"/>
      <c r="CP1306" s="28"/>
      <c r="CU1306" s="193"/>
      <c r="CW1306" s="28"/>
      <c r="CX1306" s="28"/>
      <c r="CY1306" s="28"/>
      <c r="DD1306" s="193"/>
      <c r="DF1306" s="28"/>
      <c r="DG1306" s="28"/>
      <c r="DH1306" s="28"/>
      <c r="DM1306" s="193"/>
      <c r="DO1306" s="28"/>
      <c r="DP1306" s="28"/>
      <c r="DQ1306" s="28"/>
      <c r="DV1306" s="193"/>
      <c r="DX1306" s="28"/>
      <c r="DY1306" s="28"/>
      <c r="DZ1306" s="28"/>
      <c r="EE1306" s="193"/>
      <c r="EG1306" s="28"/>
      <c r="EH1306" s="28"/>
      <c r="EI1306" s="28"/>
      <c r="EN1306" s="193"/>
      <c r="EP1306" s="28"/>
      <c r="EQ1306" s="28"/>
      <c r="ER1306" s="28"/>
      <c r="EW1306" s="193"/>
      <c r="EY1306" s="28"/>
      <c r="EZ1306" s="28"/>
      <c r="FA1306" s="28"/>
      <c r="FF1306" s="193"/>
      <c r="FH1306" s="28"/>
      <c r="FI1306" s="28"/>
      <c r="FJ1306" s="28"/>
      <c r="FO1306" s="193"/>
      <c r="FQ1306" s="28"/>
      <c r="FR1306" s="28"/>
      <c r="FS1306" s="28"/>
      <c r="FX1306" s="193"/>
      <c r="FZ1306" s="28"/>
      <c r="GA1306" s="28"/>
      <c r="GB1306" s="28"/>
      <c r="GG1306" s="193"/>
      <c r="GI1306" s="28"/>
      <c r="GJ1306" s="28"/>
      <c r="GK1306" s="28"/>
      <c r="GP1306" s="193"/>
      <c r="GR1306" s="28"/>
      <c r="GS1306" s="28"/>
      <c r="GT1306" s="28"/>
      <c r="GY1306" s="193"/>
      <c r="HA1306" s="28"/>
      <c r="HB1306" s="28"/>
      <c r="HC1306" s="28"/>
      <c r="HH1306" s="193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5" t="s">
        <v>3229</v>
      </c>
      <c r="B1307" s="39"/>
      <c r="C1307" s="39"/>
      <c r="D1307" s="376" t="s">
        <v>129</v>
      </c>
      <c r="E1307" s="50">
        <f>COUNTIF($A$712:$BAG$785,A1307)</f>
        <v>0</v>
      </c>
      <c r="F1307" s="279">
        <f>SUM(G1307:K1307)</f>
        <v>0</v>
      </c>
      <c r="H1307" s="402"/>
      <c r="I1307" s="402"/>
      <c r="N1307" s="28"/>
      <c r="R1307" s="193"/>
      <c r="T1307" s="28"/>
      <c r="U1307" s="28"/>
      <c r="V1307" s="28"/>
      <c r="AA1307" s="193"/>
      <c r="AC1307" s="28"/>
      <c r="AD1307" s="28"/>
      <c r="AE1307" s="28"/>
      <c r="AJ1307" s="193"/>
      <c r="AL1307" s="28"/>
      <c r="AM1307" s="28"/>
      <c r="AN1307" s="28"/>
      <c r="AS1307" s="193"/>
      <c r="AU1307" s="28"/>
      <c r="AV1307" s="28"/>
      <c r="AW1307" s="28"/>
      <c r="BB1307" s="193"/>
      <c r="BD1307" s="28"/>
      <c r="BE1307" s="28"/>
      <c r="BF1307" s="28"/>
      <c r="BK1307" s="193"/>
      <c r="BM1307" s="28"/>
      <c r="BN1307" s="28"/>
      <c r="BO1307" s="28"/>
      <c r="BT1307" s="193"/>
      <c r="BV1307" s="28"/>
      <c r="BW1307" s="28"/>
      <c r="BX1307" s="28"/>
      <c r="CC1307" s="193"/>
      <c r="CE1307" s="28"/>
      <c r="CF1307" s="28"/>
      <c r="CG1307" s="28"/>
      <c r="CL1307" s="193"/>
      <c r="CN1307" s="28"/>
      <c r="CO1307" s="28"/>
      <c r="CP1307" s="28"/>
      <c r="CU1307" s="193"/>
      <c r="CW1307" s="28"/>
      <c r="CX1307" s="28"/>
      <c r="CY1307" s="28"/>
      <c r="DD1307" s="193"/>
      <c r="DF1307" s="28"/>
      <c r="DG1307" s="28"/>
      <c r="DH1307" s="28"/>
      <c r="DM1307" s="193"/>
      <c r="DO1307" s="28"/>
      <c r="DP1307" s="28"/>
      <c r="DQ1307" s="28"/>
      <c r="DV1307" s="193"/>
      <c r="DX1307" s="28"/>
      <c r="DY1307" s="28"/>
      <c r="DZ1307" s="28"/>
      <c r="EE1307" s="193"/>
      <c r="EG1307" s="28"/>
      <c r="EH1307" s="28"/>
      <c r="EI1307" s="28"/>
      <c r="EN1307" s="193"/>
      <c r="EP1307" s="28"/>
      <c r="EQ1307" s="28"/>
      <c r="ER1307" s="28"/>
      <c r="EW1307" s="193"/>
      <c r="EY1307" s="28"/>
      <c r="EZ1307" s="28"/>
      <c r="FA1307" s="28"/>
      <c r="FF1307" s="193"/>
      <c r="FH1307" s="28"/>
      <c r="FI1307" s="28"/>
      <c r="FJ1307" s="28"/>
      <c r="FO1307" s="193"/>
      <c r="FQ1307" s="28"/>
      <c r="FR1307" s="28"/>
      <c r="FS1307" s="28"/>
      <c r="FX1307" s="193"/>
      <c r="FZ1307" s="28"/>
      <c r="GA1307" s="28"/>
      <c r="GB1307" s="28"/>
      <c r="GG1307" s="193"/>
      <c r="GI1307" s="28"/>
      <c r="GJ1307" s="28"/>
      <c r="GK1307" s="28"/>
      <c r="GP1307" s="193"/>
      <c r="GR1307" s="28"/>
      <c r="GS1307" s="28"/>
      <c r="GT1307" s="28"/>
      <c r="GY1307" s="193"/>
      <c r="HA1307" s="28"/>
      <c r="HB1307" s="28"/>
      <c r="HC1307" s="28"/>
      <c r="HH1307" s="193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11" t="s">
        <v>450</v>
      </c>
      <c r="B1308" s="274"/>
      <c r="C1308" s="375"/>
      <c r="D1308" s="376" t="s">
        <v>134</v>
      </c>
      <c r="E1308" s="50">
        <f>COUNTIF($A$712:$BAG$785,A1308)</f>
        <v>3</v>
      </c>
      <c r="F1308" s="279">
        <f>SUM(G1308:K1308)</f>
        <v>0</v>
      </c>
      <c r="H1308" s="402"/>
      <c r="I1308" s="402"/>
      <c r="N1308" s="28"/>
      <c r="R1308" s="193"/>
      <c r="T1308" s="28"/>
      <c r="U1308" s="28"/>
      <c r="V1308" s="28"/>
      <c r="AA1308" s="193"/>
      <c r="AC1308" s="28"/>
      <c r="AD1308" s="28"/>
      <c r="AE1308" s="28"/>
      <c r="AJ1308" s="193"/>
      <c r="AL1308" s="28"/>
      <c r="AM1308" s="28"/>
      <c r="AN1308" s="28"/>
      <c r="AS1308" s="193"/>
      <c r="AU1308" s="28"/>
      <c r="AV1308" s="28"/>
      <c r="AW1308" s="28"/>
      <c r="BB1308" s="193"/>
      <c r="BD1308" s="28"/>
      <c r="BE1308" s="28"/>
      <c r="BF1308" s="28"/>
      <c r="BK1308" s="193"/>
      <c r="BM1308" s="28"/>
      <c r="BN1308" s="28"/>
      <c r="BO1308" s="28"/>
      <c r="BT1308" s="193"/>
      <c r="BV1308" s="28"/>
      <c r="BW1308" s="28"/>
      <c r="BX1308" s="28"/>
      <c r="CC1308" s="193"/>
      <c r="CE1308" s="28"/>
      <c r="CF1308" s="28"/>
      <c r="CG1308" s="28"/>
      <c r="CL1308" s="193"/>
      <c r="CN1308" s="28"/>
      <c r="CO1308" s="28"/>
      <c r="CP1308" s="28"/>
      <c r="CU1308" s="193"/>
      <c r="CW1308" s="28"/>
      <c r="CX1308" s="28"/>
      <c r="CY1308" s="28"/>
      <c r="DD1308" s="193"/>
      <c r="DF1308" s="28"/>
      <c r="DG1308" s="28"/>
      <c r="DH1308" s="28"/>
      <c r="DM1308" s="193"/>
      <c r="DO1308" s="28"/>
      <c r="DP1308" s="28"/>
      <c r="DQ1308" s="28"/>
      <c r="DV1308" s="193"/>
      <c r="DX1308" s="28"/>
      <c r="DY1308" s="28"/>
      <c r="DZ1308" s="28"/>
      <c r="EE1308" s="193"/>
      <c r="EG1308" s="28"/>
      <c r="EH1308" s="28"/>
      <c r="EI1308" s="28"/>
      <c r="EN1308" s="193"/>
      <c r="EP1308" s="28"/>
      <c r="EQ1308" s="28"/>
      <c r="ER1308" s="28"/>
      <c r="EW1308" s="193"/>
      <c r="EY1308" s="28"/>
      <c r="EZ1308" s="28"/>
      <c r="FA1308" s="28"/>
      <c r="FF1308" s="193"/>
      <c r="FH1308" s="28"/>
      <c r="FI1308" s="28"/>
      <c r="FJ1308" s="28"/>
      <c r="FO1308" s="193"/>
      <c r="FQ1308" s="28"/>
      <c r="FR1308" s="28"/>
      <c r="FS1308" s="28"/>
      <c r="FX1308" s="193"/>
      <c r="FZ1308" s="28"/>
      <c r="GA1308" s="28"/>
      <c r="GB1308" s="28"/>
      <c r="GG1308" s="193"/>
      <c r="GI1308" s="28"/>
      <c r="GJ1308" s="28"/>
      <c r="GK1308" s="28"/>
      <c r="GP1308" s="193"/>
      <c r="GR1308" s="28"/>
      <c r="GS1308" s="28"/>
      <c r="GT1308" s="28"/>
      <c r="GY1308" s="193"/>
      <c r="HA1308" s="28"/>
      <c r="HB1308" s="28"/>
      <c r="HC1308" s="28"/>
      <c r="HH1308" s="193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311" t="s">
        <v>1208</v>
      </c>
      <c r="B1309" s="39"/>
      <c r="C1309" s="39"/>
      <c r="D1309" s="376" t="s">
        <v>129</v>
      </c>
      <c r="E1309" s="50">
        <f>COUNTIF($A$712:$BAG$785,A1309)</f>
        <v>0</v>
      </c>
      <c r="F1309" s="279">
        <f>SUM(G1309:K1309)</f>
        <v>0</v>
      </c>
      <c r="H1309" s="396"/>
      <c r="N1309" s="28"/>
      <c r="R1309" s="193"/>
      <c r="T1309" s="28"/>
      <c r="U1309" s="28"/>
      <c r="V1309" s="28"/>
      <c r="AA1309" s="193"/>
      <c r="AC1309" s="28"/>
      <c r="AD1309" s="28"/>
      <c r="AE1309" s="28"/>
      <c r="AJ1309" s="193"/>
      <c r="AL1309" s="28"/>
      <c r="AM1309" s="28"/>
      <c r="AN1309" s="28"/>
      <c r="AS1309" s="193"/>
      <c r="AU1309" s="28"/>
      <c r="AV1309" s="28"/>
      <c r="AW1309" s="28"/>
      <c r="BB1309" s="193"/>
      <c r="BD1309" s="28"/>
      <c r="BE1309" s="28"/>
      <c r="BF1309" s="28"/>
      <c r="BK1309" s="193"/>
      <c r="BM1309" s="28"/>
      <c r="BN1309" s="28"/>
      <c r="BO1309" s="28"/>
      <c r="BT1309" s="193"/>
      <c r="BV1309" s="28"/>
      <c r="BW1309" s="28"/>
      <c r="BX1309" s="28"/>
      <c r="CC1309" s="193"/>
      <c r="CE1309" s="28"/>
      <c r="CF1309" s="28"/>
      <c r="CG1309" s="28"/>
      <c r="CL1309" s="193"/>
      <c r="CN1309" s="28"/>
      <c r="CO1309" s="28"/>
      <c r="CP1309" s="28"/>
      <c r="CU1309" s="193"/>
      <c r="CW1309" s="28"/>
      <c r="CX1309" s="28"/>
      <c r="CY1309" s="28"/>
      <c r="DD1309" s="193"/>
      <c r="DF1309" s="28"/>
      <c r="DG1309" s="28"/>
      <c r="DH1309" s="28"/>
      <c r="DM1309" s="193"/>
      <c r="DO1309" s="28"/>
      <c r="DP1309" s="28"/>
      <c r="DQ1309" s="28"/>
      <c r="DV1309" s="193"/>
      <c r="DX1309" s="28"/>
      <c r="DY1309" s="28"/>
      <c r="DZ1309" s="28"/>
      <c r="EE1309" s="193"/>
      <c r="EG1309" s="28"/>
      <c r="EH1309" s="28"/>
      <c r="EI1309" s="28"/>
      <c r="EN1309" s="193"/>
      <c r="EP1309" s="28"/>
      <c r="EQ1309" s="28"/>
      <c r="ER1309" s="28"/>
      <c r="EW1309" s="193"/>
      <c r="EY1309" s="28"/>
      <c r="EZ1309" s="28"/>
      <c r="FA1309" s="28"/>
      <c r="FF1309" s="193"/>
      <c r="FH1309" s="28"/>
      <c r="FI1309" s="28"/>
      <c r="FJ1309" s="28"/>
      <c r="FO1309" s="193"/>
      <c r="FQ1309" s="28"/>
      <c r="FR1309" s="28"/>
      <c r="FS1309" s="28"/>
      <c r="FX1309" s="193"/>
      <c r="FZ1309" s="28"/>
      <c r="GA1309" s="28"/>
      <c r="GB1309" s="28"/>
      <c r="GG1309" s="193"/>
      <c r="GI1309" s="28"/>
      <c r="GJ1309" s="28"/>
      <c r="GK1309" s="28"/>
      <c r="GP1309" s="193"/>
      <c r="GR1309" s="28"/>
      <c r="GS1309" s="28"/>
      <c r="GT1309" s="28"/>
      <c r="GY1309" s="193"/>
      <c r="HA1309" s="28"/>
      <c r="HB1309" s="28"/>
      <c r="HC1309" s="28"/>
      <c r="HH1309" s="193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.75">
      <c r="A1310" s="311" t="s">
        <v>1629</v>
      </c>
      <c r="B1310" s="375"/>
      <c r="C1310" s="375"/>
      <c r="D1310" s="376" t="s">
        <v>139</v>
      </c>
      <c r="E1310" s="50">
        <f>COUNTIF($A$712:$BAG$785,A1310)</f>
        <v>73</v>
      </c>
      <c r="F1310" s="279">
        <f>SUM(G1310:K1310)</f>
        <v>0</v>
      </c>
      <c r="H1310" s="402"/>
      <c r="I1310" s="402"/>
      <c r="N1310" s="28"/>
      <c r="R1310" s="193"/>
      <c r="T1310" s="28"/>
      <c r="U1310" s="28"/>
      <c r="V1310" s="28"/>
      <c r="AA1310" s="193"/>
      <c r="AC1310" s="28"/>
      <c r="AD1310" s="28"/>
      <c r="AE1310" s="28"/>
      <c r="AJ1310" s="193"/>
      <c r="AL1310" s="28"/>
      <c r="AM1310" s="28"/>
      <c r="AN1310" s="28"/>
      <c r="AS1310" s="193"/>
      <c r="AU1310" s="28"/>
      <c r="AV1310" s="28"/>
      <c r="AW1310" s="28"/>
      <c r="BB1310" s="193"/>
      <c r="BD1310" s="28"/>
      <c r="BE1310" s="28"/>
      <c r="BF1310" s="28"/>
      <c r="BK1310" s="193"/>
      <c r="BM1310" s="28"/>
      <c r="BN1310" s="28"/>
      <c r="BO1310" s="28"/>
      <c r="BT1310" s="193"/>
      <c r="BV1310" s="28"/>
      <c r="BW1310" s="28"/>
      <c r="BX1310" s="28"/>
      <c r="CC1310" s="193"/>
      <c r="CE1310" s="28"/>
      <c r="CF1310" s="28"/>
      <c r="CG1310" s="28"/>
      <c r="CL1310" s="193"/>
      <c r="CN1310" s="28"/>
      <c r="CO1310" s="28"/>
      <c r="CP1310" s="28"/>
      <c r="CU1310" s="193"/>
      <c r="CW1310" s="28"/>
      <c r="CX1310" s="28"/>
      <c r="CY1310" s="28"/>
      <c r="DD1310" s="193"/>
      <c r="DF1310" s="28"/>
      <c r="DG1310" s="28"/>
      <c r="DH1310" s="28"/>
      <c r="DM1310" s="193"/>
      <c r="DO1310" s="28"/>
      <c r="DP1310" s="28"/>
      <c r="DQ1310" s="28"/>
      <c r="DV1310" s="193"/>
      <c r="DX1310" s="28"/>
      <c r="DY1310" s="28"/>
      <c r="DZ1310" s="28"/>
      <c r="EE1310" s="193"/>
      <c r="EG1310" s="28"/>
      <c r="EH1310" s="28"/>
      <c r="EI1310" s="28"/>
      <c r="EN1310" s="193"/>
      <c r="EP1310" s="28"/>
      <c r="EQ1310" s="28"/>
      <c r="ER1310" s="28"/>
      <c r="EW1310" s="193"/>
      <c r="EY1310" s="28"/>
      <c r="EZ1310" s="28"/>
      <c r="FA1310" s="28"/>
      <c r="FF1310" s="193"/>
      <c r="FH1310" s="28"/>
      <c r="FI1310" s="28"/>
      <c r="FJ1310" s="28"/>
      <c r="FO1310" s="193"/>
      <c r="FQ1310" s="28"/>
      <c r="FR1310" s="28"/>
      <c r="FS1310" s="28"/>
      <c r="FX1310" s="193"/>
      <c r="FZ1310" s="28"/>
      <c r="GA1310" s="28"/>
      <c r="GB1310" s="28"/>
      <c r="GG1310" s="193"/>
      <c r="GI1310" s="28"/>
      <c r="GJ1310" s="28"/>
      <c r="GK1310" s="28"/>
      <c r="GP1310" s="193"/>
      <c r="GR1310" s="28"/>
      <c r="GS1310" s="28"/>
      <c r="GT1310" s="28"/>
      <c r="GY1310" s="193"/>
      <c r="HA1310" s="28"/>
      <c r="HB1310" s="28"/>
      <c r="HC1310" s="28"/>
      <c r="HH1310" s="193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205" t="s">
        <v>3095</v>
      </c>
      <c r="B1311" s="39"/>
      <c r="C1311" s="39"/>
      <c r="D1311" s="376" t="s">
        <v>129</v>
      </c>
      <c r="E1311" s="50">
        <f>COUNTIF($A$712:$BAG$785,A1311)</f>
        <v>0</v>
      </c>
      <c r="F1311" s="279">
        <f>SUM(G1311:K1311)</f>
        <v>0</v>
      </c>
      <c r="N1311" s="28"/>
      <c r="R1311" s="193"/>
      <c r="T1311" s="28"/>
      <c r="U1311" s="28"/>
      <c r="V1311" s="28"/>
      <c r="AA1311" s="193"/>
      <c r="AC1311" s="28"/>
      <c r="AD1311" s="28"/>
      <c r="AE1311" s="28"/>
      <c r="AJ1311" s="193"/>
      <c r="AL1311" s="28"/>
      <c r="AM1311" s="28"/>
      <c r="AN1311" s="28"/>
      <c r="AS1311" s="193"/>
      <c r="AU1311" s="28"/>
      <c r="AV1311" s="28"/>
      <c r="AW1311" s="28"/>
      <c r="BB1311" s="193"/>
      <c r="BD1311" s="28"/>
      <c r="BE1311" s="28"/>
      <c r="BF1311" s="28"/>
      <c r="BK1311" s="193"/>
      <c r="BM1311" s="28"/>
      <c r="BN1311" s="28"/>
      <c r="BO1311" s="28"/>
      <c r="BT1311" s="193"/>
      <c r="BV1311" s="28"/>
      <c r="BW1311" s="28"/>
      <c r="BX1311" s="28"/>
      <c r="CC1311" s="193"/>
      <c r="CE1311" s="28"/>
      <c r="CF1311" s="28"/>
      <c r="CG1311" s="28"/>
      <c r="CL1311" s="193"/>
      <c r="CN1311" s="28"/>
      <c r="CO1311" s="28"/>
      <c r="CP1311" s="28"/>
      <c r="CU1311" s="193"/>
      <c r="CW1311" s="28"/>
      <c r="CX1311" s="28"/>
      <c r="CY1311" s="28"/>
      <c r="DD1311" s="193"/>
      <c r="DF1311" s="28"/>
      <c r="DG1311" s="28"/>
      <c r="DH1311" s="28"/>
      <c r="DM1311" s="193"/>
      <c r="DO1311" s="28"/>
      <c r="DP1311" s="28"/>
      <c r="DQ1311" s="28"/>
      <c r="DV1311" s="193"/>
      <c r="DX1311" s="28"/>
      <c r="DY1311" s="28"/>
      <c r="DZ1311" s="28"/>
      <c r="EE1311" s="193"/>
      <c r="EG1311" s="28"/>
      <c r="EH1311" s="28"/>
      <c r="EI1311" s="28"/>
      <c r="EN1311" s="193"/>
      <c r="EP1311" s="28"/>
      <c r="EQ1311" s="28"/>
      <c r="ER1311" s="28"/>
      <c r="EW1311" s="193"/>
      <c r="EY1311" s="28"/>
      <c r="EZ1311" s="28"/>
      <c r="FA1311" s="28"/>
      <c r="FF1311" s="193"/>
      <c r="FH1311" s="28"/>
      <c r="FI1311" s="28"/>
      <c r="FJ1311" s="28"/>
      <c r="FO1311" s="193"/>
      <c r="FQ1311" s="28"/>
      <c r="FR1311" s="28"/>
      <c r="FS1311" s="28"/>
      <c r="FX1311" s="193"/>
      <c r="FZ1311" s="28"/>
      <c r="GA1311" s="28"/>
      <c r="GB1311" s="28"/>
      <c r="GG1311" s="193"/>
      <c r="GI1311" s="28"/>
      <c r="GJ1311" s="28"/>
      <c r="GK1311" s="28"/>
      <c r="GP1311" s="193"/>
      <c r="GR1311" s="28"/>
      <c r="GS1311" s="28"/>
      <c r="GT1311" s="28"/>
      <c r="GY1311" s="193"/>
      <c r="HA1311" s="28"/>
      <c r="HB1311" s="28"/>
      <c r="HC1311" s="28"/>
      <c r="HH1311" s="193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205" t="s">
        <v>2368</v>
      </c>
      <c r="B1312" s="28"/>
      <c r="C1312" s="28"/>
      <c r="D1312" s="376" t="s">
        <v>129</v>
      </c>
      <c r="E1312" s="50">
        <f>COUNTIF($A$712:$BAG$785,A1312)</f>
        <v>2</v>
      </c>
      <c r="F1312" s="279">
        <f>SUM(G1312:K1312)</f>
        <v>0</v>
      </c>
      <c r="H1312" s="402"/>
      <c r="I1312" s="402"/>
      <c r="N1312" s="28"/>
      <c r="R1312" s="193"/>
      <c r="T1312" s="28"/>
      <c r="U1312" s="28"/>
      <c r="V1312" s="28"/>
      <c r="AA1312" s="193"/>
      <c r="AC1312" s="28"/>
      <c r="AD1312" s="28"/>
      <c r="AE1312" s="28"/>
      <c r="AJ1312" s="193"/>
      <c r="AL1312" s="28"/>
      <c r="AM1312" s="28"/>
      <c r="AN1312" s="28"/>
      <c r="AS1312" s="193"/>
      <c r="AU1312" s="28"/>
      <c r="AV1312" s="28"/>
      <c r="AW1312" s="28"/>
      <c r="BB1312" s="193"/>
      <c r="BD1312" s="28"/>
      <c r="BE1312" s="28"/>
      <c r="BF1312" s="28"/>
      <c r="BK1312" s="193"/>
      <c r="BM1312" s="28"/>
      <c r="BN1312" s="28"/>
      <c r="BO1312" s="28"/>
      <c r="BT1312" s="193"/>
      <c r="BV1312" s="28"/>
      <c r="BW1312" s="28"/>
      <c r="BX1312" s="28"/>
      <c r="CC1312" s="193"/>
      <c r="CE1312" s="28"/>
      <c r="CF1312" s="28"/>
      <c r="CG1312" s="28"/>
      <c r="CL1312" s="193"/>
      <c r="CN1312" s="28"/>
      <c r="CO1312" s="28"/>
      <c r="CP1312" s="28"/>
      <c r="CU1312" s="193"/>
      <c r="CW1312" s="28"/>
      <c r="CX1312" s="28"/>
      <c r="CY1312" s="28"/>
      <c r="DD1312" s="193"/>
      <c r="DF1312" s="28"/>
      <c r="DG1312" s="28"/>
      <c r="DH1312" s="28"/>
      <c r="DM1312" s="193"/>
      <c r="DO1312" s="28"/>
      <c r="DP1312" s="28"/>
      <c r="DQ1312" s="28"/>
      <c r="DV1312" s="193"/>
      <c r="DX1312" s="28"/>
      <c r="DY1312" s="28"/>
      <c r="DZ1312" s="28"/>
      <c r="EE1312" s="193"/>
      <c r="EG1312" s="28"/>
      <c r="EH1312" s="28"/>
      <c r="EI1312" s="28"/>
      <c r="EN1312" s="193"/>
      <c r="EP1312" s="28"/>
      <c r="EQ1312" s="28"/>
      <c r="ER1312" s="28"/>
      <c r="EW1312" s="193"/>
      <c r="EY1312" s="28"/>
      <c r="EZ1312" s="28"/>
      <c r="FA1312" s="28"/>
      <c r="FF1312" s="193"/>
      <c r="FH1312" s="28"/>
      <c r="FI1312" s="28"/>
      <c r="FJ1312" s="28"/>
      <c r="FO1312" s="193"/>
      <c r="FQ1312" s="28"/>
      <c r="FR1312" s="28"/>
      <c r="FS1312" s="28"/>
      <c r="FX1312" s="193"/>
      <c r="FZ1312" s="28"/>
      <c r="GA1312" s="28"/>
      <c r="GB1312" s="28"/>
      <c r="GG1312" s="193"/>
      <c r="GI1312" s="28"/>
      <c r="GJ1312" s="28"/>
      <c r="GK1312" s="28"/>
      <c r="GP1312" s="193"/>
      <c r="GR1312" s="28"/>
      <c r="GS1312" s="28"/>
      <c r="GT1312" s="28"/>
      <c r="GY1312" s="193"/>
      <c r="HA1312" s="28"/>
      <c r="HB1312" s="28"/>
      <c r="HC1312" s="28"/>
      <c r="HH1312" s="193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205" t="s">
        <v>2264</v>
      </c>
      <c r="B1313" s="39"/>
      <c r="C1313" s="39"/>
      <c r="D1313" s="376" t="s">
        <v>129</v>
      </c>
      <c r="E1313" s="50">
        <f>COUNTIF($A$712:$BAG$785,A1313)</f>
        <v>0</v>
      </c>
      <c r="F1313" s="279">
        <f>SUM(G1313:K1313)</f>
        <v>0</v>
      </c>
      <c r="J1313" s="402"/>
      <c r="N1313" s="28"/>
      <c r="R1313" s="193"/>
      <c r="T1313" s="28"/>
      <c r="U1313" s="28"/>
      <c r="V1313" s="28"/>
      <c r="AA1313" s="193"/>
      <c r="AC1313" s="28"/>
      <c r="AD1313" s="28"/>
      <c r="AE1313" s="28"/>
      <c r="AJ1313" s="193"/>
      <c r="AL1313" s="28"/>
      <c r="AM1313" s="28"/>
      <c r="AN1313" s="28"/>
      <c r="AS1313" s="193"/>
      <c r="AU1313" s="28"/>
      <c r="AV1313" s="28"/>
      <c r="AW1313" s="28"/>
      <c r="BB1313" s="193"/>
      <c r="BD1313" s="28"/>
      <c r="BE1313" s="28"/>
      <c r="BF1313" s="28"/>
      <c r="BK1313" s="193"/>
      <c r="BM1313" s="28"/>
      <c r="BN1313" s="28"/>
      <c r="BO1313" s="28"/>
      <c r="BT1313" s="193"/>
      <c r="BV1313" s="28"/>
      <c r="BW1313" s="28"/>
      <c r="BX1313" s="28"/>
      <c r="CC1313" s="193"/>
      <c r="CE1313" s="28"/>
      <c r="CF1313" s="28"/>
      <c r="CG1313" s="28"/>
      <c r="CL1313" s="193"/>
      <c r="CN1313" s="28"/>
      <c r="CO1313" s="28"/>
      <c r="CP1313" s="28"/>
      <c r="CU1313" s="193"/>
      <c r="CW1313" s="28"/>
      <c r="CX1313" s="28"/>
      <c r="CY1313" s="28"/>
      <c r="DD1313" s="193"/>
      <c r="DF1313" s="28"/>
      <c r="DG1313" s="28"/>
      <c r="DH1313" s="28"/>
      <c r="DM1313" s="193"/>
      <c r="DO1313" s="28"/>
      <c r="DP1313" s="28"/>
      <c r="DQ1313" s="28"/>
      <c r="DV1313" s="193"/>
      <c r="DX1313" s="28"/>
      <c r="DY1313" s="28"/>
      <c r="DZ1313" s="28"/>
      <c r="EE1313" s="193"/>
      <c r="EG1313" s="28"/>
      <c r="EH1313" s="28"/>
      <c r="EI1313" s="28"/>
      <c r="EN1313" s="193"/>
      <c r="EP1313" s="28"/>
      <c r="EQ1313" s="28"/>
      <c r="ER1313" s="28"/>
      <c r="EW1313" s="193"/>
      <c r="EY1313" s="28"/>
      <c r="EZ1313" s="28"/>
      <c r="FA1313" s="28"/>
      <c r="FF1313" s="193"/>
      <c r="FH1313" s="28"/>
      <c r="FI1313" s="28"/>
      <c r="FJ1313" s="28"/>
      <c r="FO1313" s="193"/>
      <c r="FQ1313" s="28"/>
      <c r="FR1313" s="28"/>
      <c r="FS1313" s="28"/>
      <c r="FX1313" s="193"/>
      <c r="FZ1313" s="28"/>
      <c r="GA1313" s="28"/>
      <c r="GB1313" s="28"/>
      <c r="GG1313" s="193"/>
      <c r="GI1313" s="28"/>
      <c r="GJ1313" s="28"/>
      <c r="GK1313" s="28"/>
      <c r="GP1313" s="193"/>
      <c r="GR1313" s="28"/>
      <c r="GS1313" s="28"/>
      <c r="GT1313" s="28"/>
      <c r="GY1313" s="193"/>
      <c r="HA1313" s="28"/>
      <c r="HB1313" s="28"/>
      <c r="HC1313" s="28"/>
      <c r="HH1313" s="193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205" t="s">
        <v>2947</v>
      </c>
      <c r="B1314" s="28"/>
      <c r="C1314" s="28"/>
      <c r="D1314" s="376" t="s">
        <v>129</v>
      </c>
      <c r="E1314" s="50">
        <f>COUNTIF($A$712:$BAG$785,A1314)</f>
        <v>0</v>
      </c>
      <c r="F1314" s="279">
        <f>SUM(G1314:K1314)</f>
        <v>0</v>
      </c>
      <c r="H1314" s="402"/>
      <c r="I1314" s="402"/>
      <c r="K1314" s="193"/>
      <c r="N1314" s="28"/>
      <c r="R1314" s="193"/>
      <c r="T1314" s="28"/>
      <c r="U1314" s="28"/>
      <c r="V1314" s="28"/>
      <c r="AA1314" s="193"/>
      <c r="AC1314" s="28"/>
      <c r="AD1314" s="28"/>
      <c r="AE1314" s="28"/>
      <c r="AJ1314" s="193"/>
      <c r="AL1314" s="28"/>
      <c r="AM1314" s="28"/>
      <c r="AN1314" s="28"/>
      <c r="AS1314" s="193"/>
      <c r="AU1314" s="28"/>
      <c r="AV1314" s="28"/>
      <c r="AW1314" s="28"/>
      <c r="BB1314" s="193"/>
      <c r="BD1314" s="28"/>
      <c r="BE1314" s="28"/>
      <c r="BF1314" s="28"/>
      <c r="BK1314" s="193"/>
      <c r="BM1314" s="28"/>
      <c r="BN1314" s="28"/>
      <c r="BO1314" s="28"/>
      <c r="BT1314" s="193"/>
      <c r="BV1314" s="28"/>
      <c r="BW1314" s="28"/>
      <c r="BX1314" s="28"/>
      <c r="CC1314" s="193"/>
      <c r="CE1314" s="28"/>
      <c r="CF1314" s="28"/>
      <c r="CG1314" s="28"/>
      <c r="CL1314" s="193"/>
      <c r="CN1314" s="28"/>
      <c r="CO1314" s="28"/>
      <c r="CP1314" s="28"/>
      <c r="CU1314" s="193"/>
      <c r="CW1314" s="28"/>
      <c r="CX1314" s="28"/>
      <c r="CY1314" s="28"/>
      <c r="DD1314" s="193"/>
      <c r="DF1314" s="28"/>
      <c r="DG1314" s="28"/>
      <c r="DH1314" s="28"/>
      <c r="DM1314" s="193"/>
      <c r="DO1314" s="28"/>
      <c r="DP1314" s="28"/>
      <c r="DQ1314" s="28"/>
      <c r="DV1314" s="193"/>
      <c r="DX1314" s="28"/>
      <c r="DY1314" s="28"/>
      <c r="DZ1314" s="28"/>
      <c r="EE1314" s="193"/>
      <c r="EG1314" s="28"/>
      <c r="EH1314" s="28"/>
      <c r="EI1314" s="28"/>
      <c r="EN1314" s="193"/>
      <c r="EP1314" s="28"/>
      <c r="EQ1314" s="28"/>
      <c r="ER1314" s="28"/>
      <c r="EW1314" s="193"/>
      <c r="EY1314" s="28"/>
      <c r="EZ1314" s="28"/>
      <c r="FA1314" s="28"/>
      <c r="FF1314" s="193"/>
      <c r="FH1314" s="28"/>
      <c r="FI1314" s="28"/>
      <c r="FJ1314" s="28"/>
      <c r="FO1314" s="193"/>
      <c r="FQ1314" s="28"/>
      <c r="FR1314" s="28"/>
      <c r="FS1314" s="28"/>
      <c r="FX1314" s="193"/>
      <c r="FZ1314" s="28"/>
      <c r="GA1314" s="28"/>
      <c r="GB1314" s="28"/>
      <c r="GG1314" s="193"/>
      <c r="GI1314" s="28"/>
      <c r="GJ1314" s="28"/>
      <c r="GK1314" s="28"/>
      <c r="GP1314" s="193"/>
      <c r="GR1314" s="28"/>
      <c r="GS1314" s="28"/>
      <c r="GT1314" s="28"/>
      <c r="GY1314" s="193"/>
      <c r="HA1314" s="28"/>
      <c r="HB1314" s="28"/>
      <c r="HC1314" s="28"/>
      <c r="HH1314" s="193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.75">
      <c r="A1315" s="311" t="s">
        <v>486</v>
      </c>
      <c r="B1315" s="274"/>
      <c r="C1315" s="375"/>
      <c r="D1315" s="376" t="s">
        <v>140</v>
      </c>
      <c r="E1315" s="50">
        <f>COUNTIF($A$712:$BAG$785,A1315)</f>
        <v>16</v>
      </c>
      <c r="F1315" s="279">
        <f>SUM(G1315:K1315)</f>
        <v>0</v>
      </c>
      <c r="K1315" s="193"/>
      <c r="N1315" s="28"/>
      <c r="R1315" s="193"/>
      <c r="T1315" s="28"/>
      <c r="U1315" s="28"/>
      <c r="V1315" s="28"/>
      <c r="AA1315" s="193"/>
      <c r="AC1315" s="28"/>
      <c r="AD1315" s="28"/>
      <c r="AE1315" s="28"/>
      <c r="AJ1315" s="193"/>
      <c r="AL1315" s="28"/>
      <c r="AM1315" s="28"/>
      <c r="AN1315" s="28"/>
      <c r="AS1315" s="193"/>
      <c r="AU1315" s="28"/>
      <c r="AV1315" s="28"/>
      <c r="AW1315" s="28"/>
      <c r="BB1315" s="193"/>
      <c r="BD1315" s="28"/>
      <c r="BE1315" s="28"/>
      <c r="BF1315" s="28"/>
      <c r="BK1315" s="193"/>
      <c r="BM1315" s="28"/>
      <c r="BN1315" s="28"/>
      <c r="BO1315" s="28"/>
      <c r="BT1315" s="193"/>
      <c r="BV1315" s="28"/>
      <c r="BW1315" s="28"/>
      <c r="BX1315" s="28"/>
      <c r="CC1315" s="193"/>
      <c r="CE1315" s="28"/>
      <c r="CF1315" s="28"/>
      <c r="CG1315" s="28"/>
      <c r="CL1315" s="193"/>
      <c r="CN1315" s="28"/>
      <c r="CO1315" s="28"/>
      <c r="CP1315" s="28"/>
      <c r="CU1315" s="193"/>
      <c r="CW1315" s="28"/>
      <c r="CX1315" s="28"/>
      <c r="CY1315" s="28"/>
      <c r="DD1315" s="193"/>
      <c r="DF1315" s="28"/>
      <c r="DG1315" s="28"/>
      <c r="DH1315" s="28"/>
      <c r="DM1315" s="193"/>
      <c r="DO1315" s="28"/>
      <c r="DP1315" s="28"/>
      <c r="DQ1315" s="28"/>
      <c r="DV1315" s="193"/>
      <c r="DX1315" s="28"/>
      <c r="DY1315" s="28"/>
      <c r="DZ1315" s="28"/>
      <c r="EE1315" s="193"/>
      <c r="EG1315" s="28"/>
      <c r="EH1315" s="28"/>
      <c r="EI1315" s="28"/>
      <c r="EN1315" s="193"/>
      <c r="EP1315" s="28"/>
      <c r="EQ1315" s="28"/>
      <c r="ER1315" s="28"/>
      <c r="EW1315" s="193"/>
      <c r="EY1315" s="28"/>
      <c r="EZ1315" s="28"/>
      <c r="FA1315" s="28"/>
      <c r="FF1315" s="193"/>
      <c r="FH1315" s="28"/>
      <c r="FI1315" s="28"/>
      <c r="FJ1315" s="28"/>
      <c r="FO1315" s="193"/>
      <c r="FQ1315" s="28"/>
      <c r="FR1315" s="28"/>
      <c r="FS1315" s="28"/>
      <c r="FX1315" s="193"/>
      <c r="FZ1315" s="28"/>
      <c r="GA1315" s="28"/>
      <c r="GB1315" s="28"/>
      <c r="GG1315" s="193"/>
      <c r="GI1315" s="28"/>
      <c r="GJ1315" s="28"/>
      <c r="GK1315" s="28"/>
      <c r="GP1315" s="193"/>
      <c r="GR1315" s="28"/>
      <c r="GS1315" s="28"/>
      <c r="GT1315" s="28"/>
      <c r="GY1315" s="193"/>
      <c r="HA1315" s="28"/>
      <c r="HB1315" s="28"/>
      <c r="HC1315" s="28"/>
      <c r="HH1315" s="193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">
      <c r="A1316" s="205" t="s">
        <v>2303</v>
      </c>
      <c r="B1316" s="39"/>
      <c r="C1316" s="39"/>
      <c r="D1316" s="376" t="s">
        <v>129</v>
      </c>
      <c r="E1316" s="50">
        <f>COUNTIF($A$712:$BAG$785,A1316)</f>
        <v>1</v>
      </c>
      <c r="F1316" s="279">
        <f>SUM(G1316:K1316)</f>
        <v>0</v>
      </c>
      <c r="J1316" s="402"/>
      <c r="K1316" s="402"/>
      <c r="N1316" s="28"/>
      <c r="R1316" s="193"/>
      <c r="T1316" s="28"/>
      <c r="U1316" s="28"/>
      <c r="V1316" s="28"/>
      <c r="AA1316" s="193"/>
      <c r="AC1316" s="28"/>
      <c r="AD1316" s="28"/>
      <c r="AE1316" s="28"/>
      <c r="AJ1316" s="193"/>
      <c r="AL1316" s="28"/>
      <c r="AM1316" s="28"/>
      <c r="AN1316" s="28"/>
      <c r="AS1316" s="193"/>
      <c r="AU1316" s="28"/>
      <c r="AV1316" s="28"/>
      <c r="AW1316" s="28"/>
      <c r="BB1316" s="193"/>
      <c r="BD1316" s="28"/>
      <c r="BE1316" s="28"/>
      <c r="BF1316" s="28"/>
      <c r="BK1316" s="193"/>
      <c r="BM1316" s="28"/>
      <c r="BN1316" s="28"/>
      <c r="BO1316" s="28"/>
      <c r="BT1316" s="193"/>
      <c r="BV1316" s="28"/>
      <c r="BW1316" s="28"/>
      <c r="BX1316" s="28"/>
      <c r="CC1316" s="193"/>
      <c r="CE1316" s="28"/>
      <c r="CF1316" s="28"/>
      <c r="CG1316" s="28"/>
      <c r="CL1316" s="193"/>
      <c r="CN1316" s="28"/>
      <c r="CO1316" s="28"/>
      <c r="CP1316" s="28"/>
      <c r="CU1316" s="193"/>
      <c r="CW1316" s="28"/>
      <c r="CX1316" s="28"/>
      <c r="CY1316" s="28"/>
      <c r="DD1316" s="193"/>
      <c r="DF1316" s="28"/>
      <c r="DG1316" s="28"/>
      <c r="DH1316" s="28"/>
      <c r="DM1316" s="193"/>
      <c r="DO1316" s="28"/>
      <c r="DP1316" s="28"/>
      <c r="DQ1316" s="28"/>
      <c r="DV1316" s="193"/>
      <c r="DX1316" s="28"/>
      <c r="DY1316" s="28"/>
      <c r="DZ1316" s="28"/>
      <c r="EE1316" s="193"/>
      <c r="EG1316" s="28"/>
      <c r="EH1316" s="28"/>
      <c r="EI1316" s="28"/>
      <c r="EN1316" s="193"/>
      <c r="EP1316" s="28"/>
      <c r="EQ1316" s="28"/>
      <c r="ER1316" s="28"/>
      <c r="EW1316" s="193"/>
      <c r="EY1316" s="28"/>
      <c r="EZ1316" s="28"/>
      <c r="FA1316" s="28"/>
      <c r="FF1316" s="193"/>
      <c r="FH1316" s="28"/>
      <c r="FI1316" s="28"/>
      <c r="FJ1316" s="28"/>
      <c r="FO1316" s="193"/>
      <c r="FQ1316" s="28"/>
      <c r="FR1316" s="28"/>
      <c r="FS1316" s="28"/>
      <c r="FX1316" s="193"/>
      <c r="FZ1316" s="28"/>
      <c r="GA1316" s="28"/>
      <c r="GB1316" s="28"/>
      <c r="GG1316" s="193"/>
      <c r="GI1316" s="28"/>
      <c r="GJ1316" s="28"/>
      <c r="GK1316" s="28"/>
      <c r="GP1316" s="193"/>
      <c r="GR1316" s="28"/>
      <c r="GS1316" s="28"/>
      <c r="GT1316" s="28"/>
      <c r="GY1316" s="193"/>
      <c r="HA1316" s="28"/>
      <c r="HB1316" s="28"/>
      <c r="HC1316" s="28"/>
      <c r="HH1316" s="193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11" t="s">
        <v>557</v>
      </c>
      <c r="B1317" s="39"/>
      <c r="C1317" s="39"/>
      <c r="D1317" s="376" t="s">
        <v>129</v>
      </c>
      <c r="E1317" s="50">
        <f>COUNTIF($A$712:$BAG$785,A1317)</f>
        <v>2</v>
      </c>
      <c r="F1317" s="279">
        <f>SUM(G1317:K1317)</f>
        <v>0</v>
      </c>
      <c r="H1317" s="402"/>
      <c r="I1317" s="402"/>
      <c r="J1317" s="402"/>
      <c r="K1317" s="402"/>
      <c r="N1317" s="28"/>
      <c r="R1317" s="193"/>
      <c r="T1317" s="28"/>
      <c r="U1317" s="28"/>
      <c r="V1317" s="28"/>
      <c r="AA1317" s="193"/>
      <c r="AC1317" s="28"/>
      <c r="AD1317" s="28"/>
      <c r="AE1317" s="28"/>
      <c r="AJ1317" s="193"/>
      <c r="AL1317" s="28"/>
      <c r="AM1317" s="28"/>
      <c r="AN1317" s="28"/>
      <c r="AS1317" s="193"/>
      <c r="AU1317" s="28"/>
      <c r="AV1317" s="28"/>
      <c r="AW1317" s="28"/>
      <c r="BB1317" s="193"/>
      <c r="BD1317" s="28"/>
      <c r="BE1317" s="28"/>
      <c r="BF1317" s="28"/>
      <c r="BK1317" s="193"/>
      <c r="BM1317" s="28"/>
      <c r="BN1317" s="28"/>
      <c r="BO1317" s="28"/>
      <c r="BT1317" s="193"/>
      <c r="BV1317" s="28"/>
      <c r="BW1317" s="28"/>
      <c r="BX1317" s="28"/>
      <c r="CC1317" s="193"/>
      <c r="CE1317" s="28"/>
      <c r="CF1317" s="28"/>
      <c r="CG1317" s="28"/>
      <c r="CL1317" s="193"/>
      <c r="CN1317" s="28"/>
      <c r="CO1317" s="28"/>
      <c r="CP1317" s="28"/>
      <c r="CU1317" s="193"/>
      <c r="CW1317" s="28"/>
      <c r="CX1317" s="28"/>
      <c r="CY1317" s="28"/>
      <c r="DD1317" s="193"/>
      <c r="DF1317" s="28"/>
      <c r="DG1317" s="28"/>
      <c r="DH1317" s="28"/>
      <c r="DM1317" s="193"/>
      <c r="DO1317" s="28"/>
      <c r="DP1317" s="28"/>
      <c r="DQ1317" s="28"/>
      <c r="DV1317" s="193"/>
      <c r="DX1317" s="28"/>
      <c r="DY1317" s="28"/>
      <c r="DZ1317" s="28"/>
      <c r="EE1317" s="193"/>
      <c r="EG1317" s="28"/>
      <c r="EH1317" s="28"/>
      <c r="EI1317" s="28"/>
      <c r="EN1317" s="193"/>
      <c r="EP1317" s="28"/>
      <c r="EQ1317" s="28"/>
      <c r="ER1317" s="28"/>
      <c r="EW1317" s="193"/>
      <c r="EY1317" s="28"/>
      <c r="EZ1317" s="28"/>
      <c r="FA1317" s="28"/>
      <c r="FF1317" s="193"/>
      <c r="FH1317" s="28"/>
      <c r="FI1317" s="28"/>
      <c r="FJ1317" s="28"/>
      <c r="FO1317" s="193"/>
      <c r="FQ1317" s="28"/>
      <c r="FR1317" s="28"/>
      <c r="FS1317" s="28"/>
      <c r="FX1317" s="193"/>
      <c r="FZ1317" s="28"/>
      <c r="GA1317" s="28"/>
      <c r="GB1317" s="28"/>
      <c r="GG1317" s="193"/>
      <c r="GI1317" s="28"/>
      <c r="GJ1317" s="28"/>
      <c r="GK1317" s="28"/>
      <c r="GP1317" s="193"/>
      <c r="GR1317" s="28"/>
      <c r="GS1317" s="28"/>
      <c r="GT1317" s="28"/>
      <c r="GY1317" s="193"/>
      <c r="HA1317" s="28"/>
      <c r="HB1317" s="28"/>
      <c r="HC1317" s="28"/>
      <c r="HH1317" s="193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205" t="s">
        <v>3159</v>
      </c>
      <c r="B1318" s="39"/>
      <c r="C1318" s="39"/>
      <c r="D1318" s="376" t="s">
        <v>129</v>
      </c>
      <c r="E1318" s="50">
        <f>COUNTIF($A$712:$BAG$785,A1318)</f>
        <v>1</v>
      </c>
      <c r="F1318" s="279">
        <f>SUM(G1318:K1318)</f>
        <v>0</v>
      </c>
      <c r="H1318" s="402"/>
      <c r="J1318" s="402"/>
      <c r="K1318" s="402"/>
      <c r="N1318" s="28"/>
      <c r="R1318" s="193"/>
      <c r="T1318" s="28"/>
      <c r="U1318" s="28"/>
      <c r="V1318" s="28"/>
      <c r="AA1318" s="193"/>
      <c r="AC1318" s="28"/>
      <c r="AD1318" s="28"/>
      <c r="AE1318" s="28"/>
      <c r="AJ1318" s="193"/>
      <c r="AL1318" s="28"/>
      <c r="AM1318" s="28"/>
      <c r="AN1318" s="28"/>
      <c r="AS1318" s="193"/>
      <c r="AU1318" s="28"/>
      <c r="AV1318" s="28"/>
      <c r="AW1318" s="28"/>
      <c r="BB1318" s="193"/>
      <c r="BD1318" s="28"/>
      <c r="BE1318" s="28"/>
      <c r="BF1318" s="28"/>
      <c r="BK1318" s="193"/>
      <c r="BM1318" s="28"/>
      <c r="BN1318" s="28"/>
      <c r="BO1318" s="28"/>
      <c r="BT1318" s="193"/>
      <c r="BV1318" s="28"/>
      <c r="BW1318" s="28"/>
      <c r="BX1318" s="28"/>
      <c r="CC1318" s="193"/>
      <c r="CE1318" s="28"/>
      <c r="CF1318" s="28"/>
      <c r="CG1318" s="28"/>
      <c r="CL1318" s="193"/>
      <c r="CN1318" s="28"/>
      <c r="CO1318" s="28"/>
      <c r="CP1318" s="28"/>
      <c r="CU1318" s="193"/>
      <c r="CW1318" s="28"/>
      <c r="CX1318" s="28"/>
      <c r="CY1318" s="28"/>
      <c r="DD1318" s="193"/>
      <c r="DF1318" s="28"/>
      <c r="DG1318" s="28"/>
      <c r="DH1318" s="28"/>
      <c r="DM1318" s="193"/>
      <c r="DO1318" s="28"/>
      <c r="DP1318" s="28"/>
      <c r="DQ1318" s="28"/>
      <c r="DV1318" s="193"/>
      <c r="DX1318" s="28"/>
      <c r="DY1318" s="28"/>
      <c r="DZ1318" s="28"/>
      <c r="EE1318" s="193"/>
      <c r="EG1318" s="28"/>
      <c r="EH1318" s="28"/>
      <c r="EI1318" s="28"/>
      <c r="EN1318" s="193"/>
      <c r="EP1318" s="28"/>
      <c r="EQ1318" s="28"/>
      <c r="ER1318" s="28"/>
      <c r="EW1318" s="193"/>
      <c r="EY1318" s="28"/>
      <c r="EZ1318" s="28"/>
      <c r="FA1318" s="28"/>
      <c r="FF1318" s="193"/>
      <c r="FH1318" s="28"/>
      <c r="FI1318" s="28"/>
      <c r="FJ1318" s="28"/>
      <c r="FO1318" s="193"/>
      <c r="FQ1318" s="28"/>
      <c r="FR1318" s="28"/>
      <c r="FS1318" s="28"/>
      <c r="FX1318" s="193"/>
      <c r="FZ1318" s="28"/>
      <c r="GA1318" s="28"/>
      <c r="GB1318" s="28"/>
      <c r="GG1318" s="193"/>
      <c r="GI1318" s="28"/>
      <c r="GJ1318" s="28"/>
      <c r="GK1318" s="28"/>
      <c r="GP1318" s="193"/>
      <c r="GR1318" s="28"/>
      <c r="GS1318" s="28"/>
      <c r="GT1318" s="28"/>
      <c r="GY1318" s="193"/>
      <c r="HA1318" s="28"/>
      <c r="HB1318" s="28"/>
      <c r="HC1318" s="28"/>
      <c r="HH1318" s="193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11" t="s">
        <v>425</v>
      </c>
      <c r="B1319" s="377"/>
      <c r="C1319" s="375"/>
      <c r="D1319" s="376" t="s">
        <v>136</v>
      </c>
      <c r="E1319" s="50">
        <f>COUNTIF($A$712:$BAG$785,A1319)</f>
        <v>12</v>
      </c>
      <c r="F1319" s="279">
        <f>SUM(G1319:K1319)</f>
        <v>0</v>
      </c>
      <c r="H1319" s="402"/>
      <c r="I1319" s="402"/>
      <c r="J1319" s="402"/>
      <c r="N1319" s="28"/>
      <c r="R1319" s="193"/>
      <c r="T1319" s="28"/>
      <c r="U1319" s="28"/>
      <c r="V1319" s="28"/>
      <c r="AA1319" s="193"/>
      <c r="AC1319" s="28"/>
      <c r="AD1319" s="28"/>
      <c r="AE1319" s="28"/>
      <c r="AJ1319" s="193"/>
      <c r="AL1319" s="28"/>
      <c r="AM1319" s="28"/>
      <c r="AN1319" s="28"/>
      <c r="AS1319" s="193"/>
      <c r="AU1319" s="28"/>
      <c r="AV1319" s="28"/>
      <c r="AW1319" s="28"/>
      <c r="BB1319" s="193"/>
      <c r="BD1319" s="28"/>
      <c r="BE1319" s="28"/>
      <c r="BF1319" s="28"/>
      <c r="BK1319" s="193"/>
      <c r="BM1319" s="28"/>
      <c r="BN1319" s="28"/>
      <c r="BO1319" s="28"/>
      <c r="BT1319" s="193"/>
      <c r="BV1319" s="28"/>
      <c r="BW1319" s="28"/>
      <c r="BX1319" s="28"/>
      <c r="CC1319" s="193"/>
      <c r="CE1319" s="28"/>
      <c r="CF1319" s="28"/>
      <c r="CG1319" s="28"/>
      <c r="CL1319" s="193"/>
      <c r="CN1319" s="28"/>
      <c r="CO1319" s="28"/>
      <c r="CP1319" s="28"/>
      <c r="CU1319" s="193"/>
      <c r="CW1319" s="28"/>
      <c r="CX1319" s="28"/>
      <c r="CY1319" s="28"/>
      <c r="DD1319" s="193"/>
      <c r="DF1319" s="28"/>
      <c r="DG1319" s="28"/>
      <c r="DH1319" s="28"/>
      <c r="DM1319" s="193"/>
      <c r="DO1319" s="28"/>
      <c r="DP1319" s="28"/>
      <c r="DQ1319" s="28"/>
      <c r="DV1319" s="193"/>
      <c r="DX1319" s="28"/>
      <c r="DY1319" s="28"/>
      <c r="DZ1319" s="28"/>
      <c r="EE1319" s="193"/>
      <c r="EG1319" s="28"/>
      <c r="EH1319" s="28"/>
      <c r="EI1319" s="28"/>
      <c r="EN1319" s="193"/>
      <c r="EP1319" s="28"/>
      <c r="EQ1319" s="28"/>
      <c r="ER1319" s="28"/>
      <c r="EW1319" s="193"/>
      <c r="EY1319" s="28"/>
      <c r="EZ1319" s="28"/>
      <c r="FA1319" s="28"/>
      <c r="FF1319" s="193"/>
      <c r="FH1319" s="28"/>
      <c r="FI1319" s="28"/>
      <c r="FJ1319" s="28"/>
      <c r="FO1319" s="193"/>
      <c r="FQ1319" s="28"/>
      <c r="FR1319" s="28"/>
      <c r="FS1319" s="28"/>
      <c r="FX1319" s="193"/>
      <c r="FZ1319" s="28"/>
      <c r="GA1319" s="28"/>
      <c r="GB1319" s="28"/>
      <c r="GG1319" s="193"/>
      <c r="GI1319" s="28"/>
      <c r="GJ1319" s="28"/>
      <c r="GK1319" s="28"/>
      <c r="GP1319" s="193"/>
      <c r="GR1319" s="28"/>
      <c r="GS1319" s="28"/>
      <c r="GT1319" s="28"/>
      <c r="GY1319" s="193"/>
      <c r="HA1319" s="28"/>
      <c r="HB1319" s="28"/>
      <c r="HC1319" s="28"/>
      <c r="HH1319" s="193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.75">
      <c r="A1320" s="311" t="s">
        <v>1138</v>
      </c>
      <c r="B1320" s="274"/>
      <c r="C1320" s="375"/>
      <c r="D1320" s="376" t="s">
        <v>140</v>
      </c>
      <c r="E1320" s="50">
        <f>COUNTIF($A$712:$BAG$785,A1320)</f>
        <v>13</v>
      </c>
      <c r="F1320" s="279">
        <f>SUM(G1320:K1320)</f>
        <v>0</v>
      </c>
      <c r="J1320" s="402"/>
      <c r="K1320" s="39"/>
      <c r="N1320" s="28"/>
      <c r="R1320" s="193"/>
      <c r="T1320" s="28"/>
      <c r="U1320" s="28"/>
      <c r="V1320" s="28"/>
      <c r="AA1320" s="193"/>
      <c r="AC1320" s="28"/>
      <c r="AD1320" s="28"/>
      <c r="AE1320" s="28"/>
      <c r="AJ1320" s="193"/>
      <c r="AL1320" s="28"/>
      <c r="AM1320" s="28"/>
      <c r="AN1320" s="28"/>
      <c r="AS1320" s="193"/>
      <c r="AU1320" s="28"/>
      <c r="AV1320" s="28"/>
      <c r="AW1320" s="28"/>
      <c r="BB1320" s="193"/>
      <c r="BD1320" s="28"/>
      <c r="BE1320" s="28"/>
      <c r="BF1320" s="28"/>
      <c r="BK1320" s="193"/>
      <c r="BM1320" s="28"/>
      <c r="BN1320" s="28"/>
      <c r="BO1320" s="28"/>
      <c r="BT1320" s="193"/>
      <c r="BV1320" s="28"/>
      <c r="BW1320" s="28"/>
      <c r="BX1320" s="28"/>
      <c r="CC1320" s="193"/>
      <c r="CE1320" s="28"/>
      <c r="CF1320" s="28"/>
      <c r="CG1320" s="28"/>
      <c r="CL1320" s="193"/>
      <c r="CN1320" s="28"/>
      <c r="CO1320" s="28"/>
      <c r="CP1320" s="28"/>
      <c r="CU1320" s="193"/>
      <c r="CW1320" s="28"/>
      <c r="CX1320" s="28"/>
      <c r="CY1320" s="28"/>
      <c r="DD1320" s="193"/>
      <c r="DF1320" s="28"/>
      <c r="DG1320" s="28"/>
      <c r="DH1320" s="28"/>
      <c r="DM1320" s="193"/>
      <c r="DO1320" s="28"/>
      <c r="DP1320" s="28"/>
      <c r="DQ1320" s="28"/>
      <c r="DV1320" s="193"/>
      <c r="DX1320" s="28"/>
      <c r="DY1320" s="28"/>
      <c r="DZ1320" s="28"/>
      <c r="EE1320" s="193"/>
      <c r="EG1320" s="28"/>
      <c r="EH1320" s="28"/>
      <c r="EI1320" s="28"/>
      <c r="EN1320" s="193"/>
      <c r="EP1320" s="28"/>
      <c r="EQ1320" s="28"/>
      <c r="ER1320" s="28"/>
      <c r="EW1320" s="193"/>
      <c r="EY1320" s="28"/>
      <c r="EZ1320" s="28"/>
      <c r="FA1320" s="28"/>
      <c r="FF1320" s="193"/>
      <c r="FH1320" s="28"/>
      <c r="FI1320" s="28"/>
      <c r="FJ1320" s="28"/>
      <c r="FO1320" s="193"/>
      <c r="FQ1320" s="28"/>
      <c r="FR1320" s="28"/>
      <c r="FS1320" s="28"/>
      <c r="FX1320" s="193"/>
      <c r="FZ1320" s="28"/>
      <c r="GA1320" s="28"/>
      <c r="GB1320" s="28"/>
      <c r="GG1320" s="193"/>
      <c r="GI1320" s="28"/>
      <c r="GJ1320" s="28"/>
      <c r="GK1320" s="28"/>
      <c r="GP1320" s="193"/>
      <c r="GR1320" s="28"/>
      <c r="GS1320" s="28"/>
      <c r="GT1320" s="28"/>
      <c r="GY1320" s="193"/>
      <c r="HA1320" s="28"/>
      <c r="HB1320" s="28"/>
      <c r="HC1320" s="28"/>
      <c r="HH1320" s="193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5" t="s">
        <v>3451</v>
      </c>
      <c r="B1321" s="28"/>
      <c r="C1321" s="28"/>
      <c r="D1321" s="376" t="s">
        <v>129</v>
      </c>
      <c r="E1321" s="50">
        <f>COUNTIF($A$712:$BAG$785,A1321)</f>
        <v>0</v>
      </c>
      <c r="F1321" s="279">
        <f>SUM(G1321:K1321)</f>
        <v>0</v>
      </c>
      <c r="N1321" s="28"/>
      <c r="R1321" s="193"/>
      <c r="T1321" s="28"/>
      <c r="U1321" s="28"/>
      <c r="V1321" s="28"/>
      <c r="AA1321" s="193"/>
      <c r="AC1321" s="28"/>
      <c r="AD1321" s="28"/>
      <c r="AE1321" s="28"/>
      <c r="AJ1321" s="193"/>
      <c r="AL1321" s="28"/>
      <c r="AM1321" s="28"/>
      <c r="AN1321" s="28"/>
      <c r="AS1321" s="193"/>
      <c r="AU1321" s="28"/>
      <c r="AV1321" s="28"/>
      <c r="AW1321" s="28"/>
      <c r="BB1321" s="193"/>
      <c r="BD1321" s="28"/>
      <c r="BE1321" s="28"/>
      <c r="BF1321" s="28"/>
      <c r="BK1321" s="193"/>
      <c r="BM1321" s="28"/>
      <c r="BN1321" s="28"/>
      <c r="BO1321" s="28"/>
      <c r="BT1321" s="193"/>
      <c r="BV1321" s="28"/>
      <c r="BW1321" s="28"/>
      <c r="BX1321" s="28"/>
      <c r="CC1321" s="193"/>
      <c r="CE1321" s="28"/>
      <c r="CF1321" s="28"/>
      <c r="CG1321" s="28"/>
      <c r="CL1321" s="193"/>
      <c r="CN1321" s="28"/>
      <c r="CO1321" s="28"/>
      <c r="CP1321" s="28"/>
      <c r="CU1321" s="193"/>
      <c r="CW1321" s="28"/>
      <c r="CX1321" s="28"/>
      <c r="CY1321" s="28"/>
      <c r="DD1321" s="193"/>
      <c r="DF1321" s="28"/>
      <c r="DG1321" s="28"/>
      <c r="DH1321" s="28"/>
      <c r="DM1321" s="193"/>
      <c r="DO1321" s="28"/>
      <c r="DP1321" s="28"/>
      <c r="DQ1321" s="28"/>
      <c r="DV1321" s="193"/>
      <c r="DX1321" s="28"/>
      <c r="DY1321" s="28"/>
      <c r="DZ1321" s="28"/>
      <c r="EE1321" s="193"/>
      <c r="EG1321" s="28"/>
      <c r="EH1321" s="28"/>
      <c r="EI1321" s="28"/>
      <c r="EN1321" s="193"/>
      <c r="EP1321" s="28"/>
      <c r="EQ1321" s="28"/>
      <c r="ER1321" s="28"/>
      <c r="EW1321" s="193"/>
      <c r="EY1321" s="28"/>
      <c r="EZ1321" s="28"/>
      <c r="FA1321" s="28"/>
      <c r="FF1321" s="193"/>
      <c r="FH1321" s="28"/>
      <c r="FI1321" s="28"/>
      <c r="FJ1321" s="28"/>
      <c r="FO1321" s="193"/>
      <c r="FQ1321" s="28"/>
      <c r="FR1321" s="28"/>
      <c r="FS1321" s="28"/>
      <c r="FX1321" s="193"/>
      <c r="FZ1321" s="28"/>
      <c r="GA1321" s="28"/>
      <c r="GB1321" s="28"/>
      <c r="GG1321" s="193"/>
      <c r="GI1321" s="28"/>
      <c r="GJ1321" s="28"/>
      <c r="GK1321" s="28"/>
      <c r="GP1321" s="193"/>
      <c r="GR1321" s="28"/>
      <c r="GS1321" s="28"/>
      <c r="GT1321" s="28"/>
      <c r="GY1321" s="193"/>
      <c r="HA1321" s="28"/>
      <c r="HB1321" s="28"/>
      <c r="HC1321" s="28"/>
      <c r="HH1321" s="193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11" t="s">
        <v>432</v>
      </c>
      <c r="B1322" s="28"/>
      <c r="C1322" s="28"/>
      <c r="D1322" s="376" t="s">
        <v>129</v>
      </c>
      <c r="E1322" s="50">
        <f>COUNTIF($A$712:$BAG$785,A1322)</f>
        <v>19</v>
      </c>
      <c r="F1322" s="279">
        <f>SUM(G1322:K1322)</f>
        <v>0</v>
      </c>
      <c r="I1322" s="402"/>
      <c r="N1322" s="28"/>
      <c r="R1322" s="193"/>
      <c r="T1322" s="28"/>
      <c r="U1322" s="28"/>
      <c r="V1322" s="28"/>
      <c r="AA1322" s="193"/>
      <c r="AC1322" s="28"/>
      <c r="AD1322" s="28"/>
      <c r="AE1322" s="28"/>
      <c r="AJ1322" s="193"/>
      <c r="AL1322" s="28"/>
      <c r="AM1322" s="28"/>
      <c r="AN1322" s="28"/>
      <c r="AS1322" s="193"/>
      <c r="AU1322" s="28"/>
      <c r="AV1322" s="28"/>
      <c r="AW1322" s="28"/>
      <c r="BB1322" s="193"/>
      <c r="BD1322" s="28"/>
      <c r="BE1322" s="28"/>
      <c r="BF1322" s="28"/>
      <c r="BK1322" s="193"/>
      <c r="BM1322" s="28"/>
      <c r="BN1322" s="28"/>
      <c r="BO1322" s="28"/>
      <c r="BT1322" s="193"/>
      <c r="BV1322" s="28"/>
      <c r="BW1322" s="28"/>
      <c r="BX1322" s="28"/>
      <c r="CC1322" s="193"/>
      <c r="CE1322" s="28"/>
      <c r="CF1322" s="28"/>
      <c r="CG1322" s="28"/>
      <c r="CL1322" s="193"/>
      <c r="CN1322" s="28"/>
      <c r="CO1322" s="28"/>
      <c r="CP1322" s="28"/>
      <c r="CU1322" s="193"/>
      <c r="CW1322" s="28"/>
      <c r="CX1322" s="28"/>
      <c r="CY1322" s="28"/>
      <c r="DD1322" s="193"/>
      <c r="DF1322" s="28"/>
      <c r="DG1322" s="28"/>
      <c r="DH1322" s="28"/>
      <c r="DM1322" s="193"/>
      <c r="DO1322" s="28"/>
      <c r="DP1322" s="28"/>
      <c r="DQ1322" s="28"/>
      <c r="DV1322" s="193"/>
      <c r="DX1322" s="28"/>
      <c r="DY1322" s="28"/>
      <c r="DZ1322" s="28"/>
      <c r="EE1322" s="193"/>
      <c r="EG1322" s="28"/>
      <c r="EH1322" s="28"/>
      <c r="EI1322" s="28"/>
      <c r="EN1322" s="193"/>
      <c r="EP1322" s="28"/>
      <c r="EQ1322" s="28"/>
      <c r="ER1322" s="28"/>
      <c r="EW1322" s="193"/>
      <c r="EY1322" s="28"/>
      <c r="EZ1322" s="28"/>
      <c r="FA1322" s="28"/>
      <c r="FF1322" s="193"/>
      <c r="FH1322" s="28"/>
      <c r="FI1322" s="28"/>
      <c r="FJ1322" s="28"/>
      <c r="FO1322" s="193"/>
      <c r="FQ1322" s="28"/>
      <c r="FR1322" s="28"/>
      <c r="FS1322" s="28"/>
      <c r="FX1322" s="193"/>
      <c r="FZ1322" s="28"/>
      <c r="GA1322" s="28"/>
      <c r="GB1322" s="28"/>
      <c r="GG1322" s="193"/>
      <c r="GI1322" s="28"/>
      <c r="GJ1322" s="28"/>
      <c r="GK1322" s="28"/>
      <c r="GP1322" s="193"/>
      <c r="GR1322" s="28"/>
      <c r="GS1322" s="28"/>
      <c r="GT1322" s="28"/>
      <c r="GY1322" s="193"/>
      <c r="HA1322" s="28"/>
      <c r="HB1322" s="28"/>
      <c r="HC1322" s="28"/>
      <c r="HH1322" s="193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">
      <c r="A1323" s="205" t="s">
        <v>3186</v>
      </c>
      <c r="B1323" s="39"/>
      <c r="C1323" s="39"/>
      <c r="D1323" s="376" t="s">
        <v>129</v>
      </c>
      <c r="E1323" s="50">
        <f>COUNTIF($A$712:$BAG$785,A1323)</f>
        <v>0</v>
      </c>
      <c r="F1323" s="279">
        <f>SUM(G1323:K1323)</f>
        <v>0</v>
      </c>
      <c r="I1323" s="402"/>
      <c r="N1323" s="28"/>
      <c r="R1323" s="193"/>
      <c r="T1323" s="28"/>
      <c r="U1323" s="28"/>
      <c r="V1323" s="28"/>
      <c r="AA1323" s="193"/>
      <c r="AC1323" s="28"/>
      <c r="AD1323" s="28"/>
      <c r="AE1323" s="28"/>
      <c r="AJ1323" s="193"/>
      <c r="AL1323" s="28"/>
      <c r="AM1323" s="28"/>
      <c r="AN1323" s="28"/>
      <c r="AS1323" s="193"/>
      <c r="AU1323" s="28"/>
      <c r="AV1323" s="28"/>
      <c r="AW1323" s="28"/>
      <c r="BB1323" s="193"/>
      <c r="BD1323" s="28"/>
      <c r="BE1323" s="28"/>
      <c r="BF1323" s="28"/>
      <c r="BK1323" s="193"/>
      <c r="BM1323" s="28"/>
      <c r="BN1323" s="28"/>
      <c r="BO1323" s="28"/>
      <c r="BT1323" s="193"/>
      <c r="BV1323" s="28"/>
      <c r="BW1323" s="28"/>
      <c r="BX1323" s="28"/>
      <c r="CC1323" s="193"/>
      <c r="CE1323" s="28"/>
      <c r="CF1323" s="28"/>
      <c r="CG1323" s="28"/>
      <c r="CL1323" s="193"/>
      <c r="CN1323" s="28"/>
      <c r="CO1323" s="28"/>
      <c r="CP1323" s="28"/>
      <c r="CU1323" s="193"/>
      <c r="CW1323" s="28"/>
      <c r="CX1323" s="28"/>
      <c r="CY1323" s="28"/>
      <c r="DD1323" s="193"/>
      <c r="DF1323" s="28"/>
      <c r="DG1323" s="28"/>
      <c r="DH1323" s="28"/>
      <c r="DM1323" s="193"/>
      <c r="DO1323" s="28"/>
      <c r="DP1323" s="28"/>
      <c r="DQ1323" s="28"/>
      <c r="DV1323" s="193"/>
      <c r="DX1323" s="28"/>
      <c r="DY1323" s="28"/>
      <c r="DZ1323" s="28"/>
      <c r="EE1323" s="193"/>
      <c r="EG1323" s="28"/>
      <c r="EH1323" s="28"/>
      <c r="EI1323" s="28"/>
      <c r="EN1323" s="193"/>
      <c r="EP1323" s="28"/>
      <c r="EQ1323" s="28"/>
      <c r="ER1323" s="28"/>
      <c r="EW1323" s="193"/>
      <c r="EY1323" s="28"/>
      <c r="EZ1323" s="28"/>
      <c r="FA1323" s="28"/>
      <c r="FF1323" s="193"/>
      <c r="FH1323" s="28"/>
      <c r="FI1323" s="28"/>
      <c r="FJ1323" s="28"/>
      <c r="FO1323" s="193"/>
      <c r="FQ1323" s="28"/>
      <c r="FR1323" s="28"/>
      <c r="FS1323" s="28"/>
      <c r="FX1323" s="193"/>
      <c r="FZ1323" s="28"/>
      <c r="GA1323" s="28"/>
      <c r="GB1323" s="28"/>
      <c r="GG1323" s="193"/>
      <c r="GI1323" s="28"/>
      <c r="GJ1323" s="28"/>
      <c r="GK1323" s="28"/>
      <c r="GP1323" s="193"/>
      <c r="GR1323" s="28"/>
      <c r="GS1323" s="28"/>
      <c r="GT1323" s="28"/>
      <c r="GY1323" s="193"/>
      <c r="HA1323" s="28"/>
      <c r="HB1323" s="28"/>
      <c r="HC1323" s="28"/>
      <c r="HH1323" s="193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205" t="s">
        <v>3069</v>
      </c>
      <c r="B1324" s="39"/>
      <c r="C1324" s="39"/>
      <c r="D1324" s="376" t="s">
        <v>129</v>
      </c>
      <c r="E1324" s="50">
        <f>COUNTIF($A$712:$BAG$785,A1324)</f>
        <v>0</v>
      </c>
      <c r="F1324" s="279">
        <f>SUM(G1324:K1324)</f>
        <v>0</v>
      </c>
      <c r="H1324" s="402"/>
      <c r="I1324" s="402"/>
      <c r="N1324" s="28"/>
      <c r="R1324" s="193"/>
      <c r="T1324" s="28"/>
      <c r="U1324" s="28"/>
      <c r="V1324" s="28"/>
      <c r="AA1324" s="193"/>
      <c r="AC1324" s="28"/>
      <c r="AD1324" s="28"/>
      <c r="AE1324" s="28"/>
      <c r="AJ1324" s="193"/>
      <c r="AL1324" s="28"/>
      <c r="AM1324" s="28"/>
      <c r="AN1324" s="28"/>
      <c r="AS1324" s="193"/>
      <c r="AU1324" s="28"/>
      <c r="AV1324" s="28"/>
      <c r="AW1324" s="28"/>
      <c r="BB1324" s="193"/>
      <c r="BD1324" s="28"/>
      <c r="BE1324" s="28"/>
      <c r="BF1324" s="28"/>
      <c r="BK1324" s="193"/>
      <c r="BM1324" s="28"/>
      <c r="BN1324" s="28"/>
      <c r="BO1324" s="28"/>
      <c r="BT1324" s="193"/>
      <c r="BV1324" s="28"/>
      <c r="BW1324" s="28"/>
      <c r="BX1324" s="28"/>
      <c r="CC1324" s="193"/>
      <c r="CE1324" s="28"/>
      <c r="CF1324" s="28"/>
      <c r="CG1324" s="28"/>
      <c r="CL1324" s="193"/>
      <c r="CN1324" s="28"/>
      <c r="CO1324" s="28"/>
      <c r="CP1324" s="28"/>
      <c r="CU1324" s="193"/>
      <c r="CW1324" s="28"/>
      <c r="CX1324" s="28"/>
      <c r="CY1324" s="28"/>
      <c r="DD1324" s="193"/>
      <c r="DF1324" s="28"/>
      <c r="DG1324" s="28"/>
      <c r="DH1324" s="28"/>
      <c r="DM1324" s="193"/>
      <c r="DO1324" s="28"/>
      <c r="DP1324" s="28"/>
      <c r="DQ1324" s="28"/>
      <c r="DV1324" s="193"/>
      <c r="DX1324" s="28"/>
      <c r="DY1324" s="28"/>
      <c r="DZ1324" s="28"/>
      <c r="EE1324" s="193"/>
      <c r="EG1324" s="28"/>
      <c r="EH1324" s="28"/>
      <c r="EI1324" s="28"/>
      <c r="EN1324" s="193"/>
      <c r="EP1324" s="28"/>
      <c r="EQ1324" s="28"/>
      <c r="ER1324" s="28"/>
      <c r="EW1324" s="193"/>
      <c r="EY1324" s="28"/>
      <c r="EZ1324" s="28"/>
      <c r="FA1324" s="28"/>
      <c r="FF1324" s="193"/>
      <c r="FH1324" s="28"/>
      <c r="FI1324" s="28"/>
      <c r="FJ1324" s="28"/>
      <c r="FO1324" s="193"/>
      <c r="FQ1324" s="28"/>
      <c r="FR1324" s="28"/>
      <c r="FS1324" s="28"/>
      <c r="FX1324" s="193"/>
      <c r="FZ1324" s="28"/>
      <c r="GA1324" s="28"/>
      <c r="GB1324" s="28"/>
      <c r="GG1324" s="193"/>
      <c r="GI1324" s="28"/>
      <c r="GJ1324" s="28"/>
      <c r="GK1324" s="28"/>
      <c r="GP1324" s="193"/>
      <c r="GR1324" s="28"/>
      <c r="GS1324" s="28"/>
      <c r="GT1324" s="28"/>
      <c r="GY1324" s="193"/>
      <c r="HA1324" s="28"/>
      <c r="HB1324" s="28"/>
      <c r="HC1324" s="28"/>
      <c r="HH1324" s="193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11" t="s">
        <v>547</v>
      </c>
      <c r="B1325" s="39"/>
      <c r="C1325" s="39"/>
      <c r="D1325" s="376" t="s">
        <v>129</v>
      </c>
      <c r="E1325" s="50">
        <f>COUNTIF($A$712:$BAG$785,A1325)</f>
        <v>0</v>
      </c>
      <c r="F1325" s="279">
        <f>SUM(G1325:K1325)</f>
        <v>0</v>
      </c>
      <c r="H1325" s="402"/>
      <c r="I1325" s="402"/>
      <c r="N1325" s="28"/>
      <c r="R1325" s="193"/>
      <c r="T1325" s="28"/>
      <c r="U1325" s="28"/>
      <c r="V1325" s="28"/>
      <c r="AA1325" s="193"/>
      <c r="AC1325" s="28"/>
      <c r="AD1325" s="28"/>
      <c r="AE1325" s="28"/>
      <c r="AJ1325" s="193"/>
      <c r="AL1325" s="28"/>
      <c r="AM1325" s="28"/>
      <c r="AN1325" s="28"/>
      <c r="AS1325" s="193"/>
      <c r="AU1325" s="28"/>
      <c r="AV1325" s="28"/>
      <c r="AW1325" s="28"/>
      <c r="BB1325" s="193"/>
      <c r="BD1325" s="28"/>
      <c r="BE1325" s="28"/>
      <c r="BF1325" s="28"/>
      <c r="BK1325" s="193"/>
      <c r="BM1325" s="28"/>
      <c r="BN1325" s="28"/>
      <c r="BO1325" s="28"/>
      <c r="BT1325" s="193"/>
      <c r="BV1325" s="28"/>
      <c r="BW1325" s="28"/>
      <c r="BX1325" s="28"/>
      <c r="CC1325" s="193"/>
      <c r="CE1325" s="28"/>
      <c r="CF1325" s="28"/>
      <c r="CG1325" s="28"/>
      <c r="CL1325" s="193"/>
      <c r="CN1325" s="28"/>
      <c r="CO1325" s="28"/>
      <c r="CP1325" s="28"/>
      <c r="CU1325" s="193"/>
      <c r="CW1325" s="28"/>
      <c r="CX1325" s="28"/>
      <c r="CY1325" s="28"/>
      <c r="DD1325" s="193"/>
      <c r="DF1325" s="28"/>
      <c r="DG1325" s="28"/>
      <c r="DH1325" s="28"/>
      <c r="DM1325" s="193"/>
      <c r="DO1325" s="28"/>
      <c r="DP1325" s="28"/>
      <c r="DQ1325" s="28"/>
      <c r="DV1325" s="193"/>
      <c r="DX1325" s="28"/>
      <c r="DY1325" s="28"/>
      <c r="DZ1325" s="28"/>
      <c r="EE1325" s="193"/>
      <c r="EG1325" s="28"/>
      <c r="EH1325" s="28"/>
      <c r="EI1325" s="28"/>
      <c r="EN1325" s="193"/>
      <c r="EP1325" s="28"/>
      <c r="EQ1325" s="28"/>
      <c r="ER1325" s="28"/>
      <c r="EW1325" s="193"/>
      <c r="EY1325" s="28"/>
      <c r="EZ1325" s="28"/>
      <c r="FA1325" s="28"/>
      <c r="FF1325" s="193"/>
      <c r="FH1325" s="28"/>
      <c r="FI1325" s="28"/>
      <c r="FJ1325" s="28"/>
      <c r="FO1325" s="193"/>
      <c r="FQ1325" s="28"/>
      <c r="FR1325" s="28"/>
      <c r="FS1325" s="28"/>
      <c r="FX1325" s="193"/>
      <c r="FZ1325" s="28"/>
      <c r="GA1325" s="28"/>
      <c r="GB1325" s="28"/>
      <c r="GG1325" s="193"/>
      <c r="GI1325" s="28"/>
      <c r="GJ1325" s="28"/>
      <c r="GK1325" s="28"/>
      <c r="GP1325" s="193"/>
      <c r="GR1325" s="28"/>
      <c r="GS1325" s="28"/>
      <c r="GT1325" s="28"/>
      <c r="GY1325" s="193"/>
      <c r="HA1325" s="28"/>
      <c r="HB1325" s="28"/>
      <c r="HC1325" s="28"/>
      <c r="HH1325" s="193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205" t="s">
        <v>3013</v>
      </c>
      <c r="B1326" s="39"/>
      <c r="C1326" s="39"/>
      <c r="D1326" s="376" t="s">
        <v>130</v>
      </c>
      <c r="E1326" s="50">
        <f>COUNTIF($A$712:$BAG$785,A1326)</f>
        <v>10</v>
      </c>
      <c r="F1326" s="279">
        <f>SUM(G1326:K1326)</f>
        <v>0</v>
      </c>
      <c r="H1326" s="402"/>
      <c r="I1326" s="402"/>
      <c r="N1326" s="28"/>
      <c r="R1326" s="193"/>
      <c r="T1326" s="28"/>
      <c r="U1326" s="28"/>
      <c r="V1326" s="28"/>
      <c r="AA1326" s="193"/>
      <c r="AC1326" s="28"/>
      <c r="AD1326" s="28"/>
      <c r="AE1326" s="28"/>
      <c r="AJ1326" s="193"/>
      <c r="AL1326" s="28"/>
      <c r="AM1326" s="28"/>
      <c r="AN1326" s="28"/>
      <c r="AS1326" s="193"/>
      <c r="AU1326" s="28"/>
      <c r="AV1326" s="28"/>
      <c r="AW1326" s="28"/>
      <c r="BB1326" s="193"/>
      <c r="BD1326" s="28"/>
      <c r="BE1326" s="28"/>
      <c r="BF1326" s="28"/>
      <c r="BK1326" s="193"/>
      <c r="BM1326" s="28"/>
      <c r="BN1326" s="28"/>
      <c r="BO1326" s="28"/>
      <c r="BT1326" s="193"/>
      <c r="BV1326" s="28"/>
      <c r="BW1326" s="28"/>
      <c r="BX1326" s="28"/>
      <c r="CC1326" s="193"/>
      <c r="CE1326" s="28"/>
      <c r="CF1326" s="28"/>
      <c r="CG1326" s="28"/>
      <c r="CL1326" s="193"/>
      <c r="CN1326" s="28"/>
      <c r="CO1326" s="28"/>
      <c r="CP1326" s="28"/>
      <c r="CU1326" s="193"/>
      <c r="CW1326" s="28"/>
      <c r="CX1326" s="28"/>
      <c r="CY1326" s="28"/>
      <c r="DD1326" s="193"/>
      <c r="DF1326" s="28"/>
      <c r="DG1326" s="28"/>
      <c r="DH1326" s="28"/>
      <c r="DM1326" s="193"/>
      <c r="DO1326" s="28"/>
      <c r="DP1326" s="28"/>
      <c r="DQ1326" s="28"/>
      <c r="DV1326" s="193"/>
      <c r="DX1326" s="28"/>
      <c r="DY1326" s="28"/>
      <c r="DZ1326" s="28"/>
      <c r="EE1326" s="193"/>
      <c r="EG1326" s="28"/>
      <c r="EH1326" s="28"/>
      <c r="EI1326" s="28"/>
      <c r="EN1326" s="193"/>
      <c r="EP1326" s="28"/>
      <c r="EQ1326" s="28"/>
      <c r="ER1326" s="28"/>
      <c r="EW1326" s="193"/>
      <c r="EY1326" s="28"/>
      <c r="EZ1326" s="28"/>
      <c r="FA1326" s="28"/>
      <c r="FF1326" s="193"/>
      <c r="FH1326" s="28"/>
      <c r="FI1326" s="28"/>
      <c r="FJ1326" s="28"/>
      <c r="FO1326" s="193"/>
      <c r="FQ1326" s="28"/>
      <c r="FR1326" s="28"/>
      <c r="FS1326" s="28"/>
      <c r="FX1326" s="193"/>
      <c r="FZ1326" s="28"/>
      <c r="GA1326" s="28"/>
      <c r="GB1326" s="28"/>
      <c r="GG1326" s="193"/>
      <c r="GI1326" s="28"/>
      <c r="GJ1326" s="28"/>
      <c r="GK1326" s="28"/>
      <c r="GP1326" s="193"/>
      <c r="GR1326" s="28"/>
      <c r="GS1326" s="28"/>
      <c r="GT1326" s="28"/>
      <c r="GY1326" s="193"/>
      <c r="HA1326" s="28"/>
      <c r="HB1326" s="28"/>
      <c r="HC1326" s="28"/>
      <c r="HH1326" s="193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.75">
      <c r="A1327" s="311" t="s">
        <v>493</v>
      </c>
      <c r="B1327" s="274"/>
      <c r="C1327" s="375"/>
      <c r="D1327" s="376" t="s">
        <v>133</v>
      </c>
      <c r="E1327" s="50">
        <f>COUNTIF($A$712:$BAG$785,A1327)</f>
        <v>30</v>
      </c>
      <c r="F1327" s="279">
        <f>SUM(G1327:K1327)</f>
        <v>0</v>
      </c>
      <c r="H1327" s="402"/>
      <c r="I1327" s="402"/>
      <c r="N1327" s="28"/>
      <c r="R1327" s="193"/>
      <c r="T1327" s="28"/>
      <c r="U1327" s="28"/>
      <c r="V1327" s="28"/>
      <c r="AA1327" s="193"/>
      <c r="AC1327" s="28"/>
      <c r="AD1327" s="28"/>
      <c r="AE1327" s="28"/>
      <c r="AJ1327" s="193"/>
      <c r="AL1327" s="28"/>
      <c r="AM1327" s="28"/>
      <c r="AN1327" s="28"/>
      <c r="AS1327" s="193"/>
      <c r="AU1327" s="28"/>
      <c r="AV1327" s="28"/>
      <c r="AW1327" s="28"/>
      <c r="BB1327" s="193"/>
      <c r="BD1327" s="28"/>
      <c r="BE1327" s="28"/>
      <c r="BF1327" s="28"/>
      <c r="BK1327" s="193"/>
      <c r="BM1327" s="28"/>
      <c r="BN1327" s="28"/>
      <c r="BO1327" s="28"/>
      <c r="BT1327" s="193"/>
      <c r="BV1327" s="28"/>
      <c r="BW1327" s="28"/>
      <c r="BX1327" s="28"/>
      <c r="CC1327" s="193"/>
      <c r="CE1327" s="28"/>
      <c r="CF1327" s="28"/>
      <c r="CG1327" s="28"/>
      <c r="CL1327" s="193"/>
      <c r="CN1327" s="28"/>
      <c r="CO1327" s="28"/>
      <c r="CP1327" s="28"/>
      <c r="CU1327" s="193"/>
      <c r="CW1327" s="28"/>
      <c r="CX1327" s="28"/>
      <c r="CY1327" s="28"/>
      <c r="DD1327" s="193"/>
      <c r="DF1327" s="28"/>
      <c r="DG1327" s="28"/>
      <c r="DH1327" s="28"/>
      <c r="DM1327" s="193"/>
      <c r="DO1327" s="28"/>
      <c r="DP1327" s="28"/>
      <c r="DQ1327" s="28"/>
      <c r="DV1327" s="193"/>
      <c r="DX1327" s="28"/>
      <c r="DY1327" s="28"/>
      <c r="DZ1327" s="28"/>
      <c r="EE1327" s="193"/>
      <c r="EG1327" s="28"/>
      <c r="EH1327" s="28"/>
      <c r="EI1327" s="28"/>
      <c r="EN1327" s="193"/>
      <c r="EP1327" s="28"/>
      <c r="EQ1327" s="28"/>
      <c r="ER1327" s="28"/>
      <c r="EW1327" s="193"/>
      <c r="EY1327" s="28"/>
      <c r="EZ1327" s="28"/>
      <c r="FA1327" s="28"/>
      <c r="FF1327" s="193"/>
      <c r="FH1327" s="28"/>
      <c r="FI1327" s="28"/>
      <c r="FJ1327" s="28"/>
      <c r="FO1327" s="193"/>
      <c r="FQ1327" s="28"/>
      <c r="FR1327" s="28"/>
      <c r="FS1327" s="28"/>
      <c r="FX1327" s="193"/>
      <c r="FZ1327" s="28"/>
      <c r="GA1327" s="28"/>
      <c r="GB1327" s="28"/>
      <c r="GG1327" s="193"/>
      <c r="GI1327" s="28"/>
      <c r="GJ1327" s="28"/>
      <c r="GK1327" s="28"/>
      <c r="GP1327" s="193"/>
      <c r="GR1327" s="28"/>
      <c r="GS1327" s="28"/>
      <c r="GT1327" s="28"/>
      <c r="GY1327" s="193"/>
      <c r="HA1327" s="28"/>
      <c r="HB1327" s="28"/>
      <c r="HC1327" s="28"/>
      <c r="HH1327" s="193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.75">
      <c r="A1328" s="311" t="s">
        <v>565</v>
      </c>
      <c r="B1328" s="274"/>
      <c r="C1328" s="375"/>
      <c r="D1328" s="376" t="s">
        <v>139</v>
      </c>
      <c r="E1328" s="50">
        <f>COUNTIF($A$712:$BAG$785,A1328)</f>
        <v>20</v>
      </c>
      <c r="F1328" s="279">
        <f>SUM(G1328:K1328)</f>
        <v>0</v>
      </c>
      <c r="H1328" s="396"/>
      <c r="N1328" s="28"/>
      <c r="R1328" s="193"/>
      <c r="T1328" s="28"/>
      <c r="U1328" s="28"/>
      <c r="V1328" s="28"/>
      <c r="AA1328" s="193"/>
      <c r="AC1328" s="28"/>
      <c r="AD1328" s="28"/>
      <c r="AE1328" s="28"/>
      <c r="AJ1328" s="193"/>
      <c r="AL1328" s="28"/>
      <c r="AM1328" s="28"/>
      <c r="AN1328" s="28"/>
      <c r="AS1328" s="193"/>
      <c r="AU1328" s="28"/>
      <c r="AV1328" s="28"/>
      <c r="AW1328" s="28"/>
      <c r="BB1328" s="193"/>
      <c r="BD1328" s="28"/>
      <c r="BE1328" s="28"/>
      <c r="BF1328" s="28"/>
      <c r="BK1328" s="193"/>
      <c r="BM1328" s="28"/>
      <c r="BN1328" s="28"/>
      <c r="BO1328" s="28"/>
      <c r="BT1328" s="193"/>
      <c r="BV1328" s="28"/>
      <c r="BW1328" s="28"/>
      <c r="BX1328" s="28"/>
      <c r="CC1328" s="193"/>
      <c r="CE1328" s="28"/>
      <c r="CF1328" s="28"/>
      <c r="CG1328" s="28"/>
      <c r="CL1328" s="193"/>
      <c r="CN1328" s="28"/>
      <c r="CO1328" s="28"/>
      <c r="CP1328" s="28"/>
      <c r="CU1328" s="193"/>
      <c r="CW1328" s="28"/>
      <c r="CX1328" s="28"/>
      <c r="CY1328" s="28"/>
      <c r="DD1328" s="193"/>
      <c r="DF1328" s="28"/>
      <c r="DG1328" s="28"/>
      <c r="DH1328" s="28"/>
      <c r="DM1328" s="193"/>
      <c r="DO1328" s="28"/>
      <c r="DP1328" s="28"/>
      <c r="DQ1328" s="28"/>
      <c r="DV1328" s="193"/>
      <c r="DX1328" s="28"/>
      <c r="DY1328" s="28"/>
      <c r="DZ1328" s="28"/>
      <c r="EE1328" s="193"/>
      <c r="EG1328" s="28"/>
      <c r="EH1328" s="28"/>
      <c r="EI1328" s="28"/>
      <c r="EN1328" s="193"/>
      <c r="EP1328" s="28"/>
      <c r="EQ1328" s="28"/>
      <c r="ER1328" s="28"/>
      <c r="EW1328" s="193"/>
      <c r="EY1328" s="28"/>
      <c r="EZ1328" s="28"/>
      <c r="FA1328" s="28"/>
      <c r="FF1328" s="193"/>
      <c r="FH1328" s="28"/>
      <c r="FI1328" s="28"/>
      <c r="FJ1328" s="28"/>
      <c r="FO1328" s="193"/>
      <c r="FQ1328" s="28"/>
      <c r="FR1328" s="28"/>
      <c r="FS1328" s="28"/>
      <c r="FX1328" s="193"/>
      <c r="FZ1328" s="28"/>
      <c r="GA1328" s="28"/>
      <c r="GB1328" s="28"/>
      <c r="GG1328" s="193"/>
      <c r="GI1328" s="28"/>
      <c r="GJ1328" s="28"/>
      <c r="GK1328" s="28"/>
      <c r="GP1328" s="193"/>
      <c r="GR1328" s="28"/>
      <c r="GS1328" s="28"/>
      <c r="GT1328" s="28"/>
      <c r="GY1328" s="193"/>
      <c r="HA1328" s="28"/>
      <c r="HB1328" s="28"/>
      <c r="HC1328" s="28"/>
      <c r="HH1328" s="193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.75">
      <c r="A1329" s="205" t="s">
        <v>2985</v>
      </c>
      <c r="B1329" s="274"/>
      <c r="C1329" s="375"/>
      <c r="D1329" s="376" t="s">
        <v>129</v>
      </c>
      <c r="E1329" s="50">
        <f>COUNTIF($A$712:$BAG$785,A1329)</f>
        <v>0</v>
      </c>
      <c r="F1329" s="279">
        <f>SUM(G1329:K1329)</f>
        <v>0</v>
      </c>
      <c r="N1329" s="28"/>
      <c r="R1329" s="193"/>
      <c r="T1329" s="28"/>
      <c r="U1329" s="28"/>
      <c r="V1329" s="28"/>
      <c r="AA1329" s="193"/>
      <c r="AC1329" s="28"/>
      <c r="AD1329" s="28"/>
      <c r="AE1329" s="28"/>
      <c r="AJ1329" s="193"/>
      <c r="AL1329" s="28"/>
      <c r="AM1329" s="28"/>
      <c r="AN1329" s="28"/>
      <c r="AS1329" s="193"/>
      <c r="AU1329" s="28"/>
      <c r="AV1329" s="28"/>
      <c r="AW1329" s="28"/>
      <c r="BB1329" s="193"/>
      <c r="BD1329" s="28"/>
      <c r="BE1329" s="28"/>
      <c r="BF1329" s="28"/>
      <c r="BK1329" s="193"/>
      <c r="BM1329" s="28"/>
      <c r="BN1329" s="28"/>
      <c r="BO1329" s="28"/>
      <c r="BT1329" s="193"/>
      <c r="BV1329" s="28"/>
      <c r="BW1329" s="28"/>
      <c r="BX1329" s="28"/>
      <c r="CC1329" s="193"/>
      <c r="CE1329" s="28"/>
      <c r="CF1329" s="28"/>
      <c r="CG1329" s="28"/>
      <c r="CL1329" s="193"/>
      <c r="CN1329" s="28"/>
      <c r="CO1329" s="28"/>
      <c r="CP1329" s="28"/>
      <c r="CU1329" s="193"/>
      <c r="CW1329" s="28"/>
      <c r="CX1329" s="28"/>
      <c r="CY1329" s="28"/>
      <c r="DD1329" s="193"/>
      <c r="DF1329" s="28"/>
      <c r="DG1329" s="28"/>
      <c r="DH1329" s="28"/>
      <c r="DM1329" s="193"/>
      <c r="DO1329" s="28"/>
      <c r="DP1329" s="28"/>
      <c r="DQ1329" s="28"/>
      <c r="DV1329" s="193"/>
      <c r="DX1329" s="28"/>
      <c r="DY1329" s="28"/>
      <c r="DZ1329" s="28"/>
      <c r="EE1329" s="193"/>
      <c r="EG1329" s="28"/>
      <c r="EH1329" s="28"/>
      <c r="EI1329" s="28"/>
      <c r="EN1329" s="193"/>
      <c r="EP1329" s="28"/>
      <c r="EQ1329" s="28"/>
      <c r="ER1329" s="28"/>
      <c r="EW1329" s="193"/>
      <c r="EY1329" s="28"/>
      <c r="EZ1329" s="28"/>
      <c r="FA1329" s="28"/>
      <c r="FF1329" s="193"/>
      <c r="FH1329" s="28"/>
      <c r="FI1329" s="28"/>
      <c r="FJ1329" s="28"/>
      <c r="FO1329" s="193"/>
      <c r="FQ1329" s="28"/>
      <c r="FR1329" s="28"/>
      <c r="FS1329" s="28"/>
      <c r="FX1329" s="193"/>
      <c r="FZ1329" s="28"/>
      <c r="GA1329" s="28"/>
      <c r="GB1329" s="28"/>
      <c r="GG1329" s="193"/>
      <c r="GI1329" s="28"/>
      <c r="GJ1329" s="28"/>
      <c r="GK1329" s="28"/>
      <c r="GP1329" s="193"/>
      <c r="GR1329" s="28"/>
      <c r="GS1329" s="28"/>
      <c r="GT1329" s="28"/>
      <c r="GY1329" s="193"/>
      <c r="HA1329" s="28"/>
      <c r="HB1329" s="28"/>
      <c r="HC1329" s="28"/>
      <c r="HH1329" s="193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5" t="s">
        <v>2912</v>
      </c>
      <c r="B1330" s="378"/>
      <c r="C1330" s="378"/>
      <c r="D1330" s="376" t="s">
        <v>129</v>
      </c>
      <c r="E1330" s="50">
        <f>COUNTIF($A$712:$BAG$785,A1330)</f>
        <v>0</v>
      </c>
      <c r="F1330" s="279">
        <f>SUM(G1330:K1330)</f>
        <v>0</v>
      </c>
      <c r="N1330" s="28"/>
      <c r="R1330" s="193"/>
      <c r="T1330" s="28"/>
      <c r="U1330" s="28"/>
      <c r="V1330" s="28"/>
      <c r="AA1330" s="193"/>
      <c r="AC1330" s="28"/>
      <c r="AD1330" s="28"/>
      <c r="AE1330" s="28"/>
      <c r="AJ1330" s="193"/>
      <c r="AL1330" s="28"/>
      <c r="AM1330" s="28"/>
      <c r="AN1330" s="28"/>
      <c r="AS1330" s="193"/>
      <c r="AU1330" s="28"/>
      <c r="AV1330" s="28"/>
      <c r="AW1330" s="28"/>
      <c r="BB1330" s="193"/>
      <c r="BD1330" s="28"/>
      <c r="BE1330" s="28"/>
      <c r="BF1330" s="28"/>
      <c r="BK1330" s="193"/>
      <c r="BM1330" s="28"/>
      <c r="BN1330" s="28"/>
      <c r="BO1330" s="28"/>
      <c r="BT1330" s="193"/>
      <c r="BV1330" s="28"/>
      <c r="BW1330" s="28"/>
      <c r="BX1330" s="28"/>
      <c r="CC1330" s="193"/>
      <c r="CE1330" s="28"/>
      <c r="CF1330" s="28"/>
      <c r="CG1330" s="28"/>
      <c r="CL1330" s="193"/>
      <c r="CN1330" s="28"/>
      <c r="CO1330" s="28"/>
      <c r="CP1330" s="28"/>
      <c r="CU1330" s="193"/>
      <c r="CW1330" s="28"/>
      <c r="CX1330" s="28"/>
      <c r="CY1330" s="28"/>
      <c r="DD1330" s="193"/>
      <c r="DF1330" s="28"/>
      <c r="DG1330" s="28"/>
      <c r="DH1330" s="28"/>
      <c r="DM1330" s="193"/>
      <c r="DO1330" s="28"/>
      <c r="DP1330" s="28"/>
      <c r="DQ1330" s="28"/>
      <c r="DV1330" s="193"/>
      <c r="DX1330" s="28"/>
      <c r="DY1330" s="28"/>
      <c r="DZ1330" s="28"/>
      <c r="EE1330" s="193"/>
      <c r="EG1330" s="28"/>
      <c r="EH1330" s="28"/>
      <c r="EI1330" s="28"/>
      <c r="EN1330" s="193"/>
      <c r="EP1330" s="28"/>
      <c r="EQ1330" s="28"/>
      <c r="ER1330" s="28"/>
      <c r="EW1330" s="193"/>
      <c r="EY1330" s="28"/>
      <c r="EZ1330" s="28"/>
      <c r="FA1330" s="28"/>
      <c r="FF1330" s="193"/>
      <c r="FH1330" s="28"/>
      <c r="FI1330" s="28"/>
      <c r="FJ1330" s="28"/>
      <c r="FO1330" s="193"/>
      <c r="FQ1330" s="28"/>
      <c r="FR1330" s="28"/>
      <c r="FS1330" s="28"/>
      <c r="FX1330" s="193"/>
      <c r="FZ1330" s="28"/>
      <c r="GA1330" s="28"/>
      <c r="GB1330" s="28"/>
      <c r="GG1330" s="193"/>
      <c r="GI1330" s="28"/>
      <c r="GJ1330" s="28"/>
      <c r="GK1330" s="28"/>
      <c r="GP1330" s="193"/>
      <c r="GR1330" s="28"/>
      <c r="GS1330" s="28"/>
      <c r="GT1330" s="28"/>
      <c r="GY1330" s="193"/>
      <c r="HA1330" s="28"/>
      <c r="HB1330" s="28"/>
      <c r="HC1330" s="28"/>
      <c r="HH1330" s="193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">
      <c r="A1331" s="205" t="s">
        <v>2986</v>
      </c>
      <c r="B1331" s="28"/>
      <c r="C1331" s="271"/>
      <c r="D1331" s="376" t="s">
        <v>129</v>
      </c>
      <c r="E1331" s="50">
        <f>COUNTIF($A$712:$BAG$785,A1331)</f>
        <v>0</v>
      </c>
      <c r="F1331" s="279">
        <f>SUM(G1331:K1331)</f>
        <v>0</v>
      </c>
      <c r="J1331" s="402"/>
      <c r="K1331" s="402"/>
      <c r="N1331" s="28"/>
      <c r="R1331" s="193"/>
      <c r="T1331" s="28"/>
      <c r="U1331" s="28"/>
      <c r="V1331" s="28"/>
      <c r="AA1331" s="193"/>
      <c r="AC1331" s="28"/>
      <c r="AD1331" s="28"/>
      <c r="AE1331" s="28"/>
      <c r="AJ1331" s="193"/>
      <c r="AL1331" s="28"/>
      <c r="AM1331" s="28"/>
      <c r="AN1331" s="28"/>
      <c r="AS1331" s="193"/>
      <c r="AU1331" s="28"/>
      <c r="AV1331" s="28"/>
      <c r="AW1331" s="28"/>
      <c r="BB1331" s="193"/>
      <c r="BD1331" s="28"/>
      <c r="BE1331" s="28"/>
      <c r="BF1331" s="28"/>
      <c r="BK1331" s="193"/>
      <c r="BM1331" s="28"/>
      <c r="BN1331" s="28"/>
      <c r="BO1331" s="28"/>
      <c r="BT1331" s="193"/>
      <c r="BV1331" s="28"/>
      <c r="BW1331" s="28"/>
      <c r="BX1331" s="28"/>
      <c r="CC1331" s="193"/>
      <c r="CE1331" s="28"/>
      <c r="CF1331" s="28"/>
      <c r="CG1331" s="28"/>
      <c r="CL1331" s="193"/>
      <c r="CN1331" s="28"/>
      <c r="CO1331" s="28"/>
      <c r="CP1331" s="28"/>
      <c r="CU1331" s="193"/>
      <c r="CW1331" s="28"/>
      <c r="CX1331" s="28"/>
      <c r="CY1331" s="28"/>
      <c r="DD1331" s="193"/>
      <c r="DF1331" s="28"/>
      <c r="DG1331" s="28"/>
      <c r="DH1331" s="28"/>
      <c r="DM1331" s="193"/>
      <c r="DO1331" s="28"/>
      <c r="DP1331" s="28"/>
      <c r="DQ1331" s="28"/>
      <c r="DV1331" s="193"/>
      <c r="DX1331" s="28"/>
      <c r="DY1331" s="28"/>
      <c r="DZ1331" s="28"/>
      <c r="EE1331" s="193"/>
      <c r="EG1331" s="28"/>
      <c r="EH1331" s="28"/>
      <c r="EI1331" s="28"/>
      <c r="EN1331" s="193"/>
      <c r="EP1331" s="28"/>
      <c r="EQ1331" s="28"/>
      <c r="ER1331" s="28"/>
      <c r="EW1331" s="193"/>
      <c r="EY1331" s="28"/>
      <c r="EZ1331" s="28"/>
      <c r="FA1331" s="28"/>
      <c r="FF1331" s="193"/>
      <c r="FH1331" s="28"/>
      <c r="FI1331" s="28"/>
      <c r="FJ1331" s="28"/>
      <c r="FO1331" s="193"/>
      <c r="FQ1331" s="28"/>
      <c r="FR1331" s="28"/>
      <c r="FS1331" s="28"/>
      <c r="FX1331" s="193"/>
      <c r="FZ1331" s="28"/>
      <c r="GA1331" s="28"/>
      <c r="GB1331" s="28"/>
      <c r="GG1331" s="193"/>
      <c r="GI1331" s="28"/>
      <c r="GJ1331" s="28"/>
      <c r="GK1331" s="28"/>
      <c r="GP1331" s="193"/>
      <c r="GR1331" s="28"/>
      <c r="GS1331" s="28"/>
      <c r="GT1331" s="28"/>
      <c r="GY1331" s="193"/>
      <c r="HA1331" s="28"/>
      <c r="HB1331" s="28"/>
      <c r="HC1331" s="28"/>
      <c r="HH1331" s="193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11" t="s">
        <v>423</v>
      </c>
      <c r="B1332" s="274"/>
      <c r="C1332" s="375"/>
      <c r="D1332" s="376" t="s">
        <v>134</v>
      </c>
      <c r="E1332" s="50">
        <f>COUNTIF($A$712:$BAG$785,A1332)</f>
        <v>6</v>
      </c>
      <c r="F1332" s="279">
        <f>SUM(G1332:K1332)</f>
        <v>0</v>
      </c>
      <c r="H1332" s="396"/>
      <c r="J1332" s="402"/>
      <c r="K1332" s="39"/>
      <c r="N1332" s="28"/>
      <c r="R1332" s="193"/>
      <c r="T1332" s="28"/>
      <c r="U1332" s="28"/>
      <c r="V1332" s="28"/>
      <c r="AA1332" s="193"/>
      <c r="AC1332" s="28"/>
      <c r="AD1332" s="28"/>
      <c r="AE1332" s="28"/>
      <c r="AJ1332" s="193"/>
      <c r="AL1332" s="28"/>
      <c r="AM1332" s="28"/>
      <c r="AN1332" s="28"/>
      <c r="AS1332" s="193"/>
      <c r="AU1332" s="28"/>
      <c r="AV1332" s="28"/>
      <c r="AW1332" s="28"/>
      <c r="BB1332" s="193"/>
      <c r="BD1332" s="28"/>
      <c r="BE1332" s="28"/>
      <c r="BF1332" s="28"/>
      <c r="BK1332" s="193"/>
      <c r="BM1332" s="28"/>
      <c r="BN1332" s="28"/>
      <c r="BO1332" s="28"/>
      <c r="BT1332" s="193"/>
      <c r="BV1332" s="28"/>
      <c r="BW1332" s="28"/>
      <c r="BX1332" s="28"/>
      <c r="CC1332" s="193"/>
      <c r="CE1332" s="28"/>
      <c r="CF1332" s="28"/>
      <c r="CG1332" s="28"/>
      <c r="CL1332" s="193"/>
      <c r="CN1332" s="28"/>
      <c r="CO1332" s="28"/>
      <c r="CP1332" s="28"/>
      <c r="CU1332" s="193"/>
      <c r="CW1332" s="28"/>
      <c r="CX1332" s="28"/>
      <c r="CY1332" s="28"/>
      <c r="DD1332" s="193"/>
      <c r="DF1332" s="28"/>
      <c r="DG1332" s="28"/>
      <c r="DH1332" s="28"/>
      <c r="DM1332" s="193"/>
      <c r="DO1332" s="28"/>
      <c r="DP1332" s="28"/>
      <c r="DQ1332" s="28"/>
      <c r="DV1332" s="193"/>
      <c r="DX1332" s="28"/>
      <c r="DY1332" s="28"/>
      <c r="DZ1332" s="28"/>
      <c r="EE1332" s="193"/>
      <c r="EG1332" s="28"/>
      <c r="EH1332" s="28"/>
      <c r="EI1332" s="28"/>
      <c r="EN1332" s="193"/>
      <c r="EP1332" s="28"/>
      <c r="EQ1332" s="28"/>
      <c r="ER1332" s="28"/>
      <c r="EW1332" s="193"/>
      <c r="EY1332" s="28"/>
      <c r="EZ1332" s="28"/>
      <c r="FA1332" s="28"/>
      <c r="FF1332" s="193"/>
      <c r="FH1332" s="28"/>
      <c r="FI1332" s="28"/>
      <c r="FJ1332" s="28"/>
      <c r="FO1332" s="193"/>
      <c r="FQ1332" s="28"/>
      <c r="FR1332" s="28"/>
      <c r="FS1332" s="28"/>
      <c r="FX1332" s="193"/>
      <c r="FZ1332" s="28"/>
      <c r="GA1332" s="28"/>
      <c r="GB1332" s="28"/>
      <c r="GG1332" s="193"/>
      <c r="GI1332" s="28"/>
      <c r="GJ1332" s="28"/>
      <c r="GK1332" s="28"/>
      <c r="GP1332" s="193"/>
      <c r="GR1332" s="28"/>
      <c r="GS1332" s="28"/>
      <c r="GT1332" s="28"/>
      <c r="GY1332" s="193"/>
      <c r="HA1332" s="28"/>
      <c r="HB1332" s="28"/>
      <c r="HC1332" s="28"/>
      <c r="HH1332" s="193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205" t="s">
        <v>3239</v>
      </c>
      <c r="B1333" s="28"/>
      <c r="C1333" s="271"/>
      <c r="D1333" s="376" t="s">
        <v>129</v>
      </c>
      <c r="E1333" s="50">
        <f>COUNTIF($A$712:$BAG$785,A1333)</f>
        <v>0</v>
      </c>
      <c r="F1333" s="279">
        <f>SUM(G1333:K1333)</f>
        <v>0</v>
      </c>
      <c r="N1333" s="28"/>
      <c r="R1333" s="193"/>
      <c r="T1333" s="28"/>
      <c r="U1333" s="28"/>
      <c r="V1333" s="28"/>
      <c r="AA1333" s="193"/>
      <c r="AC1333" s="28"/>
      <c r="AD1333" s="28"/>
      <c r="AE1333" s="28"/>
      <c r="AJ1333" s="193"/>
      <c r="AL1333" s="28"/>
      <c r="AM1333" s="28"/>
      <c r="AN1333" s="28"/>
      <c r="AS1333" s="193"/>
      <c r="AU1333" s="28"/>
      <c r="AV1333" s="28"/>
      <c r="AW1333" s="28"/>
      <c r="BB1333" s="193"/>
      <c r="BD1333" s="28"/>
      <c r="BE1333" s="28"/>
      <c r="BF1333" s="28"/>
      <c r="BK1333" s="193"/>
      <c r="BM1333" s="28"/>
      <c r="BN1333" s="28"/>
      <c r="BO1333" s="28"/>
      <c r="BT1333" s="193"/>
      <c r="BV1333" s="28"/>
      <c r="BW1333" s="28"/>
      <c r="BX1333" s="28"/>
      <c r="CC1333" s="193"/>
      <c r="CE1333" s="28"/>
      <c r="CF1333" s="28"/>
      <c r="CG1333" s="28"/>
      <c r="CL1333" s="193"/>
      <c r="CN1333" s="28"/>
      <c r="CO1333" s="28"/>
      <c r="CP1333" s="28"/>
      <c r="CU1333" s="193"/>
      <c r="CW1333" s="28"/>
      <c r="CX1333" s="28"/>
      <c r="CY1333" s="28"/>
      <c r="DD1333" s="193"/>
      <c r="DF1333" s="28"/>
      <c r="DG1333" s="28"/>
      <c r="DH1333" s="28"/>
      <c r="DM1333" s="193"/>
      <c r="DO1333" s="28"/>
      <c r="DP1333" s="28"/>
      <c r="DQ1333" s="28"/>
      <c r="DV1333" s="193"/>
      <c r="DX1333" s="28"/>
      <c r="DY1333" s="28"/>
      <c r="DZ1333" s="28"/>
      <c r="EE1333" s="193"/>
      <c r="EG1333" s="28"/>
      <c r="EH1333" s="28"/>
      <c r="EI1333" s="28"/>
      <c r="EN1333" s="193"/>
      <c r="EP1333" s="28"/>
      <c r="EQ1333" s="28"/>
      <c r="ER1333" s="28"/>
      <c r="EW1333" s="193"/>
      <c r="EY1333" s="28"/>
      <c r="EZ1333" s="28"/>
      <c r="FA1333" s="28"/>
      <c r="FF1333" s="193"/>
      <c r="FH1333" s="28"/>
      <c r="FI1333" s="28"/>
      <c r="FJ1333" s="28"/>
      <c r="FO1333" s="193"/>
      <c r="FQ1333" s="28"/>
      <c r="FR1333" s="28"/>
      <c r="FS1333" s="28"/>
      <c r="FX1333" s="193"/>
      <c r="FZ1333" s="28"/>
      <c r="GA1333" s="28"/>
      <c r="GB1333" s="28"/>
      <c r="GG1333" s="193"/>
      <c r="GI1333" s="28"/>
      <c r="GJ1333" s="28"/>
      <c r="GK1333" s="28"/>
      <c r="GP1333" s="193"/>
      <c r="GR1333" s="28"/>
      <c r="GS1333" s="28"/>
      <c r="GT1333" s="28"/>
      <c r="GY1333" s="193"/>
      <c r="HA1333" s="28"/>
      <c r="HB1333" s="28"/>
      <c r="HC1333" s="28"/>
      <c r="HH1333" s="193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5" t="s">
        <v>2483</v>
      </c>
      <c r="B1334" s="28"/>
      <c r="C1334" s="271"/>
      <c r="D1334" s="376" t="s">
        <v>129</v>
      </c>
      <c r="E1334" s="50">
        <f>COUNTIF($A$712:$BAG$785,A1334)</f>
        <v>0</v>
      </c>
      <c r="F1334" s="279">
        <f>SUM(G1334:K1334)</f>
        <v>0</v>
      </c>
      <c r="H1334" s="396"/>
      <c r="N1334" s="28"/>
      <c r="R1334" s="193"/>
      <c r="T1334" s="28"/>
      <c r="U1334" s="28"/>
      <c r="V1334" s="28"/>
      <c r="AA1334" s="193"/>
      <c r="AC1334" s="28"/>
      <c r="AD1334" s="28"/>
      <c r="AE1334" s="28"/>
      <c r="AJ1334" s="193"/>
      <c r="AL1334" s="28"/>
      <c r="AM1334" s="28"/>
      <c r="AN1334" s="28"/>
      <c r="AS1334" s="193"/>
      <c r="AU1334" s="28"/>
      <c r="AV1334" s="28"/>
      <c r="AW1334" s="28"/>
      <c r="BB1334" s="193"/>
      <c r="BD1334" s="28"/>
      <c r="BE1334" s="28"/>
      <c r="BF1334" s="28"/>
      <c r="BK1334" s="193"/>
      <c r="BM1334" s="28"/>
      <c r="BN1334" s="28"/>
      <c r="BO1334" s="28"/>
      <c r="BT1334" s="193"/>
      <c r="BV1334" s="28"/>
      <c r="BW1334" s="28"/>
      <c r="BX1334" s="28"/>
      <c r="CC1334" s="193"/>
      <c r="CE1334" s="28"/>
      <c r="CF1334" s="28"/>
      <c r="CG1334" s="28"/>
      <c r="CL1334" s="193"/>
      <c r="CN1334" s="28"/>
      <c r="CO1334" s="28"/>
      <c r="CP1334" s="28"/>
      <c r="CU1334" s="193"/>
      <c r="CW1334" s="28"/>
      <c r="CX1334" s="28"/>
      <c r="CY1334" s="28"/>
      <c r="DD1334" s="193"/>
      <c r="DF1334" s="28"/>
      <c r="DG1334" s="28"/>
      <c r="DH1334" s="28"/>
      <c r="DM1334" s="193"/>
      <c r="DO1334" s="28"/>
      <c r="DP1334" s="28"/>
      <c r="DQ1334" s="28"/>
      <c r="DV1334" s="193"/>
      <c r="DX1334" s="28"/>
      <c r="DY1334" s="28"/>
      <c r="DZ1334" s="28"/>
      <c r="EE1334" s="193"/>
      <c r="EG1334" s="28"/>
      <c r="EH1334" s="28"/>
      <c r="EI1334" s="28"/>
      <c r="EN1334" s="193"/>
      <c r="EP1334" s="28"/>
      <c r="EQ1334" s="28"/>
      <c r="ER1334" s="28"/>
      <c r="EW1334" s="193"/>
      <c r="EY1334" s="28"/>
      <c r="EZ1334" s="28"/>
      <c r="FA1334" s="28"/>
      <c r="FF1334" s="193"/>
      <c r="FH1334" s="28"/>
      <c r="FI1334" s="28"/>
      <c r="FJ1334" s="28"/>
      <c r="FO1334" s="193"/>
      <c r="FQ1334" s="28"/>
      <c r="FR1334" s="28"/>
      <c r="FS1334" s="28"/>
      <c r="FX1334" s="193"/>
      <c r="FZ1334" s="28"/>
      <c r="GA1334" s="28"/>
      <c r="GB1334" s="28"/>
      <c r="GG1334" s="193"/>
      <c r="GI1334" s="28"/>
      <c r="GJ1334" s="28"/>
      <c r="GK1334" s="28"/>
      <c r="GP1334" s="193"/>
      <c r="GR1334" s="28"/>
      <c r="GS1334" s="28"/>
      <c r="GT1334" s="28"/>
      <c r="GY1334" s="193"/>
      <c r="HA1334" s="28"/>
      <c r="HB1334" s="28"/>
      <c r="HC1334" s="28"/>
      <c r="HH1334" s="193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">
      <c r="A1335" s="311" t="s">
        <v>1603</v>
      </c>
      <c r="B1335" s="378"/>
      <c r="C1335" s="378"/>
      <c r="D1335" s="376" t="s">
        <v>134</v>
      </c>
      <c r="E1335" s="50">
        <f>COUNTIF($A$712:$BAG$785,A1335)</f>
        <v>9</v>
      </c>
      <c r="F1335" s="279">
        <f>SUM(G1335:K1335)</f>
        <v>0</v>
      </c>
      <c r="H1335" s="396"/>
      <c r="N1335" s="28"/>
      <c r="R1335" s="193"/>
      <c r="T1335" s="28"/>
      <c r="U1335" s="28"/>
      <c r="V1335" s="28"/>
      <c r="AA1335" s="193"/>
      <c r="AC1335" s="28"/>
      <c r="AD1335" s="28"/>
      <c r="AE1335" s="28"/>
      <c r="AJ1335" s="193"/>
      <c r="AL1335" s="28"/>
      <c r="AM1335" s="28"/>
      <c r="AN1335" s="28"/>
      <c r="AS1335" s="193"/>
      <c r="AU1335" s="28"/>
      <c r="AV1335" s="28"/>
      <c r="AW1335" s="28"/>
      <c r="BB1335" s="193"/>
      <c r="BD1335" s="28"/>
      <c r="BE1335" s="28"/>
      <c r="BF1335" s="28"/>
      <c r="BK1335" s="193"/>
      <c r="BM1335" s="28"/>
      <c r="BN1335" s="28"/>
      <c r="BO1335" s="28"/>
      <c r="BT1335" s="193"/>
      <c r="BV1335" s="28"/>
      <c r="BW1335" s="28"/>
      <c r="BX1335" s="28"/>
      <c r="CC1335" s="193"/>
      <c r="CE1335" s="28"/>
      <c r="CF1335" s="28"/>
      <c r="CG1335" s="28"/>
      <c r="CL1335" s="193"/>
      <c r="CN1335" s="28"/>
      <c r="CO1335" s="28"/>
      <c r="CP1335" s="28"/>
      <c r="CU1335" s="193"/>
      <c r="CW1335" s="28"/>
      <c r="CX1335" s="28"/>
      <c r="CY1335" s="28"/>
      <c r="DD1335" s="193"/>
      <c r="DF1335" s="28"/>
      <c r="DG1335" s="28"/>
      <c r="DH1335" s="28"/>
      <c r="DM1335" s="193"/>
      <c r="DO1335" s="28"/>
      <c r="DP1335" s="28"/>
      <c r="DQ1335" s="28"/>
      <c r="DV1335" s="193"/>
      <c r="DX1335" s="28"/>
      <c r="DY1335" s="28"/>
      <c r="DZ1335" s="28"/>
      <c r="EE1335" s="193"/>
      <c r="EG1335" s="28"/>
      <c r="EH1335" s="28"/>
      <c r="EI1335" s="28"/>
      <c r="EN1335" s="193"/>
      <c r="EP1335" s="28"/>
      <c r="EQ1335" s="28"/>
      <c r="ER1335" s="28"/>
      <c r="EW1335" s="193"/>
      <c r="EY1335" s="28"/>
      <c r="EZ1335" s="28"/>
      <c r="FA1335" s="28"/>
      <c r="FF1335" s="193"/>
      <c r="FH1335" s="28"/>
      <c r="FI1335" s="28"/>
      <c r="FJ1335" s="28"/>
      <c r="FO1335" s="193"/>
      <c r="FQ1335" s="28"/>
      <c r="FR1335" s="28"/>
      <c r="FS1335" s="28"/>
      <c r="FX1335" s="193"/>
      <c r="FZ1335" s="28"/>
      <c r="GA1335" s="28"/>
      <c r="GB1335" s="28"/>
      <c r="GG1335" s="193"/>
      <c r="GI1335" s="28"/>
      <c r="GJ1335" s="28"/>
      <c r="GK1335" s="28"/>
      <c r="GP1335" s="193"/>
      <c r="GR1335" s="28"/>
      <c r="GS1335" s="28"/>
      <c r="GT1335" s="28"/>
      <c r="GY1335" s="193"/>
      <c r="HA1335" s="28"/>
      <c r="HB1335" s="28"/>
      <c r="HC1335" s="28"/>
      <c r="HH1335" s="193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5" t="s">
        <v>2758</v>
      </c>
      <c r="B1336" s="28"/>
      <c r="C1336" s="378"/>
      <c r="D1336" s="376" t="s">
        <v>129</v>
      </c>
      <c r="E1336" s="50">
        <f>COUNTIF($A$712:$BAG$785,A1336)</f>
        <v>0</v>
      </c>
      <c r="F1336" s="279">
        <f>SUM(G1336:K1336)</f>
        <v>0</v>
      </c>
      <c r="N1336" s="28"/>
      <c r="R1336" s="193"/>
      <c r="T1336" s="28"/>
      <c r="U1336" s="28"/>
      <c r="V1336" s="28"/>
      <c r="AA1336" s="193"/>
      <c r="AC1336" s="28"/>
      <c r="AD1336" s="28"/>
      <c r="AE1336" s="28"/>
      <c r="AJ1336" s="193"/>
      <c r="AL1336" s="28"/>
      <c r="AM1336" s="28"/>
      <c r="AN1336" s="28"/>
      <c r="AS1336" s="193"/>
      <c r="AU1336" s="28"/>
      <c r="AV1336" s="28"/>
      <c r="AW1336" s="28"/>
      <c r="BB1336" s="193"/>
      <c r="BD1336" s="28"/>
      <c r="BE1336" s="28"/>
      <c r="BF1336" s="28"/>
      <c r="BK1336" s="193"/>
      <c r="BM1336" s="28"/>
      <c r="BN1336" s="28"/>
      <c r="BO1336" s="28"/>
      <c r="BT1336" s="193"/>
      <c r="BV1336" s="28"/>
      <c r="BW1336" s="28"/>
      <c r="BX1336" s="28"/>
      <c r="CC1336" s="193"/>
      <c r="CE1336" s="28"/>
      <c r="CF1336" s="28"/>
      <c r="CG1336" s="28"/>
      <c r="CL1336" s="193"/>
      <c r="CN1336" s="28"/>
      <c r="CO1336" s="28"/>
      <c r="CP1336" s="28"/>
      <c r="CU1336" s="193"/>
      <c r="CW1336" s="28"/>
      <c r="CX1336" s="28"/>
      <c r="CY1336" s="28"/>
      <c r="DD1336" s="193"/>
      <c r="DF1336" s="28"/>
      <c r="DG1336" s="28"/>
      <c r="DH1336" s="28"/>
      <c r="DM1336" s="193"/>
      <c r="DO1336" s="28"/>
      <c r="DP1336" s="28"/>
      <c r="DQ1336" s="28"/>
      <c r="DV1336" s="193"/>
      <c r="DX1336" s="28"/>
      <c r="DY1336" s="28"/>
      <c r="DZ1336" s="28"/>
      <c r="EE1336" s="193"/>
      <c r="EG1336" s="28"/>
      <c r="EH1336" s="28"/>
      <c r="EI1336" s="28"/>
      <c r="EN1336" s="193"/>
      <c r="EP1336" s="28"/>
      <c r="EQ1336" s="28"/>
      <c r="ER1336" s="28"/>
      <c r="EW1336" s="193"/>
      <c r="EY1336" s="28"/>
      <c r="EZ1336" s="28"/>
      <c r="FA1336" s="28"/>
      <c r="FF1336" s="193"/>
      <c r="FH1336" s="28"/>
      <c r="FI1336" s="28"/>
      <c r="FJ1336" s="28"/>
      <c r="FO1336" s="193"/>
      <c r="FQ1336" s="28"/>
      <c r="FR1336" s="28"/>
      <c r="FS1336" s="28"/>
      <c r="FX1336" s="193"/>
      <c r="FZ1336" s="28"/>
      <c r="GA1336" s="28"/>
      <c r="GB1336" s="28"/>
      <c r="GG1336" s="193"/>
      <c r="GI1336" s="28"/>
      <c r="GJ1336" s="28"/>
      <c r="GK1336" s="28"/>
      <c r="GP1336" s="193"/>
      <c r="GR1336" s="28"/>
      <c r="GS1336" s="28"/>
      <c r="GT1336" s="28"/>
      <c r="GY1336" s="193"/>
      <c r="HA1336" s="28"/>
      <c r="HB1336" s="28"/>
      <c r="HC1336" s="28"/>
      <c r="HH1336" s="193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11" t="s">
        <v>473</v>
      </c>
      <c r="B1337" s="274"/>
      <c r="C1337" s="375"/>
      <c r="D1337" s="376" t="s">
        <v>140</v>
      </c>
      <c r="E1337" s="50">
        <f>COUNTIF($A$712:$BAG$785,A1337)</f>
        <v>11</v>
      </c>
      <c r="F1337" s="279">
        <f>SUM(G1337:K1337)</f>
        <v>0</v>
      </c>
      <c r="N1337" s="28"/>
      <c r="R1337" s="193"/>
      <c r="T1337" s="28"/>
      <c r="U1337" s="28"/>
      <c r="V1337" s="28"/>
      <c r="AA1337" s="193"/>
      <c r="AC1337" s="28"/>
      <c r="AD1337" s="28"/>
      <c r="AE1337" s="28"/>
      <c r="AJ1337" s="193"/>
      <c r="AL1337" s="28"/>
      <c r="AM1337" s="28"/>
      <c r="AN1337" s="28"/>
      <c r="AS1337" s="193"/>
      <c r="AU1337" s="28"/>
      <c r="AV1337" s="28"/>
      <c r="AW1337" s="28"/>
      <c r="BB1337" s="193"/>
      <c r="BD1337" s="28"/>
      <c r="BE1337" s="28"/>
      <c r="BF1337" s="28"/>
      <c r="BK1337" s="193"/>
      <c r="BM1337" s="28"/>
      <c r="BN1337" s="28"/>
      <c r="BO1337" s="28"/>
      <c r="BT1337" s="193"/>
      <c r="BV1337" s="28"/>
      <c r="BW1337" s="28"/>
      <c r="BX1337" s="28"/>
      <c r="CC1337" s="193"/>
      <c r="CE1337" s="28"/>
      <c r="CF1337" s="28"/>
      <c r="CG1337" s="28"/>
      <c r="CL1337" s="193"/>
      <c r="CN1337" s="28"/>
      <c r="CO1337" s="28"/>
      <c r="CP1337" s="28"/>
      <c r="CU1337" s="193"/>
      <c r="CW1337" s="28"/>
      <c r="CX1337" s="28"/>
      <c r="CY1337" s="28"/>
      <c r="DD1337" s="193"/>
      <c r="DF1337" s="28"/>
      <c r="DG1337" s="28"/>
      <c r="DH1337" s="28"/>
      <c r="DM1337" s="193"/>
      <c r="DO1337" s="28"/>
      <c r="DP1337" s="28"/>
      <c r="DQ1337" s="28"/>
      <c r="DV1337" s="193"/>
      <c r="DX1337" s="28"/>
      <c r="DY1337" s="28"/>
      <c r="DZ1337" s="28"/>
      <c r="EE1337" s="193"/>
      <c r="EG1337" s="28"/>
      <c r="EH1337" s="28"/>
      <c r="EI1337" s="28"/>
      <c r="EN1337" s="193"/>
      <c r="EP1337" s="28"/>
      <c r="EQ1337" s="28"/>
      <c r="ER1337" s="28"/>
      <c r="EW1337" s="193"/>
      <c r="EY1337" s="28"/>
      <c r="EZ1337" s="28"/>
      <c r="FA1337" s="28"/>
      <c r="FF1337" s="193"/>
      <c r="FH1337" s="28"/>
      <c r="FI1337" s="28"/>
      <c r="FJ1337" s="28"/>
      <c r="FO1337" s="193"/>
      <c r="FQ1337" s="28"/>
      <c r="FR1337" s="28"/>
      <c r="FS1337" s="28"/>
      <c r="FX1337" s="193"/>
      <c r="FZ1337" s="28"/>
      <c r="GA1337" s="28"/>
      <c r="GB1337" s="28"/>
      <c r="GG1337" s="193"/>
      <c r="GI1337" s="28"/>
      <c r="GJ1337" s="28"/>
      <c r="GK1337" s="28"/>
      <c r="GP1337" s="193"/>
      <c r="GR1337" s="28"/>
      <c r="GS1337" s="28"/>
      <c r="GT1337" s="28"/>
      <c r="GY1337" s="193"/>
      <c r="HA1337" s="28"/>
      <c r="HB1337" s="28"/>
      <c r="HC1337" s="28"/>
      <c r="HH1337" s="193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11" t="s">
        <v>1988</v>
      </c>
      <c r="B1338" s="378"/>
      <c r="C1338" s="378"/>
      <c r="D1338" s="376" t="s">
        <v>130</v>
      </c>
      <c r="E1338" s="50">
        <f>COUNTIF($A$712:$BAG$785,A1338)</f>
        <v>47</v>
      </c>
      <c r="F1338" s="279">
        <f>SUM(G1338:K1338)</f>
        <v>0</v>
      </c>
      <c r="N1338" s="28"/>
      <c r="R1338" s="193"/>
      <c r="T1338" s="28"/>
      <c r="U1338" s="28"/>
      <c r="V1338" s="28"/>
      <c r="AA1338" s="193"/>
      <c r="AC1338" s="28"/>
      <c r="AD1338" s="28"/>
      <c r="AE1338" s="28"/>
      <c r="AJ1338" s="193"/>
      <c r="AL1338" s="28"/>
      <c r="AM1338" s="28"/>
      <c r="AN1338" s="28"/>
      <c r="AS1338" s="193"/>
      <c r="AU1338" s="28"/>
      <c r="AV1338" s="28"/>
      <c r="AW1338" s="28"/>
      <c r="BB1338" s="193"/>
      <c r="BD1338" s="28"/>
      <c r="BE1338" s="28"/>
      <c r="BF1338" s="28"/>
      <c r="BK1338" s="193"/>
      <c r="BM1338" s="28"/>
      <c r="BN1338" s="28"/>
      <c r="BO1338" s="28"/>
      <c r="BT1338" s="193"/>
      <c r="BV1338" s="28"/>
      <c r="BW1338" s="28"/>
      <c r="BX1338" s="28"/>
      <c r="CC1338" s="193"/>
      <c r="CE1338" s="28"/>
      <c r="CF1338" s="28"/>
      <c r="CG1338" s="28"/>
      <c r="CL1338" s="193"/>
      <c r="CN1338" s="28"/>
      <c r="CO1338" s="28"/>
      <c r="CP1338" s="28"/>
      <c r="CU1338" s="193"/>
      <c r="CW1338" s="28"/>
      <c r="CX1338" s="28"/>
      <c r="CY1338" s="28"/>
      <c r="DD1338" s="193"/>
      <c r="DF1338" s="28"/>
      <c r="DG1338" s="28"/>
      <c r="DH1338" s="28"/>
      <c r="DM1338" s="193"/>
      <c r="DO1338" s="28"/>
      <c r="DP1338" s="28"/>
      <c r="DQ1338" s="28"/>
      <c r="DV1338" s="193"/>
      <c r="DX1338" s="28"/>
      <c r="DY1338" s="28"/>
      <c r="DZ1338" s="28"/>
      <c r="EE1338" s="193"/>
      <c r="EG1338" s="28"/>
      <c r="EH1338" s="28"/>
      <c r="EI1338" s="28"/>
      <c r="EN1338" s="193"/>
      <c r="EP1338" s="28"/>
      <c r="EQ1338" s="28"/>
      <c r="ER1338" s="28"/>
      <c r="EW1338" s="193"/>
      <c r="EY1338" s="28"/>
      <c r="EZ1338" s="28"/>
      <c r="FA1338" s="28"/>
      <c r="FF1338" s="193"/>
      <c r="FH1338" s="28"/>
      <c r="FI1338" s="28"/>
      <c r="FJ1338" s="28"/>
      <c r="FO1338" s="193"/>
      <c r="FQ1338" s="28"/>
      <c r="FR1338" s="28"/>
      <c r="FS1338" s="28"/>
      <c r="FX1338" s="193"/>
      <c r="FZ1338" s="28"/>
      <c r="GA1338" s="28"/>
      <c r="GB1338" s="28"/>
      <c r="GG1338" s="193"/>
      <c r="GI1338" s="28"/>
      <c r="GJ1338" s="28"/>
      <c r="GK1338" s="28"/>
      <c r="GP1338" s="193"/>
      <c r="GR1338" s="28"/>
      <c r="GS1338" s="28"/>
      <c r="GT1338" s="28"/>
      <c r="GY1338" s="193"/>
      <c r="HA1338" s="28"/>
      <c r="HB1338" s="28"/>
      <c r="HC1338" s="28"/>
      <c r="HH1338" s="193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.75">
      <c r="A1339" s="311" t="s">
        <v>453</v>
      </c>
      <c r="B1339" s="375"/>
      <c r="C1339" s="375"/>
      <c r="D1339" s="376" t="s">
        <v>139</v>
      </c>
      <c r="E1339" s="50">
        <f>COUNTIF($A$712:$BAG$785,A1339)</f>
        <v>5</v>
      </c>
      <c r="F1339" s="279">
        <f>SUM(G1339:K1339)</f>
        <v>0</v>
      </c>
      <c r="N1339" s="28"/>
      <c r="R1339" s="193"/>
      <c r="T1339" s="28"/>
      <c r="U1339" s="28"/>
      <c r="V1339" s="28"/>
      <c r="AA1339" s="193"/>
      <c r="AC1339" s="28"/>
      <c r="AD1339" s="28"/>
      <c r="AE1339" s="28"/>
      <c r="AJ1339" s="193"/>
      <c r="AL1339" s="28"/>
      <c r="AM1339" s="28"/>
      <c r="AN1339" s="28"/>
      <c r="AS1339" s="193"/>
      <c r="AU1339" s="28"/>
      <c r="AV1339" s="28"/>
      <c r="AW1339" s="28"/>
      <c r="BB1339" s="193"/>
      <c r="BD1339" s="28"/>
      <c r="BE1339" s="28"/>
      <c r="BF1339" s="28"/>
      <c r="BK1339" s="193"/>
      <c r="BM1339" s="28"/>
      <c r="BN1339" s="28"/>
      <c r="BO1339" s="28"/>
      <c r="BT1339" s="193"/>
      <c r="BV1339" s="28"/>
      <c r="BW1339" s="28"/>
      <c r="BX1339" s="28"/>
      <c r="CC1339" s="193"/>
      <c r="CE1339" s="28"/>
      <c r="CF1339" s="28"/>
      <c r="CG1339" s="28"/>
      <c r="CL1339" s="193"/>
      <c r="CN1339" s="28"/>
      <c r="CO1339" s="28"/>
      <c r="CP1339" s="28"/>
      <c r="CU1339" s="193"/>
      <c r="CW1339" s="28"/>
      <c r="CX1339" s="28"/>
      <c r="CY1339" s="28"/>
      <c r="DD1339" s="193"/>
      <c r="DF1339" s="28"/>
      <c r="DG1339" s="28"/>
      <c r="DH1339" s="28"/>
      <c r="DM1339" s="193"/>
      <c r="DO1339" s="28"/>
      <c r="DP1339" s="28"/>
      <c r="DQ1339" s="28"/>
      <c r="DV1339" s="193"/>
      <c r="DX1339" s="28"/>
      <c r="DY1339" s="28"/>
      <c r="DZ1339" s="28"/>
      <c r="EE1339" s="193"/>
      <c r="EG1339" s="28"/>
      <c r="EH1339" s="28"/>
      <c r="EI1339" s="28"/>
      <c r="EN1339" s="193"/>
      <c r="EP1339" s="28"/>
      <c r="EQ1339" s="28"/>
      <c r="ER1339" s="28"/>
      <c r="EW1339" s="193"/>
      <c r="EY1339" s="28"/>
      <c r="EZ1339" s="28"/>
      <c r="FA1339" s="28"/>
      <c r="FF1339" s="193"/>
      <c r="FH1339" s="28"/>
      <c r="FI1339" s="28"/>
      <c r="FJ1339" s="28"/>
      <c r="FO1339" s="193"/>
      <c r="FQ1339" s="28"/>
      <c r="FR1339" s="28"/>
      <c r="FS1339" s="28"/>
      <c r="FX1339" s="193"/>
      <c r="FZ1339" s="28"/>
      <c r="GA1339" s="28"/>
      <c r="GB1339" s="28"/>
      <c r="GG1339" s="193"/>
      <c r="GI1339" s="28"/>
      <c r="GJ1339" s="28"/>
      <c r="GK1339" s="28"/>
      <c r="GP1339" s="193"/>
      <c r="GR1339" s="28"/>
      <c r="GS1339" s="28"/>
      <c r="GT1339" s="28"/>
      <c r="GY1339" s="193"/>
      <c r="HA1339" s="28"/>
      <c r="HB1339" s="28"/>
      <c r="HC1339" s="28"/>
      <c r="HH1339" s="193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5" t="s">
        <v>2417</v>
      </c>
      <c r="B1340" s="28"/>
      <c r="C1340" s="271"/>
      <c r="D1340" s="376" t="s">
        <v>129</v>
      </c>
      <c r="E1340" s="50">
        <f>COUNTIF($A$712:$BAG$785,A1340)</f>
        <v>0</v>
      </c>
      <c r="F1340" s="279">
        <f>SUM(G1340:K1340)</f>
        <v>0</v>
      </c>
      <c r="N1340" s="28"/>
      <c r="R1340" s="193"/>
      <c r="T1340" s="28"/>
      <c r="U1340" s="28"/>
      <c r="V1340" s="28"/>
      <c r="AA1340" s="193"/>
      <c r="AC1340" s="28"/>
      <c r="AD1340" s="28"/>
      <c r="AE1340" s="28"/>
      <c r="AJ1340" s="193"/>
      <c r="AL1340" s="28"/>
      <c r="AM1340" s="28"/>
      <c r="AN1340" s="28"/>
      <c r="AS1340" s="193"/>
      <c r="AU1340" s="28"/>
      <c r="AV1340" s="28"/>
      <c r="AW1340" s="28"/>
      <c r="BB1340" s="193"/>
      <c r="BD1340" s="28"/>
      <c r="BE1340" s="28"/>
      <c r="BF1340" s="28"/>
      <c r="BK1340" s="193"/>
      <c r="BM1340" s="28"/>
      <c r="BN1340" s="28"/>
      <c r="BO1340" s="28"/>
      <c r="BT1340" s="193"/>
      <c r="BV1340" s="28"/>
      <c r="BW1340" s="28"/>
      <c r="BX1340" s="28"/>
      <c r="CC1340" s="193"/>
      <c r="CE1340" s="28"/>
      <c r="CF1340" s="28"/>
      <c r="CG1340" s="28"/>
      <c r="CL1340" s="193"/>
      <c r="CN1340" s="28"/>
      <c r="CO1340" s="28"/>
      <c r="CP1340" s="28"/>
      <c r="CU1340" s="193"/>
      <c r="CW1340" s="28"/>
      <c r="CX1340" s="28"/>
      <c r="CY1340" s="28"/>
      <c r="DD1340" s="193"/>
      <c r="DF1340" s="28"/>
      <c r="DG1340" s="28"/>
      <c r="DH1340" s="28"/>
      <c r="DM1340" s="193"/>
      <c r="DO1340" s="28"/>
      <c r="DP1340" s="28"/>
      <c r="DQ1340" s="28"/>
      <c r="DV1340" s="193"/>
      <c r="DX1340" s="28"/>
      <c r="DY1340" s="28"/>
      <c r="DZ1340" s="28"/>
      <c r="EE1340" s="193"/>
      <c r="EG1340" s="28"/>
      <c r="EH1340" s="28"/>
      <c r="EI1340" s="28"/>
      <c r="EN1340" s="193"/>
      <c r="EP1340" s="28"/>
      <c r="EQ1340" s="28"/>
      <c r="ER1340" s="28"/>
      <c r="EW1340" s="193"/>
      <c r="EY1340" s="28"/>
      <c r="EZ1340" s="28"/>
      <c r="FA1340" s="28"/>
      <c r="FF1340" s="193"/>
      <c r="FH1340" s="28"/>
      <c r="FI1340" s="28"/>
      <c r="FJ1340" s="28"/>
      <c r="FO1340" s="193"/>
      <c r="FQ1340" s="28"/>
      <c r="FR1340" s="28"/>
      <c r="FS1340" s="28"/>
      <c r="FX1340" s="193"/>
      <c r="FZ1340" s="28"/>
      <c r="GA1340" s="28"/>
      <c r="GB1340" s="28"/>
      <c r="GG1340" s="193"/>
      <c r="GI1340" s="28"/>
      <c r="GJ1340" s="28"/>
      <c r="GK1340" s="28"/>
      <c r="GP1340" s="193"/>
      <c r="GR1340" s="28"/>
      <c r="GS1340" s="28"/>
      <c r="GT1340" s="28"/>
      <c r="GY1340" s="193"/>
      <c r="HA1340" s="28"/>
      <c r="HB1340" s="28"/>
      <c r="HC1340" s="28"/>
      <c r="HH1340" s="193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">
      <c r="A1341" s="205" t="s">
        <v>2242</v>
      </c>
      <c r="B1341" s="28"/>
      <c r="C1341" s="378"/>
      <c r="D1341" s="376" t="s">
        <v>130</v>
      </c>
      <c r="E1341" s="50">
        <f>COUNTIF($A$712:$BAG$785,A1341)</f>
        <v>3</v>
      </c>
      <c r="F1341" s="279">
        <f>SUM(G1341:K1341)</f>
        <v>0</v>
      </c>
      <c r="N1341" s="28"/>
      <c r="R1341" s="193"/>
      <c r="T1341" s="28"/>
      <c r="U1341" s="28"/>
      <c r="V1341" s="28"/>
      <c r="AA1341" s="193"/>
      <c r="AC1341" s="28"/>
      <c r="AD1341" s="28"/>
      <c r="AE1341" s="28"/>
      <c r="AJ1341" s="193"/>
      <c r="AL1341" s="28"/>
      <c r="AM1341" s="28"/>
      <c r="AN1341" s="28"/>
      <c r="AS1341" s="193"/>
      <c r="AU1341" s="28"/>
      <c r="AV1341" s="28"/>
      <c r="AW1341" s="28"/>
      <c r="BB1341" s="193"/>
      <c r="BD1341" s="28"/>
      <c r="BE1341" s="28"/>
      <c r="BF1341" s="28"/>
      <c r="BK1341" s="193"/>
      <c r="BM1341" s="28"/>
      <c r="BN1341" s="28"/>
      <c r="BO1341" s="28"/>
      <c r="BT1341" s="193"/>
      <c r="BV1341" s="28"/>
      <c r="BW1341" s="28"/>
      <c r="BX1341" s="28"/>
      <c r="CC1341" s="193"/>
      <c r="CE1341" s="28"/>
      <c r="CF1341" s="28"/>
      <c r="CG1341" s="28"/>
      <c r="CL1341" s="193"/>
      <c r="CN1341" s="28"/>
      <c r="CO1341" s="28"/>
      <c r="CP1341" s="28"/>
      <c r="CU1341" s="193"/>
      <c r="CW1341" s="28"/>
      <c r="CX1341" s="28"/>
      <c r="CY1341" s="28"/>
      <c r="DD1341" s="193"/>
      <c r="DF1341" s="28"/>
      <c r="DG1341" s="28"/>
      <c r="DH1341" s="28"/>
      <c r="DM1341" s="193"/>
      <c r="DO1341" s="28"/>
      <c r="DP1341" s="28"/>
      <c r="DQ1341" s="28"/>
      <c r="DV1341" s="193"/>
      <c r="DX1341" s="28"/>
      <c r="DY1341" s="28"/>
      <c r="DZ1341" s="28"/>
      <c r="EE1341" s="193"/>
      <c r="EG1341" s="28"/>
      <c r="EH1341" s="28"/>
      <c r="EI1341" s="28"/>
      <c r="EN1341" s="193"/>
      <c r="EP1341" s="28"/>
      <c r="EQ1341" s="28"/>
      <c r="ER1341" s="28"/>
      <c r="EW1341" s="193"/>
      <c r="EY1341" s="28"/>
      <c r="EZ1341" s="28"/>
      <c r="FA1341" s="28"/>
      <c r="FF1341" s="193"/>
      <c r="FH1341" s="28"/>
      <c r="FI1341" s="28"/>
      <c r="FJ1341" s="28"/>
      <c r="FO1341" s="193"/>
      <c r="FQ1341" s="28"/>
      <c r="FR1341" s="28"/>
      <c r="FS1341" s="28"/>
      <c r="FX1341" s="193"/>
      <c r="FZ1341" s="28"/>
      <c r="GA1341" s="28"/>
      <c r="GB1341" s="28"/>
      <c r="GG1341" s="193"/>
      <c r="GI1341" s="28"/>
      <c r="GJ1341" s="28"/>
      <c r="GK1341" s="28"/>
      <c r="GP1341" s="193"/>
      <c r="GR1341" s="28"/>
      <c r="GS1341" s="28"/>
      <c r="GT1341" s="28"/>
      <c r="GY1341" s="193"/>
      <c r="HA1341" s="28"/>
      <c r="HB1341" s="28"/>
      <c r="HC1341" s="28"/>
      <c r="HH1341" s="193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.75">
      <c r="A1342" s="311" t="s">
        <v>471</v>
      </c>
      <c r="B1342" s="377"/>
      <c r="C1342" s="375"/>
      <c r="D1342" s="376" t="s">
        <v>139</v>
      </c>
      <c r="E1342" s="50">
        <f>COUNTIF($A$712:$BAG$785,A1342)</f>
        <v>25</v>
      </c>
      <c r="F1342" s="279">
        <f>SUM(G1342:K1342)</f>
        <v>0</v>
      </c>
      <c r="N1342" s="28"/>
      <c r="R1342" s="193"/>
      <c r="T1342" s="28"/>
      <c r="U1342" s="28"/>
      <c r="V1342" s="28"/>
      <c r="AA1342" s="193"/>
      <c r="AC1342" s="28"/>
      <c r="AD1342" s="28"/>
      <c r="AE1342" s="28"/>
      <c r="AJ1342" s="193"/>
      <c r="AL1342" s="28"/>
      <c r="AM1342" s="28"/>
      <c r="AN1342" s="28"/>
      <c r="AS1342" s="193"/>
      <c r="AU1342" s="28"/>
      <c r="AV1342" s="28"/>
      <c r="AW1342" s="28"/>
      <c r="BB1342" s="193"/>
      <c r="BD1342" s="28"/>
      <c r="BE1342" s="28"/>
      <c r="BF1342" s="28"/>
      <c r="BK1342" s="193"/>
      <c r="BM1342" s="28"/>
      <c r="BN1342" s="28"/>
      <c r="BO1342" s="28"/>
      <c r="BT1342" s="193"/>
      <c r="BV1342" s="28"/>
      <c r="BW1342" s="28"/>
      <c r="BX1342" s="28"/>
      <c r="CC1342" s="193"/>
      <c r="CE1342" s="28"/>
      <c r="CF1342" s="28"/>
      <c r="CG1342" s="28"/>
      <c r="CL1342" s="193"/>
      <c r="CN1342" s="28"/>
      <c r="CO1342" s="28"/>
      <c r="CP1342" s="28"/>
      <c r="CU1342" s="193"/>
      <c r="CW1342" s="28"/>
      <c r="CX1342" s="28"/>
      <c r="CY1342" s="28"/>
      <c r="DD1342" s="193"/>
      <c r="DF1342" s="28"/>
      <c r="DG1342" s="28"/>
      <c r="DH1342" s="28"/>
      <c r="DM1342" s="193"/>
      <c r="DO1342" s="28"/>
      <c r="DP1342" s="28"/>
      <c r="DQ1342" s="28"/>
      <c r="DV1342" s="193"/>
      <c r="DX1342" s="28"/>
      <c r="DY1342" s="28"/>
      <c r="DZ1342" s="28"/>
      <c r="EE1342" s="193"/>
      <c r="EG1342" s="28"/>
      <c r="EH1342" s="28"/>
      <c r="EI1342" s="28"/>
      <c r="EN1342" s="193"/>
      <c r="EP1342" s="28"/>
      <c r="EQ1342" s="28"/>
      <c r="ER1342" s="28"/>
      <c r="EW1342" s="193"/>
      <c r="EY1342" s="28"/>
      <c r="EZ1342" s="28"/>
      <c r="FA1342" s="28"/>
      <c r="FF1342" s="193"/>
      <c r="FH1342" s="28"/>
      <c r="FI1342" s="28"/>
      <c r="FJ1342" s="28"/>
      <c r="FO1342" s="193"/>
      <c r="FQ1342" s="28"/>
      <c r="FR1342" s="28"/>
      <c r="FS1342" s="28"/>
      <c r="FX1342" s="193"/>
      <c r="FZ1342" s="28"/>
      <c r="GA1342" s="28"/>
      <c r="GB1342" s="28"/>
      <c r="GG1342" s="193"/>
      <c r="GI1342" s="28"/>
      <c r="GJ1342" s="28"/>
      <c r="GK1342" s="28"/>
      <c r="GP1342" s="193"/>
      <c r="GR1342" s="28"/>
      <c r="GS1342" s="28"/>
      <c r="GT1342" s="28"/>
      <c r="GY1342" s="193"/>
      <c r="HA1342" s="28"/>
      <c r="HB1342" s="28"/>
      <c r="HC1342" s="28"/>
      <c r="HH1342" s="193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205" t="s">
        <v>3057</v>
      </c>
      <c r="B1343" s="28"/>
      <c r="C1343" s="271"/>
      <c r="D1343" s="376" t="s">
        <v>129</v>
      </c>
      <c r="E1343" s="50">
        <f>COUNTIF($A$712:$BAG$785,A1343)</f>
        <v>0</v>
      </c>
      <c r="F1343" s="279">
        <f>SUM(G1343:K1343)</f>
        <v>0</v>
      </c>
      <c r="N1343" s="28"/>
      <c r="R1343" s="193"/>
      <c r="T1343" s="28"/>
      <c r="U1343" s="28"/>
      <c r="V1343" s="28"/>
      <c r="AA1343" s="193"/>
      <c r="AC1343" s="28"/>
      <c r="AD1343" s="28"/>
      <c r="AE1343" s="28"/>
      <c r="AJ1343" s="193"/>
      <c r="AL1343" s="28"/>
      <c r="AM1343" s="28"/>
      <c r="AN1343" s="28"/>
      <c r="AS1343" s="193"/>
      <c r="AU1343" s="28"/>
      <c r="AV1343" s="28"/>
      <c r="AW1343" s="28"/>
      <c r="BB1343" s="193"/>
      <c r="BD1343" s="28"/>
      <c r="BE1343" s="28"/>
      <c r="BF1343" s="28"/>
      <c r="BK1343" s="193"/>
      <c r="BM1343" s="28"/>
      <c r="BN1343" s="28"/>
      <c r="BO1343" s="28"/>
      <c r="BT1343" s="193"/>
      <c r="BV1343" s="28"/>
      <c r="BW1343" s="28"/>
      <c r="BX1343" s="28"/>
      <c r="CC1343" s="193"/>
      <c r="CE1343" s="28"/>
      <c r="CF1343" s="28"/>
      <c r="CG1343" s="28"/>
      <c r="CL1343" s="193"/>
      <c r="CN1343" s="28"/>
      <c r="CO1343" s="28"/>
      <c r="CP1343" s="28"/>
      <c r="CU1343" s="193"/>
      <c r="CW1343" s="28"/>
      <c r="CX1343" s="28"/>
      <c r="CY1343" s="28"/>
      <c r="DD1343" s="193"/>
      <c r="DF1343" s="28"/>
      <c r="DG1343" s="28"/>
      <c r="DH1343" s="28"/>
      <c r="DM1343" s="193"/>
      <c r="DO1343" s="28"/>
      <c r="DP1343" s="28"/>
      <c r="DQ1343" s="28"/>
      <c r="DV1343" s="193"/>
      <c r="DX1343" s="28"/>
      <c r="DY1343" s="28"/>
      <c r="DZ1343" s="28"/>
      <c r="EE1343" s="193"/>
      <c r="EG1343" s="28"/>
      <c r="EH1343" s="28"/>
      <c r="EI1343" s="28"/>
      <c r="EN1343" s="193"/>
      <c r="EP1343" s="28"/>
      <c r="EQ1343" s="28"/>
      <c r="ER1343" s="28"/>
      <c r="EW1343" s="193"/>
      <c r="EY1343" s="28"/>
      <c r="EZ1343" s="28"/>
      <c r="FA1343" s="28"/>
      <c r="FF1343" s="193"/>
      <c r="FH1343" s="28"/>
      <c r="FI1343" s="28"/>
      <c r="FJ1343" s="28"/>
      <c r="FO1343" s="193"/>
      <c r="FQ1343" s="28"/>
      <c r="FR1343" s="28"/>
      <c r="FS1343" s="28"/>
      <c r="FX1343" s="193"/>
      <c r="FZ1343" s="28"/>
      <c r="GA1343" s="28"/>
      <c r="GB1343" s="28"/>
      <c r="GG1343" s="193"/>
      <c r="GI1343" s="28"/>
      <c r="GJ1343" s="28"/>
      <c r="GK1343" s="28"/>
      <c r="GP1343" s="193"/>
      <c r="GR1343" s="28"/>
      <c r="GS1343" s="28"/>
      <c r="GT1343" s="28"/>
      <c r="GY1343" s="193"/>
      <c r="HA1343" s="28"/>
      <c r="HB1343" s="28"/>
      <c r="HC1343" s="28"/>
      <c r="HH1343" s="193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5" t="s">
        <v>3053</v>
      </c>
      <c r="B1344" s="39"/>
      <c r="C1344" s="39"/>
      <c r="D1344" s="376" t="s">
        <v>130</v>
      </c>
      <c r="E1344" s="50">
        <f>COUNTIF($A$712:$BAG$785,A1344)</f>
        <v>2</v>
      </c>
      <c r="F1344" s="279">
        <f>SUM(G1344:K1344)</f>
        <v>0</v>
      </c>
      <c r="J1344" s="402"/>
      <c r="K1344" s="402"/>
      <c r="N1344" s="28"/>
      <c r="R1344" s="193"/>
      <c r="T1344" s="28"/>
      <c r="U1344" s="28"/>
      <c r="V1344" s="28"/>
      <c r="AA1344" s="193"/>
      <c r="AC1344" s="28"/>
      <c r="AD1344" s="28"/>
      <c r="AE1344" s="28"/>
      <c r="AJ1344" s="193"/>
      <c r="AL1344" s="28"/>
      <c r="AM1344" s="28"/>
      <c r="AN1344" s="28"/>
      <c r="AS1344" s="193"/>
      <c r="AU1344" s="28"/>
      <c r="AV1344" s="28"/>
      <c r="AW1344" s="28"/>
      <c r="BB1344" s="193"/>
      <c r="BD1344" s="28"/>
      <c r="BE1344" s="28"/>
      <c r="BF1344" s="28"/>
      <c r="BK1344" s="193"/>
      <c r="BM1344" s="28"/>
      <c r="BN1344" s="28"/>
      <c r="BO1344" s="28"/>
      <c r="BT1344" s="193"/>
      <c r="BV1344" s="28"/>
      <c r="BW1344" s="28"/>
      <c r="BX1344" s="28"/>
      <c r="CC1344" s="193"/>
      <c r="CE1344" s="28"/>
      <c r="CF1344" s="28"/>
      <c r="CG1344" s="28"/>
      <c r="CL1344" s="193"/>
      <c r="CN1344" s="28"/>
      <c r="CO1344" s="28"/>
      <c r="CP1344" s="28"/>
      <c r="CU1344" s="193"/>
      <c r="CW1344" s="28"/>
      <c r="CX1344" s="28"/>
      <c r="CY1344" s="28"/>
      <c r="DD1344" s="193"/>
      <c r="DF1344" s="28"/>
      <c r="DG1344" s="28"/>
      <c r="DH1344" s="28"/>
      <c r="DM1344" s="193"/>
      <c r="DO1344" s="28"/>
      <c r="DP1344" s="28"/>
      <c r="DQ1344" s="28"/>
      <c r="DV1344" s="193"/>
      <c r="DX1344" s="28"/>
      <c r="DY1344" s="28"/>
      <c r="DZ1344" s="28"/>
      <c r="EE1344" s="193"/>
      <c r="EG1344" s="28"/>
      <c r="EH1344" s="28"/>
      <c r="EI1344" s="28"/>
      <c r="EN1344" s="193"/>
      <c r="EP1344" s="28"/>
      <c r="EQ1344" s="28"/>
      <c r="ER1344" s="28"/>
      <c r="EW1344" s="193"/>
      <c r="EY1344" s="28"/>
      <c r="EZ1344" s="28"/>
      <c r="FA1344" s="28"/>
      <c r="FF1344" s="193"/>
      <c r="FH1344" s="28"/>
      <c r="FI1344" s="28"/>
      <c r="FJ1344" s="28"/>
      <c r="FO1344" s="193"/>
      <c r="FQ1344" s="28"/>
      <c r="FR1344" s="28"/>
      <c r="FS1344" s="28"/>
      <c r="FX1344" s="193"/>
      <c r="FZ1344" s="28"/>
      <c r="GA1344" s="28"/>
      <c r="GB1344" s="28"/>
      <c r="GG1344" s="193"/>
      <c r="GI1344" s="28"/>
      <c r="GJ1344" s="28"/>
      <c r="GK1344" s="28"/>
      <c r="GP1344" s="193"/>
      <c r="GR1344" s="28"/>
      <c r="GS1344" s="28"/>
      <c r="GT1344" s="28"/>
      <c r="GY1344" s="193"/>
      <c r="HA1344" s="28"/>
      <c r="HB1344" s="28"/>
      <c r="HC1344" s="28"/>
      <c r="HH1344" s="193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311" t="s">
        <v>630</v>
      </c>
      <c r="B1345" s="28"/>
      <c r="C1345" s="271"/>
      <c r="D1345" s="376" t="s">
        <v>129</v>
      </c>
      <c r="E1345" s="50">
        <f>COUNTIF($A$712:$BAG$785,A1345)</f>
        <v>1</v>
      </c>
      <c r="F1345" s="279">
        <f>SUM(G1345:K1345)</f>
        <v>0</v>
      </c>
      <c r="H1345" s="402"/>
      <c r="I1345" s="402"/>
      <c r="J1345" s="402"/>
      <c r="K1345" s="402"/>
      <c r="N1345" s="28"/>
      <c r="R1345" s="193"/>
      <c r="T1345" s="28"/>
      <c r="U1345" s="28"/>
      <c r="V1345" s="28"/>
      <c r="AA1345" s="193"/>
      <c r="AC1345" s="28"/>
      <c r="AD1345" s="28"/>
      <c r="AE1345" s="28"/>
      <c r="AJ1345" s="193"/>
      <c r="AL1345" s="28"/>
      <c r="AM1345" s="28"/>
      <c r="AN1345" s="28"/>
      <c r="AS1345" s="193"/>
      <c r="AU1345" s="28"/>
      <c r="AV1345" s="28"/>
      <c r="AW1345" s="28"/>
      <c r="BB1345" s="193"/>
      <c r="BD1345" s="28"/>
      <c r="BE1345" s="28"/>
      <c r="BF1345" s="28"/>
      <c r="BK1345" s="193"/>
      <c r="BM1345" s="28"/>
      <c r="BN1345" s="28"/>
      <c r="BO1345" s="28"/>
      <c r="BT1345" s="193"/>
      <c r="BV1345" s="28"/>
      <c r="BW1345" s="28"/>
      <c r="BX1345" s="28"/>
      <c r="CC1345" s="193"/>
      <c r="CE1345" s="28"/>
      <c r="CF1345" s="28"/>
      <c r="CG1345" s="28"/>
      <c r="CL1345" s="193"/>
      <c r="CN1345" s="28"/>
      <c r="CO1345" s="28"/>
      <c r="CP1345" s="28"/>
      <c r="CU1345" s="193"/>
      <c r="CW1345" s="28"/>
      <c r="CX1345" s="28"/>
      <c r="CY1345" s="28"/>
      <c r="DD1345" s="193"/>
      <c r="DF1345" s="28"/>
      <c r="DG1345" s="28"/>
      <c r="DH1345" s="28"/>
      <c r="DM1345" s="193"/>
      <c r="DO1345" s="28"/>
      <c r="DP1345" s="28"/>
      <c r="DQ1345" s="28"/>
      <c r="DV1345" s="193"/>
      <c r="DX1345" s="28"/>
      <c r="DY1345" s="28"/>
      <c r="DZ1345" s="28"/>
      <c r="EE1345" s="193"/>
      <c r="EG1345" s="28"/>
      <c r="EH1345" s="28"/>
      <c r="EI1345" s="28"/>
      <c r="EN1345" s="193"/>
      <c r="EP1345" s="28"/>
      <c r="EQ1345" s="28"/>
      <c r="ER1345" s="28"/>
      <c r="EW1345" s="193"/>
      <c r="EY1345" s="28"/>
      <c r="EZ1345" s="28"/>
      <c r="FA1345" s="28"/>
      <c r="FF1345" s="193"/>
      <c r="FH1345" s="28"/>
      <c r="FI1345" s="28"/>
      <c r="FJ1345" s="28"/>
      <c r="FO1345" s="193"/>
      <c r="FQ1345" s="28"/>
      <c r="FR1345" s="28"/>
      <c r="FS1345" s="28"/>
      <c r="FX1345" s="193"/>
      <c r="FZ1345" s="28"/>
      <c r="GA1345" s="28"/>
      <c r="GB1345" s="28"/>
      <c r="GG1345" s="193"/>
      <c r="GI1345" s="28"/>
      <c r="GJ1345" s="28"/>
      <c r="GK1345" s="28"/>
      <c r="GP1345" s="193"/>
      <c r="GR1345" s="28"/>
      <c r="GS1345" s="28"/>
      <c r="GT1345" s="28"/>
      <c r="GY1345" s="193"/>
      <c r="HA1345" s="28"/>
      <c r="HB1345" s="28"/>
      <c r="HC1345" s="28"/>
      <c r="HH1345" s="193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.75">
      <c r="A1346" s="311" t="s">
        <v>434</v>
      </c>
      <c r="B1346" s="274"/>
      <c r="C1346" s="375"/>
      <c r="D1346" s="376" t="s">
        <v>135</v>
      </c>
      <c r="E1346" s="50">
        <f>COUNTIF($A$712:$BAG$785,A1346)</f>
        <v>5</v>
      </c>
      <c r="F1346" s="279">
        <f>SUM(G1346:K1346)</f>
        <v>0</v>
      </c>
      <c r="J1346" s="402"/>
      <c r="K1346" s="402"/>
      <c r="N1346" s="28"/>
      <c r="R1346" s="193"/>
      <c r="T1346" s="28"/>
      <c r="U1346" s="28"/>
      <c r="V1346" s="28"/>
      <c r="AA1346" s="193"/>
      <c r="AC1346" s="28"/>
      <c r="AD1346" s="28"/>
      <c r="AE1346" s="28"/>
      <c r="AJ1346" s="193"/>
      <c r="AL1346" s="28"/>
      <c r="AM1346" s="28"/>
      <c r="AN1346" s="28"/>
      <c r="AS1346" s="193"/>
      <c r="AU1346" s="28"/>
      <c r="AV1346" s="28"/>
      <c r="AW1346" s="28"/>
      <c r="BB1346" s="193"/>
      <c r="BD1346" s="28"/>
      <c r="BE1346" s="28"/>
      <c r="BF1346" s="28"/>
      <c r="BK1346" s="193"/>
      <c r="BM1346" s="28"/>
      <c r="BN1346" s="28"/>
      <c r="BO1346" s="28"/>
      <c r="BT1346" s="193"/>
      <c r="BV1346" s="28"/>
      <c r="BW1346" s="28"/>
      <c r="BX1346" s="28"/>
      <c r="CC1346" s="193"/>
      <c r="CE1346" s="28"/>
      <c r="CF1346" s="28"/>
      <c r="CG1346" s="28"/>
      <c r="CL1346" s="193"/>
      <c r="CN1346" s="28"/>
      <c r="CO1346" s="28"/>
      <c r="CP1346" s="28"/>
      <c r="CU1346" s="193"/>
      <c r="CW1346" s="28"/>
      <c r="CX1346" s="28"/>
      <c r="CY1346" s="28"/>
      <c r="DD1346" s="193"/>
      <c r="DF1346" s="28"/>
      <c r="DG1346" s="28"/>
      <c r="DH1346" s="28"/>
      <c r="DM1346" s="193"/>
      <c r="DO1346" s="28"/>
      <c r="DP1346" s="28"/>
      <c r="DQ1346" s="28"/>
      <c r="DV1346" s="193"/>
      <c r="DX1346" s="28"/>
      <c r="DY1346" s="28"/>
      <c r="DZ1346" s="28"/>
      <c r="EE1346" s="193"/>
      <c r="EG1346" s="28"/>
      <c r="EH1346" s="28"/>
      <c r="EI1346" s="28"/>
      <c r="EN1346" s="193"/>
      <c r="EP1346" s="28"/>
      <c r="EQ1346" s="28"/>
      <c r="ER1346" s="28"/>
      <c r="EW1346" s="193"/>
      <c r="EY1346" s="28"/>
      <c r="EZ1346" s="28"/>
      <c r="FA1346" s="28"/>
      <c r="FF1346" s="193"/>
      <c r="FH1346" s="28"/>
      <c r="FI1346" s="28"/>
      <c r="FJ1346" s="28"/>
      <c r="FO1346" s="193"/>
      <c r="FQ1346" s="28"/>
      <c r="FR1346" s="28"/>
      <c r="FS1346" s="28"/>
      <c r="FX1346" s="193"/>
      <c r="FZ1346" s="28"/>
      <c r="GA1346" s="28"/>
      <c r="GB1346" s="28"/>
      <c r="GG1346" s="193"/>
      <c r="GI1346" s="28"/>
      <c r="GJ1346" s="28"/>
      <c r="GK1346" s="28"/>
      <c r="GP1346" s="193"/>
      <c r="GR1346" s="28"/>
      <c r="GS1346" s="28"/>
      <c r="GT1346" s="28"/>
      <c r="GY1346" s="193"/>
      <c r="HA1346" s="28"/>
      <c r="HB1346" s="28"/>
      <c r="HC1346" s="28"/>
      <c r="HH1346" s="193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11" t="s">
        <v>1147</v>
      </c>
      <c r="B1347" s="28"/>
      <c r="C1347" s="378"/>
      <c r="D1347" s="376" t="s">
        <v>129</v>
      </c>
      <c r="E1347" s="50">
        <f>COUNTIF($A$712:$BAG$785,A1347)</f>
        <v>0</v>
      </c>
      <c r="F1347" s="279">
        <f>SUM(G1347:K1347)</f>
        <v>0</v>
      </c>
      <c r="H1347" s="396"/>
      <c r="J1347" s="402"/>
      <c r="K1347" s="402"/>
      <c r="N1347" s="28"/>
      <c r="R1347" s="193"/>
      <c r="T1347" s="28"/>
      <c r="U1347" s="28"/>
      <c r="V1347" s="28"/>
      <c r="AA1347" s="193"/>
      <c r="AC1347" s="28"/>
      <c r="AD1347" s="28"/>
      <c r="AE1347" s="28"/>
      <c r="AJ1347" s="193"/>
      <c r="AL1347" s="28"/>
      <c r="AM1347" s="28"/>
      <c r="AN1347" s="28"/>
      <c r="AS1347" s="193"/>
      <c r="AU1347" s="28"/>
      <c r="AV1347" s="28"/>
      <c r="AW1347" s="28"/>
      <c r="BB1347" s="193"/>
      <c r="BD1347" s="28"/>
      <c r="BE1347" s="28"/>
      <c r="BF1347" s="28"/>
      <c r="BK1347" s="193"/>
      <c r="BM1347" s="28"/>
      <c r="BN1347" s="28"/>
      <c r="BO1347" s="28"/>
      <c r="BT1347" s="193"/>
      <c r="BV1347" s="28"/>
      <c r="BW1347" s="28"/>
      <c r="BX1347" s="28"/>
      <c r="CC1347" s="193"/>
      <c r="CE1347" s="28"/>
      <c r="CF1347" s="28"/>
      <c r="CG1347" s="28"/>
      <c r="CL1347" s="193"/>
      <c r="CN1347" s="28"/>
      <c r="CO1347" s="28"/>
      <c r="CP1347" s="28"/>
      <c r="CU1347" s="193"/>
      <c r="CW1347" s="28"/>
      <c r="CX1347" s="28"/>
      <c r="CY1347" s="28"/>
      <c r="DD1347" s="193"/>
      <c r="DF1347" s="28"/>
      <c r="DG1347" s="28"/>
      <c r="DH1347" s="28"/>
      <c r="DM1347" s="193"/>
      <c r="DO1347" s="28"/>
      <c r="DP1347" s="28"/>
      <c r="DQ1347" s="28"/>
      <c r="DV1347" s="193"/>
      <c r="DX1347" s="28"/>
      <c r="DY1347" s="28"/>
      <c r="DZ1347" s="28"/>
      <c r="EE1347" s="193"/>
      <c r="EG1347" s="28"/>
      <c r="EH1347" s="28"/>
      <c r="EI1347" s="28"/>
      <c r="EN1347" s="193"/>
      <c r="EP1347" s="28"/>
      <c r="EQ1347" s="28"/>
      <c r="ER1347" s="28"/>
      <c r="EW1347" s="193"/>
      <c r="EY1347" s="28"/>
      <c r="EZ1347" s="28"/>
      <c r="FA1347" s="28"/>
      <c r="FF1347" s="193"/>
      <c r="FH1347" s="28"/>
      <c r="FI1347" s="28"/>
      <c r="FJ1347" s="28"/>
      <c r="FO1347" s="193"/>
      <c r="FQ1347" s="28"/>
      <c r="FR1347" s="28"/>
      <c r="FS1347" s="28"/>
      <c r="FX1347" s="193"/>
      <c r="FZ1347" s="28"/>
      <c r="GA1347" s="28"/>
      <c r="GB1347" s="28"/>
      <c r="GG1347" s="193"/>
      <c r="GI1347" s="28"/>
      <c r="GJ1347" s="28"/>
      <c r="GK1347" s="28"/>
      <c r="GP1347" s="193"/>
      <c r="GR1347" s="28"/>
      <c r="GS1347" s="28"/>
      <c r="GT1347" s="28"/>
      <c r="GY1347" s="193"/>
      <c r="HA1347" s="28"/>
      <c r="HB1347" s="28"/>
      <c r="HC1347" s="28"/>
      <c r="HH1347" s="193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5" t="s">
        <v>2247</v>
      </c>
      <c r="B1348" s="39"/>
      <c r="C1348" s="39"/>
      <c r="D1348" s="376" t="s">
        <v>129</v>
      </c>
      <c r="E1348" s="50">
        <f>COUNTIF($A$712:$BAG$785,A1348)</f>
        <v>15</v>
      </c>
      <c r="F1348" s="279">
        <f>SUM(G1348:K1348)</f>
        <v>0</v>
      </c>
      <c r="J1348" s="402"/>
      <c r="K1348" s="193"/>
      <c r="N1348" s="28"/>
      <c r="R1348" s="193"/>
      <c r="T1348" s="28"/>
      <c r="U1348" s="28"/>
      <c r="V1348" s="28"/>
      <c r="AA1348" s="193"/>
      <c r="AC1348" s="28"/>
      <c r="AD1348" s="28"/>
      <c r="AE1348" s="28"/>
      <c r="AJ1348" s="193"/>
      <c r="AL1348" s="28"/>
      <c r="AM1348" s="28"/>
      <c r="AN1348" s="28"/>
      <c r="AS1348" s="193"/>
      <c r="AU1348" s="28"/>
      <c r="AV1348" s="28"/>
      <c r="AW1348" s="28"/>
      <c r="BB1348" s="193"/>
      <c r="BD1348" s="28"/>
      <c r="BE1348" s="28"/>
      <c r="BF1348" s="28"/>
      <c r="BK1348" s="193"/>
      <c r="BM1348" s="28"/>
      <c r="BN1348" s="28"/>
      <c r="BO1348" s="28"/>
      <c r="BT1348" s="193"/>
      <c r="BV1348" s="28"/>
      <c r="BW1348" s="28"/>
      <c r="BX1348" s="28"/>
      <c r="CC1348" s="193"/>
      <c r="CE1348" s="28"/>
      <c r="CF1348" s="28"/>
      <c r="CG1348" s="28"/>
      <c r="CL1348" s="193"/>
      <c r="CN1348" s="28"/>
      <c r="CO1348" s="28"/>
      <c r="CP1348" s="28"/>
      <c r="CU1348" s="193"/>
      <c r="CW1348" s="28"/>
      <c r="CX1348" s="28"/>
      <c r="CY1348" s="28"/>
      <c r="DD1348" s="193"/>
      <c r="DF1348" s="28"/>
      <c r="DG1348" s="28"/>
      <c r="DH1348" s="28"/>
      <c r="DM1348" s="193"/>
      <c r="DO1348" s="28"/>
      <c r="DP1348" s="28"/>
      <c r="DQ1348" s="28"/>
      <c r="DV1348" s="193"/>
      <c r="DX1348" s="28"/>
      <c r="DY1348" s="28"/>
      <c r="DZ1348" s="28"/>
      <c r="EE1348" s="193"/>
      <c r="EG1348" s="28"/>
      <c r="EH1348" s="28"/>
      <c r="EI1348" s="28"/>
      <c r="EN1348" s="193"/>
      <c r="EP1348" s="28"/>
      <c r="EQ1348" s="28"/>
      <c r="ER1348" s="28"/>
      <c r="EW1348" s="193"/>
      <c r="EY1348" s="28"/>
      <c r="EZ1348" s="28"/>
      <c r="FA1348" s="28"/>
      <c r="FF1348" s="193"/>
      <c r="FH1348" s="28"/>
      <c r="FI1348" s="28"/>
      <c r="FJ1348" s="28"/>
      <c r="FO1348" s="193"/>
      <c r="FQ1348" s="28"/>
      <c r="FR1348" s="28"/>
      <c r="FS1348" s="28"/>
      <c r="FX1348" s="193"/>
      <c r="FZ1348" s="28"/>
      <c r="GA1348" s="28"/>
      <c r="GB1348" s="28"/>
      <c r="GG1348" s="193"/>
      <c r="GI1348" s="28"/>
      <c r="GJ1348" s="28"/>
      <c r="GK1348" s="28"/>
      <c r="GP1348" s="193"/>
      <c r="GR1348" s="28"/>
      <c r="GS1348" s="28"/>
      <c r="GT1348" s="28"/>
      <c r="GY1348" s="193"/>
      <c r="HA1348" s="28"/>
      <c r="HB1348" s="28"/>
      <c r="HC1348" s="28"/>
      <c r="HH1348" s="193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.75">
      <c r="A1349" s="311" t="s">
        <v>1630</v>
      </c>
      <c r="B1349" s="375"/>
      <c r="C1349" s="375"/>
      <c r="D1349" s="376" t="s">
        <v>134</v>
      </c>
      <c r="E1349" s="50">
        <f>COUNTIF($A$712:$BAG$785,A1349)</f>
        <v>10</v>
      </c>
      <c r="F1349" s="279">
        <f>SUM(G1349:K1349)</f>
        <v>0</v>
      </c>
      <c r="H1349" s="402"/>
      <c r="I1349" s="402"/>
      <c r="J1349" s="402"/>
      <c r="K1349" s="39"/>
      <c r="N1349" s="28"/>
      <c r="R1349" s="193"/>
      <c r="T1349" s="28"/>
      <c r="U1349" s="28"/>
      <c r="V1349" s="28"/>
      <c r="AA1349" s="193"/>
      <c r="AC1349" s="28"/>
      <c r="AD1349" s="28"/>
      <c r="AE1349" s="28"/>
      <c r="AJ1349" s="193"/>
      <c r="AL1349" s="28"/>
      <c r="AM1349" s="28"/>
      <c r="AN1349" s="28"/>
      <c r="AS1349" s="193"/>
      <c r="AU1349" s="28"/>
      <c r="AV1349" s="28"/>
      <c r="AW1349" s="28"/>
      <c r="BB1349" s="193"/>
      <c r="BD1349" s="28"/>
      <c r="BE1349" s="28"/>
      <c r="BF1349" s="28"/>
      <c r="BK1349" s="193"/>
      <c r="BM1349" s="28"/>
      <c r="BN1349" s="28"/>
      <c r="BO1349" s="28"/>
      <c r="BT1349" s="193"/>
      <c r="BV1349" s="28"/>
      <c r="BW1349" s="28"/>
      <c r="BX1349" s="28"/>
      <c r="CC1349" s="193"/>
      <c r="CE1349" s="28"/>
      <c r="CF1349" s="28"/>
      <c r="CG1349" s="28"/>
      <c r="CL1349" s="193"/>
      <c r="CN1349" s="28"/>
      <c r="CO1349" s="28"/>
      <c r="CP1349" s="28"/>
      <c r="CU1349" s="193"/>
      <c r="CW1349" s="28"/>
      <c r="CX1349" s="28"/>
      <c r="CY1349" s="28"/>
      <c r="DD1349" s="193"/>
      <c r="DF1349" s="28"/>
      <c r="DG1349" s="28"/>
      <c r="DH1349" s="28"/>
      <c r="DM1349" s="193"/>
      <c r="DO1349" s="28"/>
      <c r="DP1349" s="28"/>
      <c r="DQ1349" s="28"/>
      <c r="DV1349" s="193"/>
      <c r="DX1349" s="28"/>
      <c r="DY1349" s="28"/>
      <c r="DZ1349" s="28"/>
      <c r="EE1349" s="193"/>
      <c r="EG1349" s="28"/>
      <c r="EH1349" s="28"/>
      <c r="EI1349" s="28"/>
      <c r="EN1349" s="193"/>
      <c r="EP1349" s="28"/>
      <c r="EQ1349" s="28"/>
      <c r="ER1349" s="28"/>
      <c r="EW1349" s="193"/>
      <c r="EY1349" s="28"/>
      <c r="EZ1349" s="28"/>
      <c r="FA1349" s="28"/>
      <c r="FF1349" s="193"/>
      <c r="FH1349" s="28"/>
      <c r="FI1349" s="28"/>
      <c r="FJ1349" s="28"/>
      <c r="FO1349" s="193"/>
      <c r="FQ1349" s="28"/>
      <c r="FR1349" s="28"/>
      <c r="FS1349" s="28"/>
      <c r="FX1349" s="193"/>
      <c r="FZ1349" s="28"/>
      <c r="GA1349" s="28"/>
      <c r="GB1349" s="28"/>
      <c r="GG1349" s="193"/>
      <c r="GI1349" s="28"/>
      <c r="GJ1349" s="28"/>
      <c r="GK1349" s="28"/>
      <c r="GP1349" s="193"/>
      <c r="GR1349" s="28"/>
      <c r="GS1349" s="28"/>
      <c r="GT1349" s="28"/>
      <c r="GY1349" s="193"/>
      <c r="HA1349" s="28"/>
      <c r="HB1349" s="28"/>
      <c r="HC1349" s="28"/>
      <c r="HH1349" s="193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">
      <c r="A1350" s="205" t="s">
        <v>2442</v>
      </c>
      <c r="B1350" s="39"/>
      <c r="C1350" s="39"/>
      <c r="D1350" s="376" t="s">
        <v>129</v>
      </c>
      <c r="E1350" s="50">
        <f>COUNTIF($A$712:$BAG$785,A1350)</f>
        <v>2</v>
      </c>
      <c r="F1350" s="279">
        <f>SUM(G1350:K1350)</f>
        <v>0</v>
      </c>
      <c r="N1350" s="28"/>
      <c r="R1350" s="193"/>
      <c r="T1350" s="28"/>
      <c r="U1350" s="28"/>
      <c r="V1350" s="28"/>
      <c r="AA1350" s="193"/>
      <c r="AC1350" s="28"/>
      <c r="AD1350" s="28"/>
      <c r="AE1350" s="28"/>
      <c r="AJ1350" s="193"/>
      <c r="AL1350" s="28"/>
      <c r="AM1350" s="28"/>
      <c r="AN1350" s="28"/>
      <c r="AS1350" s="193"/>
      <c r="AU1350" s="28"/>
      <c r="AV1350" s="28"/>
      <c r="AW1350" s="28"/>
      <c r="BB1350" s="193"/>
      <c r="BD1350" s="28"/>
      <c r="BE1350" s="28"/>
      <c r="BF1350" s="28"/>
      <c r="BK1350" s="193"/>
      <c r="BM1350" s="28"/>
      <c r="BN1350" s="28"/>
      <c r="BO1350" s="28"/>
      <c r="BT1350" s="193"/>
      <c r="BV1350" s="28"/>
      <c r="BW1350" s="28"/>
      <c r="BX1350" s="28"/>
      <c r="CC1350" s="193"/>
      <c r="CE1350" s="28"/>
      <c r="CF1350" s="28"/>
      <c r="CG1350" s="28"/>
      <c r="CL1350" s="193"/>
      <c r="CN1350" s="28"/>
      <c r="CO1350" s="28"/>
      <c r="CP1350" s="28"/>
      <c r="CU1350" s="193"/>
      <c r="CW1350" s="28"/>
      <c r="CX1350" s="28"/>
      <c r="CY1350" s="28"/>
      <c r="DD1350" s="193"/>
      <c r="DF1350" s="28"/>
      <c r="DG1350" s="28"/>
      <c r="DH1350" s="28"/>
      <c r="DM1350" s="193"/>
      <c r="DO1350" s="28"/>
      <c r="DP1350" s="28"/>
      <c r="DQ1350" s="28"/>
      <c r="DV1350" s="193"/>
      <c r="DX1350" s="28"/>
      <c r="DY1350" s="28"/>
      <c r="DZ1350" s="28"/>
      <c r="EE1350" s="193"/>
      <c r="EG1350" s="28"/>
      <c r="EH1350" s="28"/>
      <c r="EI1350" s="28"/>
      <c r="EN1350" s="193"/>
      <c r="EP1350" s="28"/>
      <c r="EQ1350" s="28"/>
      <c r="ER1350" s="28"/>
      <c r="EW1350" s="193"/>
      <c r="EY1350" s="28"/>
      <c r="EZ1350" s="28"/>
      <c r="FA1350" s="28"/>
      <c r="FF1350" s="193"/>
      <c r="FH1350" s="28"/>
      <c r="FI1350" s="28"/>
      <c r="FJ1350" s="28"/>
      <c r="FO1350" s="193"/>
      <c r="FQ1350" s="28"/>
      <c r="FR1350" s="28"/>
      <c r="FS1350" s="28"/>
      <c r="FX1350" s="193"/>
      <c r="FZ1350" s="28"/>
      <c r="GA1350" s="28"/>
      <c r="GB1350" s="28"/>
      <c r="GG1350" s="193"/>
      <c r="GI1350" s="28"/>
      <c r="GJ1350" s="28"/>
      <c r="GK1350" s="28"/>
      <c r="GP1350" s="193"/>
      <c r="GR1350" s="28"/>
      <c r="GS1350" s="28"/>
      <c r="GT1350" s="28"/>
      <c r="GY1350" s="193"/>
      <c r="HA1350" s="28"/>
      <c r="HB1350" s="28"/>
      <c r="HC1350" s="28"/>
      <c r="HH1350" s="193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">
      <c r="A1351" s="311" t="s">
        <v>574</v>
      </c>
      <c r="B1351" s="378"/>
      <c r="C1351" s="378"/>
      <c r="D1351" s="376" t="s">
        <v>130</v>
      </c>
      <c r="E1351" s="50">
        <f>COUNTIF($A$712:$BAG$785,A1351)</f>
        <v>1</v>
      </c>
      <c r="F1351" s="279">
        <f>SUM(G1351:K1351)</f>
        <v>0</v>
      </c>
      <c r="H1351" s="402"/>
      <c r="I1351" s="402"/>
      <c r="N1351" s="28"/>
      <c r="R1351" s="193"/>
      <c r="T1351" s="28"/>
      <c r="U1351" s="28"/>
      <c r="V1351" s="28"/>
      <c r="AA1351" s="193"/>
      <c r="AC1351" s="28"/>
      <c r="AD1351" s="28"/>
      <c r="AE1351" s="28"/>
      <c r="AJ1351" s="193"/>
      <c r="AL1351" s="28"/>
      <c r="AM1351" s="28"/>
      <c r="AN1351" s="28"/>
      <c r="AS1351" s="193"/>
      <c r="AU1351" s="28"/>
      <c r="AV1351" s="28"/>
      <c r="AW1351" s="28"/>
      <c r="BB1351" s="193"/>
      <c r="BD1351" s="28"/>
      <c r="BE1351" s="28"/>
      <c r="BF1351" s="28"/>
      <c r="BK1351" s="193"/>
      <c r="BM1351" s="28"/>
      <c r="BN1351" s="28"/>
      <c r="BO1351" s="28"/>
      <c r="BT1351" s="193"/>
      <c r="BV1351" s="28"/>
      <c r="BW1351" s="28"/>
      <c r="BX1351" s="28"/>
      <c r="CC1351" s="193"/>
      <c r="CE1351" s="28"/>
      <c r="CF1351" s="28"/>
      <c r="CG1351" s="28"/>
      <c r="CL1351" s="193"/>
      <c r="CN1351" s="28"/>
      <c r="CO1351" s="28"/>
      <c r="CP1351" s="28"/>
      <c r="CU1351" s="193"/>
      <c r="CW1351" s="28"/>
      <c r="CX1351" s="28"/>
      <c r="CY1351" s="28"/>
      <c r="DD1351" s="193"/>
      <c r="DF1351" s="28"/>
      <c r="DG1351" s="28"/>
      <c r="DH1351" s="28"/>
      <c r="DM1351" s="193"/>
      <c r="DO1351" s="28"/>
      <c r="DP1351" s="28"/>
      <c r="DQ1351" s="28"/>
      <c r="DV1351" s="193"/>
      <c r="DX1351" s="28"/>
      <c r="DY1351" s="28"/>
      <c r="DZ1351" s="28"/>
      <c r="EE1351" s="193"/>
      <c r="EG1351" s="28"/>
      <c r="EH1351" s="28"/>
      <c r="EI1351" s="28"/>
      <c r="EN1351" s="193"/>
      <c r="EP1351" s="28"/>
      <c r="EQ1351" s="28"/>
      <c r="ER1351" s="28"/>
      <c r="EW1351" s="193"/>
      <c r="EY1351" s="28"/>
      <c r="EZ1351" s="28"/>
      <c r="FA1351" s="28"/>
      <c r="FF1351" s="193"/>
      <c r="FH1351" s="28"/>
      <c r="FI1351" s="28"/>
      <c r="FJ1351" s="28"/>
      <c r="FO1351" s="193"/>
      <c r="FQ1351" s="28"/>
      <c r="FR1351" s="28"/>
      <c r="FS1351" s="28"/>
      <c r="FX1351" s="193"/>
      <c r="FZ1351" s="28"/>
      <c r="GA1351" s="28"/>
      <c r="GB1351" s="28"/>
      <c r="GG1351" s="193"/>
      <c r="GI1351" s="28"/>
      <c r="GJ1351" s="28"/>
      <c r="GK1351" s="28"/>
      <c r="GP1351" s="193"/>
      <c r="GR1351" s="28"/>
      <c r="GS1351" s="28"/>
      <c r="GT1351" s="28"/>
      <c r="GY1351" s="193"/>
      <c r="HA1351" s="28"/>
      <c r="HB1351" s="28"/>
      <c r="HC1351" s="28"/>
      <c r="HH1351" s="193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">
      <c r="A1352" s="205" t="s">
        <v>3220</v>
      </c>
      <c r="B1352" s="39"/>
      <c r="C1352" s="39"/>
      <c r="D1352" s="376" t="s">
        <v>129</v>
      </c>
      <c r="E1352" s="50">
        <f>COUNTIF($A$712:$BAG$785,A1352)</f>
        <v>0</v>
      </c>
      <c r="F1352" s="279">
        <f>SUM(G1352:K1352)</f>
        <v>0</v>
      </c>
      <c r="N1352" s="28"/>
      <c r="R1352" s="193"/>
      <c r="T1352" s="28"/>
      <c r="U1352" s="28"/>
      <c r="V1352" s="28"/>
      <c r="AA1352" s="193"/>
      <c r="AC1352" s="28"/>
      <c r="AD1352" s="28"/>
      <c r="AE1352" s="28"/>
      <c r="AJ1352" s="193"/>
      <c r="AL1352" s="28"/>
      <c r="AM1352" s="28"/>
      <c r="AN1352" s="28"/>
      <c r="AS1352" s="193"/>
      <c r="AU1352" s="28"/>
      <c r="AV1352" s="28"/>
      <c r="AW1352" s="28"/>
      <c r="BB1352" s="193"/>
      <c r="BD1352" s="28"/>
      <c r="BE1352" s="28"/>
      <c r="BF1352" s="28"/>
      <c r="BK1352" s="193"/>
      <c r="BM1352" s="28"/>
      <c r="BN1352" s="28"/>
      <c r="BO1352" s="28"/>
      <c r="BT1352" s="193"/>
      <c r="BV1352" s="28"/>
      <c r="BW1352" s="28"/>
      <c r="BX1352" s="28"/>
      <c r="CC1352" s="193"/>
      <c r="CE1352" s="28"/>
      <c r="CF1352" s="28"/>
      <c r="CG1352" s="28"/>
      <c r="CL1352" s="193"/>
      <c r="CN1352" s="28"/>
      <c r="CO1352" s="28"/>
      <c r="CP1352" s="28"/>
      <c r="CU1352" s="193"/>
      <c r="CW1352" s="28"/>
      <c r="CX1352" s="28"/>
      <c r="CY1352" s="28"/>
      <c r="DD1352" s="193"/>
      <c r="DF1352" s="28"/>
      <c r="DG1352" s="28"/>
      <c r="DH1352" s="28"/>
      <c r="DM1352" s="193"/>
      <c r="DO1352" s="28"/>
      <c r="DP1352" s="28"/>
      <c r="DQ1352" s="28"/>
      <c r="DV1352" s="193"/>
      <c r="DX1352" s="28"/>
      <c r="DY1352" s="28"/>
      <c r="DZ1352" s="28"/>
      <c r="EE1352" s="193"/>
      <c r="EG1352" s="28"/>
      <c r="EH1352" s="28"/>
      <c r="EI1352" s="28"/>
      <c r="EN1352" s="193"/>
      <c r="EP1352" s="28"/>
      <c r="EQ1352" s="28"/>
      <c r="ER1352" s="28"/>
      <c r="EW1352" s="193"/>
      <c r="EY1352" s="28"/>
      <c r="EZ1352" s="28"/>
      <c r="FA1352" s="28"/>
      <c r="FF1352" s="193"/>
      <c r="FH1352" s="28"/>
      <c r="FI1352" s="28"/>
      <c r="FJ1352" s="28"/>
      <c r="FO1352" s="193"/>
      <c r="FQ1352" s="28"/>
      <c r="FR1352" s="28"/>
      <c r="FS1352" s="28"/>
      <c r="FX1352" s="193"/>
      <c r="FZ1352" s="28"/>
      <c r="GA1352" s="28"/>
      <c r="GB1352" s="28"/>
      <c r="GG1352" s="193"/>
      <c r="GI1352" s="28"/>
      <c r="GJ1352" s="28"/>
      <c r="GK1352" s="28"/>
      <c r="GP1352" s="193"/>
      <c r="GR1352" s="28"/>
      <c r="GS1352" s="28"/>
      <c r="GT1352" s="28"/>
      <c r="GY1352" s="193"/>
      <c r="HA1352" s="28"/>
      <c r="HB1352" s="28"/>
      <c r="HC1352" s="28"/>
      <c r="HH1352" s="193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5" t="s">
        <v>2489</v>
      </c>
      <c r="B1353" s="39"/>
      <c r="C1353" s="39"/>
      <c r="D1353" s="376" t="s">
        <v>129</v>
      </c>
      <c r="E1353" s="50">
        <f>COUNTIF($A$712:$BAG$785,A1353)</f>
        <v>0</v>
      </c>
      <c r="F1353" s="279">
        <f>SUM(G1353:K1353)</f>
        <v>0</v>
      </c>
      <c r="H1353" s="402"/>
      <c r="I1353" s="402"/>
      <c r="N1353" s="28"/>
      <c r="R1353" s="193"/>
      <c r="T1353" s="28"/>
      <c r="U1353" s="28"/>
      <c r="V1353" s="28"/>
      <c r="AA1353" s="193"/>
      <c r="AC1353" s="28"/>
      <c r="AD1353" s="28"/>
      <c r="AE1353" s="28"/>
      <c r="AJ1353" s="193"/>
      <c r="AL1353" s="28"/>
      <c r="AM1353" s="28"/>
      <c r="AN1353" s="28"/>
      <c r="AS1353" s="193"/>
      <c r="AU1353" s="28"/>
      <c r="AV1353" s="28"/>
      <c r="AW1353" s="28"/>
      <c r="BB1353" s="193"/>
      <c r="BD1353" s="28"/>
      <c r="BE1353" s="28"/>
      <c r="BF1353" s="28"/>
      <c r="BK1353" s="193"/>
      <c r="BM1353" s="28"/>
      <c r="BN1353" s="28"/>
      <c r="BO1353" s="28"/>
      <c r="BT1353" s="193"/>
      <c r="BV1353" s="28"/>
      <c r="BW1353" s="28"/>
      <c r="BX1353" s="28"/>
      <c r="CC1353" s="193"/>
      <c r="CE1353" s="28"/>
      <c r="CF1353" s="28"/>
      <c r="CG1353" s="28"/>
      <c r="CL1353" s="193"/>
      <c r="CN1353" s="28"/>
      <c r="CO1353" s="28"/>
      <c r="CP1353" s="28"/>
      <c r="CU1353" s="193"/>
      <c r="CW1353" s="28"/>
      <c r="CX1353" s="28"/>
      <c r="CY1353" s="28"/>
      <c r="DD1353" s="193"/>
      <c r="DF1353" s="28"/>
      <c r="DG1353" s="28"/>
      <c r="DH1353" s="28"/>
      <c r="DM1353" s="193"/>
      <c r="DO1353" s="28"/>
      <c r="DP1353" s="28"/>
      <c r="DQ1353" s="28"/>
      <c r="DV1353" s="193"/>
      <c r="DX1353" s="28"/>
      <c r="DY1353" s="28"/>
      <c r="DZ1353" s="28"/>
      <c r="EE1353" s="193"/>
      <c r="EG1353" s="28"/>
      <c r="EH1353" s="28"/>
      <c r="EI1353" s="28"/>
      <c r="EN1353" s="193"/>
      <c r="EP1353" s="28"/>
      <c r="EQ1353" s="28"/>
      <c r="ER1353" s="28"/>
      <c r="EW1353" s="193"/>
      <c r="EY1353" s="28"/>
      <c r="EZ1353" s="28"/>
      <c r="FA1353" s="28"/>
      <c r="FF1353" s="193"/>
      <c r="FH1353" s="28"/>
      <c r="FI1353" s="28"/>
      <c r="FJ1353" s="28"/>
      <c r="FO1353" s="193"/>
      <c r="FQ1353" s="28"/>
      <c r="FR1353" s="28"/>
      <c r="FS1353" s="28"/>
      <c r="FX1353" s="193"/>
      <c r="FZ1353" s="28"/>
      <c r="GA1353" s="28"/>
      <c r="GB1353" s="28"/>
      <c r="GG1353" s="193"/>
      <c r="GI1353" s="28"/>
      <c r="GJ1353" s="28"/>
      <c r="GK1353" s="28"/>
      <c r="GP1353" s="193"/>
      <c r="GR1353" s="28"/>
      <c r="GS1353" s="28"/>
      <c r="GT1353" s="28"/>
      <c r="GY1353" s="193"/>
      <c r="HA1353" s="28"/>
      <c r="HB1353" s="28"/>
      <c r="HC1353" s="28"/>
      <c r="HH1353" s="193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205" t="s">
        <v>2439</v>
      </c>
      <c r="B1354" s="28"/>
      <c r="C1354" s="271"/>
      <c r="D1354" s="1" t="s">
        <v>131</v>
      </c>
      <c r="E1354" s="50">
        <f>COUNTIF($A$712:$BAG$785,A1354)</f>
        <v>15</v>
      </c>
      <c r="F1354" s="279">
        <f>SUM(G1354:K1354)</f>
        <v>0</v>
      </c>
      <c r="H1354" s="402"/>
      <c r="I1354" s="402"/>
      <c r="N1354" s="28"/>
      <c r="R1354" s="193"/>
      <c r="T1354" s="28"/>
      <c r="U1354" s="28"/>
      <c r="V1354" s="28"/>
      <c r="AA1354" s="193"/>
      <c r="AC1354" s="28"/>
      <c r="AD1354" s="28"/>
      <c r="AE1354" s="28"/>
      <c r="AJ1354" s="193"/>
      <c r="AL1354" s="28"/>
      <c r="AM1354" s="28"/>
      <c r="AN1354" s="28"/>
      <c r="AS1354" s="193"/>
      <c r="AU1354" s="28"/>
      <c r="AV1354" s="28"/>
      <c r="AW1354" s="28"/>
      <c r="BB1354" s="193"/>
      <c r="BD1354" s="28"/>
      <c r="BE1354" s="28"/>
      <c r="BF1354" s="28"/>
      <c r="BK1354" s="193"/>
      <c r="BM1354" s="28"/>
      <c r="BN1354" s="28"/>
      <c r="BO1354" s="28"/>
      <c r="BT1354" s="193"/>
      <c r="BV1354" s="28"/>
      <c r="BW1354" s="28"/>
      <c r="BX1354" s="28"/>
      <c r="CC1354" s="193"/>
      <c r="CE1354" s="28"/>
      <c r="CF1354" s="28"/>
      <c r="CG1354" s="28"/>
      <c r="CL1354" s="193"/>
      <c r="CN1354" s="28"/>
      <c r="CO1354" s="28"/>
      <c r="CP1354" s="28"/>
      <c r="CU1354" s="193"/>
      <c r="CW1354" s="28"/>
      <c r="CX1354" s="28"/>
      <c r="CY1354" s="28"/>
      <c r="DD1354" s="193"/>
      <c r="DF1354" s="28"/>
      <c r="DG1354" s="28"/>
      <c r="DH1354" s="28"/>
      <c r="DM1354" s="193"/>
      <c r="DO1354" s="28"/>
      <c r="DP1354" s="28"/>
      <c r="DQ1354" s="28"/>
      <c r="DV1354" s="193"/>
      <c r="DX1354" s="28"/>
      <c r="DY1354" s="28"/>
      <c r="DZ1354" s="28"/>
      <c r="EE1354" s="193"/>
      <c r="EG1354" s="28"/>
      <c r="EH1354" s="28"/>
      <c r="EI1354" s="28"/>
      <c r="EN1354" s="193"/>
      <c r="EP1354" s="28"/>
      <c r="EQ1354" s="28"/>
      <c r="ER1354" s="28"/>
      <c r="EW1354" s="193"/>
      <c r="EY1354" s="28"/>
      <c r="EZ1354" s="28"/>
      <c r="FA1354" s="28"/>
      <c r="FF1354" s="193"/>
      <c r="FH1354" s="28"/>
      <c r="FI1354" s="28"/>
      <c r="FJ1354" s="28"/>
      <c r="FO1354" s="193"/>
      <c r="FQ1354" s="28"/>
      <c r="FR1354" s="28"/>
      <c r="FS1354" s="28"/>
      <c r="FX1354" s="193"/>
      <c r="FZ1354" s="28"/>
      <c r="GA1354" s="28"/>
      <c r="GB1354" s="28"/>
      <c r="GG1354" s="193"/>
      <c r="GI1354" s="28"/>
      <c r="GJ1354" s="28"/>
      <c r="GK1354" s="28"/>
      <c r="GP1354" s="193"/>
      <c r="GR1354" s="28"/>
      <c r="GS1354" s="28"/>
      <c r="GT1354" s="28"/>
      <c r="GY1354" s="193"/>
      <c r="HA1354" s="28"/>
      <c r="HB1354" s="28"/>
      <c r="HC1354" s="28"/>
      <c r="HH1354" s="193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5" t="s">
        <v>2778</v>
      </c>
      <c r="B1355" s="39"/>
      <c r="C1355" s="39"/>
      <c r="D1355" s="376" t="s">
        <v>130</v>
      </c>
      <c r="E1355" s="50">
        <f>COUNTIF($A$712:$BAG$785,A1355)</f>
        <v>4</v>
      </c>
      <c r="F1355" s="279">
        <f>SUM(G1355:K1355)</f>
        <v>0</v>
      </c>
      <c r="N1355" s="28"/>
      <c r="R1355" s="193"/>
      <c r="T1355" s="28"/>
      <c r="U1355" s="28"/>
      <c r="V1355" s="28"/>
      <c r="AA1355" s="193"/>
      <c r="AC1355" s="28"/>
      <c r="AD1355" s="28"/>
      <c r="AE1355" s="28"/>
      <c r="AJ1355" s="193"/>
      <c r="AL1355" s="28"/>
      <c r="AM1355" s="28"/>
      <c r="AN1355" s="28"/>
      <c r="AS1355" s="193"/>
      <c r="AU1355" s="28"/>
      <c r="AV1355" s="28"/>
      <c r="AW1355" s="28"/>
      <c r="BB1355" s="193"/>
      <c r="BD1355" s="28"/>
      <c r="BE1355" s="28"/>
      <c r="BF1355" s="28"/>
      <c r="BK1355" s="193"/>
      <c r="BM1355" s="28"/>
      <c r="BN1355" s="28"/>
      <c r="BO1355" s="28"/>
      <c r="BT1355" s="193"/>
      <c r="BV1355" s="28"/>
      <c r="BW1355" s="28"/>
      <c r="BX1355" s="28"/>
      <c r="CC1355" s="193"/>
      <c r="CE1355" s="28"/>
      <c r="CF1355" s="28"/>
      <c r="CG1355" s="28"/>
      <c r="CL1355" s="193"/>
      <c r="CN1355" s="28"/>
      <c r="CO1355" s="28"/>
      <c r="CP1355" s="28"/>
      <c r="CU1355" s="193"/>
      <c r="CW1355" s="28"/>
      <c r="CX1355" s="28"/>
      <c r="CY1355" s="28"/>
      <c r="DD1355" s="193"/>
      <c r="DF1355" s="28"/>
      <c r="DG1355" s="28"/>
      <c r="DH1355" s="28"/>
      <c r="DM1355" s="193"/>
      <c r="DO1355" s="28"/>
      <c r="DP1355" s="28"/>
      <c r="DQ1355" s="28"/>
      <c r="DV1355" s="193"/>
      <c r="DX1355" s="28"/>
      <c r="DY1355" s="28"/>
      <c r="DZ1355" s="28"/>
      <c r="EE1355" s="193"/>
      <c r="EG1355" s="28"/>
      <c r="EH1355" s="28"/>
      <c r="EI1355" s="28"/>
      <c r="EN1355" s="193"/>
      <c r="EP1355" s="28"/>
      <c r="EQ1355" s="28"/>
      <c r="ER1355" s="28"/>
      <c r="EW1355" s="193"/>
      <c r="EY1355" s="28"/>
      <c r="EZ1355" s="28"/>
      <c r="FA1355" s="28"/>
      <c r="FF1355" s="193"/>
      <c r="FH1355" s="28"/>
      <c r="FI1355" s="28"/>
      <c r="FJ1355" s="28"/>
      <c r="FO1355" s="193"/>
      <c r="FQ1355" s="28"/>
      <c r="FR1355" s="28"/>
      <c r="FS1355" s="28"/>
      <c r="FX1355" s="193"/>
      <c r="FZ1355" s="28"/>
      <c r="GA1355" s="28"/>
      <c r="GB1355" s="28"/>
      <c r="GG1355" s="193"/>
      <c r="GI1355" s="28"/>
      <c r="GJ1355" s="28"/>
      <c r="GK1355" s="28"/>
      <c r="GP1355" s="193"/>
      <c r="GR1355" s="28"/>
      <c r="GS1355" s="28"/>
      <c r="GT1355" s="28"/>
      <c r="GY1355" s="193"/>
      <c r="HA1355" s="28"/>
      <c r="HB1355" s="28"/>
      <c r="HC1355" s="28"/>
      <c r="HH1355" s="193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5" t="s">
        <v>3038</v>
      </c>
      <c r="B1356" s="39"/>
      <c r="C1356" s="39"/>
      <c r="D1356" s="376" t="s">
        <v>132</v>
      </c>
      <c r="E1356" s="50">
        <f>COUNTIF($A$712:$BAG$785,A1356)</f>
        <v>7</v>
      </c>
      <c r="F1356" s="279">
        <f>SUM(G1356:K1356)</f>
        <v>0</v>
      </c>
      <c r="H1356" s="402"/>
      <c r="I1356" s="402"/>
      <c r="N1356" s="28"/>
      <c r="R1356" s="193"/>
      <c r="T1356" s="28"/>
      <c r="U1356" s="28"/>
      <c r="V1356" s="28"/>
      <c r="AA1356" s="193"/>
      <c r="AC1356" s="28"/>
      <c r="AD1356" s="28"/>
      <c r="AE1356" s="28"/>
      <c r="AJ1356" s="193"/>
      <c r="AL1356" s="28"/>
      <c r="AM1356" s="28"/>
      <c r="AN1356" s="28"/>
      <c r="AS1356" s="193"/>
      <c r="AU1356" s="28"/>
      <c r="AV1356" s="28"/>
      <c r="AW1356" s="28"/>
      <c r="BB1356" s="193"/>
      <c r="BD1356" s="28"/>
      <c r="BE1356" s="28"/>
      <c r="BF1356" s="28"/>
      <c r="BK1356" s="193"/>
      <c r="BM1356" s="28"/>
      <c r="BN1356" s="28"/>
      <c r="BO1356" s="28"/>
      <c r="BT1356" s="193"/>
      <c r="BV1356" s="28"/>
      <c r="BW1356" s="28"/>
      <c r="BX1356" s="28"/>
      <c r="CC1356" s="193"/>
      <c r="CE1356" s="28"/>
      <c r="CF1356" s="28"/>
      <c r="CG1356" s="28"/>
      <c r="CL1356" s="193"/>
      <c r="CN1356" s="28"/>
      <c r="CO1356" s="28"/>
      <c r="CP1356" s="28"/>
      <c r="CU1356" s="193"/>
      <c r="CW1356" s="28"/>
      <c r="CX1356" s="28"/>
      <c r="CY1356" s="28"/>
      <c r="DD1356" s="193"/>
      <c r="DF1356" s="28"/>
      <c r="DG1356" s="28"/>
      <c r="DH1356" s="28"/>
      <c r="DM1356" s="193"/>
      <c r="DO1356" s="28"/>
      <c r="DP1356" s="28"/>
      <c r="DQ1356" s="28"/>
      <c r="DV1356" s="193"/>
      <c r="DX1356" s="28"/>
      <c r="DY1356" s="28"/>
      <c r="DZ1356" s="28"/>
      <c r="EE1356" s="193"/>
      <c r="EG1356" s="28"/>
      <c r="EH1356" s="28"/>
      <c r="EI1356" s="28"/>
      <c r="EN1356" s="193"/>
      <c r="EP1356" s="28"/>
      <c r="EQ1356" s="28"/>
      <c r="ER1356" s="28"/>
      <c r="EW1356" s="193"/>
      <c r="EY1356" s="28"/>
      <c r="EZ1356" s="28"/>
      <c r="FA1356" s="28"/>
      <c r="FF1356" s="193"/>
      <c r="FH1356" s="28"/>
      <c r="FI1356" s="28"/>
      <c r="FJ1356" s="28"/>
      <c r="FO1356" s="193"/>
      <c r="FQ1356" s="28"/>
      <c r="FR1356" s="28"/>
      <c r="FS1356" s="28"/>
      <c r="FX1356" s="193"/>
      <c r="FZ1356" s="28"/>
      <c r="GA1356" s="28"/>
      <c r="GB1356" s="28"/>
      <c r="GG1356" s="193"/>
      <c r="GI1356" s="28"/>
      <c r="GJ1356" s="28"/>
      <c r="GK1356" s="28"/>
      <c r="GP1356" s="193"/>
      <c r="GR1356" s="28"/>
      <c r="GS1356" s="28"/>
      <c r="GT1356" s="28"/>
      <c r="GY1356" s="193"/>
      <c r="HA1356" s="28"/>
      <c r="HB1356" s="28"/>
      <c r="HC1356" s="28"/>
      <c r="HH1356" s="193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11" t="s">
        <v>1146</v>
      </c>
      <c r="B1357" s="375"/>
      <c r="C1357" s="375"/>
      <c r="D1357" s="376" t="s">
        <v>140</v>
      </c>
      <c r="E1357" s="50">
        <f>COUNTIF($A$712:$BAG$785,A1357)</f>
        <v>14</v>
      </c>
      <c r="F1357" s="279">
        <f>SUM(G1357:K1357)</f>
        <v>0</v>
      </c>
      <c r="H1357" s="402"/>
      <c r="I1357" s="402"/>
      <c r="N1357" s="28"/>
      <c r="R1357" s="193"/>
      <c r="T1357" s="28"/>
      <c r="U1357" s="28"/>
      <c r="V1357" s="28"/>
      <c r="AA1357" s="193"/>
      <c r="AC1357" s="28"/>
      <c r="AD1357" s="28"/>
      <c r="AE1357" s="28"/>
      <c r="AJ1357" s="193"/>
      <c r="AL1357" s="28"/>
      <c r="AM1357" s="28"/>
      <c r="AN1357" s="28"/>
      <c r="AS1357" s="193"/>
      <c r="AU1357" s="28"/>
      <c r="AV1357" s="28"/>
      <c r="AW1357" s="28"/>
      <c r="BB1357" s="193"/>
      <c r="BD1357" s="28"/>
      <c r="BE1357" s="28"/>
      <c r="BF1357" s="28"/>
      <c r="BK1357" s="193"/>
      <c r="BM1357" s="28"/>
      <c r="BN1357" s="28"/>
      <c r="BO1357" s="28"/>
      <c r="BT1357" s="193"/>
      <c r="BV1357" s="28"/>
      <c r="BW1357" s="28"/>
      <c r="BX1357" s="28"/>
      <c r="CC1357" s="193"/>
      <c r="CE1357" s="28"/>
      <c r="CF1357" s="28"/>
      <c r="CG1357" s="28"/>
      <c r="CL1357" s="193"/>
      <c r="CN1357" s="28"/>
      <c r="CO1357" s="28"/>
      <c r="CP1357" s="28"/>
      <c r="CU1357" s="193"/>
      <c r="CW1357" s="28"/>
      <c r="CX1357" s="28"/>
      <c r="CY1357" s="28"/>
      <c r="DD1357" s="193"/>
      <c r="DF1357" s="28"/>
      <c r="DG1357" s="28"/>
      <c r="DH1357" s="28"/>
      <c r="DM1357" s="193"/>
      <c r="DO1357" s="28"/>
      <c r="DP1357" s="28"/>
      <c r="DQ1357" s="28"/>
      <c r="DV1357" s="193"/>
      <c r="DX1357" s="28"/>
      <c r="DY1357" s="28"/>
      <c r="DZ1357" s="28"/>
      <c r="EE1357" s="193"/>
      <c r="EG1357" s="28"/>
      <c r="EH1357" s="28"/>
      <c r="EI1357" s="28"/>
      <c r="EN1357" s="193"/>
      <c r="EP1357" s="28"/>
      <c r="EQ1357" s="28"/>
      <c r="ER1357" s="28"/>
      <c r="EW1357" s="193"/>
      <c r="EY1357" s="28"/>
      <c r="EZ1357" s="28"/>
      <c r="FA1357" s="28"/>
      <c r="FF1357" s="193"/>
      <c r="FH1357" s="28"/>
      <c r="FI1357" s="28"/>
      <c r="FJ1357" s="28"/>
      <c r="FO1357" s="193"/>
      <c r="FQ1357" s="28"/>
      <c r="FR1357" s="28"/>
      <c r="FS1357" s="28"/>
      <c r="FX1357" s="193"/>
      <c r="FZ1357" s="28"/>
      <c r="GA1357" s="28"/>
      <c r="GB1357" s="28"/>
      <c r="GG1357" s="193"/>
      <c r="GI1357" s="28"/>
      <c r="GJ1357" s="28"/>
      <c r="GK1357" s="28"/>
      <c r="GP1357" s="193"/>
      <c r="GR1357" s="28"/>
      <c r="GS1357" s="28"/>
      <c r="GT1357" s="28"/>
      <c r="GY1357" s="193"/>
      <c r="HA1357" s="28"/>
      <c r="HB1357" s="28"/>
      <c r="HC1357" s="28"/>
      <c r="HH1357" s="193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5" t="s">
        <v>3039</v>
      </c>
      <c r="B1358" s="39"/>
      <c r="C1358" s="39"/>
      <c r="D1358" s="376" t="s">
        <v>129</v>
      </c>
      <c r="E1358" s="50">
        <f>COUNTIF($A$712:$BAG$785,A1358)</f>
        <v>0</v>
      </c>
      <c r="F1358" s="279">
        <f>SUM(G1358:K1358)</f>
        <v>0</v>
      </c>
      <c r="N1358" s="28"/>
      <c r="R1358" s="193"/>
      <c r="T1358" s="28"/>
      <c r="U1358" s="28"/>
      <c r="V1358" s="28"/>
      <c r="AA1358" s="193"/>
      <c r="AC1358" s="28"/>
      <c r="AD1358" s="28"/>
      <c r="AE1358" s="28"/>
      <c r="AJ1358" s="193"/>
      <c r="AL1358" s="28"/>
      <c r="AM1358" s="28"/>
      <c r="AN1358" s="28"/>
      <c r="AS1358" s="193"/>
      <c r="AU1358" s="28"/>
      <c r="AV1358" s="28"/>
      <c r="AW1358" s="28"/>
      <c r="BB1358" s="193"/>
      <c r="BD1358" s="28"/>
      <c r="BE1358" s="28"/>
      <c r="BF1358" s="28"/>
      <c r="BK1358" s="193"/>
      <c r="BM1358" s="28"/>
      <c r="BN1358" s="28"/>
      <c r="BO1358" s="28"/>
      <c r="BT1358" s="193"/>
      <c r="BV1358" s="28"/>
      <c r="BW1358" s="28"/>
      <c r="BX1358" s="28"/>
      <c r="CC1358" s="193"/>
      <c r="CE1358" s="28"/>
      <c r="CF1358" s="28"/>
      <c r="CG1358" s="28"/>
      <c r="CL1358" s="193"/>
      <c r="CN1358" s="28"/>
      <c r="CO1358" s="28"/>
      <c r="CP1358" s="28"/>
      <c r="CU1358" s="193"/>
      <c r="CW1358" s="28"/>
      <c r="CX1358" s="28"/>
      <c r="CY1358" s="28"/>
      <c r="DD1358" s="193"/>
      <c r="DF1358" s="28"/>
      <c r="DG1358" s="28"/>
      <c r="DH1358" s="28"/>
      <c r="DM1358" s="193"/>
      <c r="DO1358" s="28"/>
      <c r="DP1358" s="28"/>
      <c r="DQ1358" s="28"/>
      <c r="DV1358" s="193"/>
      <c r="DX1358" s="28"/>
      <c r="DY1358" s="28"/>
      <c r="DZ1358" s="28"/>
      <c r="EE1358" s="193"/>
      <c r="EG1358" s="28"/>
      <c r="EH1358" s="28"/>
      <c r="EI1358" s="28"/>
      <c r="EN1358" s="193"/>
      <c r="EP1358" s="28"/>
      <c r="EQ1358" s="28"/>
      <c r="ER1358" s="28"/>
      <c r="EW1358" s="193"/>
      <c r="EY1358" s="28"/>
      <c r="EZ1358" s="28"/>
      <c r="FA1358" s="28"/>
      <c r="FF1358" s="193"/>
      <c r="FH1358" s="28"/>
      <c r="FI1358" s="28"/>
      <c r="FJ1358" s="28"/>
      <c r="FO1358" s="193"/>
      <c r="FQ1358" s="28"/>
      <c r="FR1358" s="28"/>
      <c r="FS1358" s="28"/>
      <c r="FX1358" s="193"/>
      <c r="FZ1358" s="28"/>
      <c r="GA1358" s="28"/>
      <c r="GB1358" s="28"/>
      <c r="GG1358" s="193"/>
      <c r="GI1358" s="28"/>
      <c r="GJ1358" s="28"/>
      <c r="GK1358" s="28"/>
      <c r="GP1358" s="193"/>
      <c r="GR1358" s="28"/>
      <c r="GS1358" s="28"/>
      <c r="GT1358" s="28"/>
      <c r="GY1358" s="193"/>
      <c r="HA1358" s="28"/>
      <c r="HB1358" s="28"/>
      <c r="HC1358" s="28"/>
      <c r="HH1358" s="193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205" t="s">
        <v>2299</v>
      </c>
      <c r="B1359" s="28"/>
      <c r="C1359" s="378"/>
      <c r="D1359" s="376" t="s">
        <v>130</v>
      </c>
      <c r="E1359" s="50">
        <f>COUNTIF($A$712:$BAG$785,A1359)</f>
        <v>13</v>
      </c>
      <c r="F1359" s="279">
        <f>SUM(G1359:K1359)</f>
        <v>64</v>
      </c>
      <c r="H1359" s="402">
        <v>64</v>
      </c>
      <c r="I1359" s="402"/>
      <c r="N1359" s="28"/>
      <c r="R1359" s="193"/>
      <c r="T1359" s="28"/>
      <c r="U1359" s="28"/>
      <c r="V1359" s="28"/>
      <c r="AA1359" s="193"/>
      <c r="AC1359" s="28"/>
      <c r="AD1359" s="28"/>
      <c r="AE1359" s="28"/>
      <c r="AJ1359" s="193"/>
      <c r="AL1359" s="28"/>
      <c r="AM1359" s="28"/>
      <c r="AN1359" s="28"/>
      <c r="AS1359" s="193"/>
      <c r="AU1359" s="28"/>
      <c r="AV1359" s="28"/>
      <c r="AW1359" s="28"/>
      <c r="BB1359" s="193"/>
      <c r="BD1359" s="28"/>
      <c r="BE1359" s="28"/>
      <c r="BF1359" s="28"/>
      <c r="BK1359" s="193"/>
      <c r="BM1359" s="28"/>
      <c r="BN1359" s="28"/>
      <c r="BO1359" s="28"/>
      <c r="BT1359" s="193"/>
      <c r="BV1359" s="28"/>
      <c r="BW1359" s="28"/>
      <c r="BX1359" s="28"/>
      <c r="CC1359" s="193"/>
      <c r="CE1359" s="28"/>
      <c r="CF1359" s="28"/>
      <c r="CG1359" s="28"/>
      <c r="CL1359" s="193"/>
      <c r="CN1359" s="28"/>
      <c r="CO1359" s="28"/>
      <c r="CP1359" s="28"/>
      <c r="CU1359" s="193"/>
      <c r="CW1359" s="28"/>
      <c r="CX1359" s="28"/>
      <c r="CY1359" s="28"/>
      <c r="DD1359" s="193"/>
      <c r="DF1359" s="28"/>
      <c r="DG1359" s="28"/>
      <c r="DH1359" s="28"/>
      <c r="DM1359" s="193"/>
      <c r="DO1359" s="28"/>
      <c r="DP1359" s="28"/>
      <c r="DQ1359" s="28"/>
      <c r="DV1359" s="193"/>
      <c r="DX1359" s="28"/>
      <c r="DY1359" s="28"/>
      <c r="DZ1359" s="28"/>
      <c r="EE1359" s="193"/>
      <c r="EG1359" s="28"/>
      <c r="EH1359" s="28"/>
      <c r="EI1359" s="28"/>
      <c r="EN1359" s="193"/>
      <c r="EP1359" s="28"/>
      <c r="EQ1359" s="28"/>
      <c r="ER1359" s="28"/>
      <c r="EW1359" s="193"/>
      <c r="EY1359" s="28"/>
      <c r="EZ1359" s="28"/>
      <c r="FA1359" s="28"/>
      <c r="FF1359" s="193"/>
      <c r="FH1359" s="28"/>
      <c r="FI1359" s="28"/>
      <c r="FJ1359" s="28"/>
      <c r="FO1359" s="193"/>
      <c r="FQ1359" s="28"/>
      <c r="FR1359" s="28"/>
      <c r="FS1359" s="28"/>
      <c r="FX1359" s="193"/>
      <c r="FZ1359" s="28"/>
      <c r="GA1359" s="28"/>
      <c r="GB1359" s="28"/>
      <c r="GG1359" s="193"/>
      <c r="GI1359" s="28"/>
      <c r="GJ1359" s="28"/>
      <c r="GK1359" s="28"/>
      <c r="GP1359" s="193"/>
      <c r="GR1359" s="28"/>
      <c r="GS1359" s="28"/>
      <c r="GT1359" s="28"/>
      <c r="GY1359" s="193"/>
      <c r="HA1359" s="28"/>
      <c r="HB1359" s="28"/>
      <c r="HC1359" s="28"/>
      <c r="HH1359" s="193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205" t="s">
        <v>3064</v>
      </c>
      <c r="B1360" s="39"/>
      <c r="C1360" s="39"/>
      <c r="D1360" s="376" t="s">
        <v>129</v>
      </c>
      <c r="E1360" s="50">
        <f>COUNTIF($A$712:$BAG$785,A1360)</f>
        <v>0</v>
      </c>
      <c r="F1360" s="279">
        <f>SUM(G1360:K1360)</f>
        <v>0</v>
      </c>
      <c r="N1360" s="28"/>
      <c r="R1360" s="193"/>
      <c r="T1360" s="28"/>
      <c r="U1360" s="28"/>
      <c r="V1360" s="28"/>
      <c r="AA1360" s="193"/>
      <c r="AC1360" s="28"/>
      <c r="AD1360" s="28"/>
      <c r="AE1360" s="28"/>
      <c r="AJ1360" s="193"/>
      <c r="AL1360" s="28"/>
      <c r="AM1360" s="28"/>
      <c r="AN1360" s="28"/>
      <c r="AS1360" s="193"/>
      <c r="AU1360" s="28"/>
      <c r="AV1360" s="28"/>
      <c r="AW1360" s="28"/>
      <c r="BB1360" s="193"/>
      <c r="BD1360" s="28"/>
      <c r="BE1360" s="28"/>
      <c r="BF1360" s="28"/>
      <c r="BK1360" s="193"/>
      <c r="BM1360" s="28"/>
      <c r="BN1360" s="28"/>
      <c r="BO1360" s="28"/>
      <c r="BT1360" s="193"/>
      <c r="BV1360" s="28"/>
      <c r="BW1360" s="28"/>
      <c r="BX1360" s="28"/>
      <c r="CC1360" s="193"/>
      <c r="CE1360" s="28"/>
      <c r="CF1360" s="28"/>
      <c r="CG1360" s="28"/>
      <c r="CL1360" s="193"/>
      <c r="CN1360" s="28"/>
      <c r="CO1360" s="28"/>
      <c r="CP1360" s="28"/>
      <c r="CU1360" s="193"/>
      <c r="CW1360" s="28"/>
      <c r="CX1360" s="28"/>
      <c r="CY1360" s="28"/>
      <c r="DD1360" s="193"/>
      <c r="DF1360" s="28"/>
      <c r="DG1360" s="28"/>
      <c r="DH1360" s="28"/>
      <c r="DM1360" s="193"/>
      <c r="DO1360" s="28"/>
      <c r="DP1360" s="28"/>
      <c r="DQ1360" s="28"/>
      <c r="DV1360" s="193"/>
      <c r="DX1360" s="28"/>
      <c r="DY1360" s="28"/>
      <c r="DZ1360" s="28"/>
      <c r="EE1360" s="193"/>
      <c r="EG1360" s="28"/>
      <c r="EH1360" s="28"/>
      <c r="EI1360" s="28"/>
      <c r="EN1360" s="193"/>
      <c r="EP1360" s="28"/>
      <c r="EQ1360" s="28"/>
      <c r="ER1360" s="28"/>
      <c r="EW1360" s="193"/>
      <c r="EY1360" s="28"/>
      <c r="EZ1360" s="28"/>
      <c r="FA1360" s="28"/>
      <c r="FF1360" s="193"/>
      <c r="FH1360" s="28"/>
      <c r="FI1360" s="28"/>
      <c r="FJ1360" s="28"/>
      <c r="FO1360" s="193"/>
      <c r="FQ1360" s="28"/>
      <c r="FR1360" s="28"/>
      <c r="FS1360" s="28"/>
      <c r="FX1360" s="193"/>
      <c r="FZ1360" s="28"/>
      <c r="GA1360" s="28"/>
      <c r="GB1360" s="28"/>
      <c r="GG1360" s="193"/>
      <c r="GI1360" s="28"/>
      <c r="GJ1360" s="28"/>
      <c r="GK1360" s="28"/>
      <c r="GP1360" s="193"/>
      <c r="GR1360" s="28"/>
      <c r="GS1360" s="28"/>
      <c r="GT1360" s="28"/>
      <c r="GY1360" s="193"/>
      <c r="HA1360" s="28"/>
      <c r="HB1360" s="28"/>
      <c r="HC1360" s="28"/>
      <c r="HH1360" s="193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311" t="s">
        <v>933</v>
      </c>
      <c r="B1361" s="39"/>
      <c r="C1361" s="39"/>
      <c r="D1361" s="376" t="s">
        <v>129</v>
      </c>
      <c r="E1361" s="50">
        <f>COUNTIF($A$712:$BAG$785,A1361)</f>
        <v>1</v>
      </c>
      <c r="F1361" s="279">
        <f>SUM(G1361:K1361)</f>
        <v>0</v>
      </c>
      <c r="H1361" s="402"/>
      <c r="I1361" s="402"/>
      <c r="J1361" s="402"/>
      <c r="K1361" s="402"/>
      <c r="N1361" s="28"/>
      <c r="R1361" s="193"/>
      <c r="T1361" s="28"/>
      <c r="U1361" s="28"/>
      <c r="V1361" s="28"/>
      <c r="AA1361" s="193"/>
      <c r="AC1361" s="28"/>
      <c r="AD1361" s="28"/>
      <c r="AE1361" s="28"/>
      <c r="AJ1361" s="193"/>
      <c r="AL1361" s="28"/>
      <c r="AM1361" s="28"/>
      <c r="AN1361" s="28"/>
      <c r="AS1361" s="193"/>
      <c r="AU1361" s="28"/>
      <c r="AV1361" s="28"/>
      <c r="AW1361" s="28"/>
      <c r="BB1361" s="193"/>
      <c r="BD1361" s="28"/>
      <c r="BE1361" s="28"/>
      <c r="BF1361" s="28"/>
      <c r="BK1361" s="193"/>
      <c r="BM1361" s="28"/>
      <c r="BN1361" s="28"/>
      <c r="BO1361" s="28"/>
      <c r="BT1361" s="193"/>
      <c r="BV1361" s="28"/>
      <c r="BW1361" s="28"/>
      <c r="BX1361" s="28"/>
      <c r="CC1361" s="193"/>
      <c r="CE1361" s="28"/>
      <c r="CF1361" s="28"/>
      <c r="CG1361" s="28"/>
      <c r="CL1361" s="193"/>
      <c r="CN1361" s="28"/>
      <c r="CO1361" s="28"/>
      <c r="CP1361" s="28"/>
      <c r="CU1361" s="193"/>
      <c r="CW1361" s="28"/>
      <c r="CX1361" s="28"/>
      <c r="CY1361" s="28"/>
      <c r="DD1361" s="193"/>
      <c r="DF1361" s="28"/>
      <c r="DG1361" s="28"/>
      <c r="DH1361" s="28"/>
      <c r="DM1361" s="193"/>
      <c r="DO1361" s="28"/>
      <c r="DP1361" s="28"/>
      <c r="DQ1361" s="28"/>
      <c r="DV1361" s="193"/>
      <c r="DX1361" s="28"/>
      <c r="DY1361" s="28"/>
      <c r="DZ1361" s="28"/>
      <c r="EE1361" s="193"/>
      <c r="EG1361" s="28"/>
      <c r="EH1361" s="28"/>
      <c r="EI1361" s="28"/>
      <c r="EN1361" s="193"/>
      <c r="EP1361" s="28"/>
      <c r="EQ1361" s="28"/>
      <c r="ER1361" s="28"/>
      <c r="EW1361" s="193"/>
      <c r="EY1361" s="28"/>
      <c r="EZ1361" s="28"/>
      <c r="FA1361" s="28"/>
      <c r="FF1361" s="193"/>
      <c r="FH1361" s="28"/>
      <c r="FI1361" s="28"/>
      <c r="FJ1361" s="28"/>
      <c r="FO1361" s="193"/>
      <c r="FQ1361" s="28"/>
      <c r="FR1361" s="28"/>
      <c r="FS1361" s="28"/>
      <c r="FX1361" s="193"/>
      <c r="FZ1361" s="28"/>
      <c r="GA1361" s="28"/>
      <c r="GB1361" s="28"/>
      <c r="GG1361" s="193"/>
      <c r="GI1361" s="28"/>
      <c r="GJ1361" s="28"/>
      <c r="GK1361" s="28"/>
      <c r="GP1361" s="193"/>
      <c r="GR1361" s="28"/>
      <c r="GS1361" s="28"/>
      <c r="GT1361" s="28"/>
      <c r="GY1361" s="193"/>
      <c r="HA1361" s="28"/>
      <c r="HB1361" s="28"/>
      <c r="HC1361" s="28"/>
      <c r="HH1361" s="193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11" t="s">
        <v>1627</v>
      </c>
      <c r="B1362" s="39"/>
      <c r="C1362" s="39"/>
      <c r="D1362" s="376" t="s">
        <v>129</v>
      </c>
      <c r="E1362" s="50">
        <f>COUNTIF($A$712:$BAG$785,A1362)</f>
        <v>0</v>
      </c>
      <c r="F1362" s="279">
        <f>SUM(G1362:K1362)</f>
        <v>0</v>
      </c>
      <c r="H1362" s="402"/>
      <c r="I1362" s="402"/>
      <c r="J1362" s="402"/>
      <c r="K1362" s="402"/>
      <c r="N1362" s="28"/>
      <c r="R1362" s="193"/>
      <c r="T1362" s="28"/>
      <c r="U1362" s="28"/>
      <c r="V1362" s="28"/>
      <c r="AA1362" s="193"/>
      <c r="AC1362" s="28"/>
      <c r="AD1362" s="28"/>
      <c r="AE1362" s="28"/>
      <c r="AJ1362" s="193"/>
      <c r="AL1362" s="28"/>
      <c r="AM1362" s="28"/>
      <c r="AN1362" s="28"/>
      <c r="AS1362" s="193"/>
      <c r="AU1362" s="28"/>
      <c r="AV1362" s="28"/>
      <c r="AW1362" s="28"/>
      <c r="BB1362" s="193"/>
      <c r="BD1362" s="28"/>
      <c r="BE1362" s="28"/>
      <c r="BF1362" s="28"/>
      <c r="BK1362" s="193"/>
      <c r="BM1362" s="28"/>
      <c r="BN1362" s="28"/>
      <c r="BO1362" s="28"/>
      <c r="BT1362" s="193"/>
      <c r="BV1362" s="28"/>
      <c r="BW1362" s="28"/>
      <c r="BX1362" s="28"/>
      <c r="CC1362" s="193"/>
      <c r="CE1362" s="28"/>
      <c r="CF1362" s="28"/>
      <c r="CG1362" s="28"/>
      <c r="CL1362" s="193"/>
      <c r="CN1362" s="28"/>
      <c r="CO1362" s="28"/>
      <c r="CP1362" s="28"/>
      <c r="CU1362" s="193"/>
      <c r="CW1362" s="28"/>
      <c r="CX1362" s="28"/>
      <c r="CY1362" s="28"/>
      <c r="DD1362" s="193"/>
      <c r="DF1362" s="28"/>
      <c r="DG1362" s="28"/>
      <c r="DH1362" s="28"/>
      <c r="DM1362" s="193"/>
      <c r="DO1362" s="28"/>
      <c r="DP1362" s="28"/>
      <c r="DQ1362" s="28"/>
      <c r="DV1362" s="193"/>
      <c r="DX1362" s="28"/>
      <c r="DY1362" s="28"/>
      <c r="DZ1362" s="28"/>
      <c r="EE1362" s="193"/>
      <c r="EG1362" s="28"/>
      <c r="EH1362" s="28"/>
      <c r="EI1362" s="28"/>
      <c r="EN1362" s="193"/>
      <c r="EP1362" s="28"/>
      <c r="EQ1362" s="28"/>
      <c r="ER1362" s="28"/>
      <c r="EW1362" s="193"/>
      <c r="EY1362" s="28"/>
      <c r="EZ1362" s="28"/>
      <c r="FA1362" s="28"/>
      <c r="FF1362" s="193"/>
      <c r="FH1362" s="28"/>
      <c r="FI1362" s="28"/>
      <c r="FJ1362" s="28"/>
      <c r="FO1362" s="193"/>
      <c r="FQ1362" s="28"/>
      <c r="FR1362" s="28"/>
      <c r="FS1362" s="28"/>
      <c r="FX1362" s="193"/>
      <c r="FZ1362" s="28"/>
      <c r="GA1362" s="28"/>
      <c r="GB1362" s="28"/>
      <c r="GG1362" s="193"/>
      <c r="GI1362" s="28"/>
      <c r="GJ1362" s="28"/>
      <c r="GK1362" s="28"/>
      <c r="GP1362" s="193"/>
      <c r="GR1362" s="28"/>
      <c r="GS1362" s="28"/>
      <c r="GT1362" s="28"/>
      <c r="GY1362" s="193"/>
      <c r="HA1362" s="28"/>
      <c r="HB1362" s="28"/>
      <c r="HC1362" s="28"/>
      <c r="HH1362" s="193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">
      <c r="A1363" s="311" t="s">
        <v>631</v>
      </c>
      <c r="B1363" s="378"/>
      <c r="C1363" s="378"/>
      <c r="D1363" s="376" t="s">
        <v>130</v>
      </c>
      <c r="E1363" s="50">
        <f>COUNTIF($A$712:$BAG$785,A1363)</f>
        <v>4</v>
      </c>
      <c r="F1363" s="279">
        <f>SUM(G1363:K1363)</f>
        <v>0</v>
      </c>
      <c r="H1363" s="402"/>
      <c r="I1363" s="402"/>
      <c r="K1363" s="456"/>
      <c r="N1363" s="28"/>
      <c r="R1363" s="193"/>
      <c r="T1363" s="28"/>
      <c r="U1363" s="28"/>
      <c r="V1363" s="28"/>
      <c r="AA1363" s="193"/>
      <c r="AC1363" s="28"/>
      <c r="AD1363" s="28"/>
      <c r="AE1363" s="28"/>
      <c r="AJ1363" s="193"/>
      <c r="AL1363" s="28"/>
      <c r="AM1363" s="28"/>
      <c r="AN1363" s="28"/>
      <c r="AS1363" s="193"/>
      <c r="AU1363" s="28"/>
      <c r="AV1363" s="28"/>
      <c r="AW1363" s="28"/>
      <c r="BB1363" s="193"/>
      <c r="BD1363" s="28"/>
      <c r="BE1363" s="28"/>
      <c r="BF1363" s="28"/>
      <c r="BK1363" s="193"/>
      <c r="BM1363" s="28"/>
      <c r="BN1363" s="28"/>
      <c r="BO1363" s="28"/>
      <c r="BT1363" s="193"/>
      <c r="BV1363" s="28"/>
      <c r="BW1363" s="28"/>
      <c r="BX1363" s="28"/>
      <c r="CC1363" s="193"/>
      <c r="CE1363" s="28"/>
      <c r="CF1363" s="28"/>
      <c r="CG1363" s="28"/>
      <c r="CL1363" s="193"/>
      <c r="CN1363" s="28"/>
      <c r="CO1363" s="28"/>
      <c r="CP1363" s="28"/>
      <c r="CU1363" s="193"/>
      <c r="CW1363" s="28"/>
      <c r="CX1363" s="28"/>
      <c r="CY1363" s="28"/>
      <c r="DD1363" s="193"/>
      <c r="DF1363" s="28"/>
      <c r="DG1363" s="28"/>
      <c r="DH1363" s="28"/>
      <c r="DM1363" s="193"/>
      <c r="DO1363" s="28"/>
      <c r="DP1363" s="28"/>
      <c r="DQ1363" s="28"/>
      <c r="DV1363" s="193"/>
      <c r="DX1363" s="28"/>
      <c r="DY1363" s="28"/>
      <c r="DZ1363" s="28"/>
      <c r="EE1363" s="193"/>
      <c r="EG1363" s="28"/>
      <c r="EH1363" s="28"/>
      <c r="EI1363" s="28"/>
      <c r="EN1363" s="193"/>
      <c r="EP1363" s="28"/>
      <c r="EQ1363" s="28"/>
      <c r="ER1363" s="28"/>
      <c r="EW1363" s="193"/>
      <c r="EY1363" s="28"/>
      <c r="EZ1363" s="28"/>
      <c r="FA1363" s="28"/>
      <c r="FF1363" s="193"/>
      <c r="FH1363" s="28"/>
      <c r="FI1363" s="28"/>
      <c r="FJ1363" s="28"/>
      <c r="FO1363" s="193"/>
      <c r="FQ1363" s="28"/>
      <c r="FR1363" s="28"/>
      <c r="FS1363" s="28"/>
      <c r="FX1363" s="193"/>
      <c r="FZ1363" s="28"/>
      <c r="GA1363" s="28"/>
      <c r="GB1363" s="28"/>
      <c r="GG1363" s="193"/>
      <c r="GI1363" s="28"/>
      <c r="GJ1363" s="28"/>
      <c r="GK1363" s="28"/>
      <c r="GP1363" s="193"/>
      <c r="GR1363" s="28"/>
      <c r="GS1363" s="28"/>
      <c r="GT1363" s="28"/>
      <c r="GY1363" s="193"/>
      <c r="HA1363" s="28"/>
      <c r="HB1363" s="28"/>
      <c r="HC1363" s="28"/>
      <c r="HH1363" s="193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205" t="s">
        <v>3030</v>
      </c>
      <c r="B1364" s="39"/>
      <c r="C1364" s="39"/>
      <c r="D1364" s="376" t="s">
        <v>129</v>
      </c>
      <c r="E1364" s="50">
        <f>COUNTIF($A$712:$BAG$785,A1364)</f>
        <v>0</v>
      </c>
      <c r="F1364" s="279">
        <f>SUM(G1364:K1364)</f>
        <v>0</v>
      </c>
      <c r="J1364" s="402"/>
      <c r="K1364" s="402"/>
      <c r="N1364" s="28"/>
      <c r="R1364" s="193"/>
      <c r="T1364" s="28"/>
      <c r="U1364" s="28"/>
      <c r="V1364" s="28"/>
      <c r="AA1364" s="193"/>
      <c r="AC1364" s="28"/>
      <c r="AD1364" s="28"/>
      <c r="AE1364" s="28"/>
      <c r="AJ1364" s="193"/>
      <c r="AL1364" s="28"/>
      <c r="AM1364" s="28"/>
      <c r="AN1364" s="28"/>
      <c r="AS1364" s="193"/>
      <c r="AU1364" s="28"/>
      <c r="AV1364" s="28"/>
      <c r="AW1364" s="28"/>
      <c r="BB1364" s="193"/>
      <c r="BD1364" s="28"/>
      <c r="BE1364" s="28"/>
      <c r="BF1364" s="28"/>
      <c r="BK1364" s="193"/>
      <c r="BM1364" s="28"/>
      <c r="BN1364" s="28"/>
      <c r="BO1364" s="28"/>
      <c r="BT1364" s="193"/>
      <c r="BV1364" s="28"/>
      <c r="BW1364" s="28"/>
      <c r="BX1364" s="28"/>
      <c r="CC1364" s="193"/>
      <c r="CE1364" s="28"/>
      <c r="CF1364" s="28"/>
      <c r="CG1364" s="28"/>
      <c r="CL1364" s="193"/>
      <c r="CN1364" s="28"/>
      <c r="CO1364" s="28"/>
      <c r="CP1364" s="28"/>
      <c r="CU1364" s="193"/>
      <c r="CW1364" s="28"/>
      <c r="CX1364" s="28"/>
      <c r="CY1364" s="28"/>
      <c r="DD1364" s="193"/>
      <c r="DF1364" s="28"/>
      <c r="DG1364" s="28"/>
      <c r="DH1364" s="28"/>
      <c r="DM1364" s="193"/>
      <c r="DO1364" s="28"/>
      <c r="DP1364" s="28"/>
      <c r="DQ1364" s="28"/>
      <c r="DV1364" s="193"/>
      <c r="DX1364" s="28"/>
      <c r="DY1364" s="28"/>
      <c r="DZ1364" s="28"/>
      <c r="EE1364" s="193"/>
      <c r="EG1364" s="28"/>
      <c r="EH1364" s="28"/>
      <c r="EI1364" s="28"/>
      <c r="EN1364" s="193"/>
      <c r="EP1364" s="28"/>
      <c r="EQ1364" s="28"/>
      <c r="ER1364" s="28"/>
      <c r="EW1364" s="193"/>
      <c r="EY1364" s="28"/>
      <c r="EZ1364" s="28"/>
      <c r="FA1364" s="28"/>
      <c r="FF1364" s="193"/>
      <c r="FH1364" s="28"/>
      <c r="FI1364" s="28"/>
      <c r="FJ1364" s="28"/>
      <c r="FO1364" s="193"/>
      <c r="FQ1364" s="28"/>
      <c r="FR1364" s="28"/>
      <c r="FS1364" s="28"/>
      <c r="FX1364" s="193"/>
      <c r="FZ1364" s="28"/>
      <c r="GA1364" s="28"/>
      <c r="GB1364" s="28"/>
      <c r="GG1364" s="193"/>
      <c r="GI1364" s="28"/>
      <c r="GJ1364" s="28"/>
      <c r="GK1364" s="28"/>
      <c r="GP1364" s="193"/>
      <c r="GR1364" s="28"/>
      <c r="GS1364" s="28"/>
      <c r="GT1364" s="28"/>
      <c r="GY1364" s="193"/>
      <c r="HA1364" s="28"/>
      <c r="HB1364" s="28"/>
      <c r="HC1364" s="28"/>
      <c r="HH1364" s="193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205" t="s">
        <v>3170</v>
      </c>
      <c r="B1365" s="28"/>
      <c r="C1365" s="28"/>
      <c r="D1365" s="376" t="s">
        <v>129</v>
      </c>
      <c r="E1365" s="50">
        <f>COUNTIF($A$712:$BAG$785,A1365)</f>
        <v>0</v>
      </c>
      <c r="F1365" s="279">
        <f>SUM(G1365:K1365)</f>
        <v>0</v>
      </c>
      <c r="H1365" s="402"/>
      <c r="I1365" s="402"/>
      <c r="J1365" s="402"/>
      <c r="K1365" s="402"/>
      <c r="N1365" s="28"/>
      <c r="R1365" s="193"/>
      <c r="T1365" s="28"/>
      <c r="U1365" s="28"/>
      <c r="V1365" s="28"/>
      <c r="AA1365" s="193"/>
      <c r="AC1365" s="28"/>
      <c r="AD1365" s="28"/>
      <c r="AE1365" s="28"/>
      <c r="AJ1365" s="193"/>
      <c r="AL1365" s="28"/>
      <c r="AM1365" s="28"/>
      <c r="AN1365" s="28"/>
      <c r="AS1365" s="193"/>
      <c r="AU1365" s="28"/>
      <c r="AV1365" s="28"/>
      <c r="AW1365" s="28"/>
      <c r="BB1365" s="193"/>
      <c r="BD1365" s="28"/>
      <c r="BE1365" s="28"/>
      <c r="BF1365" s="28"/>
      <c r="BK1365" s="193"/>
      <c r="BM1365" s="28"/>
      <c r="BN1365" s="28"/>
      <c r="BO1365" s="28"/>
      <c r="BT1365" s="193"/>
      <c r="BV1365" s="28"/>
      <c r="BW1365" s="28"/>
      <c r="BX1365" s="28"/>
      <c r="CC1365" s="193"/>
      <c r="CE1365" s="28"/>
      <c r="CF1365" s="28"/>
      <c r="CG1365" s="28"/>
      <c r="CL1365" s="193"/>
      <c r="CN1365" s="28"/>
      <c r="CO1365" s="28"/>
      <c r="CP1365" s="28"/>
      <c r="CU1365" s="193"/>
      <c r="CW1365" s="28"/>
      <c r="CX1365" s="28"/>
      <c r="CY1365" s="28"/>
      <c r="DD1365" s="193"/>
      <c r="DF1365" s="28"/>
      <c r="DG1365" s="28"/>
      <c r="DH1365" s="28"/>
      <c r="DM1365" s="193"/>
      <c r="DO1365" s="28"/>
      <c r="DP1365" s="28"/>
      <c r="DQ1365" s="28"/>
      <c r="DV1365" s="193"/>
      <c r="DX1365" s="28"/>
      <c r="DY1365" s="28"/>
      <c r="DZ1365" s="28"/>
      <c r="EE1365" s="193"/>
      <c r="EG1365" s="28"/>
      <c r="EH1365" s="28"/>
      <c r="EI1365" s="28"/>
      <c r="EN1365" s="193"/>
      <c r="EP1365" s="28"/>
      <c r="EQ1365" s="28"/>
      <c r="ER1365" s="28"/>
      <c r="EW1365" s="193"/>
      <c r="EY1365" s="28"/>
      <c r="EZ1365" s="28"/>
      <c r="FA1365" s="28"/>
      <c r="FF1365" s="193"/>
      <c r="FH1365" s="28"/>
      <c r="FI1365" s="28"/>
      <c r="FJ1365" s="28"/>
      <c r="FO1365" s="193"/>
      <c r="FQ1365" s="28"/>
      <c r="FR1365" s="28"/>
      <c r="FS1365" s="28"/>
      <c r="FX1365" s="193"/>
      <c r="FZ1365" s="28"/>
      <c r="GA1365" s="28"/>
      <c r="GB1365" s="28"/>
      <c r="GG1365" s="193"/>
      <c r="GI1365" s="28"/>
      <c r="GJ1365" s="28"/>
      <c r="GK1365" s="28"/>
      <c r="GP1365" s="193"/>
      <c r="GR1365" s="28"/>
      <c r="GS1365" s="28"/>
      <c r="GT1365" s="28"/>
      <c r="GY1365" s="193"/>
      <c r="HA1365" s="28"/>
      <c r="HB1365" s="28"/>
      <c r="HC1365" s="28"/>
      <c r="HH1365" s="193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205" t="s">
        <v>3100</v>
      </c>
      <c r="B1366" s="28"/>
      <c r="C1366" s="28"/>
      <c r="D1366" s="376" t="s">
        <v>129</v>
      </c>
      <c r="E1366" s="50">
        <f>COUNTIF($A$712:$BAG$785,A1366)</f>
        <v>0</v>
      </c>
      <c r="F1366" s="279">
        <f>SUM(G1366:K1366)</f>
        <v>0</v>
      </c>
      <c r="H1366" s="402"/>
      <c r="J1366" s="402"/>
      <c r="K1366" s="402"/>
      <c r="N1366" s="28"/>
      <c r="R1366" s="193"/>
      <c r="T1366" s="28"/>
      <c r="U1366" s="28"/>
      <c r="V1366" s="28"/>
      <c r="AA1366" s="193"/>
      <c r="AC1366" s="28"/>
      <c r="AD1366" s="28"/>
      <c r="AE1366" s="28"/>
      <c r="AJ1366" s="193"/>
      <c r="AL1366" s="28"/>
      <c r="AM1366" s="28"/>
      <c r="AN1366" s="28"/>
      <c r="AS1366" s="193"/>
      <c r="AU1366" s="28"/>
      <c r="AV1366" s="28"/>
      <c r="AW1366" s="28"/>
      <c r="BB1366" s="193"/>
      <c r="BD1366" s="28"/>
      <c r="BE1366" s="28"/>
      <c r="BF1366" s="28"/>
      <c r="BK1366" s="193"/>
      <c r="BM1366" s="28"/>
      <c r="BN1366" s="28"/>
      <c r="BO1366" s="28"/>
      <c r="BT1366" s="193"/>
      <c r="BV1366" s="28"/>
      <c r="BW1366" s="28"/>
      <c r="BX1366" s="28"/>
      <c r="CC1366" s="193"/>
      <c r="CE1366" s="28"/>
      <c r="CF1366" s="28"/>
      <c r="CG1366" s="28"/>
      <c r="CL1366" s="193"/>
      <c r="CN1366" s="28"/>
      <c r="CO1366" s="28"/>
      <c r="CP1366" s="28"/>
      <c r="CU1366" s="193"/>
      <c r="CW1366" s="28"/>
      <c r="CX1366" s="28"/>
      <c r="CY1366" s="28"/>
      <c r="DD1366" s="193"/>
      <c r="DF1366" s="28"/>
      <c r="DG1366" s="28"/>
      <c r="DH1366" s="28"/>
      <c r="DM1366" s="193"/>
      <c r="DO1366" s="28"/>
      <c r="DP1366" s="28"/>
      <c r="DQ1366" s="28"/>
      <c r="DV1366" s="193"/>
      <c r="DX1366" s="28"/>
      <c r="DY1366" s="28"/>
      <c r="DZ1366" s="28"/>
      <c r="EE1366" s="193"/>
      <c r="EG1366" s="28"/>
      <c r="EH1366" s="28"/>
      <c r="EI1366" s="28"/>
      <c r="EN1366" s="193"/>
      <c r="EP1366" s="28"/>
      <c r="EQ1366" s="28"/>
      <c r="ER1366" s="28"/>
      <c r="EW1366" s="193"/>
      <c r="EY1366" s="28"/>
      <c r="EZ1366" s="28"/>
      <c r="FA1366" s="28"/>
      <c r="FF1366" s="193"/>
      <c r="FH1366" s="28"/>
      <c r="FI1366" s="28"/>
      <c r="FJ1366" s="28"/>
      <c r="FO1366" s="193"/>
      <c r="FQ1366" s="28"/>
      <c r="FR1366" s="28"/>
      <c r="FS1366" s="28"/>
      <c r="FX1366" s="193"/>
      <c r="FZ1366" s="28"/>
      <c r="GA1366" s="28"/>
      <c r="GB1366" s="28"/>
      <c r="GG1366" s="193"/>
      <c r="GI1366" s="28"/>
      <c r="GJ1366" s="28"/>
      <c r="GK1366" s="28"/>
      <c r="GP1366" s="193"/>
      <c r="GR1366" s="28"/>
      <c r="GS1366" s="28"/>
      <c r="GT1366" s="28"/>
      <c r="GY1366" s="193"/>
      <c r="HA1366" s="28"/>
      <c r="HB1366" s="28"/>
      <c r="HC1366" s="28"/>
      <c r="HH1366" s="193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5" t="s">
        <v>3012</v>
      </c>
      <c r="B1367" s="39"/>
      <c r="C1367" s="39"/>
      <c r="D1367" s="376" t="s">
        <v>132</v>
      </c>
      <c r="E1367" s="50">
        <f>COUNTIF($A$712:$BAG$785,A1367)</f>
        <v>8</v>
      </c>
      <c r="F1367" s="279">
        <f>SUM(G1367:K1367)</f>
        <v>0</v>
      </c>
      <c r="N1367" s="28"/>
      <c r="R1367" s="193"/>
      <c r="T1367" s="28"/>
      <c r="U1367" s="28"/>
      <c r="V1367" s="28"/>
      <c r="AA1367" s="193"/>
      <c r="AC1367" s="28"/>
      <c r="AD1367" s="28"/>
      <c r="AE1367" s="28"/>
      <c r="AJ1367" s="193"/>
      <c r="AL1367" s="28"/>
      <c r="AM1367" s="28"/>
      <c r="AN1367" s="28"/>
      <c r="AS1367" s="193"/>
      <c r="AU1367" s="28"/>
      <c r="AV1367" s="28"/>
      <c r="AW1367" s="28"/>
      <c r="BB1367" s="193"/>
      <c r="BD1367" s="28"/>
      <c r="BE1367" s="28"/>
      <c r="BF1367" s="28"/>
      <c r="BK1367" s="193"/>
      <c r="BM1367" s="28"/>
      <c r="BN1367" s="28"/>
      <c r="BO1367" s="28"/>
      <c r="BT1367" s="193"/>
      <c r="BV1367" s="28"/>
      <c r="BW1367" s="28"/>
      <c r="BX1367" s="28"/>
      <c r="CC1367" s="193"/>
      <c r="CE1367" s="28"/>
      <c r="CF1367" s="28"/>
      <c r="CG1367" s="28"/>
      <c r="CL1367" s="193"/>
      <c r="CN1367" s="28"/>
      <c r="CO1367" s="28"/>
      <c r="CP1367" s="28"/>
      <c r="CU1367" s="193"/>
      <c r="CW1367" s="28"/>
      <c r="CX1367" s="28"/>
      <c r="CY1367" s="28"/>
      <c r="DD1367" s="193"/>
      <c r="DF1367" s="28"/>
      <c r="DG1367" s="28"/>
      <c r="DH1367" s="28"/>
      <c r="DM1367" s="193"/>
      <c r="DO1367" s="28"/>
      <c r="DP1367" s="28"/>
      <c r="DQ1367" s="28"/>
      <c r="DV1367" s="193"/>
      <c r="DX1367" s="28"/>
      <c r="DY1367" s="28"/>
      <c r="DZ1367" s="28"/>
      <c r="EE1367" s="193"/>
      <c r="EG1367" s="28"/>
      <c r="EH1367" s="28"/>
      <c r="EI1367" s="28"/>
      <c r="EN1367" s="193"/>
      <c r="EP1367" s="28"/>
      <c r="EQ1367" s="28"/>
      <c r="ER1367" s="28"/>
      <c r="EW1367" s="193"/>
      <c r="EY1367" s="28"/>
      <c r="EZ1367" s="28"/>
      <c r="FA1367" s="28"/>
      <c r="FF1367" s="193"/>
      <c r="FH1367" s="28"/>
      <c r="FI1367" s="28"/>
      <c r="FJ1367" s="28"/>
      <c r="FO1367" s="193"/>
      <c r="FQ1367" s="28"/>
      <c r="FR1367" s="28"/>
      <c r="FS1367" s="28"/>
      <c r="FX1367" s="193"/>
      <c r="FZ1367" s="28"/>
      <c r="GA1367" s="28"/>
      <c r="GB1367" s="28"/>
      <c r="GG1367" s="193"/>
      <c r="GI1367" s="28"/>
      <c r="GJ1367" s="28"/>
      <c r="GK1367" s="28"/>
      <c r="GP1367" s="193"/>
      <c r="GR1367" s="28"/>
      <c r="GS1367" s="28"/>
      <c r="GT1367" s="28"/>
      <c r="GY1367" s="193"/>
      <c r="HA1367" s="28"/>
      <c r="HB1367" s="28"/>
      <c r="HC1367" s="28"/>
      <c r="HH1367" s="193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11" t="s">
        <v>897</v>
      </c>
      <c r="B1368" s="39"/>
      <c r="C1368" s="39"/>
      <c r="D1368" s="376" t="s">
        <v>129</v>
      </c>
      <c r="E1368" s="50">
        <f>COUNTIF($A$712:$BAG$785,A1368)</f>
        <v>0</v>
      </c>
      <c r="F1368" s="279">
        <f>SUM(G1368:K1368)</f>
        <v>0</v>
      </c>
      <c r="H1368" s="402"/>
      <c r="I1368" s="402"/>
      <c r="N1368" s="28"/>
      <c r="R1368" s="193"/>
      <c r="T1368" s="28"/>
      <c r="U1368" s="28"/>
      <c r="V1368" s="28"/>
      <c r="AA1368" s="193"/>
      <c r="AC1368" s="28"/>
      <c r="AD1368" s="28"/>
      <c r="AE1368" s="28"/>
      <c r="AJ1368" s="193"/>
      <c r="AL1368" s="28"/>
      <c r="AM1368" s="28"/>
      <c r="AN1368" s="28"/>
      <c r="AS1368" s="193"/>
      <c r="AU1368" s="28"/>
      <c r="AV1368" s="28"/>
      <c r="AW1368" s="28"/>
      <c r="BB1368" s="193"/>
      <c r="BD1368" s="28"/>
      <c r="BE1368" s="28"/>
      <c r="BF1368" s="28"/>
      <c r="BK1368" s="193"/>
      <c r="BM1368" s="28"/>
      <c r="BN1368" s="28"/>
      <c r="BO1368" s="28"/>
      <c r="BT1368" s="193"/>
      <c r="BV1368" s="28"/>
      <c r="BW1368" s="28"/>
      <c r="BX1368" s="28"/>
      <c r="CC1368" s="193"/>
      <c r="CE1368" s="28"/>
      <c r="CF1368" s="28"/>
      <c r="CG1368" s="28"/>
      <c r="CL1368" s="193"/>
      <c r="CN1368" s="28"/>
      <c r="CO1368" s="28"/>
      <c r="CP1368" s="28"/>
      <c r="CU1368" s="193"/>
      <c r="CW1368" s="28"/>
      <c r="CX1368" s="28"/>
      <c r="CY1368" s="28"/>
      <c r="DD1368" s="193"/>
      <c r="DF1368" s="28"/>
      <c r="DG1368" s="28"/>
      <c r="DH1368" s="28"/>
      <c r="DM1368" s="193"/>
      <c r="DO1368" s="28"/>
      <c r="DP1368" s="28"/>
      <c r="DQ1368" s="28"/>
      <c r="DV1368" s="193"/>
      <c r="DX1368" s="28"/>
      <c r="DY1368" s="28"/>
      <c r="DZ1368" s="28"/>
      <c r="EE1368" s="193"/>
      <c r="EG1368" s="28"/>
      <c r="EH1368" s="28"/>
      <c r="EI1368" s="28"/>
      <c r="EN1368" s="193"/>
      <c r="EP1368" s="28"/>
      <c r="EQ1368" s="28"/>
      <c r="ER1368" s="28"/>
      <c r="EW1368" s="193"/>
      <c r="EY1368" s="28"/>
      <c r="EZ1368" s="28"/>
      <c r="FA1368" s="28"/>
      <c r="FF1368" s="193"/>
      <c r="FH1368" s="28"/>
      <c r="FI1368" s="28"/>
      <c r="FJ1368" s="28"/>
      <c r="FO1368" s="193"/>
      <c r="FQ1368" s="28"/>
      <c r="FR1368" s="28"/>
      <c r="FS1368" s="28"/>
      <c r="FX1368" s="193"/>
      <c r="FZ1368" s="28"/>
      <c r="GA1368" s="28"/>
      <c r="GB1368" s="28"/>
      <c r="GG1368" s="193"/>
      <c r="GI1368" s="28"/>
      <c r="GJ1368" s="28"/>
      <c r="GK1368" s="28"/>
      <c r="GP1368" s="193"/>
      <c r="GR1368" s="28"/>
      <c r="GS1368" s="28"/>
      <c r="GT1368" s="28"/>
      <c r="GY1368" s="193"/>
      <c r="HA1368" s="28"/>
      <c r="HB1368" s="28"/>
      <c r="HC1368" s="28"/>
      <c r="HH1368" s="193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11" t="s">
        <v>814</v>
      </c>
      <c r="B1369" s="28"/>
      <c r="C1369" s="28"/>
      <c r="D1369" s="376" t="s">
        <v>129</v>
      </c>
      <c r="E1369" s="50">
        <f>COUNTIF($A$712:$BAG$785,A1369)</f>
        <v>0</v>
      </c>
      <c r="F1369" s="279">
        <f>SUM(G1369:K1369)</f>
        <v>0</v>
      </c>
      <c r="H1369" s="402"/>
      <c r="I1369" s="402"/>
      <c r="N1369" s="28"/>
      <c r="R1369" s="193"/>
      <c r="T1369" s="28"/>
      <c r="U1369" s="28"/>
      <c r="V1369" s="28"/>
      <c r="AA1369" s="193"/>
      <c r="AC1369" s="28"/>
      <c r="AD1369" s="28"/>
      <c r="AE1369" s="28"/>
      <c r="AJ1369" s="193"/>
      <c r="AL1369" s="28"/>
      <c r="AM1369" s="28"/>
      <c r="AN1369" s="28"/>
      <c r="AS1369" s="193"/>
      <c r="AU1369" s="28"/>
      <c r="AV1369" s="28"/>
      <c r="AW1369" s="28"/>
      <c r="BB1369" s="193"/>
      <c r="BD1369" s="28"/>
      <c r="BE1369" s="28"/>
      <c r="BF1369" s="28"/>
      <c r="BK1369" s="193"/>
      <c r="BM1369" s="28"/>
      <c r="BN1369" s="28"/>
      <c r="BO1369" s="28"/>
      <c r="BT1369" s="193"/>
      <c r="BV1369" s="28"/>
      <c r="BW1369" s="28"/>
      <c r="BX1369" s="28"/>
      <c r="CC1369" s="193"/>
      <c r="CE1369" s="28"/>
      <c r="CF1369" s="28"/>
      <c r="CG1369" s="28"/>
      <c r="CL1369" s="193"/>
      <c r="CN1369" s="28"/>
      <c r="CO1369" s="28"/>
      <c r="CP1369" s="28"/>
      <c r="CU1369" s="193"/>
      <c r="CW1369" s="28"/>
      <c r="CX1369" s="28"/>
      <c r="CY1369" s="28"/>
      <c r="DD1369" s="193"/>
      <c r="DF1369" s="28"/>
      <c r="DG1369" s="28"/>
      <c r="DH1369" s="28"/>
      <c r="DM1369" s="193"/>
      <c r="DO1369" s="28"/>
      <c r="DP1369" s="28"/>
      <c r="DQ1369" s="28"/>
      <c r="DV1369" s="193"/>
      <c r="DX1369" s="28"/>
      <c r="DY1369" s="28"/>
      <c r="DZ1369" s="28"/>
      <c r="EE1369" s="193"/>
      <c r="EG1369" s="28"/>
      <c r="EH1369" s="28"/>
      <c r="EI1369" s="28"/>
      <c r="EN1369" s="193"/>
      <c r="EP1369" s="28"/>
      <c r="EQ1369" s="28"/>
      <c r="ER1369" s="28"/>
      <c r="EW1369" s="193"/>
      <c r="EY1369" s="28"/>
      <c r="EZ1369" s="28"/>
      <c r="FA1369" s="28"/>
      <c r="FF1369" s="193"/>
      <c r="FH1369" s="28"/>
      <c r="FI1369" s="28"/>
      <c r="FJ1369" s="28"/>
      <c r="FO1369" s="193"/>
      <c r="FQ1369" s="28"/>
      <c r="FR1369" s="28"/>
      <c r="FS1369" s="28"/>
      <c r="FX1369" s="193"/>
      <c r="FZ1369" s="28"/>
      <c r="GA1369" s="28"/>
      <c r="GB1369" s="28"/>
      <c r="GG1369" s="193"/>
      <c r="GI1369" s="28"/>
      <c r="GJ1369" s="28"/>
      <c r="GK1369" s="28"/>
      <c r="GP1369" s="193"/>
      <c r="GR1369" s="28"/>
      <c r="GS1369" s="28"/>
      <c r="GT1369" s="28"/>
      <c r="GY1369" s="193"/>
      <c r="HA1369" s="28"/>
      <c r="HB1369" s="28"/>
      <c r="HC1369" s="28"/>
      <c r="HH1369" s="193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5" t="s">
        <v>2416</v>
      </c>
      <c r="B1370" s="39"/>
      <c r="C1370" s="39"/>
      <c r="D1370" s="376" t="s">
        <v>129</v>
      </c>
      <c r="E1370" s="50">
        <f>COUNTIF($A$712:$BAG$785,A1370)</f>
        <v>0</v>
      </c>
      <c r="F1370" s="279">
        <f>SUM(G1370:K1370)</f>
        <v>0</v>
      </c>
      <c r="N1370" s="28"/>
      <c r="R1370" s="193"/>
      <c r="T1370" s="28"/>
      <c r="U1370" s="28"/>
      <c r="V1370" s="28"/>
      <c r="AA1370" s="193"/>
      <c r="AC1370" s="28"/>
      <c r="AD1370" s="28"/>
      <c r="AE1370" s="28"/>
      <c r="AJ1370" s="193"/>
      <c r="AL1370" s="28"/>
      <c r="AM1370" s="28"/>
      <c r="AN1370" s="28"/>
      <c r="AS1370" s="193"/>
      <c r="AU1370" s="28"/>
      <c r="AV1370" s="28"/>
      <c r="AW1370" s="28"/>
      <c r="BB1370" s="193"/>
      <c r="BD1370" s="28"/>
      <c r="BE1370" s="28"/>
      <c r="BF1370" s="28"/>
      <c r="BK1370" s="193"/>
      <c r="BM1370" s="28"/>
      <c r="BN1370" s="28"/>
      <c r="BO1370" s="28"/>
      <c r="BT1370" s="193"/>
      <c r="BV1370" s="28"/>
      <c r="BW1370" s="28"/>
      <c r="BX1370" s="28"/>
      <c r="CC1370" s="193"/>
      <c r="CE1370" s="28"/>
      <c r="CF1370" s="28"/>
      <c r="CG1370" s="28"/>
      <c r="CL1370" s="193"/>
      <c r="CN1370" s="28"/>
      <c r="CO1370" s="28"/>
      <c r="CP1370" s="28"/>
      <c r="CU1370" s="193"/>
      <c r="CW1370" s="28"/>
      <c r="CX1370" s="28"/>
      <c r="CY1370" s="28"/>
      <c r="DD1370" s="193"/>
      <c r="DF1370" s="28"/>
      <c r="DG1370" s="28"/>
      <c r="DH1370" s="28"/>
      <c r="DM1370" s="193"/>
      <c r="DO1370" s="28"/>
      <c r="DP1370" s="28"/>
      <c r="DQ1370" s="28"/>
      <c r="DV1370" s="193"/>
      <c r="DX1370" s="28"/>
      <c r="DY1370" s="28"/>
      <c r="DZ1370" s="28"/>
      <c r="EE1370" s="193"/>
      <c r="EG1370" s="28"/>
      <c r="EH1370" s="28"/>
      <c r="EI1370" s="28"/>
      <c r="EN1370" s="193"/>
      <c r="EP1370" s="28"/>
      <c r="EQ1370" s="28"/>
      <c r="ER1370" s="28"/>
      <c r="EW1370" s="193"/>
      <c r="EY1370" s="28"/>
      <c r="EZ1370" s="28"/>
      <c r="FA1370" s="28"/>
      <c r="FF1370" s="193"/>
      <c r="FH1370" s="28"/>
      <c r="FI1370" s="28"/>
      <c r="FJ1370" s="28"/>
      <c r="FO1370" s="193"/>
      <c r="FQ1370" s="28"/>
      <c r="FR1370" s="28"/>
      <c r="FS1370" s="28"/>
      <c r="FX1370" s="193"/>
      <c r="FZ1370" s="28"/>
      <c r="GA1370" s="28"/>
      <c r="GB1370" s="28"/>
      <c r="GG1370" s="193"/>
      <c r="GI1370" s="28"/>
      <c r="GJ1370" s="28"/>
      <c r="GK1370" s="28"/>
      <c r="GP1370" s="193"/>
      <c r="GR1370" s="28"/>
      <c r="GS1370" s="28"/>
      <c r="GT1370" s="28"/>
      <c r="GY1370" s="193"/>
      <c r="HA1370" s="28"/>
      <c r="HB1370" s="28"/>
      <c r="HC1370" s="28"/>
      <c r="HH1370" s="193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205" t="s">
        <v>2446</v>
      </c>
      <c r="B1371" s="28"/>
      <c r="C1371" s="271"/>
      <c r="D1371" s="376" t="s">
        <v>130</v>
      </c>
      <c r="E1371" s="50">
        <f>COUNTIF($A$712:$BAG$785,A1371)</f>
        <v>5</v>
      </c>
      <c r="F1371" s="279">
        <f>SUM(G1371:K1371)</f>
        <v>0</v>
      </c>
      <c r="H1371" s="402"/>
      <c r="I1371" s="402"/>
      <c r="N1371" s="28"/>
      <c r="R1371" s="193"/>
      <c r="T1371" s="28"/>
      <c r="U1371" s="28"/>
      <c r="V1371" s="28"/>
      <c r="AA1371" s="193"/>
      <c r="AC1371" s="28"/>
      <c r="AD1371" s="28"/>
      <c r="AE1371" s="28"/>
      <c r="AJ1371" s="193"/>
      <c r="AL1371" s="28"/>
      <c r="AM1371" s="28"/>
      <c r="AN1371" s="28"/>
      <c r="AS1371" s="193"/>
      <c r="AU1371" s="28"/>
      <c r="AV1371" s="28"/>
      <c r="AW1371" s="28"/>
      <c r="BB1371" s="193"/>
      <c r="BD1371" s="28"/>
      <c r="BE1371" s="28"/>
      <c r="BF1371" s="28"/>
      <c r="BK1371" s="193"/>
      <c r="BM1371" s="28"/>
      <c r="BN1371" s="28"/>
      <c r="BO1371" s="28"/>
      <c r="BT1371" s="193"/>
      <c r="BV1371" s="28"/>
      <c r="BW1371" s="28"/>
      <c r="BX1371" s="28"/>
      <c r="CC1371" s="193"/>
      <c r="CE1371" s="28"/>
      <c r="CF1371" s="28"/>
      <c r="CG1371" s="28"/>
      <c r="CL1371" s="193"/>
      <c r="CN1371" s="28"/>
      <c r="CO1371" s="28"/>
      <c r="CP1371" s="28"/>
      <c r="CU1371" s="193"/>
      <c r="CW1371" s="28"/>
      <c r="CX1371" s="28"/>
      <c r="CY1371" s="28"/>
      <c r="DD1371" s="193"/>
      <c r="DF1371" s="28"/>
      <c r="DG1371" s="28"/>
      <c r="DH1371" s="28"/>
      <c r="DM1371" s="193"/>
      <c r="DO1371" s="28"/>
      <c r="DP1371" s="28"/>
      <c r="DQ1371" s="28"/>
      <c r="DV1371" s="193"/>
      <c r="DX1371" s="28"/>
      <c r="DY1371" s="28"/>
      <c r="DZ1371" s="28"/>
      <c r="EE1371" s="193"/>
      <c r="EG1371" s="28"/>
      <c r="EH1371" s="28"/>
      <c r="EI1371" s="28"/>
      <c r="EN1371" s="193"/>
      <c r="EP1371" s="28"/>
      <c r="EQ1371" s="28"/>
      <c r="ER1371" s="28"/>
      <c r="EW1371" s="193"/>
      <c r="EY1371" s="28"/>
      <c r="EZ1371" s="28"/>
      <c r="FA1371" s="28"/>
      <c r="FF1371" s="193"/>
      <c r="FH1371" s="28"/>
      <c r="FI1371" s="28"/>
      <c r="FJ1371" s="28"/>
      <c r="FO1371" s="193"/>
      <c r="FQ1371" s="28"/>
      <c r="FR1371" s="28"/>
      <c r="FS1371" s="28"/>
      <c r="FX1371" s="193"/>
      <c r="FZ1371" s="28"/>
      <c r="GA1371" s="28"/>
      <c r="GB1371" s="28"/>
      <c r="GG1371" s="193"/>
      <c r="GI1371" s="28"/>
      <c r="GJ1371" s="28"/>
      <c r="GK1371" s="28"/>
      <c r="GP1371" s="193"/>
      <c r="GR1371" s="28"/>
      <c r="GS1371" s="28"/>
      <c r="GT1371" s="28"/>
      <c r="GY1371" s="193"/>
      <c r="HA1371" s="28"/>
      <c r="HB1371" s="28"/>
      <c r="HC1371" s="28"/>
      <c r="HH1371" s="193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205" t="s">
        <v>2941</v>
      </c>
      <c r="B1372" s="39"/>
      <c r="C1372" s="39"/>
      <c r="D1372" s="376" t="s">
        <v>130</v>
      </c>
      <c r="E1372" s="50">
        <f>COUNTIF($A$712:$BAG$785,A1372)</f>
        <v>2</v>
      </c>
      <c r="F1372" s="279">
        <f>SUM(G1372:K1372)</f>
        <v>0</v>
      </c>
      <c r="N1372" s="28"/>
      <c r="R1372" s="193"/>
      <c r="T1372" s="28"/>
      <c r="U1372" s="28"/>
      <c r="V1372" s="28"/>
      <c r="AA1372" s="193"/>
      <c r="AC1372" s="28"/>
      <c r="AD1372" s="28"/>
      <c r="AE1372" s="28"/>
      <c r="AJ1372" s="193"/>
      <c r="AL1372" s="28"/>
      <c r="AM1372" s="28"/>
      <c r="AN1372" s="28"/>
      <c r="AS1372" s="193"/>
      <c r="AU1372" s="28"/>
      <c r="AV1372" s="28"/>
      <c r="AW1372" s="28"/>
      <c r="BB1372" s="193"/>
      <c r="BD1372" s="28"/>
      <c r="BE1372" s="28"/>
      <c r="BF1372" s="28"/>
      <c r="BK1372" s="193"/>
      <c r="BM1372" s="28"/>
      <c r="BN1372" s="28"/>
      <c r="BO1372" s="28"/>
      <c r="BT1372" s="193"/>
      <c r="BV1372" s="28"/>
      <c r="BW1372" s="28"/>
      <c r="BX1372" s="28"/>
      <c r="CC1372" s="193"/>
      <c r="CE1372" s="28"/>
      <c r="CF1372" s="28"/>
      <c r="CG1372" s="28"/>
      <c r="CL1372" s="193"/>
      <c r="CN1372" s="28"/>
      <c r="CO1372" s="28"/>
      <c r="CP1372" s="28"/>
      <c r="CU1372" s="193"/>
      <c r="CW1372" s="28"/>
      <c r="CX1372" s="28"/>
      <c r="CY1372" s="28"/>
      <c r="DD1372" s="193"/>
      <c r="DF1372" s="28"/>
      <c r="DG1372" s="28"/>
      <c r="DH1372" s="28"/>
      <c r="DM1372" s="193"/>
      <c r="DO1372" s="28"/>
      <c r="DP1372" s="28"/>
      <c r="DQ1372" s="28"/>
      <c r="DV1372" s="193"/>
      <c r="DX1372" s="28"/>
      <c r="DY1372" s="28"/>
      <c r="DZ1372" s="28"/>
      <c r="EE1372" s="193"/>
      <c r="EG1372" s="28"/>
      <c r="EH1372" s="28"/>
      <c r="EI1372" s="28"/>
      <c r="EN1372" s="193"/>
      <c r="EP1372" s="28"/>
      <c r="EQ1372" s="28"/>
      <c r="ER1372" s="28"/>
      <c r="EW1372" s="193"/>
      <c r="EY1372" s="28"/>
      <c r="EZ1372" s="28"/>
      <c r="FA1372" s="28"/>
      <c r="FF1372" s="193"/>
      <c r="FH1372" s="28"/>
      <c r="FI1372" s="28"/>
      <c r="FJ1372" s="28"/>
      <c r="FO1372" s="193"/>
      <c r="FQ1372" s="28"/>
      <c r="FR1372" s="28"/>
      <c r="FS1372" s="28"/>
      <c r="FX1372" s="193"/>
      <c r="FZ1372" s="28"/>
      <c r="GA1372" s="28"/>
      <c r="GB1372" s="28"/>
      <c r="GG1372" s="193"/>
      <c r="GI1372" s="28"/>
      <c r="GJ1372" s="28"/>
      <c r="GK1372" s="28"/>
      <c r="GP1372" s="193"/>
      <c r="GR1372" s="28"/>
      <c r="GS1372" s="28"/>
      <c r="GT1372" s="28"/>
      <c r="GY1372" s="193"/>
      <c r="HA1372" s="28"/>
      <c r="HB1372" s="28"/>
      <c r="HC1372" s="28"/>
      <c r="HH1372" s="193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.75">
      <c r="A1373" s="311" t="s">
        <v>931</v>
      </c>
      <c r="B1373" s="375"/>
      <c r="C1373" s="375"/>
      <c r="D1373" s="1" t="s">
        <v>131</v>
      </c>
      <c r="E1373" s="50">
        <f>COUNTIF($A$712:$BAG$785,A1373)</f>
        <v>10</v>
      </c>
      <c r="F1373" s="279">
        <f>SUM(G1373:K1373)</f>
        <v>15</v>
      </c>
      <c r="H1373" s="402">
        <v>15</v>
      </c>
      <c r="I1373" s="402"/>
      <c r="N1373" s="28"/>
      <c r="R1373" s="193"/>
      <c r="T1373" s="28"/>
      <c r="U1373" s="28"/>
      <c r="V1373" s="28"/>
      <c r="AA1373" s="193"/>
      <c r="AC1373" s="28"/>
      <c r="AD1373" s="28"/>
      <c r="AE1373" s="28"/>
      <c r="AJ1373" s="193"/>
      <c r="AL1373" s="28"/>
      <c r="AM1373" s="28"/>
      <c r="AN1373" s="28"/>
      <c r="AS1373" s="193"/>
      <c r="AU1373" s="28"/>
      <c r="AV1373" s="28"/>
      <c r="AW1373" s="28"/>
      <c r="BB1373" s="193"/>
      <c r="BD1373" s="28"/>
      <c r="BE1373" s="28"/>
      <c r="BF1373" s="28"/>
      <c r="BK1373" s="193"/>
      <c r="BM1373" s="28"/>
      <c r="BN1373" s="28"/>
      <c r="BO1373" s="28"/>
      <c r="BT1373" s="193"/>
      <c r="BV1373" s="28"/>
      <c r="BW1373" s="28"/>
      <c r="BX1373" s="28"/>
      <c r="CC1373" s="193"/>
      <c r="CE1373" s="28"/>
      <c r="CF1373" s="28"/>
      <c r="CG1373" s="28"/>
      <c r="CL1373" s="193"/>
      <c r="CN1373" s="28"/>
      <c r="CO1373" s="28"/>
      <c r="CP1373" s="28"/>
      <c r="CU1373" s="193"/>
      <c r="CW1373" s="28"/>
      <c r="CX1373" s="28"/>
      <c r="CY1373" s="28"/>
      <c r="DD1373" s="193"/>
      <c r="DF1373" s="28"/>
      <c r="DG1373" s="28"/>
      <c r="DH1373" s="28"/>
      <c r="DM1373" s="193"/>
      <c r="DO1373" s="28"/>
      <c r="DP1373" s="28"/>
      <c r="DQ1373" s="28"/>
      <c r="DV1373" s="193"/>
      <c r="DX1373" s="28"/>
      <c r="DY1373" s="28"/>
      <c r="DZ1373" s="28"/>
      <c r="EE1373" s="193"/>
      <c r="EG1373" s="28"/>
      <c r="EH1373" s="28"/>
      <c r="EI1373" s="28"/>
      <c r="EN1373" s="193"/>
      <c r="EP1373" s="28"/>
      <c r="EQ1373" s="28"/>
      <c r="ER1373" s="28"/>
      <c r="EW1373" s="193"/>
      <c r="EY1373" s="28"/>
      <c r="EZ1373" s="28"/>
      <c r="FA1373" s="28"/>
      <c r="FF1373" s="193"/>
      <c r="FH1373" s="28"/>
      <c r="FI1373" s="28"/>
      <c r="FJ1373" s="28"/>
      <c r="FO1373" s="193"/>
      <c r="FQ1373" s="28"/>
      <c r="FR1373" s="28"/>
      <c r="FS1373" s="28"/>
      <c r="FX1373" s="193"/>
      <c r="FZ1373" s="28"/>
      <c r="GA1373" s="28"/>
      <c r="GB1373" s="28"/>
      <c r="GG1373" s="193"/>
      <c r="GI1373" s="28"/>
      <c r="GJ1373" s="28"/>
      <c r="GK1373" s="28"/>
      <c r="GP1373" s="193"/>
      <c r="GR1373" s="28"/>
      <c r="GS1373" s="28"/>
      <c r="GT1373" s="28"/>
      <c r="GY1373" s="193"/>
      <c r="HA1373" s="28"/>
      <c r="HB1373" s="28"/>
      <c r="HC1373" s="28"/>
      <c r="HH1373" s="193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.75">
      <c r="A1374" s="311" t="s">
        <v>417</v>
      </c>
      <c r="B1374" s="375"/>
      <c r="C1374" s="375"/>
      <c r="D1374" s="1" t="s">
        <v>131</v>
      </c>
      <c r="E1374" s="50">
        <f>COUNTIF($A$712:$BAG$785,A1374)</f>
        <v>16</v>
      </c>
      <c r="F1374" s="279">
        <f>SUM(G1374:K1374)</f>
        <v>0</v>
      </c>
      <c r="J1374" s="402"/>
      <c r="K1374" s="39"/>
      <c r="N1374" s="28"/>
      <c r="R1374" s="193"/>
      <c r="T1374" s="28"/>
      <c r="U1374" s="28"/>
      <c r="V1374" s="28"/>
      <c r="AA1374" s="193"/>
      <c r="AC1374" s="28"/>
      <c r="AD1374" s="28"/>
      <c r="AE1374" s="28"/>
      <c r="AJ1374" s="193"/>
      <c r="AL1374" s="28"/>
      <c r="AM1374" s="28"/>
      <c r="AN1374" s="28"/>
      <c r="AS1374" s="193"/>
      <c r="AU1374" s="28"/>
      <c r="AV1374" s="28"/>
      <c r="AW1374" s="28"/>
      <c r="BB1374" s="193"/>
      <c r="BD1374" s="28"/>
      <c r="BE1374" s="28"/>
      <c r="BF1374" s="28"/>
      <c r="BK1374" s="193"/>
      <c r="BM1374" s="28"/>
      <c r="BN1374" s="28"/>
      <c r="BO1374" s="28"/>
      <c r="BT1374" s="193"/>
      <c r="BV1374" s="28"/>
      <c r="BW1374" s="28"/>
      <c r="BX1374" s="28"/>
      <c r="CC1374" s="193"/>
      <c r="CE1374" s="28"/>
      <c r="CF1374" s="28"/>
      <c r="CG1374" s="28"/>
      <c r="CL1374" s="193"/>
      <c r="CN1374" s="28"/>
      <c r="CO1374" s="28"/>
      <c r="CP1374" s="28"/>
      <c r="CU1374" s="193"/>
      <c r="CW1374" s="28"/>
      <c r="CX1374" s="28"/>
      <c r="CY1374" s="28"/>
      <c r="DD1374" s="193"/>
      <c r="DF1374" s="28"/>
      <c r="DG1374" s="28"/>
      <c r="DH1374" s="28"/>
      <c r="DM1374" s="193"/>
      <c r="DO1374" s="28"/>
      <c r="DP1374" s="28"/>
      <c r="DQ1374" s="28"/>
      <c r="DV1374" s="193"/>
      <c r="DX1374" s="28"/>
      <c r="DY1374" s="28"/>
      <c r="DZ1374" s="28"/>
      <c r="EE1374" s="193"/>
      <c r="EG1374" s="28"/>
      <c r="EH1374" s="28"/>
      <c r="EI1374" s="28"/>
      <c r="EN1374" s="193"/>
      <c r="EP1374" s="28"/>
      <c r="EQ1374" s="28"/>
      <c r="ER1374" s="28"/>
      <c r="EW1374" s="193"/>
      <c r="EY1374" s="28"/>
      <c r="EZ1374" s="28"/>
      <c r="FA1374" s="28"/>
      <c r="FF1374" s="193"/>
      <c r="FH1374" s="28"/>
      <c r="FI1374" s="28"/>
      <c r="FJ1374" s="28"/>
      <c r="FO1374" s="193"/>
      <c r="FQ1374" s="28"/>
      <c r="FR1374" s="28"/>
      <c r="FS1374" s="28"/>
      <c r="FX1374" s="193"/>
      <c r="FZ1374" s="28"/>
      <c r="GA1374" s="28"/>
      <c r="GB1374" s="28"/>
      <c r="GG1374" s="193"/>
      <c r="GI1374" s="28"/>
      <c r="GJ1374" s="28"/>
      <c r="GK1374" s="28"/>
      <c r="GP1374" s="193"/>
      <c r="GR1374" s="28"/>
      <c r="GS1374" s="28"/>
      <c r="GT1374" s="28"/>
      <c r="GY1374" s="193"/>
      <c r="HA1374" s="28"/>
      <c r="HB1374" s="28"/>
      <c r="HC1374" s="28"/>
      <c r="HH1374" s="193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5" t="s">
        <v>2904</v>
      </c>
      <c r="B1375" s="39"/>
      <c r="C1375" s="39"/>
      <c r="D1375" s="376" t="s">
        <v>129</v>
      </c>
      <c r="E1375" s="50">
        <f>COUNTIF($A$712:$BAG$785,A1375)</f>
        <v>0</v>
      </c>
      <c r="F1375" s="279">
        <f>SUM(G1375:K1375)</f>
        <v>0</v>
      </c>
      <c r="J1375" s="402"/>
      <c r="K1375" s="402"/>
      <c r="N1375" s="28"/>
      <c r="R1375" s="193"/>
      <c r="T1375" s="28"/>
      <c r="U1375" s="28"/>
      <c r="V1375" s="28"/>
      <c r="AA1375" s="193"/>
      <c r="AC1375" s="28"/>
      <c r="AD1375" s="28"/>
      <c r="AE1375" s="28"/>
      <c r="AJ1375" s="193"/>
      <c r="AL1375" s="28"/>
      <c r="AM1375" s="28"/>
      <c r="AN1375" s="28"/>
      <c r="AS1375" s="193"/>
      <c r="AU1375" s="28"/>
      <c r="AV1375" s="28"/>
      <c r="AW1375" s="28"/>
      <c r="BB1375" s="193"/>
      <c r="BD1375" s="28"/>
      <c r="BE1375" s="28"/>
      <c r="BF1375" s="28"/>
      <c r="BK1375" s="193"/>
      <c r="BM1375" s="28"/>
      <c r="BN1375" s="28"/>
      <c r="BO1375" s="28"/>
      <c r="BT1375" s="193"/>
      <c r="BV1375" s="28"/>
      <c r="BW1375" s="28"/>
      <c r="BX1375" s="28"/>
      <c r="CC1375" s="193"/>
      <c r="CE1375" s="28"/>
      <c r="CF1375" s="28"/>
      <c r="CG1375" s="28"/>
      <c r="CL1375" s="193"/>
      <c r="CN1375" s="28"/>
      <c r="CO1375" s="28"/>
      <c r="CP1375" s="28"/>
      <c r="CU1375" s="193"/>
      <c r="CW1375" s="28"/>
      <c r="CX1375" s="28"/>
      <c r="CY1375" s="28"/>
      <c r="DD1375" s="193"/>
      <c r="DF1375" s="28"/>
      <c r="DG1375" s="28"/>
      <c r="DH1375" s="28"/>
      <c r="DM1375" s="193"/>
      <c r="DO1375" s="28"/>
      <c r="DP1375" s="28"/>
      <c r="DQ1375" s="28"/>
      <c r="DV1375" s="193"/>
      <c r="DX1375" s="28"/>
      <c r="DY1375" s="28"/>
      <c r="DZ1375" s="28"/>
      <c r="EE1375" s="193"/>
      <c r="EG1375" s="28"/>
      <c r="EH1375" s="28"/>
      <c r="EI1375" s="28"/>
      <c r="EN1375" s="193"/>
      <c r="EP1375" s="28"/>
      <c r="EQ1375" s="28"/>
      <c r="ER1375" s="28"/>
      <c r="EW1375" s="193"/>
      <c r="EY1375" s="28"/>
      <c r="EZ1375" s="28"/>
      <c r="FA1375" s="28"/>
      <c r="FF1375" s="193"/>
      <c r="FH1375" s="28"/>
      <c r="FI1375" s="28"/>
      <c r="FJ1375" s="28"/>
      <c r="FO1375" s="193"/>
      <c r="FQ1375" s="28"/>
      <c r="FR1375" s="28"/>
      <c r="FS1375" s="28"/>
      <c r="FX1375" s="193"/>
      <c r="FZ1375" s="28"/>
      <c r="GA1375" s="28"/>
      <c r="GB1375" s="28"/>
      <c r="GG1375" s="193"/>
      <c r="GI1375" s="28"/>
      <c r="GJ1375" s="28"/>
      <c r="GK1375" s="28"/>
      <c r="GP1375" s="193"/>
      <c r="GR1375" s="28"/>
      <c r="GS1375" s="28"/>
      <c r="GT1375" s="28"/>
      <c r="GY1375" s="193"/>
      <c r="HA1375" s="28"/>
      <c r="HB1375" s="28"/>
      <c r="HC1375" s="28"/>
      <c r="HH1375" s="193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.75">
      <c r="A1376" s="311" t="s">
        <v>1717</v>
      </c>
      <c r="B1376" s="274"/>
      <c r="C1376" s="375"/>
      <c r="D1376" s="376" t="s">
        <v>135</v>
      </c>
      <c r="E1376" s="50">
        <f>COUNTIF($A$712:$BAG$785,A1376)</f>
        <v>3</v>
      </c>
      <c r="F1376" s="279">
        <f>SUM(G1376:K1376)</f>
        <v>0</v>
      </c>
      <c r="H1376" s="402"/>
      <c r="I1376" s="402"/>
      <c r="J1376" s="402"/>
      <c r="K1376" s="402"/>
      <c r="N1376" s="28"/>
      <c r="R1376" s="193"/>
      <c r="T1376" s="28"/>
      <c r="U1376" s="28"/>
      <c r="V1376" s="28"/>
      <c r="AA1376" s="193"/>
      <c r="AC1376" s="28"/>
      <c r="AD1376" s="28"/>
      <c r="AE1376" s="28"/>
      <c r="AJ1376" s="193"/>
      <c r="AL1376" s="28"/>
      <c r="AM1376" s="28"/>
      <c r="AN1376" s="28"/>
      <c r="AS1376" s="193"/>
      <c r="AU1376" s="28"/>
      <c r="AV1376" s="28"/>
      <c r="AW1376" s="28"/>
      <c r="BB1376" s="193"/>
      <c r="BD1376" s="28"/>
      <c r="BE1376" s="28"/>
      <c r="BF1376" s="28"/>
      <c r="BK1376" s="193"/>
      <c r="BM1376" s="28"/>
      <c r="BN1376" s="28"/>
      <c r="BO1376" s="28"/>
      <c r="BT1376" s="193"/>
      <c r="BV1376" s="28"/>
      <c r="BW1376" s="28"/>
      <c r="BX1376" s="28"/>
      <c r="CC1376" s="193"/>
      <c r="CE1376" s="28"/>
      <c r="CF1376" s="28"/>
      <c r="CG1376" s="28"/>
      <c r="CL1376" s="193"/>
      <c r="CN1376" s="28"/>
      <c r="CO1376" s="28"/>
      <c r="CP1376" s="28"/>
      <c r="CU1376" s="193"/>
      <c r="CW1376" s="28"/>
      <c r="CX1376" s="28"/>
      <c r="CY1376" s="28"/>
      <c r="DD1376" s="193"/>
      <c r="DF1376" s="28"/>
      <c r="DG1376" s="28"/>
      <c r="DH1376" s="28"/>
      <c r="DM1376" s="193"/>
      <c r="DO1376" s="28"/>
      <c r="DP1376" s="28"/>
      <c r="DQ1376" s="28"/>
      <c r="DV1376" s="193"/>
      <c r="DX1376" s="28"/>
      <c r="DY1376" s="28"/>
      <c r="DZ1376" s="28"/>
      <c r="EE1376" s="193"/>
      <c r="EG1376" s="28"/>
      <c r="EH1376" s="28"/>
      <c r="EI1376" s="28"/>
      <c r="EN1376" s="193"/>
      <c r="EP1376" s="28"/>
      <c r="EQ1376" s="28"/>
      <c r="ER1376" s="28"/>
      <c r="EW1376" s="193"/>
      <c r="EY1376" s="28"/>
      <c r="EZ1376" s="28"/>
      <c r="FA1376" s="28"/>
      <c r="FF1376" s="193"/>
      <c r="FH1376" s="28"/>
      <c r="FI1376" s="28"/>
      <c r="FJ1376" s="28"/>
      <c r="FO1376" s="193"/>
      <c r="FQ1376" s="28"/>
      <c r="FR1376" s="28"/>
      <c r="FS1376" s="28"/>
      <c r="FX1376" s="193"/>
      <c r="FZ1376" s="28"/>
      <c r="GA1376" s="28"/>
      <c r="GB1376" s="28"/>
      <c r="GG1376" s="193"/>
      <c r="GI1376" s="28"/>
      <c r="GJ1376" s="28"/>
      <c r="GK1376" s="28"/>
      <c r="GP1376" s="193"/>
      <c r="GR1376" s="28"/>
      <c r="GS1376" s="28"/>
      <c r="GT1376" s="28"/>
      <c r="GY1376" s="193"/>
      <c r="HA1376" s="28"/>
      <c r="HB1376" s="28"/>
      <c r="HC1376" s="28"/>
      <c r="HH1376" s="193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5" t="s">
        <v>2450</v>
      </c>
      <c r="B1377" s="28"/>
      <c r="C1377" s="28"/>
      <c r="D1377" s="376" t="s">
        <v>129</v>
      </c>
      <c r="E1377" s="50">
        <f>COUNTIF($A$712:$BAG$785,A1377)</f>
        <v>0</v>
      </c>
      <c r="F1377" s="279">
        <f>SUM(G1377:K1377)</f>
        <v>0</v>
      </c>
      <c r="J1377" s="402"/>
      <c r="K1377" s="193"/>
      <c r="N1377" s="28"/>
      <c r="R1377" s="193"/>
      <c r="T1377" s="28"/>
      <c r="U1377" s="28"/>
      <c r="V1377" s="28"/>
      <c r="AA1377" s="193"/>
      <c r="AC1377" s="28"/>
      <c r="AD1377" s="28"/>
      <c r="AE1377" s="28"/>
      <c r="AJ1377" s="193"/>
      <c r="AL1377" s="28"/>
      <c r="AM1377" s="28"/>
      <c r="AN1377" s="28"/>
      <c r="AS1377" s="193"/>
      <c r="AU1377" s="28"/>
      <c r="AV1377" s="28"/>
      <c r="AW1377" s="28"/>
      <c r="BB1377" s="193"/>
      <c r="BD1377" s="28"/>
      <c r="BE1377" s="28"/>
      <c r="BF1377" s="28"/>
      <c r="BK1377" s="193"/>
      <c r="BM1377" s="28"/>
      <c r="BN1377" s="28"/>
      <c r="BO1377" s="28"/>
      <c r="BT1377" s="193"/>
      <c r="BV1377" s="28"/>
      <c r="BW1377" s="28"/>
      <c r="BX1377" s="28"/>
      <c r="CC1377" s="193"/>
      <c r="CE1377" s="28"/>
      <c r="CF1377" s="28"/>
      <c r="CG1377" s="28"/>
      <c r="CL1377" s="193"/>
      <c r="CN1377" s="28"/>
      <c r="CO1377" s="28"/>
      <c r="CP1377" s="28"/>
      <c r="CU1377" s="193"/>
      <c r="CW1377" s="28"/>
      <c r="CX1377" s="28"/>
      <c r="CY1377" s="28"/>
      <c r="DD1377" s="193"/>
      <c r="DF1377" s="28"/>
      <c r="DG1377" s="28"/>
      <c r="DH1377" s="28"/>
      <c r="DM1377" s="193"/>
      <c r="DO1377" s="28"/>
      <c r="DP1377" s="28"/>
      <c r="DQ1377" s="28"/>
      <c r="DV1377" s="193"/>
      <c r="DX1377" s="28"/>
      <c r="DY1377" s="28"/>
      <c r="DZ1377" s="28"/>
      <c r="EE1377" s="193"/>
      <c r="EG1377" s="28"/>
      <c r="EH1377" s="28"/>
      <c r="EI1377" s="28"/>
      <c r="EN1377" s="193"/>
      <c r="EP1377" s="28"/>
      <c r="EQ1377" s="28"/>
      <c r="ER1377" s="28"/>
      <c r="EW1377" s="193"/>
      <c r="EY1377" s="28"/>
      <c r="EZ1377" s="28"/>
      <c r="FA1377" s="28"/>
      <c r="FF1377" s="193"/>
      <c r="FH1377" s="28"/>
      <c r="FI1377" s="28"/>
      <c r="FJ1377" s="28"/>
      <c r="FO1377" s="193"/>
      <c r="FQ1377" s="28"/>
      <c r="FR1377" s="28"/>
      <c r="FS1377" s="28"/>
      <c r="FX1377" s="193"/>
      <c r="FZ1377" s="28"/>
      <c r="GA1377" s="28"/>
      <c r="GB1377" s="28"/>
      <c r="GG1377" s="193"/>
      <c r="GI1377" s="28"/>
      <c r="GJ1377" s="28"/>
      <c r="GK1377" s="28"/>
      <c r="GP1377" s="193"/>
      <c r="GR1377" s="28"/>
      <c r="GS1377" s="28"/>
      <c r="GT1377" s="28"/>
      <c r="GY1377" s="193"/>
      <c r="HA1377" s="28"/>
      <c r="HB1377" s="28"/>
      <c r="HC1377" s="28"/>
      <c r="HH1377" s="193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205" t="s">
        <v>2991</v>
      </c>
      <c r="B1378" s="39"/>
      <c r="C1378" s="39"/>
      <c r="D1378" s="376" t="s">
        <v>129</v>
      </c>
      <c r="E1378" s="50">
        <f>COUNTIF($A$712:$BAG$785,A1378)</f>
        <v>0</v>
      </c>
      <c r="F1378" s="279">
        <f>SUM(G1378:K1378)</f>
        <v>0</v>
      </c>
      <c r="N1378" s="28"/>
      <c r="R1378" s="193"/>
      <c r="T1378" s="28"/>
      <c r="U1378" s="28"/>
      <c r="V1378" s="28"/>
      <c r="AA1378" s="193"/>
      <c r="AC1378" s="28"/>
      <c r="AD1378" s="28"/>
      <c r="AE1378" s="28"/>
      <c r="AJ1378" s="193"/>
      <c r="AL1378" s="28"/>
      <c r="AM1378" s="28"/>
      <c r="AN1378" s="28"/>
      <c r="AS1378" s="193"/>
      <c r="AU1378" s="28"/>
      <c r="AV1378" s="28"/>
      <c r="AW1378" s="28"/>
      <c r="BB1378" s="193"/>
      <c r="BD1378" s="28"/>
      <c r="BE1378" s="28"/>
      <c r="BF1378" s="28"/>
      <c r="BK1378" s="193"/>
      <c r="BM1378" s="28"/>
      <c r="BN1378" s="28"/>
      <c r="BO1378" s="28"/>
      <c r="BT1378" s="193"/>
      <c r="BV1378" s="28"/>
      <c r="BW1378" s="28"/>
      <c r="BX1378" s="28"/>
      <c r="CC1378" s="193"/>
      <c r="CE1378" s="28"/>
      <c r="CF1378" s="28"/>
      <c r="CG1378" s="28"/>
      <c r="CL1378" s="193"/>
      <c r="CN1378" s="28"/>
      <c r="CO1378" s="28"/>
      <c r="CP1378" s="28"/>
      <c r="CU1378" s="193"/>
      <c r="CW1378" s="28"/>
      <c r="CX1378" s="28"/>
      <c r="CY1378" s="28"/>
      <c r="DD1378" s="193"/>
      <c r="DF1378" s="28"/>
      <c r="DG1378" s="28"/>
      <c r="DH1378" s="28"/>
      <c r="DM1378" s="193"/>
      <c r="DO1378" s="28"/>
      <c r="DP1378" s="28"/>
      <c r="DQ1378" s="28"/>
      <c r="DV1378" s="193"/>
      <c r="DX1378" s="28"/>
      <c r="DY1378" s="28"/>
      <c r="DZ1378" s="28"/>
      <c r="EE1378" s="193"/>
      <c r="EG1378" s="28"/>
      <c r="EH1378" s="28"/>
      <c r="EI1378" s="28"/>
      <c r="EN1378" s="193"/>
      <c r="EP1378" s="28"/>
      <c r="EQ1378" s="28"/>
      <c r="ER1378" s="28"/>
      <c r="EW1378" s="193"/>
      <c r="EY1378" s="28"/>
      <c r="EZ1378" s="28"/>
      <c r="FA1378" s="28"/>
      <c r="FF1378" s="193"/>
      <c r="FH1378" s="28"/>
      <c r="FI1378" s="28"/>
      <c r="FJ1378" s="28"/>
      <c r="FO1378" s="193"/>
      <c r="FQ1378" s="28"/>
      <c r="FR1378" s="28"/>
      <c r="FS1378" s="28"/>
      <c r="FX1378" s="193"/>
      <c r="FZ1378" s="28"/>
      <c r="GA1378" s="28"/>
      <c r="GB1378" s="28"/>
      <c r="GG1378" s="193"/>
      <c r="GI1378" s="28"/>
      <c r="GJ1378" s="28"/>
      <c r="GK1378" s="28"/>
      <c r="GP1378" s="193"/>
      <c r="GR1378" s="28"/>
      <c r="GS1378" s="28"/>
      <c r="GT1378" s="28"/>
      <c r="GY1378" s="193"/>
      <c r="HA1378" s="28"/>
      <c r="HB1378" s="28"/>
      <c r="HC1378" s="28"/>
      <c r="HH1378" s="193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5" t="s">
        <v>2366</v>
      </c>
      <c r="B1379" s="39"/>
      <c r="C1379" s="39"/>
      <c r="D1379" s="376" t="s">
        <v>129</v>
      </c>
      <c r="E1379" s="50">
        <f>COUNTIF($A$712:$BAG$785,A1379)</f>
        <v>0</v>
      </c>
      <c r="F1379" s="279">
        <f>SUM(G1379:K1379)</f>
        <v>0</v>
      </c>
      <c r="H1379" s="402"/>
      <c r="I1379" s="402"/>
      <c r="N1379" s="28"/>
      <c r="R1379" s="193"/>
      <c r="T1379" s="28"/>
      <c r="U1379" s="28"/>
      <c r="V1379" s="28"/>
      <c r="AA1379" s="193"/>
      <c r="AC1379" s="28"/>
      <c r="AD1379" s="28"/>
      <c r="AE1379" s="28"/>
      <c r="AJ1379" s="193"/>
      <c r="AL1379" s="28"/>
      <c r="AM1379" s="28"/>
      <c r="AN1379" s="28"/>
      <c r="AS1379" s="193"/>
      <c r="AU1379" s="28"/>
      <c r="AV1379" s="28"/>
      <c r="AW1379" s="28"/>
      <c r="BB1379" s="193"/>
      <c r="BD1379" s="28"/>
      <c r="BE1379" s="28"/>
      <c r="BF1379" s="28"/>
      <c r="BK1379" s="193"/>
      <c r="BM1379" s="28"/>
      <c r="BN1379" s="28"/>
      <c r="BO1379" s="28"/>
      <c r="BT1379" s="193"/>
      <c r="BV1379" s="28"/>
      <c r="BW1379" s="28"/>
      <c r="BX1379" s="28"/>
      <c r="CC1379" s="193"/>
      <c r="CE1379" s="28"/>
      <c r="CF1379" s="28"/>
      <c r="CG1379" s="28"/>
      <c r="CL1379" s="193"/>
      <c r="CN1379" s="28"/>
      <c r="CO1379" s="28"/>
      <c r="CP1379" s="28"/>
      <c r="CU1379" s="193"/>
      <c r="CW1379" s="28"/>
      <c r="CX1379" s="28"/>
      <c r="CY1379" s="28"/>
      <c r="DD1379" s="193"/>
      <c r="DF1379" s="28"/>
      <c r="DG1379" s="28"/>
      <c r="DH1379" s="28"/>
      <c r="DM1379" s="193"/>
      <c r="DO1379" s="28"/>
      <c r="DP1379" s="28"/>
      <c r="DQ1379" s="28"/>
      <c r="DV1379" s="193"/>
      <c r="DX1379" s="28"/>
      <c r="DY1379" s="28"/>
      <c r="DZ1379" s="28"/>
      <c r="EE1379" s="193"/>
      <c r="EG1379" s="28"/>
      <c r="EH1379" s="28"/>
      <c r="EI1379" s="28"/>
      <c r="EN1379" s="193"/>
      <c r="EP1379" s="28"/>
      <c r="EQ1379" s="28"/>
      <c r="ER1379" s="28"/>
      <c r="EW1379" s="193"/>
      <c r="EY1379" s="28"/>
      <c r="EZ1379" s="28"/>
      <c r="FA1379" s="28"/>
      <c r="FF1379" s="193"/>
      <c r="FH1379" s="28"/>
      <c r="FI1379" s="28"/>
      <c r="FJ1379" s="28"/>
      <c r="FO1379" s="193"/>
      <c r="FQ1379" s="28"/>
      <c r="FR1379" s="28"/>
      <c r="FS1379" s="28"/>
      <c r="FX1379" s="193"/>
      <c r="FZ1379" s="28"/>
      <c r="GA1379" s="28"/>
      <c r="GB1379" s="28"/>
      <c r="GG1379" s="193"/>
      <c r="GI1379" s="28"/>
      <c r="GJ1379" s="28"/>
      <c r="GK1379" s="28"/>
      <c r="GP1379" s="193"/>
      <c r="GR1379" s="28"/>
      <c r="GS1379" s="28"/>
      <c r="GT1379" s="28"/>
      <c r="GY1379" s="193"/>
      <c r="HA1379" s="28"/>
      <c r="HB1379" s="28"/>
      <c r="HC1379" s="28"/>
      <c r="HH1379" s="193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.75">
      <c r="A1380" s="311" t="s">
        <v>487</v>
      </c>
      <c r="B1380" s="274"/>
      <c r="C1380" s="375"/>
      <c r="D1380" s="376" t="s">
        <v>136</v>
      </c>
      <c r="E1380" s="50">
        <f>COUNTIF($A$712:$BAG$785,A1380)</f>
        <v>9</v>
      </c>
      <c r="F1380" s="279">
        <f>SUM(G1380:K1380)</f>
        <v>0</v>
      </c>
      <c r="H1380" s="402"/>
      <c r="I1380" s="402"/>
      <c r="N1380" s="28"/>
      <c r="R1380" s="193"/>
      <c r="T1380" s="28"/>
      <c r="U1380" s="28"/>
      <c r="V1380" s="28"/>
      <c r="AA1380" s="193"/>
      <c r="AC1380" s="28"/>
      <c r="AD1380" s="28"/>
      <c r="AE1380" s="28"/>
      <c r="AJ1380" s="193"/>
      <c r="AL1380" s="28"/>
      <c r="AM1380" s="28"/>
      <c r="AN1380" s="28"/>
      <c r="AS1380" s="193"/>
      <c r="AU1380" s="28"/>
      <c r="AV1380" s="28"/>
      <c r="AW1380" s="28"/>
      <c r="BB1380" s="193"/>
      <c r="BD1380" s="28"/>
      <c r="BE1380" s="28"/>
      <c r="BF1380" s="28"/>
      <c r="BK1380" s="193"/>
      <c r="BM1380" s="28"/>
      <c r="BN1380" s="28"/>
      <c r="BO1380" s="28"/>
      <c r="BT1380" s="193"/>
      <c r="BV1380" s="28"/>
      <c r="BW1380" s="28"/>
      <c r="BX1380" s="28"/>
      <c r="CC1380" s="193"/>
      <c r="CE1380" s="28"/>
      <c r="CF1380" s="28"/>
      <c r="CG1380" s="28"/>
      <c r="CL1380" s="193"/>
      <c r="CN1380" s="28"/>
      <c r="CO1380" s="28"/>
      <c r="CP1380" s="28"/>
      <c r="CU1380" s="193"/>
      <c r="CW1380" s="28"/>
      <c r="CX1380" s="28"/>
      <c r="CY1380" s="28"/>
      <c r="DD1380" s="193"/>
      <c r="DF1380" s="28"/>
      <c r="DG1380" s="28"/>
      <c r="DH1380" s="28"/>
      <c r="DM1380" s="193"/>
      <c r="DO1380" s="28"/>
      <c r="DP1380" s="28"/>
      <c r="DQ1380" s="28"/>
      <c r="DV1380" s="193"/>
      <c r="DX1380" s="28"/>
      <c r="DY1380" s="28"/>
      <c r="DZ1380" s="28"/>
      <c r="EE1380" s="193"/>
      <c r="EG1380" s="28"/>
      <c r="EH1380" s="28"/>
      <c r="EI1380" s="28"/>
      <c r="EN1380" s="193"/>
      <c r="EP1380" s="28"/>
      <c r="EQ1380" s="28"/>
      <c r="ER1380" s="28"/>
      <c r="EW1380" s="193"/>
      <c r="EY1380" s="28"/>
      <c r="EZ1380" s="28"/>
      <c r="FA1380" s="28"/>
      <c r="FF1380" s="193"/>
      <c r="FH1380" s="28"/>
      <c r="FI1380" s="28"/>
      <c r="FJ1380" s="28"/>
      <c r="FO1380" s="193"/>
      <c r="FQ1380" s="28"/>
      <c r="FR1380" s="28"/>
      <c r="FS1380" s="28"/>
      <c r="FX1380" s="193"/>
      <c r="FZ1380" s="28"/>
      <c r="GA1380" s="28"/>
      <c r="GB1380" s="28"/>
      <c r="GG1380" s="193"/>
      <c r="GI1380" s="28"/>
      <c r="GJ1380" s="28"/>
      <c r="GK1380" s="28"/>
      <c r="GP1380" s="193"/>
      <c r="GR1380" s="28"/>
      <c r="GS1380" s="28"/>
      <c r="GT1380" s="28"/>
      <c r="GY1380" s="193"/>
      <c r="HA1380" s="28"/>
      <c r="HB1380" s="28"/>
      <c r="HC1380" s="28"/>
      <c r="HH1380" s="193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205" t="s">
        <v>3129</v>
      </c>
      <c r="B1381" s="375"/>
      <c r="C1381" s="375"/>
      <c r="D1381" s="376" t="s">
        <v>129</v>
      </c>
      <c r="E1381" s="50">
        <f>COUNTIF($A$712:$BAG$785,A1381)</f>
        <v>2</v>
      </c>
      <c r="F1381" s="279">
        <f>SUM(G1381:K1381)</f>
        <v>0</v>
      </c>
      <c r="H1381" s="396"/>
      <c r="N1381" s="28"/>
      <c r="R1381" s="193"/>
      <c r="T1381" s="28"/>
      <c r="U1381" s="28"/>
      <c r="V1381" s="28"/>
      <c r="AA1381" s="193"/>
      <c r="AC1381" s="28"/>
      <c r="AD1381" s="28"/>
      <c r="AE1381" s="28"/>
      <c r="AJ1381" s="193"/>
      <c r="AL1381" s="28"/>
      <c r="AM1381" s="28"/>
      <c r="AN1381" s="28"/>
      <c r="AS1381" s="193"/>
      <c r="AU1381" s="28"/>
      <c r="AV1381" s="28"/>
      <c r="AW1381" s="28"/>
      <c r="BB1381" s="193"/>
      <c r="BD1381" s="28"/>
      <c r="BE1381" s="28"/>
      <c r="BF1381" s="28"/>
      <c r="BK1381" s="193"/>
      <c r="BM1381" s="28"/>
      <c r="BN1381" s="28"/>
      <c r="BO1381" s="28"/>
      <c r="BT1381" s="193"/>
      <c r="BV1381" s="28"/>
      <c r="BW1381" s="28"/>
      <c r="BX1381" s="28"/>
      <c r="CC1381" s="193"/>
      <c r="CE1381" s="28"/>
      <c r="CF1381" s="28"/>
      <c r="CG1381" s="28"/>
      <c r="CL1381" s="193"/>
      <c r="CN1381" s="28"/>
      <c r="CO1381" s="28"/>
      <c r="CP1381" s="28"/>
      <c r="CU1381" s="193"/>
      <c r="CW1381" s="28"/>
      <c r="CX1381" s="28"/>
      <c r="CY1381" s="28"/>
      <c r="DD1381" s="193"/>
      <c r="DF1381" s="28"/>
      <c r="DG1381" s="28"/>
      <c r="DH1381" s="28"/>
      <c r="DM1381" s="193"/>
      <c r="DO1381" s="28"/>
      <c r="DP1381" s="28"/>
      <c r="DQ1381" s="28"/>
      <c r="DV1381" s="193"/>
      <c r="DX1381" s="28"/>
      <c r="DY1381" s="28"/>
      <c r="DZ1381" s="28"/>
      <c r="EE1381" s="193"/>
      <c r="EG1381" s="28"/>
      <c r="EH1381" s="28"/>
      <c r="EI1381" s="28"/>
      <c r="EN1381" s="193"/>
      <c r="EP1381" s="28"/>
      <c r="EQ1381" s="28"/>
      <c r="ER1381" s="28"/>
      <c r="EW1381" s="193"/>
      <c r="EY1381" s="28"/>
      <c r="EZ1381" s="28"/>
      <c r="FA1381" s="28"/>
      <c r="FF1381" s="193"/>
      <c r="FH1381" s="28"/>
      <c r="FI1381" s="28"/>
      <c r="FJ1381" s="28"/>
      <c r="FO1381" s="193"/>
      <c r="FQ1381" s="28"/>
      <c r="FR1381" s="28"/>
      <c r="FS1381" s="28"/>
      <c r="FX1381" s="193"/>
      <c r="FZ1381" s="28"/>
      <c r="GA1381" s="28"/>
      <c r="GB1381" s="28"/>
      <c r="GG1381" s="193"/>
      <c r="GI1381" s="28"/>
      <c r="GJ1381" s="28"/>
      <c r="GK1381" s="28"/>
      <c r="GP1381" s="193"/>
      <c r="GR1381" s="28"/>
      <c r="GS1381" s="28"/>
      <c r="GT1381" s="28"/>
      <c r="GY1381" s="193"/>
      <c r="HA1381" s="28"/>
      <c r="HB1381" s="28"/>
      <c r="HC1381" s="28"/>
      <c r="HH1381" s="193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205" t="s">
        <v>3813</v>
      </c>
      <c r="B1382" s="378"/>
      <c r="C1382" s="378"/>
      <c r="D1382" s="376" t="s">
        <v>129</v>
      </c>
      <c r="E1382" s="50">
        <f>COUNTIF($A$712:$BAG$785,A1382)</f>
        <v>0</v>
      </c>
      <c r="F1382" s="279">
        <f>SUM(G1382:K1382)</f>
        <v>0</v>
      </c>
      <c r="N1382" s="28"/>
      <c r="R1382" s="193"/>
      <c r="T1382" s="28"/>
      <c r="U1382" s="28"/>
      <c r="V1382" s="28"/>
      <c r="AA1382" s="193"/>
      <c r="AC1382" s="28"/>
      <c r="AD1382" s="28"/>
      <c r="AE1382" s="28"/>
      <c r="AJ1382" s="193"/>
      <c r="AL1382" s="28"/>
      <c r="AM1382" s="28"/>
      <c r="AN1382" s="28"/>
      <c r="AS1382" s="193"/>
      <c r="AU1382" s="28"/>
      <c r="AV1382" s="28"/>
      <c r="AW1382" s="28"/>
      <c r="BB1382" s="193"/>
      <c r="BD1382" s="28"/>
      <c r="BE1382" s="28"/>
      <c r="BF1382" s="28"/>
      <c r="BK1382" s="193"/>
      <c r="BM1382" s="28"/>
      <c r="BN1382" s="28"/>
      <c r="BO1382" s="28"/>
      <c r="BT1382" s="193"/>
      <c r="BV1382" s="28"/>
      <c r="BW1382" s="28"/>
      <c r="BX1382" s="28"/>
      <c r="CC1382" s="193"/>
      <c r="CE1382" s="28"/>
      <c r="CF1382" s="28"/>
      <c r="CG1382" s="28"/>
      <c r="CL1382" s="193"/>
      <c r="CN1382" s="28"/>
      <c r="CO1382" s="28"/>
      <c r="CP1382" s="28"/>
      <c r="CU1382" s="193"/>
      <c r="CW1382" s="28"/>
      <c r="CX1382" s="28"/>
      <c r="CY1382" s="28"/>
      <c r="DD1382" s="193"/>
      <c r="DF1382" s="28"/>
      <c r="DG1382" s="28"/>
      <c r="DH1382" s="28"/>
      <c r="DM1382" s="193"/>
      <c r="DO1382" s="28"/>
      <c r="DP1382" s="28"/>
      <c r="DQ1382" s="28"/>
      <c r="DV1382" s="193"/>
      <c r="DX1382" s="28"/>
      <c r="DY1382" s="28"/>
      <c r="DZ1382" s="28"/>
      <c r="EE1382" s="193"/>
      <c r="EG1382" s="28"/>
      <c r="EH1382" s="28"/>
      <c r="EI1382" s="28"/>
      <c r="EN1382" s="193"/>
      <c r="EP1382" s="28"/>
      <c r="EQ1382" s="28"/>
      <c r="ER1382" s="28"/>
      <c r="EW1382" s="193"/>
      <c r="EY1382" s="28"/>
      <c r="EZ1382" s="28"/>
      <c r="FA1382" s="28"/>
      <c r="FF1382" s="193"/>
      <c r="FH1382" s="28"/>
      <c r="FI1382" s="28"/>
      <c r="FJ1382" s="28"/>
      <c r="FO1382" s="193"/>
      <c r="FQ1382" s="28"/>
      <c r="FR1382" s="28"/>
      <c r="FS1382" s="28"/>
      <c r="FX1382" s="193"/>
      <c r="FZ1382" s="28"/>
      <c r="GA1382" s="28"/>
      <c r="GB1382" s="28"/>
      <c r="GG1382" s="193"/>
      <c r="GI1382" s="28"/>
      <c r="GJ1382" s="28"/>
      <c r="GK1382" s="28"/>
      <c r="GP1382" s="193"/>
      <c r="GR1382" s="28"/>
      <c r="GS1382" s="28"/>
      <c r="GT1382" s="28"/>
      <c r="GY1382" s="193"/>
      <c r="HA1382" s="28"/>
      <c r="HB1382" s="28"/>
      <c r="HC1382" s="28"/>
      <c r="HH1382" s="193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">
      <c r="A1383" s="205" t="s">
        <v>3174</v>
      </c>
      <c r="B1383" s="378"/>
      <c r="C1383" s="378"/>
      <c r="D1383" s="376" t="s">
        <v>129</v>
      </c>
      <c r="E1383" s="50">
        <f>COUNTIF($A$712:$BAG$785,A1383)</f>
        <v>0</v>
      </c>
      <c r="F1383" s="279">
        <f>SUM(G1383:K1383)</f>
        <v>0</v>
      </c>
      <c r="N1383" s="28"/>
      <c r="R1383" s="193"/>
      <c r="T1383" s="28"/>
      <c r="U1383" s="28"/>
      <c r="V1383" s="28"/>
      <c r="AA1383" s="193"/>
      <c r="AC1383" s="28"/>
      <c r="AD1383" s="28"/>
      <c r="AE1383" s="28"/>
      <c r="AJ1383" s="193"/>
      <c r="AL1383" s="28"/>
      <c r="AM1383" s="28"/>
      <c r="AN1383" s="28"/>
      <c r="AS1383" s="193"/>
      <c r="AU1383" s="28"/>
      <c r="AV1383" s="28"/>
      <c r="AW1383" s="28"/>
      <c r="BB1383" s="193"/>
      <c r="BD1383" s="28"/>
      <c r="BE1383" s="28"/>
      <c r="BF1383" s="28"/>
      <c r="BK1383" s="193"/>
      <c r="BM1383" s="28"/>
      <c r="BN1383" s="28"/>
      <c r="BO1383" s="28"/>
      <c r="BT1383" s="193"/>
      <c r="BV1383" s="28"/>
      <c r="BW1383" s="28"/>
      <c r="BX1383" s="28"/>
      <c r="CC1383" s="193"/>
      <c r="CE1383" s="28"/>
      <c r="CF1383" s="28"/>
      <c r="CG1383" s="28"/>
      <c r="CL1383" s="193"/>
      <c r="CN1383" s="28"/>
      <c r="CO1383" s="28"/>
      <c r="CP1383" s="28"/>
      <c r="CU1383" s="193"/>
      <c r="CW1383" s="28"/>
      <c r="CX1383" s="28"/>
      <c r="CY1383" s="28"/>
      <c r="DD1383" s="193"/>
      <c r="DF1383" s="28"/>
      <c r="DG1383" s="28"/>
      <c r="DH1383" s="28"/>
      <c r="DM1383" s="193"/>
      <c r="DO1383" s="28"/>
      <c r="DP1383" s="28"/>
      <c r="DQ1383" s="28"/>
      <c r="DV1383" s="193"/>
      <c r="DX1383" s="28"/>
      <c r="DY1383" s="28"/>
      <c r="DZ1383" s="28"/>
      <c r="EE1383" s="193"/>
      <c r="EG1383" s="28"/>
      <c r="EH1383" s="28"/>
      <c r="EI1383" s="28"/>
      <c r="EN1383" s="193"/>
      <c r="EP1383" s="28"/>
      <c r="EQ1383" s="28"/>
      <c r="ER1383" s="28"/>
      <c r="EW1383" s="193"/>
      <c r="EY1383" s="28"/>
      <c r="EZ1383" s="28"/>
      <c r="FA1383" s="28"/>
      <c r="FF1383" s="193"/>
      <c r="FH1383" s="28"/>
      <c r="FI1383" s="28"/>
      <c r="FJ1383" s="28"/>
      <c r="FO1383" s="193"/>
      <c r="FQ1383" s="28"/>
      <c r="FR1383" s="28"/>
      <c r="FS1383" s="28"/>
      <c r="FX1383" s="193"/>
      <c r="FZ1383" s="28"/>
      <c r="GA1383" s="28"/>
      <c r="GB1383" s="28"/>
      <c r="GG1383" s="193"/>
      <c r="GI1383" s="28"/>
      <c r="GJ1383" s="28"/>
      <c r="GK1383" s="28"/>
      <c r="GP1383" s="193"/>
      <c r="GR1383" s="28"/>
      <c r="GS1383" s="28"/>
      <c r="GT1383" s="28"/>
      <c r="GY1383" s="193"/>
      <c r="HA1383" s="28"/>
      <c r="HB1383" s="28"/>
      <c r="HC1383" s="28"/>
      <c r="HH1383" s="193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">
      <c r="A1384" s="311" t="s">
        <v>662</v>
      </c>
      <c r="B1384" s="378"/>
      <c r="C1384" s="378"/>
      <c r="D1384" s="376" t="s">
        <v>129</v>
      </c>
      <c r="E1384" s="50">
        <f>COUNTIF($A$712:$BAG$785,A1384)</f>
        <v>0</v>
      </c>
      <c r="F1384" s="279">
        <f>SUM(G1384:K1384)</f>
        <v>0</v>
      </c>
      <c r="N1384" s="28"/>
      <c r="R1384" s="193"/>
      <c r="T1384" s="28"/>
      <c r="U1384" s="28"/>
      <c r="V1384" s="28"/>
      <c r="AA1384" s="193"/>
      <c r="AC1384" s="28"/>
      <c r="AD1384" s="28"/>
      <c r="AE1384" s="28"/>
      <c r="AJ1384" s="193"/>
      <c r="AL1384" s="28"/>
      <c r="AM1384" s="28"/>
      <c r="AN1384" s="28"/>
      <c r="AS1384" s="193"/>
      <c r="AU1384" s="28"/>
      <c r="AV1384" s="28"/>
      <c r="AW1384" s="28"/>
      <c r="BB1384" s="193"/>
      <c r="BD1384" s="28"/>
      <c r="BE1384" s="28"/>
      <c r="BF1384" s="28"/>
      <c r="BK1384" s="193"/>
      <c r="BM1384" s="28"/>
      <c r="BN1384" s="28"/>
      <c r="BO1384" s="28"/>
      <c r="BT1384" s="193"/>
      <c r="BV1384" s="28"/>
      <c r="BW1384" s="28"/>
      <c r="BX1384" s="28"/>
      <c r="CC1384" s="193"/>
      <c r="CE1384" s="28"/>
      <c r="CF1384" s="28"/>
      <c r="CG1384" s="28"/>
      <c r="CL1384" s="193"/>
      <c r="CN1384" s="28"/>
      <c r="CO1384" s="28"/>
      <c r="CP1384" s="28"/>
      <c r="CU1384" s="193"/>
      <c r="CW1384" s="28"/>
      <c r="CX1384" s="28"/>
      <c r="CY1384" s="28"/>
      <c r="DD1384" s="193"/>
      <c r="DF1384" s="28"/>
      <c r="DG1384" s="28"/>
      <c r="DH1384" s="28"/>
      <c r="DM1384" s="193"/>
      <c r="DO1384" s="28"/>
      <c r="DP1384" s="28"/>
      <c r="DQ1384" s="28"/>
      <c r="DV1384" s="193"/>
      <c r="DX1384" s="28"/>
      <c r="DY1384" s="28"/>
      <c r="DZ1384" s="28"/>
      <c r="EE1384" s="193"/>
      <c r="EG1384" s="28"/>
      <c r="EH1384" s="28"/>
      <c r="EI1384" s="28"/>
      <c r="EN1384" s="193"/>
      <c r="EP1384" s="28"/>
      <c r="EQ1384" s="28"/>
      <c r="ER1384" s="28"/>
      <c r="EW1384" s="193"/>
      <c r="EY1384" s="28"/>
      <c r="EZ1384" s="28"/>
      <c r="FA1384" s="28"/>
      <c r="FF1384" s="193"/>
      <c r="FH1384" s="28"/>
      <c r="FI1384" s="28"/>
      <c r="FJ1384" s="28"/>
      <c r="FO1384" s="193"/>
      <c r="FQ1384" s="28"/>
      <c r="FR1384" s="28"/>
      <c r="FS1384" s="28"/>
      <c r="FX1384" s="193"/>
      <c r="FZ1384" s="28"/>
      <c r="GA1384" s="28"/>
      <c r="GB1384" s="28"/>
      <c r="GG1384" s="193"/>
      <c r="GI1384" s="28"/>
      <c r="GJ1384" s="28"/>
      <c r="GK1384" s="28"/>
      <c r="GP1384" s="193"/>
      <c r="GR1384" s="28"/>
      <c r="GS1384" s="28"/>
      <c r="GT1384" s="28"/>
      <c r="GY1384" s="193"/>
      <c r="HA1384" s="28"/>
      <c r="HB1384" s="28"/>
      <c r="HC1384" s="28"/>
      <c r="HH1384" s="193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11" t="s">
        <v>503</v>
      </c>
      <c r="B1385" s="375"/>
      <c r="C1385" s="375"/>
      <c r="D1385" s="376" t="s">
        <v>133</v>
      </c>
      <c r="E1385" s="50">
        <f>COUNTIF($A$712:$BAG$785,A1385)</f>
        <v>19</v>
      </c>
      <c r="F1385" s="279">
        <f>SUM(G1385:K1385)</f>
        <v>0</v>
      </c>
      <c r="N1385" s="28"/>
      <c r="R1385" s="193"/>
      <c r="T1385" s="28"/>
      <c r="U1385" s="28"/>
      <c r="V1385" s="28"/>
      <c r="AA1385" s="193"/>
      <c r="AC1385" s="28"/>
      <c r="AD1385" s="28"/>
      <c r="AE1385" s="28"/>
      <c r="AJ1385" s="193"/>
      <c r="AL1385" s="28"/>
      <c r="AM1385" s="28"/>
      <c r="AN1385" s="28"/>
      <c r="AS1385" s="193"/>
      <c r="AU1385" s="28"/>
      <c r="AV1385" s="28"/>
      <c r="AW1385" s="28"/>
      <c r="BB1385" s="193"/>
      <c r="BD1385" s="28"/>
      <c r="BE1385" s="28"/>
      <c r="BF1385" s="28"/>
      <c r="BK1385" s="193"/>
      <c r="BM1385" s="28"/>
      <c r="BN1385" s="28"/>
      <c r="BO1385" s="28"/>
      <c r="BT1385" s="193"/>
      <c r="BV1385" s="28"/>
      <c r="BW1385" s="28"/>
      <c r="BX1385" s="28"/>
      <c r="CC1385" s="193"/>
      <c r="CE1385" s="28"/>
      <c r="CF1385" s="28"/>
      <c r="CG1385" s="28"/>
      <c r="CL1385" s="193"/>
      <c r="CN1385" s="28"/>
      <c r="CO1385" s="28"/>
      <c r="CP1385" s="28"/>
      <c r="CU1385" s="193"/>
      <c r="CW1385" s="28"/>
      <c r="CX1385" s="28"/>
      <c r="CY1385" s="28"/>
      <c r="DD1385" s="193"/>
      <c r="DF1385" s="28"/>
      <c r="DG1385" s="28"/>
      <c r="DH1385" s="28"/>
      <c r="DM1385" s="193"/>
      <c r="DO1385" s="28"/>
      <c r="DP1385" s="28"/>
      <c r="DQ1385" s="28"/>
      <c r="DV1385" s="193"/>
      <c r="DX1385" s="28"/>
      <c r="DY1385" s="28"/>
      <c r="DZ1385" s="28"/>
      <c r="EE1385" s="193"/>
      <c r="EG1385" s="28"/>
      <c r="EH1385" s="28"/>
      <c r="EI1385" s="28"/>
      <c r="EN1385" s="193"/>
      <c r="EP1385" s="28"/>
      <c r="EQ1385" s="28"/>
      <c r="ER1385" s="28"/>
      <c r="EW1385" s="193"/>
      <c r="EY1385" s="28"/>
      <c r="EZ1385" s="28"/>
      <c r="FA1385" s="28"/>
      <c r="FF1385" s="193"/>
      <c r="FH1385" s="28"/>
      <c r="FI1385" s="28"/>
      <c r="FJ1385" s="28"/>
      <c r="FO1385" s="193"/>
      <c r="FQ1385" s="28"/>
      <c r="FR1385" s="28"/>
      <c r="FS1385" s="28"/>
      <c r="FX1385" s="193"/>
      <c r="FZ1385" s="28"/>
      <c r="GA1385" s="28"/>
      <c r="GB1385" s="28"/>
      <c r="GG1385" s="193"/>
      <c r="GI1385" s="28"/>
      <c r="GJ1385" s="28"/>
      <c r="GK1385" s="28"/>
      <c r="GP1385" s="193"/>
      <c r="GR1385" s="28"/>
      <c r="GS1385" s="28"/>
      <c r="GT1385" s="28"/>
      <c r="GY1385" s="193"/>
      <c r="HA1385" s="28"/>
      <c r="HB1385" s="28"/>
      <c r="HC1385" s="28"/>
      <c r="HH1385" s="193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311" t="s">
        <v>807</v>
      </c>
      <c r="B1386" s="28"/>
      <c r="C1386" s="271"/>
      <c r="D1386" s="376" t="s">
        <v>132</v>
      </c>
      <c r="E1386" s="50">
        <f>COUNTIF($A$712:$BAG$785,A1386)</f>
        <v>0</v>
      </c>
      <c r="F1386" s="279">
        <f>SUM(G1386:K1386)</f>
        <v>0</v>
      </c>
      <c r="N1386" s="28"/>
      <c r="R1386" s="193"/>
      <c r="T1386" s="28"/>
      <c r="U1386" s="28"/>
      <c r="V1386" s="28"/>
      <c r="AA1386" s="193"/>
      <c r="AC1386" s="28"/>
      <c r="AD1386" s="28"/>
      <c r="AE1386" s="28"/>
      <c r="AJ1386" s="193"/>
      <c r="AL1386" s="28"/>
      <c r="AM1386" s="28"/>
      <c r="AN1386" s="28"/>
      <c r="AS1386" s="193"/>
      <c r="AU1386" s="28"/>
      <c r="AV1386" s="28"/>
      <c r="AW1386" s="28"/>
      <c r="BB1386" s="193"/>
      <c r="BD1386" s="28"/>
      <c r="BE1386" s="28"/>
      <c r="BF1386" s="28"/>
      <c r="BK1386" s="193"/>
      <c r="BM1386" s="28"/>
      <c r="BN1386" s="28"/>
      <c r="BO1386" s="28"/>
      <c r="BT1386" s="193"/>
      <c r="BV1386" s="28"/>
      <c r="BW1386" s="28"/>
      <c r="BX1386" s="28"/>
      <c r="CC1386" s="193"/>
      <c r="CE1386" s="28"/>
      <c r="CF1386" s="28"/>
      <c r="CG1386" s="28"/>
      <c r="CL1386" s="193"/>
      <c r="CN1386" s="28"/>
      <c r="CO1386" s="28"/>
      <c r="CP1386" s="28"/>
      <c r="CU1386" s="193"/>
      <c r="CW1386" s="28"/>
      <c r="CX1386" s="28"/>
      <c r="CY1386" s="28"/>
      <c r="DD1386" s="193"/>
      <c r="DF1386" s="28"/>
      <c r="DG1386" s="28"/>
      <c r="DH1386" s="28"/>
      <c r="DM1386" s="193"/>
      <c r="DO1386" s="28"/>
      <c r="DP1386" s="28"/>
      <c r="DQ1386" s="28"/>
      <c r="DV1386" s="193"/>
      <c r="DX1386" s="28"/>
      <c r="DY1386" s="28"/>
      <c r="DZ1386" s="28"/>
      <c r="EE1386" s="193"/>
      <c r="EG1386" s="28"/>
      <c r="EH1386" s="28"/>
      <c r="EI1386" s="28"/>
      <c r="EN1386" s="193"/>
      <c r="EP1386" s="28"/>
      <c r="EQ1386" s="28"/>
      <c r="ER1386" s="28"/>
      <c r="EW1386" s="193"/>
      <c r="EY1386" s="28"/>
      <c r="EZ1386" s="28"/>
      <c r="FA1386" s="28"/>
      <c r="FF1386" s="193"/>
      <c r="FH1386" s="28"/>
      <c r="FI1386" s="28"/>
      <c r="FJ1386" s="28"/>
      <c r="FO1386" s="193"/>
      <c r="FQ1386" s="28"/>
      <c r="FR1386" s="28"/>
      <c r="FS1386" s="28"/>
      <c r="FX1386" s="193"/>
      <c r="FZ1386" s="28"/>
      <c r="GA1386" s="28"/>
      <c r="GB1386" s="28"/>
      <c r="GG1386" s="193"/>
      <c r="GI1386" s="28"/>
      <c r="GJ1386" s="28"/>
      <c r="GK1386" s="28"/>
      <c r="GP1386" s="193"/>
      <c r="GR1386" s="28"/>
      <c r="GS1386" s="28"/>
      <c r="GT1386" s="28"/>
      <c r="GY1386" s="193"/>
      <c r="HA1386" s="28"/>
      <c r="HB1386" s="28"/>
      <c r="HC1386" s="28"/>
      <c r="HH1386" s="193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">
      <c r="A1387" s="205" t="s">
        <v>2998</v>
      </c>
      <c r="B1387" s="378"/>
      <c r="C1387" s="378"/>
      <c r="D1387" s="376" t="s">
        <v>129</v>
      </c>
      <c r="E1387" s="50">
        <f>COUNTIF($A$712:$BAG$785,A1387)</f>
        <v>0</v>
      </c>
      <c r="F1387" s="279">
        <f>SUM(G1387:K1387)</f>
        <v>0</v>
      </c>
      <c r="J1387" s="402"/>
      <c r="K1387" s="39"/>
      <c r="N1387" s="28"/>
      <c r="R1387" s="193"/>
      <c r="T1387" s="28"/>
      <c r="U1387" s="28"/>
      <c r="V1387" s="28"/>
      <c r="AA1387" s="193"/>
      <c r="AC1387" s="28"/>
      <c r="AD1387" s="28"/>
      <c r="AE1387" s="28"/>
      <c r="AJ1387" s="193"/>
      <c r="AL1387" s="28"/>
      <c r="AM1387" s="28"/>
      <c r="AN1387" s="28"/>
      <c r="AS1387" s="193"/>
      <c r="AU1387" s="28"/>
      <c r="AV1387" s="28"/>
      <c r="AW1387" s="28"/>
      <c r="BB1387" s="193"/>
      <c r="BD1387" s="28"/>
      <c r="BE1387" s="28"/>
      <c r="BF1387" s="28"/>
      <c r="BK1387" s="193"/>
      <c r="BM1387" s="28"/>
      <c r="BN1387" s="28"/>
      <c r="BO1387" s="28"/>
      <c r="BT1387" s="193"/>
      <c r="BV1387" s="28"/>
      <c r="BW1387" s="28"/>
      <c r="BX1387" s="28"/>
      <c r="CC1387" s="193"/>
      <c r="CE1387" s="28"/>
      <c r="CF1387" s="28"/>
      <c r="CG1387" s="28"/>
      <c r="CL1387" s="193"/>
      <c r="CN1387" s="28"/>
      <c r="CO1387" s="28"/>
      <c r="CP1387" s="28"/>
      <c r="CU1387" s="193"/>
      <c r="CW1387" s="28"/>
      <c r="CX1387" s="28"/>
      <c r="CY1387" s="28"/>
      <c r="DD1387" s="193"/>
      <c r="DF1387" s="28"/>
      <c r="DG1387" s="28"/>
      <c r="DH1387" s="28"/>
      <c r="DM1387" s="193"/>
      <c r="DO1387" s="28"/>
      <c r="DP1387" s="28"/>
      <c r="DQ1387" s="28"/>
      <c r="DV1387" s="193"/>
      <c r="DX1387" s="28"/>
      <c r="DY1387" s="28"/>
      <c r="DZ1387" s="28"/>
      <c r="EE1387" s="193"/>
      <c r="EG1387" s="28"/>
      <c r="EH1387" s="28"/>
      <c r="EI1387" s="28"/>
      <c r="EN1387" s="193"/>
      <c r="EP1387" s="28"/>
      <c r="EQ1387" s="28"/>
      <c r="ER1387" s="28"/>
      <c r="EW1387" s="193"/>
      <c r="EY1387" s="28"/>
      <c r="EZ1387" s="28"/>
      <c r="FA1387" s="28"/>
      <c r="FF1387" s="193"/>
      <c r="FH1387" s="28"/>
      <c r="FI1387" s="28"/>
      <c r="FJ1387" s="28"/>
      <c r="FO1387" s="193"/>
      <c r="FQ1387" s="28"/>
      <c r="FR1387" s="28"/>
      <c r="FS1387" s="28"/>
      <c r="FX1387" s="193"/>
      <c r="FZ1387" s="28"/>
      <c r="GA1387" s="28"/>
      <c r="GB1387" s="28"/>
      <c r="GG1387" s="193"/>
      <c r="GI1387" s="28"/>
      <c r="GJ1387" s="28"/>
      <c r="GK1387" s="28"/>
      <c r="GP1387" s="193"/>
      <c r="GR1387" s="28"/>
      <c r="GS1387" s="28"/>
      <c r="GT1387" s="28"/>
      <c r="GY1387" s="193"/>
      <c r="HA1387" s="28"/>
      <c r="HB1387" s="28"/>
      <c r="HC1387" s="28"/>
      <c r="HH1387" s="193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5" t="s">
        <v>3184</v>
      </c>
      <c r="B1388" s="28"/>
      <c r="C1388" s="378"/>
      <c r="D1388" s="376" t="s">
        <v>129</v>
      </c>
      <c r="E1388" s="50">
        <f>COUNTIF($A$712:$BAG$785,A1388)</f>
        <v>1</v>
      </c>
      <c r="F1388" s="279">
        <f>SUM(G1388:K1388)</f>
        <v>0</v>
      </c>
      <c r="J1388" s="402"/>
      <c r="K1388" s="193"/>
      <c r="N1388" s="28"/>
      <c r="R1388" s="193"/>
      <c r="T1388" s="28"/>
      <c r="U1388" s="28"/>
      <c r="V1388" s="28"/>
      <c r="AA1388" s="193"/>
      <c r="AC1388" s="28"/>
      <c r="AD1388" s="28"/>
      <c r="AE1388" s="28"/>
      <c r="AJ1388" s="193"/>
      <c r="AL1388" s="28"/>
      <c r="AM1388" s="28"/>
      <c r="AN1388" s="28"/>
      <c r="AS1388" s="193"/>
      <c r="AU1388" s="28"/>
      <c r="AV1388" s="28"/>
      <c r="AW1388" s="28"/>
      <c r="BB1388" s="193"/>
      <c r="BD1388" s="28"/>
      <c r="BE1388" s="28"/>
      <c r="BF1388" s="28"/>
      <c r="BK1388" s="193"/>
      <c r="BM1388" s="28"/>
      <c r="BN1388" s="28"/>
      <c r="BO1388" s="28"/>
      <c r="BT1388" s="193"/>
      <c r="BV1388" s="28"/>
      <c r="BW1388" s="28"/>
      <c r="BX1388" s="28"/>
      <c r="CC1388" s="193"/>
      <c r="CE1388" s="28"/>
      <c r="CF1388" s="28"/>
      <c r="CG1388" s="28"/>
      <c r="CL1388" s="193"/>
      <c r="CN1388" s="28"/>
      <c r="CO1388" s="28"/>
      <c r="CP1388" s="28"/>
      <c r="CU1388" s="193"/>
      <c r="CW1388" s="28"/>
      <c r="CX1388" s="28"/>
      <c r="CY1388" s="28"/>
      <c r="DD1388" s="193"/>
      <c r="DF1388" s="28"/>
      <c r="DG1388" s="28"/>
      <c r="DH1388" s="28"/>
      <c r="DM1388" s="193"/>
      <c r="DO1388" s="28"/>
      <c r="DP1388" s="28"/>
      <c r="DQ1388" s="28"/>
      <c r="DV1388" s="193"/>
      <c r="DX1388" s="28"/>
      <c r="DY1388" s="28"/>
      <c r="DZ1388" s="28"/>
      <c r="EE1388" s="193"/>
      <c r="EG1388" s="28"/>
      <c r="EH1388" s="28"/>
      <c r="EI1388" s="28"/>
      <c r="EN1388" s="193"/>
      <c r="EP1388" s="28"/>
      <c r="EQ1388" s="28"/>
      <c r="ER1388" s="28"/>
      <c r="EW1388" s="193"/>
      <c r="EY1388" s="28"/>
      <c r="EZ1388" s="28"/>
      <c r="FA1388" s="28"/>
      <c r="FF1388" s="193"/>
      <c r="FH1388" s="28"/>
      <c r="FI1388" s="28"/>
      <c r="FJ1388" s="28"/>
      <c r="FO1388" s="193"/>
      <c r="FQ1388" s="28"/>
      <c r="FR1388" s="28"/>
      <c r="FS1388" s="28"/>
      <c r="FX1388" s="193"/>
      <c r="FZ1388" s="28"/>
      <c r="GA1388" s="28"/>
      <c r="GB1388" s="28"/>
      <c r="GG1388" s="193"/>
      <c r="GI1388" s="28"/>
      <c r="GJ1388" s="28"/>
      <c r="GK1388" s="28"/>
      <c r="GP1388" s="193"/>
      <c r="GR1388" s="28"/>
      <c r="GS1388" s="28"/>
      <c r="GT1388" s="28"/>
      <c r="GY1388" s="193"/>
      <c r="HA1388" s="28"/>
      <c r="HB1388" s="28"/>
      <c r="HC1388" s="28"/>
      <c r="HH1388" s="193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5" t="s">
        <v>3548</v>
      </c>
      <c r="B1389" s="28"/>
      <c r="C1389" s="378"/>
      <c r="D1389" s="376" t="s">
        <v>129</v>
      </c>
      <c r="E1389" s="50">
        <f>COUNTIF($A$712:$BAG$785,A1389)</f>
        <v>0</v>
      </c>
      <c r="F1389" s="279">
        <f>SUM(G1389:K1389)</f>
        <v>0</v>
      </c>
      <c r="H1389" s="396"/>
      <c r="J1389" s="402"/>
      <c r="K1389" s="402"/>
      <c r="N1389" s="28"/>
      <c r="R1389" s="193"/>
      <c r="T1389" s="28"/>
      <c r="U1389" s="28"/>
      <c r="V1389" s="28"/>
      <c r="AA1389" s="193"/>
      <c r="AC1389" s="28"/>
      <c r="AD1389" s="28"/>
      <c r="AE1389" s="28"/>
      <c r="AJ1389" s="193"/>
      <c r="AL1389" s="28"/>
      <c r="AM1389" s="28"/>
      <c r="AN1389" s="28"/>
      <c r="AS1389" s="193"/>
      <c r="AU1389" s="28"/>
      <c r="AV1389" s="28"/>
      <c r="AW1389" s="28"/>
      <c r="BB1389" s="193"/>
      <c r="BD1389" s="28"/>
      <c r="BE1389" s="28"/>
      <c r="BF1389" s="28"/>
      <c r="BK1389" s="193"/>
      <c r="BM1389" s="28"/>
      <c r="BN1389" s="28"/>
      <c r="BO1389" s="28"/>
      <c r="BT1389" s="193"/>
      <c r="BV1389" s="28"/>
      <c r="BW1389" s="28"/>
      <c r="BX1389" s="28"/>
      <c r="CC1389" s="193"/>
      <c r="CE1389" s="28"/>
      <c r="CF1389" s="28"/>
      <c r="CG1389" s="28"/>
      <c r="CL1389" s="193"/>
      <c r="CN1389" s="28"/>
      <c r="CO1389" s="28"/>
      <c r="CP1389" s="28"/>
      <c r="CU1389" s="193"/>
      <c r="CW1389" s="28"/>
      <c r="CX1389" s="28"/>
      <c r="CY1389" s="28"/>
      <c r="DD1389" s="193"/>
      <c r="DF1389" s="28"/>
      <c r="DG1389" s="28"/>
      <c r="DH1389" s="28"/>
      <c r="DM1389" s="193"/>
      <c r="DO1389" s="28"/>
      <c r="DP1389" s="28"/>
      <c r="DQ1389" s="28"/>
      <c r="DV1389" s="193"/>
      <c r="DX1389" s="28"/>
      <c r="DY1389" s="28"/>
      <c r="DZ1389" s="28"/>
      <c r="EE1389" s="193"/>
      <c r="EG1389" s="28"/>
      <c r="EH1389" s="28"/>
      <c r="EI1389" s="28"/>
      <c r="EN1389" s="193"/>
      <c r="EP1389" s="28"/>
      <c r="EQ1389" s="28"/>
      <c r="ER1389" s="28"/>
      <c r="EW1389" s="193"/>
      <c r="EY1389" s="28"/>
      <c r="EZ1389" s="28"/>
      <c r="FA1389" s="28"/>
      <c r="FF1389" s="193"/>
      <c r="FH1389" s="28"/>
      <c r="FI1389" s="28"/>
      <c r="FJ1389" s="28"/>
      <c r="FO1389" s="193"/>
      <c r="FQ1389" s="28"/>
      <c r="FR1389" s="28"/>
      <c r="FS1389" s="28"/>
      <c r="FX1389" s="193"/>
      <c r="FZ1389" s="28"/>
      <c r="GA1389" s="28"/>
      <c r="GB1389" s="28"/>
      <c r="GG1389" s="193"/>
      <c r="GI1389" s="28"/>
      <c r="GJ1389" s="28"/>
      <c r="GK1389" s="28"/>
      <c r="GP1389" s="193"/>
      <c r="GR1389" s="28"/>
      <c r="GS1389" s="28"/>
      <c r="GT1389" s="28"/>
      <c r="GY1389" s="193"/>
      <c r="HA1389" s="28"/>
      <c r="HB1389" s="28"/>
      <c r="HC1389" s="28"/>
      <c r="HH1389" s="193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11" t="s">
        <v>899</v>
      </c>
      <c r="B1390" s="28"/>
      <c r="C1390" s="271"/>
      <c r="D1390" s="376" t="s">
        <v>129</v>
      </c>
      <c r="E1390" s="50">
        <f>COUNTIF($A$712:$BAG$785,A1390)</f>
        <v>0</v>
      </c>
      <c r="F1390" s="279">
        <f>SUM(G1390:K1390)</f>
        <v>0</v>
      </c>
      <c r="J1390" s="402"/>
      <c r="K1390" s="402"/>
      <c r="N1390" s="28"/>
      <c r="R1390" s="193"/>
      <c r="T1390" s="28"/>
      <c r="U1390" s="28"/>
      <c r="V1390" s="28"/>
      <c r="AA1390" s="193"/>
      <c r="AC1390" s="28"/>
      <c r="AD1390" s="28"/>
      <c r="AE1390" s="28"/>
      <c r="AJ1390" s="193"/>
      <c r="AL1390" s="28"/>
      <c r="AM1390" s="28"/>
      <c r="AN1390" s="28"/>
      <c r="AS1390" s="193"/>
      <c r="AU1390" s="28"/>
      <c r="AV1390" s="28"/>
      <c r="AW1390" s="28"/>
      <c r="BB1390" s="193"/>
      <c r="BD1390" s="28"/>
      <c r="BE1390" s="28"/>
      <c r="BF1390" s="28"/>
      <c r="BK1390" s="193"/>
      <c r="BM1390" s="28"/>
      <c r="BN1390" s="28"/>
      <c r="BO1390" s="28"/>
      <c r="BT1390" s="193"/>
      <c r="BV1390" s="28"/>
      <c r="BW1390" s="28"/>
      <c r="BX1390" s="28"/>
      <c r="CC1390" s="193"/>
      <c r="CE1390" s="28"/>
      <c r="CF1390" s="28"/>
      <c r="CG1390" s="28"/>
      <c r="CL1390" s="193"/>
      <c r="CN1390" s="28"/>
      <c r="CO1390" s="28"/>
      <c r="CP1390" s="28"/>
      <c r="CU1390" s="193"/>
      <c r="CW1390" s="28"/>
      <c r="CX1390" s="28"/>
      <c r="CY1390" s="28"/>
      <c r="DD1390" s="193"/>
      <c r="DF1390" s="28"/>
      <c r="DG1390" s="28"/>
      <c r="DH1390" s="28"/>
      <c r="DM1390" s="193"/>
      <c r="DO1390" s="28"/>
      <c r="DP1390" s="28"/>
      <c r="DQ1390" s="28"/>
      <c r="DV1390" s="193"/>
      <c r="DX1390" s="28"/>
      <c r="DY1390" s="28"/>
      <c r="DZ1390" s="28"/>
      <c r="EE1390" s="193"/>
      <c r="EG1390" s="28"/>
      <c r="EH1390" s="28"/>
      <c r="EI1390" s="28"/>
      <c r="EN1390" s="193"/>
      <c r="EP1390" s="28"/>
      <c r="EQ1390" s="28"/>
      <c r="ER1390" s="28"/>
      <c r="EW1390" s="193"/>
      <c r="EY1390" s="28"/>
      <c r="EZ1390" s="28"/>
      <c r="FA1390" s="28"/>
      <c r="FF1390" s="193"/>
      <c r="FH1390" s="28"/>
      <c r="FI1390" s="28"/>
      <c r="FJ1390" s="28"/>
      <c r="FO1390" s="193"/>
      <c r="FQ1390" s="28"/>
      <c r="FR1390" s="28"/>
      <c r="FS1390" s="28"/>
      <c r="FX1390" s="193"/>
      <c r="FZ1390" s="28"/>
      <c r="GA1390" s="28"/>
      <c r="GB1390" s="28"/>
      <c r="GG1390" s="193"/>
      <c r="GI1390" s="28"/>
      <c r="GJ1390" s="28"/>
      <c r="GK1390" s="28"/>
      <c r="GP1390" s="193"/>
      <c r="GR1390" s="28"/>
      <c r="GS1390" s="28"/>
      <c r="GT1390" s="28"/>
      <c r="GY1390" s="193"/>
      <c r="HA1390" s="28"/>
      <c r="HB1390" s="28"/>
      <c r="HC1390" s="28"/>
      <c r="HH1390" s="193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.75">
      <c r="A1391" s="311" t="s">
        <v>447</v>
      </c>
      <c r="B1391" s="274"/>
      <c r="C1391" s="375"/>
      <c r="D1391" s="376" t="s">
        <v>134</v>
      </c>
      <c r="E1391" s="50">
        <f>COUNTIF($A$712:$BAG$785,A1391)</f>
        <v>2</v>
      </c>
      <c r="F1391" s="279">
        <f>SUM(G1391:K1391)</f>
        <v>0</v>
      </c>
      <c r="J1391" s="402"/>
      <c r="K1391" s="193"/>
      <c r="N1391" s="28"/>
      <c r="R1391" s="193"/>
      <c r="T1391" s="28"/>
      <c r="U1391" s="28"/>
      <c r="V1391" s="28"/>
      <c r="AA1391" s="193"/>
      <c r="AC1391" s="28"/>
      <c r="AD1391" s="28"/>
      <c r="AE1391" s="28"/>
      <c r="AJ1391" s="193"/>
      <c r="AL1391" s="28"/>
      <c r="AM1391" s="28"/>
      <c r="AN1391" s="28"/>
      <c r="AS1391" s="193"/>
      <c r="AU1391" s="28"/>
      <c r="AV1391" s="28"/>
      <c r="AW1391" s="28"/>
      <c r="BB1391" s="193"/>
      <c r="BD1391" s="28"/>
      <c r="BE1391" s="28"/>
      <c r="BF1391" s="28"/>
      <c r="BK1391" s="193"/>
      <c r="BM1391" s="28"/>
      <c r="BN1391" s="28"/>
      <c r="BO1391" s="28"/>
      <c r="BT1391" s="193"/>
      <c r="BV1391" s="28"/>
      <c r="BW1391" s="28"/>
      <c r="BX1391" s="28"/>
      <c r="CC1391" s="193"/>
      <c r="CE1391" s="28"/>
      <c r="CF1391" s="28"/>
      <c r="CG1391" s="28"/>
      <c r="CL1391" s="193"/>
      <c r="CN1391" s="28"/>
      <c r="CO1391" s="28"/>
      <c r="CP1391" s="28"/>
      <c r="CU1391" s="193"/>
      <c r="CW1391" s="28"/>
      <c r="CX1391" s="28"/>
      <c r="CY1391" s="28"/>
      <c r="DD1391" s="193"/>
      <c r="DF1391" s="28"/>
      <c r="DG1391" s="28"/>
      <c r="DH1391" s="28"/>
      <c r="DM1391" s="193"/>
      <c r="DO1391" s="28"/>
      <c r="DP1391" s="28"/>
      <c r="DQ1391" s="28"/>
      <c r="DV1391" s="193"/>
      <c r="DX1391" s="28"/>
      <c r="DY1391" s="28"/>
      <c r="DZ1391" s="28"/>
      <c r="EE1391" s="193"/>
      <c r="EG1391" s="28"/>
      <c r="EH1391" s="28"/>
      <c r="EI1391" s="28"/>
      <c r="EN1391" s="193"/>
      <c r="EP1391" s="28"/>
      <c r="EQ1391" s="28"/>
      <c r="ER1391" s="28"/>
      <c r="EW1391" s="193"/>
      <c r="EY1391" s="28"/>
      <c r="EZ1391" s="28"/>
      <c r="FA1391" s="28"/>
      <c r="FF1391" s="193"/>
      <c r="FH1391" s="28"/>
      <c r="FI1391" s="28"/>
      <c r="FJ1391" s="28"/>
      <c r="FO1391" s="193"/>
      <c r="FQ1391" s="28"/>
      <c r="FR1391" s="28"/>
      <c r="FS1391" s="28"/>
      <c r="FX1391" s="193"/>
      <c r="FZ1391" s="28"/>
      <c r="GA1391" s="28"/>
      <c r="GB1391" s="28"/>
      <c r="GG1391" s="193"/>
      <c r="GI1391" s="28"/>
      <c r="GJ1391" s="28"/>
      <c r="GK1391" s="28"/>
      <c r="GP1391" s="193"/>
      <c r="GR1391" s="28"/>
      <c r="GS1391" s="28"/>
      <c r="GT1391" s="28"/>
      <c r="GY1391" s="193"/>
      <c r="HA1391" s="28"/>
      <c r="HB1391" s="28"/>
      <c r="HC1391" s="28"/>
      <c r="HH1391" s="193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">
      <c r="A1392" s="205" t="s">
        <v>3400</v>
      </c>
      <c r="B1392" s="28"/>
      <c r="C1392" s="271"/>
      <c r="D1392" s="376" t="s">
        <v>129</v>
      </c>
      <c r="E1392" s="50">
        <f>COUNTIF($A$712:$BAG$785,A1392)</f>
        <v>0</v>
      </c>
      <c r="F1392" s="279">
        <f>SUM(G1392:K1392)</f>
        <v>0</v>
      </c>
      <c r="J1392" s="402"/>
      <c r="K1392" s="193"/>
      <c r="N1392" s="28"/>
      <c r="R1392" s="193"/>
      <c r="T1392" s="28"/>
      <c r="U1392" s="28"/>
      <c r="V1392" s="28"/>
      <c r="AA1392" s="193"/>
      <c r="AC1392" s="28"/>
      <c r="AD1392" s="28"/>
      <c r="AE1392" s="28"/>
      <c r="AJ1392" s="193"/>
      <c r="AL1392" s="28"/>
      <c r="AM1392" s="28"/>
      <c r="AN1392" s="28"/>
      <c r="AS1392" s="193"/>
      <c r="AU1392" s="28"/>
      <c r="AV1392" s="28"/>
      <c r="AW1392" s="28"/>
      <c r="BB1392" s="193"/>
      <c r="BD1392" s="28"/>
      <c r="BE1392" s="28"/>
      <c r="BF1392" s="28"/>
      <c r="BK1392" s="193"/>
      <c r="BM1392" s="28"/>
      <c r="BN1392" s="28"/>
      <c r="BO1392" s="28"/>
      <c r="BT1392" s="193"/>
      <c r="BV1392" s="28"/>
      <c r="BW1392" s="28"/>
      <c r="BX1392" s="28"/>
      <c r="CC1392" s="193"/>
      <c r="CE1392" s="28"/>
      <c r="CF1392" s="28"/>
      <c r="CG1392" s="28"/>
      <c r="CL1392" s="193"/>
      <c r="CN1392" s="28"/>
      <c r="CO1392" s="28"/>
      <c r="CP1392" s="28"/>
      <c r="CU1392" s="193"/>
      <c r="CW1392" s="28"/>
      <c r="CX1392" s="28"/>
      <c r="CY1392" s="28"/>
      <c r="DD1392" s="193"/>
      <c r="DF1392" s="28"/>
      <c r="DG1392" s="28"/>
      <c r="DH1392" s="28"/>
      <c r="DM1392" s="193"/>
      <c r="DO1392" s="28"/>
      <c r="DP1392" s="28"/>
      <c r="DQ1392" s="28"/>
      <c r="DV1392" s="193"/>
      <c r="DX1392" s="28"/>
      <c r="DY1392" s="28"/>
      <c r="DZ1392" s="28"/>
      <c r="EE1392" s="193"/>
      <c r="EG1392" s="28"/>
      <c r="EH1392" s="28"/>
      <c r="EI1392" s="28"/>
      <c r="EN1392" s="193"/>
      <c r="EP1392" s="28"/>
      <c r="EQ1392" s="28"/>
      <c r="ER1392" s="28"/>
      <c r="EW1392" s="193"/>
      <c r="EY1392" s="28"/>
      <c r="EZ1392" s="28"/>
      <c r="FA1392" s="28"/>
      <c r="FF1392" s="193"/>
      <c r="FH1392" s="28"/>
      <c r="FI1392" s="28"/>
      <c r="FJ1392" s="28"/>
      <c r="FO1392" s="193"/>
      <c r="FQ1392" s="28"/>
      <c r="FR1392" s="28"/>
      <c r="FS1392" s="28"/>
      <c r="FX1392" s="193"/>
      <c r="FZ1392" s="28"/>
      <c r="GA1392" s="28"/>
      <c r="GB1392" s="28"/>
      <c r="GG1392" s="193"/>
      <c r="GI1392" s="28"/>
      <c r="GJ1392" s="28"/>
      <c r="GK1392" s="28"/>
      <c r="GP1392" s="193"/>
      <c r="GR1392" s="28"/>
      <c r="GS1392" s="28"/>
      <c r="GT1392" s="28"/>
      <c r="GY1392" s="193"/>
      <c r="HA1392" s="28"/>
      <c r="HB1392" s="28"/>
      <c r="HC1392" s="28"/>
      <c r="HH1392" s="193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5" t="s">
        <v>3058</v>
      </c>
      <c r="B1393" s="28"/>
      <c r="C1393" s="271"/>
      <c r="D1393" s="376" t="s">
        <v>129</v>
      </c>
      <c r="E1393" s="50">
        <f>COUNTIF($A$712:$BAG$785,A1393)</f>
        <v>1</v>
      </c>
      <c r="F1393" s="279">
        <f>SUM(G1393:K1393)</f>
        <v>0</v>
      </c>
      <c r="J1393" s="402"/>
      <c r="K1393" s="193"/>
      <c r="N1393" s="28"/>
      <c r="R1393" s="193"/>
      <c r="T1393" s="28"/>
      <c r="U1393" s="28"/>
      <c r="V1393" s="28"/>
      <c r="AA1393" s="193"/>
      <c r="AC1393" s="28"/>
      <c r="AD1393" s="28"/>
      <c r="AE1393" s="28"/>
      <c r="AJ1393" s="193"/>
      <c r="AL1393" s="28"/>
      <c r="AM1393" s="28"/>
      <c r="AN1393" s="28"/>
      <c r="AS1393" s="193"/>
      <c r="AU1393" s="28"/>
      <c r="AV1393" s="28"/>
      <c r="AW1393" s="28"/>
      <c r="BB1393" s="193"/>
      <c r="BD1393" s="28"/>
      <c r="BE1393" s="28"/>
      <c r="BF1393" s="28"/>
      <c r="BK1393" s="193"/>
      <c r="BM1393" s="28"/>
      <c r="BN1393" s="28"/>
      <c r="BO1393" s="28"/>
      <c r="BT1393" s="193"/>
      <c r="BV1393" s="28"/>
      <c r="BW1393" s="28"/>
      <c r="BX1393" s="28"/>
      <c r="CC1393" s="193"/>
      <c r="CE1393" s="28"/>
      <c r="CF1393" s="28"/>
      <c r="CG1393" s="28"/>
      <c r="CL1393" s="193"/>
      <c r="CN1393" s="28"/>
      <c r="CO1393" s="28"/>
      <c r="CP1393" s="28"/>
      <c r="CU1393" s="193"/>
      <c r="CW1393" s="28"/>
      <c r="CX1393" s="28"/>
      <c r="CY1393" s="28"/>
      <c r="DD1393" s="193"/>
      <c r="DF1393" s="28"/>
      <c r="DG1393" s="28"/>
      <c r="DH1393" s="28"/>
      <c r="DM1393" s="193"/>
      <c r="DO1393" s="28"/>
      <c r="DP1393" s="28"/>
      <c r="DQ1393" s="28"/>
      <c r="DV1393" s="193"/>
      <c r="DX1393" s="28"/>
      <c r="DY1393" s="28"/>
      <c r="DZ1393" s="28"/>
      <c r="EE1393" s="193"/>
      <c r="EG1393" s="28"/>
      <c r="EH1393" s="28"/>
      <c r="EI1393" s="28"/>
      <c r="EN1393" s="193"/>
      <c r="EP1393" s="28"/>
      <c r="EQ1393" s="28"/>
      <c r="ER1393" s="28"/>
      <c r="EW1393" s="193"/>
      <c r="EY1393" s="28"/>
      <c r="EZ1393" s="28"/>
      <c r="FA1393" s="28"/>
      <c r="FF1393" s="193"/>
      <c r="FH1393" s="28"/>
      <c r="FI1393" s="28"/>
      <c r="FJ1393" s="28"/>
      <c r="FO1393" s="193"/>
      <c r="FQ1393" s="28"/>
      <c r="FR1393" s="28"/>
      <c r="FS1393" s="28"/>
      <c r="FX1393" s="193"/>
      <c r="FZ1393" s="28"/>
      <c r="GA1393" s="28"/>
      <c r="GB1393" s="28"/>
      <c r="GG1393" s="193"/>
      <c r="GI1393" s="28"/>
      <c r="GJ1393" s="28"/>
      <c r="GK1393" s="28"/>
      <c r="GP1393" s="193"/>
      <c r="GR1393" s="28"/>
      <c r="GS1393" s="28"/>
      <c r="GT1393" s="28"/>
      <c r="GY1393" s="193"/>
      <c r="HA1393" s="28"/>
      <c r="HB1393" s="28"/>
      <c r="HC1393" s="28"/>
      <c r="HH1393" s="193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11" t="s">
        <v>648</v>
      </c>
      <c r="B1394" s="28"/>
      <c r="C1394" s="378"/>
      <c r="D1394" s="376" t="s">
        <v>129</v>
      </c>
      <c r="E1394" s="50">
        <f>COUNTIF($A$712:$BAG$785,A1394)</f>
        <v>0</v>
      </c>
      <c r="F1394" s="279">
        <f>SUM(G1394:K1394)</f>
        <v>0</v>
      </c>
      <c r="J1394" s="402"/>
      <c r="K1394" s="39"/>
      <c r="N1394" s="28"/>
      <c r="R1394" s="193"/>
      <c r="T1394" s="28"/>
      <c r="U1394" s="28"/>
      <c r="V1394" s="28"/>
      <c r="AA1394" s="193"/>
      <c r="AC1394" s="28"/>
      <c r="AD1394" s="28"/>
      <c r="AE1394" s="28"/>
      <c r="AJ1394" s="193"/>
      <c r="AL1394" s="28"/>
      <c r="AM1394" s="28"/>
      <c r="AN1394" s="28"/>
      <c r="AS1394" s="193"/>
      <c r="AU1394" s="28"/>
      <c r="AV1394" s="28"/>
      <c r="AW1394" s="28"/>
      <c r="BB1394" s="193"/>
      <c r="BD1394" s="28"/>
      <c r="BE1394" s="28"/>
      <c r="BF1394" s="28"/>
      <c r="BK1394" s="193"/>
      <c r="BM1394" s="28"/>
      <c r="BN1394" s="28"/>
      <c r="BO1394" s="28"/>
      <c r="BT1394" s="193"/>
      <c r="BV1394" s="28"/>
      <c r="BW1394" s="28"/>
      <c r="BX1394" s="28"/>
      <c r="CC1394" s="193"/>
      <c r="CE1394" s="28"/>
      <c r="CF1394" s="28"/>
      <c r="CG1394" s="28"/>
      <c r="CL1394" s="193"/>
      <c r="CN1394" s="28"/>
      <c r="CO1394" s="28"/>
      <c r="CP1394" s="28"/>
      <c r="CU1394" s="193"/>
      <c r="CW1394" s="28"/>
      <c r="CX1394" s="28"/>
      <c r="CY1394" s="28"/>
      <c r="DD1394" s="193"/>
      <c r="DF1394" s="28"/>
      <c r="DG1394" s="28"/>
      <c r="DH1394" s="28"/>
      <c r="DM1394" s="193"/>
      <c r="DO1394" s="28"/>
      <c r="DP1394" s="28"/>
      <c r="DQ1394" s="28"/>
      <c r="DV1394" s="193"/>
      <c r="DX1394" s="28"/>
      <c r="DY1394" s="28"/>
      <c r="DZ1394" s="28"/>
      <c r="EE1394" s="193"/>
      <c r="EG1394" s="28"/>
      <c r="EH1394" s="28"/>
      <c r="EI1394" s="28"/>
      <c r="EN1394" s="193"/>
      <c r="EP1394" s="28"/>
      <c r="EQ1394" s="28"/>
      <c r="ER1394" s="28"/>
      <c r="EW1394" s="193"/>
      <c r="EY1394" s="28"/>
      <c r="EZ1394" s="28"/>
      <c r="FA1394" s="28"/>
      <c r="FF1394" s="193"/>
      <c r="FH1394" s="28"/>
      <c r="FI1394" s="28"/>
      <c r="FJ1394" s="28"/>
      <c r="FO1394" s="193"/>
      <c r="FQ1394" s="28"/>
      <c r="FR1394" s="28"/>
      <c r="FS1394" s="28"/>
      <c r="FX1394" s="193"/>
      <c r="FZ1394" s="28"/>
      <c r="GA1394" s="28"/>
      <c r="GB1394" s="28"/>
      <c r="GG1394" s="193"/>
      <c r="GI1394" s="28"/>
      <c r="GJ1394" s="28"/>
      <c r="GK1394" s="28"/>
      <c r="GP1394" s="193"/>
      <c r="GR1394" s="28"/>
      <c r="GS1394" s="28"/>
      <c r="GT1394" s="28"/>
      <c r="GY1394" s="193"/>
      <c r="HA1394" s="28"/>
      <c r="HB1394" s="28"/>
      <c r="HC1394" s="28"/>
      <c r="HH1394" s="193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205" t="s">
        <v>3235</v>
      </c>
      <c r="B1395" s="28"/>
      <c r="C1395" s="271"/>
      <c r="D1395" s="376" t="s">
        <v>129</v>
      </c>
      <c r="E1395" s="50">
        <f>COUNTIF($A$712:$BAG$785,A1395)</f>
        <v>1</v>
      </c>
      <c r="F1395" s="279">
        <f>SUM(G1395:K1395)</f>
        <v>0</v>
      </c>
      <c r="J1395" s="402"/>
      <c r="K1395" s="402"/>
      <c r="N1395" s="28"/>
      <c r="R1395" s="193"/>
      <c r="T1395" s="28"/>
      <c r="U1395" s="28"/>
      <c r="V1395" s="28"/>
      <c r="AA1395" s="193"/>
      <c r="AC1395" s="28"/>
      <c r="AD1395" s="28"/>
      <c r="AE1395" s="28"/>
      <c r="AJ1395" s="193"/>
      <c r="AL1395" s="28"/>
      <c r="AM1395" s="28"/>
      <c r="AN1395" s="28"/>
      <c r="AS1395" s="193"/>
      <c r="AU1395" s="28"/>
      <c r="AV1395" s="28"/>
      <c r="AW1395" s="28"/>
      <c r="BB1395" s="193"/>
      <c r="BD1395" s="28"/>
      <c r="BE1395" s="28"/>
      <c r="BF1395" s="28"/>
      <c r="BK1395" s="193"/>
      <c r="BM1395" s="28"/>
      <c r="BN1395" s="28"/>
      <c r="BO1395" s="28"/>
      <c r="BT1395" s="193"/>
      <c r="BV1395" s="28"/>
      <c r="BW1395" s="28"/>
      <c r="BX1395" s="28"/>
      <c r="CC1395" s="193"/>
      <c r="CE1395" s="28"/>
      <c r="CF1395" s="28"/>
      <c r="CG1395" s="28"/>
      <c r="CL1395" s="193"/>
      <c r="CN1395" s="28"/>
      <c r="CO1395" s="28"/>
      <c r="CP1395" s="28"/>
      <c r="CU1395" s="193"/>
      <c r="CW1395" s="28"/>
      <c r="CX1395" s="28"/>
      <c r="CY1395" s="28"/>
      <c r="DD1395" s="193"/>
      <c r="DF1395" s="28"/>
      <c r="DG1395" s="28"/>
      <c r="DH1395" s="28"/>
      <c r="DM1395" s="193"/>
      <c r="DO1395" s="28"/>
      <c r="DP1395" s="28"/>
      <c r="DQ1395" s="28"/>
      <c r="DV1395" s="193"/>
      <c r="DX1395" s="28"/>
      <c r="DY1395" s="28"/>
      <c r="DZ1395" s="28"/>
      <c r="EE1395" s="193"/>
      <c r="EG1395" s="28"/>
      <c r="EH1395" s="28"/>
      <c r="EI1395" s="28"/>
      <c r="EN1395" s="193"/>
      <c r="EP1395" s="28"/>
      <c r="EQ1395" s="28"/>
      <c r="ER1395" s="28"/>
      <c r="EW1395" s="193"/>
      <c r="EY1395" s="28"/>
      <c r="EZ1395" s="28"/>
      <c r="FA1395" s="28"/>
      <c r="FF1395" s="193"/>
      <c r="FH1395" s="28"/>
      <c r="FI1395" s="28"/>
      <c r="FJ1395" s="28"/>
      <c r="FO1395" s="193"/>
      <c r="FQ1395" s="28"/>
      <c r="FR1395" s="28"/>
      <c r="FS1395" s="28"/>
      <c r="FX1395" s="193"/>
      <c r="FZ1395" s="28"/>
      <c r="GA1395" s="28"/>
      <c r="GB1395" s="28"/>
      <c r="GG1395" s="193"/>
      <c r="GI1395" s="28"/>
      <c r="GJ1395" s="28"/>
      <c r="GK1395" s="28"/>
      <c r="GP1395" s="193"/>
      <c r="GR1395" s="28"/>
      <c r="GS1395" s="28"/>
      <c r="GT1395" s="28"/>
      <c r="GY1395" s="193"/>
      <c r="HA1395" s="28"/>
      <c r="HB1395" s="28"/>
      <c r="HC1395" s="28"/>
      <c r="HH1395" s="193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">
      <c r="A1396" s="311" t="s">
        <v>575</v>
      </c>
      <c r="B1396" s="28"/>
      <c r="C1396" s="378"/>
      <c r="D1396" s="376" t="s">
        <v>129</v>
      </c>
      <c r="E1396" s="50">
        <f>COUNTIF($A$712:$BAG$785,A1396)</f>
        <v>0</v>
      </c>
      <c r="F1396" s="279">
        <f>SUM(G1396:K1396)</f>
        <v>0</v>
      </c>
      <c r="J1396" s="402"/>
      <c r="K1396" s="402"/>
      <c r="N1396" s="28"/>
      <c r="R1396" s="193"/>
      <c r="T1396" s="28"/>
      <c r="U1396" s="28"/>
      <c r="V1396" s="28"/>
      <c r="AA1396" s="193"/>
      <c r="AC1396" s="28"/>
      <c r="AD1396" s="28"/>
      <c r="AE1396" s="28"/>
      <c r="AJ1396" s="193"/>
      <c r="AL1396" s="28"/>
      <c r="AM1396" s="28"/>
      <c r="AN1396" s="28"/>
      <c r="AS1396" s="193"/>
      <c r="AU1396" s="28"/>
      <c r="AV1396" s="28"/>
      <c r="AW1396" s="28"/>
      <c r="BB1396" s="193"/>
      <c r="BD1396" s="28"/>
      <c r="BE1396" s="28"/>
      <c r="BF1396" s="28"/>
      <c r="BK1396" s="193"/>
      <c r="BM1396" s="28"/>
      <c r="BN1396" s="28"/>
      <c r="BO1396" s="28"/>
      <c r="BT1396" s="193"/>
      <c r="BV1396" s="28"/>
      <c r="BW1396" s="28"/>
      <c r="BX1396" s="28"/>
      <c r="CC1396" s="193"/>
      <c r="CE1396" s="28"/>
      <c r="CF1396" s="28"/>
      <c r="CG1396" s="28"/>
      <c r="CL1396" s="193"/>
      <c r="CN1396" s="28"/>
      <c r="CO1396" s="28"/>
      <c r="CP1396" s="28"/>
      <c r="CU1396" s="193"/>
      <c r="CW1396" s="28"/>
      <c r="CX1396" s="28"/>
      <c r="CY1396" s="28"/>
      <c r="DD1396" s="193"/>
      <c r="DF1396" s="28"/>
      <c r="DG1396" s="28"/>
      <c r="DH1396" s="28"/>
      <c r="DM1396" s="193"/>
      <c r="DO1396" s="28"/>
      <c r="DP1396" s="28"/>
      <c r="DQ1396" s="28"/>
      <c r="DV1396" s="193"/>
      <c r="DX1396" s="28"/>
      <c r="DY1396" s="28"/>
      <c r="DZ1396" s="28"/>
      <c r="EE1396" s="193"/>
      <c r="EG1396" s="28"/>
      <c r="EH1396" s="28"/>
      <c r="EI1396" s="28"/>
      <c r="EN1396" s="193"/>
      <c r="EP1396" s="28"/>
      <c r="EQ1396" s="28"/>
      <c r="ER1396" s="28"/>
      <c r="EW1396" s="193"/>
      <c r="EY1396" s="28"/>
      <c r="EZ1396" s="28"/>
      <c r="FA1396" s="28"/>
      <c r="FF1396" s="193"/>
      <c r="FH1396" s="28"/>
      <c r="FI1396" s="28"/>
      <c r="FJ1396" s="28"/>
      <c r="FO1396" s="193"/>
      <c r="FQ1396" s="28"/>
      <c r="FR1396" s="28"/>
      <c r="FS1396" s="28"/>
      <c r="FX1396" s="193"/>
      <c r="FZ1396" s="28"/>
      <c r="GA1396" s="28"/>
      <c r="GB1396" s="28"/>
      <c r="GG1396" s="193"/>
      <c r="GI1396" s="28"/>
      <c r="GJ1396" s="28"/>
      <c r="GK1396" s="28"/>
      <c r="GP1396" s="193"/>
      <c r="GR1396" s="28"/>
      <c r="GS1396" s="28"/>
      <c r="GT1396" s="28"/>
      <c r="GY1396" s="193"/>
      <c r="HA1396" s="28"/>
      <c r="HB1396" s="28"/>
      <c r="HC1396" s="28"/>
      <c r="HH1396" s="193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">
      <c r="A1397" s="205" t="s">
        <v>3036</v>
      </c>
      <c r="B1397" s="39"/>
      <c r="C1397" s="39"/>
      <c r="D1397" s="1" t="s">
        <v>131</v>
      </c>
      <c r="E1397" s="50">
        <f>COUNTIF($A$712:$BAG$785,A1397)</f>
        <v>5</v>
      </c>
      <c r="F1397" s="279">
        <f>SUM(G1397:K1397)</f>
        <v>0</v>
      </c>
      <c r="J1397" s="402"/>
      <c r="N1397" s="28"/>
      <c r="R1397" s="193"/>
      <c r="T1397" s="28"/>
      <c r="U1397" s="28"/>
      <c r="V1397" s="28"/>
      <c r="AA1397" s="193"/>
      <c r="AC1397" s="28"/>
      <c r="AD1397" s="28"/>
      <c r="AE1397" s="28"/>
      <c r="AJ1397" s="193"/>
      <c r="AL1397" s="28"/>
      <c r="AM1397" s="28"/>
      <c r="AN1397" s="28"/>
      <c r="AS1397" s="193"/>
      <c r="AU1397" s="28"/>
      <c r="AV1397" s="28"/>
      <c r="AW1397" s="28"/>
      <c r="BB1397" s="193"/>
      <c r="BD1397" s="28"/>
      <c r="BE1397" s="28"/>
      <c r="BF1397" s="28"/>
      <c r="BK1397" s="193"/>
      <c r="BM1397" s="28"/>
      <c r="BN1397" s="28"/>
      <c r="BO1397" s="28"/>
      <c r="BT1397" s="193"/>
      <c r="BV1397" s="28"/>
      <c r="BW1397" s="28"/>
      <c r="BX1397" s="28"/>
      <c r="CC1397" s="193"/>
      <c r="CE1397" s="28"/>
      <c r="CF1397" s="28"/>
      <c r="CG1397" s="28"/>
      <c r="CL1397" s="193"/>
      <c r="CN1397" s="28"/>
      <c r="CO1397" s="28"/>
      <c r="CP1397" s="28"/>
      <c r="CU1397" s="193"/>
      <c r="CW1397" s="28"/>
      <c r="CX1397" s="28"/>
      <c r="CY1397" s="28"/>
      <c r="DD1397" s="193"/>
      <c r="DF1397" s="28"/>
      <c r="DG1397" s="28"/>
      <c r="DH1397" s="28"/>
      <c r="DM1397" s="193"/>
      <c r="DO1397" s="28"/>
      <c r="DP1397" s="28"/>
      <c r="DQ1397" s="28"/>
      <c r="DV1397" s="193"/>
      <c r="DX1397" s="28"/>
      <c r="DY1397" s="28"/>
      <c r="DZ1397" s="28"/>
      <c r="EE1397" s="193"/>
      <c r="EG1397" s="28"/>
      <c r="EH1397" s="28"/>
      <c r="EI1397" s="28"/>
      <c r="EN1397" s="193"/>
      <c r="EP1397" s="28"/>
      <c r="EQ1397" s="28"/>
      <c r="ER1397" s="28"/>
      <c r="EW1397" s="193"/>
      <c r="EY1397" s="28"/>
      <c r="EZ1397" s="28"/>
      <c r="FA1397" s="28"/>
      <c r="FF1397" s="193"/>
      <c r="FH1397" s="28"/>
      <c r="FI1397" s="28"/>
      <c r="FJ1397" s="28"/>
      <c r="FO1397" s="193"/>
      <c r="FQ1397" s="28"/>
      <c r="FR1397" s="28"/>
      <c r="FS1397" s="28"/>
      <c r="FX1397" s="193"/>
      <c r="FZ1397" s="28"/>
      <c r="GA1397" s="28"/>
      <c r="GB1397" s="28"/>
      <c r="GG1397" s="193"/>
      <c r="GI1397" s="28"/>
      <c r="GJ1397" s="28"/>
      <c r="GK1397" s="28"/>
      <c r="GP1397" s="193"/>
      <c r="GR1397" s="28"/>
      <c r="GS1397" s="28"/>
      <c r="GT1397" s="28"/>
      <c r="GY1397" s="193"/>
      <c r="HA1397" s="28"/>
      <c r="HB1397" s="28"/>
      <c r="HC1397" s="28"/>
      <c r="HH1397" s="193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">
      <c r="A1398" s="311" t="s">
        <v>546</v>
      </c>
      <c r="B1398" s="378"/>
      <c r="C1398" s="378"/>
      <c r="D1398" s="1" t="s">
        <v>131</v>
      </c>
      <c r="E1398" s="50">
        <f>COUNTIF($A$712:$BAG$785,A1398)</f>
        <v>2</v>
      </c>
      <c r="F1398" s="279">
        <f>SUM(G1398:K1398)</f>
        <v>0</v>
      </c>
      <c r="H1398" s="402"/>
      <c r="I1398" s="402"/>
      <c r="J1398" s="402"/>
      <c r="K1398" s="402"/>
      <c r="N1398" s="28"/>
      <c r="R1398" s="193"/>
      <c r="T1398" s="28"/>
      <c r="U1398" s="28"/>
      <c r="V1398" s="28"/>
      <c r="AA1398" s="193"/>
      <c r="AC1398" s="28"/>
      <c r="AD1398" s="28"/>
      <c r="AE1398" s="28"/>
      <c r="AJ1398" s="193"/>
      <c r="AL1398" s="28"/>
      <c r="AM1398" s="28"/>
      <c r="AN1398" s="28"/>
      <c r="AS1398" s="193"/>
      <c r="AU1398" s="28"/>
      <c r="AV1398" s="28"/>
      <c r="AW1398" s="28"/>
      <c r="BB1398" s="193"/>
      <c r="BD1398" s="28"/>
      <c r="BE1398" s="28"/>
      <c r="BF1398" s="28"/>
      <c r="BK1398" s="193"/>
      <c r="BM1398" s="28"/>
      <c r="BN1398" s="28"/>
      <c r="BO1398" s="28"/>
      <c r="BT1398" s="193"/>
      <c r="BV1398" s="28"/>
      <c r="BW1398" s="28"/>
      <c r="BX1398" s="28"/>
      <c r="CC1398" s="193"/>
      <c r="CE1398" s="28"/>
      <c r="CF1398" s="28"/>
      <c r="CG1398" s="28"/>
      <c r="CL1398" s="193"/>
      <c r="CN1398" s="28"/>
      <c r="CO1398" s="28"/>
      <c r="CP1398" s="28"/>
      <c r="CU1398" s="193"/>
      <c r="CW1398" s="28"/>
      <c r="CX1398" s="28"/>
      <c r="CY1398" s="28"/>
      <c r="DD1398" s="193"/>
      <c r="DF1398" s="28"/>
      <c r="DG1398" s="28"/>
      <c r="DH1398" s="28"/>
      <c r="DM1398" s="193"/>
      <c r="DO1398" s="28"/>
      <c r="DP1398" s="28"/>
      <c r="DQ1398" s="28"/>
      <c r="DV1398" s="193"/>
      <c r="DX1398" s="28"/>
      <c r="DY1398" s="28"/>
      <c r="DZ1398" s="28"/>
      <c r="EE1398" s="193"/>
      <c r="EG1398" s="28"/>
      <c r="EH1398" s="28"/>
      <c r="EI1398" s="28"/>
      <c r="EN1398" s="193"/>
      <c r="EP1398" s="28"/>
      <c r="EQ1398" s="28"/>
      <c r="ER1398" s="28"/>
      <c r="EW1398" s="193"/>
      <c r="EY1398" s="28"/>
      <c r="EZ1398" s="28"/>
      <c r="FA1398" s="28"/>
      <c r="FF1398" s="193"/>
      <c r="FH1398" s="28"/>
      <c r="FI1398" s="28"/>
      <c r="FJ1398" s="28"/>
      <c r="FO1398" s="193"/>
      <c r="FQ1398" s="28"/>
      <c r="FR1398" s="28"/>
      <c r="FS1398" s="28"/>
      <c r="FX1398" s="193"/>
      <c r="FZ1398" s="28"/>
      <c r="GA1398" s="28"/>
      <c r="GB1398" s="28"/>
      <c r="GG1398" s="193"/>
      <c r="GI1398" s="28"/>
      <c r="GJ1398" s="28"/>
      <c r="GK1398" s="28"/>
      <c r="GP1398" s="193"/>
      <c r="GR1398" s="28"/>
      <c r="GS1398" s="28"/>
      <c r="GT1398" s="28"/>
      <c r="GY1398" s="193"/>
      <c r="HA1398" s="28"/>
      <c r="HB1398" s="28"/>
      <c r="HC1398" s="28"/>
      <c r="HH1398" s="193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205" t="s">
        <v>2423</v>
      </c>
      <c r="B1399" s="28"/>
      <c r="C1399" s="271"/>
      <c r="D1399" s="376" t="s">
        <v>132</v>
      </c>
      <c r="E1399" s="50">
        <f>COUNTIF($A$712:$BAG$785,A1399)</f>
        <v>1</v>
      </c>
      <c r="F1399" s="279">
        <f>SUM(G1399:K1399)</f>
        <v>5</v>
      </c>
      <c r="H1399" s="50">
        <v>5</v>
      </c>
      <c r="N1399" s="28"/>
      <c r="R1399" s="193"/>
      <c r="T1399" s="28"/>
      <c r="U1399" s="28"/>
      <c r="V1399" s="28"/>
      <c r="AA1399" s="193"/>
      <c r="AC1399" s="28"/>
      <c r="AD1399" s="28"/>
      <c r="AE1399" s="28"/>
      <c r="AJ1399" s="193"/>
      <c r="AL1399" s="28"/>
      <c r="AM1399" s="28"/>
      <c r="AN1399" s="28"/>
      <c r="AS1399" s="193"/>
      <c r="AU1399" s="28"/>
      <c r="AV1399" s="28"/>
      <c r="AW1399" s="28"/>
      <c r="BB1399" s="193"/>
      <c r="BD1399" s="28"/>
      <c r="BE1399" s="28"/>
      <c r="BF1399" s="28"/>
      <c r="BK1399" s="193"/>
      <c r="BM1399" s="28"/>
      <c r="BN1399" s="28"/>
      <c r="BO1399" s="28"/>
      <c r="BT1399" s="193"/>
      <c r="BV1399" s="28"/>
      <c r="BW1399" s="28"/>
      <c r="BX1399" s="28"/>
      <c r="CC1399" s="193"/>
      <c r="CE1399" s="28"/>
      <c r="CF1399" s="28"/>
      <c r="CG1399" s="28"/>
      <c r="CL1399" s="193"/>
      <c r="CN1399" s="28"/>
      <c r="CO1399" s="28"/>
      <c r="CP1399" s="28"/>
      <c r="CU1399" s="193"/>
      <c r="CW1399" s="28"/>
      <c r="CX1399" s="28"/>
      <c r="CY1399" s="28"/>
      <c r="DD1399" s="193"/>
      <c r="DF1399" s="28"/>
      <c r="DG1399" s="28"/>
      <c r="DH1399" s="28"/>
      <c r="DM1399" s="193"/>
      <c r="DO1399" s="28"/>
      <c r="DP1399" s="28"/>
      <c r="DQ1399" s="28"/>
      <c r="DV1399" s="193"/>
      <c r="DX1399" s="28"/>
      <c r="DY1399" s="28"/>
      <c r="DZ1399" s="28"/>
      <c r="EE1399" s="193"/>
      <c r="EG1399" s="28"/>
      <c r="EH1399" s="28"/>
      <c r="EI1399" s="28"/>
      <c r="EN1399" s="193"/>
      <c r="EP1399" s="28"/>
      <c r="EQ1399" s="28"/>
      <c r="ER1399" s="28"/>
      <c r="EW1399" s="193"/>
      <c r="EY1399" s="28"/>
      <c r="EZ1399" s="28"/>
      <c r="FA1399" s="28"/>
      <c r="FF1399" s="193"/>
      <c r="FH1399" s="28"/>
      <c r="FI1399" s="28"/>
      <c r="FJ1399" s="28"/>
      <c r="FO1399" s="193"/>
      <c r="FQ1399" s="28"/>
      <c r="FR1399" s="28"/>
      <c r="FS1399" s="28"/>
      <c r="FX1399" s="193"/>
      <c r="FZ1399" s="28"/>
      <c r="GA1399" s="28"/>
      <c r="GB1399" s="28"/>
      <c r="GG1399" s="193"/>
      <c r="GI1399" s="28"/>
      <c r="GJ1399" s="28"/>
      <c r="GK1399" s="28"/>
      <c r="GP1399" s="193"/>
      <c r="GR1399" s="28"/>
      <c r="GS1399" s="28"/>
      <c r="GT1399" s="28"/>
      <c r="GY1399" s="193"/>
      <c r="HA1399" s="28"/>
      <c r="HB1399" s="28"/>
      <c r="HC1399" s="28"/>
      <c r="HH1399" s="193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5" t="s">
        <v>3198</v>
      </c>
      <c r="B1400" s="28"/>
      <c r="C1400" s="271"/>
      <c r="D1400" s="376" t="s">
        <v>129</v>
      </c>
      <c r="E1400" s="50">
        <f>COUNTIF($A$712:$BAG$785,A1400)</f>
        <v>0</v>
      </c>
      <c r="F1400" s="279">
        <f>SUM(G1400:K1400)</f>
        <v>0</v>
      </c>
      <c r="N1400" s="28"/>
      <c r="R1400" s="193"/>
      <c r="T1400" s="28"/>
      <c r="U1400" s="28"/>
      <c r="V1400" s="28"/>
      <c r="AA1400" s="193"/>
      <c r="AC1400" s="28"/>
      <c r="AD1400" s="28"/>
      <c r="AE1400" s="28"/>
      <c r="AJ1400" s="193"/>
      <c r="AL1400" s="28"/>
      <c r="AM1400" s="28"/>
      <c r="AN1400" s="28"/>
      <c r="AS1400" s="193"/>
      <c r="AU1400" s="28"/>
      <c r="AV1400" s="28"/>
      <c r="AW1400" s="28"/>
      <c r="BB1400" s="193"/>
      <c r="BD1400" s="28"/>
      <c r="BE1400" s="28"/>
      <c r="BF1400" s="28"/>
      <c r="BK1400" s="193"/>
      <c r="BM1400" s="28"/>
      <c r="BN1400" s="28"/>
      <c r="BO1400" s="28"/>
      <c r="BT1400" s="193"/>
      <c r="BV1400" s="28"/>
      <c r="BW1400" s="28"/>
      <c r="BX1400" s="28"/>
      <c r="CC1400" s="193"/>
      <c r="CE1400" s="28"/>
      <c r="CF1400" s="28"/>
      <c r="CG1400" s="28"/>
      <c r="CL1400" s="193"/>
      <c r="CN1400" s="28"/>
      <c r="CO1400" s="28"/>
      <c r="CP1400" s="28"/>
      <c r="CU1400" s="193"/>
      <c r="CW1400" s="28"/>
      <c r="CX1400" s="28"/>
      <c r="CY1400" s="28"/>
      <c r="DD1400" s="193"/>
      <c r="DF1400" s="28"/>
      <c r="DG1400" s="28"/>
      <c r="DH1400" s="28"/>
      <c r="DM1400" s="193"/>
      <c r="DO1400" s="28"/>
      <c r="DP1400" s="28"/>
      <c r="DQ1400" s="28"/>
      <c r="DV1400" s="193"/>
      <c r="DX1400" s="28"/>
      <c r="DY1400" s="28"/>
      <c r="DZ1400" s="28"/>
      <c r="EE1400" s="193"/>
      <c r="EG1400" s="28"/>
      <c r="EH1400" s="28"/>
      <c r="EI1400" s="28"/>
      <c r="EN1400" s="193"/>
      <c r="EP1400" s="28"/>
      <c r="EQ1400" s="28"/>
      <c r="ER1400" s="28"/>
      <c r="EW1400" s="193"/>
      <c r="EY1400" s="28"/>
      <c r="EZ1400" s="28"/>
      <c r="FA1400" s="28"/>
      <c r="FF1400" s="193"/>
      <c r="FH1400" s="28"/>
      <c r="FI1400" s="28"/>
      <c r="FJ1400" s="28"/>
      <c r="FO1400" s="193"/>
      <c r="FQ1400" s="28"/>
      <c r="FR1400" s="28"/>
      <c r="FS1400" s="28"/>
      <c r="FX1400" s="193"/>
      <c r="FZ1400" s="28"/>
      <c r="GA1400" s="28"/>
      <c r="GB1400" s="28"/>
      <c r="GG1400" s="193"/>
      <c r="GI1400" s="28"/>
      <c r="GJ1400" s="28"/>
      <c r="GK1400" s="28"/>
      <c r="GP1400" s="193"/>
      <c r="GR1400" s="28"/>
      <c r="GS1400" s="28"/>
      <c r="GT1400" s="28"/>
      <c r="GY1400" s="193"/>
      <c r="HA1400" s="28"/>
      <c r="HB1400" s="28"/>
      <c r="HC1400" s="28"/>
      <c r="HH1400" s="193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311" t="s">
        <v>1930</v>
      </c>
      <c r="B1401" s="28"/>
      <c r="C1401" s="378"/>
      <c r="D1401" s="1" t="s">
        <v>131</v>
      </c>
      <c r="E1401" s="50">
        <f>COUNTIF($A$712:$BAG$785,A1401)</f>
        <v>10</v>
      </c>
      <c r="F1401" s="279">
        <f>SUM(G1401:K1401)</f>
        <v>0</v>
      </c>
      <c r="N1401" s="28"/>
      <c r="R1401" s="193"/>
      <c r="T1401" s="28"/>
      <c r="U1401" s="28"/>
      <c r="V1401" s="28"/>
      <c r="AA1401" s="193"/>
      <c r="AC1401" s="28"/>
      <c r="AD1401" s="28"/>
      <c r="AE1401" s="28"/>
      <c r="AJ1401" s="193"/>
      <c r="AL1401" s="28"/>
      <c r="AM1401" s="28"/>
      <c r="AN1401" s="28"/>
      <c r="AS1401" s="193"/>
      <c r="AU1401" s="28"/>
      <c r="AV1401" s="28"/>
      <c r="AW1401" s="28"/>
      <c r="BB1401" s="193"/>
      <c r="BD1401" s="28"/>
      <c r="BE1401" s="28"/>
      <c r="BF1401" s="28"/>
      <c r="BK1401" s="193"/>
      <c r="BM1401" s="28"/>
      <c r="BN1401" s="28"/>
      <c r="BO1401" s="28"/>
      <c r="BT1401" s="193"/>
      <c r="BV1401" s="28"/>
      <c r="BW1401" s="28"/>
      <c r="BX1401" s="28"/>
      <c r="CC1401" s="193"/>
      <c r="CE1401" s="28"/>
      <c r="CF1401" s="28"/>
      <c r="CG1401" s="28"/>
      <c r="CL1401" s="193"/>
      <c r="CN1401" s="28"/>
      <c r="CO1401" s="28"/>
      <c r="CP1401" s="28"/>
      <c r="CU1401" s="193"/>
      <c r="CW1401" s="28"/>
      <c r="CX1401" s="28"/>
      <c r="CY1401" s="28"/>
      <c r="DD1401" s="193"/>
      <c r="DF1401" s="28"/>
      <c r="DG1401" s="28"/>
      <c r="DH1401" s="28"/>
      <c r="DM1401" s="193"/>
      <c r="DO1401" s="28"/>
      <c r="DP1401" s="28"/>
      <c r="DQ1401" s="28"/>
      <c r="DV1401" s="193"/>
      <c r="DX1401" s="28"/>
      <c r="DY1401" s="28"/>
      <c r="DZ1401" s="28"/>
      <c r="EE1401" s="193"/>
      <c r="EG1401" s="28"/>
      <c r="EH1401" s="28"/>
      <c r="EI1401" s="28"/>
      <c r="EN1401" s="193"/>
      <c r="EP1401" s="28"/>
      <c r="EQ1401" s="28"/>
      <c r="ER1401" s="28"/>
      <c r="EW1401" s="193"/>
      <c r="EY1401" s="28"/>
      <c r="EZ1401" s="28"/>
      <c r="FA1401" s="28"/>
      <c r="FF1401" s="193"/>
      <c r="FH1401" s="28"/>
      <c r="FI1401" s="28"/>
      <c r="FJ1401" s="28"/>
      <c r="FO1401" s="193"/>
      <c r="FQ1401" s="28"/>
      <c r="FR1401" s="28"/>
      <c r="FS1401" s="28"/>
      <c r="FX1401" s="193"/>
      <c r="FZ1401" s="28"/>
      <c r="GA1401" s="28"/>
      <c r="GB1401" s="28"/>
      <c r="GG1401" s="193"/>
      <c r="GI1401" s="28"/>
      <c r="GJ1401" s="28"/>
      <c r="GK1401" s="28"/>
      <c r="GP1401" s="193"/>
      <c r="GR1401" s="28"/>
      <c r="GS1401" s="28"/>
      <c r="GT1401" s="28"/>
      <c r="GY1401" s="193"/>
      <c r="HA1401" s="28"/>
      <c r="HB1401" s="28"/>
      <c r="HC1401" s="28"/>
      <c r="HH1401" s="193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">
      <c r="A1402" s="205" t="s">
        <v>2771</v>
      </c>
      <c r="B1402" s="28"/>
      <c r="C1402" s="271"/>
      <c r="D1402" s="376" t="s">
        <v>129</v>
      </c>
      <c r="E1402" s="50">
        <f>COUNTIF($A$712:$BAG$785,A1402)</f>
        <v>0</v>
      </c>
      <c r="F1402" s="279">
        <f>SUM(G1402:K1402)</f>
        <v>0</v>
      </c>
      <c r="N1402" s="28"/>
      <c r="R1402" s="193"/>
      <c r="T1402" s="28"/>
      <c r="U1402" s="28"/>
      <c r="V1402" s="28"/>
      <c r="AA1402" s="193"/>
      <c r="AC1402" s="28"/>
      <c r="AD1402" s="28"/>
      <c r="AE1402" s="28"/>
      <c r="AJ1402" s="193"/>
      <c r="AL1402" s="28"/>
      <c r="AM1402" s="28"/>
      <c r="AN1402" s="28"/>
      <c r="AS1402" s="193"/>
      <c r="AU1402" s="28"/>
      <c r="AV1402" s="28"/>
      <c r="AW1402" s="28"/>
      <c r="BB1402" s="193"/>
      <c r="BD1402" s="28"/>
      <c r="BE1402" s="28"/>
      <c r="BF1402" s="28"/>
      <c r="BK1402" s="193"/>
      <c r="BM1402" s="28"/>
      <c r="BN1402" s="28"/>
      <c r="BO1402" s="28"/>
      <c r="BT1402" s="193"/>
      <c r="BV1402" s="28"/>
      <c r="BW1402" s="28"/>
      <c r="BX1402" s="28"/>
      <c r="CC1402" s="193"/>
      <c r="CE1402" s="28"/>
      <c r="CF1402" s="28"/>
      <c r="CG1402" s="28"/>
      <c r="CL1402" s="193"/>
      <c r="CN1402" s="28"/>
      <c r="CO1402" s="28"/>
      <c r="CP1402" s="28"/>
      <c r="CU1402" s="193"/>
      <c r="CW1402" s="28"/>
      <c r="CX1402" s="28"/>
      <c r="CY1402" s="28"/>
      <c r="DD1402" s="193"/>
      <c r="DF1402" s="28"/>
      <c r="DG1402" s="28"/>
      <c r="DH1402" s="28"/>
      <c r="DM1402" s="193"/>
      <c r="DO1402" s="28"/>
      <c r="DP1402" s="28"/>
      <c r="DQ1402" s="28"/>
      <c r="DV1402" s="193"/>
      <c r="DX1402" s="28"/>
      <c r="DY1402" s="28"/>
      <c r="DZ1402" s="28"/>
      <c r="EE1402" s="193"/>
      <c r="EG1402" s="28"/>
      <c r="EH1402" s="28"/>
      <c r="EI1402" s="28"/>
      <c r="EN1402" s="193"/>
      <c r="EP1402" s="28"/>
      <c r="EQ1402" s="28"/>
      <c r="ER1402" s="28"/>
      <c r="EW1402" s="193"/>
      <c r="EY1402" s="28"/>
      <c r="EZ1402" s="28"/>
      <c r="FA1402" s="28"/>
      <c r="FF1402" s="193"/>
      <c r="FH1402" s="28"/>
      <c r="FI1402" s="28"/>
      <c r="FJ1402" s="28"/>
      <c r="FO1402" s="193"/>
      <c r="FQ1402" s="28"/>
      <c r="FR1402" s="28"/>
      <c r="FS1402" s="28"/>
      <c r="FX1402" s="193"/>
      <c r="FZ1402" s="28"/>
      <c r="GA1402" s="28"/>
      <c r="GB1402" s="28"/>
      <c r="GG1402" s="193"/>
      <c r="GI1402" s="28"/>
      <c r="GJ1402" s="28"/>
      <c r="GK1402" s="28"/>
      <c r="GP1402" s="193"/>
      <c r="GR1402" s="28"/>
      <c r="GS1402" s="28"/>
      <c r="GT1402" s="28"/>
      <c r="GY1402" s="193"/>
      <c r="HA1402" s="28"/>
      <c r="HB1402" s="28"/>
      <c r="HC1402" s="28"/>
      <c r="HH1402" s="193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">
      <c r="A1403" s="205" t="s">
        <v>2410</v>
      </c>
      <c r="B1403" s="28"/>
      <c r="C1403" s="271"/>
      <c r="D1403" s="376" t="s">
        <v>129</v>
      </c>
      <c r="E1403" s="50">
        <f>COUNTIF($A$712:$BAG$785,A1403)</f>
        <v>0</v>
      </c>
      <c r="F1403" s="279">
        <f>SUM(G1403:K1403)</f>
        <v>0</v>
      </c>
      <c r="N1403" s="28"/>
      <c r="R1403" s="193"/>
      <c r="T1403" s="28"/>
      <c r="U1403" s="28"/>
      <c r="V1403" s="28"/>
      <c r="AA1403" s="193"/>
      <c r="AC1403" s="28"/>
      <c r="AD1403" s="28"/>
      <c r="AE1403" s="28"/>
      <c r="AJ1403" s="193"/>
      <c r="AL1403" s="28"/>
      <c r="AM1403" s="28"/>
      <c r="AN1403" s="28"/>
      <c r="AS1403" s="193"/>
      <c r="AU1403" s="28"/>
      <c r="AV1403" s="28"/>
      <c r="AW1403" s="28"/>
      <c r="BB1403" s="193"/>
      <c r="BD1403" s="28"/>
      <c r="BE1403" s="28"/>
      <c r="BF1403" s="28"/>
      <c r="BK1403" s="193"/>
      <c r="BM1403" s="28"/>
      <c r="BN1403" s="28"/>
      <c r="BO1403" s="28"/>
      <c r="BT1403" s="193"/>
      <c r="BV1403" s="28"/>
      <c r="BW1403" s="28"/>
      <c r="BX1403" s="28"/>
      <c r="CC1403" s="193"/>
      <c r="CE1403" s="28"/>
      <c r="CF1403" s="28"/>
      <c r="CG1403" s="28"/>
      <c r="CL1403" s="193"/>
      <c r="CN1403" s="28"/>
      <c r="CO1403" s="28"/>
      <c r="CP1403" s="28"/>
      <c r="CU1403" s="193"/>
      <c r="CW1403" s="28"/>
      <c r="CX1403" s="28"/>
      <c r="CY1403" s="28"/>
      <c r="DD1403" s="193"/>
      <c r="DF1403" s="28"/>
      <c r="DG1403" s="28"/>
      <c r="DH1403" s="28"/>
      <c r="DM1403" s="193"/>
      <c r="DO1403" s="28"/>
      <c r="DP1403" s="28"/>
      <c r="DQ1403" s="28"/>
      <c r="DV1403" s="193"/>
      <c r="DX1403" s="28"/>
      <c r="DY1403" s="28"/>
      <c r="DZ1403" s="28"/>
      <c r="EE1403" s="193"/>
      <c r="EG1403" s="28"/>
      <c r="EH1403" s="28"/>
      <c r="EI1403" s="28"/>
      <c r="EN1403" s="193"/>
      <c r="EP1403" s="28"/>
      <c r="EQ1403" s="28"/>
      <c r="ER1403" s="28"/>
      <c r="EW1403" s="193"/>
      <c r="EY1403" s="28"/>
      <c r="EZ1403" s="28"/>
      <c r="FA1403" s="28"/>
      <c r="FF1403" s="193"/>
      <c r="FH1403" s="28"/>
      <c r="FI1403" s="28"/>
      <c r="FJ1403" s="28"/>
      <c r="FO1403" s="193"/>
      <c r="FQ1403" s="28"/>
      <c r="FR1403" s="28"/>
      <c r="FS1403" s="28"/>
      <c r="FX1403" s="193"/>
      <c r="FZ1403" s="28"/>
      <c r="GA1403" s="28"/>
      <c r="GB1403" s="28"/>
      <c r="GG1403" s="193"/>
      <c r="GI1403" s="28"/>
      <c r="GJ1403" s="28"/>
      <c r="GK1403" s="28"/>
      <c r="GP1403" s="193"/>
      <c r="GR1403" s="28"/>
      <c r="GS1403" s="28"/>
      <c r="GT1403" s="28"/>
      <c r="GY1403" s="193"/>
      <c r="HA1403" s="28"/>
      <c r="HB1403" s="28"/>
      <c r="HC1403" s="28"/>
      <c r="HH1403" s="193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205" t="s">
        <v>3112</v>
      </c>
      <c r="B1404" s="28"/>
      <c r="C1404" s="271"/>
      <c r="D1404" s="376" t="s">
        <v>129</v>
      </c>
      <c r="E1404" s="50">
        <f>COUNTIF($A$712:$BAG$785,A1404)</f>
        <v>1</v>
      </c>
      <c r="F1404" s="279">
        <f>SUM(G1404:K1404)</f>
        <v>0</v>
      </c>
      <c r="N1404" s="28"/>
      <c r="R1404" s="193"/>
      <c r="T1404" s="28"/>
      <c r="U1404" s="28"/>
      <c r="V1404" s="28"/>
      <c r="AA1404" s="193"/>
      <c r="AC1404" s="28"/>
      <c r="AD1404" s="28"/>
      <c r="AE1404" s="28"/>
      <c r="AJ1404" s="193"/>
      <c r="AL1404" s="28"/>
      <c r="AM1404" s="28"/>
      <c r="AN1404" s="28"/>
      <c r="AS1404" s="193"/>
      <c r="AU1404" s="28"/>
      <c r="AV1404" s="28"/>
      <c r="AW1404" s="28"/>
      <c r="BB1404" s="193"/>
      <c r="BD1404" s="28"/>
      <c r="BE1404" s="28"/>
      <c r="BF1404" s="28"/>
      <c r="BK1404" s="193"/>
      <c r="BM1404" s="28"/>
      <c r="BN1404" s="28"/>
      <c r="BO1404" s="28"/>
      <c r="BT1404" s="193"/>
      <c r="BV1404" s="28"/>
      <c r="BW1404" s="28"/>
      <c r="BX1404" s="28"/>
      <c r="CC1404" s="193"/>
      <c r="CE1404" s="28"/>
      <c r="CF1404" s="28"/>
      <c r="CG1404" s="28"/>
      <c r="CL1404" s="193"/>
      <c r="CN1404" s="28"/>
      <c r="CO1404" s="28"/>
      <c r="CP1404" s="28"/>
      <c r="CU1404" s="193"/>
      <c r="CW1404" s="28"/>
      <c r="CX1404" s="28"/>
      <c r="CY1404" s="28"/>
      <c r="DD1404" s="193"/>
      <c r="DF1404" s="28"/>
      <c r="DG1404" s="28"/>
      <c r="DH1404" s="28"/>
      <c r="DM1404" s="193"/>
      <c r="DO1404" s="28"/>
      <c r="DP1404" s="28"/>
      <c r="DQ1404" s="28"/>
      <c r="DV1404" s="193"/>
      <c r="DX1404" s="28"/>
      <c r="DY1404" s="28"/>
      <c r="DZ1404" s="28"/>
      <c r="EE1404" s="193"/>
      <c r="EG1404" s="28"/>
      <c r="EH1404" s="28"/>
      <c r="EI1404" s="28"/>
      <c r="EN1404" s="193"/>
      <c r="EP1404" s="28"/>
      <c r="EQ1404" s="28"/>
      <c r="ER1404" s="28"/>
      <c r="EW1404" s="193"/>
      <c r="EY1404" s="28"/>
      <c r="EZ1404" s="28"/>
      <c r="FA1404" s="28"/>
      <c r="FF1404" s="193"/>
      <c r="FH1404" s="28"/>
      <c r="FI1404" s="28"/>
      <c r="FJ1404" s="28"/>
      <c r="FO1404" s="193"/>
      <c r="FQ1404" s="28"/>
      <c r="FR1404" s="28"/>
      <c r="FS1404" s="28"/>
      <c r="FX1404" s="193"/>
      <c r="FZ1404" s="28"/>
      <c r="GA1404" s="28"/>
      <c r="GB1404" s="28"/>
      <c r="GG1404" s="193"/>
      <c r="GI1404" s="28"/>
      <c r="GJ1404" s="28"/>
      <c r="GK1404" s="28"/>
      <c r="GP1404" s="193"/>
      <c r="GR1404" s="28"/>
      <c r="GS1404" s="28"/>
      <c r="GT1404" s="28"/>
      <c r="GY1404" s="193"/>
      <c r="HA1404" s="28"/>
      <c r="HB1404" s="28"/>
      <c r="HC1404" s="28"/>
      <c r="HH1404" s="193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11" t="s">
        <v>1615</v>
      </c>
      <c r="B1405" s="28"/>
      <c r="C1405" s="378"/>
      <c r="D1405" s="376" t="s">
        <v>130</v>
      </c>
      <c r="E1405" s="50">
        <f>COUNTIF($A$712:$BAG$785,A1405)</f>
        <v>3</v>
      </c>
      <c r="F1405" s="279">
        <f>SUM(G1405:K1405)</f>
        <v>0</v>
      </c>
      <c r="N1405" s="28"/>
      <c r="R1405" s="193"/>
      <c r="T1405" s="28"/>
      <c r="U1405" s="28"/>
      <c r="V1405" s="28"/>
      <c r="AA1405" s="193"/>
      <c r="AC1405" s="28"/>
      <c r="AD1405" s="28"/>
      <c r="AE1405" s="28"/>
      <c r="AJ1405" s="193"/>
      <c r="AL1405" s="28"/>
      <c r="AM1405" s="28"/>
      <c r="AN1405" s="28"/>
      <c r="AS1405" s="193"/>
      <c r="AU1405" s="28"/>
      <c r="AV1405" s="28"/>
      <c r="AW1405" s="28"/>
      <c r="BB1405" s="193"/>
      <c r="BD1405" s="28"/>
      <c r="BE1405" s="28"/>
      <c r="BF1405" s="28"/>
      <c r="BK1405" s="193"/>
      <c r="BM1405" s="28"/>
      <c r="BN1405" s="28"/>
      <c r="BO1405" s="28"/>
      <c r="BT1405" s="193"/>
      <c r="BV1405" s="28"/>
      <c r="BW1405" s="28"/>
      <c r="BX1405" s="28"/>
      <c r="CC1405" s="193"/>
      <c r="CE1405" s="28"/>
      <c r="CF1405" s="28"/>
      <c r="CG1405" s="28"/>
      <c r="CL1405" s="193"/>
      <c r="CN1405" s="28"/>
      <c r="CO1405" s="28"/>
      <c r="CP1405" s="28"/>
      <c r="CU1405" s="193"/>
      <c r="CW1405" s="28"/>
      <c r="CX1405" s="28"/>
      <c r="CY1405" s="28"/>
      <c r="DD1405" s="193"/>
      <c r="DF1405" s="28"/>
      <c r="DG1405" s="28"/>
      <c r="DH1405" s="28"/>
      <c r="DM1405" s="193"/>
      <c r="DO1405" s="28"/>
      <c r="DP1405" s="28"/>
      <c r="DQ1405" s="28"/>
      <c r="DV1405" s="193"/>
      <c r="DX1405" s="28"/>
      <c r="DY1405" s="28"/>
      <c r="DZ1405" s="28"/>
      <c r="EE1405" s="193"/>
      <c r="EG1405" s="28"/>
      <c r="EH1405" s="28"/>
      <c r="EI1405" s="28"/>
      <c r="EN1405" s="193"/>
      <c r="EP1405" s="28"/>
      <c r="EQ1405" s="28"/>
      <c r="ER1405" s="28"/>
      <c r="EW1405" s="193"/>
      <c r="EY1405" s="28"/>
      <c r="EZ1405" s="28"/>
      <c r="FA1405" s="28"/>
      <c r="FF1405" s="193"/>
      <c r="FH1405" s="28"/>
      <c r="FI1405" s="28"/>
      <c r="FJ1405" s="28"/>
      <c r="FO1405" s="193"/>
      <c r="FQ1405" s="28"/>
      <c r="FR1405" s="28"/>
      <c r="FS1405" s="28"/>
      <c r="FX1405" s="193"/>
      <c r="FZ1405" s="28"/>
      <c r="GA1405" s="28"/>
      <c r="GB1405" s="28"/>
      <c r="GG1405" s="193"/>
      <c r="GI1405" s="28"/>
      <c r="GJ1405" s="28"/>
      <c r="GK1405" s="28"/>
      <c r="GP1405" s="193"/>
      <c r="GR1405" s="28"/>
      <c r="GS1405" s="28"/>
      <c r="GT1405" s="28"/>
      <c r="GY1405" s="193"/>
      <c r="HA1405" s="28"/>
      <c r="HB1405" s="28"/>
      <c r="HC1405" s="28"/>
      <c r="HH1405" s="193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.75">
      <c r="A1406" s="311" t="s">
        <v>494</v>
      </c>
      <c r="B1406" s="375"/>
      <c r="C1406" s="375"/>
      <c r="D1406" s="376" t="s">
        <v>140</v>
      </c>
      <c r="E1406" s="50">
        <f>COUNTIF($A$712:$BAG$785,A1406)</f>
        <v>16</v>
      </c>
      <c r="F1406" s="279">
        <f>SUM(G1406:K1406)</f>
        <v>0</v>
      </c>
      <c r="N1406" s="28"/>
      <c r="R1406" s="193"/>
      <c r="T1406" s="28"/>
      <c r="U1406" s="28"/>
      <c r="V1406" s="28"/>
      <c r="AA1406" s="193"/>
      <c r="AC1406" s="28"/>
      <c r="AD1406" s="28"/>
      <c r="AE1406" s="28"/>
      <c r="AJ1406" s="193"/>
      <c r="AL1406" s="28"/>
      <c r="AM1406" s="28"/>
      <c r="AN1406" s="28"/>
      <c r="AS1406" s="193"/>
      <c r="AU1406" s="28"/>
      <c r="AV1406" s="28"/>
      <c r="AW1406" s="28"/>
      <c r="BB1406" s="193"/>
      <c r="BD1406" s="28"/>
      <c r="BE1406" s="28"/>
      <c r="BF1406" s="28"/>
      <c r="BK1406" s="193"/>
      <c r="BM1406" s="28"/>
      <c r="BN1406" s="28"/>
      <c r="BO1406" s="28"/>
      <c r="BT1406" s="193"/>
      <c r="BV1406" s="28"/>
      <c r="BW1406" s="28"/>
      <c r="BX1406" s="28"/>
      <c r="CC1406" s="193"/>
      <c r="CE1406" s="28"/>
      <c r="CF1406" s="28"/>
      <c r="CG1406" s="28"/>
      <c r="CL1406" s="193"/>
      <c r="CN1406" s="28"/>
      <c r="CO1406" s="28"/>
      <c r="CP1406" s="28"/>
      <c r="CU1406" s="193"/>
      <c r="CW1406" s="28"/>
      <c r="CX1406" s="28"/>
      <c r="CY1406" s="28"/>
      <c r="DD1406" s="193"/>
      <c r="DF1406" s="28"/>
      <c r="DG1406" s="28"/>
      <c r="DH1406" s="28"/>
      <c r="DM1406" s="193"/>
      <c r="DO1406" s="28"/>
      <c r="DP1406" s="28"/>
      <c r="DQ1406" s="28"/>
      <c r="DV1406" s="193"/>
      <c r="DX1406" s="28"/>
      <c r="DY1406" s="28"/>
      <c r="DZ1406" s="28"/>
      <c r="EE1406" s="193"/>
      <c r="EG1406" s="28"/>
      <c r="EH1406" s="28"/>
      <c r="EI1406" s="28"/>
      <c r="EN1406" s="193"/>
      <c r="EP1406" s="28"/>
      <c r="EQ1406" s="28"/>
      <c r="ER1406" s="28"/>
      <c r="EW1406" s="193"/>
      <c r="EY1406" s="28"/>
      <c r="EZ1406" s="28"/>
      <c r="FA1406" s="28"/>
      <c r="FF1406" s="193"/>
      <c r="FH1406" s="28"/>
      <c r="FI1406" s="28"/>
      <c r="FJ1406" s="28"/>
      <c r="FO1406" s="193"/>
      <c r="FQ1406" s="28"/>
      <c r="FR1406" s="28"/>
      <c r="FS1406" s="28"/>
      <c r="FX1406" s="193"/>
      <c r="FZ1406" s="28"/>
      <c r="GA1406" s="28"/>
      <c r="GB1406" s="28"/>
      <c r="GG1406" s="193"/>
      <c r="GI1406" s="28"/>
      <c r="GJ1406" s="28"/>
      <c r="GK1406" s="28"/>
      <c r="GP1406" s="193"/>
      <c r="GR1406" s="28"/>
      <c r="GS1406" s="28"/>
      <c r="GT1406" s="28"/>
      <c r="GY1406" s="193"/>
      <c r="HA1406" s="28"/>
      <c r="HB1406" s="28"/>
      <c r="HC1406" s="28"/>
      <c r="HH1406" s="193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">
      <c r="A1407" s="205" t="s">
        <v>2365</v>
      </c>
      <c r="B1407" s="28"/>
      <c r="C1407" s="271"/>
      <c r="D1407" s="376" t="s">
        <v>129</v>
      </c>
      <c r="E1407" s="50">
        <f>COUNTIF($A$712:$BAG$785,A1407)</f>
        <v>1</v>
      </c>
      <c r="F1407" s="279">
        <f>SUM(G1407:K1407)</f>
        <v>0</v>
      </c>
      <c r="N1407" s="28"/>
      <c r="R1407" s="193"/>
      <c r="T1407" s="28"/>
      <c r="U1407" s="28"/>
      <c r="V1407" s="28"/>
      <c r="AA1407" s="193"/>
      <c r="AC1407" s="28"/>
      <c r="AD1407" s="28"/>
      <c r="AE1407" s="28"/>
      <c r="AJ1407" s="193"/>
      <c r="AL1407" s="28"/>
      <c r="AM1407" s="28"/>
      <c r="AN1407" s="28"/>
      <c r="AS1407" s="193"/>
      <c r="AU1407" s="28"/>
      <c r="AV1407" s="28"/>
      <c r="AW1407" s="28"/>
      <c r="BB1407" s="193"/>
      <c r="BD1407" s="28"/>
      <c r="BE1407" s="28"/>
      <c r="BF1407" s="28"/>
      <c r="BK1407" s="193"/>
      <c r="BM1407" s="28"/>
      <c r="BN1407" s="28"/>
      <c r="BO1407" s="28"/>
      <c r="BT1407" s="193"/>
      <c r="BV1407" s="28"/>
      <c r="BW1407" s="28"/>
      <c r="BX1407" s="28"/>
      <c r="CC1407" s="193"/>
      <c r="CE1407" s="28"/>
      <c r="CF1407" s="28"/>
      <c r="CG1407" s="28"/>
      <c r="CL1407" s="193"/>
      <c r="CN1407" s="28"/>
      <c r="CO1407" s="28"/>
      <c r="CP1407" s="28"/>
      <c r="CU1407" s="193"/>
      <c r="CW1407" s="28"/>
      <c r="CX1407" s="28"/>
      <c r="CY1407" s="28"/>
      <c r="DD1407" s="193"/>
      <c r="DF1407" s="28"/>
      <c r="DG1407" s="28"/>
      <c r="DH1407" s="28"/>
      <c r="DM1407" s="193"/>
      <c r="DO1407" s="28"/>
      <c r="DP1407" s="28"/>
      <c r="DQ1407" s="28"/>
      <c r="DV1407" s="193"/>
      <c r="DX1407" s="28"/>
      <c r="DY1407" s="28"/>
      <c r="DZ1407" s="28"/>
      <c r="EE1407" s="193"/>
      <c r="EG1407" s="28"/>
      <c r="EH1407" s="28"/>
      <c r="EI1407" s="28"/>
      <c r="EN1407" s="193"/>
      <c r="EP1407" s="28"/>
      <c r="EQ1407" s="28"/>
      <c r="ER1407" s="28"/>
      <c r="EW1407" s="193"/>
      <c r="EY1407" s="28"/>
      <c r="EZ1407" s="28"/>
      <c r="FA1407" s="28"/>
      <c r="FF1407" s="193"/>
      <c r="FH1407" s="28"/>
      <c r="FI1407" s="28"/>
      <c r="FJ1407" s="28"/>
      <c r="FO1407" s="193"/>
      <c r="FQ1407" s="28"/>
      <c r="FR1407" s="28"/>
      <c r="FS1407" s="28"/>
      <c r="FX1407" s="193"/>
      <c r="FZ1407" s="28"/>
      <c r="GA1407" s="28"/>
      <c r="GB1407" s="28"/>
      <c r="GG1407" s="193"/>
      <c r="GI1407" s="28"/>
      <c r="GJ1407" s="28"/>
      <c r="GK1407" s="28"/>
      <c r="GP1407" s="193"/>
      <c r="GR1407" s="28"/>
      <c r="GS1407" s="28"/>
      <c r="GT1407" s="28"/>
      <c r="GY1407" s="193"/>
      <c r="HA1407" s="28"/>
      <c r="HB1407" s="28"/>
      <c r="HC1407" s="28"/>
      <c r="HH1407" s="193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5" t="s">
        <v>2326</v>
      </c>
      <c r="B1408" s="378"/>
      <c r="C1408" s="378"/>
      <c r="D1408" s="376" t="s">
        <v>140</v>
      </c>
      <c r="E1408" s="50">
        <f>COUNTIF($A$712:$BAG$785,A1408)</f>
        <v>45</v>
      </c>
      <c r="F1408" s="279">
        <f>SUM(G1408:K1408)</f>
        <v>0</v>
      </c>
      <c r="H1408" s="396"/>
      <c r="N1408" s="28"/>
      <c r="R1408" s="193"/>
      <c r="T1408" s="28"/>
      <c r="U1408" s="28"/>
      <c r="V1408" s="28"/>
      <c r="AA1408" s="193"/>
      <c r="AC1408" s="28"/>
      <c r="AD1408" s="28"/>
      <c r="AE1408" s="28"/>
      <c r="AJ1408" s="193"/>
      <c r="AL1408" s="28"/>
      <c r="AM1408" s="28"/>
      <c r="AN1408" s="28"/>
      <c r="AS1408" s="193"/>
      <c r="AU1408" s="28"/>
      <c r="AV1408" s="28"/>
      <c r="AW1408" s="28"/>
      <c r="BB1408" s="193"/>
      <c r="BD1408" s="28"/>
      <c r="BE1408" s="28"/>
      <c r="BF1408" s="28"/>
      <c r="BK1408" s="193"/>
      <c r="BM1408" s="28"/>
      <c r="BN1408" s="28"/>
      <c r="BO1408" s="28"/>
      <c r="BT1408" s="193"/>
      <c r="BV1408" s="28"/>
      <c r="BW1408" s="28"/>
      <c r="BX1408" s="28"/>
      <c r="CC1408" s="193"/>
      <c r="CE1408" s="28"/>
      <c r="CF1408" s="28"/>
      <c r="CG1408" s="28"/>
      <c r="CL1408" s="193"/>
      <c r="CN1408" s="28"/>
      <c r="CO1408" s="28"/>
      <c r="CP1408" s="28"/>
      <c r="CU1408" s="193"/>
      <c r="CW1408" s="28"/>
      <c r="CX1408" s="28"/>
      <c r="CY1408" s="28"/>
      <c r="DD1408" s="193"/>
      <c r="DF1408" s="28"/>
      <c r="DG1408" s="28"/>
      <c r="DH1408" s="28"/>
      <c r="DM1408" s="193"/>
      <c r="DO1408" s="28"/>
      <c r="DP1408" s="28"/>
      <c r="DQ1408" s="28"/>
      <c r="DV1408" s="193"/>
      <c r="DX1408" s="28"/>
      <c r="DY1408" s="28"/>
      <c r="DZ1408" s="28"/>
      <c r="EE1408" s="193"/>
      <c r="EG1408" s="28"/>
      <c r="EH1408" s="28"/>
      <c r="EI1408" s="28"/>
      <c r="EN1408" s="193"/>
      <c r="EP1408" s="28"/>
      <c r="EQ1408" s="28"/>
      <c r="ER1408" s="28"/>
      <c r="EW1408" s="193"/>
      <c r="EY1408" s="28"/>
      <c r="EZ1408" s="28"/>
      <c r="FA1408" s="28"/>
      <c r="FF1408" s="193"/>
      <c r="FH1408" s="28"/>
      <c r="FI1408" s="28"/>
      <c r="FJ1408" s="28"/>
      <c r="FO1408" s="193"/>
      <c r="FQ1408" s="28"/>
      <c r="FR1408" s="28"/>
      <c r="FS1408" s="28"/>
      <c r="FX1408" s="193"/>
      <c r="FZ1408" s="28"/>
      <c r="GA1408" s="28"/>
      <c r="GB1408" s="28"/>
      <c r="GG1408" s="193"/>
      <c r="GI1408" s="28"/>
      <c r="GJ1408" s="28"/>
      <c r="GK1408" s="28"/>
      <c r="GP1408" s="193"/>
      <c r="GR1408" s="28"/>
      <c r="GS1408" s="28"/>
      <c r="GT1408" s="28"/>
      <c r="GY1408" s="193"/>
      <c r="HA1408" s="28"/>
      <c r="HB1408" s="28"/>
      <c r="HC1408" s="28"/>
      <c r="HH1408" s="193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.75">
      <c r="A1409" s="311" t="s">
        <v>469</v>
      </c>
      <c r="B1409" s="377"/>
      <c r="C1409" s="375"/>
      <c r="D1409" s="1" t="s">
        <v>131</v>
      </c>
      <c r="E1409" s="50">
        <f>COUNTIF($A$712:$BAG$785,A1409)</f>
        <v>60</v>
      </c>
      <c r="F1409" s="279">
        <f>SUM(G1409:K1409)</f>
        <v>0</v>
      </c>
      <c r="J1409" s="402"/>
      <c r="K1409" s="402"/>
      <c r="N1409" s="28"/>
      <c r="R1409" s="193"/>
      <c r="T1409" s="28"/>
      <c r="U1409" s="28"/>
      <c r="V1409" s="28"/>
      <c r="AA1409" s="193"/>
      <c r="AC1409" s="28"/>
      <c r="AD1409" s="28"/>
      <c r="AE1409" s="28"/>
      <c r="AJ1409" s="193"/>
      <c r="AL1409" s="28"/>
      <c r="AM1409" s="28"/>
      <c r="AN1409" s="28"/>
      <c r="AS1409" s="193"/>
      <c r="AU1409" s="28"/>
      <c r="AV1409" s="28"/>
      <c r="AW1409" s="28"/>
      <c r="BB1409" s="193"/>
      <c r="BD1409" s="28"/>
      <c r="BE1409" s="28"/>
      <c r="BF1409" s="28"/>
      <c r="BK1409" s="193"/>
      <c r="BM1409" s="28"/>
      <c r="BN1409" s="28"/>
      <c r="BO1409" s="28"/>
      <c r="BT1409" s="193"/>
      <c r="BV1409" s="28"/>
      <c r="BW1409" s="28"/>
      <c r="BX1409" s="28"/>
      <c r="CC1409" s="193"/>
      <c r="CE1409" s="28"/>
      <c r="CF1409" s="28"/>
      <c r="CG1409" s="28"/>
      <c r="CL1409" s="193"/>
      <c r="CN1409" s="28"/>
      <c r="CO1409" s="28"/>
      <c r="CP1409" s="28"/>
      <c r="CU1409" s="193"/>
      <c r="CW1409" s="28"/>
      <c r="CX1409" s="28"/>
      <c r="CY1409" s="28"/>
      <c r="DD1409" s="193"/>
      <c r="DF1409" s="28"/>
      <c r="DG1409" s="28"/>
      <c r="DH1409" s="28"/>
      <c r="DM1409" s="193"/>
      <c r="DO1409" s="28"/>
      <c r="DP1409" s="28"/>
      <c r="DQ1409" s="28"/>
      <c r="DV1409" s="193"/>
      <c r="DX1409" s="28"/>
      <c r="DY1409" s="28"/>
      <c r="DZ1409" s="28"/>
      <c r="EE1409" s="193"/>
      <c r="EG1409" s="28"/>
      <c r="EH1409" s="28"/>
      <c r="EI1409" s="28"/>
      <c r="EN1409" s="193"/>
      <c r="EP1409" s="28"/>
      <c r="EQ1409" s="28"/>
      <c r="ER1409" s="28"/>
      <c r="EW1409" s="193"/>
      <c r="EY1409" s="28"/>
      <c r="EZ1409" s="28"/>
      <c r="FA1409" s="28"/>
      <c r="FF1409" s="193"/>
      <c r="FH1409" s="28"/>
      <c r="FI1409" s="28"/>
      <c r="FJ1409" s="28"/>
      <c r="FO1409" s="193"/>
      <c r="FQ1409" s="28"/>
      <c r="FR1409" s="28"/>
      <c r="FS1409" s="28"/>
      <c r="FX1409" s="193"/>
      <c r="FZ1409" s="28"/>
      <c r="GA1409" s="28"/>
      <c r="GB1409" s="28"/>
      <c r="GG1409" s="193"/>
      <c r="GI1409" s="28"/>
      <c r="GJ1409" s="28"/>
      <c r="GK1409" s="28"/>
      <c r="GP1409" s="193"/>
      <c r="GR1409" s="28"/>
      <c r="GS1409" s="28"/>
      <c r="GT1409" s="28"/>
      <c r="GY1409" s="193"/>
      <c r="HA1409" s="28"/>
      <c r="HB1409" s="28"/>
      <c r="HC1409" s="28"/>
      <c r="HH1409" s="193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">
      <c r="A1410" s="205" t="s">
        <v>3231</v>
      </c>
      <c r="B1410" s="39"/>
      <c r="C1410" s="39"/>
      <c r="D1410" s="376" t="s">
        <v>129</v>
      </c>
      <c r="E1410" s="50">
        <f>COUNTIF($A$712:$BAG$785,A1410)</f>
        <v>0</v>
      </c>
      <c r="F1410" s="279">
        <f>SUM(G1410:K1410)</f>
        <v>0</v>
      </c>
      <c r="J1410" s="402"/>
      <c r="K1410" s="193"/>
      <c r="N1410" s="28"/>
      <c r="R1410" s="193"/>
      <c r="T1410" s="28"/>
      <c r="U1410" s="28"/>
      <c r="V1410" s="28"/>
      <c r="AA1410" s="193"/>
      <c r="AC1410" s="28"/>
      <c r="AD1410" s="28"/>
      <c r="AE1410" s="28"/>
      <c r="AJ1410" s="193"/>
      <c r="AL1410" s="28"/>
      <c r="AM1410" s="28"/>
      <c r="AN1410" s="28"/>
      <c r="AS1410" s="193"/>
      <c r="AU1410" s="28"/>
      <c r="AV1410" s="28"/>
      <c r="AW1410" s="28"/>
      <c r="BB1410" s="193"/>
      <c r="BD1410" s="28"/>
      <c r="BE1410" s="28"/>
      <c r="BF1410" s="28"/>
      <c r="BK1410" s="193"/>
      <c r="BM1410" s="28"/>
      <c r="BN1410" s="28"/>
      <c r="BO1410" s="28"/>
      <c r="BT1410" s="193"/>
      <c r="BV1410" s="28"/>
      <c r="BW1410" s="28"/>
      <c r="BX1410" s="28"/>
      <c r="CC1410" s="193"/>
      <c r="CE1410" s="28"/>
      <c r="CF1410" s="28"/>
      <c r="CG1410" s="28"/>
      <c r="CL1410" s="193"/>
      <c r="CN1410" s="28"/>
      <c r="CO1410" s="28"/>
      <c r="CP1410" s="28"/>
      <c r="CU1410" s="193"/>
      <c r="CW1410" s="28"/>
      <c r="CX1410" s="28"/>
      <c r="CY1410" s="28"/>
      <c r="DD1410" s="193"/>
      <c r="DF1410" s="28"/>
      <c r="DG1410" s="28"/>
      <c r="DH1410" s="28"/>
      <c r="DM1410" s="193"/>
      <c r="DO1410" s="28"/>
      <c r="DP1410" s="28"/>
      <c r="DQ1410" s="28"/>
      <c r="DV1410" s="193"/>
      <c r="DX1410" s="28"/>
      <c r="DY1410" s="28"/>
      <c r="DZ1410" s="28"/>
      <c r="EE1410" s="193"/>
      <c r="EG1410" s="28"/>
      <c r="EH1410" s="28"/>
      <c r="EI1410" s="28"/>
      <c r="EN1410" s="193"/>
      <c r="EP1410" s="28"/>
      <c r="EQ1410" s="28"/>
      <c r="ER1410" s="28"/>
      <c r="EW1410" s="193"/>
      <c r="EY1410" s="28"/>
      <c r="EZ1410" s="28"/>
      <c r="FA1410" s="28"/>
      <c r="FF1410" s="193"/>
      <c r="FH1410" s="28"/>
      <c r="FI1410" s="28"/>
      <c r="FJ1410" s="28"/>
      <c r="FO1410" s="193"/>
      <c r="FQ1410" s="28"/>
      <c r="FR1410" s="28"/>
      <c r="FS1410" s="28"/>
      <c r="FX1410" s="193"/>
      <c r="FZ1410" s="28"/>
      <c r="GA1410" s="28"/>
      <c r="GB1410" s="28"/>
      <c r="GG1410" s="193"/>
      <c r="GI1410" s="28"/>
      <c r="GJ1410" s="28"/>
      <c r="GK1410" s="28"/>
      <c r="GP1410" s="193"/>
      <c r="GR1410" s="28"/>
      <c r="GS1410" s="28"/>
      <c r="GT1410" s="28"/>
      <c r="GY1410" s="193"/>
      <c r="HA1410" s="28"/>
      <c r="HB1410" s="28"/>
      <c r="HC1410" s="28"/>
      <c r="HH1410" s="193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11" t="s">
        <v>436</v>
      </c>
      <c r="B1411" s="377"/>
      <c r="C1411" s="375"/>
      <c r="D1411" s="376" t="s">
        <v>140</v>
      </c>
      <c r="E1411" s="50">
        <f>COUNTIF($A$712:$BAG$785,A1411)</f>
        <v>79</v>
      </c>
      <c r="F1411" s="279">
        <f>SUM(G1411:K1411)</f>
        <v>0</v>
      </c>
      <c r="H1411" s="402"/>
      <c r="I1411" s="402"/>
      <c r="J1411" s="402"/>
      <c r="N1411" s="28"/>
      <c r="R1411" s="193"/>
      <c r="T1411" s="28"/>
      <c r="U1411" s="28"/>
      <c r="V1411" s="28"/>
      <c r="AA1411" s="193"/>
      <c r="AC1411" s="28"/>
      <c r="AD1411" s="28"/>
      <c r="AE1411" s="28"/>
      <c r="AJ1411" s="193"/>
      <c r="AL1411" s="28"/>
      <c r="AM1411" s="28"/>
      <c r="AN1411" s="28"/>
      <c r="AS1411" s="193"/>
      <c r="AU1411" s="28"/>
      <c r="AV1411" s="28"/>
      <c r="AW1411" s="28"/>
      <c r="BB1411" s="193"/>
      <c r="BD1411" s="28"/>
      <c r="BE1411" s="28"/>
      <c r="BF1411" s="28"/>
      <c r="BK1411" s="193"/>
      <c r="BM1411" s="28"/>
      <c r="BN1411" s="28"/>
      <c r="BO1411" s="28"/>
      <c r="BT1411" s="193"/>
      <c r="BV1411" s="28"/>
      <c r="BW1411" s="28"/>
      <c r="BX1411" s="28"/>
      <c r="CC1411" s="193"/>
      <c r="CE1411" s="28"/>
      <c r="CF1411" s="28"/>
      <c r="CG1411" s="28"/>
      <c r="CL1411" s="193"/>
      <c r="CN1411" s="28"/>
      <c r="CO1411" s="28"/>
      <c r="CP1411" s="28"/>
      <c r="CU1411" s="193"/>
      <c r="CW1411" s="28"/>
      <c r="CX1411" s="28"/>
      <c r="CY1411" s="28"/>
      <c r="DD1411" s="193"/>
      <c r="DF1411" s="28"/>
      <c r="DG1411" s="28"/>
      <c r="DH1411" s="28"/>
      <c r="DM1411" s="193"/>
      <c r="DO1411" s="28"/>
      <c r="DP1411" s="28"/>
      <c r="DQ1411" s="28"/>
      <c r="DV1411" s="193"/>
      <c r="DX1411" s="28"/>
      <c r="DY1411" s="28"/>
      <c r="DZ1411" s="28"/>
      <c r="EE1411" s="193"/>
      <c r="EG1411" s="28"/>
      <c r="EH1411" s="28"/>
      <c r="EI1411" s="28"/>
      <c r="EN1411" s="193"/>
      <c r="EP1411" s="28"/>
      <c r="EQ1411" s="28"/>
      <c r="ER1411" s="28"/>
      <c r="EW1411" s="193"/>
      <c r="EY1411" s="28"/>
      <c r="EZ1411" s="28"/>
      <c r="FA1411" s="28"/>
      <c r="FF1411" s="193"/>
      <c r="FH1411" s="28"/>
      <c r="FI1411" s="28"/>
      <c r="FJ1411" s="28"/>
      <c r="FO1411" s="193"/>
      <c r="FQ1411" s="28"/>
      <c r="FR1411" s="28"/>
      <c r="FS1411" s="28"/>
      <c r="FX1411" s="193"/>
      <c r="FZ1411" s="28"/>
      <c r="GA1411" s="28"/>
      <c r="GB1411" s="28"/>
      <c r="GG1411" s="193"/>
      <c r="GI1411" s="28"/>
      <c r="GJ1411" s="28"/>
      <c r="GK1411" s="28"/>
      <c r="GP1411" s="193"/>
      <c r="GR1411" s="28"/>
      <c r="GS1411" s="28"/>
      <c r="GT1411" s="28"/>
      <c r="GY1411" s="193"/>
      <c r="HA1411" s="28"/>
      <c r="HB1411" s="28"/>
      <c r="HC1411" s="28"/>
      <c r="HH1411" s="193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311" t="s">
        <v>663</v>
      </c>
      <c r="B1412" s="39"/>
      <c r="C1412" s="39"/>
      <c r="D1412" s="376" t="s">
        <v>129</v>
      </c>
      <c r="E1412" s="50">
        <f>COUNTIF($A$712:$BAG$785,A1412)</f>
        <v>0</v>
      </c>
      <c r="F1412" s="279">
        <f>SUM(G1412:K1412)</f>
        <v>0</v>
      </c>
      <c r="H1412" s="396"/>
      <c r="J1412" s="402"/>
      <c r="K1412" s="402"/>
      <c r="N1412" s="28"/>
      <c r="R1412" s="193"/>
      <c r="T1412" s="28"/>
      <c r="U1412" s="28"/>
      <c r="V1412" s="28"/>
      <c r="AA1412" s="193"/>
      <c r="AC1412" s="28"/>
      <c r="AD1412" s="28"/>
      <c r="AE1412" s="28"/>
      <c r="AJ1412" s="193"/>
      <c r="AL1412" s="28"/>
      <c r="AM1412" s="28"/>
      <c r="AN1412" s="28"/>
      <c r="AS1412" s="193"/>
      <c r="AU1412" s="28"/>
      <c r="AV1412" s="28"/>
      <c r="AW1412" s="28"/>
      <c r="BB1412" s="193"/>
      <c r="BD1412" s="28"/>
      <c r="BE1412" s="28"/>
      <c r="BF1412" s="28"/>
      <c r="BK1412" s="193"/>
      <c r="BM1412" s="28"/>
      <c r="BN1412" s="28"/>
      <c r="BO1412" s="28"/>
      <c r="BT1412" s="193"/>
      <c r="BV1412" s="28"/>
      <c r="BW1412" s="28"/>
      <c r="BX1412" s="28"/>
      <c r="CC1412" s="193"/>
      <c r="CE1412" s="28"/>
      <c r="CF1412" s="28"/>
      <c r="CG1412" s="28"/>
      <c r="CL1412" s="193"/>
      <c r="CN1412" s="28"/>
      <c r="CO1412" s="28"/>
      <c r="CP1412" s="28"/>
      <c r="CU1412" s="193"/>
      <c r="CW1412" s="28"/>
      <c r="CX1412" s="28"/>
      <c r="CY1412" s="28"/>
      <c r="DD1412" s="193"/>
      <c r="DF1412" s="28"/>
      <c r="DG1412" s="28"/>
      <c r="DH1412" s="28"/>
      <c r="DM1412" s="193"/>
      <c r="DO1412" s="28"/>
      <c r="DP1412" s="28"/>
      <c r="DQ1412" s="28"/>
      <c r="DV1412" s="193"/>
      <c r="DX1412" s="28"/>
      <c r="DY1412" s="28"/>
      <c r="DZ1412" s="28"/>
      <c r="EE1412" s="193"/>
      <c r="EG1412" s="28"/>
      <c r="EH1412" s="28"/>
      <c r="EI1412" s="28"/>
      <c r="EN1412" s="193"/>
      <c r="EP1412" s="28"/>
      <c r="EQ1412" s="28"/>
      <c r="ER1412" s="28"/>
      <c r="EW1412" s="193"/>
      <c r="EY1412" s="28"/>
      <c r="EZ1412" s="28"/>
      <c r="FA1412" s="28"/>
      <c r="FF1412" s="193"/>
      <c r="FH1412" s="28"/>
      <c r="FI1412" s="28"/>
      <c r="FJ1412" s="28"/>
      <c r="FO1412" s="193"/>
      <c r="FQ1412" s="28"/>
      <c r="FR1412" s="28"/>
      <c r="FS1412" s="28"/>
      <c r="FX1412" s="193"/>
      <c r="FZ1412" s="28"/>
      <c r="GA1412" s="28"/>
      <c r="GB1412" s="28"/>
      <c r="GG1412" s="193"/>
      <c r="GI1412" s="28"/>
      <c r="GJ1412" s="28"/>
      <c r="GK1412" s="28"/>
      <c r="GP1412" s="193"/>
      <c r="GR1412" s="28"/>
      <c r="GS1412" s="28"/>
      <c r="GT1412" s="28"/>
      <c r="GY1412" s="193"/>
      <c r="HA1412" s="28"/>
      <c r="HB1412" s="28"/>
      <c r="HC1412" s="28"/>
      <c r="HH1412" s="193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311" t="s">
        <v>525</v>
      </c>
      <c r="B1413" s="378"/>
      <c r="C1413" s="378"/>
      <c r="D1413" s="376" t="s">
        <v>130</v>
      </c>
      <c r="E1413" s="50">
        <f>COUNTIF($A$712:$BAG$785,A1413)</f>
        <v>40</v>
      </c>
      <c r="F1413" s="279">
        <f>SUM(G1413:K1413)</f>
        <v>0</v>
      </c>
      <c r="H1413" s="402"/>
      <c r="I1413" s="402"/>
      <c r="J1413" s="402"/>
      <c r="K1413" s="39"/>
      <c r="N1413" s="28"/>
      <c r="R1413" s="193"/>
      <c r="T1413" s="28"/>
      <c r="U1413" s="28"/>
      <c r="V1413" s="28"/>
      <c r="AA1413" s="193"/>
      <c r="AC1413" s="28"/>
      <c r="AD1413" s="28"/>
      <c r="AE1413" s="28"/>
      <c r="AJ1413" s="193"/>
      <c r="AL1413" s="28"/>
      <c r="AM1413" s="28"/>
      <c r="AN1413" s="28"/>
      <c r="AS1413" s="193"/>
      <c r="AU1413" s="28"/>
      <c r="AV1413" s="28"/>
      <c r="AW1413" s="28"/>
      <c r="BB1413" s="193"/>
      <c r="BD1413" s="28"/>
      <c r="BE1413" s="28"/>
      <c r="BF1413" s="28"/>
      <c r="BK1413" s="193"/>
      <c r="BM1413" s="28"/>
      <c r="BN1413" s="28"/>
      <c r="BO1413" s="28"/>
      <c r="BT1413" s="193"/>
      <c r="BV1413" s="28"/>
      <c r="BW1413" s="28"/>
      <c r="BX1413" s="28"/>
      <c r="CC1413" s="193"/>
      <c r="CE1413" s="28"/>
      <c r="CF1413" s="28"/>
      <c r="CG1413" s="28"/>
      <c r="CL1413" s="193"/>
      <c r="CN1413" s="28"/>
      <c r="CO1413" s="28"/>
      <c r="CP1413" s="28"/>
      <c r="CU1413" s="193"/>
      <c r="CW1413" s="28"/>
      <c r="CX1413" s="28"/>
      <c r="CY1413" s="28"/>
      <c r="DD1413" s="193"/>
      <c r="DF1413" s="28"/>
      <c r="DG1413" s="28"/>
      <c r="DH1413" s="28"/>
      <c r="DM1413" s="193"/>
      <c r="DO1413" s="28"/>
      <c r="DP1413" s="28"/>
      <c r="DQ1413" s="28"/>
      <c r="DV1413" s="193"/>
      <c r="DX1413" s="28"/>
      <c r="DY1413" s="28"/>
      <c r="DZ1413" s="28"/>
      <c r="EE1413" s="193"/>
      <c r="EG1413" s="28"/>
      <c r="EH1413" s="28"/>
      <c r="EI1413" s="28"/>
      <c r="EN1413" s="193"/>
      <c r="EP1413" s="28"/>
      <c r="EQ1413" s="28"/>
      <c r="ER1413" s="28"/>
      <c r="EW1413" s="193"/>
      <c r="EY1413" s="28"/>
      <c r="EZ1413" s="28"/>
      <c r="FA1413" s="28"/>
      <c r="FF1413" s="193"/>
      <c r="FH1413" s="28"/>
      <c r="FI1413" s="28"/>
      <c r="FJ1413" s="28"/>
      <c r="FO1413" s="193"/>
      <c r="FQ1413" s="28"/>
      <c r="FR1413" s="28"/>
      <c r="FS1413" s="28"/>
      <c r="FX1413" s="193"/>
      <c r="FZ1413" s="28"/>
      <c r="GA1413" s="28"/>
      <c r="GB1413" s="28"/>
      <c r="GG1413" s="193"/>
      <c r="GI1413" s="28"/>
      <c r="GJ1413" s="28"/>
      <c r="GK1413" s="28"/>
      <c r="GP1413" s="193"/>
      <c r="GR1413" s="28"/>
      <c r="GS1413" s="28"/>
      <c r="GT1413" s="28"/>
      <c r="GY1413" s="193"/>
      <c r="HA1413" s="28"/>
      <c r="HB1413" s="28"/>
      <c r="HC1413" s="28"/>
      <c r="HH1413" s="193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205" t="s">
        <v>3171</v>
      </c>
      <c r="B1414" s="39"/>
      <c r="C1414" s="39"/>
      <c r="D1414" s="376" t="s">
        <v>129</v>
      </c>
      <c r="E1414" s="50">
        <f>COUNTIF($A$712:$BAG$785,A1414)</f>
        <v>1</v>
      </c>
      <c r="F1414" s="279">
        <f>SUM(G1414:K1414)</f>
        <v>0</v>
      </c>
      <c r="N1414" s="28"/>
      <c r="R1414" s="193"/>
      <c r="T1414" s="28"/>
      <c r="U1414" s="28"/>
      <c r="V1414" s="28"/>
      <c r="AA1414" s="193"/>
      <c r="AC1414" s="28"/>
      <c r="AD1414" s="28"/>
      <c r="AE1414" s="28"/>
      <c r="AJ1414" s="193"/>
      <c r="AL1414" s="28"/>
      <c r="AM1414" s="28"/>
      <c r="AN1414" s="28"/>
      <c r="AS1414" s="193"/>
      <c r="AU1414" s="28"/>
      <c r="AV1414" s="28"/>
      <c r="AW1414" s="28"/>
      <c r="BB1414" s="193"/>
      <c r="BD1414" s="28"/>
      <c r="BE1414" s="28"/>
      <c r="BF1414" s="28"/>
      <c r="BK1414" s="193"/>
      <c r="BM1414" s="28"/>
      <c r="BN1414" s="28"/>
      <c r="BO1414" s="28"/>
      <c r="BT1414" s="193"/>
      <c r="BV1414" s="28"/>
      <c r="BW1414" s="28"/>
      <c r="BX1414" s="28"/>
      <c r="CC1414" s="193"/>
      <c r="CE1414" s="28"/>
      <c r="CF1414" s="28"/>
      <c r="CG1414" s="28"/>
      <c r="CL1414" s="193"/>
      <c r="CN1414" s="28"/>
      <c r="CO1414" s="28"/>
      <c r="CP1414" s="28"/>
      <c r="CU1414" s="193"/>
      <c r="CW1414" s="28"/>
      <c r="CX1414" s="28"/>
      <c r="CY1414" s="28"/>
      <c r="DD1414" s="193"/>
      <c r="DF1414" s="28"/>
      <c r="DG1414" s="28"/>
      <c r="DH1414" s="28"/>
      <c r="DM1414" s="193"/>
      <c r="DO1414" s="28"/>
      <c r="DP1414" s="28"/>
      <c r="DQ1414" s="28"/>
      <c r="DV1414" s="193"/>
      <c r="DX1414" s="28"/>
      <c r="DY1414" s="28"/>
      <c r="DZ1414" s="28"/>
      <c r="EE1414" s="193"/>
      <c r="EG1414" s="28"/>
      <c r="EH1414" s="28"/>
      <c r="EI1414" s="28"/>
      <c r="EN1414" s="193"/>
      <c r="EP1414" s="28"/>
      <c r="EQ1414" s="28"/>
      <c r="ER1414" s="28"/>
      <c r="EW1414" s="193"/>
      <c r="EY1414" s="28"/>
      <c r="EZ1414" s="28"/>
      <c r="FA1414" s="28"/>
      <c r="FF1414" s="193"/>
      <c r="FH1414" s="28"/>
      <c r="FI1414" s="28"/>
      <c r="FJ1414" s="28"/>
      <c r="FO1414" s="193"/>
      <c r="FQ1414" s="28"/>
      <c r="FR1414" s="28"/>
      <c r="FS1414" s="28"/>
      <c r="FX1414" s="193"/>
      <c r="FZ1414" s="28"/>
      <c r="GA1414" s="28"/>
      <c r="GB1414" s="28"/>
      <c r="GG1414" s="193"/>
      <c r="GI1414" s="28"/>
      <c r="GJ1414" s="28"/>
      <c r="GK1414" s="28"/>
      <c r="GP1414" s="193"/>
      <c r="GR1414" s="28"/>
      <c r="GS1414" s="28"/>
      <c r="GT1414" s="28"/>
      <c r="GY1414" s="193"/>
      <c r="HA1414" s="28"/>
      <c r="HB1414" s="28"/>
      <c r="HC1414" s="28"/>
      <c r="HH1414" s="193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205" t="s">
        <v>2080</v>
      </c>
      <c r="B1415" s="39"/>
      <c r="C1415" s="39"/>
      <c r="D1415" s="376" t="s">
        <v>129</v>
      </c>
      <c r="E1415" s="50">
        <f>COUNTIF($A$712:$BAG$785,A1415)</f>
        <v>1</v>
      </c>
      <c r="F1415" s="279">
        <f>SUM(G1415:K1415)</f>
        <v>0</v>
      </c>
      <c r="H1415" s="402"/>
      <c r="I1415" s="402"/>
      <c r="N1415" s="28"/>
      <c r="R1415" s="193"/>
      <c r="T1415" s="28"/>
      <c r="U1415" s="28"/>
      <c r="V1415" s="28"/>
      <c r="AA1415" s="193"/>
      <c r="AC1415" s="28"/>
      <c r="AD1415" s="28"/>
      <c r="AE1415" s="28"/>
      <c r="AJ1415" s="193"/>
      <c r="AL1415" s="28"/>
      <c r="AM1415" s="28"/>
      <c r="AN1415" s="28"/>
      <c r="AS1415" s="193"/>
      <c r="AU1415" s="28"/>
      <c r="AV1415" s="28"/>
      <c r="AW1415" s="28"/>
      <c r="BB1415" s="193"/>
      <c r="BD1415" s="28"/>
      <c r="BE1415" s="28"/>
      <c r="BF1415" s="28"/>
      <c r="BK1415" s="193"/>
      <c r="BM1415" s="28"/>
      <c r="BN1415" s="28"/>
      <c r="BO1415" s="28"/>
      <c r="BT1415" s="193"/>
      <c r="BV1415" s="28"/>
      <c r="BW1415" s="28"/>
      <c r="BX1415" s="28"/>
      <c r="CC1415" s="193"/>
      <c r="CE1415" s="28"/>
      <c r="CF1415" s="28"/>
      <c r="CG1415" s="28"/>
      <c r="CL1415" s="193"/>
      <c r="CN1415" s="28"/>
      <c r="CO1415" s="28"/>
      <c r="CP1415" s="28"/>
      <c r="CU1415" s="193"/>
      <c r="CW1415" s="28"/>
      <c r="CX1415" s="28"/>
      <c r="CY1415" s="28"/>
      <c r="DD1415" s="193"/>
      <c r="DF1415" s="28"/>
      <c r="DG1415" s="28"/>
      <c r="DH1415" s="28"/>
      <c r="DM1415" s="193"/>
      <c r="DO1415" s="28"/>
      <c r="DP1415" s="28"/>
      <c r="DQ1415" s="28"/>
      <c r="DV1415" s="193"/>
      <c r="DX1415" s="28"/>
      <c r="DY1415" s="28"/>
      <c r="DZ1415" s="28"/>
      <c r="EE1415" s="193"/>
      <c r="EG1415" s="28"/>
      <c r="EH1415" s="28"/>
      <c r="EI1415" s="28"/>
      <c r="EN1415" s="193"/>
      <c r="EP1415" s="28"/>
      <c r="EQ1415" s="28"/>
      <c r="ER1415" s="28"/>
      <c r="EW1415" s="193"/>
      <c r="EY1415" s="28"/>
      <c r="EZ1415" s="28"/>
      <c r="FA1415" s="28"/>
      <c r="FF1415" s="193"/>
      <c r="FH1415" s="28"/>
      <c r="FI1415" s="28"/>
      <c r="FJ1415" s="28"/>
      <c r="FO1415" s="193"/>
      <c r="FQ1415" s="28"/>
      <c r="FR1415" s="28"/>
      <c r="FS1415" s="28"/>
      <c r="FX1415" s="193"/>
      <c r="FZ1415" s="28"/>
      <c r="GA1415" s="28"/>
      <c r="GB1415" s="28"/>
      <c r="GG1415" s="193"/>
      <c r="GI1415" s="28"/>
      <c r="GJ1415" s="28"/>
      <c r="GK1415" s="28"/>
      <c r="GP1415" s="193"/>
      <c r="GR1415" s="28"/>
      <c r="GS1415" s="28"/>
      <c r="GT1415" s="28"/>
      <c r="GY1415" s="193"/>
      <c r="HA1415" s="28"/>
      <c r="HB1415" s="28"/>
      <c r="HC1415" s="28"/>
      <c r="HH1415" s="193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.75">
      <c r="A1416" s="311" t="s">
        <v>421</v>
      </c>
      <c r="B1416" s="375"/>
      <c r="C1416" s="375"/>
      <c r="D1416" s="376" t="s">
        <v>140</v>
      </c>
      <c r="E1416" s="50">
        <f>COUNTIF($A$712:$BAG$785,A1416)</f>
        <v>27</v>
      </c>
      <c r="F1416" s="279">
        <f>SUM(H1416:K1416)</f>
        <v>20</v>
      </c>
      <c r="H1416" s="402"/>
      <c r="I1416" s="402"/>
      <c r="J1416" s="50">
        <v>20</v>
      </c>
      <c r="N1416" s="28"/>
      <c r="R1416" s="193"/>
      <c r="T1416" s="28"/>
      <c r="U1416" s="28"/>
      <c r="V1416" s="28"/>
      <c r="AA1416" s="193"/>
      <c r="AC1416" s="28"/>
      <c r="AD1416" s="28"/>
      <c r="AE1416" s="28"/>
      <c r="AJ1416" s="193"/>
      <c r="AL1416" s="28"/>
      <c r="AM1416" s="28"/>
      <c r="AN1416" s="28"/>
      <c r="AS1416" s="193"/>
      <c r="AU1416" s="28"/>
      <c r="AV1416" s="28"/>
      <c r="AW1416" s="28"/>
      <c r="BB1416" s="193"/>
      <c r="BD1416" s="28"/>
      <c r="BE1416" s="28"/>
      <c r="BF1416" s="28"/>
      <c r="BK1416" s="193"/>
      <c r="BM1416" s="28"/>
      <c r="BN1416" s="28"/>
      <c r="BO1416" s="28"/>
      <c r="BT1416" s="193"/>
      <c r="BV1416" s="28"/>
      <c r="BW1416" s="28"/>
      <c r="BX1416" s="28"/>
      <c r="CC1416" s="193"/>
      <c r="CE1416" s="28"/>
      <c r="CF1416" s="28"/>
      <c r="CG1416" s="28"/>
      <c r="CL1416" s="193"/>
      <c r="CN1416" s="28"/>
      <c r="CO1416" s="28"/>
      <c r="CP1416" s="28"/>
      <c r="CU1416" s="193"/>
      <c r="CW1416" s="28"/>
      <c r="CX1416" s="28"/>
      <c r="CY1416" s="28"/>
      <c r="DD1416" s="193"/>
      <c r="DF1416" s="28"/>
      <c r="DG1416" s="28"/>
      <c r="DH1416" s="28"/>
      <c r="DM1416" s="193"/>
      <c r="DO1416" s="28"/>
      <c r="DP1416" s="28"/>
      <c r="DQ1416" s="28"/>
      <c r="DV1416" s="193"/>
      <c r="DX1416" s="28"/>
      <c r="DY1416" s="28"/>
      <c r="DZ1416" s="28"/>
      <c r="EE1416" s="193"/>
      <c r="EG1416" s="28"/>
      <c r="EH1416" s="28"/>
      <c r="EI1416" s="28"/>
      <c r="EN1416" s="193"/>
      <c r="EP1416" s="28"/>
      <c r="EQ1416" s="28"/>
      <c r="ER1416" s="28"/>
      <c r="EW1416" s="193"/>
      <c r="EY1416" s="28"/>
      <c r="EZ1416" s="28"/>
      <c r="FA1416" s="28"/>
      <c r="FF1416" s="193"/>
      <c r="FH1416" s="28"/>
      <c r="FI1416" s="28"/>
      <c r="FJ1416" s="28"/>
      <c r="FO1416" s="193"/>
      <c r="FQ1416" s="28"/>
      <c r="FR1416" s="28"/>
      <c r="FS1416" s="28"/>
      <c r="FX1416" s="193"/>
      <c r="FZ1416" s="28"/>
      <c r="GA1416" s="28"/>
      <c r="GB1416" s="28"/>
      <c r="GG1416" s="193"/>
      <c r="GI1416" s="28"/>
      <c r="GJ1416" s="28"/>
      <c r="GK1416" s="28"/>
      <c r="GP1416" s="193"/>
      <c r="GR1416" s="28"/>
      <c r="GS1416" s="28"/>
      <c r="GT1416" s="28"/>
      <c r="GY1416" s="193"/>
      <c r="HA1416" s="28"/>
      <c r="HB1416" s="28"/>
      <c r="HC1416" s="28"/>
      <c r="HH1416" s="193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5" t="s">
        <v>2272</v>
      </c>
      <c r="B1417" s="28"/>
      <c r="C1417" s="28"/>
      <c r="D1417" s="376" t="s">
        <v>129</v>
      </c>
      <c r="E1417" s="50">
        <f>COUNTIF($A$712:$BAG$785,A1417)</f>
        <v>0</v>
      </c>
      <c r="F1417" s="279">
        <f>SUM(G1417:K1417)</f>
        <v>0</v>
      </c>
      <c r="H1417" s="396"/>
      <c r="N1417" s="28"/>
      <c r="R1417" s="193"/>
      <c r="T1417" s="28"/>
      <c r="U1417" s="28"/>
      <c r="V1417" s="28"/>
      <c r="AA1417" s="193"/>
      <c r="AC1417" s="28"/>
      <c r="AD1417" s="28"/>
      <c r="AE1417" s="28"/>
      <c r="AJ1417" s="193"/>
      <c r="AL1417" s="28"/>
      <c r="AM1417" s="28"/>
      <c r="AN1417" s="28"/>
      <c r="AS1417" s="193"/>
      <c r="AU1417" s="28"/>
      <c r="AV1417" s="28"/>
      <c r="AW1417" s="28"/>
      <c r="BB1417" s="193"/>
      <c r="BD1417" s="28"/>
      <c r="BE1417" s="28"/>
      <c r="BF1417" s="28"/>
      <c r="BK1417" s="193"/>
      <c r="BM1417" s="28"/>
      <c r="BN1417" s="28"/>
      <c r="BO1417" s="28"/>
      <c r="BT1417" s="193"/>
      <c r="BV1417" s="28"/>
      <c r="BW1417" s="28"/>
      <c r="BX1417" s="28"/>
      <c r="CC1417" s="193"/>
      <c r="CE1417" s="28"/>
      <c r="CF1417" s="28"/>
      <c r="CG1417" s="28"/>
      <c r="CL1417" s="193"/>
      <c r="CN1417" s="28"/>
      <c r="CO1417" s="28"/>
      <c r="CP1417" s="28"/>
      <c r="CU1417" s="193"/>
      <c r="CW1417" s="28"/>
      <c r="CX1417" s="28"/>
      <c r="CY1417" s="28"/>
      <c r="DD1417" s="193"/>
      <c r="DF1417" s="28"/>
      <c r="DG1417" s="28"/>
      <c r="DH1417" s="28"/>
      <c r="DM1417" s="193"/>
      <c r="DO1417" s="28"/>
      <c r="DP1417" s="28"/>
      <c r="DQ1417" s="28"/>
      <c r="DV1417" s="193"/>
      <c r="DX1417" s="28"/>
      <c r="DY1417" s="28"/>
      <c r="DZ1417" s="28"/>
      <c r="EE1417" s="193"/>
      <c r="EG1417" s="28"/>
      <c r="EH1417" s="28"/>
      <c r="EI1417" s="28"/>
      <c r="EN1417" s="193"/>
      <c r="EP1417" s="28"/>
      <c r="EQ1417" s="28"/>
      <c r="ER1417" s="28"/>
      <c r="EW1417" s="193"/>
      <c r="EY1417" s="28"/>
      <c r="EZ1417" s="28"/>
      <c r="FA1417" s="28"/>
      <c r="FF1417" s="193"/>
      <c r="FH1417" s="28"/>
      <c r="FI1417" s="28"/>
      <c r="FJ1417" s="28"/>
      <c r="FO1417" s="193"/>
      <c r="FQ1417" s="28"/>
      <c r="FR1417" s="28"/>
      <c r="FS1417" s="28"/>
      <c r="FX1417" s="193"/>
      <c r="FZ1417" s="28"/>
      <c r="GA1417" s="28"/>
      <c r="GB1417" s="28"/>
      <c r="GG1417" s="193"/>
      <c r="GI1417" s="28"/>
      <c r="GJ1417" s="28"/>
      <c r="GK1417" s="28"/>
      <c r="GP1417" s="193"/>
      <c r="GR1417" s="28"/>
      <c r="GS1417" s="28"/>
      <c r="GT1417" s="28"/>
      <c r="GY1417" s="193"/>
      <c r="HA1417" s="28"/>
      <c r="HB1417" s="28"/>
      <c r="HC1417" s="28"/>
      <c r="HH1417" s="193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205" t="s">
        <v>2990</v>
      </c>
      <c r="B1418" s="39"/>
      <c r="C1418" s="39"/>
      <c r="D1418" s="376" t="s">
        <v>129</v>
      </c>
      <c r="E1418" s="50">
        <f>COUNTIF($A$712:$BAG$785,A1418)</f>
        <v>0</v>
      </c>
      <c r="F1418" s="279">
        <f>SUM(G1418:K1418)</f>
        <v>0</v>
      </c>
      <c r="H1418" s="402"/>
      <c r="I1418" s="402"/>
      <c r="N1418" s="28"/>
      <c r="R1418" s="193"/>
      <c r="T1418" s="28"/>
      <c r="U1418" s="28"/>
      <c r="V1418" s="28"/>
      <c r="AA1418" s="193"/>
      <c r="AC1418" s="28"/>
      <c r="AD1418" s="28"/>
      <c r="AE1418" s="28"/>
      <c r="AJ1418" s="193"/>
      <c r="AL1418" s="28"/>
      <c r="AM1418" s="28"/>
      <c r="AN1418" s="28"/>
      <c r="AS1418" s="193"/>
      <c r="AU1418" s="28"/>
      <c r="AV1418" s="28"/>
      <c r="AW1418" s="28"/>
      <c r="BB1418" s="193"/>
      <c r="BD1418" s="28"/>
      <c r="BE1418" s="28"/>
      <c r="BF1418" s="28"/>
      <c r="BK1418" s="193"/>
      <c r="BM1418" s="28"/>
      <c r="BN1418" s="28"/>
      <c r="BO1418" s="28"/>
      <c r="BT1418" s="193"/>
      <c r="BV1418" s="28"/>
      <c r="BW1418" s="28"/>
      <c r="BX1418" s="28"/>
      <c r="CC1418" s="193"/>
      <c r="CE1418" s="28"/>
      <c r="CF1418" s="28"/>
      <c r="CG1418" s="28"/>
      <c r="CL1418" s="193"/>
      <c r="CN1418" s="28"/>
      <c r="CO1418" s="28"/>
      <c r="CP1418" s="28"/>
      <c r="CU1418" s="193"/>
      <c r="CW1418" s="28"/>
      <c r="CX1418" s="28"/>
      <c r="CY1418" s="28"/>
      <c r="DD1418" s="193"/>
      <c r="DF1418" s="28"/>
      <c r="DG1418" s="28"/>
      <c r="DH1418" s="28"/>
      <c r="DM1418" s="193"/>
      <c r="DO1418" s="28"/>
      <c r="DP1418" s="28"/>
      <c r="DQ1418" s="28"/>
      <c r="DV1418" s="193"/>
      <c r="DX1418" s="28"/>
      <c r="DY1418" s="28"/>
      <c r="DZ1418" s="28"/>
      <c r="EE1418" s="193"/>
      <c r="EG1418" s="28"/>
      <c r="EH1418" s="28"/>
      <c r="EI1418" s="28"/>
      <c r="EN1418" s="193"/>
      <c r="EP1418" s="28"/>
      <c r="EQ1418" s="28"/>
      <c r="ER1418" s="28"/>
      <c r="EW1418" s="193"/>
      <c r="EY1418" s="28"/>
      <c r="EZ1418" s="28"/>
      <c r="FA1418" s="28"/>
      <c r="FF1418" s="193"/>
      <c r="FH1418" s="28"/>
      <c r="FI1418" s="28"/>
      <c r="FJ1418" s="28"/>
      <c r="FO1418" s="193"/>
      <c r="FQ1418" s="28"/>
      <c r="FR1418" s="28"/>
      <c r="FS1418" s="28"/>
      <c r="FX1418" s="193"/>
      <c r="FZ1418" s="28"/>
      <c r="GA1418" s="28"/>
      <c r="GB1418" s="28"/>
      <c r="GG1418" s="193"/>
      <c r="GI1418" s="28"/>
      <c r="GJ1418" s="28"/>
      <c r="GK1418" s="28"/>
      <c r="GP1418" s="193"/>
      <c r="GR1418" s="28"/>
      <c r="GS1418" s="28"/>
      <c r="GT1418" s="28"/>
      <c r="GY1418" s="193"/>
      <c r="HA1418" s="28"/>
      <c r="HB1418" s="28"/>
      <c r="HC1418" s="28"/>
      <c r="HH1418" s="193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205" t="s">
        <v>2730</v>
      </c>
      <c r="B1419" s="39"/>
      <c r="C1419" s="39"/>
      <c r="D1419" s="376" t="s">
        <v>137</v>
      </c>
      <c r="E1419" s="50">
        <f>COUNTIF($A$712:$BAG$785,A1419)</f>
        <v>9</v>
      </c>
      <c r="F1419" s="279">
        <f>SUM(G1419:K1419)</f>
        <v>0</v>
      </c>
      <c r="H1419" s="402"/>
      <c r="I1419" s="402"/>
      <c r="N1419" s="28"/>
      <c r="R1419" s="193"/>
      <c r="T1419" s="28"/>
      <c r="U1419" s="28"/>
      <c r="V1419" s="28"/>
      <c r="AA1419" s="193"/>
      <c r="AC1419" s="28"/>
      <c r="AD1419" s="28"/>
      <c r="AE1419" s="28"/>
      <c r="AJ1419" s="193"/>
      <c r="AL1419" s="28"/>
      <c r="AM1419" s="28"/>
      <c r="AN1419" s="28"/>
      <c r="AS1419" s="193"/>
      <c r="AU1419" s="28"/>
      <c r="AV1419" s="28"/>
      <c r="AW1419" s="28"/>
      <c r="BB1419" s="193"/>
      <c r="BD1419" s="28"/>
      <c r="BE1419" s="28"/>
      <c r="BF1419" s="28"/>
      <c r="BK1419" s="193"/>
      <c r="BM1419" s="28"/>
      <c r="BN1419" s="28"/>
      <c r="BO1419" s="28"/>
      <c r="BT1419" s="193"/>
      <c r="BV1419" s="28"/>
      <c r="BW1419" s="28"/>
      <c r="BX1419" s="28"/>
      <c r="CC1419" s="193"/>
      <c r="CE1419" s="28"/>
      <c r="CF1419" s="28"/>
      <c r="CG1419" s="28"/>
      <c r="CL1419" s="193"/>
      <c r="CN1419" s="28"/>
      <c r="CO1419" s="28"/>
      <c r="CP1419" s="28"/>
      <c r="CU1419" s="193"/>
      <c r="CW1419" s="28"/>
      <c r="CX1419" s="28"/>
      <c r="CY1419" s="28"/>
      <c r="DD1419" s="193"/>
      <c r="DF1419" s="28"/>
      <c r="DG1419" s="28"/>
      <c r="DH1419" s="28"/>
      <c r="DM1419" s="193"/>
      <c r="DO1419" s="28"/>
      <c r="DP1419" s="28"/>
      <c r="DQ1419" s="28"/>
      <c r="DV1419" s="193"/>
      <c r="DX1419" s="28"/>
      <c r="DY1419" s="28"/>
      <c r="DZ1419" s="28"/>
      <c r="EE1419" s="193"/>
      <c r="EG1419" s="28"/>
      <c r="EH1419" s="28"/>
      <c r="EI1419" s="28"/>
      <c r="EN1419" s="193"/>
      <c r="EP1419" s="28"/>
      <c r="EQ1419" s="28"/>
      <c r="ER1419" s="28"/>
      <c r="EW1419" s="193"/>
      <c r="EY1419" s="28"/>
      <c r="EZ1419" s="28"/>
      <c r="FA1419" s="28"/>
      <c r="FF1419" s="193"/>
      <c r="FH1419" s="28"/>
      <c r="FI1419" s="28"/>
      <c r="FJ1419" s="28"/>
      <c r="FO1419" s="193"/>
      <c r="FQ1419" s="28"/>
      <c r="FR1419" s="28"/>
      <c r="FS1419" s="28"/>
      <c r="FX1419" s="193"/>
      <c r="FZ1419" s="28"/>
      <c r="GA1419" s="28"/>
      <c r="GB1419" s="28"/>
      <c r="GG1419" s="193"/>
      <c r="GI1419" s="28"/>
      <c r="GJ1419" s="28"/>
      <c r="GK1419" s="28"/>
      <c r="GP1419" s="193"/>
      <c r="GR1419" s="28"/>
      <c r="GS1419" s="28"/>
      <c r="GT1419" s="28"/>
      <c r="GY1419" s="193"/>
      <c r="HA1419" s="28"/>
      <c r="HB1419" s="28"/>
      <c r="HC1419" s="28"/>
      <c r="HH1419" s="193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5" t="s">
        <v>3406</v>
      </c>
      <c r="B1420" s="39"/>
      <c r="C1420" s="39"/>
      <c r="D1420" s="376" t="s">
        <v>129</v>
      </c>
      <c r="E1420" s="50">
        <f>COUNTIF($A$712:$BAG$785,A1420)</f>
        <v>0</v>
      </c>
      <c r="F1420" s="279">
        <f>SUM(G1420:K1420)</f>
        <v>0</v>
      </c>
      <c r="H1420" s="402"/>
      <c r="I1420" s="402"/>
      <c r="N1420" s="28"/>
      <c r="R1420" s="193"/>
      <c r="T1420" s="28"/>
      <c r="U1420" s="28"/>
      <c r="V1420" s="28"/>
      <c r="AA1420" s="193"/>
      <c r="AC1420" s="28"/>
      <c r="AD1420" s="28"/>
      <c r="AE1420" s="28"/>
      <c r="AJ1420" s="193"/>
      <c r="AL1420" s="28"/>
      <c r="AM1420" s="28"/>
      <c r="AN1420" s="28"/>
      <c r="AS1420" s="193"/>
      <c r="AU1420" s="28"/>
      <c r="AV1420" s="28"/>
      <c r="AW1420" s="28"/>
      <c r="BB1420" s="193"/>
      <c r="BD1420" s="28"/>
      <c r="BE1420" s="28"/>
      <c r="BF1420" s="28"/>
      <c r="BK1420" s="193"/>
      <c r="BM1420" s="28"/>
      <c r="BN1420" s="28"/>
      <c r="BO1420" s="28"/>
      <c r="BT1420" s="193"/>
      <c r="BV1420" s="28"/>
      <c r="BW1420" s="28"/>
      <c r="BX1420" s="28"/>
      <c r="CC1420" s="193"/>
      <c r="CE1420" s="28"/>
      <c r="CF1420" s="28"/>
      <c r="CG1420" s="28"/>
      <c r="CL1420" s="193"/>
      <c r="CN1420" s="28"/>
      <c r="CO1420" s="28"/>
      <c r="CP1420" s="28"/>
      <c r="CU1420" s="193"/>
      <c r="CW1420" s="28"/>
      <c r="CX1420" s="28"/>
      <c r="CY1420" s="28"/>
      <c r="DD1420" s="193"/>
      <c r="DF1420" s="28"/>
      <c r="DG1420" s="28"/>
      <c r="DH1420" s="28"/>
      <c r="DM1420" s="193"/>
      <c r="DO1420" s="28"/>
      <c r="DP1420" s="28"/>
      <c r="DQ1420" s="28"/>
      <c r="DV1420" s="193"/>
      <c r="DX1420" s="28"/>
      <c r="DY1420" s="28"/>
      <c r="DZ1420" s="28"/>
      <c r="EE1420" s="193"/>
      <c r="EG1420" s="28"/>
      <c r="EH1420" s="28"/>
      <c r="EI1420" s="28"/>
      <c r="EN1420" s="193"/>
      <c r="EP1420" s="28"/>
      <c r="EQ1420" s="28"/>
      <c r="ER1420" s="28"/>
      <c r="EW1420" s="193"/>
      <c r="EY1420" s="28"/>
      <c r="EZ1420" s="28"/>
      <c r="FA1420" s="28"/>
      <c r="FF1420" s="193"/>
      <c r="FH1420" s="28"/>
      <c r="FI1420" s="28"/>
      <c r="FJ1420" s="28"/>
      <c r="FO1420" s="193"/>
      <c r="FQ1420" s="28"/>
      <c r="FR1420" s="28"/>
      <c r="FS1420" s="28"/>
      <c r="FX1420" s="193"/>
      <c r="FZ1420" s="28"/>
      <c r="GA1420" s="28"/>
      <c r="GB1420" s="28"/>
      <c r="GG1420" s="193"/>
      <c r="GI1420" s="28"/>
      <c r="GJ1420" s="28"/>
      <c r="GK1420" s="28"/>
      <c r="GP1420" s="193"/>
      <c r="GR1420" s="28"/>
      <c r="GS1420" s="28"/>
      <c r="GT1420" s="28"/>
      <c r="GY1420" s="193"/>
      <c r="HA1420" s="28"/>
      <c r="HB1420" s="28"/>
      <c r="HC1420" s="28"/>
      <c r="HH1420" s="193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5" t="s">
        <v>3075</v>
      </c>
      <c r="B1421" s="39"/>
      <c r="C1421" s="39"/>
      <c r="D1421" s="376" t="s">
        <v>129</v>
      </c>
      <c r="E1421" s="50">
        <f>COUNTIF($A$712:$BAG$785,A1421)</f>
        <v>0</v>
      </c>
      <c r="F1421" s="279">
        <f>SUM(G1421:K1421)</f>
        <v>0</v>
      </c>
      <c r="H1421" s="402"/>
      <c r="I1421" s="402"/>
      <c r="N1421" s="28"/>
      <c r="R1421" s="193"/>
      <c r="T1421" s="28"/>
      <c r="U1421" s="28"/>
      <c r="V1421" s="28"/>
      <c r="AA1421" s="193"/>
      <c r="AC1421" s="28"/>
      <c r="AD1421" s="28"/>
      <c r="AE1421" s="28"/>
      <c r="AJ1421" s="193"/>
      <c r="AL1421" s="28"/>
      <c r="AM1421" s="28"/>
      <c r="AN1421" s="28"/>
      <c r="AS1421" s="193"/>
      <c r="AU1421" s="28"/>
      <c r="AV1421" s="28"/>
      <c r="AW1421" s="28"/>
      <c r="BB1421" s="193"/>
      <c r="BD1421" s="28"/>
      <c r="BE1421" s="28"/>
      <c r="BF1421" s="28"/>
      <c r="BK1421" s="193"/>
      <c r="BM1421" s="28"/>
      <c r="BN1421" s="28"/>
      <c r="BO1421" s="28"/>
      <c r="BT1421" s="193"/>
      <c r="BV1421" s="28"/>
      <c r="BW1421" s="28"/>
      <c r="BX1421" s="28"/>
      <c r="CC1421" s="193"/>
      <c r="CE1421" s="28"/>
      <c r="CF1421" s="28"/>
      <c r="CG1421" s="28"/>
      <c r="CL1421" s="193"/>
      <c r="CN1421" s="28"/>
      <c r="CO1421" s="28"/>
      <c r="CP1421" s="28"/>
      <c r="CU1421" s="193"/>
      <c r="CW1421" s="28"/>
      <c r="CX1421" s="28"/>
      <c r="CY1421" s="28"/>
      <c r="DD1421" s="193"/>
      <c r="DF1421" s="28"/>
      <c r="DG1421" s="28"/>
      <c r="DH1421" s="28"/>
      <c r="DM1421" s="193"/>
      <c r="DO1421" s="28"/>
      <c r="DP1421" s="28"/>
      <c r="DQ1421" s="28"/>
      <c r="DV1421" s="193"/>
      <c r="DX1421" s="28"/>
      <c r="DY1421" s="28"/>
      <c r="DZ1421" s="28"/>
      <c r="EE1421" s="193"/>
      <c r="EG1421" s="28"/>
      <c r="EH1421" s="28"/>
      <c r="EI1421" s="28"/>
      <c r="EN1421" s="193"/>
      <c r="EP1421" s="28"/>
      <c r="EQ1421" s="28"/>
      <c r="ER1421" s="28"/>
      <c r="EW1421" s="193"/>
      <c r="EY1421" s="28"/>
      <c r="EZ1421" s="28"/>
      <c r="FA1421" s="28"/>
      <c r="FF1421" s="193"/>
      <c r="FH1421" s="28"/>
      <c r="FI1421" s="28"/>
      <c r="FJ1421" s="28"/>
      <c r="FO1421" s="193"/>
      <c r="FQ1421" s="28"/>
      <c r="FR1421" s="28"/>
      <c r="FS1421" s="28"/>
      <c r="FX1421" s="193"/>
      <c r="FZ1421" s="28"/>
      <c r="GA1421" s="28"/>
      <c r="GB1421" s="28"/>
      <c r="GG1421" s="193"/>
      <c r="GI1421" s="28"/>
      <c r="GJ1421" s="28"/>
      <c r="GK1421" s="28"/>
      <c r="GP1421" s="193"/>
      <c r="GR1421" s="28"/>
      <c r="GS1421" s="28"/>
      <c r="GT1421" s="28"/>
      <c r="GY1421" s="193"/>
      <c r="HA1421" s="28"/>
      <c r="HB1421" s="28"/>
      <c r="HC1421" s="28"/>
      <c r="HH1421" s="193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">
      <c r="A1422" s="205" t="s">
        <v>2414</v>
      </c>
      <c r="B1422" s="28"/>
      <c r="C1422" s="28"/>
      <c r="D1422" s="376" t="s">
        <v>129</v>
      </c>
      <c r="E1422" s="50">
        <f>COUNTIF($A$712:$BAG$785,A1422)</f>
        <v>0</v>
      </c>
      <c r="F1422" s="279">
        <f>SUM(G1422:K1422)</f>
        <v>0</v>
      </c>
      <c r="H1422" s="402"/>
      <c r="I1422" s="402"/>
      <c r="N1422" s="28"/>
      <c r="R1422" s="193"/>
      <c r="T1422" s="28"/>
      <c r="U1422" s="28"/>
      <c r="V1422" s="28"/>
      <c r="AA1422" s="193"/>
      <c r="AC1422" s="28"/>
      <c r="AD1422" s="28"/>
      <c r="AE1422" s="28"/>
      <c r="AJ1422" s="193"/>
      <c r="AL1422" s="28"/>
      <c r="AM1422" s="28"/>
      <c r="AN1422" s="28"/>
      <c r="AS1422" s="193"/>
      <c r="AU1422" s="28"/>
      <c r="AV1422" s="28"/>
      <c r="AW1422" s="28"/>
      <c r="BB1422" s="193"/>
      <c r="BD1422" s="28"/>
      <c r="BE1422" s="28"/>
      <c r="BF1422" s="28"/>
      <c r="BK1422" s="193"/>
      <c r="BM1422" s="28"/>
      <c r="BN1422" s="28"/>
      <c r="BO1422" s="28"/>
      <c r="BT1422" s="193"/>
      <c r="BV1422" s="28"/>
      <c r="BW1422" s="28"/>
      <c r="BX1422" s="28"/>
      <c r="CC1422" s="193"/>
      <c r="CE1422" s="28"/>
      <c r="CF1422" s="28"/>
      <c r="CG1422" s="28"/>
      <c r="CL1422" s="193"/>
      <c r="CN1422" s="28"/>
      <c r="CO1422" s="28"/>
      <c r="CP1422" s="28"/>
      <c r="CU1422" s="193"/>
      <c r="CW1422" s="28"/>
      <c r="CX1422" s="28"/>
      <c r="CY1422" s="28"/>
      <c r="DD1422" s="193"/>
      <c r="DF1422" s="28"/>
      <c r="DG1422" s="28"/>
      <c r="DH1422" s="28"/>
      <c r="DM1422" s="193"/>
      <c r="DO1422" s="28"/>
      <c r="DP1422" s="28"/>
      <c r="DQ1422" s="28"/>
      <c r="DV1422" s="193"/>
      <c r="DX1422" s="28"/>
      <c r="DY1422" s="28"/>
      <c r="DZ1422" s="28"/>
      <c r="EE1422" s="193"/>
      <c r="EG1422" s="28"/>
      <c r="EH1422" s="28"/>
      <c r="EI1422" s="28"/>
      <c r="EN1422" s="193"/>
      <c r="EP1422" s="28"/>
      <c r="EQ1422" s="28"/>
      <c r="ER1422" s="28"/>
      <c r="EW1422" s="193"/>
      <c r="EY1422" s="28"/>
      <c r="EZ1422" s="28"/>
      <c r="FA1422" s="28"/>
      <c r="FF1422" s="193"/>
      <c r="FH1422" s="28"/>
      <c r="FI1422" s="28"/>
      <c r="FJ1422" s="28"/>
      <c r="FO1422" s="193"/>
      <c r="FQ1422" s="28"/>
      <c r="FR1422" s="28"/>
      <c r="FS1422" s="28"/>
      <c r="FX1422" s="193"/>
      <c r="FZ1422" s="28"/>
      <c r="GA1422" s="28"/>
      <c r="GB1422" s="28"/>
      <c r="GG1422" s="193"/>
      <c r="GI1422" s="28"/>
      <c r="GJ1422" s="28"/>
      <c r="GK1422" s="28"/>
      <c r="GP1422" s="193"/>
      <c r="GR1422" s="28"/>
      <c r="GS1422" s="28"/>
      <c r="GT1422" s="28"/>
      <c r="GY1422" s="193"/>
      <c r="HA1422" s="28"/>
      <c r="HB1422" s="28"/>
      <c r="HC1422" s="28"/>
      <c r="HH1422" s="193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205" t="s">
        <v>2980</v>
      </c>
      <c r="B1423" s="39"/>
      <c r="C1423" s="39"/>
      <c r="D1423" s="376" t="s">
        <v>129</v>
      </c>
      <c r="E1423" s="50">
        <f>COUNTIF($A$712:$BAG$785,A1423)</f>
        <v>1</v>
      </c>
      <c r="F1423" s="279">
        <f>SUM(G1423:K1423)</f>
        <v>0</v>
      </c>
      <c r="N1423" s="28"/>
      <c r="R1423" s="193"/>
      <c r="T1423" s="28"/>
      <c r="U1423" s="28"/>
      <c r="V1423" s="28"/>
      <c r="AA1423" s="193"/>
      <c r="AC1423" s="28"/>
      <c r="AD1423" s="28"/>
      <c r="AE1423" s="28"/>
      <c r="AJ1423" s="193"/>
      <c r="AL1423" s="28"/>
      <c r="AM1423" s="28"/>
      <c r="AN1423" s="28"/>
      <c r="AS1423" s="193"/>
      <c r="AU1423" s="28"/>
      <c r="AV1423" s="28"/>
      <c r="AW1423" s="28"/>
      <c r="BB1423" s="193"/>
      <c r="BD1423" s="28"/>
      <c r="BE1423" s="28"/>
      <c r="BF1423" s="28"/>
      <c r="BK1423" s="193"/>
      <c r="BM1423" s="28"/>
      <c r="BN1423" s="28"/>
      <c r="BO1423" s="28"/>
      <c r="BT1423" s="193"/>
      <c r="BV1423" s="28"/>
      <c r="BW1423" s="28"/>
      <c r="BX1423" s="28"/>
      <c r="CC1423" s="193"/>
      <c r="CE1423" s="28"/>
      <c r="CF1423" s="28"/>
      <c r="CG1423" s="28"/>
      <c r="CL1423" s="193"/>
      <c r="CN1423" s="28"/>
      <c r="CO1423" s="28"/>
      <c r="CP1423" s="28"/>
      <c r="CU1423" s="193"/>
      <c r="CW1423" s="28"/>
      <c r="CX1423" s="28"/>
      <c r="CY1423" s="28"/>
      <c r="DD1423" s="193"/>
      <c r="DF1423" s="28"/>
      <c r="DG1423" s="28"/>
      <c r="DH1423" s="28"/>
      <c r="DM1423" s="193"/>
      <c r="DO1423" s="28"/>
      <c r="DP1423" s="28"/>
      <c r="DQ1423" s="28"/>
      <c r="DV1423" s="193"/>
      <c r="DX1423" s="28"/>
      <c r="DY1423" s="28"/>
      <c r="DZ1423" s="28"/>
      <c r="EE1423" s="193"/>
      <c r="EG1423" s="28"/>
      <c r="EH1423" s="28"/>
      <c r="EI1423" s="28"/>
      <c r="EN1423" s="193"/>
      <c r="EP1423" s="28"/>
      <c r="EQ1423" s="28"/>
      <c r="ER1423" s="28"/>
      <c r="EW1423" s="193"/>
      <c r="EY1423" s="28"/>
      <c r="EZ1423" s="28"/>
      <c r="FA1423" s="28"/>
      <c r="FF1423" s="193"/>
      <c r="FH1423" s="28"/>
      <c r="FI1423" s="28"/>
      <c r="FJ1423" s="28"/>
      <c r="FO1423" s="193"/>
      <c r="FQ1423" s="28"/>
      <c r="FR1423" s="28"/>
      <c r="FS1423" s="28"/>
      <c r="FX1423" s="193"/>
      <c r="FZ1423" s="28"/>
      <c r="GA1423" s="28"/>
      <c r="GB1423" s="28"/>
      <c r="GG1423" s="193"/>
      <c r="GI1423" s="28"/>
      <c r="GJ1423" s="28"/>
      <c r="GK1423" s="28"/>
      <c r="GP1423" s="193"/>
      <c r="GR1423" s="28"/>
      <c r="GS1423" s="28"/>
      <c r="GT1423" s="28"/>
      <c r="GY1423" s="193"/>
      <c r="HA1423" s="28"/>
      <c r="HB1423" s="28"/>
      <c r="HC1423" s="28"/>
      <c r="HH1423" s="193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11" t="s">
        <v>782</v>
      </c>
      <c r="B1424" s="378"/>
      <c r="C1424" s="378"/>
      <c r="D1424" s="376" t="s">
        <v>132</v>
      </c>
      <c r="E1424" s="50">
        <f>COUNTIF($A$712:$BAG$785,A1424)</f>
        <v>7</v>
      </c>
      <c r="F1424" s="279">
        <f>SUM(G1424:K1424)</f>
        <v>6</v>
      </c>
      <c r="H1424" s="402">
        <v>6</v>
      </c>
      <c r="I1424" s="402"/>
      <c r="J1424" s="402"/>
      <c r="K1424" s="402"/>
      <c r="N1424" s="28"/>
      <c r="R1424" s="193"/>
      <c r="T1424" s="28"/>
      <c r="U1424" s="28"/>
      <c r="V1424" s="28"/>
      <c r="AA1424" s="193"/>
      <c r="AC1424" s="28"/>
      <c r="AD1424" s="28"/>
      <c r="AE1424" s="28"/>
      <c r="AJ1424" s="193"/>
      <c r="AL1424" s="28"/>
      <c r="AM1424" s="28"/>
      <c r="AN1424" s="28"/>
      <c r="AS1424" s="193"/>
      <c r="AU1424" s="28"/>
      <c r="AV1424" s="28"/>
      <c r="AW1424" s="28"/>
      <c r="BB1424" s="193"/>
      <c r="BD1424" s="28"/>
      <c r="BE1424" s="28"/>
      <c r="BF1424" s="28"/>
      <c r="BK1424" s="193"/>
      <c r="BM1424" s="28"/>
      <c r="BN1424" s="28"/>
      <c r="BO1424" s="28"/>
      <c r="BT1424" s="193"/>
      <c r="BV1424" s="28"/>
      <c r="BW1424" s="28"/>
      <c r="BX1424" s="28"/>
      <c r="CC1424" s="193"/>
      <c r="CE1424" s="28"/>
      <c r="CF1424" s="28"/>
      <c r="CG1424" s="28"/>
      <c r="CL1424" s="193"/>
      <c r="CN1424" s="28"/>
      <c r="CO1424" s="28"/>
      <c r="CP1424" s="28"/>
      <c r="CU1424" s="193"/>
      <c r="CW1424" s="28"/>
      <c r="CX1424" s="28"/>
      <c r="CY1424" s="28"/>
      <c r="DD1424" s="193"/>
      <c r="DF1424" s="28"/>
      <c r="DG1424" s="28"/>
      <c r="DH1424" s="28"/>
      <c r="DM1424" s="193"/>
      <c r="DO1424" s="28"/>
      <c r="DP1424" s="28"/>
      <c r="DQ1424" s="28"/>
      <c r="DV1424" s="193"/>
      <c r="DX1424" s="28"/>
      <c r="DY1424" s="28"/>
      <c r="DZ1424" s="28"/>
      <c r="EE1424" s="193"/>
      <c r="EG1424" s="28"/>
      <c r="EH1424" s="28"/>
      <c r="EI1424" s="28"/>
      <c r="EN1424" s="193"/>
      <c r="EP1424" s="28"/>
      <c r="EQ1424" s="28"/>
      <c r="ER1424" s="28"/>
      <c r="EW1424" s="193"/>
      <c r="EY1424" s="28"/>
      <c r="EZ1424" s="28"/>
      <c r="FA1424" s="28"/>
      <c r="FF1424" s="193"/>
      <c r="FH1424" s="28"/>
      <c r="FI1424" s="28"/>
      <c r="FJ1424" s="28"/>
      <c r="FO1424" s="193"/>
      <c r="FQ1424" s="28"/>
      <c r="FR1424" s="28"/>
      <c r="FS1424" s="28"/>
      <c r="FX1424" s="193"/>
      <c r="FZ1424" s="28"/>
      <c r="GA1424" s="28"/>
      <c r="GB1424" s="28"/>
      <c r="GG1424" s="193"/>
      <c r="GI1424" s="28"/>
      <c r="GJ1424" s="28"/>
      <c r="GK1424" s="28"/>
      <c r="GP1424" s="193"/>
      <c r="GR1424" s="28"/>
      <c r="GS1424" s="28"/>
      <c r="GT1424" s="28"/>
      <c r="GY1424" s="193"/>
      <c r="HA1424" s="28"/>
      <c r="HB1424" s="28"/>
      <c r="HC1424" s="28"/>
      <c r="HH1424" s="193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.75">
      <c r="A1425" s="311" t="s">
        <v>545</v>
      </c>
      <c r="B1425" s="375"/>
      <c r="C1425" s="375"/>
      <c r="D1425" s="376" t="s">
        <v>133</v>
      </c>
      <c r="E1425" s="50">
        <f>COUNTIF($A$712:$BAG$785,A1425)</f>
        <v>16</v>
      </c>
      <c r="F1425" s="279">
        <f>SUM(G1425:K1425)</f>
        <v>0</v>
      </c>
      <c r="J1425" s="402"/>
      <c r="K1425" s="402"/>
      <c r="N1425" s="28"/>
      <c r="R1425" s="193"/>
      <c r="T1425" s="28"/>
      <c r="U1425" s="28"/>
      <c r="V1425" s="28"/>
      <c r="AA1425" s="193"/>
      <c r="AC1425" s="28"/>
      <c r="AD1425" s="28"/>
      <c r="AE1425" s="28"/>
      <c r="AJ1425" s="193"/>
      <c r="AL1425" s="28"/>
      <c r="AM1425" s="28"/>
      <c r="AN1425" s="28"/>
      <c r="AS1425" s="193"/>
      <c r="AU1425" s="28"/>
      <c r="AV1425" s="28"/>
      <c r="AW1425" s="28"/>
      <c r="BB1425" s="193"/>
      <c r="BD1425" s="28"/>
      <c r="BE1425" s="28"/>
      <c r="BF1425" s="28"/>
      <c r="BK1425" s="193"/>
      <c r="BM1425" s="28"/>
      <c r="BN1425" s="28"/>
      <c r="BO1425" s="28"/>
      <c r="BT1425" s="193"/>
      <c r="BV1425" s="28"/>
      <c r="BW1425" s="28"/>
      <c r="BX1425" s="28"/>
      <c r="CC1425" s="193"/>
      <c r="CE1425" s="28"/>
      <c r="CF1425" s="28"/>
      <c r="CG1425" s="28"/>
      <c r="CL1425" s="193"/>
      <c r="CN1425" s="28"/>
      <c r="CO1425" s="28"/>
      <c r="CP1425" s="28"/>
      <c r="CU1425" s="193"/>
      <c r="CW1425" s="28"/>
      <c r="CX1425" s="28"/>
      <c r="CY1425" s="28"/>
      <c r="DD1425" s="193"/>
      <c r="DF1425" s="28"/>
      <c r="DG1425" s="28"/>
      <c r="DH1425" s="28"/>
      <c r="DM1425" s="193"/>
      <c r="DO1425" s="28"/>
      <c r="DP1425" s="28"/>
      <c r="DQ1425" s="28"/>
      <c r="DV1425" s="193"/>
      <c r="DX1425" s="28"/>
      <c r="DY1425" s="28"/>
      <c r="DZ1425" s="28"/>
      <c r="EE1425" s="193"/>
      <c r="EG1425" s="28"/>
      <c r="EH1425" s="28"/>
      <c r="EI1425" s="28"/>
      <c r="EN1425" s="193"/>
      <c r="EP1425" s="28"/>
      <c r="EQ1425" s="28"/>
      <c r="ER1425" s="28"/>
      <c r="EW1425" s="193"/>
      <c r="EY1425" s="28"/>
      <c r="EZ1425" s="28"/>
      <c r="FA1425" s="28"/>
      <c r="FF1425" s="193"/>
      <c r="FH1425" s="28"/>
      <c r="FI1425" s="28"/>
      <c r="FJ1425" s="28"/>
      <c r="FO1425" s="193"/>
      <c r="FQ1425" s="28"/>
      <c r="FR1425" s="28"/>
      <c r="FS1425" s="28"/>
      <c r="FX1425" s="193"/>
      <c r="FZ1425" s="28"/>
      <c r="GA1425" s="28"/>
      <c r="GB1425" s="28"/>
      <c r="GG1425" s="193"/>
      <c r="GI1425" s="28"/>
      <c r="GJ1425" s="28"/>
      <c r="GK1425" s="28"/>
      <c r="GP1425" s="193"/>
      <c r="GR1425" s="28"/>
      <c r="GS1425" s="28"/>
      <c r="GT1425" s="28"/>
      <c r="GY1425" s="193"/>
      <c r="HA1425" s="28"/>
      <c r="HB1425" s="28"/>
      <c r="HC1425" s="28"/>
      <c r="HH1425" s="193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205" t="s">
        <v>2404</v>
      </c>
      <c r="B1426" s="39"/>
      <c r="C1426" s="39"/>
      <c r="D1426" s="376" t="s">
        <v>129</v>
      </c>
      <c r="E1426" s="50">
        <f>COUNTIF($A$712:$BAG$785,A1426)</f>
        <v>0</v>
      </c>
      <c r="F1426" s="279">
        <f>SUM(G1426:K1426)</f>
        <v>0</v>
      </c>
      <c r="J1426" s="402"/>
      <c r="K1426" s="402"/>
      <c r="N1426" s="28"/>
      <c r="R1426" s="193"/>
      <c r="T1426" s="28"/>
      <c r="U1426" s="28"/>
      <c r="V1426" s="28"/>
      <c r="AA1426" s="193"/>
      <c r="AC1426" s="28"/>
      <c r="AD1426" s="28"/>
      <c r="AE1426" s="28"/>
      <c r="AJ1426" s="193"/>
      <c r="AL1426" s="28"/>
      <c r="AM1426" s="28"/>
      <c r="AN1426" s="28"/>
      <c r="AS1426" s="193"/>
      <c r="AU1426" s="28"/>
      <c r="AV1426" s="28"/>
      <c r="AW1426" s="28"/>
      <c r="BB1426" s="193"/>
      <c r="BD1426" s="28"/>
      <c r="BE1426" s="28"/>
      <c r="BF1426" s="28"/>
      <c r="BK1426" s="193"/>
      <c r="BM1426" s="28"/>
      <c r="BN1426" s="28"/>
      <c r="BO1426" s="28"/>
      <c r="BT1426" s="193"/>
      <c r="BV1426" s="28"/>
      <c r="BW1426" s="28"/>
      <c r="BX1426" s="28"/>
      <c r="CC1426" s="193"/>
      <c r="CE1426" s="28"/>
      <c r="CF1426" s="28"/>
      <c r="CG1426" s="28"/>
      <c r="CL1426" s="193"/>
      <c r="CN1426" s="28"/>
      <c r="CO1426" s="28"/>
      <c r="CP1426" s="28"/>
      <c r="CU1426" s="193"/>
      <c r="CW1426" s="28"/>
      <c r="CX1426" s="28"/>
      <c r="CY1426" s="28"/>
      <c r="DD1426" s="193"/>
      <c r="DF1426" s="28"/>
      <c r="DG1426" s="28"/>
      <c r="DH1426" s="28"/>
      <c r="DM1426" s="193"/>
      <c r="DO1426" s="28"/>
      <c r="DP1426" s="28"/>
      <c r="DQ1426" s="28"/>
      <c r="DV1426" s="193"/>
      <c r="DX1426" s="28"/>
      <c r="DY1426" s="28"/>
      <c r="DZ1426" s="28"/>
      <c r="EE1426" s="193"/>
      <c r="EG1426" s="28"/>
      <c r="EH1426" s="28"/>
      <c r="EI1426" s="28"/>
      <c r="EN1426" s="193"/>
      <c r="EP1426" s="28"/>
      <c r="EQ1426" s="28"/>
      <c r="ER1426" s="28"/>
      <c r="EW1426" s="193"/>
      <c r="EY1426" s="28"/>
      <c r="EZ1426" s="28"/>
      <c r="FA1426" s="28"/>
      <c r="FF1426" s="193"/>
      <c r="FH1426" s="28"/>
      <c r="FI1426" s="28"/>
      <c r="FJ1426" s="28"/>
      <c r="FO1426" s="193"/>
      <c r="FQ1426" s="28"/>
      <c r="FR1426" s="28"/>
      <c r="FS1426" s="28"/>
      <c r="FX1426" s="193"/>
      <c r="FZ1426" s="28"/>
      <c r="GA1426" s="28"/>
      <c r="GB1426" s="28"/>
      <c r="GG1426" s="193"/>
      <c r="GI1426" s="28"/>
      <c r="GJ1426" s="28"/>
      <c r="GK1426" s="28"/>
      <c r="GP1426" s="193"/>
      <c r="GR1426" s="28"/>
      <c r="GS1426" s="28"/>
      <c r="GT1426" s="28"/>
      <c r="GY1426" s="193"/>
      <c r="HA1426" s="28"/>
      <c r="HB1426" s="28"/>
      <c r="HC1426" s="28"/>
      <c r="HH1426" s="193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.75">
      <c r="A1427" s="311" t="s">
        <v>676</v>
      </c>
      <c r="B1427" s="274"/>
      <c r="C1427" s="375"/>
      <c r="D1427" s="376" t="s">
        <v>136</v>
      </c>
      <c r="E1427" s="50">
        <f>COUNTIF($A$712:$BAG$785,A1427)</f>
        <v>26</v>
      </c>
      <c r="F1427" s="279">
        <f>SUM(G1427:K1427)</f>
        <v>0</v>
      </c>
      <c r="H1427" s="402"/>
      <c r="I1427" s="402"/>
      <c r="J1427" s="402"/>
      <c r="K1427" s="193"/>
      <c r="N1427" s="28"/>
      <c r="R1427" s="193"/>
      <c r="T1427" s="28"/>
      <c r="U1427" s="28"/>
      <c r="V1427" s="28"/>
      <c r="AA1427" s="193"/>
      <c r="AC1427" s="28"/>
      <c r="AD1427" s="28"/>
      <c r="AE1427" s="28"/>
      <c r="AJ1427" s="193"/>
      <c r="AL1427" s="28"/>
      <c r="AM1427" s="28"/>
      <c r="AN1427" s="28"/>
      <c r="AS1427" s="193"/>
      <c r="AU1427" s="28"/>
      <c r="AV1427" s="28"/>
      <c r="AW1427" s="28"/>
      <c r="BB1427" s="193"/>
      <c r="BD1427" s="28"/>
      <c r="BE1427" s="28"/>
      <c r="BF1427" s="28"/>
      <c r="BK1427" s="193"/>
      <c r="BM1427" s="28"/>
      <c r="BN1427" s="28"/>
      <c r="BO1427" s="28"/>
      <c r="BT1427" s="193"/>
      <c r="BV1427" s="28"/>
      <c r="BW1427" s="28"/>
      <c r="BX1427" s="28"/>
      <c r="CC1427" s="193"/>
      <c r="CE1427" s="28"/>
      <c r="CF1427" s="28"/>
      <c r="CG1427" s="28"/>
      <c r="CL1427" s="193"/>
      <c r="CN1427" s="28"/>
      <c r="CO1427" s="28"/>
      <c r="CP1427" s="28"/>
      <c r="CU1427" s="193"/>
      <c r="CW1427" s="28"/>
      <c r="CX1427" s="28"/>
      <c r="CY1427" s="28"/>
      <c r="DD1427" s="193"/>
      <c r="DF1427" s="28"/>
      <c r="DG1427" s="28"/>
      <c r="DH1427" s="28"/>
      <c r="DM1427" s="193"/>
      <c r="DO1427" s="28"/>
      <c r="DP1427" s="28"/>
      <c r="DQ1427" s="28"/>
      <c r="DV1427" s="193"/>
      <c r="DX1427" s="28"/>
      <c r="DY1427" s="28"/>
      <c r="DZ1427" s="28"/>
      <c r="EE1427" s="193"/>
      <c r="EG1427" s="28"/>
      <c r="EH1427" s="28"/>
      <c r="EI1427" s="28"/>
      <c r="EN1427" s="193"/>
      <c r="EP1427" s="28"/>
      <c r="EQ1427" s="28"/>
      <c r="ER1427" s="28"/>
      <c r="EW1427" s="193"/>
      <c r="EY1427" s="28"/>
      <c r="EZ1427" s="28"/>
      <c r="FA1427" s="28"/>
      <c r="FF1427" s="193"/>
      <c r="FH1427" s="28"/>
      <c r="FI1427" s="28"/>
      <c r="FJ1427" s="28"/>
      <c r="FO1427" s="193"/>
      <c r="FQ1427" s="28"/>
      <c r="FR1427" s="28"/>
      <c r="FS1427" s="28"/>
      <c r="FX1427" s="193"/>
      <c r="FZ1427" s="28"/>
      <c r="GA1427" s="28"/>
      <c r="GB1427" s="28"/>
      <c r="GG1427" s="193"/>
      <c r="GI1427" s="28"/>
      <c r="GJ1427" s="28"/>
      <c r="GK1427" s="28"/>
      <c r="GP1427" s="193"/>
      <c r="GR1427" s="28"/>
      <c r="GS1427" s="28"/>
      <c r="GT1427" s="28"/>
      <c r="GY1427" s="193"/>
      <c r="HA1427" s="28"/>
      <c r="HB1427" s="28"/>
      <c r="HC1427" s="28"/>
      <c r="HH1427" s="193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5" t="s">
        <v>2898</v>
      </c>
      <c r="B1428" s="39"/>
      <c r="C1428" s="39"/>
      <c r="D1428" s="376" t="s">
        <v>130</v>
      </c>
      <c r="E1428" s="50">
        <f>COUNTIF($A$712:$BAG$785,A1428)</f>
        <v>5</v>
      </c>
      <c r="F1428" s="279">
        <f>SUM(G1428:K1428)</f>
        <v>0</v>
      </c>
      <c r="J1428" s="402"/>
      <c r="K1428" s="402"/>
      <c r="N1428" s="28"/>
      <c r="R1428" s="193"/>
      <c r="T1428" s="28"/>
      <c r="U1428" s="28"/>
      <c r="V1428" s="28"/>
      <c r="AA1428" s="193"/>
      <c r="AC1428" s="28"/>
      <c r="AD1428" s="28"/>
      <c r="AE1428" s="28"/>
      <c r="AJ1428" s="193"/>
      <c r="AL1428" s="28"/>
      <c r="AM1428" s="28"/>
      <c r="AN1428" s="28"/>
      <c r="AS1428" s="193"/>
      <c r="AU1428" s="28"/>
      <c r="AV1428" s="28"/>
      <c r="AW1428" s="28"/>
      <c r="BB1428" s="193"/>
      <c r="BD1428" s="28"/>
      <c r="BE1428" s="28"/>
      <c r="BF1428" s="28"/>
      <c r="BK1428" s="193"/>
      <c r="BM1428" s="28"/>
      <c r="BN1428" s="28"/>
      <c r="BO1428" s="28"/>
      <c r="BT1428" s="193"/>
      <c r="BV1428" s="28"/>
      <c r="BW1428" s="28"/>
      <c r="BX1428" s="28"/>
      <c r="CC1428" s="193"/>
      <c r="CE1428" s="28"/>
      <c r="CF1428" s="28"/>
      <c r="CG1428" s="28"/>
      <c r="CL1428" s="193"/>
      <c r="CN1428" s="28"/>
      <c r="CO1428" s="28"/>
      <c r="CP1428" s="28"/>
      <c r="CU1428" s="193"/>
      <c r="CW1428" s="28"/>
      <c r="CX1428" s="28"/>
      <c r="CY1428" s="28"/>
      <c r="DD1428" s="193"/>
      <c r="DF1428" s="28"/>
      <c r="DG1428" s="28"/>
      <c r="DH1428" s="28"/>
      <c r="DM1428" s="193"/>
      <c r="DO1428" s="28"/>
      <c r="DP1428" s="28"/>
      <c r="DQ1428" s="28"/>
      <c r="DV1428" s="193"/>
      <c r="DX1428" s="28"/>
      <c r="DY1428" s="28"/>
      <c r="DZ1428" s="28"/>
      <c r="EE1428" s="193"/>
      <c r="EG1428" s="28"/>
      <c r="EH1428" s="28"/>
      <c r="EI1428" s="28"/>
      <c r="EN1428" s="193"/>
      <c r="EP1428" s="28"/>
      <c r="EQ1428" s="28"/>
      <c r="ER1428" s="28"/>
      <c r="EW1428" s="193"/>
      <c r="EY1428" s="28"/>
      <c r="EZ1428" s="28"/>
      <c r="FA1428" s="28"/>
      <c r="FF1428" s="193"/>
      <c r="FH1428" s="28"/>
      <c r="FI1428" s="28"/>
      <c r="FJ1428" s="28"/>
      <c r="FO1428" s="193"/>
      <c r="FQ1428" s="28"/>
      <c r="FR1428" s="28"/>
      <c r="FS1428" s="28"/>
      <c r="FX1428" s="193"/>
      <c r="FZ1428" s="28"/>
      <c r="GA1428" s="28"/>
      <c r="GB1428" s="28"/>
      <c r="GG1428" s="193"/>
      <c r="GI1428" s="28"/>
      <c r="GJ1428" s="28"/>
      <c r="GK1428" s="28"/>
      <c r="GP1428" s="193"/>
      <c r="GR1428" s="28"/>
      <c r="GS1428" s="28"/>
      <c r="GT1428" s="28"/>
      <c r="GY1428" s="193"/>
      <c r="HA1428" s="28"/>
      <c r="HB1428" s="28"/>
      <c r="HC1428" s="28"/>
      <c r="HH1428" s="193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205" t="s">
        <v>2401</v>
      </c>
      <c r="B1429" s="28"/>
      <c r="C1429" s="28"/>
      <c r="D1429" s="376" t="s">
        <v>129</v>
      </c>
      <c r="E1429" s="50">
        <f>COUNTIF($A$712:$BAG$785,A1429)</f>
        <v>0</v>
      </c>
      <c r="F1429" s="279">
        <f>SUM(G1429:K1429)</f>
        <v>0</v>
      </c>
      <c r="H1429" s="402"/>
      <c r="I1429" s="402"/>
      <c r="J1429" s="402"/>
      <c r="K1429" s="402"/>
      <c r="N1429" s="28"/>
      <c r="R1429" s="193"/>
      <c r="T1429" s="28"/>
      <c r="U1429" s="28"/>
      <c r="V1429" s="28"/>
      <c r="AA1429" s="193"/>
      <c r="AC1429" s="28"/>
      <c r="AD1429" s="28"/>
      <c r="AE1429" s="28"/>
      <c r="AJ1429" s="193"/>
      <c r="AL1429" s="28"/>
      <c r="AM1429" s="28"/>
      <c r="AN1429" s="28"/>
      <c r="AS1429" s="193"/>
      <c r="AU1429" s="28"/>
      <c r="AV1429" s="28"/>
      <c r="AW1429" s="28"/>
      <c r="BB1429" s="193"/>
      <c r="BD1429" s="28"/>
      <c r="BE1429" s="28"/>
      <c r="BF1429" s="28"/>
      <c r="BK1429" s="193"/>
      <c r="BM1429" s="28"/>
      <c r="BN1429" s="28"/>
      <c r="BO1429" s="28"/>
      <c r="BT1429" s="193"/>
      <c r="BV1429" s="28"/>
      <c r="BW1429" s="28"/>
      <c r="BX1429" s="28"/>
      <c r="CC1429" s="193"/>
      <c r="CE1429" s="28"/>
      <c r="CF1429" s="28"/>
      <c r="CG1429" s="28"/>
      <c r="CL1429" s="193"/>
      <c r="CN1429" s="28"/>
      <c r="CO1429" s="28"/>
      <c r="CP1429" s="28"/>
      <c r="CU1429" s="193"/>
      <c r="CW1429" s="28"/>
      <c r="CX1429" s="28"/>
      <c r="CY1429" s="28"/>
      <c r="DD1429" s="193"/>
      <c r="DF1429" s="28"/>
      <c r="DG1429" s="28"/>
      <c r="DH1429" s="28"/>
      <c r="DM1429" s="193"/>
      <c r="DO1429" s="28"/>
      <c r="DP1429" s="28"/>
      <c r="DQ1429" s="28"/>
      <c r="DV1429" s="193"/>
      <c r="DX1429" s="28"/>
      <c r="DY1429" s="28"/>
      <c r="DZ1429" s="28"/>
      <c r="EE1429" s="193"/>
      <c r="EG1429" s="28"/>
      <c r="EH1429" s="28"/>
      <c r="EI1429" s="28"/>
      <c r="EN1429" s="193"/>
      <c r="EP1429" s="28"/>
      <c r="EQ1429" s="28"/>
      <c r="ER1429" s="28"/>
      <c r="EW1429" s="193"/>
      <c r="EY1429" s="28"/>
      <c r="EZ1429" s="28"/>
      <c r="FA1429" s="28"/>
      <c r="FF1429" s="193"/>
      <c r="FH1429" s="28"/>
      <c r="FI1429" s="28"/>
      <c r="FJ1429" s="28"/>
      <c r="FO1429" s="193"/>
      <c r="FQ1429" s="28"/>
      <c r="FR1429" s="28"/>
      <c r="FS1429" s="28"/>
      <c r="FX1429" s="193"/>
      <c r="FZ1429" s="28"/>
      <c r="GA1429" s="28"/>
      <c r="GB1429" s="28"/>
      <c r="GG1429" s="193"/>
      <c r="GI1429" s="28"/>
      <c r="GJ1429" s="28"/>
      <c r="GK1429" s="28"/>
      <c r="GP1429" s="193"/>
      <c r="GR1429" s="28"/>
      <c r="GS1429" s="28"/>
      <c r="GT1429" s="28"/>
      <c r="GY1429" s="193"/>
      <c r="HA1429" s="28"/>
      <c r="HB1429" s="28"/>
      <c r="HC1429" s="28"/>
      <c r="HH1429" s="193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.75">
      <c r="A1430" s="311" t="s">
        <v>670</v>
      </c>
      <c r="B1430" s="375"/>
      <c r="C1430" s="375"/>
      <c r="D1430" s="1" t="s">
        <v>131</v>
      </c>
      <c r="E1430" s="50">
        <f>COUNTIF($A$712:$BAG$785,A1430)</f>
        <v>16</v>
      </c>
      <c r="F1430" s="279">
        <f>SUM(G1430:K1430)</f>
        <v>0</v>
      </c>
      <c r="H1430" s="402"/>
      <c r="I1430" s="402"/>
      <c r="N1430" s="28"/>
      <c r="R1430" s="193"/>
      <c r="T1430" s="28"/>
      <c r="U1430" s="28"/>
      <c r="V1430" s="28"/>
      <c r="AA1430" s="193"/>
      <c r="AC1430" s="28"/>
      <c r="AD1430" s="28"/>
      <c r="AE1430" s="28"/>
      <c r="AJ1430" s="193"/>
      <c r="AL1430" s="28"/>
      <c r="AM1430" s="28"/>
      <c r="AN1430" s="28"/>
      <c r="AS1430" s="193"/>
      <c r="AU1430" s="28"/>
      <c r="AV1430" s="28"/>
      <c r="AW1430" s="28"/>
      <c r="BB1430" s="193"/>
      <c r="BD1430" s="28"/>
      <c r="BE1430" s="28"/>
      <c r="BF1430" s="28"/>
      <c r="BK1430" s="193"/>
      <c r="BM1430" s="28"/>
      <c r="BN1430" s="28"/>
      <c r="BO1430" s="28"/>
      <c r="BT1430" s="193"/>
      <c r="BV1430" s="28"/>
      <c r="BW1430" s="28"/>
      <c r="BX1430" s="28"/>
      <c r="CC1430" s="193"/>
      <c r="CE1430" s="28"/>
      <c r="CF1430" s="28"/>
      <c r="CG1430" s="28"/>
      <c r="CL1430" s="193"/>
      <c r="CN1430" s="28"/>
      <c r="CO1430" s="28"/>
      <c r="CP1430" s="28"/>
      <c r="CU1430" s="193"/>
      <c r="CW1430" s="28"/>
      <c r="CX1430" s="28"/>
      <c r="CY1430" s="28"/>
      <c r="DD1430" s="193"/>
      <c r="DF1430" s="28"/>
      <c r="DG1430" s="28"/>
      <c r="DH1430" s="28"/>
      <c r="DM1430" s="193"/>
      <c r="DO1430" s="28"/>
      <c r="DP1430" s="28"/>
      <c r="DQ1430" s="28"/>
      <c r="DV1430" s="193"/>
      <c r="DX1430" s="28"/>
      <c r="DY1430" s="28"/>
      <c r="DZ1430" s="28"/>
      <c r="EE1430" s="193"/>
      <c r="EG1430" s="28"/>
      <c r="EH1430" s="28"/>
      <c r="EI1430" s="28"/>
      <c r="EN1430" s="193"/>
      <c r="EP1430" s="28"/>
      <c r="EQ1430" s="28"/>
      <c r="ER1430" s="28"/>
      <c r="EW1430" s="193"/>
      <c r="EY1430" s="28"/>
      <c r="EZ1430" s="28"/>
      <c r="FA1430" s="28"/>
      <c r="FF1430" s="193"/>
      <c r="FH1430" s="28"/>
      <c r="FI1430" s="28"/>
      <c r="FJ1430" s="28"/>
      <c r="FO1430" s="193"/>
      <c r="FQ1430" s="28"/>
      <c r="FR1430" s="28"/>
      <c r="FS1430" s="28"/>
      <c r="FX1430" s="193"/>
      <c r="FZ1430" s="28"/>
      <c r="GA1430" s="28"/>
      <c r="GB1430" s="28"/>
      <c r="GG1430" s="193"/>
      <c r="GI1430" s="28"/>
      <c r="GJ1430" s="28"/>
      <c r="GK1430" s="28"/>
      <c r="GP1430" s="193"/>
      <c r="GR1430" s="28"/>
      <c r="GS1430" s="28"/>
      <c r="GT1430" s="28"/>
      <c r="GY1430" s="193"/>
      <c r="HA1430" s="28"/>
      <c r="HB1430" s="28"/>
      <c r="HC1430" s="28"/>
      <c r="HH1430" s="193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5" t="s">
        <v>3232</v>
      </c>
      <c r="B1431" s="28"/>
      <c r="C1431" s="28"/>
      <c r="D1431" s="376" t="s">
        <v>129</v>
      </c>
      <c r="E1431" s="50">
        <f>COUNTIF($A$712:$BAG$785,A1431)</f>
        <v>1</v>
      </c>
      <c r="F1431" s="279">
        <f>SUM(G1431:K1431)</f>
        <v>0</v>
      </c>
      <c r="N1431" s="28"/>
      <c r="R1431" s="193"/>
      <c r="T1431" s="28"/>
      <c r="U1431" s="28"/>
      <c r="V1431" s="28"/>
      <c r="AA1431" s="193"/>
      <c r="AC1431" s="28"/>
      <c r="AD1431" s="28"/>
      <c r="AE1431" s="28"/>
      <c r="AJ1431" s="193"/>
      <c r="AL1431" s="28"/>
      <c r="AM1431" s="28"/>
      <c r="AN1431" s="28"/>
      <c r="AS1431" s="193"/>
      <c r="AU1431" s="28"/>
      <c r="AV1431" s="28"/>
      <c r="AW1431" s="28"/>
      <c r="BB1431" s="193"/>
      <c r="BD1431" s="28"/>
      <c r="BE1431" s="28"/>
      <c r="BF1431" s="28"/>
      <c r="BK1431" s="193"/>
      <c r="BM1431" s="28"/>
      <c r="BN1431" s="28"/>
      <c r="BO1431" s="28"/>
      <c r="BT1431" s="193"/>
      <c r="BV1431" s="28"/>
      <c r="BW1431" s="28"/>
      <c r="BX1431" s="28"/>
      <c r="CC1431" s="193"/>
      <c r="CE1431" s="28"/>
      <c r="CF1431" s="28"/>
      <c r="CG1431" s="28"/>
      <c r="CL1431" s="193"/>
      <c r="CN1431" s="28"/>
      <c r="CO1431" s="28"/>
      <c r="CP1431" s="28"/>
      <c r="CU1431" s="193"/>
      <c r="CW1431" s="28"/>
      <c r="CX1431" s="28"/>
      <c r="CY1431" s="28"/>
      <c r="DD1431" s="193"/>
      <c r="DF1431" s="28"/>
      <c r="DG1431" s="28"/>
      <c r="DH1431" s="28"/>
      <c r="DM1431" s="193"/>
      <c r="DO1431" s="28"/>
      <c r="DP1431" s="28"/>
      <c r="DQ1431" s="28"/>
      <c r="DV1431" s="193"/>
      <c r="DX1431" s="28"/>
      <c r="DY1431" s="28"/>
      <c r="DZ1431" s="28"/>
      <c r="EE1431" s="193"/>
      <c r="EG1431" s="28"/>
      <c r="EH1431" s="28"/>
      <c r="EI1431" s="28"/>
      <c r="EN1431" s="193"/>
      <c r="EP1431" s="28"/>
      <c r="EQ1431" s="28"/>
      <c r="ER1431" s="28"/>
      <c r="EW1431" s="193"/>
      <c r="EY1431" s="28"/>
      <c r="EZ1431" s="28"/>
      <c r="FA1431" s="28"/>
      <c r="FF1431" s="193"/>
      <c r="FH1431" s="28"/>
      <c r="FI1431" s="28"/>
      <c r="FJ1431" s="28"/>
      <c r="FO1431" s="193"/>
      <c r="FQ1431" s="28"/>
      <c r="FR1431" s="28"/>
      <c r="FS1431" s="28"/>
      <c r="FX1431" s="193"/>
      <c r="FZ1431" s="28"/>
      <c r="GA1431" s="28"/>
      <c r="GB1431" s="28"/>
      <c r="GG1431" s="193"/>
      <c r="GI1431" s="28"/>
      <c r="GJ1431" s="28"/>
      <c r="GK1431" s="28"/>
      <c r="GP1431" s="193"/>
      <c r="GR1431" s="28"/>
      <c r="GS1431" s="28"/>
      <c r="GT1431" s="28"/>
      <c r="GY1431" s="193"/>
      <c r="HA1431" s="28"/>
      <c r="HB1431" s="28"/>
      <c r="HC1431" s="28"/>
      <c r="HH1431" s="193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205" t="s">
        <v>2766</v>
      </c>
      <c r="B1432" s="39"/>
      <c r="C1432" s="39"/>
      <c r="D1432" s="376" t="s">
        <v>129</v>
      </c>
      <c r="E1432" s="50">
        <f>COUNTIF($A$712:$BAG$785,A1432)</f>
        <v>0</v>
      </c>
      <c r="F1432" s="279">
        <f>SUM(G1432:K1432)</f>
        <v>0</v>
      </c>
      <c r="H1432" s="402"/>
      <c r="I1432" s="402"/>
      <c r="N1432" s="28"/>
      <c r="R1432" s="193"/>
      <c r="T1432" s="28"/>
      <c r="U1432" s="28"/>
      <c r="V1432" s="28"/>
      <c r="AA1432" s="193"/>
      <c r="AC1432" s="28"/>
      <c r="AD1432" s="28"/>
      <c r="AE1432" s="28"/>
      <c r="AJ1432" s="193"/>
      <c r="AL1432" s="28"/>
      <c r="AM1432" s="28"/>
      <c r="AN1432" s="28"/>
      <c r="AS1432" s="193"/>
      <c r="AU1432" s="28"/>
      <c r="AV1432" s="28"/>
      <c r="AW1432" s="28"/>
      <c r="BB1432" s="193"/>
      <c r="BD1432" s="28"/>
      <c r="BE1432" s="28"/>
      <c r="BF1432" s="28"/>
      <c r="BK1432" s="193"/>
      <c r="BM1432" s="28"/>
      <c r="BN1432" s="28"/>
      <c r="BO1432" s="28"/>
      <c r="BT1432" s="193"/>
      <c r="BV1432" s="28"/>
      <c r="BW1432" s="28"/>
      <c r="BX1432" s="28"/>
      <c r="CC1432" s="193"/>
      <c r="CE1432" s="28"/>
      <c r="CF1432" s="28"/>
      <c r="CG1432" s="28"/>
      <c r="CL1432" s="193"/>
      <c r="CN1432" s="28"/>
      <c r="CO1432" s="28"/>
      <c r="CP1432" s="28"/>
      <c r="CU1432" s="193"/>
      <c r="CW1432" s="28"/>
      <c r="CX1432" s="28"/>
      <c r="CY1432" s="28"/>
      <c r="DD1432" s="193"/>
      <c r="DF1432" s="28"/>
      <c r="DG1432" s="28"/>
      <c r="DH1432" s="28"/>
      <c r="DM1432" s="193"/>
      <c r="DO1432" s="28"/>
      <c r="DP1432" s="28"/>
      <c r="DQ1432" s="28"/>
      <c r="DV1432" s="193"/>
      <c r="DX1432" s="28"/>
      <c r="DY1432" s="28"/>
      <c r="DZ1432" s="28"/>
      <c r="EE1432" s="193"/>
      <c r="EG1432" s="28"/>
      <c r="EH1432" s="28"/>
      <c r="EI1432" s="28"/>
      <c r="EN1432" s="193"/>
      <c r="EP1432" s="28"/>
      <c r="EQ1432" s="28"/>
      <c r="ER1432" s="28"/>
      <c r="EW1432" s="193"/>
      <c r="EY1432" s="28"/>
      <c r="EZ1432" s="28"/>
      <c r="FA1432" s="28"/>
      <c r="FF1432" s="193"/>
      <c r="FH1432" s="28"/>
      <c r="FI1432" s="28"/>
      <c r="FJ1432" s="28"/>
      <c r="FO1432" s="193"/>
      <c r="FQ1432" s="28"/>
      <c r="FR1432" s="28"/>
      <c r="FS1432" s="28"/>
      <c r="FX1432" s="193"/>
      <c r="FZ1432" s="28"/>
      <c r="GA1432" s="28"/>
      <c r="GB1432" s="28"/>
      <c r="GG1432" s="193"/>
      <c r="GI1432" s="28"/>
      <c r="GJ1432" s="28"/>
      <c r="GK1432" s="28"/>
      <c r="GP1432" s="193"/>
      <c r="GR1432" s="28"/>
      <c r="GS1432" s="28"/>
      <c r="GT1432" s="28"/>
      <c r="GY1432" s="193"/>
      <c r="HA1432" s="28"/>
      <c r="HB1432" s="28"/>
      <c r="HC1432" s="28"/>
      <c r="HH1432" s="193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205" t="s">
        <v>2768</v>
      </c>
      <c r="B1433" s="39"/>
      <c r="C1433" s="39"/>
      <c r="D1433" s="376" t="s">
        <v>129</v>
      </c>
      <c r="E1433" s="50">
        <f>COUNTIF($A$712:$BAG$785,A1433)</f>
        <v>0</v>
      </c>
      <c r="F1433" s="279">
        <f>SUM(G1433:K1433)</f>
        <v>0</v>
      </c>
      <c r="H1433" s="402"/>
      <c r="I1433" s="402"/>
      <c r="N1433" s="28"/>
      <c r="R1433" s="193"/>
      <c r="T1433" s="28"/>
      <c r="U1433" s="28"/>
      <c r="V1433" s="28"/>
      <c r="AA1433" s="193"/>
      <c r="AC1433" s="28"/>
      <c r="AD1433" s="28"/>
      <c r="AE1433" s="28"/>
      <c r="AJ1433" s="193"/>
      <c r="AL1433" s="28"/>
      <c r="AM1433" s="28"/>
      <c r="AN1433" s="28"/>
      <c r="AS1433" s="193"/>
      <c r="AU1433" s="28"/>
      <c r="AV1433" s="28"/>
      <c r="AW1433" s="28"/>
      <c r="BB1433" s="193"/>
      <c r="BD1433" s="28"/>
      <c r="BE1433" s="28"/>
      <c r="BF1433" s="28"/>
      <c r="BK1433" s="193"/>
      <c r="BM1433" s="28"/>
      <c r="BN1433" s="28"/>
      <c r="BO1433" s="28"/>
      <c r="BT1433" s="193"/>
      <c r="BV1433" s="28"/>
      <c r="BW1433" s="28"/>
      <c r="BX1433" s="28"/>
      <c r="CC1433" s="193"/>
      <c r="CE1433" s="28"/>
      <c r="CF1433" s="28"/>
      <c r="CG1433" s="28"/>
      <c r="CL1433" s="193"/>
      <c r="CN1433" s="28"/>
      <c r="CO1433" s="28"/>
      <c r="CP1433" s="28"/>
      <c r="CU1433" s="193"/>
      <c r="CW1433" s="28"/>
      <c r="CX1433" s="28"/>
      <c r="CY1433" s="28"/>
      <c r="DD1433" s="193"/>
      <c r="DF1433" s="28"/>
      <c r="DG1433" s="28"/>
      <c r="DH1433" s="28"/>
      <c r="DM1433" s="193"/>
      <c r="DO1433" s="28"/>
      <c r="DP1433" s="28"/>
      <c r="DQ1433" s="28"/>
      <c r="DV1433" s="193"/>
      <c r="DX1433" s="28"/>
      <c r="DY1433" s="28"/>
      <c r="DZ1433" s="28"/>
      <c r="EE1433" s="193"/>
      <c r="EG1433" s="28"/>
      <c r="EH1433" s="28"/>
      <c r="EI1433" s="28"/>
      <c r="EN1433" s="193"/>
      <c r="EP1433" s="28"/>
      <c r="EQ1433" s="28"/>
      <c r="ER1433" s="28"/>
      <c r="EW1433" s="193"/>
      <c r="EY1433" s="28"/>
      <c r="EZ1433" s="28"/>
      <c r="FA1433" s="28"/>
      <c r="FF1433" s="193"/>
      <c r="FH1433" s="28"/>
      <c r="FI1433" s="28"/>
      <c r="FJ1433" s="28"/>
      <c r="FO1433" s="193"/>
      <c r="FQ1433" s="28"/>
      <c r="FR1433" s="28"/>
      <c r="FS1433" s="28"/>
      <c r="FX1433" s="193"/>
      <c r="FZ1433" s="28"/>
      <c r="GA1433" s="28"/>
      <c r="GB1433" s="28"/>
      <c r="GG1433" s="193"/>
      <c r="GI1433" s="28"/>
      <c r="GJ1433" s="28"/>
      <c r="GK1433" s="28"/>
      <c r="GP1433" s="193"/>
      <c r="GR1433" s="28"/>
      <c r="GS1433" s="28"/>
      <c r="GT1433" s="28"/>
      <c r="GY1433" s="193"/>
      <c r="HA1433" s="28"/>
      <c r="HB1433" s="28"/>
      <c r="HC1433" s="28"/>
      <c r="HH1433" s="193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5" t="s">
        <v>3172</v>
      </c>
      <c r="B1434" s="39"/>
      <c r="C1434" s="39"/>
      <c r="D1434" s="376" t="s">
        <v>129</v>
      </c>
      <c r="E1434" s="50">
        <f>COUNTIF($A$712:$BAG$785,A1434)</f>
        <v>0</v>
      </c>
      <c r="F1434" s="279">
        <f>SUM(G1434:K1434)</f>
        <v>0</v>
      </c>
      <c r="H1434" s="402"/>
      <c r="I1434" s="402"/>
      <c r="N1434" s="28"/>
      <c r="R1434" s="193"/>
      <c r="T1434" s="28"/>
      <c r="U1434" s="28"/>
      <c r="V1434" s="28"/>
      <c r="AA1434" s="193"/>
      <c r="AC1434" s="28"/>
      <c r="AD1434" s="28"/>
      <c r="AE1434" s="28"/>
      <c r="AJ1434" s="193"/>
      <c r="AL1434" s="28"/>
      <c r="AM1434" s="28"/>
      <c r="AN1434" s="28"/>
      <c r="AS1434" s="193"/>
      <c r="AU1434" s="28"/>
      <c r="AV1434" s="28"/>
      <c r="AW1434" s="28"/>
      <c r="BB1434" s="193"/>
      <c r="BD1434" s="28"/>
      <c r="BE1434" s="28"/>
      <c r="BF1434" s="28"/>
      <c r="BK1434" s="193"/>
      <c r="BM1434" s="28"/>
      <c r="BN1434" s="28"/>
      <c r="BO1434" s="28"/>
      <c r="BT1434" s="193"/>
      <c r="BV1434" s="28"/>
      <c r="BW1434" s="28"/>
      <c r="BX1434" s="28"/>
      <c r="CC1434" s="193"/>
      <c r="CE1434" s="28"/>
      <c r="CF1434" s="28"/>
      <c r="CG1434" s="28"/>
      <c r="CL1434" s="193"/>
      <c r="CN1434" s="28"/>
      <c r="CO1434" s="28"/>
      <c r="CP1434" s="28"/>
      <c r="CU1434" s="193"/>
      <c r="CW1434" s="28"/>
      <c r="CX1434" s="28"/>
      <c r="CY1434" s="28"/>
      <c r="DD1434" s="193"/>
      <c r="DF1434" s="28"/>
      <c r="DG1434" s="28"/>
      <c r="DH1434" s="28"/>
      <c r="DM1434" s="193"/>
      <c r="DO1434" s="28"/>
      <c r="DP1434" s="28"/>
      <c r="DQ1434" s="28"/>
      <c r="DV1434" s="193"/>
      <c r="DX1434" s="28"/>
      <c r="DY1434" s="28"/>
      <c r="DZ1434" s="28"/>
      <c r="EE1434" s="193"/>
      <c r="EG1434" s="28"/>
      <c r="EH1434" s="28"/>
      <c r="EI1434" s="28"/>
      <c r="EN1434" s="193"/>
      <c r="EP1434" s="28"/>
      <c r="EQ1434" s="28"/>
      <c r="ER1434" s="28"/>
      <c r="EW1434" s="193"/>
      <c r="EY1434" s="28"/>
      <c r="EZ1434" s="28"/>
      <c r="FA1434" s="28"/>
      <c r="FF1434" s="193"/>
      <c r="FH1434" s="28"/>
      <c r="FI1434" s="28"/>
      <c r="FJ1434" s="28"/>
      <c r="FO1434" s="193"/>
      <c r="FQ1434" s="28"/>
      <c r="FR1434" s="28"/>
      <c r="FS1434" s="28"/>
      <c r="FX1434" s="193"/>
      <c r="FZ1434" s="28"/>
      <c r="GA1434" s="28"/>
      <c r="GB1434" s="28"/>
      <c r="GG1434" s="193"/>
      <c r="GI1434" s="28"/>
      <c r="GJ1434" s="28"/>
      <c r="GK1434" s="28"/>
      <c r="GP1434" s="193"/>
      <c r="GR1434" s="28"/>
      <c r="GS1434" s="28"/>
      <c r="GT1434" s="28"/>
      <c r="GY1434" s="193"/>
      <c r="HA1434" s="28"/>
      <c r="HB1434" s="28"/>
      <c r="HC1434" s="28"/>
      <c r="HH1434" s="193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11" t="s">
        <v>649</v>
      </c>
      <c r="B1435" s="378"/>
      <c r="C1435" s="378"/>
      <c r="D1435" s="376" t="s">
        <v>134</v>
      </c>
      <c r="E1435" s="50">
        <f>COUNTIF($A$712:$BAG$785,A1435)</f>
        <v>3</v>
      </c>
      <c r="F1435" s="279">
        <f>SUM(G1435:K1435)</f>
        <v>0</v>
      </c>
      <c r="H1435" s="402"/>
      <c r="I1435" s="402"/>
      <c r="K1435" s="193"/>
      <c r="N1435" s="28"/>
      <c r="R1435" s="193"/>
      <c r="T1435" s="28"/>
      <c r="U1435" s="28"/>
      <c r="V1435" s="28"/>
      <c r="AA1435" s="193"/>
      <c r="AC1435" s="28"/>
      <c r="AD1435" s="28"/>
      <c r="AE1435" s="28"/>
      <c r="AJ1435" s="193"/>
      <c r="AL1435" s="28"/>
      <c r="AM1435" s="28"/>
      <c r="AN1435" s="28"/>
      <c r="AS1435" s="193"/>
      <c r="AU1435" s="28"/>
      <c r="AV1435" s="28"/>
      <c r="AW1435" s="28"/>
      <c r="BB1435" s="193"/>
      <c r="BD1435" s="28"/>
      <c r="BE1435" s="28"/>
      <c r="BF1435" s="28"/>
      <c r="BK1435" s="193"/>
      <c r="BM1435" s="28"/>
      <c r="BN1435" s="28"/>
      <c r="BO1435" s="28"/>
      <c r="BT1435" s="193"/>
      <c r="BV1435" s="28"/>
      <c r="BW1435" s="28"/>
      <c r="BX1435" s="28"/>
      <c r="CC1435" s="193"/>
      <c r="CE1435" s="28"/>
      <c r="CF1435" s="28"/>
      <c r="CG1435" s="28"/>
      <c r="CL1435" s="193"/>
      <c r="CN1435" s="28"/>
      <c r="CO1435" s="28"/>
      <c r="CP1435" s="28"/>
      <c r="CU1435" s="193"/>
      <c r="CW1435" s="28"/>
      <c r="CX1435" s="28"/>
      <c r="CY1435" s="28"/>
      <c r="DD1435" s="193"/>
      <c r="DF1435" s="28"/>
      <c r="DG1435" s="28"/>
      <c r="DH1435" s="28"/>
      <c r="DM1435" s="193"/>
      <c r="DO1435" s="28"/>
      <c r="DP1435" s="28"/>
      <c r="DQ1435" s="28"/>
      <c r="DV1435" s="193"/>
      <c r="DX1435" s="28"/>
      <c r="DY1435" s="28"/>
      <c r="DZ1435" s="28"/>
      <c r="EE1435" s="193"/>
      <c r="EG1435" s="28"/>
      <c r="EH1435" s="28"/>
      <c r="EI1435" s="28"/>
      <c r="EN1435" s="193"/>
      <c r="EP1435" s="28"/>
      <c r="EQ1435" s="28"/>
      <c r="ER1435" s="28"/>
      <c r="EW1435" s="193"/>
      <c r="EY1435" s="28"/>
      <c r="EZ1435" s="28"/>
      <c r="FA1435" s="28"/>
      <c r="FF1435" s="193"/>
      <c r="FH1435" s="28"/>
      <c r="FI1435" s="28"/>
      <c r="FJ1435" s="28"/>
      <c r="FO1435" s="193"/>
      <c r="FQ1435" s="28"/>
      <c r="FR1435" s="28"/>
      <c r="FS1435" s="28"/>
      <c r="FX1435" s="193"/>
      <c r="FZ1435" s="28"/>
      <c r="GA1435" s="28"/>
      <c r="GB1435" s="28"/>
      <c r="GG1435" s="193"/>
      <c r="GI1435" s="28"/>
      <c r="GJ1435" s="28"/>
      <c r="GK1435" s="28"/>
      <c r="GP1435" s="193"/>
      <c r="GR1435" s="28"/>
      <c r="GS1435" s="28"/>
      <c r="GT1435" s="28"/>
      <c r="GY1435" s="193"/>
      <c r="HA1435" s="28"/>
      <c r="HB1435" s="28"/>
      <c r="HC1435" s="28"/>
      <c r="HH1435" s="193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5" t="s">
        <v>2964</v>
      </c>
      <c r="B1436" s="28"/>
      <c r="C1436" s="28"/>
      <c r="D1436" s="376" t="s">
        <v>129</v>
      </c>
      <c r="E1436" s="50">
        <f>COUNTIF($A$712:$BAG$785,A1436)</f>
        <v>0</v>
      </c>
      <c r="F1436" s="279">
        <f>SUM(G1436:K1436)</f>
        <v>0</v>
      </c>
      <c r="J1436" s="402"/>
      <c r="K1436" s="39"/>
      <c r="N1436" s="28"/>
      <c r="R1436" s="193"/>
      <c r="T1436" s="28"/>
      <c r="U1436" s="28"/>
      <c r="V1436" s="28"/>
      <c r="AA1436" s="193"/>
      <c r="AC1436" s="28"/>
      <c r="AD1436" s="28"/>
      <c r="AE1436" s="28"/>
      <c r="AJ1436" s="193"/>
      <c r="AL1436" s="28"/>
      <c r="AM1436" s="28"/>
      <c r="AN1436" s="28"/>
      <c r="AS1436" s="193"/>
      <c r="AU1436" s="28"/>
      <c r="AV1436" s="28"/>
      <c r="AW1436" s="28"/>
      <c r="BB1436" s="193"/>
      <c r="BD1436" s="28"/>
      <c r="BE1436" s="28"/>
      <c r="BF1436" s="28"/>
      <c r="BK1436" s="193"/>
      <c r="BM1436" s="28"/>
      <c r="BN1436" s="28"/>
      <c r="BO1436" s="28"/>
      <c r="BT1436" s="193"/>
      <c r="BV1436" s="28"/>
      <c r="BW1436" s="28"/>
      <c r="BX1436" s="28"/>
      <c r="CC1436" s="193"/>
      <c r="CE1436" s="28"/>
      <c r="CF1436" s="28"/>
      <c r="CG1436" s="28"/>
      <c r="CL1436" s="193"/>
      <c r="CN1436" s="28"/>
      <c r="CO1436" s="28"/>
      <c r="CP1436" s="28"/>
      <c r="CU1436" s="193"/>
      <c r="CW1436" s="28"/>
      <c r="CX1436" s="28"/>
      <c r="CY1436" s="28"/>
      <c r="DD1436" s="193"/>
      <c r="DF1436" s="28"/>
      <c r="DG1436" s="28"/>
      <c r="DH1436" s="28"/>
      <c r="DM1436" s="193"/>
      <c r="DO1436" s="28"/>
      <c r="DP1436" s="28"/>
      <c r="DQ1436" s="28"/>
      <c r="DV1436" s="193"/>
      <c r="DX1436" s="28"/>
      <c r="DY1436" s="28"/>
      <c r="DZ1436" s="28"/>
      <c r="EE1436" s="193"/>
      <c r="EG1436" s="28"/>
      <c r="EH1436" s="28"/>
      <c r="EI1436" s="28"/>
      <c r="EN1436" s="193"/>
      <c r="EP1436" s="28"/>
      <c r="EQ1436" s="28"/>
      <c r="ER1436" s="28"/>
      <c r="EW1436" s="193"/>
      <c r="EY1436" s="28"/>
      <c r="EZ1436" s="28"/>
      <c r="FA1436" s="28"/>
      <c r="FF1436" s="193"/>
      <c r="FH1436" s="28"/>
      <c r="FI1436" s="28"/>
      <c r="FJ1436" s="28"/>
      <c r="FO1436" s="193"/>
      <c r="FQ1436" s="28"/>
      <c r="FR1436" s="28"/>
      <c r="FS1436" s="28"/>
      <c r="FX1436" s="193"/>
      <c r="FZ1436" s="28"/>
      <c r="GA1436" s="28"/>
      <c r="GB1436" s="28"/>
      <c r="GG1436" s="193"/>
      <c r="GI1436" s="28"/>
      <c r="GJ1436" s="28"/>
      <c r="GK1436" s="28"/>
      <c r="GP1436" s="193"/>
      <c r="GR1436" s="28"/>
      <c r="GS1436" s="28"/>
      <c r="GT1436" s="28"/>
      <c r="GY1436" s="193"/>
      <c r="HA1436" s="28"/>
      <c r="HB1436" s="28"/>
      <c r="HC1436" s="28"/>
      <c r="HH1436" s="193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5" t="s">
        <v>2939</v>
      </c>
      <c r="B1437" s="39"/>
      <c r="C1437" s="39"/>
      <c r="D1437" s="376" t="s">
        <v>129</v>
      </c>
      <c r="E1437" s="50">
        <f>COUNTIF($A$712:$BAG$785,A1437)</f>
        <v>0</v>
      </c>
      <c r="F1437" s="279">
        <f>SUM(G1437:K1437)</f>
        <v>0</v>
      </c>
      <c r="J1437" s="402"/>
      <c r="K1437" s="39"/>
      <c r="N1437" s="28"/>
      <c r="R1437" s="193"/>
      <c r="T1437" s="28"/>
      <c r="U1437" s="28"/>
      <c r="V1437" s="28"/>
      <c r="AA1437" s="193"/>
      <c r="AC1437" s="28"/>
      <c r="AD1437" s="28"/>
      <c r="AE1437" s="28"/>
      <c r="AJ1437" s="193"/>
      <c r="AL1437" s="28"/>
      <c r="AM1437" s="28"/>
      <c r="AN1437" s="28"/>
      <c r="AS1437" s="193"/>
      <c r="AU1437" s="28"/>
      <c r="AV1437" s="28"/>
      <c r="AW1437" s="28"/>
      <c r="BB1437" s="193"/>
      <c r="BD1437" s="28"/>
      <c r="BE1437" s="28"/>
      <c r="BF1437" s="28"/>
      <c r="BK1437" s="193"/>
      <c r="BM1437" s="28"/>
      <c r="BN1437" s="28"/>
      <c r="BO1437" s="28"/>
      <c r="BT1437" s="193"/>
      <c r="BV1437" s="28"/>
      <c r="BW1437" s="28"/>
      <c r="BX1437" s="28"/>
      <c r="CC1437" s="193"/>
      <c r="CE1437" s="28"/>
      <c r="CF1437" s="28"/>
      <c r="CG1437" s="28"/>
      <c r="CL1437" s="193"/>
      <c r="CN1437" s="28"/>
      <c r="CO1437" s="28"/>
      <c r="CP1437" s="28"/>
      <c r="CU1437" s="193"/>
      <c r="CW1437" s="28"/>
      <c r="CX1437" s="28"/>
      <c r="CY1437" s="28"/>
      <c r="DD1437" s="193"/>
      <c r="DF1437" s="28"/>
      <c r="DG1437" s="28"/>
      <c r="DH1437" s="28"/>
      <c r="DM1437" s="193"/>
      <c r="DO1437" s="28"/>
      <c r="DP1437" s="28"/>
      <c r="DQ1437" s="28"/>
      <c r="DV1437" s="193"/>
      <c r="DX1437" s="28"/>
      <c r="DY1437" s="28"/>
      <c r="DZ1437" s="28"/>
      <c r="EE1437" s="193"/>
      <c r="EG1437" s="28"/>
      <c r="EH1437" s="28"/>
      <c r="EI1437" s="28"/>
      <c r="EN1437" s="193"/>
      <c r="EP1437" s="28"/>
      <c r="EQ1437" s="28"/>
      <c r="ER1437" s="28"/>
      <c r="EW1437" s="193"/>
      <c r="EY1437" s="28"/>
      <c r="EZ1437" s="28"/>
      <c r="FA1437" s="28"/>
      <c r="FF1437" s="193"/>
      <c r="FH1437" s="28"/>
      <c r="FI1437" s="28"/>
      <c r="FJ1437" s="28"/>
      <c r="FO1437" s="193"/>
      <c r="FQ1437" s="28"/>
      <c r="FR1437" s="28"/>
      <c r="FS1437" s="28"/>
      <c r="FX1437" s="193"/>
      <c r="FZ1437" s="28"/>
      <c r="GA1437" s="28"/>
      <c r="GB1437" s="28"/>
      <c r="GG1437" s="193"/>
      <c r="GI1437" s="28"/>
      <c r="GJ1437" s="28"/>
      <c r="GK1437" s="28"/>
      <c r="GP1437" s="193"/>
      <c r="GR1437" s="28"/>
      <c r="GS1437" s="28"/>
      <c r="GT1437" s="28"/>
      <c r="GY1437" s="193"/>
      <c r="HA1437" s="28"/>
      <c r="HB1437" s="28"/>
      <c r="HC1437" s="28"/>
      <c r="HH1437" s="193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.75">
      <c r="A1438" s="311" t="s">
        <v>611</v>
      </c>
      <c r="B1438" s="375"/>
      <c r="C1438" s="375"/>
      <c r="D1438" s="376" t="s">
        <v>140</v>
      </c>
      <c r="E1438" s="50">
        <f>COUNTIF($A$712:$BAG$785,A1438)</f>
        <v>65</v>
      </c>
      <c r="F1438" s="279">
        <f>SUM(G1438:K1438)</f>
        <v>0</v>
      </c>
      <c r="H1438" s="402"/>
      <c r="I1438" s="402"/>
      <c r="J1438" s="402"/>
      <c r="K1438" s="402"/>
      <c r="N1438" s="28"/>
      <c r="R1438" s="193"/>
      <c r="T1438" s="28"/>
      <c r="U1438" s="28"/>
      <c r="V1438" s="28"/>
      <c r="AA1438" s="193"/>
      <c r="AC1438" s="28"/>
      <c r="AD1438" s="28"/>
      <c r="AE1438" s="28"/>
      <c r="AJ1438" s="193"/>
      <c r="AL1438" s="28"/>
      <c r="AM1438" s="28"/>
      <c r="AN1438" s="28"/>
      <c r="AS1438" s="193"/>
      <c r="AU1438" s="28"/>
      <c r="AV1438" s="28"/>
      <c r="AW1438" s="28"/>
      <c r="BB1438" s="193"/>
      <c r="BD1438" s="28"/>
      <c r="BE1438" s="28"/>
      <c r="BF1438" s="28"/>
      <c r="BK1438" s="193"/>
      <c r="BM1438" s="28"/>
      <c r="BN1438" s="28"/>
      <c r="BO1438" s="28"/>
      <c r="BT1438" s="193"/>
      <c r="BV1438" s="28"/>
      <c r="BW1438" s="28"/>
      <c r="BX1438" s="28"/>
      <c r="CC1438" s="193"/>
      <c r="CE1438" s="28"/>
      <c r="CF1438" s="28"/>
      <c r="CG1438" s="28"/>
      <c r="CL1438" s="193"/>
      <c r="CN1438" s="28"/>
      <c r="CO1438" s="28"/>
      <c r="CP1438" s="28"/>
      <c r="CU1438" s="193"/>
      <c r="CW1438" s="28"/>
      <c r="CX1438" s="28"/>
      <c r="CY1438" s="28"/>
      <c r="DD1438" s="193"/>
      <c r="DF1438" s="28"/>
      <c r="DG1438" s="28"/>
      <c r="DH1438" s="28"/>
      <c r="DM1438" s="193"/>
      <c r="DO1438" s="28"/>
      <c r="DP1438" s="28"/>
      <c r="DQ1438" s="28"/>
      <c r="DV1438" s="193"/>
      <c r="DX1438" s="28"/>
      <c r="DY1438" s="28"/>
      <c r="DZ1438" s="28"/>
      <c r="EE1438" s="193"/>
      <c r="EG1438" s="28"/>
      <c r="EH1438" s="28"/>
      <c r="EI1438" s="28"/>
      <c r="EN1438" s="193"/>
      <c r="EP1438" s="28"/>
      <c r="EQ1438" s="28"/>
      <c r="ER1438" s="28"/>
      <c r="EW1438" s="193"/>
      <c r="EY1438" s="28"/>
      <c r="EZ1438" s="28"/>
      <c r="FA1438" s="28"/>
      <c r="FF1438" s="193"/>
      <c r="FH1438" s="28"/>
      <c r="FI1438" s="28"/>
      <c r="FJ1438" s="28"/>
      <c r="FO1438" s="193"/>
      <c r="FQ1438" s="28"/>
      <c r="FR1438" s="28"/>
      <c r="FS1438" s="28"/>
      <c r="FX1438" s="193"/>
      <c r="FZ1438" s="28"/>
      <c r="GA1438" s="28"/>
      <c r="GB1438" s="28"/>
      <c r="GG1438" s="193"/>
      <c r="GI1438" s="28"/>
      <c r="GJ1438" s="28"/>
      <c r="GK1438" s="28"/>
      <c r="GP1438" s="193"/>
      <c r="GR1438" s="28"/>
      <c r="GS1438" s="28"/>
      <c r="GT1438" s="28"/>
      <c r="GY1438" s="193"/>
      <c r="HA1438" s="28"/>
      <c r="HB1438" s="28"/>
      <c r="HC1438" s="28"/>
      <c r="HH1438" s="193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">
      <c r="A1439" s="311" t="s">
        <v>677</v>
      </c>
      <c r="B1439" s="39"/>
      <c r="C1439" s="39"/>
      <c r="D1439" s="376" t="s">
        <v>129</v>
      </c>
      <c r="E1439" s="50">
        <f>COUNTIF($A$712:$BAG$785,A1439)</f>
        <v>0</v>
      </c>
      <c r="F1439" s="279">
        <f>SUM(G1439:K1439)</f>
        <v>0</v>
      </c>
      <c r="J1439" s="402"/>
      <c r="K1439" s="39"/>
      <c r="N1439" s="28"/>
      <c r="R1439" s="193"/>
      <c r="T1439" s="28"/>
      <c r="U1439" s="28"/>
      <c r="V1439" s="28"/>
      <c r="AA1439" s="193"/>
      <c r="AC1439" s="28"/>
      <c r="AD1439" s="28"/>
      <c r="AE1439" s="28"/>
      <c r="AJ1439" s="193"/>
      <c r="AL1439" s="28"/>
      <c r="AM1439" s="28"/>
      <c r="AN1439" s="28"/>
      <c r="AS1439" s="193"/>
      <c r="AU1439" s="28"/>
      <c r="AV1439" s="28"/>
      <c r="AW1439" s="28"/>
      <c r="BB1439" s="193"/>
      <c r="BD1439" s="28"/>
      <c r="BE1439" s="28"/>
      <c r="BF1439" s="28"/>
      <c r="BK1439" s="193"/>
      <c r="BM1439" s="28"/>
      <c r="BN1439" s="28"/>
      <c r="BO1439" s="28"/>
      <c r="BT1439" s="193"/>
      <c r="BV1439" s="28"/>
      <c r="BW1439" s="28"/>
      <c r="BX1439" s="28"/>
      <c r="CC1439" s="193"/>
      <c r="CE1439" s="28"/>
      <c r="CF1439" s="28"/>
      <c r="CG1439" s="28"/>
      <c r="CL1439" s="193"/>
      <c r="CN1439" s="28"/>
      <c r="CO1439" s="28"/>
      <c r="CP1439" s="28"/>
      <c r="CU1439" s="193"/>
      <c r="CW1439" s="28"/>
      <c r="CX1439" s="28"/>
      <c r="CY1439" s="28"/>
      <c r="DD1439" s="193"/>
      <c r="DF1439" s="28"/>
      <c r="DG1439" s="28"/>
      <c r="DH1439" s="28"/>
      <c r="DM1439" s="193"/>
      <c r="DO1439" s="28"/>
      <c r="DP1439" s="28"/>
      <c r="DQ1439" s="28"/>
      <c r="DV1439" s="193"/>
      <c r="DX1439" s="28"/>
      <c r="DY1439" s="28"/>
      <c r="DZ1439" s="28"/>
      <c r="EE1439" s="193"/>
      <c r="EG1439" s="28"/>
      <c r="EH1439" s="28"/>
      <c r="EI1439" s="28"/>
      <c r="EN1439" s="193"/>
      <c r="EP1439" s="28"/>
      <c r="EQ1439" s="28"/>
      <c r="ER1439" s="28"/>
      <c r="EW1439" s="193"/>
      <c r="EY1439" s="28"/>
      <c r="EZ1439" s="28"/>
      <c r="FA1439" s="28"/>
      <c r="FF1439" s="193"/>
      <c r="FH1439" s="28"/>
      <c r="FI1439" s="28"/>
      <c r="FJ1439" s="28"/>
      <c r="FO1439" s="193"/>
      <c r="FQ1439" s="28"/>
      <c r="FR1439" s="28"/>
      <c r="FS1439" s="28"/>
      <c r="FX1439" s="193"/>
      <c r="FZ1439" s="28"/>
      <c r="GA1439" s="28"/>
      <c r="GB1439" s="28"/>
      <c r="GG1439" s="193"/>
      <c r="GI1439" s="28"/>
      <c r="GJ1439" s="28"/>
      <c r="GK1439" s="28"/>
      <c r="GP1439" s="193"/>
      <c r="GR1439" s="28"/>
      <c r="GS1439" s="28"/>
      <c r="GT1439" s="28"/>
      <c r="GY1439" s="193"/>
      <c r="HA1439" s="28"/>
      <c r="HB1439" s="28"/>
      <c r="HC1439" s="28"/>
      <c r="HH1439" s="193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5" t="s">
        <v>2776</v>
      </c>
      <c r="B1440" s="39"/>
      <c r="C1440" s="39"/>
      <c r="D1440" s="376" t="s">
        <v>129</v>
      </c>
      <c r="E1440" s="50">
        <f>COUNTIF($A$712:$BAG$785,A1440)</f>
        <v>0</v>
      </c>
      <c r="F1440" s="279">
        <f>SUM(G1440:K1440)</f>
        <v>0</v>
      </c>
      <c r="H1440" s="402"/>
      <c r="I1440" s="402"/>
      <c r="J1440" s="402"/>
      <c r="K1440" s="193"/>
      <c r="N1440" s="28"/>
      <c r="R1440" s="193"/>
      <c r="T1440" s="28"/>
      <c r="U1440" s="28"/>
      <c r="V1440" s="28"/>
      <c r="AA1440" s="193"/>
      <c r="AC1440" s="28"/>
      <c r="AD1440" s="28"/>
      <c r="AE1440" s="28"/>
      <c r="AJ1440" s="193"/>
      <c r="AL1440" s="28"/>
      <c r="AM1440" s="28"/>
      <c r="AN1440" s="28"/>
      <c r="AS1440" s="193"/>
      <c r="AU1440" s="28"/>
      <c r="AV1440" s="28"/>
      <c r="AW1440" s="28"/>
      <c r="BB1440" s="193"/>
      <c r="BD1440" s="28"/>
      <c r="BE1440" s="28"/>
      <c r="BF1440" s="28"/>
      <c r="BK1440" s="193"/>
      <c r="BM1440" s="28"/>
      <c r="BN1440" s="28"/>
      <c r="BO1440" s="28"/>
      <c r="BT1440" s="193"/>
      <c r="BV1440" s="28"/>
      <c r="BW1440" s="28"/>
      <c r="BX1440" s="28"/>
      <c r="CC1440" s="193"/>
      <c r="CE1440" s="28"/>
      <c r="CF1440" s="28"/>
      <c r="CG1440" s="28"/>
      <c r="CL1440" s="193"/>
      <c r="CN1440" s="28"/>
      <c r="CO1440" s="28"/>
      <c r="CP1440" s="28"/>
      <c r="CU1440" s="193"/>
      <c r="CW1440" s="28"/>
      <c r="CX1440" s="28"/>
      <c r="CY1440" s="28"/>
      <c r="DD1440" s="193"/>
      <c r="DF1440" s="28"/>
      <c r="DG1440" s="28"/>
      <c r="DH1440" s="28"/>
      <c r="DM1440" s="193"/>
      <c r="DO1440" s="28"/>
      <c r="DP1440" s="28"/>
      <c r="DQ1440" s="28"/>
      <c r="DV1440" s="193"/>
      <c r="DX1440" s="28"/>
      <c r="DY1440" s="28"/>
      <c r="DZ1440" s="28"/>
      <c r="EE1440" s="193"/>
      <c r="EG1440" s="28"/>
      <c r="EH1440" s="28"/>
      <c r="EI1440" s="28"/>
      <c r="EN1440" s="193"/>
      <c r="EP1440" s="28"/>
      <c r="EQ1440" s="28"/>
      <c r="ER1440" s="28"/>
      <c r="EW1440" s="193"/>
      <c r="EY1440" s="28"/>
      <c r="EZ1440" s="28"/>
      <c r="FA1440" s="28"/>
      <c r="FF1440" s="193"/>
      <c r="FH1440" s="28"/>
      <c r="FI1440" s="28"/>
      <c r="FJ1440" s="28"/>
      <c r="FO1440" s="193"/>
      <c r="FQ1440" s="28"/>
      <c r="FR1440" s="28"/>
      <c r="FS1440" s="28"/>
      <c r="FX1440" s="193"/>
      <c r="FZ1440" s="28"/>
      <c r="GA1440" s="28"/>
      <c r="GB1440" s="28"/>
      <c r="GG1440" s="193"/>
      <c r="GI1440" s="28"/>
      <c r="GJ1440" s="28"/>
      <c r="GK1440" s="28"/>
      <c r="GP1440" s="193"/>
      <c r="GR1440" s="28"/>
      <c r="GS1440" s="28"/>
      <c r="GT1440" s="28"/>
      <c r="GY1440" s="193"/>
      <c r="HA1440" s="28"/>
      <c r="HB1440" s="28"/>
      <c r="HC1440" s="28"/>
      <c r="HH1440" s="193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311" t="s">
        <v>538</v>
      </c>
      <c r="B1441" s="39"/>
      <c r="C1441" s="39"/>
      <c r="D1441" s="376" t="s">
        <v>129</v>
      </c>
      <c r="E1441" s="50">
        <f>COUNTIF($A$712:$BAG$785,A1441)</f>
        <v>4</v>
      </c>
      <c r="F1441" s="279">
        <f>SUM(G1441:K1441)</f>
        <v>0</v>
      </c>
      <c r="H1441" s="402"/>
      <c r="I1441" s="402"/>
      <c r="J1441" s="402"/>
      <c r="K1441" s="402"/>
      <c r="N1441" s="28"/>
      <c r="R1441" s="193"/>
      <c r="T1441" s="28"/>
      <c r="U1441" s="28"/>
      <c r="V1441" s="28"/>
      <c r="AA1441" s="193"/>
      <c r="AC1441" s="28"/>
      <c r="AD1441" s="28"/>
      <c r="AE1441" s="28"/>
      <c r="AJ1441" s="193"/>
      <c r="AL1441" s="28"/>
      <c r="AM1441" s="28"/>
      <c r="AN1441" s="28"/>
      <c r="AS1441" s="193"/>
      <c r="AU1441" s="28"/>
      <c r="AV1441" s="28"/>
      <c r="AW1441" s="28"/>
      <c r="BB1441" s="193"/>
      <c r="BD1441" s="28"/>
      <c r="BE1441" s="28"/>
      <c r="BF1441" s="28"/>
      <c r="BK1441" s="193"/>
      <c r="BM1441" s="28"/>
      <c r="BN1441" s="28"/>
      <c r="BO1441" s="28"/>
      <c r="BT1441" s="193"/>
      <c r="BV1441" s="28"/>
      <c r="BW1441" s="28"/>
      <c r="BX1441" s="28"/>
      <c r="CC1441" s="193"/>
      <c r="CE1441" s="28"/>
      <c r="CF1441" s="28"/>
      <c r="CG1441" s="28"/>
      <c r="CL1441" s="193"/>
      <c r="CN1441" s="28"/>
      <c r="CO1441" s="28"/>
      <c r="CP1441" s="28"/>
      <c r="CU1441" s="193"/>
      <c r="CW1441" s="28"/>
      <c r="CX1441" s="28"/>
      <c r="CY1441" s="28"/>
      <c r="DD1441" s="193"/>
      <c r="DF1441" s="28"/>
      <c r="DG1441" s="28"/>
      <c r="DH1441" s="28"/>
      <c r="DM1441" s="193"/>
      <c r="DO1441" s="28"/>
      <c r="DP1441" s="28"/>
      <c r="DQ1441" s="28"/>
      <c r="DV1441" s="193"/>
      <c r="DX1441" s="28"/>
      <c r="DY1441" s="28"/>
      <c r="DZ1441" s="28"/>
      <c r="EE1441" s="193"/>
      <c r="EG1441" s="28"/>
      <c r="EH1441" s="28"/>
      <c r="EI1441" s="28"/>
      <c r="EN1441" s="193"/>
      <c r="EP1441" s="28"/>
      <c r="EQ1441" s="28"/>
      <c r="ER1441" s="28"/>
      <c r="EW1441" s="193"/>
      <c r="EY1441" s="28"/>
      <c r="EZ1441" s="28"/>
      <c r="FA1441" s="28"/>
      <c r="FF1441" s="193"/>
      <c r="FH1441" s="28"/>
      <c r="FI1441" s="28"/>
      <c r="FJ1441" s="28"/>
      <c r="FO1441" s="193"/>
      <c r="FQ1441" s="28"/>
      <c r="FR1441" s="28"/>
      <c r="FS1441" s="28"/>
      <c r="FX1441" s="193"/>
      <c r="FZ1441" s="28"/>
      <c r="GA1441" s="28"/>
      <c r="GB1441" s="28"/>
      <c r="GG1441" s="193"/>
      <c r="GI1441" s="28"/>
      <c r="GJ1441" s="28"/>
      <c r="GK1441" s="28"/>
      <c r="GP1441" s="193"/>
      <c r="GR1441" s="28"/>
      <c r="GS1441" s="28"/>
      <c r="GT1441" s="28"/>
      <c r="GY1441" s="193"/>
      <c r="HA1441" s="28"/>
      <c r="HB1441" s="28"/>
      <c r="HC1441" s="28"/>
      <c r="HH1441" s="193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11" t="s">
        <v>606</v>
      </c>
      <c r="B1442" s="378"/>
      <c r="C1442" s="378"/>
      <c r="D1442" s="1" t="s">
        <v>131</v>
      </c>
      <c r="E1442" s="50">
        <f>COUNTIF($A$712:$BAG$785,A1442)</f>
        <v>4</v>
      </c>
      <c r="F1442" s="279">
        <f>SUM(G1442:K1442)</f>
        <v>0</v>
      </c>
      <c r="H1442" s="396"/>
      <c r="K1442" s="456"/>
      <c r="N1442" s="28"/>
      <c r="R1442" s="193"/>
      <c r="T1442" s="28"/>
      <c r="U1442" s="28"/>
      <c r="V1442" s="28"/>
      <c r="AA1442" s="193"/>
      <c r="AC1442" s="28"/>
      <c r="AD1442" s="28"/>
      <c r="AE1442" s="28"/>
      <c r="AJ1442" s="193"/>
      <c r="AL1442" s="28"/>
      <c r="AM1442" s="28"/>
      <c r="AN1442" s="28"/>
      <c r="AS1442" s="193"/>
      <c r="AU1442" s="28"/>
      <c r="AV1442" s="28"/>
      <c r="AW1442" s="28"/>
      <c r="BB1442" s="193"/>
      <c r="BD1442" s="28"/>
      <c r="BE1442" s="28"/>
      <c r="BF1442" s="28"/>
      <c r="BK1442" s="193"/>
      <c r="BM1442" s="28"/>
      <c r="BN1442" s="28"/>
      <c r="BO1442" s="28"/>
      <c r="BT1442" s="193"/>
      <c r="BV1442" s="28"/>
      <c r="BW1442" s="28"/>
      <c r="BX1442" s="28"/>
      <c r="CC1442" s="193"/>
      <c r="CE1442" s="28"/>
      <c r="CF1442" s="28"/>
      <c r="CG1442" s="28"/>
      <c r="CL1442" s="193"/>
      <c r="CN1442" s="28"/>
      <c r="CO1442" s="28"/>
      <c r="CP1442" s="28"/>
      <c r="CU1442" s="193"/>
      <c r="CW1442" s="28"/>
      <c r="CX1442" s="28"/>
      <c r="CY1442" s="28"/>
      <c r="DD1442" s="193"/>
      <c r="DF1442" s="28"/>
      <c r="DG1442" s="28"/>
      <c r="DH1442" s="28"/>
      <c r="DM1442" s="193"/>
      <c r="DO1442" s="28"/>
      <c r="DP1442" s="28"/>
      <c r="DQ1442" s="28"/>
      <c r="DV1442" s="193"/>
      <c r="DX1442" s="28"/>
      <c r="DY1442" s="28"/>
      <c r="DZ1442" s="28"/>
      <c r="EE1442" s="193"/>
      <c r="EG1442" s="28"/>
      <c r="EH1442" s="28"/>
      <c r="EI1442" s="28"/>
      <c r="EN1442" s="193"/>
      <c r="EP1442" s="28"/>
      <c r="EQ1442" s="28"/>
      <c r="ER1442" s="28"/>
      <c r="EW1442" s="193"/>
      <c r="EY1442" s="28"/>
      <c r="EZ1442" s="28"/>
      <c r="FA1442" s="28"/>
      <c r="FF1442" s="193"/>
      <c r="FH1442" s="28"/>
      <c r="FI1442" s="28"/>
      <c r="FJ1442" s="28"/>
      <c r="FO1442" s="193"/>
      <c r="FQ1442" s="28"/>
      <c r="FR1442" s="28"/>
      <c r="FS1442" s="28"/>
      <c r="FX1442" s="193"/>
      <c r="FZ1442" s="28"/>
      <c r="GA1442" s="28"/>
      <c r="GB1442" s="28"/>
      <c r="GG1442" s="193"/>
      <c r="GI1442" s="28"/>
      <c r="GJ1442" s="28"/>
      <c r="GK1442" s="28"/>
      <c r="GP1442" s="193"/>
      <c r="GR1442" s="28"/>
      <c r="GS1442" s="28"/>
      <c r="GT1442" s="28"/>
      <c r="GY1442" s="193"/>
      <c r="HA1442" s="28"/>
      <c r="HB1442" s="28"/>
      <c r="HC1442" s="28"/>
      <c r="HH1442" s="193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205" t="s">
        <v>2305</v>
      </c>
      <c r="B1443" s="402"/>
      <c r="C1443" s="39"/>
      <c r="D1443" s="376" t="s">
        <v>129</v>
      </c>
      <c r="E1443" s="50">
        <f>COUNTIF($A$712:$BAG$785,A1443)</f>
        <v>0</v>
      </c>
      <c r="F1443" s="279">
        <f>SUM(G1443:K1443)</f>
        <v>0</v>
      </c>
      <c r="H1443" s="402"/>
      <c r="I1443" s="402"/>
      <c r="J1443" s="402"/>
      <c r="K1443" s="402"/>
      <c r="N1443" s="28"/>
      <c r="R1443" s="193"/>
      <c r="T1443" s="28"/>
      <c r="U1443" s="28"/>
      <c r="V1443" s="28"/>
      <c r="AA1443" s="193"/>
      <c r="AC1443" s="28"/>
      <c r="AD1443" s="28"/>
      <c r="AE1443" s="28"/>
      <c r="AJ1443" s="193"/>
      <c r="AL1443" s="28"/>
      <c r="AM1443" s="28"/>
      <c r="AN1443" s="28"/>
      <c r="AS1443" s="193"/>
      <c r="AU1443" s="28"/>
      <c r="AV1443" s="28"/>
      <c r="AW1443" s="28"/>
      <c r="BB1443" s="193"/>
      <c r="BD1443" s="28"/>
      <c r="BE1443" s="28"/>
      <c r="BF1443" s="28"/>
      <c r="BK1443" s="193"/>
      <c r="BM1443" s="28"/>
      <c r="BN1443" s="28"/>
      <c r="BO1443" s="28"/>
      <c r="BT1443" s="193"/>
      <c r="BV1443" s="28"/>
      <c r="BW1443" s="28"/>
      <c r="BX1443" s="28"/>
      <c r="CC1443" s="193"/>
      <c r="CE1443" s="28"/>
      <c r="CF1443" s="28"/>
      <c r="CG1443" s="28"/>
      <c r="CL1443" s="193"/>
      <c r="CN1443" s="28"/>
      <c r="CO1443" s="28"/>
      <c r="CP1443" s="28"/>
      <c r="CU1443" s="193"/>
      <c r="CW1443" s="28"/>
      <c r="CX1443" s="28"/>
      <c r="CY1443" s="28"/>
      <c r="DD1443" s="193"/>
      <c r="DF1443" s="28"/>
      <c r="DG1443" s="28"/>
      <c r="DH1443" s="28"/>
      <c r="DM1443" s="193"/>
      <c r="DO1443" s="28"/>
      <c r="DP1443" s="28"/>
      <c r="DQ1443" s="28"/>
      <c r="DV1443" s="193"/>
      <c r="DX1443" s="28"/>
      <c r="DY1443" s="28"/>
      <c r="DZ1443" s="28"/>
      <c r="EE1443" s="193"/>
      <c r="EG1443" s="28"/>
      <c r="EH1443" s="28"/>
      <c r="EI1443" s="28"/>
      <c r="EN1443" s="193"/>
      <c r="EP1443" s="28"/>
      <c r="EQ1443" s="28"/>
      <c r="ER1443" s="28"/>
      <c r="EW1443" s="193"/>
      <c r="EY1443" s="28"/>
      <c r="EZ1443" s="28"/>
      <c r="FA1443" s="28"/>
      <c r="FF1443" s="193"/>
      <c r="FH1443" s="28"/>
      <c r="FI1443" s="28"/>
      <c r="FJ1443" s="28"/>
      <c r="FO1443" s="193"/>
      <c r="FQ1443" s="28"/>
      <c r="FR1443" s="28"/>
      <c r="FS1443" s="28"/>
      <c r="FX1443" s="193"/>
      <c r="FZ1443" s="28"/>
      <c r="GA1443" s="28"/>
      <c r="GB1443" s="28"/>
      <c r="GG1443" s="193"/>
      <c r="GI1443" s="28"/>
      <c r="GJ1443" s="28"/>
      <c r="GK1443" s="28"/>
      <c r="GP1443" s="193"/>
      <c r="GR1443" s="28"/>
      <c r="GS1443" s="28"/>
      <c r="GT1443" s="28"/>
      <c r="GY1443" s="193"/>
      <c r="HA1443" s="28"/>
      <c r="HB1443" s="28"/>
      <c r="HC1443" s="28"/>
      <c r="HH1443" s="193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">
      <c r="A1444" s="205" t="s">
        <v>2351</v>
      </c>
      <c r="B1444" s="378"/>
      <c r="C1444" s="378"/>
      <c r="D1444" s="376" t="s">
        <v>132</v>
      </c>
      <c r="E1444" s="50">
        <f>COUNTIF($A$712:$BAG$785,A1444)</f>
        <v>11</v>
      </c>
      <c r="F1444" s="279">
        <f>SUM(G1444:K1444)</f>
        <v>3</v>
      </c>
      <c r="H1444" s="50">
        <v>3</v>
      </c>
      <c r="N1444" s="28"/>
      <c r="R1444" s="193"/>
      <c r="T1444" s="28"/>
      <c r="U1444" s="28"/>
      <c r="V1444" s="28"/>
      <c r="AA1444" s="193"/>
      <c r="AC1444" s="28"/>
      <c r="AD1444" s="28"/>
      <c r="AE1444" s="28"/>
      <c r="AJ1444" s="193"/>
      <c r="AL1444" s="28"/>
      <c r="AM1444" s="28"/>
      <c r="AN1444" s="28"/>
      <c r="AS1444" s="193"/>
      <c r="AU1444" s="28"/>
      <c r="AV1444" s="28"/>
      <c r="AW1444" s="28"/>
      <c r="BB1444" s="193"/>
      <c r="BD1444" s="28"/>
      <c r="BE1444" s="28"/>
      <c r="BF1444" s="28"/>
      <c r="BK1444" s="193"/>
      <c r="BM1444" s="28"/>
      <c r="BN1444" s="28"/>
      <c r="BO1444" s="28"/>
      <c r="BT1444" s="193"/>
      <c r="BV1444" s="28"/>
      <c r="BW1444" s="28"/>
      <c r="BX1444" s="28"/>
      <c r="CC1444" s="193"/>
      <c r="CE1444" s="28"/>
      <c r="CF1444" s="28"/>
      <c r="CG1444" s="28"/>
      <c r="CL1444" s="193"/>
      <c r="CN1444" s="28"/>
      <c r="CO1444" s="28"/>
      <c r="CP1444" s="28"/>
      <c r="CU1444" s="193"/>
      <c r="CW1444" s="28"/>
      <c r="CX1444" s="28"/>
      <c r="CY1444" s="28"/>
      <c r="DD1444" s="193"/>
      <c r="DF1444" s="28"/>
      <c r="DG1444" s="28"/>
      <c r="DH1444" s="28"/>
      <c r="DM1444" s="193"/>
      <c r="DO1444" s="28"/>
      <c r="DP1444" s="28"/>
      <c r="DQ1444" s="28"/>
      <c r="DV1444" s="193"/>
      <c r="DX1444" s="28"/>
      <c r="DY1444" s="28"/>
      <c r="DZ1444" s="28"/>
      <c r="EE1444" s="193"/>
      <c r="EG1444" s="28"/>
      <c r="EH1444" s="28"/>
      <c r="EI1444" s="28"/>
      <c r="EN1444" s="193"/>
      <c r="EP1444" s="28"/>
      <c r="EQ1444" s="28"/>
      <c r="ER1444" s="28"/>
      <c r="EW1444" s="193"/>
      <c r="EY1444" s="28"/>
      <c r="EZ1444" s="28"/>
      <c r="FA1444" s="28"/>
      <c r="FF1444" s="193"/>
      <c r="FH1444" s="28"/>
      <c r="FI1444" s="28"/>
      <c r="FJ1444" s="28"/>
      <c r="FO1444" s="193"/>
      <c r="FQ1444" s="28"/>
      <c r="FR1444" s="28"/>
      <c r="FS1444" s="28"/>
      <c r="FX1444" s="193"/>
      <c r="FZ1444" s="28"/>
      <c r="GA1444" s="28"/>
      <c r="GB1444" s="28"/>
      <c r="GG1444" s="193"/>
      <c r="GI1444" s="28"/>
      <c r="GJ1444" s="28"/>
      <c r="GK1444" s="28"/>
      <c r="GP1444" s="193"/>
      <c r="GR1444" s="28"/>
      <c r="GS1444" s="28"/>
      <c r="GT1444" s="28"/>
      <c r="GY1444" s="193"/>
      <c r="HA1444" s="28"/>
      <c r="HB1444" s="28"/>
      <c r="HC1444" s="28"/>
      <c r="HH1444" s="193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.75">
      <c r="A1445" s="311" t="s">
        <v>1206</v>
      </c>
      <c r="B1445" s="375"/>
      <c r="C1445" s="375"/>
      <c r="D1445" s="376" t="s">
        <v>140</v>
      </c>
      <c r="E1445" s="50">
        <f>COUNTIF($A$712:$BAG$785,A1445)</f>
        <v>55</v>
      </c>
      <c r="F1445" s="279">
        <f>SUM(G1445:K1445)</f>
        <v>0</v>
      </c>
      <c r="N1445" s="28"/>
      <c r="R1445" s="193"/>
      <c r="T1445" s="28"/>
      <c r="U1445" s="28"/>
      <c r="V1445" s="28"/>
      <c r="AA1445" s="193"/>
      <c r="AC1445" s="28"/>
      <c r="AD1445" s="28"/>
      <c r="AE1445" s="28"/>
      <c r="AJ1445" s="193"/>
      <c r="AL1445" s="28"/>
      <c r="AM1445" s="28"/>
      <c r="AN1445" s="28"/>
      <c r="AS1445" s="193"/>
      <c r="AU1445" s="28"/>
      <c r="AV1445" s="28"/>
      <c r="AW1445" s="28"/>
      <c r="BB1445" s="193"/>
      <c r="BD1445" s="28"/>
      <c r="BE1445" s="28"/>
      <c r="BF1445" s="28"/>
      <c r="BK1445" s="193"/>
      <c r="BM1445" s="28"/>
      <c r="BN1445" s="28"/>
      <c r="BO1445" s="28"/>
      <c r="BT1445" s="193"/>
      <c r="BV1445" s="28"/>
      <c r="BW1445" s="28"/>
      <c r="BX1445" s="28"/>
      <c r="CC1445" s="193"/>
      <c r="CE1445" s="28"/>
      <c r="CF1445" s="28"/>
      <c r="CG1445" s="28"/>
      <c r="CL1445" s="193"/>
      <c r="CN1445" s="28"/>
      <c r="CO1445" s="28"/>
      <c r="CP1445" s="28"/>
      <c r="CU1445" s="193"/>
      <c r="CW1445" s="28"/>
      <c r="CX1445" s="28"/>
      <c r="CY1445" s="28"/>
      <c r="DD1445" s="193"/>
      <c r="DF1445" s="28"/>
      <c r="DG1445" s="28"/>
      <c r="DH1445" s="28"/>
      <c r="DM1445" s="193"/>
      <c r="DO1445" s="28"/>
      <c r="DP1445" s="28"/>
      <c r="DQ1445" s="28"/>
      <c r="DV1445" s="193"/>
      <c r="DX1445" s="28"/>
      <c r="DY1445" s="28"/>
      <c r="DZ1445" s="28"/>
      <c r="EE1445" s="193"/>
      <c r="EG1445" s="28"/>
      <c r="EH1445" s="28"/>
      <c r="EI1445" s="28"/>
      <c r="EN1445" s="193"/>
      <c r="EP1445" s="28"/>
      <c r="EQ1445" s="28"/>
      <c r="ER1445" s="28"/>
      <c r="EW1445" s="193"/>
      <c r="EY1445" s="28"/>
      <c r="EZ1445" s="28"/>
      <c r="FA1445" s="28"/>
      <c r="FF1445" s="193"/>
      <c r="FH1445" s="28"/>
      <c r="FI1445" s="28"/>
      <c r="FJ1445" s="28"/>
      <c r="FO1445" s="193"/>
      <c r="FQ1445" s="28"/>
      <c r="FR1445" s="28"/>
      <c r="FS1445" s="28"/>
      <c r="FX1445" s="193"/>
      <c r="FZ1445" s="28"/>
      <c r="GA1445" s="28"/>
      <c r="GB1445" s="28"/>
      <c r="GG1445" s="193"/>
      <c r="GI1445" s="28"/>
      <c r="GJ1445" s="28"/>
      <c r="GK1445" s="28"/>
      <c r="GP1445" s="193"/>
      <c r="GR1445" s="28"/>
      <c r="GS1445" s="28"/>
      <c r="GT1445" s="28"/>
      <c r="GY1445" s="193"/>
      <c r="HA1445" s="28"/>
      <c r="HB1445" s="28"/>
      <c r="HC1445" s="28"/>
      <c r="HH1445" s="193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205" t="s">
        <v>2443</v>
      </c>
      <c r="B1446" s="39"/>
      <c r="C1446" s="39"/>
      <c r="D1446" s="376" t="s">
        <v>129</v>
      </c>
      <c r="E1446" s="50">
        <f>COUNTIF($A$712:$BAG$785,A1446)</f>
        <v>5</v>
      </c>
      <c r="F1446" s="279">
        <f>SUM(G1446:K1446)</f>
        <v>0</v>
      </c>
      <c r="H1446" s="402"/>
      <c r="I1446" s="402"/>
      <c r="N1446" s="28"/>
      <c r="R1446" s="193"/>
      <c r="T1446" s="28"/>
      <c r="U1446" s="28"/>
      <c r="V1446" s="28"/>
      <c r="AA1446" s="193"/>
      <c r="AC1446" s="28"/>
      <c r="AD1446" s="28"/>
      <c r="AE1446" s="28"/>
      <c r="AJ1446" s="193"/>
      <c r="AL1446" s="28"/>
      <c r="AM1446" s="28"/>
      <c r="AN1446" s="28"/>
      <c r="AS1446" s="193"/>
      <c r="AU1446" s="28"/>
      <c r="AV1446" s="28"/>
      <c r="AW1446" s="28"/>
      <c r="BB1446" s="193"/>
      <c r="BD1446" s="28"/>
      <c r="BE1446" s="28"/>
      <c r="BF1446" s="28"/>
      <c r="BK1446" s="193"/>
      <c r="BM1446" s="28"/>
      <c r="BN1446" s="28"/>
      <c r="BO1446" s="28"/>
      <c r="BT1446" s="193"/>
      <c r="BV1446" s="28"/>
      <c r="BW1446" s="28"/>
      <c r="BX1446" s="28"/>
      <c r="CC1446" s="193"/>
      <c r="CE1446" s="28"/>
      <c r="CF1446" s="28"/>
      <c r="CG1446" s="28"/>
      <c r="CL1446" s="193"/>
      <c r="CN1446" s="28"/>
      <c r="CO1446" s="28"/>
      <c r="CP1446" s="28"/>
      <c r="CU1446" s="193"/>
      <c r="CW1446" s="28"/>
      <c r="CX1446" s="28"/>
      <c r="CY1446" s="28"/>
      <c r="DD1446" s="193"/>
      <c r="DF1446" s="28"/>
      <c r="DG1446" s="28"/>
      <c r="DH1446" s="28"/>
      <c r="DM1446" s="193"/>
      <c r="DO1446" s="28"/>
      <c r="DP1446" s="28"/>
      <c r="DQ1446" s="28"/>
      <c r="DV1446" s="193"/>
      <c r="DX1446" s="28"/>
      <c r="DY1446" s="28"/>
      <c r="DZ1446" s="28"/>
      <c r="EE1446" s="193"/>
      <c r="EG1446" s="28"/>
      <c r="EH1446" s="28"/>
      <c r="EI1446" s="28"/>
      <c r="EN1446" s="193"/>
      <c r="EP1446" s="28"/>
      <c r="EQ1446" s="28"/>
      <c r="ER1446" s="28"/>
      <c r="EW1446" s="193"/>
      <c r="EY1446" s="28"/>
      <c r="EZ1446" s="28"/>
      <c r="FA1446" s="28"/>
      <c r="FF1446" s="193"/>
      <c r="FH1446" s="28"/>
      <c r="FI1446" s="28"/>
      <c r="FJ1446" s="28"/>
      <c r="FO1446" s="193"/>
      <c r="FQ1446" s="28"/>
      <c r="FR1446" s="28"/>
      <c r="FS1446" s="28"/>
      <c r="FX1446" s="193"/>
      <c r="FZ1446" s="28"/>
      <c r="GA1446" s="28"/>
      <c r="GB1446" s="28"/>
      <c r="GG1446" s="193"/>
      <c r="GI1446" s="28"/>
      <c r="GJ1446" s="28"/>
      <c r="GK1446" s="28"/>
      <c r="GP1446" s="193"/>
      <c r="GR1446" s="28"/>
      <c r="GS1446" s="28"/>
      <c r="GT1446" s="28"/>
      <c r="GY1446" s="193"/>
      <c r="HA1446" s="28"/>
      <c r="HB1446" s="28"/>
      <c r="HC1446" s="28"/>
      <c r="HH1446" s="193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">
      <c r="A1447" s="311" t="s">
        <v>1622</v>
      </c>
      <c r="B1447" s="39"/>
      <c r="C1447" s="39"/>
      <c r="D1447" s="376" t="s">
        <v>129</v>
      </c>
      <c r="E1447" s="50">
        <f>COUNTIF($A$712:$BAG$785,A1447)</f>
        <v>0</v>
      </c>
      <c r="F1447" s="279">
        <f>SUM(G1447:K1447)</f>
        <v>0</v>
      </c>
      <c r="H1447" s="402"/>
      <c r="I1447" s="402"/>
      <c r="N1447" s="28"/>
      <c r="R1447" s="193"/>
      <c r="T1447" s="28"/>
      <c r="U1447" s="28"/>
      <c r="V1447" s="28"/>
      <c r="AA1447" s="193"/>
      <c r="AC1447" s="28"/>
      <c r="AD1447" s="28"/>
      <c r="AE1447" s="28"/>
      <c r="AJ1447" s="193"/>
      <c r="AL1447" s="28"/>
      <c r="AM1447" s="28"/>
      <c r="AN1447" s="28"/>
      <c r="AS1447" s="193"/>
      <c r="AU1447" s="28"/>
      <c r="AV1447" s="28"/>
      <c r="AW1447" s="28"/>
      <c r="BB1447" s="193"/>
      <c r="BD1447" s="28"/>
      <c r="BE1447" s="28"/>
      <c r="BF1447" s="28"/>
      <c r="BK1447" s="193"/>
      <c r="BM1447" s="28"/>
      <c r="BN1447" s="28"/>
      <c r="BO1447" s="28"/>
      <c r="BT1447" s="193"/>
      <c r="BV1447" s="28"/>
      <c r="BW1447" s="28"/>
      <c r="BX1447" s="28"/>
      <c r="CC1447" s="193"/>
      <c r="CE1447" s="28"/>
      <c r="CF1447" s="28"/>
      <c r="CG1447" s="28"/>
      <c r="CL1447" s="193"/>
      <c r="CN1447" s="28"/>
      <c r="CO1447" s="28"/>
      <c r="CP1447" s="28"/>
      <c r="CU1447" s="193"/>
      <c r="CW1447" s="28"/>
      <c r="CX1447" s="28"/>
      <c r="CY1447" s="28"/>
      <c r="DD1447" s="193"/>
      <c r="DF1447" s="28"/>
      <c r="DG1447" s="28"/>
      <c r="DH1447" s="28"/>
      <c r="DM1447" s="193"/>
      <c r="DO1447" s="28"/>
      <c r="DP1447" s="28"/>
      <c r="DQ1447" s="28"/>
      <c r="DV1447" s="193"/>
      <c r="DX1447" s="28"/>
      <c r="DY1447" s="28"/>
      <c r="DZ1447" s="28"/>
      <c r="EE1447" s="193"/>
      <c r="EG1447" s="28"/>
      <c r="EH1447" s="28"/>
      <c r="EI1447" s="28"/>
      <c r="EN1447" s="193"/>
      <c r="EP1447" s="28"/>
      <c r="EQ1447" s="28"/>
      <c r="ER1447" s="28"/>
      <c r="EW1447" s="193"/>
      <c r="EY1447" s="28"/>
      <c r="EZ1447" s="28"/>
      <c r="FA1447" s="28"/>
      <c r="FF1447" s="193"/>
      <c r="FH1447" s="28"/>
      <c r="FI1447" s="28"/>
      <c r="FJ1447" s="28"/>
      <c r="FO1447" s="193"/>
      <c r="FQ1447" s="28"/>
      <c r="FR1447" s="28"/>
      <c r="FS1447" s="28"/>
      <c r="FX1447" s="193"/>
      <c r="FZ1447" s="28"/>
      <c r="GA1447" s="28"/>
      <c r="GB1447" s="28"/>
      <c r="GG1447" s="193"/>
      <c r="GI1447" s="28"/>
      <c r="GJ1447" s="28"/>
      <c r="GK1447" s="28"/>
      <c r="GP1447" s="193"/>
      <c r="GR1447" s="28"/>
      <c r="GS1447" s="28"/>
      <c r="GT1447" s="28"/>
      <c r="GY1447" s="193"/>
      <c r="HA1447" s="28"/>
      <c r="HB1447" s="28"/>
      <c r="HC1447" s="28"/>
      <c r="HH1447" s="193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">
      <c r="A1448" s="205" t="s">
        <v>2063</v>
      </c>
      <c r="B1448" s="28"/>
      <c r="C1448" s="28"/>
      <c r="D1448" s="376" t="s">
        <v>129</v>
      </c>
      <c r="E1448" s="50">
        <f>COUNTIF($A$712:$BAG$785,A1448)</f>
        <v>0</v>
      </c>
      <c r="F1448" s="279">
        <f>SUM(H1448:K1448)</f>
        <v>4</v>
      </c>
      <c r="H1448" s="402"/>
      <c r="I1448" s="402"/>
      <c r="J1448" s="50">
        <v>4</v>
      </c>
      <c r="N1448" s="28"/>
      <c r="R1448" s="193"/>
      <c r="T1448" s="28"/>
      <c r="U1448" s="28"/>
      <c r="V1448" s="28"/>
      <c r="AA1448" s="193"/>
      <c r="AC1448" s="28"/>
      <c r="AD1448" s="28"/>
      <c r="AE1448" s="28"/>
      <c r="AJ1448" s="193"/>
      <c r="AL1448" s="28"/>
      <c r="AM1448" s="28"/>
      <c r="AN1448" s="28"/>
      <c r="AS1448" s="193"/>
      <c r="AU1448" s="28"/>
      <c r="AV1448" s="28"/>
      <c r="AW1448" s="28"/>
      <c r="BB1448" s="193"/>
      <c r="BD1448" s="28"/>
      <c r="BE1448" s="28"/>
      <c r="BF1448" s="28"/>
      <c r="BK1448" s="193"/>
      <c r="BM1448" s="28"/>
      <c r="BN1448" s="28"/>
      <c r="BO1448" s="28"/>
      <c r="BT1448" s="193"/>
      <c r="BV1448" s="28"/>
      <c r="BW1448" s="28"/>
      <c r="BX1448" s="28"/>
      <c r="CC1448" s="193"/>
      <c r="CE1448" s="28"/>
      <c r="CF1448" s="28"/>
      <c r="CG1448" s="28"/>
      <c r="CL1448" s="193"/>
      <c r="CN1448" s="28"/>
      <c r="CO1448" s="28"/>
      <c r="CP1448" s="28"/>
      <c r="CU1448" s="193"/>
      <c r="CW1448" s="28"/>
      <c r="CX1448" s="28"/>
      <c r="CY1448" s="28"/>
      <c r="DD1448" s="193"/>
      <c r="DF1448" s="28"/>
      <c r="DG1448" s="28"/>
      <c r="DH1448" s="28"/>
      <c r="DM1448" s="193"/>
      <c r="DO1448" s="28"/>
      <c r="DP1448" s="28"/>
      <c r="DQ1448" s="28"/>
      <c r="DV1448" s="193"/>
      <c r="DX1448" s="28"/>
      <c r="DY1448" s="28"/>
      <c r="DZ1448" s="28"/>
      <c r="EE1448" s="193"/>
      <c r="EG1448" s="28"/>
      <c r="EH1448" s="28"/>
      <c r="EI1448" s="28"/>
      <c r="EN1448" s="193"/>
      <c r="EP1448" s="28"/>
      <c r="EQ1448" s="28"/>
      <c r="ER1448" s="28"/>
      <c r="EW1448" s="193"/>
      <c r="EY1448" s="28"/>
      <c r="EZ1448" s="28"/>
      <c r="FA1448" s="28"/>
      <c r="FF1448" s="193"/>
      <c r="FH1448" s="28"/>
      <c r="FI1448" s="28"/>
      <c r="FJ1448" s="28"/>
      <c r="FO1448" s="193"/>
      <c r="FQ1448" s="28"/>
      <c r="FR1448" s="28"/>
      <c r="FS1448" s="28"/>
      <c r="FX1448" s="193"/>
      <c r="FZ1448" s="28"/>
      <c r="GA1448" s="28"/>
      <c r="GB1448" s="28"/>
      <c r="GG1448" s="193"/>
      <c r="GI1448" s="28"/>
      <c r="GJ1448" s="28"/>
      <c r="GK1448" s="28"/>
      <c r="GP1448" s="193"/>
      <c r="GR1448" s="28"/>
      <c r="GS1448" s="28"/>
      <c r="GT1448" s="28"/>
      <c r="GY1448" s="193"/>
      <c r="HA1448" s="28"/>
      <c r="HB1448" s="28"/>
      <c r="HC1448" s="28"/>
      <c r="HH1448" s="193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11" t="s">
        <v>1227</v>
      </c>
      <c r="B1449" s="28"/>
      <c r="C1449" s="28"/>
      <c r="D1449" s="376" t="s">
        <v>129</v>
      </c>
      <c r="E1449" s="50">
        <f>COUNTIF($A$712:$BAG$785,A1449)</f>
        <v>0</v>
      </c>
      <c r="F1449" s="279">
        <f>SUM(G1449:K1449)</f>
        <v>0</v>
      </c>
      <c r="H1449" s="402"/>
      <c r="I1449" s="402"/>
      <c r="N1449" s="28"/>
      <c r="R1449" s="193"/>
      <c r="T1449" s="28"/>
      <c r="U1449" s="28"/>
      <c r="V1449" s="28"/>
      <c r="AA1449" s="193"/>
      <c r="AC1449" s="28"/>
      <c r="AD1449" s="28"/>
      <c r="AE1449" s="28"/>
      <c r="AJ1449" s="193"/>
      <c r="AL1449" s="28"/>
      <c r="AM1449" s="28"/>
      <c r="AN1449" s="28"/>
      <c r="AS1449" s="193"/>
      <c r="AU1449" s="28"/>
      <c r="AV1449" s="28"/>
      <c r="AW1449" s="28"/>
      <c r="BB1449" s="193"/>
      <c r="BD1449" s="28"/>
      <c r="BE1449" s="28"/>
      <c r="BF1449" s="28"/>
      <c r="BK1449" s="193"/>
      <c r="BM1449" s="28"/>
      <c r="BN1449" s="28"/>
      <c r="BO1449" s="28"/>
      <c r="BT1449" s="193"/>
      <c r="BV1449" s="28"/>
      <c r="BW1449" s="28"/>
      <c r="BX1449" s="28"/>
      <c r="CC1449" s="193"/>
      <c r="CE1449" s="28"/>
      <c r="CF1449" s="28"/>
      <c r="CG1449" s="28"/>
      <c r="CL1449" s="193"/>
      <c r="CN1449" s="28"/>
      <c r="CO1449" s="28"/>
      <c r="CP1449" s="28"/>
      <c r="CU1449" s="193"/>
      <c r="CW1449" s="28"/>
      <c r="CX1449" s="28"/>
      <c r="CY1449" s="28"/>
      <c r="DD1449" s="193"/>
      <c r="DF1449" s="28"/>
      <c r="DG1449" s="28"/>
      <c r="DH1449" s="28"/>
      <c r="DM1449" s="193"/>
      <c r="DO1449" s="28"/>
      <c r="DP1449" s="28"/>
      <c r="DQ1449" s="28"/>
      <c r="DV1449" s="193"/>
      <c r="DX1449" s="28"/>
      <c r="DY1449" s="28"/>
      <c r="DZ1449" s="28"/>
      <c r="EE1449" s="193"/>
      <c r="EG1449" s="28"/>
      <c r="EH1449" s="28"/>
      <c r="EI1449" s="28"/>
      <c r="EN1449" s="193"/>
      <c r="EP1449" s="28"/>
      <c r="EQ1449" s="28"/>
      <c r="ER1449" s="28"/>
      <c r="EW1449" s="193"/>
      <c r="EY1449" s="28"/>
      <c r="EZ1449" s="28"/>
      <c r="FA1449" s="28"/>
      <c r="FF1449" s="193"/>
      <c r="FH1449" s="28"/>
      <c r="FI1449" s="28"/>
      <c r="FJ1449" s="28"/>
      <c r="FO1449" s="193"/>
      <c r="FQ1449" s="28"/>
      <c r="FR1449" s="28"/>
      <c r="FS1449" s="28"/>
      <c r="FX1449" s="193"/>
      <c r="FZ1449" s="28"/>
      <c r="GA1449" s="28"/>
      <c r="GB1449" s="28"/>
      <c r="GG1449" s="193"/>
      <c r="GI1449" s="28"/>
      <c r="GJ1449" s="28"/>
      <c r="GK1449" s="28"/>
      <c r="GP1449" s="193"/>
      <c r="GR1449" s="28"/>
      <c r="GS1449" s="28"/>
      <c r="GT1449" s="28"/>
      <c r="GY1449" s="193"/>
      <c r="HA1449" s="28"/>
      <c r="HB1449" s="28"/>
      <c r="HC1449" s="28"/>
      <c r="HH1449" s="193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.75">
      <c r="A1450" s="311" t="s">
        <v>460</v>
      </c>
      <c r="B1450" s="375"/>
      <c r="C1450" s="375"/>
      <c r="D1450" s="376" t="s">
        <v>139</v>
      </c>
      <c r="E1450" s="50">
        <f>COUNTIF($A$712:$BAG$785,A1450)</f>
        <v>21</v>
      </c>
      <c r="F1450" s="279">
        <f>SUM(G1450:K1450)</f>
        <v>0</v>
      </c>
      <c r="N1450" s="28"/>
      <c r="R1450" s="193"/>
      <c r="T1450" s="28"/>
      <c r="U1450" s="28"/>
      <c r="V1450" s="28"/>
      <c r="AA1450" s="193"/>
      <c r="AC1450" s="28"/>
      <c r="AD1450" s="28"/>
      <c r="AE1450" s="28"/>
      <c r="AJ1450" s="193"/>
      <c r="AL1450" s="28"/>
      <c r="AM1450" s="28"/>
      <c r="AN1450" s="28"/>
      <c r="AS1450" s="193"/>
      <c r="AU1450" s="28"/>
      <c r="AV1450" s="28"/>
      <c r="AW1450" s="28"/>
      <c r="BB1450" s="193"/>
      <c r="BD1450" s="28"/>
      <c r="BE1450" s="28"/>
      <c r="BF1450" s="28"/>
      <c r="BK1450" s="193"/>
      <c r="BM1450" s="28"/>
      <c r="BN1450" s="28"/>
      <c r="BO1450" s="28"/>
      <c r="BT1450" s="193"/>
      <c r="BV1450" s="28"/>
      <c r="BW1450" s="28"/>
      <c r="BX1450" s="28"/>
      <c r="CC1450" s="193"/>
      <c r="CE1450" s="28"/>
      <c r="CF1450" s="28"/>
      <c r="CG1450" s="28"/>
      <c r="CL1450" s="193"/>
      <c r="CN1450" s="28"/>
      <c r="CO1450" s="28"/>
      <c r="CP1450" s="28"/>
      <c r="CU1450" s="193"/>
      <c r="CW1450" s="28"/>
      <c r="CX1450" s="28"/>
      <c r="CY1450" s="28"/>
      <c r="DD1450" s="193"/>
      <c r="DF1450" s="28"/>
      <c r="DG1450" s="28"/>
      <c r="DH1450" s="28"/>
      <c r="DM1450" s="193"/>
      <c r="DO1450" s="28"/>
      <c r="DP1450" s="28"/>
      <c r="DQ1450" s="28"/>
      <c r="DV1450" s="193"/>
      <c r="DX1450" s="28"/>
      <c r="DY1450" s="28"/>
      <c r="DZ1450" s="28"/>
      <c r="EE1450" s="193"/>
      <c r="EG1450" s="28"/>
      <c r="EH1450" s="28"/>
      <c r="EI1450" s="28"/>
      <c r="EN1450" s="193"/>
      <c r="EP1450" s="28"/>
      <c r="EQ1450" s="28"/>
      <c r="ER1450" s="28"/>
      <c r="EW1450" s="193"/>
      <c r="EY1450" s="28"/>
      <c r="EZ1450" s="28"/>
      <c r="FA1450" s="28"/>
      <c r="FF1450" s="193"/>
      <c r="FH1450" s="28"/>
      <c r="FI1450" s="28"/>
      <c r="FJ1450" s="28"/>
      <c r="FO1450" s="193"/>
      <c r="FQ1450" s="28"/>
      <c r="FR1450" s="28"/>
      <c r="FS1450" s="28"/>
      <c r="FX1450" s="193"/>
      <c r="FZ1450" s="28"/>
      <c r="GA1450" s="28"/>
      <c r="GB1450" s="28"/>
      <c r="GG1450" s="193"/>
      <c r="GI1450" s="28"/>
      <c r="GJ1450" s="28"/>
      <c r="GK1450" s="28"/>
      <c r="GP1450" s="193"/>
      <c r="GR1450" s="28"/>
      <c r="GS1450" s="28"/>
      <c r="GT1450" s="28"/>
      <c r="GY1450" s="193"/>
      <c r="HA1450" s="28"/>
      <c r="HB1450" s="28"/>
      <c r="HC1450" s="28"/>
      <c r="HH1450" s="193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11" t="s">
        <v>558</v>
      </c>
      <c r="B1451" s="378"/>
      <c r="C1451" s="378"/>
      <c r="D1451" s="376" t="s">
        <v>134</v>
      </c>
      <c r="E1451" s="50">
        <f>COUNTIF($A$712:$BAG$785,A1451)</f>
        <v>12</v>
      </c>
      <c r="F1451" s="279">
        <f>SUM(G1451:K1451)</f>
        <v>0</v>
      </c>
      <c r="N1451" s="28"/>
      <c r="R1451" s="193"/>
      <c r="T1451" s="28"/>
      <c r="U1451" s="28"/>
      <c r="V1451" s="28"/>
      <c r="AA1451" s="193"/>
      <c r="AC1451" s="28"/>
      <c r="AD1451" s="28"/>
      <c r="AE1451" s="28"/>
      <c r="AJ1451" s="193"/>
      <c r="AL1451" s="28"/>
      <c r="AM1451" s="28"/>
      <c r="AN1451" s="28"/>
      <c r="AS1451" s="193"/>
      <c r="AU1451" s="28"/>
      <c r="AV1451" s="28"/>
      <c r="AW1451" s="28"/>
      <c r="BB1451" s="193"/>
      <c r="BD1451" s="28"/>
      <c r="BE1451" s="28"/>
      <c r="BF1451" s="28"/>
      <c r="BK1451" s="193"/>
      <c r="BM1451" s="28"/>
      <c r="BN1451" s="28"/>
      <c r="BO1451" s="28"/>
      <c r="BT1451" s="193"/>
      <c r="BV1451" s="28"/>
      <c r="BW1451" s="28"/>
      <c r="BX1451" s="28"/>
      <c r="CC1451" s="193"/>
      <c r="CE1451" s="28"/>
      <c r="CF1451" s="28"/>
      <c r="CG1451" s="28"/>
      <c r="CL1451" s="193"/>
      <c r="CN1451" s="28"/>
      <c r="CO1451" s="28"/>
      <c r="CP1451" s="28"/>
      <c r="CU1451" s="193"/>
      <c r="CW1451" s="28"/>
      <c r="CX1451" s="28"/>
      <c r="CY1451" s="28"/>
      <c r="DD1451" s="193"/>
      <c r="DF1451" s="28"/>
      <c r="DG1451" s="28"/>
      <c r="DH1451" s="28"/>
      <c r="DM1451" s="193"/>
      <c r="DO1451" s="28"/>
      <c r="DP1451" s="28"/>
      <c r="DQ1451" s="28"/>
      <c r="DV1451" s="193"/>
      <c r="DX1451" s="28"/>
      <c r="DY1451" s="28"/>
      <c r="DZ1451" s="28"/>
      <c r="EE1451" s="193"/>
      <c r="EG1451" s="28"/>
      <c r="EH1451" s="28"/>
      <c r="EI1451" s="28"/>
      <c r="EN1451" s="193"/>
      <c r="EP1451" s="28"/>
      <c r="EQ1451" s="28"/>
      <c r="ER1451" s="28"/>
      <c r="EW1451" s="193"/>
      <c r="EY1451" s="28"/>
      <c r="EZ1451" s="28"/>
      <c r="FA1451" s="28"/>
      <c r="FF1451" s="193"/>
      <c r="FH1451" s="28"/>
      <c r="FI1451" s="28"/>
      <c r="FJ1451" s="28"/>
      <c r="FO1451" s="193"/>
      <c r="FQ1451" s="28"/>
      <c r="FR1451" s="28"/>
      <c r="FS1451" s="28"/>
      <c r="FX1451" s="193"/>
      <c r="FZ1451" s="28"/>
      <c r="GA1451" s="28"/>
      <c r="GB1451" s="28"/>
      <c r="GG1451" s="193"/>
      <c r="GI1451" s="28"/>
      <c r="GJ1451" s="28"/>
      <c r="GK1451" s="28"/>
      <c r="GP1451" s="193"/>
      <c r="GR1451" s="28"/>
      <c r="GS1451" s="28"/>
      <c r="GT1451" s="28"/>
      <c r="GY1451" s="193"/>
      <c r="HA1451" s="28"/>
      <c r="HB1451" s="28"/>
      <c r="HC1451" s="28"/>
      <c r="HH1451" s="193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.75">
      <c r="A1452" s="311" t="s">
        <v>488</v>
      </c>
      <c r="B1452" s="274"/>
      <c r="C1452" s="375"/>
      <c r="D1452" s="376" t="s">
        <v>135</v>
      </c>
      <c r="E1452" s="50">
        <f>COUNTIF($A$712:$BAG$785,A1452)</f>
        <v>1</v>
      </c>
      <c r="F1452" s="279">
        <f>SUM(G1452:K1452)</f>
        <v>0</v>
      </c>
      <c r="N1452" s="28"/>
      <c r="R1452" s="193"/>
      <c r="T1452" s="28"/>
      <c r="U1452" s="28"/>
      <c r="V1452" s="28"/>
      <c r="AA1452" s="193"/>
      <c r="AC1452" s="28"/>
      <c r="AD1452" s="28"/>
      <c r="AE1452" s="28"/>
      <c r="AJ1452" s="193"/>
      <c r="AL1452" s="28"/>
      <c r="AM1452" s="28"/>
      <c r="AN1452" s="28"/>
      <c r="AS1452" s="193"/>
      <c r="AU1452" s="28"/>
      <c r="AV1452" s="28"/>
      <c r="AW1452" s="28"/>
      <c r="BB1452" s="193"/>
      <c r="BD1452" s="28"/>
      <c r="BE1452" s="28"/>
      <c r="BF1452" s="28"/>
      <c r="BK1452" s="193"/>
      <c r="BM1452" s="28"/>
      <c r="BN1452" s="28"/>
      <c r="BO1452" s="28"/>
      <c r="BT1452" s="193"/>
      <c r="BV1452" s="28"/>
      <c r="BW1452" s="28"/>
      <c r="BX1452" s="28"/>
      <c r="CC1452" s="193"/>
      <c r="CE1452" s="28"/>
      <c r="CF1452" s="28"/>
      <c r="CG1452" s="28"/>
      <c r="CL1452" s="193"/>
      <c r="CN1452" s="28"/>
      <c r="CO1452" s="28"/>
      <c r="CP1452" s="28"/>
      <c r="CU1452" s="193"/>
      <c r="CW1452" s="28"/>
      <c r="CX1452" s="28"/>
      <c r="CY1452" s="28"/>
      <c r="DD1452" s="193"/>
      <c r="DF1452" s="28"/>
      <c r="DG1452" s="28"/>
      <c r="DH1452" s="28"/>
      <c r="DM1452" s="193"/>
      <c r="DO1452" s="28"/>
      <c r="DP1452" s="28"/>
      <c r="DQ1452" s="28"/>
      <c r="DV1452" s="193"/>
      <c r="DX1452" s="28"/>
      <c r="DY1452" s="28"/>
      <c r="DZ1452" s="28"/>
      <c r="EE1452" s="193"/>
      <c r="EG1452" s="28"/>
      <c r="EH1452" s="28"/>
      <c r="EI1452" s="28"/>
      <c r="EN1452" s="193"/>
      <c r="EP1452" s="28"/>
      <c r="EQ1452" s="28"/>
      <c r="ER1452" s="28"/>
      <c r="EW1452" s="193"/>
      <c r="EY1452" s="28"/>
      <c r="EZ1452" s="28"/>
      <c r="FA1452" s="28"/>
      <c r="FF1452" s="193"/>
      <c r="FH1452" s="28"/>
      <c r="FI1452" s="28"/>
      <c r="FJ1452" s="28"/>
      <c r="FO1452" s="193"/>
      <c r="FQ1452" s="28"/>
      <c r="FR1452" s="28"/>
      <c r="FS1452" s="28"/>
      <c r="FX1452" s="193"/>
      <c r="FZ1452" s="28"/>
      <c r="GA1452" s="28"/>
      <c r="GB1452" s="28"/>
      <c r="GG1452" s="193"/>
      <c r="GI1452" s="28"/>
      <c r="GJ1452" s="28"/>
      <c r="GK1452" s="28"/>
      <c r="GP1452" s="193"/>
      <c r="GR1452" s="28"/>
      <c r="GS1452" s="28"/>
      <c r="GT1452" s="28"/>
      <c r="GY1452" s="193"/>
      <c r="HA1452" s="28"/>
      <c r="HB1452" s="28"/>
      <c r="HC1452" s="28"/>
      <c r="HH1452" s="193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311" t="s">
        <v>907</v>
      </c>
      <c r="B1453" s="39"/>
      <c r="C1453" s="39"/>
      <c r="D1453" s="376" t="s">
        <v>129</v>
      </c>
      <c r="E1453" s="50">
        <f>COUNTIF($A$712:$BAG$785,A1453)</f>
        <v>0</v>
      </c>
      <c r="F1453" s="279">
        <f>SUM(G1453:K1453)</f>
        <v>0</v>
      </c>
      <c r="H1453" s="402"/>
      <c r="I1453" s="402"/>
      <c r="N1453" s="28"/>
      <c r="R1453" s="193"/>
      <c r="T1453" s="28"/>
      <c r="U1453" s="28"/>
      <c r="V1453" s="28"/>
      <c r="AA1453" s="193"/>
      <c r="AC1453" s="28"/>
      <c r="AD1453" s="28"/>
      <c r="AE1453" s="28"/>
      <c r="AJ1453" s="193"/>
      <c r="AL1453" s="28"/>
      <c r="AM1453" s="28"/>
      <c r="AN1453" s="28"/>
      <c r="AS1453" s="193"/>
      <c r="AU1453" s="28"/>
      <c r="AV1453" s="28"/>
      <c r="AW1453" s="28"/>
      <c r="BB1453" s="193"/>
      <c r="BD1453" s="28"/>
      <c r="BE1453" s="28"/>
      <c r="BF1453" s="28"/>
      <c r="BK1453" s="193"/>
      <c r="BM1453" s="28"/>
      <c r="BN1453" s="28"/>
      <c r="BO1453" s="28"/>
      <c r="BT1453" s="193"/>
      <c r="BV1453" s="28"/>
      <c r="BW1453" s="28"/>
      <c r="BX1453" s="28"/>
      <c r="CC1453" s="193"/>
      <c r="CE1453" s="28"/>
      <c r="CF1453" s="28"/>
      <c r="CG1453" s="28"/>
      <c r="CL1453" s="193"/>
      <c r="CN1453" s="28"/>
      <c r="CO1453" s="28"/>
      <c r="CP1453" s="28"/>
      <c r="CU1453" s="193"/>
      <c r="CW1453" s="28"/>
      <c r="CX1453" s="28"/>
      <c r="CY1453" s="28"/>
      <c r="DD1453" s="193"/>
      <c r="DF1453" s="28"/>
      <c r="DG1453" s="28"/>
      <c r="DH1453" s="28"/>
      <c r="DM1453" s="193"/>
      <c r="DO1453" s="28"/>
      <c r="DP1453" s="28"/>
      <c r="DQ1453" s="28"/>
      <c r="DV1453" s="193"/>
      <c r="DX1453" s="28"/>
      <c r="DY1453" s="28"/>
      <c r="DZ1453" s="28"/>
      <c r="EE1453" s="193"/>
      <c r="EG1453" s="28"/>
      <c r="EH1453" s="28"/>
      <c r="EI1453" s="28"/>
      <c r="EN1453" s="193"/>
      <c r="EP1453" s="28"/>
      <c r="EQ1453" s="28"/>
      <c r="ER1453" s="28"/>
      <c r="EW1453" s="193"/>
      <c r="EY1453" s="28"/>
      <c r="EZ1453" s="28"/>
      <c r="FA1453" s="28"/>
      <c r="FF1453" s="193"/>
      <c r="FH1453" s="28"/>
      <c r="FI1453" s="28"/>
      <c r="FJ1453" s="28"/>
      <c r="FO1453" s="193"/>
      <c r="FQ1453" s="28"/>
      <c r="FR1453" s="28"/>
      <c r="FS1453" s="28"/>
      <c r="FX1453" s="193"/>
      <c r="FZ1453" s="28"/>
      <c r="GA1453" s="28"/>
      <c r="GB1453" s="28"/>
      <c r="GG1453" s="193"/>
      <c r="GI1453" s="28"/>
      <c r="GJ1453" s="28"/>
      <c r="GK1453" s="28"/>
      <c r="GP1453" s="193"/>
      <c r="GR1453" s="28"/>
      <c r="GS1453" s="28"/>
      <c r="GT1453" s="28"/>
      <c r="GY1453" s="193"/>
      <c r="HA1453" s="28"/>
      <c r="HB1453" s="28"/>
      <c r="HC1453" s="28"/>
      <c r="HH1453" s="193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.75">
      <c r="A1454" s="311" t="s">
        <v>438</v>
      </c>
      <c r="B1454" s="375"/>
      <c r="C1454" s="375"/>
      <c r="D1454" s="376" t="s">
        <v>132</v>
      </c>
      <c r="E1454" s="50">
        <f>COUNTIF($A$712:$BAG$785,A1454)</f>
        <v>28</v>
      </c>
      <c r="F1454" s="279">
        <f>SUM(G1454:K1454)</f>
        <v>18</v>
      </c>
      <c r="H1454" s="50">
        <v>18</v>
      </c>
      <c r="N1454" s="28"/>
      <c r="R1454" s="193"/>
      <c r="T1454" s="28"/>
      <c r="U1454" s="28"/>
      <c r="V1454" s="28"/>
      <c r="AA1454" s="193"/>
      <c r="AC1454" s="28"/>
      <c r="AD1454" s="28"/>
      <c r="AE1454" s="28"/>
      <c r="AJ1454" s="193"/>
      <c r="AL1454" s="28"/>
      <c r="AM1454" s="28"/>
      <c r="AN1454" s="28"/>
      <c r="AS1454" s="193"/>
      <c r="AU1454" s="28"/>
      <c r="AV1454" s="28"/>
      <c r="AW1454" s="28"/>
      <c r="BB1454" s="193"/>
      <c r="BD1454" s="28"/>
      <c r="BE1454" s="28"/>
      <c r="BF1454" s="28"/>
      <c r="BK1454" s="193"/>
      <c r="BM1454" s="28"/>
      <c r="BN1454" s="28"/>
      <c r="BO1454" s="28"/>
      <c r="BT1454" s="193"/>
      <c r="BV1454" s="28"/>
      <c r="BW1454" s="28"/>
      <c r="BX1454" s="28"/>
      <c r="CC1454" s="193"/>
      <c r="CE1454" s="28"/>
      <c r="CF1454" s="28"/>
      <c r="CG1454" s="28"/>
      <c r="CL1454" s="193"/>
      <c r="CN1454" s="28"/>
      <c r="CO1454" s="28"/>
      <c r="CP1454" s="28"/>
      <c r="CU1454" s="193"/>
      <c r="CW1454" s="28"/>
      <c r="CX1454" s="28"/>
      <c r="CY1454" s="28"/>
      <c r="DD1454" s="193"/>
      <c r="DF1454" s="28"/>
      <c r="DG1454" s="28"/>
      <c r="DH1454" s="28"/>
      <c r="DM1454" s="193"/>
      <c r="DO1454" s="28"/>
      <c r="DP1454" s="28"/>
      <c r="DQ1454" s="28"/>
      <c r="DV1454" s="193"/>
      <c r="DX1454" s="28"/>
      <c r="DY1454" s="28"/>
      <c r="DZ1454" s="28"/>
      <c r="EE1454" s="193"/>
      <c r="EG1454" s="28"/>
      <c r="EH1454" s="28"/>
      <c r="EI1454" s="28"/>
      <c r="EN1454" s="193"/>
      <c r="EP1454" s="28"/>
      <c r="EQ1454" s="28"/>
      <c r="ER1454" s="28"/>
      <c r="EW1454" s="193"/>
      <c r="EY1454" s="28"/>
      <c r="EZ1454" s="28"/>
      <c r="FA1454" s="28"/>
      <c r="FF1454" s="193"/>
      <c r="FH1454" s="28"/>
      <c r="FI1454" s="28"/>
      <c r="FJ1454" s="28"/>
      <c r="FO1454" s="193"/>
      <c r="FQ1454" s="28"/>
      <c r="FR1454" s="28"/>
      <c r="FS1454" s="28"/>
      <c r="FX1454" s="193"/>
      <c r="FZ1454" s="28"/>
      <c r="GA1454" s="28"/>
      <c r="GB1454" s="28"/>
      <c r="GG1454" s="193"/>
      <c r="GI1454" s="28"/>
      <c r="GJ1454" s="28"/>
      <c r="GK1454" s="28"/>
      <c r="GP1454" s="193"/>
      <c r="GR1454" s="28"/>
      <c r="GS1454" s="28"/>
      <c r="GT1454" s="28"/>
      <c r="GY1454" s="193"/>
      <c r="HA1454" s="28"/>
      <c r="HB1454" s="28"/>
      <c r="HC1454" s="28"/>
      <c r="HH1454" s="193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">
      <c r="A1455" s="311" t="s">
        <v>1202</v>
      </c>
      <c r="B1455" s="28"/>
      <c r="C1455" s="28"/>
      <c r="D1455" s="376" t="s">
        <v>129</v>
      </c>
      <c r="E1455" s="50">
        <f>COUNTIF($A$712:$BAG$785,A1455)</f>
        <v>1</v>
      </c>
      <c r="F1455" s="279">
        <f>SUM(G1455:K1455)</f>
        <v>0</v>
      </c>
      <c r="H1455" s="402"/>
      <c r="I1455" s="402"/>
      <c r="J1455" s="402"/>
      <c r="K1455" s="402"/>
      <c r="N1455" s="28"/>
      <c r="R1455" s="193"/>
      <c r="T1455" s="28"/>
      <c r="U1455" s="28"/>
      <c r="V1455" s="28"/>
      <c r="AA1455" s="193"/>
      <c r="AC1455" s="28"/>
      <c r="AD1455" s="28"/>
      <c r="AE1455" s="28"/>
      <c r="AJ1455" s="193"/>
      <c r="AL1455" s="28"/>
      <c r="AM1455" s="28"/>
      <c r="AN1455" s="28"/>
      <c r="AS1455" s="193"/>
      <c r="AU1455" s="28"/>
      <c r="AV1455" s="28"/>
      <c r="AW1455" s="28"/>
      <c r="BB1455" s="193"/>
      <c r="BD1455" s="28"/>
      <c r="BE1455" s="28"/>
      <c r="BF1455" s="28"/>
      <c r="BK1455" s="193"/>
      <c r="BM1455" s="28"/>
      <c r="BN1455" s="28"/>
      <c r="BO1455" s="28"/>
      <c r="BT1455" s="193"/>
      <c r="BV1455" s="28"/>
      <c r="BW1455" s="28"/>
      <c r="BX1455" s="28"/>
      <c r="CC1455" s="193"/>
      <c r="CE1455" s="28"/>
      <c r="CF1455" s="28"/>
      <c r="CG1455" s="28"/>
      <c r="CL1455" s="193"/>
      <c r="CN1455" s="28"/>
      <c r="CO1455" s="28"/>
      <c r="CP1455" s="28"/>
      <c r="CU1455" s="193"/>
      <c r="CW1455" s="28"/>
      <c r="CX1455" s="28"/>
      <c r="CY1455" s="28"/>
      <c r="DD1455" s="193"/>
      <c r="DF1455" s="28"/>
      <c r="DG1455" s="28"/>
      <c r="DH1455" s="28"/>
      <c r="DM1455" s="193"/>
      <c r="DO1455" s="28"/>
      <c r="DP1455" s="28"/>
      <c r="DQ1455" s="28"/>
      <c r="DV1455" s="193"/>
      <c r="DX1455" s="28"/>
      <c r="DY1455" s="28"/>
      <c r="DZ1455" s="28"/>
      <c r="EE1455" s="193"/>
      <c r="EG1455" s="28"/>
      <c r="EH1455" s="28"/>
      <c r="EI1455" s="28"/>
      <c r="EN1455" s="193"/>
      <c r="EP1455" s="28"/>
      <c r="EQ1455" s="28"/>
      <c r="ER1455" s="28"/>
      <c r="EW1455" s="193"/>
      <c r="EY1455" s="28"/>
      <c r="EZ1455" s="28"/>
      <c r="FA1455" s="28"/>
      <c r="FF1455" s="193"/>
      <c r="FH1455" s="28"/>
      <c r="FI1455" s="28"/>
      <c r="FJ1455" s="28"/>
      <c r="FO1455" s="193"/>
      <c r="FQ1455" s="28"/>
      <c r="FR1455" s="28"/>
      <c r="FS1455" s="28"/>
      <c r="FX1455" s="193"/>
      <c r="FZ1455" s="28"/>
      <c r="GA1455" s="28"/>
      <c r="GB1455" s="28"/>
      <c r="GG1455" s="193"/>
      <c r="GI1455" s="28"/>
      <c r="GJ1455" s="28"/>
      <c r="GK1455" s="28"/>
      <c r="GP1455" s="193"/>
      <c r="GR1455" s="28"/>
      <c r="GS1455" s="28"/>
      <c r="GT1455" s="28"/>
      <c r="GY1455" s="193"/>
      <c r="HA1455" s="28"/>
      <c r="HB1455" s="28"/>
      <c r="HC1455" s="28"/>
      <c r="HH1455" s="193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11" t="s">
        <v>1192</v>
      </c>
      <c r="B1456" s="378"/>
      <c r="C1456" s="378"/>
      <c r="D1456" s="376" t="s">
        <v>135</v>
      </c>
      <c r="E1456" s="50">
        <f>COUNTIF($A$712:$BAG$785,A1456)</f>
        <v>3</v>
      </c>
      <c r="F1456" s="279">
        <f>SUM(G1456:K1456)</f>
        <v>0</v>
      </c>
      <c r="K1456" s="193"/>
      <c r="N1456" s="28"/>
      <c r="R1456" s="193"/>
      <c r="T1456" s="28"/>
      <c r="U1456" s="28"/>
      <c r="V1456" s="28"/>
      <c r="AA1456" s="193"/>
      <c r="AC1456" s="28"/>
      <c r="AD1456" s="28"/>
      <c r="AE1456" s="28"/>
      <c r="AJ1456" s="193"/>
      <c r="AL1456" s="28"/>
      <c r="AM1456" s="28"/>
      <c r="AN1456" s="28"/>
      <c r="AS1456" s="193"/>
      <c r="AU1456" s="28"/>
      <c r="AV1456" s="28"/>
      <c r="AW1456" s="28"/>
      <c r="BB1456" s="193"/>
      <c r="BD1456" s="28"/>
      <c r="BE1456" s="28"/>
      <c r="BF1456" s="28"/>
      <c r="BK1456" s="193"/>
      <c r="BM1456" s="28"/>
      <c r="BN1456" s="28"/>
      <c r="BO1456" s="28"/>
      <c r="BT1456" s="193"/>
      <c r="BV1456" s="28"/>
      <c r="BW1456" s="28"/>
      <c r="BX1456" s="28"/>
      <c r="CC1456" s="193"/>
      <c r="CE1456" s="28"/>
      <c r="CF1456" s="28"/>
      <c r="CG1456" s="28"/>
      <c r="CL1456" s="193"/>
      <c r="CN1456" s="28"/>
      <c r="CO1456" s="28"/>
      <c r="CP1456" s="28"/>
      <c r="CU1456" s="193"/>
      <c r="CW1456" s="28"/>
      <c r="CX1456" s="28"/>
      <c r="CY1456" s="28"/>
      <c r="DD1456" s="193"/>
      <c r="DF1456" s="28"/>
      <c r="DG1456" s="28"/>
      <c r="DH1456" s="28"/>
      <c r="DM1456" s="193"/>
      <c r="DO1456" s="28"/>
      <c r="DP1456" s="28"/>
      <c r="DQ1456" s="28"/>
      <c r="DV1456" s="193"/>
      <c r="DX1456" s="28"/>
      <c r="DY1456" s="28"/>
      <c r="DZ1456" s="28"/>
      <c r="EE1456" s="193"/>
      <c r="EG1456" s="28"/>
      <c r="EH1456" s="28"/>
      <c r="EI1456" s="28"/>
      <c r="EN1456" s="193"/>
      <c r="EP1456" s="28"/>
      <c r="EQ1456" s="28"/>
      <c r="ER1456" s="28"/>
      <c r="EW1456" s="193"/>
      <c r="EY1456" s="28"/>
      <c r="EZ1456" s="28"/>
      <c r="FA1456" s="28"/>
      <c r="FF1456" s="193"/>
      <c r="FH1456" s="28"/>
      <c r="FI1456" s="28"/>
      <c r="FJ1456" s="28"/>
      <c r="FO1456" s="193"/>
      <c r="FQ1456" s="28"/>
      <c r="FR1456" s="28"/>
      <c r="FS1456" s="28"/>
      <c r="FX1456" s="193"/>
      <c r="FZ1456" s="28"/>
      <c r="GA1456" s="28"/>
      <c r="GB1456" s="28"/>
      <c r="GG1456" s="193"/>
      <c r="GI1456" s="28"/>
      <c r="GJ1456" s="28"/>
      <c r="GK1456" s="28"/>
      <c r="GP1456" s="193"/>
      <c r="GR1456" s="28"/>
      <c r="GS1456" s="28"/>
      <c r="GT1456" s="28"/>
      <c r="GY1456" s="193"/>
      <c r="HA1456" s="28"/>
      <c r="HB1456" s="28"/>
      <c r="HC1456" s="28"/>
      <c r="HH1456" s="193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5" t="s">
        <v>3330</v>
      </c>
      <c r="B1457" s="39"/>
      <c r="C1457" s="39"/>
      <c r="D1457" s="376" t="s">
        <v>129</v>
      </c>
      <c r="E1457" s="50">
        <f>COUNTIF($A$712:$BAG$785,A1457)</f>
        <v>0</v>
      </c>
      <c r="F1457" s="279">
        <f>SUM(G1457:K1457)</f>
        <v>0</v>
      </c>
      <c r="H1457" s="402"/>
      <c r="I1457" s="402"/>
      <c r="J1457" s="402"/>
      <c r="K1457" s="402"/>
      <c r="N1457" s="28"/>
      <c r="R1457" s="193"/>
      <c r="T1457" s="28"/>
      <c r="U1457" s="28"/>
      <c r="V1457" s="28"/>
      <c r="AA1457" s="193"/>
      <c r="AC1457" s="28"/>
      <c r="AD1457" s="28"/>
      <c r="AE1457" s="28"/>
      <c r="AJ1457" s="193"/>
      <c r="AL1457" s="28"/>
      <c r="AM1457" s="28"/>
      <c r="AN1457" s="28"/>
      <c r="AS1457" s="193"/>
      <c r="AU1457" s="28"/>
      <c r="AV1457" s="28"/>
      <c r="AW1457" s="28"/>
      <c r="BB1457" s="193"/>
      <c r="BD1457" s="28"/>
      <c r="BE1457" s="28"/>
      <c r="BF1457" s="28"/>
      <c r="BK1457" s="193"/>
      <c r="BM1457" s="28"/>
      <c r="BN1457" s="28"/>
      <c r="BO1457" s="28"/>
      <c r="BT1457" s="193"/>
      <c r="BV1457" s="28"/>
      <c r="BW1457" s="28"/>
      <c r="BX1457" s="28"/>
      <c r="CC1457" s="193"/>
      <c r="CE1457" s="28"/>
      <c r="CF1457" s="28"/>
      <c r="CG1457" s="28"/>
      <c r="CL1457" s="193"/>
      <c r="CN1457" s="28"/>
      <c r="CO1457" s="28"/>
      <c r="CP1457" s="28"/>
      <c r="CU1457" s="193"/>
      <c r="CW1457" s="28"/>
      <c r="CX1457" s="28"/>
      <c r="CY1457" s="28"/>
      <c r="DD1457" s="193"/>
      <c r="DF1457" s="28"/>
      <c r="DG1457" s="28"/>
      <c r="DH1457" s="28"/>
      <c r="DM1457" s="193"/>
      <c r="DO1457" s="28"/>
      <c r="DP1457" s="28"/>
      <c r="DQ1457" s="28"/>
      <c r="DV1457" s="193"/>
      <c r="DX1457" s="28"/>
      <c r="DY1457" s="28"/>
      <c r="DZ1457" s="28"/>
      <c r="EE1457" s="193"/>
      <c r="EG1457" s="28"/>
      <c r="EH1457" s="28"/>
      <c r="EI1457" s="28"/>
      <c r="EN1457" s="193"/>
      <c r="EP1457" s="28"/>
      <c r="EQ1457" s="28"/>
      <c r="ER1457" s="28"/>
      <c r="EW1457" s="193"/>
      <c r="EY1457" s="28"/>
      <c r="EZ1457" s="28"/>
      <c r="FA1457" s="28"/>
      <c r="FF1457" s="193"/>
      <c r="FH1457" s="28"/>
      <c r="FI1457" s="28"/>
      <c r="FJ1457" s="28"/>
      <c r="FO1457" s="193"/>
      <c r="FQ1457" s="28"/>
      <c r="FR1457" s="28"/>
      <c r="FS1457" s="28"/>
      <c r="FX1457" s="193"/>
      <c r="FZ1457" s="28"/>
      <c r="GA1457" s="28"/>
      <c r="GB1457" s="28"/>
      <c r="GG1457" s="193"/>
      <c r="GI1457" s="28"/>
      <c r="GJ1457" s="28"/>
      <c r="GK1457" s="28"/>
      <c r="GP1457" s="193"/>
      <c r="GR1457" s="28"/>
      <c r="GS1457" s="28"/>
      <c r="GT1457" s="28"/>
      <c r="GY1457" s="193"/>
      <c r="HA1457" s="28"/>
      <c r="HB1457" s="28"/>
      <c r="HC1457" s="28"/>
      <c r="HH1457" s="193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.75">
      <c r="A1458" s="311" t="s">
        <v>914</v>
      </c>
      <c r="B1458" s="274"/>
      <c r="C1458" s="375"/>
      <c r="D1458" s="376" t="s">
        <v>129</v>
      </c>
      <c r="E1458" s="50">
        <f>COUNTIF($A$712:$BAG$785,A1458)</f>
        <v>1</v>
      </c>
      <c r="F1458" s="279">
        <f>SUM(G1458:K1458)</f>
        <v>0</v>
      </c>
      <c r="H1458" s="396"/>
      <c r="J1458" s="402"/>
      <c r="K1458" s="402"/>
      <c r="N1458" s="28"/>
      <c r="R1458" s="193"/>
      <c r="T1458" s="28"/>
      <c r="U1458" s="28"/>
      <c r="V1458" s="28"/>
      <c r="AA1458" s="193"/>
      <c r="AC1458" s="28"/>
      <c r="AD1458" s="28"/>
      <c r="AE1458" s="28"/>
      <c r="AJ1458" s="193"/>
      <c r="AL1458" s="28"/>
      <c r="AM1458" s="28"/>
      <c r="AN1458" s="28"/>
      <c r="AS1458" s="193"/>
      <c r="AU1458" s="28"/>
      <c r="AV1458" s="28"/>
      <c r="AW1458" s="28"/>
      <c r="BB1458" s="193"/>
      <c r="BD1458" s="28"/>
      <c r="BE1458" s="28"/>
      <c r="BF1458" s="28"/>
      <c r="BK1458" s="193"/>
      <c r="BM1458" s="28"/>
      <c r="BN1458" s="28"/>
      <c r="BO1458" s="28"/>
      <c r="BT1458" s="193"/>
      <c r="BV1458" s="28"/>
      <c r="BW1458" s="28"/>
      <c r="BX1458" s="28"/>
      <c r="CC1458" s="193"/>
      <c r="CE1458" s="28"/>
      <c r="CF1458" s="28"/>
      <c r="CG1458" s="28"/>
      <c r="CL1458" s="193"/>
      <c r="CN1458" s="28"/>
      <c r="CO1458" s="28"/>
      <c r="CP1458" s="28"/>
      <c r="CU1458" s="193"/>
      <c r="CW1458" s="28"/>
      <c r="CX1458" s="28"/>
      <c r="CY1458" s="28"/>
      <c r="DD1458" s="193"/>
      <c r="DF1458" s="28"/>
      <c r="DG1458" s="28"/>
      <c r="DH1458" s="28"/>
      <c r="DM1458" s="193"/>
      <c r="DO1458" s="28"/>
      <c r="DP1458" s="28"/>
      <c r="DQ1458" s="28"/>
      <c r="DV1458" s="193"/>
      <c r="DX1458" s="28"/>
      <c r="DY1458" s="28"/>
      <c r="DZ1458" s="28"/>
      <c r="EE1458" s="193"/>
      <c r="EG1458" s="28"/>
      <c r="EH1458" s="28"/>
      <c r="EI1458" s="28"/>
      <c r="EN1458" s="193"/>
      <c r="EP1458" s="28"/>
      <c r="EQ1458" s="28"/>
      <c r="ER1458" s="28"/>
      <c r="EW1458" s="193"/>
      <c r="EY1458" s="28"/>
      <c r="EZ1458" s="28"/>
      <c r="FA1458" s="28"/>
      <c r="FF1458" s="193"/>
      <c r="FH1458" s="28"/>
      <c r="FI1458" s="28"/>
      <c r="FJ1458" s="28"/>
      <c r="FO1458" s="193"/>
      <c r="FQ1458" s="28"/>
      <c r="FR1458" s="28"/>
      <c r="FS1458" s="28"/>
      <c r="FX1458" s="193"/>
      <c r="FZ1458" s="28"/>
      <c r="GA1458" s="28"/>
      <c r="GB1458" s="28"/>
      <c r="GG1458" s="193"/>
      <c r="GI1458" s="28"/>
      <c r="GJ1458" s="28"/>
      <c r="GK1458" s="28"/>
      <c r="GP1458" s="193"/>
      <c r="GR1458" s="28"/>
      <c r="GS1458" s="28"/>
      <c r="GT1458" s="28"/>
      <c r="GY1458" s="193"/>
      <c r="HA1458" s="28"/>
      <c r="HB1458" s="28"/>
      <c r="HC1458" s="28"/>
      <c r="HH1458" s="193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.75">
      <c r="A1459" s="205" t="s">
        <v>2948</v>
      </c>
      <c r="B1459" s="375"/>
      <c r="C1459" s="375"/>
      <c r="D1459" s="376" t="s">
        <v>129</v>
      </c>
      <c r="E1459" s="50">
        <f>COUNTIF($A$712:$BAG$785,A1459)</f>
        <v>0</v>
      </c>
      <c r="F1459" s="279">
        <f>SUM(G1459:K1459)</f>
        <v>0</v>
      </c>
      <c r="J1459" s="402"/>
      <c r="K1459" s="402"/>
      <c r="N1459" s="28"/>
      <c r="R1459" s="193"/>
      <c r="T1459" s="28"/>
      <c r="U1459" s="28"/>
      <c r="V1459" s="28"/>
      <c r="AA1459" s="193"/>
      <c r="AC1459" s="28"/>
      <c r="AD1459" s="28"/>
      <c r="AE1459" s="28"/>
      <c r="AJ1459" s="193"/>
      <c r="AL1459" s="28"/>
      <c r="AM1459" s="28"/>
      <c r="AN1459" s="28"/>
      <c r="AS1459" s="193"/>
      <c r="AU1459" s="28"/>
      <c r="AV1459" s="28"/>
      <c r="AW1459" s="28"/>
      <c r="BB1459" s="193"/>
      <c r="BD1459" s="28"/>
      <c r="BE1459" s="28"/>
      <c r="BF1459" s="28"/>
      <c r="BK1459" s="193"/>
      <c r="BM1459" s="28"/>
      <c r="BN1459" s="28"/>
      <c r="BO1459" s="28"/>
      <c r="BT1459" s="193"/>
      <c r="BV1459" s="28"/>
      <c r="BW1459" s="28"/>
      <c r="BX1459" s="28"/>
      <c r="CC1459" s="193"/>
      <c r="CE1459" s="28"/>
      <c r="CF1459" s="28"/>
      <c r="CG1459" s="28"/>
      <c r="CL1459" s="193"/>
      <c r="CN1459" s="28"/>
      <c r="CO1459" s="28"/>
      <c r="CP1459" s="28"/>
      <c r="CU1459" s="193"/>
      <c r="CW1459" s="28"/>
      <c r="CX1459" s="28"/>
      <c r="CY1459" s="28"/>
      <c r="DD1459" s="193"/>
      <c r="DF1459" s="28"/>
      <c r="DG1459" s="28"/>
      <c r="DH1459" s="28"/>
      <c r="DM1459" s="193"/>
      <c r="DO1459" s="28"/>
      <c r="DP1459" s="28"/>
      <c r="DQ1459" s="28"/>
      <c r="DV1459" s="193"/>
      <c r="DX1459" s="28"/>
      <c r="DY1459" s="28"/>
      <c r="DZ1459" s="28"/>
      <c r="EE1459" s="193"/>
      <c r="EG1459" s="28"/>
      <c r="EH1459" s="28"/>
      <c r="EI1459" s="28"/>
      <c r="EN1459" s="193"/>
      <c r="EP1459" s="28"/>
      <c r="EQ1459" s="28"/>
      <c r="ER1459" s="28"/>
      <c r="EW1459" s="193"/>
      <c r="EY1459" s="28"/>
      <c r="EZ1459" s="28"/>
      <c r="FA1459" s="28"/>
      <c r="FF1459" s="193"/>
      <c r="FH1459" s="28"/>
      <c r="FI1459" s="28"/>
      <c r="FJ1459" s="28"/>
      <c r="FO1459" s="193"/>
      <c r="FQ1459" s="28"/>
      <c r="FR1459" s="28"/>
      <c r="FS1459" s="28"/>
      <c r="FX1459" s="193"/>
      <c r="FZ1459" s="28"/>
      <c r="GA1459" s="28"/>
      <c r="GB1459" s="28"/>
      <c r="GG1459" s="193"/>
      <c r="GI1459" s="28"/>
      <c r="GJ1459" s="28"/>
      <c r="GK1459" s="28"/>
      <c r="GP1459" s="193"/>
      <c r="GR1459" s="28"/>
      <c r="GS1459" s="28"/>
      <c r="GT1459" s="28"/>
      <c r="GY1459" s="193"/>
      <c r="HA1459" s="28"/>
      <c r="HB1459" s="28"/>
      <c r="HC1459" s="28"/>
      <c r="HH1459" s="193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">
      <c r="A1460" s="205" t="s">
        <v>3323</v>
      </c>
      <c r="B1460" s="378"/>
      <c r="C1460" s="378"/>
      <c r="D1460" s="376" t="s">
        <v>129</v>
      </c>
      <c r="E1460" s="50">
        <f>COUNTIF($A$712:$BAG$785,A1460)</f>
        <v>8</v>
      </c>
      <c r="F1460" s="279">
        <f>SUM(G1460:K1460)</f>
        <v>18</v>
      </c>
      <c r="H1460" s="50">
        <v>18</v>
      </c>
      <c r="J1460" s="402"/>
      <c r="K1460" s="402"/>
      <c r="N1460" s="28"/>
      <c r="R1460" s="193"/>
      <c r="T1460" s="28"/>
      <c r="U1460" s="28"/>
      <c r="V1460" s="28"/>
      <c r="AA1460" s="193"/>
      <c r="AC1460" s="28"/>
      <c r="AD1460" s="28"/>
      <c r="AE1460" s="28"/>
      <c r="AJ1460" s="193"/>
      <c r="AL1460" s="28"/>
      <c r="AM1460" s="28"/>
      <c r="AN1460" s="28"/>
      <c r="AS1460" s="193"/>
      <c r="AU1460" s="28"/>
      <c r="AV1460" s="28"/>
      <c r="AW1460" s="28"/>
      <c r="BB1460" s="193"/>
      <c r="BD1460" s="28"/>
      <c r="BE1460" s="28"/>
      <c r="BF1460" s="28"/>
      <c r="BK1460" s="193"/>
      <c r="BM1460" s="28"/>
      <c r="BN1460" s="28"/>
      <c r="BO1460" s="28"/>
      <c r="BT1460" s="193"/>
      <c r="BV1460" s="28"/>
      <c r="BW1460" s="28"/>
      <c r="BX1460" s="28"/>
      <c r="CC1460" s="193"/>
      <c r="CE1460" s="28"/>
      <c r="CF1460" s="28"/>
      <c r="CG1460" s="28"/>
      <c r="CL1460" s="193"/>
      <c r="CN1460" s="28"/>
      <c r="CO1460" s="28"/>
      <c r="CP1460" s="28"/>
      <c r="CU1460" s="193"/>
      <c r="CW1460" s="28"/>
      <c r="CX1460" s="28"/>
      <c r="CY1460" s="28"/>
      <c r="DD1460" s="193"/>
      <c r="DF1460" s="28"/>
      <c r="DG1460" s="28"/>
      <c r="DH1460" s="28"/>
      <c r="DM1460" s="193"/>
      <c r="DO1460" s="28"/>
      <c r="DP1460" s="28"/>
      <c r="DQ1460" s="28"/>
      <c r="DV1460" s="193"/>
      <c r="DX1460" s="28"/>
      <c r="DY1460" s="28"/>
      <c r="DZ1460" s="28"/>
      <c r="EE1460" s="193"/>
      <c r="EG1460" s="28"/>
      <c r="EH1460" s="28"/>
      <c r="EI1460" s="28"/>
      <c r="EN1460" s="193"/>
      <c r="EP1460" s="28"/>
      <c r="EQ1460" s="28"/>
      <c r="ER1460" s="28"/>
      <c r="EW1460" s="193"/>
      <c r="EY1460" s="28"/>
      <c r="EZ1460" s="28"/>
      <c r="FA1460" s="28"/>
      <c r="FF1460" s="193"/>
      <c r="FH1460" s="28"/>
      <c r="FI1460" s="28"/>
      <c r="FJ1460" s="28"/>
      <c r="FO1460" s="193"/>
      <c r="FQ1460" s="28"/>
      <c r="FR1460" s="28"/>
      <c r="FS1460" s="28"/>
      <c r="FX1460" s="193"/>
      <c r="FZ1460" s="28"/>
      <c r="GA1460" s="28"/>
      <c r="GB1460" s="28"/>
      <c r="GG1460" s="193"/>
      <c r="GI1460" s="28"/>
      <c r="GJ1460" s="28"/>
      <c r="GK1460" s="28"/>
      <c r="GP1460" s="193"/>
      <c r="GR1460" s="28"/>
      <c r="GS1460" s="28"/>
      <c r="GT1460" s="28"/>
      <c r="GY1460" s="193"/>
      <c r="HA1460" s="28"/>
      <c r="HB1460" s="28"/>
      <c r="HC1460" s="28"/>
      <c r="HH1460" s="193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311" t="s">
        <v>1583</v>
      </c>
      <c r="B1461" s="378"/>
      <c r="C1461" s="378"/>
      <c r="D1461" s="376" t="s">
        <v>129</v>
      </c>
      <c r="E1461" s="50">
        <f>COUNTIF($A$712:$BAG$785,A1461)</f>
        <v>0</v>
      </c>
      <c r="F1461" s="279">
        <f>SUM(G1461:K1461)</f>
        <v>0</v>
      </c>
      <c r="J1461" s="402"/>
      <c r="K1461" s="402"/>
      <c r="N1461" s="28"/>
      <c r="R1461" s="193"/>
      <c r="T1461" s="28"/>
      <c r="U1461" s="28"/>
      <c r="V1461" s="28"/>
      <c r="AA1461" s="193"/>
      <c r="AC1461" s="28"/>
      <c r="AD1461" s="28"/>
      <c r="AE1461" s="28"/>
      <c r="AJ1461" s="193"/>
      <c r="AL1461" s="28"/>
      <c r="AM1461" s="28"/>
      <c r="AN1461" s="28"/>
      <c r="AS1461" s="193"/>
      <c r="AU1461" s="28"/>
      <c r="AV1461" s="28"/>
      <c r="AW1461" s="28"/>
      <c r="BB1461" s="193"/>
      <c r="BD1461" s="28"/>
      <c r="BE1461" s="28"/>
      <c r="BF1461" s="28"/>
      <c r="BK1461" s="193"/>
      <c r="BM1461" s="28"/>
      <c r="BN1461" s="28"/>
      <c r="BO1461" s="28"/>
      <c r="BT1461" s="193"/>
      <c r="BV1461" s="28"/>
      <c r="BW1461" s="28"/>
      <c r="BX1461" s="28"/>
      <c r="CC1461" s="193"/>
      <c r="CE1461" s="28"/>
      <c r="CF1461" s="28"/>
      <c r="CG1461" s="28"/>
      <c r="CL1461" s="193"/>
      <c r="CN1461" s="28"/>
      <c r="CO1461" s="28"/>
      <c r="CP1461" s="28"/>
      <c r="CU1461" s="193"/>
      <c r="CW1461" s="28"/>
      <c r="CX1461" s="28"/>
      <c r="CY1461" s="28"/>
      <c r="DD1461" s="193"/>
      <c r="DF1461" s="28"/>
      <c r="DG1461" s="28"/>
      <c r="DH1461" s="28"/>
      <c r="DM1461" s="193"/>
      <c r="DO1461" s="28"/>
      <c r="DP1461" s="28"/>
      <c r="DQ1461" s="28"/>
      <c r="DV1461" s="193"/>
      <c r="DX1461" s="28"/>
      <c r="DY1461" s="28"/>
      <c r="DZ1461" s="28"/>
      <c r="EE1461" s="193"/>
      <c r="EG1461" s="28"/>
      <c r="EH1461" s="28"/>
      <c r="EI1461" s="28"/>
      <c r="EN1461" s="193"/>
      <c r="EP1461" s="28"/>
      <c r="EQ1461" s="28"/>
      <c r="ER1461" s="28"/>
      <c r="EW1461" s="193"/>
      <c r="EY1461" s="28"/>
      <c r="EZ1461" s="28"/>
      <c r="FA1461" s="28"/>
      <c r="FF1461" s="193"/>
      <c r="FH1461" s="28"/>
      <c r="FI1461" s="28"/>
      <c r="FJ1461" s="28"/>
      <c r="FO1461" s="193"/>
      <c r="FQ1461" s="28"/>
      <c r="FR1461" s="28"/>
      <c r="FS1461" s="28"/>
      <c r="FX1461" s="193"/>
      <c r="FZ1461" s="28"/>
      <c r="GA1461" s="28"/>
      <c r="GB1461" s="28"/>
      <c r="GG1461" s="193"/>
      <c r="GI1461" s="28"/>
      <c r="GJ1461" s="28"/>
      <c r="GK1461" s="28"/>
      <c r="GP1461" s="193"/>
      <c r="GR1461" s="28"/>
      <c r="GS1461" s="28"/>
      <c r="GT1461" s="28"/>
      <c r="GY1461" s="193"/>
      <c r="HA1461" s="28"/>
      <c r="HB1461" s="28"/>
      <c r="HC1461" s="28"/>
      <c r="HH1461" s="193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311" t="s">
        <v>550</v>
      </c>
      <c r="B1462" s="378"/>
      <c r="C1462" s="378"/>
      <c r="D1462" s="376" t="s">
        <v>129</v>
      </c>
      <c r="E1462" s="50">
        <f>COUNTIF($A$712:$BAG$785,A1462)</f>
        <v>0</v>
      </c>
      <c r="F1462" s="279">
        <f>SUM(G1462:K1462)</f>
        <v>0</v>
      </c>
      <c r="J1462" s="402"/>
      <c r="K1462" s="39"/>
      <c r="N1462" s="28"/>
      <c r="R1462" s="193"/>
      <c r="T1462" s="28"/>
      <c r="U1462" s="28"/>
      <c r="V1462" s="28"/>
      <c r="AA1462" s="193"/>
      <c r="AC1462" s="28"/>
      <c r="AD1462" s="28"/>
      <c r="AE1462" s="28"/>
      <c r="AJ1462" s="193"/>
      <c r="AL1462" s="28"/>
      <c r="AM1462" s="28"/>
      <c r="AN1462" s="28"/>
      <c r="AS1462" s="193"/>
      <c r="AU1462" s="28"/>
      <c r="AV1462" s="28"/>
      <c r="AW1462" s="28"/>
      <c r="BB1462" s="193"/>
      <c r="BD1462" s="28"/>
      <c r="BE1462" s="28"/>
      <c r="BF1462" s="28"/>
      <c r="BK1462" s="193"/>
      <c r="BM1462" s="28"/>
      <c r="BN1462" s="28"/>
      <c r="BO1462" s="28"/>
      <c r="BT1462" s="193"/>
      <c r="BV1462" s="28"/>
      <c r="BW1462" s="28"/>
      <c r="BX1462" s="28"/>
      <c r="CC1462" s="193"/>
      <c r="CE1462" s="28"/>
      <c r="CF1462" s="28"/>
      <c r="CG1462" s="28"/>
      <c r="CL1462" s="193"/>
      <c r="CN1462" s="28"/>
      <c r="CO1462" s="28"/>
      <c r="CP1462" s="28"/>
      <c r="CU1462" s="193"/>
      <c r="CW1462" s="28"/>
      <c r="CX1462" s="28"/>
      <c r="CY1462" s="28"/>
      <c r="DD1462" s="193"/>
      <c r="DF1462" s="28"/>
      <c r="DG1462" s="28"/>
      <c r="DH1462" s="28"/>
      <c r="DM1462" s="193"/>
      <c r="DO1462" s="28"/>
      <c r="DP1462" s="28"/>
      <c r="DQ1462" s="28"/>
      <c r="DV1462" s="193"/>
      <c r="DX1462" s="28"/>
      <c r="DY1462" s="28"/>
      <c r="DZ1462" s="28"/>
      <c r="EE1462" s="193"/>
      <c r="EG1462" s="28"/>
      <c r="EH1462" s="28"/>
      <c r="EI1462" s="28"/>
      <c r="EN1462" s="193"/>
      <c r="EP1462" s="28"/>
      <c r="EQ1462" s="28"/>
      <c r="ER1462" s="28"/>
      <c r="EW1462" s="193"/>
      <c r="EY1462" s="28"/>
      <c r="EZ1462" s="28"/>
      <c r="FA1462" s="28"/>
      <c r="FF1462" s="193"/>
      <c r="FH1462" s="28"/>
      <c r="FI1462" s="28"/>
      <c r="FJ1462" s="28"/>
      <c r="FO1462" s="193"/>
      <c r="FQ1462" s="28"/>
      <c r="FR1462" s="28"/>
      <c r="FS1462" s="28"/>
      <c r="FX1462" s="193"/>
      <c r="FZ1462" s="28"/>
      <c r="GA1462" s="28"/>
      <c r="GB1462" s="28"/>
      <c r="GG1462" s="193"/>
      <c r="GI1462" s="28"/>
      <c r="GJ1462" s="28"/>
      <c r="GK1462" s="28"/>
      <c r="GP1462" s="193"/>
      <c r="GR1462" s="28"/>
      <c r="GS1462" s="28"/>
      <c r="GT1462" s="28"/>
      <c r="GY1462" s="193"/>
      <c r="HA1462" s="28"/>
      <c r="HB1462" s="28"/>
      <c r="HC1462" s="28"/>
      <c r="HH1462" s="193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">
      <c r="A1463" s="205" t="s">
        <v>3029</v>
      </c>
      <c r="B1463" s="39"/>
      <c r="C1463" s="39"/>
      <c r="D1463" s="376" t="s">
        <v>132</v>
      </c>
      <c r="E1463" s="50">
        <f>COUNTIF($A$712:$BAG$785,A1463)</f>
        <v>1</v>
      </c>
      <c r="F1463" s="279">
        <f>SUM(G1463:K1463)</f>
        <v>5</v>
      </c>
      <c r="H1463" s="402">
        <v>5</v>
      </c>
      <c r="I1463" s="402"/>
      <c r="J1463" s="402"/>
      <c r="K1463" s="39"/>
      <c r="N1463" s="28"/>
      <c r="R1463" s="193"/>
      <c r="T1463" s="28"/>
      <c r="U1463" s="28"/>
      <c r="V1463" s="28"/>
      <c r="AA1463" s="193"/>
      <c r="AC1463" s="28"/>
      <c r="AD1463" s="28"/>
      <c r="AE1463" s="28"/>
      <c r="AJ1463" s="193"/>
      <c r="AL1463" s="28"/>
      <c r="AM1463" s="28"/>
      <c r="AN1463" s="28"/>
      <c r="AS1463" s="193"/>
      <c r="AU1463" s="28"/>
      <c r="AV1463" s="28"/>
      <c r="AW1463" s="28"/>
      <c r="BB1463" s="193"/>
      <c r="BD1463" s="28"/>
      <c r="BE1463" s="28"/>
      <c r="BF1463" s="28"/>
      <c r="BK1463" s="193"/>
      <c r="BM1463" s="28"/>
      <c r="BN1463" s="28"/>
      <c r="BO1463" s="28"/>
      <c r="BT1463" s="193"/>
      <c r="BV1463" s="28"/>
      <c r="BW1463" s="28"/>
      <c r="BX1463" s="28"/>
      <c r="CC1463" s="193"/>
      <c r="CE1463" s="28"/>
      <c r="CF1463" s="28"/>
      <c r="CG1463" s="28"/>
      <c r="CL1463" s="193"/>
      <c r="CN1463" s="28"/>
      <c r="CO1463" s="28"/>
      <c r="CP1463" s="28"/>
      <c r="CU1463" s="193"/>
      <c r="CW1463" s="28"/>
      <c r="CX1463" s="28"/>
      <c r="CY1463" s="28"/>
      <c r="DD1463" s="193"/>
      <c r="DF1463" s="28"/>
      <c r="DG1463" s="28"/>
      <c r="DH1463" s="28"/>
      <c r="DM1463" s="193"/>
      <c r="DO1463" s="28"/>
      <c r="DP1463" s="28"/>
      <c r="DQ1463" s="28"/>
      <c r="DV1463" s="193"/>
      <c r="DX1463" s="28"/>
      <c r="DY1463" s="28"/>
      <c r="DZ1463" s="28"/>
      <c r="EE1463" s="193"/>
      <c r="EG1463" s="28"/>
      <c r="EH1463" s="28"/>
      <c r="EI1463" s="28"/>
      <c r="EN1463" s="193"/>
      <c r="EP1463" s="28"/>
      <c r="EQ1463" s="28"/>
      <c r="ER1463" s="28"/>
      <c r="EW1463" s="193"/>
      <c r="EY1463" s="28"/>
      <c r="EZ1463" s="28"/>
      <c r="FA1463" s="28"/>
      <c r="FF1463" s="193"/>
      <c r="FH1463" s="28"/>
      <c r="FI1463" s="28"/>
      <c r="FJ1463" s="28"/>
      <c r="FO1463" s="193"/>
      <c r="FQ1463" s="28"/>
      <c r="FR1463" s="28"/>
      <c r="FS1463" s="28"/>
      <c r="FX1463" s="193"/>
      <c r="FZ1463" s="28"/>
      <c r="GA1463" s="28"/>
      <c r="GB1463" s="28"/>
      <c r="GG1463" s="193"/>
      <c r="GI1463" s="28"/>
      <c r="GJ1463" s="28"/>
      <c r="GK1463" s="28"/>
      <c r="GP1463" s="193"/>
      <c r="GR1463" s="28"/>
      <c r="GS1463" s="28"/>
      <c r="GT1463" s="28"/>
      <c r="GY1463" s="193"/>
      <c r="HA1463" s="28"/>
      <c r="HB1463" s="28"/>
      <c r="HC1463" s="28"/>
      <c r="HH1463" s="193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11" t="s">
        <v>665</v>
      </c>
      <c r="B1464" s="28"/>
      <c r="C1464" s="378"/>
      <c r="D1464" s="376" t="s">
        <v>137</v>
      </c>
      <c r="E1464" s="50">
        <f>COUNTIF($A$712:$BAG$785,A1464)</f>
        <v>6</v>
      </c>
      <c r="F1464" s="279">
        <f>SUM(G1464:K1464)</f>
        <v>0</v>
      </c>
      <c r="J1464" s="402"/>
      <c r="K1464" s="402"/>
      <c r="N1464" s="28"/>
      <c r="R1464" s="193"/>
      <c r="T1464" s="28"/>
      <c r="U1464" s="28"/>
      <c r="V1464" s="28"/>
      <c r="AA1464" s="193"/>
      <c r="AC1464" s="28"/>
      <c r="AD1464" s="28"/>
      <c r="AE1464" s="28"/>
      <c r="AJ1464" s="193"/>
      <c r="AL1464" s="28"/>
      <c r="AM1464" s="28"/>
      <c r="AN1464" s="28"/>
      <c r="AS1464" s="193"/>
      <c r="AU1464" s="28"/>
      <c r="AV1464" s="28"/>
      <c r="AW1464" s="28"/>
      <c r="BB1464" s="193"/>
      <c r="BD1464" s="28"/>
      <c r="BE1464" s="28"/>
      <c r="BF1464" s="28"/>
      <c r="BK1464" s="193"/>
      <c r="BM1464" s="28"/>
      <c r="BN1464" s="28"/>
      <c r="BO1464" s="28"/>
      <c r="BT1464" s="193"/>
      <c r="BV1464" s="28"/>
      <c r="BW1464" s="28"/>
      <c r="BX1464" s="28"/>
      <c r="CC1464" s="193"/>
      <c r="CE1464" s="28"/>
      <c r="CF1464" s="28"/>
      <c r="CG1464" s="28"/>
      <c r="CL1464" s="193"/>
      <c r="CN1464" s="28"/>
      <c r="CO1464" s="28"/>
      <c r="CP1464" s="28"/>
      <c r="CU1464" s="193"/>
      <c r="CW1464" s="28"/>
      <c r="CX1464" s="28"/>
      <c r="CY1464" s="28"/>
      <c r="DD1464" s="193"/>
      <c r="DF1464" s="28"/>
      <c r="DG1464" s="28"/>
      <c r="DH1464" s="28"/>
      <c r="DM1464" s="193"/>
      <c r="DO1464" s="28"/>
      <c r="DP1464" s="28"/>
      <c r="DQ1464" s="28"/>
      <c r="DV1464" s="193"/>
      <c r="DX1464" s="28"/>
      <c r="DY1464" s="28"/>
      <c r="DZ1464" s="28"/>
      <c r="EE1464" s="193"/>
      <c r="EG1464" s="28"/>
      <c r="EH1464" s="28"/>
      <c r="EI1464" s="28"/>
      <c r="EN1464" s="193"/>
      <c r="EP1464" s="28"/>
      <c r="EQ1464" s="28"/>
      <c r="ER1464" s="28"/>
      <c r="EW1464" s="193"/>
      <c r="EY1464" s="28"/>
      <c r="EZ1464" s="28"/>
      <c r="FA1464" s="28"/>
      <c r="FF1464" s="193"/>
      <c r="FH1464" s="28"/>
      <c r="FI1464" s="28"/>
      <c r="FJ1464" s="28"/>
      <c r="FO1464" s="193"/>
      <c r="FQ1464" s="28"/>
      <c r="FR1464" s="28"/>
      <c r="FS1464" s="28"/>
      <c r="FX1464" s="193"/>
      <c r="FZ1464" s="28"/>
      <c r="GA1464" s="28"/>
      <c r="GB1464" s="28"/>
      <c r="GG1464" s="193"/>
      <c r="GI1464" s="28"/>
      <c r="GJ1464" s="28"/>
      <c r="GK1464" s="28"/>
      <c r="GP1464" s="193"/>
      <c r="GR1464" s="28"/>
      <c r="GS1464" s="28"/>
      <c r="GT1464" s="28"/>
      <c r="GY1464" s="193"/>
      <c r="HA1464" s="28"/>
      <c r="HB1464" s="28"/>
      <c r="HC1464" s="28"/>
      <c r="HH1464" s="193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311" t="s">
        <v>443</v>
      </c>
      <c r="B1465" s="378"/>
      <c r="C1465" s="378"/>
      <c r="D1465" s="376" t="s">
        <v>129</v>
      </c>
      <c r="E1465" s="50">
        <f>COUNTIF($A$712:$BAG$785,A1465)</f>
        <v>28</v>
      </c>
      <c r="F1465" s="279">
        <f>SUM(G1465:K1465)</f>
        <v>0</v>
      </c>
      <c r="J1465" s="402"/>
      <c r="K1465" s="402"/>
      <c r="N1465" s="28"/>
      <c r="R1465" s="193"/>
      <c r="T1465" s="28"/>
      <c r="U1465" s="28"/>
      <c r="V1465" s="28"/>
      <c r="AA1465" s="193"/>
      <c r="AC1465" s="28"/>
      <c r="AD1465" s="28"/>
      <c r="AE1465" s="28"/>
      <c r="AJ1465" s="193"/>
      <c r="AL1465" s="28"/>
      <c r="AM1465" s="28"/>
      <c r="AN1465" s="28"/>
      <c r="AS1465" s="193"/>
      <c r="AU1465" s="28"/>
      <c r="AV1465" s="28"/>
      <c r="AW1465" s="28"/>
      <c r="BB1465" s="193"/>
      <c r="BD1465" s="28"/>
      <c r="BE1465" s="28"/>
      <c r="BF1465" s="28"/>
      <c r="BK1465" s="193"/>
      <c r="BM1465" s="28"/>
      <c r="BN1465" s="28"/>
      <c r="BO1465" s="28"/>
      <c r="BT1465" s="193"/>
      <c r="BV1465" s="28"/>
      <c r="BW1465" s="28"/>
      <c r="BX1465" s="28"/>
      <c r="CC1465" s="193"/>
      <c r="CE1465" s="28"/>
      <c r="CF1465" s="28"/>
      <c r="CG1465" s="28"/>
      <c r="CL1465" s="193"/>
      <c r="CN1465" s="28"/>
      <c r="CO1465" s="28"/>
      <c r="CP1465" s="28"/>
      <c r="CU1465" s="193"/>
      <c r="CW1465" s="28"/>
      <c r="CX1465" s="28"/>
      <c r="CY1465" s="28"/>
      <c r="DD1465" s="193"/>
      <c r="DF1465" s="28"/>
      <c r="DG1465" s="28"/>
      <c r="DH1465" s="28"/>
      <c r="DM1465" s="193"/>
      <c r="DO1465" s="28"/>
      <c r="DP1465" s="28"/>
      <c r="DQ1465" s="28"/>
      <c r="DV1465" s="193"/>
      <c r="DX1465" s="28"/>
      <c r="DY1465" s="28"/>
      <c r="DZ1465" s="28"/>
      <c r="EE1465" s="193"/>
      <c r="EG1465" s="28"/>
      <c r="EH1465" s="28"/>
      <c r="EI1465" s="28"/>
      <c r="EN1465" s="193"/>
      <c r="EP1465" s="28"/>
      <c r="EQ1465" s="28"/>
      <c r="ER1465" s="28"/>
      <c r="EW1465" s="193"/>
      <c r="EY1465" s="28"/>
      <c r="EZ1465" s="28"/>
      <c r="FA1465" s="28"/>
      <c r="FF1465" s="193"/>
      <c r="FH1465" s="28"/>
      <c r="FI1465" s="28"/>
      <c r="FJ1465" s="28"/>
      <c r="FO1465" s="193"/>
      <c r="FQ1465" s="28"/>
      <c r="FR1465" s="28"/>
      <c r="FS1465" s="28"/>
      <c r="FX1465" s="193"/>
      <c r="FZ1465" s="28"/>
      <c r="GA1465" s="28"/>
      <c r="GB1465" s="28"/>
      <c r="GG1465" s="193"/>
      <c r="GI1465" s="28"/>
      <c r="GJ1465" s="28"/>
      <c r="GK1465" s="28"/>
      <c r="GP1465" s="193"/>
      <c r="GR1465" s="28"/>
      <c r="GS1465" s="28"/>
      <c r="GT1465" s="28"/>
      <c r="GY1465" s="193"/>
      <c r="HA1465" s="28"/>
      <c r="HB1465" s="28"/>
      <c r="HC1465" s="28"/>
      <c r="HH1465" s="193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.75">
      <c r="A1466" s="311" t="s">
        <v>1611</v>
      </c>
      <c r="B1466" s="274"/>
      <c r="C1466" s="375"/>
      <c r="D1466" s="376" t="s">
        <v>135</v>
      </c>
      <c r="E1466" s="50">
        <f>COUNTIF($A$712:$BAG$785,A1466)</f>
        <v>8</v>
      </c>
      <c r="F1466" s="279">
        <f>SUM(G1466:K1466)</f>
        <v>3</v>
      </c>
      <c r="J1466" s="50">
        <v>3</v>
      </c>
      <c r="K1466" s="402"/>
      <c r="N1466" s="28"/>
      <c r="R1466" s="193"/>
      <c r="T1466" s="28"/>
      <c r="U1466" s="28"/>
      <c r="V1466" s="28"/>
      <c r="AA1466" s="193"/>
      <c r="AC1466" s="28"/>
      <c r="AD1466" s="28"/>
      <c r="AE1466" s="28"/>
      <c r="AJ1466" s="193"/>
      <c r="AL1466" s="28"/>
      <c r="AM1466" s="28"/>
      <c r="AN1466" s="28"/>
      <c r="AS1466" s="193"/>
      <c r="AU1466" s="28"/>
      <c r="AV1466" s="28"/>
      <c r="AW1466" s="28"/>
      <c r="BB1466" s="193"/>
      <c r="BD1466" s="28"/>
      <c r="BE1466" s="28"/>
      <c r="BF1466" s="28"/>
      <c r="BK1466" s="193"/>
      <c r="BM1466" s="28"/>
      <c r="BN1466" s="28"/>
      <c r="BO1466" s="28"/>
      <c r="BT1466" s="193"/>
      <c r="BV1466" s="28"/>
      <c r="BW1466" s="28"/>
      <c r="BX1466" s="28"/>
      <c r="CC1466" s="193"/>
      <c r="CE1466" s="28"/>
      <c r="CF1466" s="28"/>
      <c r="CG1466" s="28"/>
      <c r="CL1466" s="193"/>
      <c r="CN1466" s="28"/>
      <c r="CO1466" s="28"/>
      <c r="CP1466" s="28"/>
      <c r="CU1466" s="193"/>
      <c r="CW1466" s="28"/>
      <c r="CX1466" s="28"/>
      <c r="CY1466" s="28"/>
      <c r="DD1466" s="193"/>
      <c r="DF1466" s="28"/>
      <c r="DG1466" s="28"/>
      <c r="DH1466" s="28"/>
      <c r="DM1466" s="193"/>
      <c r="DO1466" s="28"/>
      <c r="DP1466" s="28"/>
      <c r="DQ1466" s="28"/>
      <c r="DV1466" s="193"/>
      <c r="DX1466" s="28"/>
      <c r="DY1466" s="28"/>
      <c r="DZ1466" s="28"/>
      <c r="EE1466" s="193"/>
      <c r="EG1466" s="28"/>
      <c r="EH1466" s="28"/>
      <c r="EI1466" s="28"/>
      <c r="EN1466" s="193"/>
      <c r="EP1466" s="28"/>
      <c r="EQ1466" s="28"/>
      <c r="ER1466" s="28"/>
      <c r="EW1466" s="193"/>
      <c r="EY1466" s="28"/>
      <c r="EZ1466" s="28"/>
      <c r="FA1466" s="28"/>
      <c r="FF1466" s="193"/>
      <c r="FH1466" s="28"/>
      <c r="FI1466" s="28"/>
      <c r="FJ1466" s="28"/>
      <c r="FO1466" s="193"/>
      <c r="FQ1466" s="28"/>
      <c r="FR1466" s="28"/>
      <c r="FS1466" s="28"/>
      <c r="FX1466" s="193"/>
      <c r="FZ1466" s="28"/>
      <c r="GA1466" s="28"/>
      <c r="GB1466" s="28"/>
      <c r="GG1466" s="193"/>
      <c r="GI1466" s="28"/>
      <c r="GJ1466" s="28"/>
      <c r="GK1466" s="28"/>
      <c r="GP1466" s="193"/>
      <c r="GR1466" s="28"/>
      <c r="GS1466" s="28"/>
      <c r="GT1466" s="28"/>
      <c r="GY1466" s="193"/>
      <c r="HA1466" s="28"/>
      <c r="HB1466" s="28"/>
      <c r="HC1466" s="28"/>
      <c r="HH1466" s="193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5" t="s">
        <v>3133</v>
      </c>
      <c r="B1467" s="28"/>
      <c r="C1467" s="271"/>
      <c r="D1467" s="376" t="s">
        <v>129</v>
      </c>
      <c r="E1467" s="50">
        <f>COUNTIF($A$712:$BAG$785,A1467)</f>
        <v>0</v>
      </c>
      <c r="F1467" s="279">
        <f>SUM(G1467:K1467)</f>
        <v>0</v>
      </c>
      <c r="J1467" s="402"/>
      <c r="K1467" s="39"/>
      <c r="N1467" s="28"/>
      <c r="R1467" s="193"/>
      <c r="T1467" s="28"/>
      <c r="U1467" s="28"/>
      <c r="V1467" s="28"/>
      <c r="AA1467" s="193"/>
      <c r="AC1467" s="28"/>
      <c r="AD1467" s="28"/>
      <c r="AE1467" s="28"/>
      <c r="AJ1467" s="193"/>
      <c r="AL1467" s="28"/>
      <c r="AM1467" s="28"/>
      <c r="AN1467" s="28"/>
      <c r="AS1467" s="193"/>
      <c r="AU1467" s="28"/>
      <c r="AV1467" s="28"/>
      <c r="AW1467" s="28"/>
      <c r="BB1467" s="193"/>
      <c r="BD1467" s="28"/>
      <c r="BE1467" s="28"/>
      <c r="BF1467" s="28"/>
      <c r="BK1467" s="193"/>
      <c r="BM1467" s="28"/>
      <c r="BN1467" s="28"/>
      <c r="BO1467" s="28"/>
      <c r="BT1467" s="193"/>
      <c r="BV1467" s="28"/>
      <c r="BW1467" s="28"/>
      <c r="BX1467" s="28"/>
      <c r="CC1467" s="193"/>
      <c r="CE1467" s="28"/>
      <c r="CF1467" s="28"/>
      <c r="CG1467" s="28"/>
      <c r="CL1467" s="193"/>
      <c r="CN1467" s="28"/>
      <c r="CO1467" s="28"/>
      <c r="CP1467" s="28"/>
      <c r="CU1467" s="193"/>
      <c r="CW1467" s="28"/>
      <c r="CX1467" s="28"/>
      <c r="CY1467" s="28"/>
      <c r="DD1467" s="193"/>
      <c r="DF1467" s="28"/>
      <c r="DG1467" s="28"/>
      <c r="DH1467" s="28"/>
      <c r="DM1467" s="193"/>
      <c r="DO1467" s="28"/>
      <c r="DP1467" s="28"/>
      <c r="DQ1467" s="28"/>
      <c r="DV1467" s="193"/>
      <c r="DX1467" s="28"/>
      <c r="DY1467" s="28"/>
      <c r="DZ1467" s="28"/>
      <c r="EE1467" s="193"/>
      <c r="EG1467" s="28"/>
      <c r="EH1467" s="28"/>
      <c r="EI1467" s="28"/>
      <c r="EN1467" s="193"/>
      <c r="EP1467" s="28"/>
      <c r="EQ1467" s="28"/>
      <c r="ER1467" s="28"/>
      <c r="EW1467" s="193"/>
      <c r="EY1467" s="28"/>
      <c r="EZ1467" s="28"/>
      <c r="FA1467" s="28"/>
      <c r="FF1467" s="193"/>
      <c r="FH1467" s="28"/>
      <c r="FI1467" s="28"/>
      <c r="FJ1467" s="28"/>
      <c r="FO1467" s="193"/>
      <c r="FQ1467" s="28"/>
      <c r="FR1467" s="28"/>
      <c r="FS1467" s="28"/>
      <c r="FX1467" s="193"/>
      <c r="FZ1467" s="28"/>
      <c r="GA1467" s="28"/>
      <c r="GB1467" s="28"/>
      <c r="GG1467" s="193"/>
      <c r="GI1467" s="28"/>
      <c r="GJ1467" s="28"/>
      <c r="GK1467" s="28"/>
      <c r="GP1467" s="193"/>
      <c r="GR1467" s="28"/>
      <c r="GS1467" s="28"/>
      <c r="GT1467" s="28"/>
      <c r="GY1467" s="193"/>
      <c r="HA1467" s="28"/>
      <c r="HB1467" s="28"/>
      <c r="HC1467" s="28"/>
      <c r="HH1467" s="193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11" t="s">
        <v>1722</v>
      </c>
      <c r="B1468" s="28"/>
      <c r="C1468" s="271"/>
      <c r="D1468" s="376" t="s">
        <v>129</v>
      </c>
      <c r="E1468" s="50">
        <f>COUNTIF($A$712:$BAG$785,A1468)</f>
        <v>0</v>
      </c>
      <c r="F1468" s="279">
        <f>SUM(G1468:K1468)</f>
        <v>0</v>
      </c>
      <c r="J1468" s="402"/>
      <c r="K1468" s="402"/>
      <c r="N1468" s="28"/>
      <c r="R1468" s="193"/>
      <c r="T1468" s="28"/>
      <c r="U1468" s="28"/>
      <c r="V1468" s="28"/>
      <c r="AA1468" s="193"/>
      <c r="AC1468" s="28"/>
      <c r="AD1468" s="28"/>
      <c r="AE1468" s="28"/>
      <c r="AJ1468" s="193"/>
      <c r="AL1468" s="28"/>
      <c r="AM1468" s="28"/>
      <c r="AN1468" s="28"/>
      <c r="AS1468" s="193"/>
      <c r="AU1468" s="28"/>
      <c r="AV1468" s="28"/>
      <c r="AW1468" s="28"/>
      <c r="BB1468" s="193"/>
      <c r="BD1468" s="28"/>
      <c r="BE1468" s="28"/>
      <c r="BF1468" s="28"/>
      <c r="BK1468" s="193"/>
      <c r="BM1468" s="28"/>
      <c r="BN1468" s="28"/>
      <c r="BO1468" s="28"/>
      <c r="BT1468" s="193"/>
      <c r="BV1468" s="28"/>
      <c r="BW1468" s="28"/>
      <c r="BX1468" s="28"/>
      <c r="CC1468" s="193"/>
      <c r="CE1468" s="28"/>
      <c r="CF1468" s="28"/>
      <c r="CG1468" s="28"/>
      <c r="CL1468" s="193"/>
      <c r="CN1468" s="28"/>
      <c r="CO1468" s="28"/>
      <c r="CP1468" s="28"/>
      <c r="CU1468" s="193"/>
      <c r="CW1468" s="28"/>
      <c r="CX1468" s="28"/>
      <c r="CY1468" s="28"/>
      <c r="DD1468" s="193"/>
      <c r="DF1468" s="28"/>
      <c r="DG1468" s="28"/>
      <c r="DH1468" s="28"/>
      <c r="DM1468" s="193"/>
      <c r="DO1468" s="28"/>
      <c r="DP1468" s="28"/>
      <c r="DQ1468" s="28"/>
      <c r="DV1468" s="193"/>
      <c r="DX1468" s="28"/>
      <c r="DY1468" s="28"/>
      <c r="DZ1468" s="28"/>
      <c r="EE1468" s="193"/>
      <c r="EG1468" s="28"/>
      <c r="EH1468" s="28"/>
      <c r="EI1468" s="28"/>
      <c r="EN1468" s="193"/>
      <c r="EP1468" s="28"/>
      <c r="EQ1468" s="28"/>
      <c r="ER1468" s="28"/>
      <c r="EW1468" s="193"/>
      <c r="EY1468" s="28"/>
      <c r="EZ1468" s="28"/>
      <c r="FA1468" s="28"/>
      <c r="FF1468" s="193"/>
      <c r="FH1468" s="28"/>
      <c r="FI1468" s="28"/>
      <c r="FJ1468" s="28"/>
      <c r="FO1468" s="193"/>
      <c r="FQ1468" s="28"/>
      <c r="FR1468" s="28"/>
      <c r="FS1468" s="28"/>
      <c r="FX1468" s="193"/>
      <c r="FZ1468" s="28"/>
      <c r="GA1468" s="28"/>
      <c r="GB1468" s="28"/>
      <c r="GG1468" s="193"/>
      <c r="GI1468" s="28"/>
      <c r="GJ1468" s="28"/>
      <c r="GK1468" s="28"/>
      <c r="GP1468" s="193"/>
      <c r="GR1468" s="28"/>
      <c r="GS1468" s="28"/>
      <c r="GT1468" s="28"/>
      <c r="GY1468" s="193"/>
      <c r="HA1468" s="28"/>
      <c r="HB1468" s="28"/>
      <c r="HC1468" s="28"/>
      <c r="HH1468" s="193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">
      <c r="A1469" s="311" t="s">
        <v>802</v>
      </c>
      <c r="B1469" s="28"/>
      <c r="C1469" s="271"/>
      <c r="D1469" s="376" t="s">
        <v>129</v>
      </c>
      <c r="E1469" s="50">
        <f>COUNTIF($A$712:$BAG$785,A1469)</f>
        <v>0</v>
      </c>
      <c r="F1469" s="279">
        <f>SUM(G1469:K1469)</f>
        <v>0</v>
      </c>
      <c r="J1469" s="402"/>
      <c r="K1469" s="402"/>
      <c r="N1469" s="28"/>
      <c r="R1469" s="193"/>
      <c r="T1469" s="28"/>
      <c r="U1469" s="28"/>
      <c r="V1469" s="28"/>
      <c r="AA1469" s="193"/>
      <c r="AC1469" s="28"/>
      <c r="AD1469" s="28"/>
      <c r="AE1469" s="28"/>
      <c r="AJ1469" s="193"/>
      <c r="AL1469" s="28"/>
      <c r="AM1469" s="28"/>
      <c r="AN1469" s="28"/>
      <c r="AS1469" s="193"/>
      <c r="AU1469" s="28"/>
      <c r="AV1469" s="28"/>
      <c r="AW1469" s="28"/>
      <c r="BB1469" s="193"/>
      <c r="BD1469" s="28"/>
      <c r="BE1469" s="28"/>
      <c r="BF1469" s="28"/>
      <c r="BK1469" s="193"/>
      <c r="BM1469" s="28"/>
      <c r="BN1469" s="28"/>
      <c r="BO1469" s="28"/>
      <c r="BT1469" s="193"/>
      <c r="BV1469" s="28"/>
      <c r="BW1469" s="28"/>
      <c r="BX1469" s="28"/>
      <c r="CC1469" s="193"/>
      <c r="CE1469" s="28"/>
      <c r="CF1469" s="28"/>
      <c r="CG1469" s="28"/>
      <c r="CL1469" s="193"/>
      <c r="CN1469" s="28"/>
      <c r="CO1469" s="28"/>
      <c r="CP1469" s="28"/>
      <c r="CU1469" s="193"/>
      <c r="CW1469" s="28"/>
      <c r="CX1469" s="28"/>
      <c r="CY1469" s="28"/>
      <c r="DD1469" s="193"/>
      <c r="DF1469" s="28"/>
      <c r="DG1469" s="28"/>
      <c r="DH1469" s="28"/>
      <c r="DM1469" s="193"/>
      <c r="DO1469" s="28"/>
      <c r="DP1469" s="28"/>
      <c r="DQ1469" s="28"/>
      <c r="DV1469" s="193"/>
      <c r="DX1469" s="28"/>
      <c r="DY1469" s="28"/>
      <c r="DZ1469" s="28"/>
      <c r="EE1469" s="193"/>
      <c r="EG1469" s="28"/>
      <c r="EH1469" s="28"/>
      <c r="EI1469" s="28"/>
      <c r="EN1469" s="193"/>
      <c r="EP1469" s="28"/>
      <c r="EQ1469" s="28"/>
      <c r="ER1469" s="28"/>
      <c r="EW1469" s="193"/>
      <c r="EY1469" s="28"/>
      <c r="EZ1469" s="28"/>
      <c r="FA1469" s="28"/>
      <c r="FF1469" s="193"/>
      <c r="FH1469" s="28"/>
      <c r="FI1469" s="28"/>
      <c r="FJ1469" s="28"/>
      <c r="FO1469" s="193"/>
      <c r="FQ1469" s="28"/>
      <c r="FR1469" s="28"/>
      <c r="FS1469" s="28"/>
      <c r="FX1469" s="193"/>
      <c r="FZ1469" s="28"/>
      <c r="GA1469" s="28"/>
      <c r="GB1469" s="28"/>
      <c r="GG1469" s="193"/>
      <c r="GI1469" s="28"/>
      <c r="GJ1469" s="28"/>
      <c r="GK1469" s="28"/>
      <c r="GP1469" s="193"/>
      <c r="GR1469" s="28"/>
      <c r="GS1469" s="28"/>
      <c r="GT1469" s="28"/>
      <c r="GY1469" s="193"/>
      <c r="HA1469" s="28"/>
      <c r="HB1469" s="28"/>
      <c r="HC1469" s="28"/>
      <c r="HH1469" s="193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5" t="s">
        <v>2399</v>
      </c>
      <c r="B1470" s="378"/>
      <c r="C1470" s="378"/>
      <c r="D1470" s="376" t="s">
        <v>132</v>
      </c>
      <c r="E1470" s="50">
        <f>COUNTIF($A$712:$BAG$785,A1470)</f>
        <v>6</v>
      </c>
      <c r="F1470" s="279">
        <f>SUM(G1470:K1470)</f>
        <v>0</v>
      </c>
      <c r="H1470" s="396"/>
      <c r="K1470" s="193"/>
      <c r="N1470" s="28"/>
      <c r="R1470" s="193"/>
      <c r="T1470" s="28"/>
      <c r="U1470" s="28"/>
      <c r="V1470" s="28"/>
      <c r="AA1470" s="193"/>
      <c r="AC1470" s="28"/>
      <c r="AD1470" s="28"/>
      <c r="AE1470" s="28"/>
      <c r="AJ1470" s="193"/>
      <c r="AL1470" s="28"/>
      <c r="AM1470" s="28"/>
      <c r="AN1470" s="28"/>
      <c r="AS1470" s="193"/>
      <c r="AU1470" s="28"/>
      <c r="AV1470" s="28"/>
      <c r="AW1470" s="28"/>
      <c r="BB1470" s="193"/>
      <c r="BD1470" s="28"/>
      <c r="BE1470" s="28"/>
      <c r="BF1470" s="28"/>
      <c r="BK1470" s="193"/>
      <c r="BM1470" s="28"/>
      <c r="BN1470" s="28"/>
      <c r="BO1470" s="28"/>
      <c r="BT1470" s="193"/>
      <c r="BV1470" s="28"/>
      <c r="BW1470" s="28"/>
      <c r="BX1470" s="28"/>
      <c r="CC1470" s="193"/>
      <c r="CE1470" s="28"/>
      <c r="CF1470" s="28"/>
      <c r="CG1470" s="28"/>
      <c r="CL1470" s="193"/>
      <c r="CN1470" s="28"/>
      <c r="CO1470" s="28"/>
      <c r="CP1470" s="28"/>
      <c r="CU1470" s="193"/>
      <c r="CW1470" s="28"/>
      <c r="CX1470" s="28"/>
      <c r="CY1470" s="28"/>
      <c r="DD1470" s="193"/>
      <c r="DF1470" s="28"/>
      <c r="DG1470" s="28"/>
      <c r="DH1470" s="28"/>
      <c r="DM1470" s="193"/>
      <c r="DO1470" s="28"/>
      <c r="DP1470" s="28"/>
      <c r="DQ1470" s="28"/>
      <c r="DV1470" s="193"/>
      <c r="DX1470" s="28"/>
      <c r="DY1470" s="28"/>
      <c r="DZ1470" s="28"/>
      <c r="EE1470" s="193"/>
      <c r="EG1470" s="28"/>
      <c r="EH1470" s="28"/>
      <c r="EI1470" s="28"/>
      <c r="EN1470" s="193"/>
      <c r="EP1470" s="28"/>
      <c r="EQ1470" s="28"/>
      <c r="ER1470" s="28"/>
      <c r="EW1470" s="193"/>
      <c r="EY1470" s="28"/>
      <c r="EZ1470" s="28"/>
      <c r="FA1470" s="28"/>
      <c r="FF1470" s="193"/>
      <c r="FH1470" s="28"/>
      <c r="FI1470" s="28"/>
      <c r="FJ1470" s="28"/>
      <c r="FO1470" s="193"/>
      <c r="FQ1470" s="28"/>
      <c r="FR1470" s="28"/>
      <c r="FS1470" s="28"/>
      <c r="FX1470" s="193"/>
      <c r="FZ1470" s="28"/>
      <c r="GA1470" s="28"/>
      <c r="GB1470" s="28"/>
      <c r="GG1470" s="193"/>
      <c r="GI1470" s="28"/>
      <c r="GJ1470" s="28"/>
      <c r="GK1470" s="28"/>
      <c r="GP1470" s="193"/>
      <c r="GR1470" s="28"/>
      <c r="GS1470" s="28"/>
      <c r="GT1470" s="28"/>
      <c r="GY1470" s="193"/>
      <c r="HA1470" s="28"/>
      <c r="HB1470" s="28"/>
      <c r="HC1470" s="28"/>
      <c r="HH1470" s="193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11" t="s">
        <v>594</v>
      </c>
      <c r="B1471" s="28"/>
      <c r="C1471" s="271"/>
      <c r="D1471" s="1" t="s">
        <v>131</v>
      </c>
      <c r="E1471" s="50">
        <f>COUNTIF($A$712:$BAG$785,A1471)</f>
        <v>4</v>
      </c>
      <c r="F1471" s="279">
        <f>SUM(G1471:K1471)</f>
        <v>0</v>
      </c>
      <c r="N1471" s="28"/>
      <c r="R1471" s="193"/>
      <c r="T1471" s="28"/>
      <c r="U1471" s="28"/>
      <c r="V1471" s="28"/>
      <c r="AA1471" s="193"/>
      <c r="AC1471" s="28"/>
      <c r="AD1471" s="28"/>
      <c r="AE1471" s="28"/>
      <c r="AJ1471" s="193"/>
      <c r="AL1471" s="28"/>
      <c r="AM1471" s="28"/>
      <c r="AN1471" s="28"/>
      <c r="AS1471" s="193"/>
      <c r="AU1471" s="28"/>
      <c r="AV1471" s="28"/>
      <c r="AW1471" s="28"/>
      <c r="BB1471" s="193"/>
      <c r="BD1471" s="28"/>
      <c r="BE1471" s="28"/>
      <c r="BF1471" s="28"/>
      <c r="BK1471" s="193"/>
      <c r="BM1471" s="28"/>
      <c r="BN1471" s="28"/>
      <c r="BO1471" s="28"/>
      <c r="BT1471" s="193"/>
      <c r="BV1471" s="28"/>
      <c r="BW1471" s="28"/>
      <c r="BX1471" s="28"/>
      <c r="CC1471" s="193"/>
      <c r="CE1471" s="28"/>
      <c r="CF1471" s="28"/>
      <c r="CG1471" s="28"/>
      <c r="CL1471" s="193"/>
      <c r="CN1471" s="28"/>
      <c r="CO1471" s="28"/>
      <c r="CP1471" s="28"/>
      <c r="CU1471" s="193"/>
      <c r="CW1471" s="28"/>
      <c r="CX1471" s="28"/>
      <c r="CY1471" s="28"/>
      <c r="DD1471" s="193"/>
      <c r="DF1471" s="28"/>
      <c r="DG1471" s="28"/>
      <c r="DH1471" s="28"/>
      <c r="DM1471" s="193"/>
      <c r="DO1471" s="28"/>
      <c r="DP1471" s="28"/>
      <c r="DQ1471" s="28"/>
      <c r="DV1471" s="193"/>
      <c r="DX1471" s="28"/>
      <c r="DY1471" s="28"/>
      <c r="DZ1471" s="28"/>
      <c r="EE1471" s="193"/>
      <c r="EG1471" s="28"/>
      <c r="EH1471" s="28"/>
      <c r="EI1471" s="28"/>
      <c r="EN1471" s="193"/>
      <c r="EP1471" s="28"/>
      <c r="EQ1471" s="28"/>
      <c r="ER1471" s="28"/>
      <c r="EW1471" s="193"/>
      <c r="EY1471" s="28"/>
      <c r="EZ1471" s="28"/>
      <c r="FA1471" s="28"/>
      <c r="FF1471" s="193"/>
      <c r="FH1471" s="28"/>
      <c r="FI1471" s="28"/>
      <c r="FJ1471" s="28"/>
      <c r="FO1471" s="193"/>
      <c r="FQ1471" s="28"/>
      <c r="FR1471" s="28"/>
      <c r="FS1471" s="28"/>
      <c r="FX1471" s="193"/>
      <c r="FZ1471" s="28"/>
      <c r="GA1471" s="28"/>
      <c r="GB1471" s="28"/>
      <c r="GG1471" s="193"/>
      <c r="GI1471" s="28"/>
      <c r="GJ1471" s="28"/>
      <c r="GK1471" s="28"/>
      <c r="GP1471" s="193"/>
      <c r="GR1471" s="28"/>
      <c r="GS1471" s="28"/>
      <c r="GT1471" s="28"/>
      <c r="GY1471" s="193"/>
      <c r="HA1471" s="28"/>
      <c r="HB1471" s="28"/>
      <c r="HC1471" s="28"/>
      <c r="HH1471" s="193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5" t="s">
        <v>3160</v>
      </c>
      <c r="B1472" s="28"/>
      <c r="C1472" s="271"/>
      <c r="D1472" s="376" t="s">
        <v>129</v>
      </c>
      <c r="E1472" s="50">
        <f>COUNTIF($A$712:$BAG$785,A1472)</f>
        <v>0</v>
      </c>
      <c r="F1472" s="279">
        <f>SUM(G1472:K1472)</f>
        <v>0</v>
      </c>
      <c r="N1472" s="28"/>
      <c r="R1472" s="193"/>
      <c r="T1472" s="28"/>
      <c r="U1472" s="28"/>
      <c r="V1472" s="28"/>
      <c r="AA1472" s="193"/>
      <c r="AC1472" s="28"/>
      <c r="AD1472" s="28"/>
      <c r="AE1472" s="28"/>
      <c r="AJ1472" s="193"/>
      <c r="AL1472" s="28"/>
      <c r="AM1472" s="28"/>
      <c r="AN1472" s="28"/>
      <c r="AS1472" s="193"/>
      <c r="AU1472" s="28"/>
      <c r="AV1472" s="28"/>
      <c r="AW1472" s="28"/>
      <c r="BB1472" s="193"/>
      <c r="BD1472" s="28"/>
      <c r="BE1472" s="28"/>
      <c r="BF1472" s="28"/>
      <c r="BK1472" s="193"/>
      <c r="BM1472" s="28"/>
      <c r="BN1472" s="28"/>
      <c r="BO1472" s="28"/>
      <c r="BT1472" s="193"/>
      <c r="BV1472" s="28"/>
      <c r="BW1472" s="28"/>
      <c r="BX1472" s="28"/>
      <c r="CC1472" s="193"/>
      <c r="CE1472" s="28"/>
      <c r="CF1472" s="28"/>
      <c r="CG1472" s="28"/>
      <c r="CL1472" s="193"/>
      <c r="CN1472" s="28"/>
      <c r="CO1472" s="28"/>
      <c r="CP1472" s="28"/>
      <c r="CU1472" s="193"/>
      <c r="CW1472" s="28"/>
      <c r="CX1472" s="28"/>
      <c r="CY1472" s="28"/>
      <c r="DD1472" s="193"/>
      <c r="DF1472" s="28"/>
      <c r="DG1472" s="28"/>
      <c r="DH1472" s="28"/>
      <c r="DM1472" s="193"/>
      <c r="DO1472" s="28"/>
      <c r="DP1472" s="28"/>
      <c r="DQ1472" s="28"/>
      <c r="DV1472" s="193"/>
      <c r="DX1472" s="28"/>
      <c r="DY1472" s="28"/>
      <c r="DZ1472" s="28"/>
      <c r="EE1472" s="193"/>
      <c r="EG1472" s="28"/>
      <c r="EH1472" s="28"/>
      <c r="EI1472" s="28"/>
      <c r="EN1472" s="193"/>
      <c r="EP1472" s="28"/>
      <c r="EQ1472" s="28"/>
      <c r="ER1472" s="28"/>
      <c r="EW1472" s="193"/>
      <c r="EY1472" s="28"/>
      <c r="EZ1472" s="28"/>
      <c r="FA1472" s="28"/>
      <c r="FF1472" s="193"/>
      <c r="FH1472" s="28"/>
      <c r="FI1472" s="28"/>
      <c r="FJ1472" s="28"/>
      <c r="FO1472" s="193"/>
      <c r="FQ1472" s="28"/>
      <c r="FR1472" s="28"/>
      <c r="FS1472" s="28"/>
      <c r="FX1472" s="193"/>
      <c r="FZ1472" s="28"/>
      <c r="GA1472" s="28"/>
      <c r="GB1472" s="28"/>
      <c r="GG1472" s="193"/>
      <c r="GI1472" s="28"/>
      <c r="GJ1472" s="28"/>
      <c r="GK1472" s="28"/>
      <c r="GP1472" s="193"/>
      <c r="GR1472" s="28"/>
      <c r="GS1472" s="28"/>
      <c r="GT1472" s="28"/>
      <c r="GY1472" s="193"/>
      <c r="HA1472" s="28"/>
      <c r="HB1472" s="28"/>
      <c r="HC1472" s="28"/>
      <c r="HH1472" s="193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11" t="s">
        <v>780</v>
      </c>
      <c r="B1473" s="378"/>
      <c r="C1473" s="378"/>
      <c r="D1473" s="376" t="s">
        <v>137</v>
      </c>
      <c r="E1473" s="50">
        <f>COUNTIF($A$712:$BAG$785,A1473)</f>
        <v>8</v>
      </c>
      <c r="F1473" s="279">
        <f>SUM(G1473:K1473)</f>
        <v>0</v>
      </c>
      <c r="N1473" s="28"/>
      <c r="R1473" s="193"/>
      <c r="T1473" s="28"/>
      <c r="U1473" s="28"/>
      <c r="V1473" s="28"/>
      <c r="AA1473" s="193"/>
      <c r="AC1473" s="28"/>
      <c r="AD1473" s="28"/>
      <c r="AE1473" s="28"/>
      <c r="AJ1473" s="193"/>
      <c r="AL1473" s="28"/>
      <c r="AM1473" s="28"/>
      <c r="AN1473" s="28"/>
      <c r="AS1473" s="193"/>
      <c r="AU1473" s="28"/>
      <c r="AV1473" s="28"/>
      <c r="AW1473" s="28"/>
      <c r="BB1473" s="193"/>
      <c r="BD1473" s="28"/>
      <c r="BE1473" s="28"/>
      <c r="BF1473" s="28"/>
      <c r="BK1473" s="193"/>
      <c r="BM1473" s="28"/>
      <c r="BN1473" s="28"/>
      <c r="BO1473" s="28"/>
      <c r="BT1473" s="193"/>
      <c r="BV1473" s="28"/>
      <c r="BW1473" s="28"/>
      <c r="BX1473" s="28"/>
      <c r="CC1473" s="193"/>
      <c r="CE1473" s="28"/>
      <c r="CF1473" s="28"/>
      <c r="CG1473" s="28"/>
      <c r="CL1473" s="193"/>
      <c r="CN1473" s="28"/>
      <c r="CO1473" s="28"/>
      <c r="CP1473" s="28"/>
      <c r="CU1473" s="193"/>
      <c r="CW1473" s="28"/>
      <c r="CX1473" s="28"/>
      <c r="CY1473" s="28"/>
      <c r="DD1473" s="193"/>
      <c r="DF1473" s="28"/>
      <c r="DG1473" s="28"/>
      <c r="DH1473" s="28"/>
      <c r="DM1473" s="193"/>
      <c r="DO1473" s="28"/>
      <c r="DP1473" s="28"/>
      <c r="DQ1473" s="28"/>
      <c r="DV1473" s="193"/>
      <c r="DX1473" s="28"/>
      <c r="DY1473" s="28"/>
      <c r="DZ1473" s="28"/>
      <c r="EE1473" s="193"/>
      <c r="EG1473" s="28"/>
      <c r="EH1473" s="28"/>
      <c r="EI1473" s="28"/>
      <c r="EN1473" s="193"/>
      <c r="EP1473" s="28"/>
      <c r="EQ1473" s="28"/>
      <c r="ER1473" s="28"/>
      <c r="EW1473" s="193"/>
      <c r="EY1473" s="28"/>
      <c r="EZ1473" s="28"/>
      <c r="FA1473" s="28"/>
      <c r="FF1473" s="193"/>
      <c r="FH1473" s="28"/>
      <c r="FI1473" s="28"/>
      <c r="FJ1473" s="28"/>
      <c r="FO1473" s="193"/>
      <c r="FQ1473" s="28"/>
      <c r="FR1473" s="28"/>
      <c r="FS1473" s="28"/>
      <c r="FX1473" s="193"/>
      <c r="FZ1473" s="28"/>
      <c r="GA1473" s="28"/>
      <c r="GB1473" s="28"/>
      <c r="GG1473" s="193"/>
      <c r="GI1473" s="28"/>
      <c r="GJ1473" s="28"/>
      <c r="GK1473" s="28"/>
      <c r="GP1473" s="193"/>
      <c r="GR1473" s="28"/>
      <c r="GS1473" s="28"/>
      <c r="GT1473" s="28"/>
      <c r="GY1473" s="193"/>
      <c r="HA1473" s="28"/>
      <c r="HB1473" s="28"/>
      <c r="HC1473" s="28"/>
      <c r="HH1473" s="193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205" t="s">
        <v>2965</v>
      </c>
      <c r="B1474" s="39"/>
      <c r="C1474" s="39"/>
      <c r="D1474" s="376" t="s">
        <v>130</v>
      </c>
      <c r="E1474" s="50">
        <f>COUNTIF($A$712:$BAG$785,A1474)</f>
        <v>1</v>
      </c>
      <c r="F1474" s="279">
        <f>SUM(G1474:K1474)</f>
        <v>0</v>
      </c>
      <c r="H1474" s="402"/>
      <c r="I1474" s="402"/>
      <c r="N1474" s="28"/>
      <c r="R1474" s="193"/>
      <c r="T1474" s="28"/>
      <c r="U1474" s="28"/>
      <c r="V1474" s="28"/>
      <c r="AA1474" s="193"/>
      <c r="AC1474" s="28"/>
      <c r="AD1474" s="28"/>
      <c r="AE1474" s="28"/>
      <c r="AJ1474" s="193"/>
      <c r="AL1474" s="28"/>
      <c r="AM1474" s="28"/>
      <c r="AN1474" s="28"/>
      <c r="AS1474" s="193"/>
      <c r="AU1474" s="28"/>
      <c r="AV1474" s="28"/>
      <c r="AW1474" s="28"/>
      <c r="BB1474" s="193"/>
      <c r="BD1474" s="28"/>
      <c r="BE1474" s="28"/>
      <c r="BF1474" s="28"/>
      <c r="BK1474" s="193"/>
      <c r="BM1474" s="28"/>
      <c r="BN1474" s="28"/>
      <c r="BO1474" s="28"/>
      <c r="BT1474" s="193"/>
      <c r="BV1474" s="28"/>
      <c r="BW1474" s="28"/>
      <c r="BX1474" s="28"/>
      <c r="CC1474" s="193"/>
      <c r="CE1474" s="28"/>
      <c r="CF1474" s="28"/>
      <c r="CG1474" s="28"/>
      <c r="CL1474" s="193"/>
      <c r="CN1474" s="28"/>
      <c r="CO1474" s="28"/>
      <c r="CP1474" s="28"/>
      <c r="CU1474" s="193"/>
      <c r="CW1474" s="28"/>
      <c r="CX1474" s="28"/>
      <c r="CY1474" s="28"/>
      <c r="DD1474" s="193"/>
      <c r="DF1474" s="28"/>
      <c r="DG1474" s="28"/>
      <c r="DH1474" s="28"/>
      <c r="DM1474" s="193"/>
      <c r="DO1474" s="28"/>
      <c r="DP1474" s="28"/>
      <c r="DQ1474" s="28"/>
      <c r="DV1474" s="193"/>
      <c r="DX1474" s="28"/>
      <c r="DY1474" s="28"/>
      <c r="DZ1474" s="28"/>
      <c r="EE1474" s="193"/>
      <c r="EG1474" s="28"/>
      <c r="EH1474" s="28"/>
      <c r="EI1474" s="28"/>
      <c r="EN1474" s="193"/>
      <c r="EP1474" s="28"/>
      <c r="EQ1474" s="28"/>
      <c r="ER1474" s="28"/>
      <c r="EW1474" s="193"/>
      <c r="EY1474" s="28"/>
      <c r="EZ1474" s="28"/>
      <c r="FA1474" s="28"/>
      <c r="FF1474" s="193"/>
      <c r="FH1474" s="28"/>
      <c r="FI1474" s="28"/>
      <c r="FJ1474" s="28"/>
      <c r="FO1474" s="193"/>
      <c r="FQ1474" s="28"/>
      <c r="FR1474" s="28"/>
      <c r="FS1474" s="28"/>
      <c r="FX1474" s="193"/>
      <c r="FZ1474" s="28"/>
      <c r="GA1474" s="28"/>
      <c r="GB1474" s="28"/>
      <c r="GG1474" s="193"/>
      <c r="GI1474" s="28"/>
      <c r="GJ1474" s="28"/>
      <c r="GK1474" s="28"/>
      <c r="GP1474" s="193"/>
      <c r="GR1474" s="28"/>
      <c r="GS1474" s="28"/>
      <c r="GT1474" s="28"/>
      <c r="GY1474" s="193"/>
      <c r="HA1474" s="28"/>
      <c r="HB1474" s="28"/>
      <c r="HC1474" s="28"/>
      <c r="HH1474" s="193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205" t="s">
        <v>2415</v>
      </c>
      <c r="B1475" s="28"/>
      <c r="C1475" s="271"/>
      <c r="D1475" s="376" t="s">
        <v>129</v>
      </c>
      <c r="E1475" s="50">
        <f>COUNTIF($A$712:$BAG$785,A1475)</f>
        <v>0</v>
      </c>
      <c r="F1475" s="279">
        <f>SUM(G1475:K1475)</f>
        <v>0</v>
      </c>
      <c r="N1475" s="28"/>
      <c r="R1475" s="193"/>
      <c r="T1475" s="28"/>
      <c r="U1475" s="28"/>
      <c r="V1475" s="28"/>
      <c r="AA1475" s="193"/>
      <c r="AC1475" s="28"/>
      <c r="AD1475" s="28"/>
      <c r="AE1475" s="28"/>
      <c r="AJ1475" s="193"/>
      <c r="AL1475" s="28"/>
      <c r="AM1475" s="28"/>
      <c r="AN1475" s="28"/>
      <c r="AS1475" s="193"/>
      <c r="AU1475" s="28"/>
      <c r="AV1475" s="28"/>
      <c r="AW1475" s="28"/>
      <c r="BB1475" s="193"/>
      <c r="BD1475" s="28"/>
      <c r="BE1475" s="28"/>
      <c r="BF1475" s="28"/>
      <c r="BK1475" s="193"/>
      <c r="BM1475" s="28"/>
      <c r="BN1475" s="28"/>
      <c r="BO1475" s="28"/>
      <c r="BT1475" s="193"/>
      <c r="BV1475" s="28"/>
      <c r="BW1475" s="28"/>
      <c r="BX1475" s="28"/>
      <c r="CC1475" s="193"/>
      <c r="CE1475" s="28"/>
      <c r="CF1475" s="28"/>
      <c r="CG1475" s="28"/>
      <c r="CL1475" s="193"/>
      <c r="CN1475" s="28"/>
      <c r="CO1475" s="28"/>
      <c r="CP1475" s="28"/>
      <c r="CU1475" s="193"/>
      <c r="CW1475" s="28"/>
      <c r="CX1475" s="28"/>
      <c r="CY1475" s="28"/>
      <c r="DD1475" s="193"/>
      <c r="DF1475" s="28"/>
      <c r="DG1475" s="28"/>
      <c r="DH1475" s="28"/>
      <c r="DM1475" s="193"/>
      <c r="DO1475" s="28"/>
      <c r="DP1475" s="28"/>
      <c r="DQ1475" s="28"/>
      <c r="DV1475" s="193"/>
      <c r="DX1475" s="28"/>
      <c r="DY1475" s="28"/>
      <c r="DZ1475" s="28"/>
      <c r="EE1475" s="193"/>
      <c r="EG1475" s="28"/>
      <c r="EH1475" s="28"/>
      <c r="EI1475" s="28"/>
      <c r="EN1475" s="193"/>
      <c r="EP1475" s="28"/>
      <c r="EQ1475" s="28"/>
      <c r="ER1475" s="28"/>
      <c r="EW1475" s="193"/>
      <c r="EY1475" s="28"/>
      <c r="EZ1475" s="28"/>
      <c r="FA1475" s="28"/>
      <c r="FF1475" s="193"/>
      <c r="FH1475" s="28"/>
      <c r="FI1475" s="28"/>
      <c r="FJ1475" s="28"/>
      <c r="FO1475" s="193"/>
      <c r="FQ1475" s="28"/>
      <c r="FR1475" s="28"/>
      <c r="FS1475" s="28"/>
      <c r="FX1475" s="193"/>
      <c r="FZ1475" s="28"/>
      <c r="GA1475" s="28"/>
      <c r="GB1475" s="28"/>
      <c r="GG1475" s="193"/>
      <c r="GI1475" s="28"/>
      <c r="GJ1475" s="28"/>
      <c r="GK1475" s="28"/>
      <c r="GP1475" s="193"/>
      <c r="GR1475" s="28"/>
      <c r="GS1475" s="28"/>
      <c r="GT1475" s="28"/>
      <c r="GY1475" s="193"/>
      <c r="HA1475" s="28"/>
      <c r="HB1475" s="28"/>
      <c r="HC1475" s="28"/>
      <c r="HH1475" s="193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.75">
      <c r="A1476" s="311" t="s">
        <v>435</v>
      </c>
      <c r="B1476" s="274"/>
      <c r="C1476" s="375"/>
      <c r="D1476" s="376" t="s">
        <v>130</v>
      </c>
      <c r="E1476" s="50">
        <f>COUNTIF($A$712:$BAG$785,A1476)</f>
        <v>25</v>
      </c>
      <c r="F1476" s="279">
        <f>SUM(G1476:K1476)</f>
        <v>0</v>
      </c>
      <c r="N1476" s="28"/>
      <c r="R1476" s="193"/>
      <c r="T1476" s="28"/>
      <c r="U1476" s="28"/>
      <c r="V1476" s="28"/>
      <c r="AA1476" s="193"/>
      <c r="AC1476" s="28"/>
      <c r="AD1476" s="28"/>
      <c r="AE1476" s="28"/>
      <c r="AJ1476" s="193"/>
      <c r="AL1476" s="28"/>
      <c r="AM1476" s="28"/>
      <c r="AN1476" s="28"/>
      <c r="AS1476" s="193"/>
      <c r="AU1476" s="28"/>
      <c r="AV1476" s="28"/>
      <c r="AW1476" s="28"/>
      <c r="BB1476" s="193"/>
      <c r="BD1476" s="28"/>
      <c r="BE1476" s="28"/>
      <c r="BF1476" s="28"/>
      <c r="BK1476" s="193"/>
      <c r="BM1476" s="28"/>
      <c r="BN1476" s="28"/>
      <c r="BO1476" s="28"/>
      <c r="BT1476" s="193"/>
      <c r="BV1476" s="28"/>
      <c r="BW1476" s="28"/>
      <c r="BX1476" s="28"/>
      <c r="CC1476" s="193"/>
      <c r="CE1476" s="28"/>
      <c r="CF1476" s="28"/>
      <c r="CG1476" s="28"/>
      <c r="CL1476" s="193"/>
      <c r="CN1476" s="28"/>
      <c r="CO1476" s="28"/>
      <c r="CP1476" s="28"/>
      <c r="CU1476" s="193"/>
      <c r="CW1476" s="28"/>
      <c r="CX1476" s="28"/>
      <c r="CY1476" s="28"/>
      <c r="DD1476" s="193"/>
      <c r="DF1476" s="28"/>
      <c r="DG1476" s="28"/>
      <c r="DH1476" s="28"/>
      <c r="DM1476" s="193"/>
      <c r="DO1476" s="28"/>
      <c r="DP1476" s="28"/>
      <c r="DQ1476" s="28"/>
      <c r="DV1476" s="193"/>
      <c r="DX1476" s="28"/>
      <c r="DY1476" s="28"/>
      <c r="DZ1476" s="28"/>
      <c r="EE1476" s="193"/>
      <c r="EG1476" s="28"/>
      <c r="EH1476" s="28"/>
      <c r="EI1476" s="28"/>
      <c r="EN1476" s="193"/>
      <c r="EP1476" s="28"/>
      <c r="EQ1476" s="28"/>
      <c r="ER1476" s="28"/>
      <c r="EW1476" s="193"/>
      <c r="EY1476" s="28"/>
      <c r="EZ1476" s="28"/>
      <c r="FA1476" s="28"/>
      <c r="FF1476" s="193"/>
      <c r="FH1476" s="28"/>
      <c r="FI1476" s="28"/>
      <c r="FJ1476" s="28"/>
      <c r="FO1476" s="193"/>
      <c r="FQ1476" s="28"/>
      <c r="FR1476" s="28"/>
      <c r="FS1476" s="28"/>
      <c r="FX1476" s="193"/>
      <c r="FZ1476" s="28"/>
      <c r="GA1476" s="28"/>
      <c r="GB1476" s="28"/>
      <c r="GG1476" s="193"/>
      <c r="GI1476" s="28"/>
      <c r="GJ1476" s="28"/>
      <c r="GK1476" s="28"/>
      <c r="GP1476" s="193"/>
      <c r="GR1476" s="28"/>
      <c r="GS1476" s="28"/>
      <c r="GT1476" s="28"/>
      <c r="GY1476" s="193"/>
      <c r="HA1476" s="28"/>
      <c r="HB1476" s="28"/>
      <c r="HC1476" s="28"/>
      <c r="HH1476" s="193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">
      <c r="A1477" s="205" t="s">
        <v>3169</v>
      </c>
      <c r="B1477" s="28"/>
      <c r="C1477" s="378"/>
      <c r="D1477" s="376" t="s">
        <v>129</v>
      </c>
      <c r="E1477" s="50">
        <f>COUNTIF($A$712:$BAG$785,A1477)</f>
        <v>0</v>
      </c>
      <c r="F1477" s="279">
        <f>SUM(G1477:K1477)</f>
        <v>0</v>
      </c>
      <c r="N1477" s="28"/>
      <c r="R1477" s="193"/>
      <c r="T1477" s="28"/>
      <c r="U1477" s="28"/>
      <c r="V1477" s="28"/>
      <c r="AA1477" s="193"/>
      <c r="AC1477" s="28"/>
      <c r="AD1477" s="28"/>
      <c r="AE1477" s="28"/>
      <c r="AJ1477" s="193"/>
      <c r="AL1477" s="28"/>
      <c r="AM1477" s="28"/>
      <c r="AN1477" s="28"/>
      <c r="AS1477" s="193"/>
      <c r="AU1477" s="28"/>
      <c r="AV1477" s="28"/>
      <c r="AW1477" s="28"/>
      <c r="BB1477" s="193"/>
      <c r="BD1477" s="28"/>
      <c r="BE1477" s="28"/>
      <c r="BF1477" s="28"/>
      <c r="BK1477" s="193"/>
      <c r="BM1477" s="28"/>
      <c r="BN1477" s="28"/>
      <c r="BO1477" s="28"/>
      <c r="BT1477" s="193"/>
      <c r="BV1477" s="28"/>
      <c r="BW1477" s="28"/>
      <c r="BX1477" s="28"/>
      <c r="CC1477" s="193"/>
      <c r="CE1477" s="28"/>
      <c r="CF1477" s="28"/>
      <c r="CG1477" s="28"/>
      <c r="CL1477" s="193"/>
      <c r="CN1477" s="28"/>
      <c r="CO1477" s="28"/>
      <c r="CP1477" s="28"/>
      <c r="CU1477" s="193"/>
      <c r="CW1477" s="28"/>
      <c r="CX1477" s="28"/>
      <c r="CY1477" s="28"/>
      <c r="DD1477" s="193"/>
      <c r="DF1477" s="28"/>
      <c r="DG1477" s="28"/>
      <c r="DH1477" s="28"/>
      <c r="DM1477" s="193"/>
      <c r="DO1477" s="28"/>
      <c r="DP1477" s="28"/>
      <c r="DQ1477" s="28"/>
      <c r="DV1477" s="193"/>
      <c r="DX1477" s="28"/>
      <c r="DY1477" s="28"/>
      <c r="DZ1477" s="28"/>
      <c r="EE1477" s="193"/>
      <c r="EG1477" s="28"/>
      <c r="EH1477" s="28"/>
      <c r="EI1477" s="28"/>
      <c r="EN1477" s="193"/>
      <c r="EP1477" s="28"/>
      <c r="EQ1477" s="28"/>
      <c r="ER1477" s="28"/>
      <c r="EW1477" s="193"/>
      <c r="EY1477" s="28"/>
      <c r="EZ1477" s="28"/>
      <c r="FA1477" s="28"/>
      <c r="FF1477" s="193"/>
      <c r="FH1477" s="28"/>
      <c r="FI1477" s="28"/>
      <c r="FJ1477" s="28"/>
      <c r="FO1477" s="193"/>
      <c r="FQ1477" s="28"/>
      <c r="FR1477" s="28"/>
      <c r="FS1477" s="28"/>
      <c r="FX1477" s="193"/>
      <c r="FZ1477" s="28"/>
      <c r="GA1477" s="28"/>
      <c r="GB1477" s="28"/>
      <c r="GG1477" s="193"/>
      <c r="GI1477" s="28"/>
      <c r="GJ1477" s="28"/>
      <c r="GK1477" s="28"/>
      <c r="GP1477" s="193"/>
      <c r="GR1477" s="28"/>
      <c r="GS1477" s="28"/>
      <c r="GT1477" s="28"/>
      <c r="GY1477" s="193"/>
      <c r="HA1477" s="28"/>
      <c r="HB1477" s="28"/>
      <c r="HC1477" s="28"/>
      <c r="HH1477" s="193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.75">
      <c r="A1478" s="311" t="s">
        <v>595</v>
      </c>
      <c r="B1478" s="274"/>
      <c r="C1478" s="375"/>
      <c r="D1478" s="376" t="s">
        <v>135</v>
      </c>
      <c r="E1478" s="50">
        <f>COUNTIF($A$712:$BAG$785,A1478)</f>
        <v>12</v>
      </c>
      <c r="F1478" s="279">
        <f>SUM(G1478:K1478)</f>
        <v>114</v>
      </c>
      <c r="H1478" s="50">
        <v>114</v>
      </c>
      <c r="N1478" s="28"/>
      <c r="R1478" s="193"/>
      <c r="T1478" s="28"/>
      <c r="U1478" s="28"/>
      <c r="V1478" s="28"/>
      <c r="AA1478" s="193"/>
      <c r="AC1478" s="28"/>
      <c r="AD1478" s="28"/>
      <c r="AE1478" s="28"/>
      <c r="AJ1478" s="193"/>
      <c r="AL1478" s="28"/>
      <c r="AM1478" s="28"/>
      <c r="AN1478" s="28"/>
      <c r="AS1478" s="193"/>
      <c r="AU1478" s="28"/>
      <c r="AV1478" s="28"/>
      <c r="AW1478" s="28"/>
      <c r="BB1478" s="193"/>
      <c r="BD1478" s="28"/>
      <c r="BE1478" s="28"/>
      <c r="BF1478" s="28"/>
      <c r="BK1478" s="193"/>
      <c r="BM1478" s="28"/>
      <c r="BN1478" s="28"/>
      <c r="BO1478" s="28"/>
      <c r="BT1478" s="193"/>
      <c r="BV1478" s="28"/>
      <c r="BW1478" s="28"/>
      <c r="BX1478" s="28"/>
      <c r="CC1478" s="193"/>
      <c r="CE1478" s="28"/>
      <c r="CF1478" s="28"/>
      <c r="CG1478" s="28"/>
      <c r="CL1478" s="193"/>
      <c r="CN1478" s="28"/>
      <c r="CO1478" s="28"/>
      <c r="CP1478" s="28"/>
      <c r="CU1478" s="193"/>
      <c r="CW1478" s="28"/>
      <c r="CX1478" s="28"/>
      <c r="CY1478" s="28"/>
      <c r="DD1478" s="193"/>
      <c r="DF1478" s="28"/>
      <c r="DG1478" s="28"/>
      <c r="DH1478" s="28"/>
      <c r="DM1478" s="193"/>
      <c r="DO1478" s="28"/>
      <c r="DP1478" s="28"/>
      <c r="DQ1478" s="28"/>
      <c r="DV1478" s="193"/>
      <c r="DX1478" s="28"/>
      <c r="DY1478" s="28"/>
      <c r="DZ1478" s="28"/>
      <c r="EE1478" s="193"/>
      <c r="EG1478" s="28"/>
      <c r="EH1478" s="28"/>
      <c r="EI1478" s="28"/>
      <c r="EN1478" s="193"/>
      <c r="EP1478" s="28"/>
      <c r="EQ1478" s="28"/>
      <c r="ER1478" s="28"/>
      <c r="EW1478" s="193"/>
      <c r="EY1478" s="28"/>
      <c r="EZ1478" s="28"/>
      <c r="FA1478" s="28"/>
      <c r="FF1478" s="193"/>
      <c r="FH1478" s="28"/>
      <c r="FI1478" s="28"/>
      <c r="FJ1478" s="28"/>
      <c r="FO1478" s="193"/>
      <c r="FQ1478" s="28"/>
      <c r="FR1478" s="28"/>
      <c r="FS1478" s="28"/>
      <c r="FX1478" s="193"/>
      <c r="FZ1478" s="28"/>
      <c r="GA1478" s="28"/>
      <c r="GB1478" s="28"/>
      <c r="GG1478" s="193"/>
      <c r="GI1478" s="28"/>
      <c r="GJ1478" s="28"/>
      <c r="GK1478" s="28"/>
      <c r="GP1478" s="193"/>
      <c r="GR1478" s="28"/>
      <c r="GS1478" s="28"/>
      <c r="GT1478" s="28"/>
      <c r="GY1478" s="193"/>
      <c r="HA1478" s="28"/>
      <c r="HB1478" s="28"/>
      <c r="HC1478" s="28"/>
      <c r="HH1478" s="193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11" t="s">
        <v>597</v>
      </c>
      <c r="B1479" s="378"/>
      <c r="C1479" s="378"/>
      <c r="D1479" s="1" t="s">
        <v>131</v>
      </c>
      <c r="E1479" s="50">
        <f>COUNTIF($A$712:$BAG$785,A1479)</f>
        <v>6</v>
      </c>
      <c r="F1479" s="279">
        <f>SUM(G1479:K1479)</f>
        <v>0</v>
      </c>
      <c r="N1479" s="28"/>
      <c r="R1479" s="193"/>
      <c r="T1479" s="28"/>
      <c r="U1479" s="28"/>
      <c r="V1479" s="28"/>
      <c r="AA1479" s="193"/>
      <c r="AC1479" s="28"/>
      <c r="AD1479" s="28"/>
      <c r="AE1479" s="28"/>
      <c r="AJ1479" s="193"/>
      <c r="AL1479" s="28"/>
      <c r="AM1479" s="28"/>
      <c r="AN1479" s="28"/>
      <c r="AS1479" s="193"/>
      <c r="AU1479" s="28"/>
      <c r="AV1479" s="28"/>
      <c r="AW1479" s="28"/>
      <c r="BB1479" s="193"/>
      <c r="BD1479" s="28"/>
      <c r="BE1479" s="28"/>
      <c r="BF1479" s="28"/>
      <c r="BK1479" s="193"/>
      <c r="BM1479" s="28"/>
      <c r="BN1479" s="28"/>
      <c r="BO1479" s="28"/>
      <c r="BT1479" s="193"/>
      <c r="BV1479" s="28"/>
      <c r="BW1479" s="28"/>
      <c r="BX1479" s="28"/>
      <c r="CC1479" s="193"/>
      <c r="CE1479" s="28"/>
      <c r="CF1479" s="28"/>
      <c r="CG1479" s="28"/>
      <c r="CL1479" s="193"/>
      <c r="CN1479" s="28"/>
      <c r="CO1479" s="28"/>
      <c r="CP1479" s="28"/>
      <c r="CU1479" s="193"/>
      <c r="CW1479" s="28"/>
      <c r="CX1479" s="28"/>
      <c r="CY1479" s="28"/>
      <c r="DD1479" s="193"/>
      <c r="DF1479" s="28"/>
      <c r="DG1479" s="28"/>
      <c r="DH1479" s="28"/>
      <c r="DM1479" s="193"/>
      <c r="DO1479" s="28"/>
      <c r="DP1479" s="28"/>
      <c r="DQ1479" s="28"/>
      <c r="DV1479" s="193"/>
      <c r="DX1479" s="28"/>
      <c r="DY1479" s="28"/>
      <c r="DZ1479" s="28"/>
      <c r="EE1479" s="193"/>
      <c r="EG1479" s="28"/>
      <c r="EH1479" s="28"/>
      <c r="EI1479" s="28"/>
      <c r="EN1479" s="193"/>
      <c r="EP1479" s="28"/>
      <c r="EQ1479" s="28"/>
      <c r="ER1479" s="28"/>
      <c r="EW1479" s="193"/>
      <c r="EY1479" s="28"/>
      <c r="EZ1479" s="28"/>
      <c r="FA1479" s="28"/>
      <c r="FF1479" s="193"/>
      <c r="FH1479" s="28"/>
      <c r="FI1479" s="28"/>
      <c r="FJ1479" s="28"/>
      <c r="FO1479" s="193"/>
      <c r="FQ1479" s="28"/>
      <c r="FR1479" s="28"/>
      <c r="FS1479" s="28"/>
      <c r="FX1479" s="193"/>
      <c r="FZ1479" s="28"/>
      <c r="GA1479" s="28"/>
      <c r="GB1479" s="28"/>
      <c r="GG1479" s="193"/>
      <c r="GI1479" s="28"/>
      <c r="GJ1479" s="28"/>
      <c r="GK1479" s="28"/>
      <c r="GP1479" s="193"/>
      <c r="GR1479" s="28"/>
      <c r="GS1479" s="28"/>
      <c r="GT1479" s="28"/>
      <c r="GY1479" s="193"/>
      <c r="HA1479" s="28"/>
      <c r="HB1479" s="28"/>
      <c r="HC1479" s="28"/>
      <c r="HH1479" s="193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5" t="s">
        <v>2914</v>
      </c>
      <c r="B1480" s="28"/>
      <c r="C1480" s="378"/>
      <c r="D1480" s="376" t="s">
        <v>129</v>
      </c>
      <c r="E1480" s="50">
        <f>COUNTIF($A$712:$BAG$785,A1480)</f>
        <v>0</v>
      </c>
      <c r="F1480" s="279">
        <f>SUM(G1480:K1480)</f>
        <v>0</v>
      </c>
      <c r="N1480" s="28"/>
      <c r="R1480" s="193"/>
      <c r="T1480" s="28"/>
      <c r="U1480" s="28"/>
      <c r="V1480" s="28"/>
      <c r="AA1480" s="193"/>
      <c r="AC1480" s="28"/>
      <c r="AD1480" s="28"/>
      <c r="AE1480" s="28"/>
      <c r="AJ1480" s="193"/>
      <c r="AL1480" s="28"/>
      <c r="AM1480" s="28"/>
      <c r="AN1480" s="28"/>
      <c r="AS1480" s="193"/>
      <c r="AU1480" s="28"/>
      <c r="AV1480" s="28"/>
      <c r="AW1480" s="28"/>
      <c r="BB1480" s="193"/>
      <c r="BD1480" s="28"/>
      <c r="BE1480" s="28"/>
      <c r="BF1480" s="28"/>
      <c r="BK1480" s="193"/>
      <c r="BM1480" s="28"/>
      <c r="BN1480" s="28"/>
      <c r="BO1480" s="28"/>
      <c r="BT1480" s="193"/>
      <c r="BV1480" s="28"/>
      <c r="BW1480" s="28"/>
      <c r="BX1480" s="28"/>
      <c r="CC1480" s="193"/>
      <c r="CE1480" s="28"/>
      <c r="CF1480" s="28"/>
      <c r="CG1480" s="28"/>
      <c r="CL1480" s="193"/>
      <c r="CN1480" s="28"/>
      <c r="CO1480" s="28"/>
      <c r="CP1480" s="28"/>
      <c r="CU1480" s="193"/>
      <c r="CW1480" s="28"/>
      <c r="CX1480" s="28"/>
      <c r="CY1480" s="28"/>
      <c r="DD1480" s="193"/>
      <c r="DF1480" s="28"/>
      <c r="DG1480" s="28"/>
      <c r="DH1480" s="28"/>
      <c r="DM1480" s="193"/>
      <c r="DO1480" s="28"/>
      <c r="DP1480" s="28"/>
      <c r="DQ1480" s="28"/>
      <c r="DV1480" s="193"/>
      <c r="DX1480" s="28"/>
      <c r="DY1480" s="28"/>
      <c r="DZ1480" s="28"/>
      <c r="EE1480" s="193"/>
      <c r="EG1480" s="28"/>
      <c r="EH1480" s="28"/>
      <c r="EI1480" s="28"/>
      <c r="EN1480" s="193"/>
      <c r="EP1480" s="28"/>
      <c r="EQ1480" s="28"/>
      <c r="ER1480" s="28"/>
      <c r="EW1480" s="193"/>
      <c r="EY1480" s="28"/>
      <c r="EZ1480" s="28"/>
      <c r="FA1480" s="28"/>
      <c r="FF1480" s="193"/>
      <c r="FH1480" s="28"/>
      <c r="FI1480" s="28"/>
      <c r="FJ1480" s="28"/>
      <c r="FO1480" s="193"/>
      <c r="FQ1480" s="28"/>
      <c r="FR1480" s="28"/>
      <c r="FS1480" s="28"/>
      <c r="FX1480" s="193"/>
      <c r="FZ1480" s="28"/>
      <c r="GA1480" s="28"/>
      <c r="GB1480" s="28"/>
      <c r="GG1480" s="193"/>
      <c r="GI1480" s="28"/>
      <c r="GJ1480" s="28"/>
      <c r="GK1480" s="28"/>
      <c r="GP1480" s="193"/>
      <c r="GR1480" s="28"/>
      <c r="GS1480" s="28"/>
      <c r="GT1480" s="28"/>
      <c r="GY1480" s="193"/>
      <c r="HA1480" s="28"/>
      <c r="HB1480" s="28"/>
      <c r="HC1480" s="28"/>
      <c r="HH1480" s="193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11" t="s">
        <v>1719</v>
      </c>
      <c r="B1481" s="28"/>
      <c r="C1481" s="271"/>
      <c r="D1481" s="376" t="s">
        <v>129</v>
      </c>
      <c r="E1481" s="50">
        <f>COUNTIF($A$712:$BAG$785,A1481)</f>
        <v>0</v>
      </c>
      <c r="F1481" s="279">
        <f>SUM(G1481:K1481)</f>
        <v>0</v>
      </c>
      <c r="H1481" s="396"/>
      <c r="N1481" s="28"/>
      <c r="R1481" s="193"/>
      <c r="T1481" s="28"/>
      <c r="U1481" s="28"/>
      <c r="V1481" s="28"/>
      <c r="AA1481" s="193"/>
      <c r="AC1481" s="28"/>
      <c r="AD1481" s="28"/>
      <c r="AE1481" s="28"/>
      <c r="AJ1481" s="193"/>
      <c r="AL1481" s="28"/>
      <c r="AM1481" s="28"/>
      <c r="AN1481" s="28"/>
      <c r="AS1481" s="193"/>
      <c r="AU1481" s="28"/>
      <c r="AV1481" s="28"/>
      <c r="AW1481" s="28"/>
      <c r="BB1481" s="193"/>
      <c r="BD1481" s="28"/>
      <c r="BE1481" s="28"/>
      <c r="BF1481" s="28"/>
      <c r="BK1481" s="193"/>
      <c r="BM1481" s="28"/>
      <c r="BN1481" s="28"/>
      <c r="BO1481" s="28"/>
      <c r="BT1481" s="193"/>
      <c r="BV1481" s="28"/>
      <c r="BW1481" s="28"/>
      <c r="BX1481" s="28"/>
      <c r="CC1481" s="193"/>
      <c r="CE1481" s="28"/>
      <c r="CF1481" s="28"/>
      <c r="CG1481" s="28"/>
      <c r="CL1481" s="193"/>
      <c r="CN1481" s="28"/>
      <c r="CO1481" s="28"/>
      <c r="CP1481" s="28"/>
      <c r="CU1481" s="193"/>
      <c r="CW1481" s="28"/>
      <c r="CX1481" s="28"/>
      <c r="CY1481" s="28"/>
      <c r="DD1481" s="193"/>
      <c r="DF1481" s="28"/>
      <c r="DG1481" s="28"/>
      <c r="DH1481" s="28"/>
      <c r="DM1481" s="193"/>
      <c r="DO1481" s="28"/>
      <c r="DP1481" s="28"/>
      <c r="DQ1481" s="28"/>
      <c r="DV1481" s="193"/>
      <c r="DX1481" s="28"/>
      <c r="DY1481" s="28"/>
      <c r="DZ1481" s="28"/>
      <c r="EE1481" s="193"/>
      <c r="EG1481" s="28"/>
      <c r="EH1481" s="28"/>
      <c r="EI1481" s="28"/>
      <c r="EN1481" s="193"/>
      <c r="EP1481" s="28"/>
      <c r="EQ1481" s="28"/>
      <c r="ER1481" s="28"/>
      <c r="EW1481" s="193"/>
      <c r="EY1481" s="28"/>
      <c r="EZ1481" s="28"/>
      <c r="FA1481" s="28"/>
      <c r="FF1481" s="193"/>
      <c r="FH1481" s="28"/>
      <c r="FI1481" s="28"/>
      <c r="FJ1481" s="28"/>
      <c r="FO1481" s="193"/>
      <c r="FQ1481" s="28"/>
      <c r="FR1481" s="28"/>
      <c r="FS1481" s="28"/>
      <c r="FX1481" s="193"/>
      <c r="FZ1481" s="28"/>
      <c r="GA1481" s="28"/>
      <c r="GB1481" s="28"/>
      <c r="GG1481" s="193"/>
      <c r="GI1481" s="28"/>
      <c r="GJ1481" s="28"/>
      <c r="GK1481" s="28"/>
      <c r="GP1481" s="193"/>
      <c r="GR1481" s="28"/>
      <c r="GS1481" s="28"/>
      <c r="GT1481" s="28"/>
      <c r="GY1481" s="193"/>
      <c r="HA1481" s="28"/>
      <c r="HB1481" s="28"/>
      <c r="HC1481" s="28"/>
      <c r="HH1481" s="193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11" t="s">
        <v>1989</v>
      </c>
      <c r="B1482" s="28"/>
      <c r="C1482" s="271"/>
      <c r="D1482" s="376" t="s">
        <v>129</v>
      </c>
      <c r="E1482" s="50">
        <f>COUNTIF($A$712:$BAG$785,A1482)</f>
        <v>0</v>
      </c>
      <c r="F1482" s="279">
        <f>SUM(G1482:K1482)</f>
        <v>0</v>
      </c>
      <c r="N1482" s="28"/>
      <c r="R1482" s="193"/>
      <c r="T1482" s="28"/>
      <c r="U1482" s="28"/>
      <c r="V1482" s="28"/>
      <c r="AA1482" s="193"/>
      <c r="AC1482" s="28"/>
      <c r="AD1482" s="28"/>
      <c r="AE1482" s="28"/>
      <c r="AJ1482" s="193"/>
      <c r="AL1482" s="28"/>
      <c r="AM1482" s="28"/>
      <c r="AN1482" s="28"/>
      <c r="AS1482" s="193"/>
      <c r="AU1482" s="28"/>
      <c r="AV1482" s="28"/>
      <c r="AW1482" s="28"/>
      <c r="BB1482" s="193"/>
      <c r="BD1482" s="28"/>
      <c r="BE1482" s="28"/>
      <c r="BF1482" s="28"/>
      <c r="BK1482" s="193"/>
      <c r="BM1482" s="28"/>
      <c r="BN1482" s="28"/>
      <c r="BO1482" s="28"/>
      <c r="BT1482" s="193"/>
      <c r="BV1482" s="28"/>
      <c r="BW1482" s="28"/>
      <c r="BX1482" s="28"/>
      <c r="CC1482" s="193"/>
      <c r="CE1482" s="28"/>
      <c r="CF1482" s="28"/>
      <c r="CG1482" s="28"/>
      <c r="CL1482" s="193"/>
      <c r="CN1482" s="28"/>
      <c r="CO1482" s="28"/>
      <c r="CP1482" s="28"/>
      <c r="CU1482" s="193"/>
      <c r="CW1482" s="28"/>
      <c r="CX1482" s="28"/>
      <c r="CY1482" s="28"/>
      <c r="DD1482" s="193"/>
      <c r="DF1482" s="28"/>
      <c r="DG1482" s="28"/>
      <c r="DH1482" s="28"/>
      <c r="DM1482" s="193"/>
      <c r="DO1482" s="28"/>
      <c r="DP1482" s="28"/>
      <c r="DQ1482" s="28"/>
      <c r="DV1482" s="193"/>
      <c r="DX1482" s="28"/>
      <c r="DY1482" s="28"/>
      <c r="DZ1482" s="28"/>
      <c r="EE1482" s="193"/>
      <c r="EG1482" s="28"/>
      <c r="EH1482" s="28"/>
      <c r="EI1482" s="28"/>
      <c r="EN1482" s="193"/>
      <c r="EP1482" s="28"/>
      <c r="EQ1482" s="28"/>
      <c r="ER1482" s="28"/>
      <c r="EW1482" s="193"/>
      <c r="EY1482" s="28"/>
      <c r="EZ1482" s="28"/>
      <c r="FA1482" s="28"/>
      <c r="FF1482" s="193"/>
      <c r="FH1482" s="28"/>
      <c r="FI1482" s="28"/>
      <c r="FJ1482" s="28"/>
      <c r="FO1482" s="193"/>
      <c r="FQ1482" s="28"/>
      <c r="FR1482" s="28"/>
      <c r="FS1482" s="28"/>
      <c r="FX1482" s="193"/>
      <c r="FZ1482" s="28"/>
      <c r="GA1482" s="28"/>
      <c r="GB1482" s="28"/>
      <c r="GG1482" s="193"/>
      <c r="GI1482" s="28"/>
      <c r="GJ1482" s="28"/>
      <c r="GK1482" s="28"/>
      <c r="GP1482" s="193"/>
      <c r="GR1482" s="28"/>
      <c r="GS1482" s="28"/>
      <c r="GT1482" s="28"/>
      <c r="GY1482" s="193"/>
      <c r="HA1482" s="28"/>
      <c r="HB1482" s="28"/>
      <c r="HC1482" s="28"/>
      <c r="HH1482" s="193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205" t="s">
        <v>3131</v>
      </c>
      <c r="B1483" s="28"/>
      <c r="C1483" s="271"/>
      <c r="D1483" s="376" t="s">
        <v>129</v>
      </c>
      <c r="E1483" s="50">
        <f>COUNTIF($A$712:$BAG$785,A1483)</f>
        <v>0</v>
      </c>
      <c r="F1483" s="279">
        <f>SUM(G1483:K1483)</f>
        <v>0</v>
      </c>
      <c r="N1483" s="28"/>
      <c r="R1483" s="193"/>
      <c r="T1483" s="28"/>
      <c r="U1483" s="28"/>
      <c r="V1483" s="28"/>
      <c r="AA1483" s="193"/>
      <c r="AC1483" s="28"/>
      <c r="AD1483" s="28"/>
      <c r="AE1483" s="28"/>
      <c r="AJ1483" s="193"/>
      <c r="AL1483" s="28"/>
      <c r="AM1483" s="28"/>
      <c r="AN1483" s="28"/>
      <c r="AS1483" s="193"/>
      <c r="AU1483" s="28"/>
      <c r="AV1483" s="28"/>
      <c r="AW1483" s="28"/>
      <c r="BB1483" s="193"/>
      <c r="BD1483" s="28"/>
      <c r="BE1483" s="28"/>
      <c r="BF1483" s="28"/>
      <c r="BK1483" s="193"/>
      <c r="BM1483" s="28"/>
      <c r="BN1483" s="28"/>
      <c r="BO1483" s="28"/>
      <c r="BT1483" s="193"/>
      <c r="BV1483" s="28"/>
      <c r="BW1483" s="28"/>
      <c r="BX1483" s="28"/>
      <c r="CC1483" s="193"/>
      <c r="CE1483" s="28"/>
      <c r="CF1483" s="28"/>
      <c r="CG1483" s="28"/>
      <c r="CL1483" s="193"/>
      <c r="CN1483" s="28"/>
      <c r="CO1483" s="28"/>
      <c r="CP1483" s="28"/>
      <c r="CU1483" s="193"/>
      <c r="CW1483" s="28"/>
      <c r="CX1483" s="28"/>
      <c r="CY1483" s="28"/>
      <c r="DD1483" s="193"/>
      <c r="DF1483" s="28"/>
      <c r="DG1483" s="28"/>
      <c r="DH1483" s="28"/>
      <c r="DM1483" s="193"/>
      <c r="DO1483" s="28"/>
      <c r="DP1483" s="28"/>
      <c r="DQ1483" s="28"/>
      <c r="DV1483" s="193"/>
      <c r="DX1483" s="28"/>
      <c r="DY1483" s="28"/>
      <c r="DZ1483" s="28"/>
      <c r="EE1483" s="193"/>
      <c r="EG1483" s="28"/>
      <c r="EH1483" s="28"/>
      <c r="EI1483" s="28"/>
      <c r="EN1483" s="193"/>
      <c r="EP1483" s="28"/>
      <c r="EQ1483" s="28"/>
      <c r="ER1483" s="28"/>
      <c r="EW1483" s="193"/>
      <c r="EY1483" s="28"/>
      <c r="EZ1483" s="28"/>
      <c r="FA1483" s="28"/>
      <c r="FF1483" s="193"/>
      <c r="FH1483" s="28"/>
      <c r="FI1483" s="28"/>
      <c r="FJ1483" s="28"/>
      <c r="FO1483" s="193"/>
      <c r="FQ1483" s="28"/>
      <c r="FR1483" s="28"/>
      <c r="FS1483" s="28"/>
      <c r="FX1483" s="193"/>
      <c r="FZ1483" s="28"/>
      <c r="GA1483" s="28"/>
      <c r="GB1483" s="28"/>
      <c r="GG1483" s="193"/>
      <c r="GI1483" s="28"/>
      <c r="GJ1483" s="28"/>
      <c r="GK1483" s="28"/>
      <c r="GP1483" s="193"/>
      <c r="GR1483" s="28"/>
      <c r="GS1483" s="28"/>
      <c r="GT1483" s="28"/>
      <c r="GY1483" s="193"/>
      <c r="HA1483" s="28"/>
      <c r="HB1483" s="28"/>
      <c r="HC1483" s="28"/>
      <c r="HH1483" s="193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.75">
      <c r="A1484" s="311" t="s">
        <v>484</v>
      </c>
      <c r="B1484" s="274"/>
      <c r="C1484" s="375"/>
      <c r="D1484" s="376" t="s">
        <v>135</v>
      </c>
      <c r="E1484" s="50">
        <f>COUNTIF($A$712:$BAG$785,A1484)</f>
        <v>5</v>
      </c>
      <c r="F1484" s="279">
        <f>SUM(G1484:K1484)</f>
        <v>0</v>
      </c>
      <c r="N1484" s="28"/>
      <c r="R1484" s="193"/>
      <c r="T1484" s="28"/>
      <c r="U1484" s="28"/>
      <c r="V1484" s="28"/>
      <c r="AA1484" s="193"/>
      <c r="AC1484" s="28"/>
      <c r="AD1484" s="28"/>
      <c r="AE1484" s="28"/>
      <c r="AJ1484" s="193"/>
      <c r="AL1484" s="28"/>
      <c r="AM1484" s="28"/>
      <c r="AN1484" s="28"/>
      <c r="AS1484" s="193"/>
      <c r="AU1484" s="28"/>
      <c r="AV1484" s="28"/>
      <c r="AW1484" s="28"/>
      <c r="BB1484" s="193"/>
      <c r="BD1484" s="28"/>
      <c r="BE1484" s="28"/>
      <c r="BF1484" s="28"/>
      <c r="BK1484" s="193"/>
      <c r="BM1484" s="28"/>
      <c r="BN1484" s="28"/>
      <c r="BO1484" s="28"/>
      <c r="BT1484" s="193"/>
      <c r="BV1484" s="28"/>
      <c r="BW1484" s="28"/>
      <c r="BX1484" s="28"/>
      <c r="CC1484" s="193"/>
      <c r="CE1484" s="28"/>
      <c r="CF1484" s="28"/>
      <c r="CG1484" s="28"/>
      <c r="CL1484" s="193"/>
      <c r="CN1484" s="28"/>
      <c r="CO1484" s="28"/>
      <c r="CP1484" s="28"/>
      <c r="CU1484" s="193"/>
      <c r="CW1484" s="28"/>
      <c r="CX1484" s="28"/>
      <c r="CY1484" s="28"/>
      <c r="DD1484" s="193"/>
      <c r="DF1484" s="28"/>
      <c r="DG1484" s="28"/>
      <c r="DH1484" s="28"/>
      <c r="DM1484" s="193"/>
      <c r="DO1484" s="28"/>
      <c r="DP1484" s="28"/>
      <c r="DQ1484" s="28"/>
      <c r="DV1484" s="193"/>
      <c r="DX1484" s="28"/>
      <c r="DY1484" s="28"/>
      <c r="DZ1484" s="28"/>
      <c r="EE1484" s="193"/>
      <c r="EG1484" s="28"/>
      <c r="EH1484" s="28"/>
      <c r="EI1484" s="28"/>
      <c r="EN1484" s="193"/>
      <c r="EP1484" s="28"/>
      <c r="EQ1484" s="28"/>
      <c r="ER1484" s="28"/>
      <c r="EW1484" s="193"/>
      <c r="EY1484" s="28"/>
      <c r="EZ1484" s="28"/>
      <c r="FA1484" s="28"/>
      <c r="FF1484" s="193"/>
      <c r="FH1484" s="28"/>
      <c r="FI1484" s="28"/>
      <c r="FJ1484" s="28"/>
      <c r="FO1484" s="193"/>
      <c r="FQ1484" s="28"/>
      <c r="FR1484" s="28"/>
      <c r="FS1484" s="28"/>
      <c r="FX1484" s="193"/>
      <c r="FZ1484" s="28"/>
      <c r="GA1484" s="28"/>
      <c r="GB1484" s="28"/>
      <c r="GG1484" s="193"/>
      <c r="GI1484" s="28"/>
      <c r="GJ1484" s="28"/>
      <c r="GK1484" s="28"/>
      <c r="GP1484" s="193"/>
      <c r="GR1484" s="28"/>
      <c r="GS1484" s="28"/>
      <c r="GT1484" s="28"/>
      <c r="GY1484" s="193"/>
      <c r="HA1484" s="28"/>
      <c r="HB1484" s="28"/>
      <c r="HC1484" s="28"/>
      <c r="HH1484" s="193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5" t="s">
        <v>3812</v>
      </c>
      <c r="B1485" s="28"/>
      <c r="C1485" s="271"/>
      <c r="D1485" s="376" t="s">
        <v>129</v>
      </c>
      <c r="E1485" s="50">
        <f>COUNTIF($A$712:$BAG$785,A1485)</f>
        <v>0</v>
      </c>
      <c r="F1485" s="279">
        <f>SUM(G1485:K1485)</f>
        <v>0</v>
      </c>
      <c r="N1485" s="28"/>
      <c r="R1485" s="193"/>
      <c r="T1485" s="28"/>
      <c r="U1485" s="28"/>
      <c r="V1485" s="28"/>
      <c r="AA1485" s="193"/>
      <c r="AC1485" s="28"/>
      <c r="AD1485" s="28"/>
      <c r="AE1485" s="28"/>
      <c r="AJ1485" s="193"/>
      <c r="AL1485" s="28"/>
      <c r="AM1485" s="28"/>
      <c r="AN1485" s="28"/>
      <c r="AS1485" s="193"/>
      <c r="AU1485" s="28"/>
      <c r="AV1485" s="28"/>
      <c r="AW1485" s="28"/>
      <c r="BB1485" s="193"/>
      <c r="BD1485" s="28"/>
      <c r="BE1485" s="28"/>
      <c r="BF1485" s="28"/>
      <c r="BK1485" s="193"/>
      <c r="BM1485" s="28"/>
      <c r="BN1485" s="28"/>
      <c r="BO1485" s="28"/>
      <c r="BT1485" s="193"/>
      <c r="BV1485" s="28"/>
      <c r="BW1485" s="28"/>
      <c r="BX1485" s="28"/>
      <c r="CC1485" s="193"/>
      <c r="CE1485" s="28"/>
      <c r="CF1485" s="28"/>
      <c r="CG1485" s="28"/>
      <c r="CL1485" s="193"/>
      <c r="CN1485" s="28"/>
      <c r="CO1485" s="28"/>
      <c r="CP1485" s="28"/>
      <c r="CU1485" s="193"/>
      <c r="CW1485" s="28"/>
      <c r="CX1485" s="28"/>
      <c r="CY1485" s="28"/>
      <c r="DD1485" s="193"/>
      <c r="DF1485" s="28"/>
      <c r="DG1485" s="28"/>
      <c r="DH1485" s="28"/>
      <c r="DM1485" s="193"/>
      <c r="DO1485" s="28"/>
      <c r="DP1485" s="28"/>
      <c r="DQ1485" s="28"/>
      <c r="DV1485" s="193"/>
      <c r="DX1485" s="28"/>
      <c r="DY1485" s="28"/>
      <c r="DZ1485" s="28"/>
      <c r="EE1485" s="193"/>
      <c r="EG1485" s="28"/>
      <c r="EH1485" s="28"/>
      <c r="EI1485" s="28"/>
      <c r="EN1485" s="193"/>
      <c r="EP1485" s="28"/>
      <c r="EQ1485" s="28"/>
      <c r="ER1485" s="28"/>
      <c r="EW1485" s="193"/>
      <c r="EY1485" s="28"/>
      <c r="EZ1485" s="28"/>
      <c r="FA1485" s="28"/>
      <c r="FF1485" s="193"/>
      <c r="FH1485" s="28"/>
      <c r="FI1485" s="28"/>
      <c r="FJ1485" s="28"/>
      <c r="FO1485" s="193"/>
      <c r="FQ1485" s="28"/>
      <c r="FR1485" s="28"/>
      <c r="FS1485" s="28"/>
      <c r="FX1485" s="193"/>
      <c r="FZ1485" s="28"/>
      <c r="GA1485" s="28"/>
      <c r="GB1485" s="28"/>
      <c r="GG1485" s="193"/>
      <c r="GI1485" s="28"/>
      <c r="GJ1485" s="28"/>
      <c r="GK1485" s="28"/>
      <c r="GP1485" s="193"/>
      <c r="GR1485" s="28"/>
      <c r="GS1485" s="28"/>
      <c r="GT1485" s="28"/>
      <c r="GY1485" s="193"/>
      <c r="HA1485" s="28"/>
      <c r="HB1485" s="28"/>
      <c r="HC1485" s="28"/>
      <c r="HH1485" s="193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11" t="s">
        <v>657</v>
      </c>
      <c r="B1486" s="28"/>
      <c r="C1486" s="271"/>
      <c r="D1486" s="376" t="s">
        <v>129</v>
      </c>
      <c r="E1486" s="50">
        <f>COUNTIF($A$712:$BAG$785,A1486)</f>
        <v>0</v>
      </c>
      <c r="F1486" s="279">
        <f>SUM(G1486:K1486)</f>
        <v>0</v>
      </c>
      <c r="J1486" s="402"/>
      <c r="N1486" s="28"/>
      <c r="R1486" s="193"/>
      <c r="T1486" s="28"/>
      <c r="U1486" s="28"/>
      <c r="V1486" s="28"/>
      <c r="AA1486" s="193"/>
      <c r="AC1486" s="28"/>
      <c r="AD1486" s="28"/>
      <c r="AE1486" s="28"/>
      <c r="AJ1486" s="193"/>
      <c r="AL1486" s="28"/>
      <c r="AM1486" s="28"/>
      <c r="AN1486" s="28"/>
      <c r="AS1486" s="193"/>
      <c r="AU1486" s="28"/>
      <c r="AV1486" s="28"/>
      <c r="AW1486" s="28"/>
      <c r="BB1486" s="193"/>
      <c r="BD1486" s="28"/>
      <c r="BE1486" s="28"/>
      <c r="BF1486" s="28"/>
      <c r="BK1486" s="193"/>
      <c r="BM1486" s="28"/>
      <c r="BN1486" s="28"/>
      <c r="BO1486" s="28"/>
      <c r="BT1486" s="193"/>
      <c r="BV1486" s="28"/>
      <c r="BW1486" s="28"/>
      <c r="BX1486" s="28"/>
      <c r="CC1486" s="193"/>
      <c r="CE1486" s="28"/>
      <c r="CF1486" s="28"/>
      <c r="CG1486" s="28"/>
      <c r="CL1486" s="193"/>
      <c r="CN1486" s="28"/>
      <c r="CO1486" s="28"/>
      <c r="CP1486" s="28"/>
      <c r="CU1486" s="193"/>
      <c r="CW1486" s="28"/>
      <c r="CX1486" s="28"/>
      <c r="CY1486" s="28"/>
      <c r="DD1486" s="193"/>
      <c r="DF1486" s="28"/>
      <c r="DG1486" s="28"/>
      <c r="DH1486" s="28"/>
      <c r="DM1486" s="193"/>
      <c r="DO1486" s="28"/>
      <c r="DP1486" s="28"/>
      <c r="DQ1486" s="28"/>
      <c r="DV1486" s="193"/>
      <c r="DX1486" s="28"/>
      <c r="DY1486" s="28"/>
      <c r="DZ1486" s="28"/>
      <c r="EE1486" s="193"/>
      <c r="EG1486" s="28"/>
      <c r="EH1486" s="28"/>
      <c r="EI1486" s="28"/>
      <c r="EN1486" s="193"/>
      <c r="EP1486" s="28"/>
      <c r="EQ1486" s="28"/>
      <c r="ER1486" s="28"/>
      <c r="EW1486" s="193"/>
      <c r="EY1486" s="28"/>
      <c r="EZ1486" s="28"/>
      <c r="FA1486" s="28"/>
      <c r="FF1486" s="193"/>
      <c r="FH1486" s="28"/>
      <c r="FI1486" s="28"/>
      <c r="FJ1486" s="28"/>
      <c r="FO1486" s="193"/>
      <c r="FQ1486" s="28"/>
      <c r="FR1486" s="28"/>
      <c r="FS1486" s="28"/>
      <c r="FX1486" s="193"/>
      <c r="FZ1486" s="28"/>
      <c r="GA1486" s="28"/>
      <c r="GB1486" s="28"/>
      <c r="GG1486" s="193"/>
      <c r="GI1486" s="28"/>
      <c r="GJ1486" s="28"/>
      <c r="GK1486" s="28"/>
      <c r="GP1486" s="193"/>
      <c r="GR1486" s="28"/>
      <c r="GS1486" s="28"/>
      <c r="GT1486" s="28"/>
      <c r="GY1486" s="193"/>
      <c r="HA1486" s="28"/>
      <c r="HB1486" s="28"/>
      <c r="HC1486" s="28"/>
      <c r="HH1486" s="193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">
      <c r="A1487" s="311" t="s">
        <v>1182</v>
      </c>
      <c r="B1487" s="378"/>
      <c r="C1487" s="378"/>
      <c r="D1487" s="376" t="s">
        <v>130</v>
      </c>
      <c r="E1487" s="50">
        <f>COUNTIF($A$712:$BAG$785,A1487)</f>
        <v>5</v>
      </c>
      <c r="F1487" s="279">
        <f>SUM(G1487:K1487)</f>
        <v>0</v>
      </c>
      <c r="J1487" s="402"/>
      <c r="K1487" s="402"/>
      <c r="N1487" s="28"/>
      <c r="R1487" s="193"/>
      <c r="T1487" s="28"/>
      <c r="U1487" s="28"/>
      <c r="V1487" s="28"/>
      <c r="AA1487" s="193"/>
      <c r="AC1487" s="28"/>
      <c r="AD1487" s="28"/>
      <c r="AE1487" s="28"/>
      <c r="AJ1487" s="193"/>
      <c r="AL1487" s="28"/>
      <c r="AM1487" s="28"/>
      <c r="AN1487" s="28"/>
      <c r="AS1487" s="193"/>
      <c r="AU1487" s="28"/>
      <c r="AV1487" s="28"/>
      <c r="AW1487" s="28"/>
      <c r="BB1487" s="193"/>
      <c r="BD1487" s="28"/>
      <c r="BE1487" s="28"/>
      <c r="BF1487" s="28"/>
      <c r="BK1487" s="193"/>
      <c r="BM1487" s="28"/>
      <c r="BN1487" s="28"/>
      <c r="BO1487" s="28"/>
      <c r="BT1487" s="193"/>
      <c r="BV1487" s="28"/>
      <c r="BW1487" s="28"/>
      <c r="BX1487" s="28"/>
      <c r="CC1487" s="193"/>
      <c r="CE1487" s="28"/>
      <c r="CF1487" s="28"/>
      <c r="CG1487" s="28"/>
      <c r="CL1487" s="193"/>
      <c r="CN1487" s="28"/>
      <c r="CO1487" s="28"/>
      <c r="CP1487" s="28"/>
      <c r="CU1487" s="193"/>
      <c r="CW1487" s="28"/>
      <c r="CX1487" s="28"/>
      <c r="CY1487" s="28"/>
      <c r="DD1487" s="193"/>
      <c r="DF1487" s="28"/>
      <c r="DG1487" s="28"/>
      <c r="DH1487" s="28"/>
      <c r="DM1487" s="193"/>
      <c r="DO1487" s="28"/>
      <c r="DP1487" s="28"/>
      <c r="DQ1487" s="28"/>
      <c r="DV1487" s="193"/>
      <c r="DX1487" s="28"/>
      <c r="DY1487" s="28"/>
      <c r="DZ1487" s="28"/>
      <c r="EE1487" s="193"/>
      <c r="EG1487" s="28"/>
      <c r="EH1487" s="28"/>
      <c r="EI1487" s="28"/>
      <c r="EN1487" s="193"/>
      <c r="EP1487" s="28"/>
      <c r="EQ1487" s="28"/>
      <c r="ER1487" s="28"/>
      <c r="EW1487" s="193"/>
      <c r="EY1487" s="28"/>
      <c r="EZ1487" s="28"/>
      <c r="FA1487" s="28"/>
      <c r="FF1487" s="193"/>
      <c r="FH1487" s="28"/>
      <c r="FI1487" s="28"/>
      <c r="FJ1487" s="28"/>
      <c r="FO1487" s="193"/>
      <c r="FQ1487" s="28"/>
      <c r="FR1487" s="28"/>
      <c r="FS1487" s="28"/>
      <c r="FX1487" s="193"/>
      <c r="FZ1487" s="28"/>
      <c r="GA1487" s="28"/>
      <c r="GB1487" s="28"/>
      <c r="GG1487" s="193"/>
      <c r="GI1487" s="28"/>
      <c r="GJ1487" s="28"/>
      <c r="GK1487" s="28"/>
      <c r="GP1487" s="193"/>
      <c r="GR1487" s="28"/>
      <c r="GS1487" s="28"/>
      <c r="GT1487" s="28"/>
      <c r="GY1487" s="193"/>
      <c r="HA1487" s="28"/>
      <c r="HB1487" s="28"/>
      <c r="HC1487" s="28"/>
      <c r="HH1487" s="193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">
      <c r="A1488" s="363" t="s">
        <v>2248</v>
      </c>
      <c r="B1488" s="28"/>
      <c r="C1488" s="378"/>
      <c r="D1488" s="376" t="s">
        <v>129</v>
      </c>
      <c r="E1488" s="50">
        <f>COUNTIF($A$712:$BAG$785,A1488)</f>
        <v>0</v>
      </c>
      <c r="F1488" s="279">
        <f>SUM(G1488:K1488)</f>
        <v>0</v>
      </c>
      <c r="J1488" s="402"/>
      <c r="K1488" s="402"/>
      <c r="N1488" s="28"/>
      <c r="R1488" s="193"/>
      <c r="T1488" s="28"/>
      <c r="U1488" s="28"/>
      <c r="V1488" s="28"/>
      <c r="AA1488" s="193"/>
      <c r="AC1488" s="28"/>
      <c r="AD1488" s="28"/>
      <c r="AE1488" s="28"/>
      <c r="AJ1488" s="193"/>
      <c r="AL1488" s="28"/>
      <c r="AM1488" s="28"/>
      <c r="AN1488" s="28"/>
      <c r="AS1488" s="193"/>
      <c r="AU1488" s="28"/>
      <c r="AV1488" s="28"/>
      <c r="AW1488" s="28"/>
      <c r="BB1488" s="193"/>
      <c r="BD1488" s="28"/>
      <c r="BE1488" s="28"/>
      <c r="BF1488" s="28"/>
      <c r="BK1488" s="193"/>
      <c r="BM1488" s="28"/>
      <c r="BN1488" s="28"/>
      <c r="BO1488" s="28"/>
      <c r="BT1488" s="193"/>
      <c r="BV1488" s="28"/>
      <c r="BW1488" s="28"/>
      <c r="BX1488" s="28"/>
      <c r="CC1488" s="193"/>
      <c r="CE1488" s="28"/>
      <c r="CF1488" s="28"/>
      <c r="CG1488" s="28"/>
      <c r="CL1488" s="193"/>
      <c r="CN1488" s="28"/>
      <c r="CO1488" s="28"/>
      <c r="CP1488" s="28"/>
      <c r="CU1488" s="193"/>
      <c r="CW1488" s="28"/>
      <c r="CX1488" s="28"/>
      <c r="CY1488" s="28"/>
      <c r="DD1488" s="193"/>
      <c r="DF1488" s="28"/>
      <c r="DG1488" s="28"/>
      <c r="DH1488" s="28"/>
      <c r="DM1488" s="193"/>
      <c r="DO1488" s="28"/>
      <c r="DP1488" s="28"/>
      <c r="DQ1488" s="28"/>
      <c r="DV1488" s="193"/>
      <c r="DX1488" s="28"/>
      <c r="DY1488" s="28"/>
      <c r="DZ1488" s="28"/>
      <c r="EE1488" s="193"/>
      <c r="EG1488" s="28"/>
      <c r="EH1488" s="28"/>
      <c r="EI1488" s="28"/>
      <c r="EN1488" s="193"/>
      <c r="EP1488" s="28"/>
      <c r="EQ1488" s="28"/>
      <c r="ER1488" s="28"/>
      <c r="EW1488" s="193"/>
      <c r="EY1488" s="28"/>
      <c r="EZ1488" s="28"/>
      <c r="FA1488" s="28"/>
      <c r="FF1488" s="193"/>
      <c r="FH1488" s="28"/>
      <c r="FI1488" s="28"/>
      <c r="FJ1488" s="28"/>
      <c r="FO1488" s="193"/>
      <c r="FQ1488" s="28"/>
      <c r="FR1488" s="28"/>
      <c r="FS1488" s="28"/>
      <c r="FX1488" s="193"/>
      <c r="FZ1488" s="28"/>
      <c r="GA1488" s="28"/>
      <c r="GB1488" s="28"/>
      <c r="GG1488" s="193"/>
      <c r="GI1488" s="28"/>
      <c r="GJ1488" s="28"/>
      <c r="GK1488" s="28"/>
      <c r="GP1488" s="193"/>
      <c r="GR1488" s="28"/>
      <c r="GS1488" s="28"/>
      <c r="GT1488" s="28"/>
      <c r="GY1488" s="193"/>
      <c r="HA1488" s="28"/>
      <c r="HB1488" s="28"/>
      <c r="HC1488" s="28"/>
      <c r="HH1488" s="193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">
      <c r="A1489" s="205" t="s">
        <v>3175</v>
      </c>
      <c r="B1489" s="39"/>
      <c r="C1489" s="39"/>
      <c r="D1489" s="376" t="s">
        <v>129</v>
      </c>
      <c r="E1489" s="50">
        <f>COUNTIF($A$712:$BAG$785,A1489)</f>
        <v>0</v>
      </c>
      <c r="F1489" s="279">
        <f>SUM(G1489:K1489)</f>
        <v>0</v>
      </c>
      <c r="H1489" s="402"/>
      <c r="I1489" s="402"/>
      <c r="J1489" s="402"/>
      <c r="K1489" s="402"/>
      <c r="N1489" s="28"/>
      <c r="R1489" s="193"/>
      <c r="T1489" s="28"/>
      <c r="U1489" s="28"/>
      <c r="V1489" s="28"/>
      <c r="AA1489" s="193"/>
      <c r="AC1489" s="28"/>
      <c r="AD1489" s="28"/>
      <c r="AE1489" s="28"/>
      <c r="AJ1489" s="193"/>
      <c r="AL1489" s="28"/>
      <c r="AM1489" s="28"/>
      <c r="AN1489" s="28"/>
      <c r="AS1489" s="193"/>
      <c r="AU1489" s="28"/>
      <c r="AV1489" s="28"/>
      <c r="AW1489" s="28"/>
      <c r="BB1489" s="193"/>
      <c r="BD1489" s="28"/>
      <c r="BE1489" s="28"/>
      <c r="BF1489" s="28"/>
      <c r="BK1489" s="193"/>
      <c r="BM1489" s="28"/>
      <c r="BN1489" s="28"/>
      <c r="BO1489" s="28"/>
      <c r="BT1489" s="193"/>
      <c r="BV1489" s="28"/>
      <c r="BW1489" s="28"/>
      <c r="BX1489" s="28"/>
      <c r="CC1489" s="193"/>
      <c r="CE1489" s="28"/>
      <c r="CF1489" s="28"/>
      <c r="CG1489" s="28"/>
      <c r="CL1489" s="193"/>
      <c r="CN1489" s="28"/>
      <c r="CO1489" s="28"/>
      <c r="CP1489" s="28"/>
      <c r="CU1489" s="193"/>
      <c r="CW1489" s="28"/>
      <c r="CX1489" s="28"/>
      <c r="CY1489" s="28"/>
      <c r="DD1489" s="193"/>
      <c r="DF1489" s="28"/>
      <c r="DG1489" s="28"/>
      <c r="DH1489" s="28"/>
      <c r="DM1489" s="193"/>
      <c r="DO1489" s="28"/>
      <c r="DP1489" s="28"/>
      <c r="DQ1489" s="28"/>
      <c r="DV1489" s="193"/>
      <c r="DX1489" s="28"/>
      <c r="DY1489" s="28"/>
      <c r="DZ1489" s="28"/>
      <c r="EE1489" s="193"/>
      <c r="EG1489" s="28"/>
      <c r="EH1489" s="28"/>
      <c r="EI1489" s="28"/>
      <c r="EN1489" s="193"/>
      <c r="EP1489" s="28"/>
      <c r="EQ1489" s="28"/>
      <c r="ER1489" s="28"/>
      <c r="EW1489" s="193"/>
      <c r="EY1489" s="28"/>
      <c r="EZ1489" s="28"/>
      <c r="FA1489" s="28"/>
      <c r="FF1489" s="193"/>
      <c r="FH1489" s="28"/>
      <c r="FI1489" s="28"/>
      <c r="FJ1489" s="28"/>
      <c r="FO1489" s="193"/>
      <c r="FQ1489" s="28"/>
      <c r="FR1489" s="28"/>
      <c r="FS1489" s="28"/>
      <c r="FX1489" s="193"/>
      <c r="FZ1489" s="28"/>
      <c r="GA1489" s="28"/>
      <c r="GB1489" s="28"/>
      <c r="GG1489" s="193"/>
      <c r="GI1489" s="28"/>
      <c r="GJ1489" s="28"/>
      <c r="GK1489" s="28"/>
      <c r="GP1489" s="193"/>
      <c r="GR1489" s="28"/>
      <c r="GS1489" s="28"/>
      <c r="GT1489" s="28"/>
      <c r="GY1489" s="193"/>
      <c r="HA1489" s="28"/>
      <c r="HB1489" s="28"/>
      <c r="HC1489" s="28"/>
      <c r="HH1489" s="193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311" t="s">
        <v>1956</v>
      </c>
      <c r="B1490" s="378"/>
      <c r="C1490" s="378"/>
      <c r="D1490" s="376" t="s">
        <v>135</v>
      </c>
      <c r="E1490" s="50">
        <f>COUNTIF($A$712:$BAG$785,A1490)</f>
        <v>38</v>
      </c>
      <c r="F1490" s="279">
        <f>SUM(G1490:K1490)</f>
        <v>0</v>
      </c>
      <c r="J1490" s="402"/>
      <c r="K1490" s="402"/>
      <c r="N1490" s="28"/>
      <c r="R1490" s="193"/>
      <c r="T1490" s="28"/>
      <c r="U1490" s="28"/>
      <c r="V1490" s="28"/>
      <c r="AA1490" s="193"/>
      <c r="AC1490" s="28"/>
      <c r="AD1490" s="28"/>
      <c r="AE1490" s="28"/>
      <c r="AJ1490" s="193"/>
      <c r="AL1490" s="28"/>
      <c r="AM1490" s="28"/>
      <c r="AN1490" s="28"/>
      <c r="AS1490" s="193"/>
      <c r="AU1490" s="28"/>
      <c r="AV1490" s="28"/>
      <c r="AW1490" s="28"/>
      <c r="BB1490" s="193"/>
      <c r="BD1490" s="28"/>
      <c r="BE1490" s="28"/>
      <c r="BF1490" s="28"/>
      <c r="BK1490" s="193"/>
      <c r="BM1490" s="28"/>
      <c r="BN1490" s="28"/>
      <c r="BO1490" s="28"/>
      <c r="BT1490" s="193"/>
      <c r="BV1490" s="28"/>
      <c r="BW1490" s="28"/>
      <c r="BX1490" s="28"/>
      <c r="CC1490" s="193"/>
      <c r="CE1490" s="28"/>
      <c r="CF1490" s="28"/>
      <c r="CG1490" s="28"/>
      <c r="CL1490" s="193"/>
      <c r="CN1490" s="28"/>
      <c r="CO1490" s="28"/>
      <c r="CP1490" s="28"/>
      <c r="CU1490" s="193"/>
      <c r="CW1490" s="28"/>
      <c r="CX1490" s="28"/>
      <c r="CY1490" s="28"/>
      <c r="DD1490" s="193"/>
      <c r="DF1490" s="28"/>
      <c r="DG1490" s="28"/>
      <c r="DH1490" s="28"/>
      <c r="DM1490" s="193"/>
      <c r="DO1490" s="28"/>
      <c r="DP1490" s="28"/>
      <c r="DQ1490" s="28"/>
      <c r="DV1490" s="193"/>
      <c r="DX1490" s="28"/>
      <c r="DY1490" s="28"/>
      <c r="DZ1490" s="28"/>
      <c r="EE1490" s="193"/>
      <c r="EG1490" s="28"/>
      <c r="EH1490" s="28"/>
      <c r="EI1490" s="28"/>
      <c r="EN1490" s="193"/>
      <c r="EP1490" s="28"/>
      <c r="EQ1490" s="28"/>
      <c r="ER1490" s="28"/>
      <c r="EW1490" s="193"/>
      <c r="EY1490" s="28"/>
      <c r="EZ1490" s="28"/>
      <c r="FA1490" s="28"/>
      <c r="FF1490" s="193"/>
      <c r="FH1490" s="28"/>
      <c r="FI1490" s="28"/>
      <c r="FJ1490" s="28"/>
      <c r="FO1490" s="193"/>
      <c r="FQ1490" s="28"/>
      <c r="FR1490" s="28"/>
      <c r="FS1490" s="28"/>
      <c r="FX1490" s="193"/>
      <c r="FZ1490" s="28"/>
      <c r="GA1490" s="28"/>
      <c r="GB1490" s="28"/>
      <c r="GG1490" s="193"/>
      <c r="GI1490" s="28"/>
      <c r="GJ1490" s="28"/>
      <c r="GK1490" s="28"/>
      <c r="GP1490" s="193"/>
      <c r="GR1490" s="28"/>
      <c r="GS1490" s="28"/>
      <c r="GT1490" s="28"/>
      <c r="GY1490" s="193"/>
      <c r="HA1490" s="28"/>
      <c r="HB1490" s="28"/>
      <c r="HC1490" s="28"/>
      <c r="HH1490" s="193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11" t="s">
        <v>1145</v>
      </c>
      <c r="B1491" s="28"/>
      <c r="C1491" s="28"/>
      <c r="D1491" s="376" t="s">
        <v>129</v>
      </c>
      <c r="E1491" s="50">
        <f>COUNTIF($A$712:$BAG$785,A1491)</f>
        <v>0</v>
      </c>
      <c r="F1491" s="279">
        <f>SUM(G1491:K1491)</f>
        <v>0</v>
      </c>
      <c r="J1491" s="402"/>
      <c r="N1491" s="28"/>
      <c r="R1491" s="193"/>
      <c r="T1491" s="28"/>
      <c r="U1491" s="28"/>
      <c r="V1491" s="28"/>
      <c r="AA1491" s="193"/>
      <c r="AC1491" s="28"/>
      <c r="AD1491" s="28"/>
      <c r="AE1491" s="28"/>
      <c r="AJ1491" s="193"/>
      <c r="AL1491" s="28"/>
      <c r="AM1491" s="28"/>
      <c r="AN1491" s="28"/>
      <c r="AS1491" s="193"/>
      <c r="AU1491" s="28"/>
      <c r="AV1491" s="28"/>
      <c r="AW1491" s="28"/>
      <c r="BB1491" s="193"/>
      <c r="BD1491" s="28"/>
      <c r="BE1491" s="28"/>
      <c r="BF1491" s="28"/>
      <c r="BK1491" s="193"/>
      <c r="BM1491" s="28"/>
      <c r="BN1491" s="28"/>
      <c r="BO1491" s="28"/>
      <c r="BT1491" s="193"/>
      <c r="BV1491" s="28"/>
      <c r="BW1491" s="28"/>
      <c r="BX1491" s="28"/>
      <c r="CC1491" s="193"/>
      <c r="CE1491" s="28"/>
      <c r="CF1491" s="28"/>
      <c r="CG1491" s="28"/>
      <c r="CL1491" s="193"/>
      <c r="CN1491" s="28"/>
      <c r="CO1491" s="28"/>
      <c r="CP1491" s="28"/>
      <c r="CU1491" s="193"/>
      <c r="CW1491" s="28"/>
      <c r="CX1491" s="28"/>
      <c r="CY1491" s="28"/>
      <c r="DD1491" s="193"/>
      <c r="DF1491" s="28"/>
      <c r="DG1491" s="28"/>
      <c r="DH1491" s="28"/>
      <c r="DM1491" s="193"/>
      <c r="DO1491" s="28"/>
      <c r="DP1491" s="28"/>
      <c r="DQ1491" s="28"/>
      <c r="DV1491" s="193"/>
      <c r="DX1491" s="28"/>
      <c r="DY1491" s="28"/>
      <c r="DZ1491" s="28"/>
      <c r="EE1491" s="193"/>
      <c r="EG1491" s="28"/>
      <c r="EH1491" s="28"/>
      <c r="EI1491" s="28"/>
      <c r="EN1491" s="193"/>
      <c r="EP1491" s="28"/>
      <c r="EQ1491" s="28"/>
      <c r="ER1491" s="28"/>
      <c r="EW1491" s="193"/>
      <c r="EY1491" s="28"/>
      <c r="EZ1491" s="28"/>
      <c r="FA1491" s="28"/>
      <c r="FF1491" s="193"/>
      <c r="FH1491" s="28"/>
      <c r="FI1491" s="28"/>
      <c r="FJ1491" s="28"/>
      <c r="FO1491" s="193"/>
      <c r="FQ1491" s="28"/>
      <c r="FR1491" s="28"/>
      <c r="FS1491" s="28"/>
      <c r="FX1491" s="193"/>
      <c r="FZ1491" s="28"/>
      <c r="GA1491" s="28"/>
      <c r="GB1491" s="28"/>
      <c r="GG1491" s="193"/>
      <c r="GI1491" s="28"/>
      <c r="GJ1491" s="28"/>
      <c r="GK1491" s="28"/>
      <c r="GP1491" s="193"/>
      <c r="GR1491" s="28"/>
      <c r="GS1491" s="28"/>
      <c r="GT1491" s="28"/>
      <c r="GY1491" s="193"/>
      <c r="HA1491" s="28"/>
      <c r="HB1491" s="28"/>
      <c r="HC1491" s="28"/>
      <c r="HH1491" s="193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5" t="s">
        <v>3138</v>
      </c>
      <c r="B1492" s="39"/>
      <c r="C1492" s="39"/>
      <c r="D1492" s="376" t="s">
        <v>129</v>
      </c>
      <c r="E1492" s="50">
        <f>COUNTIF($A$712:$BAG$785,A1492)</f>
        <v>0</v>
      </c>
      <c r="F1492" s="279">
        <f>SUM(G1492:K1492)</f>
        <v>0</v>
      </c>
      <c r="H1492" s="402"/>
      <c r="I1492" s="402"/>
      <c r="J1492" s="402"/>
      <c r="K1492" s="402"/>
      <c r="N1492" s="28"/>
      <c r="R1492" s="193"/>
      <c r="T1492" s="28"/>
      <c r="U1492" s="28"/>
      <c r="V1492" s="28"/>
      <c r="AA1492" s="193"/>
      <c r="AC1492" s="28"/>
      <c r="AD1492" s="28"/>
      <c r="AE1492" s="28"/>
      <c r="AJ1492" s="193"/>
      <c r="AL1492" s="28"/>
      <c r="AM1492" s="28"/>
      <c r="AN1492" s="28"/>
      <c r="AS1492" s="193"/>
      <c r="AU1492" s="28"/>
      <c r="AV1492" s="28"/>
      <c r="AW1492" s="28"/>
      <c r="BB1492" s="193"/>
      <c r="BD1492" s="28"/>
      <c r="BE1492" s="28"/>
      <c r="BF1492" s="28"/>
      <c r="BK1492" s="193"/>
      <c r="BM1492" s="28"/>
      <c r="BN1492" s="28"/>
      <c r="BO1492" s="28"/>
      <c r="BT1492" s="193"/>
      <c r="BV1492" s="28"/>
      <c r="BW1492" s="28"/>
      <c r="BX1492" s="28"/>
      <c r="CC1492" s="193"/>
      <c r="CE1492" s="28"/>
      <c r="CF1492" s="28"/>
      <c r="CG1492" s="28"/>
      <c r="CL1492" s="193"/>
      <c r="CN1492" s="28"/>
      <c r="CO1492" s="28"/>
      <c r="CP1492" s="28"/>
      <c r="CU1492" s="193"/>
      <c r="CW1492" s="28"/>
      <c r="CX1492" s="28"/>
      <c r="CY1492" s="28"/>
      <c r="DD1492" s="193"/>
      <c r="DF1492" s="28"/>
      <c r="DG1492" s="28"/>
      <c r="DH1492" s="28"/>
      <c r="DM1492" s="193"/>
      <c r="DO1492" s="28"/>
      <c r="DP1492" s="28"/>
      <c r="DQ1492" s="28"/>
      <c r="DV1492" s="193"/>
      <c r="DX1492" s="28"/>
      <c r="DY1492" s="28"/>
      <c r="DZ1492" s="28"/>
      <c r="EE1492" s="193"/>
      <c r="EG1492" s="28"/>
      <c r="EH1492" s="28"/>
      <c r="EI1492" s="28"/>
      <c r="EN1492" s="193"/>
      <c r="EP1492" s="28"/>
      <c r="EQ1492" s="28"/>
      <c r="ER1492" s="28"/>
      <c r="EW1492" s="193"/>
      <c r="EY1492" s="28"/>
      <c r="EZ1492" s="28"/>
      <c r="FA1492" s="28"/>
      <c r="FF1492" s="193"/>
      <c r="FH1492" s="28"/>
      <c r="FI1492" s="28"/>
      <c r="FJ1492" s="28"/>
      <c r="FO1492" s="193"/>
      <c r="FQ1492" s="28"/>
      <c r="FR1492" s="28"/>
      <c r="FS1492" s="28"/>
      <c r="FX1492" s="193"/>
      <c r="FZ1492" s="28"/>
      <c r="GA1492" s="28"/>
      <c r="GB1492" s="28"/>
      <c r="GG1492" s="193"/>
      <c r="GI1492" s="28"/>
      <c r="GJ1492" s="28"/>
      <c r="GK1492" s="28"/>
      <c r="GP1492" s="193"/>
      <c r="GR1492" s="28"/>
      <c r="GS1492" s="28"/>
      <c r="GT1492" s="28"/>
      <c r="GY1492" s="193"/>
      <c r="HA1492" s="28"/>
      <c r="HB1492" s="28"/>
      <c r="HC1492" s="28"/>
      <c r="HH1492" s="193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.75">
      <c r="A1493" s="311" t="s">
        <v>522</v>
      </c>
      <c r="B1493" s="375"/>
      <c r="C1493" s="375"/>
      <c r="D1493" s="376" t="s">
        <v>140</v>
      </c>
      <c r="E1493" s="50">
        <f>COUNTIF($A$712:$BAG$785,A1493)</f>
        <v>26</v>
      </c>
      <c r="F1493" s="279">
        <f>SUM(G1493:K1493)</f>
        <v>0</v>
      </c>
      <c r="J1493" s="402"/>
      <c r="K1493" s="402"/>
      <c r="N1493" s="28"/>
      <c r="R1493" s="193"/>
      <c r="T1493" s="28"/>
      <c r="U1493" s="28"/>
      <c r="V1493" s="28"/>
      <c r="AA1493" s="193"/>
      <c r="AC1493" s="28"/>
      <c r="AD1493" s="28"/>
      <c r="AE1493" s="28"/>
      <c r="AJ1493" s="193"/>
      <c r="AL1493" s="28"/>
      <c r="AM1493" s="28"/>
      <c r="AN1493" s="28"/>
      <c r="AS1493" s="193"/>
      <c r="AU1493" s="28"/>
      <c r="AV1493" s="28"/>
      <c r="AW1493" s="28"/>
      <c r="BB1493" s="193"/>
      <c r="BD1493" s="28"/>
      <c r="BE1493" s="28"/>
      <c r="BF1493" s="28"/>
      <c r="BK1493" s="193"/>
      <c r="BM1493" s="28"/>
      <c r="BN1493" s="28"/>
      <c r="BO1493" s="28"/>
      <c r="BT1493" s="193"/>
      <c r="BV1493" s="28"/>
      <c r="BW1493" s="28"/>
      <c r="BX1493" s="28"/>
      <c r="CC1493" s="193"/>
      <c r="CE1493" s="28"/>
      <c r="CF1493" s="28"/>
      <c r="CG1493" s="28"/>
      <c r="CL1493" s="193"/>
      <c r="CN1493" s="28"/>
      <c r="CO1493" s="28"/>
      <c r="CP1493" s="28"/>
      <c r="CU1493" s="193"/>
      <c r="CW1493" s="28"/>
      <c r="CX1493" s="28"/>
      <c r="CY1493" s="28"/>
      <c r="DD1493" s="193"/>
      <c r="DF1493" s="28"/>
      <c r="DG1493" s="28"/>
      <c r="DH1493" s="28"/>
      <c r="DM1493" s="193"/>
      <c r="DO1493" s="28"/>
      <c r="DP1493" s="28"/>
      <c r="DQ1493" s="28"/>
      <c r="DV1493" s="193"/>
      <c r="DX1493" s="28"/>
      <c r="DY1493" s="28"/>
      <c r="DZ1493" s="28"/>
      <c r="EE1493" s="193"/>
      <c r="EG1493" s="28"/>
      <c r="EH1493" s="28"/>
      <c r="EI1493" s="28"/>
      <c r="EN1493" s="193"/>
      <c r="EP1493" s="28"/>
      <c r="EQ1493" s="28"/>
      <c r="ER1493" s="28"/>
      <c r="EW1493" s="193"/>
      <c r="EY1493" s="28"/>
      <c r="EZ1493" s="28"/>
      <c r="FA1493" s="28"/>
      <c r="FF1493" s="193"/>
      <c r="FH1493" s="28"/>
      <c r="FI1493" s="28"/>
      <c r="FJ1493" s="28"/>
      <c r="FO1493" s="193"/>
      <c r="FQ1493" s="28"/>
      <c r="FR1493" s="28"/>
      <c r="FS1493" s="28"/>
      <c r="FX1493" s="193"/>
      <c r="FZ1493" s="28"/>
      <c r="GA1493" s="28"/>
      <c r="GB1493" s="28"/>
      <c r="GG1493" s="193"/>
      <c r="GI1493" s="28"/>
      <c r="GJ1493" s="28"/>
      <c r="GK1493" s="28"/>
      <c r="GP1493" s="193"/>
      <c r="GR1493" s="28"/>
      <c r="GS1493" s="28"/>
      <c r="GT1493" s="28"/>
      <c r="GY1493" s="193"/>
      <c r="HA1493" s="28"/>
      <c r="HB1493" s="28"/>
      <c r="HC1493" s="28"/>
      <c r="HH1493" s="193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">
      <c r="A1494" s="205" t="s">
        <v>3067</v>
      </c>
      <c r="B1494" s="39"/>
      <c r="C1494" s="39"/>
      <c r="D1494" s="376" t="s">
        <v>130</v>
      </c>
      <c r="E1494" s="50">
        <f>COUNTIF($A$712:$BAG$785,A1494)</f>
        <v>2</v>
      </c>
      <c r="F1494" s="279">
        <f>SUM(G1494:K1494)</f>
        <v>0</v>
      </c>
      <c r="H1494" s="402"/>
      <c r="I1494" s="402"/>
      <c r="J1494" s="402"/>
      <c r="K1494" s="402"/>
      <c r="N1494" s="28"/>
      <c r="R1494" s="193"/>
      <c r="T1494" s="28"/>
      <c r="U1494" s="28"/>
      <c r="V1494" s="28"/>
      <c r="AA1494" s="193"/>
      <c r="AC1494" s="28"/>
      <c r="AD1494" s="28"/>
      <c r="AE1494" s="28"/>
      <c r="AJ1494" s="193"/>
      <c r="AL1494" s="28"/>
      <c r="AM1494" s="28"/>
      <c r="AN1494" s="28"/>
      <c r="AS1494" s="193"/>
      <c r="AU1494" s="28"/>
      <c r="AV1494" s="28"/>
      <c r="AW1494" s="28"/>
      <c r="BB1494" s="193"/>
      <c r="BD1494" s="28"/>
      <c r="BE1494" s="28"/>
      <c r="BF1494" s="28"/>
      <c r="BK1494" s="193"/>
      <c r="BM1494" s="28"/>
      <c r="BN1494" s="28"/>
      <c r="BO1494" s="28"/>
      <c r="BT1494" s="193"/>
      <c r="BV1494" s="28"/>
      <c r="BW1494" s="28"/>
      <c r="BX1494" s="28"/>
      <c r="CC1494" s="193"/>
      <c r="CE1494" s="28"/>
      <c r="CF1494" s="28"/>
      <c r="CG1494" s="28"/>
      <c r="CL1494" s="193"/>
      <c r="CN1494" s="28"/>
      <c r="CO1494" s="28"/>
      <c r="CP1494" s="28"/>
      <c r="CU1494" s="193"/>
      <c r="CW1494" s="28"/>
      <c r="CX1494" s="28"/>
      <c r="CY1494" s="28"/>
      <c r="DD1494" s="193"/>
      <c r="DF1494" s="28"/>
      <c r="DG1494" s="28"/>
      <c r="DH1494" s="28"/>
      <c r="DM1494" s="193"/>
      <c r="DO1494" s="28"/>
      <c r="DP1494" s="28"/>
      <c r="DQ1494" s="28"/>
      <c r="DV1494" s="193"/>
      <c r="DX1494" s="28"/>
      <c r="DY1494" s="28"/>
      <c r="DZ1494" s="28"/>
      <c r="EE1494" s="193"/>
      <c r="EG1494" s="28"/>
      <c r="EH1494" s="28"/>
      <c r="EI1494" s="28"/>
      <c r="EN1494" s="193"/>
      <c r="EP1494" s="28"/>
      <c r="EQ1494" s="28"/>
      <c r="ER1494" s="28"/>
      <c r="EW1494" s="193"/>
      <c r="EY1494" s="28"/>
      <c r="EZ1494" s="28"/>
      <c r="FA1494" s="28"/>
      <c r="FF1494" s="193"/>
      <c r="FH1494" s="28"/>
      <c r="FI1494" s="28"/>
      <c r="FJ1494" s="28"/>
      <c r="FO1494" s="193"/>
      <c r="FQ1494" s="28"/>
      <c r="FR1494" s="28"/>
      <c r="FS1494" s="28"/>
      <c r="FX1494" s="193"/>
      <c r="FZ1494" s="28"/>
      <c r="GA1494" s="28"/>
      <c r="GB1494" s="28"/>
      <c r="GG1494" s="193"/>
      <c r="GI1494" s="28"/>
      <c r="GJ1494" s="28"/>
      <c r="GK1494" s="28"/>
      <c r="GP1494" s="193"/>
      <c r="GR1494" s="28"/>
      <c r="GS1494" s="28"/>
      <c r="GT1494" s="28"/>
      <c r="GY1494" s="193"/>
      <c r="HA1494" s="28"/>
      <c r="HB1494" s="28"/>
      <c r="HC1494" s="28"/>
      <c r="HH1494" s="193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311" t="s">
        <v>1990</v>
      </c>
      <c r="B1495" s="39"/>
      <c r="C1495" s="39"/>
      <c r="D1495" s="376" t="s">
        <v>129</v>
      </c>
      <c r="E1495" s="50">
        <f>COUNTIF($A$712:$BAG$785,A1495)</f>
        <v>0</v>
      </c>
      <c r="F1495" s="279">
        <f>SUM(G1495:K1495)</f>
        <v>0</v>
      </c>
      <c r="H1495" s="402"/>
      <c r="I1495" s="402"/>
      <c r="J1495" s="402"/>
      <c r="K1495" s="402"/>
      <c r="N1495" s="28"/>
      <c r="R1495" s="193"/>
      <c r="T1495" s="28"/>
      <c r="U1495" s="28"/>
      <c r="V1495" s="28"/>
      <c r="AA1495" s="193"/>
      <c r="AC1495" s="28"/>
      <c r="AD1495" s="28"/>
      <c r="AE1495" s="28"/>
      <c r="AJ1495" s="193"/>
      <c r="AL1495" s="28"/>
      <c r="AM1495" s="28"/>
      <c r="AN1495" s="28"/>
      <c r="AS1495" s="193"/>
      <c r="AU1495" s="28"/>
      <c r="AV1495" s="28"/>
      <c r="AW1495" s="28"/>
      <c r="BB1495" s="193"/>
      <c r="BD1495" s="28"/>
      <c r="BE1495" s="28"/>
      <c r="BF1495" s="28"/>
      <c r="BK1495" s="193"/>
      <c r="BM1495" s="28"/>
      <c r="BN1495" s="28"/>
      <c r="BO1495" s="28"/>
      <c r="BT1495" s="193"/>
      <c r="BV1495" s="28"/>
      <c r="BW1495" s="28"/>
      <c r="BX1495" s="28"/>
      <c r="CC1495" s="193"/>
      <c r="CE1495" s="28"/>
      <c r="CF1495" s="28"/>
      <c r="CG1495" s="28"/>
      <c r="CL1495" s="193"/>
      <c r="CN1495" s="28"/>
      <c r="CO1495" s="28"/>
      <c r="CP1495" s="28"/>
      <c r="CU1495" s="193"/>
      <c r="CW1495" s="28"/>
      <c r="CX1495" s="28"/>
      <c r="CY1495" s="28"/>
      <c r="DD1495" s="193"/>
      <c r="DF1495" s="28"/>
      <c r="DG1495" s="28"/>
      <c r="DH1495" s="28"/>
      <c r="DM1495" s="193"/>
      <c r="DO1495" s="28"/>
      <c r="DP1495" s="28"/>
      <c r="DQ1495" s="28"/>
      <c r="DV1495" s="193"/>
      <c r="DX1495" s="28"/>
      <c r="DY1495" s="28"/>
      <c r="DZ1495" s="28"/>
      <c r="EE1495" s="193"/>
      <c r="EG1495" s="28"/>
      <c r="EH1495" s="28"/>
      <c r="EI1495" s="28"/>
      <c r="EN1495" s="193"/>
      <c r="EP1495" s="28"/>
      <c r="EQ1495" s="28"/>
      <c r="ER1495" s="28"/>
      <c r="EW1495" s="193"/>
      <c r="EY1495" s="28"/>
      <c r="EZ1495" s="28"/>
      <c r="FA1495" s="28"/>
      <c r="FF1495" s="193"/>
      <c r="FH1495" s="28"/>
      <c r="FI1495" s="28"/>
      <c r="FJ1495" s="28"/>
      <c r="FO1495" s="193"/>
      <c r="FQ1495" s="28"/>
      <c r="FR1495" s="28"/>
      <c r="FS1495" s="28"/>
      <c r="FX1495" s="193"/>
      <c r="FZ1495" s="28"/>
      <c r="GA1495" s="28"/>
      <c r="GB1495" s="28"/>
      <c r="GG1495" s="193"/>
      <c r="GI1495" s="28"/>
      <c r="GJ1495" s="28"/>
      <c r="GK1495" s="28"/>
      <c r="GP1495" s="193"/>
      <c r="GR1495" s="28"/>
      <c r="GS1495" s="28"/>
      <c r="GT1495" s="28"/>
      <c r="GY1495" s="193"/>
      <c r="HA1495" s="28"/>
      <c r="HB1495" s="28"/>
      <c r="HC1495" s="28"/>
      <c r="HH1495" s="193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205" t="s">
        <v>2487</v>
      </c>
      <c r="B1496" s="28"/>
      <c r="C1496" s="28"/>
      <c r="D1496" s="376" t="s">
        <v>129</v>
      </c>
      <c r="E1496" s="50">
        <f>COUNTIF($A$712:$BAG$785,A1496)</f>
        <v>1</v>
      </c>
      <c r="F1496" s="279">
        <f>SUM(G1496:K1496)</f>
        <v>0</v>
      </c>
      <c r="J1496" s="402"/>
      <c r="K1496" s="193"/>
      <c r="N1496" s="28"/>
      <c r="R1496" s="193"/>
      <c r="T1496" s="28"/>
      <c r="U1496" s="28"/>
      <c r="V1496" s="28"/>
      <c r="AA1496" s="193"/>
      <c r="AC1496" s="28"/>
      <c r="AD1496" s="28"/>
      <c r="AE1496" s="28"/>
      <c r="AJ1496" s="193"/>
      <c r="AL1496" s="28"/>
      <c r="AM1496" s="28"/>
      <c r="AN1496" s="28"/>
      <c r="AS1496" s="193"/>
      <c r="AU1496" s="28"/>
      <c r="AV1496" s="28"/>
      <c r="AW1496" s="28"/>
      <c r="BB1496" s="193"/>
      <c r="BD1496" s="28"/>
      <c r="BE1496" s="28"/>
      <c r="BF1496" s="28"/>
      <c r="BK1496" s="193"/>
      <c r="BM1496" s="28"/>
      <c r="BN1496" s="28"/>
      <c r="BO1496" s="28"/>
      <c r="BT1496" s="193"/>
      <c r="BV1496" s="28"/>
      <c r="BW1496" s="28"/>
      <c r="BX1496" s="28"/>
      <c r="CC1496" s="193"/>
      <c r="CE1496" s="28"/>
      <c r="CF1496" s="28"/>
      <c r="CG1496" s="28"/>
      <c r="CL1496" s="193"/>
      <c r="CN1496" s="28"/>
      <c r="CO1496" s="28"/>
      <c r="CP1496" s="28"/>
      <c r="CU1496" s="193"/>
      <c r="CW1496" s="28"/>
      <c r="CX1496" s="28"/>
      <c r="CY1496" s="28"/>
      <c r="DD1496" s="193"/>
      <c r="DF1496" s="28"/>
      <c r="DG1496" s="28"/>
      <c r="DH1496" s="28"/>
      <c r="DM1496" s="193"/>
      <c r="DO1496" s="28"/>
      <c r="DP1496" s="28"/>
      <c r="DQ1496" s="28"/>
      <c r="DV1496" s="193"/>
      <c r="DX1496" s="28"/>
      <c r="DY1496" s="28"/>
      <c r="DZ1496" s="28"/>
      <c r="EE1496" s="193"/>
      <c r="EG1496" s="28"/>
      <c r="EH1496" s="28"/>
      <c r="EI1496" s="28"/>
      <c r="EN1496" s="193"/>
      <c r="EP1496" s="28"/>
      <c r="EQ1496" s="28"/>
      <c r="ER1496" s="28"/>
      <c r="EW1496" s="193"/>
      <c r="EY1496" s="28"/>
      <c r="EZ1496" s="28"/>
      <c r="FA1496" s="28"/>
      <c r="FF1496" s="193"/>
      <c r="FH1496" s="28"/>
      <c r="FI1496" s="28"/>
      <c r="FJ1496" s="28"/>
      <c r="FO1496" s="193"/>
      <c r="FQ1496" s="28"/>
      <c r="FR1496" s="28"/>
      <c r="FS1496" s="28"/>
      <c r="FX1496" s="193"/>
      <c r="FZ1496" s="28"/>
      <c r="GA1496" s="28"/>
      <c r="GB1496" s="28"/>
      <c r="GG1496" s="193"/>
      <c r="GI1496" s="28"/>
      <c r="GJ1496" s="28"/>
      <c r="GK1496" s="28"/>
      <c r="GP1496" s="193"/>
      <c r="GR1496" s="28"/>
      <c r="GS1496" s="28"/>
      <c r="GT1496" s="28"/>
      <c r="GY1496" s="193"/>
      <c r="HA1496" s="28"/>
      <c r="HB1496" s="28"/>
      <c r="HC1496" s="28"/>
      <c r="HH1496" s="193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11" t="s">
        <v>932</v>
      </c>
      <c r="B1497" s="274"/>
      <c r="C1497" s="375"/>
      <c r="D1497" s="376" t="s">
        <v>132</v>
      </c>
      <c r="E1497" s="50">
        <f>COUNTIF($A$712:$BAG$785,A1497)</f>
        <v>12</v>
      </c>
      <c r="F1497" s="279">
        <f>SUM(H1497:K1497)</f>
        <v>6</v>
      </c>
      <c r="J1497" s="50">
        <v>6</v>
      </c>
      <c r="N1497" s="28"/>
      <c r="R1497" s="193"/>
      <c r="T1497" s="28"/>
      <c r="U1497" s="28"/>
      <c r="V1497" s="28"/>
      <c r="AA1497" s="193"/>
      <c r="AC1497" s="28"/>
      <c r="AD1497" s="28"/>
      <c r="AE1497" s="28"/>
      <c r="AJ1497" s="193"/>
      <c r="AL1497" s="28"/>
      <c r="AM1497" s="28"/>
      <c r="AN1497" s="28"/>
      <c r="AS1497" s="193"/>
      <c r="AU1497" s="28"/>
      <c r="AV1497" s="28"/>
      <c r="AW1497" s="28"/>
      <c r="BB1497" s="193"/>
      <c r="BD1497" s="28"/>
      <c r="BE1497" s="28"/>
      <c r="BF1497" s="28"/>
      <c r="BK1497" s="193"/>
      <c r="BM1497" s="28"/>
      <c r="BN1497" s="28"/>
      <c r="BO1497" s="28"/>
      <c r="BT1497" s="193"/>
      <c r="BV1497" s="28"/>
      <c r="BW1497" s="28"/>
      <c r="BX1497" s="28"/>
      <c r="CC1497" s="193"/>
      <c r="CE1497" s="28"/>
      <c r="CF1497" s="28"/>
      <c r="CG1497" s="28"/>
      <c r="CL1497" s="193"/>
      <c r="CN1497" s="28"/>
      <c r="CO1497" s="28"/>
      <c r="CP1497" s="28"/>
      <c r="CU1497" s="193"/>
      <c r="CW1497" s="28"/>
      <c r="CX1497" s="28"/>
      <c r="CY1497" s="28"/>
      <c r="DD1497" s="193"/>
      <c r="DF1497" s="28"/>
      <c r="DG1497" s="28"/>
      <c r="DH1497" s="28"/>
      <c r="DM1497" s="193"/>
      <c r="DO1497" s="28"/>
      <c r="DP1497" s="28"/>
      <c r="DQ1497" s="28"/>
      <c r="DV1497" s="193"/>
      <c r="DX1497" s="28"/>
      <c r="DY1497" s="28"/>
      <c r="DZ1497" s="28"/>
      <c r="EE1497" s="193"/>
      <c r="EG1497" s="28"/>
      <c r="EH1497" s="28"/>
      <c r="EI1497" s="28"/>
      <c r="EN1497" s="193"/>
      <c r="EP1497" s="28"/>
      <c r="EQ1497" s="28"/>
      <c r="ER1497" s="28"/>
      <c r="EW1497" s="193"/>
      <c r="EY1497" s="28"/>
      <c r="EZ1497" s="28"/>
      <c r="FA1497" s="28"/>
      <c r="FF1497" s="193"/>
      <c r="FH1497" s="28"/>
      <c r="FI1497" s="28"/>
      <c r="FJ1497" s="28"/>
      <c r="FO1497" s="193"/>
      <c r="FQ1497" s="28"/>
      <c r="FR1497" s="28"/>
      <c r="FS1497" s="28"/>
      <c r="FX1497" s="193"/>
      <c r="FZ1497" s="28"/>
      <c r="GA1497" s="28"/>
      <c r="GB1497" s="28"/>
      <c r="GG1497" s="193"/>
      <c r="GI1497" s="28"/>
      <c r="GJ1497" s="28"/>
      <c r="GK1497" s="28"/>
      <c r="GP1497" s="193"/>
      <c r="GR1497" s="28"/>
      <c r="GS1497" s="28"/>
      <c r="GT1497" s="28"/>
      <c r="GY1497" s="193"/>
      <c r="HA1497" s="28"/>
      <c r="HB1497" s="28"/>
      <c r="HC1497" s="28"/>
      <c r="HH1497" s="193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">
      <c r="A1498" s="205" t="s">
        <v>2288</v>
      </c>
      <c r="B1498" s="28"/>
      <c r="C1498" s="271"/>
      <c r="D1498" s="1" t="s">
        <v>131</v>
      </c>
      <c r="E1498" s="50">
        <f>COUNTIF($A$712:$BAG$785,A1498)</f>
        <v>3</v>
      </c>
      <c r="F1498" s="279">
        <f>SUM(G1498:K1498)</f>
        <v>0</v>
      </c>
      <c r="J1498" s="402"/>
      <c r="K1498" s="402"/>
      <c r="N1498" s="28"/>
      <c r="R1498" s="193"/>
      <c r="T1498" s="28"/>
      <c r="U1498" s="28"/>
      <c r="V1498" s="28"/>
      <c r="AA1498" s="193"/>
      <c r="AC1498" s="28"/>
      <c r="AD1498" s="28"/>
      <c r="AE1498" s="28"/>
      <c r="AJ1498" s="193"/>
      <c r="AL1498" s="28"/>
      <c r="AM1498" s="28"/>
      <c r="AN1498" s="28"/>
      <c r="AS1498" s="193"/>
      <c r="AU1498" s="28"/>
      <c r="AV1498" s="28"/>
      <c r="AW1498" s="28"/>
      <c r="BB1498" s="193"/>
      <c r="BD1498" s="28"/>
      <c r="BE1498" s="28"/>
      <c r="BF1498" s="28"/>
      <c r="BK1498" s="193"/>
      <c r="BM1498" s="28"/>
      <c r="BN1498" s="28"/>
      <c r="BO1498" s="28"/>
      <c r="BT1498" s="193"/>
      <c r="BV1498" s="28"/>
      <c r="BW1498" s="28"/>
      <c r="BX1498" s="28"/>
      <c r="CC1498" s="193"/>
      <c r="CE1498" s="28"/>
      <c r="CF1498" s="28"/>
      <c r="CG1498" s="28"/>
      <c r="CL1498" s="193"/>
      <c r="CN1498" s="28"/>
      <c r="CO1498" s="28"/>
      <c r="CP1498" s="28"/>
      <c r="CU1498" s="193"/>
      <c r="CW1498" s="28"/>
      <c r="CX1498" s="28"/>
      <c r="CY1498" s="28"/>
      <c r="DD1498" s="193"/>
      <c r="DF1498" s="28"/>
      <c r="DG1498" s="28"/>
      <c r="DH1498" s="28"/>
      <c r="DM1498" s="193"/>
      <c r="DO1498" s="28"/>
      <c r="DP1498" s="28"/>
      <c r="DQ1498" s="28"/>
      <c r="DV1498" s="193"/>
      <c r="DX1498" s="28"/>
      <c r="DY1498" s="28"/>
      <c r="DZ1498" s="28"/>
      <c r="EE1498" s="193"/>
      <c r="EG1498" s="28"/>
      <c r="EH1498" s="28"/>
      <c r="EI1498" s="28"/>
      <c r="EN1498" s="193"/>
      <c r="EP1498" s="28"/>
      <c r="EQ1498" s="28"/>
      <c r="ER1498" s="28"/>
      <c r="EW1498" s="193"/>
      <c r="EY1498" s="28"/>
      <c r="EZ1498" s="28"/>
      <c r="FA1498" s="28"/>
      <c r="FF1498" s="193"/>
      <c r="FH1498" s="28"/>
      <c r="FI1498" s="28"/>
      <c r="FJ1498" s="28"/>
      <c r="FO1498" s="193"/>
      <c r="FQ1498" s="28"/>
      <c r="FR1498" s="28"/>
      <c r="FS1498" s="28"/>
      <c r="FX1498" s="193"/>
      <c r="FZ1498" s="28"/>
      <c r="GA1498" s="28"/>
      <c r="GB1498" s="28"/>
      <c r="GG1498" s="193"/>
      <c r="GI1498" s="28"/>
      <c r="GJ1498" s="28"/>
      <c r="GK1498" s="28"/>
      <c r="GP1498" s="193"/>
      <c r="GR1498" s="28"/>
      <c r="GS1498" s="28"/>
      <c r="GT1498" s="28"/>
      <c r="GY1498" s="193"/>
      <c r="HA1498" s="28"/>
      <c r="HB1498" s="28"/>
      <c r="HC1498" s="28"/>
      <c r="HH1498" s="193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.75">
      <c r="A1499" s="311" t="s">
        <v>539</v>
      </c>
      <c r="B1499" s="375"/>
      <c r="C1499" s="375"/>
      <c r="D1499" s="376" t="s">
        <v>137</v>
      </c>
      <c r="E1499" s="50">
        <f>COUNTIF($A$712:$BAG$785,A1499)</f>
        <v>4</v>
      </c>
      <c r="F1499" s="279">
        <f>SUM(G1499:K1499)</f>
        <v>0</v>
      </c>
      <c r="J1499" s="402"/>
      <c r="K1499" s="402"/>
      <c r="N1499" s="28"/>
      <c r="R1499" s="193"/>
      <c r="T1499" s="28"/>
      <c r="U1499" s="28"/>
      <c r="V1499" s="28"/>
      <c r="AA1499" s="193"/>
      <c r="AC1499" s="28"/>
      <c r="AD1499" s="28"/>
      <c r="AE1499" s="28"/>
      <c r="AJ1499" s="193"/>
      <c r="AL1499" s="28"/>
      <c r="AM1499" s="28"/>
      <c r="AN1499" s="28"/>
      <c r="AS1499" s="193"/>
      <c r="AU1499" s="28"/>
      <c r="AV1499" s="28"/>
      <c r="AW1499" s="28"/>
      <c r="BB1499" s="193"/>
      <c r="BD1499" s="28"/>
      <c r="BE1499" s="28"/>
      <c r="BF1499" s="28"/>
      <c r="BK1499" s="193"/>
      <c r="BM1499" s="28"/>
      <c r="BN1499" s="28"/>
      <c r="BO1499" s="28"/>
      <c r="BT1499" s="193"/>
      <c r="BV1499" s="28"/>
      <c r="BW1499" s="28"/>
      <c r="BX1499" s="28"/>
      <c r="CC1499" s="193"/>
      <c r="CE1499" s="28"/>
      <c r="CF1499" s="28"/>
      <c r="CG1499" s="28"/>
      <c r="CL1499" s="193"/>
      <c r="CN1499" s="28"/>
      <c r="CO1499" s="28"/>
      <c r="CP1499" s="28"/>
      <c r="CU1499" s="193"/>
      <c r="CW1499" s="28"/>
      <c r="CX1499" s="28"/>
      <c r="CY1499" s="28"/>
      <c r="DD1499" s="193"/>
      <c r="DF1499" s="28"/>
      <c r="DG1499" s="28"/>
      <c r="DH1499" s="28"/>
      <c r="DM1499" s="193"/>
      <c r="DO1499" s="28"/>
      <c r="DP1499" s="28"/>
      <c r="DQ1499" s="28"/>
      <c r="DV1499" s="193"/>
      <c r="DX1499" s="28"/>
      <c r="DY1499" s="28"/>
      <c r="DZ1499" s="28"/>
      <c r="EE1499" s="193"/>
      <c r="EG1499" s="28"/>
      <c r="EH1499" s="28"/>
      <c r="EI1499" s="28"/>
      <c r="EN1499" s="193"/>
      <c r="EP1499" s="28"/>
      <c r="EQ1499" s="28"/>
      <c r="ER1499" s="28"/>
      <c r="EW1499" s="193"/>
      <c r="EY1499" s="28"/>
      <c r="EZ1499" s="28"/>
      <c r="FA1499" s="28"/>
      <c r="FF1499" s="193"/>
      <c r="FH1499" s="28"/>
      <c r="FI1499" s="28"/>
      <c r="FJ1499" s="28"/>
      <c r="FO1499" s="193"/>
      <c r="FQ1499" s="28"/>
      <c r="FR1499" s="28"/>
      <c r="FS1499" s="28"/>
      <c r="FX1499" s="193"/>
      <c r="FZ1499" s="28"/>
      <c r="GA1499" s="28"/>
      <c r="GB1499" s="28"/>
      <c r="GG1499" s="193"/>
      <c r="GI1499" s="28"/>
      <c r="GJ1499" s="28"/>
      <c r="GK1499" s="28"/>
      <c r="GP1499" s="193"/>
      <c r="GR1499" s="28"/>
      <c r="GS1499" s="28"/>
      <c r="GT1499" s="28"/>
      <c r="GY1499" s="193"/>
      <c r="HA1499" s="28"/>
      <c r="HB1499" s="28"/>
      <c r="HC1499" s="28"/>
      <c r="HH1499" s="193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311" t="s">
        <v>643</v>
      </c>
      <c r="B1500" s="378"/>
      <c r="C1500" s="378"/>
      <c r="D1500" s="1" t="s">
        <v>131</v>
      </c>
      <c r="E1500" s="50">
        <f>COUNTIF($A$712:$BAG$785,A1500)</f>
        <v>5</v>
      </c>
      <c r="F1500" s="279">
        <f>SUM(G1500:K1500)</f>
        <v>2</v>
      </c>
      <c r="H1500" s="396"/>
      <c r="J1500" s="402">
        <v>2</v>
      </c>
      <c r="K1500" s="402"/>
      <c r="N1500" s="28"/>
      <c r="R1500" s="193"/>
      <c r="T1500" s="28"/>
      <c r="U1500" s="28"/>
      <c r="V1500" s="28"/>
      <c r="AA1500" s="193"/>
      <c r="AC1500" s="28"/>
      <c r="AD1500" s="28"/>
      <c r="AE1500" s="28"/>
      <c r="AJ1500" s="193"/>
      <c r="AL1500" s="28"/>
      <c r="AM1500" s="28"/>
      <c r="AN1500" s="28"/>
      <c r="AS1500" s="193"/>
      <c r="AU1500" s="28"/>
      <c r="AV1500" s="28"/>
      <c r="AW1500" s="28"/>
      <c r="BB1500" s="193"/>
      <c r="BD1500" s="28"/>
      <c r="BE1500" s="28"/>
      <c r="BF1500" s="28"/>
      <c r="BK1500" s="193"/>
      <c r="BM1500" s="28"/>
      <c r="BN1500" s="28"/>
      <c r="BO1500" s="28"/>
      <c r="BT1500" s="193"/>
      <c r="BV1500" s="28"/>
      <c r="BW1500" s="28"/>
      <c r="BX1500" s="28"/>
      <c r="CC1500" s="193"/>
      <c r="CE1500" s="28"/>
      <c r="CF1500" s="28"/>
      <c r="CG1500" s="28"/>
      <c r="CL1500" s="193"/>
      <c r="CN1500" s="28"/>
      <c r="CO1500" s="28"/>
      <c r="CP1500" s="28"/>
      <c r="CU1500" s="193"/>
      <c r="CW1500" s="28"/>
      <c r="CX1500" s="28"/>
      <c r="CY1500" s="28"/>
      <c r="DD1500" s="193"/>
      <c r="DF1500" s="28"/>
      <c r="DG1500" s="28"/>
      <c r="DH1500" s="28"/>
      <c r="DM1500" s="193"/>
      <c r="DO1500" s="28"/>
      <c r="DP1500" s="28"/>
      <c r="DQ1500" s="28"/>
      <c r="DV1500" s="193"/>
      <c r="DX1500" s="28"/>
      <c r="DY1500" s="28"/>
      <c r="DZ1500" s="28"/>
      <c r="EE1500" s="193"/>
      <c r="EG1500" s="28"/>
      <c r="EH1500" s="28"/>
      <c r="EI1500" s="28"/>
      <c r="EN1500" s="193"/>
      <c r="EP1500" s="28"/>
      <c r="EQ1500" s="28"/>
      <c r="ER1500" s="28"/>
      <c r="EW1500" s="193"/>
      <c r="EY1500" s="28"/>
      <c r="EZ1500" s="28"/>
      <c r="FA1500" s="28"/>
      <c r="FF1500" s="193"/>
      <c r="FH1500" s="28"/>
      <c r="FI1500" s="28"/>
      <c r="FJ1500" s="28"/>
      <c r="FO1500" s="193"/>
      <c r="FQ1500" s="28"/>
      <c r="FR1500" s="28"/>
      <c r="FS1500" s="28"/>
      <c r="FX1500" s="193"/>
      <c r="FZ1500" s="28"/>
      <c r="GA1500" s="28"/>
      <c r="GB1500" s="28"/>
      <c r="GG1500" s="193"/>
      <c r="GI1500" s="28"/>
      <c r="GJ1500" s="28"/>
      <c r="GK1500" s="28"/>
      <c r="GP1500" s="193"/>
      <c r="GR1500" s="28"/>
      <c r="GS1500" s="28"/>
      <c r="GT1500" s="28"/>
      <c r="GY1500" s="193"/>
      <c r="HA1500" s="28"/>
      <c r="HB1500" s="28"/>
      <c r="HC1500" s="28"/>
      <c r="HH1500" s="193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205" t="s">
        <v>2428</v>
      </c>
      <c r="B1501" s="39"/>
      <c r="C1501" s="39"/>
      <c r="D1501" s="376" t="s">
        <v>129</v>
      </c>
      <c r="E1501" s="50">
        <f>COUNTIF($A$712:$BAG$785,A1501)</f>
        <v>0</v>
      </c>
      <c r="F1501" s="279">
        <f>SUM(G1501:K1501)</f>
        <v>0</v>
      </c>
      <c r="H1501" s="402"/>
      <c r="I1501" s="402"/>
      <c r="J1501" s="402"/>
      <c r="N1501" s="28"/>
      <c r="R1501" s="193"/>
      <c r="T1501" s="28"/>
      <c r="U1501" s="28"/>
      <c r="V1501" s="28"/>
      <c r="AA1501" s="193"/>
      <c r="AC1501" s="28"/>
      <c r="AD1501" s="28"/>
      <c r="AE1501" s="28"/>
      <c r="AJ1501" s="193"/>
      <c r="AL1501" s="28"/>
      <c r="AM1501" s="28"/>
      <c r="AN1501" s="28"/>
      <c r="AS1501" s="193"/>
      <c r="AU1501" s="28"/>
      <c r="AV1501" s="28"/>
      <c r="AW1501" s="28"/>
      <c r="BB1501" s="193"/>
      <c r="BD1501" s="28"/>
      <c r="BE1501" s="28"/>
      <c r="BF1501" s="28"/>
      <c r="BK1501" s="193"/>
      <c r="BM1501" s="28"/>
      <c r="BN1501" s="28"/>
      <c r="BO1501" s="28"/>
      <c r="BT1501" s="193"/>
      <c r="BV1501" s="28"/>
      <c r="BW1501" s="28"/>
      <c r="BX1501" s="28"/>
      <c r="CC1501" s="193"/>
      <c r="CE1501" s="28"/>
      <c r="CF1501" s="28"/>
      <c r="CG1501" s="28"/>
      <c r="CL1501" s="193"/>
      <c r="CN1501" s="28"/>
      <c r="CO1501" s="28"/>
      <c r="CP1501" s="28"/>
      <c r="CU1501" s="193"/>
      <c r="CW1501" s="28"/>
      <c r="CX1501" s="28"/>
      <c r="CY1501" s="28"/>
      <c r="DD1501" s="193"/>
      <c r="DF1501" s="28"/>
      <c r="DG1501" s="28"/>
      <c r="DH1501" s="28"/>
      <c r="DM1501" s="193"/>
      <c r="DO1501" s="28"/>
      <c r="DP1501" s="28"/>
      <c r="DQ1501" s="28"/>
      <c r="DV1501" s="193"/>
      <c r="DX1501" s="28"/>
      <c r="DY1501" s="28"/>
      <c r="DZ1501" s="28"/>
      <c r="EE1501" s="193"/>
      <c r="EG1501" s="28"/>
      <c r="EH1501" s="28"/>
      <c r="EI1501" s="28"/>
      <c r="EN1501" s="193"/>
      <c r="EP1501" s="28"/>
      <c r="EQ1501" s="28"/>
      <c r="ER1501" s="28"/>
      <c r="EW1501" s="193"/>
      <c r="EY1501" s="28"/>
      <c r="EZ1501" s="28"/>
      <c r="FA1501" s="28"/>
      <c r="FF1501" s="193"/>
      <c r="FH1501" s="28"/>
      <c r="FI1501" s="28"/>
      <c r="FJ1501" s="28"/>
      <c r="FO1501" s="193"/>
      <c r="FQ1501" s="28"/>
      <c r="FR1501" s="28"/>
      <c r="FS1501" s="28"/>
      <c r="FX1501" s="193"/>
      <c r="FZ1501" s="28"/>
      <c r="GA1501" s="28"/>
      <c r="GB1501" s="28"/>
      <c r="GG1501" s="193"/>
      <c r="GI1501" s="28"/>
      <c r="GJ1501" s="28"/>
      <c r="GK1501" s="28"/>
      <c r="GP1501" s="193"/>
      <c r="GR1501" s="28"/>
      <c r="GS1501" s="28"/>
      <c r="GT1501" s="28"/>
      <c r="GY1501" s="193"/>
      <c r="HA1501" s="28"/>
      <c r="HB1501" s="28"/>
      <c r="HC1501" s="28"/>
      <c r="HH1501" s="193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205" t="s">
        <v>2405</v>
      </c>
      <c r="B1502" s="378"/>
      <c r="C1502" s="378"/>
      <c r="D1502" s="376" t="s">
        <v>137</v>
      </c>
      <c r="E1502" s="50">
        <f>COUNTIF($A$712:$BAG$785,A1502)</f>
        <v>34</v>
      </c>
      <c r="F1502" s="279">
        <f>SUM(G1502:K1502)</f>
        <v>99</v>
      </c>
      <c r="H1502" s="50">
        <v>99</v>
      </c>
      <c r="N1502" s="28"/>
      <c r="R1502" s="193"/>
      <c r="T1502" s="28"/>
      <c r="U1502" s="28"/>
      <c r="V1502" s="28"/>
      <c r="AA1502" s="193"/>
      <c r="AC1502" s="28"/>
      <c r="AD1502" s="28"/>
      <c r="AE1502" s="28"/>
      <c r="AJ1502" s="193"/>
      <c r="AL1502" s="28"/>
      <c r="AM1502" s="28"/>
      <c r="AN1502" s="28"/>
      <c r="AS1502" s="193"/>
      <c r="AU1502" s="28"/>
      <c r="AV1502" s="28"/>
      <c r="AW1502" s="28"/>
      <c r="BB1502" s="193"/>
      <c r="BD1502" s="28"/>
      <c r="BE1502" s="28"/>
      <c r="BF1502" s="28"/>
      <c r="BK1502" s="193"/>
      <c r="BM1502" s="28"/>
      <c r="BN1502" s="28"/>
      <c r="BO1502" s="28"/>
      <c r="BT1502" s="193"/>
      <c r="BV1502" s="28"/>
      <c r="BW1502" s="28"/>
      <c r="BX1502" s="28"/>
      <c r="CC1502" s="193"/>
      <c r="CE1502" s="28"/>
      <c r="CF1502" s="28"/>
      <c r="CG1502" s="28"/>
      <c r="CL1502" s="193"/>
      <c r="CN1502" s="28"/>
      <c r="CO1502" s="28"/>
      <c r="CP1502" s="28"/>
      <c r="CU1502" s="193"/>
      <c r="CW1502" s="28"/>
      <c r="CX1502" s="28"/>
      <c r="CY1502" s="28"/>
      <c r="DD1502" s="193"/>
      <c r="DF1502" s="28"/>
      <c r="DG1502" s="28"/>
      <c r="DH1502" s="28"/>
      <c r="DM1502" s="193"/>
      <c r="DO1502" s="28"/>
      <c r="DP1502" s="28"/>
      <c r="DQ1502" s="28"/>
      <c r="DV1502" s="193"/>
      <c r="DX1502" s="28"/>
      <c r="DY1502" s="28"/>
      <c r="DZ1502" s="28"/>
      <c r="EE1502" s="193"/>
      <c r="EG1502" s="28"/>
      <c r="EH1502" s="28"/>
      <c r="EI1502" s="28"/>
      <c r="EN1502" s="193"/>
      <c r="EP1502" s="28"/>
      <c r="EQ1502" s="28"/>
      <c r="ER1502" s="28"/>
      <c r="EW1502" s="193"/>
      <c r="EY1502" s="28"/>
      <c r="EZ1502" s="28"/>
      <c r="FA1502" s="28"/>
      <c r="FF1502" s="193"/>
      <c r="FH1502" s="28"/>
      <c r="FI1502" s="28"/>
      <c r="FJ1502" s="28"/>
      <c r="FO1502" s="193"/>
      <c r="FQ1502" s="28"/>
      <c r="FR1502" s="28"/>
      <c r="FS1502" s="28"/>
      <c r="FX1502" s="193"/>
      <c r="FZ1502" s="28"/>
      <c r="GA1502" s="28"/>
      <c r="GB1502" s="28"/>
      <c r="GG1502" s="193"/>
      <c r="GI1502" s="28"/>
      <c r="GJ1502" s="28"/>
      <c r="GK1502" s="28"/>
      <c r="GP1502" s="193"/>
      <c r="GR1502" s="28"/>
      <c r="GS1502" s="28"/>
      <c r="GT1502" s="28"/>
      <c r="GY1502" s="193"/>
      <c r="HA1502" s="28"/>
      <c r="HB1502" s="28"/>
      <c r="HC1502" s="28"/>
      <c r="HH1502" s="193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">
      <c r="A1503" s="205" t="s">
        <v>3072</v>
      </c>
      <c r="B1503" s="39"/>
      <c r="C1503" s="39"/>
      <c r="D1503" s="376" t="s">
        <v>129</v>
      </c>
      <c r="E1503" s="50">
        <f>COUNTIF($A$712:$BAG$785,A1503)</f>
        <v>0</v>
      </c>
      <c r="F1503" s="279">
        <f>SUM(G1503:K1503)</f>
        <v>0</v>
      </c>
      <c r="H1503" s="402"/>
      <c r="I1503" s="402"/>
      <c r="N1503" s="28"/>
      <c r="R1503" s="193"/>
      <c r="T1503" s="28"/>
      <c r="U1503" s="28"/>
      <c r="V1503" s="28"/>
      <c r="AA1503" s="193"/>
      <c r="AC1503" s="28"/>
      <c r="AD1503" s="28"/>
      <c r="AE1503" s="28"/>
      <c r="AJ1503" s="193"/>
      <c r="AL1503" s="28"/>
      <c r="AM1503" s="28"/>
      <c r="AN1503" s="28"/>
      <c r="AS1503" s="193"/>
      <c r="AU1503" s="28"/>
      <c r="AV1503" s="28"/>
      <c r="AW1503" s="28"/>
      <c r="BB1503" s="193"/>
      <c r="BD1503" s="28"/>
      <c r="BE1503" s="28"/>
      <c r="BF1503" s="28"/>
      <c r="BK1503" s="193"/>
      <c r="BM1503" s="28"/>
      <c r="BN1503" s="28"/>
      <c r="BO1503" s="28"/>
      <c r="BT1503" s="193"/>
      <c r="BV1503" s="28"/>
      <c r="BW1503" s="28"/>
      <c r="BX1503" s="28"/>
      <c r="CC1503" s="193"/>
      <c r="CE1503" s="28"/>
      <c r="CF1503" s="28"/>
      <c r="CG1503" s="28"/>
      <c r="CL1503" s="193"/>
      <c r="CN1503" s="28"/>
      <c r="CO1503" s="28"/>
      <c r="CP1503" s="28"/>
      <c r="CU1503" s="193"/>
      <c r="CW1503" s="28"/>
      <c r="CX1503" s="28"/>
      <c r="CY1503" s="28"/>
      <c r="DD1503" s="193"/>
      <c r="DF1503" s="28"/>
      <c r="DG1503" s="28"/>
      <c r="DH1503" s="28"/>
      <c r="DM1503" s="193"/>
      <c r="DO1503" s="28"/>
      <c r="DP1503" s="28"/>
      <c r="DQ1503" s="28"/>
      <c r="DV1503" s="193"/>
      <c r="DX1503" s="28"/>
      <c r="DY1503" s="28"/>
      <c r="DZ1503" s="28"/>
      <c r="EE1503" s="193"/>
      <c r="EG1503" s="28"/>
      <c r="EH1503" s="28"/>
      <c r="EI1503" s="28"/>
      <c r="EN1503" s="193"/>
      <c r="EP1503" s="28"/>
      <c r="EQ1503" s="28"/>
      <c r="ER1503" s="28"/>
      <c r="EW1503" s="193"/>
      <c r="EY1503" s="28"/>
      <c r="EZ1503" s="28"/>
      <c r="FA1503" s="28"/>
      <c r="FF1503" s="193"/>
      <c r="FH1503" s="28"/>
      <c r="FI1503" s="28"/>
      <c r="FJ1503" s="28"/>
      <c r="FO1503" s="193"/>
      <c r="FQ1503" s="28"/>
      <c r="FR1503" s="28"/>
      <c r="FS1503" s="28"/>
      <c r="FX1503" s="193"/>
      <c r="FZ1503" s="28"/>
      <c r="GA1503" s="28"/>
      <c r="GB1503" s="28"/>
      <c r="GG1503" s="193"/>
      <c r="GI1503" s="28"/>
      <c r="GJ1503" s="28"/>
      <c r="GK1503" s="28"/>
      <c r="GP1503" s="193"/>
      <c r="GR1503" s="28"/>
      <c r="GS1503" s="28"/>
      <c r="GT1503" s="28"/>
      <c r="GY1503" s="193"/>
      <c r="HA1503" s="28"/>
      <c r="HB1503" s="28"/>
      <c r="HC1503" s="28"/>
      <c r="HH1503" s="193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11" t="s">
        <v>444</v>
      </c>
      <c r="B1504" s="39"/>
      <c r="C1504" s="39"/>
      <c r="D1504" s="376" t="s">
        <v>129</v>
      </c>
      <c r="E1504" s="50">
        <f>COUNTIF($A$712:$BAG$785,A1504)</f>
        <v>13</v>
      </c>
      <c r="F1504" s="279">
        <f>SUM(G1504:K1504)</f>
        <v>0</v>
      </c>
      <c r="H1504" s="402"/>
      <c r="I1504" s="402"/>
      <c r="N1504" s="28"/>
      <c r="R1504" s="193"/>
      <c r="T1504" s="28"/>
      <c r="U1504" s="28"/>
      <c r="V1504" s="28"/>
      <c r="AA1504" s="193"/>
      <c r="AC1504" s="28"/>
      <c r="AD1504" s="28"/>
      <c r="AE1504" s="28"/>
      <c r="AJ1504" s="193"/>
      <c r="AL1504" s="28"/>
      <c r="AM1504" s="28"/>
      <c r="AN1504" s="28"/>
      <c r="AS1504" s="193"/>
      <c r="AU1504" s="28"/>
      <c r="AV1504" s="28"/>
      <c r="AW1504" s="28"/>
      <c r="BB1504" s="193"/>
      <c r="BD1504" s="28"/>
      <c r="BE1504" s="28"/>
      <c r="BF1504" s="28"/>
      <c r="BK1504" s="193"/>
      <c r="BM1504" s="28"/>
      <c r="BN1504" s="28"/>
      <c r="BO1504" s="28"/>
      <c r="BT1504" s="193"/>
      <c r="BV1504" s="28"/>
      <c r="BW1504" s="28"/>
      <c r="BX1504" s="28"/>
      <c r="CC1504" s="193"/>
      <c r="CE1504" s="28"/>
      <c r="CF1504" s="28"/>
      <c r="CG1504" s="28"/>
      <c r="CL1504" s="193"/>
      <c r="CN1504" s="28"/>
      <c r="CO1504" s="28"/>
      <c r="CP1504" s="28"/>
      <c r="CU1504" s="193"/>
      <c r="CW1504" s="28"/>
      <c r="CX1504" s="28"/>
      <c r="CY1504" s="28"/>
      <c r="DD1504" s="193"/>
      <c r="DF1504" s="28"/>
      <c r="DG1504" s="28"/>
      <c r="DH1504" s="28"/>
      <c r="DM1504" s="193"/>
      <c r="DO1504" s="28"/>
      <c r="DP1504" s="28"/>
      <c r="DQ1504" s="28"/>
      <c r="DV1504" s="193"/>
      <c r="DX1504" s="28"/>
      <c r="DY1504" s="28"/>
      <c r="DZ1504" s="28"/>
      <c r="EE1504" s="193"/>
      <c r="EG1504" s="28"/>
      <c r="EH1504" s="28"/>
      <c r="EI1504" s="28"/>
      <c r="EN1504" s="193"/>
      <c r="EP1504" s="28"/>
      <c r="EQ1504" s="28"/>
      <c r="ER1504" s="28"/>
      <c r="EW1504" s="193"/>
      <c r="EY1504" s="28"/>
      <c r="EZ1504" s="28"/>
      <c r="FA1504" s="28"/>
      <c r="FF1504" s="193"/>
      <c r="FH1504" s="28"/>
      <c r="FI1504" s="28"/>
      <c r="FJ1504" s="28"/>
      <c r="FO1504" s="193"/>
      <c r="FQ1504" s="28"/>
      <c r="FR1504" s="28"/>
      <c r="FS1504" s="28"/>
      <c r="FX1504" s="193"/>
      <c r="FZ1504" s="28"/>
      <c r="GA1504" s="28"/>
      <c r="GB1504" s="28"/>
      <c r="GG1504" s="193"/>
      <c r="GI1504" s="28"/>
      <c r="GJ1504" s="28"/>
      <c r="GK1504" s="28"/>
      <c r="GP1504" s="193"/>
      <c r="GR1504" s="28"/>
      <c r="GS1504" s="28"/>
      <c r="GT1504" s="28"/>
      <c r="GY1504" s="193"/>
      <c r="HA1504" s="28"/>
      <c r="HB1504" s="28"/>
      <c r="HC1504" s="28"/>
      <c r="HH1504" s="193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">
      <c r="A1505" s="205" t="s">
        <v>3556</v>
      </c>
      <c r="B1505" s="28"/>
      <c r="C1505" s="28"/>
      <c r="D1505" s="376" t="s">
        <v>129</v>
      </c>
      <c r="E1505" s="50">
        <f>COUNTIF($A$712:$BAG$785,A1505)</f>
        <v>1</v>
      </c>
      <c r="F1505" s="279">
        <f>SUM(G1505:K1505)</f>
        <v>0</v>
      </c>
      <c r="N1505" s="28"/>
      <c r="R1505" s="193"/>
      <c r="T1505" s="28"/>
      <c r="U1505" s="28"/>
      <c r="V1505" s="28"/>
      <c r="AA1505" s="193"/>
      <c r="AC1505" s="28"/>
      <c r="AD1505" s="28"/>
      <c r="AE1505" s="28"/>
      <c r="AJ1505" s="193"/>
      <c r="AL1505" s="28"/>
      <c r="AM1505" s="28"/>
      <c r="AN1505" s="28"/>
      <c r="AS1505" s="193"/>
      <c r="AU1505" s="28"/>
      <c r="AV1505" s="28"/>
      <c r="AW1505" s="28"/>
      <c r="BB1505" s="193"/>
      <c r="BD1505" s="28"/>
      <c r="BE1505" s="28"/>
      <c r="BF1505" s="28"/>
      <c r="BK1505" s="193"/>
      <c r="BM1505" s="28"/>
      <c r="BN1505" s="28"/>
      <c r="BO1505" s="28"/>
      <c r="BT1505" s="193"/>
      <c r="BV1505" s="28"/>
      <c r="BW1505" s="28"/>
      <c r="BX1505" s="28"/>
      <c r="CC1505" s="193"/>
      <c r="CE1505" s="28"/>
      <c r="CF1505" s="28"/>
      <c r="CG1505" s="28"/>
      <c r="CL1505" s="193"/>
      <c r="CN1505" s="28"/>
      <c r="CO1505" s="28"/>
      <c r="CP1505" s="28"/>
      <c r="CU1505" s="193"/>
      <c r="CW1505" s="28"/>
      <c r="CX1505" s="28"/>
      <c r="CY1505" s="28"/>
      <c r="DD1505" s="193"/>
      <c r="DF1505" s="28"/>
      <c r="DG1505" s="28"/>
      <c r="DH1505" s="28"/>
      <c r="DM1505" s="193"/>
      <c r="DO1505" s="28"/>
      <c r="DP1505" s="28"/>
      <c r="DQ1505" s="28"/>
      <c r="DV1505" s="193"/>
      <c r="DX1505" s="28"/>
      <c r="DY1505" s="28"/>
      <c r="DZ1505" s="28"/>
      <c r="EE1505" s="193"/>
      <c r="EG1505" s="28"/>
      <c r="EH1505" s="28"/>
      <c r="EI1505" s="28"/>
      <c r="EN1505" s="193"/>
      <c r="EP1505" s="28"/>
      <c r="EQ1505" s="28"/>
      <c r="ER1505" s="28"/>
      <c r="EW1505" s="193"/>
      <c r="EY1505" s="28"/>
      <c r="EZ1505" s="28"/>
      <c r="FA1505" s="28"/>
      <c r="FF1505" s="193"/>
      <c r="FH1505" s="28"/>
      <c r="FI1505" s="28"/>
      <c r="FJ1505" s="28"/>
      <c r="FO1505" s="193"/>
      <c r="FQ1505" s="28"/>
      <c r="FR1505" s="28"/>
      <c r="FS1505" s="28"/>
      <c r="FX1505" s="193"/>
      <c r="FZ1505" s="28"/>
      <c r="GA1505" s="28"/>
      <c r="GB1505" s="28"/>
      <c r="GG1505" s="193"/>
      <c r="GI1505" s="28"/>
      <c r="GJ1505" s="28"/>
      <c r="GK1505" s="28"/>
      <c r="GP1505" s="193"/>
      <c r="GR1505" s="28"/>
      <c r="GS1505" s="28"/>
      <c r="GT1505" s="28"/>
      <c r="GY1505" s="193"/>
      <c r="HA1505" s="28"/>
      <c r="HB1505" s="28"/>
      <c r="HC1505" s="28"/>
      <c r="HH1505" s="193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">
      <c r="A1506" s="205" t="s">
        <v>3403</v>
      </c>
      <c r="B1506" s="39"/>
      <c r="C1506" s="39"/>
      <c r="D1506" s="376" t="s">
        <v>129</v>
      </c>
      <c r="E1506" s="50">
        <f>COUNTIF($A$712:$BAG$785,A1506)</f>
        <v>0</v>
      </c>
      <c r="F1506" s="279">
        <f>SUM(G1506:K1506)</f>
        <v>0</v>
      </c>
      <c r="H1506" s="402"/>
      <c r="I1506" s="402"/>
      <c r="N1506" s="28"/>
      <c r="R1506" s="193"/>
      <c r="T1506" s="28"/>
      <c r="U1506" s="28"/>
      <c r="V1506" s="28"/>
      <c r="AA1506" s="193"/>
      <c r="AC1506" s="28"/>
      <c r="AD1506" s="28"/>
      <c r="AE1506" s="28"/>
      <c r="AJ1506" s="193"/>
      <c r="AL1506" s="28"/>
      <c r="AM1506" s="28"/>
      <c r="AN1506" s="28"/>
      <c r="AS1506" s="193"/>
      <c r="AU1506" s="28"/>
      <c r="AV1506" s="28"/>
      <c r="AW1506" s="28"/>
      <c r="BB1506" s="193"/>
      <c r="BD1506" s="28"/>
      <c r="BE1506" s="28"/>
      <c r="BF1506" s="28"/>
      <c r="BK1506" s="193"/>
      <c r="BM1506" s="28"/>
      <c r="BN1506" s="28"/>
      <c r="BO1506" s="28"/>
      <c r="BT1506" s="193"/>
      <c r="BV1506" s="28"/>
      <c r="BW1506" s="28"/>
      <c r="BX1506" s="28"/>
      <c r="CC1506" s="193"/>
      <c r="CE1506" s="28"/>
      <c r="CF1506" s="28"/>
      <c r="CG1506" s="28"/>
      <c r="CL1506" s="193"/>
      <c r="CN1506" s="28"/>
      <c r="CO1506" s="28"/>
      <c r="CP1506" s="28"/>
      <c r="CU1506" s="193"/>
      <c r="CW1506" s="28"/>
      <c r="CX1506" s="28"/>
      <c r="CY1506" s="28"/>
      <c r="DD1506" s="193"/>
      <c r="DF1506" s="28"/>
      <c r="DG1506" s="28"/>
      <c r="DH1506" s="28"/>
      <c r="DM1506" s="193"/>
      <c r="DO1506" s="28"/>
      <c r="DP1506" s="28"/>
      <c r="DQ1506" s="28"/>
      <c r="DV1506" s="193"/>
      <c r="DX1506" s="28"/>
      <c r="DY1506" s="28"/>
      <c r="DZ1506" s="28"/>
      <c r="EE1506" s="193"/>
      <c r="EG1506" s="28"/>
      <c r="EH1506" s="28"/>
      <c r="EI1506" s="28"/>
      <c r="EN1506" s="193"/>
      <c r="EP1506" s="28"/>
      <c r="EQ1506" s="28"/>
      <c r="ER1506" s="28"/>
      <c r="EW1506" s="193"/>
      <c r="EY1506" s="28"/>
      <c r="EZ1506" s="28"/>
      <c r="FA1506" s="28"/>
      <c r="FF1506" s="193"/>
      <c r="FH1506" s="28"/>
      <c r="FI1506" s="28"/>
      <c r="FJ1506" s="28"/>
      <c r="FO1506" s="193"/>
      <c r="FQ1506" s="28"/>
      <c r="FR1506" s="28"/>
      <c r="FS1506" s="28"/>
      <c r="FX1506" s="193"/>
      <c r="FZ1506" s="28"/>
      <c r="GA1506" s="28"/>
      <c r="GB1506" s="28"/>
      <c r="GG1506" s="193"/>
      <c r="GI1506" s="28"/>
      <c r="GJ1506" s="28"/>
      <c r="GK1506" s="28"/>
      <c r="GP1506" s="193"/>
      <c r="GR1506" s="28"/>
      <c r="GS1506" s="28"/>
      <c r="GT1506" s="28"/>
      <c r="GY1506" s="193"/>
      <c r="HA1506" s="28"/>
      <c r="HB1506" s="28"/>
      <c r="HC1506" s="28"/>
      <c r="HH1506" s="193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205" t="s">
        <v>2910</v>
      </c>
      <c r="B1507" s="28"/>
      <c r="C1507" s="28"/>
      <c r="D1507" s="376" t="s">
        <v>129</v>
      </c>
      <c r="E1507" s="50">
        <f>COUNTIF($A$712:$BAG$785,A1507)</f>
        <v>0</v>
      </c>
      <c r="F1507" s="279">
        <f>SUM(G1507:K1507)</f>
        <v>0</v>
      </c>
      <c r="N1507" s="28"/>
      <c r="R1507" s="193"/>
      <c r="T1507" s="28"/>
      <c r="U1507" s="28"/>
      <c r="V1507" s="28"/>
      <c r="AA1507" s="193"/>
      <c r="AC1507" s="28"/>
      <c r="AD1507" s="28"/>
      <c r="AE1507" s="28"/>
      <c r="AJ1507" s="193"/>
      <c r="AL1507" s="28"/>
      <c r="AM1507" s="28"/>
      <c r="AN1507" s="28"/>
      <c r="AS1507" s="193"/>
      <c r="AU1507" s="28"/>
      <c r="AV1507" s="28"/>
      <c r="AW1507" s="28"/>
      <c r="BB1507" s="193"/>
      <c r="BD1507" s="28"/>
      <c r="BE1507" s="28"/>
      <c r="BF1507" s="28"/>
      <c r="BK1507" s="193"/>
      <c r="BM1507" s="28"/>
      <c r="BN1507" s="28"/>
      <c r="BO1507" s="28"/>
      <c r="BT1507" s="193"/>
      <c r="BV1507" s="28"/>
      <c r="BW1507" s="28"/>
      <c r="BX1507" s="28"/>
      <c r="CC1507" s="193"/>
      <c r="CE1507" s="28"/>
      <c r="CF1507" s="28"/>
      <c r="CG1507" s="28"/>
      <c r="CL1507" s="193"/>
      <c r="CN1507" s="28"/>
      <c r="CO1507" s="28"/>
      <c r="CP1507" s="28"/>
      <c r="CU1507" s="193"/>
      <c r="CW1507" s="28"/>
      <c r="CX1507" s="28"/>
      <c r="CY1507" s="28"/>
      <c r="DD1507" s="193"/>
      <c r="DF1507" s="28"/>
      <c r="DG1507" s="28"/>
      <c r="DH1507" s="28"/>
      <c r="DM1507" s="193"/>
      <c r="DO1507" s="28"/>
      <c r="DP1507" s="28"/>
      <c r="DQ1507" s="28"/>
      <c r="DV1507" s="193"/>
      <c r="DX1507" s="28"/>
      <c r="DY1507" s="28"/>
      <c r="DZ1507" s="28"/>
      <c r="EE1507" s="193"/>
      <c r="EG1507" s="28"/>
      <c r="EH1507" s="28"/>
      <c r="EI1507" s="28"/>
      <c r="EN1507" s="193"/>
      <c r="EP1507" s="28"/>
      <c r="EQ1507" s="28"/>
      <c r="ER1507" s="28"/>
      <c r="EW1507" s="193"/>
      <c r="EY1507" s="28"/>
      <c r="EZ1507" s="28"/>
      <c r="FA1507" s="28"/>
      <c r="FF1507" s="193"/>
      <c r="FH1507" s="28"/>
      <c r="FI1507" s="28"/>
      <c r="FJ1507" s="28"/>
      <c r="FO1507" s="193"/>
      <c r="FQ1507" s="28"/>
      <c r="FR1507" s="28"/>
      <c r="FS1507" s="28"/>
      <c r="FX1507" s="193"/>
      <c r="FZ1507" s="28"/>
      <c r="GA1507" s="28"/>
      <c r="GB1507" s="28"/>
      <c r="GG1507" s="193"/>
      <c r="GI1507" s="28"/>
      <c r="GJ1507" s="28"/>
      <c r="GK1507" s="28"/>
      <c r="GP1507" s="193"/>
      <c r="GR1507" s="28"/>
      <c r="GS1507" s="28"/>
      <c r="GT1507" s="28"/>
      <c r="GY1507" s="193"/>
      <c r="HA1507" s="28"/>
      <c r="HB1507" s="28"/>
      <c r="HC1507" s="28"/>
      <c r="HH1507" s="193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205" t="s">
        <v>2501</v>
      </c>
      <c r="B1508" s="28"/>
      <c r="C1508" s="271"/>
      <c r="D1508" s="376" t="s">
        <v>130</v>
      </c>
      <c r="E1508" s="50">
        <f>COUNTIF($A$712:$BAG$785,A1508)</f>
        <v>1</v>
      </c>
      <c r="F1508" s="279">
        <f>SUM(G1508:K1508)</f>
        <v>0</v>
      </c>
      <c r="N1508" s="28"/>
      <c r="R1508" s="193"/>
      <c r="T1508" s="28"/>
      <c r="U1508" s="28"/>
      <c r="V1508" s="28"/>
      <c r="AA1508" s="193"/>
      <c r="AC1508" s="28"/>
      <c r="AD1508" s="28"/>
      <c r="AE1508" s="28"/>
      <c r="AJ1508" s="193"/>
      <c r="AL1508" s="28"/>
      <c r="AM1508" s="28"/>
      <c r="AN1508" s="28"/>
      <c r="AS1508" s="193"/>
      <c r="AU1508" s="28"/>
      <c r="AV1508" s="28"/>
      <c r="AW1508" s="28"/>
      <c r="BB1508" s="193"/>
      <c r="BD1508" s="28"/>
      <c r="BE1508" s="28"/>
      <c r="BF1508" s="28"/>
      <c r="BK1508" s="193"/>
      <c r="BM1508" s="28"/>
      <c r="BN1508" s="28"/>
      <c r="BO1508" s="28"/>
      <c r="BT1508" s="193"/>
      <c r="BV1508" s="28"/>
      <c r="BW1508" s="28"/>
      <c r="BX1508" s="28"/>
      <c r="CC1508" s="193"/>
      <c r="CE1508" s="28"/>
      <c r="CF1508" s="28"/>
      <c r="CG1508" s="28"/>
      <c r="CL1508" s="193"/>
      <c r="CN1508" s="28"/>
      <c r="CO1508" s="28"/>
      <c r="CP1508" s="28"/>
      <c r="CU1508" s="193"/>
      <c r="CW1508" s="28"/>
      <c r="CX1508" s="28"/>
      <c r="CY1508" s="28"/>
      <c r="DD1508" s="193"/>
      <c r="DF1508" s="28"/>
      <c r="DG1508" s="28"/>
      <c r="DH1508" s="28"/>
      <c r="DM1508" s="193"/>
      <c r="DO1508" s="28"/>
      <c r="DP1508" s="28"/>
      <c r="DQ1508" s="28"/>
      <c r="DV1508" s="193"/>
      <c r="DX1508" s="28"/>
      <c r="DY1508" s="28"/>
      <c r="DZ1508" s="28"/>
      <c r="EE1508" s="193"/>
      <c r="EG1508" s="28"/>
      <c r="EH1508" s="28"/>
      <c r="EI1508" s="28"/>
      <c r="EN1508" s="193"/>
      <c r="EP1508" s="28"/>
      <c r="EQ1508" s="28"/>
      <c r="ER1508" s="28"/>
      <c r="EW1508" s="193"/>
      <c r="EY1508" s="28"/>
      <c r="EZ1508" s="28"/>
      <c r="FA1508" s="28"/>
      <c r="FF1508" s="193"/>
      <c r="FH1508" s="28"/>
      <c r="FI1508" s="28"/>
      <c r="FJ1508" s="28"/>
      <c r="FO1508" s="193"/>
      <c r="FQ1508" s="28"/>
      <c r="FR1508" s="28"/>
      <c r="FS1508" s="28"/>
      <c r="FX1508" s="193"/>
      <c r="FZ1508" s="28"/>
      <c r="GA1508" s="28"/>
      <c r="GB1508" s="28"/>
      <c r="GG1508" s="193"/>
      <c r="GI1508" s="28"/>
      <c r="GJ1508" s="28"/>
      <c r="GK1508" s="28"/>
      <c r="GP1508" s="193"/>
      <c r="GR1508" s="28"/>
      <c r="GS1508" s="28"/>
      <c r="GT1508" s="28"/>
      <c r="GY1508" s="193"/>
      <c r="HA1508" s="28"/>
      <c r="HB1508" s="28"/>
      <c r="HC1508" s="28"/>
      <c r="HH1508" s="193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">
      <c r="A1509" s="205" t="s">
        <v>3132</v>
      </c>
      <c r="B1509" s="39"/>
      <c r="C1509" s="39"/>
      <c r="D1509" s="376" t="s">
        <v>129</v>
      </c>
      <c r="E1509" s="50">
        <f>COUNTIF($A$712:$BAG$785,A1509)</f>
        <v>0</v>
      </c>
      <c r="F1509" s="279">
        <f>SUM(G1509:K1509)</f>
        <v>0</v>
      </c>
      <c r="H1509" s="402"/>
      <c r="I1509" s="402"/>
      <c r="N1509" s="28"/>
      <c r="R1509" s="193"/>
      <c r="T1509" s="28"/>
      <c r="U1509" s="28"/>
      <c r="V1509" s="28"/>
      <c r="AA1509" s="193"/>
      <c r="AC1509" s="28"/>
      <c r="AD1509" s="28"/>
      <c r="AE1509" s="28"/>
      <c r="AJ1509" s="193"/>
      <c r="AL1509" s="28"/>
      <c r="AM1509" s="28"/>
      <c r="AN1509" s="28"/>
      <c r="AS1509" s="193"/>
      <c r="AU1509" s="28"/>
      <c r="AV1509" s="28"/>
      <c r="AW1509" s="28"/>
      <c r="BB1509" s="193"/>
      <c r="BD1509" s="28"/>
      <c r="BE1509" s="28"/>
      <c r="BF1509" s="28"/>
      <c r="BK1509" s="193"/>
      <c r="BM1509" s="28"/>
      <c r="BN1509" s="28"/>
      <c r="BO1509" s="28"/>
      <c r="BT1509" s="193"/>
      <c r="BV1509" s="28"/>
      <c r="BW1509" s="28"/>
      <c r="BX1509" s="28"/>
      <c r="CC1509" s="193"/>
      <c r="CE1509" s="28"/>
      <c r="CF1509" s="28"/>
      <c r="CG1509" s="28"/>
      <c r="CL1509" s="193"/>
      <c r="CN1509" s="28"/>
      <c r="CO1509" s="28"/>
      <c r="CP1509" s="28"/>
      <c r="CU1509" s="193"/>
      <c r="CW1509" s="28"/>
      <c r="CX1509" s="28"/>
      <c r="CY1509" s="28"/>
      <c r="DD1509" s="193"/>
      <c r="DF1509" s="28"/>
      <c r="DG1509" s="28"/>
      <c r="DH1509" s="28"/>
      <c r="DM1509" s="193"/>
      <c r="DO1509" s="28"/>
      <c r="DP1509" s="28"/>
      <c r="DQ1509" s="28"/>
      <c r="DV1509" s="193"/>
      <c r="DX1509" s="28"/>
      <c r="DY1509" s="28"/>
      <c r="DZ1509" s="28"/>
      <c r="EE1509" s="193"/>
      <c r="EG1509" s="28"/>
      <c r="EH1509" s="28"/>
      <c r="EI1509" s="28"/>
      <c r="EN1509" s="193"/>
      <c r="EP1509" s="28"/>
      <c r="EQ1509" s="28"/>
      <c r="ER1509" s="28"/>
      <c r="EW1509" s="193"/>
      <c r="EY1509" s="28"/>
      <c r="EZ1509" s="28"/>
      <c r="FA1509" s="28"/>
      <c r="FF1509" s="193"/>
      <c r="FH1509" s="28"/>
      <c r="FI1509" s="28"/>
      <c r="FJ1509" s="28"/>
      <c r="FO1509" s="193"/>
      <c r="FQ1509" s="28"/>
      <c r="FR1509" s="28"/>
      <c r="FS1509" s="28"/>
      <c r="FX1509" s="193"/>
      <c r="FZ1509" s="28"/>
      <c r="GA1509" s="28"/>
      <c r="GB1509" s="28"/>
      <c r="GG1509" s="193"/>
      <c r="GI1509" s="28"/>
      <c r="GJ1509" s="28"/>
      <c r="GK1509" s="28"/>
      <c r="GP1509" s="193"/>
      <c r="GR1509" s="28"/>
      <c r="GS1509" s="28"/>
      <c r="GT1509" s="28"/>
      <c r="GY1509" s="193"/>
      <c r="HA1509" s="28"/>
      <c r="HB1509" s="28"/>
      <c r="HC1509" s="28"/>
      <c r="HH1509" s="193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5" t="s">
        <v>2427</v>
      </c>
      <c r="B1510" s="378"/>
      <c r="C1510" s="378"/>
      <c r="D1510" s="376" t="s">
        <v>132</v>
      </c>
      <c r="E1510" s="50">
        <f>COUNTIF($A$712:$BAG$785,A1510)</f>
        <v>0</v>
      </c>
      <c r="F1510" s="279">
        <f>SUM(G1510:K1510)</f>
        <v>0</v>
      </c>
      <c r="N1510" s="28"/>
      <c r="R1510" s="193"/>
      <c r="T1510" s="28"/>
      <c r="U1510" s="28"/>
      <c r="V1510" s="28"/>
      <c r="AA1510" s="193"/>
      <c r="AC1510" s="28"/>
      <c r="AD1510" s="28"/>
      <c r="AE1510" s="28"/>
      <c r="AJ1510" s="193"/>
      <c r="AL1510" s="28"/>
      <c r="AM1510" s="28"/>
      <c r="AN1510" s="28"/>
      <c r="AS1510" s="193"/>
      <c r="AU1510" s="28"/>
      <c r="AV1510" s="28"/>
      <c r="AW1510" s="28"/>
      <c r="BB1510" s="193"/>
      <c r="BD1510" s="28"/>
      <c r="BE1510" s="28"/>
      <c r="BF1510" s="28"/>
      <c r="BK1510" s="193"/>
      <c r="BM1510" s="28"/>
      <c r="BN1510" s="28"/>
      <c r="BO1510" s="28"/>
      <c r="BT1510" s="193"/>
      <c r="BV1510" s="28"/>
      <c r="BW1510" s="28"/>
      <c r="BX1510" s="28"/>
      <c r="CC1510" s="193"/>
      <c r="CE1510" s="28"/>
      <c r="CF1510" s="28"/>
      <c r="CG1510" s="28"/>
      <c r="CL1510" s="193"/>
      <c r="CN1510" s="28"/>
      <c r="CO1510" s="28"/>
      <c r="CP1510" s="28"/>
      <c r="CU1510" s="193"/>
      <c r="CW1510" s="28"/>
      <c r="CX1510" s="28"/>
      <c r="CY1510" s="28"/>
      <c r="DD1510" s="193"/>
      <c r="DF1510" s="28"/>
      <c r="DG1510" s="28"/>
      <c r="DH1510" s="28"/>
      <c r="DM1510" s="193"/>
      <c r="DO1510" s="28"/>
      <c r="DP1510" s="28"/>
      <c r="DQ1510" s="28"/>
      <c r="DV1510" s="193"/>
      <c r="DX1510" s="28"/>
      <c r="DY1510" s="28"/>
      <c r="DZ1510" s="28"/>
      <c r="EE1510" s="193"/>
      <c r="EG1510" s="28"/>
      <c r="EH1510" s="28"/>
      <c r="EI1510" s="28"/>
      <c r="EN1510" s="193"/>
      <c r="EP1510" s="28"/>
      <c r="EQ1510" s="28"/>
      <c r="ER1510" s="28"/>
      <c r="EW1510" s="193"/>
      <c r="EY1510" s="28"/>
      <c r="EZ1510" s="28"/>
      <c r="FA1510" s="28"/>
      <c r="FF1510" s="193"/>
      <c r="FH1510" s="28"/>
      <c r="FI1510" s="28"/>
      <c r="FJ1510" s="28"/>
      <c r="FO1510" s="193"/>
      <c r="FQ1510" s="28"/>
      <c r="FR1510" s="28"/>
      <c r="FS1510" s="28"/>
      <c r="FX1510" s="193"/>
      <c r="FZ1510" s="28"/>
      <c r="GA1510" s="28"/>
      <c r="GB1510" s="28"/>
      <c r="GG1510" s="193"/>
      <c r="GI1510" s="28"/>
      <c r="GJ1510" s="28"/>
      <c r="GK1510" s="28"/>
      <c r="GP1510" s="193"/>
      <c r="GR1510" s="28"/>
      <c r="GS1510" s="28"/>
      <c r="GT1510" s="28"/>
      <c r="GY1510" s="193"/>
      <c r="HA1510" s="28"/>
      <c r="HB1510" s="28"/>
      <c r="HC1510" s="28"/>
      <c r="HH1510" s="193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">
      <c r="A1511" s="205" t="s">
        <v>2266</v>
      </c>
      <c r="B1511" s="39"/>
      <c r="C1511" s="39"/>
      <c r="D1511" s="376" t="s">
        <v>129</v>
      </c>
      <c r="E1511" s="50">
        <f>COUNTIF($A$712:$BAG$785,A1511)</f>
        <v>0</v>
      </c>
      <c r="F1511" s="279">
        <f>SUM(G1511:K1511)</f>
        <v>0</v>
      </c>
      <c r="H1511" s="402"/>
      <c r="I1511" s="402"/>
      <c r="N1511" s="28"/>
      <c r="R1511" s="193"/>
      <c r="T1511" s="28"/>
      <c r="U1511" s="28"/>
      <c r="V1511" s="28"/>
      <c r="AA1511" s="193"/>
      <c r="AC1511" s="28"/>
      <c r="AD1511" s="28"/>
      <c r="AE1511" s="28"/>
      <c r="AJ1511" s="193"/>
      <c r="AL1511" s="28"/>
      <c r="AM1511" s="28"/>
      <c r="AN1511" s="28"/>
      <c r="AS1511" s="193"/>
      <c r="AU1511" s="28"/>
      <c r="AV1511" s="28"/>
      <c r="AW1511" s="28"/>
      <c r="BB1511" s="193"/>
      <c r="BD1511" s="28"/>
      <c r="BE1511" s="28"/>
      <c r="BF1511" s="28"/>
      <c r="BK1511" s="193"/>
      <c r="BM1511" s="28"/>
      <c r="BN1511" s="28"/>
      <c r="BO1511" s="28"/>
      <c r="BT1511" s="193"/>
      <c r="BV1511" s="28"/>
      <c r="BW1511" s="28"/>
      <c r="BX1511" s="28"/>
      <c r="CC1511" s="193"/>
      <c r="CE1511" s="28"/>
      <c r="CF1511" s="28"/>
      <c r="CG1511" s="28"/>
      <c r="CL1511" s="193"/>
      <c r="CN1511" s="28"/>
      <c r="CO1511" s="28"/>
      <c r="CP1511" s="28"/>
      <c r="CU1511" s="193"/>
      <c r="CW1511" s="28"/>
      <c r="CX1511" s="28"/>
      <c r="CY1511" s="28"/>
      <c r="DD1511" s="193"/>
      <c r="DF1511" s="28"/>
      <c r="DG1511" s="28"/>
      <c r="DH1511" s="28"/>
      <c r="DM1511" s="193"/>
      <c r="DO1511" s="28"/>
      <c r="DP1511" s="28"/>
      <c r="DQ1511" s="28"/>
      <c r="DV1511" s="193"/>
      <c r="DX1511" s="28"/>
      <c r="DY1511" s="28"/>
      <c r="DZ1511" s="28"/>
      <c r="EE1511" s="193"/>
      <c r="EG1511" s="28"/>
      <c r="EH1511" s="28"/>
      <c r="EI1511" s="28"/>
      <c r="EN1511" s="193"/>
      <c r="EP1511" s="28"/>
      <c r="EQ1511" s="28"/>
      <c r="ER1511" s="28"/>
      <c r="EW1511" s="193"/>
      <c r="EY1511" s="28"/>
      <c r="EZ1511" s="28"/>
      <c r="FA1511" s="28"/>
      <c r="FF1511" s="193"/>
      <c r="FH1511" s="28"/>
      <c r="FI1511" s="28"/>
      <c r="FJ1511" s="28"/>
      <c r="FO1511" s="193"/>
      <c r="FQ1511" s="28"/>
      <c r="FR1511" s="28"/>
      <c r="FS1511" s="28"/>
      <c r="FX1511" s="193"/>
      <c r="FZ1511" s="28"/>
      <c r="GA1511" s="28"/>
      <c r="GB1511" s="28"/>
      <c r="GG1511" s="193"/>
      <c r="GI1511" s="28"/>
      <c r="GJ1511" s="28"/>
      <c r="GK1511" s="28"/>
      <c r="GP1511" s="193"/>
      <c r="GR1511" s="28"/>
      <c r="GS1511" s="28"/>
      <c r="GT1511" s="28"/>
      <c r="GY1511" s="193"/>
      <c r="HA1511" s="28"/>
      <c r="HB1511" s="28"/>
      <c r="HC1511" s="28"/>
      <c r="HH1511" s="193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">
      <c r="A1512" s="205" t="s">
        <v>2070</v>
      </c>
      <c r="B1512" s="28"/>
      <c r="C1512" s="378"/>
      <c r="D1512" s="376" t="s">
        <v>132</v>
      </c>
      <c r="E1512" s="50">
        <f>COUNTIF($A$712:$BAG$785,A1512)</f>
        <v>1</v>
      </c>
      <c r="F1512" s="279">
        <f>SUM(G1512:K1512)</f>
        <v>0</v>
      </c>
      <c r="N1512" s="28"/>
      <c r="R1512" s="193"/>
      <c r="T1512" s="28"/>
      <c r="U1512" s="28"/>
      <c r="V1512" s="28"/>
      <c r="AA1512" s="193"/>
      <c r="AC1512" s="28"/>
      <c r="AD1512" s="28"/>
      <c r="AE1512" s="28"/>
      <c r="AJ1512" s="193"/>
      <c r="AL1512" s="28"/>
      <c r="AM1512" s="28"/>
      <c r="AN1512" s="28"/>
      <c r="AS1512" s="193"/>
      <c r="AU1512" s="28"/>
      <c r="AV1512" s="28"/>
      <c r="AW1512" s="28"/>
      <c r="BB1512" s="193"/>
      <c r="BD1512" s="28"/>
      <c r="BE1512" s="28"/>
      <c r="BF1512" s="28"/>
      <c r="BK1512" s="193"/>
      <c r="BM1512" s="28"/>
      <c r="BN1512" s="28"/>
      <c r="BO1512" s="28"/>
      <c r="BT1512" s="193"/>
      <c r="BV1512" s="28"/>
      <c r="BW1512" s="28"/>
      <c r="BX1512" s="28"/>
      <c r="CC1512" s="193"/>
      <c r="CE1512" s="28"/>
      <c r="CF1512" s="28"/>
      <c r="CG1512" s="28"/>
      <c r="CL1512" s="193"/>
      <c r="CN1512" s="28"/>
      <c r="CO1512" s="28"/>
      <c r="CP1512" s="28"/>
      <c r="CU1512" s="193"/>
      <c r="CW1512" s="28"/>
      <c r="CX1512" s="28"/>
      <c r="CY1512" s="28"/>
      <c r="DD1512" s="193"/>
      <c r="DF1512" s="28"/>
      <c r="DG1512" s="28"/>
      <c r="DH1512" s="28"/>
      <c r="DM1512" s="193"/>
      <c r="DO1512" s="28"/>
      <c r="DP1512" s="28"/>
      <c r="DQ1512" s="28"/>
      <c r="DV1512" s="193"/>
      <c r="DX1512" s="28"/>
      <c r="DY1512" s="28"/>
      <c r="DZ1512" s="28"/>
      <c r="EE1512" s="193"/>
      <c r="EG1512" s="28"/>
      <c r="EH1512" s="28"/>
      <c r="EI1512" s="28"/>
      <c r="EN1512" s="193"/>
      <c r="EP1512" s="28"/>
      <c r="EQ1512" s="28"/>
      <c r="ER1512" s="28"/>
      <c r="EW1512" s="193"/>
      <c r="EY1512" s="28"/>
      <c r="EZ1512" s="28"/>
      <c r="FA1512" s="28"/>
      <c r="FF1512" s="193"/>
      <c r="FH1512" s="28"/>
      <c r="FI1512" s="28"/>
      <c r="FJ1512" s="28"/>
      <c r="FO1512" s="193"/>
      <c r="FQ1512" s="28"/>
      <c r="FR1512" s="28"/>
      <c r="FS1512" s="28"/>
      <c r="FX1512" s="193"/>
      <c r="FZ1512" s="28"/>
      <c r="GA1512" s="28"/>
      <c r="GB1512" s="28"/>
      <c r="GG1512" s="193"/>
      <c r="GI1512" s="28"/>
      <c r="GJ1512" s="28"/>
      <c r="GK1512" s="28"/>
      <c r="GP1512" s="193"/>
      <c r="GR1512" s="28"/>
      <c r="GS1512" s="28"/>
      <c r="GT1512" s="28"/>
      <c r="GY1512" s="193"/>
      <c r="HA1512" s="28"/>
      <c r="HB1512" s="28"/>
      <c r="HC1512" s="28"/>
      <c r="HH1512" s="193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205" t="s">
        <v>2449</v>
      </c>
      <c r="B1513" s="39"/>
      <c r="C1513" s="39"/>
      <c r="D1513" s="376" t="s">
        <v>129</v>
      </c>
      <c r="E1513" s="50">
        <f>COUNTIF($A$712:$BAG$785,A1513)</f>
        <v>0</v>
      </c>
      <c r="F1513" s="279">
        <f>SUM(G1513:K1513)</f>
        <v>0</v>
      </c>
      <c r="H1513" s="402"/>
      <c r="I1513" s="402"/>
      <c r="N1513" s="28"/>
      <c r="R1513" s="193"/>
      <c r="T1513" s="28"/>
      <c r="U1513" s="28"/>
      <c r="V1513" s="28"/>
      <c r="AA1513" s="193"/>
      <c r="AC1513" s="28"/>
      <c r="AD1513" s="28"/>
      <c r="AE1513" s="28"/>
      <c r="AJ1513" s="193"/>
      <c r="AL1513" s="28"/>
      <c r="AM1513" s="28"/>
      <c r="AN1513" s="28"/>
      <c r="AS1513" s="193"/>
      <c r="AU1513" s="28"/>
      <c r="AV1513" s="28"/>
      <c r="AW1513" s="28"/>
      <c r="BB1513" s="193"/>
      <c r="BD1513" s="28"/>
      <c r="BE1513" s="28"/>
      <c r="BF1513" s="28"/>
      <c r="BK1513" s="193"/>
      <c r="BM1513" s="28"/>
      <c r="BN1513" s="28"/>
      <c r="BO1513" s="28"/>
      <c r="BT1513" s="193"/>
      <c r="BV1513" s="28"/>
      <c r="BW1513" s="28"/>
      <c r="BX1513" s="28"/>
      <c r="CC1513" s="193"/>
      <c r="CE1513" s="28"/>
      <c r="CF1513" s="28"/>
      <c r="CG1513" s="28"/>
      <c r="CL1513" s="193"/>
      <c r="CN1513" s="28"/>
      <c r="CO1513" s="28"/>
      <c r="CP1513" s="28"/>
      <c r="CU1513" s="193"/>
      <c r="CW1513" s="28"/>
      <c r="CX1513" s="28"/>
      <c r="CY1513" s="28"/>
      <c r="DD1513" s="193"/>
      <c r="DF1513" s="28"/>
      <c r="DG1513" s="28"/>
      <c r="DH1513" s="28"/>
      <c r="DM1513" s="193"/>
      <c r="DO1513" s="28"/>
      <c r="DP1513" s="28"/>
      <c r="DQ1513" s="28"/>
      <c r="DV1513" s="193"/>
      <c r="DX1513" s="28"/>
      <c r="DY1513" s="28"/>
      <c r="DZ1513" s="28"/>
      <c r="EE1513" s="193"/>
      <c r="EG1513" s="28"/>
      <c r="EH1513" s="28"/>
      <c r="EI1513" s="28"/>
      <c r="EN1513" s="193"/>
      <c r="EP1513" s="28"/>
      <c r="EQ1513" s="28"/>
      <c r="ER1513" s="28"/>
      <c r="EW1513" s="193"/>
      <c r="EY1513" s="28"/>
      <c r="EZ1513" s="28"/>
      <c r="FA1513" s="28"/>
      <c r="FF1513" s="193"/>
      <c r="FH1513" s="28"/>
      <c r="FI1513" s="28"/>
      <c r="FJ1513" s="28"/>
      <c r="FO1513" s="193"/>
      <c r="FQ1513" s="28"/>
      <c r="FR1513" s="28"/>
      <c r="FS1513" s="28"/>
      <c r="FX1513" s="193"/>
      <c r="FZ1513" s="28"/>
      <c r="GA1513" s="28"/>
      <c r="GB1513" s="28"/>
      <c r="GG1513" s="193"/>
      <c r="GI1513" s="28"/>
      <c r="GJ1513" s="28"/>
      <c r="GK1513" s="28"/>
      <c r="GP1513" s="193"/>
      <c r="GR1513" s="28"/>
      <c r="GS1513" s="28"/>
      <c r="GT1513" s="28"/>
      <c r="GY1513" s="193"/>
      <c r="HA1513" s="28"/>
      <c r="HB1513" s="28"/>
      <c r="HC1513" s="28"/>
      <c r="HH1513" s="193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311" t="s">
        <v>836</v>
      </c>
      <c r="B1514" s="39"/>
      <c r="C1514" s="39"/>
      <c r="D1514" s="376" t="s">
        <v>129</v>
      </c>
      <c r="E1514" s="50">
        <f>COUNTIF($A$712:$BAG$785,A1514)</f>
        <v>0</v>
      </c>
      <c r="F1514" s="279">
        <f>SUM(G1514:K1514)</f>
        <v>0</v>
      </c>
      <c r="H1514" s="402"/>
      <c r="I1514" s="402"/>
      <c r="N1514" s="28"/>
      <c r="R1514" s="193"/>
      <c r="T1514" s="28"/>
      <c r="U1514" s="28"/>
      <c r="V1514" s="28"/>
      <c r="AA1514" s="193"/>
      <c r="AC1514" s="28"/>
      <c r="AD1514" s="28"/>
      <c r="AE1514" s="28"/>
      <c r="AJ1514" s="193"/>
      <c r="AL1514" s="28"/>
      <c r="AM1514" s="28"/>
      <c r="AN1514" s="28"/>
      <c r="AS1514" s="193"/>
      <c r="AU1514" s="28"/>
      <c r="AV1514" s="28"/>
      <c r="AW1514" s="28"/>
      <c r="BB1514" s="193"/>
      <c r="BD1514" s="28"/>
      <c r="BE1514" s="28"/>
      <c r="BF1514" s="28"/>
      <c r="BK1514" s="193"/>
      <c r="BM1514" s="28"/>
      <c r="BN1514" s="28"/>
      <c r="BO1514" s="28"/>
      <c r="BT1514" s="193"/>
      <c r="BV1514" s="28"/>
      <c r="BW1514" s="28"/>
      <c r="BX1514" s="28"/>
      <c r="CC1514" s="193"/>
      <c r="CE1514" s="28"/>
      <c r="CF1514" s="28"/>
      <c r="CG1514" s="28"/>
      <c r="CL1514" s="193"/>
      <c r="CN1514" s="28"/>
      <c r="CO1514" s="28"/>
      <c r="CP1514" s="28"/>
      <c r="CU1514" s="193"/>
      <c r="CW1514" s="28"/>
      <c r="CX1514" s="28"/>
      <c r="CY1514" s="28"/>
      <c r="DD1514" s="193"/>
      <c r="DF1514" s="28"/>
      <c r="DG1514" s="28"/>
      <c r="DH1514" s="28"/>
      <c r="DM1514" s="193"/>
      <c r="DO1514" s="28"/>
      <c r="DP1514" s="28"/>
      <c r="DQ1514" s="28"/>
      <c r="DV1514" s="193"/>
      <c r="DX1514" s="28"/>
      <c r="DY1514" s="28"/>
      <c r="DZ1514" s="28"/>
      <c r="EE1514" s="193"/>
      <c r="EG1514" s="28"/>
      <c r="EH1514" s="28"/>
      <c r="EI1514" s="28"/>
      <c r="EN1514" s="193"/>
      <c r="EP1514" s="28"/>
      <c r="EQ1514" s="28"/>
      <c r="ER1514" s="28"/>
      <c r="EW1514" s="193"/>
      <c r="EY1514" s="28"/>
      <c r="EZ1514" s="28"/>
      <c r="FA1514" s="28"/>
      <c r="FF1514" s="193"/>
      <c r="FH1514" s="28"/>
      <c r="FI1514" s="28"/>
      <c r="FJ1514" s="28"/>
      <c r="FO1514" s="193"/>
      <c r="FQ1514" s="28"/>
      <c r="FR1514" s="28"/>
      <c r="FS1514" s="28"/>
      <c r="FX1514" s="193"/>
      <c r="FZ1514" s="28"/>
      <c r="GA1514" s="28"/>
      <c r="GB1514" s="28"/>
      <c r="GG1514" s="193"/>
      <c r="GI1514" s="28"/>
      <c r="GJ1514" s="28"/>
      <c r="GK1514" s="28"/>
      <c r="GP1514" s="193"/>
      <c r="GR1514" s="28"/>
      <c r="GS1514" s="28"/>
      <c r="GT1514" s="28"/>
      <c r="GY1514" s="193"/>
      <c r="HA1514" s="28"/>
      <c r="HB1514" s="28"/>
      <c r="HC1514" s="28"/>
      <c r="HH1514" s="193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">
      <c r="A1515" s="311" t="s">
        <v>582</v>
      </c>
      <c r="B1515" s="39"/>
      <c r="C1515" s="39"/>
      <c r="D1515" s="376" t="s">
        <v>129</v>
      </c>
      <c r="E1515" s="50">
        <f>COUNTIF($A$712:$BAG$785,A1515)</f>
        <v>3</v>
      </c>
      <c r="F1515" s="279">
        <f>SUM(G1515:K1515)</f>
        <v>0</v>
      </c>
      <c r="H1515" s="402"/>
      <c r="I1515" s="402"/>
      <c r="N1515" s="28"/>
      <c r="R1515" s="193"/>
      <c r="T1515" s="28"/>
      <c r="U1515" s="28"/>
      <c r="V1515" s="28"/>
      <c r="AA1515" s="193"/>
      <c r="AC1515" s="28"/>
      <c r="AD1515" s="28"/>
      <c r="AE1515" s="28"/>
      <c r="AJ1515" s="193"/>
      <c r="AL1515" s="28"/>
      <c r="AM1515" s="28"/>
      <c r="AN1515" s="28"/>
      <c r="AS1515" s="193"/>
      <c r="AU1515" s="28"/>
      <c r="AV1515" s="28"/>
      <c r="AW1515" s="28"/>
      <c r="BB1515" s="193"/>
      <c r="BD1515" s="28"/>
      <c r="BE1515" s="28"/>
      <c r="BF1515" s="28"/>
      <c r="BK1515" s="193"/>
      <c r="BM1515" s="28"/>
      <c r="BN1515" s="28"/>
      <c r="BO1515" s="28"/>
      <c r="BT1515" s="193"/>
      <c r="BV1515" s="28"/>
      <c r="BW1515" s="28"/>
      <c r="BX1515" s="28"/>
      <c r="CC1515" s="193"/>
      <c r="CE1515" s="28"/>
      <c r="CF1515" s="28"/>
      <c r="CG1515" s="28"/>
      <c r="CL1515" s="193"/>
      <c r="CN1515" s="28"/>
      <c r="CO1515" s="28"/>
      <c r="CP1515" s="28"/>
      <c r="CU1515" s="193"/>
      <c r="CW1515" s="28"/>
      <c r="CX1515" s="28"/>
      <c r="CY1515" s="28"/>
      <c r="DD1515" s="193"/>
      <c r="DF1515" s="28"/>
      <c r="DG1515" s="28"/>
      <c r="DH1515" s="28"/>
      <c r="DM1515" s="193"/>
      <c r="DO1515" s="28"/>
      <c r="DP1515" s="28"/>
      <c r="DQ1515" s="28"/>
      <c r="DV1515" s="193"/>
      <c r="DX1515" s="28"/>
      <c r="DY1515" s="28"/>
      <c r="DZ1515" s="28"/>
      <c r="EE1515" s="193"/>
      <c r="EG1515" s="28"/>
      <c r="EH1515" s="28"/>
      <c r="EI1515" s="28"/>
      <c r="EN1515" s="193"/>
      <c r="EP1515" s="28"/>
      <c r="EQ1515" s="28"/>
      <c r="ER1515" s="28"/>
      <c r="EW1515" s="193"/>
      <c r="EY1515" s="28"/>
      <c r="EZ1515" s="28"/>
      <c r="FA1515" s="28"/>
      <c r="FF1515" s="193"/>
      <c r="FH1515" s="28"/>
      <c r="FI1515" s="28"/>
      <c r="FJ1515" s="28"/>
      <c r="FO1515" s="193"/>
      <c r="FQ1515" s="28"/>
      <c r="FR1515" s="28"/>
      <c r="FS1515" s="28"/>
      <c r="FX1515" s="193"/>
      <c r="FZ1515" s="28"/>
      <c r="GA1515" s="28"/>
      <c r="GB1515" s="28"/>
      <c r="GG1515" s="193"/>
      <c r="GI1515" s="28"/>
      <c r="GJ1515" s="28"/>
      <c r="GK1515" s="28"/>
      <c r="GP1515" s="193"/>
      <c r="GR1515" s="28"/>
      <c r="GS1515" s="28"/>
      <c r="GT1515" s="28"/>
      <c r="GY1515" s="193"/>
      <c r="HA1515" s="28"/>
      <c r="HB1515" s="28"/>
      <c r="HC1515" s="28"/>
      <c r="HH1515" s="193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">
      <c r="A1516" s="311" t="s">
        <v>571</v>
      </c>
      <c r="B1516" s="402"/>
      <c r="C1516" s="39"/>
      <c r="D1516" s="376" t="s">
        <v>129</v>
      </c>
      <c r="E1516" s="50">
        <f>COUNTIF($A$712:$BAG$785,A1516)</f>
        <v>2</v>
      </c>
      <c r="F1516" s="279">
        <f>SUM(G1516:K1516)</f>
        <v>0</v>
      </c>
      <c r="H1516" s="402"/>
      <c r="I1516" s="402"/>
      <c r="N1516" s="28"/>
      <c r="R1516" s="193"/>
      <c r="T1516" s="28"/>
      <c r="U1516" s="28"/>
      <c r="V1516" s="28"/>
      <c r="AA1516" s="193"/>
      <c r="AC1516" s="28"/>
      <c r="AD1516" s="28"/>
      <c r="AE1516" s="28"/>
      <c r="AJ1516" s="193"/>
      <c r="AL1516" s="28"/>
      <c r="AM1516" s="28"/>
      <c r="AN1516" s="28"/>
      <c r="AS1516" s="193"/>
      <c r="AU1516" s="28"/>
      <c r="AV1516" s="28"/>
      <c r="AW1516" s="28"/>
      <c r="BB1516" s="193"/>
      <c r="BD1516" s="28"/>
      <c r="BE1516" s="28"/>
      <c r="BF1516" s="28"/>
      <c r="BK1516" s="193"/>
      <c r="BM1516" s="28"/>
      <c r="BN1516" s="28"/>
      <c r="BO1516" s="28"/>
      <c r="BT1516" s="193"/>
      <c r="BV1516" s="28"/>
      <c r="BW1516" s="28"/>
      <c r="BX1516" s="28"/>
      <c r="CC1516" s="193"/>
      <c r="CE1516" s="28"/>
      <c r="CF1516" s="28"/>
      <c r="CG1516" s="28"/>
      <c r="CL1516" s="193"/>
      <c r="CN1516" s="28"/>
      <c r="CO1516" s="28"/>
      <c r="CP1516" s="28"/>
      <c r="CU1516" s="193"/>
      <c r="CW1516" s="28"/>
      <c r="CX1516" s="28"/>
      <c r="CY1516" s="28"/>
      <c r="DD1516" s="193"/>
      <c r="DF1516" s="28"/>
      <c r="DG1516" s="28"/>
      <c r="DH1516" s="28"/>
      <c r="DM1516" s="193"/>
      <c r="DO1516" s="28"/>
      <c r="DP1516" s="28"/>
      <c r="DQ1516" s="28"/>
      <c r="DV1516" s="193"/>
      <c r="DX1516" s="28"/>
      <c r="DY1516" s="28"/>
      <c r="DZ1516" s="28"/>
      <c r="EE1516" s="193"/>
      <c r="EG1516" s="28"/>
      <c r="EH1516" s="28"/>
      <c r="EI1516" s="28"/>
      <c r="EN1516" s="193"/>
      <c r="EP1516" s="28"/>
      <c r="EQ1516" s="28"/>
      <c r="ER1516" s="28"/>
      <c r="EW1516" s="193"/>
      <c r="EY1516" s="28"/>
      <c r="EZ1516" s="28"/>
      <c r="FA1516" s="28"/>
      <c r="FF1516" s="193"/>
      <c r="FH1516" s="28"/>
      <c r="FI1516" s="28"/>
      <c r="FJ1516" s="28"/>
      <c r="FO1516" s="193"/>
      <c r="FQ1516" s="28"/>
      <c r="FR1516" s="28"/>
      <c r="FS1516" s="28"/>
      <c r="FX1516" s="193"/>
      <c r="FZ1516" s="28"/>
      <c r="GA1516" s="28"/>
      <c r="GB1516" s="28"/>
      <c r="GG1516" s="193"/>
      <c r="GI1516" s="28"/>
      <c r="GJ1516" s="28"/>
      <c r="GK1516" s="28"/>
      <c r="GP1516" s="193"/>
      <c r="GR1516" s="28"/>
      <c r="GS1516" s="28"/>
      <c r="GT1516" s="28"/>
      <c r="GY1516" s="193"/>
      <c r="HA1516" s="28"/>
      <c r="HB1516" s="28"/>
      <c r="HC1516" s="28"/>
      <c r="HH1516" s="193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.75">
      <c r="A1517" s="205" t="s">
        <v>2273</v>
      </c>
      <c r="B1517" s="375"/>
      <c r="C1517" s="375"/>
      <c r="D1517" s="376" t="s">
        <v>134</v>
      </c>
      <c r="E1517" s="50">
        <f>COUNTIF($A$712:$BAG$785,A1517)</f>
        <v>1</v>
      </c>
      <c r="F1517" s="279">
        <f>SUM(G1517:K1517)</f>
        <v>0</v>
      </c>
      <c r="N1517" s="28"/>
      <c r="R1517" s="193"/>
      <c r="T1517" s="28"/>
      <c r="U1517" s="28"/>
      <c r="V1517" s="28"/>
      <c r="AA1517" s="193"/>
      <c r="AC1517" s="28"/>
      <c r="AD1517" s="28"/>
      <c r="AE1517" s="28"/>
      <c r="AJ1517" s="193"/>
      <c r="AL1517" s="28"/>
      <c r="AM1517" s="28"/>
      <c r="AN1517" s="28"/>
      <c r="AS1517" s="193"/>
      <c r="AU1517" s="28"/>
      <c r="AV1517" s="28"/>
      <c r="AW1517" s="28"/>
      <c r="BB1517" s="193"/>
      <c r="BD1517" s="28"/>
      <c r="BE1517" s="28"/>
      <c r="BF1517" s="28"/>
      <c r="BK1517" s="193"/>
      <c r="BM1517" s="28"/>
      <c r="BN1517" s="28"/>
      <c r="BO1517" s="28"/>
      <c r="BT1517" s="193"/>
      <c r="BV1517" s="28"/>
      <c r="BW1517" s="28"/>
      <c r="BX1517" s="28"/>
      <c r="CC1517" s="193"/>
      <c r="CE1517" s="28"/>
      <c r="CF1517" s="28"/>
      <c r="CG1517" s="28"/>
      <c r="CL1517" s="193"/>
      <c r="CN1517" s="28"/>
      <c r="CO1517" s="28"/>
      <c r="CP1517" s="28"/>
      <c r="CU1517" s="193"/>
      <c r="CW1517" s="28"/>
      <c r="CX1517" s="28"/>
      <c r="CY1517" s="28"/>
      <c r="DD1517" s="193"/>
      <c r="DF1517" s="28"/>
      <c r="DG1517" s="28"/>
      <c r="DH1517" s="28"/>
      <c r="DM1517" s="193"/>
      <c r="DO1517" s="28"/>
      <c r="DP1517" s="28"/>
      <c r="DQ1517" s="28"/>
      <c r="DV1517" s="193"/>
      <c r="DX1517" s="28"/>
      <c r="DY1517" s="28"/>
      <c r="DZ1517" s="28"/>
      <c r="EE1517" s="193"/>
      <c r="EG1517" s="28"/>
      <c r="EH1517" s="28"/>
      <c r="EI1517" s="28"/>
      <c r="EN1517" s="193"/>
      <c r="EP1517" s="28"/>
      <c r="EQ1517" s="28"/>
      <c r="ER1517" s="28"/>
      <c r="EW1517" s="193"/>
      <c r="EY1517" s="28"/>
      <c r="EZ1517" s="28"/>
      <c r="FA1517" s="28"/>
      <c r="FF1517" s="193"/>
      <c r="FH1517" s="28"/>
      <c r="FI1517" s="28"/>
      <c r="FJ1517" s="28"/>
      <c r="FO1517" s="193"/>
      <c r="FQ1517" s="28"/>
      <c r="FR1517" s="28"/>
      <c r="FS1517" s="28"/>
      <c r="FX1517" s="193"/>
      <c r="FZ1517" s="28"/>
      <c r="GA1517" s="28"/>
      <c r="GB1517" s="28"/>
      <c r="GG1517" s="193"/>
      <c r="GI1517" s="28"/>
      <c r="GJ1517" s="28"/>
      <c r="GK1517" s="28"/>
      <c r="GP1517" s="193"/>
      <c r="GR1517" s="28"/>
      <c r="GS1517" s="28"/>
      <c r="GT1517" s="28"/>
      <c r="GY1517" s="193"/>
      <c r="HA1517" s="28"/>
      <c r="HB1517" s="28"/>
      <c r="HC1517" s="28"/>
      <c r="HH1517" s="193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.75">
      <c r="A1518" s="205" t="s">
        <v>3055</v>
      </c>
      <c r="B1518" s="375"/>
      <c r="C1518" s="375"/>
      <c r="D1518" s="376" t="s">
        <v>129</v>
      </c>
      <c r="E1518" s="50">
        <f>COUNTIF($A$712:$BAG$785,A1518)</f>
        <v>0</v>
      </c>
      <c r="F1518" s="279">
        <f>SUM(G1518:K1518)</f>
        <v>0</v>
      </c>
      <c r="H1518" s="396"/>
      <c r="N1518" s="28"/>
      <c r="R1518" s="193"/>
      <c r="T1518" s="28"/>
      <c r="U1518" s="28"/>
      <c r="V1518" s="28"/>
      <c r="AA1518" s="193"/>
      <c r="AC1518" s="28"/>
      <c r="AD1518" s="28"/>
      <c r="AE1518" s="28"/>
      <c r="AJ1518" s="193"/>
      <c r="AL1518" s="28"/>
      <c r="AM1518" s="28"/>
      <c r="AN1518" s="28"/>
      <c r="AS1518" s="193"/>
      <c r="AU1518" s="28"/>
      <c r="AV1518" s="28"/>
      <c r="AW1518" s="28"/>
      <c r="BB1518" s="193"/>
      <c r="BD1518" s="28"/>
      <c r="BE1518" s="28"/>
      <c r="BF1518" s="28"/>
      <c r="BK1518" s="193"/>
      <c r="BM1518" s="28"/>
      <c r="BN1518" s="28"/>
      <c r="BO1518" s="28"/>
      <c r="BT1518" s="193"/>
      <c r="BV1518" s="28"/>
      <c r="BW1518" s="28"/>
      <c r="BX1518" s="28"/>
      <c r="CC1518" s="193"/>
      <c r="CE1518" s="28"/>
      <c r="CF1518" s="28"/>
      <c r="CG1518" s="28"/>
      <c r="CL1518" s="193"/>
      <c r="CN1518" s="28"/>
      <c r="CO1518" s="28"/>
      <c r="CP1518" s="28"/>
      <c r="CU1518" s="193"/>
      <c r="CW1518" s="28"/>
      <c r="CX1518" s="28"/>
      <c r="CY1518" s="28"/>
      <c r="DD1518" s="193"/>
      <c r="DF1518" s="28"/>
      <c r="DG1518" s="28"/>
      <c r="DH1518" s="28"/>
      <c r="DM1518" s="193"/>
      <c r="DO1518" s="28"/>
      <c r="DP1518" s="28"/>
      <c r="DQ1518" s="28"/>
      <c r="DV1518" s="193"/>
      <c r="DX1518" s="28"/>
      <c r="DY1518" s="28"/>
      <c r="DZ1518" s="28"/>
      <c r="EE1518" s="193"/>
      <c r="EG1518" s="28"/>
      <c r="EH1518" s="28"/>
      <c r="EI1518" s="28"/>
      <c r="EN1518" s="193"/>
      <c r="EP1518" s="28"/>
      <c r="EQ1518" s="28"/>
      <c r="ER1518" s="28"/>
      <c r="EW1518" s="193"/>
      <c r="EY1518" s="28"/>
      <c r="EZ1518" s="28"/>
      <c r="FA1518" s="28"/>
      <c r="FF1518" s="193"/>
      <c r="FH1518" s="28"/>
      <c r="FI1518" s="28"/>
      <c r="FJ1518" s="28"/>
      <c r="FO1518" s="193"/>
      <c r="FQ1518" s="28"/>
      <c r="FR1518" s="28"/>
      <c r="FS1518" s="28"/>
      <c r="FX1518" s="193"/>
      <c r="FZ1518" s="28"/>
      <c r="GA1518" s="28"/>
      <c r="GB1518" s="28"/>
      <c r="GG1518" s="193"/>
      <c r="GI1518" s="28"/>
      <c r="GJ1518" s="28"/>
      <c r="GK1518" s="28"/>
      <c r="GP1518" s="193"/>
      <c r="GR1518" s="28"/>
      <c r="GS1518" s="28"/>
      <c r="GT1518" s="28"/>
      <c r="GY1518" s="193"/>
      <c r="HA1518" s="28"/>
      <c r="HB1518" s="28"/>
      <c r="HC1518" s="28"/>
      <c r="HH1518" s="193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.75">
      <c r="A1519" s="205" t="s">
        <v>2755</v>
      </c>
      <c r="B1519" s="375"/>
      <c r="C1519" s="375"/>
      <c r="D1519" s="376" t="s">
        <v>129</v>
      </c>
      <c r="E1519" s="50">
        <f>COUNTIF($A$712:$BAG$785,A1519)</f>
        <v>0</v>
      </c>
      <c r="F1519" s="279">
        <f>SUM(G1519:K1519)</f>
        <v>1</v>
      </c>
      <c r="H1519" s="50">
        <v>1</v>
      </c>
      <c r="K1519" s="193"/>
      <c r="N1519" s="28"/>
      <c r="R1519" s="193"/>
      <c r="T1519" s="28"/>
      <c r="U1519" s="28"/>
      <c r="V1519" s="28"/>
      <c r="AA1519" s="193"/>
      <c r="AC1519" s="28"/>
      <c r="AD1519" s="28"/>
      <c r="AE1519" s="28"/>
      <c r="AJ1519" s="193"/>
      <c r="AL1519" s="28"/>
      <c r="AM1519" s="28"/>
      <c r="AN1519" s="28"/>
      <c r="AS1519" s="193"/>
      <c r="AU1519" s="28"/>
      <c r="AV1519" s="28"/>
      <c r="AW1519" s="28"/>
      <c r="BB1519" s="193"/>
      <c r="BD1519" s="28"/>
      <c r="BE1519" s="28"/>
      <c r="BF1519" s="28"/>
      <c r="BK1519" s="193"/>
      <c r="BM1519" s="28"/>
      <c r="BN1519" s="28"/>
      <c r="BO1519" s="28"/>
      <c r="BT1519" s="193"/>
      <c r="BV1519" s="28"/>
      <c r="BW1519" s="28"/>
      <c r="BX1519" s="28"/>
      <c r="CC1519" s="193"/>
      <c r="CE1519" s="28"/>
      <c r="CF1519" s="28"/>
      <c r="CG1519" s="28"/>
      <c r="CL1519" s="193"/>
      <c r="CN1519" s="28"/>
      <c r="CO1519" s="28"/>
      <c r="CP1519" s="28"/>
      <c r="CU1519" s="193"/>
      <c r="CW1519" s="28"/>
      <c r="CX1519" s="28"/>
      <c r="CY1519" s="28"/>
      <c r="DD1519" s="193"/>
      <c r="DF1519" s="28"/>
      <c r="DG1519" s="28"/>
      <c r="DH1519" s="28"/>
      <c r="DM1519" s="193"/>
      <c r="DO1519" s="28"/>
      <c r="DP1519" s="28"/>
      <c r="DQ1519" s="28"/>
      <c r="DV1519" s="193"/>
      <c r="DX1519" s="28"/>
      <c r="DY1519" s="28"/>
      <c r="DZ1519" s="28"/>
      <c r="EE1519" s="193"/>
      <c r="EG1519" s="28"/>
      <c r="EH1519" s="28"/>
      <c r="EI1519" s="28"/>
      <c r="EN1519" s="193"/>
      <c r="EP1519" s="28"/>
      <c r="EQ1519" s="28"/>
      <c r="ER1519" s="28"/>
      <c r="EW1519" s="193"/>
      <c r="EY1519" s="28"/>
      <c r="EZ1519" s="28"/>
      <c r="FA1519" s="28"/>
      <c r="FF1519" s="193"/>
      <c r="FH1519" s="28"/>
      <c r="FI1519" s="28"/>
      <c r="FJ1519" s="28"/>
      <c r="FO1519" s="193"/>
      <c r="FQ1519" s="28"/>
      <c r="FR1519" s="28"/>
      <c r="FS1519" s="28"/>
      <c r="FX1519" s="193"/>
      <c r="FZ1519" s="28"/>
      <c r="GA1519" s="28"/>
      <c r="GB1519" s="28"/>
      <c r="GG1519" s="193"/>
      <c r="GI1519" s="28"/>
      <c r="GJ1519" s="28"/>
      <c r="GK1519" s="28"/>
      <c r="GP1519" s="193"/>
      <c r="GR1519" s="28"/>
      <c r="GS1519" s="28"/>
      <c r="GT1519" s="28"/>
      <c r="GY1519" s="193"/>
      <c r="HA1519" s="28"/>
      <c r="HB1519" s="28"/>
      <c r="HC1519" s="28"/>
      <c r="HH1519" s="193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.75">
      <c r="A1520" s="205" t="s">
        <v>2289</v>
      </c>
      <c r="B1520" s="375"/>
      <c r="C1520" s="375"/>
      <c r="D1520" s="376" t="s">
        <v>129</v>
      </c>
      <c r="E1520" s="50">
        <f>COUNTIF($A$712:$BAG$785,A1520)</f>
        <v>0</v>
      </c>
      <c r="F1520" s="279">
        <f>SUM(G1520:K1520)</f>
        <v>0</v>
      </c>
      <c r="K1520" s="193"/>
      <c r="N1520" s="28"/>
      <c r="R1520" s="193"/>
      <c r="T1520" s="28"/>
      <c r="U1520" s="28"/>
      <c r="V1520" s="28"/>
      <c r="AA1520" s="193"/>
      <c r="AC1520" s="28"/>
      <c r="AD1520" s="28"/>
      <c r="AE1520" s="28"/>
      <c r="AJ1520" s="193"/>
      <c r="AL1520" s="28"/>
      <c r="AM1520" s="28"/>
      <c r="AN1520" s="28"/>
      <c r="AS1520" s="193"/>
      <c r="AU1520" s="28"/>
      <c r="AV1520" s="28"/>
      <c r="AW1520" s="28"/>
      <c r="BB1520" s="193"/>
      <c r="BD1520" s="28"/>
      <c r="BE1520" s="28"/>
      <c r="BF1520" s="28"/>
      <c r="BK1520" s="193"/>
      <c r="BM1520" s="28"/>
      <c r="BN1520" s="28"/>
      <c r="BO1520" s="28"/>
      <c r="BT1520" s="193"/>
      <c r="BV1520" s="28"/>
      <c r="BW1520" s="28"/>
      <c r="BX1520" s="28"/>
      <c r="CC1520" s="193"/>
      <c r="CE1520" s="28"/>
      <c r="CF1520" s="28"/>
      <c r="CG1520" s="28"/>
      <c r="CL1520" s="193"/>
      <c r="CN1520" s="28"/>
      <c r="CO1520" s="28"/>
      <c r="CP1520" s="28"/>
      <c r="CU1520" s="193"/>
      <c r="CW1520" s="28"/>
      <c r="CX1520" s="28"/>
      <c r="CY1520" s="28"/>
      <c r="DD1520" s="193"/>
      <c r="DF1520" s="28"/>
      <c r="DG1520" s="28"/>
      <c r="DH1520" s="28"/>
      <c r="DM1520" s="193"/>
      <c r="DO1520" s="28"/>
      <c r="DP1520" s="28"/>
      <c r="DQ1520" s="28"/>
      <c r="DV1520" s="193"/>
      <c r="DX1520" s="28"/>
      <c r="DY1520" s="28"/>
      <c r="DZ1520" s="28"/>
      <c r="EE1520" s="193"/>
      <c r="EG1520" s="28"/>
      <c r="EH1520" s="28"/>
      <c r="EI1520" s="28"/>
      <c r="EN1520" s="193"/>
      <c r="EP1520" s="28"/>
      <c r="EQ1520" s="28"/>
      <c r="ER1520" s="28"/>
      <c r="EW1520" s="193"/>
      <c r="EY1520" s="28"/>
      <c r="EZ1520" s="28"/>
      <c r="FA1520" s="28"/>
      <c r="FF1520" s="193"/>
      <c r="FH1520" s="28"/>
      <c r="FI1520" s="28"/>
      <c r="FJ1520" s="28"/>
      <c r="FO1520" s="193"/>
      <c r="FQ1520" s="28"/>
      <c r="FR1520" s="28"/>
      <c r="FS1520" s="28"/>
      <c r="FX1520" s="193"/>
      <c r="FZ1520" s="28"/>
      <c r="GA1520" s="28"/>
      <c r="GB1520" s="28"/>
      <c r="GG1520" s="193"/>
      <c r="GI1520" s="28"/>
      <c r="GJ1520" s="28"/>
      <c r="GK1520" s="28"/>
      <c r="GP1520" s="193"/>
      <c r="GR1520" s="28"/>
      <c r="GS1520" s="28"/>
      <c r="GT1520" s="28"/>
      <c r="GY1520" s="193"/>
      <c r="HA1520" s="28"/>
      <c r="HB1520" s="28"/>
      <c r="HC1520" s="28"/>
      <c r="HH1520" s="193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5" t="s">
        <v>2775</v>
      </c>
      <c r="B1521" s="378"/>
      <c r="C1521" s="378"/>
      <c r="D1521" s="376" t="s">
        <v>129</v>
      </c>
      <c r="E1521" s="50">
        <f>COUNTIF($A$712:$BAG$785,A1521)</f>
        <v>0</v>
      </c>
      <c r="F1521" s="279">
        <f>SUM(G1521:K1521)</f>
        <v>0</v>
      </c>
      <c r="J1521" s="402"/>
      <c r="K1521" s="402"/>
      <c r="N1521" s="28"/>
      <c r="R1521" s="193"/>
      <c r="T1521" s="28"/>
      <c r="U1521" s="28"/>
      <c r="V1521" s="28"/>
      <c r="AA1521" s="193"/>
      <c r="AC1521" s="28"/>
      <c r="AD1521" s="28"/>
      <c r="AE1521" s="28"/>
      <c r="AJ1521" s="193"/>
      <c r="AL1521" s="28"/>
      <c r="AM1521" s="28"/>
      <c r="AN1521" s="28"/>
      <c r="AS1521" s="193"/>
      <c r="AU1521" s="28"/>
      <c r="AV1521" s="28"/>
      <c r="AW1521" s="28"/>
      <c r="BB1521" s="193"/>
      <c r="BD1521" s="28"/>
      <c r="BE1521" s="28"/>
      <c r="BF1521" s="28"/>
      <c r="BK1521" s="193"/>
      <c r="BM1521" s="28"/>
      <c r="BN1521" s="28"/>
      <c r="BO1521" s="28"/>
      <c r="BT1521" s="193"/>
      <c r="BV1521" s="28"/>
      <c r="BW1521" s="28"/>
      <c r="BX1521" s="28"/>
      <c r="CC1521" s="193"/>
      <c r="CE1521" s="28"/>
      <c r="CF1521" s="28"/>
      <c r="CG1521" s="28"/>
      <c r="CL1521" s="193"/>
      <c r="CN1521" s="28"/>
      <c r="CO1521" s="28"/>
      <c r="CP1521" s="28"/>
      <c r="CU1521" s="193"/>
      <c r="CW1521" s="28"/>
      <c r="CX1521" s="28"/>
      <c r="CY1521" s="28"/>
      <c r="DD1521" s="193"/>
      <c r="DF1521" s="28"/>
      <c r="DG1521" s="28"/>
      <c r="DH1521" s="28"/>
      <c r="DM1521" s="193"/>
      <c r="DO1521" s="28"/>
      <c r="DP1521" s="28"/>
      <c r="DQ1521" s="28"/>
      <c r="DV1521" s="193"/>
      <c r="DX1521" s="28"/>
      <c r="DY1521" s="28"/>
      <c r="DZ1521" s="28"/>
      <c r="EE1521" s="193"/>
      <c r="EG1521" s="28"/>
      <c r="EH1521" s="28"/>
      <c r="EI1521" s="28"/>
      <c r="EN1521" s="193"/>
      <c r="EP1521" s="28"/>
      <c r="EQ1521" s="28"/>
      <c r="ER1521" s="28"/>
      <c r="EW1521" s="193"/>
      <c r="EY1521" s="28"/>
      <c r="EZ1521" s="28"/>
      <c r="FA1521" s="28"/>
      <c r="FF1521" s="193"/>
      <c r="FH1521" s="28"/>
      <c r="FI1521" s="28"/>
      <c r="FJ1521" s="28"/>
      <c r="FO1521" s="193"/>
      <c r="FQ1521" s="28"/>
      <c r="FR1521" s="28"/>
      <c r="FS1521" s="28"/>
      <c r="FX1521" s="193"/>
      <c r="FZ1521" s="28"/>
      <c r="GA1521" s="28"/>
      <c r="GB1521" s="28"/>
      <c r="GG1521" s="193"/>
      <c r="GI1521" s="28"/>
      <c r="GJ1521" s="28"/>
      <c r="GK1521" s="28"/>
      <c r="GP1521" s="193"/>
      <c r="GR1521" s="28"/>
      <c r="GS1521" s="28"/>
      <c r="GT1521" s="28"/>
      <c r="GY1521" s="193"/>
      <c r="HA1521" s="28"/>
      <c r="HB1521" s="28"/>
      <c r="HC1521" s="28"/>
      <c r="HH1521" s="193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">
      <c r="A1522" s="513" t="s">
        <v>3128</v>
      </c>
      <c r="B1522" s="28"/>
      <c r="C1522" s="28"/>
      <c r="D1522" s="376" t="s">
        <v>130</v>
      </c>
      <c r="E1522" s="50">
        <f>COUNTIF($A$712:$BAG$785,A1522)</f>
        <v>1</v>
      </c>
      <c r="F1522" s="279">
        <f>SUM(G1522:K1522)</f>
        <v>0</v>
      </c>
      <c r="J1522" s="402"/>
      <c r="K1522" s="39"/>
      <c r="N1522" s="28"/>
      <c r="R1522" s="193"/>
      <c r="T1522" s="28"/>
      <c r="U1522" s="28"/>
      <c r="V1522" s="28"/>
      <c r="AA1522" s="193"/>
      <c r="AC1522" s="28"/>
      <c r="AD1522" s="28"/>
      <c r="AE1522" s="28"/>
      <c r="AJ1522" s="193"/>
      <c r="AL1522" s="28"/>
      <c r="AM1522" s="28"/>
      <c r="AN1522" s="28"/>
      <c r="AS1522" s="193"/>
      <c r="AU1522" s="28"/>
      <c r="AV1522" s="28"/>
      <c r="AW1522" s="28"/>
      <c r="BB1522" s="193"/>
      <c r="BD1522" s="28"/>
      <c r="BE1522" s="28"/>
      <c r="BF1522" s="28"/>
      <c r="BK1522" s="193"/>
      <c r="BM1522" s="28"/>
      <c r="BN1522" s="28"/>
      <c r="BO1522" s="28"/>
      <c r="BT1522" s="193"/>
      <c r="BV1522" s="28"/>
      <c r="BW1522" s="28"/>
      <c r="BX1522" s="28"/>
      <c r="CC1522" s="193"/>
      <c r="CE1522" s="28"/>
      <c r="CF1522" s="28"/>
      <c r="CG1522" s="28"/>
      <c r="CL1522" s="193"/>
      <c r="CN1522" s="28"/>
      <c r="CO1522" s="28"/>
      <c r="CP1522" s="28"/>
      <c r="CU1522" s="193"/>
      <c r="CW1522" s="28"/>
      <c r="CX1522" s="28"/>
      <c r="CY1522" s="28"/>
      <c r="DD1522" s="193"/>
      <c r="DF1522" s="28"/>
      <c r="DG1522" s="28"/>
      <c r="DH1522" s="28"/>
      <c r="DM1522" s="193"/>
      <c r="DO1522" s="28"/>
      <c r="DP1522" s="28"/>
      <c r="DQ1522" s="28"/>
      <c r="DV1522" s="193"/>
      <c r="DX1522" s="28"/>
      <c r="DY1522" s="28"/>
      <c r="DZ1522" s="28"/>
      <c r="EE1522" s="193"/>
      <c r="EG1522" s="28"/>
      <c r="EH1522" s="28"/>
      <c r="EI1522" s="28"/>
      <c r="EN1522" s="193"/>
      <c r="EP1522" s="28"/>
      <c r="EQ1522" s="28"/>
      <c r="ER1522" s="28"/>
      <c r="EW1522" s="193"/>
      <c r="EY1522" s="28"/>
      <c r="EZ1522" s="28"/>
      <c r="FA1522" s="28"/>
      <c r="FF1522" s="193"/>
      <c r="FH1522" s="28"/>
      <c r="FI1522" s="28"/>
      <c r="FJ1522" s="28"/>
      <c r="FO1522" s="193"/>
      <c r="FQ1522" s="28"/>
      <c r="FR1522" s="28"/>
      <c r="FS1522" s="28"/>
      <c r="FX1522" s="193"/>
      <c r="FZ1522" s="28"/>
      <c r="GA1522" s="28"/>
      <c r="GB1522" s="28"/>
      <c r="GG1522" s="193"/>
      <c r="GI1522" s="28"/>
      <c r="GJ1522" s="28"/>
      <c r="GK1522" s="28"/>
      <c r="GP1522" s="193"/>
      <c r="GR1522" s="28"/>
      <c r="GS1522" s="28"/>
      <c r="GT1522" s="28"/>
      <c r="GY1522" s="193"/>
      <c r="HA1522" s="28"/>
      <c r="HB1522" s="28"/>
      <c r="HC1522" s="28"/>
      <c r="HH1522" s="193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5" t="s">
        <v>3084</v>
      </c>
      <c r="B1523" s="39"/>
      <c r="C1523" s="39"/>
      <c r="D1523" s="376" t="s">
        <v>130</v>
      </c>
      <c r="E1523" s="50">
        <f>COUNTIF($A$712:$BAG$785,A1523)</f>
        <v>21</v>
      </c>
      <c r="F1523" s="279">
        <f>SUM(G1523:K1523)</f>
        <v>44</v>
      </c>
      <c r="H1523" s="402">
        <v>44</v>
      </c>
      <c r="I1523" s="402"/>
      <c r="J1523" s="402"/>
      <c r="K1523" s="39"/>
      <c r="N1523" s="28"/>
      <c r="R1523" s="193"/>
      <c r="T1523" s="28"/>
      <c r="U1523" s="28"/>
      <c r="V1523" s="28"/>
      <c r="AA1523" s="193"/>
      <c r="AC1523" s="28"/>
      <c r="AD1523" s="28"/>
      <c r="AE1523" s="28"/>
      <c r="AJ1523" s="193"/>
      <c r="AL1523" s="28"/>
      <c r="AM1523" s="28"/>
      <c r="AN1523" s="28"/>
      <c r="AS1523" s="193"/>
      <c r="AU1523" s="28"/>
      <c r="AV1523" s="28"/>
      <c r="AW1523" s="28"/>
      <c r="BB1523" s="193"/>
      <c r="BD1523" s="28"/>
      <c r="BE1523" s="28"/>
      <c r="BF1523" s="28"/>
      <c r="BK1523" s="193"/>
      <c r="BM1523" s="28"/>
      <c r="BN1523" s="28"/>
      <c r="BO1523" s="28"/>
      <c r="BT1523" s="193"/>
      <c r="BV1523" s="28"/>
      <c r="BW1523" s="28"/>
      <c r="BX1523" s="28"/>
      <c r="CC1523" s="193"/>
      <c r="CE1523" s="28"/>
      <c r="CF1523" s="28"/>
      <c r="CG1523" s="28"/>
      <c r="CL1523" s="193"/>
      <c r="CN1523" s="28"/>
      <c r="CO1523" s="28"/>
      <c r="CP1523" s="28"/>
      <c r="CU1523" s="193"/>
      <c r="CW1523" s="28"/>
      <c r="CX1523" s="28"/>
      <c r="CY1523" s="28"/>
      <c r="DD1523" s="193"/>
      <c r="DF1523" s="28"/>
      <c r="DG1523" s="28"/>
      <c r="DH1523" s="28"/>
      <c r="DM1523" s="193"/>
      <c r="DO1523" s="28"/>
      <c r="DP1523" s="28"/>
      <c r="DQ1523" s="28"/>
      <c r="DV1523" s="193"/>
      <c r="DX1523" s="28"/>
      <c r="DY1523" s="28"/>
      <c r="DZ1523" s="28"/>
      <c r="EE1523" s="193"/>
      <c r="EG1523" s="28"/>
      <c r="EH1523" s="28"/>
      <c r="EI1523" s="28"/>
      <c r="EN1523" s="193"/>
      <c r="EP1523" s="28"/>
      <c r="EQ1523" s="28"/>
      <c r="ER1523" s="28"/>
      <c r="EW1523" s="193"/>
      <c r="EY1523" s="28"/>
      <c r="EZ1523" s="28"/>
      <c r="FA1523" s="28"/>
      <c r="FF1523" s="193"/>
      <c r="FH1523" s="28"/>
      <c r="FI1523" s="28"/>
      <c r="FJ1523" s="28"/>
      <c r="FO1523" s="193"/>
      <c r="FQ1523" s="28"/>
      <c r="FR1523" s="28"/>
      <c r="FS1523" s="28"/>
      <c r="FX1523" s="193"/>
      <c r="FZ1523" s="28"/>
      <c r="GA1523" s="28"/>
      <c r="GB1523" s="28"/>
      <c r="GG1523" s="193"/>
      <c r="GI1523" s="28"/>
      <c r="GJ1523" s="28"/>
      <c r="GK1523" s="28"/>
      <c r="GP1523" s="193"/>
      <c r="GR1523" s="28"/>
      <c r="GS1523" s="28"/>
      <c r="GT1523" s="28"/>
      <c r="GY1523" s="193"/>
      <c r="HA1523" s="28"/>
      <c r="HB1523" s="28"/>
      <c r="HC1523" s="28"/>
      <c r="HH1523" s="193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11" t="s">
        <v>798</v>
      </c>
      <c r="B1524" s="378"/>
      <c r="C1524" s="378"/>
      <c r="D1524" s="376" t="s">
        <v>136</v>
      </c>
      <c r="E1524" s="50">
        <f>COUNTIF($A$712:$BAG$785,A1524)</f>
        <v>5</v>
      </c>
      <c r="F1524" s="279">
        <f>SUM(G1524:K1524)</f>
        <v>0</v>
      </c>
      <c r="K1524" s="193"/>
      <c r="N1524" s="28"/>
      <c r="R1524" s="193"/>
      <c r="T1524" s="28"/>
      <c r="U1524" s="28"/>
      <c r="V1524" s="28"/>
      <c r="AA1524" s="193"/>
      <c r="AC1524" s="28"/>
      <c r="AD1524" s="28"/>
      <c r="AE1524" s="28"/>
      <c r="AJ1524" s="193"/>
      <c r="AL1524" s="28"/>
      <c r="AM1524" s="28"/>
      <c r="AN1524" s="28"/>
      <c r="AS1524" s="193"/>
      <c r="AU1524" s="28"/>
      <c r="AV1524" s="28"/>
      <c r="AW1524" s="28"/>
      <c r="BB1524" s="193"/>
      <c r="BD1524" s="28"/>
      <c r="BE1524" s="28"/>
      <c r="BF1524" s="28"/>
      <c r="BK1524" s="193"/>
      <c r="BM1524" s="28"/>
      <c r="BN1524" s="28"/>
      <c r="BO1524" s="28"/>
      <c r="BT1524" s="193"/>
      <c r="BV1524" s="28"/>
      <c r="BW1524" s="28"/>
      <c r="BX1524" s="28"/>
      <c r="CC1524" s="193"/>
      <c r="CE1524" s="28"/>
      <c r="CF1524" s="28"/>
      <c r="CG1524" s="28"/>
      <c r="CL1524" s="193"/>
      <c r="CN1524" s="28"/>
      <c r="CO1524" s="28"/>
      <c r="CP1524" s="28"/>
      <c r="CU1524" s="193"/>
      <c r="CW1524" s="28"/>
      <c r="CX1524" s="28"/>
      <c r="CY1524" s="28"/>
      <c r="DD1524" s="193"/>
      <c r="DF1524" s="28"/>
      <c r="DG1524" s="28"/>
      <c r="DH1524" s="28"/>
      <c r="DM1524" s="193"/>
      <c r="DO1524" s="28"/>
      <c r="DP1524" s="28"/>
      <c r="DQ1524" s="28"/>
      <c r="DV1524" s="193"/>
      <c r="DX1524" s="28"/>
      <c r="DY1524" s="28"/>
      <c r="DZ1524" s="28"/>
      <c r="EE1524" s="193"/>
      <c r="EG1524" s="28"/>
      <c r="EH1524" s="28"/>
      <c r="EI1524" s="28"/>
      <c r="EN1524" s="193"/>
      <c r="EP1524" s="28"/>
      <c r="EQ1524" s="28"/>
      <c r="ER1524" s="28"/>
      <c r="EW1524" s="193"/>
      <c r="EY1524" s="28"/>
      <c r="EZ1524" s="28"/>
      <c r="FA1524" s="28"/>
      <c r="FF1524" s="193"/>
      <c r="FH1524" s="28"/>
      <c r="FI1524" s="28"/>
      <c r="FJ1524" s="28"/>
      <c r="FO1524" s="193"/>
      <c r="FQ1524" s="28"/>
      <c r="FR1524" s="28"/>
      <c r="FS1524" s="28"/>
      <c r="FX1524" s="193"/>
      <c r="FZ1524" s="28"/>
      <c r="GA1524" s="28"/>
      <c r="GB1524" s="28"/>
      <c r="GG1524" s="193"/>
      <c r="GI1524" s="28"/>
      <c r="GJ1524" s="28"/>
      <c r="GK1524" s="28"/>
      <c r="GP1524" s="193"/>
      <c r="GR1524" s="28"/>
      <c r="GS1524" s="28"/>
      <c r="GT1524" s="28"/>
      <c r="GY1524" s="193"/>
      <c r="HA1524" s="28"/>
      <c r="HB1524" s="28"/>
      <c r="HC1524" s="28"/>
      <c r="HH1524" s="193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5" t="s">
        <v>3078</v>
      </c>
      <c r="B1525" s="378"/>
      <c r="C1525" s="378"/>
      <c r="D1525" s="376" t="s">
        <v>129</v>
      </c>
      <c r="E1525" s="50">
        <f>COUNTIF($A$712:$BAG$785,A1525)</f>
        <v>1</v>
      </c>
      <c r="F1525" s="279">
        <f>SUM(G1525:K1525)</f>
        <v>0</v>
      </c>
      <c r="H1525" s="396"/>
      <c r="K1525" s="193"/>
      <c r="N1525" s="28"/>
      <c r="R1525" s="193"/>
      <c r="T1525" s="28"/>
      <c r="U1525" s="28"/>
      <c r="V1525" s="28"/>
      <c r="AA1525" s="193"/>
      <c r="AC1525" s="28"/>
      <c r="AD1525" s="28"/>
      <c r="AE1525" s="28"/>
      <c r="AJ1525" s="193"/>
      <c r="AL1525" s="28"/>
      <c r="AM1525" s="28"/>
      <c r="AN1525" s="28"/>
      <c r="AS1525" s="193"/>
      <c r="AU1525" s="28"/>
      <c r="AV1525" s="28"/>
      <c r="AW1525" s="28"/>
      <c r="BB1525" s="193"/>
      <c r="BD1525" s="28"/>
      <c r="BE1525" s="28"/>
      <c r="BF1525" s="28"/>
      <c r="BK1525" s="193"/>
      <c r="BM1525" s="28"/>
      <c r="BN1525" s="28"/>
      <c r="BO1525" s="28"/>
      <c r="BT1525" s="193"/>
      <c r="BV1525" s="28"/>
      <c r="BW1525" s="28"/>
      <c r="BX1525" s="28"/>
      <c r="CC1525" s="193"/>
      <c r="CE1525" s="28"/>
      <c r="CF1525" s="28"/>
      <c r="CG1525" s="28"/>
      <c r="CL1525" s="193"/>
      <c r="CN1525" s="28"/>
      <c r="CO1525" s="28"/>
      <c r="CP1525" s="28"/>
      <c r="CU1525" s="193"/>
      <c r="CW1525" s="28"/>
      <c r="CX1525" s="28"/>
      <c r="CY1525" s="28"/>
      <c r="DD1525" s="193"/>
      <c r="DF1525" s="28"/>
      <c r="DG1525" s="28"/>
      <c r="DH1525" s="28"/>
      <c r="DM1525" s="193"/>
      <c r="DO1525" s="28"/>
      <c r="DP1525" s="28"/>
      <c r="DQ1525" s="28"/>
      <c r="DV1525" s="193"/>
      <c r="DX1525" s="28"/>
      <c r="DY1525" s="28"/>
      <c r="DZ1525" s="28"/>
      <c r="EE1525" s="193"/>
      <c r="EG1525" s="28"/>
      <c r="EH1525" s="28"/>
      <c r="EI1525" s="28"/>
      <c r="EN1525" s="193"/>
      <c r="EP1525" s="28"/>
      <c r="EQ1525" s="28"/>
      <c r="ER1525" s="28"/>
      <c r="EW1525" s="193"/>
      <c r="EY1525" s="28"/>
      <c r="EZ1525" s="28"/>
      <c r="FA1525" s="28"/>
      <c r="FF1525" s="193"/>
      <c r="FH1525" s="28"/>
      <c r="FI1525" s="28"/>
      <c r="FJ1525" s="28"/>
      <c r="FO1525" s="193"/>
      <c r="FQ1525" s="28"/>
      <c r="FR1525" s="28"/>
      <c r="FS1525" s="28"/>
      <c r="FX1525" s="193"/>
      <c r="FZ1525" s="28"/>
      <c r="GA1525" s="28"/>
      <c r="GB1525" s="28"/>
      <c r="GG1525" s="193"/>
      <c r="GI1525" s="28"/>
      <c r="GJ1525" s="28"/>
      <c r="GK1525" s="28"/>
      <c r="GP1525" s="193"/>
      <c r="GR1525" s="28"/>
      <c r="GS1525" s="28"/>
      <c r="GT1525" s="28"/>
      <c r="GY1525" s="193"/>
      <c r="HA1525" s="28"/>
      <c r="HB1525" s="28"/>
      <c r="HC1525" s="28"/>
      <c r="HH1525" s="193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205" t="s">
        <v>2306</v>
      </c>
      <c r="B1526" s="28"/>
      <c r="C1526" s="271"/>
      <c r="D1526" s="376" t="s">
        <v>129</v>
      </c>
      <c r="E1526" s="50">
        <f>COUNTIF($A$712:$BAG$785,A1526)</f>
        <v>0</v>
      </c>
      <c r="F1526" s="279">
        <f>SUM(G1526:K1526)</f>
        <v>0</v>
      </c>
      <c r="H1526" s="396"/>
      <c r="J1526" s="402"/>
      <c r="K1526" s="402"/>
      <c r="N1526" s="28"/>
      <c r="R1526" s="193"/>
      <c r="T1526" s="28"/>
      <c r="U1526" s="28"/>
      <c r="V1526" s="28"/>
      <c r="AA1526" s="193"/>
      <c r="AC1526" s="28"/>
      <c r="AD1526" s="28"/>
      <c r="AE1526" s="28"/>
      <c r="AJ1526" s="193"/>
      <c r="AL1526" s="28"/>
      <c r="AM1526" s="28"/>
      <c r="AN1526" s="28"/>
      <c r="AS1526" s="193"/>
      <c r="AU1526" s="28"/>
      <c r="AV1526" s="28"/>
      <c r="AW1526" s="28"/>
      <c r="BB1526" s="193"/>
      <c r="BD1526" s="28"/>
      <c r="BE1526" s="28"/>
      <c r="BF1526" s="28"/>
      <c r="BK1526" s="193"/>
      <c r="BM1526" s="28"/>
      <c r="BN1526" s="28"/>
      <c r="BO1526" s="28"/>
      <c r="BT1526" s="193"/>
      <c r="BV1526" s="28"/>
      <c r="BW1526" s="28"/>
      <c r="BX1526" s="28"/>
      <c r="CC1526" s="193"/>
      <c r="CE1526" s="28"/>
      <c r="CF1526" s="28"/>
      <c r="CG1526" s="28"/>
      <c r="CL1526" s="193"/>
      <c r="CN1526" s="28"/>
      <c r="CO1526" s="28"/>
      <c r="CP1526" s="28"/>
      <c r="CU1526" s="193"/>
      <c r="CW1526" s="28"/>
      <c r="CX1526" s="28"/>
      <c r="CY1526" s="28"/>
      <c r="DD1526" s="193"/>
      <c r="DF1526" s="28"/>
      <c r="DG1526" s="28"/>
      <c r="DH1526" s="28"/>
      <c r="DM1526" s="193"/>
      <c r="DO1526" s="28"/>
      <c r="DP1526" s="28"/>
      <c r="DQ1526" s="28"/>
      <c r="DV1526" s="193"/>
      <c r="DX1526" s="28"/>
      <c r="DY1526" s="28"/>
      <c r="DZ1526" s="28"/>
      <c r="EE1526" s="193"/>
      <c r="EG1526" s="28"/>
      <c r="EH1526" s="28"/>
      <c r="EI1526" s="28"/>
      <c r="EN1526" s="193"/>
      <c r="EP1526" s="28"/>
      <c r="EQ1526" s="28"/>
      <c r="ER1526" s="28"/>
      <c r="EW1526" s="193"/>
      <c r="EY1526" s="28"/>
      <c r="EZ1526" s="28"/>
      <c r="FA1526" s="28"/>
      <c r="FF1526" s="193"/>
      <c r="FH1526" s="28"/>
      <c r="FI1526" s="28"/>
      <c r="FJ1526" s="28"/>
      <c r="FO1526" s="193"/>
      <c r="FQ1526" s="28"/>
      <c r="FR1526" s="28"/>
      <c r="FS1526" s="28"/>
      <c r="FX1526" s="193"/>
      <c r="FZ1526" s="28"/>
      <c r="GA1526" s="28"/>
      <c r="GB1526" s="28"/>
      <c r="GG1526" s="193"/>
      <c r="GI1526" s="28"/>
      <c r="GJ1526" s="28"/>
      <c r="GK1526" s="28"/>
      <c r="GP1526" s="193"/>
      <c r="GR1526" s="28"/>
      <c r="GS1526" s="28"/>
      <c r="GT1526" s="28"/>
      <c r="GY1526" s="193"/>
      <c r="HA1526" s="28"/>
      <c r="HB1526" s="28"/>
      <c r="HC1526" s="28"/>
      <c r="HH1526" s="193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205" t="s">
        <v>2507</v>
      </c>
      <c r="B1527" s="28"/>
      <c r="C1527" s="378"/>
      <c r="D1527" s="376" t="s">
        <v>129</v>
      </c>
      <c r="E1527" s="50">
        <f>COUNTIF($A$712:$BAG$785,A1527)</f>
        <v>1</v>
      </c>
      <c r="F1527" s="279">
        <f>SUM(G1527:K1527)</f>
        <v>0</v>
      </c>
      <c r="H1527" s="396"/>
      <c r="K1527" s="193"/>
      <c r="N1527" s="28"/>
      <c r="R1527" s="193"/>
      <c r="T1527" s="28"/>
      <c r="U1527" s="28"/>
      <c r="V1527" s="28"/>
      <c r="AA1527" s="193"/>
      <c r="AC1527" s="28"/>
      <c r="AD1527" s="28"/>
      <c r="AE1527" s="28"/>
      <c r="AJ1527" s="193"/>
      <c r="AL1527" s="28"/>
      <c r="AM1527" s="28"/>
      <c r="AN1527" s="28"/>
      <c r="AS1527" s="193"/>
      <c r="AU1527" s="28"/>
      <c r="AV1527" s="28"/>
      <c r="AW1527" s="28"/>
      <c r="BB1527" s="193"/>
      <c r="BD1527" s="28"/>
      <c r="BE1527" s="28"/>
      <c r="BF1527" s="28"/>
      <c r="BK1527" s="193"/>
      <c r="BM1527" s="28"/>
      <c r="BN1527" s="28"/>
      <c r="BO1527" s="28"/>
      <c r="BT1527" s="193"/>
      <c r="BV1527" s="28"/>
      <c r="BW1527" s="28"/>
      <c r="BX1527" s="28"/>
      <c r="CC1527" s="193"/>
      <c r="CE1527" s="28"/>
      <c r="CF1527" s="28"/>
      <c r="CG1527" s="28"/>
      <c r="CL1527" s="193"/>
      <c r="CN1527" s="28"/>
      <c r="CO1527" s="28"/>
      <c r="CP1527" s="28"/>
      <c r="CU1527" s="193"/>
      <c r="CW1527" s="28"/>
      <c r="CX1527" s="28"/>
      <c r="CY1527" s="28"/>
      <c r="DD1527" s="193"/>
      <c r="DF1527" s="28"/>
      <c r="DG1527" s="28"/>
      <c r="DH1527" s="28"/>
      <c r="DM1527" s="193"/>
      <c r="DO1527" s="28"/>
      <c r="DP1527" s="28"/>
      <c r="DQ1527" s="28"/>
      <c r="DV1527" s="193"/>
      <c r="DX1527" s="28"/>
      <c r="DY1527" s="28"/>
      <c r="DZ1527" s="28"/>
      <c r="EE1527" s="193"/>
      <c r="EG1527" s="28"/>
      <c r="EH1527" s="28"/>
      <c r="EI1527" s="28"/>
      <c r="EN1527" s="193"/>
      <c r="EP1527" s="28"/>
      <c r="EQ1527" s="28"/>
      <c r="ER1527" s="28"/>
      <c r="EW1527" s="193"/>
      <c r="EY1527" s="28"/>
      <c r="EZ1527" s="28"/>
      <c r="FA1527" s="28"/>
      <c r="FF1527" s="193"/>
      <c r="FH1527" s="28"/>
      <c r="FI1527" s="28"/>
      <c r="FJ1527" s="28"/>
      <c r="FO1527" s="193"/>
      <c r="FQ1527" s="28"/>
      <c r="FR1527" s="28"/>
      <c r="FS1527" s="28"/>
      <c r="FX1527" s="193"/>
      <c r="FZ1527" s="28"/>
      <c r="GA1527" s="28"/>
      <c r="GB1527" s="28"/>
      <c r="GG1527" s="193"/>
      <c r="GI1527" s="28"/>
      <c r="GJ1527" s="28"/>
      <c r="GK1527" s="28"/>
      <c r="GP1527" s="193"/>
      <c r="GR1527" s="28"/>
      <c r="GS1527" s="28"/>
      <c r="GT1527" s="28"/>
      <c r="GY1527" s="193"/>
      <c r="HA1527" s="28"/>
      <c r="HB1527" s="28"/>
      <c r="HC1527" s="28"/>
      <c r="HH1527" s="193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.75">
      <c r="A1528" s="311" t="s">
        <v>480</v>
      </c>
      <c r="B1528" s="274"/>
      <c r="C1528" s="375"/>
      <c r="D1528" s="376" t="s">
        <v>135</v>
      </c>
      <c r="E1528" s="50">
        <f>COUNTIF($A$712:$BAG$785,A1528)</f>
        <v>2</v>
      </c>
      <c r="F1528" s="279">
        <f>SUM(G1528:K1528)</f>
        <v>0</v>
      </c>
      <c r="J1528" s="402"/>
      <c r="K1528" s="193"/>
      <c r="N1528" s="28"/>
      <c r="R1528" s="193"/>
      <c r="T1528" s="28"/>
      <c r="U1528" s="28"/>
      <c r="V1528" s="28"/>
      <c r="AA1528" s="193"/>
      <c r="AC1528" s="28"/>
      <c r="AD1528" s="28"/>
      <c r="AE1528" s="28"/>
      <c r="AJ1528" s="193"/>
      <c r="AL1528" s="28"/>
      <c r="AM1528" s="28"/>
      <c r="AN1528" s="28"/>
      <c r="AS1528" s="193"/>
      <c r="AU1528" s="28"/>
      <c r="AV1528" s="28"/>
      <c r="AW1528" s="28"/>
      <c r="BB1528" s="193"/>
      <c r="BD1528" s="28"/>
      <c r="BE1528" s="28"/>
      <c r="BF1528" s="28"/>
      <c r="BK1528" s="193"/>
      <c r="BM1528" s="28"/>
      <c r="BN1528" s="28"/>
      <c r="BO1528" s="28"/>
      <c r="BT1528" s="193"/>
      <c r="BV1528" s="28"/>
      <c r="BW1528" s="28"/>
      <c r="BX1528" s="28"/>
      <c r="CC1528" s="193"/>
      <c r="CE1528" s="28"/>
      <c r="CF1528" s="28"/>
      <c r="CG1528" s="28"/>
      <c r="CL1528" s="193"/>
      <c r="CN1528" s="28"/>
      <c r="CO1528" s="28"/>
      <c r="CP1528" s="28"/>
      <c r="CU1528" s="193"/>
      <c r="CW1528" s="28"/>
      <c r="CX1528" s="28"/>
      <c r="CY1528" s="28"/>
      <c r="DD1528" s="193"/>
      <c r="DF1528" s="28"/>
      <c r="DG1528" s="28"/>
      <c r="DH1528" s="28"/>
      <c r="DM1528" s="193"/>
      <c r="DO1528" s="28"/>
      <c r="DP1528" s="28"/>
      <c r="DQ1528" s="28"/>
      <c r="DV1528" s="193"/>
      <c r="DX1528" s="28"/>
      <c r="DY1528" s="28"/>
      <c r="DZ1528" s="28"/>
      <c r="EE1528" s="193"/>
      <c r="EG1528" s="28"/>
      <c r="EH1528" s="28"/>
      <c r="EI1528" s="28"/>
      <c r="EN1528" s="193"/>
      <c r="EP1528" s="28"/>
      <c r="EQ1528" s="28"/>
      <c r="ER1528" s="28"/>
      <c r="EW1528" s="193"/>
      <c r="EY1528" s="28"/>
      <c r="EZ1528" s="28"/>
      <c r="FA1528" s="28"/>
      <c r="FF1528" s="193"/>
      <c r="FH1528" s="28"/>
      <c r="FI1528" s="28"/>
      <c r="FJ1528" s="28"/>
      <c r="FO1528" s="193"/>
      <c r="FQ1528" s="28"/>
      <c r="FR1528" s="28"/>
      <c r="FS1528" s="28"/>
      <c r="FX1528" s="193"/>
      <c r="FZ1528" s="28"/>
      <c r="GA1528" s="28"/>
      <c r="GB1528" s="28"/>
      <c r="GG1528" s="193"/>
      <c r="GI1528" s="28"/>
      <c r="GJ1528" s="28"/>
      <c r="GK1528" s="28"/>
      <c r="GP1528" s="193"/>
      <c r="GR1528" s="28"/>
      <c r="GS1528" s="28"/>
      <c r="GT1528" s="28"/>
      <c r="GY1528" s="193"/>
      <c r="HA1528" s="28"/>
      <c r="HB1528" s="28"/>
      <c r="HC1528" s="28"/>
      <c r="HH1528" s="193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205" t="s">
        <v>3401</v>
      </c>
      <c r="B1529" s="28"/>
      <c r="C1529" s="271"/>
      <c r="D1529" s="376" t="s">
        <v>129</v>
      </c>
      <c r="E1529" s="50">
        <f>COUNTIF($A$712:$BAG$785,A1529)</f>
        <v>0</v>
      </c>
      <c r="F1529" s="279">
        <f>SUM(G1529:K1529)</f>
        <v>0</v>
      </c>
      <c r="K1529" s="402"/>
      <c r="N1529" s="28"/>
      <c r="R1529" s="193"/>
      <c r="T1529" s="28"/>
      <c r="U1529" s="28"/>
      <c r="V1529" s="28"/>
      <c r="AA1529" s="193"/>
      <c r="AC1529" s="28"/>
      <c r="AD1529" s="28"/>
      <c r="AE1529" s="28"/>
      <c r="AJ1529" s="193"/>
      <c r="AL1529" s="28"/>
      <c r="AM1529" s="28"/>
      <c r="AN1529" s="28"/>
      <c r="AS1529" s="193"/>
      <c r="AU1529" s="28"/>
      <c r="AV1529" s="28"/>
      <c r="AW1529" s="28"/>
      <c r="BB1529" s="193"/>
      <c r="BD1529" s="28"/>
      <c r="BE1529" s="28"/>
      <c r="BF1529" s="28"/>
      <c r="BK1529" s="193"/>
      <c r="BM1529" s="28"/>
      <c r="BN1529" s="28"/>
      <c r="BO1529" s="28"/>
      <c r="BT1529" s="193"/>
      <c r="BV1529" s="28"/>
      <c r="BW1529" s="28"/>
      <c r="BX1529" s="28"/>
      <c r="CC1529" s="193"/>
      <c r="CE1529" s="28"/>
      <c r="CF1529" s="28"/>
      <c r="CG1529" s="28"/>
      <c r="CL1529" s="193"/>
      <c r="CN1529" s="28"/>
      <c r="CO1529" s="28"/>
      <c r="CP1529" s="28"/>
      <c r="CU1529" s="193"/>
      <c r="CW1529" s="28"/>
      <c r="CX1529" s="28"/>
      <c r="CY1529" s="28"/>
      <c r="DD1529" s="193"/>
      <c r="DF1529" s="28"/>
      <c r="DG1529" s="28"/>
      <c r="DH1529" s="28"/>
      <c r="DM1529" s="193"/>
      <c r="DO1529" s="28"/>
      <c r="DP1529" s="28"/>
      <c r="DQ1529" s="28"/>
      <c r="DV1529" s="193"/>
      <c r="DX1529" s="28"/>
      <c r="DY1529" s="28"/>
      <c r="DZ1529" s="28"/>
      <c r="EE1529" s="193"/>
      <c r="EG1529" s="28"/>
      <c r="EH1529" s="28"/>
      <c r="EI1529" s="28"/>
      <c r="EN1529" s="193"/>
      <c r="EP1529" s="28"/>
      <c r="EQ1529" s="28"/>
      <c r="ER1529" s="28"/>
      <c r="EW1529" s="193"/>
      <c r="EY1529" s="28"/>
      <c r="EZ1529" s="28"/>
      <c r="FA1529" s="28"/>
      <c r="FF1529" s="193"/>
      <c r="FH1529" s="28"/>
      <c r="FI1529" s="28"/>
      <c r="FJ1529" s="28"/>
      <c r="FO1529" s="193"/>
      <c r="FQ1529" s="28"/>
      <c r="FR1529" s="28"/>
      <c r="FS1529" s="28"/>
      <c r="FX1529" s="193"/>
      <c r="FZ1529" s="28"/>
      <c r="GA1529" s="28"/>
      <c r="GB1529" s="28"/>
      <c r="GG1529" s="193"/>
      <c r="GI1529" s="28"/>
      <c r="GJ1529" s="28"/>
      <c r="GK1529" s="28"/>
      <c r="GP1529" s="193"/>
      <c r="GR1529" s="28"/>
      <c r="GS1529" s="28"/>
      <c r="GT1529" s="28"/>
      <c r="GY1529" s="193"/>
      <c r="HA1529" s="28"/>
      <c r="HB1529" s="28"/>
      <c r="HC1529" s="28"/>
      <c r="HH1529" s="193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205" t="s">
        <v>3162</v>
      </c>
      <c r="B1530" s="28"/>
      <c r="C1530" s="271"/>
      <c r="D1530" s="376" t="s">
        <v>129</v>
      </c>
      <c r="E1530" s="50">
        <f>COUNTIF($A$712:$BAG$785,A1530)</f>
        <v>0</v>
      </c>
      <c r="F1530" s="279">
        <f>SUM(G1530:K1530)</f>
        <v>0</v>
      </c>
      <c r="K1530" s="193"/>
      <c r="N1530" s="28"/>
      <c r="R1530" s="193"/>
      <c r="T1530" s="28"/>
      <c r="U1530" s="28"/>
      <c r="V1530" s="28"/>
      <c r="AA1530" s="193"/>
      <c r="AC1530" s="28"/>
      <c r="AD1530" s="28"/>
      <c r="AE1530" s="28"/>
      <c r="AJ1530" s="193"/>
      <c r="AL1530" s="28"/>
      <c r="AM1530" s="28"/>
      <c r="AN1530" s="28"/>
      <c r="AS1530" s="193"/>
      <c r="AU1530" s="28"/>
      <c r="AV1530" s="28"/>
      <c r="AW1530" s="28"/>
      <c r="BB1530" s="193"/>
      <c r="BD1530" s="28"/>
      <c r="BE1530" s="28"/>
      <c r="BF1530" s="28"/>
      <c r="BK1530" s="193"/>
      <c r="BM1530" s="28"/>
      <c r="BN1530" s="28"/>
      <c r="BO1530" s="28"/>
      <c r="BT1530" s="193"/>
      <c r="BV1530" s="28"/>
      <c r="BW1530" s="28"/>
      <c r="BX1530" s="28"/>
      <c r="CC1530" s="193"/>
      <c r="CE1530" s="28"/>
      <c r="CF1530" s="28"/>
      <c r="CG1530" s="28"/>
      <c r="CL1530" s="193"/>
      <c r="CN1530" s="28"/>
      <c r="CO1530" s="28"/>
      <c r="CP1530" s="28"/>
      <c r="CU1530" s="193"/>
      <c r="CW1530" s="28"/>
      <c r="CX1530" s="28"/>
      <c r="CY1530" s="28"/>
      <c r="DD1530" s="193"/>
      <c r="DF1530" s="28"/>
      <c r="DG1530" s="28"/>
      <c r="DH1530" s="28"/>
      <c r="DM1530" s="193"/>
      <c r="DO1530" s="28"/>
      <c r="DP1530" s="28"/>
      <c r="DQ1530" s="28"/>
      <c r="DV1530" s="193"/>
      <c r="DX1530" s="28"/>
      <c r="DY1530" s="28"/>
      <c r="DZ1530" s="28"/>
      <c r="EE1530" s="193"/>
      <c r="EG1530" s="28"/>
      <c r="EH1530" s="28"/>
      <c r="EI1530" s="28"/>
      <c r="EN1530" s="193"/>
      <c r="EP1530" s="28"/>
      <c r="EQ1530" s="28"/>
      <c r="ER1530" s="28"/>
      <c r="EW1530" s="193"/>
      <c r="EY1530" s="28"/>
      <c r="EZ1530" s="28"/>
      <c r="FA1530" s="28"/>
      <c r="FF1530" s="193"/>
      <c r="FH1530" s="28"/>
      <c r="FI1530" s="28"/>
      <c r="FJ1530" s="28"/>
      <c r="FO1530" s="193"/>
      <c r="FQ1530" s="28"/>
      <c r="FR1530" s="28"/>
      <c r="FS1530" s="28"/>
      <c r="FX1530" s="193"/>
      <c r="FZ1530" s="28"/>
      <c r="GA1530" s="28"/>
      <c r="GB1530" s="28"/>
      <c r="GG1530" s="193"/>
      <c r="GI1530" s="28"/>
      <c r="GJ1530" s="28"/>
      <c r="GK1530" s="28"/>
      <c r="GP1530" s="193"/>
      <c r="GR1530" s="28"/>
      <c r="GS1530" s="28"/>
      <c r="GT1530" s="28"/>
      <c r="GY1530" s="193"/>
      <c r="HA1530" s="28"/>
      <c r="HB1530" s="28"/>
      <c r="HC1530" s="28"/>
      <c r="HH1530" s="193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18" t="s">
        <v>3833</v>
      </c>
      <c r="B1531" s="28"/>
      <c r="C1531" s="271"/>
      <c r="D1531" s="376" t="s">
        <v>129</v>
      </c>
      <c r="E1531" s="50">
        <f>COUNTIF($A$712:$BAG$785,A1531)</f>
        <v>0</v>
      </c>
      <c r="F1531" s="279">
        <f>SUM(G1531:K1531)</f>
        <v>0</v>
      </c>
      <c r="N1531" s="28"/>
      <c r="R1531" s="193"/>
      <c r="T1531" s="28"/>
      <c r="U1531" s="28"/>
      <c r="V1531" s="28"/>
      <c r="AA1531" s="193"/>
      <c r="AC1531" s="28"/>
      <c r="AD1531" s="28"/>
      <c r="AE1531" s="28"/>
      <c r="AJ1531" s="193"/>
      <c r="AL1531" s="28"/>
      <c r="AM1531" s="28"/>
      <c r="AN1531" s="28"/>
      <c r="AS1531" s="193"/>
      <c r="AU1531" s="28"/>
      <c r="AV1531" s="28"/>
      <c r="AW1531" s="28"/>
      <c r="BB1531" s="193"/>
      <c r="BD1531" s="28"/>
      <c r="BE1531" s="28"/>
      <c r="BF1531" s="28"/>
      <c r="BK1531" s="193"/>
      <c r="BM1531" s="28"/>
      <c r="BN1531" s="28"/>
      <c r="BO1531" s="28"/>
      <c r="BT1531" s="193"/>
      <c r="BV1531" s="28"/>
      <c r="BW1531" s="28"/>
      <c r="BX1531" s="28"/>
      <c r="CC1531" s="193"/>
      <c r="CE1531" s="28"/>
      <c r="CF1531" s="28"/>
      <c r="CG1531" s="28"/>
      <c r="CL1531" s="193"/>
      <c r="CN1531" s="28"/>
      <c r="CO1531" s="28"/>
      <c r="CP1531" s="28"/>
      <c r="CU1531" s="193"/>
      <c r="CW1531" s="28"/>
      <c r="CX1531" s="28"/>
      <c r="CY1531" s="28"/>
      <c r="DD1531" s="193"/>
      <c r="DF1531" s="28"/>
      <c r="DG1531" s="28"/>
      <c r="DH1531" s="28"/>
      <c r="DM1531" s="193"/>
      <c r="DO1531" s="28"/>
      <c r="DP1531" s="28"/>
      <c r="DQ1531" s="28"/>
      <c r="DV1531" s="193"/>
      <c r="DX1531" s="28"/>
      <c r="DY1531" s="28"/>
      <c r="DZ1531" s="28"/>
      <c r="EE1531" s="193"/>
      <c r="EG1531" s="28"/>
      <c r="EH1531" s="28"/>
      <c r="EI1531" s="28"/>
      <c r="EN1531" s="193"/>
      <c r="EP1531" s="28"/>
      <c r="EQ1531" s="28"/>
      <c r="ER1531" s="28"/>
      <c r="EW1531" s="193"/>
      <c r="EY1531" s="28"/>
      <c r="EZ1531" s="28"/>
      <c r="FA1531" s="28"/>
      <c r="FF1531" s="193"/>
      <c r="FH1531" s="28"/>
      <c r="FI1531" s="28"/>
      <c r="FJ1531" s="28"/>
      <c r="FO1531" s="193"/>
      <c r="FQ1531" s="28"/>
      <c r="FR1531" s="28"/>
      <c r="FS1531" s="28"/>
      <c r="FX1531" s="193"/>
      <c r="FZ1531" s="28"/>
      <c r="GA1531" s="28"/>
      <c r="GB1531" s="28"/>
      <c r="GG1531" s="193"/>
      <c r="GI1531" s="28"/>
      <c r="GJ1531" s="28"/>
      <c r="GK1531" s="28"/>
      <c r="GP1531" s="193"/>
      <c r="GR1531" s="28"/>
      <c r="GS1531" s="28"/>
      <c r="GT1531" s="28"/>
      <c r="GY1531" s="193"/>
      <c r="HA1531" s="28"/>
      <c r="HB1531" s="28"/>
      <c r="HC1531" s="28"/>
      <c r="HH1531" s="193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5" t="s">
        <v>2479</v>
      </c>
      <c r="B1532" s="28"/>
      <c r="C1532" s="378"/>
      <c r="D1532" s="376" t="s">
        <v>129</v>
      </c>
      <c r="E1532" s="50">
        <f>COUNTIF($A$712:$BAG$785,A1532)</f>
        <v>0</v>
      </c>
      <c r="F1532" s="279">
        <f>SUM(G1532:K1532)</f>
        <v>0</v>
      </c>
      <c r="N1532" s="28"/>
      <c r="R1532" s="193"/>
      <c r="T1532" s="28"/>
      <c r="U1532" s="28"/>
      <c r="V1532" s="28"/>
      <c r="AA1532" s="193"/>
      <c r="AC1532" s="28"/>
      <c r="AD1532" s="28"/>
      <c r="AE1532" s="28"/>
      <c r="AJ1532" s="193"/>
      <c r="AL1532" s="28"/>
      <c r="AM1532" s="28"/>
      <c r="AN1532" s="28"/>
      <c r="AS1532" s="193"/>
      <c r="AU1532" s="28"/>
      <c r="AV1532" s="28"/>
      <c r="AW1532" s="28"/>
      <c r="BB1532" s="193"/>
      <c r="BD1532" s="28"/>
      <c r="BE1532" s="28"/>
      <c r="BF1532" s="28"/>
      <c r="BK1532" s="193"/>
      <c r="BM1532" s="28"/>
      <c r="BN1532" s="28"/>
      <c r="BO1532" s="28"/>
      <c r="BT1532" s="193"/>
      <c r="BV1532" s="28"/>
      <c r="BW1532" s="28"/>
      <c r="BX1532" s="28"/>
      <c r="CC1532" s="193"/>
      <c r="CE1532" s="28"/>
      <c r="CF1532" s="28"/>
      <c r="CG1532" s="28"/>
      <c r="CL1532" s="193"/>
      <c r="CN1532" s="28"/>
      <c r="CO1532" s="28"/>
      <c r="CP1532" s="28"/>
      <c r="CU1532" s="193"/>
      <c r="CW1532" s="28"/>
      <c r="CX1532" s="28"/>
      <c r="CY1532" s="28"/>
      <c r="DD1532" s="193"/>
      <c r="DF1532" s="28"/>
      <c r="DG1532" s="28"/>
      <c r="DH1532" s="28"/>
      <c r="DM1532" s="193"/>
      <c r="DO1532" s="28"/>
      <c r="DP1532" s="28"/>
      <c r="DQ1532" s="28"/>
      <c r="DV1532" s="193"/>
      <c r="DX1532" s="28"/>
      <c r="DY1532" s="28"/>
      <c r="DZ1532" s="28"/>
      <c r="EE1532" s="193"/>
      <c r="EG1532" s="28"/>
      <c r="EH1532" s="28"/>
      <c r="EI1532" s="28"/>
      <c r="EN1532" s="193"/>
      <c r="EP1532" s="28"/>
      <c r="EQ1532" s="28"/>
      <c r="ER1532" s="28"/>
      <c r="EW1532" s="193"/>
      <c r="EY1532" s="28"/>
      <c r="EZ1532" s="28"/>
      <c r="FA1532" s="28"/>
      <c r="FF1532" s="193"/>
      <c r="FH1532" s="28"/>
      <c r="FI1532" s="28"/>
      <c r="FJ1532" s="28"/>
      <c r="FO1532" s="193"/>
      <c r="FQ1532" s="28"/>
      <c r="FR1532" s="28"/>
      <c r="FS1532" s="28"/>
      <c r="FX1532" s="193"/>
      <c r="FZ1532" s="28"/>
      <c r="GA1532" s="28"/>
      <c r="GB1532" s="28"/>
      <c r="GG1532" s="193"/>
      <c r="GI1532" s="28"/>
      <c r="GJ1532" s="28"/>
      <c r="GK1532" s="28"/>
      <c r="GP1532" s="193"/>
      <c r="GR1532" s="28"/>
      <c r="GS1532" s="28"/>
      <c r="GT1532" s="28"/>
      <c r="GY1532" s="193"/>
      <c r="HA1532" s="28"/>
      <c r="HB1532" s="28"/>
      <c r="HC1532" s="28"/>
      <c r="HH1532" s="193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">
      <c r="A1533" s="205" t="s">
        <v>2424</v>
      </c>
      <c r="B1533" s="28"/>
      <c r="C1533" s="378"/>
      <c r="D1533" s="376" t="s">
        <v>129</v>
      </c>
      <c r="E1533" s="50">
        <f>COUNTIF($A$712:$BAG$785,A1533)</f>
        <v>1</v>
      </c>
      <c r="F1533" s="279">
        <f>SUM(G1533:K1533)</f>
        <v>0</v>
      </c>
      <c r="N1533" s="28"/>
      <c r="R1533" s="193"/>
      <c r="T1533" s="28"/>
      <c r="U1533" s="28"/>
      <c r="V1533" s="28"/>
      <c r="AA1533" s="193"/>
      <c r="AC1533" s="28"/>
      <c r="AD1533" s="28"/>
      <c r="AE1533" s="28"/>
      <c r="AJ1533" s="193"/>
      <c r="AL1533" s="28"/>
      <c r="AM1533" s="28"/>
      <c r="AN1533" s="28"/>
      <c r="AS1533" s="193"/>
      <c r="AU1533" s="28"/>
      <c r="AV1533" s="28"/>
      <c r="AW1533" s="28"/>
      <c r="BB1533" s="193"/>
      <c r="BD1533" s="28"/>
      <c r="BE1533" s="28"/>
      <c r="BF1533" s="28"/>
      <c r="BK1533" s="193"/>
      <c r="BM1533" s="28"/>
      <c r="BN1533" s="28"/>
      <c r="BO1533" s="28"/>
      <c r="BT1533" s="193"/>
      <c r="BV1533" s="28"/>
      <c r="BW1533" s="28"/>
      <c r="BX1533" s="28"/>
      <c r="CC1533" s="193"/>
      <c r="CE1533" s="28"/>
      <c r="CF1533" s="28"/>
      <c r="CG1533" s="28"/>
      <c r="CL1533" s="193"/>
      <c r="CN1533" s="28"/>
      <c r="CO1533" s="28"/>
      <c r="CP1533" s="28"/>
      <c r="CU1533" s="193"/>
      <c r="CW1533" s="28"/>
      <c r="CX1533" s="28"/>
      <c r="CY1533" s="28"/>
      <c r="DD1533" s="193"/>
      <c r="DF1533" s="28"/>
      <c r="DG1533" s="28"/>
      <c r="DH1533" s="28"/>
      <c r="DM1533" s="193"/>
      <c r="DO1533" s="28"/>
      <c r="DP1533" s="28"/>
      <c r="DQ1533" s="28"/>
      <c r="DV1533" s="193"/>
      <c r="DX1533" s="28"/>
      <c r="DY1533" s="28"/>
      <c r="DZ1533" s="28"/>
      <c r="EE1533" s="193"/>
      <c r="EG1533" s="28"/>
      <c r="EH1533" s="28"/>
      <c r="EI1533" s="28"/>
      <c r="EN1533" s="193"/>
      <c r="EP1533" s="28"/>
      <c r="EQ1533" s="28"/>
      <c r="ER1533" s="28"/>
      <c r="EW1533" s="193"/>
      <c r="EY1533" s="28"/>
      <c r="EZ1533" s="28"/>
      <c r="FA1533" s="28"/>
      <c r="FF1533" s="193"/>
      <c r="FH1533" s="28"/>
      <c r="FI1533" s="28"/>
      <c r="FJ1533" s="28"/>
      <c r="FO1533" s="193"/>
      <c r="FQ1533" s="28"/>
      <c r="FR1533" s="28"/>
      <c r="FS1533" s="28"/>
      <c r="FX1533" s="193"/>
      <c r="FZ1533" s="28"/>
      <c r="GA1533" s="28"/>
      <c r="GB1533" s="28"/>
      <c r="GG1533" s="193"/>
      <c r="GI1533" s="28"/>
      <c r="GJ1533" s="28"/>
      <c r="GK1533" s="28"/>
      <c r="GP1533" s="193"/>
      <c r="GR1533" s="28"/>
      <c r="GS1533" s="28"/>
      <c r="GT1533" s="28"/>
      <c r="GY1533" s="193"/>
      <c r="HA1533" s="28"/>
      <c r="HB1533" s="28"/>
      <c r="HC1533" s="28"/>
      <c r="HH1533" s="193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205" t="s">
        <v>2996</v>
      </c>
      <c r="B1534" s="28"/>
      <c r="C1534" s="378"/>
      <c r="D1534" s="376" t="s">
        <v>129</v>
      </c>
      <c r="E1534" s="50">
        <f>COUNTIF($A$712:$BAG$785,A1534)</f>
        <v>1</v>
      </c>
      <c r="F1534" s="279">
        <f>SUM(G1534:K1534)</f>
        <v>0</v>
      </c>
      <c r="N1534" s="28"/>
      <c r="R1534" s="193"/>
      <c r="T1534" s="28"/>
      <c r="U1534" s="28"/>
      <c r="V1534" s="28"/>
      <c r="AA1534" s="193"/>
      <c r="AC1534" s="28"/>
      <c r="AD1534" s="28"/>
      <c r="AE1534" s="28"/>
      <c r="AJ1534" s="193"/>
      <c r="AL1534" s="28"/>
      <c r="AM1534" s="28"/>
      <c r="AN1534" s="28"/>
      <c r="AS1534" s="193"/>
      <c r="AU1534" s="28"/>
      <c r="AV1534" s="28"/>
      <c r="AW1534" s="28"/>
      <c r="BB1534" s="193"/>
      <c r="BD1534" s="28"/>
      <c r="BE1534" s="28"/>
      <c r="BF1534" s="28"/>
      <c r="BK1534" s="193"/>
      <c r="BM1534" s="28"/>
      <c r="BN1534" s="28"/>
      <c r="BO1534" s="28"/>
      <c r="BT1534" s="193"/>
      <c r="BV1534" s="28"/>
      <c r="BW1534" s="28"/>
      <c r="BX1534" s="28"/>
      <c r="CC1534" s="193"/>
      <c r="CE1534" s="28"/>
      <c r="CF1534" s="28"/>
      <c r="CG1534" s="28"/>
      <c r="CL1534" s="193"/>
      <c r="CN1534" s="28"/>
      <c r="CO1534" s="28"/>
      <c r="CP1534" s="28"/>
      <c r="CU1534" s="193"/>
      <c r="CW1534" s="28"/>
      <c r="CX1534" s="28"/>
      <c r="CY1534" s="28"/>
      <c r="DD1534" s="193"/>
      <c r="DF1534" s="28"/>
      <c r="DG1534" s="28"/>
      <c r="DH1534" s="28"/>
      <c r="DM1534" s="193"/>
      <c r="DO1534" s="28"/>
      <c r="DP1534" s="28"/>
      <c r="DQ1534" s="28"/>
      <c r="DV1534" s="193"/>
      <c r="DX1534" s="28"/>
      <c r="DY1534" s="28"/>
      <c r="DZ1534" s="28"/>
      <c r="EE1534" s="193"/>
      <c r="EG1534" s="28"/>
      <c r="EH1534" s="28"/>
      <c r="EI1534" s="28"/>
      <c r="EN1534" s="193"/>
      <c r="EP1534" s="28"/>
      <c r="EQ1534" s="28"/>
      <c r="ER1534" s="28"/>
      <c r="EW1534" s="193"/>
      <c r="EY1534" s="28"/>
      <c r="EZ1534" s="28"/>
      <c r="FA1534" s="28"/>
      <c r="FF1534" s="193"/>
      <c r="FH1534" s="28"/>
      <c r="FI1534" s="28"/>
      <c r="FJ1534" s="28"/>
      <c r="FO1534" s="193"/>
      <c r="FQ1534" s="28"/>
      <c r="FR1534" s="28"/>
      <c r="FS1534" s="28"/>
      <c r="FX1534" s="193"/>
      <c r="FZ1534" s="28"/>
      <c r="GA1534" s="28"/>
      <c r="GB1534" s="28"/>
      <c r="GG1534" s="193"/>
      <c r="GI1534" s="28"/>
      <c r="GJ1534" s="28"/>
      <c r="GK1534" s="28"/>
      <c r="GP1534" s="193"/>
      <c r="GR1534" s="28"/>
      <c r="GS1534" s="28"/>
      <c r="GT1534" s="28"/>
      <c r="GY1534" s="193"/>
      <c r="HA1534" s="28"/>
      <c r="HB1534" s="28"/>
      <c r="HC1534" s="28"/>
      <c r="HH1534" s="193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311" t="s">
        <v>626</v>
      </c>
      <c r="B1535" s="28"/>
      <c r="C1535" s="271"/>
      <c r="D1535" s="1" t="s">
        <v>131</v>
      </c>
      <c r="E1535" s="50">
        <f>COUNTIF($A$712:$BAG$785,A1535)</f>
        <v>17</v>
      </c>
      <c r="F1535" s="279">
        <f>SUM(G1535:K1535)</f>
        <v>0</v>
      </c>
      <c r="N1535" s="28"/>
      <c r="R1535" s="193"/>
      <c r="T1535" s="28"/>
      <c r="U1535" s="28"/>
      <c r="V1535" s="28"/>
      <c r="AA1535" s="193"/>
      <c r="AC1535" s="28"/>
      <c r="AD1535" s="28"/>
      <c r="AE1535" s="28"/>
      <c r="AJ1535" s="193"/>
      <c r="AL1535" s="28"/>
      <c r="AM1535" s="28"/>
      <c r="AN1535" s="28"/>
      <c r="AS1535" s="193"/>
      <c r="AU1535" s="28"/>
      <c r="AV1535" s="28"/>
      <c r="AW1535" s="28"/>
      <c r="BB1535" s="193"/>
      <c r="BD1535" s="28"/>
      <c r="BE1535" s="28"/>
      <c r="BF1535" s="28"/>
      <c r="BK1535" s="193"/>
      <c r="BM1535" s="28"/>
      <c r="BN1535" s="28"/>
      <c r="BO1535" s="28"/>
      <c r="BT1535" s="193"/>
      <c r="BV1535" s="28"/>
      <c r="BW1535" s="28"/>
      <c r="BX1535" s="28"/>
      <c r="CC1535" s="193"/>
      <c r="CE1535" s="28"/>
      <c r="CF1535" s="28"/>
      <c r="CG1535" s="28"/>
      <c r="CL1535" s="193"/>
      <c r="CN1535" s="28"/>
      <c r="CO1535" s="28"/>
      <c r="CP1535" s="28"/>
      <c r="CU1535" s="193"/>
      <c r="CW1535" s="28"/>
      <c r="CX1535" s="28"/>
      <c r="CY1535" s="28"/>
      <c r="DD1535" s="193"/>
      <c r="DF1535" s="28"/>
      <c r="DG1535" s="28"/>
      <c r="DH1535" s="28"/>
      <c r="DM1535" s="193"/>
      <c r="DO1535" s="28"/>
      <c r="DP1535" s="28"/>
      <c r="DQ1535" s="28"/>
      <c r="DV1535" s="193"/>
      <c r="DX1535" s="28"/>
      <c r="DY1535" s="28"/>
      <c r="DZ1535" s="28"/>
      <c r="EE1535" s="193"/>
      <c r="EG1535" s="28"/>
      <c r="EH1535" s="28"/>
      <c r="EI1535" s="28"/>
      <c r="EN1535" s="193"/>
      <c r="EP1535" s="28"/>
      <c r="EQ1535" s="28"/>
      <c r="ER1535" s="28"/>
      <c r="EW1535" s="193"/>
      <c r="EY1535" s="28"/>
      <c r="EZ1535" s="28"/>
      <c r="FA1535" s="28"/>
      <c r="FF1535" s="193"/>
      <c r="FH1535" s="28"/>
      <c r="FI1535" s="28"/>
      <c r="FJ1535" s="28"/>
      <c r="FO1535" s="193"/>
      <c r="FQ1535" s="28"/>
      <c r="FR1535" s="28"/>
      <c r="FS1535" s="28"/>
      <c r="FX1535" s="193"/>
      <c r="FZ1535" s="28"/>
      <c r="GA1535" s="28"/>
      <c r="GB1535" s="28"/>
      <c r="GG1535" s="193"/>
      <c r="GI1535" s="28"/>
      <c r="GJ1535" s="28"/>
      <c r="GK1535" s="28"/>
      <c r="GP1535" s="193"/>
      <c r="GR1535" s="28"/>
      <c r="GS1535" s="28"/>
      <c r="GT1535" s="28"/>
      <c r="GY1535" s="193"/>
      <c r="HA1535" s="28"/>
      <c r="HB1535" s="28"/>
      <c r="HC1535" s="28"/>
      <c r="HH1535" s="193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.75">
      <c r="A1536" s="311" t="s">
        <v>489</v>
      </c>
      <c r="B1536" s="274"/>
      <c r="C1536" s="375"/>
      <c r="D1536" s="376" t="s">
        <v>138</v>
      </c>
      <c r="E1536" s="50">
        <f>COUNTIF($A$712:$BAG$785,A1536)</f>
        <v>27</v>
      </c>
      <c r="F1536" s="279">
        <f>SUM(G1536:K1536)</f>
        <v>0</v>
      </c>
      <c r="N1536" s="28"/>
      <c r="R1536" s="193"/>
      <c r="T1536" s="28"/>
      <c r="U1536" s="28"/>
      <c r="V1536" s="28"/>
      <c r="AA1536" s="193"/>
      <c r="AC1536" s="28"/>
      <c r="AD1536" s="28"/>
      <c r="AE1536" s="28"/>
      <c r="AJ1536" s="193"/>
      <c r="AL1536" s="28"/>
      <c r="AM1536" s="28"/>
      <c r="AN1536" s="28"/>
      <c r="AS1536" s="193"/>
      <c r="AU1536" s="28"/>
      <c r="AV1536" s="28"/>
      <c r="AW1536" s="28"/>
      <c r="BB1536" s="193"/>
      <c r="BD1536" s="28"/>
      <c r="BE1536" s="28"/>
      <c r="BF1536" s="28"/>
      <c r="BK1536" s="193"/>
      <c r="BM1536" s="28"/>
      <c r="BN1536" s="28"/>
      <c r="BO1536" s="28"/>
      <c r="BT1536" s="193"/>
      <c r="BV1536" s="28"/>
      <c r="BW1536" s="28"/>
      <c r="BX1536" s="28"/>
      <c r="CC1536" s="193"/>
      <c r="CE1536" s="28"/>
      <c r="CF1536" s="28"/>
      <c r="CG1536" s="28"/>
      <c r="CL1536" s="193"/>
      <c r="CN1536" s="28"/>
      <c r="CO1536" s="28"/>
      <c r="CP1536" s="28"/>
      <c r="CU1536" s="193"/>
      <c r="CW1536" s="28"/>
      <c r="CX1536" s="28"/>
      <c r="CY1536" s="28"/>
      <c r="DD1536" s="193"/>
      <c r="DF1536" s="28"/>
      <c r="DG1536" s="28"/>
      <c r="DH1536" s="28"/>
      <c r="DM1536" s="193"/>
      <c r="DO1536" s="28"/>
      <c r="DP1536" s="28"/>
      <c r="DQ1536" s="28"/>
      <c r="DV1536" s="193"/>
      <c r="DX1536" s="28"/>
      <c r="DY1536" s="28"/>
      <c r="DZ1536" s="28"/>
      <c r="EE1536" s="193"/>
      <c r="EG1536" s="28"/>
      <c r="EH1536" s="28"/>
      <c r="EI1536" s="28"/>
      <c r="EN1536" s="193"/>
      <c r="EP1536" s="28"/>
      <c r="EQ1536" s="28"/>
      <c r="ER1536" s="28"/>
      <c r="EW1536" s="193"/>
      <c r="EY1536" s="28"/>
      <c r="EZ1536" s="28"/>
      <c r="FA1536" s="28"/>
      <c r="FF1536" s="193"/>
      <c r="FH1536" s="28"/>
      <c r="FI1536" s="28"/>
      <c r="FJ1536" s="28"/>
      <c r="FO1536" s="193"/>
      <c r="FQ1536" s="28"/>
      <c r="FR1536" s="28"/>
      <c r="FS1536" s="28"/>
      <c r="FX1536" s="193"/>
      <c r="FZ1536" s="28"/>
      <c r="GA1536" s="28"/>
      <c r="GB1536" s="28"/>
      <c r="GG1536" s="193"/>
      <c r="GI1536" s="28"/>
      <c r="GJ1536" s="28"/>
      <c r="GK1536" s="28"/>
      <c r="GP1536" s="193"/>
      <c r="GR1536" s="28"/>
      <c r="GS1536" s="28"/>
      <c r="GT1536" s="28"/>
      <c r="GY1536" s="193"/>
      <c r="HA1536" s="28"/>
      <c r="HB1536" s="28"/>
      <c r="HC1536" s="28"/>
      <c r="HH1536" s="193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311" t="s">
        <v>1125</v>
      </c>
      <c r="B1537" s="28"/>
      <c r="C1537" s="271"/>
      <c r="D1537" s="376" t="s">
        <v>129</v>
      </c>
      <c r="E1537" s="50">
        <f>COUNTIF($A$712:$BAG$785,A1537)</f>
        <v>1</v>
      </c>
      <c r="F1537" s="279">
        <f>SUM(G1537:K1537)</f>
        <v>0</v>
      </c>
      <c r="N1537" s="28"/>
      <c r="R1537" s="193"/>
      <c r="T1537" s="28"/>
      <c r="U1537" s="28"/>
      <c r="V1537" s="28"/>
      <c r="AA1537" s="193"/>
      <c r="AC1537" s="28"/>
      <c r="AD1537" s="28"/>
      <c r="AE1537" s="28"/>
      <c r="AJ1537" s="193"/>
      <c r="AL1537" s="28"/>
      <c r="AM1537" s="28"/>
      <c r="AN1537" s="28"/>
      <c r="AS1537" s="193"/>
      <c r="AU1537" s="28"/>
      <c r="AV1537" s="28"/>
      <c r="AW1537" s="28"/>
      <c r="BB1537" s="193"/>
      <c r="BD1537" s="28"/>
      <c r="BE1537" s="28"/>
      <c r="BF1537" s="28"/>
      <c r="BK1537" s="193"/>
      <c r="BM1537" s="28"/>
      <c r="BN1537" s="28"/>
      <c r="BO1537" s="28"/>
      <c r="BT1537" s="193"/>
      <c r="BV1537" s="28"/>
      <c r="BW1537" s="28"/>
      <c r="BX1537" s="28"/>
      <c r="CC1537" s="193"/>
      <c r="CE1537" s="28"/>
      <c r="CF1537" s="28"/>
      <c r="CG1537" s="28"/>
      <c r="CL1537" s="193"/>
      <c r="CN1537" s="28"/>
      <c r="CO1537" s="28"/>
      <c r="CP1537" s="28"/>
      <c r="CU1537" s="193"/>
      <c r="CW1537" s="28"/>
      <c r="CX1537" s="28"/>
      <c r="CY1537" s="28"/>
      <c r="DD1537" s="193"/>
      <c r="DF1537" s="28"/>
      <c r="DG1537" s="28"/>
      <c r="DH1537" s="28"/>
      <c r="DM1537" s="193"/>
      <c r="DO1537" s="28"/>
      <c r="DP1537" s="28"/>
      <c r="DQ1537" s="28"/>
      <c r="DV1537" s="193"/>
      <c r="DX1537" s="28"/>
      <c r="DY1537" s="28"/>
      <c r="DZ1537" s="28"/>
      <c r="EE1537" s="193"/>
      <c r="EG1537" s="28"/>
      <c r="EH1537" s="28"/>
      <c r="EI1537" s="28"/>
      <c r="EN1537" s="193"/>
      <c r="EP1537" s="28"/>
      <c r="EQ1537" s="28"/>
      <c r="ER1537" s="28"/>
      <c r="EW1537" s="193"/>
      <c r="EY1537" s="28"/>
      <c r="EZ1537" s="28"/>
      <c r="FA1537" s="28"/>
      <c r="FF1537" s="193"/>
      <c r="FH1537" s="28"/>
      <c r="FI1537" s="28"/>
      <c r="FJ1537" s="28"/>
      <c r="FO1537" s="193"/>
      <c r="FQ1537" s="28"/>
      <c r="FR1537" s="28"/>
      <c r="FS1537" s="28"/>
      <c r="FX1537" s="193"/>
      <c r="FZ1537" s="28"/>
      <c r="GA1537" s="28"/>
      <c r="GB1537" s="28"/>
      <c r="GG1537" s="193"/>
      <c r="GI1537" s="28"/>
      <c r="GJ1537" s="28"/>
      <c r="GK1537" s="28"/>
      <c r="GP1537" s="193"/>
      <c r="GR1537" s="28"/>
      <c r="GS1537" s="28"/>
      <c r="GT1537" s="28"/>
      <c r="GY1537" s="193"/>
      <c r="HA1537" s="28"/>
      <c r="HB1537" s="28"/>
      <c r="HC1537" s="28"/>
      <c r="HH1537" s="193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363" t="s">
        <v>2069</v>
      </c>
      <c r="B1538" s="28"/>
      <c r="C1538" s="271"/>
      <c r="D1538" s="376" t="s">
        <v>129</v>
      </c>
      <c r="E1538" s="50">
        <f>COUNTIF($A$712:$BAG$785,A1538)</f>
        <v>0</v>
      </c>
      <c r="F1538" s="279">
        <f>SUM(G1538:K1538)</f>
        <v>0</v>
      </c>
      <c r="N1538" s="28"/>
      <c r="R1538" s="193"/>
      <c r="T1538" s="28"/>
      <c r="U1538" s="28"/>
      <c r="V1538" s="28"/>
      <c r="AA1538" s="193"/>
      <c r="AC1538" s="28"/>
      <c r="AD1538" s="28"/>
      <c r="AE1538" s="28"/>
      <c r="AJ1538" s="193"/>
      <c r="AL1538" s="28"/>
      <c r="AM1538" s="28"/>
      <c r="AN1538" s="28"/>
      <c r="AS1538" s="193"/>
      <c r="AU1538" s="28"/>
      <c r="AV1538" s="28"/>
      <c r="AW1538" s="28"/>
      <c r="BB1538" s="193"/>
      <c r="BD1538" s="28"/>
      <c r="BE1538" s="28"/>
      <c r="BF1538" s="28"/>
      <c r="BK1538" s="193"/>
      <c r="BM1538" s="28"/>
      <c r="BN1538" s="28"/>
      <c r="BO1538" s="28"/>
      <c r="BT1538" s="193"/>
      <c r="BV1538" s="28"/>
      <c r="BW1538" s="28"/>
      <c r="BX1538" s="28"/>
      <c r="CC1538" s="193"/>
      <c r="CE1538" s="28"/>
      <c r="CF1538" s="28"/>
      <c r="CG1538" s="28"/>
      <c r="CL1538" s="193"/>
      <c r="CN1538" s="28"/>
      <c r="CO1538" s="28"/>
      <c r="CP1538" s="28"/>
      <c r="CU1538" s="193"/>
      <c r="CW1538" s="28"/>
      <c r="CX1538" s="28"/>
      <c r="CY1538" s="28"/>
      <c r="DD1538" s="193"/>
      <c r="DF1538" s="28"/>
      <c r="DG1538" s="28"/>
      <c r="DH1538" s="28"/>
      <c r="DM1538" s="193"/>
      <c r="DO1538" s="28"/>
      <c r="DP1538" s="28"/>
      <c r="DQ1538" s="28"/>
      <c r="DV1538" s="193"/>
      <c r="DX1538" s="28"/>
      <c r="DY1538" s="28"/>
      <c r="DZ1538" s="28"/>
      <c r="EE1538" s="193"/>
      <c r="EG1538" s="28"/>
      <c r="EH1538" s="28"/>
      <c r="EI1538" s="28"/>
      <c r="EN1538" s="193"/>
      <c r="EP1538" s="28"/>
      <c r="EQ1538" s="28"/>
      <c r="ER1538" s="28"/>
      <c r="EW1538" s="193"/>
      <c r="EY1538" s="28"/>
      <c r="EZ1538" s="28"/>
      <c r="FA1538" s="28"/>
      <c r="FF1538" s="193"/>
      <c r="FH1538" s="28"/>
      <c r="FI1538" s="28"/>
      <c r="FJ1538" s="28"/>
      <c r="FO1538" s="193"/>
      <c r="FQ1538" s="28"/>
      <c r="FR1538" s="28"/>
      <c r="FS1538" s="28"/>
      <c r="FX1538" s="193"/>
      <c r="FZ1538" s="28"/>
      <c r="GA1538" s="28"/>
      <c r="GB1538" s="28"/>
      <c r="GG1538" s="193"/>
      <c r="GI1538" s="28"/>
      <c r="GJ1538" s="28"/>
      <c r="GK1538" s="28"/>
      <c r="GP1538" s="193"/>
      <c r="GR1538" s="28"/>
      <c r="GS1538" s="28"/>
      <c r="GT1538" s="28"/>
      <c r="GY1538" s="193"/>
      <c r="HA1538" s="28"/>
      <c r="HB1538" s="28"/>
      <c r="HC1538" s="28"/>
      <c r="HH1538" s="193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11" t="s">
        <v>678</v>
      </c>
      <c r="B1539" s="28"/>
      <c r="C1539" s="271"/>
      <c r="D1539" s="376" t="s">
        <v>130</v>
      </c>
      <c r="E1539" s="50">
        <f>COUNTIF($A$712:$BAG$785,A1539)</f>
        <v>2</v>
      </c>
      <c r="F1539" s="279">
        <f>SUM(G1539:K1539)</f>
        <v>0</v>
      </c>
      <c r="N1539" s="28"/>
      <c r="R1539" s="193"/>
      <c r="T1539" s="28"/>
      <c r="U1539" s="28"/>
      <c r="V1539" s="28"/>
      <c r="AA1539" s="193"/>
      <c r="AC1539" s="28"/>
      <c r="AD1539" s="28"/>
      <c r="AE1539" s="28"/>
      <c r="AJ1539" s="193"/>
      <c r="AL1539" s="28"/>
      <c r="AM1539" s="28"/>
      <c r="AN1539" s="28"/>
      <c r="AS1539" s="193"/>
      <c r="AU1539" s="28"/>
      <c r="AV1539" s="28"/>
      <c r="AW1539" s="28"/>
      <c r="BB1539" s="193"/>
      <c r="BD1539" s="28"/>
      <c r="BE1539" s="28"/>
      <c r="BF1539" s="28"/>
      <c r="BK1539" s="193"/>
      <c r="BM1539" s="28"/>
      <c r="BN1539" s="28"/>
      <c r="BO1539" s="28"/>
      <c r="BT1539" s="193"/>
      <c r="BV1539" s="28"/>
      <c r="BW1539" s="28"/>
      <c r="BX1539" s="28"/>
      <c r="CC1539" s="193"/>
      <c r="CE1539" s="28"/>
      <c r="CF1539" s="28"/>
      <c r="CG1539" s="28"/>
      <c r="CL1539" s="193"/>
      <c r="CN1539" s="28"/>
      <c r="CO1539" s="28"/>
      <c r="CP1539" s="28"/>
      <c r="CU1539" s="193"/>
      <c r="CW1539" s="28"/>
      <c r="CX1539" s="28"/>
      <c r="CY1539" s="28"/>
      <c r="DD1539" s="193"/>
      <c r="DF1539" s="28"/>
      <c r="DG1539" s="28"/>
      <c r="DH1539" s="28"/>
      <c r="DM1539" s="193"/>
      <c r="DO1539" s="28"/>
      <c r="DP1539" s="28"/>
      <c r="DQ1539" s="28"/>
      <c r="DV1539" s="193"/>
      <c r="DX1539" s="28"/>
      <c r="DY1539" s="28"/>
      <c r="DZ1539" s="28"/>
      <c r="EE1539" s="193"/>
      <c r="EG1539" s="28"/>
      <c r="EH1539" s="28"/>
      <c r="EI1539" s="28"/>
      <c r="EN1539" s="193"/>
      <c r="EP1539" s="28"/>
      <c r="EQ1539" s="28"/>
      <c r="ER1539" s="28"/>
      <c r="EW1539" s="193"/>
      <c r="EY1539" s="28"/>
      <c r="EZ1539" s="28"/>
      <c r="FA1539" s="28"/>
      <c r="FF1539" s="193"/>
      <c r="FH1539" s="28"/>
      <c r="FI1539" s="28"/>
      <c r="FJ1539" s="28"/>
      <c r="FO1539" s="193"/>
      <c r="FQ1539" s="28"/>
      <c r="FR1539" s="28"/>
      <c r="FS1539" s="28"/>
      <c r="FX1539" s="193"/>
      <c r="FZ1539" s="28"/>
      <c r="GA1539" s="28"/>
      <c r="GB1539" s="28"/>
      <c r="GG1539" s="193"/>
      <c r="GI1539" s="28"/>
      <c r="GJ1539" s="28"/>
      <c r="GK1539" s="28"/>
      <c r="GP1539" s="193"/>
      <c r="GR1539" s="28"/>
      <c r="GS1539" s="28"/>
      <c r="GT1539" s="28"/>
      <c r="GY1539" s="193"/>
      <c r="HA1539" s="28"/>
      <c r="HB1539" s="28"/>
      <c r="HC1539" s="28"/>
      <c r="HH1539" s="193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205" t="s">
        <v>2966</v>
      </c>
      <c r="B1540" s="39"/>
      <c r="C1540" s="39"/>
      <c r="D1540" s="1" t="s">
        <v>131</v>
      </c>
      <c r="E1540" s="50">
        <f>COUNTIF($A$712:$BAG$785,A1540)</f>
        <v>19</v>
      </c>
      <c r="F1540" s="279">
        <f>SUM(G1540:K1540)</f>
        <v>0</v>
      </c>
      <c r="H1540" s="402"/>
      <c r="I1540" s="402"/>
      <c r="N1540" s="28"/>
      <c r="R1540" s="193"/>
      <c r="T1540" s="28"/>
      <c r="U1540" s="28"/>
      <c r="V1540" s="28"/>
      <c r="AA1540" s="193"/>
      <c r="AC1540" s="28"/>
      <c r="AD1540" s="28"/>
      <c r="AE1540" s="28"/>
      <c r="AJ1540" s="193"/>
      <c r="AL1540" s="28"/>
      <c r="AM1540" s="28"/>
      <c r="AN1540" s="28"/>
      <c r="AS1540" s="193"/>
      <c r="AU1540" s="28"/>
      <c r="AV1540" s="28"/>
      <c r="AW1540" s="28"/>
      <c r="BB1540" s="193"/>
      <c r="BD1540" s="28"/>
      <c r="BE1540" s="28"/>
      <c r="BF1540" s="28"/>
      <c r="BK1540" s="193"/>
      <c r="BM1540" s="28"/>
      <c r="BN1540" s="28"/>
      <c r="BO1540" s="28"/>
      <c r="BT1540" s="193"/>
      <c r="BV1540" s="28"/>
      <c r="BW1540" s="28"/>
      <c r="BX1540" s="28"/>
      <c r="CC1540" s="193"/>
      <c r="CE1540" s="28"/>
      <c r="CF1540" s="28"/>
      <c r="CG1540" s="28"/>
      <c r="CL1540" s="193"/>
      <c r="CN1540" s="28"/>
      <c r="CO1540" s="28"/>
      <c r="CP1540" s="28"/>
      <c r="CU1540" s="193"/>
      <c r="CW1540" s="28"/>
      <c r="CX1540" s="28"/>
      <c r="CY1540" s="28"/>
      <c r="DD1540" s="193"/>
      <c r="DF1540" s="28"/>
      <c r="DG1540" s="28"/>
      <c r="DH1540" s="28"/>
      <c r="DM1540" s="193"/>
      <c r="DO1540" s="28"/>
      <c r="DP1540" s="28"/>
      <c r="DQ1540" s="28"/>
      <c r="DV1540" s="193"/>
      <c r="DX1540" s="28"/>
      <c r="DY1540" s="28"/>
      <c r="DZ1540" s="28"/>
      <c r="EE1540" s="193"/>
      <c r="EG1540" s="28"/>
      <c r="EH1540" s="28"/>
      <c r="EI1540" s="28"/>
      <c r="EN1540" s="193"/>
      <c r="EP1540" s="28"/>
      <c r="EQ1540" s="28"/>
      <c r="ER1540" s="28"/>
      <c r="EW1540" s="193"/>
      <c r="EY1540" s="28"/>
      <c r="EZ1540" s="28"/>
      <c r="FA1540" s="28"/>
      <c r="FF1540" s="193"/>
      <c r="FH1540" s="28"/>
      <c r="FI1540" s="28"/>
      <c r="FJ1540" s="28"/>
      <c r="FO1540" s="193"/>
      <c r="FQ1540" s="28"/>
      <c r="FR1540" s="28"/>
      <c r="FS1540" s="28"/>
      <c r="FX1540" s="193"/>
      <c r="FZ1540" s="28"/>
      <c r="GA1540" s="28"/>
      <c r="GB1540" s="28"/>
      <c r="GG1540" s="193"/>
      <c r="GI1540" s="28"/>
      <c r="GJ1540" s="28"/>
      <c r="GK1540" s="28"/>
      <c r="GP1540" s="193"/>
      <c r="GR1540" s="28"/>
      <c r="GS1540" s="28"/>
      <c r="GT1540" s="28"/>
      <c r="GY1540" s="193"/>
      <c r="HA1540" s="28"/>
      <c r="HB1540" s="28"/>
      <c r="HC1540" s="28"/>
      <c r="HH1540" s="193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">
      <c r="A1541" s="205" t="s">
        <v>3110</v>
      </c>
      <c r="B1541" s="39"/>
      <c r="C1541" s="39"/>
      <c r="D1541" s="376" t="s">
        <v>135</v>
      </c>
      <c r="E1541" s="50">
        <f>COUNTIF($A$712:$BAG$785,A1541)</f>
        <v>8</v>
      </c>
      <c r="F1541" s="279">
        <f>SUM(G1541:K1541)</f>
        <v>0</v>
      </c>
      <c r="H1541" s="402"/>
      <c r="I1541" s="402"/>
      <c r="J1541" s="402"/>
      <c r="K1541" s="402"/>
      <c r="N1541" s="28"/>
      <c r="R1541" s="193"/>
      <c r="T1541" s="28"/>
      <c r="U1541" s="28"/>
      <c r="V1541" s="28"/>
      <c r="AA1541" s="193"/>
      <c r="AC1541" s="28"/>
      <c r="AD1541" s="28"/>
      <c r="AE1541" s="28"/>
      <c r="AJ1541" s="193"/>
      <c r="AL1541" s="28"/>
      <c r="AM1541" s="28"/>
      <c r="AN1541" s="28"/>
      <c r="AS1541" s="193"/>
      <c r="AU1541" s="28"/>
      <c r="AV1541" s="28"/>
      <c r="AW1541" s="28"/>
      <c r="BB1541" s="193"/>
      <c r="BD1541" s="28"/>
      <c r="BE1541" s="28"/>
      <c r="BF1541" s="28"/>
      <c r="BK1541" s="193"/>
      <c r="BM1541" s="28"/>
      <c r="BN1541" s="28"/>
      <c r="BO1541" s="28"/>
      <c r="BT1541" s="193"/>
      <c r="BV1541" s="28"/>
      <c r="BW1541" s="28"/>
      <c r="BX1541" s="28"/>
      <c r="CC1541" s="193"/>
      <c r="CE1541" s="28"/>
      <c r="CF1541" s="28"/>
      <c r="CG1541" s="28"/>
      <c r="CL1541" s="193"/>
      <c r="CN1541" s="28"/>
      <c r="CO1541" s="28"/>
      <c r="CP1541" s="28"/>
      <c r="CU1541" s="193"/>
      <c r="CW1541" s="28"/>
      <c r="CX1541" s="28"/>
      <c r="CY1541" s="28"/>
      <c r="DD1541" s="193"/>
      <c r="DF1541" s="28"/>
      <c r="DG1541" s="28"/>
      <c r="DH1541" s="28"/>
      <c r="DM1541" s="193"/>
      <c r="DO1541" s="28"/>
      <c r="DP1541" s="28"/>
      <c r="DQ1541" s="28"/>
      <c r="DV1541" s="193"/>
      <c r="DX1541" s="28"/>
      <c r="DY1541" s="28"/>
      <c r="DZ1541" s="28"/>
      <c r="EE1541" s="193"/>
      <c r="EG1541" s="28"/>
      <c r="EH1541" s="28"/>
      <c r="EI1541" s="28"/>
      <c r="EN1541" s="193"/>
      <c r="EP1541" s="28"/>
      <c r="EQ1541" s="28"/>
      <c r="ER1541" s="28"/>
      <c r="EW1541" s="193"/>
      <c r="EY1541" s="28"/>
      <c r="EZ1541" s="28"/>
      <c r="FA1541" s="28"/>
      <c r="FF1541" s="193"/>
      <c r="FH1541" s="28"/>
      <c r="FI1541" s="28"/>
      <c r="FJ1541" s="28"/>
      <c r="FO1541" s="193"/>
      <c r="FQ1541" s="28"/>
      <c r="FR1541" s="28"/>
      <c r="FS1541" s="28"/>
      <c r="FX1541" s="193"/>
      <c r="FZ1541" s="28"/>
      <c r="GA1541" s="28"/>
      <c r="GB1541" s="28"/>
      <c r="GG1541" s="193"/>
      <c r="GI1541" s="28"/>
      <c r="GJ1541" s="28"/>
      <c r="GK1541" s="28"/>
      <c r="GP1541" s="193"/>
      <c r="GR1541" s="28"/>
      <c r="GS1541" s="28"/>
      <c r="GT1541" s="28"/>
      <c r="GY1541" s="193"/>
      <c r="HA1541" s="28"/>
      <c r="HB1541" s="28"/>
      <c r="HC1541" s="28"/>
      <c r="HH1541" s="193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311" t="s">
        <v>1590</v>
      </c>
      <c r="B1542" s="28"/>
      <c r="C1542" s="271"/>
      <c r="D1542" s="376" t="s">
        <v>129</v>
      </c>
      <c r="E1542" s="50">
        <f>COUNTIF($A$712:$BAG$785,A1542)</f>
        <v>0</v>
      </c>
      <c r="F1542" s="279">
        <f>SUM(G1542:K1542)</f>
        <v>0</v>
      </c>
      <c r="J1542" s="402"/>
      <c r="K1542" s="402"/>
      <c r="N1542" s="28"/>
      <c r="R1542" s="193"/>
      <c r="T1542" s="28"/>
      <c r="U1542" s="28"/>
      <c r="V1542" s="28"/>
      <c r="AA1542" s="193"/>
      <c r="AC1542" s="28"/>
      <c r="AD1542" s="28"/>
      <c r="AE1542" s="28"/>
      <c r="AJ1542" s="193"/>
      <c r="AL1542" s="28"/>
      <c r="AM1542" s="28"/>
      <c r="AN1542" s="28"/>
      <c r="AS1542" s="193"/>
      <c r="AU1542" s="28"/>
      <c r="AV1542" s="28"/>
      <c r="AW1542" s="28"/>
      <c r="BB1542" s="193"/>
      <c r="BD1542" s="28"/>
      <c r="BE1542" s="28"/>
      <c r="BF1542" s="28"/>
      <c r="BK1542" s="193"/>
      <c r="BM1542" s="28"/>
      <c r="BN1542" s="28"/>
      <c r="BO1542" s="28"/>
      <c r="BT1542" s="193"/>
      <c r="BV1542" s="28"/>
      <c r="BW1542" s="28"/>
      <c r="BX1542" s="28"/>
      <c r="CC1542" s="193"/>
      <c r="CE1542" s="28"/>
      <c r="CF1542" s="28"/>
      <c r="CG1542" s="28"/>
      <c r="CL1542" s="193"/>
      <c r="CN1542" s="28"/>
      <c r="CO1542" s="28"/>
      <c r="CP1542" s="28"/>
      <c r="CU1542" s="193"/>
      <c r="CW1542" s="28"/>
      <c r="CX1542" s="28"/>
      <c r="CY1542" s="28"/>
      <c r="DD1542" s="193"/>
      <c r="DF1542" s="28"/>
      <c r="DG1542" s="28"/>
      <c r="DH1542" s="28"/>
      <c r="DM1542" s="193"/>
      <c r="DO1542" s="28"/>
      <c r="DP1542" s="28"/>
      <c r="DQ1542" s="28"/>
      <c r="DV1542" s="193"/>
      <c r="DX1542" s="28"/>
      <c r="DY1542" s="28"/>
      <c r="DZ1542" s="28"/>
      <c r="EE1542" s="193"/>
      <c r="EG1542" s="28"/>
      <c r="EH1542" s="28"/>
      <c r="EI1542" s="28"/>
      <c r="EN1542" s="193"/>
      <c r="EP1542" s="28"/>
      <c r="EQ1542" s="28"/>
      <c r="ER1542" s="28"/>
      <c r="EW1542" s="193"/>
      <c r="EY1542" s="28"/>
      <c r="EZ1542" s="28"/>
      <c r="FA1542" s="28"/>
      <c r="FF1542" s="193"/>
      <c r="FH1542" s="28"/>
      <c r="FI1542" s="28"/>
      <c r="FJ1542" s="28"/>
      <c r="FO1542" s="193"/>
      <c r="FQ1542" s="28"/>
      <c r="FR1542" s="28"/>
      <c r="FS1542" s="28"/>
      <c r="FX1542" s="193"/>
      <c r="FZ1542" s="28"/>
      <c r="GA1542" s="28"/>
      <c r="GB1542" s="28"/>
      <c r="GG1542" s="193"/>
      <c r="GI1542" s="28"/>
      <c r="GJ1542" s="28"/>
      <c r="GK1542" s="28"/>
      <c r="GP1542" s="193"/>
      <c r="GR1542" s="28"/>
      <c r="GS1542" s="28"/>
      <c r="GT1542" s="28"/>
      <c r="GY1542" s="193"/>
      <c r="HA1542" s="28"/>
      <c r="HB1542" s="28"/>
      <c r="HC1542" s="28"/>
      <c r="HH1542" s="193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63" t="s">
        <v>2076</v>
      </c>
      <c r="B1543" s="28"/>
      <c r="C1543" s="271"/>
      <c r="D1543" s="376" t="s">
        <v>134</v>
      </c>
      <c r="E1543" s="50">
        <f>COUNTIF($A$712:$BAG$785,A1543)</f>
        <v>11</v>
      </c>
      <c r="F1543" s="279">
        <f>SUM(G1543:K1543)</f>
        <v>0</v>
      </c>
      <c r="J1543" s="402"/>
      <c r="K1543" s="193"/>
      <c r="N1543" s="28"/>
      <c r="R1543" s="193"/>
      <c r="T1543" s="28"/>
      <c r="U1543" s="28"/>
      <c r="V1543" s="28"/>
      <c r="AA1543" s="193"/>
      <c r="AC1543" s="28"/>
      <c r="AD1543" s="28"/>
      <c r="AE1543" s="28"/>
      <c r="AJ1543" s="193"/>
      <c r="AL1543" s="28"/>
      <c r="AM1543" s="28"/>
      <c r="AN1543" s="28"/>
      <c r="AS1543" s="193"/>
      <c r="AU1543" s="28"/>
      <c r="AV1543" s="28"/>
      <c r="AW1543" s="28"/>
      <c r="BB1543" s="193"/>
      <c r="BD1543" s="28"/>
      <c r="BE1543" s="28"/>
      <c r="BF1543" s="28"/>
      <c r="BK1543" s="193"/>
      <c r="BM1543" s="28"/>
      <c r="BN1543" s="28"/>
      <c r="BO1543" s="28"/>
      <c r="BT1543" s="193"/>
      <c r="BV1543" s="28"/>
      <c r="BW1543" s="28"/>
      <c r="BX1543" s="28"/>
      <c r="CC1543" s="193"/>
      <c r="CE1543" s="28"/>
      <c r="CF1543" s="28"/>
      <c r="CG1543" s="28"/>
      <c r="CL1543" s="193"/>
      <c r="CN1543" s="28"/>
      <c r="CO1543" s="28"/>
      <c r="CP1543" s="28"/>
      <c r="CU1543" s="193"/>
      <c r="CW1543" s="28"/>
      <c r="CX1543" s="28"/>
      <c r="CY1543" s="28"/>
      <c r="DD1543" s="193"/>
      <c r="DF1543" s="28"/>
      <c r="DG1543" s="28"/>
      <c r="DH1543" s="28"/>
      <c r="DM1543" s="193"/>
      <c r="DO1543" s="28"/>
      <c r="DP1543" s="28"/>
      <c r="DQ1543" s="28"/>
      <c r="DV1543" s="193"/>
      <c r="DX1543" s="28"/>
      <c r="DY1543" s="28"/>
      <c r="DZ1543" s="28"/>
      <c r="EE1543" s="193"/>
      <c r="EG1543" s="28"/>
      <c r="EH1543" s="28"/>
      <c r="EI1543" s="28"/>
      <c r="EN1543" s="193"/>
      <c r="EP1543" s="28"/>
      <c r="EQ1543" s="28"/>
      <c r="ER1543" s="28"/>
      <c r="EW1543" s="193"/>
      <c r="EY1543" s="28"/>
      <c r="EZ1543" s="28"/>
      <c r="FA1543" s="28"/>
      <c r="FF1543" s="193"/>
      <c r="FH1543" s="28"/>
      <c r="FI1543" s="28"/>
      <c r="FJ1543" s="28"/>
      <c r="FO1543" s="193"/>
      <c r="FQ1543" s="28"/>
      <c r="FR1543" s="28"/>
      <c r="FS1543" s="28"/>
      <c r="FX1543" s="193"/>
      <c r="FZ1543" s="28"/>
      <c r="GA1543" s="28"/>
      <c r="GB1543" s="28"/>
      <c r="GG1543" s="193"/>
      <c r="GI1543" s="28"/>
      <c r="GJ1543" s="28"/>
      <c r="GK1543" s="28"/>
      <c r="GP1543" s="193"/>
      <c r="GR1543" s="28"/>
      <c r="GS1543" s="28"/>
      <c r="GT1543" s="28"/>
      <c r="GY1543" s="193"/>
      <c r="HA1543" s="28"/>
      <c r="HB1543" s="28"/>
      <c r="HC1543" s="28"/>
      <c r="HH1543" s="193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11" t="s">
        <v>652</v>
      </c>
      <c r="B1544" s="378"/>
      <c r="C1544" s="378"/>
      <c r="D1544" s="1" t="s">
        <v>131</v>
      </c>
      <c r="E1544" s="50">
        <f>COUNTIF($A$712:$BAG$785,A1544)</f>
        <v>7</v>
      </c>
      <c r="F1544" s="279">
        <f>SUM(G1544:K1544)</f>
        <v>0</v>
      </c>
      <c r="J1544" s="402"/>
      <c r="K1544" s="39"/>
      <c r="N1544" s="28"/>
      <c r="R1544" s="193"/>
      <c r="T1544" s="28"/>
      <c r="U1544" s="28"/>
      <c r="V1544" s="28"/>
      <c r="AA1544" s="193"/>
      <c r="AC1544" s="28"/>
      <c r="AD1544" s="28"/>
      <c r="AE1544" s="28"/>
      <c r="AJ1544" s="193"/>
      <c r="AL1544" s="28"/>
      <c r="AM1544" s="28"/>
      <c r="AN1544" s="28"/>
      <c r="AS1544" s="193"/>
      <c r="AU1544" s="28"/>
      <c r="AV1544" s="28"/>
      <c r="AW1544" s="28"/>
      <c r="BB1544" s="193"/>
      <c r="BD1544" s="28"/>
      <c r="BE1544" s="28"/>
      <c r="BF1544" s="28"/>
      <c r="BK1544" s="193"/>
      <c r="BM1544" s="28"/>
      <c r="BN1544" s="28"/>
      <c r="BO1544" s="28"/>
      <c r="BT1544" s="193"/>
      <c r="BV1544" s="28"/>
      <c r="BW1544" s="28"/>
      <c r="BX1544" s="28"/>
      <c r="CC1544" s="193"/>
      <c r="CE1544" s="28"/>
      <c r="CF1544" s="28"/>
      <c r="CG1544" s="28"/>
      <c r="CL1544" s="193"/>
      <c r="CN1544" s="28"/>
      <c r="CO1544" s="28"/>
      <c r="CP1544" s="28"/>
      <c r="CU1544" s="193"/>
      <c r="CW1544" s="28"/>
      <c r="CX1544" s="28"/>
      <c r="CY1544" s="28"/>
      <c r="DD1544" s="193"/>
      <c r="DF1544" s="28"/>
      <c r="DG1544" s="28"/>
      <c r="DH1544" s="28"/>
      <c r="DM1544" s="193"/>
      <c r="DO1544" s="28"/>
      <c r="DP1544" s="28"/>
      <c r="DQ1544" s="28"/>
      <c r="DV1544" s="193"/>
      <c r="DX1544" s="28"/>
      <c r="DY1544" s="28"/>
      <c r="DZ1544" s="28"/>
      <c r="EE1544" s="193"/>
      <c r="EG1544" s="28"/>
      <c r="EH1544" s="28"/>
      <c r="EI1544" s="28"/>
      <c r="EN1544" s="193"/>
      <c r="EP1544" s="28"/>
      <c r="EQ1544" s="28"/>
      <c r="ER1544" s="28"/>
      <c r="EW1544" s="193"/>
      <c r="EY1544" s="28"/>
      <c r="EZ1544" s="28"/>
      <c r="FA1544" s="28"/>
      <c r="FF1544" s="193"/>
      <c r="FH1544" s="28"/>
      <c r="FI1544" s="28"/>
      <c r="FJ1544" s="28"/>
      <c r="FO1544" s="193"/>
      <c r="FQ1544" s="28"/>
      <c r="FR1544" s="28"/>
      <c r="FS1544" s="28"/>
      <c r="FX1544" s="193"/>
      <c r="FZ1544" s="28"/>
      <c r="GA1544" s="28"/>
      <c r="GB1544" s="28"/>
      <c r="GG1544" s="193"/>
      <c r="GI1544" s="28"/>
      <c r="GJ1544" s="28"/>
      <c r="GK1544" s="28"/>
      <c r="GP1544" s="193"/>
      <c r="GR1544" s="28"/>
      <c r="GS1544" s="28"/>
      <c r="GT1544" s="28"/>
      <c r="GY1544" s="193"/>
      <c r="HA1544" s="28"/>
      <c r="HB1544" s="28"/>
      <c r="HC1544" s="28"/>
      <c r="HH1544" s="193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11" t="s">
        <v>566</v>
      </c>
      <c r="B1545" s="28"/>
      <c r="C1545" s="271"/>
      <c r="D1545" s="376" t="s">
        <v>129</v>
      </c>
      <c r="E1545" s="50">
        <f>COUNTIF($A$712:$BAG$785,A1545)</f>
        <v>1</v>
      </c>
      <c r="F1545" s="279">
        <f>SUM(G1545:K1545)</f>
        <v>0</v>
      </c>
      <c r="J1545" s="402"/>
      <c r="K1545" s="402"/>
      <c r="N1545" s="28"/>
      <c r="R1545" s="193"/>
      <c r="T1545" s="28"/>
      <c r="U1545" s="28"/>
      <c r="V1545" s="28"/>
      <c r="AA1545" s="193"/>
      <c r="AC1545" s="28"/>
      <c r="AD1545" s="28"/>
      <c r="AE1545" s="28"/>
      <c r="AJ1545" s="193"/>
      <c r="AL1545" s="28"/>
      <c r="AM1545" s="28"/>
      <c r="AN1545" s="28"/>
      <c r="AS1545" s="193"/>
      <c r="AU1545" s="28"/>
      <c r="AV1545" s="28"/>
      <c r="AW1545" s="28"/>
      <c r="BB1545" s="193"/>
      <c r="BD1545" s="28"/>
      <c r="BE1545" s="28"/>
      <c r="BF1545" s="28"/>
      <c r="BK1545" s="193"/>
      <c r="BM1545" s="28"/>
      <c r="BN1545" s="28"/>
      <c r="BO1545" s="28"/>
      <c r="BT1545" s="193"/>
      <c r="BV1545" s="28"/>
      <c r="BW1545" s="28"/>
      <c r="BX1545" s="28"/>
      <c r="CC1545" s="193"/>
      <c r="CE1545" s="28"/>
      <c r="CF1545" s="28"/>
      <c r="CG1545" s="28"/>
      <c r="CL1545" s="193"/>
      <c r="CN1545" s="28"/>
      <c r="CO1545" s="28"/>
      <c r="CP1545" s="28"/>
      <c r="CU1545" s="193"/>
      <c r="CW1545" s="28"/>
      <c r="CX1545" s="28"/>
      <c r="CY1545" s="28"/>
      <c r="DD1545" s="193"/>
      <c r="DF1545" s="28"/>
      <c r="DG1545" s="28"/>
      <c r="DH1545" s="28"/>
      <c r="DM1545" s="193"/>
      <c r="DO1545" s="28"/>
      <c r="DP1545" s="28"/>
      <c r="DQ1545" s="28"/>
      <c r="DV1545" s="193"/>
      <c r="DX1545" s="28"/>
      <c r="DY1545" s="28"/>
      <c r="DZ1545" s="28"/>
      <c r="EE1545" s="193"/>
      <c r="EG1545" s="28"/>
      <c r="EH1545" s="28"/>
      <c r="EI1545" s="28"/>
      <c r="EN1545" s="193"/>
      <c r="EP1545" s="28"/>
      <c r="EQ1545" s="28"/>
      <c r="ER1545" s="28"/>
      <c r="EW1545" s="193"/>
      <c r="EY1545" s="28"/>
      <c r="EZ1545" s="28"/>
      <c r="FA1545" s="28"/>
      <c r="FF1545" s="193"/>
      <c r="FH1545" s="28"/>
      <c r="FI1545" s="28"/>
      <c r="FJ1545" s="28"/>
      <c r="FO1545" s="193"/>
      <c r="FQ1545" s="28"/>
      <c r="FR1545" s="28"/>
      <c r="FS1545" s="28"/>
      <c r="FX1545" s="193"/>
      <c r="FZ1545" s="28"/>
      <c r="GA1545" s="28"/>
      <c r="GB1545" s="28"/>
      <c r="GG1545" s="193"/>
      <c r="GI1545" s="28"/>
      <c r="GJ1545" s="28"/>
      <c r="GK1545" s="28"/>
      <c r="GP1545" s="193"/>
      <c r="GR1545" s="28"/>
      <c r="GS1545" s="28"/>
      <c r="GT1545" s="28"/>
      <c r="GY1545" s="193"/>
      <c r="HA1545" s="28"/>
      <c r="HB1545" s="28"/>
      <c r="HC1545" s="28"/>
      <c r="HH1545" s="193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5" t="s">
        <v>3216</v>
      </c>
      <c r="B1546" s="28"/>
      <c r="C1546" s="271"/>
      <c r="D1546" s="376" t="s">
        <v>129</v>
      </c>
      <c r="E1546" s="50">
        <f>COUNTIF($A$712:$BAG$785,A1546)</f>
        <v>0</v>
      </c>
      <c r="F1546" s="279">
        <f>SUM(G1546:K1546)</f>
        <v>0</v>
      </c>
      <c r="J1546" s="402"/>
      <c r="K1546" s="402"/>
      <c r="N1546" s="28"/>
      <c r="R1546" s="193"/>
      <c r="T1546" s="28"/>
      <c r="U1546" s="28"/>
      <c r="V1546" s="28"/>
      <c r="AA1546" s="193"/>
      <c r="AC1546" s="28"/>
      <c r="AD1546" s="28"/>
      <c r="AE1546" s="28"/>
      <c r="AJ1546" s="193"/>
      <c r="AL1546" s="28"/>
      <c r="AM1546" s="28"/>
      <c r="AN1546" s="28"/>
      <c r="AS1546" s="193"/>
      <c r="AU1546" s="28"/>
      <c r="AV1546" s="28"/>
      <c r="AW1546" s="28"/>
      <c r="BB1546" s="193"/>
      <c r="BD1546" s="28"/>
      <c r="BE1546" s="28"/>
      <c r="BF1546" s="28"/>
      <c r="BK1546" s="193"/>
      <c r="BM1546" s="28"/>
      <c r="BN1546" s="28"/>
      <c r="BO1546" s="28"/>
      <c r="BT1546" s="193"/>
      <c r="BV1546" s="28"/>
      <c r="BW1546" s="28"/>
      <c r="BX1546" s="28"/>
      <c r="CC1546" s="193"/>
      <c r="CE1546" s="28"/>
      <c r="CF1546" s="28"/>
      <c r="CG1546" s="28"/>
      <c r="CL1546" s="193"/>
      <c r="CN1546" s="28"/>
      <c r="CO1546" s="28"/>
      <c r="CP1546" s="28"/>
      <c r="CU1546" s="193"/>
      <c r="CW1546" s="28"/>
      <c r="CX1546" s="28"/>
      <c r="CY1546" s="28"/>
      <c r="DD1546" s="193"/>
      <c r="DF1546" s="28"/>
      <c r="DG1546" s="28"/>
      <c r="DH1546" s="28"/>
      <c r="DM1546" s="193"/>
      <c r="DO1546" s="28"/>
      <c r="DP1546" s="28"/>
      <c r="DQ1546" s="28"/>
      <c r="DV1546" s="193"/>
      <c r="DX1546" s="28"/>
      <c r="DY1546" s="28"/>
      <c r="DZ1546" s="28"/>
      <c r="EE1546" s="193"/>
      <c r="EG1546" s="28"/>
      <c r="EH1546" s="28"/>
      <c r="EI1546" s="28"/>
      <c r="EN1546" s="193"/>
      <c r="EP1546" s="28"/>
      <c r="EQ1546" s="28"/>
      <c r="ER1546" s="28"/>
      <c r="EW1546" s="193"/>
      <c r="EY1546" s="28"/>
      <c r="EZ1546" s="28"/>
      <c r="FA1546" s="28"/>
      <c r="FF1546" s="193"/>
      <c r="FH1546" s="28"/>
      <c r="FI1546" s="28"/>
      <c r="FJ1546" s="28"/>
      <c r="FO1546" s="193"/>
      <c r="FQ1546" s="28"/>
      <c r="FR1546" s="28"/>
      <c r="FS1546" s="28"/>
      <c r="FX1546" s="193"/>
      <c r="FZ1546" s="28"/>
      <c r="GA1546" s="28"/>
      <c r="GB1546" s="28"/>
      <c r="GG1546" s="193"/>
      <c r="GI1546" s="28"/>
      <c r="GJ1546" s="28"/>
      <c r="GK1546" s="28"/>
      <c r="GP1546" s="193"/>
      <c r="GR1546" s="28"/>
      <c r="GS1546" s="28"/>
      <c r="GT1546" s="28"/>
      <c r="GY1546" s="193"/>
      <c r="HA1546" s="28"/>
      <c r="HB1546" s="28"/>
      <c r="HC1546" s="28"/>
      <c r="HH1546" s="193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205" t="s">
        <v>2280</v>
      </c>
      <c r="B1547" s="28"/>
      <c r="C1547" s="271"/>
      <c r="D1547" s="376" t="s">
        <v>129</v>
      </c>
      <c r="E1547" s="50">
        <f>COUNTIF($A$712:$BAG$785,A1547)</f>
        <v>0</v>
      </c>
      <c r="F1547" s="279">
        <f>SUM(G1547:K1547)</f>
        <v>0</v>
      </c>
      <c r="J1547" s="402"/>
      <c r="K1547" s="193"/>
      <c r="N1547" s="28"/>
      <c r="R1547" s="193"/>
      <c r="T1547" s="28"/>
      <c r="U1547" s="28"/>
      <c r="V1547" s="28"/>
      <c r="AA1547" s="193"/>
      <c r="AC1547" s="28"/>
      <c r="AD1547" s="28"/>
      <c r="AE1547" s="28"/>
      <c r="AJ1547" s="193"/>
      <c r="AL1547" s="28"/>
      <c r="AM1547" s="28"/>
      <c r="AN1547" s="28"/>
      <c r="AS1547" s="193"/>
      <c r="AU1547" s="28"/>
      <c r="AV1547" s="28"/>
      <c r="AW1547" s="28"/>
      <c r="BB1547" s="193"/>
      <c r="BD1547" s="28"/>
      <c r="BE1547" s="28"/>
      <c r="BF1547" s="28"/>
      <c r="BK1547" s="193"/>
      <c r="BM1547" s="28"/>
      <c r="BN1547" s="28"/>
      <c r="BO1547" s="28"/>
      <c r="BT1547" s="193"/>
      <c r="BV1547" s="28"/>
      <c r="BW1547" s="28"/>
      <c r="BX1547" s="28"/>
      <c r="CC1547" s="193"/>
      <c r="CE1547" s="28"/>
      <c r="CF1547" s="28"/>
      <c r="CG1547" s="28"/>
      <c r="CL1547" s="193"/>
      <c r="CN1547" s="28"/>
      <c r="CO1547" s="28"/>
      <c r="CP1547" s="28"/>
      <c r="CU1547" s="193"/>
      <c r="CW1547" s="28"/>
      <c r="CX1547" s="28"/>
      <c r="CY1547" s="28"/>
      <c r="DD1547" s="193"/>
      <c r="DF1547" s="28"/>
      <c r="DG1547" s="28"/>
      <c r="DH1547" s="28"/>
      <c r="DM1547" s="193"/>
      <c r="DO1547" s="28"/>
      <c r="DP1547" s="28"/>
      <c r="DQ1547" s="28"/>
      <c r="DV1547" s="193"/>
      <c r="DX1547" s="28"/>
      <c r="DY1547" s="28"/>
      <c r="DZ1547" s="28"/>
      <c r="EE1547" s="193"/>
      <c r="EG1547" s="28"/>
      <c r="EH1547" s="28"/>
      <c r="EI1547" s="28"/>
      <c r="EN1547" s="193"/>
      <c r="EP1547" s="28"/>
      <c r="EQ1547" s="28"/>
      <c r="ER1547" s="28"/>
      <c r="EW1547" s="193"/>
      <c r="EY1547" s="28"/>
      <c r="EZ1547" s="28"/>
      <c r="FA1547" s="28"/>
      <c r="FF1547" s="193"/>
      <c r="FH1547" s="28"/>
      <c r="FI1547" s="28"/>
      <c r="FJ1547" s="28"/>
      <c r="FO1547" s="193"/>
      <c r="FQ1547" s="28"/>
      <c r="FR1547" s="28"/>
      <c r="FS1547" s="28"/>
      <c r="FX1547" s="193"/>
      <c r="FZ1547" s="28"/>
      <c r="GA1547" s="28"/>
      <c r="GB1547" s="28"/>
      <c r="GG1547" s="193"/>
      <c r="GI1547" s="28"/>
      <c r="GJ1547" s="28"/>
      <c r="GK1547" s="28"/>
      <c r="GP1547" s="193"/>
      <c r="GR1547" s="28"/>
      <c r="GS1547" s="28"/>
      <c r="GT1547" s="28"/>
      <c r="GY1547" s="193"/>
      <c r="HA1547" s="28"/>
      <c r="HB1547" s="28"/>
      <c r="HC1547" s="28"/>
      <c r="HH1547" s="193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">
      <c r="A1548" s="205" t="s">
        <v>2324</v>
      </c>
      <c r="B1548" s="28"/>
      <c r="C1548" s="271"/>
      <c r="D1548" s="1" t="s">
        <v>131</v>
      </c>
      <c r="E1548" s="50">
        <f>COUNTIF($A$712:$BAG$785,A1548)</f>
        <v>3</v>
      </c>
      <c r="F1548" s="279">
        <f>SUM(G1548:K1548)</f>
        <v>0</v>
      </c>
      <c r="J1548" s="402"/>
      <c r="K1548" s="402"/>
      <c r="N1548" s="28"/>
      <c r="R1548" s="193"/>
      <c r="T1548" s="28"/>
      <c r="U1548" s="28"/>
      <c r="V1548" s="28"/>
      <c r="AA1548" s="193"/>
      <c r="AC1548" s="28"/>
      <c r="AD1548" s="28"/>
      <c r="AE1548" s="28"/>
      <c r="AJ1548" s="193"/>
      <c r="AL1548" s="28"/>
      <c r="AM1548" s="28"/>
      <c r="AN1548" s="28"/>
      <c r="AS1548" s="193"/>
      <c r="AU1548" s="28"/>
      <c r="AV1548" s="28"/>
      <c r="AW1548" s="28"/>
      <c r="BB1548" s="193"/>
      <c r="BD1548" s="28"/>
      <c r="BE1548" s="28"/>
      <c r="BF1548" s="28"/>
      <c r="BK1548" s="193"/>
      <c r="BM1548" s="28"/>
      <c r="BN1548" s="28"/>
      <c r="BO1548" s="28"/>
      <c r="BT1548" s="193"/>
      <c r="BV1548" s="28"/>
      <c r="BW1548" s="28"/>
      <c r="BX1548" s="28"/>
      <c r="CC1548" s="193"/>
      <c r="CE1548" s="28"/>
      <c r="CF1548" s="28"/>
      <c r="CG1548" s="28"/>
      <c r="CL1548" s="193"/>
      <c r="CN1548" s="28"/>
      <c r="CO1548" s="28"/>
      <c r="CP1548" s="28"/>
      <c r="CU1548" s="193"/>
      <c r="CW1548" s="28"/>
      <c r="CX1548" s="28"/>
      <c r="CY1548" s="28"/>
      <c r="DD1548" s="193"/>
      <c r="DF1548" s="28"/>
      <c r="DG1548" s="28"/>
      <c r="DH1548" s="28"/>
      <c r="DM1548" s="193"/>
      <c r="DO1548" s="28"/>
      <c r="DP1548" s="28"/>
      <c r="DQ1548" s="28"/>
      <c r="DV1548" s="193"/>
      <c r="DX1548" s="28"/>
      <c r="DY1548" s="28"/>
      <c r="DZ1548" s="28"/>
      <c r="EE1548" s="193"/>
      <c r="EG1548" s="28"/>
      <c r="EH1548" s="28"/>
      <c r="EI1548" s="28"/>
      <c r="EN1548" s="193"/>
      <c r="EP1548" s="28"/>
      <c r="EQ1548" s="28"/>
      <c r="ER1548" s="28"/>
      <c r="EW1548" s="193"/>
      <c r="EY1548" s="28"/>
      <c r="EZ1548" s="28"/>
      <c r="FA1548" s="28"/>
      <c r="FF1548" s="193"/>
      <c r="FH1548" s="28"/>
      <c r="FI1548" s="28"/>
      <c r="FJ1548" s="28"/>
      <c r="FO1548" s="193"/>
      <c r="FQ1548" s="28"/>
      <c r="FR1548" s="28"/>
      <c r="FS1548" s="28"/>
      <c r="FX1548" s="193"/>
      <c r="FZ1548" s="28"/>
      <c r="GA1548" s="28"/>
      <c r="GB1548" s="28"/>
      <c r="GG1548" s="193"/>
      <c r="GI1548" s="28"/>
      <c r="GJ1548" s="28"/>
      <c r="GK1548" s="28"/>
      <c r="GP1548" s="193"/>
      <c r="GR1548" s="28"/>
      <c r="GS1548" s="28"/>
      <c r="GT1548" s="28"/>
      <c r="GY1548" s="193"/>
      <c r="HA1548" s="28"/>
      <c r="HB1548" s="28"/>
      <c r="HC1548" s="28"/>
      <c r="HH1548" s="193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11" t="s">
        <v>793</v>
      </c>
      <c r="B1549" s="378"/>
      <c r="C1549" s="378"/>
      <c r="D1549" s="376" t="s">
        <v>132</v>
      </c>
      <c r="E1549" s="50">
        <f>COUNTIF($A$712:$BAG$785,A1549)</f>
        <v>3</v>
      </c>
      <c r="F1549" s="279">
        <f>SUM(G1549:K1549)</f>
        <v>0</v>
      </c>
      <c r="N1549" s="28"/>
      <c r="R1549" s="193"/>
      <c r="T1549" s="28"/>
      <c r="U1549" s="28"/>
      <c r="V1549" s="28"/>
      <c r="AA1549" s="193"/>
      <c r="AC1549" s="28"/>
      <c r="AD1549" s="28"/>
      <c r="AE1549" s="28"/>
      <c r="AJ1549" s="193"/>
      <c r="AL1549" s="28"/>
      <c r="AM1549" s="28"/>
      <c r="AN1549" s="28"/>
      <c r="AS1549" s="193"/>
      <c r="AU1549" s="28"/>
      <c r="AV1549" s="28"/>
      <c r="AW1549" s="28"/>
      <c r="BB1549" s="193"/>
      <c r="BD1549" s="28"/>
      <c r="BE1549" s="28"/>
      <c r="BF1549" s="28"/>
      <c r="BK1549" s="193"/>
      <c r="BM1549" s="28"/>
      <c r="BN1549" s="28"/>
      <c r="BO1549" s="28"/>
      <c r="BT1549" s="193"/>
      <c r="BV1549" s="28"/>
      <c r="BW1549" s="28"/>
      <c r="BX1549" s="28"/>
      <c r="CC1549" s="193"/>
      <c r="CE1549" s="28"/>
      <c r="CF1549" s="28"/>
      <c r="CG1549" s="28"/>
      <c r="CL1549" s="193"/>
      <c r="CN1549" s="28"/>
      <c r="CO1549" s="28"/>
      <c r="CP1549" s="28"/>
      <c r="CU1549" s="193"/>
      <c r="CW1549" s="28"/>
      <c r="CX1549" s="28"/>
      <c r="CY1549" s="28"/>
      <c r="DD1549" s="193"/>
      <c r="DF1549" s="28"/>
      <c r="DG1549" s="28"/>
      <c r="DH1549" s="28"/>
      <c r="DM1549" s="193"/>
      <c r="DO1549" s="28"/>
      <c r="DP1549" s="28"/>
      <c r="DQ1549" s="28"/>
      <c r="DV1549" s="193"/>
      <c r="DX1549" s="28"/>
      <c r="DY1549" s="28"/>
      <c r="DZ1549" s="28"/>
      <c r="EE1549" s="193"/>
      <c r="EG1549" s="28"/>
      <c r="EH1549" s="28"/>
      <c r="EI1549" s="28"/>
      <c r="EN1549" s="193"/>
      <c r="EP1549" s="28"/>
      <c r="EQ1549" s="28"/>
      <c r="ER1549" s="28"/>
      <c r="EW1549" s="193"/>
      <c r="EY1549" s="28"/>
      <c r="EZ1549" s="28"/>
      <c r="FA1549" s="28"/>
      <c r="FF1549" s="193"/>
      <c r="FH1549" s="28"/>
      <c r="FI1549" s="28"/>
      <c r="FJ1549" s="28"/>
      <c r="FO1549" s="193"/>
      <c r="FQ1549" s="28"/>
      <c r="FR1549" s="28"/>
      <c r="FS1549" s="28"/>
      <c r="FX1549" s="193"/>
      <c r="FZ1549" s="28"/>
      <c r="GA1549" s="28"/>
      <c r="GB1549" s="28"/>
      <c r="GG1549" s="193"/>
      <c r="GI1549" s="28"/>
      <c r="GJ1549" s="28"/>
      <c r="GK1549" s="28"/>
      <c r="GP1549" s="193"/>
      <c r="GR1549" s="28"/>
      <c r="GS1549" s="28"/>
      <c r="GT1549" s="28"/>
      <c r="GY1549" s="193"/>
      <c r="HA1549" s="28"/>
      <c r="HB1549" s="28"/>
      <c r="HC1549" s="28"/>
      <c r="HH1549" s="193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">
      <c r="A1550" s="205" t="s">
        <v>3846</v>
      </c>
      <c r="B1550" s="28"/>
      <c r="C1550" s="378"/>
      <c r="D1550" s="376" t="s">
        <v>129</v>
      </c>
      <c r="E1550" s="50">
        <f>COUNTIF($A$712:$BAG$785,A1550)</f>
        <v>0</v>
      </c>
      <c r="F1550" s="279">
        <f>SUM(G1550:K1550)</f>
        <v>0</v>
      </c>
      <c r="N1550" s="28"/>
      <c r="R1550" s="193"/>
      <c r="T1550" s="28"/>
      <c r="U1550" s="28"/>
      <c r="V1550" s="28"/>
      <c r="AA1550" s="193"/>
      <c r="AC1550" s="28"/>
      <c r="AD1550" s="28"/>
      <c r="AE1550" s="28"/>
      <c r="AJ1550" s="193"/>
      <c r="AL1550" s="28"/>
      <c r="AM1550" s="28"/>
      <c r="AN1550" s="28"/>
      <c r="AS1550" s="193"/>
      <c r="AU1550" s="28"/>
      <c r="AV1550" s="28"/>
      <c r="AW1550" s="28"/>
      <c r="BB1550" s="193"/>
      <c r="BD1550" s="28"/>
      <c r="BE1550" s="28"/>
      <c r="BF1550" s="28"/>
      <c r="BK1550" s="193"/>
      <c r="BM1550" s="28"/>
      <c r="BN1550" s="28"/>
      <c r="BO1550" s="28"/>
      <c r="BT1550" s="193"/>
      <c r="BV1550" s="28"/>
      <c r="BW1550" s="28"/>
      <c r="BX1550" s="28"/>
      <c r="CC1550" s="193"/>
      <c r="CE1550" s="28"/>
      <c r="CF1550" s="28"/>
      <c r="CG1550" s="28"/>
      <c r="CL1550" s="193"/>
      <c r="CN1550" s="28"/>
      <c r="CO1550" s="28"/>
      <c r="CP1550" s="28"/>
      <c r="CU1550" s="193"/>
      <c r="CW1550" s="28"/>
      <c r="CX1550" s="28"/>
      <c r="CY1550" s="28"/>
      <c r="DD1550" s="193"/>
      <c r="DF1550" s="28"/>
      <c r="DG1550" s="28"/>
      <c r="DH1550" s="28"/>
      <c r="DM1550" s="193"/>
      <c r="DO1550" s="28"/>
      <c r="DP1550" s="28"/>
      <c r="DQ1550" s="28"/>
      <c r="DV1550" s="193"/>
      <c r="DX1550" s="28"/>
      <c r="DY1550" s="28"/>
      <c r="DZ1550" s="28"/>
      <c r="EE1550" s="193"/>
      <c r="EG1550" s="28"/>
      <c r="EH1550" s="28"/>
      <c r="EI1550" s="28"/>
      <c r="EN1550" s="193"/>
      <c r="EP1550" s="28"/>
      <c r="EQ1550" s="28"/>
      <c r="ER1550" s="28"/>
      <c r="EW1550" s="193"/>
      <c r="EY1550" s="28"/>
      <c r="EZ1550" s="28"/>
      <c r="FA1550" s="28"/>
      <c r="FF1550" s="193"/>
      <c r="FH1550" s="28"/>
      <c r="FI1550" s="28"/>
      <c r="FJ1550" s="28"/>
      <c r="FO1550" s="193"/>
      <c r="FQ1550" s="28"/>
      <c r="FR1550" s="28"/>
      <c r="FS1550" s="28"/>
      <c r="FX1550" s="193"/>
      <c r="FZ1550" s="28"/>
      <c r="GA1550" s="28"/>
      <c r="GB1550" s="28"/>
      <c r="GG1550" s="193"/>
      <c r="GI1550" s="28"/>
      <c r="GJ1550" s="28"/>
      <c r="GK1550" s="28"/>
      <c r="GP1550" s="193"/>
      <c r="GR1550" s="28"/>
      <c r="GS1550" s="28"/>
      <c r="GT1550" s="28"/>
      <c r="GY1550" s="193"/>
      <c r="HA1550" s="28"/>
      <c r="HB1550" s="28"/>
      <c r="HC1550" s="28"/>
      <c r="HH1550" s="193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205" t="s">
        <v>2371</v>
      </c>
      <c r="B1551" s="28"/>
      <c r="C1551" s="271"/>
      <c r="D1551" s="376" t="s">
        <v>129</v>
      </c>
      <c r="E1551" s="50">
        <f>COUNTIF($A$712:$BAG$785,A1551)</f>
        <v>0</v>
      </c>
      <c r="F1551" s="279">
        <f>SUM(G1551:K1551)</f>
        <v>0</v>
      </c>
      <c r="N1551" s="28"/>
      <c r="R1551" s="193"/>
      <c r="T1551" s="28"/>
      <c r="U1551" s="28"/>
      <c r="V1551" s="28"/>
      <c r="AA1551" s="193"/>
      <c r="AC1551" s="28"/>
      <c r="AD1551" s="28"/>
      <c r="AE1551" s="28"/>
      <c r="AJ1551" s="193"/>
      <c r="AL1551" s="28"/>
      <c r="AM1551" s="28"/>
      <c r="AN1551" s="28"/>
      <c r="AS1551" s="193"/>
      <c r="AU1551" s="28"/>
      <c r="AV1551" s="28"/>
      <c r="AW1551" s="28"/>
      <c r="BB1551" s="193"/>
      <c r="BD1551" s="28"/>
      <c r="BE1551" s="28"/>
      <c r="BF1551" s="28"/>
      <c r="BK1551" s="193"/>
      <c r="BM1551" s="28"/>
      <c r="BN1551" s="28"/>
      <c r="BO1551" s="28"/>
      <c r="BT1551" s="193"/>
      <c r="BV1551" s="28"/>
      <c r="BW1551" s="28"/>
      <c r="BX1551" s="28"/>
      <c r="CC1551" s="193"/>
      <c r="CE1551" s="28"/>
      <c r="CF1551" s="28"/>
      <c r="CG1551" s="28"/>
      <c r="CL1551" s="193"/>
      <c r="CN1551" s="28"/>
      <c r="CO1551" s="28"/>
      <c r="CP1551" s="28"/>
      <c r="CU1551" s="193"/>
      <c r="CW1551" s="28"/>
      <c r="CX1551" s="28"/>
      <c r="CY1551" s="28"/>
      <c r="DD1551" s="193"/>
      <c r="DF1551" s="28"/>
      <c r="DG1551" s="28"/>
      <c r="DH1551" s="28"/>
      <c r="DM1551" s="193"/>
      <c r="DO1551" s="28"/>
      <c r="DP1551" s="28"/>
      <c r="DQ1551" s="28"/>
      <c r="DV1551" s="193"/>
      <c r="DX1551" s="28"/>
      <c r="DY1551" s="28"/>
      <c r="DZ1551" s="28"/>
      <c r="EE1551" s="193"/>
      <c r="EG1551" s="28"/>
      <c r="EH1551" s="28"/>
      <c r="EI1551" s="28"/>
      <c r="EN1551" s="193"/>
      <c r="EP1551" s="28"/>
      <c r="EQ1551" s="28"/>
      <c r="ER1551" s="28"/>
      <c r="EW1551" s="193"/>
      <c r="EY1551" s="28"/>
      <c r="EZ1551" s="28"/>
      <c r="FA1551" s="28"/>
      <c r="FF1551" s="193"/>
      <c r="FH1551" s="28"/>
      <c r="FI1551" s="28"/>
      <c r="FJ1551" s="28"/>
      <c r="FO1551" s="193"/>
      <c r="FQ1551" s="28"/>
      <c r="FR1551" s="28"/>
      <c r="FS1551" s="28"/>
      <c r="FX1551" s="193"/>
      <c r="FZ1551" s="28"/>
      <c r="GA1551" s="28"/>
      <c r="GB1551" s="28"/>
      <c r="GG1551" s="193"/>
      <c r="GI1551" s="28"/>
      <c r="GJ1551" s="28"/>
      <c r="GK1551" s="28"/>
      <c r="GP1551" s="193"/>
      <c r="GR1551" s="28"/>
      <c r="GS1551" s="28"/>
      <c r="GT1551" s="28"/>
      <c r="GY1551" s="193"/>
      <c r="HA1551" s="28"/>
      <c r="HB1551" s="28"/>
      <c r="HC1551" s="28"/>
      <c r="HH1551" s="193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11" t="s">
        <v>551</v>
      </c>
      <c r="B1552" s="377"/>
      <c r="C1552" s="375"/>
      <c r="D1552" s="376" t="s">
        <v>138</v>
      </c>
      <c r="E1552" s="50">
        <f>COUNTIF($A$712:$BAG$785,A1552)</f>
        <v>55</v>
      </c>
      <c r="F1552" s="279">
        <f>SUM(G1552:K1552)</f>
        <v>0</v>
      </c>
      <c r="N1552" s="28"/>
      <c r="R1552" s="193"/>
      <c r="T1552" s="28"/>
      <c r="U1552" s="28"/>
      <c r="V1552" s="28"/>
      <c r="AA1552" s="193"/>
      <c r="AC1552" s="28"/>
      <c r="AD1552" s="28"/>
      <c r="AE1552" s="28"/>
      <c r="AJ1552" s="193"/>
      <c r="AL1552" s="28"/>
      <c r="AM1552" s="28"/>
      <c r="AN1552" s="28"/>
      <c r="AS1552" s="193"/>
      <c r="AU1552" s="28"/>
      <c r="AV1552" s="28"/>
      <c r="AW1552" s="28"/>
      <c r="BB1552" s="193"/>
      <c r="BD1552" s="28"/>
      <c r="BE1552" s="28"/>
      <c r="BF1552" s="28"/>
      <c r="BK1552" s="193"/>
      <c r="BM1552" s="28"/>
      <c r="BN1552" s="28"/>
      <c r="BO1552" s="28"/>
      <c r="BT1552" s="193"/>
      <c r="BV1552" s="28"/>
      <c r="BW1552" s="28"/>
      <c r="BX1552" s="28"/>
      <c r="CC1552" s="193"/>
      <c r="CE1552" s="28"/>
      <c r="CF1552" s="28"/>
      <c r="CG1552" s="28"/>
      <c r="CL1552" s="193"/>
      <c r="CN1552" s="28"/>
      <c r="CO1552" s="28"/>
      <c r="CP1552" s="28"/>
      <c r="CU1552" s="193"/>
      <c r="CW1552" s="28"/>
      <c r="CX1552" s="28"/>
      <c r="CY1552" s="28"/>
      <c r="DD1552" s="193"/>
      <c r="DF1552" s="28"/>
      <c r="DG1552" s="28"/>
      <c r="DH1552" s="28"/>
      <c r="DM1552" s="193"/>
      <c r="DO1552" s="28"/>
      <c r="DP1552" s="28"/>
      <c r="DQ1552" s="28"/>
      <c r="DV1552" s="193"/>
      <c r="DX1552" s="28"/>
      <c r="DY1552" s="28"/>
      <c r="DZ1552" s="28"/>
      <c r="EE1552" s="193"/>
      <c r="EG1552" s="28"/>
      <c r="EH1552" s="28"/>
      <c r="EI1552" s="28"/>
      <c r="EN1552" s="193"/>
      <c r="EP1552" s="28"/>
      <c r="EQ1552" s="28"/>
      <c r="ER1552" s="28"/>
      <c r="EW1552" s="193"/>
      <c r="EY1552" s="28"/>
      <c r="EZ1552" s="28"/>
      <c r="FA1552" s="28"/>
      <c r="FF1552" s="193"/>
      <c r="FH1552" s="28"/>
      <c r="FI1552" s="28"/>
      <c r="FJ1552" s="28"/>
      <c r="FO1552" s="193"/>
      <c r="FQ1552" s="28"/>
      <c r="FR1552" s="28"/>
      <c r="FS1552" s="28"/>
      <c r="FX1552" s="193"/>
      <c r="FZ1552" s="28"/>
      <c r="GA1552" s="28"/>
      <c r="GB1552" s="28"/>
      <c r="GG1552" s="193"/>
      <c r="GI1552" s="28"/>
      <c r="GJ1552" s="28"/>
      <c r="GK1552" s="28"/>
      <c r="GP1552" s="193"/>
      <c r="GR1552" s="28"/>
      <c r="GS1552" s="28"/>
      <c r="GT1552" s="28"/>
      <c r="GY1552" s="193"/>
      <c r="HA1552" s="28"/>
      <c r="HB1552" s="28"/>
      <c r="HC1552" s="28"/>
      <c r="HH1552" s="193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5" t="s">
        <v>2989</v>
      </c>
      <c r="B1553" s="39"/>
      <c r="C1553" s="39"/>
      <c r="D1553" s="376" t="s">
        <v>129</v>
      </c>
      <c r="E1553" s="50">
        <f>COUNTIF($A$712:$BAG$785,A1553)</f>
        <v>0</v>
      </c>
      <c r="F1553" s="279">
        <f>SUM(G1553:K1553)</f>
        <v>0</v>
      </c>
      <c r="H1553" s="402"/>
      <c r="I1553" s="402"/>
      <c r="N1553" s="28"/>
      <c r="R1553" s="193"/>
      <c r="T1553" s="28"/>
      <c r="U1553" s="28"/>
      <c r="V1553" s="28"/>
      <c r="AA1553" s="193"/>
      <c r="AC1553" s="28"/>
      <c r="AD1553" s="28"/>
      <c r="AE1553" s="28"/>
      <c r="AJ1553" s="193"/>
      <c r="AL1553" s="28"/>
      <c r="AM1553" s="28"/>
      <c r="AN1553" s="28"/>
      <c r="AS1553" s="193"/>
      <c r="AU1553" s="28"/>
      <c r="AV1553" s="28"/>
      <c r="AW1553" s="28"/>
      <c r="BB1553" s="193"/>
      <c r="BD1553" s="28"/>
      <c r="BE1553" s="28"/>
      <c r="BF1553" s="28"/>
      <c r="BK1553" s="193"/>
      <c r="BM1553" s="28"/>
      <c r="BN1553" s="28"/>
      <c r="BO1553" s="28"/>
      <c r="BT1553" s="193"/>
      <c r="BV1553" s="28"/>
      <c r="BW1553" s="28"/>
      <c r="BX1553" s="28"/>
      <c r="CC1553" s="193"/>
      <c r="CE1553" s="28"/>
      <c r="CF1553" s="28"/>
      <c r="CG1553" s="28"/>
      <c r="CL1553" s="193"/>
      <c r="CN1553" s="28"/>
      <c r="CO1553" s="28"/>
      <c r="CP1553" s="28"/>
      <c r="CU1553" s="193"/>
      <c r="CW1553" s="28"/>
      <c r="CX1553" s="28"/>
      <c r="CY1553" s="28"/>
      <c r="DD1553" s="193"/>
      <c r="DF1553" s="28"/>
      <c r="DG1553" s="28"/>
      <c r="DH1553" s="28"/>
      <c r="DM1553" s="193"/>
      <c r="DO1553" s="28"/>
      <c r="DP1553" s="28"/>
      <c r="DQ1553" s="28"/>
      <c r="DV1553" s="193"/>
      <c r="DX1553" s="28"/>
      <c r="DY1553" s="28"/>
      <c r="DZ1553" s="28"/>
      <c r="EE1553" s="193"/>
      <c r="EG1553" s="28"/>
      <c r="EH1553" s="28"/>
      <c r="EI1553" s="28"/>
      <c r="EN1553" s="193"/>
      <c r="EP1553" s="28"/>
      <c r="EQ1553" s="28"/>
      <c r="ER1553" s="28"/>
      <c r="EW1553" s="193"/>
      <c r="EY1553" s="28"/>
      <c r="EZ1553" s="28"/>
      <c r="FA1553" s="28"/>
      <c r="FF1553" s="193"/>
      <c r="FH1553" s="28"/>
      <c r="FI1553" s="28"/>
      <c r="FJ1553" s="28"/>
      <c r="FO1553" s="193"/>
      <c r="FQ1553" s="28"/>
      <c r="FR1553" s="28"/>
      <c r="FS1553" s="28"/>
      <c r="FX1553" s="193"/>
      <c r="FZ1553" s="28"/>
      <c r="GA1553" s="28"/>
      <c r="GB1553" s="28"/>
      <c r="GG1553" s="193"/>
      <c r="GI1553" s="28"/>
      <c r="GJ1553" s="28"/>
      <c r="GK1553" s="28"/>
      <c r="GP1553" s="193"/>
      <c r="GR1553" s="28"/>
      <c r="GS1553" s="28"/>
      <c r="GT1553" s="28"/>
      <c r="GY1553" s="193"/>
      <c r="HA1553" s="28"/>
      <c r="HB1553" s="28"/>
      <c r="HC1553" s="28"/>
      <c r="HH1553" s="193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11" t="s">
        <v>815</v>
      </c>
      <c r="B1554" s="28"/>
      <c r="C1554" s="271"/>
      <c r="D1554" s="376" t="s">
        <v>130</v>
      </c>
      <c r="E1554" s="50">
        <f>COUNTIF($A$712:$BAG$785,A1554)</f>
        <v>0</v>
      </c>
      <c r="F1554" s="279">
        <f>SUM(G1554:K1554)</f>
        <v>0</v>
      </c>
      <c r="N1554" s="28"/>
      <c r="R1554" s="193"/>
      <c r="T1554" s="28"/>
      <c r="U1554" s="28"/>
      <c r="V1554" s="28"/>
      <c r="AA1554" s="193"/>
      <c r="AC1554" s="28"/>
      <c r="AD1554" s="28"/>
      <c r="AE1554" s="28"/>
      <c r="AJ1554" s="193"/>
      <c r="AL1554" s="28"/>
      <c r="AM1554" s="28"/>
      <c r="AN1554" s="28"/>
      <c r="AS1554" s="193"/>
      <c r="AU1554" s="28"/>
      <c r="AV1554" s="28"/>
      <c r="AW1554" s="28"/>
      <c r="BB1554" s="193"/>
      <c r="BD1554" s="28"/>
      <c r="BE1554" s="28"/>
      <c r="BF1554" s="28"/>
      <c r="BK1554" s="193"/>
      <c r="BM1554" s="28"/>
      <c r="BN1554" s="28"/>
      <c r="BO1554" s="28"/>
      <c r="BT1554" s="193"/>
      <c r="BV1554" s="28"/>
      <c r="BW1554" s="28"/>
      <c r="BX1554" s="28"/>
      <c r="CC1554" s="193"/>
      <c r="CE1554" s="28"/>
      <c r="CF1554" s="28"/>
      <c r="CG1554" s="28"/>
      <c r="CL1554" s="193"/>
      <c r="CN1554" s="28"/>
      <c r="CO1554" s="28"/>
      <c r="CP1554" s="28"/>
      <c r="CU1554" s="193"/>
      <c r="CW1554" s="28"/>
      <c r="CX1554" s="28"/>
      <c r="CY1554" s="28"/>
      <c r="DD1554" s="193"/>
      <c r="DF1554" s="28"/>
      <c r="DG1554" s="28"/>
      <c r="DH1554" s="28"/>
      <c r="DM1554" s="193"/>
      <c r="DO1554" s="28"/>
      <c r="DP1554" s="28"/>
      <c r="DQ1554" s="28"/>
      <c r="DV1554" s="193"/>
      <c r="DX1554" s="28"/>
      <c r="DY1554" s="28"/>
      <c r="DZ1554" s="28"/>
      <c r="EE1554" s="193"/>
      <c r="EG1554" s="28"/>
      <c r="EH1554" s="28"/>
      <c r="EI1554" s="28"/>
      <c r="EN1554" s="193"/>
      <c r="EP1554" s="28"/>
      <c r="EQ1554" s="28"/>
      <c r="ER1554" s="28"/>
      <c r="EW1554" s="193"/>
      <c r="EY1554" s="28"/>
      <c r="EZ1554" s="28"/>
      <c r="FA1554" s="28"/>
      <c r="FF1554" s="193"/>
      <c r="FH1554" s="28"/>
      <c r="FI1554" s="28"/>
      <c r="FJ1554" s="28"/>
      <c r="FO1554" s="193"/>
      <c r="FQ1554" s="28"/>
      <c r="FR1554" s="28"/>
      <c r="FS1554" s="28"/>
      <c r="FX1554" s="193"/>
      <c r="FZ1554" s="28"/>
      <c r="GA1554" s="28"/>
      <c r="GB1554" s="28"/>
      <c r="GG1554" s="193"/>
      <c r="GI1554" s="28"/>
      <c r="GJ1554" s="28"/>
      <c r="GK1554" s="28"/>
      <c r="GP1554" s="193"/>
      <c r="GR1554" s="28"/>
      <c r="GS1554" s="28"/>
      <c r="GT1554" s="28"/>
      <c r="GY1554" s="193"/>
      <c r="HA1554" s="28"/>
      <c r="HB1554" s="28"/>
      <c r="HC1554" s="28"/>
      <c r="HH1554" s="193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">
      <c r="A1555" s="311" t="s">
        <v>1955</v>
      </c>
      <c r="B1555" s="39"/>
      <c r="C1555" s="39"/>
      <c r="D1555" s="376" t="s">
        <v>129</v>
      </c>
      <c r="E1555" s="50">
        <f>COUNTIF($A$712:$BAG$785,A1555)</f>
        <v>7</v>
      </c>
      <c r="F1555" s="279">
        <f>SUM(G1555:K1555)</f>
        <v>0</v>
      </c>
      <c r="H1555" s="402"/>
      <c r="I1555" s="402"/>
      <c r="N1555" s="28"/>
      <c r="R1555" s="193"/>
      <c r="T1555" s="28"/>
      <c r="U1555" s="28"/>
      <c r="V1555" s="28"/>
      <c r="AA1555" s="193"/>
      <c r="AC1555" s="28"/>
      <c r="AD1555" s="28"/>
      <c r="AE1555" s="28"/>
      <c r="AJ1555" s="193"/>
      <c r="AL1555" s="28"/>
      <c r="AM1555" s="28"/>
      <c r="AN1555" s="28"/>
      <c r="AS1555" s="193"/>
      <c r="AU1555" s="28"/>
      <c r="AV1555" s="28"/>
      <c r="AW1555" s="28"/>
      <c r="BB1555" s="193"/>
      <c r="BD1555" s="28"/>
      <c r="BE1555" s="28"/>
      <c r="BF1555" s="28"/>
      <c r="BK1555" s="193"/>
      <c r="BM1555" s="28"/>
      <c r="BN1555" s="28"/>
      <c r="BO1555" s="28"/>
      <c r="BT1555" s="193"/>
      <c r="BV1555" s="28"/>
      <c r="BW1555" s="28"/>
      <c r="BX1555" s="28"/>
      <c r="CC1555" s="193"/>
      <c r="CE1555" s="28"/>
      <c r="CF1555" s="28"/>
      <c r="CG1555" s="28"/>
      <c r="CL1555" s="193"/>
      <c r="CN1555" s="28"/>
      <c r="CO1555" s="28"/>
      <c r="CP1555" s="28"/>
      <c r="CU1555" s="193"/>
      <c r="CW1555" s="28"/>
      <c r="CX1555" s="28"/>
      <c r="CY1555" s="28"/>
      <c r="DD1555" s="193"/>
      <c r="DF1555" s="28"/>
      <c r="DG1555" s="28"/>
      <c r="DH1555" s="28"/>
      <c r="DM1555" s="193"/>
      <c r="DO1555" s="28"/>
      <c r="DP1555" s="28"/>
      <c r="DQ1555" s="28"/>
      <c r="DV1555" s="193"/>
      <c r="DX1555" s="28"/>
      <c r="DY1555" s="28"/>
      <c r="DZ1555" s="28"/>
      <c r="EE1555" s="193"/>
      <c r="EG1555" s="28"/>
      <c r="EH1555" s="28"/>
      <c r="EI1555" s="28"/>
      <c r="EN1555" s="193"/>
      <c r="EP1555" s="28"/>
      <c r="EQ1555" s="28"/>
      <c r="ER1555" s="28"/>
      <c r="EW1555" s="193"/>
      <c r="EY1555" s="28"/>
      <c r="EZ1555" s="28"/>
      <c r="FA1555" s="28"/>
      <c r="FF1555" s="193"/>
      <c r="FH1555" s="28"/>
      <c r="FI1555" s="28"/>
      <c r="FJ1555" s="28"/>
      <c r="FO1555" s="193"/>
      <c r="FQ1555" s="28"/>
      <c r="FR1555" s="28"/>
      <c r="FS1555" s="28"/>
      <c r="FX1555" s="193"/>
      <c r="FZ1555" s="28"/>
      <c r="GA1555" s="28"/>
      <c r="GB1555" s="28"/>
      <c r="GG1555" s="193"/>
      <c r="GI1555" s="28"/>
      <c r="GJ1555" s="28"/>
      <c r="GK1555" s="28"/>
      <c r="GP1555" s="193"/>
      <c r="GR1555" s="28"/>
      <c r="GS1555" s="28"/>
      <c r="GT1555" s="28"/>
      <c r="GY1555" s="193"/>
      <c r="HA1555" s="28"/>
      <c r="HB1555" s="28"/>
      <c r="HC1555" s="28"/>
      <c r="HH1555" s="193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5" t="s">
        <v>3015</v>
      </c>
      <c r="B1556" s="39"/>
      <c r="C1556" s="39"/>
      <c r="D1556" s="376" t="s">
        <v>129</v>
      </c>
      <c r="E1556" s="50">
        <f>COUNTIF($A$712:$BAG$785,A1556)</f>
        <v>0</v>
      </c>
      <c r="F1556" s="279">
        <f>SUM(G1556:K1556)</f>
        <v>0</v>
      </c>
      <c r="H1556" s="402"/>
      <c r="I1556" s="402"/>
      <c r="N1556" s="28"/>
      <c r="R1556" s="193"/>
      <c r="T1556" s="28"/>
      <c r="U1556" s="28"/>
      <c r="V1556" s="28"/>
      <c r="AA1556" s="193"/>
      <c r="AC1556" s="28"/>
      <c r="AD1556" s="28"/>
      <c r="AE1556" s="28"/>
      <c r="AJ1556" s="193"/>
      <c r="AL1556" s="28"/>
      <c r="AM1556" s="28"/>
      <c r="AN1556" s="28"/>
      <c r="AS1556" s="193"/>
      <c r="AU1556" s="28"/>
      <c r="AV1556" s="28"/>
      <c r="AW1556" s="28"/>
      <c r="BB1556" s="193"/>
      <c r="BD1556" s="28"/>
      <c r="BE1556" s="28"/>
      <c r="BF1556" s="28"/>
      <c r="BK1556" s="193"/>
      <c r="BM1556" s="28"/>
      <c r="BN1556" s="28"/>
      <c r="BO1556" s="28"/>
      <c r="BT1556" s="193"/>
      <c r="BV1556" s="28"/>
      <c r="BW1556" s="28"/>
      <c r="BX1556" s="28"/>
      <c r="CC1556" s="193"/>
      <c r="CE1556" s="28"/>
      <c r="CF1556" s="28"/>
      <c r="CG1556" s="28"/>
      <c r="CL1556" s="193"/>
      <c r="CN1556" s="28"/>
      <c r="CO1556" s="28"/>
      <c r="CP1556" s="28"/>
      <c r="CU1556" s="193"/>
      <c r="CW1556" s="28"/>
      <c r="CX1556" s="28"/>
      <c r="CY1556" s="28"/>
      <c r="DD1556" s="193"/>
      <c r="DF1556" s="28"/>
      <c r="DG1556" s="28"/>
      <c r="DH1556" s="28"/>
      <c r="DM1556" s="193"/>
      <c r="DO1556" s="28"/>
      <c r="DP1556" s="28"/>
      <c r="DQ1556" s="28"/>
      <c r="DV1556" s="193"/>
      <c r="DX1556" s="28"/>
      <c r="DY1556" s="28"/>
      <c r="DZ1556" s="28"/>
      <c r="EE1556" s="193"/>
      <c r="EG1556" s="28"/>
      <c r="EH1556" s="28"/>
      <c r="EI1556" s="28"/>
      <c r="EN1556" s="193"/>
      <c r="EP1556" s="28"/>
      <c r="EQ1556" s="28"/>
      <c r="ER1556" s="28"/>
      <c r="EW1556" s="193"/>
      <c r="EY1556" s="28"/>
      <c r="EZ1556" s="28"/>
      <c r="FA1556" s="28"/>
      <c r="FF1556" s="193"/>
      <c r="FH1556" s="28"/>
      <c r="FI1556" s="28"/>
      <c r="FJ1556" s="28"/>
      <c r="FO1556" s="193"/>
      <c r="FQ1556" s="28"/>
      <c r="FR1556" s="28"/>
      <c r="FS1556" s="28"/>
      <c r="FX1556" s="193"/>
      <c r="FZ1556" s="28"/>
      <c r="GA1556" s="28"/>
      <c r="GB1556" s="28"/>
      <c r="GG1556" s="193"/>
      <c r="GI1556" s="28"/>
      <c r="GJ1556" s="28"/>
      <c r="GK1556" s="28"/>
      <c r="GP1556" s="193"/>
      <c r="GR1556" s="28"/>
      <c r="GS1556" s="28"/>
      <c r="GT1556" s="28"/>
      <c r="GY1556" s="193"/>
      <c r="HA1556" s="28"/>
      <c r="HB1556" s="28"/>
      <c r="HC1556" s="28"/>
      <c r="HH1556" s="193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">
      <c r="A1557" s="205" t="s">
        <v>3204</v>
      </c>
      <c r="B1557" s="28"/>
      <c r="C1557" s="28"/>
      <c r="D1557" s="376" t="s">
        <v>129</v>
      </c>
      <c r="E1557" s="50">
        <f>COUNTIF($A$712:$BAG$785,A1557)</f>
        <v>0</v>
      </c>
      <c r="F1557" s="279">
        <f>SUM(G1557:K1557)</f>
        <v>0</v>
      </c>
      <c r="I1557" s="402"/>
      <c r="N1557" s="28"/>
      <c r="R1557" s="193"/>
      <c r="T1557" s="28"/>
      <c r="U1557" s="28"/>
      <c r="V1557" s="28"/>
      <c r="AA1557" s="193"/>
      <c r="AC1557" s="28"/>
      <c r="AD1557" s="28"/>
      <c r="AE1557" s="28"/>
      <c r="AJ1557" s="193"/>
      <c r="AL1557" s="28"/>
      <c r="AM1557" s="28"/>
      <c r="AN1557" s="28"/>
      <c r="AS1557" s="193"/>
      <c r="AU1557" s="28"/>
      <c r="AV1557" s="28"/>
      <c r="AW1557" s="28"/>
      <c r="BB1557" s="193"/>
      <c r="BD1557" s="28"/>
      <c r="BE1557" s="28"/>
      <c r="BF1557" s="28"/>
      <c r="BK1557" s="193"/>
      <c r="BM1557" s="28"/>
      <c r="BN1557" s="28"/>
      <c r="BO1557" s="28"/>
      <c r="BT1557" s="193"/>
      <c r="BV1557" s="28"/>
      <c r="BW1557" s="28"/>
      <c r="BX1557" s="28"/>
      <c r="CC1557" s="193"/>
      <c r="CE1557" s="28"/>
      <c r="CF1557" s="28"/>
      <c r="CG1557" s="28"/>
      <c r="CL1557" s="193"/>
      <c r="CN1557" s="28"/>
      <c r="CO1557" s="28"/>
      <c r="CP1557" s="28"/>
      <c r="CU1557" s="193"/>
      <c r="CW1557" s="28"/>
      <c r="CX1557" s="28"/>
      <c r="CY1557" s="28"/>
      <c r="DD1557" s="193"/>
      <c r="DF1557" s="28"/>
      <c r="DG1557" s="28"/>
      <c r="DH1557" s="28"/>
      <c r="DM1557" s="193"/>
      <c r="DO1557" s="28"/>
      <c r="DP1557" s="28"/>
      <c r="DQ1557" s="28"/>
      <c r="DV1557" s="193"/>
      <c r="DX1557" s="28"/>
      <c r="DY1557" s="28"/>
      <c r="DZ1557" s="28"/>
      <c r="EE1557" s="193"/>
      <c r="EG1557" s="28"/>
      <c r="EH1557" s="28"/>
      <c r="EI1557" s="28"/>
      <c r="EN1557" s="193"/>
      <c r="EP1557" s="28"/>
      <c r="EQ1557" s="28"/>
      <c r="ER1557" s="28"/>
      <c r="EW1557" s="193"/>
      <c r="EY1557" s="28"/>
      <c r="EZ1557" s="28"/>
      <c r="FA1557" s="28"/>
      <c r="FF1557" s="193"/>
      <c r="FH1557" s="28"/>
      <c r="FI1557" s="28"/>
      <c r="FJ1557" s="28"/>
      <c r="FO1557" s="193"/>
      <c r="FQ1557" s="28"/>
      <c r="FR1557" s="28"/>
      <c r="FS1557" s="28"/>
      <c r="FX1557" s="193"/>
      <c r="FZ1557" s="28"/>
      <c r="GA1557" s="28"/>
      <c r="GB1557" s="28"/>
      <c r="GG1557" s="193"/>
      <c r="GI1557" s="28"/>
      <c r="GJ1557" s="28"/>
      <c r="GK1557" s="28"/>
      <c r="GP1557" s="193"/>
      <c r="GR1557" s="28"/>
      <c r="GS1557" s="28"/>
      <c r="GT1557" s="28"/>
      <c r="GY1557" s="193"/>
      <c r="HA1557" s="28"/>
      <c r="HB1557" s="28"/>
      <c r="HC1557" s="28"/>
      <c r="HH1557" s="193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11" t="s">
        <v>1183</v>
      </c>
      <c r="B1558" s="375"/>
      <c r="C1558" s="375"/>
      <c r="D1558" s="376" t="s">
        <v>139</v>
      </c>
      <c r="E1558" s="50">
        <f>COUNTIF($A$712:$BAG$785,A1558)</f>
        <v>44</v>
      </c>
      <c r="F1558" s="279">
        <f>SUM(G1558:K1558)</f>
        <v>0</v>
      </c>
      <c r="N1558" s="28"/>
      <c r="R1558" s="193"/>
      <c r="T1558" s="28"/>
      <c r="U1558" s="28"/>
      <c r="V1558" s="28"/>
      <c r="AA1558" s="193"/>
      <c r="AC1558" s="28"/>
      <c r="AD1558" s="28"/>
      <c r="AE1558" s="28"/>
      <c r="AJ1558" s="193"/>
      <c r="AL1558" s="28"/>
      <c r="AM1558" s="28"/>
      <c r="AN1558" s="28"/>
      <c r="AS1558" s="193"/>
      <c r="AU1558" s="28"/>
      <c r="AV1558" s="28"/>
      <c r="AW1558" s="28"/>
      <c r="BB1558" s="193"/>
      <c r="BD1558" s="28"/>
      <c r="BE1558" s="28"/>
      <c r="BF1558" s="28"/>
      <c r="BK1558" s="193"/>
      <c r="BM1558" s="28"/>
      <c r="BN1558" s="28"/>
      <c r="BO1558" s="28"/>
      <c r="BT1558" s="193"/>
      <c r="BV1558" s="28"/>
      <c r="BW1558" s="28"/>
      <c r="BX1558" s="28"/>
      <c r="CC1558" s="193"/>
      <c r="CE1558" s="28"/>
      <c r="CF1558" s="28"/>
      <c r="CG1558" s="28"/>
      <c r="CL1558" s="193"/>
      <c r="CN1558" s="28"/>
      <c r="CO1558" s="28"/>
      <c r="CP1558" s="28"/>
      <c r="CU1558" s="193"/>
      <c r="CW1558" s="28"/>
      <c r="CX1558" s="28"/>
      <c r="CY1558" s="28"/>
      <c r="DD1558" s="193"/>
      <c r="DF1558" s="28"/>
      <c r="DG1558" s="28"/>
      <c r="DH1558" s="28"/>
      <c r="DM1558" s="193"/>
      <c r="DO1558" s="28"/>
      <c r="DP1558" s="28"/>
      <c r="DQ1558" s="28"/>
      <c r="DV1558" s="193"/>
      <c r="DX1558" s="28"/>
      <c r="DY1558" s="28"/>
      <c r="DZ1558" s="28"/>
      <c r="EE1558" s="193"/>
      <c r="EG1558" s="28"/>
      <c r="EH1558" s="28"/>
      <c r="EI1558" s="28"/>
      <c r="EN1558" s="193"/>
      <c r="EP1558" s="28"/>
      <c r="EQ1558" s="28"/>
      <c r="ER1558" s="28"/>
      <c r="EW1558" s="193"/>
      <c r="EY1558" s="28"/>
      <c r="EZ1558" s="28"/>
      <c r="FA1558" s="28"/>
      <c r="FF1558" s="193"/>
      <c r="FH1558" s="28"/>
      <c r="FI1558" s="28"/>
      <c r="FJ1558" s="28"/>
      <c r="FO1558" s="193"/>
      <c r="FQ1558" s="28"/>
      <c r="FR1558" s="28"/>
      <c r="FS1558" s="28"/>
      <c r="FX1558" s="193"/>
      <c r="FZ1558" s="28"/>
      <c r="GA1558" s="28"/>
      <c r="GB1558" s="28"/>
      <c r="GG1558" s="193"/>
      <c r="GI1558" s="28"/>
      <c r="GJ1558" s="28"/>
      <c r="GK1558" s="28"/>
      <c r="GP1558" s="193"/>
      <c r="GR1558" s="28"/>
      <c r="GS1558" s="28"/>
      <c r="GT1558" s="28"/>
      <c r="GY1558" s="193"/>
      <c r="HA1558" s="28"/>
      <c r="HB1558" s="28"/>
      <c r="HC1558" s="28"/>
      <c r="HH1558" s="193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">
      <c r="A1559" s="205" t="s">
        <v>3183</v>
      </c>
      <c r="B1559" s="28"/>
      <c r="C1559" s="28"/>
      <c r="D1559" s="376" t="s">
        <v>129</v>
      </c>
      <c r="E1559" s="50">
        <f>COUNTIF($A$712:$BAG$785,A1559)</f>
        <v>0</v>
      </c>
      <c r="F1559" s="279">
        <f>SUM(G1559:K1559)</f>
        <v>0</v>
      </c>
      <c r="H1559" s="402"/>
      <c r="N1559" s="28"/>
      <c r="R1559" s="193"/>
      <c r="T1559" s="28"/>
      <c r="U1559" s="28"/>
      <c r="V1559" s="28"/>
      <c r="AA1559" s="193"/>
      <c r="AC1559" s="28"/>
      <c r="AD1559" s="28"/>
      <c r="AE1559" s="28"/>
      <c r="AJ1559" s="193"/>
      <c r="AL1559" s="28"/>
      <c r="AM1559" s="28"/>
      <c r="AN1559" s="28"/>
      <c r="AS1559" s="193"/>
      <c r="AU1559" s="28"/>
      <c r="AV1559" s="28"/>
      <c r="AW1559" s="28"/>
      <c r="BB1559" s="193"/>
      <c r="BD1559" s="28"/>
      <c r="BE1559" s="28"/>
      <c r="BF1559" s="28"/>
      <c r="BK1559" s="193"/>
      <c r="BM1559" s="28"/>
      <c r="BN1559" s="28"/>
      <c r="BO1559" s="28"/>
      <c r="BT1559" s="193"/>
      <c r="BV1559" s="28"/>
      <c r="BW1559" s="28"/>
      <c r="BX1559" s="28"/>
      <c r="CC1559" s="193"/>
      <c r="CE1559" s="28"/>
      <c r="CF1559" s="28"/>
      <c r="CG1559" s="28"/>
      <c r="CL1559" s="193"/>
      <c r="CN1559" s="28"/>
      <c r="CO1559" s="28"/>
      <c r="CP1559" s="28"/>
      <c r="CU1559" s="193"/>
      <c r="CW1559" s="28"/>
      <c r="CX1559" s="28"/>
      <c r="CY1559" s="28"/>
      <c r="DD1559" s="193"/>
      <c r="DF1559" s="28"/>
      <c r="DG1559" s="28"/>
      <c r="DH1559" s="28"/>
      <c r="DM1559" s="193"/>
      <c r="DO1559" s="28"/>
      <c r="DP1559" s="28"/>
      <c r="DQ1559" s="28"/>
      <c r="DV1559" s="193"/>
      <c r="DX1559" s="28"/>
      <c r="DY1559" s="28"/>
      <c r="DZ1559" s="28"/>
      <c r="EE1559" s="193"/>
      <c r="EG1559" s="28"/>
      <c r="EH1559" s="28"/>
      <c r="EI1559" s="28"/>
      <c r="EN1559" s="193"/>
      <c r="EP1559" s="28"/>
      <c r="EQ1559" s="28"/>
      <c r="ER1559" s="28"/>
      <c r="EW1559" s="193"/>
      <c r="EY1559" s="28"/>
      <c r="EZ1559" s="28"/>
      <c r="FA1559" s="28"/>
      <c r="FF1559" s="193"/>
      <c r="FH1559" s="28"/>
      <c r="FI1559" s="28"/>
      <c r="FJ1559" s="28"/>
      <c r="FO1559" s="193"/>
      <c r="FQ1559" s="28"/>
      <c r="FR1559" s="28"/>
      <c r="FS1559" s="28"/>
      <c r="FX1559" s="193"/>
      <c r="FZ1559" s="28"/>
      <c r="GA1559" s="28"/>
      <c r="GB1559" s="28"/>
      <c r="GG1559" s="193"/>
      <c r="GI1559" s="28"/>
      <c r="GJ1559" s="28"/>
      <c r="GK1559" s="28"/>
      <c r="GP1559" s="193"/>
      <c r="GR1559" s="28"/>
      <c r="GS1559" s="28"/>
      <c r="GT1559" s="28"/>
      <c r="GY1559" s="193"/>
      <c r="HA1559" s="28"/>
      <c r="HB1559" s="28"/>
      <c r="HC1559" s="28"/>
      <c r="HH1559" s="193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205" t="s">
        <v>2440</v>
      </c>
      <c r="B1560" s="378"/>
      <c r="C1560" s="378"/>
      <c r="D1560" s="376" t="s">
        <v>132</v>
      </c>
      <c r="E1560" s="50">
        <f>COUNTIF($A$712:$BAG$785,A1560)</f>
        <v>16</v>
      </c>
      <c r="F1560" s="279">
        <f>SUM(G1560:K1560)</f>
        <v>0</v>
      </c>
      <c r="N1560" s="28"/>
      <c r="R1560" s="193"/>
      <c r="T1560" s="28"/>
      <c r="U1560" s="28"/>
      <c r="V1560" s="28"/>
      <c r="AA1560" s="193"/>
      <c r="AC1560" s="28"/>
      <c r="AD1560" s="28"/>
      <c r="AE1560" s="28"/>
      <c r="AJ1560" s="193"/>
      <c r="AL1560" s="28"/>
      <c r="AM1560" s="28"/>
      <c r="AN1560" s="28"/>
      <c r="AS1560" s="193"/>
      <c r="AU1560" s="28"/>
      <c r="AV1560" s="28"/>
      <c r="AW1560" s="28"/>
      <c r="BB1560" s="193"/>
      <c r="BD1560" s="28"/>
      <c r="BE1560" s="28"/>
      <c r="BF1560" s="28"/>
      <c r="BK1560" s="193"/>
      <c r="BM1560" s="28"/>
      <c r="BN1560" s="28"/>
      <c r="BO1560" s="28"/>
      <c r="BT1560" s="193"/>
      <c r="BV1560" s="28"/>
      <c r="BW1560" s="28"/>
      <c r="BX1560" s="28"/>
      <c r="CC1560" s="193"/>
      <c r="CE1560" s="28"/>
      <c r="CF1560" s="28"/>
      <c r="CG1560" s="28"/>
      <c r="CL1560" s="193"/>
      <c r="CN1560" s="28"/>
      <c r="CO1560" s="28"/>
      <c r="CP1560" s="28"/>
      <c r="CU1560" s="193"/>
      <c r="CW1560" s="28"/>
      <c r="CX1560" s="28"/>
      <c r="CY1560" s="28"/>
      <c r="DD1560" s="193"/>
      <c r="DF1560" s="28"/>
      <c r="DG1560" s="28"/>
      <c r="DH1560" s="28"/>
      <c r="DM1560" s="193"/>
      <c r="DO1560" s="28"/>
      <c r="DP1560" s="28"/>
      <c r="DQ1560" s="28"/>
      <c r="DV1560" s="193"/>
      <c r="DX1560" s="28"/>
      <c r="DY1560" s="28"/>
      <c r="DZ1560" s="28"/>
      <c r="EE1560" s="193"/>
      <c r="EG1560" s="28"/>
      <c r="EH1560" s="28"/>
      <c r="EI1560" s="28"/>
      <c r="EN1560" s="193"/>
      <c r="EP1560" s="28"/>
      <c r="EQ1560" s="28"/>
      <c r="ER1560" s="28"/>
      <c r="EW1560" s="193"/>
      <c r="EY1560" s="28"/>
      <c r="EZ1560" s="28"/>
      <c r="FA1560" s="28"/>
      <c r="FF1560" s="193"/>
      <c r="FH1560" s="28"/>
      <c r="FI1560" s="28"/>
      <c r="FJ1560" s="28"/>
      <c r="FO1560" s="193"/>
      <c r="FQ1560" s="28"/>
      <c r="FR1560" s="28"/>
      <c r="FS1560" s="28"/>
      <c r="FX1560" s="193"/>
      <c r="FZ1560" s="28"/>
      <c r="GA1560" s="28"/>
      <c r="GB1560" s="28"/>
      <c r="GG1560" s="193"/>
      <c r="GI1560" s="28"/>
      <c r="GJ1560" s="28"/>
      <c r="GK1560" s="28"/>
      <c r="GP1560" s="193"/>
      <c r="GR1560" s="28"/>
      <c r="GS1560" s="28"/>
      <c r="GT1560" s="28"/>
      <c r="GY1560" s="193"/>
      <c r="HA1560" s="28"/>
      <c r="HB1560" s="28"/>
      <c r="HC1560" s="28"/>
      <c r="HH1560" s="193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">
      <c r="A1561" s="205" t="s">
        <v>2318</v>
      </c>
      <c r="B1561" s="39"/>
      <c r="C1561" s="39"/>
      <c r="D1561" s="376" t="s">
        <v>129</v>
      </c>
      <c r="E1561" s="50">
        <f>COUNTIF($A$712:$BAG$785,A1561)</f>
        <v>0</v>
      </c>
      <c r="F1561" s="279">
        <f>SUM(G1561:K1561)</f>
        <v>0</v>
      </c>
      <c r="H1561" s="402"/>
      <c r="I1561" s="402"/>
      <c r="N1561" s="28"/>
      <c r="R1561" s="193"/>
      <c r="T1561" s="28"/>
      <c r="U1561" s="28"/>
      <c r="V1561" s="28"/>
      <c r="AA1561" s="193"/>
      <c r="AC1561" s="28"/>
      <c r="AD1561" s="28"/>
      <c r="AE1561" s="28"/>
      <c r="AJ1561" s="193"/>
      <c r="AL1561" s="28"/>
      <c r="AM1561" s="28"/>
      <c r="AN1561" s="28"/>
      <c r="AS1561" s="193"/>
      <c r="AU1561" s="28"/>
      <c r="AV1561" s="28"/>
      <c r="AW1561" s="28"/>
      <c r="BB1561" s="193"/>
      <c r="BD1561" s="28"/>
      <c r="BE1561" s="28"/>
      <c r="BF1561" s="28"/>
      <c r="BK1561" s="193"/>
      <c r="BM1561" s="28"/>
      <c r="BN1561" s="28"/>
      <c r="BO1561" s="28"/>
      <c r="BT1561" s="193"/>
      <c r="BV1561" s="28"/>
      <c r="BW1561" s="28"/>
      <c r="BX1561" s="28"/>
      <c r="CC1561" s="193"/>
      <c r="CE1561" s="28"/>
      <c r="CF1561" s="28"/>
      <c r="CG1561" s="28"/>
      <c r="CL1561" s="193"/>
      <c r="CN1561" s="28"/>
      <c r="CO1561" s="28"/>
      <c r="CP1561" s="28"/>
      <c r="CU1561" s="193"/>
      <c r="CW1561" s="28"/>
      <c r="CX1561" s="28"/>
      <c r="CY1561" s="28"/>
      <c r="DD1561" s="193"/>
      <c r="DF1561" s="28"/>
      <c r="DG1561" s="28"/>
      <c r="DH1561" s="28"/>
      <c r="DM1561" s="193"/>
      <c r="DO1561" s="28"/>
      <c r="DP1561" s="28"/>
      <c r="DQ1561" s="28"/>
      <c r="DV1561" s="193"/>
      <c r="DX1561" s="28"/>
      <c r="DY1561" s="28"/>
      <c r="DZ1561" s="28"/>
      <c r="EE1561" s="193"/>
      <c r="EG1561" s="28"/>
      <c r="EH1561" s="28"/>
      <c r="EI1561" s="28"/>
      <c r="EN1561" s="193"/>
      <c r="EP1561" s="28"/>
      <c r="EQ1561" s="28"/>
      <c r="ER1561" s="28"/>
      <c r="EW1561" s="193"/>
      <c r="EY1561" s="28"/>
      <c r="EZ1561" s="28"/>
      <c r="FA1561" s="28"/>
      <c r="FF1561" s="193"/>
      <c r="FH1561" s="28"/>
      <c r="FI1561" s="28"/>
      <c r="FJ1561" s="28"/>
      <c r="FO1561" s="193"/>
      <c r="FQ1561" s="28"/>
      <c r="FR1561" s="28"/>
      <c r="FS1561" s="28"/>
      <c r="FX1561" s="193"/>
      <c r="FZ1561" s="28"/>
      <c r="GA1561" s="28"/>
      <c r="GB1561" s="28"/>
      <c r="GG1561" s="193"/>
      <c r="GI1561" s="28"/>
      <c r="GJ1561" s="28"/>
      <c r="GK1561" s="28"/>
      <c r="GP1561" s="193"/>
      <c r="GR1561" s="28"/>
      <c r="GS1561" s="28"/>
      <c r="GT1561" s="28"/>
      <c r="GY1561" s="193"/>
      <c r="HA1561" s="28"/>
      <c r="HB1561" s="28"/>
      <c r="HC1561" s="28"/>
      <c r="HH1561" s="193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11" t="s">
        <v>1991</v>
      </c>
      <c r="B1562" s="28"/>
      <c r="C1562" s="271"/>
      <c r="D1562" s="376" t="s">
        <v>137</v>
      </c>
      <c r="E1562" s="50">
        <f>COUNTIF($A$712:$BAG$785,A1562)</f>
        <v>7</v>
      </c>
      <c r="F1562" s="279">
        <f>SUM(G1562:K1562)</f>
        <v>47</v>
      </c>
      <c r="H1562" s="50">
        <v>47</v>
      </c>
      <c r="N1562" s="28"/>
      <c r="R1562" s="193"/>
      <c r="T1562" s="28"/>
      <c r="U1562" s="28"/>
      <c r="V1562" s="28"/>
      <c r="AA1562" s="193"/>
      <c r="AC1562" s="28"/>
      <c r="AD1562" s="28"/>
      <c r="AE1562" s="28"/>
      <c r="AJ1562" s="193"/>
      <c r="AL1562" s="28"/>
      <c r="AM1562" s="28"/>
      <c r="AN1562" s="28"/>
      <c r="AS1562" s="193"/>
      <c r="AU1562" s="28"/>
      <c r="AV1562" s="28"/>
      <c r="AW1562" s="28"/>
      <c r="BB1562" s="193"/>
      <c r="BD1562" s="28"/>
      <c r="BE1562" s="28"/>
      <c r="BF1562" s="28"/>
      <c r="BK1562" s="193"/>
      <c r="BM1562" s="28"/>
      <c r="BN1562" s="28"/>
      <c r="BO1562" s="28"/>
      <c r="BT1562" s="193"/>
      <c r="BV1562" s="28"/>
      <c r="BW1562" s="28"/>
      <c r="BX1562" s="28"/>
      <c r="CC1562" s="193"/>
      <c r="CE1562" s="28"/>
      <c r="CF1562" s="28"/>
      <c r="CG1562" s="28"/>
      <c r="CL1562" s="193"/>
      <c r="CN1562" s="28"/>
      <c r="CO1562" s="28"/>
      <c r="CP1562" s="28"/>
      <c r="CU1562" s="193"/>
      <c r="CW1562" s="28"/>
      <c r="CX1562" s="28"/>
      <c r="CY1562" s="28"/>
      <c r="DD1562" s="193"/>
      <c r="DF1562" s="28"/>
      <c r="DG1562" s="28"/>
      <c r="DH1562" s="28"/>
      <c r="DM1562" s="193"/>
      <c r="DO1562" s="28"/>
      <c r="DP1562" s="28"/>
      <c r="DQ1562" s="28"/>
      <c r="DV1562" s="193"/>
      <c r="DX1562" s="28"/>
      <c r="DY1562" s="28"/>
      <c r="DZ1562" s="28"/>
      <c r="EE1562" s="193"/>
      <c r="EG1562" s="28"/>
      <c r="EH1562" s="28"/>
      <c r="EI1562" s="28"/>
      <c r="EN1562" s="193"/>
      <c r="EP1562" s="28"/>
      <c r="EQ1562" s="28"/>
      <c r="ER1562" s="28"/>
      <c r="EW1562" s="193"/>
      <c r="EY1562" s="28"/>
      <c r="EZ1562" s="28"/>
      <c r="FA1562" s="28"/>
      <c r="FF1562" s="193"/>
      <c r="FH1562" s="28"/>
      <c r="FI1562" s="28"/>
      <c r="FJ1562" s="28"/>
      <c r="FO1562" s="193"/>
      <c r="FQ1562" s="28"/>
      <c r="FR1562" s="28"/>
      <c r="FS1562" s="28"/>
      <c r="FX1562" s="193"/>
      <c r="FZ1562" s="28"/>
      <c r="GA1562" s="28"/>
      <c r="GB1562" s="28"/>
      <c r="GG1562" s="193"/>
      <c r="GI1562" s="28"/>
      <c r="GJ1562" s="28"/>
      <c r="GK1562" s="28"/>
      <c r="GP1562" s="193"/>
      <c r="GR1562" s="28"/>
      <c r="GS1562" s="28"/>
      <c r="GT1562" s="28"/>
      <c r="GY1562" s="193"/>
      <c r="HA1562" s="28"/>
      <c r="HB1562" s="28"/>
      <c r="HC1562" s="28"/>
      <c r="HH1562" s="193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205" t="s">
        <v>2918</v>
      </c>
      <c r="B1563" s="39"/>
      <c r="C1563" s="39"/>
      <c r="D1563" s="376" t="s">
        <v>130</v>
      </c>
      <c r="E1563" s="50">
        <f>COUNTIF($A$712:$BAG$785,A1563)</f>
        <v>4</v>
      </c>
      <c r="F1563" s="279">
        <f>SUM(G1563:K1563)</f>
        <v>0</v>
      </c>
      <c r="H1563" s="402"/>
      <c r="I1563" s="402"/>
      <c r="N1563" s="28"/>
      <c r="R1563" s="193"/>
      <c r="T1563" s="28"/>
      <c r="U1563" s="28"/>
      <c r="V1563" s="28"/>
      <c r="AA1563" s="193"/>
      <c r="AC1563" s="28"/>
      <c r="AD1563" s="28"/>
      <c r="AE1563" s="28"/>
      <c r="AJ1563" s="193"/>
      <c r="AL1563" s="28"/>
      <c r="AM1563" s="28"/>
      <c r="AN1563" s="28"/>
      <c r="AS1563" s="193"/>
      <c r="AU1563" s="28"/>
      <c r="AV1563" s="28"/>
      <c r="AW1563" s="28"/>
      <c r="BB1563" s="193"/>
      <c r="BD1563" s="28"/>
      <c r="BE1563" s="28"/>
      <c r="BF1563" s="28"/>
      <c r="BK1563" s="193"/>
      <c r="BM1563" s="28"/>
      <c r="BN1563" s="28"/>
      <c r="BO1563" s="28"/>
      <c r="BT1563" s="193"/>
      <c r="BV1563" s="28"/>
      <c r="BW1563" s="28"/>
      <c r="BX1563" s="28"/>
      <c r="CC1563" s="193"/>
      <c r="CE1563" s="28"/>
      <c r="CF1563" s="28"/>
      <c r="CG1563" s="28"/>
      <c r="CL1563" s="193"/>
      <c r="CN1563" s="28"/>
      <c r="CO1563" s="28"/>
      <c r="CP1563" s="28"/>
      <c r="CU1563" s="193"/>
      <c r="CW1563" s="28"/>
      <c r="CX1563" s="28"/>
      <c r="CY1563" s="28"/>
      <c r="DD1563" s="193"/>
      <c r="DF1563" s="28"/>
      <c r="DG1563" s="28"/>
      <c r="DH1563" s="28"/>
      <c r="DM1563" s="193"/>
      <c r="DO1563" s="28"/>
      <c r="DP1563" s="28"/>
      <c r="DQ1563" s="28"/>
      <c r="DV1563" s="193"/>
      <c r="DX1563" s="28"/>
      <c r="DY1563" s="28"/>
      <c r="DZ1563" s="28"/>
      <c r="EE1563" s="193"/>
      <c r="EG1563" s="28"/>
      <c r="EH1563" s="28"/>
      <c r="EI1563" s="28"/>
      <c r="EN1563" s="193"/>
      <c r="EP1563" s="28"/>
      <c r="EQ1563" s="28"/>
      <c r="ER1563" s="28"/>
      <c r="EW1563" s="193"/>
      <c r="EY1563" s="28"/>
      <c r="EZ1563" s="28"/>
      <c r="FA1563" s="28"/>
      <c r="FF1563" s="193"/>
      <c r="FH1563" s="28"/>
      <c r="FI1563" s="28"/>
      <c r="FJ1563" s="28"/>
      <c r="FO1563" s="193"/>
      <c r="FQ1563" s="28"/>
      <c r="FR1563" s="28"/>
      <c r="FS1563" s="28"/>
      <c r="FX1563" s="193"/>
      <c r="FZ1563" s="28"/>
      <c r="GA1563" s="28"/>
      <c r="GB1563" s="28"/>
      <c r="GG1563" s="193"/>
      <c r="GI1563" s="28"/>
      <c r="GJ1563" s="28"/>
      <c r="GK1563" s="28"/>
      <c r="GP1563" s="193"/>
      <c r="GR1563" s="28"/>
      <c r="GS1563" s="28"/>
      <c r="GT1563" s="28"/>
      <c r="GY1563" s="193"/>
      <c r="HA1563" s="28"/>
      <c r="HB1563" s="28"/>
      <c r="HC1563" s="28"/>
      <c r="HH1563" s="193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205" t="s">
        <v>3046</v>
      </c>
      <c r="B1564" s="39"/>
      <c r="C1564" s="39"/>
      <c r="D1564" s="376" t="s">
        <v>129</v>
      </c>
      <c r="E1564" s="50">
        <f>COUNTIF($A$712:$BAG$785,A1564)</f>
        <v>0</v>
      </c>
      <c r="F1564" s="279">
        <f>SUM(G1564:K1564)</f>
        <v>0</v>
      </c>
      <c r="H1564" s="402"/>
      <c r="I1564" s="402"/>
      <c r="N1564" s="28"/>
      <c r="R1564" s="193"/>
      <c r="T1564" s="28"/>
      <c r="U1564" s="28"/>
      <c r="V1564" s="28"/>
      <c r="AA1564" s="193"/>
      <c r="AC1564" s="28"/>
      <c r="AD1564" s="28"/>
      <c r="AE1564" s="28"/>
      <c r="AJ1564" s="193"/>
      <c r="AL1564" s="28"/>
      <c r="AM1564" s="28"/>
      <c r="AN1564" s="28"/>
      <c r="AS1564" s="193"/>
      <c r="AU1564" s="28"/>
      <c r="AV1564" s="28"/>
      <c r="AW1564" s="28"/>
      <c r="BB1564" s="193"/>
      <c r="BD1564" s="28"/>
      <c r="BE1564" s="28"/>
      <c r="BF1564" s="28"/>
      <c r="BK1564" s="193"/>
      <c r="BM1564" s="28"/>
      <c r="BN1564" s="28"/>
      <c r="BO1564" s="28"/>
      <c r="BT1564" s="193"/>
      <c r="BV1564" s="28"/>
      <c r="BW1564" s="28"/>
      <c r="BX1564" s="28"/>
      <c r="CC1564" s="193"/>
      <c r="CE1564" s="28"/>
      <c r="CF1564" s="28"/>
      <c r="CG1564" s="28"/>
      <c r="CL1564" s="193"/>
      <c r="CN1564" s="28"/>
      <c r="CO1564" s="28"/>
      <c r="CP1564" s="28"/>
      <c r="CU1564" s="193"/>
      <c r="CW1564" s="28"/>
      <c r="CX1564" s="28"/>
      <c r="CY1564" s="28"/>
      <c r="DD1564" s="193"/>
      <c r="DF1564" s="28"/>
      <c r="DG1564" s="28"/>
      <c r="DH1564" s="28"/>
      <c r="DM1564" s="193"/>
      <c r="DO1564" s="28"/>
      <c r="DP1564" s="28"/>
      <c r="DQ1564" s="28"/>
      <c r="DV1564" s="193"/>
      <c r="DX1564" s="28"/>
      <c r="DY1564" s="28"/>
      <c r="DZ1564" s="28"/>
      <c r="EE1564" s="193"/>
      <c r="EG1564" s="28"/>
      <c r="EH1564" s="28"/>
      <c r="EI1564" s="28"/>
      <c r="EN1564" s="193"/>
      <c r="EP1564" s="28"/>
      <c r="EQ1564" s="28"/>
      <c r="ER1564" s="28"/>
      <c r="EW1564" s="193"/>
      <c r="EY1564" s="28"/>
      <c r="EZ1564" s="28"/>
      <c r="FA1564" s="28"/>
      <c r="FF1564" s="193"/>
      <c r="FH1564" s="28"/>
      <c r="FI1564" s="28"/>
      <c r="FJ1564" s="28"/>
      <c r="FO1564" s="193"/>
      <c r="FQ1564" s="28"/>
      <c r="FR1564" s="28"/>
      <c r="FS1564" s="28"/>
      <c r="FX1564" s="193"/>
      <c r="FZ1564" s="28"/>
      <c r="GA1564" s="28"/>
      <c r="GB1564" s="28"/>
      <c r="GG1564" s="193"/>
      <c r="GI1564" s="28"/>
      <c r="GJ1564" s="28"/>
      <c r="GK1564" s="28"/>
      <c r="GP1564" s="193"/>
      <c r="GR1564" s="28"/>
      <c r="GS1564" s="28"/>
      <c r="GT1564" s="28"/>
      <c r="GY1564" s="193"/>
      <c r="HA1564" s="28"/>
      <c r="HB1564" s="28"/>
      <c r="HC1564" s="28"/>
      <c r="HH1564" s="193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.75">
      <c r="A1565" s="311" t="s">
        <v>1936</v>
      </c>
      <c r="B1565" s="375"/>
      <c r="C1565" s="375"/>
      <c r="D1565" s="376" t="s">
        <v>134</v>
      </c>
      <c r="E1565" s="50">
        <f>COUNTIF($A$712:$BAG$785,A1565)</f>
        <v>39</v>
      </c>
      <c r="F1565" s="279">
        <f>SUM(G1565:K1565)</f>
        <v>0</v>
      </c>
      <c r="N1565" s="28"/>
      <c r="R1565" s="193"/>
      <c r="T1565" s="28"/>
      <c r="U1565" s="28"/>
      <c r="V1565" s="28"/>
      <c r="AA1565" s="193"/>
      <c r="AC1565" s="28"/>
      <c r="AD1565" s="28"/>
      <c r="AE1565" s="28"/>
      <c r="AJ1565" s="193"/>
      <c r="AL1565" s="28"/>
      <c r="AM1565" s="28"/>
      <c r="AN1565" s="28"/>
      <c r="AS1565" s="193"/>
      <c r="AU1565" s="28"/>
      <c r="AV1565" s="28"/>
      <c r="AW1565" s="28"/>
      <c r="BB1565" s="193"/>
      <c r="BD1565" s="28"/>
      <c r="BE1565" s="28"/>
      <c r="BF1565" s="28"/>
      <c r="BK1565" s="193"/>
      <c r="BM1565" s="28"/>
      <c r="BN1565" s="28"/>
      <c r="BO1565" s="28"/>
      <c r="BT1565" s="193"/>
      <c r="BV1565" s="28"/>
      <c r="BW1565" s="28"/>
      <c r="BX1565" s="28"/>
      <c r="CC1565" s="193"/>
      <c r="CE1565" s="28"/>
      <c r="CF1565" s="28"/>
      <c r="CG1565" s="28"/>
      <c r="CL1565" s="193"/>
      <c r="CN1565" s="28"/>
      <c r="CO1565" s="28"/>
      <c r="CP1565" s="28"/>
      <c r="CU1565" s="193"/>
      <c r="CW1565" s="28"/>
      <c r="CX1565" s="28"/>
      <c r="CY1565" s="28"/>
      <c r="DD1565" s="193"/>
      <c r="DF1565" s="28"/>
      <c r="DG1565" s="28"/>
      <c r="DH1565" s="28"/>
      <c r="DM1565" s="193"/>
      <c r="DO1565" s="28"/>
      <c r="DP1565" s="28"/>
      <c r="DQ1565" s="28"/>
      <c r="DV1565" s="193"/>
      <c r="DX1565" s="28"/>
      <c r="DY1565" s="28"/>
      <c r="DZ1565" s="28"/>
      <c r="EE1565" s="193"/>
      <c r="EG1565" s="28"/>
      <c r="EH1565" s="28"/>
      <c r="EI1565" s="28"/>
      <c r="EN1565" s="193"/>
      <c r="EP1565" s="28"/>
      <c r="EQ1565" s="28"/>
      <c r="ER1565" s="28"/>
      <c r="EW1565" s="193"/>
      <c r="EY1565" s="28"/>
      <c r="EZ1565" s="28"/>
      <c r="FA1565" s="28"/>
      <c r="FF1565" s="193"/>
      <c r="FH1565" s="28"/>
      <c r="FI1565" s="28"/>
      <c r="FJ1565" s="28"/>
      <c r="FO1565" s="193"/>
      <c r="FQ1565" s="28"/>
      <c r="FR1565" s="28"/>
      <c r="FS1565" s="28"/>
      <c r="FX1565" s="193"/>
      <c r="FZ1565" s="28"/>
      <c r="GA1565" s="28"/>
      <c r="GB1565" s="28"/>
      <c r="GG1565" s="193"/>
      <c r="GI1565" s="28"/>
      <c r="GJ1565" s="28"/>
      <c r="GK1565" s="28"/>
      <c r="GP1565" s="193"/>
      <c r="GR1565" s="28"/>
      <c r="GS1565" s="28"/>
      <c r="GT1565" s="28"/>
      <c r="GY1565" s="193"/>
      <c r="HA1565" s="28"/>
      <c r="HB1565" s="28"/>
      <c r="HC1565" s="28"/>
      <c r="HH1565" s="193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5" t="s">
        <v>2254</v>
      </c>
      <c r="B1566" s="28"/>
      <c r="C1566" s="28"/>
      <c r="D1566" s="376" t="s">
        <v>129</v>
      </c>
      <c r="E1566" s="50">
        <f>COUNTIF($A$712:$BAG$785,A1566)</f>
        <v>1</v>
      </c>
      <c r="F1566" s="279">
        <f>SUM(G1566:K1566)</f>
        <v>0</v>
      </c>
      <c r="J1566" s="402"/>
      <c r="K1566" s="193"/>
      <c r="N1566" s="28"/>
      <c r="R1566" s="193"/>
      <c r="T1566" s="28"/>
      <c r="U1566" s="28"/>
      <c r="V1566" s="28"/>
      <c r="AA1566" s="193"/>
      <c r="AC1566" s="28"/>
      <c r="AD1566" s="28"/>
      <c r="AE1566" s="28"/>
      <c r="AJ1566" s="193"/>
      <c r="AL1566" s="28"/>
      <c r="AM1566" s="28"/>
      <c r="AN1566" s="28"/>
      <c r="AS1566" s="193"/>
      <c r="AU1566" s="28"/>
      <c r="AV1566" s="28"/>
      <c r="AW1566" s="28"/>
      <c r="BB1566" s="193"/>
      <c r="BD1566" s="28"/>
      <c r="BE1566" s="28"/>
      <c r="BF1566" s="28"/>
      <c r="BK1566" s="193"/>
      <c r="BM1566" s="28"/>
      <c r="BN1566" s="28"/>
      <c r="BO1566" s="28"/>
      <c r="BT1566" s="193"/>
      <c r="BV1566" s="28"/>
      <c r="BW1566" s="28"/>
      <c r="BX1566" s="28"/>
      <c r="CC1566" s="193"/>
      <c r="CE1566" s="28"/>
      <c r="CF1566" s="28"/>
      <c r="CG1566" s="28"/>
      <c r="CL1566" s="193"/>
      <c r="CN1566" s="28"/>
      <c r="CO1566" s="28"/>
      <c r="CP1566" s="28"/>
      <c r="CU1566" s="193"/>
      <c r="CW1566" s="28"/>
      <c r="CX1566" s="28"/>
      <c r="CY1566" s="28"/>
      <c r="DD1566" s="193"/>
      <c r="DF1566" s="28"/>
      <c r="DG1566" s="28"/>
      <c r="DH1566" s="28"/>
      <c r="DM1566" s="193"/>
      <c r="DO1566" s="28"/>
      <c r="DP1566" s="28"/>
      <c r="DQ1566" s="28"/>
      <c r="DV1566" s="193"/>
      <c r="DX1566" s="28"/>
      <c r="DY1566" s="28"/>
      <c r="DZ1566" s="28"/>
      <c r="EE1566" s="193"/>
      <c r="EG1566" s="28"/>
      <c r="EH1566" s="28"/>
      <c r="EI1566" s="28"/>
      <c r="EN1566" s="193"/>
      <c r="EP1566" s="28"/>
      <c r="EQ1566" s="28"/>
      <c r="ER1566" s="28"/>
      <c r="EW1566" s="193"/>
      <c r="EY1566" s="28"/>
      <c r="EZ1566" s="28"/>
      <c r="FA1566" s="28"/>
      <c r="FF1566" s="193"/>
      <c r="FH1566" s="28"/>
      <c r="FI1566" s="28"/>
      <c r="FJ1566" s="28"/>
      <c r="FO1566" s="193"/>
      <c r="FQ1566" s="28"/>
      <c r="FR1566" s="28"/>
      <c r="FS1566" s="28"/>
      <c r="FX1566" s="193"/>
      <c r="FZ1566" s="28"/>
      <c r="GA1566" s="28"/>
      <c r="GB1566" s="28"/>
      <c r="GG1566" s="193"/>
      <c r="GI1566" s="28"/>
      <c r="GJ1566" s="28"/>
      <c r="GK1566" s="28"/>
      <c r="GP1566" s="193"/>
      <c r="GR1566" s="28"/>
      <c r="GS1566" s="28"/>
      <c r="GT1566" s="28"/>
      <c r="GY1566" s="193"/>
      <c r="HA1566" s="28"/>
      <c r="HB1566" s="28"/>
      <c r="HC1566" s="28"/>
      <c r="HH1566" s="193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11" t="s">
        <v>1631</v>
      </c>
      <c r="B1567" s="28"/>
      <c r="C1567" s="271"/>
      <c r="D1567" s="376" t="s">
        <v>130</v>
      </c>
      <c r="E1567" s="50">
        <f>COUNTIF($A$712:$BAG$785,A1567)</f>
        <v>0</v>
      </c>
      <c r="F1567" s="279">
        <f>SUM(G1567:K1567)</f>
        <v>0</v>
      </c>
      <c r="J1567" s="402"/>
      <c r="K1567" s="402"/>
      <c r="N1567" s="28"/>
      <c r="R1567" s="193"/>
      <c r="T1567" s="28"/>
      <c r="U1567" s="28"/>
      <c r="V1567" s="28"/>
      <c r="AA1567" s="193"/>
      <c r="AC1567" s="28"/>
      <c r="AD1567" s="28"/>
      <c r="AE1567" s="28"/>
      <c r="AJ1567" s="193"/>
      <c r="AL1567" s="28"/>
      <c r="AM1567" s="28"/>
      <c r="AN1567" s="28"/>
      <c r="AS1567" s="193"/>
      <c r="AU1567" s="28"/>
      <c r="AV1567" s="28"/>
      <c r="AW1567" s="28"/>
      <c r="BB1567" s="193"/>
      <c r="BD1567" s="28"/>
      <c r="BE1567" s="28"/>
      <c r="BF1567" s="28"/>
      <c r="BK1567" s="193"/>
      <c r="BM1567" s="28"/>
      <c r="BN1567" s="28"/>
      <c r="BO1567" s="28"/>
      <c r="BT1567" s="193"/>
      <c r="BV1567" s="28"/>
      <c r="BW1567" s="28"/>
      <c r="BX1567" s="28"/>
      <c r="CC1567" s="193"/>
      <c r="CE1567" s="28"/>
      <c r="CF1567" s="28"/>
      <c r="CG1567" s="28"/>
      <c r="CL1567" s="193"/>
      <c r="CN1567" s="28"/>
      <c r="CO1567" s="28"/>
      <c r="CP1567" s="28"/>
      <c r="CU1567" s="193"/>
      <c r="CW1567" s="28"/>
      <c r="CX1567" s="28"/>
      <c r="CY1567" s="28"/>
      <c r="DD1567" s="193"/>
      <c r="DF1567" s="28"/>
      <c r="DG1567" s="28"/>
      <c r="DH1567" s="28"/>
      <c r="DM1567" s="193"/>
      <c r="DO1567" s="28"/>
      <c r="DP1567" s="28"/>
      <c r="DQ1567" s="28"/>
      <c r="DV1567" s="193"/>
      <c r="DX1567" s="28"/>
      <c r="DY1567" s="28"/>
      <c r="DZ1567" s="28"/>
      <c r="EE1567" s="193"/>
      <c r="EG1567" s="28"/>
      <c r="EH1567" s="28"/>
      <c r="EI1567" s="28"/>
      <c r="EN1567" s="193"/>
      <c r="EP1567" s="28"/>
      <c r="EQ1567" s="28"/>
      <c r="ER1567" s="28"/>
      <c r="EW1567" s="193"/>
      <c r="EY1567" s="28"/>
      <c r="EZ1567" s="28"/>
      <c r="FA1567" s="28"/>
      <c r="FF1567" s="193"/>
      <c r="FH1567" s="28"/>
      <c r="FI1567" s="28"/>
      <c r="FJ1567" s="28"/>
      <c r="FO1567" s="193"/>
      <c r="FQ1567" s="28"/>
      <c r="FR1567" s="28"/>
      <c r="FS1567" s="28"/>
      <c r="FX1567" s="193"/>
      <c r="FZ1567" s="28"/>
      <c r="GA1567" s="28"/>
      <c r="GB1567" s="28"/>
      <c r="GG1567" s="193"/>
      <c r="GI1567" s="28"/>
      <c r="GJ1567" s="28"/>
      <c r="GK1567" s="28"/>
      <c r="GP1567" s="193"/>
      <c r="GR1567" s="28"/>
      <c r="GS1567" s="28"/>
      <c r="GT1567" s="28"/>
      <c r="GY1567" s="193"/>
      <c r="HA1567" s="28"/>
      <c r="HB1567" s="28"/>
      <c r="HC1567" s="28"/>
      <c r="HH1567" s="193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205" t="s">
        <v>3054</v>
      </c>
      <c r="B1568" s="28"/>
      <c r="C1568" s="28"/>
      <c r="D1568" s="376" t="s">
        <v>129</v>
      </c>
      <c r="E1568" s="50">
        <f>COUNTIF($A$712:$BAG$785,A1568)</f>
        <v>0</v>
      </c>
      <c r="F1568" s="279">
        <f>SUM(G1568:K1568)</f>
        <v>0</v>
      </c>
      <c r="H1568" s="402"/>
      <c r="J1568" s="402"/>
      <c r="K1568" s="402"/>
      <c r="N1568" s="28"/>
      <c r="R1568" s="193"/>
      <c r="T1568" s="28"/>
      <c r="U1568" s="28"/>
      <c r="V1568" s="28"/>
      <c r="AA1568" s="193"/>
      <c r="AC1568" s="28"/>
      <c r="AD1568" s="28"/>
      <c r="AE1568" s="28"/>
      <c r="AJ1568" s="193"/>
      <c r="AL1568" s="28"/>
      <c r="AM1568" s="28"/>
      <c r="AN1568" s="28"/>
      <c r="AS1568" s="193"/>
      <c r="AU1568" s="28"/>
      <c r="AV1568" s="28"/>
      <c r="AW1568" s="28"/>
      <c r="BB1568" s="193"/>
      <c r="BD1568" s="28"/>
      <c r="BE1568" s="28"/>
      <c r="BF1568" s="28"/>
      <c r="BK1568" s="193"/>
      <c r="BM1568" s="28"/>
      <c r="BN1568" s="28"/>
      <c r="BO1568" s="28"/>
      <c r="BT1568" s="193"/>
      <c r="BV1568" s="28"/>
      <c r="BW1568" s="28"/>
      <c r="BX1568" s="28"/>
      <c r="CC1568" s="193"/>
      <c r="CE1568" s="28"/>
      <c r="CF1568" s="28"/>
      <c r="CG1568" s="28"/>
      <c r="CL1568" s="193"/>
      <c r="CN1568" s="28"/>
      <c r="CO1568" s="28"/>
      <c r="CP1568" s="28"/>
      <c r="CU1568" s="193"/>
      <c r="CW1568" s="28"/>
      <c r="CX1568" s="28"/>
      <c r="CY1568" s="28"/>
      <c r="DD1568" s="193"/>
      <c r="DF1568" s="28"/>
      <c r="DG1568" s="28"/>
      <c r="DH1568" s="28"/>
      <c r="DM1568" s="193"/>
      <c r="DO1568" s="28"/>
      <c r="DP1568" s="28"/>
      <c r="DQ1568" s="28"/>
      <c r="DV1568" s="193"/>
      <c r="DX1568" s="28"/>
      <c r="DY1568" s="28"/>
      <c r="DZ1568" s="28"/>
      <c r="EE1568" s="193"/>
      <c r="EG1568" s="28"/>
      <c r="EH1568" s="28"/>
      <c r="EI1568" s="28"/>
      <c r="EN1568" s="193"/>
      <c r="EP1568" s="28"/>
      <c r="EQ1568" s="28"/>
      <c r="ER1568" s="28"/>
      <c r="EW1568" s="193"/>
      <c r="EY1568" s="28"/>
      <c r="EZ1568" s="28"/>
      <c r="FA1568" s="28"/>
      <c r="FF1568" s="193"/>
      <c r="FH1568" s="28"/>
      <c r="FI1568" s="28"/>
      <c r="FJ1568" s="28"/>
      <c r="FO1568" s="193"/>
      <c r="FQ1568" s="28"/>
      <c r="FR1568" s="28"/>
      <c r="FS1568" s="28"/>
      <c r="FX1568" s="193"/>
      <c r="FZ1568" s="28"/>
      <c r="GA1568" s="28"/>
      <c r="GB1568" s="28"/>
      <c r="GG1568" s="193"/>
      <c r="GI1568" s="28"/>
      <c r="GJ1568" s="28"/>
      <c r="GK1568" s="28"/>
      <c r="GP1568" s="193"/>
      <c r="GR1568" s="28"/>
      <c r="GS1568" s="28"/>
      <c r="GT1568" s="28"/>
      <c r="GY1568" s="193"/>
      <c r="HA1568" s="28"/>
      <c r="HB1568" s="28"/>
      <c r="HC1568" s="28"/>
      <c r="HH1568" s="193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11" t="s">
        <v>506</v>
      </c>
      <c r="B1569" s="378"/>
      <c r="C1569" s="378"/>
      <c r="D1569" s="376" t="s">
        <v>136</v>
      </c>
      <c r="E1569" s="50">
        <f>COUNTIF($A$712:$BAG$785,A1569)</f>
        <v>8</v>
      </c>
      <c r="F1569" s="279">
        <f>SUM(G1569:K1569)</f>
        <v>0</v>
      </c>
      <c r="J1569" s="402"/>
      <c r="K1569" s="402"/>
      <c r="N1569" s="28"/>
      <c r="R1569" s="193"/>
      <c r="T1569" s="28"/>
      <c r="U1569" s="28"/>
      <c r="V1569" s="28"/>
      <c r="AA1569" s="193"/>
      <c r="AC1569" s="28"/>
      <c r="AD1569" s="28"/>
      <c r="AE1569" s="28"/>
      <c r="AJ1569" s="193"/>
      <c r="AL1569" s="28"/>
      <c r="AM1569" s="28"/>
      <c r="AN1569" s="28"/>
      <c r="AS1569" s="193"/>
      <c r="AU1569" s="28"/>
      <c r="AV1569" s="28"/>
      <c r="AW1569" s="28"/>
      <c r="BB1569" s="193"/>
      <c r="BD1569" s="28"/>
      <c r="BE1569" s="28"/>
      <c r="BF1569" s="28"/>
      <c r="BK1569" s="193"/>
      <c r="BM1569" s="28"/>
      <c r="BN1569" s="28"/>
      <c r="BO1569" s="28"/>
      <c r="BT1569" s="193"/>
      <c r="BV1569" s="28"/>
      <c r="BW1569" s="28"/>
      <c r="BX1569" s="28"/>
      <c r="CC1569" s="193"/>
      <c r="CE1569" s="28"/>
      <c r="CF1569" s="28"/>
      <c r="CG1569" s="28"/>
      <c r="CL1569" s="193"/>
      <c r="CN1569" s="28"/>
      <c r="CO1569" s="28"/>
      <c r="CP1569" s="28"/>
      <c r="CU1569" s="193"/>
      <c r="CW1569" s="28"/>
      <c r="CX1569" s="28"/>
      <c r="CY1569" s="28"/>
      <c r="DD1569" s="193"/>
      <c r="DF1569" s="28"/>
      <c r="DG1569" s="28"/>
      <c r="DH1569" s="28"/>
      <c r="DM1569" s="193"/>
      <c r="DO1569" s="28"/>
      <c r="DP1569" s="28"/>
      <c r="DQ1569" s="28"/>
      <c r="DV1569" s="193"/>
      <c r="DX1569" s="28"/>
      <c r="DY1569" s="28"/>
      <c r="DZ1569" s="28"/>
      <c r="EE1569" s="193"/>
      <c r="EG1569" s="28"/>
      <c r="EH1569" s="28"/>
      <c r="EI1569" s="28"/>
      <c r="EN1569" s="193"/>
      <c r="EP1569" s="28"/>
      <c r="EQ1569" s="28"/>
      <c r="ER1569" s="28"/>
      <c r="EW1569" s="193"/>
      <c r="EY1569" s="28"/>
      <c r="EZ1569" s="28"/>
      <c r="FA1569" s="28"/>
      <c r="FF1569" s="193"/>
      <c r="FH1569" s="28"/>
      <c r="FI1569" s="28"/>
      <c r="FJ1569" s="28"/>
      <c r="FO1569" s="193"/>
      <c r="FQ1569" s="28"/>
      <c r="FR1569" s="28"/>
      <c r="FS1569" s="28"/>
      <c r="FX1569" s="193"/>
      <c r="FZ1569" s="28"/>
      <c r="GA1569" s="28"/>
      <c r="GB1569" s="28"/>
      <c r="GG1569" s="193"/>
      <c r="GI1569" s="28"/>
      <c r="GJ1569" s="28"/>
      <c r="GK1569" s="28"/>
      <c r="GP1569" s="193"/>
      <c r="GR1569" s="28"/>
      <c r="GS1569" s="28"/>
      <c r="GT1569" s="28"/>
      <c r="GY1569" s="193"/>
      <c r="HA1569" s="28"/>
      <c r="HB1569" s="28"/>
      <c r="HC1569" s="28"/>
      <c r="HH1569" s="193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.75">
      <c r="A1570" s="311" t="s">
        <v>554</v>
      </c>
      <c r="B1570" s="274"/>
      <c r="C1570" s="375"/>
      <c r="D1570" s="376" t="s">
        <v>138</v>
      </c>
      <c r="E1570" s="50">
        <f>COUNTIF($A$712:$BAG$785,A1570)</f>
        <v>117</v>
      </c>
      <c r="F1570" s="279">
        <f>SUM(G1570:K1570)</f>
        <v>0</v>
      </c>
      <c r="J1570" s="402"/>
      <c r="K1570" s="402"/>
      <c r="N1570" s="28"/>
      <c r="R1570" s="193"/>
      <c r="T1570" s="28"/>
      <c r="U1570" s="28"/>
      <c r="V1570" s="28"/>
      <c r="AA1570" s="193"/>
      <c r="AC1570" s="28"/>
      <c r="AD1570" s="28"/>
      <c r="AE1570" s="28"/>
      <c r="AJ1570" s="193"/>
      <c r="AL1570" s="28"/>
      <c r="AM1570" s="28"/>
      <c r="AN1570" s="28"/>
      <c r="AS1570" s="193"/>
      <c r="AU1570" s="28"/>
      <c r="AV1570" s="28"/>
      <c r="AW1570" s="28"/>
      <c r="BB1570" s="193"/>
      <c r="BD1570" s="28"/>
      <c r="BE1570" s="28"/>
      <c r="BF1570" s="28"/>
      <c r="BK1570" s="193"/>
      <c r="BM1570" s="28"/>
      <c r="BN1570" s="28"/>
      <c r="BO1570" s="28"/>
      <c r="BT1570" s="193"/>
      <c r="BV1570" s="28"/>
      <c r="BW1570" s="28"/>
      <c r="BX1570" s="28"/>
      <c r="CC1570" s="193"/>
      <c r="CE1570" s="28"/>
      <c r="CF1570" s="28"/>
      <c r="CG1570" s="28"/>
      <c r="CL1570" s="193"/>
      <c r="CN1570" s="28"/>
      <c r="CO1570" s="28"/>
      <c r="CP1570" s="28"/>
      <c r="CU1570" s="193"/>
      <c r="CW1570" s="28"/>
      <c r="CX1570" s="28"/>
      <c r="CY1570" s="28"/>
      <c r="DD1570" s="193"/>
      <c r="DF1570" s="28"/>
      <c r="DG1570" s="28"/>
      <c r="DH1570" s="28"/>
      <c r="DM1570" s="193"/>
      <c r="DO1570" s="28"/>
      <c r="DP1570" s="28"/>
      <c r="DQ1570" s="28"/>
      <c r="DV1570" s="193"/>
      <c r="DX1570" s="28"/>
      <c r="DY1570" s="28"/>
      <c r="DZ1570" s="28"/>
      <c r="EE1570" s="193"/>
      <c r="EG1570" s="28"/>
      <c r="EH1570" s="28"/>
      <c r="EI1570" s="28"/>
      <c r="EN1570" s="193"/>
      <c r="EP1570" s="28"/>
      <c r="EQ1570" s="28"/>
      <c r="ER1570" s="28"/>
      <c r="EW1570" s="193"/>
      <c r="EY1570" s="28"/>
      <c r="EZ1570" s="28"/>
      <c r="FA1570" s="28"/>
      <c r="FF1570" s="193"/>
      <c r="FH1570" s="28"/>
      <c r="FI1570" s="28"/>
      <c r="FJ1570" s="28"/>
      <c r="FO1570" s="193"/>
      <c r="FQ1570" s="28"/>
      <c r="FR1570" s="28"/>
      <c r="FS1570" s="28"/>
      <c r="FX1570" s="193"/>
      <c r="FZ1570" s="28"/>
      <c r="GA1570" s="28"/>
      <c r="GB1570" s="28"/>
      <c r="GG1570" s="193"/>
      <c r="GI1570" s="28"/>
      <c r="GJ1570" s="28"/>
      <c r="GK1570" s="28"/>
      <c r="GP1570" s="193"/>
      <c r="GR1570" s="28"/>
      <c r="GS1570" s="28"/>
      <c r="GT1570" s="28"/>
      <c r="GY1570" s="193"/>
      <c r="HA1570" s="28"/>
      <c r="HB1570" s="28"/>
      <c r="HC1570" s="28"/>
      <c r="HH1570" s="193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11" t="s">
        <v>523</v>
      </c>
      <c r="B1571" s="274"/>
      <c r="C1571" s="375"/>
      <c r="D1571" s="376" t="s">
        <v>134</v>
      </c>
      <c r="E1571" s="50">
        <f>COUNTIF($A$712:$BAG$785,A1571)</f>
        <v>2</v>
      </c>
      <c r="F1571" s="279">
        <f>SUM(G1571:K1571)</f>
        <v>0</v>
      </c>
      <c r="J1571" s="402"/>
      <c r="K1571" s="402"/>
      <c r="N1571" s="28"/>
      <c r="R1571" s="193"/>
      <c r="T1571" s="28"/>
      <c r="U1571" s="28"/>
      <c r="V1571" s="28"/>
      <c r="AA1571" s="193"/>
      <c r="AC1571" s="28"/>
      <c r="AD1571" s="28"/>
      <c r="AE1571" s="28"/>
      <c r="AJ1571" s="193"/>
      <c r="AL1571" s="28"/>
      <c r="AM1571" s="28"/>
      <c r="AN1571" s="28"/>
      <c r="AS1571" s="193"/>
      <c r="AU1571" s="28"/>
      <c r="AV1571" s="28"/>
      <c r="AW1571" s="28"/>
      <c r="BB1571" s="193"/>
      <c r="BD1571" s="28"/>
      <c r="BE1571" s="28"/>
      <c r="BF1571" s="28"/>
      <c r="BK1571" s="193"/>
      <c r="BM1571" s="28"/>
      <c r="BN1571" s="28"/>
      <c r="BO1571" s="28"/>
      <c r="BT1571" s="193"/>
      <c r="BV1571" s="28"/>
      <c r="BW1571" s="28"/>
      <c r="BX1571" s="28"/>
      <c r="CC1571" s="193"/>
      <c r="CE1571" s="28"/>
      <c r="CF1571" s="28"/>
      <c r="CG1571" s="28"/>
      <c r="CL1571" s="193"/>
      <c r="CN1571" s="28"/>
      <c r="CO1571" s="28"/>
      <c r="CP1571" s="28"/>
      <c r="CU1571" s="193"/>
      <c r="CW1571" s="28"/>
      <c r="CX1571" s="28"/>
      <c r="CY1571" s="28"/>
      <c r="DD1571" s="193"/>
      <c r="DF1571" s="28"/>
      <c r="DG1571" s="28"/>
      <c r="DH1571" s="28"/>
      <c r="DM1571" s="193"/>
      <c r="DO1571" s="28"/>
      <c r="DP1571" s="28"/>
      <c r="DQ1571" s="28"/>
      <c r="DV1571" s="193"/>
      <c r="DX1571" s="28"/>
      <c r="DY1571" s="28"/>
      <c r="DZ1571" s="28"/>
      <c r="EE1571" s="193"/>
      <c r="EG1571" s="28"/>
      <c r="EH1571" s="28"/>
      <c r="EI1571" s="28"/>
      <c r="EN1571" s="193"/>
      <c r="EP1571" s="28"/>
      <c r="EQ1571" s="28"/>
      <c r="ER1571" s="28"/>
      <c r="EW1571" s="193"/>
      <c r="EY1571" s="28"/>
      <c r="EZ1571" s="28"/>
      <c r="FA1571" s="28"/>
      <c r="FF1571" s="193"/>
      <c r="FH1571" s="28"/>
      <c r="FI1571" s="28"/>
      <c r="FJ1571" s="28"/>
      <c r="FO1571" s="193"/>
      <c r="FQ1571" s="28"/>
      <c r="FR1571" s="28"/>
      <c r="FS1571" s="28"/>
      <c r="FX1571" s="193"/>
      <c r="FZ1571" s="28"/>
      <c r="GA1571" s="28"/>
      <c r="GB1571" s="28"/>
      <c r="GG1571" s="193"/>
      <c r="GI1571" s="28"/>
      <c r="GJ1571" s="28"/>
      <c r="GK1571" s="28"/>
      <c r="GP1571" s="193"/>
      <c r="GR1571" s="28"/>
      <c r="GS1571" s="28"/>
      <c r="GT1571" s="28"/>
      <c r="GY1571" s="193"/>
      <c r="HA1571" s="28"/>
      <c r="HB1571" s="28"/>
      <c r="HC1571" s="28"/>
      <c r="HH1571" s="193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">
      <c r="A1572" s="205" t="s">
        <v>3202</v>
      </c>
      <c r="B1572" s="39"/>
      <c r="C1572" s="39"/>
      <c r="D1572" s="376" t="s">
        <v>129</v>
      </c>
      <c r="E1572" s="50">
        <f>COUNTIF($A$712:$BAG$785,A1572)</f>
        <v>0</v>
      </c>
      <c r="F1572" s="279">
        <f>SUM(G1572:K1572)</f>
        <v>0</v>
      </c>
      <c r="H1572" s="402"/>
      <c r="I1572" s="402"/>
      <c r="J1572" s="402"/>
      <c r="K1572" s="402"/>
      <c r="N1572" s="28"/>
      <c r="R1572" s="193"/>
      <c r="T1572" s="28"/>
      <c r="U1572" s="28"/>
      <c r="V1572" s="28"/>
      <c r="AA1572" s="193"/>
      <c r="AC1572" s="28"/>
      <c r="AD1572" s="28"/>
      <c r="AE1572" s="28"/>
      <c r="AJ1572" s="193"/>
      <c r="AL1572" s="28"/>
      <c r="AM1572" s="28"/>
      <c r="AN1572" s="28"/>
      <c r="AS1572" s="193"/>
      <c r="AU1572" s="28"/>
      <c r="AV1572" s="28"/>
      <c r="AW1572" s="28"/>
      <c r="BB1572" s="193"/>
      <c r="BD1572" s="28"/>
      <c r="BE1572" s="28"/>
      <c r="BF1572" s="28"/>
      <c r="BK1572" s="193"/>
      <c r="BM1572" s="28"/>
      <c r="BN1572" s="28"/>
      <c r="BO1572" s="28"/>
      <c r="BT1572" s="193"/>
      <c r="BV1572" s="28"/>
      <c r="BW1572" s="28"/>
      <c r="BX1572" s="28"/>
      <c r="CC1572" s="193"/>
      <c r="CE1572" s="28"/>
      <c r="CF1572" s="28"/>
      <c r="CG1572" s="28"/>
      <c r="CL1572" s="193"/>
      <c r="CN1572" s="28"/>
      <c r="CO1572" s="28"/>
      <c r="CP1572" s="28"/>
      <c r="CU1572" s="193"/>
      <c r="CW1572" s="28"/>
      <c r="CX1572" s="28"/>
      <c r="CY1572" s="28"/>
      <c r="DD1572" s="193"/>
      <c r="DF1572" s="28"/>
      <c r="DG1572" s="28"/>
      <c r="DH1572" s="28"/>
      <c r="DM1572" s="193"/>
      <c r="DO1572" s="28"/>
      <c r="DP1572" s="28"/>
      <c r="DQ1572" s="28"/>
      <c r="DV1572" s="193"/>
      <c r="DX1572" s="28"/>
      <c r="DY1572" s="28"/>
      <c r="DZ1572" s="28"/>
      <c r="EE1572" s="193"/>
      <c r="EG1572" s="28"/>
      <c r="EH1572" s="28"/>
      <c r="EI1572" s="28"/>
      <c r="EN1572" s="193"/>
      <c r="EP1572" s="28"/>
      <c r="EQ1572" s="28"/>
      <c r="ER1572" s="28"/>
      <c r="EW1572" s="193"/>
      <c r="EY1572" s="28"/>
      <c r="EZ1572" s="28"/>
      <c r="FA1572" s="28"/>
      <c r="FF1572" s="193"/>
      <c r="FH1572" s="28"/>
      <c r="FI1572" s="28"/>
      <c r="FJ1572" s="28"/>
      <c r="FO1572" s="193"/>
      <c r="FQ1572" s="28"/>
      <c r="FR1572" s="28"/>
      <c r="FS1572" s="28"/>
      <c r="FX1572" s="193"/>
      <c r="FZ1572" s="28"/>
      <c r="GA1572" s="28"/>
      <c r="GB1572" s="28"/>
      <c r="GG1572" s="193"/>
      <c r="GI1572" s="28"/>
      <c r="GJ1572" s="28"/>
      <c r="GK1572" s="28"/>
      <c r="GP1572" s="193"/>
      <c r="GR1572" s="28"/>
      <c r="GS1572" s="28"/>
      <c r="GT1572" s="28"/>
      <c r="GY1572" s="193"/>
      <c r="HA1572" s="28"/>
      <c r="HB1572" s="28"/>
      <c r="HC1572" s="28"/>
      <c r="HH1572" s="193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5" t="s">
        <v>2407</v>
      </c>
      <c r="B1573" s="28"/>
      <c r="C1573" s="378"/>
      <c r="D1573" s="376" t="s">
        <v>134</v>
      </c>
      <c r="E1573" s="50">
        <f>COUNTIF($A$712:$BAG$785,A1573)</f>
        <v>15</v>
      </c>
      <c r="F1573" s="279">
        <f>SUM(G1573:K1573)</f>
        <v>0</v>
      </c>
      <c r="N1573" s="28"/>
      <c r="R1573" s="193"/>
      <c r="T1573" s="28"/>
      <c r="U1573" s="28"/>
      <c r="V1573" s="28"/>
      <c r="AA1573" s="193"/>
      <c r="AC1573" s="28"/>
      <c r="AD1573" s="28"/>
      <c r="AE1573" s="28"/>
      <c r="AJ1573" s="193"/>
      <c r="AL1573" s="28"/>
      <c r="AM1573" s="28"/>
      <c r="AN1573" s="28"/>
      <c r="AS1573" s="193"/>
      <c r="AU1573" s="28"/>
      <c r="AV1573" s="28"/>
      <c r="AW1573" s="28"/>
      <c r="BB1573" s="193"/>
      <c r="BD1573" s="28"/>
      <c r="BE1573" s="28"/>
      <c r="BF1573" s="28"/>
      <c r="BK1573" s="193"/>
      <c r="BM1573" s="28"/>
      <c r="BN1573" s="28"/>
      <c r="BO1573" s="28"/>
      <c r="BT1573" s="193"/>
      <c r="BV1573" s="28"/>
      <c r="BW1573" s="28"/>
      <c r="BX1573" s="28"/>
      <c r="CC1573" s="193"/>
      <c r="CE1573" s="28"/>
      <c r="CF1573" s="28"/>
      <c r="CG1573" s="28"/>
      <c r="CL1573" s="193"/>
      <c r="CN1573" s="28"/>
      <c r="CO1573" s="28"/>
      <c r="CP1573" s="28"/>
      <c r="CU1573" s="193"/>
      <c r="CW1573" s="28"/>
      <c r="CX1573" s="28"/>
      <c r="CY1573" s="28"/>
      <c r="DD1573" s="193"/>
      <c r="DF1573" s="28"/>
      <c r="DG1573" s="28"/>
      <c r="DH1573" s="28"/>
      <c r="DM1573" s="193"/>
      <c r="DO1573" s="28"/>
      <c r="DP1573" s="28"/>
      <c r="DQ1573" s="28"/>
      <c r="DV1573" s="193"/>
      <c r="DX1573" s="28"/>
      <c r="DY1573" s="28"/>
      <c r="DZ1573" s="28"/>
      <c r="EE1573" s="193"/>
      <c r="EG1573" s="28"/>
      <c r="EH1573" s="28"/>
      <c r="EI1573" s="28"/>
      <c r="EN1573" s="193"/>
      <c r="EP1573" s="28"/>
      <c r="EQ1573" s="28"/>
      <c r="ER1573" s="28"/>
      <c r="EW1573" s="193"/>
      <c r="EY1573" s="28"/>
      <c r="EZ1573" s="28"/>
      <c r="FA1573" s="28"/>
      <c r="FF1573" s="193"/>
      <c r="FH1573" s="28"/>
      <c r="FI1573" s="28"/>
      <c r="FJ1573" s="28"/>
      <c r="FO1573" s="193"/>
      <c r="FQ1573" s="28"/>
      <c r="FR1573" s="28"/>
      <c r="FS1573" s="28"/>
      <c r="FX1573" s="193"/>
      <c r="FZ1573" s="28"/>
      <c r="GA1573" s="28"/>
      <c r="GB1573" s="28"/>
      <c r="GG1573" s="193"/>
      <c r="GI1573" s="28"/>
      <c r="GJ1573" s="28"/>
      <c r="GK1573" s="28"/>
      <c r="GP1573" s="193"/>
      <c r="GR1573" s="28"/>
      <c r="GS1573" s="28"/>
      <c r="GT1573" s="28"/>
      <c r="GY1573" s="193"/>
      <c r="HA1573" s="28"/>
      <c r="HB1573" s="28"/>
      <c r="HC1573" s="28"/>
      <c r="HH1573" s="193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">
      <c r="A1574" s="205" t="s">
        <v>3048</v>
      </c>
      <c r="B1574" s="39"/>
      <c r="C1574" s="39"/>
      <c r="D1574" s="376" t="s">
        <v>129</v>
      </c>
      <c r="E1574" s="50">
        <f>COUNTIF($A$712:$BAG$785,A1574)</f>
        <v>1</v>
      </c>
      <c r="F1574" s="279">
        <f>SUM(G1574:K1574)</f>
        <v>0</v>
      </c>
      <c r="H1574" s="402"/>
      <c r="I1574" s="402"/>
      <c r="J1574" s="402"/>
      <c r="K1574" s="402"/>
      <c r="N1574" s="28"/>
      <c r="R1574" s="193"/>
      <c r="T1574" s="28"/>
      <c r="U1574" s="28"/>
      <c r="V1574" s="28"/>
      <c r="AA1574" s="193"/>
      <c r="AC1574" s="28"/>
      <c r="AD1574" s="28"/>
      <c r="AE1574" s="28"/>
      <c r="AJ1574" s="193"/>
      <c r="AL1574" s="28"/>
      <c r="AM1574" s="28"/>
      <c r="AN1574" s="28"/>
      <c r="AS1574" s="193"/>
      <c r="AU1574" s="28"/>
      <c r="AV1574" s="28"/>
      <c r="AW1574" s="28"/>
      <c r="BB1574" s="193"/>
      <c r="BD1574" s="28"/>
      <c r="BE1574" s="28"/>
      <c r="BF1574" s="28"/>
      <c r="BK1574" s="193"/>
      <c r="BM1574" s="28"/>
      <c r="BN1574" s="28"/>
      <c r="BO1574" s="28"/>
      <c r="BT1574" s="193"/>
      <c r="BV1574" s="28"/>
      <c r="BW1574" s="28"/>
      <c r="BX1574" s="28"/>
      <c r="CC1574" s="193"/>
      <c r="CE1574" s="28"/>
      <c r="CF1574" s="28"/>
      <c r="CG1574" s="28"/>
      <c r="CL1574" s="193"/>
      <c r="CN1574" s="28"/>
      <c r="CO1574" s="28"/>
      <c r="CP1574" s="28"/>
      <c r="CU1574" s="193"/>
      <c r="CW1574" s="28"/>
      <c r="CX1574" s="28"/>
      <c r="CY1574" s="28"/>
      <c r="DD1574" s="193"/>
      <c r="DF1574" s="28"/>
      <c r="DG1574" s="28"/>
      <c r="DH1574" s="28"/>
      <c r="DM1574" s="193"/>
      <c r="DO1574" s="28"/>
      <c r="DP1574" s="28"/>
      <c r="DQ1574" s="28"/>
      <c r="DV1574" s="193"/>
      <c r="DX1574" s="28"/>
      <c r="DY1574" s="28"/>
      <c r="DZ1574" s="28"/>
      <c r="EE1574" s="193"/>
      <c r="EG1574" s="28"/>
      <c r="EH1574" s="28"/>
      <c r="EI1574" s="28"/>
      <c r="EN1574" s="193"/>
      <c r="EP1574" s="28"/>
      <c r="EQ1574" s="28"/>
      <c r="ER1574" s="28"/>
      <c r="EW1574" s="193"/>
      <c r="EY1574" s="28"/>
      <c r="EZ1574" s="28"/>
      <c r="FA1574" s="28"/>
      <c r="FF1574" s="193"/>
      <c r="FH1574" s="28"/>
      <c r="FI1574" s="28"/>
      <c r="FJ1574" s="28"/>
      <c r="FO1574" s="193"/>
      <c r="FQ1574" s="28"/>
      <c r="FR1574" s="28"/>
      <c r="FS1574" s="28"/>
      <c r="FX1574" s="193"/>
      <c r="FZ1574" s="28"/>
      <c r="GA1574" s="28"/>
      <c r="GB1574" s="28"/>
      <c r="GG1574" s="193"/>
      <c r="GI1574" s="28"/>
      <c r="GJ1574" s="28"/>
      <c r="GK1574" s="28"/>
      <c r="GP1574" s="193"/>
      <c r="GR1574" s="28"/>
      <c r="GS1574" s="28"/>
      <c r="GT1574" s="28"/>
      <c r="GY1574" s="193"/>
      <c r="HA1574" s="28"/>
      <c r="HB1574" s="28"/>
      <c r="HC1574" s="28"/>
      <c r="HH1574" s="193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205" t="s">
        <v>2749</v>
      </c>
      <c r="B1575" s="39"/>
      <c r="C1575" s="39"/>
      <c r="D1575" s="376" t="s">
        <v>129</v>
      </c>
      <c r="E1575" s="50">
        <f>COUNTIF($A$712:$BAG$785,A1575)</f>
        <v>1</v>
      </c>
      <c r="F1575" s="279">
        <f>SUM(G1575:K1575)</f>
        <v>0</v>
      </c>
      <c r="H1575" s="402"/>
      <c r="I1575" s="402"/>
      <c r="J1575" s="402"/>
      <c r="K1575" s="193"/>
      <c r="N1575" s="28"/>
      <c r="R1575" s="193"/>
      <c r="T1575" s="28"/>
      <c r="U1575" s="28"/>
      <c r="V1575" s="28"/>
      <c r="AA1575" s="193"/>
      <c r="AC1575" s="28"/>
      <c r="AD1575" s="28"/>
      <c r="AE1575" s="28"/>
      <c r="AJ1575" s="193"/>
      <c r="AL1575" s="28"/>
      <c r="AM1575" s="28"/>
      <c r="AN1575" s="28"/>
      <c r="AS1575" s="193"/>
      <c r="AU1575" s="28"/>
      <c r="AV1575" s="28"/>
      <c r="AW1575" s="28"/>
      <c r="BB1575" s="193"/>
      <c r="BD1575" s="28"/>
      <c r="BE1575" s="28"/>
      <c r="BF1575" s="28"/>
      <c r="BK1575" s="193"/>
      <c r="BM1575" s="28"/>
      <c r="BN1575" s="28"/>
      <c r="BO1575" s="28"/>
      <c r="BT1575" s="193"/>
      <c r="BV1575" s="28"/>
      <c r="BW1575" s="28"/>
      <c r="BX1575" s="28"/>
      <c r="CC1575" s="193"/>
      <c r="CE1575" s="28"/>
      <c r="CF1575" s="28"/>
      <c r="CG1575" s="28"/>
      <c r="CL1575" s="193"/>
      <c r="CN1575" s="28"/>
      <c r="CO1575" s="28"/>
      <c r="CP1575" s="28"/>
      <c r="CU1575" s="193"/>
      <c r="CW1575" s="28"/>
      <c r="CX1575" s="28"/>
      <c r="CY1575" s="28"/>
      <c r="DD1575" s="193"/>
      <c r="DF1575" s="28"/>
      <c r="DG1575" s="28"/>
      <c r="DH1575" s="28"/>
      <c r="DM1575" s="193"/>
      <c r="DO1575" s="28"/>
      <c r="DP1575" s="28"/>
      <c r="DQ1575" s="28"/>
      <c r="DV1575" s="193"/>
      <c r="DX1575" s="28"/>
      <c r="DY1575" s="28"/>
      <c r="DZ1575" s="28"/>
      <c r="EE1575" s="193"/>
      <c r="EG1575" s="28"/>
      <c r="EH1575" s="28"/>
      <c r="EI1575" s="28"/>
      <c r="EN1575" s="193"/>
      <c r="EP1575" s="28"/>
      <c r="EQ1575" s="28"/>
      <c r="ER1575" s="28"/>
      <c r="EW1575" s="193"/>
      <c r="EY1575" s="28"/>
      <c r="EZ1575" s="28"/>
      <c r="FA1575" s="28"/>
      <c r="FF1575" s="193"/>
      <c r="FH1575" s="28"/>
      <c r="FI1575" s="28"/>
      <c r="FJ1575" s="28"/>
      <c r="FO1575" s="193"/>
      <c r="FQ1575" s="28"/>
      <c r="FR1575" s="28"/>
      <c r="FS1575" s="28"/>
      <c r="FX1575" s="193"/>
      <c r="FZ1575" s="28"/>
      <c r="GA1575" s="28"/>
      <c r="GB1575" s="28"/>
      <c r="GG1575" s="193"/>
      <c r="GI1575" s="28"/>
      <c r="GJ1575" s="28"/>
      <c r="GK1575" s="28"/>
      <c r="GP1575" s="193"/>
      <c r="GR1575" s="28"/>
      <c r="GS1575" s="28"/>
      <c r="GT1575" s="28"/>
      <c r="GY1575" s="193"/>
      <c r="HA1575" s="28"/>
      <c r="HB1575" s="28"/>
      <c r="HC1575" s="28"/>
      <c r="HH1575" s="193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">
      <c r="A1576" s="205" t="s">
        <v>2373</v>
      </c>
      <c r="B1576" s="28"/>
      <c r="C1576" s="28"/>
      <c r="D1576" s="376" t="s">
        <v>129</v>
      </c>
      <c r="E1576" s="50">
        <f>COUNTIF($A$712:$BAG$785,A1576)</f>
        <v>0</v>
      </c>
      <c r="F1576" s="279">
        <f>SUM(G1576:K1576)</f>
        <v>0</v>
      </c>
      <c r="J1576" s="402"/>
      <c r="K1576" s="402"/>
      <c r="N1576" s="28"/>
      <c r="R1576" s="193"/>
      <c r="T1576" s="28"/>
      <c r="U1576" s="28"/>
      <c r="V1576" s="28"/>
      <c r="AA1576" s="193"/>
      <c r="AC1576" s="28"/>
      <c r="AD1576" s="28"/>
      <c r="AE1576" s="28"/>
      <c r="AJ1576" s="193"/>
      <c r="AL1576" s="28"/>
      <c r="AM1576" s="28"/>
      <c r="AN1576" s="28"/>
      <c r="AS1576" s="193"/>
      <c r="AU1576" s="28"/>
      <c r="AV1576" s="28"/>
      <c r="AW1576" s="28"/>
      <c r="BB1576" s="193"/>
      <c r="BD1576" s="28"/>
      <c r="BE1576" s="28"/>
      <c r="BF1576" s="28"/>
      <c r="BK1576" s="193"/>
      <c r="BM1576" s="28"/>
      <c r="BN1576" s="28"/>
      <c r="BO1576" s="28"/>
      <c r="BT1576" s="193"/>
      <c r="BV1576" s="28"/>
      <c r="BW1576" s="28"/>
      <c r="BX1576" s="28"/>
      <c r="CC1576" s="193"/>
      <c r="CE1576" s="28"/>
      <c r="CF1576" s="28"/>
      <c r="CG1576" s="28"/>
      <c r="CL1576" s="193"/>
      <c r="CN1576" s="28"/>
      <c r="CO1576" s="28"/>
      <c r="CP1576" s="28"/>
      <c r="CU1576" s="193"/>
      <c r="CW1576" s="28"/>
      <c r="CX1576" s="28"/>
      <c r="CY1576" s="28"/>
      <c r="DD1576" s="193"/>
      <c r="DF1576" s="28"/>
      <c r="DG1576" s="28"/>
      <c r="DH1576" s="28"/>
      <c r="DM1576" s="193"/>
      <c r="DO1576" s="28"/>
      <c r="DP1576" s="28"/>
      <c r="DQ1576" s="28"/>
      <c r="DV1576" s="193"/>
      <c r="DX1576" s="28"/>
      <c r="DY1576" s="28"/>
      <c r="DZ1576" s="28"/>
      <c r="EE1576" s="193"/>
      <c r="EG1576" s="28"/>
      <c r="EH1576" s="28"/>
      <c r="EI1576" s="28"/>
      <c r="EN1576" s="193"/>
      <c r="EP1576" s="28"/>
      <c r="EQ1576" s="28"/>
      <c r="ER1576" s="28"/>
      <c r="EW1576" s="193"/>
      <c r="EY1576" s="28"/>
      <c r="EZ1576" s="28"/>
      <c r="FA1576" s="28"/>
      <c r="FF1576" s="193"/>
      <c r="FH1576" s="28"/>
      <c r="FI1576" s="28"/>
      <c r="FJ1576" s="28"/>
      <c r="FO1576" s="193"/>
      <c r="FQ1576" s="28"/>
      <c r="FR1576" s="28"/>
      <c r="FS1576" s="28"/>
      <c r="FX1576" s="193"/>
      <c r="FZ1576" s="28"/>
      <c r="GA1576" s="28"/>
      <c r="GB1576" s="28"/>
      <c r="GG1576" s="193"/>
      <c r="GI1576" s="28"/>
      <c r="GJ1576" s="28"/>
      <c r="GK1576" s="28"/>
      <c r="GP1576" s="193"/>
      <c r="GR1576" s="28"/>
      <c r="GS1576" s="28"/>
      <c r="GT1576" s="28"/>
      <c r="GY1576" s="193"/>
      <c r="HA1576" s="28"/>
      <c r="HB1576" s="28"/>
      <c r="HC1576" s="28"/>
      <c r="HH1576" s="193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11" t="s">
        <v>580</v>
      </c>
      <c r="B1577" s="375"/>
      <c r="C1577" s="375"/>
      <c r="D1577" s="376" t="s">
        <v>139</v>
      </c>
      <c r="E1577" s="50">
        <f>COUNTIF($A$712:$BAG$785,A1577)</f>
        <v>18</v>
      </c>
      <c r="F1577" s="279">
        <f>SUM(G1577:K1577)</f>
        <v>0</v>
      </c>
      <c r="H1577" s="396"/>
      <c r="J1577" s="402"/>
      <c r="K1577" s="402"/>
      <c r="N1577" s="28"/>
      <c r="R1577" s="193"/>
      <c r="T1577" s="28"/>
      <c r="U1577" s="28"/>
      <c r="V1577" s="28"/>
      <c r="AA1577" s="193"/>
      <c r="AC1577" s="28"/>
      <c r="AD1577" s="28"/>
      <c r="AE1577" s="28"/>
      <c r="AJ1577" s="193"/>
      <c r="AL1577" s="28"/>
      <c r="AM1577" s="28"/>
      <c r="AN1577" s="28"/>
      <c r="AS1577" s="193"/>
      <c r="AU1577" s="28"/>
      <c r="AV1577" s="28"/>
      <c r="AW1577" s="28"/>
      <c r="BB1577" s="193"/>
      <c r="BD1577" s="28"/>
      <c r="BE1577" s="28"/>
      <c r="BF1577" s="28"/>
      <c r="BK1577" s="193"/>
      <c r="BM1577" s="28"/>
      <c r="BN1577" s="28"/>
      <c r="BO1577" s="28"/>
      <c r="BT1577" s="193"/>
      <c r="BV1577" s="28"/>
      <c r="BW1577" s="28"/>
      <c r="BX1577" s="28"/>
      <c r="CC1577" s="193"/>
      <c r="CE1577" s="28"/>
      <c r="CF1577" s="28"/>
      <c r="CG1577" s="28"/>
      <c r="CL1577" s="193"/>
      <c r="CN1577" s="28"/>
      <c r="CO1577" s="28"/>
      <c r="CP1577" s="28"/>
      <c r="CU1577" s="193"/>
      <c r="CW1577" s="28"/>
      <c r="CX1577" s="28"/>
      <c r="CY1577" s="28"/>
      <c r="DD1577" s="193"/>
      <c r="DF1577" s="28"/>
      <c r="DG1577" s="28"/>
      <c r="DH1577" s="28"/>
      <c r="DM1577" s="193"/>
      <c r="DO1577" s="28"/>
      <c r="DP1577" s="28"/>
      <c r="DQ1577" s="28"/>
      <c r="DV1577" s="193"/>
      <c r="DX1577" s="28"/>
      <c r="DY1577" s="28"/>
      <c r="DZ1577" s="28"/>
      <c r="EE1577" s="193"/>
      <c r="EG1577" s="28"/>
      <c r="EH1577" s="28"/>
      <c r="EI1577" s="28"/>
      <c r="EN1577" s="193"/>
      <c r="EP1577" s="28"/>
      <c r="EQ1577" s="28"/>
      <c r="ER1577" s="28"/>
      <c r="EW1577" s="193"/>
      <c r="EY1577" s="28"/>
      <c r="EZ1577" s="28"/>
      <c r="FA1577" s="28"/>
      <c r="FF1577" s="193"/>
      <c r="FH1577" s="28"/>
      <c r="FI1577" s="28"/>
      <c r="FJ1577" s="28"/>
      <c r="FO1577" s="193"/>
      <c r="FQ1577" s="28"/>
      <c r="FR1577" s="28"/>
      <c r="FS1577" s="28"/>
      <c r="FX1577" s="193"/>
      <c r="FZ1577" s="28"/>
      <c r="GA1577" s="28"/>
      <c r="GB1577" s="28"/>
      <c r="GG1577" s="193"/>
      <c r="GI1577" s="28"/>
      <c r="GJ1577" s="28"/>
      <c r="GK1577" s="28"/>
      <c r="GP1577" s="193"/>
      <c r="GR1577" s="28"/>
      <c r="GS1577" s="28"/>
      <c r="GT1577" s="28"/>
      <c r="GY1577" s="193"/>
      <c r="HA1577" s="28"/>
      <c r="HB1577" s="28"/>
      <c r="HC1577" s="28"/>
      <c r="HH1577" s="193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.75">
      <c r="A1578" s="311" t="s">
        <v>429</v>
      </c>
      <c r="B1578" s="375"/>
      <c r="C1578" s="375"/>
      <c r="D1578" s="376" t="s">
        <v>130</v>
      </c>
      <c r="E1578" s="50">
        <f>COUNTIF($A$712:$BAG$785,A1578)</f>
        <v>10</v>
      </c>
      <c r="F1578" s="279">
        <f>SUM(G1578:K1578)</f>
        <v>0</v>
      </c>
      <c r="J1578" s="402"/>
      <c r="K1578" s="402"/>
      <c r="N1578" s="28"/>
      <c r="R1578" s="193"/>
      <c r="T1578" s="28"/>
      <c r="U1578" s="28"/>
      <c r="V1578" s="28"/>
      <c r="AA1578" s="193"/>
      <c r="AC1578" s="28"/>
      <c r="AD1578" s="28"/>
      <c r="AE1578" s="28"/>
      <c r="AJ1578" s="193"/>
      <c r="AL1578" s="28"/>
      <c r="AM1578" s="28"/>
      <c r="AN1578" s="28"/>
      <c r="AS1578" s="193"/>
      <c r="AU1578" s="28"/>
      <c r="AV1578" s="28"/>
      <c r="AW1578" s="28"/>
      <c r="BB1578" s="193"/>
      <c r="BD1578" s="28"/>
      <c r="BE1578" s="28"/>
      <c r="BF1578" s="28"/>
      <c r="BK1578" s="193"/>
      <c r="BM1578" s="28"/>
      <c r="BN1578" s="28"/>
      <c r="BO1578" s="28"/>
      <c r="BT1578" s="193"/>
      <c r="BV1578" s="28"/>
      <c r="BW1578" s="28"/>
      <c r="BX1578" s="28"/>
      <c r="CC1578" s="193"/>
      <c r="CE1578" s="28"/>
      <c r="CF1578" s="28"/>
      <c r="CG1578" s="28"/>
      <c r="CL1578" s="193"/>
      <c r="CN1578" s="28"/>
      <c r="CO1578" s="28"/>
      <c r="CP1578" s="28"/>
      <c r="CU1578" s="193"/>
      <c r="CW1578" s="28"/>
      <c r="CX1578" s="28"/>
      <c r="CY1578" s="28"/>
      <c r="DD1578" s="193"/>
      <c r="DF1578" s="28"/>
      <c r="DG1578" s="28"/>
      <c r="DH1578" s="28"/>
      <c r="DM1578" s="193"/>
      <c r="DO1578" s="28"/>
      <c r="DP1578" s="28"/>
      <c r="DQ1578" s="28"/>
      <c r="DV1578" s="193"/>
      <c r="DX1578" s="28"/>
      <c r="DY1578" s="28"/>
      <c r="DZ1578" s="28"/>
      <c r="EE1578" s="193"/>
      <c r="EG1578" s="28"/>
      <c r="EH1578" s="28"/>
      <c r="EI1578" s="28"/>
      <c r="EN1578" s="193"/>
      <c r="EP1578" s="28"/>
      <c r="EQ1578" s="28"/>
      <c r="ER1578" s="28"/>
      <c r="EW1578" s="193"/>
      <c r="EY1578" s="28"/>
      <c r="EZ1578" s="28"/>
      <c r="FA1578" s="28"/>
      <c r="FF1578" s="193"/>
      <c r="FH1578" s="28"/>
      <c r="FI1578" s="28"/>
      <c r="FJ1578" s="28"/>
      <c r="FO1578" s="193"/>
      <c r="FQ1578" s="28"/>
      <c r="FR1578" s="28"/>
      <c r="FS1578" s="28"/>
      <c r="FX1578" s="193"/>
      <c r="FZ1578" s="28"/>
      <c r="GA1578" s="28"/>
      <c r="GB1578" s="28"/>
      <c r="GG1578" s="193"/>
      <c r="GI1578" s="28"/>
      <c r="GJ1578" s="28"/>
      <c r="GK1578" s="28"/>
      <c r="GP1578" s="193"/>
      <c r="GR1578" s="28"/>
      <c r="GS1578" s="28"/>
      <c r="GT1578" s="28"/>
      <c r="GY1578" s="193"/>
      <c r="HA1578" s="28"/>
      <c r="HB1578" s="28"/>
      <c r="HC1578" s="28"/>
      <c r="HH1578" s="193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205" t="s">
        <v>2942</v>
      </c>
      <c r="B1579" s="39"/>
      <c r="C1579" s="39"/>
      <c r="D1579" s="376" t="s">
        <v>132</v>
      </c>
      <c r="E1579" s="50">
        <f>COUNTIF($A$712:$BAG$785,A1579)</f>
        <v>0</v>
      </c>
      <c r="F1579" s="279">
        <f>SUM(G1579:K1579)</f>
        <v>0</v>
      </c>
      <c r="H1579" s="402"/>
      <c r="I1579" s="402"/>
      <c r="K1579" s="193"/>
      <c r="N1579" s="28"/>
      <c r="R1579" s="193"/>
      <c r="T1579" s="28"/>
      <c r="U1579" s="28"/>
      <c r="V1579" s="28"/>
      <c r="AA1579" s="193"/>
      <c r="AC1579" s="28"/>
      <c r="AD1579" s="28"/>
      <c r="AE1579" s="28"/>
      <c r="AJ1579" s="193"/>
      <c r="AL1579" s="28"/>
      <c r="AM1579" s="28"/>
      <c r="AN1579" s="28"/>
      <c r="AS1579" s="193"/>
      <c r="AU1579" s="28"/>
      <c r="AV1579" s="28"/>
      <c r="AW1579" s="28"/>
      <c r="BB1579" s="193"/>
      <c r="BD1579" s="28"/>
      <c r="BE1579" s="28"/>
      <c r="BF1579" s="28"/>
      <c r="BK1579" s="193"/>
      <c r="BM1579" s="28"/>
      <c r="BN1579" s="28"/>
      <c r="BO1579" s="28"/>
      <c r="BT1579" s="193"/>
      <c r="BV1579" s="28"/>
      <c r="BW1579" s="28"/>
      <c r="BX1579" s="28"/>
      <c r="CC1579" s="193"/>
      <c r="CE1579" s="28"/>
      <c r="CF1579" s="28"/>
      <c r="CG1579" s="28"/>
      <c r="CL1579" s="193"/>
      <c r="CN1579" s="28"/>
      <c r="CO1579" s="28"/>
      <c r="CP1579" s="28"/>
      <c r="CU1579" s="193"/>
      <c r="CW1579" s="28"/>
      <c r="CX1579" s="28"/>
      <c r="CY1579" s="28"/>
      <c r="DD1579" s="193"/>
      <c r="DF1579" s="28"/>
      <c r="DG1579" s="28"/>
      <c r="DH1579" s="28"/>
      <c r="DM1579" s="193"/>
      <c r="DO1579" s="28"/>
      <c r="DP1579" s="28"/>
      <c r="DQ1579" s="28"/>
      <c r="DV1579" s="193"/>
      <c r="DX1579" s="28"/>
      <c r="DY1579" s="28"/>
      <c r="DZ1579" s="28"/>
      <c r="EE1579" s="193"/>
      <c r="EG1579" s="28"/>
      <c r="EH1579" s="28"/>
      <c r="EI1579" s="28"/>
      <c r="EN1579" s="193"/>
      <c r="EP1579" s="28"/>
      <c r="EQ1579" s="28"/>
      <c r="ER1579" s="28"/>
      <c r="EW1579" s="193"/>
      <c r="EY1579" s="28"/>
      <c r="EZ1579" s="28"/>
      <c r="FA1579" s="28"/>
      <c r="FF1579" s="193"/>
      <c r="FH1579" s="28"/>
      <c r="FI1579" s="28"/>
      <c r="FJ1579" s="28"/>
      <c r="FO1579" s="193"/>
      <c r="FQ1579" s="28"/>
      <c r="FR1579" s="28"/>
      <c r="FS1579" s="28"/>
      <c r="FX1579" s="193"/>
      <c r="FZ1579" s="28"/>
      <c r="GA1579" s="28"/>
      <c r="GB1579" s="28"/>
      <c r="GG1579" s="193"/>
      <c r="GI1579" s="28"/>
      <c r="GJ1579" s="28"/>
      <c r="GK1579" s="28"/>
      <c r="GP1579" s="193"/>
      <c r="GR1579" s="28"/>
      <c r="GS1579" s="28"/>
      <c r="GT1579" s="28"/>
      <c r="GY1579" s="193"/>
      <c r="HA1579" s="28"/>
      <c r="HB1579" s="28"/>
      <c r="HC1579" s="28"/>
      <c r="HH1579" s="193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11" t="s">
        <v>497</v>
      </c>
      <c r="B1580" s="39"/>
      <c r="C1580" s="39"/>
      <c r="D1580" s="376" t="s">
        <v>129</v>
      </c>
      <c r="E1580" s="50">
        <f>COUNTIF($A$712:$BAG$785,A1580)</f>
        <v>0</v>
      </c>
      <c r="F1580" s="279">
        <f>SUM(G1580:K1580)</f>
        <v>0</v>
      </c>
      <c r="H1580" s="402"/>
      <c r="I1580" s="402"/>
      <c r="K1580" s="193"/>
      <c r="N1580" s="28"/>
      <c r="R1580" s="193"/>
      <c r="T1580" s="28"/>
      <c r="U1580" s="28"/>
      <c r="V1580" s="28"/>
      <c r="AA1580" s="193"/>
      <c r="AC1580" s="28"/>
      <c r="AD1580" s="28"/>
      <c r="AE1580" s="28"/>
      <c r="AJ1580" s="193"/>
      <c r="AL1580" s="28"/>
      <c r="AM1580" s="28"/>
      <c r="AN1580" s="28"/>
      <c r="AS1580" s="193"/>
      <c r="AU1580" s="28"/>
      <c r="AV1580" s="28"/>
      <c r="AW1580" s="28"/>
      <c r="BB1580" s="193"/>
      <c r="BD1580" s="28"/>
      <c r="BE1580" s="28"/>
      <c r="BF1580" s="28"/>
      <c r="BK1580" s="193"/>
      <c r="BM1580" s="28"/>
      <c r="BN1580" s="28"/>
      <c r="BO1580" s="28"/>
      <c r="BT1580" s="193"/>
      <c r="BV1580" s="28"/>
      <c r="BW1580" s="28"/>
      <c r="BX1580" s="28"/>
      <c r="CC1580" s="193"/>
      <c r="CE1580" s="28"/>
      <c r="CF1580" s="28"/>
      <c r="CG1580" s="28"/>
      <c r="CL1580" s="193"/>
      <c r="CN1580" s="28"/>
      <c r="CO1580" s="28"/>
      <c r="CP1580" s="28"/>
      <c r="CU1580" s="193"/>
      <c r="CW1580" s="28"/>
      <c r="CX1580" s="28"/>
      <c r="CY1580" s="28"/>
      <c r="DD1580" s="193"/>
      <c r="DF1580" s="28"/>
      <c r="DG1580" s="28"/>
      <c r="DH1580" s="28"/>
      <c r="DM1580" s="193"/>
      <c r="DO1580" s="28"/>
      <c r="DP1580" s="28"/>
      <c r="DQ1580" s="28"/>
      <c r="DV1580" s="193"/>
      <c r="DX1580" s="28"/>
      <c r="DY1580" s="28"/>
      <c r="DZ1580" s="28"/>
      <c r="EE1580" s="193"/>
      <c r="EG1580" s="28"/>
      <c r="EH1580" s="28"/>
      <c r="EI1580" s="28"/>
      <c r="EN1580" s="193"/>
      <c r="EP1580" s="28"/>
      <c r="EQ1580" s="28"/>
      <c r="ER1580" s="28"/>
      <c r="EW1580" s="193"/>
      <c r="EY1580" s="28"/>
      <c r="EZ1580" s="28"/>
      <c r="FA1580" s="28"/>
      <c r="FF1580" s="193"/>
      <c r="FH1580" s="28"/>
      <c r="FI1580" s="28"/>
      <c r="FJ1580" s="28"/>
      <c r="FO1580" s="193"/>
      <c r="FQ1580" s="28"/>
      <c r="FR1580" s="28"/>
      <c r="FS1580" s="28"/>
      <c r="FX1580" s="193"/>
      <c r="FZ1580" s="28"/>
      <c r="GA1580" s="28"/>
      <c r="GB1580" s="28"/>
      <c r="GG1580" s="193"/>
      <c r="GI1580" s="28"/>
      <c r="GJ1580" s="28"/>
      <c r="GK1580" s="28"/>
      <c r="GP1580" s="193"/>
      <c r="GR1580" s="28"/>
      <c r="GS1580" s="28"/>
      <c r="GT1580" s="28"/>
      <c r="GY1580" s="193"/>
      <c r="HA1580" s="28"/>
      <c r="HB1580" s="28"/>
      <c r="HC1580" s="28"/>
      <c r="HH1580" s="193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5" t="s">
        <v>3114</v>
      </c>
      <c r="B1581" s="39"/>
      <c r="C1581" s="39"/>
      <c r="D1581" s="376" t="s">
        <v>129</v>
      </c>
      <c r="E1581" s="50">
        <f>COUNTIF($A$712:$BAG$785,A1581)</f>
        <v>1</v>
      </c>
      <c r="F1581" s="279">
        <f>SUM(G1581:K1581)</f>
        <v>0</v>
      </c>
      <c r="H1581" s="402"/>
      <c r="I1581" s="402"/>
      <c r="J1581" s="402"/>
      <c r="K1581" s="402"/>
      <c r="N1581" s="28"/>
      <c r="R1581" s="193"/>
      <c r="T1581" s="28"/>
      <c r="U1581" s="28"/>
      <c r="V1581" s="28"/>
      <c r="AA1581" s="193"/>
      <c r="AC1581" s="28"/>
      <c r="AD1581" s="28"/>
      <c r="AE1581" s="28"/>
      <c r="AJ1581" s="193"/>
      <c r="AL1581" s="28"/>
      <c r="AM1581" s="28"/>
      <c r="AN1581" s="28"/>
      <c r="AS1581" s="193"/>
      <c r="AU1581" s="28"/>
      <c r="AV1581" s="28"/>
      <c r="AW1581" s="28"/>
      <c r="BB1581" s="193"/>
      <c r="BD1581" s="28"/>
      <c r="BE1581" s="28"/>
      <c r="BF1581" s="28"/>
      <c r="BK1581" s="193"/>
      <c r="BM1581" s="28"/>
      <c r="BN1581" s="28"/>
      <c r="BO1581" s="28"/>
      <c r="BT1581" s="193"/>
      <c r="BV1581" s="28"/>
      <c r="BW1581" s="28"/>
      <c r="BX1581" s="28"/>
      <c r="CC1581" s="193"/>
      <c r="CE1581" s="28"/>
      <c r="CF1581" s="28"/>
      <c r="CG1581" s="28"/>
      <c r="CL1581" s="193"/>
      <c r="CN1581" s="28"/>
      <c r="CO1581" s="28"/>
      <c r="CP1581" s="28"/>
      <c r="CU1581" s="193"/>
      <c r="CW1581" s="28"/>
      <c r="CX1581" s="28"/>
      <c r="CY1581" s="28"/>
      <c r="DD1581" s="193"/>
      <c r="DF1581" s="28"/>
      <c r="DG1581" s="28"/>
      <c r="DH1581" s="28"/>
      <c r="DM1581" s="193"/>
      <c r="DO1581" s="28"/>
      <c r="DP1581" s="28"/>
      <c r="DQ1581" s="28"/>
      <c r="DV1581" s="193"/>
      <c r="DX1581" s="28"/>
      <c r="DY1581" s="28"/>
      <c r="DZ1581" s="28"/>
      <c r="EE1581" s="193"/>
      <c r="EG1581" s="28"/>
      <c r="EH1581" s="28"/>
      <c r="EI1581" s="28"/>
      <c r="EN1581" s="193"/>
      <c r="EP1581" s="28"/>
      <c r="EQ1581" s="28"/>
      <c r="ER1581" s="28"/>
      <c r="EW1581" s="193"/>
      <c r="EY1581" s="28"/>
      <c r="EZ1581" s="28"/>
      <c r="FA1581" s="28"/>
      <c r="FF1581" s="193"/>
      <c r="FH1581" s="28"/>
      <c r="FI1581" s="28"/>
      <c r="FJ1581" s="28"/>
      <c r="FO1581" s="193"/>
      <c r="FQ1581" s="28"/>
      <c r="FR1581" s="28"/>
      <c r="FS1581" s="28"/>
      <c r="FX1581" s="193"/>
      <c r="FZ1581" s="28"/>
      <c r="GA1581" s="28"/>
      <c r="GB1581" s="28"/>
      <c r="GG1581" s="193"/>
      <c r="GI1581" s="28"/>
      <c r="GJ1581" s="28"/>
      <c r="GK1581" s="28"/>
      <c r="GP1581" s="193"/>
      <c r="GR1581" s="28"/>
      <c r="GS1581" s="28"/>
      <c r="GT1581" s="28"/>
      <c r="GY1581" s="193"/>
      <c r="HA1581" s="28"/>
      <c r="HB1581" s="28"/>
      <c r="HC1581" s="28"/>
      <c r="HH1581" s="193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">
      <c r="A1582" s="205" t="s">
        <v>2908</v>
      </c>
      <c r="B1582" s="39"/>
      <c r="C1582" s="39"/>
      <c r="D1582" s="376" t="s">
        <v>129</v>
      </c>
      <c r="E1582" s="50">
        <f>COUNTIF($A$712:$BAG$785,A1582)</f>
        <v>0</v>
      </c>
      <c r="F1582" s="279">
        <f>SUM(G1582:K1582)</f>
        <v>0</v>
      </c>
      <c r="H1582" s="402"/>
      <c r="I1582" s="402"/>
      <c r="J1582" s="402"/>
      <c r="K1582" s="402"/>
      <c r="N1582" s="28"/>
      <c r="R1582" s="193"/>
      <c r="T1582" s="28"/>
      <c r="U1582" s="28"/>
      <c r="V1582" s="28"/>
      <c r="AA1582" s="193"/>
      <c r="AC1582" s="28"/>
      <c r="AD1582" s="28"/>
      <c r="AE1582" s="28"/>
      <c r="AJ1582" s="193"/>
      <c r="AL1582" s="28"/>
      <c r="AM1582" s="28"/>
      <c r="AN1582" s="28"/>
      <c r="AS1582" s="193"/>
      <c r="AU1582" s="28"/>
      <c r="AV1582" s="28"/>
      <c r="AW1582" s="28"/>
      <c r="BB1582" s="193"/>
      <c r="BD1582" s="28"/>
      <c r="BE1582" s="28"/>
      <c r="BF1582" s="28"/>
      <c r="BK1582" s="193"/>
      <c r="BM1582" s="28"/>
      <c r="BN1582" s="28"/>
      <c r="BO1582" s="28"/>
      <c r="BT1582" s="193"/>
      <c r="BV1582" s="28"/>
      <c r="BW1582" s="28"/>
      <c r="BX1582" s="28"/>
      <c r="CC1582" s="193"/>
      <c r="CE1582" s="28"/>
      <c r="CF1582" s="28"/>
      <c r="CG1582" s="28"/>
      <c r="CL1582" s="193"/>
      <c r="CN1582" s="28"/>
      <c r="CO1582" s="28"/>
      <c r="CP1582" s="28"/>
      <c r="CU1582" s="193"/>
      <c r="CW1582" s="28"/>
      <c r="CX1582" s="28"/>
      <c r="CY1582" s="28"/>
      <c r="DD1582" s="193"/>
      <c r="DF1582" s="28"/>
      <c r="DG1582" s="28"/>
      <c r="DH1582" s="28"/>
      <c r="DM1582" s="193"/>
      <c r="DO1582" s="28"/>
      <c r="DP1582" s="28"/>
      <c r="DQ1582" s="28"/>
      <c r="DV1582" s="193"/>
      <c r="DX1582" s="28"/>
      <c r="DY1582" s="28"/>
      <c r="DZ1582" s="28"/>
      <c r="EE1582" s="193"/>
      <c r="EG1582" s="28"/>
      <c r="EH1582" s="28"/>
      <c r="EI1582" s="28"/>
      <c r="EN1582" s="193"/>
      <c r="EP1582" s="28"/>
      <c r="EQ1582" s="28"/>
      <c r="ER1582" s="28"/>
      <c r="EW1582" s="193"/>
      <c r="EY1582" s="28"/>
      <c r="EZ1582" s="28"/>
      <c r="FA1582" s="28"/>
      <c r="FF1582" s="193"/>
      <c r="FH1582" s="28"/>
      <c r="FI1582" s="28"/>
      <c r="FJ1582" s="28"/>
      <c r="FO1582" s="193"/>
      <c r="FQ1582" s="28"/>
      <c r="FR1582" s="28"/>
      <c r="FS1582" s="28"/>
      <c r="FX1582" s="193"/>
      <c r="FZ1582" s="28"/>
      <c r="GA1582" s="28"/>
      <c r="GB1582" s="28"/>
      <c r="GG1582" s="193"/>
      <c r="GI1582" s="28"/>
      <c r="GJ1582" s="28"/>
      <c r="GK1582" s="28"/>
      <c r="GP1582" s="193"/>
      <c r="GR1582" s="28"/>
      <c r="GS1582" s="28"/>
      <c r="GT1582" s="28"/>
      <c r="GY1582" s="193"/>
      <c r="HA1582" s="28"/>
      <c r="HB1582" s="28"/>
      <c r="HC1582" s="28"/>
      <c r="HH1582" s="193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205" t="s">
        <v>3060</v>
      </c>
      <c r="B1583" s="39"/>
      <c r="C1583" s="39"/>
      <c r="D1583" s="376" t="s">
        <v>129</v>
      </c>
      <c r="E1583" s="50">
        <f>COUNTIF($A$712:$BAG$785,A1583)</f>
        <v>0</v>
      </c>
      <c r="F1583" s="279">
        <f>SUM(G1583:K1583)</f>
        <v>0</v>
      </c>
      <c r="H1583" s="402"/>
      <c r="I1583" s="402"/>
      <c r="J1583" s="402"/>
      <c r="K1583" s="402"/>
      <c r="N1583" s="28"/>
      <c r="R1583" s="193"/>
      <c r="T1583" s="28"/>
      <c r="U1583" s="28"/>
      <c r="V1583" s="28"/>
      <c r="AA1583" s="193"/>
      <c r="AC1583" s="28"/>
      <c r="AD1583" s="28"/>
      <c r="AE1583" s="28"/>
      <c r="AJ1583" s="193"/>
      <c r="AL1583" s="28"/>
      <c r="AM1583" s="28"/>
      <c r="AN1583" s="28"/>
      <c r="AS1583" s="193"/>
      <c r="AU1583" s="28"/>
      <c r="AV1583" s="28"/>
      <c r="AW1583" s="28"/>
      <c r="BB1583" s="193"/>
      <c r="BD1583" s="28"/>
      <c r="BE1583" s="28"/>
      <c r="BF1583" s="28"/>
      <c r="BK1583" s="193"/>
      <c r="BM1583" s="28"/>
      <c r="BN1583" s="28"/>
      <c r="BO1583" s="28"/>
      <c r="BT1583" s="193"/>
      <c r="BV1583" s="28"/>
      <c r="BW1583" s="28"/>
      <c r="BX1583" s="28"/>
      <c r="CC1583" s="193"/>
      <c r="CE1583" s="28"/>
      <c r="CF1583" s="28"/>
      <c r="CG1583" s="28"/>
      <c r="CL1583" s="193"/>
      <c r="CN1583" s="28"/>
      <c r="CO1583" s="28"/>
      <c r="CP1583" s="28"/>
      <c r="CU1583" s="193"/>
      <c r="CW1583" s="28"/>
      <c r="CX1583" s="28"/>
      <c r="CY1583" s="28"/>
      <c r="DD1583" s="193"/>
      <c r="DF1583" s="28"/>
      <c r="DG1583" s="28"/>
      <c r="DH1583" s="28"/>
      <c r="DM1583" s="193"/>
      <c r="DO1583" s="28"/>
      <c r="DP1583" s="28"/>
      <c r="DQ1583" s="28"/>
      <c r="DV1583" s="193"/>
      <c r="DX1583" s="28"/>
      <c r="DY1583" s="28"/>
      <c r="DZ1583" s="28"/>
      <c r="EE1583" s="193"/>
      <c r="EG1583" s="28"/>
      <c r="EH1583" s="28"/>
      <c r="EI1583" s="28"/>
      <c r="EN1583" s="193"/>
      <c r="EP1583" s="28"/>
      <c r="EQ1583" s="28"/>
      <c r="ER1583" s="28"/>
      <c r="EW1583" s="193"/>
      <c r="EY1583" s="28"/>
      <c r="EZ1583" s="28"/>
      <c r="FA1583" s="28"/>
      <c r="FF1583" s="193"/>
      <c r="FH1583" s="28"/>
      <c r="FI1583" s="28"/>
      <c r="FJ1583" s="28"/>
      <c r="FO1583" s="193"/>
      <c r="FQ1583" s="28"/>
      <c r="FR1583" s="28"/>
      <c r="FS1583" s="28"/>
      <c r="FX1583" s="193"/>
      <c r="FZ1583" s="28"/>
      <c r="GA1583" s="28"/>
      <c r="GB1583" s="28"/>
      <c r="GG1583" s="193"/>
      <c r="GI1583" s="28"/>
      <c r="GJ1583" s="28"/>
      <c r="GK1583" s="28"/>
      <c r="GP1583" s="193"/>
      <c r="GR1583" s="28"/>
      <c r="GS1583" s="28"/>
      <c r="GT1583" s="28"/>
      <c r="GY1583" s="193"/>
      <c r="HA1583" s="28"/>
      <c r="HB1583" s="28"/>
      <c r="HC1583" s="28"/>
      <c r="HH1583" s="193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">
      <c r="A1584" s="311" t="s">
        <v>1360</v>
      </c>
      <c r="B1584" s="28"/>
      <c r="C1584" s="271"/>
      <c r="D1584" s="1" t="s">
        <v>131</v>
      </c>
      <c r="E1584" s="50">
        <f>COUNTIF($A$712:$BAG$785,A1584)</f>
        <v>3</v>
      </c>
      <c r="F1584" s="279">
        <f>SUM(G1584:K1584)</f>
        <v>0</v>
      </c>
      <c r="N1584" s="28"/>
      <c r="R1584" s="193"/>
      <c r="T1584" s="28"/>
      <c r="U1584" s="28"/>
      <c r="V1584" s="28"/>
      <c r="AA1584" s="193"/>
      <c r="AC1584" s="28"/>
      <c r="AD1584" s="28"/>
      <c r="AE1584" s="28"/>
      <c r="AJ1584" s="193"/>
      <c r="AL1584" s="28"/>
      <c r="AM1584" s="28"/>
      <c r="AN1584" s="28"/>
      <c r="AS1584" s="193"/>
      <c r="AU1584" s="28"/>
      <c r="AV1584" s="28"/>
      <c r="AW1584" s="28"/>
      <c r="BB1584" s="193"/>
      <c r="BD1584" s="28"/>
      <c r="BE1584" s="28"/>
      <c r="BF1584" s="28"/>
      <c r="BK1584" s="193"/>
      <c r="BM1584" s="28"/>
      <c r="BN1584" s="28"/>
      <c r="BO1584" s="28"/>
      <c r="BT1584" s="193"/>
      <c r="BV1584" s="28"/>
      <c r="BW1584" s="28"/>
      <c r="BX1584" s="28"/>
      <c r="CC1584" s="193"/>
      <c r="CE1584" s="28"/>
      <c r="CF1584" s="28"/>
      <c r="CG1584" s="28"/>
      <c r="CL1584" s="193"/>
      <c r="CN1584" s="28"/>
      <c r="CO1584" s="28"/>
      <c r="CP1584" s="28"/>
      <c r="CU1584" s="193"/>
      <c r="CW1584" s="28"/>
      <c r="CX1584" s="28"/>
      <c r="CY1584" s="28"/>
      <c r="DD1584" s="193"/>
      <c r="DF1584" s="28"/>
      <c r="DG1584" s="28"/>
      <c r="DH1584" s="28"/>
      <c r="DM1584" s="193"/>
      <c r="DO1584" s="28"/>
      <c r="DP1584" s="28"/>
      <c r="DQ1584" s="28"/>
      <c r="DV1584" s="193"/>
      <c r="DX1584" s="28"/>
      <c r="DY1584" s="28"/>
      <c r="DZ1584" s="28"/>
      <c r="EE1584" s="193"/>
      <c r="EG1584" s="28"/>
      <c r="EH1584" s="28"/>
      <c r="EI1584" s="28"/>
      <c r="EN1584" s="193"/>
      <c r="EP1584" s="28"/>
      <c r="EQ1584" s="28"/>
      <c r="ER1584" s="28"/>
      <c r="EW1584" s="193"/>
      <c r="EY1584" s="28"/>
      <c r="EZ1584" s="28"/>
      <c r="FA1584" s="28"/>
      <c r="FF1584" s="193"/>
      <c r="FH1584" s="28"/>
      <c r="FI1584" s="28"/>
      <c r="FJ1584" s="28"/>
      <c r="FO1584" s="193"/>
      <c r="FQ1584" s="28"/>
      <c r="FR1584" s="28"/>
      <c r="FS1584" s="28"/>
      <c r="FX1584" s="193"/>
      <c r="FZ1584" s="28"/>
      <c r="GA1584" s="28"/>
      <c r="GB1584" s="28"/>
      <c r="GG1584" s="193"/>
      <c r="GI1584" s="28"/>
      <c r="GJ1584" s="28"/>
      <c r="GK1584" s="28"/>
      <c r="GP1584" s="193"/>
      <c r="GR1584" s="28"/>
      <c r="GS1584" s="28"/>
      <c r="GT1584" s="28"/>
      <c r="GY1584" s="193"/>
      <c r="HA1584" s="28"/>
      <c r="HB1584" s="28"/>
      <c r="HC1584" s="28"/>
      <c r="HH1584" s="193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.75">
      <c r="A1585" s="311" t="s">
        <v>898</v>
      </c>
      <c r="B1585" s="375"/>
      <c r="C1585" s="375"/>
      <c r="D1585" s="376" t="s">
        <v>130</v>
      </c>
      <c r="E1585" s="50">
        <f>COUNTIF($A$712:$BAG$785,A1585)</f>
        <v>2</v>
      </c>
      <c r="F1585" s="279">
        <f>SUM(G1585:K1585)</f>
        <v>0</v>
      </c>
      <c r="N1585" s="28"/>
      <c r="R1585" s="193"/>
      <c r="T1585" s="28"/>
      <c r="U1585" s="28"/>
      <c r="V1585" s="28"/>
      <c r="AA1585" s="193"/>
      <c r="AC1585" s="28"/>
      <c r="AD1585" s="28"/>
      <c r="AE1585" s="28"/>
      <c r="AJ1585" s="193"/>
      <c r="AL1585" s="28"/>
      <c r="AM1585" s="28"/>
      <c r="AN1585" s="28"/>
      <c r="AS1585" s="193"/>
      <c r="AU1585" s="28"/>
      <c r="AV1585" s="28"/>
      <c r="AW1585" s="28"/>
      <c r="BB1585" s="193"/>
      <c r="BD1585" s="28"/>
      <c r="BE1585" s="28"/>
      <c r="BF1585" s="28"/>
      <c r="BK1585" s="193"/>
      <c r="BM1585" s="28"/>
      <c r="BN1585" s="28"/>
      <c r="BO1585" s="28"/>
      <c r="BT1585" s="193"/>
      <c r="BV1585" s="28"/>
      <c r="BW1585" s="28"/>
      <c r="BX1585" s="28"/>
      <c r="CC1585" s="193"/>
      <c r="CE1585" s="28"/>
      <c r="CF1585" s="28"/>
      <c r="CG1585" s="28"/>
      <c r="CL1585" s="193"/>
      <c r="CN1585" s="28"/>
      <c r="CO1585" s="28"/>
      <c r="CP1585" s="28"/>
      <c r="CU1585" s="193"/>
      <c r="CW1585" s="28"/>
      <c r="CX1585" s="28"/>
      <c r="CY1585" s="28"/>
      <c r="DD1585" s="193"/>
      <c r="DF1585" s="28"/>
      <c r="DG1585" s="28"/>
      <c r="DH1585" s="28"/>
      <c r="DM1585" s="193"/>
      <c r="DO1585" s="28"/>
      <c r="DP1585" s="28"/>
      <c r="DQ1585" s="28"/>
      <c r="DV1585" s="193"/>
      <c r="DX1585" s="28"/>
      <c r="DY1585" s="28"/>
      <c r="DZ1585" s="28"/>
      <c r="EE1585" s="193"/>
      <c r="EG1585" s="28"/>
      <c r="EH1585" s="28"/>
      <c r="EI1585" s="28"/>
      <c r="EN1585" s="193"/>
      <c r="EP1585" s="28"/>
      <c r="EQ1585" s="28"/>
      <c r="ER1585" s="28"/>
      <c r="EW1585" s="193"/>
      <c r="EY1585" s="28"/>
      <c r="EZ1585" s="28"/>
      <c r="FA1585" s="28"/>
      <c r="FF1585" s="193"/>
      <c r="FH1585" s="28"/>
      <c r="FI1585" s="28"/>
      <c r="FJ1585" s="28"/>
      <c r="FO1585" s="193"/>
      <c r="FQ1585" s="28"/>
      <c r="FR1585" s="28"/>
      <c r="FS1585" s="28"/>
      <c r="FX1585" s="193"/>
      <c r="FZ1585" s="28"/>
      <c r="GA1585" s="28"/>
      <c r="GB1585" s="28"/>
      <c r="GG1585" s="193"/>
      <c r="GI1585" s="28"/>
      <c r="GJ1585" s="28"/>
      <c r="GK1585" s="28"/>
      <c r="GP1585" s="193"/>
      <c r="GR1585" s="28"/>
      <c r="GS1585" s="28"/>
      <c r="GT1585" s="28"/>
      <c r="GY1585" s="193"/>
      <c r="HA1585" s="28"/>
      <c r="HB1585" s="28"/>
      <c r="HC1585" s="28"/>
      <c r="HH1585" s="193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205" t="s">
        <v>3551</v>
      </c>
      <c r="B1586" s="39"/>
      <c r="C1586" s="39"/>
      <c r="D1586" s="376" t="s">
        <v>129</v>
      </c>
      <c r="E1586" s="50">
        <f>COUNTIF($A$712:$BAG$785,A1586)</f>
        <v>0</v>
      </c>
      <c r="F1586" s="279">
        <f>SUM(G1586:K1586)</f>
        <v>0</v>
      </c>
      <c r="H1586" s="402"/>
      <c r="I1586" s="402"/>
      <c r="N1586" s="28"/>
      <c r="R1586" s="193"/>
      <c r="T1586" s="28"/>
      <c r="U1586" s="28"/>
      <c r="V1586" s="28"/>
      <c r="AA1586" s="193"/>
      <c r="AC1586" s="28"/>
      <c r="AD1586" s="28"/>
      <c r="AE1586" s="28"/>
      <c r="AJ1586" s="193"/>
      <c r="AL1586" s="28"/>
      <c r="AM1586" s="28"/>
      <c r="AN1586" s="28"/>
      <c r="AS1586" s="193"/>
      <c r="AU1586" s="28"/>
      <c r="AV1586" s="28"/>
      <c r="AW1586" s="28"/>
      <c r="BB1586" s="193"/>
      <c r="BD1586" s="28"/>
      <c r="BE1586" s="28"/>
      <c r="BF1586" s="28"/>
      <c r="BK1586" s="193"/>
      <c r="BM1586" s="28"/>
      <c r="BN1586" s="28"/>
      <c r="BO1586" s="28"/>
      <c r="BT1586" s="193"/>
      <c r="BV1586" s="28"/>
      <c r="BW1586" s="28"/>
      <c r="BX1586" s="28"/>
      <c r="CC1586" s="193"/>
      <c r="CE1586" s="28"/>
      <c r="CF1586" s="28"/>
      <c r="CG1586" s="28"/>
      <c r="CL1586" s="193"/>
      <c r="CN1586" s="28"/>
      <c r="CO1586" s="28"/>
      <c r="CP1586" s="28"/>
      <c r="CU1586" s="193"/>
      <c r="CW1586" s="28"/>
      <c r="CX1586" s="28"/>
      <c r="CY1586" s="28"/>
      <c r="DD1586" s="193"/>
      <c r="DF1586" s="28"/>
      <c r="DG1586" s="28"/>
      <c r="DH1586" s="28"/>
      <c r="DM1586" s="193"/>
      <c r="DO1586" s="28"/>
      <c r="DP1586" s="28"/>
      <c r="DQ1586" s="28"/>
      <c r="DV1586" s="193"/>
      <c r="DX1586" s="28"/>
      <c r="DY1586" s="28"/>
      <c r="DZ1586" s="28"/>
      <c r="EE1586" s="193"/>
      <c r="EG1586" s="28"/>
      <c r="EH1586" s="28"/>
      <c r="EI1586" s="28"/>
      <c r="EN1586" s="193"/>
      <c r="EP1586" s="28"/>
      <c r="EQ1586" s="28"/>
      <c r="ER1586" s="28"/>
      <c r="EW1586" s="193"/>
      <c r="EY1586" s="28"/>
      <c r="EZ1586" s="28"/>
      <c r="FA1586" s="28"/>
      <c r="FF1586" s="193"/>
      <c r="FH1586" s="28"/>
      <c r="FI1586" s="28"/>
      <c r="FJ1586" s="28"/>
      <c r="FO1586" s="193"/>
      <c r="FQ1586" s="28"/>
      <c r="FR1586" s="28"/>
      <c r="FS1586" s="28"/>
      <c r="FX1586" s="193"/>
      <c r="FZ1586" s="28"/>
      <c r="GA1586" s="28"/>
      <c r="GB1586" s="28"/>
      <c r="GG1586" s="193"/>
      <c r="GI1586" s="28"/>
      <c r="GJ1586" s="28"/>
      <c r="GK1586" s="28"/>
      <c r="GP1586" s="193"/>
      <c r="GR1586" s="28"/>
      <c r="GS1586" s="28"/>
      <c r="GT1586" s="28"/>
      <c r="GY1586" s="193"/>
      <c r="HA1586" s="28"/>
      <c r="HB1586" s="28"/>
      <c r="HC1586" s="28"/>
      <c r="HH1586" s="193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363" t="s">
        <v>2422</v>
      </c>
      <c r="B1587" s="39"/>
      <c r="C1587" s="39"/>
      <c r="D1587" s="376" t="s">
        <v>129</v>
      </c>
      <c r="E1587" s="50">
        <f>COUNTIF($A$712:$BAG$785,A1587)</f>
        <v>0</v>
      </c>
      <c r="F1587" s="279">
        <f>SUM(G1587:K1587)</f>
        <v>0</v>
      </c>
      <c r="H1587" s="402"/>
      <c r="I1587" s="402"/>
      <c r="N1587" s="28"/>
      <c r="R1587" s="193"/>
      <c r="T1587" s="28"/>
      <c r="U1587" s="28"/>
      <c r="V1587" s="28"/>
      <c r="AA1587" s="193"/>
      <c r="AC1587" s="28"/>
      <c r="AD1587" s="28"/>
      <c r="AE1587" s="28"/>
      <c r="AJ1587" s="193"/>
      <c r="AL1587" s="28"/>
      <c r="AM1587" s="28"/>
      <c r="AN1587" s="28"/>
      <c r="AS1587" s="193"/>
      <c r="AU1587" s="28"/>
      <c r="AV1587" s="28"/>
      <c r="AW1587" s="28"/>
      <c r="BB1587" s="193"/>
      <c r="BD1587" s="28"/>
      <c r="BE1587" s="28"/>
      <c r="BF1587" s="28"/>
      <c r="BK1587" s="193"/>
      <c r="BM1587" s="28"/>
      <c r="BN1587" s="28"/>
      <c r="BO1587" s="28"/>
      <c r="BT1587" s="193"/>
      <c r="BV1587" s="28"/>
      <c r="BW1587" s="28"/>
      <c r="BX1587" s="28"/>
      <c r="CC1587" s="193"/>
      <c r="CE1587" s="28"/>
      <c r="CF1587" s="28"/>
      <c r="CG1587" s="28"/>
      <c r="CL1587" s="193"/>
      <c r="CN1587" s="28"/>
      <c r="CO1587" s="28"/>
      <c r="CP1587" s="28"/>
      <c r="CU1587" s="193"/>
      <c r="CW1587" s="28"/>
      <c r="CX1587" s="28"/>
      <c r="CY1587" s="28"/>
      <c r="DD1587" s="193"/>
      <c r="DF1587" s="28"/>
      <c r="DG1587" s="28"/>
      <c r="DH1587" s="28"/>
      <c r="DM1587" s="193"/>
      <c r="DO1587" s="28"/>
      <c r="DP1587" s="28"/>
      <c r="DQ1587" s="28"/>
      <c r="DV1587" s="193"/>
      <c r="DX1587" s="28"/>
      <c r="DY1587" s="28"/>
      <c r="DZ1587" s="28"/>
      <c r="EE1587" s="193"/>
      <c r="EG1587" s="28"/>
      <c r="EH1587" s="28"/>
      <c r="EI1587" s="28"/>
      <c r="EN1587" s="193"/>
      <c r="EP1587" s="28"/>
      <c r="EQ1587" s="28"/>
      <c r="ER1587" s="28"/>
      <c r="EW1587" s="193"/>
      <c r="EY1587" s="28"/>
      <c r="EZ1587" s="28"/>
      <c r="FA1587" s="28"/>
      <c r="FF1587" s="193"/>
      <c r="FH1587" s="28"/>
      <c r="FI1587" s="28"/>
      <c r="FJ1587" s="28"/>
      <c r="FO1587" s="193"/>
      <c r="FQ1587" s="28"/>
      <c r="FR1587" s="28"/>
      <c r="FS1587" s="28"/>
      <c r="FX1587" s="193"/>
      <c r="FZ1587" s="28"/>
      <c r="GA1587" s="28"/>
      <c r="GB1587" s="28"/>
      <c r="GG1587" s="193"/>
      <c r="GI1587" s="28"/>
      <c r="GJ1587" s="28"/>
      <c r="GK1587" s="28"/>
      <c r="GP1587" s="193"/>
      <c r="GR1587" s="28"/>
      <c r="GS1587" s="28"/>
      <c r="GT1587" s="28"/>
      <c r="GY1587" s="193"/>
      <c r="HA1587" s="28"/>
      <c r="HB1587" s="28"/>
      <c r="HC1587" s="28"/>
      <c r="HH1587" s="193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.75">
      <c r="A1588" s="311" t="s">
        <v>1938</v>
      </c>
      <c r="B1588" s="375"/>
      <c r="C1588" s="375"/>
      <c r="D1588" s="376" t="s">
        <v>132</v>
      </c>
      <c r="E1588" s="50">
        <f>COUNTIF($A$712:$BAG$785,A1588)</f>
        <v>7</v>
      </c>
      <c r="F1588" s="279">
        <f>SUM(G1588:K1588)</f>
        <v>0</v>
      </c>
      <c r="N1588" s="28"/>
      <c r="R1588" s="193"/>
      <c r="T1588" s="28"/>
      <c r="U1588" s="28"/>
      <c r="V1588" s="28"/>
      <c r="AA1588" s="193"/>
      <c r="AC1588" s="28"/>
      <c r="AD1588" s="28"/>
      <c r="AE1588" s="28"/>
      <c r="AJ1588" s="193"/>
      <c r="AL1588" s="28"/>
      <c r="AM1588" s="28"/>
      <c r="AN1588" s="28"/>
      <c r="AS1588" s="193"/>
      <c r="AU1588" s="28"/>
      <c r="AV1588" s="28"/>
      <c r="AW1588" s="28"/>
      <c r="BB1588" s="193"/>
      <c r="BD1588" s="28"/>
      <c r="BE1588" s="28"/>
      <c r="BF1588" s="28"/>
      <c r="BK1588" s="193"/>
      <c r="BM1588" s="28"/>
      <c r="BN1588" s="28"/>
      <c r="BO1588" s="28"/>
      <c r="BT1588" s="193"/>
      <c r="BV1588" s="28"/>
      <c r="BW1588" s="28"/>
      <c r="BX1588" s="28"/>
      <c r="CC1588" s="193"/>
      <c r="CE1588" s="28"/>
      <c r="CF1588" s="28"/>
      <c r="CG1588" s="28"/>
      <c r="CL1588" s="193"/>
      <c r="CN1588" s="28"/>
      <c r="CO1588" s="28"/>
      <c r="CP1588" s="28"/>
      <c r="CU1588" s="193"/>
      <c r="CW1588" s="28"/>
      <c r="CX1588" s="28"/>
      <c r="CY1588" s="28"/>
      <c r="DD1588" s="193"/>
      <c r="DF1588" s="28"/>
      <c r="DG1588" s="28"/>
      <c r="DH1588" s="28"/>
      <c r="DM1588" s="193"/>
      <c r="DO1588" s="28"/>
      <c r="DP1588" s="28"/>
      <c r="DQ1588" s="28"/>
      <c r="DV1588" s="193"/>
      <c r="DX1588" s="28"/>
      <c r="DY1588" s="28"/>
      <c r="DZ1588" s="28"/>
      <c r="EE1588" s="193"/>
      <c r="EG1588" s="28"/>
      <c r="EH1588" s="28"/>
      <c r="EI1588" s="28"/>
      <c r="EN1588" s="193"/>
      <c r="EP1588" s="28"/>
      <c r="EQ1588" s="28"/>
      <c r="ER1588" s="28"/>
      <c r="EW1588" s="193"/>
      <c r="EY1588" s="28"/>
      <c r="EZ1588" s="28"/>
      <c r="FA1588" s="28"/>
      <c r="FF1588" s="193"/>
      <c r="FH1588" s="28"/>
      <c r="FI1588" s="28"/>
      <c r="FJ1588" s="28"/>
      <c r="FO1588" s="193"/>
      <c r="FQ1588" s="28"/>
      <c r="FR1588" s="28"/>
      <c r="FS1588" s="28"/>
      <c r="FX1588" s="193"/>
      <c r="FZ1588" s="28"/>
      <c r="GA1588" s="28"/>
      <c r="GB1588" s="28"/>
      <c r="GG1588" s="193"/>
      <c r="GI1588" s="28"/>
      <c r="GJ1588" s="28"/>
      <c r="GK1588" s="28"/>
      <c r="GP1588" s="193"/>
      <c r="GR1588" s="28"/>
      <c r="GS1588" s="28"/>
      <c r="GT1588" s="28"/>
      <c r="GY1588" s="193"/>
      <c r="HA1588" s="28"/>
      <c r="HB1588" s="28"/>
      <c r="HC1588" s="28"/>
      <c r="HH1588" s="193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311" t="s">
        <v>430</v>
      </c>
      <c r="B1589" s="39"/>
      <c r="C1589" s="39"/>
      <c r="D1589" s="376" t="s">
        <v>129</v>
      </c>
      <c r="E1589" s="50">
        <f>COUNTIF($A$712:$BAG$785,A1589)</f>
        <v>72</v>
      </c>
      <c r="F1589" s="279">
        <f>SUM(G1589:K1589)</f>
        <v>0</v>
      </c>
      <c r="H1589" s="402"/>
      <c r="I1589" s="402"/>
      <c r="N1589" s="28"/>
      <c r="R1589" s="193"/>
      <c r="T1589" s="28"/>
      <c r="U1589" s="28"/>
      <c r="V1589" s="28"/>
      <c r="AA1589" s="193"/>
      <c r="AC1589" s="28"/>
      <c r="AD1589" s="28"/>
      <c r="AE1589" s="28"/>
      <c r="AJ1589" s="193"/>
      <c r="AL1589" s="28"/>
      <c r="AM1589" s="28"/>
      <c r="AN1589" s="28"/>
      <c r="AS1589" s="193"/>
      <c r="AU1589" s="28"/>
      <c r="AV1589" s="28"/>
      <c r="AW1589" s="28"/>
      <c r="BB1589" s="193"/>
      <c r="BD1589" s="28"/>
      <c r="BE1589" s="28"/>
      <c r="BF1589" s="28"/>
      <c r="BK1589" s="193"/>
      <c r="BM1589" s="28"/>
      <c r="BN1589" s="28"/>
      <c r="BO1589" s="28"/>
      <c r="BT1589" s="193"/>
      <c r="BV1589" s="28"/>
      <c r="BW1589" s="28"/>
      <c r="BX1589" s="28"/>
      <c r="CC1589" s="193"/>
      <c r="CE1589" s="28"/>
      <c r="CF1589" s="28"/>
      <c r="CG1589" s="28"/>
      <c r="CL1589" s="193"/>
      <c r="CN1589" s="28"/>
      <c r="CO1589" s="28"/>
      <c r="CP1589" s="28"/>
      <c r="CU1589" s="193"/>
      <c r="CW1589" s="28"/>
      <c r="CX1589" s="28"/>
      <c r="CY1589" s="28"/>
      <c r="DD1589" s="193"/>
      <c r="DF1589" s="28"/>
      <c r="DG1589" s="28"/>
      <c r="DH1589" s="28"/>
      <c r="DM1589" s="193"/>
      <c r="DO1589" s="28"/>
      <c r="DP1589" s="28"/>
      <c r="DQ1589" s="28"/>
      <c r="DV1589" s="193"/>
      <c r="DX1589" s="28"/>
      <c r="DY1589" s="28"/>
      <c r="DZ1589" s="28"/>
      <c r="EE1589" s="193"/>
      <c r="EG1589" s="28"/>
      <c r="EH1589" s="28"/>
      <c r="EI1589" s="28"/>
      <c r="EN1589" s="193"/>
      <c r="EP1589" s="28"/>
      <c r="EQ1589" s="28"/>
      <c r="ER1589" s="28"/>
      <c r="EW1589" s="193"/>
      <c r="EY1589" s="28"/>
      <c r="EZ1589" s="28"/>
      <c r="FA1589" s="28"/>
      <c r="FF1589" s="193"/>
      <c r="FH1589" s="28"/>
      <c r="FI1589" s="28"/>
      <c r="FJ1589" s="28"/>
      <c r="FO1589" s="193"/>
      <c r="FQ1589" s="28"/>
      <c r="FR1589" s="28"/>
      <c r="FS1589" s="28"/>
      <c r="FX1589" s="193"/>
      <c r="FZ1589" s="28"/>
      <c r="GA1589" s="28"/>
      <c r="GB1589" s="28"/>
      <c r="GG1589" s="193"/>
      <c r="GI1589" s="28"/>
      <c r="GJ1589" s="28"/>
      <c r="GK1589" s="28"/>
      <c r="GP1589" s="193"/>
      <c r="GR1589" s="28"/>
      <c r="GS1589" s="28"/>
      <c r="GT1589" s="28"/>
      <c r="GY1589" s="193"/>
      <c r="HA1589" s="28"/>
      <c r="HB1589" s="28"/>
      <c r="HC1589" s="28"/>
      <c r="HH1589" s="193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205" t="s">
        <v>3071</v>
      </c>
      <c r="B1590" s="39"/>
      <c r="C1590" s="39"/>
      <c r="D1590" s="376" t="s">
        <v>129</v>
      </c>
      <c r="E1590" s="50">
        <f>COUNTIF($A$712:$BAG$785,A1590)</f>
        <v>0</v>
      </c>
      <c r="F1590" s="279">
        <f>SUM(G1590:K1590)</f>
        <v>0</v>
      </c>
      <c r="H1590" s="402"/>
      <c r="I1590" s="402"/>
      <c r="N1590" s="28"/>
      <c r="R1590" s="193"/>
      <c r="T1590" s="28"/>
      <c r="U1590" s="28"/>
      <c r="V1590" s="28"/>
      <c r="AA1590" s="193"/>
      <c r="AC1590" s="28"/>
      <c r="AD1590" s="28"/>
      <c r="AE1590" s="28"/>
      <c r="AJ1590" s="193"/>
      <c r="AL1590" s="28"/>
      <c r="AM1590" s="28"/>
      <c r="AN1590" s="28"/>
      <c r="AS1590" s="193"/>
      <c r="AU1590" s="28"/>
      <c r="AV1590" s="28"/>
      <c r="AW1590" s="28"/>
      <c r="BB1590" s="193"/>
      <c r="BD1590" s="28"/>
      <c r="BE1590" s="28"/>
      <c r="BF1590" s="28"/>
      <c r="BK1590" s="193"/>
      <c r="BM1590" s="28"/>
      <c r="BN1590" s="28"/>
      <c r="BO1590" s="28"/>
      <c r="BT1590" s="193"/>
      <c r="BV1590" s="28"/>
      <c r="BW1590" s="28"/>
      <c r="BX1590" s="28"/>
      <c r="CC1590" s="193"/>
      <c r="CE1590" s="28"/>
      <c r="CF1590" s="28"/>
      <c r="CG1590" s="28"/>
      <c r="CL1590" s="193"/>
      <c r="CN1590" s="28"/>
      <c r="CO1590" s="28"/>
      <c r="CP1590" s="28"/>
      <c r="CU1590" s="193"/>
      <c r="CW1590" s="28"/>
      <c r="CX1590" s="28"/>
      <c r="CY1590" s="28"/>
      <c r="DD1590" s="193"/>
      <c r="DF1590" s="28"/>
      <c r="DG1590" s="28"/>
      <c r="DH1590" s="28"/>
      <c r="DM1590" s="193"/>
      <c r="DO1590" s="28"/>
      <c r="DP1590" s="28"/>
      <c r="DQ1590" s="28"/>
      <c r="DV1590" s="193"/>
      <c r="DX1590" s="28"/>
      <c r="DY1590" s="28"/>
      <c r="DZ1590" s="28"/>
      <c r="EE1590" s="193"/>
      <c r="EG1590" s="28"/>
      <c r="EH1590" s="28"/>
      <c r="EI1590" s="28"/>
      <c r="EN1590" s="193"/>
      <c r="EP1590" s="28"/>
      <c r="EQ1590" s="28"/>
      <c r="ER1590" s="28"/>
      <c r="EW1590" s="193"/>
      <c r="EY1590" s="28"/>
      <c r="EZ1590" s="28"/>
      <c r="FA1590" s="28"/>
      <c r="FF1590" s="193"/>
      <c r="FH1590" s="28"/>
      <c r="FI1590" s="28"/>
      <c r="FJ1590" s="28"/>
      <c r="FO1590" s="193"/>
      <c r="FQ1590" s="28"/>
      <c r="FR1590" s="28"/>
      <c r="FS1590" s="28"/>
      <c r="FX1590" s="193"/>
      <c r="FZ1590" s="28"/>
      <c r="GA1590" s="28"/>
      <c r="GB1590" s="28"/>
      <c r="GG1590" s="193"/>
      <c r="GI1590" s="28"/>
      <c r="GJ1590" s="28"/>
      <c r="GK1590" s="28"/>
      <c r="GP1590" s="193"/>
      <c r="GR1590" s="28"/>
      <c r="GS1590" s="28"/>
      <c r="GT1590" s="28"/>
      <c r="GY1590" s="193"/>
      <c r="HA1590" s="28"/>
      <c r="HB1590" s="28"/>
      <c r="HC1590" s="28"/>
      <c r="HH1590" s="193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">
      <c r="A1591" s="205" t="s">
        <v>2452</v>
      </c>
      <c r="B1591" s="39"/>
      <c r="C1591" s="39"/>
      <c r="D1591" s="376" t="s">
        <v>129</v>
      </c>
      <c r="E1591" s="50">
        <f>COUNTIF($A$712:$BAG$785,A1591)</f>
        <v>19</v>
      </c>
      <c r="F1591" s="279">
        <f>SUM(G1591:K1591)</f>
        <v>0</v>
      </c>
      <c r="H1591" s="402"/>
      <c r="I1591" s="402"/>
      <c r="N1591" s="28"/>
      <c r="R1591" s="193"/>
      <c r="T1591" s="28"/>
      <c r="U1591" s="28"/>
      <c r="V1591" s="28"/>
      <c r="AA1591" s="193"/>
      <c r="AC1591" s="28"/>
      <c r="AD1591" s="28"/>
      <c r="AE1591" s="28"/>
      <c r="AJ1591" s="193"/>
      <c r="AL1591" s="28"/>
      <c r="AM1591" s="28"/>
      <c r="AN1591" s="28"/>
      <c r="AS1591" s="193"/>
      <c r="AU1591" s="28"/>
      <c r="AV1591" s="28"/>
      <c r="AW1591" s="28"/>
      <c r="BB1591" s="193"/>
      <c r="BD1591" s="28"/>
      <c r="BE1591" s="28"/>
      <c r="BF1591" s="28"/>
      <c r="BK1591" s="193"/>
      <c r="BM1591" s="28"/>
      <c r="BN1591" s="28"/>
      <c r="BO1591" s="28"/>
      <c r="BT1591" s="193"/>
      <c r="BV1591" s="28"/>
      <c r="BW1591" s="28"/>
      <c r="BX1591" s="28"/>
      <c r="CC1591" s="193"/>
      <c r="CE1591" s="28"/>
      <c r="CF1591" s="28"/>
      <c r="CG1591" s="28"/>
      <c r="CL1591" s="193"/>
      <c r="CN1591" s="28"/>
      <c r="CO1591" s="28"/>
      <c r="CP1591" s="28"/>
      <c r="CU1591" s="193"/>
      <c r="CW1591" s="28"/>
      <c r="CX1591" s="28"/>
      <c r="CY1591" s="28"/>
      <c r="DD1591" s="193"/>
      <c r="DF1591" s="28"/>
      <c r="DG1591" s="28"/>
      <c r="DH1591" s="28"/>
      <c r="DM1591" s="193"/>
      <c r="DO1591" s="28"/>
      <c r="DP1591" s="28"/>
      <c r="DQ1591" s="28"/>
      <c r="DV1591" s="193"/>
      <c r="DX1591" s="28"/>
      <c r="DY1591" s="28"/>
      <c r="DZ1591" s="28"/>
      <c r="EE1591" s="193"/>
      <c r="EG1591" s="28"/>
      <c r="EH1591" s="28"/>
      <c r="EI1591" s="28"/>
      <c r="EN1591" s="193"/>
      <c r="EP1591" s="28"/>
      <c r="EQ1591" s="28"/>
      <c r="ER1591" s="28"/>
      <c r="EW1591" s="193"/>
      <c r="EY1591" s="28"/>
      <c r="EZ1591" s="28"/>
      <c r="FA1591" s="28"/>
      <c r="FF1591" s="193"/>
      <c r="FH1591" s="28"/>
      <c r="FI1591" s="28"/>
      <c r="FJ1591" s="28"/>
      <c r="FO1591" s="193"/>
      <c r="FQ1591" s="28"/>
      <c r="FR1591" s="28"/>
      <c r="FS1591" s="28"/>
      <c r="FX1591" s="193"/>
      <c r="FZ1591" s="28"/>
      <c r="GA1591" s="28"/>
      <c r="GB1591" s="28"/>
      <c r="GG1591" s="193"/>
      <c r="GI1591" s="28"/>
      <c r="GJ1591" s="28"/>
      <c r="GK1591" s="28"/>
      <c r="GP1591" s="193"/>
      <c r="GR1591" s="28"/>
      <c r="GS1591" s="28"/>
      <c r="GT1591" s="28"/>
      <c r="GY1591" s="193"/>
      <c r="HA1591" s="28"/>
      <c r="HB1591" s="28"/>
      <c r="HC1591" s="28"/>
      <c r="HH1591" s="193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5" t="s">
        <v>2451</v>
      </c>
      <c r="B1592" s="28"/>
      <c r="C1592" s="28"/>
      <c r="D1592" s="376" t="s">
        <v>129</v>
      </c>
      <c r="E1592" s="50">
        <f>COUNTIF($A$712:$BAG$785,A1592)</f>
        <v>0</v>
      </c>
      <c r="F1592" s="279">
        <f>SUM(G1592:K1592)</f>
        <v>0</v>
      </c>
      <c r="H1592" s="402"/>
      <c r="N1592" s="28"/>
      <c r="R1592" s="193"/>
      <c r="T1592" s="28"/>
      <c r="U1592" s="28"/>
      <c r="V1592" s="28"/>
      <c r="AA1592" s="193"/>
      <c r="AC1592" s="28"/>
      <c r="AD1592" s="28"/>
      <c r="AE1592" s="28"/>
      <c r="AJ1592" s="193"/>
      <c r="AL1592" s="28"/>
      <c r="AM1592" s="28"/>
      <c r="AN1592" s="28"/>
      <c r="AS1592" s="193"/>
      <c r="AU1592" s="28"/>
      <c r="AV1592" s="28"/>
      <c r="AW1592" s="28"/>
      <c r="BB1592" s="193"/>
      <c r="BD1592" s="28"/>
      <c r="BE1592" s="28"/>
      <c r="BF1592" s="28"/>
      <c r="BK1592" s="193"/>
      <c r="BM1592" s="28"/>
      <c r="BN1592" s="28"/>
      <c r="BO1592" s="28"/>
      <c r="BT1592" s="193"/>
      <c r="BV1592" s="28"/>
      <c r="BW1592" s="28"/>
      <c r="BX1592" s="28"/>
      <c r="CC1592" s="193"/>
      <c r="CE1592" s="28"/>
      <c r="CF1592" s="28"/>
      <c r="CG1592" s="28"/>
      <c r="CL1592" s="193"/>
      <c r="CN1592" s="28"/>
      <c r="CO1592" s="28"/>
      <c r="CP1592" s="28"/>
      <c r="CU1592" s="193"/>
      <c r="CW1592" s="28"/>
      <c r="CX1592" s="28"/>
      <c r="CY1592" s="28"/>
      <c r="DD1592" s="193"/>
      <c r="DF1592" s="28"/>
      <c r="DG1592" s="28"/>
      <c r="DH1592" s="28"/>
      <c r="DM1592" s="193"/>
      <c r="DO1592" s="28"/>
      <c r="DP1592" s="28"/>
      <c r="DQ1592" s="28"/>
      <c r="DV1592" s="193"/>
      <c r="DX1592" s="28"/>
      <c r="DY1592" s="28"/>
      <c r="DZ1592" s="28"/>
      <c r="EE1592" s="193"/>
      <c r="EG1592" s="28"/>
      <c r="EH1592" s="28"/>
      <c r="EI1592" s="28"/>
      <c r="EN1592" s="193"/>
      <c r="EP1592" s="28"/>
      <c r="EQ1592" s="28"/>
      <c r="ER1592" s="28"/>
      <c r="EW1592" s="193"/>
      <c r="EY1592" s="28"/>
      <c r="EZ1592" s="28"/>
      <c r="FA1592" s="28"/>
      <c r="FF1592" s="193"/>
      <c r="FH1592" s="28"/>
      <c r="FI1592" s="28"/>
      <c r="FJ1592" s="28"/>
      <c r="FO1592" s="193"/>
      <c r="FQ1592" s="28"/>
      <c r="FR1592" s="28"/>
      <c r="FS1592" s="28"/>
      <c r="FX1592" s="193"/>
      <c r="FZ1592" s="28"/>
      <c r="GA1592" s="28"/>
      <c r="GB1592" s="28"/>
      <c r="GG1592" s="193"/>
      <c r="GI1592" s="28"/>
      <c r="GJ1592" s="28"/>
      <c r="GK1592" s="28"/>
      <c r="GP1592" s="193"/>
      <c r="GR1592" s="28"/>
      <c r="GS1592" s="28"/>
      <c r="GT1592" s="28"/>
      <c r="GY1592" s="193"/>
      <c r="HA1592" s="28"/>
      <c r="HB1592" s="28"/>
      <c r="HC1592" s="28"/>
      <c r="HH1592" s="193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">
      <c r="A1593" s="205" t="s">
        <v>3215</v>
      </c>
      <c r="B1593" s="39"/>
      <c r="C1593" s="39"/>
      <c r="D1593" s="376" t="s">
        <v>129</v>
      </c>
      <c r="E1593" s="50">
        <f>COUNTIF($A$712:$BAG$785,A1593)</f>
        <v>0</v>
      </c>
      <c r="F1593" s="279">
        <f>SUM(G1593:K1593)</f>
        <v>0</v>
      </c>
      <c r="H1593" s="402"/>
      <c r="I1593" s="402"/>
      <c r="N1593" s="28"/>
      <c r="R1593" s="193"/>
      <c r="T1593" s="28"/>
      <c r="U1593" s="28"/>
      <c r="V1593" s="28"/>
      <c r="AA1593" s="193"/>
      <c r="AC1593" s="28"/>
      <c r="AD1593" s="28"/>
      <c r="AE1593" s="28"/>
      <c r="AJ1593" s="193"/>
      <c r="AL1593" s="28"/>
      <c r="AM1593" s="28"/>
      <c r="AN1593" s="28"/>
      <c r="AS1593" s="193"/>
      <c r="AU1593" s="28"/>
      <c r="AV1593" s="28"/>
      <c r="AW1593" s="28"/>
      <c r="BB1593" s="193"/>
      <c r="BD1593" s="28"/>
      <c r="BE1593" s="28"/>
      <c r="BF1593" s="28"/>
      <c r="BK1593" s="193"/>
      <c r="BM1593" s="28"/>
      <c r="BN1593" s="28"/>
      <c r="BO1593" s="28"/>
      <c r="BT1593" s="193"/>
      <c r="BV1593" s="28"/>
      <c r="BW1593" s="28"/>
      <c r="BX1593" s="28"/>
      <c r="CC1593" s="193"/>
      <c r="CE1593" s="28"/>
      <c r="CF1593" s="28"/>
      <c r="CG1593" s="28"/>
      <c r="CL1593" s="193"/>
      <c r="CN1593" s="28"/>
      <c r="CO1593" s="28"/>
      <c r="CP1593" s="28"/>
      <c r="CU1593" s="193"/>
      <c r="CW1593" s="28"/>
      <c r="CX1593" s="28"/>
      <c r="CY1593" s="28"/>
      <c r="DD1593" s="193"/>
      <c r="DF1593" s="28"/>
      <c r="DG1593" s="28"/>
      <c r="DH1593" s="28"/>
      <c r="DM1593" s="193"/>
      <c r="DO1593" s="28"/>
      <c r="DP1593" s="28"/>
      <c r="DQ1593" s="28"/>
      <c r="DV1593" s="193"/>
      <c r="DX1593" s="28"/>
      <c r="DY1593" s="28"/>
      <c r="DZ1593" s="28"/>
      <c r="EE1593" s="193"/>
      <c r="EG1593" s="28"/>
      <c r="EH1593" s="28"/>
      <c r="EI1593" s="28"/>
      <c r="EN1593" s="193"/>
      <c r="EP1593" s="28"/>
      <c r="EQ1593" s="28"/>
      <c r="ER1593" s="28"/>
      <c r="EW1593" s="193"/>
      <c r="EY1593" s="28"/>
      <c r="EZ1593" s="28"/>
      <c r="FA1593" s="28"/>
      <c r="FF1593" s="193"/>
      <c r="FH1593" s="28"/>
      <c r="FI1593" s="28"/>
      <c r="FJ1593" s="28"/>
      <c r="FO1593" s="193"/>
      <c r="FQ1593" s="28"/>
      <c r="FR1593" s="28"/>
      <c r="FS1593" s="28"/>
      <c r="FX1593" s="193"/>
      <c r="FZ1593" s="28"/>
      <c r="GA1593" s="28"/>
      <c r="GB1593" s="28"/>
      <c r="GG1593" s="193"/>
      <c r="GI1593" s="28"/>
      <c r="GJ1593" s="28"/>
      <c r="GK1593" s="28"/>
      <c r="GP1593" s="193"/>
      <c r="GR1593" s="28"/>
      <c r="GS1593" s="28"/>
      <c r="GT1593" s="28"/>
      <c r="GY1593" s="193"/>
      <c r="HA1593" s="28"/>
      <c r="HB1593" s="28"/>
      <c r="HC1593" s="28"/>
      <c r="HH1593" s="193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">
      <c r="A1594" s="311" t="s">
        <v>679</v>
      </c>
      <c r="B1594" s="39"/>
      <c r="C1594" s="39"/>
      <c r="D1594" s="376" t="s">
        <v>129</v>
      </c>
      <c r="E1594" s="50">
        <f>COUNTIF($A$712:$BAG$785,A1594)</f>
        <v>0</v>
      </c>
      <c r="F1594" s="279">
        <f>SUM(G1594:K1594)</f>
        <v>0</v>
      </c>
      <c r="H1594" s="402"/>
      <c r="I1594" s="402"/>
      <c r="J1594" s="402"/>
      <c r="K1594" s="402"/>
      <c r="N1594" s="28"/>
      <c r="R1594" s="193"/>
      <c r="T1594" s="28"/>
      <c r="U1594" s="28"/>
      <c r="V1594" s="28"/>
      <c r="AA1594" s="193"/>
      <c r="AC1594" s="28"/>
      <c r="AD1594" s="28"/>
      <c r="AE1594" s="28"/>
      <c r="AJ1594" s="193"/>
      <c r="AL1594" s="28"/>
      <c r="AM1594" s="28"/>
      <c r="AN1594" s="28"/>
      <c r="AS1594" s="193"/>
      <c r="AU1594" s="28"/>
      <c r="AV1594" s="28"/>
      <c r="AW1594" s="28"/>
      <c r="BB1594" s="193"/>
      <c r="BD1594" s="28"/>
      <c r="BE1594" s="28"/>
      <c r="BF1594" s="28"/>
      <c r="BK1594" s="193"/>
      <c r="BM1594" s="28"/>
      <c r="BN1594" s="28"/>
      <c r="BO1594" s="28"/>
      <c r="BT1594" s="193"/>
      <c r="BV1594" s="28"/>
      <c r="BW1594" s="28"/>
      <c r="BX1594" s="28"/>
      <c r="CC1594" s="193"/>
      <c r="CE1594" s="28"/>
      <c r="CF1594" s="28"/>
      <c r="CG1594" s="28"/>
      <c r="CL1594" s="193"/>
      <c r="CN1594" s="28"/>
      <c r="CO1594" s="28"/>
      <c r="CP1594" s="28"/>
      <c r="CU1594" s="193"/>
      <c r="CW1594" s="28"/>
      <c r="CX1594" s="28"/>
      <c r="CY1594" s="28"/>
      <c r="DD1594" s="193"/>
      <c r="DF1594" s="28"/>
      <c r="DG1594" s="28"/>
      <c r="DH1594" s="28"/>
      <c r="DM1594" s="193"/>
      <c r="DO1594" s="28"/>
      <c r="DP1594" s="28"/>
      <c r="DQ1594" s="28"/>
      <c r="DV1594" s="193"/>
      <c r="DX1594" s="28"/>
      <c r="DY1594" s="28"/>
      <c r="DZ1594" s="28"/>
      <c r="EE1594" s="193"/>
      <c r="EG1594" s="28"/>
      <c r="EH1594" s="28"/>
      <c r="EI1594" s="28"/>
      <c r="EN1594" s="193"/>
      <c r="EP1594" s="28"/>
      <c r="EQ1594" s="28"/>
      <c r="ER1594" s="28"/>
      <c r="EW1594" s="193"/>
      <c r="EY1594" s="28"/>
      <c r="EZ1594" s="28"/>
      <c r="FA1594" s="28"/>
      <c r="FF1594" s="193"/>
      <c r="FH1594" s="28"/>
      <c r="FI1594" s="28"/>
      <c r="FJ1594" s="28"/>
      <c r="FO1594" s="193"/>
      <c r="FQ1594" s="28"/>
      <c r="FR1594" s="28"/>
      <c r="FS1594" s="28"/>
      <c r="FX1594" s="193"/>
      <c r="FZ1594" s="28"/>
      <c r="GA1594" s="28"/>
      <c r="GB1594" s="28"/>
      <c r="GG1594" s="193"/>
      <c r="GI1594" s="28"/>
      <c r="GJ1594" s="28"/>
      <c r="GK1594" s="28"/>
      <c r="GP1594" s="193"/>
      <c r="GR1594" s="28"/>
      <c r="GS1594" s="28"/>
      <c r="GT1594" s="28"/>
      <c r="GY1594" s="193"/>
      <c r="HA1594" s="28"/>
      <c r="HB1594" s="28"/>
      <c r="HC1594" s="28"/>
      <c r="HH1594" s="193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11" t="s">
        <v>1674</v>
      </c>
      <c r="B1595" s="39"/>
      <c r="C1595" s="39"/>
      <c r="D1595" s="376" t="s">
        <v>129</v>
      </c>
      <c r="E1595" s="50">
        <f>COUNTIF($A$712:$BAG$785,A1595)</f>
        <v>1</v>
      </c>
      <c r="F1595" s="279">
        <f>SUM(G1595:K1595)</f>
        <v>0</v>
      </c>
      <c r="H1595" s="402"/>
      <c r="I1595" s="402"/>
      <c r="J1595" s="402"/>
      <c r="K1595" s="402"/>
      <c r="N1595" s="28"/>
      <c r="R1595" s="193"/>
      <c r="T1595" s="28"/>
      <c r="U1595" s="28"/>
      <c r="V1595" s="28"/>
      <c r="AA1595" s="193"/>
      <c r="AC1595" s="28"/>
      <c r="AD1595" s="28"/>
      <c r="AE1595" s="28"/>
      <c r="AJ1595" s="193"/>
      <c r="AL1595" s="28"/>
      <c r="AM1595" s="28"/>
      <c r="AN1595" s="28"/>
      <c r="AS1595" s="193"/>
      <c r="AU1595" s="28"/>
      <c r="AV1595" s="28"/>
      <c r="AW1595" s="28"/>
      <c r="BB1595" s="193"/>
      <c r="BD1595" s="28"/>
      <c r="BE1595" s="28"/>
      <c r="BF1595" s="28"/>
      <c r="BK1595" s="193"/>
      <c r="BM1595" s="28"/>
      <c r="BN1595" s="28"/>
      <c r="BO1595" s="28"/>
      <c r="BT1595" s="193"/>
      <c r="BV1595" s="28"/>
      <c r="BW1595" s="28"/>
      <c r="BX1595" s="28"/>
      <c r="CC1595" s="193"/>
      <c r="CE1595" s="28"/>
      <c r="CF1595" s="28"/>
      <c r="CG1595" s="28"/>
      <c r="CL1595" s="193"/>
      <c r="CN1595" s="28"/>
      <c r="CO1595" s="28"/>
      <c r="CP1595" s="28"/>
      <c r="CU1595" s="193"/>
      <c r="CW1595" s="28"/>
      <c r="CX1595" s="28"/>
      <c r="CY1595" s="28"/>
      <c r="DD1595" s="193"/>
      <c r="DF1595" s="28"/>
      <c r="DG1595" s="28"/>
      <c r="DH1595" s="28"/>
      <c r="DM1595" s="193"/>
      <c r="DO1595" s="28"/>
      <c r="DP1595" s="28"/>
      <c r="DQ1595" s="28"/>
      <c r="DV1595" s="193"/>
      <c r="DX1595" s="28"/>
      <c r="DY1595" s="28"/>
      <c r="DZ1595" s="28"/>
      <c r="EE1595" s="193"/>
      <c r="EG1595" s="28"/>
      <c r="EH1595" s="28"/>
      <c r="EI1595" s="28"/>
      <c r="EN1595" s="193"/>
      <c r="EP1595" s="28"/>
      <c r="EQ1595" s="28"/>
      <c r="ER1595" s="28"/>
      <c r="EW1595" s="193"/>
      <c r="EY1595" s="28"/>
      <c r="EZ1595" s="28"/>
      <c r="FA1595" s="28"/>
      <c r="FF1595" s="193"/>
      <c r="FH1595" s="28"/>
      <c r="FI1595" s="28"/>
      <c r="FJ1595" s="28"/>
      <c r="FO1595" s="193"/>
      <c r="FQ1595" s="28"/>
      <c r="FR1595" s="28"/>
      <c r="FS1595" s="28"/>
      <c r="FX1595" s="193"/>
      <c r="FZ1595" s="28"/>
      <c r="GA1595" s="28"/>
      <c r="GB1595" s="28"/>
      <c r="GG1595" s="193"/>
      <c r="GI1595" s="28"/>
      <c r="GJ1595" s="28"/>
      <c r="GK1595" s="28"/>
      <c r="GP1595" s="193"/>
      <c r="GR1595" s="28"/>
      <c r="GS1595" s="28"/>
      <c r="GT1595" s="28"/>
      <c r="GY1595" s="193"/>
      <c r="HA1595" s="28"/>
      <c r="HB1595" s="28"/>
      <c r="HC1595" s="28"/>
      <c r="HH1595" s="193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">
      <c r="A1596" s="205" t="s">
        <v>3049</v>
      </c>
      <c r="B1596" s="39"/>
      <c r="C1596" s="39"/>
      <c r="D1596" s="376" t="s">
        <v>130</v>
      </c>
      <c r="E1596" s="50">
        <f>COUNTIF($A$712:$BAG$785,A1596)</f>
        <v>3</v>
      </c>
      <c r="F1596" s="279">
        <f>SUM(G1596:K1596)</f>
        <v>0</v>
      </c>
      <c r="H1596" s="402"/>
      <c r="I1596" s="402"/>
      <c r="J1596" s="402"/>
      <c r="K1596" s="402"/>
      <c r="N1596" s="28"/>
      <c r="R1596" s="193"/>
      <c r="T1596" s="28"/>
      <c r="U1596" s="28"/>
      <c r="V1596" s="28"/>
      <c r="AA1596" s="193"/>
      <c r="AC1596" s="28"/>
      <c r="AD1596" s="28"/>
      <c r="AE1596" s="28"/>
      <c r="AJ1596" s="193"/>
      <c r="AL1596" s="28"/>
      <c r="AM1596" s="28"/>
      <c r="AN1596" s="28"/>
      <c r="AS1596" s="193"/>
      <c r="AU1596" s="28"/>
      <c r="AV1596" s="28"/>
      <c r="AW1596" s="28"/>
      <c r="BB1596" s="193"/>
      <c r="BD1596" s="28"/>
      <c r="BE1596" s="28"/>
      <c r="BF1596" s="28"/>
      <c r="BK1596" s="193"/>
      <c r="BM1596" s="28"/>
      <c r="BN1596" s="28"/>
      <c r="BO1596" s="28"/>
      <c r="BT1596" s="193"/>
      <c r="BV1596" s="28"/>
      <c r="BW1596" s="28"/>
      <c r="BX1596" s="28"/>
      <c r="CC1596" s="193"/>
      <c r="CE1596" s="28"/>
      <c r="CF1596" s="28"/>
      <c r="CG1596" s="28"/>
      <c r="CL1596" s="193"/>
      <c r="CN1596" s="28"/>
      <c r="CO1596" s="28"/>
      <c r="CP1596" s="28"/>
      <c r="CU1596" s="193"/>
      <c r="CW1596" s="28"/>
      <c r="CX1596" s="28"/>
      <c r="CY1596" s="28"/>
      <c r="DD1596" s="193"/>
      <c r="DF1596" s="28"/>
      <c r="DG1596" s="28"/>
      <c r="DH1596" s="28"/>
      <c r="DM1596" s="193"/>
      <c r="DO1596" s="28"/>
      <c r="DP1596" s="28"/>
      <c r="DQ1596" s="28"/>
      <c r="DV1596" s="193"/>
      <c r="DX1596" s="28"/>
      <c r="DY1596" s="28"/>
      <c r="DZ1596" s="28"/>
      <c r="EE1596" s="193"/>
      <c r="EG1596" s="28"/>
      <c r="EH1596" s="28"/>
      <c r="EI1596" s="28"/>
      <c r="EN1596" s="193"/>
      <c r="EP1596" s="28"/>
      <c r="EQ1596" s="28"/>
      <c r="ER1596" s="28"/>
      <c r="EW1596" s="193"/>
      <c r="EY1596" s="28"/>
      <c r="EZ1596" s="28"/>
      <c r="FA1596" s="28"/>
      <c r="FF1596" s="193"/>
      <c r="FH1596" s="28"/>
      <c r="FI1596" s="28"/>
      <c r="FJ1596" s="28"/>
      <c r="FO1596" s="193"/>
      <c r="FQ1596" s="28"/>
      <c r="FR1596" s="28"/>
      <c r="FS1596" s="28"/>
      <c r="FX1596" s="193"/>
      <c r="FZ1596" s="28"/>
      <c r="GA1596" s="28"/>
      <c r="GB1596" s="28"/>
      <c r="GG1596" s="193"/>
      <c r="GI1596" s="28"/>
      <c r="GJ1596" s="28"/>
      <c r="GK1596" s="28"/>
      <c r="GP1596" s="193"/>
      <c r="GR1596" s="28"/>
      <c r="GS1596" s="28"/>
      <c r="GT1596" s="28"/>
      <c r="GY1596" s="193"/>
      <c r="HA1596" s="28"/>
      <c r="HB1596" s="28"/>
      <c r="HC1596" s="28"/>
      <c r="HH1596" s="193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">
      <c r="A1597" s="205" t="s">
        <v>3099</v>
      </c>
      <c r="B1597" s="39"/>
      <c r="C1597" s="39"/>
      <c r="D1597" s="376" t="s">
        <v>129</v>
      </c>
      <c r="E1597" s="50">
        <f>COUNTIF($A$712:$BAG$785,A1597)</f>
        <v>0</v>
      </c>
      <c r="F1597" s="279">
        <f>SUM(G1597:K1597)</f>
        <v>0</v>
      </c>
      <c r="H1597" s="402"/>
      <c r="I1597" s="402"/>
      <c r="J1597" s="402"/>
      <c r="K1597" s="402"/>
      <c r="N1597" s="28"/>
      <c r="R1597" s="193"/>
      <c r="T1597" s="28"/>
      <c r="U1597" s="28"/>
      <c r="V1597" s="28"/>
      <c r="AA1597" s="193"/>
      <c r="AC1597" s="28"/>
      <c r="AD1597" s="28"/>
      <c r="AE1597" s="28"/>
      <c r="AJ1597" s="193"/>
      <c r="AL1597" s="28"/>
      <c r="AM1597" s="28"/>
      <c r="AN1597" s="28"/>
      <c r="AS1597" s="193"/>
      <c r="AU1597" s="28"/>
      <c r="AV1597" s="28"/>
      <c r="AW1597" s="28"/>
      <c r="BB1597" s="193"/>
      <c r="BD1597" s="28"/>
      <c r="BE1597" s="28"/>
      <c r="BF1597" s="28"/>
      <c r="BK1597" s="193"/>
      <c r="BM1597" s="28"/>
      <c r="BN1597" s="28"/>
      <c r="BO1597" s="28"/>
      <c r="BT1597" s="193"/>
      <c r="BV1597" s="28"/>
      <c r="BW1597" s="28"/>
      <c r="BX1597" s="28"/>
      <c r="CC1597" s="193"/>
      <c r="CE1597" s="28"/>
      <c r="CF1597" s="28"/>
      <c r="CG1597" s="28"/>
      <c r="CL1597" s="193"/>
      <c r="CN1597" s="28"/>
      <c r="CO1597" s="28"/>
      <c r="CP1597" s="28"/>
      <c r="CU1597" s="193"/>
      <c r="CW1597" s="28"/>
      <c r="CX1597" s="28"/>
      <c r="CY1597" s="28"/>
      <c r="DD1597" s="193"/>
      <c r="DF1597" s="28"/>
      <c r="DG1597" s="28"/>
      <c r="DH1597" s="28"/>
      <c r="DM1597" s="193"/>
      <c r="DO1597" s="28"/>
      <c r="DP1597" s="28"/>
      <c r="DQ1597" s="28"/>
      <c r="DV1597" s="193"/>
      <c r="DX1597" s="28"/>
      <c r="DY1597" s="28"/>
      <c r="DZ1597" s="28"/>
      <c r="EE1597" s="193"/>
      <c r="EG1597" s="28"/>
      <c r="EH1597" s="28"/>
      <c r="EI1597" s="28"/>
      <c r="EN1597" s="193"/>
      <c r="EP1597" s="28"/>
      <c r="EQ1597" s="28"/>
      <c r="ER1597" s="28"/>
      <c r="EW1597" s="193"/>
      <c r="EY1597" s="28"/>
      <c r="EZ1597" s="28"/>
      <c r="FA1597" s="28"/>
      <c r="FF1597" s="193"/>
      <c r="FH1597" s="28"/>
      <c r="FI1597" s="28"/>
      <c r="FJ1597" s="28"/>
      <c r="FO1597" s="193"/>
      <c r="FQ1597" s="28"/>
      <c r="FR1597" s="28"/>
      <c r="FS1597" s="28"/>
      <c r="FX1597" s="193"/>
      <c r="FZ1597" s="28"/>
      <c r="GA1597" s="28"/>
      <c r="GB1597" s="28"/>
      <c r="GG1597" s="193"/>
      <c r="GI1597" s="28"/>
      <c r="GJ1597" s="28"/>
      <c r="GK1597" s="28"/>
      <c r="GP1597" s="193"/>
      <c r="GR1597" s="28"/>
      <c r="GS1597" s="28"/>
      <c r="GT1597" s="28"/>
      <c r="GY1597" s="193"/>
      <c r="HA1597" s="28"/>
      <c r="HB1597" s="28"/>
      <c r="HC1597" s="28"/>
      <c r="HH1597" s="193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5" t="s">
        <v>3197</v>
      </c>
      <c r="B1598" s="39"/>
      <c r="C1598" s="39"/>
      <c r="D1598" s="376" t="s">
        <v>129</v>
      </c>
      <c r="E1598" s="50">
        <f>COUNTIF($A$712:$BAG$785,A1598)</f>
        <v>0</v>
      </c>
      <c r="F1598" s="279">
        <f>SUM(G1598:K1598)</f>
        <v>0</v>
      </c>
      <c r="H1598" s="402"/>
      <c r="I1598" s="402"/>
      <c r="J1598" s="402"/>
      <c r="K1598" s="402"/>
      <c r="N1598" s="28"/>
      <c r="R1598" s="193"/>
      <c r="T1598" s="28"/>
      <c r="U1598" s="28"/>
      <c r="V1598" s="28"/>
      <c r="AA1598" s="193"/>
      <c r="AC1598" s="28"/>
      <c r="AD1598" s="28"/>
      <c r="AE1598" s="28"/>
      <c r="AJ1598" s="193"/>
      <c r="AL1598" s="28"/>
      <c r="AM1598" s="28"/>
      <c r="AN1598" s="28"/>
      <c r="AS1598" s="193"/>
      <c r="AU1598" s="28"/>
      <c r="AV1598" s="28"/>
      <c r="AW1598" s="28"/>
      <c r="BB1598" s="193"/>
      <c r="BD1598" s="28"/>
      <c r="BE1598" s="28"/>
      <c r="BF1598" s="28"/>
      <c r="BK1598" s="193"/>
      <c r="BM1598" s="28"/>
      <c r="BN1598" s="28"/>
      <c r="BO1598" s="28"/>
      <c r="BT1598" s="193"/>
      <c r="BV1598" s="28"/>
      <c r="BW1598" s="28"/>
      <c r="BX1598" s="28"/>
      <c r="CC1598" s="193"/>
      <c r="CE1598" s="28"/>
      <c r="CF1598" s="28"/>
      <c r="CG1598" s="28"/>
      <c r="CL1598" s="193"/>
      <c r="CN1598" s="28"/>
      <c r="CO1598" s="28"/>
      <c r="CP1598" s="28"/>
      <c r="CU1598" s="193"/>
      <c r="CW1598" s="28"/>
      <c r="CX1598" s="28"/>
      <c r="CY1598" s="28"/>
      <c r="DD1598" s="193"/>
      <c r="DF1598" s="28"/>
      <c r="DG1598" s="28"/>
      <c r="DH1598" s="28"/>
      <c r="DM1598" s="193"/>
      <c r="DO1598" s="28"/>
      <c r="DP1598" s="28"/>
      <c r="DQ1598" s="28"/>
      <c r="DV1598" s="193"/>
      <c r="DX1598" s="28"/>
      <c r="DY1598" s="28"/>
      <c r="DZ1598" s="28"/>
      <c r="EE1598" s="193"/>
      <c r="EG1598" s="28"/>
      <c r="EH1598" s="28"/>
      <c r="EI1598" s="28"/>
      <c r="EN1598" s="193"/>
      <c r="EP1598" s="28"/>
      <c r="EQ1598" s="28"/>
      <c r="ER1598" s="28"/>
      <c r="EW1598" s="193"/>
      <c r="EY1598" s="28"/>
      <c r="EZ1598" s="28"/>
      <c r="FA1598" s="28"/>
      <c r="FF1598" s="193"/>
      <c r="FH1598" s="28"/>
      <c r="FI1598" s="28"/>
      <c r="FJ1598" s="28"/>
      <c r="FO1598" s="193"/>
      <c r="FQ1598" s="28"/>
      <c r="FR1598" s="28"/>
      <c r="FS1598" s="28"/>
      <c r="FX1598" s="193"/>
      <c r="FZ1598" s="28"/>
      <c r="GA1598" s="28"/>
      <c r="GB1598" s="28"/>
      <c r="GG1598" s="193"/>
      <c r="GI1598" s="28"/>
      <c r="GJ1598" s="28"/>
      <c r="GK1598" s="28"/>
      <c r="GP1598" s="193"/>
      <c r="GR1598" s="28"/>
      <c r="GS1598" s="28"/>
      <c r="GT1598" s="28"/>
      <c r="GY1598" s="193"/>
      <c r="HA1598" s="28"/>
      <c r="HB1598" s="28"/>
      <c r="HC1598" s="28"/>
      <c r="HH1598" s="193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">
      <c r="A1599" s="205" t="s">
        <v>3552</v>
      </c>
      <c r="B1599" s="39"/>
      <c r="C1599" s="39"/>
      <c r="D1599" s="376" t="s">
        <v>129</v>
      </c>
      <c r="E1599" s="50">
        <f>COUNTIF($A$712:$BAG$785,A1599)</f>
        <v>0</v>
      </c>
      <c r="F1599" s="279">
        <f>SUM(G1599:K1599)</f>
        <v>0</v>
      </c>
      <c r="H1599" s="402"/>
      <c r="I1599" s="402"/>
      <c r="J1599" s="402"/>
      <c r="K1599" s="402"/>
      <c r="N1599" s="28"/>
      <c r="R1599" s="193"/>
      <c r="T1599" s="28"/>
      <c r="U1599" s="28"/>
      <c r="V1599" s="28"/>
      <c r="AA1599" s="193"/>
      <c r="AC1599" s="28"/>
      <c r="AD1599" s="28"/>
      <c r="AE1599" s="28"/>
      <c r="AJ1599" s="193"/>
      <c r="AL1599" s="28"/>
      <c r="AM1599" s="28"/>
      <c r="AN1599" s="28"/>
      <c r="AS1599" s="193"/>
      <c r="AU1599" s="28"/>
      <c r="AV1599" s="28"/>
      <c r="AW1599" s="28"/>
      <c r="BB1599" s="193"/>
      <c r="BD1599" s="28"/>
      <c r="BE1599" s="28"/>
      <c r="BF1599" s="28"/>
      <c r="BK1599" s="193"/>
      <c r="BM1599" s="28"/>
      <c r="BN1599" s="28"/>
      <c r="BO1599" s="28"/>
      <c r="BT1599" s="193"/>
      <c r="BV1599" s="28"/>
      <c r="BW1599" s="28"/>
      <c r="BX1599" s="28"/>
      <c r="CC1599" s="193"/>
      <c r="CE1599" s="28"/>
      <c r="CF1599" s="28"/>
      <c r="CG1599" s="28"/>
      <c r="CL1599" s="193"/>
      <c r="CN1599" s="28"/>
      <c r="CO1599" s="28"/>
      <c r="CP1599" s="28"/>
      <c r="CU1599" s="193"/>
      <c r="CW1599" s="28"/>
      <c r="CX1599" s="28"/>
      <c r="CY1599" s="28"/>
      <c r="DD1599" s="193"/>
      <c r="DF1599" s="28"/>
      <c r="DG1599" s="28"/>
      <c r="DH1599" s="28"/>
      <c r="DM1599" s="193"/>
      <c r="DO1599" s="28"/>
      <c r="DP1599" s="28"/>
      <c r="DQ1599" s="28"/>
      <c r="DV1599" s="193"/>
      <c r="DX1599" s="28"/>
      <c r="DY1599" s="28"/>
      <c r="DZ1599" s="28"/>
      <c r="EE1599" s="193"/>
      <c r="EG1599" s="28"/>
      <c r="EH1599" s="28"/>
      <c r="EI1599" s="28"/>
      <c r="EN1599" s="193"/>
      <c r="EP1599" s="28"/>
      <c r="EQ1599" s="28"/>
      <c r="ER1599" s="28"/>
      <c r="EW1599" s="193"/>
      <c r="EY1599" s="28"/>
      <c r="EZ1599" s="28"/>
      <c r="FA1599" s="28"/>
      <c r="FF1599" s="193"/>
      <c r="FH1599" s="28"/>
      <c r="FI1599" s="28"/>
      <c r="FJ1599" s="28"/>
      <c r="FO1599" s="193"/>
      <c r="FQ1599" s="28"/>
      <c r="FR1599" s="28"/>
      <c r="FS1599" s="28"/>
      <c r="FX1599" s="193"/>
      <c r="FZ1599" s="28"/>
      <c r="GA1599" s="28"/>
      <c r="GB1599" s="28"/>
      <c r="GG1599" s="193"/>
      <c r="GI1599" s="28"/>
      <c r="GJ1599" s="28"/>
      <c r="GK1599" s="28"/>
      <c r="GP1599" s="193"/>
      <c r="GR1599" s="28"/>
      <c r="GS1599" s="28"/>
      <c r="GT1599" s="28"/>
      <c r="GY1599" s="193"/>
      <c r="HA1599" s="28"/>
      <c r="HB1599" s="28"/>
      <c r="HC1599" s="28"/>
      <c r="HH1599" s="193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11" t="s">
        <v>542</v>
      </c>
      <c r="B1600" s="39"/>
      <c r="C1600" s="39"/>
      <c r="D1600" s="376" t="s">
        <v>129</v>
      </c>
      <c r="E1600" s="50">
        <f>COUNTIF($A$712:$BAG$785,A1600)</f>
        <v>0</v>
      </c>
      <c r="F1600" s="279">
        <f>SUM(G1600:K1600)</f>
        <v>0</v>
      </c>
      <c r="H1600" s="402"/>
      <c r="I1600" s="402"/>
      <c r="J1600" s="402"/>
      <c r="K1600" s="402"/>
      <c r="N1600" s="28"/>
      <c r="R1600" s="193"/>
      <c r="T1600" s="28"/>
      <c r="U1600" s="28"/>
      <c r="V1600" s="28"/>
      <c r="AA1600" s="193"/>
      <c r="AC1600" s="28"/>
      <c r="AD1600" s="28"/>
      <c r="AE1600" s="28"/>
      <c r="AJ1600" s="193"/>
      <c r="AL1600" s="28"/>
      <c r="AM1600" s="28"/>
      <c r="AN1600" s="28"/>
      <c r="AS1600" s="193"/>
      <c r="AU1600" s="28"/>
      <c r="AV1600" s="28"/>
      <c r="AW1600" s="28"/>
      <c r="BB1600" s="193"/>
      <c r="BD1600" s="28"/>
      <c r="BE1600" s="28"/>
      <c r="BF1600" s="28"/>
      <c r="BK1600" s="193"/>
      <c r="BM1600" s="28"/>
      <c r="BN1600" s="28"/>
      <c r="BO1600" s="28"/>
      <c r="BT1600" s="193"/>
      <c r="BV1600" s="28"/>
      <c r="BW1600" s="28"/>
      <c r="BX1600" s="28"/>
      <c r="CC1600" s="193"/>
      <c r="CE1600" s="28"/>
      <c r="CF1600" s="28"/>
      <c r="CG1600" s="28"/>
      <c r="CL1600" s="193"/>
      <c r="CN1600" s="28"/>
      <c r="CO1600" s="28"/>
      <c r="CP1600" s="28"/>
      <c r="CU1600" s="193"/>
      <c r="CW1600" s="28"/>
      <c r="CX1600" s="28"/>
      <c r="CY1600" s="28"/>
      <c r="DD1600" s="193"/>
      <c r="DF1600" s="28"/>
      <c r="DG1600" s="28"/>
      <c r="DH1600" s="28"/>
      <c r="DM1600" s="193"/>
      <c r="DO1600" s="28"/>
      <c r="DP1600" s="28"/>
      <c r="DQ1600" s="28"/>
      <c r="DV1600" s="193"/>
      <c r="DX1600" s="28"/>
      <c r="DY1600" s="28"/>
      <c r="DZ1600" s="28"/>
      <c r="EE1600" s="193"/>
      <c r="EG1600" s="28"/>
      <c r="EH1600" s="28"/>
      <c r="EI1600" s="28"/>
      <c r="EN1600" s="193"/>
      <c r="EP1600" s="28"/>
      <c r="EQ1600" s="28"/>
      <c r="ER1600" s="28"/>
      <c r="EW1600" s="193"/>
      <c r="EY1600" s="28"/>
      <c r="EZ1600" s="28"/>
      <c r="FA1600" s="28"/>
      <c r="FF1600" s="193"/>
      <c r="FH1600" s="28"/>
      <c r="FI1600" s="28"/>
      <c r="FJ1600" s="28"/>
      <c r="FO1600" s="193"/>
      <c r="FQ1600" s="28"/>
      <c r="FR1600" s="28"/>
      <c r="FS1600" s="28"/>
      <c r="FX1600" s="193"/>
      <c r="FZ1600" s="28"/>
      <c r="GA1600" s="28"/>
      <c r="GB1600" s="28"/>
      <c r="GG1600" s="193"/>
      <c r="GI1600" s="28"/>
      <c r="GJ1600" s="28"/>
      <c r="GK1600" s="28"/>
      <c r="GP1600" s="193"/>
      <c r="GR1600" s="28"/>
      <c r="GS1600" s="28"/>
      <c r="GT1600" s="28"/>
      <c r="GY1600" s="193"/>
      <c r="HA1600" s="28"/>
      <c r="HB1600" s="28"/>
      <c r="HC1600" s="28"/>
      <c r="HH1600" s="193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11" t="s">
        <v>1623</v>
      </c>
      <c r="B1601" s="39"/>
      <c r="C1601" s="39"/>
      <c r="D1601" s="376" t="s">
        <v>129</v>
      </c>
      <c r="E1601" s="50">
        <f>COUNTIF($A$712:$BAG$785,A1601)</f>
        <v>1</v>
      </c>
      <c r="F1601" s="279">
        <f>SUM(G1601:K1601)</f>
        <v>0</v>
      </c>
      <c r="H1601" s="402"/>
      <c r="I1601" s="402"/>
      <c r="J1601" s="402"/>
      <c r="K1601" s="402"/>
      <c r="N1601" s="28"/>
      <c r="R1601" s="193"/>
      <c r="T1601" s="28"/>
      <c r="U1601" s="28"/>
      <c r="V1601" s="28"/>
      <c r="AA1601" s="193"/>
      <c r="AC1601" s="28"/>
      <c r="AD1601" s="28"/>
      <c r="AE1601" s="28"/>
      <c r="AJ1601" s="193"/>
      <c r="AL1601" s="28"/>
      <c r="AM1601" s="28"/>
      <c r="AN1601" s="28"/>
      <c r="AS1601" s="193"/>
      <c r="AU1601" s="28"/>
      <c r="AV1601" s="28"/>
      <c r="AW1601" s="28"/>
      <c r="BB1601" s="193"/>
      <c r="BD1601" s="28"/>
      <c r="BE1601" s="28"/>
      <c r="BF1601" s="28"/>
      <c r="BK1601" s="193"/>
      <c r="BM1601" s="28"/>
      <c r="BN1601" s="28"/>
      <c r="BO1601" s="28"/>
      <c r="BT1601" s="193"/>
      <c r="BV1601" s="28"/>
      <c r="BW1601" s="28"/>
      <c r="BX1601" s="28"/>
      <c r="CC1601" s="193"/>
      <c r="CE1601" s="28"/>
      <c r="CF1601" s="28"/>
      <c r="CG1601" s="28"/>
      <c r="CL1601" s="193"/>
      <c r="CN1601" s="28"/>
      <c r="CO1601" s="28"/>
      <c r="CP1601" s="28"/>
      <c r="CU1601" s="193"/>
      <c r="CW1601" s="28"/>
      <c r="CX1601" s="28"/>
      <c r="CY1601" s="28"/>
      <c r="DD1601" s="193"/>
      <c r="DF1601" s="28"/>
      <c r="DG1601" s="28"/>
      <c r="DH1601" s="28"/>
      <c r="DM1601" s="193"/>
      <c r="DO1601" s="28"/>
      <c r="DP1601" s="28"/>
      <c r="DQ1601" s="28"/>
      <c r="DV1601" s="193"/>
      <c r="DX1601" s="28"/>
      <c r="DY1601" s="28"/>
      <c r="DZ1601" s="28"/>
      <c r="EE1601" s="193"/>
      <c r="EG1601" s="28"/>
      <c r="EH1601" s="28"/>
      <c r="EI1601" s="28"/>
      <c r="EN1601" s="193"/>
      <c r="EP1601" s="28"/>
      <c r="EQ1601" s="28"/>
      <c r="ER1601" s="28"/>
      <c r="EW1601" s="193"/>
      <c r="EY1601" s="28"/>
      <c r="EZ1601" s="28"/>
      <c r="FA1601" s="28"/>
      <c r="FF1601" s="193"/>
      <c r="FH1601" s="28"/>
      <c r="FI1601" s="28"/>
      <c r="FJ1601" s="28"/>
      <c r="FO1601" s="193"/>
      <c r="FQ1601" s="28"/>
      <c r="FR1601" s="28"/>
      <c r="FS1601" s="28"/>
      <c r="FX1601" s="193"/>
      <c r="FZ1601" s="28"/>
      <c r="GA1601" s="28"/>
      <c r="GB1601" s="28"/>
      <c r="GG1601" s="193"/>
      <c r="GI1601" s="28"/>
      <c r="GJ1601" s="28"/>
      <c r="GK1601" s="28"/>
      <c r="GP1601" s="193"/>
      <c r="GR1601" s="28"/>
      <c r="GS1601" s="28"/>
      <c r="GT1601" s="28"/>
      <c r="GY1601" s="193"/>
      <c r="HA1601" s="28"/>
      <c r="HB1601" s="28"/>
      <c r="HC1601" s="28"/>
      <c r="HH1601" s="193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5" t="s">
        <v>3233</v>
      </c>
      <c r="B1602" s="39"/>
      <c r="C1602" s="39"/>
      <c r="D1602" s="376" t="s">
        <v>129</v>
      </c>
      <c r="E1602" s="50">
        <f>COUNTIF($A$712:$BAG$785,A1602)</f>
        <v>0</v>
      </c>
      <c r="F1602" s="279">
        <f>SUM(G1602:K1602)</f>
        <v>0</v>
      </c>
      <c r="H1602" s="402"/>
      <c r="I1602" s="402"/>
      <c r="J1602" s="402"/>
      <c r="K1602" s="402"/>
      <c r="N1602" s="28"/>
      <c r="R1602" s="193"/>
      <c r="T1602" s="28"/>
      <c r="U1602" s="28"/>
      <c r="V1602" s="28"/>
      <c r="AA1602" s="193"/>
      <c r="AC1602" s="28"/>
      <c r="AD1602" s="28"/>
      <c r="AE1602" s="28"/>
      <c r="AJ1602" s="193"/>
      <c r="AL1602" s="28"/>
      <c r="AM1602" s="28"/>
      <c r="AN1602" s="28"/>
      <c r="AS1602" s="193"/>
      <c r="AU1602" s="28"/>
      <c r="AV1602" s="28"/>
      <c r="AW1602" s="28"/>
      <c r="BB1602" s="193"/>
      <c r="BD1602" s="28"/>
      <c r="BE1602" s="28"/>
      <c r="BF1602" s="28"/>
      <c r="BK1602" s="193"/>
      <c r="BM1602" s="28"/>
      <c r="BN1602" s="28"/>
      <c r="BO1602" s="28"/>
      <c r="BT1602" s="193"/>
      <c r="BV1602" s="28"/>
      <c r="BW1602" s="28"/>
      <c r="BX1602" s="28"/>
      <c r="CC1602" s="193"/>
      <c r="CE1602" s="28"/>
      <c r="CF1602" s="28"/>
      <c r="CG1602" s="28"/>
      <c r="CL1602" s="193"/>
      <c r="CN1602" s="28"/>
      <c r="CO1602" s="28"/>
      <c r="CP1602" s="28"/>
      <c r="CU1602" s="193"/>
      <c r="CW1602" s="28"/>
      <c r="CX1602" s="28"/>
      <c r="CY1602" s="28"/>
      <c r="DD1602" s="193"/>
      <c r="DF1602" s="28"/>
      <c r="DG1602" s="28"/>
      <c r="DH1602" s="28"/>
      <c r="DM1602" s="193"/>
      <c r="DO1602" s="28"/>
      <c r="DP1602" s="28"/>
      <c r="DQ1602" s="28"/>
      <c r="DV1602" s="193"/>
      <c r="DX1602" s="28"/>
      <c r="DY1602" s="28"/>
      <c r="DZ1602" s="28"/>
      <c r="EE1602" s="193"/>
      <c r="EG1602" s="28"/>
      <c r="EH1602" s="28"/>
      <c r="EI1602" s="28"/>
      <c r="EN1602" s="193"/>
      <c r="EP1602" s="28"/>
      <c r="EQ1602" s="28"/>
      <c r="ER1602" s="28"/>
      <c r="EW1602" s="193"/>
      <c r="EY1602" s="28"/>
      <c r="EZ1602" s="28"/>
      <c r="FA1602" s="28"/>
      <c r="FF1602" s="193"/>
      <c r="FH1602" s="28"/>
      <c r="FI1602" s="28"/>
      <c r="FJ1602" s="28"/>
      <c r="FO1602" s="193"/>
      <c r="FQ1602" s="28"/>
      <c r="FR1602" s="28"/>
      <c r="FS1602" s="28"/>
      <c r="FX1602" s="193"/>
      <c r="FZ1602" s="28"/>
      <c r="GA1602" s="28"/>
      <c r="GB1602" s="28"/>
      <c r="GG1602" s="193"/>
      <c r="GI1602" s="28"/>
      <c r="GJ1602" s="28"/>
      <c r="GK1602" s="28"/>
      <c r="GP1602" s="193"/>
      <c r="GR1602" s="28"/>
      <c r="GS1602" s="28"/>
      <c r="GT1602" s="28"/>
      <c r="GY1602" s="193"/>
      <c r="HA1602" s="28"/>
      <c r="HB1602" s="28"/>
      <c r="HC1602" s="28"/>
      <c r="HH1602" s="193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">
      <c r="A1603" s="311" t="s">
        <v>1725</v>
      </c>
      <c r="B1603" s="28"/>
      <c r="C1603" s="271"/>
      <c r="D1603" s="1" t="s">
        <v>131</v>
      </c>
      <c r="E1603" s="50">
        <f>COUNTIF($A$712:$BAG$785,A1603)</f>
        <v>2</v>
      </c>
      <c r="F1603" s="279">
        <f>SUM(G1603:K1603)</f>
        <v>0</v>
      </c>
      <c r="J1603" s="402"/>
      <c r="K1603" s="193"/>
      <c r="N1603" s="28"/>
      <c r="R1603" s="193"/>
      <c r="T1603" s="28"/>
      <c r="U1603" s="28"/>
      <c r="V1603" s="28"/>
      <c r="AA1603" s="193"/>
      <c r="AC1603" s="28"/>
      <c r="AD1603" s="28"/>
      <c r="AE1603" s="28"/>
      <c r="AJ1603" s="193"/>
      <c r="AL1603" s="28"/>
      <c r="AM1603" s="28"/>
      <c r="AN1603" s="28"/>
      <c r="AS1603" s="193"/>
      <c r="AU1603" s="28"/>
      <c r="AV1603" s="28"/>
      <c r="AW1603" s="28"/>
      <c r="BB1603" s="193"/>
      <c r="BD1603" s="28"/>
      <c r="BE1603" s="28"/>
      <c r="BF1603" s="28"/>
      <c r="BK1603" s="193"/>
      <c r="BM1603" s="28"/>
      <c r="BN1603" s="28"/>
      <c r="BO1603" s="28"/>
      <c r="BT1603" s="193"/>
      <c r="BV1603" s="28"/>
      <c r="BW1603" s="28"/>
      <c r="BX1603" s="28"/>
      <c r="CC1603" s="193"/>
      <c r="CE1603" s="28"/>
      <c r="CF1603" s="28"/>
      <c r="CG1603" s="28"/>
      <c r="CL1603" s="193"/>
      <c r="CN1603" s="28"/>
      <c r="CO1603" s="28"/>
      <c r="CP1603" s="28"/>
      <c r="CU1603" s="193"/>
      <c r="CW1603" s="28"/>
      <c r="CX1603" s="28"/>
      <c r="CY1603" s="28"/>
      <c r="DD1603" s="193"/>
      <c r="DF1603" s="28"/>
      <c r="DG1603" s="28"/>
      <c r="DH1603" s="28"/>
      <c r="DM1603" s="193"/>
      <c r="DO1603" s="28"/>
      <c r="DP1603" s="28"/>
      <c r="DQ1603" s="28"/>
      <c r="DV1603" s="193"/>
      <c r="DX1603" s="28"/>
      <c r="DY1603" s="28"/>
      <c r="DZ1603" s="28"/>
      <c r="EE1603" s="193"/>
      <c r="EG1603" s="28"/>
      <c r="EH1603" s="28"/>
      <c r="EI1603" s="28"/>
      <c r="EN1603" s="193"/>
      <c r="EP1603" s="28"/>
      <c r="EQ1603" s="28"/>
      <c r="ER1603" s="28"/>
      <c r="EW1603" s="193"/>
      <c r="EY1603" s="28"/>
      <c r="EZ1603" s="28"/>
      <c r="FA1603" s="28"/>
      <c r="FF1603" s="193"/>
      <c r="FH1603" s="28"/>
      <c r="FI1603" s="28"/>
      <c r="FJ1603" s="28"/>
      <c r="FO1603" s="193"/>
      <c r="FQ1603" s="28"/>
      <c r="FR1603" s="28"/>
      <c r="FS1603" s="28"/>
      <c r="FX1603" s="193"/>
      <c r="FZ1603" s="28"/>
      <c r="GA1603" s="28"/>
      <c r="GB1603" s="28"/>
      <c r="GG1603" s="193"/>
      <c r="GI1603" s="28"/>
      <c r="GJ1603" s="28"/>
      <c r="GK1603" s="28"/>
      <c r="GP1603" s="193"/>
      <c r="GR1603" s="28"/>
      <c r="GS1603" s="28"/>
      <c r="GT1603" s="28"/>
      <c r="GY1603" s="193"/>
      <c r="HA1603" s="28"/>
      <c r="HB1603" s="28"/>
      <c r="HC1603" s="28"/>
      <c r="HH1603" s="193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11" t="s">
        <v>1992</v>
      </c>
      <c r="B1604" s="39"/>
      <c r="C1604" s="39"/>
      <c r="D1604" s="376" t="s">
        <v>129</v>
      </c>
      <c r="E1604" s="50">
        <f>COUNTIF($A$712:$BAG$785,A1604)</f>
        <v>0</v>
      </c>
      <c r="F1604" s="279">
        <f>SUM(G1604:K1604)</f>
        <v>0</v>
      </c>
      <c r="H1604" s="402"/>
      <c r="I1604" s="402"/>
      <c r="K1604" s="193"/>
      <c r="N1604" s="28"/>
      <c r="R1604" s="193"/>
      <c r="T1604" s="28"/>
      <c r="U1604" s="28"/>
      <c r="V1604" s="28"/>
      <c r="AA1604" s="193"/>
      <c r="AC1604" s="28"/>
      <c r="AD1604" s="28"/>
      <c r="AE1604" s="28"/>
      <c r="AJ1604" s="193"/>
      <c r="AL1604" s="28"/>
      <c r="AM1604" s="28"/>
      <c r="AN1604" s="28"/>
      <c r="AS1604" s="193"/>
      <c r="AU1604" s="28"/>
      <c r="AV1604" s="28"/>
      <c r="AW1604" s="28"/>
      <c r="BB1604" s="193"/>
      <c r="BD1604" s="28"/>
      <c r="BE1604" s="28"/>
      <c r="BF1604" s="28"/>
      <c r="BK1604" s="193"/>
      <c r="BM1604" s="28"/>
      <c r="BN1604" s="28"/>
      <c r="BO1604" s="28"/>
      <c r="BT1604" s="193"/>
      <c r="BV1604" s="28"/>
      <c r="BW1604" s="28"/>
      <c r="BX1604" s="28"/>
      <c r="CC1604" s="193"/>
      <c r="CE1604" s="28"/>
      <c r="CF1604" s="28"/>
      <c r="CG1604" s="28"/>
      <c r="CL1604" s="193"/>
      <c r="CN1604" s="28"/>
      <c r="CO1604" s="28"/>
      <c r="CP1604" s="28"/>
      <c r="CU1604" s="193"/>
      <c r="CW1604" s="28"/>
      <c r="CX1604" s="28"/>
      <c r="CY1604" s="28"/>
      <c r="DD1604" s="193"/>
      <c r="DF1604" s="28"/>
      <c r="DG1604" s="28"/>
      <c r="DH1604" s="28"/>
      <c r="DM1604" s="193"/>
      <c r="DO1604" s="28"/>
      <c r="DP1604" s="28"/>
      <c r="DQ1604" s="28"/>
      <c r="DV1604" s="193"/>
      <c r="DX1604" s="28"/>
      <c r="DY1604" s="28"/>
      <c r="DZ1604" s="28"/>
      <c r="EE1604" s="193"/>
      <c r="EG1604" s="28"/>
      <c r="EH1604" s="28"/>
      <c r="EI1604" s="28"/>
      <c r="EN1604" s="193"/>
      <c r="EP1604" s="28"/>
      <c r="EQ1604" s="28"/>
      <c r="ER1604" s="28"/>
      <c r="EW1604" s="193"/>
      <c r="EY1604" s="28"/>
      <c r="EZ1604" s="28"/>
      <c r="FA1604" s="28"/>
      <c r="FF1604" s="193"/>
      <c r="FH1604" s="28"/>
      <c r="FI1604" s="28"/>
      <c r="FJ1604" s="28"/>
      <c r="FO1604" s="193"/>
      <c r="FQ1604" s="28"/>
      <c r="FR1604" s="28"/>
      <c r="FS1604" s="28"/>
      <c r="FX1604" s="193"/>
      <c r="FZ1604" s="28"/>
      <c r="GA1604" s="28"/>
      <c r="GB1604" s="28"/>
      <c r="GG1604" s="193"/>
      <c r="GI1604" s="28"/>
      <c r="GJ1604" s="28"/>
      <c r="GK1604" s="28"/>
      <c r="GP1604" s="193"/>
      <c r="GR1604" s="28"/>
      <c r="GS1604" s="28"/>
      <c r="GT1604" s="28"/>
      <c r="GY1604" s="193"/>
      <c r="HA1604" s="28"/>
      <c r="HB1604" s="28"/>
      <c r="HC1604" s="28"/>
      <c r="HH1604" s="193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.75">
      <c r="A1605" s="311" t="s">
        <v>610</v>
      </c>
      <c r="B1605" s="375"/>
      <c r="C1605" s="375"/>
      <c r="D1605" s="376" t="s">
        <v>129</v>
      </c>
      <c r="E1605" s="50">
        <f>COUNTIF($A$712:$BAG$785,A1605)</f>
        <v>1</v>
      </c>
      <c r="F1605" s="279">
        <f>SUM(G1605:K1605)</f>
        <v>0</v>
      </c>
      <c r="J1605" s="402"/>
      <c r="K1605" s="402"/>
      <c r="N1605" s="28"/>
      <c r="R1605" s="193"/>
      <c r="T1605" s="28"/>
      <c r="U1605" s="28"/>
      <c r="V1605" s="28"/>
      <c r="AA1605" s="193"/>
      <c r="AC1605" s="28"/>
      <c r="AD1605" s="28"/>
      <c r="AE1605" s="28"/>
      <c r="AJ1605" s="193"/>
      <c r="AL1605" s="28"/>
      <c r="AM1605" s="28"/>
      <c r="AN1605" s="28"/>
      <c r="AS1605" s="193"/>
      <c r="AU1605" s="28"/>
      <c r="AV1605" s="28"/>
      <c r="AW1605" s="28"/>
      <c r="BB1605" s="193"/>
      <c r="BD1605" s="28"/>
      <c r="BE1605" s="28"/>
      <c r="BF1605" s="28"/>
      <c r="BK1605" s="193"/>
      <c r="BM1605" s="28"/>
      <c r="BN1605" s="28"/>
      <c r="BO1605" s="28"/>
      <c r="BT1605" s="193"/>
      <c r="BV1605" s="28"/>
      <c r="BW1605" s="28"/>
      <c r="BX1605" s="28"/>
      <c r="CC1605" s="193"/>
      <c r="CE1605" s="28"/>
      <c r="CF1605" s="28"/>
      <c r="CG1605" s="28"/>
      <c r="CL1605" s="193"/>
      <c r="CN1605" s="28"/>
      <c r="CO1605" s="28"/>
      <c r="CP1605" s="28"/>
      <c r="CU1605" s="193"/>
      <c r="CW1605" s="28"/>
      <c r="CX1605" s="28"/>
      <c r="CY1605" s="28"/>
      <c r="DD1605" s="193"/>
      <c r="DF1605" s="28"/>
      <c r="DG1605" s="28"/>
      <c r="DH1605" s="28"/>
      <c r="DM1605" s="193"/>
      <c r="DO1605" s="28"/>
      <c r="DP1605" s="28"/>
      <c r="DQ1605" s="28"/>
      <c r="DV1605" s="193"/>
      <c r="DX1605" s="28"/>
      <c r="DY1605" s="28"/>
      <c r="DZ1605" s="28"/>
      <c r="EE1605" s="193"/>
      <c r="EG1605" s="28"/>
      <c r="EH1605" s="28"/>
      <c r="EI1605" s="28"/>
      <c r="EN1605" s="193"/>
      <c r="EP1605" s="28"/>
      <c r="EQ1605" s="28"/>
      <c r="ER1605" s="28"/>
      <c r="EW1605" s="193"/>
      <c r="EY1605" s="28"/>
      <c r="EZ1605" s="28"/>
      <c r="FA1605" s="28"/>
      <c r="FF1605" s="193"/>
      <c r="FH1605" s="28"/>
      <c r="FI1605" s="28"/>
      <c r="FJ1605" s="28"/>
      <c r="FO1605" s="193"/>
      <c r="FQ1605" s="28"/>
      <c r="FR1605" s="28"/>
      <c r="FS1605" s="28"/>
      <c r="FX1605" s="193"/>
      <c r="FZ1605" s="28"/>
      <c r="GA1605" s="28"/>
      <c r="GB1605" s="28"/>
      <c r="GG1605" s="193"/>
      <c r="GI1605" s="28"/>
      <c r="GJ1605" s="28"/>
      <c r="GK1605" s="28"/>
      <c r="GP1605" s="193"/>
      <c r="GR1605" s="28"/>
      <c r="GS1605" s="28"/>
      <c r="GT1605" s="28"/>
      <c r="GY1605" s="193"/>
      <c r="HA1605" s="28"/>
      <c r="HB1605" s="28"/>
      <c r="HC1605" s="28"/>
      <c r="HH1605" s="193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205" t="s">
        <v>2409</v>
      </c>
      <c r="B1606" s="375"/>
      <c r="C1606" s="375"/>
      <c r="D1606" s="376" t="s">
        <v>129</v>
      </c>
      <c r="E1606" s="50">
        <f>COUNTIF($A$712:$BAG$785,A1606)</f>
        <v>0</v>
      </c>
      <c r="F1606" s="279">
        <f>SUM(G1606:K1606)</f>
        <v>0</v>
      </c>
      <c r="K1606" s="193"/>
      <c r="N1606" s="28"/>
      <c r="R1606" s="193"/>
      <c r="T1606" s="28"/>
      <c r="U1606" s="28"/>
      <c r="V1606" s="28"/>
      <c r="AA1606" s="193"/>
      <c r="AC1606" s="28"/>
      <c r="AD1606" s="28"/>
      <c r="AE1606" s="28"/>
      <c r="AJ1606" s="193"/>
      <c r="AL1606" s="28"/>
      <c r="AM1606" s="28"/>
      <c r="AN1606" s="28"/>
      <c r="AS1606" s="193"/>
      <c r="AU1606" s="28"/>
      <c r="AV1606" s="28"/>
      <c r="AW1606" s="28"/>
      <c r="BB1606" s="193"/>
      <c r="BD1606" s="28"/>
      <c r="BE1606" s="28"/>
      <c r="BF1606" s="28"/>
      <c r="BK1606" s="193"/>
      <c r="BM1606" s="28"/>
      <c r="BN1606" s="28"/>
      <c r="BO1606" s="28"/>
      <c r="BT1606" s="193"/>
      <c r="BV1606" s="28"/>
      <c r="BW1606" s="28"/>
      <c r="BX1606" s="28"/>
      <c r="CC1606" s="193"/>
      <c r="CE1606" s="28"/>
      <c r="CF1606" s="28"/>
      <c r="CG1606" s="28"/>
      <c r="CL1606" s="193"/>
      <c r="CN1606" s="28"/>
      <c r="CO1606" s="28"/>
      <c r="CP1606" s="28"/>
      <c r="CU1606" s="193"/>
      <c r="CW1606" s="28"/>
      <c r="CX1606" s="28"/>
      <c r="CY1606" s="28"/>
      <c r="DD1606" s="193"/>
      <c r="DF1606" s="28"/>
      <c r="DG1606" s="28"/>
      <c r="DH1606" s="28"/>
      <c r="DM1606" s="193"/>
      <c r="DO1606" s="28"/>
      <c r="DP1606" s="28"/>
      <c r="DQ1606" s="28"/>
      <c r="DV1606" s="193"/>
      <c r="DX1606" s="28"/>
      <c r="DY1606" s="28"/>
      <c r="DZ1606" s="28"/>
      <c r="EE1606" s="193"/>
      <c r="EG1606" s="28"/>
      <c r="EH1606" s="28"/>
      <c r="EI1606" s="28"/>
      <c r="EN1606" s="193"/>
      <c r="EP1606" s="28"/>
      <c r="EQ1606" s="28"/>
      <c r="ER1606" s="28"/>
      <c r="EW1606" s="193"/>
      <c r="EY1606" s="28"/>
      <c r="EZ1606" s="28"/>
      <c r="FA1606" s="28"/>
      <c r="FF1606" s="193"/>
      <c r="FH1606" s="28"/>
      <c r="FI1606" s="28"/>
      <c r="FJ1606" s="28"/>
      <c r="FO1606" s="193"/>
      <c r="FQ1606" s="28"/>
      <c r="FR1606" s="28"/>
      <c r="FS1606" s="28"/>
      <c r="FX1606" s="193"/>
      <c r="FZ1606" s="28"/>
      <c r="GA1606" s="28"/>
      <c r="GB1606" s="28"/>
      <c r="GG1606" s="193"/>
      <c r="GI1606" s="28"/>
      <c r="GJ1606" s="28"/>
      <c r="GK1606" s="28"/>
      <c r="GP1606" s="193"/>
      <c r="GR1606" s="28"/>
      <c r="GS1606" s="28"/>
      <c r="GT1606" s="28"/>
      <c r="GY1606" s="193"/>
      <c r="HA1606" s="28"/>
      <c r="HB1606" s="28"/>
      <c r="HC1606" s="28"/>
      <c r="HH1606" s="193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11" t="s">
        <v>1993</v>
      </c>
      <c r="B1607" s="378"/>
      <c r="C1607" s="378"/>
      <c r="D1607" s="1" t="s">
        <v>131</v>
      </c>
      <c r="E1607" s="50">
        <f>COUNTIF($A$712:$BAG$785,A1607)</f>
        <v>2</v>
      </c>
      <c r="F1607" s="279">
        <f>SUM(G1607:K1607)</f>
        <v>0</v>
      </c>
      <c r="J1607" s="402"/>
      <c r="K1607" s="402"/>
      <c r="N1607" s="28"/>
      <c r="R1607" s="193"/>
      <c r="T1607" s="28"/>
      <c r="U1607" s="28"/>
      <c r="V1607" s="28"/>
      <c r="AA1607" s="193"/>
      <c r="AC1607" s="28"/>
      <c r="AD1607" s="28"/>
      <c r="AE1607" s="28"/>
      <c r="AJ1607" s="193"/>
      <c r="AL1607" s="28"/>
      <c r="AM1607" s="28"/>
      <c r="AN1607" s="28"/>
      <c r="AS1607" s="193"/>
      <c r="AU1607" s="28"/>
      <c r="AV1607" s="28"/>
      <c r="AW1607" s="28"/>
      <c r="BB1607" s="193"/>
      <c r="BD1607" s="28"/>
      <c r="BE1607" s="28"/>
      <c r="BF1607" s="28"/>
      <c r="BK1607" s="193"/>
      <c r="BM1607" s="28"/>
      <c r="BN1607" s="28"/>
      <c r="BO1607" s="28"/>
      <c r="BT1607" s="193"/>
      <c r="BV1607" s="28"/>
      <c r="BW1607" s="28"/>
      <c r="BX1607" s="28"/>
      <c r="CC1607" s="193"/>
      <c r="CE1607" s="28"/>
      <c r="CF1607" s="28"/>
      <c r="CG1607" s="28"/>
      <c r="CL1607" s="193"/>
      <c r="CN1607" s="28"/>
      <c r="CO1607" s="28"/>
      <c r="CP1607" s="28"/>
      <c r="CU1607" s="193"/>
      <c r="CW1607" s="28"/>
      <c r="CX1607" s="28"/>
      <c r="CY1607" s="28"/>
      <c r="DD1607" s="193"/>
      <c r="DF1607" s="28"/>
      <c r="DG1607" s="28"/>
      <c r="DH1607" s="28"/>
      <c r="DM1607" s="193"/>
      <c r="DO1607" s="28"/>
      <c r="DP1607" s="28"/>
      <c r="DQ1607" s="28"/>
      <c r="DV1607" s="193"/>
      <c r="DX1607" s="28"/>
      <c r="DY1607" s="28"/>
      <c r="DZ1607" s="28"/>
      <c r="EE1607" s="193"/>
      <c r="EG1607" s="28"/>
      <c r="EH1607" s="28"/>
      <c r="EI1607" s="28"/>
      <c r="EN1607" s="193"/>
      <c r="EP1607" s="28"/>
      <c r="EQ1607" s="28"/>
      <c r="ER1607" s="28"/>
      <c r="EW1607" s="193"/>
      <c r="EY1607" s="28"/>
      <c r="EZ1607" s="28"/>
      <c r="FA1607" s="28"/>
      <c r="FF1607" s="193"/>
      <c r="FH1607" s="28"/>
      <c r="FI1607" s="28"/>
      <c r="FJ1607" s="28"/>
      <c r="FO1607" s="193"/>
      <c r="FQ1607" s="28"/>
      <c r="FR1607" s="28"/>
      <c r="FS1607" s="28"/>
      <c r="FX1607" s="193"/>
      <c r="FZ1607" s="28"/>
      <c r="GA1607" s="28"/>
      <c r="GB1607" s="28"/>
      <c r="GG1607" s="193"/>
      <c r="GI1607" s="28"/>
      <c r="GJ1607" s="28"/>
      <c r="GK1607" s="28"/>
      <c r="GP1607" s="193"/>
      <c r="GR1607" s="28"/>
      <c r="GS1607" s="28"/>
      <c r="GT1607" s="28"/>
      <c r="GY1607" s="193"/>
      <c r="HA1607" s="28"/>
      <c r="HB1607" s="28"/>
      <c r="HC1607" s="28"/>
      <c r="HH1607" s="193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311" t="s">
        <v>1361</v>
      </c>
      <c r="B1608" s="28"/>
      <c r="C1608" s="378"/>
      <c r="D1608" s="376" t="s">
        <v>130</v>
      </c>
      <c r="E1608" s="50">
        <f>COUNTIF($A$712:$BAG$785,A1608)</f>
        <v>3</v>
      </c>
      <c r="F1608" s="279">
        <f>SUM(G1608:K1608)</f>
        <v>0</v>
      </c>
      <c r="J1608" s="402"/>
      <c r="K1608" s="402"/>
      <c r="N1608" s="28"/>
      <c r="R1608" s="193"/>
      <c r="T1608" s="28"/>
      <c r="U1608" s="28"/>
      <c r="V1608" s="28"/>
      <c r="AA1608" s="193"/>
      <c r="AC1608" s="28"/>
      <c r="AD1608" s="28"/>
      <c r="AE1608" s="28"/>
      <c r="AJ1608" s="193"/>
      <c r="AL1608" s="28"/>
      <c r="AM1608" s="28"/>
      <c r="AN1608" s="28"/>
      <c r="AS1608" s="193"/>
      <c r="AU1608" s="28"/>
      <c r="AV1608" s="28"/>
      <c r="AW1608" s="28"/>
      <c r="BB1608" s="193"/>
      <c r="BD1608" s="28"/>
      <c r="BE1608" s="28"/>
      <c r="BF1608" s="28"/>
      <c r="BK1608" s="193"/>
      <c r="BM1608" s="28"/>
      <c r="BN1608" s="28"/>
      <c r="BO1608" s="28"/>
      <c r="BT1608" s="193"/>
      <c r="BV1608" s="28"/>
      <c r="BW1608" s="28"/>
      <c r="BX1608" s="28"/>
      <c r="CC1608" s="193"/>
      <c r="CE1608" s="28"/>
      <c r="CF1608" s="28"/>
      <c r="CG1608" s="28"/>
      <c r="CL1608" s="193"/>
      <c r="CN1608" s="28"/>
      <c r="CO1608" s="28"/>
      <c r="CP1608" s="28"/>
      <c r="CU1608" s="193"/>
      <c r="CW1608" s="28"/>
      <c r="CX1608" s="28"/>
      <c r="CY1608" s="28"/>
      <c r="DD1608" s="193"/>
      <c r="DF1608" s="28"/>
      <c r="DG1608" s="28"/>
      <c r="DH1608" s="28"/>
      <c r="DM1608" s="193"/>
      <c r="DO1608" s="28"/>
      <c r="DP1608" s="28"/>
      <c r="DQ1608" s="28"/>
      <c r="DV1608" s="193"/>
      <c r="DX1608" s="28"/>
      <c r="DY1608" s="28"/>
      <c r="DZ1608" s="28"/>
      <c r="EE1608" s="193"/>
      <c r="EG1608" s="28"/>
      <c r="EH1608" s="28"/>
      <c r="EI1608" s="28"/>
      <c r="EN1608" s="193"/>
      <c r="EP1608" s="28"/>
      <c r="EQ1608" s="28"/>
      <c r="ER1608" s="28"/>
      <c r="EW1608" s="193"/>
      <c r="EY1608" s="28"/>
      <c r="EZ1608" s="28"/>
      <c r="FA1608" s="28"/>
      <c r="FF1608" s="193"/>
      <c r="FH1608" s="28"/>
      <c r="FI1608" s="28"/>
      <c r="FJ1608" s="28"/>
      <c r="FO1608" s="193"/>
      <c r="FQ1608" s="28"/>
      <c r="FR1608" s="28"/>
      <c r="FS1608" s="28"/>
      <c r="FX1608" s="193"/>
      <c r="FZ1608" s="28"/>
      <c r="GA1608" s="28"/>
      <c r="GB1608" s="28"/>
      <c r="GG1608" s="193"/>
      <c r="GI1608" s="28"/>
      <c r="GJ1608" s="28"/>
      <c r="GK1608" s="28"/>
      <c r="GP1608" s="193"/>
      <c r="GR1608" s="28"/>
      <c r="GS1608" s="28"/>
      <c r="GT1608" s="28"/>
      <c r="GY1608" s="193"/>
      <c r="HA1608" s="28"/>
      <c r="HB1608" s="28"/>
      <c r="HC1608" s="28"/>
      <c r="HH1608" s="193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11" t="s">
        <v>1994</v>
      </c>
      <c r="B1609" s="28"/>
      <c r="C1609" s="271"/>
      <c r="D1609" s="376" t="s">
        <v>135</v>
      </c>
      <c r="E1609" s="50">
        <f>COUNTIF($A$712:$BAG$785,A1609)</f>
        <v>21</v>
      </c>
      <c r="F1609" s="279">
        <f>SUM(G1609:K1609)</f>
        <v>0</v>
      </c>
      <c r="N1609" s="28"/>
      <c r="R1609" s="193"/>
      <c r="T1609" s="28"/>
      <c r="U1609" s="28"/>
      <c r="V1609" s="28"/>
      <c r="AA1609" s="193"/>
      <c r="AC1609" s="28"/>
      <c r="AD1609" s="28"/>
      <c r="AE1609" s="28"/>
      <c r="AJ1609" s="193"/>
      <c r="AL1609" s="28"/>
      <c r="AM1609" s="28"/>
      <c r="AN1609" s="28"/>
      <c r="AS1609" s="193"/>
      <c r="AU1609" s="28"/>
      <c r="AV1609" s="28"/>
      <c r="AW1609" s="28"/>
      <c r="BB1609" s="193"/>
      <c r="BD1609" s="28"/>
      <c r="BE1609" s="28"/>
      <c r="BF1609" s="28"/>
      <c r="BK1609" s="193"/>
      <c r="BM1609" s="28"/>
      <c r="BN1609" s="28"/>
      <c r="BO1609" s="28"/>
      <c r="BT1609" s="193"/>
      <c r="BV1609" s="28"/>
      <c r="BW1609" s="28"/>
      <c r="BX1609" s="28"/>
      <c r="CC1609" s="193"/>
      <c r="CE1609" s="28"/>
      <c r="CF1609" s="28"/>
      <c r="CG1609" s="28"/>
      <c r="CL1609" s="193"/>
      <c r="CN1609" s="28"/>
      <c r="CO1609" s="28"/>
      <c r="CP1609" s="28"/>
      <c r="CU1609" s="193"/>
      <c r="CW1609" s="28"/>
      <c r="CX1609" s="28"/>
      <c r="CY1609" s="28"/>
      <c r="DD1609" s="193"/>
      <c r="DF1609" s="28"/>
      <c r="DG1609" s="28"/>
      <c r="DH1609" s="28"/>
      <c r="DM1609" s="193"/>
      <c r="DO1609" s="28"/>
      <c r="DP1609" s="28"/>
      <c r="DQ1609" s="28"/>
      <c r="DV1609" s="193"/>
      <c r="DX1609" s="28"/>
      <c r="DY1609" s="28"/>
      <c r="DZ1609" s="28"/>
      <c r="EE1609" s="193"/>
      <c r="EG1609" s="28"/>
      <c r="EH1609" s="28"/>
      <c r="EI1609" s="28"/>
      <c r="EN1609" s="193"/>
      <c r="EP1609" s="28"/>
      <c r="EQ1609" s="28"/>
      <c r="ER1609" s="28"/>
      <c r="EW1609" s="193"/>
      <c r="EY1609" s="28"/>
      <c r="EZ1609" s="28"/>
      <c r="FA1609" s="28"/>
      <c r="FF1609" s="193"/>
      <c r="FH1609" s="28"/>
      <c r="FI1609" s="28"/>
      <c r="FJ1609" s="28"/>
      <c r="FO1609" s="193"/>
      <c r="FQ1609" s="28"/>
      <c r="FR1609" s="28"/>
      <c r="FS1609" s="28"/>
      <c r="FX1609" s="193"/>
      <c r="FZ1609" s="28"/>
      <c r="GA1609" s="28"/>
      <c r="GB1609" s="28"/>
      <c r="GG1609" s="193"/>
      <c r="GI1609" s="28"/>
      <c r="GJ1609" s="28"/>
      <c r="GK1609" s="28"/>
      <c r="GP1609" s="193"/>
      <c r="GR1609" s="28"/>
      <c r="GS1609" s="28"/>
      <c r="GT1609" s="28"/>
      <c r="GY1609" s="193"/>
      <c r="HA1609" s="28"/>
      <c r="HB1609" s="28"/>
      <c r="HC1609" s="28"/>
      <c r="HH1609" s="193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205" t="s">
        <v>3809</v>
      </c>
      <c r="B1610" s="378"/>
      <c r="C1610" s="378"/>
      <c r="D1610" s="376" t="s">
        <v>129</v>
      </c>
      <c r="E1610" s="50">
        <f>COUNTIF($A$712:$BAG$785,A1610)</f>
        <v>0</v>
      </c>
      <c r="F1610" s="279">
        <f>SUM(G1610:K1610)</f>
        <v>0</v>
      </c>
      <c r="J1610" s="402"/>
      <c r="K1610" s="402"/>
      <c r="N1610" s="28"/>
      <c r="R1610" s="193"/>
      <c r="T1610" s="28"/>
      <c r="U1610" s="28"/>
      <c r="V1610" s="28"/>
      <c r="AA1610" s="193"/>
      <c r="AC1610" s="28"/>
      <c r="AD1610" s="28"/>
      <c r="AE1610" s="28"/>
      <c r="AJ1610" s="193"/>
      <c r="AL1610" s="28"/>
      <c r="AM1610" s="28"/>
      <c r="AN1610" s="28"/>
      <c r="AS1610" s="193"/>
      <c r="AU1610" s="28"/>
      <c r="AV1610" s="28"/>
      <c r="AW1610" s="28"/>
      <c r="BB1610" s="193"/>
      <c r="BD1610" s="28"/>
      <c r="BE1610" s="28"/>
      <c r="BF1610" s="28"/>
      <c r="BK1610" s="193"/>
      <c r="BM1610" s="28"/>
      <c r="BN1610" s="28"/>
      <c r="BO1610" s="28"/>
      <c r="BT1610" s="193"/>
      <c r="BV1610" s="28"/>
      <c r="BW1610" s="28"/>
      <c r="BX1610" s="28"/>
      <c r="CC1610" s="193"/>
      <c r="CE1610" s="28"/>
      <c r="CF1610" s="28"/>
      <c r="CG1610" s="28"/>
      <c r="CL1610" s="193"/>
      <c r="CN1610" s="28"/>
      <c r="CO1610" s="28"/>
      <c r="CP1610" s="28"/>
      <c r="CU1610" s="193"/>
      <c r="CW1610" s="28"/>
      <c r="CX1610" s="28"/>
      <c r="CY1610" s="28"/>
      <c r="DD1610" s="193"/>
      <c r="DF1610" s="28"/>
      <c r="DG1610" s="28"/>
      <c r="DH1610" s="28"/>
      <c r="DM1610" s="193"/>
      <c r="DO1610" s="28"/>
      <c r="DP1610" s="28"/>
      <c r="DQ1610" s="28"/>
      <c r="DV1610" s="193"/>
      <c r="DX1610" s="28"/>
      <c r="DY1610" s="28"/>
      <c r="DZ1610" s="28"/>
      <c r="EE1610" s="193"/>
      <c r="EG1610" s="28"/>
      <c r="EH1610" s="28"/>
      <c r="EI1610" s="28"/>
      <c r="EN1610" s="193"/>
      <c r="EP1610" s="28"/>
      <c r="EQ1610" s="28"/>
      <c r="ER1610" s="28"/>
      <c r="EW1610" s="193"/>
      <c r="EY1610" s="28"/>
      <c r="EZ1610" s="28"/>
      <c r="FA1610" s="28"/>
      <c r="FF1610" s="193"/>
      <c r="FH1610" s="28"/>
      <c r="FI1610" s="28"/>
      <c r="FJ1610" s="28"/>
      <c r="FO1610" s="193"/>
      <c r="FQ1610" s="28"/>
      <c r="FR1610" s="28"/>
      <c r="FS1610" s="28"/>
      <c r="FX1610" s="193"/>
      <c r="FZ1610" s="28"/>
      <c r="GA1610" s="28"/>
      <c r="GB1610" s="28"/>
      <c r="GG1610" s="193"/>
      <c r="GI1610" s="28"/>
      <c r="GJ1610" s="28"/>
      <c r="GK1610" s="28"/>
      <c r="GP1610" s="193"/>
      <c r="GR1610" s="28"/>
      <c r="GS1610" s="28"/>
      <c r="GT1610" s="28"/>
      <c r="GY1610" s="193"/>
      <c r="HA1610" s="28"/>
      <c r="HB1610" s="28"/>
      <c r="HC1610" s="28"/>
      <c r="HH1610" s="193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">
      <c r="A1611" s="205" t="s">
        <v>2967</v>
      </c>
      <c r="B1611" s="39"/>
      <c r="C1611" s="39"/>
      <c r="D1611" s="1" t="s">
        <v>131</v>
      </c>
      <c r="E1611" s="50">
        <f>COUNTIF($A$712:$BAG$785,A1611)</f>
        <v>1</v>
      </c>
      <c r="F1611" s="279">
        <f>SUM(G1611:K1611)</f>
        <v>0</v>
      </c>
      <c r="H1611" s="402"/>
      <c r="I1611" s="402"/>
      <c r="J1611" s="402"/>
      <c r="K1611" s="402"/>
      <c r="N1611" s="28"/>
      <c r="R1611" s="193"/>
      <c r="T1611" s="28"/>
      <c r="U1611" s="28"/>
      <c r="V1611" s="28"/>
      <c r="AA1611" s="193"/>
      <c r="AC1611" s="28"/>
      <c r="AD1611" s="28"/>
      <c r="AE1611" s="28"/>
      <c r="AJ1611" s="193"/>
      <c r="AL1611" s="28"/>
      <c r="AM1611" s="28"/>
      <c r="AN1611" s="28"/>
      <c r="AS1611" s="193"/>
      <c r="AU1611" s="28"/>
      <c r="AV1611" s="28"/>
      <c r="AW1611" s="28"/>
      <c r="BB1611" s="193"/>
      <c r="BD1611" s="28"/>
      <c r="BE1611" s="28"/>
      <c r="BF1611" s="28"/>
      <c r="BK1611" s="193"/>
      <c r="BM1611" s="28"/>
      <c r="BN1611" s="28"/>
      <c r="BO1611" s="28"/>
      <c r="BT1611" s="193"/>
      <c r="BV1611" s="28"/>
      <c r="BW1611" s="28"/>
      <c r="BX1611" s="28"/>
      <c r="CC1611" s="193"/>
      <c r="CE1611" s="28"/>
      <c r="CF1611" s="28"/>
      <c r="CG1611" s="28"/>
      <c r="CL1611" s="193"/>
      <c r="CN1611" s="28"/>
      <c r="CO1611" s="28"/>
      <c r="CP1611" s="28"/>
      <c r="CU1611" s="193"/>
      <c r="CW1611" s="28"/>
      <c r="CX1611" s="28"/>
      <c r="CY1611" s="28"/>
      <c r="DD1611" s="193"/>
      <c r="DF1611" s="28"/>
      <c r="DG1611" s="28"/>
      <c r="DH1611" s="28"/>
      <c r="DM1611" s="193"/>
      <c r="DO1611" s="28"/>
      <c r="DP1611" s="28"/>
      <c r="DQ1611" s="28"/>
      <c r="DV1611" s="193"/>
      <c r="DX1611" s="28"/>
      <c r="DY1611" s="28"/>
      <c r="DZ1611" s="28"/>
      <c r="EE1611" s="193"/>
      <c r="EG1611" s="28"/>
      <c r="EH1611" s="28"/>
      <c r="EI1611" s="28"/>
      <c r="EN1611" s="193"/>
      <c r="EP1611" s="28"/>
      <c r="EQ1611" s="28"/>
      <c r="ER1611" s="28"/>
      <c r="EW1611" s="193"/>
      <c r="EY1611" s="28"/>
      <c r="EZ1611" s="28"/>
      <c r="FA1611" s="28"/>
      <c r="FF1611" s="193"/>
      <c r="FH1611" s="28"/>
      <c r="FI1611" s="28"/>
      <c r="FJ1611" s="28"/>
      <c r="FO1611" s="193"/>
      <c r="FQ1611" s="28"/>
      <c r="FR1611" s="28"/>
      <c r="FS1611" s="28"/>
      <c r="FX1611" s="193"/>
      <c r="FZ1611" s="28"/>
      <c r="GA1611" s="28"/>
      <c r="GB1611" s="28"/>
      <c r="GG1611" s="193"/>
      <c r="GI1611" s="28"/>
      <c r="GJ1611" s="28"/>
      <c r="GK1611" s="28"/>
      <c r="GP1611" s="193"/>
      <c r="GR1611" s="28"/>
      <c r="GS1611" s="28"/>
      <c r="GT1611" s="28"/>
      <c r="GY1611" s="193"/>
      <c r="HA1611" s="28"/>
      <c r="HB1611" s="28"/>
      <c r="HC1611" s="28"/>
      <c r="HH1611" s="193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205" t="s">
        <v>3047</v>
      </c>
      <c r="B1612" s="378"/>
      <c r="C1612" s="378"/>
      <c r="D1612" s="376" t="s">
        <v>129</v>
      </c>
      <c r="E1612" s="50">
        <f>COUNTIF($A$712:$BAG$785,A1612)</f>
        <v>0</v>
      </c>
      <c r="F1612" s="279">
        <f>SUM(G1612:K1612)</f>
        <v>0</v>
      </c>
      <c r="N1612" s="28"/>
      <c r="R1612" s="193"/>
      <c r="T1612" s="28"/>
      <c r="U1612" s="28"/>
      <c r="V1612" s="28"/>
      <c r="AA1612" s="193"/>
      <c r="AC1612" s="28"/>
      <c r="AD1612" s="28"/>
      <c r="AE1612" s="28"/>
      <c r="AJ1612" s="193"/>
      <c r="AL1612" s="28"/>
      <c r="AM1612" s="28"/>
      <c r="AN1612" s="28"/>
      <c r="AS1612" s="193"/>
      <c r="AU1612" s="28"/>
      <c r="AV1612" s="28"/>
      <c r="AW1612" s="28"/>
      <c r="BB1612" s="193"/>
      <c r="BD1612" s="28"/>
      <c r="BE1612" s="28"/>
      <c r="BF1612" s="28"/>
      <c r="BK1612" s="193"/>
      <c r="BM1612" s="28"/>
      <c r="BN1612" s="28"/>
      <c r="BO1612" s="28"/>
      <c r="BT1612" s="193"/>
      <c r="BV1612" s="28"/>
      <c r="BW1612" s="28"/>
      <c r="BX1612" s="28"/>
      <c r="CC1612" s="193"/>
      <c r="CE1612" s="28"/>
      <c r="CF1612" s="28"/>
      <c r="CG1612" s="28"/>
      <c r="CL1612" s="193"/>
      <c r="CN1612" s="28"/>
      <c r="CO1612" s="28"/>
      <c r="CP1612" s="28"/>
      <c r="CU1612" s="193"/>
      <c r="CW1612" s="28"/>
      <c r="CX1612" s="28"/>
      <c r="CY1612" s="28"/>
      <c r="DD1612" s="193"/>
      <c r="DF1612" s="28"/>
      <c r="DG1612" s="28"/>
      <c r="DH1612" s="28"/>
      <c r="DM1612" s="193"/>
      <c r="DO1612" s="28"/>
      <c r="DP1612" s="28"/>
      <c r="DQ1612" s="28"/>
      <c r="DV1612" s="193"/>
      <c r="DX1612" s="28"/>
      <c r="DY1612" s="28"/>
      <c r="DZ1612" s="28"/>
      <c r="EE1612" s="193"/>
      <c r="EG1612" s="28"/>
      <c r="EH1612" s="28"/>
      <c r="EI1612" s="28"/>
      <c r="EN1612" s="193"/>
      <c r="EP1612" s="28"/>
      <c r="EQ1612" s="28"/>
      <c r="ER1612" s="28"/>
      <c r="EW1612" s="193"/>
      <c r="EY1612" s="28"/>
      <c r="EZ1612" s="28"/>
      <c r="FA1612" s="28"/>
      <c r="FF1612" s="193"/>
      <c r="FH1612" s="28"/>
      <c r="FI1612" s="28"/>
      <c r="FJ1612" s="28"/>
      <c r="FO1612" s="193"/>
      <c r="FQ1612" s="28"/>
      <c r="FR1612" s="28"/>
      <c r="FS1612" s="28"/>
      <c r="FX1612" s="193"/>
      <c r="FZ1612" s="28"/>
      <c r="GA1612" s="28"/>
      <c r="GB1612" s="28"/>
      <c r="GG1612" s="193"/>
      <c r="GI1612" s="28"/>
      <c r="GJ1612" s="28"/>
      <c r="GK1612" s="28"/>
      <c r="GP1612" s="193"/>
      <c r="GR1612" s="28"/>
      <c r="GS1612" s="28"/>
      <c r="GT1612" s="28"/>
      <c r="GY1612" s="193"/>
      <c r="HA1612" s="28"/>
      <c r="HB1612" s="28"/>
      <c r="HC1612" s="28"/>
      <c r="HH1612" s="193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11" t="s">
        <v>837</v>
      </c>
      <c r="B1613" s="378"/>
      <c r="C1613" s="378"/>
      <c r="D1613" s="376" t="s">
        <v>129</v>
      </c>
      <c r="E1613" s="50">
        <f>COUNTIF($A$712:$BAG$785,A1613)</f>
        <v>3</v>
      </c>
      <c r="F1613" s="279">
        <f>SUM(G1613:K1613)</f>
        <v>0</v>
      </c>
      <c r="N1613" s="28"/>
      <c r="R1613" s="193"/>
      <c r="T1613" s="28"/>
      <c r="U1613" s="28"/>
      <c r="V1613" s="28"/>
      <c r="AA1613" s="193"/>
      <c r="AC1613" s="28"/>
      <c r="AD1613" s="28"/>
      <c r="AE1613" s="28"/>
      <c r="AJ1613" s="193"/>
      <c r="AL1613" s="28"/>
      <c r="AM1613" s="28"/>
      <c r="AN1613" s="28"/>
      <c r="AS1613" s="193"/>
      <c r="AU1613" s="28"/>
      <c r="AV1613" s="28"/>
      <c r="AW1613" s="28"/>
      <c r="BB1613" s="193"/>
      <c r="BD1613" s="28"/>
      <c r="BE1613" s="28"/>
      <c r="BF1613" s="28"/>
      <c r="BK1613" s="193"/>
      <c r="BM1613" s="28"/>
      <c r="BN1613" s="28"/>
      <c r="BO1613" s="28"/>
      <c r="BT1613" s="193"/>
      <c r="BV1613" s="28"/>
      <c r="BW1613" s="28"/>
      <c r="BX1613" s="28"/>
      <c r="CC1613" s="193"/>
      <c r="CE1613" s="28"/>
      <c r="CF1613" s="28"/>
      <c r="CG1613" s="28"/>
      <c r="CL1613" s="193"/>
      <c r="CN1613" s="28"/>
      <c r="CO1613" s="28"/>
      <c r="CP1613" s="28"/>
      <c r="CU1613" s="193"/>
      <c r="CW1613" s="28"/>
      <c r="CX1613" s="28"/>
      <c r="CY1613" s="28"/>
      <c r="DD1613" s="193"/>
      <c r="DF1613" s="28"/>
      <c r="DG1613" s="28"/>
      <c r="DH1613" s="28"/>
      <c r="DM1613" s="193"/>
      <c r="DO1613" s="28"/>
      <c r="DP1613" s="28"/>
      <c r="DQ1613" s="28"/>
      <c r="DV1613" s="193"/>
      <c r="DX1613" s="28"/>
      <c r="DY1613" s="28"/>
      <c r="DZ1613" s="28"/>
      <c r="EE1613" s="193"/>
      <c r="EG1613" s="28"/>
      <c r="EH1613" s="28"/>
      <c r="EI1613" s="28"/>
      <c r="EN1613" s="193"/>
      <c r="EP1613" s="28"/>
      <c r="EQ1613" s="28"/>
      <c r="ER1613" s="28"/>
      <c r="EW1613" s="193"/>
      <c r="EY1613" s="28"/>
      <c r="EZ1613" s="28"/>
      <c r="FA1613" s="28"/>
      <c r="FF1613" s="193"/>
      <c r="FH1613" s="28"/>
      <c r="FI1613" s="28"/>
      <c r="FJ1613" s="28"/>
      <c r="FO1613" s="193"/>
      <c r="FQ1613" s="28"/>
      <c r="FR1613" s="28"/>
      <c r="FS1613" s="28"/>
      <c r="FX1613" s="193"/>
      <c r="FZ1613" s="28"/>
      <c r="GA1613" s="28"/>
      <c r="GB1613" s="28"/>
      <c r="GG1613" s="193"/>
      <c r="GI1613" s="28"/>
      <c r="GJ1613" s="28"/>
      <c r="GK1613" s="28"/>
      <c r="GP1613" s="193"/>
      <c r="GR1613" s="28"/>
      <c r="GS1613" s="28"/>
      <c r="GT1613" s="28"/>
      <c r="GY1613" s="193"/>
      <c r="HA1613" s="28"/>
      <c r="HB1613" s="28"/>
      <c r="HC1613" s="28"/>
      <c r="HH1613" s="193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11" t="s">
        <v>603</v>
      </c>
      <c r="B1614" s="378"/>
      <c r="C1614" s="378"/>
      <c r="D1614" s="376" t="s">
        <v>129</v>
      </c>
      <c r="E1614" s="50">
        <f>COUNTIF($A$712:$BAG$785,A1614)</f>
        <v>0</v>
      </c>
      <c r="F1614" s="279">
        <f>SUM(G1614:K1614)</f>
        <v>0</v>
      </c>
      <c r="N1614" s="28"/>
      <c r="R1614" s="193"/>
      <c r="T1614" s="28"/>
      <c r="U1614" s="28"/>
      <c r="V1614" s="28"/>
      <c r="AA1614" s="193"/>
      <c r="AC1614" s="28"/>
      <c r="AD1614" s="28"/>
      <c r="AE1614" s="28"/>
      <c r="AJ1614" s="193"/>
      <c r="AL1614" s="28"/>
      <c r="AM1614" s="28"/>
      <c r="AN1614" s="28"/>
      <c r="AS1614" s="193"/>
      <c r="AU1614" s="28"/>
      <c r="AV1614" s="28"/>
      <c r="AW1614" s="28"/>
      <c r="BB1614" s="193"/>
      <c r="BD1614" s="28"/>
      <c r="BE1614" s="28"/>
      <c r="BF1614" s="28"/>
      <c r="BK1614" s="193"/>
      <c r="BM1614" s="28"/>
      <c r="BN1614" s="28"/>
      <c r="BO1614" s="28"/>
      <c r="BT1614" s="193"/>
      <c r="BV1614" s="28"/>
      <c r="BW1614" s="28"/>
      <c r="BX1614" s="28"/>
      <c r="CC1614" s="193"/>
      <c r="CE1614" s="28"/>
      <c r="CF1614" s="28"/>
      <c r="CG1614" s="28"/>
      <c r="CL1614" s="193"/>
      <c r="CN1614" s="28"/>
      <c r="CO1614" s="28"/>
      <c r="CP1614" s="28"/>
      <c r="CU1614" s="193"/>
      <c r="CW1614" s="28"/>
      <c r="CX1614" s="28"/>
      <c r="CY1614" s="28"/>
      <c r="DD1614" s="193"/>
      <c r="DF1614" s="28"/>
      <c r="DG1614" s="28"/>
      <c r="DH1614" s="28"/>
      <c r="DM1614" s="193"/>
      <c r="DO1614" s="28"/>
      <c r="DP1614" s="28"/>
      <c r="DQ1614" s="28"/>
      <c r="DV1614" s="193"/>
      <c r="DX1614" s="28"/>
      <c r="DY1614" s="28"/>
      <c r="DZ1614" s="28"/>
      <c r="EE1614" s="193"/>
      <c r="EG1614" s="28"/>
      <c r="EH1614" s="28"/>
      <c r="EI1614" s="28"/>
      <c r="EN1614" s="193"/>
      <c r="EP1614" s="28"/>
      <c r="EQ1614" s="28"/>
      <c r="ER1614" s="28"/>
      <c r="EW1614" s="193"/>
      <c r="EY1614" s="28"/>
      <c r="EZ1614" s="28"/>
      <c r="FA1614" s="28"/>
      <c r="FF1614" s="193"/>
      <c r="FH1614" s="28"/>
      <c r="FI1614" s="28"/>
      <c r="FJ1614" s="28"/>
      <c r="FO1614" s="193"/>
      <c r="FQ1614" s="28"/>
      <c r="FR1614" s="28"/>
      <c r="FS1614" s="28"/>
      <c r="FX1614" s="193"/>
      <c r="FZ1614" s="28"/>
      <c r="GA1614" s="28"/>
      <c r="GB1614" s="28"/>
      <c r="GG1614" s="193"/>
      <c r="GI1614" s="28"/>
      <c r="GJ1614" s="28"/>
      <c r="GK1614" s="28"/>
      <c r="GP1614" s="193"/>
      <c r="GR1614" s="28"/>
      <c r="GS1614" s="28"/>
      <c r="GT1614" s="28"/>
      <c r="GY1614" s="193"/>
      <c r="HA1614" s="28"/>
      <c r="HB1614" s="28"/>
      <c r="HC1614" s="28"/>
      <c r="HH1614" s="193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205" t="s">
        <v>3840</v>
      </c>
      <c r="B1615" s="28"/>
      <c r="C1615" s="271"/>
      <c r="D1615" s="376" t="s">
        <v>129</v>
      </c>
      <c r="E1615" s="50">
        <f>COUNTIF($A$712:$BAG$785,A1615)</f>
        <v>0</v>
      </c>
      <c r="F1615" s="279">
        <f>SUM(G1615:K1615)</f>
        <v>0</v>
      </c>
      <c r="H1615" s="396"/>
      <c r="N1615" s="28"/>
      <c r="R1615" s="193"/>
      <c r="T1615" s="28"/>
      <c r="U1615" s="28"/>
      <c r="V1615" s="28"/>
      <c r="AA1615" s="193"/>
      <c r="AC1615" s="28"/>
      <c r="AD1615" s="28"/>
      <c r="AE1615" s="28"/>
      <c r="AJ1615" s="193"/>
      <c r="AL1615" s="28"/>
      <c r="AM1615" s="28"/>
      <c r="AN1615" s="28"/>
      <c r="AS1615" s="193"/>
      <c r="AU1615" s="28"/>
      <c r="AV1615" s="28"/>
      <c r="AW1615" s="28"/>
      <c r="BB1615" s="193"/>
      <c r="BD1615" s="28"/>
      <c r="BE1615" s="28"/>
      <c r="BF1615" s="28"/>
      <c r="BK1615" s="193"/>
      <c r="BM1615" s="28"/>
      <c r="BN1615" s="28"/>
      <c r="BO1615" s="28"/>
      <c r="BT1615" s="193"/>
      <c r="BV1615" s="28"/>
      <c r="BW1615" s="28"/>
      <c r="BX1615" s="28"/>
      <c r="CC1615" s="193"/>
      <c r="CE1615" s="28"/>
      <c r="CF1615" s="28"/>
      <c r="CG1615" s="28"/>
      <c r="CL1615" s="193"/>
      <c r="CN1615" s="28"/>
      <c r="CO1615" s="28"/>
      <c r="CP1615" s="28"/>
      <c r="CU1615" s="193"/>
      <c r="CW1615" s="28"/>
      <c r="CX1615" s="28"/>
      <c r="CY1615" s="28"/>
      <c r="DD1615" s="193"/>
      <c r="DF1615" s="28"/>
      <c r="DG1615" s="28"/>
      <c r="DH1615" s="28"/>
      <c r="DM1615" s="193"/>
      <c r="DO1615" s="28"/>
      <c r="DP1615" s="28"/>
      <c r="DQ1615" s="28"/>
      <c r="DV1615" s="193"/>
      <c r="DX1615" s="28"/>
      <c r="DY1615" s="28"/>
      <c r="DZ1615" s="28"/>
      <c r="EE1615" s="193"/>
      <c r="EG1615" s="28"/>
      <c r="EH1615" s="28"/>
      <c r="EI1615" s="28"/>
      <c r="EN1615" s="193"/>
      <c r="EP1615" s="28"/>
      <c r="EQ1615" s="28"/>
      <c r="ER1615" s="28"/>
      <c r="EW1615" s="193"/>
      <c r="EY1615" s="28"/>
      <c r="EZ1615" s="28"/>
      <c r="FA1615" s="28"/>
      <c r="FF1615" s="193"/>
      <c r="FH1615" s="28"/>
      <c r="FI1615" s="28"/>
      <c r="FJ1615" s="28"/>
      <c r="FO1615" s="193"/>
      <c r="FQ1615" s="28"/>
      <c r="FR1615" s="28"/>
      <c r="FS1615" s="28"/>
      <c r="FX1615" s="193"/>
      <c r="FZ1615" s="28"/>
      <c r="GA1615" s="28"/>
      <c r="GB1615" s="28"/>
      <c r="GG1615" s="193"/>
      <c r="GI1615" s="28"/>
      <c r="GJ1615" s="28"/>
      <c r="GK1615" s="28"/>
      <c r="GP1615" s="193"/>
      <c r="GR1615" s="28"/>
      <c r="GS1615" s="28"/>
      <c r="GT1615" s="28"/>
      <c r="GY1615" s="193"/>
      <c r="HA1615" s="28"/>
      <c r="HB1615" s="28"/>
      <c r="HC1615" s="28"/>
      <c r="HH1615" s="193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5" t="s">
        <v>2480</v>
      </c>
      <c r="B1616" s="28"/>
      <c r="C1616" s="271"/>
      <c r="D1616" s="376" t="s">
        <v>129</v>
      </c>
      <c r="E1616" s="50">
        <f>COUNTIF($A$712:$BAG$785,A1616)</f>
        <v>0</v>
      </c>
      <c r="F1616" s="279">
        <f>SUM(G1616:K1616)</f>
        <v>0</v>
      </c>
      <c r="N1616" s="28"/>
      <c r="R1616" s="193"/>
      <c r="T1616" s="28"/>
      <c r="U1616" s="28"/>
      <c r="V1616" s="28"/>
      <c r="AA1616" s="193"/>
      <c r="AC1616" s="28"/>
      <c r="AD1616" s="28"/>
      <c r="AE1616" s="28"/>
      <c r="AJ1616" s="193"/>
      <c r="AL1616" s="28"/>
      <c r="AM1616" s="28"/>
      <c r="AN1616" s="28"/>
      <c r="AS1616" s="193"/>
      <c r="AU1616" s="28"/>
      <c r="AV1616" s="28"/>
      <c r="AW1616" s="28"/>
      <c r="BB1616" s="193"/>
      <c r="BD1616" s="28"/>
      <c r="BE1616" s="28"/>
      <c r="BF1616" s="28"/>
      <c r="BK1616" s="193"/>
      <c r="BM1616" s="28"/>
      <c r="BN1616" s="28"/>
      <c r="BO1616" s="28"/>
      <c r="BT1616" s="193"/>
      <c r="BV1616" s="28"/>
      <c r="BW1616" s="28"/>
      <c r="BX1616" s="28"/>
      <c r="CC1616" s="193"/>
      <c r="CE1616" s="28"/>
      <c r="CF1616" s="28"/>
      <c r="CG1616" s="28"/>
      <c r="CL1616" s="193"/>
      <c r="CN1616" s="28"/>
      <c r="CO1616" s="28"/>
      <c r="CP1616" s="28"/>
      <c r="CU1616" s="193"/>
      <c r="CW1616" s="28"/>
      <c r="CX1616" s="28"/>
      <c r="CY1616" s="28"/>
      <c r="DD1616" s="193"/>
      <c r="DF1616" s="28"/>
      <c r="DG1616" s="28"/>
      <c r="DH1616" s="28"/>
      <c r="DM1616" s="193"/>
      <c r="DO1616" s="28"/>
      <c r="DP1616" s="28"/>
      <c r="DQ1616" s="28"/>
      <c r="DV1616" s="193"/>
      <c r="DX1616" s="28"/>
      <c r="DY1616" s="28"/>
      <c r="DZ1616" s="28"/>
      <c r="EE1616" s="193"/>
      <c r="EG1616" s="28"/>
      <c r="EH1616" s="28"/>
      <c r="EI1616" s="28"/>
      <c r="EN1616" s="193"/>
      <c r="EP1616" s="28"/>
      <c r="EQ1616" s="28"/>
      <c r="ER1616" s="28"/>
      <c r="EW1616" s="193"/>
      <c r="EY1616" s="28"/>
      <c r="EZ1616" s="28"/>
      <c r="FA1616" s="28"/>
      <c r="FF1616" s="193"/>
      <c r="FH1616" s="28"/>
      <c r="FI1616" s="28"/>
      <c r="FJ1616" s="28"/>
      <c r="FO1616" s="193"/>
      <c r="FQ1616" s="28"/>
      <c r="FR1616" s="28"/>
      <c r="FS1616" s="28"/>
      <c r="FX1616" s="193"/>
      <c r="FZ1616" s="28"/>
      <c r="GA1616" s="28"/>
      <c r="GB1616" s="28"/>
      <c r="GG1616" s="193"/>
      <c r="GI1616" s="28"/>
      <c r="GJ1616" s="28"/>
      <c r="GK1616" s="28"/>
      <c r="GP1616" s="193"/>
      <c r="GR1616" s="28"/>
      <c r="GS1616" s="28"/>
      <c r="GT1616" s="28"/>
      <c r="GY1616" s="193"/>
      <c r="HA1616" s="28"/>
      <c r="HB1616" s="28"/>
      <c r="HC1616" s="28"/>
      <c r="HH1616" s="193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205" t="s">
        <v>3219</v>
      </c>
      <c r="B1617" s="28"/>
      <c r="C1617" s="271"/>
      <c r="D1617" s="376" t="s">
        <v>129</v>
      </c>
      <c r="E1617" s="50">
        <f>COUNTIF($A$712:$BAG$785,A1617)</f>
        <v>1</v>
      </c>
      <c r="F1617" s="279">
        <f>SUM(G1617:K1617)</f>
        <v>0</v>
      </c>
      <c r="N1617" s="28"/>
      <c r="R1617" s="193"/>
      <c r="T1617" s="28"/>
      <c r="U1617" s="28"/>
      <c r="V1617" s="28"/>
      <c r="AA1617" s="193"/>
      <c r="AC1617" s="28"/>
      <c r="AD1617" s="28"/>
      <c r="AE1617" s="28"/>
      <c r="AJ1617" s="193"/>
      <c r="AL1617" s="28"/>
      <c r="AM1617" s="28"/>
      <c r="AN1617" s="28"/>
      <c r="AS1617" s="193"/>
      <c r="AU1617" s="28"/>
      <c r="AV1617" s="28"/>
      <c r="AW1617" s="28"/>
      <c r="BB1617" s="193"/>
      <c r="BD1617" s="28"/>
      <c r="BE1617" s="28"/>
      <c r="BF1617" s="28"/>
      <c r="BK1617" s="193"/>
      <c r="BM1617" s="28"/>
      <c r="BN1617" s="28"/>
      <c r="BO1617" s="28"/>
      <c r="BT1617" s="193"/>
      <c r="BV1617" s="28"/>
      <c r="BW1617" s="28"/>
      <c r="BX1617" s="28"/>
      <c r="CC1617" s="193"/>
      <c r="CE1617" s="28"/>
      <c r="CF1617" s="28"/>
      <c r="CG1617" s="28"/>
      <c r="CL1617" s="193"/>
      <c r="CN1617" s="28"/>
      <c r="CO1617" s="28"/>
      <c r="CP1617" s="28"/>
      <c r="CU1617" s="193"/>
      <c r="CW1617" s="28"/>
      <c r="CX1617" s="28"/>
      <c r="CY1617" s="28"/>
      <c r="DD1617" s="193"/>
      <c r="DF1617" s="28"/>
      <c r="DG1617" s="28"/>
      <c r="DH1617" s="28"/>
      <c r="DM1617" s="193"/>
      <c r="DO1617" s="28"/>
      <c r="DP1617" s="28"/>
      <c r="DQ1617" s="28"/>
      <c r="DV1617" s="193"/>
      <c r="DX1617" s="28"/>
      <c r="DY1617" s="28"/>
      <c r="DZ1617" s="28"/>
      <c r="EE1617" s="193"/>
      <c r="EG1617" s="28"/>
      <c r="EH1617" s="28"/>
      <c r="EI1617" s="28"/>
      <c r="EN1617" s="193"/>
      <c r="EP1617" s="28"/>
      <c r="EQ1617" s="28"/>
      <c r="ER1617" s="28"/>
      <c r="EW1617" s="193"/>
      <c r="EY1617" s="28"/>
      <c r="EZ1617" s="28"/>
      <c r="FA1617" s="28"/>
      <c r="FF1617" s="193"/>
      <c r="FH1617" s="28"/>
      <c r="FI1617" s="28"/>
      <c r="FJ1617" s="28"/>
      <c r="FO1617" s="193"/>
      <c r="FQ1617" s="28"/>
      <c r="FR1617" s="28"/>
      <c r="FS1617" s="28"/>
      <c r="FX1617" s="193"/>
      <c r="FZ1617" s="28"/>
      <c r="GA1617" s="28"/>
      <c r="GB1617" s="28"/>
      <c r="GG1617" s="193"/>
      <c r="GI1617" s="28"/>
      <c r="GJ1617" s="28"/>
      <c r="GK1617" s="28"/>
      <c r="GP1617" s="193"/>
      <c r="GR1617" s="28"/>
      <c r="GS1617" s="28"/>
      <c r="GT1617" s="28"/>
      <c r="GY1617" s="193"/>
      <c r="HA1617" s="28"/>
      <c r="HB1617" s="28"/>
      <c r="HC1617" s="28"/>
      <c r="HH1617" s="193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">
      <c r="A1618" s="311" t="s">
        <v>1612</v>
      </c>
      <c r="B1618" s="378"/>
      <c r="C1618" s="378"/>
      <c r="D1618" s="376" t="s">
        <v>135</v>
      </c>
      <c r="E1618" s="50">
        <f>COUNTIF($A$712:$BAG$785,A1618)</f>
        <v>3</v>
      </c>
      <c r="F1618" s="279">
        <f>SUM(G1618:K1618)</f>
        <v>0</v>
      </c>
      <c r="N1618" s="28"/>
      <c r="R1618" s="193"/>
      <c r="T1618" s="28"/>
      <c r="U1618" s="28"/>
      <c r="V1618" s="28"/>
      <c r="AA1618" s="193"/>
      <c r="AC1618" s="28"/>
      <c r="AD1618" s="28"/>
      <c r="AE1618" s="28"/>
      <c r="AJ1618" s="193"/>
      <c r="AL1618" s="28"/>
      <c r="AM1618" s="28"/>
      <c r="AN1618" s="28"/>
      <c r="AS1618" s="193"/>
      <c r="AU1618" s="28"/>
      <c r="AV1618" s="28"/>
      <c r="AW1618" s="28"/>
      <c r="BB1618" s="193"/>
      <c r="BD1618" s="28"/>
      <c r="BE1618" s="28"/>
      <c r="BF1618" s="28"/>
      <c r="BK1618" s="193"/>
      <c r="BM1618" s="28"/>
      <c r="BN1618" s="28"/>
      <c r="BO1618" s="28"/>
      <c r="BT1618" s="193"/>
      <c r="BV1618" s="28"/>
      <c r="BW1618" s="28"/>
      <c r="BX1618" s="28"/>
      <c r="CC1618" s="193"/>
      <c r="CE1618" s="28"/>
      <c r="CF1618" s="28"/>
      <c r="CG1618" s="28"/>
      <c r="CL1618" s="193"/>
      <c r="CN1618" s="28"/>
      <c r="CO1618" s="28"/>
      <c r="CP1618" s="28"/>
      <c r="CU1618" s="193"/>
      <c r="CW1618" s="28"/>
      <c r="CX1618" s="28"/>
      <c r="CY1618" s="28"/>
      <c r="DD1618" s="193"/>
      <c r="DF1618" s="28"/>
      <c r="DG1618" s="28"/>
      <c r="DH1618" s="28"/>
      <c r="DM1618" s="193"/>
      <c r="DO1618" s="28"/>
      <c r="DP1618" s="28"/>
      <c r="DQ1618" s="28"/>
      <c r="DV1618" s="193"/>
      <c r="DX1618" s="28"/>
      <c r="DY1618" s="28"/>
      <c r="DZ1618" s="28"/>
      <c r="EE1618" s="193"/>
      <c r="EG1618" s="28"/>
      <c r="EH1618" s="28"/>
      <c r="EI1618" s="28"/>
      <c r="EN1618" s="193"/>
      <c r="EP1618" s="28"/>
      <c r="EQ1618" s="28"/>
      <c r="ER1618" s="28"/>
      <c r="EW1618" s="193"/>
      <c r="EY1618" s="28"/>
      <c r="EZ1618" s="28"/>
      <c r="FA1618" s="28"/>
      <c r="FF1618" s="193"/>
      <c r="FH1618" s="28"/>
      <c r="FI1618" s="28"/>
      <c r="FJ1618" s="28"/>
      <c r="FO1618" s="193"/>
      <c r="FQ1618" s="28"/>
      <c r="FR1618" s="28"/>
      <c r="FS1618" s="28"/>
      <c r="FX1618" s="193"/>
      <c r="FZ1618" s="28"/>
      <c r="GA1618" s="28"/>
      <c r="GB1618" s="28"/>
      <c r="GG1618" s="193"/>
      <c r="GI1618" s="28"/>
      <c r="GJ1618" s="28"/>
      <c r="GK1618" s="28"/>
      <c r="GP1618" s="193"/>
      <c r="GR1618" s="28"/>
      <c r="GS1618" s="28"/>
      <c r="GT1618" s="28"/>
      <c r="GY1618" s="193"/>
      <c r="HA1618" s="28"/>
      <c r="HB1618" s="28"/>
      <c r="HC1618" s="28"/>
      <c r="HH1618" s="193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11" t="s">
        <v>1548</v>
      </c>
      <c r="B1619" s="377"/>
      <c r="C1619" s="375"/>
      <c r="D1619" s="376" t="s">
        <v>133</v>
      </c>
      <c r="E1619" s="50">
        <f>COUNTIF($A$712:$BAG$785,A1619)</f>
        <v>79</v>
      </c>
      <c r="F1619" s="279">
        <f>SUM(G1619:K1619)</f>
        <v>0</v>
      </c>
      <c r="N1619" s="28"/>
      <c r="R1619" s="193"/>
      <c r="T1619" s="28"/>
      <c r="U1619" s="28"/>
      <c r="V1619" s="28"/>
      <c r="AA1619" s="193"/>
      <c r="AC1619" s="28"/>
      <c r="AD1619" s="28"/>
      <c r="AE1619" s="28"/>
      <c r="AJ1619" s="193"/>
      <c r="AL1619" s="28"/>
      <c r="AM1619" s="28"/>
      <c r="AN1619" s="28"/>
      <c r="AS1619" s="193"/>
      <c r="AU1619" s="28"/>
      <c r="AV1619" s="28"/>
      <c r="AW1619" s="28"/>
      <c r="BB1619" s="193"/>
      <c r="BD1619" s="28"/>
      <c r="BE1619" s="28"/>
      <c r="BF1619" s="28"/>
      <c r="BK1619" s="193"/>
      <c r="BM1619" s="28"/>
      <c r="BN1619" s="28"/>
      <c r="BO1619" s="28"/>
      <c r="BT1619" s="193"/>
      <c r="BV1619" s="28"/>
      <c r="BW1619" s="28"/>
      <c r="BX1619" s="28"/>
      <c r="CC1619" s="193"/>
      <c r="CE1619" s="28"/>
      <c r="CF1619" s="28"/>
      <c r="CG1619" s="28"/>
      <c r="CL1619" s="193"/>
      <c r="CN1619" s="28"/>
      <c r="CO1619" s="28"/>
      <c r="CP1619" s="28"/>
      <c r="CU1619" s="193"/>
      <c r="CW1619" s="28"/>
      <c r="CX1619" s="28"/>
      <c r="CY1619" s="28"/>
      <c r="DD1619" s="193"/>
      <c r="DF1619" s="28"/>
      <c r="DG1619" s="28"/>
      <c r="DH1619" s="28"/>
      <c r="DM1619" s="193"/>
      <c r="DO1619" s="28"/>
      <c r="DP1619" s="28"/>
      <c r="DQ1619" s="28"/>
      <c r="DV1619" s="193"/>
      <c r="DX1619" s="28"/>
      <c r="DY1619" s="28"/>
      <c r="DZ1619" s="28"/>
      <c r="EE1619" s="193"/>
      <c r="EG1619" s="28"/>
      <c r="EH1619" s="28"/>
      <c r="EI1619" s="28"/>
      <c r="EN1619" s="193"/>
      <c r="EP1619" s="28"/>
      <c r="EQ1619" s="28"/>
      <c r="ER1619" s="28"/>
      <c r="EW1619" s="193"/>
      <c r="EY1619" s="28"/>
      <c r="EZ1619" s="28"/>
      <c r="FA1619" s="28"/>
      <c r="FF1619" s="193"/>
      <c r="FH1619" s="28"/>
      <c r="FI1619" s="28"/>
      <c r="FJ1619" s="28"/>
      <c r="FO1619" s="193"/>
      <c r="FQ1619" s="28"/>
      <c r="FR1619" s="28"/>
      <c r="FS1619" s="28"/>
      <c r="FX1619" s="193"/>
      <c r="FZ1619" s="28"/>
      <c r="GA1619" s="28"/>
      <c r="GB1619" s="28"/>
      <c r="GG1619" s="193"/>
      <c r="GI1619" s="28"/>
      <c r="GJ1619" s="28"/>
      <c r="GK1619" s="28"/>
      <c r="GP1619" s="193"/>
      <c r="GR1619" s="28"/>
      <c r="GS1619" s="28"/>
      <c r="GT1619" s="28"/>
      <c r="GY1619" s="193"/>
      <c r="HA1619" s="28"/>
      <c r="HB1619" s="28"/>
      <c r="HC1619" s="28"/>
      <c r="HH1619" s="193"/>
      <c r="HJ1619" s="28"/>
      <c r="HK1619" s="28"/>
      <c r="HL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  <c r="IP1619" s="28"/>
      <c r="IQ1619" s="28"/>
      <c r="IR1619" s="28"/>
      <c r="IS1619" s="28"/>
      <c r="IT1619" s="28"/>
      <c r="IU1619" s="28"/>
      <c r="IV1619" s="28"/>
    </row>
    <row r="1620" spans="1:256" s="50" customFormat="1" ht="18">
      <c r="A1620" s="311" t="s">
        <v>644</v>
      </c>
      <c r="B1620" s="378"/>
      <c r="C1620" s="378"/>
      <c r="D1620" s="376" t="s">
        <v>134</v>
      </c>
      <c r="E1620" s="50">
        <f>COUNTIF($A$712:$BAG$785,A1620)</f>
        <v>3</v>
      </c>
      <c r="F1620" s="279">
        <f>SUM(G1620:K1620)</f>
        <v>0</v>
      </c>
      <c r="N1620" s="28"/>
      <c r="R1620" s="193"/>
      <c r="T1620" s="28"/>
      <c r="U1620" s="28"/>
      <c r="V1620" s="28"/>
      <c r="AA1620" s="193"/>
      <c r="AC1620" s="28"/>
      <c r="AD1620" s="28"/>
      <c r="AE1620" s="28"/>
      <c r="AJ1620" s="193"/>
      <c r="AL1620" s="28"/>
      <c r="AM1620" s="28"/>
      <c r="AN1620" s="28"/>
      <c r="AS1620" s="193"/>
      <c r="AU1620" s="28"/>
      <c r="AV1620" s="28"/>
      <c r="AW1620" s="28"/>
      <c r="BB1620" s="193"/>
      <c r="BD1620" s="28"/>
      <c r="BE1620" s="28"/>
      <c r="BF1620" s="28"/>
      <c r="BK1620" s="193"/>
      <c r="BM1620" s="28"/>
      <c r="BN1620" s="28"/>
      <c r="BO1620" s="28"/>
      <c r="BT1620" s="193"/>
      <c r="BV1620" s="28"/>
      <c r="BW1620" s="28"/>
      <c r="BX1620" s="28"/>
      <c r="CC1620" s="193"/>
      <c r="CE1620" s="28"/>
      <c r="CF1620" s="28"/>
      <c r="CG1620" s="28"/>
      <c r="CL1620" s="193"/>
      <c r="CN1620" s="28"/>
      <c r="CO1620" s="28"/>
      <c r="CP1620" s="28"/>
      <c r="CU1620" s="193"/>
      <c r="CW1620" s="28"/>
      <c r="CX1620" s="28"/>
      <c r="CY1620" s="28"/>
      <c r="DD1620" s="193"/>
      <c r="DF1620" s="28"/>
      <c r="DG1620" s="28"/>
      <c r="DH1620" s="28"/>
      <c r="DM1620" s="193"/>
      <c r="DO1620" s="28"/>
      <c r="DP1620" s="28"/>
      <c r="DQ1620" s="28"/>
      <c r="DV1620" s="193"/>
      <c r="DX1620" s="28"/>
      <c r="DY1620" s="28"/>
      <c r="DZ1620" s="28"/>
      <c r="EE1620" s="193"/>
      <c r="EG1620" s="28"/>
      <c r="EH1620" s="28"/>
      <c r="EI1620" s="28"/>
      <c r="EN1620" s="193"/>
      <c r="EP1620" s="28"/>
      <c r="EQ1620" s="28"/>
      <c r="ER1620" s="28"/>
      <c r="EW1620" s="193"/>
      <c r="EY1620" s="28"/>
      <c r="EZ1620" s="28"/>
      <c r="FA1620" s="28"/>
      <c r="FF1620" s="193"/>
      <c r="FH1620" s="28"/>
      <c r="FI1620" s="28"/>
      <c r="FJ1620" s="28"/>
      <c r="FO1620" s="193"/>
      <c r="FQ1620" s="28"/>
      <c r="FR1620" s="28"/>
      <c r="FS1620" s="28"/>
      <c r="FX1620" s="193"/>
      <c r="FZ1620" s="28"/>
      <c r="GA1620" s="28"/>
      <c r="GB1620" s="28"/>
      <c r="GG1620" s="193"/>
      <c r="GI1620" s="28"/>
      <c r="GJ1620" s="28"/>
      <c r="GK1620" s="28"/>
      <c r="GP1620" s="193"/>
      <c r="GR1620" s="28"/>
      <c r="GS1620" s="28"/>
      <c r="GT1620" s="28"/>
      <c r="GY1620" s="193"/>
      <c r="HA1620" s="28"/>
      <c r="HB1620" s="28"/>
      <c r="HC1620" s="28"/>
      <c r="HH1620" s="193"/>
      <c r="HJ1620" s="28"/>
      <c r="HK1620" s="28"/>
      <c r="HL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  <c r="IP1620" s="28"/>
      <c r="IQ1620" s="28"/>
      <c r="IR1620" s="28"/>
      <c r="IS1620" s="28"/>
      <c r="IT1620" s="28"/>
      <c r="IU1620" s="28"/>
      <c r="IV1620" s="28"/>
    </row>
    <row r="1621" spans="1:256" s="50" customFormat="1" ht="18">
      <c r="A1621" s="311" t="s">
        <v>1113</v>
      </c>
      <c r="B1621" s="28"/>
      <c r="C1621" s="271"/>
      <c r="D1621" s="376" t="s">
        <v>129</v>
      </c>
      <c r="E1621" s="50">
        <f>COUNTIF($A$712:$BAG$785,A1621)</f>
        <v>0</v>
      </c>
      <c r="F1621" s="279">
        <f>SUM(G1621:K1621)</f>
        <v>0</v>
      </c>
      <c r="N1621" s="28"/>
      <c r="R1621" s="193"/>
      <c r="T1621" s="28"/>
      <c r="U1621" s="28"/>
      <c r="V1621" s="28"/>
      <c r="AA1621" s="193"/>
      <c r="AC1621" s="28"/>
      <c r="AD1621" s="28"/>
      <c r="AE1621" s="28"/>
      <c r="AJ1621" s="193"/>
      <c r="AL1621" s="28"/>
      <c r="AM1621" s="28"/>
      <c r="AN1621" s="28"/>
      <c r="AS1621" s="193"/>
      <c r="AU1621" s="28"/>
      <c r="AV1621" s="28"/>
      <c r="AW1621" s="28"/>
      <c r="BB1621" s="193"/>
      <c r="BD1621" s="28"/>
      <c r="BE1621" s="28"/>
      <c r="BF1621" s="28"/>
      <c r="BK1621" s="193"/>
      <c r="BM1621" s="28"/>
      <c r="BN1621" s="28"/>
      <c r="BO1621" s="28"/>
      <c r="BT1621" s="193"/>
      <c r="BV1621" s="28"/>
      <c r="BW1621" s="28"/>
      <c r="BX1621" s="28"/>
      <c r="CC1621" s="193"/>
      <c r="CE1621" s="28"/>
      <c r="CF1621" s="28"/>
      <c r="CG1621" s="28"/>
      <c r="CL1621" s="193"/>
      <c r="CN1621" s="28"/>
      <c r="CO1621" s="28"/>
      <c r="CP1621" s="28"/>
      <c r="CU1621" s="193"/>
      <c r="CW1621" s="28"/>
      <c r="CX1621" s="28"/>
      <c r="CY1621" s="28"/>
      <c r="DD1621" s="193"/>
      <c r="DF1621" s="28"/>
      <c r="DG1621" s="28"/>
      <c r="DH1621" s="28"/>
      <c r="DM1621" s="193"/>
      <c r="DO1621" s="28"/>
      <c r="DP1621" s="28"/>
      <c r="DQ1621" s="28"/>
      <c r="DV1621" s="193"/>
      <c r="DX1621" s="28"/>
      <c r="DY1621" s="28"/>
      <c r="DZ1621" s="28"/>
      <c r="EE1621" s="193"/>
      <c r="EG1621" s="28"/>
      <c r="EH1621" s="28"/>
      <c r="EI1621" s="28"/>
      <c r="EN1621" s="193"/>
      <c r="EP1621" s="28"/>
      <c r="EQ1621" s="28"/>
      <c r="ER1621" s="28"/>
      <c r="EW1621" s="193"/>
      <c r="EY1621" s="28"/>
      <c r="EZ1621" s="28"/>
      <c r="FA1621" s="28"/>
      <c r="FF1621" s="193"/>
      <c r="FH1621" s="28"/>
      <c r="FI1621" s="28"/>
      <c r="FJ1621" s="28"/>
      <c r="FO1621" s="193"/>
      <c r="FQ1621" s="28"/>
      <c r="FR1621" s="28"/>
      <c r="FS1621" s="28"/>
      <c r="FX1621" s="193"/>
      <c r="FZ1621" s="28"/>
      <c r="GA1621" s="28"/>
      <c r="GB1621" s="28"/>
      <c r="GG1621" s="193"/>
      <c r="GI1621" s="28"/>
      <c r="GJ1621" s="28"/>
      <c r="GK1621" s="28"/>
      <c r="GP1621" s="193"/>
      <c r="GR1621" s="28"/>
      <c r="GS1621" s="28"/>
      <c r="GT1621" s="28"/>
      <c r="GY1621" s="193"/>
      <c r="HA1621" s="28"/>
      <c r="HB1621" s="28"/>
      <c r="HC1621" s="28"/>
      <c r="HH1621" s="193"/>
      <c r="HJ1621" s="28"/>
      <c r="HK1621" s="28"/>
      <c r="HL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  <c r="IP1621" s="28"/>
      <c r="IQ1621" s="28"/>
      <c r="IR1621" s="28"/>
      <c r="IS1621" s="28"/>
      <c r="IT1621" s="28"/>
      <c r="IU1621" s="28"/>
      <c r="IV1621" s="28"/>
    </row>
    <row r="1622" spans="1:256" s="50" customFormat="1" ht="18">
      <c r="A1622" s="311" t="s">
        <v>638</v>
      </c>
      <c r="B1622" s="28"/>
      <c r="C1622" s="271"/>
      <c r="D1622" s="376" t="s">
        <v>129</v>
      </c>
      <c r="E1622" s="50">
        <f>COUNTIF($A$712:$BAG$785,A1622)</f>
        <v>0</v>
      </c>
      <c r="F1622" s="279">
        <f>SUM(G1622:K1622)</f>
        <v>0</v>
      </c>
      <c r="N1622" s="28"/>
      <c r="R1622" s="193"/>
      <c r="T1622" s="28"/>
      <c r="U1622" s="28"/>
      <c r="V1622" s="28"/>
      <c r="AA1622" s="193"/>
      <c r="AC1622" s="28"/>
      <c r="AD1622" s="28"/>
      <c r="AE1622" s="28"/>
      <c r="AJ1622" s="193"/>
      <c r="AL1622" s="28"/>
      <c r="AM1622" s="28"/>
      <c r="AN1622" s="28"/>
      <c r="AS1622" s="193"/>
      <c r="AU1622" s="28"/>
      <c r="AV1622" s="28"/>
      <c r="AW1622" s="28"/>
      <c r="BB1622" s="193"/>
      <c r="BD1622" s="28"/>
      <c r="BE1622" s="28"/>
      <c r="BF1622" s="28"/>
      <c r="BK1622" s="193"/>
      <c r="BM1622" s="28"/>
      <c r="BN1622" s="28"/>
      <c r="BO1622" s="28"/>
      <c r="BT1622" s="193"/>
      <c r="BV1622" s="28"/>
      <c r="BW1622" s="28"/>
      <c r="BX1622" s="28"/>
      <c r="CC1622" s="193"/>
      <c r="CE1622" s="28"/>
      <c r="CF1622" s="28"/>
      <c r="CG1622" s="28"/>
      <c r="CL1622" s="193"/>
      <c r="CN1622" s="28"/>
      <c r="CO1622" s="28"/>
      <c r="CP1622" s="28"/>
      <c r="CU1622" s="193"/>
      <c r="CW1622" s="28"/>
      <c r="CX1622" s="28"/>
      <c r="CY1622" s="28"/>
      <c r="DD1622" s="193"/>
      <c r="DF1622" s="28"/>
      <c r="DG1622" s="28"/>
      <c r="DH1622" s="28"/>
      <c r="DM1622" s="193"/>
      <c r="DO1622" s="28"/>
      <c r="DP1622" s="28"/>
      <c r="DQ1622" s="28"/>
      <c r="DV1622" s="193"/>
      <c r="DX1622" s="28"/>
      <c r="DY1622" s="28"/>
      <c r="DZ1622" s="28"/>
      <c r="EE1622" s="193"/>
      <c r="EG1622" s="28"/>
      <c r="EH1622" s="28"/>
      <c r="EI1622" s="28"/>
      <c r="EN1622" s="193"/>
      <c r="EP1622" s="28"/>
      <c r="EQ1622" s="28"/>
      <c r="ER1622" s="28"/>
      <c r="EW1622" s="193"/>
      <c r="EY1622" s="28"/>
      <c r="EZ1622" s="28"/>
      <c r="FA1622" s="28"/>
      <c r="FF1622" s="193"/>
      <c r="FH1622" s="28"/>
      <c r="FI1622" s="28"/>
      <c r="FJ1622" s="28"/>
      <c r="FO1622" s="193"/>
      <c r="FQ1622" s="28"/>
      <c r="FR1622" s="28"/>
      <c r="FS1622" s="28"/>
      <c r="FX1622" s="193"/>
      <c r="FZ1622" s="28"/>
      <c r="GA1622" s="28"/>
      <c r="GB1622" s="28"/>
      <c r="GG1622" s="193"/>
      <c r="GI1622" s="28"/>
      <c r="GJ1622" s="28"/>
      <c r="GK1622" s="28"/>
      <c r="GP1622" s="193"/>
      <c r="GR1622" s="28"/>
      <c r="GS1622" s="28"/>
      <c r="GT1622" s="28"/>
      <c r="GY1622" s="193"/>
      <c r="HA1622" s="28"/>
      <c r="HB1622" s="28"/>
      <c r="HC1622" s="28"/>
      <c r="HH1622" s="193"/>
      <c r="HJ1622" s="28"/>
      <c r="HK1622" s="28"/>
      <c r="HL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  <c r="IP1622" s="28"/>
      <c r="IQ1622" s="28"/>
      <c r="IR1622" s="28"/>
      <c r="IS1622" s="28"/>
      <c r="IT1622" s="28"/>
      <c r="IU1622" s="28"/>
      <c r="IV1622" s="28"/>
    </row>
    <row r="1623" spans="1:256" s="50" customFormat="1" ht="18">
      <c r="A1623" s="205" t="s">
        <v>3080</v>
      </c>
      <c r="B1623" s="28"/>
      <c r="C1623" s="271"/>
      <c r="D1623" s="376" t="s">
        <v>129</v>
      </c>
      <c r="E1623" s="50">
        <f>COUNTIF($A$712:$BAG$785,A1623)</f>
        <v>0</v>
      </c>
      <c r="F1623" s="279">
        <f>SUM(G1623:K1623)</f>
        <v>0</v>
      </c>
      <c r="N1623" s="28"/>
      <c r="R1623" s="193"/>
      <c r="T1623" s="28"/>
      <c r="U1623" s="28"/>
      <c r="V1623" s="28"/>
      <c r="AA1623" s="193"/>
      <c r="AC1623" s="28"/>
      <c r="AD1623" s="28"/>
      <c r="AE1623" s="28"/>
      <c r="AJ1623" s="193"/>
      <c r="AL1623" s="28"/>
      <c r="AM1623" s="28"/>
      <c r="AN1623" s="28"/>
      <c r="AS1623" s="193"/>
      <c r="AU1623" s="28"/>
      <c r="AV1623" s="28"/>
      <c r="AW1623" s="28"/>
      <c r="BB1623" s="193"/>
      <c r="BD1623" s="28"/>
      <c r="BE1623" s="28"/>
      <c r="BF1623" s="28"/>
      <c r="BK1623" s="193"/>
      <c r="BM1623" s="28"/>
      <c r="BN1623" s="28"/>
      <c r="BO1623" s="28"/>
      <c r="BT1623" s="193"/>
      <c r="BV1623" s="28"/>
      <c r="BW1623" s="28"/>
      <c r="BX1623" s="28"/>
      <c r="CC1623" s="193"/>
      <c r="CE1623" s="28"/>
      <c r="CF1623" s="28"/>
      <c r="CG1623" s="28"/>
      <c r="CL1623" s="193"/>
      <c r="CN1623" s="28"/>
      <c r="CO1623" s="28"/>
      <c r="CP1623" s="28"/>
      <c r="CU1623" s="193"/>
      <c r="CW1623" s="28"/>
      <c r="CX1623" s="28"/>
      <c r="CY1623" s="28"/>
      <c r="DD1623" s="193"/>
      <c r="DF1623" s="28"/>
      <c r="DG1623" s="28"/>
      <c r="DH1623" s="28"/>
      <c r="DM1623" s="193"/>
      <c r="DO1623" s="28"/>
      <c r="DP1623" s="28"/>
      <c r="DQ1623" s="28"/>
      <c r="DV1623" s="193"/>
      <c r="DX1623" s="28"/>
      <c r="DY1623" s="28"/>
      <c r="DZ1623" s="28"/>
      <c r="EE1623" s="193"/>
      <c r="EG1623" s="28"/>
      <c r="EH1623" s="28"/>
      <c r="EI1623" s="28"/>
      <c r="EN1623" s="193"/>
      <c r="EP1623" s="28"/>
      <c r="EQ1623" s="28"/>
      <c r="ER1623" s="28"/>
      <c r="EW1623" s="193"/>
      <c r="EY1623" s="28"/>
      <c r="EZ1623" s="28"/>
      <c r="FA1623" s="28"/>
      <c r="FF1623" s="193"/>
      <c r="FH1623" s="28"/>
      <c r="FI1623" s="28"/>
      <c r="FJ1623" s="28"/>
      <c r="FO1623" s="193"/>
      <c r="FQ1623" s="28"/>
      <c r="FR1623" s="28"/>
      <c r="FS1623" s="28"/>
      <c r="FX1623" s="193"/>
      <c r="FZ1623" s="28"/>
      <c r="GA1623" s="28"/>
      <c r="GB1623" s="28"/>
      <c r="GG1623" s="193"/>
      <c r="GI1623" s="28"/>
      <c r="GJ1623" s="28"/>
      <c r="GK1623" s="28"/>
      <c r="GP1623" s="193"/>
      <c r="GR1623" s="28"/>
      <c r="GS1623" s="28"/>
      <c r="GT1623" s="28"/>
      <c r="GY1623" s="193"/>
      <c r="HA1623" s="28"/>
      <c r="HB1623" s="28"/>
      <c r="HC1623" s="28"/>
      <c r="HH1623" s="193"/>
      <c r="HJ1623" s="28"/>
      <c r="HK1623" s="28"/>
      <c r="HL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  <c r="IP1623" s="28"/>
      <c r="IQ1623" s="28"/>
      <c r="IR1623" s="28"/>
      <c r="IS1623" s="28"/>
      <c r="IT1623" s="28"/>
      <c r="IU1623" s="28"/>
      <c r="IV1623" s="28"/>
    </row>
    <row r="1624" spans="1:256" s="50" customFormat="1" ht="18.75">
      <c r="A1624" s="311" t="s">
        <v>424</v>
      </c>
      <c r="B1624" s="377"/>
      <c r="C1624" s="375"/>
      <c r="D1624" s="376" t="s">
        <v>138</v>
      </c>
      <c r="E1624" s="50">
        <f>COUNTIF($A$712:$BAG$785,A1624)</f>
        <v>70</v>
      </c>
      <c r="F1624" s="279">
        <f>SUM(G1624:K1624)</f>
        <v>0</v>
      </c>
      <c r="N1624" s="28"/>
      <c r="R1624" s="193"/>
      <c r="T1624" s="28"/>
      <c r="U1624" s="28"/>
      <c r="V1624" s="28"/>
      <c r="AA1624" s="193"/>
      <c r="AC1624" s="28"/>
      <c r="AD1624" s="28"/>
      <c r="AE1624" s="28"/>
      <c r="AJ1624" s="193"/>
      <c r="AL1624" s="28"/>
      <c r="AM1624" s="28"/>
      <c r="AN1624" s="28"/>
      <c r="AS1624" s="193"/>
      <c r="AU1624" s="28"/>
      <c r="AV1624" s="28"/>
      <c r="AW1624" s="28"/>
      <c r="BB1624" s="193"/>
      <c r="BD1624" s="28"/>
      <c r="BE1624" s="28"/>
      <c r="BF1624" s="28"/>
      <c r="BK1624" s="193"/>
      <c r="BM1624" s="28"/>
      <c r="BN1624" s="28"/>
      <c r="BO1624" s="28"/>
      <c r="BT1624" s="193"/>
      <c r="BV1624" s="28"/>
      <c r="BW1624" s="28"/>
      <c r="BX1624" s="28"/>
      <c r="CC1624" s="193"/>
      <c r="CE1624" s="28"/>
      <c r="CF1624" s="28"/>
      <c r="CG1624" s="28"/>
      <c r="CL1624" s="193"/>
      <c r="CN1624" s="28"/>
      <c r="CO1624" s="28"/>
      <c r="CP1624" s="28"/>
      <c r="CU1624" s="193"/>
      <c r="CW1624" s="28"/>
      <c r="CX1624" s="28"/>
      <c r="CY1624" s="28"/>
      <c r="DD1624" s="193"/>
      <c r="DF1624" s="28"/>
      <c r="DG1624" s="28"/>
      <c r="DH1624" s="28"/>
      <c r="DM1624" s="193"/>
      <c r="DO1624" s="28"/>
      <c r="DP1624" s="28"/>
      <c r="DQ1624" s="28"/>
      <c r="DV1624" s="193"/>
      <c r="DX1624" s="28"/>
      <c r="DY1624" s="28"/>
      <c r="DZ1624" s="28"/>
      <c r="EE1624" s="193"/>
      <c r="EG1624" s="28"/>
      <c r="EH1624" s="28"/>
      <c r="EI1624" s="28"/>
      <c r="EN1624" s="193"/>
      <c r="EP1624" s="28"/>
      <c r="EQ1624" s="28"/>
      <c r="ER1624" s="28"/>
      <c r="EW1624" s="193"/>
      <c r="EY1624" s="28"/>
      <c r="EZ1624" s="28"/>
      <c r="FA1624" s="28"/>
      <c r="FF1624" s="193"/>
      <c r="FH1624" s="28"/>
      <c r="FI1624" s="28"/>
      <c r="FJ1624" s="28"/>
      <c r="FO1624" s="193"/>
      <c r="FQ1624" s="28"/>
      <c r="FR1624" s="28"/>
      <c r="FS1624" s="28"/>
      <c r="FX1624" s="193"/>
      <c r="FZ1624" s="28"/>
      <c r="GA1624" s="28"/>
      <c r="GB1624" s="28"/>
      <c r="GG1624" s="193"/>
      <c r="GI1624" s="28"/>
      <c r="GJ1624" s="28"/>
      <c r="GK1624" s="28"/>
      <c r="GP1624" s="193"/>
      <c r="GR1624" s="28"/>
      <c r="GS1624" s="28"/>
      <c r="GT1624" s="28"/>
      <c r="GY1624" s="193"/>
      <c r="HA1624" s="28"/>
      <c r="HB1624" s="28"/>
      <c r="HC1624" s="28"/>
      <c r="HH1624" s="193"/>
      <c r="HJ1624" s="28"/>
      <c r="HK1624" s="28"/>
      <c r="HL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  <c r="IP1624" s="28"/>
      <c r="IQ1624" s="28"/>
      <c r="IR1624" s="28"/>
      <c r="IS1624" s="28"/>
      <c r="IT1624" s="28"/>
      <c r="IU1624" s="28"/>
      <c r="IV1624" s="28"/>
    </row>
    <row r="1625" spans="1:256" s="50" customFormat="1" ht="18">
      <c r="A1625" s="205" t="s">
        <v>2893</v>
      </c>
      <c r="B1625" s="28"/>
      <c r="C1625" s="271"/>
      <c r="D1625" s="376" t="s">
        <v>129</v>
      </c>
      <c r="E1625" s="50">
        <f>COUNTIF($A$712:$BAG$785,A1625)</f>
        <v>0</v>
      </c>
      <c r="F1625" s="279">
        <f>SUM(G1625:K1625)</f>
        <v>0</v>
      </c>
      <c r="N1625" s="28"/>
      <c r="R1625" s="193"/>
      <c r="T1625" s="28"/>
      <c r="U1625" s="28"/>
      <c r="V1625" s="28"/>
      <c r="AA1625" s="193"/>
      <c r="AC1625" s="28"/>
      <c r="AD1625" s="28"/>
      <c r="AE1625" s="28"/>
      <c r="AJ1625" s="193"/>
      <c r="AL1625" s="28"/>
      <c r="AM1625" s="28"/>
      <c r="AN1625" s="28"/>
      <c r="AS1625" s="193"/>
      <c r="AU1625" s="28"/>
      <c r="AV1625" s="28"/>
      <c r="AW1625" s="28"/>
      <c r="BB1625" s="193"/>
      <c r="BD1625" s="28"/>
      <c r="BE1625" s="28"/>
      <c r="BF1625" s="28"/>
      <c r="BK1625" s="193"/>
      <c r="BM1625" s="28"/>
      <c r="BN1625" s="28"/>
      <c r="BO1625" s="28"/>
      <c r="BT1625" s="193"/>
      <c r="BV1625" s="28"/>
      <c r="BW1625" s="28"/>
      <c r="BX1625" s="28"/>
      <c r="CC1625" s="193"/>
      <c r="CE1625" s="28"/>
      <c r="CF1625" s="28"/>
      <c r="CG1625" s="28"/>
      <c r="CL1625" s="193"/>
      <c r="CN1625" s="28"/>
      <c r="CO1625" s="28"/>
      <c r="CP1625" s="28"/>
      <c r="CU1625" s="193"/>
      <c r="CW1625" s="28"/>
      <c r="CX1625" s="28"/>
      <c r="CY1625" s="28"/>
      <c r="DD1625" s="193"/>
      <c r="DF1625" s="28"/>
      <c r="DG1625" s="28"/>
      <c r="DH1625" s="28"/>
      <c r="DM1625" s="193"/>
      <c r="DO1625" s="28"/>
      <c r="DP1625" s="28"/>
      <c r="DQ1625" s="28"/>
      <c r="DV1625" s="193"/>
      <c r="DX1625" s="28"/>
      <c r="DY1625" s="28"/>
      <c r="DZ1625" s="28"/>
      <c r="EE1625" s="193"/>
      <c r="EG1625" s="28"/>
      <c r="EH1625" s="28"/>
      <c r="EI1625" s="28"/>
      <c r="EN1625" s="193"/>
      <c r="EP1625" s="28"/>
      <c r="EQ1625" s="28"/>
      <c r="ER1625" s="28"/>
      <c r="EW1625" s="193"/>
      <c r="EY1625" s="28"/>
      <c r="EZ1625" s="28"/>
      <c r="FA1625" s="28"/>
      <c r="FF1625" s="193"/>
      <c r="FH1625" s="28"/>
      <c r="FI1625" s="28"/>
      <c r="FJ1625" s="28"/>
      <c r="FO1625" s="193"/>
      <c r="FQ1625" s="28"/>
      <c r="FR1625" s="28"/>
      <c r="FS1625" s="28"/>
      <c r="FX1625" s="193"/>
      <c r="FZ1625" s="28"/>
      <c r="GA1625" s="28"/>
      <c r="GB1625" s="28"/>
      <c r="GG1625" s="193"/>
      <c r="GI1625" s="28"/>
      <c r="GJ1625" s="28"/>
      <c r="GK1625" s="28"/>
      <c r="GP1625" s="193"/>
      <c r="GR1625" s="28"/>
      <c r="GS1625" s="28"/>
      <c r="GT1625" s="28"/>
      <c r="GY1625" s="193"/>
      <c r="HA1625" s="28"/>
      <c r="HB1625" s="28"/>
      <c r="HC1625" s="28"/>
      <c r="HH1625" s="193"/>
      <c r="HJ1625" s="28"/>
      <c r="HK1625" s="28"/>
      <c r="HL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  <c r="IP1625" s="28"/>
      <c r="IQ1625" s="28"/>
      <c r="IR1625" s="28"/>
      <c r="IS1625" s="28"/>
      <c r="IT1625" s="28"/>
      <c r="IU1625" s="28"/>
      <c r="IV1625" s="28"/>
    </row>
    <row r="1626" spans="1:256" s="50" customFormat="1" ht="18">
      <c r="A1626" s="205" t="s">
        <v>2777</v>
      </c>
      <c r="B1626" s="28"/>
      <c r="C1626" s="271"/>
      <c r="D1626" s="376" t="s">
        <v>129</v>
      </c>
      <c r="E1626" s="50">
        <f>COUNTIF($A$712:$BAG$785,A1626)</f>
        <v>1</v>
      </c>
      <c r="F1626" s="279">
        <f>SUM(G1626:K1626)</f>
        <v>0</v>
      </c>
      <c r="N1626" s="28"/>
      <c r="R1626" s="193"/>
      <c r="T1626" s="28"/>
      <c r="U1626" s="28"/>
      <c r="V1626" s="28"/>
      <c r="AA1626" s="193"/>
      <c r="AC1626" s="28"/>
      <c r="AD1626" s="28"/>
      <c r="AE1626" s="28"/>
      <c r="AJ1626" s="193"/>
      <c r="AL1626" s="28"/>
      <c r="AM1626" s="28"/>
      <c r="AN1626" s="28"/>
      <c r="AS1626" s="193"/>
      <c r="AU1626" s="28"/>
      <c r="AV1626" s="28"/>
      <c r="AW1626" s="28"/>
      <c r="BB1626" s="193"/>
      <c r="BD1626" s="28"/>
      <c r="BE1626" s="28"/>
      <c r="BF1626" s="28"/>
      <c r="BK1626" s="193"/>
      <c r="BM1626" s="28"/>
      <c r="BN1626" s="28"/>
      <c r="BO1626" s="28"/>
      <c r="BT1626" s="193"/>
      <c r="BV1626" s="28"/>
      <c r="BW1626" s="28"/>
      <c r="BX1626" s="28"/>
      <c r="CC1626" s="193"/>
      <c r="CE1626" s="28"/>
      <c r="CF1626" s="28"/>
      <c r="CG1626" s="28"/>
      <c r="CL1626" s="193"/>
      <c r="CN1626" s="28"/>
      <c r="CO1626" s="28"/>
      <c r="CP1626" s="28"/>
      <c r="CU1626" s="193"/>
      <c r="CW1626" s="28"/>
      <c r="CX1626" s="28"/>
      <c r="CY1626" s="28"/>
      <c r="DD1626" s="193"/>
      <c r="DF1626" s="28"/>
      <c r="DG1626" s="28"/>
      <c r="DH1626" s="28"/>
      <c r="DM1626" s="193"/>
      <c r="DO1626" s="28"/>
      <c r="DP1626" s="28"/>
      <c r="DQ1626" s="28"/>
      <c r="DV1626" s="193"/>
      <c r="DX1626" s="28"/>
      <c r="DY1626" s="28"/>
      <c r="DZ1626" s="28"/>
      <c r="EE1626" s="193"/>
      <c r="EG1626" s="28"/>
      <c r="EH1626" s="28"/>
      <c r="EI1626" s="28"/>
      <c r="EN1626" s="193"/>
      <c r="EP1626" s="28"/>
      <c r="EQ1626" s="28"/>
      <c r="ER1626" s="28"/>
      <c r="EW1626" s="193"/>
      <c r="EY1626" s="28"/>
      <c r="EZ1626" s="28"/>
      <c r="FA1626" s="28"/>
      <c r="FF1626" s="193"/>
      <c r="FH1626" s="28"/>
      <c r="FI1626" s="28"/>
      <c r="FJ1626" s="28"/>
      <c r="FO1626" s="193"/>
      <c r="FQ1626" s="28"/>
      <c r="FR1626" s="28"/>
      <c r="FS1626" s="28"/>
      <c r="FX1626" s="193"/>
      <c r="FZ1626" s="28"/>
      <c r="GA1626" s="28"/>
      <c r="GB1626" s="28"/>
      <c r="GG1626" s="193"/>
      <c r="GI1626" s="28"/>
      <c r="GJ1626" s="28"/>
      <c r="GK1626" s="28"/>
      <c r="GP1626" s="193"/>
      <c r="GR1626" s="28"/>
      <c r="GS1626" s="28"/>
      <c r="GT1626" s="28"/>
      <c r="GY1626" s="193"/>
      <c r="HA1626" s="28"/>
      <c r="HB1626" s="28"/>
      <c r="HC1626" s="28"/>
      <c r="HH1626" s="193"/>
      <c r="HJ1626" s="28"/>
      <c r="HK1626" s="28"/>
      <c r="HL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  <c r="IP1626" s="28"/>
      <c r="IQ1626" s="28"/>
      <c r="IR1626" s="28"/>
      <c r="IS1626" s="28"/>
      <c r="IT1626" s="28"/>
      <c r="IU1626" s="28"/>
      <c r="IV1626" s="28"/>
    </row>
    <row r="1627" spans="1:256" s="50" customFormat="1" ht="18">
      <c r="A1627" s="205" t="s">
        <v>2736</v>
      </c>
      <c r="B1627" s="28"/>
      <c r="C1627" s="271"/>
      <c r="D1627" s="376" t="s">
        <v>129</v>
      </c>
      <c r="E1627" s="50">
        <f>COUNTIF($A$712:$BAG$785,A1627)</f>
        <v>3</v>
      </c>
      <c r="F1627" s="279">
        <f>SUM(G1627:K1627)</f>
        <v>0</v>
      </c>
      <c r="N1627" s="28"/>
      <c r="R1627" s="193"/>
      <c r="T1627" s="28"/>
      <c r="U1627" s="28"/>
      <c r="V1627" s="28"/>
      <c r="AA1627" s="193"/>
      <c r="AC1627" s="28"/>
      <c r="AD1627" s="28"/>
      <c r="AE1627" s="28"/>
      <c r="AJ1627" s="193"/>
      <c r="AL1627" s="28"/>
      <c r="AM1627" s="28"/>
      <c r="AN1627" s="28"/>
      <c r="AS1627" s="193"/>
      <c r="AU1627" s="28"/>
      <c r="AV1627" s="28"/>
      <c r="AW1627" s="28"/>
      <c r="BB1627" s="193"/>
      <c r="BD1627" s="28"/>
      <c r="BE1627" s="28"/>
      <c r="BF1627" s="28"/>
      <c r="BK1627" s="193"/>
      <c r="BM1627" s="28"/>
      <c r="BN1627" s="28"/>
      <c r="BO1627" s="28"/>
      <c r="BT1627" s="193"/>
      <c r="BV1627" s="28"/>
      <c r="BW1627" s="28"/>
      <c r="BX1627" s="28"/>
      <c r="CC1627" s="193"/>
      <c r="CE1627" s="28"/>
      <c r="CF1627" s="28"/>
      <c r="CG1627" s="28"/>
      <c r="CL1627" s="193"/>
      <c r="CN1627" s="28"/>
      <c r="CO1627" s="28"/>
      <c r="CP1627" s="28"/>
      <c r="CU1627" s="193"/>
      <c r="CW1627" s="28"/>
      <c r="CX1627" s="28"/>
      <c r="CY1627" s="28"/>
      <c r="DD1627" s="193"/>
      <c r="DF1627" s="28"/>
      <c r="DG1627" s="28"/>
      <c r="DH1627" s="28"/>
      <c r="DM1627" s="193"/>
      <c r="DO1627" s="28"/>
      <c r="DP1627" s="28"/>
      <c r="DQ1627" s="28"/>
      <c r="DV1627" s="193"/>
      <c r="DX1627" s="28"/>
      <c r="DY1627" s="28"/>
      <c r="DZ1627" s="28"/>
      <c r="EE1627" s="193"/>
      <c r="EG1627" s="28"/>
      <c r="EH1627" s="28"/>
      <c r="EI1627" s="28"/>
      <c r="EN1627" s="193"/>
      <c r="EP1627" s="28"/>
      <c r="EQ1627" s="28"/>
      <c r="ER1627" s="28"/>
      <c r="EW1627" s="193"/>
      <c r="EY1627" s="28"/>
      <c r="EZ1627" s="28"/>
      <c r="FA1627" s="28"/>
      <c r="FF1627" s="193"/>
      <c r="FH1627" s="28"/>
      <c r="FI1627" s="28"/>
      <c r="FJ1627" s="28"/>
      <c r="FO1627" s="193"/>
      <c r="FQ1627" s="28"/>
      <c r="FR1627" s="28"/>
      <c r="FS1627" s="28"/>
      <c r="FX1627" s="193"/>
      <c r="FZ1627" s="28"/>
      <c r="GA1627" s="28"/>
      <c r="GB1627" s="28"/>
      <c r="GG1627" s="193"/>
      <c r="GI1627" s="28"/>
      <c r="GJ1627" s="28"/>
      <c r="GK1627" s="28"/>
      <c r="GP1627" s="193"/>
      <c r="GR1627" s="28"/>
      <c r="GS1627" s="28"/>
      <c r="GT1627" s="28"/>
      <c r="GY1627" s="193"/>
      <c r="HA1627" s="28"/>
      <c r="HB1627" s="28"/>
      <c r="HC1627" s="28"/>
      <c r="HH1627" s="193"/>
      <c r="HJ1627" s="28"/>
      <c r="HK1627" s="28"/>
      <c r="HL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  <c r="IP1627" s="28"/>
      <c r="IQ1627" s="28"/>
      <c r="IR1627" s="28"/>
      <c r="IS1627" s="28"/>
      <c r="IT1627" s="28"/>
      <c r="IU1627" s="28"/>
      <c r="IV1627" s="28"/>
    </row>
    <row r="1628" spans="1:256" s="50" customFormat="1" ht="18">
      <c r="A1628" s="311" t="s">
        <v>1947</v>
      </c>
      <c r="B1628" s="28"/>
      <c r="C1628" s="271"/>
      <c r="D1628" s="1" t="s">
        <v>131</v>
      </c>
      <c r="E1628" s="50">
        <f>COUNTIF($A$712:$BAG$785,A1628)</f>
        <v>5</v>
      </c>
      <c r="F1628" s="279">
        <f>SUM(G1628:K1628)</f>
        <v>0</v>
      </c>
      <c r="H1628" s="396"/>
      <c r="N1628" s="28"/>
      <c r="R1628" s="193"/>
      <c r="T1628" s="28"/>
      <c r="U1628" s="28"/>
      <c r="V1628" s="28"/>
      <c r="AA1628" s="193"/>
      <c r="AC1628" s="28"/>
      <c r="AD1628" s="28"/>
      <c r="AE1628" s="28"/>
      <c r="AJ1628" s="193"/>
      <c r="AL1628" s="28"/>
      <c r="AM1628" s="28"/>
      <c r="AN1628" s="28"/>
      <c r="AS1628" s="193"/>
      <c r="AU1628" s="28"/>
      <c r="AV1628" s="28"/>
      <c r="AW1628" s="28"/>
      <c r="BB1628" s="193"/>
      <c r="BD1628" s="28"/>
      <c r="BE1628" s="28"/>
      <c r="BF1628" s="28"/>
      <c r="BK1628" s="193"/>
      <c r="BM1628" s="28"/>
      <c r="BN1628" s="28"/>
      <c r="BO1628" s="28"/>
      <c r="BT1628" s="193"/>
      <c r="BV1628" s="28"/>
      <c r="BW1628" s="28"/>
      <c r="BX1628" s="28"/>
      <c r="CC1628" s="193"/>
      <c r="CE1628" s="28"/>
      <c r="CF1628" s="28"/>
      <c r="CG1628" s="28"/>
      <c r="CL1628" s="193"/>
      <c r="CN1628" s="28"/>
      <c r="CO1628" s="28"/>
      <c r="CP1628" s="28"/>
      <c r="CU1628" s="193"/>
      <c r="CW1628" s="28"/>
      <c r="CX1628" s="28"/>
      <c r="CY1628" s="28"/>
      <c r="DD1628" s="193"/>
      <c r="DF1628" s="28"/>
      <c r="DG1628" s="28"/>
      <c r="DH1628" s="28"/>
      <c r="DM1628" s="193"/>
      <c r="DO1628" s="28"/>
      <c r="DP1628" s="28"/>
      <c r="DQ1628" s="28"/>
      <c r="DV1628" s="193"/>
      <c r="DX1628" s="28"/>
      <c r="DY1628" s="28"/>
      <c r="DZ1628" s="28"/>
      <c r="EE1628" s="193"/>
      <c r="EG1628" s="28"/>
      <c r="EH1628" s="28"/>
      <c r="EI1628" s="28"/>
      <c r="EN1628" s="193"/>
      <c r="EP1628" s="28"/>
      <c r="EQ1628" s="28"/>
      <c r="ER1628" s="28"/>
      <c r="EW1628" s="193"/>
      <c r="EY1628" s="28"/>
      <c r="EZ1628" s="28"/>
      <c r="FA1628" s="28"/>
      <c r="FF1628" s="193"/>
      <c r="FH1628" s="28"/>
      <c r="FI1628" s="28"/>
      <c r="FJ1628" s="28"/>
      <c r="FO1628" s="193"/>
      <c r="FQ1628" s="28"/>
      <c r="FR1628" s="28"/>
      <c r="FS1628" s="28"/>
      <c r="FX1628" s="193"/>
      <c r="FZ1628" s="28"/>
      <c r="GA1628" s="28"/>
      <c r="GB1628" s="28"/>
      <c r="GG1628" s="193"/>
      <c r="GI1628" s="28"/>
      <c r="GJ1628" s="28"/>
      <c r="GK1628" s="28"/>
      <c r="GP1628" s="193"/>
      <c r="GR1628" s="28"/>
      <c r="GS1628" s="28"/>
      <c r="GT1628" s="28"/>
      <c r="GY1628" s="193"/>
      <c r="HA1628" s="28"/>
      <c r="HB1628" s="28"/>
      <c r="HC1628" s="28"/>
      <c r="HH1628" s="193"/>
      <c r="HJ1628" s="28"/>
      <c r="HK1628" s="28"/>
      <c r="HL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  <c r="IP1628" s="28"/>
      <c r="IQ1628" s="28"/>
      <c r="IR1628" s="28"/>
      <c r="IS1628" s="28"/>
      <c r="IT1628" s="28"/>
      <c r="IU1628" s="28"/>
      <c r="IV1628" s="28"/>
    </row>
    <row r="1629" spans="1:256" s="50" customFormat="1" ht="18">
      <c r="A1629" s="205" t="s">
        <v>3211</v>
      </c>
      <c r="B1629" s="39"/>
      <c r="C1629" s="39"/>
      <c r="D1629" s="376" t="s">
        <v>130</v>
      </c>
      <c r="E1629" s="50">
        <f>COUNTIF($A$712:$BAG$785,A1629)</f>
        <v>4</v>
      </c>
      <c r="F1629" s="279">
        <f>SUM(G1629:K1629)</f>
        <v>0</v>
      </c>
      <c r="H1629" s="402"/>
      <c r="I1629" s="402"/>
      <c r="N1629" s="28"/>
      <c r="R1629" s="193"/>
      <c r="T1629" s="28"/>
      <c r="U1629" s="28"/>
      <c r="V1629" s="28"/>
      <c r="AA1629" s="193"/>
      <c r="AC1629" s="28"/>
      <c r="AD1629" s="28"/>
      <c r="AE1629" s="28"/>
      <c r="AJ1629" s="193"/>
      <c r="AL1629" s="28"/>
      <c r="AM1629" s="28"/>
      <c r="AN1629" s="28"/>
      <c r="AS1629" s="193"/>
      <c r="AU1629" s="28"/>
      <c r="AV1629" s="28"/>
      <c r="AW1629" s="28"/>
      <c r="BB1629" s="193"/>
      <c r="BD1629" s="28"/>
      <c r="BE1629" s="28"/>
      <c r="BF1629" s="28"/>
      <c r="BK1629" s="193"/>
      <c r="BM1629" s="28"/>
      <c r="BN1629" s="28"/>
      <c r="BO1629" s="28"/>
      <c r="BT1629" s="193"/>
      <c r="BV1629" s="28"/>
      <c r="BW1629" s="28"/>
      <c r="BX1629" s="28"/>
      <c r="CC1629" s="193"/>
      <c r="CE1629" s="28"/>
      <c r="CF1629" s="28"/>
      <c r="CG1629" s="28"/>
      <c r="CL1629" s="193"/>
      <c r="CN1629" s="28"/>
      <c r="CO1629" s="28"/>
      <c r="CP1629" s="28"/>
      <c r="CU1629" s="193"/>
      <c r="CW1629" s="28"/>
      <c r="CX1629" s="28"/>
      <c r="CY1629" s="28"/>
      <c r="DD1629" s="193"/>
      <c r="DF1629" s="28"/>
      <c r="DG1629" s="28"/>
      <c r="DH1629" s="28"/>
      <c r="DM1629" s="193"/>
      <c r="DO1629" s="28"/>
      <c r="DP1629" s="28"/>
      <c r="DQ1629" s="28"/>
      <c r="DV1629" s="193"/>
      <c r="DX1629" s="28"/>
      <c r="DY1629" s="28"/>
      <c r="DZ1629" s="28"/>
      <c r="EE1629" s="193"/>
      <c r="EG1629" s="28"/>
      <c r="EH1629" s="28"/>
      <c r="EI1629" s="28"/>
      <c r="EN1629" s="193"/>
      <c r="EP1629" s="28"/>
      <c r="EQ1629" s="28"/>
      <c r="ER1629" s="28"/>
      <c r="EW1629" s="193"/>
      <c r="EY1629" s="28"/>
      <c r="EZ1629" s="28"/>
      <c r="FA1629" s="28"/>
      <c r="FF1629" s="193"/>
      <c r="FH1629" s="28"/>
      <c r="FI1629" s="28"/>
      <c r="FJ1629" s="28"/>
      <c r="FO1629" s="193"/>
      <c r="FQ1629" s="28"/>
      <c r="FR1629" s="28"/>
      <c r="FS1629" s="28"/>
      <c r="FX1629" s="193"/>
      <c r="FZ1629" s="28"/>
      <c r="GA1629" s="28"/>
      <c r="GB1629" s="28"/>
      <c r="GG1629" s="193"/>
      <c r="GI1629" s="28"/>
      <c r="GJ1629" s="28"/>
      <c r="GK1629" s="28"/>
      <c r="GP1629" s="193"/>
      <c r="GR1629" s="28"/>
      <c r="GS1629" s="28"/>
      <c r="GT1629" s="28"/>
      <c r="GY1629" s="193"/>
      <c r="HA1629" s="28"/>
      <c r="HB1629" s="28"/>
      <c r="HC1629" s="28"/>
      <c r="HH1629" s="193"/>
      <c r="HJ1629" s="28"/>
      <c r="HK1629" s="28"/>
      <c r="HL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  <c r="IP1629" s="28"/>
      <c r="IQ1629" s="28"/>
      <c r="IR1629" s="28"/>
      <c r="IS1629" s="28"/>
      <c r="IT1629" s="28"/>
      <c r="IU1629" s="28"/>
      <c r="IV1629" s="28"/>
    </row>
    <row r="1630" spans="1:256" s="50" customFormat="1" ht="18">
      <c r="A1630" s="311" t="s">
        <v>1995</v>
      </c>
      <c r="C1630" s="271"/>
      <c r="D1630" s="376" t="s">
        <v>129</v>
      </c>
      <c r="E1630" s="50">
        <f>COUNTIF($A$712:$BAG$785,A1630)</f>
        <v>0</v>
      </c>
      <c r="F1630" s="279">
        <f>SUM(G1630:K1630)</f>
        <v>0</v>
      </c>
      <c r="J1630" s="402"/>
      <c r="K1630" s="402"/>
      <c r="N1630" s="28"/>
      <c r="R1630" s="193"/>
      <c r="T1630" s="28"/>
      <c r="U1630" s="28"/>
      <c r="V1630" s="28"/>
      <c r="AA1630" s="193"/>
      <c r="AC1630" s="28"/>
      <c r="AD1630" s="28"/>
      <c r="AE1630" s="28"/>
      <c r="AJ1630" s="193"/>
      <c r="AL1630" s="28"/>
      <c r="AM1630" s="28"/>
      <c r="AN1630" s="28"/>
      <c r="AS1630" s="193"/>
      <c r="AU1630" s="28"/>
      <c r="AV1630" s="28"/>
      <c r="AW1630" s="28"/>
      <c r="BB1630" s="193"/>
      <c r="BD1630" s="28"/>
      <c r="BE1630" s="28"/>
      <c r="BF1630" s="28"/>
      <c r="BK1630" s="193"/>
      <c r="BM1630" s="28"/>
      <c r="BN1630" s="28"/>
      <c r="BO1630" s="28"/>
      <c r="BT1630" s="193"/>
      <c r="BV1630" s="28"/>
      <c r="BW1630" s="28"/>
      <c r="BX1630" s="28"/>
      <c r="CC1630" s="193"/>
      <c r="CE1630" s="28"/>
      <c r="CF1630" s="28"/>
      <c r="CG1630" s="28"/>
      <c r="CL1630" s="193"/>
      <c r="CN1630" s="28"/>
      <c r="CO1630" s="28"/>
      <c r="CP1630" s="28"/>
      <c r="CU1630" s="193"/>
      <c r="CW1630" s="28"/>
      <c r="CX1630" s="28"/>
      <c r="CY1630" s="28"/>
      <c r="DD1630" s="193"/>
      <c r="DF1630" s="28"/>
      <c r="DG1630" s="28"/>
      <c r="DH1630" s="28"/>
      <c r="DM1630" s="193"/>
      <c r="DO1630" s="28"/>
      <c r="DP1630" s="28"/>
      <c r="DQ1630" s="28"/>
      <c r="DV1630" s="193"/>
      <c r="DX1630" s="28"/>
      <c r="DY1630" s="28"/>
      <c r="DZ1630" s="28"/>
      <c r="EE1630" s="193"/>
      <c r="EG1630" s="28"/>
      <c r="EH1630" s="28"/>
      <c r="EI1630" s="28"/>
      <c r="EN1630" s="193"/>
      <c r="EP1630" s="28"/>
      <c r="EQ1630" s="28"/>
      <c r="ER1630" s="28"/>
      <c r="EW1630" s="193"/>
      <c r="EY1630" s="28"/>
      <c r="EZ1630" s="28"/>
      <c r="FA1630" s="28"/>
      <c r="FF1630" s="193"/>
      <c r="FH1630" s="28"/>
      <c r="FI1630" s="28"/>
      <c r="FJ1630" s="28"/>
      <c r="FO1630" s="193"/>
      <c r="FQ1630" s="28"/>
      <c r="FR1630" s="28"/>
      <c r="FS1630" s="28"/>
      <c r="FX1630" s="193"/>
      <c r="FZ1630" s="28"/>
      <c r="GA1630" s="28"/>
      <c r="GB1630" s="28"/>
      <c r="GG1630" s="193"/>
      <c r="GI1630" s="28"/>
      <c r="GJ1630" s="28"/>
      <c r="GK1630" s="28"/>
      <c r="GP1630" s="193"/>
      <c r="GR1630" s="28"/>
      <c r="GS1630" s="28"/>
      <c r="GT1630" s="28"/>
      <c r="GY1630" s="193"/>
      <c r="HA1630" s="28"/>
      <c r="HB1630" s="28"/>
      <c r="HC1630" s="28"/>
      <c r="HH1630" s="193"/>
      <c r="HJ1630" s="28"/>
      <c r="HK1630" s="28"/>
      <c r="HL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  <c r="IP1630" s="28"/>
      <c r="IQ1630" s="28"/>
      <c r="IR1630" s="28"/>
      <c r="IS1630" s="28"/>
      <c r="IT1630" s="28"/>
      <c r="IU1630" s="28"/>
      <c r="IV1630" s="28"/>
    </row>
    <row r="1631" spans="1:256" s="50" customFormat="1" ht="18">
      <c r="A1631" s="311" t="s">
        <v>583</v>
      </c>
      <c r="B1631" s="28"/>
      <c r="C1631" s="378"/>
      <c r="D1631" s="376" t="s">
        <v>129</v>
      </c>
      <c r="E1631" s="50">
        <f>COUNTIF($A$712:$BAG$785,A1631)</f>
        <v>0</v>
      </c>
      <c r="F1631" s="279">
        <f>SUM(G1631:K1631)</f>
        <v>0</v>
      </c>
      <c r="J1631" s="402"/>
      <c r="K1631" s="402"/>
      <c r="N1631" s="28"/>
      <c r="R1631" s="193"/>
      <c r="T1631" s="28"/>
      <c r="U1631" s="28"/>
      <c r="V1631" s="28"/>
      <c r="AA1631" s="193"/>
      <c r="AC1631" s="28"/>
      <c r="AD1631" s="28"/>
      <c r="AE1631" s="28"/>
      <c r="AJ1631" s="193"/>
      <c r="AL1631" s="28"/>
      <c r="AM1631" s="28"/>
      <c r="AN1631" s="28"/>
      <c r="AS1631" s="193"/>
      <c r="AU1631" s="28"/>
      <c r="AV1631" s="28"/>
      <c r="AW1631" s="28"/>
      <c r="BB1631" s="193"/>
      <c r="BD1631" s="28"/>
      <c r="BE1631" s="28"/>
      <c r="BF1631" s="28"/>
      <c r="BK1631" s="193"/>
      <c r="BM1631" s="28"/>
      <c r="BN1631" s="28"/>
      <c r="BO1631" s="28"/>
      <c r="BT1631" s="193"/>
      <c r="BV1631" s="28"/>
      <c r="BW1631" s="28"/>
      <c r="BX1631" s="28"/>
      <c r="CC1631" s="193"/>
      <c r="CE1631" s="28"/>
      <c r="CF1631" s="28"/>
      <c r="CG1631" s="28"/>
      <c r="CL1631" s="193"/>
      <c r="CN1631" s="28"/>
      <c r="CO1631" s="28"/>
      <c r="CP1631" s="28"/>
      <c r="CU1631" s="193"/>
      <c r="CW1631" s="28"/>
      <c r="CX1631" s="28"/>
      <c r="CY1631" s="28"/>
      <c r="DD1631" s="193"/>
      <c r="DF1631" s="28"/>
      <c r="DG1631" s="28"/>
      <c r="DH1631" s="28"/>
      <c r="DM1631" s="193"/>
      <c r="DO1631" s="28"/>
      <c r="DP1631" s="28"/>
      <c r="DQ1631" s="28"/>
      <c r="DV1631" s="193"/>
      <c r="DX1631" s="28"/>
      <c r="DY1631" s="28"/>
      <c r="DZ1631" s="28"/>
      <c r="EE1631" s="193"/>
      <c r="EG1631" s="28"/>
      <c r="EH1631" s="28"/>
      <c r="EI1631" s="28"/>
      <c r="EN1631" s="193"/>
      <c r="EP1631" s="28"/>
      <c r="EQ1631" s="28"/>
      <c r="ER1631" s="28"/>
      <c r="EW1631" s="193"/>
      <c r="EY1631" s="28"/>
      <c r="EZ1631" s="28"/>
      <c r="FA1631" s="28"/>
      <c r="FF1631" s="193"/>
      <c r="FH1631" s="28"/>
      <c r="FI1631" s="28"/>
      <c r="FJ1631" s="28"/>
      <c r="FO1631" s="193"/>
      <c r="FQ1631" s="28"/>
      <c r="FR1631" s="28"/>
      <c r="FS1631" s="28"/>
      <c r="FX1631" s="193"/>
      <c r="FZ1631" s="28"/>
      <c r="GA1631" s="28"/>
      <c r="GB1631" s="28"/>
      <c r="GG1631" s="193"/>
      <c r="GI1631" s="28"/>
      <c r="GJ1631" s="28"/>
      <c r="GK1631" s="28"/>
      <c r="GP1631" s="193"/>
      <c r="GR1631" s="28"/>
      <c r="GS1631" s="28"/>
      <c r="GT1631" s="28"/>
      <c r="GY1631" s="193"/>
      <c r="HA1631" s="28"/>
      <c r="HB1631" s="28"/>
      <c r="HC1631" s="28"/>
      <c r="HH1631" s="193"/>
      <c r="HJ1631" s="28"/>
      <c r="HK1631" s="28"/>
      <c r="HL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  <c r="IP1631" s="28"/>
      <c r="IQ1631" s="28"/>
      <c r="IR1631" s="28"/>
      <c r="IS1631" s="28"/>
      <c r="IT1631" s="28"/>
      <c r="IU1631" s="28"/>
      <c r="IV1631" s="28"/>
    </row>
    <row r="1632" spans="1:256" s="50" customFormat="1" ht="18">
      <c r="A1632" s="205" t="s">
        <v>2761</v>
      </c>
      <c r="B1632" s="28"/>
      <c r="C1632" s="271"/>
      <c r="D1632" s="376" t="s">
        <v>129</v>
      </c>
      <c r="E1632" s="50">
        <f>COUNTIF($A$712:$BAG$785,A1632)</f>
        <v>0</v>
      </c>
      <c r="F1632" s="279">
        <f>SUM(G1632:K1632)</f>
        <v>0</v>
      </c>
      <c r="J1632" s="402"/>
      <c r="K1632" s="402"/>
      <c r="N1632" s="28"/>
      <c r="R1632" s="193"/>
      <c r="T1632" s="28"/>
      <c r="U1632" s="28"/>
      <c r="V1632" s="28"/>
      <c r="AA1632" s="193"/>
      <c r="AC1632" s="28"/>
      <c r="AD1632" s="28"/>
      <c r="AE1632" s="28"/>
      <c r="AJ1632" s="193"/>
      <c r="AL1632" s="28"/>
      <c r="AM1632" s="28"/>
      <c r="AN1632" s="28"/>
      <c r="AS1632" s="193"/>
      <c r="AU1632" s="28"/>
      <c r="AV1632" s="28"/>
      <c r="AW1632" s="28"/>
      <c r="BB1632" s="193"/>
      <c r="BD1632" s="28"/>
      <c r="BE1632" s="28"/>
      <c r="BF1632" s="28"/>
      <c r="BK1632" s="193"/>
      <c r="BM1632" s="28"/>
      <c r="BN1632" s="28"/>
      <c r="BO1632" s="28"/>
      <c r="BT1632" s="193"/>
      <c r="BV1632" s="28"/>
      <c r="BW1632" s="28"/>
      <c r="BX1632" s="28"/>
      <c r="CC1632" s="193"/>
      <c r="CE1632" s="28"/>
      <c r="CF1632" s="28"/>
      <c r="CG1632" s="28"/>
      <c r="CL1632" s="193"/>
      <c r="CN1632" s="28"/>
      <c r="CO1632" s="28"/>
      <c r="CP1632" s="28"/>
      <c r="CU1632" s="193"/>
      <c r="CW1632" s="28"/>
      <c r="CX1632" s="28"/>
      <c r="CY1632" s="28"/>
      <c r="DD1632" s="193"/>
      <c r="DF1632" s="28"/>
      <c r="DG1632" s="28"/>
      <c r="DH1632" s="28"/>
      <c r="DM1632" s="193"/>
      <c r="DO1632" s="28"/>
      <c r="DP1632" s="28"/>
      <c r="DQ1632" s="28"/>
      <c r="DV1632" s="193"/>
      <c r="DX1632" s="28"/>
      <c r="DY1632" s="28"/>
      <c r="DZ1632" s="28"/>
      <c r="EE1632" s="193"/>
      <c r="EG1632" s="28"/>
      <c r="EH1632" s="28"/>
      <c r="EI1632" s="28"/>
      <c r="EN1632" s="193"/>
      <c r="EP1632" s="28"/>
      <c r="EQ1632" s="28"/>
      <c r="ER1632" s="28"/>
      <c r="EW1632" s="193"/>
      <c r="EY1632" s="28"/>
      <c r="EZ1632" s="28"/>
      <c r="FA1632" s="28"/>
      <c r="FF1632" s="193"/>
      <c r="FH1632" s="28"/>
      <c r="FI1632" s="28"/>
      <c r="FJ1632" s="28"/>
      <c r="FO1632" s="193"/>
      <c r="FQ1632" s="28"/>
      <c r="FR1632" s="28"/>
      <c r="FS1632" s="28"/>
      <c r="FX1632" s="193"/>
      <c r="FZ1632" s="28"/>
      <c r="GA1632" s="28"/>
      <c r="GB1632" s="28"/>
      <c r="GG1632" s="193"/>
      <c r="GI1632" s="28"/>
      <c r="GJ1632" s="28"/>
      <c r="GK1632" s="28"/>
      <c r="GP1632" s="193"/>
      <c r="GR1632" s="28"/>
      <c r="GS1632" s="28"/>
      <c r="GT1632" s="28"/>
      <c r="GY1632" s="193"/>
      <c r="HA1632" s="28"/>
      <c r="HB1632" s="28"/>
      <c r="HC1632" s="28"/>
      <c r="HH1632" s="193"/>
      <c r="HJ1632" s="28"/>
      <c r="HK1632" s="28"/>
      <c r="HL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  <c r="IP1632" s="28"/>
      <c r="IQ1632" s="28"/>
      <c r="IR1632" s="28"/>
      <c r="IS1632" s="28"/>
      <c r="IT1632" s="28"/>
      <c r="IU1632" s="28"/>
      <c r="IV1632" s="28"/>
    </row>
    <row r="1633" spans="1:256" s="50" customFormat="1" ht="18.75">
      <c r="A1633" s="311" t="s">
        <v>1142</v>
      </c>
      <c r="B1633" s="375"/>
      <c r="C1633" s="375"/>
      <c r="D1633" s="376" t="s">
        <v>134</v>
      </c>
      <c r="E1633" s="50">
        <f>COUNTIF($A$712:$BAG$785,A1633)</f>
        <v>2</v>
      </c>
      <c r="F1633" s="279">
        <f>SUM(G1633:K1633)</f>
        <v>0</v>
      </c>
      <c r="J1633" s="402"/>
      <c r="N1633" s="28"/>
      <c r="R1633" s="193"/>
      <c r="T1633" s="28"/>
      <c r="U1633" s="28"/>
      <c r="V1633" s="28"/>
      <c r="AA1633" s="193"/>
      <c r="AC1633" s="28"/>
      <c r="AD1633" s="28"/>
      <c r="AE1633" s="28"/>
      <c r="AJ1633" s="193"/>
      <c r="AL1633" s="28"/>
      <c r="AM1633" s="28"/>
      <c r="AN1633" s="28"/>
      <c r="AS1633" s="193"/>
      <c r="AU1633" s="28"/>
      <c r="AV1633" s="28"/>
      <c r="AW1633" s="28"/>
      <c r="BB1633" s="193"/>
      <c r="BD1633" s="28"/>
      <c r="BE1633" s="28"/>
      <c r="BF1633" s="28"/>
      <c r="BK1633" s="193"/>
      <c r="BM1633" s="28"/>
      <c r="BN1633" s="28"/>
      <c r="BO1633" s="28"/>
      <c r="BT1633" s="193"/>
      <c r="BV1633" s="28"/>
      <c r="BW1633" s="28"/>
      <c r="BX1633" s="28"/>
      <c r="CC1633" s="193"/>
      <c r="CE1633" s="28"/>
      <c r="CF1633" s="28"/>
      <c r="CG1633" s="28"/>
      <c r="CL1633" s="193"/>
      <c r="CN1633" s="28"/>
      <c r="CO1633" s="28"/>
      <c r="CP1633" s="28"/>
      <c r="CU1633" s="193"/>
      <c r="CW1633" s="28"/>
      <c r="CX1633" s="28"/>
      <c r="CY1633" s="28"/>
      <c r="DD1633" s="193"/>
      <c r="DF1633" s="28"/>
      <c r="DG1633" s="28"/>
      <c r="DH1633" s="28"/>
      <c r="DM1633" s="193"/>
      <c r="DO1633" s="28"/>
      <c r="DP1633" s="28"/>
      <c r="DQ1633" s="28"/>
      <c r="DV1633" s="193"/>
      <c r="DX1633" s="28"/>
      <c r="DY1633" s="28"/>
      <c r="DZ1633" s="28"/>
      <c r="EE1633" s="193"/>
      <c r="EG1633" s="28"/>
      <c r="EH1633" s="28"/>
      <c r="EI1633" s="28"/>
      <c r="EN1633" s="193"/>
      <c r="EP1633" s="28"/>
      <c r="EQ1633" s="28"/>
      <c r="ER1633" s="28"/>
      <c r="EW1633" s="193"/>
      <c r="EY1633" s="28"/>
      <c r="EZ1633" s="28"/>
      <c r="FA1633" s="28"/>
      <c r="FF1633" s="193"/>
      <c r="FH1633" s="28"/>
      <c r="FI1633" s="28"/>
      <c r="FJ1633" s="28"/>
      <c r="FO1633" s="193"/>
      <c r="FQ1633" s="28"/>
      <c r="FR1633" s="28"/>
      <c r="FS1633" s="28"/>
      <c r="FX1633" s="193"/>
      <c r="FZ1633" s="28"/>
      <c r="GA1633" s="28"/>
      <c r="GB1633" s="28"/>
      <c r="GG1633" s="193"/>
      <c r="GI1633" s="28"/>
      <c r="GJ1633" s="28"/>
      <c r="GK1633" s="28"/>
      <c r="GP1633" s="193"/>
      <c r="GR1633" s="28"/>
      <c r="GS1633" s="28"/>
      <c r="GT1633" s="28"/>
      <c r="GY1633" s="193"/>
      <c r="HA1633" s="28"/>
      <c r="HB1633" s="28"/>
      <c r="HC1633" s="28"/>
      <c r="HH1633" s="193"/>
      <c r="HJ1633" s="28"/>
      <c r="HK1633" s="28"/>
      <c r="HL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  <c r="IP1633" s="28"/>
      <c r="IQ1633" s="28"/>
      <c r="IR1633" s="28"/>
      <c r="IS1633" s="28"/>
      <c r="IT1633" s="28"/>
      <c r="IU1633" s="28"/>
      <c r="IV1633" s="28"/>
    </row>
    <row r="1634" spans="1:256" s="50" customFormat="1" ht="18">
      <c r="A1634" s="205" t="s">
        <v>2762</v>
      </c>
      <c r="B1634" s="28"/>
      <c r="C1634" s="271"/>
      <c r="D1634" s="376" t="s">
        <v>129</v>
      </c>
      <c r="E1634" s="50">
        <f>COUNTIF($A$712:$BAG$785,A1634)</f>
        <v>0</v>
      </c>
      <c r="F1634" s="279">
        <f>SUM(G1634:K1634)</f>
        <v>0</v>
      </c>
      <c r="J1634" s="402"/>
      <c r="N1634" s="28"/>
      <c r="R1634" s="193"/>
      <c r="T1634" s="28"/>
      <c r="U1634" s="28"/>
      <c r="V1634" s="28"/>
      <c r="AA1634" s="193"/>
      <c r="AC1634" s="28"/>
      <c r="AD1634" s="28"/>
      <c r="AE1634" s="28"/>
      <c r="AJ1634" s="193"/>
      <c r="AL1634" s="28"/>
      <c r="AM1634" s="28"/>
      <c r="AN1634" s="28"/>
      <c r="AS1634" s="193"/>
      <c r="AU1634" s="28"/>
      <c r="AV1634" s="28"/>
      <c r="AW1634" s="28"/>
      <c r="BB1634" s="193"/>
      <c r="BD1634" s="28"/>
      <c r="BE1634" s="28"/>
      <c r="BF1634" s="28"/>
      <c r="BK1634" s="193"/>
      <c r="BM1634" s="28"/>
      <c r="BN1634" s="28"/>
      <c r="BO1634" s="28"/>
      <c r="BT1634" s="193"/>
      <c r="BV1634" s="28"/>
      <c r="BW1634" s="28"/>
      <c r="BX1634" s="28"/>
      <c r="CC1634" s="193"/>
      <c r="CE1634" s="28"/>
      <c r="CF1634" s="28"/>
      <c r="CG1634" s="28"/>
      <c r="CL1634" s="193"/>
      <c r="CN1634" s="28"/>
      <c r="CO1634" s="28"/>
      <c r="CP1634" s="28"/>
      <c r="CU1634" s="193"/>
      <c r="CW1634" s="28"/>
      <c r="CX1634" s="28"/>
      <c r="CY1634" s="28"/>
      <c r="DD1634" s="193"/>
      <c r="DF1634" s="28"/>
      <c r="DG1634" s="28"/>
      <c r="DH1634" s="28"/>
      <c r="DM1634" s="193"/>
      <c r="DO1634" s="28"/>
      <c r="DP1634" s="28"/>
      <c r="DQ1634" s="28"/>
      <c r="DV1634" s="193"/>
      <c r="DX1634" s="28"/>
      <c r="DY1634" s="28"/>
      <c r="DZ1634" s="28"/>
      <c r="EE1634" s="193"/>
      <c r="EG1634" s="28"/>
      <c r="EH1634" s="28"/>
      <c r="EI1634" s="28"/>
      <c r="EN1634" s="193"/>
      <c r="EP1634" s="28"/>
      <c r="EQ1634" s="28"/>
      <c r="ER1634" s="28"/>
      <c r="EW1634" s="193"/>
      <c r="EY1634" s="28"/>
      <c r="EZ1634" s="28"/>
      <c r="FA1634" s="28"/>
      <c r="FF1634" s="193"/>
      <c r="FH1634" s="28"/>
      <c r="FI1634" s="28"/>
      <c r="FJ1634" s="28"/>
      <c r="FO1634" s="193"/>
      <c r="FQ1634" s="28"/>
      <c r="FR1634" s="28"/>
      <c r="FS1634" s="28"/>
      <c r="FX1634" s="193"/>
      <c r="FZ1634" s="28"/>
      <c r="GA1634" s="28"/>
      <c r="GB1634" s="28"/>
      <c r="GG1634" s="193"/>
      <c r="GI1634" s="28"/>
      <c r="GJ1634" s="28"/>
      <c r="GK1634" s="28"/>
      <c r="GP1634" s="193"/>
      <c r="GR1634" s="28"/>
      <c r="GS1634" s="28"/>
      <c r="GT1634" s="28"/>
      <c r="GY1634" s="193"/>
      <c r="HA1634" s="28"/>
      <c r="HB1634" s="28"/>
      <c r="HC1634" s="28"/>
      <c r="HH1634" s="193"/>
      <c r="HJ1634" s="28"/>
      <c r="HK1634" s="28"/>
      <c r="HL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  <c r="IP1634" s="28"/>
      <c r="IQ1634" s="28"/>
      <c r="IR1634" s="28"/>
      <c r="IS1634" s="28"/>
      <c r="IT1634" s="28"/>
      <c r="IU1634" s="28"/>
      <c r="IV1634" s="28"/>
    </row>
    <row r="1635" spans="1:256" s="50" customFormat="1" ht="18">
      <c r="A1635" s="311" t="s">
        <v>1364</v>
      </c>
      <c r="B1635" s="378"/>
      <c r="C1635" s="378"/>
      <c r="D1635" s="376" t="s">
        <v>133</v>
      </c>
      <c r="E1635" s="50">
        <f>COUNTIF($A$712:$BAG$785,A1635)</f>
        <v>12</v>
      </c>
      <c r="F1635" s="279">
        <f>SUM(G1635:K1635)</f>
        <v>0</v>
      </c>
      <c r="J1635" s="402"/>
      <c r="K1635" s="402"/>
      <c r="N1635" s="28"/>
      <c r="R1635" s="193"/>
      <c r="T1635" s="28"/>
      <c r="U1635" s="28"/>
      <c r="V1635" s="28"/>
      <c r="AA1635" s="193"/>
      <c r="AC1635" s="28"/>
      <c r="AD1635" s="28"/>
      <c r="AE1635" s="28"/>
      <c r="AJ1635" s="193"/>
      <c r="AL1635" s="28"/>
      <c r="AM1635" s="28"/>
      <c r="AN1635" s="28"/>
      <c r="AS1635" s="193"/>
      <c r="AU1635" s="28"/>
      <c r="AV1635" s="28"/>
      <c r="AW1635" s="28"/>
      <c r="BB1635" s="193"/>
      <c r="BD1635" s="28"/>
      <c r="BE1635" s="28"/>
      <c r="BF1635" s="28"/>
      <c r="BK1635" s="193"/>
      <c r="BM1635" s="28"/>
      <c r="BN1635" s="28"/>
      <c r="BO1635" s="28"/>
      <c r="BT1635" s="193"/>
      <c r="BV1635" s="28"/>
      <c r="BW1635" s="28"/>
      <c r="BX1635" s="28"/>
      <c r="CC1635" s="193"/>
      <c r="CE1635" s="28"/>
      <c r="CF1635" s="28"/>
      <c r="CG1635" s="28"/>
      <c r="CL1635" s="193"/>
      <c r="CN1635" s="28"/>
      <c r="CO1635" s="28"/>
      <c r="CP1635" s="28"/>
      <c r="CU1635" s="193"/>
      <c r="CW1635" s="28"/>
      <c r="CX1635" s="28"/>
      <c r="CY1635" s="28"/>
      <c r="DD1635" s="193"/>
      <c r="DF1635" s="28"/>
      <c r="DG1635" s="28"/>
      <c r="DH1635" s="28"/>
      <c r="DM1635" s="193"/>
      <c r="DO1635" s="28"/>
      <c r="DP1635" s="28"/>
      <c r="DQ1635" s="28"/>
      <c r="DV1635" s="193"/>
      <c r="DX1635" s="28"/>
      <c r="DY1635" s="28"/>
      <c r="DZ1635" s="28"/>
      <c r="EE1635" s="193"/>
      <c r="EG1635" s="28"/>
      <c r="EH1635" s="28"/>
      <c r="EI1635" s="28"/>
      <c r="EN1635" s="193"/>
      <c r="EP1635" s="28"/>
      <c r="EQ1635" s="28"/>
      <c r="ER1635" s="28"/>
      <c r="EW1635" s="193"/>
      <c r="EY1635" s="28"/>
      <c r="EZ1635" s="28"/>
      <c r="FA1635" s="28"/>
      <c r="FF1635" s="193"/>
      <c r="FH1635" s="28"/>
      <c r="FI1635" s="28"/>
      <c r="FJ1635" s="28"/>
      <c r="FO1635" s="193"/>
      <c r="FQ1635" s="28"/>
      <c r="FR1635" s="28"/>
      <c r="FS1635" s="28"/>
      <c r="FX1635" s="193"/>
      <c r="FZ1635" s="28"/>
      <c r="GA1635" s="28"/>
      <c r="GB1635" s="28"/>
      <c r="GG1635" s="193"/>
      <c r="GI1635" s="28"/>
      <c r="GJ1635" s="28"/>
      <c r="GK1635" s="28"/>
      <c r="GP1635" s="193"/>
      <c r="GR1635" s="28"/>
      <c r="GS1635" s="28"/>
      <c r="GT1635" s="28"/>
      <c r="GY1635" s="193"/>
      <c r="HA1635" s="28"/>
      <c r="HB1635" s="28"/>
      <c r="HC1635" s="28"/>
      <c r="HH1635" s="193"/>
      <c r="HJ1635" s="28"/>
      <c r="HK1635" s="28"/>
      <c r="HL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  <c r="IP1635" s="28"/>
      <c r="IQ1635" s="28"/>
      <c r="IR1635" s="28"/>
      <c r="IS1635" s="28"/>
      <c r="IT1635" s="28"/>
      <c r="IU1635" s="28"/>
      <c r="IV1635" s="28"/>
    </row>
    <row r="1636" spans="1:256" s="50" customFormat="1" ht="18">
      <c r="A1636" s="311" t="s">
        <v>840</v>
      </c>
      <c r="B1636" s="39"/>
      <c r="C1636" s="39"/>
      <c r="D1636" s="376" t="s">
        <v>129</v>
      </c>
      <c r="E1636" s="50">
        <f>COUNTIF($A$712:$BAG$785,A1636)</f>
        <v>0</v>
      </c>
      <c r="F1636" s="279">
        <f>SUM(G1636:K1636)</f>
        <v>0</v>
      </c>
      <c r="H1636" s="402"/>
      <c r="I1636" s="402"/>
      <c r="J1636" s="402"/>
      <c r="K1636" s="402"/>
      <c r="N1636" s="28"/>
      <c r="R1636" s="193"/>
      <c r="T1636" s="28"/>
      <c r="U1636" s="28"/>
      <c r="V1636" s="28"/>
      <c r="AA1636" s="193"/>
      <c r="AC1636" s="28"/>
      <c r="AD1636" s="28"/>
      <c r="AE1636" s="28"/>
      <c r="AJ1636" s="193"/>
      <c r="AL1636" s="28"/>
      <c r="AM1636" s="28"/>
      <c r="AN1636" s="28"/>
      <c r="AS1636" s="193"/>
      <c r="AU1636" s="28"/>
      <c r="AV1636" s="28"/>
      <c r="AW1636" s="28"/>
      <c r="BB1636" s="193"/>
      <c r="BD1636" s="28"/>
      <c r="BE1636" s="28"/>
      <c r="BF1636" s="28"/>
      <c r="BK1636" s="193"/>
      <c r="BM1636" s="28"/>
      <c r="BN1636" s="28"/>
      <c r="BO1636" s="28"/>
      <c r="BT1636" s="193"/>
      <c r="BV1636" s="28"/>
      <c r="BW1636" s="28"/>
      <c r="BX1636" s="28"/>
      <c r="CC1636" s="193"/>
      <c r="CE1636" s="28"/>
      <c r="CF1636" s="28"/>
      <c r="CG1636" s="28"/>
      <c r="CL1636" s="193"/>
      <c r="CN1636" s="28"/>
      <c r="CO1636" s="28"/>
      <c r="CP1636" s="28"/>
      <c r="CU1636" s="193"/>
      <c r="CW1636" s="28"/>
      <c r="CX1636" s="28"/>
      <c r="CY1636" s="28"/>
      <c r="DD1636" s="193"/>
      <c r="DF1636" s="28"/>
      <c r="DG1636" s="28"/>
      <c r="DH1636" s="28"/>
      <c r="DM1636" s="193"/>
      <c r="DO1636" s="28"/>
      <c r="DP1636" s="28"/>
      <c r="DQ1636" s="28"/>
      <c r="DV1636" s="193"/>
      <c r="DX1636" s="28"/>
      <c r="DY1636" s="28"/>
      <c r="DZ1636" s="28"/>
      <c r="EE1636" s="193"/>
      <c r="EG1636" s="28"/>
      <c r="EH1636" s="28"/>
      <c r="EI1636" s="28"/>
      <c r="EN1636" s="193"/>
      <c r="EP1636" s="28"/>
      <c r="EQ1636" s="28"/>
      <c r="ER1636" s="28"/>
      <c r="EW1636" s="193"/>
      <c r="EY1636" s="28"/>
      <c r="EZ1636" s="28"/>
      <c r="FA1636" s="28"/>
      <c r="FF1636" s="193"/>
      <c r="FH1636" s="28"/>
      <c r="FI1636" s="28"/>
      <c r="FJ1636" s="28"/>
      <c r="FO1636" s="193"/>
      <c r="FQ1636" s="28"/>
      <c r="FR1636" s="28"/>
      <c r="FS1636" s="28"/>
      <c r="FX1636" s="193"/>
      <c r="FZ1636" s="28"/>
      <c r="GA1636" s="28"/>
      <c r="GB1636" s="28"/>
      <c r="GG1636" s="193"/>
      <c r="GI1636" s="28"/>
      <c r="GJ1636" s="28"/>
      <c r="GK1636" s="28"/>
      <c r="GP1636" s="193"/>
      <c r="GR1636" s="28"/>
      <c r="GS1636" s="28"/>
      <c r="GT1636" s="28"/>
      <c r="GY1636" s="193"/>
      <c r="HA1636" s="28"/>
      <c r="HB1636" s="28"/>
      <c r="HC1636" s="28"/>
      <c r="HH1636" s="193"/>
      <c r="HJ1636" s="28"/>
      <c r="HK1636" s="28"/>
      <c r="HL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  <c r="IP1636" s="28"/>
      <c r="IQ1636" s="28"/>
      <c r="IR1636" s="28"/>
      <c r="IS1636" s="28"/>
      <c r="IT1636" s="28"/>
      <c r="IU1636" s="28"/>
      <c r="IV1636" s="28"/>
    </row>
    <row r="1637" spans="1:256" s="50" customFormat="1" ht="18">
      <c r="A1637" s="205" t="s">
        <v>2915</v>
      </c>
      <c r="B1637" s="39"/>
      <c r="C1637" s="39"/>
      <c r="D1637" s="376" t="s">
        <v>129</v>
      </c>
      <c r="E1637" s="50">
        <f>COUNTIF($A$712:$BAG$785,A1637)</f>
        <v>0</v>
      </c>
      <c r="F1637" s="279">
        <f>SUM(G1637:K1637)</f>
        <v>0</v>
      </c>
      <c r="H1637" s="402"/>
      <c r="I1637" s="402"/>
      <c r="J1637" s="402"/>
      <c r="K1637" s="39"/>
      <c r="N1637" s="28"/>
      <c r="R1637" s="193"/>
      <c r="T1637" s="28"/>
      <c r="U1637" s="28"/>
      <c r="V1637" s="28"/>
      <c r="AA1637" s="193"/>
      <c r="AC1637" s="28"/>
      <c r="AD1637" s="28"/>
      <c r="AE1637" s="28"/>
      <c r="AJ1637" s="193"/>
      <c r="AL1637" s="28"/>
      <c r="AM1637" s="28"/>
      <c r="AN1637" s="28"/>
      <c r="AS1637" s="193"/>
      <c r="AU1637" s="28"/>
      <c r="AV1637" s="28"/>
      <c r="AW1637" s="28"/>
      <c r="BB1637" s="193"/>
      <c r="BD1637" s="28"/>
      <c r="BE1637" s="28"/>
      <c r="BF1637" s="28"/>
      <c r="BK1637" s="193"/>
      <c r="BM1637" s="28"/>
      <c r="BN1637" s="28"/>
      <c r="BO1637" s="28"/>
      <c r="BT1637" s="193"/>
      <c r="BV1637" s="28"/>
      <c r="BW1637" s="28"/>
      <c r="BX1637" s="28"/>
      <c r="CC1637" s="193"/>
      <c r="CE1637" s="28"/>
      <c r="CF1637" s="28"/>
      <c r="CG1637" s="28"/>
      <c r="CL1637" s="193"/>
      <c r="CN1637" s="28"/>
      <c r="CO1637" s="28"/>
      <c r="CP1637" s="28"/>
      <c r="CU1637" s="193"/>
      <c r="CW1637" s="28"/>
      <c r="CX1637" s="28"/>
      <c r="CY1637" s="28"/>
      <c r="DD1637" s="193"/>
      <c r="DF1637" s="28"/>
      <c r="DG1637" s="28"/>
      <c r="DH1637" s="28"/>
      <c r="DM1637" s="193"/>
      <c r="DO1637" s="28"/>
      <c r="DP1637" s="28"/>
      <c r="DQ1637" s="28"/>
      <c r="DV1637" s="193"/>
      <c r="DX1637" s="28"/>
      <c r="DY1637" s="28"/>
      <c r="DZ1637" s="28"/>
      <c r="EE1637" s="193"/>
      <c r="EG1637" s="28"/>
      <c r="EH1637" s="28"/>
      <c r="EI1637" s="28"/>
      <c r="EN1637" s="193"/>
      <c r="EP1637" s="28"/>
      <c r="EQ1637" s="28"/>
      <c r="ER1637" s="28"/>
      <c r="EW1637" s="193"/>
      <c r="EY1637" s="28"/>
      <c r="EZ1637" s="28"/>
      <c r="FA1637" s="28"/>
      <c r="FF1637" s="193"/>
      <c r="FH1637" s="28"/>
      <c r="FI1637" s="28"/>
      <c r="FJ1637" s="28"/>
      <c r="FO1637" s="193"/>
      <c r="FQ1637" s="28"/>
      <c r="FR1637" s="28"/>
      <c r="FS1637" s="28"/>
      <c r="FX1637" s="193"/>
      <c r="FZ1637" s="28"/>
      <c r="GA1637" s="28"/>
      <c r="GB1637" s="28"/>
      <c r="GG1637" s="193"/>
      <c r="GI1637" s="28"/>
      <c r="GJ1637" s="28"/>
      <c r="GK1637" s="28"/>
      <c r="GP1637" s="193"/>
      <c r="GR1637" s="28"/>
      <c r="GS1637" s="28"/>
      <c r="GT1637" s="28"/>
      <c r="GY1637" s="193"/>
      <c r="HA1637" s="28"/>
      <c r="HB1637" s="28"/>
      <c r="HC1637" s="28"/>
      <c r="HH1637" s="193"/>
      <c r="HJ1637" s="28"/>
      <c r="HK1637" s="28"/>
      <c r="HL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  <c r="IP1637" s="28"/>
      <c r="IQ1637" s="28"/>
      <c r="IR1637" s="28"/>
      <c r="IS1637" s="28"/>
      <c r="IT1637" s="28"/>
      <c r="IU1637" s="28"/>
      <c r="IV1637" s="28"/>
    </row>
    <row r="1638" spans="1:256" s="50" customFormat="1" ht="18">
      <c r="A1638" s="205" t="s">
        <v>2406</v>
      </c>
      <c r="B1638" s="39"/>
      <c r="C1638" s="39"/>
      <c r="D1638" s="376" t="s">
        <v>129</v>
      </c>
      <c r="E1638" s="50">
        <f>COUNTIF($A$712:$BAG$785,A1638)</f>
        <v>21</v>
      </c>
      <c r="F1638" s="279">
        <f>SUM(G1638:K1638)</f>
        <v>0</v>
      </c>
      <c r="H1638" s="402"/>
      <c r="I1638" s="402"/>
      <c r="J1638" s="402"/>
      <c r="K1638" s="193"/>
      <c r="N1638" s="28"/>
      <c r="R1638" s="193"/>
      <c r="T1638" s="28"/>
      <c r="U1638" s="28"/>
      <c r="V1638" s="28"/>
      <c r="AA1638" s="193"/>
      <c r="AC1638" s="28"/>
      <c r="AD1638" s="28"/>
      <c r="AE1638" s="28"/>
      <c r="AJ1638" s="193"/>
      <c r="AL1638" s="28"/>
      <c r="AM1638" s="28"/>
      <c r="AN1638" s="28"/>
      <c r="AS1638" s="193"/>
      <c r="AU1638" s="28"/>
      <c r="AV1638" s="28"/>
      <c r="AW1638" s="28"/>
      <c r="BB1638" s="193"/>
      <c r="BD1638" s="28"/>
      <c r="BE1638" s="28"/>
      <c r="BF1638" s="28"/>
      <c r="BK1638" s="193"/>
      <c r="BM1638" s="28"/>
      <c r="BN1638" s="28"/>
      <c r="BO1638" s="28"/>
      <c r="BT1638" s="193"/>
      <c r="BV1638" s="28"/>
      <c r="BW1638" s="28"/>
      <c r="BX1638" s="28"/>
      <c r="CC1638" s="193"/>
      <c r="CE1638" s="28"/>
      <c r="CF1638" s="28"/>
      <c r="CG1638" s="28"/>
      <c r="CL1638" s="193"/>
      <c r="CN1638" s="28"/>
      <c r="CO1638" s="28"/>
      <c r="CP1638" s="28"/>
      <c r="CU1638" s="193"/>
      <c r="CW1638" s="28"/>
      <c r="CX1638" s="28"/>
      <c r="CY1638" s="28"/>
      <c r="DD1638" s="193"/>
      <c r="DF1638" s="28"/>
      <c r="DG1638" s="28"/>
      <c r="DH1638" s="28"/>
      <c r="DM1638" s="193"/>
      <c r="DO1638" s="28"/>
      <c r="DP1638" s="28"/>
      <c r="DQ1638" s="28"/>
      <c r="DV1638" s="193"/>
      <c r="DX1638" s="28"/>
      <c r="DY1638" s="28"/>
      <c r="DZ1638" s="28"/>
      <c r="EE1638" s="193"/>
      <c r="EG1638" s="28"/>
      <c r="EH1638" s="28"/>
      <c r="EI1638" s="28"/>
      <c r="EN1638" s="193"/>
      <c r="EP1638" s="28"/>
      <c r="EQ1638" s="28"/>
      <c r="ER1638" s="28"/>
      <c r="EW1638" s="193"/>
      <c r="EY1638" s="28"/>
      <c r="EZ1638" s="28"/>
      <c r="FA1638" s="28"/>
      <c r="FF1638" s="193"/>
      <c r="FH1638" s="28"/>
      <c r="FI1638" s="28"/>
      <c r="FJ1638" s="28"/>
      <c r="FO1638" s="193"/>
      <c r="FQ1638" s="28"/>
      <c r="FR1638" s="28"/>
      <c r="FS1638" s="28"/>
      <c r="FX1638" s="193"/>
      <c r="FZ1638" s="28"/>
      <c r="GA1638" s="28"/>
      <c r="GB1638" s="28"/>
      <c r="GG1638" s="193"/>
      <c r="GI1638" s="28"/>
      <c r="GJ1638" s="28"/>
      <c r="GK1638" s="28"/>
      <c r="GP1638" s="193"/>
      <c r="GR1638" s="28"/>
      <c r="GS1638" s="28"/>
      <c r="GT1638" s="28"/>
      <c r="GY1638" s="193"/>
      <c r="HA1638" s="28"/>
      <c r="HB1638" s="28"/>
      <c r="HC1638" s="28"/>
      <c r="HH1638" s="193"/>
      <c r="HJ1638" s="28"/>
      <c r="HK1638" s="28"/>
      <c r="HL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  <c r="IP1638" s="28"/>
      <c r="IQ1638" s="28"/>
      <c r="IR1638" s="28"/>
      <c r="IS1638" s="28"/>
      <c r="IT1638" s="28"/>
      <c r="IU1638" s="28"/>
      <c r="IV1638" s="28"/>
    </row>
    <row r="1639" spans="1:256" s="50" customFormat="1" ht="18">
      <c r="A1639" s="205" t="s">
        <v>2481</v>
      </c>
      <c r="B1639" s="378"/>
      <c r="C1639" s="378"/>
      <c r="D1639" s="376" t="s">
        <v>130</v>
      </c>
      <c r="E1639" s="50">
        <f>COUNTIF($A$712:$BAG$785,A1639)</f>
        <v>5</v>
      </c>
      <c r="F1639" s="279">
        <f>SUM(G1639:K1639)</f>
        <v>0</v>
      </c>
      <c r="J1639" s="402"/>
      <c r="N1639" s="28"/>
      <c r="R1639" s="193"/>
      <c r="T1639" s="28"/>
      <c r="U1639" s="28"/>
      <c r="V1639" s="28"/>
      <c r="AA1639" s="193"/>
      <c r="AC1639" s="28"/>
      <c r="AD1639" s="28"/>
      <c r="AE1639" s="28"/>
      <c r="AJ1639" s="193"/>
      <c r="AL1639" s="28"/>
      <c r="AM1639" s="28"/>
      <c r="AN1639" s="28"/>
      <c r="AS1639" s="193"/>
      <c r="AU1639" s="28"/>
      <c r="AV1639" s="28"/>
      <c r="AW1639" s="28"/>
      <c r="BB1639" s="193"/>
      <c r="BD1639" s="28"/>
      <c r="BE1639" s="28"/>
      <c r="BF1639" s="28"/>
      <c r="BK1639" s="193"/>
      <c r="BM1639" s="28"/>
      <c r="BN1639" s="28"/>
      <c r="BO1639" s="28"/>
      <c r="BT1639" s="193"/>
      <c r="BV1639" s="28"/>
      <c r="BW1639" s="28"/>
      <c r="BX1639" s="28"/>
      <c r="CC1639" s="193"/>
      <c r="CE1639" s="28"/>
      <c r="CF1639" s="28"/>
      <c r="CG1639" s="28"/>
      <c r="CL1639" s="193"/>
      <c r="CN1639" s="28"/>
      <c r="CO1639" s="28"/>
      <c r="CP1639" s="28"/>
      <c r="CU1639" s="193"/>
      <c r="CW1639" s="28"/>
      <c r="CX1639" s="28"/>
      <c r="CY1639" s="28"/>
      <c r="DD1639" s="193"/>
      <c r="DF1639" s="28"/>
      <c r="DG1639" s="28"/>
      <c r="DH1639" s="28"/>
      <c r="DM1639" s="193"/>
      <c r="DO1639" s="28"/>
      <c r="DP1639" s="28"/>
      <c r="DQ1639" s="28"/>
      <c r="DV1639" s="193"/>
      <c r="DX1639" s="28"/>
      <c r="DY1639" s="28"/>
      <c r="DZ1639" s="28"/>
      <c r="EE1639" s="193"/>
      <c r="EG1639" s="28"/>
      <c r="EH1639" s="28"/>
      <c r="EI1639" s="28"/>
      <c r="EN1639" s="193"/>
      <c r="EP1639" s="28"/>
      <c r="EQ1639" s="28"/>
      <c r="ER1639" s="28"/>
      <c r="EW1639" s="193"/>
      <c r="EY1639" s="28"/>
      <c r="EZ1639" s="28"/>
      <c r="FA1639" s="28"/>
      <c r="FF1639" s="193"/>
      <c r="FH1639" s="28"/>
      <c r="FI1639" s="28"/>
      <c r="FJ1639" s="28"/>
      <c r="FO1639" s="193"/>
      <c r="FQ1639" s="28"/>
      <c r="FR1639" s="28"/>
      <c r="FS1639" s="28"/>
      <c r="FX1639" s="193"/>
      <c r="FZ1639" s="28"/>
      <c r="GA1639" s="28"/>
      <c r="GB1639" s="28"/>
      <c r="GG1639" s="193"/>
      <c r="GI1639" s="28"/>
      <c r="GJ1639" s="28"/>
      <c r="GK1639" s="28"/>
      <c r="GP1639" s="193"/>
      <c r="GR1639" s="28"/>
      <c r="GS1639" s="28"/>
      <c r="GT1639" s="28"/>
      <c r="GY1639" s="193"/>
      <c r="HA1639" s="28"/>
      <c r="HB1639" s="28"/>
      <c r="HC1639" s="28"/>
      <c r="HH1639" s="193"/>
      <c r="HJ1639" s="28"/>
      <c r="HK1639" s="28"/>
      <c r="HL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  <c r="IP1639" s="28"/>
      <c r="IQ1639" s="28"/>
      <c r="IR1639" s="28"/>
      <c r="IS1639" s="28"/>
      <c r="IT1639" s="28"/>
      <c r="IU1639" s="28"/>
      <c r="IV1639" s="28"/>
    </row>
    <row r="1640" spans="1:256" s="50" customFormat="1" ht="18">
      <c r="A1640" s="311" t="s">
        <v>1996</v>
      </c>
      <c r="B1640" s="28"/>
      <c r="C1640" s="28"/>
      <c r="D1640" s="376" t="s">
        <v>129</v>
      </c>
      <c r="E1640" s="50">
        <f>COUNTIF($A$712:$BAG$785,A1640)</f>
        <v>0</v>
      </c>
      <c r="F1640" s="279">
        <f>SUM(G1640:K1640)</f>
        <v>0</v>
      </c>
      <c r="J1640" s="402"/>
      <c r="N1640" s="28"/>
      <c r="R1640" s="193"/>
      <c r="T1640" s="28"/>
      <c r="U1640" s="28"/>
      <c r="V1640" s="28"/>
      <c r="AA1640" s="193"/>
      <c r="AC1640" s="28"/>
      <c r="AD1640" s="28"/>
      <c r="AE1640" s="28"/>
      <c r="AJ1640" s="193"/>
      <c r="AL1640" s="28"/>
      <c r="AM1640" s="28"/>
      <c r="AN1640" s="28"/>
      <c r="AS1640" s="193"/>
      <c r="AU1640" s="28"/>
      <c r="AV1640" s="28"/>
      <c r="AW1640" s="28"/>
      <c r="BB1640" s="193"/>
      <c r="BD1640" s="28"/>
      <c r="BE1640" s="28"/>
      <c r="BF1640" s="28"/>
      <c r="BK1640" s="193"/>
      <c r="BM1640" s="28"/>
      <c r="BN1640" s="28"/>
      <c r="BO1640" s="28"/>
      <c r="BT1640" s="193"/>
      <c r="BV1640" s="28"/>
      <c r="BW1640" s="28"/>
      <c r="BX1640" s="28"/>
      <c r="CC1640" s="193"/>
      <c r="CE1640" s="28"/>
      <c r="CF1640" s="28"/>
      <c r="CG1640" s="28"/>
      <c r="CL1640" s="193"/>
      <c r="CN1640" s="28"/>
      <c r="CO1640" s="28"/>
      <c r="CP1640" s="28"/>
      <c r="CU1640" s="193"/>
      <c r="CW1640" s="28"/>
      <c r="CX1640" s="28"/>
      <c r="CY1640" s="28"/>
      <c r="DD1640" s="193"/>
      <c r="DF1640" s="28"/>
      <c r="DG1640" s="28"/>
      <c r="DH1640" s="28"/>
      <c r="DM1640" s="193"/>
      <c r="DO1640" s="28"/>
      <c r="DP1640" s="28"/>
      <c r="DQ1640" s="28"/>
      <c r="DV1640" s="193"/>
      <c r="DX1640" s="28"/>
      <c r="DY1640" s="28"/>
      <c r="DZ1640" s="28"/>
      <c r="EE1640" s="193"/>
      <c r="EG1640" s="28"/>
      <c r="EH1640" s="28"/>
      <c r="EI1640" s="28"/>
      <c r="EN1640" s="193"/>
      <c r="EP1640" s="28"/>
      <c r="EQ1640" s="28"/>
      <c r="ER1640" s="28"/>
      <c r="EW1640" s="193"/>
      <c r="EY1640" s="28"/>
      <c r="EZ1640" s="28"/>
      <c r="FA1640" s="28"/>
      <c r="FF1640" s="193"/>
      <c r="FH1640" s="28"/>
      <c r="FI1640" s="28"/>
      <c r="FJ1640" s="28"/>
      <c r="FO1640" s="193"/>
      <c r="FQ1640" s="28"/>
      <c r="FR1640" s="28"/>
      <c r="FS1640" s="28"/>
      <c r="FX1640" s="193"/>
      <c r="FZ1640" s="28"/>
      <c r="GA1640" s="28"/>
      <c r="GB1640" s="28"/>
      <c r="GG1640" s="193"/>
      <c r="GI1640" s="28"/>
      <c r="GJ1640" s="28"/>
      <c r="GK1640" s="28"/>
      <c r="GP1640" s="193"/>
      <c r="GR1640" s="28"/>
      <c r="GS1640" s="28"/>
      <c r="GT1640" s="28"/>
      <c r="GY1640" s="193"/>
      <c r="HA1640" s="28"/>
      <c r="HB1640" s="28"/>
      <c r="HC1640" s="28"/>
      <c r="HH1640" s="193"/>
      <c r="HJ1640" s="28"/>
      <c r="HK1640" s="28"/>
      <c r="HL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  <c r="IP1640" s="28"/>
      <c r="IQ1640" s="28"/>
      <c r="IR1640" s="28"/>
      <c r="IS1640" s="28"/>
      <c r="IT1640" s="28"/>
      <c r="IU1640" s="28"/>
      <c r="IV1640" s="28"/>
    </row>
    <row r="1641" spans="1:256" s="50" customFormat="1" ht="18">
      <c r="A1641" s="205" t="s">
        <v>2293</v>
      </c>
      <c r="B1641" s="378"/>
      <c r="C1641" s="378"/>
      <c r="D1641" s="376" t="s">
        <v>130</v>
      </c>
      <c r="E1641" s="50">
        <f>COUNTIF($A$712:$BAG$785,A1641)</f>
        <v>15</v>
      </c>
      <c r="F1641" s="279">
        <f>SUM(G1641:K1641)</f>
        <v>0</v>
      </c>
      <c r="J1641" s="402"/>
      <c r="N1641" s="28"/>
      <c r="R1641" s="193"/>
      <c r="T1641" s="28"/>
      <c r="U1641" s="28"/>
      <c r="V1641" s="28"/>
      <c r="AA1641" s="193"/>
      <c r="AC1641" s="28"/>
      <c r="AD1641" s="28"/>
      <c r="AE1641" s="28"/>
      <c r="AJ1641" s="193"/>
      <c r="AL1641" s="28"/>
      <c r="AM1641" s="28"/>
      <c r="AN1641" s="28"/>
      <c r="AS1641" s="193"/>
      <c r="AU1641" s="28"/>
      <c r="AV1641" s="28"/>
      <c r="AW1641" s="28"/>
      <c r="BB1641" s="193"/>
      <c r="BD1641" s="28"/>
      <c r="BE1641" s="28"/>
      <c r="BF1641" s="28"/>
      <c r="BK1641" s="193"/>
      <c r="BM1641" s="28"/>
      <c r="BN1641" s="28"/>
      <c r="BO1641" s="28"/>
      <c r="BT1641" s="193"/>
      <c r="BV1641" s="28"/>
      <c r="BW1641" s="28"/>
      <c r="BX1641" s="28"/>
      <c r="CC1641" s="193"/>
      <c r="CE1641" s="28"/>
      <c r="CF1641" s="28"/>
      <c r="CG1641" s="28"/>
      <c r="CL1641" s="193"/>
      <c r="CN1641" s="28"/>
      <c r="CO1641" s="28"/>
      <c r="CP1641" s="28"/>
      <c r="CU1641" s="193"/>
      <c r="CW1641" s="28"/>
      <c r="CX1641" s="28"/>
      <c r="CY1641" s="28"/>
      <c r="DD1641" s="193"/>
      <c r="DF1641" s="28"/>
      <c r="DG1641" s="28"/>
      <c r="DH1641" s="28"/>
      <c r="DM1641" s="193"/>
      <c r="DO1641" s="28"/>
      <c r="DP1641" s="28"/>
      <c r="DQ1641" s="28"/>
      <c r="DV1641" s="193"/>
      <c r="DX1641" s="28"/>
      <c r="DY1641" s="28"/>
      <c r="DZ1641" s="28"/>
      <c r="EE1641" s="193"/>
      <c r="EG1641" s="28"/>
      <c r="EH1641" s="28"/>
      <c r="EI1641" s="28"/>
      <c r="EN1641" s="193"/>
      <c r="EP1641" s="28"/>
      <c r="EQ1641" s="28"/>
      <c r="ER1641" s="28"/>
      <c r="EW1641" s="193"/>
      <c r="EY1641" s="28"/>
      <c r="EZ1641" s="28"/>
      <c r="FA1641" s="28"/>
      <c r="FF1641" s="193"/>
      <c r="FH1641" s="28"/>
      <c r="FI1641" s="28"/>
      <c r="FJ1641" s="28"/>
      <c r="FO1641" s="193"/>
      <c r="FQ1641" s="28"/>
      <c r="FR1641" s="28"/>
      <c r="FS1641" s="28"/>
      <c r="FX1641" s="193"/>
      <c r="FZ1641" s="28"/>
      <c r="GA1641" s="28"/>
      <c r="GB1641" s="28"/>
      <c r="GG1641" s="193"/>
      <c r="GI1641" s="28"/>
      <c r="GJ1641" s="28"/>
      <c r="GK1641" s="28"/>
      <c r="GP1641" s="193"/>
      <c r="GR1641" s="28"/>
      <c r="GS1641" s="28"/>
      <c r="GT1641" s="28"/>
      <c r="GY1641" s="193"/>
      <c r="HA1641" s="28"/>
      <c r="HB1641" s="28"/>
      <c r="HC1641" s="28"/>
      <c r="HH1641" s="193"/>
      <c r="HJ1641" s="28"/>
      <c r="HK1641" s="28"/>
      <c r="HL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  <c r="IP1641" s="28"/>
      <c r="IQ1641" s="28"/>
      <c r="IR1641" s="28"/>
      <c r="IS1641" s="28"/>
      <c r="IT1641" s="28"/>
      <c r="IU1641" s="28"/>
      <c r="IV1641" s="28"/>
    </row>
    <row r="1642" spans="1:256" s="50" customFormat="1" ht="18">
      <c r="A1642" s="205" t="s">
        <v>2270</v>
      </c>
      <c r="B1642" s="402"/>
      <c r="C1642" s="39"/>
      <c r="D1642" s="376" t="s">
        <v>129</v>
      </c>
      <c r="E1642" s="50">
        <f>COUNTIF($A$712:$BAG$785,A1642)</f>
        <v>0</v>
      </c>
      <c r="F1642" s="279">
        <f>SUM(G1642:K1642)</f>
        <v>0</v>
      </c>
      <c r="H1642" s="402"/>
      <c r="I1642" s="402"/>
      <c r="J1642" s="402"/>
      <c r="N1642" s="28"/>
      <c r="R1642" s="193"/>
      <c r="T1642" s="28"/>
      <c r="U1642" s="28"/>
      <c r="V1642" s="28"/>
      <c r="AA1642" s="193"/>
      <c r="AC1642" s="28"/>
      <c r="AD1642" s="28"/>
      <c r="AE1642" s="28"/>
      <c r="AJ1642" s="193"/>
      <c r="AL1642" s="28"/>
      <c r="AM1642" s="28"/>
      <c r="AN1642" s="28"/>
      <c r="AS1642" s="193"/>
      <c r="AU1642" s="28"/>
      <c r="AV1642" s="28"/>
      <c r="AW1642" s="28"/>
      <c r="BB1642" s="193"/>
      <c r="BD1642" s="28"/>
      <c r="BE1642" s="28"/>
      <c r="BF1642" s="28"/>
      <c r="BK1642" s="193"/>
      <c r="BM1642" s="28"/>
      <c r="BN1642" s="28"/>
      <c r="BO1642" s="28"/>
      <c r="BT1642" s="193"/>
      <c r="BV1642" s="28"/>
      <c r="BW1642" s="28"/>
      <c r="BX1642" s="28"/>
      <c r="CC1642" s="193"/>
      <c r="CE1642" s="28"/>
      <c r="CF1642" s="28"/>
      <c r="CG1642" s="28"/>
      <c r="CL1642" s="193"/>
      <c r="CN1642" s="28"/>
      <c r="CO1642" s="28"/>
      <c r="CP1642" s="28"/>
      <c r="CU1642" s="193"/>
      <c r="CW1642" s="28"/>
      <c r="CX1642" s="28"/>
      <c r="CY1642" s="28"/>
      <c r="DD1642" s="193"/>
      <c r="DF1642" s="28"/>
      <c r="DG1642" s="28"/>
      <c r="DH1642" s="28"/>
      <c r="DM1642" s="193"/>
      <c r="DO1642" s="28"/>
      <c r="DP1642" s="28"/>
      <c r="DQ1642" s="28"/>
      <c r="DV1642" s="193"/>
      <c r="DX1642" s="28"/>
      <c r="DY1642" s="28"/>
      <c r="DZ1642" s="28"/>
      <c r="EE1642" s="193"/>
      <c r="EG1642" s="28"/>
      <c r="EH1642" s="28"/>
      <c r="EI1642" s="28"/>
      <c r="EN1642" s="193"/>
      <c r="EP1642" s="28"/>
      <c r="EQ1642" s="28"/>
      <c r="ER1642" s="28"/>
      <c r="EW1642" s="193"/>
      <c r="EY1642" s="28"/>
      <c r="EZ1642" s="28"/>
      <c r="FA1642" s="28"/>
      <c r="FF1642" s="193"/>
      <c r="FH1642" s="28"/>
      <c r="FI1642" s="28"/>
      <c r="FJ1642" s="28"/>
      <c r="FO1642" s="193"/>
      <c r="FQ1642" s="28"/>
      <c r="FR1642" s="28"/>
      <c r="FS1642" s="28"/>
      <c r="FX1642" s="193"/>
      <c r="FZ1642" s="28"/>
      <c r="GA1642" s="28"/>
      <c r="GB1642" s="28"/>
      <c r="GG1642" s="193"/>
      <c r="GI1642" s="28"/>
      <c r="GJ1642" s="28"/>
      <c r="GK1642" s="28"/>
      <c r="GP1642" s="193"/>
      <c r="GR1642" s="28"/>
      <c r="GS1642" s="28"/>
      <c r="GT1642" s="28"/>
      <c r="GY1642" s="193"/>
      <c r="HA1642" s="28"/>
      <c r="HB1642" s="28"/>
      <c r="HC1642" s="28"/>
      <c r="HH1642" s="193"/>
      <c r="HJ1642" s="28"/>
      <c r="HK1642" s="28"/>
      <c r="HL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  <c r="IP1642" s="28"/>
      <c r="IQ1642" s="28"/>
      <c r="IR1642" s="28"/>
      <c r="IS1642" s="28"/>
      <c r="IT1642" s="28"/>
      <c r="IU1642" s="28"/>
      <c r="IV1642" s="28"/>
    </row>
    <row r="1643" spans="1:256" s="50" customFormat="1" ht="18">
      <c r="A1643" s="205" t="s">
        <v>2369</v>
      </c>
      <c r="B1643" s="39"/>
      <c r="C1643" s="39"/>
      <c r="D1643" s="376" t="s">
        <v>129</v>
      </c>
      <c r="E1643" s="50">
        <f>COUNTIF($A$712:$BAG$785,A1643)</f>
        <v>1</v>
      </c>
      <c r="F1643" s="279">
        <f>SUM(G1643:K1643)</f>
        <v>0</v>
      </c>
      <c r="H1643" s="402"/>
      <c r="I1643" s="402"/>
      <c r="J1643" s="402"/>
      <c r="N1643" s="28"/>
      <c r="R1643" s="193"/>
      <c r="T1643" s="28"/>
      <c r="U1643" s="28"/>
      <c r="V1643" s="28"/>
      <c r="AA1643" s="193"/>
      <c r="AC1643" s="28"/>
      <c r="AD1643" s="28"/>
      <c r="AE1643" s="28"/>
      <c r="AJ1643" s="193"/>
      <c r="AL1643" s="28"/>
      <c r="AM1643" s="28"/>
      <c r="AN1643" s="28"/>
      <c r="AS1643" s="193"/>
      <c r="AU1643" s="28"/>
      <c r="AV1643" s="28"/>
      <c r="AW1643" s="28"/>
      <c r="BB1643" s="193"/>
      <c r="BD1643" s="28"/>
      <c r="BE1643" s="28"/>
      <c r="BF1643" s="28"/>
      <c r="BK1643" s="193"/>
      <c r="BM1643" s="28"/>
      <c r="BN1643" s="28"/>
      <c r="BO1643" s="28"/>
      <c r="BT1643" s="193"/>
      <c r="BV1643" s="28"/>
      <c r="BW1643" s="28"/>
      <c r="BX1643" s="28"/>
      <c r="CC1643" s="193"/>
      <c r="CE1643" s="28"/>
      <c r="CF1643" s="28"/>
      <c r="CG1643" s="28"/>
      <c r="CL1643" s="193"/>
      <c r="CN1643" s="28"/>
      <c r="CO1643" s="28"/>
      <c r="CP1643" s="28"/>
      <c r="CU1643" s="193"/>
      <c r="CW1643" s="28"/>
      <c r="CX1643" s="28"/>
      <c r="CY1643" s="28"/>
      <c r="DD1643" s="193"/>
      <c r="DF1643" s="28"/>
      <c r="DG1643" s="28"/>
      <c r="DH1643" s="28"/>
      <c r="DM1643" s="193"/>
      <c r="DO1643" s="28"/>
      <c r="DP1643" s="28"/>
      <c r="DQ1643" s="28"/>
      <c r="DV1643" s="193"/>
      <c r="DX1643" s="28"/>
      <c r="DY1643" s="28"/>
      <c r="DZ1643" s="28"/>
      <c r="EE1643" s="193"/>
      <c r="EG1643" s="28"/>
      <c r="EH1643" s="28"/>
      <c r="EI1643" s="28"/>
      <c r="EN1643" s="193"/>
      <c r="EP1643" s="28"/>
      <c r="EQ1643" s="28"/>
      <c r="ER1643" s="28"/>
      <c r="EW1643" s="193"/>
      <c r="EY1643" s="28"/>
      <c r="EZ1643" s="28"/>
      <c r="FA1643" s="28"/>
      <c r="FF1643" s="193"/>
      <c r="FH1643" s="28"/>
      <c r="FI1643" s="28"/>
      <c r="FJ1643" s="28"/>
      <c r="FO1643" s="193"/>
      <c r="FQ1643" s="28"/>
      <c r="FR1643" s="28"/>
      <c r="FS1643" s="28"/>
      <c r="FX1643" s="193"/>
      <c r="FZ1643" s="28"/>
      <c r="GA1643" s="28"/>
      <c r="GB1643" s="28"/>
      <c r="GG1643" s="193"/>
      <c r="GI1643" s="28"/>
      <c r="GJ1643" s="28"/>
      <c r="GK1643" s="28"/>
      <c r="GP1643" s="193"/>
      <c r="GR1643" s="28"/>
      <c r="GS1643" s="28"/>
      <c r="GT1643" s="28"/>
      <c r="GY1643" s="193"/>
      <c r="HA1643" s="28"/>
      <c r="HB1643" s="28"/>
      <c r="HC1643" s="28"/>
      <c r="HH1643" s="193"/>
      <c r="HJ1643" s="28"/>
      <c r="HK1643" s="28"/>
      <c r="HL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  <c r="IP1643" s="28"/>
      <c r="IQ1643" s="28"/>
      <c r="IR1643" s="28"/>
      <c r="IS1643" s="28"/>
      <c r="IT1643" s="28"/>
      <c r="IU1643" s="28"/>
      <c r="IV1643" s="28"/>
    </row>
    <row r="1644" spans="1:256" s="50" customFormat="1" ht="18">
      <c r="A1644" s="363" t="s">
        <v>2302</v>
      </c>
      <c r="B1644" s="28"/>
      <c r="C1644" s="28"/>
      <c r="D1644" s="376" t="s">
        <v>129</v>
      </c>
      <c r="E1644" s="50">
        <f>COUNTIF($A$712:$BAG$785,A1644)</f>
        <v>0</v>
      </c>
      <c r="F1644" s="279">
        <f>SUM(G1644:K1644)</f>
        <v>0</v>
      </c>
      <c r="H1644" s="402"/>
      <c r="J1644" s="402"/>
      <c r="K1644" s="402"/>
      <c r="N1644" s="28"/>
      <c r="R1644" s="193"/>
      <c r="T1644" s="28"/>
      <c r="U1644" s="28"/>
      <c r="V1644" s="28"/>
      <c r="AA1644" s="193"/>
      <c r="AC1644" s="28"/>
      <c r="AD1644" s="28"/>
      <c r="AE1644" s="28"/>
      <c r="AJ1644" s="193"/>
      <c r="AL1644" s="28"/>
      <c r="AM1644" s="28"/>
      <c r="AN1644" s="28"/>
      <c r="AS1644" s="193"/>
      <c r="AU1644" s="28"/>
      <c r="AV1644" s="28"/>
      <c r="AW1644" s="28"/>
      <c r="BB1644" s="193"/>
      <c r="BD1644" s="28"/>
      <c r="BE1644" s="28"/>
      <c r="BF1644" s="28"/>
      <c r="BK1644" s="193"/>
      <c r="BM1644" s="28"/>
      <c r="BN1644" s="28"/>
      <c r="BO1644" s="28"/>
      <c r="BT1644" s="193"/>
      <c r="BV1644" s="28"/>
      <c r="BW1644" s="28"/>
      <c r="BX1644" s="28"/>
      <c r="CC1644" s="193"/>
      <c r="CE1644" s="28"/>
      <c r="CF1644" s="28"/>
      <c r="CG1644" s="28"/>
      <c r="CL1644" s="193"/>
      <c r="CN1644" s="28"/>
      <c r="CO1644" s="28"/>
      <c r="CP1644" s="28"/>
      <c r="CU1644" s="193"/>
      <c r="CW1644" s="28"/>
      <c r="CX1644" s="28"/>
      <c r="CY1644" s="28"/>
      <c r="DD1644" s="193"/>
      <c r="DF1644" s="28"/>
      <c r="DG1644" s="28"/>
      <c r="DH1644" s="28"/>
      <c r="DM1644" s="193"/>
      <c r="DO1644" s="28"/>
      <c r="DP1644" s="28"/>
      <c r="DQ1644" s="28"/>
      <c r="DV1644" s="193"/>
      <c r="DX1644" s="28"/>
      <c r="DY1644" s="28"/>
      <c r="DZ1644" s="28"/>
      <c r="EE1644" s="193"/>
      <c r="EG1644" s="28"/>
      <c r="EH1644" s="28"/>
      <c r="EI1644" s="28"/>
      <c r="EN1644" s="193"/>
      <c r="EP1644" s="28"/>
      <c r="EQ1644" s="28"/>
      <c r="ER1644" s="28"/>
      <c r="EW1644" s="193"/>
      <c r="EY1644" s="28"/>
      <c r="EZ1644" s="28"/>
      <c r="FA1644" s="28"/>
      <c r="FF1644" s="193"/>
      <c r="FH1644" s="28"/>
      <c r="FI1644" s="28"/>
      <c r="FJ1644" s="28"/>
      <c r="FO1644" s="193"/>
      <c r="FQ1644" s="28"/>
      <c r="FR1644" s="28"/>
      <c r="FS1644" s="28"/>
      <c r="FX1644" s="193"/>
      <c r="FZ1644" s="28"/>
      <c r="GA1644" s="28"/>
      <c r="GB1644" s="28"/>
      <c r="GG1644" s="193"/>
      <c r="GI1644" s="28"/>
      <c r="GJ1644" s="28"/>
      <c r="GK1644" s="28"/>
      <c r="GP1644" s="193"/>
      <c r="GR1644" s="28"/>
      <c r="GS1644" s="28"/>
      <c r="GT1644" s="28"/>
      <c r="GY1644" s="193"/>
      <c r="HA1644" s="28"/>
      <c r="HB1644" s="28"/>
      <c r="HC1644" s="28"/>
      <c r="HH1644" s="193"/>
      <c r="HJ1644" s="28"/>
      <c r="HK1644" s="28"/>
      <c r="HL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  <c r="IP1644" s="28"/>
      <c r="IQ1644" s="28"/>
      <c r="IR1644" s="28"/>
      <c r="IS1644" s="28"/>
      <c r="IT1644" s="28"/>
      <c r="IU1644" s="28"/>
      <c r="IV1644" s="28"/>
    </row>
    <row r="1645" spans="1:256" s="50" customFormat="1" ht="18">
      <c r="A1645" s="205" t="s">
        <v>3014</v>
      </c>
      <c r="B1645" s="39"/>
      <c r="C1645" s="39"/>
      <c r="D1645" s="376" t="s">
        <v>129</v>
      </c>
      <c r="E1645" s="50">
        <f>COUNTIF($A$712:$BAG$785,A1645)</f>
        <v>0</v>
      </c>
      <c r="F1645" s="279">
        <f>SUM(G1645:K1645)</f>
        <v>0</v>
      </c>
      <c r="H1645" s="402"/>
      <c r="I1645" s="402"/>
      <c r="J1645" s="402"/>
      <c r="K1645" s="402"/>
      <c r="N1645" s="28"/>
      <c r="R1645" s="193"/>
      <c r="T1645" s="28"/>
      <c r="U1645" s="28"/>
      <c r="V1645" s="28"/>
      <c r="AA1645" s="193"/>
      <c r="AC1645" s="28"/>
      <c r="AD1645" s="28"/>
      <c r="AE1645" s="28"/>
      <c r="AJ1645" s="193"/>
      <c r="AL1645" s="28"/>
      <c r="AM1645" s="28"/>
      <c r="AN1645" s="28"/>
      <c r="AS1645" s="193"/>
      <c r="AU1645" s="28"/>
      <c r="AV1645" s="28"/>
      <c r="AW1645" s="28"/>
      <c r="BB1645" s="193"/>
      <c r="BD1645" s="28"/>
      <c r="BE1645" s="28"/>
      <c r="BF1645" s="28"/>
      <c r="BK1645" s="193"/>
      <c r="BM1645" s="28"/>
      <c r="BN1645" s="28"/>
      <c r="BO1645" s="28"/>
      <c r="BT1645" s="193"/>
      <c r="BV1645" s="28"/>
      <c r="BW1645" s="28"/>
      <c r="BX1645" s="28"/>
      <c r="CC1645" s="193"/>
      <c r="CE1645" s="28"/>
      <c r="CF1645" s="28"/>
      <c r="CG1645" s="28"/>
      <c r="CL1645" s="193"/>
      <c r="CN1645" s="28"/>
      <c r="CO1645" s="28"/>
      <c r="CP1645" s="28"/>
      <c r="CU1645" s="193"/>
      <c r="CW1645" s="28"/>
      <c r="CX1645" s="28"/>
      <c r="CY1645" s="28"/>
      <c r="DD1645" s="193"/>
      <c r="DF1645" s="28"/>
      <c r="DG1645" s="28"/>
      <c r="DH1645" s="28"/>
      <c r="DM1645" s="193"/>
      <c r="DO1645" s="28"/>
      <c r="DP1645" s="28"/>
      <c r="DQ1645" s="28"/>
      <c r="DV1645" s="193"/>
      <c r="DX1645" s="28"/>
      <c r="DY1645" s="28"/>
      <c r="DZ1645" s="28"/>
      <c r="EE1645" s="193"/>
      <c r="EG1645" s="28"/>
      <c r="EH1645" s="28"/>
      <c r="EI1645" s="28"/>
      <c r="EN1645" s="193"/>
      <c r="EP1645" s="28"/>
      <c r="EQ1645" s="28"/>
      <c r="ER1645" s="28"/>
      <c r="EW1645" s="193"/>
      <c r="EY1645" s="28"/>
      <c r="EZ1645" s="28"/>
      <c r="FA1645" s="28"/>
      <c r="FF1645" s="193"/>
      <c r="FH1645" s="28"/>
      <c r="FI1645" s="28"/>
      <c r="FJ1645" s="28"/>
      <c r="FO1645" s="193"/>
      <c r="FQ1645" s="28"/>
      <c r="FR1645" s="28"/>
      <c r="FS1645" s="28"/>
      <c r="FX1645" s="193"/>
      <c r="FZ1645" s="28"/>
      <c r="GA1645" s="28"/>
      <c r="GB1645" s="28"/>
      <c r="GG1645" s="193"/>
      <c r="GI1645" s="28"/>
      <c r="GJ1645" s="28"/>
      <c r="GK1645" s="28"/>
      <c r="GP1645" s="193"/>
      <c r="GR1645" s="28"/>
      <c r="GS1645" s="28"/>
      <c r="GT1645" s="28"/>
      <c r="GY1645" s="193"/>
      <c r="HA1645" s="28"/>
      <c r="HB1645" s="28"/>
      <c r="HC1645" s="28"/>
      <c r="HH1645" s="193"/>
      <c r="HJ1645" s="28"/>
      <c r="HK1645" s="28"/>
      <c r="HL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  <c r="IP1645" s="28"/>
      <c r="IQ1645" s="28"/>
      <c r="IR1645" s="28"/>
      <c r="IS1645" s="28"/>
      <c r="IT1645" s="28"/>
      <c r="IU1645" s="28"/>
      <c r="IV1645" s="28"/>
    </row>
    <row r="1646" spans="1:256" s="50" customFormat="1" ht="18">
      <c r="A1646" s="205" t="s">
        <v>2751</v>
      </c>
      <c r="B1646" s="39"/>
      <c r="C1646" s="39"/>
      <c r="D1646" s="1" t="s">
        <v>131</v>
      </c>
      <c r="E1646" s="50">
        <f>COUNTIF($A$712:$BAG$785,A1646)</f>
        <v>14</v>
      </c>
      <c r="F1646" s="279">
        <f>SUM(G1646:K1646)</f>
        <v>0</v>
      </c>
      <c r="H1646" s="402"/>
      <c r="I1646" s="402"/>
      <c r="K1646" s="193"/>
      <c r="N1646" s="28"/>
      <c r="R1646" s="193"/>
      <c r="T1646" s="28"/>
      <c r="U1646" s="28"/>
      <c r="V1646" s="28"/>
      <c r="AA1646" s="193"/>
      <c r="AC1646" s="28"/>
      <c r="AD1646" s="28"/>
      <c r="AE1646" s="28"/>
      <c r="AJ1646" s="193"/>
      <c r="AL1646" s="28"/>
      <c r="AM1646" s="28"/>
      <c r="AN1646" s="28"/>
      <c r="AS1646" s="193"/>
      <c r="AU1646" s="28"/>
      <c r="AV1646" s="28"/>
      <c r="AW1646" s="28"/>
      <c r="BB1646" s="193"/>
      <c r="BD1646" s="28"/>
      <c r="BE1646" s="28"/>
      <c r="BF1646" s="28"/>
      <c r="BK1646" s="193"/>
      <c r="BM1646" s="28"/>
      <c r="BN1646" s="28"/>
      <c r="BO1646" s="28"/>
      <c r="BT1646" s="193"/>
      <c r="BV1646" s="28"/>
      <c r="BW1646" s="28"/>
      <c r="BX1646" s="28"/>
      <c r="CC1646" s="193"/>
      <c r="CE1646" s="28"/>
      <c r="CF1646" s="28"/>
      <c r="CG1646" s="28"/>
      <c r="CL1646" s="193"/>
      <c r="CN1646" s="28"/>
      <c r="CO1646" s="28"/>
      <c r="CP1646" s="28"/>
      <c r="CU1646" s="193"/>
      <c r="CW1646" s="28"/>
      <c r="CX1646" s="28"/>
      <c r="CY1646" s="28"/>
      <c r="DD1646" s="193"/>
      <c r="DF1646" s="28"/>
      <c r="DG1646" s="28"/>
      <c r="DH1646" s="28"/>
      <c r="DM1646" s="193"/>
      <c r="DO1646" s="28"/>
      <c r="DP1646" s="28"/>
      <c r="DQ1646" s="28"/>
      <c r="DV1646" s="193"/>
      <c r="DX1646" s="28"/>
      <c r="DY1646" s="28"/>
      <c r="DZ1646" s="28"/>
      <c r="EE1646" s="193"/>
      <c r="EG1646" s="28"/>
      <c r="EH1646" s="28"/>
      <c r="EI1646" s="28"/>
      <c r="EN1646" s="193"/>
      <c r="EP1646" s="28"/>
      <c r="EQ1646" s="28"/>
      <c r="ER1646" s="28"/>
      <c r="EW1646" s="193"/>
      <c r="EY1646" s="28"/>
      <c r="EZ1646" s="28"/>
      <c r="FA1646" s="28"/>
      <c r="FF1646" s="193"/>
      <c r="FH1646" s="28"/>
      <c r="FI1646" s="28"/>
      <c r="FJ1646" s="28"/>
      <c r="FO1646" s="193"/>
      <c r="FQ1646" s="28"/>
      <c r="FR1646" s="28"/>
      <c r="FS1646" s="28"/>
      <c r="FX1646" s="193"/>
      <c r="FZ1646" s="28"/>
      <c r="GA1646" s="28"/>
      <c r="GB1646" s="28"/>
      <c r="GG1646" s="193"/>
      <c r="GI1646" s="28"/>
      <c r="GJ1646" s="28"/>
      <c r="GK1646" s="28"/>
      <c r="GP1646" s="193"/>
      <c r="GR1646" s="28"/>
      <c r="GS1646" s="28"/>
      <c r="GT1646" s="28"/>
      <c r="GY1646" s="193"/>
      <c r="HA1646" s="28"/>
      <c r="HB1646" s="28"/>
      <c r="HC1646" s="28"/>
      <c r="HH1646" s="193"/>
      <c r="HJ1646" s="28"/>
      <c r="HK1646" s="28"/>
      <c r="HL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  <c r="IP1646" s="28"/>
      <c r="IQ1646" s="28"/>
      <c r="IR1646" s="28"/>
      <c r="IS1646" s="28"/>
      <c r="IT1646" s="28"/>
      <c r="IU1646" s="28"/>
      <c r="IV1646" s="28"/>
    </row>
    <row r="1647" spans="1:256" s="50" customFormat="1" ht="18">
      <c r="A1647" s="205" t="s">
        <v>2886</v>
      </c>
      <c r="B1647" s="28"/>
      <c r="C1647" s="28"/>
      <c r="D1647" s="376" t="s">
        <v>129</v>
      </c>
      <c r="E1647" s="50">
        <f>COUNTIF($A$712:$BAG$785,A1647)</f>
        <v>0</v>
      </c>
      <c r="F1647" s="279">
        <f>SUM(G1647:K1647)</f>
        <v>0</v>
      </c>
      <c r="J1647" s="402"/>
      <c r="K1647" s="402"/>
      <c r="N1647" s="28"/>
      <c r="R1647" s="193"/>
      <c r="T1647" s="28"/>
      <c r="U1647" s="28"/>
      <c r="V1647" s="28"/>
      <c r="AA1647" s="193"/>
      <c r="AC1647" s="28"/>
      <c r="AD1647" s="28"/>
      <c r="AE1647" s="28"/>
      <c r="AJ1647" s="193"/>
      <c r="AL1647" s="28"/>
      <c r="AM1647" s="28"/>
      <c r="AN1647" s="28"/>
      <c r="AS1647" s="193"/>
      <c r="AU1647" s="28"/>
      <c r="AV1647" s="28"/>
      <c r="AW1647" s="28"/>
      <c r="BB1647" s="193"/>
      <c r="BD1647" s="28"/>
      <c r="BE1647" s="28"/>
      <c r="BF1647" s="28"/>
      <c r="BK1647" s="193"/>
      <c r="BM1647" s="28"/>
      <c r="BN1647" s="28"/>
      <c r="BO1647" s="28"/>
      <c r="BT1647" s="193"/>
      <c r="BV1647" s="28"/>
      <c r="BW1647" s="28"/>
      <c r="BX1647" s="28"/>
      <c r="CC1647" s="193"/>
      <c r="CE1647" s="28"/>
      <c r="CF1647" s="28"/>
      <c r="CG1647" s="28"/>
      <c r="CL1647" s="193"/>
      <c r="CN1647" s="28"/>
      <c r="CO1647" s="28"/>
      <c r="CP1647" s="28"/>
      <c r="CU1647" s="193"/>
      <c r="CW1647" s="28"/>
      <c r="CX1647" s="28"/>
      <c r="CY1647" s="28"/>
      <c r="DD1647" s="193"/>
      <c r="DF1647" s="28"/>
      <c r="DG1647" s="28"/>
      <c r="DH1647" s="28"/>
      <c r="DM1647" s="193"/>
      <c r="DO1647" s="28"/>
      <c r="DP1647" s="28"/>
      <c r="DQ1647" s="28"/>
      <c r="DV1647" s="193"/>
      <c r="DX1647" s="28"/>
      <c r="DY1647" s="28"/>
      <c r="DZ1647" s="28"/>
      <c r="EE1647" s="193"/>
      <c r="EG1647" s="28"/>
      <c r="EH1647" s="28"/>
      <c r="EI1647" s="28"/>
      <c r="EN1647" s="193"/>
      <c r="EP1647" s="28"/>
      <c r="EQ1647" s="28"/>
      <c r="ER1647" s="28"/>
      <c r="EW1647" s="193"/>
      <c r="EY1647" s="28"/>
      <c r="EZ1647" s="28"/>
      <c r="FA1647" s="28"/>
      <c r="FF1647" s="193"/>
      <c r="FH1647" s="28"/>
      <c r="FI1647" s="28"/>
      <c r="FJ1647" s="28"/>
      <c r="FO1647" s="193"/>
      <c r="FQ1647" s="28"/>
      <c r="FR1647" s="28"/>
      <c r="FS1647" s="28"/>
      <c r="FX1647" s="193"/>
      <c r="FZ1647" s="28"/>
      <c r="GA1647" s="28"/>
      <c r="GB1647" s="28"/>
      <c r="GG1647" s="193"/>
      <c r="GI1647" s="28"/>
      <c r="GJ1647" s="28"/>
      <c r="GK1647" s="28"/>
      <c r="GP1647" s="193"/>
      <c r="GR1647" s="28"/>
      <c r="GS1647" s="28"/>
      <c r="GT1647" s="28"/>
      <c r="GY1647" s="193"/>
      <c r="HA1647" s="28"/>
      <c r="HB1647" s="28"/>
      <c r="HC1647" s="28"/>
      <c r="HH1647" s="193"/>
      <c r="HJ1647" s="28"/>
      <c r="HK1647" s="28"/>
      <c r="HL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  <c r="IP1647" s="28"/>
      <c r="IQ1647" s="28"/>
      <c r="IR1647" s="28"/>
      <c r="IS1647" s="28"/>
      <c r="IT1647" s="28"/>
      <c r="IU1647" s="28"/>
      <c r="IV1647" s="28"/>
    </row>
    <row r="1648" spans="1:256" s="50" customFormat="1" ht="18">
      <c r="A1648" s="205" t="s">
        <v>3041</v>
      </c>
      <c r="B1648" s="39"/>
      <c r="C1648" s="39"/>
      <c r="D1648" s="376" t="s">
        <v>129</v>
      </c>
      <c r="E1648" s="50">
        <f>COUNTIF($A$712:$BAG$785,A1648)</f>
        <v>0</v>
      </c>
      <c r="F1648" s="279">
        <f>SUM(G1648:K1648)</f>
        <v>0</v>
      </c>
      <c r="H1648" s="402"/>
      <c r="I1648" s="402"/>
      <c r="J1648" s="402"/>
      <c r="K1648" s="39"/>
      <c r="N1648" s="28"/>
      <c r="R1648" s="193"/>
      <c r="T1648" s="28"/>
      <c r="U1648" s="28"/>
      <c r="V1648" s="28"/>
      <c r="AA1648" s="193"/>
      <c r="AC1648" s="28"/>
      <c r="AD1648" s="28"/>
      <c r="AE1648" s="28"/>
      <c r="AJ1648" s="193"/>
      <c r="AL1648" s="28"/>
      <c r="AM1648" s="28"/>
      <c r="AN1648" s="28"/>
      <c r="AS1648" s="193"/>
      <c r="AU1648" s="28"/>
      <c r="AV1648" s="28"/>
      <c r="AW1648" s="28"/>
      <c r="BB1648" s="193"/>
      <c r="BD1648" s="28"/>
      <c r="BE1648" s="28"/>
      <c r="BF1648" s="28"/>
      <c r="BK1648" s="193"/>
      <c r="BM1648" s="28"/>
      <c r="BN1648" s="28"/>
      <c r="BO1648" s="28"/>
      <c r="BT1648" s="193"/>
      <c r="BV1648" s="28"/>
      <c r="BW1648" s="28"/>
      <c r="BX1648" s="28"/>
      <c r="CC1648" s="193"/>
      <c r="CE1648" s="28"/>
      <c r="CF1648" s="28"/>
      <c r="CG1648" s="28"/>
      <c r="CL1648" s="193"/>
      <c r="CN1648" s="28"/>
      <c r="CO1648" s="28"/>
      <c r="CP1648" s="28"/>
      <c r="CU1648" s="193"/>
      <c r="CW1648" s="28"/>
      <c r="CX1648" s="28"/>
      <c r="CY1648" s="28"/>
      <c r="DD1648" s="193"/>
      <c r="DF1648" s="28"/>
      <c r="DG1648" s="28"/>
      <c r="DH1648" s="28"/>
      <c r="DM1648" s="193"/>
      <c r="DO1648" s="28"/>
      <c r="DP1648" s="28"/>
      <c r="DQ1648" s="28"/>
      <c r="DV1648" s="193"/>
      <c r="DX1648" s="28"/>
      <c r="DY1648" s="28"/>
      <c r="DZ1648" s="28"/>
      <c r="EE1648" s="193"/>
      <c r="EG1648" s="28"/>
      <c r="EH1648" s="28"/>
      <c r="EI1648" s="28"/>
      <c r="EN1648" s="193"/>
      <c r="EP1648" s="28"/>
      <c r="EQ1648" s="28"/>
      <c r="ER1648" s="28"/>
      <c r="EW1648" s="193"/>
      <c r="EY1648" s="28"/>
      <c r="EZ1648" s="28"/>
      <c r="FA1648" s="28"/>
      <c r="FF1648" s="193"/>
      <c r="FH1648" s="28"/>
      <c r="FI1648" s="28"/>
      <c r="FJ1648" s="28"/>
      <c r="FO1648" s="193"/>
      <c r="FQ1648" s="28"/>
      <c r="FR1648" s="28"/>
      <c r="FS1648" s="28"/>
      <c r="FX1648" s="193"/>
      <c r="FZ1648" s="28"/>
      <c r="GA1648" s="28"/>
      <c r="GB1648" s="28"/>
      <c r="GG1648" s="193"/>
      <c r="GI1648" s="28"/>
      <c r="GJ1648" s="28"/>
      <c r="GK1648" s="28"/>
      <c r="GP1648" s="193"/>
      <c r="GR1648" s="28"/>
      <c r="GS1648" s="28"/>
      <c r="GT1648" s="28"/>
      <c r="GY1648" s="193"/>
      <c r="HA1648" s="28"/>
      <c r="HB1648" s="28"/>
      <c r="HC1648" s="28"/>
      <c r="HH1648" s="193"/>
      <c r="HJ1648" s="28"/>
      <c r="HK1648" s="28"/>
      <c r="HL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  <c r="IP1648" s="28"/>
      <c r="IQ1648" s="28"/>
      <c r="IR1648" s="28"/>
      <c r="IS1648" s="28"/>
      <c r="IT1648" s="28"/>
      <c r="IU1648" s="28"/>
      <c r="IV1648" s="28"/>
    </row>
    <row r="1649" spans="1:256" s="50" customFormat="1" ht="18">
      <c r="A1649" s="311" t="s">
        <v>527</v>
      </c>
      <c r="B1649" s="39"/>
      <c r="C1649" s="39"/>
      <c r="D1649" s="376" t="s">
        <v>129</v>
      </c>
      <c r="E1649" s="50">
        <f>COUNTIF($A$712:$BAG$785,A1649)</f>
        <v>2</v>
      </c>
      <c r="F1649" s="279">
        <f>SUM(G1649:K1649)</f>
        <v>4</v>
      </c>
      <c r="H1649" s="402"/>
      <c r="I1649" s="402"/>
      <c r="J1649" s="402">
        <v>4</v>
      </c>
      <c r="K1649" s="39"/>
      <c r="N1649" s="28"/>
      <c r="R1649" s="193"/>
      <c r="T1649" s="28"/>
      <c r="U1649" s="28"/>
      <c r="V1649" s="28"/>
      <c r="AA1649" s="193"/>
      <c r="AC1649" s="28"/>
      <c r="AD1649" s="28"/>
      <c r="AE1649" s="28"/>
      <c r="AJ1649" s="193"/>
      <c r="AL1649" s="28"/>
      <c r="AM1649" s="28"/>
      <c r="AN1649" s="28"/>
      <c r="AS1649" s="193"/>
      <c r="AU1649" s="28"/>
      <c r="AV1649" s="28"/>
      <c r="AW1649" s="28"/>
      <c r="BB1649" s="193"/>
      <c r="BD1649" s="28"/>
      <c r="BE1649" s="28"/>
      <c r="BF1649" s="28"/>
      <c r="BK1649" s="193"/>
      <c r="BM1649" s="28"/>
      <c r="BN1649" s="28"/>
      <c r="BO1649" s="28"/>
      <c r="BT1649" s="193"/>
      <c r="BV1649" s="28"/>
      <c r="BW1649" s="28"/>
      <c r="BX1649" s="28"/>
      <c r="CC1649" s="193"/>
      <c r="CE1649" s="28"/>
      <c r="CF1649" s="28"/>
      <c r="CG1649" s="28"/>
      <c r="CL1649" s="193"/>
      <c r="CN1649" s="28"/>
      <c r="CO1649" s="28"/>
      <c r="CP1649" s="28"/>
      <c r="CU1649" s="193"/>
      <c r="CW1649" s="28"/>
      <c r="CX1649" s="28"/>
      <c r="CY1649" s="28"/>
      <c r="DD1649" s="193"/>
      <c r="DF1649" s="28"/>
      <c r="DG1649" s="28"/>
      <c r="DH1649" s="28"/>
      <c r="DM1649" s="193"/>
      <c r="DO1649" s="28"/>
      <c r="DP1649" s="28"/>
      <c r="DQ1649" s="28"/>
      <c r="DV1649" s="193"/>
      <c r="DX1649" s="28"/>
      <c r="DY1649" s="28"/>
      <c r="DZ1649" s="28"/>
      <c r="EE1649" s="193"/>
      <c r="EG1649" s="28"/>
      <c r="EH1649" s="28"/>
      <c r="EI1649" s="28"/>
      <c r="EN1649" s="193"/>
      <c r="EP1649" s="28"/>
      <c r="EQ1649" s="28"/>
      <c r="ER1649" s="28"/>
      <c r="EW1649" s="193"/>
      <c r="EY1649" s="28"/>
      <c r="EZ1649" s="28"/>
      <c r="FA1649" s="28"/>
      <c r="FF1649" s="193"/>
      <c r="FH1649" s="28"/>
      <c r="FI1649" s="28"/>
      <c r="FJ1649" s="28"/>
      <c r="FO1649" s="193"/>
      <c r="FQ1649" s="28"/>
      <c r="FR1649" s="28"/>
      <c r="FS1649" s="28"/>
      <c r="FX1649" s="193"/>
      <c r="FZ1649" s="28"/>
      <c r="GA1649" s="28"/>
      <c r="GB1649" s="28"/>
      <c r="GG1649" s="193"/>
      <c r="GI1649" s="28"/>
      <c r="GJ1649" s="28"/>
      <c r="GK1649" s="28"/>
      <c r="GP1649" s="193"/>
      <c r="GR1649" s="28"/>
      <c r="GS1649" s="28"/>
      <c r="GT1649" s="28"/>
      <c r="GY1649" s="193"/>
      <c r="HA1649" s="28"/>
      <c r="HB1649" s="28"/>
      <c r="HC1649" s="28"/>
      <c r="HH1649" s="193"/>
      <c r="HJ1649" s="28"/>
      <c r="HK1649" s="28"/>
      <c r="HL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  <c r="IP1649" s="28"/>
      <c r="IQ1649" s="28"/>
      <c r="IR1649" s="28"/>
      <c r="IS1649" s="28"/>
      <c r="IT1649" s="28"/>
      <c r="IU1649" s="28"/>
      <c r="IV1649" s="28"/>
    </row>
    <row r="1650" spans="1:256" s="50" customFormat="1" ht="18">
      <c r="A1650" s="311" t="s">
        <v>609</v>
      </c>
      <c r="B1650" s="28"/>
      <c r="C1650" s="271"/>
      <c r="D1650" s="376" t="s">
        <v>130</v>
      </c>
      <c r="E1650" s="50">
        <f>COUNTIF($A$712:$BAG$785,A1650)</f>
        <v>1</v>
      </c>
      <c r="F1650" s="279">
        <f>SUM(G1650:K1650)</f>
        <v>0</v>
      </c>
      <c r="J1650" s="402"/>
      <c r="N1650" s="28"/>
      <c r="R1650" s="193"/>
      <c r="T1650" s="28"/>
      <c r="U1650" s="28"/>
      <c r="V1650" s="28"/>
      <c r="AA1650" s="193"/>
      <c r="AC1650" s="28"/>
      <c r="AD1650" s="28"/>
      <c r="AE1650" s="28"/>
      <c r="AJ1650" s="193"/>
      <c r="AL1650" s="28"/>
      <c r="AM1650" s="28"/>
      <c r="AN1650" s="28"/>
      <c r="AS1650" s="193"/>
      <c r="AU1650" s="28"/>
      <c r="AV1650" s="28"/>
      <c r="AW1650" s="28"/>
      <c r="BB1650" s="193"/>
      <c r="BD1650" s="28"/>
      <c r="BE1650" s="28"/>
      <c r="BF1650" s="28"/>
      <c r="BK1650" s="193"/>
      <c r="BM1650" s="28"/>
      <c r="BN1650" s="28"/>
      <c r="BO1650" s="28"/>
      <c r="BT1650" s="193"/>
      <c r="BV1650" s="28"/>
      <c r="BW1650" s="28"/>
      <c r="BX1650" s="28"/>
      <c r="CC1650" s="193"/>
      <c r="CE1650" s="28"/>
      <c r="CF1650" s="28"/>
      <c r="CG1650" s="28"/>
      <c r="CL1650" s="193"/>
      <c r="CN1650" s="28"/>
      <c r="CO1650" s="28"/>
      <c r="CP1650" s="28"/>
      <c r="CU1650" s="193"/>
      <c r="CW1650" s="28"/>
      <c r="CX1650" s="28"/>
      <c r="CY1650" s="28"/>
      <c r="DD1650" s="193"/>
      <c r="DF1650" s="28"/>
      <c r="DG1650" s="28"/>
      <c r="DH1650" s="28"/>
      <c r="DM1650" s="193"/>
      <c r="DO1650" s="28"/>
      <c r="DP1650" s="28"/>
      <c r="DQ1650" s="28"/>
      <c r="DV1650" s="193"/>
      <c r="DX1650" s="28"/>
      <c r="DY1650" s="28"/>
      <c r="DZ1650" s="28"/>
      <c r="EE1650" s="193"/>
      <c r="EG1650" s="28"/>
      <c r="EH1650" s="28"/>
      <c r="EI1650" s="28"/>
      <c r="EN1650" s="193"/>
      <c r="EP1650" s="28"/>
      <c r="EQ1650" s="28"/>
      <c r="ER1650" s="28"/>
      <c r="EW1650" s="193"/>
      <c r="EY1650" s="28"/>
      <c r="EZ1650" s="28"/>
      <c r="FA1650" s="28"/>
      <c r="FF1650" s="193"/>
      <c r="FH1650" s="28"/>
      <c r="FI1650" s="28"/>
      <c r="FJ1650" s="28"/>
      <c r="FO1650" s="193"/>
      <c r="FQ1650" s="28"/>
      <c r="FR1650" s="28"/>
      <c r="FS1650" s="28"/>
      <c r="FX1650" s="193"/>
      <c r="FZ1650" s="28"/>
      <c r="GA1650" s="28"/>
      <c r="GB1650" s="28"/>
      <c r="GG1650" s="193"/>
      <c r="GI1650" s="28"/>
      <c r="GJ1650" s="28"/>
      <c r="GK1650" s="28"/>
      <c r="GP1650" s="193"/>
      <c r="GR1650" s="28"/>
      <c r="GS1650" s="28"/>
      <c r="GT1650" s="28"/>
      <c r="GY1650" s="193"/>
      <c r="HA1650" s="28"/>
      <c r="HB1650" s="28"/>
      <c r="HC1650" s="28"/>
      <c r="HH1650" s="193"/>
      <c r="HJ1650" s="28"/>
      <c r="HK1650" s="28"/>
      <c r="HL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  <c r="IP1650" s="28"/>
      <c r="IQ1650" s="28"/>
      <c r="IR1650" s="28"/>
      <c r="IS1650" s="28"/>
      <c r="IT1650" s="28"/>
      <c r="IU1650" s="28"/>
      <c r="IV1650" s="28"/>
    </row>
    <row r="1651" spans="1:256" s="50" customFormat="1" ht="18">
      <c r="A1651" s="311" t="s">
        <v>1997</v>
      </c>
      <c r="B1651" s="378"/>
      <c r="C1651" s="378"/>
      <c r="D1651" s="376" t="s">
        <v>135</v>
      </c>
      <c r="E1651" s="50">
        <f>COUNTIF($A$712:$BAG$785,A1651)</f>
        <v>6</v>
      </c>
      <c r="F1651" s="279">
        <f>SUM(G1651:K1651)</f>
        <v>1</v>
      </c>
      <c r="H1651" s="50">
        <v>1</v>
      </c>
      <c r="J1651" s="402"/>
      <c r="K1651" s="402"/>
      <c r="N1651" s="28"/>
      <c r="R1651" s="193"/>
      <c r="T1651" s="28"/>
      <c r="U1651" s="28"/>
      <c r="V1651" s="28"/>
      <c r="AA1651" s="193"/>
      <c r="AC1651" s="28"/>
      <c r="AD1651" s="28"/>
      <c r="AE1651" s="28"/>
      <c r="AJ1651" s="193"/>
      <c r="AL1651" s="28"/>
      <c r="AM1651" s="28"/>
      <c r="AN1651" s="28"/>
      <c r="AS1651" s="193"/>
      <c r="AU1651" s="28"/>
      <c r="AV1651" s="28"/>
      <c r="AW1651" s="28"/>
      <c r="BB1651" s="193"/>
      <c r="BD1651" s="28"/>
      <c r="BE1651" s="28"/>
      <c r="BF1651" s="28"/>
      <c r="BK1651" s="193"/>
      <c r="BM1651" s="28"/>
      <c r="BN1651" s="28"/>
      <c r="BO1651" s="28"/>
      <c r="BT1651" s="193"/>
      <c r="BV1651" s="28"/>
      <c r="BW1651" s="28"/>
      <c r="BX1651" s="28"/>
      <c r="CC1651" s="193"/>
      <c r="CE1651" s="28"/>
      <c r="CF1651" s="28"/>
      <c r="CG1651" s="28"/>
      <c r="CL1651" s="193"/>
      <c r="CN1651" s="28"/>
      <c r="CO1651" s="28"/>
      <c r="CP1651" s="28"/>
      <c r="CU1651" s="193"/>
      <c r="CW1651" s="28"/>
      <c r="CX1651" s="28"/>
      <c r="CY1651" s="28"/>
      <c r="DD1651" s="193"/>
      <c r="DF1651" s="28"/>
      <c r="DG1651" s="28"/>
      <c r="DH1651" s="28"/>
      <c r="DM1651" s="193"/>
      <c r="DO1651" s="28"/>
      <c r="DP1651" s="28"/>
      <c r="DQ1651" s="28"/>
      <c r="DV1651" s="193"/>
      <c r="DX1651" s="28"/>
      <c r="DY1651" s="28"/>
      <c r="DZ1651" s="28"/>
      <c r="EE1651" s="193"/>
      <c r="EG1651" s="28"/>
      <c r="EH1651" s="28"/>
      <c r="EI1651" s="28"/>
      <c r="EN1651" s="193"/>
      <c r="EP1651" s="28"/>
      <c r="EQ1651" s="28"/>
      <c r="ER1651" s="28"/>
      <c r="EW1651" s="193"/>
      <c r="EY1651" s="28"/>
      <c r="EZ1651" s="28"/>
      <c r="FA1651" s="28"/>
      <c r="FF1651" s="193"/>
      <c r="FH1651" s="28"/>
      <c r="FI1651" s="28"/>
      <c r="FJ1651" s="28"/>
      <c r="FO1651" s="193"/>
      <c r="FQ1651" s="28"/>
      <c r="FR1651" s="28"/>
      <c r="FS1651" s="28"/>
      <c r="FX1651" s="193"/>
      <c r="FZ1651" s="28"/>
      <c r="GA1651" s="28"/>
      <c r="GB1651" s="28"/>
      <c r="GG1651" s="193"/>
      <c r="GI1651" s="28"/>
      <c r="GJ1651" s="28"/>
      <c r="GK1651" s="28"/>
      <c r="GP1651" s="193"/>
      <c r="GR1651" s="28"/>
      <c r="GS1651" s="28"/>
      <c r="GT1651" s="28"/>
      <c r="GY1651" s="193"/>
      <c r="HA1651" s="28"/>
      <c r="HB1651" s="28"/>
      <c r="HC1651" s="28"/>
      <c r="HH1651" s="193"/>
      <c r="HJ1651" s="28"/>
      <c r="HK1651" s="28"/>
      <c r="HL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  <c r="IP1651" s="28"/>
      <c r="IQ1651" s="28"/>
      <c r="IR1651" s="28"/>
      <c r="IS1651" s="28"/>
      <c r="IT1651" s="28"/>
      <c r="IU1651" s="28"/>
      <c r="IV1651" s="28"/>
    </row>
    <row r="1652" spans="1:256" s="50" customFormat="1" ht="18">
      <c r="A1652" s="311" t="s">
        <v>452</v>
      </c>
      <c r="B1652" s="378"/>
      <c r="C1652" s="378"/>
      <c r="D1652" s="376" t="s">
        <v>132</v>
      </c>
      <c r="E1652" s="50">
        <f>COUNTIF($A$712:$BAG$785,A1652)</f>
        <v>48</v>
      </c>
      <c r="F1652" s="279">
        <f>SUM(G1652:K1652)</f>
        <v>0</v>
      </c>
      <c r="J1652" s="402"/>
      <c r="K1652" s="39"/>
      <c r="N1652" s="28"/>
      <c r="R1652" s="193"/>
      <c r="T1652" s="28"/>
      <c r="U1652" s="28"/>
      <c r="V1652" s="28"/>
      <c r="AA1652" s="193"/>
      <c r="AC1652" s="28"/>
      <c r="AD1652" s="28"/>
      <c r="AE1652" s="28"/>
      <c r="AJ1652" s="193"/>
      <c r="AL1652" s="28"/>
      <c r="AM1652" s="28"/>
      <c r="AN1652" s="28"/>
      <c r="AS1652" s="193"/>
      <c r="AU1652" s="28"/>
      <c r="AV1652" s="28"/>
      <c r="AW1652" s="28"/>
      <c r="BB1652" s="193"/>
      <c r="BD1652" s="28"/>
      <c r="BE1652" s="28"/>
      <c r="BF1652" s="28"/>
      <c r="BK1652" s="193"/>
      <c r="BM1652" s="28"/>
      <c r="BN1652" s="28"/>
      <c r="BO1652" s="28"/>
      <c r="BT1652" s="193"/>
      <c r="BV1652" s="28"/>
      <c r="BW1652" s="28"/>
      <c r="BX1652" s="28"/>
      <c r="CC1652" s="193"/>
      <c r="CE1652" s="28"/>
      <c r="CF1652" s="28"/>
      <c r="CG1652" s="28"/>
      <c r="CL1652" s="193"/>
      <c r="CN1652" s="28"/>
      <c r="CO1652" s="28"/>
      <c r="CP1652" s="28"/>
      <c r="CU1652" s="193"/>
      <c r="CW1652" s="28"/>
      <c r="CX1652" s="28"/>
      <c r="CY1652" s="28"/>
      <c r="DD1652" s="193"/>
      <c r="DF1652" s="28"/>
      <c r="DG1652" s="28"/>
      <c r="DH1652" s="28"/>
      <c r="DM1652" s="193"/>
      <c r="DO1652" s="28"/>
      <c r="DP1652" s="28"/>
      <c r="DQ1652" s="28"/>
      <c r="DV1652" s="193"/>
      <c r="DX1652" s="28"/>
      <c r="DY1652" s="28"/>
      <c r="DZ1652" s="28"/>
      <c r="EE1652" s="193"/>
      <c r="EG1652" s="28"/>
      <c r="EH1652" s="28"/>
      <c r="EI1652" s="28"/>
      <c r="EN1652" s="193"/>
      <c r="EP1652" s="28"/>
      <c r="EQ1652" s="28"/>
      <c r="ER1652" s="28"/>
      <c r="EW1652" s="193"/>
      <c r="EY1652" s="28"/>
      <c r="EZ1652" s="28"/>
      <c r="FA1652" s="28"/>
      <c r="FF1652" s="193"/>
      <c r="FH1652" s="28"/>
      <c r="FI1652" s="28"/>
      <c r="FJ1652" s="28"/>
      <c r="FO1652" s="193"/>
      <c r="FQ1652" s="28"/>
      <c r="FR1652" s="28"/>
      <c r="FS1652" s="28"/>
      <c r="FX1652" s="193"/>
      <c r="FZ1652" s="28"/>
      <c r="GA1652" s="28"/>
      <c r="GB1652" s="28"/>
      <c r="GG1652" s="193"/>
      <c r="GI1652" s="28"/>
      <c r="GJ1652" s="28"/>
      <c r="GK1652" s="28"/>
      <c r="GP1652" s="193"/>
      <c r="GR1652" s="28"/>
      <c r="GS1652" s="28"/>
      <c r="GT1652" s="28"/>
      <c r="GY1652" s="193"/>
      <c r="HA1652" s="28"/>
      <c r="HB1652" s="28"/>
      <c r="HC1652" s="28"/>
      <c r="HH1652" s="193"/>
      <c r="HJ1652" s="28"/>
      <c r="HK1652" s="28"/>
      <c r="HL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  <c r="IP1652" s="28"/>
      <c r="IQ1652" s="28"/>
      <c r="IR1652" s="28"/>
      <c r="IS1652" s="28"/>
      <c r="IT1652" s="28"/>
      <c r="IU1652" s="28"/>
      <c r="IV1652" s="28"/>
    </row>
    <row r="1653" spans="1:256" s="50" customFormat="1" ht="18">
      <c r="A1653" s="311" t="s">
        <v>805</v>
      </c>
      <c r="B1653" s="28"/>
      <c r="C1653" s="271"/>
      <c r="D1653" s="376" t="s">
        <v>135</v>
      </c>
      <c r="E1653" s="50">
        <f>COUNTIF($A$712:$BAG$785,A1653)</f>
        <v>14</v>
      </c>
      <c r="F1653" s="279">
        <f>SUM(G1653:K1653)</f>
        <v>0</v>
      </c>
      <c r="J1653" s="402"/>
      <c r="K1653" s="402"/>
      <c r="N1653" s="28"/>
      <c r="R1653" s="193"/>
      <c r="T1653" s="28"/>
      <c r="U1653" s="28"/>
      <c r="V1653" s="28"/>
      <c r="AA1653" s="193"/>
      <c r="AC1653" s="28"/>
      <c r="AD1653" s="28"/>
      <c r="AE1653" s="28"/>
      <c r="AJ1653" s="193"/>
      <c r="AL1653" s="28"/>
      <c r="AM1653" s="28"/>
      <c r="AN1653" s="28"/>
      <c r="AS1653" s="193"/>
      <c r="AU1653" s="28"/>
      <c r="AV1653" s="28"/>
      <c r="AW1653" s="28"/>
      <c r="BB1653" s="193"/>
      <c r="BD1653" s="28"/>
      <c r="BE1653" s="28"/>
      <c r="BF1653" s="28"/>
      <c r="BK1653" s="193"/>
      <c r="BM1653" s="28"/>
      <c r="BN1653" s="28"/>
      <c r="BO1653" s="28"/>
      <c r="BT1653" s="193"/>
      <c r="BV1653" s="28"/>
      <c r="BW1653" s="28"/>
      <c r="BX1653" s="28"/>
      <c r="CC1653" s="193"/>
      <c r="CE1653" s="28"/>
      <c r="CF1653" s="28"/>
      <c r="CG1653" s="28"/>
      <c r="CL1653" s="193"/>
      <c r="CN1653" s="28"/>
      <c r="CO1653" s="28"/>
      <c r="CP1653" s="28"/>
      <c r="CU1653" s="193"/>
      <c r="CW1653" s="28"/>
      <c r="CX1653" s="28"/>
      <c r="CY1653" s="28"/>
      <c r="DD1653" s="193"/>
      <c r="DF1653" s="28"/>
      <c r="DG1653" s="28"/>
      <c r="DH1653" s="28"/>
      <c r="DM1653" s="193"/>
      <c r="DO1653" s="28"/>
      <c r="DP1653" s="28"/>
      <c r="DQ1653" s="28"/>
      <c r="DV1653" s="193"/>
      <c r="DX1653" s="28"/>
      <c r="DY1653" s="28"/>
      <c r="DZ1653" s="28"/>
      <c r="EE1653" s="193"/>
      <c r="EG1653" s="28"/>
      <c r="EH1653" s="28"/>
      <c r="EI1653" s="28"/>
      <c r="EN1653" s="193"/>
      <c r="EP1653" s="28"/>
      <c r="EQ1653" s="28"/>
      <c r="ER1653" s="28"/>
      <c r="EW1653" s="193"/>
      <c r="EY1653" s="28"/>
      <c r="EZ1653" s="28"/>
      <c r="FA1653" s="28"/>
      <c r="FF1653" s="193"/>
      <c r="FH1653" s="28"/>
      <c r="FI1653" s="28"/>
      <c r="FJ1653" s="28"/>
      <c r="FO1653" s="193"/>
      <c r="FQ1653" s="28"/>
      <c r="FR1653" s="28"/>
      <c r="FS1653" s="28"/>
      <c r="FX1653" s="193"/>
      <c r="FZ1653" s="28"/>
      <c r="GA1653" s="28"/>
      <c r="GB1653" s="28"/>
      <c r="GG1653" s="193"/>
      <c r="GI1653" s="28"/>
      <c r="GJ1653" s="28"/>
      <c r="GK1653" s="28"/>
      <c r="GP1653" s="193"/>
      <c r="GR1653" s="28"/>
      <c r="GS1653" s="28"/>
      <c r="GT1653" s="28"/>
      <c r="GY1653" s="193"/>
      <c r="HA1653" s="28"/>
      <c r="HB1653" s="28"/>
      <c r="HC1653" s="28"/>
      <c r="HH1653" s="193"/>
      <c r="HJ1653" s="28"/>
      <c r="HK1653" s="28"/>
      <c r="HL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  <c r="IP1653" s="28"/>
      <c r="IQ1653" s="28"/>
      <c r="IR1653" s="28"/>
      <c r="IS1653" s="28"/>
      <c r="IT1653" s="28"/>
      <c r="IU1653" s="28"/>
      <c r="IV1653" s="28"/>
    </row>
    <row r="1654" spans="1:256" s="50" customFormat="1" ht="18.75">
      <c r="A1654" s="311" t="s">
        <v>1676</v>
      </c>
      <c r="B1654" s="375"/>
      <c r="C1654" s="375"/>
      <c r="D1654" s="376" t="s">
        <v>136</v>
      </c>
      <c r="E1654" s="50">
        <f>COUNTIF($A$712:$BAG$785,A1654)</f>
        <v>8</v>
      </c>
      <c r="F1654" s="279">
        <f>SUM(G1654:K1654)</f>
        <v>0</v>
      </c>
      <c r="J1654" s="402"/>
      <c r="N1654" s="28"/>
      <c r="R1654" s="193"/>
      <c r="T1654" s="28"/>
      <c r="U1654" s="28"/>
      <c r="V1654" s="28"/>
      <c r="AA1654" s="193"/>
      <c r="AC1654" s="28"/>
      <c r="AD1654" s="28"/>
      <c r="AE1654" s="28"/>
      <c r="AJ1654" s="193"/>
      <c r="AL1654" s="28"/>
      <c r="AM1654" s="28"/>
      <c r="AN1654" s="28"/>
      <c r="AS1654" s="193"/>
      <c r="AU1654" s="28"/>
      <c r="AV1654" s="28"/>
      <c r="AW1654" s="28"/>
      <c r="BB1654" s="193"/>
      <c r="BD1654" s="28"/>
      <c r="BE1654" s="28"/>
      <c r="BF1654" s="28"/>
      <c r="BK1654" s="193"/>
      <c r="BM1654" s="28"/>
      <c r="BN1654" s="28"/>
      <c r="BO1654" s="28"/>
      <c r="BT1654" s="193"/>
      <c r="BV1654" s="28"/>
      <c r="BW1654" s="28"/>
      <c r="BX1654" s="28"/>
      <c r="CC1654" s="193"/>
      <c r="CE1654" s="28"/>
      <c r="CF1654" s="28"/>
      <c r="CG1654" s="28"/>
      <c r="CL1654" s="193"/>
      <c r="CN1654" s="28"/>
      <c r="CO1654" s="28"/>
      <c r="CP1654" s="28"/>
      <c r="CU1654" s="193"/>
      <c r="CW1654" s="28"/>
      <c r="CX1654" s="28"/>
      <c r="CY1654" s="28"/>
      <c r="DD1654" s="193"/>
      <c r="DF1654" s="28"/>
      <c r="DG1654" s="28"/>
      <c r="DH1654" s="28"/>
      <c r="DM1654" s="193"/>
      <c r="DO1654" s="28"/>
      <c r="DP1654" s="28"/>
      <c r="DQ1654" s="28"/>
      <c r="DV1654" s="193"/>
      <c r="DX1654" s="28"/>
      <c r="DY1654" s="28"/>
      <c r="DZ1654" s="28"/>
      <c r="EE1654" s="193"/>
      <c r="EG1654" s="28"/>
      <c r="EH1654" s="28"/>
      <c r="EI1654" s="28"/>
      <c r="EN1654" s="193"/>
      <c r="EP1654" s="28"/>
      <c r="EQ1654" s="28"/>
      <c r="ER1654" s="28"/>
      <c r="EW1654" s="193"/>
      <c r="EY1654" s="28"/>
      <c r="EZ1654" s="28"/>
      <c r="FA1654" s="28"/>
      <c r="FF1654" s="193"/>
      <c r="FH1654" s="28"/>
      <c r="FI1654" s="28"/>
      <c r="FJ1654" s="28"/>
      <c r="FO1654" s="193"/>
      <c r="FQ1654" s="28"/>
      <c r="FR1654" s="28"/>
      <c r="FS1654" s="28"/>
      <c r="FX1654" s="193"/>
      <c r="FZ1654" s="28"/>
      <c r="GA1654" s="28"/>
      <c r="GB1654" s="28"/>
      <c r="GG1654" s="193"/>
      <c r="GI1654" s="28"/>
      <c r="GJ1654" s="28"/>
      <c r="GK1654" s="28"/>
      <c r="GP1654" s="193"/>
      <c r="GR1654" s="28"/>
      <c r="GS1654" s="28"/>
      <c r="GT1654" s="28"/>
      <c r="GY1654" s="193"/>
      <c r="HA1654" s="28"/>
      <c r="HB1654" s="28"/>
      <c r="HC1654" s="28"/>
      <c r="HH1654" s="193"/>
      <c r="HJ1654" s="28"/>
      <c r="HK1654" s="28"/>
      <c r="HL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  <c r="IP1654" s="28"/>
      <c r="IQ1654" s="28"/>
      <c r="IR1654" s="28"/>
      <c r="IS1654" s="28"/>
      <c r="IT1654" s="28"/>
      <c r="IU1654" s="28"/>
      <c r="IV1654" s="28"/>
    </row>
    <row r="1655" spans="1:256" s="50" customFormat="1" ht="18">
      <c r="A1655" s="311" t="s">
        <v>808</v>
      </c>
      <c r="B1655" s="378"/>
      <c r="C1655" s="378"/>
      <c r="D1655" s="376" t="s">
        <v>130</v>
      </c>
      <c r="E1655" s="50">
        <f>COUNTIF($A$712:$BAG$785,A1655)</f>
        <v>0</v>
      </c>
      <c r="F1655" s="279">
        <f>SUM(G1655:K1655)</f>
        <v>0</v>
      </c>
      <c r="H1655" s="396"/>
      <c r="J1655" s="402"/>
      <c r="N1655" s="28"/>
      <c r="R1655" s="193"/>
      <c r="T1655" s="28"/>
      <c r="U1655" s="28"/>
      <c r="V1655" s="28"/>
      <c r="AA1655" s="193"/>
      <c r="AC1655" s="28"/>
      <c r="AD1655" s="28"/>
      <c r="AE1655" s="28"/>
      <c r="AJ1655" s="193"/>
      <c r="AL1655" s="28"/>
      <c r="AM1655" s="28"/>
      <c r="AN1655" s="28"/>
      <c r="AS1655" s="193"/>
      <c r="AU1655" s="28"/>
      <c r="AV1655" s="28"/>
      <c r="AW1655" s="28"/>
      <c r="BB1655" s="193"/>
      <c r="BD1655" s="28"/>
      <c r="BE1655" s="28"/>
      <c r="BF1655" s="28"/>
      <c r="BK1655" s="193"/>
      <c r="BM1655" s="28"/>
      <c r="BN1655" s="28"/>
      <c r="BO1655" s="28"/>
      <c r="BT1655" s="193"/>
      <c r="BV1655" s="28"/>
      <c r="BW1655" s="28"/>
      <c r="BX1655" s="28"/>
      <c r="CC1655" s="193"/>
      <c r="CE1655" s="28"/>
      <c r="CF1655" s="28"/>
      <c r="CG1655" s="28"/>
      <c r="CL1655" s="193"/>
      <c r="CN1655" s="28"/>
      <c r="CO1655" s="28"/>
      <c r="CP1655" s="28"/>
      <c r="CU1655" s="193"/>
      <c r="CW1655" s="28"/>
      <c r="CX1655" s="28"/>
      <c r="CY1655" s="28"/>
      <c r="DD1655" s="193"/>
      <c r="DF1655" s="28"/>
      <c r="DG1655" s="28"/>
      <c r="DH1655" s="28"/>
      <c r="DM1655" s="193"/>
      <c r="DO1655" s="28"/>
      <c r="DP1655" s="28"/>
      <c r="DQ1655" s="28"/>
      <c r="DV1655" s="193"/>
      <c r="DX1655" s="28"/>
      <c r="DY1655" s="28"/>
      <c r="DZ1655" s="28"/>
      <c r="EE1655" s="193"/>
      <c r="EG1655" s="28"/>
      <c r="EH1655" s="28"/>
      <c r="EI1655" s="28"/>
      <c r="EN1655" s="193"/>
      <c r="EP1655" s="28"/>
      <c r="EQ1655" s="28"/>
      <c r="ER1655" s="28"/>
      <c r="EW1655" s="193"/>
      <c r="EY1655" s="28"/>
      <c r="EZ1655" s="28"/>
      <c r="FA1655" s="28"/>
      <c r="FF1655" s="193"/>
      <c r="FH1655" s="28"/>
      <c r="FI1655" s="28"/>
      <c r="FJ1655" s="28"/>
      <c r="FO1655" s="193"/>
      <c r="FQ1655" s="28"/>
      <c r="FR1655" s="28"/>
      <c r="FS1655" s="28"/>
      <c r="FX1655" s="193"/>
      <c r="FZ1655" s="28"/>
      <c r="GA1655" s="28"/>
      <c r="GB1655" s="28"/>
      <c r="GG1655" s="193"/>
      <c r="GI1655" s="28"/>
      <c r="GJ1655" s="28"/>
      <c r="GK1655" s="28"/>
      <c r="GP1655" s="193"/>
      <c r="GR1655" s="28"/>
      <c r="GS1655" s="28"/>
      <c r="GT1655" s="28"/>
      <c r="GY1655" s="193"/>
      <c r="HA1655" s="28"/>
      <c r="HB1655" s="28"/>
      <c r="HC1655" s="28"/>
      <c r="HH1655" s="193"/>
      <c r="HJ1655" s="28"/>
      <c r="HK1655" s="28"/>
      <c r="HL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  <c r="IP1655" s="28"/>
      <c r="IQ1655" s="28"/>
      <c r="IR1655" s="28"/>
      <c r="IS1655" s="28"/>
      <c r="IT1655" s="28"/>
      <c r="IU1655" s="28"/>
      <c r="IV1655" s="28"/>
    </row>
    <row r="1656" spans="1:256" s="50" customFormat="1" ht="18">
      <c r="A1656" s="311" t="s">
        <v>784</v>
      </c>
      <c r="B1656" s="378"/>
      <c r="C1656" s="378"/>
      <c r="D1656" s="376" t="s">
        <v>132</v>
      </c>
      <c r="E1656" s="50">
        <f>COUNTIF($A$712:$BAG$785,A1656)</f>
        <v>3</v>
      </c>
      <c r="F1656" s="279">
        <f>SUM(G1656:K1656)</f>
        <v>30</v>
      </c>
      <c r="H1656" s="50">
        <v>30</v>
      </c>
      <c r="J1656" s="402"/>
      <c r="N1656" s="28"/>
      <c r="R1656" s="193"/>
      <c r="T1656" s="28"/>
      <c r="U1656" s="28"/>
      <c r="V1656" s="28"/>
      <c r="AA1656" s="193"/>
      <c r="AC1656" s="28"/>
      <c r="AD1656" s="28"/>
      <c r="AE1656" s="28"/>
      <c r="AJ1656" s="193"/>
      <c r="AL1656" s="28"/>
      <c r="AM1656" s="28"/>
      <c r="AN1656" s="28"/>
      <c r="AS1656" s="193"/>
      <c r="AU1656" s="28"/>
      <c r="AV1656" s="28"/>
      <c r="AW1656" s="28"/>
      <c r="BB1656" s="193"/>
      <c r="BD1656" s="28"/>
      <c r="BE1656" s="28"/>
      <c r="BF1656" s="28"/>
      <c r="BK1656" s="193"/>
      <c r="BM1656" s="28"/>
      <c r="BN1656" s="28"/>
      <c r="BO1656" s="28"/>
      <c r="BT1656" s="193"/>
      <c r="BV1656" s="28"/>
      <c r="BW1656" s="28"/>
      <c r="BX1656" s="28"/>
      <c r="CC1656" s="193"/>
      <c r="CE1656" s="28"/>
      <c r="CF1656" s="28"/>
      <c r="CG1656" s="28"/>
      <c r="CL1656" s="193"/>
      <c r="CN1656" s="28"/>
      <c r="CO1656" s="28"/>
      <c r="CP1656" s="28"/>
      <c r="CU1656" s="193"/>
      <c r="CW1656" s="28"/>
      <c r="CX1656" s="28"/>
      <c r="CY1656" s="28"/>
      <c r="DD1656" s="193"/>
      <c r="DF1656" s="28"/>
      <c r="DG1656" s="28"/>
      <c r="DH1656" s="28"/>
      <c r="DM1656" s="193"/>
      <c r="DO1656" s="28"/>
      <c r="DP1656" s="28"/>
      <c r="DQ1656" s="28"/>
      <c r="DV1656" s="193"/>
      <c r="DX1656" s="28"/>
      <c r="DY1656" s="28"/>
      <c r="DZ1656" s="28"/>
      <c r="EE1656" s="193"/>
      <c r="EG1656" s="28"/>
      <c r="EH1656" s="28"/>
      <c r="EI1656" s="28"/>
      <c r="EN1656" s="193"/>
      <c r="EP1656" s="28"/>
      <c r="EQ1656" s="28"/>
      <c r="ER1656" s="28"/>
      <c r="EW1656" s="193"/>
      <c r="EY1656" s="28"/>
      <c r="EZ1656" s="28"/>
      <c r="FA1656" s="28"/>
      <c r="FF1656" s="193"/>
      <c r="FH1656" s="28"/>
      <c r="FI1656" s="28"/>
      <c r="FJ1656" s="28"/>
      <c r="FO1656" s="193"/>
      <c r="FQ1656" s="28"/>
      <c r="FR1656" s="28"/>
      <c r="FS1656" s="28"/>
      <c r="FX1656" s="193"/>
      <c r="FZ1656" s="28"/>
      <c r="GA1656" s="28"/>
      <c r="GB1656" s="28"/>
      <c r="GG1656" s="193"/>
      <c r="GI1656" s="28"/>
      <c r="GJ1656" s="28"/>
      <c r="GK1656" s="28"/>
      <c r="GP1656" s="193"/>
      <c r="GR1656" s="28"/>
      <c r="GS1656" s="28"/>
      <c r="GT1656" s="28"/>
      <c r="GY1656" s="193"/>
      <c r="HA1656" s="28"/>
      <c r="HB1656" s="28"/>
      <c r="HC1656" s="28"/>
      <c r="HH1656" s="193"/>
      <c r="HJ1656" s="28"/>
      <c r="HK1656" s="28"/>
      <c r="HL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  <c r="IP1656" s="28"/>
      <c r="IQ1656" s="28"/>
      <c r="IR1656" s="28"/>
      <c r="IS1656" s="28"/>
      <c r="IT1656" s="28"/>
      <c r="IU1656" s="28"/>
      <c r="IV1656" s="28"/>
    </row>
    <row r="1657" spans="1:256" s="50" customFormat="1" ht="18">
      <c r="A1657" s="205" t="s">
        <v>3409</v>
      </c>
      <c r="B1657" s="28"/>
      <c r="C1657" s="28"/>
      <c r="D1657" s="376" t="s">
        <v>129</v>
      </c>
      <c r="E1657" s="50">
        <f>COUNTIF($A$712:$BAG$785,A1657)</f>
        <v>0</v>
      </c>
      <c r="F1657" s="279">
        <f>SUM(G1657:K1657)</f>
        <v>0</v>
      </c>
      <c r="J1657" s="402"/>
      <c r="N1657" s="28"/>
      <c r="R1657" s="193"/>
      <c r="T1657" s="28"/>
      <c r="U1657" s="28"/>
      <c r="V1657" s="28"/>
      <c r="AA1657" s="193"/>
      <c r="AC1657" s="28"/>
      <c r="AD1657" s="28"/>
      <c r="AE1657" s="28"/>
      <c r="AJ1657" s="193"/>
      <c r="AL1657" s="28"/>
      <c r="AM1657" s="28"/>
      <c r="AN1657" s="28"/>
      <c r="AS1657" s="193"/>
      <c r="AU1657" s="28"/>
      <c r="AV1657" s="28"/>
      <c r="AW1657" s="28"/>
      <c r="BB1657" s="193"/>
      <c r="BD1657" s="28"/>
      <c r="BE1657" s="28"/>
      <c r="BF1657" s="28"/>
      <c r="BK1657" s="193"/>
      <c r="BM1657" s="28"/>
      <c r="BN1657" s="28"/>
      <c r="BO1657" s="28"/>
      <c r="BT1657" s="193"/>
      <c r="BV1657" s="28"/>
      <c r="BW1657" s="28"/>
      <c r="BX1657" s="28"/>
      <c r="CC1657" s="193"/>
      <c r="CE1657" s="28"/>
      <c r="CF1657" s="28"/>
      <c r="CG1657" s="28"/>
      <c r="CL1657" s="193"/>
      <c r="CN1657" s="28"/>
      <c r="CO1657" s="28"/>
      <c r="CP1657" s="28"/>
      <c r="CU1657" s="193"/>
      <c r="CW1657" s="28"/>
      <c r="CX1657" s="28"/>
      <c r="CY1657" s="28"/>
      <c r="DD1657" s="193"/>
      <c r="DF1657" s="28"/>
      <c r="DG1657" s="28"/>
      <c r="DH1657" s="28"/>
      <c r="DM1657" s="193"/>
      <c r="DO1657" s="28"/>
      <c r="DP1657" s="28"/>
      <c r="DQ1657" s="28"/>
      <c r="DV1657" s="193"/>
      <c r="DX1657" s="28"/>
      <c r="DY1657" s="28"/>
      <c r="DZ1657" s="28"/>
      <c r="EE1657" s="193"/>
      <c r="EG1657" s="28"/>
      <c r="EH1657" s="28"/>
      <c r="EI1657" s="28"/>
      <c r="EN1657" s="193"/>
      <c r="EP1657" s="28"/>
      <c r="EQ1657" s="28"/>
      <c r="ER1657" s="28"/>
      <c r="EW1657" s="193"/>
      <c r="EY1657" s="28"/>
      <c r="EZ1657" s="28"/>
      <c r="FA1657" s="28"/>
      <c r="FF1657" s="193"/>
      <c r="FH1657" s="28"/>
      <c r="FI1657" s="28"/>
      <c r="FJ1657" s="28"/>
      <c r="FO1657" s="193"/>
      <c r="FQ1657" s="28"/>
      <c r="FR1657" s="28"/>
      <c r="FS1657" s="28"/>
      <c r="FX1657" s="193"/>
      <c r="FZ1657" s="28"/>
      <c r="GA1657" s="28"/>
      <c r="GB1657" s="28"/>
      <c r="GG1657" s="193"/>
      <c r="GI1657" s="28"/>
      <c r="GJ1657" s="28"/>
      <c r="GK1657" s="28"/>
      <c r="GP1657" s="193"/>
      <c r="GR1657" s="28"/>
      <c r="GS1657" s="28"/>
      <c r="GT1657" s="28"/>
      <c r="GY1657" s="193"/>
      <c r="HA1657" s="28"/>
      <c r="HB1657" s="28"/>
      <c r="HC1657" s="28"/>
      <c r="HH1657" s="193"/>
      <c r="HJ1657" s="28"/>
      <c r="HK1657" s="28"/>
      <c r="HL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  <c r="IP1657" s="28"/>
      <c r="IQ1657" s="28"/>
      <c r="IR1657" s="28"/>
      <c r="IS1657" s="28"/>
      <c r="IT1657" s="28"/>
      <c r="IU1657" s="28"/>
      <c r="IV1657" s="28"/>
    </row>
    <row r="1658" spans="1:256" s="50" customFormat="1" ht="18">
      <c r="A1658" s="311" t="s">
        <v>1136</v>
      </c>
      <c r="B1658" s="39"/>
      <c r="C1658" s="39"/>
      <c r="D1658" s="376" t="s">
        <v>129</v>
      </c>
      <c r="E1658" s="50">
        <f>COUNTIF($A$712:$BAG$785,A1658)</f>
        <v>1</v>
      </c>
      <c r="F1658" s="279">
        <f>SUM(G1658:K1658)</f>
        <v>0</v>
      </c>
      <c r="H1658" s="402"/>
      <c r="I1658" s="402"/>
      <c r="J1658" s="402"/>
      <c r="K1658" s="402"/>
      <c r="N1658" s="28"/>
      <c r="R1658" s="193"/>
      <c r="T1658" s="28"/>
      <c r="U1658" s="28"/>
      <c r="V1658" s="28"/>
      <c r="AA1658" s="193"/>
      <c r="AC1658" s="28"/>
      <c r="AD1658" s="28"/>
      <c r="AE1658" s="28"/>
      <c r="AJ1658" s="193"/>
      <c r="AL1658" s="28"/>
      <c r="AM1658" s="28"/>
      <c r="AN1658" s="28"/>
      <c r="AS1658" s="193"/>
      <c r="AU1658" s="28"/>
      <c r="AV1658" s="28"/>
      <c r="AW1658" s="28"/>
      <c r="BB1658" s="193"/>
      <c r="BD1658" s="28"/>
      <c r="BE1658" s="28"/>
      <c r="BF1658" s="28"/>
      <c r="BK1658" s="193"/>
      <c r="BM1658" s="28"/>
      <c r="BN1658" s="28"/>
      <c r="BO1658" s="28"/>
      <c r="BT1658" s="193"/>
      <c r="BV1658" s="28"/>
      <c r="BW1658" s="28"/>
      <c r="BX1658" s="28"/>
      <c r="CC1658" s="193"/>
      <c r="CE1658" s="28"/>
      <c r="CF1658" s="28"/>
      <c r="CG1658" s="28"/>
      <c r="CL1658" s="193"/>
      <c r="CN1658" s="28"/>
      <c r="CO1658" s="28"/>
      <c r="CP1658" s="28"/>
      <c r="CU1658" s="193"/>
      <c r="CW1658" s="28"/>
      <c r="CX1658" s="28"/>
      <c r="CY1658" s="28"/>
      <c r="DD1658" s="193"/>
      <c r="DF1658" s="28"/>
      <c r="DG1658" s="28"/>
      <c r="DH1658" s="28"/>
      <c r="DM1658" s="193"/>
      <c r="DO1658" s="28"/>
      <c r="DP1658" s="28"/>
      <c r="DQ1658" s="28"/>
      <c r="DV1658" s="193"/>
      <c r="DX1658" s="28"/>
      <c r="DY1658" s="28"/>
      <c r="DZ1658" s="28"/>
      <c r="EE1658" s="193"/>
      <c r="EG1658" s="28"/>
      <c r="EH1658" s="28"/>
      <c r="EI1658" s="28"/>
      <c r="EN1658" s="193"/>
      <c r="EP1658" s="28"/>
      <c r="EQ1658" s="28"/>
      <c r="ER1658" s="28"/>
      <c r="EW1658" s="193"/>
      <c r="EY1658" s="28"/>
      <c r="EZ1658" s="28"/>
      <c r="FA1658" s="28"/>
      <c r="FF1658" s="193"/>
      <c r="FH1658" s="28"/>
      <c r="FI1658" s="28"/>
      <c r="FJ1658" s="28"/>
      <c r="FO1658" s="193"/>
      <c r="FQ1658" s="28"/>
      <c r="FR1658" s="28"/>
      <c r="FS1658" s="28"/>
      <c r="FX1658" s="193"/>
      <c r="FZ1658" s="28"/>
      <c r="GA1658" s="28"/>
      <c r="GB1658" s="28"/>
      <c r="GG1658" s="193"/>
      <c r="GI1658" s="28"/>
      <c r="GJ1658" s="28"/>
      <c r="GK1658" s="28"/>
      <c r="GP1658" s="193"/>
      <c r="GR1658" s="28"/>
      <c r="GS1658" s="28"/>
      <c r="GT1658" s="28"/>
      <c r="GY1658" s="193"/>
      <c r="HA1658" s="28"/>
      <c r="HB1658" s="28"/>
      <c r="HC1658" s="28"/>
      <c r="HH1658" s="193"/>
      <c r="HJ1658" s="28"/>
      <c r="HK1658" s="28"/>
      <c r="HL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  <c r="IP1658" s="28"/>
      <c r="IQ1658" s="28"/>
      <c r="IR1658" s="28"/>
      <c r="IS1658" s="28"/>
      <c r="IT1658" s="28"/>
      <c r="IU1658" s="28"/>
      <c r="IV1658" s="28"/>
    </row>
    <row r="1659" spans="1:256" s="50" customFormat="1" ht="18">
      <c r="A1659" s="205" t="s">
        <v>2890</v>
      </c>
      <c r="B1659" s="39"/>
      <c r="C1659" s="39"/>
      <c r="D1659" s="376" t="s">
        <v>132</v>
      </c>
      <c r="E1659" s="50">
        <f>COUNTIF($A$712:$BAG$785,A1659)</f>
        <v>1</v>
      </c>
      <c r="F1659" s="279">
        <f>SUM(G1659:K1659)</f>
        <v>0</v>
      </c>
      <c r="H1659" s="402"/>
      <c r="I1659" s="402"/>
      <c r="N1659" s="28"/>
      <c r="R1659" s="193"/>
      <c r="T1659" s="28"/>
      <c r="U1659" s="28"/>
      <c r="V1659" s="28"/>
      <c r="AA1659" s="193"/>
      <c r="AC1659" s="28"/>
      <c r="AD1659" s="28"/>
      <c r="AE1659" s="28"/>
      <c r="AJ1659" s="193"/>
      <c r="AL1659" s="28"/>
      <c r="AM1659" s="28"/>
      <c r="AN1659" s="28"/>
      <c r="AS1659" s="193"/>
      <c r="AU1659" s="28"/>
      <c r="AV1659" s="28"/>
      <c r="AW1659" s="28"/>
      <c r="BB1659" s="193"/>
      <c r="BD1659" s="28"/>
      <c r="BE1659" s="28"/>
      <c r="BF1659" s="28"/>
      <c r="BK1659" s="193"/>
      <c r="BM1659" s="28"/>
      <c r="BN1659" s="28"/>
      <c r="BO1659" s="28"/>
      <c r="BT1659" s="193"/>
      <c r="BV1659" s="28"/>
      <c r="BW1659" s="28"/>
      <c r="BX1659" s="28"/>
      <c r="CC1659" s="193"/>
      <c r="CE1659" s="28"/>
      <c r="CF1659" s="28"/>
      <c r="CG1659" s="28"/>
      <c r="CL1659" s="193"/>
      <c r="CN1659" s="28"/>
      <c r="CO1659" s="28"/>
      <c r="CP1659" s="28"/>
      <c r="CU1659" s="193"/>
      <c r="CW1659" s="28"/>
      <c r="CX1659" s="28"/>
      <c r="CY1659" s="28"/>
      <c r="DD1659" s="193"/>
      <c r="DF1659" s="28"/>
      <c r="DG1659" s="28"/>
      <c r="DH1659" s="28"/>
      <c r="DM1659" s="193"/>
      <c r="DO1659" s="28"/>
      <c r="DP1659" s="28"/>
      <c r="DQ1659" s="28"/>
      <c r="DV1659" s="193"/>
      <c r="DX1659" s="28"/>
      <c r="DY1659" s="28"/>
      <c r="DZ1659" s="28"/>
      <c r="EE1659" s="193"/>
      <c r="EG1659" s="28"/>
      <c r="EH1659" s="28"/>
      <c r="EI1659" s="28"/>
      <c r="EN1659" s="193"/>
      <c r="EP1659" s="28"/>
      <c r="EQ1659" s="28"/>
      <c r="ER1659" s="28"/>
      <c r="EW1659" s="193"/>
      <c r="EY1659" s="28"/>
      <c r="EZ1659" s="28"/>
      <c r="FA1659" s="28"/>
      <c r="FF1659" s="193"/>
      <c r="FH1659" s="28"/>
      <c r="FI1659" s="28"/>
      <c r="FJ1659" s="28"/>
      <c r="FO1659" s="193"/>
      <c r="FQ1659" s="28"/>
      <c r="FR1659" s="28"/>
      <c r="FS1659" s="28"/>
      <c r="FX1659" s="193"/>
      <c r="FZ1659" s="28"/>
      <c r="GA1659" s="28"/>
      <c r="GB1659" s="28"/>
      <c r="GG1659" s="193"/>
      <c r="GI1659" s="28"/>
      <c r="GJ1659" s="28"/>
      <c r="GK1659" s="28"/>
      <c r="GP1659" s="193"/>
      <c r="GR1659" s="28"/>
      <c r="GS1659" s="28"/>
      <c r="GT1659" s="28"/>
      <c r="GY1659" s="193"/>
      <c r="HA1659" s="28"/>
      <c r="HB1659" s="28"/>
      <c r="HC1659" s="28"/>
      <c r="HH1659" s="193"/>
      <c r="HJ1659" s="28"/>
      <c r="HK1659" s="28"/>
      <c r="HL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  <c r="IP1659" s="28"/>
      <c r="IQ1659" s="28"/>
      <c r="IR1659" s="28"/>
      <c r="IS1659" s="28"/>
      <c r="IT1659" s="28"/>
      <c r="IU1659" s="28"/>
      <c r="IV1659" s="28"/>
    </row>
    <row r="1660" spans="1:256" s="50" customFormat="1" ht="18">
      <c r="A1660" s="311" t="s">
        <v>924</v>
      </c>
      <c r="B1660" s="39"/>
      <c r="C1660" s="39"/>
      <c r="D1660" s="376" t="s">
        <v>129</v>
      </c>
      <c r="E1660" s="50">
        <f>COUNTIF($A$712:$BAG$785,A1660)</f>
        <v>0</v>
      </c>
      <c r="F1660" s="279">
        <f>SUM(G1660:K1660)</f>
        <v>0</v>
      </c>
      <c r="H1660" s="402"/>
      <c r="I1660" s="402"/>
      <c r="N1660" s="28"/>
      <c r="R1660" s="193"/>
      <c r="T1660" s="28"/>
      <c r="U1660" s="28"/>
      <c r="V1660" s="28"/>
      <c r="AA1660" s="193"/>
      <c r="AC1660" s="28"/>
      <c r="AD1660" s="28"/>
      <c r="AE1660" s="28"/>
      <c r="AJ1660" s="193"/>
      <c r="AL1660" s="28"/>
      <c r="AM1660" s="28"/>
      <c r="AN1660" s="28"/>
      <c r="AS1660" s="193"/>
      <c r="AU1660" s="28"/>
      <c r="AV1660" s="28"/>
      <c r="AW1660" s="28"/>
      <c r="BB1660" s="193"/>
      <c r="BD1660" s="28"/>
      <c r="BE1660" s="28"/>
      <c r="BF1660" s="28"/>
      <c r="BK1660" s="193"/>
      <c r="BM1660" s="28"/>
      <c r="BN1660" s="28"/>
      <c r="BO1660" s="28"/>
      <c r="BT1660" s="193"/>
      <c r="BV1660" s="28"/>
      <c r="BW1660" s="28"/>
      <c r="BX1660" s="28"/>
      <c r="CC1660" s="193"/>
      <c r="CE1660" s="28"/>
      <c r="CF1660" s="28"/>
      <c r="CG1660" s="28"/>
      <c r="CL1660" s="193"/>
      <c r="CN1660" s="28"/>
      <c r="CO1660" s="28"/>
      <c r="CP1660" s="28"/>
      <c r="CU1660" s="193"/>
      <c r="CW1660" s="28"/>
      <c r="CX1660" s="28"/>
      <c r="CY1660" s="28"/>
      <c r="DD1660" s="193"/>
      <c r="DF1660" s="28"/>
      <c r="DG1660" s="28"/>
      <c r="DH1660" s="28"/>
      <c r="DM1660" s="193"/>
      <c r="DO1660" s="28"/>
      <c r="DP1660" s="28"/>
      <c r="DQ1660" s="28"/>
      <c r="DV1660" s="193"/>
      <c r="DX1660" s="28"/>
      <c r="DY1660" s="28"/>
      <c r="DZ1660" s="28"/>
      <c r="EE1660" s="193"/>
      <c r="EG1660" s="28"/>
      <c r="EH1660" s="28"/>
      <c r="EI1660" s="28"/>
      <c r="EN1660" s="193"/>
      <c r="EP1660" s="28"/>
      <c r="EQ1660" s="28"/>
      <c r="ER1660" s="28"/>
      <c r="EW1660" s="193"/>
      <c r="EY1660" s="28"/>
      <c r="EZ1660" s="28"/>
      <c r="FA1660" s="28"/>
      <c r="FF1660" s="193"/>
      <c r="FH1660" s="28"/>
      <c r="FI1660" s="28"/>
      <c r="FJ1660" s="28"/>
      <c r="FO1660" s="193"/>
      <c r="FQ1660" s="28"/>
      <c r="FR1660" s="28"/>
      <c r="FS1660" s="28"/>
      <c r="FX1660" s="193"/>
      <c r="FZ1660" s="28"/>
      <c r="GA1660" s="28"/>
      <c r="GB1660" s="28"/>
      <c r="GG1660" s="193"/>
      <c r="GI1660" s="28"/>
      <c r="GJ1660" s="28"/>
      <c r="GK1660" s="28"/>
      <c r="GP1660" s="193"/>
      <c r="GR1660" s="28"/>
      <c r="GS1660" s="28"/>
      <c r="GT1660" s="28"/>
      <c r="GY1660" s="193"/>
      <c r="HA1660" s="28"/>
      <c r="HB1660" s="28"/>
      <c r="HC1660" s="28"/>
      <c r="HH1660" s="193"/>
      <c r="HJ1660" s="28"/>
      <c r="HK1660" s="28"/>
      <c r="HL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  <c r="IP1660" s="28"/>
      <c r="IQ1660" s="28"/>
      <c r="IR1660" s="28"/>
      <c r="IS1660" s="28"/>
      <c r="IT1660" s="28"/>
      <c r="IU1660" s="28"/>
      <c r="IV1660" s="28"/>
    </row>
    <row r="1661" spans="1:256" s="50" customFormat="1" ht="18">
      <c r="A1661" s="205" t="s">
        <v>2444</v>
      </c>
      <c r="B1661" s="28"/>
      <c r="C1661" s="271"/>
      <c r="D1661" s="376" t="s">
        <v>132</v>
      </c>
      <c r="E1661" s="50">
        <f>COUNTIF($A$712:$BAG$785,A1661)</f>
        <v>30</v>
      </c>
      <c r="F1661" s="279">
        <f>SUM(G1661:K1661)</f>
        <v>0</v>
      </c>
      <c r="N1661" s="28"/>
      <c r="R1661" s="193"/>
      <c r="T1661" s="28"/>
      <c r="U1661" s="28"/>
      <c r="V1661" s="28"/>
      <c r="AA1661" s="193"/>
      <c r="AC1661" s="28"/>
      <c r="AD1661" s="28"/>
      <c r="AE1661" s="28"/>
      <c r="AJ1661" s="193"/>
      <c r="AL1661" s="28"/>
      <c r="AM1661" s="28"/>
      <c r="AN1661" s="28"/>
      <c r="AS1661" s="193"/>
      <c r="AU1661" s="28"/>
      <c r="AV1661" s="28"/>
      <c r="AW1661" s="28"/>
      <c r="BB1661" s="193"/>
      <c r="BD1661" s="28"/>
      <c r="BE1661" s="28"/>
      <c r="BF1661" s="28"/>
      <c r="BK1661" s="193"/>
      <c r="BM1661" s="28"/>
      <c r="BN1661" s="28"/>
      <c r="BO1661" s="28"/>
      <c r="BT1661" s="193"/>
      <c r="BV1661" s="28"/>
      <c r="BW1661" s="28"/>
      <c r="BX1661" s="28"/>
      <c r="CC1661" s="193"/>
      <c r="CE1661" s="28"/>
      <c r="CF1661" s="28"/>
      <c r="CG1661" s="28"/>
      <c r="CL1661" s="193"/>
      <c r="CN1661" s="28"/>
      <c r="CO1661" s="28"/>
      <c r="CP1661" s="28"/>
      <c r="CU1661" s="193"/>
      <c r="CW1661" s="28"/>
      <c r="CX1661" s="28"/>
      <c r="CY1661" s="28"/>
      <c r="DD1661" s="193"/>
      <c r="DF1661" s="28"/>
      <c r="DG1661" s="28"/>
      <c r="DH1661" s="28"/>
      <c r="DM1661" s="193"/>
      <c r="DO1661" s="28"/>
      <c r="DP1661" s="28"/>
      <c r="DQ1661" s="28"/>
      <c r="DV1661" s="193"/>
      <c r="DX1661" s="28"/>
      <c r="DY1661" s="28"/>
      <c r="DZ1661" s="28"/>
      <c r="EE1661" s="193"/>
      <c r="EG1661" s="28"/>
      <c r="EH1661" s="28"/>
      <c r="EI1661" s="28"/>
      <c r="EN1661" s="193"/>
      <c r="EP1661" s="28"/>
      <c r="EQ1661" s="28"/>
      <c r="ER1661" s="28"/>
      <c r="EW1661" s="193"/>
      <c r="EY1661" s="28"/>
      <c r="EZ1661" s="28"/>
      <c r="FA1661" s="28"/>
      <c r="FF1661" s="193"/>
      <c r="FH1661" s="28"/>
      <c r="FI1661" s="28"/>
      <c r="FJ1661" s="28"/>
      <c r="FO1661" s="193"/>
      <c r="FQ1661" s="28"/>
      <c r="FR1661" s="28"/>
      <c r="FS1661" s="28"/>
      <c r="FX1661" s="193"/>
      <c r="FZ1661" s="28"/>
      <c r="GA1661" s="28"/>
      <c r="GB1661" s="28"/>
      <c r="GG1661" s="193"/>
      <c r="GI1661" s="28"/>
      <c r="GJ1661" s="28"/>
      <c r="GK1661" s="28"/>
      <c r="GP1661" s="193"/>
      <c r="GR1661" s="28"/>
      <c r="GS1661" s="28"/>
      <c r="GT1661" s="28"/>
      <c r="GY1661" s="193"/>
      <c r="HA1661" s="28"/>
      <c r="HB1661" s="28"/>
      <c r="HC1661" s="28"/>
      <c r="HH1661" s="193"/>
      <c r="HJ1661" s="28"/>
      <c r="HK1661" s="28"/>
      <c r="HL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  <c r="IP1661" s="28"/>
      <c r="IQ1661" s="28"/>
      <c r="IR1661" s="28"/>
      <c r="IS1661" s="28"/>
      <c r="IT1661" s="28"/>
      <c r="IU1661" s="28"/>
      <c r="IV1661" s="28"/>
    </row>
    <row r="1662" spans="1:256" s="50" customFormat="1" ht="18">
      <c r="A1662" s="311" t="s">
        <v>666</v>
      </c>
      <c r="B1662" s="39"/>
      <c r="C1662" s="39"/>
      <c r="D1662" s="376" t="s">
        <v>129</v>
      </c>
      <c r="E1662" s="50">
        <f>COUNTIF($A$712:$BAG$785,A1662)</f>
        <v>0</v>
      </c>
      <c r="F1662" s="279">
        <f>SUM(G1662:K1662)</f>
        <v>0</v>
      </c>
      <c r="H1662" s="402"/>
      <c r="I1662" s="402"/>
      <c r="N1662" s="28"/>
      <c r="R1662" s="193"/>
      <c r="T1662" s="28"/>
      <c r="U1662" s="28"/>
      <c r="V1662" s="28"/>
      <c r="AA1662" s="193"/>
      <c r="AC1662" s="28"/>
      <c r="AD1662" s="28"/>
      <c r="AE1662" s="28"/>
      <c r="AJ1662" s="193"/>
      <c r="AL1662" s="28"/>
      <c r="AM1662" s="28"/>
      <c r="AN1662" s="28"/>
      <c r="AS1662" s="193"/>
      <c r="AU1662" s="28"/>
      <c r="AV1662" s="28"/>
      <c r="AW1662" s="28"/>
      <c r="BB1662" s="193"/>
      <c r="BD1662" s="28"/>
      <c r="BE1662" s="28"/>
      <c r="BF1662" s="28"/>
      <c r="BK1662" s="193"/>
      <c r="BM1662" s="28"/>
      <c r="BN1662" s="28"/>
      <c r="BO1662" s="28"/>
      <c r="BT1662" s="193"/>
      <c r="BV1662" s="28"/>
      <c r="BW1662" s="28"/>
      <c r="BX1662" s="28"/>
      <c r="CC1662" s="193"/>
      <c r="CE1662" s="28"/>
      <c r="CF1662" s="28"/>
      <c r="CG1662" s="28"/>
      <c r="CL1662" s="193"/>
      <c r="CN1662" s="28"/>
      <c r="CO1662" s="28"/>
      <c r="CP1662" s="28"/>
      <c r="CU1662" s="193"/>
      <c r="CW1662" s="28"/>
      <c r="CX1662" s="28"/>
      <c r="CY1662" s="28"/>
      <c r="DD1662" s="193"/>
      <c r="DF1662" s="28"/>
      <c r="DG1662" s="28"/>
      <c r="DH1662" s="28"/>
      <c r="DM1662" s="193"/>
      <c r="DO1662" s="28"/>
      <c r="DP1662" s="28"/>
      <c r="DQ1662" s="28"/>
      <c r="DV1662" s="193"/>
      <c r="DX1662" s="28"/>
      <c r="DY1662" s="28"/>
      <c r="DZ1662" s="28"/>
      <c r="EE1662" s="193"/>
      <c r="EG1662" s="28"/>
      <c r="EH1662" s="28"/>
      <c r="EI1662" s="28"/>
      <c r="EN1662" s="193"/>
      <c r="EP1662" s="28"/>
      <c r="EQ1662" s="28"/>
      <c r="ER1662" s="28"/>
      <c r="EW1662" s="193"/>
      <c r="EY1662" s="28"/>
      <c r="EZ1662" s="28"/>
      <c r="FA1662" s="28"/>
      <c r="FF1662" s="193"/>
      <c r="FH1662" s="28"/>
      <c r="FI1662" s="28"/>
      <c r="FJ1662" s="28"/>
      <c r="FO1662" s="193"/>
      <c r="FQ1662" s="28"/>
      <c r="FR1662" s="28"/>
      <c r="FS1662" s="28"/>
      <c r="FX1662" s="193"/>
      <c r="FZ1662" s="28"/>
      <c r="GA1662" s="28"/>
      <c r="GB1662" s="28"/>
      <c r="GG1662" s="193"/>
      <c r="GI1662" s="28"/>
      <c r="GJ1662" s="28"/>
      <c r="GK1662" s="28"/>
      <c r="GP1662" s="193"/>
      <c r="GR1662" s="28"/>
      <c r="GS1662" s="28"/>
      <c r="GT1662" s="28"/>
      <c r="GY1662" s="193"/>
      <c r="HA1662" s="28"/>
      <c r="HB1662" s="28"/>
      <c r="HC1662" s="28"/>
      <c r="HH1662" s="193"/>
      <c r="HJ1662" s="28"/>
      <c r="HK1662" s="28"/>
      <c r="HL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  <c r="IP1662" s="28"/>
      <c r="IQ1662" s="28"/>
      <c r="IR1662" s="28"/>
      <c r="IS1662" s="28"/>
      <c r="IT1662" s="28"/>
      <c r="IU1662" s="28"/>
      <c r="IV1662" s="28"/>
    </row>
    <row r="1663" spans="1:256" s="50" customFormat="1" ht="18.75">
      <c r="A1663" s="311" t="s">
        <v>524</v>
      </c>
      <c r="B1663" s="274"/>
      <c r="C1663" s="375"/>
      <c r="D1663" s="376" t="s">
        <v>135</v>
      </c>
      <c r="E1663" s="50">
        <f>COUNTIF($A$712:$BAG$785,A1663)</f>
        <v>16</v>
      </c>
      <c r="F1663" s="279">
        <f>SUM(G1663:K1663)</f>
        <v>0</v>
      </c>
      <c r="N1663" s="28"/>
      <c r="R1663" s="193"/>
      <c r="T1663" s="28"/>
      <c r="U1663" s="28"/>
      <c r="V1663" s="28"/>
      <c r="AA1663" s="193"/>
      <c r="AC1663" s="28"/>
      <c r="AD1663" s="28"/>
      <c r="AE1663" s="28"/>
      <c r="AJ1663" s="193"/>
      <c r="AL1663" s="28"/>
      <c r="AM1663" s="28"/>
      <c r="AN1663" s="28"/>
      <c r="AS1663" s="193"/>
      <c r="AU1663" s="28"/>
      <c r="AV1663" s="28"/>
      <c r="AW1663" s="28"/>
      <c r="BB1663" s="193"/>
      <c r="BD1663" s="28"/>
      <c r="BE1663" s="28"/>
      <c r="BF1663" s="28"/>
      <c r="BK1663" s="193"/>
      <c r="BM1663" s="28"/>
      <c r="BN1663" s="28"/>
      <c r="BO1663" s="28"/>
      <c r="BT1663" s="193"/>
      <c r="BV1663" s="28"/>
      <c r="BW1663" s="28"/>
      <c r="BX1663" s="28"/>
      <c r="CC1663" s="193"/>
      <c r="CE1663" s="28"/>
      <c r="CF1663" s="28"/>
      <c r="CG1663" s="28"/>
      <c r="CL1663" s="193"/>
      <c r="CN1663" s="28"/>
      <c r="CO1663" s="28"/>
      <c r="CP1663" s="28"/>
      <c r="CU1663" s="193"/>
      <c r="CW1663" s="28"/>
      <c r="CX1663" s="28"/>
      <c r="CY1663" s="28"/>
      <c r="DD1663" s="193"/>
      <c r="DF1663" s="28"/>
      <c r="DG1663" s="28"/>
      <c r="DH1663" s="28"/>
      <c r="DM1663" s="193"/>
      <c r="DO1663" s="28"/>
      <c r="DP1663" s="28"/>
      <c r="DQ1663" s="28"/>
      <c r="DV1663" s="193"/>
      <c r="DX1663" s="28"/>
      <c r="DY1663" s="28"/>
      <c r="DZ1663" s="28"/>
      <c r="EE1663" s="193"/>
      <c r="EG1663" s="28"/>
      <c r="EH1663" s="28"/>
      <c r="EI1663" s="28"/>
      <c r="EN1663" s="193"/>
      <c r="EP1663" s="28"/>
      <c r="EQ1663" s="28"/>
      <c r="ER1663" s="28"/>
      <c r="EW1663" s="193"/>
      <c r="EY1663" s="28"/>
      <c r="EZ1663" s="28"/>
      <c r="FA1663" s="28"/>
      <c r="FF1663" s="193"/>
      <c r="FH1663" s="28"/>
      <c r="FI1663" s="28"/>
      <c r="FJ1663" s="28"/>
      <c r="FO1663" s="193"/>
      <c r="FQ1663" s="28"/>
      <c r="FR1663" s="28"/>
      <c r="FS1663" s="28"/>
      <c r="FX1663" s="193"/>
      <c r="FZ1663" s="28"/>
      <c r="GA1663" s="28"/>
      <c r="GB1663" s="28"/>
      <c r="GG1663" s="193"/>
      <c r="GI1663" s="28"/>
      <c r="GJ1663" s="28"/>
      <c r="GK1663" s="28"/>
      <c r="GP1663" s="193"/>
      <c r="GR1663" s="28"/>
      <c r="GS1663" s="28"/>
      <c r="GT1663" s="28"/>
      <c r="GY1663" s="193"/>
      <c r="HA1663" s="28"/>
      <c r="HB1663" s="28"/>
      <c r="HC1663" s="28"/>
      <c r="HH1663" s="193"/>
      <c r="HJ1663" s="28"/>
      <c r="HK1663" s="28"/>
      <c r="HL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  <c r="IP1663" s="28"/>
      <c r="IQ1663" s="28"/>
      <c r="IR1663" s="28"/>
      <c r="IS1663" s="28"/>
      <c r="IT1663" s="28"/>
      <c r="IU1663" s="28"/>
      <c r="IV1663" s="28"/>
    </row>
    <row r="1664" spans="1:256" s="50" customFormat="1" ht="18.75">
      <c r="A1664" s="311" t="s">
        <v>927</v>
      </c>
      <c r="B1664" s="375"/>
      <c r="C1664" s="375"/>
      <c r="D1664" s="376" t="s">
        <v>135</v>
      </c>
      <c r="E1664" s="50">
        <f>COUNTIF($A$712:$BAG$785,A1664)</f>
        <v>3</v>
      </c>
      <c r="F1664" s="279">
        <f>SUM(G1664:K1664)</f>
        <v>0</v>
      </c>
      <c r="N1664" s="28"/>
      <c r="R1664" s="193"/>
      <c r="T1664" s="28"/>
      <c r="U1664" s="28"/>
      <c r="V1664" s="28"/>
      <c r="AA1664" s="193"/>
      <c r="AC1664" s="28"/>
      <c r="AD1664" s="28"/>
      <c r="AE1664" s="28"/>
      <c r="AJ1664" s="193"/>
      <c r="AL1664" s="28"/>
      <c r="AM1664" s="28"/>
      <c r="AN1664" s="28"/>
      <c r="AS1664" s="193"/>
      <c r="AU1664" s="28"/>
      <c r="AV1664" s="28"/>
      <c r="AW1664" s="28"/>
      <c r="BB1664" s="193"/>
      <c r="BD1664" s="28"/>
      <c r="BE1664" s="28"/>
      <c r="BF1664" s="28"/>
      <c r="BK1664" s="193"/>
      <c r="BM1664" s="28"/>
      <c r="BN1664" s="28"/>
      <c r="BO1664" s="28"/>
      <c r="BT1664" s="193"/>
      <c r="BV1664" s="28"/>
      <c r="BW1664" s="28"/>
      <c r="BX1664" s="28"/>
      <c r="CC1664" s="193"/>
      <c r="CE1664" s="28"/>
      <c r="CF1664" s="28"/>
      <c r="CG1664" s="28"/>
      <c r="CL1664" s="193"/>
      <c r="CN1664" s="28"/>
      <c r="CO1664" s="28"/>
      <c r="CP1664" s="28"/>
      <c r="CU1664" s="193"/>
      <c r="CW1664" s="28"/>
      <c r="CX1664" s="28"/>
      <c r="CY1664" s="28"/>
      <c r="DD1664" s="193"/>
      <c r="DF1664" s="28"/>
      <c r="DG1664" s="28"/>
      <c r="DH1664" s="28"/>
      <c r="DM1664" s="193"/>
      <c r="DO1664" s="28"/>
      <c r="DP1664" s="28"/>
      <c r="DQ1664" s="28"/>
      <c r="DV1664" s="193"/>
      <c r="DX1664" s="28"/>
      <c r="DY1664" s="28"/>
      <c r="DZ1664" s="28"/>
      <c r="EE1664" s="193"/>
      <c r="EG1664" s="28"/>
      <c r="EH1664" s="28"/>
      <c r="EI1664" s="28"/>
      <c r="EN1664" s="193"/>
      <c r="EP1664" s="28"/>
      <c r="EQ1664" s="28"/>
      <c r="ER1664" s="28"/>
      <c r="EW1664" s="193"/>
      <c r="EY1664" s="28"/>
      <c r="EZ1664" s="28"/>
      <c r="FA1664" s="28"/>
      <c r="FF1664" s="193"/>
      <c r="FH1664" s="28"/>
      <c r="FI1664" s="28"/>
      <c r="FJ1664" s="28"/>
      <c r="FO1664" s="193"/>
      <c r="FQ1664" s="28"/>
      <c r="FR1664" s="28"/>
      <c r="FS1664" s="28"/>
      <c r="FX1664" s="193"/>
      <c r="FZ1664" s="28"/>
      <c r="GA1664" s="28"/>
      <c r="GB1664" s="28"/>
      <c r="GG1664" s="193"/>
      <c r="GI1664" s="28"/>
      <c r="GJ1664" s="28"/>
      <c r="GK1664" s="28"/>
      <c r="GP1664" s="193"/>
      <c r="GR1664" s="28"/>
      <c r="GS1664" s="28"/>
      <c r="GT1664" s="28"/>
      <c r="GY1664" s="193"/>
      <c r="HA1664" s="28"/>
      <c r="HB1664" s="28"/>
      <c r="HC1664" s="28"/>
      <c r="HH1664" s="193"/>
      <c r="HJ1664" s="28"/>
      <c r="HK1664" s="28"/>
      <c r="HL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  <c r="IP1664" s="28"/>
      <c r="IQ1664" s="28"/>
      <c r="IR1664" s="28"/>
      <c r="IS1664" s="28"/>
      <c r="IT1664" s="28"/>
      <c r="IU1664" s="28"/>
      <c r="IV1664" s="28"/>
    </row>
    <row r="1665" spans="1:256" s="50" customFormat="1" ht="18">
      <c r="A1665" s="205" t="s">
        <v>2930</v>
      </c>
      <c r="B1665" s="39"/>
      <c r="C1665" s="39"/>
      <c r="D1665" s="376" t="s">
        <v>129</v>
      </c>
      <c r="E1665" s="50">
        <f>COUNTIF($A$712:$BAG$785,A1665)</f>
        <v>2</v>
      </c>
      <c r="F1665" s="279">
        <f>SUM(G1665:K1665)</f>
        <v>0</v>
      </c>
      <c r="H1665" s="402"/>
      <c r="I1665" s="402"/>
      <c r="N1665" s="28"/>
      <c r="R1665" s="193"/>
      <c r="T1665" s="28"/>
      <c r="U1665" s="28"/>
      <c r="V1665" s="28"/>
      <c r="AA1665" s="193"/>
      <c r="AC1665" s="28"/>
      <c r="AD1665" s="28"/>
      <c r="AE1665" s="28"/>
      <c r="AJ1665" s="193"/>
      <c r="AL1665" s="28"/>
      <c r="AM1665" s="28"/>
      <c r="AN1665" s="28"/>
      <c r="AS1665" s="193"/>
      <c r="AU1665" s="28"/>
      <c r="AV1665" s="28"/>
      <c r="AW1665" s="28"/>
      <c r="BB1665" s="193"/>
      <c r="BD1665" s="28"/>
      <c r="BE1665" s="28"/>
      <c r="BF1665" s="28"/>
      <c r="BK1665" s="193"/>
      <c r="BM1665" s="28"/>
      <c r="BN1665" s="28"/>
      <c r="BO1665" s="28"/>
      <c r="BT1665" s="193"/>
      <c r="BV1665" s="28"/>
      <c r="BW1665" s="28"/>
      <c r="BX1665" s="28"/>
      <c r="CC1665" s="193"/>
      <c r="CE1665" s="28"/>
      <c r="CF1665" s="28"/>
      <c r="CG1665" s="28"/>
      <c r="CL1665" s="193"/>
      <c r="CN1665" s="28"/>
      <c r="CO1665" s="28"/>
      <c r="CP1665" s="28"/>
      <c r="CU1665" s="193"/>
      <c r="CW1665" s="28"/>
      <c r="CX1665" s="28"/>
      <c r="CY1665" s="28"/>
      <c r="DD1665" s="193"/>
      <c r="DF1665" s="28"/>
      <c r="DG1665" s="28"/>
      <c r="DH1665" s="28"/>
      <c r="DM1665" s="193"/>
      <c r="DO1665" s="28"/>
      <c r="DP1665" s="28"/>
      <c r="DQ1665" s="28"/>
      <c r="DV1665" s="193"/>
      <c r="DX1665" s="28"/>
      <c r="DY1665" s="28"/>
      <c r="DZ1665" s="28"/>
      <c r="EE1665" s="193"/>
      <c r="EG1665" s="28"/>
      <c r="EH1665" s="28"/>
      <c r="EI1665" s="28"/>
      <c r="EN1665" s="193"/>
      <c r="EP1665" s="28"/>
      <c r="EQ1665" s="28"/>
      <c r="ER1665" s="28"/>
      <c r="EW1665" s="193"/>
      <c r="EY1665" s="28"/>
      <c r="EZ1665" s="28"/>
      <c r="FA1665" s="28"/>
      <c r="FF1665" s="193"/>
      <c r="FH1665" s="28"/>
      <c r="FI1665" s="28"/>
      <c r="FJ1665" s="28"/>
      <c r="FO1665" s="193"/>
      <c r="FQ1665" s="28"/>
      <c r="FR1665" s="28"/>
      <c r="FS1665" s="28"/>
      <c r="FX1665" s="193"/>
      <c r="FZ1665" s="28"/>
      <c r="GA1665" s="28"/>
      <c r="GB1665" s="28"/>
      <c r="GG1665" s="193"/>
      <c r="GI1665" s="28"/>
      <c r="GJ1665" s="28"/>
      <c r="GK1665" s="28"/>
      <c r="GP1665" s="193"/>
      <c r="GR1665" s="28"/>
      <c r="GS1665" s="28"/>
      <c r="GT1665" s="28"/>
      <c r="GY1665" s="193"/>
      <c r="HA1665" s="28"/>
      <c r="HB1665" s="28"/>
      <c r="HC1665" s="28"/>
      <c r="HH1665" s="193"/>
      <c r="HJ1665" s="28"/>
      <c r="HK1665" s="28"/>
      <c r="HL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  <c r="IP1665" s="28"/>
      <c r="IQ1665" s="28"/>
      <c r="IR1665" s="28"/>
      <c r="IS1665" s="28"/>
      <c r="IT1665" s="28"/>
      <c r="IU1665" s="28"/>
      <c r="IV1665" s="28"/>
    </row>
    <row r="1666" spans="1:256" s="50" customFormat="1" ht="18.75">
      <c r="A1666" s="311" t="s">
        <v>911</v>
      </c>
      <c r="B1666" s="375"/>
      <c r="C1666" s="375"/>
      <c r="D1666" s="376" t="s">
        <v>132</v>
      </c>
      <c r="E1666" s="50">
        <f>COUNTIF($A$712:$BAG$785,A1666)</f>
        <v>5</v>
      </c>
      <c r="F1666" s="279">
        <f>SUM(G1666:K1666)</f>
        <v>3</v>
      </c>
      <c r="H1666" s="50">
        <v>3</v>
      </c>
      <c r="N1666" s="28"/>
      <c r="R1666" s="193"/>
      <c r="T1666" s="28"/>
      <c r="U1666" s="28"/>
      <c r="V1666" s="28"/>
      <c r="AA1666" s="193"/>
      <c r="AC1666" s="28"/>
      <c r="AD1666" s="28"/>
      <c r="AE1666" s="28"/>
      <c r="AJ1666" s="193"/>
      <c r="AL1666" s="28"/>
      <c r="AM1666" s="28"/>
      <c r="AN1666" s="28"/>
      <c r="AS1666" s="193"/>
      <c r="AU1666" s="28"/>
      <c r="AV1666" s="28"/>
      <c r="AW1666" s="28"/>
      <c r="BB1666" s="193"/>
      <c r="BD1666" s="28"/>
      <c r="BE1666" s="28"/>
      <c r="BF1666" s="28"/>
      <c r="BK1666" s="193"/>
      <c r="BM1666" s="28"/>
      <c r="BN1666" s="28"/>
      <c r="BO1666" s="28"/>
      <c r="BT1666" s="193"/>
      <c r="BV1666" s="28"/>
      <c r="BW1666" s="28"/>
      <c r="BX1666" s="28"/>
      <c r="CC1666" s="193"/>
      <c r="CE1666" s="28"/>
      <c r="CF1666" s="28"/>
      <c r="CG1666" s="28"/>
      <c r="CL1666" s="193"/>
      <c r="CN1666" s="28"/>
      <c r="CO1666" s="28"/>
      <c r="CP1666" s="28"/>
      <c r="CU1666" s="193"/>
      <c r="CW1666" s="28"/>
      <c r="CX1666" s="28"/>
      <c r="CY1666" s="28"/>
      <c r="DD1666" s="193"/>
      <c r="DF1666" s="28"/>
      <c r="DG1666" s="28"/>
      <c r="DH1666" s="28"/>
      <c r="DM1666" s="193"/>
      <c r="DO1666" s="28"/>
      <c r="DP1666" s="28"/>
      <c r="DQ1666" s="28"/>
      <c r="DV1666" s="193"/>
      <c r="DX1666" s="28"/>
      <c r="DY1666" s="28"/>
      <c r="DZ1666" s="28"/>
      <c r="EE1666" s="193"/>
      <c r="EG1666" s="28"/>
      <c r="EH1666" s="28"/>
      <c r="EI1666" s="28"/>
      <c r="EN1666" s="193"/>
      <c r="EP1666" s="28"/>
      <c r="EQ1666" s="28"/>
      <c r="ER1666" s="28"/>
      <c r="EW1666" s="193"/>
      <c r="EY1666" s="28"/>
      <c r="EZ1666" s="28"/>
      <c r="FA1666" s="28"/>
      <c r="FF1666" s="193"/>
      <c r="FH1666" s="28"/>
      <c r="FI1666" s="28"/>
      <c r="FJ1666" s="28"/>
      <c r="FO1666" s="193"/>
      <c r="FQ1666" s="28"/>
      <c r="FR1666" s="28"/>
      <c r="FS1666" s="28"/>
      <c r="FX1666" s="193"/>
      <c r="FZ1666" s="28"/>
      <c r="GA1666" s="28"/>
      <c r="GB1666" s="28"/>
      <c r="GG1666" s="193"/>
      <c r="GI1666" s="28"/>
      <c r="GJ1666" s="28"/>
      <c r="GK1666" s="28"/>
      <c r="GP1666" s="193"/>
      <c r="GR1666" s="28"/>
      <c r="GS1666" s="28"/>
      <c r="GT1666" s="28"/>
      <c r="GY1666" s="193"/>
      <c r="HA1666" s="28"/>
      <c r="HB1666" s="28"/>
      <c r="HC1666" s="28"/>
      <c r="HH1666" s="193"/>
      <c r="HJ1666" s="28"/>
      <c r="HK1666" s="28"/>
      <c r="HL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  <c r="IP1666" s="28"/>
      <c r="IQ1666" s="28"/>
      <c r="IR1666" s="28"/>
      <c r="IS1666" s="28"/>
      <c r="IT1666" s="28"/>
      <c r="IU1666" s="28"/>
      <c r="IV1666" s="28"/>
    </row>
    <row r="1667" spans="1:256" s="50" customFormat="1" ht="18">
      <c r="A1667" s="205" t="s">
        <v>3142</v>
      </c>
      <c r="B1667" s="28"/>
      <c r="C1667" s="28"/>
      <c r="D1667" s="1" t="s">
        <v>131</v>
      </c>
      <c r="E1667" s="50">
        <f>COUNTIF($A$712:$BAG$785,A1667)</f>
        <v>2</v>
      </c>
      <c r="F1667" s="279">
        <f>SUM(G1667:K1667)</f>
        <v>0</v>
      </c>
      <c r="N1667" s="28"/>
      <c r="R1667" s="193"/>
      <c r="T1667" s="28"/>
      <c r="U1667" s="28"/>
      <c r="V1667" s="28"/>
      <c r="AA1667" s="193"/>
      <c r="AC1667" s="28"/>
      <c r="AD1667" s="28"/>
      <c r="AE1667" s="28"/>
      <c r="AJ1667" s="193"/>
      <c r="AL1667" s="28"/>
      <c r="AM1667" s="28"/>
      <c r="AN1667" s="28"/>
      <c r="AS1667" s="193"/>
      <c r="AU1667" s="28"/>
      <c r="AV1667" s="28"/>
      <c r="AW1667" s="28"/>
      <c r="BB1667" s="193"/>
      <c r="BD1667" s="28"/>
      <c r="BE1667" s="28"/>
      <c r="BF1667" s="28"/>
      <c r="BK1667" s="193"/>
      <c r="BM1667" s="28"/>
      <c r="BN1667" s="28"/>
      <c r="BO1667" s="28"/>
      <c r="BT1667" s="193"/>
      <c r="BV1667" s="28"/>
      <c r="BW1667" s="28"/>
      <c r="BX1667" s="28"/>
      <c r="CC1667" s="193"/>
      <c r="CE1667" s="28"/>
      <c r="CF1667" s="28"/>
      <c r="CG1667" s="28"/>
      <c r="CL1667" s="193"/>
      <c r="CN1667" s="28"/>
      <c r="CO1667" s="28"/>
      <c r="CP1667" s="28"/>
      <c r="CU1667" s="193"/>
      <c r="CW1667" s="28"/>
      <c r="CX1667" s="28"/>
      <c r="CY1667" s="28"/>
      <c r="DD1667" s="193"/>
      <c r="DF1667" s="28"/>
      <c r="DG1667" s="28"/>
      <c r="DH1667" s="28"/>
      <c r="DM1667" s="193"/>
      <c r="DO1667" s="28"/>
      <c r="DP1667" s="28"/>
      <c r="DQ1667" s="28"/>
      <c r="DV1667" s="193"/>
      <c r="DX1667" s="28"/>
      <c r="DY1667" s="28"/>
      <c r="DZ1667" s="28"/>
      <c r="EE1667" s="193"/>
      <c r="EG1667" s="28"/>
      <c r="EH1667" s="28"/>
      <c r="EI1667" s="28"/>
      <c r="EN1667" s="193"/>
      <c r="EP1667" s="28"/>
      <c r="EQ1667" s="28"/>
      <c r="ER1667" s="28"/>
      <c r="EW1667" s="193"/>
      <c r="EY1667" s="28"/>
      <c r="EZ1667" s="28"/>
      <c r="FA1667" s="28"/>
      <c r="FF1667" s="193"/>
      <c r="FH1667" s="28"/>
      <c r="FI1667" s="28"/>
      <c r="FJ1667" s="28"/>
      <c r="FO1667" s="193"/>
      <c r="FQ1667" s="28"/>
      <c r="FR1667" s="28"/>
      <c r="FS1667" s="28"/>
      <c r="FX1667" s="193"/>
      <c r="FZ1667" s="28"/>
      <c r="GA1667" s="28"/>
      <c r="GB1667" s="28"/>
      <c r="GG1667" s="193"/>
      <c r="GI1667" s="28"/>
      <c r="GJ1667" s="28"/>
      <c r="GK1667" s="28"/>
      <c r="GP1667" s="193"/>
      <c r="GR1667" s="28"/>
      <c r="GS1667" s="28"/>
      <c r="GT1667" s="28"/>
      <c r="GY1667" s="193"/>
      <c r="HA1667" s="28"/>
      <c r="HB1667" s="28"/>
      <c r="HC1667" s="28"/>
      <c r="HH1667" s="193"/>
      <c r="HJ1667" s="28"/>
      <c r="HK1667" s="28"/>
      <c r="HL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  <c r="IP1667" s="28"/>
      <c r="IQ1667" s="28"/>
      <c r="IR1667" s="28"/>
      <c r="IS1667" s="28"/>
      <c r="IT1667" s="28"/>
      <c r="IU1667" s="28"/>
      <c r="IV1667" s="28"/>
    </row>
    <row r="1668" spans="1:256" s="50" customFormat="1" ht="18">
      <c r="A1668" s="205" t="s">
        <v>2311</v>
      </c>
      <c r="B1668" s="378"/>
      <c r="C1668" s="378"/>
      <c r="D1668" s="376" t="s">
        <v>130</v>
      </c>
      <c r="E1668" s="50">
        <f>COUNTIF($A$712:$BAG$785,A1668)</f>
        <v>4</v>
      </c>
      <c r="F1668" s="279">
        <f>SUM(G1668:K1668)</f>
        <v>0</v>
      </c>
      <c r="N1668" s="28"/>
      <c r="R1668" s="193"/>
      <c r="T1668" s="28"/>
      <c r="U1668" s="28"/>
      <c r="V1668" s="28"/>
      <c r="AA1668" s="193"/>
      <c r="AC1668" s="28"/>
      <c r="AD1668" s="28"/>
      <c r="AE1668" s="28"/>
      <c r="AJ1668" s="193"/>
      <c r="AL1668" s="28"/>
      <c r="AM1668" s="28"/>
      <c r="AN1668" s="28"/>
      <c r="AS1668" s="193"/>
      <c r="AU1668" s="28"/>
      <c r="AV1668" s="28"/>
      <c r="AW1668" s="28"/>
      <c r="BB1668" s="193"/>
      <c r="BD1668" s="28"/>
      <c r="BE1668" s="28"/>
      <c r="BF1668" s="28"/>
      <c r="BK1668" s="193"/>
      <c r="BM1668" s="28"/>
      <c r="BN1668" s="28"/>
      <c r="BO1668" s="28"/>
      <c r="BT1668" s="193"/>
      <c r="BV1668" s="28"/>
      <c r="BW1668" s="28"/>
      <c r="BX1668" s="28"/>
      <c r="CC1668" s="193"/>
      <c r="CE1668" s="28"/>
      <c r="CF1668" s="28"/>
      <c r="CG1668" s="28"/>
      <c r="CL1668" s="193"/>
      <c r="CN1668" s="28"/>
      <c r="CO1668" s="28"/>
      <c r="CP1668" s="28"/>
      <c r="CU1668" s="193"/>
      <c r="CW1668" s="28"/>
      <c r="CX1668" s="28"/>
      <c r="CY1668" s="28"/>
      <c r="DD1668" s="193"/>
      <c r="DF1668" s="28"/>
      <c r="DG1668" s="28"/>
      <c r="DH1668" s="28"/>
      <c r="DM1668" s="193"/>
      <c r="DO1668" s="28"/>
      <c r="DP1668" s="28"/>
      <c r="DQ1668" s="28"/>
      <c r="DV1668" s="193"/>
      <c r="DX1668" s="28"/>
      <c r="DY1668" s="28"/>
      <c r="DZ1668" s="28"/>
      <c r="EE1668" s="193"/>
      <c r="EG1668" s="28"/>
      <c r="EH1668" s="28"/>
      <c r="EI1668" s="28"/>
      <c r="EN1668" s="193"/>
      <c r="EP1668" s="28"/>
      <c r="EQ1668" s="28"/>
      <c r="ER1668" s="28"/>
      <c r="EW1668" s="193"/>
      <c r="EY1668" s="28"/>
      <c r="EZ1668" s="28"/>
      <c r="FA1668" s="28"/>
      <c r="FF1668" s="193"/>
      <c r="FH1668" s="28"/>
      <c r="FI1668" s="28"/>
      <c r="FJ1668" s="28"/>
      <c r="FO1668" s="193"/>
      <c r="FQ1668" s="28"/>
      <c r="FR1668" s="28"/>
      <c r="FS1668" s="28"/>
      <c r="FX1668" s="193"/>
      <c r="FZ1668" s="28"/>
      <c r="GA1668" s="28"/>
      <c r="GB1668" s="28"/>
      <c r="GG1668" s="193"/>
      <c r="GI1668" s="28"/>
      <c r="GJ1668" s="28"/>
      <c r="GK1668" s="28"/>
      <c r="GP1668" s="193"/>
      <c r="GR1668" s="28"/>
      <c r="GS1668" s="28"/>
      <c r="GT1668" s="28"/>
      <c r="GY1668" s="193"/>
      <c r="HA1668" s="28"/>
      <c r="HB1668" s="28"/>
      <c r="HC1668" s="28"/>
      <c r="HH1668" s="193"/>
      <c r="HJ1668" s="28"/>
      <c r="HK1668" s="28"/>
      <c r="HL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  <c r="IP1668" s="28"/>
      <c r="IQ1668" s="28"/>
      <c r="IR1668" s="28"/>
      <c r="IS1668" s="28"/>
      <c r="IT1668" s="28"/>
      <c r="IU1668" s="28"/>
      <c r="IV1668" s="28"/>
    </row>
    <row r="1669" spans="1:256" s="50" customFormat="1" ht="18">
      <c r="A1669" s="311" t="s">
        <v>925</v>
      </c>
      <c r="B1669" s="378"/>
      <c r="C1669" s="378"/>
      <c r="D1669" s="376" t="s">
        <v>130</v>
      </c>
      <c r="E1669" s="50">
        <f>COUNTIF($A$712:$BAG$785,A1669)</f>
        <v>11</v>
      </c>
      <c r="F1669" s="279">
        <f>SUM(G1669:K1669)</f>
        <v>0</v>
      </c>
      <c r="N1669" s="28"/>
      <c r="R1669" s="193"/>
      <c r="T1669" s="28"/>
      <c r="U1669" s="28"/>
      <c r="V1669" s="28"/>
      <c r="AA1669" s="193"/>
      <c r="AC1669" s="28"/>
      <c r="AD1669" s="28"/>
      <c r="AE1669" s="28"/>
      <c r="AJ1669" s="193"/>
      <c r="AL1669" s="28"/>
      <c r="AM1669" s="28"/>
      <c r="AN1669" s="28"/>
      <c r="AS1669" s="193"/>
      <c r="AU1669" s="28"/>
      <c r="AV1669" s="28"/>
      <c r="AW1669" s="28"/>
      <c r="BB1669" s="193"/>
      <c r="BD1669" s="28"/>
      <c r="BE1669" s="28"/>
      <c r="BF1669" s="28"/>
      <c r="BK1669" s="193"/>
      <c r="BM1669" s="28"/>
      <c r="BN1669" s="28"/>
      <c r="BO1669" s="28"/>
      <c r="BT1669" s="193"/>
      <c r="BV1669" s="28"/>
      <c r="BW1669" s="28"/>
      <c r="BX1669" s="28"/>
      <c r="CC1669" s="193"/>
      <c r="CE1669" s="28"/>
      <c r="CF1669" s="28"/>
      <c r="CG1669" s="28"/>
      <c r="CL1669" s="193"/>
      <c r="CN1669" s="28"/>
      <c r="CO1669" s="28"/>
      <c r="CP1669" s="28"/>
      <c r="CU1669" s="193"/>
      <c r="CW1669" s="28"/>
      <c r="CX1669" s="28"/>
      <c r="CY1669" s="28"/>
      <c r="DD1669" s="193"/>
      <c r="DF1669" s="28"/>
      <c r="DG1669" s="28"/>
      <c r="DH1669" s="28"/>
      <c r="DM1669" s="193"/>
      <c r="DO1669" s="28"/>
      <c r="DP1669" s="28"/>
      <c r="DQ1669" s="28"/>
      <c r="DV1669" s="193"/>
      <c r="DX1669" s="28"/>
      <c r="DY1669" s="28"/>
      <c r="DZ1669" s="28"/>
      <c r="EE1669" s="193"/>
      <c r="EG1669" s="28"/>
      <c r="EH1669" s="28"/>
      <c r="EI1669" s="28"/>
      <c r="EN1669" s="193"/>
      <c r="EP1669" s="28"/>
      <c r="EQ1669" s="28"/>
      <c r="ER1669" s="28"/>
      <c r="EW1669" s="193"/>
      <c r="EY1669" s="28"/>
      <c r="EZ1669" s="28"/>
      <c r="FA1669" s="28"/>
      <c r="FF1669" s="193"/>
      <c r="FH1669" s="28"/>
      <c r="FI1669" s="28"/>
      <c r="FJ1669" s="28"/>
      <c r="FO1669" s="193"/>
      <c r="FQ1669" s="28"/>
      <c r="FR1669" s="28"/>
      <c r="FS1669" s="28"/>
      <c r="FX1669" s="193"/>
      <c r="FZ1669" s="28"/>
      <c r="GA1669" s="28"/>
      <c r="GB1669" s="28"/>
      <c r="GG1669" s="193"/>
      <c r="GI1669" s="28"/>
      <c r="GJ1669" s="28"/>
      <c r="GK1669" s="28"/>
      <c r="GP1669" s="193"/>
      <c r="GR1669" s="28"/>
      <c r="GS1669" s="28"/>
      <c r="GT1669" s="28"/>
      <c r="GY1669" s="193"/>
      <c r="HA1669" s="28"/>
      <c r="HB1669" s="28"/>
      <c r="HC1669" s="28"/>
      <c r="HH1669" s="193"/>
      <c r="HJ1669" s="28"/>
      <c r="HK1669" s="28"/>
      <c r="HL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  <c r="IP1669" s="28"/>
      <c r="IQ1669" s="28"/>
      <c r="IR1669" s="28"/>
      <c r="IS1669" s="28"/>
      <c r="IT1669" s="28"/>
      <c r="IU1669" s="28"/>
      <c r="IV1669" s="28"/>
    </row>
    <row r="1670" spans="1:256" s="50" customFormat="1" ht="18">
      <c r="A1670" s="205" t="s">
        <v>3237</v>
      </c>
      <c r="B1670" s="39"/>
      <c r="C1670" s="39"/>
      <c r="D1670" s="1" t="s">
        <v>131</v>
      </c>
      <c r="E1670" s="50">
        <f>COUNTIF($A$712:$BAG$785,A1670)</f>
        <v>13</v>
      </c>
      <c r="F1670" s="279">
        <f>SUM(G1670:K1670)</f>
        <v>0</v>
      </c>
      <c r="H1670" s="402"/>
      <c r="N1670" s="28"/>
      <c r="R1670" s="193"/>
      <c r="T1670" s="28"/>
      <c r="U1670" s="28"/>
      <c r="V1670" s="28"/>
      <c r="AA1670" s="193"/>
      <c r="AC1670" s="28"/>
      <c r="AD1670" s="28"/>
      <c r="AE1670" s="28"/>
      <c r="AJ1670" s="193"/>
      <c r="AL1670" s="28"/>
      <c r="AM1670" s="28"/>
      <c r="AN1670" s="28"/>
      <c r="AS1670" s="193"/>
      <c r="AU1670" s="28"/>
      <c r="AV1670" s="28"/>
      <c r="AW1670" s="28"/>
      <c r="BB1670" s="193"/>
      <c r="BD1670" s="28"/>
      <c r="BE1670" s="28"/>
      <c r="BF1670" s="28"/>
      <c r="BK1670" s="193"/>
      <c r="BM1670" s="28"/>
      <c r="BN1670" s="28"/>
      <c r="BO1670" s="28"/>
      <c r="BT1670" s="193"/>
      <c r="BV1670" s="28"/>
      <c r="BW1670" s="28"/>
      <c r="BX1670" s="28"/>
      <c r="CC1670" s="193"/>
      <c r="CE1670" s="28"/>
      <c r="CF1670" s="28"/>
      <c r="CG1670" s="28"/>
      <c r="CL1670" s="193"/>
      <c r="CN1670" s="28"/>
      <c r="CO1670" s="28"/>
      <c r="CP1670" s="28"/>
      <c r="CU1670" s="193"/>
      <c r="CW1670" s="28"/>
      <c r="CX1670" s="28"/>
      <c r="CY1670" s="28"/>
      <c r="DD1670" s="193"/>
      <c r="DF1670" s="28"/>
      <c r="DG1670" s="28"/>
      <c r="DH1670" s="28"/>
      <c r="DM1670" s="193"/>
      <c r="DO1670" s="28"/>
      <c r="DP1670" s="28"/>
      <c r="DQ1670" s="28"/>
      <c r="DV1670" s="193"/>
      <c r="DX1670" s="28"/>
      <c r="DY1670" s="28"/>
      <c r="DZ1670" s="28"/>
      <c r="EE1670" s="193"/>
      <c r="EG1670" s="28"/>
      <c r="EH1670" s="28"/>
      <c r="EI1670" s="28"/>
      <c r="EN1670" s="193"/>
      <c r="EP1670" s="28"/>
      <c r="EQ1670" s="28"/>
      <c r="ER1670" s="28"/>
      <c r="EW1670" s="193"/>
      <c r="EY1670" s="28"/>
      <c r="EZ1670" s="28"/>
      <c r="FA1670" s="28"/>
      <c r="FF1670" s="193"/>
      <c r="FH1670" s="28"/>
      <c r="FI1670" s="28"/>
      <c r="FJ1670" s="28"/>
      <c r="FO1670" s="193"/>
      <c r="FQ1670" s="28"/>
      <c r="FR1670" s="28"/>
      <c r="FS1670" s="28"/>
      <c r="FX1670" s="193"/>
      <c r="FZ1670" s="28"/>
      <c r="GA1670" s="28"/>
      <c r="GB1670" s="28"/>
      <c r="GG1670" s="193"/>
      <c r="GI1670" s="28"/>
      <c r="GJ1670" s="28"/>
      <c r="GK1670" s="28"/>
      <c r="GP1670" s="193"/>
      <c r="GR1670" s="28"/>
      <c r="GS1670" s="28"/>
      <c r="GT1670" s="28"/>
      <c r="GY1670" s="193"/>
      <c r="HA1670" s="28"/>
      <c r="HB1670" s="28"/>
      <c r="HC1670" s="28"/>
      <c r="HH1670" s="193"/>
      <c r="HJ1670" s="28"/>
      <c r="HK1670" s="28"/>
      <c r="HL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  <c r="IP1670" s="28"/>
      <c r="IQ1670" s="28"/>
      <c r="IR1670" s="28"/>
      <c r="IS1670" s="28"/>
      <c r="IT1670" s="28"/>
      <c r="IU1670" s="28"/>
      <c r="IV1670" s="28"/>
    </row>
    <row r="1671" spans="1:256" s="50" customFormat="1" ht="18.75">
      <c r="A1671" s="205" t="s">
        <v>2074</v>
      </c>
      <c r="B1671" s="274"/>
      <c r="C1671" s="375"/>
      <c r="D1671" s="376" t="s">
        <v>136</v>
      </c>
      <c r="E1671" s="50">
        <f>COUNTIF($A$712:$BAG$785,A1671)</f>
        <v>37</v>
      </c>
      <c r="F1671" s="279">
        <f>SUM(G1671:K1671)</f>
        <v>0</v>
      </c>
      <c r="N1671" s="28"/>
      <c r="R1671" s="193"/>
      <c r="T1671" s="28"/>
      <c r="U1671" s="28"/>
      <c r="V1671" s="28"/>
      <c r="AA1671" s="193"/>
      <c r="AC1671" s="28"/>
      <c r="AD1671" s="28"/>
      <c r="AE1671" s="28"/>
      <c r="AJ1671" s="193"/>
      <c r="AL1671" s="28"/>
      <c r="AM1671" s="28"/>
      <c r="AN1671" s="28"/>
      <c r="AS1671" s="193"/>
      <c r="AU1671" s="28"/>
      <c r="AV1671" s="28"/>
      <c r="AW1671" s="28"/>
      <c r="BB1671" s="193"/>
      <c r="BD1671" s="28"/>
      <c r="BE1671" s="28"/>
      <c r="BF1671" s="28"/>
      <c r="BK1671" s="193"/>
      <c r="BM1671" s="28"/>
      <c r="BN1671" s="28"/>
      <c r="BO1671" s="28"/>
      <c r="BT1671" s="193"/>
      <c r="BV1671" s="28"/>
      <c r="BW1671" s="28"/>
      <c r="BX1671" s="28"/>
      <c r="CC1671" s="193"/>
      <c r="CE1671" s="28"/>
      <c r="CF1671" s="28"/>
      <c r="CG1671" s="28"/>
      <c r="CL1671" s="193"/>
      <c r="CN1671" s="28"/>
      <c r="CO1671" s="28"/>
      <c r="CP1671" s="28"/>
      <c r="CU1671" s="193"/>
      <c r="CW1671" s="28"/>
      <c r="CX1671" s="28"/>
      <c r="CY1671" s="28"/>
      <c r="DD1671" s="193"/>
      <c r="DF1671" s="28"/>
      <c r="DG1671" s="28"/>
      <c r="DH1671" s="28"/>
      <c r="DM1671" s="193"/>
      <c r="DO1671" s="28"/>
      <c r="DP1671" s="28"/>
      <c r="DQ1671" s="28"/>
      <c r="DV1671" s="193"/>
      <c r="DX1671" s="28"/>
      <c r="DY1671" s="28"/>
      <c r="DZ1671" s="28"/>
      <c r="EE1671" s="193"/>
      <c r="EG1671" s="28"/>
      <c r="EH1671" s="28"/>
      <c r="EI1671" s="28"/>
      <c r="EN1671" s="193"/>
      <c r="EP1671" s="28"/>
      <c r="EQ1671" s="28"/>
      <c r="ER1671" s="28"/>
      <c r="EW1671" s="193"/>
      <c r="EY1671" s="28"/>
      <c r="EZ1671" s="28"/>
      <c r="FA1671" s="28"/>
      <c r="FF1671" s="193"/>
      <c r="FH1671" s="28"/>
      <c r="FI1671" s="28"/>
      <c r="FJ1671" s="28"/>
      <c r="FO1671" s="193"/>
      <c r="FQ1671" s="28"/>
      <c r="FR1671" s="28"/>
      <c r="FS1671" s="28"/>
      <c r="FX1671" s="193"/>
      <c r="FZ1671" s="28"/>
      <c r="GA1671" s="28"/>
      <c r="GB1671" s="28"/>
      <c r="GG1671" s="193"/>
      <c r="GI1671" s="28"/>
      <c r="GJ1671" s="28"/>
      <c r="GK1671" s="28"/>
      <c r="GP1671" s="193"/>
      <c r="GR1671" s="28"/>
      <c r="GS1671" s="28"/>
      <c r="GT1671" s="28"/>
      <c r="GY1671" s="193"/>
      <c r="HA1671" s="28"/>
      <c r="HB1671" s="28"/>
      <c r="HC1671" s="28"/>
      <c r="HH1671" s="193"/>
      <c r="HJ1671" s="28"/>
      <c r="HK1671" s="28"/>
      <c r="HL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  <c r="IP1671" s="28"/>
      <c r="IQ1671" s="28"/>
      <c r="IR1671" s="28"/>
      <c r="IS1671" s="28"/>
      <c r="IT1671" s="28"/>
      <c r="IU1671" s="28"/>
      <c r="IV1671" s="28"/>
    </row>
    <row r="1672" spans="1:256" s="50" customFormat="1" ht="18">
      <c r="A1672" s="205" t="s">
        <v>3043</v>
      </c>
      <c r="B1672" s="39"/>
      <c r="C1672" s="39"/>
      <c r="D1672" s="376" t="s">
        <v>129</v>
      </c>
      <c r="E1672" s="50">
        <f>COUNTIF($A$712:$BAG$785,A1672)</f>
        <v>0</v>
      </c>
      <c r="F1672" s="279">
        <f>SUM(G1672:K1672)</f>
        <v>0</v>
      </c>
      <c r="H1672" s="402"/>
      <c r="I1672" s="402"/>
      <c r="N1672" s="28"/>
      <c r="R1672" s="193"/>
      <c r="T1672" s="28"/>
      <c r="U1672" s="28"/>
      <c r="V1672" s="28"/>
      <c r="AA1672" s="193"/>
      <c r="AC1672" s="28"/>
      <c r="AD1672" s="28"/>
      <c r="AE1672" s="28"/>
      <c r="AJ1672" s="193"/>
      <c r="AL1672" s="28"/>
      <c r="AM1672" s="28"/>
      <c r="AN1672" s="28"/>
      <c r="AS1672" s="193"/>
      <c r="AU1672" s="28"/>
      <c r="AV1672" s="28"/>
      <c r="AW1672" s="28"/>
      <c r="BB1672" s="193"/>
      <c r="BD1672" s="28"/>
      <c r="BE1672" s="28"/>
      <c r="BF1672" s="28"/>
      <c r="BK1672" s="193"/>
      <c r="BM1672" s="28"/>
      <c r="BN1672" s="28"/>
      <c r="BO1672" s="28"/>
      <c r="BT1672" s="193"/>
      <c r="BV1672" s="28"/>
      <c r="BW1672" s="28"/>
      <c r="BX1672" s="28"/>
      <c r="CC1672" s="193"/>
      <c r="CE1672" s="28"/>
      <c r="CF1672" s="28"/>
      <c r="CG1672" s="28"/>
      <c r="CL1672" s="193"/>
      <c r="CN1672" s="28"/>
      <c r="CO1672" s="28"/>
      <c r="CP1672" s="28"/>
      <c r="CU1672" s="193"/>
      <c r="CW1672" s="28"/>
      <c r="CX1672" s="28"/>
      <c r="CY1672" s="28"/>
      <c r="DD1672" s="193"/>
      <c r="DF1672" s="28"/>
      <c r="DG1672" s="28"/>
      <c r="DH1672" s="28"/>
      <c r="DM1672" s="193"/>
      <c r="DO1672" s="28"/>
      <c r="DP1672" s="28"/>
      <c r="DQ1672" s="28"/>
      <c r="DV1672" s="193"/>
      <c r="DX1672" s="28"/>
      <c r="DY1672" s="28"/>
      <c r="DZ1672" s="28"/>
      <c r="EE1672" s="193"/>
      <c r="EG1672" s="28"/>
      <c r="EH1672" s="28"/>
      <c r="EI1672" s="28"/>
      <c r="EN1672" s="193"/>
      <c r="EP1672" s="28"/>
      <c r="EQ1672" s="28"/>
      <c r="ER1672" s="28"/>
      <c r="EW1672" s="193"/>
      <c r="EY1672" s="28"/>
      <c r="EZ1672" s="28"/>
      <c r="FA1672" s="28"/>
      <c r="FF1672" s="193"/>
      <c r="FH1672" s="28"/>
      <c r="FI1672" s="28"/>
      <c r="FJ1672" s="28"/>
      <c r="FO1672" s="193"/>
      <c r="FQ1672" s="28"/>
      <c r="FR1672" s="28"/>
      <c r="FS1672" s="28"/>
      <c r="FX1672" s="193"/>
      <c r="FZ1672" s="28"/>
      <c r="GA1672" s="28"/>
      <c r="GB1672" s="28"/>
      <c r="GG1672" s="193"/>
      <c r="GI1672" s="28"/>
      <c r="GJ1672" s="28"/>
      <c r="GK1672" s="28"/>
      <c r="GP1672" s="193"/>
      <c r="GR1672" s="28"/>
      <c r="GS1672" s="28"/>
      <c r="GT1672" s="28"/>
      <c r="GY1672" s="193"/>
      <c r="HA1672" s="28"/>
      <c r="HB1672" s="28"/>
      <c r="HC1672" s="28"/>
      <c r="HH1672" s="193"/>
      <c r="HJ1672" s="28"/>
      <c r="HK1672" s="28"/>
      <c r="HL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  <c r="IP1672" s="28"/>
      <c r="IQ1672" s="28"/>
      <c r="IR1672" s="28"/>
      <c r="IS1672" s="28"/>
      <c r="IT1672" s="28"/>
      <c r="IU1672" s="28"/>
      <c r="IV1672" s="28"/>
    </row>
    <row r="1673" spans="1:256" s="50" customFormat="1" ht="18">
      <c r="A1673" s="311" t="s">
        <v>1134</v>
      </c>
      <c r="B1673" s="39"/>
      <c r="C1673" s="39"/>
      <c r="D1673" s="376" t="s">
        <v>129</v>
      </c>
      <c r="E1673" s="50">
        <f>COUNTIF($A$712:$BAG$785,A1673)</f>
        <v>0</v>
      </c>
      <c r="F1673" s="279">
        <f>SUM(G1673:K1673)</f>
        <v>0</v>
      </c>
      <c r="H1673" s="402"/>
      <c r="I1673" s="402"/>
      <c r="N1673" s="28"/>
      <c r="R1673" s="193"/>
      <c r="T1673" s="28"/>
      <c r="U1673" s="28"/>
      <c r="V1673" s="28"/>
      <c r="AA1673" s="193"/>
      <c r="AC1673" s="28"/>
      <c r="AD1673" s="28"/>
      <c r="AE1673" s="28"/>
      <c r="AJ1673" s="193"/>
      <c r="AL1673" s="28"/>
      <c r="AM1673" s="28"/>
      <c r="AN1673" s="28"/>
      <c r="AS1673" s="193"/>
      <c r="AU1673" s="28"/>
      <c r="AV1673" s="28"/>
      <c r="AW1673" s="28"/>
      <c r="BB1673" s="193"/>
      <c r="BD1673" s="28"/>
      <c r="BE1673" s="28"/>
      <c r="BF1673" s="28"/>
      <c r="BK1673" s="193"/>
      <c r="BM1673" s="28"/>
      <c r="BN1673" s="28"/>
      <c r="BO1673" s="28"/>
      <c r="BT1673" s="193"/>
      <c r="BV1673" s="28"/>
      <c r="BW1673" s="28"/>
      <c r="BX1673" s="28"/>
      <c r="CC1673" s="193"/>
      <c r="CE1673" s="28"/>
      <c r="CF1673" s="28"/>
      <c r="CG1673" s="28"/>
      <c r="CL1673" s="193"/>
      <c r="CN1673" s="28"/>
      <c r="CO1673" s="28"/>
      <c r="CP1673" s="28"/>
      <c r="CU1673" s="193"/>
      <c r="CW1673" s="28"/>
      <c r="CX1673" s="28"/>
      <c r="CY1673" s="28"/>
      <c r="DD1673" s="193"/>
      <c r="DF1673" s="28"/>
      <c r="DG1673" s="28"/>
      <c r="DH1673" s="28"/>
      <c r="DM1673" s="193"/>
      <c r="DO1673" s="28"/>
      <c r="DP1673" s="28"/>
      <c r="DQ1673" s="28"/>
      <c r="DV1673" s="193"/>
      <c r="DX1673" s="28"/>
      <c r="DY1673" s="28"/>
      <c r="DZ1673" s="28"/>
      <c r="EE1673" s="193"/>
      <c r="EG1673" s="28"/>
      <c r="EH1673" s="28"/>
      <c r="EI1673" s="28"/>
      <c r="EN1673" s="193"/>
      <c r="EP1673" s="28"/>
      <c r="EQ1673" s="28"/>
      <c r="ER1673" s="28"/>
      <c r="EW1673" s="193"/>
      <c r="EY1673" s="28"/>
      <c r="EZ1673" s="28"/>
      <c r="FA1673" s="28"/>
      <c r="FF1673" s="193"/>
      <c r="FH1673" s="28"/>
      <c r="FI1673" s="28"/>
      <c r="FJ1673" s="28"/>
      <c r="FO1673" s="193"/>
      <c r="FQ1673" s="28"/>
      <c r="FR1673" s="28"/>
      <c r="FS1673" s="28"/>
      <c r="FX1673" s="193"/>
      <c r="FZ1673" s="28"/>
      <c r="GA1673" s="28"/>
      <c r="GB1673" s="28"/>
      <c r="GG1673" s="193"/>
      <c r="GI1673" s="28"/>
      <c r="GJ1673" s="28"/>
      <c r="GK1673" s="28"/>
      <c r="GP1673" s="193"/>
      <c r="GR1673" s="28"/>
      <c r="GS1673" s="28"/>
      <c r="GT1673" s="28"/>
      <c r="GY1673" s="193"/>
      <c r="HA1673" s="28"/>
      <c r="HB1673" s="28"/>
      <c r="HC1673" s="28"/>
      <c r="HH1673" s="193"/>
      <c r="HJ1673" s="28"/>
      <c r="HK1673" s="28"/>
      <c r="HL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  <c r="IP1673" s="28"/>
      <c r="IQ1673" s="28"/>
      <c r="IR1673" s="28"/>
      <c r="IS1673" s="28"/>
      <c r="IT1673" s="28"/>
      <c r="IU1673" s="28"/>
      <c r="IV1673" s="28"/>
    </row>
    <row r="1674" spans="1:256" s="50" customFormat="1" ht="18">
      <c r="A1674" s="205" t="s">
        <v>3327</v>
      </c>
      <c r="B1674" s="28"/>
      <c r="C1674" s="28"/>
      <c r="D1674" s="376" t="s">
        <v>129</v>
      </c>
      <c r="E1674" s="50">
        <f>COUNTIF($A$712:$BAG$785,A1674)</f>
        <v>1</v>
      </c>
      <c r="F1674" s="279">
        <f>SUM(G1674:K1674)</f>
        <v>0</v>
      </c>
      <c r="H1674" s="402"/>
      <c r="N1674" s="28"/>
      <c r="R1674" s="193"/>
      <c r="T1674" s="28"/>
      <c r="U1674" s="28"/>
      <c r="V1674" s="28"/>
      <c r="AA1674" s="193"/>
      <c r="AC1674" s="28"/>
      <c r="AD1674" s="28"/>
      <c r="AE1674" s="28"/>
      <c r="AJ1674" s="193"/>
      <c r="AL1674" s="28"/>
      <c r="AM1674" s="28"/>
      <c r="AN1674" s="28"/>
      <c r="AS1674" s="193"/>
      <c r="AU1674" s="28"/>
      <c r="AV1674" s="28"/>
      <c r="AW1674" s="28"/>
      <c r="BB1674" s="193"/>
      <c r="BD1674" s="28"/>
      <c r="BE1674" s="28"/>
      <c r="BF1674" s="28"/>
      <c r="BK1674" s="193"/>
      <c r="BM1674" s="28"/>
      <c r="BN1674" s="28"/>
      <c r="BO1674" s="28"/>
      <c r="BT1674" s="193"/>
      <c r="BV1674" s="28"/>
      <c r="BW1674" s="28"/>
      <c r="BX1674" s="28"/>
      <c r="CC1674" s="193"/>
      <c r="CE1674" s="28"/>
      <c r="CF1674" s="28"/>
      <c r="CG1674" s="28"/>
      <c r="CL1674" s="193"/>
      <c r="CN1674" s="28"/>
      <c r="CO1674" s="28"/>
      <c r="CP1674" s="28"/>
      <c r="CU1674" s="193"/>
      <c r="CW1674" s="28"/>
      <c r="CX1674" s="28"/>
      <c r="CY1674" s="28"/>
      <c r="DD1674" s="193"/>
      <c r="DF1674" s="28"/>
      <c r="DG1674" s="28"/>
      <c r="DH1674" s="28"/>
      <c r="DM1674" s="193"/>
      <c r="DO1674" s="28"/>
      <c r="DP1674" s="28"/>
      <c r="DQ1674" s="28"/>
      <c r="DV1674" s="193"/>
      <c r="DX1674" s="28"/>
      <c r="DY1674" s="28"/>
      <c r="DZ1674" s="28"/>
      <c r="EE1674" s="193"/>
      <c r="EG1674" s="28"/>
      <c r="EH1674" s="28"/>
      <c r="EI1674" s="28"/>
      <c r="EN1674" s="193"/>
      <c r="EP1674" s="28"/>
      <c r="EQ1674" s="28"/>
      <c r="ER1674" s="28"/>
      <c r="EW1674" s="193"/>
      <c r="EY1674" s="28"/>
      <c r="EZ1674" s="28"/>
      <c r="FA1674" s="28"/>
      <c r="FF1674" s="193"/>
      <c r="FH1674" s="28"/>
      <c r="FI1674" s="28"/>
      <c r="FJ1674" s="28"/>
      <c r="FO1674" s="193"/>
      <c r="FQ1674" s="28"/>
      <c r="FR1674" s="28"/>
      <c r="FS1674" s="28"/>
      <c r="FX1674" s="193"/>
      <c r="FZ1674" s="28"/>
      <c r="GA1674" s="28"/>
      <c r="GB1674" s="28"/>
      <c r="GG1674" s="193"/>
      <c r="GI1674" s="28"/>
      <c r="GJ1674" s="28"/>
      <c r="GK1674" s="28"/>
      <c r="GP1674" s="193"/>
      <c r="GR1674" s="28"/>
      <c r="GS1674" s="28"/>
      <c r="GT1674" s="28"/>
      <c r="GY1674" s="193"/>
      <c r="HA1674" s="28"/>
      <c r="HB1674" s="28"/>
      <c r="HC1674" s="28"/>
      <c r="HH1674" s="193"/>
      <c r="HJ1674" s="28"/>
      <c r="HK1674" s="28"/>
      <c r="HL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  <c r="IP1674" s="28"/>
      <c r="IQ1674" s="28"/>
      <c r="IR1674" s="28"/>
      <c r="IS1674" s="28"/>
      <c r="IT1674" s="28"/>
      <c r="IU1674" s="28"/>
      <c r="IV1674" s="28"/>
    </row>
    <row r="1675" spans="1:256" s="50" customFormat="1" ht="18.75">
      <c r="A1675" s="311" t="s">
        <v>1617</v>
      </c>
      <c r="B1675" s="274"/>
      <c r="C1675" s="375"/>
      <c r="D1675" s="376" t="s">
        <v>135</v>
      </c>
      <c r="E1675" s="50">
        <f>COUNTIF($A$712:$BAG$785,A1675)</f>
        <v>17</v>
      </c>
      <c r="F1675" s="279">
        <f>SUM(G1675:K1675)</f>
        <v>0</v>
      </c>
      <c r="N1675" s="28"/>
      <c r="R1675" s="193"/>
      <c r="T1675" s="28"/>
      <c r="U1675" s="28"/>
      <c r="V1675" s="28"/>
      <c r="AA1675" s="193"/>
      <c r="AC1675" s="28"/>
      <c r="AD1675" s="28"/>
      <c r="AE1675" s="28"/>
      <c r="AJ1675" s="193"/>
      <c r="AL1675" s="28"/>
      <c r="AM1675" s="28"/>
      <c r="AN1675" s="28"/>
      <c r="AS1675" s="193"/>
      <c r="AU1675" s="28"/>
      <c r="AV1675" s="28"/>
      <c r="AW1675" s="28"/>
      <c r="BB1675" s="193"/>
      <c r="BD1675" s="28"/>
      <c r="BE1675" s="28"/>
      <c r="BF1675" s="28"/>
      <c r="BK1675" s="193"/>
      <c r="BM1675" s="28"/>
      <c r="BN1675" s="28"/>
      <c r="BO1675" s="28"/>
      <c r="BT1675" s="193"/>
      <c r="BV1675" s="28"/>
      <c r="BW1675" s="28"/>
      <c r="BX1675" s="28"/>
      <c r="CC1675" s="193"/>
      <c r="CE1675" s="28"/>
      <c r="CF1675" s="28"/>
      <c r="CG1675" s="28"/>
      <c r="CL1675" s="193"/>
      <c r="CN1675" s="28"/>
      <c r="CO1675" s="28"/>
      <c r="CP1675" s="28"/>
      <c r="CU1675" s="193"/>
      <c r="CW1675" s="28"/>
      <c r="CX1675" s="28"/>
      <c r="CY1675" s="28"/>
      <c r="DD1675" s="193"/>
      <c r="DF1675" s="28"/>
      <c r="DG1675" s="28"/>
      <c r="DH1675" s="28"/>
      <c r="DM1675" s="193"/>
      <c r="DO1675" s="28"/>
      <c r="DP1675" s="28"/>
      <c r="DQ1675" s="28"/>
      <c r="DV1675" s="193"/>
      <c r="DX1675" s="28"/>
      <c r="DY1675" s="28"/>
      <c r="DZ1675" s="28"/>
      <c r="EE1675" s="193"/>
      <c r="EG1675" s="28"/>
      <c r="EH1675" s="28"/>
      <c r="EI1675" s="28"/>
      <c r="EN1675" s="193"/>
      <c r="EP1675" s="28"/>
      <c r="EQ1675" s="28"/>
      <c r="ER1675" s="28"/>
      <c r="EW1675" s="193"/>
      <c r="EY1675" s="28"/>
      <c r="EZ1675" s="28"/>
      <c r="FA1675" s="28"/>
      <c r="FF1675" s="193"/>
      <c r="FH1675" s="28"/>
      <c r="FI1675" s="28"/>
      <c r="FJ1675" s="28"/>
      <c r="FO1675" s="193"/>
      <c r="FQ1675" s="28"/>
      <c r="FR1675" s="28"/>
      <c r="FS1675" s="28"/>
      <c r="FX1675" s="193"/>
      <c r="FZ1675" s="28"/>
      <c r="GA1675" s="28"/>
      <c r="GB1675" s="28"/>
      <c r="GG1675" s="193"/>
      <c r="GI1675" s="28"/>
      <c r="GJ1675" s="28"/>
      <c r="GK1675" s="28"/>
      <c r="GP1675" s="193"/>
      <c r="GR1675" s="28"/>
      <c r="GS1675" s="28"/>
      <c r="GT1675" s="28"/>
      <c r="GY1675" s="193"/>
      <c r="HA1675" s="28"/>
      <c r="HB1675" s="28"/>
      <c r="HC1675" s="28"/>
      <c r="HH1675" s="193"/>
      <c r="HJ1675" s="28"/>
      <c r="HK1675" s="28"/>
      <c r="HL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  <c r="IP1675" s="28"/>
      <c r="IQ1675" s="28"/>
      <c r="IR1675" s="28"/>
      <c r="IS1675" s="28"/>
      <c r="IT1675" s="28"/>
      <c r="IU1675" s="28"/>
      <c r="IV1675" s="28"/>
    </row>
    <row r="1676" spans="1:256" s="50" customFormat="1" ht="18">
      <c r="A1676" s="311" t="s">
        <v>521</v>
      </c>
      <c r="B1676" s="28"/>
      <c r="C1676" s="28"/>
      <c r="D1676" s="376" t="s">
        <v>129</v>
      </c>
      <c r="E1676" s="50">
        <f>COUNTIF($A$712:$BAG$785,A1676)</f>
        <v>0</v>
      </c>
      <c r="F1676" s="279">
        <f>SUM(G1676:K1676)</f>
        <v>0</v>
      </c>
      <c r="I1676" s="402"/>
      <c r="N1676" s="28"/>
      <c r="R1676" s="193"/>
      <c r="T1676" s="28"/>
      <c r="U1676" s="28"/>
      <c r="V1676" s="28"/>
      <c r="AA1676" s="193"/>
      <c r="AC1676" s="28"/>
      <c r="AD1676" s="28"/>
      <c r="AE1676" s="28"/>
      <c r="AJ1676" s="193"/>
      <c r="AL1676" s="28"/>
      <c r="AM1676" s="28"/>
      <c r="AN1676" s="28"/>
      <c r="AS1676" s="193"/>
      <c r="AU1676" s="28"/>
      <c r="AV1676" s="28"/>
      <c r="AW1676" s="28"/>
      <c r="BB1676" s="193"/>
      <c r="BD1676" s="28"/>
      <c r="BE1676" s="28"/>
      <c r="BF1676" s="28"/>
      <c r="BK1676" s="193"/>
      <c r="BM1676" s="28"/>
      <c r="BN1676" s="28"/>
      <c r="BO1676" s="28"/>
      <c r="BT1676" s="193"/>
      <c r="BV1676" s="28"/>
      <c r="BW1676" s="28"/>
      <c r="BX1676" s="28"/>
      <c r="CC1676" s="193"/>
      <c r="CE1676" s="28"/>
      <c r="CF1676" s="28"/>
      <c r="CG1676" s="28"/>
      <c r="CL1676" s="193"/>
      <c r="CN1676" s="28"/>
      <c r="CO1676" s="28"/>
      <c r="CP1676" s="28"/>
      <c r="CU1676" s="193"/>
      <c r="CW1676" s="28"/>
      <c r="CX1676" s="28"/>
      <c r="CY1676" s="28"/>
      <c r="DD1676" s="193"/>
      <c r="DF1676" s="28"/>
      <c r="DG1676" s="28"/>
      <c r="DH1676" s="28"/>
      <c r="DM1676" s="193"/>
      <c r="DO1676" s="28"/>
      <c r="DP1676" s="28"/>
      <c r="DQ1676" s="28"/>
      <c r="DV1676" s="193"/>
      <c r="DX1676" s="28"/>
      <c r="DY1676" s="28"/>
      <c r="DZ1676" s="28"/>
      <c r="EE1676" s="193"/>
      <c r="EG1676" s="28"/>
      <c r="EH1676" s="28"/>
      <c r="EI1676" s="28"/>
      <c r="EN1676" s="193"/>
      <c r="EP1676" s="28"/>
      <c r="EQ1676" s="28"/>
      <c r="ER1676" s="28"/>
      <c r="EW1676" s="193"/>
      <c r="EY1676" s="28"/>
      <c r="EZ1676" s="28"/>
      <c r="FA1676" s="28"/>
      <c r="FF1676" s="193"/>
      <c r="FH1676" s="28"/>
      <c r="FI1676" s="28"/>
      <c r="FJ1676" s="28"/>
      <c r="FO1676" s="193"/>
      <c r="FQ1676" s="28"/>
      <c r="FR1676" s="28"/>
      <c r="FS1676" s="28"/>
      <c r="FX1676" s="193"/>
      <c r="FZ1676" s="28"/>
      <c r="GA1676" s="28"/>
      <c r="GB1676" s="28"/>
      <c r="GG1676" s="193"/>
      <c r="GI1676" s="28"/>
      <c r="GJ1676" s="28"/>
      <c r="GK1676" s="28"/>
      <c r="GP1676" s="193"/>
      <c r="GR1676" s="28"/>
      <c r="GS1676" s="28"/>
      <c r="GT1676" s="28"/>
      <c r="GY1676" s="193"/>
      <c r="HA1676" s="28"/>
      <c r="HB1676" s="28"/>
      <c r="HC1676" s="28"/>
      <c r="HH1676" s="193"/>
      <c r="HJ1676" s="28"/>
      <c r="HK1676" s="28"/>
      <c r="HL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  <c r="IP1676" s="28"/>
      <c r="IQ1676" s="28"/>
      <c r="IR1676" s="28"/>
      <c r="IS1676" s="28"/>
      <c r="IT1676" s="28"/>
      <c r="IU1676" s="28"/>
      <c r="IV1676" s="28"/>
    </row>
    <row r="1677" spans="1:256" s="50" customFormat="1" ht="18">
      <c r="A1677" s="205" t="s">
        <v>3126</v>
      </c>
      <c r="B1677" s="39"/>
      <c r="C1677" s="39"/>
      <c r="D1677" s="376" t="s">
        <v>129</v>
      </c>
      <c r="E1677" s="50">
        <f>COUNTIF($A$712:$BAG$785,A1677)</f>
        <v>0</v>
      </c>
      <c r="F1677" s="279">
        <f>SUM(G1677:K1677)</f>
        <v>0</v>
      </c>
      <c r="H1677" s="402"/>
      <c r="I1677" s="402"/>
      <c r="N1677" s="28"/>
      <c r="R1677" s="193"/>
      <c r="T1677" s="28"/>
      <c r="U1677" s="28"/>
      <c r="V1677" s="28"/>
      <c r="AA1677" s="193"/>
      <c r="AC1677" s="28"/>
      <c r="AD1677" s="28"/>
      <c r="AE1677" s="28"/>
      <c r="AJ1677" s="193"/>
      <c r="AL1677" s="28"/>
      <c r="AM1677" s="28"/>
      <c r="AN1677" s="28"/>
      <c r="AS1677" s="193"/>
      <c r="AU1677" s="28"/>
      <c r="AV1677" s="28"/>
      <c r="AW1677" s="28"/>
      <c r="BB1677" s="193"/>
      <c r="BD1677" s="28"/>
      <c r="BE1677" s="28"/>
      <c r="BF1677" s="28"/>
      <c r="BK1677" s="193"/>
      <c r="BM1677" s="28"/>
      <c r="BN1677" s="28"/>
      <c r="BO1677" s="28"/>
      <c r="BT1677" s="193"/>
      <c r="BV1677" s="28"/>
      <c r="BW1677" s="28"/>
      <c r="BX1677" s="28"/>
      <c r="CC1677" s="193"/>
      <c r="CE1677" s="28"/>
      <c r="CF1677" s="28"/>
      <c r="CG1677" s="28"/>
      <c r="CL1677" s="193"/>
      <c r="CN1677" s="28"/>
      <c r="CO1677" s="28"/>
      <c r="CP1677" s="28"/>
      <c r="CU1677" s="193"/>
      <c r="CW1677" s="28"/>
      <c r="CX1677" s="28"/>
      <c r="CY1677" s="28"/>
      <c r="DD1677" s="193"/>
      <c r="DF1677" s="28"/>
      <c r="DG1677" s="28"/>
      <c r="DH1677" s="28"/>
      <c r="DM1677" s="193"/>
      <c r="DO1677" s="28"/>
      <c r="DP1677" s="28"/>
      <c r="DQ1677" s="28"/>
      <c r="DV1677" s="193"/>
      <c r="DX1677" s="28"/>
      <c r="DY1677" s="28"/>
      <c r="DZ1677" s="28"/>
      <c r="EE1677" s="193"/>
      <c r="EG1677" s="28"/>
      <c r="EH1677" s="28"/>
      <c r="EI1677" s="28"/>
      <c r="EN1677" s="193"/>
      <c r="EP1677" s="28"/>
      <c r="EQ1677" s="28"/>
      <c r="ER1677" s="28"/>
      <c r="EW1677" s="193"/>
      <c r="EY1677" s="28"/>
      <c r="EZ1677" s="28"/>
      <c r="FA1677" s="28"/>
      <c r="FF1677" s="193"/>
      <c r="FH1677" s="28"/>
      <c r="FI1677" s="28"/>
      <c r="FJ1677" s="28"/>
      <c r="FO1677" s="193"/>
      <c r="FQ1677" s="28"/>
      <c r="FR1677" s="28"/>
      <c r="FS1677" s="28"/>
      <c r="FX1677" s="193"/>
      <c r="FZ1677" s="28"/>
      <c r="GA1677" s="28"/>
      <c r="GB1677" s="28"/>
      <c r="GG1677" s="193"/>
      <c r="GI1677" s="28"/>
      <c r="GJ1677" s="28"/>
      <c r="GK1677" s="28"/>
      <c r="GP1677" s="193"/>
      <c r="GR1677" s="28"/>
      <c r="GS1677" s="28"/>
      <c r="GT1677" s="28"/>
      <c r="GY1677" s="193"/>
      <c r="HA1677" s="28"/>
      <c r="HB1677" s="28"/>
      <c r="HC1677" s="28"/>
      <c r="HH1677" s="193"/>
      <c r="HJ1677" s="28"/>
      <c r="HK1677" s="28"/>
      <c r="HL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  <c r="IP1677" s="28"/>
      <c r="IQ1677" s="28"/>
      <c r="IR1677" s="28"/>
      <c r="IS1677" s="28"/>
      <c r="IT1677" s="28"/>
      <c r="IU1677" s="28"/>
      <c r="IV1677" s="28"/>
    </row>
    <row r="1678" spans="1:256" s="50" customFormat="1" ht="18">
      <c r="A1678" s="311" t="s">
        <v>838</v>
      </c>
      <c r="B1678" s="28"/>
      <c r="C1678" s="28"/>
      <c r="D1678" s="376" t="s">
        <v>129</v>
      </c>
      <c r="E1678" s="50">
        <f>COUNTIF($A$712:$BAG$785,A1678)</f>
        <v>0</v>
      </c>
      <c r="F1678" s="279">
        <f>SUM(G1678:K1678)</f>
        <v>0</v>
      </c>
      <c r="J1678" s="402"/>
      <c r="K1678" s="39"/>
      <c r="N1678" s="28"/>
      <c r="R1678" s="193"/>
      <c r="T1678" s="28"/>
      <c r="U1678" s="28"/>
      <c r="V1678" s="28"/>
      <c r="AA1678" s="193"/>
      <c r="AC1678" s="28"/>
      <c r="AD1678" s="28"/>
      <c r="AE1678" s="28"/>
      <c r="AJ1678" s="193"/>
      <c r="AL1678" s="28"/>
      <c r="AM1678" s="28"/>
      <c r="AN1678" s="28"/>
      <c r="AS1678" s="193"/>
      <c r="AU1678" s="28"/>
      <c r="AV1678" s="28"/>
      <c r="AW1678" s="28"/>
      <c r="BB1678" s="193"/>
      <c r="BD1678" s="28"/>
      <c r="BE1678" s="28"/>
      <c r="BF1678" s="28"/>
      <c r="BK1678" s="193"/>
      <c r="BM1678" s="28"/>
      <c r="BN1678" s="28"/>
      <c r="BO1678" s="28"/>
      <c r="BT1678" s="193"/>
      <c r="BV1678" s="28"/>
      <c r="BW1678" s="28"/>
      <c r="BX1678" s="28"/>
      <c r="CC1678" s="193"/>
      <c r="CE1678" s="28"/>
      <c r="CF1678" s="28"/>
      <c r="CG1678" s="28"/>
      <c r="CL1678" s="193"/>
      <c r="CN1678" s="28"/>
      <c r="CO1678" s="28"/>
      <c r="CP1678" s="28"/>
      <c r="CU1678" s="193"/>
      <c r="CW1678" s="28"/>
      <c r="CX1678" s="28"/>
      <c r="CY1678" s="28"/>
      <c r="DD1678" s="193"/>
      <c r="DF1678" s="28"/>
      <c r="DG1678" s="28"/>
      <c r="DH1678" s="28"/>
      <c r="DM1678" s="193"/>
      <c r="DO1678" s="28"/>
      <c r="DP1678" s="28"/>
      <c r="DQ1678" s="28"/>
      <c r="DV1678" s="193"/>
      <c r="DX1678" s="28"/>
      <c r="DY1678" s="28"/>
      <c r="DZ1678" s="28"/>
      <c r="EE1678" s="193"/>
      <c r="EG1678" s="28"/>
      <c r="EH1678" s="28"/>
      <c r="EI1678" s="28"/>
      <c r="EN1678" s="193"/>
      <c r="EP1678" s="28"/>
      <c r="EQ1678" s="28"/>
      <c r="ER1678" s="28"/>
      <c r="EW1678" s="193"/>
      <c r="EY1678" s="28"/>
      <c r="EZ1678" s="28"/>
      <c r="FA1678" s="28"/>
      <c r="FF1678" s="193"/>
      <c r="FH1678" s="28"/>
      <c r="FI1678" s="28"/>
      <c r="FJ1678" s="28"/>
      <c r="FO1678" s="193"/>
      <c r="FQ1678" s="28"/>
      <c r="FR1678" s="28"/>
      <c r="FS1678" s="28"/>
      <c r="FX1678" s="193"/>
      <c r="FZ1678" s="28"/>
      <c r="GA1678" s="28"/>
      <c r="GB1678" s="28"/>
      <c r="GG1678" s="193"/>
      <c r="GI1678" s="28"/>
      <c r="GJ1678" s="28"/>
      <c r="GK1678" s="28"/>
      <c r="GP1678" s="193"/>
      <c r="GR1678" s="28"/>
      <c r="GS1678" s="28"/>
      <c r="GT1678" s="28"/>
      <c r="GY1678" s="193"/>
      <c r="HA1678" s="28"/>
      <c r="HB1678" s="28"/>
      <c r="HC1678" s="28"/>
      <c r="HH1678" s="193"/>
      <c r="HJ1678" s="28"/>
      <c r="HK1678" s="28"/>
      <c r="HL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  <c r="IP1678" s="28"/>
      <c r="IQ1678" s="28"/>
      <c r="IR1678" s="28"/>
      <c r="IS1678" s="28"/>
      <c r="IT1678" s="28"/>
      <c r="IU1678" s="28"/>
      <c r="IV1678" s="28"/>
    </row>
    <row r="1679" spans="1:256" s="50" customFormat="1" ht="18.75">
      <c r="A1679" s="311" t="s">
        <v>576</v>
      </c>
      <c r="B1679" s="375"/>
      <c r="C1679" s="375"/>
      <c r="D1679" s="376" t="s">
        <v>140</v>
      </c>
      <c r="E1679" s="50">
        <f>COUNTIF($A$712:$BAG$785,A1679)</f>
        <v>13</v>
      </c>
      <c r="F1679" s="279">
        <f>SUM(G1679:K1679)</f>
        <v>0</v>
      </c>
      <c r="K1679" s="193"/>
      <c r="N1679" s="28"/>
      <c r="R1679" s="193"/>
      <c r="T1679" s="28"/>
      <c r="U1679" s="28"/>
      <c r="V1679" s="28"/>
      <c r="AA1679" s="193"/>
      <c r="AC1679" s="28"/>
      <c r="AD1679" s="28"/>
      <c r="AE1679" s="28"/>
      <c r="AJ1679" s="193"/>
      <c r="AL1679" s="28"/>
      <c r="AM1679" s="28"/>
      <c r="AN1679" s="28"/>
      <c r="AS1679" s="193"/>
      <c r="AU1679" s="28"/>
      <c r="AV1679" s="28"/>
      <c r="AW1679" s="28"/>
      <c r="BB1679" s="193"/>
      <c r="BD1679" s="28"/>
      <c r="BE1679" s="28"/>
      <c r="BF1679" s="28"/>
      <c r="BK1679" s="193"/>
      <c r="BM1679" s="28"/>
      <c r="BN1679" s="28"/>
      <c r="BO1679" s="28"/>
      <c r="BT1679" s="193"/>
      <c r="BV1679" s="28"/>
      <c r="BW1679" s="28"/>
      <c r="BX1679" s="28"/>
      <c r="CC1679" s="193"/>
      <c r="CE1679" s="28"/>
      <c r="CF1679" s="28"/>
      <c r="CG1679" s="28"/>
      <c r="CL1679" s="193"/>
      <c r="CN1679" s="28"/>
      <c r="CO1679" s="28"/>
      <c r="CP1679" s="28"/>
      <c r="CU1679" s="193"/>
      <c r="CW1679" s="28"/>
      <c r="CX1679" s="28"/>
      <c r="CY1679" s="28"/>
      <c r="DD1679" s="193"/>
      <c r="DF1679" s="28"/>
      <c r="DG1679" s="28"/>
      <c r="DH1679" s="28"/>
      <c r="DM1679" s="193"/>
      <c r="DO1679" s="28"/>
      <c r="DP1679" s="28"/>
      <c r="DQ1679" s="28"/>
      <c r="DV1679" s="193"/>
      <c r="DX1679" s="28"/>
      <c r="DY1679" s="28"/>
      <c r="DZ1679" s="28"/>
      <c r="EE1679" s="193"/>
      <c r="EG1679" s="28"/>
      <c r="EH1679" s="28"/>
      <c r="EI1679" s="28"/>
      <c r="EN1679" s="193"/>
      <c r="EP1679" s="28"/>
      <c r="EQ1679" s="28"/>
      <c r="ER1679" s="28"/>
      <c r="EW1679" s="193"/>
      <c r="EY1679" s="28"/>
      <c r="EZ1679" s="28"/>
      <c r="FA1679" s="28"/>
      <c r="FF1679" s="193"/>
      <c r="FH1679" s="28"/>
      <c r="FI1679" s="28"/>
      <c r="FJ1679" s="28"/>
      <c r="FO1679" s="193"/>
      <c r="FQ1679" s="28"/>
      <c r="FR1679" s="28"/>
      <c r="FS1679" s="28"/>
      <c r="FX1679" s="193"/>
      <c r="FZ1679" s="28"/>
      <c r="GA1679" s="28"/>
      <c r="GB1679" s="28"/>
      <c r="GG1679" s="193"/>
      <c r="GI1679" s="28"/>
      <c r="GJ1679" s="28"/>
      <c r="GK1679" s="28"/>
      <c r="GP1679" s="193"/>
      <c r="GR1679" s="28"/>
      <c r="GS1679" s="28"/>
      <c r="GT1679" s="28"/>
      <c r="GY1679" s="193"/>
      <c r="HA1679" s="28"/>
      <c r="HB1679" s="28"/>
      <c r="HC1679" s="28"/>
      <c r="HH1679" s="193"/>
      <c r="HJ1679" s="28"/>
      <c r="HK1679" s="28"/>
      <c r="HL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  <c r="IP1679" s="28"/>
      <c r="IQ1679" s="28"/>
      <c r="IR1679" s="28"/>
      <c r="IS1679" s="28"/>
      <c r="IT1679" s="28"/>
      <c r="IU1679" s="28"/>
      <c r="IV1679" s="28"/>
    </row>
    <row r="1680" spans="1:256" s="50" customFormat="1" ht="18">
      <c r="A1680" s="311" t="s">
        <v>1121</v>
      </c>
      <c r="B1680" s="39"/>
      <c r="C1680" s="39"/>
      <c r="D1680" s="376" t="s">
        <v>129</v>
      </c>
      <c r="E1680" s="50">
        <f>COUNTIF($A$712:$BAG$785,A1680)</f>
        <v>0</v>
      </c>
      <c r="F1680" s="279">
        <f>SUM(G1680:K1680)</f>
        <v>0</v>
      </c>
      <c r="H1680" s="402"/>
      <c r="I1680" s="402"/>
      <c r="J1680" s="402"/>
      <c r="K1680" s="402"/>
      <c r="N1680" s="28"/>
      <c r="R1680" s="193"/>
      <c r="T1680" s="28"/>
      <c r="U1680" s="28"/>
      <c r="V1680" s="28"/>
      <c r="AA1680" s="193"/>
      <c r="AC1680" s="28"/>
      <c r="AD1680" s="28"/>
      <c r="AE1680" s="28"/>
      <c r="AJ1680" s="193"/>
      <c r="AL1680" s="28"/>
      <c r="AM1680" s="28"/>
      <c r="AN1680" s="28"/>
      <c r="AS1680" s="193"/>
      <c r="AU1680" s="28"/>
      <c r="AV1680" s="28"/>
      <c r="AW1680" s="28"/>
      <c r="BB1680" s="193"/>
      <c r="BD1680" s="28"/>
      <c r="BE1680" s="28"/>
      <c r="BF1680" s="28"/>
      <c r="BK1680" s="193"/>
      <c r="BM1680" s="28"/>
      <c r="BN1680" s="28"/>
      <c r="BO1680" s="28"/>
      <c r="BT1680" s="193"/>
      <c r="BV1680" s="28"/>
      <c r="BW1680" s="28"/>
      <c r="BX1680" s="28"/>
      <c r="CC1680" s="193"/>
      <c r="CE1680" s="28"/>
      <c r="CF1680" s="28"/>
      <c r="CG1680" s="28"/>
      <c r="CL1680" s="193"/>
      <c r="CN1680" s="28"/>
      <c r="CO1680" s="28"/>
      <c r="CP1680" s="28"/>
      <c r="CU1680" s="193"/>
      <c r="CW1680" s="28"/>
      <c r="CX1680" s="28"/>
      <c r="CY1680" s="28"/>
      <c r="DD1680" s="193"/>
      <c r="DF1680" s="28"/>
      <c r="DG1680" s="28"/>
      <c r="DH1680" s="28"/>
      <c r="DM1680" s="193"/>
      <c r="DO1680" s="28"/>
      <c r="DP1680" s="28"/>
      <c r="DQ1680" s="28"/>
      <c r="DV1680" s="193"/>
      <c r="DX1680" s="28"/>
      <c r="DY1680" s="28"/>
      <c r="DZ1680" s="28"/>
      <c r="EE1680" s="193"/>
      <c r="EG1680" s="28"/>
      <c r="EH1680" s="28"/>
      <c r="EI1680" s="28"/>
      <c r="EN1680" s="193"/>
      <c r="EP1680" s="28"/>
      <c r="EQ1680" s="28"/>
      <c r="ER1680" s="28"/>
      <c r="EW1680" s="193"/>
      <c r="EY1680" s="28"/>
      <c r="EZ1680" s="28"/>
      <c r="FA1680" s="28"/>
      <c r="FF1680" s="193"/>
      <c r="FH1680" s="28"/>
      <c r="FI1680" s="28"/>
      <c r="FJ1680" s="28"/>
      <c r="FO1680" s="193"/>
      <c r="FQ1680" s="28"/>
      <c r="FR1680" s="28"/>
      <c r="FS1680" s="28"/>
      <c r="FX1680" s="193"/>
      <c r="FZ1680" s="28"/>
      <c r="GA1680" s="28"/>
      <c r="GB1680" s="28"/>
      <c r="GG1680" s="193"/>
      <c r="GI1680" s="28"/>
      <c r="GJ1680" s="28"/>
      <c r="GK1680" s="28"/>
      <c r="GP1680" s="193"/>
      <c r="GR1680" s="28"/>
      <c r="GS1680" s="28"/>
      <c r="GT1680" s="28"/>
      <c r="GY1680" s="193"/>
      <c r="HA1680" s="28"/>
      <c r="HB1680" s="28"/>
      <c r="HC1680" s="28"/>
      <c r="HH1680" s="193"/>
      <c r="HJ1680" s="28"/>
      <c r="HK1680" s="28"/>
      <c r="HL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  <c r="IP1680" s="28"/>
      <c r="IQ1680" s="28"/>
      <c r="IR1680" s="28"/>
      <c r="IS1680" s="28"/>
      <c r="IT1680" s="28"/>
      <c r="IU1680" s="28"/>
      <c r="IV1680" s="28"/>
    </row>
    <row r="1681" spans="1:256" s="50" customFormat="1" ht="18.75">
      <c r="A1681" s="311" t="s">
        <v>1928</v>
      </c>
      <c r="B1681" s="375"/>
      <c r="C1681" s="375"/>
      <c r="D1681" s="376" t="s">
        <v>138</v>
      </c>
      <c r="E1681" s="50">
        <f>COUNTIF($A$712:$BAG$785,A1681)</f>
        <v>19</v>
      </c>
      <c r="F1681" s="279">
        <f>SUM(G1681:K1681)</f>
        <v>0</v>
      </c>
      <c r="J1681" s="402"/>
      <c r="K1681" s="402"/>
      <c r="N1681" s="28"/>
      <c r="R1681" s="193"/>
      <c r="T1681" s="28"/>
      <c r="U1681" s="28"/>
      <c r="V1681" s="28"/>
      <c r="AA1681" s="193"/>
      <c r="AC1681" s="28"/>
      <c r="AD1681" s="28"/>
      <c r="AE1681" s="28"/>
      <c r="AJ1681" s="193"/>
      <c r="AL1681" s="28"/>
      <c r="AM1681" s="28"/>
      <c r="AN1681" s="28"/>
      <c r="AS1681" s="193"/>
      <c r="AU1681" s="28"/>
      <c r="AV1681" s="28"/>
      <c r="AW1681" s="28"/>
      <c r="BB1681" s="193"/>
      <c r="BD1681" s="28"/>
      <c r="BE1681" s="28"/>
      <c r="BF1681" s="28"/>
      <c r="BK1681" s="193"/>
      <c r="BM1681" s="28"/>
      <c r="BN1681" s="28"/>
      <c r="BO1681" s="28"/>
      <c r="BT1681" s="193"/>
      <c r="BV1681" s="28"/>
      <c r="BW1681" s="28"/>
      <c r="BX1681" s="28"/>
      <c r="CC1681" s="193"/>
      <c r="CE1681" s="28"/>
      <c r="CF1681" s="28"/>
      <c r="CG1681" s="28"/>
      <c r="CL1681" s="193"/>
      <c r="CN1681" s="28"/>
      <c r="CO1681" s="28"/>
      <c r="CP1681" s="28"/>
      <c r="CU1681" s="193"/>
      <c r="CW1681" s="28"/>
      <c r="CX1681" s="28"/>
      <c r="CY1681" s="28"/>
      <c r="DD1681" s="193"/>
      <c r="DF1681" s="28"/>
      <c r="DG1681" s="28"/>
      <c r="DH1681" s="28"/>
      <c r="DM1681" s="193"/>
      <c r="DO1681" s="28"/>
      <c r="DP1681" s="28"/>
      <c r="DQ1681" s="28"/>
      <c r="DV1681" s="193"/>
      <c r="DX1681" s="28"/>
      <c r="DY1681" s="28"/>
      <c r="DZ1681" s="28"/>
      <c r="EE1681" s="193"/>
      <c r="EG1681" s="28"/>
      <c r="EH1681" s="28"/>
      <c r="EI1681" s="28"/>
      <c r="EN1681" s="193"/>
      <c r="EP1681" s="28"/>
      <c r="EQ1681" s="28"/>
      <c r="ER1681" s="28"/>
      <c r="EW1681" s="193"/>
      <c r="EY1681" s="28"/>
      <c r="EZ1681" s="28"/>
      <c r="FA1681" s="28"/>
      <c r="FF1681" s="193"/>
      <c r="FH1681" s="28"/>
      <c r="FI1681" s="28"/>
      <c r="FJ1681" s="28"/>
      <c r="FO1681" s="193"/>
      <c r="FQ1681" s="28"/>
      <c r="FR1681" s="28"/>
      <c r="FS1681" s="28"/>
      <c r="FX1681" s="193"/>
      <c r="FZ1681" s="28"/>
      <c r="GA1681" s="28"/>
      <c r="GB1681" s="28"/>
      <c r="GG1681" s="193"/>
      <c r="GI1681" s="28"/>
      <c r="GJ1681" s="28"/>
      <c r="GK1681" s="28"/>
      <c r="GP1681" s="193"/>
      <c r="GR1681" s="28"/>
      <c r="GS1681" s="28"/>
      <c r="GT1681" s="28"/>
      <c r="GY1681" s="193"/>
      <c r="HA1681" s="28"/>
      <c r="HB1681" s="28"/>
      <c r="HC1681" s="28"/>
      <c r="HH1681" s="193"/>
      <c r="HJ1681" s="28"/>
      <c r="HK1681" s="28"/>
      <c r="HL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  <c r="IP1681" s="28"/>
      <c r="IQ1681" s="28"/>
      <c r="IR1681" s="28"/>
      <c r="IS1681" s="28"/>
      <c r="IT1681" s="28"/>
      <c r="IU1681" s="28"/>
      <c r="IV1681" s="28"/>
    </row>
    <row r="1682" spans="1:256" s="50" customFormat="1" ht="18">
      <c r="A1682" s="218" t="s">
        <v>3834</v>
      </c>
      <c r="B1682" s="39"/>
      <c r="C1682" s="39"/>
      <c r="D1682" s="376" t="s">
        <v>129</v>
      </c>
      <c r="E1682" s="50">
        <f>COUNTIF($A$712:$BAG$785,A1682)</f>
        <v>0</v>
      </c>
      <c r="F1682" s="279">
        <f>SUM(G1682:K1682)</f>
        <v>0</v>
      </c>
      <c r="H1682" s="402"/>
      <c r="I1682" s="402"/>
      <c r="K1682" s="193"/>
      <c r="N1682" s="28"/>
      <c r="R1682" s="193"/>
      <c r="T1682" s="28"/>
      <c r="U1682" s="28"/>
      <c r="V1682" s="28"/>
      <c r="AA1682" s="193"/>
      <c r="AC1682" s="28"/>
      <c r="AD1682" s="28"/>
      <c r="AE1682" s="28"/>
      <c r="AJ1682" s="193"/>
      <c r="AL1682" s="28"/>
      <c r="AM1682" s="28"/>
      <c r="AN1682" s="28"/>
      <c r="AS1682" s="193"/>
      <c r="AU1682" s="28"/>
      <c r="AV1682" s="28"/>
      <c r="AW1682" s="28"/>
      <c r="BB1682" s="193"/>
      <c r="BD1682" s="28"/>
      <c r="BE1682" s="28"/>
      <c r="BF1682" s="28"/>
      <c r="BK1682" s="193"/>
      <c r="BM1682" s="28"/>
      <c r="BN1682" s="28"/>
      <c r="BO1682" s="28"/>
      <c r="BT1682" s="193"/>
      <c r="BV1682" s="28"/>
      <c r="BW1682" s="28"/>
      <c r="BX1682" s="28"/>
      <c r="CC1682" s="193"/>
      <c r="CE1682" s="28"/>
      <c r="CF1682" s="28"/>
      <c r="CG1682" s="28"/>
      <c r="CL1682" s="193"/>
      <c r="CN1682" s="28"/>
      <c r="CO1682" s="28"/>
      <c r="CP1682" s="28"/>
      <c r="CU1682" s="193"/>
      <c r="CW1682" s="28"/>
      <c r="CX1682" s="28"/>
      <c r="CY1682" s="28"/>
      <c r="DD1682" s="193"/>
      <c r="DF1682" s="28"/>
      <c r="DG1682" s="28"/>
      <c r="DH1682" s="28"/>
      <c r="DM1682" s="193"/>
      <c r="DO1682" s="28"/>
      <c r="DP1682" s="28"/>
      <c r="DQ1682" s="28"/>
      <c r="DV1682" s="193"/>
      <c r="DX1682" s="28"/>
      <c r="DY1682" s="28"/>
      <c r="DZ1682" s="28"/>
      <c r="EE1682" s="193"/>
      <c r="EG1682" s="28"/>
      <c r="EH1682" s="28"/>
      <c r="EI1682" s="28"/>
      <c r="EN1682" s="193"/>
      <c r="EP1682" s="28"/>
      <c r="EQ1682" s="28"/>
      <c r="ER1682" s="28"/>
      <c r="EW1682" s="193"/>
      <c r="EY1682" s="28"/>
      <c r="EZ1682" s="28"/>
      <c r="FA1682" s="28"/>
      <c r="FF1682" s="193"/>
      <c r="FH1682" s="28"/>
      <c r="FI1682" s="28"/>
      <c r="FJ1682" s="28"/>
      <c r="FO1682" s="193"/>
      <c r="FQ1682" s="28"/>
      <c r="FR1682" s="28"/>
      <c r="FS1682" s="28"/>
      <c r="FX1682" s="193"/>
      <c r="FZ1682" s="28"/>
      <c r="GA1682" s="28"/>
      <c r="GB1682" s="28"/>
      <c r="GG1682" s="193"/>
      <c r="GI1682" s="28"/>
      <c r="GJ1682" s="28"/>
      <c r="GK1682" s="28"/>
      <c r="GP1682" s="193"/>
      <c r="GR1682" s="28"/>
      <c r="GS1682" s="28"/>
      <c r="GT1682" s="28"/>
      <c r="GY1682" s="193"/>
      <c r="HA1682" s="28"/>
      <c r="HB1682" s="28"/>
      <c r="HC1682" s="28"/>
      <c r="HH1682" s="193"/>
      <c r="HJ1682" s="28"/>
      <c r="HK1682" s="28"/>
      <c r="HL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  <c r="IP1682" s="28"/>
      <c r="IQ1682" s="28"/>
      <c r="IR1682" s="28"/>
      <c r="IS1682" s="28"/>
      <c r="IT1682" s="28"/>
      <c r="IU1682" s="28"/>
      <c r="IV1682" s="28"/>
    </row>
    <row r="1683" spans="1:256" s="50" customFormat="1" ht="18.75">
      <c r="A1683" s="311" t="s">
        <v>498</v>
      </c>
      <c r="B1683" s="375"/>
      <c r="C1683" s="375"/>
      <c r="D1683" s="376" t="s">
        <v>140</v>
      </c>
      <c r="E1683" s="50">
        <f>COUNTIF($A$712:$BAG$785,A1683)</f>
        <v>4</v>
      </c>
      <c r="F1683" s="279">
        <f>SUM(G1683:K1683)</f>
        <v>0</v>
      </c>
      <c r="J1683" s="402"/>
      <c r="K1683" s="39"/>
      <c r="N1683" s="28"/>
      <c r="R1683" s="193"/>
      <c r="T1683" s="28"/>
      <c r="U1683" s="28"/>
      <c r="V1683" s="28"/>
      <c r="AA1683" s="193"/>
      <c r="AC1683" s="28"/>
      <c r="AD1683" s="28"/>
      <c r="AE1683" s="28"/>
      <c r="AJ1683" s="193"/>
      <c r="AL1683" s="28"/>
      <c r="AM1683" s="28"/>
      <c r="AN1683" s="28"/>
      <c r="AS1683" s="193"/>
      <c r="AU1683" s="28"/>
      <c r="AV1683" s="28"/>
      <c r="AW1683" s="28"/>
      <c r="BB1683" s="193"/>
      <c r="BD1683" s="28"/>
      <c r="BE1683" s="28"/>
      <c r="BF1683" s="28"/>
      <c r="BK1683" s="193"/>
      <c r="BM1683" s="28"/>
      <c r="BN1683" s="28"/>
      <c r="BO1683" s="28"/>
      <c r="BT1683" s="193"/>
      <c r="BV1683" s="28"/>
      <c r="BW1683" s="28"/>
      <c r="BX1683" s="28"/>
      <c r="CC1683" s="193"/>
      <c r="CE1683" s="28"/>
      <c r="CF1683" s="28"/>
      <c r="CG1683" s="28"/>
      <c r="CL1683" s="193"/>
      <c r="CN1683" s="28"/>
      <c r="CO1683" s="28"/>
      <c r="CP1683" s="28"/>
      <c r="CU1683" s="193"/>
      <c r="CW1683" s="28"/>
      <c r="CX1683" s="28"/>
      <c r="CY1683" s="28"/>
      <c r="DD1683" s="193"/>
      <c r="DF1683" s="28"/>
      <c r="DG1683" s="28"/>
      <c r="DH1683" s="28"/>
      <c r="DM1683" s="193"/>
      <c r="DO1683" s="28"/>
      <c r="DP1683" s="28"/>
      <c r="DQ1683" s="28"/>
      <c r="DV1683" s="193"/>
      <c r="DX1683" s="28"/>
      <c r="DY1683" s="28"/>
      <c r="DZ1683" s="28"/>
      <c r="EE1683" s="193"/>
      <c r="EG1683" s="28"/>
      <c r="EH1683" s="28"/>
      <c r="EI1683" s="28"/>
      <c r="EN1683" s="193"/>
      <c r="EP1683" s="28"/>
      <c r="EQ1683" s="28"/>
      <c r="ER1683" s="28"/>
      <c r="EW1683" s="193"/>
      <c r="EY1683" s="28"/>
      <c r="EZ1683" s="28"/>
      <c r="FA1683" s="28"/>
      <c r="FF1683" s="193"/>
      <c r="FH1683" s="28"/>
      <c r="FI1683" s="28"/>
      <c r="FJ1683" s="28"/>
      <c r="FO1683" s="193"/>
      <c r="FQ1683" s="28"/>
      <c r="FR1683" s="28"/>
      <c r="FS1683" s="28"/>
      <c r="FX1683" s="193"/>
      <c r="FZ1683" s="28"/>
      <c r="GA1683" s="28"/>
      <c r="GB1683" s="28"/>
      <c r="GG1683" s="193"/>
      <c r="GI1683" s="28"/>
      <c r="GJ1683" s="28"/>
      <c r="GK1683" s="28"/>
      <c r="GP1683" s="193"/>
      <c r="GR1683" s="28"/>
      <c r="GS1683" s="28"/>
      <c r="GT1683" s="28"/>
      <c r="GY1683" s="193"/>
      <c r="HA1683" s="28"/>
      <c r="HB1683" s="28"/>
      <c r="HC1683" s="28"/>
      <c r="HH1683" s="193"/>
      <c r="HJ1683" s="28"/>
      <c r="HK1683" s="28"/>
      <c r="HL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  <c r="IP1683" s="28"/>
      <c r="IQ1683" s="28"/>
      <c r="IR1683" s="28"/>
      <c r="IS1683" s="28"/>
      <c r="IT1683" s="28"/>
      <c r="IU1683" s="28"/>
      <c r="IV1683" s="28"/>
    </row>
    <row r="1684" spans="1:256" s="50" customFormat="1" ht="18">
      <c r="A1684" s="205" t="s">
        <v>3331</v>
      </c>
      <c r="B1684" s="39"/>
      <c r="C1684" s="39"/>
      <c r="D1684" s="376" t="s">
        <v>129</v>
      </c>
      <c r="E1684" s="50">
        <f>COUNTIF($A$712:$BAG$785,A1684)</f>
        <v>0</v>
      </c>
      <c r="F1684" s="279">
        <f>SUM(G1684:K1684)</f>
        <v>0</v>
      </c>
      <c r="H1684" s="402"/>
      <c r="J1684" s="402"/>
      <c r="K1684" s="402"/>
      <c r="N1684" s="28"/>
      <c r="R1684" s="193"/>
      <c r="T1684" s="28"/>
      <c r="U1684" s="28"/>
      <c r="V1684" s="28"/>
      <c r="AA1684" s="193"/>
      <c r="AC1684" s="28"/>
      <c r="AD1684" s="28"/>
      <c r="AE1684" s="28"/>
      <c r="AJ1684" s="193"/>
      <c r="AL1684" s="28"/>
      <c r="AM1684" s="28"/>
      <c r="AN1684" s="28"/>
      <c r="AS1684" s="193"/>
      <c r="AU1684" s="28"/>
      <c r="AV1684" s="28"/>
      <c r="AW1684" s="28"/>
      <c r="BB1684" s="193"/>
      <c r="BD1684" s="28"/>
      <c r="BE1684" s="28"/>
      <c r="BF1684" s="28"/>
      <c r="BK1684" s="193"/>
      <c r="BM1684" s="28"/>
      <c r="BN1684" s="28"/>
      <c r="BO1684" s="28"/>
      <c r="BT1684" s="193"/>
      <c r="BV1684" s="28"/>
      <c r="BW1684" s="28"/>
      <c r="BX1684" s="28"/>
      <c r="CC1684" s="193"/>
      <c r="CE1684" s="28"/>
      <c r="CF1684" s="28"/>
      <c r="CG1684" s="28"/>
      <c r="CL1684" s="193"/>
      <c r="CN1684" s="28"/>
      <c r="CO1684" s="28"/>
      <c r="CP1684" s="28"/>
      <c r="CU1684" s="193"/>
      <c r="CW1684" s="28"/>
      <c r="CX1684" s="28"/>
      <c r="CY1684" s="28"/>
      <c r="DD1684" s="193"/>
      <c r="DF1684" s="28"/>
      <c r="DG1684" s="28"/>
      <c r="DH1684" s="28"/>
      <c r="DM1684" s="193"/>
      <c r="DO1684" s="28"/>
      <c r="DP1684" s="28"/>
      <c r="DQ1684" s="28"/>
      <c r="DV1684" s="193"/>
      <c r="DX1684" s="28"/>
      <c r="DY1684" s="28"/>
      <c r="DZ1684" s="28"/>
      <c r="EE1684" s="193"/>
      <c r="EG1684" s="28"/>
      <c r="EH1684" s="28"/>
      <c r="EI1684" s="28"/>
      <c r="EN1684" s="193"/>
      <c r="EP1684" s="28"/>
      <c r="EQ1684" s="28"/>
      <c r="ER1684" s="28"/>
      <c r="EW1684" s="193"/>
      <c r="EY1684" s="28"/>
      <c r="EZ1684" s="28"/>
      <c r="FA1684" s="28"/>
      <c r="FF1684" s="193"/>
      <c r="FH1684" s="28"/>
      <c r="FI1684" s="28"/>
      <c r="FJ1684" s="28"/>
      <c r="FO1684" s="193"/>
      <c r="FQ1684" s="28"/>
      <c r="FR1684" s="28"/>
      <c r="FS1684" s="28"/>
      <c r="FX1684" s="193"/>
      <c r="FZ1684" s="28"/>
      <c r="GA1684" s="28"/>
      <c r="GB1684" s="28"/>
      <c r="GG1684" s="193"/>
      <c r="GI1684" s="28"/>
      <c r="GJ1684" s="28"/>
      <c r="GK1684" s="28"/>
      <c r="GP1684" s="193"/>
      <c r="GR1684" s="28"/>
      <c r="GS1684" s="28"/>
      <c r="GT1684" s="28"/>
      <c r="GY1684" s="193"/>
      <c r="HA1684" s="28"/>
      <c r="HB1684" s="28"/>
      <c r="HC1684" s="28"/>
      <c r="HH1684" s="193"/>
      <c r="HJ1684" s="28"/>
      <c r="HK1684" s="28"/>
      <c r="HL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  <c r="IP1684" s="28"/>
      <c r="IQ1684" s="28"/>
      <c r="IR1684" s="28"/>
      <c r="IS1684" s="28"/>
      <c r="IT1684" s="28"/>
      <c r="IU1684" s="28"/>
      <c r="IV1684" s="28"/>
    </row>
    <row r="1685" spans="1:256" s="50" customFormat="1" ht="18">
      <c r="A1685" s="311" t="s">
        <v>1998</v>
      </c>
      <c r="B1685" s="39"/>
      <c r="C1685" s="39"/>
      <c r="D1685" s="376" t="s">
        <v>129</v>
      </c>
      <c r="E1685" s="50">
        <f>COUNTIF($A$712:$BAG$785,A1685)</f>
        <v>0</v>
      </c>
      <c r="F1685" s="279">
        <f>SUM(G1685:K1685)</f>
        <v>0</v>
      </c>
      <c r="H1685" s="402"/>
      <c r="I1685" s="402"/>
      <c r="J1685" s="402"/>
      <c r="K1685" s="402"/>
      <c r="N1685" s="28"/>
      <c r="R1685" s="193"/>
      <c r="T1685" s="28"/>
      <c r="U1685" s="28"/>
      <c r="V1685" s="28"/>
      <c r="AA1685" s="193"/>
      <c r="AC1685" s="28"/>
      <c r="AD1685" s="28"/>
      <c r="AE1685" s="28"/>
      <c r="AJ1685" s="193"/>
      <c r="AL1685" s="28"/>
      <c r="AM1685" s="28"/>
      <c r="AN1685" s="28"/>
      <c r="AS1685" s="193"/>
      <c r="AU1685" s="28"/>
      <c r="AV1685" s="28"/>
      <c r="AW1685" s="28"/>
      <c r="BB1685" s="193"/>
      <c r="BD1685" s="28"/>
      <c r="BE1685" s="28"/>
      <c r="BF1685" s="28"/>
      <c r="BK1685" s="193"/>
      <c r="BM1685" s="28"/>
      <c r="BN1685" s="28"/>
      <c r="BO1685" s="28"/>
      <c r="BT1685" s="193"/>
      <c r="BV1685" s="28"/>
      <c r="BW1685" s="28"/>
      <c r="BX1685" s="28"/>
      <c r="CC1685" s="193"/>
      <c r="CE1685" s="28"/>
      <c r="CF1685" s="28"/>
      <c r="CG1685" s="28"/>
      <c r="CL1685" s="193"/>
      <c r="CN1685" s="28"/>
      <c r="CO1685" s="28"/>
      <c r="CP1685" s="28"/>
      <c r="CU1685" s="193"/>
      <c r="CW1685" s="28"/>
      <c r="CX1685" s="28"/>
      <c r="CY1685" s="28"/>
      <c r="DD1685" s="193"/>
      <c r="DF1685" s="28"/>
      <c r="DG1685" s="28"/>
      <c r="DH1685" s="28"/>
      <c r="DM1685" s="193"/>
      <c r="DO1685" s="28"/>
      <c r="DP1685" s="28"/>
      <c r="DQ1685" s="28"/>
      <c r="DV1685" s="193"/>
      <c r="DX1685" s="28"/>
      <c r="DY1685" s="28"/>
      <c r="DZ1685" s="28"/>
      <c r="EE1685" s="193"/>
      <c r="EG1685" s="28"/>
      <c r="EH1685" s="28"/>
      <c r="EI1685" s="28"/>
      <c r="EN1685" s="193"/>
      <c r="EP1685" s="28"/>
      <c r="EQ1685" s="28"/>
      <c r="ER1685" s="28"/>
      <c r="EW1685" s="193"/>
      <c r="EY1685" s="28"/>
      <c r="EZ1685" s="28"/>
      <c r="FA1685" s="28"/>
      <c r="FF1685" s="193"/>
      <c r="FH1685" s="28"/>
      <c r="FI1685" s="28"/>
      <c r="FJ1685" s="28"/>
      <c r="FO1685" s="193"/>
      <c r="FQ1685" s="28"/>
      <c r="FR1685" s="28"/>
      <c r="FS1685" s="28"/>
      <c r="FX1685" s="193"/>
      <c r="FZ1685" s="28"/>
      <c r="GA1685" s="28"/>
      <c r="GB1685" s="28"/>
      <c r="GG1685" s="193"/>
      <c r="GI1685" s="28"/>
      <c r="GJ1685" s="28"/>
      <c r="GK1685" s="28"/>
      <c r="GP1685" s="193"/>
      <c r="GR1685" s="28"/>
      <c r="GS1685" s="28"/>
      <c r="GT1685" s="28"/>
      <c r="GY1685" s="193"/>
      <c r="HA1685" s="28"/>
      <c r="HB1685" s="28"/>
      <c r="HC1685" s="28"/>
      <c r="HH1685" s="193"/>
      <c r="HJ1685" s="28"/>
      <c r="HK1685" s="28"/>
      <c r="HL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  <c r="IP1685" s="28"/>
      <c r="IQ1685" s="28"/>
      <c r="IR1685" s="28"/>
      <c r="IS1685" s="28"/>
      <c r="IT1685" s="28"/>
      <c r="IU1685" s="28"/>
      <c r="IV1685" s="28"/>
    </row>
    <row r="1686" spans="1:256" s="50" customFormat="1" ht="18">
      <c r="A1686" s="311" t="s">
        <v>528</v>
      </c>
      <c r="B1686" s="378"/>
      <c r="C1686" s="378"/>
      <c r="D1686" s="376" t="s">
        <v>132</v>
      </c>
      <c r="E1686" s="50">
        <f>COUNTIF($A$712:$BAG$785,A1686)</f>
        <v>2</v>
      </c>
      <c r="F1686" s="279">
        <f>SUM(G1686:K1686)</f>
        <v>0</v>
      </c>
      <c r="J1686" s="402"/>
      <c r="K1686" s="193"/>
      <c r="N1686" s="28"/>
      <c r="R1686" s="193"/>
      <c r="T1686" s="28"/>
      <c r="U1686" s="28"/>
      <c r="V1686" s="28"/>
      <c r="AA1686" s="193"/>
      <c r="AC1686" s="28"/>
      <c r="AD1686" s="28"/>
      <c r="AE1686" s="28"/>
      <c r="AJ1686" s="193"/>
      <c r="AL1686" s="28"/>
      <c r="AM1686" s="28"/>
      <c r="AN1686" s="28"/>
      <c r="AS1686" s="193"/>
      <c r="AU1686" s="28"/>
      <c r="AV1686" s="28"/>
      <c r="AW1686" s="28"/>
      <c r="BB1686" s="193"/>
      <c r="BD1686" s="28"/>
      <c r="BE1686" s="28"/>
      <c r="BF1686" s="28"/>
      <c r="BK1686" s="193"/>
      <c r="BM1686" s="28"/>
      <c r="BN1686" s="28"/>
      <c r="BO1686" s="28"/>
      <c r="BT1686" s="193"/>
      <c r="BV1686" s="28"/>
      <c r="BW1686" s="28"/>
      <c r="BX1686" s="28"/>
      <c r="CC1686" s="193"/>
      <c r="CE1686" s="28"/>
      <c r="CF1686" s="28"/>
      <c r="CG1686" s="28"/>
      <c r="CL1686" s="193"/>
      <c r="CN1686" s="28"/>
      <c r="CO1686" s="28"/>
      <c r="CP1686" s="28"/>
      <c r="CU1686" s="193"/>
      <c r="CW1686" s="28"/>
      <c r="CX1686" s="28"/>
      <c r="CY1686" s="28"/>
      <c r="DD1686" s="193"/>
      <c r="DF1686" s="28"/>
      <c r="DG1686" s="28"/>
      <c r="DH1686" s="28"/>
      <c r="DM1686" s="193"/>
      <c r="DO1686" s="28"/>
      <c r="DP1686" s="28"/>
      <c r="DQ1686" s="28"/>
      <c r="DV1686" s="193"/>
      <c r="DX1686" s="28"/>
      <c r="DY1686" s="28"/>
      <c r="DZ1686" s="28"/>
      <c r="EE1686" s="193"/>
      <c r="EG1686" s="28"/>
      <c r="EH1686" s="28"/>
      <c r="EI1686" s="28"/>
      <c r="EN1686" s="193"/>
      <c r="EP1686" s="28"/>
      <c r="EQ1686" s="28"/>
      <c r="ER1686" s="28"/>
      <c r="EW1686" s="193"/>
      <c r="EY1686" s="28"/>
      <c r="EZ1686" s="28"/>
      <c r="FA1686" s="28"/>
      <c r="FF1686" s="193"/>
      <c r="FH1686" s="28"/>
      <c r="FI1686" s="28"/>
      <c r="FJ1686" s="28"/>
      <c r="FO1686" s="193"/>
      <c r="FQ1686" s="28"/>
      <c r="FR1686" s="28"/>
      <c r="FS1686" s="28"/>
      <c r="FX1686" s="193"/>
      <c r="FZ1686" s="28"/>
      <c r="GA1686" s="28"/>
      <c r="GB1686" s="28"/>
      <c r="GG1686" s="193"/>
      <c r="GI1686" s="28"/>
      <c r="GJ1686" s="28"/>
      <c r="GK1686" s="28"/>
      <c r="GP1686" s="193"/>
      <c r="GR1686" s="28"/>
      <c r="GS1686" s="28"/>
      <c r="GT1686" s="28"/>
      <c r="GY1686" s="193"/>
      <c r="HA1686" s="28"/>
      <c r="HB1686" s="28"/>
      <c r="HC1686" s="28"/>
      <c r="HH1686" s="193"/>
      <c r="HJ1686" s="28"/>
      <c r="HK1686" s="28"/>
      <c r="HL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  <c r="IP1686" s="28"/>
      <c r="IQ1686" s="28"/>
      <c r="IR1686" s="28"/>
      <c r="IS1686" s="28"/>
      <c r="IT1686" s="28"/>
      <c r="IU1686" s="28"/>
      <c r="IV1686" s="28"/>
    </row>
    <row r="1687" spans="1:256" s="50" customFormat="1" ht="18.75">
      <c r="A1687" s="311" t="s">
        <v>788</v>
      </c>
      <c r="B1687" s="274"/>
      <c r="C1687" s="375"/>
      <c r="D1687" s="376" t="s">
        <v>137</v>
      </c>
      <c r="E1687" s="50">
        <f>COUNTIF($A$712:$BAG$785,A1687)</f>
        <v>5</v>
      </c>
      <c r="F1687" s="279">
        <f>SUM(G1687:K1687)</f>
        <v>0</v>
      </c>
      <c r="J1687" s="402"/>
      <c r="K1687" s="402"/>
      <c r="N1687" s="28"/>
      <c r="R1687" s="193"/>
      <c r="T1687" s="28"/>
      <c r="U1687" s="28"/>
      <c r="V1687" s="28"/>
      <c r="AA1687" s="193"/>
      <c r="AC1687" s="28"/>
      <c r="AD1687" s="28"/>
      <c r="AE1687" s="28"/>
      <c r="AJ1687" s="193"/>
      <c r="AL1687" s="28"/>
      <c r="AM1687" s="28"/>
      <c r="AN1687" s="28"/>
      <c r="AS1687" s="193"/>
      <c r="AU1687" s="28"/>
      <c r="AV1687" s="28"/>
      <c r="AW1687" s="28"/>
      <c r="BB1687" s="193"/>
      <c r="BD1687" s="28"/>
      <c r="BE1687" s="28"/>
      <c r="BF1687" s="28"/>
      <c r="BK1687" s="193"/>
      <c r="BM1687" s="28"/>
      <c r="BN1687" s="28"/>
      <c r="BO1687" s="28"/>
      <c r="BT1687" s="193"/>
      <c r="BV1687" s="28"/>
      <c r="BW1687" s="28"/>
      <c r="BX1687" s="28"/>
      <c r="CC1687" s="193"/>
      <c r="CE1687" s="28"/>
      <c r="CF1687" s="28"/>
      <c r="CG1687" s="28"/>
      <c r="CL1687" s="193"/>
      <c r="CN1687" s="28"/>
      <c r="CO1687" s="28"/>
      <c r="CP1687" s="28"/>
      <c r="CU1687" s="193"/>
      <c r="CW1687" s="28"/>
      <c r="CX1687" s="28"/>
      <c r="CY1687" s="28"/>
      <c r="DD1687" s="193"/>
      <c r="DF1687" s="28"/>
      <c r="DG1687" s="28"/>
      <c r="DH1687" s="28"/>
      <c r="DM1687" s="193"/>
      <c r="DO1687" s="28"/>
      <c r="DP1687" s="28"/>
      <c r="DQ1687" s="28"/>
      <c r="DV1687" s="193"/>
      <c r="DX1687" s="28"/>
      <c r="DY1687" s="28"/>
      <c r="DZ1687" s="28"/>
      <c r="EE1687" s="193"/>
      <c r="EG1687" s="28"/>
      <c r="EH1687" s="28"/>
      <c r="EI1687" s="28"/>
      <c r="EN1687" s="193"/>
      <c r="EP1687" s="28"/>
      <c r="EQ1687" s="28"/>
      <c r="ER1687" s="28"/>
      <c r="EW1687" s="193"/>
      <c r="EY1687" s="28"/>
      <c r="EZ1687" s="28"/>
      <c r="FA1687" s="28"/>
      <c r="FF1687" s="193"/>
      <c r="FH1687" s="28"/>
      <c r="FI1687" s="28"/>
      <c r="FJ1687" s="28"/>
      <c r="FO1687" s="193"/>
      <c r="FQ1687" s="28"/>
      <c r="FR1687" s="28"/>
      <c r="FS1687" s="28"/>
      <c r="FX1687" s="193"/>
      <c r="FZ1687" s="28"/>
      <c r="GA1687" s="28"/>
      <c r="GB1687" s="28"/>
      <c r="GG1687" s="193"/>
      <c r="GI1687" s="28"/>
      <c r="GJ1687" s="28"/>
      <c r="GK1687" s="28"/>
      <c r="GP1687" s="193"/>
      <c r="GR1687" s="28"/>
      <c r="GS1687" s="28"/>
      <c r="GT1687" s="28"/>
      <c r="GY1687" s="193"/>
      <c r="HA1687" s="28"/>
      <c r="HB1687" s="28"/>
      <c r="HC1687" s="28"/>
      <c r="HH1687" s="193"/>
      <c r="HJ1687" s="28"/>
      <c r="HK1687" s="28"/>
      <c r="HL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  <c r="IP1687" s="28"/>
      <c r="IQ1687" s="28"/>
      <c r="IR1687" s="28"/>
      <c r="IS1687" s="28"/>
      <c r="IT1687" s="28"/>
      <c r="IU1687" s="28"/>
      <c r="IV1687" s="28"/>
    </row>
    <row r="1688" spans="1:256" s="50" customFormat="1" ht="18.75">
      <c r="A1688" s="311" t="s">
        <v>462</v>
      </c>
      <c r="B1688" s="375"/>
      <c r="C1688" s="375"/>
      <c r="D1688" s="376" t="s">
        <v>140</v>
      </c>
      <c r="E1688" s="50">
        <f>COUNTIF($A$712:$BAG$785,A1688)</f>
        <v>11</v>
      </c>
      <c r="F1688" s="279">
        <f>SUM(G1688:K1688)</f>
        <v>0</v>
      </c>
      <c r="K1688" s="193"/>
      <c r="N1688" s="28"/>
      <c r="R1688" s="193"/>
      <c r="T1688" s="28"/>
      <c r="U1688" s="28"/>
      <c r="V1688" s="28"/>
      <c r="AA1688" s="193"/>
      <c r="AC1688" s="28"/>
      <c r="AD1688" s="28"/>
      <c r="AE1688" s="28"/>
      <c r="AJ1688" s="193"/>
      <c r="AL1688" s="28"/>
      <c r="AM1688" s="28"/>
      <c r="AN1688" s="28"/>
      <c r="AS1688" s="193"/>
      <c r="AU1688" s="28"/>
      <c r="AV1688" s="28"/>
      <c r="AW1688" s="28"/>
      <c r="BB1688" s="193"/>
      <c r="BD1688" s="28"/>
      <c r="BE1688" s="28"/>
      <c r="BF1688" s="28"/>
      <c r="BK1688" s="193"/>
      <c r="BM1688" s="28"/>
      <c r="BN1688" s="28"/>
      <c r="BO1688" s="28"/>
      <c r="BT1688" s="193"/>
      <c r="BV1688" s="28"/>
      <c r="BW1688" s="28"/>
      <c r="BX1688" s="28"/>
      <c r="CC1688" s="193"/>
      <c r="CE1688" s="28"/>
      <c r="CF1688" s="28"/>
      <c r="CG1688" s="28"/>
      <c r="CL1688" s="193"/>
      <c r="CN1688" s="28"/>
      <c r="CO1688" s="28"/>
      <c r="CP1688" s="28"/>
      <c r="CU1688" s="193"/>
      <c r="CW1688" s="28"/>
      <c r="CX1688" s="28"/>
      <c r="CY1688" s="28"/>
      <c r="DD1688" s="193"/>
      <c r="DF1688" s="28"/>
      <c r="DG1688" s="28"/>
      <c r="DH1688" s="28"/>
      <c r="DM1688" s="193"/>
      <c r="DO1688" s="28"/>
      <c r="DP1688" s="28"/>
      <c r="DQ1688" s="28"/>
      <c r="DV1688" s="193"/>
      <c r="DX1688" s="28"/>
      <c r="DY1688" s="28"/>
      <c r="DZ1688" s="28"/>
      <c r="EE1688" s="193"/>
      <c r="EG1688" s="28"/>
      <c r="EH1688" s="28"/>
      <c r="EI1688" s="28"/>
      <c r="EN1688" s="193"/>
      <c r="EP1688" s="28"/>
      <c r="EQ1688" s="28"/>
      <c r="ER1688" s="28"/>
      <c r="EW1688" s="193"/>
      <c r="EY1688" s="28"/>
      <c r="EZ1688" s="28"/>
      <c r="FA1688" s="28"/>
      <c r="FF1688" s="193"/>
      <c r="FH1688" s="28"/>
      <c r="FI1688" s="28"/>
      <c r="FJ1688" s="28"/>
      <c r="FO1688" s="193"/>
      <c r="FQ1688" s="28"/>
      <c r="FR1688" s="28"/>
      <c r="FS1688" s="28"/>
      <c r="FX1688" s="193"/>
      <c r="FZ1688" s="28"/>
      <c r="GA1688" s="28"/>
      <c r="GB1688" s="28"/>
      <c r="GG1688" s="193"/>
      <c r="GI1688" s="28"/>
      <c r="GJ1688" s="28"/>
      <c r="GK1688" s="28"/>
      <c r="GP1688" s="193"/>
      <c r="GR1688" s="28"/>
      <c r="GS1688" s="28"/>
      <c r="GT1688" s="28"/>
      <c r="GY1688" s="193"/>
      <c r="HA1688" s="28"/>
      <c r="HB1688" s="28"/>
      <c r="HC1688" s="28"/>
      <c r="HH1688" s="193"/>
      <c r="HJ1688" s="28"/>
      <c r="HK1688" s="28"/>
      <c r="HL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  <c r="IP1688" s="28"/>
      <c r="IQ1688" s="28"/>
      <c r="IR1688" s="28"/>
      <c r="IS1688" s="28"/>
      <c r="IT1688" s="28"/>
      <c r="IU1688" s="28"/>
      <c r="IV1688" s="28"/>
    </row>
    <row r="1689" spans="1:256" s="50" customFormat="1" ht="18.75">
      <c r="A1689" s="205" t="s">
        <v>3843</v>
      </c>
      <c r="B1689" s="375"/>
      <c r="C1689" s="375"/>
      <c r="D1689" s="376" t="s">
        <v>129</v>
      </c>
      <c r="E1689" s="50">
        <f>COUNTIF($A$712:$BAG$785,A1689)</f>
        <v>0</v>
      </c>
      <c r="F1689" s="279">
        <f>SUM(G1689:K1689)</f>
        <v>0</v>
      </c>
      <c r="J1689" s="402"/>
      <c r="K1689" s="402"/>
      <c r="N1689" s="28"/>
      <c r="R1689" s="193"/>
      <c r="T1689" s="28"/>
      <c r="U1689" s="28"/>
      <c r="V1689" s="28"/>
      <c r="AA1689" s="193"/>
      <c r="AC1689" s="28"/>
      <c r="AD1689" s="28"/>
      <c r="AE1689" s="28"/>
      <c r="AJ1689" s="193"/>
      <c r="AL1689" s="28"/>
      <c r="AM1689" s="28"/>
      <c r="AN1689" s="28"/>
      <c r="AS1689" s="193"/>
      <c r="AU1689" s="28"/>
      <c r="AV1689" s="28"/>
      <c r="AW1689" s="28"/>
      <c r="BB1689" s="193"/>
      <c r="BD1689" s="28"/>
      <c r="BE1689" s="28"/>
      <c r="BF1689" s="28"/>
      <c r="BK1689" s="193"/>
      <c r="BM1689" s="28"/>
      <c r="BN1689" s="28"/>
      <c r="BO1689" s="28"/>
      <c r="BT1689" s="193"/>
      <c r="BV1689" s="28"/>
      <c r="BW1689" s="28"/>
      <c r="BX1689" s="28"/>
      <c r="CC1689" s="193"/>
      <c r="CE1689" s="28"/>
      <c r="CF1689" s="28"/>
      <c r="CG1689" s="28"/>
      <c r="CL1689" s="193"/>
      <c r="CN1689" s="28"/>
      <c r="CO1689" s="28"/>
      <c r="CP1689" s="28"/>
      <c r="CU1689" s="193"/>
      <c r="CW1689" s="28"/>
      <c r="CX1689" s="28"/>
      <c r="CY1689" s="28"/>
      <c r="DD1689" s="193"/>
      <c r="DF1689" s="28"/>
      <c r="DG1689" s="28"/>
      <c r="DH1689" s="28"/>
      <c r="DM1689" s="193"/>
      <c r="DO1689" s="28"/>
      <c r="DP1689" s="28"/>
      <c r="DQ1689" s="28"/>
      <c r="DV1689" s="193"/>
      <c r="DX1689" s="28"/>
      <c r="DY1689" s="28"/>
      <c r="DZ1689" s="28"/>
      <c r="EE1689" s="193"/>
      <c r="EG1689" s="28"/>
      <c r="EH1689" s="28"/>
      <c r="EI1689" s="28"/>
      <c r="EN1689" s="193"/>
      <c r="EP1689" s="28"/>
      <c r="EQ1689" s="28"/>
      <c r="ER1689" s="28"/>
      <c r="EW1689" s="193"/>
      <c r="EY1689" s="28"/>
      <c r="EZ1689" s="28"/>
      <c r="FA1689" s="28"/>
      <c r="FF1689" s="193"/>
      <c r="FH1689" s="28"/>
      <c r="FI1689" s="28"/>
      <c r="FJ1689" s="28"/>
      <c r="FO1689" s="193"/>
      <c r="FQ1689" s="28"/>
      <c r="FR1689" s="28"/>
      <c r="FS1689" s="28"/>
      <c r="FX1689" s="193"/>
      <c r="FZ1689" s="28"/>
      <c r="GA1689" s="28"/>
      <c r="GB1689" s="28"/>
      <c r="GG1689" s="193"/>
      <c r="GI1689" s="28"/>
      <c r="GJ1689" s="28"/>
      <c r="GK1689" s="28"/>
      <c r="GP1689" s="193"/>
      <c r="GR1689" s="28"/>
      <c r="GS1689" s="28"/>
      <c r="GT1689" s="28"/>
      <c r="GY1689" s="193"/>
      <c r="HA1689" s="28"/>
      <c r="HB1689" s="28"/>
      <c r="HC1689" s="28"/>
      <c r="HH1689" s="193"/>
      <c r="HJ1689" s="28"/>
      <c r="HK1689" s="28"/>
      <c r="HL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  <c r="IP1689" s="28"/>
      <c r="IQ1689" s="28"/>
      <c r="IR1689" s="28"/>
      <c r="IS1689" s="28"/>
      <c r="IT1689" s="28"/>
      <c r="IU1689" s="28"/>
      <c r="IV1689" s="28"/>
    </row>
    <row r="1690" spans="1:256" s="50" customFormat="1" ht="18.75">
      <c r="A1690" s="311" t="s">
        <v>502</v>
      </c>
      <c r="B1690" s="274"/>
      <c r="C1690" s="375"/>
      <c r="D1690" s="376" t="s">
        <v>132</v>
      </c>
      <c r="E1690" s="50">
        <f>COUNTIF($A$712:$BAG$785,A1690)</f>
        <v>25</v>
      </c>
      <c r="F1690" s="279">
        <f>SUM(G1690:K1690)</f>
        <v>0</v>
      </c>
      <c r="J1690" s="402"/>
      <c r="K1690" s="402"/>
      <c r="N1690" s="28"/>
      <c r="R1690" s="193"/>
      <c r="T1690" s="28"/>
      <c r="U1690" s="28"/>
      <c r="V1690" s="28"/>
      <c r="AA1690" s="193"/>
      <c r="AC1690" s="28"/>
      <c r="AD1690" s="28"/>
      <c r="AE1690" s="28"/>
      <c r="AJ1690" s="193"/>
      <c r="AL1690" s="28"/>
      <c r="AM1690" s="28"/>
      <c r="AN1690" s="28"/>
      <c r="AS1690" s="193"/>
      <c r="AU1690" s="28"/>
      <c r="AV1690" s="28"/>
      <c r="AW1690" s="28"/>
      <c r="BB1690" s="193"/>
      <c r="BD1690" s="28"/>
      <c r="BE1690" s="28"/>
      <c r="BF1690" s="28"/>
      <c r="BK1690" s="193"/>
      <c r="BM1690" s="28"/>
      <c r="BN1690" s="28"/>
      <c r="BO1690" s="28"/>
      <c r="BT1690" s="193"/>
      <c r="BV1690" s="28"/>
      <c r="BW1690" s="28"/>
      <c r="BX1690" s="28"/>
      <c r="CC1690" s="193"/>
      <c r="CE1690" s="28"/>
      <c r="CF1690" s="28"/>
      <c r="CG1690" s="28"/>
      <c r="CL1690" s="193"/>
      <c r="CN1690" s="28"/>
      <c r="CO1690" s="28"/>
      <c r="CP1690" s="28"/>
      <c r="CU1690" s="193"/>
      <c r="CW1690" s="28"/>
      <c r="CX1690" s="28"/>
      <c r="CY1690" s="28"/>
      <c r="DD1690" s="193"/>
      <c r="DF1690" s="28"/>
      <c r="DG1690" s="28"/>
      <c r="DH1690" s="28"/>
      <c r="DM1690" s="193"/>
      <c r="DO1690" s="28"/>
      <c r="DP1690" s="28"/>
      <c r="DQ1690" s="28"/>
      <c r="DV1690" s="193"/>
      <c r="DX1690" s="28"/>
      <c r="DY1690" s="28"/>
      <c r="DZ1690" s="28"/>
      <c r="EE1690" s="193"/>
      <c r="EG1690" s="28"/>
      <c r="EH1690" s="28"/>
      <c r="EI1690" s="28"/>
      <c r="EN1690" s="193"/>
      <c r="EP1690" s="28"/>
      <c r="EQ1690" s="28"/>
      <c r="ER1690" s="28"/>
      <c r="EW1690" s="193"/>
      <c r="EY1690" s="28"/>
      <c r="EZ1690" s="28"/>
      <c r="FA1690" s="28"/>
      <c r="FF1690" s="193"/>
      <c r="FH1690" s="28"/>
      <c r="FI1690" s="28"/>
      <c r="FJ1690" s="28"/>
      <c r="FO1690" s="193"/>
      <c r="FQ1690" s="28"/>
      <c r="FR1690" s="28"/>
      <c r="FS1690" s="28"/>
      <c r="FX1690" s="193"/>
      <c r="FZ1690" s="28"/>
      <c r="GA1690" s="28"/>
      <c r="GB1690" s="28"/>
      <c r="GG1690" s="193"/>
      <c r="GI1690" s="28"/>
      <c r="GJ1690" s="28"/>
      <c r="GK1690" s="28"/>
      <c r="GP1690" s="193"/>
      <c r="GR1690" s="28"/>
      <c r="GS1690" s="28"/>
      <c r="GT1690" s="28"/>
      <c r="GY1690" s="193"/>
      <c r="HA1690" s="28"/>
      <c r="HB1690" s="28"/>
      <c r="HC1690" s="28"/>
      <c r="HH1690" s="193"/>
      <c r="HJ1690" s="28"/>
      <c r="HK1690" s="28"/>
      <c r="HL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  <c r="IP1690" s="28"/>
      <c r="IQ1690" s="28"/>
      <c r="IR1690" s="28"/>
      <c r="IS1690" s="28"/>
      <c r="IT1690" s="28"/>
      <c r="IU1690" s="28"/>
      <c r="IV1690" s="28"/>
    </row>
    <row r="1691" spans="1:256" s="50" customFormat="1" ht="18">
      <c r="A1691" s="205" t="s">
        <v>2748</v>
      </c>
      <c r="B1691" s="378"/>
      <c r="C1691" s="378"/>
      <c r="D1691" s="376" t="s">
        <v>129</v>
      </c>
      <c r="E1691" s="50">
        <f>COUNTIF($A$712:$BAG$785,A1691)</f>
        <v>1</v>
      </c>
      <c r="F1691" s="279">
        <f>SUM(G1691:K1691)</f>
        <v>0</v>
      </c>
      <c r="J1691" s="402"/>
      <c r="K1691" s="402"/>
      <c r="N1691" s="28"/>
      <c r="R1691" s="193"/>
      <c r="T1691" s="28"/>
      <c r="U1691" s="28"/>
      <c r="V1691" s="28"/>
      <c r="AA1691" s="193"/>
      <c r="AC1691" s="28"/>
      <c r="AD1691" s="28"/>
      <c r="AE1691" s="28"/>
      <c r="AJ1691" s="193"/>
      <c r="AL1691" s="28"/>
      <c r="AM1691" s="28"/>
      <c r="AN1691" s="28"/>
      <c r="AS1691" s="193"/>
      <c r="AU1691" s="28"/>
      <c r="AV1691" s="28"/>
      <c r="AW1691" s="28"/>
      <c r="BB1691" s="193"/>
      <c r="BD1691" s="28"/>
      <c r="BE1691" s="28"/>
      <c r="BF1691" s="28"/>
      <c r="BK1691" s="193"/>
      <c r="BM1691" s="28"/>
      <c r="BN1691" s="28"/>
      <c r="BO1691" s="28"/>
      <c r="BT1691" s="193"/>
      <c r="BV1691" s="28"/>
      <c r="BW1691" s="28"/>
      <c r="BX1691" s="28"/>
      <c r="CC1691" s="193"/>
      <c r="CE1691" s="28"/>
      <c r="CF1691" s="28"/>
      <c r="CG1691" s="28"/>
      <c r="CL1691" s="193"/>
      <c r="CN1691" s="28"/>
      <c r="CO1691" s="28"/>
      <c r="CP1691" s="28"/>
      <c r="CU1691" s="193"/>
      <c r="CW1691" s="28"/>
      <c r="CX1691" s="28"/>
      <c r="CY1691" s="28"/>
      <c r="DD1691" s="193"/>
      <c r="DF1691" s="28"/>
      <c r="DG1691" s="28"/>
      <c r="DH1691" s="28"/>
      <c r="DM1691" s="193"/>
      <c r="DO1691" s="28"/>
      <c r="DP1691" s="28"/>
      <c r="DQ1691" s="28"/>
      <c r="DV1691" s="193"/>
      <c r="DX1691" s="28"/>
      <c r="DY1691" s="28"/>
      <c r="DZ1691" s="28"/>
      <c r="EE1691" s="193"/>
      <c r="EG1691" s="28"/>
      <c r="EH1691" s="28"/>
      <c r="EI1691" s="28"/>
      <c r="EN1691" s="193"/>
      <c r="EP1691" s="28"/>
      <c r="EQ1691" s="28"/>
      <c r="ER1691" s="28"/>
      <c r="EW1691" s="193"/>
      <c r="EY1691" s="28"/>
      <c r="EZ1691" s="28"/>
      <c r="FA1691" s="28"/>
      <c r="FF1691" s="193"/>
      <c r="FH1691" s="28"/>
      <c r="FI1691" s="28"/>
      <c r="FJ1691" s="28"/>
      <c r="FO1691" s="193"/>
      <c r="FQ1691" s="28"/>
      <c r="FR1691" s="28"/>
      <c r="FS1691" s="28"/>
      <c r="FX1691" s="193"/>
      <c r="FZ1691" s="28"/>
      <c r="GA1691" s="28"/>
      <c r="GB1691" s="28"/>
      <c r="GG1691" s="193"/>
      <c r="GI1691" s="28"/>
      <c r="GJ1691" s="28"/>
      <c r="GK1691" s="28"/>
      <c r="GP1691" s="193"/>
      <c r="GR1691" s="28"/>
      <c r="GS1691" s="28"/>
      <c r="GT1691" s="28"/>
      <c r="GY1691" s="193"/>
      <c r="HA1691" s="28"/>
      <c r="HB1691" s="28"/>
      <c r="HC1691" s="28"/>
      <c r="HH1691" s="193"/>
      <c r="HJ1691" s="28"/>
      <c r="HK1691" s="28"/>
      <c r="HL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  <c r="IP1691" s="28"/>
      <c r="IQ1691" s="28"/>
      <c r="IR1691" s="28"/>
      <c r="IS1691" s="28"/>
      <c r="IT1691" s="28"/>
      <c r="IU1691" s="28"/>
      <c r="IV1691" s="28"/>
    </row>
    <row r="1692" spans="1:256" s="50" customFormat="1" ht="18">
      <c r="A1692" s="205" t="s">
        <v>2756</v>
      </c>
      <c r="B1692" s="39"/>
      <c r="C1692" s="39"/>
      <c r="D1692" s="1" t="s">
        <v>131</v>
      </c>
      <c r="E1692" s="50">
        <f>COUNTIF($A$712:$BAG$785,A1692)</f>
        <v>2</v>
      </c>
      <c r="F1692" s="279">
        <f>SUM(G1692:K1692)</f>
        <v>0</v>
      </c>
      <c r="H1692" s="402"/>
      <c r="I1692" s="402"/>
      <c r="J1692" s="402"/>
      <c r="K1692" s="39"/>
      <c r="N1692" s="28"/>
      <c r="R1692" s="193"/>
      <c r="T1692" s="28"/>
      <c r="U1692" s="28"/>
      <c r="V1692" s="28"/>
      <c r="AA1692" s="193"/>
      <c r="AC1692" s="28"/>
      <c r="AD1692" s="28"/>
      <c r="AE1692" s="28"/>
      <c r="AJ1692" s="193"/>
      <c r="AL1692" s="28"/>
      <c r="AM1692" s="28"/>
      <c r="AN1692" s="28"/>
      <c r="AS1692" s="193"/>
      <c r="AU1692" s="28"/>
      <c r="AV1692" s="28"/>
      <c r="AW1692" s="28"/>
      <c r="BB1692" s="193"/>
      <c r="BD1692" s="28"/>
      <c r="BE1692" s="28"/>
      <c r="BF1692" s="28"/>
      <c r="BK1692" s="193"/>
      <c r="BM1692" s="28"/>
      <c r="BN1692" s="28"/>
      <c r="BO1692" s="28"/>
      <c r="BT1692" s="193"/>
      <c r="BV1692" s="28"/>
      <c r="BW1692" s="28"/>
      <c r="BX1692" s="28"/>
      <c r="CC1692" s="193"/>
      <c r="CE1692" s="28"/>
      <c r="CF1692" s="28"/>
      <c r="CG1692" s="28"/>
      <c r="CL1692" s="193"/>
      <c r="CN1692" s="28"/>
      <c r="CO1692" s="28"/>
      <c r="CP1692" s="28"/>
      <c r="CU1692" s="193"/>
      <c r="CW1692" s="28"/>
      <c r="CX1692" s="28"/>
      <c r="CY1692" s="28"/>
      <c r="DD1692" s="193"/>
      <c r="DF1692" s="28"/>
      <c r="DG1692" s="28"/>
      <c r="DH1692" s="28"/>
      <c r="DM1692" s="193"/>
      <c r="DO1692" s="28"/>
      <c r="DP1692" s="28"/>
      <c r="DQ1692" s="28"/>
      <c r="DV1692" s="193"/>
      <c r="DX1692" s="28"/>
      <c r="DY1692" s="28"/>
      <c r="DZ1692" s="28"/>
      <c r="EE1692" s="193"/>
      <c r="EG1692" s="28"/>
      <c r="EH1692" s="28"/>
      <c r="EI1692" s="28"/>
      <c r="EN1692" s="193"/>
      <c r="EP1692" s="28"/>
      <c r="EQ1692" s="28"/>
      <c r="ER1692" s="28"/>
      <c r="EW1692" s="193"/>
      <c r="EY1692" s="28"/>
      <c r="EZ1692" s="28"/>
      <c r="FA1692" s="28"/>
      <c r="FF1692" s="193"/>
      <c r="FH1692" s="28"/>
      <c r="FI1692" s="28"/>
      <c r="FJ1692" s="28"/>
      <c r="FO1692" s="193"/>
      <c r="FQ1692" s="28"/>
      <c r="FR1692" s="28"/>
      <c r="FS1692" s="28"/>
      <c r="FX1692" s="193"/>
      <c r="FZ1692" s="28"/>
      <c r="GA1692" s="28"/>
      <c r="GB1692" s="28"/>
      <c r="GG1692" s="193"/>
      <c r="GI1692" s="28"/>
      <c r="GJ1692" s="28"/>
      <c r="GK1692" s="28"/>
      <c r="GP1692" s="193"/>
      <c r="GR1692" s="28"/>
      <c r="GS1692" s="28"/>
      <c r="GT1692" s="28"/>
      <c r="GY1692" s="193"/>
      <c r="HA1692" s="28"/>
      <c r="HB1692" s="28"/>
      <c r="HC1692" s="28"/>
      <c r="HH1692" s="193"/>
      <c r="HJ1692" s="28"/>
      <c r="HK1692" s="28"/>
      <c r="HL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  <c r="IP1692" s="28"/>
      <c r="IQ1692" s="28"/>
      <c r="IR1692" s="28"/>
      <c r="IS1692" s="28"/>
      <c r="IT1692" s="28"/>
      <c r="IU1692" s="28"/>
      <c r="IV1692" s="28"/>
    </row>
    <row r="1693" spans="1:256" s="50" customFormat="1" ht="18">
      <c r="A1693" s="205" t="s">
        <v>2322</v>
      </c>
      <c r="B1693" s="378"/>
      <c r="C1693" s="378"/>
      <c r="D1693" s="376" t="s">
        <v>129</v>
      </c>
      <c r="E1693" s="50">
        <f>COUNTIF($A$712:$BAG$785,A1693)</f>
        <v>0</v>
      </c>
      <c r="F1693" s="279">
        <f>SUM(G1693:K1693)</f>
        <v>0</v>
      </c>
      <c r="J1693" s="402"/>
      <c r="K1693" s="402"/>
      <c r="N1693" s="28"/>
      <c r="R1693" s="193"/>
      <c r="T1693" s="28"/>
      <c r="U1693" s="28"/>
      <c r="V1693" s="28"/>
      <c r="AA1693" s="193"/>
      <c r="AC1693" s="28"/>
      <c r="AD1693" s="28"/>
      <c r="AE1693" s="28"/>
      <c r="AJ1693" s="193"/>
      <c r="AL1693" s="28"/>
      <c r="AM1693" s="28"/>
      <c r="AN1693" s="28"/>
      <c r="AS1693" s="193"/>
      <c r="AU1693" s="28"/>
      <c r="AV1693" s="28"/>
      <c r="AW1693" s="28"/>
      <c r="BB1693" s="193"/>
      <c r="BD1693" s="28"/>
      <c r="BE1693" s="28"/>
      <c r="BF1693" s="28"/>
      <c r="BK1693" s="193"/>
      <c r="BM1693" s="28"/>
      <c r="BN1693" s="28"/>
      <c r="BO1693" s="28"/>
      <c r="BT1693" s="193"/>
      <c r="BV1693" s="28"/>
      <c r="BW1693" s="28"/>
      <c r="BX1693" s="28"/>
      <c r="CC1693" s="193"/>
      <c r="CE1693" s="28"/>
      <c r="CF1693" s="28"/>
      <c r="CG1693" s="28"/>
      <c r="CL1693" s="193"/>
      <c r="CN1693" s="28"/>
      <c r="CO1693" s="28"/>
      <c r="CP1693" s="28"/>
      <c r="CU1693" s="193"/>
      <c r="CW1693" s="28"/>
      <c r="CX1693" s="28"/>
      <c r="CY1693" s="28"/>
      <c r="DD1693" s="193"/>
      <c r="DF1693" s="28"/>
      <c r="DG1693" s="28"/>
      <c r="DH1693" s="28"/>
      <c r="DM1693" s="193"/>
      <c r="DO1693" s="28"/>
      <c r="DP1693" s="28"/>
      <c r="DQ1693" s="28"/>
      <c r="DV1693" s="193"/>
      <c r="DX1693" s="28"/>
      <c r="DY1693" s="28"/>
      <c r="DZ1693" s="28"/>
      <c r="EE1693" s="193"/>
      <c r="EG1693" s="28"/>
      <c r="EH1693" s="28"/>
      <c r="EI1693" s="28"/>
      <c r="EN1693" s="193"/>
      <c r="EP1693" s="28"/>
      <c r="EQ1693" s="28"/>
      <c r="ER1693" s="28"/>
      <c r="EW1693" s="193"/>
      <c r="EY1693" s="28"/>
      <c r="EZ1693" s="28"/>
      <c r="FA1693" s="28"/>
      <c r="FF1693" s="193"/>
      <c r="FH1693" s="28"/>
      <c r="FI1693" s="28"/>
      <c r="FJ1693" s="28"/>
      <c r="FO1693" s="193"/>
      <c r="FQ1693" s="28"/>
      <c r="FR1693" s="28"/>
      <c r="FS1693" s="28"/>
      <c r="FX1693" s="193"/>
      <c r="FZ1693" s="28"/>
      <c r="GA1693" s="28"/>
      <c r="GB1693" s="28"/>
      <c r="GG1693" s="193"/>
      <c r="GI1693" s="28"/>
      <c r="GJ1693" s="28"/>
      <c r="GK1693" s="28"/>
      <c r="GP1693" s="193"/>
      <c r="GR1693" s="28"/>
      <c r="GS1693" s="28"/>
      <c r="GT1693" s="28"/>
      <c r="GY1693" s="193"/>
      <c r="HA1693" s="28"/>
      <c r="HB1693" s="28"/>
      <c r="HC1693" s="28"/>
      <c r="HH1693" s="193"/>
      <c r="HJ1693" s="28"/>
      <c r="HK1693" s="28"/>
      <c r="HL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  <c r="IP1693" s="28"/>
      <c r="IQ1693" s="28"/>
      <c r="IR1693" s="28"/>
      <c r="IS1693" s="28"/>
      <c r="IT1693" s="28"/>
      <c r="IU1693" s="28"/>
      <c r="IV1693" s="28"/>
    </row>
    <row r="1694" spans="1:256" s="50" customFormat="1" ht="18">
      <c r="A1694" s="311" t="s">
        <v>783</v>
      </c>
      <c r="B1694" s="378"/>
      <c r="C1694" s="378"/>
      <c r="D1694" s="376" t="s">
        <v>129</v>
      </c>
      <c r="E1694" s="50">
        <f>COUNTIF($A$712:$BAG$785,A1694)</f>
        <v>3</v>
      </c>
      <c r="F1694" s="279">
        <f>SUM(G1694:K1694)</f>
        <v>0</v>
      </c>
      <c r="J1694" s="402"/>
      <c r="K1694" s="402"/>
      <c r="N1694" s="28"/>
      <c r="R1694" s="193"/>
      <c r="T1694" s="28"/>
      <c r="U1694" s="28"/>
      <c r="V1694" s="28"/>
      <c r="AA1694" s="193"/>
      <c r="AC1694" s="28"/>
      <c r="AD1694" s="28"/>
      <c r="AE1694" s="28"/>
      <c r="AJ1694" s="193"/>
      <c r="AL1694" s="28"/>
      <c r="AM1694" s="28"/>
      <c r="AN1694" s="28"/>
      <c r="AS1694" s="193"/>
      <c r="AU1694" s="28"/>
      <c r="AV1694" s="28"/>
      <c r="AW1694" s="28"/>
      <c r="BB1694" s="193"/>
      <c r="BD1694" s="28"/>
      <c r="BE1694" s="28"/>
      <c r="BF1694" s="28"/>
      <c r="BK1694" s="193"/>
      <c r="BM1694" s="28"/>
      <c r="BN1694" s="28"/>
      <c r="BO1694" s="28"/>
      <c r="BT1694" s="193"/>
      <c r="BV1694" s="28"/>
      <c r="BW1694" s="28"/>
      <c r="BX1694" s="28"/>
      <c r="CC1694" s="193"/>
      <c r="CE1694" s="28"/>
      <c r="CF1694" s="28"/>
      <c r="CG1694" s="28"/>
      <c r="CL1694" s="193"/>
      <c r="CN1694" s="28"/>
      <c r="CO1694" s="28"/>
      <c r="CP1694" s="28"/>
      <c r="CU1694" s="193"/>
      <c r="CW1694" s="28"/>
      <c r="CX1694" s="28"/>
      <c r="CY1694" s="28"/>
      <c r="DD1694" s="193"/>
      <c r="DF1694" s="28"/>
      <c r="DG1694" s="28"/>
      <c r="DH1694" s="28"/>
      <c r="DM1694" s="193"/>
      <c r="DO1694" s="28"/>
      <c r="DP1694" s="28"/>
      <c r="DQ1694" s="28"/>
      <c r="DV1694" s="193"/>
      <c r="DX1694" s="28"/>
      <c r="DY1694" s="28"/>
      <c r="DZ1694" s="28"/>
      <c r="EE1694" s="193"/>
      <c r="EG1694" s="28"/>
      <c r="EH1694" s="28"/>
      <c r="EI1694" s="28"/>
      <c r="EN1694" s="193"/>
      <c r="EP1694" s="28"/>
      <c r="EQ1694" s="28"/>
      <c r="ER1694" s="28"/>
      <c r="EW1694" s="193"/>
      <c r="EY1694" s="28"/>
      <c r="EZ1694" s="28"/>
      <c r="FA1694" s="28"/>
      <c r="FF1694" s="193"/>
      <c r="FH1694" s="28"/>
      <c r="FI1694" s="28"/>
      <c r="FJ1694" s="28"/>
      <c r="FO1694" s="193"/>
      <c r="FQ1694" s="28"/>
      <c r="FR1694" s="28"/>
      <c r="FS1694" s="28"/>
      <c r="FX1694" s="193"/>
      <c r="FZ1694" s="28"/>
      <c r="GA1694" s="28"/>
      <c r="GB1694" s="28"/>
      <c r="GG1694" s="193"/>
      <c r="GI1694" s="28"/>
      <c r="GJ1694" s="28"/>
      <c r="GK1694" s="28"/>
      <c r="GP1694" s="193"/>
      <c r="GR1694" s="28"/>
      <c r="GS1694" s="28"/>
      <c r="GT1694" s="28"/>
      <c r="GY1694" s="193"/>
      <c r="HA1694" s="28"/>
      <c r="HB1694" s="28"/>
      <c r="HC1694" s="28"/>
      <c r="HH1694" s="193"/>
      <c r="HJ1694" s="28"/>
      <c r="HK1694" s="28"/>
      <c r="HL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  <c r="IP1694" s="28"/>
      <c r="IQ1694" s="28"/>
      <c r="IR1694" s="28"/>
      <c r="IS1694" s="28"/>
      <c r="IT1694" s="28"/>
      <c r="IU1694" s="28"/>
      <c r="IV1694" s="28"/>
    </row>
    <row r="1695" spans="1:256" s="50" customFormat="1" ht="18">
      <c r="A1695" s="363" t="s">
        <v>2081</v>
      </c>
      <c r="B1695" s="378"/>
      <c r="C1695" s="378"/>
      <c r="D1695" s="376" t="s">
        <v>129</v>
      </c>
      <c r="E1695" s="50">
        <f>COUNTIF($A$712:$BAG$785,A1695)</f>
        <v>57</v>
      </c>
      <c r="F1695" s="279">
        <f>SUM(G1695:K1695)</f>
        <v>0</v>
      </c>
      <c r="N1695" s="28"/>
      <c r="R1695" s="193"/>
      <c r="T1695" s="28"/>
      <c r="U1695" s="28"/>
      <c r="V1695" s="28"/>
      <c r="AA1695" s="193"/>
      <c r="AC1695" s="28"/>
      <c r="AD1695" s="28"/>
      <c r="AE1695" s="28"/>
      <c r="AJ1695" s="193"/>
      <c r="AL1695" s="28"/>
      <c r="AM1695" s="28"/>
      <c r="AN1695" s="28"/>
      <c r="AS1695" s="193"/>
      <c r="AU1695" s="28"/>
      <c r="AV1695" s="28"/>
      <c r="AW1695" s="28"/>
      <c r="BB1695" s="193"/>
      <c r="BD1695" s="28"/>
      <c r="BE1695" s="28"/>
      <c r="BF1695" s="28"/>
      <c r="BK1695" s="193"/>
      <c r="BM1695" s="28"/>
      <c r="BN1695" s="28"/>
      <c r="BO1695" s="28"/>
      <c r="BT1695" s="193"/>
      <c r="BV1695" s="28"/>
      <c r="BW1695" s="28"/>
      <c r="BX1695" s="28"/>
      <c r="CC1695" s="193"/>
      <c r="CE1695" s="28"/>
      <c r="CF1695" s="28"/>
      <c r="CG1695" s="28"/>
      <c r="CL1695" s="193"/>
      <c r="CN1695" s="28"/>
      <c r="CO1695" s="28"/>
      <c r="CP1695" s="28"/>
      <c r="CU1695" s="193"/>
      <c r="CW1695" s="28"/>
      <c r="CX1695" s="28"/>
      <c r="CY1695" s="28"/>
      <c r="DD1695" s="193"/>
      <c r="DF1695" s="28"/>
      <c r="DG1695" s="28"/>
      <c r="DH1695" s="28"/>
      <c r="DM1695" s="193"/>
      <c r="DO1695" s="28"/>
      <c r="DP1695" s="28"/>
      <c r="DQ1695" s="28"/>
      <c r="DV1695" s="193"/>
      <c r="DX1695" s="28"/>
      <c r="DY1695" s="28"/>
      <c r="DZ1695" s="28"/>
      <c r="EE1695" s="193"/>
      <c r="EG1695" s="28"/>
      <c r="EH1695" s="28"/>
      <c r="EI1695" s="28"/>
      <c r="EN1695" s="193"/>
      <c r="EP1695" s="28"/>
      <c r="EQ1695" s="28"/>
      <c r="ER1695" s="28"/>
      <c r="EW1695" s="193"/>
      <c r="EY1695" s="28"/>
      <c r="EZ1695" s="28"/>
      <c r="FA1695" s="28"/>
      <c r="FF1695" s="193"/>
      <c r="FH1695" s="28"/>
      <c r="FI1695" s="28"/>
      <c r="FJ1695" s="28"/>
      <c r="FO1695" s="193"/>
      <c r="FQ1695" s="28"/>
      <c r="FR1695" s="28"/>
      <c r="FS1695" s="28"/>
      <c r="FX1695" s="193"/>
      <c r="FZ1695" s="28"/>
      <c r="GA1695" s="28"/>
      <c r="GB1695" s="28"/>
      <c r="GG1695" s="193"/>
      <c r="GI1695" s="28"/>
      <c r="GJ1695" s="28"/>
      <c r="GK1695" s="28"/>
      <c r="GP1695" s="193"/>
      <c r="GR1695" s="28"/>
      <c r="GS1695" s="28"/>
      <c r="GT1695" s="28"/>
      <c r="GY1695" s="193"/>
      <c r="HA1695" s="28"/>
      <c r="HB1695" s="28"/>
      <c r="HC1695" s="28"/>
      <c r="HH1695" s="193"/>
      <c r="HJ1695" s="28"/>
      <c r="HK1695" s="28"/>
      <c r="HL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  <c r="IP1695" s="28"/>
      <c r="IQ1695" s="28"/>
      <c r="IR1695" s="28"/>
      <c r="IS1695" s="28"/>
      <c r="IT1695" s="28"/>
      <c r="IU1695" s="28"/>
      <c r="IV1695" s="28"/>
    </row>
    <row r="1696" spans="1:256" s="50" customFormat="1" ht="18">
      <c r="A1696" s="205" t="s">
        <v>3849</v>
      </c>
      <c r="B1696" s="378"/>
      <c r="C1696" s="378"/>
      <c r="D1696" s="376" t="s">
        <v>129</v>
      </c>
      <c r="E1696" s="50">
        <f>COUNTIF($A$712:$BAG$785,A1696)</f>
        <v>0</v>
      </c>
      <c r="F1696" s="279">
        <f>SUM(G1696:K1696)</f>
        <v>0</v>
      </c>
      <c r="N1696" s="28"/>
      <c r="R1696" s="193"/>
      <c r="T1696" s="28"/>
      <c r="U1696" s="28"/>
      <c r="V1696" s="28"/>
      <c r="AA1696" s="193"/>
      <c r="AC1696" s="28"/>
      <c r="AD1696" s="28"/>
      <c r="AE1696" s="28"/>
      <c r="AJ1696" s="193"/>
      <c r="AL1696" s="28"/>
      <c r="AM1696" s="28"/>
      <c r="AN1696" s="28"/>
      <c r="AS1696" s="193"/>
      <c r="AU1696" s="28"/>
      <c r="AV1696" s="28"/>
      <c r="AW1696" s="28"/>
      <c r="BB1696" s="193"/>
      <c r="BD1696" s="28"/>
      <c r="BE1696" s="28"/>
      <c r="BF1696" s="28"/>
      <c r="BK1696" s="193"/>
      <c r="BM1696" s="28"/>
      <c r="BN1696" s="28"/>
      <c r="BO1696" s="28"/>
      <c r="BT1696" s="193"/>
      <c r="BV1696" s="28"/>
      <c r="BW1696" s="28"/>
      <c r="BX1696" s="28"/>
      <c r="CC1696" s="193"/>
      <c r="CE1696" s="28"/>
      <c r="CF1696" s="28"/>
      <c r="CG1696" s="28"/>
      <c r="CL1696" s="193"/>
      <c r="CN1696" s="28"/>
      <c r="CO1696" s="28"/>
      <c r="CP1696" s="28"/>
      <c r="CU1696" s="193"/>
      <c r="CW1696" s="28"/>
      <c r="CX1696" s="28"/>
      <c r="CY1696" s="28"/>
      <c r="DD1696" s="193"/>
      <c r="DF1696" s="28"/>
      <c r="DG1696" s="28"/>
      <c r="DH1696" s="28"/>
      <c r="DM1696" s="193"/>
      <c r="DO1696" s="28"/>
      <c r="DP1696" s="28"/>
      <c r="DQ1696" s="28"/>
      <c r="DV1696" s="193"/>
      <c r="DX1696" s="28"/>
      <c r="DY1696" s="28"/>
      <c r="DZ1696" s="28"/>
      <c r="EE1696" s="193"/>
      <c r="EG1696" s="28"/>
      <c r="EH1696" s="28"/>
      <c r="EI1696" s="28"/>
      <c r="EN1696" s="193"/>
      <c r="EP1696" s="28"/>
      <c r="EQ1696" s="28"/>
      <c r="ER1696" s="28"/>
      <c r="EW1696" s="193"/>
      <c r="EY1696" s="28"/>
      <c r="EZ1696" s="28"/>
      <c r="FA1696" s="28"/>
      <c r="FF1696" s="193"/>
      <c r="FH1696" s="28"/>
      <c r="FI1696" s="28"/>
      <c r="FJ1696" s="28"/>
      <c r="FO1696" s="193"/>
      <c r="FQ1696" s="28"/>
      <c r="FR1696" s="28"/>
      <c r="FS1696" s="28"/>
      <c r="FX1696" s="193"/>
      <c r="FZ1696" s="28"/>
      <c r="GA1696" s="28"/>
      <c r="GB1696" s="28"/>
      <c r="GG1696" s="193"/>
      <c r="GI1696" s="28"/>
      <c r="GJ1696" s="28"/>
      <c r="GK1696" s="28"/>
      <c r="GP1696" s="193"/>
      <c r="GR1696" s="28"/>
      <c r="GS1696" s="28"/>
      <c r="GT1696" s="28"/>
      <c r="GY1696" s="193"/>
      <c r="HA1696" s="28"/>
      <c r="HB1696" s="28"/>
      <c r="HC1696" s="28"/>
      <c r="HH1696" s="193"/>
      <c r="HJ1696" s="28"/>
      <c r="HK1696" s="28"/>
      <c r="HL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  <c r="IP1696" s="28"/>
      <c r="IQ1696" s="28"/>
      <c r="IR1696" s="28"/>
      <c r="IS1696" s="28"/>
      <c r="IT1696" s="28"/>
      <c r="IU1696" s="28"/>
      <c r="IV1696" s="28"/>
    </row>
    <row r="1697" spans="1:256" s="50" customFormat="1" ht="18">
      <c r="A1697" s="205" t="s">
        <v>2435</v>
      </c>
      <c r="B1697" s="378"/>
      <c r="C1697" s="378"/>
      <c r="D1697" s="376" t="s">
        <v>129</v>
      </c>
      <c r="E1697" s="50">
        <f>COUNTIF($A$712:$BAG$785,A1697)</f>
        <v>0</v>
      </c>
      <c r="F1697" s="279">
        <f>SUM(G1697:K1697)</f>
        <v>0</v>
      </c>
      <c r="N1697" s="28"/>
      <c r="R1697" s="193"/>
      <c r="T1697" s="28"/>
      <c r="U1697" s="28"/>
      <c r="V1697" s="28"/>
      <c r="AA1697" s="193"/>
      <c r="AC1697" s="28"/>
      <c r="AD1697" s="28"/>
      <c r="AE1697" s="28"/>
      <c r="AJ1697" s="193"/>
      <c r="AL1697" s="28"/>
      <c r="AM1697" s="28"/>
      <c r="AN1697" s="28"/>
      <c r="AS1697" s="193"/>
      <c r="AU1697" s="28"/>
      <c r="AV1697" s="28"/>
      <c r="AW1697" s="28"/>
      <c r="BB1697" s="193"/>
      <c r="BD1697" s="28"/>
      <c r="BE1697" s="28"/>
      <c r="BF1697" s="28"/>
      <c r="BK1697" s="193"/>
      <c r="BM1697" s="28"/>
      <c r="BN1697" s="28"/>
      <c r="BO1697" s="28"/>
      <c r="BT1697" s="193"/>
      <c r="BV1697" s="28"/>
      <c r="BW1697" s="28"/>
      <c r="BX1697" s="28"/>
      <c r="CC1697" s="193"/>
      <c r="CE1697" s="28"/>
      <c r="CF1697" s="28"/>
      <c r="CG1697" s="28"/>
      <c r="CL1697" s="193"/>
      <c r="CN1697" s="28"/>
      <c r="CO1697" s="28"/>
      <c r="CP1697" s="28"/>
      <c r="CU1697" s="193"/>
      <c r="CW1697" s="28"/>
      <c r="CX1697" s="28"/>
      <c r="CY1697" s="28"/>
      <c r="DD1697" s="193"/>
      <c r="DF1697" s="28"/>
      <c r="DG1697" s="28"/>
      <c r="DH1697" s="28"/>
      <c r="DM1697" s="193"/>
      <c r="DO1697" s="28"/>
      <c r="DP1697" s="28"/>
      <c r="DQ1697" s="28"/>
      <c r="DV1697" s="193"/>
      <c r="DX1697" s="28"/>
      <c r="DY1697" s="28"/>
      <c r="DZ1697" s="28"/>
      <c r="EE1697" s="193"/>
      <c r="EG1697" s="28"/>
      <c r="EH1697" s="28"/>
      <c r="EI1697" s="28"/>
      <c r="EN1697" s="193"/>
      <c r="EP1697" s="28"/>
      <c r="EQ1697" s="28"/>
      <c r="ER1697" s="28"/>
      <c r="EW1697" s="193"/>
      <c r="EY1697" s="28"/>
      <c r="EZ1697" s="28"/>
      <c r="FA1697" s="28"/>
      <c r="FF1697" s="193"/>
      <c r="FH1697" s="28"/>
      <c r="FI1697" s="28"/>
      <c r="FJ1697" s="28"/>
      <c r="FO1697" s="193"/>
      <c r="FQ1697" s="28"/>
      <c r="FR1697" s="28"/>
      <c r="FS1697" s="28"/>
      <c r="FX1697" s="193"/>
      <c r="FZ1697" s="28"/>
      <c r="GA1697" s="28"/>
      <c r="GB1697" s="28"/>
      <c r="GG1697" s="193"/>
      <c r="GI1697" s="28"/>
      <c r="GJ1697" s="28"/>
      <c r="GK1697" s="28"/>
      <c r="GP1697" s="193"/>
      <c r="GR1697" s="28"/>
      <c r="GS1697" s="28"/>
      <c r="GT1697" s="28"/>
      <c r="GY1697" s="193"/>
      <c r="HA1697" s="28"/>
      <c r="HB1697" s="28"/>
      <c r="HC1697" s="28"/>
      <c r="HH1697" s="193"/>
      <c r="HJ1697" s="28"/>
      <c r="HK1697" s="28"/>
      <c r="HL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  <c r="IP1697" s="28"/>
      <c r="IQ1697" s="28"/>
      <c r="IR1697" s="28"/>
      <c r="IS1697" s="28"/>
      <c r="IT1697" s="28"/>
      <c r="IU1697" s="28"/>
      <c r="IV1697" s="28"/>
    </row>
    <row r="1698" spans="1:256" s="50" customFormat="1" ht="18">
      <c r="A1698" s="311" t="s">
        <v>1158</v>
      </c>
      <c r="B1698" s="28"/>
      <c r="C1698" s="271"/>
      <c r="D1698" s="376" t="s">
        <v>129</v>
      </c>
      <c r="E1698" s="50">
        <f>COUNTIF($A$712:$BAG$785,A1698)</f>
        <v>2</v>
      </c>
      <c r="F1698" s="279">
        <f>SUM(G1698:K1698)</f>
        <v>0</v>
      </c>
      <c r="H1698" s="396"/>
      <c r="N1698" s="28"/>
      <c r="R1698" s="193"/>
      <c r="T1698" s="28"/>
      <c r="U1698" s="28"/>
      <c r="V1698" s="28"/>
      <c r="AA1698" s="193"/>
      <c r="AC1698" s="28"/>
      <c r="AD1698" s="28"/>
      <c r="AE1698" s="28"/>
      <c r="AJ1698" s="193"/>
      <c r="AL1698" s="28"/>
      <c r="AM1698" s="28"/>
      <c r="AN1698" s="28"/>
      <c r="AS1698" s="193"/>
      <c r="AU1698" s="28"/>
      <c r="AV1698" s="28"/>
      <c r="AW1698" s="28"/>
      <c r="BB1698" s="193"/>
      <c r="BD1698" s="28"/>
      <c r="BE1698" s="28"/>
      <c r="BF1698" s="28"/>
      <c r="BK1698" s="193"/>
      <c r="BM1698" s="28"/>
      <c r="BN1698" s="28"/>
      <c r="BO1698" s="28"/>
      <c r="BT1698" s="193"/>
      <c r="BV1698" s="28"/>
      <c r="BW1698" s="28"/>
      <c r="BX1698" s="28"/>
      <c r="CC1698" s="193"/>
      <c r="CE1698" s="28"/>
      <c r="CF1698" s="28"/>
      <c r="CG1698" s="28"/>
      <c r="CL1698" s="193"/>
      <c r="CN1698" s="28"/>
      <c r="CO1698" s="28"/>
      <c r="CP1698" s="28"/>
      <c r="CU1698" s="193"/>
      <c r="CW1698" s="28"/>
      <c r="CX1698" s="28"/>
      <c r="CY1698" s="28"/>
      <c r="DD1698" s="193"/>
      <c r="DF1698" s="28"/>
      <c r="DG1698" s="28"/>
      <c r="DH1698" s="28"/>
      <c r="DM1698" s="193"/>
      <c r="DO1698" s="28"/>
      <c r="DP1698" s="28"/>
      <c r="DQ1698" s="28"/>
      <c r="DV1698" s="193"/>
      <c r="DX1698" s="28"/>
      <c r="DY1698" s="28"/>
      <c r="DZ1698" s="28"/>
      <c r="EE1698" s="193"/>
      <c r="EG1698" s="28"/>
      <c r="EH1698" s="28"/>
      <c r="EI1698" s="28"/>
      <c r="EN1698" s="193"/>
      <c r="EP1698" s="28"/>
      <c r="EQ1698" s="28"/>
      <c r="ER1698" s="28"/>
      <c r="EW1698" s="193"/>
      <c r="EY1698" s="28"/>
      <c r="EZ1698" s="28"/>
      <c r="FA1698" s="28"/>
      <c r="FF1698" s="193"/>
      <c r="FH1698" s="28"/>
      <c r="FI1698" s="28"/>
      <c r="FJ1698" s="28"/>
      <c r="FO1698" s="193"/>
      <c r="FQ1698" s="28"/>
      <c r="FR1698" s="28"/>
      <c r="FS1698" s="28"/>
      <c r="FX1698" s="193"/>
      <c r="FZ1698" s="28"/>
      <c r="GA1698" s="28"/>
      <c r="GB1698" s="28"/>
      <c r="GG1698" s="193"/>
      <c r="GI1698" s="28"/>
      <c r="GJ1698" s="28"/>
      <c r="GK1698" s="28"/>
      <c r="GP1698" s="193"/>
      <c r="GR1698" s="28"/>
      <c r="GS1698" s="28"/>
      <c r="GT1698" s="28"/>
      <c r="GY1698" s="193"/>
      <c r="HA1698" s="28"/>
      <c r="HB1698" s="28"/>
      <c r="HC1698" s="28"/>
      <c r="HH1698" s="193"/>
      <c r="HJ1698" s="28"/>
      <c r="HK1698" s="28"/>
      <c r="HL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  <c r="IP1698" s="28"/>
      <c r="IQ1698" s="28"/>
      <c r="IR1698" s="28"/>
      <c r="IS1698" s="28"/>
      <c r="IT1698" s="28"/>
      <c r="IU1698" s="28"/>
      <c r="IV1698" s="28"/>
    </row>
    <row r="1699" spans="1:256" s="50" customFormat="1" ht="18">
      <c r="A1699" s="311" t="s">
        <v>1953</v>
      </c>
      <c r="B1699" s="28"/>
      <c r="C1699" s="271"/>
      <c r="D1699" s="376" t="s">
        <v>135</v>
      </c>
      <c r="E1699" s="50">
        <f>COUNTIF($A$712:$BAG$785,A1699)</f>
        <v>1</v>
      </c>
      <c r="F1699" s="279">
        <f>SUM(G1699:K1699)</f>
        <v>0</v>
      </c>
      <c r="N1699" s="28"/>
      <c r="R1699" s="193"/>
      <c r="T1699" s="28"/>
      <c r="U1699" s="28"/>
      <c r="V1699" s="28"/>
      <c r="AA1699" s="193"/>
      <c r="AC1699" s="28"/>
      <c r="AD1699" s="28"/>
      <c r="AE1699" s="28"/>
      <c r="AJ1699" s="193"/>
      <c r="AL1699" s="28"/>
      <c r="AM1699" s="28"/>
      <c r="AN1699" s="28"/>
      <c r="AS1699" s="193"/>
      <c r="AU1699" s="28"/>
      <c r="AV1699" s="28"/>
      <c r="AW1699" s="28"/>
      <c r="BB1699" s="193"/>
      <c r="BD1699" s="28"/>
      <c r="BE1699" s="28"/>
      <c r="BF1699" s="28"/>
      <c r="BK1699" s="193"/>
      <c r="BM1699" s="28"/>
      <c r="BN1699" s="28"/>
      <c r="BO1699" s="28"/>
      <c r="BT1699" s="193"/>
      <c r="BV1699" s="28"/>
      <c r="BW1699" s="28"/>
      <c r="BX1699" s="28"/>
      <c r="CC1699" s="193"/>
      <c r="CE1699" s="28"/>
      <c r="CF1699" s="28"/>
      <c r="CG1699" s="28"/>
      <c r="CL1699" s="193"/>
      <c r="CN1699" s="28"/>
      <c r="CO1699" s="28"/>
      <c r="CP1699" s="28"/>
      <c r="CU1699" s="193"/>
      <c r="CW1699" s="28"/>
      <c r="CX1699" s="28"/>
      <c r="CY1699" s="28"/>
      <c r="DD1699" s="193"/>
      <c r="DF1699" s="28"/>
      <c r="DG1699" s="28"/>
      <c r="DH1699" s="28"/>
      <c r="DM1699" s="193"/>
      <c r="DO1699" s="28"/>
      <c r="DP1699" s="28"/>
      <c r="DQ1699" s="28"/>
      <c r="DV1699" s="193"/>
      <c r="DX1699" s="28"/>
      <c r="DY1699" s="28"/>
      <c r="DZ1699" s="28"/>
      <c r="EE1699" s="193"/>
      <c r="EG1699" s="28"/>
      <c r="EH1699" s="28"/>
      <c r="EI1699" s="28"/>
      <c r="EN1699" s="193"/>
      <c r="EP1699" s="28"/>
      <c r="EQ1699" s="28"/>
      <c r="ER1699" s="28"/>
      <c r="EW1699" s="193"/>
      <c r="EY1699" s="28"/>
      <c r="EZ1699" s="28"/>
      <c r="FA1699" s="28"/>
      <c r="FF1699" s="193"/>
      <c r="FH1699" s="28"/>
      <c r="FI1699" s="28"/>
      <c r="FJ1699" s="28"/>
      <c r="FO1699" s="193"/>
      <c r="FQ1699" s="28"/>
      <c r="FR1699" s="28"/>
      <c r="FS1699" s="28"/>
      <c r="FX1699" s="193"/>
      <c r="FZ1699" s="28"/>
      <c r="GA1699" s="28"/>
      <c r="GB1699" s="28"/>
      <c r="GG1699" s="193"/>
      <c r="GI1699" s="28"/>
      <c r="GJ1699" s="28"/>
      <c r="GK1699" s="28"/>
      <c r="GP1699" s="193"/>
      <c r="GR1699" s="28"/>
      <c r="GS1699" s="28"/>
      <c r="GT1699" s="28"/>
      <c r="GY1699" s="193"/>
      <c r="HA1699" s="28"/>
      <c r="HB1699" s="28"/>
      <c r="HC1699" s="28"/>
      <c r="HH1699" s="193"/>
      <c r="HJ1699" s="28"/>
      <c r="HK1699" s="28"/>
      <c r="HL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  <c r="IP1699" s="28"/>
      <c r="IQ1699" s="28"/>
      <c r="IR1699" s="28"/>
      <c r="IS1699" s="28"/>
      <c r="IT1699" s="28"/>
      <c r="IU1699" s="28"/>
      <c r="IV1699" s="28"/>
    </row>
    <row r="1700" spans="1:256" s="50" customFormat="1" ht="18">
      <c r="A1700" s="205" t="s">
        <v>3127</v>
      </c>
      <c r="B1700" s="28"/>
      <c r="C1700" s="378"/>
      <c r="D1700" s="376" t="s">
        <v>129</v>
      </c>
      <c r="E1700" s="50">
        <f>COUNTIF($A$712:$BAG$785,A1700)</f>
        <v>0</v>
      </c>
      <c r="F1700" s="279">
        <f>SUM(G1700:K1700)</f>
        <v>0</v>
      </c>
      <c r="N1700" s="28"/>
      <c r="R1700" s="193"/>
      <c r="T1700" s="28"/>
      <c r="U1700" s="28"/>
      <c r="V1700" s="28"/>
      <c r="AA1700" s="193"/>
      <c r="AC1700" s="28"/>
      <c r="AD1700" s="28"/>
      <c r="AE1700" s="28"/>
      <c r="AJ1700" s="193"/>
      <c r="AL1700" s="28"/>
      <c r="AM1700" s="28"/>
      <c r="AN1700" s="28"/>
      <c r="AS1700" s="193"/>
      <c r="AU1700" s="28"/>
      <c r="AV1700" s="28"/>
      <c r="AW1700" s="28"/>
      <c r="BB1700" s="193"/>
      <c r="BD1700" s="28"/>
      <c r="BE1700" s="28"/>
      <c r="BF1700" s="28"/>
      <c r="BK1700" s="193"/>
      <c r="BM1700" s="28"/>
      <c r="BN1700" s="28"/>
      <c r="BO1700" s="28"/>
      <c r="BT1700" s="193"/>
      <c r="BV1700" s="28"/>
      <c r="BW1700" s="28"/>
      <c r="BX1700" s="28"/>
      <c r="CC1700" s="193"/>
      <c r="CE1700" s="28"/>
      <c r="CF1700" s="28"/>
      <c r="CG1700" s="28"/>
      <c r="CL1700" s="193"/>
      <c r="CN1700" s="28"/>
      <c r="CO1700" s="28"/>
      <c r="CP1700" s="28"/>
      <c r="CU1700" s="193"/>
      <c r="CW1700" s="28"/>
      <c r="CX1700" s="28"/>
      <c r="CY1700" s="28"/>
      <c r="DD1700" s="193"/>
      <c r="DF1700" s="28"/>
      <c r="DG1700" s="28"/>
      <c r="DH1700" s="28"/>
      <c r="DM1700" s="193"/>
      <c r="DO1700" s="28"/>
      <c r="DP1700" s="28"/>
      <c r="DQ1700" s="28"/>
      <c r="DV1700" s="193"/>
      <c r="DX1700" s="28"/>
      <c r="DY1700" s="28"/>
      <c r="DZ1700" s="28"/>
      <c r="EE1700" s="193"/>
      <c r="EG1700" s="28"/>
      <c r="EH1700" s="28"/>
      <c r="EI1700" s="28"/>
      <c r="EN1700" s="193"/>
      <c r="EP1700" s="28"/>
      <c r="EQ1700" s="28"/>
      <c r="ER1700" s="28"/>
      <c r="EW1700" s="193"/>
      <c r="EY1700" s="28"/>
      <c r="EZ1700" s="28"/>
      <c r="FA1700" s="28"/>
      <c r="FF1700" s="193"/>
      <c r="FH1700" s="28"/>
      <c r="FI1700" s="28"/>
      <c r="FJ1700" s="28"/>
      <c r="FO1700" s="193"/>
      <c r="FQ1700" s="28"/>
      <c r="FR1700" s="28"/>
      <c r="FS1700" s="28"/>
      <c r="FX1700" s="193"/>
      <c r="FZ1700" s="28"/>
      <c r="GA1700" s="28"/>
      <c r="GB1700" s="28"/>
      <c r="GG1700" s="193"/>
      <c r="GI1700" s="28"/>
      <c r="GJ1700" s="28"/>
      <c r="GK1700" s="28"/>
      <c r="GP1700" s="193"/>
      <c r="GR1700" s="28"/>
      <c r="GS1700" s="28"/>
      <c r="GT1700" s="28"/>
      <c r="GY1700" s="193"/>
      <c r="HA1700" s="28"/>
      <c r="HB1700" s="28"/>
      <c r="HC1700" s="28"/>
      <c r="HH1700" s="193"/>
      <c r="HJ1700" s="28"/>
      <c r="HK1700" s="28"/>
      <c r="HL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  <c r="IP1700" s="28"/>
      <c r="IQ1700" s="28"/>
      <c r="IR1700" s="28"/>
      <c r="IS1700" s="28"/>
      <c r="IT1700" s="28"/>
      <c r="IU1700" s="28"/>
      <c r="IV1700" s="28"/>
    </row>
    <row r="1701" spans="1:256" s="50" customFormat="1" ht="18">
      <c r="A1701" s="311" t="s">
        <v>1999</v>
      </c>
      <c r="B1701" s="28"/>
      <c r="C1701" s="378"/>
      <c r="D1701" s="376" t="s">
        <v>129</v>
      </c>
      <c r="E1701" s="50">
        <f>COUNTIF($A$712:$BAG$785,A1701)</f>
        <v>0</v>
      </c>
      <c r="F1701" s="279">
        <f>SUM(G1701:K1701)</f>
        <v>0</v>
      </c>
      <c r="N1701" s="28"/>
      <c r="R1701" s="193"/>
      <c r="T1701" s="28"/>
      <c r="U1701" s="28"/>
      <c r="V1701" s="28"/>
      <c r="AA1701" s="193"/>
      <c r="AC1701" s="28"/>
      <c r="AD1701" s="28"/>
      <c r="AE1701" s="28"/>
      <c r="AJ1701" s="193"/>
      <c r="AL1701" s="28"/>
      <c r="AM1701" s="28"/>
      <c r="AN1701" s="28"/>
      <c r="AS1701" s="193"/>
      <c r="AU1701" s="28"/>
      <c r="AV1701" s="28"/>
      <c r="AW1701" s="28"/>
      <c r="BB1701" s="193"/>
      <c r="BD1701" s="28"/>
      <c r="BE1701" s="28"/>
      <c r="BF1701" s="28"/>
      <c r="BK1701" s="193"/>
      <c r="BM1701" s="28"/>
      <c r="BN1701" s="28"/>
      <c r="BO1701" s="28"/>
      <c r="BT1701" s="193"/>
      <c r="BV1701" s="28"/>
      <c r="BW1701" s="28"/>
      <c r="BX1701" s="28"/>
      <c r="CC1701" s="193"/>
      <c r="CE1701" s="28"/>
      <c r="CF1701" s="28"/>
      <c r="CG1701" s="28"/>
      <c r="CL1701" s="193"/>
      <c r="CN1701" s="28"/>
      <c r="CO1701" s="28"/>
      <c r="CP1701" s="28"/>
      <c r="CU1701" s="193"/>
      <c r="CW1701" s="28"/>
      <c r="CX1701" s="28"/>
      <c r="CY1701" s="28"/>
      <c r="DD1701" s="193"/>
      <c r="DF1701" s="28"/>
      <c r="DG1701" s="28"/>
      <c r="DH1701" s="28"/>
      <c r="DM1701" s="193"/>
      <c r="DO1701" s="28"/>
      <c r="DP1701" s="28"/>
      <c r="DQ1701" s="28"/>
      <c r="DV1701" s="193"/>
      <c r="DX1701" s="28"/>
      <c r="DY1701" s="28"/>
      <c r="DZ1701" s="28"/>
      <c r="EE1701" s="193"/>
      <c r="EG1701" s="28"/>
      <c r="EH1701" s="28"/>
      <c r="EI1701" s="28"/>
      <c r="EN1701" s="193"/>
      <c r="EP1701" s="28"/>
      <c r="EQ1701" s="28"/>
      <c r="ER1701" s="28"/>
      <c r="EW1701" s="193"/>
      <c r="EY1701" s="28"/>
      <c r="EZ1701" s="28"/>
      <c r="FA1701" s="28"/>
      <c r="FF1701" s="193"/>
      <c r="FH1701" s="28"/>
      <c r="FI1701" s="28"/>
      <c r="FJ1701" s="28"/>
      <c r="FO1701" s="193"/>
      <c r="FQ1701" s="28"/>
      <c r="FR1701" s="28"/>
      <c r="FS1701" s="28"/>
      <c r="FX1701" s="193"/>
      <c r="FZ1701" s="28"/>
      <c r="GA1701" s="28"/>
      <c r="GB1701" s="28"/>
      <c r="GG1701" s="193"/>
      <c r="GI1701" s="28"/>
      <c r="GJ1701" s="28"/>
      <c r="GK1701" s="28"/>
      <c r="GP1701" s="193"/>
      <c r="GR1701" s="28"/>
      <c r="GS1701" s="28"/>
      <c r="GT1701" s="28"/>
      <c r="GY1701" s="193"/>
      <c r="HA1701" s="28"/>
      <c r="HB1701" s="28"/>
      <c r="HC1701" s="28"/>
      <c r="HH1701" s="193"/>
      <c r="HJ1701" s="28"/>
      <c r="HK1701" s="28"/>
      <c r="HL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  <c r="IP1701" s="28"/>
      <c r="IQ1701" s="28"/>
      <c r="IR1701" s="28"/>
      <c r="IS1701" s="28"/>
      <c r="IT1701" s="28"/>
      <c r="IU1701" s="28"/>
      <c r="IV1701" s="28"/>
    </row>
    <row r="1702" spans="1:256" s="50" customFormat="1" ht="18">
      <c r="A1702" s="205" t="s">
        <v>2331</v>
      </c>
      <c r="B1702" s="378"/>
      <c r="C1702" s="378"/>
      <c r="D1702" s="376" t="s">
        <v>132</v>
      </c>
      <c r="E1702" s="50">
        <f>COUNTIF($A$712:$BAG$785,A1702)</f>
        <v>3</v>
      </c>
      <c r="F1702" s="279">
        <f>SUM(G1702:K1702)</f>
        <v>0</v>
      </c>
      <c r="N1702" s="28"/>
      <c r="R1702" s="193"/>
      <c r="T1702" s="28"/>
      <c r="U1702" s="28"/>
      <c r="V1702" s="28"/>
      <c r="AA1702" s="193"/>
      <c r="AC1702" s="28"/>
      <c r="AD1702" s="28"/>
      <c r="AE1702" s="28"/>
      <c r="AJ1702" s="193"/>
      <c r="AL1702" s="28"/>
      <c r="AM1702" s="28"/>
      <c r="AN1702" s="28"/>
      <c r="AS1702" s="193"/>
      <c r="AU1702" s="28"/>
      <c r="AV1702" s="28"/>
      <c r="AW1702" s="28"/>
      <c r="BB1702" s="193"/>
      <c r="BD1702" s="28"/>
      <c r="BE1702" s="28"/>
      <c r="BF1702" s="28"/>
      <c r="BK1702" s="193"/>
      <c r="BM1702" s="28"/>
      <c r="BN1702" s="28"/>
      <c r="BO1702" s="28"/>
      <c r="BT1702" s="193"/>
      <c r="BV1702" s="28"/>
      <c r="BW1702" s="28"/>
      <c r="BX1702" s="28"/>
      <c r="CC1702" s="193"/>
      <c r="CE1702" s="28"/>
      <c r="CF1702" s="28"/>
      <c r="CG1702" s="28"/>
      <c r="CL1702" s="193"/>
      <c r="CN1702" s="28"/>
      <c r="CO1702" s="28"/>
      <c r="CP1702" s="28"/>
      <c r="CU1702" s="193"/>
      <c r="CW1702" s="28"/>
      <c r="CX1702" s="28"/>
      <c r="CY1702" s="28"/>
      <c r="DD1702" s="193"/>
      <c r="DF1702" s="28"/>
      <c r="DG1702" s="28"/>
      <c r="DH1702" s="28"/>
      <c r="DM1702" s="193"/>
      <c r="DO1702" s="28"/>
      <c r="DP1702" s="28"/>
      <c r="DQ1702" s="28"/>
      <c r="DV1702" s="193"/>
      <c r="DX1702" s="28"/>
      <c r="DY1702" s="28"/>
      <c r="DZ1702" s="28"/>
      <c r="EE1702" s="193"/>
      <c r="EG1702" s="28"/>
      <c r="EH1702" s="28"/>
      <c r="EI1702" s="28"/>
      <c r="EN1702" s="193"/>
      <c r="EP1702" s="28"/>
      <c r="EQ1702" s="28"/>
      <c r="ER1702" s="28"/>
      <c r="EW1702" s="193"/>
      <c r="EY1702" s="28"/>
      <c r="EZ1702" s="28"/>
      <c r="FA1702" s="28"/>
      <c r="FF1702" s="193"/>
      <c r="FH1702" s="28"/>
      <c r="FI1702" s="28"/>
      <c r="FJ1702" s="28"/>
      <c r="FO1702" s="193"/>
      <c r="FQ1702" s="28"/>
      <c r="FR1702" s="28"/>
      <c r="FS1702" s="28"/>
      <c r="FX1702" s="193"/>
      <c r="FZ1702" s="28"/>
      <c r="GA1702" s="28"/>
      <c r="GB1702" s="28"/>
      <c r="GG1702" s="193"/>
      <c r="GI1702" s="28"/>
      <c r="GJ1702" s="28"/>
      <c r="GK1702" s="28"/>
      <c r="GP1702" s="193"/>
      <c r="GR1702" s="28"/>
      <c r="GS1702" s="28"/>
      <c r="GT1702" s="28"/>
      <c r="GY1702" s="193"/>
      <c r="HA1702" s="28"/>
      <c r="HB1702" s="28"/>
      <c r="HC1702" s="28"/>
      <c r="HH1702" s="193"/>
      <c r="HJ1702" s="28"/>
      <c r="HK1702" s="28"/>
      <c r="HL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  <c r="IP1702" s="28"/>
      <c r="IQ1702" s="28"/>
      <c r="IR1702" s="28"/>
      <c r="IS1702" s="28"/>
      <c r="IT1702" s="28"/>
      <c r="IU1702" s="28"/>
      <c r="IV1702" s="28"/>
    </row>
    <row r="1703" spans="1:256" s="50" customFormat="1" ht="18.75">
      <c r="A1703" s="311" t="s">
        <v>1620</v>
      </c>
      <c r="B1703" s="274"/>
      <c r="C1703" s="375"/>
      <c r="D1703" s="376" t="s">
        <v>132</v>
      </c>
      <c r="E1703" s="50">
        <f>COUNTIF($A$712:$BAG$785,A1703)</f>
        <v>22</v>
      </c>
      <c r="F1703" s="279">
        <f>SUM(G1703:K1703)</f>
        <v>0</v>
      </c>
      <c r="N1703" s="28"/>
      <c r="R1703" s="193"/>
      <c r="T1703" s="28"/>
      <c r="U1703" s="28"/>
      <c r="V1703" s="28"/>
      <c r="AA1703" s="193"/>
      <c r="AC1703" s="28"/>
      <c r="AD1703" s="28"/>
      <c r="AE1703" s="28"/>
      <c r="AJ1703" s="193"/>
      <c r="AL1703" s="28"/>
      <c r="AM1703" s="28"/>
      <c r="AN1703" s="28"/>
      <c r="AS1703" s="193"/>
      <c r="AU1703" s="28"/>
      <c r="AV1703" s="28"/>
      <c r="AW1703" s="28"/>
      <c r="BB1703" s="193"/>
      <c r="BD1703" s="28"/>
      <c r="BE1703" s="28"/>
      <c r="BF1703" s="28"/>
      <c r="BK1703" s="193"/>
      <c r="BM1703" s="28"/>
      <c r="BN1703" s="28"/>
      <c r="BO1703" s="28"/>
      <c r="BT1703" s="193"/>
      <c r="BV1703" s="28"/>
      <c r="BW1703" s="28"/>
      <c r="BX1703" s="28"/>
      <c r="CC1703" s="193"/>
      <c r="CE1703" s="28"/>
      <c r="CF1703" s="28"/>
      <c r="CG1703" s="28"/>
      <c r="CL1703" s="193"/>
      <c r="CN1703" s="28"/>
      <c r="CO1703" s="28"/>
      <c r="CP1703" s="28"/>
      <c r="CU1703" s="193"/>
      <c r="CW1703" s="28"/>
      <c r="CX1703" s="28"/>
      <c r="CY1703" s="28"/>
      <c r="DD1703" s="193"/>
      <c r="DF1703" s="28"/>
      <c r="DG1703" s="28"/>
      <c r="DH1703" s="28"/>
      <c r="DM1703" s="193"/>
      <c r="DO1703" s="28"/>
      <c r="DP1703" s="28"/>
      <c r="DQ1703" s="28"/>
      <c r="DV1703" s="193"/>
      <c r="DX1703" s="28"/>
      <c r="DY1703" s="28"/>
      <c r="DZ1703" s="28"/>
      <c r="EE1703" s="193"/>
      <c r="EG1703" s="28"/>
      <c r="EH1703" s="28"/>
      <c r="EI1703" s="28"/>
      <c r="EN1703" s="193"/>
      <c r="EP1703" s="28"/>
      <c r="EQ1703" s="28"/>
      <c r="ER1703" s="28"/>
      <c r="EW1703" s="193"/>
      <c r="EY1703" s="28"/>
      <c r="EZ1703" s="28"/>
      <c r="FA1703" s="28"/>
      <c r="FF1703" s="193"/>
      <c r="FH1703" s="28"/>
      <c r="FI1703" s="28"/>
      <c r="FJ1703" s="28"/>
      <c r="FO1703" s="193"/>
      <c r="FQ1703" s="28"/>
      <c r="FR1703" s="28"/>
      <c r="FS1703" s="28"/>
      <c r="FX1703" s="193"/>
      <c r="FZ1703" s="28"/>
      <c r="GA1703" s="28"/>
      <c r="GB1703" s="28"/>
      <c r="GG1703" s="193"/>
      <c r="GI1703" s="28"/>
      <c r="GJ1703" s="28"/>
      <c r="GK1703" s="28"/>
      <c r="GP1703" s="193"/>
      <c r="GR1703" s="28"/>
      <c r="GS1703" s="28"/>
      <c r="GT1703" s="28"/>
      <c r="GY1703" s="193"/>
      <c r="HA1703" s="28"/>
      <c r="HB1703" s="28"/>
      <c r="HC1703" s="28"/>
      <c r="HH1703" s="193"/>
      <c r="HJ1703" s="28"/>
      <c r="HK1703" s="28"/>
      <c r="HL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  <c r="IP1703" s="28"/>
      <c r="IQ1703" s="28"/>
      <c r="IR1703" s="28"/>
      <c r="IS1703" s="28"/>
      <c r="IT1703" s="28"/>
      <c r="IU1703" s="28"/>
      <c r="IV1703" s="28"/>
    </row>
    <row r="1704" spans="1:256" s="50" customFormat="1" ht="18">
      <c r="A1704" s="205" t="s">
        <v>2382</v>
      </c>
      <c r="B1704" s="28"/>
      <c r="C1704" s="271"/>
      <c r="D1704" s="376" t="s">
        <v>129</v>
      </c>
      <c r="E1704" s="50">
        <f>COUNTIF($A$712:$BAG$785,A1704)</f>
        <v>0</v>
      </c>
      <c r="F1704" s="279">
        <f>SUM(G1704:K1704)</f>
        <v>0</v>
      </c>
      <c r="H1704" s="396"/>
      <c r="N1704" s="28"/>
      <c r="R1704" s="193"/>
      <c r="T1704" s="28"/>
      <c r="U1704" s="28"/>
      <c r="V1704" s="28"/>
      <c r="AA1704" s="193"/>
      <c r="AC1704" s="28"/>
      <c r="AD1704" s="28"/>
      <c r="AE1704" s="28"/>
      <c r="AJ1704" s="193"/>
      <c r="AL1704" s="28"/>
      <c r="AM1704" s="28"/>
      <c r="AN1704" s="28"/>
      <c r="AS1704" s="193"/>
      <c r="AU1704" s="28"/>
      <c r="AV1704" s="28"/>
      <c r="AW1704" s="28"/>
      <c r="BB1704" s="193"/>
      <c r="BD1704" s="28"/>
      <c r="BE1704" s="28"/>
      <c r="BF1704" s="28"/>
      <c r="BK1704" s="193"/>
      <c r="BM1704" s="28"/>
      <c r="BN1704" s="28"/>
      <c r="BO1704" s="28"/>
      <c r="BT1704" s="193"/>
      <c r="BV1704" s="28"/>
      <c r="BW1704" s="28"/>
      <c r="BX1704" s="28"/>
      <c r="CC1704" s="193"/>
      <c r="CE1704" s="28"/>
      <c r="CF1704" s="28"/>
      <c r="CG1704" s="28"/>
      <c r="CL1704" s="193"/>
      <c r="CN1704" s="28"/>
      <c r="CO1704" s="28"/>
      <c r="CP1704" s="28"/>
      <c r="CU1704" s="193"/>
      <c r="CW1704" s="28"/>
      <c r="CX1704" s="28"/>
      <c r="CY1704" s="28"/>
      <c r="DD1704" s="193"/>
      <c r="DF1704" s="28"/>
      <c r="DG1704" s="28"/>
      <c r="DH1704" s="28"/>
      <c r="DM1704" s="193"/>
      <c r="DO1704" s="28"/>
      <c r="DP1704" s="28"/>
      <c r="DQ1704" s="28"/>
      <c r="DV1704" s="193"/>
      <c r="DX1704" s="28"/>
      <c r="DY1704" s="28"/>
      <c r="DZ1704" s="28"/>
      <c r="EE1704" s="193"/>
      <c r="EG1704" s="28"/>
      <c r="EH1704" s="28"/>
      <c r="EI1704" s="28"/>
      <c r="EN1704" s="193"/>
      <c r="EP1704" s="28"/>
      <c r="EQ1704" s="28"/>
      <c r="ER1704" s="28"/>
      <c r="EW1704" s="193"/>
      <c r="EY1704" s="28"/>
      <c r="EZ1704" s="28"/>
      <c r="FA1704" s="28"/>
      <c r="FF1704" s="193"/>
      <c r="FH1704" s="28"/>
      <c r="FI1704" s="28"/>
      <c r="FJ1704" s="28"/>
      <c r="FO1704" s="193"/>
      <c r="FQ1704" s="28"/>
      <c r="FR1704" s="28"/>
      <c r="FS1704" s="28"/>
      <c r="FX1704" s="193"/>
      <c r="FZ1704" s="28"/>
      <c r="GA1704" s="28"/>
      <c r="GB1704" s="28"/>
      <c r="GG1704" s="193"/>
      <c r="GI1704" s="28"/>
      <c r="GJ1704" s="28"/>
      <c r="GK1704" s="28"/>
      <c r="GP1704" s="193"/>
      <c r="GR1704" s="28"/>
      <c r="GS1704" s="28"/>
      <c r="GT1704" s="28"/>
      <c r="GY1704" s="193"/>
      <c r="HA1704" s="28"/>
      <c r="HB1704" s="28"/>
      <c r="HC1704" s="28"/>
      <c r="HH1704" s="193"/>
      <c r="HJ1704" s="28"/>
      <c r="HK1704" s="28"/>
      <c r="HL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  <c r="IP1704" s="28"/>
      <c r="IQ1704" s="28"/>
      <c r="IR1704" s="28"/>
      <c r="IS1704" s="28"/>
      <c r="IT1704" s="28"/>
      <c r="IU1704" s="28"/>
      <c r="IV1704" s="28"/>
    </row>
    <row r="1705" spans="1:256" s="50" customFormat="1" ht="18">
      <c r="A1705" s="311" t="s">
        <v>1673</v>
      </c>
      <c r="B1705" s="28"/>
      <c r="C1705" s="271"/>
      <c r="D1705" s="376" t="s">
        <v>130</v>
      </c>
      <c r="E1705" s="50">
        <f>COUNTIF($A$712:$BAG$785,A1705)</f>
        <v>1</v>
      </c>
      <c r="F1705" s="279">
        <f>SUM(G1705:K1705)</f>
        <v>0</v>
      </c>
      <c r="N1705" s="28"/>
      <c r="R1705" s="193"/>
      <c r="T1705" s="28"/>
      <c r="U1705" s="28"/>
      <c r="V1705" s="28"/>
      <c r="AA1705" s="193"/>
      <c r="AC1705" s="28"/>
      <c r="AD1705" s="28"/>
      <c r="AE1705" s="28"/>
      <c r="AJ1705" s="193"/>
      <c r="AL1705" s="28"/>
      <c r="AM1705" s="28"/>
      <c r="AN1705" s="28"/>
      <c r="AS1705" s="193"/>
      <c r="AU1705" s="28"/>
      <c r="AV1705" s="28"/>
      <c r="AW1705" s="28"/>
      <c r="BB1705" s="193"/>
      <c r="BD1705" s="28"/>
      <c r="BE1705" s="28"/>
      <c r="BF1705" s="28"/>
      <c r="BK1705" s="193"/>
      <c r="BM1705" s="28"/>
      <c r="BN1705" s="28"/>
      <c r="BO1705" s="28"/>
      <c r="BT1705" s="193"/>
      <c r="BV1705" s="28"/>
      <c r="BW1705" s="28"/>
      <c r="BX1705" s="28"/>
      <c r="CC1705" s="193"/>
      <c r="CE1705" s="28"/>
      <c r="CF1705" s="28"/>
      <c r="CG1705" s="28"/>
      <c r="CL1705" s="193"/>
      <c r="CN1705" s="28"/>
      <c r="CO1705" s="28"/>
      <c r="CP1705" s="28"/>
      <c r="CU1705" s="193"/>
      <c r="CW1705" s="28"/>
      <c r="CX1705" s="28"/>
      <c r="CY1705" s="28"/>
      <c r="DD1705" s="193"/>
      <c r="DF1705" s="28"/>
      <c r="DG1705" s="28"/>
      <c r="DH1705" s="28"/>
      <c r="DM1705" s="193"/>
      <c r="DO1705" s="28"/>
      <c r="DP1705" s="28"/>
      <c r="DQ1705" s="28"/>
      <c r="DV1705" s="193"/>
      <c r="DX1705" s="28"/>
      <c r="DY1705" s="28"/>
      <c r="DZ1705" s="28"/>
      <c r="EE1705" s="193"/>
      <c r="EG1705" s="28"/>
      <c r="EH1705" s="28"/>
      <c r="EI1705" s="28"/>
      <c r="EN1705" s="193"/>
      <c r="EP1705" s="28"/>
      <c r="EQ1705" s="28"/>
      <c r="ER1705" s="28"/>
      <c r="EW1705" s="193"/>
      <c r="EY1705" s="28"/>
      <c r="EZ1705" s="28"/>
      <c r="FA1705" s="28"/>
      <c r="FF1705" s="193"/>
      <c r="FH1705" s="28"/>
      <c r="FI1705" s="28"/>
      <c r="FJ1705" s="28"/>
      <c r="FO1705" s="193"/>
      <c r="FQ1705" s="28"/>
      <c r="FR1705" s="28"/>
      <c r="FS1705" s="28"/>
      <c r="FX1705" s="193"/>
      <c r="FZ1705" s="28"/>
      <c r="GA1705" s="28"/>
      <c r="GB1705" s="28"/>
      <c r="GG1705" s="193"/>
      <c r="GI1705" s="28"/>
      <c r="GJ1705" s="28"/>
      <c r="GK1705" s="28"/>
      <c r="GP1705" s="193"/>
      <c r="GR1705" s="28"/>
      <c r="GS1705" s="28"/>
      <c r="GT1705" s="28"/>
      <c r="GY1705" s="193"/>
      <c r="HA1705" s="28"/>
      <c r="HB1705" s="28"/>
      <c r="HC1705" s="28"/>
      <c r="HH1705" s="193"/>
      <c r="HJ1705" s="28"/>
      <c r="HK1705" s="28"/>
      <c r="HL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  <c r="IP1705" s="28"/>
      <c r="IQ1705" s="28"/>
      <c r="IR1705" s="28"/>
      <c r="IS1705" s="28"/>
      <c r="IT1705" s="28"/>
      <c r="IU1705" s="28"/>
      <c r="IV1705" s="28"/>
    </row>
    <row r="1706" spans="1:256" s="50" customFormat="1" ht="18">
      <c r="A1706" s="205" t="s">
        <v>2983</v>
      </c>
      <c r="B1706" s="28"/>
      <c r="C1706" s="271"/>
      <c r="D1706" s="376" t="s">
        <v>129</v>
      </c>
      <c r="E1706" s="50">
        <f>COUNTIF($A$712:$BAG$785,A1706)</f>
        <v>0</v>
      </c>
      <c r="F1706" s="279">
        <f>SUM(G1706:K1706)</f>
        <v>0</v>
      </c>
      <c r="N1706" s="28"/>
      <c r="R1706" s="193"/>
      <c r="T1706" s="28"/>
      <c r="U1706" s="28"/>
      <c r="V1706" s="28"/>
      <c r="AA1706" s="193"/>
      <c r="AC1706" s="28"/>
      <c r="AD1706" s="28"/>
      <c r="AE1706" s="28"/>
      <c r="AJ1706" s="193"/>
      <c r="AL1706" s="28"/>
      <c r="AM1706" s="28"/>
      <c r="AN1706" s="28"/>
      <c r="AS1706" s="193"/>
      <c r="AU1706" s="28"/>
      <c r="AV1706" s="28"/>
      <c r="AW1706" s="28"/>
      <c r="BB1706" s="193"/>
      <c r="BD1706" s="28"/>
      <c r="BE1706" s="28"/>
      <c r="BF1706" s="28"/>
      <c r="BK1706" s="193"/>
      <c r="BM1706" s="28"/>
      <c r="BN1706" s="28"/>
      <c r="BO1706" s="28"/>
      <c r="BT1706" s="193"/>
      <c r="BV1706" s="28"/>
      <c r="BW1706" s="28"/>
      <c r="BX1706" s="28"/>
      <c r="CC1706" s="193"/>
      <c r="CE1706" s="28"/>
      <c r="CF1706" s="28"/>
      <c r="CG1706" s="28"/>
      <c r="CL1706" s="193"/>
      <c r="CN1706" s="28"/>
      <c r="CO1706" s="28"/>
      <c r="CP1706" s="28"/>
      <c r="CU1706" s="193"/>
      <c r="CW1706" s="28"/>
      <c r="CX1706" s="28"/>
      <c r="CY1706" s="28"/>
      <c r="DD1706" s="193"/>
      <c r="DF1706" s="28"/>
      <c r="DG1706" s="28"/>
      <c r="DH1706" s="28"/>
      <c r="DM1706" s="193"/>
      <c r="DO1706" s="28"/>
      <c r="DP1706" s="28"/>
      <c r="DQ1706" s="28"/>
      <c r="DV1706" s="193"/>
      <c r="DX1706" s="28"/>
      <c r="DY1706" s="28"/>
      <c r="DZ1706" s="28"/>
      <c r="EE1706" s="193"/>
      <c r="EG1706" s="28"/>
      <c r="EH1706" s="28"/>
      <c r="EI1706" s="28"/>
      <c r="EN1706" s="193"/>
      <c r="EP1706" s="28"/>
      <c r="EQ1706" s="28"/>
      <c r="ER1706" s="28"/>
      <c r="EW1706" s="193"/>
      <c r="EY1706" s="28"/>
      <c r="EZ1706" s="28"/>
      <c r="FA1706" s="28"/>
      <c r="FF1706" s="193"/>
      <c r="FH1706" s="28"/>
      <c r="FI1706" s="28"/>
      <c r="FJ1706" s="28"/>
      <c r="FO1706" s="193"/>
      <c r="FQ1706" s="28"/>
      <c r="FR1706" s="28"/>
      <c r="FS1706" s="28"/>
      <c r="FX1706" s="193"/>
      <c r="FZ1706" s="28"/>
      <c r="GA1706" s="28"/>
      <c r="GB1706" s="28"/>
      <c r="GG1706" s="193"/>
      <c r="GI1706" s="28"/>
      <c r="GJ1706" s="28"/>
      <c r="GK1706" s="28"/>
      <c r="GP1706" s="193"/>
      <c r="GR1706" s="28"/>
      <c r="GS1706" s="28"/>
      <c r="GT1706" s="28"/>
      <c r="GY1706" s="193"/>
      <c r="HA1706" s="28"/>
      <c r="HB1706" s="28"/>
      <c r="HC1706" s="28"/>
      <c r="HH1706" s="193"/>
      <c r="HJ1706" s="28"/>
      <c r="HK1706" s="28"/>
      <c r="HL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  <c r="IP1706" s="28"/>
      <c r="IQ1706" s="28"/>
      <c r="IR1706" s="28"/>
      <c r="IS1706" s="28"/>
      <c r="IT1706" s="28"/>
      <c r="IU1706" s="28"/>
      <c r="IV1706" s="28"/>
    </row>
    <row r="1707" spans="1:256" s="50" customFormat="1" ht="18">
      <c r="A1707" s="311" t="s">
        <v>639</v>
      </c>
      <c r="B1707" s="28"/>
      <c r="C1707" s="271"/>
      <c r="D1707" s="376" t="s">
        <v>129</v>
      </c>
      <c r="E1707" s="50">
        <f>COUNTIF($A$712:$BAG$785,A1707)</f>
        <v>0</v>
      </c>
      <c r="F1707" s="279">
        <f>SUM(G1707:K1707)</f>
        <v>0</v>
      </c>
      <c r="N1707" s="28"/>
      <c r="R1707" s="193"/>
      <c r="T1707" s="28"/>
      <c r="U1707" s="28"/>
      <c r="V1707" s="28"/>
      <c r="AA1707" s="193"/>
      <c r="AC1707" s="28"/>
      <c r="AD1707" s="28"/>
      <c r="AE1707" s="28"/>
      <c r="AJ1707" s="193"/>
      <c r="AL1707" s="28"/>
      <c r="AM1707" s="28"/>
      <c r="AN1707" s="28"/>
      <c r="AS1707" s="193"/>
      <c r="AU1707" s="28"/>
      <c r="AV1707" s="28"/>
      <c r="AW1707" s="28"/>
      <c r="BB1707" s="193"/>
      <c r="BD1707" s="28"/>
      <c r="BE1707" s="28"/>
      <c r="BF1707" s="28"/>
      <c r="BK1707" s="193"/>
      <c r="BM1707" s="28"/>
      <c r="BN1707" s="28"/>
      <c r="BO1707" s="28"/>
      <c r="BT1707" s="193"/>
      <c r="BV1707" s="28"/>
      <c r="BW1707" s="28"/>
      <c r="BX1707" s="28"/>
      <c r="CC1707" s="193"/>
      <c r="CE1707" s="28"/>
      <c r="CF1707" s="28"/>
      <c r="CG1707" s="28"/>
      <c r="CL1707" s="193"/>
      <c r="CN1707" s="28"/>
      <c r="CO1707" s="28"/>
      <c r="CP1707" s="28"/>
      <c r="CU1707" s="193"/>
      <c r="CW1707" s="28"/>
      <c r="CX1707" s="28"/>
      <c r="CY1707" s="28"/>
      <c r="DD1707" s="193"/>
      <c r="DF1707" s="28"/>
      <c r="DG1707" s="28"/>
      <c r="DH1707" s="28"/>
      <c r="DM1707" s="193"/>
      <c r="DO1707" s="28"/>
      <c r="DP1707" s="28"/>
      <c r="DQ1707" s="28"/>
      <c r="DV1707" s="193"/>
      <c r="DX1707" s="28"/>
      <c r="DY1707" s="28"/>
      <c r="DZ1707" s="28"/>
      <c r="EE1707" s="193"/>
      <c r="EG1707" s="28"/>
      <c r="EH1707" s="28"/>
      <c r="EI1707" s="28"/>
      <c r="EN1707" s="193"/>
      <c r="EP1707" s="28"/>
      <c r="EQ1707" s="28"/>
      <c r="ER1707" s="28"/>
      <c r="EW1707" s="193"/>
      <c r="EY1707" s="28"/>
      <c r="EZ1707" s="28"/>
      <c r="FA1707" s="28"/>
      <c r="FF1707" s="193"/>
      <c r="FH1707" s="28"/>
      <c r="FI1707" s="28"/>
      <c r="FJ1707" s="28"/>
      <c r="FO1707" s="193"/>
      <c r="FQ1707" s="28"/>
      <c r="FR1707" s="28"/>
      <c r="FS1707" s="28"/>
      <c r="FX1707" s="193"/>
      <c r="FZ1707" s="28"/>
      <c r="GA1707" s="28"/>
      <c r="GB1707" s="28"/>
      <c r="GG1707" s="193"/>
      <c r="GI1707" s="28"/>
      <c r="GJ1707" s="28"/>
      <c r="GK1707" s="28"/>
      <c r="GP1707" s="193"/>
      <c r="GR1707" s="28"/>
      <c r="GS1707" s="28"/>
      <c r="GT1707" s="28"/>
      <c r="GY1707" s="193"/>
      <c r="HA1707" s="28"/>
      <c r="HB1707" s="28"/>
      <c r="HC1707" s="28"/>
      <c r="HH1707" s="193"/>
      <c r="HJ1707" s="28"/>
      <c r="HK1707" s="28"/>
      <c r="HL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  <c r="IP1707" s="28"/>
      <c r="IQ1707" s="28"/>
      <c r="IR1707" s="28"/>
      <c r="IS1707" s="28"/>
      <c r="IT1707" s="28"/>
      <c r="IU1707" s="28"/>
      <c r="IV1707" s="28"/>
    </row>
    <row r="1708" spans="1:256" s="50" customFormat="1" ht="18">
      <c r="A1708" s="311" t="s">
        <v>765</v>
      </c>
      <c r="B1708" s="378"/>
      <c r="C1708" s="378"/>
      <c r="D1708" s="376" t="s">
        <v>137</v>
      </c>
      <c r="E1708" s="50">
        <f>COUNTIF($A$712:$BAG$785,A1708)</f>
        <v>5</v>
      </c>
      <c r="F1708" s="279">
        <f>SUM(G1708:K1708)</f>
        <v>7</v>
      </c>
      <c r="H1708" s="396">
        <v>7</v>
      </c>
      <c r="N1708" s="28"/>
      <c r="R1708" s="193"/>
      <c r="T1708" s="28"/>
      <c r="U1708" s="28"/>
      <c r="V1708" s="28"/>
      <c r="AA1708" s="193"/>
      <c r="AC1708" s="28"/>
      <c r="AD1708" s="28"/>
      <c r="AE1708" s="28"/>
      <c r="AJ1708" s="193"/>
      <c r="AL1708" s="28"/>
      <c r="AM1708" s="28"/>
      <c r="AN1708" s="28"/>
      <c r="AS1708" s="193"/>
      <c r="AU1708" s="28"/>
      <c r="AV1708" s="28"/>
      <c r="AW1708" s="28"/>
      <c r="BB1708" s="193"/>
      <c r="BD1708" s="28"/>
      <c r="BE1708" s="28"/>
      <c r="BF1708" s="28"/>
      <c r="BK1708" s="193"/>
      <c r="BM1708" s="28"/>
      <c r="BN1708" s="28"/>
      <c r="BO1708" s="28"/>
      <c r="BT1708" s="193"/>
      <c r="BV1708" s="28"/>
      <c r="BW1708" s="28"/>
      <c r="BX1708" s="28"/>
      <c r="CC1708" s="193"/>
      <c r="CE1708" s="28"/>
      <c r="CF1708" s="28"/>
      <c r="CG1708" s="28"/>
      <c r="CL1708" s="193"/>
      <c r="CN1708" s="28"/>
      <c r="CO1708" s="28"/>
      <c r="CP1708" s="28"/>
      <c r="CU1708" s="193"/>
      <c r="CW1708" s="28"/>
      <c r="CX1708" s="28"/>
      <c r="CY1708" s="28"/>
      <c r="DD1708" s="193"/>
      <c r="DF1708" s="28"/>
      <c r="DG1708" s="28"/>
      <c r="DH1708" s="28"/>
      <c r="DM1708" s="193"/>
      <c r="DO1708" s="28"/>
      <c r="DP1708" s="28"/>
      <c r="DQ1708" s="28"/>
      <c r="DV1708" s="193"/>
      <c r="DX1708" s="28"/>
      <c r="DY1708" s="28"/>
      <c r="DZ1708" s="28"/>
      <c r="EE1708" s="193"/>
      <c r="EG1708" s="28"/>
      <c r="EH1708" s="28"/>
      <c r="EI1708" s="28"/>
      <c r="EN1708" s="193"/>
      <c r="EP1708" s="28"/>
      <c r="EQ1708" s="28"/>
      <c r="ER1708" s="28"/>
      <c r="EW1708" s="193"/>
      <c r="EY1708" s="28"/>
      <c r="EZ1708" s="28"/>
      <c r="FA1708" s="28"/>
      <c r="FF1708" s="193"/>
      <c r="FH1708" s="28"/>
      <c r="FI1708" s="28"/>
      <c r="FJ1708" s="28"/>
      <c r="FO1708" s="193"/>
      <c r="FQ1708" s="28"/>
      <c r="FR1708" s="28"/>
      <c r="FS1708" s="28"/>
      <c r="FX1708" s="193"/>
      <c r="FZ1708" s="28"/>
      <c r="GA1708" s="28"/>
      <c r="GB1708" s="28"/>
      <c r="GG1708" s="193"/>
      <c r="GI1708" s="28"/>
      <c r="GJ1708" s="28"/>
      <c r="GK1708" s="28"/>
      <c r="GP1708" s="193"/>
      <c r="GR1708" s="28"/>
      <c r="GS1708" s="28"/>
      <c r="GT1708" s="28"/>
      <c r="GY1708" s="193"/>
      <c r="HA1708" s="28"/>
      <c r="HB1708" s="28"/>
      <c r="HC1708" s="28"/>
      <c r="HH1708" s="193"/>
      <c r="HJ1708" s="28"/>
      <c r="HK1708" s="28"/>
      <c r="HL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  <c r="IP1708" s="28"/>
      <c r="IQ1708" s="28"/>
      <c r="IR1708" s="28"/>
      <c r="IS1708" s="28"/>
      <c r="IT1708" s="28"/>
      <c r="IU1708" s="28"/>
      <c r="IV1708" s="28"/>
    </row>
    <row r="1709" spans="1:256" s="50" customFormat="1" ht="18">
      <c r="A1709" s="205" t="s">
        <v>3221</v>
      </c>
      <c r="B1709" s="28"/>
      <c r="C1709" s="271"/>
      <c r="D1709" s="376" t="s">
        <v>129</v>
      </c>
      <c r="E1709" s="50">
        <f>COUNTIF($A$712:$BAG$785,A1709)</f>
        <v>0</v>
      </c>
      <c r="F1709" s="279">
        <f>SUM(G1709:K1709)</f>
        <v>0</v>
      </c>
      <c r="N1709" s="28"/>
      <c r="R1709" s="193"/>
      <c r="T1709" s="28"/>
      <c r="U1709" s="28"/>
      <c r="V1709" s="28"/>
      <c r="AA1709" s="193"/>
      <c r="AC1709" s="28"/>
      <c r="AD1709" s="28"/>
      <c r="AE1709" s="28"/>
      <c r="AJ1709" s="193"/>
      <c r="AL1709" s="28"/>
      <c r="AM1709" s="28"/>
      <c r="AN1709" s="28"/>
      <c r="AS1709" s="193"/>
      <c r="AU1709" s="28"/>
      <c r="AV1709" s="28"/>
      <c r="AW1709" s="28"/>
      <c r="BB1709" s="193"/>
      <c r="BD1709" s="28"/>
      <c r="BE1709" s="28"/>
      <c r="BF1709" s="28"/>
      <c r="BK1709" s="193"/>
      <c r="BM1709" s="28"/>
      <c r="BN1709" s="28"/>
      <c r="BO1709" s="28"/>
      <c r="BT1709" s="193"/>
      <c r="BV1709" s="28"/>
      <c r="BW1709" s="28"/>
      <c r="BX1709" s="28"/>
      <c r="CC1709" s="193"/>
      <c r="CE1709" s="28"/>
      <c r="CF1709" s="28"/>
      <c r="CG1709" s="28"/>
      <c r="CL1709" s="193"/>
      <c r="CN1709" s="28"/>
      <c r="CO1709" s="28"/>
      <c r="CP1709" s="28"/>
      <c r="CU1709" s="193"/>
      <c r="CW1709" s="28"/>
      <c r="CX1709" s="28"/>
      <c r="CY1709" s="28"/>
      <c r="DD1709" s="193"/>
      <c r="DF1709" s="28"/>
      <c r="DG1709" s="28"/>
      <c r="DH1709" s="28"/>
      <c r="DM1709" s="193"/>
      <c r="DO1709" s="28"/>
      <c r="DP1709" s="28"/>
      <c r="DQ1709" s="28"/>
      <c r="DV1709" s="193"/>
      <c r="DX1709" s="28"/>
      <c r="DY1709" s="28"/>
      <c r="DZ1709" s="28"/>
      <c r="EE1709" s="193"/>
      <c r="EG1709" s="28"/>
      <c r="EH1709" s="28"/>
      <c r="EI1709" s="28"/>
      <c r="EN1709" s="193"/>
      <c r="EP1709" s="28"/>
      <c r="EQ1709" s="28"/>
      <c r="ER1709" s="28"/>
      <c r="EW1709" s="193"/>
      <c r="EY1709" s="28"/>
      <c r="EZ1709" s="28"/>
      <c r="FA1709" s="28"/>
      <c r="FF1709" s="193"/>
      <c r="FH1709" s="28"/>
      <c r="FI1709" s="28"/>
      <c r="FJ1709" s="28"/>
      <c r="FO1709" s="193"/>
      <c r="FQ1709" s="28"/>
      <c r="FR1709" s="28"/>
      <c r="FS1709" s="28"/>
      <c r="FX1709" s="193"/>
      <c r="FZ1709" s="28"/>
      <c r="GA1709" s="28"/>
      <c r="GB1709" s="28"/>
      <c r="GG1709" s="193"/>
      <c r="GI1709" s="28"/>
      <c r="GJ1709" s="28"/>
      <c r="GK1709" s="28"/>
      <c r="GP1709" s="193"/>
      <c r="GR1709" s="28"/>
      <c r="GS1709" s="28"/>
      <c r="GT1709" s="28"/>
      <c r="GY1709" s="193"/>
      <c r="HA1709" s="28"/>
      <c r="HB1709" s="28"/>
      <c r="HC1709" s="28"/>
      <c r="HH1709" s="193"/>
      <c r="HJ1709" s="28"/>
      <c r="HK1709" s="28"/>
      <c r="HL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  <c r="IP1709" s="28"/>
      <c r="IQ1709" s="28"/>
      <c r="IR1709" s="28"/>
      <c r="IS1709" s="28"/>
      <c r="IT1709" s="28"/>
      <c r="IU1709" s="28"/>
      <c r="IV1709" s="28"/>
    </row>
    <row r="1710" spans="1:256" s="50" customFormat="1" ht="18">
      <c r="A1710" s="311" t="s">
        <v>671</v>
      </c>
      <c r="B1710" s="28"/>
      <c r="C1710" s="378"/>
      <c r="D1710" s="376" t="s">
        <v>129</v>
      </c>
      <c r="E1710" s="50">
        <f>COUNTIF($A$712:$BAG$785,A1710)</f>
        <v>0</v>
      </c>
      <c r="F1710" s="279">
        <f>SUM(G1710:K1710)</f>
        <v>0</v>
      </c>
      <c r="N1710" s="28"/>
      <c r="R1710" s="193"/>
      <c r="T1710" s="28"/>
      <c r="U1710" s="28"/>
      <c r="V1710" s="28"/>
      <c r="AA1710" s="193"/>
      <c r="AC1710" s="28"/>
      <c r="AD1710" s="28"/>
      <c r="AE1710" s="28"/>
      <c r="AJ1710" s="193"/>
      <c r="AL1710" s="28"/>
      <c r="AM1710" s="28"/>
      <c r="AN1710" s="28"/>
      <c r="AS1710" s="193"/>
      <c r="AU1710" s="28"/>
      <c r="AV1710" s="28"/>
      <c r="AW1710" s="28"/>
      <c r="BB1710" s="193"/>
      <c r="BD1710" s="28"/>
      <c r="BE1710" s="28"/>
      <c r="BF1710" s="28"/>
      <c r="BK1710" s="193"/>
      <c r="BM1710" s="28"/>
      <c r="BN1710" s="28"/>
      <c r="BO1710" s="28"/>
      <c r="BT1710" s="193"/>
      <c r="BV1710" s="28"/>
      <c r="BW1710" s="28"/>
      <c r="BX1710" s="28"/>
      <c r="CC1710" s="193"/>
      <c r="CE1710" s="28"/>
      <c r="CF1710" s="28"/>
      <c r="CG1710" s="28"/>
      <c r="CL1710" s="193"/>
      <c r="CN1710" s="28"/>
      <c r="CO1710" s="28"/>
      <c r="CP1710" s="28"/>
      <c r="CU1710" s="193"/>
      <c r="CW1710" s="28"/>
      <c r="CX1710" s="28"/>
      <c r="CY1710" s="28"/>
      <c r="DD1710" s="193"/>
      <c r="DF1710" s="28"/>
      <c r="DG1710" s="28"/>
      <c r="DH1710" s="28"/>
      <c r="DM1710" s="193"/>
      <c r="DO1710" s="28"/>
      <c r="DP1710" s="28"/>
      <c r="DQ1710" s="28"/>
      <c r="DV1710" s="193"/>
      <c r="DX1710" s="28"/>
      <c r="DY1710" s="28"/>
      <c r="DZ1710" s="28"/>
      <c r="EE1710" s="193"/>
      <c r="EG1710" s="28"/>
      <c r="EH1710" s="28"/>
      <c r="EI1710" s="28"/>
      <c r="EN1710" s="193"/>
      <c r="EP1710" s="28"/>
      <c r="EQ1710" s="28"/>
      <c r="ER1710" s="28"/>
      <c r="EW1710" s="193"/>
      <c r="EY1710" s="28"/>
      <c r="EZ1710" s="28"/>
      <c r="FA1710" s="28"/>
      <c r="FF1710" s="193"/>
      <c r="FH1710" s="28"/>
      <c r="FI1710" s="28"/>
      <c r="FJ1710" s="28"/>
      <c r="FO1710" s="193"/>
      <c r="FQ1710" s="28"/>
      <c r="FR1710" s="28"/>
      <c r="FS1710" s="28"/>
      <c r="FX1710" s="193"/>
      <c r="FZ1710" s="28"/>
      <c r="GA1710" s="28"/>
      <c r="GB1710" s="28"/>
      <c r="GG1710" s="193"/>
      <c r="GI1710" s="28"/>
      <c r="GJ1710" s="28"/>
      <c r="GK1710" s="28"/>
      <c r="GP1710" s="193"/>
      <c r="GR1710" s="28"/>
      <c r="GS1710" s="28"/>
      <c r="GT1710" s="28"/>
      <c r="GY1710" s="193"/>
      <c r="HA1710" s="28"/>
      <c r="HB1710" s="28"/>
      <c r="HC1710" s="28"/>
      <c r="HH1710" s="193"/>
      <c r="HJ1710" s="28"/>
      <c r="HK1710" s="28"/>
      <c r="HL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  <c r="IP1710" s="28"/>
      <c r="IQ1710" s="28"/>
      <c r="IR1710" s="28"/>
      <c r="IS1710" s="28"/>
      <c r="IT1710" s="28"/>
      <c r="IU1710" s="28"/>
      <c r="IV1710" s="28"/>
    </row>
    <row r="1711" spans="1:256" s="50" customFormat="1" ht="18">
      <c r="A1711" s="205" t="s">
        <v>3228</v>
      </c>
      <c r="B1711" s="28"/>
      <c r="C1711" s="271"/>
      <c r="D1711" s="376" t="s">
        <v>129</v>
      </c>
      <c r="E1711" s="50">
        <f>COUNTIF($A$712:$BAG$785,A1711)</f>
        <v>0</v>
      </c>
      <c r="F1711" s="279">
        <f>SUM(G1711:K1711)</f>
        <v>0</v>
      </c>
      <c r="N1711" s="28"/>
      <c r="R1711" s="193"/>
      <c r="T1711" s="28"/>
      <c r="U1711" s="28"/>
      <c r="V1711" s="28"/>
      <c r="AA1711" s="193"/>
      <c r="AC1711" s="28"/>
      <c r="AD1711" s="28"/>
      <c r="AE1711" s="28"/>
      <c r="AJ1711" s="193"/>
      <c r="AL1711" s="28"/>
      <c r="AM1711" s="28"/>
      <c r="AN1711" s="28"/>
      <c r="AS1711" s="193"/>
      <c r="AU1711" s="28"/>
      <c r="AV1711" s="28"/>
      <c r="AW1711" s="28"/>
      <c r="BB1711" s="193"/>
      <c r="BD1711" s="28"/>
      <c r="BE1711" s="28"/>
      <c r="BF1711" s="28"/>
      <c r="BK1711" s="193"/>
      <c r="BM1711" s="28"/>
      <c r="BN1711" s="28"/>
      <c r="BO1711" s="28"/>
      <c r="BT1711" s="193"/>
      <c r="BV1711" s="28"/>
      <c r="BW1711" s="28"/>
      <c r="BX1711" s="28"/>
      <c r="CC1711" s="193"/>
      <c r="CE1711" s="28"/>
      <c r="CF1711" s="28"/>
      <c r="CG1711" s="28"/>
      <c r="CL1711" s="193"/>
      <c r="CN1711" s="28"/>
      <c r="CO1711" s="28"/>
      <c r="CP1711" s="28"/>
      <c r="CU1711" s="193"/>
      <c r="CW1711" s="28"/>
      <c r="CX1711" s="28"/>
      <c r="CY1711" s="28"/>
      <c r="DD1711" s="193"/>
      <c r="DF1711" s="28"/>
      <c r="DG1711" s="28"/>
      <c r="DH1711" s="28"/>
      <c r="DM1711" s="193"/>
      <c r="DO1711" s="28"/>
      <c r="DP1711" s="28"/>
      <c r="DQ1711" s="28"/>
      <c r="DV1711" s="193"/>
      <c r="DX1711" s="28"/>
      <c r="DY1711" s="28"/>
      <c r="DZ1711" s="28"/>
      <c r="EE1711" s="193"/>
      <c r="EG1711" s="28"/>
      <c r="EH1711" s="28"/>
      <c r="EI1711" s="28"/>
      <c r="EN1711" s="193"/>
      <c r="EP1711" s="28"/>
      <c r="EQ1711" s="28"/>
      <c r="ER1711" s="28"/>
      <c r="EW1711" s="193"/>
      <c r="EY1711" s="28"/>
      <c r="EZ1711" s="28"/>
      <c r="FA1711" s="28"/>
      <c r="FF1711" s="193"/>
      <c r="FH1711" s="28"/>
      <c r="FI1711" s="28"/>
      <c r="FJ1711" s="28"/>
      <c r="FO1711" s="193"/>
      <c r="FQ1711" s="28"/>
      <c r="FR1711" s="28"/>
      <c r="FS1711" s="28"/>
      <c r="FX1711" s="193"/>
      <c r="FZ1711" s="28"/>
      <c r="GA1711" s="28"/>
      <c r="GB1711" s="28"/>
      <c r="GG1711" s="193"/>
      <c r="GI1711" s="28"/>
      <c r="GJ1711" s="28"/>
      <c r="GK1711" s="28"/>
      <c r="GP1711" s="193"/>
      <c r="GR1711" s="28"/>
      <c r="GS1711" s="28"/>
      <c r="GT1711" s="28"/>
      <c r="GY1711" s="193"/>
      <c r="HA1711" s="28"/>
      <c r="HB1711" s="28"/>
      <c r="HC1711" s="28"/>
      <c r="HH1711" s="193"/>
      <c r="HJ1711" s="28"/>
      <c r="HK1711" s="28"/>
      <c r="HL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  <c r="IP1711" s="28"/>
      <c r="IQ1711" s="28"/>
      <c r="IR1711" s="28"/>
      <c r="IS1711" s="28"/>
      <c r="IT1711" s="28"/>
      <c r="IU1711" s="28"/>
      <c r="IV1711" s="28"/>
    </row>
    <row r="1712" spans="1:256" s="50" customFormat="1" ht="18">
      <c r="A1712" s="205" t="s">
        <v>2317</v>
      </c>
      <c r="B1712" s="378"/>
      <c r="C1712" s="378"/>
      <c r="D1712" s="376" t="s">
        <v>140</v>
      </c>
      <c r="E1712" s="50">
        <f>COUNTIF($A$712:$BAG$785,A1712)</f>
        <v>15</v>
      </c>
      <c r="F1712" s="279">
        <f>SUM(G1712:K1712)</f>
        <v>24</v>
      </c>
      <c r="H1712" s="50">
        <v>24</v>
      </c>
      <c r="N1712" s="28"/>
      <c r="R1712" s="193"/>
      <c r="T1712" s="28"/>
      <c r="U1712" s="28"/>
      <c r="V1712" s="28"/>
      <c r="AA1712" s="193"/>
      <c r="AC1712" s="28"/>
      <c r="AD1712" s="28"/>
      <c r="AE1712" s="28"/>
      <c r="AJ1712" s="193"/>
      <c r="AL1712" s="28"/>
      <c r="AM1712" s="28"/>
      <c r="AN1712" s="28"/>
      <c r="AS1712" s="193"/>
      <c r="AU1712" s="28"/>
      <c r="AV1712" s="28"/>
      <c r="AW1712" s="28"/>
      <c r="BB1712" s="193"/>
      <c r="BD1712" s="28"/>
      <c r="BE1712" s="28"/>
      <c r="BF1712" s="28"/>
      <c r="BK1712" s="193"/>
      <c r="BM1712" s="28"/>
      <c r="BN1712" s="28"/>
      <c r="BO1712" s="28"/>
      <c r="BT1712" s="193"/>
      <c r="BV1712" s="28"/>
      <c r="BW1712" s="28"/>
      <c r="BX1712" s="28"/>
      <c r="CC1712" s="193"/>
      <c r="CE1712" s="28"/>
      <c r="CF1712" s="28"/>
      <c r="CG1712" s="28"/>
      <c r="CL1712" s="193"/>
      <c r="CN1712" s="28"/>
      <c r="CO1712" s="28"/>
      <c r="CP1712" s="28"/>
      <c r="CU1712" s="193"/>
      <c r="CW1712" s="28"/>
      <c r="CX1712" s="28"/>
      <c r="CY1712" s="28"/>
      <c r="DD1712" s="193"/>
      <c r="DF1712" s="28"/>
      <c r="DG1712" s="28"/>
      <c r="DH1712" s="28"/>
      <c r="DM1712" s="193"/>
      <c r="DO1712" s="28"/>
      <c r="DP1712" s="28"/>
      <c r="DQ1712" s="28"/>
      <c r="DV1712" s="193"/>
      <c r="DX1712" s="28"/>
      <c r="DY1712" s="28"/>
      <c r="DZ1712" s="28"/>
      <c r="EE1712" s="193"/>
      <c r="EG1712" s="28"/>
      <c r="EH1712" s="28"/>
      <c r="EI1712" s="28"/>
      <c r="EN1712" s="193"/>
      <c r="EP1712" s="28"/>
      <c r="EQ1712" s="28"/>
      <c r="ER1712" s="28"/>
      <c r="EW1712" s="193"/>
      <c r="EY1712" s="28"/>
      <c r="EZ1712" s="28"/>
      <c r="FA1712" s="28"/>
      <c r="FF1712" s="193"/>
      <c r="FH1712" s="28"/>
      <c r="FI1712" s="28"/>
      <c r="FJ1712" s="28"/>
      <c r="FO1712" s="193"/>
      <c r="FQ1712" s="28"/>
      <c r="FR1712" s="28"/>
      <c r="FS1712" s="28"/>
      <c r="FX1712" s="193"/>
      <c r="FZ1712" s="28"/>
      <c r="GA1712" s="28"/>
      <c r="GB1712" s="28"/>
      <c r="GG1712" s="193"/>
      <c r="GI1712" s="28"/>
      <c r="GJ1712" s="28"/>
      <c r="GK1712" s="28"/>
      <c r="GP1712" s="193"/>
      <c r="GR1712" s="28"/>
      <c r="GS1712" s="28"/>
      <c r="GT1712" s="28"/>
      <c r="GY1712" s="193"/>
      <c r="HA1712" s="28"/>
      <c r="HB1712" s="28"/>
      <c r="HC1712" s="28"/>
      <c r="HH1712" s="193"/>
      <c r="HJ1712" s="28"/>
      <c r="HK1712" s="28"/>
      <c r="HL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  <c r="IP1712" s="28"/>
      <c r="IQ1712" s="28"/>
      <c r="IR1712" s="28"/>
      <c r="IS1712" s="28"/>
      <c r="IT1712" s="28"/>
      <c r="IU1712" s="28"/>
      <c r="IV1712" s="28"/>
    </row>
    <row r="1713" spans="1:256" s="50" customFormat="1" ht="18">
      <c r="A1713" s="205" t="s">
        <v>2383</v>
      </c>
      <c r="B1713" s="28"/>
      <c r="C1713" s="271"/>
      <c r="D1713" s="376" t="s">
        <v>132</v>
      </c>
      <c r="E1713" s="50">
        <f>COUNTIF($A$712:$BAG$785,A1713)</f>
        <v>2</v>
      </c>
      <c r="F1713" s="279">
        <f>SUM(G1713:K1713)</f>
        <v>0</v>
      </c>
      <c r="N1713" s="28"/>
      <c r="R1713" s="193"/>
      <c r="T1713" s="28"/>
      <c r="U1713" s="28"/>
      <c r="V1713" s="28"/>
      <c r="AA1713" s="193"/>
      <c r="AC1713" s="28"/>
      <c r="AD1713" s="28"/>
      <c r="AE1713" s="28"/>
      <c r="AJ1713" s="193"/>
      <c r="AL1713" s="28"/>
      <c r="AM1713" s="28"/>
      <c r="AN1713" s="28"/>
      <c r="AS1713" s="193"/>
      <c r="AU1713" s="28"/>
      <c r="AV1713" s="28"/>
      <c r="AW1713" s="28"/>
      <c r="BB1713" s="193"/>
      <c r="BD1713" s="28"/>
      <c r="BE1713" s="28"/>
      <c r="BF1713" s="28"/>
      <c r="BK1713" s="193"/>
      <c r="BM1713" s="28"/>
      <c r="BN1713" s="28"/>
      <c r="BO1713" s="28"/>
      <c r="BT1713" s="193"/>
      <c r="BV1713" s="28"/>
      <c r="BW1713" s="28"/>
      <c r="BX1713" s="28"/>
      <c r="CC1713" s="193"/>
      <c r="CE1713" s="28"/>
      <c r="CF1713" s="28"/>
      <c r="CG1713" s="28"/>
      <c r="CL1713" s="193"/>
      <c r="CN1713" s="28"/>
      <c r="CO1713" s="28"/>
      <c r="CP1713" s="28"/>
      <c r="CU1713" s="193"/>
      <c r="CW1713" s="28"/>
      <c r="CX1713" s="28"/>
      <c r="CY1713" s="28"/>
      <c r="DD1713" s="193"/>
      <c r="DF1713" s="28"/>
      <c r="DG1713" s="28"/>
      <c r="DH1713" s="28"/>
      <c r="DM1713" s="193"/>
      <c r="DO1713" s="28"/>
      <c r="DP1713" s="28"/>
      <c r="DQ1713" s="28"/>
      <c r="DV1713" s="193"/>
      <c r="DX1713" s="28"/>
      <c r="DY1713" s="28"/>
      <c r="DZ1713" s="28"/>
      <c r="EE1713" s="193"/>
      <c r="EG1713" s="28"/>
      <c r="EH1713" s="28"/>
      <c r="EI1713" s="28"/>
      <c r="EN1713" s="193"/>
      <c r="EP1713" s="28"/>
      <c r="EQ1713" s="28"/>
      <c r="ER1713" s="28"/>
      <c r="EW1713" s="193"/>
      <c r="EY1713" s="28"/>
      <c r="EZ1713" s="28"/>
      <c r="FA1713" s="28"/>
      <c r="FF1713" s="193"/>
      <c r="FH1713" s="28"/>
      <c r="FI1713" s="28"/>
      <c r="FJ1713" s="28"/>
      <c r="FO1713" s="193"/>
      <c r="FQ1713" s="28"/>
      <c r="FR1713" s="28"/>
      <c r="FS1713" s="28"/>
      <c r="FX1713" s="193"/>
      <c r="FZ1713" s="28"/>
      <c r="GA1713" s="28"/>
      <c r="GB1713" s="28"/>
      <c r="GG1713" s="193"/>
      <c r="GI1713" s="28"/>
      <c r="GJ1713" s="28"/>
      <c r="GK1713" s="28"/>
      <c r="GP1713" s="193"/>
      <c r="GR1713" s="28"/>
      <c r="GS1713" s="28"/>
      <c r="GT1713" s="28"/>
      <c r="GY1713" s="193"/>
      <c r="HA1713" s="28"/>
      <c r="HB1713" s="28"/>
      <c r="HC1713" s="28"/>
      <c r="HH1713" s="193"/>
      <c r="HJ1713" s="28"/>
      <c r="HK1713" s="28"/>
      <c r="HL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  <c r="IP1713" s="28"/>
      <c r="IQ1713" s="28"/>
      <c r="IR1713" s="28"/>
      <c r="IS1713" s="28"/>
      <c r="IT1713" s="28"/>
      <c r="IU1713" s="28"/>
      <c r="IV1713" s="28"/>
    </row>
    <row r="1714" spans="1:256" s="50" customFormat="1" ht="18.75">
      <c r="A1714" s="311" t="s">
        <v>428</v>
      </c>
      <c r="B1714" s="375"/>
      <c r="C1714" s="375"/>
      <c r="D1714" s="376" t="s">
        <v>136</v>
      </c>
      <c r="E1714" s="50">
        <f>COUNTIF($A$712:$BAG$785,A1714)</f>
        <v>5</v>
      </c>
      <c r="F1714" s="279">
        <f>SUM(G1714:K1714)</f>
        <v>0</v>
      </c>
      <c r="N1714" s="28"/>
      <c r="R1714" s="193"/>
      <c r="T1714" s="28"/>
      <c r="U1714" s="28"/>
      <c r="V1714" s="28"/>
      <c r="AA1714" s="193"/>
      <c r="AC1714" s="28"/>
      <c r="AD1714" s="28"/>
      <c r="AE1714" s="28"/>
      <c r="AJ1714" s="193"/>
      <c r="AL1714" s="28"/>
      <c r="AM1714" s="28"/>
      <c r="AN1714" s="28"/>
      <c r="AS1714" s="193"/>
      <c r="AU1714" s="28"/>
      <c r="AV1714" s="28"/>
      <c r="AW1714" s="28"/>
      <c r="BB1714" s="193"/>
      <c r="BD1714" s="28"/>
      <c r="BE1714" s="28"/>
      <c r="BF1714" s="28"/>
      <c r="BK1714" s="193"/>
      <c r="BM1714" s="28"/>
      <c r="BN1714" s="28"/>
      <c r="BO1714" s="28"/>
      <c r="BT1714" s="193"/>
      <c r="BV1714" s="28"/>
      <c r="BW1714" s="28"/>
      <c r="BX1714" s="28"/>
      <c r="CC1714" s="193"/>
      <c r="CE1714" s="28"/>
      <c r="CF1714" s="28"/>
      <c r="CG1714" s="28"/>
      <c r="CL1714" s="193"/>
      <c r="CN1714" s="28"/>
      <c r="CO1714" s="28"/>
      <c r="CP1714" s="28"/>
      <c r="CU1714" s="193"/>
      <c r="CW1714" s="28"/>
      <c r="CX1714" s="28"/>
      <c r="CY1714" s="28"/>
      <c r="DD1714" s="193"/>
      <c r="DF1714" s="28"/>
      <c r="DG1714" s="28"/>
      <c r="DH1714" s="28"/>
      <c r="DM1714" s="193"/>
      <c r="DO1714" s="28"/>
      <c r="DP1714" s="28"/>
      <c r="DQ1714" s="28"/>
      <c r="DV1714" s="193"/>
      <c r="DX1714" s="28"/>
      <c r="DY1714" s="28"/>
      <c r="DZ1714" s="28"/>
      <c r="EE1714" s="193"/>
      <c r="EG1714" s="28"/>
      <c r="EH1714" s="28"/>
      <c r="EI1714" s="28"/>
      <c r="EN1714" s="193"/>
      <c r="EP1714" s="28"/>
      <c r="EQ1714" s="28"/>
      <c r="ER1714" s="28"/>
      <c r="EW1714" s="193"/>
      <c r="EY1714" s="28"/>
      <c r="EZ1714" s="28"/>
      <c r="FA1714" s="28"/>
      <c r="FF1714" s="193"/>
      <c r="FH1714" s="28"/>
      <c r="FI1714" s="28"/>
      <c r="FJ1714" s="28"/>
      <c r="FO1714" s="193"/>
      <c r="FQ1714" s="28"/>
      <c r="FR1714" s="28"/>
      <c r="FS1714" s="28"/>
      <c r="FX1714" s="193"/>
      <c r="FZ1714" s="28"/>
      <c r="GA1714" s="28"/>
      <c r="GB1714" s="28"/>
      <c r="GG1714" s="193"/>
      <c r="GI1714" s="28"/>
      <c r="GJ1714" s="28"/>
      <c r="GK1714" s="28"/>
      <c r="GP1714" s="193"/>
      <c r="GR1714" s="28"/>
      <c r="GS1714" s="28"/>
      <c r="GT1714" s="28"/>
      <c r="GY1714" s="193"/>
      <c r="HA1714" s="28"/>
      <c r="HB1714" s="28"/>
      <c r="HC1714" s="28"/>
      <c r="HH1714" s="193"/>
      <c r="HJ1714" s="28"/>
      <c r="HK1714" s="28"/>
      <c r="HL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  <c r="IP1714" s="28"/>
      <c r="IQ1714" s="28"/>
      <c r="IR1714" s="28"/>
      <c r="IS1714" s="28"/>
      <c r="IT1714" s="28"/>
      <c r="IU1714" s="28"/>
      <c r="IV1714" s="28"/>
    </row>
    <row r="1715" spans="1:256" s="50" customFormat="1" ht="18">
      <c r="A1715" s="205" t="s">
        <v>2316</v>
      </c>
      <c r="B1715" s="28"/>
      <c r="C1715" s="271"/>
      <c r="D1715" s="376" t="s">
        <v>129</v>
      </c>
      <c r="E1715" s="50">
        <f>COUNTIF($A$712:$BAG$785,A1715)</f>
        <v>0</v>
      </c>
      <c r="F1715" s="279">
        <f>SUM(G1715:K1715)</f>
        <v>0</v>
      </c>
      <c r="N1715" s="28"/>
      <c r="R1715" s="193"/>
      <c r="T1715" s="28"/>
      <c r="U1715" s="28"/>
      <c r="V1715" s="28"/>
      <c r="AA1715" s="193"/>
      <c r="AC1715" s="28"/>
      <c r="AD1715" s="28"/>
      <c r="AE1715" s="28"/>
      <c r="AJ1715" s="193"/>
      <c r="AL1715" s="28"/>
      <c r="AM1715" s="28"/>
      <c r="AN1715" s="28"/>
      <c r="AS1715" s="193"/>
      <c r="AU1715" s="28"/>
      <c r="AV1715" s="28"/>
      <c r="AW1715" s="28"/>
      <c r="BB1715" s="193"/>
      <c r="BD1715" s="28"/>
      <c r="BE1715" s="28"/>
      <c r="BF1715" s="28"/>
      <c r="BK1715" s="193"/>
      <c r="BM1715" s="28"/>
      <c r="BN1715" s="28"/>
      <c r="BO1715" s="28"/>
      <c r="BT1715" s="193"/>
      <c r="BV1715" s="28"/>
      <c r="BW1715" s="28"/>
      <c r="BX1715" s="28"/>
      <c r="CC1715" s="193"/>
      <c r="CE1715" s="28"/>
      <c r="CF1715" s="28"/>
      <c r="CG1715" s="28"/>
      <c r="CL1715" s="193"/>
      <c r="CN1715" s="28"/>
      <c r="CO1715" s="28"/>
      <c r="CP1715" s="28"/>
      <c r="CU1715" s="193"/>
      <c r="CW1715" s="28"/>
      <c r="CX1715" s="28"/>
      <c r="CY1715" s="28"/>
      <c r="DD1715" s="193"/>
      <c r="DF1715" s="28"/>
      <c r="DG1715" s="28"/>
      <c r="DH1715" s="28"/>
      <c r="DM1715" s="193"/>
      <c r="DO1715" s="28"/>
      <c r="DP1715" s="28"/>
      <c r="DQ1715" s="28"/>
      <c r="DV1715" s="193"/>
      <c r="DX1715" s="28"/>
      <c r="DY1715" s="28"/>
      <c r="DZ1715" s="28"/>
      <c r="EE1715" s="193"/>
      <c r="EG1715" s="28"/>
      <c r="EH1715" s="28"/>
      <c r="EI1715" s="28"/>
      <c r="EN1715" s="193"/>
      <c r="EP1715" s="28"/>
      <c r="EQ1715" s="28"/>
      <c r="ER1715" s="28"/>
      <c r="EW1715" s="193"/>
      <c r="EY1715" s="28"/>
      <c r="EZ1715" s="28"/>
      <c r="FA1715" s="28"/>
      <c r="FF1715" s="193"/>
      <c r="FH1715" s="28"/>
      <c r="FI1715" s="28"/>
      <c r="FJ1715" s="28"/>
      <c r="FO1715" s="193"/>
      <c r="FQ1715" s="28"/>
      <c r="FR1715" s="28"/>
      <c r="FS1715" s="28"/>
      <c r="FX1715" s="193"/>
      <c r="FZ1715" s="28"/>
      <c r="GA1715" s="28"/>
      <c r="GB1715" s="28"/>
      <c r="GG1715" s="193"/>
      <c r="GI1715" s="28"/>
      <c r="GJ1715" s="28"/>
      <c r="GK1715" s="28"/>
      <c r="GP1715" s="193"/>
      <c r="GR1715" s="28"/>
      <c r="GS1715" s="28"/>
      <c r="GT1715" s="28"/>
      <c r="GY1715" s="193"/>
      <c r="HA1715" s="28"/>
      <c r="HB1715" s="28"/>
      <c r="HC1715" s="28"/>
      <c r="HH1715" s="193"/>
      <c r="HJ1715" s="28"/>
      <c r="HK1715" s="28"/>
      <c r="HL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  <c r="IP1715" s="28"/>
      <c r="IQ1715" s="28"/>
      <c r="IR1715" s="28"/>
      <c r="IS1715" s="28"/>
      <c r="IT1715" s="28"/>
      <c r="IU1715" s="28"/>
      <c r="IV1715" s="28"/>
    </row>
    <row r="1716" spans="1:256" s="50" customFormat="1" ht="18">
      <c r="A1716" s="311" t="s">
        <v>1155</v>
      </c>
      <c r="B1716" s="28"/>
      <c r="C1716" s="271"/>
      <c r="D1716" s="376" t="s">
        <v>129</v>
      </c>
      <c r="E1716" s="50">
        <f>COUNTIF($A$712:$BAG$785,A1716)</f>
        <v>0</v>
      </c>
      <c r="F1716" s="279">
        <f>SUM(G1716:K1716)</f>
        <v>0</v>
      </c>
      <c r="J1716" s="402"/>
      <c r="K1716" s="402"/>
      <c r="N1716" s="28"/>
      <c r="R1716" s="193"/>
      <c r="T1716" s="28"/>
      <c r="U1716" s="28"/>
      <c r="V1716" s="28"/>
      <c r="AA1716" s="193"/>
      <c r="AC1716" s="28"/>
      <c r="AD1716" s="28"/>
      <c r="AE1716" s="28"/>
      <c r="AJ1716" s="193"/>
      <c r="AL1716" s="28"/>
      <c r="AM1716" s="28"/>
      <c r="AN1716" s="28"/>
      <c r="AS1716" s="193"/>
      <c r="AU1716" s="28"/>
      <c r="AV1716" s="28"/>
      <c r="AW1716" s="28"/>
      <c r="BB1716" s="193"/>
      <c r="BD1716" s="28"/>
      <c r="BE1716" s="28"/>
      <c r="BF1716" s="28"/>
      <c r="BK1716" s="193"/>
      <c r="BM1716" s="28"/>
      <c r="BN1716" s="28"/>
      <c r="BO1716" s="28"/>
      <c r="BT1716" s="193"/>
      <c r="BV1716" s="28"/>
      <c r="BW1716" s="28"/>
      <c r="BX1716" s="28"/>
      <c r="CC1716" s="193"/>
      <c r="CE1716" s="28"/>
      <c r="CF1716" s="28"/>
      <c r="CG1716" s="28"/>
      <c r="CL1716" s="193"/>
      <c r="CN1716" s="28"/>
      <c r="CO1716" s="28"/>
      <c r="CP1716" s="28"/>
      <c r="CU1716" s="193"/>
      <c r="CW1716" s="28"/>
      <c r="CX1716" s="28"/>
      <c r="CY1716" s="28"/>
      <c r="DD1716" s="193"/>
      <c r="DF1716" s="28"/>
      <c r="DG1716" s="28"/>
      <c r="DH1716" s="28"/>
      <c r="DM1716" s="193"/>
      <c r="DO1716" s="28"/>
      <c r="DP1716" s="28"/>
      <c r="DQ1716" s="28"/>
      <c r="DV1716" s="193"/>
      <c r="DX1716" s="28"/>
      <c r="DY1716" s="28"/>
      <c r="DZ1716" s="28"/>
      <c r="EE1716" s="193"/>
      <c r="EG1716" s="28"/>
      <c r="EH1716" s="28"/>
      <c r="EI1716" s="28"/>
      <c r="EN1716" s="193"/>
      <c r="EP1716" s="28"/>
      <c r="EQ1716" s="28"/>
      <c r="ER1716" s="28"/>
      <c r="EW1716" s="193"/>
      <c r="EY1716" s="28"/>
      <c r="EZ1716" s="28"/>
      <c r="FA1716" s="28"/>
      <c r="FF1716" s="193"/>
      <c r="FH1716" s="28"/>
      <c r="FI1716" s="28"/>
      <c r="FJ1716" s="28"/>
      <c r="FO1716" s="193"/>
      <c r="FQ1716" s="28"/>
      <c r="FR1716" s="28"/>
      <c r="FS1716" s="28"/>
      <c r="FX1716" s="193"/>
      <c r="FZ1716" s="28"/>
      <c r="GA1716" s="28"/>
      <c r="GB1716" s="28"/>
      <c r="GG1716" s="193"/>
      <c r="GI1716" s="28"/>
      <c r="GJ1716" s="28"/>
      <c r="GK1716" s="28"/>
      <c r="GP1716" s="193"/>
      <c r="GR1716" s="28"/>
      <c r="GS1716" s="28"/>
      <c r="GT1716" s="28"/>
      <c r="GY1716" s="193"/>
      <c r="HA1716" s="28"/>
      <c r="HB1716" s="28"/>
      <c r="HC1716" s="28"/>
      <c r="HH1716" s="193"/>
      <c r="HJ1716" s="28"/>
      <c r="HK1716" s="28"/>
      <c r="HL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  <c r="IP1716" s="28"/>
      <c r="IQ1716" s="28"/>
      <c r="IR1716" s="28"/>
      <c r="IS1716" s="28"/>
      <c r="IT1716" s="28"/>
      <c r="IU1716" s="28"/>
      <c r="IV1716" s="28"/>
    </row>
    <row r="1717" spans="1:256" s="50" customFormat="1" ht="18">
      <c r="A1717" s="205" t="s">
        <v>3190</v>
      </c>
      <c r="B1717" s="28"/>
      <c r="C1717" s="271"/>
      <c r="D1717" s="376" t="s">
        <v>129</v>
      </c>
      <c r="E1717" s="50">
        <f>COUNTIF($A$712:$BAG$785,A1717)</f>
        <v>0</v>
      </c>
      <c r="F1717" s="279">
        <f>SUM(G1717:K1717)</f>
        <v>0</v>
      </c>
      <c r="J1717" s="402"/>
      <c r="K1717" s="402"/>
      <c r="N1717" s="28"/>
      <c r="R1717" s="193"/>
      <c r="T1717" s="28"/>
      <c r="U1717" s="28"/>
      <c r="V1717" s="28"/>
      <c r="AA1717" s="193"/>
      <c r="AC1717" s="28"/>
      <c r="AD1717" s="28"/>
      <c r="AE1717" s="28"/>
      <c r="AJ1717" s="193"/>
      <c r="AL1717" s="28"/>
      <c r="AM1717" s="28"/>
      <c r="AN1717" s="28"/>
      <c r="AS1717" s="193"/>
      <c r="AU1717" s="28"/>
      <c r="AV1717" s="28"/>
      <c r="AW1717" s="28"/>
      <c r="BB1717" s="193"/>
      <c r="BD1717" s="28"/>
      <c r="BE1717" s="28"/>
      <c r="BF1717" s="28"/>
      <c r="BK1717" s="193"/>
      <c r="BM1717" s="28"/>
      <c r="BN1717" s="28"/>
      <c r="BO1717" s="28"/>
      <c r="BT1717" s="193"/>
      <c r="BV1717" s="28"/>
      <c r="BW1717" s="28"/>
      <c r="BX1717" s="28"/>
      <c r="CC1717" s="193"/>
      <c r="CE1717" s="28"/>
      <c r="CF1717" s="28"/>
      <c r="CG1717" s="28"/>
      <c r="CL1717" s="193"/>
      <c r="CN1717" s="28"/>
      <c r="CO1717" s="28"/>
      <c r="CP1717" s="28"/>
      <c r="CU1717" s="193"/>
      <c r="CW1717" s="28"/>
      <c r="CX1717" s="28"/>
      <c r="CY1717" s="28"/>
      <c r="DD1717" s="193"/>
      <c r="DF1717" s="28"/>
      <c r="DG1717" s="28"/>
      <c r="DH1717" s="28"/>
      <c r="DM1717" s="193"/>
      <c r="DO1717" s="28"/>
      <c r="DP1717" s="28"/>
      <c r="DQ1717" s="28"/>
      <c r="DV1717" s="193"/>
      <c r="DX1717" s="28"/>
      <c r="DY1717" s="28"/>
      <c r="DZ1717" s="28"/>
      <c r="EE1717" s="193"/>
      <c r="EG1717" s="28"/>
      <c r="EH1717" s="28"/>
      <c r="EI1717" s="28"/>
      <c r="EN1717" s="193"/>
      <c r="EP1717" s="28"/>
      <c r="EQ1717" s="28"/>
      <c r="ER1717" s="28"/>
      <c r="EW1717" s="193"/>
      <c r="EY1717" s="28"/>
      <c r="EZ1717" s="28"/>
      <c r="FA1717" s="28"/>
      <c r="FF1717" s="193"/>
      <c r="FH1717" s="28"/>
      <c r="FI1717" s="28"/>
      <c r="FJ1717" s="28"/>
      <c r="FO1717" s="193"/>
      <c r="FQ1717" s="28"/>
      <c r="FR1717" s="28"/>
      <c r="FS1717" s="28"/>
      <c r="FX1717" s="193"/>
      <c r="FZ1717" s="28"/>
      <c r="GA1717" s="28"/>
      <c r="GB1717" s="28"/>
      <c r="GG1717" s="193"/>
      <c r="GI1717" s="28"/>
      <c r="GJ1717" s="28"/>
      <c r="GK1717" s="28"/>
      <c r="GP1717" s="193"/>
      <c r="GR1717" s="28"/>
      <c r="GS1717" s="28"/>
      <c r="GT1717" s="28"/>
      <c r="GY1717" s="193"/>
      <c r="HA1717" s="28"/>
      <c r="HB1717" s="28"/>
      <c r="HC1717" s="28"/>
      <c r="HH1717" s="193"/>
      <c r="HJ1717" s="28"/>
      <c r="HK1717" s="28"/>
      <c r="HL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  <c r="IP1717" s="28"/>
      <c r="IQ1717" s="28"/>
      <c r="IR1717" s="28"/>
      <c r="IS1717" s="28"/>
      <c r="IT1717" s="28"/>
      <c r="IU1717" s="28"/>
      <c r="IV1717" s="28"/>
    </row>
    <row r="1718" spans="1:256" s="50" customFormat="1" ht="18">
      <c r="A1718" s="205" t="s">
        <v>2332</v>
      </c>
      <c r="B1718" s="28"/>
      <c r="C1718" s="271"/>
      <c r="D1718" s="376" t="s">
        <v>129</v>
      </c>
      <c r="E1718" s="50">
        <f>COUNTIF($A$712:$BAG$785,A1718)</f>
        <v>0</v>
      </c>
      <c r="F1718" s="279">
        <f>SUM(G1718:K1718)</f>
        <v>0</v>
      </c>
      <c r="J1718" s="402"/>
      <c r="K1718" s="39"/>
      <c r="N1718" s="28"/>
      <c r="R1718" s="193"/>
      <c r="T1718" s="28"/>
      <c r="U1718" s="28"/>
      <c r="V1718" s="28"/>
      <c r="AA1718" s="193"/>
      <c r="AC1718" s="28"/>
      <c r="AD1718" s="28"/>
      <c r="AE1718" s="28"/>
      <c r="AJ1718" s="193"/>
      <c r="AL1718" s="28"/>
      <c r="AM1718" s="28"/>
      <c r="AN1718" s="28"/>
      <c r="AS1718" s="193"/>
      <c r="AU1718" s="28"/>
      <c r="AV1718" s="28"/>
      <c r="AW1718" s="28"/>
      <c r="BB1718" s="193"/>
      <c r="BD1718" s="28"/>
      <c r="BE1718" s="28"/>
      <c r="BF1718" s="28"/>
      <c r="BK1718" s="193"/>
      <c r="BM1718" s="28"/>
      <c r="BN1718" s="28"/>
      <c r="BO1718" s="28"/>
      <c r="BT1718" s="193"/>
      <c r="BV1718" s="28"/>
      <c r="BW1718" s="28"/>
      <c r="BX1718" s="28"/>
      <c r="CC1718" s="193"/>
      <c r="CE1718" s="28"/>
      <c r="CF1718" s="28"/>
      <c r="CG1718" s="28"/>
      <c r="CL1718" s="193"/>
      <c r="CN1718" s="28"/>
      <c r="CO1718" s="28"/>
      <c r="CP1718" s="28"/>
      <c r="CU1718" s="193"/>
      <c r="CW1718" s="28"/>
      <c r="CX1718" s="28"/>
      <c r="CY1718" s="28"/>
      <c r="DD1718" s="193"/>
      <c r="DF1718" s="28"/>
      <c r="DG1718" s="28"/>
      <c r="DH1718" s="28"/>
      <c r="DM1718" s="193"/>
      <c r="DO1718" s="28"/>
      <c r="DP1718" s="28"/>
      <c r="DQ1718" s="28"/>
      <c r="DV1718" s="193"/>
      <c r="DX1718" s="28"/>
      <c r="DY1718" s="28"/>
      <c r="DZ1718" s="28"/>
      <c r="EE1718" s="193"/>
      <c r="EG1718" s="28"/>
      <c r="EH1718" s="28"/>
      <c r="EI1718" s="28"/>
      <c r="EN1718" s="193"/>
      <c r="EP1718" s="28"/>
      <c r="EQ1718" s="28"/>
      <c r="ER1718" s="28"/>
      <c r="EW1718" s="193"/>
      <c r="EY1718" s="28"/>
      <c r="EZ1718" s="28"/>
      <c r="FA1718" s="28"/>
      <c r="FF1718" s="193"/>
      <c r="FH1718" s="28"/>
      <c r="FI1718" s="28"/>
      <c r="FJ1718" s="28"/>
      <c r="FO1718" s="193"/>
      <c r="FQ1718" s="28"/>
      <c r="FR1718" s="28"/>
      <c r="FS1718" s="28"/>
      <c r="FX1718" s="193"/>
      <c r="FZ1718" s="28"/>
      <c r="GA1718" s="28"/>
      <c r="GB1718" s="28"/>
      <c r="GG1718" s="193"/>
      <c r="GI1718" s="28"/>
      <c r="GJ1718" s="28"/>
      <c r="GK1718" s="28"/>
      <c r="GP1718" s="193"/>
      <c r="GR1718" s="28"/>
      <c r="GS1718" s="28"/>
      <c r="GT1718" s="28"/>
      <c r="GY1718" s="193"/>
      <c r="HA1718" s="28"/>
      <c r="HB1718" s="28"/>
      <c r="HC1718" s="28"/>
      <c r="HH1718" s="193"/>
      <c r="HJ1718" s="28"/>
      <c r="HK1718" s="28"/>
      <c r="HL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  <c r="IP1718" s="28"/>
      <c r="IQ1718" s="28"/>
      <c r="IR1718" s="28"/>
      <c r="IS1718" s="28"/>
      <c r="IT1718" s="28"/>
      <c r="IU1718" s="28"/>
      <c r="IV1718" s="28"/>
    </row>
    <row r="1719" spans="1:256" s="50" customFormat="1" ht="18">
      <c r="A1719" s="205" t="s">
        <v>2735</v>
      </c>
      <c r="B1719" s="28"/>
      <c r="C1719" s="271"/>
      <c r="D1719" s="376" t="s">
        <v>129</v>
      </c>
      <c r="E1719" s="50">
        <f>COUNTIF($A$712:$BAG$785,A1719)</f>
        <v>2</v>
      </c>
      <c r="F1719" s="279">
        <f>SUM(G1719:K1719)</f>
        <v>0</v>
      </c>
      <c r="K1719" s="193"/>
      <c r="N1719" s="28"/>
      <c r="O1719" s="28"/>
      <c r="T1719" s="193"/>
      <c r="V1719" s="28"/>
      <c r="W1719" s="28"/>
      <c r="X1719" s="28"/>
      <c r="AC1719" s="193"/>
      <c r="AE1719" s="28"/>
      <c r="AF1719" s="28"/>
      <c r="AG1719" s="28"/>
      <c r="AL1719" s="193"/>
      <c r="AN1719" s="28"/>
      <c r="AO1719" s="28"/>
      <c r="AP1719" s="28"/>
      <c r="AU1719" s="193"/>
      <c r="AW1719" s="28"/>
      <c r="AX1719" s="28"/>
      <c r="AY1719" s="28"/>
      <c r="BD1719" s="193"/>
      <c r="BF1719" s="28"/>
      <c r="BG1719" s="28"/>
      <c r="BH1719" s="28"/>
      <c r="BM1719" s="193"/>
      <c r="BO1719" s="28"/>
      <c r="BP1719" s="28"/>
      <c r="BQ1719" s="28"/>
      <c r="BV1719" s="193"/>
      <c r="BX1719" s="28"/>
      <c r="BY1719" s="28"/>
      <c r="BZ1719" s="28"/>
      <c r="CE1719" s="193"/>
      <c r="CG1719" s="28"/>
      <c r="CH1719" s="28"/>
      <c r="CI1719" s="28"/>
      <c r="CN1719" s="193"/>
      <c r="CP1719" s="28"/>
      <c r="CQ1719" s="28"/>
      <c r="CR1719" s="28"/>
      <c r="CW1719" s="193"/>
      <c r="CY1719" s="28"/>
      <c r="CZ1719" s="28"/>
      <c r="DA1719" s="28"/>
      <c r="DF1719" s="193"/>
      <c r="DH1719" s="28"/>
      <c r="DI1719" s="28"/>
      <c r="DJ1719" s="28"/>
      <c r="DO1719" s="193"/>
      <c r="DQ1719" s="28"/>
      <c r="DR1719" s="28"/>
      <c r="DS1719" s="28"/>
      <c r="DX1719" s="193"/>
      <c r="DZ1719" s="28"/>
      <c r="EA1719" s="28"/>
      <c r="EB1719" s="28"/>
      <c r="EG1719" s="193"/>
      <c r="EI1719" s="28"/>
      <c r="EJ1719" s="28"/>
      <c r="EK1719" s="28"/>
      <c r="EP1719" s="193"/>
      <c r="ER1719" s="28"/>
      <c r="ES1719" s="28"/>
      <c r="ET1719" s="28"/>
      <c r="EY1719" s="193"/>
      <c r="FA1719" s="28"/>
      <c r="FB1719" s="28"/>
      <c r="FC1719" s="28"/>
      <c r="FH1719" s="193"/>
      <c r="FJ1719" s="28"/>
      <c r="FK1719" s="28"/>
      <c r="FL1719" s="28"/>
      <c r="FQ1719" s="193"/>
      <c r="FS1719" s="28"/>
      <c r="FT1719" s="28"/>
      <c r="FU1719" s="28"/>
      <c r="FZ1719" s="193"/>
      <c r="GB1719" s="28"/>
      <c r="GC1719" s="28"/>
      <c r="GD1719" s="28"/>
      <c r="GI1719" s="193"/>
      <c r="GK1719" s="28"/>
      <c r="GL1719" s="28"/>
      <c r="GM1719" s="28"/>
      <c r="GR1719" s="193"/>
      <c r="GT1719" s="28"/>
      <c r="GU1719" s="28"/>
      <c r="GV1719" s="28"/>
      <c r="HA1719" s="193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56" s="50" customFormat="1" ht="18">
      <c r="A1720" s="311" t="s">
        <v>1130</v>
      </c>
      <c r="B1720" s="28"/>
      <c r="C1720" s="378"/>
      <c r="D1720" s="376" t="s">
        <v>130</v>
      </c>
      <c r="E1720" s="50">
        <f>COUNTIF($A$712:$BAG$785,A1720)</f>
        <v>8</v>
      </c>
      <c r="F1720" s="279">
        <f>SUM(G1720:K1720)</f>
        <v>0</v>
      </c>
      <c r="J1720" s="402"/>
      <c r="K1720" s="193"/>
      <c r="N1720" s="28"/>
      <c r="O1720" s="28"/>
      <c r="T1720" s="193"/>
      <c r="V1720" s="28"/>
      <c r="W1720" s="28"/>
      <c r="X1720" s="28"/>
      <c r="AC1720" s="193"/>
      <c r="AE1720" s="28"/>
      <c r="AF1720" s="28"/>
      <c r="AG1720" s="28"/>
      <c r="AL1720" s="193"/>
      <c r="AN1720" s="28"/>
      <c r="AO1720" s="28"/>
      <c r="AP1720" s="28"/>
      <c r="AU1720" s="193"/>
      <c r="AW1720" s="28"/>
      <c r="AX1720" s="28"/>
      <c r="AY1720" s="28"/>
      <c r="BD1720" s="193"/>
      <c r="BF1720" s="28"/>
      <c r="BG1720" s="28"/>
      <c r="BH1720" s="28"/>
      <c r="BM1720" s="193"/>
      <c r="BO1720" s="28"/>
      <c r="BP1720" s="28"/>
      <c r="BQ1720" s="28"/>
      <c r="BV1720" s="193"/>
      <c r="BX1720" s="28"/>
      <c r="BY1720" s="28"/>
      <c r="BZ1720" s="28"/>
      <c r="CE1720" s="193"/>
      <c r="CG1720" s="28"/>
      <c r="CH1720" s="28"/>
      <c r="CI1720" s="28"/>
      <c r="CN1720" s="193"/>
      <c r="CP1720" s="28"/>
      <c r="CQ1720" s="28"/>
      <c r="CR1720" s="28"/>
      <c r="CW1720" s="193"/>
      <c r="CY1720" s="28"/>
      <c r="CZ1720" s="28"/>
      <c r="DA1720" s="28"/>
      <c r="DF1720" s="193"/>
      <c r="DH1720" s="28"/>
      <c r="DI1720" s="28"/>
      <c r="DJ1720" s="28"/>
      <c r="DO1720" s="193"/>
      <c r="DQ1720" s="28"/>
      <c r="DR1720" s="28"/>
      <c r="DS1720" s="28"/>
      <c r="DX1720" s="193"/>
      <c r="DZ1720" s="28"/>
      <c r="EA1720" s="28"/>
      <c r="EB1720" s="28"/>
      <c r="EG1720" s="193"/>
      <c r="EI1720" s="28"/>
      <c r="EJ1720" s="28"/>
      <c r="EK1720" s="28"/>
      <c r="EP1720" s="193"/>
      <c r="ER1720" s="28"/>
      <c r="ES1720" s="28"/>
      <c r="ET1720" s="28"/>
      <c r="EY1720" s="193"/>
      <c r="FA1720" s="28"/>
      <c r="FB1720" s="28"/>
      <c r="FC1720" s="28"/>
      <c r="FH1720" s="193"/>
      <c r="FJ1720" s="28"/>
      <c r="FK1720" s="28"/>
      <c r="FL1720" s="28"/>
      <c r="FQ1720" s="193"/>
      <c r="FS1720" s="28"/>
      <c r="FT1720" s="28"/>
      <c r="FU1720" s="28"/>
      <c r="FZ1720" s="193"/>
      <c r="GB1720" s="28"/>
      <c r="GC1720" s="28"/>
      <c r="GD1720" s="28"/>
      <c r="GI1720" s="193"/>
      <c r="GK1720" s="28"/>
      <c r="GL1720" s="28"/>
      <c r="GM1720" s="28"/>
      <c r="GR1720" s="193"/>
      <c r="GT1720" s="28"/>
      <c r="GU1720" s="28"/>
      <c r="GV1720" s="28"/>
      <c r="HA1720" s="193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56" s="50" customFormat="1" ht="18.75">
      <c r="A1721" s="311" t="s">
        <v>650</v>
      </c>
      <c r="B1721" s="375"/>
      <c r="C1721" s="375"/>
      <c r="D1721" s="376" t="s">
        <v>132</v>
      </c>
      <c r="E1721" s="50">
        <f>COUNTIF($A$712:$BAG$785,A1721)</f>
        <v>9</v>
      </c>
      <c r="F1721" s="279">
        <f>SUM(G1721:K1721)</f>
        <v>0</v>
      </c>
      <c r="J1721" s="402"/>
      <c r="K1721" s="402"/>
      <c r="N1721" s="28"/>
      <c r="O1721" s="28"/>
      <c r="T1721" s="193"/>
      <c r="V1721" s="28"/>
      <c r="W1721" s="28"/>
      <c r="X1721" s="28"/>
      <c r="AC1721" s="193"/>
      <c r="AE1721" s="28"/>
      <c r="AF1721" s="28"/>
      <c r="AG1721" s="28"/>
      <c r="AL1721" s="193"/>
      <c r="AN1721" s="28"/>
      <c r="AO1721" s="28"/>
      <c r="AP1721" s="28"/>
      <c r="AU1721" s="193"/>
      <c r="AW1721" s="28"/>
      <c r="AX1721" s="28"/>
      <c r="AY1721" s="28"/>
      <c r="BD1721" s="193"/>
      <c r="BF1721" s="28"/>
      <c r="BG1721" s="28"/>
      <c r="BH1721" s="28"/>
      <c r="BM1721" s="193"/>
      <c r="BO1721" s="28"/>
      <c r="BP1721" s="28"/>
      <c r="BQ1721" s="28"/>
      <c r="BV1721" s="193"/>
      <c r="BX1721" s="28"/>
      <c r="BY1721" s="28"/>
      <c r="BZ1721" s="28"/>
      <c r="CE1721" s="193"/>
      <c r="CG1721" s="28"/>
      <c r="CH1721" s="28"/>
      <c r="CI1721" s="28"/>
      <c r="CN1721" s="193"/>
      <c r="CP1721" s="28"/>
      <c r="CQ1721" s="28"/>
      <c r="CR1721" s="28"/>
      <c r="CW1721" s="193"/>
      <c r="CY1721" s="28"/>
      <c r="CZ1721" s="28"/>
      <c r="DA1721" s="28"/>
      <c r="DF1721" s="193"/>
      <c r="DH1721" s="28"/>
      <c r="DI1721" s="28"/>
      <c r="DJ1721" s="28"/>
      <c r="DO1721" s="193"/>
      <c r="DQ1721" s="28"/>
      <c r="DR1721" s="28"/>
      <c r="DS1721" s="28"/>
      <c r="DX1721" s="193"/>
      <c r="DZ1721" s="28"/>
      <c r="EA1721" s="28"/>
      <c r="EB1721" s="28"/>
      <c r="EG1721" s="193"/>
      <c r="EI1721" s="28"/>
      <c r="EJ1721" s="28"/>
      <c r="EK1721" s="28"/>
      <c r="EP1721" s="193"/>
      <c r="ER1721" s="28"/>
      <c r="ES1721" s="28"/>
      <c r="ET1721" s="28"/>
      <c r="EY1721" s="193"/>
      <c r="FA1721" s="28"/>
      <c r="FB1721" s="28"/>
      <c r="FC1721" s="28"/>
      <c r="FH1721" s="193"/>
      <c r="FJ1721" s="28"/>
      <c r="FK1721" s="28"/>
      <c r="FL1721" s="28"/>
      <c r="FQ1721" s="193"/>
      <c r="FS1721" s="28"/>
      <c r="FT1721" s="28"/>
      <c r="FU1721" s="28"/>
      <c r="FZ1721" s="193"/>
      <c r="GB1721" s="28"/>
      <c r="GC1721" s="28"/>
      <c r="GD1721" s="28"/>
      <c r="GI1721" s="193"/>
      <c r="GK1721" s="28"/>
      <c r="GL1721" s="28"/>
      <c r="GM1721" s="28"/>
      <c r="GR1721" s="193"/>
      <c r="GT1721" s="28"/>
      <c r="GU1721" s="28"/>
      <c r="GV1721" s="28"/>
      <c r="HA1721" s="193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56" s="50" customFormat="1" ht="18">
      <c r="A1722" s="205" t="s">
        <v>2421</v>
      </c>
      <c r="B1722" s="378"/>
      <c r="C1722" s="378"/>
      <c r="D1722" s="376" t="s">
        <v>130</v>
      </c>
      <c r="E1722" s="50">
        <f>COUNTIF($A$712:$BAG$785,A1722)</f>
        <v>20</v>
      </c>
      <c r="F1722" s="279">
        <f>SUM(G1722:K1722)</f>
        <v>6</v>
      </c>
      <c r="J1722" s="402">
        <v>6</v>
      </c>
      <c r="K1722" s="402"/>
      <c r="N1722" s="28"/>
      <c r="O1722" s="28"/>
      <c r="T1722" s="193"/>
      <c r="V1722" s="28"/>
      <c r="W1722" s="28"/>
      <c r="X1722" s="28"/>
      <c r="AC1722" s="193"/>
      <c r="AE1722" s="28"/>
      <c r="AF1722" s="28"/>
      <c r="AG1722" s="28"/>
      <c r="AL1722" s="193"/>
      <c r="AN1722" s="28"/>
      <c r="AO1722" s="28"/>
      <c r="AP1722" s="28"/>
      <c r="AU1722" s="193"/>
      <c r="AW1722" s="28"/>
      <c r="AX1722" s="28"/>
      <c r="AY1722" s="28"/>
      <c r="BD1722" s="193"/>
      <c r="BF1722" s="28"/>
      <c r="BG1722" s="28"/>
      <c r="BH1722" s="28"/>
      <c r="BM1722" s="193"/>
      <c r="BO1722" s="28"/>
      <c r="BP1722" s="28"/>
      <c r="BQ1722" s="28"/>
      <c r="BV1722" s="193"/>
      <c r="BX1722" s="28"/>
      <c r="BY1722" s="28"/>
      <c r="BZ1722" s="28"/>
      <c r="CE1722" s="193"/>
      <c r="CG1722" s="28"/>
      <c r="CH1722" s="28"/>
      <c r="CI1722" s="28"/>
      <c r="CN1722" s="193"/>
      <c r="CP1722" s="28"/>
      <c r="CQ1722" s="28"/>
      <c r="CR1722" s="28"/>
      <c r="CW1722" s="193"/>
      <c r="CY1722" s="28"/>
      <c r="CZ1722" s="28"/>
      <c r="DA1722" s="28"/>
      <c r="DF1722" s="193"/>
      <c r="DH1722" s="28"/>
      <c r="DI1722" s="28"/>
      <c r="DJ1722" s="28"/>
      <c r="DO1722" s="193"/>
      <c r="DQ1722" s="28"/>
      <c r="DR1722" s="28"/>
      <c r="DS1722" s="28"/>
      <c r="DX1722" s="193"/>
      <c r="DZ1722" s="28"/>
      <c r="EA1722" s="28"/>
      <c r="EB1722" s="28"/>
      <c r="EG1722" s="193"/>
      <c r="EI1722" s="28"/>
      <c r="EJ1722" s="28"/>
      <c r="EK1722" s="28"/>
      <c r="EP1722" s="193"/>
      <c r="ER1722" s="28"/>
      <c r="ES1722" s="28"/>
      <c r="ET1722" s="28"/>
      <c r="EY1722" s="193"/>
      <c r="FA1722" s="28"/>
      <c r="FB1722" s="28"/>
      <c r="FC1722" s="28"/>
      <c r="FH1722" s="193"/>
      <c r="FJ1722" s="28"/>
      <c r="FK1722" s="28"/>
      <c r="FL1722" s="28"/>
      <c r="FQ1722" s="193"/>
      <c r="FS1722" s="28"/>
      <c r="FT1722" s="28"/>
      <c r="FU1722" s="28"/>
      <c r="FZ1722" s="193"/>
      <c r="GB1722" s="28"/>
      <c r="GC1722" s="28"/>
      <c r="GD1722" s="28"/>
      <c r="GI1722" s="193"/>
      <c r="GK1722" s="28"/>
      <c r="GL1722" s="28"/>
      <c r="GM1722" s="28"/>
      <c r="GR1722" s="193"/>
      <c r="GT1722" s="28"/>
      <c r="GU1722" s="28"/>
      <c r="GV1722" s="28"/>
      <c r="HA1722" s="193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56" s="50" customFormat="1" ht="18">
      <c r="A1723" s="205" t="s">
        <v>3841</v>
      </c>
      <c r="B1723" s="28"/>
      <c r="C1723" s="271"/>
      <c r="D1723" s="376" t="s">
        <v>129</v>
      </c>
      <c r="E1723" s="50">
        <f>COUNTIF($A$712:$BAG$785,A1723)</f>
        <v>0</v>
      </c>
      <c r="F1723" s="279">
        <f>SUM(G1723:K1723)</f>
        <v>0</v>
      </c>
      <c r="J1723" s="402"/>
      <c r="K1723" s="193"/>
      <c r="N1723" s="28"/>
      <c r="O1723" s="28"/>
      <c r="T1723" s="193"/>
      <c r="V1723" s="28"/>
      <c r="W1723" s="28"/>
      <c r="X1723" s="28"/>
      <c r="AC1723" s="193"/>
      <c r="AE1723" s="28"/>
      <c r="AF1723" s="28"/>
      <c r="AG1723" s="28"/>
      <c r="AL1723" s="193"/>
      <c r="AN1723" s="28"/>
      <c r="AO1723" s="28"/>
      <c r="AP1723" s="28"/>
      <c r="AU1723" s="193"/>
      <c r="AW1723" s="28"/>
      <c r="AX1723" s="28"/>
      <c r="AY1723" s="28"/>
      <c r="BD1723" s="193"/>
      <c r="BF1723" s="28"/>
      <c r="BG1723" s="28"/>
      <c r="BH1723" s="28"/>
      <c r="BM1723" s="193"/>
      <c r="BO1723" s="28"/>
      <c r="BP1723" s="28"/>
      <c r="BQ1723" s="28"/>
      <c r="BV1723" s="193"/>
      <c r="BX1723" s="28"/>
      <c r="BY1723" s="28"/>
      <c r="BZ1723" s="28"/>
      <c r="CE1723" s="193"/>
      <c r="CG1723" s="28"/>
      <c r="CH1723" s="28"/>
      <c r="CI1723" s="28"/>
      <c r="CN1723" s="193"/>
      <c r="CP1723" s="28"/>
      <c r="CQ1723" s="28"/>
      <c r="CR1723" s="28"/>
      <c r="CW1723" s="193"/>
      <c r="CY1723" s="28"/>
      <c r="CZ1723" s="28"/>
      <c r="DA1723" s="28"/>
      <c r="DF1723" s="193"/>
      <c r="DH1723" s="28"/>
      <c r="DI1723" s="28"/>
      <c r="DJ1723" s="28"/>
      <c r="DO1723" s="193"/>
      <c r="DQ1723" s="28"/>
      <c r="DR1723" s="28"/>
      <c r="DS1723" s="28"/>
      <c r="DX1723" s="193"/>
      <c r="DZ1723" s="28"/>
      <c r="EA1723" s="28"/>
      <c r="EB1723" s="28"/>
      <c r="EG1723" s="193"/>
      <c r="EI1723" s="28"/>
      <c r="EJ1723" s="28"/>
      <c r="EK1723" s="28"/>
      <c r="EP1723" s="193"/>
      <c r="ER1723" s="28"/>
      <c r="ES1723" s="28"/>
      <c r="ET1723" s="28"/>
      <c r="EY1723" s="193"/>
      <c r="FA1723" s="28"/>
      <c r="FB1723" s="28"/>
      <c r="FC1723" s="28"/>
      <c r="FH1723" s="193"/>
      <c r="FJ1723" s="28"/>
      <c r="FK1723" s="28"/>
      <c r="FL1723" s="28"/>
      <c r="FQ1723" s="193"/>
      <c r="FS1723" s="28"/>
      <c r="FT1723" s="28"/>
      <c r="FU1723" s="28"/>
      <c r="FZ1723" s="193"/>
      <c r="GB1723" s="28"/>
      <c r="GC1723" s="28"/>
      <c r="GD1723" s="28"/>
      <c r="GI1723" s="193"/>
      <c r="GK1723" s="28"/>
      <c r="GL1723" s="28"/>
      <c r="GM1723" s="28"/>
      <c r="GR1723" s="193"/>
      <c r="GT1723" s="28"/>
      <c r="GU1723" s="28"/>
      <c r="GV1723" s="28"/>
      <c r="HA1723" s="193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56" s="50" customFormat="1" ht="18">
      <c r="A1724" s="311" t="s">
        <v>562</v>
      </c>
      <c r="B1724" s="378"/>
      <c r="C1724" s="378"/>
      <c r="D1724" s="1" t="s">
        <v>131</v>
      </c>
      <c r="E1724" s="50">
        <f>COUNTIF($A$712:$BAG$785,A1724)</f>
        <v>3</v>
      </c>
      <c r="F1724" s="279">
        <f>SUM(G1724:K1724)</f>
        <v>0</v>
      </c>
      <c r="K1724" s="193"/>
      <c r="N1724" s="28"/>
      <c r="O1724" s="28"/>
      <c r="T1724" s="193"/>
      <c r="V1724" s="28"/>
      <c r="W1724" s="28"/>
      <c r="X1724" s="28"/>
      <c r="AC1724" s="193"/>
      <c r="AE1724" s="28"/>
      <c r="AF1724" s="28"/>
      <c r="AG1724" s="28"/>
      <c r="AL1724" s="193"/>
      <c r="AN1724" s="28"/>
      <c r="AO1724" s="28"/>
      <c r="AP1724" s="28"/>
      <c r="AU1724" s="193"/>
      <c r="AW1724" s="28"/>
      <c r="AX1724" s="28"/>
      <c r="AY1724" s="28"/>
      <c r="BD1724" s="193"/>
      <c r="BF1724" s="28"/>
      <c r="BG1724" s="28"/>
      <c r="BH1724" s="28"/>
      <c r="BM1724" s="193"/>
      <c r="BO1724" s="28"/>
      <c r="BP1724" s="28"/>
      <c r="BQ1724" s="28"/>
      <c r="BV1724" s="193"/>
      <c r="BX1724" s="28"/>
      <c r="BY1724" s="28"/>
      <c r="BZ1724" s="28"/>
      <c r="CE1724" s="193"/>
      <c r="CG1724" s="28"/>
      <c r="CH1724" s="28"/>
      <c r="CI1724" s="28"/>
      <c r="CN1724" s="193"/>
      <c r="CP1724" s="28"/>
      <c r="CQ1724" s="28"/>
      <c r="CR1724" s="28"/>
      <c r="CW1724" s="193"/>
      <c r="CY1724" s="28"/>
      <c r="CZ1724" s="28"/>
      <c r="DA1724" s="28"/>
      <c r="DF1724" s="193"/>
      <c r="DH1724" s="28"/>
      <c r="DI1724" s="28"/>
      <c r="DJ1724" s="28"/>
      <c r="DO1724" s="193"/>
      <c r="DQ1724" s="28"/>
      <c r="DR1724" s="28"/>
      <c r="DS1724" s="28"/>
      <c r="DX1724" s="193"/>
      <c r="DZ1724" s="28"/>
      <c r="EA1724" s="28"/>
      <c r="EB1724" s="28"/>
      <c r="EG1724" s="193"/>
      <c r="EI1724" s="28"/>
      <c r="EJ1724" s="28"/>
      <c r="EK1724" s="28"/>
      <c r="EP1724" s="193"/>
      <c r="ER1724" s="28"/>
      <c r="ES1724" s="28"/>
      <c r="ET1724" s="28"/>
      <c r="EY1724" s="193"/>
      <c r="FA1724" s="28"/>
      <c r="FB1724" s="28"/>
      <c r="FC1724" s="28"/>
      <c r="FH1724" s="193"/>
      <c r="FJ1724" s="28"/>
      <c r="FK1724" s="28"/>
      <c r="FL1724" s="28"/>
      <c r="FQ1724" s="193"/>
      <c r="FS1724" s="28"/>
      <c r="FT1724" s="28"/>
      <c r="FU1724" s="28"/>
      <c r="FZ1724" s="193"/>
      <c r="GB1724" s="28"/>
      <c r="GC1724" s="28"/>
      <c r="GD1724" s="28"/>
      <c r="GI1724" s="193"/>
      <c r="GK1724" s="28"/>
      <c r="GL1724" s="28"/>
      <c r="GM1724" s="28"/>
      <c r="GR1724" s="193"/>
      <c r="GT1724" s="28"/>
      <c r="GU1724" s="28"/>
      <c r="GV1724" s="28"/>
      <c r="HA1724" s="193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56" s="50" customFormat="1" ht="18">
      <c r="A1725" s="311" t="s">
        <v>806</v>
      </c>
      <c r="B1725" s="378"/>
      <c r="C1725" s="378"/>
      <c r="D1725" s="1" t="s">
        <v>131</v>
      </c>
      <c r="E1725" s="50">
        <f>COUNTIF($A$712:$BAG$785,A1725)</f>
        <v>1</v>
      </c>
      <c r="F1725" s="279">
        <f>SUM(G1725:K1725)</f>
        <v>0</v>
      </c>
      <c r="J1725" s="402"/>
      <c r="K1725" s="402"/>
      <c r="N1725" s="28"/>
      <c r="O1725" s="28"/>
      <c r="T1725" s="193"/>
      <c r="V1725" s="28"/>
      <c r="W1725" s="28"/>
      <c r="X1725" s="28"/>
      <c r="AC1725" s="193"/>
      <c r="AE1725" s="28"/>
      <c r="AF1725" s="28"/>
      <c r="AG1725" s="28"/>
      <c r="AL1725" s="193"/>
      <c r="AN1725" s="28"/>
      <c r="AO1725" s="28"/>
      <c r="AP1725" s="28"/>
      <c r="AU1725" s="193"/>
      <c r="AW1725" s="28"/>
      <c r="AX1725" s="28"/>
      <c r="AY1725" s="28"/>
      <c r="BD1725" s="193"/>
      <c r="BF1725" s="28"/>
      <c r="BG1725" s="28"/>
      <c r="BH1725" s="28"/>
      <c r="BM1725" s="193"/>
      <c r="BO1725" s="28"/>
      <c r="BP1725" s="28"/>
      <c r="BQ1725" s="28"/>
      <c r="BV1725" s="193"/>
      <c r="BX1725" s="28"/>
      <c r="BY1725" s="28"/>
      <c r="BZ1725" s="28"/>
      <c r="CE1725" s="193"/>
      <c r="CG1725" s="28"/>
      <c r="CH1725" s="28"/>
      <c r="CI1725" s="28"/>
      <c r="CN1725" s="193"/>
      <c r="CP1725" s="28"/>
      <c r="CQ1725" s="28"/>
      <c r="CR1725" s="28"/>
      <c r="CW1725" s="193"/>
      <c r="CY1725" s="28"/>
      <c r="CZ1725" s="28"/>
      <c r="DA1725" s="28"/>
      <c r="DF1725" s="193"/>
      <c r="DH1725" s="28"/>
      <c r="DI1725" s="28"/>
      <c r="DJ1725" s="28"/>
      <c r="DO1725" s="193"/>
      <c r="DQ1725" s="28"/>
      <c r="DR1725" s="28"/>
      <c r="DS1725" s="28"/>
      <c r="DX1725" s="193"/>
      <c r="DZ1725" s="28"/>
      <c r="EA1725" s="28"/>
      <c r="EB1725" s="28"/>
      <c r="EG1725" s="193"/>
      <c r="EI1725" s="28"/>
      <c r="EJ1725" s="28"/>
      <c r="EK1725" s="28"/>
      <c r="EP1725" s="193"/>
      <c r="ER1725" s="28"/>
      <c r="ES1725" s="28"/>
      <c r="ET1725" s="28"/>
      <c r="EY1725" s="193"/>
      <c r="FA1725" s="28"/>
      <c r="FB1725" s="28"/>
      <c r="FC1725" s="28"/>
      <c r="FH1725" s="193"/>
      <c r="FJ1725" s="28"/>
      <c r="FK1725" s="28"/>
      <c r="FL1725" s="28"/>
      <c r="FQ1725" s="193"/>
      <c r="FS1725" s="28"/>
      <c r="FT1725" s="28"/>
      <c r="FU1725" s="28"/>
      <c r="FZ1725" s="193"/>
      <c r="GB1725" s="28"/>
      <c r="GC1725" s="28"/>
      <c r="GD1725" s="28"/>
      <c r="GI1725" s="193"/>
      <c r="GK1725" s="28"/>
      <c r="GL1725" s="28"/>
      <c r="GM1725" s="28"/>
      <c r="GR1725" s="193"/>
      <c r="GT1725" s="28"/>
      <c r="GU1725" s="28"/>
      <c r="GV1725" s="28"/>
      <c r="HA1725" s="193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56" s="50" customFormat="1" ht="18">
      <c r="A1726" s="205" t="s">
        <v>3851</v>
      </c>
      <c r="B1726" s="28"/>
      <c r="C1726" s="271"/>
      <c r="D1726" s="376" t="s">
        <v>129</v>
      </c>
      <c r="E1726" s="50">
        <f>COUNTIF($A$712:$BAG$785,A1726)</f>
        <v>0</v>
      </c>
      <c r="F1726" s="279">
        <f>SUM(G1726:K1726)</f>
        <v>0</v>
      </c>
      <c r="J1726" s="402"/>
      <c r="K1726" s="402"/>
      <c r="N1726" s="28"/>
      <c r="O1726" s="28"/>
      <c r="T1726" s="193"/>
      <c r="V1726" s="28"/>
      <c r="W1726" s="28"/>
      <c r="X1726" s="28"/>
      <c r="AC1726" s="193"/>
      <c r="AE1726" s="28"/>
      <c r="AF1726" s="28"/>
      <c r="AG1726" s="28"/>
      <c r="AL1726" s="193"/>
      <c r="AN1726" s="28"/>
      <c r="AO1726" s="28"/>
      <c r="AP1726" s="28"/>
      <c r="AU1726" s="193"/>
      <c r="AW1726" s="28"/>
      <c r="AX1726" s="28"/>
      <c r="AY1726" s="28"/>
      <c r="BD1726" s="193"/>
      <c r="BF1726" s="28"/>
      <c r="BG1726" s="28"/>
      <c r="BH1726" s="28"/>
      <c r="BM1726" s="193"/>
      <c r="BO1726" s="28"/>
      <c r="BP1726" s="28"/>
      <c r="BQ1726" s="28"/>
      <c r="BV1726" s="193"/>
      <c r="BX1726" s="28"/>
      <c r="BY1726" s="28"/>
      <c r="BZ1726" s="28"/>
      <c r="CE1726" s="193"/>
      <c r="CG1726" s="28"/>
      <c r="CH1726" s="28"/>
      <c r="CI1726" s="28"/>
      <c r="CN1726" s="193"/>
      <c r="CP1726" s="28"/>
      <c r="CQ1726" s="28"/>
      <c r="CR1726" s="28"/>
      <c r="CW1726" s="193"/>
      <c r="CY1726" s="28"/>
      <c r="CZ1726" s="28"/>
      <c r="DA1726" s="28"/>
      <c r="DF1726" s="193"/>
      <c r="DH1726" s="28"/>
      <c r="DI1726" s="28"/>
      <c r="DJ1726" s="28"/>
      <c r="DO1726" s="193"/>
      <c r="DQ1726" s="28"/>
      <c r="DR1726" s="28"/>
      <c r="DS1726" s="28"/>
      <c r="DX1726" s="193"/>
      <c r="DZ1726" s="28"/>
      <c r="EA1726" s="28"/>
      <c r="EB1726" s="28"/>
      <c r="EG1726" s="193"/>
      <c r="EI1726" s="28"/>
      <c r="EJ1726" s="28"/>
      <c r="EK1726" s="28"/>
      <c r="EP1726" s="193"/>
      <c r="ER1726" s="28"/>
      <c r="ES1726" s="28"/>
      <c r="ET1726" s="28"/>
      <c r="EY1726" s="193"/>
      <c r="FA1726" s="28"/>
      <c r="FB1726" s="28"/>
      <c r="FC1726" s="28"/>
      <c r="FH1726" s="193"/>
      <c r="FJ1726" s="28"/>
      <c r="FK1726" s="28"/>
      <c r="FL1726" s="28"/>
      <c r="FQ1726" s="193"/>
      <c r="FS1726" s="28"/>
      <c r="FT1726" s="28"/>
      <c r="FU1726" s="28"/>
      <c r="FZ1726" s="193"/>
      <c r="GB1726" s="28"/>
      <c r="GC1726" s="28"/>
      <c r="GD1726" s="28"/>
      <c r="GI1726" s="193"/>
      <c r="GK1726" s="28"/>
      <c r="GL1726" s="28"/>
      <c r="GM1726" s="28"/>
      <c r="GR1726" s="193"/>
      <c r="GT1726" s="28"/>
      <c r="GU1726" s="28"/>
      <c r="GV1726" s="28"/>
      <c r="HA1726" s="193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56" s="50" customFormat="1" ht="18">
      <c r="A1727" s="205" t="s">
        <v>2888</v>
      </c>
      <c r="B1727" s="39"/>
      <c r="C1727" s="39"/>
      <c r="D1727" s="376" t="s">
        <v>136</v>
      </c>
      <c r="E1727" s="50">
        <f>COUNTIF($A$712:$BAG$785,A1727)</f>
        <v>43</v>
      </c>
      <c r="F1727" s="279">
        <f>SUM(G1727:K1727)</f>
        <v>7</v>
      </c>
      <c r="H1727" s="402">
        <v>7</v>
      </c>
      <c r="I1727" s="402"/>
      <c r="J1727" s="402"/>
      <c r="K1727" s="402"/>
      <c r="N1727" s="28"/>
      <c r="O1727" s="28"/>
      <c r="T1727" s="193"/>
      <c r="V1727" s="28"/>
      <c r="W1727" s="28"/>
      <c r="X1727" s="28"/>
      <c r="AC1727" s="193"/>
      <c r="AE1727" s="28"/>
      <c r="AF1727" s="28"/>
      <c r="AG1727" s="28"/>
      <c r="AL1727" s="193"/>
      <c r="AN1727" s="28"/>
      <c r="AO1727" s="28"/>
      <c r="AP1727" s="28"/>
      <c r="AU1727" s="193"/>
      <c r="AW1727" s="28"/>
      <c r="AX1727" s="28"/>
      <c r="AY1727" s="28"/>
      <c r="BD1727" s="193"/>
      <c r="BF1727" s="28"/>
      <c r="BG1727" s="28"/>
      <c r="BH1727" s="28"/>
      <c r="BM1727" s="193"/>
      <c r="BO1727" s="28"/>
      <c r="BP1727" s="28"/>
      <c r="BQ1727" s="28"/>
      <c r="BV1727" s="193"/>
      <c r="BX1727" s="28"/>
      <c r="BY1727" s="28"/>
      <c r="BZ1727" s="28"/>
      <c r="CE1727" s="193"/>
      <c r="CG1727" s="28"/>
      <c r="CH1727" s="28"/>
      <c r="CI1727" s="28"/>
      <c r="CN1727" s="193"/>
      <c r="CP1727" s="28"/>
      <c r="CQ1727" s="28"/>
      <c r="CR1727" s="28"/>
      <c r="CW1727" s="193"/>
      <c r="CY1727" s="28"/>
      <c r="CZ1727" s="28"/>
      <c r="DA1727" s="28"/>
      <c r="DF1727" s="193"/>
      <c r="DH1727" s="28"/>
      <c r="DI1727" s="28"/>
      <c r="DJ1727" s="28"/>
      <c r="DO1727" s="193"/>
      <c r="DQ1727" s="28"/>
      <c r="DR1727" s="28"/>
      <c r="DS1727" s="28"/>
      <c r="DX1727" s="193"/>
      <c r="DZ1727" s="28"/>
      <c r="EA1727" s="28"/>
      <c r="EB1727" s="28"/>
      <c r="EG1727" s="193"/>
      <c r="EI1727" s="28"/>
      <c r="EJ1727" s="28"/>
      <c r="EK1727" s="28"/>
      <c r="EP1727" s="193"/>
      <c r="ER1727" s="28"/>
      <c r="ES1727" s="28"/>
      <c r="ET1727" s="28"/>
      <c r="EY1727" s="193"/>
      <c r="FA1727" s="28"/>
      <c r="FB1727" s="28"/>
      <c r="FC1727" s="28"/>
      <c r="FH1727" s="193"/>
      <c r="FJ1727" s="28"/>
      <c r="FK1727" s="28"/>
      <c r="FL1727" s="28"/>
      <c r="FQ1727" s="193"/>
      <c r="FS1727" s="28"/>
      <c r="FT1727" s="28"/>
      <c r="FU1727" s="28"/>
      <c r="FZ1727" s="193"/>
      <c r="GB1727" s="28"/>
      <c r="GC1727" s="28"/>
      <c r="GD1727" s="28"/>
      <c r="GI1727" s="193"/>
      <c r="GK1727" s="28"/>
      <c r="GL1727" s="28"/>
      <c r="GM1727" s="28"/>
      <c r="GR1727" s="193"/>
      <c r="GT1727" s="28"/>
      <c r="GU1727" s="28"/>
      <c r="GV1727" s="28"/>
      <c r="HA1727" s="193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56" s="50" customFormat="1" ht="18">
      <c r="A1728" s="205" t="s">
        <v>2773</v>
      </c>
      <c r="B1728" s="28"/>
      <c r="C1728" s="271"/>
      <c r="D1728" s="376" t="s">
        <v>129</v>
      </c>
      <c r="E1728" s="50">
        <f>COUNTIF($A$712:$BAG$785,A1728)</f>
        <v>0</v>
      </c>
      <c r="F1728" s="279">
        <f>SUM(G1728:K1728)</f>
        <v>0</v>
      </c>
      <c r="N1728" s="28"/>
      <c r="O1728" s="28"/>
      <c r="T1728" s="193"/>
      <c r="V1728" s="28"/>
      <c r="W1728" s="28"/>
      <c r="X1728" s="28"/>
      <c r="AC1728" s="193"/>
      <c r="AE1728" s="28"/>
      <c r="AF1728" s="28"/>
      <c r="AG1728" s="28"/>
      <c r="AL1728" s="193"/>
      <c r="AN1728" s="28"/>
      <c r="AO1728" s="28"/>
      <c r="AP1728" s="28"/>
      <c r="AU1728" s="193"/>
      <c r="AW1728" s="28"/>
      <c r="AX1728" s="28"/>
      <c r="AY1728" s="28"/>
      <c r="BD1728" s="193"/>
      <c r="BF1728" s="28"/>
      <c r="BG1728" s="28"/>
      <c r="BH1728" s="28"/>
      <c r="BM1728" s="193"/>
      <c r="BO1728" s="28"/>
      <c r="BP1728" s="28"/>
      <c r="BQ1728" s="28"/>
      <c r="BV1728" s="193"/>
      <c r="BX1728" s="28"/>
      <c r="BY1728" s="28"/>
      <c r="BZ1728" s="28"/>
      <c r="CE1728" s="193"/>
      <c r="CG1728" s="28"/>
      <c r="CH1728" s="28"/>
      <c r="CI1728" s="28"/>
      <c r="CN1728" s="193"/>
      <c r="CP1728" s="28"/>
      <c r="CQ1728" s="28"/>
      <c r="CR1728" s="28"/>
      <c r="CW1728" s="193"/>
      <c r="CY1728" s="28"/>
      <c r="CZ1728" s="28"/>
      <c r="DA1728" s="28"/>
      <c r="DF1728" s="193"/>
      <c r="DH1728" s="28"/>
      <c r="DI1728" s="28"/>
      <c r="DJ1728" s="28"/>
      <c r="DO1728" s="193"/>
      <c r="DQ1728" s="28"/>
      <c r="DR1728" s="28"/>
      <c r="DS1728" s="28"/>
      <c r="DX1728" s="193"/>
      <c r="DZ1728" s="28"/>
      <c r="EA1728" s="28"/>
      <c r="EB1728" s="28"/>
      <c r="EG1728" s="193"/>
      <c r="EI1728" s="28"/>
      <c r="EJ1728" s="28"/>
      <c r="EK1728" s="28"/>
      <c r="EP1728" s="193"/>
      <c r="ER1728" s="28"/>
      <c r="ES1728" s="28"/>
      <c r="ET1728" s="28"/>
      <c r="EY1728" s="193"/>
      <c r="FA1728" s="28"/>
      <c r="FB1728" s="28"/>
      <c r="FC1728" s="28"/>
      <c r="FH1728" s="193"/>
      <c r="FJ1728" s="28"/>
      <c r="FK1728" s="28"/>
      <c r="FL1728" s="28"/>
      <c r="FQ1728" s="193"/>
      <c r="FS1728" s="28"/>
      <c r="FT1728" s="28"/>
      <c r="FU1728" s="28"/>
      <c r="FZ1728" s="193"/>
      <c r="GB1728" s="28"/>
      <c r="GC1728" s="28"/>
      <c r="GD1728" s="28"/>
      <c r="GI1728" s="193"/>
      <c r="GK1728" s="28"/>
      <c r="GL1728" s="28"/>
      <c r="GM1728" s="28"/>
      <c r="GR1728" s="193"/>
      <c r="GT1728" s="28"/>
      <c r="GU1728" s="28"/>
      <c r="GV1728" s="28"/>
      <c r="HA1728" s="193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311" t="s">
        <v>1184</v>
      </c>
      <c r="B1729" s="378"/>
      <c r="C1729" s="378"/>
      <c r="D1729" s="1" t="s">
        <v>131</v>
      </c>
      <c r="E1729" s="50">
        <f>COUNTIF($A$712:$BAG$785,A1729)</f>
        <v>4</v>
      </c>
      <c r="F1729" s="279">
        <f>SUM(G1729:K1729)</f>
        <v>0</v>
      </c>
      <c r="J1729" s="402"/>
      <c r="K1729" s="402"/>
      <c r="N1729" s="28"/>
      <c r="O1729" s="28"/>
      <c r="T1729" s="193"/>
      <c r="V1729" s="28"/>
      <c r="W1729" s="28"/>
      <c r="X1729" s="28"/>
      <c r="AC1729" s="193"/>
      <c r="AE1729" s="28"/>
      <c r="AF1729" s="28"/>
      <c r="AG1729" s="28"/>
      <c r="AL1729" s="193"/>
      <c r="AN1729" s="28"/>
      <c r="AO1729" s="28"/>
      <c r="AP1729" s="28"/>
      <c r="AU1729" s="193"/>
      <c r="AW1729" s="28"/>
      <c r="AX1729" s="28"/>
      <c r="AY1729" s="28"/>
      <c r="BD1729" s="193"/>
      <c r="BF1729" s="28"/>
      <c r="BG1729" s="28"/>
      <c r="BH1729" s="28"/>
      <c r="BM1729" s="193"/>
      <c r="BO1729" s="28"/>
      <c r="BP1729" s="28"/>
      <c r="BQ1729" s="28"/>
      <c r="BV1729" s="193"/>
      <c r="BX1729" s="28"/>
      <c r="BY1729" s="28"/>
      <c r="BZ1729" s="28"/>
      <c r="CE1729" s="193"/>
      <c r="CG1729" s="28"/>
      <c r="CH1729" s="28"/>
      <c r="CI1729" s="28"/>
      <c r="CN1729" s="193"/>
      <c r="CP1729" s="28"/>
      <c r="CQ1729" s="28"/>
      <c r="CR1729" s="28"/>
      <c r="CW1729" s="193"/>
      <c r="CY1729" s="28"/>
      <c r="CZ1729" s="28"/>
      <c r="DA1729" s="28"/>
      <c r="DF1729" s="193"/>
      <c r="DH1729" s="28"/>
      <c r="DI1729" s="28"/>
      <c r="DJ1729" s="28"/>
      <c r="DO1729" s="193"/>
      <c r="DQ1729" s="28"/>
      <c r="DR1729" s="28"/>
      <c r="DS1729" s="28"/>
      <c r="DX1729" s="193"/>
      <c r="DZ1729" s="28"/>
      <c r="EA1729" s="28"/>
      <c r="EB1729" s="28"/>
      <c r="EG1729" s="193"/>
      <c r="EI1729" s="28"/>
      <c r="EJ1729" s="28"/>
      <c r="EK1729" s="28"/>
      <c r="EP1729" s="193"/>
      <c r="ER1729" s="28"/>
      <c r="ES1729" s="28"/>
      <c r="ET1729" s="28"/>
      <c r="EY1729" s="193"/>
      <c r="FA1729" s="28"/>
      <c r="FB1729" s="28"/>
      <c r="FC1729" s="28"/>
      <c r="FH1729" s="193"/>
      <c r="FJ1729" s="28"/>
      <c r="FK1729" s="28"/>
      <c r="FL1729" s="28"/>
      <c r="FQ1729" s="193"/>
      <c r="FS1729" s="28"/>
      <c r="FT1729" s="28"/>
      <c r="FU1729" s="28"/>
      <c r="FZ1729" s="193"/>
      <c r="GB1729" s="28"/>
      <c r="GC1729" s="28"/>
      <c r="GD1729" s="28"/>
      <c r="GI1729" s="193"/>
      <c r="GK1729" s="28"/>
      <c r="GL1729" s="28"/>
      <c r="GM1729" s="28"/>
      <c r="GR1729" s="193"/>
      <c r="GT1729" s="28"/>
      <c r="GU1729" s="28"/>
      <c r="GV1729" s="28"/>
      <c r="HA1729" s="193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5" t="s">
        <v>3213</v>
      </c>
      <c r="B1730" s="28"/>
      <c r="C1730" s="271"/>
      <c r="D1730" s="376" t="s">
        <v>129</v>
      </c>
      <c r="E1730" s="50">
        <f>COUNTIF($A$712:$BAG$785,A1730)</f>
        <v>0</v>
      </c>
      <c r="F1730" s="279">
        <f>SUM(G1730:K1730)</f>
        <v>0</v>
      </c>
      <c r="J1730" s="402"/>
      <c r="K1730" s="402"/>
      <c r="N1730" s="28"/>
      <c r="O1730" s="28"/>
      <c r="T1730" s="193"/>
      <c r="V1730" s="28"/>
      <c r="W1730" s="28"/>
      <c r="X1730" s="28"/>
      <c r="AC1730" s="193"/>
      <c r="AE1730" s="28"/>
      <c r="AF1730" s="28"/>
      <c r="AG1730" s="28"/>
      <c r="AL1730" s="193"/>
      <c r="AN1730" s="28"/>
      <c r="AO1730" s="28"/>
      <c r="AP1730" s="28"/>
      <c r="AU1730" s="193"/>
      <c r="AW1730" s="28"/>
      <c r="AX1730" s="28"/>
      <c r="AY1730" s="28"/>
      <c r="BD1730" s="193"/>
      <c r="BF1730" s="28"/>
      <c r="BG1730" s="28"/>
      <c r="BH1730" s="28"/>
      <c r="BM1730" s="193"/>
      <c r="BO1730" s="28"/>
      <c r="BP1730" s="28"/>
      <c r="BQ1730" s="28"/>
      <c r="BV1730" s="193"/>
      <c r="BX1730" s="28"/>
      <c r="BY1730" s="28"/>
      <c r="BZ1730" s="28"/>
      <c r="CE1730" s="193"/>
      <c r="CG1730" s="28"/>
      <c r="CH1730" s="28"/>
      <c r="CI1730" s="28"/>
      <c r="CN1730" s="193"/>
      <c r="CP1730" s="28"/>
      <c r="CQ1730" s="28"/>
      <c r="CR1730" s="28"/>
      <c r="CW1730" s="193"/>
      <c r="CY1730" s="28"/>
      <c r="CZ1730" s="28"/>
      <c r="DA1730" s="28"/>
      <c r="DF1730" s="193"/>
      <c r="DH1730" s="28"/>
      <c r="DI1730" s="28"/>
      <c r="DJ1730" s="28"/>
      <c r="DO1730" s="193"/>
      <c r="DQ1730" s="28"/>
      <c r="DR1730" s="28"/>
      <c r="DS1730" s="28"/>
      <c r="DX1730" s="193"/>
      <c r="DZ1730" s="28"/>
      <c r="EA1730" s="28"/>
      <c r="EB1730" s="28"/>
      <c r="EG1730" s="193"/>
      <c r="EI1730" s="28"/>
      <c r="EJ1730" s="28"/>
      <c r="EK1730" s="28"/>
      <c r="EP1730" s="193"/>
      <c r="ER1730" s="28"/>
      <c r="ES1730" s="28"/>
      <c r="ET1730" s="28"/>
      <c r="EY1730" s="193"/>
      <c r="FA1730" s="28"/>
      <c r="FB1730" s="28"/>
      <c r="FC1730" s="28"/>
      <c r="FH1730" s="193"/>
      <c r="FJ1730" s="28"/>
      <c r="FK1730" s="28"/>
      <c r="FL1730" s="28"/>
      <c r="FQ1730" s="193"/>
      <c r="FS1730" s="28"/>
      <c r="FT1730" s="28"/>
      <c r="FU1730" s="28"/>
      <c r="FZ1730" s="193"/>
      <c r="GB1730" s="28"/>
      <c r="GC1730" s="28"/>
      <c r="GD1730" s="28"/>
      <c r="GI1730" s="193"/>
      <c r="GK1730" s="28"/>
      <c r="GL1730" s="28"/>
      <c r="GM1730" s="28"/>
      <c r="GR1730" s="193"/>
      <c r="GT1730" s="28"/>
      <c r="GU1730" s="28"/>
      <c r="GV1730" s="28"/>
      <c r="HA1730" s="193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5" t="s">
        <v>3206</v>
      </c>
      <c r="B1731" s="28"/>
      <c r="C1731" s="378"/>
      <c r="D1731" s="376" t="s">
        <v>129</v>
      </c>
      <c r="E1731" s="50">
        <f>COUNTIF($A$712:$BAG$785,A1731)</f>
        <v>0</v>
      </c>
      <c r="F1731" s="279">
        <f>SUM(G1731:K1731)</f>
        <v>0</v>
      </c>
      <c r="H1731" s="396"/>
      <c r="J1731" s="402"/>
      <c r="K1731" s="39"/>
      <c r="N1731" s="28"/>
      <c r="O1731" s="28"/>
      <c r="T1731" s="193"/>
      <c r="V1731" s="28"/>
      <c r="W1731" s="28"/>
      <c r="X1731" s="28"/>
      <c r="AC1731" s="193"/>
      <c r="AE1731" s="28"/>
      <c r="AF1731" s="28"/>
      <c r="AG1731" s="28"/>
      <c r="AL1731" s="193"/>
      <c r="AN1731" s="28"/>
      <c r="AO1731" s="28"/>
      <c r="AP1731" s="28"/>
      <c r="AU1731" s="193"/>
      <c r="AW1731" s="28"/>
      <c r="AX1731" s="28"/>
      <c r="AY1731" s="28"/>
      <c r="BD1731" s="193"/>
      <c r="BF1731" s="28"/>
      <c r="BG1731" s="28"/>
      <c r="BH1731" s="28"/>
      <c r="BM1731" s="193"/>
      <c r="BO1731" s="28"/>
      <c r="BP1731" s="28"/>
      <c r="BQ1731" s="28"/>
      <c r="BV1731" s="193"/>
      <c r="BX1731" s="28"/>
      <c r="BY1731" s="28"/>
      <c r="BZ1731" s="28"/>
      <c r="CE1731" s="193"/>
      <c r="CG1731" s="28"/>
      <c r="CH1731" s="28"/>
      <c r="CI1731" s="28"/>
      <c r="CN1731" s="193"/>
      <c r="CP1731" s="28"/>
      <c r="CQ1731" s="28"/>
      <c r="CR1731" s="28"/>
      <c r="CW1731" s="193"/>
      <c r="CY1731" s="28"/>
      <c r="CZ1731" s="28"/>
      <c r="DA1731" s="28"/>
      <c r="DF1731" s="193"/>
      <c r="DH1731" s="28"/>
      <c r="DI1731" s="28"/>
      <c r="DJ1731" s="28"/>
      <c r="DO1731" s="193"/>
      <c r="DQ1731" s="28"/>
      <c r="DR1731" s="28"/>
      <c r="DS1731" s="28"/>
      <c r="DX1731" s="193"/>
      <c r="DZ1731" s="28"/>
      <c r="EA1731" s="28"/>
      <c r="EB1731" s="28"/>
      <c r="EG1731" s="193"/>
      <c r="EI1731" s="28"/>
      <c r="EJ1731" s="28"/>
      <c r="EK1731" s="28"/>
      <c r="EP1731" s="193"/>
      <c r="ER1731" s="28"/>
      <c r="ES1731" s="28"/>
      <c r="ET1731" s="28"/>
      <c r="EY1731" s="193"/>
      <c r="FA1731" s="28"/>
      <c r="FB1731" s="28"/>
      <c r="FC1731" s="28"/>
      <c r="FH1731" s="193"/>
      <c r="FJ1731" s="28"/>
      <c r="FK1731" s="28"/>
      <c r="FL1731" s="28"/>
      <c r="FQ1731" s="193"/>
      <c r="FS1731" s="28"/>
      <c r="FT1731" s="28"/>
      <c r="FU1731" s="28"/>
      <c r="FZ1731" s="193"/>
      <c r="GB1731" s="28"/>
      <c r="GC1731" s="28"/>
      <c r="GD1731" s="28"/>
      <c r="GI1731" s="193"/>
      <c r="GK1731" s="28"/>
      <c r="GL1731" s="28"/>
      <c r="GM1731" s="28"/>
      <c r="GR1731" s="193"/>
      <c r="GT1731" s="28"/>
      <c r="GU1731" s="28"/>
      <c r="GV1731" s="28"/>
      <c r="HA1731" s="193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5" t="s">
        <v>3027</v>
      </c>
      <c r="B1732" s="28"/>
      <c r="C1732" s="378"/>
      <c r="D1732" s="376" t="s">
        <v>129</v>
      </c>
      <c r="E1732" s="50">
        <f>COUNTIF($A$712:$BAG$785,A1732)</f>
        <v>1</v>
      </c>
      <c r="F1732" s="279">
        <f>SUM(G1732:K1732)</f>
        <v>0</v>
      </c>
      <c r="J1732" s="402"/>
      <c r="K1732" s="402"/>
      <c r="N1732" s="28"/>
      <c r="O1732" s="28"/>
      <c r="T1732" s="193"/>
      <c r="V1732" s="28"/>
      <c r="W1732" s="28"/>
      <c r="X1732" s="28"/>
      <c r="AC1732" s="193"/>
      <c r="AE1732" s="28"/>
      <c r="AF1732" s="28"/>
      <c r="AG1732" s="28"/>
      <c r="AL1732" s="193"/>
      <c r="AN1732" s="28"/>
      <c r="AO1732" s="28"/>
      <c r="AP1732" s="28"/>
      <c r="AU1732" s="193"/>
      <c r="AW1732" s="28"/>
      <c r="AX1732" s="28"/>
      <c r="AY1732" s="28"/>
      <c r="BD1732" s="193"/>
      <c r="BF1732" s="28"/>
      <c r="BG1732" s="28"/>
      <c r="BH1732" s="28"/>
      <c r="BM1732" s="193"/>
      <c r="BO1732" s="28"/>
      <c r="BP1732" s="28"/>
      <c r="BQ1732" s="28"/>
      <c r="BV1732" s="193"/>
      <c r="BX1732" s="28"/>
      <c r="BY1732" s="28"/>
      <c r="BZ1732" s="28"/>
      <c r="CE1732" s="193"/>
      <c r="CG1732" s="28"/>
      <c r="CH1732" s="28"/>
      <c r="CI1732" s="28"/>
      <c r="CN1732" s="193"/>
      <c r="CP1732" s="28"/>
      <c r="CQ1732" s="28"/>
      <c r="CR1732" s="28"/>
      <c r="CW1732" s="193"/>
      <c r="CY1732" s="28"/>
      <c r="CZ1732" s="28"/>
      <c r="DA1732" s="28"/>
      <c r="DF1732" s="193"/>
      <c r="DH1732" s="28"/>
      <c r="DI1732" s="28"/>
      <c r="DJ1732" s="28"/>
      <c r="DO1732" s="193"/>
      <c r="DQ1732" s="28"/>
      <c r="DR1732" s="28"/>
      <c r="DS1732" s="28"/>
      <c r="DX1732" s="193"/>
      <c r="DZ1732" s="28"/>
      <c r="EA1732" s="28"/>
      <c r="EB1732" s="28"/>
      <c r="EG1732" s="193"/>
      <c r="EI1732" s="28"/>
      <c r="EJ1732" s="28"/>
      <c r="EK1732" s="28"/>
      <c r="EP1732" s="193"/>
      <c r="ER1732" s="28"/>
      <c r="ES1732" s="28"/>
      <c r="ET1732" s="28"/>
      <c r="EY1732" s="193"/>
      <c r="FA1732" s="28"/>
      <c r="FB1732" s="28"/>
      <c r="FC1732" s="28"/>
      <c r="FH1732" s="193"/>
      <c r="FJ1732" s="28"/>
      <c r="FK1732" s="28"/>
      <c r="FL1732" s="28"/>
      <c r="FQ1732" s="193"/>
      <c r="FS1732" s="28"/>
      <c r="FT1732" s="28"/>
      <c r="FU1732" s="28"/>
      <c r="FZ1732" s="193"/>
      <c r="GB1732" s="28"/>
      <c r="GC1732" s="28"/>
      <c r="GD1732" s="28"/>
      <c r="GI1732" s="193"/>
      <c r="GK1732" s="28"/>
      <c r="GL1732" s="28"/>
      <c r="GM1732" s="28"/>
      <c r="GR1732" s="193"/>
      <c r="GT1732" s="28"/>
      <c r="GU1732" s="28"/>
      <c r="GV1732" s="28"/>
      <c r="HA1732" s="193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.75">
      <c r="A1733" s="311" t="s">
        <v>1154</v>
      </c>
      <c r="B1733" s="274"/>
      <c r="C1733" s="375"/>
      <c r="D1733" s="376" t="s">
        <v>135</v>
      </c>
      <c r="E1733" s="50">
        <f>COUNTIF($A$712:$BAG$785,A1733)</f>
        <v>3</v>
      </c>
      <c r="F1733" s="279">
        <f>SUM(G1733:K1733)</f>
        <v>0</v>
      </c>
      <c r="J1733" s="402"/>
      <c r="K1733" s="402"/>
      <c r="N1733" s="28"/>
      <c r="O1733" s="28"/>
      <c r="T1733" s="193"/>
      <c r="V1733" s="28"/>
      <c r="W1733" s="28"/>
      <c r="X1733" s="28"/>
      <c r="AC1733" s="193"/>
      <c r="AE1733" s="28"/>
      <c r="AF1733" s="28"/>
      <c r="AG1733" s="28"/>
      <c r="AL1733" s="193"/>
      <c r="AN1733" s="28"/>
      <c r="AO1733" s="28"/>
      <c r="AP1733" s="28"/>
      <c r="AU1733" s="193"/>
      <c r="AW1733" s="28"/>
      <c r="AX1733" s="28"/>
      <c r="AY1733" s="28"/>
      <c r="BD1733" s="193"/>
      <c r="BF1733" s="28"/>
      <c r="BG1733" s="28"/>
      <c r="BH1733" s="28"/>
      <c r="BM1733" s="193"/>
      <c r="BO1733" s="28"/>
      <c r="BP1733" s="28"/>
      <c r="BQ1733" s="28"/>
      <c r="BV1733" s="193"/>
      <c r="BX1733" s="28"/>
      <c r="BY1733" s="28"/>
      <c r="BZ1733" s="28"/>
      <c r="CE1733" s="193"/>
      <c r="CG1733" s="28"/>
      <c r="CH1733" s="28"/>
      <c r="CI1733" s="28"/>
      <c r="CN1733" s="193"/>
      <c r="CP1733" s="28"/>
      <c r="CQ1733" s="28"/>
      <c r="CR1733" s="28"/>
      <c r="CW1733" s="193"/>
      <c r="CY1733" s="28"/>
      <c r="CZ1733" s="28"/>
      <c r="DA1733" s="28"/>
      <c r="DF1733" s="193"/>
      <c r="DH1733" s="28"/>
      <c r="DI1733" s="28"/>
      <c r="DJ1733" s="28"/>
      <c r="DO1733" s="193"/>
      <c r="DQ1733" s="28"/>
      <c r="DR1733" s="28"/>
      <c r="DS1733" s="28"/>
      <c r="DX1733" s="193"/>
      <c r="DZ1733" s="28"/>
      <c r="EA1733" s="28"/>
      <c r="EB1733" s="28"/>
      <c r="EG1733" s="193"/>
      <c r="EI1733" s="28"/>
      <c r="EJ1733" s="28"/>
      <c r="EK1733" s="28"/>
      <c r="EP1733" s="193"/>
      <c r="ER1733" s="28"/>
      <c r="ES1733" s="28"/>
      <c r="ET1733" s="28"/>
      <c r="EY1733" s="193"/>
      <c r="FA1733" s="28"/>
      <c r="FB1733" s="28"/>
      <c r="FC1733" s="28"/>
      <c r="FH1733" s="193"/>
      <c r="FJ1733" s="28"/>
      <c r="FK1733" s="28"/>
      <c r="FL1733" s="28"/>
      <c r="FQ1733" s="193"/>
      <c r="FS1733" s="28"/>
      <c r="FT1733" s="28"/>
      <c r="FU1733" s="28"/>
      <c r="FZ1733" s="193"/>
      <c r="GB1733" s="28"/>
      <c r="GC1733" s="28"/>
      <c r="GD1733" s="28"/>
      <c r="GI1733" s="193"/>
      <c r="GK1733" s="28"/>
      <c r="GL1733" s="28"/>
      <c r="GM1733" s="28"/>
      <c r="GR1733" s="193"/>
      <c r="GT1733" s="28"/>
      <c r="GU1733" s="28"/>
      <c r="GV1733" s="28"/>
      <c r="HA1733" s="193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5" t="s">
        <v>2759</v>
      </c>
      <c r="B1734" s="28"/>
      <c r="C1734" s="271"/>
      <c r="D1734" s="376" t="s">
        <v>129</v>
      </c>
      <c r="E1734" s="50">
        <f>COUNTIF($A$712:$BAG$785,A1734)</f>
        <v>0</v>
      </c>
      <c r="F1734" s="279">
        <f>SUM(G1734:K1734)</f>
        <v>0</v>
      </c>
      <c r="J1734" s="402"/>
      <c r="K1734" s="402"/>
      <c r="N1734" s="28"/>
      <c r="O1734" s="28"/>
      <c r="T1734" s="193"/>
      <c r="V1734" s="28"/>
      <c r="W1734" s="28"/>
      <c r="X1734" s="28"/>
      <c r="AC1734" s="193"/>
      <c r="AE1734" s="28"/>
      <c r="AF1734" s="28"/>
      <c r="AG1734" s="28"/>
      <c r="AL1734" s="193"/>
      <c r="AN1734" s="28"/>
      <c r="AO1734" s="28"/>
      <c r="AP1734" s="28"/>
      <c r="AU1734" s="193"/>
      <c r="AW1734" s="28"/>
      <c r="AX1734" s="28"/>
      <c r="AY1734" s="28"/>
      <c r="BD1734" s="193"/>
      <c r="BF1734" s="28"/>
      <c r="BG1734" s="28"/>
      <c r="BH1734" s="28"/>
      <c r="BM1734" s="193"/>
      <c r="BO1734" s="28"/>
      <c r="BP1734" s="28"/>
      <c r="BQ1734" s="28"/>
      <c r="BV1734" s="193"/>
      <c r="BX1734" s="28"/>
      <c r="BY1734" s="28"/>
      <c r="BZ1734" s="28"/>
      <c r="CE1734" s="193"/>
      <c r="CG1734" s="28"/>
      <c r="CH1734" s="28"/>
      <c r="CI1734" s="28"/>
      <c r="CN1734" s="193"/>
      <c r="CP1734" s="28"/>
      <c r="CQ1734" s="28"/>
      <c r="CR1734" s="28"/>
      <c r="CW1734" s="193"/>
      <c r="CY1734" s="28"/>
      <c r="CZ1734" s="28"/>
      <c r="DA1734" s="28"/>
      <c r="DF1734" s="193"/>
      <c r="DH1734" s="28"/>
      <c r="DI1734" s="28"/>
      <c r="DJ1734" s="28"/>
      <c r="DO1734" s="193"/>
      <c r="DQ1734" s="28"/>
      <c r="DR1734" s="28"/>
      <c r="DS1734" s="28"/>
      <c r="DX1734" s="193"/>
      <c r="DZ1734" s="28"/>
      <c r="EA1734" s="28"/>
      <c r="EB1734" s="28"/>
      <c r="EG1734" s="193"/>
      <c r="EI1734" s="28"/>
      <c r="EJ1734" s="28"/>
      <c r="EK1734" s="28"/>
      <c r="EP1734" s="193"/>
      <c r="ER1734" s="28"/>
      <c r="ES1734" s="28"/>
      <c r="ET1734" s="28"/>
      <c r="EY1734" s="193"/>
      <c r="FA1734" s="28"/>
      <c r="FB1734" s="28"/>
      <c r="FC1734" s="28"/>
      <c r="FH1734" s="193"/>
      <c r="FJ1734" s="28"/>
      <c r="FK1734" s="28"/>
      <c r="FL1734" s="28"/>
      <c r="FQ1734" s="193"/>
      <c r="FS1734" s="28"/>
      <c r="FT1734" s="28"/>
      <c r="FU1734" s="28"/>
      <c r="FZ1734" s="193"/>
      <c r="GB1734" s="28"/>
      <c r="GC1734" s="28"/>
      <c r="GD1734" s="28"/>
      <c r="GI1734" s="193"/>
      <c r="GK1734" s="28"/>
      <c r="GL1734" s="28"/>
      <c r="GM1734" s="28"/>
      <c r="GR1734" s="193"/>
      <c r="GT1734" s="28"/>
      <c r="GU1734" s="28"/>
      <c r="GV1734" s="28"/>
      <c r="HA1734" s="193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311" t="s">
        <v>1933</v>
      </c>
      <c r="B1735" s="378"/>
      <c r="C1735" s="378"/>
      <c r="D1735" s="1" t="s">
        <v>131</v>
      </c>
      <c r="E1735" s="50">
        <f>COUNTIF($A$712:$BAG$785,A1735)</f>
        <v>8</v>
      </c>
      <c r="F1735" s="279">
        <f>SUM(G1735:K1735)</f>
        <v>0</v>
      </c>
      <c r="J1735" s="402"/>
      <c r="K1735" s="402"/>
      <c r="N1735" s="28"/>
      <c r="O1735" s="28"/>
      <c r="T1735" s="193"/>
      <c r="V1735" s="28"/>
      <c r="W1735" s="28"/>
      <c r="X1735" s="28"/>
      <c r="AC1735" s="193"/>
      <c r="AE1735" s="28"/>
      <c r="AF1735" s="28"/>
      <c r="AG1735" s="28"/>
      <c r="AL1735" s="193"/>
      <c r="AN1735" s="28"/>
      <c r="AO1735" s="28"/>
      <c r="AP1735" s="28"/>
      <c r="AU1735" s="193"/>
      <c r="AW1735" s="28"/>
      <c r="AX1735" s="28"/>
      <c r="AY1735" s="28"/>
      <c r="BD1735" s="193"/>
      <c r="BF1735" s="28"/>
      <c r="BG1735" s="28"/>
      <c r="BH1735" s="28"/>
      <c r="BM1735" s="193"/>
      <c r="BO1735" s="28"/>
      <c r="BP1735" s="28"/>
      <c r="BQ1735" s="28"/>
      <c r="BV1735" s="193"/>
      <c r="BX1735" s="28"/>
      <c r="BY1735" s="28"/>
      <c r="BZ1735" s="28"/>
      <c r="CE1735" s="193"/>
      <c r="CG1735" s="28"/>
      <c r="CH1735" s="28"/>
      <c r="CI1735" s="28"/>
      <c r="CN1735" s="193"/>
      <c r="CP1735" s="28"/>
      <c r="CQ1735" s="28"/>
      <c r="CR1735" s="28"/>
      <c r="CW1735" s="193"/>
      <c r="CY1735" s="28"/>
      <c r="CZ1735" s="28"/>
      <c r="DA1735" s="28"/>
      <c r="DF1735" s="193"/>
      <c r="DH1735" s="28"/>
      <c r="DI1735" s="28"/>
      <c r="DJ1735" s="28"/>
      <c r="DO1735" s="193"/>
      <c r="DQ1735" s="28"/>
      <c r="DR1735" s="28"/>
      <c r="DS1735" s="28"/>
      <c r="DX1735" s="193"/>
      <c r="DZ1735" s="28"/>
      <c r="EA1735" s="28"/>
      <c r="EB1735" s="28"/>
      <c r="EG1735" s="193"/>
      <c r="EI1735" s="28"/>
      <c r="EJ1735" s="28"/>
      <c r="EK1735" s="28"/>
      <c r="EP1735" s="193"/>
      <c r="ER1735" s="28"/>
      <c r="ES1735" s="28"/>
      <c r="ET1735" s="28"/>
      <c r="EY1735" s="193"/>
      <c r="FA1735" s="28"/>
      <c r="FB1735" s="28"/>
      <c r="FC1735" s="28"/>
      <c r="FH1735" s="193"/>
      <c r="FJ1735" s="28"/>
      <c r="FK1735" s="28"/>
      <c r="FL1735" s="28"/>
      <c r="FQ1735" s="193"/>
      <c r="FS1735" s="28"/>
      <c r="FT1735" s="28"/>
      <c r="FU1735" s="28"/>
      <c r="FZ1735" s="193"/>
      <c r="GB1735" s="28"/>
      <c r="GC1735" s="28"/>
      <c r="GD1735" s="28"/>
      <c r="GI1735" s="193"/>
      <c r="GK1735" s="28"/>
      <c r="GL1735" s="28"/>
      <c r="GM1735" s="28"/>
      <c r="GR1735" s="193"/>
      <c r="GT1735" s="28"/>
      <c r="GU1735" s="28"/>
      <c r="GV1735" s="28"/>
      <c r="HA1735" s="193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.75">
      <c r="A1736" s="311" t="s">
        <v>835</v>
      </c>
      <c r="B1736" s="375"/>
      <c r="C1736" s="375"/>
      <c r="D1736" s="376" t="s">
        <v>130</v>
      </c>
      <c r="E1736" s="50">
        <f>COUNTIF($A$712:$BAG$785,A1736)</f>
        <v>0</v>
      </c>
      <c r="F1736" s="279">
        <f>SUM(G1736:K1736)</f>
        <v>2</v>
      </c>
      <c r="J1736" s="402">
        <v>2</v>
      </c>
      <c r="K1736" s="39"/>
      <c r="N1736" s="28"/>
      <c r="O1736" s="28"/>
      <c r="T1736" s="193"/>
      <c r="V1736" s="28"/>
      <c r="W1736" s="28"/>
      <c r="X1736" s="28"/>
      <c r="AC1736" s="193"/>
      <c r="AE1736" s="28"/>
      <c r="AF1736" s="28"/>
      <c r="AG1736" s="28"/>
      <c r="AL1736" s="193"/>
      <c r="AN1736" s="28"/>
      <c r="AO1736" s="28"/>
      <c r="AP1736" s="28"/>
      <c r="AU1736" s="193"/>
      <c r="AW1736" s="28"/>
      <c r="AX1736" s="28"/>
      <c r="AY1736" s="28"/>
      <c r="BD1736" s="193"/>
      <c r="BF1736" s="28"/>
      <c r="BG1736" s="28"/>
      <c r="BH1736" s="28"/>
      <c r="BM1736" s="193"/>
      <c r="BO1736" s="28"/>
      <c r="BP1736" s="28"/>
      <c r="BQ1736" s="28"/>
      <c r="BV1736" s="193"/>
      <c r="BX1736" s="28"/>
      <c r="BY1736" s="28"/>
      <c r="BZ1736" s="28"/>
      <c r="CE1736" s="193"/>
      <c r="CG1736" s="28"/>
      <c r="CH1736" s="28"/>
      <c r="CI1736" s="28"/>
      <c r="CN1736" s="193"/>
      <c r="CP1736" s="28"/>
      <c r="CQ1736" s="28"/>
      <c r="CR1736" s="28"/>
      <c r="CW1736" s="193"/>
      <c r="CY1736" s="28"/>
      <c r="CZ1736" s="28"/>
      <c r="DA1736" s="28"/>
      <c r="DF1736" s="193"/>
      <c r="DH1736" s="28"/>
      <c r="DI1736" s="28"/>
      <c r="DJ1736" s="28"/>
      <c r="DO1736" s="193"/>
      <c r="DQ1736" s="28"/>
      <c r="DR1736" s="28"/>
      <c r="DS1736" s="28"/>
      <c r="DX1736" s="193"/>
      <c r="DZ1736" s="28"/>
      <c r="EA1736" s="28"/>
      <c r="EB1736" s="28"/>
      <c r="EG1736" s="193"/>
      <c r="EI1736" s="28"/>
      <c r="EJ1736" s="28"/>
      <c r="EK1736" s="28"/>
      <c r="EP1736" s="193"/>
      <c r="ER1736" s="28"/>
      <c r="ES1736" s="28"/>
      <c r="ET1736" s="28"/>
      <c r="EY1736" s="193"/>
      <c r="FA1736" s="28"/>
      <c r="FB1736" s="28"/>
      <c r="FC1736" s="28"/>
      <c r="FH1736" s="193"/>
      <c r="FJ1736" s="28"/>
      <c r="FK1736" s="28"/>
      <c r="FL1736" s="28"/>
      <c r="FQ1736" s="193"/>
      <c r="FS1736" s="28"/>
      <c r="FT1736" s="28"/>
      <c r="FU1736" s="28"/>
      <c r="FZ1736" s="193"/>
      <c r="GB1736" s="28"/>
      <c r="GC1736" s="28"/>
      <c r="GD1736" s="28"/>
      <c r="GI1736" s="193"/>
      <c r="GK1736" s="28"/>
      <c r="GL1736" s="28"/>
      <c r="GM1736" s="28"/>
      <c r="GR1736" s="193"/>
      <c r="GT1736" s="28"/>
      <c r="GU1736" s="28"/>
      <c r="GV1736" s="28"/>
      <c r="HA1736" s="193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311" t="s">
        <v>509</v>
      </c>
      <c r="B1737" s="378"/>
      <c r="C1737" s="378"/>
      <c r="D1737" s="376" t="s">
        <v>134</v>
      </c>
      <c r="E1737" s="50">
        <f>COUNTIF($A$712:$BAG$785,A1737)</f>
        <v>3</v>
      </c>
      <c r="F1737" s="279">
        <f>SUM(G1737:K1737)</f>
        <v>0</v>
      </c>
      <c r="J1737" s="402"/>
      <c r="K1737" s="402"/>
      <c r="N1737" s="28"/>
      <c r="O1737" s="28"/>
      <c r="T1737" s="193"/>
      <c r="V1737" s="28"/>
      <c r="W1737" s="28"/>
      <c r="X1737" s="28"/>
      <c r="AC1737" s="193"/>
      <c r="AE1737" s="28"/>
      <c r="AF1737" s="28"/>
      <c r="AG1737" s="28"/>
      <c r="AL1737" s="193"/>
      <c r="AN1737" s="28"/>
      <c r="AO1737" s="28"/>
      <c r="AP1737" s="28"/>
      <c r="AU1737" s="193"/>
      <c r="AW1737" s="28"/>
      <c r="AX1737" s="28"/>
      <c r="AY1737" s="28"/>
      <c r="BD1737" s="193"/>
      <c r="BF1737" s="28"/>
      <c r="BG1737" s="28"/>
      <c r="BH1737" s="28"/>
      <c r="BM1737" s="193"/>
      <c r="BO1737" s="28"/>
      <c r="BP1737" s="28"/>
      <c r="BQ1737" s="28"/>
      <c r="BV1737" s="193"/>
      <c r="BX1737" s="28"/>
      <c r="BY1737" s="28"/>
      <c r="BZ1737" s="28"/>
      <c r="CE1737" s="193"/>
      <c r="CG1737" s="28"/>
      <c r="CH1737" s="28"/>
      <c r="CI1737" s="28"/>
      <c r="CN1737" s="193"/>
      <c r="CP1737" s="28"/>
      <c r="CQ1737" s="28"/>
      <c r="CR1737" s="28"/>
      <c r="CW1737" s="193"/>
      <c r="CY1737" s="28"/>
      <c r="CZ1737" s="28"/>
      <c r="DA1737" s="28"/>
      <c r="DF1737" s="193"/>
      <c r="DH1737" s="28"/>
      <c r="DI1737" s="28"/>
      <c r="DJ1737" s="28"/>
      <c r="DO1737" s="193"/>
      <c r="DQ1737" s="28"/>
      <c r="DR1737" s="28"/>
      <c r="DS1737" s="28"/>
      <c r="DX1737" s="193"/>
      <c r="DZ1737" s="28"/>
      <c r="EA1737" s="28"/>
      <c r="EB1737" s="28"/>
      <c r="EG1737" s="193"/>
      <c r="EI1737" s="28"/>
      <c r="EJ1737" s="28"/>
      <c r="EK1737" s="28"/>
      <c r="EP1737" s="193"/>
      <c r="ER1737" s="28"/>
      <c r="ES1737" s="28"/>
      <c r="ET1737" s="28"/>
      <c r="EY1737" s="193"/>
      <c r="FA1737" s="28"/>
      <c r="FB1737" s="28"/>
      <c r="FC1737" s="28"/>
      <c r="FH1737" s="193"/>
      <c r="FJ1737" s="28"/>
      <c r="FK1737" s="28"/>
      <c r="FL1737" s="28"/>
      <c r="FQ1737" s="193"/>
      <c r="FS1737" s="28"/>
      <c r="FT1737" s="28"/>
      <c r="FU1737" s="28"/>
      <c r="FZ1737" s="193"/>
      <c r="GB1737" s="28"/>
      <c r="GC1737" s="28"/>
      <c r="GD1737" s="28"/>
      <c r="GI1737" s="193"/>
      <c r="GK1737" s="28"/>
      <c r="GL1737" s="28"/>
      <c r="GM1737" s="28"/>
      <c r="GR1737" s="193"/>
      <c r="GT1737" s="28"/>
      <c r="GU1737" s="28"/>
      <c r="GV1737" s="28"/>
      <c r="HA1737" s="193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.75">
      <c r="A1738" s="311" t="s">
        <v>446</v>
      </c>
      <c r="B1738" s="375"/>
      <c r="C1738" s="375"/>
      <c r="D1738" s="376" t="s">
        <v>137</v>
      </c>
      <c r="E1738" s="50">
        <f>COUNTIF($A$712:$BAG$785,A1738)</f>
        <v>18</v>
      </c>
      <c r="F1738" s="279">
        <f>SUM(G1738:K1738)</f>
        <v>0</v>
      </c>
      <c r="K1738" s="193"/>
      <c r="N1738" s="28"/>
      <c r="O1738" s="28"/>
      <c r="T1738" s="193"/>
      <c r="V1738" s="28"/>
      <c r="W1738" s="28"/>
      <c r="X1738" s="28"/>
      <c r="AC1738" s="193"/>
      <c r="AE1738" s="28"/>
      <c r="AF1738" s="28"/>
      <c r="AG1738" s="28"/>
      <c r="AL1738" s="193"/>
      <c r="AN1738" s="28"/>
      <c r="AO1738" s="28"/>
      <c r="AP1738" s="28"/>
      <c r="AU1738" s="193"/>
      <c r="AW1738" s="28"/>
      <c r="AX1738" s="28"/>
      <c r="AY1738" s="28"/>
      <c r="BD1738" s="193"/>
      <c r="BF1738" s="28"/>
      <c r="BG1738" s="28"/>
      <c r="BH1738" s="28"/>
      <c r="BM1738" s="193"/>
      <c r="BO1738" s="28"/>
      <c r="BP1738" s="28"/>
      <c r="BQ1738" s="28"/>
      <c r="BV1738" s="193"/>
      <c r="BX1738" s="28"/>
      <c r="BY1738" s="28"/>
      <c r="BZ1738" s="28"/>
      <c r="CE1738" s="193"/>
      <c r="CG1738" s="28"/>
      <c r="CH1738" s="28"/>
      <c r="CI1738" s="28"/>
      <c r="CN1738" s="193"/>
      <c r="CP1738" s="28"/>
      <c r="CQ1738" s="28"/>
      <c r="CR1738" s="28"/>
      <c r="CW1738" s="193"/>
      <c r="CY1738" s="28"/>
      <c r="CZ1738" s="28"/>
      <c r="DA1738" s="28"/>
      <c r="DF1738" s="193"/>
      <c r="DH1738" s="28"/>
      <c r="DI1738" s="28"/>
      <c r="DJ1738" s="28"/>
      <c r="DO1738" s="193"/>
      <c r="DQ1738" s="28"/>
      <c r="DR1738" s="28"/>
      <c r="DS1738" s="28"/>
      <c r="DX1738" s="193"/>
      <c r="DZ1738" s="28"/>
      <c r="EA1738" s="28"/>
      <c r="EB1738" s="28"/>
      <c r="EG1738" s="193"/>
      <c r="EI1738" s="28"/>
      <c r="EJ1738" s="28"/>
      <c r="EK1738" s="28"/>
      <c r="EP1738" s="193"/>
      <c r="ER1738" s="28"/>
      <c r="ES1738" s="28"/>
      <c r="ET1738" s="28"/>
      <c r="EY1738" s="193"/>
      <c r="FA1738" s="28"/>
      <c r="FB1738" s="28"/>
      <c r="FC1738" s="28"/>
      <c r="FH1738" s="193"/>
      <c r="FJ1738" s="28"/>
      <c r="FK1738" s="28"/>
      <c r="FL1738" s="28"/>
      <c r="FQ1738" s="193"/>
      <c r="FS1738" s="28"/>
      <c r="FT1738" s="28"/>
      <c r="FU1738" s="28"/>
      <c r="FZ1738" s="193"/>
      <c r="GB1738" s="28"/>
      <c r="GC1738" s="28"/>
      <c r="GD1738" s="28"/>
      <c r="GI1738" s="193"/>
      <c r="GK1738" s="28"/>
      <c r="GL1738" s="28"/>
      <c r="GM1738" s="28"/>
      <c r="GR1738" s="193"/>
      <c r="GT1738" s="28"/>
      <c r="GU1738" s="28"/>
      <c r="GV1738" s="28"/>
      <c r="HA1738" s="193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5" t="s">
        <v>2484</v>
      </c>
      <c r="B1739" s="28"/>
      <c r="C1739" s="378"/>
      <c r="D1739" s="376" t="s">
        <v>129</v>
      </c>
      <c r="E1739" s="50">
        <f>COUNTIF($A$712:$BAG$785,A1739)</f>
        <v>1</v>
      </c>
      <c r="F1739" s="279">
        <f>SUM(G1739:K1739)</f>
        <v>11</v>
      </c>
      <c r="J1739" s="402">
        <v>11</v>
      </c>
      <c r="K1739" s="402"/>
      <c r="N1739" s="28"/>
      <c r="O1739" s="28"/>
      <c r="T1739" s="193"/>
      <c r="V1739" s="28"/>
      <c r="W1739" s="28"/>
      <c r="X1739" s="28"/>
      <c r="AC1739" s="193"/>
      <c r="AE1739" s="28"/>
      <c r="AF1739" s="28"/>
      <c r="AG1739" s="28"/>
      <c r="AL1739" s="193"/>
      <c r="AN1739" s="28"/>
      <c r="AO1739" s="28"/>
      <c r="AP1739" s="28"/>
      <c r="AU1739" s="193"/>
      <c r="AW1739" s="28"/>
      <c r="AX1739" s="28"/>
      <c r="AY1739" s="28"/>
      <c r="BD1739" s="193"/>
      <c r="BF1739" s="28"/>
      <c r="BG1739" s="28"/>
      <c r="BH1739" s="28"/>
      <c r="BM1739" s="193"/>
      <c r="BO1739" s="28"/>
      <c r="BP1739" s="28"/>
      <c r="BQ1739" s="28"/>
      <c r="BV1739" s="193"/>
      <c r="BX1739" s="28"/>
      <c r="BY1739" s="28"/>
      <c r="BZ1739" s="28"/>
      <c r="CE1739" s="193"/>
      <c r="CG1739" s="28"/>
      <c r="CH1739" s="28"/>
      <c r="CI1739" s="28"/>
      <c r="CN1739" s="193"/>
      <c r="CP1739" s="28"/>
      <c r="CQ1739" s="28"/>
      <c r="CR1739" s="28"/>
      <c r="CW1739" s="193"/>
      <c r="CY1739" s="28"/>
      <c r="CZ1739" s="28"/>
      <c r="DA1739" s="28"/>
      <c r="DF1739" s="193"/>
      <c r="DH1739" s="28"/>
      <c r="DI1739" s="28"/>
      <c r="DJ1739" s="28"/>
      <c r="DO1739" s="193"/>
      <c r="DQ1739" s="28"/>
      <c r="DR1739" s="28"/>
      <c r="DS1739" s="28"/>
      <c r="DX1739" s="193"/>
      <c r="DZ1739" s="28"/>
      <c r="EA1739" s="28"/>
      <c r="EB1739" s="28"/>
      <c r="EG1739" s="193"/>
      <c r="EI1739" s="28"/>
      <c r="EJ1739" s="28"/>
      <c r="EK1739" s="28"/>
      <c r="EP1739" s="193"/>
      <c r="ER1739" s="28"/>
      <c r="ES1739" s="28"/>
      <c r="ET1739" s="28"/>
      <c r="EY1739" s="193"/>
      <c r="FA1739" s="28"/>
      <c r="FB1739" s="28"/>
      <c r="FC1739" s="28"/>
      <c r="FH1739" s="193"/>
      <c r="FJ1739" s="28"/>
      <c r="FK1739" s="28"/>
      <c r="FL1739" s="28"/>
      <c r="FQ1739" s="193"/>
      <c r="FS1739" s="28"/>
      <c r="FT1739" s="28"/>
      <c r="FU1739" s="28"/>
      <c r="FZ1739" s="193"/>
      <c r="GB1739" s="28"/>
      <c r="GC1739" s="28"/>
      <c r="GD1739" s="28"/>
      <c r="GI1739" s="193"/>
      <c r="GK1739" s="28"/>
      <c r="GL1739" s="28"/>
      <c r="GM1739" s="28"/>
      <c r="GR1739" s="193"/>
      <c r="GT1739" s="28"/>
      <c r="GU1739" s="28"/>
      <c r="GV1739" s="28"/>
      <c r="HA1739" s="193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.75">
      <c r="A1740" s="311" t="s">
        <v>584</v>
      </c>
      <c r="B1740" s="170"/>
      <c r="C1740" s="375"/>
      <c r="D1740" s="376" t="s">
        <v>137</v>
      </c>
      <c r="E1740" s="50">
        <f>COUNTIF($A$712:$BAG$785,A1740)</f>
        <v>7</v>
      </c>
      <c r="F1740" s="279">
        <f>SUM(G1740:K1740)</f>
        <v>0</v>
      </c>
      <c r="J1740" s="402"/>
      <c r="K1740" s="402"/>
      <c r="N1740" s="28"/>
      <c r="O1740" s="28"/>
      <c r="T1740" s="193"/>
      <c r="V1740" s="28"/>
      <c r="W1740" s="28"/>
      <c r="X1740" s="28"/>
      <c r="AC1740" s="193"/>
      <c r="AE1740" s="28"/>
      <c r="AF1740" s="28"/>
      <c r="AG1740" s="28"/>
      <c r="AL1740" s="193"/>
      <c r="AN1740" s="28"/>
      <c r="AO1740" s="28"/>
      <c r="AP1740" s="28"/>
      <c r="AU1740" s="193"/>
      <c r="AW1740" s="28"/>
      <c r="AX1740" s="28"/>
      <c r="AY1740" s="28"/>
      <c r="BD1740" s="193"/>
      <c r="BF1740" s="28"/>
      <c r="BG1740" s="28"/>
      <c r="BH1740" s="28"/>
      <c r="BM1740" s="193"/>
      <c r="BO1740" s="28"/>
      <c r="BP1740" s="28"/>
      <c r="BQ1740" s="28"/>
      <c r="BV1740" s="193"/>
      <c r="BX1740" s="28"/>
      <c r="BY1740" s="28"/>
      <c r="BZ1740" s="28"/>
      <c r="CE1740" s="193"/>
      <c r="CG1740" s="28"/>
      <c r="CH1740" s="28"/>
      <c r="CI1740" s="28"/>
      <c r="CN1740" s="193"/>
      <c r="CP1740" s="28"/>
      <c r="CQ1740" s="28"/>
      <c r="CR1740" s="28"/>
      <c r="CW1740" s="193"/>
      <c r="CY1740" s="28"/>
      <c r="CZ1740" s="28"/>
      <c r="DA1740" s="28"/>
      <c r="DF1740" s="193"/>
      <c r="DH1740" s="28"/>
      <c r="DI1740" s="28"/>
      <c r="DJ1740" s="28"/>
      <c r="DO1740" s="193"/>
      <c r="DQ1740" s="28"/>
      <c r="DR1740" s="28"/>
      <c r="DS1740" s="28"/>
      <c r="DX1740" s="193"/>
      <c r="DZ1740" s="28"/>
      <c r="EA1740" s="28"/>
      <c r="EB1740" s="28"/>
      <c r="EG1740" s="193"/>
      <c r="EI1740" s="28"/>
      <c r="EJ1740" s="28"/>
      <c r="EK1740" s="28"/>
      <c r="EP1740" s="193"/>
      <c r="ER1740" s="28"/>
      <c r="ES1740" s="28"/>
      <c r="ET1740" s="28"/>
      <c r="EY1740" s="193"/>
      <c r="FA1740" s="28"/>
      <c r="FB1740" s="28"/>
      <c r="FC1740" s="28"/>
      <c r="FH1740" s="193"/>
      <c r="FJ1740" s="28"/>
      <c r="FK1740" s="28"/>
      <c r="FL1740" s="28"/>
      <c r="FQ1740" s="193"/>
      <c r="FS1740" s="28"/>
      <c r="FT1740" s="28"/>
      <c r="FU1740" s="28"/>
      <c r="FZ1740" s="193"/>
      <c r="GB1740" s="28"/>
      <c r="GC1740" s="28"/>
      <c r="GD1740" s="28"/>
      <c r="GI1740" s="193"/>
      <c r="GK1740" s="28"/>
      <c r="GL1740" s="28"/>
      <c r="GM1740" s="28"/>
      <c r="GR1740" s="193"/>
      <c r="GT1740" s="28"/>
      <c r="GU1740" s="28"/>
      <c r="GV1740" s="28"/>
      <c r="HA1740" s="193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5" t="s">
        <v>3201</v>
      </c>
      <c r="B1741" s="28"/>
      <c r="C1741" s="271"/>
      <c r="D1741" s="376" t="s">
        <v>129</v>
      </c>
      <c r="E1741" s="50">
        <f>COUNTIF($A$712:$BAG$785,A1741)</f>
        <v>0</v>
      </c>
      <c r="F1741" s="279">
        <f>SUM(G1741:K1741)</f>
        <v>0</v>
      </c>
      <c r="J1741" s="402"/>
      <c r="K1741" s="402"/>
      <c r="N1741" s="28"/>
      <c r="O1741" s="28"/>
      <c r="T1741" s="193"/>
      <c r="V1741" s="28"/>
      <c r="W1741" s="28"/>
      <c r="X1741" s="28"/>
      <c r="AC1741" s="193"/>
      <c r="AE1741" s="28"/>
      <c r="AF1741" s="28"/>
      <c r="AG1741" s="28"/>
      <c r="AL1741" s="193"/>
      <c r="AN1741" s="28"/>
      <c r="AO1741" s="28"/>
      <c r="AP1741" s="28"/>
      <c r="AU1741" s="193"/>
      <c r="AW1741" s="28"/>
      <c r="AX1741" s="28"/>
      <c r="AY1741" s="28"/>
      <c r="BD1741" s="193"/>
      <c r="BF1741" s="28"/>
      <c r="BG1741" s="28"/>
      <c r="BH1741" s="28"/>
      <c r="BM1741" s="193"/>
      <c r="BO1741" s="28"/>
      <c r="BP1741" s="28"/>
      <c r="BQ1741" s="28"/>
      <c r="BV1741" s="193"/>
      <c r="BX1741" s="28"/>
      <c r="BY1741" s="28"/>
      <c r="BZ1741" s="28"/>
      <c r="CE1741" s="193"/>
      <c r="CG1741" s="28"/>
      <c r="CH1741" s="28"/>
      <c r="CI1741" s="28"/>
      <c r="CN1741" s="193"/>
      <c r="CP1741" s="28"/>
      <c r="CQ1741" s="28"/>
      <c r="CR1741" s="28"/>
      <c r="CW1741" s="193"/>
      <c r="CY1741" s="28"/>
      <c r="CZ1741" s="28"/>
      <c r="DA1741" s="28"/>
      <c r="DF1741" s="193"/>
      <c r="DH1741" s="28"/>
      <c r="DI1741" s="28"/>
      <c r="DJ1741" s="28"/>
      <c r="DO1741" s="193"/>
      <c r="DQ1741" s="28"/>
      <c r="DR1741" s="28"/>
      <c r="DS1741" s="28"/>
      <c r="DX1741" s="193"/>
      <c r="DZ1741" s="28"/>
      <c r="EA1741" s="28"/>
      <c r="EB1741" s="28"/>
      <c r="EG1741" s="193"/>
      <c r="EI1741" s="28"/>
      <c r="EJ1741" s="28"/>
      <c r="EK1741" s="28"/>
      <c r="EP1741" s="193"/>
      <c r="ER1741" s="28"/>
      <c r="ES1741" s="28"/>
      <c r="ET1741" s="28"/>
      <c r="EY1741" s="193"/>
      <c r="FA1741" s="28"/>
      <c r="FB1741" s="28"/>
      <c r="FC1741" s="28"/>
      <c r="FH1741" s="193"/>
      <c r="FJ1741" s="28"/>
      <c r="FK1741" s="28"/>
      <c r="FL1741" s="28"/>
      <c r="FQ1741" s="193"/>
      <c r="FS1741" s="28"/>
      <c r="FT1741" s="28"/>
      <c r="FU1741" s="28"/>
      <c r="FZ1741" s="193"/>
      <c r="GB1741" s="28"/>
      <c r="GC1741" s="28"/>
      <c r="GD1741" s="28"/>
      <c r="GI1741" s="193"/>
      <c r="GK1741" s="28"/>
      <c r="GL1741" s="28"/>
      <c r="GM1741" s="28"/>
      <c r="GR1741" s="193"/>
      <c r="GT1741" s="28"/>
      <c r="GU1741" s="28"/>
      <c r="GV1741" s="28"/>
      <c r="HA1741" s="193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.75">
      <c r="A1742" s="311" t="s">
        <v>1173</v>
      </c>
      <c r="B1742" s="274"/>
      <c r="C1742" s="375"/>
      <c r="D1742" s="376" t="s">
        <v>134</v>
      </c>
      <c r="E1742" s="50">
        <f>COUNTIF($A$712:$BAG$785,A1742)</f>
        <v>10</v>
      </c>
      <c r="F1742" s="279">
        <f>SUM(G1742:K1742)</f>
        <v>0</v>
      </c>
      <c r="J1742" s="402"/>
      <c r="K1742" s="402"/>
      <c r="N1742" s="28"/>
      <c r="O1742" s="28"/>
      <c r="T1742" s="193"/>
      <c r="V1742" s="28"/>
      <c r="W1742" s="28"/>
      <c r="X1742" s="28"/>
      <c r="AC1742" s="193"/>
      <c r="AE1742" s="28"/>
      <c r="AF1742" s="28"/>
      <c r="AG1742" s="28"/>
      <c r="AL1742" s="193"/>
      <c r="AN1742" s="28"/>
      <c r="AO1742" s="28"/>
      <c r="AP1742" s="28"/>
      <c r="AU1742" s="193"/>
      <c r="AW1742" s="28"/>
      <c r="AX1742" s="28"/>
      <c r="AY1742" s="28"/>
      <c r="BD1742" s="193"/>
      <c r="BF1742" s="28"/>
      <c r="BG1742" s="28"/>
      <c r="BH1742" s="28"/>
      <c r="BM1742" s="193"/>
      <c r="BO1742" s="28"/>
      <c r="BP1742" s="28"/>
      <c r="BQ1742" s="28"/>
      <c r="BV1742" s="193"/>
      <c r="BX1742" s="28"/>
      <c r="BY1742" s="28"/>
      <c r="BZ1742" s="28"/>
      <c r="CE1742" s="193"/>
      <c r="CG1742" s="28"/>
      <c r="CH1742" s="28"/>
      <c r="CI1742" s="28"/>
      <c r="CN1742" s="193"/>
      <c r="CP1742" s="28"/>
      <c r="CQ1742" s="28"/>
      <c r="CR1742" s="28"/>
      <c r="CW1742" s="193"/>
      <c r="CY1742" s="28"/>
      <c r="CZ1742" s="28"/>
      <c r="DA1742" s="28"/>
      <c r="DF1742" s="193"/>
      <c r="DH1742" s="28"/>
      <c r="DI1742" s="28"/>
      <c r="DJ1742" s="28"/>
      <c r="DO1742" s="193"/>
      <c r="DQ1742" s="28"/>
      <c r="DR1742" s="28"/>
      <c r="DS1742" s="28"/>
      <c r="DX1742" s="193"/>
      <c r="DZ1742" s="28"/>
      <c r="EA1742" s="28"/>
      <c r="EB1742" s="28"/>
      <c r="EG1742" s="193"/>
      <c r="EI1742" s="28"/>
      <c r="EJ1742" s="28"/>
      <c r="EK1742" s="28"/>
      <c r="EP1742" s="193"/>
      <c r="ER1742" s="28"/>
      <c r="ES1742" s="28"/>
      <c r="ET1742" s="28"/>
      <c r="EY1742" s="193"/>
      <c r="FA1742" s="28"/>
      <c r="FB1742" s="28"/>
      <c r="FC1742" s="28"/>
      <c r="FH1742" s="193"/>
      <c r="FJ1742" s="28"/>
      <c r="FK1742" s="28"/>
      <c r="FL1742" s="28"/>
      <c r="FQ1742" s="193"/>
      <c r="FS1742" s="28"/>
      <c r="FT1742" s="28"/>
      <c r="FU1742" s="28"/>
      <c r="FZ1742" s="193"/>
      <c r="GB1742" s="28"/>
      <c r="GC1742" s="28"/>
      <c r="GD1742" s="28"/>
      <c r="GI1742" s="193"/>
      <c r="GK1742" s="28"/>
      <c r="GL1742" s="28"/>
      <c r="GM1742" s="28"/>
      <c r="GR1742" s="193"/>
      <c r="GT1742" s="28"/>
      <c r="GU1742" s="28"/>
      <c r="GV1742" s="28"/>
      <c r="HA1742" s="193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.75">
      <c r="A1743" s="311" t="s">
        <v>623</v>
      </c>
      <c r="B1743" s="274"/>
      <c r="C1743" s="375"/>
      <c r="D1743" s="376" t="s">
        <v>130</v>
      </c>
      <c r="E1743" s="50">
        <f>COUNTIF($A$712:$BAG$785,A1743)</f>
        <v>32</v>
      </c>
      <c r="F1743" s="279">
        <f>SUM(G1743:K1743)</f>
        <v>0</v>
      </c>
      <c r="J1743" s="402"/>
      <c r="K1743" s="402"/>
      <c r="N1743" s="28"/>
      <c r="O1743" s="28"/>
      <c r="T1743" s="193"/>
      <c r="V1743" s="28"/>
      <c r="W1743" s="28"/>
      <c r="X1743" s="28"/>
      <c r="AC1743" s="193"/>
      <c r="AE1743" s="28"/>
      <c r="AF1743" s="28"/>
      <c r="AG1743" s="28"/>
      <c r="AL1743" s="193"/>
      <c r="AN1743" s="28"/>
      <c r="AO1743" s="28"/>
      <c r="AP1743" s="28"/>
      <c r="AU1743" s="193"/>
      <c r="AW1743" s="28"/>
      <c r="AX1743" s="28"/>
      <c r="AY1743" s="28"/>
      <c r="BD1743" s="193"/>
      <c r="BF1743" s="28"/>
      <c r="BG1743" s="28"/>
      <c r="BH1743" s="28"/>
      <c r="BM1743" s="193"/>
      <c r="BO1743" s="28"/>
      <c r="BP1743" s="28"/>
      <c r="BQ1743" s="28"/>
      <c r="BV1743" s="193"/>
      <c r="BX1743" s="28"/>
      <c r="BY1743" s="28"/>
      <c r="BZ1743" s="28"/>
      <c r="CE1743" s="193"/>
      <c r="CG1743" s="28"/>
      <c r="CH1743" s="28"/>
      <c r="CI1743" s="28"/>
      <c r="CN1743" s="193"/>
      <c r="CP1743" s="28"/>
      <c r="CQ1743" s="28"/>
      <c r="CR1743" s="28"/>
      <c r="CW1743" s="193"/>
      <c r="CY1743" s="28"/>
      <c r="CZ1743" s="28"/>
      <c r="DA1743" s="28"/>
      <c r="DF1743" s="193"/>
      <c r="DH1743" s="28"/>
      <c r="DI1743" s="28"/>
      <c r="DJ1743" s="28"/>
      <c r="DO1743" s="193"/>
      <c r="DQ1743" s="28"/>
      <c r="DR1743" s="28"/>
      <c r="DS1743" s="28"/>
      <c r="DX1743" s="193"/>
      <c r="DZ1743" s="28"/>
      <c r="EA1743" s="28"/>
      <c r="EB1743" s="28"/>
      <c r="EG1743" s="193"/>
      <c r="EI1743" s="28"/>
      <c r="EJ1743" s="28"/>
      <c r="EK1743" s="28"/>
      <c r="EP1743" s="193"/>
      <c r="ER1743" s="28"/>
      <c r="ES1743" s="28"/>
      <c r="ET1743" s="28"/>
      <c r="EY1743" s="193"/>
      <c r="FA1743" s="28"/>
      <c r="FB1743" s="28"/>
      <c r="FC1743" s="28"/>
      <c r="FH1743" s="193"/>
      <c r="FJ1743" s="28"/>
      <c r="FK1743" s="28"/>
      <c r="FL1743" s="28"/>
      <c r="FQ1743" s="193"/>
      <c r="FS1743" s="28"/>
      <c r="FT1743" s="28"/>
      <c r="FU1743" s="28"/>
      <c r="FZ1743" s="193"/>
      <c r="GB1743" s="28"/>
      <c r="GC1743" s="28"/>
      <c r="GD1743" s="28"/>
      <c r="GI1743" s="193"/>
      <c r="GK1743" s="28"/>
      <c r="GL1743" s="28"/>
      <c r="GM1743" s="28"/>
      <c r="GR1743" s="193"/>
      <c r="GT1743" s="28"/>
      <c r="GU1743" s="28"/>
      <c r="GV1743" s="28"/>
      <c r="HA1743" s="193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.75">
      <c r="A1744" s="311" t="s">
        <v>420</v>
      </c>
      <c r="B1744" s="375"/>
      <c r="C1744" s="375"/>
      <c r="D1744" s="376" t="s">
        <v>133</v>
      </c>
      <c r="E1744" s="50">
        <f>COUNTIF($A$712:$BAG$785,A1744)</f>
        <v>16</v>
      </c>
      <c r="F1744" s="279">
        <f>SUM(G1744:K1744)</f>
        <v>0</v>
      </c>
      <c r="J1744" s="402"/>
      <c r="K1744" s="402"/>
      <c r="N1744" s="28"/>
      <c r="O1744" s="28"/>
      <c r="T1744" s="193"/>
      <c r="V1744" s="28"/>
      <c r="W1744" s="28"/>
      <c r="X1744" s="28"/>
      <c r="AC1744" s="193"/>
      <c r="AE1744" s="28"/>
      <c r="AF1744" s="28"/>
      <c r="AG1744" s="28"/>
      <c r="AL1744" s="193"/>
      <c r="AN1744" s="28"/>
      <c r="AO1744" s="28"/>
      <c r="AP1744" s="28"/>
      <c r="AU1744" s="193"/>
      <c r="AW1744" s="28"/>
      <c r="AX1744" s="28"/>
      <c r="AY1744" s="28"/>
      <c r="BD1744" s="193"/>
      <c r="BF1744" s="28"/>
      <c r="BG1744" s="28"/>
      <c r="BH1744" s="28"/>
      <c r="BM1744" s="193"/>
      <c r="BO1744" s="28"/>
      <c r="BP1744" s="28"/>
      <c r="BQ1744" s="28"/>
      <c r="BV1744" s="193"/>
      <c r="BX1744" s="28"/>
      <c r="BY1744" s="28"/>
      <c r="BZ1744" s="28"/>
      <c r="CE1744" s="193"/>
      <c r="CG1744" s="28"/>
      <c r="CH1744" s="28"/>
      <c r="CI1744" s="28"/>
      <c r="CN1744" s="193"/>
      <c r="CP1744" s="28"/>
      <c r="CQ1744" s="28"/>
      <c r="CR1744" s="28"/>
      <c r="CW1744" s="193"/>
      <c r="CY1744" s="28"/>
      <c r="CZ1744" s="28"/>
      <c r="DA1744" s="28"/>
      <c r="DF1744" s="193"/>
      <c r="DH1744" s="28"/>
      <c r="DI1744" s="28"/>
      <c r="DJ1744" s="28"/>
      <c r="DO1744" s="193"/>
      <c r="DQ1744" s="28"/>
      <c r="DR1744" s="28"/>
      <c r="DS1744" s="28"/>
      <c r="DX1744" s="193"/>
      <c r="DZ1744" s="28"/>
      <c r="EA1744" s="28"/>
      <c r="EB1744" s="28"/>
      <c r="EG1744" s="193"/>
      <c r="EI1744" s="28"/>
      <c r="EJ1744" s="28"/>
      <c r="EK1744" s="28"/>
      <c r="EP1744" s="193"/>
      <c r="ER1744" s="28"/>
      <c r="ES1744" s="28"/>
      <c r="ET1744" s="28"/>
      <c r="EY1744" s="193"/>
      <c r="FA1744" s="28"/>
      <c r="FB1744" s="28"/>
      <c r="FC1744" s="28"/>
      <c r="FH1744" s="193"/>
      <c r="FJ1744" s="28"/>
      <c r="FK1744" s="28"/>
      <c r="FL1744" s="28"/>
      <c r="FQ1744" s="193"/>
      <c r="FS1744" s="28"/>
      <c r="FT1744" s="28"/>
      <c r="FU1744" s="28"/>
      <c r="FZ1744" s="193"/>
      <c r="GB1744" s="28"/>
      <c r="GC1744" s="28"/>
      <c r="GD1744" s="28"/>
      <c r="GI1744" s="193"/>
      <c r="GK1744" s="28"/>
      <c r="GL1744" s="28"/>
      <c r="GM1744" s="28"/>
      <c r="GR1744" s="193"/>
      <c r="GT1744" s="28"/>
      <c r="GU1744" s="28"/>
      <c r="GV1744" s="28"/>
      <c r="HA1744" s="193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5" t="s">
        <v>2733</v>
      </c>
      <c r="B1745" s="39"/>
      <c r="C1745" s="39"/>
      <c r="D1745" s="376" t="s">
        <v>130</v>
      </c>
      <c r="E1745" s="50">
        <f>COUNTIF($A$712:$BAG$785,A1745)</f>
        <v>3</v>
      </c>
      <c r="F1745" s="279">
        <f>SUM(G1745:K1745)</f>
        <v>0</v>
      </c>
      <c r="H1745" s="402"/>
      <c r="I1745" s="402"/>
      <c r="J1745" s="402"/>
      <c r="K1745" s="402"/>
      <c r="N1745" s="28"/>
      <c r="O1745" s="28"/>
      <c r="T1745" s="193"/>
      <c r="V1745" s="28"/>
      <c r="W1745" s="28"/>
      <c r="X1745" s="28"/>
      <c r="AC1745" s="193"/>
      <c r="AE1745" s="28"/>
      <c r="AF1745" s="28"/>
      <c r="AG1745" s="28"/>
      <c r="AL1745" s="193"/>
      <c r="AN1745" s="28"/>
      <c r="AO1745" s="28"/>
      <c r="AP1745" s="28"/>
      <c r="AU1745" s="193"/>
      <c r="AW1745" s="28"/>
      <c r="AX1745" s="28"/>
      <c r="AY1745" s="28"/>
      <c r="BD1745" s="193"/>
      <c r="BF1745" s="28"/>
      <c r="BG1745" s="28"/>
      <c r="BH1745" s="28"/>
      <c r="BM1745" s="193"/>
      <c r="BO1745" s="28"/>
      <c r="BP1745" s="28"/>
      <c r="BQ1745" s="28"/>
      <c r="BV1745" s="193"/>
      <c r="BX1745" s="28"/>
      <c r="BY1745" s="28"/>
      <c r="BZ1745" s="28"/>
      <c r="CE1745" s="193"/>
      <c r="CG1745" s="28"/>
      <c r="CH1745" s="28"/>
      <c r="CI1745" s="28"/>
      <c r="CN1745" s="193"/>
      <c r="CP1745" s="28"/>
      <c r="CQ1745" s="28"/>
      <c r="CR1745" s="28"/>
      <c r="CW1745" s="193"/>
      <c r="CY1745" s="28"/>
      <c r="CZ1745" s="28"/>
      <c r="DA1745" s="28"/>
      <c r="DF1745" s="193"/>
      <c r="DH1745" s="28"/>
      <c r="DI1745" s="28"/>
      <c r="DJ1745" s="28"/>
      <c r="DO1745" s="193"/>
      <c r="DQ1745" s="28"/>
      <c r="DR1745" s="28"/>
      <c r="DS1745" s="28"/>
      <c r="DX1745" s="193"/>
      <c r="DZ1745" s="28"/>
      <c r="EA1745" s="28"/>
      <c r="EB1745" s="28"/>
      <c r="EG1745" s="193"/>
      <c r="EI1745" s="28"/>
      <c r="EJ1745" s="28"/>
      <c r="EK1745" s="28"/>
      <c r="EP1745" s="193"/>
      <c r="ER1745" s="28"/>
      <c r="ES1745" s="28"/>
      <c r="ET1745" s="28"/>
      <c r="EY1745" s="193"/>
      <c r="FA1745" s="28"/>
      <c r="FB1745" s="28"/>
      <c r="FC1745" s="28"/>
      <c r="FH1745" s="193"/>
      <c r="FJ1745" s="28"/>
      <c r="FK1745" s="28"/>
      <c r="FL1745" s="28"/>
      <c r="FQ1745" s="193"/>
      <c r="FS1745" s="28"/>
      <c r="FT1745" s="28"/>
      <c r="FU1745" s="28"/>
      <c r="FZ1745" s="193"/>
      <c r="GB1745" s="28"/>
      <c r="GC1745" s="28"/>
      <c r="GD1745" s="28"/>
      <c r="GI1745" s="193"/>
      <c r="GK1745" s="28"/>
      <c r="GL1745" s="28"/>
      <c r="GM1745" s="28"/>
      <c r="GR1745" s="193"/>
      <c r="GT1745" s="28"/>
      <c r="GU1745" s="28"/>
      <c r="GV1745" s="28"/>
      <c r="HA1745" s="193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311" t="s">
        <v>1945</v>
      </c>
      <c r="B1746" s="378"/>
      <c r="C1746" s="378"/>
      <c r="D1746" s="376" t="s">
        <v>136</v>
      </c>
      <c r="E1746" s="50">
        <f>COUNTIF($A$712:$BAG$785,A1746)</f>
        <v>16</v>
      </c>
      <c r="F1746" s="279">
        <f>SUM(G1746:K1746)</f>
        <v>0</v>
      </c>
      <c r="J1746" s="402"/>
      <c r="K1746" s="402"/>
      <c r="N1746" s="28"/>
      <c r="O1746" s="28"/>
      <c r="T1746" s="193"/>
      <c r="V1746" s="28"/>
      <c r="W1746" s="28"/>
      <c r="X1746" s="28"/>
      <c r="AC1746" s="193"/>
      <c r="AE1746" s="28"/>
      <c r="AF1746" s="28"/>
      <c r="AG1746" s="28"/>
      <c r="AL1746" s="193"/>
      <c r="AN1746" s="28"/>
      <c r="AO1746" s="28"/>
      <c r="AP1746" s="28"/>
      <c r="AU1746" s="193"/>
      <c r="AW1746" s="28"/>
      <c r="AX1746" s="28"/>
      <c r="AY1746" s="28"/>
      <c r="BD1746" s="193"/>
      <c r="BF1746" s="28"/>
      <c r="BG1746" s="28"/>
      <c r="BH1746" s="28"/>
      <c r="BM1746" s="193"/>
      <c r="BO1746" s="28"/>
      <c r="BP1746" s="28"/>
      <c r="BQ1746" s="28"/>
      <c r="BV1746" s="193"/>
      <c r="BX1746" s="28"/>
      <c r="BY1746" s="28"/>
      <c r="BZ1746" s="28"/>
      <c r="CE1746" s="193"/>
      <c r="CG1746" s="28"/>
      <c r="CH1746" s="28"/>
      <c r="CI1746" s="28"/>
      <c r="CN1746" s="193"/>
      <c r="CP1746" s="28"/>
      <c r="CQ1746" s="28"/>
      <c r="CR1746" s="28"/>
      <c r="CW1746" s="193"/>
      <c r="CY1746" s="28"/>
      <c r="CZ1746" s="28"/>
      <c r="DA1746" s="28"/>
      <c r="DF1746" s="193"/>
      <c r="DH1746" s="28"/>
      <c r="DI1746" s="28"/>
      <c r="DJ1746" s="28"/>
      <c r="DO1746" s="193"/>
      <c r="DQ1746" s="28"/>
      <c r="DR1746" s="28"/>
      <c r="DS1746" s="28"/>
      <c r="DX1746" s="193"/>
      <c r="DZ1746" s="28"/>
      <c r="EA1746" s="28"/>
      <c r="EB1746" s="28"/>
      <c r="EG1746" s="193"/>
      <c r="EI1746" s="28"/>
      <c r="EJ1746" s="28"/>
      <c r="EK1746" s="28"/>
      <c r="EP1746" s="193"/>
      <c r="ER1746" s="28"/>
      <c r="ES1746" s="28"/>
      <c r="ET1746" s="28"/>
      <c r="EY1746" s="193"/>
      <c r="FA1746" s="28"/>
      <c r="FB1746" s="28"/>
      <c r="FC1746" s="28"/>
      <c r="FH1746" s="193"/>
      <c r="FJ1746" s="28"/>
      <c r="FK1746" s="28"/>
      <c r="FL1746" s="28"/>
      <c r="FQ1746" s="193"/>
      <c r="FS1746" s="28"/>
      <c r="FT1746" s="28"/>
      <c r="FU1746" s="28"/>
      <c r="FZ1746" s="193"/>
      <c r="GB1746" s="28"/>
      <c r="GC1746" s="28"/>
      <c r="GD1746" s="28"/>
      <c r="GI1746" s="193"/>
      <c r="GK1746" s="28"/>
      <c r="GL1746" s="28"/>
      <c r="GM1746" s="28"/>
      <c r="GR1746" s="193"/>
      <c r="GT1746" s="28"/>
      <c r="GU1746" s="28"/>
      <c r="GV1746" s="28"/>
      <c r="HA1746" s="193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.75">
      <c r="A1747" s="311" t="s">
        <v>680</v>
      </c>
      <c r="B1747" s="274"/>
      <c r="C1747" s="375"/>
      <c r="D1747" s="376" t="s">
        <v>136</v>
      </c>
      <c r="E1747" s="50">
        <f>COUNTIF($A$712:$BAG$785,A1747)</f>
        <v>2</v>
      </c>
      <c r="F1747" s="279">
        <f>SUM(G1747:K1747)</f>
        <v>0</v>
      </c>
      <c r="J1747" s="402"/>
      <c r="K1747" s="402"/>
      <c r="N1747" s="28"/>
      <c r="O1747" s="28"/>
      <c r="T1747" s="193"/>
      <c r="V1747" s="28"/>
      <c r="W1747" s="28"/>
      <c r="X1747" s="28"/>
      <c r="AC1747" s="193"/>
      <c r="AE1747" s="28"/>
      <c r="AF1747" s="28"/>
      <c r="AG1747" s="28"/>
      <c r="AL1747" s="193"/>
      <c r="AN1747" s="28"/>
      <c r="AO1747" s="28"/>
      <c r="AP1747" s="28"/>
      <c r="AU1747" s="193"/>
      <c r="AW1747" s="28"/>
      <c r="AX1747" s="28"/>
      <c r="AY1747" s="28"/>
      <c r="BD1747" s="193"/>
      <c r="BF1747" s="28"/>
      <c r="BG1747" s="28"/>
      <c r="BH1747" s="28"/>
      <c r="BM1747" s="193"/>
      <c r="BO1747" s="28"/>
      <c r="BP1747" s="28"/>
      <c r="BQ1747" s="28"/>
      <c r="BV1747" s="193"/>
      <c r="BX1747" s="28"/>
      <c r="BY1747" s="28"/>
      <c r="BZ1747" s="28"/>
      <c r="CE1747" s="193"/>
      <c r="CG1747" s="28"/>
      <c r="CH1747" s="28"/>
      <c r="CI1747" s="28"/>
      <c r="CN1747" s="193"/>
      <c r="CP1747" s="28"/>
      <c r="CQ1747" s="28"/>
      <c r="CR1747" s="28"/>
      <c r="CW1747" s="193"/>
      <c r="CY1747" s="28"/>
      <c r="CZ1747" s="28"/>
      <c r="DA1747" s="28"/>
      <c r="DF1747" s="193"/>
      <c r="DH1747" s="28"/>
      <c r="DI1747" s="28"/>
      <c r="DJ1747" s="28"/>
      <c r="DO1747" s="193"/>
      <c r="DQ1747" s="28"/>
      <c r="DR1747" s="28"/>
      <c r="DS1747" s="28"/>
      <c r="DX1747" s="193"/>
      <c r="DZ1747" s="28"/>
      <c r="EA1747" s="28"/>
      <c r="EB1747" s="28"/>
      <c r="EG1747" s="193"/>
      <c r="EI1747" s="28"/>
      <c r="EJ1747" s="28"/>
      <c r="EK1747" s="28"/>
      <c r="EP1747" s="193"/>
      <c r="ER1747" s="28"/>
      <c r="ES1747" s="28"/>
      <c r="ET1747" s="28"/>
      <c r="EY1747" s="193"/>
      <c r="FA1747" s="28"/>
      <c r="FB1747" s="28"/>
      <c r="FC1747" s="28"/>
      <c r="FH1747" s="193"/>
      <c r="FJ1747" s="28"/>
      <c r="FK1747" s="28"/>
      <c r="FL1747" s="28"/>
      <c r="FQ1747" s="193"/>
      <c r="FS1747" s="28"/>
      <c r="FT1747" s="28"/>
      <c r="FU1747" s="28"/>
      <c r="FZ1747" s="193"/>
      <c r="GB1747" s="28"/>
      <c r="GC1747" s="28"/>
      <c r="GD1747" s="28"/>
      <c r="GI1747" s="193"/>
      <c r="GK1747" s="28"/>
      <c r="GL1747" s="28"/>
      <c r="GM1747" s="28"/>
      <c r="GR1747" s="193"/>
      <c r="GT1747" s="28"/>
      <c r="GU1747" s="28"/>
      <c r="GV1747" s="28"/>
      <c r="HA1747" s="193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5" t="s">
        <v>2997</v>
      </c>
      <c r="B1748" s="39"/>
      <c r="C1748" s="39"/>
      <c r="D1748" s="376" t="s">
        <v>130</v>
      </c>
      <c r="E1748" s="50">
        <f>COUNTIF($A$712:$BAG$785,A1748)</f>
        <v>0</v>
      </c>
      <c r="F1748" s="279">
        <f>SUM(G1748:K1748)</f>
        <v>0</v>
      </c>
      <c r="H1748" s="402"/>
      <c r="I1748" s="402"/>
      <c r="J1748" s="402"/>
      <c r="K1748" s="402"/>
      <c r="N1748" s="28"/>
      <c r="O1748" s="28"/>
      <c r="T1748" s="193"/>
      <c r="V1748" s="28"/>
      <c r="W1748" s="28"/>
      <c r="X1748" s="28"/>
      <c r="AC1748" s="193"/>
      <c r="AE1748" s="28"/>
      <c r="AF1748" s="28"/>
      <c r="AG1748" s="28"/>
      <c r="AL1748" s="193"/>
      <c r="AN1748" s="28"/>
      <c r="AO1748" s="28"/>
      <c r="AP1748" s="28"/>
      <c r="AU1748" s="193"/>
      <c r="AW1748" s="28"/>
      <c r="AX1748" s="28"/>
      <c r="AY1748" s="28"/>
      <c r="BD1748" s="193"/>
      <c r="BF1748" s="28"/>
      <c r="BG1748" s="28"/>
      <c r="BH1748" s="28"/>
      <c r="BM1748" s="193"/>
      <c r="BO1748" s="28"/>
      <c r="BP1748" s="28"/>
      <c r="BQ1748" s="28"/>
      <c r="BV1748" s="193"/>
      <c r="BX1748" s="28"/>
      <c r="BY1748" s="28"/>
      <c r="BZ1748" s="28"/>
      <c r="CE1748" s="193"/>
      <c r="CG1748" s="28"/>
      <c r="CH1748" s="28"/>
      <c r="CI1748" s="28"/>
      <c r="CN1748" s="193"/>
      <c r="CP1748" s="28"/>
      <c r="CQ1748" s="28"/>
      <c r="CR1748" s="28"/>
      <c r="CW1748" s="193"/>
      <c r="CY1748" s="28"/>
      <c r="CZ1748" s="28"/>
      <c r="DA1748" s="28"/>
      <c r="DF1748" s="193"/>
      <c r="DH1748" s="28"/>
      <c r="DI1748" s="28"/>
      <c r="DJ1748" s="28"/>
      <c r="DO1748" s="193"/>
      <c r="DQ1748" s="28"/>
      <c r="DR1748" s="28"/>
      <c r="DS1748" s="28"/>
      <c r="DX1748" s="193"/>
      <c r="DZ1748" s="28"/>
      <c r="EA1748" s="28"/>
      <c r="EB1748" s="28"/>
      <c r="EG1748" s="193"/>
      <c r="EI1748" s="28"/>
      <c r="EJ1748" s="28"/>
      <c r="EK1748" s="28"/>
      <c r="EP1748" s="193"/>
      <c r="ER1748" s="28"/>
      <c r="ES1748" s="28"/>
      <c r="ET1748" s="28"/>
      <c r="EY1748" s="193"/>
      <c r="FA1748" s="28"/>
      <c r="FB1748" s="28"/>
      <c r="FC1748" s="28"/>
      <c r="FH1748" s="193"/>
      <c r="FJ1748" s="28"/>
      <c r="FK1748" s="28"/>
      <c r="FL1748" s="28"/>
      <c r="FQ1748" s="193"/>
      <c r="FS1748" s="28"/>
      <c r="FT1748" s="28"/>
      <c r="FU1748" s="28"/>
      <c r="FZ1748" s="193"/>
      <c r="GB1748" s="28"/>
      <c r="GC1748" s="28"/>
      <c r="GD1748" s="28"/>
      <c r="GI1748" s="193"/>
      <c r="GK1748" s="28"/>
      <c r="GL1748" s="28"/>
      <c r="GM1748" s="28"/>
      <c r="GR1748" s="193"/>
      <c r="GT1748" s="28"/>
      <c r="GU1748" s="28"/>
      <c r="GV1748" s="28"/>
      <c r="HA1748" s="193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311" t="s">
        <v>627</v>
      </c>
      <c r="B1749" s="378"/>
      <c r="C1749" s="378"/>
      <c r="D1749" s="376" t="s">
        <v>130</v>
      </c>
      <c r="E1749" s="50">
        <f>COUNTIF($A$712:$BAG$785,A1749)</f>
        <v>1</v>
      </c>
      <c r="F1749" s="279">
        <f>SUM(G1749:K1749)</f>
        <v>0</v>
      </c>
      <c r="N1749" s="28"/>
      <c r="O1749" s="28"/>
      <c r="T1749" s="193"/>
      <c r="V1749" s="28"/>
      <c r="W1749" s="28"/>
      <c r="X1749" s="28"/>
      <c r="AC1749" s="193"/>
      <c r="AE1749" s="28"/>
      <c r="AF1749" s="28"/>
      <c r="AG1749" s="28"/>
      <c r="AL1749" s="193"/>
      <c r="AN1749" s="28"/>
      <c r="AO1749" s="28"/>
      <c r="AP1749" s="28"/>
      <c r="AU1749" s="193"/>
      <c r="AW1749" s="28"/>
      <c r="AX1749" s="28"/>
      <c r="AY1749" s="28"/>
      <c r="BD1749" s="193"/>
      <c r="BF1749" s="28"/>
      <c r="BG1749" s="28"/>
      <c r="BH1749" s="28"/>
      <c r="BM1749" s="193"/>
      <c r="BO1749" s="28"/>
      <c r="BP1749" s="28"/>
      <c r="BQ1749" s="28"/>
      <c r="BV1749" s="193"/>
      <c r="BX1749" s="28"/>
      <c r="BY1749" s="28"/>
      <c r="BZ1749" s="28"/>
      <c r="CE1749" s="193"/>
      <c r="CG1749" s="28"/>
      <c r="CH1749" s="28"/>
      <c r="CI1749" s="28"/>
      <c r="CN1749" s="193"/>
      <c r="CP1749" s="28"/>
      <c r="CQ1749" s="28"/>
      <c r="CR1749" s="28"/>
      <c r="CW1749" s="193"/>
      <c r="CY1749" s="28"/>
      <c r="CZ1749" s="28"/>
      <c r="DA1749" s="28"/>
      <c r="DF1749" s="193"/>
      <c r="DH1749" s="28"/>
      <c r="DI1749" s="28"/>
      <c r="DJ1749" s="28"/>
      <c r="DO1749" s="193"/>
      <c r="DQ1749" s="28"/>
      <c r="DR1749" s="28"/>
      <c r="DS1749" s="28"/>
      <c r="DX1749" s="193"/>
      <c r="DZ1749" s="28"/>
      <c r="EA1749" s="28"/>
      <c r="EB1749" s="28"/>
      <c r="EG1749" s="193"/>
      <c r="EI1749" s="28"/>
      <c r="EJ1749" s="28"/>
      <c r="EK1749" s="28"/>
      <c r="EP1749" s="193"/>
      <c r="ER1749" s="28"/>
      <c r="ES1749" s="28"/>
      <c r="ET1749" s="28"/>
      <c r="EY1749" s="193"/>
      <c r="FA1749" s="28"/>
      <c r="FB1749" s="28"/>
      <c r="FC1749" s="28"/>
      <c r="FH1749" s="193"/>
      <c r="FJ1749" s="28"/>
      <c r="FK1749" s="28"/>
      <c r="FL1749" s="28"/>
      <c r="FQ1749" s="193"/>
      <c r="FS1749" s="28"/>
      <c r="FT1749" s="28"/>
      <c r="FU1749" s="28"/>
      <c r="FZ1749" s="193"/>
      <c r="GB1749" s="28"/>
      <c r="GC1749" s="28"/>
      <c r="GD1749" s="28"/>
      <c r="GI1749" s="193"/>
      <c r="GK1749" s="28"/>
      <c r="GL1749" s="28"/>
      <c r="GM1749" s="28"/>
      <c r="GR1749" s="193"/>
      <c r="GT1749" s="28"/>
      <c r="GU1749" s="28"/>
      <c r="GV1749" s="28"/>
      <c r="HA1749" s="193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5" t="s">
        <v>3554</v>
      </c>
      <c r="B1750" s="28"/>
      <c r="C1750" s="271"/>
      <c r="D1750" s="376" t="s">
        <v>129</v>
      </c>
      <c r="E1750" s="50">
        <f>COUNTIF($A$712:$BAG$785,A1750)</f>
        <v>0</v>
      </c>
      <c r="F1750" s="279">
        <f>SUM(G1750:K1750)</f>
        <v>0</v>
      </c>
      <c r="N1750" s="28"/>
      <c r="O1750" s="28"/>
      <c r="T1750" s="193"/>
      <c r="V1750" s="28"/>
      <c r="W1750" s="28"/>
      <c r="X1750" s="28"/>
      <c r="AC1750" s="193"/>
      <c r="AE1750" s="28"/>
      <c r="AF1750" s="28"/>
      <c r="AG1750" s="28"/>
      <c r="AL1750" s="193"/>
      <c r="AN1750" s="28"/>
      <c r="AO1750" s="28"/>
      <c r="AP1750" s="28"/>
      <c r="AU1750" s="193"/>
      <c r="AW1750" s="28"/>
      <c r="AX1750" s="28"/>
      <c r="AY1750" s="28"/>
      <c r="BD1750" s="193"/>
      <c r="BF1750" s="28"/>
      <c r="BG1750" s="28"/>
      <c r="BH1750" s="28"/>
      <c r="BM1750" s="193"/>
      <c r="BO1750" s="28"/>
      <c r="BP1750" s="28"/>
      <c r="BQ1750" s="28"/>
      <c r="BV1750" s="193"/>
      <c r="BX1750" s="28"/>
      <c r="BY1750" s="28"/>
      <c r="BZ1750" s="28"/>
      <c r="CE1750" s="193"/>
      <c r="CG1750" s="28"/>
      <c r="CH1750" s="28"/>
      <c r="CI1750" s="28"/>
      <c r="CN1750" s="193"/>
      <c r="CP1750" s="28"/>
      <c r="CQ1750" s="28"/>
      <c r="CR1750" s="28"/>
      <c r="CW1750" s="193"/>
      <c r="CY1750" s="28"/>
      <c r="CZ1750" s="28"/>
      <c r="DA1750" s="28"/>
      <c r="DF1750" s="193"/>
      <c r="DH1750" s="28"/>
      <c r="DI1750" s="28"/>
      <c r="DJ1750" s="28"/>
      <c r="DO1750" s="193"/>
      <c r="DQ1750" s="28"/>
      <c r="DR1750" s="28"/>
      <c r="DS1750" s="28"/>
      <c r="DX1750" s="193"/>
      <c r="DZ1750" s="28"/>
      <c r="EA1750" s="28"/>
      <c r="EB1750" s="28"/>
      <c r="EG1750" s="193"/>
      <c r="EI1750" s="28"/>
      <c r="EJ1750" s="28"/>
      <c r="EK1750" s="28"/>
      <c r="EP1750" s="193"/>
      <c r="ER1750" s="28"/>
      <c r="ES1750" s="28"/>
      <c r="ET1750" s="28"/>
      <c r="EY1750" s="193"/>
      <c r="FA1750" s="28"/>
      <c r="FB1750" s="28"/>
      <c r="FC1750" s="28"/>
      <c r="FH1750" s="193"/>
      <c r="FJ1750" s="28"/>
      <c r="FK1750" s="28"/>
      <c r="FL1750" s="28"/>
      <c r="FQ1750" s="193"/>
      <c r="FS1750" s="28"/>
      <c r="FT1750" s="28"/>
      <c r="FU1750" s="28"/>
      <c r="FZ1750" s="193"/>
      <c r="GB1750" s="28"/>
      <c r="GC1750" s="28"/>
      <c r="GD1750" s="28"/>
      <c r="GI1750" s="193"/>
      <c r="GK1750" s="28"/>
      <c r="GL1750" s="28"/>
      <c r="GM1750" s="28"/>
      <c r="GR1750" s="193"/>
      <c r="GT1750" s="28"/>
      <c r="GU1750" s="28"/>
      <c r="GV1750" s="28"/>
      <c r="HA1750" s="193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363" t="s">
        <v>2372</v>
      </c>
      <c r="B1751" s="39"/>
      <c r="C1751" s="39"/>
      <c r="D1751" s="376" t="s">
        <v>129</v>
      </c>
      <c r="E1751" s="50">
        <f>COUNTIF($A$712:$BAG$785,A1751)</f>
        <v>0</v>
      </c>
      <c r="F1751" s="279">
        <f>SUM(G1751:K1751)</f>
        <v>0</v>
      </c>
      <c r="H1751" s="402"/>
      <c r="I1751" s="402"/>
      <c r="N1751" s="28"/>
      <c r="O1751" s="28"/>
      <c r="T1751" s="193"/>
      <c r="V1751" s="28"/>
      <c r="W1751" s="28"/>
      <c r="X1751" s="28"/>
      <c r="AC1751" s="193"/>
      <c r="AE1751" s="28"/>
      <c r="AF1751" s="28"/>
      <c r="AG1751" s="28"/>
      <c r="AL1751" s="193"/>
      <c r="AN1751" s="28"/>
      <c r="AO1751" s="28"/>
      <c r="AP1751" s="28"/>
      <c r="AU1751" s="193"/>
      <c r="AW1751" s="28"/>
      <c r="AX1751" s="28"/>
      <c r="AY1751" s="28"/>
      <c r="BD1751" s="193"/>
      <c r="BF1751" s="28"/>
      <c r="BG1751" s="28"/>
      <c r="BH1751" s="28"/>
      <c r="BM1751" s="193"/>
      <c r="BO1751" s="28"/>
      <c r="BP1751" s="28"/>
      <c r="BQ1751" s="28"/>
      <c r="BV1751" s="193"/>
      <c r="BX1751" s="28"/>
      <c r="BY1751" s="28"/>
      <c r="BZ1751" s="28"/>
      <c r="CE1751" s="193"/>
      <c r="CG1751" s="28"/>
      <c r="CH1751" s="28"/>
      <c r="CI1751" s="28"/>
      <c r="CN1751" s="193"/>
      <c r="CP1751" s="28"/>
      <c r="CQ1751" s="28"/>
      <c r="CR1751" s="28"/>
      <c r="CW1751" s="193"/>
      <c r="CY1751" s="28"/>
      <c r="CZ1751" s="28"/>
      <c r="DA1751" s="28"/>
      <c r="DF1751" s="193"/>
      <c r="DH1751" s="28"/>
      <c r="DI1751" s="28"/>
      <c r="DJ1751" s="28"/>
      <c r="DO1751" s="193"/>
      <c r="DQ1751" s="28"/>
      <c r="DR1751" s="28"/>
      <c r="DS1751" s="28"/>
      <c r="DX1751" s="193"/>
      <c r="DZ1751" s="28"/>
      <c r="EA1751" s="28"/>
      <c r="EB1751" s="28"/>
      <c r="EG1751" s="193"/>
      <c r="EI1751" s="28"/>
      <c r="EJ1751" s="28"/>
      <c r="EK1751" s="28"/>
      <c r="EP1751" s="193"/>
      <c r="ER1751" s="28"/>
      <c r="ES1751" s="28"/>
      <c r="ET1751" s="28"/>
      <c r="EY1751" s="193"/>
      <c r="FA1751" s="28"/>
      <c r="FB1751" s="28"/>
      <c r="FC1751" s="28"/>
      <c r="FH1751" s="193"/>
      <c r="FJ1751" s="28"/>
      <c r="FK1751" s="28"/>
      <c r="FL1751" s="28"/>
      <c r="FQ1751" s="193"/>
      <c r="FS1751" s="28"/>
      <c r="FT1751" s="28"/>
      <c r="FU1751" s="28"/>
      <c r="FZ1751" s="193"/>
      <c r="GB1751" s="28"/>
      <c r="GC1751" s="28"/>
      <c r="GD1751" s="28"/>
      <c r="GI1751" s="193"/>
      <c r="GK1751" s="28"/>
      <c r="GL1751" s="28"/>
      <c r="GM1751" s="28"/>
      <c r="GR1751" s="193"/>
      <c r="GT1751" s="28"/>
      <c r="GU1751" s="28"/>
      <c r="GV1751" s="28"/>
      <c r="HA1751" s="193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5" t="s">
        <v>2241</v>
      </c>
      <c r="B1752" s="378"/>
      <c r="C1752" s="378"/>
      <c r="D1752" s="376" t="s">
        <v>130</v>
      </c>
      <c r="E1752" s="50">
        <f>COUNTIF($A$712:$BAG$785,A1752)</f>
        <v>1</v>
      </c>
      <c r="F1752" s="279">
        <f>SUM(G1752:K1752)</f>
        <v>0</v>
      </c>
      <c r="N1752" s="28"/>
      <c r="O1752" s="28"/>
      <c r="T1752" s="193"/>
      <c r="V1752" s="28"/>
      <c r="W1752" s="28"/>
      <c r="X1752" s="28"/>
      <c r="AC1752" s="193"/>
      <c r="AE1752" s="28"/>
      <c r="AF1752" s="28"/>
      <c r="AG1752" s="28"/>
      <c r="AL1752" s="193"/>
      <c r="AN1752" s="28"/>
      <c r="AO1752" s="28"/>
      <c r="AP1752" s="28"/>
      <c r="AU1752" s="193"/>
      <c r="AW1752" s="28"/>
      <c r="AX1752" s="28"/>
      <c r="AY1752" s="28"/>
      <c r="BD1752" s="193"/>
      <c r="BF1752" s="28"/>
      <c r="BG1752" s="28"/>
      <c r="BH1752" s="28"/>
      <c r="BM1752" s="193"/>
      <c r="BO1752" s="28"/>
      <c r="BP1752" s="28"/>
      <c r="BQ1752" s="28"/>
      <c r="BV1752" s="193"/>
      <c r="BX1752" s="28"/>
      <c r="BY1752" s="28"/>
      <c r="BZ1752" s="28"/>
      <c r="CE1752" s="193"/>
      <c r="CG1752" s="28"/>
      <c r="CH1752" s="28"/>
      <c r="CI1752" s="28"/>
      <c r="CN1752" s="193"/>
      <c r="CP1752" s="28"/>
      <c r="CQ1752" s="28"/>
      <c r="CR1752" s="28"/>
      <c r="CW1752" s="193"/>
      <c r="CY1752" s="28"/>
      <c r="CZ1752" s="28"/>
      <c r="DA1752" s="28"/>
      <c r="DF1752" s="193"/>
      <c r="DH1752" s="28"/>
      <c r="DI1752" s="28"/>
      <c r="DJ1752" s="28"/>
      <c r="DO1752" s="193"/>
      <c r="DQ1752" s="28"/>
      <c r="DR1752" s="28"/>
      <c r="DS1752" s="28"/>
      <c r="DX1752" s="193"/>
      <c r="DZ1752" s="28"/>
      <c r="EA1752" s="28"/>
      <c r="EB1752" s="28"/>
      <c r="EG1752" s="193"/>
      <c r="EI1752" s="28"/>
      <c r="EJ1752" s="28"/>
      <c r="EK1752" s="28"/>
      <c r="EP1752" s="193"/>
      <c r="ER1752" s="28"/>
      <c r="ES1752" s="28"/>
      <c r="ET1752" s="28"/>
      <c r="EY1752" s="193"/>
      <c r="FA1752" s="28"/>
      <c r="FB1752" s="28"/>
      <c r="FC1752" s="28"/>
      <c r="FH1752" s="193"/>
      <c r="FJ1752" s="28"/>
      <c r="FK1752" s="28"/>
      <c r="FL1752" s="28"/>
      <c r="FQ1752" s="193"/>
      <c r="FS1752" s="28"/>
      <c r="FT1752" s="28"/>
      <c r="FU1752" s="28"/>
      <c r="FZ1752" s="193"/>
      <c r="GB1752" s="28"/>
      <c r="GC1752" s="28"/>
      <c r="GD1752" s="28"/>
      <c r="GI1752" s="193"/>
      <c r="GK1752" s="28"/>
      <c r="GL1752" s="28"/>
      <c r="GM1752" s="28"/>
      <c r="GR1752" s="193"/>
      <c r="GT1752" s="28"/>
      <c r="GU1752" s="28"/>
      <c r="GV1752" s="28"/>
      <c r="HA1752" s="193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5" t="s">
        <v>3073</v>
      </c>
      <c r="B1753" s="39"/>
      <c r="C1753" s="39"/>
      <c r="D1753" s="376" t="s">
        <v>129</v>
      </c>
      <c r="E1753" s="50">
        <f>COUNTIF($A$712:$BAG$785,A1753)</f>
        <v>0</v>
      </c>
      <c r="F1753" s="279">
        <f>SUM(G1753:K1753)</f>
        <v>0</v>
      </c>
      <c r="H1753" s="402"/>
      <c r="I1753" s="402"/>
      <c r="N1753" s="28"/>
      <c r="O1753" s="28"/>
      <c r="T1753" s="193"/>
      <c r="V1753" s="28"/>
      <c r="W1753" s="28"/>
      <c r="X1753" s="28"/>
      <c r="AC1753" s="193"/>
      <c r="AE1753" s="28"/>
      <c r="AF1753" s="28"/>
      <c r="AG1753" s="28"/>
      <c r="AL1753" s="193"/>
      <c r="AN1753" s="28"/>
      <c r="AO1753" s="28"/>
      <c r="AP1753" s="28"/>
      <c r="AU1753" s="193"/>
      <c r="AW1753" s="28"/>
      <c r="AX1753" s="28"/>
      <c r="AY1753" s="28"/>
      <c r="BD1753" s="193"/>
      <c r="BF1753" s="28"/>
      <c r="BG1753" s="28"/>
      <c r="BH1753" s="28"/>
      <c r="BM1753" s="193"/>
      <c r="BO1753" s="28"/>
      <c r="BP1753" s="28"/>
      <c r="BQ1753" s="28"/>
      <c r="BV1753" s="193"/>
      <c r="BX1753" s="28"/>
      <c r="BY1753" s="28"/>
      <c r="BZ1753" s="28"/>
      <c r="CE1753" s="193"/>
      <c r="CG1753" s="28"/>
      <c r="CH1753" s="28"/>
      <c r="CI1753" s="28"/>
      <c r="CN1753" s="193"/>
      <c r="CP1753" s="28"/>
      <c r="CQ1753" s="28"/>
      <c r="CR1753" s="28"/>
      <c r="CW1753" s="193"/>
      <c r="CY1753" s="28"/>
      <c r="CZ1753" s="28"/>
      <c r="DA1753" s="28"/>
      <c r="DF1753" s="193"/>
      <c r="DH1753" s="28"/>
      <c r="DI1753" s="28"/>
      <c r="DJ1753" s="28"/>
      <c r="DO1753" s="193"/>
      <c r="DQ1753" s="28"/>
      <c r="DR1753" s="28"/>
      <c r="DS1753" s="28"/>
      <c r="DX1753" s="193"/>
      <c r="DZ1753" s="28"/>
      <c r="EA1753" s="28"/>
      <c r="EB1753" s="28"/>
      <c r="EG1753" s="193"/>
      <c r="EI1753" s="28"/>
      <c r="EJ1753" s="28"/>
      <c r="EK1753" s="28"/>
      <c r="EP1753" s="193"/>
      <c r="ER1753" s="28"/>
      <c r="ES1753" s="28"/>
      <c r="ET1753" s="28"/>
      <c r="EY1753" s="193"/>
      <c r="FA1753" s="28"/>
      <c r="FB1753" s="28"/>
      <c r="FC1753" s="28"/>
      <c r="FH1753" s="193"/>
      <c r="FJ1753" s="28"/>
      <c r="FK1753" s="28"/>
      <c r="FL1753" s="28"/>
      <c r="FQ1753" s="193"/>
      <c r="FS1753" s="28"/>
      <c r="FT1753" s="28"/>
      <c r="FU1753" s="28"/>
      <c r="FZ1753" s="193"/>
      <c r="GB1753" s="28"/>
      <c r="GC1753" s="28"/>
      <c r="GD1753" s="28"/>
      <c r="GI1753" s="193"/>
      <c r="GK1753" s="28"/>
      <c r="GL1753" s="28"/>
      <c r="GM1753" s="28"/>
      <c r="GR1753" s="193"/>
      <c r="GT1753" s="28"/>
      <c r="GU1753" s="28"/>
      <c r="GV1753" s="28"/>
      <c r="HA1753" s="193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5" t="s">
        <v>2969</v>
      </c>
      <c r="B1754" s="28"/>
      <c r="C1754" s="28"/>
      <c r="D1754" s="376" t="s">
        <v>129</v>
      </c>
      <c r="E1754" s="50">
        <f>COUNTIF($A$712:$BAG$785,A1754)</f>
        <v>0</v>
      </c>
      <c r="F1754" s="279">
        <f>SUM(G1754:K1754)</f>
        <v>0</v>
      </c>
      <c r="N1754" s="28"/>
      <c r="O1754" s="28"/>
      <c r="T1754" s="193"/>
      <c r="V1754" s="28"/>
      <c r="W1754" s="28"/>
      <c r="X1754" s="28"/>
      <c r="AC1754" s="193"/>
      <c r="AE1754" s="28"/>
      <c r="AF1754" s="28"/>
      <c r="AG1754" s="28"/>
      <c r="AL1754" s="193"/>
      <c r="AN1754" s="28"/>
      <c r="AO1754" s="28"/>
      <c r="AP1754" s="28"/>
      <c r="AU1754" s="193"/>
      <c r="AW1754" s="28"/>
      <c r="AX1754" s="28"/>
      <c r="AY1754" s="28"/>
      <c r="BD1754" s="193"/>
      <c r="BF1754" s="28"/>
      <c r="BG1754" s="28"/>
      <c r="BH1754" s="28"/>
      <c r="BM1754" s="193"/>
      <c r="BO1754" s="28"/>
      <c r="BP1754" s="28"/>
      <c r="BQ1754" s="28"/>
      <c r="BV1754" s="193"/>
      <c r="BX1754" s="28"/>
      <c r="BY1754" s="28"/>
      <c r="BZ1754" s="28"/>
      <c r="CE1754" s="193"/>
      <c r="CG1754" s="28"/>
      <c r="CH1754" s="28"/>
      <c r="CI1754" s="28"/>
      <c r="CN1754" s="193"/>
      <c r="CP1754" s="28"/>
      <c r="CQ1754" s="28"/>
      <c r="CR1754" s="28"/>
      <c r="CW1754" s="193"/>
      <c r="CY1754" s="28"/>
      <c r="CZ1754" s="28"/>
      <c r="DA1754" s="28"/>
      <c r="DF1754" s="193"/>
      <c r="DH1754" s="28"/>
      <c r="DI1754" s="28"/>
      <c r="DJ1754" s="28"/>
      <c r="DO1754" s="193"/>
      <c r="DQ1754" s="28"/>
      <c r="DR1754" s="28"/>
      <c r="DS1754" s="28"/>
      <c r="DX1754" s="193"/>
      <c r="DZ1754" s="28"/>
      <c r="EA1754" s="28"/>
      <c r="EB1754" s="28"/>
      <c r="EG1754" s="193"/>
      <c r="EI1754" s="28"/>
      <c r="EJ1754" s="28"/>
      <c r="EK1754" s="28"/>
      <c r="EP1754" s="193"/>
      <c r="ER1754" s="28"/>
      <c r="ES1754" s="28"/>
      <c r="ET1754" s="28"/>
      <c r="EY1754" s="193"/>
      <c r="FA1754" s="28"/>
      <c r="FB1754" s="28"/>
      <c r="FC1754" s="28"/>
      <c r="FH1754" s="193"/>
      <c r="FJ1754" s="28"/>
      <c r="FK1754" s="28"/>
      <c r="FL1754" s="28"/>
      <c r="FQ1754" s="193"/>
      <c r="FS1754" s="28"/>
      <c r="FT1754" s="28"/>
      <c r="FU1754" s="28"/>
      <c r="FZ1754" s="193"/>
      <c r="GB1754" s="28"/>
      <c r="GC1754" s="28"/>
      <c r="GD1754" s="28"/>
      <c r="GI1754" s="193"/>
      <c r="GK1754" s="28"/>
      <c r="GL1754" s="28"/>
      <c r="GM1754" s="28"/>
      <c r="GR1754" s="193"/>
      <c r="GT1754" s="28"/>
      <c r="GU1754" s="28"/>
      <c r="GV1754" s="28"/>
      <c r="HA1754" s="193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5" t="s">
        <v>3150</v>
      </c>
      <c r="B1755" s="39"/>
      <c r="C1755" s="39"/>
      <c r="D1755" s="376" t="s">
        <v>129</v>
      </c>
      <c r="E1755" s="50">
        <f>COUNTIF($A$712:$BAG$785,A1755)</f>
        <v>0</v>
      </c>
      <c r="F1755" s="279">
        <f>SUM(G1755:K1755)</f>
        <v>0</v>
      </c>
      <c r="H1755" s="402"/>
      <c r="I1755" s="402"/>
      <c r="N1755" s="28"/>
      <c r="O1755" s="28"/>
      <c r="T1755" s="193"/>
      <c r="V1755" s="28"/>
      <c r="W1755" s="28"/>
      <c r="X1755" s="28"/>
      <c r="AC1755" s="193"/>
      <c r="AE1755" s="28"/>
      <c r="AF1755" s="28"/>
      <c r="AG1755" s="28"/>
      <c r="AL1755" s="193"/>
      <c r="AN1755" s="28"/>
      <c r="AO1755" s="28"/>
      <c r="AP1755" s="28"/>
      <c r="AU1755" s="193"/>
      <c r="AW1755" s="28"/>
      <c r="AX1755" s="28"/>
      <c r="AY1755" s="28"/>
      <c r="BD1755" s="193"/>
      <c r="BF1755" s="28"/>
      <c r="BG1755" s="28"/>
      <c r="BH1755" s="28"/>
      <c r="BM1755" s="193"/>
      <c r="BO1755" s="28"/>
      <c r="BP1755" s="28"/>
      <c r="BQ1755" s="28"/>
      <c r="BV1755" s="193"/>
      <c r="BX1755" s="28"/>
      <c r="BY1755" s="28"/>
      <c r="BZ1755" s="28"/>
      <c r="CE1755" s="193"/>
      <c r="CG1755" s="28"/>
      <c r="CH1755" s="28"/>
      <c r="CI1755" s="28"/>
      <c r="CN1755" s="193"/>
      <c r="CP1755" s="28"/>
      <c r="CQ1755" s="28"/>
      <c r="CR1755" s="28"/>
      <c r="CW1755" s="193"/>
      <c r="CY1755" s="28"/>
      <c r="CZ1755" s="28"/>
      <c r="DA1755" s="28"/>
      <c r="DF1755" s="193"/>
      <c r="DH1755" s="28"/>
      <c r="DI1755" s="28"/>
      <c r="DJ1755" s="28"/>
      <c r="DO1755" s="193"/>
      <c r="DQ1755" s="28"/>
      <c r="DR1755" s="28"/>
      <c r="DS1755" s="28"/>
      <c r="DX1755" s="193"/>
      <c r="DZ1755" s="28"/>
      <c r="EA1755" s="28"/>
      <c r="EB1755" s="28"/>
      <c r="EG1755" s="193"/>
      <c r="EI1755" s="28"/>
      <c r="EJ1755" s="28"/>
      <c r="EK1755" s="28"/>
      <c r="EP1755" s="193"/>
      <c r="ER1755" s="28"/>
      <c r="ES1755" s="28"/>
      <c r="ET1755" s="28"/>
      <c r="EY1755" s="193"/>
      <c r="FA1755" s="28"/>
      <c r="FB1755" s="28"/>
      <c r="FC1755" s="28"/>
      <c r="FH1755" s="193"/>
      <c r="FJ1755" s="28"/>
      <c r="FK1755" s="28"/>
      <c r="FL1755" s="28"/>
      <c r="FQ1755" s="193"/>
      <c r="FS1755" s="28"/>
      <c r="FT1755" s="28"/>
      <c r="FU1755" s="28"/>
      <c r="FZ1755" s="193"/>
      <c r="GB1755" s="28"/>
      <c r="GC1755" s="28"/>
      <c r="GD1755" s="28"/>
      <c r="GI1755" s="193"/>
      <c r="GK1755" s="28"/>
      <c r="GL1755" s="28"/>
      <c r="GM1755" s="28"/>
      <c r="GR1755" s="193"/>
      <c r="GT1755" s="28"/>
      <c r="GU1755" s="28"/>
      <c r="GV1755" s="28"/>
      <c r="HA1755" s="193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311" t="s">
        <v>616</v>
      </c>
      <c r="B1756" s="28"/>
      <c r="C1756" s="28"/>
      <c r="D1756" s="376" t="s">
        <v>129</v>
      </c>
      <c r="E1756" s="50">
        <f>COUNTIF($A$712:$BAG$785,A1756)</f>
        <v>0</v>
      </c>
      <c r="F1756" s="279">
        <f>SUM(G1756:K1756)</f>
        <v>0</v>
      </c>
      <c r="N1756" s="28"/>
      <c r="O1756" s="28"/>
      <c r="T1756" s="193"/>
      <c r="V1756" s="28"/>
      <c r="W1756" s="28"/>
      <c r="X1756" s="28"/>
      <c r="AC1756" s="193"/>
      <c r="AE1756" s="28"/>
      <c r="AF1756" s="28"/>
      <c r="AG1756" s="28"/>
      <c r="AL1756" s="193"/>
      <c r="AN1756" s="28"/>
      <c r="AO1756" s="28"/>
      <c r="AP1756" s="28"/>
      <c r="AU1756" s="193"/>
      <c r="AW1756" s="28"/>
      <c r="AX1756" s="28"/>
      <c r="AY1756" s="28"/>
      <c r="BD1756" s="193"/>
      <c r="BF1756" s="28"/>
      <c r="BG1756" s="28"/>
      <c r="BH1756" s="28"/>
      <c r="BM1756" s="193"/>
      <c r="BO1756" s="28"/>
      <c r="BP1756" s="28"/>
      <c r="BQ1756" s="28"/>
      <c r="BV1756" s="193"/>
      <c r="BX1756" s="28"/>
      <c r="BY1756" s="28"/>
      <c r="BZ1756" s="28"/>
      <c r="CE1756" s="193"/>
      <c r="CG1756" s="28"/>
      <c r="CH1756" s="28"/>
      <c r="CI1756" s="28"/>
      <c r="CN1756" s="193"/>
      <c r="CP1756" s="28"/>
      <c r="CQ1756" s="28"/>
      <c r="CR1756" s="28"/>
      <c r="CW1756" s="193"/>
      <c r="CY1756" s="28"/>
      <c r="CZ1756" s="28"/>
      <c r="DA1756" s="28"/>
      <c r="DF1756" s="193"/>
      <c r="DH1756" s="28"/>
      <c r="DI1756" s="28"/>
      <c r="DJ1756" s="28"/>
      <c r="DO1756" s="193"/>
      <c r="DQ1756" s="28"/>
      <c r="DR1756" s="28"/>
      <c r="DS1756" s="28"/>
      <c r="DX1756" s="193"/>
      <c r="DZ1756" s="28"/>
      <c r="EA1756" s="28"/>
      <c r="EB1756" s="28"/>
      <c r="EG1756" s="193"/>
      <c r="EI1756" s="28"/>
      <c r="EJ1756" s="28"/>
      <c r="EK1756" s="28"/>
      <c r="EP1756" s="193"/>
      <c r="ER1756" s="28"/>
      <c r="ES1756" s="28"/>
      <c r="ET1756" s="28"/>
      <c r="EY1756" s="193"/>
      <c r="FA1756" s="28"/>
      <c r="FB1756" s="28"/>
      <c r="FC1756" s="28"/>
      <c r="FH1756" s="193"/>
      <c r="FJ1756" s="28"/>
      <c r="FK1756" s="28"/>
      <c r="FL1756" s="28"/>
      <c r="FQ1756" s="193"/>
      <c r="FS1756" s="28"/>
      <c r="FT1756" s="28"/>
      <c r="FU1756" s="28"/>
      <c r="FZ1756" s="193"/>
      <c r="GB1756" s="28"/>
      <c r="GC1756" s="28"/>
      <c r="GD1756" s="28"/>
      <c r="GI1756" s="193"/>
      <c r="GK1756" s="28"/>
      <c r="GL1756" s="28"/>
      <c r="GM1756" s="28"/>
      <c r="GR1756" s="193"/>
      <c r="GT1756" s="28"/>
      <c r="GU1756" s="28"/>
      <c r="GV1756" s="28"/>
      <c r="HA1756" s="193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311" t="s">
        <v>821</v>
      </c>
      <c r="B1757" s="28"/>
      <c r="C1757" s="271"/>
      <c r="D1757" s="376" t="s">
        <v>132</v>
      </c>
      <c r="E1757" s="50">
        <f>COUNTIF($A$712:$BAG$785,A1757)</f>
        <v>3</v>
      </c>
      <c r="F1757" s="279">
        <f>SUM(G1757:K1757)</f>
        <v>0</v>
      </c>
      <c r="N1757" s="28"/>
      <c r="O1757" s="28"/>
      <c r="T1757" s="193"/>
      <c r="V1757" s="28"/>
      <c r="W1757" s="28"/>
      <c r="X1757" s="28"/>
      <c r="AC1757" s="193"/>
      <c r="AE1757" s="28"/>
      <c r="AF1757" s="28"/>
      <c r="AG1757" s="28"/>
      <c r="AL1757" s="193"/>
      <c r="AN1757" s="28"/>
      <c r="AO1757" s="28"/>
      <c r="AP1757" s="28"/>
      <c r="AU1757" s="193"/>
      <c r="AW1757" s="28"/>
      <c r="AX1757" s="28"/>
      <c r="AY1757" s="28"/>
      <c r="BD1757" s="193"/>
      <c r="BF1757" s="28"/>
      <c r="BG1757" s="28"/>
      <c r="BH1757" s="28"/>
      <c r="BM1757" s="193"/>
      <c r="BO1757" s="28"/>
      <c r="BP1757" s="28"/>
      <c r="BQ1757" s="28"/>
      <c r="BV1757" s="193"/>
      <c r="BX1757" s="28"/>
      <c r="BY1757" s="28"/>
      <c r="BZ1757" s="28"/>
      <c r="CE1757" s="193"/>
      <c r="CG1757" s="28"/>
      <c r="CH1757" s="28"/>
      <c r="CI1757" s="28"/>
      <c r="CN1757" s="193"/>
      <c r="CP1757" s="28"/>
      <c r="CQ1757" s="28"/>
      <c r="CR1757" s="28"/>
      <c r="CW1757" s="193"/>
      <c r="CY1757" s="28"/>
      <c r="CZ1757" s="28"/>
      <c r="DA1757" s="28"/>
      <c r="DF1757" s="193"/>
      <c r="DH1757" s="28"/>
      <c r="DI1757" s="28"/>
      <c r="DJ1757" s="28"/>
      <c r="DO1757" s="193"/>
      <c r="DQ1757" s="28"/>
      <c r="DR1757" s="28"/>
      <c r="DS1757" s="28"/>
      <c r="DX1757" s="193"/>
      <c r="DZ1757" s="28"/>
      <c r="EA1757" s="28"/>
      <c r="EB1757" s="28"/>
      <c r="EG1757" s="193"/>
      <c r="EI1757" s="28"/>
      <c r="EJ1757" s="28"/>
      <c r="EK1757" s="28"/>
      <c r="EP1757" s="193"/>
      <c r="ER1757" s="28"/>
      <c r="ES1757" s="28"/>
      <c r="ET1757" s="28"/>
      <c r="EY1757" s="193"/>
      <c r="FA1757" s="28"/>
      <c r="FB1757" s="28"/>
      <c r="FC1757" s="28"/>
      <c r="FH1757" s="193"/>
      <c r="FJ1757" s="28"/>
      <c r="FK1757" s="28"/>
      <c r="FL1757" s="28"/>
      <c r="FQ1757" s="193"/>
      <c r="FS1757" s="28"/>
      <c r="FT1757" s="28"/>
      <c r="FU1757" s="28"/>
      <c r="FZ1757" s="193"/>
      <c r="GB1757" s="28"/>
      <c r="GC1757" s="28"/>
      <c r="GD1757" s="28"/>
      <c r="GI1757" s="193"/>
      <c r="GK1757" s="28"/>
      <c r="GL1757" s="28"/>
      <c r="GM1757" s="28"/>
      <c r="GR1757" s="193"/>
      <c r="GT1757" s="28"/>
      <c r="GU1757" s="28"/>
      <c r="GV1757" s="28"/>
      <c r="HA1757" s="193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311" t="s">
        <v>1196</v>
      </c>
      <c r="B1758" s="378"/>
      <c r="C1758" s="378"/>
      <c r="D1758" s="1" t="s">
        <v>131</v>
      </c>
      <c r="E1758" s="50">
        <f>COUNTIF($A$712:$BAG$785,A1758)</f>
        <v>17</v>
      </c>
      <c r="F1758" s="279">
        <f>SUM(G1758:K1758)</f>
        <v>0</v>
      </c>
      <c r="N1758" s="28"/>
      <c r="O1758" s="28"/>
      <c r="T1758" s="193"/>
      <c r="V1758" s="28"/>
      <c r="W1758" s="28"/>
      <c r="X1758" s="28"/>
      <c r="AC1758" s="193"/>
      <c r="AE1758" s="28"/>
      <c r="AF1758" s="28"/>
      <c r="AG1758" s="28"/>
      <c r="AL1758" s="193"/>
      <c r="AN1758" s="28"/>
      <c r="AO1758" s="28"/>
      <c r="AP1758" s="28"/>
      <c r="AU1758" s="193"/>
      <c r="AW1758" s="28"/>
      <c r="AX1758" s="28"/>
      <c r="AY1758" s="28"/>
      <c r="BD1758" s="193"/>
      <c r="BF1758" s="28"/>
      <c r="BG1758" s="28"/>
      <c r="BH1758" s="28"/>
      <c r="BM1758" s="193"/>
      <c r="BO1758" s="28"/>
      <c r="BP1758" s="28"/>
      <c r="BQ1758" s="28"/>
      <c r="BV1758" s="193"/>
      <c r="BX1758" s="28"/>
      <c r="BY1758" s="28"/>
      <c r="BZ1758" s="28"/>
      <c r="CE1758" s="193"/>
      <c r="CG1758" s="28"/>
      <c r="CH1758" s="28"/>
      <c r="CI1758" s="28"/>
      <c r="CN1758" s="193"/>
      <c r="CP1758" s="28"/>
      <c r="CQ1758" s="28"/>
      <c r="CR1758" s="28"/>
      <c r="CW1758" s="193"/>
      <c r="CY1758" s="28"/>
      <c r="CZ1758" s="28"/>
      <c r="DA1758" s="28"/>
      <c r="DF1758" s="193"/>
      <c r="DH1758" s="28"/>
      <c r="DI1758" s="28"/>
      <c r="DJ1758" s="28"/>
      <c r="DO1758" s="193"/>
      <c r="DQ1758" s="28"/>
      <c r="DR1758" s="28"/>
      <c r="DS1758" s="28"/>
      <c r="DX1758" s="193"/>
      <c r="DZ1758" s="28"/>
      <c r="EA1758" s="28"/>
      <c r="EB1758" s="28"/>
      <c r="EG1758" s="193"/>
      <c r="EI1758" s="28"/>
      <c r="EJ1758" s="28"/>
      <c r="EK1758" s="28"/>
      <c r="EP1758" s="193"/>
      <c r="ER1758" s="28"/>
      <c r="ES1758" s="28"/>
      <c r="ET1758" s="28"/>
      <c r="EY1758" s="193"/>
      <c r="FA1758" s="28"/>
      <c r="FB1758" s="28"/>
      <c r="FC1758" s="28"/>
      <c r="FH1758" s="193"/>
      <c r="FJ1758" s="28"/>
      <c r="FK1758" s="28"/>
      <c r="FL1758" s="28"/>
      <c r="FQ1758" s="193"/>
      <c r="FS1758" s="28"/>
      <c r="FT1758" s="28"/>
      <c r="FU1758" s="28"/>
      <c r="FZ1758" s="193"/>
      <c r="GB1758" s="28"/>
      <c r="GC1758" s="28"/>
      <c r="GD1758" s="28"/>
      <c r="GI1758" s="193"/>
      <c r="GK1758" s="28"/>
      <c r="GL1758" s="28"/>
      <c r="GM1758" s="28"/>
      <c r="GR1758" s="193"/>
      <c r="GT1758" s="28"/>
      <c r="GU1758" s="28"/>
      <c r="GV1758" s="28"/>
      <c r="HA1758" s="193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5" t="s">
        <v>3547</v>
      </c>
      <c r="B1759" s="39"/>
      <c r="C1759" s="39"/>
      <c r="D1759" s="376" t="s">
        <v>130</v>
      </c>
      <c r="E1759" s="50">
        <f>COUNTIF($A$712:$BAG$785,A1759)</f>
        <v>2</v>
      </c>
      <c r="F1759" s="279">
        <f>SUM(G1759:K1759)</f>
        <v>0</v>
      </c>
      <c r="H1759" s="402"/>
      <c r="I1759" s="402"/>
      <c r="N1759" s="28"/>
      <c r="O1759" s="28"/>
      <c r="T1759" s="193"/>
      <c r="V1759" s="28"/>
      <c r="W1759" s="28"/>
      <c r="X1759" s="28"/>
      <c r="AC1759" s="193"/>
      <c r="AE1759" s="28"/>
      <c r="AF1759" s="28"/>
      <c r="AG1759" s="28"/>
      <c r="AL1759" s="193"/>
      <c r="AN1759" s="28"/>
      <c r="AO1759" s="28"/>
      <c r="AP1759" s="28"/>
      <c r="AU1759" s="193"/>
      <c r="AW1759" s="28"/>
      <c r="AX1759" s="28"/>
      <c r="AY1759" s="28"/>
      <c r="BD1759" s="193"/>
      <c r="BF1759" s="28"/>
      <c r="BG1759" s="28"/>
      <c r="BH1759" s="28"/>
      <c r="BM1759" s="193"/>
      <c r="BO1759" s="28"/>
      <c r="BP1759" s="28"/>
      <c r="BQ1759" s="28"/>
      <c r="BV1759" s="193"/>
      <c r="BX1759" s="28"/>
      <c r="BY1759" s="28"/>
      <c r="BZ1759" s="28"/>
      <c r="CE1759" s="193"/>
      <c r="CG1759" s="28"/>
      <c r="CH1759" s="28"/>
      <c r="CI1759" s="28"/>
      <c r="CN1759" s="193"/>
      <c r="CP1759" s="28"/>
      <c r="CQ1759" s="28"/>
      <c r="CR1759" s="28"/>
      <c r="CW1759" s="193"/>
      <c r="CY1759" s="28"/>
      <c r="CZ1759" s="28"/>
      <c r="DA1759" s="28"/>
      <c r="DF1759" s="193"/>
      <c r="DH1759" s="28"/>
      <c r="DI1759" s="28"/>
      <c r="DJ1759" s="28"/>
      <c r="DO1759" s="193"/>
      <c r="DQ1759" s="28"/>
      <c r="DR1759" s="28"/>
      <c r="DS1759" s="28"/>
      <c r="DX1759" s="193"/>
      <c r="DZ1759" s="28"/>
      <c r="EA1759" s="28"/>
      <c r="EB1759" s="28"/>
      <c r="EG1759" s="193"/>
      <c r="EI1759" s="28"/>
      <c r="EJ1759" s="28"/>
      <c r="EK1759" s="28"/>
      <c r="EP1759" s="193"/>
      <c r="ER1759" s="28"/>
      <c r="ES1759" s="28"/>
      <c r="ET1759" s="28"/>
      <c r="EY1759" s="193"/>
      <c r="FA1759" s="28"/>
      <c r="FB1759" s="28"/>
      <c r="FC1759" s="28"/>
      <c r="FH1759" s="193"/>
      <c r="FJ1759" s="28"/>
      <c r="FK1759" s="28"/>
      <c r="FL1759" s="28"/>
      <c r="FQ1759" s="193"/>
      <c r="FS1759" s="28"/>
      <c r="FT1759" s="28"/>
      <c r="FU1759" s="28"/>
      <c r="FZ1759" s="193"/>
      <c r="GB1759" s="28"/>
      <c r="GC1759" s="28"/>
      <c r="GD1759" s="28"/>
      <c r="GI1759" s="193"/>
      <c r="GK1759" s="28"/>
      <c r="GL1759" s="28"/>
      <c r="GM1759" s="28"/>
      <c r="GR1759" s="193"/>
      <c r="GT1759" s="28"/>
      <c r="GU1759" s="28"/>
      <c r="GV1759" s="28"/>
      <c r="HA1759" s="193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311" t="s">
        <v>511</v>
      </c>
      <c r="B1760" s="39"/>
      <c r="C1760" s="39"/>
      <c r="D1760" s="376" t="s">
        <v>129</v>
      </c>
      <c r="E1760" s="50">
        <f>COUNTIF($A$712:$BAG$785,A1760)</f>
        <v>11</v>
      </c>
      <c r="F1760" s="279">
        <f>SUM(G1760:K1760)</f>
        <v>0</v>
      </c>
      <c r="H1760" s="402"/>
      <c r="I1760" s="402"/>
      <c r="N1760" s="28"/>
      <c r="O1760" s="28"/>
      <c r="T1760" s="193"/>
      <c r="V1760" s="28"/>
      <c r="W1760" s="28"/>
      <c r="X1760" s="28"/>
      <c r="AC1760" s="193"/>
      <c r="AE1760" s="28"/>
      <c r="AF1760" s="28"/>
      <c r="AG1760" s="28"/>
      <c r="AL1760" s="193"/>
      <c r="AN1760" s="28"/>
      <c r="AO1760" s="28"/>
      <c r="AP1760" s="28"/>
      <c r="AU1760" s="193"/>
      <c r="AW1760" s="28"/>
      <c r="AX1760" s="28"/>
      <c r="AY1760" s="28"/>
      <c r="BD1760" s="193"/>
      <c r="BF1760" s="28"/>
      <c r="BG1760" s="28"/>
      <c r="BH1760" s="28"/>
      <c r="BM1760" s="193"/>
      <c r="BO1760" s="28"/>
      <c r="BP1760" s="28"/>
      <c r="BQ1760" s="28"/>
      <c r="BV1760" s="193"/>
      <c r="BX1760" s="28"/>
      <c r="BY1760" s="28"/>
      <c r="BZ1760" s="28"/>
      <c r="CE1760" s="193"/>
      <c r="CG1760" s="28"/>
      <c r="CH1760" s="28"/>
      <c r="CI1760" s="28"/>
      <c r="CN1760" s="193"/>
      <c r="CP1760" s="28"/>
      <c r="CQ1760" s="28"/>
      <c r="CR1760" s="28"/>
      <c r="CW1760" s="193"/>
      <c r="CY1760" s="28"/>
      <c r="CZ1760" s="28"/>
      <c r="DA1760" s="28"/>
      <c r="DF1760" s="193"/>
      <c r="DH1760" s="28"/>
      <c r="DI1760" s="28"/>
      <c r="DJ1760" s="28"/>
      <c r="DO1760" s="193"/>
      <c r="DQ1760" s="28"/>
      <c r="DR1760" s="28"/>
      <c r="DS1760" s="28"/>
      <c r="DX1760" s="193"/>
      <c r="DZ1760" s="28"/>
      <c r="EA1760" s="28"/>
      <c r="EB1760" s="28"/>
      <c r="EG1760" s="193"/>
      <c r="EI1760" s="28"/>
      <c r="EJ1760" s="28"/>
      <c r="EK1760" s="28"/>
      <c r="EP1760" s="193"/>
      <c r="ER1760" s="28"/>
      <c r="ES1760" s="28"/>
      <c r="ET1760" s="28"/>
      <c r="EY1760" s="193"/>
      <c r="FA1760" s="28"/>
      <c r="FB1760" s="28"/>
      <c r="FC1760" s="28"/>
      <c r="FH1760" s="193"/>
      <c r="FJ1760" s="28"/>
      <c r="FK1760" s="28"/>
      <c r="FL1760" s="28"/>
      <c r="FQ1760" s="193"/>
      <c r="FS1760" s="28"/>
      <c r="FT1760" s="28"/>
      <c r="FU1760" s="28"/>
      <c r="FZ1760" s="193"/>
      <c r="GB1760" s="28"/>
      <c r="GC1760" s="28"/>
      <c r="GD1760" s="28"/>
      <c r="GI1760" s="193"/>
      <c r="GK1760" s="28"/>
      <c r="GL1760" s="28"/>
      <c r="GM1760" s="28"/>
      <c r="GR1760" s="193"/>
      <c r="GT1760" s="28"/>
      <c r="GU1760" s="28"/>
      <c r="GV1760" s="28"/>
      <c r="HA1760" s="193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.75">
      <c r="A1761" s="311" t="s">
        <v>472</v>
      </c>
      <c r="B1761" s="375"/>
      <c r="C1761" s="375"/>
      <c r="D1761" s="376" t="s">
        <v>136</v>
      </c>
      <c r="E1761" s="50">
        <f>COUNTIF($A$712:$BAG$785,A1761)</f>
        <v>8</v>
      </c>
      <c r="F1761" s="279">
        <f>SUM(G1761:K1761)</f>
        <v>0</v>
      </c>
      <c r="N1761" s="28"/>
      <c r="O1761" s="28"/>
      <c r="T1761" s="193"/>
      <c r="V1761" s="28"/>
      <c r="W1761" s="28"/>
      <c r="X1761" s="28"/>
      <c r="AC1761" s="193"/>
      <c r="AE1761" s="28"/>
      <c r="AF1761" s="28"/>
      <c r="AG1761" s="28"/>
      <c r="AL1761" s="193"/>
      <c r="AN1761" s="28"/>
      <c r="AO1761" s="28"/>
      <c r="AP1761" s="28"/>
      <c r="AU1761" s="193"/>
      <c r="AW1761" s="28"/>
      <c r="AX1761" s="28"/>
      <c r="AY1761" s="28"/>
      <c r="BD1761" s="193"/>
      <c r="BF1761" s="28"/>
      <c r="BG1761" s="28"/>
      <c r="BH1761" s="28"/>
      <c r="BM1761" s="193"/>
      <c r="BO1761" s="28"/>
      <c r="BP1761" s="28"/>
      <c r="BQ1761" s="28"/>
      <c r="BV1761" s="193"/>
      <c r="BX1761" s="28"/>
      <c r="BY1761" s="28"/>
      <c r="BZ1761" s="28"/>
      <c r="CE1761" s="193"/>
      <c r="CG1761" s="28"/>
      <c r="CH1761" s="28"/>
      <c r="CI1761" s="28"/>
      <c r="CN1761" s="193"/>
      <c r="CP1761" s="28"/>
      <c r="CQ1761" s="28"/>
      <c r="CR1761" s="28"/>
      <c r="CW1761" s="193"/>
      <c r="CY1761" s="28"/>
      <c r="CZ1761" s="28"/>
      <c r="DA1761" s="28"/>
      <c r="DF1761" s="193"/>
      <c r="DH1761" s="28"/>
      <c r="DI1761" s="28"/>
      <c r="DJ1761" s="28"/>
      <c r="DO1761" s="193"/>
      <c r="DQ1761" s="28"/>
      <c r="DR1761" s="28"/>
      <c r="DS1761" s="28"/>
      <c r="DX1761" s="193"/>
      <c r="DZ1761" s="28"/>
      <c r="EA1761" s="28"/>
      <c r="EB1761" s="28"/>
      <c r="EG1761" s="193"/>
      <c r="EI1761" s="28"/>
      <c r="EJ1761" s="28"/>
      <c r="EK1761" s="28"/>
      <c r="EP1761" s="193"/>
      <c r="ER1761" s="28"/>
      <c r="ES1761" s="28"/>
      <c r="ET1761" s="28"/>
      <c r="EY1761" s="193"/>
      <c r="FA1761" s="28"/>
      <c r="FB1761" s="28"/>
      <c r="FC1761" s="28"/>
      <c r="FH1761" s="193"/>
      <c r="FJ1761" s="28"/>
      <c r="FK1761" s="28"/>
      <c r="FL1761" s="28"/>
      <c r="FQ1761" s="193"/>
      <c r="FS1761" s="28"/>
      <c r="FT1761" s="28"/>
      <c r="FU1761" s="28"/>
      <c r="FZ1761" s="193"/>
      <c r="GB1761" s="28"/>
      <c r="GC1761" s="28"/>
      <c r="GD1761" s="28"/>
      <c r="GI1761" s="193"/>
      <c r="GK1761" s="28"/>
      <c r="GL1761" s="28"/>
      <c r="GM1761" s="28"/>
      <c r="GR1761" s="193"/>
      <c r="GT1761" s="28"/>
      <c r="GU1761" s="28"/>
      <c r="GV1761" s="28"/>
      <c r="HA1761" s="193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5" t="s">
        <v>2979</v>
      </c>
      <c r="B1762" s="39"/>
      <c r="C1762" s="39"/>
      <c r="D1762" s="376" t="s">
        <v>129</v>
      </c>
      <c r="E1762" s="50">
        <f>COUNTIF($A$712:$BAG$785,A1762)</f>
        <v>0</v>
      </c>
      <c r="F1762" s="279">
        <f>SUM(G1762:K1762)</f>
        <v>0</v>
      </c>
      <c r="H1762" s="402"/>
      <c r="I1762" s="402"/>
      <c r="N1762" s="28"/>
      <c r="O1762" s="28"/>
      <c r="T1762" s="193"/>
      <c r="V1762" s="28"/>
      <c r="W1762" s="28"/>
      <c r="X1762" s="28"/>
      <c r="AC1762" s="193"/>
      <c r="AE1762" s="28"/>
      <c r="AF1762" s="28"/>
      <c r="AG1762" s="28"/>
      <c r="AL1762" s="193"/>
      <c r="AN1762" s="28"/>
      <c r="AO1762" s="28"/>
      <c r="AP1762" s="28"/>
      <c r="AU1762" s="193"/>
      <c r="AW1762" s="28"/>
      <c r="AX1762" s="28"/>
      <c r="AY1762" s="28"/>
      <c r="BD1762" s="193"/>
      <c r="BF1762" s="28"/>
      <c r="BG1762" s="28"/>
      <c r="BH1762" s="28"/>
      <c r="BM1762" s="193"/>
      <c r="BO1762" s="28"/>
      <c r="BP1762" s="28"/>
      <c r="BQ1762" s="28"/>
      <c r="BV1762" s="193"/>
      <c r="BX1762" s="28"/>
      <c r="BY1762" s="28"/>
      <c r="BZ1762" s="28"/>
      <c r="CE1762" s="193"/>
      <c r="CG1762" s="28"/>
      <c r="CH1762" s="28"/>
      <c r="CI1762" s="28"/>
      <c r="CN1762" s="193"/>
      <c r="CP1762" s="28"/>
      <c r="CQ1762" s="28"/>
      <c r="CR1762" s="28"/>
      <c r="CW1762" s="193"/>
      <c r="CY1762" s="28"/>
      <c r="CZ1762" s="28"/>
      <c r="DA1762" s="28"/>
      <c r="DF1762" s="193"/>
      <c r="DH1762" s="28"/>
      <c r="DI1762" s="28"/>
      <c r="DJ1762" s="28"/>
      <c r="DO1762" s="193"/>
      <c r="DQ1762" s="28"/>
      <c r="DR1762" s="28"/>
      <c r="DS1762" s="28"/>
      <c r="DX1762" s="193"/>
      <c r="DZ1762" s="28"/>
      <c r="EA1762" s="28"/>
      <c r="EB1762" s="28"/>
      <c r="EG1762" s="193"/>
      <c r="EI1762" s="28"/>
      <c r="EJ1762" s="28"/>
      <c r="EK1762" s="28"/>
      <c r="EP1762" s="193"/>
      <c r="ER1762" s="28"/>
      <c r="ES1762" s="28"/>
      <c r="ET1762" s="28"/>
      <c r="EY1762" s="193"/>
      <c r="FA1762" s="28"/>
      <c r="FB1762" s="28"/>
      <c r="FC1762" s="28"/>
      <c r="FH1762" s="193"/>
      <c r="FJ1762" s="28"/>
      <c r="FK1762" s="28"/>
      <c r="FL1762" s="28"/>
      <c r="FQ1762" s="193"/>
      <c r="FS1762" s="28"/>
      <c r="FT1762" s="28"/>
      <c r="FU1762" s="28"/>
      <c r="FZ1762" s="193"/>
      <c r="GB1762" s="28"/>
      <c r="GC1762" s="28"/>
      <c r="GD1762" s="28"/>
      <c r="GI1762" s="193"/>
      <c r="GK1762" s="28"/>
      <c r="GL1762" s="28"/>
      <c r="GM1762" s="28"/>
      <c r="GR1762" s="193"/>
      <c r="GT1762" s="28"/>
      <c r="GU1762" s="28"/>
      <c r="GV1762" s="28"/>
      <c r="HA1762" s="193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5" t="s">
        <v>2408</v>
      </c>
      <c r="B1763" s="39"/>
      <c r="C1763" s="39"/>
      <c r="D1763" s="376" t="s">
        <v>129</v>
      </c>
      <c r="E1763" s="50">
        <f>COUNTIF($A$712:$BAG$785,A1763)</f>
        <v>0</v>
      </c>
      <c r="F1763" s="279">
        <f>SUM(G1763:K1763)</f>
        <v>27</v>
      </c>
      <c r="H1763" s="402">
        <v>27</v>
      </c>
      <c r="N1763" s="28"/>
      <c r="O1763" s="28"/>
      <c r="T1763" s="193"/>
      <c r="V1763" s="28"/>
      <c r="W1763" s="28"/>
      <c r="X1763" s="28"/>
      <c r="AC1763" s="193"/>
      <c r="AE1763" s="28"/>
      <c r="AF1763" s="28"/>
      <c r="AG1763" s="28"/>
      <c r="AL1763" s="193"/>
      <c r="AN1763" s="28"/>
      <c r="AO1763" s="28"/>
      <c r="AP1763" s="28"/>
      <c r="AU1763" s="193"/>
      <c r="AW1763" s="28"/>
      <c r="AX1763" s="28"/>
      <c r="AY1763" s="28"/>
      <c r="BD1763" s="193"/>
      <c r="BF1763" s="28"/>
      <c r="BG1763" s="28"/>
      <c r="BH1763" s="28"/>
      <c r="BM1763" s="193"/>
      <c r="BO1763" s="28"/>
      <c r="BP1763" s="28"/>
      <c r="BQ1763" s="28"/>
      <c r="BV1763" s="193"/>
      <c r="BX1763" s="28"/>
      <c r="BY1763" s="28"/>
      <c r="BZ1763" s="28"/>
      <c r="CE1763" s="193"/>
      <c r="CG1763" s="28"/>
      <c r="CH1763" s="28"/>
      <c r="CI1763" s="28"/>
      <c r="CN1763" s="193"/>
      <c r="CP1763" s="28"/>
      <c r="CQ1763" s="28"/>
      <c r="CR1763" s="28"/>
      <c r="CW1763" s="193"/>
      <c r="CY1763" s="28"/>
      <c r="CZ1763" s="28"/>
      <c r="DA1763" s="28"/>
      <c r="DF1763" s="193"/>
      <c r="DH1763" s="28"/>
      <c r="DI1763" s="28"/>
      <c r="DJ1763" s="28"/>
      <c r="DO1763" s="193"/>
      <c r="DQ1763" s="28"/>
      <c r="DR1763" s="28"/>
      <c r="DS1763" s="28"/>
      <c r="DX1763" s="193"/>
      <c r="DZ1763" s="28"/>
      <c r="EA1763" s="28"/>
      <c r="EB1763" s="28"/>
      <c r="EG1763" s="193"/>
      <c r="EI1763" s="28"/>
      <c r="EJ1763" s="28"/>
      <c r="EK1763" s="28"/>
      <c r="EP1763" s="193"/>
      <c r="ER1763" s="28"/>
      <c r="ES1763" s="28"/>
      <c r="ET1763" s="28"/>
      <c r="EY1763" s="193"/>
      <c r="FA1763" s="28"/>
      <c r="FB1763" s="28"/>
      <c r="FC1763" s="28"/>
      <c r="FH1763" s="193"/>
      <c r="FJ1763" s="28"/>
      <c r="FK1763" s="28"/>
      <c r="FL1763" s="28"/>
      <c r="FQ1763" s="193"/>
      <c r="FS1763" s="28"/>
      <c r="FT1763" s="28"/>
      <c r="FU1763" s="28"/>
      <c r="FZ1763" s="193"/>
      <c r="GB1763" s="28"/>
      <c r="GC1763" s="28"/>
      <c r="GD1763" s="28"/>
      <c r="GI1763" s="193"/>
      <c r="GK1763" s="28"/>
      <c r="GL1763" s="28"/>
      <c r="GM1763" s="28"/>
      <c r="GR1763" s="193"/>
      <c r="GT1763" s="28"/>
      <c r="GU1763" s="28"/>
      <c r="GV1763" s="28"/>
      <c r="HA1763" s="193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5" t="s">
        <v>3094</v>
      </c>
      <c r="B1764" s="28"/>
      <c r="C1764" s="28"/>
      <c r="D1764" s="376" t="s">
        <v>129</v>
      </c>
      <c r="E1764" s="50">
        <f>COUNTIF($A$712:$BAG$785,A1764)</f>
        <v>0</v>
      </c>
      <c r="F1764" s="279">
        <f>SUM(G1764:K1764)</f>
        <v>0</v>
      </c>
      <c r="N1764" s="28"/>
      <c r="O1764" s="28"/>
      <c r="T1764" s="193"/>
      <c r="V1764" s="28"/>
      <c r="W1764" s="28"/>
      <c r="X1764" s="28"/>
      <c r="AC1764" s="193"/>
      <c r="AE1764" s="28"/>
      <c r="AF1764" s="28"/>
      <c r="AG1764" s="28"/>
      <c r="AL1764" s="193"/>
      <c r="AN1764" s="28"/>
      <c r="AO1764" s="28"/>
      <c r="AP1764" s="28"/>
      <c r="AU1764" s="193"/>
      <c r="AW1764" s="28"/>
      <c r="AX1764" s="28"/>
      <c r="AY1764" s="28"/>
      <c r="BD1764" s="193"/>
      <c r="BF1764" s="28"/>
      <c r="BG1764" s="28"/>
      <c r="BH1764" s="28"/>
      <c r="BM1764" s="193"/>
      <c r="BO1764" s="28"/>
      <c r="BP1764" s="28"/>
      <c r="BQ1764" s="28"/>
      <c r="BV1764" s="193"/>
      <c r="BX1764" s="28"/>
      <c r="BY1764" s="28"/>
      <c r="BZ1764" s="28"/>
      <c r="CE1764" s="193"/>
      <c r="CG1764" s="28"/>
      <c r="CH1764" s="28"/>
      <c r="CI1764" s="28"/>
      <c r="CN1764" s="193"/>
      <c r="CP1764" s="28"/>
      <c r="CQ1764" s="28"/>
      <c r="CR1764" s="28"/>
      <c r="CW1764" s="193"/>
      <c r="CY1764" s="28"/>
      <c r="CZ1764" s="28"/>
      <c r="DA1764" s="28"/>
      <c r="DF1764" s="193"/>
      <c r="DH1764" s="28"/>
      <c r="DI1764" s="28"/>
      <c r="DJ1764" s="28"/>
      <c r="DO1764" s="193"/>
      <c r="DQ1764" s="28"/>
      <c r="DR1764" s="28"/>
      <c r="DS1764" s="28"/>
      <c r="DX1764" s="193"/>
      <c r="DZ1764" s="28"/>
      <c r="EA1764" s="28"/>
      <c r="EB1764" s="28"/>
      <c r="EG1764" s="193"/>
      <c r="EI1764" s="28"/>
      <c r="EJ1764" s="28"/>
      <c r="EK1764" s="28"/>
      <c r="EP1764" s="193"/>
      <c r="ER1764" s="28"/>
      <c r="ES1764" s="28"/>
      <c r="ET1764" s="28"/>
      <c r="EY1764" s="193"/>
      <c r="FA1764" s="28"/>
      <c r="FB1764" s="28"/>
      <c r="FC1764" s="28"/>
      <c r="FH1764" s="193"/>
      <c r="FJ1764" s="28"/>
      <c r="FK1764" s="28"/>
      <c r="FL1764" s="28"/>
      <c r="FQ1764" s="193"/>
      <c r="FS1764" s="28"/>
      <c r="FT1764" s="28"/>
      <c r="FU1764" s="28"/>
      <c r="FZ1764" s="193"/>
      <c r="GB1764" s="28"/>
      <c r="GC1764" s="28"/>
      <c r="GD1764" s="28"/>
      <c r="GI1764" s="193"/>
      <c r="GK1764" s="28"/>
      <c r="GL1764" s="28"/>
      <c r="GM1764" s="28"/>
      <c r="GR1764" s="193"/>
      <c r="GT1764" s="28"/>
      <c r="GU1764" s="28"/>
      <c r="GV1764" s="28"/>
      <c r="HA1764" s="193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.75">
      <c r="A1765" s="311" t="s">
        <v>1604</v>
      </c>
      <c r="B1765" s="274"/>
      <c r="C1765" s="375"/>
      <c r="D1765" s="376" t="s">
        <v>137</v>
      </c>
      <c r="E1765" s="50">
        <f>COUNTIF($A$712:$BAG$785,A1765)</f>
        <v>23</v>
      </c>
      <c r="F1765" s="279">
        <f>SUM(G1765:K1765)</f>
        <v>0</v>
      </c>
      <c r="N1765" s="28"/>
      <c r="O1765" s="28"/>
      <c r="T1765" s="193"/>
      <c r="V1765" s="28"/>
      <c r="W1765" s="28"/>
      <c r="X1765" s="28"/>
      <c r="AC1765" s="193"/>
      <c r="AE1765" s="28"/>
      <c r="AF1765" s="28"/>
      <c r="AG1765" s="28"/>
      <c r="AL1765" s="193"/>
      <c r="AN1765" s="28"/>
      <c r="AO1765" s="28"/>
      <c r="AP1765" s="28"/>
      <c r="AU1765" s="193"/>
      <c r="AW1765" s="28"/>
      <c r="AX1765" s="28"/>
      <c r="AY1765" s="28"/>
      <c r="BD1765" s="193"/>
      <c r="BF1765" s="28"/>
      <c r="BG1765" s="28"/>
      <c r="BH1765" s="28"/>
      <c r="BM1765" s="193"/>
      <c r="BO1765" s="28"/>
      <c r="BP1765" s="28"/>
      <c r="BQ1765" s="28"/>
      <c r="BV1765" s="193"/>
      <c r="BX1765" s="28"/>
      <c r="BY1765" s="28"/>
      <c r="BZ1765" s="28"/>
      <c r="CE1765" s="193"/>
      <c r="CG1765" s="28"/>
      <c r="CH1765" s="28"/>
      <c r="CI1765" s="28"/>
      <c r="CN1765" s="193"/>
      <c r="CP1765" s="28"/>
      <c r="CQ1765" s="28"/>
      <c r="CR1765" s="28"/>
      <c r="CW1765" s="193"/>
      <c r="CY1765" s="28"/>
      <c r="CZ1765" s="28"/>
      <c r="DA1765" s="28"/>
      <c r="DF1765" s="193"/>
      <c r="DH1765" s="28"/>
      <c r="DI1765" s="28"/>
      <c r="DJ1765" s="28"/>
      <c r="DO1765" s="193"/>
      <c r="DQ1765" s="28"/>
      <c r="DR1765" s="28"/>
      <c r="DS1765" s="28"/>
      <c r="DX1765" s="193"/>
      <c r="DZ1765" s="28"/>
      <c r="EA1765" s="28"/>
      <c r="EB1765" s="28"/>
      <c r="EG1765" s="193"/>
      <c r="EI1765" s="28"/>
      <c r="EJ1765" s="28"/>
      <c r="EK1765" s="28"/>
      <c r="EP1765" s="193"/>
      <c r="ER1765" s="28"/>
      <c r="ES1765" s="28"/>
      <c r="ET1765" s="28"/>
      <c r="EY1765" s="193"/>
      <c r="FA1765" s="28"/>
      <c r="FB1765" s="28"/>
      <c r="FC1765" s="28"/>
      <c r="FH1765" s="193"/>
      <c r="FJ1765" s="28"/>
      <c r="FK1765" s="28"/>
      <c r="FL1765" s="28"/>
      <c r="FQ1765" s="193"/>
      <c r="FS1765" s="28"/>
      <c r="FT1765" s="28"/>
      <c r="FU1765" s="28"/>
      <c r="FZ1765" s="193"/>
      <c r="GB1765" s="28"/>
      <c r="GC1765" s="28"/>
      <c r="GD1765" s="28"/>
      <c r="GI1765" s="193"/>
      <c r="GK1765" s="28"/>
      <c r="GL1765" s="28"/>
      <c r="GM1765" s="28"/>
      <c r="GR1765" s="193"/>
      <c r="GT1765" s="28"/>
      <c r="GU1765" s="28"/>
      <c r="GV1765" s="28"/>
      <c r="HA1765" s="193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311" t="s">
        <v>801</v>
      </c>
      <c r="B1766" s="28"/>
      <c r="C1766" s="28"/>
      <c r="D1766" s="376" t="s">
        <v>129</v>
      </c>
      <c r="E1766" s="50">
        <f>COUNTIF($A$712:$BAG$785,A1766)</f>
        <v>0</v>
      </c>
      <c r="F1766" s="279">
        <f>SUM(G1766:K1766)</f>
        <v>0</v>
      </c>
      <c r="N1766" s="28"/>
      <c r="O1766" s="28"/>
      <c r="T1766" s="193"/>
      <c r="V1766" s="28"/>
      <c r="W1766" s="28"/>
      <c r="X1766" s="28"/>
      <c r="AC1766" s="193"/>
      <c r="AE1766" s="28"/>
      <c r="AF1766" s="28"/>
      <c r="AG1766" s="28"/>
      <c r="AL1766" s="193"/>
      <c r="AN1766" s="28"/>
      <c r="AO1766" s="28"/>
      <c r="AP1766" s="28"/>
      <c r="AU1766" s="193"/>
      <c r="AW1766" s="28"/>
      <c r="AX1766" s="28"/>
      <c r="AY1766" s="28"/>
      <c r="BD1766" s="193"/>
      <c r="BF1766" s="28"/>
      <c r="BG1766" s="28"/>
      <c r="BH1766" s="28"/>
      <c r="BM1766" s="193"/>
      <c r="BO1766" s="28"/>
      <c r="BP1766" s="28"/>
      <c r="BQ1766" s="28"/>
      <c r="BV1766" s="193"/>
      <c r="BX1766" s="28"/>
      <c r="BY1766" s="28"/>
      <c r="BZ1766" s="28"/>
      <c r="CE1766" s="193"/>
      <c r="CG1766" s="28"/>
      <c r="CH1766" s="28"/>
      <c r="CI1766" s="28"/>
      <c r="CN1766" s="193"/>
      <c r="CP1766" s="28"/>
      <c r="CQ1766" s="28"/>
      <c r="CR1766" s="28"/>
      <c r="CW1766" s="193"/>
      <c r="CY1766" s="28"/>
      <c r="CZ1766" s="28"/>
      <c r="DA1766" s="28"/>
      <c r="DF1766" s="193"/>
      <c r="DH1766" s="28"/>
      <c r="DI1766" s="28"/>
      <c r="DJ1766" s="28"/>
      <c r="DO1766" s="193"/>
      <c r="DQ1766" s="28"/>
      <c r="DR1766" s="28"/>
      <c r="DS1766" s="28"/>
      <c r="DX1766" s="193"/>
      <c r="DZ1766" s="28"/>
      <c r="EA1766" s="28"/>
      <c r="EB1766" s="28"/>
      <c r="EG1766" s="193"/>
      <c r="EI1766" s="28"/>
      <c r="EJ1766" s="28"/>
      <c r="EK1766" s="28"/>
      <c r="EP1766" s="193"/>
      <c r="ER1766" s="28"/>
      <c r="ES1766" s="28"/>
      <c r="ET1766" s="28"/>
      <c r="EY1766" s="193"/>
      <c r="FA1766" s="28"/>
      <c r="FB1766" s="28"/>
      <c r="FC1766" s="28"/>
      <c r="FH1766" s="193"/>
      <c r="FJ1766" s="28"/>
      <c r="FK1766" s="28"/>
      <c r="FL1766" s="28"/>
      <c r="FQ1766" s="193"/>
      <c r="FS1766" s="28"/>
      <c r="FT1766" s="28"/>
      <c r="FU1766" s="28"/>
      <c r="FZ1766" s="193"/>
      <c r="GB1766" s="28"/>
      <c r="GC1766" s="28"/>
      <c r="GD1766" s="28"/>
      <c r="GI1766" s="193"/>
      <c r="GK1766" s="28"/>
      <c r="GL1766" s="28"/>
      <c r="GM1766" s="28"/>
      <c r="GR1766" s="193"/>
      <c r="GT1766" s="28"/>
      <c r="GU1766" s="28"/>
      <c r="GV1766" s="28"/>
      <c r="HA1766" s="193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.75">
      <c r="A1767" s="311" t="s">
        <v>640</v>
      </c>
      <c r="B1767" s="274"/>
      <c r="C1767" s="375"/>
      <c r="D1767" s="376" t="s">
        <v>135</v>
      </c>
      <c r="E1767" s="50">
        <f>COUNTIF($A$712:$BAG$785,A1767)</f>
        <v>10</v>
      </c>
      <c r="F1767" s="279">
        <f>SUM(G1767:K1767)</f>
        <v>0</v>
      </c>
      <c r="H1767" s="396"/>
      <c r="N1767" s="28"/>
      <c r="O1767" s="28"/>
      <c r="T1767" s="193"/>
      <c r="V1767" s="28"/>
      <c r="W1767" s="28"/>
      <c r="X1767" s="28"/>
      <c r="AC1767" s="193"/>
      <c r="AE1767" s="28"/>
      <c r="AF1767" s="28"/>
      <c r="AG1767" s="28"/>
      <c r="AL1767" s="193"/>
      <c r="AN1767" s="28"/>
      <c r="AO1767" s="28"/>
      <c r="AP1767" s="28"/>
      <c r="AU1767" s="193"/>
      <c r="AW1767" s="28"/>
      <c r="AX1767" s="28"/>
      <c r="AY1767" s="28"/>
      <c r="BD1767" s="193"/>
      <c r="BF1767" s="28"/>
      <c r="BG1767" s="28"/>
      <c r="BH1767" s="28"/>
      <c r="BM1767" s="193"/>
      <c r="BO1767" s="28"/>
      <c r="BP1767" s="28"/>
      <c r="BQ1767" s="28"/>
      <c r="BV1767" s="193"/>
      <c r="BX1767" s="28"/>
      <c r="BY1767" s="28"/>
      <c r="BZ1767" s="28"/>
      <c r="CE1767" s="193"/>
      <c r="CG1767" s="28"/>
      <c r="CH1767" s="28"/>
      <c r="CI1767" s="28"/>
      <c r="CN1767" s="193"/>
      <c r="CP1767" s="28"/>
      <c r="CQ1767" s="28"/>
      <c r="CR1767" s="28"/>
      <c r="CW1767" s="193"/>
      <c r="CY1767" s="28"/>
      <c r="CZ1767" s="28"/>
      <c r="DA1767" s="28"/>
      <c r="DF1767" s="193"/>
      <c r="DH1767" s="28"/>
      <c r="DI1767" s="28"/>
      <c r="DJ1767" s="28"/>
      <c r="DO1767" s="193"/>
      <c r="DQ1767" s="28"/>
      <c r="DR1767" s="28"/>
      <c r="DS1767" s="28"/>
      <c r="DX1767" s="193"/>
      <c r="DZ1767" s="28"/>
      <c r="EA1767" s="28"/>
      <c r="EB1767" s="28"/>
      <c r="EG1767" s="193"/>
      <c r="EI1767" s="28"/>
      <c r="EJ1767" s="28"/>
      <c r="EK1767" s="28"/>
      <c r="EP1767" s="193"/>
      <c r="ER1767" s="28"/>
      <c r="ES1767" s="28"/>
      <c r="ET1767" s="28"/>
      <c r="EY1767" s="193"/>
      <c r="FA1767" s="28"/>
      <c r="FB1767" s="28"/>
      <c r="FC1767" s="28"/>
      <c r="FH1767" s="193"/>
      <c r="FJ1767" s="28"/>
      <c r="FK1767" s="28"/>
      <c r="FL1767" s="28"/>
      <c r="FQ1767" s="193"/>
      <c r="FS1767" s="28"/>
      <c r="FT1767" s="28"/>
      <c r="FU1767" s="28"/>
      <c r="FZ1767" s="193"/>
      <c r="GB1767" s="28"/>
      <c r="GC1767" s="28"/>
      <c r="GD1767" s="28"/>
      <c r="GI1767" s="193"/>
      <c r="GK1767" s="28"/>
      <c r="GL1767" s="28"/>
      <c r="GM1767" s="28"/>
      <c r="GR1767" s="193"/>
      <c r="GT1767" s="28"/>
      <c r="GU1767" s="28"/>
      <c r="GV1767" s="28"/>
      <c r="HA1767" s="193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.75">
      <c r="A1768" s="363" t="s">
        <v>2075</v>
      </c>
      <c r="B1768" s="170"/>
      <c r="C1768" s="375"/>
      <c r="D1768" s="376" t="s">
        <v>132</v>
      </c>
      <c r="E1768" s="50">
        <f>COUNTIF($A$712:$BAG$785,A1768)</f>
        <v>48</v>
      </c>
      <c r="F1768" s="279">
        <f>SUM(G1768:K1768)</f>
        <v>0</v>
      </c>
      <c r="J1768" s="402"/>
      <c r="K1768" s="402"/>
      <c r="N1768" s="28"/>
      <c r="O1768" s="28"/>
      <c r="T1768" s="193"/>
      <c r="V1768" s="28"/>
      <c r="W1768" s="28"/>
      <c r="X1768" s="28"/>
      <c r="AC1768" s="193"/>
      <c r="AE1768" s="28"/>
      <c r="AF1768" s="28"/>
      <c r="AG1768" s="28"/>
      <c r="AL1768" s="193"/>
      <c r="AN1768" s="28"/>
      <c r="AO1768" s="28"/>
      <c r="AP1768" s="28"/>
      <c r="AU1768" s="193"/>
      <c r="AW1768" s="28"/>
      <c r="AX1768" s="28"/>
      <c r="AY1768" s="28"/>
      <c r="BD1768" s="193"/>
      <c r="BF1768" s="28"/>
      <c r="BG1768" s="28"/>
      <c r="BH1768" s="28"/>
      <c r="BM1768" s="193"/>
      <c r="BO1768" s="28"/>
      <c r="BP1768" s="28"/>
      <c r="BQ1768" s="28"/>
      <c r="BV1768" s="193"/>
      <c r="BX1768" s="28"/>
      <c r="BY1768" s="28"/>
      <c r="BZ1768" s="28"/>
      <c r="CE1768" s="193"/>
      <c r="CG1768" s="28"/>
      <c r="CH1768" s="28"/>
      <c r="CI1768" s="28"/>
      <c r="CN1768" s="193"/>
      <c r="CP1768" s="28"/>
      <c r="CQ1768" s="28"/>
      <c r="CR1768" s="28"/>
      <c r="CW1768" s="193"/>
      <c r="CY1768" s="28"/>
      <c r="CZ1768" s="28"/>
      <c r="DA1768" s="28"/>
      <c r="DF1768" s="193"/>
      <c r="DH1768" s="28"/>
      <c r="DI1768" s="28"/>
      <c r="DJ1768" s="28"/>
      <c r="DO1768" s="193"/>
      <c r="DQ1768" s="28"/>
      <c r="DR1768" s="28"/>
      <c r="DS1768" s="28"/>
      <c r="DX1768" s="193"/>
      <c r="DZ1768" s="28"/>
      <c r="EA1768" s="28"/>
      <c r="EB1768" s="28"/>
      <c r="EG1768" s="193"/>
      <c r="EI1768" s="28"/>
      <c r="EJ1768" s="28"/>
      <c r="EK1768" s="28"/>
      <c r="EP1768" s="193"/>
      <c r="ER1768" s="28"/>
      <c r="ES1768" s="28"/>
      <c r="ET1768" s="28"/>
      <c r="EY1768" s="193"/>
      <c r="FA1768" s="28"/>
      <c r="FB1768" s="28"/>
      <c r="FC1768" s="28"/>
      <c r="FH1768" s="193"/>
      <c r="FJ1768" s="28"/>
      <c r="FK1768" s="28"/>
      <c r="FL1768" s="28"/>
      <c r="FQ1768" s="193"/>
      <c r="FS1768" s="28"/>
      <c r="FT1768" s="28"/>
      <c r="FU1768" s="28"/>
      <c r="FZ1768" s="193"/>
      <c r="GB1768" s="28"/>
      <c r="GC1768" s="28"/>
      <c r="GD1768" s="28"/>
      <c r="GI1768" s="193"/>
      <c r="GK1768" s="28"/>
      <c r="GL1768" s="28"/>
      <c r="GM1768" s="28"/>
      <c r="GR1768" s="193"/>
      <c r="GT1768" s="28"/>
      <c r="GU1768" s="28"/>
      <c r="GV1768" s="28"/>
      <c r="HA1768" s="193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311" t="s">
        <v>1624</v>
      </c>
      <c r="B1769" s="39"/>
      <c r="C1769" s="39"/>
      <c r="D1769" s="376" t="s">
        <v>129</v>
      </c>
      <c r="E1769" s="50">
        <f>COUNTIF($A$712:$BAG$785,A1769)</f>
        <v>0</v>
      </c>
      <c r="F1769" s="279">
        <f>SUM(G1769:K1769)</f>
        <v>0</v>
      </c>
      <c r="H1769" s="402"/>
      <c r="I1769" s="402"/>
      <c r="J1769" s="402"/>
      <c r="K1769" s="402"/>
      <c r="N1769" s="28"/>
      <c r="O1769" s="28"/>
      <c r="T1769" s="193"/>
      <c r="V1769" s="28"/>
      <c r="W1769" s="28"/>
      <c r="X1769" s="28"/>
      <c r="AC1769" s="193"/>
      <c r="AE1769" s="28"/>
      <c r="AF1769" s="28"/>
      <c r="AG1769" s="28"/>
      <c r="AL1769" s="193"/>
      <c r="AN1769" s="28"/>
      <c r="AO1769" s="28"/>
      <c r="AP1769" s="28"/>
      <c r="AU1769" s="193"/>
      <c r="AW1769" s="28"/>
      <c r="AX1769" s="28"/>
      <c r="AY1769" s="28"/>
      <c r="BD1769" s="193"/>
      <c r="BF1769" s="28"/>
      <c r="BG1769" s="28"/>
      <c r="BH1769" s="28"/>
      <c r="BM1769" s="193"/>
      <c r="BO1769" s="28"/>
      <c r="BP1769" s="28"/>
      <c r="BQ1769" s="28"/>
      <c r="BV1769" s="193"/>
      <c r="BX1769" s="28"/>
      <c r="BY1769" s="28"/>
      <c r="BZ1769" s="28"/>
      <c r="CE1769" s="193"/>
      <c r="CG1769" s="28"/>
      <c r="CH1769" s="28"/>
      <c r="CI1769" s="28"/>
      <c r="CN1769" s="193"/>
      <c r="CP1769" s="28"/>
      <c r="CQ1769" s="28"/>
      <c r="CR1769" s="28"/>
      <c r="CW1769" s="193"/>
      <c r="CY1769" s="28"/>
      <c r="CZ1769" s="28"/>
      <c r="DA1769" s="28"/>
      <c r="DF1769" s="193"/>
      <c r="DH1769" s="28"/>
      <c r="DI1769" s="28"/>
      <c r="DJ1769" s="28"/>
      <c r="DO1769" s="193"/>
      <c r="DQ1769" s="28"/>
      <c r="DR1769" s="28"/>
      <c r="DS1769" s="28"/>
      <c r="DX1769" s="193"/>
      <c r="DZ1769" s="28"/>
      <c r="EA1769" s="28"/>
      <c r="EB1769" s="28"/>
      <c r="EG1769" s="193"/>
      <c r="EI1769" s="28"/>
      <c r="EJ1769" s="28"/>
      <c r="EK1769" s="28"/>
      <c r="EP1769" s="193"/>
      <c r="ER1769" s="28"/>
      <c r="ES1769" s="28"/>
      <c r="ET1769" s="28"/>
      <c r="EY1769" s="193"/>
      <c r="FA1769" s="28"/>
      <c r="FB1769" s="28"/>
      <c r="FC1769" s="28"/>
      <c r="FH1769" s="193"/>
      <c r="FJ1769" s="28"/>
      <c r="FK1769" s="28"/>
      <c r="FL1769" s="28"/>
      <c r="FQ1769" s="193"/>
      <c r="FS1769" s="28"/>
      <c r="FT1769" s="28"/>
      <c r="FU1769" s="28"/>
      <c r="FZ1769" s="193"/>
      <c r="GB1769" s="28"/>
      <c r="GC1769" s="28"/>
      <c r="GD1769" s="28"/>
      <c r="GI1769" s="193"/>
      <c r="GK1769" s="28"/>
      <c r="GL1769" s="28"/>
      <c r="GM1769" s="28"/>
      <c r="GR1769" s="193"/>
      <c r="GT1769" s="28"/>
      <c r="GU1769" s="28"/>
      <c r="GV1769" s="28"/>
      <c r="HA1769" s="193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5" t="s">
        <v>2281</v>
      </c>
      <c r="B1770" s="378"/>
      <c r="C1770" s="378"/>
      <c r="D1770" s="376" t="s">
        <v>133</v>
      </c>
      <c r="E1770" s="50">
        <f>COUNTIF($A$712:$BAG$785,A1770)</f>
        <v>71</v>
      </c>
      <c r="F1770" s="279">
        <f>SUM(G1770:K1770)</f>
        <v>0</v>
      </c>
      <c r="H1770" s="396"/>
      <c r="J1770" s="402"/>
      <c r="K1770" s="402"/>
      <c r="N1770" s="28"/>
      <c r="O1770" s="28"/>
      <c r="T1770" s="193"/>
      <c r="V1770" s="28"/>
      <c r="W1770" s="28"/>
      <c r="X1770" s="28"/>
      <c r="AC1770" s="193"/>
      <c r="AE1770" s="28"/>
      <c r="AF1770" s="28"/>
      <c r="AG1770" s="28"/>
      <c r="AL1770" s="193"/>
      <c r="AN1770" s="28"/>
      <c r="AO1770" s="28"/>
      <c r="AP1770" s="28"/>
      <c r="AU1770" s="193"/>
      <c r="AW1770" s="28"/>
      <c r="AX1770" s="28"/>
      <c r="AY1770" s="28"/>
      <c r="BD1770" s="193"/>
      <c r="BF1770" s="28"/>
      <c r="BG1770" s="28"/>
      <c r="BH1770" s="28"/>
      <c r="BM1770" s="193"/>
      <c r="BO1770" s="28"/>
      <c r="BP1770" s="28"/>
      <c r="BQ1770" s="28"/>
      <c r="BV1770" s="193"/>
      <c r="BX1770" s="28"/>
      <c r="BY1770" s="28"/>
      <c r="BZ1770" s="28"/>
      <c r="CE1770" s="193"/>
      <c r="CG1770" s="28"/>
      <c r="CH1770" s="28"/>
      <c r="CI1770" s="28"/>
      <c r="CN1770" s="193"/>
      <c r="CP1770" s="28"/>
      <c r="CQ1770" s="28"/>
      <c r="CR1770" s="28"/>
      <c r="CW1770" s="193"/>
      <c r="CY1770" s="28"/>
      <c r="CZ1770" s="28"/>
      <c r="DA1770" s="28"/>
      <c r="DF1770" s="193"/>
      <c r="DH1770" s="28"/>
      <c r="DI1770" s="28"/>
      <c r="DJ1770" s="28"/>
      <c r="DO1770" s="193"/>
      <c r="DQ1770" s="28"/>
      <c r="DR1770" s="28"/>
      <c r="DS1770" s="28"/>
      <c r="DX1770" s="193"/>
      <c r="DZ1770" s="28"/>
      <c r="EA1770" s="28"/>
      <c r="EB1770" s="28"/>
      <c r="EG1770" s="193"/>
      <c r="EI1770" s="28"/>
      <c r="EJ1770" s="28"/>
      <c r="EK1770" s="28"/>
      <c r="EP1770" s="193"/>
      <c r="ER1770" s="28"/>
      <c r="ES1770" s="28"/>
      <c r="ET1770" s="28"/>
      <c r="EY1770" s="193"/>
      <c r="FA1770" s="28"/>
      <c r="FB1770" s="28"/>
      <c r="FC1770" s="28"/>
      <c r="FH1770" s="193"/>
      <c r="FJ1770" s="28"/>
      <c r="FK1770" s="28"/>
      <c r="FL1770" s="28"/>
      <c r="FQ1770" s="193"/>
      <c r="FS1770" s="28"/>
      <c r="FT1770" s="28"/>
      <c r="FU1770" s="28"/>
      <c r="FZ1770" s="193"/>
      <c r="GB1770" s="28"/>
      <c r="GC1770" s="28"/>
      <c r="GD1770" s="28"/>
      <c r="GI1770" s="193"/>
      <c r="GK1770" s="28"/>
      <c r="GL1770" s="28"/>
      <c r="GM1770" s="28"/>
      <c r="GR1770" s="193"/>
      <c r="GT1770" s="28"/>
      <c r="GU1770" s="28"/>
      <c r="GV1770" s="28"/>
      <c r="HA1770" s="193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.75">
      <c r="A1771" s="311" t="s">
        <v>458</v>
      </c>
      <c r="B1771" s="375"/>
      <c r="C1771" s="375"/>
      <c r="D1771" s="376" t="s">
        <v>134</v>
      </c>
      <c r="E1771" s="50">
        <f>COUNTIF($A$712:$BAG$785,A1771)</f>
        <v>2</v>
      </c>
      <c r="F1771" s="279">
        <f>SUM(G1771:K1771)</f>
        <v>9</v>
      </c>
      <c r="H1771" s="50">
        <v>9</v>
      </c>
      <c r="K1771" s="193"/>
      <c r="N1771" s="28"/>
      <c r="O1771" s="28"/>
      <c r="T1771" s="193"/>
      <c r="V1771" s="28"/>
      <c r="W1771" s="28"/>
      <c r="X1771" s="28"/>
      <c r="AC1771" s="193"/>
      <c r="AE1771" s="28"/>
      <c r="AF1771" s="28"/>
      <c r="AG1771" s="28"/>
      <c r="AL1771" s="193"/>
      <c r="AN1771" s="28"/>
      <c r="AO1771" s="28"/>
      <c r="AP1771" s="28"/>
      <c r="AU1771" s="193"/>
      <c r="AW1771" s="28"/>
      <c r="AX1771" s="28"/>
      <c r="AY1771" s="28"/>
      <c r="BD1771" s="193"/>
      <c r="BF1771" s="28"/>
      <c r="BG1771" s="28"/>
      <c r="BH1771" s="28"/>
      <c r="BM1771" s="193"/>
      <c r="BO1771" s="28"/>
      <c r="BP1771" s="28"/>
      <c r="BQ1771" s="28"/>
      <c r="BV1771" s="193"/>
      <c r="BX1771" s="28"/>
      <c r="BY1771" s="28"/>
      <c r="BZ1771" s="28"/>
      <c r="CE1771" s="193"/>
      <c r="CG1771" s="28"/>
      <c r="CH1771" s="28"/>
      <c r="CI1771" s="28"/>
      <c r="CN1771" s="193"/>
      <c r="CP1771" s="28"/>
      <c r="CQ1771" s="28"/>
      <c r="CR1771" s="28"/>
      <c r="CW1771" s="193"/>
      <c r="CY1771" s="28"/>
      <c r="CZ1771" s="28"/>
      <c r="DA1771" s="28"/>
      <c r="DF1771" s="193"/>
      <c r="DH1771" s="28"/>
      <c r="DI1771" s="28"/>
      <c r="DJ1771" s="28"/>
      <c r="DO1771" s="193"/>
      <c r="DQ1771" s="28"/>
      <c r="DR1771" s="28"/>
      <c r="DS1771" s="28"/>
      <c r="DX1771" s="193"/>
      <c r="DZ1771" s="28"/>
      <c r="EA1771" s="28"/>
      <c r="EB1771" s="28"/>
      <c r="EG1771" s="193"/>
      <c r="EI1771" s="28"/>
      <c r="EJ1771" s="28"/>
      <c r="EK1771" s="28"/>
      <c r="EP1771" s="193"/>
      <c r="ER1771" s="28"/>
      <c r="ES1771" s="28"/>
      <c r="ET1771" s="28"/>
      <c r="EY1771" s="193"/>
      <c r="FA1771" s="28"/>
      <c r="FB1771" s="28"/>
      <c r="FC1771" s="28"/>
      <c r="FH1771" s="193"/>
      <c r="FJ1771" s="28"/>
      <c r="FK1771" s="28"/>
      <c r="FL1771" s="28"/>
      <c r="FQ1771" s="193"/>
      <c r="FS1771" s="28"/>
      <c r="FT1771" s="28"/>
      <c r="FU1771" s="28"/>
      <c r="FZ1771" s="193"/>
      <c r="GB1771" s="28"/>
      <c r="GC1771" s="28"/>
      <c r="GD1771" s="28"/>
      <c r="GI1771" s="193"/>
      <c r="GK1771" s="28"/>
      <c r="GL1771" s="28"/>
      <c r="GM1771" s="28"/>
      <c r="GR1771" s="193"/>
      <c r="GT1771" s="28"/>
      <c r="GU1771" s="28"/>
      <c r="GV1771" s="28"/>
      <c r="HA1771" s="193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.75">
      <c r="A1772" s="311" t="s">
        <v>442</v>
      </c>
      <c r="B1772" s="375"/>
      <c r="C1772" s="375"/>
      <c r="D1772" s="376" t="s">
        <v>137</v>
      </c>
      <c r="E1772" s="50">
        <f>COUNTIF($A$712:$BAG$785,A1772)</f>
        <v>4</v>
      </c>
      <c r="F1772" s="279">
        <f>SUM(G1772:K1772)</f>
        <v>0</v>
      </c>
      <c r="J1772" s="402"/>
      <c r="K1772" s="402"/>
      <c r="N1772" s="28"/>
      <c r="O1772" s="28"/>
      <c r="T1772" s="193"/>
      <c r="V1772" s="28"/>
      <c r="W1772" s="28"/>
      <c r="X1772" s="28"/>
      <c r="AC1772" s="193"/>
      <c r="AE1772" s="28"/>
      <c r="AF1772" s="28"/>
      <c r="AG1772" s="28"/>
      <c r="AL1772" s="193"/>
      <c r="AN1772" s="28"/>
      <c r="AO1772" s="28"/>
      <c r="AP1772" s="28"/>
      <c r="AU1772" s="193"/>
      <c r="AW1772" s="28"/>
      <c r="AX1772" s="28"/>
      <c r="AY1772" s="28"/>
      <c r="BD1772" s="193"/>
      <c r="BF1772" s="28"/>
      <c r="BG1772" s="28"/>
      <c r="BH1772" s="28"/>
      <c r="BM1772" s="193"/>
      <c r="BO1772" s="28"/>
      <c r="BP1772" s="28"/>
      <c r="BQ1772" s="28"/>
      <c r="BV1772" s="193"/>
      <c r="BX1772" s="28"/>
      <c r="BY1772" s="28"/>
      <c r="BZ1772" s="28"/>
      <c r="CE1772" s="193"/>
      <c r="CG1772" s="28"/>
      <c r="CH1772" s="28"/>
      <c r="CI1772" s="28"/>
      <c r="CN1772" s="193"/>
      <c r="CP1772" s="28"/>
      <c r="CQ1772" s="28"/>
      <c r="CR1772" s="28"/>
      <c r="CW1772" s="193"/>
      <c r="CY1772" s="28"/>
      <c r="CZ1772" s="28"/>
      <c r="DA1772" s="28"/>
      <c r="DF1772" s="193"/>
      <c r="DH1772" s="28"/>
      <c r="DI1772" s="28"/>
      <c r="DJ1772" s="28"/>
      <c r="DO1772" s="193"/>
      <c r="DQ1772" s="28"/>
      <c r="DR1772" s="28"/>
      <c r="DS1772" s="28"/>
      <c r="DX1772" s="193"/>
      <c r="DZ1772" s="28"/>
      <c r="EA1772" s="28"/>
      <c r="EB1772" s="28"/>
      <c r="EG1772" s="193"/>
      <c r="EI1772" s="28"/>
      <c r="EJ1772" s="28"/>
      <c r="EK1772" s="28"/>
      <c r="EP1772" s="193"/>
      <c r="ER1772" s="28"/>
      <c r="ES1772" s="28"/>
      <c r="ET1772" s="28"/>
      <c r="EY1772" s="193"/>
      <c r="FA1772" s="28"/>
      <c r="FB1772" s="28"/>
      <c r="FC1772" s="28"/>
      <c r="FH1772" s="193"/>
      <c r="FJ1772" s="28"/>
      <c r="FK1772" s="28"/>
      <c r="FL1772" s="28"/>
      <c r="FQ1772" s="193"/>
      <c r="FS1772" s="28"/>
      <c r="FT1772" s="28"/>
      <c r="FU1772" s="28"/>
      <c r="FZ1772" s="193"/>
      <c r="GB1772" s="28"/>
      <c r="GC1772" s="28"/>
      <c r="GD1772" s="28"/>
      <c r="GI1772" s="193"/>
      <c r="GK1772" s="28"/>
      <c r="GL1772" s="28"/>
      <c r="GM1772" s="28"/>
      <c r="GR1772" s="193"/>
      <c r="GT1772" s="28"/>
      <c r="GU1772" s="28"/>
      <c r="GV1772" s="28"/>
      <c r="HA1772" s="193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311" t="s">
        <v>1211</v>
      </c>
      <c r="B1773" s="28"/>
      <c r="C1773" s="28"/>
      <c r="D1773" s="376" t="s">
        <v>129</v>
      </c>
      <c r="E1773" s="50">
        <f>COUNTIF($A$712:$BAG$785,A1773)</f>
        <v>1</v>
      </c>
      <c r="F1773" s="279">
        <f>SUM(G1773:K1773)</f>
        <v>0</v>
      </c>
      <c r="H1773" s="402"/>
      <c r="J1773" s="402"/>
      <c r="N1773" s="28"/>
      <c r="O1773" s="28"/>
      <c r="T1773" s="193"/>
      <c r="V1773" s="28"/>
      <c r="W1773" s="28"/>
      <c r="X1773" s="28"/>
      <c r="AC1773" s="193"/>
      <c r="AE1773" s="28"/>
      <c r="AF1773" s="28"/>
      <c r="AG1773" s="28"/>
      <c r="AL1773" s="193"/>
      <c r="AN1773" s="28"/>
      <c r="AO1773" s="28"/>
      <c r="AP1773" s="28"/>
      <c r="AU1773" s="193"/>
      <c r="AW1773" s="28"/>
      <c r="AX1773" s="28"/>
      <c r="AY1773" s="28"/>
      <c r="BD1773" s="193"/>
      <c r="BF1773" s="28"/>
      <c r="BG1773" s="28"/>
      <c r="BH1773" s="28"/>
      <c r="BM1773" s="193"/>
      <c r="BO1773" s="28"/>
      <c r="BP1773" s="28"/>
      <c r="BQ1773" s="28"/>
      <c r="BV1773" s="193"/>
      <c r="BX1773" s="28"/>
      <c r="BY1773" s="28"/>
      <c r="BZ1773" s="28"/>
      <c r="CE1773" s="193"/>
      <c r="CG1773" s="28"/>
      <c r="CH1773" s="28"/>
      <c r="CI1773" s="28"/>
      <c r="CN1773" s="193"/>
      <c r="CP1773" s="28"/>
      <c r="CQ1773" s="28"/>
      <c r="CR1773" s="28"/>
      <c r="CW1773" s="193"/>
      <c r="CY1773" s="28"/>
      <c r="CZ1773" s="28"/>
      <c r="DA1773" s="28"/>
      <c r="DF1773" s="193"/>
      <c r="DH1773" s="28"/>
      <c r="DI1773" s="28"/>
      <c r="DJ1773" s="28"/>
      <c r="DO1773" s="193"/>
      <c r="DQ1773" s="28"/>
      <c r="DR1773" s="28"/>
      <c r="DS1773" s="28"/>
      <c r="DX1773" s="193"/>
      <c r="DZ1773" s="28"/>
      <c r="EA1773" s="28"/>
      <c r="EB1773" s="28"/>
      <c r="EG1773" s="193"/>
      <c r="EI1773" s="28"/>
      <c r="EJ1773" s="28"/>
      <c r="EK1773" s="28"/>
      <c r="EP1773" s="193"/>
      <c r="ER1773" s="28"/>
      <c r="ES1773" s="28"/>
      <c r="ET1773" s="28"/>
      <c r="EY1773" s="193"/>
      <c r="FA1773" s="28"/>
      <c r="FB1773" s="28"/>
      <c r="FC1773" s="28"/>
      <c r="FH1773" s="193"/>
      <c r="FJ1773" s="28"/>
      <c r="FK1773" s="28"/>
      <c r="FL1773" s="28"/>
      <c r="FQ1773" s="193"/>
      <c r="FS1773" s="28"/>
      <c r="FT1773" s="28"/>
      <c r="FU1773" s="28"/>
      <c r="FZ1773" s="193"/>
      <c r="GB1773" s="28"/>
      <c r="GC1773" s="28"/>
      <c r="GD1773" s="28"/>
      <c r="GI1773" s="193"/>
      <c r="GK1773" s="28"/>
      <c r="GL1773" s="28"/>
      <c r="GM1773" s="28"/>
      <c r="GR1773" s="193"/>
      <c r="GT1773" s="28"/>
      <c r="GU1773" s="28"/>
      <c r="GV1773" s="28"/>
      <c r="HA1773" s="193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5" t="s">
        <v>3082</v>
      </c>
      <c r="B1774" s="39"/>
      <c r="C1774" s="39"/>
      <c r="D1774" s="376" t="s">
        <v>132</v>
      </c>
      <c r="E1774" s="50">
        <f>COUNTIF($A$712:$BAG$785,A1774)</f>
        <v>1</v>
      </c>
      <c r="F1774" s="279">
        <f>SUM(G1774:K1774)</f>
        <v>0</v>
      </c>
      <c r="H1774" s="402"/>
      <c r="I1774" s="402"/>
      <c r="K1774" s="193"/>
      <c r="N1774" s="28"/>
      <c r="O1774" s="28"/>
      <c r="T1774" s="193"/>
      <c r="V1774" s="28"/>
      <c r="W1774" s="28"/>
      <c r="X1774" s="28"/>
      <c r="AC1774" s="193"/>
      <c r="AE1774" s="28"/>
      <c r="AF1774" s="28"/>
      <c r="AG1774" s="28"/>
      <c r="AL1774" s="193"/>
      <c r="AN1774" s="28"/>
      <c r="AO1774" s="28"/>
      <c r="AP1774" s="28"/>
      <c r="AU1774" s="193"/>
      <c r="AW1774" s="28"/>
      <c r="AX1774" s="28"/>
      <c r="AY1774" s="28"/>
      <c r="BD1774" s="193"/>
      <c r="BF1774" s="28"/>
      <c r="BG1774" s="28"/>
      <c r="BH1774" s="28"/>
      <c r="BM1774" s="193"/>
      <c r="BO1774" s="28"/>
      <c r="BP1774" s="28"/>
      <c r="BQ1774" s="28"/>
      <c r="BV1774" s="193"/>
      <c r="BX1774" s="28"/>
      <c r="BY1774" s="28"/>
      <c r="BZ1774" s="28"/>
      <c r="CE1774" s="193"/>
      <c r="CG1774" s="28"/>
      <c r="CH1774" s="28"/>
      <c r="CI1774" s="28"/>
      <c r="CN1774" s="193"/>
      <c r="CP1774" s="28"/>
      <c r="CQ1774" s="28"/>
      <c r="CR1774" s="28"/>
      <c r="CW1774" s="193"/>
      <c r="CY1774" s="28"/>
      <c r="CZ1774" s="28"/>
      <c r="DA1774" s="28"/>
      <c r="DF1774" s="193"/>
      <c r="DH1774" s="28"/>
      <c r="DI1774" s="28"/>
      <c r="DJ1774" s="28"/>
      <c r="DO1774" s="193"/>
      <c r="DQ1774" s="28"/>
      <c r="DR1774" s="28"/>
      <c r="DS1774" s="28"/>
      <c r="DX1774" s="193"/>
      <c r="DZ1774" s="28"/>
      <c r="EA1774" s="28"/>
      <c r="EB1774" s="28"/>
      <c r="EG1774" s="193"/>
      <c r="EI1774" s="28"/>
      <c r="EJ1774" s="28"/>
      <c r="EK1774" s="28"/>
      <c r="EP1774" s="193"/>
      <c r="ER1774" s="28"/>
      <c r="ES1774" s="28"/>
      <c r="ET1774" s="28"/>
      <c r="EY1774" s="193"/>
      <c r="FA1774" s="28"/>
      <c r="FB1774" s="28"/>
      <c r="FC1774" s="28"/>
      <c r="FH1774" s="193"/>
      <c r="FJ1774" s="28"/>
      <c r="FK1774" s="28"/>
      <c r="FL1774" s="28"/>
      <c r="FQ1774" s="193"/>
      <c r="FS1774" s="28"/>
      <c r="FT1774" s="28"/>
      <c r="FU1774" s="28"/>
      <c r="FZ1774" s="193"/>
      <c r="GB1774" s="28"/>
      <c r="GC1774" s="28"/>
      <c r="GD1774" s="28"/>
      <c r="GI1774" s="193"/>
      <c r="GK1774" s="28"/>
      <c r="GL1774" s="28"/>
      <c r="GM1774" s="28"/>
      <c r="GR1774" s="193"/>
      <c r="GT1774" s="28"/>
      <c r="GU1774" s="28"/>
      <c r="GV1774" s="28"/>
      <c r="HA1774" s="193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05" t="s">
        <v>2243</v>
      </c>
      <c r="B1775" s="378"/>
      <c r="C1775" s="378"/>
      <c r="D1775" s="1" t="s">
        <v>131</v>
      </c>
      <c r="E1775" s="50">
        <f>COUNTIF($A$712:$BAG$785,A1775)</f>
        <v>11</v>
      </c>
      <c r="F1775" s="279">
        <f>SUM(G1775:K1775)</f>
        <v>5</v>
      </c>
      <c r="H1775" s="50">
        <v>5</v>
      </c>
      <c r="J1775" s="402"/>
      <c r="K1775" s="402"/>
      <c r="N1775" s="28"/>
      <c r="O1775" s="28"/>
      <c r="T1775" s="193"/>
      <c r="V1775" s="28"/>
      <c r="W1775" s="28"/>
      <c r="X1775" s="28"/>
      <c r="AC1775" s="193"/>
      <c r="AE1775" s="28"/>
      <c r="AF1775" s="28"/>
      <c r="AG1775" s="28"/>
      <c r="AL1775" s="193"/>
      <c r="AN1775" s="28"/>
      <c r="AO1775" s="28"/>
      <c r="AP1775" s="28"/>
      <c r="AU1775" s="193"/>
      <c r="AW1775" s="28"/>
      <c r="AX1775" s="28"/>
      <c r="AY1775" s="28"/>
      <c r="BD1775" s="193"/>
      <c r="BF1775" s="28"/>
      <c r="BG1775" s="28"/>
      <c r="BH1775" s="28"/>
      <c r="BM1775" s="193"/>
      <c r="BO1775" s="28"/>
      <c r="BP1775" s="28"/>
      <c r="BQ1775" s="28"/>
      <c r="BV1775" s="193"/>
      <c r="BX1775" s="28"/>
      <c r="BY1775" s="28"/>
      <c r="BZ1775" s="28"/>
      <c r="CE1775" s="193"/>
      <c r="CG1775" s="28"/>
      <c r="CH1775" s="28"/>
      <c r="CI1775" s="28"/>
      <c r="CN1775" s="193"/>
      <c r="CP1775" s="28"/>
      <c r="CQ1775" s="28"/>
      <c r="CR1775" s="28"/>
      <c r="CW1775" s="193"/>
      <c r="CY1775" s="28"/>
      <c r="CZ1775" s="28"/>
      <c r="DA1775" s="28"/>
      <c r="DF1775" s="193"/>
      <c r="DH1775" s="28"/>
      <c r="DI1775" s="28"/>
      <c r="DJ1775" s="28"/>
      <c r="DO1775" s="193"/>
      <c r="DQ1775" s="28"/>
      <c r="DR1775" s="28"/>
      <c r="DS1775" s="28"/>
      <c r="DX1775" s="193"/>
      <c r="DZ1775" s="28"/>
      <c r="EA1775" s="28"/>
      <c r="EB1775" s="28"/>
      <c r="EG1775" s="193"/>
      <c r="EI1775" s="28"/>
      <c r="EJ1775" s="28"/>
      <c r="EK1775" s="28"/>
      <c r="EP1775" s="193"/>
      <c r="ER1775" s="28"/>
      <c r="ES1775" s="28"/>
      <c r="ET1775" s="28"/>
      <c r="EY1775" s="193"/>
      <c r="FA1775" s="28"/>
      <c r="FB1775" s="28"/>
      <c r="FC1775" s="28"/>
      <c r="FH1775" s="193"/>
      <c r="FJ1775" s="28"/>
      <c r="FK1775" s="28"/>
      <c r="FL1775" s="28"/>
      <c r="FQ1775" s="193"/>
      <c r="FS1775" s="28"/>
      <c r="FT1775" s="28"/>
      <c r="FU1775" s="28"/>
      <c r="FZ1775" s="193"/>
      <c r="GB1775" s="28"/>
      <c r="GC1775" s="28"/>
      <c r="GD1775" s="28"/>
      <c r="GI1775" s="193"/>
      <c r="GK1775" s="28"/>
      <c r="GL1775" s="28"/>
      <c r="GM1775" s="28"/>
      <c r="GR1775" s="193"/>
      <c r="GT1775" s="28"/>
      <c r="GU1775" s="28"/>
      <c r="GV1775" s="28"/>
      <c r="HA1775" s="193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5" t="s">
        <v>2732</v>
      </c>
      <c r="B1776" s="39"/>
      <c r="C1776" s="39"/>
      <c r="D1776" s="376" t="s">
        <v>137</v>
      </c>
      <c r="E1776" s="50">
        <f>COUNTIF($A$712:$BAG$785,A1776)</f>
        <v>25</v>
      </c>
      <c r="F1776" s="279">
        <f>SUM(G1776:K1776)</f>
        <v>0</v>
      </c>
      <c r="H1776" s="402"/>
      <c r="I1776" s="402"/>
      <c r="J1776" s="402"/>
      <c r="K1776" s="193"/>
      <c r="N1776" s="28"/>
      <c r="O1776" s="28"/>
      <c r="T1776" s="193"/>
      <c r="V1776" s="28"/>
      <c r="W1776" s="28"/>
      <c r="X1776" s="28"/>
      <c r="AC1776" s="193"/>
      <c r="AE1776" s="28"/>
      <c r="AF1776" s="28"/>
      <c r="AG1776" s="28"/>
      <c r="AL1776" s="193"/>
      <c r="AN1776" s="28"/>
      <c r="AO1776" s="28"/>
      <c r="AP1776" s="28"/>
      <c r="AU1776" s="193"/>
      <c r="AW1776" s="28"/>
      <c r="AX1776" s="28"/>
      <c r="AY1776" s="28"/>
      <c r="BD1776" s="193"/>
      <c r="BF1776" s="28"/>
      <c r="BG1776" s="28"/>
      <c r="BH1776" s="28"/>
      <c r="BM1776" s="193"/>
      <c r="BO1776" s="28"/>
      <c r="BP1776" s="28"/>
      <c r="BQ1776" s="28"/>
      <c r="BV1776" s="193"/>
      <c r="BX1776" s="28"/>
      <c r="BY1776" s="28"/>
      <c r="BZ1776" s="28"/>
      <c r="CE1776" s="193"/>
      <c r="CG1776" s="28"/>
      <c r="CH1776" s="28"/>
      <c r="CI1776" s="28"/>
      <c r="CN1776" s="193"/>
      <c r="CP1776" s="28"/>
      <c r="CQ1776" s="28"/>
      <c r="CR1776" s="28"/>
      <c r="CW1776" s="193"/>
      <c r="CY1776" s="28"/>
      <c r="CZ1776" s="28"/>
      <c r="DA1776" s="28"/>
      <c r="DF1776" s="193"/>
      <c r="DH1776" s="28"/>
      <c r="DI1776" s="28"/>
      <c r="DJ1776" s="28"/>
      <c r="DO1776" s="193"/>
      <c r="DQ1776" s="28"/>
      <c r="DR1776" s="28"/>
      <c r="DS1776" s="28"/>
      <c r="DX1776" s="193"/>
      <c r="DZ1776" s="28"/>
      <c r="EA1776" s="28"/>
      <c r="EB1776" s="28"/>
      <c r="EG1776" s="193"/>
      <c r="EI1776" s="28"/>
      <c r="EJ1776" s="28"/>
      <c r="EK1776" s="28"/>
      <c r="EP1776" s="193"/>
      <c r="ER1776" s="28"/>
      <c r="ES1776" s="28"/>
      <c r="ET1776" s="28"/>
      <c r="EY1776" s="193"/>
      <c r="FA1776" s="28"/>
      <c r="FB1776" s="28"/>
      <c r="FC1776" s="28"/>
      <c r="FH1776" s="193"/>
      <c r="FJ1776" s="28"/>
      <c r="FK1776" s="28"/>
      <c r="FL1776" s="28"/>
      <c r="FQ1776" s="193"/>
      <c r="FS1776" s="28"/>
      <c r="FT1776" s="28"/>
      <c r="FU1776" s="28"/>
      <c r="FZ1776" s="193"/>
      <c r="GB1776" s="28"/>
      <c r="GC1776" s="28"/>
      <c r="GD1776" s="28"/>
      <c r="GI1776" s="193"/>
      <c r="GK1776" s="28"/>
      <c r="GL1776" s="28"/>
      <c r="GM1776" s="28"/>
      <c r="GR1776" s="193"/>
      <c r="GT1776" s="28"/>
      <c r="GU1776" s="28"/>
      <c r="GV1776" s="28"/>
      <c r="HA1776" s="193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311" t="s">
        <v>1207</v>
      </c>
      <c r="B1777" s="39"/>
      <c r="C1777" s="39"/>
      <c r="D1777" s="376" t="s">
        <v>129</v>
      </c>
      <c r="E1777" s="50">
        <f>COUNTIF($A$712:$BAG$785,A1777)</f>
        <v>0</v>
      </c>
      <c r="F1777" s="279">
        <f>SUM(G1777:K1777)</f>
        <v>0</v>
      </c>
      <c r="H1777" s="402"/>
      <c r="I1777" s="402"/>
      <c r="J1777" s="402"/>
      <c r="K1777" s="402"/>
      <c r="N1777" s="28"/>
      <c r="O1777" s="28"/>
      <c r="T1777" s="193"/>
      <c r="V1777" s="28"/>
      <c r="W1777" s="28"/>
      <c r="X1777" s="28"/>
      <c r="AC1777" s="193"/>
      <c r="AE1777" s="28"/>
      <c r="AF1777" s="28"/>
      <c r="AG1777" s="28"/>
      <c r="AL1777" s="193"/>
      <c r="AN1777" s="28"/>
      <c r="AO1777" s="28"/>
      <c r="AP1777" s="28"/>
      <c r="AU1777" s="193"/>
      <c r="AW1777" s="28"/>
      <c r="AX1777" s="28"/>
      <c r="AY1777" s="28"/>
      <c r="BD1777" s="193"/>
      <c r="BF1777" s="28"/>
      <c r="BG1777" s="28"/>
      <c r="BH1777" s="28"/>
      <c r="BM1777" s="193"/>
      <c r="BO1777" s="28"/>
      <c r="BP1777" s="28"/>
      <c r="BQ1777" s="28"/>
      <c r="BV1777" s="193"/>
      <c r="BX1777" s="28"/>
      <c r="BY1777" s="28"/>
      <c r="BZ1777" s="28"/>
      <c r="CE1777" s="193"/>
      <c r="CG1777" s="28"/>
      <c r="CH1777" s="28"/>
      <c r="CI1777" s="28"/>
      <c r="CN1777" s="193"/>
      <c r="CP1777" s="28"/>
      <c r="CQ1777" s="28"/>
      <c r="CR1777" s="28"/>
      <c r="CW1777" s="193"/>
      <c r="CY1777" s="28"/>
      <c r="CZ1777" s="28"/>
      <c r="DA1777" s="28"/>
      <c r="DF1777" s="193"/>
      <c r="DH1777" s="28"/>
      <c r="DI1777" s="28"/>
      <c r="DJ1777" s="28"/>
      <c r="DO1777" s="193"/>
      <c r="DQ1777" s="28"/>
      <c r="DR1777" s="28"/>
      <c r="DS1777" s="28"/>
      <c r="DX1777" s="193"/>
      <c r="DZ1777" s="28"/>
      <c r="EA1777" s="28"/>
      <c r="EB1777" s="28"/>
      <c r="EG1777" s="193"/>
      <c r="EI1777" s="28"/>
      <c r="EJ1777" s="28"/>
      <c r="EK1777" s="28"/>
      <c r="EP1777" s="193"/>
      <c r="ER1777" s="28"/>
      <c r="ES1777" s="28"/>
      <c r="ET1777" s="28"/>
      <c r="EY1777" s="193"/>
      <c r="FA1777" s="28"/>
      <c r="FB1777" s="28"/>
      <c r="FC1777" s="28"/>
      <c r="FH1777" s="193"/>
      <c r="FJ1777" s="28"/>
      <c r="FK1777" s="28"/>
      <c r="FL1777" s="28"/>
      <c r="FQ1777" s="193"/>
      <c r="FS1777" s="28"/>
      <c r="FT1777" s="28"/>
      <c r="FU1777" s="28"/>
      <c r="FZ1777" s="193"/>
      <c r="GB1777" s="28"/>
      <c r="GC1777" s="28"/>
      <c r="GD1777" s="28"/>
      <c r="GI1777" s="193"/>
      <c r="GK1777" s="28"/>
      <c r="GL1777" s="28"/>
      <c r="GM1777" s="28"/>
      <c r="GR1777" s="193"/>
      <c r="GT1777" s="28"/>
      <c r="GU1777" s="28"/>
      <c r="GV1777" s="28"/>
      <c r="HA1777" s="193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311" t="s">
        <v>433</v>
      </c>
      <c r="B1778" s="39"/>
      <c r="C1778" s="39"/>
      <c r="D1778" s="376" t="s">
        <v>129</v>
      </c>
      <c r="E1778" s="50">
        <f>COUNTIF($A$712:$BAG$785,A1778)</f>
        <v>14</v>
      </c>
      <c r="F1778" s="279">
        <f>SUM(G1778:K1778)</f>
        <v>0</v>
      </c>
      <c r="H1778" s="402"/>
      <c r="J1778" s="402"/>
      <c r="K1778" s="402"/>
      <c r="N1778" s="28"/>
      <c r="O1778" s="28"/>
      <c r="T1778" s="193"/>
      <c r="V1778" s="28"/>
      <c r="W1778" s="28"/>
      <c r="X1778" s="28"/>
      <c r="AC1778" s="193"/>
      <c r="AE1778" s="28"/>
      <c r="AF1778" s="28"/>
      <c r="AG1778" s="28"/>
      <c r="AL1778" s="193"/>
      <c r="AN1778" s="28"/>
      <c r="AO1778" s="28"/>
      <c r="AP1778" s="28"/>
      <c r="AU1778" s="193"/>
      <c r="AW1778" s="28"/>
      <c r="AX1778" s="28"/>
      <c r="AY1778" s="28"/>
      <c r="BD1778" s="193"/>
      <c r="BF1778" s="28"/>
      <c r="BG1778" s="28"/>
      <c r="BH1778" s="28"/>
      <c r="BM1778" s="193"/>
      <c r="BO1778" s="28"/>
      <c r="BP1778" s="28"/>
      <c r="BQ1778" s="28"/>
      <c r="BV1778" s="193"/>
      <c r="BX1778" s="28"/>
      <c r="BY1778" s="28"/>
      <c r="BZ1778" s="28"/>
      <c r="CE1778" s="193"/>
      <c r="CG1778" s="28"/>
      <c r="CH1778" s="28"/>
      <c r="CI1778" s="28"/>
      <c r="CN1778" s="193"/>
      <c r="CP1778" s="28"/>
      <c r="CQ1778" s="28"/>
      <c r="CR1778" s="28"/>
      <c r="CW1778" s="193"/>
      <c r="CY1778" s="28"/>
      <c r="CZ1778" s="28"/>
      <c r="DA1778" s="28"/>
      <c r="DF1778" s="193"/>
      <c r="DH1778" s="28"/>
      <c r="DI1778" s="28"/>
      <c r="DJ1778" s="28"/>
      <c r="DO1778" s="193"/>
      <c r="DQ1778" s="28"/>
      <c r="DR1778" s="28"/>
      <c r="DS1778" s="28"/>
      <c r="DX1778" s="193"/>
      <c r="DZ1778" s="28"/>
      <c r="EA1778" s="28"/>
      <c r="EB1778" s="28"/>
      <c r="EG1778" s="193"/>
      <c r="EI1778" s="28"/>
      <c r="EJ1778" s="28"/>
      <c r="EK1778" s="28"/>
      <c r="EP1778" s="193"/>
      <c r="ER1778" s="28"/>
      <c r="ES1778" s="28"/>
      <c r="ET1778" s="28"/>
      <c r="EY1778" s="193"/>
      <c r="FA1778" s="28"/>
      <c r="FB1778" s="28"/>
      <c r="FC1778" s="28"/>
      <c r="FH1778" s="193"/>
      <c r="FJ1778" s="28"/>
      <c r="FK1778" s="28"/>
      <c r="FL1778" s="28"/>
      <c r="FQ1778" s="193"/>
      <c r="FS1778" s="28"/>
      <c r="FT1778" s="28"/>
      <c r="FU1778" s="28"/>
      <c r="FZ1778" s="193"/>
      <c r="GB1778" s="28"/>
      <c r="GC1778" s="28"/>
      <c r="GD1778" s="28"/>
      <c r="GI1778" s="193"/>
      <c r="GK1778" s="28"/>
      <c r="GL1778" s="28"/>
      <c r="GM1778" s="28"/>
      <c r="GR1778" s="193"/>
      <c r="GT1778" s="28"/>
      <c r="GU1778" s="28"/>
      <c r="GV1778" s="28"/>
      <c r="HA1778" s="193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.75">
      <c r="A1779" s="311" t="s">
        <v>918</v>
      </c>
      <c r="B1779" s="170"/>
      <c r="C1779" s="375"/>
      <c r="D1779" s="376" t="s">
        <v>136</v>
      </c>
      <c r="E1779" s="50">
        <f>COUNTIF($A$712:$BAG$785,A1779)</f>
        <v>2</v>
      </c>
      <c r="F1779" s="279">
        <f>SUM(G1779:K1779)</f>
        <v>0</v>
      </c>
      <c r="N1779" s="28"/>
      <c r="O1779" s="28"/>
      <c r="T1779" s="193"/>
      <c r="V1779" s="28"/>
      <c r="W1779" s="28"/>
      <c r="X1779" s="28"/>
      <c r="AC1779" s="193"/>
      <c r="AE1779" s="28"/>
      <c r="AF1779" s="28"/>
      <c r="AG1779" s="28"/>
      <c r="AL1779" s="193"/>
      <c r="AN1779" s="28"/>
      <c r="AO1779" s="28"/>
      <c r="AP1779" s="28"/>
      <c r="AU1779" s="193"/>
      <c r="AW1779" s="28"/>
      <c r="AX1779" s="28"/>
      <c r="AY1779" s="28"/>
      <c r="BD1779" s="193"/>
      <c r="BF1779" s="28"/>
      <c r="BG1779" s="28"/>
      <c r="BH1779" s="28"/>
      <c r="BM1779" s="193"/>
      <c r="BO1779" s="28"/>
      <c r="BP1779" s="28"/>
      <c r="BQ1779" s="28"/>
      <c r="BV1779" s="193"/>
      <c r="BX1779" s="28"/>
      <c r="BY1779" s="28"/>
      <c r="BZ1779" s="28"/>
      <c r="CE1779" s="193"/>
      <c r="CG1779" s="28"/>
      <c r="CH1779" s="28"/>
      <c r="CI1779" s="28"/>
      <c r="CN1779" s="193"/>
      <c r="CP1779" s="28"/>
      <c r="CQ1779" s="28"/>
      <c r="CR1779" s="28"/>
      <c r="CW1779" s="193"/>
      <c r="CY1779" s="28"/>
      <c r="CZ1779" s="28"/>
      <c r="DA1779" s="28"/>
      <c r="DF1779" s="193"/>
      <c r="DH1779" s="28"/>
      <c r="DI1779" s="28"/>
      <c r="DJ1779" s="28"/>
      <c r="DO1779" s="193"/>
      <c r="DQ1779" s="28"/>
      <c r="DR1779" s="28"/>
      <c r="DS1779" s="28"/>
      <c r="DX1779" s="193"/>
      <c r="DZ1779" s="28"/>
      <c r="EA1779" s="28"/>
      <c r="EB1779" s="28"/>
      <c r="EG1779" s="193"/>
      <c r="EI1779" s="28"/>
      <c r="EJ1779" s="28"/>
      <c r="EK1779" s="28"/>
      <c r="EP1779" s="193"/>
      <c r="ER1779" s="28"/>
      <c r="ES1779" s="28"/>
      <c r="ET1779" s="28"/>
      <c r="EY1779" s="193"/>
      <c r="FA1779" s="28"/>
      <c r="FB1779" s="28"/>
      <c r="FC1779" s="28"/>
      <c r="FH1779" s="193"/>
      <c r="FJ1779" s="28"/>
      <c r="FK1779" s="28"/>
      <c r="FL1779" s="28"/>
      <c r="FQ1779" s="193"/>
      <c r="FS1779" s="28"/>
      <c r="FT1779" s="28"/>
      <c r="FU1779" s="28"/>
      <c r="FZ1779" s="193"/>
      <c r="GB1779" s="28"/>
      <c r="GC1779" s="28"/>
      <c r="GD1779" s="28"/>
      <c r="GI1779" s="193"/>
      <c r="GK1779" s="28"/>
      <c r="GL1779" s="28"/>
      <c r="GM1779" s="28"/>
      <c r="GR1779" s="193"/>
      <c r="GT1779" s="28"/>
      <c r="GU1779" s="28"/>
      <c r="GV1779" s="28"/>
      <c r="HA1779" s="193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.75">
      <c r="A1780" s="311" t="s">
        <v>476</v>
      </c>
      <c r="B1780" s="274"/>
      <c r="C1780" s="375"/>
      <c r="D1780" s="376" t="s">
        <v>138</v>
      </c>
      <c r="E1780" s="50">
        <f>COUNTIF($A$712:$BAG$785,A1780)</f>
        <v>90</v>
      </c>
      <c r="F1780" s="279">
        <f>SUM(G1780:K1780)</f>
        <v>0</v>
      </c>
      <c r="H1780" s="396"/>
      <c r="J1780" s="402"/>
      <c r="K1780" s="39"/>
      <c r="N1780" s="28"/>
      <c r="O1780" s="28"/>
      <c r="T1780" s="193"/>
      <c r="V1780" s="28"/>
      <c r="W1780" s="28"/>
      <c r="X1780" s="28"/>
      <c r="AC1780" s="193"/>
      <c r="AE1780" s="28"/>
      <c r="AF1780" s="28"/>
      <c r="AG1780" s="28"/>
      <c r="AL1780" s="193"/>
      <c r="AN1780" s="28"/>
      <c r="AO1780" s="28"/>
      <c r="AP1780" s="28"/>
      <c r="AU1780" s="193"/>
      <c r="AW1780" s="28"/>
      <c r="AX1780" s="28"/>
      <c r="AY1780" s="28"/>
      <c r="BD1780" s="193"/>
      <c r="BF1780" s="28"/>
      <c r="BG1780" s="28"/>
      <c r="BH1780" s="28"/>
      <c r="BM1780" s="193"/>
      <c r="BO1780" s="28"/>
      <c r="BP1780" s="28"/>
      <c r="BQ1780" s="28"/>
      <c r="BV1780" s="193"/>
      <c r="BX1780" s="28"/>
      <c r="BY1780" s="28"/>
      <c r="BZ1780" s="28"/>
      <c r="CE1780" s="193"/>
      <c r="CG1780" s="28"/>
      <c r="CH1780" s="28"/>
      <c r="CI1780" s="28"/>
      <c r="CN1780" s="193"/>
      <c r="CP1780" s="28"/>
      <c r="CQ1780" s="28"/>
      <c r="CR1780" s="28"/>
      <c r="CW1780" s="193"/>
      <c r="CY1780" s="28"/>
      <c r="CZ1780" s="28"/>
      <c r="DA1780" s="28"/>
      <c r="DF1780" s="193"/>
      <c r="DH1780" s="28"/>
      <c r="DI1780" s="28"/>
      <c r="DJ1780" s="28"/>
      <c r="DO1780" s="193"/>
      <c r="DQ1780" s="28"/>
      <c r="DR1780" s="28"/>
      <c r="DS1780" s="28"/>
      <c r="DX1780" s="193"/>
      <c r="DZ1780" s="28"/>
      <c r="EA1780" s="28"/>
      <c r="EB1780" s="28"/>
      <c r="EG1780" s="193"/>
      <c r="EI1780" s="28"/>
      <c r="EJ1780" s="28"/>
      <c r="EK1780" s="28"/>
      <c r="EP1780" s="193"/>
      <c r="ER1780" s="28"/>
      <c r="ES1780" s="28"/>
      <c r="ET1780" s="28"/>
      <c r="EY1780" s="193"/>
      <c r="FA1780" s="28"/>
      <c r="FB1780" s="28"/>
      <c r="FC1780" s="28"/>
      <c r="FH1780" s="193"/>
      <c r="FJ1780" s="28"/>
      <c r="FK1780" s="28"/>
      <c r="FL1780" s="28"/>
      <c r="FQ1780" s="193"/>
      <c r="FS1780" s="28"/>
      <c r="FT1780" s="28"/>
      <c r="FU1780" s="28"/>
      <c r="FZ1780" s="193"/>
      <c r="GB1780" s="28"/>
      <c r="GC1780" s="28"/>
      <c r="GD1780" s="28"/>
      <c r="GI1780" s="193"/>
      <c r="GK1780" s="28"/>
      <c r="GL1780" s="28"/>
      <c r="GM1780" s="28"/>
      <c r="GR1780" s="193"/>
      <c r="GT1780" s="28"/>
      <c r="GU1780" s="28"/>
      <c r="GV1780" s="28"/>
      <c r="HA1780" s="193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311" t="s">
        <v>785</v>
      </c>
      <c r="B1781" s="28"/>
      <c r="C1781" s="271"/>
      <c r="D1781" s="376" t="s">
        <v>132</v>
      </c>
      <c r="E1781" s="50">
        <f>COUNTIF($A$712:$BAG$785,A1781)</f>
        <v>1</v>
      </c>
      <c r="F1781" s="279">
        <f>SUM(G1781:K1781)</f>
        <v>0</v>
      </c>
      <c r="J1781" s="402"/>
      <c r="K1781" s="402"/>
      <c r="N1781" s="28"/>
      <c r="O1781" s="28"/>
      <c r="T1781" s="193"/>
      <c r="V1781" s="28"/>
      <c r="W1781" s="28"/>
      <c r="X1781" s="28"/>
      <c r="AC1781" s="193"/>
      <c r="AE1781" s="28"/>
      <c r="AF1781" s="28"/>
      <c r="AG1781" s="28"/>
      <c r="AL1781" s="193"/>
      <c r="AN1781" s="28"/>
      <c r="AO1781" s="28"/>
      <c r="AP1781" s="28"/>
      <c r="AU1781" s="193"/>
      <c r="AW1781" s="28"/>
      <c r="AX1781" s="28"/>
      <c r="AY1781" s="28"/>
      <c r="BD1781" s="193"/>
      <c r="BF1781" s="28"/>
      <c r="BG1781" s="28"/>
      <c r="BH1781" s="28"/>
      <c r="BM1781" s="193"/>
      <c r="BO1781" s="28"/>
      <c r="BP1781" s="28"/>
      <c r="BQ1781" s="28"/>
      <c r="BV1781" s="193"/>
      <c r="BX1781" s="28"/>
      <c r="BY1781" s="28"/>
      <c r="BZ1781" s="28"/>
      <c r="CE1781" s="193"/>
      <c r="CG1781" s="28"/>
      <c r="CH1781" s="28"/>
      <c r="CI1781" s="28"/>
      <c r="CN1781" s="193"/>
      <c r="CP1781" s="28"/>
      <c r="CQ1781" s="28"/>
      <c r="CR1781" s="28"/>
      <c r="CW1781" s="193"/>
      <c r="CY1781" s="28"/>
      <c r="CZ1781" s="28"/>
      <c r="DA1781" s="28"/>
      <c r="DF1781" s="193"/>
      <c r="DH1781" s="28"/>
      <c r="DI1781" s="28"/>
      <c r="DJ1781" s="28"/>
      <c r="DO1781" s="193"/>
      <c r="DQ1781" s="28"/>
      <c r="DR1781" s="28"/>
      <c r="DS1781" s="28"/>
      <c r="DX1781" s="193"/>
      <c r="DZ1781" s="28"/>
      <c r="EA1781" s="28"/>
      <c r="EB1781" s="28"/>
      <c r="EG1781" s="193"/>
      <c r="EI1781" s="28"/>
      <c r="EJ1781" s="28"/>
      <c r="EK1781" s="28"/>
      <c r="EP1781" s="193"/>
      <c r="ER1781" s="28"/>
      <c r="ES1781" s="28"/>
      <c r="ET1781" s="28"/>
      <c r="EY1781" s="193"/>
      <c r="FA1781" s="28"/>
      <c r="FB1781" s="28"/>
      <c r="FC1781" s="28"/>
      <c r="FH1781" s="193"/>
      <c r="FJ1781" s="28"/>
      <c r="FK1781" s="28"/>
      <c r="FL1781" s="28"/>
      <c r="FQ1781" s="193"/>
      <c r="FS1781" s="28"/>
      <c r="FT1781" s="28"/>
      <c r="FU1781" s="28"/>
      <c r="FZ1781" s="193"/>
      <c r="GB1781" s="28"/>
      <c r="GC1781" s="28"/>
      <c r="GD1781" s="28"/>
      <c r="GI1781" s="193"/>
      <c r="GK1781" s="28"/>
      <c r="GL1781" s="28"/>
      <c r="GM1781" s="28"/>
      <c r="GR1781" s="193"/>
      <c r="GT1781" s="28"/>
      <c r="GU1781" s="28"/>
      <c r="GV1781" s="28"/>
      <c r="HA1781" s="193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.75">
      <c r="A1782" s="311" t="s">
        <v>515</v>
      </c>
      <c r="B1782" s="375"/>
      <c r="C1782" s="375"/>
      <c r="D1782" s="376" t="s">
        <v>134</v>
      </c>
      <c r="E1782" s="50">
        <f>COUNTIF($A$712:$BAG$785,A1782)</f>
        <v>41</v>
      </c>
      <c r="F1782" s="279">
        <f>SUM(G1782:K1782)</f>
        <v>0</v>
      </c>
      <c r="J1782" s="402"/>
      <c r="K1782" s="402"/>
      <c r="N1782" s="28"/>
      <c r="O1782" s="28"/>
      <c r="T1782" s="193"/>
      <c r="V1782" s="28"/>
      <c r="W1782" s="28"/>
      <c r="X1782" s="28"/>
      <c r="AC1782" s="193"/>
      <c r="AE1782" s="28"/>
      <c r="AF1782" s="28"/>
      <c r="AG1782" s="28"/>
      <c r="AL1782" s="193"/>
      <c r="AN1782" s="28"/>
      <c r="AO1782" s="28"/>
      <c r="AP1782" s="28"/>
      <c r="AU1782" s="193"/>
      <c r="AW1782" s="28"/>
      <c r="AX1782" s="28"/>
      <c r="AY1782" s="28"/>
      <c r="BD1782" s="193"/>
      <c r="BF1782" s="28"/>
      <c r="BG1782" s="28"/>
      <c r="BH1782" s="28"/>
      <c r="BM1782" s="193"/>
      <c r="BO1782" s="28"/>
      <c r="BP1782" s="28"/>
      <c r="BQ1782" s="28"/>
      <c r="BV1782" s="193"/>
      <c r="BX1782" s="28"/>
      <c r="BY1782" s="28"/>
      <c r="BZ1782" s="28"/>
      <c r="CE1782" s="193"/>
      <c r="CG1782" s="28"/>
      <c r="CH1782" s="28"/>
      <c r="CI1782" s="28"/>
      <c r="CN1782" s="193"/>
      <c r="CP1782" s="28"/>
      <c r="CQ1782" s="28"/>
      <c r="CR1782" s="28"/>
      <c r="CW1782" s="193"/>
      <c r="CY1782" s="28"/>
      <c r="CZ1782" s="28"/>
      <c r="DA1782" s="28"/>
      <c r="DF1782" s="193"/>
      <c r="DH1782" s="28"/>
      <c r="DI1782" s="28"/>
      <c r="DJ1782" s="28"/>
      <c r="DO1782" s="193"/>
      <c r="DQ1782" s="28"/>
      <c r="DR1782" s="28"/>
      <c r="DS1782" s="28"/>
      <c r="DX1782" s="193"/>
      <c r="DZ1782" s="28"/>
      <c r="EA1782" s="28"/>
      <c r="EB1782" s="28"/>
      <c r="EG1782" s="193"/>
      <c r="EI1782" s="28"/>
      <c r="EJ1782" s="28"/>
      <c r="EK1782" s="28"/>
      <c r="EP1782" s="193"/>
      <c r="ER1782" s="28"/>
      <c r="ES1782" s="28"/>
      <c r="ET1782" s="28"/>
      <c r="EY1782" s="193"/>
      <c r="FA1782" s="28"/>
      <c r="FB1782" s="28"/>
      <c r="FC1782" s="28"/>
      <c r="FH1782" s="193"/>
      <c r="FJ1782" s="28"/>
      <c r="FK1782" s="28"/>
      <c r="FL1782" s="28"/>
      <c r="FQ1782" s="193"/>
      <c r="FS1782" s="28"/>
      <c r="FT1782" s="28"/>
      <c r="FU1782" s="28"/>
      <c r="FZ1782" s="193"/>
      <c r="GB1782" s="28"/>
      <c r="GC1782" s="28"/>
      <c r="GD1782" s="28"/>
      <c r="GI1782" s="193"/>
      <c r="GK1782" s="28"/>
      <c r="GL1782" s="28"/>
      <c r="GM1782" s="28"/>
      <c r="GR1782" s="193"/>
      <c r="GT1782" s="28"/>
      <c r="GU1782" s="28"/>
      <c r="GV1782" s="28"/>
      <c r="HA1782" s="193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5" t="s">
        <v>2432</v>
      </c>
      <c r="B1783" s="39"/>
      <c r="C1783" s="39"/>
      <c r="D1783" s="376" t="s">
        <v>129</v>
      </c>
      <c r="E1783" s="50">
        <f>COUNTIF($A$712:$BAG$785,A1783)</f>
        <v>2</v>
      </c>
      <c r="F1783" s="279">
        <f>SUM(G1783:K1783)</f>
        <v>5</v>
      </c>
      <c r="H1783" s="402">
        <v>5</v>
      </c>
      <c r="I1783" s="402"/>
      <c r="J1783" s="402"/>
      <c r="K1783" s="402"/>
      <c r="N1783" s="28"/>
      <c r="O1783" s="28"/>
      <c r="T1783" s="193"/>
      <c r="V1783" s="28"/>
      <c r="W1783" s="28"/>
      <c r="X1783" s="28"/>
      <c r="AC1783" s="193"/>
      <c r="AE1783" s="28"/>
      <c r="AF1783" s="28"/>
      <c r="AG1783" s="28"/>
      <c r="AL1783" s="193"/>
      <c r="AN1783" s="28"/>
      <c r="AO1783" s="28"/>
      <c r="AP1783" s="28"/>
      <c r="AU1783" s="193"/>
      <c r="AW1783" s="28"/>
      <c r="AX1783" s="28"/>
      <c r="AY1783" s="28"/>
      <c r="BD1783" s="193"/>
      <c r="BF1783" s="28"/>
      <c r="BG1783" s="28"/>
      <c r="BH1783" s="28"/>
      <c r="BM1783" s="193"/>
      <c r="BO1783" s="28"/>
      <c r="BP1783" s="28"/>
      <c r="BQ1783" s="28"/>
      <c r="BV1783" s="193"/>
      <c r="BX1783" s="28"/>
      <c r="BY1783" s="28"/>
      <c r="BZ1783" s="28"/>
      <c r="CE1783" s="193"/>
      <c r="CG1783" s="28"/>
      <c r="CH1783" s="28"/>
      <c r="CI1783" s="28"/>
      <c r="CN1783" s="193"/>
      <c r="CP1783" s="28"/>
      <c r="CQ1783" s="28"/>
      <c r="CR1783" s="28"/>
      <c r="CW1783" s="193"/>
      <c r="CY1783" s="28"/>
      <c r="CZ1783" s="28"/>
      <c r="DA1783" s="28"/>
      <c r="DF1783" s="193"/>
      <c r="DH1783" s="28"/>
      <c r="DI1783" s="28"/>
      <c r="DJ1783" s="28"/>
      <c r="DO1783" s="193"/>
      <c r="DQ1783" s="28"/>
      <c r="DR1783" s="28"/>
      <c r="DS1783" s="28"/>
      <c r="DX1783" s="193"/>
      <c r="DZ1783" s="28"/>
      <c r="EA1783" s="28"/>
      <c r="EB1783" s="28"/>
      <c r="EG1783" s="193"/>
      <c r="EI1783" s="28"/>
      <c r="EJ1783" s="28"/>
      <c r="EK1783" s="28"/>
      <c r="EP1783" s="193"/>
      <c r="ER1783" s="28"/>
      <c r="ES1783" s="28"/>
      <c r="ET1783" s="28"/>
      <c r="EY1783" s="193"/>
      <c r="FA1783" s="28"/>
      <c r="FB1783" s="28"/>
      <c r="FC1783" s="28"/>
      <c r="FH1783" s="193"/>
      <c r="FJ1783" s="28"/>
      <c r="FK1783" s="28"/>
      <c r="FL1783" s="28"/>
      <c r="FQ1783" s="193"/>
      <c r="FS1783" s="28"/>
      <c r="FT1783" s="28"/>
      <c r="FU1783" s="28"/>
      <c r="FZ1783" s="193"/>
      <c r="GB1783" s="28"/>
      <c r="GC1783" s="28"/>
      <c r="GD1783" s="28"/>
      <c r="GI1783" s="193"/>
      <c r="GK1783" s="28"/>
      <c r="GL1783" s="28"/>
      <c r="GM1783" s="28"/>
      <c r="GR1783" s="193"/>
      <c r="GT1783" s="28"/>
      <c r="GU1783" s="28"/>
      <c r="GV1783" s="28"/>
      <c r="HA1783" s="193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5" t="s">
        <v>3044</v>
      </c>
      <c r="B1784" s="39"/>
      <c r="C1784" s="39"/>
      <c r="D1784" s="376" t="s">
        <v>129</v>
      </c>
      <c r="E1784" s="50">
        <f>COUNTIF($A$712:$BAG$785,A1784)</f>
        <v>1</v>
      </c>
      <c r="F1784" s="279">
        <f>SUM(G1784:K1784)</f>
        <v>0</v>
      </c>
      <c r="H1784" s="402"/>
      <c r="I1784" s="402"/>
      <c r="J1784" s="402"/>
      <c r="K1784" s="402"/>
      <c r="N1784" s="28"/>
      <c r="O1784" s="28"/>
      <c r="T1784" s="193"/>
      <c r="V1784" s="28"/>
      <c r="W1784" s="28"/>
      <c r="X1784" s="28"/>
      <c r="AC1784" s="193"/>
      <c r="AE1784" s="28"/>
      <c r="AF1784" s="28"/>
      <c r="AG1784" s="28"/>
      <c r="AL1784" s="193"/>
      <c r="AN1784" s="28"/>
      <c r="AO1784" s="28"/>
      <c r="AP1784" s="28"/>
      <c r="AU1784" s="193"/>
      <c r="AW1784" s="28"/>
      <c r="AX1784" s="28"/>
      <c r="AY1784" s="28"/>
      <c r="BD1784" s="193"/>
      <c r="BF1784" s="28"/>
      <c r="BG1784" s="28"/>
      <c r="BH1784" s="28"/>
      <c r="BM1784" s="193"/>
      <c r="BO1784" s="28"/>
      <c r="BP1784" s="28"/>
      <c r="BQ1784" s="28"/>
      <c r="BV1784" s="193"/>
      <c r="BX1784" s="28"/>
      <c r="BY1784" s="28"/>
      <c r="BZ1784" s="28"/>
      <c r="CE1784" s="193"/>
      <c r="CG1784" s="28"/>
      <c r="CH1784" s="28"/>
      <c r="CI1784" s="28"/>
      <c r="CN1784" s="193"/>
      <c r="CP1784" s="28"/>
      <c r="CQ1784" s="28"/>
      <c r="CR1784" s="28"/>
      <c r="CW1784" s="193"/>
      <c r="CY1784" s="28"/>
      <c r="CZ1784" s="28"/>
      <c r="DA1784" s="28"/>
      <c r="DF1784" s="193"/>
      <c r="DH1784" s="28"/>
      <c r="DI1784" s="28"/>
      <c r="DJ1784" s="28"/>
      <c r="DO1784" s="193"/>
      <c r="DQ1784" s="28"/>
      <c r="DR1784" s="28"/>
      <c r="DS1784" s="28"/>
      <c r="DX1784" s="193"/>
      <c r="DZ1784" s="28"/>
      <c r="EA1784" s="28"/>
      <c r="EB1784" s="28"/>
      <c r="EG1784" s="193"/>
      <c r="EI1784" s="28"/>
      <c r="EJ1784" s="28"/>
      <c r="EK1784" s="28"/>
      <c r="EP1784" s="193"/>
      <c r="ER1784" s="28"/>
      <c r="ES1784" s="28"/>
      <c r="ET1784" s="28"/>
      <c r="EY1784" s="193"/>
      <c r="FA1784" s="28"/>
      <c r="FB1784" s="28"/>
      <c r="FC1784" s="28"/>
      <c r="FH1784" s="193"/>
      <c r="FJ1784" s="28"/>
      <c r="FK1784" s="28"/>
      <c r="FL1784" s="28"/>
      <c r="FQ1784" s="193"/>
      <c r="FS1784" s="28"/>
      <c r="FT1784" s="28"/>
      <c r="FU1784" s="28"/>
      <c r="FZ1784" s="193"/>
      <c r="GB1784" s="28"/>
      <c r="GC1784" s="28"/>
      <c r="GD1784" s="28"/>
      <c r="GI1784" s="193"/>
      <c r="GK1784" s="28"/>
      <c r="GL1784" s="28"/>
      <c r="GM1784" s="28"/>
      <c r="GR1784" s="193"/>
      <c r="GT1784" s="28"/>
      <c r="GU1784" s="28"/>
      <c r="GV1784" s="28"/>
      <c r="HA1784" s="193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5" t="s">
        <v>2752</v>
      </c>
      <c r="B1785" s="39"/>
      <c r="C1785" s="39"/>
      <c r="D1785" s="1" t="s">
        <v>131</v>
      </c>
      <c r="E1785" s="50">
        <f>COUNTIF($A$712:$BAG$785,A1785)</f>
        <v>2</v>
      </c>
      <c r="F1785" s="279">
        <f>SUM(G1785:K1785)</f>
        <v>0</v>
      </c>
      <c r="H1785" s="402"/>
      <c r="I1785" s="402"/>
      <c r="J1785" s="402"/>
      <c r="K1785" s="39"/>
      <c r="N1785" s="28"/>
      <c r="O1785" s="28"/>
      <c r="T1785" s="193"/>
      <c r="V1785" s="28"/>
      <c r="W1785" s="28"/>
      <c r="X1785" s="28"/>
      <c r="AC1785" s="193"/>
      <c r="AE1785" s="28"/>
      <c r="AF1785" s="28"/>
      <c r="AG1785" s="28"/>
      <c r="AL1785" s="193"/>
      <c r="AN1785" s="28"/>
      <c r="AO1785" s="28"/>
      <c r="AP1785" s="28"/>
      <c r="AU1785" s="193"/>
      <c r="AW1785" s="28"/>
      <c r="AX1785" s="28"/>
      <c r="AY1785" s="28"/>
      <c r="BD1785" s="193"/>
      <c r="BF1785" s="28"/>
      <c r="BG1785" s="28"/>
      <c r="BH1785" s="28"/>
      <c r="BM1785" s="193"/>
      <c r="BO1785" s="28"/>
      <c r="BP1785" s="28"/>
      <c r="BQ1785" s="28"/>
      <c r="BV1785" s="193"/>
      <c r="BX1785" s="28"/>
      <c r="BY1785" s="28"/>
      <c r="BZ1785" s="28"/>
      <c r="CE1785" s="193"/>
      <c r="CG1785" s="28"/>
      <c r="CH1785" s="28"/>
      <c r="CI1785" s="28"/>
      <c r="CN1785" s="193"/>
      <c r="CP1785" s="28"/>
      <c r="CQ1785" s="28"/>
      <c r="CR1785" s="28"/>
      <c r="CW1785" s="193"/>
      <c r="CY1785" s="28"/>
      <c r="CZ1785" s="28"/>
      <c r="DA1785" s="28"/>
      <c r="DF1785" s="193"/>
      <c r="DH1785" s="28"/>
      <c r="DI1785" s="28"/>
      <c r="DJ1785" s="28"/>
      <c r="DO1785" s="193"/>
      <c r="DQ1785" s="28"/>
      <c r="DR1785" s="28"/>
      <c r="DS1785" s="28"/>
      <c r="DX1785" s="193"/>
      <c r="DZ1785" s="28"/>
      <c r="EA1785" s="28"/>
      <c r="EB1785" s="28"/>
      <c r="EG1785" s="193"/>
      <c r="EI1785" s="28"/>
      <c r="EJ1785" s="28"/>
      <c r="EK1785" s="28"/>
      <c r="EP1785" s="193"/>
      <c r="ER1785" s="28"/>
      <c r="ES1785" s="28"/>
      <c r="ET1785" s="28"/>
      <c r="EY1785" s="193"/>
      <c r="FA1785" s="28"/>
      <c r="FB1785" s="28"/>
      <c r="FC1785" s="28"/>
      <c r="FH1785" s="193"/>
      <c r="FJ1785" s="28"/>
      <c r="FK1785" s="28"/>
      <c r="FL1785" s="28"/>
      <c r="FQ1785" s="193"/>
      <c r="FS1785" s="28"/>
      <c r="FT1785" s="28"/>
      <c r="FU1785" s="28"/>
      <c r="FZ1785" s="193"/>
      <c r="GB1785" s="28"/>
      <c r="GC1785" s="28"/>
      <c r="GD1785" s="28"/>
      <c r="GI1785" s="193"/>
      <c r="GK1785" s="28"/>
      <c r="GL1785" s="28"/>
      <c r="GM1785" s="28"/>
      <c r="GR1785" s="193"/>
      <c r="GT1785" s="28"/>
      <c r="GU1785" s="28"/>
      <c r="GV1785" s="28"/>
      <c r="HA1785" s="193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5" t="s">
        <v>3109</v>
      </c>
      <c r="B1786" s="39"/>
      <c r="C1786" s="39"/>
      <c r="D1786" s="376" t="s">
        <v>129</v>
      </c>
      <c r="E1786" s="50">
        <f>COUNTIF($A$712:$BAG$785,A1786)</f>
        <v>0</v>
      </c>
      <c r="F1786" s="279">
        <f>SUM(G1786:K1786)</f>
        <v>0</v>
      </c>
      <c r="H1786" s="402"/>
      <c r="I1786" s="402"/>
      <c r="K1786" s="193"/>
      <c r="N1786" s="28"/>
      <c r="O1786" s="28"/>
      <c r="T1786" s="193"/>
      <c r="V1786" s="28"/>
      <c r="W1786" s="28"/>
      <c r="X1786" s="28"/>
      <c r="AC1786" s="193"/>
      <c r="AE1786" s="28"/>
      <c r="AF1786" s="28"/>
      <c r="AG1786" s="28"/>
      <c r="AL1786" s="193"/>
      <c r="AN1786" s="28"/>
      <c r="AO1786" s="28"/>
      <c r="AP1786" s="28"/>
      <c r="AU1786" s="193"/>
      <c r="AW1786" s="28"/>
      <c r="AX1786" s="28"/>
      <c r="AY1786" s="28"/>
      <c r="BD1786" s="193"/>
      <c r="BF1786" s="28"/>
      <c r="BG1786" s="28"/>
      <c r="BH1786" s="28"/>
      <c r="BM1786" s="193"/>
      <c r="BO1786" s="28"/>
      <c r="BP1786" s="28"/>
      <c r="BQ1786" s="28"/>
      <c r="BV1786" s="193"/>
      <c r="BX1786" s="28"/>
      <c r="BY1786" s="28"/>
      <c r="BZ1786" s="28"/>
      <c r="CE1786" s="193"/>
      <c r="CG1786" s="28"/>
      <c r="CH1786" s="28"/>
      <c r="CI1786" s="28"/>
      <c r="CN1786" s="193"/>
      <c r="CP1786" s="28"/>
      <c r="CQ1786" s="28"/>
      <c r="CR1786" s="28"/>
      <c r="CW1786" s="193"/>
      <c r="CY1786" s="28"/>
      <c r="CZ1786" s="28"/>
      <c r="DA1786" s="28"/>
      <c r="DF1786" s="193"/>
      <c r="DH1786" s="28"/>
      <c r="DI1786" s="28"/>
      <c r="DJ1786" s="28"/>
      <c r="DO1786" s="193"/>
      <c r="DQ1786" s="28"/>
      <c r="DR1786" s="28"/>
      <c r="DS1786" s="28"/>
      <c r="DX1786" s="193"/>
      <c r="DZ1786" s="28"/>
      <c r="EA1786" s="28"/>
      <c r="EB1786" s="28"/>
      <c r="EG1786" s="193"/>
      <c r="EI1786" s="28"/>
      <c r="EJ1786" s="28"/>
      <c r="EK1786" s="28"/>
      <c r="EP1786" s="193"/>
      <c r="ER1786" s="28"/>
      <c r="ES1786" s="28"/>
      <c r="ET1786" s="28"/>
      <c r="EY1786" s="193"/>
      <c r="FA1786" s="28"/>
      <c r="FB1786" s="28"/>
      <c r="FC1786" s="28"/>
      <c r="FH1786" s="193"/>
      <c r="FJ1786" s="28"/>
      <c r="FK1786" s="28"/>
      <c r="FL1786" s="28"/>
      <c r="FQ1786" s="193"/>
      <c r="FS1786" s="28"/>
      <c r="FT1786" s="28"/>
      <c r="FU1786" s="28"/>
      <c r="FZ1786" s="193"/>
      <c r="GB1786" s="28"/>
      <c r="GC1786" s="28"/>
      <c r="GD1786" s="28"/>
      <c r="GI1786" s="193"/>
      <c r="GK1786" s="28"/>
      <c r="GL1786" s="28"/>
      <c r="GM1786" s="28"/>
      <c r="GR1786" s="193"/>
      <c r="GT1786" s="28"/>
      <c r="GU1786" s="28"/>
      <c r="GV1786" s="28"/>
      <c r="HA1786" s="193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.75">
      <c r="A1787" s="205" t="s">
        <v>1950</v>
      </c>
      <c r="B1787" s="375"/>
      <c r="C1787" s="375"/>
      <c r="D1787" s="376" t="s">
        <v>134</v>
      </c>
      <c r="E1787" s="50">
        <f>COUNTIF($A$712:$BAG$785,A1787)</f>
        <v>12</v>
      </c>
      <c r="F1787" s="279">
        <f>SUM(G1787:K1787)</f>
        <v>0</v>
      </c>
      <c r="J1787" s="402"/>
      <c r="K1787" s="193"/>
      <c r="N1787" s="28"/>
      <c r="O1787" s="28"/>
      <c r="T1787" s="193"/>
      <c r="V1787" s="28"/>
      <c r="W1787" s="28"/>
      <c r="X1787" s="28"/>
      <c r="AC1787" s="193"/>
      <c r="AE1787" s="28"/>
      <c r="AF1787" s="28"/>
      <c r="AG1787" s="28"/>
      <c r="AL1787" s="193"/>
      <c r="AN1787" s="28"/>
      <c r="AO1787" s="28"/>
      <c r="AP1787" s="28"/>
      <c r="AU1787" s="193"/>
      <c r="AW1787" s="28"/>
      <c r="AX1787" s="28"/>
      <c r="AY1787" s="28"/>
      <c r="BD1787" s="193"/>
      <c r="BF1787" s="28"/>
      <c r="BG1787" s="28"/>
      <c r="BH1787" s="28"/>
      <c r="BM1787" s="193"/>
      <c r="BO1787" s="28"/>
      <c r="BP1787" s="28"/>
      <c r="BQ1787" s="28"/>
      <c r="BV1787" s="193"/>
      <c r="BX1787" s="28"/>
      <c r="BY1787" s="28"/>
      <c r="BZ1787" s="28"/>
      <c r="CE1787" s="193"/>
      <c r="CG1787" s="28"/>
      <c r="CH1787" s="28"/>
      <c r="CI1787" s="28"/>
      <c r="CN1787" s="193"/>
      <c r="CP1787" s="28"/>
      <c r="CQ1787" s="28"/>
      <c r="CR1787" s="28"/>
      <c r="CW1787" s="193"/>
      <c r="CY1787" s="28"/>
      <c r="CZ1787" s="28"/>
      <c r="DA1787" s="28"/>
      <c r="DF1787" s="193"/>
      <c r="DH1787" s="28"/>
      <c r="DI1787" s="28"/>
      <c r="DJ1787" s="28"/>
      <c r="DO1787" s="193"/>
      <c r="DQ1787" s="28"/>
      <c r="DR1787" s="28"/>
      <c r="DS1787" s="28"/>
      <c r="DX1787" s="193"/>
      <c r="DZ1787" s="28"/>
      <c r="EA1787" s="28"/>
      <c r="EB1787" s="28"/>
      <c r="EG1787" s="193"/>
      <c r="EI1787" s="28"/>
      <c r="EJ1787" s="28"/>
      <c r="EK1787" s="28"/>
      <c r="EP1787" s="193"/>
      <c r="ER1787" s="28"/>
      <c r="ES1787" s="28"/>
      <c r="ET1787" s="28"/>
      <c r="EY1787" s="193"/>
      <c r="FA1787" s="28"/>
      <c r="FB1787" s="28"/>
      <c r="FC1787" s="28"/>
      <c r="FH1787" s="193"/>
      <c r="FJ1787" s="28"/>
      <c r="FK1787" s="28"/>
      <c r="FL1787" s="28"/>
      <c r="FQ1787" s="193"/>
      <c r="FS1787" s="28"/>
      <c r="FT1787" s="28"/>
      <c r="FU1787" s="28"/>
      <c r="FZ1787" s="193"/>
      <c r="GB1787" s="28"/>
      <c r="GC1787" s="28"/>
      <c r="GD1787" s="28"/>
      <c r="GI1787" s="193"/>
      <c r="GK1787" s="28"/>
      <c r="GL1787" s="28"/>
      <c r="GM1787" s="28"/>
      <c r="GR1787" s="193"/>
      <c r="GT1787" s="28"/>
      <c r="GU1787" s="28"/>
      <c r="GV1787" s="28"/>
      <c r="HA1787" s="193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5" t="s">
        <v>3134</v>
      </c>
      <c r="B1788" s="28"/>
      <c r="C1788" s="28"/>
      <c r="D1788" s="376" t="s">
        <v>129</v>
      </c>
      <c r="E1788" s="50">
        <f>COUNTIF($A$712:$BAG$785,A1788)</f>
        <v>11</v>
      </c>
      <c r="F1788" s="279">
        <f>SUM(G1788:K1788)</f>
        <v>0</v>
      </c>
      <c r="J1788" s="402"/>
      <c r="K1788" s="402"/>
      <c r="N1788" s="28"/>
      <c r="O1788" s="28"/>
      <c r="T1788" s="193"/>
      <c r="V1788" s="28"/>
      <c r="W1788" s="28"/>
      <c r="X1788" s="28"/>
      <c r="AC1788" s="193"/>
      <c r="AE1788" s="28"/>
      <c r="AF1788" s="28"/>
      <c r="AG1788" s="28"/>
      <c r="AL1788" s="193"/>
      <c r="AN1788" s="28"/>
      <c r="AO1788" s="28"/>
      <c r="AP1788" s="28"/>
      <c r="AU1788" s="193"/>
      <c r="AW1788" s="28"/>
      <c r="AX1788" s="28"/>
      <c r="AY1788" s="28"/>
      <c r="BD1788" s="193"/>
      <c r="BF1788" s="28"/>
      <c r="BG1788" s="28"/>
      <c r="BH1788" s="28"/>
      <c r="BM1788" s="193"/>
      <c r="BO1788" s="28"/>
      <c r="BP1788" s="28"/>
      <c r="BQ1788" s="28"/>
      <c r="BV1788" s="193"/>
      <c r="BX1788" s="28"/>
      <c r="BY1788" s="28"/>
      <c r="BZ1788" s="28"/>
      <c r="CE1788" s="193"/>
      <c r="CG1788" s="28"/>
      <c r="CH1788" s="28"/>
      <c r="CI1788" s="28"/>
      <c r="CN1788" s="193"/>
      <c r="CP1788" s="28"/>
      <c r="CQ1788" s="28"/>
      <c r="CR1788" s="28"/>
      <c r="CW1788" s="193"/>
      <c r="CY1788" s="28"/>
      <c r="CZ1788" s="28"/>
      <c r="DA1788" s="28"/>
      <c r="DF1788" s="193"/>
      <c r="DH1788" s="28"/>
      <c r="DI1788" s="28"/>
      <c r="DJ1788" s="28"/>
      <c r="DO1788" s="193"/>
      <c r="DQ1788" s="28"/>
      <c r="DR1788" s="28"/>
      <c r="DS1788" s="28"/>
      <c r="DX1788" s="193"/>
      <c r="DZ1788" s="28"/>
      <c r="EA1788" s="28"/>
      <c r="EB1788" s="28"/>
      <c r="EG1788" s="193"/>
      <c r="EI1788" s="28"/>
      <c r="EJ1788" s="28"/>
      <c r="EK1788" s="28"/>
      <c r="EP1788" s="193"/>
      <c r="ER1788" s="28"/>
      <c r="ES1788" s="28"/>
      <c r="ET1788" s="28"/>
      <c r="EY1788" s="193"/>
      <c r="FA1788" s="28"/>
      <c r="FB1788" s="28"/>
      <c r="FC1788" s="28"/>
      <c r="FH1788" s="193"/>
      <c r="FJ1788" s="28"/>
      <c r="FK1788" s="28"/>
      <c r="FL1788" s="28"/>
      <c r="FQ1788" s="193"/>
      <c r="FS1788" s="28"/>
      <c r="FT1788" s="28"/>
      <c r="FU1788" s="28"/>
      <c r="FZ1788" s="193"/>
      <c r="GB1788" s="28"/>
      <c r="GC1788" s="28"/>
      <c r="GD1788" s="28"/>
      <c r="GI1788" s="193"/>
      <c r="GK1788" s="28"/>
      <c r="GL1788" s="28"/>
      <c r="GM1788" s="28"/>
      <c r="GR1788" s="193"/>
      <c r="GT1788" s="28"/>
      <c r="GU1788" s="28"/>
      <c r="GV1788" s="28"/>
      <c r="HA1788" s="193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311" t="s">
        <v>533</v>
      </c>
      <c r="B1789" s="378"/>
      <c r="C1789" s="378"/>
      <c r="D1789" s="376" t="s">
        <v>132</v>
      </c>
      <c r="E1789" s="50">
        <f>COUNTIF($A$712:$BAG$785,A1789)</f>
        <v>3</v>
      </c>
      <c r="F1789" s="279">
        <f>SUM(G1789:K1789)</f>
        <v>0</v>
      </c>
      <c r="K1789" s="193"/>
      <c r="N1789" s="28"/>
      <c r="O1789" s="28"/>
      <c r="T1789" s="193"/>
      <c r="V1789" s="28"/>
      <c r="W1789" s="28"/>
      <c r="X1789" s="28"/>
      <c r="AC1789" s="193"/>
      <c r="AE1789" s="28"/>
      <c r="AF1789" s="28"/>
      <c r="AG1789" s="28"/>
      <c r="AL1789" s="193"/>
      <c r="AN1789" s="28"/>
      <c r="AO1789" s="28"/>
      <c r="AP1789" s="28"/>
      <c r="AU1789" s="193"/>
      <c r="AW1789" s="28"/>
      <c r="AX1789" s="28"/>
      <c r="AY1789" s="28"/>
      <c r="BD1789" s="193"/>
      <c r="BF1789" s="28"/>
      <c r="BG1789" s="28"/>
      <c r="BH1789" s="28"/>
      <c r="BM1789" s="193"/>
      <c r="BO1789" s="28"/>
      <c r="BP1789" s="28"/>
      <c r="BQ1789" s="28"/>
      <c r="BV1789" s="193"/>
      <c r="BX1789" s="28"/>
      <c r="BY1789" s="28"/>
      <c r="BZ1789" s="28"/>
      <c r="CE1789" s="193"/>
      <c r="CG1789" s="28"/>
      <c r="CH1789" s="28"/>
      <c r="CI1789" s="28"/>
      <c r="CN1789" s="193"/>
      <c r="CP1789" s="28"/>
      <c r="CQ1789" s="28"/>
      <c r="CR1789" s="28"/>
      <c r="CW1789" s="193"/>
      <c r="CY1789" s="28"/>
      <c r="CZ1789" s="28"/>
      <c r="DA1789" s="28"/>
      <c r="DF1789" s="193"/>
      <c r="DH1789" s="28"/>
      <c r="DI1789" s="28"/>
      <c r="DJ1789" s="28"/>
      <c r="DO1789" s="193"/>
      <c r="DQ1789" s="28"/>
      <c r="DR1789" s="28"/>
      <c r="DS1789" s="28"/>
      <c r="DX1789" s="193"/>
      <c r="DZ1789" s="28"/>
      <c r="EA1789" s="28"/>
      <c r="EB1789" s="28"/>
      <c r="EG1789" s="193"/>
      <c r="EI1789" s="28"/>
      <c r="EJ1789" s="28"/>
      <c r="EK1789" s="28"/>
      <c r="EP1789" s="193"/>
      <c r="ER1789" s="28"/>
      <c r="ES1789" s="28"/>
      <c r="ET1789" s="28"/>
      <c r="EY1789" s="193"/>
      <c r="FA1789" s="28"/>
      <c r="FB1789" s="28"/>
      <c r="FC1789" s="28"/>
      <c r="FH1789" s="193"/>
      <c r="FJ1789" s="28"/>
      <c r="FK1789" s="28"/>
      <c r="FL1789" s="28"/>
      <c r="FQ1789" s="193"/>
      <c r="FS1789" s="28"/>
      <c r="FT1789" s="28"/>
      <c r="FU1789" s="28"/>
      <c r="FZ1789" s="193"/>
      <c r="GB1789" s="28"/>
      <c r="GC1789" s="28"/>
      <c r="GD1789" s="28"/>
      <c r="GI1789" s="193"/>
      <c r="GK1789" s="28"/>
      <c r="GL1789" s="28"/>
      <c r="GM1789" s="28"/>
      <c r="GR1789" s="193"/>
      <c r="GT1789" s="28"/>
      <c r="GU1789" s="28"/>
      <c r="GV1789" s="28"/>
      <c r="HA1789" s="193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5" t="s">
        <v>3408</v>
      </c>
      <c r="B1790" s="39"/>
      <c r="C1790" s="39"/>
      <c r="D1790" s="376" t="s">
        <v>129</v>
      </c>
      <c r="E1790" s="50">
        <f>COUNTIF($A$712:$BAG$785,A1790)</f>
        <v>1</v>
      </c>
      <c r="F1790" s="279">
        <f>SUM(G1790:K1790)</f>
        <v>29</v>
      </c>
      <c r="H1790" s="402">
        <v>29</v>
      </c>
      <c r="J1790" s="402"/>
      <c r="K1790" s="402"/>
      <c r="N1790" s="28"/>
      <c r="O1790" s="28"/>
      <c r="T1790" s="193"/>
      <c r="V1790" s="28"/>
      <c r="W1790" s="28"/>
      <c r="X1790" s="28"/>
      <c r="AC1790" s="193"/>
      <c r="AE1790" s="28"/>
      <c r="AF1790" s="28"/>
      <c r="AG1790" s="28"/>
      <c r="AL1790" s="193"/>
      <c r="AN1790" s="28"/>
      <c r="AO1790" s="28"/>
      <c r="AP1790" s="28"/>
      <c r="AU1790" s="193"/>
      <c r="AW1790" s="28"/>
      <c r="AX1790" s="28"/>
      <c r="AY1790" s="28"/>
      <c r="BD1790" s="193"/>
      <c r="BF1790" s="28"/>
      <c r="BG1790" s="28"/>
      <c r="BH1790" s="28"/>
      <c r="BM1790" s="193"/>
      <c r="BO1790" s="28"/>
      <c r="BP1790" s="28"/>
      <c r="BQ1790" s="28"/>
      <c r="BV1790" s="193"/>
      <c r="BX1790" s="28"/>
      <c r="BY1790" s="28"/>
      <c r="BZ1790" s="28"/>
      <c r="CE1790" s="193"/>
      <c r="CG1790" s="28"/>
      <c r="CH1790" s="28"/>
      <c r="CI1790" s="28"/>
      <c r="CN1790" s="193"/>
      <c r="CP1790" s="28"/>
      <c r="CQ1790" s="28"/>
      <c r="CR1790" s="28"/>
      <c r="CW1790" s="193"/>
      <c r="CY1790" s="28"/>
      <c r="CZ1790" s="28"/>
      <c r="DA1790" s="28"/>
      <c r="DF1790" s="193"/>
      <c r="DH1790" s="28"/>
      <c r="DI1790" s="28"/>
      <c r="DJ1790" s="28"/>
      <c r="DO1790" s="193"/>
      <c r="DQ1790" s="28"/>
      <c r="DR1790" s="28"/>
      <c r="DS1790" s="28"/>
      <c r="DX1790" s="193"/>
      <c r="DZ1790" s="28"/>
      <c r="EA1790" s="28"/>
      <c r="EB1790" s="28"/>
      <c r="EG1790" s="193"/>
      <c r="EI1790" s="28"/>
      <c r="EJ1790" s="28"/>
      <c r="EK1790" s="28"/>
      <c r="EP1790" s="193"/>
      <c r="ER1790" s="28"/>
      <c r="ES1790" s="28"/>
      <c r="ET1790" s="28"/>
      <c r="EY1790" s="193"/>
      <c r="FA1790" s="28"/>
      <c r="FB1790" s="28"/>
      <c r="FC1790" s="28"/>
      <c r="FH1790" s="193"/>
      <c r="FJ1790" s="28"/>
      <c r="FK1790" s="28"/>
      <c r="FL1790" s="28"/>
      <c r="FQ1790" s="193"/>
      <c r="FS1790" s="28"/>
      <c r="FT1790" s="28"/>
      <c r="FU1790" s="28"/>
      <c r="FZ1790" s="193"/>
      <c r="GB1790" s="28"/>
      <c r="GC1790" s="28"/>
      <c r="GD1790" s="28"/>
      <c r="GI1790" s="193"/>
      <c r="GK1790" s="28"/>
      <c r="GL1790" s="28"/>
      <c r="GM1790" s="28"/>
      <c r="GR1790" s="193"/>
      <c r="GT1790" s="28"/>
      <c r="GU1790" s="28"/>
      <c r="GV1790" s="28"/>
      <c r="HA1790" s="193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.75">
      <c r="A1791" s="311" t="s">
        <v>513</v>
      </c>
      <c r="B1791" s="377"/>
      <c r="C1791" s="375"/>
      <c r="D1791" s="376" t="s">
        <v>139</v>
      </c>
      <c r="E1791" s="50">
        <f>COUNTIF($A$712:$BAG$785,A1791)</f>
        <v>110</v>
      </c>
      <c r="F1791" s="279">
        <f>SUM(G1791:K1791)</f>
        <v>0</v>
      </c>
      <c r="J1791" s="402"/>
      <c r="K1791" s="39"/>
      <c r="N1791" s="28"/>
      <c r="O1791" s="28"/>
      <c r="T1791" s="193"/>
      <c r="V1791" s="28"/>
      <c r="W1791" s="28"/>
      <c r="X1791" s="28"/>
      <c r="AC1791" s="193"/>
      <c r="AE1791" s="28"/>
      <c r="AF1791" s="28"/>
      <c r="AG1791" s="28"/>
      <c r="AL1791" s="193"/>
      <c r="AN1791" s="28"/>
      <c r="AO1791" s="28"/>
      <c r="AP1791" s="28"/>
      <c r="AU1791" s="193"/>
      <c r="AW1791" s="28"/>
      <c r="AX1791" s="28"/>
      <c r="AY1791" s="28"/>
      <c r="BD1791" s="193"/>
      <c r="BF1791" s="28"/>
      <c r="BG1791" s="28"/>
      <c r="BH1791" s="28"/>
      <c r="BM1791" s="193"/>
      <c r="BO1791" s="28"/>
      <c r="BP1791" s="28"/>
      <c r="BQ1791" s="28"/>
      <c r="BV1791" s="193"/>
      <c r="BX1791" s="28"/>
      <c r="BY1791" s="28"/>
      <c r="BZ1791" s="28"/>
      <c r="CE1791" s="193"/>
      <c r="CG1791" s="28"/>
      <c r="CH1791" s="28"/>
      <c r="CI1791" s="28"/>
      <c r="CN1791" s="193"/>
      <c r="CP1791" s="28"/>
      <c r="CQ1791" s="28"/>
      <c r="CR1791" s="28"/>
      <c r="CW1791" s="193"/>
      <c r="CY1791" s="28"/>
      <c r="CZ1791" s="28"/>
      <c r="DA1791" s="28"/>
      <c r="DF1791" s="193"/>
      <c r="DH1791" s="28"/>
      <c r="DI1791" s="28"/>
      <c r="DJ1791" s="28"/>
      <c r="DO1791" s="193"/>
      <c r="DQ1791" s="28"/>
      <c r="DR1791" s="28"/>
      <c r="DS1791" s="28"/>
      <c r="DX1791" s="193"/>
      <c r="DZ1791" s="28"/>
      <c r="EA1791" s="28"/>
      <c r="EB1791" s="28"/>
      <c r="EG1791" s="193"/>
      <c r="EI1791" s="28"/>
      <c r="EJ1791" s="28"/>
      <c r="EK1791" s="28"/>
      <c r="EP1791" s="193"/>
      <c r="ER1791" s="28"/>
      <c r="ES1791" s="28"/>
      <c r="ET1791" s="28"/>
      <c r="EY1791" s="193"/>
      <c r="FA1791" s="28"/>
      <c r="FB1791" s="28"/>
      <c r="FC1791" s="28"/>
      <c r="FH1791" s="193"/>
      <c r="FJ1791" s="28"/>
      <c r="FK1791" s="28"/>
      <c r="FL1791" s="28"/>
      <c r="FQ1791" s="193"/>
      <c r="FS1791" s="28"/>
      <c r="FT1791" s="28"/>
      <c r="FU1791" s="28"/>
      <c r="FZ1791" s="193"/>
      <c r="GB1791" s="28"/>
      <c r="GC1791" s="28"/>
      <c r="GD1791" s="28"/>
      <c r="GI1791" s="193"/>
      <c r="GK1791" s="28"/>
      <c r="GL1791" s="28"/>
      <c r="GM1791" s="28"/>
      <c r="GR1791" s="193"/>
      <c r="GT1791" s="28"/>
      <c r="GU1791" s="28"/>
      <c r="GV1791" s="28"/>
      <c r="HA1791" s="193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311" t="s">
        <v>1942</v>
      </c>
      <c r="B1792" s="39"/>
      <c r="C1792" s="39"/>
      <c r="D1792" s="376" t="s">
        <v>129</v>
      </c>
      <c r="E1792" s="50">
        <f>COUNTIF($A$712:$BAG$785,A1792)</f>
        <v>3</v>
      </c>
      <c r="F1792" s="279">
        <f>SUM(G1792:K1792)</f>
        <v>0</v>
      </c>
      <c r="H1792" s="402"/>
      <c r="I1792" s="402"/>
      <c r="J1792" s="402"/>
      <c r="K1792" s="402"/>
      <c r="N1792" s="28"/>
      <c r="O1792" s="28"/>
      <c r="T1792" s="193"/>
      <c r="V1792" s="28"/>
      <c r="W1792" s="28"/>
      <c r="X1792" s="28"/>
      <c r="AC1792" s="193"/>
      <c r="AE1792" s="28"/>
      <c r="AF1792" s="28"/>
      <c r="AG1792" s="28"/>
      <c r="AL1792" s="193"/>
      <c r="AN1792" s="28"/>
      <c r="AO1792" s="28"/>
      <c r="AP1792" s="28"/>
      <c r="AU1792" s="193"/>
      <c r="AW1792" s="28"/>
      <c r="AX1792" s="28"/>
      <c r="AY1792" s="28"/>
      <c r="BD1792" s="193"/>
      <c r="BF1792" s="28"/>
      <c r="BG1792" s="28"/>
      <c r="BH1792" s="28"/>
      <c r="BM1792" s="193"/>
      <c r="BO1792" s="28"/>
      <c r="BP1792" s="28"/>
      <c r="BQ1792" s="28"/>
      <c r="BV1792" s="193"/>
      <c r="BX1792" s="28"/>
      <c r="BY1792" s="28"/>
      <c r="BZ1792" s="28"/>
      <c r="CE1792" s="193"/>
      <c r="CG1792" s="28"/>
      <c r="CH1792" s="28"/>
      <c r="CI1792" s="28"/>
      <c r="CN1792" s="193"/>
      <c r="CP1792" s="28"/>
      <c r="CQ1792" s="28"/>
      <c r="CR1792" s="28"/>
      <c r="CW1792" s="193"/>
      <c r="CY1792" s="28"/>
      <c r="CZ1792" s="28"/>
      <c r="DA1792" s="28"/>
      <c r="DF1792" s="193"/>
      <c r="DH1792" s="28"/>
      <c r="DI1792" s="28"/>
      <c r="DJ1792" s="28"/>
      <c r="DO1792" s="193"/>
      <c r="DQ1792" s="28"/>
      <c r="DR1792" s="28"/>
      <c r="DS1792" s="28"/>
      <c r="DX1792" s="193"/>
      <c r="DZ1792" s="28"/>
      <c r="EA1792" s="28"/>
      <c r="EB1792" s="28"/>
      <c r="EG1792" s="193"/>
      <c r="EI1792" s="28"/>
      <c r="EJ1792" s="28"/>
      <c r="EK1792" s="28"/>
      <c r="EP1792" s="193"/>
      <c r="ER1792" s="28"/>
      <c r="ES1792" s="28"/>
      <c r="ET1792" s="28"/>
      <c r="EY1792" s="193"/>
      <c r="FA1792" s="28"/>
      <c r="FB1792" s="28"/>
      <c r="FC1792" s="28"/>
      <c r="FH1792" s="193"/>
      <c r="FJ1792" s="28"/>
      <c r="FK1792" s="28"/>
      <c r="FL1792" s="28"/>
      <c r="FQ1792" s="193"/>
      <c r="FS1792" s="28"/>
      <c r="FT1792" s="28"/>
      <c r="FU1792" s="28"/>
      <c r="FZ1792" s="193"/>
      <c r="GB1792" s="28"/>
      <c r="GC1792" s="28"/>
      <c r="GD1792" s="28"/>
      <c r="GI1792" s="193"/>
      <c r="GK1792" s="28"/>
      <c r="GL1792" s="28"/>
      <c r="GM1792" s="28"/>
      <c r="GR1792" s="193"/>
      <c r="GT1792" s="28"/>
      <c r="GU1792" s="28"/>
      <c r="GV1792" s="28"/>
      <c r="HA1792" s="193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311" t="s">
        <v>1963</v>
      </c>
      <c r="B1793" s="28"/>
      <c r="C1793" s="378"/>
      <c r="D1793" s="1" t="s">
        <v>131</v>
      </c>
      <c r="E1793" s="50">
        <f>COUNTIF($A$712:$BAG$785,A1793)</f>
        <v>4</v>
      </c>
      <c r="F1793" s="279">
        <f>SUM(G1793:K1793)</f>
        <v>0</v>
      </c>
      <c r="J1793" s="402"/>
      <c r="K1793" s="402"/>
      <c r="N1793" s="28"/>
      <c r="O1793" s="28"/>
      <c r="T1793" s="193"/>
      <c r="V1793" s="28"/>
      <c r="W1793" s="28"/>
      <c r="X1793" s="28"/>
      <c r="AC1793" s="193"/>
      <c r="AE1793" s="28"/>
      <c r="AF1793" s="28"/>
      <c r="AG1793" s="28"/>
      <c r="AL1793" s="193"/>
      <c r="AN1793" s="28"/>
      <c r="AO1793" s="28"/>
      <c r="AP1793" s="28"/>
      <c r="AU1793" s="193"/>
      <c r="AW1793" s="28"/>
      <c r="AX1793" s="28"/>
      <c r="AY1793" s="28"/>
      <c r="BD1793" s="193"/>
      <c r="BF1793" s="28"/>
      <c r="BG1793" s="28"/>
      <c r="BH1793" s="28"/>
      <c r="BM1793" s="193"/>
      <c r="BO1793" s="28"/>
      <c r="BP1793" s="28"/>
      <c r="BQ1793" s="28"/>
      <c r="BV1793" s="193"/>
      <c r="BX1793" s="28"/>
      <c r="BY1793" s="28"/>
      <c r="BZ1793" s="28"/>
      <c r="CE1793" s="193"/>
      <c r="CG1793" s="28"/>
      <c r="CH1793" s="28"/>
      <c r="CI1793" s="28"/>
      <c r="CN1793" s="193"/>
      <c r="CP1793" s="28"/>
      <c r="CQ1793" s="28"/>
      <c r="CR1793" s="28"/>
      <c r="CW1793" s="193"/>
      <c r="CY1793" s="28"/>
      <c r="CZ1793" s="28"/>
      <c r="DA1793" s="28"/>
      <c r="DF1793" s="193"/>
      <c r="DH1793" s="28"/>
      <c r="DI1793" s="28"/>
      <c r="DJ1793" s="28"/>
      <c r="DO1793" s="193"/>
      <c r="DQ1793" s="28"/>
      <c r="DR1793" s="28"/>
      <c r="DS1793" s="28"/>
      <c r="DX1793" s="193"/>
      <c r="DZ1793" s="28"/>
      <c r="EA1793" s="28"/>
      <c r="EB1793" s="28"/>
      <c r="EG1793" s="193"/>
      <c r="EI1793" s="28"/>
      <c r="EJ1793" s="28"/>
      <c r="EK1793" s="28"/>
      <c r="EP1793" s="193"/>
      <c r="ER1793" s="28"/>
      <c r="ES1793" s="28"/>
      <c r="ET1793" s="28"/>
      <c r="EY1793" s="193"/>
      <c r="FA1793" s="28"/>
      <c r="FB1793" s="28"/>
      <c r="FC1793" s="28"/>
      <c r="FH1793" s="193"/>
      <c r="FJ1793" s="28"/>
      <c r="FK1793" s="28"/>
      <c r="FL1793" s="28"/>
      <c r="FQ1793" s="193"/>
      <c r="FS1793" s="28"/>
      <c r="FT1793" s="28"/>
      <c r="FU1793" s="28"/>
      <c r="FZ1793" s="193"/>
      <c r="GB1793" s="28"/>
      <c r="GC1793" s="28"/>
      <c r="GD1793" s="28"/>
      <c r="GI1793" s="193"/>
      <c r="GK1793" s="28"/>
      <c r="GL1793" s="28"/>
      <c r="GM1793" s="28"/>
      <c r="GR1793" s="193"/>
      <c r="GT1793" s="28"/>
      <c r="GU1793" s="28"/>
      <c r="GV1793" s="28"/>
      <c r="HA1793" s="193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5" t="s">
        <v>2447</v>
      </c>
      <c r="B1794" s="28"/>
      <c r="C1794" s="271"/>
      <c r="D1794" s="376" t="s">
        <v>134</v>
      </c>
      <c r="E1794" s="50">
        <f>COUNTIF($A$712:$BAG$785,A1794)</f>
        <v>22</v>
      </c>
      <c r="F1794" s="279">
        <f>SUM(G1794:K1794)</f>
        <v>0</v>
      </c>
      <c r="N1794" s="28"/>
      <c r="O1794" s="28"/>
      <c r="T1794" s="193"/>
      <c r="V1794" s="28"/>
      <c r="W1794" s="28"/>
      <c r="X1794" s="28"/>
      <c r="AC1794" s="193"/>
      <c r="AE1794" s="28"/>
      <c r="AF1794" s="28"/>
      <c r="AG1794" s="28"/>
      <c r="AL1794" s="193"/>
      <c r="AN1794" s="28"/>
      <c r="AO1794" s="28"/>
      <c r="AP1794" s="28"/>
      <c r="AU1794" s="193"/>
      <c r="AW1794" s="28"/>
      <c r="AX1794" s="28"/>
      <c r="AY1794" s="28"/>
      <c r="BD1794" s="193"/>
      <c r="BF1794" s="28"/>
      <c r="BG1794" s="28"/>
      <c r="BH1794" s="28"/>
      <c r="BM1794" s="193"/>
      <c r="BO1794" s="28"/>
      <c r="BP1794" s="28"/>
      <c r="BQ1794" s="28"/>
      <c r="BV1794" s="193"/>
      <c r="BX1794" s="28"/>
      <c r="BY1794" s="28"/>
      <c r="BZ1794" s="28"/>
      <c r="CE1794" s="193"/>
      <c r="CG1794" s="28"/>
      <c r="CH1794" s="28"/>
      <c r="CI1794" s="28"/>
      <c r="CN1794" s="193"/>
      <c r="CP1794" s="28"/>
      <c r="CQ1794" s="28"/>
      <c r="CR1794" s="28"/>
      <c r="CW1794" s="193"/>
      <c r="CY1794" s="28"/>
      <c r="CZ1794" s="28"/>
      <c r="DA1794" s="28"/>
      <c r="DF1794" s="193"/>
      <c r="DH1794" s="28"/>
      <c r="DI1794" s="28"/>
      <c r="DJ1794" s="28"/>
      <c r="DO1794" s="193"/>
      <c r="DQ1794" s="28"/>
      <c r="DR1794" s="28"/>
      <c r="DS1794" s="28"/>
      <c r="DX1794" s="193"/>
      <c r="DZ1794" s="28"/>
      <c r="EA1794" s="28"/>
      <c r="EB1794" s="28"/>
      <c r="EG1794" s="193"/>
      <c r="EI1794" s="28"/>
      <c r="EJ1794" s="28"/>
      <c r="EK1794" s="28"/>
      <c r="EP1794" s="193"/>
      <c r="ER1794" s="28"/>
      <c r="ES1794" s="28"/>
      <c r="ET1794" s="28"/>
      <c r="EY1794" s="193"/>
      <c r="FA1794" s="28"/>
      <c r="FB1794" s="28"/>
      <c r="FC1794" s="28"/>
      <c r="FH1794" s="193"/>
      <c r="FJ1794" s="28"/>
      <c r="FK1794" s="28"/>
      <c r="FL1794" s="28"/>
      <c r="FQ1794" s="193"/>
      <c r="FS1794" s="28"/>
      <c r="FT1794" s="28"/>
      <c r="FU1794" s="28"/>
      <c r="FZ1794" s="193"/>
      <c r="GB1794" s="28"/>
      <c r="GC1794" s="28"/>
      <c r="GD1794" s="28"/>
      <c r="GI1794" s="193"/>
      <c r="GK1794" s="28"/>
      <c r="GL1794" s="28"/>
      <c r="GM1794" s="28"/>
      <c r="GR1794" s="193"/>
      <c r="GT1794" s="28"/>
      <c r="GU1794" s="28"/>
      <c r="GV1794" s="28"/>
      <c r="HA1794" s="193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311" t="s">
        <v>1613</v>
      </c>
      <c r="B1795" s="28"/>
      <c r="C1795" s="271"/>
      <c r="D1795" s="376" t="s">
        <v>130</v>
      </c>
      <c r="E1795" s="50">
        <f>COUNTIF($A$712:$BAG$785,A1795)</f>
        <v>3</v>
      </c>
      <c r="F1795" s="279">
        <f>SUM(G1795:K1795)</f>
        <v>0</v>
      </c>
      <c r="H1795" s="396"/>
      <c r="N1795" s="28"/>
      <c r="O1795" s="28"/>
      <c r="T1795" s="193"/>
      <c r="V1795" s="28"/>
      <c r="W1795" s="28"/>
      <c r="X1795" s="28"/>
      <c r="AC1795" s="193"/>
      <c r="AE1795" s="28"/>
      <c r="AF1795" s="28"/>
      <c r="AG1795" s="28"/>
      <c r="AL1795" s="193"/>
      <c r="AN1795" s="28"/>
      <c r="AO1795" s="28"/>
      <c r="AP1795" s="28"/>
      <c r="AU1795" s="193"/>
      <c r="AW1795" s="28"/>
      <c r="AX1795" s="28"/>
      <c r="AY1795" s="28"/>
      <c r="BD1795" s="193"/>
      <c r="BF1795" s="28"/>
      <c r="BG1795" s="28"/>
      <c r="BH1795" s="28"/>
      <c r="BM1795" s="193"/>
      <c r="BO1795" s="28"/>
      <c r="BP1795" s="28"/>
      <c r="BQ1795" s="28"/>
      <c r="BV1795" s="193"/>
      <c r="BX1795" s="28"/>
      <c r="BY1795" s="28"/>
      <c r="BZ1795" s="28"/>
      <c r="CE1795" s="193"/>
      <c r="CG1795" s="28"/>
      <c r="CH1795" s="28"/>
      <c r="CI1795" s="28"/>
      <c r="CN1795" s="193"/>
      <c r="CP1795" s="28"/>
      <c r="CQ1795" s="28"/>
      <c r="CR1795" s="28"/>
      <c r="CW1795" s="193"/>
      <c r="CY1795" s="28"/>
      <c r="CZ1795" s="28"/>
      <c r="DA1795" s="28"/>
      <c r="DF1795" s="193"/>
      <c r="DH1795" s="28"/>
      <c r="DI1795" s="28"/>
      <c r="DJ1795" s="28"/>
      <c r="DO1795" s="193"/>
      <c r="DQ1795" s="28"/>
      <c r="DR1795" s="28"/>
      <c r="DS1795" s="28"/>
      <c r="DX1795" s="193"/>
      <c r="DZ1795" s="28"/>
      <c r="EA1795" s="28"/>
      <c r="EB1795" s="28"/>
      <c r="EG1795" s="193"/>
      <c r="EI1795" s="28"/>
      <c r="EJ1795" s="28"/>
      <c r="EK1795" s="28"/>
      <c r="EP1795" s="193"/>
      <c r="ER1795" s="28"/>
      <c r="ES1795" s="28"/>
      <c r="ET1795" s="28"/>
      <c r="EY1795" s="193"/>
      <c r="FA1795" s="28"/>
      <c r="FB1795" s="28"/>
      <c r="FC1795" s="28"/>
      <c r="FH1795" s="193"/>
      <c r="FJ1795" s="28"/>
      <c r="FK1795" s="28"/>
      <c r="FL1795" s="28"/>
      <c r="FQ1795" s="193"/>
      <c r="FS1795" s="28"/>
      <c r="FT1795" s="28"/>
      <c r="FU1795" s="28"/>
      <c r="FZ1795" s="193"/>
      <c r="GB1795" s="28"/>
      <c r="GC1795" s="28"/>
      <c r="GD1795" s="28"/>
      <c r="GI1795" s="193"/>
      <c r="GK1795" s="28"/>
      <c r="GL1795" s="28"/>
      <c r="GM1795" s="28"/>
      <c r="GR1795" s="193"/>
      <c r="GT1795" s="28"/>
      <c r="GU1795" s="28"/>
      <c r="GV1795" s="28"/>
      <c r="HA1795" s="193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.75">
      <c r="A1796" s="311" t="s">
        <v>637</v>
      </c>
      <c r="B1796" s="274"/>
      <c r="C1796" s="375"/>
      <c r="D1796" s="376" t="s">
        <v>137</v>
      </c>
      <c r="E1796" s="50">
        <f>COUNTIF($A$712:$BAG$785,A1796)</f>
        <v>1</v>
      </c>
      <c r="F1796" s="279">
        <f>SUM(G1796:K1796)</f>
        <v>0</v>
      </c>
      <c r="N1796" s="28"/>
      <c r="O1796" s="28"/>
      <c r="T1796" s="193"/>
      <c r="V1796" s="28"/>
      <c r="W1796" s="28"/>
      <c r="X1796" s="28"/>
      <c r="AC1796" s="193"/>
      <c r="AE1796" s="28"/>
      <c r="AF1796" s="28"/>
      <c r="AG1796" s="28"/>
      <c r="AL1796" s="193"/>
      <c r="AN1796" s="28"/>
      <c r="AO1796" s="28"/>
      <c r="AP1796" s="28"/>
      <c r="AU1796" s="193"/>
      <c r="AW1796" s="28"/>
      <c r="AX1796" s="28"/>
      <c r="AY1796" s="28"/>
      <c r="BD1796" s="193"/>
      <c r="BF1796" s="28"/>
      <c r="BG1796" s="28"/>
      <c r="BH1796" s="28"/>
      <c r="BM1796" s="193"/>
      <c r="BO1796" s="28"/>
      <c r="BP1796" s="28"/>
      <c r="BQ1796" s="28"/>
      <c r="BV1796" s="193"/>
      <c r="BX1796" s="28"/>
      <c r="BY1796" s="28"/>
      <c r="BZ1796" s="28"/>
      <c r="CE1796" s="193"/>
      <c r="CG1796" s="28"/>
      <c r="CH1796" s="28"/>
      <c r="CI1796" s="28"/>
      <c r="CN1796" s="193"/>
      <c r="CP1796" s="28"/>
      <c r="CQ1796" s="28"/>
      <c r="CR1796" s="28"/>
      <c r="CW1796" s="193"/>
      <c r="CY1796" s="28"/>
      <c r="CZ1796" s="28"/>
      <c r="DA1796" s="28"/>
      <c r="DF1796" s="193"/>
      <c r="DH1796" s="28"/>
      <c r="DI1796" s="28"/>
      <c r="DJ1796" s="28"/>
      <c r="DO1796" s="193"/>
      <c r="DQ1796" s="28"/>
      <c r="DR1796" s="28"/>
      <c r="DS1796" s="28"/>
      <c r="DX1796" s="193"/>
      <c r="DZ1796" s="28"/>
      <c r="EA1796" s="28"/>
      <c r="EB1796" s="28"/>
      <c r="EG1796" s="193"/>
      <c r="EI1796" s="28"/>
      <c r="EJ1796" s="28"/>
      <c r="EK1796" s="28"/>
      <c r="EP1796" s="193"/>
      <c r="ER1796" s="28"/>
      <c r="ES1796" s="28"/>
      <c r="ET1796" s="28"/>
      <c r="EY1796" s="193"/>
      <c r="FA1796" s="28"/>
      <c r="FB1796" s="28"/>
      <c r="FC1796" s="28"/>
      <c r="FH1796" s="193"/>
      <c r="FJ1796" s="28"/>
      <c r="FK1796" s="28"/>
      <c r="FL1796" s="28"/>
      <c r="FQ1796" s="193"/>
      <c r="FS1796" s="28"/>
      <c r="FT1796" s="28"/>
      <c r="FU1796" s="28"/>
      <c r="FZ1796" s="193"/>
      <c r="GB1796" s="28"/>
      <c r="GC1796" s="28"/>
      <c r="GD1796" s="28"/>
      <c r="GI1796" s="193"/>
      <c r="GK1796" s="28"/>
      <c r="GL1796" s="28"/>
      <c r="GM1796" s="28"/>
      <c r="GR1796" s="193"/>
      <c r="GT1796" s="28"/>
      <c r="GU1796" s="28"/>
      <c r="GV1796" s="28"/>
      <c r="HA1796" s="193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311" t="s">
        <v>1940</v>
      </c>
      <c r="B1797" s="378"/>
      <c r="C1797" s="378"/>
      <c r="D1797" s="376" t="s">
        <v>136</v>
      </c>
      <c r="E1797" s="50">
        <f>COUNTIF($A$712:$BAG$785,A1797)</f>
        <v>11</v>
      </c>
      <c r="F1797" s="279">
        <f>SUM(G1797:K1797)</f>
        <v>0</v>
      </c>
      <c r="N1797" s="28"/>
      <c r="O1797" s="28"/>
      <c r="T1797" s="193"/>
      <c r="V1797" s="28"/>
      <c r="W1797" s="28"/>
      <c r="X1797" s="28"/>
      <c r="AC1797" s="193"/>
      <c r="AE1797" s="28"/>
      <c r="AF1797" s="28"/>
      <c r="AG1797" s="28"/>
      <c r="AL1797" s="193"/>
      <c r="AN1797" s="28"/>
      <c r="AO1797" s="28"/>
      <c r="AP1797" s="28"/>
      <c r="AU1797" s="193"/>
      <c r="AW1797" s="28"/>
      <c r="AX1797" s="28"/>
      <c r="AY1797" s="28"/>
      <c r="BD1797" s="193"/>
      <c r="BF1797" s="28"/>
      <c r="BG1797" s="28"/>
      <c r="BH1797" s="28"/>
      <c r="BM1797" s="193"/>
      <c r="BO1797" s="28"/>
      <c r="BP1797" s="28"/>
      <c r="BQ1797" s="28"/>
      <c r="BV1797" s="193"/>
      <c r="BX1797" s="28"/>
      <c r="BY1797" s="28"/>
      <c r="BZ1797" s="28"/>
      <c r="CE1797" s="193"/>
      <c r="CG1797" s="28"/>
      <c r="CH1797" s="28"/>
      <c r="CI1797" s="28"/>
      <c r="CN1797" s="193"/>
      <c r="CP1797" s="28"/>
      <c r="CQ1797" s="28"/>
      <c r="CR1797" s="28"/>
      <c r="CW1797" s="193"/>
      <c r="CY1797" s="28"/>
      <c r="CZ1797" s="28"/>
      <c r="DA1797" s="28"/>
      <c r="DF1797" s="193"/>
      <c r="DH1797" s="28"/>
      <c r="DI1797" s="28"/>
      <c r="DJ1797" s="28"/>
      <c r="DO1797" s="193"/>
      <c r="DQ1797" s="28"/>
      <c r="DR1797" s="28"/>
      <c r="DS1797" s="28"/>
      <c r="DX1797" s="193"/>
      <c r="DZ1797" s="28"/>
      <c r="EA1797" s="28"/>
      <c r="EB1797" s="28"/>
      <c r="EG1797" s="193"/>
      <c r="EI1797" s="28"/>
      <c r="EJ1797" s="28"/>
      <c r="EK1797" s="28"/>
      <c r="EP1797" s="193"/>
      <c r="ER1797" s="28"/>
      <c r="ES1797" s="28"/>
      <c r="ET1797" s="28"/>
      <c r="EY1797" s="193"/>
      <c r="FA1797" s="28"/>
      <c r="FB1797" s="28"/>
      <c r="FC1797" s="28"/>
      <c r="FH1797" s="193"/>
      <c r="FJ1797" s="28"/>
      <c r="FK1797" s="28"/>
      <c r="FL1797" s="28"/>
      <c r="FQ1797" s="193"/>
      <c r="FS1797" s="28"/>
      <c r="FT1797" s="28"/>
      <c r="FU1797" s="28"/>
      <c r="FZ1797" s="193"/>
      <c r="GB1797" s="28"/>
      <c r="GC1797" s="28"/>
      <c r="GD1797" s="28"/>
      <c r="GI1797" s="193"/>
      <c r="GK1797" s="28"/>
      <c r="GL1797" s="28"/>
      <c r="GM1797" s="28"/>
      <c r="GR1797" s="193"/>
      <c r="GT1797" s="28"/>
      <c r="GU1797" s="28"/>
      <c r="GV1797" s="28"/>
      <c r="HA1797" s="193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5" t="s">
        <v>3195</v>
      </c>
      <c r="B1798" s="28"/>
      <c r="C1798" s="28"/>
      <c r="D1798" s="376" t="s">
        <v>129</v>
      </c>
      <c r="E1798" s="50">
        <f>COUNTIF($A$712:$BAG$785,A1798)</f>
        <v>0</v>
      </c>
      <c r="F1798" s="279">
        <f>SUM(G1798:K1798)</f>
        <v>0</v>
      </c>
      <c r="H1798" s="402"/>
      <c r="N1798" s="28"/>
      <c r="O1798" s="28"/>
      <c r="T1798" s="193"/>
      <c r="V1798" s="28"/>
      <c r="W1798" s="28"/>
      <c r="X1798" s="28"/>
      <c r="AC1798" s="193"/>
      <c r="AE1798" s="28"/>
      <c r="AF1798" s="28"/>
      <c r="AG1798" s="28"/>
      <c r="AL1798" s="193"/>
      <c r="AN1798" s="28"/>
      <c r="AO1798" s="28"/>
      <c r="AP1798" s="28"/>
      <c r="AU1798" s="193"/>
      <c r="AW1798" s="28"/>
      <c r="AX1798" s="28"/>
      <c r="AY1798" s="28"/>
      <c r="BD1798" s="193"/>
      <c r="BF1798" s="28"/>
      <c r="BG1798" s="28"/>
      <c r="BH1798" s="28"/>
      <c r="BM1798" s="193"/>
      <c r="BO1798" s="28"/>
      <c r="BP1798" s="28"/>
      <c r="BQ1798" s="28"/>
      <c r="BV1798" s="193"/>
      <c r="BX1798" s="28"/>
      <c r="BY1798" s="28"/>
      <c r="BZ1798" s="28"/>
      <c r="CE1798" s="193"/>
      <c r="CG1798" s="28"/>
      <c r="CH1798" s="28"/>
      <c r="CI1798" s="28"/>
      <c r="CN1798" s="193"/>
      <c r="CP1798" s="28"/>
      <c r="CQ1798" s="28"/>
      <c r="CR1798" s="28"/>
      <c r="CW1798" s="193"/>
      <c r="CY1798" s="28"/>
      <c r="CZ1798" s="28"/>
      <c r="DA1798" s="28"/>
      <c r="DF1798" s="193"/>
      <c r="DH1798" s="28"/>
      <c r="DI1798" s="28"/>
      <c r="DJ1798" s="28"/>
      <c r="DO1798" s="193"/>
      <c r="DQ1798" s="28"/>
      <c r="DR1798" s="28"/>
      <c r="DS1798" s="28"/>
      <c r="DX1798" s="193"/>
      <c r="DZ1798" s="28"/>
      <c r="EA1798" s="28"/>
      <c r="EB1798" s="28"/>
      <c r="EG1798" s="193"/>
      <c r="EI1798" s="28"/>
      <c r="EJ1798" s="28"/>
      <c r="EK1798" s="28"/>
      <c r="EP1798" s="193"/>
      <c r="ER1798" s="28"/>
      <c r="ES1798" s="28"/>
      <c r="ET1798" s="28"/>
      <c r="EY1798" s="193"/>
      <c r="FA1798" s="28"/>
      <c r="FB1798" s="28"/>
      <c r="FC1798" s="28"/>
      <c r="FH1798" s="193"/>
      <c r="FJ1798" s="28"/>
      <c r="FK1798" s="28"/>
      <c r="FL1798" s="28"/>
      <c r="FQ1798" s="193"/>
      <c r="FS1798" s="28"/>
      <c r="FT1798" s="28"/>
      <c r="FU1798" s="28"/>
      <c r="FZ1798" s="193"/>
      <c r="GB1798" s="28"/>
      <c r="GC1798" s="28"/>
      <c r="GD1798" s="28"/>
      <c r="GI1798" s="193"/>
      <c r="GK1798" s="28"/>
      <c r="GL1798" s="28"/>
      <c r="GM1798" s="28"/>
      <c r="GR1798" s="193"/>
      <c r="GT1798" s="28"/>
      <c r="GU1798" s="28"/>
      <c r="GV1798" s="28"/>
      <c r="HA1798" s="193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5" t="s">
        <v>3407</v>
      </c>
      <c r="B1799" s="39"/>
      <c r="C1799" s="39"/>
      <c r="D1799" s="376" t="s">
        <v>129</v>
      </c>
      <c r="E1799" s="50">
        <f>COUNTIF($A$712:$BAG$785,A1799)</f>
        <v>0</v>
      </c>
      <c r="F1799" s="279">
        <f>SUM(G1799:K1799)</f>
        <v>0</v>
      </c>
      <c r="H1799" s="402"/>
      <c r="I1799" s="402"/>
      <c r="N1799" s="28"/>
      <c r="O1799" s="28"/>
      <c r="T1799" s="193"/>
      <c r="V1799" s="28"/>
      <c r="W1799" s="28"/>
      <c r="X1799" s="28"/>
      <c r="AC1799" s="193"/>
      <c r="AE1799" s="28"/>
      <c r="AF1799" s="28"/>
      <c r="AG1799" s="28"/>
      <c r="AL1799" s="193"/>
      <c r="AN1799" s="28"/>
      <c r="AO1799" s="28"/>
      <c r="AP1799" s="28"/>
      <c r="AU1799" s="193"/>
      <c r="AW1799" s="28"/>
      <c r="AX1799" s="28"/>
      <c r="AY1799" s="28"/>
      <c r="BD1799" s="193"/>
      <c r="BF1799" s="28"/>
      <c r="BG1799" s="28"/>
      <c r="BH1799" s="28"/>
      <c r="BM1799" s="193"/>
      <c r="BO1799" s="28"/>
      <c r="BP1799" s="28"/>
      <c r="BQ1799" s="28"/>
      <c r="BV1799" s="193"/>
      <c r="BX1799" s="28"/>
      <c r="BY1799" s="28"/>
      <c r="BZ1799" s="28"/>
      <c r="CE1799" s="193"/>
      <c r="CG1799" s="28"/>
      <c r="CH1799" s="28"/>
      <c r="CI1799" s="28"/>
      <c r="CN1799" s="193"/>
      <c r="CP1799" s="28"/>
      <c r="CQ1799" s="28"/>
      <c r="CR1799" s="28"/>
      <c r="CW1799" s="193"/>
      <c r="CY1799" s="28"/>
      <c r="CZ1799" s="28"/>
      <c r="DA1799" s="28"/>
      <c r="DF1799" s="193"/>
      <c r="DH1799" s="28"/>
      <c r="DI1799" s="28"/>
      <c r="DJ1799" s="28"/>
      <c r="DO1799" s="193"/>
      <c r="DQ1799" s="28"/>
      <c r="DR1799" s="28"/>
      <c r="DS1799" s="28"/>
      <c r="DX1799" s="193"/>
      <c r="DZ1799" s="28"/>
      <c r="EA1799" s="28"/>
      <c r="EB1799" s="28"/>
      <c r="EG1799" s="193"/>
      <c r="EI1799" s="28"/>
      <c r="EJ1799" s="28"/>
      <c r="EK1799" s="28"/>
      <c r="EP1799" s="193"/>
      <c r="ER1799" s="28"/>
      <c r="ES1799" s="28"/>
      <c r="ET1799" s="28"/>
      <c r="EY1799" s="193"/>
      <c r="FA1799" s="28"/>
      <c r="FB1799" s="28"/>
      <c r="FC1799" s="28"/>
      <c r="FH1799" s="193"/>
      <c r="FJ1799" s="28"/>
      <c r="FK1799" s="28"/>
      <c r="FL1799" s="28"/>
      <c r="FQ1799" s="193"/>
      <c r="FS1799" s="28"/>
      <c r="FT1799" s="28"/>
      <c r="FU1799" s="28"/>
      <c r="FZ1799" s="193"/>
      <c r="GB1799" s="28"/>
      <c r="GC1799" s="28"/>
      <c r="GD1799" s="28"/>
      <c r="GI1799" s="193"/>
      <c r="GK1799" s="28"/>
      <c r="GL1799" s="28"/>
      <c r="GM1799" s="28"/>
      <c r="GR1799" s="193"/>
      <c r="GT1799" s="28"/>
      <c r="GU1799" s="28"/>
      <c r="GV1799" s="28"/>
      <c r="HA1799" s="193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311" t="s">
        <v>596</v>
      </c>
      <c r="B1800" s="378"/>
      <c r="C1800" s="378"/>
      <c r="D1800" s="376" t="s">
        <v>132</v>
      </c>
      <c r="E1800" s="50">
        <f>COUNTIF($A$712:$BAG$785,A1800)</f>
        <v>1</v>
      </c>
      <c r="F1800" s="279">
        <f>SUM(G1800:K1800)</f>
        <v>0</v>
      </c>
      <c r="N1800" s="28"/>
      <c r="O1800" s="28"/>
      <c r="T1800" s="193"/>
      <c r="V1800" s="28"/>
      <c r="W1800" s="28"/>
      <c r="X1800" s="28"/>
      <c r="AC1800" s="193"/>
      <c r="AE1800" s="28"/>
      <c r="AF1800" s="28"/>
      <c r="AG1800" s="28"/>
      <c r="AL1800" s="193"/>
      <c r="AN1800" s="28"/>
      <c r="AO1800" s="28"/>
      <c r="AP1800" s="28"/>
      <c r="AU1800" s="193"/>
      <c r="AW1800" s="28"/>
      <c r="AX1800" s="28"/>
      <c r="AY1800" s="28"/>
      <c r="BD1800" s="193"/>
      <c r="BF1800" s="28"/>
      <c r="BG1800" s="28"/>
      <c r="BH1800" s="28"/>
      <c r="BM1800" s="193"/>
      <c r="BO1800" s="28"/>
      <c r="BP1800" s="28"/>
      <c r="BQ1800" s="28"/>
      <c r="BV1800" s="193"/>
      <c r="BX1800" s="28"/>
      <c r="BY1800" s="28"/>
      <c r="BZ1800" s="28"/>
      <c r="CE1800" s="193"/>
      <c r="CG1800" s="28"/>
      <c r="CH1800" s="28"/>
      <c r="CI1800" s="28"/>
      <c r="CN1800" s="193"/>
      <c r="CP1800" s="28"/>
      <c r="CQ1800" s="28"/>
      <c r="CR1800" s="28"/>
      <c r="CW1800" s="193"/>
      <c r="CY1800" s="28"/>
      <c r="CZ1800" s="28"/>
      <c r="DA1800" s="28"/>
      <c r="DF1800" s="193"/>
      <c r="DH1800" s="28"/>
      <c r="DI1800" s="28"/>
      <c r="DJ1800" s="28"/>
      <c r="DO1800" s="193"/>
      <c r="DQ1800" s="28"/>
      <c r="DR1800" s="28"/>
      <c r="DS1800" s="28"/>
      <c r="DX1800" s="193"/>
      <c r="DZ1800" s="28"/>
      <c r="EA1800" s="28"/>
      <c r="EB1800" s="28"/>
      <c r="EG1800" s="193"/>
      <c r="EI1800" s="28"/>
      <c r="EJ1800" s="28"/>
      <c r="EK1800" s="28"/>
      <c r="EP1800" s="193"/>
      <c r="ER1800" s="28"/>
      <c r="ES1800" s="28"/>
      <c r="ET1800" s="28"/>
      <c r="EY1800" s="193"/>
      <c r="FA1800" s="28"/>
      <c r="FB1800" s="28"/>
      <c r="FC1800" s="28"/>
      <c r="FH1800" s="193"/>
      <c r="FJ1800" s="28"/>
      <c r="FK1800" s="28"/>
      <c r="FL1800" s="28"/>
      <c r="FQ1800" s="193"/>
      <c r="FS1800" s="28"/>
      <c r="FT1800" s="28"/>
      <c r="FU1800" s="28"/>
      <c r="FZ1800" s="193"/>
      <c r="GB1800" s="28"/>
      <c r="GC1800" s="28"/>
      <c r="GD1800" s="28"/>
      <c r="GI1800" s="193"/>
      <c r="GK1800" s="28"/>
      <c r="GL1800" s="28"/>
      <c r="GM1800" s="28"/>
      <c r="GR1800" s="193"/>
      <c r="GT1800" s="28"/>
      <c r="GU1800" s="28"/>
      <c r="GV1800" s="28"/>
      <c r="HA1800" s="193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5" t="s">
        <v>3207</v>
      </c>
      <c r="B1801" s="28"/>
      <c r="C1801" s="28"/>
      <c r="D1801" s="376" t="s">
        <v>129</v>
      </c>
      <c r="E1801" s="50">
        <f>COUNTIF($A$712:$BAG$785,A1801)</f>
        <v>0</v>
      </c>
      <c r="F1801" s="279">
        <f>SUM(G1801:K1801)</f>
        <v>0</v>
      </c>
      <c r="L1801" s="28"/>
      <c r="N1801" s="28"/>
      <c r="O1801" s="28"/>
      <c r="T1801" s="193"/>
      <c r="V1801" s="28"/>
      <c r="W1801" s="28"/>
      <c r="X1801" s="28"/>
      <c r="AC1801" s="193"/>
      <c r="AE1801" s="28"/>
      <c r="AF1801" s="28"/>
      <c r="AG1801" s="28"/>
      <c r="AL1801" s="193"/>
      <c r="AN1801" s="28"/>
      <c r="AO1801" s="28"/>
      <c r="AP1801" s="28"/>
      <c r="AU1801" s="193"/>
      <c r="AW1801" s="28"/>
      <c r="AX1801" s="28"/>
      <c r="AY1801" s="28"/>
      <c r="BD1801" s="193"/>
      <c r="BF1801" s="28"/>
      <c r="BG1801" s="28"/>
      <c r="BH1801" s="28"/>
      <c r="BM1801" s="193"/>
      <c r="BO1801" s="28"/>
      <c r="BP1801" s="28"/>
      <c r="BQ1801" s="28"/>
      <c r="BV1801" s="193"/>
      <c r="BX1801" s="28"/>
      <c r="BY1801" s="28"/>
      <c r="BZ1801" s="28"/>
      <c r="CE1801" s="193"/>
      <c r="CG1801" s="28"/>
      <c r="CH1801" s="28"/>
      <c r="CI1801" s="28"/>
      <c r="CN1801" s="193"/>
      <c r="CP1801" s="28"/>
      <c r="CQ1801" s="28"/>
      <c r="CR1801" s="28"/>
      <c r="CW1801" s="193"/>
      <c r="CY1801" s="28"/>
      <c r="CZ1801" s="28"/>
      <c r="DA1801" s="28"/>
      <c r="DF1801" s="193"/>
      <c r="DH1801" s="28"/>
      <c r="DI1801" s="28"/>
      <c r="DJ1801" s="28"/>
      <c r="DO1801" s="193"/>
      <c r="DQ1801" s="28"/>
      <c r="DR1801" s="28"/>
      <c r="DS1801" s="28"/>
      <c r="DX1801" s="193"/>
      <c r="DZ1801" s="28"/>
      <c r="EA1801" s="28"/>
      <c r="EB1801" s="28"/>
      <c r="EG1801" s="193"/>
      <c r="EI1801" s="28"/>
      <c r="EJ1801" s="28"/>
      <c r="EK1801" s="28"/>
      <c r="EP1801" s="193"/>
      <c r="ER1801" s="28"/>
      <c r="ES1801" s="28"/>
      <c r="ET1801" s="28"/>
      <c r="EY1801" s="193"/>
      <c r="FA1801" s="28"/>
      <c r="FB1801" s="28"/>
      <c r="FC1801" s="28"/>
      <c r="FH1801" s="193"/>
      <c r="FJ1801" s="28"/>
      <c r="FK1801" s="28"/>
      <c r="FL1801" s="28"/>
      <c r="FQ1801" s="193"/>
      <c r="FS1801" s="28"/>
      <c r="FT1801" s="28"/>
      <c r="FU1801" s="28"/>
      <c r="FZ1801" s="193"/>
      <c r="GB1801" s="28"/>
      <c r="GC1801" s="28"/>
      <c r="GD1801" s="28"/>
      <c r="GI1801" s="193"/>
      <c r="GK1801" s="28"/>
      <c r="GL1801" s="28"/>
      <c r="GM1801" s="28"/>
      <c r="GR1801" s="193"/>
      <c r="GT1801" s="28"/>
      <c r="GU1801" s="28"/>
      <c r="GV1801" s="28"/>
      <c r="HA1801" s="193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5" t="s">
        <v>2753</v>
      </c>
      <c r="B1802" s="39"/>
      <c r="C1802" s="39"/>
      <c r="D1802" s="1" t="s">
        <v>131</v>
      </c>
      <c r="E1802" s="50">
        <f>COUNTIF($A$712:$BAG$785,A1802)</f>
        <v>10</v>
      </c>
      <c r="F1802" s="279">
        <f>SUM(G1802:K1802)</f>
        <v>0</v>
      </c>
      <c r="H1802" s="402"/>
      <c r="I1802" s="402"/>
      <c r="L1802" s="28"/>
      <c r="N1802" s="28"/>
      <c r="O1802" s="28"/>
      <c r="T1802" s="193"/>
      <c r="V1802" s="28"/>
      <c r="W1802" s="28"/>
      <c r="X1802" s="28"/>
      <c r="AC1802" s="193"/>
      <c r="AE1802" s="28"/>
      <c r="AF1802" s="28"/>
      <c r="AG1802" s="28"/>
      <c r="AL1802" s="193"/>
      <c r="AN1802" s="28"/>
      <c r="AO1802" s="28"/>
      <c r="AP1802" s="28"/>
      <c r="AU1802" s="193"/>
      <c r="AW1802" s="28"/>
      <c r="AX1802" s="28"/>
      <c r="AY1802" s="28"/>
      <c r="BD1802" s="193"/>
      <c r="BF1802" s="28"/>
      <c r="BG1802" s="28"/>
      <c r="BH1802" s="28"/>
      <c r="BM1802" s="193"/>
      <c r="BO1802" s="28"/>
      <c r="BP1802" s="28"/>
      <c r="BQ1802" s="28"/>
      <c r="BV1802" s="193"/>
      <c r="BX1802" s="28"/>
      <c r="BY1802" s="28"/>
      <c r="BZ1802" s="28"/>
      <c r="CE1802" s="193"/>
      <c r="CG1802" s="28"/>
      <c r="CH1802" s="28"/>
      <c r="CI1802" s="28"/>
      <c r="CN1802" s="193"/>
      <c r="CP1802" s="28"/>
      <c r="CQ1802" s="28"/>
      <c r="CR1802" s="28"/>
      <c r="CW1802" s="193"/>
      <c r="CY1802" s="28"/>
      <c r="CZ1802" s="28"/>
      <c r="DA1802" s="28"/>
      <c r="DF1802" s="193"/>
      <c r="DH1802" s="28"/>
      <c r="DI1802" s="28"/>
      <c r="DJ1802" s="28"/>
      <c r="DO1802" s="193"/>
      <c r="DQ1802" s="28"/>
      <c r="DR1802" s="28"/>
      <c r="DS1802" s="28"/>
      <c r="DX1802" s="193"/>
      <c r="DZ1802" s="28"/>
      <c r="EA1802" s="28"/>
      <c r="EB1802" s="28"/>
      <c r="EG1802" s="193"/>
      <c r="EI1802" s="28"/>
      <c r="EJ1802" s="28"/>
      <c r="EK1802" s="28"/>
      <c r="EP1802" s="193"/>
      <c r="ER1802" s="28"/>
      <c r="ES1802" s="28"/>
      <c r="ET1802" s="28"/>
      <c r="EY1802" s="193"/>
      <c r="FA1802" s="28"/>
      <c r="FB1802" s="28"/>
      <c r="FC1802" s="28"/>
      <c r="FH1802" s="193"/>
      <c r="FJ1802" s="28"/>
      <c r="FK1802" s="28"/>
      <c r="FL1802" s="28"/>
      <c r="FQ1802" s="193"/>
      <c r="FS1802" s="28"/>
      <c r="FT1802" s="28"/>
      <c r="FU1802" s="28"/>
      <c r="FZ1802" s="193"/>
      <c r="GB1802" s="28"/>
      <c r="GC1802" s="28"/>
      <c r="GD1802" s="28"/>
      <c r="GI1802" s="193"/>
      <c r="GK1802" s="28"/>
      <c r="GL1802" s="28"/>
      <c r="GM1802" s="28"/>
      <c r="GR1802" s="193"/>
      <c r="GT1802" s="28"/>
      <c r="GU1802" s="28"/>
      <c r="GV1802" s="28"/>
      <c r="HA1802" s="193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 customHeight="1">
      <c r="A1803" s="205" t="s">
        <v>2348</v>
      </c>
      <c r="B1803" s="39"/>
      <c r="C1803" s="39"/>
      <c r="D1803" s="376" t="s">
        <v>129</v>
      </c>
      <c r="E1803" s="50">
        <f>COUNTIF($A$712:$BAG$785,A1803)</f>
        <v>0</v>
      </c>
      <c r="F1803" s="279">
        <f>SUM(G1803:K1803)</f>
        <v>0</v>
      </c>
      <c r="H1803" s="402"/>
      <c r="I1803" s="402"/>
      <c r="L1803" s="276"/>
      <c r="N1803" s="28"/>
      <c r="O1803" s="28"/>
      <c r="T1803" s="193"/>
      <c r="V1803" s="28"/>
      <c r="W1803" s="28"/>
      <c r="X1803" s="28"/>
      <c r="AC1803" s="193"/>
      <c r="AE1803" s="28"/>
      <c r="AF1803" s="28"/>
      <c r="AG1803" s="28"/>
      <c r="AL1803" s="193"/>
      <c r="AN1803" s="28"/>
      <c r="AO1803" s="28"/>
      <c r="AP1803" s="28"/>
      <c r="AU1803" s="193"/>
      <c r="AW1803" s="28"/>
      <c r="AX1803" s="28"/>
      <c r="AY1803" s="28"/>
      <c r="BD1803" s="193"/>
      <c r="BF1803" s="28"/>
      <c r="BG1803" s="28"/>
      <c r="BH1803" s="28"/>
      <c r="BM1803" s="193"/>
      <c r="BO1803" s="28"/>
      <c r="BP1803" s="28"/>
      <c r="BQ1803" s="28"/>
      <c r="BV1803" s="193"/>
      <c r="BX1803" s="28"/>
      <c r="BY1803" s="28"/>
      <c r="BZ1803" s="28"/>
      <c r="CE1803" s="193"/>
      <c r="CG1803" s="28"/>
      <c r="CH1803" s="28"/>
      <c r="CI1803" s="28"/>
      <c r="CN1803" s="193"/>
      <c r="CP1803" s="28"/>
      <c r="CQ1803" s="28"/>
      <c r="CR1803" s="28"/>
      <c r="CW1803" s="193"/>
      <c r="CY1803" s="28"/>
      <c r="CZ1803" s="28"/>
      <c r="DA1803" s="28"/>
      <c r="DF1803" s="193"/>
      <c r="DH1803" s="28"/>
      <c r="DI1803" s="28"/>
      <c r="DJ1803" s="28"/>
      <c r="DO1803" s="193"/>
      <c r="DQ1803" s="28"/>
      <c r="DR1803" s="28"/>
      <c r="DS1803" s="28"/>
      <c r="DX1803" s="193"/>
      <c r="DZ1803" s="28"/>
      <c r="EA1803" s="28"/>
      <c r="EB1803" s="28"/>
      <c r="EG1803" s="193"/>
      <c r="EI1803" s="28"/>
      <c r="EJ1803" s="28"/>
      <c r="EK1803" s="28"/>
      <c r="EP1803" s="193"/>
      <c r="ER1803" s="28"/>
      <c r="ES1803" s="28"/>
      <c r="ET1803" s="28"/>
      <c r="EY1803" s="193"/>
      <c r="FA1803" s="28"/>
      <c r="FB1803" s="28"/>
      <c r="FC1803" s="28"/>
      <c r="FH1803" s="193"/>
      <c r="FJ1803" s="28"/>
      <c r="FK1803" s="28"/>
      <c r="FL1803" s="28"/>
      <c r="FQ1803" s="193"/>
      <c r="FS1803" s="28"/>
      <c r="FT1803" s="28"/>
      <c r="FU1803" s="28"/>
      <c r="FZ1803" s="193"/>
      <c r="GB1803" s="28"/>
      <c r="GC1803" s="28"/>
      <c r="GD1803" s="28"/>
      <c r="GI1803" s="193"/>
      <c r="GK1803" s="28"/>
      <c r="GL1803" s="28"/>
      <c r="GM1803" s="28"/>
      <c r="GR1803" s="193"/>
      <c r="GT1803" s="28"/>
      <c r="GU1803" s="28"/>
      <c r="GV1803" s="28"/>
      <c r="HA1803" s="193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 customHeight="1">
      <c r="A1804" s="311" t="s">
        <v>672</v>
      </c>
      <c r="B1804" s="39"/>
      <c r="C1804" s="39"/>
      <c r="D1804" s="376" t="s">
        <v>129</v>
      </c>
      <c r="E1804" s="50">
        <f>COUNTIF($A$712:$BAG$785,A1804)</f>
        <v>2</v>
      </c>
      <c r="F1804" s="279">
        <f>SUM(G1804:K1804)</f>
        <v>0</v>
      </c>
      <c r="H1804" s="402"/>
      <c r="I1804" s="402"/>
      <c r="L1804" s="28"/>
      <c r="N1804" s="28"/>
      <c r="O1804" s="28"/>
      <c r="T1804" s="193"/>
      <c r="V1804" s="28"/>
      <c r="W1804" s="28"/>
      <c r="X1804" s="28"/>
      <c r="AC1804" s="193"/>
      <c r="AE1804" s="28"/>
      <c r="AF1804" s="28"/>
      <c r="AG1804" s="28"/>
      <c r="AL1804" s="193"/>
      <c r="AN1804" s="28"/>
      <c r="AO1804" s="28"/>
      <c r="AP1804" s="28"/>
      <c r="AU1804" s="193"/>
      <c r="AW1804" s="28"/>
      <c r="AX1804" s="28"/>
      <c r="AY1804" s="28"/>
      <c r="BD1804" s="193"/>
      <c r="BF1804" s="28"/>
      <c r="BG1804" s="28"/>
      <c r="BH1804" s="28"/>
      <c r="BM1804" s="193"/>
      <c r="BO1804" s="28"/>
      <c r="BP1804" s="28"/>
      <c r="BQ1804" s="28"/>
      <c r="BV1804" s="193"/>
      <c r="BX1804" s="28"/>
      <c r="BY1804" s="28"/>
      <c r="BZ1804" s="28"/>
      <c r="CE1804" s="193"/>
      <c r="CG1804" s="28"/>
      <c r="CH1804" s="28"/>
      <c r="CI1804" s="28"/>
      <c r="CN1804" s="193"/>
      <c r="CP1804" s="28"/>
      <c r="CQ1804" s="28"/>
      <c r="CR1804" s="28"/>
      <c r="CW1804" s="193"/>
      <c r="CY1804" s="28"/>
      <c r="CZ1804" s="28"/>
      <c r="DA1804" s="28"/>
      <c r="DF1804" s="193"/>
      <c r="DH1804" s="28"/>
      <c r="DI1804" s="28"/>
      <c r="DJ1804" s="28"/>
      <c r="DO1804" s="193"/>
      <c r="DQ1804" s="28"/>
      <c r="DR1804" s="28"/>
      <c r="DS1804" s="28"/>
      <c r="DX1804" s="193"/>
      <c r="DZ1804" s="28"/>
      <c r="EA1804" s="28"/>
      <c r="EB1804" s="28"/>
      <c r="EG1804" s="193"/>
      <c r="EI1804" s="28"/>
      <c r="EJ1804" s="28"/>
      <c r="EK1804" s="28"/>
      <c r="EP1804" s="193"/>
      <c r="ER1804" s="28"/>
      <c r="ES1804" s="28"/>
      <c r="ET1804" s="28"/>
      <c r="EY1804" s="193"/>
      <c r="FA1804" s="28"/>
      <c r="FB1804" s="28"/>
      <c r="FC1804" s="28"/>
      <c r="FH1804" s="193"/>
      <c r="FJ1804" s="28"/>
      <c r="FK1804" s="28"/>
      <c r="FL1804" s="28"/>
      <c r="FQ1804" s="193"/>
      <c r="FS1804" s="28"/>
      <c r="FT1804" s="28"/>
      <c r="FU1804" s="28"/>
      <c r="FZ1804" s="193"/>
      <c r="GB1804" s="28"/>
      <c r="GC1804" s="28"/>
      <c r="GD1804" s="28"/>
      <c r="GI1804" s="193"/>
      <c r="GK1804" s="28"/>
      <c r="GL1804" s="28"/>
      <c r="GM1804" s="28"/>
      <c r="GR1804" s="193"/>
      <c r="GT1804" s="28"/>
      <c r="GU1804" s="28"/>
      <c r="GV1804" s="28"/>
      <c r="HA1804" s="193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 customHeight="1">
      <c r="A1805" s="311" t="s">
        <v>470</v>
      </c>
      <c r="B1805" s="375"/>
      <c r="C1805" s="375"/>
      <c r="D1805" s="376" t="s">
        <v>136</v>
      </c>
      <c r="E1805" s="50">
        <f>COUNTIF($A$712:$BAG$785,A1805)</f>
        <v>8</v>
      </c>
      <c r="F1805" s="279">
        <f>SUM(G1805:K1805)</f>
        <v>3</v>
      </c>
      <c r="H1805" s="50">
        <v>3</v>
      </c>
      <c r="N1805" s="28"/>
      <c r="O1805" s="28"/>
      <c r="T1805" s="193"/>
      <c r="V1805" s="28"/>
      <c r="W1805" s="28"/>
      <c r="X1805" s="28"/>
      <c r="AC1805" s="193"/>
      <c r="AE1805" s="28"/>
      <c r="AF1805" s="28"/>
      <c r="AG1805" s="28"/>
      <c r="AL1805" s="193"/>
      <c r="AN1805" s="28"/>
      <c r="AO1805" s="28"/>
      <c r="AP1805" s="28"/>
      <c r="AU1805" s="193"/>
      <c r="AW1805" s="28"/>
      <c r="AX1805" s="28"/>
      <c r="AY1805" s="28"/>
      <c r="BD1805" s="193"/>
      <c r="BF1805" s="28"/>
      <c r="BG1805" s="28"/>
      <c r="BH1805" s="28"/>
      <c r="BM1805" s="193"/>
      <c r="BO1805" s="28"/>
      <c r="BP1805" s="28"/>
      <c r="BQ1805" s="28"/>
      <c r="BV1805" s="193"/>
      <c r="BX1805" s="28"/>
      <c r="BY1805" s="28"/>
      <c r="BZ1805" s="28"/>
      <c r="CE1805" s="193"/>
      <c r="CG1805" s="28"/>
      <c r="CH1805" s="28"/>
      <c r="CI1805" s="28"/>
      <c r="CN1805" s="193"/>
      <c r="CP1805" s="28"/>
      <c r="CQ1805" s="28"/>
      <c r="CR1805" s="28"/>
      <c r="CW1805" s="193"/>
      <c r="CY1805" s="28"/>
      <c r="CZ1805" s="28"/>
      <c r="DA1805" s="28"/>
      <c r="DF1805" s="193"/>
      <c r="DH1805" s="28"/>
      <c r="DI1805" s="28"/>
      <c r="DJ1805" s="28"/>
      <c r="DO1805" s="193"/>
      <c r="DQ1805" s="28"/>
      <c r="DR1805" s="28"/>
      <c r="DS1805" s="28"/>
      <c r="DX1805" s="193"/>
      <c r="DZ1805" s="28"/>
      <c r="EA1805" s="28"/>
      <c r="EB1805" s="28"/>
      <c r="EG1805" s="193"/>
      <c r="EI1805" s="28"/>
      <c r="EJ1805" s="28"/>
      <c r="EK1805" s="28"/>
      <c r="EP1805" s="193"/>
      <c r="ER1805" s="28"/>
      <c r="ES1805" s="28"/>
      <c r="ET1805" s="28"/>
      <c r="EY1805" s="193"/>
      <c r="FA1805" s="28"/>
      <c r="FB1805" s="28"/>
      <c r="FC1805" s="28"/>
      <c r="FH1805" s="193"/>
      <c r="FJ1805" s="28"/>
      <c r="FK1805" s="28"/>
      <c r="FL1805" s="28"/>
      <c r="FQ1805" s="193"/>
      <c r="FS1805" s="28"/>
      <c r="FT1805" s="28"/>
      <c r="FU1805" s="28"/>
      <c r="FZ1805" s="193"/>
      <c r="GB1805" s="28"/>
      <c r="GC1805" s="28"/>
      <c r="GD1805" s="28"/>
      <c r="GI1805" s="193"/>
      <c r="GK1805" s="28"/>
      <c r="GL1805" s="28"/>
      <c r="GM1805" s="28"/>
      <c r="GR1805" s="193"/>
      <c r="GT1805" s="28"/>
      <c r="GU1805" s="28"/>
      <c r="GV1805" s="28"/>
      <c r="HA1805" s="193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 customHeight="1">
      <c r="A1806" s="311" t="s">
        <v>645</v>
      </c>
      <c r="B1806" s="28"/>
      <c r="C1806" s="28"/>
      <c r="D1806" s="376" t="s">
        <v>129</v>
      </c>
      <c r="E1806" s="50">
        <f>COUNTIF($A$712:$BAG$785,A1806)</f>
        <v>1</v>
      </c>
      <c r="F1806" s="279">
        <f>SUM(G1806:K1806)</f>
        <v>0</v>
      </c>
      <c r="L1806" s="28"/>
      <c r="N1806" s="28"/>
      <c r="O1806" s="28"/>
      <c r="T1806" s="193"/>
      <c r="V1806" s="28"/>
      <c r="W1806" s="28"/>
      <c r="X1806" s="28"/>
      <c r="AC1806" s="193"/>
      <c r="AE1806" s="28"/>
      <c r="AF1806" s="28"/>
      <c r="AG1806" s="28"/>
      <c r="AL1806" s="193"/>
      <c r="AN1806" s="28"/>
      <c r="AO1806" s="28"/>
      <c r="AP1806" s="28"/>
      <c r="AU1806" s="193"/>
      <c r="AW1806" s="28"/>
      <c r="AX1806" s="28"/>
      <c r="AY1806" s="28"/>
      <c r="BD1806" s="193"/>
      <c r="BF1806" s="28"/>
      <c r="BG1806" s="28"/>
      <c r="BH1806" s="28"/>
      <c r="BM1806" s="193"/>
      <c r="BO1806" s="28"/>
      <c r="BP1806" s="28"/>
      <c r="BQ1806" s="28"/>
      <c r="BV1806" s="193"/>
      <c r="BX1806" s="28"/>
      <c r="BY1806" s="28"/>
      <c r="BZ1806" s="28"/>
      <c r="CE1806" s="193"/>
      <c r="CG1806" s="28"/>
      <c r="CH1806" s="28"/>
      <c r="CI1806" s="28"/>
      <c r="CN1806" s="193"/>
      <c r="CP1806" s="28"/>
      <c r="CQ1806" s="28"/>
      <c r="CR1806" s="28"/>
      <c r="CW1806" s="193"/>
      <c r="CY1806" s="28"/>
      <c r="CZ1806" s="28"/>
      <c r="DA1806" s="28"/>
      <c r="DF1806" s="193"/>
      <c r="DH1806" s="28"/>
      <c r="DI1806" s="28"/>
      <c r="DJ1806" s="28"/>
      <c r="DO1806" s="193"/>
      <c r="DQ1806" s="28"/>
      <c r="DR1806" s="28"/>
      <c r="DS1806" s="28"/>
      <c r="DX1806" s="193"/>
      <c r="DZ1806" s="28"/>
      <c r="EA1806" s="28"/>
      <c r="EB1806" s="28"/>
      <c r="EG1806" s="193"/>
      <c r="EI1806" s="28"/>
      <c r="EJ1806" s="28"/>
      <c r="EK1806" s="28"/>
      <c r="EP1806" s="193"/>
      <c r="ER1806" s="28"/>
      <c r="ES1806" s="28"/>
      <c r="ET1806" s="28"/>
      <c r="EY1806" s="193"/>
      <c r="FA1806" s="28"/>
      <c r="FB1806" s="28"/>
      <c r="FC1806" s="28"/>
      <c r="FH1806" s="193"/>
      <c r="FJ1806" s="28"/>
      <c r="FK1806" s="28"/>
      <c r="FL1806" s="28"/>
      <c r="FQ1806" s="193"/>
      <c r="FS1806" s="28"/>
      <c r="FT1806" s="28"/>
      <c r="FU1806" s="28"/>
      <c r="FZ1806" s="193"/>
      <c r="GB1806" s="28"/>
      <c r="GC1806" s="28"/>
      <c r="GD1806" s="28"/>
      <c r="GI1806" s="193"/>
      <c r="GK1806" s="28"/>
      <c r="GL1806" s="28"/>
      <c r="GM1806" s="28"/>
      <c r="GR1806" s="193"/>
      <c r="GT1806" s="28"/>
      <c r="GU1806" s="28"/>
      <c r="GV1806" s="28"/>
      <c r="HA1806" s="193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 customHeight="1">
      <c r="A1807" s="311" t="s">
        <v>1961</v>
      </c>
      <c r="B1807" s="378"/>
      <c r="C1807" s="378"/>
      <c r="D1807" s="1" t="s">
        <v>131</v>
      </c>
      <c r="E1807" s="50">
        <f>COUNTIF($A$712:$BAG$785,A1807)</f>
        <v>6</v>
      </c>
      <c r="F1807" s="279">
        <f>SUM(G1807:K1807)</f>
        <v>0</v>
      </c>
      <c r="N1807" s="28"/>
      <c r="O1807" s="28"/>
      <c r="T1807" s="193"/>
      <c r="V1807" s="28"/>
      <c r="W1807" s="28"/>
      <c r="X1807" s="28"/>
      <c r="AC1807" s="193"/>
      <c r="AE1807" s="28"/>
      <c r="AF1807" s="28"/>
      <c r="AG1807" s="28"/>
      <c r="AL1807" s="193"/>
      <c r="AN1807" s="28"/>
      <c r="AO1807" s="28"/>
      <c r="AP1807" s="28"/>
      <c r="AU1807" s="193"/>
      <c r="AW1807" s="28"/>
      <c r="AX1807" s="28"/>
      <c r="AY1807" s="28"/>
      <c r="BD1807" s="193"/>
      <c r="BF1807" s="28"/>
      <c r="BG1807" s="28"/>
      <c r="BH1807" s="28"/>
      <c r="BM1807" s="193"/>
      <c r="BO1807" s="28"/>
      <c r="BP1807" s="28"/>
      <c r="BQ1807" s="28"/>
      <c r="BV1807" s="193"/>
      <c r="BX1807" s="28"/>
      <c r="BY1807" s="28"/>
      <c r="BZ1807" s="28"/>
      <c r="CE1807" s="193"/>
      <c r="CG1807" s="28"/>
      <c r="CH1807" s="28"/>
      <c r="CI1807" s="28"/>
      <c r="CN1807" s="193"/>
      <c r="CP1807" s="28"/>
      <c r="CQ1807" s="28"/>
      <c r="CR1807" s="28"/>
      <c r="CW1807" s="193"/>
      <c r="CY1807" s="28"/>
      <c r="CZ1807" s="28"/>
      <c r="DA1807" s="28"/>
      <c r="DF1807" s="193"/>
      <c r="DH1807" s="28"/>
      <c r="DI1807" s="28"/>
      <c r="DJ1807" s="28"/>
      <c r="DO1807" s="193"/>
      <c r="DQ1807" s="28"/>
      <c r="DR1807" s="28"/>
      <c r="DS1807" s="28"/>
      <c r="DX1807" s="193"/>
      <c r="DZ1807" s="28"/>
      <c r="EA1807" s="28"/>
      <c r="EB1807" s="28"/>
      <c r="EG1807" s="193"/>
      <c r="EI1807" s="28"/>
      <c r="EJ1807" s="28"/>
      <c r="EK1807" s="28"/>
      <c r="EP1807" s="193"/>
      <c r="ER1807" s="28"/>
      <c r="ES1807" s="28"/>
      <c r="ET1807" s="28"/>
      <c r="EY1807" s="193"/>
      <c r="FA1807" s="28"/>
      <c r="FB1807" s="28"/>
      <c r="FC1807" s="28"/>
      <c r="FH1807" s="193"/>
      <c r="FJ1807" s="28"/>
      <c r="FK1807" s="28"/>
      <c r="FL1807" s="28"/>
      <c r="FQ1807" s="193"/>
      <c r="FS1807" s="28"/>
      <c r="FT1807" s="28"/>
      <c r="FU1807" s="28"/>
      <c r="FZ1807" s="193"/>
      <c r="GB1807" s="28"/>
      <c r="GC1807" s="28"/>
      <c r="GD1807" s="28"/>
      <c r="GI1807" s="193"/>
      <c r="GK1807" s="28"/>
      <c r="GL1807" s="28"/>
      <c r="GM1807" s="28"/>
      <c r="GR1807" s="193"/>
      <c r="GT1807" s="28"/>
      <c r="GU1807" s="28"/>
      <c r="GV1807" s="28"/>
      <c r="HA1807" s="193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 customHeight="1">
      <c r="A1808" s="205" t="s">
        <v>2310</v>
      </c>
      <c r="B1808" s="375"/>
      <c r="C1808" s="375"/>
      <c r="D1808" s="1" t="s">
        <v>131</v>
      </c>
      <c r="E1808" s="50">
        <f>COUNTIF($A$712:$BAG$785,A1808)</f>
        <v>12</v>
      </c>
      <c r="F1808" s="279">
        <f>SUM(G1808:K1808)</f>
        <v>0</v>
      </c>
      <c r="N1808" s="28"/>
      <c r="O1808" s="28"/>
      <c r="T1808" s="193"/>
      <c r="V1808" s="28"/>
      <c r="W1808" s="28"/>
      <c r="X1808" s="28"/>
      <c r="AC1808" s="193"/>
      <c r="AE1808" s="28"/>
      <c r="AF1808" s="28"/>
      <c r="AG1808" s="28"/>
      <c r="AL1808" s="193"/>
      <c r="AN1808" s="28"/>
      <c r="AO1808" s="28"/>
      <c r="AP1808" s="28"/>
      <c r="AU1808" s="193"/>
      <c r="AW1808" s="28"/>
      <c r="AX1808" s="28"/>
      <c r="AY1808" s="28"/>
      <c r="BD1808" s="193"/>
      <c r="BF1808" s="28"/>
      <c r="BG1808" s="28"/>
      <c r="BH1808" s="28"/>
      <c r="BM1808" s="193"/>
      <c r="BO1808" s="28"/>
      <c r="BP1808" s="28"/>
      <c r="BQ1808" s="28"/>
      <c r="BV1808" s="193"/>
      <c r="BX1808" s="28"/>
      <c r="BY1808" s="28"/>
      <c r="BZ1808" s="28"/>
      <c r="CE1808" s="193"/>
      <c r="CG1808" s="28"/>
      <c r="CH1808" s="28"/>
      <c r="CI1808" s="28"/>
      <c r="CN1808" s="193"/>
      <c r="CP1808" s="28"/>
      <c r="CQ1808" s="28"/>
      <c r="CR1808" s="28"/>
      <c r="CW1808" s="193"/>
      <c r="CY1808" s="28"/>
      <c r="CZ1808" s="28"/>
      <c r="DA1808" s="28"/>
      <c r="DF1808" s="193"/>
      <c r="DH1808" s="28"/>
      <c r="DI1808" s="28"/>
      <c r="DJ1808" s="28"/>
      <c r="DO1808" s="193"/>
      <c r="DQ1808" s="28"/>
      <c r="DR1808" s="28"/>
      <c r="DS1808" s="28"/>
      <c r="DX1808" s="193"/>
      <c r="DZ1808" s="28"/>
      <c r="EA1808" s="28"/>
      <c r="EB1808" s="28"/>
      <c r="EG1808" s="193"/>
      <c r="EI1808" s="28"/>
      <c r="EJ1808" s="28"/>
      <c r="EK1808" s="28"/>
      <c r="EP1808" s="193"/>
      <c r="ER1808" s="28"/>
      <c r="ES1808" s="28"/>
      <c r="ET1808" s="28"/>
      <c r="EY1808" s="193"/>
      <c r="FA1808" s="28"/>
      <c r="FB1808" s="28"/>
      <c r="FC1808" s="28"/>
      <c r="FH1808" s="193"/>
      <c r="FJ1808" s="28"/>
      <c r="FK1808" s="28"/>
      <c r="FL1808" s="28"/>
      <c r="FQ1808" s="193"/>
      <c r="FS1808" s="28"/>
      <c r="FT1808" s="28"/>
      <c r="FU1808" s="28"/>
      <c r="FZ1808" s="193"/>
      <c r="GB1808" s="28"/>
      <c r="GC1808" s="28"/>
      <c r="GD1808" s="28"/>
      <c r="GI1808" s="193"/>
      <c r="GK1808" s="28"/>
      <c r="GL1808" s="28"/>
      <c r="GM1808" s="28"/>
      <c r="GR1808" s="193"/>
      <c r="GT1808" s="28"/>
      <c r="GU1808" s="28"/>
      <c r="GV1808" s="28"/>
      <c r="HA1808" s="193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 customHeight="1">
      <c r="A1809" s="311" t="s">
        <v>1194</v>
      </c>
      <c r="B1809" s="378"/>
      <c r="C1809" s="378"/>
      <c r="D1809" s="376" t="s">
        <v>133</v>
      </c>
      <c r="E1809" s="50">
        <f>COUNTIF($A$712:$BAG$785,A1809)</f>
        <v>17</v>
      </c>
      <c r="F1809" s="279">
        <f>SUM(G1809:K1809)</f>
        <v>0</v>
      </c>
      <c r="L1809" s="28"/>
      <c r="N1809" s="28"/>
      <c r="O1809" s="28"/>
      <c r="T1809" s="193"/>
      <c r="V1809" s="28"/>
      <c r="W1809" s="28"/>
      <c r="X1809" s="28"/>
      <c r="AC1809" s="193"/>
      <c r="AE1809" s="28"/>
      <c r="AF1809" s="28"/>
      <c r="AG1809" s="28"/>
      <c r="AL1809" s="193"/>
      <c r="AN1809" s="28"/>
      <c r="AO1809" s="28"/>
      <c r="AP1809" s="28"/>
      <c r="AU1809" s="193"/>
      <c r="AW1809" s="28"/>
      <c r="AX1809" s="28"/>
      <c r="AY1809" s="28"/>
      <c r="BD1809" s="193"/>
      <c r="BF1809" s="28"/>
      <c r="BG1809" s="28"/>
      <c r="BH1809" s="28"/>
      <c r="BM1809" s="193"/>
      <c r="BO1809" s="28"/>
      <c r="BP1809" s="28"/>
      <c r="BQ1809" s="28"/>
      <c r="BV1809" s="193"/>
      <c r="BX1809" s="28"/>
      <c r="BY1809" s="28"/>
      <c r="BZ1809" s="28"/>
      <c r="CE1809" s="193"/>
      <c r="CG1809" s="28"/>
      <c r="CH1809" s="28"/>
      <c r="CI1809" s="28"/>
      <c r="CN1809" s="193"/>
      <c r="CP1809" s="28"/>
      <c r="CQ1809" s="28"/>
      <c r="CR1809" s="28"/>
      <c r="CW1809" s="193"/>
      <c r="CY1809" s="28"/>
      <c r="CZ1809" s="28"/>
      <c r="DA1809" s="28"/>
      <c r="DF1809" s="193"/>
      <c r="DH1809" s="28"/>
      <c r="DI1809" s="28"/>
      <c r="DJ1809" s="28"/>
      <c r="DO1809" s="193"/>
      <c r="DQ1809" s="28"/>
      <c r="DR1809" s="28"/>
      <c r="DS1809" s="28"/>
      <c r="DX1809" s="193"/>
      <c r="DZ1809" s="28"/>
      <c r="EA1809" s="28"/>
      <c r="EB1809" s="28"/>
      <c r="EG1809" s="193"/>
      <c r="EI1809" s="28"/>
      <c r="EJ1809" s="28"/>
      <c r="EK1809" s="28"/>
      <c r="EP1809" s="193"/>
      <c r="ER1809" s="28"/>
      <c r="ES1809" s="28"/>
      <c r="ET1809" s="28"/>
      <c r="EY1809" s="193"/>
      <c r="FA1809" s="28"/>
      <c r="FB1809" s="28"/>
      <c r="FC1809" s="28"/>
      <c r="FH1809" s="193"/>
      <c r="FJ1809" s="28"/>
      <c r="FK1809" s="28"/>
      <c r="FL1809" s="28"/>
      <c r="FQ1809" s="193"/>
      <c r="FS1809" s="28"/>
      <c r="FT1809" s="28"/>
      <c r="FU1809" s="28"/>
      <c r="FZ1809" s="193"/>
      <c r="GB1809" s="28"/>
      <c r="GC1809" s="28"/>
      <c r="GD1809" s="28"/>
      <c r="GI1809" s="193"/>
      <c r="GK1809" s="28"/>
      <c r="GL1809" s="28"/>
      <c r="GM1809" s="28"/>
      <c r="GR1809" s="193"/>
      <c r="GT1809" s="28"/>
      <c r="GU1809" s="28"/>
      <c r="GV1809" s="28"/>
      <c r="HA1809" s="193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 customHeight="1">
      <c r="A1810" s="363" t="s">
        <v>2937</v>
      </c>
      <c r="B1810" s="39"/>
      <c r="C1810" s="39"/>
      <c r="D1810" s="376" t="s">
        <v>129</v>
      </c>
      <c r="E1810" s="50">
        <f>COUNTIF($A$712:$BAG$785,A1810)</f>
        <v>0</v>
      </c>
      <c r="F1810" s="279">
        <f>SUM(G1810:K1810)</f>
        <v>0</v>
      </c>
      <c r="H1810" s="402"/>
      <c r="N1810" s="28"/>
      <c r="O1810" s="28"/>
      <c r="T1810" s="193"/>
      <c r="V1810" s="28"/>
      <c r="W1810" s="28"/>
      <c r="X1810" s="28"/>
      <c r="AC1810" s="193"/>
      <c r="AE1810" s="28"/>
      <c r="AF1810" s="28"/>
      <c r="AG1810" s="28"/>
      <c r="AL1810" s="193"/>
      <c r="AN1810" s="28"/>
      <c r="AO1810" s="28"/>
      <c r="AP1810" s="28"/>
      <c r="AU1810" s="193"/>
      <c r="AW1810" s="28"/>
      <c r="AX1810" s="28"/>
      <c r="AY1810" s="28"/>
      <c r="BD1810" s="193"/>
      <c r="BF1810" s="28"/>
      <c r="BG1810" s="28"/>
      <c r="BH1810" s="28"/>
      <c r="BM1810" s="193"/>
      <c r="BO1810" s="28"/>
      <c r="BP1810" s="28"/>
      <c r="BQ1810" s="28"/>
      <c r="BV1810" s="193"/>
      <c r="BX1810" s="28"/>
      <c r="BY1810" s="28"/>
      <c r="BZ1810" s="28"/>
      <c r="CE1810" s="193"/>
      <c r="CG1810" s="28"/>
      <c r="CH1810" s="28"/>
      <c r="CI1810" s="28"/>
      <c r="CN1810" s="193"/>
      <c r="CP1810" s="28"/>
      <c r="CQ1810" s="28"/>
      <c r="CR1810" s="28"/>
      <c r="CW1810" s="193"/>
      <c r="CY1810" s="28"/>
      <c r="CZ1810" s="28"/>
      <c r="DA1810" s="28"/>
      <c r="DF1810" s="193"/>
      <c r="DH1810" s="28"/>
      <c r="DI1810" s="28"/>
      <c r="DJ1810" s="28"/>
      <c r="DO1810" s="193"/>
      <c r="DQ1810" s="28"/>
      <c r="DR1810" s="28"/>
      <c r="DS1810" s="28"/>
      <c r="DX1810" s="193"/>
      <c r="DZ1810" s="28"/>
      <c r="EA1810" s="28"/>
      <c r="EB1810" s="28"/>
      <c r="EG1810" s="193"/>
      <c r="EI1810" s="28"/>
      <c r="EJ1810" s="28"/>
      <c r="EK1810" s="28"/>
      <c r="EP1810" s="193"/>
      <c r="ER1810" s="28"/>
      <c r="ES1810" s="28"/>
      <c r="ET1810" s="28"/>
      <c r="EY1810" s="193"/>
      <c r="FA1810" s="28"/>
      <c r="FB1810" s="28"/>
      <c r="FC1810" s="28"/>
      <c r="FH1810" s="193"/>
      <c r="FJ1810" s="28"/>
      <c r="FK1810" s="28"/>
      <c r="FL1810" s="28"/>
      <c r="FQ1810" s="193"/>
      <c r="FS1810" s="28"/>
      <c r="FT1810" s="28"/>
      <c r="FU1810" s="28"/>
      <c r="FZ1810" s="193"/>
      <c r="GB1810" s="28"/>
      <c r="GC1810" s="28"/>
      <c r="GD1810" s="28"/>
      <c r="GI1810" s="193"/>
      <c r="GK1810" s="28"/>
      <c r="GL1810" s="28"/>
      <c r="GM1810" s="28"/>
      <c r="GR1810" s="193"/>
      <c r="GT1810" s="28"/>
      <c r="GU1810" s="28"/>
      <c r="GV1810" s="28"/>
      <c r="HA1810" s="193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 customHeight="1">
      <c r="A1811" s="205" t="s">
        <v>3098</v>
      </c>
      <c r="B1811" s="39"/>
      <c r="C1811" s="39"/>
      <c r="D1811" s="376" t="s">
        <v>129</v>
      </c>
      <c r="E1811" s="50">
        <f>COUNTIF($A$712:$BAG$785,A1811)</f>
        <v>1</v>
      </c>
      <c r="F1811" s="279">
        <f>SUM(G1811:K1811)</f>
        <v>0</v>
      </c>
      <c r="H1811" s="402"/>
      <c r="I1811" s="402"/>
      <c r="L1811" s="28"/>
      <c r="N1811" s="28"/>
      <c r="O1811" s="28"/>
      <c r="T1811" s="193"/>
      <c r="V1811" s="28"/>
      <c r="W1811" s="28"/>
      <c r="X1811" s="28"/>
      <c r="AC1811" s="193"/>
      <c r="AE1811" s="28"/>
      <c r="AF1811" s="28"/>
      <c r="AG1811" s="28"/>
      <c r="AL1811" s="193"/>
      <c r="AN1811" s="28"/>
      <c r="AO1811" s="28"/>
      <c r="AP1811" s="28"/>
      <c r="AU1811" s="193"/>
      <c r="AW1811" s="28"/>
      <c r="AX1811" s="28"/>
      <c r="AY1811" s="28"/>
      <c r="BD1811" s="193"/>
      <c r="BF1811" s="28"/>
      <c r="BG1811" s="28"/>
      <c r="BH1811" s="28"/>
      <c r="BM1811" s="193"/>
      <c r="BO1811" s="28"/>
      <c r="BP1811" s="28"/>
      <c r="BQ1811" s="28"/>
      <c r="BV1811" s="193"/>
      <c r="BX1811" s="28"/>
      <c r="BY1811" s="28"/>
      <c r="BZ1811" s="28"/>
      <c r="CE1811" s="193"/>
      <c r="CG1811" s="28"/>
      <c r="CH1811" s="28"/>
      <c r="CI1811" s="28"/>
      <c r="CN1811" s="193"/>
      <c r="CP1811" s="28"/>
      <c r="CQ1811" s="28"/>
      <c r="CR1811" s="28"/>
      <c r="CW1811" s="193"/>
      <c r="CY1811" s="28"/>
      <c r="CZ1811" s="28"/>
      <c r="DA1811" s="28"/>
      <c r="DF1811" s="193"/>
      <c r="DH1811" s="28"/>
      <c r="DI1811" s="28"/>
      <c r="DJ1811" s="28"/>
      <c r="DO1811" s="193"/>
      <c r="DQ1811" s="28"/>
      <c r="DR1811" s="28"/>
      <c r="DS1811" s="28"/>
      <c r="DX1811" s="193"/>
      <c r="DZ1811" s="28"/>
      <c r="EA1811" s="28"/>
      <c r="EB1811" s="28"/>
      <c r="EG1811" s="193"/>
      <c r="EI1811" s="28"/>
      <c r="EJ1811" s="28"/>
      <c r="EK1811" s="28"/>
      <c r="EP1811" s="193"/>
      <c r="ER1811" s="28"/>
      <c r="ES1811" s="28"/>
      <c r="ET1811" s="28"/>
      <c r="EY1811" s="193"/>
      <c r="FA1811" s="28"/>
      <c r="FB1811" s="28"/>
      <c r="FC1811" s="28"/>
      <c r="FH1811" s="193"/>
      <c r="FJ1811" s="28"/>
      <c r="FK1811" s="28"/>
      <c r="FL1811" s="28"/>
      <c r="FQ1811" s="193"/>
      <c r="FS1811" s="28"/>
      <c r="FT1811" s="28"/>
      <c r="FU1811" s="28"/>
      <c r="FZ1811" s="193"/>
      <c r="GB1811" s="28"/>
      <c r="GC1811" s="28"/>
      <c r="GD1811" s="28"/>
      <c r="GI1811" s="193"/>
      <c r="GK1811" s="28"/>
      <c r="GL1811" s="28"/>
      <c r="GM1811" s="28"/>
      <c r="GR1811" s="193"/>
      <c r="GT1811" s="28"/>
      <c r="GU1811" s="28"/>
      <c r="GV1811" s="28"/>
      <c r="HA1811" s="193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 customHeight="1">
      <c r="A1812" s="311" t="s">
        <v>1591</v>
      </c>
      <c r="B1812" s="375"/>
      <c r="C1812" s="375"/>
      <c r="D1812" s="1" t="s">
        <v>131</v>
      </c>
      <c r="E1812" s="50">
        <f>COUNTIF($A$712:$BAG$785,A1812)</f>
        <v>7</v>
      </c>
      <c r="F1812" s="279">
        <f>SUM(G1812:K1812)</f>
        <v>0</v>
      </c>
      <c r="N1812" s="28"/>
      <c r="O1812" s="28"/>
      <c r="T1812" s="193"/>
      <c r="V1812" s="28"/>
      <c r="W1812" s="28"/>
      <c r="X1812" s="28"/>
      <c r="AC1812" s="193"/>
      <c r="AE1812" s="28"/>
      <c r="AF1812" s="28"/>
      <c r="AG1812" s="28"/>
      <c r="AL1812" s="193"/>
      <c r="AN1812" s="28"/>
      <c r="AO1812" s="28"/>
      <c r="AP1812" s="28"/>
      <c r="AU1812" s="193"/>
      <c r="AW1812" s="28"/>
      <c r="AX1812" s="28"/>
      <c r="AY1812" s="28"/>
      <c r="BD1812" s="193"/>
      <c r="BF1812" s="28"/>
      <c r="BG1812" s="28"/>
      <c r="BH1812" s="28"/>
      <c r="BM1812" s="193"/>
      <c r="BO1812" s="28"/>
      <c r="BP1812" s="28"/>
      <c r="BQ1812" s="28"/>
      <c r="BV1812" s="193"/>
      <c r="BX1812" s="28"/>
      <c r="BY1812" s="28"/>
      <c r="BZ1812" s="28"/>
      <c r="CE1812" s="193"/>
      <c r="CG1812" s="28"/>
      <c r="CH1812" s="28"/>
      <c r="CI1812" s="28"/>
      <c r="CN1812" s="193"/>
      <c r="CP1812" s="28"/>
      <c r="CQ1812" s="28"/>
      <c r="CR1812" s="28"/>
      <c r="CW1812" s="193"/>
      <c r="CY1812" s="28"/>
      <c r="CZ1812" s="28"/>
      <c r="DA1812" s="28"/>
      <c r="DF1812" s="193"/>
      <c r="DH1812" s="28"/>
      <c r="DI1812" s="28"/>
      <c r="DJ1812" s="28"/>
      <c r="DO1812" s="193"/>
      <c r="DQ1812" s="28"/>
      <c r="DR1812" s="28"/>
      <c r="DS1812" s="28"/>
      <c r="DX1812" s="193"/>
      <c r="DZ1812" s="28"/>
      <c r="EA1812" s="28"/>
      <c r="EB1812" s="28"/>
      <c r="EG1812" s="193"/>
      <c r="EI1812" s="28"/>
      <c r="EJ1812" s="28"/>
      <c r="EK1812" s="28"/>
      <c r="EP1812" s="193"/>
      <c r="ER1812" s="28"/>
      <c r="ES1812" s="28"/>
      <c r="ET1812" s="28"/>
      <c r="EY1812" s="193"/>
      <c r="FA1812" s="28"/>
      <c r="FB1812" s="28"/>
      <c r="FC1812" s="28"/>
      <c r="FH1812" s="193"/>
      <c r="FJ1812" s="28"/>
      <c r="FK1812" s="28"/>
      <c r="FL1812" s="28"/>
      <c r="FQ1812" s="193"/>
      <c r="FS1812" s="28"/>
      <c r="FT1812" s="28"/>
      <c r="FU1812" s="28"/>
      <c r="FZ1812" s="193"/>
      <c r="GB1812" s="28"/>
      <c r="GC1812" s="28"/>
      <c r="GD1812" s="28"/>
      <c r="GI1812" s="193"/>
      <c r="GK1812" s="28"/>
      <c r="GL1812" s="28"/>
      <c r="GM1812" s="28"/>
      <c r="GR1812" s="193"/>
      <c r="GT1812" s="28"/>
      <c r="GU1812" s="28"/>
      <c r="GV1812" s="28"/>
      <c r="HA1812" s="193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 customHeight="1">
      <c r="A1813" s="311" t="s">
        <v>1191</v>
      </c>
      <c r="B1813" s="375"/>
      <c r="C1813" s="375"/>
      <c r="D1813" s="1" t="s">
        <v>131</v>
      </c>
      <c r="E1813" s="50">
        <f>COUNTIF($A$712:$BAG$785,A1813)</f>
        <v>35</v>
      </c>
      <c r="F1813" s="279">
        <f>SUM(G1813:K1813)</f>
        <v>0</v>
      </c>
      <c r="L1813" s="28"/>
      <c r="N1813" s="28"/>
      <c r="O1813" s="28"/>
      <c r="T1813" s="193"/>
      <c r="V1813" s="28"/>
      <c r="W1813" s="28"/>
      <c r="X1813" s="28"/>
      <c r="AC1813" s="193"/>
      <c r="AE1813" s="28"/>
      <c r="AF1813" s="28"/>
      <c r="AG1813" s="28"/>
      <c r="AL1813" s="193"/>
      <c r="AN1813" s="28"/>
      <c r="AO1813" s="28"/>
      <c r="AP1813" s="28"/>
      <c r="AU1813" s="193"/>
      <c r="AW1813" s="28"/>
      <c r="AX1813" s="28"/>
      <c r="AY1813" s="28"/>
      <c r="BD1813" s="193"/>
      <c r="BF1813" s="28"/>
      <c r="BG1813" s="28"/>
      <c r="BH1813" s="28"/>
      <c r="BM1813" s="193"/>
      <c r="BO1813" s="28"/>
      <c r="BP1813" s="28"/>
      <c r="BQ1813" s="28"/>
      <c r="BV1813" s="193"/>
      <c r="BX1813" s="28"/>
      <c r="BY1813" s="28"/>
      <c r="BZ1813" s="28"/>
      <c r="CE1813" s="193"/>
      <c r="CG1813" s="28"/>
      <c r="CH1813" s="28"/>
      <c r="CI1813" s="28"/>
      <c r="CN1813" s="193"/>
      <c r="CP1813" s="28"/>
      <c r="CQ1813" s="28"/>
      <c r="CR1813" s="28"/>
      <c r="CW1813" s="193"/>
      <c r="CY1813" s="28"/>
      <c r="CZ1813" s="28"/>
      <c r="DA1813" s="28"/>
      <c r="DF1813" s="193"/>
      <c r="DH1813" s="28"/>
      <c r="DI1813" s="28"/>
      <c r="DJ1813" s="28"/>
      <c r="DO1813" s="193"/>
      <c r="DQ1813" s="28"/>
      <c r="DR1813" s="28"/>
      <c r="DS1813" s="28"/>
      <c r="DX1813" s="193"/>
      <c r="DZ1813" s="28"/>
      <c r="EA1813" s="28"/>
      <c r="EB1813" s="28"/>
      <c r="EG1813" s="193"/>
      <c r="EI1813" s="28"/>
      <c r="EJ1813" s="28"/>
      <c r="EK1813" s="28"/>
      <c r="EP1813" s="193"/>
      <c r="ER1813" s="28"/>
      <c r="ES1813" s="28"/>
      <c r="ET1813" s="28"/>
      <c r="EY1813" s="193"/>
      <c r="FA1813" s="28"/>
      <c r="FB1813" s="28"/>
      <c r="FC1813" s="28"/>
      <c r="FH1813" s="193"/>
      <c r="FJ1813" s="28"/>
      <c r="FK1813" s="28"/>
      <c r="FL1813" s="28"/>
      <c r="FQ1813" s="193"/>
      <c r="FS1813" s="28"/>
      <c r="FT1813" s="28"/>
      <c r="FU1813" s="28"/>
      <c r="FZ1813" s="193"/>
      <c r="GB1813" s="28"/>
      <c r="GC1813" s="28"/>
      <c r="GD1813" s="28"/>
      <c r="GI1813" s="193"/>
      <c r="GK1813" s="28"/>
      <c r="GL1813" s="28"/>
      <c r="GM1813" s="28"/>
      <c r="GR1813" s="193"/>
      <c r="GT1813" s="28"/>
      <c r="GU1813" s="28"/>
      <c r="GV1813" s="28"/>
      <c r="HA1813" s="193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 customHeight="1">
      <c r="A1814" s="311" t="s">
        <v>1114</v>
      </c>
      <c r="B1814" s="28"/>
      <c r="C1814" s="271"/>
      <c r="D1814" s="376" t="s">
        <v>130</v>
      </c>
      <c r="E1814" s="50">
        <f>COUNTIF($A$712:$BAG$785,A1814)</f>
        <v>0</v>
      </c>
      <c r="F1814" s="279">
        <f>SUM(G1814:K1814)</f>
        <v>0</v>
      </c>
      <c r="N1814" s="28"/>
      <c r="O1814" s="28"/>
      <c r="T1814" s="193"/>
      <c r="V1814" s="28"/>
      <c r="W1814" s="28"/>
      <c r="X1814" s="28"/>
      <c r="AC1814" s="193"/>
      <c r="AE1814" s="28"/>
      <c r="AF1814" s="28"/>
      <c r="AG1814" s="28"/>
      <c r="AL1814" s="193"/>
      <c r="AN1814" s="28"/>
      <c r="AO1814" s="28"/>
      <c r="AP1814" s="28"/>
      <c r="AU1814" s="193"/>
      <c r="AW1814" s="28"/>
      <c r="AX1814" s="28"/>
      <c r="AY1814" s="28"/>
      <c r="BD1814" s="193"/>
      <c r="BF1814" s="28"/>
      <c r="BG1814" s="28"/>
      <c r="BH1814" s="28"/>
      <c r="BM1814" s="193"/>
      <c r="BO1814" s="28"/>
      <c r="BP1814" s="28"/>
      <c r="BQ1814" s="28"/>
      <c r="BV1814" s="193"/>
      <c r="BX1814" s="28"/>
      <c r="BY1814" s="28"/>
      <c r="BZ1814" s="28"/>
      <c r="CE1814" s="193"/>
      <c r="CG1814" s="28"/>
      <c r="CH1814" s="28"/>
      <c r="CI1814" s="28"/>
      <c r="CN1814" s="193"/>
      <c r="CP1814" s="28"/>
      <c r="CQ1814" s="28"/>
      <c r="CR1814" s="28"/>
      <c r="CW1814" s="193"/>
      <c r="CY1814" s="28"/>
      <c r="CZ1814" s="28"/>
      <c r="DA1814" s="28"/>
      <c r="DF1814" s="193"/>
      <c r="DH1814" s="28"/>
      <c r="DI1814" s="28"/>
      <c r="DJ1814" s="28"/>
      <c r="DO1814" s="193"/>
      <c r="DQ1814" s="28"/>
      <c r="DR1814" s="28"/>
      <c r="DS1814" s="28"/>
      <c r="DX1814" s="193"/>
      <c r="DZ1814" s="28"/>
      <c r="EA1814" s="28"/>
      <c r="EB1814" s="28"/>
      <c r="EG1814" s="193"/>
      <c r="EI1814" s="28"/>
      <c r="EJ1814" s="28"/>
      <c r="EK1814" s="28"/>
      <c r="EP1814" s="193"/>
      <c r="ER1814" s="28"/>
      <c r="ES1814" s="28"/>
      <c r="ET1814" s="28"/>
      <c r="EY1814" s="193"/>
      <c r="FA1814" s="28"/>
      <c r="FB1814" s="28"/>
      <c r="FC1814" s="28"/>
      <c r="FH1814" s="193"/>
      <c r="FJ1814" s="28"/>
      <c r="FK1814" s="28"/>
      <c r="FL1814" s="28"/>
      <c r="FQ1814" s="193"/>
      <c r="FS1814" s="28"/>
      <c r="FT1814" s="28"/>
      <c r="FU1814" s="28"/>
      <c r="FZ1814" s="193"/>
      <c r="GB1814" s="28"/>
      <c r="GC1814" s="28"/>
      <c r="GD1814" s="28"/>
      <c r="GI1814" s="193"/>
      <c r="GK1814" s="28"/>
      <c r="GL1814" s="28"/>
      <c r="GM1814" s="28"/>
      <c r="GR1814" s="193"/>
      <c r="GT1814" s="28"/>
      <c r="GU1814" s="28"/>
      <c r="GV1814" s="28"/>
      <c r="HA1814" s="193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 customHeight="1">
      <c r="A1815" s="205" t="s">
        <v>2077</v>
      </c>
      <c r="B1815" s="274"/>
      <c r="C1815" s="375"/>
      <c r="D1815" s="376" t="s">
        <v>137</v>
      </c>
      <c r="E1815" s="50">
        <f>COUNTIF($A$712:$BAG$785,A1815)</f>
        <v>24</v>
      </c>
      <c r="F1815" s="279">
        <f>SUM(G1815:K1815)</f>
        <v>0</v>
      </c>
      <c r="L1815" s="28"/>
      <c r="N1815" s="28"/>
      <c r="O1815" s="28"/>
      <c r="T1815" s="193"/>
      <c r="V1815" s="28"/>
      <c r="W1815" s="28"/>
      <c r="X1815" s="28"/>
      <c r="AC1815" s="193"/>
      <c r="AE1815" s="28"/>
      <c r="AF1815" s="28"/>
      <c r="AG1815" s="28"/>
      <c r="AL1815" s="193"/>
      <c r="AN1815" s="28"/>
      <c r="AO1815" s="28"/>
      <c r="AP1815" s="28"/>
      <c r="AU1815" s="193"/>
      <c r="AW1815" s="28"/>
      <c r="AX1815" s="28"/>
      <c r="AY1815" s="28"/>
      <c r="BD1815" s="193"/>
      <c r="BF1815" s="28"/>
      <c r="BG1815" s="28"/>
      <c r="BH1815" s="28"/>
      <c r="BM1815" s="193"/>
      <c r="BO1815" s="28"/>
      <c r="BP1815" s="28"/>
      <c r="BQ1815" s="28"/>
      <c r="BV1815" s="193"/>
      <c r="BX1815" s="28"/>
      <c r="BY1815" s="28"/>
      <c r="BZ1815" s="28"/>
      <c r="CE1815" s="193"/>
      <c r="CG1815" s="28"/>
      <c r="CH1815" s="28"/>
      <c r="CI1815" s="28"/>
      <c r="CN1815" s="193"/>
      <c r="CP1815" s="28"/>
      <c r="CQ1815" s="28"/>
      <c r="CR1815" s="28"/>
      <c r="CW1815" s="193"/>
      <c r="CY1815" s="28"/>
      <c r="CZ1815" s="28"/>
      <c r="DA1815" s="28"/>
      <c r="DF1815" s="193"/>
      <c r="DH1815" s="28"/>
      <c r="DI1815" s="28"/>
      <c r="DJ1815" s="28"/>
      <c r="DO1815" s="193"/>
      <c r="DQ1815" s="28"/>
      <c r="DR1815" s="28"/>
      <c r="DS1815" s="28"/>
      <c r="DX1815" s="193"/>
      <c r="DZ1815" s="28"/>
      <c r="EA1815" s="28"/>
      <c r="EB1815" s="28"/>
      <c r="EG1815" s="193"/>
      <c r="EI1815" s="28"/>
      <c r="EJ1815" s="28"/>
      <c r="EK1815" s="28"/>
      <c r="EP1815" s="193"/>
      <c r="ER1815" s="28"/>
      <c r="ES1815" s="28"/>
      <c r="ET1815" s="28"/>
      <c r="EY1815" s="193"/>
      <c r="FA1815" s="28"/>
      <c r="FB1815" s="28"/>
      <c r="FC1815" s="28"/>
      <c r="FH1815" s="193"/>
      <c r="FJ1815" s="28"/>
      <c r="FK1815" s="28"/>
      <c r="FL1815" s="28"/>
      <c r="FQ1815" s="193"/>
      <c r="FS1815" s="28"/>
      <c r="FT1815" s="28"/>
      <c r="FU1815" s="28"/>
      <c r="FZ1815" s="193"/>
      <c r="GB1815" s="28"/>
      <c r="GC1815" s="28"/>
      <c r="GD1815" s="28"/>
      <c r="GI1815" s="193"/>
      <c r="GK1815" s="28"/>
      <c r="GL1815" s="28"/>
      <c r="GM1815" s="28"/>
      <c r="GR1815" s="193"/>
      <c r="GT1815" s="28"/>
      <c r="GU1815" s="28"/>
      <c r="GV1815" s="28"/>
      <c r="HA1815" s="193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 customHeight="1">
      <c r="A1816" s="311" t="s">
        <v>624</v>
      </c>
      <c r="B1816" s="378"/>
      <c r="C1816" s="378"/>
      <c r="D1816" s="376" t="s">
        <v>134</v>
      </c>
      <c r="E1816" s="50">
        <f>COUNTIF($A$712:$BAG$785,A1816)</f>
        <v>4</v>
      </c>
      <c r="F1816" s="279">
        <f>SUM(G1816:K1816)</f>
        <v>0</v>
      </c>
      <c r="L1816" s="28"/>
      <c r="N1816" s="28"/>
      <c r="O1816" s="28"/>
      <c r="T1816" s="193"/>
      <c r="V1816" s="28"/>
      <c r="W1816" s="28"/>
      <c r="X1816" s="28"/>
      <c r="AC1816" s="193"/>
      <c r="AE1816" s="28"/>
      <c r="AF1816" s="28"/>
      <c r="AG1816" s="28"/>
      <c r="AL1816" s="193"/>
      <c r="AN1816" s="28"/>
      <c r="AO1816" s="28"/>
      <c r="AP1816" s="28"/>
      <c r="AU1816" s="193"/>
      <c r="AW1816" s="28"/>
      <c r="AX1816" s="28"/>
      <c r="AY1816" s="28"/>
      <c r="BD1816" s="193"/>
      <c r="BF1816" s="28"/>
      <c r="BG1816" s="28"/>
      <c r="BH1816" s="28"/>
      <c r="BM1816" s="193"/>
      <c r="BO1816" s="28"/>
      <c r="BP1816" s="28"/>
      <c r="BQ1816" s="28"/>
      <c r="BV1816" s="193"/>
      <c r="BX1816" s="28"/>
      <c r="BY1816" s="28"/>
      <c r="BZ1816" s="28"/>
      <c r="CE1816" s="193"/>
      <c r="CG1816" s="28"/>
      <c r="CH1816" s="28"/>
      <c r="CI1816" s="28"/>
      <c r="CN1816" s="193"/>
      <c r="CP1816" s="28"/>
      <c r="CQ1816" s="28"/>
      <c r="CR1816" s="28"/>
      <c r="CW1816" s="193"/>
      <c r="CY1816" s="28"/>
      <c r="CZ1816" s="28"/>
      <c r="DA1816" s="28"/>
      <c r="DF1816" s="193"/>
      <c r="DH1816" s="28"/>
      <c r="DI1816" s="28"/>
      <c r="DJ1816" s="28"/>
      <c r="DO1816" s="193"/>
      <c r="DQ1816" s="28"/>
      <c r="DR1816" s="28"/>
      <c r="DS1816" s="28"/>
      <c r="DX1816" s="193"/>
      <c r="DZ1816" s="28"/>
      <c r="EA1816" s="28"/>
      <c r="EB1816" s="28"/>
      <c r="EG1816" s="193"/>
      <c r="EI1816" s="28"/>
      <c r="EJ1816" s="28"/>
      <c r="EK1816" s="28"/>
      <c r="EP1816" s="193"/>
      <c r="ER1816" s="28"/>
      <c r="ES1816" s="28"/>
      <c r="ET1816" s="28"/>
      <c r="EY1816" s="193"/>
      <c r="FA1816" s="28"/>
      <c r="FB1816" s="28"/>
      <c r="FC1816" s="28"/>
      <c r="FH1816" s="193"/>
      <c r="FJ1816" s="28"/>
      <c r="FK1816" s="28"/>
      <c r="FL1816" s="28"/>
      <c r="FQ1816" s="193"/>
      <c r="FS1816" s="28"/>
      <c r="FT1816" s="28"/>
      <c r="FU1816" s="28"/>
      <c r="FZ1816" s="193"/>
      <c r="GB1816" s="28"/>
      <c r="GC1816" s="28"/>
      <c r="GD1816" s="28"/>
      <c r="GI1816" s="193"/>
      <c r="GK1816" s="28"/>
      <c r="GL1816" s="28"/>
      <c r="GM1816" s="28"/>
      <c r="GR1816" s="193"/>
      <c r="GT1816" s="28"/>
      <c r="GU1816" s="28"/>
      <c r="GV1816" s="28"/>
      <c r="HA1816" s="193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 customHeight="1">
      <c r="A1817" s="311" t="s">
        <v>646</v>
      </c>
      <c r="B1817" s="274"/>
      <c r="C1817" s="375"/>
      <c r="D1817" s="376" t="s">
        <v>137</v>
      </c>
      <c r="E1817" s="50">
        <f>COUNTIF($A$712:$BAG$785,A1817)</f>
        <v>4</v>
      </c>
      <c r="F1817" s="279">
        <f>SUM(G1817:K1817)</f>
        <v>0</v>
      </c>
      <c r="L1817" s="28"/>
      <c r="N1817" s="28"/>
      <c r="O1817" s="28"/>
      <c r="T1817" s="193"/>
      <c r="V1817" s="28"/>
      <c r="W1817" s="28"/>
      <c r="X1817" s="28"/>
      <c r="AC1817" s="193"/>
      <c r="AE1817" s="28"/>
      <c r="AF1817" s="28"/>
      <c r="AG1817" s="28"/>
      <c r="AL1817" s="193"/>
      <c r="AN1817" s="28"/>
      <c r="AO1817" s="28"/>
      <c r="AP1817" s="28"/>
      <c r="AU1817" s="193"/>
      <c r="AW1817" s="28"/>
      <c r="AX1817" s="28"/>
      <c r="AY1817" s="28"/>
      <c r="BD1817" s="193"/>
      <c r="BF1817" s="28"/>
      <c r="BG1817" s="28"/>
      <c r="BH1817" s="28"/>
      <c r="BM1817" s="193"/>
      <c r="BO1817" s="28"/>
      <c r="BP1817" s="28"/>
      <c r="BQ1817" s="28"/>
      <c r="BV1817" s="193"/>
      <c r="BX1817" s="28"/>
      <c r="BY1817" s="28"/>
      <c r="BZ1817" s="28"/>
      <c r="CE1817" s="193"/>
      <c r="CG1817" s="28"/>
      <c r="CH1817" s="28"/>
      <c r="CI1817" s="28"/>
      <c r="CN1817" s="193"/>
      <c r="CP1817" s="28"/>
      <c r="CQ1817" s="28"/>
      <c r="CR1817" s="28"/>
      <c r="CW1817" s="193"/>
      <c r="CY1817" s="28"/>
      <c r="CZ1817" s="28"/>
      <c r="DA1817" s="28"/>
      <c r="DF1817" s="193"/>
      <c r="DH1817" s="28"/>
      <c r="DI1817" s="28"/>
      <c r="DJ1817" s="28"/>
      <c r="DO1817" s="193"/>
      <c r="DQ1817" s="28"/>
      <c r="DR1817" s="28"/>
      <c r="DS1817" s="28"/>
      <c r="DX1817" s="193"/>
      <c r="DZ1817" s="28"/>
      <c r="EA1817" s="28"/>
      <c r="EB1817" s="28"/>
      <c r="EG1817" s="193"/>
      <c r="EI1817" s="28"/>
      <c r="EJ1817" s="28"/>
      <c r="EK1817" s="28"/>
      <c r="EP1817" s="193"/>
      <c r="ER1817" s="28"/>
      <c r="ES1817" s="28"/>
      <c r="ET1817" s="28"/>
      <c r="EY1817" s="193"/>
      <c r="FA1817" s="28"/>
      <c r="FB1817" s="28"/>
      <c r="FC1817" s="28"/>
      <c r="FH1817" s="193"/>
      <c r="FJ1817" s="28"/>
      <c r="FK1817" s="28"/>
      <c r="FL1817" s="28"/>
      <c r="FQ1817" s="193"/>
      <c r="FS1817" s="28"/>
      <c r="FT1817" s="28"/>
      <c r="FU1817" s="28"/>
      <c r="FZ1817" s="193"/>
      <c r="GB1817" s="28"/>
      <c r="GC1817" s="28"/>
      <c r="GD1817" s="28"/>
      <c r="GI1817" s="193"/>
      <c r="GK1817" s="28"/>
      <c r="GL1817" s="28"/>
      <c r="GM1817" s="28"/>
      <c r="GR1817" s="193"/>
      <c r="GT1817" s="28"/>
      <c r="GU1817" s="28"/>
      <c r="GV1817" s="28"/>
      <c r="HA1817" s="193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 customHeight="1">
      <c r="A1818" s="311" t="s">
        <v>587</v>
      </c>
      <c r="B1818" s="375"/>
      <c r="C1818" s="375"/>
      <c r="D1818" s="376" t="s">
        <v>135</v>
      </c>
      <c r="E1818" s="50">
        <f>COUNTIF($A$712:$BAG$785,A1818)</f>
        <v>3</v>
      </c>
      <c r="F1818" s="279">
        <f>SUM(G1818:K1818)</f>
        <v>0</v>
      </c>
      <c r="L1818" s="276"/>
      <c r="N1818" s="28"/>
      <c r="O1818" s="28"/>
      <c r="T1818" s="193"/>
      <c r="V1818" s="28"/>
      <c r="W1818" s="28"/>
      <c r="X1818" s="28"/>
      <c r="AC1818" s="193"/>
      <c r="AE1818" s="28"/>
      <c r="AF1818" s="28"/>
      <c r="AG1818" s="28"/>
      <c r="AL1818" s="193"/>
      <c r="AN1818" s="28"/>
      <c r="AO1818" s="28"/>
      <c r="AP1818" s="28"/>
      <c r="AU1818" s="193"/>
      <c r="AW1818" s="28"/>
      <c r="AX1818" s="28"/>
      <c r="AY1818" s="28"/>
      <c r="BD1818" s="193"/>
      <c r="BF1818" s="28"/>
      <c r="BG1818" s="28"/>
      <c r="BH1818" s="28"/>
      <c r="BM1818" s="193"/>
      <c r="BO1818" s="28"/>
      <c r="BP1818" s="28"/>
      <c r="BQ1818" s="28"/>
      <c r="BV1818" s="193"/>
      <c r="BX1818" s="28"/>
      <c r="BY1818" s="28"/>
      <c r="BZ1818" s="28"/>
      <c r="CE1818" s="193"/>
      <c r="CG1818" s="28"/>
      <c r="CH1818" s="28"/>
      <c r="CI1818" s="28"/>
      <c r="CN1818" s="193"/>
      <c r="CP1818" s="28"/>
      <c r="CQ1818" s="28"/>
      <c r="CR1818" s="28"/>
      <c r="CW1818" s="193"/>
      <c r="CY1818" s="28"/>
      <c r="CZ1818" s="28"/>
      <c r="DA1818" s="28"/>
      <c r="DF1818" s="193"/>
      <c r="DH1818" s="28"/>
      <c r="DI1818" s="28"/>
      <c r="DJ1818" s="28"/>
      <c r="DO1818" s="193"/>
      <c r="DQ1818" s="28"/>
      <c r="DR1818" s="28"/>
      <c r="DS1818" s="28"/>
      <c r="DX1818" s="193"/>
      <c r="DZ1818" s="28"/>
      <c r="EA1818" s="28"/>
      <c r="EB1818" s="28"/>
      <c r="EG1818" s="193"/>
      <c r="EI1818" s="28"/>
      <c r="EJ1818" s="28"/>
      <c r="EK1818" s="28"/>
      <c r="EP1818" s="193"/>
      <c r="ER1818" s="28"/>
      <c r="ES1818" s="28"/>
      <c r="ET1818" s="28"/>
      <c r="EY1818" s="193"/>
      <c r="FA1818" s="28"/>
      <c r="FB1818" s="28"/>
      <c r="FC1818" s="28"/>
      <c r="FH1818" s="193"/>
      <c r="FJ1818" s="28"/>
      <c r="FK1818" s="28"/>
      <c r="FL1818" s="28"/>
      <c r="FQ1818" s="193"/>
      <c r="FS1818" s="28"/>
      <c r="FT1818" s="28"/>
      <c r="FU1818" s="28"/>
      <c r="FZ1818" s="193"/>
      <c r="GB1818" s="28"/>
      <c r="GC1818" s="28"/>
      <c r="GD1818" s="28"/>
      <c r="GI1818" s="193"/>
      <c r="GK1818" s="28"/>
      <c r="GL1818" s="28"/>
      <c r="GM1818" s="28"/>
      <c r="GR1818" s="193"/>
      <c r="GT1818" s="28"/>
      <c r="GU1818" s="28"/>
      <c r="GV1818" s="28"/>
      <c r="HA1818" s="193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 customHeight="1">
      <c r="A1819" s="205" t="s">
        <v>3122</v>
      </c>
      <c r="B1819" s="28"/>
      <c r="C1819" s="28"/>
      <c r="D1819" s="376" t="s">
        <v>129</v>
      </c>
      <c r="E1819" s="50">
        <f>COUNTIF($A$712:$BAG$785,A1819)</f>
        <v>0</v>
      </c>
      <c r="F1819" s="279">
        <f>SUM(G1819:K1819)</f>
        <v>0</v>
      </c>
      <c r="N1819" s="28"/>
      <c r="O1819" s="28"/>
      <c r="T1819" s="193"/>
      <c r="V1819" s="28"/>
      <c r="W1819" s="28"/>
      <c r="X1819" s="28"/>
      <c r="AC1819" s="193"/>
      <c r="AE1819" s="28"/>
      <c r="AF1819" s="28"/>
      <c r="AG1819" s="28"/>
      <c r="AL1819" s="193"/>
      <c r="AN1819" s="28"/>
      <c r="AO1819" s="28"/>
      <c r="AP1819" s="28"/>
      <c r="AU1819" s="193"/>
      <c r="AW1819" s="28"/>
      <c r="AX1819" s="28"/>
      <c r="AY1819" s="28"/>
      <c r="BD1819" s="193"/>
      <c r="BF1819" s="28"/>
      <c r="BG1819" s="28"/>
      <c r="BH1819" s="28"/>
      <c r="BM1819" s="193"/>
      <c r="BO1819" s="28"/>
      <c r="BP1819" s="28"/>
      <c r="BQ1819" s="28"/>
      <c r="BV1819" s="193"/>
      <c r="BX1819" s="28"/>
      <c r="BY1819" s="28"/>
      <c r="BZ1819" s="28"/>
      <c r="CE1819" s="193"/>
      <c r="CG1819" s="28"/>
      <c r="CH1819" s="28"/>
      <c r="CI1819" s="28"/>
      <c r="CN1819" s="193"/>
      <c r="CP1819" s="28"/>
      <c r="CQ1819" s="28"/>
      <c r="CR1819" s="28"/>
      <c r="CW1819" s="193"/>
      <c r="CY1819" s="28"/>
      <c r="CZ1819" s="28"/>
      <c r="DA1819" s="28"/>
      <c r="DF1819" s="193"/>
      <c r="DH1819" s="28"/>
      <c r="DI1819" s="28"/>
      <c r="DJ1819" s="28"/>
      <c r="DO1819" s="193"/>
      <c r="DQ1819" s="28"/>
      <c r="DR1819" s="28"/>
      <c r="DS1819" s="28"/>
      <c r="DX1819" s="193"/>
      <c r="DZ1819" s="28"/>
      <c r="EA1819" s="28"/>
      <c r="EB1819" s="28"/>
      <c r="EG1819" s="193"/>
      <c r="EI1819" s="28"/>
      <c r="EJ1819" s="28"/>
      <c r="EK1819" s="28"/>
      <c r="EP1819" s="193"/>
      <c r="ER1819" s="28"/>
      <c r="ES1819" s="28"/>
      <c r="ET1819" s="28"/>
      <c r="EY1819" s="193"/>
      <c r="FA1819" s="28"/>
      <c r="FB1819" s="28"/>
      <c r="FC1819" s="28"/>
      <c r="FH1819" s="193"/>
      <c r="FJ1819" s="28"/>
      <c r="FK1819" s="28"/>
      <c r="FL1819" s="28"/>
      <c r="FQ1819" s="193"/>
      <c r="FS1819" s="28"/>
      <c r="FT1819" s="28"/>
      <c r="FU1819" s="28"/>
      <c r="FZ1819" s="193"/>
      <c r="GB1819" s="28"/>
      <c r="GC1819" s="28"/>
      <c r="GD1819" s="28"/>
      <c r="GI1819" s="193"/>
      <c r="GK1819" s="28"/>
      <c r="GL1819" s="28"/>
      <c r="GM1819" s="28"/>
      <c r="GR1819" s="193"/>
      <c r="GT1819" s="28"/>
      <c r="GU1819" s="28"/>
      <c r="GV1819" s="28"/>
      <c r="HA1819" s="193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 customHeight="1">
      <c r="A1820" s="205" t="s">
        <v>2497</v>
      </c>
      <c r="B1820" s="402"/>
      <c r="C1820" s="39"/>
      <c r="D1820" s="376" t="s">
        <v>129</v>
      </c>
      <c r="E1820" s="50">
        <f>COUNTIF($A$712:$BAG$785,A1820)</f>
        <v>0</v>
      </c>
      <c r="F1820" s="279">
        <f>SUM(G1820:K1820)</f>
        <v>0</v>
      </c>
      <c r="H1820" s="402"/>
      <c r="I1820" s="402"/>
      <c r="N1820" s="28"/>
      <c r="O1820" s="28"/>
      <c r="T1820" s="193"/>
      <c r="V1820" s="28"/>
      <c r="W1820" s="28"/>
      <c r="X1820" s="28"/>
      <c r="AC1820" s="193"/>
      <c r="AE1820" s="28"/>
      <c r="AF1820" s="28"/>
      <c r="AG1820" s="28"/>
      <c r="AL1820" s="193"/>
      <c r="AN1820" s="28"/>
      <c r="AO1820" s="28"/>
      <c r="AP1820" s="28"/>
      <c r="AU1820" s="193"/>
      <c r="AW1820" s="28"/>
      <c r="AX1820" s="28"/>
      <c r="AY1820" s="28"/>
      <c r="BD1820" s="193"/>
      <c r="BF1820" s="28"/>
      <c r="BG1820" s="28"/>
      <c r="BH1820" s="28"/>
      <c r="BM1820" s="193"/>
      <c r="BO1820" s="28"/>
      <c r="BP1820" s="28"/>
      <c r="BQ1820" s="28"/>
      <c r="BV1820" s="193"/>
      <c r="BX1820" s="28"/>
      <c r="BY1820" s="28"/>
      <c r="BZ1820" s="28"/>
      <c r="CE1820" s="193"/>
      <c r="CG1820" s="28"/>
      <c r="CH1820" s="28"/>
      <c r="CI1820" s="28"/>
      <c r="CN1820" s="193"/>
      <c r="CP1820" s="28"/>
      <c r="CQ1820" s="28"/>
      <c r="CR1820" s="28"/>
      <c r="CW1820" s="193"/>
      <c r="CY1820" s="28"/>
      <c r="CZ1820" s="28"/>
      <c r="DA1820" s="28"/>
      <c r="DF1820" s="193"/>
      <c r="DH1820" s="28"/>
      <c r="DI1820" s="28"/>
      <c r="DJ1820" s="28"/>
      <c r="DO1820" s="193"/>
      <c r="DQ1820" s="28"/>
      <c r="DR1820" s="28"/>
      <c r="DS1820" s="28"/>
      <c r="DX1820" s="193"/>
      <c r="DZ1820" s="28"/>
      <c r="EA1820" s="28"/>
      <c r="EB1820" s="28"/>
      <c r="EG1820" s="193"/>
      <c r="EI1820" s="28"/>
      <c r="EJ1820" s="28"/>
      <c r="EK1820" s="28"/>
      <c r="EP1820" s="193"/>
      <c r="ER1820" s="28"/>
      <c r="ES1820" s="28"/>
      <c r="ET1820" s="28"/>
      <c r="EY1820" s="193"/>
      <c r="FA1820" s="28"/>
      <c r="FB1820" s="28"/>
      <c r="FC1820" s="28"/>
      <c r="FH1820" s="193"/>
      <c r="FJ1820" s="28"/>
      <c r="FK1820" s="28"/>
      <c r="FL1820" s="28"/>
      <c r="FQ1820" s="193"/>
      <c r="FS1820" s="28"/>
      <c r="FT1820" s="28"/>
      <c r="FU1820" s="28"/>
      <c r="FZ1820" s="193"/>
      <c r="GB1820" s="28"/>
      <c r="GC1820" s="28"/>
      <c r="GD1820" s="28"/>
      <c r="GI1820" s="193"/>
      <c r="GK1820" s="28"/>
      <c r="GL1820" s="28"/>
      <c r="GM1820" s="28"/>
      <c r="GR1820" s="193"/>
      <c r="GT1820" s="28"/>
      <c r="GU1820" s="28"/>
      <c r="GV1820" s="28"/>
      <c r="HA1820" s="193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 customHeight="1">
      <c r="A1821" s="205" t="s">
        <v>3557</v>
      </c>
      <c r="B1821" s="39"/>
      <c r="C1821" s="39"/>
      <c r="D1821" s="376" t="s">
        <v>129</v>
      </c>
      <c r="E1821" s="50">
        <f>COUNTIF($A$712:$BAG$785,A1821)</f>
        <v>1</v>
      </c>
      <c r="F1821" s="279">
        <f>SUM(G1821:K1821)</f>
        <v>0</v>
      </c>
      <c r="H1821" s="402"/>
      <c r="I1821" s="402"/>
      <c r="N1821" s="28"/>
      <c r="O1821" s="28"/>
      <c r="T1821" s="193"/>
      <c r="V1821" s="28"/>
      <c r="W1821" s="28"/>
      <c r="X1821" s="28"/>
      <c r="AC1821" s="193"/>
      <c r="AE1821" s="28"/>
      <c r="AF1821" s="28"/>
      <c r="AG1821" s="28"/>
      <c r="AL1821" s="193"/>
      <c r="AN1821" s="28"/>
      <c r="AO1821" s="28"/>
      <c r="AP1821" s="28"/>
      <c r="AU1821" s="193"/>
      <c r="AW1821" s="28"/>
      <c r="AX1821" s="28"/>
      <c r="AY1821" s="28"/>
      <c r="BD1821" s="193"/>
      <c r="BF1821" s="28"/>
      <c r="BG1821" s="28"/>
      <c r="BH1821" s="28"/>
      <c r="BM1821" s="193"/>
      <c r="BO1821" s="28"/>
      <c r="BP1821" s="28"/>
      <c r="BQ1821" s="28"/>
      <c r="BV1821" s="193"/>
      <c r="BX1821" s="28"/>
      <c r="BY1821" s="28"/>
      <c r="BZ1821" s="28"/>
      <c r="CE1821" s="193"/>
      <c r="CG1821" s="28"/>
      <c r="CH1821" s="28"/>
      <c r="CI1821" s="28"/>
      <c r="CN1821" s="193"/>
      <c r="CP1821" s="28"/>
      <c r="CQ1821" s="28"/>
      <c r="CR1821" s="28"/>
      <c r="CW1821" s="193"/>
      <c r="CY1821" s="28"/>
      <c r="CZ1821" s="28"/>
      <c r="DA1821" s="28"/>
      <c r="DF1821" s="193"/>
      <c r="DH1821" s="28"/>
      <c r="DI1821" s="28"/>
      <c r="DJ1821" s="28"/>
      <c r="DO1821" s="193"/>
      <c r="DQ1821" s="28"/>
      <c r="DR1821" s="28"/>
      <c r="DS1821" s="28"/>
      <c r="DX1821" s="193"/>
      <c r="DZ1821" s="28"/>
      <c r="EA1821" s="28"/>
      <c r="EB1821" s="28"/>
      <c r="EG1821" s="193"/>
      <c r="EI1821" s="28"/>
      <c r="EJ1821" s="28"/>
      <c r="EK1821" s="28"/>
      <c r="EP1821" s="193"/>
      <c r="ER1821" s="28"/>
      <c r="ES1821" s="28"/>
      <c r="ET1821" s="28"/>
      <c r="EY1821" s="193"/>
      <c r="FA1821" s="28"/>
      <c r="FB1821" s="28"/>
      <c r="FC1821" s="28"/>
      <c r="FH1821" s="193"/>
      <c r="FJ1821" s="28"/>
      <c r="FK1821" s="28"/>
      <c r="FL1821" s="28"/>
      <c r="FQ1821" s="193"/>
      <c r="FS1821" s="28"/>
      <c r="FT1821" s="28"/>
      <c r="FU1821" s="28"/>
      <c r="FZ1821" s="193"/>
      <c r="GB1821" s="28"/>
      <c r="GC1821" s="28"/>
      <c r="GD1821" s="28"/>
      <c r="GI1821" s="193"/>
      <c r="GK1821" s="28"/>
      <c r="GL1821" s="28"/>
      <c r="GM1821" s="28"/>
      <c r="GR1821" s="193"/>
      <c r="GT1821" s="28"/>
      <c r="GU1821" s="28"/>
      <c r="GV1821" s="28"/>
      <c r="HA1821" s="193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 customHeight="1">
      <c r="A1822" s="205" t="s">
        <v>3081</v>
      </c>
      <c r="B1822" s="28"/>
      <c r="C1822" s="28"/>
      <c r="D1822" s="376" t="s">
        <v>129</v>
      </c>
      <c r="E1822" s="50">
        <f>COUNTIF($A$712:$BAG$785,A1822)</f>
        <v>2</v>
      </c>
      <c r="F1822" s="279">
        <f>SUM(G1822:K1822)</f>
        <v>13</v>
      </c>
      <c r="H1822" s="50">
        <v>13</v>
      </c>
      <c r="L1822" s="28"/>
      <c r="N1822" s="28"/>
      <c r="O1822" s="28"/>
      <c r="T1822" s="193"/>
      <c r="V1822" s="28"/>
      <c r="W1822" s="28"/>
      <c r="X1822" s="28"/>
      <c r="AC1822" s="193"/>
      <c r="AE1822" s="28"/>
      <c r="AF1822" s="28"/>
      <c r="AG1822" s="28"/>
      <c r="AL1822" s="193"/>
      <c r="AN1822" s="28"/>
      <c r="AO1822" s="28"/>
      <c r="AP1822" s="28"/>
      <c r="AU1822" s="193"/>
      <c r="AW1822" s="28"/>
      <c r="AX1822" s="28"/>
      <c r="AY1822" s="28"/>
      <c r="BD1822" s="193"/>
      <c r="BF1822" s="28"/>
      <c r="BG1822" s="28"/>
      <c r="BH1822" s="28"/>
      <c r="BM1822" s="193"/>
      <c r="BO1822" s="28"/>
      <c r="BP1822" s="28"/>
      <c r="BQ1822" s="28"/>
      <c r="BV1822" s="193"/>
      <c r="BX1822" s="28"/>
      <c r="BY1822" s="28"/>
      <c r="BZ1822" s="28"/>
      <c r="CE1822" s="193"/>
      <c r="CG1822" s="28"/>
      <c r="CH1822" s="28"/>
      <c r="CI1822" s="28"/>
      <c r="CN1822" s="193"/>
      <c r="CP1822" s="28"/>
      <c r="CQ1822" s="28"/>
      <c r="CR1822" s="28"/>
      <c r="CW1822" s="193"/>
      <c r="CY1822" s="28"/>
      <c r="CZ1822" s="28"/>
      <c r="DA1822" s="28"/>
      <c r="DF1822" s="193"/>
      <c r="DH1822" s="28"/>
      <c r="DI1822" s="28"/>
      <c r="DJ1822" s="28"/>
      <c r="DO1822" s="193"/>
      <c r="DQ1822" s="28"/>
      <c r="DR1822" s="28"/>
      <c r="DS1822" s="28"/>
      <c r="DX1822" s="193"/>
      <c r="DZ1822" s="28"/>
      <c r="EA1822" s="28"/>
      <c r="EB1822" s="28"/>
      <c r="EG1822" s="193"/>
      <c r="EI1822" s="28"/>
      <c r="EJ1822" s="28"/>
      <c r="EK1822" s="28"/>
      <c r="EP1822" s="193"/>
      <c r="ER1822" s="28"/>
      <c r="ES1822" s="28"/>
      <c r="ET1822" s="28"/>
      <c r="EY1822" s="193"/>
      <c r="FA1822" s="28"/>
      <c r="FB1822" s="28"/>
      <c r="FC1822" s="28"/>
      <c r="FH1822" s="193"/>
      <c r="FJ1822" s="28"/>
      <c r="FK1822" s="28"/>
      <c r="FL1822" s="28"/>
      <c r="FQ1822" s="193"/>
      <c r="FS1822" s="28"/>
      <c r="FT1822" s="28"/>
      <c r="FU1822" s="28"/>
      <c r="FZ1822" s="193"/>
      <c r="GB1822" s="28"/>
      <c r="GC1822" s="28"/>
      <c r="GD1822" s="28"/>
      <c r="GI1822" s="193"/>
      <c r="GK1822" s="28"/>
      <c r="GL1822" s="28"/>
      <c r="GM1822" s="28"/>
      <c r="GR1822" s="193"/>
      <c r="GT1822" s="28"/>
      <c r="GU1822" s="28"/>
      <c r="GV1822" s="28"/>
      <c r="HA1822" s="193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 customHeight="1">
      <c r="A1823" s="205" t="s">
        <v>2078</v>
      </c>
      <c r="B1823" s="378"/>
      <c r="C1823" s="378"/>
      <c r="D1823" s="376" t="s">
        <v>137</v>
      </c>
      <c r="E1823" s="50">
        <f>COUNTIF($A$712:$BAG$785,A1823)</f>
        <v>11</v>
      </c>
      <c r="F1823" s="279">
        <f>SUM(G1823:K1823)</f>
        <v>0</v>
      </c>
      <c r="N1823" s="28"/>
      <c r="O1823" s="28"/>
      <c r="T1823" s="193"/>
      <c r="V1823" s="28"/>
      <c r="W1823" s="28"/>
      <c r="X1823" s="28"/>
      <c r="AC1823" s="193"/>
      <c r="AE1823" s="28"/>
      <c r="AF1823" s="28"/>
      <c r="AG1823" s="28"/>
      <c r="AL1823" s="193"/>
      <c r="AN1823" s="28"/>
      <c r="AO1823" s="28"/>
      <c r="AP1823" s="28"/>
      <c r="AU1823" s="193"/>
      <c r="AW1823" s="28"/>
      <c r="AX1823" s="28"/>
      <c r="AY1823" s="28"/>
      <c r="BD1823" s="193"/>
      <c r="BF1823" s="28"/>
      <c r="BG1823" s="28"/>
      <c r="BH1823" s="28"/>
      <c r="BM1823" s="193"/>
      <c r="BO1823" s="28"/>
      <c r="BP1823" s="28"/>
      <c r="BQ1823" s="28"/>
      <c r="BV1823" s="193"/>
      <c r="BX1823" s="28"/>
      <c r="BY1823" s="28"/>
      <c r="BZ1823" s="28"/>
      <c r="CE1823" s="193"/>
      <c r="CG1823" s="28"/>
      <c r="CH1823" s="28"/>
      <c r="CI1823" s="28"/>
      <c r="CN1823" s="193"/>
      <c r="CP1823" s="28"/>
      <c r="CQ1823" s="28"/>
      <c r="CR1823" s="28"/>
      <c r="CW1823" s="193"/>
      <c r="CY1823" s="28"/>
      <c r="CZ1823" s="28"/>
      <c r="DA1823" s="28"/>
      <c r="DF1823" s="193"/>
      <c r="DH1823" s="28"/>
      <c r="DI1823" s="28"/>
      <c r="DJ1823" s="28"/>
      <c r="DO1823" s="193"/>
      <c r="DQ1823" s="28"/>
      <c r="DR1823" s="28"/>
      <c r="DS1823" s="28"/>
      <c r="DX1823" s="193"/>
      <c r="DZ1823" s="28"/>
      <c r="EA1823" s="28"/>
      <c r="EB1823" s="28"/>
      <c r="EG1823" s="193"/>
      <c r="EI1823" s="28"/>
      <c r="EJ1823" s="28"/>
      <c r="EK1823" s="28"/>
      <c r="EP1823" s="193"/>
      <c r="ER1823" s="28"/>
      <c r="ES1823" s="28"/>
      <c r="ET1823" s="28"/>
      <c r="EY1823" s="193"/>
      <c r="FA1823" s="28"/>
      <c r="FB1823" s="28"/>
      <c r="FC1823" s="28"/>
      <c r="FH1823" s="193"/>
      <c r="FJ1823" s="28"/>
      <c r="FK1823" s="28"/>
      <c r="FL1823" s="28"/>
      <c r="FQ1823" s="193"/>
      <c r="FS1823" s="28"/>
      <c r="FT1823" s="28"/>
      <c r="FU1823" s="28"/>
      <c r="FZ1823" s="193"/>
      <c r="GB1823" s="28"/>
      <c r="GC1823" s="28"/>
      <c r="GD1823" s="28"/>
      <c r="GI1823" s="193"/>
      <c r="GK1823" s="28"/>
      <c r="GL1823" s="28"/>
      <c r="GM1823" s="28"/>
      <c r="GR1823" s="193"/>
      <c r="GT1823" s="28"/>
      <c r="GU1823" s="28"/>
      <c r="GV1823" s="28"/>
      <c r="HA1823" s="193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 customHeight="1">
      <c r="A1824" s="311" t="s">
        <v>1626</v>
      </c>
      <c r="B1824" s="375"/>
      <c r="C1824" s="375"/>
      <c r="D1824" s="376" t="s">
        <v>140</v>
      </c>
      <c r="E1824" s="50">
        <f>COUNTIF($A$712:$BAG$785,A1824)</f>
        <v>21</v>
      </c>
      <c r="F1824" s="279">
        <f>SUM(G1824:K1824)</f>
        <v>0</v>
      </c>
      <c r="L1824" s="28"/>
      <c r="N1824" s="28"/>
      <c r="O1824" s="28"/>
      <c r="T1824" s="193"/>
      <c r="V1824" s="28"/>
      <c r="W1824" s="28"/>
      <c r="X1824" s="28"/>
      <c r="AC1824" s="193"/>
      <c r="AE1824" s="28"/>
      <c r="AF1824" s="28"/>
      <c r="AG1824" s="28"/>
      <c r="AL1824" s="193"/>
      <c r="AN1824" s="28"/>
      <c r="AO1824" s="28"/>
      <c r="AP1824" s="28"/>
      <c r="AU1824" s="193"/>
      <c r="AW1824" s="28"/>
      <c r="AX1824" s="28"/>
      <c r="AY1824" s="28"/>
      <c r="BD1824" s="193"/>
      <c r="BF1824" s="28"/>
      <c r="BG1824" s="28"/>
      <c r="BH1824" s="28"/>
      <c r="BM1824" s="193"/>
      <c r="BO1824" s="28"/>
      <c r="BP1824" s="28"/>
      <c r="BQ1824" s="28"/>
      <c r="BV1824" s="193"/>
      <c r="BX1824" s="28"/>
      <c r="BY1824" s="28"/>
      <c r="BZ1824" s="28"/>
      <c r="CE1824" s="193"/>
      <c r="CG1824" s="28"/>
      <c r="CH1824" s="28"/>
      <c r="CI1824" s="28"/>
      <c r="CN1824" s="193"/>
      <c r="CP1824" s="28"/>
      <c r="CQ1824" s="28"/>
      <c r="CR1824" s="28"/>
      <c r="CW1824" s="193"/>
      <c r="CY1824" s="28"/>
      <c r="CZ1824" s="28"/>
      <c r="DA1824" s="28"/>
      <c r="DF1824" s="193"/>
      <c r="DH1824" s="28"/>
      <c r="DI1824" s="28"/>
      <c r="DJ1824" s="28"/>
      <c r="DO1824" s="193"/>
      <c r="DQ1824" s="28"/>
      <c r="DR1824" s="28"/>
      <c r="DS1824" s="28"/>
      <c r="DX1824" s="193"/>
      <c r="DZ1824" s="28"/>
      <c r="EA1824" s="28"/>
      <c r="EB1824" s="28"/>
      <c r="EG1824" s="193"/>
      <c r="EI1824" s="28"/>
      <c r="EJ1824" s="28"/>
      <c r="EK1824" s="28"/>
      <c r="EP1824" s="193"/>
      <c r="ER1824" s="28"/>
      <c r="ES1824" s="28"/>
      <c r="ET1824" s="28"/>
      <c r="EY1824" s="193"/>
      <c r="FA1824" s="28"/>
      <c r="FB1824" s="28"/>
      <c r="FC1824" s="28"/>
      <c r="FH1824" s="193"/>
      <c r="FJ1824" s="28"/>
      <c r="FK1824" s="28"/>
      <c r="FL1824" s="28"/>
      <c r="FQ1824" s="193"/>
      <c r="FS1824" s="28"/>
      <c r="FT1824" s="28"/>
      <c r="FU1824" s="28"/>
      <c r="FZ1824" s="193"/>
      <c r="GB1824" s="28"/>
      <c r="GC1824" s="28"/>
      <c r="GD1824" s="28"/>
      <c r="GI1824" s="193"/>
      <c r="GK1824" s="28"/>
      <c r="GL1824" s="28"/>
      <c r="GM1824" s="28"/>
      <c r="GR1824" s="193"/>
      <c r="GT1824" s="28"/>
      <c r="GU1824" s="28"/>
      <c r="GV1824" s="28"/>
      <c r="HA1824" s="193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 customHeight="1">
      <c r="A1825" s="311" t="s">
        <v>1141</v>
      </c>
      <c r="B1825" s="378"/>
      <c r="C1825" s="378"/>
      <c r="D1825" s="1" t="s">
        <v>131</v>
      </c>
      <c r="E1825" s="50">
        <f>COUNTIF($A$712:$BAG$785,A1825)</f>
        <v>14</v>
      </c>
      <c r="F1825" s="279">
        <f>SUM(G1825:K1825)</f>
        <v>0</v>
      </c>
      <c r="J1825" s="402"/>
      <c r="K1825" s="402"/>
      <c r="L1825" s="28"/>
      <c r="N1825" s="28"/>
      <c r="O1825" s="28"/>
      <c r="T1825" s="193"/>
      <c r="V1825" s="28"/>
      <c r="W1825" s="28"/>
      <c r="X1825" s="28"/>
      <c r="AC1825" s="193"/>
      <c r="AE1825" s="28"/>
      <c r="AF1825" s="28"/>
      <c r="AG1825" s="28"/>
      <c r="AL1825" s="193"/>
      <c r="AN1825" s="28"/>
      <c r="AO1825" s="28"/>
      <c r="AP1825" s="28"/>
      <c r="AU1825" s="193"/>
      <c r="AW1825" s="28"/>
      <c r="AX1825" s="28"/>
      <c r="AY1825" s="28"/>
      <c r="BD1825" s="193"/>
      <c r="BF1825" s="28"/>
      <c r="BG1825" s="28"/>
      <c r="BH1825" s="28"/>
      <c r="BM1825" s="193"/>
      <c r="BO1825" s="28"/>
      <c r="BP1825" s="28"/>
      <c r="BQ1825" s="28"/>
      <c r="BV1825" s="193"/>
      <c r="BX1825" s="28"/>
      <c r="BY1825" s="28"/>
      <c r="BZ1825" s="28"/>
      <c r="CE1825" s="193"/>
      <c r="CG1825" s="28"/>
      <c r="CH1825" s="28"/>
      <c r="CI1825" s="28"/>
      <c r="CN1825" s="193"/>
      <c r="CP1825" s="28"/>
      <c r="CQ1825" s="28"/>
      <c r="CR1825" s="28"/>
      <c r="CW1825" s="193"/>
      <c r="CY1825" s="28"/>
      <c r="CZ1825" s="28"/>
      <c r="DA1825" s="28"/>
      <c r="DF1825" s="193"/>
      <c r="DH1825" s="28"/>
      <c r="DI1825" s="28"/>
      <c r="DJ1825" s="28"/>
      <c r="DO1825" s="193"/>
      <c r="DQ1825" s="28"/>
      <c r="DR1825" s="28"/>
      <c r="DS1825" s="28"/>
      <c r="DX1825" s="193"/>
      <c r="DZ1825" s="28"/>
      <c r="EA1825" s="28"/>
      <c r="EB1825" s="28"/>
      <c r="EG1825" s="193"/>
      <c r="EI1825" s="28"/>
      <c r="EJ1825" s="28"/>
      <c r="EK1825" s="28"/>
      <c r="EP1825" s="193"/>
      <c r="ER1825" s="28"/>
      <c r="ES1825" s="28"/>
      <c r="ET1825" s="28"/>
      <c r="EY1825" s="193"/>
      <c r="FA1825" s="28"/>
      <c r="FB1825" s="28"/>
      <c r="FC1825" s="28"/>
      <c r="FH1825" s="193"/>
      <c r="FJ1825" s="28"/>
      <c r="FK1825" s="28"/>
      <c r="FL1825" s="28"/>
      <c r="FQ1825" s="193"/>
      <c r="FS1825" s="28"/>
      <c r="FT1825" s="28"/>
      <c r="FU1825" s="28"/>
      <c r="FZ1825" s="193"/>
      <c r="GB1825" s="28"/>
      <c r="GC1825" s="28"/>
      <c r="GD1825" s="28"/>
      <c r="GI1825" s="193"/>
      <c r="GK1825" s="28"/>
      <c r="GL1825" s="28"/>
      <c r="GM1825" s="28"/>
      <c r="GR1825" s="193"/>
      <c r="GT1825" s="28"/>
      <c r="GU1825" s="28"/>
      <c r="GV1825" s="28"/>
      <c r="HA1825" s="193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 customHeight="1">
      <c r="A1826" s="205" t="s">
        <v>3011</v>
      </c>
      <c r="B1826" s="39"/>
      <c r="C1826" s="39"/>
      <c r="D1826" s="376" t="s">
        <v>129</v>
      </c>
      <c r="E1826" s="50">
        <f>COUNTIF($A$712:$BAG$785,A1826)</f>
        <v>0</v>
      </c>
      <c r="F1826" s="279">
        <f>SUM(G1826:K1826)</f>
        <v>0</v>
      </c>
      <c r="H1826" s="402"/>
      <c r="I1826" s="402"/>
      <c r="J1826" s="402"/>
      <c r="K1826" s="402"/>
      <c r="N1826" s="28"/>
      <c r="O1826" s="28"/>
      <c r="T1826" s="193"/>
      <c r="V1826" s="28"/>
      <c r="W1826" s="28"/>
      <c r="X1826" s="28"/>
      <c r="AC1826" s="193"/>
      <c r="AE1826" s="28"/>
      <c r="AF1826" s="28"/>
      <c r="AG1826" s="28"/>
      <c r="AL1826" s="193"/>
      <c r="AN1826" s="28"/>
      <c r="AO1826" s="28"/>
      <c r="AP1826" s="28"/>
      <c r="AU1826" s="193"/>
      <c r="AW1826" s="28"/>
      <c r="AX1826" s="28"/>
      <c r="AY1826" s="28"/>
      <c r="BD1826" s="193"/>
      <c r="BF1826" s="28"/>
      <c r="BG1826" s="28"/>
      <c r="BH1826" s="28"/>
      <c r="BM1826" s="193"/>
      <c r="BO1826" s="28"/>
      <c r="BP1826" s="28"/>
      <c r="BQ1826" s="28"/>
      <c r="BV1826" s="193"/>
      <c r="BX1826" s="28"/>
      <c r="BY1826" s="28"/>
      <c r="BZ1826" s="28"/>
      <c r="CE1826" s="193"/>
      <c r="CG1826" s="28"/>
      <c r="CH1826" s="28"/>
      <c r="CI1826" s="28"/>
      <c r="CN1826" s="193"/>
      <c r="CP1826" s="28"/>
      <c r="CQ1826" s="28"/>
      <c r="CR1826" s="28"/>
      <c r="CW1826" s="193"/>
      <c r="CY1826" s="28"/>
      <c r="CZ1826" s="28"/>
      <c r="DA1826" s="28"/>
      <c r="DF1826" s="193"/>
      <c r="DH1826" s="28"/>
      <c r="DI1826" s="28"/>
      <c r="DJ1826" s="28"/>
      <c r="DO1826" s="193"/>
      <c r="DQ1826" s="28"/>
      <c r="DR1826" s="28"/>
      <c r="DS1826" s="28"/>
      <c r="DX1826" s="193"/>
      <c r="DZ1826" s="28"/>
      <c r="EA1826" s="28"/>
      <c r="EB1826" s="28"/>
      <c r="EG1826" s="193"/>
      <c r="EI1826" s="28"/>
      <c r="EJ1826" s="28"/>
      <c r="EK1826" s="28"/>
      <c r="EP1826" s="193"/>
      <c r="ER1826" s="28"/>
      <c r="ES1826" s="28"/>
      <c r="ET1826" s="28"/>
      <c r="EY1826" s="193"/>
      <c r="FA1826" s="28"/>
      <c r="FB1826" s="28"/>
      <c r="FC1826" s="28"/>
      <c r="FH1826" s="193"/>
      <c r="FJ1826" s="28"/>
      <c r="FK1826" s="28"/>
      <c r="FL1826" s="28"/>
      <c r="FQ1826" s="193"/>
      <c r="FS1826" s="28"/>
      <c r="FT1826" s="28"/>
      <c r="FU1826" s="28"/>
      <c r="FZ1826" s="193"/>
      <c r="GB1826" s="28"/>
      <c r="GC1826" s="28"/>
      <c r="GD1826" s="28"/>
      <c r="GI1826" s="193"/>
      <c r="GK1826" s="28"/>
      <c r="GL1826" s="28"/>
      <c r="GM1826" s="28"/>
      <c r="GR1826" s="193"/>
      <c r="GT1826" s="28"/>
      <c r="GU1826" s="28"/>
      <c r="GV1826" s="28"/>
      <c r="HA1826" s="193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 customHeight="1">
      <c r="A1827" s="311" t="s">
        <v>817</v>
      </c>
      <c r="B1827" s="39"/>
      <c r="C1827" s="39"/>
      <c r="D1827" s="376" t="s">
        <v>129</v>
      </c>
      <c r="E1827" s="50">
        <f>COUNTIF($A$712:$BAG$785,A1827)</f>
        <v>0</v>
      </c>
      <c r="F1827" s="279">
        <f>SUM(G1827:K1827)</f>
        <v>0</v>
      </c>
      <c r="H1827" s="402"/>
      <c r="I1827" s="402"/>
      <c r="K1827" s="193"/>
      <c r="L1827" s="28"/>
      <c r="N1827" s="28"/>
      <c r="O1827" s="28"/>
      <c r="T1827" s="193"/>
      <c r="V1827" s="28"/>
      <c r="W1827" s="28"/>
      <c r="X1827" s="28"/>
      <c r="AC1827" s="193"/>
      <c r="AE1827" s="28"/>
      <c r="AF1827" s="28"/>
      <c r="AG1827" s="28"/>
      <c r="AL1827" s="193"/>
      <c r="AN1827" s="28"/>
      <c r="AO1827" s="28"/>
      <c r="AP1827" s="28"/>
      <c r="AU1827" s="193"/>
      <c r="AW1827" s="28"/>
      <c r="AX1827" s="28"/>
      <c r="AY1827" s="28"/>
      <c r="BD1827" s="193"/>
      <c r="BF1827" s="28"/>
      <c r="BG1827" s="28"/>
      <c r="BH1827" s="28"/>
      <c r="BM1827" s="193"/>
      <c r="BO1827" s="28"/>
      <c r="BP1827" s="28"/>
      <c r="BQ1827" s="28"/>
      <c r="BV1827" s="193"/>
      <c r="BX1827" s="28"/>
      <c r="BY1827" s="28"/>
      <c r="BZ1827" s="28"/>
      <c r="CE1827" s="193"/>
      <c r="CG1827" s="28"/>
      <c r="CH1827" s="28"/>
      <c r="CI1827" s="28"/>
      <c r="CN1827" s="193"/>
      <c r="CP1827" s="28"/>
      <c r="CQ1827" s="28"/>
      <c r="CR1827" s="28"/>
      <c r="CW1827" s="193"/>
      <c r="CY1827" s="28"/>
      <c r="CZ1827" s="28"/>
      <c r="DA1827" s="28"/>
      <c r="DF1827" s="193"/>
      <c r="DH1827" s="28"/>
      <c r="DI1827" s="28"/>
      <c r="DJ1827" s="28"/>
      <c r="DO1827" s="193"/>
      <c r="DQ1827" s="28"/>
      <c r="DR1827" s="28"/>
      <c r="DS1827" s="28"/>
      <c r="DX1827" s="193"/>
      <c r="DZ1827" s="28"/>
      <c r="EA1827" s="28"/>
      <c r="EB1827" s="28"/>
      <c r="EG1827" s="193"/>
      <c r="EI1827" s="28"/>
      <c r="EJ1827" s="28"/>
      <c r="EK1827" s="28"/>
      <c r="EP1827" s="193"/>
      <c r="ER1827" s="28"/>
      <c r="ES1827" s="28"/>
      <c r="ET1827" s="28"/>
      <c r="EY1827" s="193"/>
      <c r="FA1827" s="28"/>
      <c r="FB1827" s="28"/>
      <c r="FC1827" s="28"/>
      <c r="FH1827" s="193"/>
      <c r="FJ1827" s="28"/>
      <c r="FK1827" s="28"/>
      <c r="FL1827" s="28"/>
      <c r="FQ1827" s="193"/>
      <c r="FS1827" s="28"/>
      <c r="FT1827" s="28"/>
      <c r="FU1827" s="28"/>
      <c r="FZ1827" s="193"/>
      <c r="GB1827" s="28"/>
      <c r="GC1827" s="28"/>
      <c r="GD1827" s="28"/>
      <c r="GI1827" s="193"/>
      <c r="GK1827" s="28"/>
      <c r="GL1827" s="28"/>
      <c r="GM1827" s="28"/>
      <c r="GR1827" s="193"/>
      <c r="GT1827" s="28"/>
      <c r="GU1827" s="28"/>
      <c r="GV1827" s="28"/>
      <c r="HA1827" s="193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 customHeight="1">
      <c r="A1828" s="311" t="s">
        <v>1951</v>
      </c>
      <c r="B1828" s="375"/>
      <c r="C1828" s="375"/>
      <c r="D1828" s="376" t="s">
        <v>134</v>
      </c>
      <c r="E1828" s="50">
        <f>COUNTIF($A$712:$BAG$785,A1828)</f>
        <v>13</v>
      </c>
      <c r="F1828" s="279">
        <f>SUM(G1828:K1828)</f>
        <v>0</v>
      </c>
      <c r="J1828" s="402"/>
      <c r="K1828" s="39"/>
      <c r="L1828" s="28"/>
      <c r="N1828" s="28"/>
      <c r="O1828" s="28"/>
      <c r="T1828" s="193"/>
      <c r="V1828" s="28"/>
      <c r="W1828" s="28"/>
      <c r="X1828" s="28"/>
      <c r="AC1828" s="193"/>
      <c r="AE1828" s="28"/>
      <c r="AF1828" s="28"/>
      <c r="AG1828" s="28"/>
      <c r="AL1828" s="193"/>
      <c r="AN1828" s="28"/>
      <c r="AO1828" s="28"/>
      <c r="AP1828" s="28"/>
      <c r="AU1828" s="193"/>
      <c r="AW1828" s="28"/>
      <c r="AX1828" s="28"/>
      <c r="AY1828" s="28"/>
      <c r="BD1828" s="193"/>
      <c r="BF1828" s="28"/>
      <c r="BG1828" s="28"/>
      <c r="BH1828" s="28"/>
      <c r="BM1828" s="193"/>
      <c r="BO1828" s="28"/>
      <c r="BP1828" s="28"/>
      <c r="BQ1828" s="28"/>
      <c r="BV1828" s="193"/>
      <c r="BX1828" s="28"/>
      <c r="BY1828" s="28"/>
      <c r="BZ1828" s="28"/>
      <c r="CE1828" s="193"/>
      <c r="CG1828" s="28"/>
      <c r="CH1828" s="28"/>
      <c r="CI1828" s="28"/>
      <c r="CN1828" s="193"/>
      <c r="CP1828" s="28"/>
      <c r="CQ1828" s="28"/>
      <c r="CR1828" s="28"/>
      <c r="CW1828" s="193"/>
      <c r="CY1828" s="28"/>
      <c r="CZ1828" s="28"/>
      <c r="DA1828" s="28"/>
      <c r="DF1828" s="193"/>
      <c r="DH1828" s="28"/>
      <c r="DI1828" s="28"/>
      <c r="DJ1828" s="28"/>
      <c r="DO1828" s="193"/>
      <c r="DQ1828" s="28"/>
      <c r="DR1828" s="28"/>
      <c r="DS1828" s="28"/>
      <c r="DX1828" s="193"/>
      <c r="DZ1828" s="28"/>
      <c r="EA1828" s="28"/>
      <c r="EB1828" s="28"/>
      <c r="EG1828" s="193"/>
      <c r="EI1828" s="28"/>
      <c r="EJ1828" s="28"/>
      <c r="EK1828" s="28"/>
      <c r="EP1828" s="193"/>
      <c r="ER1828" s="28"/>
      <c r="ES1828" s="28"/>
      <c r="ET1828" s="28"/>
      <c r="EY1828" s="193"/>
      <c r="FA1828" s="28"/>
      <c r="FB1828" s="28"/>
      <c r="FC1828" s="28"/>
      <c r="FH1828" s="193"/>
      <c r="FJ1828" s="28"/>
      <c r="FK1828" s="28"/>
      <c r="FL1828" s="28"/>
      <c r="FQ1828" s="193"/>
      <c r="FS1828" s="28"/>
      <c r="FT1828" s="28"/>
      <c r="FU1828" s="28"/>
      <c r="FZ1828" s="193"/>
      <c r="GB1828" s="28"/>
      <c r="GC1828" s="28"/>
      <c r="GD1828" s="28"/>
      <c r="GI1828" s="193"/>
      <c r="GK1828" s="28"/>
      <c r="GL1828" s="28"/>
      <c r="GM1828" s="28"/>
      <c r="GR1828" s="193"/>
      <c r="GT1828" s="28"/>
      <c r="GU1828" s="28"/>
      <c r="GV1828" s="28"/>
      <c r="HA1828" s="193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 customHeight="1">
      <c r="A1829" s="311" t="s">
        <v>548</v>
      </c>
      <c r="B1829" s="274"/>
      <c r="C1829" s="375"/>
      <c r="D1829" s="376" t="s">
        <v>130</v>
      </c>
      <c r="E1829" s="50">
        <f>COUNTIF($A$712:$BAG$785,A1829)</f>
        <v>14</v>
      </c>
      <c r="F1829" s="279">
        <f>SUM(G1829:K1829)</f>
        <v>0</v>
      </c>
      <c r="L1829" s="276"/>
      <c r="N1829" s="28"/>
      <c r="O1829" s="28"/>
      <c r="T1829" s="193"/>
      <c r="V1829" s="28"/>
      <c r="W1829" s="28"/>
      <c r="X1829" s="28"/>
      <c r="AC1829" s="193"/>
      <c r="AE1829" s="28"/>
      <c r="AF1829" s="28"/>
      <c r="AG1829" s="28"/>
      <c r="AL1829" s="193"/>
      <c r="AN1829" s="28"/>
      <c r="AO1829" s="28"/>
      <c r="AP1829" s="28"/>
      <c r="AU1829" s="193"/>
      <c r="AW1829" s="28"/>
      <c r="AX1829" s="28"/>
      <c r="AY1829" s="28"/>
      <c r="BD1829" s="193"/>
      <c r="BF1829" s="28"/>
      <c r="BG1829" s="28"/>
      <c r="BH1829" s="28"/>
      <c r="BM1829" s="193"/>
      <c r="BO1829" s="28"/>
      <c r="BP1829" s="28"/>
      <c r="BQ1829" s="28"/>
      <c r="BV1829" s="193"/>
      <c r="BX1829" s="28"/>
      <c r="BY1829" s="28"/>
      <c r="BZ1829" s="28"/>
      <c r="CE1829" s="193"/>
      <c r="CG1829" s="28"/>
      <c r="CH1829" s="28"/>
      <c r="CI1829" s="28"/>
      <c r="CN1829" s="193"/>
      <c r="CP1829" s="28"/>
      <c r="CQ1829" s="28"/>
      <c r="CR1829" s="28"/>
      <c r="CW1829" s="193"/>
      <c r="CY1829" s="28"/>
      <c r="CZ1829" s="28"/>
      <c r="DA1829" s="28"/>
      <c r="DF1829" s="193"/>
      <c r="DH1829" s="28"/>
      <c r="DI1829" s="28"/>
      <c r="DJ1829" s="28"/>
      <c r="DO1829" s="193"/>
      <c r="DQ1829" s="28"/>
      <c r="DR1829" s="28"/>
      <c r="DS1829" s="28"/>
      <c r="DX1829" s="193"/>
      <c r="DZ1829" s="28"/>
      <c r="EA1829" s="28"/>
      <c r="EB1829" s="28"/>
      <c r="EG1829" s="193"/>
      <c r="EI1829" s="28"/>
      <c r="EJ1829" s="28"/>
      <c r="EK1829" s="28"/>
      <c r="EP1829" s="193"/>
      <c r="ER1829" s="28"/>
      <c r="ES1829" s="28"/>
      <c r="ET1829" s="28"/>
      <c r="EY1829" s="193"/>
      <c r="FA1829" s="28"/>
      <c r="FB1829" s="28"/>
      <c r="FC1829" s="28"/>
      <c r="FH1829" s="193"/>
      <c r="FJ1829" s="28"/>
      <c r="FK1829" s="28"/>
      <c r="FL1829" s="28"/>
      <c r="FQ1829" s="193"/>
      <c r="FS1829" s="28"/>
      <c r="FT1829" s="28"/>
      <c r="FU1829" s="28"/>
      <c r="FZ1829" s="193"/>
      <c r="GB1829" s="28"/>
      <c r="GC1829" s="28"/>
      <c r="GD1829" s="28"/>
      <c r="GI1829" s="193"/>
      <c r="GK1829" s="28"/>
      <c r="GL1829" s="28"/>
      <c r="GM1829" s="28"/>
      <c r="GR1829" s="193"/>
      <c r="GT1829" s="28"/>
      <c r="GU1829" s="28"/>
      <c r="GV1829" s="28"/>
      <c r="HA1829" s="193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 customHeight="1">
      <c r="A1830" s="205" t="s">
        <v>2286</v>
      </c>
      <c r="B1830" s="39"/>
      <c r="C1830" s="39"/>
      <c r="D1830" s="376" t="s">
        <v>129</v>
      </c>
      <c r="E1830" s="50">
        <f>COUNTIF($A$712:$BAG$785,A1830)</f>
        <v>0</v>
      </c>
      <c r="F1830" s="279">
        <f>SUM(G1830:K1830)</f>
        <v>0</v>
      </c>
      <c r="H1830" s="402"/>
      <c r="I1830" s="402"/>
      <c r="J1830" s="402"/>
      <c r="K1830" s="402"/>
      <c r="N1830" s="28"/>
      <c r="O1830" s="28"/>
      <c r="T1830" s="193"/>
      <c r="V1830" s="28"/>
      <c r="W1830" s="28"/>
      <c r="X1830" s="28"/>
      <c r="AC1830" s="193"/>
      <c r="AE1830" s="28"/>
      <c r="AF1830" s="28"/>
      <c r="AG1830" s="28"/>
      <c r="AL1830" s="193"/>
      <c r="AN1830" s="28"/>
      <c r="AO1830" s="28"/>
      <c r="AP1830" s="28"/>
      <c r="AU1830" s="193"/>
      <c r="AW1830" s="28"/>
      <c r="AX1830" s="28"/>
      <c r="AY1830" s="28"/>
      <c r="BD1830" s="193"/>
      <c r="BF1830" s="28"/>
      <c r="BG1830" s="28"/>
      <c r="BH1830" s="28"/>
      <c r="BM1830" s="193"/>
      <c r="BO1830" s="28"/>
      <c r="BP1830" s="28"/>
      <c r="BQ1830" s="28"/>
      <c r="BV1830" s="193"/>
      <c r="BX1830" s="28"/>
      <c r="BY1830" s="28"/>
      <c r="BZ1830" s="28"/>
      <c r="CE1830" s="193"/>
      <c r="CG1830" s="28"/>
      <c r="CH1830" s="28"/>
      <c r="CI1830" s="28"/>
      <c r="CN1830" s="193"/>
      <c r="CP1830" s="28"/>
      <c r="CQ1830" s="28"/>
      <c r="CR1830" s="28"/>
      <c r="CW1830" s="193"/>
      <c r="CY1830" s="28"/>
      <c r="CZ1830" s="28"/>
      <c r="DA1830" s="28"/>
      <c r="DF1830" s="193"/>
      <c r="DH1830" s="28"/>
      <c r="DI1830" s="28"/>
      <c r="DJ1830" s="28"/>
      <c r="DO1830" s="193"/>
      <c r="DQ1830" s="28"/>
      <c r="DR1830" s="28"/>
      <c r="DS1830" s="28"/>
      <c r="DX1830" s="193"/>
      <c r="DZ1830" s="28"/>
      <c r="EA1830" s="28"/>
      <c r="EB1830" s="28"/>
      <c r="EG1830" s="193"/>
      <c r="EI1830" s="28"/>
      <c r="EJ1830" s="28"/>
      <c r="EK1830" s="28"/>
      <c r="EP1830" s="193"/>
      <c r="ER1830" s="28"/>
      <c r="ES1830" s="28"/>
      <c r="ET1830" s="28"/>
      <c r="EY1830" s="193"/>
      <c r="FA1830" s="28"/>
      <c r="FB1830" s="28"/>
      <c r="FC1830" s="28"/>
      <c r="FH1830" s="193"/>
      <c r="FJ1830" s="28"/>
      <c r="FK1830" s="28"/>
      <c r="FL1830" s="28"/>
      <c r="FQ1830" s="193"/>
      <c r="FS1830" s="28"/>
      <c r="FT1830" s="28"/>
      <c r="FU1830" s="28"/>
      <c r="FZ1830" s="193"/>
      <c r="GB1830" s="28"/>
      <c r="GC1830" s="28"/>
      <c r="GD1830" s="28"/>
      <c r="GI1830" s="193"/>
      <c r="GK1830" s="28"/>
      <c r="GL1830" s="28"/>
      <c r="GM1830" s="28"/>
      <c r="GR1830" s="193"/>
      <c r="GT1830" s="28"/>
      <c r="GU1830" s="28"/>
      <c r="GV1830" s="28"/>
      <c r="HA1830" s="193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 customHeight="1">
      <c r="A1831" s="311" t="s">
        <v>1124</v>
      </c>
      <c r="B1831" s="28"/>
      <c r="C1831" s="271"/>
      <c r="D1831" s="376" t="s">
        <v>132</v>
      </c>
      <c r="E1831" s="50">
        <f>COUNTIF($A$712:$BAG$785,A1831)</f>
        <v>5</v>
      </c>
      <c r="F1831" s="279">
        <f>SUM(G1831:K1831)</f>
        <v>0</v>
      </c>
      <c r="J1831" s="402"/>
      <c r="K1831" s="402"/>
      <c r="N1831" s="28"/>
      <c r="O1831" s="28"/>
      <c r="T1831" s="193"/>
      <c r="V1831" s="28"/>
      <c r="W1831" s="28"/>
      <c r="X1831" s="28"/>
      <c r="AC1831" s="193"/>
      <c r="AE1831" s="28"/>
      <c r="AF1831" s="28"/>
      <c r="AG1831" s="28"/>
      <c r="AL1831" s="193"/>
      <c r="AN1831" s="28"/>
      <c r="AO1831" s="28"/>
      <c r="AP1831" s="28"/>
      <c r="AU1831" s="193"/>
      <c r="AW1831" s="28"/>
      <c r="AX1831" s="28"/>
      <c r="AY1831" s="28"/>
      <c r="BD1831" s="193"/>
      <c r="BF1831" s="28"/>
      <c r="BG1831" s="28"/>
      <c r="BH1831" s="28"/>
      <c r="BM1831" s="193"/>
      <c r="BO1831" s="28"/>
      <c r="BP1831" s="28"/>
      <c r="BQ1831" s="28"/>
      <c r="BV1831" s="193"/>
      <c r="BX1831" s="28"/>
      <c r="BY1831" s="28"/>
      <c r="BZ1831" s="28"/>
      <c r="CE1831" s="193"/>
      <c r="CG1831" s="28"/>
      <c r="CH1831" s="28"/>
      <c r="CI1831" s="28"/>
      <c r="CN1831" s="193"/>
      <c r="CP1831" s="28"/>
      <c r="CQ1831" s="28"/>
      <c r="CR1831" s="28"/>
      <c r="CW1831" s="193"/>
      <c r="CY1831" s="28"/>
      <c r="CZ1831" s="28"/>
      <c r="DA1831" s="28"/>
      <c r="DF1831" s="193"/>
      <c r="DH1831" s="28"/>
      <c r="DI1831" s="28"/>
      <c r="DJ1831" s="28"/>
      <c r="DO1831" s="193"/>
      <c r="DQ1831" s="28"/>
      <c r="DR1831" s="28"/>
      <c r="DS1831" s="28"/>
      <c r="DX1831" s="193"/>
      <c r="DZ1831" s="28"/>
      <c r="EA1831" s="28"/>
      <c r="EB1831" s="28"/>
      <c r="EG1831" s="193"/>
      <c r="EI1831" s="28"/>
      <c r="EJ1831" s="28"/>
      <c r="EK1831" s="28"/>
      <c r="EP1831" s="193"/>
      <c r="ER1831" s="28"/>
      <c r="ES1831" s="28"/>
      <c r="ET1831" s="28"/>
      <c r="EY1831" s="193"/>
      <c r="FA1831" s="28"/>
      <c r="FB1831" s="28"/>
      <c r="FC1831" s="28"/>
      <c r="FH1831" s="193"/>
      <c r="FJ1831" s="28"/>
      <c r="FK1831" s="28"/>
      <c r="FL1831" s="28"/>
      <c r="FQ1831" s="193"/>
      <c r="FS1831" s="28"/>
      <c r="FT1831" s="28"/>
      <c r="FU1831" s="28"/>
      <c r="FZ1831" s="193"/>
      <c r="GB1831" s="28"/>
      <c r="GC1831" s="28"/>
      <c r="GD1831" s="28"/>
      <c r="GI1831" s="193"/>
      <c r="GK1831" s="28"/>
      <c r="GL1831" s="28"/>
      <c r="GM1831" s="28"/>
      <c r="GR1831" s="193"/>
      <c r="GT1831" s="28"/>
      <c r="GU1831" s="28"/>
      <c r="GV1831" s="28"/>
      <c r="HA1831" s="193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 customHeight="1">
      <c r="A1832" s="205" t="s">
        <v>2367</v>
      </c>
      <c r="B1832" s="39"/>
      <c r="C1832" s="39"/>
      <c r="D1832" s="376" t="s">
        <v>129</v>
      </c>
      <c r="E1832" s="50">
        <f>COUNTIF($A$712:$BAG$785,A1832)</f>
        <v>0</v>
      </c>
      <c r="F1832" s="279">
        <f>SUM(G1832:K1832)</f>
        <v>0</v>
      </c>
      <c r="H1832" s="402"/>
      <c r="I1832" s="402"/>
      <c r="J1832" s="402"/>
      <c r="K1832" s="402"/>
      <c r="N1832" s="28"/>
      <c r="O1832" s="28"/>
      <c r="T1832" s="193"/>
      <c r="V1832" s="28"/>
      <c r="W1832" s="28"/>
      <c r="X1832" s="28"/>
      <c r="AC1832" s="193"/>
      <c r="AE1832" s="28"/>
      <c r="AF1832" s="28"/>
      <c r="AG1832" s="28"/>
      <c r="AL1832" s="193"/>
      <c r="AN1832" s="28"/>
      <c r="AO1832" s="28"/>
      <c r="AP1832" s="28"/>
      <c r="AU1832" s="193"/>
      <c r="AW1832" s="28"/>
      <c r="AX1832" s="28"/>
      <c r="AY1832" s="28"/>
      <c r="BD1832" s="193"/>
      <c r="BF1832" s="28"/>
      <c r="BG1832" s="28"/>
      <c r="BH1832" s="28"/>
      <c r="BM1832" s="193"/>
      <c r="BO1832" s="28"/>
      <c r="BP1832" s="28"/>
      <c r="BQ1832" s="28"/>
      <c r="BV1832" s="193"/>
      <c r="BX1832" s="28"/>
      <c r="BY1832" s="28"/>
      <c r="BZ1832" s="28"/>
      <c r="CE1832" s="193"/>
      <c r="CG1832" s="28"/>
      <c r="CH1832" s="28"/>
      <c r="CI1832" s="28"/>
      <c r="CN1832" s="193"/>
      <c r="CP1832" s="28"/>
      <c r="CQ1832" s="28"/>
      <c r="CR1832" s="28"/>
      <c r="CW1832" s="193"/>
      <c r="CY1832" s="28"/>
      <c r="CZ1832" s="28"/>
      <c r="DA1832" s="28"/>
      <c r="DF1832" s="193"/>
      <c r="DH1832" s="28"/>
      <c r="DI1832" s="28"/>
      <c r="DJ1832" s="28"/>
      <c r="DO1832" s="193"/>
      <c r="DQ1832" s="28"/>
      <c r="DR1832" s="28"/>
      <c r="DS1832" s="28"/>
      <c r="DX1832" s="193"/>
      <c r="DZ1832" s="28"/>
      <c r="EA1832" s="28"/>
      <c r="EB1832" s="28"/>
      <c r="EG1832" s="193"/>
      <c r="EI1832" s="28"/>
      <c r="EJ1832" s="28"/>
      <c r="EK1832" s="28"/>
      <c r="EP1832" s="193"/>
      <c r="ER1832" s="28"/>
      <c r="ES1832" s="28"/>
      <c r="ET1832" s="28"/>
      <c r="EY1832" s="193"/>
      <c r="FA1832" s="28"/>
      <c r="FB1832" s="28"/>
      <c r="FC1832" s="28"/>
      <c r="FH1832" s="193"/>
      <c r="FJ1832" s="28"/>
      <c r="FK1832" s="28"/>
      <c r="FL1832" s="28"/>
      <c r="FQ1832" s="193"/>
      <c r="FS1832" s="28"/>
      <c r="FT1832" s="28"/>
      <c r="FU1832" s="28"/>
      <c r="FZ1832" s="193"/>
      <c r="GB1832" s="28"/>
      <c r="GC1832" s="28"/>
      <c r="GD1832" s="28"/>
      <c r="GI1832" s="193"/>
      <c r="GK1832" s="28"/>
      <c r="GL1832" s="28"/>
      <c r="GM1832" s="28"/>
      <c r="GR1832" s="193"/>
      <c r="GT1832" s="28"/>
      <c r="GU1832" s="28"/>
      <c r="GV1832" s="28"/>
      <c r="HA1832" s="193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 customHeight="1">
      <c r="A1833" s="205" t="s">
        <v>3200</v>
      </c>
      <c r="B1833" s="39"/>
      <c r="C1833" s="39"/>
      <c r="D1833" s="376" t="s">
        <v>129</v>
      </c>
      <c r="E1833" s="50">
        <f>COUNTIF($A$712:$BAG$785,A1833)</f>
        <v>0</v>
      </c>
      <c r="F1833" s="279">
        <f>SUM(G1833:K1833)</f>
        <v>0</v>
      </c>
      <c r="H1833" s="402"/>
      <c r="I1833" s="402"/>
      <c r="L1833" s="28"/>
      <c r="N1833" s="28"/>
      <c r="O1833" s="28"/>
      <c r="T1833" s="193"/>
      <c r="V1833" s="28"/>
      <c r="W1833" s="28"/>
      <c r="X1833" s="28"/>
      <c r="AC1833" s="193"/>
      <c r="AE1833" s="28"/>
      <c r="AF1833" s="28"/>
      <c r="AG1833" s="28"/>
      <c r="AL1833" s="193"/>
      <c r="AN1833" s="28"/>
      <c r="AO1833" s="28"/>
      <c r="AP1833" s="28"/>
      <c r="AU1833" s="193"/>
      <c r="AW1833" s="28"/>
      <c r="AX1833" s="28"/>
      <c r="AY1833" s="28"/>
      <c r="BD1833" s="193"/>
      <c r="BF1833" s="28"/>
      <c r="BG1833" s="28"/>
      <c r="BH1833" s="28"/>
      <c r="BM1833" s="193"/>
      <c r="BO1833" s="28"/>
      <c r="BP1833" s="28"/>
      <c r="BQ1833" s="28"/>
      <c r="BV1833" s="193"/>
      <c r="BX1833" s="28"/>
      <c r="BY1833" s="28"/>
      <c r="BZ1833" s="28"/>
      <c r="CE1833" s="193"/>
      <c r="CG1833" s="28"/>
      <c r="CH1833" s="28"/>
      <c r="CI1833" s="28"/>
      <c r="CN1833" s="193"/>
      <c r="CP1833" s="28"/>
      <c r="CQ1833" s="28"/>
      <c r="CR1833" s="28"/>
      <c r="CW1833" s="193"/>
      <c r="CY1833" s="28"/>
      <c r="CZ1833" s="28"/>
      <c r="DA1833" s="28"/>
      <c r="DF1833" s="193"/>
      <c r="DH1833" s="28"/>
      <c r="DI1833" s="28"/>
      <c r="DJ1833" s="28"/>
      <c r="DO1833" s="193"/>
      <c r="DQ1833" s="28"/>
      <c r="DR1833" s="28"/>
      <c r="DS1833" s="28"/>
      <c r="DX1833" s="193"/>
      <c r="DZ1833" s="28"/>
      <c r="EA1833" s="28"/>
      <c r="EB1833" s="28"/>
      <c r="EG1833" s="193"/>
      <c r="EI1833" s="28"/>
      <c r="EJ1833" s="28"/>
      <c r="EK1833" s="28"/>
      <c r="EP1833" s="193"/>
      <c r="ER1833" s="28"/>
      <c r="ES1833" s="28"/>
      <c r="ET1833" s="28"/>
      <c r="EY1833" s="193"/>
      <c r="FA1833" s="28"/>
      <c r="FB1833" s="28"/>
      <c r="FC1833" s="28"/>
      <c r="FH1833" s="193"/>
      <c r="FJ1833" s="28"/>
      <c r="FK1833" s="28"/>
      <c r="FL1833" s="28"/>
      <c r="FQ1833" s="193"/>
      <c r="FS1833" s="28"/>
      <c r="FT1833" s="28"/>
      <c r="FU1833" s="28"/>
      <c r="FZ1833" s="193"/>
      <c r="GB1833" s="28"/>
      <c r="GC1833" s="28"/>
      <c r="GD1833" s="28"/>
      <c r="GI1833" s="193"/>
      <c r="GK1833" s="28"/>
      <c r="GL1833" s="28"/>
      <c r="GM1833" s="28"/>
      <c r="GR1833" s="193"/>
      <c r="GT1833" s="28"/>
      <c r="GU1833" s="28"/>
      <c r="GV1833" s="28"/>
      <c r="HA1833" s="193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 customHeight="1">
      <c r="A1834" s="205" t="s">
        <v>2975</v>
      </c>
      <c r="B1834" s="39"/>
      <c r="C1834" s="39"/>
      <c r="D1834" s="376" t="s">
        <v>129</v>
      </c>
      <c r="E1834" s="50">
        <f>COUNTIF($A$712:$BAG$785,A1834)</f>
        <v>0</v>
      </c>
      <c r="F1834" s="279">
        <f>SUM(G1834:K1834)</f>
        <v>0</v>
      </c>
      <c r="H1834" s="402"/>
      <c r="I1834" s="402"/>
      <c r="K1834" s="193"/>
      <c r="L1834" s="28"/>
      <c r="N1834" s="28"/>
      <c r="O1834" s="28"/>
      <c r="T1834" s="193"/>
      <c r="V1834" s="28"/>
      <c r="W1834" s="28"/>
      <c r="X1834" s="28"/>
      <c r="AC1834" s="193"/>
      <c r="AE1834" s="28"/>
      <c r="AF1834" s="28"/>
      <c r="AG1834" s="28"/>
      <c r="AL1834" s="193"/>
      <c r="AN1834" s="28"/>
      <c r="AO1834" s="28"/>
      <c r="AP1834" s="28"/>
      <c r="AU1834" s="193"/>
      <c r="AW1834" s="28"/>
      <c r="AX1834" s="28"/>
      <c r="AY1834" s="28"/>
      <c r="BD1834" s="193"/>
      <c r="BF1834" s="28"/>
      <c r="BG1834" s="28"/>
      <c r="BH1834" s="28"/>
      <c r="BM1834" s="193"/>
      <c r="BO1834" s="28"/>
      <c r="BP1834" s="28"/>
      <c r="BQ1834" s="28"/>
      <c r="BV1834" s="193"/>
      <c r="BX1834" s="28"/>
      <c r="BY1834" s="28"/>
      <c r="BZ1834" s="28"/>
      <c r="CE1834" s="193"/>
      <c r="CG1834" s="28"/>
      <c r="CH1834" s="28"/>
      <c r="CI1834" s="28"/>
      <c r="CN1834" s="193"/>
      <c r="CP1834" s="28"/>
      <c r="CQ1834" s="28"/>
      <c r="CR1834" s="28"/>
      <c r="CW1834" s="193"/>
      <c r="CY1834" s="28"/>
      <c r="CZ1834" s="28"/>
      <c r="DA1834" s="28"/>
      <c r="DF1834" s="193"/>
      <c r="DH1834" s="28"/>
      <c r="DI1834" s="28"/>
      <c r="DJ1834" s="28"/>
      <c r="DO1834" s="193"/>
      <c r="DQ1834" s="28"/>
      <c r="DR1834" s="28"/>
      <c r="DS1834" s="28"/>
      <c r="DX1834" s="193"/>
      <c r="DZ1834" s="28"/>
      <c r="EA1834" s="28"/>
      <c r="EB1834" s="28"/>
      <c r="EG1834" s="193"/>
      <c r="EI1834" s="28"/>
      <c r="EJ1834" s="28"/>
      <c r="EK1834" s="28"/>
      <c r="EP1834" s="193"/>
      <c r="ER1834" s="28"/>
      <c r="ES1834" s="28"/>
      <c r="ET1834" s="28"/>
      <c r="EY1834" s="193"/>
      <c r="FA1834" s="28"/>
      <c r="FB1834" s="28"/>
      <c r="FC1834" s="28"/>
      <c r="FH1834" s="193"/>
      <c r="FJ1834" s="28"/>
      <c r="FK1834" s="28"/>
      <c r="FL1834" s="28"/>
      <c r="FQ1834" s="193"/>
      <c r="FS1834" s="28"/>
      <c r="FT1834" s="28"/>
      <c r="FU1834" s="28"/>
      <c r="FZ1834" s="193"/>
      <c r="GB1834" s="28"/>
      <c r="GC1834" s="28"/>
      <c r="GD1834" s="28"/>
      <c r="GI1834" s="193"/>
      <c r="GK1834" s="28"/>
      <c r="GL1834" s="28"/>
      <c r="GM1834" s="28"/>
      <c r="GR1834" s="193"/>
      <c r="GT1834" s="28"/>
      <c r="GU1834" s="28"/>
      <c r="GV1834" s="28"/>
      <c r="HA1834" s="193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 customHeight="1">
      <c r="A1835" s="311" t="s">
        <v>1596</v>
      </c>
      <c r="B1835" s="274"/>
      <c r="C1835" s="375"/>
      <c r="D1835" s="376" t="s">
        <v>136</v>
      </c>
      <c r="E1835" s="50">
        <f>COUNTIF($A$712:$BAG$785,A1835)</f>
        <v>33</v>
      </c>
      <c r="F1835" s="279">
        <f>SUM(G1835:K1835)</f>
        <v>0</v>
      </c>
      <c r="K1835" s="402"/>
      <c r="N1835" s="28"/>
      <c r="O1835" s="28"/>
      <c r="T1835" s="193"/>
      <c r="V1835" s="28"/>
      <c r="W1835" s="28"/>
      <c r="X1835" s="28"/>
      <c r="AC1835" s="193"/>
      <c r="AE1835" s="28"/>
      <c r="AF1835" s="28"/>
      <c r="AG1835" s="28"/>
      <c r="AL1835" s="193"/>
      <c r="AN1835" s="28"/>
      <c r="AO1835" s="28"/>
      <c r="AP1835" s="28"/>
      <c r="AU1835" s="193"/>
      <c r="AW1835" s="28"/>
      <c r="AX1835" s="28"/>
      <c r="AY1835" s="28"/>
      <c r="BD1835" s="193"/>
      <c r="BF1835" s="28"/>
      <c r="BG1835" s="28"/>
      <c r="BH1835" s="28"/>
      <c r="BM1835" s="193"/>
      <c r="BO1835" s="28"/>
      <c r="BP1835" s="28"/>
      <c r="BQ1835" s="28"/>
      <c r="BV1835" s="193"/>
      <c r="BX1835" s="28"/>
      <c r="BY1835" s="28"/>
      <c r="BZ1835" s="28"/>
      <c r="CE1835" s="193"/>
      <c r="CG1835" s="28"/>
      <c r="CH1835" s="28"/>
      <c r="CI1835" s="28"/>
      <c r="CN1835" s="193"/>
      <c r="CP1835" s="28"/>
      <c r="CQ1835" s="28"/>
      <c r="CR1835" s="28"/>
      <c r="CW1835" s="193"/>
      <c r="CY1835" s="28"/>
      <c r="CZ1835" s="28"/>
      <c r="DA1835" s="28"/>
      <c r="DF1835" s="193"/>
      <c r="DH1835" s="28"/>
      <c r="DI1835" s="28"/>
      <c r="DJ1835" s="28"/>
      <c r="DO1835" s="193"/>
      <c r="DQ1835" s="28"/>
      <c r="DR1835" s="28"/>
      <c r="DS1835" s="28"/>
      <c r="DX1835" s="193"/>
      <c r="DZ1835" s="28"/>
      <c r="EA1835" s="28"/>
      <c r="EB1835" s="28"/>
      <c r="EG1835" s="193"/>
      <c r="EI1835" s="28"/>
      <c r="EJ1835" s="28"/>
      <c r="EK1835" s="28"/>
      <c r="EP1835" s="193"/>
      <c r="ER1835" s="28"/>
      <c r="ES1835" s="28"/>
      <c r="ET1835" s="28"/>
      <c r="EY1835" s="193"/>
      <c r="FA1835" s="28"/>
      <c r="FB1835" s="28"/>
      <c r="FC1835" s="28"/>
      <c r="FH1835" s="193"/>
      <c r="FJ1835" s="28"/>
      <c r="FK1835" s="28"/>
      <c r="FL1835" s="28"/>
      <c r="FQ1835" s="193"/>
      <c r="FS1835" s="28"/>
      <c r="FT1835" s="28"/>
      <c r="FU1835" s="28"/>
      <c r="FZ1835" s="193"/>
      <c r="GB1835" s="28"/>
      <c r="GC1835" s="28"/>
      <c r="GD1835" s="28"/>
      <c r="GI1835" s="193"/>
      <c r="GK1835" s="28"/>
      <c r="GL1835" s="28"/>
      <c r="GM1835" s="28"/>
      <c r="GR1835" s="193"/>
      <c r="GT1835" s="28"/>
      <c r="GU1835" s="28"/>
      <c r="GV1835" s="28"/>
      <c r="HA1835" s="193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 customHeight="1">
      <c r="A1836" s="311" t="s">
        <v>902</v>
      </c>
      <c r="B1836" s="274"/>
      <c r="C1836" s="375"/>
      <c r="D1836" s="376" t="s">
        <v>138</v>
      </c>
      <c r="E1836" s="50">
        <f>COUNTIF($A$712:$BAG$785,A1836)</f>
        <v>102</v>
      </c>
      <c r="F1836" s="279">
        <f>SUM(G1836:K1836)</f>
        <v>0</v>
      </c>
      <c r="K1836" s="193"/>
      <c r="N1836" s="28"/>
      <c r="O1836" s="28"/>
      <c r="T1836" s="193"/>
      <c r="V1836" s="28"/>
      <c r="W1836" s="28"/>
      <c r="X1836" s="28"/>
      <c r="AC1836" s="193"/>
      <c r="AE1836" s="28"/>
      <c r="AF1836" s="28"/>
      <c r="AG1836" s="28"/>
      <c r="AL1836" s="193"/>
      <c r="AN1836" s="28"/>
      <c r="AO1836" s="28"/>
      <c r="AP1836" s="28"/>
      <c r="AU1836" s="193"/>
      <c r="AW1836" s="28"/>
      <c r="AX1836" s="28"/>
      <c r="AY1836" s="28"/>
      <c r="BD1836" s="193"/>
      <c r="BF1836" s="28"/>
      <c r="BG1836" s="28"/>
      <c r="BH1836" s="28"/>
      <c r="BM1836" s="193"/>
      <c r="BO1836" s="28"/>
      <c r="BP1836" s="28"/>
      <c r="BQ1836" s="28"/>
      <c r="BV1836" s="193"/>
      <c r="BX1836" s="28"/>
      <c r="BY1836" s="28"/>
      <c r="BZ1836" s="28"/>
      <c r="CE1836" s="193"/>
      <c r="CG1836" s="28"/>
      <c r="CH1836" s="28"/>
      <c r="CI1836" s="28"/>
      <c r="CN1836" s="193"/>
      <c r="CP1836" s="28"/>
      <c r="CQ1836" s="28"/>
      <c r="CR1836" s="28"/>
      <c r="CW1836" s="193"/>
      <c r="CY1836" s="28"/>
      <c r="CZ1836" s="28"/>
      <c r="DA1836" s="28"/>
      <c r="DF1836" s="193"/>
      <c r="DH1836" s="28"/>
      <c r="DI1836" s="28"/>
      <c r="DJ1836" s="28"/>
      <c r="DO1836" s="193"/>
      <c r="DQ1836" s="28"/>
      <c r="DR1836" s="28"/>
      <c r="DS1836" s="28"/>
      <c r="DX1836" s="193"/>
      <c r="DZ1836" s="28"/>
      <c r="EA1836" s="28"/>
      <c r="EB1836" s="28"/>
      <c r="EG1836" s="193"/>
      <c r="EI1836" s="28"/>
      <c r="EJ1836" s="28"/>
      <c r="EK1836" s="28"/>
      <c r="EP1836" s="193"/>
      <c r="ER1836" s="28"/>
      <c r="ES1836" s="28"/>
      <c r="ET1836" s="28"/>
      <c r="EY1836" s="193"/>
      <c r="FA1836" s="28"/>
      <c r="FB1836" s="28"/>
      <c r="FC1836" s="28"/>
      <c r="FH1836" s="193"/>
      <c r="FJ1836" s="28"/>
      <c r="FK1836" s="28"/>
      <c r="FL1836" s="28"/>
      <c r="FQ1836" s="193"/>
      <c r="FS1836" s="28"/>
      <c r="FT1836" s="28"/>
      <c r="FU1836" s="28"/>
      <c r="FZ1836" s="193"/>
      <c r="GB1836" s="28"/>
      <c r="GC1836" s="28"/>
      <c r="GD1836" s="28"/>
      <c r="GI1836" s="193"/>
      <c r="GK1836" s="28"/>
      <c r="GL1836" s="28"/>
      <c r="GM1836" s="28"/>
      <c r="GR1836" s="193"/>
      <c r="GT1836" s="28"/>
      <c r="GU1836" s="28"/>
      <c r="GV1836" s="28"/>
      <c r="HA1836" s="193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 customHeight="1">
      <c r="A1837" s="205" t="s">
        <v>2330</v>
      </c>
      <c r="B1837" s="28"/>
      <c r="C1837" s="28"/>
      <c r="D1837" s="376" t="s">
        <v>129</v>
      </c>
      <c r="E1837" s="50">
        <f>COUNTIF($A$712:$BAG$785,A1837)</f>
        <v>2</v>
      </c>
      <c r="F1837" s="279">
        <f>SUM(G1837:K1837)</f>
        <v>0</v>
      </c>
      <c r="J1837" s="402"/>
      <c r="K1837" s="402"/>
      <c r="N1837" s="28"/>
      <c r="O1837" s="28"/>
      <c r="T1837" s="193"/>
      <c r="V1837" s="28"/>
      <c r="W1837" s="28"/>
      <c r="X1837" s="28"/>
      <c r="AC1837" s="193"/>
      <c r="AE1837" s="28"/>
      <c r="AF1837" s="28"/>
      <c r="AG1837" s="28"/>
      <c r="AL1837" s="193"/>
      <c r="AN1837" s="28"/>
      <c r="AO1837" s="28"/>
      <c r="AP1837" s="28"/>
      <c r="AU1837" s="193"/>
      <c r="AW1837" s="28"/>
      <c r="AX1837" s="28"/>
      <c r="AY1837" s="28"/>
      <c r="BD1837" s="193"/>
      <c r="BF1837" s="28"/>
      <c r="BG1837" s="28"/>
      <c r="BH1837" s="28"/>
      <c r="BM1837" s="193"/>
      <c r="BO1837" s="28"/>
      <c r="BP1837" s="28"/>
      <c r="BQ1837" s="28"/>
      <c r="BV1837" s="193"/>
      <c r="BX1837" s="28"/>
      <c r="BY1837" s="28"/>
      <c r="BZ1837" s="28"/>
      <c r="CE1837" s="193"/>
      <c r="CG1837" s="28"/>
      <c r="CH1837" s="28"/>
      <c r="CI1837" s="28"/>
      <c r="CN1837" s="193"/>
      <c r="CP1837" s="28"/>
      <c r="CQ1837" s="28"/>
      <c r="CR1837" s="28"/>
      <c r="CW1837" s="193"/>
      <c r="CY1837" s="28"/>
      <c r="CZ1837" s="28"/>
      <c r="DA1837" s="28"/>
      <c r="DF1837" s="193"/>
      <c r="DH1837" s="28"/>
      <c r="DI1837" s="28"/>
      <c r="DJ1837" s="28"/>
      <c r="DO1837" s="193"/>
      <c r="DQ1837" s="28"/>
      <c r="DR1837" s="28"/>
      <c r="DS1837" s="28"/>
      <c r="DX1837" s="193"/>
      <c r="DZ1837" s="28"/>
      <c r="EA1837" s="28"/>
      <c r="EB1837" s="28"/>
      <c r="EG1837" s="193"/>
      <c r="EI1837" s="28"/>
      <c r="EJ1837" s="28"/>
      <c r="EK1837" s="28"/>
      <c r="EP1837" s="193"/>
      <c r="ER1837" s="28"/>
      <c r="ES1837" s="28"/>
      <c r="ET1837" s="28"/>
      <c r="EY1837" s="193"/>
      <c r="FA1837" s="28"/>
      <c r="FB1837" s="28"/>
      <c r="FC1837" s="28"/>
      <c r="FH1837" s="193"/>
      <c r="FJ1837" s="28"/>
      <c r="FK1837" s="28"/>
      <c r="FL1837" s="28"/>
      <c r="FQ1837" s="193"/>
      <c r="FS1837" s="28"/>
      <c r="FT1837" s="28"/>
      <c r="FU1837" s="28"/>
      <c r="FZ1837" s="193"/>
      <c r="GB1837" s="28"/>
      <c r="GC1837" s="28"/>
      <c r="GD1837" s="28"/>
      <c r="GI1837" s="193"/>
      <c r="GK1837" s="28"/>
      <c r="GL1837" s="28"/>
      <c r="GM1837" s="28"/>
      <c r="GR1837" s="193"/>
      <c r="GT1837" s="28"/>
      <c r="GU1837" s="28"/>
      <c r="GV1837" s="28"/>
      <c r="HA1837" s="193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 customHeight="1">
      <c r="A1838" s="311" t="s">
        <v>415</v>
      </c>
      <c r="B1838" s="378"/>
      <c r="C1838" s="378"/>
      <c r="D1838" s="376" t="s">
        <v>137</v>
      </c>
      <c r="E1838" s="50">
        <f>COUNTIF($A$712:$BAG$785,A1838)</f>
        <v>6</v>
      </c>
      <c r="F1838" s="279">
        <f>SUM(G1838:K1838)</f>
        <v>8</v>
      </c>
      <c r="H1838" s="50">
        <v>8</v>
      </c>
      <c r="J1838" s="402"/>
      <c r="K1838" s="402"/>
      <c r="L1838" s="28"/>
      <c r="N1838" s="28"/>
      <c r="O1838" s="28"/>
      <c r="T1838" s="193"/>
      <c r="V1838" s="28"/>
      <c r="W1838" s="28"/>
      <c r="X1838" s="28"/>
      <c r="AC1838" s="193"/>
      <c r="AE1838" s="28"/>
      <c r="AF1838" s="28"/>
      <c r="AG1838" s="28"/>
      <c r="AL1838" s="193"/>
      <c r="AN1838" s="28"/>
      <c r="AO1838" s="28"/>
      <c r="AP1838" s="28"/>
      <c r="AU1838" s="193"/>
      <c r="AW1838" s="28"/>
      <c r="AX1838" s="28"/>
      <c r="AY1838" s="28"/>
      <c r="BD1838" s="193"/>
      <c r="BF1838" s="28"/>
      <c r="BG1838" s="28"/>
      <c r="BH1838" s="28"/>
      <c r="BM1838" s="193"/>
      <c r="BO1838" s="28"/>
      <c r="BP1838" s="28"/>
      <c r="BQ1838" s="28"/>
      <c r="BV1838" s="193"/>
      <c r="BX1838" s="28"/>
      <c r="BY1838" s="28"/>
      <c r="BZ1838" s="28"/>
      <c r="CE1838" s="193"/>
      <c r="CG1838" s="28"/>
      <c r="CH1838" s="28"/>
      <c r="CI1838" s="28"/>
      <c r="CN1838" s="193"/>
      <c r="CP1838" s="28"/>
      <c r="CQ1838" s="28"/>
      <c r="CR1838" s="28"/>
      <c r="CW1838" s="193"/>
      <c r="CY1838" s="28"/>
      <c r="CZ1838" s="28"/>
      <c r="DA1838" s="28"/>
      <c r="DF1838" s="193"/>
      <c r="DH1838" s="28"/>
      <c r="DI1838" s="28"/>
      <c r="DJ1838" s="28"/>
      <c r="DO1838" s="193"/>
      <c r="DQ1838" s="28"/>
      <c r="DR1838" s="28"/>
      <c r="DS1838" s="28"/>
      <c r="DX1838" s="193"/>
      <c r="DZ1838" s="28"/>
      <c r="EA1838" s="28"/>
      <c r="EB1838" s="28"/>
      <c r="EG1838" s="193"/>
      <c r="EI1838" s="28"/>
      <c r="EJ1838" s="28"/>
      <c r="EK1838" s="28"/>
      <c r="EP1838" s="193"/>
      <c r="ER1838" s="28"/>
      <c r="ES1838" s="28"/>
      <c r="ET1838" s="28"/>
      <c r="EY1838" s="193"/>
      <c r="FA1838" s="28"/>
      <c r="FB1838" s="28"/>
      <c r="FC1838" s="28"/>
      <c r="FH1838" s="193"/>
      <c r="FJ1838" s="28"/>
      <c r="FK1838" s="28"/>
      <c r="FL1838" s="28"/>
      <c r="FQ1838" s="193"/>
      <c r="FS1838" s="28"/>
      <c r="FT1838" s="28"/>
      <c r="FU1838" s="28"/>
      <c r="FZ1838" s="193"/>
      <c r="GB1838" s="28"/>
      <c r="GC1838" s="28"/>
      <c r="GD1838" s="28"/>
      <c r="GI1838" s="193"/>
      <c r="GK1838" s="28"/>
      <c r="GL1838" s="28"/>
      <c r="GM1838" s="28"/>
      <c r="GR1838" s="193"/>
      <c r="GT1838" s="28"/>
      <c r="GU1838" s="28"/>
      <c r="GV1838" s="28"/>
      <c r="HA1838" s="193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 customHeight="1">
      <c r="A1839" s="311" t="s">
        <v>612</v>
      </c>
      <c r="B1839" s="274"/>
      <c r="C1839" s="375"/>
      <c r="D1839" s="376" t="s">
        <v>133</v>
      </c>
      <c r="E1839" s="50">
        <f>COUNTIF($A$712:$BAG$785,A1839)</f>
        <v>48</v>
      </c>
      <c r="F1839" s="279">
        <f>SUM(G1839:K1839)</f>
        <v>0</v>
      </c>
      <c r="J1839" s="402"/>
      <c r="K1839" s="402"/>
      <c r="N1839" s="28"/>
      <c r="O1839" s="28"/>
      <c r="T1839" s="193"/>
      <c r="V1839" s="28"/>
      <c r="W1839" s="28"/>
      <c r="X1839" s="28"/>
      <c r="AC1839" s="193"/>
      <c r="AE1839" s="28"/>
      <c r="AF1839" s="28"/>
      <c r="AG1839" s="28"/>
      <c r="AL1839" s="193"/>
      <c r="AN1839" s="28"/>
      <c r="AO1839" s="28"/>
      <c r="AP1839" s="28"/>
      <c r="AU1839" s="193"/>
      <c r="AW1839" s="28"/>
      <c r="AX1839" s="28"/>
      <c r="AY1839" s="28"/>
      <c r="BD1839" s="193"/>
      <c r="BF1839" s="28"/>
      <c r="BG1839" s="28"/>
      <c r="BH1839" s="28"/>
      <c r="BM1839" s="193"/>
      <c r="BO1839" s="28"/>
      <c r="BP1839" s="28"/>
      <c r="BQ1839" s="28"/>
      <c r="BV1839" s="193"/>
      <c r="BX1839" s="28"/>
      <c r="BY1839" s="28"/>
      <c r="BZ1839" s="28"/>
      <c r="CE1839" s="193"/>
      <c r="CG1839" s="28"/>
      <c r="CH1839" s="28"/>
      <c r="CI1839" s="28"/>
      <c r="CN1839" s="193"/>
      <c r="CP1839" s="28"/>
      <c r="CQ1839" s="28"/>
      <c r="CR1839" s="28"/>
      <c r="CW1839" s="193"/>
      <c r="CY1839" s="28"/>
      <c r="CZ1839" s="28"/>
      <c r="DA1839" s="28"/>
      <c r="DF1839" s="193"/>
      <c r="DH1839" s="28"/>
      <c r="DI1839" s="28"/>
      <c r="DJ1839" s="28"/>
      <c r="DO1839" s="193"/>
      <c r="DQ1839" s="28"/>
      <c r="DR1839" s="28"/>
      <c r="DS1839" s="28"/>
      <c r="DX1839" s="193"/>
      <c r="DZ1839" s="28"/>
      <c r="EA1839" s="28"/>
      <c r="EB1839" s="28"/>
      <c r="EG1839" s="193"/>
      <c r="EI1839" s="28"/>
      <c r="EJ1839" s="28"/>
      <c r="EK1839" s="28"/>
      <c r="EP1839" s="193"/>
      <c r="ER1839" s="28"/>
      <c r="ES1839" s="28"/>
      <c r="ET1839" s="28"/>
      <c r="EY1839" s="193"/>
      <c r="FA1839" s="28"/>
      <c r="FB1839" s="28"/>
      <c r="FC1839" s="28"/>
      <c r="FH1839" s="193"/>
      <c r="FJ1839" s="28"/>
      <c r="FK1839" s="28"/>
      <c r="FL1839" s="28"/>
      <c r="FQ1839" s="193"/>
      <c r="FS1839" s="28"/>
      <c r="FT1839" s="28"/>
      <c r="FU1839" s="28"/>
      <c r="FZ1839" s="193"/>
      <c r="GB1839" s="28"/>
      <c r="GC1839" s="28"/>
      <c r="GD1839" s="28"/>
      <c r="GI1839" s="193"/>
      <c r="GK1839" s="28"/>
      <c r="GL1839" s="28"/>
      <c r="GM1839" s="28"/>
      <c r="GR1839" s="193"/>
      <c r="GT1839" s="28"/>
      <c r="GU1839" s="28"/>
      <c r="GV1839" s="28"/>
      <c r="HA1839" s="193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 customHeight="1">
      <c r="A1840" s="311" t="s">
        <v>658</v>
      </c>
      <c r="B1840" s="39"/>
      <c r="C1840" s="39"/>
      <c r="D1840" s="376" t="s">
        <v>129</v>
      </c>
      <c r="E1840" s="50">
        <f>COUNTIF($A$712:$BAG$785,A1840)</f>
        <v>2</v>
      </c>
      <c r="F1840" s="279">
        <f>SUM(G1840:K1840)</f>
        <v>0</v>
      </c>
      <c r="I1840" s="402"/>
      <c r="J1840" s="402"/>
      <c r="K1840" s="402"/>
      <c r="N1840" s="28"/>
      <c r="O1840" s="28"/>
      <c r="T1840" s="193"/>
      <c r="V1840" s="28"/>
      <c r="W1840" s="28"/>
      <c r="X1840" s="28"/>
      <c r="AC1840" s="193"/>
      <c r="AE1840" s="28"/>
      <c r="AF1840" s="28"/>
      <c r="AG1840" s="28"/>
      <c r="AL1840" s="193"/>
      <c r="AN1840" s="28"/>
      <c r="AO1840" s="28"/>
      <c r="AP1840" s="28"/>
      <c r="AU1840" s="193"/>
      <c r="AW1840" s="28"/>
      <c r="AX1840" s="28"/>
      <c r="AY1840" s="28"/>
      <c r="BD1840" s="193"/>
      <c r="BF1840" s="28"/>
      <c r="BG1840" s="28"/>
      <c r="BH1840" s="28"/>
      <c r="BM1840" s="193"/>
      <c r="BO1840" s="28"/>
      <c r="BP1840" s="28"/>
      <c r="BQ1840" s="28"/>
      <c r="BV1840" s="193"/>
      <c r="BX1840" s="28"/>
      <c r="BY1840" s="28"/>
      <c r="BZ1840" s="28"/>
      <c r="CE1840" s="193"/>
      <c r="CG1840" s="28"/>
      <c r="CH1840" s="28"/>
      <c r="CI1840" s="28"/>
      <c r="CN1840" s="193"/>
      <c r="CP1840" s="28"/>
      <c r="CQ1840" s="28"/>
      <c r="CR1840" s="28"/>
      <c r="CW1840" s="193"/>
      <c r="CY1840" s="28"/>
      <c r="CZ1840" s="28"/>
      <c r="DA1840" s="28"/>
      <c r="DF1840" s="193"/>
      <c r="DH1840" s="28"/>
      <c r="DI1840" s="28"/>
      <c r="DJ1840" s="28"/>
      <c r="DO1840" s="193"/>
      <c r="DQ1840" s="28"/>
      <c r="DR1840" s="28"/>
      <c r="DS1840" s="28"/>
      <c r="DX1840" s="193"/>
      <c r="DZ1840" s="28"/>
      <c r="EA1840" s="28"/>
      <c r="EB1840" s="28"/>
      <c r="EG1840" s="193"/>
      <c r="EI1840" s="28"/>
      <c r="EJ1840" s="28"/>
      <c r="EK1840" s="28"/>
      <c r="EP1840" s="193"/>
      <c r="ER1840" s="28"/>
      <c r="ES1840" s="28"/>
      <c r="ET1840" s="28"/>
      <c r="EY1840" s="193"/>
      <c r="FA1840" s="28"/>
      <c r="FB1840" s="28"/>
      <c r="FC1840" s="28"/>
      <c r="FH1840" s="193"/>
      <c r="FJ1840" s="28"/>
      <c r="FK1840" s="28"/>
      <c r="FL1840" s="28"/>
      <c r="FQ1840" s="193"/>
      <c r="FS1840" s="28"/>
      <c r="FT1840" s="28"/>
      <c r="FU1840" s="28"/>
      <c r="FZ1840" s="193"/>
      <c r="GB1840" s="28"/>
      <c r="GC1840" s="28"/>
      <c r="GD1840" s="28"/>
      <c r="GI1840" s="193"/>
      <c r="GK1840" s="28"/>
      <c r="GL1840" s="28"/>
      <c r="GM1840" s="28"/>
      <c r="GR1840" s="193"/>
      <c r="GT1840" s="28"/>
      <c r="GU1840" s="28"/>
      <c r="GV1840" s="28"/>
      <c r="HA1840" s="193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 customHeight="1">
      <c r="A1841" s="205" t="s">
        <v>2375</v>
      </c>
      <c r="B1841" s="28"/>
      <c r="C1841" s="271"/>
      <c r="D1841" s="1" t="s">
        <v>131</v>
      </c>
      <c r="E1841" s="50">
        <f>COUNTIF($A$712:$BAG$785,A1841)</f>
        <v>2</v>
      </c>
      <c r="F1841" s="279">
        <f>SUM(G1841:K1841)</f>
        <v>0</v>
      </c>
      <c r="H1841" s="396"/>
      <c r="J1841" s="402"/>
      <c r="K1841" s="402"/>
      <c r="L1841" s="276"/>
      <c r="N1841" s="28"/>
      <c r="O1841" s="28"/>
      <c r="T1841" s="193"/>
      <c r="V1841" s="28"/>
      <c r="W1841" s="28"/>
      <c r="X1841" s="28"/>
      <c r="AC1841" s="193"/>
      <c r="AE1841" s="28"/>
      <c r="AF1841" s="28"/>
      <c r="AG1841" s="28"/>
      <c r="AL1841" s="193"/>
      <c r="AN1841" s="28"/>
      <c r="AO1841" s="28"/>
      <c r="AP1841" s="28"/>
      <c r="AU1841" s="193"/>
      <c r="AW1841" s="28"/>
      <c r="AX1841" s="28"/>
      <c r="AY1841" s="28"/>
      <c r="BD1841" s="193"/>
      <c r="BF1841" s="28"/>
      <c r="BG1841" s="28"/>
      <c r="BH1841" s="28"/>
      <c r="BM1841" s="193"/>
      <c r="BO1841" s="28"/>
      <c r="BP1841" s="28"/>
      <c r="BQ1841" s="28"/>
      <c r="BV1841" s="193"/>
      <c r="BX1841" s="28"/>
      <c r="BY1841" s="28"/>
      <c r="BZ1841" s="28"/>
      <c r="CE1841" s="193"/>
      <c r="CG1841" s="28"/>
      <c r="CH1841" s="28"/>
      <c r="CI1841" s="28"/>
      <c r="CN1841" s="193"/>
      <c r="CP1841" s="28"/>
      <c r="CQ1841" s="28"/>
      <c r="CR1841" s="28"/>
      <c r="CW1841" s="193"/>
      <c r="CY1841" s="28"/>
      <c r="CZ1841" s="28"/>
      <c r="DA1841" s="28"/>
      <c r="DF1841" s="193"/>
      <c r="DH1841" s="28"/>
      <c r="DI1841" s="28"/>
      <c r="DJ1841" s="28"/>
      <c r="DO1841" s="193"/>
      <c r="DQ1841" s="28"/>
      <c r="DR1841" s="28"/>
      <c r="DS1841" s="28"/>
      <c r="DX1841" s="193"/>
      <c r="DZ1841" s="28"/>
      <c r="EA1841" s="28"/>
      <c r="EB1841" s="28"/>
      <c r="EG1841" s="193"/>
      <c r="EI1841" s="28"/>
      <c r="EJ1841" s="28"/>
      <c r="EK1841" s="28"/>
      <c r="EP1841" s="193"/>
      <c r="ER1841" s="28"/>
      <c r="ES1841" s="28"/>
      <c r="ET1841" s="28"/>
      <c r="EY1841" s="193"/>
      <c r="FA1841" s="28"/>
      <c r="FB1841" s="28"/>
      <c r="FC1841" s="28"/>
      <c r="FH1841" s="193"/>
      <c r="FJ1841" s="28"/>
      <c r="FK1841" s="28"/>
      <c r="FL1841" s="28"/>
      <c r="FQ1841" s="193"/>
      <c r="FS1841" s="28"/>
      <c r="FT1841" s="28"/>
      <c r="FU1841" s="28"/>
      <c r="FZ1841" s="193"/>
      <c r="GB1841" s="28"/>
      <c r="GC1841" s="28"/>
      <c r="GD1841" s="28"/>
      <c r="GI1841" s="193"/>
      <c r="GK1841" s="28"/>
      <c r="GL1841" s="28"/>
      <c r="GM1841" s="28"/>
      <c r="GR1841" s="193"/>
      <c r="GT1841" s="28"/>
      <c r="GU1841" s="28"/>
      <c r="GV1841" s="28"/>
      <c r="HA1841" s="193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 customHeight="1">
      <c r="A1842" s="205" t="s">
        <v>3140</v>
      </c>
      <c r="B1842" s="28"/>
      <c r="C1842" s="28"/>
      <c r="D1842" s="376" t="s">
        <v>129</v>
      </c>
      <c r="E1842" s="50">
        <f>COUNTIF($A$712:$BAG$785,A1842)</f>
        <v>0</v>
      </c>
      <c r="F1842" s="279">
        <f>SUM(G1842:K1842)</f>
        <v>0</v>
      </c>
      <c r="H1842" s="402"/>
      <c r="K1842" s="193"/>
      <c r="L1842" s="28"/>
      <c r="N1842" s="28"/>
      <c r="O1842" s="28"/>
      <c r="T1842" s="193"/>
      <c r="V1842" s="28"/>
      <c r="W1842" s="28"/>
      <c r="X1842" s="28"/>
      <c r="AC1842" s="193"/>
      <c r="AE1842" s="28"/>
      <c r="AF1842" s="28"/>
      <c r="AG1842" s="28"/>
      <c r="AL1842" s="193"/>
      <c r="AN1842" s="28"/>
      <c r="AO1842" s="28"/>
      <c r="AP1842" s="28"/>
      <c r="AU1842" s="193"/>
      <c r="AW1842" s="28"/>
      <c r="AX1842" s="28"/>
      <c r="AY1842" s="28"/>
      <c r="BD1842" s="193"/>
      <c r="BF1842" s="28"/>
      <c r="BG1842" s="28"/>
      <c r="BH1842" s="28"/>
      <c r="BM1842" s="193"/>
      <c r="BO1842" s="28"/>
      <c r="BP1842" s="28"/>
      <c r="BQ1842" s="28"/>
      <c r="BV1842" s="193"/>
      <c r="BX1842" s="28"/>
      <c r="BY1842" s="28"/>
      <c r="BZ1842" s="28"/>
      <c r="CE1842" s="193"/>
      <c r="CG1842" s="28"/>
      <c r="CH1842" s="28"/>
      <c r="CI1842" s="28"/>
      <c r="CN1842" s="193"/>
      <c r="CP1842" s="28"/>
      <c r="CQ1842" s="28"/>
      <c r="CR1842" s="28"/>
      <c r="CW1842" s="193"/>
      <c r="CY1842" s="28"/>
      <c r="CZ1842" s="28"/>
      <c r="DA1842" s="28"/>
      <c r="DF1842" s="193"/>
      <c r="DH1842" s="28"/>
      <c r="DI1842" s="28"/>
      <c r="DJ1842" s="28"/>
      <c r="DO1842" s="193"/>
      <c r="DQ1842" s="28"/>
      <c r="DR1842" s="28"/>
      <c r="DS1842" s="28"/>
      <c r="DX1842" s="193"/>
      <c r="DZ1842" s="28"/>
      <c r="EA1842" s="28"/>
      <c r="EB1842" s="28"/>
      <c r="EG1842" s="193"/>
      <c r="EI1842" s="28"/>
      <c r="EJ1842" s="28"/>
      <c r="EK1842" s="28"/>
      <c r="EP1842" s="193"/>
      <c r="ER1842" s="28"/>
      <c r="ES1842" s="28"/>
      <c r="ET1842" s="28"/>
      <c r="EY1842" s="193"/>
      <c r="FA1842" s="28"/>
      <c r="FB1842" s="28"/>
      <c r="FC1842" s="28"/>
      <c r="FH1842" s="193"/>
      <c r="FJ1842" s="28"/>
      <c r="FK1842" s="28"/>
      <c r="FL1842" s="28"/>
      <c r="FQ1842" s="193"/>
      <c r="FS1842" s="28"/>
      <c r="FT1842" s="28"/>
      <c r="FU1842" s="28"/>
      <c r="FZ1842" s="193"/>
      <c r="GB1842" s="28"/>
      <c r="GC1842" s="28"/>
      <c r="GD1842" s="28"/>
      <c r="GI1842" s="193"/>
      <c r="GK1842" s="28"/>
      <c r="GL1842" s="28"/>
      <c r="GM1842" s="28"/>
      <c r="GR1842" s="193"/>
      <c r="GT1842" s="28"/>
      <c r="GU1842" s="28"/>
      <c r="GV1842" s="28"/>
      <c r="HA1842" s="193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 customHeight="1">
      <c r="A1843" s="311" t="s">
        <v>1185</v>
      </c>
      <c r="B1843" s="375"/>
      <c r="C1843" s="375"/>
      <c r="D1843" s="376" t="s">
        <v>136</v>
      </c>
      <c r="E1843" s="50">
        <f>COUNTIF($A$712:$BAG$785,A1843)</f>
        <v>22</v>
      </c>
      <c r="F1843" s="279">
        <f>SUM(G1843:K1843)</f>
        <v>0</v>
      </c>
      <c r="J1843" s="402"/>
      <c r="K1843" s="402"/>
      <c r="L1843" s="28"/>
      <c r="N1843" s="28"/>
      <c r="O1843" s="28"/>
      <c r="T1843" s="193"/>
      <c r="V1843" s="28"/>
      <c r="W1843" s="28"/>
      <c r="X1843" s="28"/>
      <c r="AC1843" s="193"/>
      <c r="AE1843" s="28"/>
      <c r="AF1843" s="28"/>
      <c r="AG1843" s="28"/>
      <c r="AL1843" s="193"/>
      <c r="AN1843" s="28"/>
      <c r="AO1843" s="28"/>
      <c r="AP1843" s="28"/>
      <c r="AU1843" s="193"/>
      <c r="AW1843" s="28"/>
      <c r="AX1843" s="28"/>
      <c r="AY1843" s="28"/>
      <c r="BD1843" s="193"/>
      <c r="BF1843" s="28"/>
      <c r="BG1843" s="28"/>
      <c r="BH1843" s="28"/>
      <c r="BM1843" s="193"/>
      <c r="BO1843" s="28"/>
      <c r="BP1843" s="28"/>
      <c r="BQ1843" s="28"/>
      <c r="BV1843" s="193"/>
      <c r="BX1843" s="28"/>
      <c r="BY1843" s="28"/>
      <c r="BZ1843" s="28"/>
      <c r="CE1843" s="193"/>
      <c r="CG1843" s="28"/>
      <c r="CH1843" s="28"/>
      <c r="CI1843" s="28"/>
      <c r="CN1843" s="193"/>
      <c r="CP1843" s="28"/>
      <c r="CQ1843" s="28"/>
      <c r="CR1843" s="28"/>
      <c r="CW1843" s="193"/>
      <c r="CY1843" s="28"/>
      <c r="CZ1843" s="28"/>
      <c r="DA1843" s="28"/>
      <c r="DF1843" s="193"/>
      <c r="DH1843" s="28"/>
      <c r="DI1843" s="28"/>
      <c r="DJ1843" s="28"/>
      <c r="DO1843" s="193"/>
      <c r="DQ1843" s="28"/>
      <c r="DR1843" s="28"/>
      <c r="DS1843" s="28"/>
      <c r="DX1843" s="193"/>
      <c r="DZ1843" s="28"/>
      <c r="EA1843" s="28"/>
      <c r="EB1843" s="28"/>
      <c r="EG1843" s="193"/>
      <c r="EI1843" s="28"/>
      <c r="EJ1843" s="28"/>
      <c r="EK1843" s="28"/>
      <c r="EP1843" s="193"/>
      <c r="ER1843" s="28"/>
      <c r="ES1843" s="28"/>
      <c r="ET1843" s="28"/>
      <c r="EY1843" s="193"/>
      <c r="FA1843" s="28"/>
      <c r="FB1843" s="28"/>
      <c r="FC1843" s="28"/>
      <c r="FH1843" s="193"/>
      <c r="FJ1843" s="28"/>
      <c r="FK1843" s="28"/>
      <c r="FL1843" s="28"/>
      <c r="FQ1843" s="193"/>
      <c r="FS1843" s="28"/>
      <c r="FT1843" s="28"/>
      <c r="FU1843" s="28"/>
      <c r="FZ1843" s="193"/>
      <c r="GB1843" s="28"/>
      <c r="GC1843" s="28"/>
      <c r="GD1843" s="28"/>
      <c r="GI1843" s="193"/>
      <c r="GK1843" s="28"/>
      <c r="GL1843" s="28"/>
      <c r="GM1843" s="28"/>
      <c r="GR1843" s="193"/>
      <c r="GT1843" s="28"/>
      <c r="GU1843" s="28"/>
      <c r="GV1843" s="28"/>
      <c r="HA1843" s="193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 customHeight="1">
      <c r="A1844" s="311" t="s">
        <v>2000</v>
      </c>
      <c r="B1844" s="28"/>
      <c r="C1844" s="378"/>
      <c r="D1844" s="376" t="s">
        <v>130</v>
      </c>
      <c r="E1844" s="50">
        <f>COUNTIF($A$712:$BAG$785,A1844)</f>
        <v>5</v>
      </c>
      <c r="F1844" s="279">
        <f>SUM(G1844:K1844)</f>
        <v>0</v>
      </c>
      <c r="J1844" s="402"/>
      <c r="K1844" s="402"/>
      <c r="L1844" s="28"/>
      <c r="N1844" s="28"/>
      <c r="O1844" s="28"/>
      <c r="T1844" s="193"/>
      <c r="V1844" s="28"/>
      <c r="W1844" s="28"/>
      <c r="X1844" s="28"/>
      <c r="AC1844" s="193"/>
      <c r="AE1844" s="28"/>
      <c r="AF1844" s="28"/>
      <c r="AG1844" s="28"/>
      <c r="AL1844" s="193"/>
      <c r="AN1844" s="28"/>
      <c r="AO1844" s="28"/>
      <c r="AP1844" s="28"/>
      <c r="AU1844" s="193"/>
      <c r="AW1844" s="28"/>
      <c r="AX1844" s="28"/>
      <c r="AY1844" s="28"/>
      <c r="BD1844" s="193"/>
      <c r="BF1844" s="28"/>
      <c r="BG1844" s="28"/>
      <c r="BH1844" s="28"/>
      <c r="BM1844" s="193"/>
      <c r="BO1844" s="28"/>
      <c r="BP1844" s="28"/>
      <c r="BQ1844" s="28"/>
      <c r="BV1844" s="193"/>
      <c r="BX1844" s="28"/>
      <c r="BY1844" s="28"/>
      <c r="BZ1844" s="28"/>
      <c r="CE1844" s="193"/>
      <c r="CG1844" s="28"/>
      <c r="CH1844" s="28"/>
      <c r="CI1844" s="28"/>
      <c r="CN1844" s="193"/>
      <c r="CP1844" s="28"/>
      <c r="CQ1844" s="28"/>
      <c r="CR1844" s="28"/>
      <c r="CW1844" s="193"/>
      <c r="CY1844" s="28"/>
      <c r="CZ1844" s="28"/>
      <c r="DA1844" s="28"/>
      <c r="DF1844" s="193"/>
      <c r="DH1844" s="28"/>
      <c r="DI1844" s="28"/>
      <c r="DJ1844" s="28"/>
      <c r="DO1844" s="193"/>
      <c r="DQ1844" s="28"/>
      <c r="DR1844" s="28"/>
      <c r="DS1844" s="28"/>
      <c r="DX1844" s="193"/>
      <c r="DZ1844" s="28"/>
      <c r="EA1844" s="28"/>
      <c r="EB1844" s="28"/>
      <c r="EG1844" s="193"/>
      <c r="EI1844" s="28"/>
      <c r="EJ1844" s="28"/>
      <c r="EK1844" s="28"/>
      <c r="EP1844" s="193"/>
      <c r="ER1844" s="28"/>
      <c r="ES1844" s="28"/>
      <c r="ET1844" s="28"/>
      <c r="EY1844" s="193"/>
      <c r="FA1844" s="28"/>
      <c r="FB1844" s="28"/>
      <c r="FC1844" s="28"/>
      <c r="FH1844" s="193"/>
      <c r="FJ1844" s="28"/>
      <c r="FK1844" s="28"/>
      <c r="FL1844" s="28"/>
      <c r="FQ1844" s="193"/>
      <c r="FS1844" s="28"/>
      <c r="FT1844" s="28"/>
      <c r="FU1844" s="28"/>
      <c r="FZ1844" s="193"/>
      <c r="GB1844" s="28"/>
      <c r="GC1844" s="28"/>
      <c r="GD1844" s="28"/>
      <c r="GI1844" s="193"/>
      <c r="GK1844" s="28"/>
      <c r="GL1844" s="28"/>
      <c r="GM1844" s="28"/>
      <c r="GR1844" s="193"/>
      <c r="GT1844" s="28"/>
      <c r="GU1844" s="28"/>
      <c r="GV1844" s="28"/>
      <c r="HA1844" s="193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 customHeight="1">
      <c r="A1845" s="311" t="s">
        <v>1172</v>
      </c>
      <c r="B1845" s="39"/>
      <c r="C1845" s="39"/>
      <c r="D1845" s="376" t="s">
        <v>129</v>
      </c>
      <c r="E1845" s="50">
        <f>COUNTIF($A$712:$BAG$785,A1845)</f>
        <v>0</v>
      </c>
      <c r="F1845" s="279">
        <f>SUM(G1845:K1845)</f>
        <v>0</v>
      </c>
      <c r="H1845" s="402"/>
      <c r="K1845" s="193"/>
      <c r="L1845" s="28"/>
      <c r="N1845" s="28"/>
      <c r="O1845" s="28"/>
      <c r="T1845" s="193"/>
      <c r="V1845" s="28"/>
      <c r="W1845" s="28"/>
      <c r="X1845" s="28"/>
      <c r="AC1845" s="193"/>
      <c r="AE1845" s="28"/>
      <c r="AF1845" s="28"/>
      <c r="AG1845" s="28"/>
      <c r="AL1845" s="193"/>
      <c r="AN1845" s="28"/>
      <c r="AO1845" s="28"/>
      <c r="AP1845" s="28"/>
      <c r="AU1845" s="193"/>
      <c r="AW1845" s="28"/>
      <c r="AX1845" s="28"/>
      <c r="AY1845" s="28"/>
      <c r="BD1845" s="193"/>
      <c r="BF1845" s="28"/>
      <c r="BG1845" s="28"/>
      <c r="BH1845" s="28"/>
      <c r="BM1845" s="193"/>
      <c r="BO1845" s="28"/>
      <c r="BP1845" s="28"/>
      <c r="BQ1845" s="28"/>
      <c r="BV1845" s="193"/>
      <c r="BX1845" s="28"/>
      <c r="BY1845" s="28"/>
      <c r="BZ1845" s="28"/>
      <c r="CE1845" s="193"/>
      <c r="CG1845" s="28"/>
      <c r="CH1845" s="28"/>
      <c r="CI1845" s="28"/>
      <c r="CN1845" s="193"/>
      <c r="CP1845" s="28"/>
      <c r="CQ1845" s="28"/>
      <c r="CR1845" s="28"/>
      <c r="CW1845" s="193"/>
      <c r="CY1845" s="28"/>
      <c r="CZ1845" s="28"/>
      <c r="DA1845" s="28"/>
      <c r="DF1845" s="193"/>
      <c r="DH1845" s="28"/>
      <c r="DI1845" s="28"/>
      <c r="DJ1845" s="28"/>
      <c r="DO1845" s="193"/>
      <c r="DQ1845" s="28"/>
      <c r="DR1845" s="28"/>
      <c r="DS1845" s="28"/>
      <c r="DX1845" s="193"/>
      <c r="DZ1845" s="28"/>
      <c r="EA1845" s="28"/>
      <c r="EB1845" s="28"/>
      <c r="EG1845" s="193"/>
      <c r="EI1845" s="28"/>
      <c r="EJ1845" s="28"/>
      <c r="EK1845" s="28"/>
      <c r="EP1845" s="193"/>
      <c r="ER1845" s="28"/>
      <c r="ES1845" s="28"/>
      <c r="ET1845" s="28"/>
      <c r="EY1845" s="193"/>
      <c r="FA1845" s="28"/>
      <c r="FB1845" s="28"/>
      <c r="FC1845" s="28"/>
      <c r="FH1845" s="193"/>
      <c r="FJ1845" s="28"/>
      <c r="FK1845" s="28"/>
      <c r="FL1845" s="28"/>
      <c r="FQ1845" s="193"/>
      <c r="FS1845" s="28"/>
      <c r="FT1845" s="28"/>
      <c r="FU1845" s="28"/>
      <c r="FZ1845" s="193"/>
      <c r="GB1845" s="28"/>
      <c r="GC1845" s="28"/>
      <c r="GD1845" s="28"/>
      <c r="GI1845" s="193"/>
      <c r="GK1845" s="28"/>
      <c r="GL1845" s="28"/>
      <c r="GM1845" s="28"/>
      <c r="GR1845" s="193"/>
      <c r="GT1845" s="28"/>
      <c r="GU1845" s="28"/>
      <c r="GV1845" s="28"/>
      <c r="HA1845" s="193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 customHeight="1">
      <c r="A1846" s="311" t="s">
        <v>529</v>
      </c>
      <c r="B1846" s="274"/>
      <c r="C1846" s="375"/>
      <c r="D1846" s="376" t="s">
        <v>137</v>
      </c>
      <c r="E1846" s="50">
        <f>COUNTIF($A$712:$BAG$785,A1846)</f>
        <v>3</v>
      </c>
      <c r="F1846" s="279">
        <f>SUM(G1846:K1846)</f>
        <v>0</v>
      </c>
      <c r="J1846" s="402"/>
      <c r="K1846" s="402"/>
      <c r="L1846" s="28"/>
      <c r="N1846" s="28"/>
      <c r="O1846" s="28"/>
      <c r="T1846" s="193"/>
      <c r="V1846" s="28"/>
      <c r="W1846" s="28"/>
      <c r="X1846" s="28"/>
      <c r="AC1846" s="193"/>
      <c r="AE1846" s="28"/>
      <c r="AF1846" s="28"/>
      <c r="AG1846" s="28"/>
      <c r="AL1846" s="193"/>
      <c r="AN1846" s="28"/>
      <c r="AO1846" s="28"/>
      <c r="AP1846" s="28"/>
      <c r="AU1846" s="193"/>
      <c r="AW1846" s="28"/>
      <c r="AX1846" s="28"/>
      <c r="AY1846" s="28"/>
      <c r="BD1846" s="193"/>
      <c r="BF1846" s="28"/>
      <c r="BG1846" s="28"/>
      <c r="BH1846" s="28"/>
      <c r="BM1846" s="193"/>
      <c r="BO1846" s="28"/>
      <c r="BP1846" s="28"/>
      <c r="BQ1846" s="28"/>
      <c r="BV1846" s="193"/>
      <c r="BX1846" s="28"/>
      <c r="BY1846" s="28"/>
      <c r="BZ1846" s="28"/>
      <c r="CE1846" s="193"/>
      <c r="CG1846" s="28"/>
      <c r="CH1846" s="28"/>
      <c r="CI1846" s="28"/>
      <c r="CN1846" s="193"/>
      <c r="CP1846" s="28"/>
      <c r="CQ1846" s="28"/>
      <c r="CR1846" s="28"/>
      <c r="CW1846" s="193"/>
      <c r="CY1846" s="28"/>
      <c r="CZ1846" s="28"/>
      <c r="DA1846" s="28"/>
      <c r="DF1846" s="193"/>
      <c r="DH1846" s="28"/>
      <c r="DI1846" s="28"/>
      <c r="DJ1846" s="28"/>
      <c r="DO1846" s="193"/>
      <c r="DQ1846" s="28"/>
      <c r="DR1846" s="28"/>
      <c r="DS1846" s="28"/>
      <c r="DX1846" s="193"/>
      <c r="DZ1846" s="28"/>
      <c r="EA1846" s="28"/>
      <c r="EB1846" s="28"/>
      <c r="EG1846" s="193"/>
      <c r="EI1846" s="28"/>
      <c r="EJ1846" s="28"/>
      <c r="EK1846" s="28"/>
      <c r="EP1846" s="193"/>
      <c r="ER1846" s="28"/>
      <c r="ES1846" s="28"/>
      <c r="ET1846" s="28"/>
      <c r="EY1846" s="193"/>
      <c r="FA1846" s="28"/>
      <c r="FB1846" s="28"/>
      <c r="FC1846" s="28"/>
      <c r="FH1846" s="193"/>
      <c r="FJ1846" s="28"/>
      <c r="FK1846" s="28"/>
      <c r="FL1846" s="28"/>
      <c r="FQ1846" s="193"/>
      <c r="FS1846" s="28"/>
      <c r="FT1846" s="28"/>
      <c r="FU1846" s="28"/>
      <c r="FZ1846" s="193"/>
      <c r="GB1846" s="28"/>
      <c r="GC1846" s="28"/>
      <c r="GD1846" s="28"/>
      <c r="GI1846" s="193"/>
      <c r="GK1846" s="28"/>
      <c r="GL1846" s="28"/>
      <c r="GM1846" s="28"/>
      <c r="GR1846" s="193"/>
      <c r="GT1846" s="28"/>
      <c r="GU1846" s="28"/>
      <c r="GV1846" s="28"/>
      <c r="HA1846" s="193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 customHeight="1">
      <c r="A1847" s="205" t="s">
        <v>2977</v>
      </c>
      <c r="B1847" s="28"/>
      <c r="C1847" s="28"/>
      <c r="D1847" s="376" t="s">
        <v>129</v>
      </c>
      <c r="E1847" s="50">
        <f>COUNTIF($A$712:$BAG$785,A1847)</f>
        <v>0</v>
      </c>
      <c r="F1847" s="279">
        <f>SUM(G1847:K1847)</f>
        <v>0</v>
      </c>
      <c r="K1847" s="193"/>
      <c r="L1847" s="28"/>
      <c r="N1847" s="28"/>
      <c r="O1847" s="28"/>
      <c r="T1847" s="193"/>
      <c r="V1847" s="28"/>
      <c r="W1847" s="28"/>
      <c r="X1847" s="28"/>
      <c r="AC1847" s="193"/>
      <c r="AE1847" s="28"/>
      <c r="AF1847" s="28"/>
      <c r="AG1847" s="28"/>
      <c r="AL1847" s="193"/>
      <c r="AN1847" s="28"/>
      <c r="AO1847" s="28"/>
      <c r="AP1847" s="28"/>
      <c r="AU1847" s="193"/>
      <c r="AW1847" s="28"/>
      <c r="AX1847" s="28"/>
      <c r="AY1847" s="28"/>
      <c r="BD1847" s="193"/>
      <c r="BF1847" s="28"/>
      <c r="BG1847" s="28"/>
      <c r="BH1847" s="28"/>
      <c r="BM1847" s="193"/>
      <c r="BO1847" s="28"/>
      <c r="BP1847" s="28"/>
      <c r="BQ1847" s="28"/>
      <c r="BV1847" s="193"/>
      <c r="BX1847" s="28"/>
      <c r="BY1847" s="28"/>
      <c r="BZ1847" s="28"/>
      <c r="CE1847" s="193"/>
      <c r="CG1847" s="28"/>
      <c r="CH1847" s="28"/>
      <c r="CI1847" s="28"/>
      <c r="CN1847" s="193"/>
      <c r="CP1847" s="28"/>
      <c r="CQ1847" s="28"/>
      <c r="CR1847" s="28"/>
      <c r="CW1847" s="193"/>
      <c r="CY1847" s="28"/>
      <c r="CZ1847" s="28"/>
      <c r="DA1847" s="28"/>
      <c r="DF1847" s="193"/>
      <c r="DH1847" s="28"/>
      <c r="DI1847" s="28"/>
      <c r="DJ1847" s="28"/>
      <c r="DO1847" s="193"/>
      <c r="DQ1847" s="28"/>
      <c r="DR1847" s="28"/>
      <c r="DS1847" s="28"/>
      <c r="DX1847" s="193"/>
      <c r="DZ1847" s="28"/>
      <c r="EA1847" s="28"/>
      <c r="EB1847" s="28"/>
      <c r="EG1847" s="193"/>
      <c r="EI1847" s="28"/>
      <c r="EJ1847" s="28"/>
      <c r="EK1847" s="28"/>
      <c r="EP1847" s="193"/>
      <c r="ER1847" s="28"/>
      <c r="ES1847" s="28"/>
      <c r="ET1847" s="28"/>
      <c r="EY1847" s="193"/>
      <c r="FA1847" s="28"/>
      <c r="FB1847" s="28"/>
      <c r="FC1847" s="28"/>
      <c r="FH1847" s="193"/>
      <c r="FJ1847" s="28"/>
      <c r="FK1847" s="28"/>
      <c r="FL1847" s="28"/>
      <c r="FQ1847" s="193"/>
      <c r="FS1847" s="28"/>
      <c r="FT1847" s="28"/>
      <c r="FU1847" s="28"/>
      <c r="FZ1847" s="193"/>
      <c r="GB1847" s="28"/>
      <c r="GC1847" s="28"/>
      <c r="GD1847" s="28"/>
      <c r="GI1847" s="193"/>
      <c r="GK1847" s="28"/>
      <c r="GL1847" s="28"/>
      <c r="GM1847" s="28"/>
      <c r="GR1847" s="193"/>
      <c r="GT1847" s="28"/>
      <c r="GU1847" s="28"/>
      <c r="GV1847" s="28"/>
      <c r="HA1847" s="193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 customHeight="1">
      <c r="A1848" s="205" t="s">
        <v>3810</v>
      </c>
      <c r="B1848" s="39"/>
      <c r="C1848" s="39"/>
      <c r="D1848" s="376" t="s">
        <v>129</v>
      </c>
      <c r="E1848" s="50">
        <f>COUNTIF($A$712:$BAG$785,A1848)</f>
        <v>1</v>
      </c>
      <c r="F1848" s="279">
        <f>SUM(G1848:K1848)</f>
        <v>0</v>
      </c>
      <c r="H1848" s="402"/>
      <c r="I1848" s="402"/>
      <c r="K1848" s="402"/>
      <c r="N1848" s="28"/>
      <c r="O1848" s="28"/>
      <c r="T1848" s="193"/>
      <c r="V1848" s="28"/>
      <c r="W1848" s="28"/>
      <c r="X1848" s="28"/>
      <c r="AC1848" s="193"/>
      <c r="AE1848" s="28"/>
      <c r="AF1848" s="28"/>
      <c r="AG1848" s="28"/>
      <c r="AL1848" s="193"/>
      <c r="AN1848" s="28"/>
      <c r="AO1848" s="28"/>
      <c r="AP1848" s="28"/>
      <c r="AU1848" s="193"/>
      <c r="AW1848" s="28"/>
      <c r="AX1848" s="28"/>
      <c r="AY1848" s="28"/>
      <c r="BD1848" s="193"/>
      <c r="BF1848" s="28"/>
      <c r="BG1848" s="28"/>
      <c r="BH1848" s="28"/>
      <c r="BM1848" s="193"/>
      <c r="BO1848" s="28"/>
      <c r="BP1848" s="28"/>
      <c r="BQ1848" s="28"/>
      <c r="BV1848" s="193"/>
      <c r="BX1848" s="28"/>
      <c r="BY1848" s="28"/>
      <c r="BZ1848" s="28"/>
      <c r="CE1848" s="193"/>
      <c r="CG1848" s="28"/>
      <c r="CH1848" s="28"/>
      <c r="CI1848" s="28"/>
      <c r="CN1848" s="193"/>
      <c r="CP1848" s="28"/>
      <c r="CQ1848" s="28"/>
      <c r="CR1848" s="28"/>
      <c r="CW1848" s="193"/>
      <c r="CY1848" s="28"/>
      <c r="CZ1848" s="28"/>
      <c r="DA1848" s="28"/>
      <c r="DF1848" s="193"/>
      <c r="DH1848" s="28"/>
      <c r="DI1848" s="28"/>
      <c r="DJ1848" s="28"/>
      <c r="DO1848" s="193"/>
      <c r="DQ1848" s="28"/>
      <c r="DR1848" s="28"/>
      <c r="DS1848" s="28"/>
      <c r="DX1848" s="193"/>
      <c r="DZ1848" s="28"/>
      <c r="EA1848" s="28"/>
      <c r="EB1848" s="28"/>
      <c r="EG1848" s="193"/>
      <c r="EI1848" s="28"/>
      <c r="EJ1848" s="28"/>
      <c r="EK1848" s="28"/>
      <c r="EP1848" s="193"/>
      <c r="ER1848" s="28"/>
      <c r="ES1848" s="28"/>
      <c r="ET1848" s="28"/>
      <c r="EY1848" s="193"/>
      <c r="FA1848" s="28"/>
      <c r="FB1848" s="28"/>
      <c r="FC1848" s="28"/>
      <c r="FH1848" s="193"/>
      <c r="FJ1848" s="28"/>
      <c r="FK1848" s="28"/>
      <c r="FL1848" s="28"/>
      <c r="FQ1848" s="193"/>
      <c r="FS1848" s="28"/>
      <c r="FT1848" s="28"/>
      <c r="FU1848" s="28"/>
      <c r="FZ1848" s="193"/>
      <c r="GB1848" s="28"/>
      <c r="GC1848" s="28"/>
      <c r="GD1848" s="28"/>
      <c r="GI1848" s="193"/>
      <c r="GK1848" s="28"/>
      <c r="GL1848" s="28"/>
      <c r="GM1848" s="28"/>
      <c r="GR1848" s="193"/>
      <c r="GT1848" s="28"/>
      <c r="GU1848" s="28"/>
      <c r="GV1848" s="28"/>
      <c r="HA1848" s="193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 customHeight="1">
      <c r="A1849" s="311" t="s">
        <v>1959</v>
      </c>
      <c r="B1849" s="378"/>
      <c r="C1849" s="378"/>
      <c r="D1849" s="376" t="s">
        <v>135</v>
      </c>
      <c r="E1849" s="50">
        <f>COUNTIF($A$712:$BAG$785,A1849)</f>
        <v>1</v>
      </c>
      <c r="F1849" s="279">
        <f>SUM(G1849:K1849)</f>
        <v>0</v>
      </c>
      <c r="K1849" s="402"/>
      <c r="N1849" s="28"/>
      <c r="O1849" s="28"/>
      <c r="T1849" s="193"/>
      <c r="V1849" s="28"/>
      <c r="W1849" s="28"/>
      <c r="X1849" s="28"/>
      <c r="AC1849" s="193"/>
      <c r="AE1849" s="28"/>
      <c r="AF1849" s="28"/>
      <c r="AG1849" s="28"/>
      <c r="AL1849" s="193"/>
      <c r="AN1849" s="28"/>
      <c r="AO1849" s="28"/>
      <c r="AP1849" s="28"/>
      <c r="AU1849" s="193"/>
      <c r="AW1849" s="28"/>
      <c r="AX1849" s="28"/>
      <c r="AY1849" s="28"/>
      <c r="BD1849" s="193"/>
      <c r="BF1849" s="28"/>
      <c r="BG1849" s="28"/>
      <c r="BH1849" s="28"/>
      <c r="BM1849" s="193"/>
      <c r="BO1849" s="28"/>
      <c r="BP1849" s="28"/>
      <c r="BQ1849" s="28"/>
      <c r="BV1849" s="193"/>
      <c r="BX1849" s="28"/>
      <c r="BY1849" s="28"/>
      <c r="BZ1849" s="28"/>
      <c r="CE1849" s="193"/>
      <c r="CG1849" s="28"/>
      <c r="CH1849" s="28"/>
      <c r="CI1849" s="28"/>
      <c r="CN1849" s="193"/>
      <c r="CP1849" s="28"/>
      <c r="CQ1849" s="28"/>
      <c r="CR1849" s="28"/>
      <c r="CW1849" s="193"/>
      <c r="CY1849" s="28"/>
      <c r="CZ1849" s="28"/>
      <c r="DA1849" s="28"/>
      <c r="DF1849" s="193"/>
      <c r="DH1849" s="28"/>
      <c r="DI1849" s="28"/>
      <c r="DJ1849" s="28"/>
      <c r="DO1849" s="193"/>
      <c r="DQ1849" s="28"/>
      <c r="DR1849" s="28"/>
      <c r="DS1849" s="28"/>
      <c r="DX1849" s="193"/>
      <c r="DZ1849" s="28"/>
      <c r="EA1849" s="28"/>
      <c r="EB1849" s="28"/>
      <c r="EG1849" s="193"/>
      <c r="EI1849" s="28"/>
      <c r="EJ1849" s="28"/>
      <c r="EK1849" s="28"/>
      <c r="EP1849" s="193"/>
      <c r="ER1849" s="28"/>
      <c r="ES1849" s="28"/>
      <c r="ET1849" s="28"/>
      <c r="EY1849" s="193"/>
      <c r="FA1849" s="28"/>
      <c r="FB1849" s="28"/>
      <c r="FC1849" s="28"/>
      <c r="FH1849" s="193"/>
      <c r="FJ1849" s="28"/>
      <c r="FK1849" s="28"/>
      <c r="FL1849" s="28"/>
      <c r="FQ1849" s="193"/>
      <c r="FS1849" s="28"/>
      <c r="FT1849" s="28"/>
      <c r="FU1849" s="28"/>
      <c r="FZ1849" s="193"/>
      <c r="GB1849" s="28"/>
      <c r="GC1849" s="28"/>
      <c r="GD1849" s="28"/>
      <c r="GI1849" s="193"/>
      <c r="GK1849" s="28"/>
      <c r="GL1849" s="28"/>
      <c r="GM1849" s="28"/>
      <c r="GR1849" s="193"/>
      <c r="GT1849" s="28"/>
      <c r="GU1849" s="28"/>
      <c r="GV1849" s="28"/>
      <c r="HA1849" s="193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 customHeight="1">
      <c r="A1850" s="205" t="s">
        <v>3136</v>
      </c>
      <c r="B1850" s="402"/>
      <c r="C1850" s="39"/>
      <c r="D1850" s="376" t="s">
        <v>129</v>
      </c>
      <c r="E1850" s="50">
        <f>COUNTIF($A$712:$BAG$785,A1850)</f>
        <v>1</v>
      </c>
      <c r="F1850" s="279">
        <f>SUM(G1850:K1850)</f>
        <v>0</v>
      </c>
      <c r="H1850" s="402"/>
      <c r="I1850" s="402"/>
      <c r="K1850" s="193"/>
      <c r="L1850" s="28"/>
      <c r="N1850" s="28"/>
      <c r="O1850" s="28"/>
      <c r="T1850" s="193"/>
      <c r="V1850" s="28"/>
      <c r="W1850" s="28"/>
      <c r="X1850" s="28"/>
      <c r="AC1850" s="193"/>
      <c r="AE1850" s="28"/>
      <c r="AF1850" s="28"/>
      <c r="AG1850" s="28"/>
      <c r="AL1850" s="193"/>
      <c r="AN1850" s="28"/>
      <c r="AO1850" s="28"/>
      <c r="AP1850" s="28"/>
      <c r="AU1850" s="193"/>
      <c r="AW1850" s="28"/>
      <c r="AX1850" s="28"/>
      <c r="AY1850" s="28"/>
      <c r="BD1850" s="193"/>
      <c r="BF1850" s="28"/>
      <c r="BG1850" s="28"/>
      <c r="BH1850" s="28"/>
      <c r="BM1850" s="193"/>
      <c r="BO1850" s="28"/>
      <c r="BP1850" s="28"/>
      <c r="BQ1850" s="28"/>
      <c r="BV1850" s="193"/>
      <c r="BX1850" s="28"/>
      <c r="BY1850" s="28"/>
      <c r="BZ1850" s="28"/>
      <c r="CE1850" s="193"/>
      <c r="CG1850" s="28"/>
      <c r="CH1850" s="28"/>
      <c r="CI1850" s="28"/>
      <c r="CN1850" s="193"/>
      <c r="CP1850" s="28"/>
      <c r="CQ1850" s="28"/>
      <c r="CR1850" s="28"/>
      <c r="CW1850" s="193"/>
      <c r="CY1850" s="28"/>
      <c r="CZ1850" s="28"/>
      <c r="DA1850" s="28"/>
      <c r="DF1850" s="193"/>
      <c r="DH1850" s="28"/>
      <c r="DI1850" s="28"/>
      <c r="DJ1850" s="28"/>
      <c r="DO1850" s="193"/>
      <c r="DQ1850" s="28"/>
      <c r="DR1850" s="28"/>
      <c r="DS1850" s="28"/>
      <c r="DX1850" s="193"/>
      <c r="DZ1850" s="28"/>
      <c r="EA1850" s="28"/>
      <c r="EB1850" s="28"/>
      <c r="EG1850" s="193"/>
      <c r="EI1850" s="28"/>
      <c r="EJ1850" s="28"/>
      <c r="EK1850" s="28"/>
      <c r="EP1850" s="193"/>
      <c r="ER1850" s="28"/>
      <c r="ES1850" s="28"/>
      <c r="ET1850" s="28"/>
      <c r="EY1850" s="193"/>
      <c r="FA1850" s="28"/>
      <c r="FB1850" s="28"/>
      <c r="FC1850" s="28"/>
      <c r="FH1850" s="193"/>
      <c r="FJ1850" s="28"/>
      <c r="FK1850" s="28"/>
      <c r="FL1850" s="28"/>
      <c r="FQ1850" s="193"/>
      <c r="FS1850" s="28"/>
      <c r="FT1850" s="28"/>
      <c r="FU1850" s="28"/>
      <c r="FZ1850" s="193"/>
      <c r="GB1850" s="28"/>
      <c r="GC1850" s="28"/>
      <c r="GD1850" s="28"/>
      <c r="GI1850" s="193"/>
      <c r="GK1850" s="28"/>
      <c r="GL1850" s="28"/>
      <c r="GM1850" s="28"/>
      <c r="GR1850" s="193"/>
      <c r="GT1850" s="28"/>
      <c r="GU1850" s="28"/>
      <c r="GV1850" s="28"/>
      <c r="HA1850" s="193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 customHeight="1">
      <c r="A1851" s="311" t="s">
        <v>1135</v>
      </c>
      <c r="B1851" s="271"/>
      <c r="C1851" s="271"/>
      <c r="D1851" s="376" t="s">
        <v>130</v>
      </c>
      <c r="E1851" s="50">
        <f>COUNTIF($A$712:$BAG$785,A1851)</f>
        <v>9</v>
      </c>
      <c r="F1851" s="279">
        <f>SUM(G1851:K1851)</f>
        <v>0</v>
      </c>
      <c r="J1851" s="402"/>
      <c r="K1851" s="402"/>
      <c r="N1851" s="28"/>
      <c r="O1851" s="28"/>
      <c r="T1851" s="193"/>
      <c r="V1851" s="28"/>
      <c r="W1851" s="28"/>
      <c r="X1851" s="28"/>
      <c r="AC1851" s="193"/>
      <c r="AE1851" s="28"/>
      <c r="AF1851" s="28"/>
      <c r="AG1851" s="28"/>
      <c r="AL1851" s="193"/>
      <c r="AN1851" s="28"/>
      <c r="AO1851" s="28"/>
      <c r="AP1851" s="28"/>
      <c r="AU1851" s="193"/>
      <c r="AW1851" s="28"/>
      <c r="AX1851" s="28"/>
      <c r="AY1851" s="28"/>
      <c r="BD1851" s="193"/>
      <c r="BF1851" s="28"/>
      <c r="BG1851" s="28"/>
      <c r="BH1851" s="28"/>
      <c r="BM1851" s="193"/>
      <c r="BO1851" s="28"/>
      <c r="BP1851" s="28"/>
      <c r="BQ1851" s="28"/>
      <c r="BV1851" s="193"/>
      <c r="BX1851" s="28"/>
      <c r="BY1851" s="28"/>
      <c r="BZ1851" s="28"/>
      <c r="CE1851" s="193"/>
      <c r="CG1851" s="28"/>
      <c r="CH1851" s="28"/>
      <c r="CI1851" s="28"/>
      <c r="CN1851" s="193"/>
      <c r="CP1851" s="28"/>
      <c r="CQ1851" s="28"/>
      <c r="CR1851" s="28"/>
      <c r="CW1851" s="193"/>
      <c r="CY1851" s="28"/>
      <c r="CZ1851" s="28"/>
      <c r="DA1851" s="28"/>
      <c r="DF1851" s="193"/>
      <c r="DH1851" s="28"/>
      <c r="DI1851" s="28"/>
      <c r="DJ1851" s="28"/>
      <c r="DO1851" s="193"/>
      <c r="DQ1851" s="28"/>
      <c r="DR1851" s="28"/>
      <c r="DS1851" s="28"/>
      <c r="DX1851" s="193"/>
      <c r="DZ1851" s="28"/>
      <c r="EA1851" s="28"/>
      <c r="EB1851" s="28"/>
      <c r="EG1851" s="193"/>
      <c r="EI1851" s="28"/>
      <c r="EJ1851" s="28"/>
      <c r="EK1851" s="28"/>
      <c r="EP1851" s="193"/>
      <c r="ER1851" s="28"/>
      <c r="ES1851" s="28"/>
      <c r="ET1851" s="28"/>
      <c r="EY1851" s="193"/>
      <c r="FA1851" s="28"/>
      <c r="FB1851" s="28"/>
      <c r="FC1851" s="28"/>
      <c r="FH1851" s="193"/>
      <c r="FJ1851" s="28"/>
      <c r="FK1851" s="28"/>
      <c r="FL1851" s="28"/>
      <c r="FQ1851" s="193"/>
      <c r="FS1851" s="28"/>
      <c r="FT1851" s="28"/>
      <c r="FU1851" s="28"/>
      <c r="FZ1851" s="193"/>
      <c r="GB1851" s="28"/>
      <c r="GC1851" s="28"/>
      <c r="GD1851" s="28"/>
      <c r="GI1851" s="193"/>
      <c r="GK1851" s="28"/>
      <c r="GL1851" s="28"/>
      <c r="GM1851" s="28"/>
      <c r="GR1851" s="193"/>
      <c r="GT1851" s="28"/>
      <c r="GU1851" s="28"/>
      <c r="GV1851" s="28"/>
      <c r="HA1851" s="193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 customHeight="1">
      <c r="A1852" s="205" t="s">
        <v>2347</v>
      </c>
      <c r="B1852" s="378"/>
      <c r="C1852" s="378"/>
      <c r="D1852" s="376" t="s">
        <v>132</v>
      </c>
      <c r="E1852" s="50">
        <f>COUNTIF($A$712:$BAG$785,A1852)</f>
        <v>19</v>
      </c>
      <c r="F1852" s="279">
        <f>SUM(G1852:K1852)</f>
        <v>0</v>
      </c>
      <c r="K1852" s="402"/>
      <c r="N1852" s="28"/>
      <c r="O1852" s="28"/>
      <c r="T1852" s="193"/>
      <c r="V1852" s="28"/>
      <c r="W1852" s="28"/>
      <c r="X1852" s="28"/>
      <c r="AC1852" s="193"/>
      <c r="AE1852" s="28"/>
      <c r="AF1852" s="28"/>
      <c r="AG1852" s="28"/>
      <c r="AL1852" s="193"/>
      <c r="AN1852" s="28"/>
      <c r="AO1852" s="28"/>
      <c r="AP1852" s="28"/>
      <c r="AU1852" s="193"/>
      <c r="AW1852" s="28"/>
      <c r="AX1852" s="28"/>
      <c r="AY1852" s="28"/>
      <c r="BD1852" s="193"/>
      <c r="BF1852" s="28"/>
      <c r="BG1852" s="28"/>
      <c r="BH1852" s="28"/>
      <c r="BM1852" s="193"/>
      <c r="BO1852" s="28"/>
      <c r="BP1852" s="28"/>
      <c r="BQ1852" s="28"/>
      <c r="BV1852" s="193"/>
      <c r="BX1852" s="28"/>
      <c r="BY1852" s="28"/>
      <c r="BZ1852" s="28"/>
      <c r="CE1852" s="193"/>
      <c r="CG1852" s="28"/>
      <c r="CH1852" s="28"/>
      <c r="CI1852" s="28"/>
      <c r="CN1852" s="193"/>
      <c r="CP1852" s="28"/>
      <c r="CQ1852" s="28"/>
      <c r="CR1852" s="28"/>
      <c r="CW1852" s="193"/>
      <c r="CY1852" s="28"/>
      <c r="CZ1852" s="28"/>
      <c r="DA1852" s="28"/>
      <c r="DF1852" s="193"/>
      <c r="DH1852" s="28"/>
      <c r="DI1852" s="28"/>
      <c r="DJ1852" s="28"/>
      <c r="DO1852" s="193"/>
      <c r="DQ1852" s="28"/>
      <c r="DR1852" s="28"/>
      <c r="DS1852" s="28"/>
      <c r="DX1852" s="193"/>
      <c r="DZ1852" s="28"/>
      <c r="EA1852" s="28"/>
      <c r="EB1852" s="28"/>
      <c r="EG1852" s="193"/>
      <c r="EI1852" s="28"/>
      <c r="EJ1852" s="28"/>
      <c r="EK1852" s="28"/>
      <c r="EP1852" s="193"/>
      <c r="ER1852" s="28"/>
      <c r="ES1852" s="28"/>
      <c r="ET1852" s="28"/>
      <c r="EY1852" s="193"/>
      <c r="FA1852" s="28"/>
      <c r="FB1852" s="28"/>
      <c r="FC1852" s="28"/>
      <c r="FH1852" s="193"/>
      <c r="FJ1852" s="28"/>
      <c r="FK1852" s="28"/>
      <c r="FL1852" s="28"/>
      <c r="FQ1852" s="193"/>
      <c r="FS1852" s="28"/>
      <c r="FT1852" s="28"/>
      <c r="FU1852" s="28"/>
      <c r="FZ1852" s="193"/>
      <c r="GB1852" s="28"/>
      <c r="GC1852" s="28"/>
      <c r="GD1852" s="28"/>
      <c r="GI1852" s="193"/>
      <c r="GK1852" s="28"/>
      <c r="GL1852" s="28"/>
      <c r="GM1852" s="28"/>
      <c r="GR1852" s="193"/>
      <c r="GT1852" s="28"/>
      <c r="GU1852" s="28"/>
      <c r="GV1852" s="28"/>
      <c r="HA1852" s="193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 customHeight="1">
      <c r="A1853" s="311" t="s">
        <v>816</v>
      </c>
      <c r="B1853" s="378"/>
      <c r="C1853" s="378"/>
      <c r="D1853" s="376" t="s">
        <v>130</v>
      </c>
      <c r="E1853" s="50">
        <f>COUNTIF($A$712:$BAG$785,A1853)</f>
        <v>7</v>
      </c>
      <c r="F1853" s="279">
        <f>SUM(G1853:K1853)</f>
        <v>0</v>
      </c>
      <c r="K1853" s="193"/>
      <c r="N1853" s="28"/>
      <c r="O1853" s="28"/>
      <c r="T1853" s="193"/>
      <c r="V1853" s="28"/>
      <c r="W1853" s="28"/>
      <c r="X1853" s="28"/>
      <c r="AC1853" s="193"/>
      <c r="AE1853" s="28"/>
      <c r="AF1853" s="28"/>
      <c r="AG1853" s="28"/>
      <c r="AL1853" s="193"/>
      <c r="AN1853" s="28"/>
      <c r="AO1853" s="28"/>
      <c r="AP1853" s="28"/>
      <c r="AU1853" s="193"/>
      <c r="AW1853" s="28"/>
      <c r="AX1853" s="28"/>
      <c r="AY1853" s="28"/>
      <c r="BD1853" s="193"/>
      <c r="BF1853" s="28"/>
      <c r="BG1853" s="28"/>
      <c r="BH1853" s="28"/>
      <c r="BM1853" s="193"/>
      <c r="BO1853" s="28"/>
      <c r="BP1853" s="28"/>
      <c r="BQ1853" s="28"/>
      <c r="BV1853" s="193"/>
      <c r="BX1853" s="28"/>
      <c r="BY1853" s="28"/>
      <c r="BZ1853" s="28"/>
      <c r="CE1853" s="193"/>
      <c r="CG1853" s="28"/>
      <c r="CH1853" s="28"/>
      <c r="CI1853" s="28"/>
      <c r="CN1853" s="193"/>
      <c r="CP1853" s="28"/>
      <c r="CQ1853" s="28"/>
      <c r="CR1853" s="28"/>
      <c r="CW1853" s="193"/>
      <c r="CY1853" s="28"/>
      <c r="CZ1853" s="28"/>
      <c r="DA1853" s="28"/>
      <c r="DF1853" s="193"/>
      <c r="DH1853" s="28"/>
      <c r="DI1853" s="28"/>
      <c r="DJ1853" s="28"/>
      <c r="DO1853" s="193"/>
      <c r="DQ1853" s="28"/>
      <c r="DR1853" s="28"/>
      <c r="DS1853" s="28"/>
      <c r="DX1853" s="193"/>
      <c r="DZ1853" s="28"/>
      <c r="EA1853" s="28"/>
      <c r="EB1853" s="28"/>
      <c r="EG1853" s="193"/>
      <c r="EI1853" s="28"/>
      <c r="EJ1853" s="28"/>
      <c r="EK1853" s="28"/>
      <c r="EP1853" s="193"/>
      <c r="ER1853" s="28"/>
      <c r="ES1853" s="28"/>
      <c r="ET1853" s="28"/>
      <c r="EY1853" s="193"/>
      <c r="FA1853" s="28"/>
      <c r="FB1853" s="28"/>
      <c r="FC1853" s="28"/>
      <c r="FH1853" s="193"/>
      <c r="FJ1853" s="28"/>
      <c r="FK1853" s="28"/>
      <c r="FL1853" s="28"/>
      <c r="FQ1853" s="193"/>
      <c r="FS1853" s="28"/>
      <c r="FT1853" s="28"/>
      <c r="FU1853" s="28"/>
      <c r="FZ1853" s="193"/>
      <c r="GB1853" s="28"/>
      <c r="GC1853" s="28"/>
      <c r="GD1853" s="28"/>
      <c r="GI1853" s="193"/>
      <c r="GK1853" s="28"/>
      <c r="GL1853" s="28"/>
      <c r="GM1853" s="28"/>
      <c r="GR1853" s="193"/>
      <c r="GT1853" s="28"/>
      <c r="GU1853" s="28"/>
      <c r="GV1853" s="28"/>
      <c r="HA1853" s="193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 customHeight="1">
      <c r="A1854" s="205" t="s">
        <v>3236</v>
      </c>
      <c r="B1854" s="39"/>
      <c r="C1854" s="39"/>
      <c r="D1854" s="376" t="s">
        <v>129</v>
      </c>
      <c r="E1854" s="50">
        <f>COUNTIF($A$712:$BAG$785,A1854)</f>
        <v>0</v>
      </c>
      <c r="F1854" s="279">
        <f>SUM(G1854:K1854)</f>
        <v>0</v>
      </c>
      <c r="H1854" s="402"/>
      <c r="I1854" s="402"/>
      <c r="J1854" s="402"/>
      <c r="K1854" s="402"/>
      <c r="N1854" s="28"/>
      <c r="O1854" s="28"/>
      <c r="T1854" s="193"/>
      <c r="V1854" s="28"/>
      <c r="W1854" s="28"/>
      <c r="X1854" s="28"/>
      <c r="AC1854" s="193"/>
      <c r="AE1854" s="28"/>
      <c r="AF1854" s="28"/>
      <c r="AG1854" s="28"/>
      <c r="AL1854" s="193"/>
      <c r="AN1854" s="28"/>
      <c r="AO1854" s="28"/>
      <c r="AP1854" s="28"/>
      <c r="AU1854" s="193"/>
      <c r="AW1854" s="28"/>
      <c r="AX1854" s="28"/>
      <c r="AY1854" s="28"/>
      <c r="BD1854" s="193"/>
      <c r="BF1854" s="28"/>
      <c r="BG1854" s="28"/>
      <c r="BH1854" s="28"/>
      <c r="BM1854" s="193"/>
      <c r="BO1854" s="28"/>
      <c r="BP1854" s="28"/>
      <c r="BQ1854" s="28"/>
      <c r="BV1854" s="193"/>
      <c r="BX1854" s="28"/>
      <c r="BY1854" s="28"/>
      <c r="BZ1854" s="28"/>
      <c r="CE1854" s="193"/>
      <c r="CG1854" s="28"/>
      <c r="CH1854" s="28"/>
      <c r="CI1854" s="28"/>
      <c r="CN1854" s="193"/>
      <c r="CP1854" s="28"/>
      <c r="CQ1854" s="28"/>
      <c r="CR1854" s="28"/>
      <c r="CW1854" s="193"/>
      <c r="CY1854" s="28"/>
      <c r="CZ1854" s="28"/>
      <c r="DA1854" s="28"/>
      <c r="DF1854" s="193"/>
      <c r="DH1854" s="28"/>
      <c r="DI1854" s="28"/>
      <c r="DJ1854" s="28"/>
      <c r="DO1854" s="193"/>
      <c r="DQ1854" s="28"/>
      <c r="DR1854" s="28"/>
      <c r="DS1854" s="28"/>
      <c r="DX1854" s="193"/>
      <c r="DZ1854" s="28"/>
      <c r="EA1854" s="28"/>
      <c r="EB1854" s="28"/>
      <c r="EG1854" s="193"/>
      <c r="EI1854" s="28"/>
      <c r="EJ1854" s="28"/>
      <c r="EK1854" s="28"/>
      <c r="EP1854" s="193"/>
      <c r="ER1854" s="28"/>
      <c r="ES1854" s="28"/>
      <c r="ET1854" s="28"/>
      <c r="EY1854" s="193"/>
      <c r="FA1854" s="28"/>
      <c r="FB1854" s="28"/>
      <c r="FC1854" s="28"/>
      <c r="FH1854" s="193"/>
      <c r="FJ1854" s="28"/>
      <c r="FK1854" s="28"/>
      <c r="FL1854" s="28"/>
      <c r="FQ1854" s="193"/>
      <c r="FS1854" s="28"/>
      <c r="FT1854" s="28"/>
      <c r="FU1854" s="28"/>
      <c r="FZ1854" s="193"/>
      <c r="GB1854" s="28"/>
      <c r="GC1854" s="28"/>
      <c r="GD1854" s="28"/>
      <c r="GI1854" s="193"/>
      <c r="GK1854" s="28"/>
      <c r="GL1854" s="28"/>
      <c r="GM1854" s="28"/>
      <c r="GR1854" s="193"/>
      <c r="GT1854" s="28"/>
      <c r="GU1854" s="28"/>
      <c r="GV1854" s="28"/>
      <c r="HA1854" s="193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 customHeight="1">
      <c r="A1855" s="311" t="s">
        <v>431</v>
      </c>
      <c r="B1855" s="274"/>
      <c r="C1855" s="375"/>
      <c r="D1855" s="376" t="s">
        <v>136</v>
      </c>
      <c r="E1855" s="50">
        <f>COUNTIF($A$712:$BAG$785,A1855)</f>
        <v>16</v>
      </c>
      <c r="F1855" s="279">
        <f>SUM(G1855:K1855)</f>
        <v>0</v>
      </c>
      <c r="J1855" s="402"/>
      <c r="K1855" s="402"/>
      <c r="N1855" s="28"/>
      <c r="O1855" s="28"/>
      <c r="T1855" s="193"/>
      <c r="V1855" s="28"/>
      <c r="W1855" s="28"/>
      <c r="X1855" s="28"/>
      <c r="AC1855" s="193"/>
      <c r="AE1855" s="28"/>
      <c r="AF1855" s="28"/>
      <c r="AG1855" s="28"/>
      <c r="AL1855" s="193"/>
      <c r="AN1855" s="28"/>
      <c r="AO1855" s="28"/>
      <c r="AP1855" s="28"/>
      <c r="AU1855" s="193"/>
      <c r="AW1855" s="28"/>
      <c r="AX1855" s="28"/>
      <c r="AY1855" s="28"/>
      <c r="BD1855" s="193"/>
      <c r="BF1855" s="28"/>
      <c r="BG1855" s="28"/>
      <c r="BH1855" s="28"/>
      <c r="BM1855" s="193"/>
      <c r="BO1855" s="28"/>
      <c r="BP1855" s="28"/>
      <c r="BQ1855" s="28"/>
      <c r="BV1855" s="193"/>
      <c r="BX1855" s="28"/>
      <c r="BY1855" s="28"/>
      <c r="BZ1855" s="28"/>
      <c r="CE1855" s="193"/>
      <c r="CG1855" s="28"/>
      <c r="CH1855" s="28"/>
      <c r="CI1855" s="28"/>
      <c r="CN1855" s="193"/>
      <c r="CP1855" s="28"/>
      <c r="CQ1855" s="28"/>
      <c r="CR1855" s="28"/>
      <c r="CW1855" s="193"/>
      <c r="CY1855" s="28"/>
      <c r="CZ1855" s="28"/>
      <c r="DA1855" s="28"/>
      <c r="DF1855" s="193"/>
      <c r="DH1855" s="28"/>
      <c r="DI1855" s="28"/>
      <c r="DJ1855" s="28"/>
      <c r="DO1855" s="193"/>
      <c r="DQ1855" s="28"/>
      <c r="DR1855" s="28"/>
      <c r="DS1855" s="28"/>
      <c r="DX1855" s="193"/>
      <c r="DZ1855" s="28"/>
      <c r="EA1855" s="28"/>
      <c r="EB1855" s="28"/>
      <c r="EG1855" s="193"/>
      <c r="EI1855" s="28"/>
      <c r="EJ1855" s="28"/>
      <c r="EK1855" s="28"/>
      <c r="EP1855" s="193"/>
      <c r="ER1855" s="28"/>
      <c r="ES1855" s="28"/>
      <c r="ET1855" s="28"/>
      <c r="EY1855" s="193"/>
      <c r="FA1855" s="28"/>
      <c r="FB1855" s="28"/>
      <c r="FC1855" s="28"/>
      <c r="FH1855" s="193"/>
      <c r="FJ1855" s="28"/>
      <c r="FK1855" s="28"/>
      <c r="FL1855" s="28"/>
      <c r="FQ1855" s="193"/>
      <c r="FS1855" s="28"/>
      <c r="FT1855" s="28"/>
      <c r="FU1855" s="28"/>
      <c r="FZ1855" s="193"/>
      <c r="GB1855" s="28"/>
      <c r="GC1855" s="28"/>
      <c r="GD1855" s="28"/>
      <c r="GI1855" s="193"/>
      <c r="GK1855" s="28"/>
      <c r="GL1855" s="28"/>
      <c r="GM1855" s="28"/>
      <c r="GR1855" s="193"/>
      <c r="GT1855" s="28"/>
      <c r="GU1855" s="28"/>
      <c r="GV1855" s="28"/>
      <c r="HA1855" s="193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 customHeight="1">
      <c r="A1856" s="205" t="s">
        <v>2274</v>
      </c>
      <c r="B1856" s="375"/>
      <c r="C1856" s="375"/>
      <c r="D1856" s="376" t="s">
        <v>134</v>
      </c>
      <c r="E1856" s="50">
        <f>COUNTIF($A$712:$BAG$785,A1856)</f>
        <v>22</v>
      </c>
      <c r="F1856" s="279">
        <f>SUM(G1856:K1856)</f>
        <v>72</v>
      </c>
      <c r="H1856" s="50">
        <v>72</v>
      </c>
      <c r="L1856" s="28"/>
      <c r="N1856" s="28"/>
      <c r="O1856" s="28"/>
      <c r="T1856" s="193"/>
      <c r="V1856" s="28"/>
      <c r="W1856" s="28"/>
      <c r="X1856" s="28"/>
      <c r="AC1856" s="193"/>
      <c r="AE1856" s="28"/>
      <c r="AF1856" s="28"/>
      <c r="AG1856" s="28"/>
      <c r="AL1856" s="193"/>
      <c r="AN1856" s="28"/>
      <c r="AO1856" s="28"/>
      <c r="AP1856" s="28"/>
      <c r="AU1856" s="193"/>
      <c r="AW1856" s="28"/>
      <c r="AX1856" s="28"/>
      <c r="AY1856" s="28"/>
      <c r="BD1856" s="193"/>
      <c r="BF1856" s="28"/>
      <c r="BG1856" s="28"/>
      <c r="BH1856" s="28"/>
      <c r="BM1856" s="193"/>
      <c r="BO1856" s="28"/>
      <c r="BP1856" s="28"/>
      <c r="BQ1856" s="28"/>
      <c r="BV1856" s="193"/>
      <c r="BX1856" s="28"/>
      <c r="BY1856" s="28"/>
      <c r="BZ1856" s="28"/>
      <c r="CE1856" s="193"/>
      <c r="CG1856" s="28"/>
      <c r="CH1856" s="28"/>
      <c r="CI1856" s="28"/>
      <c r="CN1856" s="193"/>
      <c r="CP1856" s="28"/>
      <c r="CQ1856" s="28"/>
      <c r="CR1856" s="28"/>
      <c r="CW1856" s="193"/>
      <c r="CY1856" s="28"/>
      <c r="CZ1856" s="28"/>
      <c r="DA1856" s="28"/>
      <c r="DF1856" s="193"/>
      <c r="DH1856" s="28"/>
      <c r="DI1856" s="28"/>
      <c r="DJ1856" s="28"/>
      <c r="DO1856" s="193"/>
      <c r="DQ1856" s="28"/>
      <c r="DR1856" s="28"/>
      <c r="DS1856" s="28"/>
      <c r="DX1856" s="193"/>
      <c r="DZ1856" s="28"/>
      <c r="EA1856" s="28"/>
      <c r="EB1856" s="28"/>
      <c r="EG1856" s="193"/>
      <c r="EI1856" s="28"/>
      <c r="EJ1856" s="28"/>
      <c r="EK1856" s="28"/>
      <c r="EP1856" s="193"/>
      <c r="ER1856" s="28"/>
      <c r="ES1856" s="28"/>
      <c r="ET1856" s="28"/>
      <c r="EY1856" s="193"/>
      <c r="FA1856" s="28"/>
      <c r="FB1856" s="28"/>
      <c r="FC1856" s="28"/>
      <c r="FH1856" s="193"/>
      <c r="FJ1856" s="28"/>
      <c r="FK1856" s="28"/>
      <c r="FL1856" s="28"/>
      <c r="FQ1856" s="193"/>
      <c r="FS1856" s="28"/>
      <c r="FT1856" s="28"/>
      <c r="FU1856" s="28"/>
      <c r="FZ1856" s="193"/>
      <c r="GB1856" s="28"/>
      <c r="GC1856" s="28"/>
      <c r="GD1856" s="28"/>
      <c r="GI1856" s="193"/>
      <c r="GK1856" s="28"/>
      <c r="GL1856" s="28"/>
      <c r="GM1856" s="28"/>
      <c r="GR1856" s="193"/>
      <c r="GT1856" s="28"/>
      <c r="GU1856" s="28"/>
      <c r="GV1856" s="28"/>
      <c r="HA1856" s="193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 customHeight="1">
      <c r="A1857" s="311" t="s">
        <v>613</v>
      </c>
      <c r="B1857" s="39"/>
      <c r="C1857" s="39"/>
      <c r="D1857" s="376" t="s">
        <v>129</v>
      </c>
      <c r="E1857" s="50">
        <f>COUNTIF($A$712:$BAG$785,A1857)</f>
        <v>2</v>
      </c>
      <c r="F1857" s="279">
        <f>SUM(G1857:K1857)</f>
        <v>0</v>
      </c>
      <c r="H1857" s="402"/>
      <c r="I1857" s="402"/>
      <c r="J1857" s="402"/>
      <c r="K1857" s="402"/>
      <c r="L1857" s="28"/>
      <c r="N1857" s="28"/>
      <c r="O1857" s="28"/>
      <c r="T1857" s="193"/>
      <c r="V1857" s="28"/>
      <c r="W1857" s="28"/>
      <c r="X1857" s="28"/>
      <c r="AC1857" s="193"/>
      <c r="AE1857" s="28"/>
      <c r="AF1857" s="28"/>
      <c r="AG1857" s="28"/>
      <c r="AL1857" s="193"/>
      <c r="AN1857" s="28"/>
      <c r="AO1857" s="28"/>
      <c r="AP1857" s="28"/>
      <c r="AU1857" s="193"/>
      <c r="AW1857" s="28"/>
      <c r="AX1857" s="28"/>
      <c r="AY1857" s="28"/>
      <c r="BD1857" s="193"/>
      <c r="BF1857" s="28"/>
      <c r="BG1857" s="28"/>
      <c r="BH1857" s="28"/>
      <c r="BM1857" s="193"/>
      <c r="BO1857" s="28"/>
      <c r="BP1857" s="28"/>
      <c r="BQ1857" s="28"/>
      <c r="BV1857" s="193"/>
      <c r="BX1857" s="28"/>
      <c r="BY1857" s="28"/>
      <c r="BZ1857" s="28"/>
      <c r="CE1857" s="193"/>
      <c r="CG1857" s="28"/>
      <c r="CH1857" s="28"/>
      <c r="CI1857" s="28"/>
      <c r="CN1857" s="193"/>
      <c r="CP1857" s="28"/>
      <c r="CQ1857" s="28"/>
      <c r="CR1857" s="28"/>
      <c r="CW1857" s="193"/>
      <c r="CY1857" s="28"/>
      <c r="CZ1857" s="28"/>
      <c r="DA1857" s="28"/>
      <c r="DF1857" s="193"/>
      <c r="DH1857" s="28"/>
      <c r="DI1857" s="28"/>
      <c r="DJ1857" s="28"/>
      <c r="DO1857" s="193"/>
      <c r="DQ1857" s="28"/>
      <c r="DR1857" s="28"/>
      <c r="DS1857" s="28"/>
      <c r="DX1857" s="193"/>
      <c r="DZ1857" s="28"/>
      <c r="EA1857" s="28"/>
      <c r="EB1857" s="28"/>
      <c r="EG1857" s="193"/>
      <c r="EI1857" s="28"/>
      <c r="EJ1857" s="28"/>
      <c r="EK1857" s="28"/>
      <c r="EP1857" s="193"/>
      <c r="ER1857" s="28"/>
      <c r="ES1857" s="28"/>
      <c r="ET1857" s="28"/>
      <c r="EY1857" s="193"/>
      <c r="FA1857" s="28"/>
      <c r="FB1857" s="28"/>
      <c r="FC1857" s="28"/>
      <c r="FH1857" s="193"/>
      <c r="FJ1857" s="28"/>
      <c r="FK1857" s="28"/>
      <c r="FL1857" s="28"/>
      <c r="FQ1857" s="193"/>
      <c r="FS1857" s="28"/>
      <c r="FT1857" s="28"/>
      <c r="FU1857" s="28"/>
      <c r="FZ1857" s="193"/>
      <c r="GB1857" s="28"/>
      <c r="GC1857" s="28"/>
      <c r="GD1857" s="28"/>
      <c r="GI1857" s="193"/>
      <c r="GK1857" s="28"/>
      <c r="GL1857" s="28"/>
      <c r="GM1857" s="28"/>
      <c r="GR1857" s="193"/>
      <c r="GT1857" s="28"/>
      <c r="GU1857" s="28"/>
      <c r="GV1857" s="28"/>
      <c r="HA1857" s="193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 customHeight="1">
      <c r="A1858" s="205" t="s">
        <v>2433</v>
      </c>
      <c r="B1858" s="39"/>
      <c r="C1858" s="39"/>
      <c r="D1858" s="376" t="s">
        <v>129</v>
      </c>
      <c r="E1858" s="50">
        <f>COUNTIF($A$712:$BAG$785,A1858)</f>
        <v>0</v>
      </c>
      <c r="F1858" s="279">
        <f>SUM(G1858:K1858)</f>
        <v>0</v>
      </c>
      <c r="H1858" s="402"/>
      <c r="I1858" s="402"/>
      <c r="J1858" s="402"/>
      <c r="K1858" s="402"/>
      <c r="L1858" s="28"/>
      <c r="N1858" s="28"/>
      <c r="O1858" s="28"/>
      <c r="T1858" s="193"/>
      <c r="V1858" s="28"/>
      <c r="W1858" s="28"/>
      <c r="X1858" s="28"/>
      <c r="AC1858" s="193"/>
      <c r="AE1858" s="28"/>
      <c r="AF1858" s="28"/>
      <c r="AG1858" s="28"/>
      <c r="AL1858" s="193"/>
      <c r="AN1858" s="28"/>
      <c r="AO1858" s="28"/>
      <c r="AP1858" s="28"/>
      <c r="AU1858" s="193"/>
      <c r="AW1858" s="28"/>
      <c r="AX1858" s="28"/>
      <c r="AY1858" s="28"/>
      <c r="BD1858" s="193"/>
      <c r="BF1858" s="28"/>
      <c r="BG1858" s="28"/>
      <c r="BH1858" s="28"/>
      <c r="BM1858" s="193"/>
      <c r="BO1858" s="28"/>
      <c r="BP1858" s="28"/>
      <c r="BQ1858" s="28"/>
      <c r="BV1858" s="193"/>
      <c r="BX1858" s="28"/>
      <c r="BY1858" s="28"/>
      <c r="BZ1858" s="28"/>
      <c r="CE1858" s="193"/>
      <c r="CG1858" s="28"/>
      <c r="CH1858" s="28"/>
      <c r="CI1858" s="28"/>
      <c r="CN1858" s="193"/>
      <c r="CP1858" s="28"/>
      <c r="CQ1858" s="28"/>
      <c r="CR1858" s="28"/>
      <c r="CW1858" s="193"/>
      <c r="CY1858" s="28"/>
      <c r="CZ1858" s="28"/>
      <c r="DA1858" s="28"/>
      <c r="DF1858" s="193"/>
      <c r="DH1858" s="28"/>
      <c r="DI1858" s="28"/>
      <c r="DJ1858" s="28"/>
      <c r="DO1858" s="193"/>
      <c r="DQ1858" s="28"/>
      <c r="DR1858" s="28"/>
      <c r="DS1858" s="28"/>
      <c r="DX1858" s="193"/>
      <c r="DZ1858" s="28"/>
      <c r="EA1858" s="28"/>
      <c r="EB1858" s="28"/>
      <c r="EG1858" s="193"/>
      <c r="EI1858" s="28"/>
      <c r="EJ1858" s="28"/>
      <c r="EK1858" s="28"/>
      <c r="EP1858" s="193"/>
      <c r="ER1858" s="28"/>
      <c r="ES1858" s="28"/>
      <c r="ET1858" s="28"/>
      <c r="EY1858" s="193"/>
      <c r="FA1858" s="28"/>
      <c r="FB1858" s="28"/>
      <c r="FC1858" s="28"/>
      <c r="FH1858" s="193"/>
      <c r="FJ1858" s="28"/>
      <c r="FK1858" s="28"/>
      <c r="FL1858" s="28"/>
      <c r="FQ1858" s="193"/>
      <c r="FS1858" s="28"/>
      <c r="FT1858" s="28"/>
      <c r="FU1858" s="28"/>
      <c r="FZ1858" s="193"/>
      <c r="GB1858" s="28"/>
      <c r="GC1858" s="28"/>
      <c r="GD1858" s="28"/>
      <c r="GI1858" s="193"/>
      <c r="GK1858" s="28"/>
      <c r="GL1858" s="28"/>
      <c r="GM1858" s="28"/>
      <c r="GR1858" s="193"/>
      <c r="GT1858" s="28"/>
      <c r="GU1858" s="28"/>
      <c r="GV1858" s="28"/>
      <c r="HA1858" s="193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 customHeight="1">
      <c r="A1859" s="205" t="s">
        <v>2381</v>
      </c>
      <c r="B1859" s="28"/>
      <c r="C1859" s="28"/>
      <c r="D1859" s="376" t="s">
        <v>129</v>
      </c>
      <c r="E1859" s="50">
        <f>COUNTIF($A$712:$BAG$785,A1859)</f>
        <v>0</v>
      </c>
      <c r="F1859" s="279">
        <f>SUM(G1859:K1859)</f>
        <v>0</v>
      </c>
      <c r="K1859" s="402"/>
      <c r="L1859" s="28"/>
      <c r="N1859" s="28"/>
      <c r="O1859" s="28"/>
      <c r="T1859" s="193"/>
      <c r="V1859" s="28"/>
      <c r="W1859" s="28"/>
      <c r="X1859" s="28"/>
      <c r="AC1859" s="193"/>
      <c r="AE1859" s="28"/>
      <c r="AF1859" s="28"/>
      <c r="AG1859" s="28"/>
      <c r="AL1859" s="193"/>
      <c r="AN1859" s="28"/>
      <c r="AO1859" s="28"/>
      <c r="AP1859" s="28"/>
      <c r="AU1859" s="193"/>
      <c r="AW1859" s="28"/>
      <c r="AX1859" s="28"/>
      <c r="AY1859" s="28"/>
      <c r="BD1859" s="193"/>
      <c r="BF1859" s="28"/>
      <c r="BG1859" s="28"/>
      <c r="BH1859" s="28"/>
      <c r="BM1859" s="193"/>
      <c r="BO1859" s="28"/>
      <c r="BP1859" s="28"/>
      <c r="BQ1859" s="28"/>
      <c r="BV1859" s="193"/>
      <c r="BX1859" s="28"/>
      <c r="BY1859" s="28"/>
      <c r="BZ1859" s="28"/>
      <c r="CE1859" s="193"/>
      <c r="CG1859" s="28"/>
      <c r="CH1859" s="28"/>
      <c r="CI1859" s="28"/>
      <c r="CN1859" s="193"/>
      <c r="CP1859" s="28"/>
      <c r="CQ1859" s="28"/>
      <c r="CR1859" s="28"/>
      <c r="CW1859" s="193"/>
      <c r="CY1859" s="28"/>
      <c r="CZ1859" s="28"/>
      <c r="DA1859" s="28"/>
      <c r="DF1859" s="193"/>
      <c r="DH1859" s="28"/>
      <c r="DI1859" s="28"/>
      <c r="DJ1859" s="28"/>
      <c r="DO1859" s="193"/>
      <c r="DQ1859" s="28"/>
      <c r="DR1859" s="28"/>
      <c r="DS1859" s="28"/>
      <c r="DX1859" s="193"/>
      <c r="DZ1859" s="28"/>
      <c r="EA1859" s="28"/>
      <c r="EB1859" s="28"/>
      <c r="EG1859" s="193"/>
      <c r="EI1859" s="28"/>
      <c r="EJ1859" s="28"/>
      <c r="EK1859" s="28"/>
      <c r="EP1859" s="193"/>
      <c r="ER1859" s="28"/>
      <c r="ES1859" s="28"/>
      <c r="ET1859" s="28"/>
      <c r="EY1859" s="193"/>
      <c r="FA1859" s="28"/>
      <c r="FB1859" s="28"/>
      <c r="FC1859" s="28"/>
      <c r="FH1859" s="193"/>
      <c r="FJ1859" s="28"/>
      <c r="FK1859" s="28"/>
      <c r="FL1859" s="28"/>
      <c r="FQ1859" s="193"/>
      <c r="FS1859" s="28"/>
      <c r="FT1859" s="28"/>
      <c r="FU1859" s="28"/>
      <c r="FZ1859" s="193"/>
      <c r="GB1859" s="28"/>
      <c r="GC1859" s="28"/>
      <c r="GD1859" s="28"/>
      <c r="GI1859" s="193"/>
      <c r="GK1859" s="28"/>
      <c r="GL1859" s="28"/>
      <c r="GM1859" s="28"/>
      <c r="GR1859" s="193"/>
      <c r="GT1859" s="28"/>
      <c r="GU1859" s="28"/>
      <c r="GV1859" s="28"/>
      <c r="HA1859" s="193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 customHeight="1">
      <c r="A1860" s="205" t="s">
        <v>2413</v>
      </c>
      <c r="B1860" s="28"/>
      <c r="C1860" s="28"/>
      <c r="D1860" s="376" t="s">
        <v>129</v>
      </c>
      <c r="E1860" s="50">
        <f>COUNTIF($A$712:$BAG$785,A1860)</f>
        <v>2</v>
      </c>
      <c r="F1860" s="279">
        <f>SUM(G1860:K1860)</f>
        <v>0</v>
      </c>
      <c r="J1860" s="402"/>
      <c r="K1860" s="402"/>
      <c r="N1860" s="28"/>
      <c r="O1860" s="28"/>
      <c r="T1860" s="193"/>
      <c r="V1860" s="28"/>
      <c r="W1860" s="28"/>
      <c r="X1860" s="28"/>
      <c r="AC1860" s="193"/>
      <c r="AE1860" s="28"/>
      <c r="AF1860" s="28"/>
      <c r="AG1860" s="28"/>
      <c r="AL1860" s="193"/>
      <c r="AN1860" s="28"/>
      <c r="AO1860" s="28"/>
      <c r="AP1860" s="28"/>
      <c r="AU1860" s="193"/>
      <c r="AW1860" s="28"/>
      <c r="AX1860" s="28"/>
      <c r="AY1860" s="28"/>
      <c r="BD1860" s="193"/>
      <c r="BF1860" s="28"/>
      <c r="BG1860" s="28"/>
      <c r="BH1860" s="28"/>
      <c r="BM1860" s="193"/>
      <c r="BO1860" s="28"/>
      <c r="BP1860" s="28"/>
      <c r="BQ1860" s="28"/>
      <c r="BV1860" s="193"/>
      <c r="BX1860" s="28"/>
      <c r="BY1860" s="28"/>
      <c r="BZ1860" s="28"/>
      <c r="CE1860" s="193"/>
      <c r="CG1860" s="28"/>
      <c r="CH1860" s="28"/>
      <c r="CI1860" s="28"/>
      <c r="CN1860" s="193"/>
      <c r="CP1860" s="28"/>
      <c r="CQ1860" s="28"/>
      <c r="CR1860" s="28"/>
      <c r="CW1860" s="193"/>
      <c r="CY1860" s="28"/>
      <c r="CZ1860" s="28"/>
      <c r="DA1860" s="28"/>
      <c r="DF1860" s="193"/>
      <c r="DH1860" s="28"/>
      <c r="DI1860" s="28"/>
      <c r="DJ1860" s="28"/>
      <c r="DO1860" s="193"/>
      <c r="DQ1860" s="28"/>
      <c r="DR1860" s="28"/>
      <c r="DS1860" s="28"/>
      <c r="DX1860" s="193"/>
      <c r="DZ1860" s="28"/>
      <c r="EA1860" s="28"/>
      <c r="EB1860" s="28"/>
      <c r="EG1860" s="193"/>
      <c r="EI1860" s="28"/>
      <c r="EJ1860" s="28"/>
      <c r="EK1860" s="28"/>
      <c r="EP1860" s="193"/>
      <c r="ER1860" s="28"/>
      <c r="ES1860" s="28"/>
      <c r="ET1860" s="28"/>
      <c r="EY1860" s="193"/>
      <c r="FA1860" s="28"/>
      <c r="FB1860" s="28"/>
      <c r="FC1860" s="28"/>
      <c r="FH1860" s="193"/>
      <c r="FJ1860" s="28"/>
      <c r="FK1860" s="28"/>
      <c r="FL1860" s="28"/>
      <c r="FQ1860" s="193"/>
      <c r="FS1860" s="28"/>
      <c r="FT1860" s="28"/>
      <c r="FU1860" s="28"/>
      <c r="FZ1860" s="193"/>
      <c r="GB1860" s="28"/>
      <c r="GC1860" s="28"/>
      <c r="GD1860" s="28"/>
      <c r="GI1860" s="193"/>
      <c r="GK1860" s="28"/>
      <c r="GL1860" s="28"/>
      <c r="GM1860" s="28"/>
      <c r="GR1860" s="193"/>
      <c r="GT1860" s="28"/>
      <c r="GU1860" s="28"/>
      <c r="GV1860" s="28"/>
      <c r="HA1860" s="193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 customHeight="1">
      <c r="A1861" s="311" t="s">
        <v>912</v>
      </c>
      <c r="B1861" s="28"/>
      <c r="C1861" s="28"/>
      <c r="D1861" s="376" t="s">
        <v>129</v>
      </c>
      <c r="E1861" s="50">
        <f>COUNTIF($A$712:$BAG$785,A1861)</f>
        <v>0</v>
      </c>
      <c r="F1861" s="279">
        <f>SUM(G1861:K1861)</f>
        <v>0</v>
      </c>
      <c r="H1861" s="402"/>
      <c r="J1861" s="402"/>
      <c r="K1861" s="402"/>
      <c r="N1861" s="28"/>
      <c r="O1861" s="28"/>
      <c r="T1861" s="193"/>
      <c r="V1861" s="28"/>
      <c r="W1861" s="28"/>
      <c r="X1861" s="28"/>
      <c r="AC1861" s="193"/>
      <c r="AE1861" s="28"/>
      <c r="AF1861" s="28"/>
      <c r="AG1861" s="28"/>
      <c r="AL1861" s="193"/>
      <c r="AN1861" s="28"/>
      <c r="AO1861" s="28"/>
      <c r="AP1861" s="28"/>
      <c r="AU1861" s="193"/>
      <c r="AW1861" s="28"/>
      <c r="AX1861" s="28"/>
      <c r="AY1861" s="28"/>
      <c r="BD1861" s="193"/>
      <c r="BF1861" s="28"/>
      <c r="BG1861" s="28"/>
      <c r="BH1861" s="28"/>
      <c r="BM1861" s="193"/>
      <c r="BO1861" s="28"/>
      <c r="BP1861" s="28"/>
      <c r="BQ1861" s="28"/>
      <c r="BV1861" s="193"/>
      <c r="BX1861" s="28"/>
      <c r="BY1861" s="28"/>
      <c r="BZ1861" s="28"/>
      <c r="CE1861" s="193"/>
      <c r="CG1861" s="28"/>
      <c r="CH1861" s="28"/>
      <c r="CI1861" s="28"/>
      <c r="CN1861" s="193"/>
      <c r="CP1861" s="28"/>
      <c r="CQ1861" s="28"/>
      <c r="CR1861" s="28"/>
      <c r="CW1861" s="193"/>
      <c r="CY1861" s="28"/>
      <c r="CZ1861" s="28"/>
      <c r="DA1861" s="28"/>
      <c r="DF1861" s="193"/>
      <c r="DH1861" s="28"/>
      <c r="DI1861" s="28"/>
      <c r="DJ1861" s="28"/>
      <c r="DO1861" s="193"/>
      <c r="DQ1861" s="28"/>
      <c r="DR1861" s="28"/>
      <c r="DS1861" s="28"/>
      <c r="DX1861" s="193"/>
      <c r="DZ1861" s="28"/>
      <c r="EA1861" s="28"/>
      <c r="EB1861" s="28"/>
      <c r="EG1861" s="193"/>
      <c r="EI1861" s="28"/>
      <c r="EJ1861" s="28"/>
      <c r="EK1861" s="28"/>
      <c r="EP1861" s="193"/>
      <c r="ER1861" s="28"/>
      <c r="ES1861" s="28"/>
      <c r="ET1861" s="28"/>
      <c r="EY1861" s="193"/>
      <c r="FA1861" s="28"/>
      <c r="FB1861" s="28"/>
      <c r="FC1861" s="28"/>
      <c r="FH1861" s="193"/>
      <c r="FJ1861" s="28"/>
      <c r="FK1861" s="28"/>
      <c r="FL1861" s="28"/>
      <c r="FQ1861" s="193"/>
      <c r="FS1861" s="28"/>
      <c r="FT1861" s="28"/>
      <c r="FU1861" s="28"/>
      <c r="FZ1861" s="193"/>
      <c r="GB1861" s="28"/>
      <c r="GC1861" s="28"/>
      <c r="GD1861" s="28"/>
      <c r="GI1861" s="193"/>
      <c r="GK1861" s="28"/>
      <c r="GL1861" s="28"/>
      <c r="GM1861" s="28"/>
      <c r="GR1861" s="193"/>
      <c r="GT1861" s="28"/>
      <c r="GU1861" s="28"/>
      <c r="GV1861" s="28"/>
      <c r="HA1861" s="193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 customHeight="1">
      <c r="A1862" s="311" t="s">
        <v>1939</v>
      </c>
      <c r="B1862" s="378"/>
      <c r="C1862" s="378"/>
      <c r="D1862" s="376" t="s">
        <v>135</v>
      </c>
      <c r="E1862" s="50">
        <f>COUNTIF($A$712:$BAG$785,A1862)</f>
        <v>1</v>
      </c>
      <c r="F1862" s="279">
        <f>SUM(G1862:K1862)</f>
        <v>138</v>
      </c>
      <c r="H1862" s="50">
        <v>138</v>
      </c>
      <c r="K1862" s="402"/>
      <c r="N1862" s="28"/>
      <c r="O1862" s="28"/>
      <c r="T1862" s="193"/>
      <c r="V1862" s="28"/>
      <c r="W1862" s="28"/>
      <c r="X1862" s="28"/>
      <c r="AC1862" s="193"/>
      <c r="AE1862" s="28"/>
      <c r="AF1862" s="28"/>
      <c r="AG1862" s="28"/>
      <c r="AL1862" s="193"/>
      <c r="AN1862" s="28"/>
      <c r="AO1862" s="28"/>
      <c r="AP1862" s="28"/>
      <c r="AU1862" s="193"/>
      <c r="AW1862" s="28"/>
      <c r="AX1862" s="28"/>
      <c r="AY1862" s="28"/>
      <c r="BD1862" s="193"/>
      <c r="BF1862" s="28"/>
      <c r="BG1862" s="28"/>
      <c r="BH1862" s="28"/>
      <c r="BM1862" s="193"/>
      <c r="BO1862" s="28"/>
      <c r="BP1862" s="28"/>
      <c r="BQ1862" s="28"/>
      <c r="BV1862" s="193"/>
      <c r="BX1862" s="28"/>
      <c r="BY1862" s="28"/>
      <c r="BZ1862" s="28"/>
      <c r="CE1862" s="193"/>
      <c r="CG1862" s="28"/>
      <c r="CH1862" s="28"/>
      <c r="CI1862" s="28"/>
      <c r="CN1862" s="193"/>
      <c r="CP1862" s="28"/>
      <c r="CQ1862" s="28"/>
      <c r="CR1862" s="28"/>
      <c r="CW1862" s="193"/>
      <c r="CY1862" s="28"/>
      <c r="CZ1862" s="28"/>
      <c r="DA1862" s="28"/>
      <c r="DF1862" s="193"/>
      <c r="DH1862" s="28"/>
      <c r="DI1862" s="28"/>
      <c r="DJ1862" s="28"/>
      <c r="DO1862" s="193"/>
      <c r="DQ1862" s="28"/>
      <c r="DR1862" s="28"/>
      <c r="DS1862" s="28"/>
      <c r="DX1862" s="193"/>
      <c r="DZ1862" s="28"/>
      <c r="EA1862" s="28"/>
      <c r="EB1862" s="28"/>
      <c r="EG1862" s="193"/>
      <c r="EI1862" s="28"/>
      <c r="EJ1862" s="28"/>
      <c r="EK1862" s="28"/>
      <c r="EP1862" s="193"/>
      <c r="ER1862" s="28"/>
      <c r="ES1862" s="28"/>
      <c r="ET1862" s="28"/>
      <c r="EY1862" s="193"/>
      <c r="FA1862" s="28"/>
      <c r="FB1862" s="28"/>
      <c r="FC1862" s="28"/>
      <c r="FH1862" s="193"/>
      <c r="FJ1862" s="28"/>
      <c r="FK1862" s="28"/>
      <c r="FL1862" s="28"/>
      <c r="FQ1862" s="193"/>
      <c r="FS1862" s="28"/>
      <c r="FT1862" s="28"/>
      <c r="FU1862" s="28"/>
      <c r="FZ1862" s="193"/>
      <c r="GB1862" s="28"/>
      <c r="GC1862" s="28"/>
      <c r="GD1862" s="28"/>
      <c r="GI1862" s="193"/>
      <c r="GK1862" s="28"/>
      <c r="GL1862" s="28"/>
      <c r="GM1862" s="28"/>
      <c r="GR1862" s="193"/>
      <c r="GT1862" s="28"/>
      <c r="GU1862" s="28"/>
      <c r="GV1862" s="28"/>
      <c r="HA1862" s="193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 customHeight="1">
      <c r="A1863" s="205" t="s">
        <v>3847</v>
      </c>
      <c r="B1863" s="39"/>
      <c r="C1863" s="39"/>
      <c r="D1863" s="376" t="s">
        <v>129</v>
      </c>
      <c r="E1863" s="50">
        <f>COUNTIF($A$712:$BAG$785,A1863)</f>
        <v>0</v>
      </c>
      <c r="F1863" s="279">
        <f>SUM(G1863:K1863)</f>
        <v>0</v>
      </c>
      <c r="H1863" s="402"/>
      <c r="I1863" s="402"/>
      <c r="N1863" s="28"/>
      <c r="O1863" s="28"/>
      <c r="T1863" s="193"/>
      <c r="V1863" s="28"/>
      <c r="W1863" s="28"/>
      <c r="X1863" s="28"/>
      <c r="AC1863" s="193"/>
      <c r="AE1863" s="28"/>
      <c r="AF1863" s="28"/>
      <c r="AG1863" s="28"/>
      <c r="AL1863" s="193"/>
      <c r="AN1863" s="28"/>
      <c r="AO1863" s="28"/>
      <c r="AP1863" s="28"/>
      <c r="AU1863" s="193"/>
      <c r="AW1863" s="28"/>
      <c r="AX1863" s="28"/>
      <c r="AY1863" s="28"/>
      <c r="BD1863" s="193"/>
      <c r="BF1863" s="28"/>
      <c r="BG1863" s="28"/>
      <c r="BH1863" s="28"/>
      <c r="BM1863" s="193"/>
      <c r="BO1863" s="28"/>
      <c r="BP1863" s="28"/>
      <c r="BQ1863" s="28"/>
      <c r="BV1863" s="193"/>
      <c r="BX1863" s="28"/>
      <c r="BY1863" s="28"/>
      <c r="BZ1863" s="28"/>
      <c r="CE1863" s="193"/>
      <c r="CG1863" s="28"/>
      <c r="CH1863" s="28"/>
      <c r="CI1863" s="28"/>
      <c r="CN1863" s="193"/>
      <c r="CP1863" s="28"/>
      <c r="CQ1863" s="28"/>
      <c r="CR1863" s="28"/>
      <c r="CW1863" s="193"/>
      <c r="CY1863" s="28"/>
      <c r="CZ1863" s="28"/>
      <c r="DA1863" s="28"/>
      <c r="DF1863" s="193"/>
      <c r="DH1863" s="28"/>
      <c r="DI1863" s="28"/>
      <c r="DJ1863" s="28"/>
      <c r="DO1863" s="193"/>
      <c r="DQ1863" s="28"/>
      <c r="DR1863" s="28"/>
      <c r="DS1863" s="28"/>
      <c r="DX1863" s="193"/>
      <c r="DZ1863" s="28"/>
      <c r="EA1863" s="28"/>
      <c r="EB1863" s="28"/>
      <c r="EG1863" s="193"/>
      <c r="EI1863" s="28"/>
      <c r="EJ1863" s="28"/>
      <c r="EK1863" s="28"/>
      <c r="EP1863" s="193"/>
      <c r="ER1863" s="28"/>
      <c r="ES1863" s="28"/>
      <c r="ET1863" s="28"/>
      <c r="EY1863" s="193"/>
      <c r="FA1863" s="28"/>
      <c r="FB1863" s="28"/>
      <c r="FC1863" s="28"/>
      <c r="FH1863" s="193"/>
      <c r="FJ1863" s="28"/>
      <c r="FK1863" s="28"/>
      <c r="FL1863" s="28"/>
      <c r="FQ1863" s="193"/>
      <c r="FS1863" s="28"/>
      <c r="FT1863" s="28"/>
      <c r="FU1863" s="28"/>
      <c r="FZ1863" s="193"/>
      <c r="GB1863" s="28"/>
      <c r="GC1863" s="28"/>
      <c r="GD1863" s="28"/>
      <c r="GI1863" s="193"/>
      <c r="GK1863" s="28"/>
      <c r="GL1863" s="28"/>
      <c r="GM1863" s="28"/>
      <c r="GR1863" s="193"/>
      <c r="GT1863" s="28"/>
      <c r="GU1863" s="28"/>
      <c r="GV1863" s="28"/>
      <c r="HA1863" s="193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 customHeight="1">
      <c r="A1864" s="311" t="s">
        <v>455</v>
      </c>
      <c r="B1864" s="380"/>
      <c r="C1864" s="466"/>
      <c r="D1864" s="376" t="s">
        <v>140</v>
      </c>
      <c r="E1864" s="50">
        <f>COUNTIF($A$712:$BAG$785,A1864)</f>
        <v>6</v>
      </c>
      <c r="F1864" s="279">
        <f>SUM(G1864:K1864)</f>
        <v>0</v>
      </c>
      <c r="K1864" s="402"/>
      <c r="N1864" s="28"/>
      <c r="O1864" s="28"/>
      <c r="T1864" s="193"/>
      <c r="V1864" s="28"/>
      <c r="W1864" s="28"/>
      <c r="X1864" s="28"/>
      <c r="AC1864" s="193"/>
      <c r="AE1864" s="28"/>
      <c r="AF1864" s="28"/>
      <c r="AG1864" s="28"/>
      <c r="AL1864" s="193"/>
      <c r="AN1864" s="28"/>
      <c r="AO1864" s="28"/>
      <c r="AP1864" s="28"/>
      <c r="AU1864" s="193"/>
      <c r="AW1864" s="28"/>
      <c r="AX1864" s="28"/>
      <c r="AY1864" s="28"/>
      <c r="BD1864" s="193"/>
      <c r="BF1864" s="28"/>
      <c r="BG1864" s="28"/>
      <c r="BH1864" s="28"/>
      <c r="BM1864" s="193"/>
      <c r="BO1864" s="28"/>
      <c r="BP1864" s="28"/>
      <c r="BQ1864" s="28"/>
      <c r="BV1864" s="193"/>
      <c r="BX1864" s="28"/>
      <c r="BY1864" s="28"/>
      <c r="BZ1864" s="28"/>
      <c r="CE1864" s="193"/>
      <c r="CG1864" s="28"/>
      <c r="CH1864" s="28"/>
      <c r="CI1864" s="28"/>
      <c r="CN1864" s="193"/>
      <c r="CP1864" s="28"/>
      <c r="CQ1864" s="28"/>
      <c r="CR1864" s="28"/>
      <c r="CW1864" s="193"/>
      <c r="CY1864" s="28"/>
      <c r="CZ1864" s="28"/>
      <c r="DA1864" s="28"/>
      <c r="DF1864" s="193"/>
      <c r="DH1864" s="28"/>
      <c r="DI1864" s="28"/>
      <c r="DJ1864" s="28"/>
      <c r="DO1864" s="193"/>
      <c r="DQ1864" s="28"/>
      <c r="DR1864" s="28"/>
      <c r="DS1864" s="28"/>
      <c r="DX1864" s="193"/>
      <c r="DZ1864" s="28"/>
      <c r="EA1864" s="28"/>
      <c r="EB1864" s="28"/>
      <c r="EG1864" s="193"/>
      <c r="EI1864" s="28"/>
      <c r="EJ1864" s="28"/>
      <c r="EK1864" s="28"/>
      <c r="EP1864" s="193"/>
      <c r="ER1864" s="28"/>
      <c r="ES1864" s="28"/>
      <c r="ET1864" s="28"/>
      <c r="EY1864" s="193"/>
      <c r="FA1864" s="28"/>
      <c r="FB1864" s="28"/>
      <c r="FC1864" s="28"/>
      <c r="FH1864" s="193"/>
      <c r="FJ1864" s="28"/>
      <c r="FK1864" s="28"/>
      <c r="FL1864" s="28"/>
      <c r="FQ1864" s="193"/>
      <c r="FS1864" s="28"/>
      <c r="FT1864" s="28"/>
      <c r="FU1864" s="28"/>
      <c r="FZ1864" s="193"/>
      <c r="GB1864" s="28"/>
      <c r="GC1864" s="28"/>
      <c r="GD1864" s="28"/>
      <c r="GI1864" s="193"/>
      <c r="GK1864" s="28"/>
      <c r="GL1864" s="28"/>
      <c r="GM1864" s="28"/>
      <c r="GR1864" s="193"/>
      <c r="GT1864" s="28"/>
      <c r="GU1864" s="28"/>
      <c r="GV1864" s="28"/>
      <c r="HA1864" s="193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 customHeight="1">
      <c r="A1865" s="311" t="s">
        <v>1186</v>
      </c>
      <c r="B1865" s="375"/>
      <c r="C1865" s="375"/>
      <c r="D1865" s="376" t="s">
        <v>135</v>
      </c>
      <c r="E1865" s="50">
        <f>COUNTIF($A$712:$BAG$785,A1865)</f>
        <v>42</v>
      </c>
      <c r="F1865" s="279">
        <f>SUM(G1865:K1865)</f>
        <v>0</v>
      </c>
      <c r="K1865" s="193"/>
      <c r="N1865" s="28"/>
      <c r="O1865" s="28"/>
      <c r="T1865" s="193"/>
      <c r="V1865" s="28"/>
      <c r="W1865" s="28"/>
      <c r="X1865" s="28"/>
      <c r="AC1865" s="193"/>
      <c r="AE1865" s="28"/>
      <c r="AF1865" s="28"/>
      <c r="AG1865" s="28"/>
      <c r="AL1865" s="193"/>
      <c r="AN1865" s="28"/>
      <c r="AO1865" s="28"/>
      <c r="AP1865" s="28"/>
      <c r="AU1865" s="193"/>
      <c r="AW1865" s="28"/>
      <c r="AX1865" s="28"/>
      <c r="AY1865" s="28"/>
      <c r="BD1865" s="193"/>
      <c r="BF1865" s="28"/>
      <c r="BG1865" s="28"/>
      <c r="BH1865" s="28"/>
      <c r="BM1865" s="193"/>
      <c r="BO1865" s="28"/>
      <c r="BP1865" s="28"/>
      <c r="BQ1865" s="28"/>
      <c r="BV1865" s="193"/>
      <c r="BX1865" s="28"/>
      <c r="BY1865" s="28"/>
      <c r="BZ1865" s="28"/>
      <c r="CE1865" s="193"/>
      <c r="CG1865" s="28"/>
      <c r="CH1865" s="28"/>
      <c r="CI1865" s="28"/>
      <c r="CN1865" s="193"/>
      <c r="CP1865" s="28"/>
      <c r="CQ1865" s="28"/>
      <c r="CR1865" s="28"/>
      <c r="CW1865" s="193"/>
      <c r="CY1865" s="28"/>
      <c r="CZ1865" s="28"/>
      <c r="DA1865" s="28"/>
      <c r="DF1865" s="193"/>
      <c r="DH1865" s="28"/>
      <c r="DI1865" s="28"/>
      <c r="DJ1865" s="28"/>
      <c r="DO1865" s="193"/>
      <c r="DQ1865" s="28"/>
      <c r="DR1865" s="28"/>
      <c r="DS1865" s="28"/>
      <c r="DX1865" s="193"/>
      <c r="DZ1865" s="28"/>
      <c r="EA1865" s="28"/>
      <c r="EB1865" s="28"/>
      <c r="EG1865" s="193"/>
      <c r="EI1865" s="28"/>
      <c r="EJ1865" s="28"/>
      <c r="EK1865" s="28"/>
      <c r="EP1865" s="193"/>
      <c r="ER1865" s="28"/>
      <c r="ES1865" s="28"/>
      <c r="ET1865" s="28"/>
      <c r="EY1865" s="193"/>
      <c r="FA1865" s="28"/>
      <c r="FB1865" s="28"/>
      <c r="FC1865" s="28"/>
      <c r="FH1865" s="193"/>
      <c r="FJ1865" s="28"/>
      <c r="FK1865" s="28"/>
      <c r="FL1865" s="28"/>
      <c r="FQ1865" s="193"/>
      <c r="FS1865" s="28"/>
      <c r="FT1865" s="28"/>
      <c r="FU1865" s="28"/>
      <c r="FZ1865" s="193"/>
      <c r="GB1865" s="28"/>
      <c r="GC1865" s="28"/>
      <c r="GD1865" s="28"/>
      <c r="GI1865" s="193"/>
      <c r="GK1865" s="28"/>
      <c r="GL1865" s="28"/>
      <c r="GM1865" s="28"/>
      <c r="GR1865" s="193"/>
      <c r="GT1865" s="28"/>
      <c r="GU1865" s="28"/>
      <c r="GV1865" s="28"/>
      <c r="HA1865" s="193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 customHeight="1">
      <c r="A1866" s="311" t="s">
        <v>463</v>
      </c>
      <c r="B1866" s="375"/>
      <c r="C1866" s="375"/>
      <c r="D1866" s="376" t="s">
        <v>138</v>
      </c>
      <c r="E1866" s="50">
        <f>COUNTIF($A$712:$BAG$785,A1866)</f>
        <v>10</v>
      </c>
      <c r="F1866" s="279">
        <f>SUM(G1866:K1866)</f>
        <v>0</v>
      </c>
      <c r="J1866" s="402"/>
      <c r="K1866" s="402"/>
      <c r="N1866" s="28"/>
      <c r="O1866" s="28"/>
      <c r="T1866" s="193"/>
      <c r="V1866" s="28"/>
      <c r="W1866" s="28"/>
      <c r="X1866" s="28"/>
      <c r="AC1866" s="193"/>
      <c r="AE1866" s="28"/>
      <c r="AF1866" s="28"/>
      <c r="AG1866" s="28"/>
      <c r="AL1866" s="193"/>
      <c r="AN1866" s="28"/>
      <c r="AO1866" s="28"/>
      <c r="AP1866" s="28"/>
      <c r="AU1866" s="193"/>
      <c r="AW1866" s="28"/>
      <c r="AX1866" s="28"/>
      <c r="AY1866" s="28"/>
      <c r="BD1866" s="193"/>
      <c r="BF1866" s="28"/>
      <c r="BG1866" s="28"/>
      <c r="BH1866" s="28"/>
      <c r="BM1866" s="193"/>
      <c r="BO1866" s="28"/>
      <c r="BP1866" s="28"/>
      <c r="BQ1866" s="28"/>
      <c r="BV1866" s="193"/>
      <c r="BX1866" s="28"/>
      <c r="BY1866" s="28"/>
      <c r="BZ1866" s="28"/>
      <c r="CE1866" s="193"/>
      <c r="CG1866" s="28"/>
      <c r="CH1866" s="28"/>
      <c r="CI1866" s="28"/>
      <c r="CN1866" s="193"/>
      <c r="CP1866" s="28"/>
      <c r="CQ1866" s="28"/>
      <c r="CR1866" s="28"/>
      <c r="CW1866" s="193"/>
      <c r="CY1866" s="28"/>
      <c r="CZ1866" s="28"/>
      <c r="DA1866" s="28"/>
      <c r="DF1866" s="193"/>
      <c r="DH1866" s="28"/>
      <c r="DI1866" s="28"/>
      <c r="DJ1866" s="28"/>
      <c r="DO1866" s="193"/>
      <c r="DQ1866" s="28"/>
      <c r="DR1866" s="28"/>
      <c r="DS1866" s="28"/>
      <c r="DX1866" s="193"/>
      <c r="DZ1866" s="28"/>
      <c r="EA1866" s="28"/>
      <c r="EB1866" s="28"/>
      <c r="EG1866" s="193"/>
      <c r="EI1866" s="28"/>
      <c r="EJ1866" s="28"/>
      <c r="EK1866" s="28"/>
      <c r="EP1866" s="193"/>
      <c r="ER1866" s="28"/>
      <c r="ES1866" s="28"/>
      <c r="ET1866" s="28"/>
      <c r="EY1866" s="193"/>
      <c r="FA1866" s="28"/>
      <c r="FB1866" s="28"/>
      <c r="FC1866" s="28"/>
      <c r="FH1866" s="193"/>
      <c r="FJ1866" s="28"/>
      <c r="FK1866" s="28"/>
      <c r="FL1866" s="28"/>
      <c r="FQ1866" s="193"/>
      <c r="FS1866" s="28"/>
      <c r="FT1866" s="28"/>
      <c r="FU1866" s="28"/>
      <c r="FZ1866" s="193"/>
      <c r="GB1866" s="28"/>
      <c r="GC1866" s="28"/>
      <c r="GD1866" s="28"/>
      <c r="GI1866" s="193"/>
      <c r="GK1866" s="28"/>
      <c r="GL1866" s="28"/>
      <c r="GM1866" s="28"/>
      <c r="GR1866" s="193"/>
      <c r="GT1866" s="28"/>
      <c r="GU1866" s="28"/>
      <c r="GV1866" s="28"/>
      <c r="HA1866" s="193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 customHeight="1">
      <c r="A1867" s="311" t="s">
        <v>413</v>
      </c>
      <c r="B1867" s="375"/>
      <c r="C1867" s="375"/>
      <c r="D1867" s="376" t="s">
        <v>139</v>
      </c>
      <c r="E1867" s="50">
        <f>COUNTIF($A$712:$BAG$785,A1867)</f>
        <v>33</v>
      </c>
      <c r="F1867" s="279">
        <f>SUM(G1867:K1867)</f>
        <v>49</v>
      </c>
      <c r="H1867" s="50">
        <v>49</v>
      </c>
      <c r="J1867" s="402"/>
      <c r="K1867" s="193"/>
      <c r="N1867" s="28"/>
      <c r="O1867" s="28"/>
      <c r="T1867" s="193"/>
      <c r="V1867" s="28"/>
      <c r="W1867" s="28"/>
      <c r="X1867" s="28"/>
      <c r="AC1867" s="193"/>
      <c r="AE1867" s="28"/>
      <c r="AF1867" s="28"/>
      <c r="AG1867" s="28"/>
      <c r="AL1867" s="193"/>
      <c r="AN1867" s="28"/>
      <c r="AO1867" s="28"/>
      <c r="AP1867" s="28"/>
      <c r="AU1867" s="193"/>
      <c r="AW1867" s="28"/>
      <c r="AX1867" s="28"/>
      <c r="AY1867" s="28"/>
      <c r="BD1867" s="193"/>
      <c r="BF1867" s="28"/>
      <c r="BG1867" s="28"/>
      <c r="BH1867" s="28"/>
      <c r="BM1867" s="193"/>
      <c r="BO1867" s="28"/>
      <c r="BP1867" s="28"/>
      <c r="BQ1867" s="28"/>
      <c r="BV1867" s="193"/>
      <c r="BX1867" s="28"/>
      <c r="BY1867" s="28"/>
      <c r="BZ1867" s="28"/>
      <c r="CE1867" s="193"/>
      <c r="CG1867" s="28"/>
      <c r="CH1867" s="28"/>
      <c r="CI1867" s="28"/>
      <c r="CN1867" s="193"/>
      <c r="CP1867" s="28"/>
      <c r="CQ1867" s="28"/>
      <c r="CR1867" s="28"/>
      <c r="CW1867" s="193"/>
      <c r="CY1867" s="28"/>
      <c r="CZ1867" s="28"/>
      <c r="DA1867" s="28"/>
      <c r="DF1867" s="193"/>
      <c r="DH1867" s="28"/>
      <c r="DI1867" s="28"/>
      <c r="DJ1867" s="28"/>
      <c r="DO1867" s="193"/>
      <c r="DQ1867" s="28"/>
      <c r="DR1867" s="28"/>
      <c r="DS1867" s="28"/>
      <c r="DX1867" s="193"/>
      <c r="DZ1867" s="28"/>
      <c r="EA1867" s="28"/>
      <c r="EB1867" s="28"/>
      <c r="EG1867" s="193"/>
      <c r="EI1867" s="28"/>
      <c r="EJ1867" s="28"/>
      <c r="EK1867" s="28"/>
      <c r="EP1867" s="193"/>
      <c r="ER1867" s="28"/>
      <c r="ES1867" s="28"/>
      <c r="ET1867" s="28"/>
      <c r="EY1867" s="193"/>
      <c r="FA1867" s="28"/>
      <c r="FB1867" s="28"/>
      <c r="FC1867" s="28"/>
      <c r="FH1867" s="193"/>
      <c r="FJ1867" s="28"/>
      <c r="FK1867" s="28"/>
      <c r="FL1867" s="28"/>
      <c r="FQ1867" s="193"/>
      <c r="FS1867" s="28"/>
      <c r="FT1867" s="28"/>
      <c r="FU1867" s="28"/>
      <c r="FZ1867" s="193"/>
      <c r="GB1867" s="28"/>
      <c r="GC1867" s="28"/>
      <c r="GD1867" s="28"/>
      <c r="GI1867" s="193"/>
      <c r="GK1867" s="28"/>
      <c r="GL1867" s="28"/>
      <c r="GM1867" s="28"/>
      <c r="GR1867" s="193"/>
      <c r="GT1867" s="28"/>
      <c r="GU1867" s="28"/>
      <c r="GV1867" s="28"/>
      <c r="HA1867" s="193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 customHeight="1">
      <c r="A1868" s="311" t="s">
        <v>1582</v>
      </c>
      <c r="B1868" s="39"/>
      <c r="C1868" s="39"/>
      <c r="D1868" s="376" t="s">
        <v>129</v>
      </c>
      <c r="E1868" s="50">
        <f>COUNTIF($A$712:$BAG$785,A1868)</f>
        <v>0</v>
      </c>
      <c r="F1868" s="279">
        <f>SUM(G1868:K1868)</f>
        <v>0</v>
      </c>
      <c r="H1868" s="402"/>
      <c r="I1868" s="402"/>
      <c r="J1868" s="402"/>
      <c r="K1868" s="39"/>
      <c r="L1868" s="276"/>
      <c r="N1868" s="28"/>
      <c r="O1868" s="28"/>
      <c r="T1868" s="193"/>
      <c r="V1868" s="28"/>
      <c r="W1868" s="28"/>
      <c r="X1868" s="28"/>
      <c r="AC1868" s="193"/>
      <c r="AE1868" s="28"/>
      <c r="AF1868" s="28"/>
      <c r="AG1868" s="28"/>
      <c r="AL1868" s="193"/>
      <c r="AN1868" s="28"/>
      <c r="AO1868" s="28"/>
      <c r="AP1868" s="28"/>
      <c r="AU1868" s="193"/>
      <c r="AW1868" s="28"/>
      <c r="AX1868" s="28"/>
      <c r="AY1868" s="28"/>
      <c r="BD1868" s="193"/>
      <c r="BF1868" s="28"/>
      <c r="BG1868" s="28"/>
      <c r="BH1868" s="28"/>
      <c r="BM1868" s="193"/>
      <c r="BO1868" s="28"/>
      <c r="BP1868" s="28"/>
      <c r="BQ1868" s="28"/>
      <c r="BV1868" s="193"/>
      <c r="BX1868" s="28"/>
      <c r="BY1868" s="28"/>
      <c r="BZ1868" s="28"/>
      <c r="CE1868" s="193"/>
      <c r="CG1868" s="28"/>
      <c r="CH1868" s="28"/>
      <c r="CI1868" s="28"/>
      <c r="CN1868" s="193"/>
      <c r="CP1868" s="28"/>
      <c r="CQ1868" s="28"/>
      <c r="CR1868" s="28"/>
      <c r="CW1868" s="193"/>
      <c r="CY1868" s="28"/>
      <c r="CZ1868" s="28"/>
      <c r="DA1868" s="28"/>
      <c r="DF1868" s="193"/>
      <c r="DH1868" s="28"/>
      <c r="DI1868" s="28"/>
      <c r="DJ1868" s="28"/>
      <c r="DO1868" s="193"/>
      <c r="DQ1868" s="28"/>
      <c r="DR1868" s="28"/>
      <c r="DS1868" s="28"/>
      <c r="DX1868" s="193"/>
      <c r="DZ1868" s="28"/>
      <c r="EA1868" s="28"/>
      <c r="EB1868" s="28"/>
      <c r="EG1868" s="193"/>
      <c r="EI1868" s="28"/>
      <c r="EJ1868" s="28"/>
      <c r="EK1868" s="28"/>
      <c r="EP1868" s="193"/>
      <c r="ER1868" s="28"/>
      <c r="ES1868" s="28"/>
      <c r="ET1868" s="28"/>
      <c r="EY1868" s="193"/>
      <c r="FA1868" s="28"/>
      <c r="FB1868" s="28"/>
      <c r="FC1868" s="28"/>
      <c r="FH1868" s="193"/>
      <c r="FJ1868" s="28"/>
      <c r="FK1868" s="28"/>
      <c r="FL1868" s="28"/>
      <c r="FQ1868" s="193"/>
      <c r="FS1868" s="28"/>
      <c r="FT1868" s="28"/>
      <c r="FU1868" s="28"/>
      <c r="FZ1868" s="193"/>
      <c r="GB1868" s="28"/>
      <c r="GC1868" s="28"/>
      <c r="GD1868" s="28"/>
      <c r="GI1868" s="193"/>
      <c r="GK1868" s="28"/>
      <c r="GL1868" s="28"/>
      <c r="GM1868" s="28"/>
      <c r="GR1868" s="193"/>
      <c r="GT1868" s="28"/>
      <c r="GU1868" s="28"/>
      <c r="GV1868" s="28"/>
      <c r="HA1868" s="193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 customHeight="1">
      <c r="A1869" s="205" t="s">
        <v>2384</v>
      </c>
      <c r="B1869" s="39"/>
      <c r="C1869" s="39"/>
      <c r="D1869" s="376" t="s">
        <v>129</v>
      </c>
      <c r="E1869" s="50">
        <f>COUNTIF($A$712:$BAG$785,A1869)</f>
        <v>0</v>
      </c>
      <c r="F1869" s="279">
        <f>SUM(G1869:K1869)</f>
        <v>0</v>
      </c>
      <c r="H1869" s="402"/>
      <c r="I1869" s="402"/>
      <c r="J1869" s="402"/>
      <c r="K1869" s="402"/>
      <c r="N1869" s="28"/>
      <c r="O1869" s="28"/>
      <c r="T1869" s="193"/>
      <c r="V1869" s="28"/>
      <c r="W1869" s="28"/>
      <c r="X1869" s="28"/>
      <c r="AC1869" s="193"/>
      <c r="AE1869" s="28"/>
      <c r="AF1869" s="28"/>
      <c r="AG1869" s="28"/>
      <c r="AL1869" s="193"/>
      <c r="AN1869" s="28"/>
      <c r="AO1869" s="28"/>
      <c r="AP1869" s="28"/>
      <c r="AU1869" s="193"/>
      <c r="AW1869" s="28"/>
      <c r="AX1869" s="28"/>
      <c r="AY1869" s="28"/>
      <c r="BD1869" s="193"/>
      <c r="BF1869" s="28"/>
      <c r="BG1869" s="28"/>
      <c r="BH1869" s="28"/>
      <c r="BM1869" s="193"/>
      <c r="BO1869" s="28"/>
      <c r="BP1869" s="28"/>
      <c r="BQ1869" s="28"/>
      <c r="BV1869" s="193"/>
      <c r="BX1869" s="28"/>
      <c r="BY1869" s="28"/>
      <c r="BZ1869" s="28"/>
      <c r="CE1869" s="193"/>
      <c r="CG1869" s="28"/>
      <c r="CH1869" s="28"/>
      <c r="CI1869" s="28"/>
      <c r="CN1869" s="193"/>
      <c r="CP1869" s="28"/>
      <c r="CQ1869" s="28"/>
      <c r="CR1869" s="28"/>
      <c r="CW1869" s="193"/>
      <c r="CY1869" s="28"/>
      <c r="CZ1869" s="28"/>
      <c r="DA1869" s="28"/>
      <c r="DF1869" s="193"/>
      <c r="DH1869" s="28"/>
      <c r="DI1869" s="28"/>
      <c r="DJ1869" s="28"/>
      <c r="DO1869" s="193"/>
      <c r="DQ1869" s="28"/>
      <c r="DR1869" s="28"/>
      <c r="DS1869" s="28"/>
      <c r="DX1869" s="193"/>
      <c r="DZ1869" s="28"/>
      <c r="EA1869" s="28"/>
      <c r="EB1869" s="28"/>
      <c r="EG1869" s="193"/>
      <c r="EI1869" s="28"/>
      <c r="EJ1869" s="28"/>
      <c r="EK1869" s="28"/>
      <c r="EP1869" s="193"/>
      <c r="ER1869" s="28"/>
      <c r="ES1869" s="28"/>
      <c r="ET1869" s="28"/>
      <c r="EY1869" s="193"/>
      <c r="FA1869" s="28"/>
      <c r="FB1869" s="28"/>
      <c r="FC1869" s="28"/>
      <c r="FH1869" s="193"/>
      <c r="FJ1869" s="28"/>
      <c r="FK1869" s="28"/>
      <c r="FL1869" s="28"/>
      <c r="FQ1869" s="193"/>
      <c r="FS1869" s="28"/>
      <c r="FT1869" s="28"/>
      <c r="FU1869" s="28"/>
      <c r="FZ1869" s="193"/>
      <c r="GB1869" s="28"/>
      <c r="GC1869" s="28"/>
      <c r="GD1869" s="28"/>
      <c r="GI1869" s="193"/>
      <c r="GK1869" s="28"/>
      <c r="GL1869" s="28"/>
      <c r="GM1869" s="28"/>
      <c r="GR1869" s="193"/>
      <c r="GT1869" s="28"/>
      <c r="GU1869" s="28"/>
      <c r="GV1869" s="28"/>
      <c r="HA1869" s="193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 customHeight="1">
      <c r="A1870" s="205" t="s">
        <v>2300</v>
      </c>
      <c r="B1870" s="39"/>
      <c r="C1870" s="39"/>
      <c r="D1870" s="376" t="s">
        <v>129</v>
      </c>
      <c r="E1870" s="50">
        <f>COUNTIF($A$712:$BAG$785,A1870)</f>
        <v>2</v>
      </c>
      <c r="F1870" s="279">
        <f>SUM(G1870:K1870)</f>
        <v>0</v>
      </c>
      <c r="H1870" s="402"/>
      <c r="J1870" s="402"/>
      <c r="K1870" s="402"/>
      <c r="L1870" s="28"/>
      <c r="N1870" s="28"/>
      <c r="O1870" s="28"/>
      <c r="T1870" s="193"/>
      <c r="V1870" s="28"/>
      <c r="W1870" s="28"/>
      <c r="X1870" s="28"/>
      <c r="AC1870" s="193"/>
      <c r="AE1870" s="28"/>
      <c r="AF1870" s="28"/>
      <c r="AG1870" s="28"/>
      <c r="AL1870" s="193"/>
      <c r="AN1870" s="28"/>
      <c r="AO1870" s="28"/>
      <c r="AP1870" s="28"/>
      <c r="AU1870" s="193"/>
      <c r="AW1870" s="28"/>
      <c r="AX1870" s="28"/>
      <c r="AY1870" s="28"/>
      <c r="BD1870" s="193"/>
      <c r="BF1870" s="28"/>
      <c r="BG1870" s="28"/>
      <c r="BH1870" s="28"/>
      <c r="BM1870" s="193"/>
      <c r="BO1870" s="28"/>
      <c r="BP1870" s="28"/>
      <c r="BQ1870" s="28"/>
      <c r="BV1870" s="193"/>
      <c r="BX1870" s="28"/>
      <c r="BY1870" s="28"/>
      <c r="BZ1870" s="28"/>
      <c r="CE1870" s="193"/>
      <c r="CG1870" s="28"/>
      <c r="CH1870" s="28"/>
      <c r="CI1870" s="28"/>
      <c r="CN1870" s="193"/>
      <c r="CP1870" s="28"/>
      <c r="CQ1870" s="28"/>
      <c r="CR1870" s="28"/>
      <c r="CW1870" s="193"/>
      <c r="CY1870" s="28"/>
      <c r="CZ1870" s="28"/>
      <c r="DA1870" s="28"/>
      <c r="DF1870" s="193"/>
      <c r="DH1870" s="28"/>
      <c r="DI1870" s="28"/>
      <c r="DJ1870" s="28"/>
      <c r="DO1870" s="193"/>
      <c r="DQ1870" s="28"/>
      <c r="DR1870" s="28"/>
      <c r="DS1870" s="28"/>
      <c r="DX1870" s="193"/>
      <c r="DZ1870" s="28"/>
      <c r="EA1870" s="28"/>
      <c r="EB1870" s="28"/>
      <c r="EG1870" s="193"/>
      <c r="EI1870" s="28"/>
      <c r="EJ1870" s="28"/>
      <c r="EK1870" s="28"/>
      <c r="EP1870" s="193"/>
      <c r="ER1870" s="28"/>
      <c r="ES1870" s="28"/>
      <c r="ET1870" s="28"/>
      <c r="EY1870" s="193"/>
      <c r="FA1870" s="28"/>
      <c r="FB1870" s="28"/>
      <c r="FC1870" s="28"/>
      <c r="FH1870" s="193"/>
      <c r="FJ1870" s="28"/>
      <c r="FK1870" s="28"/>
      <c r="FL1870" s="28"/>
      <c r="FQ1870" s="193"/>
      <c r="FS1870" s="28"/>
      <c r="FT1870" s="28"/>
      <c r="FU1870" s="28"/>
      <c r="FZ1870" s="193"/>
      <c r="GB1870" s="28"/>
      <c r="GC1870" s="28"/>
      <c r="GD1870" s="28"/>
      <c r="GI1870" s="193"/>
      <c r="GK1870" s="28"/>
      <c r="GL1870" s="28"/>
      <c r="GM1870" s="28"/>
      <c r="GR1870" s="193"/>
      <c r="GT1870" s="28"/>
      <c r="GU1870" s="28"/>
      <c r="GV1870" s="28"/>
      <c r="HA1870" s="193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 customHeight="1">
      <c r="A1871" s="311" t="s">
        <v>1365</v>
      </c>
      <c r="B1871" s="378"/>
      <c r="C1871" s="378"/>
      <c r="D1871" s="376" t="s">
        <v>136</v>
      </c>
      <c r="E1871" s="50">
        <f>COUNTIF($A$712:$BAG$785,A1871)</f>
        <v>9</v>
      </c>
      <c r="F1871" s="279">
        <f>SUM(G1871:K1871)</f>
        <v>0</v>
      </c>
      <c r="J1871" s="402"/>
      <c r="K1871" s="39"/>
      <c r="N1871" s="28"/>
      <c r="O1871" s="28"/>
      <c r="T1871" s="193"/>
      <c r="V1871" s="28"/>
      <c r="W1871" s="28"/>
      <c r="X1871" s="28"/>
      <c r="AC1871" s="193"/>
      <c r="AE1871" s="28"/>
      <c r="AF1871" s="28"/>
      <c r="AG1871" s="28"/>
      <c r="AL1871" s="193"/>
      <c r="AN1871" s="28"/>
      <c r="AO1871" s="28"/>
      <c r="AP1871" s="28"/>
      <c r="AU1871" s="193"/>
      <c r="AW1871" s="28"/>
      <c r="AX1871" s="28"/>
      <c r="AY1871" s="28"/>
      <c r="BD1871" s="193"/>
      <c r="BF1871" s="28"/>
      <c r="BG1871" s="28"/>
      <c r="BH1871" s="28"/>
      <c r="BM1871" s="193"/>
      <c r="BO1871" s="28"/>
      <c r="BP1871" s="28"/>
      <c r="BQ1871" s="28"/>
      <c r="BV1871" s="193"/>
      <c r="BX1871" s="28"/>
      <c r="BY1871" s="28"/>
      <c r="BZ1871" s="28"/>
      <c r="CE1871" s="193"/>
      <c r="CG1871" s="28"/>
      <c r="CH1871" s="28"/>
      <c r="CI1871" s="28"/>
      <c r="CN1871" s="193"/>
      <c r="CP1871" s="28"/>
      <c r="CQ1871" s="28"/>
      <c r="CR1871" s="28"/>
      <c r="CW1871" s="193"/>
      <c r="CY1871" s="28"/>
      <c r="CZ1871" s="28"/>
      <c r="DA1871" s="28"/>
      <c r="DF1871" s="193"/>
      <c r="DH1871" s="28"/>
      <c r="DI1871" s="28"/>
      <c r="DJ1871" s="28"/>
      <c r="DO1871" s="193"/>
      <c r="DQ1871" s="28"/>
      <c r="DR1871" s="28"/>
      <c r="DS1871" s="28"/>
      <c r="DX1871" s="193"/>
      <c r="DZ1871" s="28"/>
      <c r="EA1871" s="28"/>
      <c r="EB1871" s="28"/>
      <c r="EG1871" s="193"/>
      <c r="EI1871" s="28"/>
      <c r="EJ1871" s="28"/>
      <c r="EK1871" s="28"/>
      <c r="EP1871" s="193"/>
      <c r="ER1871" s="28"/>
      <c r="ES1871" s="28"/>
      <c r="ET1871" s="28"/>
      <c r="EY1871" s="193"/>
      <c r="FA1871" s="28"/>
      <c r="FB1871" s="28"/>
      <c r="FC1871" s="28"/>
      <c r="FH1871" s="193"/>
      <c r="FJ1871" s="28"/>
      <c r="FK1871" s="28"/>
      <c r="FL1871" s="28"/>
      <c r="FQ1871" s="193"/>
      <c r="FS1871" s="28"/>
      <c r="FT1871" s="28"/>
      <c r="FU1871" s="28"/>
      <c r="FZ1871" s="193"/>
      <c r="GB1871" s="28"/>
      <c r="GC1871" s="28"/>
      <c r="GD1871" s="28"/>
      <c r="GI1871" s="193"/>
      <c r="GK1871" s="28"/>
      <c r="GL1871" s="28"/>
      <c r="GM1871" s="28"/>
      <c r="GR1871" s="193"/>
      <c r="GT1871" s="28"/>
      <c r="GU1871" s="28"/>
      <c r="GV1871" s="28"/>
      <c r="HA1871" s="193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 customHeight="1">
      <c r="A1872" s="205" t="s">
        <v>2945</v>
      </c>
      <c r="B1872" s="39"/>
      <c r="C1872" s="39"/>
      <c r="D1872" s="376" t="s">
        <v>135</v>
      </c>
      <c r="E1872" s="50">
        <f>COUNTIF($A$712:$BAG$785,A1872)</f>
        <v>7</v>
      </c>
      <c r="F1872" s="279">
        <f>SUM(G1872:K1872)</f>
        <v>0</v>
      </c>
      <c r="H1872" s="402"/>
      <c r="I1872" s="402"/>
      <c r="J1872" s="402"/>
      <c r="K1872" s="402"/>
      <c r="L1872" s="28"/>
      <c r="N1872" s="28"/>
      <c r="O1872" s="28"/>
      <c r="T1872" s="193"/>
      <c r="V1872" s="28"/>
      <c r="W1872" s="28"/>
      <c r="X1872" s="28"/>
      <c r="AC1872" s="193"/>
      <c r="AE1872" s="28"/>
      <c r="AF1872" s="28"/>
      <c r="AG1872" s="28"/>
      <c r="AL1872" s="193"/>
      <c r="AN1872" s="28"/>
      <c r="AO1872" s="28"/>
      <c r="AP1872" s="28"/>
      <c r="AU1872" s="193"/>
      <c r="AW1872" s="28"/>
      <c r="AX1872" s="28"/>
      <c r="AY1872" s="28"/>
      <c r="BD1872" s="193"/>
      <c r="BF1872" s="28"/>
      <c r="BG1872" s="28"/>
      <c r="BH1872" s="28"/>
      <c r="BM1872" s="193"/>
      <c r="BO1872" s="28"/>
      <c r="BP1872" s="28"/>
      <c r="BQ1872" s="28"/>
      <c r="BV1872" s="193"/>
      <c r="BX1872" s="28"/>
      <c r="BY1872" s="28"/>
      <c r="BZ1872" s="28"/>
      <c r="CE1872" s="193"/>
      <c r="CG1872" s="28"/>
      <c r="CH1872" s="28"/>
      <c r="CI1872" s="28"/>
      <c r="CN1872" s="193"/>
      <c r="CP1872" s="28"/>
      <c r="CQ1872" s="28"/>
      <c r="CR1872" s="28"/>
      <c r="CW1872" s="193"/>
      <c r="CY1872" s="28"/>
      <c r="CZ1872" s="28"/>
      <c r="DA1872" s="28"/>
      <c r="DF1872" s="193"/>
      <c r="DH1872" s="28"/>
      <c r="DI1872" s="28"/>
      <c r="DJ1872" s="28"/>
      <c r="DO1872" s="193"/>
      <c r="DQ1872" s="28"/>
      <c r="DR1872" s="28"/>
      <c r="DS1872" s="28"/>
      <c r="DX1872" s="193"/>
      <c r="DZ1872" s="28"/>
      <c r="EA1872" s="28"/>
      <c r="EB1872" s="28"/>
      <c r="EG1872" s="193"/>
      <c r="EI1872" s="28"/>
      <c r="EJ1872" s="28"/>
      <c r="EK1872" s="28"/>
      <c r="EP1872" s="193"/>
      <c r="ER1872" s="28"/>
      <c r="ES1872" s="28"/>
      <c r="ET1872" s="28"/>
      <c r="EY1872" s="193"/>
      <c r="FA1872" s="28"/>
      <c r="FB1872" s="28"/>
      <c r="FC1872" s="28"/>
      <c r="FH1872" s="193"/>
      <c r="FJ1872" s="28"/>
      <c r="FK1872" s="28"/>
      <c r="FL1872" s="28"/>
      <c r="FQ1872" s="193"/>
      <c r="FS1872" s="28"/>
      <c r="FT1872" s="28"/>
      <c r="FU1872" s="28"/>
      <c r="FZ1872" s="193"/>
      <c r="GB1872" s="28"/>
      <c r="GC1872" s="28"/>
      <c r="GD1872" s="28"/>
      <c r="GI1872" s="193"/>
      <c r="GK1872" s="28"/>
      <c r="GL1872" s="28"/>
      <c r="GM1872" s="28"/>
      <c r="GR1872" s="193"/>
      <c r="GT1872" s="28"/>
      <c r="GU1872" s="28"/>
      <c r="GV1872" s="28"/>
      <c r="HA1872" s="193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311" t="s">
        <v>673</v>
      </c>
      <c r="B1873" s="28"/>
      <c r="C1873" s="378"/>
      <c r="D1873" s="376" t="s">
        <v>130</v>
      </c>
      <c r="E1873" s="50">
        <f>COUNTIF($A$712:$BAG$785,A1873)</f>
        <v>1</v>
      </c>
      <c r="F1873" s="279">
        <f>SUM(G1873:K1873)</f>
        <v>0</v>
      </c>
      <c r="H1873" s="396"/>
      <c r="J1873" s="402"/>
      <c r="K1873" s="193"/>
      <c r="N1873" s="28"/>
      <c r="O1873" s="28"/>
      <c r="T1873" s="193"/>
      <c r="V1873" s="28"/>
      <c r="W1873" s="28"/>
      <c r="X1873" s="28"/>
      <c r="AC1873" s="193"/>
      <c r="AE1873" s="28"/>
      <c r="AF1873" s="28"/>
      <c r="AG1873" s="28"/>
      <c r="AL1873" s="193"/>
      <c r="AN1873" s="28"/>
      <c r="AO1873" s="28"/>
      <c r="AP1873" s="28"/>
      <c r="AU1873" s="193"/>
      <c r="AW1873" s="28"/>
      <c r="AX1873" s="28"/>
      <c r="AY1873" s="28"/>
      <c r="BD1873" s="193"/>
      <c r="BF1873" s="28"/>
      <c r="BG1873" s="28"/>
      <c r="BH1873" s="28"/>
      <c r="BM1873" s="193"/>
      <c r="BO1873" s="28"/>
      <c r="BP1873" s="28"/>
      <c r="BQ1873" s="28"/>
      <c r="BV1873" s="193"/>
      <c r="BX1873" s="28"/>
      <c r="BY1873" s="28"/>
      <c r="BZ1873" s="28"/>
      <c r="CE1873" s="193"/>
      <c r="CG1873" s="28"/>
      <c r="CH1873" s="28"/>
      <c r="CI1873" s="28"/>
      <c r="CN1873" s="193"/>
      <c r="CP1873" s="28"/>
      <c r="CQ1873" s="28"/>
      <c r="CR1873" s="28"/>
      <c r="CW1873" s="193"/>
      <c r="CY1873" s="28"/>
      <c r="CZ1873" s="28"/>
      <c r="DA1873" s="28"/>
      <c r="DF1873" s="193"/>
      <c r="DH1873" s="28"/>
      <c r="DI1873" s="28"/>
      <c r="DJ1873" s="28"/>
      <c r="DO1873" s="193"/>
      <c r="DQ1873" s="28"/>
      <c r="DR1873" s="28"/>
      <c r="DS1873" s="28"/>
      <c r="DX1873" s="193"/>
      <c r="DZ1873" s="28"/>
      <c r="EA1873" s="28"/>
      <c r="EB1873" s="28"/>
      <c r="EG1873" s="193"/>
      <c r="EI1873" s="28"/>
      <c r="EJ1873" s="28"/>
      <c r="EK1873" s="28"/>
      <c r="EP1873" s="193"/>
      <c r="ER1873" s="28"/>
      <c r="ES1873" s="28"/>
      <c r="ET1873" s="28"/>
      <c r="EY1873" s="193"/>
      <c r="FA1873" s="28"/>
      <c r="FB1873" s="28"/>
      <c r="FC1873" s="28"/>
      <c r="FH1873" s="193"/>
      <c r="FJ1873" s="28"/>
      <c r="FK1873" s="28"/>
      <c r="FL1873" s="28"/>
      <c r="FQ1873" s="193"/>
      <c r="FS1873" s="28"/>
      <c r="FT1873" s="28"/>
      <c r="FU1873" s="28"/>
      <c r="FZ1873" s="193"/>
      <c r="GB1873" s="28"/>
      <c r="GC1873" s="28"/>
      <c r="GD1873" s="28"/>
      <c r="GI1873" s="193"/>
      <c r="GK1873" s="28"/>
      <c r="GL1873" s="28"/>
      <c r="GM1873" s="28"/>
      <c r="GR1873" s="193"/>
      <c r="GT1873" s="28"/>
      <c r="GU1873" s="28"/>
      <c r="GV1873" s="28"/>
      <c r="HA1873" s="193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205" t="s">
        <v>2931</v>
      </c>
      <c r="B1874" s="39"/>
      <c r="C1874" s="39"/>
      <c r="D1874" s="376" t="s">
        <v>130</v>
      </c>
      <c r="E1874" s="50">
        <f>COUNTIF($A$712:$BAG$785,A1874)</f>
        <v>3</v>
      </c>
      <c r="F1874" s="279">
        <f>SUM(G1874:K1874)</f>
        <v>0</v>
      </c>
      <c r="H1874" s="402"/>
      <c r="I1874" s="402"/>
      <c r="K1874" s="193"/>
      <c r="N1874" s="28"/>
      <c r="O1874" s="28"/>
      <c r="T1874" s="193"/>
      <c r="V1874" s="28"/>
      <c r="W1874" s="28"/>
      <c r="X1874" s="28"/>
      <c r="AC1874" s="193"/>
      <c r="AE1874" s="28"/>
      <c r="AF1874" s="28"/>
      <c r="AG1874" s="28"/>
      <c r="AL1874" s="193"/>
      <c r="AN1874" s="28"/>
      <c r="AO1874" s="28"/>
      <c r="AP1874" s="28"/>
      <c r="AU1874" s="193"/>
      <c r="AW1874" s="28"/>
      <c r="AX1874" s="28"/>
      <c r="AY1874" s="28"/>
      <c r="BD1874" s="193"/>
      <c r="BF1874" s="28"/>
      <c r="BG1874" s="28"/>
      <c r="BH1874" s="28"/>
      <c r="BM1874" s="193"/>
      <c r="BO1874" s="28"/>
      <c r="BP1874" s="28"/>
      <c r="BQ1874" s="28"/>
      <c r="BV1874" s="193"/>
      <c r="BX1874" s="28"/>
      <c r="BY1874" s="28"/>
      <c r="BZ1874" s="28"/>
      <c r="CE1874" s="193"/>
      <c r="CG1874" s="28"/>
      <c r="CH1874" s="28"/>
      <c r="CI1874" s="28"/>
      <c r="CN1874" s="193"/>
      <c r="CP1874" s="28"/>
      <c r="CQ1874" s="28"/>
      <c r="CR1874" s="28"/>
      <c r="CW1874" s="193"/>
      <c r="CY1874" s="28"/>
      <c r="CZ1874" s="28"/>
      <c r="DA1874" s="28"/>
      <c r="DF1874" s="193"/>
      <c r="DH1874" s="28"/>
      <c r="DI1874" s="28"/>
      <c r="DJ1874" s="28"/>
      <c r="DO1874" s="193"/>
      <c r="DQ1874" s="28"/>
      <c r="DR1874" s="28"/>
      <c r="DS1874" s="28"/>
      <c r="DX1874" s="193"/>
      <c r="DZ1874" s="28"/>
      <c r="EA1874" s="28"/>
      <c r="EB1874" s="28"/>
      <c r="EG1874" s="193"/>
      <c r="EI1874" s="28"/>
      <c r="EJ1874" s="28"/>
      <c r="EK1874" s="28"/>
      <c r="EP1874" s="193"/>
      <c r="ER1874" s="28"/>
      <c r="ES1874" s="28"/>
      <c r="ET1874" s="28"/>
      <c r="EY1874" s="193"/>
      <c r="FA1874" s="28"/>
      <c r="FB1874" s="28"/>
      <c r="FC1874" s="28"/>
      <c r="FH1874" s="193"/>
      <c r="FJ1874" s="28"/>
      <c r="FK1874" s="28"/>
      <c r="FL1874" s="28"/>
      <c r="FQ1874" s="193"/>
      <c r="FS1874" s="28"/>
      <c r="FT1874" s="28"/>
      <c r="FU1874" s="28"/>
      <c r="FZ1874" s="193"/>
      <c r="GB1874" s="28"/>
      <c r="GC1874" s="28"/>
      <c r="GD1874" s="28"/>
      <c r="GI1874" s="193"/>
      <c r="GK1874" s="28"/>
      <c r="GL1874" s="28"/>
      <c r="GM1874" s="28"/>
      <c r="GR1874" s="193"/>
      <c r="GT1874" s="28"/>
      <c r="GU1874" s="28"/>
      <c r="GV1874" s="28"/>
      <c r="HA1874" s="193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311" t="s">
        <v>922</v>
      </c>
      <c r="B1875" s="375"/>
      <c r="C1875" s="375"/>
      <c r="D1875" s="376" t="s">
        <v>137</v>
      </c>
      <c r="E1875" s="50">
        <f>COUNTIF($A$712:$BAG$785,A1875)</f>
        <v>6</v>
      </c>
      <c r="F1875" s="279">
        <f>SUM(G1875:K1875)</f>
        <v>31</v>
      </c>
      <c r="H1875" s="50">
        <v>31</v>
      </c>
      <c r="K1875" s="193"/>
      <c r="N1875" s="28"/>
      <c r="O1875" s="28"/>
      <c r="T1875" s="193"/>
      <c r="V1875" s="28"/>
      <c r="W1875" s="28"/>
      <c r="X1875" s="28"/>
      <c r="AC1875" s="193"/>
      <c r="AE1875" s="28"/>
      <c r="AF1875" s="28"/>
      <c r="AG1875" s="28"/>
      <c r="AL1875" s="193"/>
      <c r="AN1875" s="28"/>
      <c r="AO1875" s="28"/>
      <c r="AP1875" s="28"/>
      <c r="AU1875" s="193"/>
      <c r="AW1875" s="28"/>
      <c r="AX1875" s="28"/>
      <c r="AY1875" s="28"/>
      <c r="BD1875" s="193"/>
      <c r="BF1875" s="28"/>
      <c r="BG1875" s="28"/>
      <c r="BH1875" s="28"/>
      <c r="BM1875" s="193"/>
      <c r="BO1875" s="28"/>
      <c r="BP1875" s="28"/>
      <c r="BQ1875" s="28"/>
      <c r="BV1875" s="193"/>
      <c r="BX1875" s="28"/>
      <c r="BY1875" s="28"/>
      <c r="BZ1875" s="28"/>
      <c r="CE1875" s="193"/>
      <c r="CG1875" s="28"/>
      <c r="CH1875" s="28"/>
      <c r="CI1875" s="28"/>
      <c r="CN1875" s="193"/>
      <c r="CP1875" s="28"/>
      <c r="CQ1875" s="28"/>
      <c r="CR1875" s="28"/>
      <c r="CW1875" s="193"/>
      <c r="CY1875" s="28"/>
      <c r="CZ1875" s="28"/>
      <c r="DA1875" s="28"/>
      <c r="DF1875" s="193"/>
      <c r="DH1875" s="28"/>
      <c r="DI1875" s="28"/>
      <c r="DJ1875" s="28"/>
      <c r="DO1875" s="193"/>
      <c r="DQ1875" s="28"/>
      <c r="DR1875" s="28"/>
      <c r="DS1875" s="28"/>
      <c r="DX1875" s="193"/>
      <c r="DZ1875" s="28"/>
      <c r="EA1875" s="28"/>
      <c r="EB1875" s="28"/>
      <c r="EG1875" s="193"/>
      <c r="EI1875" s="28"/>
      <c r="EJ1875" s="28"/>
      <c r="EK1875" s="28"/>
      <c r="EP1875" s="193"/>
      <c r="ER1875" s="28"/>
      <c r="ES1875" s="28"/>
      <c r="ET1875" s="28"/>
      <c r="EY1875" s="193"/>
      <c r="FA1875" s="28"/>
      <c r="FB1875" s="28"/>
      <c r="FC1875" s="28"/>
      <c r="FH1875" s="193"/>
      <c r="FJ1875" s="28"/>
      <c r="FK1875" s="28"/>
      <c r="FL1875" s="28"/>
      <c r="FQ1875" s="193"/>
      <c r="FS1875" s="28"/>
      <c r="FT1875" s="28"/>
      <c r="FU1875" s="28"/>
      <c r="FZ1875" s="193"/>
      <c r="GB1875" s="28"/>
      <c r="GC1875" s="28"/>
      <c r="GD1875" s="28"/>
      <c r="GI1875" s="193"/>
      <c r="GK1875" s="28"/>
      <c r="GL1875" s="28"/>
      <c r="GM1875" s="28"/>
      <c r="GR1875" s="193"/>
      <c r="GT1875" s="28"/>
      <c r="GU1875" s="28"/>
      <c r="GV1875" s="28"/>
      <c r="HA1875" s="193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311" t="s">
        <v>1675</v>
      </c>
      <c r="B1876" s="274"/>
      <c r="C1876"/>
      <c r="D1876" s="376" t="s">
        <v>140</v>
      </c>
      <c r="E1876" s="50">
        <f>COUNTIF($A$712:$BAG$785,A1876)</f>
        <v>16</v>
      </c>
      <c r="F1876" s="279">
        <f>SUM(G1876:K1876)</f>
        <v>0</v>
      </c>
      <c r="K1876" s="402"/>
      <c r="L1876" s="28"/>
      <c r="N1876" s="28"/>
      <c r="O1876" s="28"/>
      <c r="T1876" s="193"/>
      <c r="V1876" s="28"/>
      <c r="W1876" s="28"/>
      <c r="X1876" s="28"/>
      <c r="AC1876" s="193"/>
      <c r="AE1876" s="28"/>
      <c r="AF1876" s="28"/>
      <c r="AG1876" s="28"/>
      <c r="AL1876" s="193"/>
      <c r="AN1876" s="28"/>
      <c r="AO1876" s="28"/>
      <c r="AP1876" s="28"/>
      <c r="AU1876" s="193"/>
      <c r="AW1876" s="28"/>
      <c r="AX1876" s="28"/>
      <c r="AY1876" s="28"/>
      <c r="BD1876" s="193"/>
      <c r="BF1876" s="28"/>
      <c r="BG1876" s="28"/>
      <c r="BH1876" s="28"/>
      <c r="BM1876" s="193"/>
      <c r="BO1876" s="28"/>
      <c r="BP1876" s="28"/>
      <c r="BQ1876" s="28"/>
      <c r="BV1876" s="193"/>
      <c r="BX1876" s="28"/>
      <c r="BY1876" s="28"/>
      <c r="BZ1876" s="28"/>
      <c r="CE1876" s="193"/>
      <c r="CG1876" s="28"/>
      <c r="CH1876" s="28"/>
      <c r="CI1876" s="28"/>
      <c r="CN1876" s="193"/>
      <c r="CP1876" s="28"/>
      <c r="CQ1876" s="28"/>
      <c r="CR1876" s="28"/>
      <c r="CW1876" s="193"/>
      <c r="CY1876" s="28"/>
      <c r="CZ1876" s="28"/>
      <c r="DA1876" s="28"/>
      <c r="DF1876" s="193"/>
      <c r="DH1876" s="28"/>
      <c r="DI1876" s="28"/>
      <c r="DJ1876" s="28"/>
      <c r="DO1876" s="193"/>
      <c r="DQ1876" s="28"/>
      <c r="DR1876" s="28"/>
      <c r="DS1876" s="28"/>
      <c r="DX1876" s="193"/>
      <c r="DZ1876" s="28"/>
      <c r="EA1876" s="28"/>
      <c r="EB1876" s="28"/>
      <c r="EG1876" s="193"/>
      <c r="EI1876" s="28"/>
      <c r="EJ1876" s="28"/>
      <c r="EK1876" s="28"/>
      <c r="EP1876" s="193"/>
      <c r="ER1876" s="28"/>
      <c r="ES1876" s="28"/>
      <c r="ET1876" s="28"/>
      <c r="EY1876" s="193"/>
      <c r="FA1876" s="28"/>
      <c r="FB1876" s="28"/>
      <c r="FC1876" s="28"/>
      <c r="FH1876" s="193"/>
      <c r="FJ1876" s="28"/>
      <c r="FK1876" s="28"/>
      <c r="FL1876" s="28"/>
      <c r="FQ1876" s="193"/>
      <c r="FS1876" s="28"/>
      <c r="FT1876" s="28"/>
      <c r="FU1876" s="28"/>
      <c r="FZ1876" s="193"/>
      <c r="GB1876" s="28"/>
      <c r="GC1876" s="28"/>
      <c r="GD1876" s="28"/>
      <c r="GI1876" s="193"/>
      <c r="GK1876" s="28"/>
      <c r="GL1876" s="28"/>
      <c r="GM1876" s="28"/>
      <c r="GR1876" s="193"/>
      <c r="GT1876" s="28"/>
      <c r="GU1876" s="28"/>
      <c r="GV1876" s="28"/>
      <c r="HA1876" s="193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311" t="s">
        <v>1948</v>
      </c>
      <c r="B1877" s="28"/>
      <c r="C1877" s="378"/>
      <c r="D1877" s="376" t="s">
        <v>132</v>
      </c>
      <c r="E1877" s="50">
        <f>COUNTIF($A$712:$BAG$785,A1877)</f>
        <v>1</v>
      </c>
      <c r="F1877" s="279">
        <f>SUM(G1877:K1877)</f>
        <v>0</v>
      </c>
      <c r="J1877" s="402"/>
      <c r="K1877" s="402"/>
      <c r="L1877" s="28"/>
      <c r="N1877" s="28"/>
      <c r="O1877" s="28"/>
      <c r="T1877" s="193"/>
      <c r="V1877" s="28"/>
      <c r="W1877" s="28"/>
      <c r="X1877" s="28"/>
      <c r="AC1877" s="193"/>
      <c r="AE1877" s="28"/>
      <c r="AF1877" s="28"/>
      <c r="AG1877" s="28"/>
      <c r="AL1877" s="193"/>
      <c r="AN1877" s="28"/>
      <c r="AO1877" s="28"/>
      <c r="AP1877" s="28"/>
      <c r="AU1877" s="193"/>
      <c r="AW1877" s="28"/>
      <c r="AX1877" s="28"/>
      <c r="AY1877" s="28"/>
      <c r="BD1877" s="193"/>
      <c r="BF1877" s="28"/>
      <c r="BG1877" s="28"/>
      <c r="BH1877" s="28"/>
      <c r="BM1877" s="193"/>
      <c r="BO1877" s="28"/>
      <c r="BP1877" s="28"/>
      <c r="BQ1877" s="28"/>
      <c r="BV1877" s="193"/>
      <c r="BX1877" s="28"/>
      <c r="BY1877" s="28"/>
      <c r="BZ1877" s="28"/>
      <c r="CE1877" s="193"/>
      <c r="CG1877" s="28"/>
      <c r="CH1877" s="28"/>
      <c r="CI1877" s="28"/>
      <c r="CN1877" s="193"/>
      <c r="CP1877" s="28"/>
      <c r="CQ1877" s="28"/>
      <c r="CR1877" s="28"/>
      <c r="CW1877" s="193"/>
      <c r="CY1877" s="28"/>
      <c r="CZ1877" s="28"/>
      <c r="DA1877" s="28"/>
      <c r="DF1877" s="193"/>
      <c r="DH1877" s="28"/>
      <c r="DI1877" s="28"/>
      <c r="DJ1877" s="28"/>
      <c r="DO1877" s="193"/>
      <c r="DQ1877" s="28"/>
      <c r="DR1877" s="28"/>
      <c r="DS1877" s="28"/>
      <c r="DX1877" s="193"/>
      <c r="DZ1877" s="28"/>
      <c r="EA1877" s="28"/>
      <c r="EB1877" s="28"/>
      <c r="EG1877" s="193"/>
      <c r="EI1877" s="28"/>
      <c r="EJ1877" s="28"/>
      <c r="EK1877" s="28"/>
      <c r="EP1877" s="193"/>
      <c r="ER1877" s="28"/>
      <c r="ES1877" s="28"/>
      <c r="ET1877" s="28"/>
      <c r="EY1877" s="193"/>
      <c r="FA1877" s="28"/>
      <c r="FB1877" s="28"/>
      <c r="FC1877" s="28"/>
      <c r="FH1877" s="193"/>
      <c r="FJ1877" s="28"/>
      <c r="FK1877" s="28"/>
      <c r="FL1877" s="28"/>
      <c r="FQ1877" s="193"/>
      <c r="FS1877" s="28"/>
      <c r="FT1877" s="28"/>
      <c r="FU1877" s="28"/>
      <c r="FZ1877" s="193"/>
      <c r="GB1877" s="28"/>
      <c r="GC1877" s="28"/>
      <c r="GD1877" s="28"/>
      <c r="GI1877" s="193"/>
      <c r="GK1877" s="28"/>
      <c r="GL1877" s="28"/>
      <c r="GM1877" s="28"/>
      <c r="GR1877" s="193"/>
      <c r="GT1877" s="28"/>
      <c r="GU1877" s="28"/>
      <c r="GV1877" s="28"/>
      <c r="HA1877" s="193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311" t="s">
        <v>900</v>
      </c>
      <c r="B1878" s="378"/>
      <c r="C1878" s="378"/>
      <c r="D1878" s="376" t="s">
        <v>130</v>
      </c>
      <c r="E1878" s="50">
        <f>COUNTIF($A$712:$BAG$785,A1878)</f>
        <v>2</v>
      </c>
      <c r="F1878" s="279">
        <f>SUM(G1878:K1878)</f>
        <v>0</v>
      </c>
      <c r="J1878" s="402"/>
      <c r="L1878" s="276"/>
      <c r="N1878" s="28"/>
      <c r="O1878" s="28"/>
      <c r="T1878" s="193"/>
      <c r="V1878" s="28"/>
      <c r="W1878" s="28"/>
      <c r="X1878" s="28"/>
      <c r="AC1878" s="193"/>
      <c r="AE1878" s="28"/>
      <c r="AF1878" s="28"/>
      <c r="AG1878" s="28"/>
      <c r="AL1878" s="193"/>
      <c r="AN1878" s="28"/>
      <c r="AO1878" s="28"/>
      <c r="AP1878" s="28"/>
      <c r="AU1878" s="193"/>
      <c r="AW1878" s="28"/>
      <c r="AX1878" s="28"/>
      <c r="AY1878" s="28"/>
      <c r="BD1878" s="193"/>
      <c r="BF1878" s="28"/>
      <c r="BG1878" s="28"/>
      <c r="BH1878" s="28"/>
      <c r="BM1878" s="193"/>
      <c r="BO1878" s="28"/>
      <c r="BP1878" s="28"/>
      <c r="BQ1878" s="28"/>
      <c r="BV1878" s="193"/>
      <c r="BX1878" s="28"/>
      <c r="BY1878" s="28"/>
      <c r="BZ1878" s="28"/>
      <c r="CE1878" s="193"/>
      <c r="CG1878" s="28"/>
      <c r="CH1878" s="28"/>
      <c r="CI1878" s="28"/>
      <c r="CN1878" s="193"/>
      <c r="CP1878" s="28"/>
      <c r="CQ1878" s="28"/>
      <c r="CR1878" s="28"/>
      <c r="CW1878" s="193"/>
      <c r="CY1878" s="28"/>
      <c r="CZ1878" s="28"/>
      <c r="DA1878" s="28"/>
      <c r="DF1878" s="193"/>
      <c r="DH1878" s="28"/>
      <c r="DI1878" s="28"/>
      <c r="DJ1878" s="28"/>
      <c r="DO1878" s="193"/>
      <c r="DQ1878" s="28"/>
      <c r="DR1878" s="28"/>
      <c r="DS1878" s="28"/>
      <c r="DX1878" s="193"/>
      <c r="DZ1878" s="28"/>
      <c r="EA1878" s="28"/>
      <c r="EB1878" s="28"/>
      <c r="EG1878" s="193"/>
      <c r="EI1878" s="28"/>
      <c r="EJ1878" s="28"/>
      <c r="EK1878" s="28"/>
      <c r="EP1878" s="193"/>
      <c r="ER1878" s="28"/>
      <c r="ES1878" s="28"/>
      <c r="ET1878" s="28"/>
      <c r="EY1878" s="193"/>
      <c r="FA1878" s="28"/>
      <c r="FB1878" s="28"/>
      <c r="FC1878" s="28"/>
      <c r="FH1878" s="193"/>
      <c r="FJ1878" s="28"/>
      <c r="FK1878" s="28"/>
      <c r="FL1878" s="28"/>
      <c r="FQ1878" s="193"/>
      <c r="FS1878" s="28"/>
      <c r="FT1878" s="28"/>
      <c r="FU1878" s="28"/>
      <c r="FZ1878" s="193"/>
      <c r="GB1878" s="28"/>
      <c r="GC1878" s="28"/>
      <c r="GD1878" s="28"/>
      <c r="GI1878" s="193"/>
      <c r="GK1878" s="28"/>
      <c r="GL1878" s="28"/>
      <c r="GM1878" s="28"/>
      <c r="GR1878" s="193"/>
      <c r="GT1878" s="28"/>
      <c r="GU1878" s="28"/>
      <c r="GV1878" s="28"/>
      <c r="HA1878" s="193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205" t="s">
        <v>2056</v>
      </c>
      <c r="B1879" s="28"/>
      <c r="C1879" s="271"/>
      <c r="D1879" s="376" t="s">
        <v>137</v>
      </c>
      <c r="E1879" s="50">
        <f>COUNTIF($A$712:$BAG$785,A1879)</f>
        <v>1</v>
      </c>
      <c r="F1879" s="279">
        <f>SUM(G1879:K1879)</f>
        <v>24</v>
      </c>
      <c r="H1879" s="396">
        <v>24</v>
      </c>
      <c r="J1879" s="402"/>
      <c r="K1879" s="402"/>
      <c r="L1879" s="28"/>
      <c r="N1879" s="28"/>
      <c r="O1879" s="28"/>
      <c r="T1879" s="193"/>
      <c r="V1879" s="28"/>
      <c r="W1879" s="28"/>
      <c r="X1879" s="28"/>
      <c r="AC1879" s="193"/>
      <c r="AE1879" s="28"/>
      <c r="AF1879" s="28"/>
      <c r="AG1879" s="28"/>
      <c r="AL1879" s="193"/>
      <c r="AN1879" s="28"/>
      <c r="AO1879" s="28"/>
      <c r="AP1879" s="28"/>
      <c r="AU1879" s="193"/>
      <c r="AW1879" s="28"/>
      <c r="AX1879" s="28"/>
      <c r="AY1879" s="28"/>
      <c r="BD1879" s="193"/>
      <c r="BF1879" s="28"/>
      <c r="BG1879" s="28"/>
      <c r="BH1879" s="28"/>
      <c r="BM1879" s="193"/>
      <c r="BO1879" s="28"/>
      <c r="BP1879" s="28"/>
      <c r="BQ1879" s="28"/>
      <c r="BV1879" s="193"/>
      <c r="BX1879" s="28"/>
      <c r="BY1879" s="28"/>
      <c r="BZ1879" s="28"/>
      <c r="CE1879" s="193"/>
      <c r="CG1879" s="28"/>
      <c r="CH1879" s="28"/>
      <c r="CI1879" s="28"/>
      <c r="CN1879" s="193"/>
      <c r="CP1879" s="28"/>
      <c r="CQ1879" s="28"/>
      <c r="CR1879" s="28"/>
      <c r="CW1879" s="193"/>
      <c r="CY1879" s="28"/>
      <c r="CZ1879" s="28"/>
      <c r="DA1879" s="28"/>
      <c r="DF1879" s="193"/>
      <c r="DH1879" s="28"/>
      <c r="DI1879" s="28"/>
      <c r="DJ1879" s="28"/>
      <c r="DO1879" s="193"/>
      <c r="DQ1879" s="28"/>
      <c r="DR1879" s="28"/>
      <c r="DS1879" s="28"/>
      <c r="DX1879" s="193"/>
      <c r="DZ1879" s="28"/>
      <c r="EA1879" s="28"/>
      <c r="EB1879" s="28"/>
      <c r="EG1879" s="193"/>
      <c r="EI1879" s="28"/>
      <c r="EJ1879" s="28"/>
      <c r="EK1879" s="28"/>
      <c r="EP1879" s="193"/>
      <c r="ER1879" s="28"/>
      <c r="ES1879" s="28"/>
      <c r="ET1879" s="28"/>
      <c r="EY1879" s="193"/>
      <c r="FA1879" s="28"/>
      <c r="FB1879" s="28"/>
      <c r="FC1879" s="28"/>
      <c r="FH1879" s="193"/>
      <c r="FJ1879" s="28"/>
      <c r="FK1879" s="28"/>
      <c r="FL1879" s="28"/>
      <c r="FQ1879" s="193"/>
      <c r="FS1879" s="28"/>
      <c r="FT1879" s="28"/>
      <c r="FU1879" s="28"/>
      <c r="FZ1879" s="193"/>
      <c r="GB1879" s="28"/>
      <c r="GC1879" s="28"/>
      <c r="GD1879" s="28"/>
      <c r="GI1879" s="193"/>
      <c r="GK1879" s="28"/>
      <c r="GL1879" s="28"/>
      <c r="GM1879" s="28"/>
      <c r="GR1879" s="193"/>
      <c r="GT1879" s="28"/>
      <c r="GU1879" s="28"/>
      <c r="GV1879" s="28"/>
      <c r="HA1879" s="193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311"/>
      <c r="B1880" s="274"/>
      <c r="C1880" s="375"/>
      <c r="D1880" s="376"/>
      <c r="F1880" s="279"/>
      <c r="N1880" s="28"/>
      <c r="O1880" s="28"/>
      <c r="T1880" s="193"/>
      <c r="V1880" s="28"/>
      <c r="W1880" s="28"/>
      <c r="X1880" s="28"/>
      <c r="AC1880" s="193"/>
      <c r="AE1880" s="28"/>
      <c r="AF1880" s="28"/>
      <c r="AG1880" s="28"/>
      <c r="AL1880" s="193"/>
      <c r="AN1880" s="28"/>
      <c r="AO1880" s="28"/>
      <c r="AP1880" s="28"/>
      <c r="AU1880" s="193"/>
      <c r="AW1880" s="28"/>
      <c r="AX1880" s="28"/>
      <c r="AY1880" s="28"/>
      <c r="BD1880" s="193"/>
      <c r="BF1880" s="28"/>
      <c r="BG1880" s="28"/>
      <c r="BH1880" s="28"/>
      <c r="BM1880" s="193"/>
      <c r="BO1880" s="28"/>
      <c r="BP1880" s="28"/>
      <c r="BQ1880" s="28"/>
      <c r="BV1880" s="193"/>
      <c r="BX1880" s="28"/>
      <c r="BY1880" s="28"/>
      <c r="BZ1880" s="28"/>
      <c r="CE1880" s="193"/>
      <c r="CG1880" s="28"/>
      <c r="CH1880" s="28"/>
      <c r="CI1880" s="28"/>
      <c r="CN1880" s="193"/>
      <c r="CP1880" s="28"/>
      <c r="CQ1880" s="28"/>
      <c r="CR1880" s="28"/>
      <c r="CW1880" s="193"/>
      <c r="CY1880" s="28"/>
      <c r="CZ1880" s="28"/>
      <c r="DA1880" s="28"/>
      <c r="DF1880" s="193"/>
      <c r="DH1880" s="28"/>
      <c r="DI1880" s="28"/>
      <c r="DJ1880" s="28"/>
      <c r="DO1880" s="193"/>
      <c r="DQ1880" s="28"/>
      <c r="DR1880" s="28"/>
      <c r="DS1880" s="28"/>
      <c r="DX1880" s="193"/>
      <c r="DZ1880" s="28"/>
      <c r="EA1880" s="28"/>
      <c r="EB1880" s="28"/>
      <c r="EG1880" s="193"/>
      <c r="EI1880" s="28"/>
      <c r="EJ1880" s="28"/>
      <c r="EK1880" s="28"/>
      <c r="EP1880" s="193"/>
      <c r="ER1880" s="28"/>
      <c r="ES1880" s="28"/>
      <c r="ET1880" s="28"/>
      <c r="EY1880" s="193"/>
      <c r="FA1880" s="28"/>
      <c r="FB1880" s="28"/>
      <c r="FC1880" s="28"/>
      <c r="FH1880" s="193"/>
      <c r="FJ1880" s="28"/>
      <c r="FK1880" s="28"/>
      <c r="FL1880" s="28"/>
      <c r="FQ1880" s="193"/>
      <c r="FS1880" s="28"/>
      <c r="FT1880" s="28"/>
      <c r="FU1880" s="28"/>
      <c r="FZ1880" s="193"/>
      <c r="GB1880" s="28"/>
      <c r="GC1880" s="28"/>
      <c r="GD1880" s="28"/>
      <c r="GI1880" s="193"/>
      <c r="GK1880" s="28"/>
      <c r="GL1880" s="28"/>
      <c r="GM1880" s="28"/>
      <c r="GR1880" s="193"/>
      <c r="GT1880" s="28"/>
      <c r="GU1880" s="28"/>
      <c r="GV1880" s="28"/>
      <c r="HA1880" s="193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282" t="s">
        <v>4510</v>
      </c>
      <c r="B1881" s="274"/>
      <c r="C1881" s="375"/>
      <c r="D1881" s="376"/>
      <c r="F1881" s="279">
        <f>SUM(H1881:K1881)</f>
        <v>1</v>
      </c>
      <c r="J1881" s="402">
        <v>1</v>
      </c>
      <c r="N1881" s="28"/>
      <c r="O1881" s="28"/>
      <c r="T1881" s="193"/>
      <c r="V1881" s="28"/>
      <c r="W1881" s="28"/>
      <c r="X1881" s="28"/>
      <c r="AC1881" s="193"/>
      <c r="AE1881" s="28"/>
      <c r="AF1881" s="28"/>
      <c r="AG1881" s="28"/>
      <c r="AL1881" s="193"/>
      <c r="AN1881" s="28"/>
      <c r="AO1881" s="28"/>
      <c r="AP1881" s="28"/>
      <c r="AU1881" s="193"/>
      <c r="AW1881" s="28"/>
      <c r="AX1881" s="28"/>
      <c r="AY1881" s="28"/>
      <c r="BD1881" s="193"/>
      <c r="BF1881" s="28"/>
      <c r="BG1881" s="28"/>
      <c r="BH1881" s="28"/>
      <c r="BM1881" s="193"/>
      <c r="BO1881" s="28"/>
      <c r="BP1881" s="28"/>
      <c r="BQ1881" s="28"/>
      <c r="BV1881" s="193"/>
      <c r="BX1881" s="28"/>
      <c r="BY1881" s="28"/>
      <c r="BZ1881" s="28"/>
      <c r="CE1881" s="193"/>
      <c r="CG1881" s="28"/>
      <c r="CH1881" s="28"/>
      <c r="CI1881" s="28"/>
      <c r="CN1881" s="193"/>
      <c r="CP1881" s="28"/>
      <c r="CQ1881" s="28"/>
      <c r="CR1881" s="28"/>
      <c r="CW1881" s="193"/>
      <c r="CY1881" s="28"/>
      <c r="CZ1881" s="28"/>
      <c r="DA1881" s="28"/>
      <c r="DF1881" s="193"/>
      <c r="DH1881" s="28"/>
      <c r="DI1881" s="28"/>
      <c r="DJ1881" s="28"/>
      <c r="DO1881" s="193"/>
      <c r="DQ1881" s="28"/>
      <c r="DR1881" s="28"/>
      <c r="DS1881" s="28"/>
      <c r="DX1881" s="193"/>
      <c r="DZ1881" s="28"/>
      <c r="EA1881" s="28"/>
      <c r="EB1881" s="28"/>
      <c r="EG1881" s="193"/>
      <c r="EI1881" s="28"/>
      <c r="EJ1881" s="28"/>
      <c r="EK1881" s="28"/>
      <c r="EP1881" s="193"/>
      <c r="ER1881" s="28"/>
      <c r="ES1881" s="28"/>
      <c r="ET1881" s="28"/>
      <c r="EY1881" s="193"/>
      <c r="FA1881" s="28"/>
      <c r="FB1881" s="28"/>
      <c r="FC1881" s="28"/>
      <c r="FH1881" s="193"/>
      <c r="FJ1881" s="28"/>
      <c r="FK1881" s="28"/>
      <c r="FL1881" s="28"/>
      <c r="FQ1881" s="193"/>
      <c r="FS1881" s="28"/>
      <c r="FT1881" s="28"/>
      <c r="FU1881" s="28"/>
      <c r="FZ1881" s="193"/>
      <c r="GB1881" s="28"/>
      <c r="GC1881" s="28"/>
      <c r="GD1881" s="28"/>
      <c r="GI1881" s="193"/>
      <c r="GK1881" s="28"/>
      <c r="GL1881" s="28"/>
      <c r="GM1881" s="28"/>
      <c r="GR1881" s="193"/>
      <c r="GT1881" s="28"/>
      <c r="GU1881" s="28"/>
      <c r="GV1881" s="28"/>
      <c r="HA1881" s="193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282" t="s">
        <v>4512</v>
      </c>
      <c r="B1882" s="274"/>
      <c r="C1882" s="375"/>
      <c r="D1882" s="376"/>
      <c r="F1882" s="279">
        <f>SUM(H1882:K1882)</f>
        <v>38</v>
      </c>
      <c r="H1882" s="50">
        <v>38</v>
      </c>
      <c r="N1882" s="28"/>
      <c r="O1882" s="28"/>
      <c r="T1882" s="193"/>
      <c r="V1882" s="28"/>
      <c r="W1882" s="28"/>
      <c r="X1882" s="28"/>
      <c r="AC1882" s="193"/>
      <c r="AE1882" s="28"/>
      <c r="AF1882" s="28"/>
      <c r="AG1882" s="28"/>
      <c r="AL1882" s="193"/>
      <c r="AN1882" s="28"/>
      <c r="AO1882" s="28"/>
      <c r="AP1882" s="28"/>
      <c r="AU1882" s="193"/>
      <c r="AW1882" s="28"/>
      <c r="AX1882" s="28"/>
      <c r="AY1882" s="28"/>
      <c r="BD1882" s="193"/>
      <c r="BF1882" s="28"/>
      <c r="BG1882" s="28"/>
      <c r="BH1882" s="28"/>
      <c r="BM1882" s="193"/>
      <c r="BO1882" s="28"/>
      <c r="BP1882" s="28"/>
      <c r="BQ1882" s="28"/>
      <c r="BV1882" s="193"/>
      <c r="BX1882" s="28"/>
      <c r="BY1882" s="28"/>
      <c r="BZ1882" s="28"/>
      <c r="CE1882" s="193"/>
      <c r="CG1882" s="28"/>
      <c r="CH1882" s="28"/>
      <c r="CI1882" s="28"/>
      <c r="CN1882" s="193"/>
      <c r="CP1882" s="28"/>
      <c r="CQ1882" s="28"/>
      <c r="CR1882" s="28"/>
      <c r="CW1882" s="193"/>
      <c r="CY1882" s="28"/>
      <c r="CZ1882" s="28"/>
      <c r="DA1882" s="28"/>
      <c r="DF1882" s="193"/>
      <c r="DH1882" s="28"/>
      <c r="DI1882" s="28"/>
      <c r="DJ1882" s="28"/>
      <c r="DO1882" s="193"/>
      <c r="DQ1882" s="28"/>
      <c r="DR1882" s="28"/>
      <c r="DS1882" s="28"/>
      <c r="DX1882" s="193"/>
      <c r="DZ1882" s="28"/>
      <c r="EA1882" s="28"/>
      <c r="EB1882" s="28"/>
      <c r="EG1882" s="193"/>
      <c r="EI1882" s="28"/>
      <c r="EJ1882" s="28"/>
      <c r="EK1882" s="28"/>
      <c r="EP1882" s="193"/>
      <c r="ER1882" s="28"/>
      <c r="ES1882" s="28"/>
      <c r="ET1882" s="28"/>
      <c r="EY1882" s="193"/>
      <c r="FA1882" s="28"/>
      <c r="FB1882" s="28"/>
      <c r="FC1882" s="28"/>
      <c r="FH1882" s="193"/>
      <c r="FJ1882" s="28"/>
      <c r="FK1882" s="28"/>
      <c r="FL1882" s="28"/>
      <c r="FQ1882" s="193"/>
      <c r="FS1882" s="28"/>
      <c r="FT1882" s="28"/>
      <c r="FU1882" s="28"/>
      <c r="FZ1882" s="193"/>
      <c r="GB1882" s="28"/>
      <c r="GC1882" s="28"/>
      <c r="GD1882" s="28"/>
      <c r="GI1882" s="193"/>
      <c r="GK1882" s="28"/>
      <c r="GL1882" s="28"/>
      <c r="GM1882" s="28"/>
      <c r="GR1882" s="193"/>
      <c r="GT1882" s="28"/>
      <c r="GU1882" s="28"/>
      <c r="GV1882" s="28"/>
      <c r="HA1882" s="193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282" t="s">
        <v>4513</v>
      </c>
      <c r="B1883" s="274"/>
      <c r="C1883" s="375"/>
      <c r="D1883" s="376"/>
      <c r="F1883" s="279">
        <f t="shared" ref="F1883:F1885" si="0">SUM(H1883:K1883)</f>
        <v>9</v>
      </c>
      <c r="H1883" s="402">
        <v>9</v>
      </c>
      <c r="N1883" s="28"/>
      <c r="O1883" s="28"/>
      <c r="T1883" s="193"/>
      <c r="V1883" s="28"/>
      <c r="W1883" s="28"/>
      <c r="X1883" s="28"/>
      <c r="AC1883" s="193"/>
      <c r="AE1883" s="28"/>
      <c r="AF1883" s="28"/>
      <c r="AG1883" s="28"/>
      <c r="AL1883" s="193"/>
      <c r="AN1883" s="28"/>
      <c r="AO1883" s="28"/>
      <c r="AP1883" s="28"/>
      <c r="AU1883" s="193"/>
      <c r="AW1883" s="28"/>
      <c r="AX1883" s="28"/>
      <c r="AY1883" s="28"/>
      <c r="BD1883" s="193"/>
      <c r="BF1883" s="28"/>
      <c r="BG1883" s="28"/>
      <c r="BH1883" s="28"/>
      <c r="BM1883" s="193"/>
      <c r="BO1883" s="28"/>
      <c r="BP1883" s="28"/>
      <c r="BQ1883" s="28"/>
      <c r="BV1883" s="193"/>
      <c r="BX1883" s="28"/>
      <c r="BY1883" s="28"/>
      <c r="BZ1883" s="28"/>
      <c r="CE1883" s="193"/>
      <c r="CG1883" s="28"/>
      <c r="CH1883" s="28"/>
      <c r="CI1883" s="28"/>
      <c r="CN1883" s="193"/>
      <c r="CP1883" s="28"/>
      <c r="CQ1883" s="28"/>
      <c r="CR1883" s="28"/>
      <c r="CW1883" s="193"/>
      <c r="CY1883" s="28"/>
      <c r="CZ1883" s="28"/>
      <c r="DA1883" s="28"/>
      <c r="DF1883" s="193"/>
      <c r="DH1883" s="28"/>
      <c r="DI1883" s="28"/>
      <c r="DJ1883" s="28"/>
      <c r="DO1883" s="193"/>
      <c r="DQ1883" s="28"/>
      <c r="DR1883" s="28"/>
      <c r="DS1883" s="28"/>
      <c r="DX1883" s="193"/>
      <c r="DZ1883" s="28"/>
      <c r="EA1883" s="28"/>
      <c r="EB1883" s="28"/>
      <c r="EG1883" s="193"/>
      <c r="EI1883" s="28"/>
      <c r="EJ1883" s="28"/>
      <c r="EK1883" s="28"/>
      <c r="EP1883" s="193"/>
      <c r="ER1883" s="28"/>
      <c r="ES1883" s="28"/>
      <c r="ET1883" s="28"/>
      <c r="EY1883" s="193"/>
      <c r="FA1883" s="28"/>
      <c r="FB1883" s="28"/>
      <c r="FC1883" s="28"/>
      <c r="FH1883" s="193"/>
      <c r="FJ1883" s="28"/>
      <c r="FK1883" s="28"/>
      <c r="FL1883" s="28"/>
      <c r="FQ1883" s="193"/>
      <c r="FS1883" s="28"/>
      <c r="FT1883" s="28"/>
      <c r="FU1883" s="28"/>
      <c r="FZ1883" s="193"/>
      <c r="GB1883" s="28"/>
      <c r="GC1883" s="28"/>
      <c r="GD1883" s="28"/>
      <c r="GI1883" s="193"/>
      <c r="GK1883" s="28"/>
      <c r="GL1883" s="28"/>
      <c r="GM1883" s="28"/>
      <c r="GR1883" s="193"/>
      <c r="GT1883" s="28"/>
      <c r="GU1883" s="28"/>
      <c r="GV1883" s="28"/>
      <c r="HA1883" s="193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282" t="s">
        <v>2333</v>
      </c>
      <c r="B1884" s="274"/>
      <c r="C1884" s="375"/>
      <c r="D1884" s="376"/>
      <c r="F1884" s="279">
        <f t="shared" si="0"/>
        <v>1</v>
      </c>
      <c r="H1884" s="402">
        <v>1</v>
      </c>
      <c r="N1884" s="28"/>
      <c r="O1884" s="28"/>
      <c r="T1884" s="193"/>
      <c r="V1884" s="28"/>
      <c r="W1884" s="28"/>
      <c r="X1884" s="28"/>
      <c r="AC1884" s="193"/>
      <c r="AE1884" s="28"/>
      <c r="AF1884" s="28"/>
      <c r="AG1884" s="28"/>
      <c r="AL1884" s="193"/>
      <c r="AN1884" s="28"/>
      <c r="AO1884" s="28"/>
      <c r="AP1884" s="28"/>
      <c r="AU1884" s="193"/>
      <c r="AW1884" s="28"/>
      <c r="AX1884" s="28"/>
      <c r="AY1884" s="28"/>
      <c r="BD1884" s="193"/>
      <c r="BF1884" s="28"/>
      <c r="BG1884" s="28"/>
      <c r="BH1884" s="28"/>
      <c r="BM1884" s="193"/>
      <c r="BO1884" s="28"/>
      <c r="BP1884" s="28"/>
      <c r="BQ1884" s="28"/>
      <c r="BV1884" s="193"/>
      <c r="BX1884" s="28"/>
      <c r="BY1884" s="28"/>
      <c r="BZ1884" s="28"/>
      <c r="CE1884" s="193"/>
      <c r="CG1884" s="28"/>
      <c r="CH1884" s="28"/>
      <c r="CI1884" s="28"/>
      <c r="CN1884" s="193"/>
      <c r="CP1884" s="28"/>
      <c r="CQ1884" s="28"/>
      <c r="CR1884" s="28"/>
      <c r="CW1884" s="193"/>
      <c r="CY1884" s="28"/>
      <c r="CZ1884" s="28"/>
      <c r="DA1884" s="28"/>
      <c r="DF1884" s="193"/>
      <c r="DH1884" s="28"/>
      <c r="DI1884" s="28"/>
      <c r="DJ1884" s="28"/>
      <c r="DO1884" s="193"/>
      <c r="DQ1884" s="28"/>
      <c r="DR1884" s="28"/>
      <c r="DS1884" s="28"/>
      <c r="DX1884" s="193"/>
      <c r="DZ1884" s="28"/>
      <c r="EA1884" s="28"/>
      <c r="EB1884" s="28"/>
      <c r="EG1884" s="193"/>
      <c r="EI1884" s="28"/>
      <c r="EJ1884" s="28"/>
      <c r="EK1884" s="28"/>
      <c r="EP1884" s="193"/>
      <c r="ER1884" s="28"/>
      <c r="ES1884" s="28"/>
      <c r="ET1884" s="28"/>
      <c r="EY1884" s="193"/>
      <c r="FA1884" s="28"/>
      <c r="FB1884" s="28"/>
      <c r="FC1884" s="28"/>
      <c r="FH1884" s="193"/>
      <c r="FJ1884" s="28"/>
      <c r="FK1884" s="28"/>
      <c r="FL1884" s="28"/>
      <c r="FQ1884" s="193"/>
      <c r="FS1884" s="28"/>
      <c r="FT1884" s="28"/>
      <c r="FU1884" s="28"/>
      <c r="FZ1884" s="193"/>
      <c r="GB1884" s="28"/>
      <c r="GC1884" s="28"/>
      <c r="GD1884" s="28"/>
      <c r="GI1884" s="193"/>
      <c r="GK1884" s="28"/>
      <c r="GL1884" s="28"/>
      <c r="GM1884" s="28"/>
      <c r="GR1884" s="193"/>
      <c r="GT1884" s="28"/>
      <c r="GU1884" s="28"/>
      <c r="GV1884" s="28"/>
      <c r="HA1884" s="193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282" t="s">
        <v>2462</v>
      </c>
      <c r="B1885" s="274"/>
      <c r="C1885" s="375"/>
      <c r="D1885" s="376"/>
      <c r="F1885" s="279">
        <f t="shared" si="0"/>
        <v>18</v>
      </c>
      <c r="H1885" s="402">
        <v>18</v>
      </c>
      <c r="N1885" s="28"/>
      <c r="O1885" s="28"/>
      <c r="T1885" s="193"/>
      <c r="V1885" s="28"/>
      <c r="W1885" s="28"/>
      <c r="X1885" s="28"/>
      <c r="AC1885" s="193"/>
      <c r="AE1885" s="28"/>
      <c r="AF1885" s="28"/>
      <c r="AG1885" s="28"/>
      <c r="AL1885" s="193"/>
      <c r="AN1885" s="28"/>
      <c r="AO1885" s="28"/>
      <c r="AP1885" s="28"/>
      <c r="AU1885" s="193"/>
      <c r="AW1885" s="28"/>
      <c r="AX1885" s="28"/>
      <c r="AY1885" s="28"/>
      <c r="BD1885" s="193"/>
      <c r="BF1885" s="28"/>
      <c r="BG1885" s="28"/>
      <c r="BH1885" s="28"/>
      <c r="BM1885" s="193"/>
      <c r="BO1885" s="28"/>
      <c r="BP1885" s="28"/>
      <c r="BQ1885" s="28"/>
      <c r="BV1885" s="193"/>
      <c r="BX1885" s="28"/>
      <c r="BY1885" s="28"/>
      <c r="BZ1885" s="28"/>
      <c r="CE1885" s="193"/>
      <c r="CG1885" s="28"/>
      <c r="CH1885" s="28"/>
      <c r="CI1885" s="28"/>
      <c r="CN1885" s="193"/>
      <c r="CP1885" s="28"/>
      <c r="CQ1885" s="28"/>
      <c r="CR1885" s="28"/>
      <c r="CW1885" s="193"/>
      <c r="CY1885" s="28"/>
      <c r="CZ1885" s="28"/>
      <c r="DA1885" s="28"/>
      <c r="DF1885" s="193"/>
      <c r="DH1885" s="28"/>
      <c r="DI1885" s="28"/>
      <c r="DJ1885" s="28"/>
      <c r="DO1885" s="193"/>
      <c r="DQ1885" s="28"/>
      <c r="DR1885" s="28"/>
      <c r="DS1885" s="28"/>
      <c r="DX1885" s="193"/>
      <c r="DZ1885" s="28"/>
      <c r="EA1885" s="28"/>
      <c r="EB1885" s="28"/>
      <c r="EG1885" s="193"/>
      <c r="EI1885" s="28"/>
      <c r="EJ1885" s="28"/>
      <c r="EK1885" s="28"/>
      <c r="EP1885" s="193"/>
      <c r="ER1885" s="28"/>
      <c r="ES1885" s="28"/>
      <c r="ET1885" s="28"/>
      <c r="EY1885" s="193"/>
      <c r="FA1885" s="28"/>
      <c r="FB1885" s="28"/>
      <c r="FC1885" s="28"/>
      <c r="FH1885" s="193"/>
      <c r="FJ1885" s="28"/>
      <c r="FK1885" s="28"/>
      <c r="FL1885" s="28"/>
      <c r="FQ1885" s="193"/>
      <c r="FS1885" s="28"/>
      <c r="FT1885" s="28"/>
      <c r="FU1885" s="28"/>
      <c r="FZ1885" s="193"/>
      <c r="GB1885" s="28"/>
      <c r="GC1885" s="28"/>
      <c r="GD1885" s="28"/>
      <c r="GI1885" s="193"/>
      <c r="GK1885" s="28"/>
      <c r="GL1885" s="28"/>
      <c r="GM1885" s="28"/>
      <c r="GR1885" s="193"/>
      <c r="GT1885" s="28"/>
      <c r="GU1885" s="28"/>
      <c r="GV1885" s="28"/>
      <c r="HA1885" s="193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311"/>
      <c r="B1886" s="274"/>
      <c r="C1886" s="375"/>
      <c r="D1886" s="376"/>
      <c r="F1886" s="279"/>
      <c r="N1886" s="28"/>
      <c r="O1886" s="28"/>
      <c r="T1886" s="193"/>
      <c r="V1886" s="28"/>
      <c r="W1886" s="28"/>
      <c r="X1886" s="28"/>
      <c r="AC1886" s="193"/>
      <c r="AE1886" s="28"/>
      <c r="AF1886" s="28"/>
      <c r="AG1886" s="28"/>
      <c r="AL1886" s="193"/>
      <c r="AN1886" s="28"/>
      <c r="AO1886" s="28"/>
      <c r="AP1886" s="28"/>
      <c r="AU1886" s="193"/>
      <c r="AW1886" s="28"/>
      <c r="AX1886" s="28"/>
      <c r="AY1886" s="28"/>
      <c r="BD1886" s="193"/>
      <c r="BF1886" s="28"/>
      <c r="BG1886" s="28"/>
      <c r="BH1886" s="28"/>
      <c r="BM1886" s="193"/>
      <c r="BO1886" s="28"/>
      <c r="BP1886" s="28"/>
      <c r="BQ1886" s="28"/>
      <c r="BV1886" s="193"/>
      <c r="BX1886" s="28"/>
      <c r="BY1886" s="28"/>
      <c r="BZ1886" s="28"/>
      <c r="CE1886" s="193"/>
      <c r="CG1886" s="28"/>
      <c r="CH1886" s="28"/>
      <c r="CI1886" s="28"/>
      <c r="CN1886" s="193"/>
      <c r="CP1886" s="28"/>
      <c r="CQ1886" s="28"/>
      <c r="CR1886" s="28"/>
      <c r="CW1886" s="193"/>
      <c r="CY1886" s="28"/>
      <c r="CZ1886" s="28"/>
      <c r="DA1886" s="28"/>
      <c r="DF1886" s="193"/>
      <c r="DH1886" s="28"/>
      <c r="DI1886" s="28"/>
      <c r="DJ1886" s="28"/>
      <c r="DO1886" s="193"/>
      <c r="DQ1886" s="28"/>
      <c r="DR1886" s="28"/>
      <c r="DS1886" s="28"/>
      <c r="DX1886" s="193"/>
      <c r="DZ1886" s="28"/>
      <c r="EA1886" s="28"/>
      <c r="EB1886" s="28"/>
      <c r="EG1886" s="193"/>
      <c r="EI1886" s="28"/>
      <c r="EJ1886" s="28"/>
      <c r="EK1886" s="28"/>
      <c r="EP1886" s="193"/>
      <c r="ER1886" s="28"/>
      <c r="ES1886" s="28"/>
      <c r="ET1886" s="28"/>
      <c r="EY1886" s="193"/>
      <c r="FA1886" s="28"/>
      <c r="FB1886" s="28"/>
      <c r="FC1886" s="28"/>
      <c r="FH1886" s="193"/>
      <c r="FJ1886" s="28"/>
      <c r="FK1886" s="28"/>
      <c r="FL1886" s="28"/>
      <c r="FQ1886" s="193"/>
      <c r="FS1886" s="28"/>
      <c r="FT1886" s="28"/>
      <c r="FU1886" s="28"/>
      <c r="FZ1886" s="193"/>
      <c r="GB1886" s="28"/>
      <c r="GC1886" s="28"/>
      <c r="GD1886" s="28"/>
      <c r="GI1886" s="193"/>
      <c r="GK1886" s="28"/>
      <c r="GL1886" s="28"/>
      <c r="GM1886" s="28"/>
      <c r="GR1886" s="193"/>
      <c r="GT1886" s="28"/>
      <c r="GU1886" s="28"/>
      <c r="GV1886" s="28"/>
      <c r="HA1886" s="193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.75" customHeight="1">
      <c r="A1887" s="453"/>
      <c r="B1887" s="39"/>
      <c r="C1887" s="39"/>
      <c r="D1887" s="39"/>
      <c r="E1887" s="39"/>
      <c r="F1887" s="279"/>
      <c r="G1887" s="402"/>
      <c r="H1887" s="402"/>
      <c r="I1887" s="402"/>
      <c r="J1887" s="402"/>
      <c r="K1887" s="402"/>
      <c r="N1887" s="28"/>
      <c r="P1887" s="376"/>
      <c r="R1887" s="279"/>
      <c r="T1887" s="193"/>
      <c r="V1887" s="28"/>
      <c r="W1887" s="28"/>
      <c r="X1887" s="28"/>
      <c r="AC1887" s="193"/>
      <c r="AE1887" s="28"/>
      <c r="AF1887" s="28"/>
      <c r="AG1887" s="28"/>
      <c r="AL1887" s="193"/>
      <c r="AN1887" s="28"/>
      <c r="AO1887" s="28"/>
      <c r="AP1887" s="28"/>
      <c r="AU1887" s="193"/>
      <c r="AW1887" s="28"/>
      <c r="AX1887" s="28"/>
      <c r="AY1887" s="28"/>
      <c r="BD1887" s="193"/>
      <c r="BF1887" s="28"/>
      <c r="BG1887" s="28"/>
      <c r="BH1887" s="28"/>
      <c r="BM1887" s="193"/>
      <c r="BO1887" s="28"/>
      <c r="BP1887" s="28"/>
      <c r="BQ1887" s="28"/>
      <c r="BV1887" s="193"/>
      <c r="BX1887" s="28"/>
      <c r="BY1887" s="28"/>
      <c r="BZ1887" s="28"/>
      <c r="CE1887" s="193"/>
      <c r="CG1887" s="28"/>
      <c r="CH1887" s="28"/>
      <c r="CI1887" s="28"/>
      <c r="CN1887" s="193"/>
      <c r="CP1887" s="28"/>
      <c r="CQ1887" s="28"/>
      <c r="CR1887" s="28"/>
      <c r="CW1887" s="193"/>
      <c r="CY1887" s="28"/>
      <c r="CZ1887" s="28"/>
      <c r="DA1887" s="28"/>
      <c r="DF1887" s="193"/>
      <c r="DH1887" s="28"/>
      <c r="DI1887" s="28"/>
      <c r="DJ1887" s="28"/>
      <c r="DO1887" s="193"/>
      <c r="DQ1887" s="28"/>
      <c r="DR1887" s="28"/>
      <c r="DS1887" s="28"/>
      <c r="DX1887" s="193"/>
      <c r="DZ1887" s="28"/>
      <c r="EA1887" s="28"/>
      <c r="EB1887" s="28"/>
      <c r="EG1887" s="193"/>
      <c r="EI1887" s="28"/>
      <c r="EJ1887" s="28"/>
      <c r="EK1887" s="28"/>
      <c r="EP1887" s="193"/>
      <c r="ER1887" s="28"/>
      <c r="ES1887" s="28"/>
      <c r="ET1887" s="28"/>
      <c r="EY1887" s="193"/>
      <c r="FA1887" s="28"/>
      <c r="FB1887" s="28"/>
      <c r="FC1887" s="28"/>
      <c r="FH1887" s="193"/>
      <c r="FJ1887" s="28"/>
      <c r="FK1887" s="28"/>
      <c r="FL1887" s="28"/>
      <c r="FQ1887" s="193"/>
      <c r="FS1887" s="28"/>
      <c r="FT1887" s="28"/>
      <c r="FU1887" s="28"/>
      <c r="FZ1887" s="193"/>
      <c r="GB1887" s="28"/>
      <c r="GC1887" s="28"/>
      <c r="GD1887" s="28"/>
      <c r="GI1887" s="193"/>
      <c r="GK1887" s="28"/>
      <c r="GL1887" s="28"/>
      <c r="GM1887" s="28"/>
      <c r="GR1887" s="193"/>
      <c r="GT1887" s="28"/>
      <c r="GU1887" s="28"/>
      <c r="GV1887" s="28"/>
      <c r="HA1887" s="193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282"/>
      <c r="B1888" s="28"/>
      <c r="C1888" s="28"/>
      <c r="D1888" s="28"/>
      <c r="F1888" s="28"/>
      <c r="G1888" s="28"/>
      <c r="K1888" s="193"/>
      <c r="N1888" s="28"/>
      <c r="P1888" s="376"/>
      <c r="R1888" s="279"/>
      <c r="T1888" s="193"/>
      <c r="V1888" s="28"/>
      <c r="W1888" s="28"/>
      <c r="X1888" s="28"/>
      <c r="AC1888" s="193"/>
      <c r="AE1888" s="28"/>
      <c r="AF1888" s="28"/>
      <c r="AG1888" s="28"/>
      <c r="AL1888" s="193"/>
      <c r="AN1888" s="28"/>
      <c r="AO1888" s="28"/>
      <c r="AP1888" s="28"/>
      <c r="AU1888" s="193"/>
      <c r="AW1888" s="28"/>
      <c r="AX1888" s="28"/>
      <c r="AY1888" s="28"/>
      <c r="BD1888" s="193"/>
      <c r="BF1888" s="28"/>
      <c r="BG1888" s="28"/>
      <c r="BH1888" s="28"/>
      <c r="BM1888" s="193"/>
      <c r="BO1888" s="28"/>
      <c r="BP1888" s="28"/>
      <c r="BQ1888" s="28"/>
      <c r="BV1888" s="193"/>
      <c r="BX1888" s="28"/>
      <c r="BY1888" s="28"/>
      <c r="BZ1888" s="28"/>
      <c r="CE1888" s="193"/>
      <c r="CG1888" s="28"/>
      <c r="CH1888" s="28"/>
      <c r="CI1888" s="28"/>
      <c r="CN1888" s="193"/>
      <c r="CP1888" s="28"/>
      <c r="CQ1888" s="28"/>
      <c r="CR1888" s="28"/>
      <c r="CW1888" s="193"/>
      <c r="CY1888" s="28"/>
      <c r="CZ1888" s="28"/>
      <c r="DA1888" s="28"/>
      <c r="DF1888" s="193"/>
      <c r="DH1888" s="28"/>
      <c r="DI1888" s="28"/>
      <c r="DJ1888" s="28"/>
      <c r="DO1888" s="193"/>
      <c r="DQ1888" s="28"/>
      <c r="DR1888" s="28"/>
      <c r="DS1888" s="28"/>
      <c r="DX1888" s="193"/>
      <c r="DZ1888" s="28"/>
      <c r="EA1888" s="28"/>
      <c r="EB1888" s="28"/>
      <c r="EG1888" s="193"/>
      <c r="EI1888" s="28"/>
      <c r="EJ1888" s="28"/>
      <c r="EK1888" s="28"/>
      <c r="EP1888" s="193"/>
      <c r="ER1888" s="28"/>
      <c r="ES1888" s="28"/>
      <c r="ET1888" s="28"/>
      <c r="EY1888" s="193"/>
      <c r="FA1888" s="28"/>
      <c r="FB1888" s="28"/>
      <c r="FC1888" s="28"/>
      <c r="FH1888" s="193"/>
      <c r="FJ1888" s="28"/>
      <c r="FK1888" s="28"/>
      <c r="FL1888" s="28"/>
      <c r="FQ1888" s="193"/>
      <c r="FS1888" s="28"/>
      <c r="FT1888" s="28"/>
      <c r="FU1888" s="28"/>
      <c r="FZ1888" s="193"/>
      <c r="GB1888" s="28"/>
      <c r="GC1888" s="28"/>
      <c r="GD1888" s="28"/>
      <c r="GI1888" s="193"/>
      <c r="GK1888" s="28"/>
      <c r="GL1888" s="28"/>
      <c r="GM1888" s="28"/>
      <c r="GR1888" s="193"/>
      <c r="GT1888" s="28"/>
      <c r="GU1888" s="28"/>
      <c r="GV1888" s="28"/>
      <c r="HA1888" s="193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282"/>
      <c r="B1889" s="28"/>
      <c r="C1889" s="28"/>
      <c r="D1889" s="28"/>
      <c r="E1889" s="28"/>
      <c r="F1889" s="279"/>
      <c r="G1889" s="28"/>
      <c r="K1889" s="193"/>
      <c r="N1889" s="28"/>
      <c r="P1889" s="376"/>
      <c r="R1889" s="279"/>
      <c r="T1889" s="193"/>
      <c r="V1889" s="28"/>
      <c r="W1889" s="28"/>
      <c r="X1889" s="28"/>
      <c r="AC1889" s="193"/>
      <c r="AE1889" s="28"/>
      <c r="AF1889" s="28"/>
      <c r="AG1889" s="28"/>
      <c r="AL1889" s="193"/>
      <c r="AN1889" s="28"/>
      <c r="AO1889" s="28"/>
      <c r="AP1889" s="28"/>
      <c r="AU1889" s="193"/>
      <c r="AW1889" s="28"/>
      <c r="AX1889" s="28"/>
      <c r="AY1889" s="28"/>
      <c r="BD1889" s="193"/>
      <c r="BF1889" s="28"/>
      <c r="BG1889" s="28"/>
      <c r="BH1889" s="28"/>
      <c r="BM1889" s="193"/>
      <c r="BO1889" s="28"/>
      <c r="BP1889" s="28"/>
      <c r="BQ1889" s="28"/>
      <c r="BV1889" s="193"/>
      <c r="BX1889" s="28"/>
      <c r="BY1889" s="28"/>
      <c r="BZ1889" s="28"/>
      <c r="CE1889" s="193"/>
      <c r="CG1889" s="28"/>
      <c r="CH1889" s="28"/>
      <c r="CI1889" s="28"/>
      <c r="CN1889" s="193"/>
      <c r="CP1889" s="28"/>
      <c r="CQ1889" s="28"/>
      <c r="CR1889" s="28"/>
      <c r="CW1889" s="193"/>
      <c r="CY1889" s="28"/>
      <c r="CZ1889" s="28"/>
      <c r="DA1889" s="28"/>
      <c r="DF1889" s="193"/>
      <c r="DH1889" s="28"/>
      <c r="DI1889" s="28"/>
      <c r="DJ1889" s="28"/>
      <c r="DO1889" s="193"/>
      <c r="DQ1889" s="28"/>
      <c r="DR1889" s="28"/>
      <c r="DS1889" s="28"/>
      <c r="DX1889" s="193"/>
      <c r="DZ1889" s="28"/>
      <c r="EA1889" s="28"/>
      <c r="EB1889" s="28"/>
      <c r="EG1889" s="193"/>
      <c r="EI1889" s="28"/>
      <c r="EJ1889" s="28"/>
      <c r="EK1889" s="28"/>
      <c r="EP1889" s="193"/>
      <c r="ER1889" s="28"/>
      <c r="ES1889" s="28"/>
      <c r="ET1889" s="28"/>
      <c r="EY1889" s="193"/>
      <c r="FA1889" s="28"/>
      <c r="FB1889" s="28"/>
      <c r="FC1889" s="28"/>
      <c r="FH1889" s="193"/>
      <c r="FJ1889" s="28"/>
      <c r="FK1889" s="28"/>
      <c r="FL1889" s="28"/>
      <c r="FQ1889" s="193"/>
      <c r="FS1889" s="28"/>
      <c r="FT1889" s="28"/>
      <c r="FU1889" s="28"/>
      <c r="FZ1889" s="193"/>
      <c r="GB1889" s="28"/>
      <c r="GC1889" s="28"/>
      <c r="GD1889" s="28"/>
      <c r="GI1889" s="193"/>
      <c r="GK1889" s="28"/>
      <c r="GL1889" s="28"/>
      <c r="GM1889" s="28"/>
      <c r="GR1889" s="193"/>
      <c r="GT1889" s="28"/>
      <c r="GU1889" s="28"/>
      <c r="GV1889" s="28"/>
      <c r="HA1889" s="193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28"/>
      <c r="B1890" s="28"/>
      <c r="C1890" s="28"/>
      <c r="F1890" s="279"/>
      <c r="G1890" s="28"/>
      <c r="K1890" s="28"/>
      <c r="N1890" s="28"/>
      <c r="P1890" s="376"/>
      <c r="R1890" s="279"/>
      <c r="T1890" s="193"/>
      <c r="V1890" s="28"/>
      <c r="W1890" s="28"/>
      <c r="X1890" s="28"/>
      <c r="AC1890" s="193"/>
      <c r="AE1890" s="28"/>
      <c r="AF1890" s="28"/>
      <c r="AG1890" s="28"/>
      <c r="AL1890" s="193"/>
      <c r="AN1890" s="28"/>
      <c r="AO1890" s="28"/>
      <c r="AP1890" s="28"/>
      <c r="AU1890" s="193"/>
      <c r="AW1890" s="28"/>
      <c r="AX1890" s="28"/>
      <c r="AY1890" s="28"/>
      <c r="BD1890" s="193"/>
      <c r="BF1890" s="28"/>
      <c r="BG1890" s="28"/>
      <c r="BH1890" s="28"/>
      <c r="BM1890" s="193"/>
      <c r="BO1890" s="28"/>
      <c r="BP1890" s="28"/>
      <c r="BQ1890" s="28"/>
      <c r="BV1890" s="193"/>
      <c r="BX1890" s="28"/>
      <c r="BY1890" s="28"/>
      <c r="BZ1890" s="28"/>
      <c r="CE1890" s="193"/>
      <c r="CG1890" s="28"/>
      <c r="CH1890" s="28"/>
      <c r="CI1890" s="28"/>
      <c r="CN1890" s="193"/>
      <c r="CP1890" s="28"/>
      <c r="CQ1890" s="28"/>
      <c r="CR1890" s="28"/>
      <c r="CW1890" s="193"/>
      <c r="CY1890" s="28"/>
      <c r="CZ1890" s="28"/>
      <c r="DA1890" s="28"/>
      <c r="DF1890" s="193"/>
      <c r="DH1890" s="28"/>
      <c r="DI1890" s="28"/>
      <c r="DJ1890" s="28"/>
      <c r="DO1890" s="193"/>
      <c r="DQ1890" s="28"/>
      <c r="DR1890" s="28"/>
      <c r="DS1890" s="28"/>
      <c r="DX1890" s="193"/>
      <c r="DZ1890" s="28"/>
      <c r="EA1890" s="28"/>
      <c r="EB1890" s="28"/>
      <c r="EG1890" s="193"/>
      <c r="EI1890" s="28"/>
      <c r="EJ1890" s="28"/>
      <c r="EK1890" s="28"/>
      <c r="EP1890" s="193"/>
      <c r="ER1890" s="28"/>
      <c r="ES1890" s="28"/>
      <c r="ET1890" s="28"/>
      <c r="EY1890" s="193"/>
      <c r="FA1890" s="28"/>
      <c r="FB1890" s="28"/>
      <c r="FC1890" s="28"/>
      <c r="FH1890" s="193"/>
      <c r="FJ1890" s="28"/>
      <c r="FK1890" s="28"/>
      <c r="FL1890" s="28"/>
      <c r="FQ1890" s="193"/>
      <c r="FS1890" s="28"/>
      <c r="FT1890" s="28"/>
      <c r="FU1890" s="28"/>
      <c r="FZ1890" s="193"/>
      <c r="GB1890" s="28"/>
      <c r="GC1890" s="28"/>
      <c r="GD1890" s="28"/>
      <c r="GI1890" s="193"/>
      <c r="GK1890" s="28"/>
      <c r="GL1890" s="28"/>
      <c r="GM1890" s="28"/>
      <c r="GR1890" s="193"/>
      <c r="GT1890" s="28"/>
      <c r="GU1890" s="28"/>
      <c r="GV1890" s="28"/>
      <c r="HA1890" s="193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>
      <c r="A1891" s="28"/>
      <c r="B1891" s="28"/>
      <c r="C1891" s="28"/>
      <c r="D1891" s="28" t="s">
        <v>40</v>
      </c>
      <c r="E1891" s="50">
        <f>SUM(E794:E1889)</f>
        <v>7260</v>
      </c>
      <c r="F1891" s="50">
        <f>SUM(F794:F1890)</f>
        <v>1642</v>
      </c>
      <c r="G1891" s="50">
        <f>SUM(G794:G1890)</f>
        <v>0</v>
      </c>
      <c r="H1891" s="50">
        <f>SUM(H794:H1890)</f>
        <v>1492</v>
      </c>
      <c r="I1891" s="50">
        <f>SUM(I794:I1890)</f>
        <v>0</v>
      </c>
      <c r="J1891" s="50">
        <f>SUM(J794:J1890)</f>
        <v>150</v>
      </c>
      <c r="K1891" s="50">
        <f>SUM(K794:K1890)</f>
        <v>0</v>
      </c>
      <c r="N1891" s="28"/>
      <c r="P1891" s="376"/>
      <c r="R1891" s="279"/>
      <c r="T1891" s="193"/>
      <c r="V1891" s="28"/>
      <c r="W1891" s="28"/>
      <c r="X1891" s="28"/>
      <c r="AC1891" s="193"/>
      <c r="AE1891" s="28"/>
      <c r="AF1891" s="28"/>
      <c r="AG1891" s="28"/>
      <c r="AL1891" s="193"/>
      <c r="AN1891" s="28"/>
      <c r="AO1891" s="28"/>
      <c r="AP1891" s="28"/>
      <c r="AU1891" s="193"/>
      <c r="AW1891" s="28"/>
      <c r="AX1891" s="28"/>
      <c r="AY1891" s="28"/>
      <c r="BD1891" s="193"/>
      <c r="BF1891" s="28"/>
      <c r="BG1891" s="28"/>
      <c r="BH1891" s="28"/>
      <c r="BM1891" s="193"/>
      <c r="BO1891" s="28"/>
      <c r="BP1891" s="28"/>
      <c r="BQ1891" s="28"/>
      <c r="BV1891" s="193"/>
      <c r="BX1891" s="28"/>
      <c r="BY1891" s="28"/>
      <c r="BZ1891" s="28"/>
      <c r="CE1891" s="193"/>
      <c r="CG1891" s="28"/>
      <c r="CH1891" s="28"/>
      <c r="CI1891" s="28"/>
      <c r="CN1891" s="193"/>
      <c r="CP1891" s="28"/>
      <c r="CQ1891" s="28"/>
      <c r="CR1891" s="28"/>
      <c r="CW1891" s="193"/>
      <c r="CY1891" s="28"/>
      <c r="CZ1891" s="28"/>
      <c r="DA1891" s="28"/>
      <c r="DF1891" s="193"/>
      <c r="DH1891" s="28"/>
      <c r="DI1891" s="28"/>
      <c r="DJ1891" s="28"/>
      <c r="DO1891" s="193"/>
      <c r="DQ1891" s="28"/>
      <c r="DR1891" s="28"/>
      <c r="DS1891" s="28"/>
      <c r="DX1891" s="193"/>
      <c r="DZ1891" s="28"/>
      <c r="EA1891" s="28"/>
      <c r="EB1891" s="28"/>
      <c r="EG1891" s="193"/>
      <c r="EI1891" s="28"/>
      <c r="EJ1891" s="28"/>
      <c r="EK1891" s="28"/>
      <c r="EP1891" s="193"/>
      <c r="ER1891" s="28"/>
      <c r="ES1891" s="28"/>
      <c r="ET1891" s="28"/>
      <c r="EY1891" s="193"/>
      <c r="FA1891" s="28"/>
      <c r="FB1891" s="28"/>
      <c r="FC1891" s="28"/>
      <c r="FH1891" s="193"/>
      <c r="FJ1891" s="28"/>
      <c r="FK1891" s="28"/>
      <c r="FL1891" s="28"/>
      <c r="FQ1891" s="193"/>
      <c r="FS1891" s="28"/>
      <c r="FT1891" s="28"/>
      <c r="FU1891" s="28"/>
      <c r="FZ1891" s="193"/>
      <c r="GB1891" s="28"/>
      <c r="GC1891" s="28"/>
      <c r="GD1891" s="28"/>
      <c r="GI1891" s="193"/>
      <c r="GK1891" s="28"/>
      <c r="GL1891" s="28"/>
      <c r="GM1891" s="28"/>
      <c r="GR1891" s="193"/>
      <c r="GT1891" s="28"/>
      <c r="GU1891" s="28"/>
      <c r="GV1891" s="28"/>
      <c r="HA1891" s="193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>
      <c r="A1892" s="28"/>
      <c r="B1892" s="28"/>
      <c r="C1892" s="28"/>
      <c r="D1892" s="28"/>
      <c r="E1892" s="28"/>
      <c r="G1892" s="28"/>
      <c r="K1892" s="193"/>
      <c r="N1892" s="28"/>
      <c r="P1892" s="376"/>
      <c r="R1892" s="279"/>
      <c r="T1892" s="193"/>
      <c r="V1892" s="28"/>
      <c r="W1892" s="28"/>
      <c r="X1892" s="28"/>
      <c r="AC1892" s="193"/>
      <c r="AE1892" s="28"/>
      <c r="AF1892" s="28"/>
      <c r="AG1892" s="28"/>
      <c r="AL1892" s="193"/>
      <c r="AN1892" s="28"/>
      <c r="AO1892" s="28"/>
      <c r="AP1892" s="28"/>
      <c r="AU1892" s="193"/>
      <c r="AW1892" s="28"/>
      <c r="AX1892" s="28"/>
      <c r="AY1892" s="28"/>
      <c r="BD1892" s="193"/>
      <c r="BF1892" s="28"/>
      <c r="BG1892" s="28"/>
      <c r="BH1892" s="28"/>
      <c r="BM1892" s="193"/>
      <c r="BO1892" s="28"/>
      <c r="BP1892" s="28"/>
      <c r="BQ1892" s="28"/>
      <c r="BV1892" s="193"/>
      <c r="BX1892" s="28"/>
      <c r="BY1892" s="28"/>
      <c r="BZ1892" s="28"/>
      <c r="CE1892" s="193"/>
      <c r="CG1892" s="28"/>
      <c r="CH1892" s="28"/>
      <c r="CI1892" s="28"/>
      <c r="CN1892" s="193"/>
      <c r="CP1892" s="28"/>
      <c r="CQ1892" s="28"/>
      <c r="CR1892" s="28"/>
      <c r="CW1892" s="193"/>
      <c r="CY1892" s="28"/>
      <c r="CZ1892" s="28"/>
      <c r="DA1892" s="28"/>
      <c r="DF1892" s="193"/>
      <c r="DH1892" s="28"/>
      <c r="DI1892" s="28"/>
      <c r="DJ1892" s="28"/>
      <c r="DO1892" s="193"/>
      <c r="DQ1892" s="28"/>
      <c r="DR1892" s="28"/>
      <c r="DS1892" s="28"/>
      <c r="DX1892" s="193"/>
      <c r="DZ1892" s="28"/>
      <c r="EA1892" s="28"/>
      <c r="EB1892" s="28"/>
      <c r="EG1892" s="193"/>
      <c r="EI1892" s="28"/>
      <c r="EJ1892" s="28"/>
      <c r="EK1892" s="28"/>
      <c r="EP1892" s="193"/>
      <c r="ER1892" s="28"/>
      <c r="ES1892" s="28"/>
      <c r="ET1892" s="28"/>
      <c r="EY1892" s="193"/>
      <c r="FA1892" s="28"/>
      <c r="FB1892" s="28"/>
      <c r="FC1892" s="28"/>
      <c r="FH1892" s="193"/>
      <c r="FJ1892" s="28"/>
      <c r="FK1892" s="28"/>
      <c r="FL1892" s="28"/>
      <c r="FQ1892" s="193"/>
      <c r="FS1892" s="28"/>
      <c r="FT1892" s="28"/>
      <c r="FU1892" s="28"/>
      <c r="FZ1892" s="193"/>
      <c r="GB1892" s="28"/>
      <c r="GC1892" s="28"/>
      <c r="GD1892" s="28"/>
      <c r="GI1892" s="193"/>
      <c r="GK1892" s="28"/>
      <c r="GL1892" s="28"/>
      <c r="GM1892" s="28"/>
      <c r="GR1892" s="193"/>
      <c r="GT1892" s="28"/>
      <c r="GU1892" s="28"/>
      <c r="GV1892" s="28"/>
      <c r="HA1892" s="193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>
      <c r="A1893" s="28"/>
      <c r="B1893" s="28"/>
      <c r="C1893" s="28"/>
      <c r="D1893" s="28"/>
      <c r="E1893" s="28"/>
      <c r="F1893" s="28"/>
      <c r="G1893" s="28"/>
      <c r="K1893" s="193"/>
      <c r="N1893" s="28"/>
      <c r="P1893" s="376"/>
      <c r="R1893" s="279"/>
      <c r="T1893" s="193"/>
      <c r="V1893" s="28"/>
      <c r="W1893" s="28"/>
      <c r="X1893" s="28"/>
      <c r="AC1893" s="193"/>
      <c r="AE1893" s="28"/>
      <c r="AF1893" s="28"/>
      <c r="AG1893" s="28"/>
      <c r="AL1893" s="193"/>
      <c r="AN1893" s="28"/>
      <c r="AO1893" s="28"/>
      <c r="AP1893" s="28"/>
      <c r="AU1893" s="193"/>
      <c r="AW1893" s="28"/>
      <c r="AX1893" s="28"/>
      <c r="AY1893" s="28"/>
      <c r="BD1893" s="193"/>
      <c r="BF1893" s="28"/>
      <c r="BG1893" s="28"/>
      <c r="BH1893" s="28"/>
      <c r="BM1893" s="193"/>
      <c r="BO1893" s="28"/>
      <c r="BP1893" s="28"/>
      <c r="BQ1893" s="28"/>
      <c r="BV1893" s="193"/>
      <c r="BX1893" s="28"/>
      <c r="BY1893" s="28"/>
      <c r="BZ1893" s="28"/>
      <c r="CE1893" s="193"/>
      <c r="CG1893" s="28"/>
      <c r="CH1893" s="28"/>
      <c r="CI1893" s="28"/>
      <c r="CN1893" s="193"/>
      <c r="CP1893" s="28"/>
      <c r="CQ1893" s="28"/>
      <c r="CR1893" s="28"/>
      <c r="CW1893" s="193"/>
      <c r="CY1893" s="28"/>
      <c r="CZ1893" s="28"/>
      <c r="DA1893" s="28"/>
      <c r="DF1893" s="193"/>
      <c r="DH1893" s="28"/>
      <c r="DI1893" s="28"/>
      <c r="DJ1893" s="28"/>
      <c r="DO1893" s="193"/>
      <c r="DQ1893" s="28"/>
      <c r="DR1893" s="28"/>
      <c r="DS1893" s="28"/>
      <c r="DX1893" s="193"/>
      <c r="DZ1893" s="28"/>
      <c r="EA1893" s="28"/>
      <c r="EB1893" s="28"/>
      <c r="EG1893" s="193"/>
      <c r="EI1893" s="28"/>
      <c r="EJ1893" s="28"/>
      <c r="EK1893" s="28"/>
      <c r="EP1893" s="193"/>
      <c r="ER1893" s="28"/>
      <c r="ES1893" s="28"/>
      <c r="ET1893" s="28"/>
      <c r="EY1893" s="193"/>
      <c r="FA1893" s="28"/>
      <c r="FB1893" s="28"/>
      <c r="FC1893" s="28"/>
      <c r="FH1893" s="193"/>
      <c r="FJ1893" s="28"/>
      <c r="FK1893" s="28"/>
      <c r="FL1893" s="28"/>
      <c r="FQ1893" s="193"/>
      <c r="FS1893" s="28"/>
      <c r="FT1893" s="28"/>
      <c r="FU1893" s="28"/>
      <c r="FZ1893" s="193"/>
      <c r="GB1893" s="28"/>
      <c r="GC1893" s="28"/>
      <c r="GD1893" s="28"/>
      <c r="GI1893" s="193"/>
      <c r="GK1893" s="28"/>
      <c r="GL1893" s="28"/>
      <c r="GM1893" s="28"/>
      <c r="GR1893" s="193"/>
      <c r="GT1893" s="28"/>
      <c r="GU1893" s="28"/>
      <c r="GV1893" s="28"/>
      <c r="HA1893" s="193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>
      <c r="A1894" s="28"/>
      <c r="B1894" s="28"/>
      <c r="C1894" s="28"/>
      <c r="D1894" s="28"/>
      <c r="E1894" s="28"/>
      <c r="G1894" s="28"/>
      <c r="K1894" s="193"/>
      <c r="N1894" s="28"/>
      <c r="P1894" s="376"/>
      <c r="R1894" s="279"/>
      <c r="T1894" s="193"/>
      <c r="V1894" s="28"/>
      <c r="W1894" s="28"/>
      <c r="X1894" s="28"/>
      <c r="AC1894" s="193"/>
      <c r="AE1894" s="28"/>
      <c r="AF1894" s="28"/>
      <c r="AG1894" s="28"/>
      <c r="AL1894" s="193"/>
      <c r="AN1894" s="28"/>
      <c r="AO1894" s="28"/>
      <c r="AP1894" s="28"/>
      <c r="AU1894" s="193"/>
      <c r="AW1894" s="28"/>
      <c r="AX1894" s="28"/>
      <c r="AY1894" s="28"/>
      <c r="BD1894" s="193"/>
      <c r="BF1894" s="28"/>
      <c r="BG1894" s="28"/>
      <c r="BH1894" s="28"/>
      <c r="BM1894" s="193"/>
      <c r="BO1894" s="28"/>
      <c r="BP1894" s="28"/>
      <c r="BQ1894" s="28"/>
      <c r="BV1894" s="193"/>
      <c r="BX1894" s="28"/>
      <c r="BY1894" s="28"/>
      <c r="BZ1894" s="28"/>
      <c r="CE1894" s="193"/>
      <c r="CG1894" s="28"/>
      <c r="CH1894" s="28"/>
      <c r="CI1894" s="28"/>
      <c r="CN1894" s="193"/>
      <c r="CP1894" s="28"/>
      <c r="CQ1894" s="28"/>
      <c r="CR1894" s="28"/>
      <c r="CW1894" s="193"/>
      <c r="CY1894" s="28"/>
      <c r="CZ1894" s="28"/>
      <c r="DA1894" s="28"/>
      <c r="DF1894" s="193"/>
      <c r="DH1894" s="28"/>
      <c r="DI1894" s="28"/>
      <c r="DJ1894" s="28"/>
      <c r="DO1894" s="193"/>
      <c r="DQ1894" s="28"/>
      <c r="DR1894" s="28"/>
      <c r="DS1894" s="28"/>
      <c r="DX1894" s="193"/>
      <c r="DZ1894" s="28"/>
      <c r="EA1894" s="28"/>
      <c r="EB1894" s="28"/>
      <c r="EG1894" s="193"/>
      <c r="EI1894" s="28"/>
      <c r="EJ1894" s="28"/>
      <c r="EK1894" s="28"/>
      <c r="EP1894" s="193"/>
      <c r="ER1894" s="28"/>
      <c r="ES1894" s="28"/>
      <c r="ET1894" s="28"/>
      <c r="EY1894" s="193"/>
      <c r="FA1894" s="28"/>
      <c r="FB1894" s="28"/>
      <c r="FC1894" s="28"/>
      <c r="FH1894" s="193"/>
      <c r="FJ1894" s="28"/>
      <c r="FK1894" s="28"/>
      <c r="FL1894" s="28"/>
      <c r="FQ1894" s="193"/>
      <c r="FS1894" s="28"/>
      <c r="FT1894" s="28"/>
      <c r="FU1894" s="28"/>
      <c r="FZ1894" s="193"/>
      <c r="GB1894" s="28"/>
      <c r="GC1894" s="28"/>
      <c r="GD1894" s="28"/>
      <c r="GI1894" s="193"/>
      <c r="GK1894" s="28"/>
      <c r="GL1894" s="28"/>
      <c r="GM1894" s="28"/>
      <c r="GR1894" s="193"/>
      <c r="GT1894" s="28"/>
      <c r="GU1894" s="28"/>
      <c r="GV1894" s="28"/>
      <c r="HA1894" s="193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>
      <c r="A1895" s="28"/>
      <c r="B1895" s="28"/>
      <c r="C1895" s="28"/>
      <c r="D1895" s="28"/>
      <c r="E1895" s="28"/>
      <c r="G1895" s="28"/>
      <c r="K1895" s="193"/>
      <c r="N1895" s="28"/>
      <c r="P1895" s="376"/>
      <c r="R1895" s="279"/>
      <c r="T1895" s="193"/>
      <c r="V1895" s="28"/>
      <c r="W1895" s="28"/>
      <c r="X1895" s="28"/>
      <c r="AC1895" s="193"/>
      <c r="AE1895" s="28"/>
      <c r="AF1895" s="28"/>
      <c r="AG1895" s="28"/>
      <c r="AL1895" s="193"/>
      <c r="AN1895" s="28"/>
      <c r="AO1895" s="28"/>
      <c r="AP1895" s="28"/>
      <c r="AU1895" s="193"/>
      <c r="AW1895" s="28"/>
      <c r="AX1895" s="28"/>
      <c r="AY1895" s="28"/>
      <c r="BD1895" s="193"/>
      <c r="BF1895" s="28"/>
      <c r="BG1895" s="28"/>
      <c r="BH1895" s="28"/>
      <c r="BM1895" s="193"/>
      <c r="BO1895" s="28"/>
      <c r="BP1895" s="28"/>
      <c r="BQ1895" s="28"/>
      <c r="BV1895" s="193"/>
      <c r="BX1895" s="28"/>
      <c r="BY1895" s="28"/>
      <c r="BZ1895" s="28"/>
      <c r="CE1895" s="193"/>
      <c r="CG1895" s="28"/>
      <c r="CH1895" s="28"/>
      <c r="CI1895" s="28"/>
      <c r="CN1895" s="193"/>
      <c r="CP1895" s="28"/>
      <c r="CQ1895" s="28"/>
      <c r="CR1895" s="28"/>
      <c r="CW1895" s="193"/>
      <c r="CY1895" s="28"/>
      <c r="CZ1895" s="28"/>
      <c r="DA1895" s="28"/>
      <c r="DF1895" s="193"/>
      <c r="DH1895" s="28"/>
      <c r="DI1895" s="28"/>
      <c r="DJ1895" s="28"/>
      <c r="DO1895" s="193"/>
      <c r="DQ1895" s="28"/>
      <c r="DR1895" s="28"/>
      <c r="DS1895" s="28"/>
      <c r="DX1895" s="193"/>
      <c r="DZ1895" s="28"/>
      <c r="EA1895" s="28"/>
      <c r="EB1895" s="28"/>
      <c r="EG1895" s="193"/>
      <c r="EI1895" s="28"/>
      <c r="EJ1895" s="28"/>
      <c r="EK1895" s="28"/>
      <c r="EP1895" s="193"/>
      <c r="ER1895" s="28"/>
      <c r="ES1895" s="28"/>
      <c r="ET1895" s="28"/>
      <c r="EY1895" s="193"/>
      <c r="FA1895" s="28"/>
      <c r="FB1895" s="28"/>
      <c r="FC1895" s="28"/>
      <c r="FH1895" s="193"/>
      <c r="FJ1895" s="28"/>
      <c r="FK1895" s="28"/>
      <c r="FL1895" s="28"/>
      <c r="FQ1895" s="193"/>
      <c r="FS1895" s="28"/>
      <c r="FT1895" s="28"/>
      <c r="FU1895" s="28"/>
      <c r="FZ1895" s="193"/>
      <c r="GB1895" s="28"/>
      <c r="GC1895" s="28"/>
      <c r="GD1895" s="28"/>
      <c r="GI1895" s="193"/>
      <c r="GK1895" s="28"/>
      <c r="GL1895" s="28"/>
      <c r="GM1895" s="28"/>
      <c r="GR1895" s="193"/>
      <c r="GT1895" s="28"/>
      <c r="GU1895" s="28"/>
      <c r="GV1895" s="28"/>
      <c r="HA1895" s="193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>
      <c r="A1896" s="28"/>
      <c r="B1896" s="28"/>
      <c r="C1896" s="28"/>
      <c r="D1896" s="28"/>
      <c r="E1896" s="28"/>
      <c r="F1896" s="28"/>
      <c r="G1896" s="28"/>
      <c r="K1896" s="193"/>
      <c r="N1896" s="28"/>
      <c r="P1896" s="376"/>
      <c r="R1896" s="279"/>
      <c r="T1896" s="193"/>
      <c r="V1896" s="28"/>
      <c r="W1896" s="28"/>
      <c r="X1896" s="28"/>
      <c r="AC1896" s="193"/>
      <c r="AE1896" s="28"/>
      <c r="AF1896" s="28"/>
      <c r="AG1896" s="28"/>
      <c r="AL1896" s="193"/>
      <c r="AN1896" s="28"/>
      <c r="AO1896" s="28"/>
      <c r="AP1896" s="28"/>
      <c r="AU1896" s="193"/>
      <c r="AW1896" s="28"/>
      <c r="AX1896" s="28"/>
      <c r="AY1896" s="28"/>
      <c r="BD1896" s="193"/>
      <c r="BF1896" s="28"/>
      <c r="BG1896" s="28"/>
      <c r="BH1896" s="28"/>
      <c r="BM1896" s="193"/>
      <c r="BO1896" s="28"/>
      <c r="BP1896" s="28"/>
      <c r="BQ1896" s="28"/>
      <c r="BV1896" s="193"/>
      <c r="BX1896" s="28"/>
      <c r="BY1896" s="28"/>
      <c r="BZ1896" s="28"/>
      <c r="CE1896" s="193"/>
      <c r="CG1896" s="28"/>
      <c r="CH1896" s="28"/>
      <c r="CI1896" s="28"/>
      <c r="CN1896" s="193"/>
      <c r="CP1896" s="28"/>
      <c r="CQ1896" s="28"/>
      <c r="CR1896" s="28"/>
      <c r="CW1896" s="193"/>
      <c r="CY1896" s="28"/>
      <c r="CZ1896" s="28"/>
      <c r="DA1896" s="28"/>
      <c r="DF1896" s="193"/>
      <c r="DH1896" s="28"/>
      <c r="DI1896" s="28"/>
      <c r="DJ1896" s="28"/>
      <c r="DO1896" s="193"/>
      <c r="DQ1896" s="28"/>
      <c r="DR1896" s="28"/>
      <c r="DS1896" s="28"/>
      <c r="DX1896" s="193"/>
      <c r="DZ1896" s="28"/>
      <c r="EA1896" s="28"/>
      <c r="EB1896" s="28"/>
      <c r="EG1896" s="193"/>
      <c r="EI1896" s="28"/>
      <c r="EJ1896" s="28"/>
      <c r="EK1896" s="28"/>
      <c r="EP1896" s="193"/>
      <c r="ER1896" s="28"/>
      <c r="ES1896" s="28"/>
      <c r="ET1896" s="28"/>
      <c r="EY1896" s="193"/>
      <c r="FA1896" s="28"/>
      <c r="FB1896" s="28"/>
      <c r="FC1896" s="28"/>
      <c r="FH1896" s="193"/>
      <c r="FJ1896" s="28"/>
      <c r="FK1896" s="28"/>
      <c r="FL1896" s="28"/>
      <c r="FQ1896" s="193"/>
      <c r="FS1896" s="28"/>
      <c r="FT1896" s="28"/>
      <c r="FU1896" s="28"/>
      <c r="FZ1896" s="193"/>
      <c r="GB1896" s="28"/>
      <c r="GC1896" s="28"/>
      <c r="GD1896" s="28"/>
      <c r="GI1896" s="193"/>
      <c r="GK1896" s="28"/>
      <c r="GL1896" s="28"/>
      <c r="GM1896" s="28"/>
      <c r="GR1896" s="193"/>
      <c r="GT1896" s="28"/>
      <c r="GU1896" s="28"/>
      <c r="GV1896" s="28"/>
      <c r="HA1896" s="193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G1897" s="28"/>
      <c r="K1897" s="193"/>
      <c r="M1897" s="28"/>
      <c r="N1897" s="28"/>
      <c r="O1897" s="28"/>
      <c r="T1897" s="193"/>
      <c r="V1897" s="28"/>
      <c r="W1897" s="28"/>
      <c r="X1897" s="28"/>
      <c r="AC1897" s="193"/>
      <c r="AE1897" s="28"/>
      <c r="AF1897" s="28"/>
      <c r="AG1897" s="28"/>
      <c r="AL1897" s="193"/>
      <c r="AN1897" s="28"/>
      <c r="AO1897" s="28"/>
      <c r="AP1897" s="28"/>
      <c r="AU1897" s="193"/>
      <c r="AW1897" s="28"/>
      <c r="AX1897" s="28"/>
      <c r="AY1897" s="28"/>
      <c r="BD1897" s="193"/>
      <c r="BF1897" s="28"/>
      <c r="BG1897" s="28"/>
      <c r="BH1897" s="28"/>
      <c r="BM1897" s="193"/>
      <c r="BO1897" s="28"/>
      <c r="BP1897" s="28"/>
      <c r="BQ1897" s="28"/>
      <c r="BV1897" s="193"/>
      <c r="BX1897" s="28"/>
      <c r="BY1897" s="28"/>
      <c r="BZ1897" s="28"/>
      <c r="CE1897" s="193"/>
      <c r="CG1897" s="28"/>
      <c r="CH1897" s="28"/>
      <c r="CI1897" s="28"/>
      <c r="CN1897" s="193"/>
      <c r="CP1897" s="28"/>
      <c r="CQ1897" s="28"/>
      <c r="CR1897" s="28"/>
      <c r="CW1897" s="193"/>
      <c r="CY1897" s="28"/>
      <c r="CZ1897" s="28"/>
      <c r="DA1897" s="28"/>
      <c r="DF1897" s="193"/>
      <c r="DH1897" s="28"/>
      <c r="DI1897" s="28"/>
      <c r="DJ1897" s="28"/>
      <c r="DO1897" s="193"/>
      <c r="DQ1897" s="28"/>
      <c r="DR1897" s="28"/>
      <c r="DS1897" s="28"/>
      <c r="DX1897" s="193"/>
      <c r="DZ1897" s="28"/>
      <c r="EA1897" s="28"/>
      <c r="EB1897" s="28"/>
      <c r="EG1897" s="193"/>
      <c r="EI1897" s="28"/>
      <c r="EJ1897" s="28"/>
      <c r="EK1897" s="28"/>
      <c r="EP1897" s="193"/>
      <c r="ER1897" s="28"/>
      <c r="ES1897" s="28"/>
      <c r="ET1897" s="28"/>
      <c r="EY1897" s="193"/>
      <c r="FA1897" s="28"/>
      <c r="FB1897" s="28"/>
      <c r="FC1897" s="28"/>
      <c r="FH1897" s="193"/>
      <c r="FJ1897" s="28"/>
      <c r="FK1897" s="28"/>
      <c r="FL1897" s="28"/>
      <c r="FQ1897" s="193"/>
      <c r="FS1897" s="28"/>
      <c r="FT1897" s="28"/>
      <c r="FU1897" s="28"/>
      <c r="FZ1897" s="193"/>
      <c r="GB1897" s="28"/>
      <c r="GC1897" s="28"/>
      <c r="GD1897" s="28"/>
      <c r="GI1897" s="193"/>
      <c r="GK1897" s="28"/>
      <c r="GL1897" s="28"/>
      <c r="GM1897" s="28"/>
      <c r="GR1897" s="193"/>
      <c r="GT1897" s="28"/>
      <c r="GU1897" s="28"/>
      <c r="GV1897" s="28"/>
      <c r="HA1897" s="193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G1898" s="28"/>
      <c r="K1898" s="193"/>
      <c r="M1898" s="28"/>
      <c r="N1898" s="28"/>
      <c r="O1898" s="28"/>
      <c r="T1898" s="193"/>
      <c r="V1898" s="28"/>
      <c r="W1898" s="28"/>
      <c r="X1898" s="28"/>
      <c r="AC1898" s="193"/>
      <c r="AE1898" s="28"/>
      <c r="AF1898" s="28"/>
      <c r="AG1898" s="28"/>
      <c r="AL1898" s="193"/>
      <c r="AN1898" s="28"/>
      <c r="AO1898" s="28"/>
      <c r="AP1898" s="28"/>
      <c r="AU1898" s="193"/>
      <c r="AW1898" s="28"/>
      <c r="AX1898" s="28"/>
      <c r="AY1898" s="28"/>
      <c r="BD1898" s="193"/>
      <c r="BF1898" s="28"/>
      <c r="BG1898" s="28"/>
      <c r="BH1898" s="28"/>
      <c r="BM1898" s="193"/>
      <c r="BO1898" s="28"/>
      <c r="BP1898" s="28"/>
      <c r="BQ1898" s="28"/>
      <c r="BV1898" s="193"/>
      <c r="BX1898" s="28"/>
      <c r="BY1898" s="28"/>
      <c r="BZ1898" s="28"/>
      <c r="CE1898" s="193"/>
      <c r="CG1898" s="28"/>
      <c r="CH1898" s="28"/>
      <c r="CI1898" s="28"/>
      <c r="CN1898" s="193"/>
      <c r="CP1898" s="28"/>
      <c r="CQ1898" s="28"/>
      <c r="CR1898" s="28"/>
      <c r="CW1898" s="193"/>
      <c r="CY1898" s="28"/>
      <c r="CZ1898" s="28"/>
      <c r="DA1898" s="28"/>
      <c r="DF1898" s="193"/>
      <c r="DH1898" s="28"/>
      <c r="DI1898" s="28"/>
      <c r="DJ1898" s="28"/>
      <c r="DO1898" s="193"/>
      <c r="DQ1898" s="28"/>
      <c r="DR1898" s="28"/>
      <c r="DS1898" s="28"/>
      <c r="DX1898" s="193"/>
      <c r="DZ1898" s="28"/>
      <c r="EA1898" s="28"/>
      <c r="EB1898" s="28"/>
      <c r="EG1898" s="193"/>
      <c r="EI1898" s="28"/>
      <c r="EJ1898" s="28"/>
      <c r="EK1898" s="28"/>
      <c r="EP1898" s="193"/>
      <c r="ER1898" s="28"/>
      <c r="ES1898" s="28"/>
      <c r="ET1898" s="28"/>
      <c r="EY1898" s="193"/>
      <c r="FA1898" s="28"/>
      <c r="FB1898" s="28"/>
      <c r="FC1898" s="28"/>
      <c r="FH1898" s="193"/>
      <c r="FJ1898" s="28"/>
      <c r="FK1898" s="28"/>
      <c r="FL1898" s="28"/>
      <c r="FQ1898" s="193"/>
      <c r="FS1898" s="28"/>
      <c r="FT1898" s="28"/>
      <c r="FU1898" s="28"/>
      <c r="FZ1898" s="193"/>
      <c r="GB1898" s="28"/>
      <c r="GC1898" s="28"/>
      <c r="GD1898" s="28"/>
      <c r="GI1898" s="193"/>
      <c r="GK1898" s="28"/>
      <c r="GL1898" s="28"/>
      <c r="GM1898" s="28"/>
      <c r="GR1898" s="193"/>
      <c r="GT1898" s="28"/>
      <c r="GU1898" s="28"/>
      <c r="GV1898" s="28"/>
      <c r="HA1898" s="193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G1899" s="28"/>
      <c r="K1899" s="193"/>
      <c r="M1899" s="28"/>
      <c r="N1899" s="28"/>
      <c r="O1899" s="28"/>
      <c r="T1899" s="193"/>
      <c r="V1899" s="28"/>
      <c r="W1899" s="28"/>
      <c r="X1899" s="28"/>
      <c r="AC1899" s="193"/>
      <c r="AE1899" s="28"/>
      <c r="AF1899" s="28"/>
      <c r="AG1899" s="28"/>
      <c r="AL1899" s="193"/>
      <c r="AN1899" s="28"/>
      <c r="AO1899" s="28"/>
      <c r="AP1899" s="28"/>
      <c r="AU1899" s="193"/>
      <c r="AW1899" s="28"/>
      <c r="AX1899" s="28"/>
      <c r="AY1899" s="28"/>
      <c r="BD1899" s="193"/>
      <c r="BF1899" s="28"/>
      <c r="BG1899" s="28"/>
      <c r="BH1899" s="28"/>
      <c r="BM1899" s="193"/>
      <c r="BO1899" s="28"/>
      <c r="BP1899" s="28"/>
      <c r="BQ1899" s="28"/>
      <c r="BV1899" s="193"/>
      <c r="BX1899" s="28"/>
      <c r="BY1899" s="28"/>
      <c r="BZ1899" s="28"/>
      <c r="CE1899" s="193"/>
      <c r="CG1899" s="28"/>
      <c r="CH1899" s="28"/>
      <c r="CI1899" s="28"/>
      <c r="CN1899" s="193"/>
      <c r="CP1899" s="28"/>
      <c r="CQ1899" s="28"/>
      <c r="CR1899" s="28"/>
      <c r="CW1899" s="193"/>
      <c r="CY1899" s="28"/>
      <c r="CZ1899" s="28"/>
      <c r="DA1899" s="28"/>
      <c r="DF1899" s="193"/>
      <c r="DH1899" s="28"/>
      <c r="DI1899" s="28"/>
      <c r="DJ1899" s="28"/>
      <c r="DO1899" s="193"/>
      <c r="DQ1899" s="28"/>
      <c r="DR1899" s="28"/>
      <c r="DS1899" s="28"/>
      <c r="DX1899" s="193"/>
      <c r="DZ1899" s="28"/>
      <c r="EA1899" s="28"/>
      <c r="EB1899" s="28"/>
      <c r="EG1899" s="193"/>
      <c r="EI1899" s="28"/>
      <c r="EJ1899" s="28"/>
      <c r="EK1899" s="28"/>
      <c r="EP1899" s="193"/>
      <c r="ER1899" s="28"/>
      <c r="ES1899" s="28"/>
      <c r="ET1899" s="28"/>
      <c r="EY1899" s="193"/>
      <c r="FA1899" s="28"/>
      <c r="FB1899" s="28"/>
      <c r="FC1899" s="28"/>
      <c r="FH1899" s="193"/>
      <c r="FJ1899" s="28"/>
      <c r="FK1899" s="28"/>
      <c r="FL1899" s="28"/>
      <c r="FQ1899" s="193"/>
      <c r="FS1899" s="28"/>
      <c r="FT1899" s="28"/>
      <c r="FU1899" s="28"/>
      <c r="FZ1899" s="193"/>
      <c r="GB1899" s="28"/>
      <c r="GC1899" s="28"/>
      <c r="GD1899" s="28"/>
      <c r="GI1899" s="193"/>
      <c r="GK1899" s="28"/>
      <c r="GL1899" s="28"/>
      <c r="GM1899" s="28"/>
      <c r="GR1899" s="193"/>
      <c r="GT1899" s="28"/>
      <c r="GU1899" s="28"/>
      <c r="GV1899" s="28"/>
      <c r="HA1899" s="193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3"/>
      <c r="M1900" s="28"/>
      <c r="N1900" s="28"/>
      <c r="O1900" s="28"/>
      <c r="T1900" s="193"/>
      <c r="V1900" s="28"/>
      <c r="W1900" s="28"/>
      <c r="X1900" s="28"/>
      <c r="AC1900" s="193"/>
      <c r="AE1900" s="28"/>
      <c r="AF1900" s="28"/>
      <c r="AG1900" s="28"/>
      <c r="AL1900" s="193"/>
      <c r="AN1900" s="28"/>
      <c r="AO1900" s="28"/>
      <c r="AP1900" s="28"/>
      <c r="AU1900" s="193"/>
      <c r="AW1900" s="28"/>
      <c r="AX1900" s="28"/>
      <c r="AY1900" s="28"/>
      <c r="BD1900" s="193"/>
      <c r="BF1900" s="28"/>
      <c r="BG1900" s="28"/>
      <c r="BH1900" s="28"/>
      <c r="BM1900" s="193"/>
      <c r="BO1900" s="28"/>
      <c r="BP1900" s="28"/>
      <c r="BQ1900" s="28"/>
      <c r="BV1900" s="193"/>
      <c r="BX1900" s="28"/>
      <c r="BY1900" s="28"/>
      <c r="BZ1900" s="28"/>
      <c r="CE1900" s="193"/>
      <c r="CG1900" s="28"/>
      <c r="CH1900" s="28"/>
      <c r="CI1900" s="28"/>
      <c r="CN1900" s="193"/>
      <c r="CP1900" s="28"/>
      <c r="CQ1900" s="28"/>
      <c r="CR1900" s="28"/>
      <c r="CW1900" s="193"/>
      <c r="CY1900" s="28"/>
      <c r="CZ1900" s="28"/>
      <c r="DA1900" s="28"/>
      <c r="DF1900" s="193"/>
      <c r="DH1900" s="28"/>
      <c r="DI1900" s="28"/>
      <c r="DJ1900" s="28"/>
      <c r="DO1900" s="193"/>
      <c r="DQ1900" s="28"/>
      <c r="DR1900" s="28"/>
      <c r="DS1900" s="28"/>
      <c r="DX1900" s="193"/>
      <c r="DZ1900" s="28"/>
      <c r="EA1900" s="28"/>
      <c r="EB1900" s="28"/>
      <c r="EG1900" s="193"/>
      <c r="EI1900" s="28"/>
      <c r="EJ1900" s="28"/>
      <c r="EK1900" s="28"/>
      <c r="EP1900" s="193"/>
      <c r="ER1900" s="28"/>
      <c r="ES1900" s="28"/>
      <c r="ET1900" s="28"/>
      <c r="EY1900" s="193"/>
      <c r="FA1900" s="28"/>
      <c r="FB1900" s="28"/>
      <c r="FC1900" s="28"/>
      <c r="FH1900" s="193"/>
      <c r="FJ1900" s="28"/>
      <c r="FK1900" s="28"/>
      <c r="FL1900" s="28"/>
      <c r="FQ1900" s="193"/>
      <c r="FS1900" s="28"/>
      <c r="FT1900" s="28"/>
      <c r="FU1900" s="28"/>
      <c r="FZ1900" s="193"/>
      <c r="GB1900" s="28"/>
      <c r="GC1900" s="28"/>
      <c r="GD1900" s="28"/>
      <c r="GI1900" s="193"/>
      <c r="GK1900" s="28"/>
      <c r="GL1900" s="28"/>
      <c r="GM1900" s="28"/>
      <c r="GR1900" s="193"/>
      <c r="GT1900" s="28"/>
      <c r="GU1900" s="28"/>
      <c r="GV1900" s="28"/>
      <c r="HA1900" s="193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G1901" s="28"/>
      <c r="K1901" s="193"/>
      <c r="M1901" s="28"/>
      <c r="N1901" s="28"/>
      <c r="O1901" s="28"/>
      <c r="T1901" s="193"/>
      <c r="V1901" s="28"/>
      <c r="W1901" s="28"/>
      <c r="X1901" s="28"/>
      <c r="AC1901" s="193"/>
      <c r="AE1901" s="28"/>
      <c r="AF1901" s="28"/>
      <c r="AG1901" s="28"/>
      <c r="AL1901" s="193"/>
      <c r="AN1901" s="28"/>
      <c r="AO1901" s="28"/>
      <c r="AP1901" s="28"/>
      <c r="AU1901" s="193"/>
      <c r="AW1901" s="28"/>
      <c r="AX1901" s="28"/>
      <c r="AY1901" s="28"/>
      <c r="BD1901" s="193"/>
      <c r="BF1901" s="28"/>
      <c r="BG1901" s="28"/>
      <c r="BH1901" s="28"/>
      <c r="BM1901" s="193"/>
      <c r="BO1901" s="28"/>
      <c r="BP1901" s="28"/>
      <c r="BQ1901" s="28"/>
      <c r="BV1901" s="193"/>
      <c r="BX1901" s="28"/>
      <c r="BY1901" s="28"/>
      <c r="BZ1901" s="28"/>
      <c r="CE1901" s="193"/>
      <c r="CG1901" s="28"/>
      <c r="CH1901" s="28"/>
      <c r="CI1901" s="28"/>
      <c r="CN1901" s="193"/>
      <c r="CP1901" s="28"/>
      <c r="CQ1901" s="28"/>
      <c r="CR1901" s="28"/>
      <c r="CW1901" s="193"/>
      <c r="CY1901" s="28"/>
      <c r="CZ1901" s="28"/>
      <c r="DA1901" s="28"/>
      <c r="DF1901" s="193"/>
      <c r="DH1901" s="28"/>
      <c r="DI1901" s="28"/>
      <c r="DJ1901" s="28"/>
      <c r="DO1901" s="193"/>
      <c r="DQ1901" s="28"/>
      <c r="DR1901" s="28"/>
      <c r="DS1901" s="28"/>
      <c r="DX1901" s="193"/>
      <c r="DZ1901" s="28"/>
      <c r="EA1901" s="28"/>
      <c r="EB1901" s="28"/>
      <c r="EG1901" s="193"/>
      <c r="EI1901" s="28"/>
      <c r="EJ1901" s="28"/>
      <c r="EK1901" s="28"/>
      <c r="EP1901" s="193"/>
      <c r="ER1901" s="28"/>
      <c r="ES1901" s="28"/>
      <c r="ET1901" s="28"/>
      <c r="EY1901" s="193"/>
      <c r="FA1901" s="28"/>
      <c r="FB1901" s="28"/>
      <c r="FC1901" s="28"/>
      <c r="FH1901" s="193"/>
      <c r="FJ1901" s="28"/>
      <c r="FK1901" s="28"/>
      <c r="FL1901" s="28"/>
      <c r="FQ1901" s="193"/>
      <c r="FS1901" s="28"/>
      <c r="FT1901" s="28"/>
      <c r="FU1901" s="28"/>
      <c r="FZ1901" s="193"/>
      <c r="GB1901" s="28"/>
      <c r="GC1901" s="28"/>
      <c r="GD1901" s="28"/>
      <c r="GI1901" s="193"/>
      <c r="GK1901" s="28"/>
      <c r="GL1901" s="28"/>
      <c r="GM1901" s="28"/>
      <c r="GR1901" s="193"/>
      <c r="GT1901" s="28"/>
      <c r="GU1901" s="28"/>
      <c r="GV1901" s="28"/>
      <c r="HA1901" s="193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G1902" s="28"/>
      <c r="K1902" s="193"/>
      <c r="M1902" s="28"/>
      <c r="N1902" s="28"/>
      <c r="O1902" s="28"/>
      <c r="T1902" s="193"/>
      <c r="V1902" s="28"/>
      <c r="W1902" s="28"/>
      <c r="X1902" s="28"/>
      <c r="AC1902" s="193"/>
      <c r="AE1902" s="28"/>
      <c r="AF1902" s="28"/>
      <c r="AG1902" s="28"/>
      <c r="AL1902" s="193"/>
      <c r="AN1902" s="28"/>
      <c r="AO1902" s="28"/>
      <c r="AP1902" s="28"/>
      <c r="AU1902" s="193"/>
      <c r="AW1902" s="28"/>
      <c r="AX1902" s="28"/>
      <c r="AY1902" s="28"/>
      <c r="BD1902" s="193"/>
      <c r="BF1902" s="28"/>
      <c r="BG1902" s="28"/>
      <c r="BH1902" s="28"/>
      <c r="BM1902" s="193"/>
      <c r="BO1902" s="28"/>
      <c r="BP1902" s="28"/>
      <c r="BQ1902" s="28"/>
      <c r="BV1902" s="193"/>
      <c r="BX1902" s="28"/>
      <c r="BY1902" s="28"/>
      <c r="BZ1902" s="28"/>
      <c r="CE1902" s="193"/>
      <c r="CG1902" s="28"/>
      <c r="CH1902" s="28"/>
      <c r="CI1902" s="28"/>
      <c r="CN1902" s="193"/>
      <c r="CP1902" s="28"/>
      <c r="CQ1902" s="28"/>
      <c r="CR1902" s="28"/>
      <c r="CW1902" s="193"/>
      <c r="CY1902" s="28"/>
      <c r="CZ1902" s="28"/>
      <c r="DA1902" s="28"/>
      <c r="DF1902" s="193"/>
      <c r="DH1902" s="28"/>
      <c r="DI1902" s="28"/>
      <c r="DJ1902" s="28"/>
      <c r="DO1902" s="193"/>
      <c r="DQ1902" s="28"/>
      <c r="DR1902" s="28"/>
      <c r="DS1902" s="28"/>
      <c r="DX1902" s="193"/>
      <c r="DZ1902" s="28"/>
      <c r="EA1902" s="28"/>
      <c r="EB1902" s="28"/>
      <c r="EG1902" s="193"/>
      <c r="EI1902" s="28"/>
      <c r="EJ1902" s="28"/>
      <c r="EK1902" s="28"/>
      <c r="EP1902" s="193"/>
      <c r="ER1902" s="28"/>
      <c r="ES1902" s="28"/>
      <c r="ET1902" s="28"/>
      <c r="EY1902" s="193"/>
      <c r="FA1902" s="28"/>
      <c r="FB1902" s="28"/>
      <c r="FC1902" s="28"/>
      <c r="FH1902" s="193"/>
      <c r="FJ1902" s="28"/>
      <c r="FK1902" s="28"/>
      <c r="FL1902" s="28"/>
      <c r="FQ1902" s="193"/>
      <c r="FS1902" s="28"/>
      <c r="FT1902" s="28"/>
      <c r="FU1902" s="28"/>
      <c r="FZ1902" s="193"/>
      <c r="GB1902" s="28"/>
      <c r="GC1902" s="28"/>
      <c r="GD1902" s="28"/>
      <c r="GI1902" s="193"/>
      <c r="GK1902" s="28"/>
      <c r="GL1902" s="28"/>
      <c r="GM1902" s="28"/>
      <c r="GR1902" s="193"/>
      <c r="GT1902" s="28"/>
      <c r="GU1902" s="28"/>
      <c r="GV1902" s="28"/>
      <c r="HA1902" s="193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G1903" s="28"/>
      <c r="K1903" s="193"/>
      <c r="M1903" s="28"/>
      <c r="N1903" s="28"/>
      <c r="O1903" s="28"/>
      <c r="T1903" s="193"/>
      <c r="V1903" s="28"/>
      <c r="W1903" s="28"/>
      <c r="X1903" s="28"/>
      <c r="AC1903" s="193"/>
      <c r="AE1903" s="28"/>
      <c r="AF1903" s="28"/>
      <c r="AG1903" s="28"/>
      <c r="AL1903" s="193"/>
      <c r="AN1903" s="28"/>
      <c r="AO1903" s="28"/>
      <c r="AP1903" s="28"/>
      <c r="AU1903" s="193"/>
      <c r="AW1903" s="28"/>
      <c r="AX1903" s="28"/>
      <c r="AY1903" s="28"/>
      <c r="BD1903" s="193"/>
      <c r="BF1903" s="28"/>
      <c r="BG1903" s="28"/>
      <c r="BH1903" s="28"/>
      <c r="BM1903" s="193"/>
      <c r="BO1903" s="28"/>
      <c r="BP1903" s="28"/>
      <c r="BQ1903" s="28"/>
      <c r="BV1903" s="193"/>
      <c r="BX1903" s="28"/>
      <c r="BY1903" s="28"/>
      <c r="BZ1903" s="28"/>
      <c r="CE1903" s="193"/>
      <c r="CG1903" s="28"/>
      <c r="CH1903" s="28"/>
      <c r="CI1903" s="28"/>
      <c r="CN1903" s="193"/>
      <c r="CP1903" s="28"/>
      <c r="CQ1903" s="28"/>
      <c r="CR1903" s="28"/>
      <c r="CW1903" s="193"/>
      <c r="CY1903" s="28"/>
      <c r="CZ1903" s="28"/>
      <c r="DA1903" s="28"/>
      <c r="DF1903" s="193"/>
      <c r="DH1903" s="28"/>
      <c r="DI1903" s="28"/>
      <c r="DJ1903" s="28"/>
      <c r="DO1903" s="193"/>
      <c r="DQ1903" s="28"/>
      <c r="DR1903" s="28"/>
      <c r="DS1903" s="28"/>
      <c r="DX1903" s="193"/>
      <c r="DZ1903" s="28"/>
      <c r="EA1903" s="28"/>
      <c r="EB1903" s="28"/>
      <c r="EG1903" s="193"/>
      <c r="EI1903" s="28"/>
      <c r="EJ1903" s="28"/>
      <c r="EK1903" s="28"/>
      <c r="EP1903" s="193"/>
      <c r="ER1903" s="28"/>
      <c r="ES1903" s="28"/>
      <c r="ET1903" s="28"/>
      <c r="EY1903" s="193"/>
      <c r="FA1903" s="28"/>
      <c r="FB1903" s="28"/>
      <c r="FC1903" s="28"/>
      <c r="FH1903" s="193"/>
      <c r="FJ1903" s="28"/>
      <c r="FK1903" s="28"/>
      <c r="FL1903" s="28"/>
      <c r="FQ1903" s="193"/>
      <c r="FS1903" s="28"/>
      <c r="FT1903" s="28"/>
      <c r="FU1903" s="28"/>
      <c r="FZ1903" s="193"/>
      <c r="GB1903" s="28"/>
      <c r="GC1903" s="28"/>
      <c r="GD1903" s="28"/>
      <c r="GI1903" s="193"/>
      <c r="GK1903" s="28"/>
      <c r="GL1903" s="28"/>
      <c r="GM1903" s="28"/>
      <c r="GR1903" s="193"/>
      <c r="GT1903" s="28"/>
      <c r="GU1903" s="28"/>
      <c r="GV1903" s="28"/>
      <c r="HA1903" s="193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G1904" s="28"/>
      <c r="K1904" s="193"/>
      <c r="M1904" s="28"/>
      <c r="N1904" s="28"/>
      <c r="O1904" s="28"/>
      <c r="T1904" s="193"/>
      <c r="V1904" s="28"/>
      <c r="W1904" s="28"/>
      <c r="X1904" s="28"/>
      <c r="AC1904" s="193"/>
      <c r="AE1904" s="28"/>
      <c r="AF1904" s="28"/>
      <c r="AG1904" s="28"/>
      <c r="AL1904" s="193"/>
      <c r="AN1904" s="28"/>
      <c r="AO1904" s="28"/>
      <c r="AP1904" s="28"/>
      <c r="AU1904" s="193"/>
      <c r="AW1904" s="28"/>
      <c r="AX1904" s="28"/>
      <c r="AY1904" s="28"/>
      <c r="BD1904" s="193"/>
      <c r="BF1904" s="28"/>
      <c r="BG1904" s="28"/>
      <c r="BH1904" s="28"/>
      <c r="BM1904" s="193"/>
      <c r="BO1904" s="28"/>
      <c r="BP1904" s="28"/>
      <c r="BQ1904" s="28"/>
      <c r="BV1904" s="193"/>
      <c r="BX1904" s="28"/>
      <c r="BY1904" s="28"/>
      <c r="BZ1904" s="28"/>
      <c r="CE1904" s="193"/>
      <c r="CG1904" s="28"/>
      <c r="CH1904" s="28"/>
      <c r="CI1904" s="28"/>
      <c r="CN1904" s="193"/>
      <c r="CP1904" s="28"/>
      <c r="CQ1904" s="28"/>
      <c r="CR1904" s="28"/>
      <c r="CW1904" s="193"/>
      <c r="CY1904" s="28"/>
      <c r="CZ1904" s="28"/>
      <c r="DA1904" s="28"/>
      <c r="DF1904" s="193"/>
      <c r="DH1904" s="28"/>
      <c r="DI1904" s="28"/>
      <c r="DJ1904" s="28"/>
      <c r="DO1904" s="193"/>
      <c r="DQ1904" s="28"/>
      <c r="DR1904" s="28"/>
      <c r="DS1904" s="28"/>
      <c r="DX1904" s="193"/>
      <c r="DZ1904" s="28"/>
      <c r="EA1904" s="28"/>
      <c r="EB1904" s="28"/>
      <c r="EG1904" s="193"/>
      <c r="EI1904" s="28"/>
      <c r="EJ1904" s="28"/>
      <c r="EK1904" s="28"/>
      <c r="EP1904" s="193"/>
      <c r="ER1904" s="28"/>
      <c r="ES1904" s="28"/>
      <c r="ET1904" s="28"/>
      <c r="EY1904" s="193"/>
      <c r="FA1904" s="28"/>
      <c r="FB1904" s="28"/>
      <c r="FC1904" s="28"/>
      <c r="FH1904" s="193"/>
      <c r="FJ1904" s="28"/>
      <c r="FK1904" s="28"/>
      <c r="FL1904" s="28"/>
      <c r="FQ1904" s="193"/>
      <c r="FS1904" s="28"/>
      <c r="FT1904" s="28"/>
      <c r="FU1904" s="28"/>
      <c r="FZ1904" s="193"/>
      <c r="GB1904" s="28"/>
      <c r="GC1904" s="28"/>
      <c r="GD1904" s="28"/>
      <c r="GI1904" s="193"/>
      <c r="GK1904" s="28"/>
      <c r="GL1904" s="28"/>
      <c r="GM1904" s="28"/>
      <c r="GR1904" s="193"/>
      <c r="GT1904" s="28"/>
      <c r="GU1904" s="28"/>
      <c r="GV1904" s="28"/>
      <c r="HA1904" s="193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193"/>
      <c r="M1905" s="28"/>
      <c r="N1905" s="28"/>
      <c r="O1905" s="28"/>
      <c r="T1905" s="193"/>
      <c r="V1905" s="28"/>
      <c r="W1905" s="28"/>
      <c r="X1905" s="28"/>
      <c r="AC1905" s="193"/>
      <c r="AE1905" s="28"/>
      <c r="AF1905" s="28"/>
      <c r="AG1905" s="28"/>
      <c r="AL1905" s="193"/>
      <c r="AN1905" s="28"/>
      <c r="AO1905" s="28"/>
      <c r="AP1905" s="28"/>
      <c r="AU1905" s="193"/>
      <c r="AW1905" s="28"/>
      <c r="AX1905" s="28"/>
      <c r="AY1905" s="28"/>
      <c r="BD1905" s="193"/>
      <c r="BF1905" s="28"/>
      <c r="BG1905" s="28"/>
      <c r="BH1905" s="28"/>
      <c r="BM1905" s="193"/>
      <c r="BO1905" s="28"/>
      <c r="BP1905" s="28"/>
      <c r="BQ1905" s="28"/>
      <c r="BV1905" s="193"/>
      <c r="BX1905" s="28"/>
      <c r="BY1905" s="28"/>
      <c r="BZ1905" s="28"/>
      <c r="CE1905" s="193"/>
      <c r="CG1905" s="28"/>
      <c r="CH1905" s="28"/>
      <c r="CI1905" s="28"/>
      <c r="CN1905" s="193"/>
      <c r="CP1905" s="28"/>
      <c r="CQ1905" s="28"/>
      <c r="CR1905" s="28"/>
      <c r="CW1905" s="193"/>
      <c r="CY1905" s="28"/>
      <c r="CZ1905" s="28"/>
      <c r="DA1905" s="28"/>
      <c r="DF1905" s="193"/>
      <c r="DH1905" s="28"/>
      <c r="DI1905" s="28"/>
      <c r="DJ1905" s="28"/>
      <c r="DO1905" s="193"/>
      <c r="DQ1905" s="28"/>
      <c r="DR1905" s="28"/>
      <c r="DS1905" s="28"/>
      <c r="DX1905" s="193"/>
      <c r="DZ1905" s="28"/>
      <c r="EA1905" s="28"/>
      <c r="EB1905" s="28"/>
      <c r="EG1905" s="193"/>
      <c r="EI1905" s="28"/>
      <c r="EJ1905" s="28"/>
      <c r="EK1905" s="28"/>
      <c r="EP1905" s="193"/>
      <c r="ER1905" s="28"/>
      <c r="ES1905" s="28"/>
      <c r="ET1905" s="28"/>
      <c r="EY1905" s="193"/>
      <c r="FA1905" s="28"/>
      <c r="FB1905" s="28"/>
      <c r="FC1905" s="28"/>
      <c r="FH1905" s="193"/>
      <c r="FJ1905" s="28"/>
      <c r="FK1905" s="28"/>
      <c r="FL1905" s="28"/>
      <c r="FQ1905" s="193"/>
      <c r="FS1905" s="28"/>
      <c r="FT1905" s="28"/>
      <c r="FU1905" s="28"/>
      <c r="FZ1905" s="193"/>
      <c r="GB1905" s="28"/>
      <c r="GC1905" s="28"/>
      <c r="GD1905" s="28"/>
      <c r="GI1905" s="193"/>
      <c r="GK1905" s="28"/>
      <c r="GL1905" s="28"/>
      <c r="GM1905" s="28"/>
      <c r="GR1905" s="193"/>
      <c r="GT1905" s="28"/>
      <c r="GU1905" s="28"/>
      <c r="GV1905" s="28"/>
      <c r="HA1905" s="193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3"/>
      <c r="M1906" s="28"/>
      <c r="N1906" s="28"/>
      <c r="O1906" s="28"/>
      <c r="T1906" s="193"/>
      <c r="V1906" s="28"/>
      <c r="W1906" s="28"/>
      <c r="X1906" s="28"/>
      <c r="AC1906" s="193"/>
      <c r="AE1906" s="28"/>
      <c r="AF1906" s="28"/>
      <c r="AG1906" s="28"/>
      <c r="AL1906" s="193"/>
      <c r="AN1906" s="28"/>
      <c r="AO1906" s="28"/>
      <c r="AP1906" s="28"/>
      <c r="AU1906" s="193"/>
      <c r="AW1906" s="28"/>
      <c r="AX1906" s="28"/>
      <c r="AY1906" s="28"/>
      <c r="BD1906" s="193"/>
      <c r="BF1906" s="28"/>
      <c r="BG1906" s="28"/>
      <c r="BH1906" s="28"/>
      <c r="BM1906" s="193"/>
      <c r="BO1906" s="28"/>
      <c r="BP1906" s="28"/>
      <c r="BQ1906" s="28"/>
      <c r="BV1906" s="193"/>
      <c r="BX1906" s="28"/>
      <c r="BY1906" s="28"/>
      <c r="BZ1906" s="28"/>
      <c r="CE1906" s="193"/>
      <c r="CG1906" s="28"/>
      <c r="CH1906" s="28"/>
      <c r="CI1906" s="28"/>
      <c r="CN1906" s="193"/>
      <c r="CP1906" s="28"/>
      <c r="CQ1906" s="28"/>
      <c r="CR1906" s="28"/>
      <c r="CW1906" s="193"/>
      <c r="CY1906" s="28"/>
      <c r="CZ1906" s="28"/>
      <c r="DA1906" s="28"/>
      <c r="DF1906" s="193"/>
      <c r="DH1906" s="28"/>
      <c r="DI1906" s="28"/>
      <c r="DJ1906" s="28"/>
      <c r="DO1906" s="193"/>
      <c r="DQ1906" s="28"/>
      <c r="DR1906" s="28"/>
      <c r="DS1906" s="28"/>
      <c r="DX1906" s="193"/>
      <c r="DZ1906" s="28"/>
      <c r="EA1906" s="28"/>
      <c r="EB1906" s="28"/>
      <c r="EG1906" s="193"/>
      <c r="EI1906" s="28"/>
      <c r="EJ1906" s="28"/>
      <c r="EK1906" s="28"/>
      <c r="EP1906" s="193"/>
      <c r="ER1906" s="28"/>
      <c r="ES1906" s="28"/>
      <c r="ET1906" s="28"/>
      <c r="EY1906" s="193"/>
      <c r="FA1906" s="28"/>
      <c r="FB1906" s="28"/>
      <c r="FC1906" s="28"/>
      <c r="FH1906" s="193"/>
      <c r="FJ1906" s="28"/>
      <c r="FK1906" s="28"/>
      <c r="FL1906" s="28"/>
      <c r="FQ1906" s="193"/>
      <c r="FS1906" s="28"/>
      <c r="FT1906" s="28"/>
      <c r="FU1906" s="28"/>
      <c r="FZ1906" s="193"/>
      <c r="GB1906" s="28"/>
      <c r="GC1906" s="28"/>
      <c r="GD1906" s="28"/>
      <c r="GI1906" s="193"/>
      <c r="GK1906" s="28"/>
      <c r="GL1906" s="28"/>
      <c r="GM1906" s="28"/>
      <c r="GR1906" s="193"/>
      <c r="GT1906" s="28"/>
      <c r="GU1906" s="28"/>
      <c r="GV1906" s="28"/>
      <c r="HA1906" s="193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G1907" s="28"/>
      <c r="K1907" s="193"/>
      <c r="M1907" s="28"/>
      <c r="N1907" s="28"/>
      <c r="O1907" s="28"/>
      <c r="T1907" s="193"/>
      <c r="V1907" s="28"/>
      <c r="W1907" s="28"/>
      <c r="X1907" s="28"/>
      <c r="AC1907" s="193"/>
      <c r="AE1907" s="28"/>
      <c r="AF1907" s="28"/>
      <c r="AG1907" s="28"/>
      <c r="AL1907" s="193"/>
      <c r="AN1907" s="28"/>
      <c r="AO1907" s="28"/>
      <c r="AP1907" s="28"/>
      <c r="AU1907" s="193"/>
      <c r="AW1907" s="28"/>
      <c r="AX1907" s="28"/>
      <c r="AY1907" s="28"/>
      <c r="BD1907" s="193"/>
      <c r="BF1907" s="28"/>
      <c r="BG1907" s="28"/>
      <c r="BH1907" s="28"/>
      <c r="BM1907" s="193"/>
      <c r="BO1907" s="28"/>
      <c r="BP1907" s="28"/>
      <c r="BQ1907" s="28"/>
      <c r="BV1907" s="193"/>
      <c r="BX1907" s="28"/>
      <c r="BY1907" s="28"/>
      <c r="BZ1907" s="28"/>
      <c r="CE1907" s="193"/>
      <c r="CG1907" s="28"/>
      <c r="CH1907" s="28"/>
      <c r="CI1907" s="28"/>
      <c r="CN1907" s="193"/>
      <c r="CP1907" s="28"/>
      <c r="CQ1907" s="28"/>
      <c r="CR1907" s="28"/>
      <c r="CW1907" s="193"/>
      <c r="CY1907" s="28"/>
      <c r="CZ1907" s="28"/>
      <c r="DA1907" s="28"/>
      <c r="DF1907" s="193"/>
      <c r="DH1907" s="28"/>
      <c r="DI1907" s="28"/>
      <c r="DJ1907" s="28"/>
      <c r="DO1907" s="193"/>
      <c r="DQ1907" s="28"/>
      <c r="DR1907" s="28"/>
      <c r="DS1907" s="28"/>
      <c r="DX1907" s="193"/>
      <c r="DZ1907" s="28"/>
      <c r="EA1907" s="28"/>
      <c r="EB1907" s="28"/>
      <c r="EG1907" s="193"/>
      <c r="EI1907" s="28"/>
      <c r="EJ1907" s="28"/>
      <c r="EK1907" s="28"/>
      <c r="EP1907" s="193"/>
      <c r="ER1907" s="28"/>
      <c r="ES1907" s="28"/>
      <c r="ET1907" s="28"/>
      <c r="EY1907" s="193"/>
      <c r="FA1907" s="28"/>
      <c r="FB1907" s="28"/>
      <c r="FC1907" s="28"/>
      <c r="FH1907" s="193"/>
      <c r="FJ1907" s="28"/>
      <c r="FK1907" s="28"/>
      <c r="FL1907" s="28"/>
      <c r="FQ1907" s="193"/>
      <c r="FS1907" s="28"/>
      <c r="FT1907" s="28"/>
      <c r="FU1907" s="28"/>
      <c r="FZ1907" s="193"/>
      <c r="GB1907" s="28"/>
      <c r="GC1907" s="28"/>
      <c r="GD1907" s="28"/>
      <c r="GI1907" s="193"/>
      <c r="GK1907" s="28"/>
      <c r="GL1907" s="28"/>
      <c r="GM1907" s="28"/>
      <c r="GR1907" s="193"/>
      <c r="GT1907" s="28"/>
      <c r="GU1907" s="28"/>
      <c r="GV1907" s="28"/>
      <c r="HA1907" s="193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3"/>
      <c r="M1908" s="28"/>
      <c r="N1908" s="28"/>
      <c r="O1908" s="28"/>
      <c r="T1908" s="193"/>
      <c r="V1908" s="28"/>
      <c r="W1908" s="28"/>
      <c r="X1908" s="28"/>
      <c r="AC1908" s="193"/>
      <c r="AE1908" s="28"/>
      <c r="AF1908" s="28"/>
      <c r="AG1908" s="28"/>
      <c r="AL1908" s="193"/>
      <c r="AN1908" s="28"/>
      <c r="AO1908" s="28"/>
      <c r="AP1908" s="28"/>
      <c r="AU1908" s="193"/>
      <c r="AW1908" s="28"/>
      <c r="AX1908" s="28"/>
      <c r="AY1908" s="28"/>
      <c r="BD1908" s="193"/>
      <c r="BF1908" s="28"/>
      <c r="BG1908" s="28"/>
      <c r="BH1908" s="28"/>
      <c r="BM1908" s="193"/>
      <c r="BO1908" s="28"/>
      <c r="BP1908" s="28"/>
      <c r="BQ1908" s="28"/>
      <c r="BV1908" s="193"/>
      <c r="BX1908" s="28"/>
      <c r="BY1908" s="28"/>
      <c r="BZ1908" s="28"/>
      <c r="CE1908" s="193"/>
      <c r="CG1908" s="28"/>
      <c r="CH1908" s="28"/>
      <c r="CI1908" s="28"/>
      <c r="CN1908" s="193"/>
      <c r="CP1908" s="28"/>
      <c r="CQ1908" s="28"/>
      <c r="CR1908" s="28"/>
      <c r="CW1908" s="193"/>
      <c r="CY1908" s="28"/>
      <c r="CZ1908" s="28"/>
      <c r="DA1908" s="28"/>
      <c r="DF1908" s="193"/>
      <c r="DH1908" s="28"/>
      <c r="DI1908" s="28"/>
      <c r="DJ1908" s="28"/>
      <c r="DO1908" s="193"/>
      <c r="DQ1908" s="28"/>
      <c r="DR1908" s="28"/>
      <c r="DS1908" s="28"/>
      <c r="DX1908" s="193"/>
      <c r="DZ1908" s="28"/>
      <c r="EA1908" s="28"/>
      <c r="EB1908" s="28"/>
      <c r="EG1908" s="193"/>
      <c r="EI1908" s="28"/>
      <c r="EJ1908" s="28"/>
      <c r="EK1908" s="28"/>
      <c r="EP1908" s="193"/>
      <c r="ER1908" s="28"/>
      <c r="ES1908" s="28"/>
      <c r="ET1908" s="28"/>
      <c r="EY1908" s="193"/>
      <c r="FA1908" s="28"/>
      <c r="FB1908" s="28"/>
      <c r="FC1908" s="28"/>
      <c r="FH1908" s="193"/>
      <c r="FJ1908" s="28"/>
      <c r="FK1908" s="28"/>
      <c r="FL1908" s="28"/>
      <c r="FQ1908" s="193"/>
      <c r="FS1908" s="28"/>
      <c r="FT1908" s="28"/>
      <c r="FU1908" s="28"/>
      <c r="FZ1908" s="193"/>
      <c r="GB1908" s="28"/>
      <c r="GC1908" s="28"/>
      <c r="GD1908" s="28"/>
      <c r="GI1908" s="193"/>
      <c r="GK1908" s="28"/>
      <c r="GL1908" s="28"/>
      <c r="GM1908" s="28"/>
      <c r="GR1908" s="193"/>
      <c r="GT1908" s="28"/>
      <c r="GU1908" s="28"/>
      <c r="GV1908" s="28"/>
      <c r="HA1908" s="193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G1909" s="28"/>
      <c r="K1909" s="193"/>
      <c r="M1909" s="28"/>
      <c r="N1909" s="28"/>
      <c r="O1909" s="28"/>
      <c r="T1909" s="193"/>
      <c r="V1909" s="28"/>
      <c r="W1909" s="28"/>
      <c r="X1909" s="28"/>
      <c r="AC1909" s="193"/>
      <c r="AE1909" s="28"/>
      <c r="AF1909" s="28"/>
      <c r="AG1909" s="28"/>
      <c r="AL1909" s="193"/>
      <c r="AN1909" s="28"/>
      <c r="AO1909" s="28"/>
      <c r="AP1909" s="28"/>
      <c r="AU1909" s="193"/>
      <c r="AW1909" s="28"/>
      <c r="AX1909" s="28"/>
      <c r="AY1909" s="28"/>
      <c r="BD1909" s="193"/>
      <c r="BF1909" s="28"/>
      <c r="BG1909" s="28"/>
      <c r="BH1909" s="28"/>
      <c r="BM1909" s="193"/>
      <c r="BO1909" s="28"/>
      <c r="BP1909" s="28"/>
      <c r="BQ1909" s="28"/>
      <c r="BV1909" s="193"/>
      <c r="BX1909" s="28"/>
      <c r="BY1909" s="28"/>
      <c r="BZ1909" s="28"/>
      <c r="CE1909" s="193"/>
      <c r="CG1909" s="28"/>
      <c r="CH1909" s="28"/>
      <c r="CI1909" s="28"/>
      <c r="CN1909" s="193"/>
      <c r="CP1909" s="28"/>
      <c r="CQ1909" s="28"/>
      <c r="CR1909" s="28"/>
      <c r="CW1909" s="193"/>
      <c r="CY1909" s="28"/>
      <c r="CZ1909" s="28"/>
      <c r="DA1909" s="28"/>
      <c r="DF1909" s="193"/>
      <c r="DH1909" s="28"/>
      <c r="DI1909" s="28"/>
      <c r="DJ1909" s="28"/>
      <c r="DO1909" s="193"/>
      <c r="DQ1909" s="28"/>
      <c r="DR1909" s="28"/>
      <c r="DS1909" s="28"/>
      <c r="DX1909" s="193"/>
      <c r="DZ1909" s="28"/>
      <c r="EA1909" s="28"/>
      <c r="EB1909" s="28"/>
      <c r="EG1909" s="193"/>
      <c r="EI1909" s="28"/>
      <c r="EJ1909" s="28"/>
      <c r="EK1909" s="28"/>
      <c r="EP1909" s="193"/>
      <c r="ER1909" s="28"/>
      <c r="ES1909" s="28"/>
      <c r="ET1909" s="28"/>
      <c r="EY1909" s="193"/>
      <c r="FA1909" s="28"/>
      <c r="FB1909" s="28"/>
      <c r="FC1909" s="28"/>
      <c r="FH1909" s="193"/>
      <c r="FJ1909" s="28"/>
      <c r="FK1909" s="28"/>
      <c r="FL1909" s="28"/>
      <c r="FQ1909" s="193"/>
      <c r="FS1909" s="28"/>
      <c r="FT1909" s="28"/>
      <c r="FU1909" s="28"/>
      <c r="FZ1909" s="193"/>
      <c r="GB1909" s="28"/>
      <c r="GC1909" s="28"/>
      <c r="GD1909" s="28"/>
      <c r="GI1909" s="193"/>
      <c r="GK1909" s="28"/>
      <c r="GL1909" s="28"/>
      <c r="GM1909" s="28"/>
      <c r="GR1909" s="193"/>
      <c r="GT1909" s="28"/>
      <c r="GU1909" s="28"/>
      <c r="GV1909" s="28"/>
      <c r="HA1909" s="193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G1910" s="28"/>
      <c r="K1910" s="193"/>
      <c r="M1910" s="28"/>
      <c r="N1910" s="28"/>
      <c r="O1910" s="28"/>
      <c r="T1910" s="193"/>
      <c r="V1910" s="28"/>
      <c r="W1910" s="28"/>
      <c r="X1910" s="28"/>
      <c r="AC1910" s="193"/>
      <c r="AE1910" s="28"/>
      <c r="AF1910" s="28"/>
      <c r="AG1910" s="28"/>
      <c r="AL1910" s="193"/>
      <c r="AN1910" s="28"/>
      <c r="AO1910" s="28"/>
      <c r="AP1910" s="28"/>
      <c r="AU1910" s="193"/>
      <c r="AW1910" s="28"/>
      <c r="AX1910" s="28"/>
      <c r="AY1910" s="28"/>
      <c r="BD1910" s="193"/>
      <c r="BF1910" s="28"/>
      <c r="BG1910" s="28"/>
      <c r="BH1910" s="28"/>
      <c r="BM1910" s="193"/>
      <c r="BO1910" s="28"/>
      <c r="BP1910" s="28"/>
      <c r="BQ1910" s="28"/>
      <c r="BV1910" s="193"/>
      <c r="BX1910" s="28"/>
      <c r="BY1910" s="28"/>
      <c r="BZ1910" s="28"/>
      <c r="CE1910" s="193"/>
      <c r="CG1910" s="28"/>
      <c r="CH1910" s="28"/>
      <c r="CI1910" s="28"/>
      <c r="CN1910" s="193"/>
      <c r="CP1910" s="28"/>
      <c r="CQ1910" s="28"/>
      <c r="CR1910" s="28"/>
      <c r="CW1910" s="193"/>
      <c r="CY1910" s="28"/>
      <c r="CZ1910" s="28"/>
      <c r="DA1910" s="28"/>
      <c r="DF1910" s="193"/>
      <c r="DH1910" s="28"/>
      <c r="DI1910" s="28"/>
      <c r="DJ1910" s="28"/>
      <c r="DO1910" s="193"/>
      <c r="DQ1910" s="28"/>
      <c r="DR1910" s="28"/>
      <c r="DS1910" s="28"/>
      <c r="DX1910" s="193"/>
      <c r="DZ1910" s="28"/>
      <c r="EA1910" s="28"/>
      <c r="EB1910" s="28"/>
      <c r="EG1910" s="193"/>
      <c r="EI1910" s="28"/>
      <c r="EJ1910" s="28"/>
      <c r="EK1910" s="28"/>
      <c r="EP1910" s="193"/>
      <c r="ER1910" s="28"/>
      <c r="ES1910" s="28"/>
      <c r="ET1910" s="28"/>
      <c r="EY1910" s="193"/>
      <c r="FA1910" s="28"/>
      <c r="FB1910" s="28"/>
      <c r="FC1910" s="28"/>
      <c r="FH1910" s="193"/>
      <c r="FJ1910" s="28"/>
      <c r="FK1910" s="28"/>
      <c r="FL1910" s="28"/>
      <c r="FQ1910" s="193"/>
      <c r="FS1910" s="28"/>
      <c r="FT1910" s="28"/>
      <c r="FU1910" s="28"/>
      <c r="FZ1910" s="193"/>
      <c r="GB1910" s="28"/>
      <c r="GC1910" s="28"/>
      <c r="GD1910" s="28"/>
      <c r="GI1910" s="193"/>
      <c r="GK1910" s="28"/>
      <c r="GL1910" s="28"/>
      <c r="GM1910" s="28"/>
      <c r="GR1910" s="193"/>
      <c r="GT1910" s="28"/>
      <c r="GU1910" s="28"/>
      <c r="GV1910" s="28"/>
      <c r="HA1910" s="193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G1911" s="28"/>
      <c r="K1911" s="193"/>
      <c r="M1911" s="28"/>
      <c r="N1911" s="28"/>
      <c r="O1911" s="28"/>
      <c r="T1911" s="193"/>
      <c r="V1911" s="28"/>
      <c r="W1911" s="28"/>
      <c r="X1911" s="28"/>
      <c r="AC1911" s="193"/>
      <c r="AE1911" s="28"/>
      <c r="AF1911" s="28"/>
      <c r="AG1911" s="28"/>
      <c r="AL1911" s="193"/>
      <c r="AN1911" s="28"/>
      <c r="AO1911" s="28"/>
      <c r="AP1911" s="28"/>
      <c r="AU1911" s="193"/>
      <c r="AW1911" s="28"/>
      <c r="AX1911" s="28"/>
      <c r="AY1911" s="28"/>
      <c r="BD1911" s="193"/>
      <c r="BF1911" s="28"/>
      <c r="BG1911" s="28"/>
      <c r="BH1911" s="28"/>
      <c r="BM1911" s="193"/>
      <c r="BO1911" s="28"/>
      <c r="BP1911" s="28"/>
      <c r="BQ1911" s="28"/>
      <c r="BV1911" s="193"/>
      <c r="BX1911" s="28"/>
      <c r="BY1911" s="28"/>
      <c r="BZ1911" s="28"/>
      <c r="CE1911" s="193"/>
      <c r="CG1911" s="28"/>
      <c r="CH1911" s="28"/>
      <c r="CI1911" s="28"/>
      <c r="CN1911" s="193"/>
      <c r="CP1911" s="28"/>
      <c r="CQ1911" s="28"/>
      <c r="CR1911" s="28"/>
      <c r="CW1911" s="193"/>
      <c r="CY1911" s="28"/>
      <c r="CZ1911" s="28"/>
      <c r="DA1911" s="28"/>
      <c r="DF1911" s="193"/>
      <c r="DH1911" s="28"/>
      <c r="DI1911" s="28"/>
      <c r="DJ1911" s="28"/>
      <c r="DO1911" s="193"/>
      <c r="DQ1911" s="28"/>
      <c r="DR1911" s="28"/>
      <c r="DS1911" s="28"/>
      <c r="DX1911" s="193"/>
      <c r="DZ1911" s="28"/>
      <c r="EA1911" s="28"/>
      <c r="EB1911" s="28"/>
      <c r="EG1911" s="193"/>
      <c r="EI1911" s="28"/>
      <c r="EJ1911" s="28"/>
      <c r="EK1911" s="28"/>
      <c r="EP1911" s="193"/>
      <c r="ER1911" s="28"/>
      <c r="ES1911" s="28"/>
      <c r="ET1911" s="28"/>
      <c r="EY1911" s="193"/>
      <c r="FA1911" s="28"/>
      <c r="FB1911" s="28"/>
      <c r="FC1911" s="28"/>
      <c r="FH1911" s="193"/>
      <c r="FJ1911" s="28"/>
      <c r="FK1911" s="28"/>
      <c r="FL1911" s="28"/>
      <c r="FQ1911" s="193"/>
      <c r="FS1911" s="28"/>
      <c r="FT1911" s="28"/>
      <c r="FU1911" s="28"/>
      <c r="FZ1911" s="193"/>
      <c r="GB1911" s="28"/>
      <c r="GC1911" s="28"/>
      <c r="GD1911" s="28"/>
      <c r="GI1911" s="193"/>
      <c r="GK1911" s="28"/>
      <c r="GL1911" s="28"/>
      <c r="GM1911" s="28"/>
      <c r="GR1911" s="193"/>
      <c r="GT1911" s="28"/>
      <c r="GU1911" s="28"/>
      <c r="GV1911" s="28"/>
      <c r="HA1911" s="193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3"/>
      <c r="M1912" s="28"/>
      <c r="N1912" s="28"/>
      <c r="O1912" s="28"/>
      <c r="T1912" s="193"/>
      <c r="V1912" s="28"/>
      <c r="W1912" s="28"/>
      <c r="X1912" s="28"/>
      <c r="AC1912" s="193"/>
      <c r="AE1912" s="28"/>
      <c r="AF1912" s="28"/>
      <c r="AG1912" s="28"/>
      <c r="AL1912" s="193"/>
      <c r="AN1912" s="28"/>
      <c r="AO1912" s="28"/>
      <c r="AP1912" s="28"/>
      <c r="AU1912" s="193"/>
      <c r="AW1912" s="28"/>
      <c r="AX1912" s="28"/>
      <c r="AY1912" s="28"/>
      <c r="BD1912" s="193"/>
      <c r="BF1912" s="28"/>
      <c r="BG1912" s="28"/>
      <c r="BH1912" s="28"/>
      <c r="BM1912" s="193"/>
      <c r="BO1912" s="28"/>
      <c r="BP1912" s="28"/>
      <c r="BQ1912" s="28"/>
      <c r="BV1912" s="193"/>
      <c r="BX1912" s="28"/>
      <c r="BY1912" s="28"/>
      <c r="BZ1912" s="28"/>
      <c r="CE1912" s="193"/>
      <c r="CG1912" s="28"/>
      <c r="CH1912" s="28"/>
      <c r="CI1912" s="28"/>
      <c r="CN1912" s="193"/>
      <c r="CP1912" s="28"/>
      <c r="CQ1912" s="28"/>
      <c r="CR1912" s="28"/>
      <c r="CW1912" s="193"/>
      <c r="CY1912" s="28"/>
      <c r="CZ1912" s="28"/>
      <c r="DA1912" s="28"/>
      <c r="DF1912" s="193"/>
      <c r="DH1912" s="28"/>
      <c r="DI1912" s="28"/>
      <c r="DJ1912" s="28"/>
      <c r="DO1912" s="193"/>
      <c r="DQ1912" s="28"/>
      <c r="DR1912" s="28"/>
      <c r="DS1912" s="28"/>
      <c r="DX1912" s="193"/>
      <c r="DZ1912" s="28"/>
      <c r="EA1912" s="28"/>
      <c r="EB1912" s="28"/>
      <c r="EG1912" s="193"/>
      <c r="EI1912" s="28"/>
      <c r="EJ1912" s="28"/>
      <c r="EK1912" s="28"/>
      <c r="EP1912" s="193"/>
      <c r="ER1912" s="28"/>
      <c r="ES1912" s="28"/>
      <c r="ET1912" s="28"/>
      <c r="EY1912" s="193"/>
      <c r="FA1912" s="28"/>
      <c r="FB1912" s="28"/>
      <c r="FC1912" s="28"/>
      <c r="FH1912" s="193"/>
      <c r="FJ1912" s="28"/>
      <c r="FK1912" s="28"/>
      <c r="FL1912" s="28"/>
      <c r="FQ1912" s="193"/>
      <c r="FS1912" s="28"/>
      <c r="FT1912" s="28"/>
      <c r="FU1912" s="28"/>
      <c r="FZ1912" s="193"/>
      <c r="GB1912" s="28"/>
      <c r="GC1912" s="28"/>
      <c r="GD1912" s="28"/>
      <c r="GI1912" s="193"/>
      <c r="GK1912" s="28"/>
      <c r="GL1912" s="28"/>
      <c r="GM1912" s="28"/>
      <c r="GR1912" s="193"/>
      <c r="GT1912" s="28"/>
      <c r="GU1912" s="28"/>
      <c r="GV1912" s="28"/>
      <c r="HA1912" s="193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G1913" s="28"/>
      <c r="K1913" s="193"/>
      <c r="M1913" s="28"/>
      <c r="N1913" s="28"/>
      <c r="O1913" s="28"/>
      <c r="T1913" s="193"/>
      <c r="V1913" s="28"/>
      <c r="W1913" s="28"/>
      <c r="X1913" s="28"/>
      <c r="AC1913" s="193"/>
      <c r="AE1913" s="28"/>
      <c r="AF1913" s="28"/>
      <c r="AG1913" s="28"/>
      <c r="AL1913" s="193"/>
      <c r="AN1913" s="28"/>
      <c r="AO1913" s="28"/>
      <c r="AP1913" s="28"/>
      <c r="AU1913" s="193"/>
      <c r="AW1913" s="28"/>
      <c r="AX1913" s="28"/>
      <c r="AY1913" s="28"/>
      <c r="BD1913" s="193"/>
      <c r="BF1913" s="28"/>
      <c r="BG1913" s="28"/>
      <c r="BH1913" s="28"/>
      <c r="BM1913" s="193"/>
      <c r="BO1913" s="28"/>
      <c r="BP1913" s="28"/>
      <c r="BQ1913" s="28"/>
      <c r="BV1913" s="193"/>
      <c r="BX1913" s="28"/>
      <c r="BY1913" s="28"/>
      <c r="BZ1913" s="28"/>
      <c r="CE1913" s="193"/>
      <c r="CG1913" s="28"/>
      <c r="CH1913" s="28"/>
      <c r="CI1913" s="28"/>
      <c r="CN1913" s="193"/>
      <c r="CP1913" s="28"/>
      <c r="CQ1913" s="28"/>
      <c r="CR1913" s="28"/>
      <c r="CW1913" s="193"/>
      <c r="CY1913" s="28"/>
      <c r="CZ1913" s="28"/>
      <c r="DA1913" s="28"/>
      <c r="DF1913" s="193"/>
      <c r="DH1913" s="28"/>
      <c r="DI1913" s="28"/>
      <c r="DJ1913" s="28"/>
      <c r="DO1913" s="193"/>
      <c r="DQ1913" s="28"/>
      <c r="DR1913" s="28"/>
      <c r="DS1913" s="28"/>
      <c r="DX1913" s="193"/>
      <c r="DZ1913" s="28"/>
      <c r="EA1913" s="28"/>
      <c r="EB1913" s="28"/>
      <c r="EG1913" s="193"/>
      <c r="EI1913" s="28"/>
      <c r="EJ1913" s="28"/>
      <c r="EK1913" s="28"/>
      <c r="EP1913" s="193"/>
      <c r="ER1913" s="28"/>
      <c r="ES1913" s="28"/>
      <c r="ET1913" s="28"/>
      <c r="EY1913" s="193"/>
      <c r="FA1913" s="28"/>
      <c r="FB1913" s="28"/>
      <c r="FC1913" s="28"/>
      <c r="FH1913" s="193"/>
      <c r="FJ1913" s="28"/>
      <c r="FK1913" s="28"/>
      <c r="FL1913" s="28"/>
      <c r="FQ1913" s="193"/>
      <c r="FS1913" s="28"/>
      <c r="FT1913" s="28"/>
      <c r="FU1913" s="28"/>
      <c r="FZ1913" s="193"/>
      <c r="GB1913" s="28"/>
      <c r="GC1913" s="28"/>
      <c r="GD1913" s="28"/>
      <c r="GI1913" s="193"/>
      <c r="GK1913" s="28"/>
      <c r="GL1913" s="28"/>
      <c r="GM1913" s="28"/>
      <c r="GR1913" s="193"/>
      <c r="GT1913" s="28"/>
      <c r="GU1913" s="28"/>
      <c r="GV1913" s="28"/>
      <c r="HA1913" s="193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G1914" s="28"/>
      <c r="K1914" s="193"/>
      <c r="M1914" s="28"/>
      <c r="N1914" s="28"/>
      <c r="O1914" s="28"/>
      <c r="T1914" s="193"/>
      <c r="V1914" s="28"/>
      <c r="W1914" s="28"/>
      <c r="X1914" s="28"/>
      <c r="AC1914" s="193"/>
      <c r="AE1914" s="28"/>
      <c r="AF1914" s="28"/>
      <c r="AG1914" s="28"/>
      <c r="AL1914" s="193"/>
      <c r="AN1914" s="28"/>
      <c r="AO1914" s="28"/>
      <c r="AP1914" s="28"/>
      <c r="AU1914" s="193"/>
      <c r="AW1914" s="28"/>
      <c r="AX1914" s="28"/>
      <c r="AY1914" s="28"/>
      <c r="BD1914" s="193"/>
      <c r="BF1914" s="28"/>
      <c r="BG1914" s="28"/>
      <c r="BH1914" s="28"/>
      <c r="BM1914" s="193"/>
      <c r="BO1914" s="28"/>
      <c r="BP1914" s="28"/>
      <c r="BQ1914" s="28"/>
      <c r="BV1914" s="193"/>
      <c r="BX1914" s="28"/>
      <c r="BY1914" s="28"/>
      <c r="BZ1914" s="28"/>
      <c r="CE1914" s="193"/>
      <c r="CG1914" s="28"/>
      <c r="CH1914" s="28"/>
      <c r="CI1914" s="28"/>
      <c r="CN1914" s="193"/>
      <c r="CP1914" s="28"/>
      <c r="CQ1914" s="28"/>
      <c r="CR1914" s="28"/>
      <c r="CW1914" s="193"/>
      <c r="CY1914" s="28"/>
      <c r="CZ1914" s="28"/>
      <c r="DA1914" s="28"/>
      <c r="DF1914" s="193"/>
      <c r="DH1914" s="28"/>
      <c r="DI1914" s="28"/>
      <c r="DJ1914" s="28"/>
      <c r="DO1914" s="193"/>
      <c r="DQ1914" s="28"/>
      <c r="DR1914" s="28"/>
      <c r="DS1914" s="28"/>
      <c r="DX1914" s="193"/>
      <c r="DZ1914" s="28"/>
      <c r="EA1914" s="28"/>
      <c r="EB1914" s="28"/>
      <c r="EG1914" s="193"/>
      <c r="EI1914" s="28"/>
      <c r="EJ1914" s="28"/>
      <c r="EK1914" s="28"/>
      <c r="EP1914" s="193"/>
      <c r="ER1914" s="28"/>
      <c r="ES1914" s="28"/>
      <c r="ET1914" s="28"/>
      <c r="EY1914" s="193"/>
      <c r="FA1914" s="28"/>
      <c r="FB1914" s="28"/>
      <c r="FC1914" s="28"/>
      <c r="FH1914" s="193"/>
      <c r="FJ1914" s="28"/>
      <c r="FK1914" s="28"/>
      <c r="FL1914" s="28"/>
      <c r="FQ1914" s="193"/>
      <c r="FS1914" s="28"/>
      <c r="FT1914" s="28"/>
      <c r="FU1914" s="28"/>
      <c r="FZ1914" s="193"/>
      <c r="GB1914" s="28"/>
      <c r="GC1914" s="28"/>
      <c r="GD1914" s="28"/>
      <c r="GI1914" s="193"/>
      <c r="GK1914" s="28"/>
      <c r="GL1914" s="28"/>
      <c r="GM1914" s="28"/>
      <c r="GR1914" s="193"/>
      <c r="GT1914" s="28"/>
      <c r="GU1914" s="28"/>
      <c r="GV1914" s="28"/>
      <c r="HA1914" s="193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G1915" s="28"/>
      <c r="K1915" s="193"/>
      <c r="M1915" s="28"/>
      <c r="N1915" s="28"/>
      <c r="O1915" s="28"/>
      <c r="T1915" s="193"/>
      <c r="V1915" s="28"/>
      <c r="W1915" s="28"/>
      <c r="X1915" s="28"/>
      <c r="AC1915" s="193"/>
      <c r="AE1915" s="28"/>
      <c r="AF1915" s="28"/>
      <c r="AG1915" s="28"/>
      <c r="AL1915" s="193"/>
      <c r="AN1915" s="28"/>
      <c r="AO1915" s="28"/>
      <c r="AP1915" s="28"/>
      <c r="AU1915" s="193"/>
      <c r="AW1915" s="28"/>
      <c r="AX1915" s="28"/>
      <c r="AY1915" s="28"/>
      <c r="BD1915" s="193"/>
      <c r="BF1915" s="28"/>
      <c r="BG1915" s="28"/>
      <c r="BH1915" s="28"/>
      <c r="BM1915" s="193"/>
      <c r="BO1915" s="28"/>
      <c r="BP1915" s="28"/>
      <c r="BQ1915" s="28"/>
      <c r="BV1915" s="193"/>
      <c r="BX1915" s="28"/>
      <c r="BY1915" s="28"/>
      <c r="BZ1915" s="28"/>
      <c r="CE1915" s="193"/>
      <c r="CG1915" s="28"/>
      <c r="CH1915" s="28"/>
      <c r="CI1915" s="28"/>
      <c r="CN1915" s="193"/>
      <c r="CP1915" s="28"/>
      <c r="CQ1915" s="28"/>
      <c r="CR1915" s="28"/>
      <c r="CW1915" s="193"/>
      <c r="CY1915" s="28"/>
      <c r="CZ1915" s="28"/>
      <c r="DA1915" s="28"/>
      <c r="DF1915" s="193"/>
      <c r="DH1915" s="28"/>
      <c r="DI1915" s="28"/>
      <c r="DJ1915" s="28"/>
      <c r="DO1915" s="193"/>
      <c r="DQ1915" s="28"/>
      <c r="DR1915" s="28"/>
      <c r="DS1915" s="28"/>
      <c r="DX1915" s="193"/>
      <c r="DZ1915" s="28"/>
      <c r="EA1915" s="28"/>
      <c r="EB1915" s="28"/>
      <c r="EG1915" s="193"/>
      <c r="EI1915" s="28"/>
      <c r="EJ1915" s="28"/>
      <c r="EK1915" s="28"/>
      <c r="EP1915" s="193"/>
      <c r="ER1915" s="28"/>
      <c r="ES1915" s="28"/>
      <c r="ET1915" s="28"/>
      <c r="EY1915" s="193"/>
      <c r="FA1915" s="28"/>
      <c r="FB1915" s="28"/>
      <c r="FC1915" s="28"/>
      <c r="FH1915" s="193"/>
      <c r="FJ1915" s="28"/>
      <c r="FK1915" s="28"/>
      <c r="FL1915" s="28"/>
      <c r="FQ1915" s="193"/>
      <c r="FS1915" s="28"/>
      <c r="FT1915" s="28"/>
      <c r="FU1915" s="28"/>
      <c r="FZ1915" s="193"/>
      <c r="GB1915" s="28"/>
      <c r="GC1915" s="28"/>
      <c r="GD1915" s="28"/>
      <c r="GI1915" s="193"/>
      <c r="GK1915" s="28"/>
      <c r="GL1915" s="28"/>
      <c r="GM1915" s="28"/>
      <c r="GR1915" s="193"/>
      <c r="GT1915" s="28"/>
      <c r="GU1915" s="28"/>
      <c r="GV1915" s="28"/>
      <c r="HA1915" s="193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G1916" s="28"/>
      <c r="K1916" s="193"/>
      <c r="M1916" s="28"/>
      <c r="N1916" s="28"/>
      <c r="O1916" s="28"/>
      <c r="T1916" s="193"/>
      <c r="V1916" s="28"/>
      <c r="W1916" s="28"/>
      <c r="X1916" s="28"/>
      <c r="AC1916" s="193"/>
      <c r="AE1916" s="28"/>
      <c r="AF1916" s="28"/>
      <c r="AG1916" s="28"/>
      <c r="AL1916" s="193"/>
      <c r="AN1916" s="28"/>
      <c r="AO1916" s="28"/>
      <c r="AP1916" s="28"/>
      <c r="AU1916" s="193"/>
      <c r="AW1916" s="28"/>
      <c r="AX1916" s="28"/>
      <c r="AY1916" s="28"/>
      <c r="BD1916" s="193"/>
      <c r="BF1916" s="28"/>
      <c r="BG1916" s="28"/>
      <c r="BH1916" s="28"/>
      <c r="BM1916" s="193"/>
      <c r="BO1916" s="28"/>
      <c r="BP1916" s="28"/>
      <c r="BQ1916" s="28"/>
      <c r="BV1916" s="193"/>
      <c r="BX1916" s="28"/>
      <c r="BY1916" s="28"/>
      <c r="BZ1916" s="28"/>
      <c r="CE1916" s="193"/>
      <c r="CG1916" s="28"/>
      <c r="CH1916" s="28"/>
      <c r="CI1916" s="28"/>
      <c r="CN1916" s="193"/>
      <c r="CP1916" s="28"/>
      <c r="CQ1916" s="28"/>
      <c r="CR1916" s="28"/>
      <c r="CW1916" s="193"/>
      <c r="CY1916" s="28"/>
      <c r="CZ1916" s="28"/>
      <c r="DA1916" s="28"/>
      <c r="DF1916" s="193"/>
      <c r="DH1916" s="28"/>
      <c r="DI1916" s="28"/>
      <c r="DJ1916" s="28"/>
      <c r="DO1916" s="193"/>
      <c r="DQ1916" s="28"/>
      <c r="DR1916" s="28"/>
      <c r="DS1916" s="28"/>
      <c r="DX1916" s="193"/>
      <c r="DZ1916" s="28"/>
      <c r="EA1916" s="28"/>
      <c r="EB1916" s="28"/>
      <c r="EG1916" s="193"/>
      <c r="EI1916" s="28"/>
      <c r="EJ1916" s="28"/>
      <c r="EK1916" s="28"/>
      <c r="EP1916" s="193"/>
      <c r="ER1916" s="28"/>
      <c r="ES1916" s="28"/>
      <c r="ET1916" s="28"/>
      <c r="EY1916" s="193"/>
      <c r="FA1916" s="28"/>
      <c r="FB1916" s="28"/>
      <c r="FC1916" s="28"/>
      <c r="FH1916" s="193"/>
      <c r="FJ1916" s="28"/>
      <c r="FK1916" s="28"/>
      <c r="FL1916" s="28"/>
      <c r="FQ1916" s="193"/>
      <c r="FS1916" s="28"/>
      <c r="FT1916" s="28"/>
      <c r="FU1916" s="28"/>
      <c r="FZ1916" s="193"/>
      <c r="GB1916" s="28"/>
      <c r="GC1916" s="28"/>
      <c r="GD1916" s="28"/>
      <c r="GI1916" s="193"/>
      <c r="GK1916" s="28"/>
      <c r="GL1916" s="28"/>
      <c r="GM1916" s="28"/>
      <c r="GR1916" s="193"/>
      <c r="GT1916" s="28"/>
      <c r="GU1916" s="28"/>
      <c r="GV1916" s="28"/>
      <c r="HA1916" s="193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G1917" s="28"/>
      <c r="K1917" s="193"/>
      <c r="M1917" s="28"/>
      <c r="N1917" s="28"/>
      <c r="O1917" s="28"/>
      <c r="T1917" s="193"/>
      <c r="V1917" s="28"/>
      <c r="W1917" s="28"/>
      <c r="X1917" s="28"/>
      <c r="AC1917" s="193"/>
      <c r="AE1917" s="28"/>
      <c r="AF1917" s="28"/>
      <c r="AG1917" s="28"/>
      <c r="AL1917" s="193"/>
      <c r="AN1917" s="28"/>
      <c r="AO1917" s="28"/>
      <c r="AP1917" s="28"/>
      <c r="AU1917" s="193"/>
      <c r="AW1917" s="28"/>
      <c r="AX1917" s="28"/>
      <c r="AY1917" s="28"/>
      <c r="BD1917" s="193"/>
      <c r="BF1917" s="28"/>
      <c r="BG1917" s="28"/>
      <c r="BH1917" s="28"/>
      <c r="BM1917" s="193"/>
      <c r="BO1917" s="28"/>
      <c r="BP1917" s="28"/>
      <c r="BQ1917" s="28"/>
      <c r="BV1917" s="193"/>
      <c r="BX1917" s="28"/>
      <c r="BY1917" s="28"/>
      <c r="BZ1917" s="28"/>
      <c r="CE1917" s="193"/>
      <c r="CG1917" s="28"/>
      <c r="CH1917" s="28"/>
      <c r="CI1917" s="28"/>
      <c r="CN1917" s="193"/>
      <c r="CP1917" s="28"/>
      <c r="CQ1917" s="28"/>
      <c r="CR1917" s="28"/>
      <c r="CW1917" s="193"/>
      <c r="CY1917" s="28"/>
      <c r="CZ1917" s="28"/>
      <c r="DA1917" s="28"/>
      <c r="DF1917" s="193"/>
      <c r="DH1917" s="28"/>
      <c r="DI1917" s="28"/>
      <c r="DJ1917" s="28"/>
      <c r="DO1917" s="193"/>
      <c r="DQ1917" s="28"/>
      <c r="DR1917" s="28"/>
      <c r="DS1917" s="28"/>
      <c r="DX1917" s="193"/>
      <c r="DZ1917" s="28"/>
      <c r="EA1917" s="28"/>
      <c r="EB1917" s="28"/>
      <c r="EG1917" s="193"/>
      <c r="EI1917" s="28"/>
      <c r="EJ1917" s="28"/>
      <c r="EK1917" s="28"/>
      <c r="EP1917" s="193"/>
      <c r="ER1917" s="28"/>
      <c r="ES1917" s="28"/>
      <c r="ET1917" s="28"/>
      <c r="EY1917" s="193"/>
      <c r="FA1917" s="28"/>
      <c r="FB1917" s="28"/>
      <c r="FC1917" s="28"/>
      <c r="FH1917" s="193"/>
      <c r="FJ1917" s="28"/>
      <c r="FK1917" s="28"/>
      <c r="FL1917" s="28"/>
      <c r="FQ1917" s="193"/>
      <c r="FS1917" s="28"/>
      <c r="FT1917" s="28"/>
      <c r="FU1917" s="28"/>
      <c r="FZ1917" s="193"/>
      <c r="GB1917" s="28"/>
      <c r="GC1917" s="28"/>
      <c r="GD1917" s="28"/>
      <c r="GI1917" s="193"/>
      <c r="GK1917" s="28"/>
      <c r="GL1917" s="28"/>
      <c r="GM1917" s="28"/>
      <c r="GR1917" s="193"/>
      <c r="GT1917" s="28"/>
      <c r="GU1917" s="28"/>
      <c r="GV1917" s="28"/>
      <c r="HA1917" s="193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G1918" s="28"/>
      <c r="K1918" s="193"/>
      <c r="M1918" s="28"/>
      <c r="N1918" s="28"/>
      <c r="O1918" s="28"/>
      <c r="T1918" s="193"/>
      <c r="V1918" s="28"/>
      <c r="W1918" s="28"/>
      <c r="X1918" s="28"/>
      <c r="AC1918" s="193"/>
      <c r="AE1918" s="28"/>
      <c r="AF1918" s="28"/>
      <c r="AG1918" s="28"/>
      <c r="AL1918" s="193"/>
      <c r="AN1918" s="28"/>
      <c r="AO1918" s="28"/>
      <c r="AP1918" s="28"/>
      <c r="AU1918" s="193"/>
      <c r="AW1918" s="28"/>
      <c r="AX1918" s="28"/>
      <c r="AY1918" s="28"/>
      <c r="BD1918" s="193"/>
      <c r="BF1918" s="28"/>
      <c r="BG1918" s="28"/>
      <c r="BH1918" s="28"/>
      <c r="BM1918" s="193"/>
      <c r="BO1918" s="28"/>
      <c r="BP1918" s="28"/>
      <c r="BQ1918" s="28"/>
      <c r="BV1918" s="193"/>
      <c r="BX1918" s="28"/>
      <c r="BY1918" s="28"/>
      <c r="BZ1918" s="28"/>
      <c r="CE1918" s="193"/>
      <c r="CG1918" s="28"/>
      <c r="CH1918" s="28"/>
      <c r="CI1918" s="28"/>
      <c r="CN1918" s="193"/>
      <c r="CP1918" s="28"/>
      <c r="CQ1918" s="28"/>
      <c r="CR1918" s="28"/>
      <c r="CW1918" s="193"/>
      <c r="CY1918" s="28"/>
      <c r="CZ1918" s="28"/>
      <c r="DA1918" s="28"/>
      <c r="DF1918" s="193"/>
      <c r="DH1918" s="28"/>
      <c r="DI1918" s="28"/>
      <c r="DJ1918" s="28"/>
      <c r="DO1918" s="193"/>
      <c r="DQ1918" s="28"/>
      <c r="DR1918" s="28"/>
      <c r="DS1918" s="28"/>
      <c r="DX1918" s="193"/>
      <c r="DZ1918" s="28"/>
      <c r="EA1918" s="28"/>
      <c r="EB1918" s="28"/>
      <c r="EG1918" s="193"/>
      <c r="EI1918" s="28"/>
      <c r="EJ1918" s="28"/>
      <c r="EK1918" s="28"/>
      <c r="EP1918" s="193"/>
      <c r="ER1918" s="28"/>
      <c r="ES1918" s="28"/>
      <c r="ET1918" s="28"/>
      <c r="EY1918" s="193"/>
      <c r="FA1918" s="28"/>
      <c r="FB1918" s="28"/>
      <c r="FC1918" s="28"/>
      <c r="FH1918" s="193"/>
      <c r="FJ1918" s="28"/>
      <c r="FK1918" s="28"/>
      <c r="FL1918" s="28"/>
      <c r="FQ1918" s="193"/>
      <c r="FS1918" s="28"/>
      <c r="FT1918" s="28"/>
      <c r="FU1918" s="28"/>
      <c r="FZ1918" s="193"/>
      <c r="GB1918" s="28"/>
      <c r="GC1918" s="28"/>
      <c r="GD1918" s="28"/>
      <c r="GI1918" s="193"/>
      <c r="GK1918" s="28"/>
      <c r="GL1918" s="28"/>
      <c r="GM1918" s="28"/>
      <c r="GR1918" s="193"/>
      <c r="GT1918" s="28"/>
      <c r="GU1918" s="28"/>
      <c r="GV1918" s="28"/>
      <c r="HA1918" s="193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3"/>
      <c r="M1919" s="28"/>
      <c r="N1919" s="28"/>
      <c r="O1919" s="28"/>
      <c r="T1919" s="193"/>
      <c r="V1919" s="28"/>
      <c r="W1919" s="28"/>
      <c r="X1919" s="28"/>
      <c r="AC1919" s="193"/>
      <c r="AE1919" s="28"/>
      <c r="AF1919" s="28"/>
      <c r="AG1919" s="28"/>
      <c r="AL1919" s="193"/>
      <c r="AN1919" s="28"/>
      <c r="AO1919" s="28"/>
      <c r="AP1919" s="28"/>
      <c r="AU1919" s="193"/>
      <c r="AW1919" s="28"/>
      <c r="AX1919" s="28"/>
      <c r="AY1919" s="28"/>
      <c r="BD1919" s="193"/>
      <c r="BF1919" s="28"/>
      <c r="BG1919" s="28"/>
      <c r="BH1919" s="28"/>
      <c r="BM1919" s="193"/>
      <c r="BO1919" s="28"/>
      <c r="BP1919" s="28"/>
      <c r="BQ1919" s="28"/>
      <c r="BV1919" s="193"/>
      <c r="BX1919" s="28"/>
      <c r="BY1919" s="28"/>
      <c r="BZ1919" s="28"/>
      <c r="CE1919" s="193"/>
      <c r="CG1919" s="28"/>
      <c r="CH1919" s="28"/>
      <c r="CI1919" s="28"/>
      <c r="CN1919" s="193"/>
      <c r="CP1919" s="28"/>
      <c r="CQ1919" s="28"/>
      <c r="CR1919" s="28"/>
      <c r="CW1919" s="193"/>
      <c r="CY1919" s="28"/>
      <c r="CZ1919" s="28"/>
      <c r="DA1919" s="28"/>
      <c r="DF1919" s="193"/>
      <c r="DH1919" s="28"/>
      <c r="DI1919" s="28"/>
      <c r="DJ1919" s="28"/>
      <c r="DO1919" s="193"/>
      <c r="DQ1919" s="28"/>
      <c r="DR1919" s="28"/>
      <c r="DS1919" s="28"/>
      <c r="DX1919" s="193"/>
      <c r="DZ1919" s="28"/>
      <c r="EA1919" s="28"/>
      <c r="EB1919" s="28"/>
      <c r="EG1919" s="193"/>
      <c r="EI1919" s="28"/>
      <c r="EJ1919" s="28"/>
      <c r="EK1919" s="28"/>
      <c r="EP1919" s="193"/>
      <c r="ER1919" s="28"/>
      <c r="ES1919" s="28"/>
      <c r="ET1919" s="28"/>
      <c r="EY1919" s="193"/>
      <c r="FA1919" s="28"/>
      <c r="FB1919" s="28"/>
      <c r="FC1919" s="28"/>
      <c r="FH1919" s="193"/>
      <c r="FJ1919" s="28"/>
      <c r="FK1919" s="28"/>
      <c r="FL1919" s="28"/>
      <c r="FQ1919" s="193"/>
      <c r="FS1919" s="28"/>
      <c r="FT1919" s="28"/>
      <c r="FU1919" s="28"/>
      <c r="FZ1919" s="193"/>
      <c r="GB1919" s="28"/>
      <c r="GC1919" s="28"/>
      <c r="GD1919" s="28"/>
      <c r="GI1919" s="193"/>
      <c r="GK1919" s="28"/>
      <c r="GL1919" s="28"/>
      <c r="GM1919" s="28"/>
      <c r="GR1919" s="193"/>
      <c r="GT1919" s="28"/>
      <c r="GU1919" s="28"/>
      <c r="GV1919" s="28"/>
      <c r="HA1919" s="193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G1920" s="28"/>
      <c r="K1920" s="193"/>
      <c r="M1920" s="28"/>
      <c r="N1920" s="28"/>
      <c r="O1920" s="28"/>
      <c r="T1920" s="193"/>
      <c r="V1920" s="28"/>
      <c r="W1920" s="28"/>
      <c r="X1920" s="28"/>
      <c r="AC1920" s="193"/>
      <c r="AE1920" s="28"/>
      <c r="AF1920" s="28"/>
      <c r="AG1920" s="28"/>
      <c r="AL1920" s="193"/>
      <c r="AN1920" s="28"/>
      <c r="AO1920" s="28"/>
      <c r="AP1920" s="28"/>
      <c r="AU1920" s="193"/>
      <c r="AW1920" s="28"/>
      <c r="AX1920" s="28"/>
      <c r="AY1920" s="28"/>
      <c r="BD1920" s="193"/>
      <c r="BF1920" s="28"/>
      <c r="BG1920" s="28"/>
      <c r="BH1920" s="28"/>
      <c r="BM1920" s="193"/>
      <c r="BO1920" s="28"/>
      <c r="BP1920" s="28"/>
      <c r="BQ1920" s="28"/>
      <c r="BV1920" s="193"/>
      <c r="BX1920" s="28"/>
      <c r="BY1920" s="28"/>
      <c r="BZ1920" s="28"/>
      <c r="CE1920" s="193"/>
      <c r="CG1920" s="28"/>
      <c r="CH1920" s="28"/>
      <c r="CI1920" s="28"/>
      <c r="CN1920" s="193"/>
      <c r="CP1920" s="28"/>
      <c r="CQ1920" s="28"/>
      <c r="CR1920" s="28"/>
      <c r="CW1920" s="193"/>
      <c r="CY1920" s="28"/>
      <c r="CZ1920" s="28"/>
      <c r="DA1920" s="28"/>
      <c r="DF1920" s="193"/>
      <c r="DH1920" s="28"/>
      <c r="DI1920" s="28"/>
      <c r="DJ1920" s="28"/>
      <c r="DO1920" s="193"/>
      <c r="DQ1920" s="28"/>
      <c r="DR1920" s="28"/>
      <c r="DS1920" s="28"/>
      <c r="DX1920" s="193"/>
      <c r="DZ1920" s="28"/>
      <c r="EA1920" s="28"/>
      <c r="EB1920" s="28"/>
      <c r="EG1920" s="193"/>
      <c r="EI1920" s="28"/>
      <c r="EJ1920" s="28"/>
      <c r="EK1920" s="28"/>
      <c r="EP1920" s="193"/>
      <c r="ER1920" s="28"/>
      <c r="ES1920" s="28"/>
      <c r="ET1920" s="28"/>
      <c r="EY1920" s="193"/>
      <c r="FA1920" s="28"/>
      <c r="FB1920" s="28"/>
      <c r="FC1920" s="28"/>
      <c r="FH1920" s="193"/>
      <c r="FJ1920" s="28"/>
      <c r="FK1920" s="28"/>
      <c r="FL1920" s="28"/>
      <c r="FQ1920" s="193"/>
      <c r="FS1920" s="28"/>
      <c r="FT1920" s="28"/>
      <c r="FU1920" s="28"/>
      <c r="FZ1920" s="193"/>
      <c r="GB1920" s="28"/>
      <c r="GC1920" s="28"/>
      <c r="GD1920" s="28"/>
      <c r="GI1920" s="193"/>
      <c r="GK1920" s="28"/>
      <c r="GL1920" s="28"/>
      <c r="GM1920" s="28"/>
      <c r="GR1920" s="193"/>
      <c r="GT1920" s="28"/>
      <c r="GU1920" s="28"/>
      <c r="GV1920" s="28"/>
      <c r="HA1920" s="193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G1921" s="28"/>
      <c r="K1921" s="193"/>
      <c r="M1921" s="28"/>
      <c r="N1921" s="28"/>
      <c r="O1921" s="28"/>
      <c r="T1921" s="193"/>
      <c r="V1921" s="28"/>
      <c r="W1921" s="28"/>
      <c r="X1921" s="28"/>
      <c r="AC1921" s="193"/>
      <c r="AE1921" s="28"/>
      <c r="AF1921" s="28"/>
      <c r="AG1921" s="28"/>
      <c r="AL1921" s="193"/>
      <c r="AN1921" s="28"/>
      <c r="AO1921" s="28"/>
      <c r="AP1921" s="28"/>
      <c r="AU1921" s="193"/>
      <c r="AW1921" s="28"/>
      <c r="AX1921" s="28"/>
      <c r="AY1921" s="28"/>
      <c r="BD1921" s="193"/>
      <c r="BF1921" s="28"/>
      <c r="BG1921" s="28"/>
      <c r="BH1921" s="28"/>
      <c r="BM1921" s="193"/>
      <c r="BO1921" s="28"/>
      <c r="BP1921" s="28"/>
      <c r="BQ1921" s="28"/>
      <c r="BV1921" s="193"/>
      <c r="BX1921" s="28"/>
      <c r="BY1921" s="28"/>
      <c r="BZ1921" s="28"/>
      <c r="CE1921" s="193"/>
      <c r="CG1921" s="28"/>
      <c r="CH1921" s="28"/>
      <c r="CI1921" s="28"/>
      <c r="CN1921" s="193"/>
      <c r="CP1921" s="28"/>
      <c r="CQ1921" s="28"/>
      <c r="CR1921" s="28"/>
      <c r="CW1921" s="193"/>
      <c r="CY1921" s="28"/>
      <c r="CZ1921" s="28"/>
      <c r="DA1921" s="28"/>
      <c r="DF1921" s="193"/>
      <c r="DH1921" s="28"/>
      <c r="DI1921" s="28"/>
      <c r="DJ1921" s="28"/>
      <c r="DO1921" s="193"/>
      <c r="DQ1921" s="28"/>
      <c r="DR1921" s="28"/>
      <c r="DS1921" s="28"/>
      <c r="DX1921" s="193"/>
      <c r="DZ1921" s="28"/>
      <c r="EA1921" s="28"/>
      <c r="EB1921" s="28"/>
      <c r="EG1921" s="193"/>
      <c r="EI1921" s="28"/>
      <c r="EJ1921" s="28"/>
      <c r="EK1921" s="28"/>
      <c r="EP1921" s="193"/>
      <c r="ER1921" s="28"/>
      <c r="ES1921" s="28"/>
      <c r="ET1921" s="28"/>
      <c r="EY1921" s="193"/>
      <c r="FA1921" s="28"/>
      <c r="FB1921" s="28"/>
      <c r="FC1921" s="28"/>
      <c r="FH1921" s="193"/>
      <c r="FJ1921" s="28"/>
      <c r="FK1921" s="28"/>
      <c r="FL1921" s="28"/>
      <c r="FQ1921" s="193"/>
      <c r="FS1921" s="28"/>
      <c r="FT1921" s="28"/>
      <c r="FU1921" s="28"/>
      <c r="FZ1921" s="193"/>
      <c r="GB1921" s="28"/>
      <c r="GC1921" s="28"/>
      <c r="GD1921" s="28"/>
      <c r="GI1921" s="193"/>
      <c r="GK1921" s="28"/>
      <c r="GL1921" s="28"/>
      <c r="GM1921" s="28"/>
      <c r="GR1921" s="193"/>
      <c r="GT1921" s="28"/>
      <c r="GU1921" s="28"/>
      <c r="GV1921" s="28"/>
      <c r="HA1921" s="193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G1922" s="28"/>
      <c r="K1922" s="193"/>
      <c r="M1922" s="28"/>
      <c r="N1922" s="28"/>
      <c r="O1922" s="28"/>
      <c r="T1922" s="193"/>
      <c r="V1922" s="28"/>
      <c r="W1922" s="28"/>
      <c r="X1922" s="28"/>
      <c r="AC1922" s="193"/>
      <c r="AE1922" s="28"/>
      <c r="AF1922" s="28"/>
      <c r="AG1922" s="28"/>
      <c r="AL1922" s="193"/>
      <c r="AN1922" s="28"/>
      <c r="AO1922" s="28"/>
      <c r="AP1922" s="28"/>
      <c r="AU1922" s="193"/>
      <c r="AW1922" s="28"/>
      <c r="AX1922" s="28"/>
      <c r="AY1922" s="28"/>
      <c r="BD1922" s="193"/>
      <c r="BF1922" s="28"/>
      <c r="BG1922" s="28"/>
      <c r="BH1922" s="28"/>
      <c r="BM1922" s="193"/>
      <c r="BO1922" s="28"/>
      <c r="BP1922" s="28"/>
      <c r="BQ1922" s="28"/>
      <c r="BV1922" s="193"/>
      <c r="BX1922" s="28"/>
      <c r="BY1922" s="28"/>
      <c r="BZ1922" s="28"/>
      <c r="CE1922" s="193"/>
      <c r="CG1922" s="28"/>
      <c r="CH1922" s="28"/>
      <c r="CI1922" s="28"/>
      <c r="CN1922" s="193"/>
      <c r="CP1922" s="28"/>
      <c r="CQ1922" s="28"/>
      <c r="CR1922" s="28"/>
      <c r="CW1922" s="193"/>
      <c r="CY1922" s="28"/>
      <c r="CZ1922" s="28"/>
      <c r="DA1922" s="28"/>
      <c r="DF1922" s="193"/>
      <c r="DH1922" s="28"/>
      <c r="DI1922" s="28"/>
      <c r="DJ1922" s="28"/>
      <c r="DO1922" s="193"/>
      <c r="DQ1922" s="28"/>
      <c r="DR1922" s="28"/>
      <c r="DS1922" s="28"/>
      <c r="DX1922" s="193"/>
      <c r="DZ1922" s="28"/>
      <c r="EA1922" s="28"/>
      <c r="EB1922" s="28"/>
      <c r="EG1922" s="193"/>
      <c r="EI1922" s="28"/>
      <c r="EJ1922" s="28"/>
      <c r="EK1922" s="28"/>
      <c r="EP1922" s="193"/>
      <c r="ER1922" s="28"/>
      <c r="ES1922" s="28"/>
      <c r="ET1922" s="28"/>
      <c r="EY1922" s="193"/>
      <c r="FA1922" s="28"/>
      <c r="FB1922" s="28"/>
      <c r="FC1922" s="28"/>
      <c r="FH1922" s="193"/>
      <c r="FJ1922" s="28"/>
      <c r="FK1922" s="28"/>
      <c r="FL1922" s="28"/>
      <c r="FQ1922" s="193"/>
      <c r="FS1922" s="28"/>
      <c r="FT1922" s="28"/>
      <c r="FU1922" s="28"/>
      <c r="FZ1922" s="193"/>
      <c r="GB1922" s="28"/>
      <c r="GC1922" s="28"/>
      <c r="GD1922" s="28"/>
      <c r="GI1922" s="193"/>
      <c r="GK1922" s="28"/>
      <c r="GL1922" s="28"/>
      <c r="GM1922" s="28"/>
      <c r="GR1922" s="193"/>
      <c r="GT1922" s="28"/>
      <c r="GU1922" s="28"/>
      <c r="GV1922" s="28"/>
      <c r="HA1922" s="193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3"/>
      <c r="M1923" s="28"/>
      <c r="N1923" s="28"/>
      <c r="O1923" s="28"/>
      <c r="T1923" s="193"/>
      <c r="V1923" s="28"/>
      <c r="W1923" s="28"/>
      <c r="X1923" s="28"/>
      <c r="AC1923" s="193"/>
      <c r="AE1923" s="28"/>
      <c r="AF1923" s="28"/>
      <c r="AG1923" s="28"/>
      <c r="AL1923" s="193"/>
      <c r="AN1923" s="28"/>
      <c r="AO1923" s="28"/>
      <c r="AP1923" s="28"/>
      <c r="AU1923" s="193"/>
      <c r="AW1923" s="28"/>
      <c r="AX1923" s="28"/>
      <c r="AY1923" s="28"/>
      <c r="BD1923" s="193"/>
      <c r="BF1923" s="28"/>
      <c r="BG1923" s="28"/>
      <c r="BH1923" s="28"/>
      <c r="BM1923" s="193"/>
      <c r="BO1923" s="28"/>
      <c r="BP1923" s="28"/>
      <c r="BQ1923" s="28"/>
      <c r="BV1923" s="193"/>
      <c r="BX1923" s="28"/>
      <c r="BY1923" s="28"/>
      <c r="BZ1923" s="28"/>
      <c r="CE1923" s="193"/>
      <c r="CG1923" s="28"/>
      <c r="CH1923" s="28"/>
      <c r="CI1923" s="28"/>
      <c r="CN1923" s="193"/>
      <c r="CP1923" s="28"/>
      <c r="CQ1923" s="28"/>
      <c r="CR1923" s="28"/>
      <c r="CW1923" s="193"/>
      <c r="CY1923" s="28"/>
      <c r="CZ1923" s="28"/>
      <c r="DA1923" s="28"/>
      <c r="DF1923" s="193"/>
      <c r="DH1923" s="28"/>
      <c r="DI1923" s="28"/>
      <c r="DJ1923" s="28"/>
      <c r="DO1923" s="193"/>
      <c r="DQ1923" s="28"/>
      <c r="DR1923" s="28"/>
      <c r="DS1923" s="28"/>
      <c r="DX1923" s="193"/>
      <c r="DZ1923" s="28"/>
      <c r="EA1923" s="28"/>
      <c r="EB1923" s="28"/>
      <c r="EG1923" s="193"/>
      <c r="EI1923" s="28"/>
      <c r="EJ1923" s="28"/>
      <c r="EK1923" s="28"/>
      <c r="EP1923" s="193"/>
      <c r="ER1923" s="28"/>
      <c r="ES1923" s="28"/>
      <c r="ET1923" s="28"/>
      <c r="EY1923" s="193"/>
      <c r="FA1923" s="28"/>
      <c r="FB1923" s="28"/>
      <c r="FC1923" s="28"/>
      <c r="FH1923" s="193"/>
      <c r="FJ1923" s="28"/>
      <c r="FK1923" s="28"/>
      <c r="FL1923" s="28"/>
      <c r="FQ1923" s="193"/>
      <c r="FS1923" s="28"/>
      <c r="FT1923" s="28"/>
      <c r="FU1923" s="28"/>
      <c r="FZ1923" s="193"/>
      <c r="GB1923" s="28"/>
      <c r="GC1923" s="28"/>
      <c r="GD1923" s="28"/>
      <c r="GI1923" s="193"/>
      <c r="GK1923" s="28"/>
      <c r="GL1923" s="28"/>
      <c r="GM1923" s="28"/>
      <c r="GR1923" s="193"/>
      <c r="GT1923" s="28"/>
      <c r="GU1923" s="28"/>
      <c r="GV1923" s="28"/>
      <c r="HA1923" s="193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G1924" s="28"/>
      <c r="K1924" s="193"/>
      <c r="M1924" s="28"/>
      <c r="N1924" s="28"/>
      <c r="O1924" s="28"/>
      <c r="T1924" s="193"/>
      <c r="V1924" s="28"/>
      <c r="W1924" s="28"/>
      <c r="X1924" s="28"/>
      <c r="AC1924" s="193"/>
      <c r="AE1924" s="28"/>
      <c r="AF1924" s="28"/>
      <c r="AG1924" s="28"/>
      <c r="AL1924" s="193"/>
      <c r="AN1924" s="28"/>
      <c r="AO1924" s="28"/>
      <c r="AP1924" s="28"/>
      <c r="AU1924" s="193"/>
      <c r="AW1924" s="28"/>
      <c r="AX1924" s="28"/>
      <c r="AY1924" s="28"/>
      <c r="BD1924" s="193"/>
      <c r="BF1924" s="28"/>
      <c r="BG1924" s="28"/>
      <c r="BH1924" s="28"/>
      <c r="BM1924" s="193"/>
      <c r="BO1924" s="28"/>
      <c r="BP1924" s="28"/>
      <c r="BQ1924" s="28"/>
      <c r="BV1924" s="193"/>
      <c r="BX1924" s="28"/>
      <c r="BY1924" s="28"/>
      <c r="BZ1924" s="28"/>
      <c r="CE1924" s="193"/>
      <c r="CG1924" s="28"/>
      <c r="CH1924" s="28"/>
      <c r="CI1924" s="28"/>
      <c r="CN1924" s="193"/>
      <c r="CP1924" s="28"/>
      <c r="CQ1924" s="28"/>
      <c r="CR1924" s="28"/>
      <c r="CW1924" s="193"/>
      <c r="CY1924" s="28"/>
      <c r="CZ1924" s="28"/>
      <c r="DA1924" s="28"/>
      <c r="DF1924" s="193"/>
      <c r="DH1924" s="28"/>
      <c r="DI1924" s="28"/>
      <c r="DJ1924" s="28"/>
      <c r="DO1924" s="193"/>
      <c r="DQ1924" s="28"/>
      <c r="DR1924" s="28"/>
      <c r="DS1924" s="28"/>
      <c r="DX1924" s="193"/>
      <c r="DZ1924" s="28"/>
      <c r="EA1924" s="28"/>
      <c r="EB1924" s="28"/>
      <c r="EG1924" s="193"/>
      <c r="EI1924" s="28"/>
      <c r="EJ1924" s="28"/>
      <c r="EK1924" s="28"/>
      <c r="EP1924" s="193"/>
      <c r="ER1924" s="28"/>
      <c r="ES1924" s="28"/>
      <c r="ET1924" s="28"/>
      <c r="EY1924" s="193"/>
      <c r="FA1924" s="28"/>
      <c r="FB1924" s="28"/>
      <c r="FC1924" s="28"/>
      <c r="FH1924" s="193"/>
      <c r="FJ1924" s="28"/>
      <c r="FK1924" s="28"/>
      <c r="FL1924" s="28"/>
      <c r="FQ1924" s="193"/>
      <c r="FS1924" s="28"/>
      <c r="FT1924" s="28"/>
      <c r="FU1924" s="28"/>
      <c r="FZ1924" s="193"/>
      <c r="GB1924" s="28"/>
      <c r="GC1924" s="28"/>
      <c r="GD1924" s="28"/>
      <c r="GI1924" s="193"/>
      <c r="GK1924" s="28"/>
      <c r="GL1924" s="28"/>
      <c r="GM1924" s="28"/>
      <c r="GR1924" s="193"/>
      <c r="GT1924" s="28"/>
      <c r="GU1924" s="28"/>
      <c r="GV1924" s="28"/>
      <c r="HA1924" s="193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G1925" s="28"/>
      <c r="K1925" s="193"/>
      <c r="M1925" s="28"/>
      <c r="N1925" s="28"/>
      <c r="O1925" s="28"/>
      <c r="T1925" s="193"/>
      <c r="V1925" s="28"/>
      <c r="W1925" s="28"/>
      <c r="X1925" s="28"/>
      <c r="AC1925" s="193"/>
      <c r="AE1925" s="28"/>
      <c r="AF1925" s="28"/>
      <c r="AG1925" s="28"/>
      <c r="AL1925" s="193"/>
      <c r="AN1925" s="28"/>
      <c r="AO1925" s="28"/>
      <c r="AP1925" s="28"/>
      <c r="AU1925" s="193"/>
      <c r="AW1925" s="28"/>
      <c r="AX1925" s="28"/>
      <c r="AY1925" s="28"/>
      <c r="BD1925" s="193"/>
      <c r="BF1925" s="28"/>
      <c r="BG1925" s="28"/>
      <c r="BH1925" s="28"/>
      <c r="BM1925" s="193"/>
      <c r="BO1925" s="28"/>
      <c r="BP1925" s="28"/>
      <c r="BQ1925" s="28"/>
      <c r="BV1925" s="193"/>
      <c r="BX1925" s="28"/>
      <c r="BY1925" s="28"/>
      <c r="BZ1925" s="28"/>
      <c r="CE1925" s="193"/>
      <c r="CG1925" s="28"/>
      <c r="CH1925" s="28"/>
      <c r="CI1925" s="28"/>
      <c r="CN1925" s="193"/>
      <c r="CP1925" s="28"/>
      <c r="CQ1925" s="28"/>
      <c r="CR1925" s="28"/>
      <c r="CW1925" s="193"/>
      <c r="CY1925" s="28"/>
      <c r="CZ1925" s="28"/>
      <c r="DA1925" s="28"/>
      <c r="DF1925" s="193"/>
      <c r="DH1925" s="28"/>
      <c r="DI1925" s="28"/>
      <c r="DJ1925" s="28"/>
      <c r="DO1925" s="193"/>
      <c r="DQ1925" s="28"/>
      <c r="DR1925" s="28"/>
      <c r="DS1925" s="28"/>
      <c r="DX1925" s="193"/>
      <c r="DZ1925" s="28"/>
      <c r="EA1925" s="28"/>
      <c r="EB1925" s="28"/>
      <c r="EG1925" s="193"/>
      <c r="EI1925" s="28"/>
      <c r="EJ1925" s="28"/>
      <c r="EK1925" s="28"/>
      <c r="EP1925" s="193"/>
      <c r="ER1925" s="28"/>
      <c r="ES1925" s="28"/>
      <c r="ET1925" s="28"/>
      <c r="EY1925" s="193"/>
      <c r="FA1925" s="28"/>
      <c r="FB1925" s="28"/>
      <c r="FC1925" s="28"/>
      <c r="FH1925" s="193"/>
      <c r="FJ1925" s="28"/>
      <c r="FK1925" s="28"/>
      <c r="FL1925" s="28"/>
      <c r="FQ1925" s="193"/>
      <c r="FS1925" s="28"/>
      <c r="FT1925" s="28"/>
      <c r="FU1925" s="28"/>
      <c r="FZ1925" s="193"/>
      <c r="GB1925" s="28"/>
      <c r="GC1925" s="28"/>
      <c r="GD1925" s="28"/>
      <c r="GI1925" s="193"/>
      <c r="GK1925" s="28"/>
      <c r="GL1925" s="28"/>
      <c r="GM1925" s="28"/>
      <c r="GR1925" s="193"/>
      <c r="GT1925" s="28"/>
      <c r="GU1925" s="28"/>
      <c r="GV1925" s="28"/>
      <c r="HA1925" s="193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G1926" s="28"/>
      <c r="K1926" s="193"/>
      <c r="M1926" s="28"/>
      <c r="N1926" s="28"/>
      <c r="O1926" s="28"/>
      <c r="T1926" s="193"/>
      <c r="V1926" s="28"/>
      <c r="W1926" s="28"/>
      <c r="X1926" s="28"/>
      <c r="AC1926" s="193"/>
      <c r="AE1926" s="28"/>
      <c r="AF1926" s="28"/>
      <c r="AG1926" s="28"/>
      <c r="AL1926" s="193"/>
      <c r="AN1926" s="28"/>
      <c r="AO1926" s="28"/>
      <c r="AP1926" s="28"/>
      <c r="AU1926" s="193"/>
      <c r="AW1926" s="28"/>
      <c r="AX1926" s="28"/>
      <c r="AY1926" s="28"/>
      <c r="BD1926" s="193"/>
      <c r="BF1926" s="28"/>
      <c r="BG1926" s="28"/>
      <c r="BH1926" s="28"/>
      <c r="BM1926" s="193"/>
      <c r="BO1926" s="28"/>
      <c r="BP1926" s="28"/>
      <c r="BQ1926" s="28"/>
      <c r="BV1926" s="193"/>
      <c r="BX1926" s="28"/>
      <c r="BY1926" s="28"/>
      <c r="BZ1926" s="28"/>
      <c r="CE1926" s="193"/>
      <c r="CG1926" s="28"/>
      <c r="CH1926" s="28"/>
      <c r="CI1926" s="28"/>
      <c r="CN1926" s="193"/>
      <c r="CP1926" s="28"/>
      <c r="CQ1926" s="28"/>
      <c r="CR1926" s="28"/>
      <c r="CW1926" s="193"/>
      <c r="CY1926" s="28"/>
      <c r="CZ1926" s="28"/>
      <c r="DA1926" s="28"/>
      <c r="DF1926" s="193"/>
      <c r="DH1926" s="28"/>
      <c r="DI1926" s="28"/>
      <c r="DJ1926" s="28"/>
      <c r="DO1926" s="193"/>
      <c r="DQ1926" s="28"/>
      <c r="DR1926" s="28"/>
      <c r="DS1926" s="28"/>
      <c r="DX1926" s="193"/>
      <c r="DZ1926" s="28"/>
      <c r="EA1926" s="28"/>
      <c r="EB1926" s="28"/>
      <c r="EG1926" s="193"/>
      <c r="EI1926" s="28"/>
      <c r="EJ1926" s="28"/>
      <c r="EK1926" s="28"/>
      <c r="EP1926" s="193"/>
      <c r="ER1926" s="28"/>
      <c r="ES1926" s="28"/>
      <c r="ET1926" s="28"/>
      <c r="EY1926" s="193"/>
      <c r="FA1926" s="28"/>
      <c r="FB1926" s="28"/>
      <c r="FC1926" s="28"/>
      <c r="FH1926" s="193"/>
      <c r="FJ1926" s="28"/>
      <c r="FK1926" s="28"/>
      <c r="FL1926" s="28"/>
      <c r="FQ1926" s="193"/>
      <c r="FS1926" s="28"/>
      <c r="FT1926" s="28"/>
      <c r="FU1926" s="28"/>
      <c r="FZ1926" s="193"/>
      <c r="GB1926" s="28"/>
      <c r="GC1926" s="28"/>
      <c r="GD1926" s="28"/>
      <c r="GI1926" s="193"/>
      <c r="GK1926" s="28"/>
      <c r="GL1926" s="28"/>
      <c r="GM1926" s="28"/>
      <c r="GR1926" s="193"/>
      <c r="GT1926" s="28"/>
      <c r="GU1926" s="28"/>
      <c r="GV1926" s="28"/>
      <c r="HA1926" s="193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3"/>
      <c r="M1927" s="28"/>
      <c r="N1927" s="28"/>
      <c r="O1927" s="28"/>
      <c r="T1927" s="193"/>
      <c r="V1927" s="28"/>
      <c r="W1927" s="28"/>
      <c r="X1927" s="28"/>
      <c r="AC1927" s="193"/>
      <c r="AE1927" s="28"/>
      <c r="AF1927" s="28"/>
      <c r="AG1927" s="28"/>
      <c r="AL1927" s="193"/>
      <c r="AN1927" s="28"/>
      <c r="AO1927" s="28"/>
      <c r="AP1927" s="28"/>
      <c r="AU1927" s="193"/>
      <c r="AW1927" s="28"/>
      <c r="AX1927" s="28"/>
      <c r="AY1927" s="28"/>
      <c r="BD1927" s="193"/>
      <c r="BF1927" s="28"/>
      <c r="BG1927" s="28"/>
      <c r="BH1927" s="28"/>
      <c r="BM1927" s="193"/>
      <c r="BO1927" s="28"/>
      <c r="BP1927" s="28"/>
      <c r="BQ1927" s="28"/>
      <c r="BV1927" s="193"/>
      <c r="BX1927" s="28"/>
      <c r="BY1927" s="28"/>
      <c r="BZ1927" s="28"/>
      <c r="CE1927" s="193"/>
      <c r="CG1927" s="28"/>
      <c r="CH1927" s="28"/>
      <c r="CI1927" s="28"/>
      <c r="CN1927" s="193"/>
      <c r="CP1927" s="28"/>
      <c r="CQ1927" s="28"/>
      <c r="CR1927" s="28"/>
      <c r="CW1927" s="193"/>
      <c r="CY1927" s="28"/>
      <c r="CZ1927" s="28"/>
      <c r="DA1927" s="28"/>
      <c r="DF1927" s="193"/>
      <c r="DH1927" s="28"/>
      <c r="DI1927" s="28"/>
      <c r="DJ1927" s="28"/>
      <c r="DO1927" s="193"/>
      <c r="DQ1927" s="28"/>
      <c r="DR1927" s="28"/>
      <c r="DS1927" s="28"/>
      <c r="DX1927" s="193"/>
      <c r="DZ1927" s="28"/>
      <c r="EA1927" s="28"/>
      <c r="EB1927" s="28"/>
      <c r="EG1927" s="193"/>
      <c r="EI1927" s="28"/>
      <c r="EJ1927" s="28"/>
      <c r="EK1927" s="28"/>
      <c r="EP1927" s="193"/>
      <c r="ER1927" s="28"/>
      <c r="ES1927" s="28"/>
      <c r="ET1927" s="28"/>
      <c r="EY1927" s="193"/>
      <c r="FA1927" s="28"/>
      <c r="FB1927" s="28"/>
      <c r="FC1927" s="28"/>
      <c r="FH1927" s="193"/>
      <c r="FJ1927" s="28"/>
      <c r="FK1927" s="28"/>
      <c r="FL1927" s="28"/>
      <c r="FQ1927" s="193"/>
      <c r="FS1927" s="28"/>
      <c r="FT1927" s="28"/>
      <c r="FU1927" s="28"/>
      <c r="FZ1927" s="193"/>
      <c r="GB1927" s="28"/>
      <c r="GC1927" s="28"/>
      <c r="GD1927" s="28"/>
      <c r="GI1927" s="193"/>
      <c r="GK1927" s="28"/>
      <c r="GL1927" s="28"/>
      <c r="GM1927" s="28"/>
      <c r="GR1927" s="193"/>
      <c r="GT1927" s="28"/>
      <c r="GU1927" s="28"/>
      <c r="GV1927" s="28"/>
      <c r="HA1927" s="193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3"/>
      <c r="M1928" s="28"/>
      <c r="N1928" s="28"/>
      <c r="O1928" s="28"/>
      <c r="T1928" s="193"/>
      <c r="V1928" s="28"/>
      <c r="W1928" s="28"/>
      <c r="X1928" s="28"/>
      <c r="AC1928" s="193"/>
      <c r="AE1928" s="28"/>
      <c r="AF1928" s="28"/>
      <c r="AG1928" s="28"/>
      <c r="AL1928" s="193"/>
      <c r="AN1928" s="28"/>
      <c r="AO1928" s="28"/>
      <c r="AP1928" s="28"/>
      <c r="AU1928" s="193"/>
      <c r="AW1928" s="28"/>
      <c r="AX1928" s="28"/>
      <c r="AY1928" s="28"/>
      <c r="BD1928" s="193"/>
      <c r="BF1928" s="28"/>
      <c r="BG1928" s="28"/>
      <c r="BH1928" s="28"/>
      <c r="BM1928" s="193"/>
      <c r="BO1928" s="28"/>
      <c r="BP1928" s="28"/>
      <c r="BQ1928" s="28"/>
      <c r="BV1928" s="193"/>
      <c r="BX1928" s="28"/>
      <c r="BY1928" s="28"/>
      <c r="BZ1928" s="28"/>
      <c r="CE1928" s="193"/>
      <c r="CG1928" s="28"/>
      <c r="CH1928" s="28"/>
      <c r="CI1928" s="28"/>
      <c r="CN1928" s="193"/>
      <c r="CP1928" s="28"/>
      <c r="CQ1928" s="28"/>
      <c r="CR1928" s="28"/>
      <c r="CW1928" s="193"/>
      <c r="CY1928" s="28"/>
      <c r="CZ1928" s="28"/>
      <c r="DA1928" s="28"/>
      <c r="DF1928" s="193"/>
      <c r="DH1928" s="28"/>
      <c r="DI1928" s="28"/>
      <c r="DJ1928" s="28"/>
      <c r="DO1928" s="193"/>
      <c r="DQ1928" s="28"/>
      <c r="DR1928" s="28"/>
      <c r="DS1928" s="28"/>
      <c r="DX1928" s="193"/>
      <c r="DZ1928" s="28"/>
      <c r="EA1928" s="28"/>
      <c r="EB1928" s="28"/>
      <c r="EG1928" s="193"/>
      <c r="EI1928" s="28"/>
      <c r="EJ1928" s="28"/>
      <c r="EK1928" s="28"/>
      <c r="EP1928" s="193"/>
      <c r="ER1928" s="28"/>
      <c r="ES1928" s="28"/>
      <c r="ET1928" s="28"/>
      <c r="EY1928" s="193"/>
      <c r="FA1928" s="28"/>
      <c r="FB1928" s="28"/>
      <c r="FC1928" s="28"/>
      <c r="FH1928" s="193"/>
      <c r="FJ1928" s="28"/>
      <c r="FK1928" s="28"/>
      <c r="FL1928" s="28"/>
      <c r="FQ1928" s="193"/>
      <c r="FS1928" s="28"/>
      <c r="FT1928" s="28"/>
      <c r="FU1928" s="28"/>
      <c r="FZ1928" s="193"/>
      <c r="GB1928" s="28"/>
      <c r="GC1928" s="28"/>
      <c r="GD1928" s="28"/>
      <c r="GI1928" s="193"/>
      <c r="GK1928" s="28"/>
      <c r="GL1928" s="28"/>
      <c r="GM1928" s="28"/>
      <c r="GR1928" s="193"/>
      <c r="GT1928" s="28"/>
      <c r="GU1928" s="28"/>
      <c r="GV1928" s="28"/>
      <c r="HA1928" s="193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G1929" s="28"/>
      <c r="K1929" s="193"/>
      <c r="M1929" s="28"/>
      <c r="N1929" s="28"/>
      <c r="O1929" s="28"/>
      <c r="T1929" s="193"/>
      <c r="V1929" s="28"/>
      <c r="W1929" s="28"/>
      <c r="X1929" s="28"/>
      <c r="AC1929" s="193"/>
      <c r="AE1929" s="28"/>
      <c r="AF1929" s="28"/>
      <c r="AG1929" s="28"/>
      <c r="AL1929" s="193"/>
      <c r="AN1929" s="28"/>
      <c r="AO1929" s="28"/>
      <c r="AP1929" s="28"/>
      <c r="AU1929" s="193"/>
      <c r="AW1929" s="28"/>
      <c r="AX1929" s="28"/>
      <c r="AY1929" s="28"/>
      <c r="BD1929" s="193"/>
      <c r="BF1929" s="28"/>
      <c r="BG1929" s="28"/>
      <c r="BH1929" s="28"/>
      <c r="BM1929" s="193"/>
      <c r="BO1929" s="28"/>
      <c r="BP1929" s="28"/>
      <c r="BQ1929" s="28"/>
      <c r="BV1929" s="193"/>
      <c r="BX1929" s="28"/>
      <c r="BY1929" s="28"/>
      <c r="BZ1929" s="28"/>
      <c r="CE1929" s="193"/>
      <c r="CG1929" s="28"/>
      <c r="CH1929" s="28"/>
      <c r="CI1929" s="28"/>
      <c r="CN1929" s="193"/>
      <c r="CP1929" s="28"/>
      <c r="CQ1929" s="28"/>
      <c r="CR1929" s="28"/>
      <c r="CW1929" s="193"/>
      <c r="CY1929" s="28"/>
      <c r="CZ1929" s="28"/>
      <c r="DA1929" s="28"/>
      <c r="DF1929" s="193"/>
      <c r="DH1929" s="28"/>
      <c r="DI1929" s="28"/>
      <c r="DJ1929" s="28"/>
      <c r="DO1929" s="193"/>
      <c r="DQ1929" s="28"/>
      <c r="DR1929" s="28"/>
      <c r="DS1929" s="28"/>
      <c r="DX1929" s="193"/>
      <c r="DZ1929" s="28"/>
      <c r="EA1929" s="28"/>
      <c r="EB1929" s="28"/>
      <c r="EG1929" s="193"/>
      <c r="EI1929" s="28"/>
      <c r="EJ1929" s="28"/>
      <c r="EK1929" s="28"/>
      <c r="EP1929" s="193"/>
      <c r="ER1929" s="28"/>
      <c r="ES1929" s="28"/>
      <c r="ET1929" s="28"/>
      <c r="EY1929" s="193"/>
      <c r="FA1929" s="28"/>
      <c r="FB1929" s="28"/>
      <c r="FC1929" s="28"/>
      <c r="FH1929" s="193"/>
      <c r="FJ1929" s="28"/>
      <c r="FK1929" s="28"/>
      <c r="FL1929" s="28"/>
      <c r="FQ1929" s="193"/>
      <c r="FS1929" s="28"/>
      <c r="FT1929" s="28"/>
      <c r="FU1929" s="28"/>
      <c r="FZ1929" s="193"/>
      <c r="GB1929" s="28"/>
      <c r="GC1929" s="28"/>
      <c r="GD1929" s="28"/>
      <c r="GI1929" s="193"/>
      <c r="GK1929" s="28"/>
      <c r="GL1929" s="28"/>
      <c r="GM1929" s="28"/>
      <c r="GR1929" s="193"/>
      <c r="GT1929" s="28"/>
      <c r="GU1929" s="28"/>
      <c r="GV1929" s="28"/>
      <c r="HA1929" s="193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28"/>
      <c r="M1930" s="28"/>
      <c r="N1930" s="28"/>
      <c r="O1930" s="28"/>
      <c r="T1930" s="193"/>
      <c r="V1930" s="28"/>
      <c r="W1930" s="28"/>
      <c r="X1930" s="28"/>
      <c r="AC1930" s="193"/>
      <c r="AE1930" s="28"/>
      <c r="AF1930" s="28"/>
      <c r="AG1930" s="28"/>
      <c r="AL1930" s="193"/>
      <c r="AN1930" s="28"/>
      <c r="AO1930" s="28"/>
      <c r="AP1930" s="28"/>
      <c r="AU1930" s="193"/>
      <c r="AW1930" s="28"/>
      <c r="AX1930" s="28"/>
      <c r="AY1930" s="28"/>
      <c r="BD1930" s="193"/>
      <c r="BF1930" s="28"/>
      <c r="BG1930" s="28"/>
      <c r="BH1930" s="28"/>
      <c r="BM1930" s="193"/>
      <c r="BO1930" s="28"/>
      <c r="BP1930" s="28"/>
      <c r="BQ1930" s="28"/>
      <c r="BV1930" s="193"/>
      <c r="BX1930" s="28"/>
      <c r="BY1930" s="28"/>
      <c r="BZ1930" s="28"/>
      <c r="CE1930" s="193"/>
      <c r="CG1930" s="28"/>
      <c r="CH1930" s="28"/>
      <c r="CI1930" s="28"/>
      <c r="CN1930" s="193"/>
      <c r="CP1930" s="28"/>
      <c r="CQ1930" s="28"/>
      <c r="CR1930" s="28"/>
      <c r="CW1930" s="193"/>
      <c r="CY1930" s="28"/>
      <c r="CZ1930" s="28"/>
      <c r="DA1930" s="28"/>
      <c r="DF1930" s="193"/>
      <c r="DH1930" s="28"/>
      <c r="DI1930" s="28"/>
      <c r="DJ1930" s="28"/>
      <c r="DO1930" s="193"/>
      <c r="DQ1930" s="28"/>
      <c r="DR1930" s="28"/>
      <c r="DS1930" s="28"/>
      <c r="DX1930" s="193"/>
      <c r="DZ1930" s="28"/>
      <c r="EA1930" s="28"/>
      <c r="EB1930" s="28"/>
      <c r="EG1930" s="193"/>
      <c r="EI1930" s="28"/>
      <c r="EJ1930" s="28"/>
      <c r="EK1930" s="28"/>
      <c r="EP1930" s="193"/>
      <c r="ER1930" s="28"/>
      <c r="ES1930" s="28"/>
      <c r="ET1930" s="28"/>
      <c r="EY1930" s="193"/>
      <c r="FA1930" s="28"/>
      <c r="FB1930" s="28"/>
      <c r="FC1930" s="28"/>
      <c r="FH1930" s="193"/>
      <c r="FJ1930" s="28"/>
      <c r="FK1930" s="28"/>
      <c r="FL1930" s="28"/>
      <c r="FQ1930" s="193"/>
      <c r="FS1930" s="28"/>
      <c r="FT1930" s="28"/>
      <c r="FU1930" s="28"/>
      <c r="FZ1930" s="193"/>
      <c r="GB1930" s="28"/>
      <c r="GC1930" s="28"/>
      <c r="GD1930" s="28"/>
      <c r="GI1930" s="193"/>
      <c r="GK1930" s="28"/>
      <c r="GL1930" s="28"/>
      <c r="GM1930" s="28"/>
      <c r="GR1930" s="193"/>
      <c r="GT1930" s="28"/>
      <c r="GU1930" s="28"/>
      <c r="GV1930" s="28"/>
      <c r="HA1930" s="193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G1931" s="28"/>
      <c r="K1931" s="193"/>
      <c r="M1931" s="28"/>
      <c r="N1931" s="28"/>
      <c r="O1931" s="28"/>
      <c r="T1931" s="193"/>
      <c r="V1931" s="28"/>
      <c r="W1931" s="28"/>
      <c r="X1931" s="28"/>
      <c r="AC1931" s="193"/>
      <c r="AE1931" s="28"/>
      <c r="AF1931" s="28"/>
      <c r="AG1931" s="28"/>
      <c r="AL1931" s="193"/>
      <c r="AN1931" s="28"/>
      <c r="AO1931" s="28"/>
      <c r="AP1931" s="28"/>
      <c r="AU1931" s="193"/>
      <c r="AW1931" s="28"/>
      <c r="AX1931" s="28"/>
      <c r="AY1931" s="28"/>
      <c r="BD1931" s="193"/>
      <c r="BF1931" s="28"/>
      <c r="BG1931" s="28"/>
      <c r="BH1931" s="28"/>
      <c r="BM1931" s="193"/>
      <c r="BO1931" s="28"/>
      <c r="BP1931" s="28"/>
      <c r="BQ1931" s="28"/>
      <c r="BV1931" s="193"/>
      <c r="BX1931" s="28"/>
      <c r="BY1931" s="28"/>
      <c r="BZ1931" s="28"/>
      <c r="CE1931" s="193"/>
      <c r="CG1931" s="28"/>
      <c r="CH1931" s="28"/>
      <c r="CI1931" s="28"/>
      <c r="CN1931" s="193"/>
      <c r="CP1931" s="28"/>
      <c r="CQ1931" s="28"/>
      <c r="CR1931" s="28"/>
      <c r="CW1931" s="193"/>
      <c r="CY1931" s="28"/>
      <c r="CZ1931" s="28"/>
      <c r="DA1931" s="28"/>
      <c r="DF1931" s="193"/>
      <c r="DH1931" s="28"/>
      <c r="DI1931" s="28"/>
      <c r="DJ1931" s="28"/>
      <c r="DO1931" s="193"/>
      <c r="DQ1931" s="28"/>
      <c r="DR1931" s="28"/>
      <c r="DS1931" s="28"/>
      <c r="DX1931" s="193"/>
      <c r="DZ1931" s="28"/>
      <c r="EA1931" s="28"/>
      <c r="EB1931" s="28"/>
      <c r="EG1931" s="193"/>
      <c r="EI1931" s="28"/>
      <c r="EJ1931" s="28"/>
      <c r="EK1931" s="28"/>
      <c r="EP1931" s="193"/>
      <c r="ER1931" s="28"/>
      <c r="ES1931" s="28"/>
      <c r="ET1931" s="28"/>
      <c r="EY1931" s="193"/>
      <c r="FA1931" s="28"/>
      <c r="FB1931" s="28"/>
      <c r="FC1931" s="28"/>
      <c r="FH1931" s="193"/>
      <c r="FJ1931" s="28"/>
      <c r="FK1931" s="28"/>
      <c r="FL1931" s="28"/>
      <c r="FQ1931" s="193"/>
      <c r="FS1931" s="28"/>
      <c r="FT1931" s="28"/>
      <c r="FU1931" s="28"/>
      <c r="FZ1931" s="193"/>
      <c r="GB1931" s="28"/>
      <c r="GC1931" s="28"/>
      <c r="GD1931" s="28"/>
      <c r="GI1931" s="193"/>
      <c r="GK1931" s="28"/>
      <c r="GL1931" s="28"/>
      <c r="GM1931" s="28"/>
      <c r="GR1931" s="193"/>
      <c r="GT1931" s="28"/>
      <c r="GU1931" s="28"/>
      <c r="GV1931" s="28"/>
      <c r="HA1931" s="193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28"/>
      <c r="M1932" s="28"/>
      <c r="N1932" s="28"/>
      <c r="O1932" s="28"/>
      <c r="T1932" s="193"/>
      <c r="V1932" s="28"/>
      <c r="W1932" s="28"/>
      <c r="X1932" s="28"/>
      <c r="AC1932" s="193"/>
      <c r="AE1932" s="28"/>
      <c r="AF1932" s="28"/>
      <c r="AG1932" s="28"/>
      <c r="AL1932" s="193"/>
      <c r="AN1932" s="28"/>
      <c r="AO1932" s="28"/>
      <c r="AP1932" s="28"/>
      <c r="AU1932" s="193"/>
      <c r="AW1932" s="28"/>
      <c r="AX1932" s="28"/>
      <c r="AY1932" s="28"/>
      <c r="BD1932" s="193"/>
      <c r="BF1932" s="28"/>
      <c r="BG1932" s="28"/>
      <c r="BH1932" s="28"/>
      <c r="BM1932" s="193"/>
      <c r="BO1932" s="28"/>
      <c r="BP1932" s="28"/>
      <c r="BQ1932" s="28"/>
      <c r="BV1932" s="193"/>
      <c r="BX1932" s="28"/>
      <c r="BY1932" s="28"/>
      <c r="BZ1932" s="28"/>
      <c r="CE1932" s="193"/>
      <c r="CG1932" s="28"/>
      <c r="CH1932" s="28"/>
      <c r="CI1932" s="28"/>
      <c r="CN1932" s="193"/>
      <c r="CP1932" s="28"/>
      <c r="CQ1932" s="28"/>
      <c r="CR1932" s="28"/>
      <c r="CW1932" s="193"/>
      <c r="CY1932" s="28"/>
      <c r="CZ1932" s="28"/>
      <c r="DA1932" s="28"/>
      <c r="DF1932" s="193"/>
      <c r="DH1932" s="28"/>
      <c r="DI1932" s="28"/>
      <c r="DJ1932" s="28"/>
      <c r="DO1932" s="193"/>
      <c r="DQ1932" s="28"/>
      <c r="DR1932" s="28"/>
      <c r="DS1932" s="28"/>
      <c r="DX1932" s="193"/>
      <c r="DZ1932" s="28"/>
      <c r="EA1932" s="28"/>
      <c r="EB1932" s="28"/>
      <c r="EG1932" s="193"/>
      <c r="EI1932" s="28"/>
      <c r="EJ1932" s="28"/>
      <c r="EK1932" s="28"/>
      <c r="EP1932" s="193"/>
      <c r="ER1932" s="28"/>
      <c r="ES1932" s="28"/>
      <c r="ET1932" s="28"/>
      <c r="EY1932" s="193"/>
      <c r="FA1932" s="28"/>
      <c r="FB1932" s="28"/>
      <c r="FC1932" s="28"/>
      <c r="FH1932" s="193"/>
      <c r="FJ1932" s="28"/>
      <c r="FK1932" s="28"/>
      <c r="FL1932" s="28"/>
      <c r="FQ1932" s="193"/>
      <c r="FS1932" s="28"/>
      <c r="FT1932" s="28"/>
      <c r="FU1932" s="28"/>
      <c r="FZ1932" s="193"/>
      <c r="GB1932" s="28"/>
      <c r="GC1932" s="28"/>
      <c r="GD1932" s="28"/>
      <c r="GI1932" s="193"/>
      <c r="GK1932" s="28"/>
      <c r="GL1932" s="28"/>
      <c r="GM1932" s="28"/>
      <c r="GR1932" s="193"/>
      <c r="GT1932" s="28"/>
      <c r="GU1932" s="28"/>
      <c r="GV1932" s="28"/>
      <c r="HA1932" s="193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3"/>
      <c r="M1933" s="28"/>
      <c r="N1933" s="28"/>
      <c r="O1933" s="28"/>
      <c r="T1933" s="193"/>
      <c r="V1933" s="28"/>
      <c r="W1933" s="28"/>
      <c r="X1933" s="28"/>
      <c r="AC1933" s="193"/>
      <c r="AE1933" s="28"/>
      <c r="AF1933" s="28"/>
      <c r="AG1933" s="28"/>
      <c r="AL1933" s="193"/>
      <c r="AN1933" s="28"/>
      <c r="AO1933" s="28"/>
      <c r="AP1933" s="28"/>
      <c r="AU1933" s="193"/>
      <c r="AW1933" s="28"/>
      <c r="AX1933" s="28"/>
      <c r="AY1933" s="28"/>
      <c r="BD1933" s="193"/>
      <c r="BF1933" s="28"/>
      <c r="BG1933" s="28"/>
      <c r="BH1933" s="28"/>
      <c r="BM1933" s="193"/>
      <c r="BO1933" s="28"/>
      <c r="BP1933" s="28"/>
      <c r="BQ1933" s="28"/>
      <c r="BV1933" s="193"/>
      <c r="BX1933" s="28"/>
      <c r="BY1933" s="28"/>
      <c r="BZ1933" s="28"/>
      <c r="CE1933" s="193"/>
      <c r="CG1933" s="28"/>
      <c r="CH1933" s="28"/>
      <c r="CI1933" s="28"/>
      <c r="CN1933" s="193"/>
      <c r="CP1933" s="28"/>
      <c r="CQ1933" s="28"/>
      <c r="CR1933" s="28"/>
      <c r="CW1933" s="193"/>
      <c r="CY1933" s="28"/>
      <c r="CZ1933" s="28"/>
      <c r="DA1933" s="28"/>
      <c r="DF1933" s="193"/>
      <c r="DH1933" s="28"/>
      <c r="DI1933" s="28"/>
      <c r="DJ1933" s="28"/>
      <c r="DO1933" s="193"/>
      <c r="DQ1933" s="28"/>
      <c r="DR1933" s="28"/>
      <c r="DS1933" s="28"/>
      <c r="DX1933" s="193"/>
      <c r="DZ1933" s="28"/>
      <c r="EA1933" s="28"/>
      <c r="EB1933" s="28"/>
      <c r="EG1933" s="193"/>
      <c r="EI1933" s="28"/>
      <c r="EJ1933" s="28"/>
      <c r="EK1933" s="28"/>
      <c r="EP1933" s="193"/>
      <c r="ER1933" s="28"/>
      <c r="ES1933" s="28"/>
      <c r="ET1933" s="28"/>
      <c r="EY1933" s="193"/>
      <c r="FA1933" s="28"/>
      <c r="FB1933" s="28"/>
      <c r="FC1933" s="28"/>
      <c r="FH1933" s="193"/>
      <c r="FJ1933" s="28"/>
      <c r="FK1933" s="28"/>
      <c r="FL1933" s="28"/>
      <c r="FQ1933" s="193"/>
      <c r="FS1933" s="28"/>
      <c r="FT1933" s="28"/>
      <c r="FU1933" s="28"/>
      <c r="FZ1933" s="193"/>
      <c r="GB1933" s="28"/>
      <c r="GC1933" s="28"/>
      <c r="GD1933" s="28"/>
      <c r="GI1933" s="193"/>
      <c r="GK1933" s="28"/>
      <c r="GL1933" s="28"/>
      <c r="GM1933" s="28"/>
      <c r="GR1933" s="193"/>
      <c r="GT1933" s="28"/>
      <c r="GU1933" s="28"/>
      <c r="GV1933" s="28"/>
      <c r="HA1933" s="193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G1934" s="28"/>
      <c r="K1934" s="193"/>
      <c r="M1934" s="28"/>
      <c r="N1934" s="28"/>
      <c r="O1934" s="28"/>
      <c r="T1934" s="193"/>
      <c r="V1934" s="28"/>
      <c r="W1934" s="28"/>
      <c r="X1934" s="28"/>
      <c r="AC1934" s="193"/>
      <c r="AE1934" s="28"/>
      <c r="AF1934" s="28"/>
      <c r="AG1934" s="28"/>
      <c r="AL1934" s="193"/>
      <c r="AN1934" s="28"/>
      <c r="AO1934" s="28"/>
      <c r="AP1934" s="28"/>
      <c r="AU1934" s="193"/>
      <c r="AW1934" s="28"/>
      <c r="AX1934" s="28"/>
      <c r="AY1934" s="28"/>
      <c r="BD1934" s="193"/>
      <c r="BF1934" s="28"/>
      <c r="BG1934" s="28"/>
      <c r="BH1934" s="28"/>
      <c r="BM1934" s="193"/>
      <c r="BO1934" s="28"/>
      <c r="BP1934" s="28"/>
      <c r="BQ1934" s="28"/>
      <c r="BV1934" s="193"/>
      <c r="BX1934" s="28"/>
      <c r="BY1934" s="28"/>
      <c r="BZ1934" s="28"/>
      <c r="CE1934" s="193"/>
      <c r="CG1934" s="28"/>
      <c r="CH1934" s="28"/>
      <c r="CI1934" s="28"/>
      <c r="CN1934" s="193"/>
      <c r="CP1934" s="28"/>
      <c r="CQ1934" s="28"/>
      <c r="CR1934" s="28"/>
      <c r="CW1934" s="193"/>
      <c r="CY1934" s="28"/>
      <c r="CZ1934" s="28"/>
      <c r="DA1934" s="28"/>
      <c r="DF1934" s="193"/>
      <c r="DH1934" s="28"/>
      <c r="DI1934" s="28"/>
      <c r="DJ1934" s="28"/>
      <c r="DO1934" s="193"/>
      <c r="DQ1934" s="28"/>
      <c r="DR1934" s="28"/>
      <c r="DS1934" s="28"/>
      <c r="DX1934" s="193"/>
      <c r="DZ1934" s="28"/>
      <c r="EA1934" s="28"/>
      <c r="EB1934" s="28"/>
      <c r="EG1934" s="193"/>
      <c r="EI1934" s="28"/>
      <c r="EJ1934" s="28"/>
      <c r="EK1934" s="28"/>
      <c r="EP1934" s="193"/>
      <c r="ER1934" s="28"/>
      <c r="ES1934" s="28"/>
      <c r="ET1934" s="28"/>
      <c r="EY1934" s="193"/>
      <c r="FA1934" s="28"/>
      <c r="FB1934" s="28"/>
      <c r="FC1934" s="28"/>
      <c r="FH1934" s="193"/>
      <c r="FJ1934" s="28"/>
      <c r="FK1934" s="28"/>
      <c r="FL1934" s="28"/>
      <c r="FQ1934" s="193"/>
      <c r="FS1934" s="28"/>
      <c r="FT1934" s="28"/>
      <c r="FU1934" s="28"/>
      <c r="FZ1934" s="193"/>
      <c r="GB1934" s="28"/>
      <c r="GC1934" s="28"/>
      <c r="GD1934" s="28"/>
      <c r="GI1934" s="193"/>
      <c r="GK1934" s="28"/>
      <c r="GL1934" s="28"/>
      <c r="GM1934" s="28"/>
      <c r="GR1934" s="193"/>
      <c r="GT1934" s="28"/>
      <c r="GU1934" s="28"/>
      <c r="GV1934" s="28"/>
      <c r="HA1934" s="193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3"/>
      <c r="M1935" s="28"/>
      <c r="N1935" s="28"/>
      <c r="O1935" s="28"/>
      <c r="T1935" s="193"/>
      <c r="V1935" s="28"/>
      <c r="W1935" s="28"/>
      <c r="X1935" s="28"/>
      <c r="AC1935" s="193"/>
      <c r="AE1935" s="28"/>
      <c r="AF1935" s="28"/>
      <c r="AG1935" s="28"/>
      <c r="AL1935" s="193"/>
      <c r="AN1935" s="28"/>
      <c r="AO1935" s="28"/>
      <c r="AP1935" s="28"/>
      <c r="AU1935" s="193"/>
      <c r="AW1935" s="28"/>
      <c r="AX1935" s="28"/>
      <c r="AY1935" s="28"/>
      <c r="BD1935" s="193"/>
      <c r="BF1935" s="28"/>
      <c r="BG1935" s="28"/>
      <c r="BH1935" s="28"/>
      <c r="BM1935" s="193"/>
      <c r="BO1935" s="28"/>
      <c r="BP1935" s="28"/>
      <c r="BQ1935" s="28"/>
      <c r="BV1935" s="193"/>
      <c r="BX1935" s="28"/>
      <c r="BY1935" s="28"/>
      <c r="BZ1935" s="28"/>
      <c r="CE1935" s="193"/>
      <c r="CG1935" s="28"/>
      <c r="CH1935" s="28"/>
      <c r="CI1935" s="28"/>
      <c r="CN1935" s="193"/>
      <c r="CP1935" s="28"/>
      <c r="CQ1935" s="28"/>
      <c r="CR1935" s="28"/>
      <c r="CW1935" s="193"/>
      <c r="CY1935" s="28"/>
      <c r="CZ1935" s="28"/>
      <c r="DA1935" s="28"/>
      <c r="DF1935" s="193"/>
      <c r="DH1935" s="28"/>
      <c r="DI1935" s="28"/>
      <c r="DJ1935" s="28"/>
      <c r="DO1935" s="193"/>
      <c r="DQ1935" s="28"/>
      <c r="DR1935" s="28"/>
      <c r="DS1935" s="28"/>
      <c r="DX1935" s="193"/>
      <c r="DZ1935" s="28"/>
      <c r="EA1935" s="28"/>
      <c r="EB1935" s="28"/>
      <c r="EG1935" s="193"/>
      <c r="EI1935" s="28"/>
      <c r="EJ1935" s="28"/>
      <c r="EK1935" s="28"/>
      <c r="EP1935" s="193"/>
      <c r="ER1935" s="28"/>
      <c r="ES1935" s="28"/>
      <c r="ET1935" s="28"/>
      <c r="EY1935" s="193"/>
      <c r="FA1935" s="28"/>
      <c r="FB1935" s="28"/>
      <c r="FC1935" s="28"/>
      <c r="FH1935" s="193"/>
      <c r="FJ1935" s="28"/>
      <c r="FK1935" s="28"/>
      <c r="FL1935" s="28"/>
      <c r="FQ1935" s="193"/>
      <c r="FS1935" s="28"/>
      <c r="FT1935" s="28"/>
      <c r="FU1935" s="28"/>
      <c r="FZ1935" s="193"/>
      <c r="GB1935" s="28"/>
      <c r="GC1935" s="28"/>
      <c r="GD1935" s="28"/>
      <c r="GI1935" s="193"/>
      <c r="GK1935" s="28"/>
      <c r="GL1935" s="28"/>
      <c r="GM1935" s="28"/>
      <c r="GR1935" s="193"/>
      <c r="GT1935" s="28"/>
      <c r="GU1935" s="28"/>
      <c r="GV1935" s="28"/>
      <c r="HA1935" s="193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3"/>
      <c r="M1936" s="28"/>
      <c r="N1936" s="28"/>
      <c r="O1936" s="28"/>
      <c r="T1936" s="193"/>
      <c r="V1936" s="28"/>
      <c r="W1936" s="28"/>
      <c r="X1936" s="28"/>
      <c r="AC1936" s="193"/>
      <c r="AE1936" s="28"/>
      <c r="AF1936" s="28"/>
      <c r="AG1936" s="28"/>
      <c r="AL1936" s="193"/>
      <c r="AN1936" s="28"/>
      <c r="AO1936" s="28"/>
      <c r="AP1936" s="28"/>
      <c r="AU1936" s="193"/>
      <c r="AW1936" s="28"/>
      <c r="AX1936" s="28"/>
      <c r="AY1936" s="28"/>
      <c r="BD1936" s="193"/>
      <c r="BF1936" s="28"/>
      <c r="BG1936" s="28"/>
      <c r="BH1936" s="28"/>
      <c r="BM1936" s="193"/>
      <c r="BO1936" s="28"/>
      <c r="BP1936" s="28"/>
      <c r="BQ1936" s="28"/>
      <c r="BV1936" s="193"/>
      <c r="BX1936" s="28"/>
      <c r="BY1936" s="28"/>
      <c r="BZ1936" s="28"/>
      <c r="CE1936" s="193"/>
      <c r="CG1936" s="28"/>
      <c r="CH1936" s="28"/>
      <c r="CI1936" s="28"/>
      <c r="CN1936" s="193"/>
      <c r="CP1936" s="28"/>
      <c r="CQ1936" s="28"/>
      <c r="CR1936" s="28"/>
      <c r="CW1936" s="193"/>
      <c r="CY1936" s="28"/>
      <c r="CZ1936" s="28"/>
      <c r="DA1936" s="28"/>
      <c r="DF1936" s="193"/>
      <c r="DH1936" s="28"/>
      <c r="DI1936" s="28"/>
      <c r="DJ1936" s="28"/>
      <c r="DO1936" s="193"/>
      <c r="DQ1936" s="28"/>
      <c r="DR1936" s="28"/>
      <c r="DS1936" s="28"/>
      <c r="DX1936" s="193"/>
      <c r="DZ1936" s="28"/>
      <c r="EA1936" s="28"/>
      <c r="EB1936" s="28"/>
      <c r="EG1936" s="193"/>
      <c r="EI1936" s="28"/>
      <c r="EJ1936" s="28"/>
      <c r="EK1936" s="28"/>
      <c r="EP1936" s="193"/>
      <c r="ER1936" s="28"/>
      <c r="ES1936" s="28"/>
      <c r="ET1936" s="28"/>
      <c r="EY1936" s="193"/>
      <c r="FA1936" s="28"/>
      <c r="FB1936" s="28"/>
      <c r="FC1936" s="28"/>
      <c r="FH1936" s="193"/>
      <c r="FJ1936" s="28"/>
      <c r="FK1936" s="28"/>
      <c r="FL1936" s="28"/>
      <c r="FQ1936" s="193"/>
      <c r="FS1936" s="28"/>
      <c r="FT1936" s="28"/>
      <c r="FU1936" s="28"/>
      <c r="FZ1936" s="193"/>
      <c r="GB1936" s="28"/>
      <c r="GC1936" s="28"/>
      <c r="GD1936" s="28"/>
      <c r="GI1936" s="193"/>
      <c r="GK1936" s="28"/>
      <c r="GL1936" s="28"/>
      <c r="GM1936" s="28"/>
      <c r="GR1936" s="193"/>
      <c r="GT1936" s="28"/>
      <c r="GU1936" s="28"/>
      <c r="GV1936" s="28"/>
      <c r="HA1936" s="193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3"/>
      <c r="M1937" s="28"/>
      <c r="N1937" s="28"/>
      <c r="O1937" s="28"/>
      <c r="T1937" s="193"/>
      <c r="V1937" s="28"/>
      <c r="W1937" s="28"/>
      <c r="X1937" s="28"/>
      <c r="AC1937" s="193"/>
      <c r="AE1937" s="28"/>
      <c r="AF1937" s="28"/>
      <c r="AG1937" s="28"/>
      <c r="AL1937" s="193"/>
      <c r="AN1937" s="28"/>
      <c r="AO1937" s="28"/>
      <c r="AP1937" s="28"/>
      <c r="AU1937" s="193"/>
      <c r="AW1937" s="28"/>
      <c r="AX1937" s="28"/>
      <c r="AY1937" s="28"/>
      <c r="BD1937" s="193"/>
      <c r="BF1937" s="28"/>
      <c r="BG1937" s="28"/>
      <c r="BH1937" s="28"/>
      <c r="BM1937" s="193"/>
      <c r="BO1937" s="28"/>
      <c r="BP1937" s="28"/>
      <c r="BQ1937" s="28"/>
      <c r="BV1937" s="193"/>
      <c r="BX1937" s="28"/>
      <c r="BY1937" s="28"/>
      <c r="BZ1937" s="28"/>
      <c r="CE1937" s="193"/>
      <c r="CG1937" s="28"/>
      <c r="CH1937" s="28"/>
      <c r="CI1937" s="28"/>
      <c r="CN1937" s="193"/>
      <c r="CP1937" s="28"/>
      <c r="CQ1937" s="28"/>
      <c r="CR1937" s="28"/>
      <c r="CW1937" s="193"/>
      <c r="CY1937" s="28"/>
      <c r="CZ1937" s="28"/>
      <c r="DA1937" s="28"/>
      <c r="DF1937" s="193"/>
      <c r="DH1937" s="28"/>
      <c r="DI1937" s="28"/>
      <c r="DJ1937" s="28"/>
      <c r="DO1937" s="193"/>
      <c r="DQ1937" s="28"/>
      <c r="DR1937" s="28"/>
      <c r="DS1937" s="28"/>
      <c r="DX1937" s="193"/>
      <c r="DZ1937" s="28"/>
      <c r="EA1937" s="28"/>
      <c r="EB1937" s="28"/>
      <c r="EG1937" s="193"/>
      <c r="EI1937" s="28"/>
      <c r="EJ1937" s="28"/>
      <c r="EK1937" s="28"/>
      <c r="EP1937" s="193"/>
      <c r="ER1937" s="28"/>
      <c r="ES1937" s="28"/>
      <c r="ET1937" s="28"/>
      <c r="EY1937" s="193"/>
      <c r="FA1937" s="28"/>
      <c r="FB1937" s="28"/>
      <c r="FC1937" s="28"/>
      <c r="FH1937" s="193"/>
      <c r="FJ1937" s="28"/>
      <c r="FK1937" s="28"/>
      <c r="FL1937" s="28"/>
      <c r="FQ1937" s="193"/>
      <c r="FS1937" s="28"/>
      <c r="FT1937" s="28"/>
      <c r="FU1937" s="28"/>
      <c r="FZ1937" s="193"/>
      <c r="GB1937" s="28"/>
      <c r="GC1937" s="28"/>
      <c r="GD1937" s="28"/>
      <c r="GI1937" s="193"/>
      <c r="GK1937" s="28"/>
      <c r="GL1937" s="28"/>
      <c r="GM1937" s="28"/>
      <c r="GR1937" s="193"/>
      <c r="GT1937" s="28"/>
      <c r="GU1937" s="28"/>
      <c r="GV1937" s="28"/>
      <c r="HA1937" s="193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3"/>
      <c r="M1938" s="28"/>
      <c r="N1938" s="28"/>
      <c r="O1938" s="28"/>
      <c r="T1938" s="193"/>
      <c r="V1938" s="28"/>
      <c r="W1938" s="28"/>
      <c r="X1938" s="28"/>
      <c r="AC1938" s="193"/>
      <c r="AE1938" s="28"/>
      <c r="AF1938" s="28"/>
      <c r="AG1938" s="28"/>
      <c r="AL1938" s="193"/>
      <c r="AN1938" s="28"/>
      <c r="AO1938" s="28"/>
      <c r="AP1938" s="28"/>
      <c r="AU1938" s="193"/>
      <c r="AW1938" s="28"/>
      <c r="AX1938" s="28"/>
      <c r="AY1938" s="28"/>
      <c r="BD1938" s="193"/>
      <c r="BF1938" s="28"/>
      <c r="BG1938" s="28"/>
      <c r="BH1938" s="28"/>
      <c r="BM1938" s="193"/>
      <c r="BO1938" s="28"/>
      <c r="BP1938" s="28"/>
      <c r="BQ1938" s="28"/>
      <c r="BV1938" s="193"/>
      <c r="BX1938" s="28"/>
      <c r="BY1938" s="28"/>
      <c r="BZ1938" s="28"/>
      <c r="CE1938" s="193"/>
      <c r="CG1938" s="28"/>
      <c r="CH1938" s="28"/>
      <c r="CI1938" s="28"/>
      <c r="CN1938" s="193"/>
      <c r="CP1938" s="28"/>
      <c r="CQ1938" s="28"/>
      <c r="CR1938" s="28"/>
      <c r="CW1938" s="193"/>
      <c r="CY1938" s="28"/>
      <c r="CZ1938" s="28"/>
      <c r="DA1938" s="28"/>
      <c r="DF1938" s="193"/>
      <c r="DH1938" s="28"/>
      <c r="DI1938" s="28"/>
      <c r="DJ1938" s="28"/>
      <c r="DO1938" s="193"/>
      <c r="DQ1938" s="28"/>
      <c r="DR1938" s="28"/>
      <c r="DS1938" s="28"/>
      <c r="DX1938" s="193"/>
      <c r="DZ1938" s="28"/>
      <c r="EA1938" s="28"/>
      <c r="EB1938" s="28"/>
      <c r="EG1938" s="193"/>
      <c r="EI1938" s="28"/>
      <c r="EJ1938" s="28"/>
      <c r="EK1938" s="28"/>
      <c r="EP1938" s="193"/>
      <c r="ER1938" s="28"/>
      <c r="ES1938" s="28"/>
      <c r="ET1938" s="28"/>
      <c r="EY1938" s="193"/>
      <c r="FA1938" s="28"/>
      <c r="FB1938" s="28"/>
      <c r="FC1938" s="28"/>
      <c r="FH1938" s="193"/>
      <c r="FJ1938" s="28"/>
      <c r="FK1938" s="28"/>
      <c r="FL1938" s="28"/>
      <c r="FQ1938" s="193"/>
      <c r="FS1938" s="28"/>
      <c r="FT1938" s="28"/>
      <c r="FU1938" s="28"/>
      <c r="FZ1938" s="193"/>
      <c r="GB1938" s="28"/>
      <c r="GC1938" s="28"/>
      <c r="GD1938" s="28"/>
      <c r="GI1938" s="193"/>
      <c r="GK1938" s="28"/>
      <c r="GL1938" s="28"/>
      <c r="GM1938" s="28"/>
      <c r="GR1938" s="193"/>
      <c r="GT1938" s="28"/>
      <c r="GU1938" s="28"/>
      <c r="GV1938" s="28"/>
      <c r="HA1938" s="193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3"/>
      <c r="M1939" s="28"/>
      <c r="N1939" s="28"/>
      <c r="O1939" s="28"/>
      <c r="T1939" s="193"/>
      <c r="V1939" s="28"/>
      <c r="W1939" s="28"/>
      <c r="X1939" s="28"/>
      <c r="AC1939" s="193"/>
      <c r="AE1939" s="28"/>
      <c r="AF1939" s="28"/>
      <c r="AG1939" s="28"/>
      <c r="AL1939" s="193"/>
      <c r="AN1939" s="28"/>
      <c r="AO1939" s="28"/>
      <c r="AP1939" s="28"/>
      <c r="AU1939" s="193"/>
      <c r="AW1939" s="28"/>
      <c r="AX1939" s="28"/>
      <c r="AY1939" s="28"/>
      <c r="BD1939" s="193"/>
      <c r="BF1939" s="28"/>
      <c r="BG1939" s="28"/>
      <c r="BH1939" s="28"/>
      <c r="BM1939" s="193"/>
      <c r="BO1939" s="28"/>
      <c r="BP1939" s="28"/>
      <c r="BQ1939" s="28"/>
      <c r="BV1939" s="193"/>
      <c r="BX1939" s="28"/>
      <c r="BY1939" s="28"/>
      <c r="BZ1939" s="28"/>
      <c r="CE1939" s="193"/>
      <c r="CG1939" s="28"/>
      <c r="CH1939" s="28"/>
      <c r="CI1939" s="28"/>
      <c r="CN1939" s="193"/>
      <c r="CP1939" s="28"/>
      <c r="CQ1939" s="28"/>
      <c r="CR1939" s="28"/>
      <c r="CW1939" s="193"/>
      <c r="CY1939" s="28"/>
      <c r="CZ1939" s="28"/>
      <c r="DA1939" s="28"/>
      <c r="DF1939" s="193"/>
      <c r="DH1939" s="28"/>
      <c r="DI1939" s="28"/>
      <c r="DJ1939" s="28"/>
      <c r="DO1939" s="193"/>
      <c r="DQ1939" s="28"/>
      <c r="DR1939" s="28"/>
      <c r="DS1939" s="28"/>
      <c r="DX1939" s="193"/>
      <c r="DZ1939" s="28"/>
      <c r="EA1939" s="28"/>
      <c r="EB1939" s="28"/>
      <c r="EG1939" s="193"/>
      <c r="EI1939" s="28"/>
      <c r="EJ1939" s="28"/>
      <c r="EK1939" s="28"/>
      <c r="EP1939" s="193"/>
      <c r="ER1939" s="28"/>
      <c r="ES1939" s="28"/>
      <c r="ET1939" s="28"/>
      <c r="EY1939" s="193"/>
      <c r="FA1939" s="28"/>
      <c r="FB1939" s="28"/>
      <c r="FC1939" s="28"/>
      <c r="FH1939" s="193"/>
      <c r="FJ1939" s="28"/>
      <c r="FK1939" s="28"/>
      <c r="FL1939" s="28"/>
      <c r="FQ1939" s="193"/>
      <c r="FS1939" s="28"/>
      <c r="FT1939" s="28"/>
      <c r="FU1939" s="28"/>
      <c r="FZ1939" s="193"/>
      <c r="GB1939" s="28"/>
      <c r="GC1939" s="28"/>
      <c r="GD1939" s="28"/>
      <c r="GI1939" s="193"/>
      <c r="GK1939" s="28"/>
      <c r="GL1939" s="28"/>
      <c r="GM1939" s="28"/>
      <c r="GR1939" s="193"/>
      <c r="GT1939" s="28"/>
      <c r="GU1939" s="28"/>
      <c r="GV1939" s="28"/>
      <c r="HA1939" s="193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3"/>
      <c r="M1940" s="28"/>
      <c r="N1940" s="28"/>
      <c r="O1940" s="28"/>
      <c r="T1940" s="193"/>
      <c r="V1940" s="28"/>
      <c r="W1940" s="28"/>
      <c r="X1940" s="28"/>
      <c r="AC1940" s="193"/>
      <c r="AE1940" s="28"/>
      <c r="AF1940" s="28"/>
      <c r="AG1940" s="28"/>
      <c r="AL1940" s="193"/>
      <c r="AN1940" s="28"/>
      <c r="AO1940" s="28"/>
      <c r="AP1940" s="28"/>
      <c r="AU1940" s="193"/>
      <c r="AW1940" s="28"/>
      <c r="AX1940" s="28"/>
      <c r="AY1940" s="28"/>
      <c r="BD1940" s="193"/>
      <c r="BF1940" s="28"/>
      <c r="BG1940" s="28"/>
      <c r="BH1940" s="28"/>
      <c r="BM1940" s="193"/>
      <c r="BO1940" s="28"/>
      <c r="BP1940" s="28"/>
      <c r="BQ1940" s="28"/>
      <c r="BV1940" s="193"/>
      <c r="BX1940" s="28"/>
      <c r="BY1940" s="28"/>
      <c r="BZ1940" s="28"/>
      <c r="CE1940" s="193"/>
      <c r="CG1940" s="28"/>
      <c r="CH1940" s="28"/>
      <c r="CI1940" s="28"/>
      <c r="CN1940" s="193"/>
      <c r="CP1940" s="28"/>
      <c r="CQ1940" s="28"/>
      <c r="CR1940" s="28"/>
      <c r="CW1940" s="193"/>
      <c r="CY1940" s="28"/>
      <c r="CZ1940" s="28"/>
      <c r="DA1940" s="28"/>
      <c r="DF1940" s="193"/>
      <c r="DH1940" s="28"/>
      <c r="DI1940" s="28"/>
      <c r="DJ1940" s="28"/>
      <c r="DO1940" s="193"/>
      <c r="DQ1940" s="28"/>
      <c r="DR1940" s="28"/>
      <c r="DS1940" s="28"/>
      <c r="DX1940" s="193"/>
      <c r="DZ1940" s="28"/>
      <c r="EA1940" s="28"/>
      <c r="EB1940" s="28"/>
      <c r="EG1940" s="193"/>
      <c r="EI1940" s="28"/>
      <c r="EJ1940" s="28"/>
      <c r="EK1940" s="28"/>
      <c r="EP1940" s="193"/>
      <c r="ER1940" s="28"/>
      <c r="ES1940" s="28"/>
      <c r="ET1940" s="28"/>
      <c r="EY1940" s="193"/>
      <c r="FA1940" s="28"/>
      <c r="FB1940" s="28"/>
      <c r="FC1940" s="28"/>
      <c r="FH1940" s="193"/>
      <c r="FJ1940" s="28"/>
      <c r="FK1940" s="28"/>
      <c r="FL1940" s="28"/>
      <c r="FQ1940" s="193"/>
      <c r="FS1940" s="28"/>
      <c r="FT1940" s="28"/>
      <c r="FU1940" s="28"/>
      <c r="FZ1940" s="193"/>
      <c r="GB1940" s="28"/>
      <c r="GC1940" s="28"/>
      <c r="GD1940" s="28"/>
      <c r="GI1940" s="193"/>
      <c r="GK1940" s="28"/>
      <c r="GL1940" s="28"/>
      <c r="GM1940" s="28"/>
      <c r="GR1940" s="193"/>
      <c r="GT1940" s="28"/>
      <c r="GU1940" s="28"/>
      <c r="GV1940" s="28"/>
      <c r="HA1940" s="193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3"/>
      <c r="M1941" s="28"/>
      <c r="N1941" s="28"/>
      <c r="O1941" s="28"/>
      <c r="T1941" s="193"/>
      <c r="V1941" s="28"/>
      <c r="W1941" s="28"/>
      <c r="X1941" s="28"/>
      <c r="AC1941" s="193"/>
      <c r="AE1941" s="28"/>
      <c r="AF1941" s="28"/>
      <c r="AG1941" s="28"/>
      <c r="AL1941" s="193"/>
      <c r="AN1941" s="28"/>
      <c r="AO1941" s="28"/>
      <c r="AP1941" s="28"/>
      <c r="AU1941" s="193"/>
      <c r="AW1941" s="28"/>
      <c r="AX1941" s="28"/>
      <c r="AY1941" s="28"/>
      <c r="BD1941" s="193"/>
      <c r="BF1941" s="28"/>
      <c r="BG1941" s="28"/>
      <c r="BH1941" s="28"/>
      <c r="BM1941" s="193"/>
      <c r="BO1941" s="28"/>
      <c r="BP1941" s="28"/>
      <c r="BQ1941" s="28"/>
      <c r="BV1941" s="193"/>
      <c r="BX1941" s="28"/>
      <c r="BY1941" s="28"/>
      <c r="BZ1941" s="28"/>
      <c r="CE1941" s="193"/>
      <c r="CG1941" s="28"/>
      <c r="CH1941" s="28"/>
      <c r="CI1941" s="28"/>
      <c r="CN1941" s="193"/>
      <c r="CP1941" s="28"/>
      <c r="CQ1941" s="28"/>
      <c r="CR1941" s="28"/>
      <c r="CW1941" s="193"/>
      <c r="CY1941" s="28"/>
      <c r="CZ1941" s="28"/>
      <c r="DA1941" s="28"/>
      <c r="DF1941" s="193"/>
      <c r="DH1941" s="28"/>
      <c r="DI1941" s="28"/>
      <c r="DJ1941" s="28"/>
      <c r="DO1941" s="193"/>
      <c r="DQ1941" s="28"/>
      <c r="DR1941" s="28"/>
      <c r="DS1941" s="28"/>
      <c r="DX1941" s="193"/>
      <c r="DZ1941" s="28"/>
      <c r="EA1941" s="28"/>
      <c r="EB1941" s="28"/>
      <c r="EG1941" s="193"/>
      <c r="EI1941" s="28"/>
      <c r="EJ1941" s="28"/>
      <c r="EK1941" s="28"/>
      <c r="EP1941" s="193"/>
      <c r="ER1941" s="28"/>
      <c r="ES1941" s="28"/>
      <c r="ET1941" s="28"/>
      <c r="EY1941" s="193"/>
      <c r="FA1941" s="28"/>
      <c r="FB1941" s="28"/>
      <c r="FC1941" s="28"/>
      <c r="FH1941" s="193"/>
      <c r="FJ1941" s="28"/>
      <c r="FK1941" s="28"/>
      <c r="FL1941" s="28"/>
      <c r="FQ1941" s="193"/>
      <c r="FS1941" s="28"/>
      <c r="FT1941" s="28"/>
      <c r="FU1941" s="28"/>
      <c r="FZ1941" s="193"/>
      <c r="GB1941" s="28"/>
      <c r="GC1941" s="28"/>
      <c r="GD1941" s="28"/>
      <c r="GI1941" s="193"/>
      <c r="GK1941" s="28"/>
      <c r="GL1941" s="28"/>
      <c r="GM1941" s="28"/>
      <c r="GR1941" s="193"/>
      <c r="GT1941" s="28"/>
      <c r="GU1941" s="28"/>
      <c r="GV1941" s="28"/>
      <c r="HA1941" s="193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3"/>
      <c r="M1942" s="28"/>
      <c r="N1942" s="28"/>
      <c r="O1942" s="28"/>
      <c r="T1942" s="193"/>
      <c r="V1942" s="28"/>
      <c r="W1942" s="28"/>
      <c r="X1942" s="28"/>
      <c r="AC1942" s="193"/>
      <c r="AE1942" s="28"/>
      <c r="AF1942" s="28"/>
      <c r="AG1942" s="28"/>
      <c r="AL1942" s="193"/>
      <c r="AN1942" s="28"/>
      <c r="AO1942" s="28"/>
      <c r="AP1942" s="28"/>
      <c r="AU1942" s="193"/>
      <c r="AW1942" s="28"/>
      <c r="AX1942" s="28"/>
      <c r="AY1942" s="28"/>
      <c r="BD1942" s="193"/>
      <c r="BF1942" s="28"/>
      <c r="BG1942" s="28"/>
      <c r="BH1942" s="28"/>
      <c r="BM1942" s="193"/>
      <c r="BO1942" s="28"/>
      <c r="BP1942" s="28"/>
      <c r="BQ1942" s="28"/>
      <c r="BV1942" s="193"/>
      <c r="BX1942" s="28"/>
      <c r="BY1942" s="28"/>
      <c r="BZ1942" s="28"/>
      <c r="CE1942" s="193"/>
      <c r="CG1942" s="28"/>
      <c r="CH1942" s="28"/>
      <c r="CI1942" s="28"/>
      <c r="CN1942" s="193"/>
      <c r="CP1942" s="28"/>
      <c r="CQ1942" s="28"/>
      <c r="CR1942" s="28"/>
      <c r="CW1942" s="193"/>
      <c r="CY1942" s="28"/>
      <c r="CZ1942" s="28"/>
      <c r="DA1942" s="28"/>
      <c r="DF1942" s="193"/>
      <c r="DH1942" s="28"/>
      <c r="DI1942" s="28"/>
      <c r="DJ1942" s="28"/>
      <c r="DO1942" s="193"/>
      <c r="DQ1942" s="28"/>
      <c r="DR1942" s="28"/>
      <c r="DS1942" s="28"/>
      <c r="DX1942" s="193"/>
      <c r="DZ1942" s="28"/>
      <c r="EA1942" s="28"/>
      <c r="EB1942" s="28"/>
      <c r="EG1942" s="193"/>
      <c r="EI1942" s="28"/>
      <c r="EJ1942" s="28"/>
      <c r="EK1942" s="28"/>
      <c r="EP1942" s="193"/>
      <c r="ER1942" s="28"/>
      <c r="ES1942" s="28"/>
      <c r="ET1942" s="28"/>
      <c r="EY1942" s="193"/>
      <c r="FA1942" s="28"/>
      <c r="FB1942" s="28"/>
      <c r="FC1942" s="28"/>
      <c r="FH1942" s="193"/>
      <c r="FJ1942" s="28"/>
      <c r="FK1942" s="28"/>
      <c r="FL1942" s="28"/>
      <c r="FQ1942" s="193"/>
      <c r="FS1942" s="28"/>
      <c r="FT1942" s="28"/>
      <c r="FU1942" s="28"/>
      <c r="FZ1942" s="193"/>
      <c r="GB1942" s="28"/>
      <c r="GC1942" s="28"/>
      <c r="GD1942" s="28"/>
      <c r="GI1942" s="193"/>
      <c r="GK1942" s="28"/>
      <c r="GL1942" s="28"/>
      <c r="GM1942" s="28"/>
      <c r="GR1942" s="193"/>
      <c r="GT1942" s="28"/>
      <c r="GU1942" s="28"/>
      <c r="GV1942" s="28"/>
      <c r="HA1942" s="193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3"/>
      <c r="M1943" s="28"/>
      <c r="N1943" s="28"/>
      <c r="O1943" s="28"/>
      <c r="T1943" s="193"/>
      <c r="V1943" s="28"/>
      <c r="W1943" s="28"/>
      <c r="X1943" s="28"/>
      <c r="AC1943" s="193"/>
      <c r="AE1943" s="28"/>
      <c r="AF1943" s="28"/>
      <c r="AG1943" s="28"/>
      <c r="AL1943" s="193"/>
      <c r="AN1943" s="28"/>
      <c r="AO1943" s="28"/>
      <c r="AP1943" s="28"/>
      <c r="AU1943" s="193"/>
      <c r="AW1943" s="28"/>
      <c r="AX1943" s="28"/>
      <c r="AY1943" s="28"/>
      <c r="BD1943" s="193"/>
      <c r="BF1943" s="28"/>
      <c r="BG1943" s="28"/>
      <c r="BH1943" s="28"/>
      <c r="BM1943" s="193"/>
      <c r="BO1943" s="28"/>
      <c r="BP1943" s="28"/>
      <c r="BQ1943" s="28"/>
      <c r="BV1943" s="193"/>
      <c r="BX1943" s="28"/>
      <c r="BY1943" s="28"/>
      <c r="BZ1943" s="28"/>
      <c r="CE1943" s="193"/>
      <c r="CG1943" s="28"/>
      <c r="CH1943" s="28"/>
      <c r="CI1943" s="28"/>
      <c r="CN1943" s="193"/>
      <c r="CP1943" s="28"/>
      <c r="CQ1943" s="28"/>
      <c r="CR1943" s="28"/>
      <c r="CW1943" s="193"/>
      <c r="CY1943" s="28"/>
      <c r="CZ1943" s="28"/>
      <c r="DA1943" s="28"/>
      <c r="DF1943" s="193"/>
      <c r="DH1943" s="28"/>
      <c r="DI1943" s="28"/>
      <c r="DJ1943" s="28"/>
      <c r="DO1943" s="193"/>
      <c r="DQ1943" s="28"/>
      <c r="DR1943" s="28"/>
      <c r="DS1943" s="28"/>
      <c r="DX1943" s="193"/>
      <c r="DZ1943" s="28"/>
      <c r="EA1943" s="28"/>
      <c r="EB1943" s="28"/>
      <c r="EG1943" s="193"/>
      <c r="EI1943" s="28"/>
      <c r="EJ1943" s="28"/>
      <c r="EK1943" s="28"/>
      <c r="EP1943" s="193"/>
      <c r="ER1943" s="28"/>
      <c r="ES1943" s="28"/>
      <c r="ET1943" s="28"/>
      <c r="EY1943" s="193"/>
      <c r="FA1943" s="28"/>
      <c r="FB1943" s="28"/>
      <c r="FC1943" s="28"/>
      <c r="FH1943" s="193"/>
      <c r="FJ1943" s="28"/>
      <c r="FK1943" s="28"/>
      <c r="FL1943" s="28"/>
      <c r="FQ1943" s="193"/>
      <c r="FS1943" s="28"/>
      <c r="FT1943" s="28"/>
      <c r="FU1943" s="28"/>
      <c r="FZ1943" s="193"/>
      <c r="GB1943" s="28"/>
      <c r="GC1943" s="28"/>
      <c r="GD1943" s="28"/>
      <c r="GI1943" s="193"/>
      <c r="GK1943" s="28"/>
      <c r="GL1943" s="28"/>
      <c r="GM1943" s="28"/>
      <c r="GR1943" s="193"/>
      <c r="GT1943" s="28"/>
      <c r="GU1943" s="28"/>
      <c r="GV1943" s="28"/>
      <c r="HA1943" s="193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3"/>
      <c r="M1944" s="28"/>
      <c r="N1944" s="28"/>
      <c r="O1944" s="28"/>
      <c r="T1944" s="193"/>
      <c r="V1944" s="28"/>
      <c r="W1944" s="28"/>
      <c r="X1944" s="28"/>
      <c r="AC1944" s="193"/>
      <c r="AE1944" s="28"/>
      <c r="AF1944" s="28"/>
      <c r="AG1944" s="28"/>
      <c r="AL1944" s="193"/>
      <c r="AN1944" s="28"/>
      <c r="AO1944" s="28"/>
      <c r="AP1944" s="28"/>
      <c r="AU1944" s="193"/>
      <c r="AW1944" s="28"/>
      <c r="AX1944" s="28"/>
      <c r="AY1944" s="28"/>
      <c r="BD1944" s="193"/>
      <c r="BF1944" s="28"/>
      <c r="BG1944" s="28"/>
      <c r="BH1944" s="28"/>
      <c r="BM1944" s="193"/>
      <c r="BO1944" s="28"/>
      <c r="BP1944" s="28"/>
      <c r="BQ1944" s="28"/>
      <c r="BV1944" s="193"/>
      <c r="BX1944" s="28"/>
      <c r="BY1944" s="28"/>
      <c r="BZ1944" s="28"/>
      <c r="CE1944" s="193"/>
      <c r="CG1944" s="28"/>
      <c r="CH1944" s="28"/>
      <c r="CI1944" s="28"/>
      <c r="CN1944" s="193"/>
      <c r="CP1944" s="28"/>
      <c r="CQ1944" s="28"/>
      <c r="CR1944" s="28"/>
      <c r="CW1944" s="193"/>
      <c r="CY1944" s="28"/>
      <c r="CZ1944" s="28"/>
      <c r="DA1944" s="28"/>
      <c r="DF1944" s="193"/>
      <c r="DH1944" s="28"/>
      <c r="DI1944" s="28"/>
      <c r="DJ1944" s="28"/>
      <c r="DO1944" s="193"/>
      <c r="DQ1944" s="28"/>
      <c r="DR1944" s="28"/>
      <c r="DS1944" s="28"/>
      <c r="DX1944" s="193"/>
      <c r="DZ1944" s="28"/>
      <c r="EA1944" s="28"/>
      <c r="EB1944" s="28"/>
      <c r="EG1944" s="193"/>
      <c r="EI1944" s="28"/>
      <c r="EJ1944" s="28"/>
      <c r="EK1944" s="28"/>
      <c r="EP1944" s="193"/>
      <c r="ER1944" s="28"/>
      <c r="ES1944" s="28"/>
      <c r="ET1944" s="28"/>
      <c r="EY1944" s="193"/>
      <c r="FA1944" s="28"/>
      <c r="FB1944" s="28"/>
      <c r="FC1944" s="28"/>
      <c r="FH1944" s="193"/>
      <c r="FJ1944" s="28"/>
      <c r="FK1944" s="28"/>
      <c r="FL1944" s="28"/>
      <c r="FQ1944" s="193"/>
      <c r="FS1944" s="28"/>
      <c r="FT1944" s="28"/>
      <c r="FU1944" s="28"/>
      <c r="FZ1944" s="193"/>
      <c r="GB1944" s="28"/>
      <c r="GC1944" s="28"/>
      <c r="GD1944" s="28"/>
      <c r="GI1944" s="193"/>
      <c r="GK1944" s="28"/>
      <c r="GL1944" s="28"/>
      <c r="GM1944" s="28"/>
      <c r="GR1944" s="193"/>
      <c r="GT1944" s="28"/>
      <c r="GU1944" s="28"/>
      <c r="GV1944" s="28"/>
      <c r="HA1944" s="193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3"/>
      <c r="M1945" s="28"/>
      <c r="N1945" s="28"/>
      <c r="O1945" s="28"/>
      <c r="T1945" s="193"/>
      <c r="V1945" s="28"/>
      <c r="W1945" s="28"/>
      <c r="X1945" s="28"/>
      <c r="AC1945" s="193"/>
      <c r="AE1945" s="28"/>
      <c r="AF1945" s="28"/>
      <c r="AG1945" s="28"/>
      <c r="AL1945" s="193"/>
      <c r="AN1945" s="28"/>
      <c r="AO1945" s="28"/>
      <c r="AP1945" s="28"/>
      <c r="AU1945" s="193"/>
      <c r="AW1945" s="28"/>
      <c r="AX1945" s="28"/>
      <c r="AY1945" s="28"/>
      <c r="BD1945" s="193"/>
      <c r="BF1945" s="28"/>
      <c r="BG1945" s="28"/>
      <c r="BH1945" s="28"/>
      <c r="BM1945" s="193"/>
      <c r="BO1945" s="28"/>
      <c r="BP1945" s="28"/>
      <c r="BQ1945" s="28"/>
      <c r="BV1945" s="193"/>
      <c r="BX1945" s="28"/>
      <c r="BY1945" s="28"/>
      <c r="BZ1945" s="28"/>
      <c r="CE1945" s="193"/>
      <c r="CG1945" s="28"/>
      <c r="CH1945" s="28"/>
      <c r="CI1945" s="28"/>
      <c r="CN1945" s="193"/>
      <c r="CP1945" s="28"/>
      <c r="CQ1945" s="28"/>
      <c r="CR1945" s="28"/>
      <c r="CW1945" s="193"/>
      <c r="CY1945" s="28"/>
      <c r="CZ1945" s="28"/>
      <c r="DA1945" s="28"/>
      <c r="DF1945" s="193"/>
      <c r="DH1945" s="28"/>
      <c r="DI1945" s="28"/>
      <c r="DJ1945" s="28"/>
      <c r="DO1945" s="193"/>
      <c r="DQ1945" s="28"/>
      <c r="DR1945" s="28"/>
      <c r="DS1945" s="28"/>
      <c r="DX1945" s="193"/>
      <c r="DZ1945" s="28"/>
      <c r="EA1945" s="28"/>
      <c r="EB1945" s="28"/>
      <c r="EG1945" s="193"/>
      <c r="EI1945" s="28"/>
      <c r="EJ1945" s="28"/>
      <c r="EK1945" s="28"/>
      <c r="EP1945" s="193"/>
      <c r="ER1945" s="28"/>
      <c r="ES1945" s="28"/>
      <c r="ET1945" s="28"/>
      <c r="EY1945" s="193"/>
      <c r="FA1945" s="28"/>
      <c r="FB1945" s="28"/>
      <c r="FC1945" s="28"/>
      <c r="FH1945" s="193"/>
      <c r="FJ1945" s="28"/>
      <c r="FK1945" s="28"/>
      <c r="FL1945" s="28"/>
      <c r="FQ1945" s="193"/>
      <c r="FS1945" s="28"/>
      <c r="FT1945" s="28"/>
      <c r="FU1945" s="28"/>
      <c r="FZ1945" s="193"/>
      <c r="GB1945" s="28"/>
      <c r="GC1945" s="28"/>
      <c r="GD1945" s="28"/>
      <c r="GI1945" s="193"/>
      <c r="GK1945" s="28"/>
      <c r="GL1945" s="28"/>
      <c r="GM1945" s="28"/>
      <c r="GR1945" s="193"/>
      <c r="GT1945" s="28"/>
      <c r="GU1945" s="28"/>
      <c r="GV1945" s="28"/>
      <c r="HA1945" s="193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3"/>
      <c r="M1946" s="28"/>
      <c r="N1946" s="28"/>
      <c r="O1946" s="28"/>
      <c r="T1946" s="193"/>
      <c r="V1946" s="28"/>
      <c r="W1946" s="28"/>
      <c r="X1946" s="28"/>
      <c r="AC1946" s="193"/>
      <c r="AE1946" s="28"/>
      <c r="AF1946" s="28"/>
      <c r="AG1946" s="28"/>
      <c r="AL1946" s="193"/>
      <c r="AN1946" s="28"/>
      <c r="AO1946" s="28"/>
      <c r="AP1946" s="28"/>
      <c r="AU1946" s="193"/>
      <c r="AW1946" s="28"/>
      <c r="AX1946" s="28"/>
      <c r="AY1946" s="28"/>
      <c r="BD1946" s="193"/>
      <c r="BF1946" s="28"/>
      <c r="BG1946" s="28"/>
      <c r="BH1946" s="28"/>
      <c r="BM1946" s="193"/>
      <c r="BO1946" s="28"/>
      <c r="BP1946" s="28"/>
      <c r="BQ1946" s="28"/>
      <c r="BV1946" s="193"/>
      <c r="BX1946" s="28"/>
      <c r="BY1946" s="28"/>
      <c r="BZ1946" s="28"/>
      <c r="CE1946" s="193"/>
      <c r="CG1946" s="28"/>
      <c r="CH1946" s="28"/>
      <c r="CI1946" s="28"/>
      <c r="CN1946" s="193"/>
      <c r="CP1946" s="28"/>
      <c r="CQ1946" s="28"/>
      <c r="CR1946" s="28"/>
      <c r="CW1946" s="193"/>
      <c r="CY1946" s="28"/>
      <c r="CZ1946" s="28"/>
      <c r="DA1946" s="28"/>
      <c r="DF1946" s="193"/>
      <c r="DH1946" s="28"/>
      <c r="DI1946" s="28"/>
      <c r="DJ1946" s="28"/>
      <c r="DO1946" s="193"/>
      <c r="DQ1946" s="28"/>
      <c r="DR1946" s="28"/>
      <c r="DS1946" s="28"/>
      <c r="DX1946" s="193"/>
      <c r="DZ1946" s="28"/>
      <c r="EA1946" s="28"/>
      <c r="EB1946" s="28"/>
      <c r="EG1946" s="193"/>
      <c r="EI1946" s="28"/>
      <c r="EJ1946" s="28"/>
      <c r="EK1946" s="28"/>
      <c r="EP1946" s="193"/>
      <c r="ER1946" s="28"/>
      <c r="ES1946" s="28"/>
      <c r="ET1946" s="28"/>
      <c r="EY1946" s="193"/>
      <c r="FA1946" s="28"/>
      <c r="FB1946" s="28"/>
      <c r="FC1946" s="28"/>
      <c r="FH1946" s="193"/>
      <c r="FJ1946" s="28"/>
      <c r="FK1946" s="28"/>
      <c r="FL1946" s="28"/>
      <c r="FQ1946" s="193"/>
      <c r="FS1946" s="28"/>
      <c r="FT1946" s="28"/>
      <c r="FU1946" s="28"/>
      <c r="FZ1946" s="193"/>
      <c r="GB1946" s="28"/>
      <c r="GC1946" s="28"/>
      <c r="GD1946" s="28"/>
      <c r="GI1946" s="193"/>
      <c r="GK1946" s="28"/>
      <c r="GL1946" s="28"/>
      <c r="GM1946" s="28"/>
      <c r="GR1946" s="193"/>
      <c r="GT1946" s="28"/>
      <c r="GU1946" s="28"/>
      <c r="GV1946" s="28"/>
      <c r="HA1946" s="193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3"/>
      <c r="M1947" s="28"/>
      <c r="N1947" s="28"/>
      <c r="O1947" s="28"/>
      <c r="T1947" s="193"/>
      <c r="V1947" s="28"/>
      <c r="W1947" s="28"/>
      <c r="X1947" s="28"/>
      <c r="AC1947" s="193"/>
      <c r="AE1947" s="28"/>
      <c r="AF1947" s="28"/>
      <c r="AG1947" s="28"/>
      <c r="AL1947" s="193"/>
      <c r="AN1947" s="28"/>
      <c r="AO1947" s="28"/>
      <c r="AP1947" s="28"/>
      <c r="AU1947" s="193"/>
      <c r="AW1947" s="28"/>
      <c r="AX1947" s="28"/>
      <c r="AY1947" s="28"/>
      <c r="BD1947" s="193"/>
      <c r="BF1947" s="28"/>
      <c r="BG1947" s="28"/>
      <c r="BH1947" s="28"/>
      <c r="BM1947" s="193"/>
      <c r="BO1947" s="28"/>
      <c r="BP1947" s="28"/>
      <c r="BQ1947" s="28"/>
      <c r="BV1947" s="193"/>
      <c r="BX1947" s="28"/>
      <c r="BY1947" s="28"/>
      <c r="BZ1947" s="28"/>
      <c r="CE1947" s="193"/>
      <c r="CG1947" s="28"/>
      <c r="CH1947" s="28"/>
      <c r="CI1947" s="28"/>
      <c r="CN1947" s="193"/>
      <c r="CP1947" s="28"/>
      <c r="CQ1947" s="28"/>
      <c r="CR1947" s="28"/>
      <c r="CW1947" s="193"/>
      <c r="CY1947" s="28"/>
      <c r="CZ1947" s="28"/>
      <c r="DA1947" s="28"/>
      <c r="DF1947" s="193"/>
      <c r="DH1947" s="28"/>
      <c r="DI1947" s="28"/>
      <c r="DJ1947" s="28"/>
      <c r="DO1947" s="193"/>
      <c r="DQ1947" s="28"/>
      <c r="DR1947" s="28"/>
      <c r="DS1947" s="28"/>
      <c r="DX1947" s="193"/>
      <c r="DZ1947" s="28"/>
      <c r="EA1947" s="28"/>
      <c r="EB1947" s="28"/>
      <c r="EG1947" s="193"/>
      <c r="EI1947" s="28"/>
      <c r="EJ1947" s="28"/>
      <c r="EK1947" s="28"/>
      <c r="EP1947" s="193"/>
      <c r="ER1947" s="28"/>
      <c r="ES1947" s="28"/>
      <c r="ET1947" s="28"/>
      <c r="EY1947" s="193"/>
      <c r="FA1947" s="28"/>
      <c r="FB1947" s="28"/>
      <c r="FC1947" s="28"/>
      <c r="FH1947" s="193"/>
      <c r="FJ1947" s="28"/>
      <c r="FK1947" s="28"/>
      <c r="FL1947" s="28"/>
      <c r="FQ1947" s="193"/>
      <c r="FS1947" s="28"/>
      <c r="FT1947" s="28"/>
      <c r="FU1947" s="28"/>
      <c r="FZ1947" s="193"/>
      <c r="GB1947" s="28"/>
      <c r="GC1947" s="28"/>
      <c r="GD1947" s="28"/>
      <c r="GI1947" s="193"/>
      <c r="GK1947" s="28"/>
      <c r="GL1947" s="28"/>
      <c r="GM1947" s="28"/>
      <c r="GR1947" s="193"/>
      <c r="GT1947" s="28"/>
      <c r="GU1947" s="28"/>
      <c r="GV1947" s="28"/>
      <c r="HA1947" s="193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3"/>
      <c r="M1948" s="28"/>
      <c r="N1948" s="28"/>
      <c r="O1948" s="28"/>
      <c r="T1948" s="193"/>
      <c r="V1948" s="28"/>
      <c r="W1948" s="28"/>
      <c r="X1948" s="28"/>
      <c r="AC1948" s="193"/>
      <c r="AE1948" s="28"/>
      <c r="AF1948" s="28"/>
      <c r="AG1948" s="28"/>
      <c r="AL1948" s="193"/>
      <c r="AN1948" s="28"/>
      <c r="AO1948" s="28"/>
      <c r="AP1948" s="28"/>
      <c r="AU1948" s="193"/>
      <c r="AW1948" s="28"/>
      <c r="AX1948" s="28"/>
      <c r="AY1948" s="28"/>
      <c r="BD1948" s="193"/>
      <c r="BF1948" s="28"/>
      <c r="BG1948" s="28"/>
      <c r="BH1948" s="28"/>
      <c r="BM1948" s="193"/>
      <c r="BO1948" s="28"/>
      <c r="BP1948" s="28"/>
      <c r="BQ1948" s="28"/>
      <c r="BV1948" s="193"/>
      <c r="BX1948" s="28"/>
      <c r="BY1948" s="28"/>
      <c r="BZ1948" s="28"/>
      <c r="CE1948" s="193"/>
      <c r="CG1948" s="28"/>
      <c r="CH1948" s="28"/>
      <c r="CI1948" s="28"/>
      <c r="CN1948" s="193"/>
      <c r="CP1948" s="28"/>
      <c r="CQ1948" s="28"/>
      <c r="CR1948" s="28"/>
      <c r="CW1948" s="193"/>
      <c r="CY1948" s="28"/>
      <c r="CZ1948" s="28"/>
      <c r="DA1948" s="28"/>
      <c r="DF1948" s="193"/>
      <c r="DH1948" s="28"/>
      <c r="DI1948" s="28"/>
      <c r="DJ1948" s="28"/>
      <c r="DO1948" s="193"/>
      <c r="DQ1948" s="28"/>
      <c r="DR1948" s="28"/>
      <c r="DS1948" s="28"/>
      <c r="DX1948" s="193"/>
      <c r="DZ1948" s="28"/>
      <c r="EA1948" s="28"/>
      <c r="EB1948" s="28"/>
      <c r="EG1948" s="193"/>
      <c r="EI1948" s="28"/>
      <c r="EJ1948" s="28"/>
      <c r="EK1948" s="28"/>
      <c r="EP1948" s="193"/>
      <c r="ER1948" s="28"/>
      <c r="ES1948" s="28"/>
      <c r="ET1948" s="28"/>
      <c r="EY1948" s="193"/>
      <c r="FA1948" s="28"/>
      <c r="FB1948" s="28"/>
      <c r="FC1948" s="28"/>
      <c r="FH1948" s="193"/>
      <c r="FJ1948" s="28"/>
      <c r="FK1948" s="28"/>
      <c r="FL1948" s="28"/>
      <c r="FQ1948" s="193"/>
      <c r="FS1948" s="28"/>
      <c r="FT1948" s="28"/>
      <c r="FU1948" s="28"/>
      <c r="FZ1948" s="193"/>
      <c r="GB1948" s="28"/>
      <c r="GC1948" s="28"/>
      <c r="GD1948" s="28"/>
      <c r="GI1948" s="193"/>
      <c r="GK1948" s="28"/>
      <c r="GL1948" s="28"/>
      <c r="GM1948" s="28"/>
      <c r="GR1948" s="193"/>
      <c r="GT1948" s="28"/>
      <c r="GU1948" s="28"/>
      <c r="GV1948" s="28"/>
      <c r="HA1948" s="193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3"/>
      <c r="M1949" s="28"/>
      <c r="N1949" s="28"/>
      <c r="O1949" s="28"/>
      <c r="T1949" s="193"/>
      <c r="V1949" s="28"/>
      <c r="W1949" s="28"/>
      <c r="X1949" s="28"/>
      <c r="AC1949" s="193"/>
      <c r="AE1949" s="28"/>
      <c r="AF1949" s="28"/>
      <c r="AG1949" s="28"/>
      <c r="AL1949" s="193"/>
      <c r="AN1949" s="28"/>
      <c r="AO1949" s="28"/>
      <c r="AP1949" s="28"/>
      <c r="AU1949" s="193"/>
      <c r="AW1949" s="28"/>
      <c r="AX1949" s="28"/>
      <c r="AY1949" s="28"/>
      <c r="BD1949" s="193"/>
      <c r="BF1949" s="28"/>
      <c r="BG1949" s="28"/>
      <c r="BH1949" s="28"/>
      <c r="BM1949" s="193"/>
      <c r="BO1949" s="28"/>
      <c r="BP1949" s="28"/>
      <c r="BQ1949" s="28"/>
      <c r="BV1949" s="193"/>
      <c r="BX1949" s="28"/>
      <c r="BY1949" s="28"/>
      <c r="BZ1949" s="28"/>
      <c r="CE1949" s="193"/>
      <c r="CG1949" s="28"/>
      <c r="CH1949" s="28"/>
      <c r="CI1949" s="28"/>
      <c r="CN1949" s="193"/>
      <c r="CP1949" s="28"/>
      <c r="CQ1949" s="28"/>
      <c r="CR1949" s="28"/>
      <c r="CW1949" s="193"/>
      <c r="CY1949" s="28"/>
      <c r="CZ1949" s="28"/>
      <c r="DA1949" s="28"/>
      <c r="DF1949" s="193"/>
      <c r="DH1949" s="28"/>
      <c r="DI1949" s="28"/>
      <c r="DJ1949" s="28"/>
      <c r="DO1949" s="193"/>
      <c r="DQ1949" s="28"/>
      <c r="DR1949" s="28"/>
      <c r="DS1949" s="28"/>
      <c r="DX1949" s="193"/>
      <c r="DZ1949" s="28"/>
      <c r="EA1949" s="28"/>
      <c r="EB1949" s="28"/>
      <c r="EG1949" s="193"/>
      <c r="EI1949" s="28"/>
      <c r="EJ1949" s="28"/>
      <c r="EK1949" s="28"/>
      <c r="EP1949" s="193"/>
      <c r="ER1949" s="28"/>
      <c r="ES1949" s="28"/>
      <c r="ET1949" s="28"/>
      <c r="EY1949" s="193"/>
      <c r="FA1949" s="28"/>
      <c r="FB1949" s="28"/>
      <c r="FC1949" s="28"/>
      <c r="FH1949" s="193"/>
      <c r="FJ1949" s="28"/>
      <c r="FK1949" s="28"/>
      <c r="FL1949" s="28"/>
      <c r="FQ1949" s="193"/>
      <c r="FS1949" s="28"/>
      <c r="FT1949" s="28"/>
      <c r="FU1949" s="28"/>
      <c r="FZ1949" s="193"/>
      <c r="GB1949" s="28"/>
      <c r="GC1949" s="28"/>
      <c r="GD1949" s="28"/>
      <c r="GI1949" s="193"/>
      <c r="GK1949" s="28"/>
      <c r="GL1949" s="28"/>
      <c r="GM1949" s="28"/>
      <c r="GR1949" s="193"/>
      <c r="GT1949" s="28"/>
      <c r="GU1949" s="28"/>
      <c r="GV1949" s="28"/>
      <c r="HA1949" s="193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3"/>
      <c r="M1950" s="28"/>
      <c r="N1950" s="28"/>
      <c r="O1950" s="28"/>
      <c r="T1950" s="193"/>
      <c r="V1950" s="28"/>
      <c r="W1950" s="28"/>
      <c r="X1950" s="28"/>
      <c r="AC1950" s="193"/>
      <c r="AE1950" s="28"/>
      <c r="AF1950" s="28"/>
      <c r="AG1950" s="28"/>
      <c r="AL1950" s="193"/>
      <c r="AN1950" s="28"/>
      <c r="AO1950" s="28"/>
      <c r="AP1950" s="28"/>
      <c r="AU1950" s="193"/>
      <c r="AW1950" s="28"/>
      <c r="AX1950" s="28"/>
      <c r="AY1950" s="28"/>
      <c r="BD1950" s="193"/>
      <c r="BF1950" s="28"/>
      <c r="BG1950" s="28"/>
      <c r="BH1950" s="28"/>
      <c r="BM1950" s="193"/>
      <c r="BO1950" s="28"/>
      <c r="BP1950" s="28"/>
      <c r="BQ1950" s="28"/>
      <c r="BV1950" s="193"/>
      <c r="BX1950" s="28"/>
      <c r="BY1950" s="28"/>
      <c r="BZ1950" s="28"/>
      <c r="CE1950" s="193"/>
      <c r="CG1950" s="28"/>
      <c r="CH1950" s="28"/>
      <c r="CI1950" s="28"/>
      <c r="CN1950" s="193"/>
      <c r="CP1950" s="28"/>
      <c r="CQ1950" s="28"/>
      <c r="CR1950" s="28"/>
      <c r="CW1950" s="193"/>
      <c r="CY1950" s="28"/>
      <c r="CZ1950" s="28"/>
      <c r="DA1950" s="28"/>
      <c r="DF1950" s="193"/>
      <c r="DH1950" s="28"/>
      <c r="DI1950" s="28"/>
      <c r="DJ1950" s="28"/>
      <c r="DO1950" s="193"/>
      <c r="DQ1950" s="28"/>
      <c r="DR1950" s="28"/>
      <c r="DS1950" s="28"/>
      <c r="DX1950" s="193"/>
      <c r="DZ1950" s="28"/>
      <c r="EA1950" s="28"/>
      <c r="EB1950" s="28"/>
      <c r="EG1950" s="193"/>
      <c r="EI1950" s="28"/>
      <c r="EJ1950" s="28"/>
      <c r="EK1950" s="28"/>
      <c r="EP1950" s="193"/>
      <c r="ER1950" s="28"/>
      <c r="ES1950" s="28"/>
      <c r="ET1950" s="28"/>
      <c r="EY1950" s="193"/>
      <c r="FA1950" s="28"/>
      <c r="FB1950" s="28"/>
      <c r="FC1950" s="28"/>
      <c r="FH1950" s="193"/>
      <c r="FJ1950" s="28"/>
      <c r="FK1950" s="28"/>
      <c r="FL1950" s="28"/>
      <c r="FQ1950" s="193"/>
      <c r="FS1950" s="28"/>
      <c r="FT1950" s="28"/>
      <c r="FU1950" s="28"/>
      <c r="FZ1950" s="193"/>
      <c r="GB1950" s="28"/>
      <c r="GC1950" s="28"/>
      <c r="GD1950" s="28"/>
      <c r="GI1950" s="193"/>
      <c r="GK1950" s="28"/>
      <c r="GL1950" s="28"/>
      <c r="GM1950" s="28"/>
      <c r="GR1950" s="193"/>
      <c r="GT1950" s="28"/>
      <c r="GU1950" s="28"/>
      <c r="GV1950" s="28"/>
      <c r="HA1950" s="193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3"/>
      <c r="M1951" s="28"/>
      <c r="N1951" s="28"/>
      <c r="O1951" s="28"/>
      <c r="T1951" s="193"/>
      <c r="V1951" s="28"/>
      <c r="W1951" s="28"/>
      <c r="X1951" s="28"/>
      <c r="AC1951" s="193"/>
      <c r="AE1951" s="28"/>
      <c r="AF1951" s="28"/>
      <c r="AG1951" s="28"/>
      <c r="AL1951" s="193"/>
      <c r="AN1951" s="28"/>
      <c r="AO1951" s="28"/>
      <c r="AP1951" s="28"/>
      <c r="AU1951" s="193"/>
      <c r="AW1951" s="28"/>
      <c r="AX1951" s="28"/>
      <c r="AY1951" s="28"/>
      <c r="BD1951" s="193"/>
      <c r="BF1951" s="28"/>
      <c r="BG1951" s="28"/>
      <c r="BH1951" s="28"/>
      <c r="BM1951" s="193"/>
      <c r="BO1951" s="28"/>
      <c r="BP1951" s="28"/>
      <c r="BQ1951" s="28"/>
      <c r="BV1951" s="193"/>
      <c r="BX1951" s="28"/>
      <c r="BY1951" s="28"/>
      <c r="BZ1951" s="28"/>
      <c r="CE1951" s="193"/>
      <c r="CG1951" s="28"/>
      <c r="CH1951" s="28"/>
      <c r="CI1951" s="28"/>
      <c r="CN1951" s="193"/>
      <c r="CP1951" s="28"/>
      <c r="CQ1951" s="28"/>
      <c r="CR1951" s="28"/>
      <c r="CW1951" s="193"/>
      <c r="CY1951" s="28"/>
      <c r="CZ1951" s="28"/>
      <c r="DA1951" s="28"/>
      <c r="DF1951" s="193"/>
      <c r="DH1951" s="28"/>
      <c r="DI1951" s="28"/>
      <c r="DJ1951" s="28"/>
      <c r="DO1951" s="193"/>
      <c r="DQ1951" s="28"/>
      <c r="DR1951" s="28"/>
      <c r="DS1951" s="28"/>
      <c r="DX1951" s="193"/>
      <c r="DZ1951" s="28"/>
      <c r="EA1951" s="28"/>
      <c r="EB1951" s="28"/>
      <c r="EG1951" s="193"/>
      <c r="EI1951" s="28"/>
      <c r="EJ1951" s="28"/>
      <c r="EK1951" s="28"/>
      <c r="EP1951" s="193"/>
      <c r="ER1951" s="28"/>
      <c r="ES1951" s="28"/>
      <c r="ET1951" s="28"/>
      <c r="EY1951" s="193"/>
      <c r="FA1951" s="28"/>
      <c r="FB1951" s="28"/>
      <c r="FC1951" s="28"/>
      <c r="FH1951" s="193"/>
      <c r="FJ1951" s="28"/>
      <c r="FK1951" s="28"/>
      <c r="FL1951" s="28"/>
      <c r="FQ1951" s="193"/>
      <c r="FS1951" s="28"/>
      <c r="FT1951" s="28"/>
      <c r="FU1951" s="28"/>
      <c r="FZ1951" s="193"/>
      <c r="GB1951" s="28"/>
      <c r="GC1951" s="28"/>
      <c r="GD1951" s="28"/>
      <c r="GI1951" s="193"/>
      <c r="GK1951" s="28"/>
      <c r="GL1951" s="28"/>
      <c r="GM1951" s="28"/>
      <c r="GR1951" s="193"/>
      <c r="GT1951" s="28"/>
      <c r="GU1951" s="28"/>
      <c r="GV1951" s="28"/>
      <c r="HA1951" s="193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3"/>
      <c r="M1952" s="28"/>
      <c r="N1952" s="28"/>
      <c r="O1952" s="28"/>
      <c r="T1952" s="193"/>
      <c r="V1952" s="28"/>
      <c r="W1952" s="28"/>
      <c r="X1952" s="28"/>
      <c r="AC1952" s="193"/>
      <c r="AE1952" s="28"/>
      <c r="AF1952" s="28"/>
      <c r="AG1952" s="28"/>
      <c r="AL1952" s="193"/>
      <c r="AN1952" s="28"/>
      <c r="AO1952" s="28"/>
      <c r="AP1952" s="28"/>
      <c r="AU1952" s="193"/>
      <c r="AW1952" s="28"/>
      <c r="AX1952" s="28"/>
      <c r="AY1952" s="28"/>
      <c r="BD1952" s="193"/>
      <c r="BF1952" s="28"/>
      <c r="BG1952" s="28"/>
      <c r="BH1952" s="28"/>
      <c r="BM1952" s="193"/>
      <c r="BO1952" s="28"/>
      <c r="BP1952" s="28"/>
      <c r="BQ1952" s="28"/>
      <c r="BV1952" s="193"/>
      <c r="BX1952" s="28"/>
      <c r="BY1952" s="28"/>
      <c r="BZ1952" s="28"/>
      <c r="CE1952" s="193"/>
      <c r="CG1952" s="28"/>
      <c r="CH1952" s="28"/>
      <c r="CI1952" s="28"/>
      <c r="CN1952" s="193"/>
      <c r="CP1952" s="28"/>
      <c r="CQ1952" s="28"/>
      <c r="CR1952" s="28"/>
      <c r="CW1952" s="193"/>
      <c r="CY1952" s="28"/>
      <c r="CZ1952" s="28"/>
      <c r="DA1952" s="28"/>
      <c r="DF1952" s="193"/>
      <c r="DH1952" s="28"/>
      <c r="DI1952" s="28"/>
      <c r="DJ1952" s="28"/>
      <c r="DO1952" s="193"/>
      <c r="DQ1952" s="28"/>
      <c r="DR1952" s="28"/>
      <c r="DS1952" s="28"/>
      <c r="DX1952" s="193"/>
      <c r="DZ1952" s="28"/>
      <c r="EA1952" s="28"/>
      <c r="EB1952" s="28"/>
      <c r="EG1952" s="193"/>
      <c r="EI1952" s="28"/>
      <c r="EJ1952" s="28"/>
      <c r="EK1952" s="28"/>
      <c r="EP1952" s="193"/>
      <c r="ER1952" s="28"/>
      <c r="ES1952" s="28"/>
      <c r="ET1952" s="28"/>
      <c r="EY1952" s="193"/>
      <c r="FA1952" s="28"/>
      <c r="FB1952" s="28"/>
      <c r="FC1952" s="28"/>
      <c r="FH1952" s="193"/>
      <c r="FJ1952" s="28"/>
      <c r="FK1952" s="28"/>
      <c r="FL1952" s="28"/>
      <c r="FQ1952" s="193"/>
      <c r="FS1952" s="28"/>
      <c r="FT1952" s="28"/>
      <c r="FU1952" s="28"/>
      <c r="FZ1952" s="193"/>
      <c r="GB1952" s="28"/>
      <c r="GC1952" s="28"/>
      <c r="GD1952" s="28"/>
      <c r="GI1952" s="193"/>
      <c r="GK1952" s="28"/>
      <c r="GL1952" s="28"/>
      <c r="GM1952" s="28"/>
      <c r="GR1952" s="193"/>
      <c r="GT1952" s="28"/>
      <c r="GU1952" s="28"/>
      <c r="GV1952" s="28"/>
      <c r="HA1952" s="193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3"/>
      <c r="M1953" s="28"/>
      <c r="N1953" s="28"/>
      <c r="O1953" s="28"/>
      <c r="T1953" s="193"/>
      <c r="V1953" s="28"/>
      <c r="W1953" s="28"/>
      <c r="X1953" s="28"/>
      <c r="AC1953" s="193"/>
      <c r="AE1953" s="28"/>
      <c r="AF1953" s="28"/>
      <c r="AG1953" s="28"/>
      <c r="AL1953" s="193"/>
      <c r="AN1953" s="28"/>
      <c r="AO1953" s="28"/>
      <c r="AP1953" s="28"/>
      <c r="AU1953" s="193"/>
      <c r="AW1953" s="28"/>
      <c r="AX1953" s="28"/>
      <c r="AY1953" s="28"/>
      <c r="BD1953" s="193"/>
      <c r="BF1953" s="28"/>
      <c r="BG1953" s="28"/>
      <c r="BH1953" s="28"/>
      <c r="BM1953" s="193"/>
      <c r="BO1953" s="28"/>
      <c r="BP1953" s="28"/>
      <c r="BQ1953" s="28"/>
      <c r="BV1953" s="193"/>
      <c r="BX1953" s="28"/>
      <c r="BY1953" s="28"/>
      <c r="BZ1953" s="28"/>
      <c r="CE1953" s="193"/>
      <c r="CG1953" s="28"/>
      <c r="CH1953" s="28"/>
      <c r="CI1953" s="28"/>
      <c r="CN1953" s="193"/>
      <c r="CP1953" s="28"/>
      <c r="CQ1953" s="28"/>
      <c r="CR1953" s="28"/>
      <c r="CW1953" s="193"/>
      <c r="CY1953" s="28"/>
      <c r="CZ1953" s="28"/>
      <c r="DA1953" s="28"/>
      <c r="DF1953" s="193"/>
      <c r="DH1953" s="28"/>
      <c r="DI1953" s="28"/>
      <c r="DJ1953" s="28"/>
      <c r="DO1953" s="193"/>
      <c r="DQ1953" s="28"/>
      <c r="DR1953" s="28"/>
      <c r="DS1953" s="28"/>
      <c r="DX1953" s="193"/>
      <c r="DZ1953" s="28"/>
      <c r="EA1953" s="28"/>
      <c r="EB1953" s="28"/>
      <c r="EG1953" s="193"/>
      <c r="EI1953" s="28"/>
      <c r="EJ1953" s="28"/>
      <c r="EK1953" s="28"/>
      <c r="EP1953" s="193"/>
      <c r="ER1953" s="28"/>
      <c r="ES1953" s="28"/>
      <c r="ET1953" s="28"/>
      <c r="EY1953" s="193"/>
      <c r="FA1953" s="28"/>
      <c r="FB1953" s="28"/>
      <c r="FC1953" s="28"/>
      <c r="FH1953" s="193"/>
      <c r="FJ1953" s="28"/>
      <c r="FK1953" s="28"/>
      <c r="FL1953" s="28"/>
      <c r="FQ1953" s="193"/>
      <c r="FS1953" s="28"/>
      <c r="FT1953" s="28"/>
      <c r="FU1953" s="28"/>
      <c r="FZ1953" s="193"/>
      <c r="GB1953" s="28"/>
      <c r="GC1953" s="28"/>
      <c r="GD1953" s="28"/>
      <c r="GI1953" s="193"/>
      <c r="GK1953" s="28"/>
      <c r="GL1953" s="28"/>
      <c r="GM1953" s="28"/>
      <c r="GR1953" s="193"/>
      <c r="GT1953" s="28"/>
      <c r="GU1953" s="28"/>
      <c r="GV1953" s="28"/>
      <c r="HA1953" s="193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3"/>
      <c r="M1954" s="28"/>
      <c r="N1954" s="28"/>
      <c r="O1954" s="28"/>
      <c r="T1954" s="193"/>
      <c r="V1954" s="28"/>
      <c r="W1954" s="28"/>
      <c r="X1954" s="28"/>
      <c r="AC1954" s="193"/>
      <c r="AE1954" s="28"/>
      <c r="AF1954" s="28"/>
      <c r="AG1954" s="28"/>
      <c r="AL1954" s="193"/>
      <c r="AN1954" s="28"/>
      <c r="AO1954" s="28"/>
      <c r="AP1954" s="28"/>
      <c r="AU1954" s="193"/>
      <c r="AW1954" s="28"/>
      <c r="AX1954" s="28"/>
      <c r="AY1954" s="28"/>
      <c r="BD1954" s="193"/>
      <c r="BF1954" s="28"/>
      <c r="BG1954" s="28"/>
      <c r="BH1954" s="28"/>
      <c r="BM1954" s="193"/>
      <c r="BO1954" s="28"/>
      <c r="BP1954" s="28"/>
      <c r="BQ1954" s="28"/>
      <c r="BV1954" s="193"/>
      <c r="BX1954" s="28"/>
      <c r="BY1954" s="28"/>
      <c r="BZ1954" s="28"/>
      <c r="CE1954" s="193"/>
      <c r="CG1954" s="28"/>
      <c r="CH1954" s="28"/>
      <c r="CI1954" s="28"/>
      <c r="CN1954" s="193"/>
      <c r="CP1954" s="28"/>
      <c r="CQ1954" s="28"/>
      <c r="CR1954" s="28"/>
      <c r="CW1954" s="193"/>
      <c r="CY1954" s="28"/>
      <c r="CZ1954" s="28"/>
      <c r="DA1954" s="28"/>
      <c r="DF1954" s="193"/>
      <c r="DH1954" s="28"/>
      <c r="DI1954" s="28"/>
      <c r="DJ1954" s="28"/>
      <c r="DO1954" s="193"/>
      <c r="DQ1954" s="28"/>
      <c r="DR1954" s="28"/>
      <c r="DS1954" s="28"/>
      <c r="DX1954" s="193"/>
      <c r="DZ1954" s="28"/>
      <c r="EA1954" s="28"/>
      <c r="EB1954" s="28"/>
      <c r="EG1954" s="193"/>
      <c r="EI1954" s="28"/>
      <c r="EJ1954" s="28"/>
      <c r="EK1954" s="28"/>
      <c r="EP1954" s="193"/>
      <c r="ER1954" s="28"/>
      <c r="ES1954" s="28"/>
      <c r="ET1954" s="28"/>
      <c r="EY1954" s="193"/>
      <c r="FA1954" s="28"/>
      <c r="FB1954" s="28"/>
      <c r="FC1954" s="28"/>
      <c r="FH1954" s="193"/>
      <c r="FJ1954" s="28"/>
      <c r="FK1954" s="28"/>
      <c r="FL1954" s="28"/>
      <c r="FQ1954" s="193"/>
      <c r="FS1954" s="28"/>
      <c r="FT1954" s="28"/>
      <c r="FU1954" s="28"/>
      <c r="FZ1954" s="193"/>
      <c r="GB1954" s="28"/>
      <c r="GC1954" s="28"/>
      <c r="GD1954" s="28"/>
      <c r="GI1954" s="193"/>
      <c r="GK1954" s="28"/>
      <c r="GL1954" s="28"/>
      <c r="GM1954" s="28"/>
      <c r="GR1954" s="193"/>
      <c r="GT1954" s="28"/>
      <c r="GU1954" s="28"/>
      <c r="GV1954" s="28"/>
      <c r="HA1954" s="193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3"/>
      <c r="M1955" s="28"/>
      <c r="N1955" s="28"/>
      <c r="O1955" s="28"/>
      <c r="T1955" s="193"/>
      <c r="V1955" s="28"/>
      <c r="W1955" s="28"/>
      <c r="X1955" s="28"/>
      <c r="AC1955" s="193"/>
      <c r="AE1955" s="28"/>
      <c r="AF1955" s="28"/>
      <c r="AG1955" s="28"/>
      <c r="AL1955" s="193"/>
      <c r="AN1955" s="28"/>
      <c r="AO1955" s="28"/>
      <c r="AP1955" s="28"/>
      <c r="AU1955" s="193"/>
      <c r="AW1955" s="28"/>
      <c r="AX1955" s="28"/>
      <c r="AY1955" s="28"/>
      <c r="BD1955" s="193"/>
      <c r="BF1955" s="28"/>
      <c r="BG1955" s="28"/>
      <c r="BH1955" s="28"/>
      <c r="BM1955" s="193"/>
      <c r="BO1955" s="28"/>
      <c r="BP1955" s="28"/>
      <c r="BQ1955" s="28"/>
      <c r="BV1955" s="193"/>
      <c r="BX1955" s="28"/>
      <c r="BY1955" s="28"/>
      <c r="BZ1955" s="28"/>
      <c r="CE1955" s="193"/>
      <c r="CG1955" s="28"/>
      <c r="CH1955" s="28"/>
      <c r="CI1955" s="28"/>
      <c r="CN1955" s="193"/>
      <c r="CP1955" s="28"/>
      <c r="CQ1955" s="28"/>
      <c r="CR1955" s="28"/>
      <c r="CW1955" s="193"/>
      <c r="CY1955" s="28"/>
      <c r="CZ1955" s="28"/>
      <c r="DA1955" s="28"/>
      <c r="DF1955" s="193"/>
      <c r="DH1955" s="28"/>
      <c r="DI1955" s="28"/>
      <c r="DJ1955" s="28"/>
      <c r="DO1955" s="193"/>
      <c r="DQ1955" s="28"/>
      <c r="DR1955" s="28"/>
      <c r="DS1955" s="28"/>
      <c r="DX1955" s="193"/>
      <c r="DZ1955" s="28"/>
      <c r="EA1955" s="28"/>
      <c r="EB1955" s="28"/>
      <c r="EG1955" s="193"/>
      <c r="EI1955" s="28"/>
      <c r="EJ1955" s="28"/>
      <c r="EK1955" s="28"/>
      <c r="EP1955" s="193"/>
      <c r="ER1955" s="28"/>
      <c r="ES1955" s="28"/>
      <c r="ET1955" s="28"/>
      <c r="EY1955" s="193"/>
      <c r="FA1955" s="28"/>
      <c r="FB1955" s="28"/>
      <c r="FC1955" s="28"/>
      <c r="FH1955" s="193"/>
      <c r="FJ1955" s="28"/>
      <c r="FK1955" s="28"/>
      <c r="FL1955" s="28"/>
      <c r="FQ1955" s="193"/>
      <c r="FS1955" s="28"/>
      <c r="FT1955" s="28"/>
      <c r="FU1955" s="28"/>
      <c r="FZ1955" s="193"/>
      <c r="GB1955" s="28"/>
      <c r="GC1955" s="28"/>
      <c r="GD1955" s="28"/>
      <c r="GI1955" s="193"/>
      <c r="GK1955" s="28"/>
      <c r="GL1955" s="28"/>
      <c r="GM1955" s="28"/>
      <c r="GR1955" s="193"/>
      <c r="GT1955" s="28"/>
      <c r="GU1955" s="28"/>
      <c r="GV1955" s="28"/>
      <c r="HA1955" s="193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G1956" s="28"/>
      <c r="K1956" s="193"/>
      <c r="M1956" s="28"/>
      <c r="N1956" s="28"/>
      <c r="O1956" s="28"/>
      <c r="T1956" s="193"/>
      <c r="V1956" s="28"/>
      <c r="W1956" s="28"/>
      <c r="X1956" s="28"/>
      <c r="AC1956" s="193"/>
      <c r="AE1956" s="28"/>
      <c r="AF1956" s="28"/>
      <c r="AG1956" s="28"/>
      <c r="AL1956" s="193"/>
      <c r="AN1956" s="28"/>
      <c r="AO1956" s="28"/>
      <c r="AP1956" s="28"/>
      <c r="AU1956" s="193"/>
      <c r="AW1956" s="28"/>
      <c r="AX1956" s="28"/>
      <c r="AY1956" s="28"/>
      <c r="BD1956" s="193"/>
      <c r="BF1956" s="28"/>
      <c r="BG1956" s="28"/>
      <c r="BH1956" s="28"/>
      <c r="BM1956" s="193"/>
      <c r="BO1956" s="28"/>
      <c r="BP1956" s="28"/>
      <c r="BQ1956" s="28"/>
      <c r="BV1956" s="193"/>
      <c r="BX1956" s="28"/>
      <c r="BY1956" s="28"/>
      <c r="BZ1956" s="28"/>
      <c r="CE1956" s="193"/>
      <c r="CG1956" s="28"/>
      <c r="CH1956" s="28"/>
      <c r="CI1956" s="28"/>
      <c r="CN1956" s="193"/>
      <c r="CP1956" s="28"/>
      <c r="CQ1956" s="28"/>
      <c r="CR1956" s="28"/>
      <c r="CW1956" s="193"/>
      <c r="CY1956" s="28"/>
      <c r="CZ1956" s="28"/>
      <c r="DA1956" s="28"/>
      <c r="DF1956" s="193"/>
      <c r="DH1956" s="28"/>
      <c r="DI1956" s="28"/>
      <c r="DJ1956" s="28"/>
      <c r="DO1956" s="193"/>
      <c r="DQ1956" s="28"/>
      <c r="DR1956" s="28"/>
      <c r="DS1956" s="28"/>
      <c r="DX1956" s="193"/>
      <c r="DZ1956" s="28"/>
      <c r="EA1956" s="28"/>
      <c r="EB1956" s="28"/>
      <c r="EG1956" s="193"/>
      <c r="EI1956" s="28"/>
      <c r="EJ1956" s="28"/>
      <c r="EK1956" s="28"/>
      <c r="EP1956" s="193"/>
      <c r="ER1956" s="28"/>
      <c r="ES1956" s="28"/>
      <c r="ET1956" s="28"/>
      <c r="EY1956" s="193"/>
      <c r="FA1956" s="28"/>
      <c r="FB1956" s="28"/>
      <c r="FC1956" s="28"/>
      <c r="FH1956" s="193"/>
      <c r="FJ1956" s="28"/>
      <c r="FK1956" s="28"/>
      <c r="FL1956" s="28"/>
      <c r="FQ1956" s="193"/>
      <c r="FS1956" s="28"/>
      <c r="FT1956" s="28"/>
      <c r="FU1956" s="28"/>
      <c r="FZ1956" s="193"/>
      <c r="GB1956" s="28"/>
      <c r="GC1956" s="28"/>
      <c r="GD1956" s="28"/>
      <c r="GI1956" s="193"/>
      <c r="GK1956" s="28"/>
      <c r="GL1956" s="28"/>
      <c r="GM1956" s="28"/>
      <c r="GR1956" s="193"/>
      <c r="GT1956" s="28"/>
      <c r="GU1956" s="28"/>
      <c r="GV1956" s="28"/>
      <c r="HA1956" s="193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3"/>
      <c r="M1957" s="28"/>
      <c r="N1957" s="28"/>
      <c r="O1957" s="28"/>
      <c r="T1957" s="193"/>
      <c r="V1957" s="28"/>
      <c r="W1957" s="28"/>
      <c r="X1957" s="28"/>
      <c r="AC1957" s="193"/>
      <c r="AE1957" s="28"/>
      <c r="AF1957" s="28"/>
      <c r="AG1957" s="28"/>
      <c r="AL1957" s="193"/>
      <c r="AN1957" s="28"/>
      <c r="AO1957" s="28"/>
      <c r="AP1957" s="28"/>
      <c r="AU1957" s="193"/>
      <c r="AW1957" s="28"/>
      <c r="AX1957" s="28"/>
      <c r="AY1957" s="28"/>
      <c r="BD1957" s="193"/>
      <c r="BF1957" s="28"/>
      <c r="BG1957" s="28"/>
      <c r="BH1957" s="28"/>
      <c r="BM1957" s="193"/>
      <c r="BO1957" s="28"/>
      <c r="BP1957" s="28"/>
      <c r="BQ1957" s="28"/>
      <c r="BV1957" s="193"/>
      <c r="BX1957" s="28"/>
      <c r="BY1957" s="28"/>
      <c r="BZ1957" s="28"/>
      <c r="CE1957" s="193"/>
      <c r="CG1957" s="28"/>
      <c r="CH1957" s="28"/>
      <c r="CI1957" s="28"/>
      <c r="CN1957" s="193"/>
      <c r="CP1957" s="28"/>
      <c r="CQ1957" s="28"/>
      <c r="CR1957" s="28"/>
      <c r="CW1957" s="193"/>
      <c r="CY1957" s="28"/>
      <c r="CZ1957" s="28"/>
      <c r="DA1957" s="28"/>
      <c r="DF1957" s="193"/>
      <c r="DH1957" s="28"/>
      <c r="DI1957" s="28"/>
      <c r="DJ1957" s="28"/>
      <c r="DO1957" s="193"/>
      <c r="DQ1957" s="28"/>
      <c r="DR1957" s="28"/>
      <c r="DS1957" s="28"/>
      <c r="DX1957" s="193"/>
      <c r="DZ1957" s="28"/>
      <c r="EA1957" s="28"/>
      <c r="EB1957" s="28"/>
      <c r="EG1957" s="193"/>
      <c r="EI1957" s="28"/>
      <c r="EJ1957" s="28"/>
      <c r="EK1957" s="28"/>
      <c r="EP1957" s="193"/>
      <c r="ER1957" s="28"/>
      <c r="ES1957" s="28"/>
      <c r="ET1957" s="28"/>
      <c r="EY1957" s="193"/>
      <c r="FA1957" s="28"/>
      <c r="FB1957" s="28"/>
      <c r="FC1957" s="28"/>
      <c r="FH1957" s="193"/>
      <c r="FJ1957" s="28"/>
      <c r="FK1957" s="28"/>
      <c r="FL1957" s="28"/>
      <c r="FQ1957" s="193"/>
      <c r="FS1957" s="28"/>
      <c r="FT1957" s="28"/>
      <c r="FU1957" s="28"/>
      <c r="FZ1957" s="193"/>
      <c r="GB1957" s="28"/>
      <c r="GC1957" s="28"/>
      <c r="GD1957" s="28"/>
      <c r="GI1957" s="193"/>
      <c r="GK1957" s="28"/>
      <c r="GL1957" s="28"/>
      <c r="GM1957" s="28"/>
      <c r="GR1957" s="193"/>
      <c r="GT1957" s="28"/>
      <c r="GU1957" s="28"/>
      <c r="GV1957" s="28"/>
      <c r="HA1957" s="193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3"/>
      <c r="M1958" s="28"/>
      <c r="N1958" s="28"/>
      <c r="O1958" s="28"/>
      <c r="T1958" s="193"/>
      <c r="V1958" s="28"/>
      <c r="W1958" s="28"/>
      <c r="X1958" s="28"/>
      <c r="AC1958" s="193"/>
      <c r="AE1958" s="28"/>
      <c r="AF1958" s="28"/>
      <c r="AG1958" s="28"/>
      <c r="AL1958" s="193"/>
      <c r="AN1958" s="28"/>
      <c r="AO1958" s="28"/>
      <c r="AP1958" s="28"/>
      <c r="AU1958" s="193"/>
      <c r="AW1958" s="28"/>
      <c r="AX1958" s="28"/>
      <c r="AY1958" s="28"/>
      <c r="BD1958" s="193"/>
      <c r="BF1958" s="28"/>
      <c r="BG1958" s="28"/>
      <c r="BH1958" s="28"/>
      <c r="BM1958" s="193"/>
      <c r="BO1958" s="28"/>
      <c r="BP1958" s="28"/>
      <c r="BQ1958" s="28"/>
      <c r="BV1958" s="193"/>
      <c r="BX1958" s="28"/>
      <c r="BY1958" s="28"/>
      <c r="BZ1958" s="28"/>
      <c r="CE1958" s="193"/>
      <c r="CG1958" s="28"/>
      <c r="CH1958" s="28"/>
      <c r="CI1958" s="28"/>
      <c r="CN1958" s="193"/>
      <c r="CP1958" s="28"/>
      <c r="CQ1958" s="28"/>
      <c r="CR1958" s="28"/>
      <c r="CW1958" s="193"/>
      <c r="CY1958" s="28"/>
      <c r="CZ1958" s="28"/>
      <c r="DA1958" s="28"/>
      <c r="DF1958" s="193"/>
      <c r="DH1958" s="28"/>
      <c r="DI1958" s="28"/>
      <c r="DJ1958" s="28"/>
      <c r="DO1958" s="193"/>
      <c r="DQ1958" s="28"/>
      <c r="DR1958" s="28"/>
      <c r="DS1958" s="28"/>
      <c r="DX1958" s="193"/>
      <c r="DZ1958" s="28"/>
      <c r="EA1958" s="28"/>
      <c r="EB1958" s="28"/>
      <c r="EG1958" s="193"/>
      <c r="EI1958" s="28"/>
      <c r="EJ1958" s="28"/>
      <c r="EK1958" s="28"/>
      <c r="EP1958" s="193"/>
      <c r="ER1958" s="28"/>
      <c r="ES1958" s="28"/>
      <c r="ET1958" s="28"/>
      <c r="EY1958" s="193"/>
      <c r="FA1958" s="28"/>
      <c r="FB1958" s="28"/>
      <c r="FC1958" s="28"/>
      <c r="FH1958" s="193"/>
      <c r="FJ1958" s="28"/>
      <c r="FK1958" s="28"/>
      <c r="FL1958" s="28"/>
      <c r="FQ1958" s="193"/>
      <c r="FS1958" s="28"/>
      <c r="FT1958" s="28"/>
      <c r="FU1958" s="28"/>
      <c r="FZ1958" s="193"/>
      <c r="GB1958" s="28"/>
      <c r="GC1958" s="28"/>
      <c r="GD1958" s="28"/>
      <c r="GI1958" s="193"/>
      <c r="GK1958" s="28"/>
      <c r="GL1958" s="28"/>
      <c r="GM1958" s="28"/>
      <c r="GR1958" s="193"/>
      <c r="GT1958" s="28"/>
      <c r="GU1958" s="28"/>
      <c r="GV1958" s="28"/>
      <c r="HA1958" s="193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3"/>
      <c r="M1959" s="28"/>
      <c r="N1959" s="28"/>
      <c r="O1959" s="28"/>
      <c r="T1959" s="193"/>
      <c r="V1959" s="28"/>
      <c r="W1959" s="28"/>
      <c r="X1959" s="28"/>
      <c r="AC1959" s="193"/>
      <c r="AE1959" s="28"/>
      <c r="AF1959" s="28"/>
      <c r="AG1959" s="28"/>
      <c r="AL1959" s="193"/>
      <c r="AN1959" s="28"/>
      <c r="AO1959" s="28"/>
      <c r="AP1959" s="28"/>
      <c r="AU1959" s="193"/>
      <c r="AW1959" s="28"/>
      <c r="AX1959" s="28"/>
      <c r="AY1959" s="28"/>
      <c r="BD1959" s="193"/>
      <c r="BF1959" s="28"/>
      <c r="BG1959" s="28"/>
      <c r="BH1959" s="28"/>
      <c r="BM1959" s="193"/>
      <c r="BO1959" s="28"/>
      <c r="BP1959" s="28"/>
      <c r="BQ1959" s="28"/>
      <c r="BV1959" s="193"/>
      <c r="BX1959" s="28"/>
      <c r="BY1959" s="28"/>
      <c r="BZ1959" s="28"/>
      <c r="CE1959" s="193"/>
      <c r="CG1959" s="28"/>
      <c r="CH1959" s="28"/>
      <c r="CI1959" s="28"/>
      <c r="CN1959" s="193"/>
      <c r="CP1959" s="28"/>
      <c r="CQ1959" s="28"/>
      <c r="CR1959" s="28"/>
      <c r="CW1959" s="193"/>
      <c r="CY1959" s="28"/>
      <c r="CZ1959" s="28"/>
      <c r="DA1959" s="28"/>
      <c r="DF1959" s="193"/>
      <c r="DH1959" s="28"/>
      <c r="DI1959" s="28"/>
      <c r="DJ1959" s="28"/>
      <c r="DO1959" s="193"/>
      <c r="DQ1959" s="28"/>
      <c r="DR1959" s="28"/>
      <c r="DS1959" s="28"/>
      <c r="DX1959" s="193"/>
      <c r="DZ1959" s="28"/>
      <c r="EA1959" s="28"/>
      <c r="EB1959" s="28"/>
      <c r="EG1959" s="193"/>
      <c r="EI1959" s="28"/>
      <c r="EJ1959" s="28"/>
      <c r="EK1959" s="28"/>
      <c r="EP1959" s="193"/>
      <c r="ER1959" s="28"/>
      <c r="ES1959" s="28"/>
      <c r="ET1959" s="28"/>
      <c r="EY1959" s="193"/>
      <c r="FA1959" s="28"/>
      <c r="FB1959" s="28"/>
      <c r="FC1959" s="28"/>
      <c r="FH1959" s="193"/>
      <c r="FJ1959" s="28"/>
      <c r="FK1959" s="28"/>
      <c r="FL1959" s="28"/>
      <c r="FQ1959" s="193"/>
      <c r="FS1959" s="28"/>
      <c r="FT1959" s="28"/>
      <c r="FU1959" s="28"/>
      <c r="FZ1959" s="193"/>
      <c r="GB1959" s="28"/>
      <c r="GC1959" s="28"/>
      <c r="GD1959" s="28"/>
      <c r="GI1959" s="193"/>
      <c r="GK1959" s="28"/>
      <c r="GL1959" s="28"/>
      <c r="GM1959" s="28"/>
      <c r="GR1959" s="193"/>
      <c r="GT1959" s="28"/>
      <c r="GU1959" s="28"/>
      <c r="GV1959" s="28"/>
      <c r="HA1959" s="193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3"/>
      <c r="M1960" s="28"/>
      <c r="N1960" s="28"/>
      <c r="O1960" s="28"/>
      <c r="T1960" s="193"/>
      <c r="V1960" s="28"/>
      <c r="W1960" s="28"/>
      <c r="X1960" s="28"/>
      <c r="AC1960" s="193"/>
      <c r="AE1960" s="28"/>
      <c r="AF1960" s="28"/>
      <c r="AG1960" s="28"/>
      <c r="AL1960" s="193"/>
      <c r="AN1960" s="28"/>
      <c r="AO1960" s="28"/>
      <c r="AP1960" s="28"/>
      <c r="AU1960" s="193"/>
      <c r="AW1960" s="28"/>
      <c r="AX1960" s="28"/>
      <c r="AY1960" s="28"/>
      <c r="BD1960" s="193"/>
      <c r="BF1960" s="28"/>
      <c r="BG1960" s="28"/>
      <c r="BH1960" s="28"/>
      <c r="BM1960" s="193"/>
      <c r="BO1960" s="28"/>
      <c r="BP1960" s="28"/>
      <c r="BQ1960" s="28"/>
      <c r="BV1960" s="193"/>
      <c r="BX1960" s="28"/>
      <c r="BY1960" s="28"/>
      <c r="BZ1960" s="28"/>
      <c r="CE1960" s="193"/>
      <c r="CG1960" s="28"/>
      <c r="CH1960" s="28"/>
      <c r="CI1960" s="28"/>
      <c r="CN1960" s="193"/>
      <c r="CP1960" s="28"/>
      <c r="CQ1960" s="28"/>
      <c r="CR1960" s="28"/>
      <c r="CW1960" s="193"/>
      <c r="CY1960" s="28"/>
      <c r="CZ1960" s="28"/>
      <c r="DA1960" s="28"/>
      <c r="DF1960" s="193"/>
      <c r="DH1960" s="28"/>
      <c r="DI1960" s="28"/>
      <c r="DJ1960" s="28"/>
      <c r="DO1960" s="193"/>
      <c r="DQ1960" s="28"/>
      <c r="DR1960" s="28"/>
      <c r="DS1960" s="28"/>
      <c r="DX1960" s="193"/>
      <c r="DZ1960" s="28"/>
      <c r="EA1960" s="28"/>
      <c r="EB1960" s="28"/>
      <c r="EG1960" s="193"/>
      <c r="EI1960" s="28"/>
      <c r="EJ1960" s="28"/>
      <c r="EK1960" s="28"/>
      <c r="EP1960" s="193"/>
      <c r="ER1960" s="28"/>
      <c r="ES1960" s="28"/>
      <c r="ET1960" s="28"/>
      <c r="EY1960" s="193"/>
      <c r="FA1960" s="28"/>
      <c r="FB1960" s="28"/>
      <c r="FC1960" s="28"/>
      <c r="FH1960" s="193"/>
      <c r="FJ1960" s="28"/>
      <c r="FK1960" s="28"/>
      <c r="FL1960" s="28"/>
      <c r="FQ1960" s="193"/>
      <c r="FS1960" s="28"/>
      <c r="FT1960" s="28"/>
      <c r="FU1960" s="28"/>
      <c r="FZ1960" s="193"/>
      <c r="GB1960" s="28"/>
      <c r="GC1960" s="28"/>
      <c r="GD1960" s="28"/>
      <c r="GI1960" s="193"/>
      <c r="GK1960" s="28"/>
      <c r="GL1960" s="28"/>
      <c r="GM1960" s="28"/>
      <c r="GR1960" s="193"/>
      <c r="GT1960" s="28"/>
      <c r="GU1960" s="28"/>
      <c r="GV1960" s="28"/>
      <c r="HA1960" s="193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3"/>
      <c r="M1961" s="28"/>
      <c r="N1961" s="28"/>
      <c r="O1961" s="28"/>
      <c r="T1961" s="193"/>
      <c r="V1961" s="28"/>
      <c r="W1961" s="28"/>
      <c r="X1961" s="28"/>
      <c r="AC1961" s="193"/>
      <c r="AE1961" s="28"/>
      <c r="AF1961" s="28"/>
      <c r="AG1961" s="28"/>
      <c r="AL1961" s="193"/>
      <c r="AN1961" s="28"/>
      <c r="AO1961" s="28"/>
      <c r="AP1961" s="28"/>
      <c r="AU1961" s="193"/>
      <c r="AW1961" s="28"/>
      <c r="AX1961" s="28"/>
      <c r="AY1961" s="28"/>
      <c r="BD1961" s="193"/>
      <c r="BF1961" s="28"/>
      <c r="BG1961" s="28"/>
      <c r="BH1961" s="28"/>
      <c r="BM1961" s="193"/>
      <c r="BO1961" s="28"/>
      <c r="BP1961" s="28"/>
      <c r="BQ1961" s="28"/>
      <c r="BV1961" s="193"/>
      <c r="BX1961" s="28"/>
      <c r="BY1961" s="28"/>
      <c r="BZ1961" s="28"/>
      <c r="CE1961" s="193"/>
      <c r="CG1961" s="28"/>
      <c r="CH1961" s="28"/>
      <c r="CI1961" s="28"/>
      <c r="CN1961" s="193"/>
      <c r="CP1961" s="28"/>
      <c r="CQ1961" s="28"/>
      <c r="CR1961" s="28"/>
      <c r="CW1961" s="193"/>
      <c r="CY1961" s="28"/>
      <c r="CZ1961" s="28"/>
      <c r="DA1961" s="28"/>
      <c r="DF1961" s="193"/>
      <c r="DH1961" s="28"/>
      <c r="DI1961" s="28"/>
      <c r="DJ1961" s="28"/>
      <c r="DO1961" s="193"/>
      <c r="DQ1961" s="28"/>
      <c r="DR1961" s="28"/>
      <c r="DS1961" s="28"/>
      <c r="DX1961" s="193"/>
      <c r="DZ1961" s="28"/>
      <c r="EA1961" s="28"/>
      <c r="EB1961" s="28"/>
      <c r="EG1961" s="193"/>
      <c r="EI1961" s="28"/>
      <c r="EJ1961" s="28"/>
      <c r="EK1961" s="28"/>
      <c r="EP1961" s="193"/>
      <c r="ER1961" s="28"/>
      <c r="ES1961" s="28"/>
      <c r="ET1961" s="28"/>
      <c r="EY1961" s="193"/>
      <c r="FA1961" s="28"/>
      <c r="FB1961" s="28"/>
      <c r="FC1961" s="28"/>
      <c r="FH1961" s="193"/>
      <c r="FJ1961" s="28"/>
      <c r="FK1961" s="28"/>
      <c r="FL1961" s="28"/>
      <c r="FQ1961" s="193"/>
      <c r="FS1961" s="28"/>
      <c r="FT1961" s="28"/>
      <c r="FU1961" s="28"/>
      <c r="FZ1961" s="193"/>
      <c r="GB1961" s="28"/>
      <c r="GC1961" s="28"/>
      <c r="GD1961" s="28"/>
      <c r="GI1961" s="193"/>
      <c r="GK1961" s="28"/>
      <c r="GL1961" s="28"/>
      <c r="GM1961" s="28"/>
      <c r="GR1961" s="193"/>
      <c r="GT1961" s="28"/>
      <c r="GU1961" s="28"/>
      <c r="GV1961" s="28"/>
      <c r="HA1961" s="193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3"/>
      <c r="M1962" s="28"/>
      <c r="N1962" s="28"/>
      <c r="O1962" s="28"/>
      <c r="T1962" s="193"/>
      <c r="V1962" s="28"/>
      <c r="W1962" s="28"/>
      <c r="X1962" s="28"/>
      <c r="AC1962" s="193"/>
      <c r="AE1962" s="28"/>
      <c r="AF1962" s="28"/>
      <c r="AG1962" s="28"/>
      <c r="AL1962" s="193"/>
      <c r="AN1962" s="28"/>
      <c r="AO1962" s="28"/>
      <c r="AP1962" s="28"/>
      <c r="AU1962" s="193"/>
      <c r="AW1962" s="28"/>
      <c r="AX1962" s="28"/>
      <c r="AY1962" s="28"/>
      <c r="BD1962" s="193"/>
      <c r="BF1962" s="28"/>
      <c r="BG1962" s="28"/>
      <c r="BH1962" s="28"/>
      <c r="BM1962" s="193"/>
      <c r="BO1962" s="28"/>
      <c r="BP1962" s="28"/>
      <c r="BQ1962" s="28"/>
      <c r="BV1962" s="193"/>
      <c r="BX1962" s="28"/>
      <c r="BY1962" s="28"/>
      <c r="BZ1962" s="28"/>
      <c r="CE1962" s="193"/>
      <c r="CG1962" s="28"/>
      <c r="CH1962" s="28"/>
      <c r="CI1962" s="28"/>
      <c r="CN1962" s="193"/>
      <c r="CP1962" s="28"/>
      <c r="CQ1962" s="28"/>
      <c r="CR1962" s="28"/>
      <c r="CW1962" s="193"/>
      <c r="CY1962" s="28"/>
      <c r="CZ1962" s="28"/>
      <c r="DA1962" s="28"/>
      <c r="DF1962" s="193"/>
      <c r="DH1962" s="28"/>
      <c r="DI1962" s="28"/>
      <c r="DJ1962" s="28"/>
      <c r="DO1962" s="193"/>
      <c r="DQ1962" s="28"/>
      <c r="DR1962" s="28"/>
      <c r="DS1962" s="28"/>
      <c r="DX1962" s="193"/>
      <c r="DZ1962" s="28"/>
      <c r="EA1962" s="28"/>
      <c r="EB1962" s="28"/>
      <c r="EG1962" s="193"/>
      <c r="EI1962" s="28"/>
      <c r="EJ1962" s="28"/>
      <c r="EK1962" s="28"/>
      <c r="EP1962" s="193"/>
      <c r="ER1962" s="28"/>
      <c r="ES1962" s="28"/>
      <c r="ET1962" s="28"/>
      <c r="EY1962" s="193"/>
      <c r="FA1962" s="28"/>
      <c r="FB1962" s="28"/>
      <c r="FC1962" s="28"/>
      <c r="FH1962" s="193"/>
      <c r="FJ1962" s="28"/>
      <c r="FK1962" s="28"/>
      <c r="FL1962" s="28"/>
      <c r="FQ1962" s="193"/>
      <c r="FS1962" s="28"/>
      <c r="FT1962" s="28"/>
      <c r="FU1962" s="28"/>
      <c r="FZ1962" s="193"/>
      <c r="GB1962" s="28"/>
      <c r="GC1962" s="28"/>
      <c r="GD1962" s="28"/>
      <c r="GI1962" s="193"/>
      <c r="GK1962" s="28"/>
      <c r="GL1962" s="28"/>
      <c r="GM1962" s="28"/>
      <c r="GR1962" s="193"/>
      <c r="GT1962" s="28"/>
      <c r="GU1962" s="28"/>
      <c r="GV1962" s="28"/>
      <c r="HA1962" s="193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3"/>
      <c r="M1963" s="28"/>
      <c r="N1963" s="28"/>
      <c r="O1963" s="28"/>
      <c r="T1963" s="193"/>
      <c r="V1963" s="28"/>
      <c r="W1963" s="28"/>
      <c r="X1963" s="28"/>
      <c r="AC1963" s="193"/>
      <c r="AE1963" s="28"/>
      <c r="AF1963" s="28"/>
      <c r="AG1963" s="28"/>
      <c r="AL1963" s="193"/>
      <c r="AN1963" s="28"/>
      <c r="AO1963" s="28"/>
      <c r="AP1963" s="28"/>
      <c r="AU1963" s="193"/>
      <c r="AW1963" s="28"/>
      <c r="AX1963" s="28"/>
      <c r="AY1963" s="28"/>
      <c r="BD1963" s="193"/>
      <c r="BF1963" s="28"/>
      <c r="BG1963" s="28"/>
      <c r="BH1963" s="28"/>
      <c r="BM1963" s="193"/>
      <c r="BO1963" s="28"/>
      <c r="BP1963" s="28"/>
      <c r="BQ1963" s="28"/>
      <c r="BV1963" s="193"/>
      <c r="BX1963" s="28"/>
      <c r="BY1963" s="28"/>
      <c r="BZ1963" s="28"/>
      <c r="CE1963" s="193"/>
      <c r="CG1963" s="28"/>
      <c r="CH1963" s="28"/>
      <c r="CI1963" s="28"/>
      <c r="CN1963" s="193"/>
      <c r="CP1963" s="28"/>
      <c r="CQ1963" s="28"/>
      <c r="CR1963" s="28"/>
      <c r="CW1963" s="193"/>
      <c r="CY1963" s="28"/>
      <c r="CZ1963" s="28"/>
      <c r="DA1963" s="28"/>
      <c r="DF1963" s="193"/>
      <c r="DH1963" s="28"/>
      <c r="DI1963" s="28"/>
      <c r="DJ1963" s="28"/>
      <c r="DO1963" s="193"/>
      <c r="DQ1963" s="28"/>
      <c r="DR1963" s="28"/>
      <c r="DS1963" s="28"/>
      <c r="DX1963" s="193"/>
      <c r="DZ1963" s="28"/>
      <c r="EA1963" s="28"/>
      <c r="EB1963" s="28"/>
      <c r="EG1963" s="193"/>
      <c r="EI1963" s="28"/>
      <c r="EJ1963" s="28"/>
      <c r="EK1963" s="28"/>
      <c r="EP1963" s="193"/>
      <c r="ER1963" s="28"/>
      <c r="ES1963" s="28"/>
      <c r="ET1963" s="28"/>
      <c r="EY1963" s="193"/>
      <c r="FA1963" s="28"/>
      <c r="FB1963" s="28"/>
      <c r="FC1963" s="28"/>
      <c r="FH1963" s="193"/>
      <c r="FJ1963" s="28"/>
      <c r="FK1963" s="28"/>
      <c r="FL1963" s="28"/>
      <c r="FQ1963" s="193"/>
      <c r="FS1963" s="28"/>
      <c r="FT1963" s="28"/>
      <c r="FU1963" s="28"/>
      <c r="FZ1963" s="193"/>
      <c r="GB1963" s="28"/>
      <c r="GC1963" s="28"/>
      <c r="GD1963" s="28"/>
      <c r="GI1963" s="193"/>
      <c r="GK1963" s="28"/>
      <c r="GL1963" s="28"/>
      <c r="GM1963" s="28"/>
      <c r="GR1963" s="193"/>
      <c r="GT1963" s="28"/>
      <c r="GU1963" s="28"/>
      <c r="GV1963" s="28"/>
      <c r="HA1963" s="193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3"/>
      <c r="M1964" s="28"/>
      <c r="N1964" s="28"/>
      <c r="O1964" s="28"/>
      <c r="T1964" s="193"/>
      <c r="V1964" s="28"/>
      <c r="W1964" s="28"/>
      <c r="X1964" s="28"/>
      <c r="AC1964" s="193"/>
      <c r="AE1964" s="28"/>
      <c r="AF1964" s="28"/>
      <c r="AG1964" s="28"/>
      <c r="AL1964" s="193"/>
      <c r="AN1964" s="28"/>
      <c r="AO1964" s="28"/>
      <c r="AP1964" s="28"/>
      <c r="AU1964" s="193"/>
      <c r="AW1964" s="28"/>
      <c r="AX1964" s="28"/>
      <c r="AY1964" s="28"/>
      <c r="BD1964" s="193"/>
      <c r="BF1964" s="28"/>
      <c r="BG1964" s="28"/>
      <c r="BH1964" s="28"/>
      <c r="BM1964" s="193"/>
      <c r="BO1964" s="28"/>
      <c r="BP1964" s="28"/>
      <c r="BQ1964" s="28"/>
      <c r="BV1964" s="193"/>
      <c r="BX1964" s="28"/>
      <c r="BY1964" s="28"/>
      <c r="BZ1964" s="28"/>
      <c r="CE1964" s="193"/>
      <c r="CG1964" s="28"/>
      <c r="CH1964" s="28"/>
      <c r="CI1964" s="28"/>
      <c r="CN1964" s="193"/>
      <c r="CP1964" s="28"/>
      <c r="CQ1964" s="28"/>
      <c r="CR1964" s="28"/>
      <c r="CW1964" s="193"/>
      <c r="CY1964" s="28"/>
      <c r="CZ1964" s="28"/>
      <c r="DA1964" s="28"/>
      <c r="DF1964" s="193"/>
      <c r="DH1964" s="28"/>
      <c r="DI1964" s="28"/>
      <c r="DJ1964" s="28"/>
      <c r="DO1964" s="193"/>
      <c r="DQ1964" s="28"/>
      <c r="DR1964" s="28"/>
      <c r="DS1964" s="28"/>
      <c r="DX1964" s="193"/>
      <c r="DZ1964" s="28"/>
      <c r="EA1964" s="28"/>
      <c r="EB1964" s="28"/>
      <c r="EG1964" s="193"/>
      <c r="EI1964" s="28"/>
      <c r="EJ1964" s="28"/>
      <c r="EK1964" s="28"/>
      <c r="EP1964" s="193"/>
      <c r="ER1964" s="28"/>
      <c r="ES1964" s="28"/>
      <c r="ET1964" s="28"/>
      <c r="EY1964" s="193"/>
      <c r="FA1964" s="28"/>
      <c r="FB1964" s="28"/>
      <c r="FC1964" s="28"/>
      <c r="FH1964" s="193"/>
      <c r="FJ1964" s="28"/>
      <c r="FK1964" s="28"/>
      <c r="FL1964" s="28"/>
      <c r="FQ1964" s="193"/>
      <c r="FS1964" s="28"/>
      <c r="FT1964" s="28"/>
      <c r="FU1964" s="28"/>
      <c r="FZ1964" s="193"/>
      <c r="GB1964" s="28"/>
      <c r="GC1964" s="28"/>
      <c r="GD1964" s="28"/>
      <c r="GI1964" s="193"/>
      <c r="GK1964" s="28"/>
      <c r="GL1964" s="28"/>
      <c r="GM1964" s="28"/>
      <c r="GR1964" s="193"/>
      <c r="GT1964" s="28"/>
      <c r="GU1964" s="28"/>
      <c r="GV1964" s="28"/>
      <c r="HA1964" s="193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3"/>
      <c r="M1965" s="28"/>
      <c r="N1965" s="28"/>
      <c r="O1965" s="28"/>
      <c r="T1965" s="193"/>
      <c r="V1965" s="28"/>
      <c r="W1965" s="28"/>
      <c r="X1965" s="28"/>
      <c r="AC1965" s="193"/>
      <c r="AE1965" s="28"/>
      <c r="AF1965" s="28"/>
      <c r="AG1965" s="28"/>
      <c r="AL1965" s="193"/>
      <c r="AN1965" s="28"/>
      <c r="AO1965" s="28"/>
      <c r="AP1965" s="28"/>
      <c r="AU1965" s="193"/>
      <c r="AW1965" s="28"/>
      <c r="AX1965" s="28"/>
      <c r="AY1965" s="28"/>
      <c r="BD1965" s="193"/>
      <c r="BF1965" s="28"/>
      <c r="BG1965" s="28"/>
      <c r="BH1965" s="28"/>
      <c r="BM1965" s="193"/>
      <c r="BO1965" s="28"/>
      <c r="BP1965" s="28"/>
      <c r="BQ1965" s="28"/>
      <c r="BV1965" s="193"/>
      <c r="BX1965" s="28"/>
      <c r="BY1965" s="28"/>
      <c r="BZ1965" s="28"/>
      <c r="CE1965" s="193"/>
      <c r="CG1965" s="28"/>
      <c r="CH1965" s="28"/>
      <c r="CI1965" s="28"/>
      <c r="CN1965" s="193"/>
      <c r="CP1965" s="28"/>
      <c r="CQ1965" s="28"/>
      <c r="CR1965" s="28"/>
      <c r="CW1965" s="193"/>
      <c r="CY1965" s="28"/>
      <c r="CZ1965" s="28"/>
      <c r="DA1965" s="28"/>
      <c r="DF1965" s="193"/>
      <c r="DH1965" s="28"/>
      <c r="DI1965" s="28"/>
      <c r="DJ1965" s="28"/>
      <c r="DO1965" s="193"/>
      <c r="DQ1965" s="28"/>
      <c r="DR1965" s="28"/>
      <c r="DS1965" s="28"/>
      <c r="DX1965" s="193"/>
      <c r="DZ1965" s="28"/>
      <c r="EA1965" s="28"/>
      <c r="EB1965" s="28"/>
      <c r="EG1965" s="193"/>
      <c r="EI1965" s="28"/>
      <c r="EJ1965" s="28"/>
      <c r="EK1965" s="28"/>
      <c r="EP1965" s="193"/>
      <c r="ER1965" s="28"/>
      <c r="ES1965" s="28"/>
      <c r="ET1965" s="28"/>
      <c r="EY1965" s="193"/>
      <c r="FA1965" s="28"/>
      <c r="FB1965" s="28"/>
      <c r="FC1965" s="28"/>
      <c r="FH1965" s="193"/>
      <c r="FJ1965" s="28"/>
      <c r="FK1965" s="28"/>
      <c r="FL1965" s="28"/>
      <c r="FQ1965" s="193"/>
      <c r="FS1965" s="28"/>
      <c r="FT1965" s="28"/>
      <c r="FU1965" s="28"/>
      <c r="FZ1965" s="193"/>
      <c r="GB1965" s="28"/>
      <c r="GC1965" s="28"/>
      <c r="GD1965" s="28"/>
      <c r="GI1965" s="193"/>
      <c r="GK1965" s="28"/>
      <c r="GL1965" s="28"/>
      <c r="GM1965" s="28"/>
      <c r="GR1965" s="193"/>
      <c r="GT1965" s="28"/>
      <c r="GU1965" s="28"/>
      <c r="GV1965" s="28"/>
      <c r="HA1965" s="193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3"/>
      <c r="M1966" s="28"/>
      <c r="N1966" s="28"/>
      <c r="O1966" s="28"/>
      <c r="T1966" s="193"/>
      <c r="V1966" s="28"/>
      <c r="W1966" s="28"/>
      <c r="X1966" s="28"/>
      <c r="AC1966" s="193"/>
      <c r="AE1966" s="28"/>
      <c r="AF1966" s="28"/>
      <c r="AG1966" s="28"/>
      <c r="AL1966" s="193"/>
      <c r="AN1966" s="28"/>
      <c r="AO1966" s="28"/>
      <c r="AP1966" s="28"/>
      <c r="AU1966" s="193"/>
      <c r="AW1966" s="28"/>
      <c r="AX1966" s="28"/>
      <c r="AY1966" s="28"/>
      <c r="BD1966" s="193"/>
      <c r="BF1966" s="28"/>
      <c r="BG1966" s="28"/>
      <c r="BH1966" s="28"/>
      <c r="BM1966" s="193"/>
      <c r="BO1966" s="28"/>
      <c r="BP1966" s="28"/>
      <c r="BQ1966" s="28"/>
      <c r="BV1966" s="193"/>
      <c r="BX1966" s="28"/>
      <c r="BY1966" s="28"/>
      <c r="BZ1966" s="28"/>
      <c r="CE1966" s="193"/>
      <c r="CG1966" s="28"/>
      <c r="CH1966" s="28"/>
      <c r="CI1966" s="28"/>
      <c r="CN1966" s="193"/>
      <c r="CP1966" s="28"/>
      <c r="CQ1966" s="28"/>
      <c r="CR1966" s="28"/>
      <c r="CW1966" s="193"/>
      <c r="CY1966" s="28"/>
      <c r="CZ1966" s="28"/>
      <c r="DA1966" s="28"/>
      <c r="DF1966" s="193"/>
      <c r="DH1966" s="28"/>
      <c r="DI1966" s="28"/>
      <c r="DJ1966" s="28"/>
      <c r="DO1966" s="193"/>
      <c r="DQ1966" s="28"/>
      <c r="DR1966" s="28"/>
      <c r="DS1966" s="28"/>
      <c r="DX1966" s="193"/>
      <c r="DZ1966" s="28"/>
      <c r="EA1966" s="28"/>
      <c r="EB1966" s="28"/>
      <c r="EG1966" s="193"/>
      <c r="EI1966" s="28"/>
      <c r="EJ1966" s="28"/>
      <c r="EK1966" s="28"/>
      <c r="EP1966" s="193"/>
      <c r="ER1966" s="28"/>
      <c r="ES1966" s="28"/>
      <c r="ET1966" s="28"/>
      <c r="EY1966" s="193"/>
      <c r="FA1966" s="28"/>
      <c r="FB1966" s="28"/>
      <c r="FC1966" s="28"/>
      <c r="FH1966" s="193"/>
      <c r="FJ1966" s="28"/>
      <c r="FK1966" s="28"/>
      <c r="FL1966" s="28"/>
      <c r="FQ1966" s="193"/>
      <c r="FS1966" s="28"/>
      <c r="FT1966" s="28"/>
      <c r="FU1966" s="28"/>
      <c r="FZ1966" s="193"/>
      <c r="GB1966" s="28"/>
      <c r="GC1966" s="28"/>
      <c r="GD1966" s="28"/>
      <c r="GI1966" s="193"/>
      <c r="GK1966" s="28"/>
      <c r="GL1966" s="28"/>
      <c r="GM1966" s="28"/>
      <c r="GR1966" s="193"/>
      <c r="GT1966" s="28"/>
      <c r="GU1966" s="28"/>
      <c r="GV1966" s="28"/>
      <c r="HA1966" s="193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3"/>
      <c r="M1967" s="28"/>
      <c r="N1967" s="28"/>
      <c r="O1967" s="28"/>
      <c r="T1967" s="193"/>
      <c r="V1967" s="28"/>
      <c r="W1967" s="28"/>
      <c r="X1967" s="28"/>
      <c r="AC1967" s="193"/>
      <c r="AE1967" s="28"/>
      <c r="AF1967" s="28"/>
      <c r="AG1967" s="28"/>
      <c r="AL1967" s="193"/>
      <c r="AN1967" s="28"/>
      <c r="AO1967" s="28"/>
      <c r="AP1967" s="28"/>
      <c r="AU1967" s="193"/>
      <c r="AW1967" s="28"/>
      <c r="AX1967" s="28"/>
      <c r="AY1967" s="28"/>
      <c r="BD1967" s="193"/>
      <c r="BF1967" s="28"/>
      <c r="BG1967" s="28"/>
      <c r="BH1967" s="28"/>
      <c r="BM1967" s="193"/>
      <c r="BO1967" s="28"/>
      <c r="BP1967" s="28"/>
      <c r="BQ1967" s="28"/>
      <c r="BV1967" s="193"/>
      <c r="BX1967" s="28"/>
      <c r="BY1967" s="28"/>
      <c r="BZ1967" s="28"/>
      <c r="CE1967" s="193"/>
      <c r="CG1967" s="28"/>
      <c r="CH1967" s="28"/>
      <c r="CI1967" s="28"/>
      <c r="CN1967" s="193"/>
      <c r="CP1967" s="28"/>
      <c r="CQ1967" s="28"/>
      <c r="CR1967" s="28"/>
      <c r="CW1967" s="193"/>
      <c r="CY1967" s="28"/>
      <c r="CZ1967" s="28"/>
      <c r="DA1967" s="28"/>
      <c r="DF1967" s="193"/>
      <c r="DH1967" s="28"/>
      <c r="DI1967" s="28"/>
      <c r="DJ1967" s="28"/>
      <c r="DO1967" s="193"/>
      <c r="DQ1967" s="28"/>
      <c r="DR1967" s="28"/>
      <c r="DS1967" s="28"/>
      <c r="DX1967" s="193"/>
      <c r="DZ1967" s="28"/>
      <c r="EA1967" s="28"/>
      <c r="EB1967" s="28"/>
      <c r="EG1967" s="193"/>
      <c r="EI1967" s="28"/>
      <c r="EJ1967" s="28"/>
      <c r="EK1967" s="28"/>
      <c r="EP1967" s="193"/>
      <c r="ER1967" s="28"/>
      <c r="ES1967" s="28"/>
      <c r="ET1967" s="28"/>
      <c r="EY1967" s="193"/>
      <c r="FA1967" s="28"/>
      <c r="FB1967" s="28"/>
      <c r="FC1967" s="28"/>
      <c r="FH1967" s="193"/>
      <c r="FJ1967" s="28"/>
      <c r="FK1967" s="28"/>
      <c r="FL1967" s="28"/>
      <c r="FQ1967" s="193"/>
      <c r="FS1967" s="28"/>
      <c r="FT1967" s="28"/>
      <c r="FU1967" s="28"/>
      <c r="FZ1967" s="193"/>
      <c r="GB1967" s="28"/>
      <c r="GC1967" s="28"/>
      <c r="GD1967" s="28"/>
      <c r="GI1967" s="193"/>
      <c r="GK1967" s="28"/>
      <c r="GL1967" s="28"/>
      <c r="GM1967" s="28"/>
      <c r="GR1967" s="193"/>
      <c r="GT1967" s="28"/>
      <c r="GU1967" s="28"/>
      <c r="GV1967" s="28"/>
      <c r="HA1967" s="193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3"/>
      <c r="M1968" s="28"/>
      <c r="N1968" s="28"/>
      <c r="O1968" s="28"/>
      <c r="T1968" s="193"/>
      <c r="V1968" s="28"/>
      <c r="W1968" s="28"/>
      <c r="X1968" s="28"/>
      <c r="AC1968" s="193"/>
      <c r="AE1968" s="28"/>
      <c r="AF1968" s="28"/>
      <c r="AG1968" s="28"/>
      <c r="AL1968" s="193"/>
      <c r="AN1968" s="28"/>
      <c r="AO1968" s="28"/>
      <c r="AP1968" s="28"/>
      <c r="AU1968" s="193"/>
      <c r="AW1968" s="28"/>
      <c r="AX1968" s="28"/>
      <c r="AY1968" s="28"/>
      <c r="BD1968" s="193"/>
      <c r="BF1968" s="28"/>
      <c r="BG1968" s="28"/>
      <c r="BH1968" s="28"/>
      <c r="BM1968" s="193"/>
      <c r="BO1968" s="28"/>
      <c r="BP1968" s="28"/>
      <c r="BQ1968" s="28"/>
      <c r="BV1968" s="193"/>
      <c r="BX1968" s="28"/>
      <c r="BY1968" s="28"/>
      <c r="BZ1968" s="28"/>
      <c r="CE1968" s="193"/>
      <c r="CG1968" s="28"/>
      <c r="CH1968" s="28"/>
      <c r="CI1968" s="28"/>
      <c r="CN1968" s="193"/>
      <c r="CP1968" s="28"/>
      <c r="CQ1968" s="28"/>
      <c r="CR1968" s="28"/>
      <c r="CW1968" s="193"/>
      <c r="CY1968" s="28"/>
      <c r="CZ1968" s="28"/>
      <c r="DA1968" s="28"/>
      <c r="DF1968" s="193"/>
      <c r="DH1968" s="28"/>
      <c r="DI1968" s="28"/>
      <c r="DJ1968" s="28"/>
      <c r="DO1968" s="193"/>
      <c r="DQ1968" s="28"/>
      <c r="DR1968" s="28"/>
      <c r="DS1968" s="28"/>
      <c r="DX1968" s="193"/>
      <c r="DZ1968" s="28"/>
      <c r="EA1968" s="28"/>
      <c r="EB1968" s="28"/>
      <c r="EG1968" s="193"/>
      <c r="EI1968" s="28"/>
      <c r="EJ1968" s="28"/>
      <c r="EK1968" s="28"/>
      <c r="EP1968" s="193"/>
      <c r="ER1968" s="28"/>
      <c r="ES1968" s="28"/>
      <c r="ET1968" s="28"/>
      <c r="EY1968" s="193"/>
      <c r="FA1968" s="28"/>
      <c r="FB1968" s="28"/>
      <c r="FC1968" s="28"/>
      <c r="FH1968" s="193"/>
      <c r="FJ1968" s="28"/>
      <c r="FK1968" s="28"/>
      <c r="FL1968" s="28"/>
      <c r="FQ1968" s="193"/>
      <c r="FS1968" s="28"/>
      <c r="FT1968" s="28"/>
      <c r="FU1968" s="28"/>
      <c r="FZ1968" s="193"/>
      <c r="GB1968" s="28"/>
      <c r="GC1968" s="28"/>
      <c r="GD1968" s="28"/>
      <c r="GI1968" s="193"/>
      <c r="GK1968" s="28"/>
      <c r="GL1968" s="28"/>
      <c r="GM1968" s="28"/>
      <c r="GR1968" s="193"/>
      <c r="GT1968" s="28"/>
      <c r="GU1968" s="28"/>
      <c r="GV1968" s="28"/>
      <c r="HA1968" s="193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3"/>
      <c r="M1969" s="28"/>
      <c r="N1969" s="28"/>
      <c r="O1969" s="28"/>
      <c r="T1969" s="193"/>
      <c r="V1969" s="28"/>
      <c r="W1969" s="28"/>
      <c r="X1969" s="28"/>
      <c r="AC1969" s="193"/>
      <c r="AE1969" s="28"/>
      <c r="AF1969" s="28"/>
      <c r="AG1969" s="28"/>
      <c r="AL1969" s="193"/>
      <c r="AN1969" s="28"/>
      <c r="AO1969" s="28"/>
      <c r="AP1969" s="28"/>
      <c r="AU1969" s="193"/>
      <c r="AW1969" s="28"/>
      <c r="AX1969" s="28"/>
      <c r="AY1969" s="28"/>
      <c r="BD1969" s="193"/>
      <c r="BF1969" s="28"/>
      <c r="BG1969" s="28"/>
      <c r="BH1969" s="28"/>
      <c r="BM1969" s="193"/>
      <c r="BO1969" s="28"/>
      <c r="BP1969" s="28"/>
      <c r="BQ1969" s="28"/>
      <c r="BV1969" s="193"/>
      <c r="BX1969" s="28"/>
      <c r="BY1969" s="28"/>
      <c r="BZ1969" s="28"/>
      <c r="CE1969" s="193"/>
      <c r="CG1969" s="28"/>
      <c r="CH1969" s="28"/>
      <c r="CI1969" s="28"/>
      <c r="CN1969" s="193"/>
      <c r="CP1969" s="28"/>
      <c r="CQ1969" s="28"/>
      <c r="CR1969" s="28"/>
      <c r="CW1969" s="193"/>
      <c r="CY1969" s="28"/>
      <c r="CZ1969" s="28"/>
      <c r="DA1969" s="28"/>
      <c r="DF1969" s="193"/>
      <c r="DH1969" s="28"/>
      <c r="DI1969" s="28"/>
      <c r="DJ1969" s="28"/>
      <c r="DO1969" s="193"/>
      <c r="DQ1969" s="28"/>
      <c r="DR1969" s="28"/>
      <c r="DS1969" s="28"/>
      <c r="DX1969" s="193"/>
      <c r="DZ1969" s="28"/>
      <c r="EA1969" s="28"/>
      <c r="EB1969" s="28"/>
      <c r="EG1969" s="193"/>
      <c r="EI1969" s="28"/>
      <c r="EJ1969" s="28"/>
      <c r="EK1969" s="28"/>
      <c r="EP1969" s="193"/>
      <c r="ER1969" s="28"/>
      <c r="ES1969" s="28"/>
      <c r="ET1969" s="28"/>
      <c r="EY1969" s="193"/>
      <c r="FA1969" s="28"/>
      <c r="FB1969" s="28"/>
      <c r="FC1969" s="28"/>
      <c r="FH1969" s="193"/>
      <c r="FJ1969" s="28"/>
      <c r="FK1969" s="28"/>
      <c r="FL1969" s="28"/>
      <c r="FQ1969" s="193"/>
      <c r="FS1969" s="28"/>
      <c r="FT1969" s="28"/>
      <c r="FU1969" s="28"/>
      <c r="FZ1969" s="193"/>
      <c r="GB1969" s="28"/>
      <c r="GC1969" s="28"/>
      <c r="GD1969" s="28"/>
      <c r="GI1969" s="193"/>
      <c r="GK1969" s="28"/>
      <c r="GL1969" s="28"/>
      <c r="GM1969" s="28"/>
      <c r="GR1969" s="193"/>
      <c r="GT1969" s="28"/>
      <c r="GU1969" s="28"/>
      <c r="GV1969" s="28"/>
      <c r="HA1969" s="193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3"/>
      <c r="M1970" s="28"/>
      <c r="N1970" s="28"/>
      <c r="O1970" s="28"/>
      <c r="T1970" s="193"/>
      <c r="V1970" s="28"/>
      <c r="W1970" s="28"/>
      <c r="X1970" s="28"/>
      <c r="AC1970" s="193"/>
      <c r="AE1970" s="28"/>
      <c r="AF1970" s="28"/>
      <c r="AG1970" s="28"/>
      <c r="AL1970" s="193"/>
      <c r="AN1970" s="28"/>
      <c r="AO1970" s="28"/>
      <c r="AP1970" s="28"/>
      <c r="AU1970" s="193"/>
      <c r="AW1970" s="28"/>
      <c r="AX1970" s="28"/>
      <c r="AY1970" s="28"/>
      <c r="BD1970" s="193"/>
      <c r="BF1970" s="28"/>
      <c r="BG1970" s="28"/>
      <c r="BH1970" s="28"/>
      <c r="BM1970" s="193"/>
      <c r="BO1970" s="28"/>
      <c r="BP1970" s="28"/>
      <c r="BQ1970" s="28"/>
      <c r="BV1970" s="193"/>
      <c r="BX1970" s="28"/>
      <c r="BY1970" s="28"/>
      <c r="BZ1970" s="28"/>
      <c r="CE1970" s="193"/>
      <c r="CG1970" s="28"/>
      <c r="CH1970" s="28"/>
      <c r="CI1970" s="28"/>
      <c r="CN1970" s="193"/>
      <c r="CP1970" s="28"/>
      <c r="CQ1970" s="28"/>
      <c r="CR1970" s="28"/>
      <c r="CW1970" s="193"/>
      <c r="CY1970" s="28"/>
      <c r="CZ1970" s="28"/>
      <c r="DA1970" s="28"/>
      <c r="DF1970" s="193"/>
      <c r="DH1970" s="28"/>
      <c r="DI1970" s="28"/>
      <c r="DJ1970" s="28"/>
      <c r="DO1970" s="193"/>
      <c r="DQ1970" s="28"/>
      <c r="DR1970" s="28"/>
      <c r="DS1970" s="28"/>
      <c r="DX1970" s="193"/>
      <c r="DZ1970" s="28"/>
      <c r="EA1970" s="28"/>
      <c r="EB1970" s="28"/>
      <c r="EG1970" s="193"/>
      <c r="EI1970" s="28"/>
      <c r="EJ1970" s="28"/>
      <c r="EK1970" s="28"/>
      <c r="EP1970" s="193"/>
      <c r="ER1970" s="28"/>
      <c r="ES1970" s="28"/>
      <c r="ET1970" s="28"/>
      <c r="EY1970" s="193"/>
      <c r="FA1970" s="28"/>
      <c r="FB1970" s="28"/>
      <c r="FC1970" s="28"/>
      <c r="FH1970" s="193"/>
      <c r="FJ1970" s="28"/>
      <c r="FK1970" s="28"/>
      <c r="FL1970" s="28"/>
      <c r="FQ1970" s="193"/>
      <c r="FS1970" s="28"/>
      <c r="FT1970" s="28"/>
      <c r="FU1970" s="28"/>
      <c r="FZ1970" s="193"/>
      <c r="GB1970" s="28"/>
      <c r="GC1970" s="28"/>
      <c r="GD1970" s="28"/>
      <c r="GI1970" s="193"/>
      <c r="GK1970" s="28"/>
      <c r="GL1970" s="28"/>
      <c r="GM1970" s="28"/>
      <c r="GR1970" s="193"/>
      <c r="GT1970" s="28"/>
      <c r="GU1970" s="28"/>
      <c r="GV1970" s="28"/>
      <c r="HA1970" s="193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F1971" s="28"/>
      <c r="G1971" s="28"/>
      <c r="K1971" s="193"/>
      <c r="M1971" s="28"/>
      <c r="N1971" s="28"/>
      <c r="O1971" s="28"/>
      <c r="T1971" s="193"/>
      <c r="V1971" s="28"/>
      <c r="W1971" s="28"/>
      <c r="X1971" s="28"/>
      <c r="AC1971" s="193"/>
      <c r="AE1971" s="28"/>
      <c r="AF1971" s="28"/>
      <c r="AG1971" s="28"/>
      <c r="AL1971" s="193"/>
      <c r="AN1971" s="28"/>
      <c r="AO1971" s="28"/>
      <c r="AP1971" s="28"/>
      <c r="AU1971" s="193"/>
      <c r="AW1971" s="28"/>
      <c r="AX1971" s="28"/>
      <c r="AY1971" s="28"/>
      <c r="BD1971" s="193"/>
      <c r="BF1971" s="28"/>
      <c r="BG1971" s="28"/>
      <c r="BH1971" s="28"/>
      <c r="BM1971" s="193"/>
      <c r="BO1971" s="28"/>
      <c r="BP1971" s="28"/>
      <c r="BQ1971" s="28"/>
      <c r="BV1971" s="193"/>
      <c r="BX1971" s="28"/>
      <c r="BY1971" s="28"/>
      <c r="BZ1971" s="28"/>
      <c r="CE1971" s="193"/>
      <c r="CG1971" s="28"/>
      <c r="CH1971" s="28"/>
      <c r="CI1971" s="28"/>
      <c r="CN1971" s="193"/>
      <c r="CP1971" s="28"/>
      <c r="CQ1971" s="28"/>
      <c r="CR1971" s="28"/>
      <c r="CW1971" s="193"/>
      <c r="CY1971" s="28"/>
      <c r="CZ1971" s="28"/>
      <c r="DA1971" s="28"/>
      <c r="DF1971" s="193"/>
      <c r="DH1971" s="28"/>
      <c r="DI1971" s="28"/>
      <c r="DJ1971" s="28"/>
      <c r="DO1971" s="193"/>
      <c r="DQ1971" s="28"/>
      <c r="DR1971" s="28"/>
      <c r="DS1971" s="28"/>
      <c r="DX1971" s="193"/>
      <c r="DZ1971" s="28"/>
      <c r="EA1971" s="28"/>
      <c r="EB1971" s="28"/>
      <c r="EG1971" s="193"/>
      <c r="EI1971" s="28"/>
      <c r="EJ1971" s="28"/>
      <c r="EK1971" s="28"/>
      <c r="EP1971" s="193"/>
      <c r="ER1971" s="28"/>
      <c r="ES1971" s="28"/>
      <c r="ET1971" s="28"/>
      <c r="EY1971" s="193"/>
      <c r="FA1971" s="28"/>
      <c r="FB1971" s="28"/>
      <c r="FC1971" s="28"/>
      <c r="FH1971" s="193"/>
      <c r="FJ1971" s="28"/>
      <c r="FK1971" s="28"/>
      <c r="FL1971" s="28"/>
      <c r="FQ1971" s="193"/>
      <c r="FS1971" s="28"/>
      <c r="FT1971" s="28"/>
      <c r="FU1971" s="28"/>
      <c r="FZ1971" s="193"/>
      <c r="GB1971" s="28"/>
      <c r="GC1971" s="28"/>
      <c r="GD1971" s="28"/>
      <c r="GI1971" s="193"/>
      <c r="GK1971" s="28"/>
      <c r="GL1971" s="28"/>
      <c r="GM1971" s="28"/>
      <c r="GR1971" s="193"/>
      <c r="GT1971" s="28"/>
      <c r="GU1971" s="28"/>
      <c r="GV1971" s="28"/>
      <c r="HA1971" s="193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3"/>
      <c r="M1972" s="28"/>
      <c r="N1972" s="28"/>
      <c r="O1972" s="28"/>
      <c r="T1972" s="193"/>
      <c r="V1972" s="28"/>
      <c r="W1972" s="28"/>
      <c r="X1972" s="28"/>
      <c r="AC1972" s="193"/>
      <c r="AE1972" s="28"/>
      <c r="AF1972" s="28"/>
      <c r="AG1972" s="28"/>
      <c r="AL1972" s="193"/>
      <c r="AN1972" s="28"/>
      <c r="AO1972" s="28"/>
      <c r="AP1972" s="28"/>
      <c r="AU1972" s="193"/>
      <c r="AW1972" s="28"/>
      <c r="AX1972" s="28"/>
      <c r="AY1972" s="28"/>
      <c r="BD1972" s="193"/>
      <c r="BF1972" s="28"/>
      <c r="BG1972" s="28"/>
      <c r="BH1972" s="28"/>
      <c r="BM1972" s="193"/>
      <c r="BO1972" s="28"/>
      <c r="BP1972" s="28"/>
      <c r="BQ1972" s="28"/>
      <c r="BV1972" s="193"/>
      <c r="BX1972" s="28"/>
      <c r="BY1972" s="28"/>
      <c r="BZ1972" s="28"/>
      <c r="CE1972" s="193"/>
      <c r="CG1972" s="28"/>
      <c r="CH1972" s="28"/>
      <c r="CI1972" s="28"/>
      <c r="CN1972" s="193"/>
      <c r="CP1972" s="28"/>
      <c r="CQ1972" s="28"/>
      <c r="CR1972" s="28"/>
      <c r="CW1972" s="193"/>
      <c r="CY1972" s="28"/>
      <c r="CZ1972" s="28"/>
      <c r="DA1972" s="28"/>
      <c r="DF1972" s="193"/>
      <c r="DH1972" s="28"/>
      <c r="DI1972" s="28"/>
      <c r="DJ1972" s="28"/>
      <c r="DO1972" s="193"/>
      <c r="DQ1972" s="28"/>
      <c r="DR1972" s="28"/>
      <c r="DS1972" s="28"/>
      <c r="DX1972" s="193"/>
      <c r="DZ1972" s="28"/>
      <c r="EA1972" s="28"/>
      <c r="EB1972" s="28"/>
      <c r="EG1972" s="193"/>
      <c r="EI1972" s="28"/>
      <c r="EJ1972" s="28"/>
      <c r="EK1972" s="28"/>
      <c r="EP1972" s="193"/>
      <c r="ER1972" s="28"/>
      <c r="ES1972" s="28"/>
      <c r="ET1972" s="28"/>
      <c r="EY1972" s="193"/>
      <c r="FA1972" s="28"/>
      <c r="FB1972" s="28"/>
      <c r="FC1972" s="28"/>
      <c r="FH1972" s="193"/>
      <c r="FJ1972" s="28"/>
      <c r="FK1972" s="28"/>
      <c r="FL1972" s="28"/>
      <c r="FQ1972" s="193"/>
      <c r="FS1972" s="28"/>
      <c r="FT1972" s="28"/>
      <c r="FU1972" s="28"/>
      <c r="FZ1972" s="193"/>
      <c r="GB1972" s="28"/>
      <c r="GC1972" s="28"/>
      <c r="GD1972" s="28"/>
      <c r="GI1972" s="193"/>
      <c r="GK1972" s="28"/>
      <c r="GL1972" s="28"/>
      <c r="GM1972" s="28"/>
      <c r="GR1972" s="193"/>
      <c r="GT1972" s="28"/>
      <c r="GU1972" s="28"/>
      <c r="GV1972" s="28"/>
      <c r="HA1972" s="193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3"/>
      <c r="M1973" s="28"/>
      <c r="N1973" s="28"/>
      <c r="O1973" s="28"/>
      <c r="T1973" s="193"/>
      <c r="V1973" s="28"/>
      <c r="W1973" s="28"/>
      <c r="X1973" s="28"/>
      <c r="AC1973" s="193"/>
      <c r="AE1973" s="28"/>
      <c r="AF1973" s="28"/>
      <c r="AG1973" s="28"/>
      <c r="AL1973" s="193"/>
      <c r="AN1973" s="28"/>
      <c r="AO1973" s="28"/>
      <c r="AP1973" s="28"/>
      <c r="AU1973" s="193"/>
      <c r="AW1973" s="28"/>
      <c r="AX1973" s="28"/>
      <c r="AY1973" s="28"/>
      <c r="BD1973" s="193"/>
      <c r="BF1973" s="28"/>
      <c r="BG1973" s="28"/>
      <c r="BH1973" s="28"/>
      <c r="BM1973" s="193"/>
      <c r="BO1973" s="28"/>
      <c r="BP1973" s="28"/>
      <c r="BQ1973" s="28"/>
      <c r="BV1973" s="193"/>
      <c r="BX1973" s="28"/>
      <c r="BY1973" s="28"/>
      <c r="BZ1973" s="28"/>
      <c r="CE1973" s="193"/>
      <c r="CG1973" s="28"/>
      <c r="CH1973" s="28"/>
      <c r="CI1973" s="28"/>
      <c r="CN1973" s="193"/>
      <c r="CP1973" s="28"/>
      <c r="CQ1973" s="28"/>
      <c r="CR1973" s="28"/>
      <c r="CW1973" s="193"/>
      <c r="CY1973" s="28"/>
      <c r="CZ1973" s="28"/>
      <c r="DA1973" s="28"/>
      <c r="DF1973" s="193"/>
      <c r="DH1973" s="28"/>
      <c r="DI1973" s="28"/>
      <c r="DJ1973" s="28"/>
      <c r="DO1973" s="193"/>
      <c r="DQ1973" s="28"/>
      <c r="DR1973" s="28"/>
      <c r="DS1973" s="28"/>
      <c r="DX1973" s="193"/>
      <c r="DZ1973" s="28"/>
      <c r="EA1973" s="28"/>
      <c r="EB1973" s="28"/>
      <c r="EG1973" s="193"/>
      <c r="EI1973" s="28"/>
      <c r="EJ1973" s="28"/>
      <c r="EK1973" s="28"/>
      <c r="EP1973" s="193"/>
      <c r="ER1973" s="28"/>
      <c r="ES1973" s="28"/>
      <c r="ET1973" s="28"/>
      <c r="EY1973" s="193"/>
      <c r="FA1973" s="28"/>
      <c r="FB1973" s="28"/>
      <c r="FC1973" s="28"/>
      <c r="FH1973" s="193"/>
      <c r="FJ1973" s="28"/>
      <c r="FK1973" s="28"/>
      <c r="FL1973" s="28"/>
      <c r="FQ1973" s="193"/>
      <c r="FS1973" s="28"/>
      <c r="FT1973" s="28"/>
      <c r="FU1973" s="28"/>
      <c r="FZ1973" s="193"/>
      <c r="GB1973" s="28"/>
      <c r="GC1973" s="28"/>
      <c r="GD1973" s="28"/>
      <c r="GI1973" s="193"/>
      <c r="GK1973" s="28"/>
      <c r="GL1973" s="28"/>
      <c r="GM1973" s="28"/>
      <c r="GR1973" s="193"/>
      <c r="GT1973" s="28"/>
      <c r="GU1973" s="28"/>
      <c r="GV1973" s="28"/>
      <c r="HA1973" s="193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3"/>
      <c r="M1974" s="28"/>
      <c r="N1974" s="28"/>
      <c r="O1974" s="28"/>
      <c r="T1974" s="193"/>
      <c r="V1974" s="28"/>
      <c r="W1974" s="28"/>
      <c r="X1974" s="28"/>
      <c r="AC1974" s="193"/>
      <c r="AE1974" s="28"/>
      <c r="AF1974" s="28"/>
      <c r="AG1974" s="28"/>
      <c r="AL1974" s="193"/>
      <c r="AN1974" s="28"/>
      <c r="AO1974" s="28"/>
      <c r="AP1974" s="28"/>
      <c r="AU1974" s="193"/>
      <c r="AW1974" s="28"/>
      <c r="AX1974" s="28"/>
      <c r="AY1974" s="28"/>
      <c r="BD1974" s="193"/>
      <c r="BF1974" s="28"/>
      <c r="BG1974" s="28"/>
      <c r="BH1974" s="28"/>
      <c r="BM1974" s="193"/>
      <c r="BO1974" s="28"/>
      <c r="BP1974" s="28"/>
      <c r="BQ1974" s="28"/>
      <c r="BV1974" s="193"/>
      <c r="BX1974" s="28"/>
      <c r="BY1974" s="28"/>
      <c r="BZ1974" s="28"/>
      <c r="CE1974" s="193"/>
      <c r="CG1974" s="28"/>
      <c r="CH1974" s="28"/>
      <c r="CI1974" s="28"/>
      <c r="CN1974" s="193"/>
      <c r="CP1974" s="28"/>
      <c r="CQ1974" s="28"/>
      <c r="CR1974" s="28"/>
      <c r="CW1974" s="193"/>
      <c r="CY1974" s="28"/>
      <c r="CZ1974" s="28"/>
      <c r="DA1974" s="28"/>
      <c r="DF1974" s="193"/>
      <c r="DH1974" s="28"/>
      <c r="DI1974" s="28"/>
      <c r="DJ1974" s="28"/>
      <c r="DO1974" s="193"/>
      <c r="DQ1974" s="28"/>
      <c r="DR1974" s="28"/>
      <c r="DS1974" s="28"/>
      <c r="DX1974" s="193"/>
      <c r="DZ1974" s="28"/>
      <c r="EA1974" s="28"/>
      <c r="EB1974" s="28"/>
      <c r="EG1974" s="193"/>
      <c r="EI1974" s="28"/>
      <c r="EJ1974" s="28"/>
      <c r="EK1974" s="28"/>
      <c r="EP1974" s="193"/>
      <c r="ER1974" s="28"/>
      <c r="ES1974" s="28"/>
      <c r="ET1974" s="28"/>
      <c r="EY1974" s="193"/>
      <c r="FA1974" s="28"/>
      <c r="FB1974" s="28"/>
      <c r="FC1974" s="28"/>
      <c r="FH1974" s="193"/>
      <c r="FJ1974" s="28"/>
      <c r="FK1974" s="28"/>
      <c r="FL1974" s="28"/>
      <c r="FQ1974" s="193"/>
      <c r="FS1974" s="28"/>
      <c r="FT1974" s="28"/>
      <c r="FU1974" s="28"/>
      <c r="FZ1974" s="193"/>
      <c r="GB1974" s="28"/>
      <c r="GC1974" s="28"/>
      <c r="GD1974" s="28"/>
      <c r="GI1974" s="193"/>
      <c r="GK1974" s="28"/>
      <c r="GL1974" s="28"/>
      <c r="GM1974" s="28"/>
      <c r="GR1974" s="193"/>
      <c r="GT1974" s="28"/>
      <c r="GU1974" s="28"/>
      <c r="GV1974" s="28"/>
      <c r="HA1974" s="193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3"/>
      <c r="M1975" s="28"/>
      <c r="N1975" s="28"/>
      <c r="O1975" s="28"/>
      <c r="T1975" s="193"/>
      <c r="V1975" s="28"/>
      <c r="W1975" s="28"/>
      <c r="X1975" s="28"/>
      <c r="AC1975" s="193"/>
      <c r="AE1975" s="28"/>
      <c r="AF1975" s="28"/>
      <c r="AG1975" s="28"/>
      <c r="AL1975" s="193"/>
      <c r="AN1975" s="28"/>
      <c r="AO1975" s="28"/>
      <c r="AP1975" s="28"/>
      <c r="AU1975" s="193"/>
      <c r="AW1975" s="28"/>
      <c r="AX1975" s="28"/>
      <c r="AY1975" s="28"/>
      <c r="BD1975" s="193"/>
      <c r="BF1975" s="28"/>
      <c r="BG1975" s="28"/>
      <c r="BH1975" s="28"/>
      <c r="BM1975" s="193"/>
      <c r="BO1975" s="28"/>
      <c r="BP1975" s="28"/>
      <c r="BQ1975" s="28"/>
      <c r="BV1975" s="193"/>
      <c r="BX1975" s="28"/>
      <c r="BY1975" s="28"/>
      <c r="BZ1975" s="28"/>
      <c r="CE1975" s="193"/>
      <c r="CG1975" s="28"/>
      <c r="CH1975" s="28"/>
      <c r="CI1975" s="28"/>
      <c r="CN1975" s="193"/>
      <c r="CP1975" s="28"/>
      <c r="CQ1975" s="28"/>
      <c r="CR1975" s="28"/>
      <c r="CW1975" s="193"/>
      <c r="CY1975" s="28"/>
      <c r="CZ1975" s="28"/>
      <c r="DA1975" s="28"/>
      <c r="DF1975" s="193"/>
      <c r="DH1975" s="28"/>
      <c r="DI1975" s="28"/>
      <c r="DJ1975" s="28"/>
      <c r="DO1975" s="193"/>
      <c r="DQ1975" s="28"/>
      <c r="DR1975" s="28"/>
      <c r="DS1975" s="28"/>
      <c r="DX1975" s="193"/>
      <c r="DZ1975" s="28"/>
      <c r="EA1975" s="28"/>
      <c r="EB1975" s="28"/>
      <c r="EG1975" s="193"/>
      <c r="EI1975" s="28"/>
      <c r="EJ1975" s="28"/>
      <c r="EK1975" s="28"/>
      <c r="EP1975" s="193"/>
      <c r="ER1975" s="28"/>
      <c r="ES1975" s="28"/>
      <c r="ET1975" s="28"/>
      <c r="EY1975" s="193"/>
      <c r="FA1975" s="28"/>
      <c r="FB1975" s="28"/>
      <c r="FC1975" s="28"/>
      <c r="FH1975" s="193"/>
      <c r="FJ1975" s="28"/>
      <c r="FK1975" s="28"/>
      <c r="FL1975" s="28"/>
      <c r="FQ1975" s="193"/>
      <c r="FS1975" s="28"/>
      <c r="FT1975" s="28"/>
      <c r="FU1975" s="28"/>
      <c r="FZ1975" s="193"/>
      <c r="GB1975" s="28"/>
      <c r="GC1975" s="28"/>
      <c r="GD1975" s="28"/>
      <c r="GI1975" s="193"/>
      <c r="GK1975" s="28"/>
      <c r="GL1975" s="28"/>
      <c r="GM1975" s="28"/>
      <c r="GR1975" s="193"/>
      <c r="GT1975" s="28"/>
      <c r="GU1975" s="28"/>
      <c r="GV1975" s="28"/>
      <c r="HA1975" s="193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3"/>
      <c r="M1976" s="28"/>
      <c r="N1976" s="28"/>
      <c r="O1976" s="28"/>
      <c r="T1976" s="193"/>
      <c r="V1976" s="28"/>
      <c r="W1976" s="28"/>
      <c r="X1976" s="28"/>
      <c r="AC1976" s="193"/>
      <c r="AE1976" s="28"/>
      <c r="AF1976" s="28"/>
      <c r="AG1976" s="28"/>
      <c r="AL1976" s="193"/>
      <c r="AN1976" s="28"/>
      <c r="AO1976" s="28"/>
      <c r="AP1976" s="28"/>
      <c r="AU1976" s="193"/>
      <c r="AW1976" s="28"/>
      <c r="AX1976" s="28"/>
      <c r="AY1976" s="28"/>
      <c r="BD1976" s="193"/>
      <c r="BF1976" s="28"/>
      <c r="BG1976" s="28"/>
      <c r="BH1976" s="28"/>
      <c r="BM1976" s="193"/>
      <c r="BO1976" s="28"/>
      <c r="BP1976" s="28"/>
      <c r="BQ1976" s="28"/>
      <c r="BV1976" s="193"/>
      <c r="BX1976" s="28"/>
      <c r="BY1976" s="28"/>
      <c r="BZ1976" s="28"/>
      <c r="CE1976" s="193"/>
      <c r="CG1976" s="28"/>
      <c r="CH1976" s="28"/>
      <c r="CI1976" s="28"/>
      <c r="CN1976" s="193"/>
      <c r="CP1976" s="28"/>
      <c r="CQ1976" s="28"/>
      <c r="CR1976" s="28"/>
      <c r="CW1976" s="193"/>
      <c r="CY1976" s="28"/>
      <c r="CZ1976" s="28"/>
      <c r="DA1976" s="28"/>
      <c r="DF1976" s="193"/>
      <c r="DH1976" s="28"/>
      <c r="DI1976" s="28"/>
      <c r="DJ1976" s="28"/>
      <c r="DO1976" s="193"/>
      <c r="DQ1976" s="28"/>
      <c r="DR1976" s="28"/>
      <c r="DS1976" s="28"/>
      <c r="DX1976" s="193"/>
      <c r="DZ1976" s="28"/>
      <c r="EA1976" s="28"/>
      <c r="EB1976" s="28"/>
      <c r="EG1976" s="193"/>
      <c r="EI1976" s="28"/>
      <c r="EJ1976" s="28"/>
      <c r="EK1976" s="28"/>
      <c r="EP1976" s="193"/>
      <c r="ER1976" s="28"/>
      <c r="ES1976" s="28"/>
      <c r="ET1976" s="28"/>
      <c r="EY1976" s="193"/>
      <c r="FA1976" s="28"/>
      <c r="FB1976" s="28"/>
      <c r="FC1976" s="28"/>
      <c r="FH1976" s="193"/>
      <c r="FJ1976" s="28"/>
      <c r="FK1976" s="28"/>
      <c r="FL1976" s="28"/>
      <c r="FQ1976" s="193"/>
      <c r="FS1976" s="28"/>
      <c r="FT1976" s="28"/>
      <c r="FU1976" s="28"/>
      <c r="FZ1976" s="193"/>
      <c r="GB1976" s="28"/>
      <c r="GC1976" s="28"/>
      <c r="GD1976" s="28"/>
      <c r="GI1976" s="193"/>
      <c r="GK1976" s="28"/>
      <c r="GL1976" s="28"/>
      <c r="GM1976" s="28"/>
      <c r="GR1976" s="193"/>
      <c r="GT1976" s="28"/>
      <c r="GU1976" s="28"/>
      <c r="GV1976" s="28"/>
      <c r="HA1976" s="193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3"/>
      <c r="M1977" s="28"/>
      <c r="N1977" s="28"/>
      <c r="O1977" s="28"/>
      <c r="T1977" s="193"/>
      <c r="V1977" s="28"/>
      <c r="W1977" s="28"/>
      <c r="X1977" s="28"/>
      <c r="AC1977" s="193"/>
      <c r="AE1977" s="28"/>
      <c r="AF1977" s="28"/>
      <c r="AG1977" s="28"/>
      <c r="AL1977" s="193"/>
      <c r="AN1977" s="28"/>
      <c r="AO1977" s="28"/>
      <c r="AP1977" s="28"/>
      <c r="AU1977" s="193"/>
      <c r="AW1977" s="28"/>
      <c r="AX1977" s="28"/>
      <c r="AY1977" s="28"/>
      <c r="BD1977" s="193"/>
      <c r="BF1977" s="28"/>
      <c r="BG1977" s="28"/>
      <c r="BH1977" s="28"/>
      <c r="BM1977" s="193"/>
      <c r="BO1977" s="28"/>
      <c r="BP1977" s="28"/>
      <c r="BQ1977" s="28"/>
      <c r="BV1977" s="193"/>
      <c r="BX1977" s="28"/>
      <c r="BY1977" s="28"/>
      <c r="BZ1977" s="28"/>
      <c r="CE1977" s="193"/>
      <c r="CG1977" s="28"/>
      <c r="CH1977" s="28"/>
      <c r="CI1977" s="28"/>
      <c r="CN1977" s="193"/>
      <c r="CP1977" s="28"/>
      <c r="CQ1977" s="28"/>
      <c r="CR1977" s="28"/>
      <c r="CW1977" s="193"/>
      <c r="CY1977" s="28"/>
      <c r="CZ1977" s="28"/>
      <c r="DA1977" s="28"/>
      <c r="DF1977" s="193"/>
      <c r="DH1977" s="28"/>
      <c r="DI1977" s="28"/>
      <c r="DJ1977" s="28"/>
      <c r="DO1977" s="193"/>
      <c r="DQ1977" s="28"/>
      <c r="DR1977" s="28"/>
      <c r="DS1977" s="28"/>
      <c r="DX1977" s="193"/>
      <c r="DZ1977" s="28"/>
      <c r="EA1977" s="28"/>
      <c r="EB1977" s="28"/>
      <c r="EG1977" s="193"/>
      <c r="EI1977" s="28"/>
      <c r="EJ1977" s="28"/>
      <c r="EK1977" s="28"/>
      <c r="EP1977" s="193"/>
      <c r="ER1977" s="28"/>
      <c r="ES1977" s="28"/>
      <c r="ET1977" s="28"/>
      <c r="EY1977" s="193"/>
      <c r="FA1977" s="28"/>
      <c r="FB1977" s="28"/>
      <c r="FC1977" s="28"/>
      <c r="FH1977" s="193"/>
      <c r="FJ1977" s="28"/>
      <c r="FK1977" s="28"/>
      <c r="FL1977" s="28"/>
      <c r="FQ1977" s="193"/>
      <c r="FS1977" s="28"/>
      <c r="FT1977" s="28"/>
      <c r="FU1977" s="28"/>
      <c r="FZ1977" s="193"/>
      <c r="GB1977" s="28"/>
      <c r="GC1977" s="28"/>
      <c r="GD1977" s="28"/>
      <c r="GI1977" s="193"/>
      <c r="GK1977" s="28"/>
      <c r="GL1977" s="28"/>
      <c r="GM1977" s="28"/>
      <c r="GR1977" s="193"/>
      <c r="GT1977" s="28"/>
      <c r="GU1977" s="28"/>
      <c r="GV1977" s="28"/>
      <c r="HA1977" s="193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3"/>
      <c r="M1978" s="28"/>
      <c r="N1978" s="28"/>
      <c r="O1978" s="28"/>
      <c r="T1978" s="193"/>
      <c r="V1978" s="28"/>
      <c r="W1978" s="28"/>
      <c r="X1978" s="28"/>
      <c r="AC1978" s="193"/>
      <c r="AE1978" s="28"/>
      <c r="AF1978" s="28"/>
      <c r="AG1978" s="28"/>
      <c r="AL1978" s="193"/>
      <c r="AN1978" s="28"/>
      <c r="AO1978" s="28"/>
      <c r="AP1978" s="28"/>
      <c r="AU1978" s="193"/>
      <c r="AW1978" s="28"/>
      <c r="AX1978" s="28"/>
      <c r="AY1978" s="28"/>
      <c r="BD1978" s="193"/>
      <c r="BF1978" s="28"/>
      <c r="BG1978" s="28"/>
      <c r="BH1978" s="28"/>
      <c r="BM1978" s="193"/>
      <c r="BO1978" s="28"/>
      <c r="BP1978" s="28"/>
      <c r="BQ1978" s="28"/>
      <c r="BV1978" s="193"/>
      <c r="BX1978" s="28"/>
      <c r="BY1978" s="28"/>
      <c r="BZ1978" s="28"/>
      <c r="CE1978" s="193"/>
      <c r="CG1978" s="28"/>
      <c r="CH1978" s="28"/>
      <c r="CI1978" s="28"/>
      <c r="CN1978" s="193"/>
      <c r="CP1978" s="28"/>
      <c r="CQ1978" s="28"/>
      <c r="CR1978" s="28"/>
      <c r="CW1978" s="193"/>
      <c r="CY1978" s="28"/>
      <c r="CZ1978" s="28"/>
      <c r="DA1978" s="28"/>
      <c r="DF1978" s="193"/>
      <c r="DH1978" s="28"/>
      <c r="DI1978" s="28"/>
      <c r="DJ1978" s="28"/>
      <c r="DO1978" s="193"/>
      <c r="DQ1978" s="28"/>
      <c r="DR1978" s="28"/>
      <c r="DS1978" s="28"/>
      <c r="DX1978" s="193"/>
      <c r="DZ1978" s="28"/>
      <c r="EA1978" s="28"/>
      <c r="EB1978" s="28"/>
      <c r="EG1978" s="193"/>
      <c r="EI1978" s="28"/>
      <c r="EJ1978" s="28"/>
      <c r="EK1978" s="28"/>
      <c r="EP1978" s="193"/>
      <c r="ER1978" s="28"/>
      <c r="ES1978" s="28"/>
      <c r="ET1978" s="28"/>
      <c r="EY1978" s="193"/>
      <c r="FA1978" s="28"/>
      <c r="FB1978" s="28"/>
      <c r="FC1978" s="28"/>
      <c r="FH1978" s="193"/>
      <c r="FJ1978" s="28"/>
      <c r="FK1978" s="28"/>
      <c r="FL1978" s="28"/>
      <c r="FQ1978" s="193"/>
      <c r="FS1978" s="28"/>
      <c r="FT1978" s="28"/>
      <c r="FU1978" s="28"/>
      <c r="FZ1978" s="193"/>
      <c r="GB1978" s="28"/>
      <c r="GC1978" s="28"/>
      <c r="GD1978" s="28"/>
      <c r="GI1978" s="193"/>
      <c r="GK1978" s="28"/>
      <c r="GL1978" s="28"/>
      <c r="GM1978" s="28"/>
      <c r="GR1978" s="193"/>
      <c r="GT1978" s="28"/>
      <c r="GU1978" s="28"/>
      <c r="GV1978" s="28"/>
      <c r="HA1978" s="193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3"/>
      <c r="M1979" s="28"/>
      <c r="N1979" s="28"/>
      <c r="O1979" s="28"/>
      <c r="T1979" s="193"/>
      <c r="V1979" s="28"/>
      <c r="W1979" s="28"/>
      <c r="X1979" s="28"/>
      <c r="AC1979" s="193"/>
      <c r="AE1979" s="28"/>
      <c r="AF1979" s="28"/>
      <c r="AG1979" s="28"/>
      <c r="AL1979" s="193"/>
      <c r="AN1979" s="28"/>
      <c r="AO1979" s="28"/>
      <c r="AP1979" s="28"/>
      <c r="AU1979" s="193"/>
      <c r="AW1979" s="28"/>
      <c r="AX1979" s="28"/>
      <c r="AY1979" s="28"/>
      <c r="BD1979" s="193"/>
      <c r="BF1979" s="28"/>
      <c r="BG1979" s="28"/>
      <c r="BH1979" s="28"/>
      <c r="BM1979" s="193"/>
      <c r="BO1979" s="28"/>
      <c r="BP1979" s="28"/>
      <c r="BQ1979" s="28"/>
      <c r="BV1979" s="193"/>
      <c r="BX1979" s="28"/>
      <c r="BY1979" s="28"/>
      <c r="BZ1979" s="28"/>
      <c r="CE1979" s="193"/>
      <c r="CG1979" s="28"/>
      <c r="CH1979" s="28"/>
      <c r="CI1979" s="28"/>
      <c r="CN1979" s="193"/>
      <c r="CP1979" s="28"/>
      <c r="CQ1979" s="28"/>
      <c r="CR1979" s="28"/>
      <c r="CW1979" s="193"/>
      <c r="CY1979" s="28"/>
      <c r="CZ1979" s="28"/>
      <c r="DA1979" s="28"/>
      <c r="DF1979" s="193"/>
      <c r="DH1979" s="28"/>
      <c r="DI1979" s="28"/>
      <c r="DJ1979" s="28"/>
      <c r="DO1979" s="193"/>
      <c r="DQ1979" s="28"/>
      <c r="DR1979" s="28"/>
      <c r="DS1979" s="28"/>
      <c r="DX1979" s="193"/>
      <c r="DZ1979" s="28"/>
      <c r="EA1979" s="28"/>
      <c r="EB1979" s="28"/>
      <c r="EG1979" s="193"/>
      <c r="EI1979" s="28"/>
      <c r="EJ1979" s="28"/>
      <c r="EK1979" s="28"/>
      <c r="EP1979" s="193"/>
      <c r="ER1979" s="28"/>
      <c r="ES1979" s="28"/>
      <c r="ET1979" s="28"/>
      <c r="EY1979" s="193"/>
      <c r="FA1979" s="28"/>
      <c r="FB1979" s="28"/>
      <c r="FC1979" s="28"/>
      <c r="FH1979" s="193"/>
      <c r="FJ1979" s="28"/>
      <c r="FK1979" s="28"/>
      <c r="FL1979" s="28"/>
      <c r="FQ1979" s="193"/>
      <c r="FS1979" s="28"/>
      <c r="FT1979" s="28"/>
      <c r="FU1979" s="28"/>
      <c r="FZ1979" s="193"/>
      <c r="GB1979" s="28"/>
      <c r="GC1979" s="28"/>
      <c r="GD1979" s="28"/>
      <c r="GI1979" s="193"/>
      <c r="GK1979" s="28"/>
      <c r="GL1979" s="28"/>
      <c r="GM1979" s="28"/>
      <c r="GR1979" s="193"/>
      <c r="GT1979" s="28"/>
      <c r="GU1979" s="28"/>
      <c r="GV1979" s="28"/>
      <c r="HA1979" s="193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3"/>
      <c r="M1980" s="28"/>
      <c r="N1980" s="28"/>
      <c r="O1980" s="28"/>
      <c r="T1980" s="193"/>
      <c r="V1980" s="28"/>
      <c r="W1980" s="28"/>
      <c r="X1980" s="28"/>
      <c r="AC1980" s="193"/>
      <c r="AE1980" s="28"/>
      <c r="AF1980" s="28"/>
      <c r="AG1980" s="28"/>
      <c r="AL1980" s="193"/>
      <c r="AN1980" s="28"/>
      <c r="AO1980" s="28"/>
      <c r="AP1980" s="28"/>
      <c r="AU1980" s="193"/>
      <c r="AW1980" s="28"/>
      <c r="AX1980" s="28"/>
      <c r="AY1980" s="28"/>
      <c r="BD1980" s="193"/>
      <c r="BF1980" s="28"/>
      <c r="BG1980" s="28"/>
      <c r="BH1980" s="28"/>
      <c r="BM1980" s="193"/>
      <c r="BO1980" s="28"/>
      <c r="BP1980" s="28"/>
      <c r="BQ1980" s="28"/>
      <c r="BV1980" s="193"/>
      <c r="BX1980" s="28"/>
      <c r="BY1980" s="28"/>
      <c r="BZ1980" s="28"/>
      <c r="CE1980" s="193"/>
      <c r="CG1980" s="28"/>
      <c r="CH1980" s="28"/>
      <c r="CI1980" s="28"/>
      <c r="CN1980" s="193"/>
      <c r="CP1980" s="28"/>
      <c r="CQ1980" s="28"/>
      <c r="CR1980" s="28"/>
      <c r="CW1980" s="193"/>
      <c r="CY1980" s="28"/>
      <c r="CZ1980" s="28"/>
      <c r="DA1980" s="28"/>
      <c r="DF1980" s="193"/>
      <c r="DH1980" s="28"/>
      <c r="DI1980" s="28"/>
      <c r="DJ1980" s="28"/>
      <c r="DO1980" s="193"/>
      <c r="DQ1980" s="28"/>
      <c r="DR1980" s="28"/>
      <c r="DS1980" s="28"/>
      <c r="DX1980" s="193"/>
      <c r="DZ1980" s="28"/>
      <c r="EA1980" s="28"/>
      <c r="EB1980" s="28"/>
      <c r="EG1980" s="193"/>
      <c r="EI1980" s="28"/>
      <c r="EJ1980" s="28"/>
      <c r="EK1980" s="28"/>
      <c r="EP1980" s="193"/>
      <c r="ER1980" s="28"/>
      <c r="ES1980" s="28"/>
      <c r="ET1980" s="28"/>
      <c r="EY1980" s="193"/>
      <c r="FA1980" s="28"/>
      <c r="FB1980" s="28"/>
      <c r="FC1980" s="28"/>
      <c r="FH1980" s="193"/>
      <c r="FJ1980" s="28"/>
      <c r="FK1980" s="28"/>
      <c r="FL1980" s="28"/>
      <c r="FQ1980" s="193"/>
      <c r="FS1980" s="28"/>
      <c r="FT1980" s="28"/>
      <c r="FU1980" s="28"/>
      <c r="FZ1980" s="193"/>
      <c r="GB1980" s="28"/>
      <c r="GC1980" s="28"/>
      <c r="GD1980" s="28"/>
      <c r="GI1980" s="193"/>
      <c r="GK1980" s="28"/>
      <c r="GL1980" s="28"/>
      <c r="GM1980" s="28"/>
      <c r="GR1980" s="193"/>
      <c r="GT1980" s="28"/>
      <c r="GU1980" s="28"/>
      <c r="GV1980" s="28"/>
      <c r="HA1980" s="193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3"/>
      <c r="M1981" s="28"/>
      <c r="N1981" s="28"/>
      <c r="O1981" s="28"/>
      <c r="T1981" s="193"/>
      <c r="V1981" s="28"/>
      <c r="W1981" s="28"/>
      <c r="X1981" s="28"/>
      <c r="AC1981" s="193"/>
      <c r="AE1981" s="28"/>
      <c r="AF1981" s="28"/>
      <c r="AG1981" s="28"/>
      <c r="AL1981" s="193"/>
      <c r="AN1981" s="28"/>
      <c r="AO1981" s="28"/>
      <c r="AP1981" s="28"/>
      <c r="AU1981" s="193"/>
      <c r="AW1981" s="28"/>
      <c r="AX1981" s="28"/>
      <c r="AY1981" s="28"/>
      <c r="BD1981" s="193"/>
      <c r="BF1981" s="28"/>
      <c r="BG1981" s="28"/>
      <c r="BH1981" s="28"/>
      <c r="BM1981" s="193"/>
      <c r="BO1981" s="28"/>
      <c r="BP1981" s="28"/>
      <c r="BQ1981" s="28"/>
      <c r="BV1981" s="193"/>
      <c r="BX1981" s="28"/>
      <c r="BY1981" s="28"/>
      <c r="BZ1981" s="28"/>
      <c r="CE1981" s="193"/>
      <c r="CG1981" s="28"/>
      <c r="CH1981" s="28"/>
      <c r="CI1981" s="28"/>
      <c r="CN1981" s="193"/>
      <c r="CP1981" s="28"/>
      <c r="CQ1981" s="28"/>
      <c r="CR1981" s="28"/>
      <c r="CW1981" s="193"/>
      <c r="CY1981" s="28"/>
      <c r="CZ1981" s="28"/>
      <c r="DA1981" s="28"/>
      <c r="DF1981" s="193"/>
      <c r="DH1981" s="28"/>
      <c r="DI1981" s="28"/>
      <c r="DJ1981" s="28"/>
      <c r="DO1981" s="193"/>
      <c r="DQ1981" s="28"/>
      <c r="DR1981" s="28"/>
      <c r="DS1981" s="28"/>
      <c r="DX1981" s="193"/>
      <c r="DZ1981" s="28"/>
      <c r="EA1981" s="28"/>
      <c r="EB1981" s="28"/>
      <c r="EG1981" s="193"/>
      <c r="EI1981" s="28"/>
      <c r="EJ1981" s="28"/>
      <c r="EK1981" s="28"/>
      <c r="EP1981" s="193"/>
      <c r="ER1981" s="28"/>
      <c r="ES1981" s="28"/>
      <c r="ET1981" s="28"/>
      <c r="EY1981" s="193"/>
      <c r="FA1981" s="28"/>
      <c r="FB1981" s="28"/>
      <c r="FC1981" s="28"/>
      <c r="FH1981" s="193"/>
      <c r="FJ1981" s="28"/>
      <c r="FK1981" s="28"/>
      <c r="FL1981" s="28"/>
      <c r="FQ1981" s="193"/>
      <c r="FS1981" s="28"/>
      <c r="FT1981" s="28"/>
      <c r="FU1981" s="28"/>
      <c r="FZ1981" s="193"/>
      <c r="GB1981" s="28"/>
      <c r="GC1981" s="28"/>
      <c r="GD1981" s="28"/>
      <c r="GI1981" s="193"/>
      <c r="GK1981" s="28"/>
      <c r="GL1981" s="28"/>
      <c r="GM1981" s="28"/>
      <c r="GR1981" s="193"/>
      <c r="GT1981" s="28"/>
      <c r="GU1981" s="28"/>
      <c r="GV1981" s="28"/>
      <c r="HA1981" s="193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3"/>
      <c r="M1982" s="28"/>
      <c r="N1982" s="28"/>
      <c r="O1982" s="28"/>
      <c r="T1982" s="193"/>
      <c r="V1982" s="28"/>
      <c r="W1982" s="28"/>
      <c r="X1982" s="28"/>
      <c r="AC1982" s="193"/>
      <c r="AE1982" s="28"/>
      <c r="AF1982" s="28"/>
      <c r="AG1982" s="28"/>
      <c r="AL1982" s="193"/>
      <c r="AN1982" s="28"/>
      <c r="AO1982" s="28"/>
      <c r="AP1982" s="28"/>
      <c r="AU1982" s="193"/>
      <c r="AW1982" s="28"/>
      <c r="AX1982" s="28"/>
      <c r="AY1982" s="28"/>
      <c r="BD1982" s="193"/>
      <c r="BF1982" s="28"/>
      <c r="BG1982" s="28"/>
      <c r="BH1982" s="28"/>
      <c r="BM1982" s="193"/>
      <c r="BO1982" s="28"/>
      <c r="BP1982" s="28"/>
      <c r="BQ1982" s="28"/>
      <c r="BV1982" s="193"/>
      <c r="BX1982" s="28"/>
      <c r="BY1982" s="28"/>
      <c r="BZ1982" s="28"/>
      <c r="CE1982" s="193"/>
      <c r="CG1982" s="28"/>
      <c r="CH1982" s="28"/>
      <c r="CI1982" s="28"/>
      <c r="CN1982" s="193"/>
      <c r="CP1982" s="28"/>
      <c r="CQ1982" s="28"/>
      <c r="CR1982" s="28"/>
      <c r="CW1982" s="193"/>
      <c r="CY1982" s="28"/>
      <c r="CZ1982" s="28"/>
      <c r="DA1982" s="28"/>
      <c r="DF1982" s="193"/>
      <c r="DH1982" s="28"/>
      <c r="DI1982" s="28"/>
      <c r="DJ1982" s="28"/>
      <c r="DO1982" s="193"/>
      <c r="DQ1982" s="28"/>
      <c r="DR1982" s="28"/>
      <c r="DS1982" s="28"/>
      <c r="DX1982" s="193"/>
      <c r="DZ1982" s="28"/>
      <c r="EA1982" s="28"/>
      <c r="EB1982" s="28"/>
      <c r="EG1982" s="193"/>
      <c r="EI1982" s="28"/>
      <c r="EJ1982" s="28"/>
      <c r="EK1982" s="28"/>
      <c r="EP1982" s="193"/>
      <c r="ER1982" s="28"/>
      <c r="ES1982" s="28"/>
      <c r="ET1982" s="28"/>
      <c r="EY1982" s="193"/>
      <c r="FA1982" s="28"/>
      <c r="FB1982" s="28"/>
      <c r="FC1982" s="28"/>
      <c r="FH1982" s="193"/>
      <c r="FJ1982" s="28"/>
      <c r="FK1982" s="28"/>
      <c r="FL1982" s="28"/>
      <c r="FQ1982" s="193"/>
      <c r="FS1982" s="28"/>
      <c r="FT1982" s="28"/>
      <c r="FU1982" s="28"/>
      <c r="FZ1982" s="193"/>
      <c r="GB1982" s="28"/>
      <c r="GC1982" s="28"/>
      <c r="GD1982" s="28"/>
      <c r="GI1982" s="193"/>
      <c r="GK1982" s="28"/>
      <c r="GL1982" s="28"/>
      <c r="GM1982" s="28"/>
      <c r="GR1982" s="193"/>
      <c r="GT1982" s="28"/>
      <c r="GU1982" s="28"/>
      <c r="GV1982" s="28"/>
      <c r="HA1982" s="193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3"/>
      <c r="M1983" s="28"/>
      <c r="N1983" s="28"/>
      <c r="O1983" s="28"/>
      <c r="T1983" s="193"/>
      <c r="V1983" s="28"/>
      <c r="W1983" s="28"/>
      <c r="X1983" s="28"/>
      <c r="AC1983" s="193"/>
      <c r="AE1983" s="28"/>
      <c r="AF1983" s="28"/>
      <c r="AG1983" s="28"/>
      <c r="AL1983" s="193"/>
      <c r="AN1983" s="28"/>
      <c r="AO1983" s="28"/>
      <c r="AP1983" s="28"/>
      <c r="AU1983" s="193"/>
      <c r="AW1983" s="28"/>
      <c r="AX1983" s="28"/>
      <c r="AY1983" s="28"/>
      <c r="BD1983" s="193"/>
      <c r="BF1983" s="28"/>
      <c r="BG1983" s="28"/>
      <c r="BH1983" s="28"/>
      <c r="BM1983" s="193"/>
      <c r="BO1983" s="28"/>
      <c r="BP1983" s="28"/>
      <c r="BQ1983" s="28"/>
      <c r="BV1983" s="193"/>
      <c r="BX1983" s="28"/>
      <c r="BY1983" s="28"/>
      <c r="BZ1983" s="28"/>
      <c r="CE1983" s="193"/>
      <c r="CG1983" s="28"/>
      <c r="CH1983" s="28"/>
      <c r="CI1983" s="28"/>
      <c r="CN1983" s="193"/>
      <c r="CP1983" s="28"/>
      <c r="CQ1983" s="28"/>
      <c r="CR1983" s="28"/>
      <c r="CW1983" s="193"/>
      <c r="CY1983" s="28"/>
      <c r="CZ1983" s="28"/>
      <c r="DA1983" s="28"/>
      <c r="DF1983" s="193"/>
      <c r="DH1983" s="28"/>
      <c r="DI1983" s="28"/>
      <c r="DJ1983" s="28"/>
      <c r="DO1983" s="193"/>
      <c r="DQ1983" s="28"/>
      <c r="DR1983" s="28"/>
      <c r="DS1983" s="28"/>
      <c r="DX1983" s="193"/>
      <c r="DZ1983" s="28"/>
      <c r="EA1983" s="28"/>
      <c r="EB1983" s="28"/>
      <c r="EG1983" s="193"/>
      <c r="EI1983" s="28"/>
      <c r="EJ1983" s="28"/>
      <c r="EK1983" s="28"/>
      <c r="EP1983" s="193"/>
      <c r="ER1983" s="28"/>
      <c r="ES1983" s="28"/>
      <c r="ET1983" s="28"/>
      <c r="EY1983" s="193"/>
      <c r="FA1983" s="28"/>
      <c r="FB1983" s="28"/>
      <c r="FC1983" s="28"/>
      <c r="FH1983" s="193"/>
      <c r="FJ1983" s="28"/>
      <c r="FK1983" s="28"/>
      <c r="FL1983" s="28"/>
      <c r="FQ1983" s="193"/>
      <c r="FS1983" s="28"/>
      <c r="FT1983" s="28"/>
      <c r="FU1983" s="28"/>
      <c r="FZ1983" s="193"/>
      <c r="GB1983" s="28"/>
      <c r="GC1983" s="28"/>
      <c r="GD1983" s="28"/>
      <c r="GI1983" s="193"/>
      <c r="GK1983" s="28"/>
      <c r="GL1983" s="28"/>
      <c r="GM1983" s="28"/>
      <c r="GR1983" s="193"/>
      <c r="GT1983" s="28"/>
      <c r="GU1983" s="28"/>
      <c r="GV1983" s="28"/>
      <c r="HA1983" s="193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3"/>
      <c r="M1984" s="28"/>
      <c r="N1984" s="28"/>
      <c r="O1984" s="28"/>
      <c r="T1984" s="193"/>
      <c r="V1984" s="28"/>
      <c r="W1984" s="28"/>
      <c r="X1984" s="28"/>
      <c r="AC1984" s="193"/>
      <c r="AE1984" s="28"/>
      <c r="AF1984" s="28"/>
      <c r="AG1984" s="28"/>
      <c r="AL1984" s="193"/>
      <c r="AN1984" s="28"/>
      <c r="AO1984" s="28"/>
      <c r="AP1984" s="28"/>
      <c r="AU1984" s="193"/>
      <c r="AW1984" s="28"/>
      <c r="AX1984" s="28"/>
      <c r="AY1984" s="28"/>
      <c r="BD1984" s="193"/>
      <c r="BF1984" s="28"/>
      <c r="BG1984" s="28"/>
      <c r="BH1984" s="28"/>
      <c r="BM1984" s="193"/>
      <c r="BO1984" s="28"/>
      <c r="BP1984" s="28"/>
      <c r="BQ1984" s="28"/>
      <c r="BV1984" s="193"/>
      <c r="BX1984" s="28"/>
      <c r="BY1984" s="28"/>
      <c r="BZ1984" s="28"/>
      <c r="CE1984" s="193"/>
      <c r="CG1984" s="28"/>
      <c r="CH1984" s="28"/>
      <c r="CI1984" s="28"/>
      <c r="CN1984" s="193"/>
      <c r="CP1984" s="28"/>
      <c r="CQ1984" s="28"/>
      <c r="CR1984" s="28"/>
      <c r="CW1984" s="193"/>
      <c r="CY1984" s="28"/>
      <c r="CZ1984" s="28"/>
      <c r="DA1984" s="28"/>
      <c r="DF1984" s="193"/>
      <c r="DH1984" s="28"/>
      <c r="DI1984" s="28"/>
      <c r="DJ1984" s="28"/>
      <c r="DO1984" s="193"/>
      <c r="DQ1984" s="28"/>
      <c r="DR1984" s="28"/>
      <c r="DS1984" s="28"/>
      <c r="DX1984" s="193"/>
      <c r="DZ1984" s="28"/>
      <c r="EA1984" s="28"/>
      <c r="EB1984" s="28"/>
      <c r="EG1984" s="193"/>
      <c r="EI1984" s="28"/>
      <c r="EJ1984" s="28"/>
      <c r="EK1984" s="28"/>
      <c r="EP1984" s="193"/>
      <c r="ER1984" s="28"/>
      <c r="ES1984" s="28"/>
      <c r="ET1984" s="28"/>
      <c r="EY1984" s="193"/>
      <c r="FA1984" s="28"/>
      <c r="FB1984" s="28"/>
      <c r="FC1984" s="28"/>
      <c r="FH1984" s="193"/>
      <c r="FJ1984" s="28"/>
      <c r="FK1984" s="28"/>
      <c r="FL1984" s="28"/>
      <c r="FQ1984" s="193"/>
      <c r="FS1984" s="28"/>
      <c r="FT1984" s="28"/>
      <c r="FU1984" s="28"/>
      <c r="FZ1984" s="193"/>
      <c r="GB1984" s="28"/>
      <c r="GC1984" s="28"/>
      <c r="GD1984" s="28"/>
      <c r="GI1984" s="193"/>
      <c r="GK1984" s="28"/>
      <c r="GL1984" s="28"/>
      <c r="GM1984" s="28"/>
      <c r="GR1984" s="193"/>
      <c r="GT1984" s="28"/>
      <c r="GU1984" s="28"/>
      <c r="GV1984" s="28"/>
      <c r="HA1984" s="193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3"/>
      <c r="M1985" s="28"/>
      <c r="N1985" s="28"/>
      <c r="O1985" s="28"/>
      <c r="T1985" s="193"/>
      <c r="V1985" s="28"/>
      <c r="W1985" s="28"/>
      <c r="X1985" s="28"/>
      <c r="AC1985" s="193"/>
      <c r="AE1985" s="28"/>
      <c r="AF1985" s="28"/>
      <c r="AG1985" s="28"/>
      <c r="AL1985" s="193"/>
      <c r="AN1985" s="28"/>
      <c r="AO1985" s="28"/>
      <c r="AP1985" s="28"/>
      <c r="AU1985" s="193"/>
      <c r="AW1985" s="28"/>
      <c r="AX1985" s="28"/>
      <c r="AY1985" s="28"/>
      <c r="BD1985" s="193"/>
      <c r="BF1985" s="28"/>
      <c r="BG1985" s="28"/>
      <c r="BH1985" s="28"/>
      <c r="BM1985" s="193"/>
      <c r="BO1985" s="28"/>
      <c r="BP1985" s="28"/>
      <c r="BQ1985" s="28"/>
      <c r="BV1985" s="193"/>
      <c r="BX1985" s="28"/>
      <c r="BY1985" s="28"/>
      <c r="BZ1985" s="28"/>
      <c r="CE1985" s="193"/>
      <c r="CG1985" s="28"/>
      <c r="CH1985" s="28"/>
      <c r="CI1985" s="28"/>
      <c r="CN1985" s="193"/>
      <c r="CP1985" s="28"/>
      <c r="CQ1985" s="28"/>
      <c r="CR1985" s="28"/>
      <c r="CW1985" s="193"/>
      <c r="CY1985" s="28"/>
      <c r="CZ1985" s="28"/>
      <c r="DA1985" s="28"/>
      <c r="DF1985" s="193"/>
      <c r="DH1985" s="28"/>
      <c r="DI1985" s="28"/>
      <c r="DJ1985" s="28"/>
      <c r="DO1985" s="193"/>
      <c r="DQ1985" s="28"/>
      <c r="DR1985" s="28"/>
      <c r="DS1985" s="28"/>
      <c r="DX1985" s="193"/>
      <c r="DZ1985" s="28"/>
      <c r="EA1985" s="28"/>
      <c r="EB1985" s="28"/>
      <c r="EG1985" s="193"/>
      <c r="EI1985" s="28"/>
      <c r="EJ1985" s="28"/>
      <c r="EK1985" s="28"/>
      <c r="EP1985" s="193"/>
      <c r="ER1985" s="28"/>
      <c r="ES1985" s="28"/>
      <c r="ET1985" s="28"/>
      <c r="EY1985" s="193"/>
      <c r="FA1985" s="28"/>
      <c r="FB1985" s="28"/>
      <c r="FC1985" s="28"/>
      <c r="FH1985" s="193"/>
      <c r="FJ1985" s="28"/>
      <c r="FK1985" s="28"/>
      <c r="FL1985" s="28"/>
      <c r="FQ1985" s="193"/>
      <c r="FS1985" s="28"/>
      <c r="FT1985" s="28"/>
      <c r="FU1985" s="28"/>
      <c r="FZ1985" s="193"/>
      <c r="GB1985" s="28"/>
      <c r="GC1985" s="28"/>
      <c r="GD1985" s="28"/>
      <c r="GI1985" s="193"/>
      <c r="GK1985" s="28"/>
      <c r="GL1985" s="28"/>
      <c r="GM1985" s="28"/>
      <c r="GR1985" s="193"/>
      <c r="GT1985" s="28"/>
      <c r="GU1985" s="28"/>
      <c r="GV1985" s="28"/>
      <c r="HA1985" s="193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3"/>
      <c r="M1986" s="28"/>
      <c r="N1986" s="28"/>
      <c r="O1986" s="28"/>
      <c r="T1986" s="193"/>
      <c r="V1986" s="28"/>
      <c r="W1986" s="28"/>
      <c r="X1986" s="28"/>
      <c r="AC1986" s="193"/>
      <c r="AE1986" s="28"/>
      <c r="AF1986" s="28"/>
      <c r="AG1986" s="28"/>
      <c r="AL1986" s="193"/>
      <c r="AN1986" s="28"/>
      <c r="AO1986" s="28"/>
      <c r="AP1986" s="28"/>
      <c r="AU1986" s="193"/>
      <c r="AW1986" s="28"/>
      <c r="AX1986" s="28"/>
      <c r="AY1986" s="28"/>
      <c r="BD1986" s="193"/>
      <c r="BF1986" s="28"/>
      <c r="BG1986" s="28"/>
      <c r="BH1986" s="28"/>
      <c r="BM1986" s="193"/>
      <c r="BO1986" s="28"/>
      <c r="BP1986" s="28"/>
      <c r="BQ1986" s="28"/>
      <c r="BV1986" s="193"/>
      <c r="BX1986" s="28"/>
      <c r="BY1986" s="28"/>
      <c r="BZ1986" s="28"/>
      <c r="CE1986" s="193"/>
      <c r="CG1986" s="28"/>
      <c r="CH1986" s="28"/>
      <c r="CI1986" s="28"/>
      <c r="CN1986" s="193"/>
      <c r="CP1986" s="28"/>
      <c r="CQ1986" s="28"/>
      <c r="CR1986" s="28"/>
      <c r="CW1986" s="193"/>
      <c r="CY1986" s="28"/>
      <c r="CZ1986" s="28"/>
      <c r="DA1986" s="28"/>
      <c r="DF1986" s="193"/>
      <c r="DH1986" s="28"/>
      <c r="DI1986" s="28"/>
      <c r="DJ1986" s="28"/>
      <c r="DO1986" s="193"/>
      <c r="DQ1986" s="28"/>
      <c r="DR1986" s="28"/>
      <c r="DS1986" s="28"/>
      <c r="DX1986" s="193"/>
      <c r="DZ1986" s="28"/>
      <c r="EA1986" s="28"/>
      <c r="EB1986" s="28"/>
      <c r="EG1986" s="193"/>
      <c r="EI1986" s="28"/>
      <c r="EJ1986" s="28"/>
      <c r="EK1986" s="28"/>
      <c r="EP1986" s="193"/>
      <c r="ER1986" s="28"/>
      <c r="ES1986" s="28"/>
      <c r="ET1986" s="28"/>
      <c r="EY1986" s="193"/>
      <c r="FA1986" s="28"/>
      <c r="FB1986" s="28"/>
      <c r="FC1986" s="28"/>
      <c r="FH1986" s="193"/>
      <c r="FJ1986" s="28"/>
      <c r="FK1986" s="28"/>
      <c r="FL1986" s="28"/>
      <c r="FQ1986" s="193"/>
      <c r="FS1986" s="28"/>
      <c r="FT1986" s="28"/>
      <c r="FU1986" s="28"/>
      <c r="FZ1986" s="193"/>
      <c r="GB1986" s="28"/>
      <c r="GC1986" s="28"/>
      <c r="GD1986" s="28"/>
      <c r="GI1986" s="193"/>
      <c r="GK1986" s="28"/>
      <c r="GL1986" s="28"/>
      <c r="GM1986" s="28"/>
      <c r="GR1986" s="193"/>
      <c r="GT1986" s="28"/>
      <c r="GU1986" s="28"/>
      <c r="GV1986" s="28"/>
      <c r="HA1986" s="193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3"/>
      <c r="M1987" s="28"/>
      <c r="N1987" s="28"/>
      <c r="O1987" s="28"/>
      <c r="T1987" s="193"/>
      <c r="V1987" s="28"/>
      <c r="W1987" s="28"/>
      <c r="X1987" s="28"/>
      <c r="AC1987" s="193"/>
      <c r="AE1987" s="28"/>
      <c r="AF1987" s="28"/>
      <c r="AG1987" s="28"/>
      <c r="AL1987" s="193"/>
      <c r="AN1987" s="28"/>
      <c r="AO1987" s="28"/>
      <c r="AP1987" s="28"/>
      <c r="AU1987" s="193"/>
      <c r="AW1987" s="28"/>
      <c r="AX1987" s="28"/>
      <c r="AY1987" s="28"/>
      <c r="BD1987" s="193"/>
      <c r="BF1987" s="28"/>
      <c r="BG1987" s="28"/>
      <c r="BH1987" s="28"/>
      <c r="BM1987" s="193"/>
      <c r="BO1987" s="28"/>
      <c r="BP1987" s="28"/>
      <c r="BQ1987" s="28"/>
      <c r="BV1987" s="193"/>
      <c r="BX1987" s="28"/>
      <c r="BY1987" s="28"/>
      <c r="BZ1987" s="28"/>
      <c r="CE1987" s="193"/>
      <c r="CG1987" s="28"/>
      <c r="CH1987" s="28"/>
      <c r="CI1987" s="28"/>
      <c r="CN1987" s="193"/>
      <c r="CP1987" s="28"/>
      <c r="CQ1987" s="28"/>
      <c r="CR1987" s="28"/>
      <c r="CW1987" s="193"/>
      <c r="CY1987" s="28"/>
      <c r="CZ1987" s="28"/>
      <c r="DA1987" s="28"/>
      <c r="DF1987" s="193"/>
      <c r="DH1987" s="28"/>
      <c r="DI1987" s="28"/>
      <c r="DJ1987" s="28"/>
      <c r="DO1987" s="193"/>
      <c r="DQ1987" s="28"/>
      <c r="DR1987" s="28"/>
      <c r="DS1987" s="28"/>
      <c r="DX1987" s="193"/>
      <c r="DZ1987" s="28"/>
      <c r="EA1987" s="28"/>
      <c r="EB1987" s="28"/>
      <c r="EG1987" s="193"/>
      <c r="EI1987" s="28"/>
      <c r="EJ1987" s="28"/>
      <c r="EK1987" s="28"/>
      <c r="EP1987" s="193"/>
      <c r="ER1987" s="28"/>
      <c r="ES1987" s="28"/>
      <c r="ET1987" s="28"/>
      <c r="EY1987" s="193"/>
      <c r="FA1987" s="28"/>
      <c r="FB1987" s="28"/>
      <c r="FC1987" s="28"/>
      <c r="FH1987" s="193"/>
      <c r="FJ1987" s="28"/>
      <c r="FK1987" s="28"/>
      <c r="FL1987" s="28"/>
      <c r="FQ1987" s="193"/>
      <c r="FS1987" s="28"/>
      <c r="FT1987" s="28"/>
      <c r="FU1987" s="28"/>
      <c r="FZ1987" s="193"/>
      <c r="GB1987" s="28"/>
      <c r="GC1987" s="28"/>
      <c r="GD1987" s="28"/>
      <c r="GI1987" s="193"/>
      <c r="GK1987" s="28"/>
      <c r="GL1987" s="28"/>
      <c r="GM1987" s="28"/>
      <c r="GR1987" s="193"/>
      <c r="GT1987" s="28"/>
      <c r="GU1987" s="28"/>
      <c r="GV1987" s="28"/>
      <c r="HA1987" s="193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3"/>
      <c r="M1988" s="28"/>
      <c r="N1988" s="28"/>
      <c r="O1988" s="28"/>
      <c r="T1988" s="193"/>
      <c r="V1988" s="28"/>
      <c r="W1988" s="28"/>
      <c r="X1988" s="28"/>
      <c r="AC1988" s="193"/>
      <c r="AE1988" s="28"/>
      <c r="AF1988" s="28"/>
      <c r="AG1988" s="28"/>
      <c r="AL1988" s="193"/>
      <c r="AN1988" s="28"/>
      <c r="AO1988" s="28"/>
      <c r="AP1988" s="28"/>
      <c r="AU1988" s="193"/>
      <c r="AW1988" s="28"/>
      <c r="AX1988" s="28"/>
      <c r="AY1988" s="28"/>
      <c r="BD1988" s="193"/>
      <c r="BF1988" s="28"/>
      <c r="BG1988" s="28"/>
      <c r="BH1988" s="28"/>
      <c r="BM1988" s="193"/>
      <c r="BO1988" s="28"/>
      <c r="BP1988" s="28"/>
      <c r="BQ1988" s="28"/>
      <c r="BV1988" s="193"/>
      <c r="BX1988" s="28"/>
      <c r="BY1988" s="28"/>
      <c r="BZ1988" s="28"/>
      <c r="CE1988" s="193"/>
      <c r="CG1988" s="28"/>
      <c r="CH1988" s="28"/>
      <c r="CI1988" s="28"/>
      <c r="CN1988" s="193"/>
      <c r="CP1988" s="28"/>
      <c r="CQ1988" s="28"/>
      <c r="CR1988" s="28"/>
      <c r="CW1988" s="193"/>
      <c r="CY1988" s="28"/>
      <c r="CZ1988" s="28"/>
      <c r="DA1988" s="28"/>
      <c r="DF1988" s="193"/>
      <c r="DH1988" s="28"/>
      <c r="DI1988" s="28"/>
      <c r="DJ1988" s="28"/>
      <c r="DO1988" s="193"/>
      <c r="DQ1988" s="28"/>
      <c r="DR1988" s="28"/>
      <c r="DS1988" s="28"/>
      <c r="DX1988" s="193"/>
      <c r="DZ1988" s="28"/>
      <c r="EA1988" s="28"/>
      <c r="EB1988" s="28"/>
      <c r="EG1988" s="193"/>
      <c r="EI1988" s="28"/>
      <c r="EJ1988" s="28"/>
      <c r="EK1988" s="28"/>
      <c r="EP1988" s="193"/>
      <c r="ER1988" s="28"/>
      <c r="ES1988" s="28"/>
      <c r="ET1988" s="28"/>
      <c r="EY1988" s="193"/>
      <c r="FA1988" s="28"/>
      <c r="FB1988" s="28"/>
      <c r="FC1988" s="28"/>
      <c r="FH1988" s="193"/>
      <c r="FJ1988" s="28"/>
      <c r="FK1988" s="28"/>
      <c r="FL1988" s="28"/>
      <c r="FQ1988" s="193"/>
      <c r="FS1988" s="28"/>
      <c r="FT1988" s="28"/>
      <c r="FU1988" s="28"/>
      <c r="FZ1988" s="193"/>
      <c r="GB1988" s="28"/>
      <c r="GC1988" s="28"/>
      <c r="GD1988" s="28"/>
      <c r="GI1988" s="193"/>
      <c r="GK1988" s="28"/>
      <c r="GL1988" s="28"/>
      <c r="GM1988" s="28"/>
      <c r="GR1988" s="193"/>
      <c r="GT1988" s="28"/>
      <c r="GU1988" s="28"/>
      <c r="GV1988" s="28"/>
      <c r="HA1988" s="193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3"/>
      <c r="M1989" s="28"/>
      <c r="N1989" s="28"/>
      <c r="O1989" s="28"/>
      <c r="T1989" s="193"/>
      <c r="V1989" s="28"/>
      <c r="W1989" s="28"/>
      <c r="X1989" s="28"/>
      <c r="AC1989" s="193"/>
      <c r="AE1989" s="28"/>
      <c r="AF1989" s="28"/>
      <c r="AG1989" s="28"/>
      <c r="AL1989" s="193"/>
      <c r="AN1989" s="28"/>
      <c r="AO1989" s="28"/>
      <c r="AP1989" s="28"/>
      <c r="AU1989" s="193"/>
      <c r="AW1989" s="28"/>
      <c r="AX1989" s="28"/>
      <c r="AY1989" s="28"/>
      <c r="BD1989" s="193"/>
      <c r="BF1989" s="28"/>
      <c r="BG1989" s="28"/>
      <c r="BH1989" s="28"/>
      <c r="BM1989" s="193"/>
      <c r="BO1989" s="28"/>
      <c r="BP1989" s="28"/>
      <c r="BQ1989" s="28"/>
      <c r="BV1989" s="193"/>
      <c r="BX1989" s="28"/>
      <c r="BY1989" s="28"/>
      <c r="BZ1989" s="28"/>
      <c r="CE1989" s="193"/>
      <c r="CG1989" s="28"/>
      <c r="CH1989" s="28"/>
      <c r="CI1989" s="28"/>
      <c r="CN1989" s="193"/>
      <c r="CP1989" s="28"/>
      <c r="CQ1989" s="28"/>
      <c r="CR1989" s="28"/>
      <c r="CW1989" s="193"/>
      <c r="CY1989" s="28"/>
      <c r="CZ1989" s="28"/>
      <c r="DA1989" s="28"/>
      <c r="DF1989" s="193"/>
      <c r="DH1989" s="28"/>
      <c r="DI1989" s="28"/>
      <c r="DJ1989" s="28"/>
      <c r="DO1989" s="193"/>
      <c r="DQ1989" s="28"/>
      <c r="DR1989" s="28"/>
      <c r="DS1989" s="28"/>
      <c r="DX1989" s="193"/>
      <c r="DZ1989" s="28"/>
      <c r="EA1989" s="28"/>
      <c r="EB1989" s="28"/>
      <c r="EG1989" s="193"/>
      <c r="EI1989" s="28"/>
      <c r="EJ1989" s="28"/>
      <c r="EK1989" s="28"/>
      <c r="EP1989" s="193"/>
      <c r="ER1989" s="28"/>
      <c r="ES1989" s="28"/>
      <c r="ET1989" s="28"/>
      <c r="EY1989" s="193"/>
      <c r="FA1989" s="28"/>
      <c r="FB1989" s="28"/>
      <c r="FC1989" s="28"/>
      <c r="FH1989" s="193"/>
      <c r="FJ1989" s="28"/>
      <c r="FK1989" s="28"/>
      <c r="FL1989" s="28"/>
      <c r="FQ1989" s="193"/>
      <c r="FS1989" s="28"/>
      <c r="FT1989" s="28"/>
      <c r="FU1989" s="28"/>
      <c r="FZ1989" s="193"/>
      <c r="GB1989" s="28"/>
      <c r="GC1989" s="28"/>
      <c r="GD1989" s="28"/>
      <c r="GI1989" s="193"/>
      <c r="GK1989" s="28"/>
      <c r="GL1989" s="28"/>
      <c r="GM1989" s="28"/>
      <c r="GR1989" s="193"/>
      <c r="GT1989" s="28"/>
      <c r="GU1989" s="28"/>
      <c r="GV1989" s="28"/>
      <c r="HA1989" s="193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3"/>
      <c r="M1990" s="28"/>
      <c r="N1990" s="28"/>
      <c r="O1990" s="28"/>
      <c r="T1990" s="193"/>
      <c r="V1990" s="28"/>
      <c r="W1990" s="28"/>
      <c r="X1990" s="28"/>
      <c r="AC1990" s="193"/>
      <c r="AE1990" s="28"/>
      <c r="AF1990" s="28"/>
      <c r="AG1990" s="28"/>
      <c r="AL1990" s="193"/>
      <c r="AN1990" s="28"/>
      <c r="AO1990" s="28"/>
      <c r="AP1990" s="28"/>
      <c r="AU1990" s="193"/>
      <c r="AW1990" s="28"/>
      <c r="AX1990" s="28"/>
      <c r="AY1990" s="28"/>
      <c r="BD1990" s="193"/>
      <c r="BF1990" s="28"/>
      <c r="BG1990" s="28"/>
      <c r="BH1990" s="28"/>
      <c r="BM1990" s="193"/>
      <c r="BO1990" s="28"/>
      <c r="BP1990" s="28"/>
      <c r="BQ1990" s="28"/>
      <c r="BV1990" s="193"/>
      <c r="BX1990" s="28"/>
      <c r="BY1990" s="28"/>
      <c r="BZ1990" s="28"/>
      <c r="CE1990" s="193"/>
      <c r="CG1990" s="28"/>
      <c r="CH1990" s="28"/>
      <c r="CI1990" s="28"/>
      <c r="CN1990" s="193"/>
      <c r="CP1990" s="28"/>
      <c r="CQ1990" s="28"/>
      <c r="CR1990" s="28"/>
      <c r="CW1990" s="193"/>
      <c r="CY1990" s="28"/>
      <c r="CZ1990" s="28"/>
      <c r="DA1990" s="28"/>
      <c r="DF1990" s="193"/>
      <c r="DH1990" s="28"/>
      <c r="DI1990" s="28"/>
      <c r="DJ1990" s="28"/>
      <c r="DO1990" s="193"/>
      <c r="DQ1990" s="28"/>
      <c r="DR1990" s="28"/>
      <c r="DS1990" s="28"/>
      <c r="DX1990" s="193"/>
      <c r="DZ1990" s="28"/>
      <c r="EA1990" s="28"/>
      <c r="EB1990" s="28"/>
      <c r="EG1990" s="193"/>
      <c r="EI1990" s="28"/>
      <c r="EJ1990" s="28"/>
      <c r="EK1990" s="28"/>
      <c r="EP1990" s="193"/>
      <c r="ER1990" s="28"/>
      <c r="ES1990" s="28"/>
      <c r="ET1990" s="28"/>
      <c r="EY1990" s="193"/>
      <c r="FA1990" s="28"/>
      <c r="FB1990" s="28"/>
      <c r="FC1990" s="28"/>
      <c r="FH1990" s="193"/>
      <c r="FJ1990" s="28"/>
      <c r="FK1990" s="28"/>
      <c r="FL1990" s="28"/>
      <c r="FQ1990" s="193"/>
      <c r="FS1990" s="28"/>
      <c r="FT1990" s="28"/>
      <c r="FU1990" s="28"/>
      <c r="FZ1990" s="193"/>
      <c r="GB1990" s="28"/>
      <c r="GC1990" s="28"/>
      <c r="GD1990" s="28"/>
      <c r="GI1990" s="193"/>
      <c r="GK1990" s="28"/>
      <c r="GL1990" s="28"/>
      <c r="GM1990" s="28"/>
      <c r="GR1990" s="193"/>
      <c r="GT1990" s="28"/>
      <c r="GU1990" s="28"/>
      <c r="GV1990" s="28"/>
      <c r="HA1990" s="193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3"/>
      <c r="M1991" s="28"/>
      <c r="N1991" s="28"/>
      <c r="O1991" s="28"/>
      <c r="T1991" s="193"/>
      <c r="V1991" s="28"/>
      <c r="W1991" s="28"/>
      <c r="X1991" s="28"/>
      <c r="AC1991" s="193"/>
      <c r="AE1991" s="28"/>
      <c r="AF1991" s="28"/>
      <c r="AG1991" s="28"/>
      <c r="AL1991" s="193"/>
      <c r="AN1991" s="28"/>
      <c r="AO1991" s="28"/>
      <c r="AP1991" s="28"/>
      <c r="AU1991" s="193"/>
      <c r="AW1991" s="28"/>
      <c r="AX1991" s="28"/>
      <c r="AY1991" s="28"/>
      <c r="BD1991" s="193"/>
      <c r="BF1991" s="28"/>
      <c r="BG1991" s="28"/>
      <c r="BH1991" s="28"/>
      <c r="BM1991" s="193"/>
      <c r="BO1991" s="28"/>
      <c r="BP1991" s="28"/>
      <c r="BQ1991" s="28"/>
      <c r="BV1991" s="193"/>
      <c r="BX1991" s="28"/>
      <c r="BY1991" s="28"/>
      <c r="BZ1991" s="28"/>
      <c r="CE1991" s="193"/>
      <c r="CG1991" s="28"/>
      <c r="CH1991" s="28"/>
      <c r="CI1991" s="28"/>
      <c r="CN1991" s="193"/>
      <c r="CP1991" s="28"/>
      <c r="CQ1991" s="28"/>
      <c r="CR1991" s="28"/>
      <c r="CW1991" s="193"/>
      <c r="CY1991" s="28"/>
      <c r="CZ1991" s="28"/>
      <c r="DA1991" s="28"/>
      <c r="DF1991" s="193"/>
      <c r="DH1991" s="28"/>
      <c r="DI1991" s="28"/>
      <c r="DJ1991" s="28"/>
      <c r="DO1991" s="193"/>
      <c r="DQ1991" s="28"/>
      <c r="DR1991" s="28"/>
      <c r="DS1991" s="28"/>
      <c r="DX1991" s="193"/>
      <c r="DZ1991" s="28"/>
      <c r="EA1991" s="28"/>
      <c r="EB1991" s="28"/>
      <c r="EG1991" s="193"/>
      <c r="EI1991" s="28"/>
      <c r="EJ1991" s="28"/>
      <c r="EK1991" s="28"/>
      <c r="EP1991" s="193"/>
      <c r="ER1991" s="28"/>
      <c r="ES1991" s="28"/>
      <c r="ET1991" s="28"/>
      <c r="EY1991" s="193"/>
      <c r="FA1991" s="28"/>
      <c r="FB1991" s="28"/>
      <c r="FC1991" s="28"/>
      <c r="FH1991" s="193"/>
      <c r="FJ1991" s="28"/>
      <c r="FK1991" s="28"/>
      <c r="FL1991" s="28"/>
      <c r="FQ1991" s="193"/>
      <c r="FS1991" s="28"/>
      <c r="FT1991" s="28"/>
      <c r="FU1991" s="28"/>
      <c r="FZ1991" s="193"/>
      <c r="GB1991" s="28"/>
      <c r="GC1991" s="28"/>
      <c r="GD1991" s="28"/>
      <c r="GI1991" s="193"/>
      <c r="GK1991" s="28"/>
      <c r="GL1991" s="28"/>
      <c r="GM1991" s="28"/>
      <c r="GR1991" s="193"/>
      <c r="GT1991" s="28"/>
      <c r="GU1991" s="28"/>
      <c r="GV1991" s="28"/>
      <c r="HA1991" s="193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3"/>
      <c r="M1992" s="28"/>
      <c r="N1992" s="28"/>
      <c r="O1992" s="28"/>
      <c r="T1992" s="193"/>
      <c r="V1992" s="28"/>
      <c r="W1992" s="28"/>
      <c r="X1992" s="28"/>
      <c r="AC1992" s="193"/>
      <c r="AE1992" s="28"/>
      <c r="AF1992" s="28"/>
      <c r="AG1992" s="28"/>
      <c r="AL1992" s="193"/>
      <c r="AN1992" s="28"/>
      <c r="AO1992" s="28"/>
      <c r="AP1992" s="28"/>
      <c r="AU1992" s="193"/>
      <c r="AW1992" s="28"/>
      <c r="AX1992" s="28"/>
      <c r="AY1992" s="28"/>
      <c r="BD1992" s="193"/>
      <c r="BF1992" s="28"/>
      <c r="BG1992" s="28"/>
      <c r="BH1992" s="28"/>
      <c r="BM1992" s="193"/>
      <c r="BO1992" s="28"/>
      <c r="BP1992" s="28"/>
      <c r="BQ1992" s="28"/>
      <c r="BV1992" s="193"/>
      <c r="BX1992" s="28"/>
      <c r="BY1992" s="28"/>
      <c r="BZ1992" s="28"/>
      <c r="CE1992" s="193"/>
      <c r="CG1992" s="28"/>
      <c r="CH1992" s="28"/>
      <c r="CI1992" s="28"/>
      <c r="CN1992" s="193"/>
      <c r="CP1992" s="28"/>
      <c r="CQ1992" s="28"/>
      <c r="CR1992" s="28"/>
      <c r="CW1992" s="193"/>
      <c r="CY1992" s="28"/>
      <c r="CZ1992" s="28"/>
      <c r="DA1992" s="28"/>
      <c r="DF1992" s="193"/>
      <c r="DH1992" s="28"/>
      <c r="DI1992" s="28"/>
      <c r="DJ1992" s="28"/>
      <c r="DO1992" s="193"/>
      <c r="DQ1992" s="28"/>
      <c r="DR1992" s="28"/>
      <c r="DS1992" s="28"/>
      <c r="DX1992" s="193"/>
      <c r="DZ1992" s="28"/>
      <c r="EA1992" s="28"/>
      <c r="EB1992" s="28"/>
      <c r="EG1992" s="193"/>
      <c r="EI1992" s="28"/>
      <c r="EJ1992" s="28"/>
      <c r="EK1992" s="28"/>
      <c r="EP1992" s="193"/>
      <c r="ER1992" s="28"/>
      <c r="ES1992" s="28"/>
      <c r="ET1992" s="28"/>
      <c r="EY1992" s="193"/>
      <c r="FA1992" s="28"/>
      <c r="FB1992" s="28"/>
      <c r="FC1992" s="28"/>
      <c r="FH1992" s="193"/>
      <c r="FJ1992" s="28"/>
      <c r="FK1992" s="28"/>
      <c r="FL1992" s="28"/>
      <c r="FQ1992" s="193"/>
      <c r="FS1992" s="28"/>
      <c r="FT1992" s="28"/>
      <c r="FU1992" s="28"/>
      <c r="FZ1992" s="193"/>
      <c r="GB1992" s="28"/>
      <c r="GC1992" s="28"/>
      <c r="GD1992" s="28"/>
      <c r="GI1992" s="193"/>
      <c r="GK1992" s="28"/>
      <c r="GL1992" s="28"/>
      <c r="GM1992" s="28"/>
      <c r="GR1992" s="193"/>
      <c r="GT1992" s="28"/>
      <c r="GU1992" s="28"/>
      <c r="GV1992" s="28"/>
      <c r="HA1992" s="193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G1993" s="28"/>
      <c r="K1993" s="193"/>
      <c r="M1993" s="28"/>
      <c r="N1993" s="28"/>
      <c r="O1993" s="28"/>
      <c r="T1993" s="193"/>
      <c r="V1993" s="28"/>
      <c r="W1993" s="28"/>
      <c r="X1993" s="28"/>
      <c r="AC1993" s="193"/>
      <c r="AE1993" s="28"/>
      <c r="AF1993" s="28"/>
      <c r="AG1993" s="28"/>
      <c r="AL1993" s="193"/>
      <c r="AN1993" s="28"/>
      <c r="AO1993" s="28"/>
      <c r="AP1993" s="28"/>
      <c r="AU1993" s="193"/>
      <c r="AW1993" s="28"/>
      <c r="AX1993" s="28"/>
      <c r="AY1993" s="28"/>
      <c r="BD1993" s="193"/>
      <c r="BF1993" s="28"/>
      <c r="BG1993" s="28"/>
      <c r="BH1993" s="28"/>
      <c r="BM1993" s="193"/>
      <c r="BO1993" s="28"/>
      <c r="BP1993" s="28"/>
      <c r="BQ1993" s="28"/>
      <c r="BV1993" s="193"/>
      <c r="BX1993" s="28"/>
      <c r="BY1993" s="28"/>
      <c r="BZ1993" s="28"/>
      <c r="CE1993" s="193"/>
      <c r="CG1993" s="28"/>
      <c r="CH1993" s="28"/>
      <c r="CI1993" s="28"/>
      <c r="CN1993" s="193"/>
      <c r="CP1993" s="28"/>
      <c r="CQ1993" s="28"/>
      <c r="CR1993" s="28"/>
      <c r="CW1993" s="193"/>
      <c r="CY1993" s="28"/>
      <c r="CZ1993" s="28"/>
      <c r="DA1993" s="28"/>
      <c r="DF1993" s="193"/>
      <c r="DH1993" s="28"/>
      <c r="DI1993" s="28"/>
      <c r="DJ1993" s="28"/>
      <c r="DO1993" s="193"/>
      <c r="DQ1993" s="28"/>
      <c r="DR1993" s="28"/>
      <c r="DS1993" s="28"/>
      <c r="DX1993" s="193"/>
      <c r="DZ1993" s="28"/>
      <c r="EA1993" s="28"/>
      <c r="EB1993" s="28"/>
      <c r="EG1993" s="193"/>
      <c r="EI1993" s="28"/>
      <c r="EJ1993" s="28"/>
      <c r="EK1993" s="28"/>
      <c r="EP1993" s="193"/>
      <c r="ER1993" s="28"/>
      <c r="ES1993" s="28"/>
      <c r="ET1993" s="28"/>
      <c r="EY1993" s="193"/>
      <c r="FA1993" s="28"/>
      <c r="FB1993" s="28"/>
      <c r="FC1993" s="28"/>
      <c r="FH1993" s="193"/>
      <c r="FJ1993" s="28"/>
      <c r="FK1993" s="28"/>
      <c r="FL1993" s="28"/>
      <c r="FQ1993" s="193"/>
      <c r="FS1993" s="28"/>
      <c r="FT1993" s="28"/>
      <c r="FU1993" s="28"/>
      <c r="FZ1993" s="193"/>
      <c r="GB1993" s="28"/>
      <c r="GC1993" s="28"/>
      <c r="GD1993" s="28"/>
      <c r="GI1993" s="193"/>
      <c r="GK1993" s="28"/>
      <c r="GL1993" s="28"/>
      <c r="GM1993" s="28"/>
      <c r="GR1993" s="193"/>
      <c r="GT1993" s="28"/>
      <c r="GU1993" s="28"/>
      <c r="GV1993" s="28"/>
      <c r="HA1993" s="193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G1994" s="28"/>
      <c r="K1994" s="193"/>
      <c r="M1994" s="28"/>
      <c r="N1994" s="28"/>
      <c r="O1994" s="28"/>
      <c r="T1994" s="193"/>
      <c r="V1994" s="28"/>
      <c r="W1994" s="28"/>
      <c r="X1994" s="28"/>
      <c r="AC1994" s="193"/>
      <c r="AE1994" s="28"/>
      <c r="AF1994" s="28"/>
      <c r="AG1994" s="28"/>
      <c r="AL1994" s="193"/>
      <c r="AN1994" s="28"/>
      <c r="AO1994" s="28"/>
      <c r="AP1994" s="28"/>
      <c r="AU1994" s="193"/>
      <c r="AW1994" s="28"/>
      <c r="AX1994" s="28"/>
      <c r="AY1994" s="28"/>
      <c r="BD1994" s="193"/>
      <c r="BF1994" s="28"/>
      <c r="BG1994" s="28"/>
      <c r="BH1994" s="28"/>
      <c r="BM1994" s="193"/>
      <c r="BO1994" s="28"/>
      <c r="BP1994" s="28"/>
      <c r="BQ1994" s="28"/>
      <c r="BV1994" s="193"/>
      <c r="BX1994" s="28"/>
      <c r="BY1994" s="28"/>
      <c r="BZ1994" s="28"/>
      <c r="CE1994" s="193"/>
      <c r="CG1994" s="28"/>
      <c r="CH1994" s="28"/>
      <c r="CI1994" s="28"/>
      <c r="CN1994" s="193"/>
      <c r="CP1994" s="28"/>
      <c r="CQ1994" s="28"/>
      <c r="CR1994" s="28"/>
      <c r="CW1994" s="193"/>
      <c r="CY1994" s="28"/>
      <c r="CZ1994" s="28"/>
      <c r="DA1994" s="28"/>
      <c r="DF1994" s="193"/>
      <c r="DH1994" s="28"/>
      <c r="DI1994" s="28"/>
      <c r="DJ1994" s="28"/>
      <c r="DO1994" s="193"/>
      <c r="DQ1994" s="28"/>
      <c r="DR1994" s="28"/>
      <c r="DS1994" s="28"/>
      <c r="DX1994" s="193"/>
      <c r="DZ1994" s="28"/>
      <c r="EA1994" s="28"/>
      <c r="EB1994" s="28"/>
      <c r="EG1994" s="193"/>
      <c r="EI1994" s="28"/>
      <c r="EJ1994" s="28"/>
      <c r="EK1994" s="28"/>
      <c r="EP1994" s="193"/>
      <c r="ER1994" s="28"/>
      <c r="ES1994" s="28"/>
      <c r="ET1994" s="28"/>
      <c r="EY1994" s="193"/>
      <c r="FA1994" s="28"/>
      <c r="FB1994" s="28"/>
      <c r="FC1994" s="28"/>
      <c r="FH1994" s="193"/>
      <c r="FJ1994" s="28"/>
      <c r="FK1994" s="28"/>
      <c r="FL1994" s="28"/>
      <c r="FQ1994" s="193"/>
      <c r="FS1994" s="28"/>
      <c r="FT1994" s="28"/>
      <c r="FU1994" s="28"/>
      <c r="FZ1994" s="193"/>
      <c r="GB1994" s="28"/>
      <c r="GC1994" s="28"/>
      <c r="GD1994" s="28"/>
      <c r="GI1994" s="193"/>
      <c r="GK1994" s="28"/>
      <c r="GL1994" s="28"/>
      <c r="GM1994" s="28"/>
      <c r="GR1994" s="193"/>
      <c r="GT1994" s="28"/>
      <c r="GU1994" s="28"/>
      <c r="GV1994" s="28"/>
      <c r="HA1994" s="193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3"/>
      <c r="M1995" s="28"/>
      <c r="N1995" s="28"/>
      <c r="O1995" s="28"/>
      <c r="T1995" s="193"/>
      <c r="V1995" s="28"/>
      <c r="W1995" s="28"/>
      <c r="X1995" s="28"/>
      <c r="AC1995" s="193"/>
      <c r="AE1995" s="28"/>
      <c r="AF1995" s="28"/>
      <c r="AG1995" s="28"/>
      <c r="AL1995" s="193"/>
      <c r="AN1995" s="28"/>
      <c r="AO1995" s="28"/>
      <c r="AP1995" s="28"/>
      <c r="AU1995" s="193"/>
      <c r="AW1995" s="28"/>
      <c r="AX1995" s="28"/>
      <c r="AY1995" s="28"/>
      <c r="BD1995" s="193"/>
      <c r="BF1995" s="28"/>
      <c r="BG1995" s="28"/>
      <c r="BH1995" s="28"/>
      <c r="BM1995" s="193"/>
      <c r="BO1995" s="28"/>
      <c r="BP1995" s="28"/>
      <c r="BQ1995" s="28"/>
      <c r="BV1995" s="193"/>
      <c r="BX1995" s="28"/>
      <c r="BY1995" s="28"/>
      <c r="BZ1995" s="28"/>
      <c r="CE1995" s="193"/>
      <c r="CG1995" s="28"/>
      <c r="CH1995" s="28"/>
      <c r="CI1995" s="28"/>
      <c r="CN1995" s="193"/>
      <c r="CP1995" s="28"/>
      <c r="CQ1995" s="28"/>
      <c r="CR1995" s="28"/>
      <c r="CW1995" s="193"/>
      <c r="CY1995" s="28"/>
      <c r="CZ1995" s="28"/>
      <c r="DA1995" s="28"/>
      <c r="DF1995" s="193"/>
      <c r="DH1995" s="28"/>
      <c r="DI1995" s="28"/>
      <c r="DJ1995" s="28"/>
      <c r="DO1995" s="193"/>
      <c r="DQ1995" s="28"/>
      <c r="DR1995" s="28"/>
      <c r="DS1995" s="28"/>
      <c r="DX1995" s="193"/>
      <c r="DZ1995" s="28"/>
      <c r="EA1995" s="28"/>
      <c r="EB1995" s="28"/>
      <c r="EG1995" s="193"/>
      <c r="EI1995" s="28"/>
      <c r="EJ1995" s="28"/>
      <c r="EK1995" s="28"/>
      <c r="EP1995" s="193"/>
      <c r="ER1995" s="28"/>
      <c r="ES1995" s="28"/>
      <c r="ET1995" s="28"/>
      <c r="EY1995" s="193"/>
      <c r="FA1995" s="28"/>
      <c r="FB1995" s="28"/>
      <c r="FC1995" s="28"/>
      <c r="FH1995" s="193"/>
      <c r="FJ1995" s="28"/>
      <c r="FK1995" s="28"/>
      <c r="FL1995" s="28"/>
      <c r="FQ1995" s="193"/>
      <c r="FS1995" s="28"/>
      <c r="FT1995" s="28"/>
      <c r="FU1995" s="28"/>
      <c r="FZ1995" s="193"/>
      <c r="GB1995" s="28"/>
      <c r="GC1995" s="28"/>
      <c r="GD1995" s="28"/>
      <c r="GI1995" s="193"/>
      <c r="GK1995" s="28"/>
      <c r="GL1995" s="28"/>
      <c r="GM1995" s="28"/>
      <c r="GR1995" s="193"/>
      <c r="GT1995" s="28"/>
      <c r="GU1995" s="28"/>
      <c r="GV1995" s="28"/>
      <c r="HA1995" s="193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3"/>
      <c r="M1996" s="28"/>
      <c r="N1996" s="28"/>
      <c r="O1996" s="28"/>
      <c r="T1996" s="193"/>
      <c r="V1996" s="28"/>
      <c r="W1996" s="28"/>
      <c r="X1996" s="28"/>
      <c r="AC1996" s="193"/>
      <c r="AE1996" s="28"/>
      <c r="AF1996" s="28"/>
      <c r="AG1996" s="28"/>
      <c r="AL1996" s="193"/>
      <c r="AN1996" s="28"/>
      <c r="AO1996" s="28"/>
      <c r="AP1996" s="28"/>
      <c r="AU1996" s="193"/>
      <c r="AW1996" s="28"/>
      <c r="AX1996" s="28"/>
      <c r="AY1996" s="28"/>
      <c r="BD1996" s="193"/>
      <c r="BF1996" s="28"/>
      <c r="BG1996" s="28"/>
      <c r="BH1996" s="28"/>
      <c r="BM1996" s="193"/>
      <c r="BO1996" s="28"/>
      <c r="BP1996" s="28"/>
      <c r="BQ1996" s="28"/>
      <c r="BV1996" s="193"/>
      <c r="BX1996" s="28"/>
      <c r="BY1996" s="28"/>
      <c r="BZ1996" s="28"/>
      <c r="CE1996" s="193"/>
      <c r="CG1996" s="28"/>
      <c r="CH1996" s="28"/>
      <c r="CI1996" s="28"/>
      <c r="CN1996" s="193"/>
      <c r="CP1996" s="28"/>
      <c r="CQ1996" s="28"/>
      <c r="CR1996" s="28"/>
      <c r="CW1996" s="193"/>
      <c r="CY1996" s="28"/>
      <c r="CZ1996" s="28"/>
      <c r="DA1996" s="28"/>
      <c r="DF1996" s="193"/>
      <c r="DH1996" s="28"/>
      <c r="DI1996" s="28"/>
      <c r="DJ1996" s="28"/>
      <c r="DO1996" s="193"/>
      <c r="DQ1996" s="28"/>
      <c r="DR1996" s="28"/>
      <c r="DS1996" s="28"/>
      <c r="DX1996" s="193"/>
      <c r="DZ1996" s="28"/>
      <c r="EA1996" s="28"/>
      <c r="EB1996" s="28"/>
      <c r="EG1996" s="193"/>
      <c r="EI1996" s="28"/>
      <c r="EJ1996" s="28"/>
      <c r="EK1996" s="28"/>
      <c r="EP1996" s="193"/>
      <c r="ER1996" s="28"/>
      <c r="ES1996" s="28"/>
      <c r="ET1996" s="28"/>
      <c r="EY1996" s="193"/>
      <c r="FA1996" s="28"/>
      <c r="FB1996" s="28"/>
      <c r="FC1996" s="28"/>
      <c r="FH1996" s="193"/>
      <c r="FJ1996" s="28"/>
      <c r="FK1996" s="28"/>
      <c r="FL1996" s="28"/>
      <c r="FQ1996" s="193"/>
      <c r="FS1996" s="28"/>
      <c r="FT1996" s="28"/>
      <c r="FU1996" s="28"/>
      <c r="FZ1996" s="193"/>
      <c r="GB1996" s="28"/>
      <c r="GC1996" s="28"/>
      <c r="GD1996" s="28"/>
      <c r="GI1996" s="193"/>
      <c r="GK1996" s="28"/>
      <c r="GL1996" s="28"/>
      <c r="GM1996" s="28"/>
      <c r="GR1996" s="193"/>
      <c r="GT1996" s="28"/>
      <c r="GU1996" s="28"/>
      <c r="GV1996" s="28"/>
      <c r="HA1996" s="193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3"/>
      <c r="M1997" s="28"/>
      <c r="N1997" s="28"/>
      <c r="O1997" s="28"/>
      <c r="T1997" s="193"/>
      <c r="V1997" s="28"/>
      <c r="W1997" s="28"/>
      <c r="X1997" s="28"/>
      <c r="AC1997" s="193"/>
      <c r="AE1997" s="28"/>
      <c r="AF1997" s="28"/>
      <c r="AG1997" s="28"/>
      <c r="AL1997" s="193"/>
      <c r="AN1997" s="28"/>
      <c r="AO1997" s="28"/>
      <c r="AP1997" s="28"/>
      <c r="AU1997" s="193"/>
      <c r="AW1997" s="28"/>
      <c r="AX1997" s="28"/>
      <c r="AY1997" s="28"/>
      <c r="BD1997" s="193"/>
      <c r="BF1997" s="28"/>
      <c r="BG1997" s="28"/>
      <c r="BH1997" s="28"/>
      <c r="BM1997" s="193"/>
      <c r="BO1997" s="28"/>
      <c r="BP1997" s="28"/>
      <c r="BQ1997" s="28"/>
      <c r="BV1997" s="193"/>
      <c r="BX1997" s="28"/>
      <c r="BY1997" s="28"/>
      <c r="BZ1997" s="28"/>
      <c r="CE1997" s="193"/>
      <c r="CG1997" s="28"/>
      <c r="CH1997" s="28"/>
      <c r="CI1997" s="28"/>
      <c r="CN1997" s="193"/>
      <c r="CP1997" s="28"/>
      <c r="CQ1997" s="28"/>
      <c r="CR1997" s="28"/>
      <c r="CW1997" s="193"/>
      <c r="CY1997" s="28"/>
      <c r="CZ1997" s="28"/>
      <c r="DA1997" s="28"/>
      <c r="DF1997" s="193"/>
      <c r="DH1997" s="28"/>
      <c r="DI1997" s="28"/>
      <c r="DJ1997" s="28"/>
      <c r="DO1997" s="193"/>
      <c r="DQ1997" s="28"/>
      <c r="DR1997" s="28"/>
      <c r="DS1997" s="28"/>
      <c r="DX1997" s="193"/>
      <c r="DZ1997" s="28"/>
      <c r="EA1997" s="28"/>
      <c r="EB1997" s="28"/>
      <c r="EG1997" s="193"/>
      <c r="EI1997" s="28"/>
      <c r="EJ1997" s="28"/>
      <c r="EK1997" s="28"/>
      <c r="EP1997" s="193"/>
      <c r="ER1997" s="28"/>
      <c r="ES1997" s="28"/>
      <c r="ET1997" s="28"/>
      <c r="EY1997" s="193"/>
      <c r="FA1997" s="28"/>
      <c r="FB1997" s="28"/>
      <c r="FC1997" s="28"/>
      <c r="FH1997" s="193"/>
      <c r="FJ1997" s="28"/>
      <c r="FK1997" s="28"/>
      <c r="FL1997" s="28"/>
      <c r="FQ1997" s="193"/>
      <c r="FS1997" s="28"/>
      <c r="FT1997" s="28"/>
      <c r="FU1997" s="28"/>
      <c r="FZ1997" s="193"/>
      <c r="GB1997" s="28"/>
      <c r="GC1997" s="28"/>
      <c r="GD1997" s="28"/>
      <c r="GI1997" s="193"/>
      <c r="GK1997" s="28"/>
      <c r="GL1997" s="28"/>
      <c r="GM1997" s="28"/>
      <c r="GR1997" s="193"/>
      <c r="GT1997" s="28"/>
      <c r="GU1997" s="28"/>
      <c r="GV1997" s="28"/>
      <c r="HA1997" s="193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3"/>
      <c r="M1998" s="28"/>
      <c r="N1998" s="28"/>
      <c r="O1998" s="28"/>
      <c r="T1998" s="193"/>
      <c r="V1998" s="28"/>
      <c r="W1998" s="28"/>
      <c r="X1998" s="28"/>
      <c r="AC1998" s="193"/>
      <c r="AE1998" s="28"/>
      <c r="AF1998" s="28"/>
      <c r="AG1998" s="28"/>
      <c r="AL1998" s="193"/>
      <c r="AN1998" s="28"/>
      <c r="AO1998" s="28"/>
      <c r="AP1998" s="28"/>
      <c r="AU1998" s="193"/>
      <c r="AW1998" s="28"/>
      <c r="AX1998" s="28"/>
      <c r="AY1998" s="28"/>
      <c r="BD1998" s="193"/>
      <c r="BF1998" s="28"/>
      <c r="BG1998" s="28"/>
      <c r="BH1998" s="28"/>
      <c r="BM1998" s="193"/>
      <c r="BO1998" s="28"/>
      <c r="BP1998" s="28"/>
      <c r="BQ1998" s="28"/>
      <c r="BV1998" s="193"/>
      <c r="BX1998" s="28"/>
      <c r="BY1998" s="28"/>
      <c r="BZ1998" s="28"/>
      <c r="CE1998" s="193"/>
      <c r="CG1998" s="28"/>
      <c r="CH1998" s="28"/>
      <c r="CI1998" s="28"/>
      <c r="CN1998" s="193"/>
      <c r="CP1998" s="28"/>
      <c r="CQ1998" s="28"/>
      <c r="CR1998" s="28"/>
      <c r="CW1998" s="193"/>
      <c r="CY1998" s="28"/>
      <c r="CZ1998" s="28"/>
      <c r="DA1998" s="28"/>
      <c r="DF1998" s="193"/>
      <c r="DH1998" s="28"/>
      <c r="DI1998" s="28"/>
      <c r="DJ1998" s="28"/>
      <c r="DO1998" s="193"/>
      <c r="DQ1998" s="28"/>
      <c r="DR1998" s="28"/>
      <c r="DS1998" s="28"/>
      <c r="DX1998" s="193"/>
      <c r="DZ1998" s="28"/>
      <c r="EA1998" s="28"/>
      <c r="EB1998" s="28"/>
      <c r="EG1998" s="193"/>
      <c r="EI1998" s="28"/>
      <c r="EJ1998" s="28"/>
      <c r="EK1998" s="28"/>
      <c r="EP1998" s="193"/>
      <c r="ER1998" s="28"/>
      <c r="ES1998" s="28"/>
      <c r="ET1998" s="28"/>
      <c r="EY1998" s="193"/>
      <c r="FA1998" s="28"/>
      <c r="FB1998" s="28"/>
      <c r="FC1998" s="28"/>
      <c r="FH1998" s="193"/>
      <c r="FJ1998" s="28"/>
      <c r="FK1998" s="28"/>
      <c r="FL1998" s="28"/>
      <c r="FQ1998" s="193"/>
      <c r="FS1998" s="28"/>
      <c r="FT1998" s="28"/>
      <c r="FU1998" s="28"/>
      <c r="FZ1998" s="193"/>
      <c r="GB1998" s="28"/>
      <c r="GC1998" s="28"/>
      <c r="GD1998" s="28"/>
      <c r="GI1998" s="193"/>
      <c r="GK1998" s="28"/>
      <c r="GL1998" s="28"/>
      <c r="GM1998" s="28"/>
      <c r="GR1998" s="193"/>
      <c r="GT1998" s="28"/>
      <c r="GU1998" s="28"/>
      <c r="GV1998" s="28"/>
      <c r="HA1998" s="193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3"/>
      <c r="M1999" s="28"/>
      <c r="N1999" s="28"/>
      <c r="O1999" s="28"/>
      <c r="T1999" s="193"/>
      <c r="V1999" s="28"/>
      <c r="W1999" s="28"/>
      <c r="X1999" s="28"/>
      <c r="AC1999" s="193"/>
      <c r="AE1999" s="28"/>
      <c r="AF1999" s="28"/>
      <c r="AG1999" s="28"/>
      <c r="AL1999" s="193"/>
      <c r="AN1999" s="28"/>
      <c r="AO1999" s="28"/>
      <c r="AP1999" s="28"/>
      <c r="AU1999" s="193"/>
      <c r="AW1999" s="28"/>
      <c r="AX1999" s="28"/>
      <c r="AY1999" s="28"/>
      <c r="BD1999" s="193"/>
      <c r="BF1999" s="28"/>
      <c r="BG1999" s="28"/>
      <c r="BH1999" s="28"/>
      <c r="BM1999" s="193"/>
      <c r="BO1999" s="28"/>
      <c r="BP1999" s="28"/>
      <c r="BQ1999" s="28"/>
      <c r="BV1999" s="193"/>
      <c r="BX1999" s="28"/>
      <c r="BY1999" s="28"/>
      <c r="BZ1999" s="28"/>
      <c r="CE1999" s="193"/>
      <c r="CG1999" s="28"/>
      <c r="CH1999" s="28"/>
      <c r="CI1999" s="28"/>
      <c r="CN1999" s="193"/>
      <c r="CP1999" s="28"/>
      <c r="CQ1999" s="28"/>
      <c r="CR1999" s="28"/>
      <c r="CW1999" s="193"/>
      <c r="CY1999" s="28"/>
      <c r="CZ1999" s="28"/>
      <c r="DA1999" s="28"/>
      <c r="DF1999" s="193"/>
      <c r="DH1999" s="28"/>
      <c r="DI1999" s="28"/>
      <c r="DJ1999" s="28"/>
      <c r="DO1999" s="193"/>
      <c r="DQ1999" s="28"/>
      <c r="DR1999" s="28"/>
      <c r="DS1999" s="28"/>
      <c r="DX1999" s="193"/>
      <c r="DZ1999" s="28"/>
      <c r="EA1999" s="28"/>
      <c r="EB1999" s="28"/>
      <c r="EG1999" s="193"/>
      <c r="EI1999" s="28"/>
      <c r="EJ1999" s="28"/>
      <c r="EK1999" s="28"/>
      <c r="EP1999" s="193"/>
      <c r="ER1999" s="28"/>
      <c r="ES1999" s="28"/>
      <c r="ET1999" s="28"/>
      <c r="EY1999" s="193"/>
      <c r="FA1999" s="28"/>
      <c r="FB1999" s="28"/>
      <c r="FC1999" s="28"/>
      <c r="FH1999" s="193"/>
      <c r="FJ1999" s="28"/>
      <c r="FK1999" s="28"/>
      <c r="FL1999" s="28"/>
      <c r="FQ1999" s="193"/>
      <c r="FS1999" s="28"/>
      <c r="FT1999" s="28"/>
      <c r="FU1999" s="28"/>
      <c r="FZ1999" s="193"/>
      <c r="GB1999" s="28"/>
      <c r="GC1999" s="28"/>
      <c r="GD1999" s="28"/>
      <c r="GI1999" s="193"/>
      <c r="GK1999" s="28"/>
      <c r="GL1999" s="28"/>
      <c r="GM1999" s="28"/>
      <c r="GR1999" s="193"/>
      <c r="GT1999" s="28"/>
      <c r="GU1999" s="28"/>
      <c r="GV1999" s="28"/>
      <c r="HA1999" s="193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3"/>
      <c r="M2000" s="28"/>
      <c r="N2000" s="28"/>
      <c r="O2000" s="28"/>
      <c r="T2000" s="193"/>
      <c r="V2000" s="28"/>
      <c r="W2000" s="28"/>
      <c r="X2000" s="28"/>
      <c r="AC2000" s="193"/>
      <c r="AE2000" s="28"/>
      <c r="AF2000" s="28"/>
      <c r="AG2000" s="28"/>
      <c r="AL2000" s="193"/>
      <c r="AN2000" s="28"/>
      <c r="AO2000" s="28"/>
      <c r="AP2000" s="28"/>
      <c r="AU2000" s="193"/>
      <c r="AW2000" s="28"/>
      <c r="AX2000" s="28"/>
      <c r="AY2000" s="28"/>
      <c r="BD2000" s="193"/>
      <c r="BF2000" s="28"/>
      <c r="BG2000" s="28"/>
      <c r="BH2000" s="28"/>
      <c r="BM2000" s="193"/>
      <c r="BO2000" s="28"/>
      <c r="BP2000" s="28"/>
      <c r="BQ2000" s="28"/>
      <c r="BV2000" s="193"/>
      <c r="BX2000" s="28"/>
      <c r="BY2000" s="28"/>
      <c r="BZ2000" s="28"/>
      <c r="CE2000" s="193"/>
      <c r="CG2000" s="28"/>
      <c r="CH2000" s="28"/>
      <c r="CI2000" s="28"/>
      <c r="CN2000" s="193"/>
      <c r="CP2000" s="28"/>
      <c r="CQ2000" s="28"/>
      <c r="CR2000" s="28"/>
      <c r="CW2000" s="193"/>
      <c r="CY2000" s="28"/>
      <c r="CZ2000" s="28"/>
      <c r="DA2000" s="28"/>
      <c r="DF2000" s="193"/>
      <c r="DH2000" s="28"/>
      <c r="DI2000" s="28"/>
      <c r="DJ2000" s="28"/>
      <c r="DO2000" s="193"/>
      <c r="DQ2000" s="28"/>
      <c r="DR2000" s="28"/>
      <c r="DS2000" s="28"/>
      <c r="DX2000" s="193"/>
      <c r="DZ2000" s="28"/>
      <c r="EA2000" s="28"/>
      <c r="EB2000" s="28"/>
      <c r="EG2000" s="193"/>
      <c r="EI2000" s="28"/>
      <c r="EJ2000" s="28"/>
      <c r="EK2000" s="28"/>
      <c r="EP2000" s="193"/>
      <c r="ER2000" s="28"/>
      <c r="ES2000" s="28"/>
      <c r="ET2000" s="28"/>
      <c r="EY2000" s="193"/>
      <c r="FA2000" s="28"/>
      <c r="FB2000" s="28"/>
      <c r="FC2000" s="28"/>
      <c r="FH2000" s="193"/>
      <c r="FJ2000" s="28"/>
      <c r="FK2000" s="28"/>
      <c r="FL2000" s="28"/>
      <c r="FQ2000" s="193"/>
      <c r="FS2000" s="28"/>
      <c r="FT2000" s="28"/>
      <c r="FU2000" s="28"/>
      <c r="FZ2000" s="193"/>
      <c r="GB2000" s="28"/>
      <c r="GC2000" s="28"/>
      <c r="GD2000" s="28"/>
      <c r="GI2000" s="193"/>
      <c r="GK2000" s="28"/>
      <c r="GL2000" s="28"/>
      <c r="GM2000" s="28"/>
      <c r="GR2000" s="193"/>
      <c r="GT2000" s="28"/>
      <c r="GU2000" s="28"/>
      <c r="GV2000" s="28"/>
      <c r="HA2000" s="193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3"/>
      <c r="M2001" s="28"/>
      <c r="N2001" s="28"/>
      <c r="O2001" s="28"/>
      <c r="T2001" s="193"/>
      <c r="V2001" s="28"/>
      <c r="W2001" s="28"/>
      <c r="X2001" s="28"/>
      <c r="AC2001" s="193"/>
      <c r="AE2001" s="28"/>
      <c r="AF2001" s="28"/>
      <c r="AG2001" s="28"/>
      <c r="AL2001" s="193"/>
      <c r="AN2001" s="28"/>
      <c r="AO2001" s="28"/>
      <c r="AP2001" s="28"/>
      <c r="AU2001" s="193"/>
      <c r="AW2001" s="28"/>
      <c r="AX2001" s="28"/>
      <c r="AY2001" s="28"/>
      <c r="BD2001" s="193"/>
      <c r="BF2001" s="28"/>
      <c r="BG2001" s="28"/>
      <c r="BH2001" s="28"/>
      <c r="BM2001" s="193"/>
      <c r="BO2001" s="28"/>
      <c r="BP2001" s="28"/>
      <c r="BQ2001" s="28"/>
      <c r="BV2001" s="193"/>
      <c r="BX2001" s="28"/>
      <c r="BY2001" s="28"/>
      <c r="BZ2001" s="28"/>
      <c r="CE2001" s="193"/>
      <c r="CG2001" s="28"/>
      <c r="CH2001" s="28"/>
      <c r="CI2001" s="28"/>
      <c r="CN2001" s="193"/>
      <c r="CP2001" s="28"/>
      <c r="CQ2001" s="28"/>
      <c r="CR2001" s="28"/>
      <c r="CW2001" s="193"/>
      <c r="CY2001" s="28"/>
      <c r="CZ2001" s="28"/>
      <c r="DA2001" s="28"/>
      <c r="DF2001" s="193"/>
      <c r="DH2001" s="28"/>
      <c r="DI2001" s="28"/>
      <c r="DJ2001" s="28"/>
      <c r="DO2001" s="193"/>
      <c r="DQ2001" s="28"/>
      <c r="DR2001" s="28"/>
      <c r="DS2001" s="28"/>
      <c r="DX2001" s="193"/>
      <c r="DZ2001" s="28"/>
      <c r="EA2001" s="28"/>
      <c r="EB2001" s="28"/>
      <c r="EG2001" s="193"/>
      <c r="EI2001" s="28"/>
      <c r="EJ2001" s="28"/>
      <c r="EK2001" s="28"/>
      <c r="EP2001" s="193"/>
      <c r="ER2001" s="28"/>
      <c r="ES2001" s="28"/>
      <c r="ET2001" s="28"/>
      <c r="EY2001" s="193"/>
      <c r="FA2001" s="28"/>
      <c r="FB2001" s="28"/>
      <c r="FC2001" s="28"/>
      <c r="FH2001" s="193"/>
      <c r="FJ2001" s="28"/>
      <c r="FK2001" s="28"/>
      <c r="FL2001" s="28"/>
      <c r="FQ2001" s="193"/>
      <c r="FS2001" s="28"/>
      <c r="FT2001" s="28"/>
      <c r="FU2001" s="28"/>
      <c r="FZ2001" s="193"/>
      <c r="GB2001" s="28"/>
      <c r="GC2001" s="28"/>
      <c r="GD2001" s="28"/>
      <c r="GI2001" s="193"/>
      <c r="GK2001" s="28"/>
      <c r="GL2001" s="28"/>
      <c r="GM2001" s="28"/>
      <c r="GR2001" s="193"/>
      <c r="GT2001" s="28"/>
      <c r="GU2001" s="28"/>
      <c r="GV2001" s="28"/>
      <c r="HA2001" s="193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3"/>
      <c r="M2002" s="28"/>
      <c r="N2002" s="28"/>
      <c r="O2002" s="28"/>
      <c r="T2002" s="193"/>
      <c r="V2002" s="28"/>
      <c r="W2002" s="28"/>
      <c r="X2002" s="28"/>
      <c r="AC2002" s="193"/>
      <c r="AE2002" s="28"/>
      <c r="AF2002" s="28"/>
      <c r="AG2002" s="28"/>
      <c r="AL2002" s="193"/>
      <c r="AN2002" s="28"/>
      <c r="AO2002" s="28"/>
      <c r="AP2002" s="28"/>
      <c r="AU2002" s="193"/>
      <c r="AW2002" s="28"/>
      <c r="AX2002" s="28"/>
      <c r="AY2002" s="28"/>
      <c r="BD2002" s="193"/>
      <c r="BF2002" s="28"/>
      <c r="BG2002" s="28"/>
      <c r="BH2002" s="28"/>
      <c r="BM2002" s="193"/>
      <c r="BO2002" s="28"/>
      <c r="BP2002" s="28"/>
      <c r="BQ2002" s="28"/>
      <c r="BV2002" s="193"/>
      <c r="BX2002" s="28"/>
      <c r="BY2002" s="28"/>
      <c r="BZ2002" s="28"/>
      <c r="CE2002" s="193"/>
      <c r="CG2002" s="28"/>
      <c r="CH2002" s="28"/>
      <c r="CI2002" s="28"/>
      <c r="CN2002" s="193"/>
      <c r="CP2002" s="28"/>
      <c r="CQ2002" s="28"/>
      <c r="CR2002" s="28"/>
      <c r="CW2002" s="193"/>
      <c r="CY2002" s="28"/>
      <c r="CZ2002" s="28"/>
      <c r="DA2002" s="28"/>
      <c r="DF2002" s="193"/>
      <c r="DH2002" s="28"/>
      <c r="DI2002" s="28"/>
      <c r="DJ2002" s="28"/>
      <c r="DO2002" s="193"/>
      <c r="DQ2002" s="28"/>
      <c r="DR2002" s="28"/>
      <c r="DS2002" s="28"/>
      <c r="DX2002" s="193"/>
      <c r="DZ2002" s="28"/>
      <c r="EA2002" s="28"/>
      <c r="EB2002" s="28"/>
      <c r="EG2002" s="193"/>
      <c r="EI2002" s="28"/>
      <c r="EJ2002" s="28"/>
      <c r="EK2002" s="28"/>
      <c r="EP2002" s="193"/>
      <c r="ER2002" s="28"/>
      <c r="ES2002" s="28"/>
      <c r="ET2002" s="28"/>
      <c r="EY2002" s="193"/>
      <c r="FA2002" s="28"/>
      <c r="FB2002" s="28"/>
      <c r="FC2002" s="28"/>
      <c r="FH2002" s="193"/>
      <c r="FJ2002" s="28"/>
      <c r="FK2002" s="28"/>
      <c r="FL2002" s="28"/>
      <c r="FQ2002" s="193"/>
      <c r="FS2002" s="28"/>
      <c r="FT2002" s="28"/>
      <c r="FU2002" s="28"/>
      <c r="FZ2002" s="193"/>
      <c r="GB2002" s="28"/>
      <c r="GC2002" s="28"/>
      <c r="GD2002" s="28"/>
      <c r="GI2002" s="193"/>
      <c r="GK2002" s="28"/>
      <c r="GL2002" s="28"/>
      <c r="GM2002" s="28"/>
      <c r="GR2002" s="193"/>
      <c r="GT2002" s="28"/>
      <c r="GU2002" s="28"/>
      <c r="GV2002" s="28"/>
      <c r="HA2002" s="193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F2003" s="28"/>
      <c r="G2003" s="28"/>
      <c r="K2003" s="193"/>
      <c r="M2003" s="28"/>
      <c r="N2003" s="28"/>
      <c r="O2003" s="28"/>
      <c r="T2003" s="193"/>
      <c r="V2003" s="28"/>
      <c r="W2003" s="28"/>
      <c r="X2003" s="28"/>
      <c r="AC2003" s="193"/>
      <c r="AE2003" s="28"/>
      <c r="AF2003" s="28"/>
      <c r="AG2003" s="28"/>
      <c r="AL2003" s="193"/>
      <c r="AN2003" s="28"/>
      <c r="AO2003" s="28"/>
      <c r="AP2003" s="28"/>
      <c r="AU2003" s="193"/>
      <c r="AW2003" s="28"/>
      <c r="AX2003" s="28"/>
      <c r="AY2003" s="28"/>
      <c r="BD2003" s="193"/>
      <c r="BF2003" s="28"/>
      <c r="BG2003" s="28"/>
      <c r="BH2003" s="28"/>
      <c r="BM2003" s="193"/>
      <c r="BO2003" s="28"/>
      <c r="BP2003" s="28"/>
      <c r="BQ2003" s="28"/>
      <c r="BV2003" s="193"/>
      <c r="BX2003" s="28"/>
      <c r="BY2003" s="28"/>
      <c r="BZ2003" s="28"/>
      <c r="CE2003" s="193"/>
      <c r="CG2003" s="28"/>
      <c r="CH2003" s="28"/>
      <c r="CI2003" s="28"/>
      <c r="CN2003" s="193"/>
      <c r="CP2003" s="28"/>
      <c r="CQ2003" s="28"/>
      <c r="CR2003" s="28"/>
      <c r="CW2003" s="193"/>
      <c r="CY2003" s="28"/>
      <c r="CZ2003" s="28"/>
      <c r="DA2003" s="28"/>
      <c r="DF2003" s="193"/>
      <c r="DH2003" s="28"/>
      <c r="DI2003" s="28"/>
      <c r="DJ2003" s="28"/>
      <c r="DO2003" s="193"/>
      <c r="DQ2003" s="28"/>
      <c r="DR2003" s="28"/>
      <c r="DS2003" s="28"/>
      <c r="DX2003" s="193"/>
      <c r="DZ2003" s="28"/>
      <c r="EA2003" s="28"/>
      <c r="EB2003" s="28"/>
      <c r="EG2003" s="193"/>
      <c r="EI2003" s="28"/>
      <c r="EJ2003" s="28"/>
      <c r="EK2003" s="28"/>
      <c r="EP2003" s="193"/>
      <c r="ER2003" s="28"/>
      <c r="ES2003" s="28"/>
      <c r="ET2003" s="28"/>
      <c r="EY2003" s="193"/>
      <c r="FA2003" s="28"/>
      <c r="FB2003" s="28"/>
      <c r="FC2003" s="28"/>
      <c r="FH2003" s="193"/>
      <c r="FJ2003" s="28"/>
      <c r="FK2003" s="28"/>
      <c r="FL2003" s="28"/>
      <c r="FQ2003" s="193"/>
      <c r="FS2003" s="28"/>
      <c r="FT2003" s="28"/>
      <c r="FU2003" s="28"/>
      <c r="FZ2003" s="193"/>
      <c r="GB2003" s="28"/>
      <c r="GC2003" s="28"/>
      <c r="GD2003" s="28"/>
      <c r="GI2003" s="193"/>
      <c r="GK2003" s="28"/>
      <c r="GL2003" s="28"/>
      <c r="GM2003" s="28"/>
      <c r="GR2003" s="193"/>
      <c r="GT2003" s="28"/>
      <c r="GU2003" s="28"/>
      <c r="GV2003" s="28"/>
      <c r="HA2003" s="193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3"/>
      <c r="M2004" s="28"/>
      <c r="N2004" s="28"/>
      <c r="O2004" s="28"/>
      <c r="T2004" s="193"/>
      <c r="V2004" s="28"/>
      <c r="W2004" s="28"/>
      <c r="X2004" s="28"/>
      <c r="AC2004" s="193"/>
      <c r="AE2004" s="28"/>
      <c r="AF2004" s="28"/>
      <c r="AG2004" s="28"/>
      <c r="AL2004" s="193"/>
      <c r="AN2004" s="28"/>
      <c r="AO2004" s="28"/>
      <c r="AP2004" s="28"/>
      <c r="AU2004" s="193"/>
      <c r="AW2004" s="28"/>
      <c r="AX2004" s="28"/>
      <c r="AY2004" s="28"/>
      <c r="BD2004" s="193"/>
      <c r="BF2004" s="28"/>
      <c r="BG2004" s="28"/>
      <c r="BH2004" s="28"/>
      <c r="BM2004" s="193"/>
      <c r="BO2004" s="28"/>
      <c r="BP2004" s="28"/>
      <c r="BQ2004" s="28"/>
      <c r="BV2004" s="193"/>
      <c r="BX2004" s="28"/>
      <c r="BY2004" s="28"/>
      <c r="BZ2004" s="28"/>
      <c r="CE2004" s="193"/>
      <c r="CG2004" s="28"/>
      <c r="CH2004" s="28"/>
      <c r="CI2004" s="28"/>
      <c r="CN2004" s="193"/>
      <c r="CP2004" s="28"/>
      <c r="CQ2004" s="28"/>
      <c r="CR2004" s="28"/>
      <c r="CW2004" s="193"/>
      <c r="CY2004" s="28"/>
      <c r="CZ2004" s="28"/>
      <c r="DA2004" s="28"/>
      <c r="DF2004" s="193"/>
      <c r="DH2004" s="28"/>
      <c r="DI2004" s="28"/>
      <c r="DJ2004" s="28"/>
      <c r="DO2004" s="193"/>
      <c r="DQ2004" s="28"/>
      <c r="DR2004" s="28"/>
      <c r="DS2004" s="28"/>
      <c r="DX2004" s="193"/>
      <c r="DZ2004" s="28"/>
      <c r="EA2004" s="28"/>
      <c r="EB2004" s="28"/>
      <c r="EG2004" s="193"/>
      <c r="EI2004" s="28"/>
      <c r="EJ2004" s="28"/>
      <c r="EK2004" s="28"/>
      <c r="EP2004" s="193"/>
      <c r="ER2004" s="28"/>
      <c r="ES2004" s="28"/>
      <c r="ET2004" s="28"/>
      <c r="EY2004" s="193"/>
      <c r="FA2004" s="28"/>
      <c r="FB2004" s="28"/>
      <c r="FC2004" s="28"/>
      <c r="FH2004" s="193"/>
      <c r="FJ2004" s="28"/>
      <c r="FK2004" s="28"/>
      <c r="FL2004" s="28"/>
      <c r="FQ2004" s="193"/>
      <c r="FS2004" s="28"/>
      <c r="FT2004" s="28"/>
      <c r="FU2004" s="28"/>
      <c r="FZ2004" s="193"/>
      <c r="GB2004" s="28"/>
      <c r="GC2004" s="28"/>
      <c r="GD2004" s="28"/>
      <c r="GI2004" s="193"/>
      <c r="GK2004" s="28"/>
      <c r="GL2004" s="28"/>
      <c r="GM2004" s="28"/>
      <c r="GR2004" s="193"/>
      <c r="GT2004" s="28"/>
      <c r="GU2004" s="28"/>
      <c r="GV2004" s="28"/>
      <c r="HA2004" s="193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3"/>
      <c r="M2005" s="28"/>
      <c r="N2005" s="28"/>
      <c r="O2005" s="28"/>
      <c r="T2005" s="193"/>
      <c r="V2005" s="28"/>
      <c r="W2005" s="28"/>
      <c r="X2005" s="28"/>
      <c r="AC2005" s="193"/>
      <c r="AE2005" s="28"/>
      <c r="AF2005" s="28"/>
      <c r="AG2005" s="28"/>
      <c r="AL2005" s="193"/>
      <c r="AN2005" s="28"/>
      <c r="AO2005" s="28"/>
      <c r="AP2005" s="28"/>
      <c r="AU2005" s="193"/>
      <c r="AW2005" s="28"/>
      <c r="AX2005" s="28"/>
      <c r="AY2005" s="28"/>
      <c r="BD2005" s="193"/>
      <c r="BF2005" s="28"/>
      <c r="BG2005" s="28"/>
      <c r="BH2005" s="28"/>
      <c r="BM2005" s="193"/>
      <c r="BO2005" s="28"/>
      <c r="BP2005" s="28"/>
      <c r="BQ2005" s="28"/>
      <c r="BV2005" s="193"/>
      <c r="BX2005" s="28"/>
      <c r="BY2005" s="28"/>
      <c r="BZ2005" s="28"/>
      <c r="CE2005" s="193"/>
      <c r="CG2005" s="28"/>
      <c r="CH2005" s="28"/>
      <c r="CI2005" s="28"/>
      <c r="CN2005" s="193"/>
      <c r="CP2005" s="28"/>
      <c r="CQ2005" s="28"/>
      <c r="CR2005" s="28"/>
      <c r="CW2005" s="193"/>
      <c r="CY2005" s="28"/>
      <c r="CZ2005" s="28"/>
      <c r="DA2005" s="28"/>
      <c r="DF2005" s="193"/>
      <c r="DH2005" s="28"/>
      <c r="DI2005" s="28"/>
      <c r="DJ2005" s="28"/>
      <c r="DO2005" s="193"/>
      <c r="DQ2005" s="28"/>
      <c r="DR2005" s="28"/>
      <c r="DS2005" s="28"/>
      <c r="DX2005" s="193"/>
      <c r="DZ2005" s="28"/>
      <c r="EA2005" s="28"/>
      <c r="EB2005" s="28"/>
      <c r="EG2005" s="193"/>
      <c r="EI2005" s="28"/>
      <c r="EJ2005" s="28"/>
      <c r="EK2005" s="28"/>
      <c r="EP2005" s="193"/>
      <c r="ER2005" s="28"/>
      <c r="ES2005" s="28"/>
      <c r="ET2005" s="28"/>
      <c r="EY2005" s="193"/>
      <c r="FA2005" s="28"/>
      <c r="FB2005" s="28"/>
      <c r="FC2005" s="28"/>
      <c r="FH2005" s="193"/>
      <c r="FJ2005" s="28"/>
      <c r="FK2005" s="28"/>
      <c r="FL2005" s="28"/>
      <c r="FQ2005" s="193"/>
      <c r="FS2005" s="28"/>
      <c r="FT2005" s="28"/>
      <c r="FU2005" s="28"/>
      <c r="FZ2005" s="193"/>
      <c r="GB2005" s="28"/>
      <c r="GC2005" s="28"/>
      <c r="GD2005" s="28"/>
      <c r="GI2005" s="193"/>
      <c r="GK2005" s="28"/>
      <c r="GL2005" s="28"/>
      <c r="GM2005" s="28"/>
      <c r="GR2005" s="193"/>
      <c r="GT2005" s="28"/>
      <c r="GU2005" s="28"/>
      <c r="GV2005" s="28"/>
      <c r="HA2005" s="193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3"/>
      <c r="M2006" s="28"/>
      <c r="N2006" s="28"/>
      <c r="O2006" s="28"/>
      <c r="T2006" s="193"/>
      <c r="V2006" s="28"/>
      <c r="W2006" s="28"/>
      <c r="X2006" s="28"/>
      <c r="AC2006" s="193"/>
      <c r="AE2006" s="28"/>
      <c r="AF2006" s="28"/>
      <c r="AG2006" s="28"/>
      <c r="AL2006" s="193"/>
      <c r="AN2006" s="28"/>
      <c r="AO2006" s="28"/>
      <c r="AP2006" s="28"/>
      <c r="AU2006" s="193"/>
      <c r="AW2006" s="28"/>
      <c r="AX2006" s="28"/>
      <c r="AY2006" s="28"/>
      <c r="BD2006" s="193"/>
      <c r="BF2006" s="28"/>
      <c r="BG2006" s="28"/>
      <c r="BH2006" s="28"/>
      <c r="BM2006" s="193"/>
      <c r="BO2006" s="28"/>
      <c r="BP2006" s="28"/>
      <c r="BQ2006" s="28"/>
      <c r="BV2006" s="193"/>
      <c r="BX2006" s="28"/>
      <c r="BY2006" s="28"/>
      <c r="BZ2006" s="28"/>
      <c r="CE2006" s="193"/>
      <c r="CG2006" s="28"/>
      <c r="CH2006" s="28"/>
      <c r="CI2006" s="28"/>
      <c r="CN2006" s="193"/>
      <c r="CP2006" s="28"/>
      <c r="CQ2006" s="28"/>
      <c r="CR2006" s="28"/>
      <c r="CW2006" s="193"/>
      <c r="CY2006" s="28"/>
      <c r="CZ2006" s="28"/>
      <c r="DA2006" s="28"/>
      <c r="DF2006" s="193"/>
      <c r="DH2006" s="28"/>
      <c r="DI2006" s="28"/>
      <c r="DJ2006" s="28"/>
      <c r="DO2006" s="193"/>
      <c r="DQ2006" s="28"/>
      <c r="DR2006" s="28"/>
      <c r="DS2006" s="28"/>
      <c r="DX2006" s="193"/>
      <c r="DZ2006" s="28"/>
      <c r="EA2006" s="28"/>
      <c r="EB2006" s="28"/>
      <c r="EG2006" s="193"/>
      <c r="EI2006" s="28"/>
      <c r="EJ2006" s="28"/>
      <c r="EK2006" s="28"/>
      <c r="EP2006" s="193"/>
      <c r="ER2006" s="28"/>
      <c r="ES2006" s="28"/>
      <c r="ET2006" s="28"/>
      <c r="EY2006" s="193"/>
      <c r="FA2006" s="28"/>
      <c r="FB2006" s="28"/>
      <c r="FC2006" s="28"/>
      <c r="FH2006" s="193"/>
      <c r="FJ2006" s="28"/>
      <c r="FK2006" s="28"/>
      <c r="FL2006" s="28"/>
      <c r="FQ2006" s="193"/>
      <c r="FS2006" s="28"/>
      <c r="FT2006" s="28"/>
      <c r="FU2006" s="28"/>
      <c r="FZ2006" s="193"/>
      <c r="GB2006" s="28"/>
      <c r="GC2006" s="28"/>
      <c r="GD2006" s="28"/>
      <c r="GI2006" s="193"/>
      <c r="GK2006" s="28"/>
      <c r="GL2006" s="28"/>
      <c r="GM2006" s="28"/>
      <c r="GR2006" s="193"/>
      <c r="GT2006" s="28"/>
      <c r="GU2006" s="28"/>
      <c r="GV2006" s="28"/>
      <c r="HA2006" s="193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3"/>
      <c r="M2007" s="28"/>
      <c r="N2007" s="28"/>
      <c r="O2007" s="28"/>
      <c r="T2007" s="193"/>
      <c r="V2007" s="28"/>
      <c r="W2007" s="28"/>
      <c r="X2007" s="28"/>
      <c r="AC2007" s="193"/>
      <c r="AE2007" s="28"/>
      <c r="AF2007" s="28"/>
      <c r="AG2007" s="28"/>
      <c r="AL2007" s="193"/>
      <c r="AN2007" s="28"/>
      <c r="AO2007" s="28"/>
      <c r="AP2007" s="28"/>
      <c r="AU2007" s="193"/>
      <c r="AW2007" s="28"/>
      <c r="AX2007" s="28"/>
      <c r="AY2007" s="28"/>
      <c r="BD2007" s="193"/>
      <c r="BF2007" s="28"/>
      <c r="BG2007" s="28"/>
      <c r="BH2007" s="28"/>
      <c r="BM2007" s="193"/>
      <c r="BO2007" s="28"/>
      <c r="BP2007" s="28"/>
      <c r="BQ2007" s="28"/>
      <c r="BV2007" s="193"/>
      <c r="BX2007" s="28"/>
      <c r="BY2007" s="28"/>
      <c r="BZ2007" s="28"/>
      <c r="CE2007" s="193"/>
      <c r="CG2007" s="28"/>
      <c r="CH2007" s="28"/>
      <c r="CI2007" s="28"/>
      <c r="CN2007" s="193"/>
      <c r="CP2007" s="28"/>
      <c r="CQ2007" s="28"/>
      <c r="CR2007" s="28"/>
      <c r="CW2007" s="193"/>
      <c r="CY2007" s="28"/>
      <c r="CZ2007" s="28"/>
      <c r="DA2007" s="28"/>
      <c r="DF2007" s="193"/>
      <c r="DH2007" s="28"/>
      <c r="DI2007" s="28"/>
      <c r="DJ2007" s="28"/>
      <c r="DO2007" s="193"/>
      <c r="DQ2007" s="28"/>
      <c r="DR2007" s="28"/>
      <c r="DS2007" s="28"/>
      <c r="DX2007" s="193"/>
      <c r="DZ2007" s="28"/>
      <c r="EA2007" s="28"/>
      <c r="EB2007" s="28"/>
      <c r="EG2007" s="193"/>
      <c r="EI2007" s="28"/>
      <c r="EJ2007" s="28"/>
      <c r="EK2007" s="28"/>
      <c r="EP2007" s="193"/>
      <c r="ER2007" s="28"/>
      <c r="ES2007" s="28"/>
      <c r="ET2007" s="28"/>
      <c r="EY2007" s="193"/>
      <c r="FA2007" s="28"/>
      <c r="FB2007" s="28"/>
      <c r="FC2007" s="28"/>
      <c r="FH2007" s="193"/>
      <c r="FJ2007" s="28"/>
      <c r="FK2007" s="28"/>
      <c r="FL2007" s="28"/>
      <c r="FQ2007" s="193"/>
      <c r="FS2007" s="28"/>
      <c r="FT2007" s="28"/>
      <c r="FU2007" s="28"/>
      <c r="FZ2007" s="193"/>
      <c r="GB2007" s="28"/>
      <c r="GC2007" s="28"/>
      <c r="GD2007" s="28"/>
      <c r="GI2007" s="193"/>
      <c r="GK2007" s="28"/>
      <c r="GL2007" s="28"/>
      <c r="GM2007" s="28"/>
      <c r="GR2007" s="193"/>
      <c r="GT2007" s="28"/>
      <c r="GU2007" s="28"/>
      <c r="GV2007" s="28"/>
      <c r="HA2007" s="193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3"/>
      <c r="M2008" s="28"/>
      <c r="N2008" s="28"/>
      <c r="O2008" s="28"/>
      <c r="T2008" s="193"/>
      <c r="V2008" s="28"/>
      <c r="W2008" s="28"/>
      <c r="X2008" s="28"/>
      <c r="AC2008" s="193"/>
      <c r="AE2008" s="28"/>
      <c r="AF2008" s="28"/>
      <c r="AG2008" s="28"/>
      <c r="AL2008" s="193"/>
      <c r="AN2008" s="28"/>
      <c r="AO2008" s="28"/>
      <c r="AP2008" s="28"/>
      <c r="AU2008" s="193"/>
      <c r="AW2008" s="28"/>
      <c r="AX2008" s="28"/>
      <c r="AY2008" s="28"/>
      <c r="BD2008" s="193"/>
      <c r="BF2008" s="28"/>
      <c r="BG2008" s="28"/>
      <c r="BH2008" s="28"/>
      <c r="BM2008" s="193"/>
      <c r="BO2008" s="28"/>
      <c r="BP2008" s="28"/>
      <c r="BQ2008" s="28"/>
      <c r="BV2008" s="193"/>
      <c r="BX2008" s="28"/>
      <c r="BY2008" s="28"/>
      <c r="BZ2008" s="28"/>
      <c r="CE2008" s="193"/>
      <c r="CG2008" s="28"/>
      <c r="CH2008" s="28"/>
      <c r="CI2008" s="28"/>
      <c r="CN2008" s="193"/>
      <c r="CP2008" s="28"/>
      <c r="CQ2008" s="28"/>
      <c r="CR2008" s="28"/>
      <c r="CW2008" s="193"/>
      <c r="CY2008" s="28"/>
      <c r="CZ2008" s="28"/>
      <c r="DA2008" s="28"/>
      <c r="DF2008" s="193"/>
      <c r="DH2008" s="28"/>
      <c r="DI2008" s="28"/>
      <c r="DJ2008" s="28"/>
      <c r="DO2008" s="193"/>
      <c r="DQ2008" s="28"/>
      <c r="DR2008" s="28"/>
      <c r="DS2008" s="28"/>
      <c r="DX2008" s="193"/>
      <c r="DZ2008" s="28"/>
      <c r="EA2008" s="28"/>
      <c r="EB2008" s="28"/>
      <c r="EG2008" s="193"/>
      <c r="EI2008" s="28"/>
      <c r="EJ2008" s="28"/>
      <c r="EK2008" s="28"/>
      <c r="EP2008" s="193"/>
      <c r="ER2008" s="28"/>
      <c r="ES2008" s="28"/>
      <c r="ET2008" s="28"/>
      <c r="EY2008" s="193"/>
      <c r="FA2008" s="28"/>
      <c r="FB2008" s="28"/>
      <c r="FC2008" s="28"/>
      <c r="FH2008" s="193"/>
      <c r="FJ2008" s="28"/>
      <c r="FK2008" s="28"/>
      <c r="FL2008" s="28"/>
      <c r="FQ2008" s="193"/>
      <c r="FS2008" s="28"/>
      <c r="FT2008" s="28"/>
      <c r="FU2008" s="28"/>
      <c r="FZ2008" s="193"/>
      <c r="GB2008" s="28"/>
      <c r="GC2008" s="28"/>
      <c r="GD2008" s="28"/>
      <c r="GI2008" s="193"/>
      <c r="GK2008" s="28"/>
      <c r="GL2008" s="28"/>
      <c r="GM2008" s="28"/>
      <c r="GR2008" s="193"/>
      <c r="GT2008" s="28"/>
      <c r="GU2008" s="28"/>
      <c r="GV2008" s="28"/>
      <c r="HA2008" s="193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3"/>
      <c r="M2009" s="28"/>
      <c r="N2009" s="28"/>
      <c r="O2009" s="28"/>
      <c r="T2009" s="193"/>
      <c r="V2009" s="28"/>
      <c r="W2009" s="28"/>
      <c r="X2009" s="28"/>
      <c r="AC2009" s="193"/>
      <c r="AE2009" s="28"/>
      <c r="AF2009" s="28"/>
      <c r="AG2009" s="28"/>
      <c r="AL2009" s="193"/>
      <c r="AN2009" s="28"/>
      <c r="AO2009" s="28"/>
      <c r="AP2009" s="28"/>
      <c r="AU2009" s="193"/>
      <c r="AW2009" s="28"/>
      <c r="AX2009" s="28"/>
      <c r="AY2009" s="28"/>
      <c r="BD2009" s="193"/>
      <c r="BF2009" s="28"/>
      <c r="BG2009" s="28"/>
      <c r="BH2009" s="28"/>
      <c r="BM2009" s="193"/>
      <c r="BO2009" s="28"/>
      <c r="BP2009" s="28"/>
      <c r="BQ2009" s="28"/>
      <c r="BV2009" s="193"/>
      <c r="BX2009" s="28"/>
      <c r="BY2009" s="28"/>
      <c r="BZ2009" s="28"/>
      <c r="CE2009" s="193"/>
      <c r="CG2009" s="28"/>
      <c r="CH2009" s="28"/>
      <c r="CI2009" s="28"/>
      <c r="CN2009" s="193"/>
      <c r="CP2009" s="28"/>
      <c r="CQ2009" s="28"/>
      <c r="CR2009" s="28"/>
      <c r="CW2009" s="193"/>
      <c r="CY2009" s="28"/>
      <c r="CZ2009" s="28"/>
      <c r="DA2009" s="28"/>
      <c r="DF2009" s="193"/>
      <c r="DH2009" s="28"/>
      <c r="DI2009" s="28"/>
      <c r="DJ2009" s="28"/>
      <c r="DO2009" s="193"/>
      <c r="DQ2009" s="28"/>
      <c r="DR2009" s="28"/>
      <c r="DS2009" s="28"/>
      <c r="DX2009" s="193"/>
      <c r="DZ2009" s="28"/>
      <c r="EA2009" s="28"/>
      <c r="EB2009" s="28"/>
      <c r="EG2009" s="193"/>
      <c r="EI2009" s="28"/>
      <c r="EJ2009" s="28"/>
      <c r="EK2009" s="28"/>
      <c r="EP2009" s="193"/>
      <c r="ER2009" s="28"/>
      <c r="ES2009" s="28"/>
      <c r="ET2009" s="28"/>
      <c r="EY2009" s="193"/>
      <c r="FA2009" s="28"/>
      <c r="FB2009" s="28"/>
      <c r="FC2009" s="28"/>
      <c r="FH2009" s="193"/>
      <c r="FJ2009" s="28"/>
      <c r="FK2009" s="28"/>
      <c r="FL2009" s="28"/>
      <c r="FQ2009" s="193"/>
      <c r="FS2009" s="28"/>
      <c r="FT2009" s="28"/>
      <c r="FU2009" s="28"/>
      <c r="FZ2009" s="193"/>
      <c r="GB2009" s="28"/>
      <c r="GC2009" s="28"/>
      <c r="GD2009" s="28"/>
      <c r="GI2009" s="193"/>
      <c r="GK2009" s="28"/>
      <c r="GL2009" s="28"/>
      <c r="GM2009" s="28"/>
      <c r="GR2009" s="193"/>
      <c r="GT2009" s="28"/>
      <c r="GU2009" s="28"/>
      <c r="GV2009" s="28"/>
      <c r="HA2009" s="193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3"/>
      <c r="M2010" s="28"/>
      <c r="N2010" s="28"/>
      <c r="O2010" s="28"/>
      <c r="T2010" s="193"/>
      <c r="V2010" s="28"/>
      <c r="W2010" s="28"/>
      <c r="X2010" s="28"/>
      <c r="AC2010" s="193"/>
      <c r="AE2010" s="28"/>
      <c r="AF2010" s="28"/>
      <c r="AG2010" s="28"/>
      <c r="AL2010" s="193"/>
      <c r="AN2010" s="28"/>
      <c r="AO2010" s="28"/>
      <c r="AP2010" s="28"/>
      <c r="AU2010" s="193"/>
      <c r="AW2010" s="28"/>
      <c r="AX2010" s="28"/>
      <c r="AY2010" s="28"/>
      <c r="BD2010" s="193"/>
      <c r="BF2010" s="28"/>
      <c r="BG2010" s="28"/>
      <c r="BH2010" s="28"/>
      <c r="BM2010" s="193"/>
      <c r="BO2010" s="28"/>
      <c r="BP2010" s="28"/>
      <c r="BQ2010" s="28"/>
      <c r="BV2010" s="193"/>
      <c r="BX2010" s="28"/>
      <c r="BY2010" s="28"/>
      <c r="BZ2010" s="28"/>
      <c r="CE2010" s="193"/>
      <c r="CG2010" s="28"/>
      <c r="CH2010" s="28"/>
      <c r="CI2010" s="28"/>
      <c r="CN2010" s="193"/>
      <c r="CP2010" s="28"/>
      <c r="CQ2010" s="28"/>
      <c r="CR2010" s="28"/>
      <c r="CW2010" s="193"/>
      <c r="CY2010" s="28"/>
      <c r="CZ2010" s="28"/>
      <c r="DA2010" s="28"/>
      <c r="DF2010" s="193"/>
      <c r="DH2010" s="28"/>
      <c r="DI2010" s="28"/>
      <c r="DJ2010" s="28"/>
      <c r="DO2010" s="193"/>
      <c r="DQ2010" s="28"/>
      <c r="DR2010" s="28"/>
      <c r="DS2010" s="28"/>
      <c r="DX2010" s="193"/>
      <c r="DZ2010" s="28"/>
      <c r="EA2010" s="28"/>
      <c r="EB2010" s="28"/>
      <c r="EG2010" s="193"/>
      <c r="EI2010" s="28"/>
      <c r="EJ2010" s="28"/>
      <c r="EK2010" s="28"/>
      <c r="EP2010" s="193"/>
      <c r="ER2010" s="28"/>
      <c r="ES2010" s="28"/>
      <c r="ET2010" s="28"/>
      <c r="EY2010" s="193"/>
      <c r="FA2010" s="28"/>
      <c r="FB2010" s="28"/>
      <c r="FC2010" s="28"/>
      <c r="FH2010" s="193"/>
      <c r="FJ2010" s="28"/>
      <c r="FK2010" s="28"/>
      <c r="FL2010" s="28"/>
      <c r="FQ2010" s="193"/>
      <c r="FS2010" s="28"/>
      <c r="FT2010" s="28"/>
      <c r="FU2010" s="28"/>
      <c r="FZ2010" s="193"/>
      <c r="GB2010" s="28"/>
      <c r="GC2010" s="28"/>
      <c r="GD2010" s="28"/>
      <c r="GI2010" s="193"/>
      <c r="GK2010" s="28"/>
      <c r="GL2010" s="28"/>
      <c r="GM2010" s="28"/>
      <c r="GR2010" s="193"/>
      <c r="GT2010" s="28"/>
      <c r="GU2010" s="28"/>
      <c r="GV2010" s="28"/>
      <c r="HA2010" s="193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3"/>
      <c r="M2011" s="28"/>
      <c r="N2011" s="28"/>
      <c r="O2011" s="28"/>
      <c r="T2011" s="193"/>
      <c r="V2011" s="28"/>
      <c r="W2011" s="28"/>
      <c r="X2011" s="28"/>
      <c r="AC2011" s="193"/>
      <c r="AE2011" s="28"/>
      <c r="AF2011" s="28"/>
      <c r="AG2011" s="28"/>
      <c r="AL2011" s="193"/>
      <c r="AN2011" s="28"/>
      <c r="AO2011" s="28"/>
      <c r="AP2011" s="28"/>
      <c r="AU2011" s="193"/>
      <c r="AW2011" s="28"/>
      <c r="AX2011" s="28"/>
      <c r="AY2011" s="28"/>
      <c r="BD2011" s="193"/>
      <c r="BF2011" s="28"/>
      <c r="BG2011" s="28"/>
      <c r="BH2011" s="28"/>
      <c r="BM2011" s="193"/>
      <c r="BO2011" s="28"/>
      <c r="BP2011" s="28"/>
      <c r="BQ2011" s="28"/>
      <c r="BV2011" s="193"/>
      <c r="BX2011" s="28"/>
      <c r="BY2011" s="28"/>
      <c r="BZ2011" s="28"/>
      <c r="CE2011" s="193"/>
      <c r="CG2011" s="28"/>
      <c r="CH2011" s="28"/>
      <c r="CI2011" s="28"/>
      <c r="CN2011" s="193"/>
      <c r="CP2011" s="28"/>
      <c r="CQ2011" s="28"/>
      <c r="CR2011" s="28"/>
      <c r="CW2011" s="193"/>
      <c r="CY2011" s="28"/>
      <c r="CZ2011" s="28"/>
      <c r="DA2011" s="28"/>
      <c r="DF2011" s="193"/>
      <c r="DH2011" s="28"/>
      <c r="DI2011" s="28"/>
      <c r="DJ2011" s="28"/>
      <c r="DO2011" s="193"/>
      <c r="DQ2011" s="28"/>
      <c r="DR2011" s="28"/>
      <c r="DS2011" s="28"/>
      <c r="DX2011" s="193"/>
      <c r="DZ2011" s="28"/>
      <c r="EA2011" s="28"/>
      <c r="EB2011" s="28"/>
      <c r="EG2011" s="193"/>
      <c r="EI2011" s="28"/>
      <c r="EJ2011" s="28"/>
      <c r="EK2011" s="28"/>
      <c r="EP2011" s="193"/>
      <c r="ER2011" s="28"/>
      <c r="ES2011" s="28"/>
      <c r="ET2011" s="28"/>
      <c r="EY2011" s="193"/>
      <c r="FA2011" s="28"/>
      <c r="FB2011" s="28"/>
      <c r="FC2011" s="28"/>
      <c r="FH2011" s="193"/>
      <c r="FJ2011" s="28"/>
      <c r="FK2011" s="28"/>
      <c r="FL2011" s="28"/>
      <c r="FQ2011" s="193"/>
      <c r="FS2011" s="28"/>
      <c r="FT2011" s="28"/>
      <c r="FU2011" s="28"/>
      <c r="FZ2011" s="193"/>
      <c r="GB2011" s="28"/>
      <c r="GC2011" s="28"/>
      <c r="GD2011" s="28"/>
      <c r="GI2011" s="193"/>
      <c r="GK2011" s="28"/>
      <c r="GL2011" s="28"/>
      <c r="GM2011" s="28"/>
      <c r="GR2011" s="193"/>
      <c r="GT2011" s="28"/>
      <c r="GU2011" s="28"/>
      <c r="GV2011" s="28"/>
      <c r="HA2011" s="193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3"/>
      <c r="M2012" s="28"/>
      <c r="N2012" s="28"/>
      <c r="O2012" s="28"/>
      <c r="T2012" s="193"/>
      <c r="V2012" s="28"/>
      <c r="W2012" s="28"/>
      <c r="X2012" s="28"/>
      <c r="AC2012" s="193"/>
      <c r="AE2012" s="28"/>
      <c r="AF2012" s="28"/>
      <c r="AG2012" s="28"/>
      <c r="AL2012" s="193"/>
      <c r="AN2012" s="28"/>
      <c r="AO2012" s="28"/>
      <c r="AP2012" s="28"/>
      <c r="AU2012" s="193"/>
      <c r="AW2012" s="28"/>
      <c r="AX2012" s="28"/>
      <c r="AY2012" s="28"/>
      <c r="BD2012" s="193"/>
      <c r="BF2012" s="28"/>
      <c r="BG2012" s="28"/>
      <c r="BH2012" s="28"/>
      <c r="BM2012" s="193"/>
      <c r="BO2012" s="28"/>
      <c r="BP2012" s="28"/>
      <c r="BQ2012" s="28"/>
      <c r="BV2012" s="193"/>
      <c r="BX2012" s="28"/>
      <c r="BY2012" s="28"/>
      <c r="BZ2012" s="28"/>
      <c r="CE2012" s="193"/>
      <c r="CG2012" s="28"/>
      <c r="CH2012" s="28"/>
      <c r="CI2012" s="28"/>
      <c r="CN2012" s="193"/>
      <c r="CP2012" s="28"/>
      <c r="CQ2012" s="28"/>
      <c r="CR2012" s="28"/>
      <c r="CW2012" s="193"/>
      <c r="CY2012" s="28"/>
      <c r="CZ2012" s="28"/>
      <c r="DA2012" s="28"/>
      <c r="DF2012" s="193"/>
      <c r="DH2012" s="28"/>
      <c r="DI2012" s="28"/>
      <c r="DJ2012" s="28"/>
      <c r="DO2012" s="193"/>
      <c r="DQ2012" s="28"/>
      <c r="DR2012" s="28"/>
      <c r="DS2012" s="28"/>
      <c r="DX2012" s="193"/>
      <c r="DZ2012" s="28"/>
      <c r="EA2012" s="28"/>
      <c r="EB2012" s="28"/>
      <c r="EG2012" s="193"/>
      <c r="EI2012" s="28"/>
      <c r="EJ2012" s="28"/>
      <c r="EK2012" s="28"/>
      <c r="EP2012" s="193"/>
      <c r="ER2012" s="28"/>
      <c r="ES2012" s="28"/>
      <c r="ET2012" s="28"/>
      <c r="EY2012" s="193"/>
      <c r="FA2012" s="28"/>
      <c r="FB2012" s="28"/>
      <c r="FC2012" s="28"/>
      <c r="FH2012" s="193"/>
      <c r="FJ2012" s="28"/>
      <c r="FK2012" s="28"/>
      <c r="FL2012" s="28"/>
      <c r="FQ2012" s="193"/>
      <c r="FS2012" s="28"/>
      <c r="FT2012" s="28"/>
      <c r="FU2012" s="28"/>
      <c r="FZ2012" s="193"/>
      <c r="GB2012" s="28"/>
      <c r="GC2012" s="28"/>
      <c r="GD2012" s="28"/>
      <c r="GI2012" s="193"/>
      <c r="GK2012" s="28"/>
      <c r="GL2012" s="28"/>
      <c r="GM2012" s="28"/>
      <c r="GR2012" s="193"/>
      <c r="GT2012" s="28"/>
      <c r="GU2012" s="28"/>
      <c r="GV2012" s="28"/>
      <c r="HA2012" s="193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3"/>
      <c r="M2013" s="28"/>
      <c r="N2013" s="28"/>
      <c r="O2013" s="28"/>
      <c r="T2013" s="193"/>
      <c r="V2013" s="28"/>
      <c r="W2013" s="28"/>
      <c r="X2013" s="28"/>
      <c r="AC2013" s="193"/>
      <c r="AE2013" s="28"/>
      <c r="AF2013" s="28"/>
      <c r="AG2013" s="28"/>
      <c r="AL2013" s="193"/>
      <c r="AN2013" s="28"/>
      <c r="AO2013" s="28"/>
      <c r="AP2013" s="28"/>
      <c r="AU2013" s="193"/>
      <c r="AW2013" s="28"/>
      <c r="AX2013" s="28"/>
      <c r="AY2013" s="28"/>
      <c r="BD2013" s="193"/>
      <c r="BF2013" s="28"/>
      <c r="BG2013" s="28"/>
      <c r="BH2013" s="28"/>
      <c r="BM2013" s="193"/>
      <c r="BO2013" s="28"/>
      <c r="BP2013" s="28"/>
      <c r="BQ2013" s="28"/>
      <c r="BV2013" s="193"/>
      <c r="BX2013" s="28"/>
      <c r="BY2013" s="28"/>
      <c r="BZ2013" s="28"/>
      <c r="CE2013" s="193"/>
      <c r="CG2013" s="28"/>
      <c r="CH2013" s="28"/>
      <c r="CI2013" s="28"/>
      <c r="CN2013" s="193"/>
      <c r="CP2013" s="28"/>
      <c r="CQ2013" s="28"/>
      <c r="CR2013" s="28"/>
      <c r="CW2013" s="193"/>
      <c r="CY2013" s="28"/>
      <c r="CZ2013" s="28"/>
      <c r="DA2013" s="28"/>
      <c r="DF2013" s="193"/>
      <c r="DH2013" s="28"/>
      <c r="DI2013" s="28"/>
      <c r="DJ2013" s="28"/>
      <c r="DO2013" s="193"/>
      <c r="DQ2013" s="28"/>
      <c r="DR2013" s="28"/>
      <c r="DS2013" s="28"/>
      <c r="DX2013" s="193"/>
      <c r="DZ2013" s="28"/>
      <c r="EA2013" s="28"/>
      <c r="EB2013" s="28"/>
      <c r="EG2013" s="193"/>
      <c r="EI2013" s="28"/>
      <c r="EJ2013" s="28"/>
      <c r="EK2013" s="28"/>
      <c r="EP2013" s="193"/>
      <c r="ER2013" s="28"/>
      <c r="ES2013" s="28"/>
      <c r="ET2013" s="28"/>
      <c r="EY2013" s="193"/>
      <c r="FA2013" s="28"/>
      <c r="FB2013" s="28"/>
      <c r="FC2013" s="28"/>
      <c r="FH2013" s="193"/>
      <c r="FJ2013" s="28"/>
      <c r="FK2013" s="28"/>
      <c r="FL2013" s="28"/>
      <c r="FQ2013" s="193"/>
      <c r="FS2013" s="28"/>
      <c r="FT2013" s="28"/>
      <c r="FU2013" s="28"/>
      <c r="FZ2013" s="193"/>
      <c r="GB2013" s="28"/>
      <c r="GC2013" s="28"/>
      <c r="GD2013" s="28"/>
      <c r="GI2013" s="193"/>
      <c r="GK2013" s="28"/>
      <c r="GL2013" s="28"/>
      <c r="GM2013" s="28"/>
      <c r="GR2013" s="193"/>
      <c r="GT2013" s="28"/>
      <c r="GU2013" s="28"/>
      <c r="GV2013" s="28"/>
      <c r="HA2013" s="193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3"/>
      <c r="M2014" s="28"/>
      <c r="N2014" s="28"/>
      <c r="O2014" s="28"/>
      <c r="T2014" s="193"/>
      <c r="V2014" s="28"/>
      <c r="W2014" s="28"/>
      <c r="X2014" s="28"/>
      <c r="AC2014" s="193"/>
      <c r="AE2014" s="28"/>
      <c r="AF2014" s="28"/>
      <c r="AG2014" s="28"/>
      <c r="AL2014" s="193"/>
      <c r="AN2014" s="28"/>
      <c r="AO2014" s="28"/>
      <c r="AP2014" s="28"/>
      <c r="AU2014" s="193"/>
      <c r="AW2014" s="28"/>
      <c r="AX2014" s="28"/>
      <c r="AY2014" s="28"/>
      <c r="BD2014" s="193"/>
      <c r="BF2014" s="28"/>
      <c r="BG2014" s="28"/>
      <c r="BH2014" s="28"/>
      <c r="BM2014" s="193"/>
      <c r="BO2014" s="28"/>
      <c r="BP2014" s="28"/>
      <c r="BQ2014" s="28"/>
      <c r="BV2014" s="193"/>
      <c r="BX2014" s="28"/>
      <c r="BY2014" s="28"/>
      <c r="BZ2014" s="28"/>
      <c r="CE2014" s="193"/>
      <c r="CG2014" s="28"/>
      <c r="CH2014" s="28"/>
      <c r="CI2014" s="28"/>
      <c r="CN2014" s="193"/>
      <c r="CP2014" s="28"/>
      <c r="CQ2014" s="28"/>
      <c r="CR2014" s="28"/>
      <c r="CW2014" s="193"/>
      <c r="CY2014" s="28"/>
      <c r="CZ2014" s="28"/>
      <c r="DA2014" s="28"/>
      <c r="DF2014" s="193"/>
      <c r="DH2014" s="28"/>
      <c r="DI2014" s="28"/>
      <c r="DJ2014" s="28"/>
      <c r="DO2014" s="193"/>
      <c r="DQ2014" s="28"/>
      <c r="DR2014" s="28"/>
      <c r="DS2014" s="28"/>
      <c r="DX2014" s="193"/>
      <c r="DZ2014" s="28"/>
      <c r="EA2014" s="28"/>
      <c r="EB2014" s="28"/>
      <c r="EG2014" s="193"/>
      <c r="EI2014" s="28"/>
      <c r="EJ2014" s="28"/>
      <c r="EK2014" s="28"/>
      <c r="EP2014" s="193"/>
      <c r="ER2014" s="28"/>
      <c r="ES2014" s="28"/>
      <c r="ET2014" s="28"/>
      <c r="EY2014" s="193"/>
      <c r="FA2014" s="28"/>
      <c r="FB2014" s="28"/>
      <c r="FC2014" s="28"/>
      <c r="FH2014" s="193"/>
      <c r="FJ2014" s="28"/>
      <c r="FK2014" s="28"/>
      <c r="FL2014" s="28"/>
      <c r="FQ2014" s="193"/>
      <c r="FS2014" s="28"/>
      <c r="FT2014" s="28"/>
      <c r="FU2014" s="28"/>
      <c r="FZ2014" s="193"/>
      <c r="GB2014" s="28"/>
      <c r="GC2014" s="28"/>
      <c r="GD2014" s="28"/>
      <c r="GI2014" s="193"/>
      <c r="GK2014" s="28"/>
      <c r="GL2014" s="28"/>
      <c r="GM2014" s="28"/>
      <c r="GR2014" s="193"/>
      <c r="GT2014" s="28"/>
      <c r="GU2014" s="28"/>
      <c r="GV2014" s="28"/>
      <c r="HA2014" s="193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3"/>
      <c r="M2015" s="28"/>
      <c r="N2015" s="28"/>
      <c r="O2015" s="28"/>
      <c r="T2015" s="193"/>
      <c r="V2015" s="28"/>
      <c r="W2015" s="28"/>
      <c r="X2015" s="28"/>
      <c r="AC2015" s="193"/>
      <c r="AE2015" s="28"/>
      <c r="AF2015" s="28"/>
      <c r="AG2015" s="28"/>
      <c r="AL2015" s="193"/>
      <c r="AN2015" s="28"/>
      <c r="AO2015" s="28"/>
      <c r="AP2015" s="28"/>
      <c r="AU2015" s="193"/>
      <c r="AW2015" s="28"/>
      <c r="AX2015" s="28"/>
      <c r="AY2015" s="28"/>
      <c r="BD2015" s="193"/>
      <c r="BF2015" s="28"/>
      <c r="BG2015" s="28"/>
      <c r="BH2015" s="28"/>
      <c r="BM2015" s="193"/>
      <c r="BO2015" s="28"/>
      <c r="BP2015" s="28"/>
      <c r="BQ2015" s="28"/>
      <c r="BV2015" s="193"/>
      <c r="BX2015" s="28"/>
      <c r="BY2015" s="28"/>
      <c r="BZ2015" s="28"/>
      <c r="CE2015" s="193"/>
      <c r="CG2015" s="28"/>
      <c r="CH2015" s="28"/>
      <c r="CI2015" s="28"/>
      <c r="CN2015" s="193"/>
      <c r="CP2015" s="28"/>
      <c r="CQ2015" s="28"/>
      <c r="CR2015" s="28"/>
      <c r="CW2015" s="193"/>
      <c r="CY2015" s="28"/>
      <c r="CZ2015" s="28"/>
      <c r="DA2015" s="28"/>
      <c r="DF2015" s="193"/>
      <c r="DH2015" s="28"/>
      <c r="DI2015" s="28"/>
      <c r="DJ2015" s="28"/>
      <c r="DO2015" s="193"/>
      <c r="DQ2015" s="28"/>
      <c r="DR2015" s="28"/>
      <c r="DS2015" s="28"/>
      <c r="DX2015" s="193"/>
      <c r="DZ2015" s="28"/>
      <c r="EA2015" s="28"/>
      <c r="EB2015" s="28"/>
      <c r="EG2015" s="193"/>
      <c r="EI2015" s="28"/>
      <c r="EJ2015" s="28"/>
      <c r="EK2015" s="28"/>
      <c r="EP2015" s="193"/>
      <c r="ER2015" s="28"/>
      <c r="ES2015" s="28"/>
      <c r="ET2015" s="28"/>
      <c r="EY2015" s="193"/>
      <c r="FA2015" s="28"/>
      <c r="FB2015" s="28"/>
      <c r="FC2015" s="28"/>
      <c r="FH2015" s="193"/>
      <c r="FJ2015" s="28"/>
      <c r="FK2015" s="28"/>
      <c r="FL2015" s="28"/>
      <c r="FQ2015" s="193"/>
      <c r="FS2015" s="28"/>
      <c r="FT2015" s="28"/>
      <c r="FU2015" s="28"/>
      <c r="FZ2015" s="193"/>
      <c r="GB2015" s="28"/>
      <c r="GC2015" s="28"/>
      <c r="GD2015" s="28"/>
      <c r="GI2015" s="193"/>
      <c r="GK2015" s="28"/>
      <c r="GL2015" s="28"/>
      <c r="GM2015" s="28"/>
      <c r="GR2015" s="193"/>
      <c r="GT2015" s="28"/>
      <c r="GU2015" s="28"/>
      <c r="GV2015" s="28"/>
      <c r="HA2015" s="193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3"/>
      <c r="M2016" s="28"/>
      <c r="N2016" s="28"/>
      <c r="O2016" s="28"/>
      <c r="T2016" s="193"/>
      <c r="V2016" s="28"/>
      <c r="W2016" s="28"/>
      <c r="X2016" s="28"/>
      <c r="AC2016" s="193"/>
      <c r="AE2016" s="28"/>
      <c r="AF2016" s="28"/>
      <c r="AG2016" s="28"/>
      <c r="AL2016" s="193"/>
      <c r="AN2016" s="28"/>
      <c r="AO2016" s="28"/>
      <c r="AP2016" s="28"/>
      <c r="AU2016" s="193"/>
      <c r="AW2016" s="28"/>
      <c r="AX2016" s="28"/>
      <c r="AY2016" s="28"/>
      <c r="BD2016" s="193"/>
      <c r="BF2016" s="28"/>
      <c r="BG2016" s="28"/>
      <c r="BH2016" s="28"/>
      <c r="BM2016" s="193"/>
      <c r="BO2016" s="28"/>
      <c r="BP2016" s="28"/>
      <c r="BQ2016" s="28"/>
      <c r="BV2016" s="193"/>
      <c r="BX2016" s="28"/>
      <c r="BY2016" s="28"/>
      <c r="BZ2016" s="28"/>
      <c r="CE2016" s="193"/>
      <c r="CG2016" s="28"/>
      <c r="CH2016" s="28"/>
      <c r="CI2016" s="28"/>
      <c r="CN2016" s="193"/>
      <c r="CP2016" s="28"/>
      <c r="CQ2016" s="28"/>
      <c r="CR2016" s="28"/>
      <c r="CW2016" s="193"/>
      <c r="CY2016" s="28"/>
      <c r="CZ2016" s="28"/>
      <c r="DA2016" s="28"/>
      <c r="DF2016" s="193"/>
      <c r="DH2016" s="28"/>
      <c r="DI2016" s="28"/>
      <c r="DJ2016" s="28"/>
      <c r="DO2016" s="193"/>
      <c r="DQ2016" s="28"/>
      <c r="DR2016" s="28"/>
      <c r="DS2016" s="28"/>
      <c r="DX2016" s="193"/>
      <c r="DZ2016" s="28"/>
      <c r="EA2016" s="28"/>
      <c r="EB2016" s="28"/>
      <c r="EG2016" s="193"/>
      <c r="EI2016" s="28"/>
      <c r="EJ2016" s="28"/>
      <c r="EK2016" s="28"/>
      <c r="EP2016" s="193"/>
      <c r="ER2016" s="28"/>
      <c r="ES2016" s="28"/>
      <c r="ET2016" s="28"/>
      <c r="EY2016" s="193"/>
      <c r="FA2016" s="28"/>
      <c r="FB2016" s="28"/>
      <c r="FC2016" s="28"/>
      <c r="FH2016" s="193"/>
      <c r="FJ2016" s="28"/>
      <c r="FK2016" s="28"/>
      <c r="FL2016" s="28"/>
      <c r="FQ2016" s="193"/>
      <c r="FS2016" s="28"/>
      <c r="FT2016" s="28"/>
      <c r="FU2016" s="28"/>
      <c r="FZ2016" s="193"/>
      <c r="GB2016" s="28"/>
      <c r="GC2016" s="28"/>
      <c r="GD2016" s="28"/>
      <c r="GI2016" s="193"/>
      <c r="GK2016" s="28"/>
      <c r="GL2016" s="28"/>
      <c r="GM2016" s="28"/>
      <c r="GR2016" s="193"/>
      <c r="GT2016" s="28"/>
      <c r="GU2016" s="28"/>
      <c r="GV2016" s="28"/>
      <c r="HA2016" s="193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G2017" s="28"/>
      <c r="K2017" s="193"/>
      <c r="M2017" s="28"/>
      <c r="N2017" s="28"/>
      <c r="O2017" s="28"/>
      <c r="T2017" s="193"/>
      <c r="V2017" s="28"/>
      <c r="W2017" s="28"/>
      <c r="X2017" s="28"/>
      <c r="AC2017" s="193"/>
      <c r="AE2017" s="28"/>
      <c r="AF2017" s="28"/>
      <c r="AG2017" s="28"/>
      <c r="AL2017" s="193"/>
      <c r="AN2017" s="28"/>
      <c r="AO2017" s="28"/>
      <c r="AP2017" s="28"/>
      <c r="AU2017" s="193"/>
      <c r="AW2017" s="28"/>
      <c r="AX2017" s="28"/>
      <c r="AY2017" s="28"/>
      <c r="BD2017" s="193"/>
      <c r="BF2017" s="28"/>
      <c r="BG2017" s="28"/>
      <c r="BH2017" s="28"/>
      <c r="BM2017" s="193"/>
      <c r="BO2017" s="28"/>
      <c r="BP2017" s="28"/>
      <c r="BQ2017" s="28"/>
      <c r="BV2017" s="193"/>
      <c r="BX2017" s="28"/>
      <c r="BY2017" s="28"/>
      <c r="BZ2017" s="28"/>
      <c r="CE2017" s="193"/>
      <c r="CG2017" s="28"/>
      <c r="CH2017" s="28"/>
      <c r="CI2017" s="28"/>
      <c r="CN2017" s="193"/>
      <c r="CP2017" s="28"/>
      <c r="CQ2017" s="28"/>
      <c r="CR2017" s="28"/>
      <c r="CW2017" s="193"/>
      <c r="CY2017" s="28"/>
      <c r="CZ2017" s="28"/>
      <c r="DA2017" s="28"/>
      <c r="DF2017" s="193"/>
      <c r="DH2017" s="28"/>
      <c r="DI2017" s="28"/>
      <c r="DJ2017" s="28"/>
      <c r="DO2017" s="193"/>
      <c r="DQ2017" s="28"/>
      <c r="DR2017" s="28"/>
      <c r="DS2017" s="28"/>
      <c r="DX2017" s="193"/>
      <c r="DZ2017" s="28"/>
      <c r="EA2017" s="28"/>
      <c r="EB2017" s="28"/>
      <c r="EG2017" s="193"/>
      <c r="EI2017" s="28"/>
      <c r="EJ2017" s="28"/>
      <c r="EK2017" s="28"/>
      <c r="EP2017" s="193"/>
      <c r="ER2017" s="28"/>
      <c r="ES2017" s="28"/>
      <c r="ET2017" s="28"/>
      <c r="EY2017" s="193"/>
      <c r="FA2017" s="28"/>
      <c r="FB2017" s="28"/>
      <c r="FC2017" s="28"/>
      <c r="FH2017" s="193"/>
      <c r="FJ2017" s="28"/>
      <c r="FK2017" s="28"/>
      <c r="FL2017" s="28"/>
      <c r="FQ2017" s="193"/>
      <c r="FS2017" s="28"/>
      <c r="FT2017" s="28"/>
      <c r="FU2017" s="28"/>
      <c r="FZ2017" s="193"/>
      <c r="GB2017" s="28"/>
      <c r="GC2017" s="28"/>
      <c r="GD2017" s="28"/>
      <c r="GI2017" s="193"/>
      <c r="GK2017" s="28"/>
      <c r="GL2017" s="28"/>
      <c r="GM2017" s="28"/>
      <c r="GR2017" s="193"/>
      <c r="GT2017" s="28"/>
      <c r="GU2017" s="28"/>
      <c r="GV2017" s="28"/>
      <c r="HA2017" s="193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G2018" s="28"/>
      <c r="K2018" s="193"/>
      <c r="M2018" s="28"/>
      <c r="N2018" s="28"/>
      <c r="O2018" s="28"/>
      <c r="T2018" s="193"/>
      <c r="V2018" s="28"/>
      <c r="W2018" s="28"/>
      <c r="X2018" s="28"/>
      <c r="AC2018" s="193"/>
      <c r="AE2018" s="28"/>
      <c r="AF2018" s="28"/>
      <c r="AG2018" s="28"/>
      <c r="AL2018" s="193"/>
      <c r="AN2018" s="28"/>
      <c r="AO2018" s="28"/>
      <c r="AP2018" s="28"/>
      <c r="AU2018" s="193"/>
      <c r="AW2018" s="28"/>
      <c r="AX2018" s="28"/>
      <c r="AY2018" s="28"/>
      <c r="BD2018" s="193"/>
      <c r="BF2018" s="28"/>
      <c r="BG2018" s="28"/>
      <c r="BH2018" s="28"/>
      <c r="BM2018" s="193"/>
      <c r="BO2018" s="28"/>
      <c r="BP2018" s="28"/>
      <c r="BQ2018" s="28"/>
      <c r="BV2018" s="193"/>
      <c r="BX2018" s="28"/>
      <c r="BY2018" s="28"/>
      <c r="BZ2018" s="28"/>
      <c r="CE2018" s="193"/>
      <c r="CG2018" s="28"/>
      <c r="CH2018" s="28"/>
      <c r="CI2018" s="28"/>
      <c r="CN2018" s="193"/>
      <c r="CP2018" s="28"/>
      <c r="CQ2018" s="28"/>
      <c r="CR2018" s="28"/>
      <c r="CW2018" s="193"/>
      <c r="CY2018" s="28"/>
      <c r="CZ2018" s="28"/>
      <c r="DA2018" s="28"/>
      <c r="DF2018" s="193"/>
      <c r="DH2018" s="28"/>
      <c r="DI2018" s="28"/>
      <c r="DJ2018" s="28"/>
      <c r="DO2018" s="193"/>
      <c r="DQ2018" s="28"/>
      <c r="DR2018" s="28"/>
      <c r="DS2018" s="28"/>
      <c r="DX2018" s="193"/>
      <c r="DZ2018" s="28"/>
      <c r="EA2018" s="28"/>
      <c r="EB2018" s="28"/>
      <c r="EG2018" s="193"/>
      <c r="EI2018" s="28"/>
      <c r="EJ2018" s="28"/>
      <c r="EK2018" s="28"/>
      <c r="EP2018" s="193"/>
      <c r="ER2018" s="28"/>
      <c r="ES2018" s="28"/>
      <c r="ET2018" s="28"/>
      <c r="EY2018" s="193"/>
      <c r="FA2018" s="28"/>
      <c r="FB2018" s="28"/>
      <c r="FC2018" s="28"/>
      <c r="FH2018" s="193"/>
      <c r="FJ2018" s="28"/>
      <c r="FK2018" s="28"/>
      <c r="FL2018" s="28"/>
      <c r="FQ2018" s="193"/>
      <c r="FS2018" s="28"/>
      <c r="FT2018" s="28"/>
      <c r="FU2018" s="28"/>
      <c r="FZ2018" s="193"/>
      <c r="GB2018" s="28"/>
      <c r="GC2018" s="28"/>
      <c r="GD2018" s="28"/>
      <c r="GI2018" s="193"/>
      <c r="GK2018" s="28"/>
      <c r="GL2018" s="28"/>
      <c r="GM2018" s="28"/>
      <c r="GR2018" s="193"/>
      <c r="GT2018" s="28"/>
      <c r="GU2018" s="28"/>
      <c r="GV2018" s="28"/>
      <c r="HA2018" s="193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3"/>
      <c r="M2019" s="28"/>
      <c r="N2019" s="28"/>
      <c r="O2019" s="28"/>
      <c r="T2019" s="193"/>
      <c r="V2019" s="28"/>
      <c r="W2019" s="28"/>
      <c r="X2019" s="28"/>
      <c r="AC2019" s="193"/>
      <c r="AE2019" s="28"/>
      <c r="AF2019" s="28"/>
      <c r="AG2019" s="28"/>
      <c r="AL2019" s="193"/>
      <c r="AN2019" s="28"/>
      <c r="AO2019" s="28"/>
      <c r="AP2019" s="28"/>
      <c r="AU2019" s="193"/>
      <c r="AW2019" s="28"/>
      <c r="AX2019" s="28"/>
      <c r="AY2019" s="28"/>
      <c r="BD2019" s="193"/>
      <c r="BF2019" s="28"/>
      <c r="BG2019" s="28"/>
      <c r="BH2019" s="28"/>
      <c r="BM2019" s="193"/>
      <c r="BO2019" s="28"/>
      <c r="BP2019" s="28"/>
      <c r="BQ2019" s="28"/>
      <c r="BV2019" s="193"/>
      <c r="BX2019" s="28"/>
      <c r="BY2019" s="28"/>
      <c r="BZ2019" s="28"/>
      <c r="CE2019" s="193"/>
      <c r="CG2019" s="28"/>
      <c r="CH2019" s="28"/>
      <c r="CI2019" s="28"/>
      <c r="CN2019" s="193"/>
      <c r="CP2019" s="28"/>
      <c r="CQ2019" s="28"/>
      <c r="CR2019" s="28"/>
      <c r="CW2019" s="193"/>
      <c r="CY2019" s="28"/>
      <c r="CZ2019" s="28"/>
      <c r="DA2019" s="28"/>
      <c r="DF2019" s="193"/>
      <c r="DH2019" s="28"/>
      <c r="DI2019" s="28"/>
      <c r="DJ2019" s="28"/>
      <c r="DO2019" s="193"/>
      <c r="DQ2019" s="28"/>
      <c r="DR2019" s="28"/>
      <c r="DS2019" s="28"/>
      <c r="DX2019" s="193"/>
      <c r="DZ2019" s="28"/>
      <c r="EA2019" s="28"/>
      <c r="EB2019" s="28"/>
      <c r="EG2019" s="193"/>
      <c r="EI2019" s="28"/>
      <c r="EJ2019" s="28"/>
      <c r="EK2019" s="28"/>
      <c r="EP2019" s="193"/>
      <c r="ER2019" s="28"/>
      <c r="ES2019" s="28"/>
      <c r="ET2019" s="28"/>
      <c r="EY2019" s="193"/>
      <c r="FA2019" s="28"/>
      <c r="FB2019" s="28"/>
      <c r="FC2019" s="28"/>
      <c r="FH2019" s="193"/>
      <c r="FJ2019" s="28"/>
      <c r="FK2019" s="28"/>
      <c r="FL2019" s="28"/>
      <c r="FQ2019" s="193"/>
      <c r="FS2019" s="28"/>
      <c r="FT2019" s="28"/>
      <c r="FU2019" s="28"/>
      <c r="FZ2019" s="193"/>
      <c r="GB2019" s="28"/>
      <c r="GC2019" s="28"/>
      <c r="GD2019" s="28"/>
      <c r="GI2019" s="193"/>
      <c r="GK2019" s="28"/>
      <c r="GL2019" s="28"/>
      <c r="GM2019" s="28"/>
      <c r="GR2019" s="193"/>
      <c r="GT2019" s="28"/>
      <c r="GU2019" s="28"/>
      <c r="GV2019" s="28"/>
      <c r="HA2019" s="193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3"/>
      <c r="M2020" s="28"/>
      <c r="N2020" s="28"/>
      <c r="O2020" s="28"/>
      <c r="T2020" s="193"/>
      <c r="V2020" s="28"/>
      <c r="W2020" s="28"/>
      <c r="X2020" s="28"/>
      <c r="AC2020" s="193"/>
      <c r="AE2020" s="28"/>
      <c r="AF2020" s="28"/>
      <c r="AG2020" s="28"/>
      <c r="AL2020" s="193"/>
      <c r="AN2020" s="28"/>
      <c r="AO2020" s="28"/>
      <c r="AP2020" s="28"/>
      <c r="AU2020" s="193"/>
      <c r="AW2020" s="28"/>
      <c r="AX2020" s="28"/>
      <c r="AY2020" s="28"/>
      <c r="BD2020" s="193"/>
      <c r="BF2020" s="28"/>
      <c r="BG2020" s="28"/>
      <c r="BH2020" s="28"/>
      <c r="BM2020" s="193"/>
      <c r="BO2020" s="28"/>
      <c r="BP2020" s="28"/>
      <c r="BQ2020" s="28"/>
      <c r="BV2020" s="193"/>
      <c r="BX2020" s="28"/>
      <c r="BY2020" s="28"/>
      <c r="BZ2020" s="28"/>
      <c r="CE2020" s="193"/>
      <c r="CG2020" s="28"/>
      <c r="CH2020" s="28"/>
      <c r="CI2020" s="28"/>
      <c r="CN2020" s="193"/>
      <c r="CP2020" s="28"/>
      <c r="CQ2020" s="28"/>
      <c r="CR2020" s="28"/>
      <c r="CW2020" s="193"/>
      <c r="CY2020" s="28"/>
      <c r="CZ2020" s="28"/>
      <c r="DA2020" s="28"/>
      <c r="DF2020" s="193"/>
      <c r="DH2020" s="28"/>
      <c r="DI2020" s="28"/>
      <c r="DJ2020" s="28"/>
      <c r="DO2020" s="193"/>
      <c r="DQ2020" s="28"/>
      <c r="DR2020" s="28"/>
      <c r="DS2020" s="28"/>
      <c r="DX2020" s="193"/>
      <c r="DZ2020" s="28"/>
      <c r="EA2020" s="28"/>
      <c r="EB2020" s="28"/>
      <c r="EG2020" s="193"/>
      <c r="EI2020" s="28"/>
      <c r="EJ2020" s="28"/>
      <c r="EK2020" s="28"/>
      <c r="EP2020" s="193"/>
      <c r="ER2020" s="28"/>
      <c r="ES2020" s="28"/>
      <c r="ET2020" s="28"/>
      <c r="EY2020" s="193"/>
      <c r="FA2020" s="28"/>
      <c r="FB2020" s="28"/>
      <c r="FC2020" s="28"/>
      <c r="FH2020" s="193"/>
      <c r="FJ2020" s="28"/>
      <c r="FK2020" s="28"/>
      <c r="FL2020" s="28"/>
      <c r="FQ2020" s="193"/>
      <c r="FS2020" s="28"/>
      <c r="FT2020" s="28"/>
      <c r="FU2020" s="28"/>
      <c r="FZ2020" s="193"/>
      <c r="GB2020" s="28"/>
      <c r="GC2020" s="28"/>
      <c r="GD2020" s="28"/>
      <c r="GI2020" s="193"/>
      <c r="GK2020" s="28"/>
      <c r="GL2020" s="28"/>
      <c r="GM2020" s="28"/>
      <c r="GR2020" s="193"/>
      <c r="GT2020" s="28"/>
      <c r="GU2020" s="28"/>
      <c r="GV2020" s="28"/>
      <c r="HA2020" s="193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3"/>
      <c r="M2021" s="28"/>
      <c r="N2021" s="28"/>
      <c r="O2021" s="28"/>
      <c r="T2021" s="193"/>
      <c r="V2021" s="28"/>
      <c r="W2021" s="28"/>
      <c r="X2021" s="28"/>
      <c r="AC2021" s="193"/>
      <c r="AE2021" s="28"/>
      <c r="AF2021" s="28"/>
      <c r="AG2021" s="28"/>
      <c r="AL2021" s="193"/>
      <c r="AN2021" s="28"/>
      <c r="AO2021" s="28"/>
      <c r="AP2021" s="28"/>
      <c r="AU2021" s="193"/>
      <c r="AW2021" s="28"/>
      <c r="AX2021" s="28"/>
      <c r="AY2021" s="28"/>
      <c r="BD2021" s="193"/>
      <c r="BF2021" s="28"/>
      <c r="BG2021" s="28"/>
      <c r="BH2021" s="28"/>
      <c r="BM2021" s="193"/>
      <c r="BO2021" s="28"/>
      <c r="BP2021" s="28"/>
      <c r="BQ2021" s="28"/>
      <c r="BV2021" s="193"/>
      <c r="BX2021" s="28"/>
      <c r="BY2021" s="28"/>
      <c r="BZ2021" s="28"/>
      <c r="CE2021" s="193"/>
      <c r="CG2021" s="28"/>
      <c r="CH2021" s="28"/>
      <c r="CI2021" s="28"/>
      <c r="CN2021" s="193"/>
      <c r="CP2021" s="28"/>
      <c r="CQ2021" s="28"/>
      <c r="CR2021" s="28"/>
      <c r="CW2021" s="193"/>
      <c r="CY2021" s="28"/>
      <c r="CZ2021" s="28"/>
      <c r="DA2021" s="28"/>
      <c r="DF2021" s="193"/>
      <c r="DH2021" s="28"/>
      <c r="DI2021" s="28"/>
      <c r="DJ2021" s="28"/>
      <c r="DO2021" s="193"/>
      <c r="DQ2021" s="28"/>
      <c r="DR2021" s="28"/>
      <c r="DS2021" s="28"/>
      <c r="DX2021" s="193"/>
      <c r="DZ2021" s="28"/>
      <c r="EA2021" s="28"/>
      <c r="EB2021" s="28"/>
      <c r="EG2021" s="193"/>
      <c r="EI2021" s="28"/>
      <c r="EJ2021" s="28"/>
      <c r="EK2021" s="28"/>
      <c r="EP2021" s="193"/>
      <c r="ER2021" s="28"/>
      <c r="ES2021" s="28"/>
      <c r="ET2021" s="28"/>
      <c r="EY2021" s="193"/>
      <c r="FA2021" s="28"/>
      <c r="FB2021" s="28"/>
      <c r="FC2021" s="28"/>
      <c r="FH2021" s="193"/>
      <c r="FJ2021" s="28"/>
      <c r="FK2021" s="28"/>
      <c r="FL2021" s="28"/>
      <c r="FQ2021" s="193"/>
      <c r="FS2021" s="28"/>
      <c r="FT2021" s="28"/>
      <c r="FU2021" s="28"/>
      <c r="FZ2021" s="193"/>
      <c r="GB2021" s="28"/>
      <c r="GC2021" s="28"/>
      <c r="GD2021" s="28"/>
      <c r="GI2021" s="193"/>
      <c r="GK2021" s="28"/>
      <c r="GL2021" s="28"/>
      <c r="GM2021" s="28"/>
      <c r="GR2021" s="193"/>
      <c r="GT2021" s="28"/>
      <c r="GU2021" s="28"/>
      <c r="GV2021" s="28"/>
      <c r="HA2021" s="193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F2022" s="28"/>
      <c r="G2022" s="28"/>
      <c r="K2022" s="193"/>
      <c r="M2022" s="28"/>
      <c r="N2022" s="28"/>
      <c r="O2022" s="28"/>
      <c r="T2022" s="193"/>
      <c r="V2022" s="28"/>
      <c r="W2022" s="28"/>
      <c r="X2022" s="28"/>
      <c r="AC2022" s="193"/>
      <c r="AE2022" s="28"/>
      <c r="AF2022" s="28"/>
      <c r="AG2022" s="28"/>
      <c r="AL2022" s="193"/>
      <c r="AN2022" s="28"/>
      <c r="AO2022" s="28"/>
      <c r="AP2022" s="28"/>
      <c r="AU2022" s="193"/>
      <c r="AW2022" s="28"/>
      <c r="AX2022" s="28"/>
      <c r="AY2022" s="28"/>
      <c r="BD2022" s="193"/>
      <c r="BF2022" s="28"/>
      <c r="BG2022" s="28"/>
      <c r="BH2022" s="28"/>
      <c r="BM2022" s="193"/>
      <c r="BO2022" s="28"/>
      <c r="BP2022" s="28"/>
      <c r="BQ2022" s="28"/>
      <c r="BV2022" s="193"/>
      <c r="BX2022" s="28"/>
      <c r="BY2022" s="28"/>
      <c r="BZ2022" s="28"/>
      <c r="CE2022" s="193"/>
      <c r="CG2022" s="28"/>
      <c r="CH2022" s="28"/>
      <c r="CI2022" s="28"/>
      <c r="CN2022" s="193"/>
      <c r="CP2022" s="28"/>
      <c r="CQ2022" s="28"/>
      <c r="CR2022" s="28"/>
      <c r="CW2022" s="193"/>
      <c r="CY2022" s="28"/>
      <c r="CZ2022" s="28"/>
      <c r="DA2022" s="28"/>
      <c r="DF2022" s="193"/>
      <c r="DH2022" s="28"/>
      <c r="DI2022" s="28"/>
      <c r="DJ2022" s="28"/>
      <c r="DO2022" s="193"/>
      <c r="DQ2022" s="28"/>
      <c r="DR2022" s="28"/>
      <c r="DS2022" s="28"/>
      <c r="DX2022" s="193"/>
      <c r="DZ2022" s="28"/>
      <c r="EA2022" s="28"/>
      <c r="EB2022" s="28"/>
      <c r="EG2022" s="193"/>
      <c r="EI2022" s="28"/>
      <c r="EJ2022" s="28"/>
      <c r="EK2022" s="28"/>
      <c r="EP2022" s="193"/>
      <c r="ER2022" s="28"/>
      <c r="ES2022" s="28"/>
      <c r="ET2022" s="28"/>
      <c r="EY2022" s="193"/>
      <c r="FA2022" s="28"/>
      <c r="FB2022" s="28"/>
      <c r="FC2022" s="28"/>
      <c r="FH2022" s="193"/>
      <c r="FJ2022" s="28"/>
      <c r="FK2022" s="28"/>
      <c r="FL2022" s="28"/>
      <c r="FQ2022" s="193"/>
      <c r="FS2022" s="28"/>
      <c r="FT2022" s="28"/>
      <c r="FU2022" s="28"/>
      <c r="FZ2022" s="193"/>
      <c r="GB2022" s="28"/>
      <c r="GC2022" s="28"/>
      <c r="GD2022" s="28"/>
      <c r="GI2022" s="193"/>
      <c r="GK2022" s="28"/>
      <c r="GL2022" s="28"/>
      <c r="GM2022" s="28"/>
      <c r="GR2022" s="193"/>
      <c r="GT2022" s="28"/>
      <c r="GU2022" s="28"/>
      <c r="GV2022" s="28"/>
      <c r="HA2022" s="193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3"/>
      <c r="M2023" s="28"/>
      <c r="N2023" s="28"/>
      <c r="O2023" s="28"/>
      <c r="T2023" s="193"/>
      <c r="V2023" s="28"/>
      <c r="W2023" s="28"/>
      <c r="X2023" s="28"/>
      <c r="AC2023" s="193"/>
      <c r="AE2023" s="28"/>
      <c r="AF2023" s="28"/>
      <c r="AG2023" s="28"/>
      <c r="AL2023" s="193"/>
      <c r="AN2023" s="28"/>
      <c r="AO2023" s="28"/>
      <c r="AP2023" s="28"/>
      <c r="AU2023" s="193"/>
      <c r="AW2023" s="28"/>
      <c r="AX2023" s="28"/>
      <c r="AY2023" s="28"/>
      <c r="BD2023" s="193"/>
      <c r="BF2023" s="28"/>
      <c r="BG2023" s="28"/>
      <c r="BH2023" s="28"/>
      <c r="BM2023" s="193"/>
      <c r="BO2023" s="28"/>
      <c r="BP2023" s="28"/>
      <c r="BQ2023" s="28"/>
      <c r="BV2023" s="193"/>
      <c r="BX2023" s="28"/>
      <c r="BY2023" s="28"/>
      <c r="BZ2023" s="28"/>
      <c r="CE2023" s="193"/>
      <c r="CG2023" s="28"/>
      <c r="CH2023" s="28"/>
      <c r="CI2023" s="28"/>
      <c r="CN2023" s="193"/>
      <c r="CP2023" s="28"/>
      <c r="CQ2023" s="28"/>
      <c r="CR2023" s="28"/>
      <c r="CW2023" s="193"/>
      <c r="CY2023" s="28"/>
      <c r="CZ2023" s="28"/>
      <c r="DA2023" s="28"/>
      <c r="DF2023" s="193"/>
      <c r="DH2023" s="28"/>
      <c r="DI2023" s="28"/>
      <c r="DJ2023" s="28"/>
      <c r="DO2023" s="193"/>
      <c r="DQ2023" s="28"/>
      <c r="DR2023" s="28"/>
      <c r="DS2023" s="28"/>
      <c r="DX2023" s="193"/>
      <c r="DZ2023" s="28"/>
      <c r="EA2023" s="28"/>
      <c r="EB2023" s="28"/>
      <c r="EG2023" s="193"/>
      <c r="EI2023" s="28"/>
      <c r="EJ2023" s="28"/>
      <c r="EK2023" s="28"/>
      <c r="EP2023" s="193"/>
      <c r="ER2023" s="28"/>
      <c r="ES2023" s="28"/>
      <c r="ET2023" s="28"/>
      <c r="EY2023" s="193"/>
      <c r="FA2023" s="28"/>
      <c r="FB2023" s="28"/>
      <c r="FC2023" s="28"/>
      <c r="FH2023" s="193"/>
      <c r="FJ2023" s="28"/>
      <c r="FK2023" s="28"/>
      <c r="FL2023" s="28"/>
      <c r="FQ2023" s="193"/>
      <c r="FS2023" s="28"/>
      <c r="FT2023" s="28"/>
      <c r="FU2023" s="28"/>
      <c r="FZ2023" s="193"/>
      <c r="GB2023" s="28"/>
      <c r="GC2023" s="28"/>
      <c r="GD2023" s="28"/>
      <c r="GI2023" s="193"/>
      <c r="GK2023" s="28"/>
      <c r="GL2023" s="28"/>
      <c r="GM2023" s="28"/>
      <c r="GR2023" s="193"/>
      <c r="GT2023" s="28"/>
      <c r="GU2023" s="28"/>
      <c r="GV2023" s="28"/>
      <c r="HA2023" s="193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G2024" s="28"/>
      <c r="K2024" s="193"/>
      <c r="M2024" s="28"/>
      <c r="N2024" s="28"/>
      <c r="O2024" s="28"/>
      <c r="T2024" s="193"/>
      <c r="V2024" s="28"/>
      <c r="W2024" s="28"/>
      <c r="X2024" s="28"/>
      <c r="AC2024" s="193"/>
      <c r="AE2024" s="28"/>
      <c r="AF2024" s="28"/>
      <c r="AG2024" s="28"/>
      <c r="AL2024" s="193"/>
      <c r="AN2024" s="28"/>
      <c r="AO2024" s="28"/>
      <c r="AP2024" s="28"/>
      <c r="AU2024" s="193"/>
      <c r="AW2024" s="28"/>
      <c r="AX2024" s="28"/>
      <c r="AY2024" s="28"/>
      <c r="BD2024" s="193"/>
      <c r="BF2024" s="28"/>
      <c r="BG2024" s="28"/>
      <c r="BH2024" s="28"/>
      <c r="BM2024" s="193"/>
      <c r="BO2024" s="28"/>
      <c r="BP2024" s="28"/>
      <c r="BQ2024" s="28"/>
      <c r="BV2024" s="193"/>
      <c r="BX2024" s="28"/>
      <c r="BY2024" s="28"/>
      <c r="BZ2024" s="28"/>
      <c r="CE2024" s="193"/>
      <c r="CG2024" s="28"/>
      <c r="CH2024" s="28"/>
      <c r="CI2024" s="28"/>
      <c r="CN2024" s="193"/>
      <c r="CP2024" s="28"/>
      <c r="CQ2024" s="28"/>
      <c r="CR2024" s="28"/>
      <c r="CW2024" s="193"/>
      <c r="CY2024" s="28"/>
      <c r="CZ2024" s="28"/>
      <c r="DA2024" s="28"/>
      <c r="DF2024" s="193"/>
      <c r="DH2024" s="28"/>
      <c r="DI2024" s="28"/>
      <c r="DJ2024" s="28"/>
      <c r="DO2024" s="193"/>
      <c r="DQ2024" s="28"/>
      <c r="DR2024" s="28"/>
      <c r="DS2024" s="28"/>
      <c r="DX2024" s="193"/>
      <c r="DZ2024" s="28"/>
      <c r="EA2024" s="28"/>
      <c r="EB2024" s="28"/>
      <c r="EG2024" s="193"/>
      <c r="EI2024" s="28"/>
      <c r="EJ2024" s="28"/>
      <c r="EK2024" s="28"/>
      <c r="EP2024" s="193"/>
      <c r="ER2024" s="28"/>
      <c r="ES2024" s="28"/>
      <c r="ET2024" s="28"/>
      <c r="EY2024" s="193"/>
      <c r="FA2024" s="28"/>
      <c r="FB2024" s="28"/>
      <c r="FC2024" s="28"/>
      <c r="FH2024" s="193"/>
      <c r="FJ2024" s="28"/>
      <c r="FK2024" s="28"/>
      <c r="FL2024" s="28"/>
      <c r="FQ2024" s="193"/>
      <c r="FS2024" s="28"/>
      <c r="FT2024" s="28"/>
      <c r="FU2024" s="28"/>
      <c r="FZ2024" s="193"/>
      <c r="GB2024" s="28"/>
      <c r="GC2024" s="28"/>
      <c r="GD2024" s="28"/>
      <c r="GI2024" s="193"/>
      <c r="GK2024" s="28"/>
      <c r="GL2024" s="28"/>
      <c r="GM2024" s="28"/>
      <c r="GR2024" s="193"/>
      <c r="GT2024" s="28"/>
      <c r="GU2024" s="28"/>
      <c r="GV2024" s="28"/>
      <c r="HA2024" s="193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3"/>
      <c r="M2025" s="28"/>
      <c r="N2025" s="28"/>
      <c r="O2025" s="28"/>
      <c r="T2025" s="193"/>
      <c r="V2025" s="28"/>
      <c r="W2025" s="28"/>
      <c r="X2025" s="28"/>
      <c r="AC2025" s="193"/>
      <c r="AE2025" s="28"/>
      <c r="AF2025" s="28"/>
      <c r="AG2025" s="28"/>
      <c r="AL2025" s="193"/>
      <c r="AN2025" s="28"/>
      <c r="AO2025" s="28"/>
      <c r="AP2025" s="28"/>
      <c r="AU2025" s="193"/>
      <c r="AW2025" s="28"/>
      <c r="AX2025" s="28"/>
      <c r="AY2025" s="28"/>
      <c r="BD2025" s="193"/>
      <c r="BF2025" s="28"/>
      <c r="BG2025" s="28"/>
      <c r="BH2025" s="28"/>
      <c r="BM2025" s="193"/>
      <c r="BO2025" s="28"/>
      <c r="BP2025" s="28"/>
      <c r="BQ2025" s="28"/>
      <c r="BV2025" s="193"/>
      <c r="BX2025" s="28"/>
      <c r="BY2025" s="28"/>
      <c r="BZ2025" s="28"/>
      <c r="CE2025" s="193"/>
      <c r="CG2025" s="28"/>
      <c r="CH2025" s="28"/>
      <c r="CI2025" s="28"/>
      <c r="CN2025" s="193"/>
      <c r="CP2025" s="28"/>
      <c r="CQ2025" s="28"/>
      <c r="CR2025" s="28"/>
      <c r="CW2025" s="193"/>
      <c r="CY2025" s="28"/>
      <c r="CZ2025" s="28"/>
      <c r="DA2025" s="28"/>
      <c r="DF2025" s="193"/>
      <c r="DH2025" s="28"/>
      <c r="DI2025" s="28"/>
      <c r="DJ2025" s="28"/>
      <c r="DO2025" s="193"/>
      <c r="DQ2025" s="28"/>
      <c r="DR2025" s="28"/>
      <c r="DS2025" s="28"/>
      <c r="DX2025" s="193"/>
      <c r="DZ2025" s="28"/>
      <c r="EA2025" s="28"/>
      <c r="EB2025" s="28"/>
      <c r="EG2025" s="193"/>
      <c r="EI2025" s="28"/>
      <c r="EJ2025" s="28"/>
      <c r="EK2025" s="28"/>
      <c r="EP2025" s="193"/>
      <c r="ER2025" s="28"/>
      <c r="ES2025" s="28"/>
      <c r="ET2025" s="28"/>
      <c r="EY2025" s="193"/>
      <c r="FA2025" s="28"/>
      <c r="FB2025" s="28"/>
      <c r="FC2025" s="28"/>
      <c r="FH2025" s="193"/>
      <c r="FJ2025" s="28"/>
      <c r="FK2025" s="28"/>
      <c r="FL2025" s="28"/>
      <c r="FQ2025" s="193"/>
      <c r="FS2025" s="28"/>
      <c r="FT2025" s="28"/>
      <c r="FU2025" s="28"/>
      <c r="FZ2025" s="193"/>
      <c r="GB2025" s="28"/>
      <c r="GC2025" s="28"/>
      <c r="GD2025" s="28"/>
      <c r="GI2025" s="193"/>
      <c r="GK2025" s="28"/>
      <c r="GL2025" s="28"/>
      <c r="GM2025" s="28"/>
      <c r="GR2025" s="193"/>
      <c r="GT2025" s="28"/>
      <c r="GU2025" s="28"/>
      <c r="GV2025" s="28"/>
      <c r="HA2025" s="193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3"/>
      <c r="M2026" s="28"/>
      <c r="N2026" s="28"/>
      <c r="O2026" s="28"/>
      <c r="T2026" s="193"/>
      <c r="V2026" s="28"/>
      <c r="W2026" s="28"/>
      <c r="X2026" s="28"/>
      <c r="AC2026" s="193"/>
      <c r="AE2026" s="28"/>
      <c r="AF2026" s="28"/>
      <c r="AG2026" s="28"/>
      <c r="AL2026" s="193"/>
      <c r="AN2026" s="28"/>
      <c r="AO2026" s="28"/>
      <c r="AP2026" s="28"/>
      <c r="AU2026" s="193"/>
      <c r="AW2026" s="28"/>
      <c r="AX2026" s="28"/>
      <c r="AY2026" s="28"/>
      <c r="BD2026" s="193"/>
      <c r="BF2026" s="28"/>
      <c r="BG2026" s="28"/>
      <c r="BH2026" s="28"/>
      <c r="BM2026" s="193"/>
      <c r="BO2026" s="28"/>
      <c r="BP2026" s="28"/>
      <c r="BQ2026" s="28"/>
      <c r="BV2026" s="193"/>
      <c r="BX2026" s="28"/>
      <c r="BY2026" s="28"/>
      <c r="BZ2026" s="28"/>
      <c r="CE2026" s="193"/>
      <c r="CG2026" s="28"/>
      <c r="CH2026" s="28"/>
      <c r="CI2026" s="28"/>
      <c r="CN2026" s="193"/>
      <c r="CP2026" s="28"/>
      <c r="CQ2026" s="28"/>
      <c r="CR2026" s="28"/>
      <c r="CW2026" s="193"/>
      <c r="CY2026" s="28"/>
      <c r="CZ2026" s="28"/>
      <c r="DA2026" s="28"/>
      <c r="DF2026" s="193"/>
      <c r="DH2026" s="28"/>
      <c r="DI2026" s="28"/>
      <c r="DJ2026" s="28"/>
      <c r="DO2026" s="193"/>
      <c r="DQ2026" s="28"/>
      <c r="DR2026" s="28"/>
      <c r="DS2026" s="28"/>
      <c r="DX2026" s="193"/>
      <c r="DZ2026" s="28"/>
      <c r="EA2026" s="28"/>
      <c r="EB2026" s="28"/>
      <c r="EG2026" s="193"/>
      <c r="EI2026" s="28"/>
      <c r="EJ2026" s="28"/>
      <c r="EK2026" s="28"/>
      <c r="EP2026" s="193"/>
      <c r="ER2026" s="28"/>
      <c r="ES2026" s="28"/>
      <c r="ET2026" s="28"/>
      <c r="EY2026" s="193"/>
      <c r="FA2026" s="28"/>
      <c r="FB2026" s="28"/>
      <c r="FC2026" s="28"/>
      <c r="FH2026" s="193"/>
      <c r="FJ2026" s="28"/>
      <c r="FK2026" s="28"/>
      <c r="FL2026" s="28"/>
      <c r="FQ2026" s="193"/>
      <c r="FS2026" s="28"/>
      <c r="FT2026" s="28"/>
      <c r="FU2026" s="28"/>
      <c r="FZ2026" s="193"/>
      <c r="GB2026" s="28"/>
      <c r="GC2026" s="28"/>
      <c r="GD2026" s="28"/>
      <c r="GI2026" s="193"/>
      <c r="GK2026" s="28"/>
      <c r="GL2026" s="28"/>
      <c r="GM2026" s="28"/>
      <c r="GR2026" s="193"/>
      <c r="GT2026" s="28"/>
      <c r="GU2026" s="28"/>
      <c r="GV2026" s="28"/>
      <c r="HA2026" s="193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F2027" s="28"/>
      <c r="G2027" s="28"/>
      <c r="K2027" s="193"/>
      <c r="M2027" s="28"/>
      <c r="N2027" s="28"/>
      <c r="O2027" s="28"/>
      <c r="T2027" s="193"/>
      <c r="V2027" s="28"/>
      <c r="W2027" s="28"/>
      <c r="X2027" s="28"/>
      <c r="AC2027" s="193"/>
      <c r="AE2027" s="28"/>
      <c r="AF2027" s="28"/>
      <c r="AG2027" s="28"/>
      <c r="AL2027" s="193"/>
      <c r="AN2027" s="28"/>
      <c r="AO2027" s="28"/>
      <c r="AP2027" s="28"/>
      <c r="AU2027" s="193"/>
      <c r="AW2027" s="28"/>
      <c r="AX2027" s="28"/>
      <c r="AY2027" s="28"/>
      <c r="BD2027" s="193"/>
      <c r="BF2027" s="28"/>
      <c r="BG2027" s="28"/>
      <c r="BH2027" s="28"/>
      <c r="BM2027" s="193"/>
      <c r="BO2027" s="28"/>
      <c r="BP2027" s="28"/>
      <c r="BQ2027" s="28"/>
      <c r="BV2027" s="193"/>
      <c r="BX2027" s="28"/>
      <c r="BY2027" s="28"/>
      <c r="BZ2027" s="28"/>
      <c r="CE2027" s="193"/>
      <c r="CG2027" s="28"/>
      <c r="CH2027" s="28"/>
      <c r="CI2027" s="28"/>
      <c r="CN2027" s="193"/>
      <c r="CP2027" s="28"/>
      <c r="CQ2027" s="28"/>
      <c r="CR2027" s="28"/>
      <c r="CW2027" s="193"/>
      <c r="CY2027" s="28"/>
      <c r="CZ2027" s="28"/>
      <c r="DA2027" s="28"/>
      <c r="DF2027" s="193"/>
      <c r="DH2027" s="28"/>
      <c r="DI2027" s="28"/>
      <c r="DJ2027" s="28"/>
      <c r="DO2027" s="193"/>
      <c r="DQ2027" s="28"/>
      <c r="DR2027" s="28"/>
      <c r="DS2027" s="28"/>
      <c r="DX2027" s="193"/>
      <c r="DZ2027" s="28"/>
      <c r="EA2027" s="28"/>
      <c r="EB2027" s="28"/>
      <c r="EG2027" s="193"/>
      <c r="EI2027" s="28"/>
      <c r="EJ2027" s="28"/>
      <c r="EK2027" s="28"/>
      <c r="EP2027" s="193"/>
      <c r="ER2027" s="28"/>
      <c r="ES2027" s="28"/>
      <c r="ET2027" s="28"/>
      <c r="EY2027" s="193"/>
      <c r="FA2027" s="28"/>
      <c r="FB2027" s="28"/>
      <c r="FC2027" s="28"/>
      <c r="FH2027" s="193"/>
      <c r="FJ2027" s="28"/>
      <c r="FK2027" s="28"/>
      <c r="FL2027" s="28"/>
      <c r="FQ2027" s="193"/>
      <c r="FS2027" s="28"/>
      <c r="FT2027" s="28"/>
      <c r="FU2027" s="28"/>
      <c r="FZ2027" s="193"/>
      <c r="GB2027" s="28"/>
      <c r="GC2027" s="28"/>
      <c r="GD2027" s="28"/>
      <c r="GI2027" s="193"/>
      <c r="GK2027" s="28"/>
      <c r="GL2027" s="28"/>
      <c r="GM2027" s="28"/>
      <c r="GR2027" s="193"/>
      <c r="GT2027" s="28"/>
      <c r="GU2027" s="28"/>
      <c r="GV2027" s="28"/>
      <c r="HA2027" s="193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3"/>
      <c r="M2028" s="28"/>
      <c r="N2028" s="28"/>
      <c r="O2028" s="28"/>
      <c r="T2028" s="193"/>
      <c r="V2028" s="28"/>
      <c r="W2028" s="28"/>
      <c r="X2028" s="28"/>
      <c r="AC2028" s="193"/>
      <c r="AE2028" s="28"/>
      <c r="AF2028" s="28"/>
      <c r="AG2028" s="28"/>
      <c r="AL2028" s="193"/>
      <c r="AN2028" s="28"/>
      <c r="AO2028" s="28"/>
      <c r="AP2028" s="28"/>
      <c r="AU2028" s="193"/>
      <c r="AW2028" s="28"/>
      <c r="AX2028" s="28"/>
      <c r="AY2028" s="28"/>
      <c r="BD2028" s="193"/>
      <c r="BF2028" s="28"/>
      <c r="BG2028" s="28"/>
      <c r="BH2028" s="28"/>
      <c r="BM2028" s="193"/>
      <c r="BO2028" s="28"/>
      <c r="BP2028" s="28"/>
      <c r="BQ2028" s="28"/>
      <c r="BV2028" s="193"/>
      <c r="BX2028" s="28"/>
      <c r="BY2028" s="28"/>
      <c r="BZ2028" s="28"/>
      <c r="CE2028" s="193"/>
      <c r="CG2028" s="28"/>
      <c r="CH2028" s="28"/>
      <c r="CI2028" s="28"/>
      <c r="CN2028" s="193"/>
      <c r="CP2028" s="28"/>
      <c r="CQ2028" s="28"/>
      <c r="CR2028" s="28"/>
      <c r="CW2028" s="193"/>
      <c r="CY2028" s="28"/>
      <c r="CZ2028" s="28"/>
      <c r="DA2028" s="28"/>
      <c r="DF2028" s="193"/>
      <c r="DH2028" s="28"/>
      <c r="DI2028" s="28"/>
      <c r="DJ2028" s="28"/>
      <c r="DO2028" s="193"/>
      <c r="DQ2028" s="28"/>
      <c r="DR2028" s="28"/>
      <c r="DS2028" s="28"/>
      <c r="DX2028" s="193"/>
      <c r="DZ2028" s="28"/>
      <c r="EA2028" s="28"/>
      <c r="EB2028" s="28"/>
      <c r="EG2028" s="193"/>
      <c r="EI2028" s="28"/>
      <c r="EJ2028" s="28"/>
      <c r="EK2028" s="28"/>
      <c r="EP2028" s="193"/>
      <c r="ER2028" s="28"/>
      <c r="ES2028" s="28"/>
      <c r="ET2028" s="28"/>
      <c r="EY2028" s="193"/>
      <c r="FA2028" s="28"/>
      <c r="FB2028" s="28"/>
      <c r="FC2028" s="28"/>
      <c r="FH2028" s="193"/>
      <c r="FJ2028" s="28"/>
      <c r="FK2028" s="28"/>
      <c r="FL2028" s="28"/>
      <c r="FQ2028" s="193"/>
      <c r="FS2028" s="28"/>
      <c r="FT2028" s="28"/>
      <c r="FU2028" s="28"/>
      <c r="FZ2028" s="193"/>
      <c r="GB2028" s="28"/>
      <c r="GC2028" s="28"/>
      <c r="GD2028" s="28"/>
      <c r="GI2028" s="193"/>
      <c r="GK2028" s="28"/>
      <c r="GL2028" s="28"/>
      <c r="GM2028" s="28"/>
      <c r="GR2028" s="193"/>
      <c r="GT2028" s="28"/>
      <c r="GU2028" s="28"/>
      <c r="GV2028" s="28"/>
      <c r="HA2028" s="193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3"/>
      <c r="M2029" s="28"/>
      <c r="N2029" s="28"/>
      <c r="O2029" s="28"/>
      <c r="T2029" s="193"/>
      <c r="V2029" s="28"/>
      <c r="W2029" s="28"/>
      <c r="X2029" s="28"/>
      <c r="AC2029" s="193"/>
      <c r="AE2029" s="28"/>
      <c r="AF2029" s="28"/>
      <c r="AG2029" s="28"/>
      <c r="AL2029" s="193"/>
      <c r="AN2029" s="28"/>
      <c r="AO2029" s="28"/>
      <c r="AP2029" s="28"/>
      <c r="AU2029" s="193"/>
      <c r="AW2029" s="28"/>
      <c r="AX2029" s="28"/>
      <c r="AY2029" s="28"/>
      <c r="BD2029" s="193"/>
      <c r="BF2029" s="28"/>
      <c r="BG2029" s="28"/>
      <c r="BH2029" s="28"/>
      <c r="BM2029" s="193"/>
      <c r="BO2029" s="28"/>
      <c r="BP2029" s="28"/>
      <c r="BQ2029" s="28"/>
      <c r="BV2029" s="193"/>
      <c r="BX2029" s="28"/>
      <c r="BY2029" s="28"/>
      <c r="BZ2029" s="28"/>
      <c r="CE2029" s="193"/>
      <c r="CG2029" s="28"/>
      <c r="CH2029" s="28"/>
      <c r="CI2029" s="28"/>
      <c r="CN2029" s="193"/>
      <c r="CP2029" s="28"/>
      <c r="CQ2029" s="28"/>
      <c r="CR2029" s="28"/>
      <c r="CW2029" s="193"/>
      <c r="CY2029" s="28"/>
      <c r="CZ2029" s="28"/>
      <c r="DA2029" s="28"/>
      <c r="DF2029" s="193"/>
      <c r="DH2029" s="28"/>
      <c r="DI2029" s="28"/>
      <c r="DJ2029" s="28"/>
      <c r="DO2029" s="193"/>
      <c r="DQ2029" s="28"/>
      <c r="DR2029" s="28"/>
      <c r="DS2029" s="28"/>
      <c r="DX2029" s="193"/>
      <c r="DZ2029" s="28"/>
      <c r="EA2029" s="28"/>
      <c r="EB2029" s="28"/>
      <c r="EG2029" s="193"/>
      <c r="EI2029" s="28"/>
      <c r="EJ2029" s="28"/>
      <c r="EK2029" s="28"/>
      <c r="EP2029" s="193"/>
      <c r="ER2029" s="28"/>
      <c r="ES2029" s="28"/>
      <c r="ET2029" s="28"/>
      <c r="EY2029" s="193"/>
      <c r="FA2029" s="28"/>
      <c r="FB2029" s="28"/>
      <c r="FC2029" s="28"/>
      <c r="FH2029" s="193"/>
      <c r="FJ2029" s="28"/>
      <c r="FK2029" s="28"/>
      <c r="FL2029" s="28"/>
      <c r="FQ2029" s="193"/>
      <c r="FS2029" s="28"/>
      <c r="FT2029" s="28"/>
      <c r="FU2029" s="28"/>
      <c r="FZ2029" s="193"/>
      <c r="GB2029" s="28"/>
      <c r="GC2029" s="28"/>
      <c r="GD2029" s="28"/>
      <c r="GI2029" s="193"/>
      <c r="GK2029" s="28"/>
      <c r="GL2029" s="28"/>
      <c r="GM2029" s="28"/>
      <c r="GR2029" s="193"/>
      <c r="GT2029" s="28"/>
      <c r="GU2029" s="28"/>
      <c r="GV2029" s="28"/>
      <c r="HA2029" s="193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3"/>
      <c r="M2030" s="28"/>
      <c r="N2030" s="28"/>
      <c r="O2030" s="28"/>
      <c r="T2030" s="193"/>
      <c r="V2030" s="28"/>
      <c r="W2030" s="28"/>
      <c r="X2030" s="28"/>
      <c r="AC2030" s="193"/>
      <c r="AE2030" s="28"/>
      <c r="AF2030" s="28"/>
      <c r="AG2030" s="28"/>
      <c r="AL2030" s="193"/>
      <c r="AN2030" s="28"/>
      <c r="AO2030" s="28"/>
      <c r="AP2030" s="28"/>
      <c r="AU2030" s="193"/>
      <c r="AW2030" s="28"/>
      <c r="AX2030" s="28"/>
      <c r="AY2030" s="28"/>
      <c r="BD2030" s="193"/>
      <c r="BF2030" s="28"/>
      <c r="BG2030" s="28"/>
      <c r="BH2030" s="28"/>
      <c r="BM2030" s="193"/>
      <c r="BO2030" s="28"/>
      <c r="BP2030" s="28"/>
      <c r="BQ2030" s="28"/>
      <c r="BV2030" s="193"/>
      <c r="BX2030" s="28"/>
      <c r="BY2030" s="28"/>
      <c r="BZ2030" s="28"/>
      <c r="CE2030" s="193"/>
      <c r="CG2030" s="28"/>
      <c r="CH2030" s="28"/>
      <c r="CI2030" s="28"/>
      <c r="CN2030" s="193"/>
      <c r="CP2030" s="28"/>
      <c r="CQ2030" s="28"/>
      <c r="CR2030" s="28"/>
      <c r="CW2030" s="193"/>
      <c r="CY2030" s="28"/>
      <c r="CZ2030" s="28"/>
      <c r="DA2030" s="28"/>
      <c r="DF2030" s="193"/>
      <c r="DH2030" s="28"/>
      <c r="DI2030" s="28"/>
      <c r="DJ2030" s="28"/>
      <c r="DO2030" s="193"/>
      <c r="DQ2030" s="28"/>
      <c r="DR2030" s="28"/>
      <c r="DS2030" s="28"/>
      <c r="DX2030" s="193"/>
      <c r="DZ2030" s="28"/>
      <c r="EA2030" s="28"/>
      <c r="EB2030" s="28"/>
      <c r="EG2030" s="193"/>
      <c r="EI2030" s="28"/>
      <c r="EJ2030" s="28"/>
      <c r="EK2030" s="28"/>
      <c r="EP2030" s="193"/>
      <c r="ER2030" s="28"/>
      <c r="ES2030" s="28"/>
      <c r="ET2030" s="28"/>
      <c r="EY2030" s="193"/>
      <c r="FA2030" s="28"/>
      <c r="FB2030" s="28"/>
      <c r="FC2030" s="28"/>
      <c r="FH2030" s="193"/>
      <c r="FJ2030" s="28"/>
      <c r="FK2030" s="28"/>
      <c r="FL2030" s="28"/>
      <c r="FQ2030" s="193"/>
      <c r="FS2030" s="28"/>
      <c r="FT2030" s="28"/>
      <c r="FU2030" s="28"/>
      <c r="FZ2030" s="193"/>
      <c r="GB2030" s="28"/>
      <c r="GC2030" s="28"/>
      <c r="GD2030" s="28"/>
      <c r="GI2030" s="193"/>
      <c r="GK2030" s="28"/>
      <c r="GL2030" s="28"/>
      <c r="GM2030" s="28"/>
      <c r="GR2030" s="193"/>
      <c r="GT2030" s="28"/>
      <c r="GU2030" s="28"/>
      <c r="GV2030" s="28"/>
      <c r="HA2030" s="193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3"/>
      <c r="M2031" s="28"/>
      <c r="N2031" s="28"/>
      <c r="O2031" s="28"/>
      <c r="T2031" s="193"/>
      <c r="V2031" s="28"/>
      <c r="W2031" s="28"/>
      <c r="X2031" s="28"/>
      <c r="AC2031" s="193"/>
      <c r="AE2031" s="28"/>
      <c r="AF2031" s="28"/>
      <c r="AG2031" s="28"/>
      <c r="AL2031" s="193"/>
      <c r="AN2031" s="28"/>
      <c r="AO2031" s="28"/>
      <c r="AP2031" s="28"/>
      <c r="AU2031" s="193"/>
      <c r="AW2031" s="28"/>
      <c r="AX2031" s="28"/>
      <c r="AY2031" s="28"/>
      <c r="BD2031" s="193"/>
      <c r="BF2031" s="28"/>
      <c r="BG2031" s="28"/>
      <c r="BH2031" s="28"/>
      <c r="BM2031" s="193"/>
      <c r="BO2031" s="28"/>
      <c r="BP2031" s="28"/>
      <c r="BQ2031" s="28"/>
      <c r="BV2031" s="193"/>
      <c r="BX2031" s="28"/>
      <c r="BY2031" s="28"/>
      <c r="BZ2031" s="28"/>
      <c r="CE2031" s="193"/>
      <c r="CG2031" s="28"/>
      <c r="CH2031" s="28"/>
      <c r="CI2031" s="28"/>
      <c r="CN2031" s="193"/>
      <c r="CP2031" s="28"/>
      <c r="CQ2031" s="28"/>
      <c r="CR2031" s="28"/>
      <c r="CW2031" s="193"/>
      <c r="CY2031" s="28"/>
      <c r="CZ2031" s="28"/>
      <c r="DA2031" s="28"/>
      <c r="DF2031" s="193"/>
      <c r="DH2031" s="28"/>
      <c r="DI2031" s="28"/>
      <c r="DJ2031" s="28"/>
      <c r="DO2031" s="193"/>
      <c r="DQ2031" s="28"/>
      <c r="DR2031" s="28"/>
      <c r="DS2031" s="28"/>
      <c r="DX2031" s="193"/>
      <c r="DZ2031" s="28"/>
      <c r="EA2031" s="28"/>
      <c r="EB2031" s="28"/>
      <c r="EG2031" s="193"/>
      <c r="EI2031" s="28"/>
      <c r="EJ2031" s="28"/>
      <c r="EK2031" s="28"/>
      <c r="EP2031" s="193"/>
      <c r="ER2031" s="28"/>
      <c r="ES2031" s="28"/>
      <c r="ET2031" s="28"/>
      <c r="EY2031" s="193"/>
      <c r="FA2031" s="28"/>
      <c r="FB2031" s="28"/>
      <c r="FC2031" s="28"/>
      <c r="FH2031" s="193"/>
      <c r="FJ2031" s="28"/>
      <c r="FK2031" s="28"/>
      <c r="FL2031" s="28"/>
      <c r="FQ2031" s="193"/>
      <c r="FS2031" s="28"/>
      <c r="FT2031" s="28"/>
      <c r="FU2031" s="28"/>
      <c r="FZ2031" s="193"/>
      <c r="GB2031" s="28"/>
      <c r="GC2031" s="28"/>
      <c r="GD2031" s="28"/>
      <c r="GI2031" s="193"/>
      <c r="GK2031" s="28"/>
      <c r="GL2031" s="28"/>
      <c r="GM2031" s="28"/>
      <c r="GR2031" s="193"/>
      <c r="GT2031" s="28"/>
      <c r="GU2031" s="28"/>
      <c r="GV2031" s="28"/>
      <c r="HA2031" s="193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3"/>
      <c r="M2032" s="28"/>
      <c r="N2032" s="28"/>
      <c r="O2032" s="28"/>
      <c r="T2032" s="193"/>
      <c r="V2032" s="28"/>
      <c r="W2032" s="28"/>
      <c r="X2032" s="28"/>
      <c r="AC2032" s="193"/>
      <c r="AE2032" s="28"/>
      <c r="AF2032" s="28"/>
      <c r="AG2032" s="28"/>
      <c r="AL2032" s="193"/>
      <c r="AN2032" s="28"/>
      <c r="AO2032" s="28"/>
      <c r="AP2032" s="28"/>
      <c r="AU2032" s="193"/>
      <c r="AW2032" s="28"/>
      <c r="AX2032" s="28"/>
      <c r="AY2032" s="28"/>
      <c r="BD2032" s="193"/>
      <c r="BF2032" s="28"/>
      <c r="BG2032" s="28"/>
      <c r="BH2032" s="28"/>
      <c r="BM2032" s="193"/>
      <c r="BO2032" s="28"/>
      <c r="BP2032" s="28"/>
      <c r="BQ2032" s="28"/>
      <c r="BV2032" s="193"/>
      <c r="BX2032" s="28"/>
      <c r="BY2032" s="28"/>
      <c r="BZ2032" s="28"/>
      <c r="CE2032" s="193"/>
      <c r="CG2032" s="28"/>
      <c r="CH2032" s="28"/>
      <c r="CI2032" s="28"/>
      <c r="CN2032" s="193"/>
      <c r="CP2032" s="28"/>
      <c r="CQ2032" s="28"/>
      <c r="CR2032" s="28"/>
      <c r="CW2032" s="193"/>
      <c r="CY2032" s="28"/>
      <c r="CZ2032" s="28"/>
      <c r="DA2032" s="28"/>
      <c r="DF2032" s="193"/>
      <c r="DH2032" s="28"/>
      <c r="DI2032" s="28"/>
      <c r="DJ2032" s="28"/>
      <c r="DO2032" s="193"/>
      <c r="DQ2032" s="28"/>
      <c r="DR2032" s="28"/>
      <c r="DS2032" s="28"/>
      <c r="DX2032" s="193"/>
      <c r="DZ2032" s="28"/>
      <c r="EA2032" s="28"/>
      <c r="EB2032" s="28"/>
      <c r="EG2032" s="193"/>
      <c r="EI2032" s="28"/>
      <c r="EJ2032" s="28"/>
      <c r="EK2032" s="28"/>
      <c r="EP2032" s="193"/>
      <c r="ER2032" s="28"/>
      <c r="ES2032" s="28"/>
      <c r="ET2032" s="28"/>
      <c r="EY2032" s="193"/>
      <c r="FA2032" s="28"/>
      <c r="FB2032" s="28"/>
      <c r="FC2032" s="28"/>
      <c r="FH2032" s="193"/>
      <c r="FJ2032" s="28"/>
      <c r="FK2032" s="28"/>
      <c r="FL2032" s="28"/>
      <c r="FQ2032" s="193"/>
      <c r="FS2032" s="28"/>
      <c r="FT2032" s="28"/>
      <c r="FU2032" s="28"/>
      <c r="FZ2032" s="193"/>
      <c r="GB2032" s="28"/>
      <c r="GC2032" s="28"/>
      <c r="GD2032" s="28"/>
      <c r="GI2032" s="193"/>
      <c r="GK2032" s="28"/>
      <c r="GL2032" s="28"/>
      <c r="GM2032" s="28"/>
      <c r="GR2032" s="193"/>
      <c r="GT2032" s="28"/>
      <c r="GU2032" s="28"/>
      <c r="GV2032" s="28"/>
      <c r="HA2032" s="193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F2033" s="28"/>
      <c r="G2033" s="28"/>
      <c r="K2033" s="193"/>
      <c r="M2033" s="28"/>
      <c r="N2033" s="28"/>
      <c r="O2033" s="28"/>
      <c r="T2033" s="193"/>
      <c r="V2033" s="28"/>
      <c r="W2033" s="28"/>
      <c r="X2033" s="28"/>
      <c r="AC2033" s="193"/>
      <c r="AE2033" s="28"/>
      <c r="AF2033" s="28"/>
      <c r="AG2033" s="28"/>
      <c r="AL2033" s="193"/>
      <c r="AN2033" s="28"/>
      <c r="AO2033" s="28"/>
      <c r="AP2033" s="28"/>
      <c r="AU2033" s="193"/>
      <c r="AW2033" s="28"/>
      <c r="AX2033" s="28"/>
      <c r="AY2033" s="28"/>
      <c r="BD2033" s="193"/>
      <c r="BF2033" s="28"/>
      <c r="BG2033" s="28"/>
      <c r="BH2033" s="28"/>
      <c r="BM2033" s="193"/>
      <c r="BO2033" s="28"/>
      <c r="BP2033" s="28"/>
      <c r="BQ2033" s="28"/>
      <c r="BV2033" s="193"/>
      <c r="BX2033" s="28"/>
      <c r="BY2033" s="28"/>
      <c r="BZ2033" s="28"/>
      <c r="CE2033" s="193"/>
      <c r="CG2033" s="28"/>
      <c r="CH2033" s="28"/>
      <c r="CI2033" s="28"/>
      <c r="CN2033" s="193"/>
      <c r="CP2033" s="28"/>
      <c r="CQ2033" s="28"/>
      <c r="CR2033" s="28"/>
      <c r="CW2033" s="193"/>
      <c r="CY2033" s="28"/>
      <c r="CZ2033" s="28"/>
      <c r="DA2033" s="28"/>
      <c r="DF2033" s="193"/>
      <c r="DH2033" s="28"/>
      <c r="DI2033" s="28"/>
      <c r="DJ2033" s="28"/>
      <c r="DO2033" s="193"/>
      <c r="DQ2033" s="28"/>
      <c r="DR2033" s="28"/>
      <c r="DS2033" s="28"/>
      <c r="DX2033" s="193"/>
      <c r="DZ2033" s="28"/>
      <c r="EA2033" s="28"/>
      <c r="EB2033" s="28"/>
      <c r="EG2033" s="193"/>
      <c r="EI2033" s="28"/>
      <c r="EJ2033" s="28"/>
      <c r="EK2033" s="28"/>
      <c r="EP2033" s="193"/>
      <c r="ER2033" s="28"/>
      <c r="ES2033" s="28"/>
      <c r="ET2033" s="28"/>
      <c r="EY2033" s="193"/>
      <c r="FA2033" s="28"/>
      <c r="FB2033" s="28"/>
      <c r="FC2033" s="28"/>
      <c r="FH2033" s="193"/>
      <c r="FJ2033" s="28"/>
      <c r="FK2033" s="28"/>
      <c r="FL2033" s="28"/>
      <c r="FQ2033" s="193"/>
      <c r="FS2033" s="28"/>
      <c r="FT2033" s="28"/>
      <c r="FU2033" s="28"/>
      <c r="FZ2033" s="193"/>
      <c r="GB2033" s="28"/>
      <c r="GC2033" s="28"/>
      <c r="GD2033" s="28"/>
      <c r="GI2033" s="193"/>
      <c r="GK2033" s="28"/>
      <c r="GL2033" s="28"/>
      <c r="GM2033" s="28"/>
      <c r="GR2033" s="193"/>
      <c r="GT2033" s="28"/>
      <c r="GU2033" s="28"/>
      <c r="GV2033" s="28"/>
      <c r="HA2033" s="193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3"/>
      <c r="M2034" s="28"/>
      <c r="N2034" s="28"/>
      <c r="O2034" s="28"/>
      <c r="T2034" s="193"/>
      <c r="V2034" s="28"/>
      <c r="W2034" s="28"/>
      <c r="X2034" s="28"/>
      <c r="AC2034" s="193"/>
      <c r="AE2034" s="28"/>
      <c r="AF2034" s="28"/>
      <c r="AG2034" s="28"/>
      <c r="AL2034" s="193"/>
      <c r="AN2034" s="28"/>
      <c r="AO2034" s="28"/>
      <c r="AP2034" s="28"/>
      <c r="AU2034" s="193"/>
      <c r="AW2034" s="28"/>
      <c r="AX2034" s="28"/>
      <c r="AY2034" s="28"/>
      <c r="BD2034" s="193"/>
      <c r="BF2034" s="28"/>
      <c r="BG2034" s="28"/>
      <c r="BH2034" s="28"/>
      <c r="BM2034" s="193"/>
      <c r="BO2034" s="28"/>
      <c r="BP2034" s="28"/>
      <c r="BQ2034" s="28"/>
      <c r="BV2034" s="193"/>
      <c r="BX2034" s="28"/>
      <c r="BY2034" s="28"/>
      <c r="BZ2034" s="28"/>
      <c r="CE2034" s="193"/>
      <c r="CG2034" s="28"/>
      <c r="CH2034" s="28"/>
      <c r="CI2034" s="28"/>
      <c r="CN2034" s="193"/>
      <c r="CP2034" s="28"/>
      <c r="CQ2034" s="28"/>
      <c r="CR2034" s="28"/>
      <c r="CW2034" s="193"/>
      <c r="CY2034" s="28"/>
      <c r="CZ2034" s="28"/>
      <c r="DA2034" s="28"/>
      <c r="DF2034" s="193"/>
      <c r="DH2034" s="28"/>
      <c r="DI2034" s="28"/>
      <c r="DJ2034" s="28"/>
      <c r="DO2034" s="193"/>
      <c r="DQ2034" s="28"/>
      <c r="DR2034" s="28"/>
      <c r="DS2034" s="28"/>
      <c r="DX2034" s="193"/>
      <c r="DZ2034" s="28"/>
      <c r="EA2034" s="28"/>
      <c r="EB2034" s="28"/>
      <c r="EG2034" s="193"/>
      <c r="EI2034" s="28"/>
      <c r="EJ2034" s="28"/>
      <c r="EK2034" s="28"/>
      <c r="EP2034" s="193"/>
      <c r="ER2034" s="28"/>
      <c r="ES2034" s="28"/>
      <c r="ET2034" s="28"/>
      <c r="EY2034" s="193"/>
      <c r="FA2034" s="28"/>
      <c r="FB2034" s="28"/>
      <c r="FC2034" s="28"/>
      <c r="FH2034" s="193"/>
      <c r="FJ2034" s="28"/>
      <c r="FK2034" s="28"/>
      <c r="FL2034" s="28"/>
      <c r="FQ2034" s="193"/>
      <c r="FS2034" s="28"/>
      <c r="FT2034" s="28"/>
      <c r="FU2034" s="28"/>
      <c r="FZ2034" s="193"/>
      <c r="GB2034" s="28"/>
      <c r="GC2034" s="28"/>
      <c r="GD2034" s="28"/>
      <c r="GI2034" s="193"/>
      <c r="GK2034" s="28"/>
      <c r="GL2034" s="28"/>
      <c r="GM2034" s="28"/>
      <c r="GR2034" s="193"/>
      <c r="GT2034" s="28"/>
      <c r="GU2034" s="28"/>
      <c r="GV2034" s="28"/>
      <c r="HA2034" s="193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3"/>
      <c r="M2035" s="28"/>
      <c r="N2035" s="28"/>
      <c r="O2035" s="28"/>
      <c r="T2035" s="193"/>
      <c r="V2035" s="28"/>
      <c r="W2035" s="28"/>
      <c r="X2035" s="28"/>
      <c r="AC2035" s="193"/>
      <c r="AE2035" s="28"/>
      <c r="AF2035" s="28"/>
      <c r="AG2035" s="28"/>
      <c r="AL2035" s="193"/>
      <c r="AN2035" s="28"/>
      <c r="AO2035" s="28"/>
      <c r="AP2035" s="28"/>
      <c r="AU2035" s="193"/>
      <c r="AW2035" s="28"/>
      <c r="AX2035" s="28"/>
      <c r="AY2035" s="28"/>
      <c r="BD2035" s="193"/>
      <c r="BF2035" s="28"/>
      <c r="BG2035" s="28"/>
      <c r="BH2035" s="28"/>
      <c r="BM2035" s="193"/>
      <c r="BO2035" s="28"/>
      <c r="BP2035" s="28"/>
      <c r="BQ2035" s="28"/>
      <c r="BV2035" s="193"/>
      <c r="BX2035" s="28"/>
      <c r="BY2035" s="28"/>
      <c r="BZ2035" s="28"/>
      <c r="CE2035" s="193"/>
      <c r="CG2035" s="28"/>
      <c r="CH2035" s="28"/>
      <c r="CI2035" s="28"/>
      <c r="CN2035" s="193"/>
      <c r="CP2035" s="28"/>
      <c r="CQ2035" s="28"/>
      <c r="CR2035" s="28"/>
      <c r="CW2035" s="193"/>
      <c r="CY2035" s="28"/>
      <c r="CZ2035" s="28"/>
      <c r="DA2035" s="28"/>
      <c r="DF2035" s="193"/>
      <c r="DH2035" s="28"/>
      <c r="DI2035" s="28"/>
      <c r="DJ2035" s="28"/>
      <c r="DO2035" s="193"/>
      <c r="DQ2035" s="28"/>
      <c r="DR2035" s="28"/>
      <c r="DS2035" s="28"/>
      <c r="DX2035" s="193"/>
      <c r="DZ2035" s="28"/>
      <c r="EA2035" s="28"/>
      <c r="EB2035" s="28"/>
      <c r="EG2035" s="193"/>
      <c r="EI2035" s="28"/>
      <c r="EJ2035" s="28"/>
      <c r="EK2035" s="28"/>
      <c r="EP2035" s="193"/>
      <c r="ER2035" s="28"/>
      <c r="ES2035" s="28"/>
      <c r="ET2035" s="28"/>
      <c r="EY2035" s="193"/>
      <c r="FA2035" s="28"/>
      <c r="FB2035" s="28"/>
      <c r="FC2035" s="28"/>
      <c r="FH2035" s="193"/>
      <c r="FJ2035" s="28"/>
      <c r="FK2035" s="28"/>
      <c r="FL2035" s="28"/>
      <c r="FQ2035" s="193"/>
      <c r="FS2035" s="28"/>
      <c r="FT2035" s="28"/>
      <c r="FU2035" s="28"/>
      <c r="FZ2035" s="193"/>
      <c r="GB2035" s="28"/>
      <c r="GC2035" s="28"/>
      <c r="GD2035" s="28"/>
      <c r="GI2035" s="193"/>
      <c r="GK2035" s="28"/>
      <c r="GL2035" s="28"/>
      <c r="GM2035" s="28"/>
      <c r="GR2035" s="193"/>
      <c r="GT2035" s="28"/>
      <c r="GU2035" s="28"/>
      <c r="GV2035" s="28"/>
      <c r="HA2035" s="193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3"/>
      <c r="M2036" s="28"/>
      <c r="N2036" s="28"/>
      <c r="O2036" s="28"/>
      <c r="T2036" s="193"/>
      <c r="V2036" s="28"/>
      <c r="W2036" s="28"/>
      <c r="X2036" s="28"/>
      <c r="AC2036" s="193"/>
      <c r="AE2036" s="28"/>
      <c r="AF2036" s="28"/>
      <c r="AG2036" s="28"/>
      <c r="AL2036" s="193"/>
      <c r="AN2036" s="28"/>
      <c r="AO2036" s="28"/>
      <c r="AP2036" s="28"/>
      <c r="AU2036" s="193"/>
      <c r="AW2036" s="28"/>
      <c r="AX2036" s="28"/>
      <c r="AY2036" s="28"/>
      <c r="BD2036" s="193"/>
      <c r="BF2036" s="28"/>
      <c r="BG2036" s="28"/>
      <c r="BH2036" s="28"/>
      <c r="BM2036" s="193"/>
      <c r="BO2036" s="28"/>
      <c r="BP2036" s="28"/>
      <c r="BQ2036" s="28"/>
      <c r="BV2036" s="193"/>
      <c r="BX2036" s="28"/>
      <c r="BY2036" s="28"/>
      <c r="BZ2036" s="28"/>
      <c r="CE2036" s="193"/>
      <c r="CG2036" s="28"/>
      <c r="CH2036" s="28"/>
      <c r="CI2036" s="28"/>
      <c r="CN2036" s="193"/>
      <c r="CP2036" s="28"/>
      <c r="CQ2036" s="28"/>
      <c r="CR2036" s="28"/>
      <c r="CW2036" s="193"/>
      <c r="CY2036" s="28"/>
      <c r="CZ2036" s="28"/>
      <c r="DA2036" s="28"/>
      <c r="DF2036" s="193"/>
      <c r="DH2036" s="28"/>
      <c r="DI2036" s="28"/>
      <c r="DJ2036" s="28"/>
      <c r="DO2036" s="193"/>
      <c r="DQ2036" s="28"/>
      <c r="DR2036" s="28"/>
      <c r="DS2036" s="28"/>
      <c r="DX2036" s="193"/>
      <c r="DZ2036" s="28"/>
      <c r="EA2036" s="28"/>
      <c r="EB2036" s="28"/>
      <c r="EG2036" s="193"/>
      <c r="EI2036" s="28"/>
      <c r="EJ2036" s="28"/>
      <c r="EK2036" s="28"/>
      <c r="EP2036" s="193"/>
      <c r="ER2036" s="28"/>
      <c r="ES2036" s="28"/>
      <c r="ET2036" s="28"/>
      <c r="EY2036" s="193"/>
      <c r="FA2036" s="28"/>
      <c r="FB2036" s="28"/>
      <c r="FC2036" s="28"/>
      <c r="FH2036" s="193"/>
      <c r="FJ2036" s="28"/>
      <c r="FK2036" s="28"/>
      <c r="FL2036" s="28"/>
      <c r="FQ2036" s="193"/>
      <c r="FS2036" s="28"/>
      <c r="FT2036" s="28"/>
      <c r="FU2036" s="28"/>
      <c r="FZ2036" s="193"/>
      <c r="GB2036" s="28"/>
      <c r="GC2036" s="28"/>
      <c r="GD2036" s="28"/>
      <c r="GI2036" s="193"/>
      <c r="GK2036" s="28"/>
      <c r="GL2036" s="28"/>
      <c r="GM2036" s="28"/>
      <c r="GR2036" s="193"/>
      <c r="GT2036" s="28"/>
      <c r="GU2036" s="28"/>
      <c r="GV2036" s="28"/>
      <c r="HA2036" s="193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3"/>
      <c r="M2037" s="28"/>
      <c r="N2037" s="28"/>
      <c r="O2037" s="28"/>
      <c r="T2037" s="193"/>
      <c r="V2037" s="28"/>
      <c r="W2037" s="28"/>
      <c r="X2037" s="28"/>
      <c r="AC2037" s="193"/>
      <c r="AE2037" s="28"/>
      <c r="AF2037" s="28"/>
      <c r="AG2037" s="28"/>
      <c r="AL2037" s="193"/>
      <c r="AN2037" s="28"/>
      <c r="AO2037" s="28"/>
      <c r="AP2037" s="28"/>
      <c r="AU2037" s="193"/>
      <c r="AW2037" s="28"/>
      <c r="AX2037" s="28"/>
      <c r="AY2037" s="28"/>
      <c r="BD2037" s="193"/>
      <c r="BF2037" s="28"/>
      <c r="BG2037" s="28"/>
      <c r="BH2037" s="28"/>
      <c r="BM2037" s="193"/>
      <c r="BO2037" s="28"/>
      <c r="BP2037" s="28"/>
      <c r="BQ2037" s="28"/>
      <c r="BV2037" s="193"/>
      <c r="BX2037" s="28"/>
      <c r="BY2037" s="28"/>
      <c r="BZ2037" s="28"/>
      <c r="CE2037" s="193"/>
      <c r="CG2037" s="28"/>
      <c r="CH2037" s="28"/>
      <c r="CI2037" s="28"/>
      <c r="CN2037" s="193"/>
      <c r="CP2037" s="28"/>
      <c r="CQ2037" s="28"/>
      <c r="CR2037" s="28"/>
      <c r="CW2037" s="193"/>
      <c r="CY2037" s="28"/>
      <c r="CZ2037" s="28"/>
      <c r="DA2037" s="28"/>
      <c r="DF2037" s="193"/>
      <c r="DH2037" s="28"/>
      <c r="DI2037" s="28"/>
      <c r="DJ2037" s="28"/>
      <c r="DO2037" s="193"/>
      <c r="DQ2037" s="28"/>
      <c r="DR2037" s="28"/>
      <c r="DS2037" s="28"/>
      <c r="DX2037" s="193"/>
      <c r="DZ2037" s="28"/>
      <c r="EA2037" s="28"/>
      <c r="EB2037" s="28"/>
      <c r="EG2037" s="193"/>
      <c r="EI2037" s="28"/>
      <c r="EJ2037" s="28"/>
      <c r="EK2037" s="28"/>
      <c r="EP2037" s="193"/>
      <c r="ER2037" s="28"/>
      <c r="ES2037" s="28"/>
      <c r="ET2037" s="28"/>
      <c r="EY2037" s="193"/>
      <c r="FA2037" s="28"/>
      <c r="FB2037" s="28"/>
      <c r="FC2037" s="28"/>
      <c r="FH2037" s="193"/>
      <c r="FJ2037" s="28"/>
      <c r="FK2037" s="28"/>
      <c r="FL2037" s="28"/>
      <c r="FQ2037" s="193"/>
      <c r="FS2037" s="28"/>
      <c r="FT2037" s="28"/>
      <c r="FU2037" s="28"/>
      <c r="FZ2037" s="193"/>
      <c r="GB2037" s="28"/>
      <c r="GC2037" s="28"/>
      <c r="GD2037" s="28"/>
      <c r="GI2037" s="193"/>
      <c r="GK2037" s="28"/>
      <c r="GL2037" s="28"/>
      <c r="GM2037" s="28"/>
      <c r="GR2037" s="193"/>
      <c r="GT2037" s="28"/>
      <c r="GU2037" s="28"/>
      <c r="GV2037" s="28"/>
      <c r="HA2037" s="193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3"/>
      <c r="M2038" s="28"/>
      <c r="N2038" s="28"/>
      <c r="O2038" s="28"/>
      <c r="T2038" s="193"/>
      <c r="V2038" s="28"/>
      <c r="W2038" s="28"/>
      <c r="X2038" s="28"/>
      <c r="AC2038" s="193"/>
      <c r="AE2038" s="28"/>
      <c r="AF2038" s="28"/>
      <c r="AG2038" s="28"/>
      <c r="AL2038" s="193"/>
      <c r="AN2038" s="28"/>
      <c r="AO2038" s="28"/>
      <c r="AP2038" s="28"/>
      <c r="AU2038" s="193"/>
      <c r="AW2038" s="28"/>
      <c r="AX2038" s="28"/>
      <c r="AY2038" s="28"/>
      <c r="BD2038" s="193"/>
      <c r="BF2038" s="28"/>
      <c r="BG2038" s="28"/>
      <c r="BH2038" s="28"/>
      <c r="BM2038" s="193"/>
      <c r="BO2038" s="28"/>
      <c r="BP2038" s="28"/>
      <c r="BQ2038" s="28"/>
      <c r="BV2038" s="193"/>
      <c r="BX2038" s="28"/>
      <c r="BY2038" s="28"/>
      <c r="BZ2038" s="28"/>
      <c r="CE2038" s="193"/>
      <c r="CG2038" s="28"/>
      <c r="CH2038" s="28"/>
      <c r="CI2038" s="28"/>
      <c r="CN2038" s="193"/>
      <c r="CP2038" s="28"/>
      <c r="CQ2038" s="28"/>
      <c r="CR2038" s="28"/>
      <c r="CW2038" s="193"/>
      <c r="CY2038" s="28"/>
      <c r="CZ2038" s="28"/>
      <c r="DA2038" s="28"/>
      <c r="DF2038" s="193"/>
      <c r="DH2038" s="28"/>
      <c r="DI2038" s="28"/>
      <c r="DJ2038" s="28"/>
      <c r="DO2038" s="193"/>
      <c r="DQ2038" s="28"/>
      <c r="DR2038" s="28"/>
      <c r="DS2038" s="28"/>
      <c r="DX2038" s="193"/>
      <c r="DZ2038" s="28"/>
      <c r="EA2038" s="28"/>
      <c r="EB2038" s="28"/>
      <c r="EG2038" s="193"/>
      <c r="EI2038" s="28"/>
      <c r="EJ2038" s="28"/>
      <c r="EK2038" s="28"/>
      <c r="EP2038" s="193"/>
      <c r="ER2038" s="28"/>
      <c r="ES2038" s="28"/>
      <c r="ET2038" s="28"/>
      <c r="EY2038" s="193"/>
      <c r="FA2038" s="28"/>
      <c r="FB2038" s="28"/>
      <c r="FC2038" s="28"/>
      <c r="FH2038" s="193"/>
      <c r="FJ2038" s="28"/>
      <c r="FK2038" s="28"/>
      <c r="FL2038" s="28"/>
      <c r="FQ2038" s="193"/>
      <c r="FS2038" s="28"/>
      <c r="FT2038" s="28"/>
      <c r="FU2038" s="28"/>
      <c r="FZ2038" s="193"/>
      <c r="GB2038" s="28"/>
      <c r="GC2038" s="28"/>
      <c r="GD2038" s="28"/>
      <c r="GI2038" s="193"/>
      <c r="GK2038" s="28"/>
      <c r="GL2038" s="28"/>
      <c r="GM2038" s="28"/>
      <c r="GR2038" s="193"/>
      <c r="GT2038" s="28"/>
      <c r="GU2038" s="28"/>
      <c r="GV2038" s="28"/>
      <c r="HA2038" s="193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3"/>
      <c r="M2039" s="28"/>
      <c r="N2039" s="28"/>
      <c r="O2039" s="28"/>
      <c r="T2039" s="193"/>
      <c r="V2039" s="28"/>
      <c r="W2039" s="28"/>
      <c r="X2039" s="28"/>
      <c r="AC2039" s="193"/>
      <c r="AE2039" s="28"/>
      <c r="AF2039" s="28"/>
      <c r="AG2039" s="28"/>
      <c r="AL2039" s="193"/>
      <c r="AN2039" s="28"/>
      <c r="AO2039" s="28"/>
      <c r="AP2039" s="28"/>
      <c r="AU2039" s="193"/>
      <c r="AW2039" s="28"/>
      <c r="AX2039" s="28"/>
      <c r="AY2039" s="28"/>
      <c r="BD2039" s="193"/>
      <c r="BF2039" s="28"/>
      <c r="BG2039" s="28"/>
      <c r="BH2039" s="28"/>
      <c r="BM2039" s="193"/>
      <c r="BO2039" s="28"/>
      <c r="BP2039" s="28"/>
      <c r="BQ2039" s="28"/>
      <c r="BV2039" s="193"/>
      <c r="BX2039" s="28"/>
      <c r="BY2039" s="28"/>
      <c r="BZ2039" s="28"/>
      <c r="CE2039" s="193"/>
      <c r="CG2039" s="28"/>
      <c r="CH2039" s="28"/>
      <c r="CI2039" s="28"/>
      <c r="CN2039" s="193"/>
      <c r="CP2039" s="28"/>
      <c r="CQ2039" s="28"/>
      <c r="CR2039" s="28"/>
      <c r="CW2039" s="193"/>
      <c r="CY2039" s="28"/>
      <c r="CZ2039" s="28"/>
      <c r="DA2039" s="28"/>
      <c r="DF2039" s="193"/>
      <c r="DH2039" s="28"/>
      <c r="DI2039" s="28"/>
      <c r="DJ2039" s="28"/>
      <c r="DO2039" s="193"/>
      <c r="DQ2039" s="28"/>
      <c r="DR2039" s="28"/>
      <c r="DS2039" s="28"/>
      <c r="DX2039" s="193"/>
      <c r="DZ2039" s="28"/>
      <c r="EA2039" s="28"/>
      <c r="EB2039" s="28"/>
      <c r="EG2039" s="193"/>
      <c r="EI2039" s="28"/>
      <c r="EJ2039" s="28"/>
      <c r="EK2039" s="28"/>
      <c r="EP2039" s="193"/>
      <c r="ER2039" s="28"/>
      <c r="ES2039" s="28"/>
      <c r="ET2039" s="28"/>
      <c r="EY2039" s="193"/>
      <c r="FA2039" s="28"/>
      <c r="FB2039" s="28"/>
      <c r="FC2039" s="28"/>
      <c r="FH2039" s="193"/>
      <c r="FJ2039" s="28"/>
      <c r="FK2039" s="28"/>
      <c r="FL2039" s="28"/>
      <c r="FQ2039" s="193"/>
      <c r="FS2039" s="28"/>
      <c r="FT2039" s="28"/>
      <c r="FU2039" s="28"/>
      <c r="FZ2039" s="193"/>
      <c r="GB2039" s="28"/>
      <c r="GC2039" s="28"/>
      <c r="GD2039" s="28"/>
      <c r="GI2039" s="193"/>
      <c r="GK2039" s="28"/>
      <c r="GL2039" s="28"/>
      <c r="GM2039" s="28"/>
      <c r="GR2039" s="193"/>
      <c r="GT2039" s="28"/>
      <c r="GU2039" s="28"/>
      <c r="GV2039" s="28"/>
      <c r="HA2039" s="193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3"/>
      <c r="M2040" s="28"/>
      <c r="N2040" s="28"/>
      <c r="O2040" s="28"/>
      <c r="T2040" s="193"/>
      <c r="V2040" s="28"/>
      <c r="W2040" s="28"/>
      <c r="X2040" s="28"/>
      <c r="AC2040" s="193"/>
      <c r="AE2040" s="28"/>
      <c r="AF2040" s="28"/>
      <c r="AG2040" s="28"/>
      <c r="AL2040" s="193"/>
      <c r="AN2040" s="28"/>
      <c r="AO2040" s="28"/>
      <c r="AP2040" s="28"/>
      <c r="AU2040" s="193"/>
      <c r="AW2040" s="28"/>
      <c r="AX2040" s="28"/>
      <c r="AY2040" s="28"/>
      <c r="BD2040" s="193"/>
      <c r="BF2040" s="28"/>
      <c r="BG2040" s="28"/>
      <c r="BH2040" s="28"/>
      <c r="BM2040" s="193"/>
      <c r="BO2040" s="28"/>
      <c r="BP2040" s="28"/>
      <c r="BQ2040" s="28"/>
      <c r="BV2040" s="193"/>
      <c r="BX2040" s="28"/>
      <c r="BY2040" s="28"/>
      <c r="BZ2040" s="28"/>
      <c r="CE2040" s="193"/>
      <c r="CG2040" s="28"/>
      <c r="CH2040" s="28"/>
      <c r="CI2040" s="28"/>
      <c r="CN2040" s="193"/>
      <c r="CP2040" s="28"/>
      <c r="CQ2040" s="28"/>
      <c r="CR2040" s="28"/>
      <c r="CW2040" s="193"/>
      <c r="CY2040" s="28"/>
      <c r="CZ2040" s="28"/>
      <c r="DA2040" s="28"/>
      <c r="DF2040" s="193"/>
      <c r="DH2040" s="28"/>
      <c r="DI2040" s="28"/>
      <c r="DJ2040" s="28"/>
      <c r="DO2040" s="193"/>
      <c r="DQ2040" s="28"/>
      <c r="DR2040" s="28"/>
      <c r="DS2040" s="28"/>
      <c r="DX2040" s="193"/>
      <c r="DZ2040" s="28"/>
      <c r="EA2040" s="28"/>
      <c r="EB2040" s="28"/>
      <c r="EG2040" s="193"/>
      <c r="EI2040" s="28"/>
      <c r="EJ2040" s="28"/>
      <c r="EK2040" s="28"/>
      <c r="EP2040" s="193"/>
      <c r="ER2040" s="28"/>
      <c r="ES2040" s="28"/>
      <c r="ET2040" s="28"/>
      <c r="EY2040" s="193"/>
      <c r="FA2040" s="28"/>
      <c r="FB2040" s="28"/>
      <c r="FC2040" s="28"/>
      <c r="FH2040" s="193"/>
      <c r="FJ2040" s="28"/>
      <c r="FK2040" s="28"/>
      <c r="FL2040" s="28"/>
      <c r="FQ2040" s="193"/>
      <c r="FS2040" s="28"/>
      <c r="FT2040" s="28"/>
      <c r="FU2040" s="28"/>
      <c r="FZ2040" s="193"/>
      <c r="GB2040" s="28"/>
      <c r="GC2040" s="28"/>
      <c r="GD2040" s="28"/>
      <c r="GI2040" s="193"/>
      <c r="GK2040" s="28"/>
      <c r="GL2040" s="28"/>
      <c r="GM2040" s="28"/>
      <c r="GR2040" s="193"/>
      <c r="GT2040" s="28"/>
      <c r="GU2040" s="28"/>
      <c r="GV2040" s="28"/>
      <c r="HA2040" s="193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3"/>
      <c r="M2041" s="28"/>
      <c r="N2041" s="28"/>
      <c r="O2041" s="28"/>
      <c r="T2041" s="193"/>
      <c r="V2041" s="28"/>
      <c r="W2041" s="28"/>
      <c r="X2041" s="28"/>
      <c r="AC2041" s="193"/>
      <c r="AE2041" s="28"/>
      <c r="AF2041" s="28"/>
      <c r="AG2041" s="28"/>
      <c r="AL2041" s="193"/>
      <c r="AN2041" s="28"/>
      <c r="AO2041" s="28"/>
      <c r="AP2041" s="28"/>
      <c r="AU2041" s="193"/>
      <c r="AW2041" s="28"/>
      <c r="AX2041" s="28"/>
      <c r="AY2041" s="28"/>
      <c r="BD2041" s="193"/>
      <c r="BF2041" s="28"/>
      <c r="BG2041" s="28"/>
      <c r="BH2041" s="28"/>
      <c r="BM2041" s="193"/>
      <c r="BO2041" s="28"/>
      <c r="BP2041" s="28"/>
      <c r="BQ2041" s="28"/>
      <c r="BV2041" s="193"/>
      <c r="BX2041" s="28"/>
      <c r="BY2041" s="28"/>
      <c r="BZ2041" s="28"/>
      <c r="CE2041" s="193"/>
      <c r="CG2041" s="28"/>
      <c r="CH2041" s="28"/>
      <c r="CI2041" s="28"/>
      <c r="CN2041" s="193"/>
      <c r="CP2041" s="28"/>
      <c r="CQ2041" s="28"/>
      <c r="CR2041" s="28"/>
      <c r="CW2041" s="193"/>
      <c r="CY2041" s="28"/>
      <c r="CZ2041" s="28"/>
      <c r="DA2041" s="28"/>
      <c r="DF2041" s="193"/>
      <c r="DH2041" s="28"/>
      <c r="DI2041" s="28"/>
      <c r="DJ2041" s="28"/>
      <c r="DO2041" s="193"/>
      <c r="DQ2041" s="28"/>
      <c r="DR2041" s="28"/>
      <c r="DS2041" s="28"/>
      <c r="DX2041" s="193"/>
      <c r="DZ2041" s="28"/>
      <c r="EA2041" s="28"/>
      <c r="EB2041" s="28"/>
      <c r="EG2041" s="193"/>
      <c r="EI2041" s="28"/>
      <c r="EJ2041" s="28"/>
      <c r="EK2041" s="28"/>
      <c r="EP2041" s="193"/>
      <c r="ER2041" s="28"/>
      <c r="ES2041" s="28"/>
      <c r="ET2041" s="28"/>
      <c r="EY2041" s="193"/>
      <c r="FA2041" s="28"/>
      <c r="FB2041" s="28"/>
      <c r="FC2041" s="28"/>
      <c r="FH2041" s="193"/>
      <c r="FJ2041" s="28"/>
      <c r="FK2041" s="28"/>
      <c r="FL2041" s="28"/>
      <c r="FQ2041" s="193"/>
      <c r="FS2041" s="28"/>
      <c r="FT2041" s="28"/>
      <c r="FU2041" s="28"/>
      <c r="FZ2041" s="193"/>
      <c r="GB2041" s="28"/>
      <c r="GC2041" s="28"/>
      <c r="GD2041" s="28"/>
      <c r="GI2041" s="193"/>
      <c r="GK2041" s="28"/>
      <c r="GL2041" s="28"/>
      <c r="GM2041" s="28"/>
      <c r="GR2041" s="193"/>
      <c r="GT2041" s="28"/>
      <c r="GU2041" s="28"/>
      <c r="GV2041" s="28"/>
      <c r="HA2041" s="193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F2042" s="28"/>
      <c r="G2042" s="28"/>
      <c r="K2042" s="193"/>
      <c r="M2042" s="28"/>
      <c r="N2042" s="28"/>
      <c r="O2042" s="28"/>
      <c r="T2042" s="193"/>
      <c r="V2042" s="28"/>
      <c r="W2042" s="28"/>
      <c r="X2042" s="28"/>
      <c r="AC2042" s="193"/>
      <c r="AE2042" s="28"/>
      <c r="AF2042" s="28"/>
      <c r="AG2042" s="28"/>
      <c r="AL2042" s="193"/>
      <c r="AN2042" s="28"/>
      <c r="AO2042" s="28"/>
      <c r="AP2042" s="28"/>
      <c r="AU2042" s="193"/>
      <c r="AW2042" s="28"/>
      <c r="AX2042" s="28"/>
      <c r="AY2042" s="28"/>
      <c r="BD2042" s="193"/>
      <c r="BF2042" s="28"/>
      <c r="BG2042" s="28"/>
      <c r="BH2042" s="28"/>
      <c r="BM2042" s="193"/>
      <c r="BO2042" s="28"/>
      <c r="BP2042" s="28"/>
      <c r="BQ2042" s="28"/>
      <c r="BV2042" s="193"/>
      <c r="BX2042" s="28"/>
      <c r="BY2042" s="28"/>
      <c r="BZ2042" s="28"/>
      <c r="CE2042" s="193"/>
      <c r="CG2042" s="28"/>
      <c r="CH2042" s="28"/>
      <c r="CI2042" s="28"/>
      <c r="CN2042" s="193"/>
      <c r="CP2042" s="28"/>
      <c r="CQ2042" s="28"/>
      <c r="CR2042" s="28"/>
      <c r="CW2042" s="193"/>
      <c r="CY2042" s="28"/>
      <c r="CZ2042" s="28"/>
      <c r="DA2042" s="28"/>
      <c r="DF2042" s="193"/>
      <c r="DH2042" s="28"/>
      <c r="DI2042" s="28"/>
      <c r="DJ2042" s="28"/>
      <c r="DO2042" s="193"/>
      <c r="DQ2042" s="28"/>
      <c r="DR2042" s="28"/>
      <c r="DS2042" s="28"/>
      <c r="DX2042" s="193"/>
      <c r="DZ2042" s="28"/>
      <c r="EA2042" s="28"/>
      <c r="EB2042" s="28"/>
      <c r="EG2042" s="193"/>
      <c r="EI2042" s="28"/>
      <c r="EJ2042" s="28"/>
      <c r="EK2042" s="28"/>
      <c r="EP2042" s="193"/>
      <c r="ER2042" s="28"/>
      <c r="ES2042" s="28"/>
      <c r="ET2042" s="28"/>
      <c r="EY2042" s="193"/>
      <c r="FA2042" s="28"/>
      <c r="FB2042" s="28"/>
      <c r="FC2042" s="28"/>
      <c r="FH2042" s="193"/>
      <c r="FJ2042" s="28"/>
      <c r="FK2042" s="28"/>
      <c r="FL2042" s="28"/>
      <c r="FQ2042" s="193"/>
      <c r="FS2042" s="28"/>
      <c r="FT2042" s="28"/>
      <c r="FU2042" s="28"/>
      <c r="FZ2042" s="193"/>
      <c r="GB2042" s="28"/>
      <c r="GC2042" s="28"/>
      <c r="GD2042" s="28"/>
      <c r="GI2042" s="193"/>
      <c r="GK2042" s="28"/>
      <c r="GL2042" s="28"/>
      <c r="GM2042" s="28"/>
      <c r="GR2042" s="193"/>
      <c r="GT2042" s="28"/>
      <c r="GU2042" s="28"/>
      <c r="GV2042" s="28"/>
      <c r="HA2042" s="193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F2043" s="28"/>
      <c r="G2043" s="28"/>
      <c r="K2043" s="193"/>
      <c r="M2043" s="28"/>
      <c r="N2043" s="28"/>
      <c r="O2043" s="28"/>
      <c r="T2043" s="193"/>
      <c r="V2043" s="28"/>
      <c r="W2043" s="28"/>
      <c r="X2043" s="28"/>
      <c r="AC2043" s="193"/>
      <c r="AE2043" s="28"/>
      <c r="AF2043" s="28"/>
      <c r="AG2043" s="28"/>
      <c r="AL2043" s="193"/>
      <c r="AN2043" s="28"/>
      <c r="AO2043" s="28"/>
      <c r="AP2043" s="28"/>
      <c r="AU2043" s="193"/>
      <c r="AW2043" s="28"/>
      <c r="AX2043" s="28"/>
      <c r="AY2043" s="28"/>
      <c r="BD2043" s="193"/>
      <c r="BF2043" s="28"/>
      <c r="BG2043" s="28"/>
      <c r="BH2043" s="28"/>
      <c r="BM2043" s="193"/>
      <c r="BO2043" s="28"/>
      <c r="BP2043" s="28"/>
      <c r="BQ2043" s="28"/>
      <c r="BV2043" s="193"/>
      <c r="BX2043" s="28"/>
      <c r="BY2043" s="28"/>
      <c r="BZ2043" s="28"/>
      <c r="CE2043" s="193"/>
      <c r="CG2043" s="28"/>
      <c r="CH2043" s="28"/>
      <c r="CI2043" s="28"/>
      <c r="CN2043" s="193"/>
      <c r="CP2043" s="28"/>
      <c r="CQ2043" s="28"/>
      <c r="CR2043" s="28"/>
      <c r="CW2043" s="193"/>
      <c r="CY2043" s="28"/>
      <c r="CZ2043" s="28"/>
      <c r="DA2043" s="28"/>
      <c r="DF2043" s="193"/>
      <c r="DH2043" s="28"/>
      <c r="DI2043" s="28"/>
      <c r="DJ2043" s="28"/>
      <c r="DO2043" s="193"/>
      <c r="DQ2043" s="28"/>
      <c r="DR2043" s="28"/>
      <c r="DS2043" s="28"/>
      <c r="DX2043" s="193"/>
      <c r="DZ2043" s="28"/>
      <c r="EA2043" s="28"/>
      <c r="EB2043" s="28"/>
      <c r="EG2043" s="193"/>
      <c r="EI2043" s="28"/>
      <c r="EJ2043" s="28"/>
      <c r="EK2043" s="28"/>
      <c r="EP2043" s="193"/>
      <c r="ER2043" s="28"/>
      <c r="ES2043" s="28"/>
      <c r="ET2043" s="28"/>
      <c r="EY2043" s="193"/>
      <c r="FA2043" s="28"/>
      <c r="FB2043" s="28"/>
      <c r="FC2043" s="28"/>
      <c r="FH2043" s="193"/>
      <c r="FJ2043" s="28"/>
      <c r="FK2043" s="28"/>
      <c r="FL2043" s="28"/>
      <c r="FQ2043" s="193"/>
      <c r="FS2043" s="28"/>
      <c r="FT2043" s="28"/>
      <c r="FU2043" s="28"/>
      <c r="FZ2043" s="193"/>
      <c r="GB2043" s="28"/>
      <c r="GC2043" s="28"/>
      <c r="GD2043" s="28"/>
      <c r="GI2043" s="193"/>
      <c r="GK2043" s="28"/>
      <c r="GL2043" s="28"/>
      <c r="GM2043" s="28"/>
      <c r="GR2043" s="193"/>
      <c r="GT2043" s="28"/>
      <c r="GU2043" s="28"/>
      <c r="GV2043" s="28"/>
      <c r="HA2043" s="193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G2044" s="28"/>
      <c r="K2044" s="193"/>
      <c r="M2044" s="28"/>
      <c r="N2044" s="28"/>
      <c r="O2044" s="28"/>
      <c r="T2044" s="193"/>
      <c r="V2044" s="28"/>
      <c r="W2044" s="28"/>
      <c r="X2044" s="28"/>
      <c r="AC2044" s="193"/>
      <c r="AE2044" s="28"/>
      <c r="AF2044" s="28"/>
      <c r="AG2044" s="28"/>
      <c r="AL2044" s="193"/>
      <c r="AN2044" s="28"/>
      <c r="AO2044" s="28"/>
      <c r="AP2044" s="28"/>
      <c r="AU2044" s="193"/>
      <c r="AW2044" s="28"/>
      <c r="AX2044" s="28"/>
      <c r="AY2044" s="28"/>
      <c r="BD2044" s="193"/>
      <c r="BF2044" s="28"/>
      <c r="BG2044" s="28"/>
      <c r="BH2044" s="28"/>
      <c r="BM2044" s="193"/>
      <c r="BO2044" s="28"/>
      <c r="BP2044" s="28"/>
      <c r="BQ2044" s="28"/>
      <c r="BV2044" s="193"/>
      <c r="BX2044" s="28"/>
      <c r="BY2044" s="28"/>
      <c r="BZ2044" s="28"/>
      <c r="CE2044" s="193"/>
      <c r="CG2044" s="28"/>
      <c r="CH2044" s="28"/>
      <c r="CI2044" s="28"/>
      <c r="CN2044" s="193"/>
      <c r="CP2044" s="28"/>
      <c r="CQ2044" s="28"/>
      <c r="CR2044" s="28"/>
      <c r="CW2044" s="193"/>
      <c r="CY2044" s="28"/>
      <c r="CZ2044" s="28"/>
      <c r="DA2044" s="28"/>
      <c r="DF2044" s="193"/>
      <c r="DH2044" s="28"/>
      <c r="DI2044" s="28"/>
      <c r="DJ2044" s="28"/>
      <c r="DO2044" s="193"/>
      <c r="DQ2044" s="28"/>
      <c r="DR2044" s="28"/>
      <c r="DS2044" s="28"/>
      <c r="DX2044" s="193"/>
      <c r="DZ2044" s="28"/>
      <c r="EA2044" s="28"/>
      <c r="EB2044" s="28"/>
      <c r="EG2044" s="193"/>
      <c r="EI2044" s="28"/>
      <c r="EJ2044" s="28"/>
      <c r="EK2044" s="28"/>
      <c r="EP2044" s="193"/>
      <c r="ER2044" s="28"/>
      <c r="ES2044" s="28"/>
      <c r="ET2044" s="28"/>
      <c r="EY2044" s="193"/>
      <c r="FA2044" s="28"/>
      <c r="FB2044" s="28"/>
      <c r="FC2044" s="28"/>
      <c r="FH2044" s="193"/>
      <c r="FJ2044" s="28"/>
      <c r="FK2044" s="28"/>
      <c r="FL2044" s="28"/>
      <c r="FQ2044" s="193"/>
      <c r="FS2044" s="28"/>
      <c r="FT2044" s="28"/>
      <c r="FU2044" s="28"/>
      <c r="FZ2044" s="193"/>
      <c r="GB2044" s="28"/>
      <c r="GC2044" s="28"/>
      <c r="GD2044" s="28"/>
      <c r="GI2044" s="193"/>
      <c r="GK2044" s="28"/>
      <c r="GL2044" s="28"/>
      <c r="GM2044" s="28"/>
      <c r="GR2044" s="193"/>
      <c r="GT2044" s="28"/>
      <c r="GU2044" s="28"/>
      <c r="GV2044" s="28"/>
      <c r="HA2044" s="193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3"/>
      <c r="M2045" s="28"/>
      <c r="N2045" s="28"/>
      <c r="O2045" s="28"/>
      <c r="T2045" s="193"/>
      <c r="V2045" s="28"/>
      <c r="W2045" s="28"/>
      <c r="X2045" s="28"/>
      <c r="AC2045" s="193"/>
      <c r="AE2045" s="28"/>
      <c r="AF2045" s="28"/>
      <c r="AG2045" s="28"/>
      <c r="AL2045" s="193"/>
      <c r="AN2045" s="28"/>
      <c r="AO2045" s="28"/>
      <c r="AP2045" s="28"/>
      <c r="AU2045" s="193"/>
      <c r="AW2045" s="28"/>
      <c r="AX2045" s="28"/>
      <c r="AY2045" s="28"/>
      <c r="BD2045" s="193"/>
      <c r="BF2045" s="28"/>
      <c r="BG2045" s="28"/>
      <c r="BH2045" s="28"/>
      <c r="BM2045" s="193"/>
      <c r="BO2045" s="28"/>
      <c r="BP2045" s="28"/>
      <c r="BQ2045" s="28"/>
      <c r="BV2045" s="193"/>
      <c r="BX2045" s="28"/>
      <c r="BY2045" s="28"/>
      <c r="BZ2045" s="28"/>
      <c r="CE2045" s="193"/>
      <c r="CG2045" s="28"/>
      <c r="CH2045" s="28"/>
      <c r="CI2045" s="28"/>
      <c r="CN2045" s="193"/>
      <c r="CP2045" s="28"/>
      <c r="CQ2045" s="28"/>
      <c r="CR2045" s="28"/>
      <c r="CW2045" s="193"/>
      <c r="CY2045" s="28"/>
      <c r="CZ2045" s="28"/>
      <c r="DA2045" s="28"/>
      <c r="DF2045" s="193"/>
      <c r="DH2045" s="28"/>
      <c r="DI2045" s="28"/>
      <c r="DJ2045" s="28"/>
      <c r="DO2045" s="193"/>
      <c r="DQ2045" s="28"/>
      <c r="DR2045" s="28"/>
      <c r="DS2045" s="28"/>
      <c r="DX2045" s="193"/>
      <c r="DZ2045" s="28"/>
      <c r="EA2045" s="28"/>
      <c r="EB2045" s="28"/>
      <c r="EG2045" s="193"/>
      <c r="EI2045" s="28"/>
      <c r="EJ2045" s="28"/>
      <c r="EK2045" s="28"/>
      <c r="EP2045" s="193"/>
      <c r="ER2045" s="28"/>
      <c r="ES2045" s="28"/>
      <c r="ET2045" s="28"/>
      <c r="EY2045" s="193"/>
      <c r="FA2045" s="28"/>
      <c r="FB2045" s="28"/>
      <c r="FC2045" s="28"/>
      <c r="FH2045" s="193"/>
      <c r="FJ2045" s="28"/>
      <c r="FK2045" s="28"/>
      <c r="FL2045" s="28"/>
      <c r="FQ2045" s="193"/>
      <c r="FS2045" s="28"/>
      <c r="FT2045" s="28"/>
      <c r="FU2045" s="28"/>
      <c r="FZ2045" s="193"/>
      <c r="GB2045" s="28"/>
      <c r="GC2045" s="28"/>
      <c r="GD2045" s="28"/>
      <c r="GI2045" s="193"/>
      <c r="GK2045" s="28"/>
      <c r="GL2045" s="28"/>
      <c r="GM2045" s="28"/>
      <c r="GR2045" s="193"/>
      <c r="GT2045" s="28"/>
      <c r="GU2045" s="28"/>
      <c r="GV2045" s="28"/>
      <c r="HA2045" s="193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28"/>
      <c r="G2046" s="28"/>
      <c r="K2046" s="193"/>
      <c r="M2046" s="28"/>
      <c r="N2046" s="28"/>
      <c r="O2046" s="28"/>
      <c r="T2046" s="193"/>
      <c r="V2046" s="28"/>
      <c r="W2046" s="28"/>
      <c r="X2046" s="28"/>
      <c r="AC2046" s="193"/>
      <c r="AE2046" s="28"/>
      <c r="AF2046" s="28"/>
      <c r="AG2046" s="28"/>
      <c r="AL2046" s="193"/>
      <c r="AN2046" s="28"/>
      <c r="AO2046" s="28"/>
      <c r="AP2046" s="28"/>
      <c r="AU2046" s="193"/>
      <c r="AW2046" s="28"/>
      <c r="AX2046" s="28"/>
      <c r="AY2046" s="28"/>
      <c r="BD2046" s="193"/>
      <c r="BF2046" s="28"/>
      <c r="BG2046" s="28"/>
      <c r="BH2046" s="28"/>
      <c r="BM2046" s="193"/>
      <c r="BO2046" s="28"/>
      <c r="BP2046" s="28"/>
      <c r="BQ2046" s="28"/>
      <c r="BV2046" s="193"/>
      <c r="BX2046" s="28"/>
      <c r="BY2046" s="28"/>
      <c r="BZ2046" s="28"/>
      <c r="CE2046" s="193"/>
      <c r="CG2046" s="28"/>
      <c r="CH2046" s="28"/>
      <c r="CI2046" s="28"/>
      <c r="CN2046" s="193"/>
      <c r="CP2046" s="28"/>
      <c r="CQ2046" s="28"/>
      <c r="CR2046" s="28"/>
      <c r="CW2046" s="193"/>
      <c r="CY2046" s="28"/>
      <c r="CZ2046" s="28"/>
      <c r="DA2046" s="28"/>
      <c r="DF2046" s="193"/>
      <c r="DH2046" s="28"/>
      <c r="DI2046" s="28"/>
      <c r="DJ2046" s="28"/>
      <c r="DO2046" s="193"/>
      <c r="DQ2046" s="28"/>
      <c r="DR2046" s="28"/>
      <c r="DS2046" s="28"/>
      <c r="DX2046" s="193"/>
      <c r="DZ2046" s="28"/>
      <c r="EA2046" s="28"/>
      <c r="EB2046" s="28"/>
      <c r="EG2046" s="193"/>
      <c r="EI2046" s="28"/>
      <c r="EJ2046" s="28"/>
      <c r="EK2046" s="28"/>
      <c r="EP2046" s="193"/>
      <c r="ER2046" s="28"/>
      <c r="ES2046" s="28"/>
      <c r="ET2046" s="28"/>
      <c r="EY2046" s="193"/>
      <c r="FA2046" s="28"/>
      <c r="FB2046" s="28"/>
      <c r="FC2046" s="28"/>
      <c r="FH2046" s="193"/>
      <c r="FJ2046" s="28"/>
      <c r="FK2046" s="28"/>
      <c r="FL2046" s="28"/>
      <c r="FQ2046" s="193"/>
      <c r="FS2046" s="28"/>
      <c r="FT2046" s="28"/>
      <c r="FU2046" s="28"/>
      <c r="FZ2046" s="193"/>
      <c r="GB2046" s="28"/>
      <c r="GC2046" s="28"/>
      <c r="GD2046" s="28"/>
      <c r="GI2046" s="193"/>
      <c r="GK2046" s="28"/>
      <c r="GL2046" s="28"/>
      <c r="GM2046" s="28"/>
      <c r="GR2046" s="193"/>
      <c r="GT2046" s="28"/>
      <c r="GU2046" s="28"/>
      <c r="GV2046" s="28"/>
      <c r="HA2046" s="193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G2047" s="28"/>
      <c r="K2047" s="193"/>
      <c r="M2047" s="28"/>
      <c r="N2047" s="28"/>
      <c r="O2047" s="28"/>
      <c r="T2047" s="193"/>
      <c r="V2047" s="28"/>
      <c r="W2047" s="28"/>
      <c r="X2047" s="28"/>
      <c r="AC2047" s="193"/>
      <c r="AE2047" s="28"/>
      <c r="AF2047" s="28"/>
      <c r="AG2047" s="28"/>
      <c r="AL2047" s="193"/>
      <c r="AN2047" s="28"/>
      <c r="AO2047" s="28"/>
      <c r="AP2047" s="28"/>
      <c r="AU2047" s="193"/>
      <c r="AW2047" s="28"/>
      <c r="AX2047" s="28"/>
      <c r="AY2047" s="28"/>
      <c r="BD2047" s="193"/>
      <c r="BF2047" s="28"/>
      <c r="BG2047" s="28"/>
      <c r="BH2047" s="28"/>
      <c r="BM2047" s="193"/>
      <c r="BO2047" s="28"/>
      <c r="BP2047" s="28"/>
      <c r="BQ2047" s="28"/>
      <c r="BV2047" s="193"/>
      <c r="BX2047" s="28"/>
      <c r="BY2047" s="28"/>
      <c r="BZ2047" s="28"/>
      <c r="CE2047" s="193"/>
      <c r="CG2047" s="28"/>
      <c r="CH2047" s="28"/>
      <c r="CI2047" s="28"/>
      <c r="CN2047" s="193"/>
      <c r="CP2047" s="28"/>
      <c r="CQ2047" s="28"/>
      <c r="CR2047" s="28"/>
      <c r="CW2047" s="193"/>
      <c r="CY2047" s="28"/>
      <c r="CZ2047" s="28"/>
      <c r="DA2047" s="28"/>
      <c r="DF2047" s="193"/>
      <c r="DH2047" s="28"/>
      <c r="DI2047" s="28"/>
      <c r="DJ2047" s="28"/>
      <c r="DO2047" s="193"/>
      <c r="DQ2047" s="28"/>
      <c r="DR2047" s="28"/>
      <c r="DS2047" s="28"/>
      <c r="DX2047" s="193"/>
      <c r="DZ2047" s="28"/>
      <c r="EA2047" s="28"/>
      <c r="EB2047" s="28"/>
      <c r="EG2047" s="193"/>
      <c r="EI2047" s="28"/>
      <c r="EJ2047" s="28"/>
      <c r="EK2047" s="28"/>
      <c r="EP2047" s="193"/>
      <c r="ER2047" s="28"/>
      <c r="ES2047" s="28"/>
      <c r="ET2047" s="28"/>
      <c r="EY2047" s="193"/>
      <c r="FA2047" s="28"/>
      <c r="FB2047" s="28"/>
      <c r="FC2047" s="28"/>
      <c r="FH2047" s="193"/>
      <c r="FJ2047" s="28"/>
      <c r="FK2047" s="28"/>
      <c r="FL2047" s="28"/>
      <c r="FQ2047" s="193"/>
      <c r="FS2047" s="28"/>
      <c r="FT2047" s="28"/>
      <c r="FU2047" s="28"/>
      <c r="FZ2047" s="193"/>
      <c r="GB2047" s="28"/>
      <c r="GC2047" s="28"/>
      <c r="GD2047" s="28"/>
      <c r="GI2047" s="193"/>
      <c r="GK2047" s="28"/>
      <c r="GL2047" s="28"/>
      <c r="GM2047" s="28"/>
      <c r="GR2047" s="193"/>
      <c r="GT2047" s="28"/>
      <c r="GU2047" s="28"/>
      <c r="GV2047" s="28"/>
      <c r="HA2047" s="193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3"/>
      <c r="M2048" s="28"/>
      <c r="N2048" s="28"/>
      <c r="O2048" s="28"/>
      <c r="T2048" s="193"/>
      <c r="V2048" s="28"/>
      <c r="W2048" s="28"/>
      <c r="X2048" s="28"/>
      <c r="AC2048" s="193"/>
      <c r="AE2048" s="28"/>
      <c r="AF2048" s="28"/>
      <c r="AG2048" s="28"/>
      <c r="AL2048" s="193"/>
      <c r="AN2048" s="28"/>
      <c r="AO2048" s="28"/>
      <c r="AP2048" s="28"/>
      <c r="AU2048" s="193"/>
      <c r="AW2048" s="28"/>
      <c r="AX2048" s="28"/>
      <c r="AY2048" s="28"/>
      <c r="BD2048" s="193"/>
      <c r="BF2048" s="28"/>
      <c r="BG2048" s="28"/>
      <c r="BH2048" s="28"/>
      <c r="BM2048" s="193"/>
      <c r="BO2048" s="28"/>
      <c r="BP2048" s="28"/>
      <c r="BQ2048" s="28"/>
      <c r="BV2048" s="193"/>
      <c r="BX2048" s="28"/>
      <c r="BY2048" s="28"/>
      <c r="BZ2048" s="28"/>
      <c r="CE2048" s="193"/>
      <c r="CG2048" s="28"/>
      <c r="CH2048" s="28"/>
      <c r="CI2048" s="28"/>
      <c r="CN2048" s="193"/>
      <c r="CP2048" s="28"/>
      <c r="CQ2048" s="28"/>
      <c r="CR2048" s="28"/>
      <c r="CW2048" s="193"/>
      <c r="CY2048" s="28"/>
      <c r="CZ2048" s="28"/>
      <c r="DA2048" s="28"/>
      <c r="DF2048" s="193"/>
      <c r="DH2048" s="28"/>
      <c r="DI2048" s="28"/>
      <c r="DJ2048" s="28"/>
      <c r="DO2048" s="193"/>
      <c r="DQ2048" s="28"/>
      <c r="DR2048" s="28"/>
      <c r="DS2048" s="28"/>
      <c r="DX2048" s="193"/>
      <c r="DZ2048" s="28"/>
      <c r="EA2048" s="28"/>
      <c r="EB2048" s="28"/>
      <c r="EG2048" s="193"/>
      <c r="EI2048" s="28"/>
      <c r="EJ2048" s="28"/>
      <c r="EK2048" s="28"/>
      <c r="EP2048" s="193"/>
      <c r="ER2048" s="28"/>
      <c r="ES2048" s="28"/>
      <c r="ET2048" s="28"/>
      <c r="EY2048" s="193"/>
      <c r="FA2048" s="28"/>
      <c r="FB2048" s="28"/>
      <c r="FC2048" s="28"/>
      <c r="FH2048" s="193"/>
      <c r="FJ2048" s="28"/>
      <c r="FK2048" s="28"/>
      <c r="FL2048" s="28"/>
      <c r="FQ2048" s="193"/>
      <c r="FS2048" s="28"/>
      <c r="FT2048" s="28"/>
      <c r="FU2048" s="28"/>
      <c r="FZ2048" s="193"/>
      <c r="GB2048" s="28"/>
      <c r="GC2048" s="28"/>
      <c r="GD2048" s="28"/>
      <c r="GI2048" s="193"/>
      <c r="GK2048" s="28"/>
      <c r="GL2048" s="28"/>
      <c r="GM2048" s="28"/>
      <c r="GR2048" s="193"/>
      <c r="GT2048" s="28"/>
      <c r="GU2048" s="28"/>
      <c r="GV2048" s="28"/>
      <c r="HA2048" s="193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3"/>
      <c r="M2049" s="28"/>
      <c r="N2049" s="28"/>
      <c r="O2049" s="28"/>
      <c r="T2049" s="193"/>
      <c r="V2049" s="28"/>
      <c r="W2049" s="28"/>
      <c r="X2049" s="28"/>
      <c r="AC2049" s="193"/>
      <c r="AE2049" s="28"/>
      <c r="AF2049" s="28"/>
      <c r="AG2049" s="28"/>
      <c r="AL2049" s="193"/>
      <c r="AN2049" s="28"/>
      <c r="AO2049" s="28"/>
      <c r="AP2049" s="28"/>
      <c r="AU2049" s="193"/>
      <c r="AW2049" s="28"/>
      <c r="AX2049" s="28"/>
      <c r="AY2049" s="28"/>
      <c r="BD2049" s="193"/>
      <c r="BF2049" s="28"/>
      <c r="BG2049" s="28"/>
      <c r="BH2049" s="28"/>
      <c r="BM2049" s="193"/>
      <c r="BO2049" s="28"/>
      <c r="BP2049" s="28"/>
      <c r="BQ2049" s="28"/>
      <c r="BV2049" s="193"/>
      <c r="BX2049" s="28"/>
      <c r="BY2049" s="28"/>
      <c r="BZ2049" s="28"/>
      <c r="CE2049" s="193"/>
      <c r="CG2049" s="28"/>
      <c r="CH2049" s="28"/>
      <c r="CI2049" s="28"/>
      <c r="CN2049" s="193"/>
      <c r="CP2049" s="28"/>
      <c r="CQ2049" s="28"/>
      <c r="CR2049" s="28"/>
      <c r="CW2049" s="193"/>
      <c r="CY2049" s="28"/>
      <c r="CZ2049" s="28"/>
      <c r="DA2049" s="28"/>
      <c r="DF2049" s="193"/>
      <c r="DH2049" s="28"/>
      <c r="DI2049" s="28"/>
      <c r="DJ2049" s="28"/>
      <c r="DO2049" s="193"/>
      <c r="DQ2049" s="28"/>
      <c r="DR2049" s="28"/>
      <c r="DS2049" s="28"/>
      <c r="DX2049" s="193"/>
      <c r="DZ2049" s="28"/>
      <c r="EA2049" s="28"/>
      <c r="EB2049" s="28"/>
      <c r="EG2049" s="193"/>
      <c r="EI2049" s="28"/>
      <c r="EJ2049" s="28"/>
      <c r="EK2049" s="28"/>
      <c r="EP2049" s="193"/>
      <c r="ER2049" s="28"/>
      <c r="ES2049" s="28"/>
      <c r="ET2049" s="28"/>
      <c r="EY2049" s="193"/>
      <c r="FA2049" s="28"/>
      <c r="FB2049" s="28"/>
      <c r="FC2049" s="28"/>
      <c r="FH2049" s="193"/>
      <c r="FJ2049" s="28"/>
      <c r="FK2049" s="28"/>
      <c r="FL2049" s="28"/>
      <c r="FQ2049" s="193"/>
      <c r="FS2049" s="28"/>
      <c r="FT2049" s="28"/>
      <c r="FU2049" s="28"/>
      <c r="FZ2049" s="193"/>
      <c r="GB2049" s="28"/>
      <c r="GC2049" s="28"/>
      <c r="GD2049" s="28"/>
      <c r="GI2049" s="193"/>
      <c r="GK2049" s="28"/>
      <c r="GL2049" s="28"/>
      <c r="GM2049" s="28"/>
      <c r="GR2049" s="193"/>
      <c r="GT2049" s="28"/>
      <c r="GU2049" s="28"/>
      <c r="GV2049" s="28"/>
      <c r="HA2049" s="193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F2050" s="28"/>
      <c r="G2050" s="28"/>
      <c r="K2050" s="193"/>
      <c r="M2050" s="28"/>
      <c r="N2050" s="28"/>
      <c r="O2050" s="28"/>
      <c r="T2050" s="193"/>
      <c r="V2050" s="28"/>
      <c r="W2050" s="28"/>
      <c r="X2050" s="28"/>
      <c r="AC2050" s="193"/>
      <c r="AE2050" s="28"/>
      <c r="AF2050" s="28"/>
      <c r="AG2050" s="28"/>
      <c r="AL2050" s="193"/>
      <c r="AN2050" s="28"/>
      <c r="AO2050" s="28"/>
      <c r="AP2050" s="28"/>
      <c r="AU2050" s="193"/>
      <c r="AW2050" s="28"/>
      <c r="AX2050" s="28"/>
      <c r="AY2050" s="28"/>
      <c r="BD2050" s="193"/>
      <c r="BF2050" s="28"/>
      <c r="BG2050" s="28"/>
      <c r="BH2050" s="28"/>
      <c r="BM2050" s="193"/>
      <c r="BO2050" s="28"/>
      <c r="BP2050" s="28"/>
      <c r="BQ2050" s="28"/>
      <c r="BV2050" s="193"/>
      <c r="BX2050" s="28"/>
      <c r="BY2050" s="28"/>
      <c r="BZ2050" s="28"/>
      <c r="CE2050" s="193"/>
      <c r="CG2050" s="28"/>
      <c r="CH2050" s="28"/>
      <c r="CI2050" s="28"/>
      <c r="CN2050" s="193"/>
      <c r="CP2050" s="28"/>
      <c r="CQ2050" s="28"/>
      <c r="CR2050" s="28"/>
      <c r="CW2050" s="193"/>
      <c r="CY2050" s="28"/>
      <c r="CZ2050" s="28"/>
      <c r="DA2050" s="28"/>
      <c r="DF2050" s="193"/>
      <c r="DH2050" s="28"/>
      <c r="DI2050" s="28"/>
      <c r="DJ2050" s="28"/>
      <c r="DO2050" s="193"/>
      <c r="DQ2050" s="28"/>
      <c r="DR2050" s="28"/>
      <c r="DS2050" s="28"/>
      <c r="DX2050" s="193"/>
      <c r="DZ2050" s="28"/>
      <c r="EA2050" s="28"/>
      <c r="EB2050" s="28"/>
      <c r="EG2050" s="193"/>
      <c r="EI2050" s="28"/>
      <c r="EJ2050" s="28"/>
      <c r="EK2050" s="28"/>
      <c r="EP2050" s="193"/>
      <c r="ER2050" s="28"/>
      <c r="ES2050" s="28"/>
      <c r="ET2050" s="28"/>
      <c r="EY2050" s="193"/>
      <c r="FA2050" s="28"/>
      <c r="FB2050" s="28"/>
      <c r="FC2050" s="28"/>
      <c r="FH2050" s="193"/>
      <c r="FJ2050" s="28"/>
      <c r="FK2050" s="28"/>
      <c r="FL2050" s="28"/>
      <c r="FQ2050" s="193"/>
      <c r="FS2050" s="28"/>
      <c r="FT2050" s="28"/>
      <c r="FU2050" s="28"/>
      <c r="FZ2050" s="193"/>
      <c r="GB2050" s="28"/>
      <c r="GC2050" s="28"/>
      <c r="GD2050" s="28"/>
      <c r="GI2050" s="193"/>
      <c r="GK2050" s="28"/>
      <c r="GL2050" s="28"/>
      <c r="GM2050" s="28"/>
      <c r="GR2050" s="193"/>
      <c r="GT2050" s="28"/>
      <c r="GU2050" s="28"/>
      <c r="GV2050" s="28"/>
      <c r="HA2050" s="193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3"/>
      <c r="M2051" s="28"/>
      <c r="N2051" s="28"/>
      <c r="O2051" s="28"/>
      <c r="T2051" s="193"/>
      <c r="V2051" s="28"/>
      <c r="W2051" s="28"/>
      <c r="X2051" s="28"/>
      <c r="AC2051" s="193"/>
      <c r="AE2051" s="28"/>
      <c r="AF2051" s="28"/>
      <c r="AG2051" s="28"/>
      <c r="AL2051" s="193"/>
      <c r="AN2051" s="28"/>
      <c r="AO2051" s="28"/>
      <c r="AP2051" s="28"/>
      <c r="AU2051" s="193"/>
      <c r="AW2051" s="28"/>
      <c r="AX2051" s="28"/>
      <c r="AY2051" s="28"/>
      <c r="BD2051" s="193"/>
      <c r="BF2051" s="28"/>
      <c r="BG2051" s="28"/>
      <c r="BH2051" s="28"/>
      <c r="BM2051" s="193"/>
      <c r="BO2051" s="28"/>
      <c r="BP2051" s="28"/>
      <c r="BQ2051" s="28"/>
      <c r="BV2051" s="193"/>
      <c r="BX2051" s="28"/>
      <c r="BY2051" s="28"/>
      <c r="BZ2051" s="28"/>
      <c r="CE2051" s="193"/>
      <c r="CG2051" s="28"/>
      <c r="CH2051" s="28"/>
      <c r="CI2051" s="28"/>
      <c r="CN2051" s="193"/>
      <c r="CP2051" s="28"/>
      <c r="CQ2051" s="28"/>
      <c r="CR2051" s="28"/>
      <c r="CW2051" s="193"/>
      <c r="CY2051" s="28"/>
      <c r="CZ2051" s="28"/>
      <c r="DA2051" s="28"/>
      <c r="DF2051" s="193"/>
      <c r="DH2051" s="28"/>
      <c r="DI2051" s="28"/>
      <c r="DJ2051" s="28"/>
      <c r="DO2051" s="193"/>
      <c r="DQ2051" s="28"/>
      <c r="DR2051" s="28"/>
      <c r="DS2051" s="28"/>
      <c r="DX2051" s="193"/>
      <c r="DZ2051" s="28"/>
      <c r="EA2051" s="28"/>
      <c r="EB2051" s="28"/>
      <c r="EG2051" s="193"/>
      <c r="EI2051" s="28"/>
      <c r="EJ2051" s="28"/>
      <c r="EK2051" s="28"/>
      <c r="EP2051" s="193"/>
      <c r="ER2051" s="28"/>
      <c r="ES2051" s="28"/>
      <c r="ET2051" s="28"/>
      <c r="EY2051" s="193"/>
      <c r="FA2051" s="28"/>
      <c r="FB2051" s="28"/>
      <c r="FC2051" s="28"/>
      <c r="FH2051" s="193"/>
      <c r="FJ2051" s="28"/>
      <c r="FK2051" s="28"/>
      <c r="FL2051" s="28"/>
      <c r="FQ2051" s="193"/>
      <c r="FS2051" s="28"/>
      <c r="FT2051" s="28"/>
      <c r="FU2051" s="28"/>
      <c r="FZ2051" s="193"/>
      <c r="GB2051" s="28"/>
      <c r="GC2051" s="28"/>
      <c r="GD2051" s="28"/>
      <c r="GI2051" s="193"/>
      <c r="GK2051" s="28"/>
      <c r="GL2051" s="28"/>
      <c r="GM2051" s="28"/>
      <c r="GR2051" s="193"/>
      <c r="GT2051" s="28"/>
      <c r="GU2051" s="28"/>
      <c r="GV2051" s="28"/>
      <c r="HA2051" s="193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G2052" s="28"/>
      <c r="K2052" s="193"/>
      <c r="M2052" s="28"/>
      <c r="N2052" s="28"/>
      <c r="O2052" s="28"/>
      <c r="T2052" s="193"/>
      <c r="V2052" s="28"/>
      <c r="W2052" s="28"/>
      <c r="X2052" s="28"/>
      <c r="AC2052" s="193"/>
      <c r="AE2052" s="28"/>
      <c r="AF2052" s="28"/>
      <c r="AG2052" s="28"/>
      <c r="AL2052" s="193"/>
      <c r="AN2052" s="28"/>
      <c r="AO2052" s="28"/>
      <c r="AP2052" s="28"/>
      <c r="AU2052" s="193"/>
      <c r="AW2052" s="28"/>
      <c r="AX2052" s="28"/>
      <c r="AY2052" s="28"/>
      <c r="BD2052" s="193"/>
      <c r="BF2052" s="28"/>
      <c r="BG2052" s="28"/>
      <c r="BH2052" s="28"/>
      <c r="BM2052" s="193"/>
      <c r="BO2052" s="28"/>
      <c r="BP2052" s="28"/>
      <c r="BQ2052" s="28"/>
      <c r="BV2052" s="193"/>
      <c r="BX2052" s="28"/>
      <c r="BY2052" s="28"/>
      <c r="BZ2052" s="28"/>
      <c r="CE2052" s="193"/>
      <c r="CG2052" s="28"/>
      <c r="CH2052" s="28"/>
      <c r="CI2052" s="28"/>
      <c r="CN2052" s="193"/>
      <c r="CP2052" s="28"/>
      <c r="CQ2052" s="28"/>
      <c r="CR2052" s="28"/>
      <c r="CW2052" s="193"/>
      <c r="CY2052" s="28"/>
      <c r="CZ2052" s="28"/>
      <c r="DA2052" s="28"/>
      <c r="DF2052" s="193"/>
      <c r="DH2052" s="28"/>
      <c r="DI2052" s="28"/>
      <c r="DJ2052" s="28"/>
      <c r="DO2052" s="193"/>
      <c r="DQ2052" s="28"/>
      <c r="DR2052" s="28"/>
      <c r="DS2052" s="28"/>
      <c r="DX2052" s="193"/>
      <c r="DZ2052" s="28"/>
      <c r="EA2052" s="28"/>
      <c r="EB2052" s="28"/>
      <c r="EG2052" s="193"/>
      <c r="EI2052" s="28"/>
      <c r="EJ2052" s="28"/>
      <c r="EK2052" s="28"/>
      <c r="EP2052" s="193"/>
      <c r="ER2052" s="28"/>
      <c r="ES2052" s="28"/>
      <c r="ET2052" s="28"/>
      <c r="EY2052" s="193"/>
      <c r="FA2052" s="28"/>
      <c r="FB2052" s="28"/>
      <c r="FC2052" s="28"/>
      <c r="FH2052" s="193"/>
      <c r="FJ2052" s="28"/>
      <c r="FK2052" s="28"/>
      <c r="FL2052" s="28"/>
      <c r="FQ2052" s="193"/>
      <c r="FS2052" s="28"/>
      <c r="FT2052" s="28"/>
      <c r="FU2052" s="28"/>
      <c r="FZ2052" s="193"/>
      <c r="GB2052" s="28"/>
      <c r="GC2052" s="28"/>
      <c r="GD2052" s="28"/>
      <c r="GI2052" s="193"/>
      <c r="GK2052" s="28"/>
      <c r="GL2052" s="28"/>
      <c r="GM2052" s="28"/>
      <c r="GR2052" s="193"/>
      <c r="GT2052" s="28"/>
      <c r="GU2052" s="28"/>
      <c r="GV2052" s="28"/>
      <c r="HA2052" s="193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3"/>
      <c r="M2053" s="28"/>
      <c r="N2053" s="28"/>
      <c r="O2053" s="28"/>
      <c r="T2053" s="193"/>
      <c r="V2053" s="28"/>
      <c r="W2053" s="28"/>
      <c r="X2053" s="28"/>
      <c r="AC2053" s="193"/>
      <c r="AE2053" s="28"/>
      <c r="AF2053" s="28"/>
      <c r="AG2053" s="28"/>
      <c r="AL2053" s="193"/>
      <c r="AN2053" s="28"/>
      <c r="AO2053" s="28"/>
      <c r="AP2053" s="28"/>
      <c r="AU2053" s="193"/>
      <c r="AW2053" s="28"/>
      <c r="AX2053" s="28"/>
      <c r="AY2053" s="28"/>
      <c r="BD2053" s="193"/>
      <c r="BF2053" s="28"/>
      <c r="BG2053" s="28"/>
      <c r="BH2053" s="28"/>
      <c r="BM2053" s="193"/>
      <c r="BO2053" s="28"/>
      <c r="BP2053" s="28"/>
      <c r="BQ2053" s="28"/>
      <c r="BV2053" s="193"/>
      <c r="BX2053" s="28"/>
      <c r="BY2053" s="28"/>
      <c r="BZ2053" s="28"/>
      <c r="CE2053" s="193"/>
      <c r="CG2053" s="28"/>
      <c r="CH2053" s="28"/>
      <c r="CI2053" s="28"/>
      <c r="CN2053" s="193"/>
      <c r="CP2053" s="28"/>
      <c r="CQ2053" s="28"/>
      <c r="CR2053" s="28"/>
      <c r="CW2053" s="193"/>
      <c r="CY2053" s="28"/>
      <c r="CZ2053" s="28"/>
      <c r="DA2053" s="28"/>
      <c r="DF2053" s="193"/>
      <c r="DH2053" s="28"/>
      <c r="DI2053" s="28"/>
      <c r="DJ2053" s="28"/>
      <c r="DO2053" s="193"/>
      <c r="DQ2053" s="28"/>
      <c r="DR2053" s="28"/>
      <c r="DS2053" s="28"/>
      <c r="DX2053" s="193"/>
      <c r="DZ2053" s="28"/>
      <c r="EA2053" s="28"/>
      <c r="EB2053" s="28"/>
      <c r="EG2053" s="193"/>
      <c r="EI2053" s="28"/>
      <c r="EJ2053" s="28"/>
      <c r="EK2053" s="28"/>
      <c r="EP2053" s="193"/>
      <c r="ER2053" s="28"/>
      <c r="ES2053" s="28"/>
      <c r="ET2053" s="28"/>
      <c r="EY2053" s="193"/>
      <c r="FA2053" s="28"/>
      <c r="FB2053" s="28"/>
      <c r="FC2053" s="28"/>
      <c r="FH2053" s="193"/>
      <c r="FJ2053" s="28"/>
      <c r="FK2053" s="28"/>
      <c r="FL2053" s="28"/>
      <c r="FQ2053" s="193"/>
      <c r="FS2053" s="28"/>
      <c r="FT2053" s="28"/>
      <c r="FU2053" s="28"/>
      <c r="FZ2053" s="193"/>
      <c r="GB2053" s="28"/>
      <c r="GC2053" s="28"/>
      <c r="GD2053" s="28"/>
      <c r="GI2053" s="193"/>
      <c r="GK2053" s="28"/>
      <c r="GL2053" s="28"/>
      <c r="GM2053" s="28"/>
      <c r="GR2053" s="193"/>
      <c r="GT2053" s="28"/>
      <c r="GU2053" s="28"/>
      <c r="GV2053" s="28"/>
      <c r="HA2053" s="193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F2054" s="28"/>
      <c r="G2054" s="28"/>
      <c r="K2054" s="193"/>
      <c r="M2054" s="28"/>
      <c r="N2054" s="28"/>
      <c r="O2054" s="28"/>
      <c r="T2054" s="193"/>
      <c r="V2054" s="28"/>
      <c r="W2054" s="28"/>
      <c r="X2054" s="28"/>
      <c r="AC2054" s="193"/>
      <c r="AE2054" s="28"/>
      <c r="AF2054" s="28"/>
      <c r="AG2054" s="28"/>
      <c r="AL2054" s="193"/>
      <c r="AN2054" s="28"/>
      <c r="AO2054" s="28"/>
      <c r="AP2054" s="28"/>
      <c r="AU2054" s="193"/>
      <c r="AW2054" s="28"/>
      <c r="AX2054" s="28"/>
      <c r="AY2054" s="28"/>
      <c r="BD2054" s="193"/>
      <c r="BF2054" s="28"/>
      <c r="BG2054" s="28"/>
      <c r="BH2054" s="28"/>
      <c r="BM2054" s="193"/>
      <c r="BO2054" s="28"/>
      <c r="BP2054" s="28"/>
      <c r="BQ2054" s="28"/>
      <c r="BV2054" s="193"/>
      <c r="BX2054" s="28"/>
      <c r="BY2054" s="28"/>
      <c r="BZ2054" s="28"/>
      <c r="CE2054" s="193"/>
      <c r="CG2054" s="28"/>
      <c r="CH2054" s="28"/>
      <c r="CI2054" s="28"/>
      <c r="CN2054" s="193"/>
      <c r="CP2054" s="28"/>
      <c r="CQ2054" s="28"/>
      <c r="CR2054" s="28"/>
      <c r="CW2054" s="193"/>
      <c r="CY2054" s="28"/>
      <c r="CZ2054" s="28"/>
      <c r="DA2054" s="28"/>
      <c r="DF2054" s="193"/>
      <c r="DH2054" s="28"/>
      <c r="DI2054" s="28"/>
      <c r="DJ2054" s="28"/>
      <c r="DO2054" s="193"/>
      <c r="DQ2054" s="28"/>
      <c r="DR2054" s="28"/>
      <c r="DS2054" s="28"/>
      <c r="DX2054" s="193"/>
      <c r="DZ2054" s="28"/>
      <c r="EA2054" s="28"/>
      <c r="EB2054" s="28"/>
      <c r="EG2054" s="193"/>
      <c r="EI2054" s="28"/>
      <c r="EJ2054" s="28"/>
      <c r="EK2054" s="28"/>
      <c r="EP2054" s="193"/>
      <c r="ER2054" s="28"/>
      <c r="ES2054" s="28"/>
      <c r="ET2054" s="28"/>
      <c r="EY2054" s="193"/>
      <c r="FA2054" s="28"/>
      <c r="FB2054" s="28"/>
      <c r="FC2054" s="28"/>
      <c r="FH2054" s="193"/>
      <c r="FJ2054" s="28"/>
      <c r="FK2054" s="28"/>
      <c r="FL2054" s="28"/>
      <c r="FQ2054" s="193"/>
      <c r="FS2054" s="28"/>
      <c r="FT2054" s="28"/>
      <c r="FU2054" s="28"/>
      <c r="FZ2054" s="193"/>
      <c r="GB2054" s="28"/>
      <c r="GC2054" s="28"/>
      <c r="GD2054" s="28"/>
      <c r="GI2054" s="193"/>
      <c r="GK2054" s="28"/>
      <c r="GL2054" s="28"/>
      <c r="GM2054" s="28"/>
      <c r="GR2054" s="193"/>
      <c r="GT2054" s="28"/>
      <c r="GU2054" s="28"/>
      <c r="GV2054" s="28"/>
      <c r="HA2054" s="193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3"/>
      <c r="M2055" s="28"/>
      <c r="N2055" s="28"/>
      <c r="O2055" s="28"/>
      <c r="T2055" s="193"/>
      <c r="V2055" s="28"/>
      <c r="W2055" s="28"/>
      <c r="X2055" s="28"/>
      <c r="AC2055" s="193"/>
      <c r="AE2055" s="28"/>
      <c r="AF2055" s="28"/>
      <c r="AG2055" s="28"/>
      <c r="AL2055" s="193"/>
      <c r="AN2055" s="28"/>
      <c r="AO2055" s="28"/>
      <c r="AP2055" s="28"/>
      <c r="AU2055" s="193"/>
      <c r="AW2055" s="28"/>
      <c r="AX2055" s="28"/>
      <c r="AY2055" s="28"/>
      <c r="BD2055" s="193"/>
      <c r="BF2055" s="28"/>
      <c r="BG2055" s="28"/>
      <c r="BH2055" s="28"/>
      <c r="BM2055" s="193"/>
      <c r="BO2055" s="28"/>
      <c r="BP2055" s="28"/>
      <c r="BQ2055" s="28"/>
      <c r="BV2055" s="193"/>
      <c r="BX2055" s="28"/>
      <c r="BY2055" s="28"/>
      <c r="BZ2055" s="28"/>
      <c r="CE2055" s="193"/>
      <c r="CG2055" s="28"/>
      <c r="CH2055" s="28"/>
      <c r="CI2055" s="28"/>
      <c r="CN2055" s="193"/>
      <c r="CP2055" s="28"/>
      <c r="CQ2055" s="28"/>
      <c r="CR2055" s="28"/>
      <c r="CW2055" s="193"/>
      <c r="CY2055" s="28"/>
      <c r="CZ2055" s="28"/>
      <c r="DA2055" s="28"/>
      <c r="DF2055" s="193"/>
      <c r="DH2055" s="28"/>
      <c r="DI2055" s="28"/>
      <c r="DJ2055" s="28"/>
      <c r="DO2055" s="193"/>
      <c r="DQ2055" s="28"/>
      <c r="DR2055" s="28"/>
      <c r="DS2055" s="28"/>
      <c r="DX2055" s="193"/>
      <c r="DZ2055" s="28"/>
      <c r="EA2055" s="28"/>
      <c r="EB2055" s="28"/>
      <c r="EG2055" s="193"/>
      <c r="EI2055" s="28"/>
      <c r="EJ2055" s="28"/>
      <c r="EK2055" s="28"/>
      <c r="EP2055" s="193"/>
      <c r="ER2055" s="28"/>
      <c r="ES2055" s="28"/>
      <c r="ET2055" s="28"/>
      <c r="EY2055" s="193"/>
      <c r="FA2055" s="28"/>
      <c r="FB2055" s="28"/>
      <c r="FC2055" s="28"/>
      <c r="FH2055" s="193"/>
      <c r="FJ2055" s="28"/>
      <c r="FK2055" s="28"/>
      <c r="FL2055" s="28"/>
      <c r="FQ2055" s="193"/>
      <c r="FS2055" s="28"/>
      <c r="FT2055" s="28"/>
      <c r="FU2055" s="28"/>
      <c r="FZ2055" s="193"/>
      <c r="GB2055" s="28"/>
      <c r="GC2055" s="28"/>
      <c r="GD2055" s="28"/>
      <c r="GI2055" s="193"/>
      <c r="GK2055" s="28"/>
      <c r="GL2055" s="28"/>
      <c r="GM2055" s="28"/>
      <c r="GR2055" s="193"/>
      <c r="GT2055" s="28"/>
      <c r="GU2055" s="28"/>
      <c r="GV2055" s="28"/>
      <c r="HA2055" s="193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3"/>
      <c r="M2056" s="28"/>
      <c r="N2056" s="28"/>
      <c r="O2056" s="28"/>
      <c r="T2056" s="193"/>
      <c r="V2056" s="28"/>
      <c r="W2056" s="28"/>
      <c r="X2056" s="28"/>
      <c r="AC2056" s="193"/>
      <c r="AE2056" s="28"/>
      <c r="AF2056" s="28"/>
      <c r="AG2056" s="28"/>
      <c r="AL2056" s="193"/>
      <c r="AN2056" s="28"/>
      <c r="AO2056" s="28"/>
      <c r="AP2056" s="28"/>
      <c r="AU2056" s="193"/>
      <c r="AW2056" s="28"/>
      <c r="AX2056" s="28"/>
      <c r="AY2056" s="28"/>
      <c r="BD2056" s="193"/>
      <c r="BF2056" s="28"/>
      <c r="BG2056" s="28"/>
      <c r="BH2056" s="28"/>
      <c r="BM2056" s="193"/>
      <c r="BO2056" s="28"/>
      <c r="BP2056" s="28"/>
      <c r="BQ2056" s="28"/>
      <c r="BV2056" s="193"/>
      <c r="BX2056" s="28"/>
      <c r="BY2056" s="28"/>
      <c r="BZ2056" s="28"/>
      <c r="CE2056" s="193"/>
      <c r="CG2056" s="28"/>
      <c r="CH2056" s="28"/>
      <c r="CI2056" s="28"/>
      <c r="CN2056" s="193"/>
      <c r="CP2056" s="28"/>
      <c r="CQ2056" s="28"/>
      <c r="CR2056" s="28"/>
      <c r="CW2056" s="193"/>
      <c r="CY2056" s="28"/>
      <c r="CZ2056" s="28"/>
      <c r="DA2056" s="28"/>
      <c r="DF2056" s="193"/>
      <c r="DH2056" s="28"/>
      <c r="DI2056" s="28"/>
      <c r="DJ2056" s="28"/>
      <c r="DO2056" s="193"/>
      <c r="DQ2056" s="28"/>
      <c r="DR2056" s="28"/>
      <c r="DS2056" s="28"/>
      <c r="DX2056" s="193"/>
      <c r="DZ2056" s="28"/>
      <c r="EA2056" s="28"/>
      <c r="EB2056" s="28"/>
      <c r="EG2056" s="193"/>
      <c r="EI2056" s="28"/>
      <c r="EJ2056" s="28"/>
      <c r="EK2056" s="28"/>
      <c r="EP2056" s="193"/>
      <c r="ER2056" s="28"/>
      <c r="ES2056" s="28"/>
      <c r="ET2056" s="28"/>
      <c r="EY2056" s="193"/>
      <c r="FA2056" s="28"/>
      <c r="FB2056" s="28"/>
      <c r="FC2056" s="28"/>
      <c r="FH2056" s="193"/>
      <c r="FJ2056" s="28"/>
      <c r="FK2056" s="28"/>
      <c r="FL2056" s="28"/>
      <c r="FQ2056" s="193"/>
      <c r="FS2056" s="28"/>
      <c r="FT2056" s="28"/>
      <c r="FU2056" s="28"/>
      <c r="FZ2056" s="193"/>
      <c r="GB2056" s="28"/>
      <c r="GC2056" s="28"/>
      <c r="GD2056" s="28"/>
      <c r="GI2056" s="193"/>
      <c r="GK2056" s="28"/>
      <c r="GL2056" s="28"/>
      <c r="GM2056" s="28"/>
      <c r="GR2056" s="193"/>
      <c r="GT2056" s="28"/>
      <c r="GU2056" s="28"/>
      <c r="GV2056" s="28"/>
      <c r="HA2056" s="193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 s="28"/>
      <c r="G2057" s="28"/>
      <c r="K2057" s="193"/>
      <c r="M2057" s="28"/>
      <c r="N2057" s="28"/>
      <c r="O2057" s="28"/>
      <c r="T2057" s="193"/>
      <c r="V2057" s="28"/>
      <c r="W2057" s="28"/>
      <c r="X2057" s="28"/>
      <c r="AC2057" s="193"/>
      <c r="AE2057" s="28"/>
      <c r="AF2057" s="28"/>
      <c r="AG2057" s="28"/>
      <c r="AL2057" s="193"/>
      <c r="AN2057" s="28"/>
      <c r="AO2057" s="28"/>
      <c r="AP2057" s="28"/>
      <c r="AU2057" s="193"/>
      <c r="AW2057" s="28"/>
      <c r="AX2057" s="28"/>
      <c r="AY2057" s="28"/>
      <c r="BD2057" s="193"/>
      <c r="BF2057" s="28"/>
      <c r="BG2057" s="28"/>
      <c r="BH2057" s="28"/>
      <c r="BM2057" s="193"/>
      <c r="BO2057" s="28"/>
      <c r="BP2057" s="28"/>
      <c r="BQ2057" s="28"/>
      <c r="BV2057" s="193"/>
      <c r="BX2057" s="28"/>
      <c r="BY2057" s="28"/>
      <c r="BZ2057" s="28"/>
      <c r="CE2057" s="193"/>
      <c r="CG2057" s="28"/>
      <c r="CH2057" s="28"/>
      <c r="CI2057" s="28"/>
      <c r="CN2057" s="193"/>
      <c r="CP2057" s="28"/>
      <c r="CQ2057" s="28"/>
      <c r="CR2057" s="28"/>
      <c r="CW2057" s="193"/>
      <c r="CY2057" s="28"/>
      <c r="CZ2057" s="28"/>
      <c r="DA2057" s="28"/>
      <c r="DF2057" s="193"/>
      <c r="DH2057" s="28"/>
      <c r="DI2057" s="28"/>
      <c r="DJ2057" s="28"/>
      <c r="DO2057" s="193"/>
      <c r="DQ2057" s="28"/>
      <c r="DR2057" s="28"/>
      <c r="DS2057" s="28"/>
      <c r="DX2057" s="193"/>
      <c r="DZ2057" s="28"/>
      <c r="EA2057" s="28"/>
      <c r="EB2057" s="28"/>
      <c r="EG2057" s="193"/>
      <c r="EI2057" s="28"/>
      <c r="EJ2057" s="28"/>
      <c r="EK2057" s="28"/>
      <c r="EP2057" s="193"/>
      <c r="ER2057" s="28"/>
      <c r="ES2057" s="28"/>
      <c r="ET2057" s="28"/>
      <c r="EY2057" s="193"/>
      <c r="FA2057" s="28"/>
      <c r="FB2057" s="28"/>
      <c r="FC2057" s="28"/>
      <c r="FH2057" s="193"/>
      <c r="FJ2057" s="28"/>
      <c r="FK2057" s="28"/>
      <c r="FL2057" s="28"/>
      <c r="FQ2057" s="193"/>
      <c r="FS2057" s="28"/>
      <c r="FT2057" s="28"/>
      <c r="FU2057" s="28"/>
      <c r="FZ2057" s="193"/>
      <c r="GB2057" s="28"/>
      <c r="GC2057" s="28"/>
      <c r="GD2057" s="28"/>
      <c r="GI2057" s="193"/>
      <c r="GK2057" s="28"/>
      <c r="GL2057" s="28"/>
      <c r="GM2057" s="28"/>
      <c r="GR2057" s="193"/>
      <c r="GT2057" s="28"/>
      <c r="GU2057" s="28"/>
      <c r="GV2057" s="28"/>
      <c r="HA2057" s="193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G2058" s="28"/>
      <c r="K2058" s="193"/>
      <c r="M2058" s="28"/>
      <c r="N2058" s="28"/>
      <c r="O2058" s="28"/>
      <c r="T2058" s="193"/>
      <c r="V2058" s="28"/>
      <c r="W2058" s="28"/>
      <c r="X2058" s="28"/>
      <c r="AC2058" s="193"/>
      <c r="AE2058" s="28"/>
      <c r="AF2058" s="28"/>
      <c r="AG2058" s="28"/>
      <c r="AL2058" s="193"/>
      <c r="AN2058" s="28"/>
      <c r="AO2058" s="28"/>
      <c r="AP2058" s="28"/>
      <c r="AU2058" s="193"/>
      <c r="AW2058" s="28"/>
      <c r="AX2058" s="28"/>
      <c r="AY2058" s="28"/>
      <c r="BD2058" s="193"/>
      <c r="BF2058" s="28"/>
      <c r="BG2058" s="28"/>
      <c r="BH2058" s="28"/>
      <c r="BM2058" s="193"/>
      <c r="BO2058" s="28"/>
      <c r="BP2058" s="28"/>
      <c r="BQ2058" s="28"/>
      <c r="BV2058" s="193"/>
      <c r="BX2058" s="28"/>
      <c r="BY2058" s="28"/>
      <c r="BZ2058" s="28"/>
      <c r="CE2058" s="193"/>
      <c r="CG2058" s="28"/>
      <c r="CH2058" s="28"/>
      <c r="CI2058" s="28"/>
      <c r="CN2058" s="193"/>
      <c r="CP2058" s="28"/>
      <c r="CQ2058" s="28"/>
      <c r="CR2058" s="28"/>
      <c r="CW2058" s="193"/>
      <c r="CY2058" s="28"/>
      <c r="CZ2058" s="28"/>
      <c r="DA2058" s="28"/>
      <c r="DF2058" s="193"/>
      <c r="DH2058" s="28"/>
      <c r="DI2058" s="28"/>
      <c r="DJ2058" s="28"/>
      <c r="DO2058" s="193"/>
      <c r="DQ2058" s="28"/>
      <c r="DR2058" s="28"/>
      <c r="DS2058" s="28"/>
      <c r="DX2058" s="193"/>
      <c r="DZ2058" s="28"/>
      <c r="EA2058" s="28"/>
      <c r="EB2058" s="28"/>
      <c r="EG2058" s="193"/>
      <c r="EI2058" s="28"/>
      <c r="EJ2058" s="28"/>
      <c r="EK2058" s="28"/>
      <c r="EP2058" s="193"/>
      <c r="ER2058" s="28"/>
      <c r="ES2058" s="28"/>
      <c r="ET2058" s="28"/>
      <c r="EY2058" s="193"/>
      <c r="FA2058" s="28"/>
      <c r="FB2058" s="28"/>
      <c r="FC2058" s="28"/>
      <c r="FH2058" s="193"/>
      <c r="FJ2058" s="28"/>
      <c r="FK2058" s="28"/>
      <c r="FL2058" s="28"/>
      <c r="FQ2058" s="193"/>
      <c r="FS2058" s="28"/>
      <c r="FT2058" s="28"/>
      <c r="FU2058" s="28"/>
      <c r="FZ2058" s="193"/>
      <c r="GB2058" s="28"/>
      <c r="GC2058" s="28"/>
      <c r="GD2058" s="28"/>
      <c r="GI2058" s="193"/>
      <c r="GK2058" s="28"/>
      <c r="GL2058" s="28"/>
      <c r="GM2058" s="28"/>
      <c r="GR2058" s="193"/>
      <c r="GT2058" s="28"/>
      <c r="GU2058" s="28"/>
      <c r="GV2058" s="28"/>
      <c r="HA2058" s="193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3"/>
      <c r="M2059" s="28"/>
      <c r="N2059" s="28"/>
      <c r="O2059" s="28"/>
      <c r="T2059" s="193"/>
      <c r="V2059" s="28"/>
      <c r="W2059" s="28"/>
      <c r="X2059" s="28"/>
      <c r="AC2059" s="193"/>
      <c r="AE2059" s="28"/>
      <c r="AF2059" s="28"/>
      <c r="AG2059" s="28"/>
      <c r="AL2059" s="193"/>
      <c r="AN2059" s="28"/>
      <c r="AO2059" s="28"/>
      <c r="AP2059" s="28"/>
      <c r="AU2059" s="193"/>
      <c r="AW2059" s="28"/>
      <c r="AX2059" s="28"/>
      <c r="AY2059" s="28"/>
      <c r="BD2059" s="193"/>
      <c r="BF2059" s="28"/>
      <c r="BG2059" s="28"/>
      <c r="BH2059" s="28"/>
      <c r="BM2059" s="193"/>
      <c r="BO2059" s="28"/>
      <c r="BP2059" s="28"/>
      <c r="BQ2059" s="28"/>
      <c r="BV2059" s="193"/>
      <c r="BX2059" s="28"/>
      <c r="BY2059" s="28"/>
      <c r="BZ2059" s="28"/>
      <c r="CE2059" s="193"/>
      <c r="CG2059" s="28"/>
      <c r="CH2059" s="28"/>
      <c r="CI2059" s="28"/>
      <c r="CN2059" s="193"/>
      <c r="CP2059" s="28"/>
      <c r="CQ2059" s="28"/>
      <c r="CR2059" s="28"/>
      <c r="CW2059" s="193"/>
      <c r="CY2059" s="28"/>
      <c r="CZ2059" s="28"/>
      <c r="DA2059" s="28"/>
      <c r="DF2059" s="193"/>
      <c r="DH2059" s="28"/>
      <c r="DI2059" s="28"/>
      <c r="DJ2059" s="28"/>
      <c r="DO2059" s="193"/>
      <c r="DQ2059" s="28"/>
      <c r="DR2059" s="28"/>
      <c r="DS2059" s="28"/>
      <c r="DX2059" s="193"/>
      <c r="DZ2059" s="28"/>
      <c r="EA2059" s="28"/>
      <c r="EB2059" s="28"/>
      <c r="EG2059" s="193"/>
      <c r="EI2059" s="28"/>
      <c r="EJ2059" s="28"/>
      <c r="EK2059" s="28"/>
      <c r="EP2059" s="193"/>
      <c r="ER2059" s="28"/>
      <c r="ES2059" s="28"/>
      <c r="ET2059" s="28"/>
      <c r="EY2059" s="193"/>
      <c r="FA2059" s="28"/>
      <c r="FB2059" s="28"/>
      <c r="FC2059" s="28"/>
      <c r="FH2059" s="193"/>
      <c r="FJ2059" s="28"/>
      <c r="FK2059" s="28"/>
      <c r="FL2059" s="28"/>
      <c r="FQ2059" s="193"/>
      <c r="FS2059" s="28"/>
      <c r="FT2059" s="28"/>
      <c r="FU2059" s="28"/>
      <c r="FZ2059" s="193"/>
      <c r="GB2059" s="28"/>
      <c r="GC2059" s="28"/>
      <c r="GD2059" s="28"/>
      <c r="GI2059" s="193"/>
      <c r="GK2059" s="28"/>
      <c r="GL2059" s="28"/>
      <c r="GM2059" s="28"/>
      <c r="GR2059" s="193"/>
      <c r="GT2059" s="28"/>
      <c r="GU2059" s="28"/>
      <c r="GV2059" s="28"/>
      <c r="HA2059" s="193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3"/>
      <c r="M2060" s="28"/>
      <c r="N2060" s="28"/>
      <c r="O2060" s="28"/>
      <c r="T2060" s="193"/>
      <c r="V2060" s="28"/>
      <c r="W2060" s="28"/>
      <c r="X2060" s="28"/>
      <c r="AC2060" s="193"/>
      <c r="AE2060" s="28"/>
      <c r="AF2060" s="28"/>
      <c r="AG2060" s="28"/>
      <c r="AL2060" s="193"/>
      <c r="AN2060" s="28"/>
      <c r="AO2060" s="28"/>
      <c r="AP2060" s="28"/>
      <c r="AU2060" s="193"/>
      <c r="AW2060" s="28"/>
      <c r="AX2060" s="28"/>
      <c r="AY2060" s="28"/>
      <c r="BD2060" s="193"/>
      <c r="BF2060" s="28"/>
      <c r="BG2060" s="28"/>
      <c r="BH2060" s="28"/>
      <c r="BM2060" s="193"/>
      <c r="BO2060" s="28"/>
      <c r="BP2060" s="28"/>
      <c r="BQ2060" s="28"/>
      <c r="BV2060" s="193"/>
      <c r="BX2060" s="28"/>
      <c r="BY2060" s="28"/>
      <c r="BZ2060" s="28"/>
      <c r="CE2060" s="193"/>
      <c r="CG2060" s="28"/>
      <c r="CH2060" s="28"/>
      <c r="CI2060" s="28"/>
      <c r="CN2060" s="193"/>
      <c r="CP2060" s="28"/>
      <c r="CQ2060" s="28"/>
      <c r="CR2060" s="28"/>
      <c r="CW2060" s="193"/>
      <c r="CY2060" s="28"/>
      <c r="CZ2060" s="28"/>
      <c r="DA2060" s="28"/>
      <c r="DF2060" s="193"/>
      <c r="DH2060" s="28"/>
      <c r="DI2060" s="28"/>
      <c r="DJ2060" s="28"/>
      <c r="DO2060" s="193"/>
      <c r="DQ2060" s="28"/>
      <c r="DR2060" s="28"/>
      <c r="DS2060" s="28"/>
      <c r="DX2060" s="193"/>
      <c r="DZ2060" s="28"/>
      <c r="EA2060" s="28"/>
      <c r="EB2060" s="28"/>
      <c r="EG2060" s="193"/>
      <c r="EI2060" s="28"/>
      <c r="EJ2060" s="28"/>
      <c r="EK2060" s="28"/>
      <c r="EP2060" s="193"/>
      <c r="ER2060" s="28"/>
      <c r="ES2060" s="28"/>
      <c r="ET2060" s="28"/>
      <c r="EY2060" s="193"/>
      <c r="FA2060" s="28"/>
      <c r="FB2060" s="28"/>
      <c r="FC2060" s="28"/>
      <c r="FH2060" s="193"/>
      <c r="FJ2060" s="28"/>
      <c r="FK2060" s="28"/>
      <c r="FL2060" s="28"/>
      <c r="FQ2060" s="193"/>
      <c r="FS2060" s="28"/>
      <c r="FT2060" s="28"/>
      <c r="FU2060" s="28"/>
      <c r="FZ2060" s="193"/>
      <c r="GB2060" s="28"/>
      <c r="GC2060" s="28"/>
      <c r="GD2060" s="28"/>
      <c r="GI2060" s="193"/>
      <c r="GK2060" s="28"/>
      <c r="GL2060" s="28"/>
      <c r="GM2060" s="28"/>
      <c r="GR2060" s="193"/>
      <c r="GT2060" s="28"/>
      <c r="GU2060" s="28"/>
      <c r="GV2060" s="28"/>
      <c r="HA2060" s="193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F2061" s="28"/>
      <c r="G2061" s="28"/>
      <c r="K2061" s="193"/>
      <c r="M2061" s="28"/>
      <c r="N2061" s="28"/>
      <c r="O2061" s="28"/>
      <c r="T2061" s="193"/>
      <c r="V2061" s="28"/>
      <c r="W2061" s="28"/>
      <c r="X2061" s="28"/>
      <c r="AC2061" s="193"/>
      <c r="AE2061" s="28"/>
      <c r="AF2061" s="28"/>
      <c r="AG2061" s="28"/>
      <c r="AL2061" s="193"/>
      <c r="AN2061" s="28"/>
      <c r="AO2061" s="28"/>
      <c r="AP2061" s="28"/>
      <c r="AU2061" s="193"/>
      <c r="AW2061" s="28"/>
      <c r="AX2061" s="28"/>
      <c r="AY2061" s="28"/>
      <c r="BD2061" s="193"/>
      <c r="BF2061" s="28"/>
      <c r="BG2061" s="28"/>
      <c r="BH2061" s="28"/>
      <c r="BM2061" s="193"/>
      <c r="BO2061" s="28"/>
      <c r="BP2061" s="28"/>
      <c r="BQ2061" s="28"/>
      <c r="BV2061" s="193"/>
      <c r="BX2061" s="28"/>
      <c r="BY2061" s="28"/>
      <c r="BZ2061" s="28"/>
      <c r="CE2061" s="193"/>
      <c r="CG2061" s="28"/>
      <c r="CH2061" s="28"/>
      <c r="CI2061" s="28"/>
      <c r="CN2061" s="193"/>
      <c r="CP2061" s="28"/>
      <c r="CQ2061" s="28"/>
      <c r="CR2061" s="28"/>
      <c r="CW2061" s="193"/>
      <c r="CY2061" s="28"/>
      <c r="CZ2061" s="28"/>
      <c r="DA2061" s="28"/>
      <c r="DF2061" s="193"/>
      <c r="DH2061" s="28"/>
      <c r="DI2061" s="28"/>
      <c r="DJ2061" s="28"/>
      <c r="DO2061" s="193"/>
      <c r="DQ2061" s="28"/>
      <c r="DR2061" s="28"/>
      <c r="DS2061" s="28"/>
      <c r="DX2061" s="193"/>
      <c r="DZ2061" s="28"/>
      <c r="EA2061" s="28"/>
      <c r="EB2061" s="28"/>
      <c r="EG2061" s="193"/>
      <c r="EI2061" s="28"/>
      <c r="EJ2061" s="28"/>
      <c r="EK2061" s="28"/>
      <c r="EP2061" s="193"/>
      <c r="ER2061" s="28"/>
      <c r="ES2061" s="28"/>
      <c r="ET2061" s="28"/>
      <c r="EY2061" s="193"/>
      <c r="FA2061" s="28"/>
      <c r="FB2061" s="28"/>
      <c r="FC2061" s="28"/>
      <c r="FH2061" s="193"/>
      <c r="FJ2061" s="28"/>
      <c r="FK2061" s="28"/>
      <c r="FL2061" s="28"/>
      <c r="FQ2061" s="193"/>
      <c r="FS2061" s="28"/>
      <c r="FT2061" s="28"/>
      <c r="FU2061" s="28"/>
      <c r="FZ2061" s="193"/>
      <c r="GB2061" s="28"/>
      <c r="GC2061" s="28"/>
      <c r="GD2061" s="28"/>
      <c r="GI2061" s="193"/>
      <c r="GK2061" s="28"/>
      <c r="GL2061" s="28"/>
      <c r="GM2061" s="28"/>
      <c r="GR2061" s="193"/>
      <c r="GT2061" s="28"/>
      <c r="GU2061" s="28"/>
      <c r="GV2061" s="28"/>
      <c r="HA2061" s="193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G2062" s="28"/>
      <c r="K2062" s="193"/>
      <c r="M2062" s="28"/>
      <c r="N2062" s="28"/>
      <c r="O2062" s="28"/>
      <c r="T2062" s="193"/>
      <c r="V2062" s="28"/>
      <c r="W2062" s="28"/>
      <c r="X2062" s="28"/>
      <c r="AC2062" s="193"/>
      <c r="AE2062" s="28"/>
      <c r="AF2062" s="28"/>
      <c r="AG2062" s="28"/>
      <c r="AL2062" s="193"/>
      <c r="AN2062" s="28"/>
      <c r="AO2062" s="28"/>
      <c r="AP2062" s="28"/>
      <c r="AU2062" s="193"/>
      <c r="AW2062" s="28"/>
      <c r="AX2062" s="28"/>
      <c r="AY2062" s="28"/>
      <c r="BD2062" s="193"/>
      <c r="BF2062" s="28"/>
      <c r="BG2062" s="28"/>
      <c r="BH2062" s="28"/>
      <c r="BM2062" s="193"/>
      <c r="BO2062" s="28"/>
      <c r="BP2062" s="28"/>
      <c r="BQ2062" s="28"/>
      <c r="BV2062" s="193"/>
      <c r="BX2062" s="28"/>
      <c r="BY2062" s="28"/>
      <c r="BZ2062" s="28"/>
      <c r="CE2062" s="193"/>
      <c r="CG2062" s="28"/>
      <c r="CH2062" s="28"/>
      <c r="CI2062" s="28"/>
      <c r="CN2062" s="193"/>
      <c r="CP2062" s="28"/>
      <c r="CQ2062" s="28"/>
      <c r="CR2062" s="28"/>
      <c r="CW2062" s="193"/>
      <c r="CY2062" s="28"/>
      <c r="CZ2062" s="28"/>
      <c r="DA2062" s="28"/>
      <c r="DF2062" s="193"/>
      <c r="DH2062" s="28"/>
      <c r="DI2062" s="28"/>
      <c r="DJ2062" s="28"/>
      <c r="DO2062" s="193"/>
      <c r="DQ2062" s="28"/>
      <c r="DR2062" s="28"/>
      <c r="DS2062" s="28"/>
      <c r="DX2062" s="193"/>
      <c r="DZ2062" s="28"/>
      <c r="EA2062" s="28"/>
      <c r="EB2062" s="28"/>
      <c r="EG2062" s="193"/>
      <c r="EI2062" s="28"/>
      <c r="EJ2062" s="28"/>
      <c r="EK2062" s="28"/>
      <c r="EP2062" s="193"/>
      <c r="ER2062" s="28"/>
      <c r="ES2062" s="28"/>
      <c r="ET2062" s="28"/>
      <c r="EY2062" s="193"/>
      <c r="FA2062" s="28"/>
      <c r="FB2062" s="28"/>
      <c r="FC2062" s="28"/>
      <c r="FH2062" s="193"/>
      <c r="FJ2062" s="28"/>
      <c r="FK2062" s="28"/>
      <c r="FL2062" s="28"/>
      <c r="FQ2062" s="193"/>
      <c r="FS2062" s="28"/>
      <c r="FT2062" s="28"/>
      <c r="FU2062" s="28"/>
      <c r="FZ2062" s="193"/>
      <c r="GB2062" s="28"/>
      <c r="GC2062" s="28"/>
      <c r="GD2062" s="28"/>
      <c r="GI2062" s="193"/>
      <c r="GK2062" s="28"/>
      <c r="GL2062" s="28"/>
      <c r="GM2062" s="28"/>
      <c r="GR2062" s="193"/>
      <c r="GT2062" s="28"/>
      <c r="GU2062" s="28"/>
      <c r="GV2062" s="28"/>
      <c r="HA2062" s="193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G2063" s="28"/>
      <c r="K2063" s="193"/>
      <c r="M2063" s="28"/>
      <c r="N2063" s="28"/>
      <c r="O2063" s="28"/>
      <c r="T2063" s="193"/>
      <c r="V2063" s="28"/>
      <c r="W2063" s="28"/>
      <c r="X2063" s="28"/>
      <c r="AC2063" s="193"/>
      <c r="AE2063" s="28"/>
      <c r="AF2063" s="28"/>
      <c r="AG2063" s="28"/>
      <c r="AL2063" s="193"/>
      <c r="AN2063" s="28"/>
      <c r="AO2063" s="28"/>
      <c r="AP2063" s="28"/>
      <c r="AU2063" s="193"/>
      <c r="AW2063" s="28"/>
      <c r="AX2063" s="28"/>
      <c r="AY2063" s="28"/>
      <c r="BD2063" s="193"/>
      <c r="BF2063" s="28"/>
      <c r="BG2063" s="28"/>
      <c r="BH2063" s="28"/>
      <c r="BM2063" s="193"/>
      <c r="BO2063" s="28"/>
      <c r="BP2063" s="28"/>
      <c r="BQ2063" s="28"/>
      <c r="BV2063" s="193"/>
      <c r="BX2063" s="28"/>
      <c r="BY2063" s="28"/>
      <c r="BZ2063" s="28"/>
      <c r="CE2063" s="193"/>
      <c r="CG2063" s="28"/>
      <c r="CH2063" s="28"/>
      <c r="CI2063" s="28"/>
      <c r="CN2063" s="193"/>
      <c r="CP2063" s="28"/>
      <c r="CQ2063" s="28"/>
      <c r="CR2063" s="28"/>
      <c r="CW2063" s="193"/>
      <c r="CY2063" s="28"/>
      <c r="CZ2063" s="28"/>
      <c r="DA2063" s="28"/>
      <c r="DF2063" s="193"/>
      <c r="DH2063" s="28"/>
      <c r="DI2063" s="28"/>
      <c r="DJ2063" s="28"/>
      <c r="DO2063" s="193"/>
      <c r="DQ2063" s="28"/>
      <c r="DR2063" s="28"/>
      <c r="DS2063" s="28"/>
      <c r="DX2063" s="193"/>
      <c r="DZ2063" s="28"/>
      <c r="EA2063" s="28"/>
      <c r="EB2063" s="28"/>
      <c r="EG2063" s="193"/>
      <c r="EI2063" s="28"/>
      <c r="EJ2063" s="28"/>
      <c r="EK2063" s="28"/>
      <c r="EP2063" s="193"/>
      <c r="ER2063" s="28"/>
      <c r="ES2063" s="28"/>
      <c r="ET2063" s="28"/>
      <c r="EY2063" s="193"/>
      <c r="FA2063" s="28"/>
      <c r="FB2063" s="28"/>
      <c r="FC2063" s="28"/>
      <c r="FH2063" s="193"/>
      <c r="FJ2063" s="28"/>
      <c r="FK2063" s="28"/>
      <c r="FL2063" s="28"/>
      <c r="FQ2063" s="193"/>
      <c r="FS2063" s="28"/>
      <c r="FT2063" s="28"/>
      <c r="FU2063" s="28"/>
      <c r="FZ2063" s="193"/>
      <c r="GB2063" s="28"/>
      <c r="GC2063" s="28"/>
      <c r="GD2063" s="28"/>
      <c r="GI2063" s="193"/>
      <c r="GK2063" s="28"/>
      <c r="GL2063" s="28"/>
      <c r="GM2063" s="28"/>
      <c r="GR2063" s="193"/>
      <c r="GT2063" s="28"/>
      <c r="GU2063" s="28"/>
      <c r="GV2063" s="28"/>
      <c r="HA2063" s="193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193"/>
      <c r="M2064" s="28"/>
      <c r="N2064" s="28"/>
      <c r="O2064" s="28"/>
      <c r="T2064" s="193"/>
      <c r="V2064" s="28"/>
      <c r="W2064" s="28"/>
      <c r="X2064" s="28"/>
      <c r="AC2064" s="193"/>
      <c r="AE2064" s="28"/>
      <c r="AF2064" s="28"/>
      <c r="AG2064" s="28"/>
      <c r="AL2064" s="193"/>
      <c r="AN2064" s="28"/>
      <c r="AO2064" s="28"/>
      <c r="AP2064" s="28"/>
      <c r="AU2064" s="193"/>
      <c r="AW2064" s="28"/>
      <c r="AX2064" s="28"/>
      <c r="AY2064" s="28"/>
      <c r="BD2064" s="193"/>
      <c r="BF2064" s="28"/>
      <c r="BG2064" s="28"/>
      <c r="BH2064" s="28"/>
      <c r="BM2064" s="193"/>
      <c r="BO2064" s="28"/>
      <c r="BP2064" s="28"/>
      <c r="BQ2064" s="28"/>
      <c r="BV2064" s="193"/>
      <c r="BX2064" s="28"/>
      <c r="BY2064" s="28"/>
      <c r="BZ2064" s="28"/>
      <c r="CE2064" s="193"/>
      <c r="CG2064" s="28"/>
      <c r="CH2064" s="28"/>
      <c r="CI2064" s="28"/>
      <c r="CN2064" s="193"/>
      <c r="CP2064" s="28"/>
      <c r="CQ2064" s="28"/>
      <c r="CR2064" s="28"/>
      <c r="CW2064" s="193"/>
      <c r="CY2064" s="28"/>
      <c r="CZ2064" s="28"/>
      <c r="DA2064" s="28"/>
      <c r="DF2064" s="193"/>
      <c r="DH2064" s="28"/>
      <c r="DI2064" s="28"/>
      <c r="DJ2064" s="28"/>
      <c r="DO2064" s="193"/>
      <c r="DQ2064" s="28"/>
      <c r="DR2064" s="28"/>
      <c r="DS2064" s="28"/>
      <c r="DX2064" s="193"/>
      <c r="DZ2064" s="28"/>
      <c r="EA2064" s="28"/>
      <c r="EB2064" s="28"/>
      <c r="EG2064" s="193"/>
      <c r="EI2064" s="28"/>
      <c r="EJ2064" s="28"/>
      <c r="EK2064" s="28"/>
      <c r="EP2064" s="193"/>
      <c r="ER2064" s="28"/>
      <c r="ES2064" s="28"/>
      <c r="ET2064" s="28"/>
      <c r="EY2064" s="193"/>
      <c r="FA2064" s="28"/>
      <c r="FB2064" s="28"/>
      <c r="FC2064" s="28"/>
      <c r="FH2064" s="193"/>
      <c r="FJ2064" s="28"/>
      <c r="FK2064" s="28"/>
      <c r="FL2064" s="28"/>
      <c r="FQ2064" s="193"/>
      <c r="FS2064" s="28"/>
      <c r="FT2064" s="28"/>
      <c r="FU2064" s="28"/>
      <c r="FZ2064" s="193"/>
      <c r="GB2064" s="28"/>
      <c r="GC2064" s="28"/>
      <c r="GD2064" s="28"/>
      <c r="GI2064" s="193"/>
      <c r="GK2064" s="28"/>
      <c r="GL2064" s="28"/>
      <c r="GM2064" s="28"/>
      <c r="GR2064" s="193"/>
      <c r="GT2064" s="28"/>
      <c r="GU2064" s="28"/>
      <c r="GV2064" s="28"/>
      <c r="HA2064" s="193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G2065" s="28"/>
      <c r="K2065" s="193"/>
      <c r="M2065" s="28"/>
      <c r="N2065" s="28"/>
      <c r="O2065" s="28"/>
      <c r="T2065" s="193"/>
      <c r="V2065" s="28"/>
      <c r="W2065" s="28"/>
      <c r="X2065" s="28"/>
      <c r="AC2065" s="193"/>
      <c r="AE2065" s="28"/>
      <c r="AF2065" s="28"/>
      <c r="AG2065" s="28"/>
      <c r="AL2065" s="193"/>
      <c r="AN2065" s="28"/>
      <c r="AO2065" s="28"/>
      <c r="AP2065" s="28"/>
      <c r="AU2065" s="193"/>
      <c r="AW2065" s="28"/>
      <c r="AX2065" s="28"/>
      <c r="AY2065" s="28"/>
      <c r="BD2065" s="193"/>
      <c r="BF2065" s="28"/>
      <c r="BG2065" s="28"/>
      <c r="BH2065" s="28"/>
      <c r="BM2065" s="193"/>
      <c r="BO2065" s="28"/>
      <c r="BP2065" s="28"/>
      <c r="BQ2065" s="28"/>
      <c r="BV2065" s="193"/>
      <c r="BX2065" s="28"/>
      <c r="BY2065" s="28"/>
      <c r="BZ2065" s="28"/>
      <c r="CE2065" s="193"/>
      <c r="CG2065" s="28"/>
      <c r="CH2065" s="28"/>
      <c r="CI2065" s="28"/>
      <c r="CN2065" s="193"/>
      <c r="CP2065" s="28"/>
      <c r="CQ2065" s="28"/>
      <c r="CR2065" s="28"/>
      <c r="CW2065" s="193"/>
      <c r="CY2065" s="28"/>
      <c r="CZ2065" s="28"/>
      <c r="DA2065" s="28"/>
      <c r="DF2065" s="193"/>
      <c r="DH2065" s="28"/>
      <c r="DI2065" s="28"/>
      <c r="DJ2065" s="28"/>
      <c r="DO2065" s="193"/>
      <c r="DQ2065" s="28"/>
      <c r="DR2065" s="28"/>
      <c r="DS2065" s="28"/>
      <c r="DX2065" s="193"/>
      <c r="DZ2065" s="28"/>
      <c r="EA2065" s="28"/>
      <c r="EB2065" s="28"/>
      <c r="EG2065" s="193"/>
      <c r="EI2065" s="28"/>
      <c r="EJ2065" s="28"/>
      <c r="EK2065" s="28"/>
      <c r="EP2065" s="193"/>
      <c r="ER2065" s="28"/>
      <c r="ES2065" s="28"/>
      <c r="ET2065" s="28"/>
      <c r="EY2065" s="193"/>
      <c r="FA2065" s="28"/>
      <c r="FB2065" s="28"/>
      <c r="FC2065" s="28"/>
      <c r="FH2065" s="193"/>
      <c r="FJ2065" s="28"/>
      <c r="FK2065" s="28"/>
      <c r="FL2065" s="28"/>
      <c r="FQ2065" s="193"/>
      <c r="FS2065" s="28"/>
      <c r="FT2065" s="28"/>
      <c r="FU2065" s="28"/>
      <c r="FZ2065" s="193"/>
      <c r="GB2065" s="28"/>
      <c r="GC2065" s="28"/>
      <c r="GD2065" s="28"/>
      <c r="GI2065" s="193"/>
      <c r="GK2065" s="28"/>
      <c r="GL2065" s="28"/>
      <c r="GM2065" s="28"/>
      <c r="GR2065" s="193"/>
      <c r="GT2065" s="28"/>
      <c r="GU2065" s="28"/>
      <c r="GV2065" s="28"/>
      <c r="HA2065" s="193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F2066" s="28"/>
      <c r="G2066" s="28"/>
      <c r="K2066" s="193"/>
      <c r="M2066" s="28"/>
      <c r="N2066" s="28"/>
      <c r="O2066" s="28"/>
      <c r="T2066" s="193"/>
      <c r="V2066" s="28"/>
      <c r="W2066" s="28"/>
      <c r="X2066" s="28"/>
      <c r="AC2066" s="193"/>
      <c r="AE2066" s="28"/>
      <c r="AF2066" s="28"/>
      <c r="AG2066" s="28"/>
      <c r="AL2066" s="193"/>
      <c r="AN2066" s="28"/>
      <c r="AO2066" s="28"/>
      <c r="AP2066" s="28"/>
      <c r="AU2066" s="193"/>
      <c r="AW2066" s="28"/>
      <c r="AX2066" s="28"/>
      <c r="AY2066" s="28"/>
      <c r="BD2066" s="193"/>
      <c r="BF2066" s="28"/>
      <c r="BG2066" s="28"/>
      <c r="BH2066" s="28"/>
      <c r="BM2066" s="193"/>
      <c r="BO2066" s="28"/>
      <c r="BP2066" s="28"/>
      <c r="BQ2066" s="28"/>
      <c r="BV2066" s="193"/>
      <c r="BX2066" s="28"/>
      <c r="BY2066" s="28"/>
      <c r="BZ2066" s="28"/>
      <c r="CE2066" s="193"/>
      <c r="CG2066" s="28"/>
      <c r="CH2066" s="28"/>
      <c r="CI2066" s="28"/>
      <c r="CN2066" s="193"/>
      <c r="CP2066" s="28"/>
      <c r="CQ2066" s="28"/>
      <c r="CR2066" s="28"/>
      <c r="CW2066" s="193"/>
      <c r="CY2066" s="28"/>
      <c r="CZ2066" s="28"/>
      <c r="DA2066" s="28"/>
      <c r="DF2066" s="193"/>
      <c r="DH2066" s="28"/>
      <c r="DI2066" s="28"/>
      <c r="DJ2066" s="28"/>
      <c r="DO2066" s="193"/>
      <c r="DQ2066" s="28"/>
      <c r="DR2066" s="28"/>
      <c r="DS2066" s="28"/>
      <c r="DX2066" s="193"/>
      <c r="DZ2066" s="28"/>
      <c r="EA2066" s="28"/>
      <c r="EB2066" s="28"/>
      <c r="EG2066" s="193"/>
      <c r="EI2066" s="28"/>
      <c r="EJ2066" s="28"/>
      <c r="EK2066" s="28"/>
      <c r="EP2066" s="193"/>
      <c r="ER2066" s="28"/>
      <c r="ES2066" s="28"/>
      <c r="ET2066" s="28"/>
      <c r="EY2066" s="193"/>
      <c r="FA2066" s="28"/>
      <c r="FB2066" s="28"/>
      <c r="FC2066" s="28"/>
      <c r="FH2066" s="193"/>
      <c r="FJ2066" s="28"/>
      <c r="FK2066" s="28"/>
      <c r="FL2066" s="28"/>
      <c r="FQ2066" s="193"/>
      <c r="FS2066" s="28"/>
      <c r="FT2066" s="28"/>
      <c r="FU2066" s="28"/>
      <c r="FZ2066" s="193"/>
      <c r="GB2066" s="28"/>
      <c r="GC2066" s="28"/>
      <c r="GD2066" s="28"/>
      <c r="GI2066" s="193"/>
      <c r="GK2066" s="28"/>
      <c r="GL2066" s="28"/>
      <c r="GM2066" s="28"/>
      <c r="GR2066" s="193"/>
      <c r="GT2066" s="28"/>
      <c r="GU2066" s="28"/>
      <c r="GV2066" s="28"/>
      <c r="HA2066" s="193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3"/>
      <c r="M2067" s="28"/>
      <c r="N2067" s="28"/>
      <c r="O2067" s="28"/>
      <c r="T2067" s="193"/>
      <c r="V2067" s="28"/>
      <c r="W2067" s="28"/>
      <c r="X2067" s="28"/>
      <c r="AC2067" s="193"/>
      <c r="AE2067" s="28"/>
      <c r="AF2067" s="28"/>
      <c r="AG2067" s="28"/>
      <c r="AL2067" s="193"/>
      <c r="AN2067" s="28"/>
      <c r="AO2067" s="28"/>
      <c r="AP2067" s="28"/>
      <c r="AU2067" s="193"/>
      <c r="AW2067" s="28"/>
      <c r="AX2067" s="28"/>
      <c r="AY2067" s="28"/>
      <c r="BD2067" s="193"/>
      <c r="BF2067" s="28"/>
      <c r="BG2067" s="28"/>
      <c r="BH2067" s="28"/>
      <c r="BM2067" s="193"/>
      <c r="BO2067" s="28"/>
      <c r="BP2067" s="28"/>
      <c r="BQ2067" s="28"/>
      <c r="BV2067" s="193"/>
      <c r="BX2067" s="28"/>
      <c r="BY2067" s="28"/>
      <c r="BZ2067" s="28"/>
      <c r="CE2067" s="193"/>
      <c r="CG2067" s="28"/>
      <c r="CH2067" s="28"/>
      <c r="CI2067" s="28"/>
      <c r="CN2067" s="193"/>
      <c r="CP2067" s="28"/>
      <c r="CQ2067" s="28"/>
      <c r="CR2067" s="28"/>
      <c r="CW2067" s="193"/>
      <c r="CY2067" s="28"/>
      <c r="CZ2067" s="28"/>
      <c r="DA2067" s="28"/>
      <c r="DF2067" s="193"/>
      <c r="DH2067" s="28"/>
      <c r="DI2067" s="28"/>
      <c r="DJ2067" s="28"/>
      <c r="DO2067" s="193"/>
      <c r="DQ2067" s="28"/>
      <c r="DR2067" s="28"/>
      <c r="DS2067" s="28"/>
      <c r="DX2067" s="193"/>
      <c r="DZ2067" s="28"/>
      <c r="EA2067" s="28"/>
      <c r="EB2067" s="28"/>
      <c r="EG2067" s="193"/>
      <c r="EI2067" s="28"/>
      <c r="EJ2067" s="28"/>
      <c r="EK2067" s="28"/>
      <c r="EP2067" s="193"/>
      <c r="ER2067" s="28"/>
      <c r="ES2067" s="28"/>
      <c r="ET2067" s="28"/>
      <c r="EY2067" s="193"/>
      <c r="FA2067" s="28"/>
      <c r="FB2067" s="28"/>
      <c r="FC2067" s="28"/>
      <c r="FH2067" s="193"/>
      <c r="FJ2067" s="28"/>
      <c r="FK2067" s="28"/>
      <c r="FL2067" s="28"/>
      <c r="FQ2067" s="193"/>
      <c r="FS2067" s="28"/>
      <c r="FT2067" s="28"/>
      <c r="FU2067" s="28"/>
      <c r="FZ2067" s="193"/>
      <c r="GB2067" s="28"/>
      <c r="GC2067" s="28"/>
      <c r="GD2067" s="28"/>
      <c r="GI2067" s="193"/>
      <c r="GK2067" s="28"/>
      <c r="GL2067" s="28"/>
      <c r="GM2067" s="28"/>
      <c r="GR2067" s="193"/>
      <c r="GT2067" s="28"/>
      <c r="GU2067" s="28"/>
      <c r="GV2067" s="28"/>
      <c r="HA2067" s="193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3"/>
      <c r="M2068" s="28"/>
      <c r="N2068" s="28"/>
      <c r="O2068" s="28"/>
      <c r="T2068" s="193"/>
      <c r="V2068" s="28"/>
      <c r="W2068" s="28"/>
      <c r="X2068" s="28"/>
      <c r="AC2068" s="193"/>
      <c r="AE2068" s="28"/>
      <c r="AF2068" s="28"/>
      <c r="AG2068" s="28"/>
      <c r="AL2068" s="193"/>
      <c r="AN2068" s="28"/>
      <c r="AO2068" s="28"/>
      <c r="AP2068" s="28"/>
      <c r="AU2068" s="193"/>
      <c r="AW2068" s="28"/>
      <c r="AX2068" s="28"/>
      <c r="AY2068" s="28"/>
      <c r="BD2068" s="193"/>
      <c r="BF2068" s="28"/>
      <c r="BG2068" s="28"/>
      <c r="BH2068" s="28"/>
      <c r="BM2068" s="193"/>
      <c r="BO2068" s="28"/>
      <c r="BP2068" s="28"/>
      <c r="BQ2068" s="28"/>
      <c r="BV2068" s="193"/>
      <c r="BX2068" s="28"/>
      <c r="BY2068" s="28"/>
      <c r="BZ2068" s="28"/>
      <c r="CE2068" s="193"/>
      <c r="CG2068" s="28"/>
      <c r="CH2068" s="28"/>
      <c r="CI2068" s="28"/>
      <c r="CN2068" s="193"/>
      <c r="CP2068" s="28"/>
      <c r="CQ2068" s="28"/>
      <c r="CR2068" s="28"/>
      <c r="CW2068" s="193"/>
      <c r="CY2068" s="28"/>
      <c r="CZ2068" s="28"/>
      <c r="DA2068" s="28"/>
      <c r="DF2068" s="193"/>
      <c r="DH2068" s="28"/>
      <c r="DI2068" s="28"/>
      <c r="DJ2068" s="28"/>
      <c r="DO2068" s="193"/>
      <c r="DQ2068" s="28"/>
      <c r="DR2068" s="28"/>
      <c r="DS2068" s="28"/>
      <c r="DX2068" s="193"/>
      <c r="DZ2068" s="28"/>
      <c r="EA2068" s="28"/>
      <c r="EB2068" s="28"/>
      <c r="EG2068" s="193"/>
      <c r="EI2068" s="28"/>
      <c r="EJ2068" s="28"/>
      <c r="EK2068" s="28"/>
      <c r="EP2068" s="193"/>
      <c r="ER2068" s="28"/>
      <c r="ES2068" s="28"/>
      <c r="ET2068" s="28"/>
      <c r="EY2068" s="193"/>
      <c r="FA2068" s="28"/>
      <c r="FB2068" s="28"/>
      <c r="FC2068" s="28"/>
      <c r="FH2068" s="193"/>
      <c r="FJ2068" s="28"/>
      <c r="FK2068" s="28"/>
      <c r="FL2068" s="28"/>
      <c r="FQ2068" s="193"/>
      <c r="FS2068" s="28"/>
      <c r="FT2068" s="28"/>
      <c r="FU2068" s="28"/>
      <c r="FZ2068" s="193"/>
      <c r="GB2068" s="28"/>
      <c r="GC2068" s="28"/>
      <c r="GD2068" s="28"/>
      <c r="GI2068" s="193"/>
      <c r="GK2068" s="28"/>
      <c r="GL2068" s="28"/>
      <c r="GM2068" s="28"/>
      <c r="GR2068" s="193"/>
      <c r="GT2068" s="28"/>
      <c r="GU2068" s="28"/>
      <c r="GV2068" s="28"/>
      <c r="HA2068" s="193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3"/>
      <c r="M2069" s="28"/>
      <c r="N2069" s="28"/>
      <c r="O2069" s="28"/>
      <c r="T2069" s="193"/>
      <c r="V2069" s="28"/>
      <c r="W2069" s="28"/>
      <c r="X2069" s="28"/>
      <c r="AC2069" s="193"/>
      <c r="AE2069" s="28"/>
      <c r="AF2069" s="28"/>
      <c r="AG2069" s="28"/>
      <c r="AL2069" s="193"/>
      <c r="AN2069" s="28"/>
      <c r="AO2069" s="28"/>
      <c r="AP2069" s="28"/>
      <c r="AU2069" s="193"/>
      <c r="AW2069" s="28"/>
      <c r="AX2069" s="28"/>
      <c r="AY2069" s="28"/>
      <c r="BD2069" s="193"/>
      <c r="BF2069" s="28"/>
      <c r="BG2069" s="28"/>
      <c r="BH2069" s="28"/>
      <c r="BM2069" s="193"/>
      <c r="BO2069" s="28"/>
      <c r="BP2069" s="28"/>
      <c r="BQ2069" s="28"/>
      <c r="BV2069" s="193"/>
      <c r="BX2069" s="28"/>
      <c r="BY2069" s="28"/>
      <c r="BZ2069" s="28"/>
      <c r="CE2069" s="193"/>
      <c r="CG2069" s="28"/>
      <c r="CH2069" s="28"/>
      <c r="CI2069" s="28"/>
      <c r="CN2069" s="193"/>
      <c r="CP2069" s="28"/>
      <c r="CQ2069" s="28"/>
      <c r="CR2069" s="28"/>
      <c r="CW2069" s="193"/>
      <c r="CY2069" s="28"/>
      <c r="CZ2069" s="28"/>
      <c r="DA2069" s="28"/>
      <c r="DF2069" s="193"/>
      <c r="DH2069" s="28"/>
      <c r="DI2069" s="28"/>
      <c r="DJ2069" s="28"/>
      <c r="DO2069" s="193"/>
      <c r="DQ2069" s="28"/>
      <c r="DR2069" s="28"/>
      <c r="DS2069" s="28"/>
      <c r="DX2069" s="193"/>
      <c r="DZ2069" s="28"/>
      <c r="EA2069" s="28"/>
      <c r="EB2069" s="28"/>
      <c r="EG2069" s="193"/>
      <c r="EI2069" s="28"/>
      <c r="EJ2069" s="28"/>
      <c r="EK2069" s="28"/>
      <c r="EP2069" s="193"/>
      <c r="ER2069" s="28"/>
      <c r="ES2069" s="28"/>
      <c r="ET2069" s="28"/>
      <c r="EY2069" s="193"/>
      <c r="FA2069" s="28"/>
      <c r="FB2069" s="28"/>
      <c r="FC2069" s="28"/>
      <c r="FH2069" s="193"/>
      <c r="FJ2069" s="28"/>
      <c r="FK2069" s="28"/>
      <c r="FL2069" s="28"/>
      <c r="FQ2069" s="193"/>
      <c r="FS2069" s="28"/>
      <c r="FT2069" s="28"/>
      <c r="FU2069" s="28"/>
      <c r="FZ2069" s="193"/>
      <c r="GB2069" s="28"/>
      <c r="GC2069" s="28"/>
      <c r="GD2069" s="28"/>
      <c r="GI2069" s="193"/>
      <c r="GK2069" s="28"/>
      <c r="GL2069" s="28"/>
      <c r="GM2069" s="28"/>
      <c r="GR2069" s="193"/>
      <c r="GT2069" s="28"/>
      <c r="GU2069" s="28"/>
      <c r="GV2069" s="28"/>
      <c r="HA2069" s="193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F2070" s="28"/>
      <c r="G2070" s="28"/>
      <c r="K2070" s="193"/>
      <c r="M2070" s="28"/>
      <c r="N2070" s="28"/>
      <c r="O2070" s="28"/>
      <c r="T2070" s="193"/>
      <c r="V2070" s="28"/>
      <c r="W2070" s="28"/>
      <c r="X2070" s="28"/>
      <c r="AC2070" s="193"/>
      <c r="AE2070" s="28"/>
      <c r="AF2070" s="28"/>
      <c r="AG2070" s="28"/>
      <c r="AL2070" s="193"/>
      <c r="AN2070" s="28"/>
      <c r="AO2070" s="28"/>
      <c r="AP2070" s="28"/>
      <c r="AU2070" s="193"/>
      <c r="AW2070" s="28"/>
      <c r="AX2070" s="28"/>
      <c r="AY2070" s="28"/>
      <c r="BD2070" s="193"/>
      <c r="BF2070" s="28"/>
      <c r="BG2070" s="28"/>
      <c r="BH2070" s="28"/>
      <c r="BM2070" s="193"/>
      <c r="BO2070" s="28"/>
      <c r="BP2070" s="28"/>
      <c r="BQ2070" s="28"/>
      <c r="BV2070" s="193"/>
      <c r="BX2070" s="28"/>
      <c r="BY2070" s="28"/>
      <c r="BZ2070" s="28"/>
      <c r="CE2070" s="193"/>
      <c r="CG2070" s="28"/>
      <c r="CH2070" s="28"/>
      <c r="CI2070" s="28"/>
      <c r="CN2070" s="193"/>
      <c r="CP2070" s="28"/>
      <c r="CQ2070" s="28"/>
      <c r="CR2070" s="28"/>
      <c r="CW2070" s="193"/>
      <c r="CY2070" s="28"/>
      <c r="CZ2070" s="28"/>
      <c r="DA2070" s="28"/>
      <c r="DF2070" s="193"/>
      <c r="DH2070" s="28"/>
      <c r="DI2070" s="28"/>
      <c r="DJ2070" s="28"/>
      <c r="DO2070" s="193"/>
      <c r="DQ2070" s="28"/>
      <c r="DR2070" s="28"/>
      <c r="DS2070" s="28"/>
      <c r="DX2070" s="193"/>
      <c r="DZ2070" s="28"/>
      <c r="EA2070" s="28"/>
      <c r="EB2070" s="28"/>
      <c r="EG2070" s="193"/>
      <c r="EI2070" s="28"/>
      <c r="EJ2070" s="28"/>
      <c r="EK2070" s="28"/>
      <c r="EP2070" s="193"/>
      <c r="ER2070" s="28"/>
      <c r="ES2070" s="28"/>
      <c r="ET2070" s="28"/>
      <c r="EY2070" s="193"/>
      <c r="FA2070" s="28"/>
      <c r="FB2070" s="28"/>
      <c r="FC2070" s="28"/>
      <c r="FH2070" s="193"/>
      <c r="FJ2070" s="28"/>
      <c r="FK2070" s="28"/>
      <c r="FL2070" s="28"/>
      <c r="FQ2070" s="193"/>
      <c r="FS2070" s="28"/>
      <c r="FT2070" s="28"/>
      <c r="FU2070" s="28"/>
      <c r="FZ2070" s="193"/>
      <c r="GB2070" s="28"/>
      <c r="GC2070" s="28"/>
      <c r="GD2070" s="28"/>
      <c r="GI2070" s="193"/>
      <c r="GK2070" s="28"/>
      <c r="GL2070" s="28"/>
      <c r="GM2070" s="28"/>
      <c r="GR2070" s="193"/>
      <c r="GT2070" s="28"/>
      <c r="GU2070" s="28"/>
      <c r="GV2070" s="28"/>
      <c r="HA2070" s="193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3"/>
      <c r="M2071" s="28"/>
      <c r="N2071" s="28"/>
      <c r="O2071" s="28"/>
      <c r="T2071" s="193"/>
      <c r="V2071" s="28"/>
      <c r="W2071" s="28"/>
      <c r="X2071" s="28"/>
      <c r="AC2071" s="193"/>
      <c r="AE2071" s="28"/>
      <c r="AF2071" s="28"/>
      <c r="AG2071" s="28"/>
      <c r="AL2071" s="193"/>
      <c r="AN2071" s="28"/>
      <c r="AO2071" s="28"/>
      <c r="AP2071" s="28"/>
      <c r="AU2071" s="193"/>
      <c r="AW2071" s="28"/>
      <c r="AX2071" s="28"/>
      <c r="AY2071" s="28"/>
      <c r="BD2071" s="193"/>
      <c r="BF2071" s="28"/>
      <c r="BG2071" s="28"/>
      <c r="BH2071" s="28"/>
      <c r="BM2071" s="193"/>
      <c r="BO2071" s="28"/>
      <c r="BP2071" s="28"/>
      <c r="BQ2071" s="28"/>
      <c r="BV2071" s="193"/>
      <c r="BX2071" s="28"/>
      <c r="BY2071" s="28"/>
      <c r="BZ2071" s="28"/>
      <c r="CE2071" s="193"/>
      <c r="CG2071" s="28"/>
      <c r="CH2071" s="28"/>
      <c r="CI2071" s="28"/>
      <c r="CN2071" s="193"/>
      <c r="CP2071" s="28"/>
      <c r="CQ2071" s="28"/>
      <c r="CR2071" s="28"/>
      <c r="CW2071" s="193"/>
      <c r="CY2071" s="28"/>
      <c r="CZ2071" s="28"/>
      <c r="DA2071" s="28"/>
      <c r="DF2071" s="193"/>
      <c r="DH2071" s="28"/>
      <c r="DI2071" s="28"/>
      <c r="DJ2071" s="28"/>
      <c r="DO2071" s="193"/>
      <c r="DQ2071" s="28"/>
      <c r="DR2071" s="28"/>
      <c r="DS2071" s="28"/>
      <c r="DX2071" s="193"/>
      <c r="DZ2071" s="28"/>
      <c r="EA2071" s="28"/>
      <c r="EB2071" s="28"/>
      <c r="EG2071" s="193"/>
      <c r="EI2071" s="28"/>
      <c r="EJ2071" s="28"/>
      <c r="EK2071" s="28"/>
      <c r="EP2071" s="193"/>
      <c r="ER2071" s="28"/>
      <c r="ES2071" s="28"/>
      <c r="ET2071" s="28"/>
      <c r="EY2071" s="193"/>
      <c r="FA2071" s="28"/>
      <c r="FB2071" s="28"/>
      <c r="FC2071" s="28"/>
      <c r="FH2071" s="193"/>
      <c r="FJ2071" s="28"/>
      <c r="FK2071" s="28"/>
      <c r="FL2071" s="28"/>
      <c r="FQ2071" s="193"/>
      <c r="FS2071" s="28"/>
      <c r="FT2071" s="28"/>
      <c r="FU2071" s="28"/>
      <c r="FZ2071" s="193"/>
      <c r="GB2071" s="28"/>
      <c r="GC2071" s="28"/>
      <c r="GD2071" s="28"/>
      <c r="GI2071" s="193"/>
      <c r="GK2071" s="28"/>
      <c r="GL2071" s="28"/>
      <c r="GM2071" s="28"/>
      <c r="GR2071" s="193"/>
      <c r="GT2071" s="28"/>
      <c r="GU2071" s="28"/>
      <c r="GV2071" s="28"/>
      <c r="HA2071" s="193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3"/>
      <c r="M2072" s="28"/>
      <c r="N2072" s="28"/>
      <c r="O2072" s="28"/>
      <c r="T2072" s="193"/>
      <c r="V2072" s="28"/>
      <c r="W2072" s="28"/>
      <c r="X2072" s="28"/>
      <c r="AC2072" s="193"/>
      <c r="AE2072" s="28"/>
      <c r="AF2072" s="28"/>
      <c r="AG2072" s="28"/>
      <c r="AL2072" s="193"/>
      <c r="AN2072" s="28"/>
      <c r="AO2072" s="28"/>
      <c r="AP2072" s="28"/>
      <c r="AU2072" s="193"/>
      <c r="AW2072" s="28"/>
      <c r="AX2072" s="28"/>
      <c r="AY2072" s="28"/>
      <c r="BD2072" s="193"/>
      <c r="BF2072" s="28"/>
      <c r="BG2072" s="28"/>
      <c r="BH2072" s="28"/>
      <c r="BM2072" s="193"/>
      <c r="BO2072" s="28"/>
      <c r="BP2072" s="28"/>
      <c r="BQ2072" s="28"/>
      <c r="BV2072" s="193"/>
      <c r="BX2072" s="28"/>
      <c r="BY2072" s="28"/>
      <c r="BZ2072" s="28"/>
      <c r="CE2072" s="193"/>
      <c r="CG2072" s="28"/>
      <c r="CH2072" s="28"/>
      <c r="CI2072" s="28"/>
      <c r="CN2072" s="193"/>
      <c r="CP2072" s="28"/>
      <c r="CQ2072" s="28"/>
      <c r="CR2072" s="28"/>
      <c r="CW2072" s="193"/>
      <c r="CY2072" s="28"/>
      <c r="CZ2072" s="28"/>
      <c r="DA2072" s="28"/>
      <c r="DF2072" s="193"/>
      <c r="DH2072" s="28"/>
      <c r="DI2072" s="28"/>
      <c r="DJ2072" s="28"/>
      <c r="DO2072" s="193"/>
      <c r="DQ2072" s="28"/>
      <c r="DR2072" s="28"/>
      <c r="DS2072" s="28"/>
      <c r="DX2072" s="193"/>
      <c r="DZ2072" s="28"/>
      <c r="EA2072" s="28"/>
      <c r="EB2072" s="28"/>
      <c r="EG2072" s="193"/>
      <c r="EI2072" s="28"/>
      <c r="EJ2072" s="28"/>
      <c r="EK2072" s="28"/>
      <c r="EP2072" s="193"/>
      <c r="ER2072" s="28"/>
      <c r="ES2072" s="28"/>
      <c r="ET2072" s="28"/>
      <c r="EY2072" s="193"/>
      <c r="FA2072" s="28"/>
      <c r="FB2072" s="28"/>
      <c r="FC2072" s="28"/>
      <c r="FH2072" s="193"/>
      <c r="FJ2072" s="28"/>
      <c r="FK2072" s="28"/>
      <c r="FL2072" s="28"/>
      <c r="FQ2072" s="193"/>
      <c r="FS2072" s="28"/>
      <c r="FT2072" s="28"/>
      <c r="FU2072" s="28"/>
      <c r="FZ2072" s="193"/>
      <c r="GB2072" s="28"/>
      <c r="GC2072" s="28"/>
      <c r="GD2072" s="28"/>
      <c r="GI2072" s="193"/>
      <c r="GK2072" s="28"/>
      <c r="GL2072" s="28"/>
      <c r="GM2072" s="28"/>
      <c r="GR2072" s="193"/>
      <c r="GT2072" s="28"/>
      <c r="GU2072" s="28"/>
      <c r="GV2072" s="28"/>
      <c r="HA2072" s="193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F2073" s="28"/>
      <c r="G2073" s="28"/>
      <c r="K2073" s="193"/>
      <c r="M2073" s="28"/>
      <c r="N2073" s="28"/>
      <c r="O2073" s="28"/>
      <c r="T2073" s="193"/>
      <c r="V2073" s="28"/>
      <c r="W2073" s="28"/>
      <c r="X2073" s="28"/>
      <c r="AC2073" s="193"/>
      <c r="AE2073" s="28"/>
      <c r="AF2073" s="28"/>
      <c r="AG2073" s="28"/>
      <c r="AL2073" s="193"/>
      <c r="AN2073" s="28"/>
      <c r="AO2073" s="28"/>
      <c r="AP2073" s="28"/>
      <c r="AU2073" s="193"/>
      <c r="AW2073" s="28"/>
      <c r="AX2073" s="28"/>
      <c r="AY2073" s="28"/>
      <c r="BD2073" s="193"/>
      <c r="BF2073" s="28"/>
      <c r="BG2073" s="28"/>
      <c r="BH2073" s="28"/>
      <c r="BM2073" s="193"/>
      <c r="BO2073" s="28"/>
      <c r="BP2073" s="28"/>
      <c r="BQ2073" s="28"/>
      <c r="BV2073" s="193"/>
      <c r="BX2073" s="28"/>
      <c r="BY2073" s="28"/>
      <c r="BZ2073" s="28"/>
      <c r="CE2073" s="193"/>
      <c r="CG2073" s="28"/>
      <c r="CH2073" s="28"/>
      <c r="CI2073" s="28"/>
      <c r="CN2073" s="193"/>
      <c r="CP2073" s="28"/>
      <c r="CQ2073" s="28"/>
      <c r="CR2073" s="28"/>
      <c r="CW2073" s="193"/>
      <c r="CY2073" s="28"/>
      <c r="CZ2073" s="28"/>
      <c r="DA2073" s="28"/>
      <c r="DF2073" s="193"/>
      <c r="DH2073" s="28"/>
      <c r="DI2073" s="28"/>
      <c r="DJ2073" s="28"/>
      <c r="DO2073" s="193"/>
      <c r="DQ2073" s="28"/>
      <c r="DR2073" s="28"/>
      <c r="DS2073" s="28"/>
      <c r="DX2073" s="193"/>
      <c r="DZ2073" s="28"/>
      <c r="EA2073" s="28"/>
      <c r="EB2073" s="28"/>
      <c r="EG2073" s="193"/>
      <c r="EI2073" s="28"/>
      <c r="EJ2073" s="28"/>
      <c r="EK2073" s="28"/>
      <c r="EP2073" s="193"/>
      <c r="ER2073" s="28"/>
      <c r="ES2073" s="28"/>
      <c r="ET2073" s="28"/>
      <c r="EY2073" s="193"/>
      <c r="FA2073" s="28"/>
      <c r="FB2073" s="28"/>
      <c r="FC2073" s="28"/>
      <c r="FH2073" s="193"/>
      <c r="FJ2073" s="28"/>
      <c r="FK2073" s="28"/>
      <c r="FL2073" s="28"/>
      <c r="FQ2073" s="193"/>
      <c r="FS2073" s="28"/>
      <c r="FT2073" s="28"/>
      <c r="FU2073" s="28"/>
      <c r="FZ2073" s="193"/>
      <c r="GB2073" s="28"/>
      <c r="GC2073" s="28"/>
      <c r="GD2073" s="28"/>
      <c r="GI2073" s="193"/>
      <c r="GK2073" s="28"/>
      <c r="GL2073" s="28"/>
      <c r="GM2073" s="28"/>
      <c r="GR2073" s="193"/>
      <c r="GT2073" s="28"/>
      <c r="GU2073" s="28"/>
      <c r="GV2073" s="28"/>
      <c r="HA2073" s="193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G2074" s="28"/>
      <c r="K2074" s="193"/>
      <c r="M2074" s="28"/>
      <c r="N2074" s="28"/>
      <c r="O2074" s="28"/>
      <c r="T2074" s="193"/>
      <c r="V2074" s="28"/>
      <c r="W2074" s="28"/>
      <c r="X2074" s="28"/>
      <c r="AC2074" s="193"/>
      <c r="AE2074" s="28"/>
      <c r="AF2074" s="28"/>
      <c r="AG2074" s="28"/>
      <c r="AL2074" s="193"/>
      <c r="AN2074" s="28"/>
      <c r="AO2074" s="28"/>
      <c r="AP2074" s="28"/>
      <c r="AU2074" s="193"/>
      <c r="AW2074" s="28"/>
      <c r="AX2074" s="28"/>
      <c r="AY2074" s="28"/>
      <c r="BD2074" s="193"/>
      <c r="BF2074" s="28"/>
      <c r="BG2074" s="28"/>
      <c r="BH2074" s="28"/>
      <c r="BM2074" s="193"/>
      <c r="BO2074" s="28"/>
      <c r="BP2074" s="28"/>
      <c r="BQ2074" s="28"/>
      <c r="BV2074" s="193"/>
      <c r="BX2074" s="28"/>
      <c r="BY2074" s="28"/>
      <c r="BZ2074" s="28"/>
      <c r="CE2074" s="193"/>
      <c r="CG2074" s="28"/>
      <c r="CH2074" s="28"/>
      <c r="CI2074" s="28"/>
      <c r="CN2074" s="193"/>
      <c r="CP2074" s="28"/>
      <c r="CQ2074" s="28"/>
      <c r="CR2074" s="28"/>
      <c r="CW2074" s="193"/>
      <c r="CY2074" s="28"/>
      <c r="CZ2074" s="28"/>
      <c r="DA2074" s="28"/>
      <c r="DF2074" s="193"/>
      <c r="DH2074" s="28"/>
      <c r="DI2074" s="28"/>
      <c r="DJ2074" s="28"/>
      <c r="DO2074" s="193"/>
      <c r="DQ2074" s="28"/>
      <c r="DR2074" s="28"/>
      <c r="DS2074" s="28"/>
      <c r="DX2074" s="193"/>
      <c r="DZ2074" s="28"/>
      <c r="EA2074" s="28"/>
      <c r="EB2074" s="28"/>
      <c r="EG2074" s="193"/>
      <c r="EI2074" s="28"/>
      <c r="EJ2074" s="28"/>
      <c r="EK2074" s="28"/>
      <c r="EP2074" s="193"/>
      <c r="ER2074" s="28"/>
      <c r="ES2074" s="28"/>
      <c r="ET2074" s="28"/>
      <c r="EY2074" s="193"/>
      <c r="FA2074" s="28"/>
      <c r="FB2074" s="28"/>
      <c r="FC2074" s="28"/>
      <c r="FH2074" s="193"/>
      <c r="FJ2074" s="28"/>
      <c r="FK2074" s="28"/>
      <c r="FL2074" s="28"/>
      <c r="FQ2074" s="193"/>
      <c r="FS2074" s="28"/>
      <c r="FT2074" s="28"/>
      <c r="FU2074" s="28"/>
      <c r="FZ2074" s="193"/>
      <c r="GB2074" s="28"/>
      <c r="GC2074" s="28"/>
      <c r="GD2074" s="28"/>
      <c r="GI2074" s="193"/>
      <c r="GK2074" s="28"/>
      <c r="GL2074" s="28"/>
      <c r="GM2074" s="28"/>
      <c r="GR2074" s="193"/>
      <c r="GT2074" s="28"/>
      <c r="GU2074" s="28"/>
      <c r="GV2074" s="28"/>
      <c r="HA2074" s="193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193"/>
      <c r="M2075" s="28"/>
      <c r="N2075" s="28"/>
      <c r="O2075" s="28"/>
      <c r="T2075" s="193"/>
      <c r="V2075" s="28"/>
      <c r="W2075" s="28"/>
      <c r="X2075" s="28"/>
      <c r="AC2075" s="193"/>
      <c r="AE2075" s="28"/>
      <c r="AF2075" s="28"/>
      <c r="AG2075" s="28"/>
      <c r="AL2075" s="193"/>
      <c r="AN2075" s="28"/>
      <c r="AO2075" s="28"/>
      <c r="AP2075" s="28"/>
      <c r="AU2075" s="193"/>
      <c r="AW2075" s="28"/>
      <c r="AX2075" s="28"/>
      <c r="AY2075" s="28"/>
      <c r="BD2075" s="193"/>
      <c r="BF2075" s="28"/>
      <c r="BG2075" s="28"/>
      <c r="BH2075" s="28"/>
      <c r="BM2075" s="193"/>
      <c r="BO2075" s="28"/>
      <c r="BP2075" s="28"/>
      <c r="BQ2075" s="28"/>
      <c r="BV2075" s="193"/>
      <c r="BX2075" s="28"/>
      <c r="BY2075" s="28"/>
      <c r="BZ2075" s="28"/>
      <c r="CE2075" s="193"/>
      <c r="CG2075" s="28"/>
      <c r="CH2075" s="28"/>
      <c r="CI2075" s="28"/>
      <c r="CN2075" s="193"/>
      <c r="CP2075" s="28"/>
      <c r="CQ2075" s="28"/>
      <c r="CR2075" s="28"/>
      <c r="CW2075" s="193"/>
      <c r="CY2075" s="28"/>
      <c r="CZ2075" s="28"/>
      <c r="DA2075" s="28"/>
      <c r="DF2075" s="193"/>
      <c r="DH2075" s="28"/>
      <c r="DI2075" s="28"/>
      <c r="DJ2075" s="28"/>
      <c r="DO2075" s="193"/>
      <c r="DQ2075" s="28"/>
      <c r="DR2075" s="28"/>
      <c r="DS2075" s="28"/>
      <c r="DX2075" s="193"/>
      <c r="DZ2075" s="28"/>
      <c r="EA2075" s="28"/>
      <c r="EB2075" s="28"/>
      <c r="EG2075" s="193"/>
      <c r="EI2075" s="28"/>
      <c r="EJ2075" s="28"/>
      <c r="EK2075" s="28"/>
      <c r="EP2075" s="193"/>
      <c r="ER2075" s="28"/>
      <c r="ES2075" s="28"/>
      <c r="ET2075" s="28"/>
      <c r="EY2075" s="193"/>
      <c r="FA2075" s="28"/>
      <c r="FB2075" s="28"/>
      <c r="FC2075" s="28"/>
      <c r="FH2075" s="193"/>
      <c r="FJ2075" s="28"/>
      <c r="FK2075" s="28"/>
      <c r="FL2075" s="28"/>
      <c r="FQ2075" s="193"/>
      <c r="FS2075" s="28"/>
      <c r="FT2075" s="28"/>
      <c r="FU2075" s="28"/>
      <c r="FZ2075" s="193"/>
      <c r="GB2075" s="28"/>
      <c r="GC2075" s="28"/>
      <c r="GD2075" s="28"/>
      <c r="GI2075" s="193"/>
      <c r="GK2075" s="28"/>
      <c r="GL2075" s="28"/>
      <c r="GM2075" s="28"/>
      <c r="GR2075" s="193"/>
      <c r="GT2075" s="28"/>
      <c r="GU2075" s="28"/>
      <c r="GV2075" s="28"/>
      <c r="HA2075" s="193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 s="28"/>
      <c r="G2076" s="28"/>
      <c r="K2076" s="193"/>
      <c r="M2076" s="28"/>
      <c r="N2076" s="28"/>
      <c r="O2076" s="28"/>
      <c r="T2076" s="193"/>
      <c r="V2076" s="28"/>
      <c r="W2076" s="28"/>
      <c r="X2076" s="28"/>
      <c r="AC2076" s="193"/>
      <c r="AE2076" s="28"/>
      <c r="AF2076" s="28"/>
      <c r="AG2076" s="28"/>
      <c r="AL2076" s="193"/>
      <c r="AN2076" s="28"/>
      <c r="AO2076" s="28"/>
      <c r="AP2076" s="28"/>
      <c r="AU2076" s="193"/>
      <c r="AW2076" s="28"/>
      <c r="AX2076" s="28"/>
      <c r="AY2076" s="28"/>
      <c r="BD2076" s="193"/>
      <c r="BF2076" s="28"/>
      <c r="BG2076" s="28"/>
      <c r="BH2076" s="28"/>
      <c r="BM2076" s="193"/>
      <c r="BO2076" s="28"/>
      <c r="BP2076" s="28"/>
      <c r="BQ2076" s="28"/>
      <c r="BV2076" s="193"/>
      <c r="BX2076" s="28"/>
      <c r="BY2076" s="28"/>
      <c r="BZ2076" s="28"/>
      <c r="CE2076" s="193"/>
      <c r="CG2076" s="28"/>
      <c r="CH2076" s="28"/>
      <c r="CI2076" s="28"/>
      <c r="CN2076" s="193"/>
      <c r="CP2076" s="28"/>
      <c r="CQ2076" s="28"/>
      <c r="CR2076" s="28"/>
      <c r="CW2076" s="193"/>
      <c r="CY2076" s="28"/>
      <c r="CZ2076" s="28"/>
      <c r="DA2076" s="28"/>
      <c r="DF2076" s="193"/>
      <c r="DH2076" s="28"/>
      <c r="DI2076" s="28"/>
      <c r="DJ2076" s="28"/>
      <c r="DO2076" s="193"/>
      <c r="DQ2076" s="28"/>
      <c r="DR2076" s="28"/>
      <c r="DS2076" s="28"/>
      <c r="DX2076" s="193"/>
      <c r="DZ2076" s="28"/>
      <c r="EA2076" s="28"/>
      <c r="EB2076" s="28"/>
      <c r="EG2076" s="193"/>
      <c r="EI2076" s="28"/>
      <c r="EJ2076" s="28"/>
      <c r="EK2076" s="28"/>
      <c r="EP2076" s="193"/>
      <c r="ER2076" s="28"/>
      <c r="ES2076" s="28"/>
      <c r="ET2076" s="28"/>
      <c r="EY2076" s="193"/>
      <c r="FA2076" s="28"/>
      <c r="FB2076" s="28"/>
      <c r="FC2076" s="28"/>
      <c r="FH2076" s="193"/>
      <c r="FJ2076" s="28"/>
      <c r="FK2076" s="28"/>
      <c r="FL2076" s="28"/>
      <c r="FQ2076" s="193"/>
      <c r="FS2076" s="28"/>
      <c r="FT2076" s="28"/>
      <c r="FU2076" s="28"/>
      <c r="FZ2076" s="193"/>
      <c r="GB2076" s="28"/>
      <c r="GC2076" s="28"/>
      <c r="GD2076" s="28"/>
      <c r="GI2076" s="193"/>
      <c r="GK2076" s="28"/>
      <c r="GL2076" s="28"/>
      <c r="GM2076" s="28"/>
      <c r="GR2076" s="193"/>
      <c r="GT2076" s="28"/>
      <c r="GU2076" s="28"/>
      <c r="GV2076" s="28"/>
      <c r="HA2076" s="193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F2077" s="28"/>
      <c r="G2077" s="28"/>
      <c r="K2077" s="193"/>
      <c r="M2077" s="28"/>
      <c r="N2077" s="28"/>
      <c r="O2077" s="28"/>
      <c r="T2077" s="193"/>
      <c r="V2077" s="28"/>
      <c r="W2077" s="28"/>
      <c r="X2077" s="28"/>
      <c r="AC2077" s="193"/>
      <c r="AE2077" s="28"/>
      <c r="AF2077" s="28"/>
      <c r="AG2077" s="28"/>
      <c r="AL2077" s="193"/>
      <c r="AN2077" s="28"/>
      <c r="AO2077" s="28"/>
      <c r="AP2077" s="28"/>
      <c r="AU2077" s="193"/>
      <c r="AW2077" s="28"/>
      <c r="AX2077" s="28"/>
      <c r="AY2077" s="28"/>
      <c r="BD2077" s="193"/>
      <c r="BF2077" s="28"/>
      <c r="BG2077" s="28"/>
      <c r="BH2077" s="28"/>
      <c r="BM2077" s="193"/>
      <c r="BO2077" s="28"/>
      <c r="BP2077" s="28"/>
      <c r="BQ2077" s="28"/>
      <c r="BV2077" s="193"/>
      <c r="BX2077" s="28"/>
      <c r="BY2077" s="28"/>
      <c r="BZ2077" s="28"/>
      <c r="CE2077" s="193"/>
      <c r="CG2077" s="28"/>
      <c r="CH2077" s="28"/>
      <c r="CI2077" s="28"/>
      <c r="CN2077" s="193"/>
      <c r="CP2077" s="28"/>
      <c r="CQ2077" s="28"/>
      <c r="CR2077" s="28"/>
      <c r="CW2077" s="193"/>
      <c r="CY2077" s="28"/>
      <c r="CZ2077" s="28"/>
      <c r="DA2077" s="28"/>
      <c r="DF2077" s="193"/>
      <c r="DH2077" s="28"/>
      <c r="DI2077" s="28"/>
      <c r="DJ2077" s="28"/>
      <c r="DO2077" s="193"/>
      <c r="DQ2077" s="28"/>
      <c r="DR2077" s="28"/>
      <c r="DS2077" s="28"/>
      <c r="DX2077" s="193"/>
      <c r="DZ2077" s="28"/>
      <c r="EA2077" s="28"/>
      <c r="EB2077" s="28"/>
      <c r="EG2077" s="193"/>
      <c r="EI2077" s="28"/>
      <c r="EJ2077" s="28"/>
      <c r="EK2077" s="28"/>
      <c r="EP2077" s="193"/>
      <c r="ER2077" s="28"/>
      <c r="ES2077" s="28"/>
      <c r="ET2077" s="28"/>
      <c r="EY2077" s="193"/>
      <c r="FA2077" s="28"/>
      <c r="FB2077" s="28"/>
      <c r="FC2077" s="28"/>
      <c r="FH2077" s="193"/>
      <c r="FJ2077" s="28"/>
      <c r="FK2077" s="28"/>
      <c r="FL2077" s="28"/>
      <c r="FQ2077" s="193"/>
      <c r="FS2077" s="28"/>
      <c r="FT2077" s="28"/>
      <c r="FU2077" s="28"/>
      <c r="FZ2077" s="193"/>
      <c r="GB2077" s="28"/>
      <c r="GC2077" s="28"/>
      <c r="GD2077" s="28"/>
      <c r="GI2077" s="193"/>
      <c r="GK2077" s="28"/>
      <c r="GL2077" s="28"/>
      <c r="GM2077" s="28"/>
      <c r="GR2077" s="193"/>
      <c r="GT2077" s="28"/>
      <c r="GU2077" s="28"/>
      <c r="GV2077" s="28"/>
      <c r="HA2077" s="193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3"/>
      <c r="M2078" s="28"/>
      <c r="N2078" s="28"/>
      <c r="O2078" s="28"/>
      <c r="T2078" s="193"/>
      <c r="V2078" s="28"/>
      <c r="W2078" s="28"/>
      <c r="X2078" s="28"/>
      <c r="AC2078" s="193"/>
      <c r="AE2078" s="28"/>
      <c r="AF2078" s="28"/>
      <c r="AG2078" s="28"/>
      <c r="AL2078" s="193"/>
      <c r="AN2078" s="28"/>
      <c r="AO2078" s="28"/>
      <c r="AP2078" s="28"/>
      <c r="AU2078" s="193"/>
      <c r="AW2078" s="28"/>
      <c r="AX2078" s="28"/>
      <c r="AY2078" s="28"/>
      <c r="BD2078" s="193"/>
      <c r="BF2078" s="28"/>
      <c r="BG2078" s="28"/>
      <c r="BH2078" s="28"/>
      <c r="BM2078" s="193"/>
      <c r="BO2078" s="28"/>
      <c r="BP2078" s="28"/>
      <c r="BQ2078" s="28"/>
      <c r="BV2078" s="193"/>
      <c r="BX2078" s="28"/>
      <c r="BY2078" s="28"/>
      <c r="BZ2078" s="28"/>
      <c r="CE2078" s="193"/>
      <c r="CG2078" s="28"/>
      <c r="CH2078" s="28"/>
      <c r="CI2078" s="28"/>
      <c r="CN2078" s="193"/>
      <c r="CP2078" s="28"/>
      <c r="CQ2078" s="28"/>
      <c r="CR2078" s="28"/>
      <c r="CW2078" s="193"/>
      <c r="CY2078" s="28"/>
      <c r="CZ2078" s="28"/>
      <c r="DA2078" s="28"/>
      <c r="DF2078" s="193"/>
      <c r="DH2078" s="28"/>
      <c r="DI2078" s="28"/>
      <c r="DJ2078" s="28"/>
      <c r="DO2078" s="193"/>
      <c r="DQ2078" s="28"/>
      <c r="DR2078" s="28"/>
      <c r="DS2078" s="28"/>
      <c r="DX2078" s="193"/>
      <c r="DZ2078" s="28"/>
      <c r="EA2078" s="28"/>
      <c r="EB2078" s="28"/>
      <c r="EG2078" s="193"/>
      <c r="EI2078" s="28"/>
      <c r="EJ2078" s="28"/>
      <c r="EK2078" s="28"/>
      <c r="EP2078" s="193"/>
      <c r="ER2078" s="28"/>
      <c r="ES2078" s="28"/>
      <c r="ET2078" s="28"/>
      <c r="EY2078" s="193"/>
      <c r="FA2078" s="28"/>
      <c r="FB2078" s="28"/>
      <c r="FC2078" s="28"/>
      <c r="FH2078" s="193"/>
      <c r="FJ2078" s="28"/>
      <c r="FK2078" s="28"/>
      <c r="FL2078" s="28"/>
      <c r="FQ2078" s="193"/>
      <c r="FS2078" s="28"/>
      <c r="FT2078" s="28"/>
      <c r="FU2078" s="28"/>
      <c r="FZ2078" s="193"/>
      <c r="GB2078" s="28"/>
      <c r="GC2078" s="28"/>
      <c r="GD2078" s="28"/>
      <c r="GI2078" s="193"/>
      <c r="GK2078" s="28"/>
      <c r="GL2078" s="28"/>
      <c r="GM2078" s="28"/>
      <c r="GR2078" s="193"/>
      <c r="GT2078" s="28"/>
      <c r="GU2078" s="28"/>
      <c r="GV2078" s="28"/>
      <c r="HA2078" s="193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3"/>
      <c r="M2079" s="28"/>
      <c r="N2079" s="28"/>
      <c r="O2079" s="28"/>
      <c r="T2079" s="193"/>
      <c r="V2079" s="28"/>
      <c r="W2079" s="28"/>
      <c r="X2079" s="28"/>
      <c r="AC2079" s="193"/>
      <c r="AE2079" s="28"/>
      <c r="AF2079" s="28"/>
      <c r="AG2079" s="28"/>
      <c r="AL2079" s="193"/>
      <c r="AN2079" s="28"/>
      <c r="AO2079" s="28"/>
      <c r="AP2079" s="28"/>
      <c r="AU2079" s="193"/>
      <c r="AW2079" s="28"/>
      <c r="AX2079" s="28"/>
      <c r="AY2079" s="28"/>
      <c r="BD2079" s="193"/>
      <c r="BF2079" s="28"/>
      <c r="BG2079" s="28"/>
      <c r="BH2079" s="28"/>
      <c r="BM2079" s="193"/>
      <c r="BO2079" s="28"/>
      <c r="BP2079" s="28"/>
      <c r="BQ2079" s="28"/>
      <c r="BV2079" s="193"/>
      <c r="BX2079" s="28"/>
      <c r="BY2079" s="28"/>
      <c r="BZ2079" s="28"/>
      <c r="CE2079" s="193"/>
      <c r="CG2079" s="28"/>
      <c r="CH2079" s="28"/>
      <c r="CI2079" s="28"/>
      <c r="CN2079" s="193"/>
      <c r="CP2079" s="28"/>
      <c r="CQ2079" s="28"/>
      <c r="CR2079" s="28"/>
      <c r="CW2079" s="193"/>
      <c r="CY2079" s="28"/>
      <c r="CZ2079" s="28"/>
      <c r="DA2079" s="28"/>
      <c r="DF2079" s="193"/>
      <c r="DH2079" s="28"/>
      <c r="DI2079" s="28"/>
      <c r="DJ2079" s="28"/>
      <c r="DO2079" s="193"/>
      <c r="DQ2079" s="28"/>
      <c r="DR2079" s="28"/>
      <c r="DS2079" s="28"/>
      <c r="DX2079" s="193"/>
      <c r="DZ2079" s="28"/>
      <c r="EA2079" s="28"/>
      <c r="EB2079" s="28"/>
      <c r="EG2079" s="193"/>
      <c r="EI2079" s="28"/>
      <c r="EJ2079" s="28"/>
      <c r="EK2079" s="28"/>
      <c r="EP2079" s="193"/>
      <c r="ER2079" s="28"/>
      <c r="ES2079" s="28"/>
      <c r="ET2079" s="28"/>
      <c r="EY2079" s="193"/>
      <c r="FA2079" s="28"/>
      <c r="FB2079" s="28"/>
      <c r="FC2079" s="28"/>
      <c r="FH2079" s="193"/>
      <c r="FJ2079" s="28"/>
      <c r="FK2079" s="28"/>
      <c r="FL2079" s="28"/>
      <c r="FQ2079" s="193"/>
      <c r="FS2079" s="28"/>
      <c r="FT2079" s="28"/>
      <c r="FU2079" s="28"/>
      <c r="FZ2079" s="193"/>
      <c r="GB2079" s="28"/>
      <c r="GC2079" s="28"/>
      <c r="GD2079" s="28"/>
      <c r="GI2079" s="193"/>
      <c r="GK2079" s="28"/>
      <c r="GL2079" s="28"/>
      <c r="GM2079" s="28"/>
      <c r="GR2079" s="193"/>
      <c r="GT2079" s="28"/>
      <c r="GU2079" s="28"/>
      <c r="GV2079" s="28"/>
      <c r="HA2079" s="193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F2080" s="28"/>
      <c r="G2080" s="28"/>
      <c r="K2080" s="193"/>
      <c r="M2080" s="28"/>
      <c r="N2080" s="28"/>
      <c r="O2080" s="28"/>
      <c r="T2080" s="193"/>
      <c r="V2080" s="28"/>
      <c r="W2080" s="28"/>
      <c r="X2080" s="28"/>
      <c r="AC2080" s="193"/>
      <c r="AE2080" s="28"/>
      <c r="AF2080" s="28"/>
      <c r="AG2080" s="28"/>
      <c r="AL2080" s="193"/>
      <c r="AN2080" s="28"/>
      <c r="AO2080" s="28"/>
      <c r="AP2080" s="28"/>
      <c r="AU2080" s="193"/>
      <c r="AW2080" s="28"/>
      <c r="AX2080" s="28"/>
      <c r="AY2080" s="28"/>
      <c r="BD2080" s="193"/>
      <c r="BF2080" s="28"/>
      <c r="BG2080" s="28"/>
      <c r="BH2080" s="28"/>
      <c r="BM2080" s="193"/>
      <c r="BO2080" s="28"/>
      <c r="BP2080" s="28"/>
      <c r="BQ2080" s="28"/>
      <c r="BV2080" s="193"/>
      <c r="BX2080" s="28"/>
      <c r="BY2080" s="28"/>
      <c r="BZ2080" s="28"/>
      <c r="CE2080" s="193"/>
      <c r="CG2080" s="28"/>
      <c r="CH2080" s="28"/>
      <c r="CI2080" s="28"/>
      <c r="CN2080" s="193"/>
      <c r="CP2080" s="28"/>
      <c r="CQ2080" s="28"/>
      <c r="CR2080" s="28"/>
      <c r="CW2080" s="193"/>
      <c r="CY2080" s="28"/>
      <c r="CZ2080" s="28"/>
      <c r="DA2080" s="28"/>
      <c r="DF2080" s="193"/>
      <c r="DH2080" s="28"/>
      <c r="DI2080" s="28"/>
      <c r="DJ2080" s="28"/>
      <c r="DO2080" s="193"/>
      <c r="DQ2080" s="28"/>
      <c r="DR2080" s="28"/>
      <c r="DS2080" s="28"/>
      <c r="DX2080" s="193"/>
      <c r="DZ2080" s="28"/>
      <c r="EA2080" s="28"/>
      <c r="EB2080" s="28"/>
      <c r="EG2080" s="193"/>
      <c r="EI2080" s="28"/>
      <c r="EJ2080" s="28"/>
      <c r="EK2080" s="28"/>
      <c r="EP2080" s="193"/>
      <c r="ER2080" s="28"/>
      <c r="ES2080" s="28"/>
      <c r="ET2080" s="28"/>
      <c r="EY2080" s="193"/>
      <c r="FA2080" s="28"/>
      <c r="FB2080" s="28"/>
      <c r="FC2080" s="28"/>
      <c r="FH2080" s="193"/>
      <c r="FJ2080" s="28"/>
      <c r="FK2080" s="28"/>
      <c r="FL2080" s="28"/>
      <c r="FQ2080" s="193"/>
      <c r="FS2080" s="28"/>
      <c r="FT2080" s="28"/>
      <c r="FU2080" s="28"/>
      <c r="FZ2080" s="193"/>
      <c r="GB2080" s="28"/>
      <c r="GC2080" s="28"/>
      <c r="GD2080" s="28"/>
      <c r="GI2080" s="193"/>
      <c r="GK2080" s="28"/>
      <c r="GL2080" s="28"/>
      <c r="GM2080" s="28"/>
      <c r="GR2080" s="193"/>
      <c r="GT2080" s="28"/>
      <c r="GU2080" s="28"/>
      <c r="GV2080" s="28"/>
      <c r="HA2080" s="193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F2081" s="28"/>
      <c r="G2081" s="28"/>
      <c r="K2081" s="193"/>
      <c r="M2081" s="28"/>
      <c r="N2081" s="28"/>
      <c r="O2081" s="28"/>
      <c r="T2081" s="193"/>
      <c r="V2081" s="28"/>
      <c r="W2081" s="28"/>
      <c r="X2081" s="28"/>
      <c r="AC2081" s="193"/>
      <c r="AE2081" s="28"/>
      <c r="AF2081" s="28"/>
      <c r="AG2081" s="28"/>
      <c r="AL2081" s="193"/>
      <c r="AN2081" s="28"/>
      <c r="AO2081" s="28"/>
      <c r="AP2081" s="28"/>
      <c r="AU2081" s="193"/>
      <c r="AW2081" s="28"/>
      <c r="AX2081" s="28"/>
      <c r="AY2081" s="28"/>
      <c r="BD2081" s="193"/>
      <c r="BF2081" s="28"/>
      <c r="BG2081" s="28"/>
      <c r="BH2081" s="28"/>
      <c r="BM2081" s="193"/>
      <c r="BO2081" s="28"/>
      <c r="BP2081" s="28"/>
      <c r="BQ2081" s="28"/>
      <c r="BV2081" s="193"/>
      <c r="BX2081" s="28"/>
      <c r="BY2081" s="28"/>
      <c r="BZ2081" s="28"/>
      <c r="CE2081" s="193"/>
      <c r="CG2081" s="28"/>
      <c r="CH2081" s="28"/>
      <c r="CI2081" s="28"/>
      <c r="CN2081" s="193"/>
      <c r="CP2081" s="28"/>
      <c r="CQ2081" s="28"/>
      <c r="CR2081" s="28"/>
      <c r="CW2081" s="193"/>
      <c r="CY2081" s="28"/>
      <c r="CZ2081" s="28"/>
      <c r="DA2081" s="28"/>
      <c r="DF2081" s="193"/>
      <c r="DH2081" s="28"/>
      <c r="DI2081" s="28"/>
      <c r="DJ2081" s="28"/>
      <c r="DO2081" s="193"/>
      <c r="DQ2081" s="28"/>
      <c r="DR2081" s="28"/>
      <c r="DS2081" s="28"/>
      <c r="DX2081" s="193"/>
      <c r="DZ2081" s="28"/>
      <c r="EA2081" s="28"/>
      <c r="EB2081" s="28"/>
      <c r="EG2081" s="193"/>
      <c r="EI2081" s="28"/>
      <c r="EJ2081" s="28"/>
      <c r="EK2081" s="28"/>
      <c r="EP2081" s="193"/>
      <c r="ER2081" s="28"/>
      <c r="ES2081" s="28"/>
      <c r="ET2081" s="28"/>
      <c r="EY2081" s="193"/>
      <c r="FA2081" s="28"/>
      <c r="FB2081" s="28"/>
      <c r="FC2081" s="28"/>
      <c r="FH2081" s="193"/>
      <c r="FJ2081" s="28"/>
      <c r="FK2081" s="28"/>
      <c r="FL2081" s="28"/>
      <c r="FQ2081" s="193"/>
      <c r="FS2081" s="28"/>
      <c r="FT2081" s="28"/>
      <c r="FU2081" s="28"/>
      <c r="FZ2081" s="193"/>
      <c r="GB2081" s="28"/>
      <c r="GC2081" s="28"/>
      <c r="GD2081" s="28"/>
      <c r="GI2081" s="193"/>
      <c r="GK2081" s="28"/>
      <c r="GL2081" s="28"/>
      <c r="GM2081" s="28"/>
      <c r="GR2081" s="193"/>
      <c r="GT2081" s="28"/>
      <c r="GU2081" s="28"/>
      <c r="GV2081" s="28"/>
      <c r="HA2081" s="193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3"/>
      <c r="M2082" s="28"/>
      <c r="N2082" s="28"/>
      <c r="O2082" s="28"/>
      <c r="T2082" s="193"/>
      <c r="V2082" s="28"/>
      <c r="W2082" s="28"/>
      <c r="X2082" s="28"/>
      <c r="AC2082" s="193"/>
      <c r="AE2082" s="28"/>
      <c r="AF2082" s="28"/>
      <c r="AG2082" s="28"/>
      <c r="AL2082" s="193"/>
      <c r="AN2082" s="28"/>
      <c r="AO2082" s="28"/>
      <c r="AP2082" s="28"/>
      <c r="AU2082" s="193"/>
      <c r="AW2082" s="28"/>
      <c r="AX2082" s="28"/>
      <c r="AY2082" s="28"/>
      <c r="BD2082" s="193"/>
      <c r="BF2082" s="28"/>
      <c r="BG2082" s="28"/>
      <c r="BH2082" s="28"/>
      <c r="BM2082" s="193"/>
      <c r="BO2082" s="28"/>
      <c r="BP2082" s="28"/>
      <c r="BQ2082" s="28"/>
      <c r="BV2082" s="193"/>
      <c r="BX2082" s="28"/>
      <c r="BY2082" s="28"/>
      <c r="BZ2082" s="28"/>
      <c r="CE2082" s="193"/>
      <c r="CG2082" s="28"/>
      <c r="CH2082" s="28"/>
      <c r="CI2082" s="28"/>
      <c r="CN2082" s="193"/>
      <c r="CP2082" s="28"/>
      <c r="CQ2082" s="28"/>
      <c r="CR2082" s="28"/>
      <c r="CW2082" s="193"/>
      <c r="CY2082" s="28"/>
      <c r="CZ2082" s="28"/>
      <c r="DA2082" s="28"/>
      <c r="DF2082" s="193"/>
      <c r="DH2082" s="28"/>
      <c r="DI2082" s="28"/>
      <c r="DJ2082" s="28"/>
      <c r="DO2082" s="193"/>
      <c r="DQ2082" s="28"/>
      <c r="DR2082" s="28"/>
      <c r="DS2082" s="28"/>
      <c r="DX2082" s="193"/>
      <c r="DZ2082" s="28"/>
      <c r="EA2082" s="28"/>
      <c r="EB2082" s="28"/>
      <c r="EG2082" s="193"/>
      <c r="EI2082" s="28"/>
      <c r="EJ2082" s="28"/>
      <c r="EK2082" s="28"/>
      <c r="EP2082" s="193"/>
      <c r="ER2082" s="28"/>
      <c r="ES2082" s="28"/>
      <c r="ET2082" s="28"/>
      <c r="EY2082" s="193"/>
      <c r="FA2082" s="28"/>
      <c r="FB2082" s="28"/>
      <c r="FC2082" s="28"/>
      <c r="FH2082" s="193"/>
      <c r="FJ2082" s="28"/>
      <c r="FK2082" s="28"/>
      <c r="FL2082" s="28"/>
      <c r="FQ2082" s="193"/>
      <c r="FS2082" s="28"/>
      <c r="FT2082" s="28"/>
      <c r="FU2082" s="28"/>
      <c r="FZ2082" s="193"/>
      <c r="GB2082" s="28"/>
      <c r="GC2082" s="28"/>
      <c r="GD2082" s="28"/>
      <c r="GI2082" s="193"/>
      <c r="GK2082" s="28"/>
      <c r="GL2082" s="28"/>
      <c r="GM2082" s="28"/>
      <c r="GR2082" s="193"/>
      <c r="GT2082" s="28"/>
      <c r="GU2082" s="28"/>
      <c r="GV2082" s="28"/>
      <c r="HA2082" s="193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3"/>
      <c r="M2083" s="28"/>
      <c r="N2083" s="28"/>
      <c r="O2083" s="28"/>
      <c r="T2083" s="193"/>
      <c r="V2083" s="28"/>
      <c r="W2083" s="28"/>
      <c r="X2083" s="28"/>
      <c r="AC2083" s="193"/>
      <c r="AE2083" s="28"/>
      <c r="AF2083" s="28"/>
      <c r="AG2083" s="28"/>
      <c r="AL2083" s="193"/>
      <c r="AN2083" s="28"/>
      <c r="AO2083" s="28"/>
      <c r="AP2083" s="28"/>
      <c r="AU2083" s="193"/>
      <c r="AW2083" s="28"/>
      <c r="AX2083" s="28"/>
      <c r="AY2083" s="28"/>
      <c r="BD2083" s="193"/>
      <c r="BF2083" s="28"/>
      <c r="BG2083" s="28"/>
      <c r="BH2083" s="28"/>
      <c r="BM2083" s="193"/>
      <c r="BO2083" s="28"/>
      <c r="BP2083" s="28"/>
      <c r="BQ2083" s="28"/>
      <c r="BV2083" s="193"/>
      <c r="BX2083" s="28"/>
      <c r="BY2083" s="28"/>
      <c r="BZ2083" s="28"/>
      <c r="CE2083" s="193"/>
      <c r="CG2083" s="28"/>
      <c r="CH2083" s="28"/>
      <c r="CI2083" s="28"/>
      <c r="CN2083" s="193"/>
      <c r="CP2083" s="28"/>
      <c r="CQ2083" s="28"/>
      <c r="CR2083" s="28"/>
      <c r="CW2083" s="193"/>
      <c r="CY2083" s="28"/>
      <c r="CZ2083" s="28"/>
      <c r="DA2083" s="28"/>
      <c r="DF2083" s="193"/>
      <c r="DH2083" s="28"/>
      <c r="DI2083" s="28"/>
      <c r="DJ2083" s="28"/>
      <c r="DO2083" s="193"/>
      <c r="DQ2083" s="28"/>
      <c r="DR2083" s="28"/>
      <c r="DS2083" s="28"/>
      <c r="DX2083" s="193"/>
      <c r="DZ2083" s="28"/>
      <c r="EA2083" s="28"/>
      <c r="EB2083" s="28"/>
      <c r="EG2083" s="193"/>
      <c r="EI2083" s="28"/>
      <c r="EJ2083" s="28"/>
      <c r="EK2083" s="28"/>
      <c r="EP2083" s="193"/>
      <c r="ER2083" s="28"/>
      <c r="ES2083" s="28"/>
      <c r="ET2083" s="28"/>
      <c r="EY2083" s="193"/>
      <c r="FA2083" s="28"/>
      <c r="FB2083" s="28"/>
      <c r="FC2083" s="28"/>
      <c r="FH2083" s="193"/>
      <c r="FJ2083" s="28"/>
      <c r="FK2083" s="28"/>
      <c r="FL2083" s="28"/>
      <c r="FQ2083" s="193"/>
      <c r="FS2083" s="28"/>
      <c r="FT2083" s="28"/>
      <c r="FU2083" s="28"/>
      <c r="FZ2083" s="193"/>
      <c r="GB2083" s="28"/>
      <c r="GC2083" s="28"/>
      <c r="GD2083" s="28"/>
      <c r="GI2083" s="193"/>
      <c r="GK2083" s="28"/>
      <c r="GL2083" s="28"/>
      <c r="GM2083" s="28"/>
      <c r="GR2083" s="193"/>
      <c r="GT2083" s="28"/>
      <c r="GU2083" s="28"/>
      <c r="GV2083" s="28"/>
      <c r="HA2083" s="193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F2084" s="28"/>
      <c r="G2084" s="28"/>
      <c r="K2084" s="193"/>
      <c r="M2084" s="28"/>
      <c r="N2084" s="28"/>
      <c r="O2084" s="28"/>
      <c r="T2084" s="193"/>
      <c r="V2084" s="28"/>
      <c r="W2084" s="28"/>
      <c r="X2084" s="28"/>
      <c r="AC2084" s="193"/>
      <c r="AE2084" s="28"/>
      <c r="AF2084" s="28"/>
      <c r="AG2084" s="28"/>
      <c r="AL2084" s="193"/>
      <c r="AN2084" s="28"/>
      <c r="AO2084" s="28"/>
      <c r="AP2084" s="28"/>
      <c r="AU2084" s="193"/>
      <c r="AW2084" s="28"/>
      <c r="AX2084" s="28"/>
      <c r="AY2084" s="28"/>
      <c r="BD2084" s="193"/>
      <c r="BF2084" s="28"/>
      <c r="BG2084" s="28"/>
      <c r="BH2084" s="28"/>
      <c r="BM2084" s="193"/>
      <c r="BO2084" s="28"/>
      <c r="BP2084" s="28"/>
      <c r="BQ2084" s="28"/>
      <c r="BV2084" s="193"/>
      <c r="BX2084" s="28"/>
      <c r="BY2084" s="28"/>
      <c r="BZ2084" s="28"/>
      <c r="CE2084" s="193"/>
      <c r="CG2084" s="28"/>
      <c r="CH2084" s="28"/>
      <c r="CI2084" s="28"/>
      <c r="CN2084" s="193"/>
      <c r="CP2084" s="28"/>
      <c r="CQ2084" s="28"/>
      <c r="CR2084" s="28"/>
      <c r="CW2084" s="193"/>
      <c r="CY2084" s="28"/>
      <c r="CZ2084" s="28"/>
      <c r="DA2084" s="28"/>
      <c r="DF2084" s="193"/>
      <c r="DH2084" s="28"/>
      <c r="DI2084" s="28"/>
      <c r="DJ2084" s="28"/>
      <c r="DO2084" s="193"/>
      <c r="DQ2084" s="28"/>
      <c r="DR2084" s="28"/>
      <c r="DS2084" s="28"/>
      <c r="DX2084" s="193"/>
      <c r="DZ2084" s="28"/>
      <c r="EA2084" s="28"/>
      <c r="EB2084" s="28"/>
      <c r="EG2084" s="193"/>
      <c r="EI2084" s="28"/>
      <c r="EJ2084" s="28"/>
      <c r="EK2084" s="28"/>
      <c r="EP2084" s="193"/>
      <c r="ER2084" s="28"/>
      <c r="ES2084" s="28"/>
      <c r="ET2084" s="28"/>
      <c r="EY2084" s="193"/>
      <c r="FA2084" s="28"/>
      <c r="FB2084" s="28"/>
      <c r="FC2084" s="28"/>
      <c r="FH2084" s="193"/>
      <c r="FJ2084" s="28"/>
      <c r="FK2084" s="28"/>
      <c r="FL2084" s="28"/>
      <c r="FQ2084" s="193"/>
      <c r="FS2084" s="28"/>
      <c r="FT2084" s="28"/>
      <c r="FU2084" s="28"/>
      <c r="FZ2084" s="193"/>
      <c r="GB2084" s="28"/>
      <c r="GC2084" s="28"/>
      <c r="GD2084" s="28"/>
      <c r="GI2084" s="193"/>
      <c r="GK2084" s="28"/>
      <c r="GL2084" s="28"/>
      <c r="GM2084" s="28"/>
      <c r="GR2084" s="193"/>
      <c r="GT2084" s="28"/>
      <c r="GU2084" s="28"/>
      <c r="GV2084" s="28"/>
      <c r="HA2084" s="193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 s="28"/>
      <c r="G2085" s="28"/>
      <c r="K2085" s="193"/>
      <c r="M2085" s="28"/>
      <c r="N2085" s="28"/>
      <c r="O2085" s="28"/>
      <c r="T2085" s="193"/>
      <c r="V2085" s="28"/>
      <c r="W2085" s="28"/>
      <c r="X2085" s="28"/>
      <c r="AC2085" s="193"/>
      <c r="AE2085" s="28"/>
      <c r="AF2085" s="28"/>
      <c r="AG2085" s="28"/>
      <c r="AL2085" s="193"/>
      <c r="AN2085" s="28"/>
      <c r="AO2085" s="28"/>
      <c r="AP2085" s="28"/>
      <c r="AU2085" s="193"/>
      <c r="AW2085" s="28"/>
      <c r="AX2085" s="28"/>
      <c r="AY2085" s="28"/>
      <c r="BD2085" s="193"/>
      <c r="BF2085" s="28"/>
      <c r="BG2085" s="28"/>
      <c r="BH2085" s="28"/>
      <c r="BM2085" s="193"/>
      <c r="BO2085" s="28"/>
      <c r="BP2085" s="28"/>
      <c r="BQ2085" s="28"/>
      <c r="BV2085" s="193"/>
      <c r="BX2085" s="28"/>
      <c r="BY2085" s="28"/>
      <c r="BZ2085" s="28"/>
      <c r="CE2085" s="193"/>
      <c r="CG2085" s="28"/>
      <c r="CH2085" s="28"/>
      <c r="CI2085" s="28"/>
      <c r="CN2085" s="193"/>
      <c r="CP2085" s="28"/>
      <c r="CQ2085" s="28"/>
      <c r="CR2085" s="28"/>
      <c r="CW2085" s="193"/>
      <c r="CY2085" s="28"/>
      <c r="CZ2085" s="28"/>
      <c r="DA2085" s="28"/>
      <c r="DF2085" s="193"/>
      <c r="DH2085" s="28"/>
      <c r="DI2085" s="28"/>
      <c r="DJ2085" s="28"/>
      <c r="DO2085" s="193"/>
      <c r="DQ2085" s="28"/>
      <c r="DR2085" s="28"/>
      <c r="DS2085" s="28"/>
      <c r="DX2085" s="193"/>
      <c r="DZ2085" s="28"/>
      <c r="EA2085" s="28"/>
      <c r="EB2085" s="28"/>
      <c r="EG2085" s="193"/>
      <c r="EI2085" s="28"/>
      <c r="EJ2085" s="28"/>
      <c r="EK2085" s="28"/>
      <c r="EP2085" s="193"/>
      <c r="ER2085" s="28"/>
      <c r="ES2085" s="28"/>
      <c r="ET2085" s="28"/>
      <c r="EY2085" s="193"/>
      <c r="FA2085" s="28"/>
      <c r="FB2085" s="28"/>
      <c r="FC2085" s="28"/>
      <c r="FH2085" s="193"/>
      <c r="FJ2085" s="28"/>
      <c r="FK2085" s="28"/>
      <c r="FL2085" s="28"/>
      <c r="FQ2085" s="193"/>
      <c r="FS2085" s="28"/>
      <c r="FT2085" s="28"/>
      <c r="FU2085" s="28"/>
      <c r="FZ2085" s="193"/>
      <c r="GB2085" s="28"/>
      <c r="GC2085" s="28"/>
      <c r="GD2085" s="28"/>
      <c r="GI2085" s="193"/>
      <c r="GK2085" s="28"/>
      <c r="GL2085" s="28"/>
      <c r="GM2085" s="28"/>
      <c r="GR2085" s="193"/>
      <c r="GT2085" s="28"/>
      <c r="GU2085" s="28"/>
      <c r="GV2085" s="28"/>
      <c r="HA2085" s="193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3"/>
      <c r="M2086" s="28"/>
      <c r="N2086" s="28"/>
      <c r="O2086" s="28"/>
      <c r="T2086" s="193"/>
      <c r="V2086" s="28"/>
      <c r="W2086" s="28"/>
      <c r="X2086" s="28"/>
      <c r="AC2086" s="193"/>
      <c r="AE2086" s="28"/>
      <c r="AF2086" s="28"/>
      <c r="AG2086" s="28"/>
      <c r="AL2086" s="193"/>
      <c r="AN2086" s="28"/>
      <c r="AO2086" s="28"/>
      <c r="AP2086" s="28"/>
      <c r="AU2086" s="193"/>
      <c r="AW2086" s="28"/>
      <c r="AX2086" s="28"/>
      <c r="AY2086" s="28"/>
      <c r="BD2086" s="193"/>
      <c r="BF2086" s="28"/>
      <c r="BG2086" s="28"/>
      <c r="BH2086" s="28"/>
      <c r="BM2086" s="193"/>
      <c r="BO2086" s="28"/>
      <c r="BP2086" s="28"/>
      <c r="BQ2086" s="28"/>
      <c r="BV2086" s="193"/>
      <c r="BX2086" s="28"/>
      <c r="BY2086" s="28"/>
      <c r="BZ2086" s="28"/>
      <c r="CE2086" s="193"/>
      <c r="CG2086" s="28"/>
      <c r="CH2086" s="28"/>
      <c r="CI2086" s="28"/>
      <c r="CN2086" s="193"/>
      <c r="CP2086" s="28"/>
      <c r="CQ2086" s="28"/>
      <c r="CR2086" s="28"/>
      <c r="CW2086" s="193"/>
      <c r="CY2086" s="28"/>
      <c r="CZ2086" s="28"/>
      <c r="DA2086" s="28"/>
      <c r="DF2086" s="193"/>
      <c r="DH2086" s="28"/>
      <c r="DI2086" s="28"/>
      <c r="DJ2086" s="28"/>
      <c r="DO2086" s="193"/>
      <c r="DQ2086" s="28"/>
      <c r="DR2086" s="28"/>
      <c r="DS2086" s="28"/>
      <c r="DX2086" s="193"/>
      <c r="DZ2086" s="28"/>
      <c r="EA2086" s="28"/>
      <c r="EB2086" s="28"/>
      <c r="EG2086" s="193"/>
      <c r="EI2086" s="28"/>
      <c r="EJ2086" s="28"/>
      <c r="EK2086" s="28"/>
      <c r="EP2086" s="193"/>
      <c r="ER2086" s="28"/>
      <c r="ES2086" s="28"/>
      <c r="ET2086" s="28"/>
      <c r="EY2086" s="193"/>
      <c r="FA2086" s="28"/>
      <c r="FB2086" s="28"/>
      <c r="FC2086" s="28"/>
      <c r="FH2086" s="193"/>
      <c r="FJ2086" s="28"/>
      <c r="FK2086" s="28"/>
      <c r="FL2086" s="28"/>
      <c r="FQ2086" s="193"/>
      <c r="FS2086" s="28"/>
      <c r="FT2086" s="28"/>
      <c r="FU2086" s="28"/>
      <c r="FZ2086" s="193"/>
      <c r="GB2086" s="28"/>
      <c r="GC2086" s="28"/>
      <c r="GD2086" s="28"/>
      <c r="GI2086" s="193"/>
      <c r="GK2086" s="28"/>
      <c r="GL2086" s="28"/>
      <c r="GM2086" s="28"/>
      <c r="GR2086" s="193"/>
      <c r="GT2086" s="28"/>
      <c r="GU2086" s="28"/>
      <c r="GV2086" s="28"/>
      <c r="HA2086" s="193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 s="28"/>
      <c r="G2087" s="28"/>
      <c r="K2087" s="193"/>
      <c r="M2087" s="28"/>
      <c r="N2087" s="28"/>
      <c r="O2087" s="28"/>
      <c r="T2087" s="193"/>
      <c r="V2087" s="28"/>
      <c r="W2087" s="28"/>
      <c r="X2087" s="28"/>
      <c r="AC2087" s="193"/>
      <c r="AE2087" s="28"/>
      <c r="AF2087" s="28"/>
      <c r="AG2087" s="28"/>
      <c r="AL2087" s="193"/>
      <c r="AN2087" s="28"/>
      <c r="AO2087" s="28"/>
      <c r="AP2087" s="28"/>
      <c r="AU2087" s="193"/>
      <c r="AW2087" s="28"/>
      <c r="AX2087" s="28"/>
      <c r="AY2087" s="28"/>
      <c r="BD2087" s="193"/>
      <c r="BF2087" s="28"/>
      <c r="BG2087" s="28"/>
      <c r="BH2087" s="28"/>
      <c r="BM2087" s="193"/>
      <c r="BO2087" s="28"/>
      <c r="BP2087" s="28"/>
      <c r="BQ2087" s="28"/>
      <c r="BV2087" s="193"/>
      <c r="BX2087" s="28"/>
      <c r="BY2087" s="28"/>
      <c r="BZ2087" s="28"/>
      <c r="CE2087" s="193"/>
      <c r="CG2087" s="28"/>
      <c r="CH2087" s="28"/>
      <c r="CI2087" s="28"/>
      <c r="CN2087" s="193"/>
      <c r="CP2087" s="28"/>
      <c r="CQ2087" s="28"/>
      <c r="CR2087" s="28"/>
      <c r="CW2087" s="193"/>
      <c r="CY2087" s="28"/>
      <c r="CZ2087" s="28"/>
      <c r="DA2087" s="28"/>
      <c r="DF2087" s="193"/>
      <c r="DH2087" s="28"/>
      <c r="DI2087" s="28"/>
      <c r="DJ2087" s="28"/>
      <c r="DO2087" s="193"/>
      <c r="DQ2087" s="28"/>
      <c r="DR2087" s="28"/>
      <c r="DS2087" s="28"/>
      <c r="DX2087" s="193"/>
      <c r="DZ2087" s="28"/>
      <c r="EA2087" s="28"/>
      <c r="EB2087" s="28"/>
      <c r="EG2087" s="193"/>
      <c r="EI2087" s="28"/>
      <c r="EJ2087" s="28"/>
      <c r="EK2087" s="28"/>
      <c r="EP2087" s="193"/>
      <c r="ER2087" s="28"/>
      <c r="ES2087" s="28"/>
      <c r="ET2087" s="28"/>
      <c r="EY2087" s="193"/>
      <c r="FA2087" s="28"/>
      <c r="FB2087" s="28"/>
      <c r="FC2087" s="28"/>
      <c r="FH2087" s="193"/>
      <c r="FJ2087" s="28"/>
      <c r="FK2087" s="28"/>
      <c r="FL2087" s="28"/>
      <c r="FQ2087" s="193"/>
      <c r="FS2087" s="28"/>
      <c r="FT2087" s="28"/>
      <c r="FU2087" s="28"/>
      <c r="FZ2087" s="193"/>
      <c r="GB2087" s="28"/>
      <c r="GC2087" s="28"/>
      <c r="GD2087" s="28"/>
      <c r="GI2087" s="193"/>
      <c r="GK2087" s="28"/>
      <c r="GL2087" s="28"/>
      <c r="GM2087" s="28"/>
      <c r="GR2087" s="193"/>
      <c r="GT2087" s="28"/>
      <c r="GU2087" s="28"/>
      <c r="GV2087" s="28"/>
      <c r="HA2087" s="193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F2088" s="28"/>
      <c r="G2088" s="28"/>
      <c r="K2088" s="193"/>
      <c r="M2088" s="28"/>
      <c r="N2088" s="28"/>
      <c r="O2088" s="28"/>
      <c r="T2088" s="193"/>
      <c r="V2088" s="28"/>
      <c r="W2088" s="28"/>
      <c r="X2088" s="28"/>
      <c r="AC2088" s="193"/>
      <c r="AE2088" s="28"/>
      <c r="AF2088" s="28"/>
      <c r="AG2088" s="28"/>
      <c r="AL2088" s="193"/>
      <c r="AN2088" s="28"/>
      <c r="AO2088" s="28"/>
      <c r="AP2088" s="28"/>
      <c r="AU2088" s="193"/>
      <c r="AW2088" s="28"/>
      <c r="AX2088" s="28"/>
      <c r="AY2088" s="28"/>
      <c r="BD2088" s="193"/>
      <c r="BF2088" s="28"/>
      <c r="BG2088" s="28"/>
      <c r="BH2088" s="28"/>
      <c r="BM2088" s="193"/>
      <c r="BO2088" s="28"/>
      <c r="BP2088" s="28"/>
      <c r="BQ2088" s="28"/>
      <c r="BV2088" s="193"/>
      <c r="BX2088" s="28"/>
      <c r="BY2088" s="28"/>
      <c r="BZ2088" s="28"/>
      <c r="CE2088" s="193"/>
      <c r="CG2088" s="28"/>
      <c r="CH2088" s="28"/>
      <c r="CI2088" s="28"/>
      <c r="CN2088" s="193"/>
      <c r="CP2088" s="28"/>
      <c r="CQ2088" s="28"/>
      <c r="CR2088" s="28"/>
      <c r="CW2088" s="193"/>
      <c r="CY2088" s="28"/>
      <c r="CZ2088" s="28"/>
      <c r="DA2088" s="28"/>
      <c r="DF2088" s="193"/>
      <c r="DH2088" s="28"/>
      <c r="DI2088" s="28"/>
      <c r="DJ2088" s="28"/>
      <c r="DO2088" s="193"/>
      <c r="DQ2088" s="28"/>
      <c r="DR2088" s="28"/>
      <c r="DS2088" s="28"/>
      <c r="DX2088" s="193"/>
      <c r="DZ2088" s="28"/>
      <c r="EA2088" s="28"/>
      <c r="EB2088" s="28"/>
      <c r="EG2088" s="193"/>
      <c r="EI2088" s="28"/>
      <c r="EJ2088" s="28"/>
      <c r="EK2088" s="28"/>
      <c r="EP2088" s="193"/>
      <c r="ER2088" s="28"/>
      <c r="ES2088" s="28"/>
      <c r="ET2088" s="28"/>
      <c r="EY2088" s="193"/>
      <c r="FA2088" s="28"/>
      <c r="FB2088" s="28"/>
      <c r="FC2088" s="28"/>
      <c r="FH2088" s="193"/>
      <c r="FJ2088" s="28"/>
      <c r="FK2088" s="28"/>
      <c r="FL2088" s="28"/>
      <c r="FQ2088" s="193"/>
      <c r="FS2088" s="28"/>
      <c r="FT2088" s="28"/>
      <c r="FU2088" s="28"/>
      <c r="FZ2088" s="193"/>
      <c r="GB2088" s="28"/>
      <c r="GC2088" s="28"/>
      <c r="GD2088" s="28"/>
      <c r="GI2088" s="193"/>
      <c r="GK2088" s="28"/>
      <c r="GL2088" s="28"/>
      <c r="GM2088" s="28"/>
      <c r="GR2088" s="193"/>
      <c r="GT2088" s="28"/>
      <c r="GU2088" s="28"/>
      <c r="GV2088" s="28"/>
      <c r="HA2088" s="193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 s="28"/>
      <c r="G2089" s="28"/>
      <c r="K2089" s="193"/>
      <c r="M2089" s="28"/>
      <c r="N2089" s="28"/>
      <c r="O2089" s="28"/>
      <c r="T2089" s="193"/>
      <c r="V2089" s="28"/>
      <c r="W2089" s="28"/>
      <c r="X2089" s="28"/>
      <c r="AC2089" s="193"/>
      <c r="AE2089" s="28"/>
      <c r="AF2089" s="28"/>
      <c r="AG2089" s="28"/>
      <c r="AL2089" s="193"/>
      <c r="AN2089" s="28"/>
      <c r="AO2089" s="28"/>
      <c r="AP2089" s="28"/>
      <c r="AU2089" s="193"/>
      <c r="AW2089" s="28"/>
      <c r="AX2089" s="28"/>
      <c r="AY2089" s="28"/>
      <c r="BD2089" s="193"/>
      <c r="BF2089" s="28"/>
      <c r="BG2089" s="28"/>
      <c r="BH2089" s="28"/>
      <c r="BM2089" s="193"/>
      <c r="BO2089" s="28"/>
      <c r="BP2089" s="28"/>
      <c r="BQ2089" s="28"/>
      <c r="BV2089" s="193"/>
      <c r="BX2089" s="28"/>
      <c r="BY2089" s="28"/>
      <c r="BZ2089" s="28"/>
      <c r="CE2089" s="193"/>
      <c r="CG2089" s="28"/>
      <c r="CH2089" s="28"/>
      <c r="CI2089" s="28"/>
      <c r="CN2089" s="193"/>
      <c r="CP2089" s="28"/>
      <c r="CQ2089" s="28"/>
      <c r="CR2089" s="28"/>
      <c r="CW2089" s="193"/>
      <c r="CY2089" s="28"/>
      <c r="CZ2089" s="28"/>
      <c r="DA2089" s="28"/>
      <c r="DF2089" s="193"/>
      <c r="DH2089" s="28"/>
      <c r="DI2089" s="28"/>
      <c r="DJ2089" s="28"/>
      <c r="DO2089" s="193"/>
      <c r="DQ2089" s="28"/>
      <c r="DR2089" s="28"/>
      <c r="DS2089" s="28"/>
      <c r="DX2089" s="193"/>
      <c r="DZ2089" s="28"/>
      <c r="EA2089" s="28"/>
      <c r="EB2089" s="28"/>
      <c r="EG2089" s="193"/>
      <c r="EI2089" s="28"/>
      <c r="EJ2089" s="28"/>
      <c r="EK2089" s="28"/>
      <c r="EP2089" s="193"/>
      <c r="ER2089" s="28"/>
      <c r="ES2089" s="28"/>
      <c r="ET2089" s="28"/>
      <c r="EY2089" s="193"/>
      <c r="FA2089" s="28"/>
      <c r="FB2089" s="28"/>
      <c r="FC2089" s="28"/>
      <c r="FH2089" s="193"/>
      <c r="FJ2089" s="28"/>
      <c r="FK2089" s="28"/>
      <c r="FL2089" s="28"/>
      <c r="FQ2089" s="193"/>
      <c r="FS2089" s="28"/>
      <c r="FT2089" s="28"/>
      <c r="FU2089" s="28"/>
      <c r="FZ2089" s="193"/>
      <c r="GB2089" s="28"/>
      <c r="GC2089" s="28"/>
      <c r="GD2089" s="28"/>
      <c r="GI2089" s="193"/>
      <c r="GK2089" s="28"/>
      <c r="GL2089" s="28"/>
      <c r="GM2089" s="28"/>
      <c r="GR2089" s="193"/>
      <c r="GT2089" s="28"/>
      <c r="GU2089" s="28"/>
      <c r="GV2089" s="28"/>
      <c r="HA2089" s="193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3"/>
      <c r="M2090" s="28"/>
      <c r="N2090" s="28"/>
      <c r="O2090" s="28"/>
      <c r="T2090" s="193"/>
      <c r="V2090" s="28"/>
      <c r="W2090" s="28"/>
      <c r="X2090" s="28"/>
      <c r="AC2090" s="193"/>
      <c r="AE2090" s="28"/>
      <c r="AF2090" s="28"/>
      <c r="AG2090" s="28"/>
      <c r="AL2090" s="193"/>
      <c r="AN2090" s="28"/>
      <c r="AO2090" s="28"/>
      <c r="AP2090" s="28"/>
      <c r="AU2090" s="193"/>
      <c r="AW2090" s="28"/>
      <c r="AX2090" s="28"/>
      <c r="AY2090" s="28"/>
      <c r="BD2090" s="193"/>
      <c r="BF2090" s="28"/>
      <c r="BG2090" s="28"/>
      <c r="BH2090" s="28"/>
      <c r="BM2090" s="193"/>
      <c r="BO2090" s="28"/>
      <c r="BP2090" s="28"/>
      <c r="BQ2090" s="28"/>
      <c r="BV2090" s="193"/>
      <c r="BX2090" s="28"/>
      <c r="BY2090" s="28"/>
      <c r="BZ2090" s="28"/>
      <c r="CE2090" s="193"/>
      <c r="CG2090" s="28"/>
      <c r="CH2090" s="28"/>
      <c r="CI2090" s="28"/>
      <c r="CN2090" s="193"/>
      <c r="CP2090" s="28"/>
      <c r="CQ2090" s="28"/>
      <c r="CR2090" s="28"/>
      <c r="CW2090" s="193"/>
      <c r="CY2090" s="28"/>
      <c r="CZ2090" s="28"/>
      <c r="DA2090" s="28"/>
      <c r="DF2090" s="193"/>
      <c r="DH2090" s="28"/>
      <c r="DI2090" s="28"/>
      <c r="DJ2090" s="28"/>
      <c r="DO2090" s="193"/>
      <c r="DQ2090" s="28"/>
      <c r="DR2090" s="28"/>
      <c r="DS2090" s="28"/>
      <c r="DX2090" s="193"/>
      <c r="DZ2090" s="28"/>
      <c r="EA2090" s="28"/>
      <c r="EB2090" s="28"/>
      <c r="EG2090" s="193"/>
      <c r="EI2090" s="28"/>
      <c r="EJ2090" s="28"/>
      <c r="EK2090" s="28"/>
      <c r="EP2090" s="193"/>
      <c r="ER2090" s="28"/>
      <c r="ES2090" s="28"/>
      <c r="ET2090" s="28"/>
      <c r="EY2090" s="193"/>
      <c r="FA2090" s="28"/>
      <c r="FB2090" s="28"/>
      <c r="FC2090" s="28"/>
      <c r="FH2090" s="193"/>
      <c r="FJ2090" s="28"/>
      <c r="FK2090" s="28"/>
      <c r="FL2090" s="28"/>
      <c r="FQ2090" s="193"/>
      <c r="FS2090" s="28"/>
      <c r="FT2090" s="28"/>
      <c r="FU2090" s="28"/>
      <c r="FZ2090" s="193"/>
      <c r="GB2090" s="28"/>
      <c r="GC2090" s="28"/>
      <c r="GD2090" s="28"/>
      <c r="GI2090" s="193"/>
      <c r="GK2090" s="28"/>
      <c r="GL2090" s="28"/>
      <c r="GM2090" s="28"/>
      <c r="GR2090" s="193"/>
      <c r="GT2090" s="28"/>
      <c r="GU2090" s="28"/>
      <c r="GV2090" s="28"/>
      <c r="HA2090" s="193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3"/>
      <c r="M2091" s="28"/>
      <c r="N2091" s="28"/>
      <c r="O2091" s="28"/>
      <c r="T2091" s="193"/>
      <c r="V2091" s="28"/>
      <c r="W2091" s="28"/>
      <c r="X2091" s="28"/>
      <c r="AC2091" s="193"/>
      <c r="AE2091" s="28"/>
      <c r="AF2091" s="28"/>
      <c r="AG2091" s="28"/>
      <c r="AL2091" s="193"/>
      <c r="AN2091" s="28"/>
      <c r="AO2091" s="28"/>
      <c r="AP2091" s="28"/>
      <c r="AU2091" s="193"/>
      <c r="AW2091" s="28"/>
      <c r="AX2091" s="28"/>
      <c r="AY2091" s="28"/>
      <c r="BD2091" s="193"/>
      <c r="BF2091" s="28"/>
      <c r="BG2091" s="28"/>
      <c r="BH2091" s="28"/>
      <c r="BM2091" s="193"/>
      <c r="BO2091" s="28"/>
      <c r="BP2091" s="28"/>
      <c r="BQ2091" s="28"/>
      <c r="BV2091" s="193"/>
      <c r="BX2091" s="28"/>
      <c r="BY2091" s="28"/>
      <c r="BZ2091" s="28"/>
      <c r="CE2091" s="193"/>
      <c r="CG2091" s="28"/>
      <c r="CH2091" s="28"/>
      <c r="CI2091" s="28"/>
      <c r="CN2091" s="193"/>
      <c r="CP2091" s="28"/>
      <c r="CQ2091" s="28"/>
      <c r="CR2091" s="28"/>
      <c r="CW2091" s="193"/>
      <c r="CY2091" s="28"/>
      <c r="CZ2091" s="28"/>
      <c r="DA2091" s="28"/>
      <c r="DF2091" s="193"/>
      <c r="DH2091" s="28"/>
      <c r="DI2091" s="28"/>
      <c r="DJ2091" s="28"/>
      <c r="DO2091" s="193"/>
      <c r="DQ2091" s="28"/>
      <c r="DR2091" s="28"/>
      <c r="DS2091" s="28"/>
      <c r="DX2091" s="193"/>
      <c r="DZ2091" s="28"/>
      <c r="EA2091" s="28"/>
      <c r="EB2091" s="28"/>
      <c r="EG2091" s="193"/>
      <c r="EI2091" s="28"/>
      <c r="EJ2091" s="28"/>
      <c r="EK2091" s="28"/>
      <c r="EP2091" s="193"/>
      <c r="ER2091" s="28"/>
      <c r="ES2091" s="28"/>
      <c r="ET2091" s="28"/>
      <c r="EY2091" s="193"/>
      <c r="FA2091" s="28"/>
      <c r="FB2091" s="28"/>
      <c r="FC2091" s="28"/>
      <c r="FH2091" s="193"/>
      <c r="FJ2091" s="28"/>
      <c r="FK2091" s="28"/>
      <c r="FL2091" s="28"/>
      <c r="FQ2091" s="193"/>
      <c r="FS2091" s="28"/>
      <c r="FT2091" s="28"/>
      <c r="FU2091" s="28"/>
      <c r="FZ2091" s="193"/>
      <c r="GB2091" s="28"/>
      <c r="GC2091" s="28"/>
      <c r="GD2091" s="28"/>
      <c r="GI2091" s="193"/>
      <c r="GK2091" s="28"/>
      <c r="GL2091" s="28"/>
      <c r="GM2091" s="28"/>
      <c r="GR2091" s="193"/>
      <c r="GT2091" s="28"/>
      <c r="GU2091" s="28"/>
      <c r="GV2091" s="28"/>
      <c r="HA2091" s="193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 s="28"/>
      <c r="G2092" s="28"/>
      <c r="K2092" s="193"/>
      <c r="M2092" s="28"/>
      <c r="N2092" s="28"/>
      <c r="O2092" s="28"/>
      <c r="T2092" s="193"/>
      <c r="V2092" s="28"/>
      <c r="W2092" s="28"/>
      <c r="X2092" s="28"/>
      <c r="AC2092" s="193"/>
      <c r="AE2092" s="28"/>
      <c r="AF2092" s="28"/>
      <c r="AG2092" s="28"/>
      <c r="AL2092" s="193"/>
      <c r="AN2092" s="28"/>
      <c r="AO2092" s="28"/>
      <c r="AP2092" s="28"/>
      <c r="AU2092" s="193"/>
      <c r="AW2092" s="28"/>
      <c r="AX2092" s="28"/>
      <c r="AY2092" s="28"/>
      <c r="BD2092" s="193"/>
      <c r="BF2092" s="28"/>
      <c r="BG2092" s="28"/>
      <c r="BH2092" s="28"/>
      <c r="BM2092" s="193"/>
      <c r="BO2092" s="28"/>
      <c r="BP2092" s="28"/>
      <c r="BQ2092" s="28"/>
      <c r="BV2092" s="193"/>
      <c r="BX2092" s="28"/>
      <c r="BY2092" s="28"/>
      <c r="BZ2092" s="28"/>
      <c r="CE2092" s="193"/>
      <c r="CG2092" s="28"/>
      <c r="CH2092" s="28"/>
      <c r="CI2092" s="28"/>
      <c r="CN2092" s="193"/>
      <c r="CP2092" s="28"/>
      <c r="CQ2092" s="28"/>
      <c r="CR2092" s="28"/>
      <c r="CW2092" s="193"/>
      <c r="CY2092" s="28"/>
      <c r="CZ2092" s="28"/>
      <c r="DA2092" s="28"/>
      <c r="DF2092" s="193"/>
      <c r="DH2092" s="28"/>
      <c r="DI2092" s="28"/>
      <c r="DJ2092" s="28"/>
      <c r="DO2092" s="193"/>
      <c r="DQ2092" s="28"/>
      <c r="DR2092" s="28"/>
      <c r="DS2092" s="28"/>
      <c r="DX2092" s="193"/>
      <c r="DZ2092" s="28"/>
      <c r="EA2092" s="28"/>
      <c r="EB2092" s="28"/>
      <c r="EG2092" s="193"/>
      <c r="EI2092" s="28"/>
      <c r="EJ2092" s="28"/>
      <c r="EK2092" s="28"/>
      <c r="EP2092" s="193"/>
      <c r="ER2092" s="28"/>
      <c r="ES2092" s="28"/>
      <c r="ET2092" s="28"/>
      <c r="EY2092" s="193"/>
      <c r="FA2092" s="28"/>
      <c r="FB2092" s="28"/>
      <c r="FC2092" s="28"/>
      <c r="FH2092" s="193"/>
      <c r="FJ2092" s="28"/>
      <c r="FK2092" s="28"/>
      <c r="FL2092" s="28"/>
      <c r="FQ2092" s="193"/>
      <c r="FS2092" s="28"/>
      <c r="FT2092" s="28"/>
      <c r="FU2092" s="28"/>
      <c r="FZ2092" s="193"/>
      <c r="GB2092" s="28"/>
      <c r="GC2092" s="28"/>
      <c r="GD2092" s="28"/>
      <c r="GI2092" s="193"/>
      <c r="GK2092" s="28"/>
      <c r="GL2092" s="28"/>
      <c r="GM2092" s="28"/>
      <c r="GR2092" s="193"/>
      <c r="GT2092" s="28"/>
      <c r="GU2092" s="28"/>
      <c r="GV2092" s="28"/>
      <c r="HA2092" s="193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193"/>
      <c r="M2093" s="28"/>
      <c r="N2093" s="28"/>
      <c r="O2093" s="28"/>
      <c r="T2093" s="193"/>
      <c r="V2093" s="28"/>
      <c r="W2093" s="28"/>
      <c r="X2093" s="28"/>
      <c r="AC2093" s="193"/>
      <c r="AE2093" s="28"/>
      <c r="AF2093" s="28"/>
      <c r="AG2093" s="28"/>
      <c r="AL2093" s="193"/>
      <c r="AN2093" s="28"/>
      <c r="AO2093" s="28"/>
      <c r="AP2093" s="28"/>
      <c r="AU2093" s="193"/>
      <c r="AW2093" s="28"/>
      <c r="AX2093" s="28"/>
      <c r="AY2093" s="28"/>
      <c r="BD2093" s="193"/>
      <c r="BF2093" s="28"/>
      <c r="BG2093" s="28"/>
      <c r="BH2093" s="28"/>
      <c r="BM2093" s="193"/>
      <c r="BO2093" s="28"/>
      <c r="BP2093" s="28"/>
      <c r="BQ2093" s="28"/>
      <c r="BV2093" s="193"/>
      <c r="BX2093" s="28"/>
      <c r="BY2093" s="28"/>
      <c r="BZ2093" s="28"/>
      <c r="CE2093" s="193"/>
      <c r="CG2093" s="28"/>
      <c r="CH2093" s="28"/>
      <c r="CI2093" s="28"/>
      <c r="CN2093" s="193"/>
      <c r="CP2093" s="28"/>
      <c r="CQ2093" s="28"/>
      <c r="CR2093" s="28"/>
      <c r="CW2093" s="193"/>
      <c r="CY2093" s="28"/>
      <c r="CZ2093" s="28"/>
      <c r="DA2093" s="28"/>
      <c r="DF2093" s="193"/>
      <c r="DH2093" s="28"/>
      <c r="DI2093" s="28"/>
      <c r="DJ2093" s="28"/>
      <c r="DO2093" s="193"/>
      <c r="DQ2093" s="28"/>
      <c r="DR2093" s="28"/>
      <c r="DS2093" s="28"/>
      <c r="DX2093" s="193"/>
      <c r="DZ2093" s="28"/>
      <c r="EA2093" s="28"/>
      <c r="EB2093" s="28"/>
      <c r="EG2093" s="193"/>
      <c r="EI2093" s="28"/>
      <c r="EJ2093" s="28"/>
      <c r="EK2093" s="28"/>
      <c r="EP2093" s="193"/>
      <c r="ER2093" s="28"/>
      <c r="ES2093" s="28"/>
      <c r="ET2093" s="28"/>
      <c r="EY2093" s="193"/>
      <c r="FA2093" s="28"/>
      <c r="FB2093" s="28"/>
      <c r="FC2093" s="28"/>
      <c r="FH2093" s="193"/>
      <c r="FJ2093" s="28"/>
      <c r="FK2093" s="28"/>
      <c r="FL2093" s="28"/>
      <c r="FQ2093" s="193"/>
      <c r="FS2093" s="28"/>
      <c r="FT2093" s="28"/>
      <c r="FU2093" s="28"/>
      <c r="FZ2093" s="193"/>
      <c r="GB2093" s="28"/>
      <c r="GC2093" s="28"/>
      <c r="GD2093" s="28"/>
      <c r="GI2093" s="193"/>
      <c r="GK2093" s="28"/>
      <c r="GL2093" s="28"/>
      <c r="GM2093" s="28"/>
      <c r="GR2093" s="193"/>
      <c r="GT2093" s="28"/>
      <c r="GU2093" s="28"/>
      <c r="GV2093" s="28"/>
      <c r="HA2093" s="193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3"/>
      <c r="M2094" s="28"/>
      <c r="N2094" s="28"/>
      <c r="O2094" s="28"/>
      <c r="T2094" s="193"/>
      <c r="V2094" s="28"/>
      <c r="W2094" s="28"/>
      <c r="X2094" s="28"/>
      <c r="AC2094" s="193"/>
      <c r="AE2094" s="28"/>
      <c r="AF2094" s="28"/>
      <c r="AG2094" s="28"/>
      <c r="AL2094" s="193"/>
      <c r="AN2094" s="28"/>
      <c r="AO2094" s="28"/>
      <c r="AP2094" s="28"/>
      <c r="AU2094" s="193"/>
      <c r="AW2094" s="28"/>
      <c r="AX2094" s="28"/>
      <c r="AY2094" s="28"/>
      <c r="BD2094" s="193"/>
      <c r="BF2094" s="28"/>
      <c r="BG2094" s="28"/>
      <c r="BH2094" s="28"/>
      <c r="BM2094" s="193"/>
      <c r="BO2094" s="28"/>
      <c r="BP2094" s="28"/>
      <c r="BQ2094" s="28"/>
      <c r="BV2094" s="193"/>
      <c r="BX2094" s="28"/>
      <c r="BY2094" s="28"/>
      <c r="BZ2094" s="28"/>
      <c r="CE2094" s="193"/>
      <c r="CG2094" s="28"/>
      <c r="CH2094" s="28"/>
      <c r="CI2094" s="28"/>
      <c r="CN2094" s="193"/>
      <c r="CP2094" s="28"/>
      <c r="CQ2094" s="28"/>
      <c r="CR2094" s="28"/>
      <c r="CW2094" s="193"/>
      <c r="CY2094" s="28"/>
      <c r="CZ2094" s="28"/>
      <c r="DA2094" s="28"/>
      <c r="DF2094" s="193"/>
      <c r="DH2094" s="28"/>
      <c r="DI2094" s="28"/>
      <c r="DJ2094" s="28"/>
      <c r="DO2094" s="193"/>
      <c r="DQ2094" s="28"/>
      <c r="DR2094" s="28"/>
      <c r="DS2094" s="28"/>
      <c r="DX2094" s="193"/>
      <c r="DZ2094" s="28"/>
      <c r="EA2094" s="28"/>
      <c r="EB2094" s="28"/>
      <c r="EG2094" s="193"/>
      <c r="EI2094" s="28"/>
      <c r="EJ2094" s="28"/>
      <c r="EK2094" s="28"/>
      <c r="EP2094" s="193"/>
      <c r="ER2094" s="28"/>
      <c r="ES2094" s="28"/>
      <c r="ET2094" s="28"/>
      <c r="EY2094" s="193"/>
      <c r="FA2094" s="28"/>
      <c r="FB2094" s="28"/>
      <c r="FC2094" s="28"/>
      <c r="FH2094" s="193"/>
      <c r="FJ2094" s="28"/>
      <c r="FK2094" s="28"/>
      <c r="FL2094" s="28"/>
      <c r="FQ2094" s="193"/>
      <c r="FS2094" s="28"/>
      <c r="FT2094" s="28"/>
      <c r="FU2094" s="28"/>
      <c r="FZ2094" s="193"/>
      <c r="GB2094" s="28"/>
      <c r="GC2094" s="28"/>
      <c r="GD2094" s="28"/>
      <c r="GI2094" s="193"/>
      <c r="GK2094" s="28"/>
      <c r="GL2094" s="28"/>
      <c r="GM2094" s="28"/>
      <c r="GR2094" s="193"/>
      <c r="GT2094" s="28"/>
      <c r="GU2094" s="28"/>
      <c r="GV2094" s="28"/>
      <c r="HA2094" s="193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 s="28"/>
      <c r="G2095" s="28"/>
      <c r="K2095" s="193"/>
      <c r="M2095" s="28"/>
      <c r="N2095" s="28"/>
      <c r="O2095" s="28"/>
      <c r="T2095" s="193"/>
      <c r="V2095" s="28"/>
      <c r="W2095" s="28"/>
      <c r="X2095" s="28"/>
      <c r="AC2095" s="193"/>
      <c r="AE2095" s="28"/>
      <c r="AF2095" s="28"/>
      <c r="AG2095" s="28"/>
      <c r="AL2095" s="193"/>
      <c r="AN2095" s="28"/>
      <c r="AO2095" s="28"/>
      <c r="AP2095" s="28"/>
      <c r="AU2095" s="193"/>
      <c r="AW2095" s="28"/>
      <c r="AX2095" s="28"/>
      <c r="AY2095" s="28"/>
      <c r="BD2095" s="193"/>
      <c r="BF2095" s="28"/>
      <c r="BG2095" s="28"/>
      <c r="BH2095" s="28"/>
      <c r="BM2095" s="193"/>
      <c r="BO2095" s="28"/>
      <c r="BP2095" s="28"/>
      <c r="BQ2095" s="28"/>
      <c r="BV2095" s="193"/>
      <c r="BX2095" s="28"/>
      <c r="BY2095" s="28"/>
      <c r="BZ2095" s="28"/>
      <c r="CE2095" s="193"/>
      <c r="CG2095" s="28"/>
      <c r="CH2095" s="28"/>
      <c r="CI2095" s="28"/>
      <c r="CN2095" s="193"/>
      <c r="CP2095" s="28"/>
      <c r="CQ2095" s="28"/>
      <c r="CR2095" s="28"/>
      <c r="CW2095" s="193"/>
      <c r="CY2095" s="28"/>
      <c r="CZ2095" s="28"/>
      <c r="DA2095" s="28"/>
      <c r="DF2095" s="193"/>
      <c r="DH2095" s="28"/>
      <c r="DI2095" s="28"/>
      <c r="DJ2095" s="28"/>
      <c r="DO2095" s="193"/>
      <c r="DQ2095" s="28"/>
      <c r="DR2095" s="28"/>
      <c r="DS2095" s="28"/>
      <c r="DX2095" s="193"/>
      <c r="DZ2095" s="28"/>
      <c r="EA2095" s="28"/>
      <c r="EB2095" s="28"/>
      <c r="EG2095" s="193"/>
      <c r="EI2095" s="28"/>
      <c r="EJ2095" s="28"/>
      <c r="EK2095" s="28"/>
      <c r="EP2095" s="193"/>
      <c r="ER2095" s="28"/>
      <c r="ES2095" s="28"/>
      <c r="ET2095" s="28"/>
      <c r="EY2095" s="193"/>
      <c r="FA2095" s="28"/>
      <c r="FB2095" s="28"/>
      <c r="FC2095" s="28"/>
      <c r="FH2095" s="193"/>
      <c r="FJ2095" s="28"/>
      <c r="FK2095" s="28"/>
      <c r="FL2095" s="28"/>
      <c r="FQ2095" s="193"/>
      <c r="FS2095" s="28"/>
      <c r="FT2095" s="28"/>
      <c r="FU2095" s="28"/>
      <c r="FZ2095" s="193"/>
      <c r="GB2095" s="28"/>
      <c r="GC2095" s="28"/>
      <c r="GD2095" s="28"/>
      <c r="GI2095" s="193"/>
      <c r="GK2095" s="28"/>
      <c r="GL2095" s="28"/>
      <c r="GM2095" s="28"/>
      <c r="GR2095" s="193"/>
      <c r="GT2095" s="28"/>
      <c r="GU2095" s="28"/>
      <c r="GV2095" s="28"/>
      <c r="HA2095" s="193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3"/>
      <c r="M2096" s="28"/>
      <c r="N2096" s="28"/>
      <c r="O2096" s="28"/>
      <c r="T2096" s="193"/>
      <c r="V2096" s="28"/>
      <c r="W2096" s="28"/>
      <c r="X2096" s="28"/>
      <c r="AC2096" s="193"/>
      <c r="AE2096" s="28"/>
      <c r="AF2096" s="28"/>
      <c r="AG2096" s="28"/>
      <c r="AL2096" s="193"/>
      <c r="AN2096" s="28"/>
      <c r="AO2096" s="28"/>
      <c r="AP2096" s="28"/>
      <c r="AU2096" s="193"/>
      <c r="AW2096" s="28"/>
      <c r="AX2096" s="28"/>
      <c r="AY2096" s="28"/>
      <c r="BD2096" s="193"/>
      <c r="BF2096" s="28"/>
      <c r="BG2096" s="28"/>
      <c r="BH2096" s="28"/>
      <c r="BM2096" s="193"/>
      <c r="BO2096" s="28"/>
      <c r="BP2096" s="28"/>
      <c r="BQ2096" s="28"/>
      <c r="BV2096" s="193"/>
      <c r="BX2096" s="28"/>
      <c r="BY2096" s="28"/>
      <c r="BZ2096" s="28"/>
      <c r="CE2096" s="193"/>
      <c r="CG2096" s="28"/>
      <c r="CH2096" s="28"/>
      <c r="CI2096" s="28"/>
      <c r="CN2096" s="193"/>
      <c r="CP2096" s="28"/>
      <c r="CQ2096" s="28"/>
      <c r="CR2096" s="28"/>
      <c r="CW2096" s="193"/>
      <c r="CY2096" s="28"/>
      <c r="CZ2096" s="28"/>
      <c r="DA2096" s="28"/>
      <c r="DF2096" s="193"/>
      <c r="DH2096" s="28"/>
      <c r="DI2096" s="28"/>
      <c r="DJ2096" s="28"/>
      <c r="DO2096" s="193"/>
      <c r="DQ2096" s="28"/>
      <c r="DR2096" s="28"/>
      <c r="DS2096" s="28"/>
      <c r="DX2096" s="193"/>
      <c r="DZ2096" s="28"/>
      <c r="EA2096" s="28"/>
      <c r="EB2096" s="28"/>
      <c r="EG2096" s="193"/>
      <c r="EI2096" s="28"/>
      <c r="EJ2096" s="28"/>
      <c r="EK2096" s="28"/>
      <c r="EP2096" s="193"/>
      <c r="ER2096" s="28"/>
      <c r="ES2096" s="28"/>
      <c r="ET2096" s="28"/>
      <c r="EY2096" s="193"/>
      <c r="FA2096" s="28"/>
      <c r="FB2096" s="28"/>
      <c r="FC2096" s="28"/>
      <c r="FH2096" s="193"/>
      <c r="FJ2096" s="28"/>
      <c r="FK2096" s="28"/>
      <c r="FL2096" s="28"/>
      <c r="FQ2096" s="193"/>
      <c r="FS2096" s="28"/>
      <c r="FT2096" s="28"/>
      <c r="FU2096" s="28"/>
      <c r="FZ2096" s="193"/>
      <c r="GB2096" s="28"/>
      <c r="GC2096" s="28"/>
      <c r="GD2096" s="28"/>
      <c r="GI2096" s="193"/>
      <c r="GK2096" s="28"/>
      <c r="GL2096" s="28"/>
      <c r="GM2096" s="28"/>
      <c r="GR2096" s="193"/>
      <c r="GT2096" s="28"/>
      <c r="GU2096" s="28"/>
      <c r="GV2096" s="28"/>
      <c r="HA2096" s="193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3"/>
      <c r="M2097" s="28"/>
      <c r="N2097" s="28"/>
      <c r="O2097" s="28"/>
      <c r="T2097" s="193"/>
      <c r="V2097" s="28"/>
      <c r="W2097" s="28"/>
      <c r="X2097" s="28"/>
      <c r="AC2097" s="193"/>
      <c r="AE2097" s="28"/>
      <c r="AF2097" s="28"/>
      <c r="AG2097" s="28"/>
      <c r="AL2097" s="193"/>
      <c r="AN2097" s="28"/>
      <c r="AO2097" s="28"/>
      <c r="AP2097" s="28"/>
      <c r="AU2097" s="193"/>
      <c r="AW2097" s="28"/>
      <c r="AX2097" s="28"/>
      <c r="AY2097" s="28"/>
      <c r="BD2097" s="193"/>
      <c r="BF2097" s="28"/>
      <c r="BG2097" s="28"/>
      <c r="BH2097" s="28"/>
      <c r="BM2097" s="193"/>
      <c r="BO2097" s="28"/>
      <c r="BP2097" s="28"/>
      <c r="BQ2097" s="28"/>
      <c r="BV2097" s="193"/>
      <c r="BX2097" s="28"/>
      <c r="BY2097" s="28"/>
      <c r="BZ2097" s="28"/>
      <c r="CE2097" s="193"/>
      <c r="CG2097" s="28"/>
      <c r="CH2097" s="28"/>
      <c r="CI2097" s="28"/>
      <c r="CN2097" s="193"/>
      <c r="CP2097" s="28"/>
      <c r="CQ2097" s="28"/>
      <c r="CR2097" s="28"/>
      <c r="CW2097" s="193"/>
      <c r="CY2097" s="28"/>
      <c r="CZ2097" s="28"/>
      <c r="DA2097" s="28"/>
      <c r="DF2097" s="193"/>
      <c r="DH2097" s="28"/>
      <c r="DI2097" s="28"/>
      <c r="DJ2097" s="28"/>
      <c r="DO2097" s="193"/>
      <c r="DQ2097" s="28"/>
      <c r="DR2097" s="28"/>
      <c r="DS2097" s="28"/>
      <c r="DX2097" s="193"/>
      <c r="DZ2097" s="28"/>
      <c r="EA2097" s="28"/>
      <c r="EB2097" s="28"/>
      <c r="EG2097" s="193"/>
      <c r="EI2097" s="28"/>
      <c r="EJ2097" s="28"/>
      <c r="EK2097" s="28"/>
      <c r="EP2097" s="193"/>
      <c r="ER2097" s="28"/>
      <c r="ES2097" s="28"/>
      <c r="ET2097" s="28"/>
      <c r="EY2097" s="193"/>
      <c r="FA2097" s="28"/>
      <c r="FB2097" s="28"/>
      <c r="FC2097" s="28"/>
      <c r="FH2097" s="193"/>
      <c r="FJ2097" s="28"/>
      <c r="FK2097" s="28"/>
      <c r="FL2097" s="28"/>
      <c r="FQ2097" s="193"/>
      <c r="FS2097" s="28"/>
      <c r="FT2097" s="28"/>
      <c r="FU2097" s="28"/>
      <c r="FZ2097" s="193"/>
      <c r="GB2097" s="28"/>
      <c r="GC2097" s="28"/>
      <c r="GD2097" s="28"/>
      <c r="GI2097" s="193"/>
      <c r="GK2097" s="28"/>
      <c r="GL2097" s="28"/>
      <c r="GM2097" s="28"/>
      <c r="GR2097" s="193"/>
      <c r="GT2097" s="28"/>
      <c r="GU2097" s="28"/>
      <c r="GV2097" s="28"/>
      <c r="HA2097" s="193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3"/>
      <c r="M2098" s="28"/>
      <c r="N2098" s="28"/>
      <c r="O2098" s="28"/>
      <c r="T2098" s="193"/>
      <c r="V2098" s="28"/>
      <c r="W2098" s="28"/>
      <c r="X2098" s="28"/>
      <c r="AC2098" s="193"/>
      <c r="AE2098" s="28"/>
      <c r="AF2098" s="28"/>
      <c r="AG2098" s="28"/>
      <c r="AL2098" s="193"/>
      <c r="AN2098" s="28"/>
      <c r="AO2098" s="28"/>
      <c r="AP2098" s="28"/>
      <c r="AU2098" s="193"/>
      <c r="AW2098" s="28"/>
      <c r="AX2098" s="28"/>
      <c r="AY2098" s="28"/>
      <c r="BD2098" s="193"/>
      <c r="BF2098" s="28"/>
      <c r="BG2098" s="28"/>
      <c r="BH2098" s="28"/>
      <c r="BM2098" s="193"/>
      <c r="BO2098" s="28"/>
      <c r="BP2098" s="28"/>
      <c r="BQ2098" s="28"/>
      <c r="BV2098" s="193"/>
      <c r="BX2098" s="28"/>
      <c r="BY2098" s="28"/>
      <c r="BZ2098" s="28"/>
      <c r="CE2098" s="193"/>
      <c r="CG2098" s="28"/>
      <c r="CH2098" s="28"/>
      <c r="CI2098" s="28"/>
      <c r="CN2098" s="193"/>
      <c r="CP2098" s="28"/>
      <c r="CQ2098" s="28"/>
      <c r="CR2098" s="28"/>
      <c r="CW2098" s="193"/>
      <c r="CY2098" s="28"/>
      <c r="CZ2098" s="28"/>
      <c r="DA2098" s="28"/>
      <c r="DF2098" s="193"/>
      <c r="DH2098" s="28"/>
      <c r="DI2098" s="28"/>
      <c r="DJ2098" s="28"/>
      <c r="DO2098" s="193"/>
      <c r="DQ2098" s="28"/>
      <c r="DR2098" s="28"/>
      <c r="DS2098" s="28"/>
      <c r="DX2098" s="193"/>
      <c r="DZ2098" s="28"/>
      <c r="EA2098" s="28"/>
      <c r="EB2098" s="28"/>
      <c r="EG2098" s="193"/>
      <c r="EI2098" s="28"/>
      <c r="EJ2098" s="28"/>
      <c r="EK2098" s="28"/>
      <c r="EP2098" s="193"/>
      <c r="ER2098" s="28"/>
      <c r="ES2098" s="28"/>
      <c r="ET2098" s="28"/>
      <c r="EY2098" s="193"/>
      <c r="FA2098" s="28"/>
      <c r="FB2098" s="28"/>
      <c r="FC2098" s="28"/>
      <c r="FH2098" s="193"/>
      <c r="FJ2098" s="28"/>
      <c r="FK2098" s="28"/>
      <c r="FL2098" s="28"/>
      <c r="FQ2098" s="193"/>
      <c r="FS2098" s="28"/>
      <c r="FT2098" s="28"/>
      <c r="FU2098" s="28"/>
      <c r="FZ2098" s="193"/>
      <c r="GB2098" s="28"/>
      <c r="GC2098" s="28"/>
      <c r="GD2098" s="28"/>
      <c r="GI2098" s="193"/>
      <c r="GK2098" s="28"/>
      <c r="GL2098" s="28"/>
      <c r="GM2098" s="28"/>
      <c r="GR2098" s="193"/>
      <c r="GT2098" s="28"/>
      <c r="GU2098" s="28"/>
      <c r="GV2098" s="28"/>
      <c r="HA2098" s="193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3"/>
      <c r="M2099" s="28"/>
      <c r="N2099" s="28"/>
      <c r="O2099" s="28"/>
      <c r="T2099" s="193"/>
      <c r="V2099" s="28"/>
      <c r="W2099" s="28"/>
      <c r="X2099" s="28"/>
      <c r="AC2099" s="193"/>
      <c r="AE2099" s="28"/>
      <c r="AF2099" s="28"/>
      <c r="AG2099" s="28"/>
      <c r="AL2099" s="193"/>
      <c r="AN2099" s="28"/>
      <c r="AO2099" s="28"/>
      <c r="AP2099" s="28"/>
      <c r="AU2099" s="193"/>
      <c r="AW2099" s="28"/>
      <c r="AX2099" s="28"/>
      <c r="AY2099" s="28"/>
      <c r="BD2099" s="193"/>
      <c r="BF2099" s="28"/>
      <c r="BG2099" s="28"/>
      <c r="BH2099" s="28"/>
      <c r="BM2099" s="193"/>
      <c r="BO2099" s="28"/>
      <c r="BP2099" s="28"/>
      <c r="BQ2099" s="28"/>
      <c r="BV2099" s="193"/>
      <c r="BX2099" s="28"/>
      <c r="BY2099" s="28"/>
      <c r="BZ2099" s="28"/>
      <c r="CE2099" s="193"/>
      <c r="CG2099" s="28"/>
      <c r="CH2099" s="28"/>
      <c r="CI2099" s="28"/>
      <c r="CN2099" s="193"/>
      <c r="CP2099" s="28"/>
      <c r="CQ2099" s="28"/>
      <c r="CR2099" s="28"/>
      <c r="CW2099" s="193"/>
      <c r="CY2099" s="28"/>
      <c r="CZ2099" s="28"/>
      <c r="DA2099" s="28"/>
      <c r="DF2099" s="193"/>
      <c r="DH2099" s="28"/>
      <c r="DI2099" s="28"/>
      <c r="DJ2099" s="28"/>
      <c r="DO2099" s="193"/>
      <c r="DQ2099" s="28"/>
      <c r="DR2099" s="28"/>
      <c r="DS2099" s="28"/>
      <c r="DX2099" s="193"/>
      <c r="DZ2099" s="28"/>
      <c r="EA2099" s="28"/>
      <c r="EB2099" s="28"/>
      <c r="EG2099" s="193"/>
      <c r="EI2099" s="28"/>
      <c r="EJ2099" s="28"/>
      <c r="EK2099" s="28"/>
      <c r="EP2099" s="193"/>
      <c r="ER2099" s="28"/>
      <c r="ES2099" s="28"/>
      <c r="ET2099" s="28"/>
      <c r="EY2099" s="193"/>
      <c r="FA2099" s="28"/>
      <c r="FB2099" s="28"/>
      <c r="FC2099" s="28"/>
      <c r="FH2099" s="193"/>
      <c r="FJ2099" s="28"/>
      <c r="FK2099" s="28"/>
      <c r="FL2099" s="28"/>
      <c r="FQ2099" s="193"/>
      <c r="FS2099" s="28"/>
      <c r="FT2099" s="28"/>
      <c r="FU2099" s="28"/>
      <c r="FZ2099" s="193"/>
      <c r="GB2099" s="28"/>
      <c r="GC2099" s="28"/>
      <c r="GD2099" s="28"/>
      <c r="GI2099" s="193"/>
      <c r="GK2099" s="28"/>
      <c r="GL2099" s="28"/>
      <c r="GM2099" s="28"/>
      <c r="GR2099" s="193"/>
      <c r="GT2099" s="28"/>
      <c r="GU2099" s="28"/>
      <c r="GV2099" s="28"/>
      <c r="HA2099" s="193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8" customHeight="1">
      <c r="A2100" s="28"/>
      <c r="B2100" s="28"/>
      <c r="C2100" s="28"/>
      <c r="D2100" s="28"/>
      <c r="E2100" s="28"/>
      <c r="G2100" s="28"/>
      <c r="K2100" s="193"/>
      <c r="M2100" s="28"/>
      <c r="N2100" s="28"/>
      <c r="O2100" s="28"/>
      <c r="T2100" s="193"/>
      <c r="V2100" s="28"/>
      <c r="W2100" s="28"/>
      <c r="X2100" s="28"/>
      <c r="AC2100" s="193"/>
      <c r="AE2100" s="28"/>
      <c r="AF2100" s="28"/>
      <c r="AG2100" s="28"/>
      <c r="AL2100" s="193"/>
      <c r="AN2100" s="28"/>
      <c r="AO2100" s="28"/>
      <c r="AP2100" s="28"/>
      <c r="AU2100" s="193"/>
      <c r="AW2100" s="28"/>
      <c r="AX2100" s="28"/>
      <c r="AY2100" s="28"/>
      <c r="BD2100" s="193"/>
      <c r="BF2100" s="28"/>
      <c r="BG2100" s="28"/>
      <c r="BH2100" s="28"/>
      <c r="BM2100" s="193"/>
      <c r="BO2100" s="28"/>
      <c r="BP2100" s="28"/>
      <c r="BQ2100" s="28"/>
      <c r="BV2100" s="193"/>
      <c r="BX2100" s="28"/>
      <c r="BY2100" s="28"/>
      <c r="BZ2100" s="28"/>
      <c r="CE2100" s="193"/>
      <c r="CG2100" s="28"/>
      <c r="CH2100" s="28"/>
      <c r="CI2100" s="28"/>
      <c r="CN2100" s="193"/>
      <c r="CP2100" s="28"/>
      <c r="CQ2100" s="28"/>
      <c r="CR2100" s="28"/>
      <c r="CW2100" s="193"/>
      <c r="CY2100" s="28"/>
      <c r="CZ2100" s="28"/>
      <c r="DA2100" s="28"/>
      <c r="DF2100" s="193"/>
      <c r="DH2100" s="28"/>
      <c r="DI2100" s="28"/>
      <c r="DJ2100" s="28"/>
      <c r="DO2100" s="193"/>
      <c r="DQ2100" s="28"/>
      <c r="DR2100" s="28"/>
      <c r="DS2100" s="28"/>
      <c r="DX2100" s="193"/>
      <c r="DZ2100" s="28"/>
      <c r="EA2100" s="28"/>
      <c r="EB2100" s="28"/>
      <c r="EG2100" s="193"/>
      <c r="EI2100" s="28"/>
      <c r="EJ2100" s="28"/>
      <c r="EK2100" s="28"/>
      <c r="EP2100" s="193"/>
      <c r="ER2100" s="28"/>
      <c r="ES2100" s="28"/>
      <c r="ET2100" s="28"/>
      <c r="EY2100" s="193"/>
      <c r="FA2100" s="28"/>
      <c r="FB2100" s="28"/>
      <c r="FC2100" s="28"/>
      <c r="FH2100" s="193"/>
      <c r="FJ2100" s="28"/>
      <c r="FK2100" s="28"/>
      <c r="FL2100" s="28"/>
      <c r="FQ2100" s="193"/>
      <c r="FS2100" s="28"/>
      <c r="FT2100" s="28"/>
      <c r="FU2100" s="28"/>
      <c r="FZ2100" s="193"/>
      <c r="GB2100" s="28"/>
      <c r="GC2100" s="28"/>
      <c r="GD2100" s="28"/>
      <c r="GI2100" s="193"/>
      <c r="GK2100" s="28"/>
      <c r="GL2100" s="28"/>
      <c r="GM2100" s="28"/>
      <c r="GR2100" s="193"/>
      <c r="GT2100" s="28"/>
      <c r="GU2100" s="28"/>
      <c r="GV2100" s="28"/>
      <c r="HA2100" s="193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8" customHeight="1">
      <c r="A2101" s="28"/>
      <c r="B2101" s="28"/>
      <c r="C2101" s="28"/>
      <c r="D2101" s="28"/>
      <c r="E2101" s="28"/>
      <c r="F2101" s="28"/>
      <c r="G2101" s="28"/>
      <c r="K2101" s="193"/>
      <c r="M2101" s="28"/>
      <c r="N2101" s="28"/>
      <c r="O2101" s="28"/>
      <c r="T2101" s="193"/>
      <c r="V2101" s="28"/>
      <c r="W2101" s="28"/>
      <c r="X2101" s="28"/>
      <c r="AC2101" s="193"/>
      <c r="AE2101" s="28"/>
      <c r="AF2101" s="28"/>
      <c r="AG2101" s="28"/>
      <c r="AL2101" s="193"/>
      <c r="AN2101" s="28"/>
      <c r="AO2101" s="28"/>
      <c r="AP2101" s="28"/>
      <c r="AU2101" s="193"/>
      <c r="AW2101" s="28"/>
      <c r="AX2101" s="28"/>
      <c r="AY2101" s="28"/>
      <c r="BD2101" s="193"/>
      <c r="BF2101" s="28"/>
      <c r="BG2101" s="28"/>
      <c r="BH2101" s="28"/>
      <c r="BM2101" s="193"/>
      <c r="BO2101" s="28"/>
      <c r="BP2101" s="28"/>
      <c r="BQ2101" s="28"/>
      <c r="BV2101" s="193"/>
      <c r="BX2101" s="28"/>
      <c r="BY2101" s="28"/>
      <c r="BZ2101" s="28"/>
      <c r="CE2101" s="193"/>
      <c r="CG2101" s="28"/>
      <c r="CH2101" s="28"/>
      <c r="CI2101" s="28"/>
      <c r="CN2101" s="193"/>
      <c r="CP2101" s="28"/>
      <c r="CQ2101" s="28"/>
      <c r="CR2101" s="28"/>
      <c r="CW2101" s="193"/>
      <c r="CY2101" s="28"/>
      <c r="CZ2101" s="28"/>
      <c r="DA2101" s="28"/>
      <c r="DF2101" s="193"/>
      <c r="DH2101" s="28"/>
      <c r="DI2101" s="28"/>
      <c r="DJ2101" s="28"/>
      <c r="DO2101" s="193"/>
      <c r="DQ2101" s="28"/>
      <c r="DR2101" s="28"/>
      <c r="DS2101" s="28"/>
      <c r="DX2101" s="193"/>
      <c r="DZ2101" s="28"/>
      <c r="EA2101" s="28"/>
      <c r="EB2101" s="28"/>
      <c r="EG2101" s="193"/>
      <c r="EI2101" s="28"/>
      <c r="EJ2101" s="28"/>
      <c r="EK2101" s="28"/>
      <c r="EP2101" s="193"/>
      <c r="ER2101" s="28"/>
      <c r="ES2101" s="28"/>
      <c r="ET2101" s="28"/>
      <c r="EY2101" s="193"/>
      <c r="FA2101" s="28"/>
      <c r="FB2101" s="28"/>
      <c r="FC2101" s="28"/>
      <c r="FH2101" s="193"/>
      <c r="FJ2101" s="28"/>
      <c r="FK2101" s="28"/>
      <c r="FL2101" s="28"/>
      <c r="FQ2101" s="193"/>
      <c r="FS2101" s="28"/>
      <c r="FT2101" s="28"/>
      <c r="FU2101" s="28"/>
      <c r="FZ2101" s="193"/>
      <c r="GB2101" s="28"/>
      <c r="GC2101" s="28"/>
      <c r="GD2101" s="28"/>
      <c r="GI2101" s="193"/>
      <c r="GK2101" s="28"/>
      <c r="GL2101" s="28"/>
      <c r="GM2101" s="28"/>
      <c r="GR2101" s="193"/>
      <c r="GT2101" s="28"/>
      <c r="GU2101" s="28"/>
      <c r="GV2101" s="28"/>
      <c r="HA2101" s="193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8" customHeight="1">
      <c r="A2102" s="28"/>
      <c r="B2102" s="28"/>
      <c r="C2102" s="28"/>
      <c r="D2102" s="28"/>
      <c r="E2102" s="28"/>
      <c r="F2102" s="28"/>
      <c r="G2102" s="28"/>
      <c r="K2102" s="193"/>
      <c r="M2102" s="28"/>
      <c r="N2102" s="28"/>
      <c r="O2102" s="28"/>
      <c r="T2102" s="193"/>
      <c r="V2102" s="28"/>
      <c r="W2102" s="28"/>
      <c r="X2102" s="28"/>
      <c r="AC2102" s="193"/>
      <c r="AE2102" s="28"/>
      <c r="AF2102" s="28"/>
      <c r="AG2102" s="28"/>
      <c r="AL2102" s="193"/>
      <c r="AN2102" s="28"/>
      <c r="AO2102" s="28"/>
      <c r="AP2102" s="28"/>
      <c r="AU2102" s="193"/>
      <c r="AW2102" s="28"/>
      <c r="AX2102" s="28"/>
      <c r="AY2102" s="28"/>
      <c r="BD2102" s="193"/>
      <c r="BF2102" s="28"/>
      <c r="BG2102" s="28"/>
      <c r="BH2102" s="28"/>
      <c r="BM2102" s="193"/>
      <c r="BO2102" s="28"/>
      <c r="BP2102" s="28"/>
      <c r="BQ2102" s="28"/>
      <c r="BV2102" s="193"/>
      <c r="BX2102" s="28"/>
      <c r="BY2102" s="28"/>
      <c r="BZ2102" s="28"/>
      <c r="CE2102" s="193"/>
      <c r="CG2102" s="28"/>
      <c r="CH2102" s="28"/>
      <c r="CI2102" s="28"/>
      <c r="CN2102" s="193"/>
      <c r="CP2102" s="28"/>
      <c r="CQ2102" s="28"/>
      <c r="CR2102" s="28"/>
      <c r="CW2102" s="193"/>
      <c r="CY2102" s="28"/>
      <c r="CZ2102" s="28"/>
      <c r="DA2102" s="28"/>
      <c r="DF2102" s="193"/>
      <c r="DH2102" s="28"/>
      <c r="DI2102" s="28"/>
      <c r="DJ2102" s="28"/>
      <c r="DO2102" s="193"/>
      <c r="DQ2102" s="28"/>
      <c r="DR2102" s="28"/>
      <c r="DS2102" s="28"/>
      <c r="DX2102" s="193"/>
      <c r="DZ2102" s="28"/>
      <c r="EA2102" s="28"/>
      <c r="EB2102" s="28"/>
      <c r="EG2102" s="193"/>
      <c r="EI2102" s="28"/>
      <c r="EJ2102" s="28"/>
      <c r="EK2102" s="28"/>
      <c r="EP2102" s="193"/>
      <c r="ER2102" s="28"/>
      <c r="ES2102" s="28"/>
      <c r="ET2102" s="28"/>
      <c r="EY2102" s="193"/>
      <c r="FA2102" s="28"/>
      <c r="FB2102" s="28"/>
      <c r="FC2102" s="28"/>
      <c r="FH2102" s="193"/>
      <c r="FJ2102" s="28"/>
      <c r="FK2102" s="28"/>
      <c r="FL2102" s="28"/>
      <c r="FQ2102" s="193"/>
      <c r="FS2102" s="28"/>
      <c r="FT2102" s="28"/>
      <c r="FU2102" s="28"/>
      <c r="FZ2102" s="193"/>
      <c r="GB2102" s="28"/>
      <c r="GC2102" s="28"/>
      <c r="GD2102" s="28"/>
      <c r="GI2102" s="193"/>
      <c r="GK2102" s="28"/>
      <c r="GL2102" s="28"/>
      <c r="GM2102" s="28"/>
      <c r="GR2102" s="193"/>
      <c r="GT2102" s="28"/>
      <c r="GU2102" s="28"/>
      <c r="GV2102" s="28"/>
      <c r="HA2102" s="193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8" customHeight="1">
      <c r="A2103" s="28"/>
      <c r="B2103" s="28"/>
      <c r="C2103" s="28"/>
      <c r="D2103" s="28"/>
      <c r="E2103" s="28"/>
      <c r="F2103" s="28"/>
      <c r="G2103" s="28"/>
      <c r="K2103" s="193"/>
      <c r="M2103" s="28"/>
      <c r="N2103" s="28"/>
      <c r="O2103" s="28"/>
      <c r="T2103" s="193"/>
      <c r="V2103" s="28"/>
      <c r="W2103" s="28"/>
      <c r="X2103" s="28"/>
      <c r="AC2103" s="193"/>
      <c r="AE2103" s="28"/>
      <c r="AF2103" s="28"/>
      <c r="AG2103" s="28"/>
      <c r="AL2103" s="193"/>
      <c r="AN2103" s="28"/>
      <c r="AO2103" s="28"/>
      <c r="AP2103" s="28"/>
      <c r="AU2103" s="193"/>
      <c r="AW2103" s="28"/>
      <c r="AX2103" s="28"/>
      <c r="AY2103" s="28"/>
      <c r="BD2103" s="193"/>
      <c r="BF2103" s="28"/>
      <c r="BG2103" s="28"/>
      <c r="BH2103" s="28"/>
      <c r="BM2103" s="193"/>
      <c r="BO2103" s="28"/>
      <c r="BP2103" s="28"/>
      <c r="BQ2103" s="28"/>
      <c r="BV2103" s="193"/>
      <c r="BX2103" s="28"/>
      <c r="BY2103" s="28"/>
      <c r="BZ2103" s="28"/>
      <c r="CE2103" s="193"/>
      <c r="CG2103" s="28"/>
      <c r="CH2103" s="28"/>
      <c r="CI2103" s="28"/>
      <c r="CN2103" s="193"/>
      <c r="CP2103" s="28"/>
      <c r="CQ2103" s="28"/>
      <c r="CR2103" s="28"/>
      <c r="CW2103" s="193"/>
      <c r="CY2103" s="28"/>
      <c r="CZ2103" s="28"/>
      <c r="DA2103" s="28"/>
      <c r="DF2103" s="193"/>
      <c r="DH2103" s="28"/>
      <c r="DI2103" s="28"/>
      <c r="DJ2103" s="28"/>
      <c r="DO2103" s="193"/>
      <c r="DQ2103" s="28"/>
      <c r="DR2103" s="28"/>
      <c r="DS2103" s="28"/>
      <c r="DX2103" s="193"/>
      <c r="DZ2103" s="28"/>
      <c r="EA2103" s="28"/>
      <c r="EB2103" s="28"/>
      <c r="EG2103" s="193"/>
      <c r="EI2103" s="28"/>
      <c r="EJ2103" s="28"/>
      <c r="EK2103" s="28"/>
      <c r="EP2103" s="193"/>
      <c r="ER2103" s="28"/>
      <c r="ES2103" s="28"/>
      <c r="ET2103" s="28"/>
      <c r="EY2103" s="193"/>
      <c r="FA2103" s="28"/>
      <c r="FB2103" s="28"/>
      <c r="FC2103" s="28"/>
      <c r="FH2103" s="193"/>
      <c r="FJ2103" s="28"/>
      <c r="FK2103" s="28"/>
      <c r="FL2103" s="28"/>
      <c r="FQ2103" s="193"/>
      <c r="FS2103" s="28"/>
      <c r="FT2103" s="28"/>
      <c r="FU2103" s="28"/>
      <c r="FZ2103" s="193"/>
      <c r="GB2103" s="28"/>
      <c r="GC2103" s="28"/>
      <c r="GD2103" s="28"/>
      <c r="GI2103" s="193"/>
      <c r="GK2103" s="28"/>
      <c r="GL2103" s="28"/>
      <c r="GM2103" s="28"/>
      <c r="GR2103" s="193"/>
      <c r="GT2103" s="28"/>
      <c r="GU2103" s="28"/>
      <c r="GV2103" s="28"/>
      <c r="HA2103" s="193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8" customHeight="1">
      <c r="A2104" s="28"/>
      <c r="B2104" s="28"/>
      <c r="C2104" s="28"/>
      <c r="D2104" s="28"/>
      <c r="E2104" s="28"/>
      <c r="F2104" s="28"/>
      <c r="G2104" s="28"/>
      <c r="K2104" s="193"/>
      <c r="M2104" s="28"/>
      <c r="N2104" s="28"/>
      <c r="O2104" s="28"/>
      <c r="T2104" s="193"/>
      <c r="V2104" s="28"/>
      <c r="W2104" s="28"/>
      <c r="X2104" s="28"/>
      <c r="AC2104" s="193"/>
      <c r="AE2104" s="28"/>
      <c r="AF2104" s="28"/>
      <c r="AG2104" s="28"/>
      <c r="AL2104" s="193"/>
      <c r="AN2104" s="28"/>
      <c r="AO2104" s="28"/>
      <c r="AP2104" s="28"/>
      <c r="AU2104" s="193"/>
      <c r="AW2104" s="28"/>
      <c r="AX2104" s="28"/>
      <c r="AY2104" s="28"/>
      <c r="BD2104" s="193"/>
      <c r="BF2104" s="28"/>
      <c r="BG2104" s="28"/>
      <c r="BH2104" s="28"/>
      <c r="BM2104" s="193"/>
      <c r="BO2104" s="28"/>
      <c r="BP2104" s="28"/>
      <c r="BQ2104" s="28"/>
      <c r="BV2104" s="193"/>
      <c r="BX2104" s="28"/>
      <c r="BY2104" s="28"/>
      <c r="BZ2104" s="28"/>
      <c r="CE2104" s="193"/>
      <c r="CG2104" s="28"/>
      <c r="CH2104" s="28"/>
      <c r="CI2104" s="28"/>
      <c r="CN2104" s="193"/>
      <c r="CP2104" s="28"/>
      <c r="CQ2104" s="28"/>
      <c r="CR2104" s="28"/>
      <c r="CW2104" s="193"/>
      <c r="CY2104" s="28"/>
      <c r="CZ2104" s="28"/>
      <c r="DA2104" s="28"/>
      <c r="DF2104" s="193"/>
      <c r="DH2104" s="28"/>
      <c r="DI2104" s="28"/>
      <c r="DJ2104" s="28"/>
      <c r="DO2104" s="193"/>
      <c r="DQ2104" s="28"/>
      <c r="DR2104" s="28"/>
      <c r="DS2104" s="28"/>
      <c r="DX2104" s="193"/>
      <c r="DZ2104" s="28"/>
      <c r="EA2104" s="28"/>
      <c r="EB2104" s="28"/>
      <c r="EG2104" s="193"/>
      <c r="EI2104" s="28"/>
      <c r="EJ2104" s="28"/>
      <c r="EK2104" s="28"/>
      <c r="EP2104" s="193"/>
      <c r="ER2104" s="28"/>
      <c r="ES2104" s="28"/>
      <c r="ET2104" s="28"/>
      <c r="EY2104" s="193"/>
      <c r="FA2104" s="28"/>
      <c r="FB2104" s="28"/>
      <c r="FC2104" s="28"/>
      <c r="FH2104" s="193"/>
      <c r="FJ2104" s="28"/>
      <c r="FK2104" s="28"/>
      <c r="FL2104" s="28"/>
      <c r="FQ2104" s="193"/>
      <c r="FS2104" s="28"/>
      <c r="FT2104" s="28"/>
      <c r="FU2104" s="28"/>
      <c r="FZ2104" s="193"/>
      <c r="GB2104" s="28"/>
      <c r="GC2104" s="28"/>
      <c r="GD2104" s="28"/>
      <c r="GI2104" s="193"/>
      <c r="GK2104" s="28"/>
      <c r="GL2104" s="28"/>
      <c r="GM2104" s="28"/>
      <c r="GR2104" s="193"/>
      <c r="GT2104" s="28"/>
      <c r="GU2104" s="28"/>
      <c r="GV2104" s="28"/>
      <c r="HA2104" s="193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8" customHeight="1">
      <c r="A2105" s="28"/>
      <c r="B2105" s="28"/>
      <c r="C2105" s="28"/>
      <c r="D2105" s="28"/>
      <c r="E2105" s="28"/>
      <c r="F2105" s="28"/>
      <c r="G2105" s="28"/>
      <c r="K2105" s="193"/>
      <c r="M2105" s="28"/>
      <c r="N2105" s="28"/>
      <c r="O2105" s="28"/>
      <c r="T2105" s="193"/>
      <c r="V2105" s="28"/>
      <c r="W2105" s="28"/>
      <c r="X2105" s="28"/>
      <c r="AC2105" s="193"/>
      <c r="AE2105" s="28"/>
      <c r="AF2105" s="28"/>
      <c r="AG2105" s="28"/>
      <c r="AL2105" s="193"/>
      <c r="AN2105" s="28"/>
      <c r="AO2105" s="28"/>
      <c r="AP2105" s="28"/>
      <c r="AU2105" s="193"/>
      <c r="AW2105" s="28"/>
      <c r="AX2105" s="28"/>
      <c r="AY2105" s="28"/>
      <c r="BD2105" s="193"/>
      <c r="BF2105" s="28"/>
      <c r="BG2105" s="28"/>
      <c r="BH2105" s="28"/>
      <c r="BM2105" s="193"/>
      <c r="BO2105" s="28"/>
      <c r="BP2105" s="28"/>
      <c r="BQ2105" s="28"/>
      <c r="BV2105" s="193"/>
      <c r="BX2105" s="28"/>
      <c r="BY2105" s="28"/>
      <c r="BZ2105" s="28"/>
      <c r="CE2105" s="193"/>
      <c r="CG2105" s="28"/>
      <c r="CH2105" s="28"/>
      <c r="CI2105" s="28"/>
      <c r="CN2105" s="193"/>
      <c r="CP2105" s="28"/>
      <c r="CQ2105" s="28"/>
      <c r="CR2105" s="28"/>
      <c r="CW2105" s="193"/>
      <c r="CY2105" s="28"/>
      <c r="CZ2105" s="28"/>
      <c r="DA2105" s="28"/>
      <c r="DF2105" s="193"/>
      <c r="DH2105" s="28"/>
      <c r="DI2105" s="28"/>
      <c r="DJ2105" s="28"/>
      <c r="DO2105" s="193"/>
      <c r="DQ2105" s="28"/>
      <c r="DR2105" s="28"/>
      <c r="DS2105" s="28"/>
      <c r="DX2105" s="193"/>
      <c r="DZ2105" s="28"/>
      <c r="EA2105" s="28"/>
      <c r="EB2105" s="28"/>
      <c r="EG2105" s="193"/>
      <c r="EI2105" s="28"/>
      <c r="EJ2105" s="28"/>
      <c r="EK2105" s="28"/>
      <c r="EP2105" s="193"/>
      <c r="ER2105" s="28"/>
      <c r="ES2105" s="28"/>
      <c r="ET2105" s="28"/>
      <c r="EY2105" s="193"/>
      <c r="FA2105" s="28"/>
      <c r="FB2105" s="28"/>
      <c r="FC2105" s="28"/>
      <c r="FH2105" s="193"/>
      <c r="FJ2105" s="28"/>
      <c r="FK2105" s="28"/>
      <c r="FL2105" s="28"/>
      <c r="FQ2105" s="193"/>
      <c r="FS2105" s="28"/>
      <c r="FT2105" s="28"/>
      <c r="FU2105" s="28"/>
      <c r="FZ2105" s="193"/>
      <c r="GB2105" s="28"/>
      <c r="GC2105" s="28"/>
      <c r="GD2105" s="28"/>
      <c r="GI2105" s="193"/>
      <c r="GK2105" s="28"/>
      <c r="GL2105" s="28"/>
      <c r="GM2105" s="28"/>
      <c r="GR2105" s="193"/>
      <c r="GT2105" s="28"/>
      <c r="GU2105" s="28"/>
      <c r="GV2105" s="28"/>
      <c r="HA2105" s="193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8" customHeight="1">
      <c r="A2106" s="28"/>
      <c r="B2106" s="28"/>
      <c r="C2106" s="28"/>
      <c r="D2106" s="28"/>
      <c r="E2106" s="28"/>
      <c r="F2106" s="28"/>
      <c r="G2106" s="28"/>
      <c r="K2106" s="193"/>
      <c r="M2106" s="28"/>
      <c r="N2106" s="28"/>
      <c r="O2106" s="28"/>
      <c r="T2106" s="193"/>
      <c r="V2106" s="28"/>
      <c r="W2106" s="28"/>
      <c r="X2106" s="28"/>
      <c r="AC2106" s="193"/>
      <c r="AE2106" s="28"/>
      <c r="AF2106" s="28"/>
      <c r="AG2106" s="28"/>
      <c r="AL2106" s="193"/>
      <c r="AN2106" s="28"/>
      <c r="AO2106" s="28"/>
      <c r="AP2106" s="28"/>
      <c r="AU2106" s="193"/>
      <c r="AW2106" s="28"/>
      <c r="AX2106" s="28"/>
      <c r="AY2106" s="28"/>
      <c r="BD2106" s="193"/>
      <c r="BF2106" s="28"/>
      <c r="BG2106" s="28"/>
      <c r="BH2106" s="28"/>
      <c r="BM2106" s="193"/>
      <c r="BO2106" s="28"/>
      <c r="BP2106" s="28"/>
      <c r="BQ2106" s="28"/>
      <c r="BV2106" s="193"/>
      <c r="BX2106" s="28"/>
      <c r="BY2106" s="28"/>
      <c r="BZ2106" s="28"/>
      <c r="CE2106" s="193"/>
      <c r="CG2106" s="28"/>
      <c r="CH2106" s="28"/>
      <c r="CI2106" s="28"/>
      <c r="CN2106" s="193"/>
      <c r="CP2106" s="28"/>
      <c r="CQ2106" s="28"/>
      <c r="CR2106" s="28"/>
      <c r="CW2106" s="193"/>
      <c r="CY2106" s="28"/>
      <c r="CZ2106" s="28"/>
      <c r="DA2106" s="28"/>
      <c r="DF2106" s="193"/>
      <c r="DH2106" s="28"/>
      <c r="DI2106" s="28"/>
      <c r="DJ2106" s="28"/>
      <c r="DO2106" s="193"/>
      <c r="DQ2106" s="28"/>
      <c r="DR2106" s="28"/>
      <c r="DS2106" s="28"/>
      <c r="DX2106" s="193"/>
      <c r="DZ2106" s="28"/>
      <c r="EA2106" s="28"/>
      <c r="EB2106" s="28"/>
      <c r="EG2106" s="193"/>
      <c r="EI2106" s="28"/>
      <c r="EJ2106" s="28"/>
      <c r="EK2106" s="28"/>
      <c r="EP2106" s="193"/>
      <c r="ER2106" s="28"/>
      <c r="ES2106" s="28"/>
      <c r="ET2106" s="28"/>
      <c r="EY2106" s="193"/>
      <c r="FA2106" s="28"/>
      <c r="FB2106" s="28"/>
      <c r="FC2106" s="28"/>
      <c r="FH2106" s="193"/>
      <c r="FJ2106" s="28"/>
      <c r="FK2106" s="28"/>
      <c r="FL2106" s="28"/>
      <c r="FQ2106" s="193"/>
      <c r="FS2106" s="28"/>
      <c r="FT2106" s="28"/>
      <c r="FU2106" s="28"/>
      <c r="FZ2106" s="193"/>
      <c r="GB2106" s="28"/>
      <c r="GC2106" s="28"/>
      <c r="GD2106" s="28"/>
      <c r="GI2106" s="193"/>
      <c r="GK2106" s="28"/>
      <c r="GL2106" s="28"/>
      <c r="GM2106" s="28"/>
      <c r="GR2106" s="193"/>
      <c r="GT2106" s="28"/>
      <c r="GU2106" s="28"/>
      <c r="GV2106" s="28"/>
      <c r="HA2106" s="193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8" customHeight="1">
      <c r="A2107" s="28"/>
      <c r="B2107" s="28"/>
      <c r="C2107" s="28"/>
      <c r="D2107" s="28"/>
      <c r="E2107" s="28"/>
      <c r="F2107" s="28"/>
      <c r="G2107" s="28"/>
      <c r="K2107" s="193"/>
      <c r="M2107" s="28"/>
      <c r="N2107" s="28"/>
      <c r="O2107" s="28"/>
      <c r="T2107" s="193"/>
      <c r="V2107" s="28"/>
      <c r="W2107" s="28"/>
      <c r="X2107" s="28"/>
      <c r="AC2107" s="193"/>
      <c r="AE2107" s="28"/>
      <c r="AF2107" s="28"/>
      <c r="AG2107" s="28"/>
      <c r="AL2107" s="193"/>
      <c r="AN2107" s="28"/>
      <c r="AO2107" s="28"/>
      <c r="AP2107" s="28"/>
      <c r="AU2107" s="193"/>
      <c r="AW2107" s="28"/>
      <c r="AX2107" s="28"/>
      <c r="AY2107" s="28"/>
      <c r="BD2107" s="193"/>
      <c r="BF2107" s="28"/>
      <c r="BG2107" s="28"/>
      <c r="BH2107" s="28"/>
      <c r="BM2107" s="193"/>
      <c r="BO2107" s="28"/>
      <c r="BP2107" s="28"/>
      <c r="BQ2107" s="28"/>
      <c r="BV2107" s="193"/>
      <c r="BX2107" s="28"/>
      <c r="BY2107" s="28"/>
      <c r="BZ2107" s="28"/>
      <c r="CE2107" s="193"/>
      <c r="CG2107" s="28"/>
      <c r="CH2107" s="28"/>
      <c r="CI2107" s="28"/>
      <c r="CN2107" s="193"/>
      <c r="CP2107" s="28"/>
      <c r="CQ2107" s="28"/>
      <c r="CR2107" s="28"/>
      <c r="CW2107" s="193"/>
      <c r="CY2107" s="28"/>
      <c r="CZ2107" s="28"/>
      <c r="DA2107" s="28"/>
      <c r="DF2107" s="193"/>
      <c r="DH2107" s="28"/>
      <c r="DI2107" s="28"/>
      <c r="DJ2107" s="28"/>
      <c r="DO2107" s="193"/>
      <c r="DQ2107" s="28"/>
      <c r="DR2107" s="28"/>
      <c r="DS2107" s="28"/>
      <c r="DX2107" s="193"/>
      <c r="DZ2107" s="28"/>
      <c r="EA2107" s="28"/>
      <c r="EB2107" s="28"/>
      <c r="EG2107" s="193"/>
      <c r="EI2107" s="28"/>
      <c r="EJ2107" s="28"/>
      <c r="EK2107" s="28"/>
      <c r="EP2107" s="193"/>
      <c r="ER2107" s="28"/>
      <c r="ES2107" s="28"/>
      <c r="ET2107" s="28"/>
      <c r="EY2107" s="193"/>
      <c r="FA2107" s="28"/>
      <c r="FB2107" s="28"/>
      <c r="FC2107" s="28"/>
      <c r="FH2107" s="193"/>
      <c r="FJ2107" s="28"/>
      <c r="FK2107" s="28"/>
      <c r="FL2107" s="28"/>
      <c r="FQ2107" s="193"/>
      <c r="FS2107" s="28"/>
      <c r="FT2107" s="28"/>
      <c r="FU2107" s="28"/>
      <c r="FZ2107" s="193"/>
      <c r="GB2107" s="28"/>
      <c r="GC2107" s="28"/>
      <c r="GD2107" s="28"/>
      <c r="GI2107" s="193"/>
      <c r="GK2107" s="28"/>
      <c r="GL2107" s="28"/>
      <c r="GM2107" s="28"/>
      <c r="GR2107" s="193"/>
      <c r="GT2107" s="28"/>
      <c r="GU2107" s="28"/>
      <c r="GV2107" s="28"/>
      <c r="HA2107" s="193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8" customHeight="1">
      <c r="A2108" s="28"/>
      <c r="B2108" s="28"/>
      <c r="C2108" s="28"/>
      <c r="D2108" s="28"/>
      <c r="E2108" s="28"/>
      <c r="F2108" s="28"/>
      <c r="G2108" s="28"/>
      <c r="K2108" s="193"/>
      <c r="M2108" s="28"/>
      <c r="N2108" s="28"/>
      <c r="O2108" s="28"/>
      <c r="T2108" s="193"/>
      <c r="V2108" s="28"/>
      <c r="W2108" s="28"/>
      <c r="X2108" s="28"/>
      <c r="AC2108" s="193"/>
      <c r="AE2108" s="28"/>
      <c r="AF2108" s="28"/>
      <c r="AG2108" s="28"/>
      <c r="AL2108" s="193"/>
      <c r="AN2108" s="28"/>
      <c r="AO2108" s="28"/>
      <c r="AP2108" s="28"/>
      <c r="AU2108" s="193"/>
      <c r="AW2108" s="28"/>
      <c r="AX2108" s="28"/>
      <c r="AY2108" s="28"/>
      <c r="BD2108" s="193"/>
      <c r="BF2108" s="28"/>
      <c r="BG2108" s="28"/>
      <c r="BH2108" s="28"/>
      <c r="BM2108" s="193"/>
      <c r="BO2108" s="28"/>
      <c r="BP2108" s="28"/>
      <c r="BQ2108" s="28"/>
      <c r="BV2108" s="193"/>
      <c r="BX2108" s="28"/>
      <c r="BY2108" s="28"/>
      <c r="BZ2108" s="28"/>
      <c r="CE2108" s="193"/>
      <c r="CG2108" s="28"/>
      <c r="CH2108" s="28"/>
      <c r="CI2108" s="28"/>
      <c r="CN2108" s="193"/>
      <c r="CP2108" s="28"/>
      <c r="CQ2108" s="28"/>
      <c r="CR2108" s="28"/>
      <c r="CW2108" s="193"/>
      <c r="CY2108" s="28"/>
      <c r="CZ2108" s="28"/>
      <c r="DA2108" s="28"/>
      <c r="DF2108" s="193"/>
      <c r="DH2108" s="28"/>
      <c r="DI2108" s="28"/>
      <c r="DJ2108" s="28"/>
      <c r="DO2108" s="193"/>
      <c r="DQ2108" s="28"/>
      <c r="DR2108" s="28"/>
      <c r="DS2108" s="28"/>
      <c r="DX2108" s="193"/>
      <c r="DZ2108" s="28"/>
      <c r="EA2108" s="28"/>
      <c r="EB2108" s="28"/>
      <c r="EG2108" s="193"/>
      <c r="EI2108" s="28"/>
      <c r="EJ2108" s="28"/>
      <c r="EK2108" s="28"/>
      <c r="EP2108" s="193"/>
      <c r="ER2108" s="28"/>
      <c r="ES2108" s="28"/>
      <c r="ET2108" s="28"/>
      <c r="EY2108" s="193"/>
      <c r="FA2108" s="28"/>
      <c r="FB2108" s="28"/>
      <c r="FC2108" s="28"/>
      <c r="FH2108" s="193"/>
      <c r="FJ2108" s="28"/>
      <c r="FK2108" s="28"/>
      <c r="FL2108" s="28"/>
      <c r="FQ2108" s="193"/>
      <c r="FS2108" s="28"/>
      <c r="FT2108" s="28"/>
      <c r="FU2108" s="28"/>
      <c r="FZ2108" s="193"/>
      <c r="GB2108" s="28"/>
      <c r="GC2108" s="28"/>
      <c r="GD2108" s="28"/>
      <c r="GI2108" s="193"/>
      <c r="GK2108" s="28"/>
      <c r="GL2108" s="28"/>
      <c r="GM2108" s="28"/>
      <c r="GR2108" s="193"/>
      <c r="GT2108" s="28"/>
      <c r="GU2108" s="28"/>
      <c r="GV2108" s="28"/>
      <c r="HA2108" s="193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8" customHeight="1">
      <c r="A2109" s="28"/>
      <c r="B2109" s="28"/>
      <c r="C2109" s="28"/>
      <c r="D2109" s="28"/>
      <c r="E2109" s="28"/>
      <c r="F2109" s="28"/>
      <c r="G2109" s="28"/>
      <c r="K2109" s="193"/>
      <c r="M2109" s="28"/>
      <c r="N2109" s="28"/>
      <c r="O2109" s="28"/>
      <c r="T2109" s="193"/>
      <c r="V2109" s="28"/>
      <c r="W2109" s="28"/>
      <c r="X2109" s="28"/>
      <c r="AC2109" s="193"/>
      <c r="AE2109" s="28"/>
      <c r="AF2109" s="28"/>
      <c r="AG2109" s="28"/>
      <c r="AL2109" s="193"/>
      <c r="AN2109" s="28"/>
      <c r="AO2109" s="28"/>
      <c r="AP2109" s="28"/>
      <c r="AU2109" s="193"/>
      <c r="AW2109" s="28"/>
      <c r="AX2109" s="28"/>
      <c r="AY2109" s="28"/>
      <c r="BD2109" s="193"/>
      <c r="BF2109" s="28"/>
      <c r="BG2109" s="28"/>
      <c r="BH2109" s="28"/>
      <c r="BM2109" s="193"/>
      <c r="BO2109" s="28"/>
      <c r="BP2109" s="28"/>
      <c r="BQ2109" s="28"/>
      <c r="BV2109" s="193"/>
      <c r="BX2109" s="28"/>
      <c r="BY2109" s="28"/>
      <c r="BZ2109" s="28"/>
      <c r="CE2109" s="193"/>
      <c r="CG2109" s="28"/>
      <c r="CH2109" s="28"/>
      <c r="CI2109" s="28"/>
      <c r="CN2109" s="193"/>
      <c r="CP2109" s="28"/>
      <c r="CQ2109" s="28"/>
      <c r="CR2109" s="28"/>
      <c r="CW2109" s="193"/>
      <c r="CY2109" s="28"/>
      <c r="CZ2109" s="28"/>
      <c r="DA2109" s="28"/>
      <c r="DF2109" s="193"/>
      <c r="DH2109" s="28"/>
      <c r="DI2109" s="28"/>
      <c r="DJ2109" s="28"/>
      <c r="DO2109" s="193"/>
      <c r="DQ2109" s="28"/>
      <c r="DR2109" s="28"/>
      <c r="DS2109" s="28"/>
      <c r="DX2109" s="193"/>
      <c r="DZ2109" s="28"/>
      <c r="EA2109" s="28"/>
      <c r="EB2109" s="28"/>
      <c r="EG2109" s="193"/>
      <c r="EI2109" s="28"/>
      <c r="EJ2109" s="28"/>
      <c r="EK2109" s="28"/>
      <c r="EP2109" s="193"/>
      <c r="ER2109" s="28"/>
      <c r="ES2109" s="28"/>
      <c r="ET2109" s="28"/>
      <c r="EY2109" s="193"/>
      <c r="FA2109" s="28"/>
      <c r="FB2109" s="28"/>
      <c r="FC2109" s="28"/>
      <c r="FH2109" s="193"/>
      <c r="FJ2109" s="28"/>
      <c r="FK2109" s="28"/>
      <c r="FL2109" s="28"/>
      <c r="FQ2109" s="193"/>
      <c r="FS2109" s="28"/>
      <c r="FT2109" s="28"/>
      <c r="FU2109" s="28"/>
      <c r="FZ2109" s="193"/>
      <c r="GB2109" s="28"/>
      <c r="GC2109" s="28"/>
      <c r="GD2109" s="28"/>
      <c r="GI2109" s="193"/>
      <c r="GK2109" s="28"/>
      <c r="GL2109" s="28"/>
      <c r="GM2109" s="28"/>
      <c r="GR2109" s="193"/>
      <c r="GT2109" s="28"/>
      <c r="GU2109" s="28"/>
      <c r="GV2109" s="28"/>
      <c r="HA2109" s="193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8" customHeight="1">
      <c r="A2110" s="28"/>
      <c r="B2110" s="28"/>
      <c r="C2110" s="28"/>
      <c r="D2110" s="28"/>
      <c r="E2110" s="28"/>
      <c r="F2110" s="28"/>
      <c r="G2110" s="28"/>
      <c r="K2110" s="193"/>
      <c r="M2110" s="28"/>
      <c r="N2110" s="28"/>
      <c r="O2110" s="28"/>
      <c r="T2110" s="193"/>
      <c r="V2110" s="28"/>
      <c r="W2110" s="28"/>
      <c r="X2110" s="28"/>
      <c r="AC2110" s="193"/>
      <c r="AE2110" s="28"/>
      <c r="AF2110" s="28"/>
      <c r="AG2110" s="28"/>
      <c r="AL2110" s="193"/>
      <c r="AN2110" s="28"/>
      <c r="AO2110" s="28"/>
      <c r="AP2110" s="28"/>
      <c r="AU2110" s="193"/>
      <c r="AW2110" s="28"/>
      <c r="AX2110" s="28"/>
      <c r="AY2110" s="28"/>
      <c r="BD2110" s="193"/>
      <c r="BF2110" s="28"/>
      <c r="BG2110" s="28"/>
      <c r="BH2110" s="28"/>
      <c r="BM2110" s="193"/>
      <c r="BO2110" s="28"/>
      <c r="BP2110" s="28"/>
      <c r="BQ2110" s="28"/>
      <c r="BV2110" s="193"/>
      <c r="BX2110" s="28"/>
      <c r="BY2110" s="28"/>
      <c r="BZ2110" s="28"/>
      <c r="CE2110" s="193"/>
      <c r="CG2110" s="28"/>
      <c r="CH2110" s="28"/>
      <c r="CI2110" s="28"/>
      <c r="CN2110" s="193"/>
      <c r="CP2110" s="28"/>
      <c r="CQ2110" s="28"/>
      <c r="CR2110" s="28"/>
      <c r="CW2110" s="193"/>
      <c r="CY2110" s="28"/>
      <c r="CZ2110" s="28"/>
      <c r="DA2110" s="28"/>
      <c r="DF2110" s="193"/>
      <c r="DH2110" s="28"/>
      <c r="DI2110" s="28"/>
      <c r="DJ2110" s="28"/>
      <c r="DO2110" s="193"/>
      <c r="DQ2110" s="28"/>
      <c r="DR2110" s="28"/>
      <c r="DS2110" s="28"/>
      <c r="DX2110" s="193"/>
      <c r="DZ2110" s="28"/>
      <c r="EA2110" s="28"/>
      <c r="EB2110" s="28"/>
      <c r="EG2110" s="193"/>
      <c r="EI2110" s="28"/>
      <c r="EJ2110" s="28"/>
      <c r="EK2110" s="28"/>
      <c r="EP2110" s="193"/>
      <c r="ER2110" s="28"/>
      <c r="ES2110" s="28"/>
      <c r="ET2110" s="28"/>
      <c r="EY2110" s="193"/>
      <c r="FA2110" s="28"/>
      <c r="FB2110" s="28"/>
      <c r="FC2110" s="28"/>
      <c r="FH2110" s="193"/>
      <c r="FJ2110" s="28"/>
      <c r="FK2110" s="28"/>
      <c r="FL2110" s="28"/>
      <c r="FQ2110" s="193"/>
      <c r="FS2110" s="28"/>
      <c r="FT2110" s="28"/>
      <c r="FU2110" s="28"/>
      <c r="FZ2110" s="193"/>
      <c r="GB2110" s="28"/>
      <c r="GC2110" s="28"/>
      <c r="GD2110" s="28"/>
      <c r="GI2110" s="193"/>
      <c r="GK2110" s="28"/>
      <c r="GL2110" s="28"/>
      <c r="GM2110" s="28"/>
      <c r="GR2110" s="193"/>
      <c r="GT2110" s="28"/>
      <c r="GU2110" s="28"/>
      <c r="GV2110" s="28"/>
      <c r="HA2110" s="193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8" customHeight="1">
      <c r="A2111" s="28"/>
      <c r="B2111" s="28"/>
      <c r="C2111" s="28"/>
      <c r="D2111" s="28"/>
      <c r="E2111" s="28"/>
      <c r="F2111" s="28"/>
      <c r="G2111" s="28"/>
      <c r="K2111" s="193"/>
      <c r="M2111" s="28"/>
      <c r="N2111" s="28"/>
      <c r="O2111" s="28"/>
      <c r="T2111" s="193"/>
      <c r="V2111" s="28"/>
      <c r="W2111" s="28"/>
      <c r="X2111" s="28"/>
      <c r="AC2111" s="193"/>
      <c r="AE2111" s="28"/>
      <c r="AF2111" s="28"/>
      <c r="AG2111" s="28"/>
      <c r="AL2111" s="193"/>
      <c r="AN2111" s="28"/>
      <c r="AO2111" s="28"/>
      <c r="AP2111" s="28"/>
      <c r="AU2111" s="193"/>
      <c r="AW2111" s="28"/>
      <c r="AX2111" s="28"/>
      <c r="AY2111" s="28"/>
      <c r="BD2111" s="193"/>
      <c r="BF2111" s="28"/>
      <c r="BG2111" s="28"/>
      <c r="BH2111" s="28"/>
      <c r="BM2111" s="193"/>
      <c r="BO2111" s="28"/>
      <c r="BP2111" s="28"/>
      <c r="BQ2111" s="28"/>
      <c r="BV2111" s="193"/>
      <c r="BX2111" s="28"/>
      <c r="BY2111" s="28"/>
      <c r="BZ2111" s="28"/>
      <c r="CE2111" s="193"/>
      <c r="CG2111" s="28"/>
      <c r="CH2111" s="28"/>
      <c r="CI2111" s="28"/>
      <c r="CN2111" s="193"/>
      <c r="CP2111" s="28"/>
      <c r="CQ2111" s="28"/>
      <c r="CR2111" s="28"/>
      <c r="CW2111" s="193"/>
      <c r="CY2111" s="28"/>
      <c r="CZ2111" s="28"/>
      <c r="DA2111" s="28"/>
      <c r="DF2111" s="193"/>
      <c r="DH2111" s="28"/>
      <c r="DI2111" s="28"/>
      <c r="DJ2111" s="28"/>
      <c r="DO2111" s="193"/>
      <c r="DQ2111" s="28"/>
      <c r="DR2111" s="28"/>
      <c r="DS2111" s="28"/>
      <c r="DX2111" s="193"/>
      <c r="DZ2111" s="28"/>
      <c r="EA2111" s="28"/>
      <c r="EB2111" s="28"/>
      <c r="EG2111" s="193"/>
      <c r="EI2111" s="28"/>
      <c r="EJ2111" s="28"/>
      <c r="EK2111" s="28"/>
      <c r="EP2111" s="193"/>
      <c r="ER2111" s="28"/>
      <c r="ES2111" s="28"/>
      <c r="ET2111" s="28"/>
      <c r="EY2111" s="193"/>
      <c r="FA2111" s="28"/>
      <c r="FB2111" s="28"/>
      <c r="FC2111" s="28"/>
      <c r="FH2111" s="193"/>
      <c r="FJ2111" s="28"/>
      <c r="FK2111" s="28"/>
      <c r="FL2111" s="28"/>
      <c r="FQ2111" s="193"/>
      <c r="FS2111" s="28"/>
      <c r="FT2111" s="28"/>
      <c r="FU2111" s="28"/>
      <c r="FZ2111" s="193"/>
      <c r="GB2111" s="28"/>
      <c r="GC2111" s="28"/>
      <c r="GD2111" s="28"/>
      <c r="GI2111" s="193"/>
      <c r="GK2111" s="28"/>
      <c r="GL2111" s="28"/>
      <c r="GM2111" s="28"/>
      <c r="GR2111" s="193"/>
      <c r="GT2111" s="28"/>
      <c r="GU2111" s="28"/>
      <c r="GV2111" s="28"/>
      <c r="HA2111" s="193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8" customHeight="1">
      <c r="A2112" s="28"/>
      <c r="B2112" s="28"/>
      <c r="C2112" s="28"/>
      <c r="D2112" s="28"/>
      <c r="E2112" s="28"/>
      <c r="F2112" s="28"/>
      <c r="G2112" s="28"/>
      <c r="K2112" s="193"/>
      <c r="M2112" s="28"/>
      <c r="N2112" s="28"/>
      <c r="O2112" s="28"/>
      <c r="T2112" s="193"/>
      <c r="V2112" s="28"/>
      <c r="W2112" s="28"/>
      <c r="X2112" s="28"/>
      <c r="AC2112" s="193"/>
      <c r="AE2112" s="28"/>
      <c r="AF2112" s="28"/>
      <c r="AG2112" s="28"/>
      <c r="AL2112" s="193"/>
      <c r="AN2112" s="28"/>
      <c r="AO2112" s="28"/>
      <c r="AP2112" s="28"/>
      <c r="AU2112" s="193"/>
      <c r="AW2112" s="28"/>
      <c r="AX2112" s="28"/>
      <c r="AY2112" s="28"/>
      <c r="BD2112" s="193"/>
      <c r="BF2112" s="28"/>
      <c r="BG2112" s="28"/>
      <c r="BH2112" s="28"/>
      <c r="BM2112" s="193"/>
      <c r="BO2112" s="28"/>
      <c r="BP2112" s="28"/>
      <c r="BQ2112" s="28"/>
      <c r="BV2112" s="193"/>
      <c r="BX2112" s="28"/>
      <c r="BY2112" s="28"/>
      <c r="BZ2112" s="28"/>
      <c r="CE2112" s="193"/>
      <c r="CG2112" s="28"/>
      <c r="CH2112" s="28"/>
      <c r="CI2112" s="28"/>
      <c r="CN2112" s="193"/>
      <c r="CP2112" s="28"/>
      <c r="CQ2112" s="28"/>
      <c r="CR2112" s="28"/>
      <c r="CW2112" s="193"/>
      <c r="CY2112" s="28"/>
      <c r="CZ2112" s="28"/>
      <c r="DA2112" s="28"/>
      <c r="DF2112" s="193"/>
      <c r="DH2112" s="28"/>
      <c r="DI2112" s="28"/>
      <c r="DJ2112" s="28"/>
      <c r="DO2112" s="193"/>
      <c r="DQ2112" s="28"/>
      <c r="DR2112" s="28"/>
      <c r="DS2112" s="28"/>
      <c r="DX2112" s="193"/>
      <c r="DZ2112" s="28"/>
      <c r="EA2112" s="28"/>
      <c r="EB2112" s="28"/>
      <c r="EG2112" s="193"/>
      <c r="EI2112" s="28"/>
      <c r="EJ2112" s="28"/>
      <c r="EK2112" s="28"/>
      <c r="EP2112" s="193"/>
      <c r="ER2112" s="28"/>
      <c r="ES2112" s="28"/>
      <c r="ET2112" s="28"/>
      <c r="EY2112" s="193"/>
      <c r="FA2112" s="28"/>
      <c r="FB2112" s="28"/>
      <c r="FC2112" s="28"/>
      <c r="FH2112" s="193"/>
      <c r="FJ2112" s="28"/>
      <c r="FK2112" s="28"/>
      <c r="FL2112" s="28"/>
      <c r="FQ2112" s="193"/>
      <c r="FS2112" s="28"/>
      <c r="FT2112" s="28"/>
      <c r="FU2112" s="28"/>
      <c r="FZ2112" s="193"/>
      <c r="GB2112" s="28"/>
      <c r="GC2112" s="28"/>
      <c r="GD2112" s="28"/>
      <c r="GI2112" s="193"/>
      <c r="GK2112" s="28"/>
      <c r="GL2112" s="28"/>
      <c r="GM2112" s="28"/>
      <c r="GR2112" s="193"/>
      <c r="GT2112" s="28"/>
      <c r="GU2112" s="28"/>
      <c r="GV2112" s="28"/>
      <c r="HA2112" s="193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8" customHeight="1">
      <c r="A2113" s="28"/>
      <c r="B2113" s="28"/>
      <c r="C2113" s="28"/>
      <c r="D2113" s="28"/>
      <c r="E2113" s="28"/>
      <c r="F2113" s="28"/>
      <c r="G2113" s="28"/>
      <c r="K2113" s="193"/>
      <c r="M2113" s="28"/>
      <c r="N2113" s="28"/>
      <c r="O2113" s="28"/>
      <c r="T2113" s="193"/>
      <c r="V2113" s="28"/>
      <c r="W2113" s="28"/>
      <c r="X2113" s="28"/>
      <c r="AC2113" s="193"/>
      <c r="AE2113" s="28"/>
      <c r="AF2113" s="28"/>
      <c r="AG2113" s="28"/>
      <c r="AL2113" s="193"/>
      <c r="AN2113" s="28"/>
      <c r="AO2113" s="28"/>
      <c r="AP2113" s="28"/>
      <c r="AU2113" s="193"/>
      <c r="AW2113" s="28"/>
      <c r="AX2113" s="28"/>
      <c r="AY2113" s="28"/>
      <c r="BD2113" s="193"/>
      <c r="BF2113" s="28"/>
      <c r="BG2113" s="28"/>
      <c r="BH2113" s="28"/>
      <c r="BM2113" s="193"/>
      <c r="BO2113" s="28"/>
      <c r="BP2113" s="28"/>
      <c r="BQ2113" s="28"/>
      <c r="BV2113" s="193"/>
      <c r="BX2113" s="28"/>
      <c r="BY2113" s="28"/>
      <c r="BZ2113" s="28"/>
      <c r="CE2113" s="193"/>
      <c r="CG2113" s="28"/>
      <c r="CH2113" s="28"/>
      <c r="CI2113" s="28"/>
      <c r="CN2113" s="193"/>
      <c r="CP2113" s="28"/>
      <c r="CQ2113" s="28"/>
      <c r="CR2113" s="28"/>
      <c r="CW2113" s="193"/>
      <c r="CY2113" s="28"/>
      <c r="CZ2113" s="28"/>
      <c r="DA2113" s="28"/>
      <c r="DF2113" s="193"/>
      <c r="DH2113" s="28"/>
      <c r="DI2113" s="28"/>
      <c r="DJ2113" s="28"/>
      <c r="DO2113" s="193"/>
      <c r="DQ2113" s="28"/>
      <c r="DR2113" s="28"/>
      <c r="DS2113" s="28"/>
      <c r="DX2113" s="193"/>
      <c r="DZ2113" s="28"/>
      <c r="EA2113" s="28"/>
      <c r="EB2113" s="28"/>
      <c r="EG2113" s="193"/>
      <c r="EI2113" s="28"/>
      <c r="EJ2113" s="28"/>
      <c r="EK2113" s="28"/>
      <c r="EP2113" s="193"/>
      <c r="ER2113" s="28"/>
      <c r="ES2113" s="28"/>
      <c r="ET2113" s="28"/>
      <c r="EY2113" s="193"/>
      <c r="FA2113" s="28"/>
      <c r="FB2113" s="28"/>
      <c r="FC2113" s="28"/>
      <c r="FH2113" s="193"/>
      <c r="FJ2113" s="28"/>
      <c r="FK2113" s="28"/>
      <c r="FL2113" s="28"/>
      <c r="FQ2113" s="193"/>
      <c r="FS2113" s="28"/>
      <c r="FT2113" s="28"/>
      <c r="FU2113" s="28"/>
      <c r="FZ2113" s="193"/>
      <c r="GB2113" s="28"/>
      <c r="GC2113" s="28"/>
      <c r="GD2113" s="28"/>
      <c r="GI2113" s="193"/>
      <c r="GK2113" s="28"/>
      <c r="GL2113" s="28"/>
      <c r="GM2113" s="28"/>
      <c r="GR2113" s="193"/>
      <c r="GT2113" s="28"/>
      <c r="GU2113" s="28"/>
      <c r="GV2113" s="28"/>
      <c r="HA2113" s="193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8" customHeight="1">
      <c r="A2114" s="28"/>
      <c r="B2114" s="28"/>
      <c r="C2114" s="28"/>
      <c r="D2114" s="28"/>
      <c r="E2114" s="28"/>
      <c r="F2114" s="28"/>
      <c r="G2114" s="28"/>
      <c r="K2114" s="193"/>
      <c r="M2114" s="28"/>
      <c r="N2114" s="28"/>
      <c r="O2114" s="28"/>
      <c r="T2114" s="193"/>
      <c r="V2114" s="28"/>
      <c r="W2114" s="28"/>
      <c r="X2114" s="28"/>
      <c r="AC2114" s="193"/>
      <c r="AE2114" s="28"/>
      <c r="AF2114" s="28"/>
      <c r="AG2114" s="28"/>
      <c r="AL2114" s="193"/>
      <c r="AN2114" s="28"/>
      <c r="AO2114" s="28"/>
      <c r="AP2114" s="28"/>
      <c r="AU2114" s="193"/>
      <c r="AW2114" s="28"/>
      <c r="AX2114" s="28"/>
      <c r="AY2114" s="28"/>
      <c r="BD2114" s="193"/>
      <c r="BF2114" s="28"/>
      <c r="BG2114" s="28"/>
      <c r="BH2114" s="28"/>
      <c r="BM2114" s="193"/>
      <c r="BO2114" s="28"/>
      <c r="BP2114" s="28"/>
      <c r="BQ2114" s="28"/>
      <c r="BV2114" s="193"/>
      <c r="BX2114" s="28"/>
      <c r="BY2114" s="28"/>
      <c r="BZ2114" s="28"/>
      <c r="CE2114" s="193"/>
      <c r="CG2114" s="28"/>
      <c r="CH2114" s="28"/>
      <c r="CI2114" s="28"/>
      <c r="CN2114" s="193"/>
      <c r="CP2114" s="28"/>
      <c r="CQ2114" s="28"/>
      <c r="CR2114" s="28"/>
      <c r="CW2114" s="193"/>
      <c r="CY2114" s="28"/>
      <c r="CZ2114" s="28"/>
      <c r="DA2114" s="28"/>
      <c r="DF2114" s="193"/>
      <c r="DH2114" s="28"/>
      <c r="DI2114" s="28"/>
      <c r="DJ2114" s="28"/>
      <c r="DO2114" s="193"/>
      <c r="DQ2114" s="28"/>
      <c r="DR2114" s="28"/>
      <c r="DS2114" s="28"/>
      <c r="DX2114" s="193"/>
      <c r="DZ2114" s="28"/>
      <c r="EA2114" s="28"/>
      <c r="EB2114" s="28"/>
      <c r="EG2114" s="193"/>
      <c r="EI2114" s="28"/>
      <c r="EJ2114" s="28"/>
      <c r="EK2114" s="28"/>
      <c r="EP2114" s="193"/>
      <c r="ER2114" s="28"/>
      <c r="ES2114" s="28"/>
      <c r="ET2114" s="28"/>
      <c r="EY2114" s="193"/>
      <c r="FA2114" s="28"/>
      <c r="FB2114" s="28"/>
      <c r="FC2114" s="28"/>
      <c r="FH2114" s="193"/>
      <c r="FJ2114" s="28"/>
      <c r="FK2114" s="28"/>
      <c r="FL2114" s="28"/>
      <c r="FQ2114" s="193"/>
      <c r="FS2114" s="28"/>
      <c r="FT2114" s="28"/>
      <c r="FU2114" s="28"/>
      <c r="FZ2114" s="193"/>
      <c r="GB2114" s="28"/>
      <c r="GC2114" s="28"/>
      <c r="GD2114" s="28"/>
      <c r="GI2114" s="193"/>
      <c r="GK2114" s="28"/>
      <c r="GL2114" s="28"/>
      <c r="GM2114" s="28"/>
      <c r="GR2114" s="193"/>
      <c r="GT2114" s="28"/>
      <c r="GU2114" s="28"/>
      <c r="GV2114" s="28"/>
      <c r="HA2114" s="193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8" customHeight="1">
      <c r="A2115" s="28"/>
      <c r="B2115" s="28"/>
      <c r="C2115" s="28"/>
      <c r="D2115" s="28"/>
      <c r="E2115" s="28"/>
      <c r="F2115" s="28"/>
      <c r="G2115" s="28"/>
      <c r="K2115" s="193"/>
      <c r="M2115" s="28"/>
      <c r="N2115" s="28"/>
      <c r="O2115" s="28"/>
      <c r="T2115" s="193"/>
      <c r="V2115" s="28"/>
      <c r="W2115" s="28"/>
      <c r="X2115" s="28"/>
      <c r="AC2115" s="193"/>
      <c r="AE2115" s="28"/>
      <c r="AF2115" s="28"/>
      <c r="AG2115" s="28"/>
      <c r="AL2115" s="193"/>
      <c r="AN2115" s="28"/>
      <c r="AO2115" s="28"/>
      <c r="AP2115" s="28"/>
      <c r="AU2115" s="193"/>
      <c r="AW2115" s="28"/>
      <c r="AX2115" s="28"/>
      <c r="AY2115" s="28"/>
      <c r="BD2115" s="193"/>
      <c r="BF2115" s="28"/>
      <c r="BG2115" s="28"/>
      <c r="BH2115" s="28"/>
      <c r="BM2115" s="193"/>
      <c r="BO2115" s="28"/>
      <c r="BP2115" s="28"/>
      <c r="BQ2115" s="28"/>
      <c r="BV2115" s="193"/>
      <c r="BX2115" s="28"/>
      <c r="BY2115" s="28"/>
      <c r="BZ2115" s="28"/>
      <c r="CE2115" s="193"/>
      <c r="CG2115" s="28"/>
      <c r="CH2115" s="28"/>
      <c r="CI2115" s="28"/>
      <c r="CN2115" s="193"/>
      <c r="CP2115" s="28"/>
      <c r="CQ2115" s="28"/>
      <c r="CR2115" s="28"/>
      <c r="CW2115" s="193"/>
      <c r="CY2115" s="28"/>
      <c r="CZ2115" s="28"/>
      <c r="DA2115" s="28"/>
      <c r="DF2115" s="193"/>
      <c r="DH2115" s="28"/>
      <c r="DI2115" s="28"/>
      <c r="DJ2115" s="28"/>
      <c r="DO2115" s="193"/>
      <c r="DQ2115" s="28"/>
      <c r="DR2115" s="28"/>
      <c r="DS2115" s="28"/>
      <c r="DX2115" s="193"/>
      <c r="DZ2115" s="28"/>
      <c r="EA2115" s="28"/>
      <c r="EB2115" s="28"/>
      <c r="EG2115" s="193"/>
      <c r="EI2115" s="28"/>
      <c r="EJ2115" s="28"/>
      <c r="EK2115" s="28"/>
      <c r="EP2115" s="193"/>
      <c r="ER2115" s="28"/>
      <c r="ES2115" s="28"/>
      <c r="ET2115" s="28"/>
      <c r="EY2115" s="193"/>
      <c r="FA2115" s="28"/>
      <c r="FB2115" s="28"/>
      <c r="FC2115" s="28"/>
      <c r="FH2115" s="193"/>
      <c r="FJ2115" s="28"/>
      <c r="FK2115" s="28"/>
      <c r="FL2115" s="28"/>
      <c r="FQ2115" s="193"/>
      <c r="FS2115" s="28"/>
      <c r="FT2115" s="28"/>
      <c r="FU2115" s="28"/>
      <c r="FZ2115" s="193"/>
      <c r="GB2115" s="28"/>
      <c r="GC2115" s="28"/>
      <c r="GD2115" s="28"/>
      <c r="GI2115" s="193"/>
      <c r="GK2115" s="28"/>
      <c r="GL2115" s="28"/>
      <c r="GM2115" s="28"/>
      <c r="GR2115" s="193"/>
      <c r="GT2115" s="28"/>
      <c r="GU2115" s="28"/>
      <c r="GV2115" s="28"/>
      <c r="HA2115" s="193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8" customHeight="1">
      <c r="A2116" s="28"/>
      <c r="B2116" s="28"/>
      <c r="C2116" s="28"/>
      <c r="D2116" s="28"/>
      <c r="E2116" s="28"/>
      <c r="F2116" s="28"/>
      <c r="G2116" s="28"/>
      <c r="K2116" s="193"/>
      <c r="M2116" s="28"/>
      <c r="N2116" s="28"/>
      <c r="O2116" s="28"/>
      <c r="T2116" s="193"/>
      <c r="V2116" s="28"/>
      <c r="W2116" s="28"/>
      <c r="X2116" s="28"/>
      <c r="AC2116" s="193"/>
      <c r="AE2116" s="28"/>
      <c r="AF2116" s="28"/>
      <c r="AG2116" s="28"/>
      <c r="AL2116" s="193"/>
      <c r="AN2116" s="28"/>
      <c r="AO2116" s="28"/>
      <c r="AP2116" s="28"/>
      <c r="AU2116" s="193"/>
      <c r="AW2116" s="28"/>
      <c r="AX2116" s="28"/>
      <c r="AY2116" s="28"/>
      <c r="BD2116" s="193"/>
      <c r="BF2116" s="28"/>
      <c r="BG2116" s="28"/>
      <c r="BH2116" s="28"/>
      <c r="BM2116" s="193"/>
      <c r="BO2116" s="28"/>
      <c r="BP2116" s="28"/>
      <c r="BQ2116" s="28"/>
      <c r="BV2116" s="193"/>
      <c r="BX2116" s="28"/>
      <c r="BY2116" s="28"/>
      <c r="BZ2116" s="28"/>
      <c r="CE2116" s="193"/>
      <c r="CG2116" s="28"/>
      <c r="CH2116" s="28"/>
      <c r="CI2116" s="28"/>
      <c r="CN2116" s="193"/>
      <c r="CP2116" s="28"/>
      <c r="CQ2116" s="28"/>
      <c r="CR2116" s="28"/>
      <c r="CW2116" s="193"/>
      <c r="CY2116" s="28"/>
      <c r="CZ2116" s="28"/>
      <c r="DA2116" s="28"/>
      <c r="DF2116" s="193"/>
      <c r="DH2116" s="28"/>
      <c r="DI2116" s="28"/>
      <c r="DJ2116" s="28"/>
      <c r="DO2116" s="193"/>
      <c r="DQ2116" s="28"/>
      <c r="DR2116" s="28"/>
      <c r="DS2116" s="28"/>
      <c r="DX2116" s="193"/>
      <c r="DZ2116" s="28"/>
      <c r="EA2116" s="28"/>
      <c r="EB2116" s="28"/>
      <c r="EG2116" s="193"/>
      <c r="EI2116" s="28"/>
      <c r="EJ2116" s="28"/>
      <c r="EK2116" s="28"/>
      <c r="EP2116" s="193"/>
      <c r="ER2116" s="28"/>
      <c r="ES2116" s="28"/>
      <c r="ET2116" s="28"/>
      <c r="EY2116" s="193"/>
      <c r="FA2116" s="28"/>
      <c r="FB2116" s="28"/>
      <c r="FC2116" s="28"/>
      <c r="FH2116" s="193"/>
      <c r="FJ2116" s="28"/>
      <c r="FK2116" s="28"/>
      <c r="FL2116" s="28"/>
      <c r="FQ2116" s="193"/>
      <c r="FS2116" s="28"/>
      <c r="FT2116" s="28"/>
      <c r="FU2116" s="28"/>
      <c r="FZ2116" s="193"/>
      <c r="GB2116" s="28"/>
      <c r="GC2116" s="28"/>
      <c r="GD2116" s="28"/>
      <c r="GI2116" s="193"/>
      <c r="GK2116" s="28"/>
      <c r="GL2116" s="28"/>
      <c r="GM2116" s="28"/>
      <c r="GR2116" s="193"/>
      <c r="GT2116" s="28"/>
      <c r="GU2116" s="28"/>
      <c r="GV2116" s="28"/>
      <c r="HA2116" s="193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8" customHeight="1">
      <c r="A2117" s="28"/>
      <c r="B2117" s="28"/>
      <c r="C2117" s="28"/>
      <c r="D2117" s="28"/>
      <c r="E2117" s="28"/>
      <c r="F2117" s="28"/>
      <c r="G2117" s="28"/>
      <c r="K2117" s="193"/>
      <c r="M2117" s="28"/>
      <c r="N2117" s="28"/>
      <c r="O2117" s="28"/>
      <c r="T2117" s="193"/>
      <c r="V2117" s="28"/>
      <c r="W2117" s="28"/>
      <c r="X2117" s="28"/>
      <c r="AC2117" s="193"/>
      <c r="AE2117" s="28"/>
      <c r="AF2117" s="28"/>
      <c r="AG2117" s="28"/>
      <c r="AL2117" s="193"/>
      <c r="AN2117" s="28"/>
      <c r="AO2117" s="28"/>
      <c r="AP2117" s="28"/>
      <c r="AU2117" s="193"/>
      <c r="AW2117" s="28"/>
      <c r="AX2117" s="28"/>
      <c r="AY2117" s="28"/>
      <c r="BD2117" s="193"/>
      <c r="BF2117" s="28"/>
      <c r="BG2117" s="28"/>
      <c r="BH2117" s="28"/>
      <c r="BM2117" s="193"/>
      <c r="BO2117" s="28"/>
      <c r="BP2117" s="28"/>
      <c r="BQ2117" s="28"/>
      <c r="BV2117" s="193"/>
      <c r="BX2117" s="28"/>
      <c r="BY2117" s="28"/>
      <c r="BZ2117" s="28"/>
      <c r="CE2117" s="193"/>
      <c r="CG2117" s="28"/>
      <c r="CH2117" s="28"/>
      <c r="CI2117" s="28"/>
      <c r="CN2117" s="193"/>
      <c r="CP2117" s="28"/>
      <c r="CQ2117" s="28"/>
      <c r="CR2117" s="28"/>
      <c r="CW2117" s="193"/>
      <c r="CY2117" s="28"/>
      <c r="CZ2117" s="28"/>
      <c r="DA2117" s="28"/>
      <c r="DF2117" s="193"/>
      <c r="DH2117" s="28"/>
      <c r="DI2117" s="28"/>
      <c r="DJ2117" s="28"/>
      <c r="DO2117" s="193"/>
      <c r="DQ2117" s="28"/>
      <c r="DR2117" s="28"/>
      <c r="DS2117" s="28"/>
      <c r="DX2117" s="193"/>
      <c r="DZ2117" s="28"/>
      <c r="EA2117" s="28"/>
      <c r="EB2117" s="28"/>
      <c r="EG2117" s="193"/>
      <c r="EI2117" s="28"/>
      <c r="EJ2117" s="28"/>
      <c r="EK2117" s="28"/>
      <c r="EP2117" s="193"/>
      <c r="ER2117" s="28"/>
      <c r="ES2117" s="28"/>
      <c r="ET2117" s="28"/>
      <c r="EY2117" s="193"/>
      <c r="FA2117" s="28"/>
      <c r="FB2117" s="28"/>
      <c r="FC2117" s="28"/>
      <c r="FH2117" s="193"/>
      <c r="FJ2117" s="28"/>
      <c r="FK2117" s="28"/>
      <c r="FL2117" s="28"/>
      <c r="FQ2117" s="193"/>
      <c r="FS2117" s="28"/>
      <c r="FT2117" s="28"/>
      <c r="FU2117" s="28"/>
      <c r="FZ2117" s="193"/>
      <c r="GB2117" s="28"/>
      <c r="GC2117" s="28"/>
      <c r="GD2117" s="28"/>
      <c r="GI2117" s="193"/>
      <c r="GK2117" s="28"/>
      <c r="GL2117" s="28"/>
      <c r="GM2117" s="28"/>
      <c r="GR2117" s="193"/>
      <c r="GT2117" s="28"/>
      <c r="GU2117" s="28"/>
      <c r="GV2117" s="28"/>
      <c r="HA2117" s="193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8" customHeight="1">
      <c r="A2118" s="28"/>
      <c r="B2118" s="28"/>
      <c r="C2118" s="28"/>
      <c r="D2118" s="28"/>
      <c r="E2118" s="28"/>
      <c r="F2118" s="28"/>
      <c r="G2118" s="28"/>
      <c r="K2118" s="193"/>
      <c r="M2118" s="28"/>
      <c r="N2118" s="28"/>
      <c r="O2118" s="28"/>
      <c r="T2118" s="193"/>
      <c r="V2118" s="28"/>
      <c r="W2118" s="28"/>
      <c r="X2118" s="28"/>
      <c r="AC2118" s="193"/>
      <c r="AE2118" s="28"/>
      <c r="AF2118" s="28"/>
      <c r="AG2118" s="28"/>
      <c r="AL2118" s="193"/>
      <c r="AN2118" s="28"/>
      <c r="AO2118" s="28"/>
      <c r="AP2118" s="28"/>
      <c r="AU2118" s="193"/>
      <c r="AW2118" s="28"/>
      <c r="AX2118" s="28"/>
      <c r="AY2118" s="28"/>
      <c r="BD2118" s="193"/>
      <c r="BF2118" s="28"/>
      <c r="BG2118" s="28"/>
      <c r="BH2118" s="28"/>
      <c r="BM2118" s="193"/>
      <c r="BO2118" s="28"/>
      <c r="BP2118" s="28"/>
      <c r="BQ2118" s="28"/>
      <c r="BV2118" s="193"/>
      <c r="BX2118" s="28"/>
      <c r="BY2118" s="28"/>
      <c r="BZ2118" s="28"/>
      <c r="CE2118" s="193"/>
      <c r="CG2118" s="28"/>
      <c r="CH2118" s="28"/>
      <c r="CI2118" s="28"/>
      <c r="CN2118" s="193"/>
      <c r="CP2118" s="28"/>
      <c r="CQ2118" s="28"/>
      <c r="CR2118" s="28"/>
      <c r="CW2118" s="193"/>
      <c r="CY2118" s="28"/>
      <c r="CZ2118" s="28"/>
      <c r="DA2118" s="28"/>
      <c r="DF2118" s="193"/>
      <c r="DH2118" s="28"/>
      <c r="DI2118" s="28"/>
      <c r="DJ2118" s="28"/>
      <c r="DO2118" s="193"/>
      <c r="DQ2118" s="28"/>
      <c r="DR2118" s="28"/>
      <c r="DS2118" s="28"/>
      <c r="DX2118" s="193"/>
      <c r="DZ2118" s="28"/>
      <c r="EA2118" s="28"/>
      <c r="EB2118" s="28"/>
      <c r="EG2118" s="193"/>
      <c r="EI2118" s="28"/>
      <c r="EJ2118" s="28"/>
      <c r="EK2118" s="28"/>
      <c r="EP2118" s="193"/>
      <c r="ER2118" s="28"/>
      <c r="ES2118" s="28"/>
      <c r="ET2118" s="28"/>
      <c r="EY2118" s="193"/>
      <c r="FA2118" s="28"/>
      <c r="FB2118" s="28"/>
      <c r="FC2118" s="28"/>
      <c r="FH2118" s="193"/>
      <c r="FJ2118" s="28"/>
      <c r="FK2118" s="28"/>
      <c r="FL2118" s="28"/>
      <c r="FQ2118" s="193"/>
      <c r="FS2118" s="28"/>
      <c r="FT2118" s="28"/>
      <c r="FU2118" s="28"/>
      <c r="FZ2118" s="193"/>
      <c r="GB2118" s="28"/>
      <c r="GC2118" s="28"/>
      <c r="GD2118" s="28"/>
      <c r="GI2118" s="193"/>
      <c r="GK2118" s="28"/>
      <c r="GL2118" s="28"/>
      <c r="GM2118" s="28"/>
      <c r="GR2118" s="193"/>
      <c r="GT2118" s="28"/>
      <c r="GU2118" s="28"/>
      <c r="GV2118" s="28"/>
      <c r="HA2118" s="193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8" customHeight="1">
      <c r="A2119" s="28"/>
      <c r="B2119" s="28"/>
      <c r="C2119" s="28"/>
      <c r="D2119" s="28"/>
      <c r="E2119" s="28"/>
      <c r="F2119" s="28"/>
      <c r="G2119" s="28"/>
      <c r="K2119" s="193"/>
      <c r="M2119" s="28"/>
      <c r="N2119" s="28"/>
      <c r="O2119" s="28"/>
      <c r="T2119" s="193"/>
      <c r="V2119" s="28"/>
      <c r="W2119" s="28"/>
      <c r="X2119" s="28"/>
      <c r="AC2119" s="193"/>
      <c r="AE2119" s="28"/>
      <c r="AF2119" s="28"/>
      <c r="AG2119" s="28"/>
      <c r="AL2119" s="193"/>
      <c r="AN2119" s="28"/>
      <c r="AO2119" s="28"/>
      <c r="AP2119" s="28"/>
      <c r="AU2119" s="193"/>
      <c r="AW2119" s="28"/>
      <c r="AX2119" s="28"/>
      <c r="AY2119" s="28"/>
      <c r="BD2119" s="193"/>
      <c r="BF2119" s="28"/>
      <c r="BG2119" s="28"/>
      <c r="BH2119" s="28"/>
      <c r="BM2119" s="193"/>
      <c r="BO2119" s="28"/>
      <c r="BP2119" s="28"/>
      <c r="BQ2119" s="28"/>
      <c r="BV2119" s="193"/>
      <c r="BX2119" s="28"/>
      <c r="BY2119" s="28"/>
      <c r="BZ2119" s="28"/>
      <c r="CE2119" s="193"/>
      <c r="CG2119" s="28"/>
      <c r="CH2119" s="28"/>
      <c r="CI2119" s="28"/>
      <c r="CN2119" s="193"/>
      <c r="CP2119" s="28"/>
      <c r="CQ2119" s="28"/>
      <c r="CR2119" s="28"/>
      <c r="CW2119" s="193"/>
      <c r="CY2119" s="28"/>
      <c r="CZ2119" s="28"/>
      <c r="DA2119" s="28"/>
      <c r="DF2119" s="193"/>
      <c r="DH2119" s="28"/>
      <c r="DI2119" s="28"/>
      <c r="DJ2119" s="28"/>
      <c r="DO2119" s="193"/>
      <c r="DQ2119" s="28"/>
      <c r="DR2119" s="28"/>
      <c r="DS2119" s="28"/>
      <c r="DX2119" s="193"/>
      <c r="DZ2119" s="28"/>
      <c r="EA2119" s="28"/>
      <c r="EB2119" s="28"/>
      <c r="EG2119" s="193"/>
      <c r="EI2119" s="28"/>
      <c r="EJ2119" s="28"/>
      <c r="EK2119" s="28"/>
      <c r="EP2119" s="193"/>
      <c r="ER2119" s="28"/>
      <c r="ES2119" s="28"/>
      <c r="ET2119" s="28"/>
      <c r="EY2119" s="193"/>
      <c r="FA2119" s="28"/>
      <c r="FB2119" s="28"/>
      <c r="FC2119" s="28"/>
      <c r="FH2119" s="193"/>
      <c r="FJ2119" s="28"/>
      <c r="FK2119" s="28"/>
      <c r="FL2119" s="28"/>
      <c r="FQ2119" s="193"/>
      <c r="FS2119" s="28"/>
      <c r="FT2119" s="28"/>
      <c r="FU2119" s="28"/>
      <c r="FZ2119" s="193"/>
      <c r="GB2119" s="28"/>
      <c r="GC2119" s="28"/>
      <c r="GD2119" s="28"/>
      <c r="GI2119" s="193"/>
      <c r="GK2119" s="28"/>
      <c r="GL2119" s="28"/>
      <c r="GM2119" s="28"/>
      <c r="GR2119" s="193"/>
      <c r="GT2119" s="28"/>
      <c r="GU2119" s="28"/>
      <c r="GV2119" s="28"/>
      <c r="HA2119" s="193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8" customHeight="1">
      <c r="A2120" s="28"/>
      <c r="B2120" s="28"/>
      <c r="C2120" s="28"/>
      <c r="D2120" s="28"/>
      <c r="E2120" s="28"/>
      <c r="F2120" s="28"/>
      <c r="G2120" s="28"/>
      <c r="K2120" s="193"/>
      <c r="M2120" s="28"/>
      <c r="N2120" s="28"/>
      <c r="O2120" s="28"/>
      <c r="T2120" s="193"/>
      <c r="V2120" s="28"/>
      <c r="W2120" s="28"/>
      <c r="X2120" s="28"/>
      <c r="AC2120" s="193"/>
      <c r="AE2120" s="28"/>
      <c r="AF2120" s="28"/>
      <c r="AG2120" s="28"/>
      <c r="AL2120" s="193"/>
      <c r="AN2120" s="28"/>
      <c r="AO2120" s="28"/>
      <c r="AP2120" s="28"/>
      <c r="AU2120" s="193"/>
      <c r="AW2120" s="28"/>
      <c r="AX2120" s="28"/>
      <c r="AY2120" s="28"/>
      <c r="BD2120" s="193"/>
      <c r="BF2120" s="28"/>
      <c r="BG2120" s="28"/>
      <c r="BH2120" s="28"/>
      <c r="BM2120" s="193"/>
      <c r="BO2120" s="28"/>
      <c r="BP2120" s="28"/>
      <c r="BQ2120" s="28"/>
      <c r="BV2120" s="193"/>
      <c r="BX2120" s="28"/>
      <c r="BY2120" s="28"/>
      <c r="BZ2120" s="28"/>
      <c r="CE2120" s="193"/>
      <c r="CG2120" s="28"/>
      <c r="CH2120" s="28"/>
      <c r="CI2120" s="28"/>
      <c r="CN2120" s="193"/>
      <c r="CP2120" s="28"/>
      <c r="CQ2120" s="28"/>
      <c r="CR2120" s="28"/>
      <c r="CW2120" s="193"/>
      <c r="CY2120" s="28"/>
      <c r="CZ2120" s="28"/>
      <c r="DA2120" s="28"/>
      <c r="DF2120" s="193"/>
      <c r="DH2120" s="28"/>
      <c r="DI2120" s="28"/>
      <c r="DJ2120" s="28"/>
      <c r="DO2120" s="193"/>
      <c r="DQ2120" s="28"/>
      <c r="DR2120" s="28"/>
      <c r="DS2120" s="28"/>
      <c r="DX2120" s="193"/>
      <c r="DZ2120" s="28"/>
      <c r="EA2120" s="28"/>
      <c r="EB2120" s="28"/>
      <c r="EG2120" s="193"/>
      <c r="EI2120" s="28"/>
      <c r="EJ2120" s="28"/>
      <c r="EK2120" s="28"/>
      <c r="EP2120" s="193"/>
      <c r="ER2120" s="28"/>
      <c r="ES2120" s="28"/>
      <c r="ET2120" s="28"/>
      <c r="EY2120" s="193"/>
      <c r="FA2120" s="28"/>
      <c r="FB2120" s="28"/>
      <c r="FC2120" s="28"/>
      <c r="FH2120" s="193"/>
      <c r="FJ2120" s="28"/>
      <c r="FK2120" s="28"/>
      <c r="FL2120" s="28"/>
      <c r="FQ2120" s="193"/>
      <c r="FS2120" s="28"/>
      <c r="FT2120" s="28"/>
      <c r="FU2120" s="28"/>
      <c r="FZ2120" s="193"/>
      <c r="GB2120" s="28"/>
      <c r="GC2120" s="28"/>
      <c r="GD2120" s="28"/>
      <c r="GI2120" s="193"/>
      <c r="GK2120" s="28"/>
      <c r="GL2120" s="28"/>
      <c r="GM2120" s="28"/>
      <c r="GR2120" s="193"/>
      <c r="GT2120" s="28"/>
      <c r="GU2120" s="28"/>
      <c r="GV2120" s="28"/>
      <c r="HA2120" s="193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8" customHeight="1">
      <c r="A2121" s="28"/>
      <c r="B2121" s="28"/>
      <c r="C2121" s="28"/>
      <c r="D2121" s="28"/>
      <c r="E2121" s="28"/>
      <c r="F2121" s="28"/>
      <c r="G2121" s="28"/>
      <c r="K2121" s="193"/>
      <c r="M2121" s="28"/>
      <c r="N2121" s="28"/>
      <c r="O2121" s="28"/>
      <c r="T2121" s="193"/>
      <c r="V2121" s="28"/>
      <c r="W2121" s="28"/>
      <c r="X2121" s="28"/>
      <c r="AC2121" s="193"/>
      <c r="AE2121" s="28"/>
      <c r="AF2121" s="28"/>
      <c r="AG2121" s="28"/>
      <c r="AL2121" s="193"/>
      <c r="AN2121" s="28"/>
      <c r="AO2121" s="28"/>
      <c r="AP2121" s="28"/>
      <c r="AU2121" s="193"/>
      <c r="AW2121" s="28"/>
      <c r="AX2121" s="28"/>
      <c r="AY2121" s="28"/>
      <c r="BD2121" s="193"/>
      <c r="BF2121" s="28"/>
      <c r="BG2121" s="28"/>
      <c r="BH2121" s="28"/>
      <c r="BM2121" s="193"/>
      <c r="BO2121" s="28"/>
      <c r="BP2121" s="28"/>
      <c r="BQ2121" s="28"/>
      <c r="BV2121" s="193"/>
      <c r="BX2121" s="28"/>
      <c r="BY2121" s="28"/>
      <c r="BZ2121" s="28"/>
      <c r="CE2121" s="193"/>
      <c r="CG2121" s="28"/>
      <c r="CH2121" s="28"/>
      <c r="CI2121" s="28"/>
      <c r="CN2121" s="193"/>
      <c r="CP2121" s="28"/>
      <c r="CQ2121" s="28"/>
      <c r="CR2121" s="28"/>
      <c r="CW2121" s="193"/>
      <c r="CY2121" s="28"/>
      <c r="CZ2121" s="28"/>
      <c r="DA2121" s="28"/>
      <c r="DF2121" s="193"/>
      <c r="DH2121" s="28"/>
      <c r="DI2121" s="28"/>
      <c r="DJ2121" s="28"/>
      <c r="DO2121" s="193"/>
      <c r="DQ2121" s="28"/>
      <c r="DR2121" s="28"/>
      <c r="DS2121" s="28"/>
      <c r="DX2121" s="193"/>
      <c r="DZ2121" s="28"/>
      <c r="EA2121" s="28"/>
      <c r="EB2121" s="28"/>
      <c r="EG2121" s="193"/>
      <c r="EI2121" s="28"/>
      <c r="EJ2121" s="28"/>
      <c r="EK2121" s="28"/>
      <c r="EP2121" s="193"/>
      <c r="ER2121" s="28"/>
      <c r="ES2121" s="28"/>
      <c r="ET2121" s="28"/>
      <c r="EY2121" s="193"/>
      <c r="FA2121" s="28"/>
      <c r="FB2121" s="28"/>
      <c r="FC2121" s="28"/>
      <c r="FH2121" s="193"/>
      <c r="FJ2121" s="28"/>
      <c r="FK2121" s="28"/>
      <c r="FL2121" s="28"/>
      <c r="FQ2121" s="193"/>
      <c r="FS2121" s="28"/>
      <c r="FT2121" s="28"/>
      <c r="FU2121" s="28"/>
      <c r="FZ2121" s="193"/>
      <c r="GB2121" s="28"/>
      <c r="GC2121" s="28"/>
      <c r="GD2121" s="28"/>
      <c r="GI2121" s="193"/>
      <c r="GK2121" s="28"/>
      <c r="GL2121" s="28"/>
      <c r="GM2121" s="28"/>
      <c r="GR2121" s="193"/>
      <c r="GT2121" s="28"/>
      <c r="GU2121" s="28"/>
      <c r="GV2121" s="28"/>
      <c r="HA2121" s="193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8" customHeight="1">
      <c r="A2122" s="28"/>
      <c r="B2122" s="28"/>
      <c r="C2122" s="28"/>
      <c r="D2122" s="28"/>
      <c r="E2122" s="28"/>
      <c r="F2122" s="28"/>
      <c r="G2122" s="28"/>
      <c r="K2122" s="193"/>
      <c r="M2122" s="28"/>
      <c r="N2122" s="28"/>
      <c r="O2122" s="28"/>
      <c r="T2122" s="193"/>
      <c r="V2122" s="28"/>
      <c r="W2122" s="28"/>
      <c r="X2122" s="28"/>
      <c r="AC2122" s="193"/>
      <c r="AE2122" s="28"/>
      <c r="AF2122" s="28"/>
      <c r="AG2122" s="28"/>
      <c r="AL2122" s="193"/>
      <c r="AN2122" s="28"/>
      <c r="AO2122" s="28"/>
      <c r="AP2122" s="28"/>
      <c r="AU2122" s="193"/>
      <c r="AW2122" s="28"/>
      <c r="AX2122" s="28"/>
      <c r="AY2122" s="28"/>
      <c r="BD2122" s="193"/>
      <c r="BF2122" s="28"/>
      <c r="BG2122" s="28"/>
      <c r="BH2122" s="28"/>
      <c r="BM2122" s="193"/>
      <c r="BO2122" s="28"/>
      <c r="BP2122" s="28"/>
      <c r="BQ2122" s="28"/>
      <c r="BV2122" s="193"/>
      <c r="BX2122" s="28"/>
      <c r="BY2122" s="28"/>
      <c r="BZ2122" s="28"/>
      <c r="CE2122" s="193"/>
      <c r="CG2122" s="28"/>
      <c r="CH2122" s="28"/>
      <c r="CI2122" s="28"/>
      <c r="CN2122" s="193"/>
      <c r="CP2122" s="28"/>
      <c r="CQ2122" s="28"/>
      <c r="CR2122" s="28"/>
      <c r="CW2122" s="193"/>
      <c r="CY2122" s="28"/>
      <c r="CZ2122" s="28"/>
      <c r="DA2122" s="28"/>
      <c r="DF2122" s="193"/>
      <c r="DH2122" s="28"/>
      <c r="DI2122" s="28"/>
      <c r="DJ2122" s="28"/>
      <c r="DO2122" s="193"/>
      <c r="DQ2122" s="28"/>
      <c r="DR2122" s="28"/>
      <c r="DS2122" s="28"/>
      <c r="DX2122" s="193"/>
      <c r="DZ2122" s="28"/>
      <c r="EA2122" s="28"/>
      <c r="EB2122" s="28"/>
      <c r="EG2122" s="193"/>
      <c r="EI2122" s="28"/>
      <c r="EJ2122" s="28"/>
      <c r="EK2122" s="28"/>
      <c r="EP2122" s="193"/>
      <c r="ER2122" s="28"/>
      <c r="ES2122" s="28"/>
      <c r="ET2122" s="28"/>
      <c r="EY2122" s="193"/>
      <c r="FA2122" s="28"/>
      <c r="FB2122" s="28"/>
      <c r="FC2122" s="28"/>
      <c r="FH2122" s="193"/>
      <c r="FJ2122" s="28"/>
      <c r="FK2122" s="28"/>
      <c r="FL2122" s="28"/>
      <c r="FQ2122" s="193"/>
      <c r="FS2122" s="28"/>
      <c r="FT2122" s="28"/>
      <c r="FU2122" s="28"/>
      <c r="FZ2122" s="193"/>
      <c r="GB2122" s="28"/>
      <c r="GC2122" s="28"/>
      <c r="GD2122" s="28"/>
      <c r="GI2122" s="193"/>
      <c r="GK2122" s="28"/>
      <c r="GL2122" s="28"/>
      <c r="GM2122" s="28"/>
      <c r="GR2122" s="193"/>
      <c r="GT2122" s="28"/>
      <c r="GU2122" s="28"/>
      <c r="GV2122" s="28"/>
      <c r="HA2122" s="193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8" customHeight="1">
      <c r="A2123" s="28"/>
      <c r="B2123" s="28"/>
      <c r="C2123" s="28"/>
      <c r="D2123" s="28"/>
      <c r="E2123" s="28"/>
      <c r="F2123" s="28"/>
      <c r="G2123" s="28"/>
      <c r="K2123" s="193"/>
      <c r="M2123" s="28"/>
      <c r="N2123" s="28"/>
      <c r="O2123" s="28"/>
      <c r="T2123" s="193"/>
      <c r="V2123" s="28"/>
      <c r="W2123" s="28"/>
      <c r="X2123" s="28"/>
      <c r="AC2123" s="193"/>
      <c r="AE2123" s="28"/>
      <c r="AF2123" s="28"/>
      <c r="AG2123" s="28"/>
      <c r="AL2123" s="193"/>
      <c r="AN2123" s="28"/>
      <c r="AO2123" s="28"/>
      <c r="AP2123" s="28"/>
      <c r="AU2123" s="193"/>
      <c r="AW2123" s="28"/>
      <c r="AX2123" s="28"/>
      <c r="AY2123" s="28"/>
      <c r="BD2123" s="193"/>
      <c r="BF2123" s="28"/>
      <c r="BG2123" s="28"/>
      <c r="BH2123" s="28"/>
      <c r="BM2123" s="193"/>
      <c r="BO2123" s="28"/>
      <c r="BP2123" s="28"/>
      <c r="BQ2123" s="28"/>
      <c r="BV2123" s="193"/>
      <c r="BX2123" s="28"/>
      <c r="BY2123" s="28"/>
      <c r="BZ2123" s="28"/>
      <c r="CE2123" s="193"/>
      <c r="CG2123" s="28"/>
      <c r="CH2123" s="28"/>
      <c r="CI2123" s="28"/>
      <c r="CN2123" s="193"/>
      <c r="CP2123" s="28"/>
      <c r="CQ2123" s="28"/>
      <c r="CR2123" s="28"/>
      <c r="CW2123" s="193"/>
      <c r="CY2123" s="28"/>
      <c r="CZ2123" s="28"/>
      <c r="DA2123" s="28"/>
      <c r="DF2123" s="193"/>
      <c r="DH2123" s="28"/>
      <c r="DI2123" s="28"/>
      <c r="DJ2123" s="28"/>
      <c r="DO2123" s="193"/>
      <c r="DQ2123" s="28"/>
      <c r="DR2123" s="28"/>
      <c r="DS2123" s="28"/>
      <c r="DX2123" s="193"/>
      <c r="DZ2123" s="28"/>
      <c r="EA2123" s="28"/>
      <c r="EB2123" s="28"/>
      <c r="EG2123" s="193"/>
      <c r="EI2123" s="28"/>
      <c r="EJ2123" s="28"/>
      <c r="EK2123" s="28"/>
      <c r="EP2123" s="193"/>
      <c r="ER2123" s="28"/>
      <c r="ES2123" s="28"/>
      <c r="ET2123" s="28"/>
      <c r="EY2123" s="193"/>
      <c r="FA2123" s="28"/>
      <c r="FB2123" s="28"/>
      <c r="FC2123" s="28"/>
      <c r="FH2123" s="193"/>
      <c r="FJ2123" s="28"/>
      <c r="FK2123" s="28"/>
      <c r="FL2123" s="28"/>
      <c r="FQ2123" s="193"/>
      <c r="FS2123" s="28"/>
      <c r="FT2123" s="28"/>
      <c r="FU2123" s="28"/>
      <c r="FZ2123" s="193"/>
      <c r="GB2123" s="28"/>
      <c r="GC2123" s="28"/>
      <c r="GD2123" s="28"/>
      <c r="GI2123" s="193"/>
      <c r="GK2123" s="28"/>
      <c r="GL2123" s="28"/>
      <c r="GM2123" s="28"/>
      <c r="GR2123" s="193"/>
      <c r="GT2123" s="28"/>
      <c r="GU2123" s="28"/>
      <c r="GV2123" s="28"/>
      <c r="HA2123" s="193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8" customHeight="1">
      <c r="A2124" s="28"/>
      <c r="B2124" s="28"/>
      <c r="C2124" s="28"/>
      <c r="D2124" s="28"/>
      <c r="F2124" s="28"/>
      <c r="G2124" s="28"/>
      <c r="K2124" s="193"/>
      <c r="M2124" s="28"/>
      <c r="N2124" s="28"/>
      <c r="O2124" s="28"/>
      <c r="T2124" s="193"/>
      <c r="V2124" s="28"/>
      <c r="W2124" s="28"/>
      <c r="X2124" s="28"/>
      <c r="AC2124" s="193"/>
      <c r="AE2124" s="28"/>
      <c r="AF2124" s="28"/>
      <c r="AG2124" s="28"/>
      <c r="AL2124" s="193"/>
      <c r="AN2124" s="28"/>
      <c r="AO2124" s="28"/>
      <c r="AP2124" s="28"/>
      <c r="AU2124" s="193"/>
      <c r="AW2124" s="28"/>
      <c r="AX2124" s="28"/>
      <c r="AY2124" s="28"/>
      <c r="BD2124" s="193"/>
      <c r="BF2124" s="28"/>
      <c r="BG2124" s="28"/>
      <c r="BH2124" s="28"/>
      <c r="BM2124" s="193"/>
      <c r="BO2124" s="28"/>
      <c r="BP2124" s="28"/>
      <c r="BQ2124" s="28"/>
      <c r="BV2124" s="193"/>
      <c r="BX2124" s="28"/>
      <c r="BY2124" s="28"/>
      <c r="BZ2124" s="28"/>
      <c r="CE2124" s="193"/>
      <c r="CG2124" s="28"/>
      <c r="CH2124" s="28"/>
      <c r="CI2124" s="28"/>
      <c r="CN2124" s="193"/>
      <c r="CP2124" s="28"/>
      <c r="CQ2124" s="28"/>
      <c r="CR2124" s="28"/>
      <c r="CW2124" s="193"/>
      <c r="CY2124" s="28"/>
      <c r="CZ2124" s="28"/>
      <c r="DA2124" s="28"/>
      <c r="DF2124" s="193"/>
      <c r="DH2124" s="28"/>
      <c r="DI2124" s="28"/>
      <c r="DJ2124" s="28"/>
      <c r="DO2124" s="193"/>
      <c r="DQ2124" s="28"/>
      <c r="DR2124" s="28"/>
      <c r="DS2124" s="28"/>
      <c r="DX2124" s="193"/>
      <c r="DZ2124" s="28"/>
      <c r="EA2124" s="28"/>
      <c r="EB2124" s="28"/>
      <c r="EG2124" s="193"/>
      <c r="EI2124" s="28"/>
      <c r="EJ2124" s="28"/>
      <c r="EK2124" s="28"/>
      <c r="EP2124" s="193"/>
      <c r="ER2124" s="28"/>
      <c r="ES2124" s="28"/>
      <c r="ET2124" s="28"/>
      <c r="EY2124" s="193"/>
      <c r="FA2124" s="28"/>
      <c r="FB2124" s="28"/>
      <c r="FC2124" s="28"/>
      <c r="FH2124" s="193"/>
      <c r="FJ2124" s="28"/>
      <c r="FK2124" s="28"/>
      <c r="FL2124" s="28"/>
      <c r="FQ2124" s="193"/>
      <c r="FS2124" s="28"/>
      <c r="FT2124" s="28"/>
      <c r="FU2124" s="28"/>
      <c r="FZ2124" s="193"/>
      <c r="GB2124" s="28"/>
      <c r="GC2124" s="28"/>
      <c r="GD2124" s="28"/>
      <c r="GI2124" s="193"/>
      <c r="GK2124" s="28"/>
      <c r="GL2124" s="28"/>
      <c r="GM2124" s="28"/>
      <c r="GR2124" s="193"/>
      <c r="GT2124" s="28"/>
      <c r="GU2124" s="28"/>
      <c r="GV2124" s="28"/>
      <c r="HA2124" s="193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8" customHeight="1">
      <c r="A2125" s="28"/>
      <c r="B2125" s="28"/>
      <c r="C2125" s="28"/>
      <c r="D2125" s="28"/>
      <c r="F2125" s="28"/>
      <c r="G2125" s="28"/>
      <c r="K2125" s="193"/>
      <c r="M2125" s="28"/>
      <c r="N2125" s="28"/>
      <c r="O2125" s="28"/>
      <c r="T2125" s="193"/>
      <c r="V2125" s="28"/>
      <c r="W2125" s="28"/>
      <c r="X2125" s="28"/>
      <c r="AC2125" s="193"/>
      <c r="AE2125" s="28"/>
      <c r="AF2125" s="28"/>
      <c r="AG2125" s="28"/>
      <c r="AL2125" s="193"/>
      <c r="AN2125" s="28"/>
      <c r="AO2125" s="28"/>
      <c r="AP2125" s="28"/>
      <c r="AU2125" s="193"/>
      <c r="AW2125" s="28"/>
      <c r="AX2125" s="28"/>
      <c r="AY2125" s="28"/>
      <c r="BD2125" s="193"/>
      <c r="BF2125" s="28"/>
      <c r="BG2125" s="28"/>
      <c r="BH2125" s="28"/>
      <c r="BM2125" s="193"/>
      <c r="BO2125" s="28"/>
      <c r="BP2125" s="28"/>
      <c r="BQ2125" s="28"/>
      <c r="BV2125" s="193"/>
      <c r="BX2125" s="28"/>
      <c r="BY2125" s="28"/>
      <c r="BZ2125" s="28"/>
      <c r="CE2125" s="193"/>
      <c r="CG2125" s="28"/>
      <c r="CH2125" s="28"/>
      <c r="CI2125" s="28"/>
      <c r="CN2125" s="193"/>
      <c r="CP2125" s="28"/>
      <c r="CQ2125" s="28"/>
      <c r="CR2125" s="28"/>
      <c r="CW2125" s="193"/>
      <c r="CY2125" s="28"/>
      <c r="CZ2125" s="28"/>
      <c r="DA2125" s="28"/>
      <c r="DF2125" s="193"/>
      <c r="DH2125" s="28"/>
      <c r="DI2125" s="28"/>
      <c r="DJ2125" s="28"/>
      <c r="DO2125" s="193"/>
      <c r="DQ2125" s="28"/>
      <c r="DR2125" s="28"/>
      <c r="DS2125" s="28"/>
      <c r="DX2125" s="193"/>
      <c r="DZ2125" s="28"/>
      <c r="EA2125" s="28"/>
      <c r="EB2125" s="28"/>
      <c r="EG2125" s="193"/>
      <c r="EI2125" s="28"/>
      <c r="EJ2125" s="28"/>
      <c r="EK2125" s="28"/>
      <c r="EP2125" s="193"/>
      <c r="ER2125" s="28"/>
      <c r="ES2125" s="28"/>
      <c r="ET2125" s="28"/>
      <c r="EY2125" s="193"/>
      <c r="FA2125" s="28"/>
      <c r="FB2125" s="28"/>
      <c r="FC2125" s="28"/>
      <c r="FH2125" s="193"/>
      <c r="FJ2125" s="28"/>
      <c r="FK2125" s="28"/>
      <c r="FL2125" s="28"/>
      <c r="FQ2125" s="193"/>
      <c r="FS2125" s="28"/>
      <c r="FT2125" s="28"/>
      <c r="FU2125" s="28"/>
      <c r="FZ2125" s="193"/>
      <c r="GB2125" s="28"/>
      <c r="GC2125" s="28"/>
      <c r="GD2125" s="28"/>
      <c r="GI2125" s="193"/>
      <c r="GK2125" s="28"/>
      <c r="GL2125" s="28"/>
      <c r="GM2125" s="28"/>
      <c r="GR2125" s="193"/>
      <c r="GT2125" s="28"/>
      <c r="GU2125" s="28"/>
      <c r="GV2125" s="28"/>
      <c r="HA2125" s="193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8" customHeight="1">
      <c r="A2126" s="28"/>
      <c r="B2126" s="28"/>
      <c r="C2126" s="28"/>
      <c r="D2126" s="28"/>
      <c r="F2126" s="28"/>
      <c r="G2126" s="28"/>
      <c r="K2126" s="193"/>
      <c r="M2126" s="28"/>
      <c r="N2126" s="28"/>
      <c r="O2126" s="28"/>
      <c r="T2126" s="193"/>
      <c r="V2126" s="28"/>
      <c r="W2126" s="28"/>
      <c r="X2126" s="28"/>
      <c r="AC2126" s="193"/>
      <c r="AE2126" s="28"/>
      <c r="AF2126" s="28"/>
      <c r="AG2126" s="28"/>
      <c r="AL2126" s="193"/>
      <c r="AN2126" s="28"/>
      <c r="AO2126" s="28"/>
      <c r="AP2126" s="28"/>
      <c r="AU2126" s="193"/>
      <c r="AW2126" s="28"/>
      <c r="AX2126" s="28"/>
      <c r="AY2126" s="28"/>
      <c r="BD2126" s="193"/>
      <c r="BF2126" s="28"/>
      <c r="BG2126" s="28"/>
      <c r="BH2126" s="28"/>
      <c r="BM2126" s="193"/>
      <c r="BO2126" s="28"/>
      <c r="BP2126" s="28"/>
      <c r="BQ2126" s="28"/>
      <c r="BV2126" s="193"/>
      <c r="BX2126" s="28"/>
      <c r="BY2126" s="28"/>
      <c r="BZ2126" s="28"/>
      <c r="CE2126" s="193"/>
      <c r="CG2126" s="28"/>
      <c r="CH2126" s="28"/>
      <c r="CI2126" s="28"/>
      <c r="CN2126" s="193"/>
      <c r="CP2126" s="28"/>
      <c r="CQ2126" s="28"/>
      <c r="CR2126" s="28"/>
      <c r="CW2126" s="193"/>
      <c r="CY2126" s="28"/>
      <c r="CZ2126" s="28"/>
      <c r="DA2126" s="28"/>
      <c r="DF2126" s="193"/>
      <c r="DH2126" s="28"/>
      <c r="DI2126" s="28"/>
      <c r="DJ2126" s="28"/>
      <c r="DO2126" s="193"/>
      <c r="DQ2126" s="28"/>
      <c r="DR2126" s="28"/>
      <c r="DS2126" s="28"/>
      <c r="DX2126" s="193"/>
      <c r="DZ2126" s="28"/>
      <c r="EA2126" s="28"/>
      <c r="EB2126" s="28"/>
      <c r="EG2126" s="193"/>
      <c r="EI2126" s="28"/>
      <c r="EJ2126" s="28"/>
      <c r="EK2126" s="28"/>
      <c r="EP2126" s="193"/>
      <c r="ER2126" s="28"/>
      <c r="ES2126" s="28"/>
      <c r="ET2126" s="28"/>
      <c r="EY2126" s="193"/>
      <c r="FA2126" s="28"/>
      <c r="FB2126" s="28"/>
      <c r="FC2126" s="28"/>
      <c r="FH2126" s="193"/>
      <c r="FJ2126" s="28"/>
      <c r="FK2126" s="28"/>
      <c r="FL2126" s="28"/>
      <c r="FQ2126" s="193"/>
      <c r="FS2126" s="28"/>
      <c r="FT2126" s="28"/>
      <c r="FU2126" s="28"/>
      <c r="FZ2126" s="193"/>
      <c r="GB2126" s="28"/>
      <c r="GC2126" s="28"/>
      <c r="GD2126" s="28"/>
      <c r="GI2126" s="193"/>
      <c r="GK2126" s="28"/>
      <c r="GL2126" s="28"/>
      <c r="GM2126" s="28"/>
      <c r="GR2126" s="193"/>
      <c r="GT2126" s="28"/>
      <c r="GU2126" s="28"/>
      <c r="GV2126" s="28"/>
      <c r="HA2126" s="193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8" customHeight="1">
      <c r="A2127" s="28"/>
      <c r="B2127" s="28"/>
      <c r="C2127" s="28"/>
      <c r="D2127" s="28"/>
      <c r="E2127" s="28"/>
      <c r="F2127" s="28"/>
      <c r="G2127" s="28"/>
      <c r="K2127" s="193"/>
      <c r="M2127" s="28"/>
      <c r="N2127" s="28"/>
      <c r="O2127" s="28"/>
      <c r="T2127" s="193"/>
      <c r="V2127" s="28"/>
      <c r="W2127" s="28"/>
      <c r="X2127" s="28"/>
      <c r="AC2127" s="193"/>
      <c r="AE2127" s="28"/>
      <c r="AF2127" s="28"/>
      <c r="AG2127" s="28"/>
      <c r="AL2127" s="193"/>
      <c r="AN2127" s="28"/>
      <c r="AO2127" s="28"/>
      <c r="AP2127" s="28"/>
      <c r="AU2127" s="193"/>
      <c r="AW2127" s="28"/>
      <c r="AX2127" s="28"/>
      <c r="AY2127" s="28"/>
      <c r="BD2127" s="193"/>
      <c r="BF2127" s="28"/>
      <c r="BG2127" s="28"/>
      <c r="BH2127" s="28"/>
      <c r="BM2127" s="193"/>
      <c r="BO2127" s="28"/>
      <c r="BP2127" s="28"/>
      <c r="BQ2127" s="28"/>
      <c r="BV2127" s="193"/>
      <c r="BX2127" s="28"/>
      <c r="BY2127" s="28"/>
      <c r="BZ2127" s="28"/>
      <c r="CE2127" s="193"/>
      <c r="CG2127" s="28"/>
      <c r="CH2127" s="28"/>
      <c r="CI2127" s="28"/>
      <c r="CN2127" s="193"/>
      <c r="CP2127" s="28"/>
      <c r="CQ2127" s="28"/>
      <c r="CR2127" s="28"/>
      <c r="CW2127" s="193"/>
      <c r="CY2127" s="28"/>
      <c r="CZ2127" s="28"/>
      <c r="DA2127" s="28"/>
      <c r="DF2127" s="193"/>
      <c r="DH2127" s="28"/>
      <c r="DI2127" s="28"/>
      <c r="DJ2127" s="28"/>
      <c r="DO2127" s="193"/>
      <c r="DQ2127" s="28"/>
      <c r="DR2127" s="28"/>
      <c r="DS2127" s="28"/>
      <c r="DX2127" s="193"/>
      <c r="DZ2127" s="28"/>
      <c r="EA2127" s="28"/>
      <c r="EB2127" s="28"/>
      <c r="EG2127" s="193"/>
      <c r="EI2127" s="28"/>
      <c r="EJ2127" s="28"/>
      <c r="EK2127" s="28"/>
      <c r="EP2127" s="193"/>
      <c r="ER2127" s="28"/>
      <c r="ES2127" s="28"/>
      <c r="ET2127" s="28"/>
      <c r="EY2127" s="193"/>
      <c r="FA2127" s="28"/>
      <c r="FB2127" s="28"/>
      <c r="FC2127" s="28"/>
      <c r="FH2127" s="193"/>
      <c r="FJ2127" s="28"/>
      <c r="FK2127" s="28"/>
      <c r="FL2127" s="28"/>
      <c r="FQ2127" s="193"/>
      <c r="FS2127" s="28"/>
      <c r="FT2127" s="28"/>
      <c r="FU2127" s="28"/>
      <c r="FZ2127" s="193"/>
      <c r="GB2127" s="28"/>
      <c r="GC2127" s="28"/>
      <c r="GD2127" s="28"/>
      <c r="GI2127" s="193"/>
      <c r="GK2127" s="28"/>
      <c r="GL2127" s="28"/>
      <c r="GM2127" s="28"/>
      <c r="GR2127" s="193"/>
      <c r="GT2127" s="28"/>
      <c r="GU2127" s="28"/>
      <c r="GV2127" s="28"/>
      <c r="HA2127" s="193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8" customHeight="1">
      <c r="A2128" s="28"/>
      <c r="B2128" s="28"/>
      <c r="C2128" s="28"/>
      <c r="D2128" s="28"/>
      <c r="F2128" s="28"/>
      <c r="G2128" s="28"/>
      <c r="K2128" s="193"/>
      <c r="M2128" s="28"/>
      <c r="N2128" s="28"/>
      <c r="O2128" s="28"/>
      <c r="T2128" s="193"/>
      <c r="V2128" s="28"/>
      <c r="W2128" s="28"/>
      <c r="X2128" s="28"/>
      <c r="AC2128" s="193"/>
      <c r="AE2128" s="28"/>
      <c r="AF2128" s="28"/>
      <c r="AG2128" s="28"/>
      <c r="AL2128" s="193"/>
      <c r="AN2128" s="28"/>
      <c r="AO2128" s="28"/>
      <c r="AP2128" s="28"/>
      <c r="AU2128" s="193"/>
      <c r="AW2128" s="28"/>
      <c r="AX2128" s="28"/>
      <c r="AY2128" s="28"/>
      <c r="BD2128" s="193"/>
      <c r="BF2128" s="28"/>
      <c r="BG2128" s="28"/>
      <c r="BH2128" s="28"/>
      <c r="BM2128" s="193"/>
      <c r="BO2128" s="28"/>
      <c r="BP2128" s="28"/>
      <c r="BQ2128" s="28"/>
      <c r="BV2128" s="193"/>
      <c r="BX2128" s="28"/>
      <c r="BY2128" s="28"/>
      <c r="BZ2128" s="28"/>
      <c r="CE2128" s="193"/>
      <c r="CG2128" s="28"/>
      <c r="CH2128" s="28"/>
      <c r="CI2128" s="28"/>
      <c r="CN2128" s="193"/>
      <c r="CP2128" s="28"/>
      <c r="CQ2128" s="28"/>
      <c r="CR2128" s="28"/>
      <c r="CW2128" s="193"/>
      <c r="CY2128" s="28"/>
      <c r="CZ2128" s="28"/>
      <c r="DA2128" s="28"/>
      <c r="DF2128" s="193"/>
      <c r="DH2128" s="28"/>
      <c r="DI2128" s="28"/>
      <c r="DJ2128" s="28"/>
      <c r="DO2128" s="193"/>
      <c r="DQ2128" s="28"/>
      <c r="DR2128" s="28"/>
      <c r="DS2128" s="28"/>
      <c r="DX2128" s="193"/>
      <c r="DZ2128" s="28"/>
      <c r="EA2128" s="28"/>
      <c r="EB2128" s="28"/>
      <c r="EG2128" s="193"/>
      <c r="EI2128" s="28"/>
      <c r="EJ2128" s="28"/>
      <c r="EK2128" s="28"/>
      <c r="EP2128" s="193"/>
      <c r="ER2128" s="28"/>
      <c r="ES2128" s="28"/>
      <c r="ET2128" s="28"/>
      <c r="EY2128" s="193"/>
      <c r="FA2128" s="28"/>
      <c r="FB2128" s="28"/>
      <c r="FC2128" s="28"/>
      <c r="FH2128" s="193"/>
      <c r="FJ2128" s="28"/>
      <c r="FK2128" s="28"/>
      <c r="FL2128" s="28"/>
      <c r="FQ2128" s="193"/>
      <c r="FS2128" s="28"/>
      <c r="FT2128" s="28"/>
      <c r="FU2128" s="28"/>
      <c r="FZ2128" s="193"/>
      <c r="GB2128" s="28"/>
      <c r="GC2128" s="28"/>
      <c r="GD2128" s="28"/>
      <c r="GI2128" s="193"/>
      <c r="GK2128" s="28"/>
      <c r="GL2128" s="28"/>
      <c r="GM2128" s="28"/>
      <c r="GR2128" s="193"/>
      <c r="GT2128" s="28"/>
      <c r="GU2128" s="28"/>
      <c r="GV2128" s="28"/>
      <c r="HA2128" s="193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8" customHeight="1">
      <c r="A2129" s="28"/>
      <c r="B2129" s="28"/>
      <c r="C2129" s="28"/>
      <c r="D2129" s="28"/>
      <c r="F2129" s="28"/>
      <c r="G2129" s="28"/>
      <c r="K2129" s="193"/>
      <c r="M2129" s="28"/>
      <c r="N2129" s="28"/>
      <c r="O2129" s="28"/>
      <c r="T2129" s="193"/>
      <c r="V2129" s="28"/>
      <c r="W2129" s="28"/>
      <c r="X2129" s="28"/>
      <c r="AC2129" s="193"/>
      <c r="AE2129" s="28"/>
      <c r="AF2129" s="28"/>
      <c r="AG2129" s="28"/>
      <c r="AL2129" s="193"/>
      <c r="AN2129" s="28"/>
      <c r="AO2129" s="28"/>
      <c r="AP2129" s="28"/>
      <c r="AU2129" s="193"/>
      <c r="AW2129" s="28"/>
      <c r="AX2129" s="28"/>
      <c r="AY2129" s="28"/>
      <c r="BD2129" s="193"/>
      <c r="BF2129" s="28"/>
      <c r="BG2129" s="28"/>
      <c r="BH2129" s="28"/>
      <c r="BM2129" s="193"/>
      <c r="BO2129" s="28"/>
      <c r="BP2129" s="28"/>
      <c r="BQ2129" s="28"/>
      <c r="BV2129" s="193"/>
      <c r="BX2129" s="28"/>
      <c r="BY2129" s="28"/>
      <c r="BZ2129" s="28"/>
      <c r="CE2129" s="193"/>
      <c r="CG2129" s="28"/>
      <c r="CH2129" s="28"/>
      <c r="CI2129" s="28"/>
      <c r="CN2129" s="193"/>
      <c r="CP2129" s="28"/>
      <c r="CQ2129" s="28"/>
      <c r="CR2129" s="28"/>
      <c r="CW2129" s="193"/>
      <c r="CY2129" s="28"/>
      <c r="CZ2129" s="28"/>
      <c r="DA2129" s="28"/>
      <c r="DF2129" s="193"/>
      <c r="DH2129" s="28"/>
      <c r="DI2129" s="28"/>
      <c r="DJ2129" s="28"/>
      <c r="DO2129" s="193"/>
      <c r="DQ2129" s="28"/>
      <c r="DR2129" s="28"/>
      <c r="DS2129" s="28"/>
      <c r="DX2129" s="193"/>
      <c r="DZ2129" s="28"/>
      <c r="EA2129" s="28"/>
      <c r="EB2129" s="28"/>
      <c r="EG2129" s="193"/>
      <c r="EI2129" s="28"/>
      <c r="EJ2129" s="28"/>
      <c r="EK2129" s="28"/>
      <c r="EP2129" s="193"/>
      <c r="ER2129" s="28"/>
      <c r="ES2129" s="28"/>
      <c r="ET2129" s="28"/>
      <c r="EY2129" s="193"/>
      <c r="FA2129" s="28"/>
      <c r="FB2129" s="28"/>
      <c r="FC2129" s="28"/>
      <c r="FH2129" s="193"/>
      <c r="FJ2129" s="28"/>
      <c r="FK2129" s="28"/>
      <c r="FL2129" s="28"/>
      <c r="FQ2129" s="193"/>
      <c r="FS2129" s="28"/>
      <c r="FT2129" s="28"/>
      <c r="FU2129" s="28"/>
      <c r="FZ2129" s="193"/>
      <c r="GB2129" s="28"/>
      <c r="GC2129" s="28"/>
      <c r="GD2129" s="28"/>
      <c r="GI2129" s="193"/>
      <c r="GK2129" s="28"/>
      <c r="GL2129" s="28"/>
      <c r="GM2129" s="28"/>
      <c r="GR2129" s="193"/>
      <c r="GT2129" s="28"/>
      <c r="GU2129" s="28"/>
      <c r="GV2129" s="28"/>
      <c r="HA2129" s="193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8" customHeight="1">
      <c r="A2130" s="28"/>
      <c r="B2130" s="28"/>
      <c r="C2130" s="28"/>
      <c r="D2130" s="28"/>
      <c r="G2130" s="28"/>
      <c r="K2130" s="193"/>
      <c r="M2130" s="28"/>
      <c r="N2130" s="28"/>
      <c r="O2130" s="28"/>
      <c r="T2130" s="193"/>
      <c r="V2130" s="28"/>
      <c r="W2130" s="28"/>
      <c r="X2130" s="28"/>
      <c r="AC2130" s="193"/>
      <c r="AE2130" s="28"/>
      <c r="AF2130" s="28"/>
      <c r="AG2130" s="28"/>
      <c r="AL2130" s="193"/>
      <c r="AN2130" s="28"/>
      <c r="AO2130" s="28"/>
      <c r="AP2130" s="28"/>
      <c r="AU2130" s="193"/>
      <c r="AW2130" s="28"/>
      <c r="AX2130" s="28"/>
      <c r="AY2130" s="28"/>
      <c r="BD2130" s="193"/>
      <c r="BF2130" s="28"/>
      <c r="BG2130" s="28"/>
      <c r="BH2130" s="28"/>
      <c r="BM2130" s="193"/>
      <c r="BO2130" s="28"/>
      <c r="BP2130" s="28"/>
      <c r="BQ2130" s="28"/>
      <c r="BV2130" s="193"/>
      <c r="BX2130" s="28"/>
      <c r="BY2130" s="28"/>
      <c r="BZ2130" s="28"/>
      <c r="CE2130" s="193"/>
      <c r="CG2130" s="28"/>
      <c r="CH2130" s="28"/>
      <c r="CI2130" s="28"/>
      <c r="CN2130" s="193"/>
      <c r="CP2130" s="28"/>
      <c r="CQ2130" s="28"/>
      <c r="CR2130" s="28"/>
      <c r="CW2130" s="193"/>
      <c r="CY2130" s="28"/>
      <c r="CZ2130" s="28"/>
      <c r="DA2130" s="28"/>
      <c r="DF2130" s="193"/>
      <c r="DH2130" s="28"/>
      <c r="DI2130" s="28"/>
      <c r="DJ2130" s="28"/>
      <c r="DO2130" s="193"/>
      <c r="DQ2130" s="28"/>
      <c r="DR2130" s="28"/>
      <c r="DS2130" s="28"/>
      <c r="DX2130" s="193"/>
      <c r="DZ2130" s="28"/>
      <c r="EA2130" s="28"/>
      <c r="EB2130" s="28"/>
      <c r="EG2130" s="193"/>
      <c r="EI2130" s="28"/>
      <c r="EJ2130" s="28"/>
      <c r="EK2130" s="28"/>
      <c r="EP2130" s="193"/>
      <c r="ER2130" s="28"/>
      <c r="ES2130" s="28"/>
      <c r="ET2130" s="28"/>
      <c r="EY2130" s="193"/>
      <c r="FA2130" s="28"/>
      <c r="FB2130" s="28"/>
      <c r="FC2130" s="28"/>
      <c r="FH2130" s="193"/>
      <c r="FJ2130" s="28"/>
      <c r="FK2130" s="28"/>
      <c r="FL2130" s="28"/>
      <c r="FQ2130" s="193"/>
      <c r="FS2130" s="28"/>
      <c r="FT2130" s="28"/>
      <c r="FU2130" s="28"/>
      <c r="FZ2130" s="193"/>
      <c r="GB2130" s="28"/>
      <c r="GC2130" s="28"/>
      <c r="GD2130" s="28"/>
      <c r="GI2130" s="193"/>
      <c r="GK2130" s="28"/>
      <c r="GL2130" s="28"/>
      <c r="GM2130" s="28"/>
      <c r="GR2130" s="193"/>
      <c r="GT2130" s="28"/>
      <c r="GU2130" s="28"/>
      <c r="GV2130" s="28"/>
      <c r="HA2130" s="193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8" customHeight="1">
      <c r="A2131" s="28"/>
      <c r="B2131" s="28"/>
      <c r="C2131" s="28"/>
      <c r="D2131" s="28"/>
      <c r="F2131" s="28"/>
      <c r="G2131" s="28"/>
      <c r="K2131" s="193"/>
      <c r="M2131" s="28"/>
      <c r="N2131" s="28"/>
      <c r="O2131" s="28"/>
      <c r="T2131" s="193"/>
      <c r="V2131" s="28"/>
      <c r="W2131" s="28"/>
      <c r="X2131" s="28"/>
      <c r="AC2131" s="193"/>
      <c r="AE2131" s="28"/>
      <c r="AF2131" s="28"/>
      <c r="AG2131" s="28"/>
      <c r="AL2131" s="193"/>
      <c r="AN2131" s="28"/>
      <c r="AO2131" s="28"/>
      <c r="AP2131" s="28"/>
      <c r="AU2131" s="193"/>
      <c r="AW2131" s="28"/>
      <c r="AX2131" s="28"/>
      <c r="AY2131" s="28"/>
      <c r="BD2131" s="193"/>
      <c r="BF2131" s="28"/>
      <c r="BG2131" s="28"/>
      <c r="BH2131" s="28"/>
      <c r="BM2131" s="193"/>
      <c r="BO2131" s="28"/>
      <c r="BP2131" s="28"/>
      <c r="BQ2131" s="28"/>
      <c r="BV2131" s="193"/>
      <c r="BX2131" s="28"/>
      <c r="BY2131" s="28"/>
      <c r="BZ2131" s="28"/>
      <c r="CE2131" s="193"/>
      <c r="CG2131" s="28"/>
      <c r="CH2131" s="28"/>
      <c r="CI2131" s="28"/>
      <c r="CN2131" s="193"/>
      <c r="CP2131" s="28"/>
      <c r="CQ2131" s="28"/>
      <c r="CR2131" s="28"/>
      <c r="CW2131" s="193"/>
      <c r="CY2131" s="28"/>
      <c r="CZ2131" s="28"/>
      <c r="DA2131" s="28"/>
      <c r="DF2131" s="193"/>
      <c r="DH2131" s="28"/>
      <c r="DI2131" s="28"/>
      <c r="DJ2131" s="28"/>
      <c r="DO2131" s="193"/>
      <c r="DQ2131" s="28"/>
      <c r="DR2131" s="28"/>
      <c r="DS2131" s="28"/>
      <c r="DX2131" s="193"/>
      <c r="DZ2131" s="28"/>
      <c r="EA2131" s="28"/>
      <c r="EB2131" s="28"/>
      <c r="EG2131" s="193"/>
      <c r="EI2131" s="28"/>
      <c r="EJ2131" s="28"/>
      <c r="EK2131" s="28"/>
      <c r="EP2131" s="193"/>
      <c r="ER2131" s="28"/>
      <c r="ES2131" s="28"/>
      <c r="ET2131" s="28"/>
      <c r="EY2131" s="193"/>
      <c r="FA2131" s="28"/>
      <c r="FB2131" s="28"/>
      <c r="FC2131" s="28"/>
      <c r="FH2131" s="193"/>
      <c r="FJ2131" s="28"/>
      <c r="FK2131" s="28"/>
      <c r="FL2131" s="28"/>
      <c r="FQ2131" s="193"/>
      <c r="FS2131" s="28"/>
      <c r="FT2131" s="28"/>
      <c r="FU2131" s="28"/>
      <c r="FZ2131" s="193"/>
      <c r="GB2131" s="28"/>
      <c r="GC2131" s="28"/>
      <c r="GD2131" s="28"/>
      <c r="GI2131" s="193"/>
      <c r="GK2131" s="28"/>
      <c r="GL2131" s="28"/>
      <c r="GM2131" s="28"/>
      <c r="GR2131" s="193"/>
      <c r="GT2131" s="28"/>
      <c r="GU2131" s="28"/>
      <c r="GV2131" s="28"/>
      <c r="HA2131" s="193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8" customHeight="1">
      <c r="A2132" s="28"/>
      <c r="B2132" s="28"/>
      <c r="C2132" s="28"/>
      <c r="D2132" s="28"/>
      <c r="F2132" s="28"/>
      <c r="G2132" s="28"/>
      <c r="K2132" s="193"/>
      <c r="M2132" s="28"/>
      <c r="N2132" s="28"/>
      <c r="O2132" s="28"/>
      <c r="T2132" s="193"/>
      <c r="V2132" s="28"/>
      <c r="W2132" s="28"/>
      <c r="X2132" s="28"/>
      <c r="AC2132" s="193"/>
      <c r="AE2132" s="28"/>
      <c r="AF2132" s="28"/>
      <c r="AG2132" s="28"/>
      <c r="AL2132" s="193"/>
      <c r="AN2132" s="28"/>
      <c r="AO2132" s="28"/>
      <c r="AP2132" s="28"/>
      <c r="AU2132" s="193"/>
      <c r="AW2132" s="28"/>
      <c r="AX2132" s="28"/>
      <c r="AY2132" s="28"/>
      <c r="BD2132" s="193"/>
      <c r="BF2132" s="28"/>
      <c r="BG2132" s="28"/>
      <c r="BH2132" s="28"/>
      <c r="BM2132" s="193"/>
      <c r="BO2132" s="28"/>
      <c r="BP2132" s="28"/>
      <c r="BQ2132" s="28"/>
      <c r="BV2132" s="193"/>
      <c r="BX2132" s="28"/>
      <c r="BY2132" s="28"/>
      <c r="BZ2132" s="28"/>
      <c r="CE2132" s="193"/>
      <c r="CG2132" s="28"/>
      <c r="CH2132" s="28"/>
      <c r="CI2132" s="28"/>
      <c r="CN2132" s="193"/>
      <c r="CP2132" s="28"/>
      <c r="CQ2132" s="28"/>
      <c r="CR2132" s="28"/>
      <c r="CW2132" s="193"/>
      <c r="CY2132" s="28"/>
      <c r="CZ2132" s="28"/>
      <c r="DA2132" s="28"/>
      <c r="DF2132" s="193"/>
      <c r="DH2132" s="28"/>
      <c r="DI2132" s="28"/>
      <c r="DJ2132" s="28"/>
      <c r="DO2132" s="193"/>
      <c r="DQ2132" s="28"/>
      <c r="DR2132" s="28"/>
      <c r="DS2132" s="28"/>
      <c r="DX2132" s="193"/>
      <c r="DZ2132" s="28"/>
      <c r="EA2132" s="28"/>
      <c r="EB2132" s="28"/>
      <c r="EG2132" s="193"/>
      <c r="EI2132" s="28"/>
      <c r="EJ2132" s="28"/>
      <c r="EK2132" s="28"/>
      <c r="EP2132" s="193"/>
      <c r="ER2132" s="28"/>
      <c r="ES2132" s="28"/>
      <c r="ET2132" s="28"/>
      <c r="EY2132" s="193"/>
      <c r="FA2132" s="28"/>
      <c r="FB2132" s="28"/>
      <c r="FC2132" s="28"/>
      <c r="FH2132" s="193"/>
      <c r="FJ2132" s="28"/>
      <c r="FK2132" s="28"/>
      <c r="FL2132" s="28"/>
      <c r="FQ2132" s="193"/>
      <c r="FS2132" s="28"/>
      <c r="FT2132" s="28"/>
      <c r="FU2132" s="28"/>
      <c r="FZ2132" s="193"/>
      <c r="GB2132" s="28"/>
      <c r="GC2132" s="28"/>
      <c r="GD2132" s="28"/>
      <c r="GI2132" s="193"/>
      <c r="GK2132" s="28"/>
      <c r="GL2132" s="28"/>
      <c r="GM2132" s="28"/>
      <c r="GR2132" s="193"/>
      <c r="GT2132" s="28"/>
      <c r="GU2132" s="28"/>
      <c r="GV2132" s="28"/>
      <c r="HA2132" s="193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8" customHeight="1">
      <c r="A2133" s="28"/>
      <c r="B2133" s="28"/>
      <c r="C2133" s="28"/>
      <c r="D2133" s="28"/>
      <c r="F2133" s="28"/>
      <c r="G2133" s="28"/>
      <c r="K2133" s="193"/>
      <c r="M2133" s="28"/>
      <c r="N2133" s="28"/>
      <c r="O2133" s="28"/>
      <c r="T2133" s="193"/>
      <c r="V2133" s="28"/>
      <c r="W2133" s="28"/>
      <c r="X2133" s="28"/>
      <c r="AC2133" s="193"/>
      <c r="AE2133" s="28"/>
      <c r="AF2133" s="28"/>
      <c r="AG2133" s="28"/>
      <c r="AL2133" s="193"/>
      <c r="AN2133" s="28"/>
      <c r="AO2133" s="28"/>
      <c r="AP2133" s="28"/>
      <c r="AU2133" s="193"/>
      <c r="AW2133" s="28"/>
      <c r="AX2133" s="28"/>
      <c r="AY2133" s="28"/>
      <c r="BD2133" s="193"/>
      <c r="BF2133" s="28"/>
      <c r="BG2133" s="28"/>
      <c r="BH2133" s="28"/>
      <c r="BM2133" s="193"/>
      <c r="BO2133" s="28"/>
      <c r="BP2133" s="28"/>
      <c r="BQ2133" s="28"/>
      <c r="BV2133" s="193"/>
      <c r="BX2133" s="28"/>
      <c r="BY2133" s="28"/>
      <c r="BZ2133" s="28"/>
      <c r="CE2133" s="193"/>
      <c r="CG2133" s="28"/>
      <c r="CH2133" s="28"/>
      <c r="CI2133" s="28"/>
      <c r="CN2133" s="193"/>
      <c r="CP2133" s="28"/>
      <c r="CQ2133" s="28"/>
      <c r="CR2133" s="28"/>
      <c r="CW2133" s="193"/>
      <c r="CY2133" s="28"/>
      <c r="CZ2133" s="28"/>
      <c r="DA2133" s="28"/>
      <c r="DF2133" s="193"/>
      <c r="DH2133" s="28"/>
      <c r="DI2133" s="28"/>
      <c r="DJ2133" s="28"/>
      <c r="DO2133" s="193"/>
      <c r="DQ2133" s="28"/>
      <c r="DR2133" s="28"/>
      <c r="DS2133" s="28"/>
      <c r="DX2133" s="193"/>
      <c r="DZ2133" s="28"/>
      <c r="EA2133" s="28"/>
      <c r="EB2133" s="28"/>
      <c r="EG2133" s="193"/>
      <c r="EI2133" s="28"/>
      <c r="EJ2133" s="28"/>
      <c r="EK2133" s="28"/>
      <c r="EP2133" s="193"/>
      <c r="ER2133" s="28"/>
      <c r="ES2133" s="28"/>
      <c r="ET2133" s="28"/>
      <c r="EY2133" s="193"/>
      <c r="FA2133" s="28"/>
      <c r="FB2133" s="28"/>
      <c r="FC2133" s="28"/>
      <c r="FH2133" s="193"/>
      <c r="FJ2133" s="28"/>
      <c r="FK2133" s="28"/>
      <c r="FL2133" s="28"/>
      <c r="FQ2133" s="193"/>
      <c r="FS2133" s="28"/>
      <c r="FT2133" s="28"/>
      <c r="FU2133" s="28"/>
      <c r="FZ2133" s="193"/>
      <c r="GB2133" s="28"/>
      <c r="GC2133" s="28"/>
      <c r="GD2133" s="28"/>
      <c r="GI2133" s="193"/>
      <c r="GK2133" s="28"/>
      <c r="GL2133" s="28"/>
      <c r="GM2133" s="28"/>
      <c r="GR2133" s="193"/>
      <c r="GT2133" s="28"/>
      <c r="GU2133" s="28"/>
      <c r="GV2133" s="28"/>
      <c r="HA2133" s="193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8" customHeight="1">
      <c r="A2134" s="28"/>
      <c r="B2134" s="28"/>
      <c r="C2134" s="28"/>
      <c r="D2134" s="28"/>
      <c r="F2134" s="28"/>
      <c r="G2134" s="28"/>
      <c r="K2134" s="193"/>
      <c r="M2134" s="28"/>
      <c r="N2134" s="28"/>
      <c r="O2134" s="28"/>
      <c r="T2134" s="193"/>
      <c r="V2134" s="28"/>
      <c r="W2134" s="28"/>
      <c r="X2134" s="28"/>
      <c r="AC2134" s="193"/>
      <c r="AE2134" s="28"/>
      <c r="AF2134" s="28"/>
      <c r="AG2134" s="28"/>
      <c r="AL2134" s="193"/>
      <c r="AN2134" s="28"/>
      <c r="AO2134" s="28"/>
      <c r="AP2134" s="28"/>
      <c r="AU2134" s="193"/>
      <c r="AW2134" s="28"/>
      <c r="AX2134" s="28"/>
      <c r="AY2134" s="28"/>
      <c r="BD2134" s="193"/>
      <c r="BF2134" s="28"/>
      <c r="BG2134" s="28"/>
      <c r="BH2134" s="28"/>
      <c r="BM2134" s="193"/>
      <c r="BO2134" s="28"/>
      <c r="BP2134" s="28"/>
      <c r="BQ2134" s="28"/>
      <c r="BV2134" s="193"/>
      <c r="BX2134" s="28"/>
      <c r="BY2134" s="28"/>
      <c r="BZ2134" s="28"/>
      <c r="CE2134" s="193"/>
      <c r="CG2134" s="28"/>
      <c r="CH2134" s="28"/>
      <c r="CI2134" s="28"/>
      <c r="CN2134" s="193"/>
      <c r="CP2134" s="28"/>
      <c r="CQ2134" s="28"/>
      <c r="CR2134" s="28"/>
      <c r="CW2134" s="193"/>
      <c r="CY2134" s="28"/>
      <c r="CZ2134" s="28"/>
      <c r="DA2134" s="28"/>
      <c r="DF2134" s="193"/>
      <c r="DH2134" s="28"/>
      <c r="DI2134" s="28"/>
      <c r="DJ2134" s="28"/>
      <c r="DO2134" s="193"/>
      <c r="DQ2134" s="28"/>
      <c r="DR2134" s="28"/>
      <c r="DS2134" s="28"/>
      <c r="DX2134" s="193"/>
      <c r="DZ2134" s="28"/>
      <c r="EA2134" s="28"/>
      <c r="EB2134" s="28"/>
      <c r="EG2134" s="193"/>
      <c r="EI2134" s="28"/>
      <c r="EJ2134" s="28"/>
      <c r="EK2134" s="28"/>
      <c r="EP2134" s="193"/>
      <c r="ER2134" s="28"/>
      <c r="ES2134" s="28"/>
      <c r="ET2134" s="28"/>
      <c r="EY2134" s="193"/>
      <c r="FA2134" s="28"/>
      <c r="FB2134" s="28"/>
      <c r="FC2134" s="28"/>
      <c r="FH2134" s="193"/>
      <c r="FJ2134" s="28"/>
      <c r="FK2134" s="28"/>
      <c r="FL2134" s="28"/>
      <c r="FQ2134" s="193"/>
      <c r="FS2134" s="28"/>
      <c r="FT2134" s="28"/>
      <c r="FU2134" s="28"/>
      <c r="FZ2134" s="193"/>
      <c r="GB2134" s="28"/>
      <c r="GC2134" s="28"/>
      <c r="GD2134" s="28"/>
      <c r="GI2134" s="193"/>
      <c r="GK2134" s="28"/>
      <c r="GL2134" s="28"/>
      <c r="GM2134" s="28"/>
      <c r="GR2134" s="193"/>
      <c r="GT2134" s="28"/>
      <c r="GU2134" s="28"/>
      <c r="GV2134" s="28"/>
      <c r="HA2134" s="193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8" customHeight="1">
      <c r="A2135" s="28"/>
      <c r="B2135" s="28"/>
      <c r="C2135" s="28"/>
      <c r="D2135" s="28"/>
      <c r="F2135" s="28"/>
      <c r="G2135" s="28"/>
      <c r="K2135" s="193"/>
      <c r="M2135" s="28"/>
      <c r="N2135" s="28"/>
      <c r="O2135" s="28"/>
      <c r="T2135" s="193"/>
      <c r="V2135" s="28"/>
      <c r="W2135" s="28"/>
      <c r="X2135" s="28"/>
      <c r="AC2135" s="193"/>
      <c r="AE2135" s="28"/>
      <c r="AF2135" s="28"/>
      <c r="AG2135" s="28"/>
      <c r="AL2135" s="193"/>
      <c r="AN2135" s="28"/>
      <c r="AO2135" s="28"/>
      <c r="AP2135" s="28"/>
      <c r="AU2135" s="193"/>
      <c r="AW2135" s="28"/>
      <c r="AX2135" s="28"/>
      <c r="AY2135" s="28"/>
      <c r="BD2135" s="193"/>
      <c r="BF2135" s="28"/>
      <c r="BG2135" s="28"/>
      <c r="BH2135" s="28"/>
      <c r="BM2135" s="193"/>
      <c r="BO2135" s="28"/>
      <c r="BP2135" s="28"/>
      <c r="BQ2135" s="28"/>
      <c r="BV2135" s="193"/>
      <c r="BX2135" s="28"/>
      <c r="BY2135" s="28"/>
      <c r="BZ2135" s="28"/>
      <c r="CE2135" s="193"/>
      <c r="CG2135" s="28"/>
      <c r="CH2135" s="28"/>
      <c r="CI2135" s="28"/>
      <c r="CN2135" s="193"/>
      <c r="CP2135" s="28"/>
      <c r="CQ2135" s="28"/>
      <c r="CR2135" s="28"/>
      <c r="CW2135" s="193"/>
      <c r="CY2135" s="28"/>
      <c r="CZ2135" s="28"/>
      <c r="DA2135" s="28"/>
      <c r="DF2135" s="193"/>
      <c r="DH2135" s="28"/>
      <c r="DI2135" s="28"/>
      <c r="DJ2135" s="28"/>
      <c r="DO2135" s="193"/>
      <c r="DQ2135" s="28"/>
      <c r="DR2135" s="28"/>
      <c r="DS2135" s="28"/>
      <c r="DX2135" s="193"/>
      <c r="DZ2135" s="28"/>
      <c r="EA2135" s="28"/>
      <c r="EB2135" s="28"/>
      <c r="EG2135" s="193"/>
      <c r="EI2135" s="28"/>
      <c r="EJ2135" s="28"/>
      <c r="EK2135" s="28"/>
      <c r="EP2135" s="193"/>
      <c r="ER2135" s="28"/>
      <c r="ES2135" s="28"/>
      <c r="ET2135" s="28"/>
      <c r="EY2135" s="193"/>
      <c r="FA2135" s="28"/>
      <c r="FB2135" s="28"/>
      <c r="FC2135" s="28"/>
      <c r="FH2135" s="193"/>
      <c r="FJ2135" s="28"/>
      <c r="FK2135" s="28"/>
      <c r="FL2135" s="28"/>
      <c r="FQ2135" s="193"/>
      <c r="FS2135" s="28"/>
      <c r="FT2135" s="28"/>
      <c r="FU2135" s="28"/>
      <c r="FZ2135" s="193"/>
      <c r="GB2135" s="28"/>
      <c r="GC2135" s="28"/>
      <c r="GD2135" s="28"/>
      <c r="GI2135" s="193"/>
      <c r="GK2135" s="28"/>
      <c r="GL2135" s="28"/>
      <c r="GM2135" s="28"/>
      <c r="GR2135" s="193"/>
      <c r="GT2135" s="28"/>
      <c r="GU2135" s="28"/>
      <c r="GV2135" s="28"/>
      <c r="HA2135" s="193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8" customHeight="1">
      <c r="A2136" s="28"/>
      <c r="B2136" s="28"/>
      <c r="C2136" s="28"/>
      <c r="D2136" s="28"/>
      <c r="F2136" s="28"/>
      <c r="G2136" s="28"/>
      <c r="K2136" s="193"/>
      <c r="M2136" s="28"/>
      <c r="N2136" s="28"/>
      <c r="O2136" s="28"/>
      <c r="T2136" s="193"/>
      <c r="V2136" s="28"/>
      <c r="W2136" s="28"/>
      <c r="X2136" s="28"/>
      <c r="AC2136" s="193"/>
      <c r="AE2136" s="28"/>
      <c r="AF2136" s="28"/>
      <c r="AG2136" s="28"/>
      <c r="AL2136" s="193"/>
      <c r="AN2136" s="28"/>
      <c r="AO2136" s="28"/>
      <c r="AP2136" s="28"/>
      <c r="AU2136" s="193"/>
      <c r="AW2136" s="28"/>
      <c r="AX2136" s="28"/>
      <c r="AY2136" s="28"/>
      <c r="BD2136" s="193"/>
      <c r="BF2136" s="28"/>
      <c r="BG2136" s="28"/>
      <c r="BH2136" s="28"/>
      <c r="BM2136" s="193"/>
      <c r="BO2136" s="28"/>
      <c r="BP2136" s="28"/>
      <c r="BQ2136" s="28"/>
      <c r="BV2136" s="193"/>
      <c r="BX2136" s="28"/>
      <c r="BY2136" s="28"/>
      <c r="BZ2136" s="28"/>
      <c r="CE2136" s="193"/>
      <c r="CG2136" s="28"/>
      <c r="CH2136" s="28"/>
      <c r="CI2136" s="28"/>
      <c r="CN2136" s="193"/>
      <c r="CP2136" s="28"/>
      <c r="CQ2136" s="28"/>
      <c r="CR2136" s="28"/>
      <c r="CW2136" s="193"/>
      <c r="CY2136" s="28"/>
      <c r="CZ2136" s="28"/>
      <c r="DA2136" s="28"/>
      <c r="DF2136" s="193"/>
      <c r="DH2136" s="28"/>
      <c r="DI2136" s="28"/>
      <c r="DJ2136" s="28"/>
      <c r="DO2136" s="193"/>
      <c r="DQ2136" s="28"/>
      <c r="DR2136" s="28"/>
      <c r="DS2136" s="28"/>
      <c r="DX2136" s="193"/>
      <c r="DZ2136" s="28"/>
      <c r="EA2136" s="28"/>
      <c r="EB2136" s="28"/>
      <c r="EG2136" s="193"/>
      <c r="EI2136" s="28"/>
      <c r="EJ2136" s="28"/>
      <c r="EK2136" s="28"/>
      <c r="EP2136" s="193"/>
      <c r="ER2136" s="28"/>
      <c r="ES2136" s="28"/>
      <c r="ET2136" s="28"/>
      <c r="EY2136" s="193"/>
      <c r="FA2136" s="28"/>
      <c r="FB2136" s="28"/>
      <c r="FC2136" s="28"/>
      <c r="FH2136" s="193"/>
      <c r="FJ2136" s="28"/>
      <c r="FK2136" s="28"/>
      <c r="FL2136" s="28"/>
      <c r="FQ2136" s="193"/>
      <c r="FS2136" s="28"/>
      <c r="FT2136" s="28"/>
      <c r="FU2136" s="28"/>
      <c r="FZ2136" s="193"/>
      <c r="GB2136" s="28"/>
      <c r="GC2136" s="28"/>
      <c r="GD2136" s="28"/>
      <c r="GI2136" s="193"/>
      <c r="GK2136" s="28"/>
      <c r="GL2136" s="28"/>
      <c r="GM2136" s="28"/>
      <c r="GR2136" s="193"/>
      <c r="GT2136" s="28"/>
      <c r="GU2136" s="28"/>
      <c r="GV2136" s="28"/>
      <c r="HA2136" s="193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8" customHeight="1">
      <c r="A2137" s="28"/>
      <c r="B2137" s="28"/>
      <c r="C2137" s="28"/>
      <c r="D2137" s="28"/>
      <c r="E2137" s="28"/>
      <c r="F2137" s="28"/>
      <c r="G2137" s="28"/>
      <c r="K2137" s="193"/>
      <c r="M2137" s="28"/>
      <c r="N2137" s="28"/>
      <c r="O2137" s="28"/>
      <c r="T2137" s="193"/>
      <c r="V2137" s="28"/>
      <c r="W2137" s="28"/>
      <c r="X2137" s="28"/>
      <c r="AC2137" s="193"/>
      <c r="AE2137" s="28"/>
      <c r="AF2137" s="28"/>
      <c r="AG2137" s="28"/>
      <c r="AL2137" s="193"/>
      <c r="AN2137" s="28"/>
      <c r="AO2137" s="28"/>
      <c r="AP2137" s="28"/>
      <c r="AU2137" s="193"/>
      <c r="AW2137" s="28"/>
      <c r="AX2137" s="28"/>
      <c r="AY2137" s="28"/>
      <c r="BD2137" s="193"/>
      <c r="BF2137" s="28"/>
      <c r="BG2137" s="28"/>
      <c r="BH2137" s="28"/>
      <c r="BM2137" s="193"/>
      <c r="BO2137" s="28"/>
      <c r="BP2137" s="28"/>
      <c r="BQ2137" s="28"/>
      <c r="BV2137" s="193"/>
      <c r="BX2137" s="28"/>
      <c r="BY2137" s="28"/>
      <c r="BZ2137" s="28"/>
      <c r="CE2137" s="193"/>
      <c r="CG2137" s="28"/>
      <c r="CH2137" s="28"/>
      <c r="CI2137" s="28"/>
      <c r="CN2137" s="193"/>
      <c r="CP2137" s="28"/>
      <c r="CQ2137" s="28"/>
      <c r="CR2137" s="28"/>
      <c r="CW2137" s="193"/>
      <c r="CY2137" s="28"/>
      <c r="CZ2137" s="28"/>
      <c r="DA2137" s="28"/>
      <c r="DF2137" s="193"/>
      <c r="DH2137" s="28"/>
      <c r="DI2137" s="28"/>
      <c r="DJ2137" s="28"/>
      <c r="DO2137" s="193"/>
      <c r="DQ2137" s="28"/>
      <c r="DR2137" s="28"/>
      <c r="DS2137" s="28"/>
      <c r="DX2137" s="193"/>
      <c r="DZ2137" s="28"/>
      <c r="EA2137" s="28"/>
      <c r="EB2137" s="28"/>
      <c r="EG2137" s="193"/>
      <c r="EI2137" s="28"/>
      <c r="EJ2137" s="28"/>
      <c r="EK2137" s="28"/>
      <c r="EP2137" s="193"/>
      <c r="ER2137" s="28"/>
      <c r="ES2137" s="28"/>
      <c r="ET2137" s="28"/>
      <c r="EY2137" s="193"/>
      <c r="FA2137" s="28"/>
      <c r="FB2137" s="28"/>
      <c r="FC2137" s="28"/>
      <c r="FH2137" s="193"/>
      <c r="FJ2137" s="28"/>
      <c r="FK2137" s="28"/>
      <c r="FL2137" s="28"/>
      <c r="FQ2137" s="193"/>
      <c r="FS2137" s="28"/>
      <c r="FT2137" s="28"/>
      <c r="FU2137" s="28"/>
      <c r="FZ2137" s="193"/>
      <c r="GB2137" s="28"/>
      <c r="GC2137" s="28"/>
      <c r="GD2137" s="28"/>
      <c r="GI2137" s="193"/>
      <c r="GK2137" s="28"/>
      <c r="GL2137" s="28"/>
      <c r="GM2137" s="28"/>
      <c r="GR2137" s="193"/>
      <c r="GT2137" s="28"/>
      <c r="GU2137" s="28"/>
      <c r="GV2137" s="28"/>
      <c r="HA2137" s="193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8" customHeight="1">
      <c r="A2138" s="28"/>
      <c r="B2138" s="28"/>
      <c r="C2138" s="28"/>
      <c r="D2138" s="28"/>
      <c r="F2138" s="28"/>
      <c r="G2138" s="28"/>
      <c r="K2138" s="193"/>
      <c r="M2138" s="28"/>
      <c r="N2138" s="28"/>
      <c r="O2138" s="28"/>
      <c r="T2138" s="193"/>
      <c r="V2138" s="28"/>
      <c r="W2138" s="28"/>
      <c r="X2138" s="28"/>
      <c r="AC2138" s="193"/>
      <c r="AE2138" s="28"/>
      <c r="AF2138" s="28"/>
      <c r="AG2138" s="28"/>
      <c r="AL2138" s="193"/>
      <c r="AN2138" s="28"/>
      <c r="AO2138" s="28"/>
      <c r="AP2138" s="28"/>
      <c r="AU2138" s="193"/>
      <c r="AW2138" s="28"/>
      <c r="AX2138" s="28"/>
      <c r="AY2138" s="28"/>
      <c r="BD2138" s="193"/>
      <c r="BF2138" s="28"/>
      <c r="BG2138" s="28"/>
      <c r="BH2138" s="28"/>
      <c r="BM2138" s="193"/>
      <c r="BO2138" s="28"/>
      <c r="BP2138" s="28"/>
      <c r="BQ2138" s="28"/>
      <c r="BV2138" s="193"/>
      <c r="BX2138" s="28"/>
      <c r="BY2138" s="28"/>
      <c r="BZ2138" s="28"/>
      <c r="CE2138" s="193"/>
      <c r="CG2138" s="28"/>
      <c r="CH2138" s="28"/>
      <c r="CI2138" s="28"/>
      <c r="CN2138" s="193"/>
      <c r="CP2138" s="28"/>
      <c r="CQ2138" s="28"/>
      <c r="CR2138" s="28"/>
      <c r="CW2138" s="193"/>
      <c r="CY2138" s="28"/>
      <c r="CZ2138" s="28"/>
      <c r="DA2138" s="28"/>
      <c r="DF2138" s="193"/>
      <c r="DH2138" s="28"/>
      <c r="DI2138" s="28"/>
      <c r="DJ2138" s="28"/>
      <c r="DO2138" s="193"/>
      <c r="DQ2138" s="28"/>
      <c r="DR2138" s="28"/>
      <c r="DS2138" s="28"/>
      <c r="DX2138" s="193"/>
      <c r="DZ2138" s="28"/>
      <c r="EA2138" s="28"/>
      <c r="EB2138" s="28"/>
      <c r="EG2138" s="193"/>
      <c r="EI2138" s="28"/>
      <c r="EJ2138" s="28"/>
      <c r="EK2138" s="28"/>
      <c r="EP2138" s="193"/>
      <c r="ER2138" s="28"/>
      <c r="ES2138" s="28"/>
      <c r="ET2138" s="28"/>
      <c r="EY2138" s="193"/>
      <c r="FA2138" s="28"/>
      <c r="FB2138" s="28"/>
      <c r="FC2138" s="28"/>
      <c r="FH2138" s="193"/>
      <c r="FJ2138" s="28"/>
      <c r="FK2138" s="28"/>
      <c r="FL2138" s="28"/>
      <c r="FQ2138" s="193"/>
      <c r="FS2138" s="28"/>
      <c r="FT2138" s="28"/>
      <c r="FU2138" s="28"/>
      <c r="FZ2138" s="193"/>
      <c r="GB2138" s="28"/>
      <c r="GC2138" s="28"/>
      <c r="GD2138" s="28"/>
      <c r="GI2138" s="193"/>
      <c r="GK2138" s="28"/>
      <c r="GL2138" s="28"/>
      <c r="GM2138" s="28"/>
      <c r="GR2138" s="193"/>
      <c r="GT2138" s="28"/>
      <c r="GU2138" s="28"/>
      <c r="GV2138" s="28"/>
      <c r="HA2138" s="193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8" customHeight="1">
      <c r="A2139" s="28"/>
      <c r="B2139" s="28"/>
      <c r="C2139" s="28"/>
      <c r="D2139" s="28"/>
      <c r="F2139" s="28"/>
      <c r="G2139" s="28"/>
      <c r="K2139" s="193"/>
      <c r="M2139" s="28"/>
      <c r="N2139" s="28"/>
      <c r="O2139" s="28"/>
      <c r="T2139" s="193"/>
      <c r="V2139" s="28"/>
      <c r="W2139" s="28"/>
      <c r="X2139" s="28"/>
      <c r="AC2139" s="193"/>
      <c r="AE2139" s="28"/>
      <c r="AF2139" s="28"/>
      <c r="AG2139" s="28"/>
      <c r="AL2139" s="193"/>
      <c r="AN2139" s="28"/>
      <c r="AO2139" s="28"/>
      <c r="AP2139" s="28"/>
      <c r="AU2139" s="193"/>
      <c r="AW2139" s="28"/>
      <c r="AX2139" s="28"/>
      <c r="AY2139" s="28"/>
      <c r="BD2139" s="193"/>
      <c r="BF2139" s="28"/>
      <c r="BG2139" s="28"/>
      <c r="BH2139" s="28"/>
      <c r="BM2139" s="193"/>
      <c r="BO2139" s="28"/>
      <c r="BP2139" s="28"/>
      <c r="BQ2139" s="28"/>
      <c r="BV2139" s="193"/>
      <c r="BX2139" s="28"/>
      <c r="BY2139" s="28"/>
      <c r="BZ2139" s="28"/>
      <c r="CE2139" s="193"/>
      <c r="CG2139" s="28"/>
      <c r="CH2139" s="28"/>
      <c r="CI2139" s="28"/>
      <c r="CN2139" s="193"/>
      <c r="CP2139" s="28"/>
      <c r="CQ2139" s="28"/>
      <c r="CR2139" s="28"/>
      <c r="CW2139" s="193"/>
      <c r="CY2139" s="28"/>
      <c r="CZ2139" s="28"/>
      <c r="DA2139" s="28"/>
      <c r="DF2139" s="193"/>
      <c r="DH2139" s="28"/>
      <c r="DI2139" s="28"/>
      <c r="DJ2139" s="28"/>
      <c r="DO2139" s="193"/>
      <c r="DQ2139" s="28"/>
      <c r="DR2139" s="28"/>
      <c r="DS2139" s="28"/>
      <c r="DX2139" s="193"/>
      <c r="DZ2139" s="28"/>
      <c r="EA2139" s="28"/>
      <c r="EB2139" s="28"/>
      <c r="EG2139" s="193"/>
      <c r="EI2139" s="28"/>
      <c r="EJ2139" s="28"/>
      <c r="EK2139" s="28"/>
      <c r="EP2139" s="193"/>
      <c r="ER2139" s="28"/>
      <c r="ES2139" s="28"/>
      <c r="ET2139" s="28"/>
      <c r="EY2139" s="193"/>
      <c r="FA2139" s="28"/>
      <c r="FB2139" s="28"/>
      <c r="FC2139" s="28"/>
      <c r="FH2139" s="193"/>
      <c r="FJ2139" s="28"/>
      <c r="FK2139" s="28"/>
      <c r="FL2139" s="28"/>
      <c r="FQ2139" s="193"/>
      <c r="FS2139" s="28"/>
      <c r="FT2139" s="28"/>
      <c r="FU2139" s="28"/>
      <c r="FZ2139" s="193"/>
      <c r="GB2139" s="28"/>
      <c r="GC2139" s="28"/>
      <c r="GD2139" s="28"/>
      <c r="GI2139" s="193"/>
      <c r="GK2139" s="28"/>
      <c r="GL2139" s="28"/>
      <c r="GM2139" s="28"/>
      <c r="GR2139" s="193"/>
      <c r="GT2139" s="28"/>
      <c r="GU2139" s="28"/>
      <c r="GV2139" s="28"/>
      <c r="HA2139" s="193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8" customHeight="1">
      <c r="A2140" s="28"/>
      <c r="B2140" s="28"/>
      <c r="C2140" s="28"/>
      <c r="D2140" s="28"/>
      <c r="F2140" s="28"/>
      <c r="G2140" s="28"/>
      <c r="K2140" s="193"/>
      <c r="M2140" s="28"/>
      <c r="N2140" s="28"/>
      <c r="O2140" s="28"/>
      <c r="T2140" s="193"/>
      <c r="V2140" s="28"/>
      <c r="W2140" s="28"/>
      <c r="X2140" s="28"/>
      <c r="AC2140" s="193"/>
      <c r="AE2140" s="28"/>
      <c r="AF2140" s="28"/>
      <c r="AG2140" s="28"/>
      <c r="AL2140" s="193"/>
      <c r="AN2140" s="28"/>
      <c r="AO2140" s="28"/>
      <c r="AP2140" s="28"/>
      <c r="AU2140" s="193"/>
      <c r="AW2140" s="28"/>
      <c r="AX2140" s="28"/>
      <c r="AY2140" s="28"/>
      <c r="BD2140" s="193"/>
      <c r="BF2140" s="28"/>
      <c r="BG2140" s="28"/>
      <c r="BH2140" s="28"/>
      <c r="BM2140" s="193"/>
      <c r="BO2140" s="28"/>
      <c r="BP2140" s="28"/>
      <c r="BQ2140" s="28"/>
      <c r="BV2140" s="193"/>
      <c r="BX2140" s="28"/>
      <c r="BY2140" s="28"/>
      <c r="BZ2140" s="28"/>
      <c r="CE2140" s="193"/>
      <c r="CG2140" s="28"/>
      <c r="CH2140" s="28"/>
      <c r="CI2140" s="28"/>
      <c r="CN2140" s="193"/>
      <c r="CP2140" s="28"/>
      <c r="CQ2140" s="28"/>
      <c r="CR2140" s="28"/>
      <c r="CW2140" s="193"/>
      <c r="CY2140" s="28"/>
      <c r="CZ2140" s="28"/>
      <c r="DA2140" s="28"/>
      <c r="DF2140" s="193"/>
      <c r="DH2140" s="28"/>
      <c r="DI2140" s="28"/>
      <c r="DJ2140" s="28"/>
      <c r="DO2140" s="193"/>
      <c r="DQ2140" s="28"/>
      <c r="DR2140" s="28"/>
      <c r="DS2140" s="28"/>
      <c r="DX2140" s="193"/>
      <c r="DZ2140" s="28"/>
      <c r="EA2140" s="28"/>
      <c r="EB2140" s="28"/>
      <c r="EG2140" s="193"/>
      <c r="EI2140" s="28"/>
      <c r="EJ2140" s="28"/>
      <c r="EK2140" s="28"/>
      <c r="EP2140" s="193"/>
      <c r="ER2140" s="28"/>
      <c r="ES2140" s="28"/>
      <c r="ET2140" s="28"/>
      <c r="EY2140" s="193"/>
      <c r="FA2140" s="28"/>
      <c r="FB2140" s="28"/>
      <c r="FC2140" s="28"/>
      <c r="FH2140" s="193"/>
      <c r="FJ2140" s="28"/>
      <c r="FK2140" s="28"/>
      <c r="FL2140" s="28"/>
      <c r="FQ2140" s="193"/>
      <c r="FS2140" s="28"/>
      <c r="FT2140" s="28"/>
      <c r="FU2140" s="28"/>
      <c r="FZ2140" s="193"/>
      <c r="GB2140" s="28"/>
      <c r="GC2140" s="28"/>
      <c r="GD2140" s="28"/>
      <c r="GI2140" s="193"/>
      <c r="GK2140" s="28"/>
      <c r="GL2140" s="28"/>
      <c r="GM2140" s="28"/>
      <c r="GR2140" s="193"/>
      <c r="GT2140" s="28"/>
      <c r="GU2140" s="28"/>
      <c r="GV2140" s="28"/>
      <c r="HA2140" s="193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8" customHeight="1">
      <c r="A2141" s="28"/>
      <c r="B2141" s="28"/>
      <c r="C2141" s="28"/>
      <c r="D2141" s="28"/>
      <c r="F2141" s="28"/>
      <c r="G2141" s="28"/>
      <c r="K2141" s="193"/>
      <c r="M2141" s="28"/>
      <c r="N2141" s="28"/>
      <c r="O2141" s="28"/>
      <c r="T2141" s="193"/>
      <c r="V2141" s="28"/>
      <c r="W2141" s="28"/>
      <c r="X2141" s="28"/>
      <c r="AC2141" s="193"/>
      <c r="AE2141" s="28"/>
      <c r="AF2141" s="28"/>
      <c r="AG2141" s="28"/>
      <c r="AL2141" s="193"/>
      <c r="AN2141" s="28"/>
      <c r="AO2141" s="28"/>
      <c r="AP2141" s="28"/>
      <c r="AU2141" s="193"/>
      <c r="AW2141" s="28"/>
      <c r="AX2141" s="28"/>
      <c r="AY2141" s="28"/>
      <c r="BD2141" s="193"/>
      <c r="BF2141" s="28"/>
      <c r="BG2141" s="28"/>
      <c r="BH2141" s="28"/>
      <c r="BM2141" s="193"/>
      <c r="BO2141" s="28"/>
      <c r="BP2141" s="28"/>
      <c r="BQ2141" s="28"/>
      <c r="BV2141" s="193"/>
      <c r="BX2141" s="28"/>
      <c r="BY2141" s="28"/>
      <c r="BZ2141" s="28"/>
      <c r="CE2141" s="193"/>
      <c r="CG2141" s="28"/>
      <c r="CH2141" s="28"/>
      <c r="CI2141" s="28"/>
      <c r="CN2141" s="193"/>
      <c r="CP2141" s="28"/>
      <c r="CQ2141" s="28"/>
      <c r="CR2141" s="28"/>
      <c r="CW2141" s="193"/>
      <c r="CY2141" s="28"/>
      <c r="CZ2141" s="28"/>
      <c r="DA2141" s="28"/>
      <c r="DF2141" s="193"/>
      <c r="DH2141" s="28"/>
      <c r="DI2141" s="28"/>
      <c r="DJ2141" s="28"/>
      <c r="DO2141" s="193"/>
      <c r="DQ2141" s="28"/>
      <c r="DR2141" s="28"/>
      <c r="DS2141" s="28"/>
      <c r="DX2141" s="193"/>
      <c r="DZ2141" s="28"/>
      <c r="EA2141" s="28"/>
      <c r="EB2141" s="28"/>
      <c r="EG2141" s="193"/>
      <c r="EI2141" s="28"/>
      <c r="EJ2141" s="28"/>
      <c r="EK2141" s="28"/>
      <c r="EP2141" s="193"/>
      <c r="ER2141" s="28"/>
      <c r="ES2141" s="28"/>
      <c r="ET2141" s="28"/>
      <c r="EY2141" s="193"/>
      <c r="FA2141" s="28"/>
      <c r="FB2141" s="28"/>
      <c r="FC2141" s="28"/>
      <c r="FH2141" s="193"/>
      <c r="FJ2141" s="28"/>
      <c r="FK2141" s="28"/>
      <c r="FL2141" s="28"/>
      <c r="FQ2141" s="193"/>
      <c r="FS2141" s="28"/>
      <c r="FT2141" s="28"/>
      <c r="FU2141" s="28"/>
      <c r="FZ2141" s="193"/>
      <c r="GB2141" s="28"/>
      <c r="GC2141" s="28"/>
      <c r="GD2141" s="28"/>
      <c r="GI2141" s="193"/>
      <c r="GK2141" s="28"/>
      <c r="GL2141" s="28"/>
      <c r="GM2141" s="28"/>
      <c r="GR2141" s="193"/>
      <c r="GT2141" s="28"/>
      <c r="GU2141" s="28"/>
      <c r="GV2141" s="28"/>
      <c r="HA2141" s="193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8" customHeight="1">
      <c r="A2142" s="28"/>
      <c r="B2142" s="28"/>
      <c r="C2142" s="28"/>
      <c r="D2142" s="28"/>
      <c r="E2142" s="28"/>
      <c r="F2142" s="28"/>
      <c r="G2142" s="28"/>
      <c r="K2142" s="193"/>
      <c r="M2142" s="28"/>
      <c r="N2142" s="28"/>
      <c r="O2142" s="28"/>
      <c r="T2142" s="193"/>
      <c r="V2142" s="28"/>
      <c r="W2142" s="28"/>
      <c r="X2142" s="28"/>
      <c r="AC2142" s="193"/>
      <c r="AE2142" s="28"/>
      <c r="AF2142" s="28"/>
      <c r="AG2142" s="28"/>
      <c r="AL2142" s="193"/>
      <c r="AN2142" s="28"/>
      <c r="AO2142" s="28"/>
      <c r="AP2142" s="28"/>
      <c r="AU2142" s="193"/>
      <c r="AW2142" s="28"/>
      <c r="AX2142" s="28"/>
      <c r="AY2142" s="28"/>
      <c r="BD2142" s="193"/>
      <c r="BF2142" s="28"/>
      <c r="BG2142" s="28"/>
      <c r="BH2142" s="28"/>
      <c r="BM2142" s="193"/>
      <c r="BO2142" s="28"/>
      <c r="BP2142" s="28"/>
      <c r="BQ2142" s="28"/>
      <c r="BV2142" s="193"/>
      <c r="BX2142" s="28"/>
      <c r="BY2142" s="28"/>
      <c r="BZ2142" s="28"/>
      <c r="CE2142" s="193"/>
      <c r="CG2142" s="28"/>
      <c r="CH2142" s="28"/>
      <c r="CI2142" s="28"/>
      <c r="CN2142" s="193"/>
      <c r="CP2142" s="28"/>
      <c r="CQ2142" s="28"/>
      <c r="CR2142" s="28"/>
      <c r="CW2142" s="193"/>
      <c r="CY2142" s="28"/>
      <c r="CZ2142" s="28"/>
      <c r="DA2142" s="28"/>
      <c r="DF2142" s="193"/>
      <c r="DH2142" s="28"/>
      <c r="DI2142" s="28"/>
      <c r="DJ2142" s="28"/>
      <c r="DO2142" s="193"/>
      <c r="DQ2142" s="28"/>
      <c r="DR2142" s="28"/>
      <c r="DS2142" s="28"/>
      <c r="DX2142" s="193"/>
      <c r="DZ2142" s="28"/>
      <c r="EA2142" s="28"/>
      <c r="EB2142" s="28"/>
      <c r="EG2142" s="193"/>
      <c r="EI2142" s="28"/>
      <c r="EJ2142" s="28"/>
      <c r="EK2142" s="28"/>
      <c r="EP2142" s="193"/>
      <c r="ER2142" s="28"/>
      <c r="ES2142" s="28"/>
      <c r="ET2142" s="28"/>
      <c r="EY2142" s="193"/>
      <c r="FA2142" s="28"/>
      <c r="FB2142" s="28"/>
      <c r="FC2142" s="28"/>
      <c r="FH2142" s="193"/>
      <c r="FJ2142" s="28"/>
      <c r="FK2142" s="28"/>
      <c r="FL2142" s="28"/>
      <c r="FQ2142" s="193"/>
      <c r="FS2142" s="28"/>
      <c r="FT2142" s="28"/>
      <c r="FU2142" s="28"/>
      <c r="FZ2142" s="193"/>
      <c r="GB2142" s="28"/>
      <c r="GC2142" s="28"/>
      <c r="GD2142" s="28"/>
      <c r="GI2142" s="193"/>
      <c r="GK2142" s="28"/>
      <c r="GL2142" s="28"/>
      <c r="GM2142" s="28"/>
      <c r="GR2142" s="193"/>
      <c r="GT2142" s="28"/>
      <c r="GU2142" s="28"/>
      <c r="GV2142" s="28"/>
      <c r="HA2142" s="193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8" customHeight="1">
      <c r="A2143" s="28"/>
      <c r="B2143" s="28"/>
      <c r="C2143" s="28"/>
      <c r="D2143" s="28"/>
      <c r="F2143" s="28"/>
      <c r="G2143" s="28"/>
      <c r="K2143" s="193"/>
      <c r="M2143" s="28"/>
      <c r="N2143" s="28"/>
      <c r="O2143" s="28"/>
      <c r="T2143" s="193"/>
      <c r="V2143" s="28"/>
      <c r="W2143" s="28"/>
      <c r="X2143" s="28"/>
      <c r="AC2143" s="193"/>
      <c r="AE2143" s="28"/>
      <c r="AF2143" s="28"/>
      <c r="AG2143" s="28"/>
      <c r="AL2143" s="193"/>
      <c r="AN2143" s="28"/>
      <c r="AO2143" s="28"/>
      <c r="AP2143" s="28"/>
      <c r="AU2143" s="193"/>
      <c r="AW2143" s="28"/>
      <c r="AX2143" s="28"/>
      <c r="AY2143" s="28"/>
      <c r="BD2143" s="193"/>
      <c r="BF2143" s="28"/>
      <c r="BG2143" s="28"/>
      <c r="BH2143" s="28"/>
      <c r="BM2143" s="193"/>
      <c r="BO2143" s="28"/>
      <c r="BP2143" s="28"/>
      <c r="BQ2143" s="28"/>
      <c r="BV2143" s="193"/>
      <c r="BX2143" s="28"/>
      <c r="BY2143" s="28"/>
      <c r="BZ2143" s="28"/>
      <c r="CE2143" s="193"/>
      <c r="CG2143" s="28"/>
      <c r="CH2143" s="28"/>
      <c r="CI2143" s="28"/>
      <c r="CN2143" s="193"/>
      <c r="CP2143" s="28"/>
      <c r="CQ2143" s="28"/>
      <c r="CR2143" s="28"/>
      <c r="CW2143" s="193"/>
      <c r="CY2143" s="28"/>
      <c r="CZ2143" s="28"/>
      <c r="DA2143" s="28"/>
      <c r="DF2143" s="193"/>
      <c r="DH2143" s="28"/>
      <c r="DI2143" s="28"/>
      <c r="DJ2143" s="28"/>
      <c r="DO2143" s="193"/>
      <c r="DQ2143" s="28"/>
      <c r="DR2143" s="28"/>
      <c r="DS2143" s="28"/>
      <c r="DX2143" s="193"/>
      <c r="DZ2143" s="28"/>
      <c r="EA2143" s="28"/>
      <c r="EB2143" s="28"/>
      <c r="EG2143" s="193"/>
      <c r="EI2143" s="28"/>
      <c r="EJ2143" s="28"/>
      <c r="EK2143" s="28"/>
      <c r="EP2143" s="193"/>
      <c r="ER2143" s="28"/>
      <c r="ES2143" s="28"/>
      <c r="ET2143" s="28"/>
      <c r="EY2143" s="193"/>
      <c r="FA2143" s="28"/>
      <c r="FB2143" s="28"/>
      <c r="FC2143" s="28"/>
      <c r="FH2143" s="193"/>
      <c r="FJ2143" s="28"/>
      <c r="FK2143" s="28"/>
      <c r="FL2143" s="28"/>
      <c r="FQ2143" s="193"/>
      <c r="FS2143" s="28"/>
      <c r="FT2143" s="28"/>
      <c r="FU2143" s="28"/>
      <c r="FZ2143" s="193"/>
      <c r="GB2143" s="28"/>
      <c r="GC2143" s="28"/>
      <c r="GD2143" s="28"/>
      <c r="GI2143" s="193"/>
      <c r="GK2143" s="28"/>
      <c r="GL2143" s="28"/>
      <c r="GM2143" s="28"/>
      <c r="GR2143" s="193"/>
      <c r="GT2143" s="28"/>
      <c r="GU2143" s="28"/>
      <c r="GV2143" s="28"/>
      <c r="HA2143" s="193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8" customHeight="1">
      <c r="A2144" s="28"/>
      <c r="B2144" s="28"/>
      <c r="C2144" s="28"/>
      <c r="D2144" s="28"/>
      <c r="E2144" s="28"/>
      <c r="F2144" s="28"/>
      <c r="G2144" s="28"/>
      <c r="K2144" s="193"/>
      <c r="M2144" s="28"/>
      <c r="N2144" s="28"/>
      <c r="O2144" s="28"/>
      <c r="T2144" s="193"/>
      <c r="V2144" s="28"/>
      <c r="W2144" s="28"/>
      <c r="X2144" s="28"/>
      <c r="AC2144" s="193"/>
      <c r="AE2144" s="28"/>
      <c r="AF2144" s="28"/>
      <c r="AG2144" s="28"/>
      <c r="AL2144" s="193"/>
      <c r="AN2144" s="28"/>
      <c r="AO2144" s="28"/>
      <c r="AP2144" s="28"/>
      <c r="AU2144" s="193"/>
      <c r="AW2144" s="28"/>
      <c r="AX2144" s="28"/>
      <c r="AY2144" s="28"/>
      <c r="BD2144" s="193"/>
      <c r="BF2144" s="28"/>
      <c r="BG2144" s="28"/>
      <c r="BH2144" s="28"/>
      <c r="BM2144" s="193"/>
      <c r="BO2144" s="28"/>
      <c r="BP2144" s="28"/>
      <c r="BQ2144" s="28"/>
      <c r="BV2144" s="193"/>
      <c r="BX2144" s="28"/>
      <c r="BY2144" s="28"/>
      <c r="BZ2144" s="28"/>
      <c r="CE2144" s="193"/>
      <c r="CG2144" s="28"/>
      <c r="CH2144" s="28"/>
      <c r="CI2144" s="28"/>
      <c r="CN2144" s="193"/>
      <c r="CP2144" s="28"/>
      <c r="CQ2144" s="28"/>
      <c r="CR2144" s="28"/>
      <c r="CW2144" s="193"/>
      <c r="CY2144" s="28"/>
      <c r="CZ2144" s="28"/>
      <c r="DA2144" s="28"/>
      <c r="DF2144" s="193"/>
      <c r="DH2144" s="28"/>
      <c r="DI2144" s="28"/>
      <c r="DJ2144" s="28"/>
      <c r="DO2144" s="193"/>
      <c r="DQ2144" s="28"/>
      <c r="DR2144" s="28"/>
      <c r="DS2144" s="28"/>
      <c r="DX2144" s="193"/>
      <c r="DZ2144" s="28"/>
      <c r="EA2144" s="28"/>
      <c r="EB2144" s="28"/>
      <c r="EG2144" s="193"/>
      <c r="EI2144" s="28"/>
      <c r="EJ2144" s="28"/>
      <c r="EK2144" s="28"/>
      <c r="EP2144" s="193"/>
      <c r="ER2144" s="28"/>
      <c r="ES2144" s="28"/>
      <c r="ET2144" s="28"/>
      <c r="EY2144" s="193"/>
      <c r="FA2144" s="28"/>
      <c r="FB2144" s="28"/>
      <c r="FC2144" s="28"/>
      <c r="FH2144" s="193"/>
      <c r="FJ2144" s="28"/>
      <c r="FK2144" s="28"/>
      <c r="FL2144" s="28"/>
      <c r="FQ2144" s="193"/>
      <c r="FS2144" s="28"/>
      <c r="FT2144" s="28"/>
      <c r="FU2144" s="28"/>
      <c r="FZ2144" s="193"/>
      <c r="GB2144" s="28"/>
      <c r="GC2144" s="28"/>
      <c r="GD2144" s="28"/>
      <c r="GI2144" s="193"/>
      <c r="GK2144" s="28"/>
      <c r="GL2144" s="28"/>
      <c r="GM2144" s="28"/>
      <c r="GR2144" s="193"/>
      <c r="GT2144" s="28"/>
      <c r="GU2144" s="28"/>
      <c r="GV2144" s="28"/>
      <c r="HA2144" s="193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8" customHeight="1">
      <c r="A2145" s="227"/>
      <c r="B2145" s="28"/>
      <c r="C2145" s="28"/>
      <c r="D2145" s="28"/>
      <c r="F2145" s="28"/>
      <c r="G2145" s="28"/>
      <c r="K2145" s="193"/>
      <c r="M2145" s="28"/>
      <c r="N2145" s="28"/>
      <c r="O2145" s="28"/>
      <c r="T2145" s="193"/>
      <c r="V2145" s="28"/>
      <c r="W2145" s="28"/>
      <c r="X2145" s="28"/>
      <c r="AC2145" s="193"/>
      <c r="AE2145" s="28"/>
      <c r="AF2145" s="28"/>
      <c r="AG2145" s="28"/>
      <c r="AL2145" s="193"/>
      <c r="AN2145" s="28"/>
      <c r="AO2145" s="28"/>
      <c r="AP2145" s="28"/>
      <c r="AU2145" s="193"/>
      <c r="AW2145" s="28"/>
      <c r="AX2145" s="28"/>
      <c r="AY2145" s="28"/>
      <c r="BD2145" s="193"/>
      <c r="BF2145" s="28"/>
      <c r="BG2145" s="28"/>
      <c r="BH2145" s="28"/>
      <c r="BM2145" s="193"/>
      <c r="BO2145" s="28"/>
      <c r="BP2145" s="28"/>
      <c r="BQ2145" s="28"/>
      <c r="BV2145" s="193"/>
      <c r="BX2145" s="28"/>
      <c r="BY2145" s="28"/>
      <c r="BZ2145" s="28"/>
      <c r="CE2145" s="193"/>
      <c r="CG2145" s="28"/>
      <c r="CH2145" s="28"/>
      <c r="CI2145" s="28"/>
      <c r="CN2145" s="193"/>
      <c r="CP2145" s="28"/>
      <c r="CQ2145" s="28"/>
      <c r="CR2145" s="28"/>
      <c r="CW2145" s="193"/>
      <c r="CY2145" s="28"/>
      <c r="CZ2145" s="28"/>
      <c r="DA2145" s="28"/>
      <c r="DF2145" s="193"/>
      <c r="DH2145" s="28"/>
      <c r="DI2145" s="28"/>
      <c r="DJ2145" s="28"/>
      <c r="DO2145" s="193"/>
      <c r="DQ2145" s="28"/>
      <c r="DR2145" s="28"/>
      <c r="DS2145" s="28"/>
      <c r="DX2145" s="193"/>
      <c r="DZ2145" s="28"/>
      <c r="EA2145" s="28"/>
      <c r="EB2145" s="28"/>
      <c r="EG2145" s="193"/>
      <c r="EI2145" s="28"/>
      <c r="EJ2145" s="28"/>
      <c r="EK2145" s="28"/>
      <c r="EP2145" s="193"/>
      <c r="ER2145" s="28"/>
      <c r="ES2145" s="28"/>
      <c r="ET2145" s="28"/>
      <c r="EY2145" s="193"/>
      <c r="FA2145" s="28"/>
      <c r="FB2145" s="28"/>
      <c r="FC2145" s="28"/>
      <c r="FH2145" s="193"/>
      <c r="FJ2145" s="28"/>
      <c r="FK2145" s="28"/>
      <c r="FL2145" s="28"/>
      <c r="FQ2145" s="193"/>
      <c r="FS2145" s="28"/>
      <c r="FT2145" s="28"/>
      <c r="FU2145" s="28"/>
      <c r="FZ2145" s="193"/>
      <c r="GB2145" s="28"/>
      <c r="GC2145" s="28"/>
      <c r="GD2145" s="28"/>
      <c r="GI2145" s="193"/>
      <c r="GK2145" s="28"/>
      <c r="GL2145" s="28"/>
      <c r="GM2145" s="28"/>
      <c r="GR2145" s="193"/>
      <c r="GT2145" s="28"/>
      <c r="GU2145" s="28"/>
      <c r="GV2145" s="28"/>
      <c r="HA2145" s="193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8" customHeight="1">
      <c r="A2146" s="227"/>
      <c r="B2146" s="28"/>
      <c r="C2146" s="28"/>
      <c r="D2146" s="28"/>
      <c r="F2146" s="28"/>
      <c r="G2146" s="28"/>
      <c r="K2146" s="193"/>
      <c r="M2146" s="28"/>
      <c r="N2146" s="28"/>
      <c r="O2146" s="28"/>
      <c r="T2146" s="193"/>
      <c r="V2146" s="28"/>
      <c r="W2146" s="28"/>
      <c r="X2146" s="28"/>
      <c r="AC2146" s="193"/>
      <c r="AE2146" s="28"/>
      <c r="AF2146" s="28"/>
      <c r="AG2146" s="28"/>
      <c r="AL2146" s="193"/>
      <c r="AN2146" s="28"/>
      <c r="AO2146" s="28"/>
      <c r="AP2146" s="28"/>
      <c r="AU2146" s="193"/>
      <c r="AW2146" s="28"/>
      <c r="AX2146" s="28"/>
      <c r="AY2146" s="28"/>
      <c r="BD2146" s="193"/>
      <c r="BF2146" s="28"/>
      <c r="BG2146" s="28"/>
      <c r="BH2146" s="28"/>
      <c r="BM2146" s="193"/>
      <c r="BO2146" s="28"/>
      <c r="BP2146" s="28"/>
      <c r="BQ2146" s="28"/>
      <c r="BV2146" s="193"/>
      <c r="BX2146" s="28"/>
      <c r="BY2146" s="28"/>
      <c r="BZ2146" s="28"/>
      <c r="CE2146" s="193"/>
      <c r="CG2146" s="28"/>
      <c r="CH2146" s="28"/>
      <c r="CI2146" s="28"/>
      <c r="CN2146" s="193"/>
      <c r="CP2146" s="28"/>
      <c r="CQ2146" s="28"/>
      <c r="CR2146" s="28"/>
      <c r="CW2146" s="193"/>
      <c r="CY2146" s="28"/>
      <c r="CZ2146" s="28"/>
      <c r="DA2146" s="28"/>
      <c r="DF2146" s="193"/>
      <c r="DH2146" s="28"/>
      <c r="DI2146" s="28"/>
      <c r="DJ2146" s="28"/>
      <c r="DO2146" s="193"/>
      <c r="DQ2146" s="28"/>
      <c r="DR2146" s="28"/>
      <c r="DS2146" s="28"/>
      <c r="DX2146" s="193"/>
      <c r="DZ2146" s="28"/>
      <c r="EA2146" s="28"/>
      <c r="EB2146" s="28"/>
      <c r="EG2146" s="193"/>
      <c r="EI2146" s="28"/>
      <c r="EJ2146" s="28"/>
      <c r="EK2146" s="28"/>
      <c r="EP2146" s="193"/>
      <c r="ER2146" s="28"/>
      <c r="ES2146" s="28"/>
      <c r="ET2146" s="28"/>
      <c r="EY2146" s="193"/>
      <c r="FA2146" s="28"/>
      <c r="FB2146" s="28"/>
      <c r="FC2146" s="28"/>
      <c r="FH2146" s="193"/>
      <c r="FJ2146" s="28"/>
      <c r="FK2146" s="28"/>
      <c r="FL2146" s="28"/>
      <c r="FQ2146" s="193"/>
      <c r="FS2146" s="28"/>
      <c r="FT2146" s="28"/>
      <c r="FU2146" s="28"/>
      <c r="FZ2146" s="193"/>
      <c r="GB2146" s="28"/>
      <c r="GC2146" s="28"/>
      <c r="GD2146" s="28"/>
      <c r="GI2146" s="193"/>
      <c r="GK2146" s="28"/>
      <c r="GL2146" s="28"/>
      <c r="GM2146" s="28"/>
      <c r="GR2146" s="193"/>
      <c r="GT2146" s="28"/>
      <c r="GU2146" s="28"/>
      <c r="GV2146" s="28"/>
      <c r="HA2146" s="193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8" customHeight="1">
      <c r="A2147" s="227"/>
      <c r="B2147" s="28"/>
      <c r="C2147" s="28"/>
      <c r="D2147" s="28"/>
      <c r="F2147" s="28"/>
      <c r="G2147" s="28"/>
      <c r="K2147" s="193"/>
      <c r="M2147" s="28"/>
      <c r="N2147" s="28"/>
      <c r="O2147" s="28"/>
      <c r="T2147" s="193"/>
      <c r="V2147" s="28"/>
      <c r="W2147" s="28"/>
      <c r="X2147" s="28"/>
      <c r="AC2147" s="193"/>
      <c r="AE2147" s="28"/>
      <c r="AF2147" s="28"/>
      <c r="AG2147" s="28"/>
      <c r="AL2147" s="193"/>
      <c r="AN2147" s="28"/>
      <c r="AO2147" s="28"/>
      <c r="AP2147" s="28"/>
      <c r="AU2147" s="193"/>
      <c r="AW2147" s="28"/>
      <c r="AX2147" s="28"/>
      <c r="AY2147" s="28"/>
      <c r="BD2147" s="193"/>
      <c r="BF2147" s="28"/>
      <c r="BG2147" s="28"/>
      <c r="BH2147" s="28"/>
      <c r="BM2147" s="193"/>
      <c r="BO2147" s="28"/>
      <c r="BP2147" s="28"/>
      <c r="BQ2147" s="28"/>
      <c r="BV2147" s="193"/>
      <c r="BX2147" s="28"/>
      <c r="BY2147" s="28"/>
      <c r="BZ2147" s="28"/>
      <c r="CE2147" s="193"/>
      <c r="CG2147" s="28"/>
      <c r="CH2147" s="28"/>
      <c r="CI2147" s="28"/>
      <c r="CN2147" s="193"/>
      <c r="CP2147" s="28"/>
      <c r="CQ2147" s="28"/>
      <c r="CR2147" s="28"/>
      <c r="CW2147" s="193"/>
      <c r="CY2147" s="28"/>
      <c r="CZ2147" s="28"/>
      <c r="DA2147" s="28"/>
      <c r="DF2147" s="193"/>
      <c r="DH2147" s="28"/>
      <c r="DI2147" s="28"/>
      <c r="DJ2147" s="28"/>
      <c r="DO2147" s="193"/>
      <c r="DQ2147" s="28"/>
      <c r="DR2147" s="28"/>
      <c r="DS2147" s="28"/>
      <c r="DX2147" s="193"/>
      <c r="DZ2147" s="28"/>
      <c r="EA2147" s="28"/>
      <c r="EB2147" s="28"/>
      <c r="EG2147" s="193"/>
      <c r="EI2147" s="28"/>
      <c r="EJ2147" s="28"/>
      <c r="EK2147" s="28"/>
      <c r="EP2147" s="193"/>
      <c r="ER2147" s="28"/>
      <c r="ES2147" s="28"/>
      <c r="ET2147" s="28"/>
      <c r="EY2147" s="193"/>
      <c r="FA2147" s="28"/>
      <c r="FB2147" s="28"/>
      <c r="FC2147" s="28"/>
      <c r="FH2147" s="193"/>
      <c r="FJ2147" s="28"/>
      <c r="FK2147" s="28"/>
      <c r="FL2147" s="28"/>
      <c r="FQ2147" s="193"/>
      <c r="FS2147" s="28"/>
      <c r="FT2147" s="28"/>
      <c r="FU2147" s="28"/>
      <c r="FZ2147" s="193"/>
      <c r="GB2147" s="28"/>
      <c r="GC2147" s="28"/>
      <c r="GD2147" s="28"/>
      <c r="GI2147" s="193"/>
      <c r="GK2147" s="28"/>
      <c r="GL2147" s="28"/>
      <c r="GM2147" s="28"/>
      <c r="GR2147" s="193"/>
      <c r="GT2147" s="28"/>
      <c r="GU2147" s="28"/>
      <c r="GV2147" s="28"/>
      <c r="HA2147" s="193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8" customHeight="1">
      <c r="A2148" s="28"/>
      <c r="B2148" s="28"/>
      <c r="C2148" s="28"/>
      <c r="D2148" s="28"/>
      <c r="E2148" s="28"/>
      <c r="F2148" s="28"/>
      <c r="G2148" s="28"/>
      <c r="K2148" s="193"/>
      <c r="M2148" s="28"/>
      <c r="N2148" s="28"/>
      <c r="O2148" s="28"/>
      <c r="T2148" s="193"/>
      <c r="V2148" s="28"/>
      <c r="W2148" s="28"/>
      <c r="X2148" s="28"/>
      <c r="AC2148" s="193"/>
      <c r="AE2148" s="28"/>
      <c r="AF2148" s="28"/>
      <c r="AG2148" s="28"/>
      <c r="AL2148" s="193"/>
      <c r="AN2148" s="28"/>
      <c r="AO2148" s="28"/>
      <c r="AP2148" s="28"/>
      <c r="AU2148" s="193"/>
      <c r="AW2148" s="28"/>
      <c r="AX2148" s="28"/>
      <c r="AY2148" s="28"/>
      <c r="BD2148" s="193"/>
      <c r="BF2148" s="28"/>
      <c r="BG2148" s="28"/>
      <c r="BH2148" s="28"/>
      <c r="BM2148" s="193"/>
      <c r="BO2148" s="28"/>
      <c r="BP2148" s="28"/>
      <c r="BQ2148" s="28"/>
      <c r="BV2148" s="193"/>
      <c r="BX2148" s="28"/>
      <c r="BY2148" s="28"/>
      <c r="BZ2148" s="28"/>
      <c r="CE2148" s="193"/>
      <c r="CG2148" s="28"/>
      <c r="CH2148" s="28"/>
      <c r="CI2148" s="28"/>
      <c r="CN2148" s="193"/>
      <c r="CP2148" s="28"/>
      <c r="CQ2148" s="28"/>
      <c r="CR2148" s="28"/>
      <c r="CW2148" s="193"/>
      <c r="CY2148" s="28"/>
      <c r="CZ2148" s="28"/>
      <c r="DA2148" s="28"/>
      <c r="DF2148" s="193"/>
      <c r="DH2148" s="28"/>
      <c r="DI2148" s="28"/>
      <c r="DJ2148" s="28"/>
      <c r="DO2148" s="193"/>
      <c r="DQ2148" s="28"/>
      <c r="DR2148" s="28"/>
      <c r="DS2148" s="28"/>
      <c r="DX2148" s="193"/>
      <c r="DZ2148" s="28"/>
      <c r="EA2148" s="28"/>
      <c r="EB2148" s="28"/>
      <c r="EG2148" s="193"/>
      <c r="EI2148" s="28"/>
      <c r="EJ2148" s="28"/>
      <c r="EK2148" s="28"/>
      <c r="EP2148" s="193"/>
      <c r="ER2148" s="28"/>
      <c r="ES2148" s="28"/>
      <c r="ET2148" s="28"/>
      <c r="EY2148" s="193"/>
      <c r="FA2148" s="28"/>
      <c r="FB2148" s="28"/>
      <c r="FC2148" s="28"/>
      <c r="FH2148" s="193"/>
      <c r="FJ2148" s="28"/>
      <c r="FK2148" s="28"/>
      <c r="FL2148" s="28"/>
      <c r="FQ2148" s="193"/>
      <c r="FS2148" s="28"/>
      <c r="FT2148" s="28"/>
      <c r="FU2148" s="28"/>
      <c r="FZ2148" s="193"/>
      <c r="GB2148" s="28"/>
      <c r="GC2148" s="28"/>
      <c r="GD2148" s="28"/>
      <c r="GI2148" s="193"/>
      <c r="GK2148" s="28"/>
      <c r="GL2148" s="28"/>
      <c r="GM2148" s="28"/>
      <c r="GR2148" s="193"/>
      <c r="GT2148" s="28"/>
      <c r="GU2148" s="28"/>
      <c r="GV2148" s="28"/>
      <c r="HA2148" s="193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8" customHeight="1">
      <c r="A2149" s="227"/>
      <c r="B2149" s="28"/>
      <c r="C2149" s="28"/>
      <c r="D2149" s="28"/>
      <c r="F2149" s="28"/>
      <c r="G2149" s="28"/>
      <c r="K2149" s="193"/>
      <c r="M2149" s="28"/>
      <c r="N2149" s="28"/>
      <c r="O2149" s="28"/>
      <c r="T2149" s="193"/>
      <c r="V2149" s="28"/>
      <c r="W2149" s="28"/>
      <c r="X2149" s="28"/>
      <c r="AC2149" s="193"/>
      <c r="AE2149" s="28"/>
      <c r="AF2149" s="28"/>
      <c r="AG2149" s="28"/>
      <c r="AL2149" s="193"/>
      <c r="AN2149" s="28"/>
      <c r="AO2149" s="28"/>
      <c r="AP2149" s="28"/>
      <c r="AU2149" s="193"/>
      <c r="AW2149" s="28"/>
      <c r="AX2149" s="28"/>
      <c r="AY2149" s="28"/>
      <c r="BD2149" s="193"/>
      <c r="BF2149" s="28"/>
      <c r="BG2149" s="28"/>
      <c r="BH2149" s="28"/>
      <c r="BM2149" s="193"/>
      <c r="BO2149" s="28"/>
      <c r="BP2149" s="28"/>
      <c r="BQ2149" s="28"/>
      <c r="BV2149" s="193"/>
      <c r="BX2149" s="28"/>
      <c r="BY2149" s="28"/>
      <c r="BZ2149" s="28"/>
      <c r="CE2149" s="193"/>
      <c r="CG2149" s="28"/>
      <c r="CH2149" s="28"/>
      <c r="CI2149" s="28"/>
      <c r="CN2149" s="193"/>
      <c r="CP2149" s="28"/>
      <c r="CQ2149" s="28"/>
      <c r="CR2149" s="28"/>
      <c r="CW2149" s="193"/>
      <c r="CY2149" s="28"/>
      <c r="CZ2149" s="28"/>
      <c r="DA2149" s="28"/>
      <c r="DF2149" s="193"/>
      <c r="DH2149" s="28"/>
      <c r="DI2149" s="28"/>
      <c r="DJ2149" s="28"/>
      <c r="DO2149" s="193"/>
      <c r="DQ2149" s="28"/>
      <c r="DR2149" s="28"/>
      <c r="DS2149" s="28"/>
      <c r="DX2149" s="193"/>
      <c r="DZ2149" s="28"/>
      <c r="EA2149" s="28"/>
      <c r="EB2149" s="28"/>
      <c r="EG2149" s="193"/>
      <c r="EI2149" s="28"/>
      <c r="EJ2149" s="28"/>
      <c r="EK2149" s="28"/>
      <c r="EP2149" s="193"/>
      <c r="ER2149" s="28"/>
      <c r="ES2149" s="28"/>
      <c r="ET2149" s="28"/>
      <c r="EY2149" s="193"/>
      <c r="FA2149" s="28"/>
      <c r="FB2149" s="28"/>
      <c r="FC2149" s="28"/>
      <c r="FH2149" s="193"/>
      <c r="FJ2149" s="28"/>
      <c r="FK2149" s="28"/>
      <c r="FL2149" s="28"/>
      <c r="FQ2149" s="193"/>
      <c r="FS2149" s="28"/>
      <c r="FT2149" s="28"/>
      <c r="FU2149" s="28"/>
      <c r="FZ2149" s="193"/>
      <c r="GB2149" s="28"/>
      <c r="GC2149" s="28"/>
      <c r="GD2149" s="28"/>
      <c r="GI2149" s="193"/>
      <c r="GK2149" s="28"/>
      <c r="GL2149" s="28"/>
      <c r="GM2149" s="28"/>
      <c r="GR2149" s="193"/>
      <c r="GT2149" s="28"/>
      <c r="GU2149" s="28"/>
      <c r="GV2149" s="28"/>
      <c r="HA2149" s="193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8" customHeight="1">
      <c r="A2150" s="227"/>
      <c r="B2150" s="28"/>
      <c r="C2150" s="28"/>
      <c r="D2150" s="28"/>
      <c r="G2150" s="28"/>
      <c r="K2150" s="193"/>
      <c r="M2150" s="28"/>
      <c r="N2150" s="28"/>
      <c r="O2150" s="28"/>
      <c r="T2150" s="193"/>
      <c r="V2150" s="28"/>
      <c r="W2150" s="28"/>
      <c r="X2150" s="28"/>
      <c r="AC2150" s="193"/>
      <c r="AE2150" s="28"/>
      <c r="AF2150" s="28"/>
      <c r="AG2150" s="28"/>
      <c r="AL2150" s="193"/>
      <c r="AN2150" s="28"/>
      <c r="AO2150" s="28"/>
      <c r="AP2150" s="28"/>
      <c r="AU2150" s="193"/>
      <c r="AW2150" s="28"/>
      <c r="AX2150" s="28"/>
      <c r="AY2150" s="28"/>
      <c r="BD2150" s="193"/>
      <c r="BF2150" s="28"/>
      <c r="BG2150" s="28"/>
      <c r="BH2150" s="28"/>
      <c r="BM2150" s="193"/>
      <c r="BO2150" s="28"/>
      <c r="BP2150" s="28"/>
      <c r="BQ2150" s="28"/>
      <c r="BV2150" s="193"/>
      <c r="BX2150" s="28"/>
      <c r="BY2150" s="28"/>
      <c r="BZ2150" s="28"/>
      <c r="CE2150" s="193"/>
      <c r="CG2150" s="28"/>
      <c r="CH2150" s="28"/>
      <c r="CI2150" s="28"/>
      <c r="CN2150" s="193"/>
      <c r="CP2150" s="28"/>
      <c r="CQ2150" s="28"/>
      <c r="CR2150" s="28"/>
      <c r="CW2150" s="193"/>
      <c r="CY2150" s="28"/>
      <c r="CZ2150" s="28"/>
      <c r="DA2150" s="28"/>
      <c r="DF2150" s="193"/>
      <c r="DH2150" s="28"/>
      <c r="DI2150" s="28"/>
      <c r="DJ2150" s="28"/>
      <c r="DO2150" s="193"/>
      <c r="DQ2150" s="28"/>
      <c r="DR2150" s="28"/>
      <c r="DS2150" s="28"/>
      <c r="DX2150" s="193"/>
      <c r="DZ2150" s="28"/>
      <c r="EA2150" s="28"/>
      <c r="EB2150" s="28"/>
      <c r="EG2150" s="193"/>
      <c r="EI2150" s="28"/>
      <c r="EJ2150" s="28"/>
      <c r="EK2150" s="28"/>
      <c r="EP2150" s="193"/>
      <c r="ER2150" s="28"/>
      <c r="ES2150" s="28"/>
      <c r="ET2150" s="28"/>
      <c r="EY2150" s="193"/>
      <c r="FA2150" s="28"/>
      <c r="FB2150" s="28"/>
      <c r="FC2150" s="28"/>
      <c r="FH2150" s="193"/>
      <c r="FJ2150" s="28"/>
      <c r="FK2150" s="28"/>
      <c r="FL2150" s="28"/>
      <c r="FQ2150" s="193"/>
      <c r="FS2150" s="28"/>
      <c r="FT2150" s="28"/>
      <c r="FU2150" s="28"/>
      <c r="FZ2150" s="193"/>
      <c r="GB2150" s="28"/>
      <c r="GC2150" s="28"/>
      <c r="GD2150" s="28"/>
      <c r="GI2150" s="193"/>
      <c r="GK2150" s="28"/>
      <c r="GL2150" s="28"/>
      <c r="GM2150" s="28"/>
      <c r="GR2150" s="193"/>
      <c r="GT2150" s="28"/>
      <c r="GU2150" s="28"/>
      <c r="GV2150" s="28"/>
      <c r="HA2150" s="193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5.75" customHeight="1">
      <c r="A2151" s="227"/>
      <c r="B2151" s="28"/>
      <c r="C2151" s="28"/>
      <c r="D2151" s="28"/>
      <c r="F2151" s="28"/>
      <c r="G2151" s="28"/>
      <c r="K2151" s="193"/>
      <c r="M2151" s="28"/>
      <c r="N2151" s="28"/>
      <c r="O2151" s="28"/>
      <c r="T2151" s="193"/>
      <c r="V2151" s="28"/>
      <c r="W2151" s="28"/>
      <c r="X2151" s="28"/>
      <c r="AC2151" s="193"/>
      <c r="AE2151" s="28"/>
      <c r="AF2151" s="28"/>
      <c r="AG2151" s="28"/>
      <c r="AL2151" s="193"/>
      <c r="AN2151" s="28"/>
      <c r="AO2151" s="28"/>
      <c r="AP2151" s="28"/>
      <c r="AU2151" s="193"/>
      <c r="AW2151" s="28"/>
      <c r="AX2151" s="28"/>
      <c r="AY2151" s="28"/>
      <c r="BD2151" s="193"/>
      <c r="BF2151" s="28"/>
      <c r="BG2151" s="28"/>
      <c r="BH2151" s="28"/>
      <c r="BM2151" s="193"/>
      <c r="BO2151" s="28"/>
      <c r="BP2151" s="28"/>
      <c r="BQ2151" s="28"/>
      <c r="BV2151" s="193"/>
      <c r="BX2151" s="28"/>
      <c r="BY2151" s="28"/>
      <c r="BZ2151" s="28"/>
      <c r="CE2151" s="193"/>
      <c r="CG2151" s="28"/>
      <c r="CH2151" s="28"/>
      <c r="CI2151" s="28"/>
      <c r="CN2151" s="193"/>
      <c r="CP2151" s="28"/>
      <c r="CQ2151" s="28"/>
      <c r="CR2151" s="28"/>
      <c r="CW2151" s="193"/>
      <c r="CY2151" s="28"/>
      <c r="CZ2151" s="28"/>
      <c r="DA2151" s="28"/>
      <c r="DF2151" s="193"/>
      <c r="DH2151" s="28"/>
      <c r="DI2151" s="28"/>
      <c r="DJ2151" s="28"/>
      <c r="DO2151" s="193"/>
      <c r="DQ2151" s="28"/>
      <c r="DR2151" s="28"/>
      <c r="DS2151" s="28"/>
      <c r="DX2151" s="193"/>
      <c r="DZ2151" s="28"/>
      <c r="EA2151" s="28"/>
      <c r="EB2151" s="28"/>
      <c r="EG2151" s="193"/>
      <c r="EI2151" s="28"/>
      <c r="EJ2151" s="28"/>
      <c r="EK2151" s="28"/>
      <c r="EP2151" s="193"/>
      <c r="ER2151" s="28"/>
      <c r="ES2151" s="28"/>
      <c r="ET2151" s="28"/>
      <c r="EY2151" s="193"/>
      <c r="FA2151" s="28"/>
      <c r="FB2151" s="28"/>
      <c r="FC2151" s="28"/>
      <c r="FH2151" s="193"/>
      <c r="FJ2151" s="28"/>
      <c r="FK2151" s="28"/>
      <c r="FL2151" s="28"/>
      <c r="FQ2151" s="193"/>
      <c r="FS2151" s="28"/>
      <c r="FT2151" s="28"/>
      <c r="FU2151" s="28"/>
      <c r="FZ2151" s="193"/>
      <c r="GB2151" s="28"/>
      <c r="GC2151" s="28"/>
      <c r="GD2151" s="28"/>
      <c r="GI2151" s="193"/>
      <c r="GK2151" s="28"/>
      <c r="GL2151" s="28"/>
      <c r="GM2151" s="28"/>
      <c r="GR2151" s="193"/>
      <c r="GT2151" s="28"/>
      <c r="GU2151" s="28"/>
      <c r="GV2151" s="28"/>
      <c r="HA2151" s="193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27"/>
      <c r="B2152" s="28"/>
      <c r="C2152" s="28"/>
      <c r="D2152" s="28"/>
      <c r="F2152" s="28"/>
      <c r="G2152" s="28"/>
      <c r="K2152" s="193"/>
      <c r="M2152" s="28"/>
      <c r="N2152" s="28"/>
      <c r="O2152" s="28"/>
      <c r="T2152" s="193"/>
      <c r="V2152" s="28"/>
      <c r="W2152" s="28"/>
      <c r="X2152" s="28"/>
      <c r="AC2152" s="193"/>
      <c r="AE2152" s="28"/>
      <c r="AF2152" s="28"/>
      <c r="AG2152" s="28"/>
      <c r="AL2152" s="193"/>
      <c r="AN2152" s="28"/>
      <c r="AO2152" s="28"/>
      <c r="AP2152" s="28"/>
      <c r="AU2152" s="193"/>
      <c r="AW2152" s="28"/>
      <c r="AX2152" s="28"/>
      <c r="AY2152" s="28"/>
      <c r="BD2152" s="193"/>
      <c r="BF2152" s="28"/>
      <c r="BG2152" s="28"/>
      <c r="BH2152" s="28"/>
      <c r="BM2152" s="193"/>
      <c r="BO2152" s="28"/>
      <c r="BP2152" s="28"/>
      <c r="BQ2152" s="28"/>
      <c r="BV2152" s="193"/>
      <c r="BX2152" s="28"/>
      <c r="BY2152" s="28"/>
      <c r="BZ2152" s="28"/>
      <c r="CE2152" s="193"/>
      <c r="CG2152" s="28"/>
      <c r="CH2152" s="28"/>
      <c r="CI2152" s="28"/>
      <c r="CN2152" s="193"/>
      <c r="CP2152" s="28"/>
      <c r="CQ2152" s="28"/>
      <c r="CR2152" s="28"/>
      <c r="CW2152" s="193"/>
      <c r="CY2152" s="28"/>
      <c r="CZ2152" s="28"/>
      <c r="DA2152" s="28"/>
      <c r="DF2152" s="193"/>
      <c r="DH2152" s="28"/>
      <c r="DI2152" s="28"/>
      <c r="DJ2152" s="28"/>
      <c r="DO2152" s="193"/>
      <c r="DQ2152" s="28"/>
      <c r="DR2152" s="28"/>
      <c r="DS2152" s="28"/>
      <c r="DX2152" s="193"/>
      <c r="DZ2152" s="28"/>
      <c r="EA2152" s="28"/>
      <c r="EB2152" s="28"/>
      <c r="EG2152" s="193"/>
      <c r="EI2152" s="28"/>
      <c r="EJ2152" s="28"/>
      <c r="EK2152" s="28"/>
      <c r="EP2152" s="193"/>
      <c r="ER2152" s="28"/>
      <c r="ES2152" s="28"/>
      <c r="ET2152" s="28"/>
      <c r="EY2152" s="193"/>
      <c r="FA2152" s="28"/>
      <c r="FB2152" s="28"/>
      <c r="FC2152" s="28"/>
      <c r="FH2152" s="193"/>
      <c r="FJ2152" s="28"/>
      <c r="FK2152" s="28"/>
      <c r="FL2152" s="28"/>
      <c r="FQ2152" s="193"/>
      <c r="FS2152" s="28"/>
      <c r="FT2152" s="28"/>
      <c r="FU2152" s="28"/>
      <c r="FZ2152" s="193"/>
      <c r="GB2152" s="28"/>
      <c r="GC2152" s="28"/>
      <c r="GD2152" s="28"/>
      <c r="GI2152" s="193"/>
      <c r="GK2152" s="28"/>
      <c r="GL2152" s="28"/>
      <c r="GM2152" s="28"/>
      <c r="GR2152" s="193"/>
      <c r="GT2152" s="28"/>
      <c r="GU2152" s="28"/>
      <c r="GV2152" s="28"/>
      <c r="HA2152" s="193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27"/>
      <c r="B2153" s="28"/>
      <c r="C2153" s="28"/>
      <c r="D2153" s="28"/>
      <c r="F2153" s="28"/>
      <c r="G2153" s="28"/>
      <c r="K2153" s="193"/>
      <c r="M2153" s="28"/>
      <c r="N2153" s="28"/>
      <c r="O2153" s="28"/>
      <c r="T2153" s="193"/>
      <c r="V2153" s="28"/>
      <c r="W2153" s="28"/>
      <c r="X2153" s="28"/>
      <c r="AC2153" s="193"/>
      <c r="AE2153" s="28"/>
      <c r="AF2153" s="28"/>
      <c r="AG2153" s="28"/>
      <c r="AL2153" s="193"/>
      <c r="AN2153" s="28"/>
      <c r="AO2153" s="28"/>
      <c r="AP2153" s="28"/>
      <c r="AU2153" s="193"/>
      <c r="AW2153" s="28"/>
      <c r="AX2153" s="28"/>
      <c r="AY2153" s="28"/>
      <c r="BD2153" s="193"/>
      <c r="BF2153" s="28"/>
      <c r="BG2153" s="28"/>
      <c r="BH2153" s="28"/>
      <c r="BM2153" s="193"/>
      <c r="BO2153" s="28"/>
      <c r="BP2153" s="28"/>
      <c r="BQ2153" s="28"/>
      <c r="BV2153" s="193"/>
      <c r="BX2153" s="28"/>
      <c r="BY2153" s="28"/>
      <c r="BZ2153" s="28"/>
      <c r="CE2153" s="193"/>
      <c r="CG2153" s="28"/>
      <c r="CH2153" s="28"/>
      <c r="CI2153" s="28"/>
      <c r="CN2153" s="193"/>
      <c r="CP2153" s="28"/>
      <c r="CQ2153" s="28"/>
      <c r="CR2153" s="28"/>
      <c r="CW2153" s="193"/>
      <c r="CY2153" s="28"/>
      <c r="CZ2153" s="28"/>
      <c r="DA2153" s="28"/>
      <c r="DF2153" s="193"/>
      <c r="DH2153" s="28"/>
      <c r="DI2153" s="28"/>
      <c r="DJ2153" s="28"/>
      <c r="DO2153" s="193"/>
      <c r="DQ2153" s="28"/>
      <c r="DR2153" s="28"/>
      <c r="DS2153" s="28"/>
      <c r="DX2153" s="193"/>
      <c r="DZ2153" s="28"/>
      <c r="EA2153" s="28"/>
      <c r="EB2153" s="28"/>
      <c r="EG2153" s="193"/>
      <c r="EI2153" s="28"/>
      <c r="EJ2153" s="28"/>
      <c r="EK2153" s="28"/>
      <c r="EP2153" s="193"/>
      <c r="ER2153" s="28"/>
      <c r="ES2153" s="28"/>
      <c r="ET2153" s="28"/>
      <c r="EY2153" s="193"/>
      <c r="FA2153" s="28"/>
      <c r="FB2153" s="28"/>
      <c r="FC2153" s="28"/>
      <c r="FH2153" s="193"/>
      <c r="FJ2153" s="28"/>
      <c r="FK2153" s="28"/>
      <c r="FL2153" s="28"/>
      <c r="FQ2153" s="193"/>
      <c r="FS2153" s="28"/>
      <c r="FT2153" s="28"/>
      <c r="FU2153" s="28"/>
      <c r="FZ2153" s="193"/>
      <c r="GB2153" s="28"/>
      <c r="GC2153" s="28"/>
      <c r="GD2153" s="28"/>
      <c r="GI2153" s="193"/>
      <c r="GK2153" s="28"/>
      <c r="GL2153" s="28"/>
      <c r="GM2153" s="28"/>
      <c r="GR2153" s="193"/>
      <c r="GT2153" s="28"/>
      <c r="GU2153" s="28"/>
      <c r="GV2153" s="28"/>
      <c r="HA2153" s="193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27"/>
      <c r="B2154" s="28"/>
      <c r="C2154" s="28"/>
      <c r="D2154" s="28"/>
      <c r="F2154" s="28"/>
      <c r="G2154" s="28"/>
      <c r="K2154" s="193"/>
      <c r="M2154" s="28"/>
      <c r="N2154" s="28"/>
      <c r="O2154" s="28"/>
      <c r="T2154" s="193"/>
      <c r="V2154" s="28"/>
      <c r="W2154" s="28"/>
      <c r="X2154" s="28"/>
      <c r="AC2154" s="193"/>
      <c r="AE2154" s="28"/>
      <c r="AF2154" s="28"/>
      <c r="AG2154" s="28"/>
      <c r="AL2154" s="193"/>
      <c r="AN2154" s="28"/>
      <c r="AO2154" s="28"/>
      <c r="AP2154" s="28"/>
      <c r="AU2154" s="193"/>
      <c r="AW2154" s="28"/>
      <c r="AX2154" s="28"/>
      <c r="AY2154" s="28"/>
      <c r="BD2154" s="193"/>
      <c r="BF2154" s="28"/>
      <c r="BG2154" s="28"/>
      <c r="BH2154" s="28"/>
      <c r="BM2154" s="193"/>
      <c r="BO2154" s="28"/>
      <c r="BP2154" s="28"/>
      <c r="BQ2154" s="28"/>
      <c r="BV2154" s="193"/>
      <c r="BX2154" s="28"/>
      <c r="BY2154" s="28"/>
      <c r="BZ2154" s="28"/>
      <c r="CE2154" s="193"/>
      <c r="CG2154" s="28"/>
      <c r="CH2154" s="28"/>
      <c r="CI2154" s="28"/>
      <c r="CN2154" s="193"/>
      <c r="CP2154" s="28"/>
      <c r="CQ2154" s="28"/>
      <c r="CR2154" s="28"/>
      <c r="CW2154" s="193"/>
      <c r="CY2154" s="28"/>
      <c r="CZ2154" s="28"/>
      <c r="DA2154" s="28"/>
      <c r="DF2154" s="193"/>
      <c r="DH2154" s="28"/>
      <c r="DI2154" s="28"/>
      <c r="DJ2154" s="28"/>
      <c r="DO2154" s="193"/>
      <c r="DQ2154" s="28"/>
      <c r="DR2154" s="28"/>
      <c r="DS2154" s="28"/>
      <c r="DX2154" s="193"/>
      <c r="DZ2154" s="28"/>
      <c r="EA2154" s="28"/>
      <c r="EB2154" s="28"/>
      <c r="EG2154" s="193"/>
      <c r="EI2154" s="28"/>
      <c r="EJ2154" s="28"/>
      <c r="EK2154" s="28"/>
      <c r="EP2154" s="193"/>
      <c r="ER2154" s="28"/>
      <c r="ES2154" s="28"/>
      <c r="ET2154" s="28"/>
      <c r="EY2154" s="193"/>
      <c r="FA2154" s="28"/>
      <c r="FB2154" s="28"/>
      <c r="FC2154" s="28"/>
      <c r="FH2154" s="193"/>
      <c r="FJ2154" s="28"/>
      <c r="FK2154" s="28"/>
      <c r="FL2154" s="28"/>
      <c r="FQ2154" s="193"/>
      <c r="FS2154" s="28"/>
      <c r="FT2154" s="28"/>
      <c r="FU2154" s="28"/>
      <c r="FZ2154" s="193"/>
      <c r="GB2154" s="28"/>
      <c r="GC2154" s="28"/>
      <c r="GD2154" s="28"/>
      <c r="GI2154" s="193"/>
      <c r="GK2154" s="28"/>
      <c r="GL2154" s="28"/>
      <c r="GM2154" s="28"/>
      <c r="GR2154" s="193"/>
      <c r="GT2154" s="28"/>
      <c r="GU2154" s="28"/>
      <c r="GV2154" s="28"/>
      <c r="HA2154" s="193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27"/>
      <c r="B2155" s="28"/>
      <c r="C2155" s="28"/>
      <c r="D2155" s="28"/>
      <c r="F2155" s="28"/>
      <c r="G2155" s="28"/>
      <c r="K2155" s="193"/>
      <c r="M2155" s="28"/>
      <c r="N2155" s="28"/>
      <c r="O2155" s="28"/>
      <c r="T2155" s="193"/>
      <c r="V2155" s="28"/>
      <c r="W2155" s="28"/>
      <c r="X2155" s="28"/>
      <c r="AC2155" s="193"/>
      <c r="AE2155" s="28"/>
      <c r="AF2155" s="28"/>
      <c r="AG2155" s="28"/>
      <c r="AL2155" s="193"/>
      <c r="AN2155" s="28"/>
      <c r="AO2155" s="28"/>
      <c r="AP2155" s="28"/>
      <c r="AU2155" s="193"/>
      <c r="AW2155" s="28"/>
      <c r="AX2155" s="28"/>
      <c r="AY2155" s="28"/>
      <c r="BD2155" s="193"/>
      <c r="BF2155" s="28"/>
      <c r="BG2155" s="28"/>
      <c r="BH2155" s="28"/>
      <c r="BM2155" s="193"/>
      <c r="BO2155" s="28"/>
      <c r="BP2155" s="28"/>
      <c r="BQ2155" s="28"/>
      <c r="BV2155" s="193"/>
      <c r="BX2155" s="28"/>
      <c r="BY2155" s="28"/>
      <c r="BZ2155" s="28"/>
      <c r="CE2155" s="193"/>
      <c r="CG2155" s="28"/>
      <c r="CH2155" s="28"/>
      <c r="CI2155" s="28"/>
      <c r="CN2155" s="193"/>
      <c r="CP2155" s="28"/>
      <c r="CQ2155" s="28"/>
      <c r="CR2155" s="28"/>
      <c r="CW2155" s="193"/>
      <c r="CY2155" s="28"/>
      <c r="CZ2155" s="28"/>
      <c r="DA2155" s="28"/>
      <c r="DF2155" s="193"/>
      <c r="DH2155" s="28"/>
      <c r="DI2155" s="28"/>
      <c r="DJ2155" s="28"/>
      <c r="DO2155" s="193"/>
      <c r="DQ2155" s="28"/>
      <c r="DR2155" s="28"/>
      <c r="DS2155" s="28"/>
      <c r="DX2155" s="193"/>
      <c r="DZ2155" s="28"/>
      <c r="EA2155" s="28"/>
      <c r="EB2155" s="28"/>
      <c r="EG2155" s="193"/>
      <c r="EI2155" s="28"/>
      <c r="EJ2155" s="28"/>
      <c r="EK2155" s="28"/>
      <c r="EP2155" s="193"/>
      <c r="ER2155" s="28"/>
      <c r="ES2155" s="28"/>
      <c r="ET2155" s="28"/>
      <c r="EY2155" s="193"/>
      <c r="FA2155" s="28"/>
      <c r="FB2155" s="28"/>
      <c r="FC2155" s="28"/>
      <c r="FH2155" s="193"/>
      <c r="FJ2155" s="28"/>
      <c r="FK2155" s="28"/>
      <c r="FL2155" s="28"/>
      <c r="FQ2155" s="193"/>
      <c r="FS2155" s="28"/>
      <c r="FT2155" s="28"/>
      <c r="FU2155" s="28"/>
      <c r="FZ2155" s="193"/>
      <c r="GB2155" s="28"/>
      <c r="GC2155" s="28"/>
      <c r="GD2155" s="28"/>
      <c r="GI2155" s="193"/>
      <c r="GK2155" s="28"/>
      <c r="GL2155" s="28"/>
      <c r="GM2155" s="28"/>
      <c r="GR2155" s="193"/>
      <c r="GT2155" s="28"/>
      <c r="GU2155" s="28"/>
      <c r="GV2155" s="28"/>
      <c r="HA2155" s="193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27"/>
      <c r="B2156" s="28"/>
      <c r="C2156" s="28"/>
      <c r="D2156" s="28"/>
      <c r="F2156" s="28"/>
      <c r="G2156" s="28"/>
      <c r="K2156" s="193"/>
      <c r="M2156" s="28"/>
      <c r="N2156" s="28"/>
      <c r="O2156" s="28"/>
      <c r="T2156" s="193"/>
      <c r="V2156" s="28"/>
      <c r="W2156" s="28"/>
      <c r="X2156" s="28"/>
      <c r="AC2156" s="193"/>
      <c r="AE2156" s="28"/>
      <c r="AF2156" s="28"/>
      <c r="AG2156" s="28"/>
      <c r="AL2156" s="193"/>
      <c r="AN2156" s="28"/>
      <c r="AO2156" s="28"/>
      <c r="AP2156" s="28"/>
      <c r="AU2156" s="193"/>
      <c r="AW2156" s="28"/>
      <c r="AX2156" s="28"/>
      <c r="AY2156" s="28"/>
      <c r="BD2156" s="193"/>
      <c r="BF2156" s="28"/>
      <c r="BG2156" s="28"/>
      <c r="BH2156" s="28"/>
      <c r="BM2156" s="193"/>
      <c r="BO2156" s="28"/>
      <c r="BP2156" s="28"/>
      <c r="BQ2156" s="28"/>
      <c r="BV2156" s="193"/>
      <c r="BX2156" s="28"/>
      <c r="BY2156" s="28"/>
      <c r="BZ2156" s="28"/>
      <c r="CE2156" s="193"/>
      <c r="CG2156" s="28"/>
      <c r="CH2156" s="28"/>
      <c r="CI2156" s="28"/>
      <c r="CN2156" s="193"/>
      <c r="CP2156" s="28"/>
      <c r="CQ2156" s="28"/>
      <c r="CR2156" s="28"/>
      <c r="CW2156" s="193"/>
      <c r="CY2156" s="28"/>
      <c r="CZ2156" s="28"/>
      <c r="DA2156" s="28"/>
      <c r="DF2156" s="193"/>
      <c r="DH2156" s="28"/>
      <c r="DI2156" s="28"/>
      <c r="DJ2156" s="28"/>
      <c r="DO2156" s="193"/>
      <c r="DQ2156" s="28"/>
      <c r="DR2156" s="28"/>
      <c r="DS2156" s="28"/>
      <c r="DX2156" s="193"/>
      <c r="DZ2156" s="28"/>
      <c r="EA2156" s="28"/>
      <c r="EB2156" s="28"/>
      <c r="EG2156" s="193"/>
      <c r="EI2156" s="28"/>
      <c r="EJ2156" s="28"/>
      <c r="EK2156" s="28"/>
      <c r="EP2156" s="193"/>
      <c r="ER2156" s="28"/>
      <c r="ES2156" s="28"/>
      <c r="ET2156" s="28"/>
      <c r="EY2156" s="193"/>
      <c r="FA2156" s="28"/>
      <c r="FB2156" s="28"/>
      <c r="FC2156" s="28"/>
      <c r="FH2156" s="193"/>
      <c r="FJ2156" s="28"/>
      <c r="FK2156" s="28"/>
      <c r="FL2156" s="28"/>
      <c r="FQ2156" s="193"/>
      <c r="FS2156" s="28"/>
      <c r="FT2156" s="28"/>
      <c r="FU2156" s="28"/>
      <c r="FZ2156" s="193"/>
      <c r="GB2156" s="28"/>
      <c r="GC2156" s="28"/>
      <c r="GD2156" s="28"/>
      <c r="GI2156" s="193"/>
      <c r="GK2156" s="28"/>
      <c r="GL2156" s="28"/>
      <c r="GM2156" s="28"/>
      <c r="GR2156" s="193"/>
      <c r="GT2156" s="28"/>
      <c r="GU2156" s="28"/>
      <c r="GV2156" s="28"/>
      <c r="HA2156" s="193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27"/>
      <c r="B2157" s="28"/>
      <c r="C2157" s="28"/>
      <c r="D2157" s="28"/>
      <c r="F2157" s="28"/>
      <c r="G2157" s="28"/>
      <c r="K2157" s="193"/>
      <c r="M2157" s="28"/>
      <c r="N2157" s="28"/>
      <c r="O2157" s="28"/>
      <c r="T2157" s="193"/>
      <c r="V2157" s="28"/>
      <c r="W2157" s="28"/>
      <c r="X2157" s="28"/>
      <c r="AC2157" s="193"/>
      <c r="AE2157" s="28"/>
      <c r="AF2157" s="28"/>
      <c r="AG2157" s="28"/>
      <c r="AL2157" s="193"/>
      <c r="AN2157" s="28"/>
      <c r="AO2157" s="28"/>
      <c r="AP2157" s="28"/>
      <c r="AU2157" s="193"/>
      <c r="AW2157" s="28"/>
      <c r="AX2157" s="28"/>
      <c r="AY2157" s="28"/>
      <c r="BD2157" s="193"/>
      <c r="BF2157" s="28"/>
      <c r="BG2157" s="28"/>
      <c r="BH2157" s="28"/>
      <c r="BM2157" s="193"/>
      <c r="BO2157" s="28"/>
      <c r="BP2157" s="28"/>
      <c r="BQ2157" s="28"/>
      <c r="BV2157" s="193"/>
      <c r="BX2157" s="28"/>
      <c r="BY2157" s="28"/>
      <c r="BZ2157" s="28"/>
      <c r="CE2157" s="193"/>
      <c r="CG2157" s="28"/>
      <c r="CH2157" s="28"/>
      <c r="CI2157" s="28"/>
      <c r="CN2157" s="193"/>
      <c r="CP2157" s="28"/>
      <c r="CQ2157" s="28"/>
      <c r="CR2157" s="28"/>
      <c r="CW2157" s="193"/>
      <c r="CY2157" s="28"/>
      <c r="CZ2157" s="28"/>
      <c r="DA2157" s="28"/>
      <c r="DF2157" s="193"/>
      <c r="DH2157" s="28"/>
      <c r="DI2157" s="28"/>
      <c r="DJ2157" s="28"/>
      <c r="DO2157" s="193"/>
      <c r="DQ2157" s="28"/>
      <c r="DR2157" s="28"/>
      <c r="DS2157" s="28"/>
      <c r="DX2157" s="193"/>
      <c r="DZ2157" s="28"/>
      <c r="EA2157" s="28"/>
      <c r="EB2157" s="28"/>
      <c r="EG2157" s="193"/>
      <c r="EI2157" s="28"/>
      <c r="EJ2157" s="28"/>
      <c r="EK2157" s="28"/>
      <c r="EP2157" s="193"/>
      <c r="ER2157" s="28"/>
      <c r="ES2157" s="28"/>
      <c r="ET2157" s="28"/>
      <c r="EY2157" s="193"/>
      <c r="FA2157" s="28"/>
      <c r="FB2157" s="28"/>
      <c r="FC2157" s="28"/>
      <c r="FH2157" s="193"/>
      <c r="FJ2157" s="28"/>
      <c r="FK2157" s="28"/>
      <c r="FL2157" s="28"/>
      <c r="FQ2157" s="193"/>
      <c r="FS2157" s="28"/>
      <c r="FT2157" s="28"/>
      <c r="FU2157" s="28"/>
      <c r="FZ2157" s="193"/>
      <c r="GB2157" s="28"/>
      <c r="GC2157" s="28"/>
      <c r="GD2157" s="28"/>
      <c r="GI2157" s="193"/>
      <c r="GK2157" s="28"/>
      <c r="GL2157" s="28"/>
      <c r="GM2157" s="28"/>
      <c r="GR2157" s="193"/>
      <c r="GT2157" s="28"/>
      <c r="GU2157" s="28"/>
      <c r="GV2157" s="28"/>
      <c r="HA2157" s="193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27"/>
      <c r="B2158" s="28"/>
      <c r="C2158" s="28"/>
      <c r="D2158" s="28"/>
      <c r="F2158" s="28"/>
      <c r="G2158" s="28"/>
      <c r="K2158" s="193"/>
      <c r="M2158" s="28"/>
      <c r="N2158" s="28"/>
      <c r="O2158" s="28"/>
      <c r="T2158" s="193"/>
      <c r="V2158" s="28"/>
      <c r="W2158" s="28"/>
      <c r="X2158" s="28"/>
      <c r="AC2158" s="193"/>
      <c r="AE2158" s="28"/>
      <c r="AF2158" s="28"/>
      <c r="AG2158" s="28"/>
      <c r="AL2158" s="193"/>
      <c r="AN2158" s="28"/>
      <c r="AO2158" s="28"/>
      <c r="AP2158" s="28"/>
      <c r="AU2158" s="193"/>
      <c r="AW2158" s="28"/>
      <c r="AX2158" s="28"/>
      <c r="AY2158" s="28"/>
      <c r="BD2158" s="193"/>
      <c r="BF2158" s="28"/>
      <c r="BG2158" s="28"/>
      <c r="BH2158" s="28"/>
      <c r="BM2158" s="193"/>
      <c r="BO2158" s="28"/>
      <c r="BP2158" s="28"/>
      <c r="BQ2158" s="28"/>
      <c r="BV2158" s="193"/>
      <c r="BX2158" s="28"/>
      <c r="BY2158" s="28"/>
      <c r="BZ2158" s="28"/>
      <c r="CE2158" s="193"/>
      <c r="CG2158" s="28"/>
      <c r="CH2158" s="28"/>
      <c r="CI2158" s="28"/>
      <c r="CN2158" s="193"/>
      <c r="CP2158" s="28"/>
      <c r="CQ2158" s="28"/>
      <c r="CR2158" s="28"/>
      <c r="CW2158" s="193"/>
      <c r="CY2158" s="28"/>
      <c r="CZ2158" s="28"/>
      <c r="DA2158" s="28"/>
      <c r="DF2158" s="193"/>
      <c r="DH2158" s="28"/>
      <c r="DI2158" s="28"/>
      <c r="DJ2158" s="28"/>
      <c r="DO2158" s="193"/>
      <c r="DQ2158" s="28"/>
      <c r="DR2158" s="28"/>
      <c r="DS2158" s="28"/>
      <c r="DX2158" s="193"/>
      <c r="DZ2158" s="28"/>
      <c r="EA2158" s="28"/>
      <c r="EB2158" s="28"/>
      <c r="EG2158" s="193"/>
      <c r="EI2158" s="28"/>
      <c r="EJ2158" s="28"/>
      <c r="EK2158" s="28"/>
      <c r="EP2158" s="193"/>
      <c r="ER2158" s="28"/>
      <c r="ES2158" s="28"/>
      <c r="ET2158" s="28"/>
      <c r="EY2158" s="193"/>
      <c r="FA2158" s="28"/>
      <c r="FB2158" s="28"/>
      <c r="FC2158" s="28"/>
      <c r="FH2158" s="193"/>
      <c r="FJ2158" s="28"/>
      <c r="FK2158" s="28"/>
      <c r="FL2158" s="28"/>
      <c r="FQ2158" s="193"/>
      <c r="FS2158" s="28"/>
      <c r="FT2158" s="28"/>
      <c r="FU2158" s="28"/>
      <c r="FZ2158" s="193"/>
      <c r="GB2158" s="28"/>
      <c r="GC2158" s="28"/>
      <c r="GD2158" s="28"/>
      <c r="GI2158" s="193"/>
      <c r="GK2158" s="28"/>
      <c r="GL2158" s="28"/>
      <c r="GM2158" s="28"/>
      <c r="GR2158" s="193"/>
      <c r="GT2158" s="28"/>
      <c r="GU2158" s="28"/>
      <c r="GV2158" s="28"/>
      <c r="HA2158" s="193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27"/>
      <c r="B2159" s="28"/>
      <c r="C2159" s="28"/>
      <c r="D2159" s="28"/>
      <c r="F2159" s="28"/>
      <c r="G2159" s="28"/>
      <c r="K2159" s="193"/>
      <c r="M2159" s="28"/>
      <c r="N2159" s="28"/>
      <c r="O2159" s="28"/>
      <c r="T2159" s="193"/>
      <c r="V2159" s="28"/>
      <c r="W2159" s="28"/>
      <c r="X2159" s="28"/>
      <c r="AC2159" s="193"/>
      <c r="AE2159" s="28"/>
      <c r="AF2159" s="28"/>
      <c r="AG2159" s="28"/>
      <c r="AL2159" s="193"/>
      <c r="AN2159" s="28"/>
      <c r="AO2159" s="28"/>
      <c r="AP2159" s="28"/>
      <c r="AU2159" s="193"/>
      <c r="AW2159" s="28"/>
      <c r="AX2159" s="28"/>
      <c r="AY2159" s="28"/>
      <c r="BD2159" s="193"/>
      <c r="BF2159" s="28"/>
      <c r="BG2159" s="28"/>
      <c r="BH2159" s="28"/>
      <c r="BM2159" s="193"/>
      <c r="BO2159" s="28"/>
      <c r="BP2159" s="28"/>
      <c r="BQ2159" s="28"/>
      <c r="BV2159" s="193"/>
      <c r="BX2159" s="28"/>
      <c r="BY2159" s="28"/>
      <c r="BZ2159" s="28"/>
      <c r="CE2159" s="193"/>
      <c r="CG2159" s="28"/>
      <c r="CH2159" s="28"/>
      <c r="CI2159" s="28"/>
      <c r="CN2159" s="193"/>
      <c r="CP2159" s="28"/>
      <c r="CQ2159" s="28"/>
      <c r="CR2159" s="28"/>
      <c r="CW2159" s="193"/>
      <c r="CY2159" s="28"/>
      <c r="CZ2159" s="28"/>
      <c r="DA2159" s="28"/>
      <c r="DF2159" s="193"/>
      <c r="DH2159" s="28"/>
      <c r="DI2159" s="28"/>
      <c r="DJ2159" s="28"/>
      <c r="DO2159" s="193"/>
      <c r="DQ2159" s="28"/>
      <c r="DR2159" s="28"/>
      <c r="DS2159" s="28"/>
      <c r="DX2159" s="193"/>
      <c r="DZ2159" s="28"/>
      <c r="EA2159" s="28"/>
      <c r="EB2159" s="28"/>
      <c r="EG2159" s="193"/>
      <c r="EI2159" s="28"/>
      <c r="EJ2159" s="28"/>
      <c r="EK2159" s="28"/>
      <c r="EP2159" s="193"/>
      <c r="ER2159" s="28"/>
      <c r="ES2159" s="28"/>
      <c r="ET2159" s="28"/>
      <c r="EY2159" s="193"/>
      <c r="FA2159" s="28"/>
      <c r="FB2159" s="28"/>
      <c r="FC2159" s="28"/>
      <c r="FH2159" s="193"/>
      <c r="FJ2159" s="28"/>
      <c r="FK2159" s="28"/>
      <c r="FL2159" s="28"/>
      <c r="FQ2159" s="193"/>
      <c r="FS2159" s="28"/>
      <c r="FT2159" s="28"/>
      <c r="FU2159" s="28"/>
      <c r="FZ2159" s="193"/>
      <c r="GB2159" s="28"/>
      <c r="GC2159" s="28"/>
      <c r="GD2159" s="28"/>
      <c r="GI2159" s="193"/>
      <c r="GK2159" s="28"/>
      <c r="GL2159" s="28"/>
      <c r="GM2159" s="28"/>
      <c r="GR2159" s="193"/>
      <c r="GT2159" s="28"/>
      <c r="GU2159" s="28"/>
      <c r="GV2159" s="28"/>
      <c r="HA2159" s="193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 s="28"/>
      <c r="G2160" s="28"/>
      <c r="K2160" s="193"/>
      <c r="M2160" s="28"/>
      <c r="N2160" s="28"/>
      <c r="O2160" s="28"/>
      <c r="T2160" s="193"/>
      <c r="V2160" s="28"/>
      <c r="W2160" s="28"/>
      <c r="X2160" s="28"/>
      <c r="AC2160" s="193"/>
      <c r="AE2160" s="28"/>
      <c r="AF2160" s="28"/>
      <c r="AG2160" s="28"/>
      <c r="AL2160" s="193"/>
      <c r="AN2160" s="28"/>
      <c r="AO2160" s="28"/>
      <c r="AP2160" s="28"/>
      <c r="AU2160" s="193"/>
      <c r="AW2160" s="28"/>
      <c r="AX2160" s="28"/>
      <c r="AY2160" s="28"/>
      <c r="BD2160" s="193"/>
      <c r="BF2160" s="28"/>
      <c r="BG2160" s="28"/>
      <c r="BH2160" s="28"/>
      <c r="BM2160" s="193"/>
      <c r="BO2160" s="28"/>
      <c r="BP2160" s="28"/>
      <c r="BQ2160" s="28"/>
      <c r="BV2160" s="193"/>
      <c r="BX2160" s="28"/>
      <c r="BY2160" s="28"/>
      <c r="BZ2160" s="28"/>
      <c r="CE2160" s="193"/>
      <c r="CG2160" s="28"/>
      <c r="CH2160" s="28"/>
      <c r="CI2160" s="28"/>
      <c r="CN2160" s="193"/>
      <c r="CP2160" s="28"/>
      <c r="CQ2160" s="28"/>
      <c r="CR2160" s="28"/>
      <c r="CW2160" s="193"/>
      <c r="CY2160" s="28"/>
      <c r="CZ2160" s="28"/>
      <c r="DA2160" s="28"/>
      <c r="DF2160" s="193"/>
      <c r="DH2160" s="28"/>
      <c r="DI2160" s="28"/>
      <c r="DJ2160" s="28"/>
      <c r="DO2160" s="193"/>
      <c r="DQ2160" s="28"/>
      <c r="DR2160" s="28"/>
      <c r="DS2160" s="28"/>
      <c r="DX2160" s="193"/>
      <c r="DZ2160" s="28"/>
      <c r="EA2160" s="28"/>
      <c r="EB2160" s="28"/>
      <c r="EG2160" s="193"/>
      <c r="EI2160" s="28"/>
      <c r="EJ2160" s="28"/>
      <c r="EK2160" s="28"/>
      <c r="EP2160" s="193"/>
      <c r="ER2160" s="28"/>
      <c r="ES2160" s="28"/>
      <c r="ET2160" s="28"/>
      <c r="EY2160" s="193"/>
      <c r="FA2160" s="28"/>
      <c r="FB2160" s="28"/>
      <c r="FC2160" s="28"/>
      <c r="FH2160" s="193"/>
      <c r="FJ2160" s="28"/>
      <c r="FK2160" s="28"/>
      <c r="FL2160" s="28"/>
      <c r="FQ2160" s="193"/>
      <c r="FS2160" s="28"/>
      <c r="FT2160" s="28"/>
      <c r="FU2160" s="28"/>
      <c r="FZ2160" s="193"/>
      <c r="GB2160" s="28"/>
      <c r="GC2160" s="28"/>
      <c r="GD2160" s="28"/>
      <c r="GI2160" s="193"/>
      <c r="GK2160" s="28"/>
      <c r="GL2160" s="28"/>
      <c r="GM2160" s="28"/>
      <c r="GR2160" s="193"/>
      <c r="GT2160" s="28"/>
      <c r="GU2160" s="28"/>
      <c r="GV2160" s="28"/>
      <c r="HA2160" s="193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27"/>
      <c r="B2161" s="28"/>
      <c r="C2161" s="28"/>
      <c r="D2161" s="28"/>
      <c r="G2161" s="28"/>
      <c r="K2161" s="193"/>
      <c r="M2161" s="28"/>
      <c r="N2161" s="28"/>
      <c r="O2161" s="28"/>
      <c r="T2161" s="193"/>
      <c r="V2161" s="28"/>
      <c r="W2161" s="28"/>
      <c r="X2161" s="28"/>
      <c r="AC2161" s="193"/>
      <c r="AE2161" s="28"/>
      <c r="AF2161" s="28"/>
      <c r="AG2161" s="28"/>
      <c r="AL2161" s="193"/>
      <c r="AN2161" s="28"/>
      <c r="AO2161" s="28"/>
      <c r="AP2161" s="28"/>
      <c r="AU2161" s="193"/>
      <c r="AW2161" s="28"/>
      <c r="AX2161" s="28"/>
      <c r="AY2161" s="28"/>
      <c r="BD2161" s="193"/>
      <c r="BF2161" s="28"/>
      <c r="BG2161" s="28"/>
      <c r="BH2161" s="28"/>
      <c r="BM2161" s="193"/>
      <c r="BO2161" s="28"/>
      <c r="BP2161" s="28"/>
      <c r="BQ2161" s="28"/>
      <c r="BV2161" s="193"/>
      <c r="BX2161" s="28"/>
      <c r="BY2161" s="28"/>
      <c r="BZ2161" s="28"/>
      <c r="CE2161" s="193"/>
      <c r="CG2161" s="28"/>
      <c r="CH2161" s="28"/>
      <c r="CI2161" s="28"/>
      <c r="CN2161" s="193"/>
      <c r="CP2161" s="28"/>
      <c r="CQ2161" s="28"/>
      <c r="CR2161" s="28"/>
      <c r="CW2161" s="193"/>
      <c r="CY2161" s="28"/>
      <c r="CZ2161" s="28"/>
      <c r="DA2161" s="28"/>
      <c r="DF2161" s="193"/>
      <c r="DH2161" s="28"/>
      <c r="DI2161" s="28"/>
      <c r="DJ2161" s="28"/>
      <c r="DO2161" s="193"/>
      <c r="DQ2161" s="28"/>
      <c r="DR2161" s="28"/>
      <c r="DS2161" s="28"/>
      <c r="DX2161" s="193"/>
      <c r="DZ2161" s="28"/>
      <c r="EA2161" s="28"/>
      <c r="EB2161" s="28"/>
      <c r="EG2161" s="193"/>
      <c r="EI2161" s="28"/>
      <c r="EJ2161" s="28"/>
      <c r="EK2161" s="28"/>
      <c r="EP2161" s="193"/>
      <c r="ER2161" s="28"/>
      <c r="ES2161" s="28"/>
      <c r="ET2161" s="28"/>
      <c r="EY2161" s="193"/>
      <c r="FA2161" s="28"/>
      <c r="FB2161" s="28"/>
      <c r="FC2161" s="28"/>
      <c r="FH2161" s="193"/>
      <c r="FJ2161" s="28"/>
      <c r="FK2161" s="28"/>
      <c r="FL2161" s="28"/>
      <c r="FQ2161" s="193"/>
      <c r="FS2161" s="28"/>
      <c r="FT2161" s="28"/>
      <c r="FU2161" s="28"/>
      <c r="FZ2161" s="193"/>
      <c r="GB2161" s="28"/>
      <c r="GC2161" s="28"/>
      <c r="GD2161" s="28"/>
      <c r="GI2161" s="193"/>
      <c r="GK2161" s="28"/>
      <c r="GL2161" s="28"/>
      <c r="GM2161" s="28"/>
      <c r="GR2161" s="193"/>
      <c r="GT2161" s="28"/>
      <c r="GU2161" s="28"/>
      <c r="GV2161" s="28"/>
      <c r="HA2161" s="193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F2162" s="28"/>
      <c r="G2162" s="28"/>
      <c r="K2162" s="193"/>
      <c r="M2162" s="28"/>
      <c r="N2162" s="28"/>
      <c r="O2162" s="28"/>
      <c r="T2162" s="193"/>
      <c r="V2162" s="28"/>
      <c r="W2162" s="28"/>
      <c r="X2162" s="28"/>
      <c r="AC2162" s="193"/>
      <c r="AE2162" s="28"/>
      <c r="AF2162" s="28"/>
      <c r="AG2162" s="28"/>
      <c r="AL2162" s="193"/>
      <c r="AN2162" s="28"/>
      <c r="AO2162" s="28"/>
      <c r="AP2162" s="28"/>
      <c r="AU2162" s="193"/>
      <c r="AW2162" s="28"/>
      <c r="AX2162" s="28"/>
      <c r="AY2162" s="28"/>
      <c r="BD2162" s="193"/>
      <c r="BF2162" s="28"/>
      <c r="BG2162" s="28"/>
      <c r="BH2162" s="28"/>
      <c r="BM2162" s="193"/>
      <c r="BO2162" s="28"/>
      <c r="BP2162" s="28"/>
      <c r="BQ2162" s="28"/>
      <c r="BV2162" s="193"/>
      <c r="BX2162" s="28"/>
      <c r="BY2162" s="28"/>
      <c r="BZ2162" s="28"/>
      <c r="CE2162" s="193"/>
      <c r="CG2162" s="28"/>
      <c r="CH2162" s="28"/>
      <c r="CI2162" s="28"/>
      <c r="CN2162" s="193"/>
      <c r="CP2162" s="28"/>
      <c r="CQ2162" s="28"/>
      <c r="CR2162" s="28"/>
      <c r="CW2162" s="193"/>
      <c r="CY2162" s="28"/>
      <c r="CZ2162" s="28"/>
      <c r="DA2162" s="28"/>
      <c r="DF2162" s="193"/>
      <c r="DH2162" s="28"/>
      <c r="DI2162" s="28"/>
      <c r="DJ2162" s="28"/>
      <c r="DO2162" s="193"/>
      <c r="DQ2162" s="28"/>
      <c r="DR2162" s="28"/>
      <c r="DS2162" s="28"/>
      <c r="DX2162" s="193"/>
      <c r="DZ2162" s="28"/>
      <c r="EA2162" s="28"/>
      <c r="EB2162" s="28"/>
      <c r="EG2162" s="193"/>
      <c r="EI2162" s="28"/>
      <c r="EJ2162" s="28"/>
      <c r="EK2162" s="28"/>
      <c r="EP2162" s="193"/>
      <c r="ER2162" s="28"/>
      <c r="ES2162" s="28"/>
      <c r="ET2162" s="28"/>
      <c r="EY2162" s="193"/>
      <c r="FA2162" s="28"/>
      <c r="FB2162" s="28"/>
      <c r="FC2162" s="28"/>
      <c r="FH2162" s="193"/>
      <c r="FJ2162" s="28"/>
      <c r="FK2162" s="28"/>
      <c r="FL2162" s="28"/>
      <c r="FQ2162" s="193"/>
      <c r="FS2162" s="28"/>
      <c r="FT2162" s="28"/>
      <c r="FU2162" s="28"/>
      <c r="FZ2162" s="193"/>
      <c r="GB2162" s="28"/>
      <c r="GC2162" s="28"/>
      <c r="GD2162" s="28"/>
      <c r="GI2162" s="193"/>
      <c r="GK2162" s="28"/>
      <c r="GL2162" s="28"/>
      <c r="GM2162" s="28"/>
      <c r="GR2162" s="193"/>
      <c r="GT2162" s="28"/>
      <c r="GU2162" s="28"/>
      <c r="GV2162" s="28"/>
      <c r="HA2162" s="193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27"/>
      <c r="B2163" s="28"/>
      <c r="C2163" s="28"/>
      <c r="D2163" s="28"/>
      <c r="F2163" s="28"/>
      <c r="G2163" s="28"/>
      <c r="K2163" s="193"/>
      <c r="M2163" s="28"/>
      <c r="N2163" s="28"/>
      <c r="O2163" s="28"/>
      <c r="T2163" s="193"/>
      <c r="V2163" s="28"/>
      <c r="W2163" s="28"/>
      <c r="X2163" s="28"/>
      <c r="AC2163" s="193"/>
      <c r="AE2163" s="28"/>
      <c r="AF2163" s="28"/>
      <c r="AG2163" s="28"/>
      <c r="AL2163" s="193"/>
      <c r="AN2163" s="28"/>
      <c r="AO2163" s="28"/>
      <c r="AP2163" s="28"/>
      <c r="AU2163" s="193"/>
      <c r="AW2163" s="28"/>
      <c r="AX2163" s="28"/>
      <c r="AY2163" s="28"/>
      <c r="BD2163" s="193"/>
      <c r="BF2163" s="28"/>
      <c r="BG2163" s="28"/>
      <c r="BH2163" s="28"/>
      <c r="BM2163" s="193"/>
      <c r="BO2163" s="28"/>
      <c r="BP2163" s="28"/>
      <c r="BQ2163" s="28"/>
      <c r="BV2163" s="193"/>
      <c r="BX2163" s="28"/>
      <c r="BY2163" s="28"/>
      <c r="BZ2163" s="28"/>
      <c r="CE2163" s="193"/>
      <c r="CG2163" s="28"/>
      <c r="CH2163" s="28"/>
      <c r="CI2163" s="28"/>
      <c r="CN2163" s="193"/>
      <c r="CP2163" s="28"/>
      <c r="CQ2163" s="28"/>
      <c r="CR2163" s="28"/>
      <c r="CW2163" s="193"/>
      <c r="CY2163" s="28"/>
      <c r="CZ2163" s="28"/>
      <c r="DA2163" s="28"/>
      <c r="DF2163" s="193"/>
      <c r="DH2163" s="28"/>
      <c r="DI2163" s="28"/>
      <c r="DJ2163" s="28"/>
      <c r="DO2163" s="193"/>
      <c r="DQ2163" s="28"/>
      <c r="DR2163" s="28"/>
      <c r="DS2163" s="28"/>
      <c r="DX2163" s="193"/>
      <c r="DZ2163" s="28"/>
      <c r="EA2163" s="28"/>
      <c r="EB2163" s="28"/>
      <c r="EG2163" s="193"/>
      <c r="EI2163" s="28"/>
      <c r="EJ2163" s="28"/>
      <c r="EK2163" s="28"/>
      <c r="EP2163" s="193"/>
      <c r="ER2163" s="28"/>
      <c r="ES2163" s="28"/>
      <c r="ET2163" s="28"/>
      <c r="EY2163" s="193"/>
      <c r="FA2163" s="28"/>
      <c r="FB2163" s="28"/>
      <c r="FC2163" s="28"/>
      <c r="FH2163" s="193"/>
      <c r="FJ2163" s="28"/>
      <c r="FK2163" s="28"/>
      <c r="FL2163" s="28"/>
      <c r="FQ2163" s="193"/>
      <c r="FS2163" s="28"/>
      <c r="FT2163" s="28"/>
      <c r="FU2163" s="28"/>
      <c r="FZ2163" s="193"/>
      <c r="GB2163" s="28"/>
      <c r="GC2163" s="28"/>
      <c r="GD2163" s="28"/>
      <c r="GI2163" s="193"/>
      <c r="GK2163" s="28"/>
      <c r="GL2163" s="28"/>
      <c r="GM2163" s="28"/>
      <c r="GR2163" s="193"/>
      <c r="GT2163" s="28"/>
      <c r="GU2163" s="28"/>
      <c r="GV2163" s="28"/>
      <c r="HA2163" s="193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27"/>
      <c r="B2164" s="28"/>
      <c r="C2164" s="28"/>
      <c r="D2164" s="28"/>
      <c r="F2164" s="28"/>
      <c r="G2164" s="28"/>
      <c r="K2164" s="193"/>
      <c r="M2164" s="28"/>
      <c r="N2164" s="28"/>
      <c r="O2164" s="28"/>
      <c r="T2164" s="193"/>
      <c r="V2164" s="28"/>
      <c r="W2164" s="28"/>
      <c r="X2164" s="28"/>
      <c r="AC2164" s="193"/>
      <c r="AE2164" s="28"/>
      <c r="AF2164" s="28"/>
      <c r="AG2164" s="28"/>
      <c r="AL2164" s="193"/>
      <c r="AN2164" s="28"/>
      <c r="AO2164" s="28"/>
      <c r="AP2164" s="28"/>
      <c r="AU2164" s="193"/>
      <c r="AW2164" s="28"/>
      <c r="AX2164" s="28"/>
      <c r="AY2164" s="28"/>
      <c r="BD2164" s="193"/>
      <c r="BF2164" s="28"/>
      <c r="BG2164" s="28"/>
      <c r="BH2164" s="28"/>
      <c r="BM2164" s="193"/>
      <c r="BO2164" s="28"/>
      <c r="BP2164" s="28"/>
      <c r="BQ2164" s="28"/>
      <c r="BV2164" s="193"/>
      <c r="BX2164" s="28"/>
      <c r="BY2164" s="28"/>
      <c r="BZ2164" s="28"/>
      <c r="CE2164" s="193"/>
      <c r="CG2164" s="28"/>
      <c r="CH2164" s="28"/>
      <c r="CI2164" s="28"/>
      <c r="CN2164" s="193"/>
      <c r="CP2164" s="28"/>
      <c r="CQ2164" s="28"/>
      <c r="CR2164" s="28"/>
      <c r="CW2164" s="193"/>
      <c r="CY2164" s="28"/>
      <c r="CZ2164" s="28"/>
      <c r="DA2164" s="28"/>
      <c r="DF2164" s="193"/>
      <c r="DH2164" s="28"/>
      <c r="DI2164" s="28"/>
      <c r="DJ2164" s="28"/>
      <c r="DO2164" s="193"/>
      <c r="DQ2164" s="28"/>
      <c r="DR2164" s="28"/>
      <c r="DS2164" s="28"/>
      <c r="DX2164" s="193"/>
      <c r="DZ2164" s="28"/>
      <c r="EA2164" s="28"/>
      <c r="EB2164" s="28"/>
      <c r="EG2164" s="193"/>
      <c r="EI2164" s="28"/>
      <c r="EJ2164" s="28"/>
      <c r="EK2164" s="28"/>
      <c r="EP2164" s="193"/>
      <c r="ER2164" s="28"/>
      <c r="ES2164" s="28"/>
      <c r="ET2164" s="28"/>
      <c r="EY2164" s="193"/>
      <c r="FA2164" s="28"/>
      <c r="FB2164" s="28"/>
      <c r="FC2164" s="28"/>
      <c r="FH2164" s="193"/>
      <c r="FJ2164" s="28"/>
      <c r="FK2164" s="28"/>
      <c r="FL2164" s="28"/>
      <c r="FQ2164" s="193"/>
      <c r="FS2164" s="28"/>
      <c r="FT2164" s="28"/>
      <c r="FU2164" s="28"/>
      <c r="FZ2164" s="193"/>
      <c r="GB2164" s="28"/>
      <c r="GC2164" s="28"/>
      <c r="GD2164" s="28"/>
      <c r="GI2164" s="193"/>
      <c r="GK2164" s="28"/>
      <c r="GL2164" s="28"/>
      <c r="GM2164" s="28"/>
      <c r="GR2164" s="193"/>
      <c r="GT2164" s="28"/>
      <c r="GU2164" s="28"/>
      <c r="GV2164" s="28"/>
      <c r="HA2164" s="193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27"/>
      <c r="B2165" s="28"/>
      <c r="C2165" s="28"/>
      <c r="D2165" s="28"/>
      <c r="F2165" s="28"/>
      <c r="G2165" s="28"/>
      <c r="K2165" s="193"/>
      <c r="M2165" s="28"/>
      <c r="N2165" s="28"/>
      <c r="O2165" s="28"/>
      <c r="T2165" s="193"/>
      <c r="V2165" s="28"/>
      <c r="W2165" s="28"/>
      <c r="X2165" s="28"/>
      <c r="AC2165" s="193"/>
      <c r="AE2165" s="28"/>
      <c r="AF2165" s="28"/>
      <c r="AG2165" s="28"/>
      <c r="AL2165" s="193"/>
      <c r="AN2165" s="28"/>
      <c r="AO2165" s="28"/>
      <c r="AP2165" s="28"/>
      <c r="AU2165" s="193"/>
      <c r="AW2165" s="28"/>
      <c r="AX2165" s="28"/>
      <c r="AY2165" s="28"/>
      <c r="BD2165" s="193"/>
      <c r="BF2165" s="28"/>
      <c r="BG2165" s="28"/>
      <c r="BH2165" s="28"/>
      <c r="BM2165" s="193"/>
      <c r="BO2165" s="28"/>
      <c r="BP2165" s="28"/>
      <c r="BQ2165" s="28"/>
      <c r="BV2165" s="193"/>
      <c r="BX2165" s="28"/>
      <c r="BY2165" s="28"/>
      <c r="BZ2165" s="28"/>
      <c r="CE2165" s="193"/>
      <c r="CG2165" s="28"/>
      <c r="CH2165" s="28"/>
      <c r="CI2165" s="28"/>
      <c r="CN2165" s="193"/>
      <c r="CP2165" s="28"/>
      <c r="CQ2165" s="28"/>
      <c r="CR2165" s="28"/>
      <c r="CW2165" s="193"/>
      <c r="CY2165" s="28"/>
      <c r="CZ2165" s="28"/>
      <c r="DA2165" s="28"/>
      <c r="DF2165" s="193"/>
      <c r="DH2165" s="28"/>
      <c r="DI2165" s="28"/>
      <c r="DJ2165" s="28"/>
      <c r="DO2165" s="193"/>
      <c r="DQ2165" s="28"/>
      <c r="DR2165" s="28"/>
      <c r="DS2165" s="28"/>
      <c r="DX2165" s="193"/>
      <c r="DZ2165" s="28"/>
      <c r="EA2165" s="28"/>
      <c r="EB2165" s="28"/>
      <c r="EG2165" s="193"/>
      <c r="EI2165" s="28"/>
      <c r="EJ2165" s="28"/>
      <c r="EK2165" s="28"/>
      <c r="EP2165" s="193"/>
      <c r="ER2165" s="28"/>
      <c r="ES2165" s="28"/>
      <c r="ET2165" s="28"/>
      <c r="EY2165" s="193"/>
      <c r="FA2165" s="28"/>
      <c r="FB2165" s="28"/>
      <c r="FC2165" s="28"/>
      <c r="FH2165" s="193"/>
      <c r="FJ2165" s="28"/>
      <c r="FK2165" s="28"/>
      <c r="FL2165" s="28"/>
      <c r="FQ2165" s="193"/>
      <c r="FS2165" s="28"/>
      <c r="FT2165" s="28"/>
      <c r="FU2165" s="28"/>
      <c r="FZ2165" s="193"/>
      <c r="GB2165" s="28"/>
      <c r="GC2165" s="28"/>
      <c r="GD2165" s="28"/>
      <c r="GI2165" s="193"/>
      <c r="GK2165" s="28"/>
      <c r="GL2165" s="28"/>
      <c r="GM2165" s="28"/>
      <c r="GR2165" s="193"/>
      <c r="GT2165" s="28"/>
      <c r="GU2165" s="28"/>
      <c r="GV2165" s="28"/>
      <c r="HA2165" s="193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F2166" s="28"/>
      <c r="G2166" s="28"/>
      <c r="K2166" s="193"/>
      <c r="M2166" s="28"/>
      <c r="N2166" s="28"/>
      <c r="O2166" s="28"/>
      <c r="T2166" s="193"/>
      <c r="V2166" s="28"/>
      <c r="W2166" s="28"/>
      <c r="X2166" s="28"/>
      <c r="AC2166" s="193"/>
      <c r="AE2166" s="28"/>
      <c r="AF2166" s="28"/>
      <c r="AG2166" s="28"/>
      <c r="AL2166" s="193"/>
      <c r="AN2166" s="28"/>
      <c r="AO2166" s="28"/>
      <c r="AP2166" s="28"/>
      <c r="AU2166" s="193"/>
      <c r="AW2166" s="28"/>
      <c r="AX2166" s="28"/>
      <c r="AY2166" s="28"/>
      <c r="BD2166" s="193"/>
      <c r="BF2166" s="28"/>
      <c r="BG2166" s="28"/>
      <c r="BH2166" s="28"/>
      <c r="BM2166" s="193"/>
      <c r="BO2166" s="28"/>
      <c r="BP2166" s="28"/>
      <c r="BQ2166" s="28"/>
      <c r="BV2166" s="193"/>
      <c r="BX2166" s="28"/>
      <c r="BY2166" s="28"/>
      <c r="BZ2166" s="28"/>
      <c r="CE2166" s="193"/>
      <c r="CG2166" s="28"/>
      <c r="CH2166" s="28"/>
      <c r="CI2166" s="28"/>
      <c r="CN2166" s="193"/>
      <c r="CP2166" s="28"/>
      <c r="CQ2166" s="28"/>
      <c r="CR2166" s="28"/>
      <c r="CW2166" s="193"/>
      <c r="CY2166" s="28"/>
      <c r="CZ2166" s="28"/>
      <c r="DA2166" s="28"/>
      <c r="DF2166" s="193"/>
      <c r="DH2166" s="28"/>
      <c r="DI2166" s="28"/>
      <c r="DJ2166" s="28"/>
      <c r="DO2166" s="193"/>
      <c r="DQ2166" s="28"/>
      <c r="DR2166" s="28"/>
      <c r="DS2166" s="28"/>
      <c r="DX2166" s="193"/>
      <c r="DZ2166" s="28"/>
      <c r="EA2166" s="28"/>
      <c r="EB2166" s="28"/>
      <c r="EG2166" s="193"/>
      <c r="EI2166" s="28"/>
      <c r="EJ2166" s="28"/>
      <c r="EK2166" s="28"/>
      <c r="EP2166" s="193"/>
      <c r="ER2166" s="28"/>
      <c r="ES2166" s="28"/>
      <c r="ET2166" s="28"/>
      <c r="EY2166" s="193"/>
      <c r="FA2166" s="28"/>
      <c r="FB2166" s="28"/>
      <c r="FC2166" s="28"/>
      <c r="FH2166" s="193"/>
      <c r="FJ2166" s="28"/>
      <c r="FK2166" s="28"/>
      <c r="FL2166" s="28"/>
      <c r="FQ2166" s="193"/>
      <c r="FS2166" s="28"/>
      <c r="FT2166" s="28"/>
      <c r="FU2166" s="28"/>
      <c r="FZ2166" s="193"/>
      <c r="GB2166" s="28"/>
      <c r="GC2166" s="28"/>
      <c r="GD2166" s="28"/>
      <c r="GI2166" s="193"/>
      <c r="GK2166" s="28"/>
      <c r="GL2166" s="28"/>
      <c r="GM2166" s="28"/>
      <c r="GR2166" s="193"/>
      <c r="GT2166" s="28"/>
      <c r="GU2166" s="28"/>
      <c r="GV2166" s="28"/>
      <c r="HA2166" s="193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27"/>
      <c r="B2167" s="28"/>
      <c r="C2167" s="28"/>
      <c r="D2167" s="28"/>
      <c r="G2167" s="28"/>
      <c r="K2167" s="193"/>
      <c r="M2167" s="28"/>
      <c r="N2167" s="28"/>
      <c r="O2167" s="28"/>
      <c r="T2167" s="193"/>
      <c r="V2167" s="28"/>
      <c r="W2167" s="28"/>
      <c r="X2167" s="28"/>
      <c r="AC2167" s="193"/>
      <c r="AE2167" s="28"/>
      <c r="AF2167" s="28"/>
      <c r="AG2167" s="28"/>
      <c r="AL2167" s="193"/>
      <c r="AN2167" s="28"/>
      <c r="AO2167" s="28"/>
      <c r="AP2167" s="28"/>
      <c r="AU2167" s="193"/>
      <c r="AW2167" s="28"/>
      <c r="AX2167" s="28"/>
      <c r="AY2167" s="28"/>
      <c r="BD2167" s="193"/>
      <c r="BF2167" s="28"/>
      <c r="BG2167" s="28"/>
      <c r="BH2167" s="28"/>
      <c r="BM2167" s="193"/>
      <c r="BO2167" s="28"/>
      <c r="BP2167" s="28"/>
      <c r="BQ2167" s="28"/>
      <c r="BV2167" s="193"/>
      <c r="BX2167" s="28"/>
      <c r="BY2167" s="28"/>
      <c r="BZ2167" s="28"/>
      <c r="CE2167" s="193"/>
      <c r="CG2167" s="28"/>
      <c r="CH2167" s="28"/>
      <c r="CI2167" s="28"/>
      <c r="CN2167" s="193"/>
      <c r="CP2167" s="28"/>
      <c r="CQ2167" s="28"/>
      <c r="CR2167" s="28"/>
      <c r="CW2167" s="193"/>
      <c r="CY2167" s="28"/>
      <c r="CZ2167" s="28"/>
      <c r="DA2167" s="28"/>
      <c r="DF2167" s="193"/>
      <c r="DH2167" s="28"/>
      <c r="DI2167" s="28"/>
      <c r="DJ2167" s="28"/>
      <c r="DO2167" s="193"/>
      <c r="DQ2167" s="28"/>
      <c r="DR2167" s="28"/>
      <c r="DS2167" s="28"/>
      <c r="DX2167" s="193"/>
      <c r="DZ2167" s="28"/>
      <c r="EA2167" s="28"/>
      <c r="EB2167" s="28"/>
      <c r="EG2167" s="193"/>
      <c r="EI2167" s="28"/>
      <c r="EJ2167" s="28"/>
      <c r="EK2167" s="28"/>
      <c r="EP2167" s="193"/>
      <c r="ER2167" s="28"/>
      <c r="ES2167" s="28"/>
      <c r="ET2167" s="28"/>
      <c r="EY2167" s="193"/>
      <c r="FA2167" s="28"/>
      <c r="FB2167" s="28"/>
      <c r="FC2167" s="28"/>
      <c r="FH2167" s="193"/>
      <c r="FJ2167" s="28"/>
      <c r="FK2167" s="28"/>
      <c r="FL2167" s="28"/>
      <c r="FQ2167" s="193"/>
      <c r="FS2167" s="28"/>
      <c r="FT2167" s="28"/>
      <c r="FU2167" s="28"/>
      <c r="FZ2167" s="193"/>
      <c r="GB2167" s="28"/>
      <c r="GC2167" s="28"/>
      <c r="GD2167" s="28"/>
      <c r="GI2167" s="193"/>
      <c r="GK2167" s="28"/>
      <c r="GL2167" s="28"/>
      <c r="GM2167" s="28"/>
      <c r="GR2167" s="193"/>
      <c r="GT2167" s="28"/>
      <c r="GU2167" s="28"/>
      <c r="GV2167" s="28"/>
      <c r="HA2167" s="193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27"/>
      <c r="B2168" s="28"/>
      <c r="C2168" s="28"/>
      <c r="D2168" s="28"/>
      <c r="G2168" s="28"/>
      <c r="K2168" s="193"/>
      <c r="M2168" s="28"/>
      <c r="N2168" s="28"/>
      <c r="O2168" s="28"/>
      <c r="T2168" s="193"/>
      <c r="V2168" s="28"/>
      <c r="W2168" s="28"/>
      <c r="X2168" s="28"/>
      <c r="AC2168" s="193"/>
      <c r="AE2168" s="28"/>
      <c r="AF2168" s="28"/>
      <c r="AG2168" s="28"/>
      <c r="AL2168" s="193"/>
      <c r="AN2168" s="28"/>
      <c r="AO2168" s="28"/>
      <c r="AP2168" s="28"/>
      <c r="AU2168" s="193"/>
      <c r="AW2168" s="28"/>
      <c r="AX2168" s="28"/>
      <c r="AY2168" s="28"/>
      <c r="BD2168" s="193"/>
      <c r="BF2168" s="28"/>
      <c r="BG2168" s="28"/>
      <c r="BH2168" s="28"/>
      <c r="BM2168" s="193"/>
      <c r="BO2168" s="28"/>
      <c r="BP2168" s="28"/>
      <c r="BQ2168" s="28"/>
      <c r="BV2168" s="193"/>
      <c r="BX2168" s="28"/>
      <c r="BY2168" s="28"/>
      <c r="BZ2168" s="28"/>
      <c r="CE2168" s="193"/>
      <c r="CG2168" s="28"/>
      <c r="CH2168" s="28"/>
      <c r="CI2168" s="28"/>
      <c r="CN2168" s="193"/>
      <c r="CP2168" s="28"/>
      <c r="CQ2168" s="28"/>
      <c r="CR2168" s="28"/>
      <c r="CW2168" s="193"/>
      <c r="CY2168" s="28"/>
      <c r="CZ2168" s="28"/>
      <c r="DA2168" s="28"/>
      <c r="DF2168" s="193"/>
      <c r="DH2168" s="28"/>
      <c r="DI2168" s="28"/>
      <c r="DJ2168" s="28"/>
      <c r="DO2168" s="193"/>
      <c r="DQ2168" s="28"/>
      <c r="DR2168" s="28"/>
      <c r="DS2168" s="28"/>
      <c r="DX2168" s="193"/>
      <c r="DZ2168" s="28"/>
      <c r="EA2168" s="28"/>
      <c r="EB2168" s="28"/>
      <c r="EG2168" s="193"/>
      <c r="EI2168" s="28"/>
      <c r="EJ2168" s="28"/>
      <c r="EK2168" s="28"/>
      <c r="EP2168" s="193"/>
      <c r="ER2168" s="28"/>
      <c r="ES2168" s="28"/>
      <c r="ET2168" s="28"/>
      <c r="EY2168" s="193"/>
      <c r="FA2168" s="28"/>
      <c r="FB2168" s="28"/>
      <c r="FC2168" s="28"/>
      <c r="FH2168" s="193"/>
      <c r="FJ2168" s="28"/>
      <c r="FK2168" s="28"/>
      <c r="FL2168" s="28"/>
      <c r="FQ2168" s="193"/>
      <c r="FS2168" s="28"/>
      <c r="FT2168" s="28"/>
      <c r="FU2168" s="28"/>
      <c r="FZ2168" s="193"/>
      <c r="GB2168" s="28"/>
      <c r="GC2168" s="28"/>
      <c r="GD2168" s="28"/>
      <c r="GI2168" s="193"/>
      <c r="GK2168" s="28"/>
      <c r="GL2168" s="28"/>
      <c r="GM2168" s="28"/>
      <c r="GR2168" s="193"/>
      <c r="GT2168" s="28"/>
      <c r="GU2168" s="28"/>
      <c r="GV2168" s="28"/>
      <c r="HA2168" s="193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27"/>
      <c r="B2169" s="28"/>
      <c r="C2169" s="28"/>
      <c r="D2169" s="28"/>
      <c r="F2169" s="28"/>
      <c r="G2169" s="28"/>
      <c r="K2169" s="193"/>
      <c r="M2169" s="28"/>
      <c r="N2169" s="28"/>
      <c r="O2169" s="28"/>
      <c r="T2169" s="193"/>
      <c r="V2169" s="28"/>
      <c r="W2169" s="28"/>
      <c r="X2169" s="28"/>
      <c r="AC2169" s="193"/>
      <c r="AE2169" s="28"/>
      <c r="AF2169" s="28"/>
      <c r="AG2169" s="28"/>
      <c r="AL2169" s="193"/>
      <c r="AN2169" s="28"/>
      <c r="AO2169" s="28"/>
      <c r="AP2169" s="28"/>
      <c r="AU2169" s="193"/>
      <c r="AW2169" s="28"/>
      <c r="AX2169" s="28"/>
      <c r="AY2169" s="28"/>
      <c r="BD2169" s="193"/>
      <c r="BF2169" s="28"/>
      <c r="BG2169" s="28"/>
      <c r="BH2169" s="28"/>
      <c r="BM2169" s="193"/>
      <c r="BO2169" s="28"/>
      <c r="BP2169" s="28"/>
      <c r="BQ2169" s="28"/>
      <c r="BV2169" s="193"/>
      <c r="BX2169" s="28"/>
      <c r="BY2169" s="28"/>
      <c r="BZ2169" s="28"/>
      <c r="CE2169" s="193"/>
      <c r="CG2169" s="28"/>
      <c r="CH2169" s="28"/>
      <c r="CI2169" s="28"/>
      <c r="CN2169" s="193"/>
      <c r="CP2169" s="28"/>
      <c r="CQ2169" s="28"/>
      <c r="CR2169" s="28"/>
      <c r="CW2169" s="193"/>
      <c r="CY2169" s="28"/>
      <c r="CZ2169" s="28"/>
      <c r="DA2169" s="28"/>
      <c r="DF2169" s="193"/>
      <c r="DH2169" s="28"/>
      <c r="DI2169" s="28"/>
      <c r="DJ2169" s="28"/>
      <c r="DO2169" s="193"/>
      <c r="DQ2169" s="28"/>
      <c r="DR2169" s="28"/>
      <c r="DS2169" s="28"/>
      <c r="DX2169" s="193"/>
      <c r="DZ2169" s="28"/>
      <c r="EA2169" s="28"/>
      <c r="EB2169" s="28"/>
      <c r="EG2169" s="193"/>
      <c r="EI2169" s="28"/>
      <c r="EJ2169" s="28"/>
      <c r="EK2169" s="28"/>
      <c r="EP2169" s="193"/>
      <c r="ER2169" s="28"/>
      <c r="ES2169" s="28"/>
      <c r="ET2169" s="28"/>
      <c r="EY2169" s="193"/>
      <c r="FA2169" s="28"/>
      <c r="FB2169" s="28"/>
      <c r="FC2169" s="28"/>
      <c r="FH2169" s="193"/>
      <c r="FJ2169" s="28"/>
      <c r="FK2169" s="28"/>
      <c r="FL2169" s="28"/>
      <c r="FQ2169" s="193"/>
      <c r="FS2169" s="28"/>
      <c r="FT2169" s="28"/>
      <c r="FU2169" s="28"/>
      <c r="FZ2169" s="193"/>
      <c r="GB2169" s="28"/>
      <c r="GC2169" s="28"/>
      <c r="GD2169" s="28"/>
      <c r="GI2169" s="193"/>
      <c r="GK2169" s="28"/>
      <c r="GL2169" s="28"/>
      <c r="GM2169" s="28"/>
      <c r="GR2169" s="193"/>
      <c r="GT2169" s="28"/>
      <c r="GU2169" s="28"/>
      <c r="GV2169" s="28"/>
      <c r="HA2169" s="193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27"/>
      <c r="B2170" s="28"/>
      <c r="C2170" s="28"/>
      <c r="D2170" s="28"/>
      <c r="F2170" s="28"/>
      <c r="G2170" s="28"/>
      <c r="K2170" s="193"/>
      <c r="M2170" s="28"/>
      <c r="N2170" s="28"/>
      <c r="O2170" s="28"/>
      <c r="T2170" s="193"/>
      <c r="V2170" s="28"/>
      <c r="W2170" s="28"/>
      <c r="X2170" s="28"/>
      <c r="AC2170" s="193"/>
      <c r="AE2170" s="28"/>
      <c r="AF2170" s="28"/>
      <c r="AG2170" s="28"/>
      <c r="AL2170" s="193"/>
      <c r="AN2170" s="28"/>
      <c r="AO2170" s="28"/>
      <c r="AP2170" s="28"/>
      <c r="AU2170" s="193"/>
      <c r="AW2170" s="28"/>
      <c r="AX2170" s="28"/>
      <c r="AY2170" s="28"/>
      <c r="BD2170" s="193"/>
      <c r="BF2170" s="28"/>
      <c r="BG2170" s="28"/>
      <c r="BH2170" s="28"/>
      <c r="BM2170" s="193"/>
      <c r="BO2170" s="28"/>
      <c r="BP2170" s="28"/>
      <c r="BQ2170" s="28"/>
      <c r="BV2170" s="193"/>
      <c r="BX2170" s="28"/>
      <c r="BY2170" s="28"/>
      <c r="BZ2170" s="28"/>
      <c r="CE2170" s="193"/>
      <c r="CG2170" s="28"/>
      <c r="CH2170" s="28"/>
      <c r="CI2170" s="28"/>
      <c r="CN2170" s="193"/>
      <c r="CP2170" s="28"/>
      <c r="CQ2170" s="28"/>
      <c r="CR2170" s="28"/>
      <c r="CW2170" s="193"/>
      <c r="CY2170" s="28"/>
      <c r="CZ2170" s="28"/>
      <c r="DA2170" s="28"/>
      <c r="DF2170" s="193"/>
      <c r="DH2170" s="28"/>
      <c r="DI2170" s="28"/>
      <c r="DJ2170" s="28"/>
      <c r="DO2170" s="193"/>
      <c r="DQ2170" s="28"/>
      <c r="DR2170" s="28"/>
      <c r="DS2170" s="28"/>
      <c r="DX2170" s="193"/>
      <c r="DZ2170" s="28"/>
      <c r="EA2170" s="28"/>
      <c r="EB2170" s="28"/>
      <c r="EG2170" s="193"/>
      <c r="EI2170" s="28"/>
      <c r="EJ2170" s="28"/>
      <c r="EK2170" s="28"/>
      <c r="EP2170" s="193"/>
      <c r="ER2170" s="28"/>
      <c r="ES2170" s="28"/>
      <c r="ET2170" s="28"/>
      <c r="EY2170" s="193"/>
      <c r="FA2170" s="28"/>
      <c r="FB2170" s="28"/>
      <c r="FC2170" s="28"/>
      <c r="FH2170" s="193"/>
      <c r="FJ2170" s="28"/>
      <c r="FK2170" s="28"/>
      <c r="FL2170" s="28"/>
      <c r="FQ2170" s="193"/>
      <c r="FS2170" s="28"/>
      <c r="FT2170" s="28"/>
      <c r="FU2170" s="28"/>
      <c r="FZ2170" s="193"/>
      <c r="GB2170" s="28"/>
      <c r="GC2170" s="28"/>
      <c r="GD2170" s="28"/>
      <c r="GI2170" s="193"/>
      <c r="GK2170" s="28"/>
      <c r="GL2170" s="28"/>
      <c r="GM2170" s="28"/>
      <c r="GR2170" s="193"/>
      <c r="GT2170" s="28"/>
      <c r="GU2170" s="28"/>
      <c r="GV2170" s="28"/>
      <c r="HA2170" s="193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27"/>
      <c r="B2171" s="28"/>
      <c r="C2171" s="28"/>
      <c r="D2171" s="28"/>
      <c r="F2171" s="28"/>
      <c r="G2171" s="28"/>
      <c r="K2171" s="193"/>
      <c r="M2171" s="28"/>
      <c r="N2171" s="28"/>
      <c r="O2171" s="28"/>
      <c r="T2171" s="193"/>
      <c r="V2171" s="28"/>
      <c r="W2171" s="28"/>
      <c r="X2171" s="28"/>
      <c r="AC2171" s="193"/>
      <c r="AE2171" s="28"/>
      <c r="AF2171" s="28"/>
      <c r="AG2171" s="28"/>
      <c r="AL2171" s="193"/>
      <c r="AN2171" s="28"/>
      <c r="AO2171" s="28"/>
      <c r="AP2171" s="28"/>
      <c r="AU2171" s="193"/>
      <c r="AW2171" s="28"/>
      <c r="AX2171" s="28"/>
      <c r="AY2171" s="28"/>
      <c r="BD2171" s="193"/>
      <c r="BF2171" s="28"/>
      <c r="BG2171" s="28"/>
      <c r="BH2171" s="28"/>
      <c r="BM2171" s="193"/>
      <c r="BO2171" s="28"/>
      <c r="BP2171" s="28"/>
      <c r="BQ2171" s="28"/>
      <c r="BV2171" s="193"/>
      <c r="BX2171" s="28"/>
      <c r="BY2171" s="28"/>
      <c r="BZ2171" s="28"/>
      <c r="CE2171" s="193"/>
      <c r="CG2171" s="28"/>
      <c r="CH2171" s="28"/>
      <c r="CI2171" s="28"/>
      <c r="CN2171" s="193"/>
      <c r="CP2171" s="28"/>
      <c r="CQ2171" s="28"/>
      <c r="CR2171" s="28"/>
      <c r="CW2171" s="193"/>
      <c r="CY2171" s="28"/>
      <c r="CZ2171" s="28"/>
      <c r="DA2171" s="28"/>
      <c r="DF2171" s="193"/>
      <c r="DH2171" s="28"/>
      <c r="DI2171" s="28"/>
      <c r="DJ2171" s="28"/>
      <c r="DO2171" s="193"/>
      <c r="DQ2171" s="28"/>
      <c r="DR2171" s="28"/>
      <c r="DS2171" s="28"/>
      <c r="DX2171" s="193"/>
      <c r="DZ2171" s="28"/>
      <c r="EA2171" s="28"/>
      <c r="EB2171" s="28"/>
      <c r="EG2171" s="193"/>
      <c r="EI2171" s="28"/>
      <c r="EJ2171" s="28"/>
      <c r="EK2171" s="28"/>
      <c r="EP2171" s="193"/>
      <c r="ER2171" s="28"/>
      <c r="ES2171" s="28"/>
      <c r="ET2171" s="28"/>
      <c r="EY2171" s="193"/>
      <c r="FA2171" s="28"/>
      <c r="FB2171" s="28"/>
      <c r="FC2171" s="28"/>
      <c r="FH2171" s="193"/>
      <c r="FJ2171" s="28"/>
      <c r="FK2171" s="28"/>
      <c r="FL2171" s="28"/>
      <c r="FQ2171" s="193"/>
      <c r="FS2171" s="28"/>
      <c r="FT2171" s="28"/>
      <c r="FU2171" s="28"/>
      <c r="FZ2171" s="193"/>
      <c r="GB2171" s="28"/>
      <c r="GC2171" s="28"/>
      <c r="GD2171" s="28"/>
      <c r="GI2171" s="193"/>
      <c r="GK2171" s="28"/>
      <c r="GL2171" s="28"/>
      <c r="GM2171" s="28"/>
      <c r="GR2171" s="193"/>
      <c r="GT2171" s="28"/>
      <c r="GU2171" s="28"/>
      <c r="GV2171" s="28"/>
      <c r="HA2171" s="193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27"/>
      <c r="B2172" s="28"/>
      <c r="C2172" s="28"/>
      <c r="D2172" s="28"/>
      <c r="E2172" s="28"/>
      <c r="F2172" s="28"/>
      <c r="G2172" s="28"/>
      <c r="K2172" s="193"/>
      <c r="M2172" s="28"/>
      <c r="N2172" s="28"/>
      <c r="O2172" s="28"/>
      <c r="T2172" s="193"/>
      <c r="V2172" s="28"/>
      <c r="W2172" s="28"/>
      <c r="X2172" s="28"/>
      <c r="AC2172" s="193"/>
      <c r="AE2172" s="28"/>
      <c r="AF2172" s="28"/>
      <c r="AG2172" s="28"/>
      <c r="AL2172" s="193"/>
      <c r="AN2172" s="28"/>
      <c r="AO2172" s="28"/>
      <c r="AP2172" s="28"/>
      <c r="AU2172" s="193"/>
      <c r="AW2172" s="28"/>
      <c r="AX2172" s="28"/>
      <c r="AY2172" s="28"/>
      <c r="BD2172" s="193"/>
      <c r="BF2172" s="28"/>
      <c r="BG2172" s="28"/>
      <c r="BH2172" s="28"/>
      <c r="BM2172" s="193"/>
      <c r="BO2172" s="28"/>
      <c r="BP2172" s="28"/>
      <c r="BQ2172" s="28"/>
      <c r="BV2172" s="193"/>
      <c r="BX2172" s="28"/>
      <c r="BY2172" s="28"/>
      <c r="BZ2172" s="28"/>
      <c r="CE2172" s="193"/>
      <c r="CG2172" s="28"/>
      <c r="CH2172" s="28"/>
      <c r="CI2172" s="28"/>
      <c r="CN2172" s="193"/>
      <c r="CP2172" s="28"/>
      <c r="CQ2172" s="28"/>
      <c r="CR2172" s="28"/>
      <c r="CW2172" s="193"/>
      <c r="CY2172" s="28"/>
      <c r="CZ2172" s="28"/>
      <c r="DA2172" s="28"/>
      <c r="DF2172" s="193"/>
      <c r="DH2172" s="28"/>
      <c r="DI2172" s="28"/>
      <c r="DJ2172" s="28"/>
      <c r="DO2172" s="193"/>
      <c r="DQ2172" s="28"/>
      <c r="DR2172" s="28"/>
      <c r="DS2172" s="28"/>
      <c r="DX2172" s="193"/>
      <c r="DZ2172" s="28"/>
      <c r="EA2172" s="28"/>
      <c r="EB2172" s="28"/>
      <c r="EG2172" s="193"/>
      <c r="EI2172" s="28"/>
      <c r="EJ2172" s="28"/>
      <c r="EK2172" s="28"/>
      <c r="EP2172" s="193"/>
      <c r="ER2172" s="28"/>
      <c r="ES2172" s="28"/>
      <c r="ET2172" s="28"/>
      <c r="EY2172" s="193"/>
      <c r="FA2172" s="28"/>
      <c r="FB2172" s="28"/>
      <c r="FC2172" s="28"/>
      <c r="FH2172" s="193"/>
      <c r="FJ2172" s="28"/>
      <c r="FK2172" s="28"/>
      <c r="FL2172" s="28"/>
      <c r="FQ2172" s="193"/>
      <c r="FS2172" s="28"/>
      <c r="FT2172" s="28"/>
      <c r="FU2172" s="28"/>
      <c r="FZ2172" s="193"/>
      <c r="GB2172" s="28"/>
      <c r="GC2172" s="28"/>
      <c r="GD2172" s="28"/>
      <c r="GI2172" s="193"/>
      <c r="GK2172" s="28"/>
      <c r="GL2172" s="28"/>
      <c r="GM2172" s="28"/>
      <c r="GR2172" s="193"/>
      <c r="GT2172" s="28"/>
      <c r="GU2172" s="28"/>
      <c r="GV2172" s="28"/>
      <c r="HA2172" s="193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F2173" s="28"/>
      <c r="G2173" s="28"/>
      <c r="K2173" s="193"/>
      <c r="M2173" s="28"/>
      <c r="N2173" s="28"/>
      <c r="O2173" s="28"/>
      <c r="T2173" s="193"/>
      <c r="V2173" s="28"/>
      <c r="W2173" s="28"/>
      <c r="X2173" s="28"/>
      <c r="AC2173" s="193"/>
      <c r="AE2173" s="28"/>
      <c r="AF2173" s="28"/>
      <c r="AG2173" s="28"/>
      <c r="AL2173" s="193"/>
      <c r="AN2173" s="28"/>
      <c r="AO2173" s="28"/>
      <c r="AP2173" s="28"/>
      <c r="AU2173" s="193"/>
      <c r="AW2173" s="28"/>
      <c r="AX2173" s="28"/>
      <c r="AY2173" s="28"/>
      <c r="BD2173" s="193"/>
      <c r="BF2173" s="28"/>
      <c r="BG2173" s="28"/>
      <c r="BH2173" s="28"/>
      <c r="BM2173" s="193"/>
      <c r="BO2173" s="28"/>
      <c r="BP2173" s="28"/>
      <c r="BQ2173" s="28"/>
      <c r="BV2173" s="193"/>
      <c r="BX2173" s="28"/>
      <c r="BY2173" s="28"/>
      <c r="BZ2173" s="28"/>
      <c r="CE2173" s="193"/>
      <c r="CG2173" s="28"/>
      <c r="CH2173" s="28"/>
      <c r="CI2173" s="28"/>
      <c r="CN2173" s="193"/>
      <c r="CP2173" s="28"/>
      <c r="CQ2173" s="28"/>
      <c r="CR2173" s="28"/>
      <c r="CW2173" s="193"/>
      <c r="CY2173" s="28"/>
      <c r="CZ2173" s="28"/>
      <c r="DA2173" s="28"/>
      <c r="DF2173" s="193"/>
      <c r="DH2173" s="28"/>
      <c r="DI2173" s="28"/>
      <c r="DJ2173" s="28"/>
      <c r="DO2173" s="193"/>
      <c r="DQ2173" s="28"/>
      <c r="DR2173" s="28"/>
      <c r="DS2173" s="28"/>
      <c r="DX2173" s="193"/>
      <c r="DZ2173" s="28"/>
      <c r="EA2173" s="28"/>
      <c r="EB2173" s="28"/>
      <c r="EG2173" s="193"/>
      <c r="EI2173" s="28"/>
      <c r="EJ2173" s="28"/>
      <c r="EK2173" s="28"/>
      <c r="EP2173" s="193"/>
      <c r="ER2173" s="28"/>
      <c r="ES2173" s="28"/>
      <c r="ET2173" s="28"/>
      <c r="EY2173" s="193"/>
      <c r="FA2173" s="28"/>
      <c r="FB2173" s="28"/>
      <c r="FC2173" s="28"/>
      <c r="FH2173" s="193"/>
      <c r="FJ2173" s="28"/>
      <c r="FK2173" s="28"/>
      <c r="FL2173" s="28"/>
      <c r="FQ2173" s="193"/>
      <c r="FS2173" s="28"/>
      <c r="FT2173" s="28"/>
      <c r="FU2173" s="28"/>
      <c r="FZ2173" s="193"/>
      <c r="GB2173" s="28"/>
      <c r="GC2173" s="28"/>
      <c r="GD2173" s="28"/>
      <c r="GI2173" s="193"/>
      <c r="GK2173" s="28"/>
      <c r="GL2173" s="28"/>
      <c r="GM2173" s="28"/>
      <c r="GR2173" s="193"/>
      <c r="GT2173" s="28"/>
      <c r="GU2173" s="28"/>
      <c r="GV2173" s="28"/>
      <c r="HA2173" s="193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G2174" s="28"/>
      <c r="K2174" s="193"/>
      <c r="M2174" s="28"/>
      <c r="N2174" s="28"/>
      <c r="O2174" s="28"/>
      <c r="T2174" s="193"/>
      <c r="V2174" s="28"/>
      <c r="W2174" s="28"/>
      <c r="X2174" s="28"/>
      <c r="AC2174" s="193"/>
      <c r="AE2174" s="28"/>
      <c r="AF2174" s="28"/>
      <c r="AG2174" s="28"/>
      <c r="AL2174" s="193"/>
      <c r="AN2174" s="28"/>
      <c r="AO2174" s="28"/>
      <c r="AP2174" s="28"/>
      <c r="AU2174" s="193"/>
      <c r="AW2174" s="28"/>
      <c r="AX2174" s="28"/>
      <c r="AY2174" s="28"/>
      <c r="BD2174" s="193"/>
      <c r="BF2174" s="28"/>
      <c r="BG2174" s="28"/>
      <c r="BH2174" s="28"/>
      <c r="BM2174" s="193"/>
      <c r="BO2174" s="28"/>
      <c r="BP2174" s="28"/>
      <c r="BQ2174" s="28"/>
      <c r="BV2174" s="193"/>
      <c r="BX2174" s="28"/>
      <c r="BY2174" s="28"/>
      <c r="BZ2174" s="28"/>
      <c r="CE2174" s="193"/>
      <c r="CG2174" s="28"/>
      <c r="CH2174" s="28"/>
      <c r="CI2174" s="28"/>
      <c r="CN2174" s="193"/>
      <c r="CP2174" s="28"/>
      <c r="CQ2174" s="28"/>
      <c r="CR2174" s="28"/>
      <c r="CW2174" s="193"/>
      <c r="CY2174" s="28"/>
      <c r="CZ2174" s="28"/>
      <c r="DA2174" s="28"/>
      <c r="DF2174" s="193"/>
      <c r="DH2174" s="28"/>
      <c r="DI2174" s="28"/>
      <c r="DJ2174" s="28"/>
      <c r="DO2174" s="193"/>
      <c r="DQ2174" s="28"/>
      <c r="DR2174" s="28"/>
      <c r="DS2174" s="28"/>
      <c r="DX2174" s="193"/>
      <c r="DZ2174" s="28"/>
      <c r="EA2174" s="28"/>
      <c r="EB2174" s="28"/>
      <c r="EG2174" s="193"/>
      <c r="EI2174" s="28"/>
      <c r="EJ2174" s="28"/>
      <c r="EK2174" s="28"/>
      <c r="EP2174" s="193"/>
      <c r="ER2174" s="28"/>
      <c r="ES2174" s="28"/>
      <c r="ET2174" s="28"/>
      <c r="EY2174" s="193"/>
      <c r="FA2174" s="28"/>
      <c r="FB2174" s="28"/>
      <c r="FC2174" s="28"/>
      <c r="FH2174" s="193"/>
      <c r="FJ2174" s="28"/>
      <c r="FK2174" s="28"/>
      <c r="FL2174" s="28"/>
      <c r="FQ2174" s="193"/>
      <c r="FS2174" s="28"/>
      <c r="FT2174" s="28"/>
      <c r="FU2174" s="28"/>
      <c r="FZ2174" s="193"/>
      <c r="GB2174" s="28"/>
      <c r="GC2174" s="28"/>
      <c r="GD2174" s="28"/>
      <c r="GI2174" s="193"/>
      <c r="GK2174" s="28"/>
      <c r="GL2174" s="28"/>
      <c r="GM2174" s="28"/>
      <c r="GR2174" s="193"/>
      <c r="GT2174" s="28"/>
      <c r="GU2174" s="28"/>
      <c r="GV2174" s="28"/>
      <c r="HA2174" s="193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27"/>
      <c r="B2175" s="28"/>
      <c r="C2175" s="28"/>
      <c r="D2175" s="28"/>
      <c r="F2175" s="28"/>
      <c r="G2175" s="28"/>
      <c r="K2175" s="193"/>
      <c r="M2175" s="28"/>
      <c r="N2175" s="28"/>
      <c r="O2175" s="28"/>
      <c r="T2175" s="193"/>
      <c r="V2175" s="28"/>
      <c r="W2175" s="28"/>
      <c r="X2175" s="28"/>
      <c r="AC2175" s="193"/>
      <c r="AE2175" s="28"/>
      <c r="AF2175" s="28"/>
      <c r="AG2175" s="28"/>
      <c r="AL2175" s="193"/>
      <c r="AN2175" s="28"/>
      <c r="AO2175" s="28"/>
      <c r="AP2175" s="28"/>
      <c r="AU2175" s="193"/>
      <c r="AW2175" s="28"/>
      <c r="AX2175" s="28"/>
      <c r="AY2175" s="28"/>
      <c r="BD2175" s="193"/>
      <c r="BF2175" s="28"/>
      <c r="BG2175" s="28"/>
      <c r="BH2175" s="28"/>
      <c r="BM2175" s="193"/>
      <c r="BO2175" s="28"/>
      <c r="BP2175" s="28"/>
      <c r="BQ2175" s="28"/>
      <c r="BV2175" s="193"/>
      <c r="BX2175" s="28"/>
      <c r="BY2175" s="28"/>
      <c r="BZ2175" s="28"/>
      <c r="CE2175" s="193"/>
      <c r="CG2175" s="28"/>
      <c r="CH2175" s="28"/>
      <c r="CI2175" s="28"/>
      <c r="CN2175" s="193"/>
      <c r="CP2175" s="28"/>
      <c r="CQ2175" s="28"/>
      <c r="CR2175" s="28"/>
      <c r="CW2175" s="193"/>
      <c r="CY2175" s="28"/>
      <c r="CZ2175" s="28"/>
      <c r="DA2175" s="28"/>
      <c r="DF2175" s="193"/>
      <c r="DH2175" s="28"/>
      <c r="DI2175" s="28"/>
      <c r="DJ2175" s="28"/>
      <c r="DO2175" s="193"/>
      <c r="DQ2175" s="28"/>
      <c r="DR2175" s="28"/>
      <c r="DS2175" s="28"/>
      <c r="DX2175" s="193"/>
      <c r="DZ2175" s="28"/>
      <c r="EA2175" s="28"/>
      <c r="EB2175" s="28"/>
      <c r="EG2175" s="193"/>
      <c r="EI2175" s="28"/>
      <c r="EJ2175" s="28"/>
      <c r="EK2175" s="28"/>
      <c r="EP2175" s="193"/>
      <c r="ER2175" s="28"/>
      <c r="ES2175" s="28"/>
      <c r="ET2175" s="28"/>
      <c r="EY2175" s="193"/>
      <c r="FA2175" s="28"/>
      <c r="FB2175" s="28"/>
      <c r="FC2175" s="28"/>
      <c r="FH2175" s="193"/>
      <c r="FJ2175" s="28"/>
      <c r="FK2175" s="28"/>
      <c r="FL2175" s="28"/>
      <c r="FQ2175" s="193"/>
      <c r="FS2175" s="28"/>
      <c r="FT2175" s="28"/>
      <c r="FU2175" s="28"/>
      <c r="FZ2175" s="193"/>
      <c r="GB2175" s="28"/>
      <c r="GC2175" s="28"/>
      <c r="GD2175" s="28"/>
      <c r="GI2175" s="193"/>
      <c r="GK2175" s="28"/>
      <c r="GL2175" s="28"/>
      <c r="GM2175" s="28"/>
      <c r="GR2175" s="193"/>
      <c r="GT2175" s="28"/>
      <c r="GU2175" s="28"/>
      <c r="GV2175" s="28"/>
      <c r="HA2175" s="193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27"/>
      <c r="B2176" s="28"/>
      <c r="C2176" s="28"/>
      <c r="D2176" s="28"/>
      <c r="F2176" s="28"/>
      <c r="G2176" s="28"/>
      <c r="K2176" s="193"/>
      <c r="M2176" s="28"/>
      <c r="N2176" s="28"/>
      <c r="O2176" s="28"/>
      <c r="T2176" s="193"/>
      <c r="V2176" s="28"/>
      <c r="W2176" s="28"/>
      <c r="X2176" s="28"/>
      <c r="AC2176" s="193"/>
      <c r="AE2176" s="28"/>
      <c r="AF2176" s="28"/>
      <c r="AG2176" s="28"/>
      <c r="AL2176" s="193"/>
      <c r="AN2176" s="28"/>
      <c r="AO2176" s="28"/>
      <c r="AP2176" s="28"/>
      <c r="AU2176" s="193"/>
      <c r="AW2176" s="28"/>
      <c r="AX2176" s="28"/>
      <c r="AY2176" s="28"/>
      <c r="BD2176" s="193"/>
      <c r="BF2176" s="28"/>
      <c r="BG2176" s="28"/>
      <c r="BH2176" s="28"/>
      <c r="BM2176" s="193"/>
      <c r="BO2176" s="28"/>
      <c r="BP2176" s="28"/>
      <c r="BQ2176" s="28"/>
      <c r="BV2176" s="193"/>
      <c r="BX2176" s="28"/>
      <c r="BY2176" s="28"/>
      <c r="BZ2176" s="28"/>
      <c r="CE2176" s="193"/>
      <c r="CG2176" s="28"/>
      <c r="CH2176" s="28"/>
      <c r="CI2176" s="28"/>
      <c r="CN2176" s="193"/>
      <c r="CP2176" s="28"/>
      <c r="CQ2176" s="28"/>
      <c r="CR2176" s="28"/>
      <c r="CW2176" s="193"/>
      <c r="CY2176" s="28"/>
      <c r="CZ2176" s="28"/>
      <c r="DA2176" s="28"/>
      <c r="DF2176" s="193"/>
      <c r="DH2176" s="28"/>
      <c r="DI2176" s="28"/>
      <c r="DJ2176" s="28"/>
      <c r="DO2176" s="193"/>
      <c r="DQ2176" s="28"/>
      <c r="DR2176" s="28"/>
      <c r="DS2176" s="28"/>
      <c r="DX2176" s="193"/>
      <c r="DZ2176" s="28"/>
      <c r="EA2176" s="28"/>
      <c r="EB2176" s="28"/>
      <c r="EG2176" s="193"/>
      <c r="EI2176" s="28"/>
      <c r="EJ2176" s="28"/>
      <c r="EK2176" s="28"/>
      <c r="EP2176" s="193"/>
      <c r="ER2176" s="28"/>
      <c r="ES2176" s="28"/>
      <c r="ET2176" s="28"/>
      <c r="EY2176" s="193"/>
      <c r="FA2176" s="28"/>
      <c r="FB2176" s="28"/>
      <c r="FC2176" s="28"/>
      <c r="FH2176" s="193"/>
      <c r="FJ2176" s="28"/>
      <c r="FK2176" s="28"/>
      <c r="FL2176" s="28"/>
      <c r="FQ2176" s="193"/>
      <c r="FS2176" s="28"/>
      <c r="FT2176" s="28"/>
      <c r="FU2176" s="28"/>
      <c r="FZ2176" s="193"/>
      <c r="GB2176" s="28"/>
      <c r="GC2176" s="28"/>
      <c r="GD2176" s="28"/>
      <c r="GI2176" s="193"/>
      <c r="GK2176" s="28"/>
      <c r="GL2176" s="28"/>
      <c r="GM2176" s="28"/>
      <c r="GR2176" s="193"/>
      <c r="GT2176" s="28"/>
      <c r="GU2176" s="28"/>
      <c r="GV2176" s="28"/>
      <c r="HA2176" s="193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27"/>
      <c r="B2177" s="28"/>
      <c r="C2177" s="28"/>
      <c r="D2177" s="28"/>
      <c r="F2177" s="28"/>
      <c r="G2177" s="28"/>
      <c r="K2177" s="193"/>
      <c r="M2177" s="28"/>
      <c r="N2177" s="28"/>
      <c r="O2177" s="28"/>
      <c r="T2177" s="193"/>
      <c r="V2177" s="28"/>
      <c r="W2177" s="28"/>
      <c r="X2177" s="28"/>
      <c r="AC2177" s="193"/>
      <c r="AE2177" s="28"/>
      <c r="AF2177" s="28"/>
      <c r="AG2177" s="28"/>
      <c r="AL2177" s="193"/>
      <c r="AN2177" s="28"/>
      <c r="AO2177" s="28"/>
      <c r="AP2177" s="28"/>
      <c r="AU2177" s="193"/>
      <c r="AW2177" s="28"/>
      <c r="AX2177" s="28"/>
      <c r="AY2177" s="28"/>
      <c r="BD2177" s="193"/>
      <c r="BF2177" s="28"/>
      <c r="BG2177" s="28"/>
      <c r="BH2177" s="28"/>
      <c r="BM2177" s="193"/>
      <c r="BO2177" s="28"/>
      <c r="BP2177" s="28"/>
      <c r="BQ2177" s="28"/>
      <c r="BV2177" s="193"/>
      <c r="BX2177" s="28"/>
      <c r="BY2177" s="28"/>
      <c r="BZ2177" s="28"/>
      <c r="CE2177" s="193"/>
      <c r="CG2177" s="28"/>
      <c r="CH2177" s="28"/>
      <c r="CI2177" s="28"/>
      <c r="CN2177" s="193"/>
      <c r="CP2177" s="28"/>
      <c r="CQ2177" s="28"/>
      <c r="CR2177" s="28"/>
      <c r="CW2177" s="193"/>
      <c r="CY2177" s="28"/>
      <c r="CZ2177" s="28"/>
      <c r="DA2177" s="28"/>
      <c r="DF2177" s="193"/>
      <c r="DH2177" s="28"/>
      <c r="DI2177" s="28"/>
      <c r="DJ2177" s="28"/>
      <c r="DO2177" s="193"/>
      <c r="DQ2177" s="28"/>
      <c r="DR2177" s="28"/>
      <c r="DS2177" s="28"/>
      <c r="DX2177" s="193"/>
      <c r="DZ2177" s="28"/>
      <c r="EA2177" s="28"/>
      <c r="EB2177" s="28"/>
      <c r="EG2177" s="193"/>
      <c r="EI2177" s="28"/>
      <c r="EJ2177" s="28"/>
      <c r="EK2177" s="28"/>
      <c r="EP2177" s="193"/>
      <c r="ER2177" s="28"/>
      <c r="ES2177" s="28"/>
      <c r="ET2177" s="28"/>
      <c r="EY2177" s="193"/>
      <c r="FA2177" s="28"/>
      <c r="FB2177" s="28"/>
      <c r="FC2177" s="28"/>
      <c r="FH2177" s="193"/>
      <c r="FJ2177" s="28"/>
      <c r="FK2177" s="28"/>
      <c r="FL2177" s="28"/>
      <c r="FQ2177" s="193"/>
      <c r="FS2177" s="28"/>
      <c r="FT2177" s="28"/>
      <c r="FU2177" s="28"/>
      <c r="FZ2177" s="193"/>
      <c r="GB2177" s="28"/>
      <c r="GC2177" s="28"/>
      <c r="GD2177" s="28"/>
      <c r="GI2177" s="193"/>
      <c r="GK2177" s="28"/>
      <c r="GL2177" s="28"/>
      <c r="GM2177" s="28"/>
      <c r="GR2177" s="193"/>
      <c r="GT2177" s="28"/>
      <c r="GU2177" s="28"/>
      <c r="GV2177" s="28"/>
      <c r="HA2177" s="193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F2178" s="28"/>
      <c r="G2178" s="28"/>
      <c r="K2178" s="193"/>
      <c r="M2178" s="28"/>
      <c r="N2178" s="28"/>
      <c r="O2178" s="28"/>
      <c r="T2178" s="193"/>
      <c r="V2178" s="28"/>
      <c r="W2178" s="28"/>
      <c r="X2178" s="28"/>
      <c r="AC2178" s="193"/>
      <c r="AE2178" s="28"/>
      <c r="AF2178" s="28"/>
      <c r="AG2178" s="28"/>
      <c r="AL2178" s="193"/>
      <c r="AN2178" s="28"/>
      <c r="AO2178" s="28"/>
      <c r="AP2178" s="28"/>
      <c r="AU2178" s="193"/>
      <c r="AW2178" s="28"/>
      <c r="AX2178" s="28"/>
      <c r="AY2178" s="28"/>
      <c r="BD2178" s="193"/>
      <c r="BF2178" s="28"/>
      <c r="BG2178" s="28"/>
      <c r="BH2178" s="28"/>
      <c r="BM2178" s="193"/>
      <c r="BO2178" s="28"/>
      <c r="BP2178" s="28"/>
      <c r="BQ2178" s="28"/>
      <c r="BV2178" s="193"/>
      <c r="BX2178" s="28"/>
      <c r="BY2178" s="28"/>
      <c r="BZ2178" s="28"/>
      <c r="CE2178" s="193"/>
      <c r="CG2178" s="28"/>
      <c r="CH2178" s="28"/>
      <c r="CI2178" s="28"/>
      <c r="CN2178" s="193"/>
      <c r="CP2178" s="28"/>
      <c r="CQ2178" s="28"/>
      <c r="CR2178" s="28"/>
      <c r="CW2178" s="193"/>
      <c r="CY2178" s="28"/>
      <c r="CZ2178" s="28"/>
      <c r="DA2178" s="28"/>
      <c r="DF2178" s="193"/>
      <c r="DH2178" s="28"/>
      <c r="DI2178" s="28"/>
      <c r="DJ2178" s="28"/>
      <c r="DO2178" s="193"/>
      <c r="DQ2178" s="28"/>
      <c r="DR2178" s="28"/>
      <c r="DS2178" s="28"/>
      <c r="DX2178" s="193"/>
      <c r="DZ2178" s="28"/>
      <c r="EA2178" s="28"/>
      <c r="EB2178" s="28"/>
      <c r="EG2178" s="193"/>
      <c r="EI2178" s="28"/>
      <c r="EJ2178" s="28"/>
      <c r="EK2178" s="28"/>
      <c r="EP2178" s="193"/>
      <c r="ER2178" s="28"/>
      <c r="ES2178" s="28"/>
      <c r="ET2178" s="28"/>
      <c r="EY2178" s="193"/>
      <c r="FA2178" s="28"/>
      <c r="FB2178" s="28"/>
      <c r="FC2178" s="28"/>
      <c r="FH2178" s="193"/>
      <c r="FJ2178" s="28"/>
      <c r="FK2178" s="28"/>
      <c r="FL2178" s="28"/>
      <c r="FQ2178" s="193"/>
      <c r="FS2178" s="28"/>
      <c r="FT2178" s="28"/>
      <c r="FU2178" s="28"/>
      <c r="FZ2178" s="193"/>
      <c r="GB2178" s="28"/>
      <c r="GC2178" s="28"/>
      <c r="GD2178" s="28"/>
      <c r="GI2178" s="193"/>
      <c r="GK2178" s="28"/>
      <c r="GL2178" s="28"/>
      <c r="GM2178" s="28"/>
      <c r="GR2178" s="193"/>
      <c r="GT2178" s="28"/>
      <c r="GU2178" s="28"/>
      <c r="GV2178" s="28"/>
      <c r="HA2178" s="193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27"/>
      <c r="B2179" s="28"/>
      <c r="C2179" s="28"/>
      <c r="D2179" s="28"/>
      <c r="F2179" s="28"/>
      <c r="G2179" s="28"/>
      <c r="K2179" s="193"/>
      <c r="M2179" s="28"/>
      <c r="N2179" s="28"/>
      <c r="O2179" s="28"/>
      <c r="T2179" s="193"/>
      <c r="V2179" s="28"/>
      <c r="W2179" s="28"/>
      <c r="X2179" s="28"/>
      <c r="AC2179" s="193"/>
      <c r="AE2179" s="28"/>
      <c r="AF2179" s="28"/>
      <c r="AG2179" s="28"/>
      <c r="AL2179" s="193"/>
      <c r="AN2179" s="28"/>
      <c r="AO2179" s="28"/>
      <c r="AP2179" s="28"/>
      <c r="AU2179" s="193"/>
      <c r="AW2179" s="28"/>
      <c r="AX2179" s="28"/>
      <c r="AY2179" s="28"/>
      <c r="BD2179" s="193"/>
      <c r="BF2179" s="28"/>
      <c r="BG2179" s="28"/>
      <c r="BH2179" s="28"/>
      <c r="BM2179" s="193"/>
      <c r="BO2179" s="28"/>
      <c r="BP2179" s="28"/>
      <c r="BQ2179" s="28"/>
      <c r="BV2179" s="193"/>
      <c r="BX2179" s="28"/>
      <c r="BY2179" s="28"/>
      <c r="BZ2179" s="28"/>
      <c r="CE2179" s="193"/>
      <c r="CG2179" s="28"/>
      <c r="CH2179" s="28"/>
      <c r="CI2179" s="28"/>
      <c r="CN2179" s="193"/>
      <c r="CP2179" s="28"/>
      <c r="CQ2179" s="28"/>
      <c r="CR2179" s="28"/>
      <c r="CW2179" s="193"/>
      <c r="CY2179" s="28"/>
      <c r="CZ2179" s="28"/>
      <c r="DA2179" s="28"/>
      <c r="DF2179" s="193"/>
      <c r="DH2179" s="28"/>
      <c r="DI2179" s="28"/>
      <c r="DJ2179" s="28"/>
      <c r="DO2179" s="193"/>
      <c r="DQ2179" s="28"/>
      <c r="DR2179" s="28"/>
      <c r="DS2179" s="28"/>
      <c r="DX2179" s="193"/>
      <c r="DZ2179" s="28"/>
      <c r="EA2179" s="28"/>
      <c r="EB2179" s="28"/>
      <c r="EG2179" s="193"/>
      <c r="EI2179" s="28"/>
      <c r="EJ2179" s="28"/>
      <c r="EK2179" s="28"/>
      <c r="EP2179" s="193"/>
      <c r="ER2179" s="28"/>
      <c r="ES2179" s="28"/>
      <c r="ET2179" s="28"/>
      <c r="EY2179" s="193"/>
      <c r="FA2179" s="28"/>
      <c r="FB2179" s="28"/>
      <c r="FC2179" s="28"/>
      <c r="FH2179" s="193"/>
      <c r="FJ2179" s="28"/>
      <c r="FK2179" s="28"/>
      <c r="FL2179" s="28"/>
      <c r="FQ2179" s="193"/>
      <c r="FS2179" s="28"/>
      <c r="FT2179" s="28"/>
      <c r="FU2179" s="28"/>
      <c r="FZ2179" s="193"/>
      <c r="GB2179" s="28"/>
      <c r="GC2179" s="28"/>
      <c r="GD2179" s="28"/>
      <c r="GI2179" s="193"/>
      <c r="GK2179" s="28"/>
      <c r="GL2179" s="28"/>
      <c r="GM2179" s="28"/>
      <c r="GR2179" s="193"/>
      <c r="GT2179" s="28"/>
      <c r="GU2179" s="28"/>
      <c r="GV2179" s="28"/>
      <c r="HA2179" s="193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27"/>
      <c r="B2180" s="28"/>
      <c r="C2180" s="28"/>
      <c r="D2180" s="28"/>
      <c r="F2180" s="28"/>
      <c r="G2180" s="28"/>
      <c r="K2180" s="193"/>
      <c r="M2180" s="28"/>
      <c r="N2180" s="28"/>
      <c r="O2180" s="28"/>
      <c r="T2180" s="193"/>
      <c r="V2180" s="28"/>
      <c r="W2180" s="28"/>
      <c r="X2180" s="28"/>
      <c r="AC2180" s="193"/>
      <c r="AE2180" s="28"/>
      <c r="AF2180" s="28"/>
      <c r="AG2180" s="28"/>
      <c r="AL2180" s="193"/>
      <c r="AN2180" s="28"/>
      <c r="AO2180" s="28"/>
      <c r="AP2180" s="28"/>
      <c r="AU2180" s="193"/>
      <c r="AW2180" s="28"/>
      <c r="AX2180" s="28"/>
      <c r="AY2180" s="28"/>
      <c r="BD2180" s="193"/>
      <c r="BF2180" s="28"/>
      <c r="BG2180" s="28"/>
      <c r="BH2180" s="28"/>
      <c r="BM2180" s="193"/>
      <c r="BO2180" s="28"/>
      <c r="BP2180" s="28"/>
      <c r="BQ2180" s="28"/>
      <c r="BV2180" s="193"/>
      <c r="BX2180" s="28"/>
      <c r="BY2180" s="28"/>
      <c r="BZ2180" s="28"/>
      <c r="CE2180" s="193"/>
      <c r="CG2180" s="28"/>
      <c r="CH2180" s="28"/>
      <c r="CI2180" s="28"/>
      <c r="CN2180" s="193"/>
      <c r="CP2180" s="28"/>
      <c r="CQ2180" s="28"/>
      <c r="CR2180" s="28"/>
      <c r="CW2180" s="193"/>
      <c r="CY2180" s="28"/>
      <c r="CZ2180" s="28"/>
      <c r="DA2180" s="28"/>
      <c r="DF2180" s="193"/>
      <c r="DH2180" s="28"/>
      <c r="DI2180" s="28"/>
      <c r="DJ2180" s="28"/>
      <c r="DO2180" s="193"/>
      <c r="DQ2180" s="28"/>
      <c r="DR2180" s="28"/>
      <c r="DS2180" s="28"/>
      <c r="DX2180" s="193"/>
      <c r="DZ2180" s="28"/>
      <c r="EA2180" s="28"/>
      <c r="EB2180" s="28"/>
      <c r="EG2180" s="193"/>
      <c r="EI2180" s="28"/>
      <c r="EJ2180" s="28"/>
      <c r="EK2180" s="28"/>
      <c r="EP2180" s="193"/>
      <c r="ER2180" s="28"/>
      <c r="ES2180" s="28"/>
      <c r="ET2180" s="28"/>
      <c r="EY2180" s="193"/>
      <c r="FA2180" s="28"/>
      <c r="FB2180" s="28"/>
      <c r="FC2180" s="28"/>
      <c r="FH2180" s="193"/>
      <c r="FJ2180" s="28"/>
      <c r="FK2180" s="28"/>
      <c r="FL2180" s="28"/>
      <c r="FQ2180" s="193"/>
      <c r="FS2180" s="28"/>
      <c r="FT2180" s="28"/>
      <c r="FU2180" s="28"/>
      <c r="FZ2180" s="193"/>
      <c r="GB2180" s="28"/>
      <c r="GC2180" s="28"/>
      <c r="GD2180" s="28"/>
      <c r="GI2180" s="193"/>
      <c r="GK2180" s="28"/>
      <c r="GL2180" s="28"/>
      <c r="GM2180" s="28"/>
      <c r="GR2180" s="193"/>
      <c r="GT2180" s="28"/>
      <c r="GU2180" s="28"/>
      <c r="GV2180" s="28"/>
      <c r="HA2180" s="193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27"/>
      <c r="B2181" s="28"/>
      <c r="C2181" s="28"/>
      <c r="D2181" s="28"/>
      <c r="F2181" s="28"/>
      <c r="G2181" s="28"/>
      <c r="K2181" s="193"/>
      <c r="M2181" s="28"/>
      <c r="N2181" s="28"/>
      <c r="O2181" s="28"/>
      <c r="T2181" s="193"/>
      <c r="V2181" s="28"/>
      <c r="W2181" s="28"/>
      <c r="X2181" s="28"/>
      <c r="AC2181" s="193"/>
      <c r="AE2181" s="28"/>
      <c r="AF2181" s="28"/>
      <c r="AG2181" s="28"/>
      <c r="AL2181" s="193"/>
      <c r="AN2181" s="28"/>
      <c r="AO2181" s="28"/>
      <c r="AP2181" s="28"/>
      <c r="AU2181" s="193"/>
      <c r="AW2181" s="28"/>
      <c r="AX2181" s="28"/>
      <c r="AY2181" s="28"/>
      <c r="BD2181" s="193"/>
      <c r="BF2181" s="28"/>
      <c r="BG2181" s="28"/>
      <c r="BH2181" s="28"/>
      <c r="BM2181" s="193"/>
      <c r="BO2181" s="28"/>
      <c r="BP2181" s="28"/>
      <c r="BQ2181" s="28"/>
      <c r="BV2181" s="193"/>
      <c r="BX2181" s="28"/>
      <c r="BY2181" s="28"/>
      <c r="BZ2181" s="28"/>
      <c r="CE2181" s="193"/>
      <c r="CG2181" s="28"/>
      <c r="CH2181" s="28"/>
      <c r="CI2181" s="28"/>
      <c r="CN2181" s="193"/>
      <c r="CP2181" s="28"/>
      <c r="CQ2181" s="28"/>
      <c r="CR2181" s="28"/>
      <c r="CW2181" s="193"/>
      <c r="CY2181" s="28"/>
      <c r="CZ2181" s="28"/>
      <c r="DA2181" s="28"/>
      <c r="DF2181" s="193"/>
      <c r="DH2181" s="28"/>
      <c r="DI2181" s="28"/>
      <c r="DJ2181" s="28"/>
      <c r="DO2181" s="193"/>
      <c r="DQ2181" s="28"/>
      <c r="DR2181" s="28"/>
      <c r="DS2181" s="28"/>
      <c r="DX2181" s="193"/>
      <c r="DZ2181" s="28"/>
      <c r="EA2181" s="28"/>
      <c r="EB2181" s="28"/>
      <c r="EG2181" s="193"/>
      <c r="EI2181" s="28"/>
      <c r="EJ2181" s="28"/>
      <c r="EK2181" s="28"/>
      <c r="EP2181" s="193"/>
      <c r="ER2181" s="28"/>
      <c r="ES2181" s="28"/>
      <c r="ET2181" s="28"/>
      <c r="EY2181" s="193"/>
      <c r="FA2181" s="28"/>
      <c r="FB2181" s="28"/>
      <c r="FC2181" s="28"/>
      <c r="FH2181" s="193"/>
      <c r="FJ2181" s="28"/>
      <c r="FK2181" s="28"/>
      <c r="FL2181" s="28"/>
      <c r="FQ2181" s="193"/>
      <c r="FS2181" s="28"/>
      <c r="FT2181" s="28"/>
      <c r="FU2181" s="28"/>
      <c r="FZ2181" s="193"/>
      <c r="GB2181" s="28"/>
      <c r="GC2181" s="28"/>
      <c r="GD2181" s="28"/>
      <c r="GI2181" s="193"/>
      <c r="GK2181" s="28"/>
      <c r="GL2181" s="28"/>
      <c r="GM2181" s="28"/>
      <c r="GR2181" s="193"/>
      <c r="GT2181" s="28"/>
      <c r="GU2181" s="28"/>
      <c r="GV2181" s="28"/>
      <c r="HA2181" s="193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27"/>
      <c r="B2182" s="28"/>
      <c r="C2182" s="28"/>
      <c r="D2182" s="28"/>
      <c r="F2182" s="28"/>
      <c r="G2182" s="28"/>
      <c r="K2182" s="193"/>
      <c r="M2182" s="28"/>
      <c r="N2182" s="28"/>
      <c r="O2182" s="28"/>
      <c r="T2182" s="193"/>
      <c r="V2182" s="28"/>
      <c r="W2182" s="28"/>
      <c r="X2182" s="28"/>
      <c r="AC2182" s="193"/>
      <c r="AE2182" s="28"/>
      <c r="AF2182" s="28"/>
      <c r="AG2182" s="28"/>
      <c r="AL2182" s="193"/>
      <c r="AN2182" s="28"/>
      <c r="AO2182" s="28"/>
      <c r="AP2182" s="28"/>
      <c r="AU2182" s="193"/>
      <c r="AW2182" s="28"/>
      <c r="AX2182" s="28"/>
      <c r="AY2182" s="28"/>
      <c r="BD2182" s="193"/>
      <c r="BF2182" s="28"/>
      <c r="BG2182" s="28"/>
      <c r="BH2182" s="28"/>
      <c r="BM2182" s="193"/>
      <c r="BO2182" s="28"/>
      <c r="BP2182" s="28"/>
      <c r="BQ2182" s="28"/>
      <c r="BV2182" s="193"/>
      <c r="BX2182" s="28"/>
      <c r="BY2182" s="28"/>
      <c r="BZ2182" s="28"/>
      <c r="CE2182" s="193"/>
      <c r="CG2182" s="28"/>
      <c r="CH2182" s="28"/>
      <c r="CI2182" s="28"/>
      <c r="CN2182" s="193"/>
      <c r="CP2182" s="28"/>
      <c r="CQ2182" s="28"/>
      <c r="CR2182" s="28"/>
      <c r="CW2182" s="193"/>
      <c r="CY2182" s="28"/>
      <c r="CZ2182" s="28"/>
      <c r="DA2182" s="28"/>
      <c r="DF2182" s="193"/>
      <c r="DH2182" s="28"/>
      <c r="DI2182" s="28"/>
      <c r="DJ2182" s="28"/>
      <c r="DO2182" s="193"/>
      <c r="DQ2182" s="28"/>
      <c r="DR2182" s="28"/>
      <c r="DS2182" s="28"/>
      <c r="DX2182" s="193"/>
      <c r="DZ2182" s="28"/>
      <c r="EA2182" s="28"/>
      <c r="EB2182" s="28"/>
      <c r="EG2182" s="193"/>
      <c r="EI2182" s="28"/>
      <c r="EJ2182" s="28"/>
      <c r="EK2182" s="28"/>
      <c r="EP2182" s="193"/>
      <c r="ER2182" s="28"/>
      <c r="ES2182" s="28"/>
      <c r="ET2182" s="28"/>
      <c r="EY2182" s="193"/>
      <c r="FA2182" s="28"/>
      <c r="FB2182" s="28"/>
      <c r="FC2182" s="28"/>
      <c r="FH2182" s="193"/>
      <c r="FJ2182" s="28"/>
      <c r="FK2182" s="28"/>
      <c r="FL2182" s="28"/>
      <c r="FQ2182" s="193"/>
      <c r="FS2182" s="28"/>
      <c r="FT2182" s="28"/>
      <c r="FU2182" s="28"/>
      <c r="FZ2182" s="193"/>
      <c r="GB2182" s="28"/>
      <c r="GC2182" s="28"/>
      <c r="GD2182" s="28"/>
      <c r="GI2182" s="193"/>
      <c r="GK2182" s="28"/>
      <c r="GL2182" s="28"/>
      <c r="GM2182" s="28"/>
      <c r="GR2182" s="193"/>
      <c r="GT2182" s="28"/>
      <c r="GU2182" s="28"/>
      <c r="GV2182" s="28"/>
      <c r="HA2182" s="193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 s="28"/>
      <c r="G2183" s="28"/>
      <c r="K2183" s="193"/>
      <c r="M2183" s="28"/>
      <c r="N2183" s="28"/>
      <c r="O2183" s="28"/>
      <c r="T2183" s="193"/>
      <c r="V2183" s="28"/>
      <c r="W2183" s="28"/>
      <c r="X2183" s="28"/>
      <c r="AC2183" s="193"/>
      <c r="AE2183" s="28"/>
      <c r="AF2183" s="28"/>
      <c r="AG2183" s="28"/>
      <c r="AL2183" s="193"/>
      <c r="AN2183" s="28"/>
      <c r="AO2183" s="28"/>
      <c r="AP2183" s="28"/>
      <c r="AU2183" s="193"/>
      <c r="AW2183" s="28"/>
      <c r="AX2183" s="28"/>
      <c r="AY2183" s="28"/>
      <c r="BD2183" s="193"/>
      <c r="BF2183" s="28"/>
      <c r="BG2183" s="28"/>
      <c r="BH2183" s="28"/>
      <c r="BM2183" s="193"/>
      <c r="BO2183" s="28"/>
      <c r="BP2183" s="28"/>
      <c r="BQ2183" s="28"/>
      <c r="BV2183" s="193"/>
      <c r="BX2183" s="28"/>
      <c r="BY2183" s="28"/>
      <c r="BZ2183" s="28"/>
      <c r="CE2183" s="193"/>
      <c r="CG2183" s="28"/>
      <c r="CH2183" s="28"/>
      <c r="CI2183" s="28"/>
      <c r="CN2183" s="193"/>
      <c r="CP2183" s="28"/>
      <c r="CQ2183" s="28"/>
      <c r="CR2183" s="28"/>
      <c r="CW2183" s="193"/>
      <c r="CY2183" s="28"/>
      <c r="CZ2183" s="28"/>
      <c r="DA2183" s="28"/>
      <c r="DF2183" s="193"/>
      <c r="DH2183" s="28"/>
      <c r="DI2183" s="28"/>
      <c r="DJ2183" s="28"/>
      <c r="DO2183" s="193"/>
      <c r="DQ2183" s="28"/>
      <c r="DR2183" s="28"/>
      <c r="DS2183" s="28"/>
      <c r="DX2183" s="193"/>
      <c r="DZ2183" s="28"/>
      <c r="EA2183" s="28"/>
      <c r="EB2183" s="28"/>
      <c r="EG2183" s="193"/>
      <c r="EI2183" s="28"/>
      <c r="EJ2183" s="28"/>
      <c r="EK2183" s="28"/>
      <c r="EP2183" s="193"/>
      <c r="ER2183" s="28"/>
      <c r="ES2183" s="28"/>
      <c r="ET2183" s="28"/>
      <c r="EY2183" s="193"/>
      <c r="FA2183" s="28"/>
      <c r="FB2183" s="28"/>
      <c r="FC2183" s="28"/>
      <c r="FH2183" s="193"/>
      <c r="FJ2183" s="28"/>
      <c r="FK2183" s="28"/>
      <c r="FL2183" s="28"/>
      <c r="FQ2183" s="193"/>
      <c r="FS2183" s="28"/>
      <c r="FT2183" s="28"/>
      <c r="FU2183" s="28"/>
      <c r="FZ2183" s="193"/>
      <c r="GB2183" s="28"/>
      <c r="GC2183" s="28"/>
      <c r="GD2183" s="28"/>
      <c r="GI2183" s="193"/>
      <c r="GK2183" s="28"/>
      <c r="GL2183" s="28"/>
      <c r="GM2183" s="28"/>
      <c r="GR2183" s="193"/>
      <c r="GT2183" s="28"/>
      <c r="GU2183" s="28"/>
      <c r="GV2183" s="28"/>
      <c r="HA2183" s="193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F2184" s="28"/>
      <c r="G2184" s="28"/>
      <c r="K2184" s="193"/>
      <c r="M2184" s="28"/>
      <c r="N2184" s="28"/>
      <c r="O2184" s="28"/>
      <c r="T2184" s="193"/>
      <c r="V2184" s="28"/>
      <c r="W2184" s="28"/>
      <c r="X2184" s="28"/>
      <c r="AC2184" s="193"/>
      <c r="AE2184" s="28"/>
      <c r="AF2184" s="28"/>
      <c r="AG2184" s="28"/>
      <c r="AL2184" s="193"/>
      <c r="AN2184" s="28"/>
      <c r="AO2184" s="28"/>
      <c r="AP2184" s="28"/>
      <c r="AU2184" s="193"/>
      <c r="AW2184" s="28"/>
      <c r="AX2184" s="28"/>
      <c r="AY2184" s="28"/>
      <c r="BD2184" s="193"/>
      <c r="BF2184" s="28"/>
      <c r="BG2184" s="28"/>
      <c r="BH2184" s="28"/>
      <c r="BM2184" s="193"/>
      <c r="BO2184" s="28"/>
      <c r="BP2184" s="28"/>
      <c r="BQ2184" s="28"/>
      <c r="BV2184" s="193"/>
      <c r="BX2184" s="28"/>
      <c r="BY2184" s="28"/>
      <c r="BZ2184" s="28"/>
      <c r="CE2184" s="193"/>
      <c r="CG2184" s="28"/>
      <c r="CH2184" s="28"/>
      <c r="CI2184" s="28"/>
      <c r="CN2184" s="193"/>
      <c r="CP2184" s="28"/>
      <c r="CQ2184" s="28"/>
      <c r="CR2184" s="28"/>
      <c r="CW2184" s="193"/>
      <c r="CY2184" s="28"/>
      <c r="CZ2184" s="28"/>
      <c r="DA2184" s="28"/>
      <c r="DF2184" s="193"/>
      <c r="DH2184" s="28"/>
      <c r="DI2184" s="28"/>
      <c r="DJ2184" s="28"/>
      <c r="DO2184" s="193"/>
      <c r="DQ2184" s="28"/>
      <c r="DR2184" s="28"/>
      <c r="DS2184" s="28"/>
      <c r="DX2184" s="193"/>
      <c r="DZ2184" s="28"/>
      <c r="EA2184" s="28"/>
      <c r="EB2184" s="28"/>
      <c r="EG2184" s="193"/>
      <c r="EI2184" s="28"/>
      <c r="EJ2184" s="28"/>
      <c r="EK2184" s="28"/>
      <c r="EP2184" s="193"/>
      <c r="ER2184" s="28"/>
      <c r="ES2184" s="28"/>
      <c r="ET2184" s="28"/>
      <c r="EY2184" s="193"/>
      <c r="FA2184" s="28"/>
      <c r="FB2184" s="28"/>
      <c r="FC2184" s="28"/>
      <c r="FH2184" s="193"/>
      <c r="FJ2184" s="28"/>
      <c r="FK2184" s="28"/>
      <c r="FL2184" s="28"/>
      <c r="FQ2184" s="193"/>
      <c r="FS2184" s="28"/>
      <c r="FT2184" s="28"/>
      <c r="FU2184" s="28"/>
      <c r="FZ2184" s="193"/>
      <c r="GB2184" s="28"/>
      <c r="GC2184" s="28"/>
      <c r="GD2184" s="28"/>
      <c r="GI2184" s="193"/>
      <c r="GK2184" s="28"/>
      <c r="GL2184" s="28"/>
      <c r="GM2184" s="28"/>
      <c r="GR2184" s="193"/>
      <c r="GT2184" s="28"/>
      <c r="GU2184" s="28"/>
      <c r="GV2184" s="28"/>
      <c r="HA2184" s="193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F2185" s="28"/>
      <c r="G2185" s="28"/>
      <c r="K2185" s="193"/>
      <c r="M2185" s="28"/>
      <c r="N2185" s="28"/>
      <c r="O2185" s="28"/>
      <c r="T2185" s="193"/>
      <c r="V2185" s="28"/>
      <c r="W2185" s="28"/>
      <c r="X2185" s="28"/>
      <c r="AC2185" s="193"/>
      <c r="AE2185" s="28"/>
      <c r="AF2185" s="28"/>
      <c r="AG2185" s="28"/>
      <c r="AL2185" s="193"/>
      <c r="AN2185" s="28"/>
      <c r="AO2185" s="28"/>
      <c r="AP2185" s="28"/>
      <c r="AU2185" s="193"/>
      <c r="AW2185" s="28"/>
      <c r="AX2185" s="28"/>
      <c r="AY2185" s="28"/>
      <c r="BD2185" s="193"/>
      <c r="BF2185" s="28"/>
      <c r="BG2185" s="28"/>
      <c r="BH2185" s="28"/>
      <c r="BM2185" s="193"/>
      <c r="BO2185" s="28"/>
      <c r="BP2185" s="28"/>
      <c r="BQ2185" s="28"/>
      <c r="BV2185" s="193"/>
      <c r="BX2185" s="28"/>
      <c r="BY2185" s="28"/>
      <c r="BZ2185" s="28"/>
      <c r="CE2185" s="193"/>
      <c r="CG2185" s="28"/>
      <c r="CH2185" s="28"/>
      <c r="CI2185" s="28"/>
      <c r="CN2185" s="193"/>
      <c r="CP2185" s="28"/>
      <c r="CQ2185" s="28"/>
      <c r="CR2185" s="28"/>
      <c r="CW2185" s="193"/>
      <c r="CY2185" s="28"/>
      <c r="CZ2185" s="28"/>
      <c r="DA2185" s="28"/>
      <c r="DF2185" s="193"/>
      <c r="DH2185" s="28"/>
      <c r="DI2185" s="28"/>
      <c r="DJ2185" s="28"/>
      <c r="DO2185" s="193"/>
      <c r="DQ2185" s="28"/>
      <c r="DR2185" s="28"/>
      <c r="DS2185" s="28"/>
      <c r="DX2185" s="193"/>
      <c r="DZ2185" s="28"/>
      <c r="EA2185" s="28"/>
      <c r="EB2185" s="28"/>
      <c r="EG2185" s="193"/>
      <c r="EI2185" s="28"/>
      <c r="EJ2185" s="28"/>
      <c r="EK2185" s="28"/>
      <c r="EP2185" s="193"/>
      <c r="ER2185" s="28"/>
      <c r="ES2185" s="28"/>
      <c r="ET2185" s="28"/>
      <c r="EY2185" s="193"/>
      <c r="FA2185" s="28"/>
      <c r="FB2185" s="28"/>
      <c r="FC2185" s="28"/>
      <c r="FH2185" s="193"/>
      <c r="FJ2185" s="28"/>
      <c r="FK2185" s="28"/>
      <c r="FL2185" s="28"/>
      <c r="FQ2185" s="193"/>
      <c r="FS2185" s="28"/>
      <c r="FT2185" s="28"/>
      <c r="FU2185" s="28"/>
      <c r="FZ2185" s="193"/>
      <c r="GB2185" s="28"/>
      <c r="GC2185" s="28"/>
      <c r="GD2185" s="28"/>
      <c r="GI2185" s="193"/>
      <c r="GK2185" s="28"/>
      <c r="GL2185" s="28"/>
      <c r="GM2185" s="28"/>
      <c r="GR2185" s="193"/>
      <c r="GT2185" s="28"/>
      <c r="GU2185" s="28"/>
      <c r="GV2185" s="28"/>
      <c r="HA2185" s="193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27"/>
      <c r="B2186" s="28"/>
      <c r="C2186" s="28"/>
      <c r="D2186" s="28"/>
      <c r="F2186" s="28"/>
      <c r="G2186" s="28"/>
      <c r="K2186" s="193"/>
      <c r="M2186" s="28"/>
      <c r="N2186" s="28"/>
      <c r="O2186" s="28"/>
      <c r="T2186" s="193"/>
      <c r="V2186" s="28"/>
      <c r="W2186" s="28"/>
      <c r="X2186" s="28"/>
      <c r="AC2186" s="193"/>
      <c r="AE2186" s="28"/>
      <c r="AF2186" s="28"/>
      <c r="AG2186" s="28"/>
      <c r="AL2186" s="193"/>
      <c r="AN2186" s="28"/>
      <c r="AO2186" s="28"/>
      <c r="AP2186" s="28"/>
      <c r="AU2186" s="193"/>
      <c r="AW2186" s="28"/>
      <c r="AX2186" s="28"/>
      <c r="AY2186" s="28"/>
      <c r="BD2186" s="193"/>
      <c r="BF2186" s="28"/>
      <c r="BG2186" s="28"/>
      <c r="BH2186" s="28"/>
      <c r="BM2186" s="193"/>
      <c r="BO2186" s="28"/>
      <c r="BP2186" s="28"/>
      <c r="BQ2186" s="28"/>
      <c r="BV2186" s="193"/>
      <c r="BX2186" s="28"/>
      <c r="BY2186" s="28"/>
      <c r="BZ2186" s="28"/>
      <c r="CE2186" s="193"/>
      <c r="CG2186" s="28"/>
      <c r="CH2186" s="28"/>
      <c r="CI2186" s="28"/>
      <c r="CN2186" s="193"/>
      <c r="CP2186" s="28"/>
      <c r="CQ2186" s="28"/>
      <c r="CR2186" s="28"/>
      <c r="CW2186" s="193"/>
      <c r="CY2186" s="28"/>
      <c r="CZ2186" s="28"/>
      <c r="DA2186" s="28"/>
      <c r="DF2186" s="193"/>
      <c r="DH2186" s="28"/>
      <c r="DI2186" s="28"/>
      <c r="DJ2186" s="28"/>
      <c r="DO2186" s="193"/>
      <c r="DQ2186" s="28"/>
      <c r="DR2186" s="28"/>
      <c r="DS2186" s="28"/>
      <c r="DX2186" s="193"/>
      <c r="DZ2186" s="28"/>
      <c r="EA2186" s="28"/>
      <c r="EB2186" s="28"/>
      <c r="EG2186" s="193"/>
      <c r="EI2186" s="28"/>
      <c r="EJ2186" s="28"/>
      <c r="EK2186" s="28"/>
      <c r="EP2186" s="193"/>
      <c r="ER2186" s="28"/>
      <c r="ES2186" s="28"/>
      <c r="ET2186" s="28"/>
      <c r="EY2186" s="193"/>
      <c r="FA2186" s="28"/>
      <c r="FB2186" s="28"/>
      <c r="FC2186" s="28"/>
      <c r="FH2186" s="193"/>
      <c r="FJ2186" s="28"/>
      <c r="FK2186" s="28"/>
      <c r="FL2186" s="28"/>
      <c r="FQ2186" s="193"/>
      <c r="FS2186" s="28"/>
      <c r="FT2186" s="28"/>
      <c r="FU2186" s="28"/>
      <c r="FZ2186" s="193"/>
      <c r="GB2186" s="28"/>
      <c r="GC2186" s="28"/>
      <c r="GD2186" s="28"/>
      <c r="GI2186" s="193"/>
      <c r="GK2186" s="28"/>
      <c r="GL2186" s="28"/>
      <c r="GM2186" s="28"/>
      <c r="GR2186" s="193"/>
      <c r="GT2186" s="28"/>
      <c r="GU2186" s="28"/>
      <c r="GV2186" s="28"/>
      <c r="HA2186" s="193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27"/>
      <c r="B2187" s="28"/>
      <c r="C2187" s="28"/>
      <c r="D2187" s="28"/>
      <c r="G2187" s="28"/>
      <c r="K2187" s="193"/>
      <c r="M2187" s="28"/>
      <c r="N2187" s="28"/>
      <c r="O2187" s="28"/>
      <c r="T2187" s="193"/>
      <c r="V2187" s="28"/>
      <c r="W2187" s="28"/>
      <c r="X2187" s="28"/>
      <c r="AC2187" s="193"/>
      <c r="AE2187" s="28"/>
      <c r="AF2187" s="28"/>
      <c r="AG2187" s="28"/>
      <c r="AL2187" s="193"/>
      <c r="AN2187" s="28"/>
      <c r="AO2187" s="28"/>
      <c r="AP2187" s="28"/>
      <c r="AU2187" s="193"/>
      <c r="AW2187" s="28"/>
      <c r="AX2187" s="28"/>
      <c r="AY2187" s="28"/>
      <c r="BD2187" s="193"/>
      <c r="BF2187" s="28"/>
      <c r="BG2187" s="28"/>
      <c r="BH2187" s="28"/>
      <c r="BM2187" s="193"/>
      <c r="BO2187" s="28"/>
      <c r="BP2187" s="28"/>
      <c r="BQ2187" s="28"/>
      <c r="BV2187" s="193"/>
      <c r="BX2187" s="28"/>
      <c r="BY2187" s="28"/>
      <c r="BZ2187" s="28"/>
      <c r="CE2187" s="193"/>
      <c r="CG2187" s="28"/>
      <c r="CH2187" s="28"/>
      <c r="CI2187" s="28"/>
      <c r="CN2187" s="193"/>
      <c r="CP2187" s="28"/>
      <c r="CQ2187" s="28"/>
      <c r="CR2187" s="28"/>
      <c r="CW2187" s="193"/>
      <c r="CY2187" s="28"/>
      <c r="CZ2187" s="28"/>
      <c r="DA2187" s="28"/>
      <c r="DF2187" s="193"/>
      <c r="DH2187" s="28"/>
      <c r="DI2187" s="28"/>
      <c r="DJ2187" s="28"/>
      <c r="DO2187" s="193"/>
      <c r="DQ2187" s="28"/>
      <c r="DR2187" s="28"/>
      <c r="DS2187" s="28"/>
      <c r="DX2187" s="193"/>
      <c r="DZ2187" s="28"/>
      <c r="EA2187" s="28"/>
      <c r="EB2187" s="28"/>
      <c r="EG2187" s="193"/>
      <c r="EI2187" s="28"/>
      <c r="EJ2187" s="28"/>
      <c r="EK2187" s="28"/>
      <c r="EP2187" s="193"/>
      <c r="ER2187" s="28"/>
      <c r="ES2187" s="28"/>
      <c r="ET2187" s="28"/>
      <c r="EY2187" s="193"/>
      <c r="FA2187" s="28"/>
      <c r="FB2187" s="28"/>
      <c r="FC2187" s="28"/>
      <c r="FH2187" s="193"/>
      <c r="FJ2187" s="28"/>
      <c r="FK2187" s="28"/>
      <c r="FL2187" s="28"/>
      <c r="FQ2187" s="193"/>
      <c r="FS2187" s="28"/>
      <c r="FT2187" s="28"/>
      <c r="FU2187" s="28"/>
      <c r="FZ2187" s="193"/>
      <c r="GB2187" s="28"/>
      <c r="GC2187" s="28"/>
      <c r="GD2187" s="28"/>
      <c r="GI2187" s="193"/>
      <c r="GK2187" s="28"/>
      <c r="GL2187" s="28"/>
      <c r="GM2187" s="28"/>
      <c r="GR2187" s="193"/>
      <c r="GT2187" s="28"/>
      <c r="GU2187" s="28"/>
      <c r="GV2187" s="28"/>
      <c r="HA2187" s="193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27"/>
      <c r="B2188" s="28"/>
      <c r="C2188" s="28"/>
      <c r="D2188" s="28"/>
      <c r="F2188"/>
      <c r="G2188" s="28"/>
      <c r="K2188" s="193"/>
      <c r="M2188" s="28"/>
      <c r="N2188" s="28"/>
      <c r="O2188" s="28"/>
      <c r="T2188" s="193"/>
      <c r="V2188" s="28"/>
      <c r="W2188" s="28"/>
      <c r="X2188" s="28"/>
      <c r="AC2188" s="193"/>
      <c r="AE2188" s="28"/>
      <c r="AF2188" s="28"/>
      <c r="AG2188" s="28"/>
      <c r="AL2188" s="193"/>
      <c r="AN2188" s="28"/>
      <c r="AO2188" s="28"/>
      <c r="AP2188" s="28"/>
      <c r="AU2188" s="193"/>
      <c r="AW2188" s="28"/>
      <c r="AX2188" s="28"/>
      <c r="AY2188" s="28"/>
      <c r="BD2188" s="193"/>
      <c r="BF2188" s="28"/>
      <c r="BG2188" s="28"/>
      <c r="BH2188" s="28"/>
      <c r="BM2188" s="193"/>
      <c r="BO2188" s="28"/>
      <c r="BP2188" s="28"/>
      <c r="BQ2188" s="28"/>
      <c r="BV2188" s="193"/>
      <c r="BX2188" s="28"/>
      <c r="BY2188" s="28"/>
      <c r="BZ2188" s="28"/>
      <c r="CE2188" s="193"/>
      <c r="CG2188" s="28"/>
      <c r="CH2188" s="28"/>
      <c r="CI2188" s="28"/>
      <c r="CN2188" s="193"/>
      <c r="CP2188" s="28"/>
      <c r="CQ2188" s="28"/>
      <c r="CR2188" s="28"/>
      <c r="CW2188" s="193"/>
      <c r="CY2188" s="28"/>
      <c r="CZ2188" s="28"/>
      <c r="DA2188" s="28"/>
      <c r="DF2188" s="193"/>
      <c r="DH2188" s="28"/>
      <c r="DI2188" s="28"/>
      <c r="DJ2188" s="28"/>
      <c r="DO2188" s="193"/>
      <c r="DQ2188" s="28"/>
      <c r="DR2188" s="28"/>
      <c r="DS2188" s="28"/>
      <c r="DX2188" s="193"/>
      <c r="DZ2188" s="28"/>
      <c r="EA2188" s="28"/>
      <c r="EB2188" s="28"/>
      <c r="EG2188" s="193"/>
      <c r="EI2188" s="28"/>
      <c r="EJ2188" s="28"/>
      <c r="EK2188" s="28"/>
      <c r="EP2188" s="193"/>
      <c r="ER2188" s="28"/>
      <c r="ES2188" s="28"/>
      <c r="ET2188" s="28"/>
      <c r="EY2188" s="193"/>
      <c r="FA2188" s="28"/>
      <c r="FB2188" s="28"/>
      <c r="FC2188" s="28"/>
      <c r="FH2188" s="193"/>
      <c r="FJ2188" s="28"/>
      <c r="FK2188" s="28"/>
      <c r="FL2188" s="28"/>
      <c r="FQ2188" s="193"/>
      <c r="FS2188" s="28"/>
      <c r="FT2188" s="28"/>
      <c r="FU2188" s="28"/>
      <c r="FZ2188" s="193"/>
      <c r="GB2188" s="28"/>
      <c r="GC2188" s="28"/>
      <c r="GD2188" s="28"/>
      <c r="GI2188" s="193"/>
      <c r="GK2188" s="28"/>
      <c r="GL2188" s="28"/>
      <c r="GM2188" s="28"/>
      <c r="GR2188" s="193"/>
      <c r="GT2188" s="28"/>
      <c r="GU2188" s="28"/>
      <c r="GV2188" s="28"/>
      <c r="HA2188" s="193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27"/>
      <c r="B2189" s="28"/>
      <c r="C2189" s="28"/>
      <c r="D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3"/>
      <c r="V2189" s="28"/>
      <c r="W2189" s="28"/>
      <c r="X2189" s="28"/>
      <c r="AC2189" s="193"/>
      <c r="AE2189" s="28"/>
      <c r="AF2189" s="28"/>
      <c r="AG2189" s="28"/>
      <c r="AL2189" s="193"/>
      <c r="AN2189" s="28"/>
      <c r="AO2189" s="28"/>
      <c r="AP2189" s="28"/>
      <c r="AU2189" s="193"/>
      <c r="AW2189" s="28"/>
      <c r="AX2189" s="28"/>
      <c r="AY2189" s="28"/>
      <c r="BD2189" s="193"/>
      <c r="BF2189" s="28"/>
      <c r="BG2189" s="28"/>
      <c r="BH2189" s="28"/>
      <c r="BM2189" s="193"/>
      <c r="BO2189" s="28"/>
      <c r="BP2189" s="28"/>
      <c r="BQ2189" s="28"/>
      <c r="BV2189" s="193"/>
      <c r="BX2189" s="28"/>
      <c r="BY2189" s="28"/>
      <c r="BZ2189" s="28"/>
      <c r="CE2189" s="193"/>
      <c r="CG2189" s="28"/>
      <c r="CH2189" s="28"/>
      <c r="CI2189" s="28"/>
      <c r="CN2189" s="193"/>
      <c r="CP2189" s="28"/>
      <c r="CQ2189" s="28"/>
      <c r="CR2189" s="28"/>
      <c r="CW2189" s="193"/>
      <c r="CY2189" s="28"/>
      <c r="CZ2189" s="28"/>
      <c r="DA2189" s="28"/>
      <c r="DF2189" s="193"/>
      <c r="DH2189" s="28"/>
      <c r="DI2189" s="28"/>
      <c r="DJ2189" s="28"/>
      <c r="DO2189" s="193"/>
      <c r="DQ2189" s="28"/>
      <c r="DR2189" s="28"/>
      <c r="DS2189" s="28"/>
      <c r="DX2189" s="193"/>
      <c r="DZ2189" s="28"/>
      <c r="EA2189" s="28"/>
      <c r="EB2189" s="28"/>
      <c r="EG2189" s="193"/>
      <c r="EI2189" s="28"/>
      <c r="EJ2189" s="28"/>
      <c r="EK2189" s="28"/>
      <c r="EP2189" s="193"/>
      <c r="ER2189" s="28"/>
      <c r="ES2189" s="28"/>
      <c r="ET2189" s="28"/>
      <c r="EY2189" s="193"/>
      <c r="FA2189" s="28"/>
      <c r="FB2189" s="28"/>
      <c r="FC2189" s="28"/>
      <c r="FH2189" s="193"/>
      <c r="FJ2189" s="28"/>
      <c r="FK2189" s="28"/>
      <c r="FL2189" s="28"/>
      <c r="FQ2189" s="193"/>
      <c r="FS2189" s="28"/>
      <c r="FT2189" s="28"/>
      <c r="FU2189" s="28"/>
      <c r="FZ2189" s="193"/>
      <c r="GB2189" s="28"/>
      <c r="GC2189" s="28"/>
      <c r="GD2189" s="28"/>
      <c r="GI2189" s="193"/>
      <c r="GK2189" s="28"/>
      <c r="GL2189" s="28"/>
      <c r="GM2189" s="28"/>
      <c r="GR2189" s="193"/>
      <c r="GT2189" s="28"/>
      <c r="GU2189" s="28"/>
      <c r="GV2189" s="28"/>
      <c r="HA2189" s="193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3"/>
      <c r="V2190" s="28"/>
      <c r="W2190" s="28"/>
      <c r="X2190" s="28"/>
      <c r="AC2190" s="193"/>
      <c r="AE2190" s="28"/>
      <c r="AF2190" s="28"/>
      <c r="AG2190" s="28"/>
      <c r="AL2190" s="193"/>
      <c r="AN2190" s="28"/>
      <c r="AO2190" s="28"/>
      <c r="AP2190" s="28"/>
      <c r="AU2190" s="193"/>
      <c r="AW2190" s="28"/>
      <c r="AX2190" s="28"/>
      <c r="AY2190" s="28"/>
      <c r="BD2190" s="193"/>
      <c r="BF2190" s="28"/>
      <c r="BG2190" s="28"/>
      <c r="BH2190" s="28"/>
      <c r="BM2190" s="193"/>
      <c r="BO2190" s="28"/>
      <c r="BP2190" s="28"/>
      <c r="BQ2190" s="28"/>
      <c r="BV2190" s="193"/>
      <c r="BX2190" s="28"/>
      <c r="BY2190" s="28"/>
      <c r="BZ2190" s="28"/>
      <c r="CE2190" s="193"/>
      <c r="CG2190" s="28"/>
      <c r="CH2190" s="28"/>
      <c r="CI2190" s="28"/>
      <c r="CN2190" s="193"/>
      <c r="CP2190" s="28"/>
      <c r="CQ2190" s="28"/>
      <c r="CR2190" s="28"/>
      <c r="CW2190" s="193"/>
      <c r="CY2190" s="28"/>
      <c r="CZ2190" s="28"/>
      <c r="DA2190" s="28"/>
      <c r="DF2190" s="193"/>
      <c r="DH2190" s="28"/>
      <c r="DI2190" s="28"/>
      <c r="DJ2190" s="28"/>
      <c r="DO2190" s="193"/>
      <c r="DQ2190" s="28"/>
      <c r="DR2190" s="28"/>
      <c r="DS2190" s="28"/>
      <c r="DX2190" s="193"/>
      <c r="DZ2190" s="28"/>
      <c r="EA2190" s="28"/>
      <c r="EB2190" s="28"/>
      <c r="EG2190" s="193"/>
      <c r="EI2190" s="28"/>
      <c r="EJ2190" s="28"/>
      <c r="EK2190" s="28"/>
      <c r="EP2190" s="193"/>
      <c r="ER2190" s="28"/>
      <c r="ES2190" s="28"/>
      <c r="ET2190" s="28"/>
      <c r="EY2190" s="193"/>
      <c r="FA2190" s="28"/>
      <c r="FB2190" s="28"/>
      <c r="FC2190" s="28"/>
      <c r="FH2190" s="193"/>
      <c r="FJ2190" s="28"/>
      <c r="FK2190" s="28"/>
      <c r="FL2190" s="28"/>
      <c r="FQ2190" s="193"/>
      <c r="FS2190" s="28"/>
      <c r="FT2190" s="28"/>
      <c r="FU2190" s="28"/>
      <c r="FZ2190" s="193"/>
      <c r="GB2190" s="28"/>
      <c r="GC2190" s="28"/>
      <c r="GD2190" s="28"/>
      <c r="GI2190" s="193"/>
      <c r="GK2190" s="28"/>
      <c r="GL2190" s="28"/>
      <c r="GM2190" s="28"/>
      <c r="GR2190" s="193"/>
      <c r="GT2190" s="28"/>
      <c r="GU2190" s="28"/>
      <c r="GV2190" s="28"/>
      <c r="HA2190" s="193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3"/>
      <c r="V2191" s="28"/>
      <c r="W2191" s="28"/>
      <c r="X2191" s="28"/>
      <c r="AC2191" s="193"/>
      <c r="AE2191" s="28"/>
      <c r="AF2191" s="28"/>
      <c r="AG2191" s="28"/>
      <c r="AL2191" s="193"/>
      <c r="AN2191" s="28"/>
      <c r="AO2191" s="28"/>
      <c r="AP2191" s="28"/>
      <c r="AU2191" s="193"/>
      <c r="AW2191" s="28"/>
      <c r="AX2191" s="28"/>
      <c r="AY2191" s="28"/>
      <c r="BD2191" s="193"/>
      <c r="BF2191" s="28"/>
      <c r="BG2191" s="28"/>
      <c r="BH2191" s="28"/>
      <c r="BM2191" s="193"/>
      <c r="BO2191" s="28"/>
      <c r="BP2191" s="28"/>
      <c r="BQ2191" s="28"/>
      <c r="BV2191" s="193"/>
      <c r="BX2191" s="28"/>
      <c r="BY2191" s="28"/>
      <c r="BZ2191" s="28"/>
      <c r="CE2191" s="193"/>
      <c r="CG2191" s="28"/>
      <c r="CH2191" s="28"/>
      <c r="CI2191" s="28"/>
      <c r="CN2191" s="193"/>
      <c r="CP2191" s="28"/>
      <c r="CQ2191" s="28"/>
      <c r="CR2191" s="28"/>
      <c r="CW2191" s="193"/>
      <c r="CY2191" s="28"/>
      <c r="CZ2191" s="28"/>
      <c r="DA2191" s="28"/>
      <c r="DF2191" s="193"/>
      <c r="DH2191" s="28"/>
      <c r="DI2191" s="28"/>
      <c r="DJ2191" s="28"/>
      <c r="DO2191" s="193"/>
      <c r="DQ2191" s="28"/>
      <c r="DR2191" s="28"/>
      <c r="DS2191" s="28"/>
      <c r="DX2191" s="193"/>
      <c r="DZ2191" s="28"/>
      <c r="EA2191" s="28"/>
      <c r="EB2191" s="28"/>
      <c r="EG2191" s="193"/>
      <c r="EI2191" s="28"/>
      <c r="EJ2191" s="28"/>
      <c r="EK2191" s="28"/>
      <c r="EP2191" s="193"/>
      <c r="ER2191" s="28"/>
      <c r="ES2191" s="28"/>
      <c r="ET2191" s="28"/>
      <c r="EY2191" s="193"/>
      <c r="FA2191" s="28"/>
      <c r="FB2191" s="28"/>
      <c r="FC2191" s="28"/>
      <c r="FH2191" s="193"/>
      <c r="FJ2191" s="28"/>
      <c r="FK2191" s="28"/>
      <c r="FL2191" s="28"/>
      <c r="FQ2191" s="193"/>
      <c r="FS2191" s="28"/>
      <c r="FT2191" s="28"/>
      <c r="FU2191" s="28"/>
      <c r="FZ2191" s="193"/>
      <c r="GB2191" s="28"/>
      <c r="GC2191" s="28"/>
      <c r="GD2191" s="28"/>
      <c r="GI2191" s="193"/>
      <c r="GK2191" s="28"/>
      <c r="GL2191" s="28"/>
      <c r="GM2191" s="28"/>
      <c r="GR2191" s="193"/>
      <c r="GT2191" s="28"/>
      <c r="GU2191" s="28"/>
      <c r="GV2191" s="28"/>
      <c r="HA2191" s="193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3"/>
      <c r="V2192" s="28"/>
      <c r="W2192" s="28"/>
      <c r="X2192" s="28"/>
      <c r="AC2192" s="193"/>
      <c r="AE2192" s="28"/>
      <c r="AF2192" s="28"/>
      <c r="AG2192" s="28"/>
      <c r="AL2192" s="193"/>
      <c r="AN2192" s="28"/>
      <c r="AO2192" s="28"/>
      <c r="AP2192" s="28"/>
      <c r="AU2192" s="193"/>
      <c r="AW2192" s="28"/>
      <c r="AX2192" s="28"/>
      <c r="AY2192" s="28"/>
      <c r="BD2192" s="193"/>
      <c r="BF2192" s="28"/>
      <c r="BG2192" s="28"/>
      <c r="BH2192" s="28"/>
      <c r="BM2192" s="193"/>
      <c r="BO2192" s="28"/>
      <c r="BP2192" s="28"/>
      <c r="BQ2192" s="28"/>
      <c r="BV2192" s="193"/>
      <c r="BX2192" s="28"/>
      <c r="BY2192" s="28"/>
      <c r="BZ2192" s="28"/>
      <c r="CE2192" s="193"/>
      <c r="CG2192" s="28"/>
      <c r="CH2192" s="28"/>
      <c r="CI2192" s="28"/>
      <c r="CN2192" s="193"/>
      <c r="CP2192" s="28"/>
      <c r="CQ2192" s="28"/>
      <c r="CR2192" s="28"/>
      <c r="CW2192" s="193"/>
      <c r="CY2192" s="28"/>
      <c r="CZ2192" s="28"/>
      <c r="DA2192" s="28"/>
      <c r="DF2192" s="193"/>
      <c r="DH2192" s="28"/>
      <c r="DI2192" s="28"/>
      <c r="DJ2192" s="28"/>
      <c r="DO2192" s="193"/>
      <c r="DQ2192" s="28"/>
      <c r="DR2192" s="28"/>
      <c r="DS2192" s="28"/>
      <c r="DX2192" s="193"/>
      <c r="DZ2192" s="28"/>
      <c r="EA2192" s="28"/>
      <c r="EB2192" s="28"/>
      <c r="EG2192" s="193"/>
      <c r="EI2192" s="28"/>
      <c r="EJ2192" s="28"/>
      <c r="EK2192" s="28"/>
      <c r="EP2192" s="193"/>
      <c r="ER2192" s="28"/>
      <c r="ES2192" s="28"/>
      <c r="ET2192" s="28"/>
      <c r="EY2192" s="193"/>
      <c r="FA2192" s="28"/>
      <c r="FB2192" s="28"/>
      <c r="FC2192" s="28"/>
      <c r="FH2192" s="193"/>
      <c r="FJ2192" s="28"/>
      <c r="FK2192" s="28"/>
      <c r="FL2192" s="28"/>
      <c r="FQ2192" s="193"/>
      <c r="FS2192" s="28"/>
      <c r="FT2192" s="28"/>
      <c r="FU2192" s="28"/>
      <c r="FZ2192" s="193"/>
      <c r="GB2192" s="28"/>
      <c r="GC2192" s="28"/>
      <c r="GD2192" s="28"/>
      <c r="GI2192" s="193"/>
      <c r="GK2192" s="28"/>
      <c r="GL2192" s="28"/>
      <c r="GM2192" s="28"/>
      <c r="GR2192" s="193"/>
      <c r="GT2192" s="28"/>
      <c r="GU2192" s="28"/>
      <c r="GV2192" s="28"/>
      <c r="HA2192" s="193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3"/>
      <c r="V2193" s="28"/>
      <c r="W2193" s="28"/>
      <c r="X2193" s="28"/>
      <c r="AC2193" s="193"/>
      <c r="AE2193" s="28"/>
      <c r="AF2193" s="28"/>
      <c r="AG2193" s="28"/>
      <c r="AL2193" s="193"/>
      <c r="AN2193" s="28"/>
      <c r="AO2193" s="28"/>
      <c r="AP2193" s="28"/>
      <c r="AU2193" s="193"/>
      <c r="AW2193" s="28"/>
      <c r="AX2193" s="28"/>
      <c r="AY2193" s="28"/>
      <c r="BD2193" s="193"/>
      <c r="BF2193" s="28"/>
      <c r="BG2193" s="28"/>
      <c r="BH2193" s="28"/>
      <c r="BM2193" s="193"/>
      <c r="BO2193" s="28"/>
      <c r="BP2193" s="28"/>
      <c r="BQ2193" s="28"/>
      <c r="BV2193" s="193"/>
      <c r="BX2193" s="28"/>
      <c r="BY2193" s="28"/>
      <c r="BZ2193" s="28"/>
      <c r="CE2193" s="193"/>
      <c r="CG2193" s="28"/>
      <c r="CH2193" s="28"/>
      <c r="CI2193" s="28"/>
      <c r="CN2193" s="193"/>
      <c r="CP2193" s="28"/>
      <c r="CQ2193" s="28"/>
      <c r="CR2193" s="28"/>
      <c r="CW2193" s="193"/>
      <c r="CY2193" s="28"/>
      <c r="CZ2193" s="28"/>
      <c r="DA2193" s="28"/>
      <c r="DF2193" s="193"/>
      <c r="DH2193" s="28"/>
      <c r="DI2193" s="28"/>
      <c r="DJ2193" s="28"/>
      <c r="DO2193" s="193"/>
      <c r="DQ2193" s="28"/>
      <c r="DR2193" s="28"/>
      <c r="DS2193" s="28"/>
      <c r="DX2193" s="193"/>
      <c r="DZ2193" s="28"/>
      <c r="EA2193" s="28"/>
      <c r="EB2193" s="28"/>
      <c r="EG2193" s="193"/>
      <c r="EI2193" s="28"/>
      <c r="EJ2193" s="28"/>
      <c r="EK2193" s="28"/>
      <c r="EP2193" s="193"/>
      <c r="ER2193" s="28"/>
      <c r="ES2193" s="28"/>
      <c r="ET2193" s="28"/>
      <c r="EY2193" s="193"/>
      <c r="FA2193" s="28"/>
      <c r="FB2193" s="28"/>
      <c r="FC2193" s="28"/>
      <c r="FH2193" s="193"/>
      <c r="FJ2193" s="28"/>
      <c r="FK2193" s="28"/>
      <c r="FL2193" s="28"/>
      <c r="FQ2193" s="193"/>
      <c r="FS2193" s="28"/>
      <c r="FT2193" s="28"/>
      <c r="FU2193" s="28"/>
      <c r="FZ2193" s="193"/>
      <c r="GB2193" s="28"/>
      <c r="GC2193" s="28"/>
      <c r="GD2193" s="28"/>
      <c r="GI2193" s="193"/>
      <c r="GK2193" s="28"/>
      <c r="GL2193" s="28"/>
      <c r="GM2193" s="28"/>
      <c r="GR2193" s="193"/>
      <c r="GT2193" s="28"/>
      <c r="GU2193" s="28"/>
      <c r="GV2193" s="28"/>
      <c r="HA2193" s="193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27"/>
      <c r="B2194" s="28"/>
      <c r="C2194" s="28"/>
      <c r="D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3"/>
      <c r="V2194" s="28"/>
      <c r="W2194" s="28"/>
      <c r="X2194" s="28"/>
      <c r="AC2194" s="193"/>
      <c r="AE2194" s="28"/>
      <c r="AF2194" s="28"/>
      <c r="AG2194" s="28"/>
      <c r="AL2194" s="193"/>
      <c r="AN2194" s="28"/>
      <c r="AO2194" s="28"/>
      <c r="AP2194" s="28"/>
      <c r="AU2194" s="193"/>
      <c r="AW2194" s="28"/>
      <c r="AX2194" s="28"/>
      <c r="AY2194" s="28"/>
      <c r="BD2194" s="193"/>
      <c r="BF2194" s="28"/>
      <c r="BG2194" s="28"/>
      <c r="BH2194" s="28"/>
      <c r="BM2194" s="193"/>
      <c r="BO2194" s="28"/>
      <c r="BP2194" s="28"/>
      <c r="BQ2194" s="28"/>
      <c r="BV2194" s="193"/>
      <c r="BX2194" s="28"/>
      <c r="BY2194" s="28"/>
      <c r="BZ2194" s="28"/>
      <c r="CE2194" s="193"/>
      <c r="CG2194" s="28"/>
      <c r="CH2194" s="28"/>
      <c r="CI2194" s="28"/>
      <c r="CN2194" s="193"/>
      <c r="CP2194" s="28"/>
      <c r="CQ2194" s="28"/>
      <c r="CR2194" s="28"/>
      <c r="CW2194" s="193"/>
      <c r="CY2194" s="28"/>
      <c r="CZ2194" s="28"/>
      <c r="DA2194" s="28"/>
      <c r="DF2194" s="193"/>
      <c r="DH2194" s="28"/>
      <c r="DI2194" s="28"/>
      <c r="DJ2194" s="28"/>
      <c r="DO2194" s="193"/>
      <c r="DQ2194" s="28"/>
      <c r="DR2194" s="28"/>
      <c r="DS2194" s="28"/>
      <c r="DX2194" s="193"/>
      <c r="DZ2194" s="28"/>
      <c r="EA2194" s="28"/>
      <c r="EB2194" s="28"/>
      <c r="EG2194" s="193"/>
      <c r="EI2194" s="28"/>
      <c r="EJ2194" s="28"/>
      <c r="EK2194" s="28"/>
      <c r="EP2194" s="193"/>
      <c r="ER2194" s="28"/>
      <c r="ES2194" s="28"/>
      <c r="ET2194" s="28"/>
      <c r="EY2194" s="193"/>
      <c r="FA2194" s="28"/>
      <c r="FB2194" s="28"/>
      <c r="FC2194" s="28"/>
      <c r="FH2194" s="193"/>
      <c r="FJ2194" s="28"/>
      <c r="FK2194" s="28"/>
      <c r="FL2194" s="28"/>
      <c r="FQ2194" s="193"/>
      <c r="FS2194" s="28"/>
      <c r="FT2194" s="28"/>
      <c r="FU2194" s="28"/>
      <c r="FZ2194" s="193"/>
      <c r="GB2194" s="28"/>
      <c r="GC2194" s="28"/>
      <c r="GD2194" s="28"/>
      <c r="GI2194" s="193"/>
      <c r="GK2194" s="28"/>
      <c r="GL2194" s="28"/>
      <c r="GM2194" s="28"/>
      <c r="GR2194" s="193"/>
      <c r="GT2194" s="28"/>
      <c r="GU2194" s="28"/>
      <c r="GV2194" s="28"/>
      <c r="HA2194" s="193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27"/>
      <c r="B2195" s="28"/>
      <c r="C2195" s="28"/>
      <c r="D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28"/>
      <c r="V2195" s="28"/>
      <c r="W2195" s="28"/>
      <c r="X2195" s="28"/>
      <c r="AC2195" s="28"/>
      <c r="AE2195" s="28"/>
      <c r="AF2195" s="28"/>
      <c r="AG2195" s="28"/>
      <c r="AL2195" s="28"/>
      <c r="AN2195" s="28"/>
      <c r="AO2195" s="28"/>
      <c r="AP2195" s="28"/>
      <c r="AU2195" s="28"/>
      <c r="AW2195" s="28"/>
      <c r="AX2195" s="28"/>
      <c r="AY2195" s="28"/>
      <c r="BD2195" s="28"/>
      <c r="BF2195" s="28"/>
      <c r="BG2195" s="28"/>
      <c r="BH2195" s="28"/>
      <c r="BM2195" s="28"/>
      <c r="BO2195" s="28"/>
      <c r="BP2195" s="28"/>
      <c r="BQ2195" s="28"/>
      <c r="BV2195" s="28"/>
      <c r="BX2195" s="28"/>
      <c r="BY2195" s="28"/>
      <c r="BZ2195" s="28"/>
      <c r="CE2195" s="28"/>
      <c r="CG2195" s="28"/>
      <c r="CH2195" s="28"/>
      <c r="CI2195" s="28"/>
      <c r="CN2195" s="28"/>
      <c r="CP2195" s="28"/>
      <c r="CQ2195" s="28"/>
      <c r="CR2195" s="28"/>
      <c r="CW2195" s="28"/>
      <c r="CY2195" s="28"/>
      <c r="CZ2195" s="28"/>
      <c r="DA2195" s="28"/>
      <c r="DF2195" s="28"/>
      <c r="DH2195" s="28"/>
      <c r="DI2195" s="28"/>
      <c r="DJ2195" s="28"/>
      <c r="DO2195" s="28"/>
      <c r="DQ2195" s="28"/>
      <c r="DR2195" s="28"/>
      <c r="DS2195" s="28"/>
      <c r="DX2195" s="28"/>
      <c r="DZ2195" s="28"/>
      <c r="EA2195" s="28"/>
      <c r="EB2195" s="28"/>
      <c r="EG2195" s="28"/>
      <c r="EI2195" s="28"/>
      <c r="EJ2195" s="28"/>
      <c r="EK2195" s="28"/>
      <c r="EP2195" s="28"/>
      <c r="ER2195" s="28"/>
      <c r="ES2195" s="28"/>
      <c r="ET2195" s="28"/>
      <c r="EY2195" s="28"/>
      <c r="FA2195" s="28"/>
      <c r="FB2195" s="28"/>
      <c r="FC2195" s="28"/>
      <c r="FH2195" s="28"/>
      <c r="FJ2195" s="28"/>
      <c r="FK2195" s="28"/>
      <c r="FL2195" s="28"/>
      <c r="FQ2195" s="28"/>
      <c r="FS2195" s="28"/>
      <c r="FT2195" s="28"/>
      <c r="FU2195" s="28"/>
      <c r="FZ2195" s="28"/>
      <c r="GB2195" s="28"/>
      <c r="GC2195" s="28"/>
      <c r="GD2195" s="28"/>
      <c r="GI2195" s="28"/>
      <c r="GK2195" s="28"/>
      <c r="GL2195" s="28"/>
      <c r="GM2195" s="28"/>
      <c r="GR2195" s="28"/>
      <c r="GT2195" s="28"/>
      <c r="GU2195" s="28"/>
      <c r="GV2195" s="28"/>
      <c r="HA2195" s="28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27"/>
      <c r="B2196" s="28"/>
      <c r="C2196" s="28"/>
      <c r="D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3"/>
      <c r="V2196" s="28"/>
      <c r="W2196" s="28"/>
      <c r="X2196" s="28"/>
      <c r="AC2196" s="193"/>
      <c r="AE2196" s="28"/>
      <c r="AF2196" s="28"/>
      <c r="AG2196" s="28"/>
      <c r="AL2196" s="193"/>
      <c r="AN2196" s="28"/>
      <c r="AO2196" s="28"/>
      <c r="AP2196" s="28"/>
      <c r="AU2196" s="193"/>
      <c r="AW2196" s="28"/>
      <c r="AX2196" s="28"/>
      <c r="AY2196" s="28"/>
      <c r="BD2196" s="193"/>
      <c r="BF2196" s="28"/>
      <c r="BG2196" s="28"/>
      <c r="BH2196" s="28"/>
      <c r="BM2196" s="193"/>
      <c r="BO2196" s="28"/>
      <c r="BP2196" s="28"/>
      <c r="BQ2196" s="28"/>
      <c r="BV2196" s="193"/>
      <c r="BX2196" s="28"/>
      <c r="BY2196" s="28"/>
      <c r="BZ2196" s="28"/>
      <c r="CE2196" s="193"/>
      <c r="CG2196" s="28"/>
      <c r="CH2196" s="28"/>
      <c r="CI2196" s="28"/>
      <c r="CN2196" s="193"/>
      <c r="CP2196" s="28"/>
      <c r="CQ2196" s="28"/>
      <c r="CR2196" s="28"/>
      <c r="CW2196" s="193"/>
      <c r="CY2196" s="28"/>
      <c r="CZ2196" s="28"/>
      <c r="DA2196" s="28"/>
      <c r="DF2196" s="193"/>
      <c r="DH2196" s="28"/>
      <c r="DI2196" s="28"/>
      <c r="DJ2196" s="28"/>
      <c r="DO2196" s="193"/>
      <c r="DQ2196" s="28"/>
      <c r="DR2196" s="28"/>
      <c r="DS2196" s="28"/>
      <c r="DX2196" s="193"/>
      <c r="DZ2196" s="28"/>
      <c r="EA2196" s="28"/>
      <c r="EB2196" s="28"/>
      <c r="EG2196" s="193"/>
      <c r="EI2196" s="28"/>
      <c r="EJ2196" s="28"/>
      <c r="EK2196" s="28"/>
      <c r="EP2196" s="193"/>
      <c r="ER2196" s="28"/>
      <c r="ES2196" s="28"/>
      <c r="ET2196" s="28"/>
      <c r="EY2196" s="193"/>
      <c r="FA2196" s="28"/>
      <c r="FB2196" s="28"/>
      <c r="FC2196" s="28"/>
      <c r="FH2196" s="193"/>
      <c r="FJ2196" s="28"/>
      <c r="FK2196" s="28"/>
      <c r="FL2196" s="28"/>
      <c r="FQ2196" s="193"/>
      <c r="FS2196" s="28"/>
      <c r="FT2196" s="28"/>
      <c r="FU2196" s="28"/>
      <c r="FZ2196" s="193"/>
      <c r="GB2196" s="28"/>
      <c r="GC2196" s="28"/>
      <c r="GD2196" s="28"/>
      <c r="GI2196" s="193"/>
      <c r="GK2196" s="28"/>
      <c r="GL2196" s="28"/>
      <c r="GM2196" s="28"/>
      <c r="GR2196" s="193"/>
      <c r="GT2196" s="28"/>
      <c r="GU2196" s="28"/>
      <c r="GV2196" s="28"/>
      <c r="HA2196" s="193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27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28"/>
      <c r="V2197" s="28"/>
      <c r="W2197" s="28"/>
      <c r="X2197" s="28"/>
      <c r="AC2197" s="28"/>
      <c r="AE2197" s="28"/>
      <c r="AF2197" s="28"/>
      <c r="AG2197" s="28"/>
      <c r="AL2197" s="28"/>
      <c r="AN2197" s="28"/>
      <c r="AO2197" s="28"/>
      <c r="AP2197" s="28"/>
      <c r="AU2197" s="28"/>
      <c r="AW2197" s="28"/>
      <c r="AX2197" s="28"/>
      <c r="AY2197" s="28"/>
      <c r="BD2197" s="28"/>
      <c r="BF2197" s="28"/>
      <c r="BG2197" s="28"/>
      <c r="BH2197" s="28"/>
      <c r="BM2197" s="28"/>
      <c r="BO2197" s="28"/>
      <c r="BP2197" s="28"/>
      <c r="BQ2197" s="28"/>
      <c r="BV2197" s="28"/>
      <c r="BX2197" s="28"/>
      <c r="BY2197" s="28"/>
      <c r="BZ2197" s="28"/>
      <c r="CE2197" s="28"/>
      <c r="CG2197" s="28"/>
      <c r="CH2197" s="28"/>
      <c r="CI2197" s="28"/>
      <c r="CN2197" s="28"/>
      <c r="CP2197" s="28"/>
      <c r="CQ2197" s="28"/>
      <c r="CR2197" s="28"/>
      <c r="CW2197" s="28"/>
      <c r="CY2197" s="28"/>
      <c r="CZ2197" s="28"/>
      <c r="DA2197" s="28"/>
      <c r="DF2197" s="28"/>
      <c r="DH2197" s="28"/>
      <c r="DI2197" s="28"/>
      <c r="DJ2197" s="28"/>
      <c r="DO2197" s="28"/>
      <c r="DQ2197" s="28"/>
      <c r="DR2197" s="28"/>
      <c r="DS2197" s="28"/>
      <c r="DX2197" s="28"/>
      <c r="DZ2197" s="28"/>
      <c r="EA2197" s="28"/>
      <c r="EB2197" s="28"/>
      <c r="EG2197" s="28"/>
      <c r="EI2197" s="28"/>
      <c r="EJ2197" s="28"/>
      <c r="EK2197" s="28"/>
      <c r="EP2197" s="28"/>
      <c r="ER2197" s="28"/>
      <c r="ES2197" s="28"/>
      <c r="ET2197" s="28"/>
      <c r="EY2197" s="28"/>
      <c r="FA2197" s="28"/>
      <c r="FB2197" s="28"/>
      <c r="FC2197" s="28"/>
      <c r="FH2197" s="28"/>
      <c r="FJ2197" s="28"/>
      <c r="FK2197" s="28"/>
      <c r="FL2197" s="28"/>
      <c r="FQ2197" s="28"/>
      <c r="FS2197" s="28"/>
      <c r="FT2197" s="28"/>
      <c r="FU2197" s="28"/>
      <c r="FZ2197" s="28"/>
      <c r="GB2197" s="28"/>
      <c r="GC2197" s="28"/>
      <c r="GD2197" s="28"/>
      <c r="GI2197" s="28"/>
      <c r="GK2197" s="28"/>
      <c r="GL2197" s="28"/>
      <c r="GM2197" s="28"/>
      <c r="GR2197" s="28"/>
      <c r="GT2197" s="28"/>
      <c r="GU2197" s="28"/>
      <c r="GV2197" s="28"/>
      <c r="HA2197" s="28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27"/>
      <c r="B2198" s="28"/>
      <c r="C2198" s="28"/>
      <c r="D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3"/>
      <c r="V2198" s="28"/>
      <c r="W2198" s="28"/>
      <c r="X2198" s="28"/>
      <c r="AC2198" s="193"/>
      <c r="AE2198" s="28"/>
      <c r="AF2198" s="28"/>
      <c r="AG2198" s="28"/>
      <c r="AL2198" s="193"/>
      <c r="AN2198" s="28"/>
      <c r="AO2198" s="28"/>
      <c r="AP2198" s="28"/>
      <c r="AU2198" s="193"/>
      <c r="AW2198" s="28"/>
      <c r="AX2198" s="28"/>
      <c r="AY2198" s="28"/>
      <c r="BD2198" s="193"/>
      <c r="BF2198" s="28"/>
      <c r="BG2198" s="28"/>
      <c r="BH2198" s="28"/>
      <c r="BM2198" s="193"/>
      <c r="BO2198" s="28"/>
      <c r="BP2198" s="28"/>
      <c r="BQ2198" s="28"/>
      <c r="BV2198" s="193"/>
      <c r="BX2198" s="28"/>
      <c r="BY2198" s="28"/>
      <c r="BZ2198" s="28"/>
      <c r="CE2198" s="193"/>
      <c r="CG2198" s="28"/>
      <c r="CH2198" s="28"/>
      <c r="CI2198" s="28"/>
      <c r="CN2198" s="193"/>
      <c r="CP2198" s="28"/>
      <c r="CQ2198" s="28"/>
      <c r="CR2198" s="28"/>
      <c r="CW2198" s="193"/>
      <c r="CY2198" s="28"/>
      <c r="CZ2198" s="28"/>
      <c r="DA2198" s="28"/>
      <c r="DF2198" s="193"/>
      <c r="DH2198" s="28"/>
      <c r="DI2198" s="28"/>
      <c r="DJ2198" s="28"/>
      <c r="DO2198" s="193"/>
      <c r="DQ2198" s="28"/>
      <c r="DR2198" s="28"/>
      <c r="DS2198" s="28"/>
      <c r="DX2198" s="193"/>
      <c r="DZ2198" s="28"/>
      <c r="EA2198" s="28"/>
      <c r="EB2198" s="28"/>
      <c r="EG2198" s="193"/>
      <c r="EI2198" s="28"/>
      <c r="EJ2198" s="28"/>
      <c r="EK2198" s="28"/>
      <c r="EP2198" s="193"/>
      <c r="ER2198" s="28"/>
      <c r="ES2198" s="28"/>
      <c r="ET2198" s="28"/>
      <c r="EY2198" s="193"/>
      <c r="FA2198" s="28"/>
      <c r="FB2198" s="28"/>
      <c r="FC2198" s="28"/>
      <c r="FH2198" s="193"/>
      <c r="FJ2198" s="28"/>
      <c r="FK2198" s="28"/>
      <c r="FL2198" s="28"/>
      <c r="FQ2198" s="193"/>
      <c r="FS2198" s="28"/>
      <c r="FT2198" s="28"/>
      <c r="FU2198" s="28"/>
      <c r="FZ2198" s="193"/>
      <c r="GB2198" s="28"/>
      <c r="GC2198" s="28"/>
      <c r="GD2198" s="28"/>
      <c r="GI2198" s="193"/>
      <c r="GK2198" s="28"/>
      <c r="GL2198" s="28"/>
      <c r="GM2198" s="28"/>
      <c r="GR2198" s="193"/>
      <c r="GT2198" s="28"/>
      <c r="GU2198" s="28"/>
      <c r="GV2198" s="28"/>
      <c r="HA2198" s="193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27"/>
      <c r="B2199" s="28"/>
      <c r="C2199" s="28"/>
      <c r="D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3"/>
      <c r="V2199" s="28"/>
      <c r="W2199" s="28"/>
      <c r="X2199" s="28"/>
      <c r="AC2199" s="193"/>
      <c r="AE2199" s="28"/>
      <c r="AF2199" s="28"/>
      <c r="AG2199" s="28"/>
      <c r="AL2199" s="193"/>
      <c r="AN2199" s="28"/>
      <c r="AO2199" s="28"/>
      <c r="AP2199" s="28"/>
      <c r="AU2199" s="193"/>
      <c r="AW2199" s="28"/>
      <c r="AX2199" s="28"/>
      <c r="AY2199" s="28"/>
      <c r="BD2199" s="193"/>
      <c r="BF2199" s="28"/>
      <c r="BG2199" s="28"/>
      <c r="BH2199" s="28"/>
      <c r="BM2199" s="193"/>
      <c r="BO2199" s="28"/>
      <c r="BP2199" s="28"/>
      <c r="BQ2199" s="28"/>
      <c r="BV2199" s="193"/>
      <c r="BX2199" s="28"/>
      <c r="BY2199" s="28"/>
      <c r="BZ2199" s="28"/>
      <c r="CE2199" s="193"/>
      <c r="CG2199" s="28"/>
      <c r="CH2199" s="28"/>
      <c r="CI2199" s="28"/>
      <c r="CN2199" s="193"/>
      <c r="CP2199" s="28"/>
      <c r="CQ2199" s="28"/>
      <c r="CR2199" s="28"/>
      <c r="CW2199" s="193"/>
      <c r="CY2199" s="28"/>
      <c r="CZ2199" s="28"/>
      <c r="DA2199" s="28"/>
      <c r="DF2199" s="193"/>
      <c r="DH2199" s="28"/>
      <c r="DI2199" s="28"/>
      <c r="DJ2199" s="28"/>
      <c r="DO2199" s="193"/>
      <c r="DQ2199" s="28"/>
      <c r="DR2199" s="28"/>
      <c r="DS2199" s="28"/>
      <c r="DX2199" s="193"/>
      <c r="DZ2199" s="28"/>
      <c r="EA2199" s="28"/>
      <c r="EB2199" s="28"/>
      <c r="EG2199" s="193"/>
      <c r="EI2199" s="28"/>
      <c r="EJ2199" s="28"/>
      <c r="EK2199" s="28"/>
      <c r="EP2199" s="193"/>
      <c r="ER2199" s="28"/>
      <c r="ES2199" s="28"/>
      <c r="ET2199" s="28"/>
      <c r="EY2199" s="193"/>
      <c r="FA2199" s="28"/>
      <c r="FB2199" s="28"/>
      <c r="FC2199" s="28"/>
      <c r="FH2199" s="193"/>
      <c r="FJ2199" s="28"/>
      <c r="FK2199" s="28"/>
      <c r="FL2199" s="28"/>
      <c r="FQ2199" s="193"/>
      <c r="FS2199" s="28"/>
      <c r="FT2199" s="28"/>
      <c r="FU2199" s="28"/>
      <c r="FZ2199" s="193"/>
      <c r="GB2199" s="28"/>
      <c r="GC2199" s="28"/>
      <c r="GD2199" s="28"/>
      <c r="GI2199" s="193"/>
      <c r="GK2199" s="28"/>
      <c r="GL2199" s="28"/>
      <c r="GM2199" s="28"/>
      <c r="GR2199" s="193"/>
      <c r="GT2199" s="28"/>
      <c r="GU2199" s="28"/>
      <c r="GV2199" s="28"/>
      <c r="HA2199" s="193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27"/>
      <c r="B2200" s="28"/>
      <c r="C2200" s="28"/>
      <c r="D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3"/>
      <c r="V2200" s="28"/>
      <c r="W2200" s="28"/>
      <c r="X2200" s="28"/>
      <c r="AC2200" s="193"/>
      <c r="AE2200" s="28"/>
      <c r="AF2200" s="28"/>
      <c r="AG2200" s="28"/>
      <c r="AL2200" s="193"/>
      <c r="AN2200" s="28"/>
      <c r="AO2200" s="28"/>
      <c r="AP2200" s="28"/>
      <c r="AU2200" s="193"/>
      <c r="AW2200" s="28"/>
      <c r="AX2200" s="28"/>
      <c r="AY2200" s="28"/>
      <c r="BD2200" s="193"/>
      <c r="BF2200" s="28"/>
      <c r="BG2200" s="28"/>
      <c r="BH2200" s="28"/>
      <c r="BM2200" s="193"/>
      <c r="BO2200" s="28"/>
      <c r="BP2200" s="28"/>
      <c r="BQ2200" s="28"/>
      <c r="BV2200" s="193"/>
      <c r="BX2200" s="28"/>
      <c r="BY2200" s="28"/>
      <c r="BZ2200" s="28"/>
      <c r="CE2200" s="193"/>
      <c r="CG2200" s="28"/>
      <c r="CH2200" s="28"/>
      <c r="CI2200" s="28"/>
      <c r="CN2200" s="193"/>
      <c r="CP2200" s="28"/>
      <c r="CQ2200" s="28"/>
      <c r="CR2200" s="28"/>
      <c r="CW2200" s="193"/>
      <c r="CY2200" s="28"/>
      <c r="CZ2200" s="28"/>
      <c r="DA2200" s="28"/>
      <c r="DF2200" s="193"/>
      <c r="DH2200" s="28"/>
      <c r="DI2200" s="28"/>
      <c r="DJ2200" s="28"/>
      <c r="DO2200" s="193"/>
      <c r="DQ2200" s="28"/>
      <c r="DR2200" s="28"/>
      <c r="DS2200" s="28"/>
      <c r="DX2200" s="193"/>
      <c r="DZ2200" s="28"/>
      <c r="EA2200" s="28"/>
      <c r="EB2200" s="28"/>
      <c r="EG2200" s="193"/>
      <c r="EI2200" s="28"/>
      <c r="EJ2200" s="28"/>
      <c r="EK2200" s="28"/>
      <c r="EP2200" s="193"/>
      <c r="ER2200" s="28"/>
      <c r="ES2200" s="28"/>
      <c r="ET2200" s="28"/>
      <c r="EY2200" s="193"/>
      <c r="FA2200" s="28"/>
      <c r="FB2200" s="28"/>
      <c r="FC2200" s="28"/>
      <c r="FH2200" s="193"/>
      <c r="FJ2200" s="28"/>
      <c r="FK2200" s="28"/>
      <c r="FL2200" s="28"/>
      <c r="FQ2200" s="193"/>
      <c r="FS2200" s="28"/>
      <c r="FT2200" s="28"/>
      <c r="FU2200" s="28"/>
      <c r="FZ2200" s="193"/>
      <c r="GB2200" s="28"/>
      <c r="GC2200" s="28"/>
      <c r="GD2200" s="28"/>
      <c r="GI2200" s="193"/>
      <c r="GK2200" s="28"/>
      <c r="GL2200" s="28"/>
      <c r="GM2200" s="28"/>
      <c r="GR2200" s="193"/>
      <c r="GT2200" s="28"/>
      <c r="GU2200" s="28"/>
      <c r="GV2200" s="28"/>
      <c r="HA2200" s="193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27"/>
      <c r="B2201" s="28"/>
      <c r="C2201" s="28"/>
      <c r="D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3"/>
      <c r="V2201" s="28"/>
      <c r="W2201" s="28"/>
      <c r="X2201" s="28"/>
      <c r="AC2201" s="193"/>
      <c r="AE2201" s="28"/>
      <c r="AF2201" s="28"/>
      <c r="AG2201" s="28"/>
      <c r="AL2201" s="193"/>
      <c r="AN2201" s="28"/>
      <c r="AO2201" s="28"/>
      <c r="AP2201" s="28"/>
      <c r="AU2201" s="193"/>
      <c r="AW2201" s="28"/>
      <c r="AX2201" s="28"/>
      <c r="AY2201" s="28"/>
      <c r="BD2201" s="193"/>
      <c r="BF2201" s="28"/>
      <c r="BG2201" s="28"/>
      <c r="BH2201" s="28"/>
      <c r="BM2201" s="193"/>
      <c r="BO2201" s="28"/>
      <c r="BP2201" s="28"/>
      <c r="BQ2201" s="28"/>
      <c r="BV2201" s="193"/>
      <c r="BX2201" s="28"/>
      <c r="BY2201" s="28"/>
      <c r="BZ2201" s="28"/>
      <c r="CE2201" s="193"/>
      <c r="CG2201" s="28"/>
      <c r="CH2201" s="28"/>
      <c r="CI2201" s="28"/>
      <c r="CN2201" s="193"/>
      <c r="CP2201" s="28"/>
      <c r="CQ2201" s="28"/>
      <c r="CR2201" s="28"/>
      <c r="CW2201" s="193"/>
      <c r="CY2201" s="28"/>
      <c r="CZ2201" s="28"/>
      <c r="DA2201" s="28"/>
      <c r="DF2201" s="193"/>
      <c r="DH2201" s="28"/>
      <c r="DI2201" s="28"/>
      <c r="DJ2201" s="28"/>
      <c r="DO2201" s="193"/>
      <c r="DQ2201" s="28"/>
      <c r="DR2201" s="28"/>
      <c r="DS2201" s="28"/>
      <c r="DX2201" s="193"/>
      <c r="DZ2201" s="28"/>
      <c r="EA2201" s="28"/>
      <c r="EB2201" s="28"/>
      <c r="EG2201" s="193"/>
      <c r="EI2201" s="28"/>
      <c r="EJ2201" s="28"/>
      <c r="EK2201" s="28"/>
      <c r="EP2201" s="193"/>
      <c r="ER2201" s="28"/>
      <c r="ES2201" s="28"/>
      <c r="ET2201" s="28"/>
      <c r="EY2201" s="193"/>
      <c r="FA2201" s="28"/>
      <c r="FB2201" s="28"/>
      <c r="FC2201" s="28"/>
      <c r="FH2201" s="193"/>
      <c r="FJ2201" s="28"/>
      <c r="FK2201" s="28"/>
      <c r="FL2201" s="28"/>
      <c r="FQ2201" s="193"/>
      <c r="FS2201" s="28"/>
      <c r="FT2201" s="28"/>
      <c r="FU2201" s="28"/>
      <c r="FZ2201" s="193"/>
      <c r="GB2201" s="28"/>
      <c r="GC2201" s="28"/>
      <c r="GD2201" s="28"/>
      <c r="GI2201" s="193"/>
      <c r="GK2201" s="28"/>
      <c r="GL2201" s="28"/>
      <c r="GM2201" s="28"/>
      <c r="GR2201" s="193"/>
      <c r="GT2201" s="28"/>
      <c r="GU2201" s="28"/>
      <c r="GV2201" s="28"/>
      <c r="HA2201" s="193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27"/>
      <c r="B2202" s="28"/>
      <c r="C2202" s="28"/>
      <c r="D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3"/>
      <c r="V2202" s="28"/>
      <c r="W2202" s="28"/>
      <c r="X2202" s="28"/>
      <c r="AC2202" s="193"/>
      <c r="AE2202" s="28"/>
      <c r="AF2202" s="28"/>
      <c r="AG2202" s="28"/>
      <c r="AL2202" s="193"/>
      <c r="AN2202" s="28"/>
      <c r="AO2202" s="28"/>
      <c r="AP2202" s="28"/>
      <c r="AU2202" s="193"/>
      <c r="AW2202" s="28"/>
      <c r="AX2202" s="28"/>
      <c r="AY2202" s="28"/>
      <c r="BD2202" s="193"/>
      <c r="BF2202" s="28"/>
      <c r="BG2202" s="28"/>
      <c r="BH2202" s="28"/>
      <c r="BM2202" s="193"/>
      <c r="BO2202" s="28"/>
      <c r="BP2202" s="28"/>
      <c r="BQ2202" s="28"/>
      <c r="BV2202" s="193"/>
      <c r="BX2202" s="28"/>
      <c r="BY2202" s="28"/>
      <c r="BZ2202" s="28"/>
      <c r="CE2202" s="193"/>
      <c r="CG2202" s="28"/>
      <c r="CH2202" s="28"/>
      <c r="CI2202" s="28"/>
      <c r="CN2202" s="193"/>
      <c r="CP2202" s="28"/>
      <c r="CQ2202" s="28"/>
      <c r="CR2202" s="28"/>
      <c r="CW2202" s="193"/>
      <c r="CY2202" s="28"/>
      <c r="CZ2202" s="28"/>
      <c r="DA2202" s="28"/>
      <c r="DF2202" s="193"/>
      <c r="DH2202" s="28"/>
      <c r="DI2202" s="28"/>
      <c r="DJ2202" s="28"/>
      <c r="DO2202" s="193"/>
      <c r="DQ2202" s="28"/>
      <c r="DR2202" s="28"/>
      <c r="DS2202" s="28"/>
      <c r="DX2202" s="193"/>
      <c r="DZ2202" s="28"/>
      <c r="EA2202" s="28"/>
      <c r="EB2202" s="28"/>
      <c r="EG2202" s="193"/>
      <c r="EI2202" s="28"/>
      <c r="EJ2202" s="28"/>
      <c r="EK2202" s="28"/>
      <c r="EP2202" s="193"/>
      <c r="ER2202" s="28"/>
      <c r="ES2202" s="28"/>
      <c r="ET2202" s="28"/>
      <c r="EY2202" s="193"/>
      <c r="FA2202" s="28"/>
      <c r="FB2202" s="28"/>
      <c r="FC2202" s="28"/>
      <c r="FH2202" s="193"/>
      <c r="FJ2202" s="28"/>
      <c r="FK2202" s="28"/>
      <c r="FL2202" s="28"/>
      <c r="FQ2202" s="193"/>
      <c r="FS2202" s="28"/>
      <c r="FT2202" s="28"/>
      <c r="FU2202" s="28"/>
      <c r="FZ2202" s="193"/>
      <c r="GB2202" s="28"/>
      <c r="GC2202" s="28"/>
      <c r="GD2202" s="28"/>
      <c r="GI2202" s="193"/>
      <c r="GK2202" s="28"/>
      <c r="GL2202" s="28"/>
      <c r="GM2202" s="28"/>
      <c r="GR2202" s="193"/>
      <c r="GT2202" s="28"/>
      <c r="GU2202" s="28"/>
      <c r="GV2202" s="28"/>
      <c r="HA2202" s="193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27"/>
      <c r="B2203" s="28"/>
      <c r="C2203" s="28"/>
      <c r="D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3"/>
      <c r="V2203" s="28"/>
      <c r="W2203" s="28"/>
      <c r="X2203" s="28"/>
      <c r="AC2203" s="193"/>
      <c r="AE2203" s="28"/>
      <c r="AF2203" s="28"/>
      <c r="AG2203" s="28"/>
      <c r="AL2203" s="193"/>
      <c r="AN2203" s="28"/>
      <c r="AO2203" s="28"/>
      <c r="AP2203" s="28"/>
      <c r="AU2203" s="193"/>
      <c r="AW2203" s="28"/>
      <c r="AX2203" s="28"/>
      <c r="AY2203" s="28"/>
      <c r="BD2203" s="193"/>
      <c r="BF2203" s="28"/>
      <c r="BG2203" s="28"/>
      <c r="BH2203" s="28"/>
      <c r="BM2203" s="193"/>
      <c r="BO2203" s="28"/>
      <c r="BP2203" s="28"/>
      <c r="BQ2203" s="28"/>
      <c r="BV2203" s="193"/>
      <c r="BX2203" s="28"/>
      <c r="BY2203" s="28"/>
      <c r="BZ2203" s="28"/>
      <c r="CE2203" s="193"/>
      <c r="CG2203" s="28"/>
      <c r="CH2203" s="28"/>
      <c r="CI2203" s="28"/>
      <c r="CN2203" s="193"/>
      <c r="CP2203" s="28"/>
      <c r="CQ2203" s="28"/>
      <c r="CR2203" s="28"/>
      <c r="CW2203" s="193"/>
      <c r="CY2203" s="28"/>
      <c r="CZ2203" s="28"/>
      <c r="DA2203" s="28"/>
      <c r="DF2203" s="193"/>
      <c r="DH2203" s="28"/>
      <c r="DI2203" s="28"/>
      <c r="DJ2203" s="28"/>
      <c r="DO2203" s="193"/>
      <c r="DQ2203" s="28"/>
      <c r="DR2203" s="28"/>
      <c r="DS2203" s="28"/>
      <c r="DX2203" s="193"/>
      <c r="DZ2203" s="28"/>
      <c r="EA2203" s="28"/>
      <c r="EB2203" s="28"/>
      <c r="EG2203" s="193"/>
      <c r="EI2203" s="28"/>
      <c r="EJ2203" s="28"/>
      <c r="EK2203" s="28"/>
      <c r="EP2203" s="193"/>
      <c r="ER2203" s="28"/>
      <c r="ES2203" s="28"/>
      <c r="ET2203" s="28"/>
      <c r="EY2203" s="193"/>
      <c r="FA2203" s="28"/>
      <c r="FB2203" s="28"/>
      <c r="FC2203" s="28"/>
      <c r="FH2203" s="193"/>
      <c r="FJ2203" s="28"/>
      <c r="FK2203" s="28"/>
      <c r="FL2203" s="28"/>
      <c r="FQ2203" s="193"/>
      <c r="FS2203" s="28"/>
      <c r="FT2203" s="28"/>
      <c r="FU2203" s="28"/>
      <c r="FZ2203" s="193"/>
      <c r="GB2203" s="28"/>
      <c r="GC2203" s="28"/>
      <c r="GD2203" s="28"/>
      <c r="GI2203" s="193"/>
      <c r="GK2203" s="28"/>
      <c r="GL2203" s="28"/>
      <c r="GM2203" s="28"/>
      <c r="GR2203" s="193"/>
      <c r="GT2203" s="28"/>
      <c r="GU2203" s="28"/>
      <c r="GV2203" s="28"/>
      <c r="HA2203" s="193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27"/>
      <c r="B2204" s="28"/>
      <c r="C2204" s="28"/>
      <c r="D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3"/>
      <c r="V2204" s="28"/>
      <c r="W2204" s="28"/>
      <c r="X2204" s="28"/>
      <c r="AC2204" s="193"/>
      <c r="AE2204" s="28"/>
      <c r="AF2204" s="28"/>
      <c r="AG2204" s="28"/>
      <c r="AL2204" s="193"/>
      <c r="AN2204" s="28"/>
      <c r="AO2204" s="28"/>
      <c r="AP2204" s="28"/>
      <c r="AU2204" s="193"/>
      <c r="AW2204" s="28"/>
      <c r="AX2204" s="28"/>
      <c r="AY2204" s="28"/>
      <c r="BD2204" s="193"/>
      <c r="BF2204" s="28"/>
      <c r="BG2204" s="28"/>
      <c r="BH2204" s="28"/>
      <c r="BM2204" s="193"/>
      <c r="BO2204" s="28"/>
      <c r="BP2204" s="28"/>
      <c r="BQ2204" s="28"/>
      <c r="BV2204" s="193"/>
      <c r="BX2204" s="28"/>
      <c r="BY2204" s="28"/>
      <c r="BZ2204" s="28"/>
      <c r="CE2204" s="193"/>
      <c r="CG2204" s="28"/>
      <c r="CH2204" s="28"/>
      <c r="CI2204" s="28"/>
      <c r="CN2204" s="193"/>
      <c r="CP2204" s="28"/>
      <c r="CQ2204" s="28"/>
      <c r="CR2204" s="28"/>
      <c r="CW2204" s="193"/>
      <c r="CY2204" s="28"/>
      <c r="CZ2204" s="28"/>
      <c r="DA2204" s="28"/>
      <c r="DF2204" s="193"/>
      <c r="DH2204" s="28"/>
      <c r="DI2204" s="28"/>
      <c r="DJ2204" s="28"/>
      <c r="DO2204" s="193"/>
      <c r="DQ2204" s="28"/>
      <c r="DR2204" s="28"/>
      <c r="DS2204" s="28"/>
      <c r="DX2204" s="193"/>
      <c r="DZ2204" s="28"/>
      <c r="EA2204" s="28"/>
      <c r="EB2204" s="28"/>
      <c r="EG2204" s="193"/>
      <c r="EI2204" s="28"/>
      <c r="EJ2204" s="28"/>
      <c r="EK2204" s="28"/>
      <c r="EP2204" s="193"/>
      <c r="ER2204" s="28"/>
      <c r="ES2204" s="28"/>
      <c r="ET2204" s="28"/>
      <c r="EY2204" s="193"/>
      <c r="FA2204" s="28"/>
      <c r="FB2204" s="28"/>
      <c r="FC2204" s="28"/>
      <c r="FH2204" s="193"/>
      <c r="FJ2204" s="28"/>
      <c r="FK2204" s="28"/>
      <c r="FL2204" s="28"/>
      <c r="FQ2204" s="193"/>
      <c r="FS2204" s="28"/>
      <c r="FT2204" s="28"/>
      <c r="FU2204" s="28"/>
      <c r="FZ2204" s="193"/>
      <c r="GB2204" s="28"/>
      <c r="GC2204" s="28"/>
      <c r="GD2204" s="28"/>
      <c r="GI2204" s="193"/>
      <c r="GK2204" s="28"/>
      <c r="GL2204" s="28"/>
      <c r="GM2204" s="28"/>
      <c r="GR2204" s="193"/>
      <c r="GT2204" s="28"/>
      <c r="GU2204" s="28"/>
      <c r="GV2204" s="28"/>
      <c r="HA2204" s="193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27"/>
      <c r="B2205" s="28"/>
      <c r="C2205" s="28"/>
      <c r="D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3"/>
      <c r="V2205" s="28"/>
      <c r="W2205" s="28"/>
      <c r="X2205" s="28"/>
      <c r="AC2205" s="193"/>
      <c r="AE2205" s="28"/>
      <c r="AF2205" s="28"/>
      <c r="AG2205" s="28"/>
      <c r="AL2205" s="193"/>
      <c r="AN2205" s="28"/>
      <c r="AO2205" s="28"/>
      <c r="AP2205" s="28"/>
      <c r="AU2205" s="193"/>
      <c r="AW2205" s="28"/>
      <c r="AX2205" s="28"/>
      <c r="AY2205" s="28"/>
      <c r="BD2205" s="193"/>
      <c r="BF2205" s="28"/>
      <c r="BG2205" s="28"/>
      <c r="BH2205" s="28"/>
      <c r="BM2205" s="193"/>
      <c r="BO2205" s="28"/>
      <c r="BP2205" s="28"/>
      <c r="BQ2205" s="28"/>
      <c r="BV2205" s="193"/>
      <c r="BX2205" s="28"/>
      <c r="BY2205" s="28"/>
      <c r="BZ2205" s="28"/>
      <c r="CE2205" s="193"/>
      <c r="CG2205" s="28"/>
      <c r="CH2205" s="28"/>
      <c r="CI2205" s="28"/>
      <c r="CN2205" s="193"/>
      <c r="CP2205" s="28"/>
      <c r="CQ2205" s="28"/>
      <c r="CR2205" s="28"/>
      <c r="CW2205" s="193"/>
      <c r="CY2205" s="28"/>
      <c r="CZ2205" s="28"/>
      <c r="DA2205" s="28"/>
      <c r="DF2205" s="193"/>
      <c r="DH2205" s="28"/>
      <c r="DI2205" s="28"/>
      <c r="DJ2205" s="28"/>
      <c r="DO2205" s="193"/>
      <c r="DQ2205" s="28"/>
      <c r="DR2205" s="28"/>
      <c r="DS2205" s="28"/>
      <c r="DX2205" s="193"/>
      <c r="DZ2205" s="28"/>
      <c r="EA2205" s="28"/>
      <c r="EB2205" s="28"/>
      <c r="EG2205" s="193"/>
      <c r="EI2205" s="28"/>
      <c r="EJ2205" s="28"/>
      <c r="EK2205" s="28"/>
      <c r="EP2205" s="193"/>
      <c r="ER2205" s="28"/>
      <c r="ES2205" s="28"/>
      <c r="ET2205" s="28"/>
      <c r="EY2205" s="193"/>
      <c r="FA2205" s="28"/>
      <c r="FB2205" s="28"/>
      <c r="FC2205" s="28"/>
      <c r="FH2205" s="193"/>
      <c r="FJ2205" s="28"/>
      <c r="FK2205" s="28"/>
      <c r="FL2205" s="28"/>
      <c r="FQ2205" s="193"/>
      <c r="FS2205" s="28"/>
      <c r="FT2205" s="28"/>
      <c r="FU2205" s="28"/>
      <c r="FZ2205" s="193"/>
      <c r="GB2205" s="28"/>
      <c r="GC2205" s="28"/>
      <c r="GD2205" s="28"/>
      <c r="GI2205" s="193"/>
      <c r="GK2205" s="28"/>
      <c r="GL2205" s="28"/>
      <c r="GM2205" s="28"/>
      <c r="GR2205" s="193"/>
      <c r="GT2205" s="28"/>
      <c r="GU2205" s="28"/>
      <c r="GV2205" s="28"/>
      <c r="HA2205" s="193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27"/>
      <c r="B2206" s="28"/>
      <c r="C2206" s="28"/>
      <c r="D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3"/>
      <c r="V2206" s="28"/>
      <c r="W2206" s="28"/>
      <c r="X2206" s="28"/>
      <c r="AC2206" s="193"/>
      <c r="AE2206" s="28"/>
      <c r="AF2206" s="28"/>
      <c r="AG2206" s="28"/>
      <c r="AL2206" s="193"/>
      <c r="AN2206" s="28"/>
      <c r="AO2206" s="28"/>
      <c r="AP2206" s="28"/>
      <c r="AU2206" s="193"/>
      <c r="AW2206" s="28"/>
      <c r="AX2206" s="28"/>
      <c r="AY2206" s="28"/>
      <c r="BD2206" s="193"/>
      <c r="BF2206" s="28"/>
      <c r="BG2206" s="28"/>
      <c r="BH2206" s="28"/>
      <c r="BM2206" s="193"/>
      <c r="BO2206" s="28"/>
      <c r="BP2206" s="28"/>
      <c r="BQ2206" s="28"/>
      <c r="BV2206" s="193"/>
      <c r="BX2206" s="28"/>
      <c r="BY2206" s="28"/>
      <c r="BZ2206" s="28"/>
      <c r="CE2206" s="193"/>
      <c r="CG2206" s="28"/>
      <c r="CH2206" s="28"/>
      <c r="CI2206" s="28"/>
      <c r="CN2206" s="193"/>
      <c r="CP2206" s="28"/>
      <c r="CQ2206" s="28"/>
      <c r="CR2206" s="28"/>
      <c r="CW2206" s="193"/>
      <c r="CY2206" s="28"/>
      <c r="CZ2206" s="28"/>
      <c r="DA2206" s="28"/>
      <c r="DF2206" s="193"/>
      <c r="DH2206" s="28"/>
      <c r="DI2206" s="28"/>
      <c r="DJ2206" s="28"/>
      <c r="DO2206" s="193"/>
      <c r="DQ2206" s="28"/>
      <c r="DR2206" s="28"/>
      <c r="DS2206" s="28"/>
      <c r="DX2206" s="193"/>
      <c r="DZ2206" s="28"/>
      <c r="EA2206" s="28"/>
      <c r="EB2206" s="28"/>
      <c r="EG2206" s="193"/>
      <c r="EI2206" s="28"/>
      <c r="EJ2206" s="28"/>
      <c r="EK2206" s="28"/>
      <c r="EP2206" s="193"/>
      <c r="ER2206" s="28"/>
      <c r="ES2206" s="28"/>
      <c r="ET2206" s="28"/>
      <c r="EY2206" s="193"/>
      <c r="FA2206" s="28"/>
      <c r="FB2206" s="28"/>
      <c r="FC2206" s="28"/>
      <c r="FH2206" s="193"/>
      <c r="FJ2206" s="28"/>
      <c r="FK2206" s="28"/>
      <c r="FL2206" s="28"/>
      <c r="FQ2206" s="193"/>
      <c r="FS2206" s="28"/>
      <c r="FT2206" s="28"/>
      <c r="FU2206" s="28"/>
      <c r="FZ2206" s="193"/>
      <c r="GB2206" s="28"/>
      <c r="GC2206" s="28"/>
      <c r="GD2206" s="28"/>
      <c r="GI2206" s="193"/>
      <c r="GK2206" s="28"/>
      <c r="GL2206" s="28"/>
      <c r="GM2206" s="28"/>
      <c r="GR2206" s="193"/>
      <c r="GT2206" s="28"/>
      <c r="GU2206" s="28"/>
      <c r="GV2206" s="28"/>
      <c r="HA2206" s="193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3"/>
      <c r="V2207" s="28"/>
      <c r="W2207" s="28"/>
      <c r="X2207" s="28"/>
      <c r="AC2207" s="193"/>
      <c r="AE2207" s="28"/>
      <c r="AF2207" s="28"/>
      <c r="AG2207" s="28"/>
      <c r="AL2207" s="193"/>
      <c r="AN2207" s="28"/>
      <c r="AO2207" s="28"/>
      <c r="AP2207" s="28"/>
      <c r="AU2207" s="193"/>
      <c r="AW2207" s="28"/>
      <c r="AX2207" s="28"/>
      <c r="AY2207" s="28"/>
      <c r="BD2207" s="193"/>
      <c r="BF2207" s="28"/>
      <c r="BG2207" s="28"/>
      <c r="BH2207" s="28"/>
      <c r="BM2207" s="193"/>
      <c r="BO2207" s="28"/>
      <c r="BP2207" s="28"/>
      <c r="BQ2207" s="28"/>
      <c r="BV2207" s="193"/>
      <c r="BX2207" s="28"/>
      <c r="BY2207" s="28"/>
      <c r="BZ2207" s="28"/>
      <c r="CE2207" s="193"/>
      <c r="CG2207" s="28"/>
      <c r="CH2207" s="28"/>
      <c r="CI2207" s="28"/>
      <c r="CN2207" s="193"/>
      <c r="CP2207" s="28"/>
      <c r="CQ2207" s="28"/>
      <c r="CR2207" s="28"/>
      <c r="CW2207" s="193"/>
      <c r="CY2207" s="28"/>
      <c r="CZ2207" s="28"/>
      <c r="DA2207" s="28"/>
      <c r="DF2207" s="193"/>
      <c r="DH2207" s="28"/>
      <c r="DI2207" s="28"/>
      <c r="DJ2207" s="28"/>
      <c r="DO2207" s="193"/>
      <c r="DQ2207" s="28"/>
      <c r="DR2207" s="28"/>
      <c r="DS2207" s="28"/>
      <c r="DX2207" s="193"/>
      <c r="DZ2207" s="28"/>
      <c r="EA2207" s="28"/>
      <c r="EB2207" s="28"/>
      <c r="EG2207" s="193"/>
      <c r="EI2207" s="28"/>
      <c r="EJ2207" s="28"/>
      <c r="EK2207" s="28"/>
      <c r="EP2207" s="193"/>
      <c r="ER2207" s="28"/>
      <c r="ES2207" s="28"/>
      <c r="ET2207" s="28"/>
      <c r="EY2207" s="193"/>
      <c r="FA2207" s="28"/>
      <c r="FB2207" s="28"/>
      <c r="FC2207" s="28"/>
      <c r="FH2207" s="193"/>
      <c r="FJ2207" s="28"/>
      <c r="FK2207" s="28"/>
      <c r="FL2207" s="28"/>
      <c r="FQ2207" s="193"/>
      <c r="FS2207" s="28"/>
      <c r="FT2207" s="28"/>
      <c r="FU2207" s="28"/>
      <c r="FZ2207" s="193"/>
      <c r="GB2207" s="28"/>
      <c r="GC2207" s="28"/>
      <c r="GD2207" s="28"/>
      <c r="GI2207" s="193"/>
      <c r="GK2207" s="28"/>
      <c r="GL2207" s="28"/>
      <c r="GM2207" s="28"/>
      <c r="GR2207" s="193"/>
      <c r="GT2207" s="28"/>
      <c r="GU2207" s="28"/>
      <c r="GV2207" s="28"/>
      <c r="HA2207" s="193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27"/>
      <c r="B2208" s="28"/>
      <c r="C2208" s="28"/>
      <c r="D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3"/>
      <c r="V2208" s="28"/>
      <c r="W2208" s="28"/>
      <c r="X2208" s="28"/>
      <c r="AC2208" s="193"/>
      <c r="AE2208" s="28"/>
      <c r="AF2208" s="28"/>
      <c r="AG2208" s="28"/>
      <c r="AL2208" s="193"/>
      <c r="AN2208" s="28"/>
      <c r="AO2208" s="28"/>
      <c r="AP2208" s="28"/>
      <c r="AU2208" s="193"/>
      <c r="AW2208" s="28"/>
      <c r="AX2208" s="28"/>
      <c r="AY2208" s="28"/>
      <c r="BD2208" s="193"/>
      <c r="BF2208" s="28"/>
      <c r="BG2208" s="28"/>
      <c r="BH2208" s="28"/>
      <c r="BM2208" s="193"/>
      <c r="BO2208" s="28"/>
      <c r="BP2208" s="28"/>
      <c r="BQ2208" s="28"/>
      <c r="BV2208" s="193"/>
      <c r="BX2208" s="28"/>
      <c r="BY2208" s="28"/>
      <c r="BZ2208" s="28"/>
      <c r="CE2208" s="193"/>
      <c r="CG2208" s="28"/>
      <c r="CH2208" s="28"/>
      <c r="CI2208" s="28"/>
      <c r="CN2208" s="193"/>
      <c r="CP2208" s="28"/>
      <c r="CQ2208" s="28"/>
      <c r="CR2208" s="28"/>
      <c r="CW2208" s="193"/>
      <c r="CY2208" s="28"/>
      <c r="CZ2208" s="28"/>
      <c r="DA2208" s="28"/>
      <c r="DF2208" s="193"/>
      <c r="DH2208" s="28"/>
      <c r="DI2208" s="28"/>
      <c r="DJ2208" s="28"/>
      <c r="DO2208" s="193"/>
      <c r="DQ2208" s="28"/>
      <c r="DR2208" s="28"/>
      <c r="DS2208" s="28"/>
      <c r="DX2208" s="193"/>
      <c r="DZ2208" s="28"/>
      <c r="EA2208" s="28"/>
      <c r="EB2208" s="28"/>
      <c r="EG2208" s="193"/>
      <c r="EI2208" s="28"/>
      <c r="EJ2208" s="28"/>
      <c r="EK2208" s="28"/>
      <c r="EP2208" s="193"/>
      <c r="ER2208" s="28"/>
      <c r="ES2208" s="28"/>
      <c r="ET2208" s="28"/>
      <c r="EY2208" s="193"/>
      <c r="FA2208" s="28"/>
      <c r="FB2208" s="28"/>
      <c r="FC2208" s="28"/>
      <c r="FH2208" s="193"/>
      <c r="FJ2208" s="28"/>
      <c r="FK2208" s="28"/>
      <c r="FL2208" s="28"/>
      <c r="FQ2208" s="193"/>
      <c r="FS2208" s="28"/>
      <c r="FT2208" s="28"/>
      <c r="FU2208" s="28"/>
      <c r="FZ2208" s="193"/>
      <c r="GB2208" s="28"/>
      <c r="GC2208" s="28"/>
      <c r="GD2208" s="28"/>
      <c r="GI2208" s="193"/>
      <c r="GK2208" s="28"/>
      <c r="GL2208" s="28"/>
      <c r="GM2208" s="28"/>
      <c r="GR2208" s="193"/>
      <c r="GT2208" s="28"/>
      <c r="GU2208" s="28"/>
      <c r="GV2208" s="28"/>
      <c r="HA2208" s="193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27"/>
      <c r="B2209" s="28"/>
      <c r="C2209" s="28"/>
      <c r="D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3"/>
      <c r="V2209" s="28"/>
      <c r="W2209" s="28"/>
      <c r="X2209" s="28"/>
      <c r="AC2209" s="193"/>
      <c r="AE2209" s="28"/>
      <c r="AF2209" s="28"/>
      <c r="AG2209" s="28"/>
      <c r="AL2209" s="193"/>
      <c r="AN2209" s="28"/>
      <c r="AO2209" s="28"/>
      <c r="AP2209" s="28"/>
      <c r="AU2209" s="193"/>
      <c r="AW2209" s="28"/>
      <c r="AX2209" s="28"/>
      <c r="AY2209" s="28"/>
      <c r="BD2209" s="193"/>
      <c r="BF2209" s="28"/>
      <c r="BG2209" s="28"/>
      <c r="BH2209" s="28"/>
      <c r="BM2209" s="193"/>
      <c r="BO2209" s="28"/>
      <c r="BP2209" s="28"/>
      <c r="BQ2209" s="28"/>
      <c r="BV2209" s="193"/>
      <c r="BX2209" s="28"/>
      <c r="BY2209" s="28"/>
      <c r="BZ2209" s="28"/>
      <c r="CE2209" s="193"/>
      <c r="CG2209" s="28"/>
      <c r="CH2209" s="28"/>
      <c r="CI2209" s="28"/>
      <c r="CN2209" s="193"/>
      <c r="CP2209" s="28"/>
      <c r="CQ2209" s="28"/>
      <c r="CR2209" s="28"/>
      <c r="CW2209" s="193"/>
      <c r="CY2209" s="28"/>
      <c r="CZ2209" s="28"/>
      <c r="DA2209" s="28"/>
      <c r="DF2209" s="193"/>
      <c r="DH2209" s="28"/>
      <c r="DI2209" s="28"/>
      <c r="DJ2209" s="28"/>
      <c r="DO2209" s="193"/>
      <c r="DQ2209" s="28"/>
      <c r="DR2209" s="28"/>
      <c r="DS2209" s="28"/>
      <c r="DX2209" s="193"/>
      <c r="DZ2209" s="28"/>
      <c r="EA2209" s="28"/>
      <c r="EB2209" s="28"/>
      <c r="EG2209" s="193"/>
      <c r="EI2209" s="28"/>
      <c r="EJ2209" s="28"/>
      <c r="EK2209" s="28"/>
      <c r="EP2209" s="193"/>
      <c r="ER2209" s="28"/>
      <c r="ES2209" s="28"/>
      <c r="ET2209" s="28"/>
      <c r="EY2209" s="193"/>
      <c r="FA2209" s="28"/>
      <c r="FB2209" s="28"/>
      <c r="FC2209" s="28"/>
      <c r="FH2209" s="193"/>
      <c r="FJ2209" s="28"/>
      <c r="FK2209" s="28"/>
      <c r="FL2209" s="28"/>
      <c r="FQ2209" s="193"/>
      <c r="FS2209" s="28"/>
      <c r="FT2209" s="28"/>
      <c r="FU2209" s="28"/>
      <c r="FZ2209" s="193"/>
      <c r="GB2209" s="28"/>
      <c r="GC2209" s="28"/>
      <c r="GD2209" s="28"/>
      <c r="GI2209" s="193"/>
      <c r="GK2209" s="28"/>
      <c r="GL2209" s="28"/>
      <c r="GM2209" s="28"/>
      <c r="GR2209" s="193"/>
      <c r="GT2209" s="28"/>
      <c r="GU2209" s="28"/>
      <c r="GV2209" s="28"/>
      <c r="HA2209" s="193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3"/>
      <c r="V2210" s="28"/>
      <c r="W2210" s="28"/>
      <c r="X2210" s="28"/>
      <c r="AC2210" s="193"/>
      <c r="AE2210" s="28"/>
      <c r="AF2210" s="28"/>
      <c r="AG2210" s="28"/>
      <c r="AL2210" s="193"/>
      <c r="AN2210" s="28"/>
      <c r="AO2210" s="28"/>
      <c r="AP2210" s="28"/>
      <c r="AU2210" s="193"/>
      <c r="AW2210" s="28"/>
      <c r="AX2210" s="28"/>
      <c r="AY2210" s="28"/>
      <c r="BD2210" s="193"/>
      <c r="BF2210" s="28"/>
      <c r="BG2210" s="28"/>
      <c r="BH2210" s="28"/>
      <c r="BM2210" s="193"/>
      <c r="BO2210" s="28"/>
      <c r="BP2210" s="28"/>
      <c r="BQ2210" s="28"/>
      <c r="BV2210" s="193"/>
      <c r="BX2210" s="28"/>
      <c r="BY2210" s="28"/>
      <c r="BZ2210" s="28"/>
      <c r="CE2210" s="193"/>
      <c r="CG2210" s="28"/>
      <c r="CH2210" s="28"/>
      <c r="CI2210" s="28"/>
      <c r="CN2210" s="193"/>
      <c r="CP2210" s="28"/>
      <c r="CQ2210" s="28"/>
      <c r="CR2210" s="28"/>
      <c r="CW2210" s="193"/>
      <c r="CY2210" s="28"/>
      <c r="CZ2210" s="28"/>
      <c r="DA2210" s="28"/>
      <c r="DF2210" s="193"/>
      <c r="DH2210" s="28"/>
      <c r="DI2210" s="28"/>
      <c r="DJ2210" s="28"/>
      <c r="DO2210" s="193"/>
      <c r="DQ2210" s="28"/>
      <c r="DR2210" s="28"/>
      <c r="DS2210" s="28"/>
      <c r="DX2210" s="193"/>
      <c r="DZ2210" s="28"/>
      <c r="EA2210" s="28"/>
      <c r="EB2210" s="28"/>
      <c r="EG2210" s="193"/>
      <c r="EI2210" s="28"/>
      <c r="EJ2210" s="28"/>
      <c r="EK2210" s="28"/>
      <c r="EP2210" s="193"/>
      <c r="ER2210" s="28"/>
      <c r="ES2210" s="28"/>
      <c r="ET2210" s="28"/>
      <c r="EY2210" s="193"/>
      <c r="FA2210" s="28"/>
      <c r="FB2210" s="28"/>
      <c r="FC2210" s="28"/>
      <c r="FH2210" s="193"/>
      <c r="FJ2210" s="28"/>
      <c r="FK2210" s="28"/>
      <c r="FL2210" s="28"/>
      <c r="FQ2210" s="193"/>
      <c r="FS2210" s="28"/>
      <c r="FT2210" s="28"/>
      <c r="FU2210" s="28"/>
      <c r="FZ2210" s="193"/>
      <c r="GB2210" s="28"/>
      <c r="GC2210" s="28"/>
      <c r="GD2210" s="28"/>
      <c r="GI2210" s="193"/>
      <c r="GK2210" s="28"/>
      <c r="GL2210" s="28"/>
      <c r="GM2210" s="28"/>
      <c r="GR2210" s="193"/>
      <c r="GT2210" s="28"/>
      <c r="GU2210" s="28"/>
      <c r="GV2210" s="28"/>
      <c r="HA2210" s="193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3"/>
      <c r="V2211" s="28"/>
      <c r="W2211" s="28"/>
      <c r="X2211" s="28"/>
      <c r="AC2211" s="193"/>
      <c r="AE2211" s="28"/>
      <c r="AF2211" s="28"/>
      <c r="AG2211" s="28"/>
      <c r="AL2211" s="193"/>
      <c r="AN2211" s="28"/>
      <c r="AO2211" s="28"/>
      <c r="AP2211" s="28"/>
      <c r="AU2211" s="193"/>
      <c r="AW2211" s="28"/>
      <c r="AX2211" s="28"/>
      <c r="AY2211" s="28"/>
      <c r="BD2211" s="193"/>
      <c r="BF2211" s="28"/>
      <c r="BG2211" s="28"/>
      <c r="BH2211" s="28"/>
      <c r="BM2211" s="193"/>
      <c r="BO2211" s="28"/>
      <c r="BP2211" s="28"/>
      <c r="BQ2211" s="28"/>
      <c r="BV2211" s="193"/>
      <c r="BX2211" s="28"/>
      <c r="BY2211" s="28"/>
      <c r="BZ2211" s="28"/>
      <c r="CE2211" s="193"/>
      <c r="CG2211" s="28"/>
      <c r="CH2211" s="28"/>
      <c r="CI2211" s="28"/>
      <c r="CN2211" s="193"/>
      <c r="CP2211" s="28"/>
      <c r="CQ2211" s="28"/>
      <c r="CR2211" s="28"/>
      <c r="CW2211" s="193"/>
      <c r="CY2211" s="28"/>
      <c r="CZ2211" s="28"/>
      <c r="DA2211" s="28"/>
      <c r="DF2211" s="193"/>
      <c r="DH2211" s="28"/>
      <c r="DI2211" s="28"/>
      <c r="DJ2211" s="28"/>
      <c r="DO2211" s="193"/>
      <c r="DQ2211" s="28"/>
      <c r="DR2211" s="28"/>
      <c r="DS2211" s="28"/>
      <c r="DX2211" s="193"/>
      <c r="DZ2211" s="28"/>
      <c r="EA2211" s="28"/>
      <c r="EB2211" s="28"/>
      <c r="EG2211" s="193"/>
      <c r="EI2211" s="28"/>
      <c r="EJ2211" s="28"/>
      <c r="EK2211" s="28"/>
      <c r="EP2211" s="193"/>
      <c r="ER2211" s="28"/>
      <c r="ES2211" s="28"/>
      <c r="ET2211" s="28"/>
      <c r="EY2211" s="193"/>
      <c r="FA2211" s="28"/>
      <c r="FB2211" s="28"/>
      <c r="FC2211" s="28"/>
      <c r="FH2211" s="193"/>
      <c r="FJ2211" s="28"/>
      <c r="FK2211" s="28"/>
      <c r="FL2211" s="28"/>
      <c r="FQ2211" s="193"/>
      <c r="FS2211" s="28"/>
      <c r="FT2211" s="28"/>
      <c r="FU2211" s="28"/>
      <c r="FZ2211" s="193"/>
      <c r="GB2211" s="28"/>
      <c r="GC2211" s="28"/>
      <c r="GD2211" s="28"/>
      <c r="GI2211" s="193"/>
      <c r="GK2211" s="28"/>
      <c r="GL2211" s="28"/>
      <c r="GM2211" s="28"/>
      <c r="GR2211" s="193"/>
      <c r="GT2211" s="28"/>
      <c r="GU2211" s="28"/>
      <c r="GV2211" s="28"/>
      <c r="HA2211" s="193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27"/>
      <c r="B2212" s="28"/>
      <c r="C2212" s="28"/>
      <c r="D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3"/>
      <c r="V2212" s="28"/>
      <c r="W2212" s="28"/>
      <c r="X2212" s="28"/>
      <c r="AC2212" s="193"/>
      <c r="AE2212" s="28"/>
      <c r="AF2212" s="28"/>
      <c r="AG2212" s="28"/>
      <c r="AL2212" s="193"/>
      <c r="AN2212" s="28"/>
      <c r="AO2212" s="28"/>
      <c r="AP2212" s="28"/>
      <c r="AU2212" s="193"/>
      <c r="AW2212" s="28"/>
      <c r="AX2212" s="28"/>
      <c r="AY2212" s="28"/>
      <c r="BD2212" s="193"/>
      <c r="BF2212" s="28"/>
      <c r="BG2212" s="28"/>
      <c r="BH2212" s="28"/>
      <c r="BM2212" s="193"/>
      <c r="BO2212" s="28"/>
      <c r="BP2212" s="28"/>
      <c r="BQ2212" s="28"/>
      <c r="BV2212" s="193"/>
      <c r="BX2212" s="28"/>
      <c r="BY2212" s="28"/>
      <c r="BZ2212" s="28"/>
      <c r="CE2212" s="193"/>
      <c r="CG2212" s="28"/>
      <c r="CH2212" s="28"/>
      <c r="CI2212" s="28"/>
      <c r="CN2212" s="193"/>
      <c r="CP2212" s="28"/>
      <c r="CQ2212" s="28"/>
      <c r="CR2212" s="28"/>
      <c r="CW2212" s="193"/>
      <c r="CY2212" s="28"/>
      <c r="CZ2212" s="28"/>
      <c r="DA2212" s="28"/>
      <c r="DF2212" s="193"/>
      <c r="DH2212" s="28"/>
      <c r="DI2212" s="28"/>
      <c r="DJ2212" s="28"/>
      <c r="DO2212" s="193"/>
      <c r="DQ2212" s="28"/>
      <c r="DR2212" s="28"/>
      <c r="DS2212" s="28"/>
      <c r="DX2212" s="193"/>
      <c r="DZ2212" s="28"/>
      <c r="EA2212" s="28"/>
      <c r="EB2212" s="28"/>
      <c r="EG2212" s="193"/>
      <c r="EI2212" s="28"/>
      <c r="EJ2212" s="28"/>
      <c r="EK2212" s="28"/>
      <c r="EP2212" s="193"/>
      <c r="ER2212" s="28"/>
      <c r="ES2212" s="28"/>
      <c r="ET2212" s="28"/>
      <c r="EY2212" s="193"/>
      <c r="FA2212" s="28"/>
      <c r="FB2212" s="28"/>
      <c r="FC2212" s="28"/>
      <c r="FH2212" s="193"/>
      <c r="FJ2212" s="28"/>
      <c r="FK2212" s="28"/>
      <c r="FL2212" s="28"/>
      <c r="FQ2212" s="193"/>
      <c r="FS2212" s="28"/>
      <c r="FT2212" s="28"/>
      <c r="FU2212" s="28"/>
      <c r="FZ2212" s="193"/>
      <c r="GB2212" s="28"/>
      <c r="GC2212" s="28"/>
      <c r="GD2212" s="28"/>
      <c r="GI2212" s="193"/>
      <c r="GK2212" s="28"/>
      <c r="GL2212" s="28"/>
      <c r="GM2212" s="28"/>
      <c r="GR2212" s="193"/>
      <c r="GT2212" s="28"/>
      <c r="GU2212" s="28"/>
      <c r="GV2212" s="28"/>
      <c r="HA2212" s="193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3"/>
      <c r="V2213" s="28"/>
      <c r="W2213" s="28"/>
      <c r="X2213" s="28"/>
      <c r="AC2213" s="193"/>
      <c r="AE2213" s="28"/>
      <c r="AF2213" s="28"/>
      <c r="AG2213" s="28"/>
      <c r="AL2213" s="193"/>
      <c r="AN2213" s="28"/>
      <c r="AO2213" s="28"/>
      <c r="AP2213" s="28"/>
      <c r="AU2213" s="193"/>
      <c r="AW2213" s="28"/>
      <c r="AX2213" s="28"/>
      <c r="AY2213" s="28"/>
      <c r="BD2213" s="193"/>
      <c r="BF2213" s="28"/>
      <c r="BG2213" s="28"/>
      <c r="BH2213" s="28"/>
      <c r="BM2213" s="193"/>
      <c r="BO2213" s="28"/>
      <c r="BP2213" s="28"/>
      <c r="BQ2213" s="28"/>
      <c r="BV2213" s="193"/>
      <c r="BX2213" s="28"/>
      <c r="BY2213" s="28"/>
      <c r="BZ2213" s="28"/>
      <c r="CE2213" s="193"/>
      <c r="CG2213" s="28"/>
      <c r="CH2213" s="28"/>
      <c r="CI2213" s="28"/>
      <c r="CN2213" s="193"/>
      <c r="CP2213" s="28"/>
      <c r="CQ2213" s="28"/>
      <c r="CR2213" s="28"/>
      <c r="CW2213" s="193"/>
      <c r="CY2213" s="28"/>
      <c r="CZ2213" s="28"/>
      <c r="DA2213" s="28"/>
      <c r="DF2213" s="193"/>
      <c r="DH2213" s="28"/>
      <c r="DI2213" s="28"/>
      <c r="DJ2213" s="28"/>
      <c r="DO2213" s="193"/>
      <c r="DQ2213" s="28"/>
      <c r="DR2213" s="28"/>
      <c r="DS2213" s="28"/>
      <c r="DX2213" s="193"/>
      <c r="DZ2213" s="28"/>
      <c r="EA2213" s="28"/>
      <c r="EB2213" s="28"/>
      <c r="EG2213" s="193"/>
      <c r="EI2213" s="28"/>
      <c r="EJ2213" s="28"/>
      <c r="EK2213" s="28"/>
      <c r="EP2213" s="193"/>
      <c r="ER2213" s="28"/>
      <c r="ES2213" s="28"/>
      <c r="ET2213" s="28"/>
      <c r="EY2213" s="193"/>
      <c r="FA2213" s="28"/>
      <c r="FB2213" s="28"/>
      <c r="FC2213" s="28"/>
      <c r="FH2213" s="193"/>
      <c r="FJ2213" s="28"/>
      <c r="FK2213" s="28"/>
      <c r="FL2213" s="28"/>
      <c r="FQ2213" s="193"/>
      <c r="FS2213" s="28"/>
      <c r="FT2213" s="28"/>
      <c r="FU2213" s="28"/>
      <c r="FZ2213" s="193"/>
      <c r="GB2213" s="28"/>
      <c r="GC2213" s="28"/>
      <c r="GD2213" s="28"/>
      <c r="GI2213" s="193"/>
      <c r="GK2213" s="28"/>
      <c r="GL2213" s="28"/>
      <c r="GM2213" s="28"/>
      <c r="GR2213" s="193"/>
      <c r="GT2213" s="28"/>
      <c r="GU2213" s="28"/>
      <c r="GV2213" s="28"/>
      <c r="HA2213" s="193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3"/>
      <c r="V2214" s="28"/>
      <c r="W2214" s="28"/>
      <c r="X2214" s="28"/>
      <c r="AC2214" s="193"/>
      <c r="AE2214" s="28"/>
      <c r="AF2214" s="28"/>
      <c r="AG2214" s="28"/>
      <c r="AL2214" s="193"/>
      <c r="AN2214" s="28"/>
      <c r="AO2214" s="28"/>
      <c r="AP2214" s="28"/>
      <c r="AU2214" s="193"/>
      <c r="AW2214" s="28"/>
      <c r="AX2214" s="28"/>
      <c r="AY2214" s="28"/>
      <c r="BD2214" s="193"/>
      <c r="BF2214" s="28"/>
      <c r="BG2214" s="28"/>
      <c r="BH2214" s="28"/>
      <c r="BM2214" s="193"/>
      <c r="BO2214" s="28"/>
      <c r="BP2214" s="28"/>
      <c r="BQ2214" s="28"/>
      <c r="BV2214" s="193"/>
      <c r="BX2214" s="28"/>
      <c r="BY2214" s="28"/>
      <c r="BZ2214" s="28"/>
      <c r="CE2214" s="193"/>
      <c r="CG2214" s="28"/>
      <c r="CH2214" s="28"/>
      <c r="CI2214" s="28"/>
      <c r="CN2214" s="193"/>
      <c r="CP2214" s="28"/>
      <c r="CQ2214" s="28"/>
      <c r="CR2214" s="28"/>
      <c r="CW2214" s="193"/>
      <c r="CY2214" s="28"/>
      <c r="CZ2214" s="28"/>
      <c r="DA2214" s="28"/>
      <c r="DF2214" s="193"/>
      <c r="DH2214" s="28"/>
      <c r="DI2214" s="28"/>
      <c r="DJ2214" s="28"/>
      <c r="DO2214" s="193"/>
      <c r="DQ2214" s="28"/>
      <c r="DR2214" s="28"/>
      <c r="DS2214" s="28"/>
      <c r="DX2214" s="193"/>
      <c r="DZ2214" s="28"/>
      <c r="EA2214" s="28"/>
      <c r="EB2214" s="28"/>
      <c r="EG2214" s="193"/>
      <c r="EI2214" s="28"/>
      <c r="EJ2214" s="28"/>
      <c r="EK2214" s="28"/>
      <c r="EP2214" s="193"/>
      <c r="ER2214" s="28"/>
      <c r="ES2214" s="28"/>
      <c r="ET2214" s="28"/>
      <c r="EY2214" s="193"/>
      <c r="FA2214" s="28"/>
      <c r="FB2214" s="28"/>
      <c r="FC2214" s="28"/>
      <c r="FH2214" s="193"/>
      <c r="FJ2214" s="28"/>
      <c r="FK2214" s="28"/>
      <c r="FL2214" s="28"/>
      <c r="FQ2214" s="193"/>
      <c r="FS2214" s="28"/>
      <c r="FT2214" s="28"/>
      <c r="FU2214" s="28"/>
      <c r="FZ2214" s="193"/>
      <c r="GB2214" s="28"/>
      <c r="GC2214" s="28"/>
      <c r="GD2214" s="28"/>
      <c r="GI2214" s="193"/>
      <c r="GK2214" s="28"/>
      <c r="GL2214" s="28"/>
      <c r="GM2214" s="28"/>
      <c r="GR2214" s="193"/>
      <c r="GT2214" s="28"/>
      <c r="GU2214" s="28"/>
      <c r="GV2214" s="28"/>
      <c r="HA2214" s="193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27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3"/>
      <c r="V2215" s="28"/>
      <c r="W2215" s="28"/>
      <c r="X2215" s="28"/>
      <c r="AC2215" s="193"/>
      <c r="AE2215" s="28"/>
      <c r="AF2215" s="28"/>
      <c r="AG2215" s="28"/>
      <c r="AL2215" s="193"/>
      <c r="AN2215" s="28"/>
      <c r="AO2215" s="28"/>
      <c r="AP2215" s="28"/>
      <c r="AU2215" s="193"/>
      <c r="AW2215" s="28"/>
      <c r="AX2215" s="28"/>
      <c r="AY2215" s="28"/>
      <c r="BD2215" s="193"/>
      <c r="BF2215" s="28"/>
      <c r="BG2215" s="28"/>
      <c r="BH2215" s="28"/>
      <c r="BM2215" s="193"/>
      <c r="BO2215" s="28"/>
      <c r="BP2215" s="28"/>
      <c r="BQ2215" s="28"/>
      <c r="BV2215" s="193"/>
      <c r="BX2215" s="28"/>
      <c r="BY2215" s="28"/>
      <c r="BZ2215" s="28"/>
      <c r="CE2215" s="193"/>
      <c r="CG2215" s="28"/>
      <c r="CH2215" s="28"/>
      <c r="CI2215" s="28"/>
      <c r="CN2215" s="193"/>
      <c r="CP2215" s="28"/>
      <c r="CQ2215" s="28"/>
      <c r="CR2215" s="28"/>
      <c r="CW2215" s="193"/>
      <c r="CY2215" s="28"/>
      <c r="CZ2215" s="28"/>
      <c r="DA2215" s="28"/>
      <c r="DF2215" s="193"/>
      <c r="DH2215" s="28"/>
      <c r="DI2215" s="28"/>
      <c r="DJ2215" s="28"/>
      <c r="DO2215" s="193"/>
      <c r="DQ2215" s="28"/>
      <c r="DR2215" s="28"/>
      <c r="DS2215" s="28"/>
      <c r="DX2215" s="193"/>
      <c r="DZ2215" s="28"/>
      <c r="EA2215" s="28"/>
      <c r="EB2215" s="28"/>
      <c r="EG2215" s="193"/>
      <c r="EI2215" s="28"/>
      <c r="EJ2215" s="28"/>
      <c r="EK2215" s="28"/>
      <c r="EP2215" s="193"/>
      <c r="ER2215" s="28"/>
      <c r="ES2215" s="28"/>
      <c r="ET2215" s="28"/>
      <c r="EY2215" s="193"/>
      <c r="FA2215" s="28"/>
      <c r="FB2215" s="28"/>
      <c r="FC2215" s="28"/>
      <c r="FH2215" s="193"/>
      <c r="FJ2215" s="28"/>
      <c r="FK2215" s="28"/>
      <c r="FL2215" s="28"/>
      <c r="FQ2215" s="193"/>
      <c r="FS2215" s="28"/>
      <c r="FT2215" s="28"/>
      <c r="FU2215" s="28"/>
      <c r="FZ2215" s="193"/>
      <c r="GB2215" s="28"/>
      <c r="GC2215" s="28"/>
      <c r="GD2215" s="28"/>
      <c r="GI2215" s="193"/>
      <c r="GK2215" s="28"/>
      <c r="GL2215" s="28"/>
      <c r="GM2215" s="28"/>
      <c r="GR2215" s="193"/>
      <c r="GT2215" s="28"/>
      <c r="GU2215" s="28"/>
      <c r="GV2215" s="28"/>
      <c r="HA2215" s="193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3"/>
      <c r="V2216" s="28"/>
      <c r="W2216" s="28"/>
      <c r="X2216" s="28"/>
      <c r="AC2216" s="193"/>
      <c r="AE2216" s="28"/>
      <c r="AF2216" s="28"/>
      <c r="AG2216" s="28"/>
      <c r="AL2216" s="193"/>
      <c r="AN2216" s="28"/>
      <c r="AO2216" s="28"/>
      <c r="AP2216" s="28"/>
      <c r="AU2216" s="193"/>
      <c r="AW2216" s="28"/>
      <c r="AX2216" s="28"/>
      <c r="AY2216" s="28"/>
      <c r="BD2216" s="193"/>
      <c r="BF2216" s="28"/>
      <c r="BG2216" s="28"/>
      <c r="BH2216" s="28"/>
      <c r="BM2216" s="193"/>
      <c r="BO2216" s="28"/>
      <c r="BP2216" s="28"/>
      <c r="BQ2216" s="28"/>
      <c r="BV2216" s="193"/>
      <c r="BX2216" s="28"/>
      <c r="BY2216" s="28"/>
      <c r="BZ2216" s="28"/>
      <c r="CE2216" s="193"/>
      <c r="CG2216" s="28"/>
      <c r="CH2216" s="28"/>
      <c r="CI2216" s="28"/>
      <c r="CN2216" s="193"/>
      <c r="CP2216" s="28"/>
      <c r="CQ2216" s="28"/>
      <c r="CR2216" s="28"/>
      <c r="CW2216" s="193"/>
      <c r="CY2216" s="28"/>
      <c r="CZ2216" s="28"/>
      <c r="DA2216" s="28"/>
      <c r="DF2216" s="193"/>
      <c r="DH2216" s="28"/>
      <c r="DI2216" s="28"/>
      <c r="DJ2216" s="28"/>
      <c r="DO2216" s="193"/>
      <c r="DQ2216" s="28"/>
      <c r="DR2216" s="28"/>
      <c r="DS2216" s="28"/>
      <c r="DX2216" s="193"/>
      <c r="DZ2216" s="28"/>
      <c r="EA2216" s="28"/>
      <c r="EB2216" s="28"/>
      <c r="EG2216" s="193"/>
      <c r="EI2216" s="28"/>
      <c r="EJ2216" s="28"/>
      <c r="EK2216" s="28"/>
      <c r="EP2216" s="193"/>
      <c r="ER2216" s="28"/>
      <c r="ES2216" s="28"/>
      <c r="ET2216" s="28"/>
      <c r="EY2216" s="193"/>
      <c r="FA2216" s="28"/>
      <c r="FB2216" s="28"/>
      <c r="FC2216" s="28"/>
      <c r="FH2216" s="193"/>
      <c r="FJ2216" s="28"/>
      <c r="FK2216" s="28"/>
      <c r="FL2216" s="28"/>
      <c r="FQ2216" s="193"/>
      <c r="FS2216" s="28"/>
      <c r="FT2216" s="28"/>
      <c r="FU2216" s="28"/>
      <c r="FZ2216" s="193"/>
      <c r="GB2216" s="28"/>
      <c r="GC2216" s="28"/>
      <c r="GD2216" s="28"/>
      <c r="GI2216" s="193"/>
      <c r="GK2216" s="28"/>
      <c r="GL2216" s="28"/>
      <c r="GM2216" s="28"/>
      <c r="GR2216" s="193"/>
      <c r="GT2216" s="28"/>
      <c r="GU2216" s="28"/>
      <c r="GV2216" s="28"/>
      <c r="HA2216" s="193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27"/>
      <c r="B2217" s="28"/>
      <c r="C2217" s="28"/>
      <c r="D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3"/>
      <c r="V2217" s="28"/>
      <c r="W2217" s="28"/>
      <c r="X2217" s="28"/>
      <c r="AC2217" s="193"/>
      <c r="AE2217" s="28"/>
      <c r="AF2217" s="28"/>
      <c r="AG2217" s="28"/>
      <c r="AL2217" s="193"/>
      <c r="AN2217" s="28"/>
      <c r="AO2217" s="28"/>
      <c r="AP2217" s="28"/>
      <c r="AU2217" s="193"/>
      <c r="AW2217" s="28"/>
      <c r="AX2217" s="28"/>
      <c r="AY2217" s="28"/>
      <c r="BD2217" s="193"/>
      <c r="BF2217" s="28"/>
      <c r="BG2217" s="28"/>
      <c r="BH2217" s="28"/>
      <c r="BM2217" s="193"/>
      <c r="BO2217" s="28"/>
      <c r="BP2217" s="28"/>
      <c r="BQ2217" s="28"/>
      <c r="BV2217" s="193"/>
      <c r="BX2217" s="28"/>
      <c r="BY2217" s="28"/>
      <c r="BZ2217" s="28"/>
      <c r="CE2217" s="193"/>
      <c r="CG2217" s="28"/>
      <c r="CH2217" s="28"/>
      <c r="CI2217" s="28"/>
      <c r="CN2217" s="193"/>
      <c r="CP2217" s="28"/>
      <c r="CQ2217" s="28"/>
      <c r="CR2217" s="28"/>
      <c r="CW2217" s="193"/>
      <c r="CY2217" s="28"/>
      <c r="CZ2217" s="28"/>
      <c r="DA2217" s="28"/>
      <c r="DF2217" s="193"/>
      <c r="DH2217" s="28"/>
      <c r="DI2217" s="28"/>
      <c r="DJ2217" s="28"/>
      <c r="DO2217" s="193"/>
      <c r="DQ2217" s="28"/>
      <c r="DR2217" s="28"/>
      <c r="DS2217" s="28"/>
      <c r="DX2217" s="193"/>
      <c r="DZ2217" s="28"/>
      <c r="EA2217" s="28"/>
      <c r="EB2217" s="28"/>
      <c r="EG2217" s="193"/>
      <c r="EI2217" s="28"/>
      <c r="EJ2217" s="28"/>
      <c r="EK2217" s="28"/>
      <c r="EP2217" s="193"/>
      <c r="ER2217" s="28"/>
      <c r="ES2217" s="28"/>
      <c r="ET2217" s="28"/>
      <c r="EY2217" s="193"/>
      <c r="FA2217" s="28"/>
      <c r="FB2217" s="28"/>
      <c r="FC2217" s="28"/>
      <c r="FH2217" s="193"/>
      <c r="FJ2217" s="28"/>
      <c r="FK2217" s="28"/>
      <c r="FL2217" s="28"/>
      <c r="FQ2217" s="193"/>
      <c r="FS2217" s="28"/>
      <c r="FT2217" s="28"/>
      <c r="FU2217" s="28"/>
      <c r="FZ2217" s="193"/>
      <c r="GB2217" s="28"/>
      <c r="GC2217" s="28"/>
      <c r="GD2217" s="28"/>
      <c r="GI2217" s="193"/>
      <c r="GK2217" s="28"/>
      <c r="GL2217" s="28"/>
      <c r="GM2217" s="28"/>
      <c r="GR2217" s="193"/>
      <c r="GT2217" s="28"/>
      <c r="GU2217" s="28"/>
      <c r="GV2217" s="28"/>
      <c r="HA2217" s="193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3"/>
      <c r="V2218" s="28"/>
      <c r="W2218" s="28"/>
      <c r="X2218" s="28"/>
      <c r="AC2218" s="193"/>
      <c r="AE2218" s="28"/>
      <c r="AF2218" s="28"/>
      <c r="AG2218" s="28"/>
      <c r="AL2218" s="193"/>
      <c r="AN2218" s="28"/>
      <c r="AO2218" s="28"/>
      <c r="AP2218" s="28"/>
      <c r="AU2218" s="193"/>
      <c r="AW2218" s="28"/>
      <c r="AX2218" s="28"/>
      <c r="AY2218" s="28"/>
      <c r="BD2218" s="193"/>
      <c r="BF2218" s="28"/>
      <c r="BG2218" s="28"/>
      <c r="BH2218" s="28"/>
      <c r="BM2218" s="193"/>
      <c r="BO2218" s="28"/>
      <c r="BP2218" s="28"/>
      <c r="BQ2218" s="28"/>
      <c r="BV2218" s="193"/>
      <c r="BX2218" s="28"/>
      <c r="BY2218" s="28"/>
      <c r="BZ2218" s="28"/>
      <c r="CE2218" s="193"/>
      <c r="CG2218" s="28"/>
      <c r="CH2218" s="28"/>
      <c r="CI2218" s="28"/>
      <c r="CN2218" s="193"/>
      <c r="CP2218" s="28"/>
      <c r="CQ2218" s="28"/>
      <c r="CR2218" s="28"/>
      <c r="CW2218" s="193"/>
      <c r="CY2218" s="28"/>
      <c r="CZ2218" s="28"/>
      <c r="DA2218" s="28"/>
      <c r="DF2218" s="193"/>
      <c r="DH2218" s="28"/>
      <c r="DI2218" s="28"/>
      <c r="DJ2218" s="28"/>
      <c r="DO2218" s="193"/>
      <c r="DQ2218" s="28"/>
      <c r="DR2218" s="28"/>
      <c r="DS2218" s="28"/>
      <c r="DX2218" s="193"/>
      <c r="DZ2218" s="28"/>
      <c r="EA2218" s="28"/>
      <c r="EB2218" s="28"/>
      <c r="EG2218" s="193"/>
      <c r="EI2218" s="28"/>
      <c r="EJ2218" s="28"/>
      <c r="EK2218" s="28"/>
      <c r="EP2218" s="193"/>
      <c r="ER2218" s="28"/>
      <c r="ES2218" s="28"/>
      <c r="ET2218" s="28"/>
      <c r="EY2218" s="193"/>
      <c r="FA2218" s="28"/>
      <c r="FB2218" s="28"/>
      <c r="FC2218" s="28"/>
      <c r="FH2218" s="193"/>
      <c r="FJ2218" s="28"/>
      <c r="FK2218" s="28"/>
      <c r="FL2218" s="28"/>
      <c r="FQ2218" s="193"/>
      <c r="FS2218" s="28"/>
      <c r="FT2218" s="28"/>
      <c r="FU2218" s="28"/>
      <c r="FZ2218" s="193"/>
      <c r="GB2218" s="28"/>
      <c r="GC2218" s="28"/>
      <c r="GD2218" s="28"/>
      <c r="GI2218" s="193"/>
      <c r="GK2218" s="28"/>
      <c r="GL2218" s="28"/>
      <c r="GM2218" s="28"/>
      <c r="GR2218" s="193"/>
      <c r="GT2218" s="28"/>
      <c r="GU2218" s="28"/>
      <c r="GV2218" s="28"/>
      <c r="HA2218" s="193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27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3"/>
      <c r="V2219" s="28"/>
      <c r="W2219" s="28"/>
      <c r="X2219" s="28"/>
      <c r="AC2219" s="193"/>
      <c r="AE2219" s="28"/>
      <c r="AF2219" s="28"/>
      <c r="AG2219" s="28"/>
      <c r="AL2219" s="193"/>
      <c r="AN2219" s="28"/>
      <c r="AO2219" s="28"/>
      <c r="AP2219" s="28"/>
      <c r="AU2219" s="193"/>
      <c r="AW2219" s="28"/>
      <c r="AX2219" s="28"/>
      <c r="AY2219" s="28"/>
      <c r="BD2219" s="193"/>
      <c r="BF2219" s="28"/>
      <c r="BG2219" s="28"/>
      <c r="BH2219" s="28"/>
      <c r="BM2219" s="193"/>
      <c r="BO2219" s="28"/>
      <c r="BP2219" s="28"/>
      <c r="BQ2219" s="28"/>
      <c r="BV2219" s="193"/>
      <c r="BX2219" s="28"/>
      <c r="BY2219" s="28"/>
      <c r="BZ2219" s="28"/>
      <c r="CE2219" s="193"/>
      <c r="CG2219" s="28"/>
      <c r="CH2219" s="28"/>
      <c r="CI2219" s="28"/>
      <c r="CN2219" s="193"/>
      <c r="CP2219" s="28"/>
      <c r="CQ2219" s="28"/>
      <c r="CR2219" s="28"/>
      <c r="CW2219" s="193"/>
      <c r="CY2219" s="28"/>
      <c r="CZ2219" s="28"/>
      <c r="DA2219" s="28"/>
      <c r="DF2219" s="193"/>
      <c r="DH2219" s="28"/>
      <c r="DI2219" s="28"/>
      <c r="DJ2219" s="28"/>
      <c r="DO2219" s="193"/>
      <c r="DQ2219" s="28"/>
      <c r="DR2219" s="28"/>
      <c r="DS2219" s="28"/>
      <c r="DX2219" s="193"/>
      <c r="DZ2219" s="28"/>
      <c r="EA2219" s="28"/>
      <c r="EB2219" s="28"/>
      <c r="EG2219" s="193"/>
      <c r="EI2219" s="28"/>
      <c r="EJ2219" s="28"/>
      <c r="EK2219" s="28"/>
      <c r="EP2219" s="193"/>
      <c r="ER2219" s="28"/>
      <c r="ES2219" s="28"/>
      <c r="ET2219" s="28"/>
      <c r="EY2219" s="193"/>
      <c r="FA2219" s="28"/>
      <c r="FB2219" s="28"/>
      <c r="FC2219" s="28"/>
      <c r="FH2219" s="193"/>
      <c r="FJ2219" s="28"/>
      <c r="FK2219" s="28"/>
      <c r="FL2219" s="28"/>
      <c r="FQ2219" s="193"/>
      <c r="FS2219" s="28"/>
      <c r="FT2219" s="28"/>
      <c r="FU2219" s="28"/>
      <c r="FZ2219" s="193"/>
      <c r="GB2219" s="28"/>
      <c r="GC2219" s="28"/>
      <c r="GD2219" s="28"/>
      <c r="GI2219" s="193"/>
      <c r="GK2219" s="28"/>
      <c r="GL2219" s="28"/>
      <c r="GM2219" s="28"/>
      <c r="GR2219" s="193"/>
      <c r="GT2219" s="28"/>
      <c r="GU2219" s="28"/>
      <c r="GV2219" s="28"/>
      <c r="HA2219" s="193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3"/>
      <c r="V2220" s="28"/>
      <c r="W2220" s="28"/>
      <c r="X2220" s="28"/>
      <c r="AC2220" s="193"/>
      <c r="AE2220" s="28"/>
      <c r="AF2220" s="28"/>
      <c r="AG2220" s="28"/>
      <c r="AL2220" s="193"/>
      <c r="AN2220" s="28"/>
      <c r="AO2220" s="28"/>
      <c r="AP2220" s="28"/>
      <c r="AU2220" s="193"/>
      <c r="AW2220" s="28"/>
      <c r="AX2220" s="28"/>
      <c r="AY2220" s="28"/>
      <c r="BD2220" s="193"/>
      <c r="BF2220" s="28"/>
      <c r="BG2220" s="28"/>
      <c r="BH2220" s="28"/>
      <c r="BM2220" s="193"/>
      <c r="BO2220" s="28"/>
      <c r="BP2220" s="28"/>
      <c r="BQ2220" s="28"/>
      <c r="BV2220" s="193"/>
      <c r="BX2220" s="28"/>
      <c r="BY2220" s="28"/>
      <c r="BZ2220" s="28"/>
      <c r="CE2220" s="193"/>
      <c r="CG2220" s="28"/>
      <c r="CH2220" s="28"/>
      <c r="CI2220" s="28"/>
      <c r="CN2220" s="193"/>
      <c r="CP2220" s="28"/>
      <c r="CQ2220" s="28"/>
      <c r="CR2220" s="28"/>
      <c r="CW2220" s="193"/>
      <c r="CY2220" s="28"/>
      <c r="CZ2220" s="28"/>
      <c r="DA2220" s="28"/>
      <c r="DF2220" s="193"/>
      <c r="DH2220" s="28"/>
      <c r="DI2220" s="28"/>
      <c r="DJ2220" s="28"/>
      <c r="DO2220" s="193"/>
      <c r="DQ2220" s="28"/>
      <c r="DR2220" s="28"/>
      <c r="DS2220" s="28"/>
      <c r="DX2220" s="193"/>
      <c r="DZ2220" s="28"/>
      <c r="EA2220" s="28"/>
      <c r="EB2220" s="28"/>
      <c r="EG2220" s="193"/>
      <c r="EI2220" s="28"/>
      <c r="EJ2220" s="28"/>
      <c r="EK2220" s="28"/>
      <c r="EP2220" s="193"/>
      <c r="ER2220" s="28"/>
      <c r="ES2220" s="28"/>
      <c r="ET2220" s="28"/>
      <c r="EY2220" s="193"/>
      <c r="FA2220" s="28"/>
      <c r="FB2220" s="28"/>
      <c r="FC2220" s="28"/>
      <c r="FH2220" s="193"/>
      <c r="FJ2220" s="28"/>
      <c r="FK2220" s="28"/>
      <c r="FL2220" s="28"/>
      <c r="FQ2220" s="193"/>
      <c r="FS2220" s="28"/>
      <c r="FT2220" s="28"/>
      <c r="FU2220" s="28"/>
      <c r="FZ2220" s="193"/>
      <c r="GB2220" s="28"/>
      <c r="GC2220" s="28"/>
      <c r="GD2220" s="28"/>
      <c r="GI2220" s="193"/>
      <c r="GK2220" s="28"/>
      <c r="GL2220" s="28"/>
      <c r="GM2220" s="28"/>
      <c r="GR2220" s="193"/>
      <c r="GT2220" s="28"/>
      <c r="GU2220" s="28"/>
      <c r="GV2220" s="28"/>
      <c r="HA2220" s="193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27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3"/>
      <c r="V2221" s="28"/>
      <c r="W2221" s="28"/>
      <c r="X2221" s="28"/>
      <c r="AC2221" s="193"/>
      <c r="AE2221" s="28"/>
      <c r="AF2221" s="28"/>
      <c r="AG2221" s="28"/>
      <c r="AL2221" s="193"/>
      <c r="AN2221" s="28"/>
      <c r="AO2221" s="28"/>
      <c r="AP2221" s="28"/>
      <c r="AU2221" s="193"/>
      <c r="AW2221" s="28"/>
      <c r="AX2221" s="28"/>
      <c r="AY2221" s="28"/>
      <c r="BD2221" s="193"/>
      <c r="BF2221" s="28"/>
      <c r="BG2221" s="28"/>
      <c r="BH2221" s="28"/>
      <c r="BM2221" s="193"/>
      <c r="BO2221" s="28"/>
      <c r="BP2221" s="28"/>
      <c r="BQ2221" s="28"/>
      <c r="BV2221" s="193"/>
      <c r="BX2221" s="28"/>
      <c r="BY2221" s="28"/>
      <c r="BZ2221" s="28"/>
      <c r="CE2221" s="193"/>
      <c r="CG2221" s="28"/>
      <c r="CH2221" s="28"/>
      <c r="CI2221" s="28"/>
      <c r="CN2221" s="193"/>
      <c r="CP2221" s="28"/>
      <c r="CQ2221" s="28"/>
      <c r="CR2221" s="28"/>
      <c r="CW2221" s="193"/>
      <c r="CY2221" s="28"/>
      <c r="CZ2221" s="28"/>
      <c r="DA2221" s="28"/>
      <c r="DF2221" s="193"/>
      <c r="DH2221" s="28"/>
      <c r="DI2221" s="28"/>
      <c r="DJ2221" s="28"/>
      <c r="DO2221" s="193"/>
      <c r="DQ2221" s="28"/>
      <c r="DR2221" s="28"/>
      <c r="DS2221" s="28"/>
      <c r="DX2221" s="193"/>
      <c r="DZ2221" s="28"/>
      <c r="EA2221" s="28"/>
      <c r="EB2221" s="28"/>
      <c r="EG2221" s="193"/>
      <c r="EI2221" s="28"/>
      <c r="EJ2221" s="28"/>
      <c r="EK2221" s="28"/>
      <c r="EP2221" s="193"/>
      <c r="ER2221" s="28"/>
      <c r="ES2221" s="28"/>
      <c r="ET2221" s="28"/>
      <c r="EY2221" s="193"/>
      <c r="FA2221" s="28"/>
      <c r="FB2221" s="28"/>
      <c r="FC2221" s="28"/>
      <c r="FH2221" s="193"/>
      <c r="FJ2221" s="28"/>
      <c r="FK2221" s="28"/>
      <c r="FL2221" s="28"/>
      <c r="FQ2221" s="193"/>
      <c r="FS2221" s="28"/>
      <c r="FT2221" s="28"/>
      <c r="FU2221" s="28"/>
      <c r="FZ2221" s="193"/>
      <c r="GB2221" s="28"/>
      <c r="GC2221" s="28"/>
      <c r="GD2221" s="28"/>
      <c r="GI2221" s="193"/>
      <c r="GK2221" s="28"/>
      <c r="GL2221" s="28"/>
      <c r="GM2221" s="28"/>
      <c r="GR2221" s="193"/>
      <c r="GT2221" s="28"/>
      <c r="GU2221" s="28"/>
      <c r="GV2221" s="28"/>
      <c r="HA2221" s="193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3"/>
      <c r="V2222" s="28"/>
      <c r="W2222" s="28"/>
      <c r="X2222" s="28"/>
      <c r="AC2222" s="193"/>
      <c r="AE2222" s="28"/>
      <c r="AF2222" s="28"/>
      <c r="AG2222" s="28"/>
      <c r="AL2222" s="193"/>
      <c r="AN2222" s="28"/>
      <c r="AO2222" s="28"/>
      <c r="AP2222" s="28"/>
      <c r="AU2222" s="193"/>
      <c r="AW2222" s="28"/>
      <c r="AX2222" s="28"/>
      <c r="AY2222" s="28"/>
      <c r="BD2222" s="193"/>
      <c r="BF2222" s="28"/>
      <c r="BG2222" s="28"/>
      <c r="BH2222" s="28"/>
      <c r="BM2222" s="193"/>
      <c r="BO2222" s="28"/>
      <c r="BP2222" s="28"/>
      <c r="BQ2222" s="28"/>
      <c r="BV2222" s="193"/>
      <c r="BX2222" s="28"/>
      <c r="BY2222" s="28"/>
      <c r="BZ2222" s="28"/>
      <c r="CE2222" s="193"/>
      <c r="CG2222" s="28"/>
      <c r="CH2222" s="28"/>
      <c r="CI2222" s="28"/>
      <c r="CN2222" s="193"/>
      <c r="CP2222" s="28"/>
      <c r="CQ2222" s="28"/>
      <c r="CR2222" s="28"/>
      <c r="CW2222" s="193"/>
      <c r="CY2222" s="28"/>
      <c r="CZ2222" s="28"/>
      <c r="DA2222" s="28"/>
      <c r="DF2222" s="193"/>
      <c r="DH2222" s="28"/>
      <c r="DI2222" s="28"/>
      <c r="DJ2222" s="28"/>
      <c r="DO2222" s="193"/>
      <c r="DQ2222" s="28"/>
      <c r="DR2222" s="28"/>
      <c r="DS2222" s="28"/>
      <c r="DX2222" s="193"/>
      <c r="DZ2222" s="28"/>
      <c r="EA2222" s="28"/>
      <c r="EB2222" s="28"/>
      <c r="EG2222" s="193"/>
      <c r="EI2222" s="28"/>
      <c r="EJ2222" s="28"/>
      <c r="EK2222" s="28"/>
      <c r="EP2222" s="193"/>
      <c r="ER2222" s="28"/>
      <c r="ES2222" s="28"/>
      <c r="ET2222" s="28"/>
      <c r="EY2222" s="193"/>
      <c r="FA2222" s="28"/>
      <c r="FB2222" s="28"/>
      <c r="FC2222" s="28"/>
      <c r="FH2222" s="193"/>
      <c r="FJ2222" s="28"/>
      <c r="FK2222" s="28"/>
      <c r="FL2222" s="28"/>
      <c r="FQ2222" s="193"/>
      <c r="FS2222" s="28"/>
      <c r="FT2222" s="28"/>
      <c r="FU2222" s="28"/>
      <c r="FZ2222" s="193"/>
      <c r="GB2222" s="28"/>
      <c r="GC2222" s="28"/>
      <c r="GD2222" s="28"/>
      <c r="GI2222" s="193"/>
      <c r="GK2222" s="28"/>
      <c r="GL2222" s="28"/>
      <c r="GM2222" s="28"/>
      <c r="GR2222" s="193"/>
      <c r="GT2222" s="28"/>
      <c r="GU2222" s="28"/>
      <c r="GV2222" s="28"/>
      <c r="HA2222" s="193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3"/>
      <c r="V2223" s="28"/>
      <c r="W2223" s="28"/>
      <c r="X2223" s="28"/>
      <c r="AC2223" s="193"/>
      <c r="AE2223" s="28"/>
      <c r="AF2223" s="28"/>
      <c r="AG2223" s="28"/>
      <c r="AL2223" s="193"/>
      <c r="AN2223" s="28"/>
      <c r="AO2223" s="28"/>
      <c r="AP2223" s="28"/>
      <c r="AU2223" s="193"/>
      <c r="AW2223" s="28"/>
      <c r="AX2223" s="28"/>
      <c r="AY2223" s="28"/>
      <c r="BD2223" s="193"/>
      <c r="BF2223" s="28"/>
      <c r="BG2223" s="28"/>
      <c r="BH2223" s="28"/>
      <c r="BM2223" s="193"/>
      <c r="BO2223" s="28"/>
      <c r="BP2223" s="28"/>
      <c r="BQ2223" s="28"/>
      <c r="BV2223" s="193"/>
      <c r="BX2223" s="28"/>
      <c r="BY2223" s="28"/>
      <c r="BZ2223" s="28"/>
      <c r="CE2223" s="193"/>
      <c r="CG2223" s="28"/>
      <c r="CH2223" s="28"/>
      <c r="CI2223" s="28"/>
      <c r="CN2223" s="193"/>
      <c r="CP2223" s="28"/>
      <c r="CQ2223" s="28"/>
      <c r="CR2223" s="28"/>
      <c r="CW2223" s="193"/>
      <c r="CY2223" s="28"/>
      <c r="CZ2223" s="28"/>
      <c r="DA2223" s="28"/>
      <c r="DF2223" s="193"/>
      <c r="DH2223" s="28"/>
      <c r="DI2223" s="28"/>
      <c r="DJ2223" s="28"/>
      <c r="DO2223" s="193"/>
      <c r="DQ2223" s="28"/>
      <c r="DR2223" s="28"/>
      <c r="DS2223" s="28"/>
      <c r="DX2223" s="193"/>
      <c r="DZ2223" s="28"/>
      <c r="EA2223" s="28"/>
      <c r="EB2223" s="28"/>
      <c r="EG2223" s="193"/>
      <c r="EI2223" s="28"/>
      <c r="EJ2223" s="28"/>
      <c r="EK2223" s="28"/>
      <c r="EP2223" s="193"/>
      <c r="ER2223" s="28"/>
      <c r="ES2223" s="28"/>
      <c r="ET2223" s="28"/>
      <c r="EY2223" s="193"/>
      <c r="FA2223" s="28"/>
      <c r="FB2223" s="28"/>
      <c r="FC2223" s="28"/>
      <c r="FH2223" s="193"/>
      <c r="FJ2223" s="28"/>
      <c r="FK2223" s="28"/>
      <c r="FL2223" s="28"/>
      <c r="FQ2223" s="193"/>
      <c r="FS2223" s="28"/>
      <c r="FT2223" s="28"/>
      <c r="FU2223" s="28"/>
      <c r="FZ2223" s="193"/>
      <c r="GB2223" s="28"/>
      <c r="GC2223" s="28"/>
      <c r="GD2223" s="28"/>
      <c r="GI2223" s="193"/>
      <c r="GK2223" s="28"/>
      <c r="GL2223" s="28"/>
      <c r="GM2223" s="28"/>
      <c r="GR2223" s="193"/>
      <c r="GT2223" s="28"/>
      <c r="GU2223" s="28"/>
      <c r="GV2223" s="28"/>
      <c r="HA2223" s="193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27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3"/>
      <c r="V2224" s="28"/>
      <c r="W2224" s="28"/>
      <c r="X2224" s="28"/>
      <c r="AC2224" s="193"/>
      <c r="AE2224" s="28"/>
      <c r="AF2224" s="28"/>
      <c r="AG2224" s="28"/>
      <c r="AL2224" s="193"/>
      <c r="AN2224" s="28"/>
      <c r="AO2224" s="28"/>
      <c r="AP2224" s="28"/>
      <c r="AU2224" s="193"/>
      <c r="AW2224" s="28"/>
      <c r="AX2224" s="28"/>
      <c r="AY2224" s="28"/>
      <c r="BD2224" s="193"/>
      <c r="BF2224" s="28"/>
      <c r="BG2224" s="28"/>
      <c r="BH2224" s="28"/>
      <c r="BM2224" s="193"/>
      <c r="BO2224" s="28"/>
      <c r="BP2224" s="28"/>
      <c r="BQ2224" s="28"/>
      <c r="BV2224" s="193"/>
      <c r="BX2224" s="28"/>
      <c r="BY2224" s="28"/>
      <c r="BZ2224" s="28"/>
      <c r="CE2224" s="193"/>
      <c r="CG2224" s="28"/>
      <c r="CH2224" s="28"/>
      <c r="CI2224" s="28"/>
      <c r="CN2224" s="193"/>
      <c r="CP2224" s="28"/>
      <c r="CQ2224" s="28"/>
      <c r="CR2224" s="28"/>
      <c r="CW2224" s="193"/>
      <c r="CY2224" s="28"/>
      <c r="CZ2224" s="28"/>
      <c r="DA2224" s="28"/>
      <c r="DF2224" s="193"/>
      <c r="DH2224" s="28"/>
      <c r="DI2224" s="28"/>
      <c r="DJ2224" s="28"/>
      <c r="DO2224" s="193"/>
      <c r="DQ2224" s="28"/>
      <c r="DR2224" s="28"/>
      <c r="DS2224" s="28"/>
      <c r="DX2224" s="193"/>
      <c r="DZ2224" s="28"/>
      <c r="EA2224" s="28"/>
      <c r="EB2224" s="28"/>
      <c r="EG2224" s="193"/>
      <c r="EI2224" s="28"/>
      <c r="EJ2224" s="28"/>
      <c r="EK2224" s="28"/>
      <c r="EP2224" s="193"/>
      <c r="ER2224" s="28"/>
      <c r="ES2224" s="28"/>
      <c r="ET2224" s="28"/>
      <c r="EY2224" s="193"/>
      <c r="FA2224" s="28"/>
      <c r="FB2224" s="28"/>
      <c r="FC2224" s="28"/>
      <c r="FH2224" s="193"/>
      <c r="FJ2224" s="28"/>
      <c r="FK2224" s="28"/>
      <c r="FL2224" s="28"/>
      <c r="FQ2224" s="193"/>
      <c r="FS2224" s="28"/>
      <c r="FT2224" s="28"/>
      <c r="FU2224" s="28"/>
      <c r="FZ2224" s="193"/>
      <c r="GB2224" s="28"/>
      <c r="GC2224" s="28"/>
      <c r="GD2224" s="28"/>
      <c r="GI2224" s="193"/>
      <c r="GK2224" s="28"/>
      <c r="GL2224" s="28"/>
      <c r="GM2224" s="28"/>
      <c r="GR2224" s="193"/>
      <c r="GT2224" s="28"/>
      <c r="GU2224" s="28"/>
      <c r="GV2224" s="28"/>
      <c r="HA2224" s="193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27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3"/>
      <c r="V2225" s="28"/>
      <c r="W2225" s="28"/>
      <c r="X2225" s="28"/>
      <c r="AC2225" s="193"/>
      <c r="AE2225" s="28"/>
      <c r="AF2225" s="28"/>
      <c r="AG2225" s="28"/>
      <c r="AL2225" s="193"/>
      <c r="AN2225" s="28"/>
      <c r="AO2225" s="28"/>
      <c r="AP2225" s="28"/>
      <c r="AU2225" s="193"/>
      <c r="AW2225" s="28"/>
      <c r="AX2225" s="28"/>
      <c r="AY2225" s="28"/>
      <c r="BD2225" s="193"/>
      <c r="BF2225" s="28"/>
      <c r="BG2225" s="28"/>
      <c r="BH2225" s="28"/>
      <c r="BM2225" s="193"/>
      <c r="BO2225" s="28"/>
      <c r="BP2225" s="28"/>
      <c r="BQ2225" s="28"/>
      <c r="BV2225" s="193"/>
      <c r="BX2225" s="28"/>
      <c r="BY2225" s="28"/>
      <c r="BZ2225" s="28"/>
      <c r="CE2225" s="193"/>
      <c r="CG2225" s="28"/>
      <c r="CH2225" s="28"/>
      <c r="CI2225" s="28"/>
      <c r="CN2225" s="193"/>
      <c r="CP2225" s="28"/>
      <c r="CQ2225" s="28"/>
      <c r="CR2225" s="28"/>
      <c r="CW2225" s="193"/>
      <c r="CY2225" s="28"/>
      <c r="CZ2225" s="28"/>
      <c r="DA2225" s="28"/>
      <c r="DF2225" s="193"/>
      <c r="DH2225" s="28"/>
      <c r="DI2225" s="28"/>
      <c r="DJ2225" s="28"/>
      <c r="DO2225" s="193"/>
      <c r="DQ2225" s="28"/>
      <c r="DR2225" s="28"/>
      <c r="DS2225" s="28"/>
      <c r="DX2225" s="193"/>
      <c r="DZ2225" s="28"/>
      <c r="EA2225" s="28"/>
      <c r="EB2225" s="28"/>
      <c r="EG2225" s="193"/>
      <c r="EI2225" s="28"/>
      <c r="EJ2225" s="28"/>
      <c r="EK2225" s="28"/>
      <c r="EP2225" s="193"/>
      <c r="ER2225" s="28"/>
      <c r="ES2225" s="28"/>
      <c r="ET2225" s="28"/>
      <c r="EY2225" s="193"/>
      <c r="FA2225" s="28"/>
      <c r="FB2225" s="28"/>
      <c r="FC2225" s="28"/>
      <c r="FH2225" s="193"/>
      <c r="FJ2225" s="28"/>
      <c r="FK2225" s="28"/>
      <c r="FL2225" s="28"/>
      <c r="FQ2225" s="193"/>
      <c r="FS2225" s="28"/>
      <c r="FT2225" s="28"/>
      <c r="FU2225" s="28"/>
      <c r="FZ2225" s="193"/>
      <c r="GB2225" s="28"/>
      <c r="GC2225" s="28"/>
      <c r="GD2225" s="28"/>
      <c r="GI2225" s="193"/>
      <c r="GK2225" s="28"/>
      <c r="GL2225" s="28"/>
      <c r="GM2225" s="28"/>
      <c r="GR2225" s="193"/>
      <c r="GT2225" s="28"/>
      <c r="GU2225" s="28"/>
      <c r="GV2225" s="28"/>
      <c r="HA2225" s="193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3"/>
      <c r="V2226" s="28"/>
      <c r="W2226" s="28"/>
      <c r="X2226" s="28"/>
      <c r="AC2226" s="193"/>
      <c r="AE2226" s="28"/>
      <c r="AF2226" s="28"/>
      <c r="AG2226" s="28"/>
      <c r="AL2226" s="193"/>
      <c r="AN2226" s="28"/>
      <c r="AO2226" s="28"/>
      <c r="AP2226" s="28"/>
      <c r="AU2226" s="193"/>
      <c r="AW2226" s="28"/>
      <c r="AX2226" s="28"/>
      <c r="AY2226" s="28"/>
      <c r="BD2226" s="193"/>
      <c r="BF2226" s="28"/>
      <c r="BG2226" s="28"/>
      <c r="BH2226" s="28"/>
      <c r="BM2226" s="193"/>
      <c r="BO2226" s="28"/>
      <c r="BP2226" s="28"/>
      <c r="BQ2226" s="28"/>
      <c r="BV2226" s="193"/>
      <c r="BX2226" s="28"/>
      <c r="BY2226" s="28"/>
      <c r="BZ2226" s="28"/>
      <c r="CE2226" s="193"/>
      <c r="CG2226" s="28"/>
      <c r="CH2226" s="28"/>
      <c r="CI2226" s="28"/>
      <c r="CN2226" s="193"/>
      <c r="CP2226" s="28"/>
      <c r="CQ2226" s="28"/>
      <c r="CR2226" s="28"/>
      <c r="CW2226" s="193"/>
      <c r="CY2226" s="28"/>
      <c r="CZ2226" s="28"/>
      <c r="DA2226" s="28"/>
      <c r="DF2226" s="193"/>
      <c r="DH2226" s="28"/>
      <c r="DI2226" s="28"/>
      <c r="DJ2226" s="28"/>
      <c r="DO2226" s="193"/>
      <c r="DQ2226" s="28"/>
      <c r="DR2226" s="28"/>
      <c r="DS2226" s="28"/>
      <c r="DX2226" s="193"/>
      <c r="DZ2226" s="28"/>
      <c r="EA2226" s="28"/>
      <c r="EB2226" s="28"/>
      <c r="EG2226" s="193"/>
      <c r="EI2226" s="28"/>
      <c r="EJ2226" s="28"/>
      <c r="EK2226" s="28"/>
      <c r="EP2226" s="193"/>
      <c r="ER2226" s="28"/>
      <c r="ES2226" s="28"/>
      <c r="ET2226" s="28"/>
      <c r="EY2226" s="193"/>
      <c r="FA2226" s="28"/>
      <c r="FB2226" s="28"/>
      <c r="FC2226" s="28"/>
      <c r="FH2226" s="193"/>
      <c r="FJ2226" s="28"/>
      <c r="FK2226" s="28"/>
      <c r="FL2226" s="28"/>
      <c r="FQ2226" s="193"/>
      <c r="FS2226" s="28"/>
      <c r="FT2226" s="28"/>
      <c r="FU2226" s="28"/>
      <c r="FZ2226" s="193"/>
      <c r="GB2226" s="28"/>
      <c r="GC2226" s="28"/>
      <c r="GD2226" s="28"/>
      <c r="GI2226" s="193"/>
      <c r="GK2226" s="28"/>
      <c r="GL2226" s="28"/>
      <c r="GM2226" s="28"/>
      <c r="GR2226" s="193"/>
      <c r="GT2226" s="28"/>
      <c r="GU2226" s="28"/>
      <c r="GV2226" s="28"/>
      <c r="HA2226" s="193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27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3"/>
      <c r="V2227" s="28"/>
      <c r="W2227" s="28"/>
      <c r="X2227" s="28"/>
      <c r="AC2227" s="193"/>
      <c r="AE2227" s="28"/>
      <c r="AF2227" s="28"/>
      <c r="AG2227" s="28"/>
      <c r="AL2227" s="193"/>
      <c r="AN2227" s="28"/>
      <c r="AO2227" s="28"/>
      <c r="AP2227" s="28"/>
      <c r="AU2227" s="193"/>
      <c r="AW2227" s="28"/>
      <c r="AX2227" s="28"/>
      <c r="AY2227" s="28"/>
      <c r="BD2227" s="193"/>
      <c r="BF2227" s="28"/>
      <c r="BG2227" s="28"/>
      <c r="BH2227" s="28"/>
      <c r="BM2227" s="193"/>
      <c r="BO2227" s="28"/>
      <c r="BP2227" s="28"/>
      <c r="BQ2227" s="28"/>
      <c r="BV2227" s="193"/>
      <c r="BX2227" s="28"/>
      <c r="BY2227" s="28"/>
      <c r="BZ2227" s="28"/>
      <c r="CE2227" s="193"/>
      <c r="CG2227" s="28"/>
      <c r="CH2227" s="28"/>
      <c r="CI2227" s="28"/>
      <c r="CN2227" s="193"/>
      <c r="CP2227" s="28"/>
      <c r="CQ2227" s="28"/>
      <c r="CR2227" s="28"/>
      <c r="CW2227" s="193"/>
      <c r="CY2227" s="28"/>
      <c r="CZ2227" s="28"/>
      <c r="DA2227" s="28"/>
      <c r="DF2227" s="193"/>
      <c r="DH2227" s="28"/>
      <c r="DI2227" s="28"/>
      <c r="DJ2227" s="28"/>
      <c r="DO2227" s="193"/>
      <c r="DQ2227" s="28"/>
      <c r="DR2227" s="28"/>
      <c r="DS2227" s="28"/>
      <c r="DX2227" s="193"/>
      <c r="DZ2227" s="28"/>
      <c r="EA2227" s="28"/>
      <c r="EB2227" s="28"/>
      <c r="EG2227" s="193"/>
      <c r="EI2227" s="28"/>
      <c r="EJ2227" s="28"/>
      <c r="EK2227" s="28"/>
      <c r="EP2227" s="193"/>
      <c r="ER2227" s="28"/>
      <c r="ES2227" s="28"/>
      <c r="ET2227" s="28"/>
      <c r="EY2227" s="193"/>
      <c r="FA2227" s="28"/>
      <c r="FB2227" s="28"/>
      <c r="FC2227" s="28"/>
      <c r="FH2227" s="193"/>
      <c r="FJ2227" s="28"/>
      <c r="FK2227" s="28"/>
      <c r="FL2227" s="28"/>
      <c r="FQ2227" s="193"/>
      <c r="FS2227" s="28"/>
      <c r="FT2227" s="28"/>
      <c r="FU2227" s="28"/>
      <c r="FZ2227" s="193"/>
      <c r="GB2227" s="28"/>
      <c r="GC2227" s="28"/>
      <c r="GD2227" s="28"/>
      <c r="GI2227" s="193"/>
      <c r="GK2227" s="28"/>
      <c r="GL2227" s="28"/>
      <c r="GM2227" s="28"/>
      <c r="GR2227" s="193"/>
      <c r="GT2227" s="28"/>
      <c r="GU2227" s="28"/>
      <c r="GV2227" s="28"/>
      <c r="HA2227" s="193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3"/>
      <c r="V2228" s="28"/>
      <c r="W2228" s="28"/>
      <c r="X2228" s="28"/>
      <c r="AC2228" s="193"/>
      <c r="AE2228" s="28"/>
      <c r="AF2228" s="28"/>
      <c r="AG2228" s="28"/>
      <c r="AL2228" s="193"/>
      <c r="AN2228" s="28"/>
      <c r="AO2228" s="28"/>
      <c r="AP2228" s="28"/>
      <c r="AU2228" s="193"/>
      <c r="AW2228" s="28"/>
      <c r="AX2228" s="28"/>
      <c r="AY2228" s="28"/>
      <c r="BD2228" s="193"/>
      <c r="BF2228" s="28"/>
      <c r="BG2228" s="28"/>
      <c r="BH2228" s="28"/>
      <c r="BM2228" s="193"/>
      <c r="BO2228" s="28"/>
      <c r="BP2228" s="28"/>
      <c r="BQ2228" s="28"/>
      <c r="BV2228" s="193"/>
      <c r="BX2228" s="28"/>
      <c r="BY2228" s="28"/>
      <c r="BZ2228" s="28"/>
      <c r="CE2228" s="193"/>
      <c r="CG2228" s="28"/>
      <c r="CH2228" s="28"/>
      <c r="CI2228" s="28"/>
      <c r="CN2228" s="193"/>
      <c r="CP2228" s="28"/>
      <c r="CQ2228" s="28"/>
      <c r="CR2228" s="28"/>
      <c r="CW2228" s="193"/>
      <c r="CY2228" s="28"/>
      <c r="CZ2228" s="28"/>
      <c r="DA2228" s="28"/>
      <c r="DF2228" s="193"/>
      <c r="DH2228" s="28"/>
      <c r="DI2228" s="28"/>
      <c r="DJ2228" s="28"/>
      <c r="DO2228" s="193"/>
      <c r="DQ2228" s="28"/>
      <c r="DR2228" s="28"/>
      <c r="DS2228" s="28"/>
      <c r="DX2228" s="193"/>
      <c r="DZ2228" s="28"/>
      <c r="EA2228" s="28"/>
      <c r="EB2228" s="28"/>
      <c r="EG2228" s="193"/>
      <c r="EI2228" s="28"/>
      <c r="EJ2228" s="28"/>
      <c r="EK2228" s="28"/>
      <c r="EP2228" s="193"/>
      <c r="ER2228" s="28"/>
      <c r="ES2228" s="28"/>
      <c r="ET2228" s="28"/>
      <c r="EY2228" s="193"/>
      <c r="FA2228" s="28"/>
      <c r="FB2228" s="28"/>
      <c r="FC2228" s="28"/>
      <c r="FH2228" s="193"/>
      <c r="FJ2228" s="28"/>
      <c r="FK2228" s="28"/>
      <c r="FL2228" s="28"/>
      <c r="FQ2228" s="193"/>
      <c r="FS2228" s="28"/>
      <c r="FT2228" s="28"/>
      <c r="FU2228" s="28"/>
      <c r="FZ2228" s="193"/>
      <c r="GB2228" s="28"/>
      <c r="GC2228" s="28"/>
      <c r="GD2228" s="28"/>
      <c r="GI2228" s="193"/>
      <c r="GK2228" s="28"/>
      <c r="GL2228" s="28"/>
      <c r="GM2228" s="28"/>
      <c r="GR2228" s="193"/>
      <c r="GT2228" s="28"/>
      <c r="GU2228" s="28"/>
      <c r="GV2228" s="28"/>
      <c r="HA2228" s="193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27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3"/>
      <c r="V2229" s="28"/>
      <c r="W2229" s="28"/>
      <c r="X2229" s="28"/>
      <c r="AC2229" s="193"/>
      <c r="AE2229" s="28"/>
      <c r="AF2229" s="28"/>
      <c r="AG2229" s="28"/>
      <c r="AL2229" s="193"/>
      <c r="AN2229" s="28"/>
      <c r="AO2229" s="28"/>
      <c r="AP2229" s="28"/>
      <c r="AU2229" s="193"/>
      <c r="AW2229" s="28"/>
      <c r="AX2229" s="28"/>
      <c r="AY2229" s="28"/>
      <c r="BD2229" s="193"/>
      <c r="BF2229" s="28"/>
      <c r="BG2229" s="28"/>
      <c r="BH2229" s="28"/>
      <c r="BM2229" s="193"/>
      <c r="BO2229" s="28"/>
      <c r="BP2229" s="28"/>
      <c r="BQ2229" s="28"/>
      <c r="BV2229" s="193"/>
      <c r="BX2229" s="28"/>
      <c r="BY2229" s="28"/>
      <c r="BZ2229" s="28"/>
      <c r="CE2229" s="193"/>
      <c r="CG2229" s="28"/>
      <c r="CH2229" s="28"/>
      <c r="CI2229" s="28"/>
      <c r="CN2229" s="193"/>
      <c r="CP2229" s="28"/>
      <c r="CQ2229" s="28"/>
      <c r="CR2229" s="28"/>
      <c r="CW2229" s="193"/>
      <c r="CY2229" s="28"/>
      <c r="CZ2229" s="28"/>
      <c r="DA2229" s="28"/>
      <c r="DF2229" s="193"/>
      <c r="DH2229" s="28"/>
      <c r="DI2229" s="28"/>
      <c r="DJ2229" s="28"/>
      <c r="DO2229" s="193"/>
      <c r="DQ2229" s="28"/>
      <c r="DR2229" s="28"/>
      <c r="DS2229" s="28"/>
      <c r="DX2229" s="193"/>
      <c r="DZ2229" s="28"/>
      <c r="EA2229" s="28"/>
      <c r="EB2229" s="28"/>
      <c r="EG2229" s="193"/>
      <c r="EI2229" s="28"/>
      <c r="EJ2229" s="28"/>
      <c r="EK2229" s="28"/>
      <c r="EP2229" s="193"/>
      <c r="ER2229" s="28"/>
      <c r="ES2229" s="28"/>
      <c r="ET2229" s="28"/>
      <c r="EY2229" s="193"/>
      <c r="FA2229" s="28"/>
      <c r="FB2229" s="28"/>
      <c r="FC2229" s="28"/>
      <c r="FH2229" s="193"/>
      <c r="FJ2229" s="28"/>
      <c r="FK2229" s="28"/>
      <c r="FL2229" s="28"/>
      <c r="FQ2229" s="193"/>
      <c r="FS2229" s="28"/>
      <c r="FT2229" s="28"/>
      <c r="FU2229" s="28"/>
      <c r="FZ2229" s="193"/>
      <c r="GB2229" s="28"/>
      <c r="GC2229" s="28"/>
      <c r="GD2229" s="28"/>
      <c r="GI2229" s="193"/>
      <c r="GK2229" s="28"/>
      <c r="GL2229" s="28"/>
      <c r="GM2229" s="28"/>
      <c r="GR2229" s="193"/>
      <c r="GT2229" s="28"/>
      <c r="GU2229" s="28"/>
      <c r="GV2229" s="28"/>
      <c r="HA2229" s="193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3"/>
      <c r="V2230" s="28"/>
      <c r="W2230" s="28"/>
      <c r="X2230" s="28"/>
      <c r="AC2230" s="193"/>
      <c r="AE2230" s="28"/>
      <c r="AF2230" s="28"/>
      <c r="AG2230" s="28"/>
      <c r="AL2230" s="193"/>
      <c r="AN2230" s="28"/>
      <c r="AO2230" s="28"/>
      <c r="AP2230" s="28"/>
      <c r="AU2230" s="193"/>
      <c r="AW2230" s="28"/>
      <c r="AX2230" s="28"/>
      <c r="AY2230" s="28"/>
      <c r="BD2230" s="193"/>
      <c r="BF2230" s="28"/>
      <c r="BG2230" s="28"/>
      <c r="BH2230" s="28"/>
      <c r="BM2230" s="193"/>
      <c r="BO2230" s="28"/>
      <c r="BP2230" s="28"/>
      <c r="BQ2230" s="28"/>
      <c r="BV2230" s="193"/>
      <c r="BX2230" s="28"/>
      <c r="BY2230" s="28"/>
      <c r="BZ2230" s="28"/>
      <c r="CE2230" s="193"/>
      <c r="CG2230" s="28"/>
      <c r="CH2230" s="28"/>
      <c r="CI2230" s="28"/>
      <c r="CN2230" s="193"/>
      <c r="CP2230" s="28"/>
      <c r="CQ2230" s="28"/>
      <c r="CR2230" s="28"/>
      <c r="CW2230" s="193"/>
      <c r="CY2230" s="28"/>
      <c r="CZ2230" s="28"/>
      <c r="DA2230" s="28"/>
      <c r="DF2230" s="193"/>
      <c r="DH2230" s="28"/>
      <c r="DI2230" s="28"/>
      <c r="DJ2230" s="28"/>
      <c r="DO2230" s="193"/>
      <c r="DQ2230" s="28"/>
      <c r="DR2230" s="28"/>
      <c r="DS2230" s="28"/>
      <c r="DX2230" s="193"/>
      <c r="DZ2230" s="28"/>
      <c r="EA2230" s="28"/>
      <c r="EB2230" s="28"/>
      <c r="EG2230" s="193"/>
      <c r="EI2230" s="28"/>
      <c r="EJ2230" s="28"/>
      <c r="EK2230" s="28"/>
      <c r="EP2230" s="193"/>
      <c r="ER2230" s="28"/>
      <c r="ES2230" s="28"/>
      <c r="ET2230" s="28"/>
      <c r="EY2230" s="193"/>
      <c r="FA2230" s="28"/>
      <c r="FB2230" s="28"/>
      <c r="FC2230" s="28"/>
      <c r="FH2230" s="193"/>
      <c r="FJ2230" s="28"/>
      <c r="FK2230" s="28"/>
      <c r="FL2230" s="28"/>
      <c r="FQ2230" s="193"/>
      <c r="FS2230" s="28"/>
      <c r="FT2230" s="28"/>
      <c r="FU2230" s="28"/>
      <c r="FZ2230" s="193"/>
      <c r="GB2230" s="28"/>
      <c r="GC2230" s="28"/>
      <c r="GD2230" s="28"/>
      <c r="GI2230" s="193"/>
      <c r="GK2230" s="28"/>
      <c r="GL2230" s="28"/>
      <c r="GM2230" s="28"/>
      <c r="GR2230" s="193"/>
      <c r="GT2230" s="28"/>
      <c r="GU2230" s="28"/>
      <c r="GV2230" s="28"/>
      <c r="HA2230" s="193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3"/>
      <c r="V2231" s="28"/>
      <c r="W2231" s="28"/>
      <c r="X2231" s="28"/>
      <c r="AC2231" s="193"/>
      <c r="AE2231" s="28"/>
      <c r="AF2231" s="28"/>
      <c r="AG2231" s="28"/>
      <c r="AL2231" s="193"/>
      <c r="AN2231" s="28"/>
      <c r="AO2231" s="28"/>
      <c r="AP2231" s="28"/>
      <c r="AU2231" s="193"/>
      <c r="AW2231" s="28"/>
      <c r="AX2231" s="28"/>
      <c r="AY2231" s="28"/>
      <c r="BD2231" s="193"/>
      <c r="BF2231" s="28"/>
      <c r="BG2231" s="28"/>
      <c r="BH2231" s="28"/>
      <c r="BM2231" s="193"/>
      <c r="BO2231" s="28"/>
      <c r="BP2231" s="28"/>
      <c r="BQ2231" s="28"/>
      <c r="BV2231" s="193"/>
      <c r="BX2231" s="28"/>
      <c r="BY2231" s="28"/>
      <c r="BZ2231" s="28"/>
      <c r="CE2231" s="193"/>
      <c r="CG2231" s="28"/>
      <c r="CH2231" s="28"/>
      <c r="CI2231" s="28"/>
      <c r="CN2231" s="193"/>
      <c r="CP2231" s="28"/>
      <c r="CQ2231" s="28"/>
      <c r="CR2231" s="28"/>
      <c r="CW2231" s="193"/>
      <c r="CY2231" s="28"/>
      <c r="CZ2231" s="28"/>
      <c r="DA2231" s="28"/>
      <c r="DF2231" s="193"/>
      <c r="DH2231" s="28"/>
      <c r="DI2231" s="28"/>
      <c r="DJ2231" s="28"/>
      <c r="DO2231" s="193"/>
      <c r="DQ2231" s="28"/>
      <c r="DR2231" s="28"/>
      <c r="DS2231" s="28"/>
      <c r="DX2231" s="193"/>
      <c r="DZ2231" s="28"/>
      <c r="EA2231" s="28"/>
      <c r="EB2231" s="28"/>
      <c r="EG2231" s="193"/>
      <c r="EI2231" s="28"/>
      <c r="EJ2231" s="28"/>
      <c r="EK2231" s="28"/>
      <c r="EP2231" s="193"/>
      <c r="ER2231" s="28"/>
      <c r="ES2231" s="28"/>
      <c r="ET2231" s="28"/>
      <c r="EY2231" s="193"/>
      <c r="FA2231" s="28"/>
      <c r="FB2231" s="28"/>
      <c r="FC2231" s="28"/>
      <c r="FH2231" s="193"/>
      <c r="FJ2231" s="28"/>
      <c r="FK2231" s="28"/>
      <c r="FL2231" s="28"/>
      <c r="FQ2231" s="193"/>
      <c r="FS2231" s="28"/>
      <c r="FT2231" s="28"/>
      <c r="FU2231" s="28"/>
      <c r="FZ2231" s="193"/>
      <c r="GB2231" s="28"/>
      <c r="GC2231" s="28"/>
      <c r="GD2231" s="28"/>
      <c r="GI2231" s="193"/>
      <c r="GK2231" s="28"/>
      <c r="GL2231" s="28"/>
      <c r="GM2231" s="28"/>
      <c r="GR2231" s="193"/>
      <c r="GT2231" s="28"/>
      <c r="GU2231" s="28"/>
      <c r="GV2231" s="28"/>
      <c r="HA2231" s="193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3"/>
      <c r="V2232" s="28"/>
      <c r="W2232" s="28"/>
      <c r="X2232" s="28"/>
      <c r="AC2232" s="193"/>
      <c r="AE2232" s="28"/>
      <c r="AF2232" s="28"/>
      <c r="AG2232" s="28"/>
      <c r="AL2232" s="193"/>
      <c r="AN2232" s="28"/>
      <c r="AO2232" s="28"/>
      <c r="AP2232" s="28"/>
      <c r="AU2232" s="193"/>
      <c r="AW2232" s="28"/>
      <c r="AX2232" s="28"/>
      <c r="AY2232" s="28"/>
      <c r="BD2232" s="193"/>
      <c r="BF2232" s="28"/>
      <c r="BG2232" s="28"/>
      <c r="BH2232" s="28"/>
      <c r="BM2232" s="193"/>
      <c r="BO2232" s="28"/>
      <c r="BP2232" s="28"/>
      <c r="BQ2232" s="28"/>
      <c r="BV2232" s="193"/>
      <c r="BX2232" s="28"/>
      <c r="BY2232" s="28"/>
      <c r="BZ2232" s="28"/>
      <c r="CE2232" s="193"/>
      <c r="CG2232" s="28"/>
      <c r="CH2232" s="28"/>
      <c r="CI2232" s="28"/>
      <c r="CN2232" s="193"/>
      <c r="CP2232" s="28"/>
      <c r="CQ2232" s="28"/>
      <c r="CR2232" s="28"/>
      <c r="CW2232" s="193"/>
      <c r="CY2232" s="28"/>
      <c r="CZ2232" s="28"/>
      <c r="DA2232" s="28"/>
      <c r="DF2232" s="193"/>
      <c r="DH2232" s="28"/>
      <c r="DI2232" s="28"/>
      <c r="DJ2232" s="28"/>
      <c r="DO2232" s="193"/>
      <c r="DQ2232" s="28"/>
      <c r="DR2232" s="28"/>
      <c r="DS2232" s="28"/>
      <c r="DX2232" s="193"/>
      <c r="DZ2232" s="28"/>
      <c r="EA2232" s="28"/>
      <c r="EB2232" s="28"/>
      <c r="EG2232" s="193"/>
      <c r="EI2232" s="28"/>
      <c r="EJ2232" s="28"/>
      <c r="EK2232" s="28"/>
      <c r="EP2232" s="193"/>
      <c r="ER2232" s="28"/>
      <c r="ES2232" s="28"/>
      <c r="ET2232" s="28"/>
      <c r="EY2232" s="193"/>
      <c r="FA2232" s="28"/>
      <c r="FB2232" s="28"/>
      <c r="FC2232" s="28"/>
      <c r="FH2232" s="193"/>
      <c r="FJ2232" s="28"/>
      <c r="FK2232" s="28"/>
      <c r="FL2232" s="28"/>
      <c r="FQ2232" s="193"/>
      <c r="FS2232" s="28"/>
      <c r="FT2232" s="28"/>
      <c r="FU2232" s="28"/>
      <c r="FZ2232" s="193"/>
      <c r="GB2232" s="28"/>
      <c r="GC2232" s="28"/>
      <c r="GD2232" s="28"/>
      <c r="GI2232" s="193"/>
      <c r="GK2232" s="28"/>
      <c r="GL2232" s="28"/>
      <c r="GM2232" s="28"/>
      <c r="GR2232" s="193"/>
      <c r="GT2232" s="28"/>
      <c r="GU2232" s="28"/>
      <c r="GV2232" s="28"/>
      <c r="HA2232" s="193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3"/>
      <c r="V2233" s="28"/>
      <c r="W2233" s="28"/>
      <c r="X2233" s="28"/>
      <c r="AC2233" s="193"/>
      <c r="AE2233" s="28"/>
      <c r="AF2233" s="28"/>
      <c r="AG2233" s="28"/>
      <c r="AL2233" s="193"/>
      <c r="AN2233" s="28"/>
      <c r="AO2233" s="28"/>
      <c r="AP2233" s="28"/>
      <c r="AU2233" s="193"/>
      <c r="AW2233" s="28"/>
      <c r="AX2233" s="28"/>
      <c r="AY2233" s="28"/>
      <c r="BD2233" s="193"/>
      <c r="BF2233" s="28"/>
      <c r="BG2233" s="28"/>
      <c r="BH2233" s="28"/>
      <c r="BM2233" s="193"/>
      <c r="BO2233" s="28"/>
      <c r="BP2233" s="28"/>
      <c r="BQ2233" s="28"/>
      <c r="BV2233" s="193"/>
      <c r="BX2233" s="28"/>
      <c r="BY2233" s="28"/>
      <c r="BZ2233" s="28"/>
      <c r="CE2233" s="193"/>
      <c r="CG2233" s="28"/>
      <c r="CH2233" s="28"/>
      <c r="CI2233" s="28"/>
      <c r="CN2233" s="193"/>
      <c r="CP2233" s="28"/>
      <c r="CQ2233" s="28"/>
      <c r="CR2233" s="28"/>
      <c r="CW2233" s="193"/>
      <c r="CY2233" s="28"/>
      <c r="CZ2233" s="28"/>
      <c r="DA2233" s="28"/>
      <c r="DF2233" s="193"/>
      <c r="DH2233" s="28"/>
      <c r="DI2233" s="28"/>
      <c r="DJ2233" s="28"/>
      <c r="DO2233" s="193"/>
      <c r="DQ2233" s="28"/>
      <c r="DR2233" s="28"/>
      <c r="DS2233" s="28"/>
      <c r="DX2233" s="193"/>
      <c r="DZ2233" s="28"/>
      <c r="EA2233" s="28"/>
      <c r="EB2233" s="28"/>
      <c r="EG2233" s="193"/>
      <c r="EI2233" s="28"/>
      <c r="EJ2233" s="28"/>
      <c r="EK2233" s="28"/>
      <c r="EP2233" s="193"/>
      <c r="ER2233" s="28"/>
      <c r="ES2233" s="28"/>
      <c r="ET2233" s="28"/>
      <c r="EY2233" s="193"/>
      <c r="FA2233" s="28"/>
      <c r="FB2233" s="28"/>
      <c r="FC2233" s="28"/>
      <c r="FH2233" s="193"/>
      <c r="FJ2233" s="28"/>
      <c r="FK2233" s="28"/>
      <c r="FL2233" s="28"/>
      <c r="FQ2233" s="193"/>
      <c r="FS2233" s="28"/>
      <c r="FT2233" s="28"/>
      <c r="FU2233" s="28"/>
      <c r="FZ2233" s="193"/>
      <c r="GB2233" s="28"/>
      <c r="GC2233" s="28"/>
      <c r="GD2233" s="28"/>
      <c r="GI2233" s="193"/>
      <c r="GK2233" s="28"/>
      <c r="GL2233" s="28"/>
      <c r="GM2233" s="28"/>
      <c r="GR2233" s="193"/>
      <c r="GT2233" s="28"/>
      <c r="GU2233" s="28"/>
      <c r="GV2233" s="28"/>
      <c r="HA2233" s="193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3"/>
      <c r="V2234" s="28"/>
      <c r="W2234" s="28"/>
      <c r="X2234" s="28"/>
      <c r="AC2234" s="193"/>
      <c r="AE2234" s="28"/>
      <c r="AF2234" s="28"/>
      <c r="AG2234" s="28"/>
      <c r="AL2234" s="193"/>
      <c r="AN2234" s="28"/>
      <c r="AO2234" s="28"/>
      <c r="AP2234" s="28"/>
      <c r="AU2234" s="193"/>
      <c r="AW2234" s="28"/>
      <c r="AX2234" s="28"/>
      <c r="AY2234" s="28"/>
      <c r="BD2234" s="193"/>
      <c r="BF2234" s="28"/>
      <c r="BG2234" s="28"/>
      <c r="BH2234" s="28"/>
      <c r="BM2234" s="193"/>
      <c r="BO2234" s="28"/>
      <c r="BP2234" s="28"/>
      <c r="BQ2234" s="28"/>
      <c r="BV2234" s="193"/>
      <c r="BX2234" s="28"/>
      <c r="BY2234" s="28"/>
      <c r="BZ2234" s="28"/>
      <c r="CE2234" s="193"/>
      <c r="CG2234" s="28"/>
      <c r="CH2234" s="28"/>
      <c r="CI2234" s="28"/>
      <c r="CN2234" s="193"/>
      <c r="CP2234" s="28"/>
      <c r="CQ2234" s="28"/>
      <c r="CR2234" s="28"/>
      <c r="CW2234" s="193"/>
      <c r="CY2234" s="28"/>
      <c r="CZ2234" s="28"/>
      <c r="DA2234" s="28"/>
      <c r="DF2234" s="193"/>
      <c r="DH2234" s="28"/>
      <c r="DI2234" s="28"/>
      <c r="DJ2234" s="28"/>
      <c r="DO2234" s="193"/>
      <c r="DQ2234" s="28"/>
      <c r="DR2234" s="28"/>
      <c r="DS2234" s="28"/>
      <c r="DX2234" s="193"/>
      <c r="DZ2234" s="28"/>
      <c r="EA2234" s="28"/>
      <c r="EB2234" s="28"/>
      <c r="EG2234" s="193"/>
      <c r="EI2234" s="28"/>
      <c r="EJ2234" s="28"/>
      <c r="EK2234" s="28"/>
      <c r="EP2234" s="193"/>
      <c r="ER2234" s="28"/>
      <c r="ES2234" s="28"/>
      <c r="ET2234" s="28"/>
      <c r="EY2234" s="193"/>
      <c r="FA2234" s="28"/>
      <c r="FB2234" s="28"/>
      <c r="FC2234" s="28"/>
      <c r="FH2234" s="193"/>
      <c r="FJ2234" s="28"/>
      <c r="FK2234" s="28"/>
      <c r="FL2234" s="28"/>
      <c r="FQ2234" s="193"/>
      <c r="FS2234" s="28"/>
      <c r="FT2234" s="28"/>
      <c r="FU2234" s="28"/>
      <c r="FZ2234" s="193"/>
      <c r="GB2234" s="28"/>
      <c r="GC2234" s="28"/>
      <c r="GD2234" s="28"/>
      <c r="GI2234" s="193"/>
      <c r="GK2234" s="28"/>
      <c r="GL2234" s="28"/>
      <c r="GM2234" s="28"/>
      <c r="GR2234" s="193"/>
      <c r="GT2234" s="28"/>
      <c r="GU2234" s="28"/>
      <c r="GV2234" s="28"/>
      <c r="HA2234" s="193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3"/>
      <c r="V2235" s="28"/>
      <c r="W2235" s="28"/>
      <c r="X2235" s="28"/>
      <c r="AC2235" s="193"/>
      <c r="AE2235" s="28"/>
      <c r="AF2235" s="28"/>
      <c r="AG2235" s="28"/>
      <c r="AL2235" s="193"/>
      <c r="AN2235" s="28"/>
      <c r="AO2235" s="28"/>
      <c r="AP2235" s="28"/>
      <c r="AU2235" s="193"/>
      <c r="AW2235" s="28"/>
      <c r="AX2235" s="28"/>
      <c r="AY2235" s="28"/>
      <c r="BD2235" s="193"/>
      <c r="BF2235" s="28"/>
      <c r="BG2235" s="28"/>
      <c r="BH2235" s="28"/>
      <c r="BM2235" s="193"/>
      <c r="BO2235" s="28"/>
      <c r="BP2235" s="28"/>
      <c r="BQ2235" s="28"/>
      <c r="BV2235" s="193"/>
      <c r="BX2235" s="28"/>
      <c r="BY2235" s="28"/>
      <c r="BZ2235" s="28"/>
      <c r="CE2235" s="193"/>
      <c r="CG2235" s="28"/>
      <c r="CH2235" s="28"/>
      <c r="CI2235" s="28"/>
      <c r="CN2235" s="193"/>
      <c r="CP2235" s="28"/>
      <c r="CQ2235" s="28"/>
      <c r="CR2235" s="28"/>
      <c r="CW2235" s="193"/>
      <c r="CY2235" s="28"/>
      <c r="CZ2235" s="28"/>
      <c r="DA2235" s="28"/>
      <c r="DF2235" s="193"/>
      <c r="DH2235" s="28"/>
      <c r="DI2235" s="28"/>
      <c r="DJ2235" s="28"/>
      <c r="DO2235" s="193"/>
      <c r="DQ2235" s="28"/>
      <c r="DR2235" s="28"/>
      <c r="DS2235" s="28"/>
      <c r="DX2235" s="193"/>
      <c r="DZ2235" s="28"/>
      <c r="EA2235" s="28"/>
      <c r="EB2235" s="28"/>
      <c r="EG2235" s="193"/>
      <c r="EI2235" s="28"/>
      <c r="EJ2235" s="28"/>
      <c r="EK2235" s="28"/>
      <c r="EP2235" s="193"/>
      <c r="ER2235" s="28"/>
      <c r="ES2235" s="28"/>
      <c r="ET2235" s="28"/>
      <c r="EY2235" s="193"/>
      <c r="FA2235" s="28"/>
      <c r="FB2235" s="28"/>
      <c r="FC2235" s="28"/>
      <c r="FH2235" s="193"/>
      <c r="FJ2235" s="28"/>
      <c r="FK2235" s="28"/>
      <c r="FL2235" s="28"/>
      <c r="FQ2235" s="193"/>
      <c r="FS2235" s="28"/>
      <c r="FT2235" s="28"/>
      <c r="FU2235" s="28"/>
      <c r="FZ2235" s="193"/>
      <c r="GB2235" s="28"/>
      <c r="GC2235" s="28"/>
      <c r="GD2235" s="28"/>
      <c r="GI2235" s="193"/>
      <c r="GK2235" s="28"/>
      <c r="GL2235" s="28"/>
      <c r="GM2235" s="28"/>
      <c r="GR2235" s="193"/>
      <c r="GT2235" s="28"/>
      <c r="GU2235" s="28"/>
      <c r="GV2235" s="28"/>
      <c r="HA2235" s="193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3"/>
      <c r="V2236" s="28"/>
      <c r="W2236" s="28"/>
      <c r="X2236" s="28"/>
      <c r="AC2236" s="193"/>
      <c r="AE2236" s="28"/>
      <c r="AF2236" s="28"/>
      <c r="AG2236" s="28"/>
      <c r="AL2236" s="193"/>
      <c r="AN2236" s="28"/>
      <c r="AO2236" s="28"/>
      <c r="AP2236" s="28"/>
      <c r="AU2236" s="193"/>
      <c r="AW2236" s="28"/>
      <c r="AX2236" s="28"/>
      <c r="AY2236" s="28"/>
      <c r="BD2236" s="193"/>
      <c r="BF2236" s="28"/>
      <c r="BG2236" s="28"/>
      <c r="BH2236" s="28"/>
      <c r="BM2236" s="193"/>
      <c r="BO2236" s="28"/>
      <c r="BP2236" s="28"/>
      <c r="BQ2236" s="28"/>
      <c r="BV2236" s="193"/>
      <c r="BX2236" s="28"/>
      <c r="BY2236" s="28"/>
      <c r="BZ2236" s="28"/>
      <c r="CE2236" s="193"/>
      <c r="CG2236" s="28"/>
      <c r="CH2236" s="28"/>
      <c r="CI2236" s="28"/>
      <c r="CN2236" s="193"/>
      <c r="CP2236" s="28"/>
      <c r="CQ2236" s="28"/>
      <c r="CR2236" s="28"/>
      <c r="CW2236" s="193"/>
      <c r="CY2236" s="28"/>
      <c r="CZ2236" s="28"/>
      <c r="DA2236" s="28"/>
      <c r="DF2236" s="193"/>
      <c r="DH2236" s="28"/>
      <c r="DI2236" s="28"/>
      <c r="DJ2236" s="28"/>
      <c r="DO2236" s="193"/>
      <c r="DQ2236" s="28"/>
      <c r="DR2236" s="28"/>
      <c r="DS2236" s="28"/>
      <c r="DX2236" s="193"/>
      <c r="DZ2236" s="28"/>
      <c r="EA2236" s="28"/>
      <c r="EB2236" s="28"/>
      <c r="EG2236" s="193"/>
      <c r="EI2236" s="28"/>
      <c r="EJ2236" s="28"/>
      <c r="EK2236" s="28"/>
      <c r="EP2236" s="193"/>
      <c r="ER2236" s="28"/>
      <c r="ES2236" s="28"/>
      <c r="ET2236" s="28"/>
      <c r="EY2236" s="193"/>
      <c r="FA2236" s="28"/>
      <c r="FB2236" s="28"/>
      <c r="FC2236" s="28"/>
      <c r="FH2236" s="193"/>
      <c r="FJ2236" s="28"/>
      <c r="FK2236" s="28"/>
      <c r="FL2236" s="28"/>
      <c r="FQ2236" s="193"/>
      <c r="FS2236" s="28"/>
      <c r="FT2236" s="28"/>
      <c r="FU2236" s="28"/>
      <c r="FZ2236" s="193"/>
      <c r="GB2236" s="28"/>
      <c r="GC2236" s="28"/>
      <c r="GD2236" s="28"/>
      <c r="GI2236" s="193"/>
      <c r="GK2236" s="28"/>
      <c r="GL2236" s="28"/>
      <c r="GM2236" s="28"/>
      <c r="GR2236" s="193"/>
      <c r="GT2236" s="28"/>
      <c r="GU2236" s="28"/>
      <c r="GV2236" s="28"/>
      <c r="HA2236" s="193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3"/>
      <c r="V2237" s="28"/>
      <c r="W2237" s="28"/>
      <c r="X2237" s="28"/>
      <c r="AC2237" s="193"/>
      <c r="AE2237" s="28"/>
      <c r="AF2237" s="28"/>
      <c r="AG2237" s="28"/>
      <c r="AL2237" s="193"/>
      <c r="AN2237" s="28"/>
      <c r="AO2237" s="28"/>
      <c r="AP2237" s="28"/>
      <c r="AU2237" s="193"/>
      <c r="AW2237" s="28"/>
      <c r="AX2237" s="28"/>
      <c r="AY2237" s="28"/>
      <c r="BD2237" s="193"/>
      <c r="BF2237" s="28"/>
      <c r="BG2237" s="28"/>
      <c r="BH2237" s="28"/>
      <c r="BM2237" s="193"/>
      <c r="BO2237" s="28"/>
      <c r="BP2237" s="28"/>
      <c r="BQ2237" s="28"/>
      <c r="BV2237" s="193"/>
      <c r="BX2237" s="28"/>
      <c r="BY2237" s="28"/>
      <c r="BZ2237" s="28"/>
      <c r="CE2237" s="193"/>
      <c r="CG2237" s="28"/>
      <c r="CH2237" s="28"/>
      <c r="CI2237" s="28"/>
      <c r="CN2237" s="193"/>
      <c r="CP2237" s="28"/>
      <c r="CQ2237" s="28"/>
      <c r="CR2237" s="28"/>
      <c r="CW2237" s="193"/>
      <c r="CY2237" s="28"/>
      <c r="CZ2237" s="28"/>
      <c r="DA2237" s="28"/>
      <c r="DF2237" s="193"/>
      <c r="DH2237" s="28"/>
      <c r="DI2237" s="28"/>
      <c r="DJ2237" s="28"/>
      <c r="DO2237" s="193"/>
      <c r="DQ2237" s="28"/>
      <c r="DR2237" s="28"/>
      <c r="DS2237" s="28"/>
      <c r="DX2237" s="193"/>
      <c r="DZ2237" s="28"/>
      <c r="EA2237" s="28"/>
      <c r="EB2237" s="28"/>
      <c r="EG2237" s="193"/>
      <c r="EI2237" s="28"/>
      <c r="EJ2237" s="28"/>
      <c r="EK2237" s="28"/>
      <c r="EP2237" s="193"/>
      <c r="ER2237" s="28"/>
      <c r="ES2237" s="28"/>
      <c r="ET2237" s="28"/>
      <c r="EY2237" s="193"/>
      <c r="FA2237" s="28"/>
      <c r="FB2237" s="28"/>
      <c r="FC2237" s="28"/>
      <c r="FH2237" s="193"/>
      <c r="FJ2237" s="28"/>
      <c r="FK2237" s="28"/>
      <c r="FL2237" s="28"/>
      <c r="FQ2237" s="193"/>
      <c r="FS2237" s="28"/>
      <c r="FT2237" s="28"/>
      <c r="FU2237" s="28"/>
      <c r="FZ2237" s="193"/>
      <c r="GB2237" s="28"/>
      <c r="GC2237" s="28"/>
      <c r="GD2237" s="28"/>
      <c r="GI2237" s="193"/>
      <c r="GK2237" s="28"/>
      <c r="GL2237" s="28"/>
      <c r="GM2237" s="28"/>
      <c r="GR2237" s="193"/>
      <c r="GT2237" s="28"/>
      <c r="GU2237" s="28"/>
      <c r="GV2237" s="28"/>
      <c r="HA2237" s="193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3"/>
      <c r="V2238" s="28"/>
      <c r="W2238" s="28"/>
      <c r="X2238" s="28"/>
      <c r="AC2238" s="193"/>
      <c r="AE2238" s="28"/>
      <c r="AF2238" s="28"/>
      <c r="AG2238" s="28"/>
      <c r="AL2238" s="193"/>
      <c r="AN2238" s="28"/>
      <c r="AO2238" s="28"/>
      <c r="AP2238" s="28"/>
      <c r="AU2238" s="193"/>
      <c r="AW2238" s="28"/>
      <c r="AX2238" s="28"/>
      <c r="AY2238" s="28"/>
      <c r="BD2238" s="193"/>
      <c r="BF2238" s="28"/>
      <c r="BG2238" s="28"/>
      <c r="BH2238" s="28"/>
      <c r="BM2238" s="193"/>
      <c r="BO2238" s="28"/>
      <c r="BP2238" s="28"/>
      <c r="BQ2238" s="28"/>
      <c r="BV2238" s="193"/>
      <c r="BX2238" s="28"/>
      <c r="BY2238" s="28"/>
      <c r="BZ2238" s="28"/>
      <c r="CE2238" s="193"/>
      <c r="CG2238" s="28"/>
      <c r="CH2238" s="28"/>
      <c r="CI2238" s="28"/>
      <c r="CN2238" s="193"/>
      <c r="CP2238" s="28"/>
      <c r="CQ2238" s="28"/>
      <c r="CR2238" s="28"/>
      <c r="CW2238" s="193"/>
      <c r="CY2238" s="28"/>
      <c r="CZ2238" s="28"/>
      <c r="DA2238" s="28"/>
      <c r="DF2238" s="193"/>
      <c r="DH2238" s="28"/>
      <c r="DI2238" s="28"/>
      <c r="DJ2238" s="28"/>
      <c r="DO2238" s="193"/>
      <c r="DQ2238" s="28"/>
      <c r="DR2238" s="28"/>
      <c r="DS2238" s="28"/>
      <c r="DX2238" s="193"/>
      <c r="DZ2238" s="28"/>
      <c r="EA2238" s="28"/>
      <c r="EB2238" s="28"/>
      <c r="EG2238" s="193"/>
      <c r="EI2238" s="28"/>
      <c r="EJ2238" s="28"/>
      <c r="EK2238" s="28"/>
      <c r="EP2238" s="193"/>
      <c r="ER2238" s="28"/>
      <c r="ES2238" s="28"/>
      <c r="ET2238" s="28"/>
      <c r="EY2238" s="193"/>
      <c r="FA2238" s="28"/>
      <c r="FB2238" s="28"/>
      <c r="FC2238" s="28"/>
      <c r="FH2238" s="193"/>
      <c r="FJ2238" s="28"/>
      <c r="FK2238" s="28"/>
      <c r="FL2238" s="28"/>
      <c r="FQ2238" s="193"/>
      <c r="FS2238" s="28"/>
      <c r="FT2238" s="28"/>
      <c r="FU2238" s="28"/>
      <c r="FZ2238" s="193"/>
      <c r="GB2238" s="28"/>
      <c r="GC2238" s="28"/>
      <c r="GD2238" s="28"/>
      <c r="GI2238" s="193"/>
      <c r="GK2238" s="28"/>
      <c r="GL2238" s="28"/>
      <c r="GM2238" s="28"/>
      <c r="GR2238" s="193"/>
      <c r="GT2238" s="28"/>
      <c r="GU2238" s="28"/>
      <c r="GV2238" s="28"/>
      <c r="HA2238" s="193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3"/>
      <c r="V2239" s="28"/>
      <c r="W2239" s="28"/>
      <c r="X2239" s="28"/>
      <c r="AC2239" s="193"/>
      <c r="AE2239" s="28"/>
      <c r="AF2239" s="28"/>
      <c r="AG2239" s="28"/>
      <c r="AL2239" s="193"/>
      <c r="AN2239" s="28"/>
      <c r="AO2239" s="28"/>
      <c r="AP2239" s="28"/>
      <c r="AU2239" s="193"/>
      <c r="AW2239" s="28"/>
      <c r="AX2239" s="28"/>
      <c r="AY2239" s="28"/>
      <c r="BD2239" s="193"/>
      <c r="BF2239" s="28"/>
      <c r="BG2239" s="28"/>
      <c r="BH2239" s="28"/>
      <c r="BM2239" s="193"/>
      <c r="BO2239" s="28"/>
      <c r="BP2239" s="28"/>
      <c r="BQ2239" s="28"/>
      <c r="BV2239" s="193"/>
      <c r="BX2239" s="28"/>
      <c r="BY2239" s="28"/>
      <c r="BZ2239" s="28"/>
      <c r="CE2239" s="193"/>
      <c r="CG2239" s="28"/>
      <c r="CH2239" s="28"/>
      <c r="CI2239" s="28"/>
      <c r="CN2239" s="193"/>
      <c r="CP2239" s="28"/>
      <c r="CQ2239" s="28"/>
      <c r="CR2239" s="28"/>
      <c r="CW2239" s="193"/>
      <c r="CY2239" s="28"/>
      <c r="CZ2239" s="28"/>
      <c r="DA2239" s="28"/>
      <c r="DF2239" s="193"/>
      <c r="DH2239" s="28"/>
      <c r="DI2239" s="28"/>
      <c r="DJ2239" s="28"/>
      <c r="DO2239" s="193"/>
      <c r="DQ2239" s="28"/>
      <c r="DR2239" s="28"/>
      <c r="DS2239" s="28"/>
      <c r="DX2239" s="193"/>
      <c r="DZ2239" s="28"/>
      <c r="EA2239" s="28"/>
      <c r="EB2239" s="28"/>
      <c r="EG2239" s="193"/>
      <c r="EI2239" s="28"/>
      <c r="EJ2239" s="28"/>
      <c r="EK2239" s="28"/>
      <c r="EP2239" s="193"/>
      <c r="ER2239" s="28"/>
      <c r="ES2239" s="28"/>
      <c r="ET2239" s="28"/>
      <c r="EY2239" s="193"/>
      <c r="FA2239" s="28"/>
      <c r="FB2239" s="28"/>
      <c r="FC2239" s="28"/>
      <c r="FH2239" s="193"/>
      <c r="FJ2239" s="28"/>
      <c r="FK2239" s="28"/>
      <c r="FL2239" s="28"/>
      <c r="FQ2239" s="193"/>
      <c r="FS2239" s="28"/>
      <c r="FT2239" s="28"/>
      <c r="FU2239" s="28"/>
      <c r="FZ2239" s="193"/>
      <c r="GB2239" s="28"/>
      <c r="GC2239" s="28"/>
      <c r="GD2239" s="28"/>
      <c r="GI2239" s="193"/>
      <c r="GK2239" s="28"/>
      <c r="GL2239" s="28"/>
      <c r="GM2239" s="28"/>
      <c r="GR2239" s="193"/>
      <c r="GT2239" s="28"/>
      <c r="GU2239" s="28"/>
      <c r="GV2239" s="28"/>
      <c r="HA2239" s="193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3"/>
      <c r="V2240" s="28"/>
      <c r="W2240" s="28"/>
      <c r="X2240" s="28"/>
      <c r="AC2240" s="193"/>
      <c r="AE2240" s="28"/>
      <c r="AF2240" s="28"/>
      <c r="AG2240" s="28"/>
      <c r="AL2240" s="193"/>
      <c r="AN2240" s="28"/>
      <c r="AO2240" s="28"/>
      <c r="AP2240" s="28"/>
      <c r="AU2240" s="193"/>
      <c r="AW2240" s="28"/>
      <c r="AX2240" s="28"/>
      <c r="AY2240" s="28"/>
      <c r="BD2240" s="193"/>
      <c r="BF2240" s="28"/>
      <c r="BG2240" s="28"/>
      <c r="BH2240" s="28"/>
      <c r="BM2240" s="193"/>
      <c r="BO2240" s="28"/>
      <c r="BP2240" s="28"/>
      <c r="BQ2240" s="28"/>
      <c r="BV2240" s="193"/>
      <c r="BX2240" s="28"/>
      <c r="BY2240" s="28"/>
      <c r="BZ2240" s="28"/>
      <c r="CE2240" s="193"/>
      <c r="CG2240" s="28"/>
      <c r="CH2240" s="28"/>
      <c r="CI2240" s="28"/>
      <c r="CN2240" s="193"/>
      <c r="CP2240" s="28"/>
      <c r="CQ2240" s="28"/>
      <c r="CR2240" s="28"/>
      <c r="CW2240" s="193"/>
      <c r="CY2240" s="28"/>
      <c r="CZ2240" s="28"/>
      <c r="DA2240" s="28"/>
      <c r="DF2240" s="193"/>
      <c r="DH2240" s="28"/>
      <c r="DI2240" s="28"/>
      <c r="DJ2240" s="28"/>
      <c r="DO2240" s="193"/>
      <c r="DQ2240" s="28"/>
      <c r="DR2240" s="28"/>
      <c r="DS2240" s="28"/>
      <c r="DX2240" s="193"/>
      <c r="DZ2240" s="28"/>
      <c r="EA2240" s="28"/>
      <c r="EB2240" s="28"/>
      <c r="EG2240" s="193"/>
      <c r="EI2240" s="28"/>
      <c r="EJ2240" s="28"/>
      <c r="EK2240" s="28"/>
      <c r="EP2240" s="193"/>
      <c r="ER2240" s="28"/>
      <c r="ES2240" s="28"/>
      <c r="ET2240" s="28"/>
      <c r="EY2240" s="193"/>
      <c r="FA2240" s="28"/>
      <c r="FB2240" s="28"/>
      <c r="FC2240" s="28"/>
      <c r="FH2240" s="193"/>
      <c r="FJ2240" s="28"/>
      <c r="FK2240" s="28"/>
      <c r="FL2240" s="28"/>
      <c r="FQ2240" s="193"/>
      <c r="FS2240" s="28"/>
      <c r="FT2240" s="28"/>
      <c r="FU2240" s="28"/>
      <c r="FZ2240" s="193"/>
      <c r="GB2240" s="28"/>
      <c r="GC2240" s="28"/>
      <c r="GD2240" s="28"/>
      <c r="GI2240" s="193"/>
      <c r="GK2240" s="28"/>
      <c r="GL2240" s="28"/>
      <c r="GM2240" s="28"/>
      <c r="GR2240" s="193"/>
      <c r="GT2240" s="28"/>
      <c r="GU2240" s="28"/>
      <c r="GV2240" s="28"/>
      <c r="HA2240" s="193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3"/>
      <c r="V2241" s="28"/>
      <c r="W2241" s="28"/>
      <c r="X2241" s="28"/>
      <c r="AC2241" s="193"/>
      <c r="AE2241" s="28"/>
      <c r="AF2241" s="28"/>
      <c r="AG2241" s="28"/>
      <c r="AL2241" s="193"/>
      <c r="AN2241" s="28"/>
      <c r="AO2241" s="28"/>
      <c r="AP2241" s="28"/>
      <c r="AU2241" s="193"/>
      <c r="AW2241" s="28"/>
      <c r="AX2241" s="28"/>
      <c r="AY2241" s="28"/>
      <c r="BD2241" s="193"/>
      <c r="BF2241" s="28"/>
      <c r="BG2241" s="28"/>
      <c r="BH2241" s="28"/>
      <c r="BM2241" s="193"/>
      <c r="BO2241" s="28"/>
      <c r="BP2241" s="28"/>
      <c r="BQ2241" s="28"/>
      <c r="BV2241" s="193"/>
      <c r="BX2241" s="28"/>
      <c r="BY2241" s="28"/>
      <c r="BZ2241" s="28"/>
      <c r="CE2241" s="193"/>
      <c r="CG2241" s="28"/>
      <c r="CH2241" s="28"/>
      <c r="CI2241" s="28"/>
      <c r="CN2241" s="193"/>
      <c r="CP2241" s="28"/>
      <c r="CQ2241" s="28"/>
      <c r="CR2241" s="28"/>
      <c r="CW2241" s="193"/>
      <c r="CY2241" s="28"/>
      <c r="CZ2241" s="28"/>
      <c r="DA2241" s="28"/>
      <c r="DF2241" s="193"/>
      <c r="DH2241" s="28"/>
      <c r="DI2241" s="28"/>
      <c r="DJ2241" s="28"/>
      <c r="DO2241" s="193"/>
      <c r="DQ2241" s="28"/>
      <c r="DR2241" s="28"/>
      <c r="DS2241" s="28"/>
      <c r="DX2241" s="193"/>
      <c r="DZ2241" s="28"/>
      <c r="EA2241" s="28"/>
      <c r="EB2241" s="28"/>
      <c r="EG2241" s="193"/>
      <c r="EI2241" s="28"/>
      <c r="EJ2241" s="28"/>
      <c r="EK2241" s="28"/>
      <c r="EP2241" s="193"/>
      <c r="ER2241" s="28"/>
      <c r="ES2241" s="28"/>
      <c r="ET2241" s="28"/>
      <c r="EY2241" s="193"/>
      <c r="FA2241" s="28"/>
      <c r="FB2241" s="28"/>
      <c r="FC2241" s="28"/>
      <c r="FH2241" s="193"/>
      <c r="FJ2241" s="28"/>
      <c r="FK2241" s="28"/>
      <c r="FL2241" s="28"/>
      <c r="FQ2241" s="193"/>
      <c r="FS2241" s="28"/>
      <c r="FT2241" s="28"/>
      <c r="FU2241" s="28"/>
      <c r="FZ2241" s="193"/>
      <c r="GB2241" s="28"/>
      <c r="GC2241" s="28"/>
      <c r="GD2241" s="28"/>
      <c r="GI2241" s="193"/>
      <c r="GK2241" s="28"/>
      <c r="GL2241" s="28"/>
      <c r="GM2241" s="28"/>
      <c r="GR2241" s="193"/>
      <c r="GT2241" s="28"/>
      <c r="GU2241" s="28"/>
      <c r="GV2241" s="28"/>
      <c r="HA2241" s="193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3"/>
      <c r="V2242" s="28"/>
      <c r="W2242" s="28"/>
      <c r="X2242" s="28"/>
      <c r="AC2242" s="193"/>
      <c r="AE2242" s="28"/>
      <c r="AF2242" s="28"/>
      <c r="AG2242" s="28"/>
      <c r="AL2242" s="193"/>
      <c r="AN2242" s="28"/>
      <c r="AO2242" s="28"/>
      <c r="AP2242" s="28"/>
      <c r="AU2242" s="193"/>
      <c r="AW2242" s="28"/>
      <c r="AX2242" s="28"/>
      <c r="AY2242" s="28"/>
      <c r="BD2242" s="193"/>
      <c r="BF2242" s="28"/>
      <c r="BG2242" s="28"/>
      <c r="BH2242" s="28"/>
      <c r="BM2242" s="193"/>
      <c r="BO2242" s="28"/>
      <c r="BP2242" s="28"/>
      <c r="BQ2242" s="28"/>
      <c r="BV2242" s="193"/>
      <c r="BX2242" s="28"/>
      <c r="BY2242" s="28"/>
      <c r="BZ2242" s="28"/>
      <c r="CE2242" s="193"/>
      <c r="CG2242" s="28"/>
      <c r="CH2242" s="28"/>
      <c r="CI2242" s="28"/>
      <c r="CN2242" s="193"/>
      <c r="CP2242" s="28"/>
      <c r="CQ2242" s="28"/>
      <c r="CR2242" s="28"/>
      <c r="CW2242" s="193"/>
      <c r="CY2242" s="28"/>
      <c r="CZ2242" s="28"/>
      <c r="DA2242" s="28"/>
      <c r="DF2242" s="193"/>
      <c r="DH2242" s="28"/>
      <c r="DI2242" s="28"/>
      <c r="DJ2242" s="28"/>
      <c r="DO2242" s="193"/>
      <c r="DQ2242" s="28"/>
      <c r="DR2242" s="28"/>
      <c r="DS2242" s="28"/>
      <c r="DX2242" s="193"/>
      <c r="DZ2242" s="28"/>
      <c r="EA2242" s="28"/>
      <c r="EB2242" s="28"/>
      <c r="EG2242" s="193"/>
      <c r="EI2242" s="28"/>
      <c r="EJ2242" s="28"/>
      <c r="EK2242" s="28"/>
      <c r="EP2242" s="193"/>
      <c r="ER2242" s="28"/>
      <c r="ES2242" s="28"/>
      <c r="ET2242" s="28"/>
      <c r="EY2242" s="193"/>
      <c r="FA2242" s="28"/>
      <c r="FB2242" s="28"/>
      <c r="FC2242" s="28"/>
      <c r="FH2242" s="193"/>
      <c r="FJ2242" s="28"/>
      <c r="FK2242" s="28"/>
      <c r="FL2242" s="28"/>
      <c r="FQ2242" s="193"/>
      <c r="FS2242" s="28"/>
      <c r="FT2242" s="28"/>
      <c r="FU2242" s="28"/>
      <c r="FZ2242" s="193"/>
      <c r="GB2242" s="28"/>
      <c r="GC2242" s="28"/>
      <c r="GD2242" s="28"/>
      <c r="GI2242" s="193"/>
      <c r="GK2242" s="28"/>
      <c r="GL2242" s="28"/>
      <c r="GM2242" s="28"/>
      <c r="GR2242" s="193"/>
      <c r="GT2242" s="28"/>
      <c r="GU2242" s="28"/>
      <c r="GV2242" s="28"/>
      <c r="HA2242" s="193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3"/>
      <c r="V2243" s="28"/>
      <c r="W2243" s="28"/>
      <c r="X2243" s="28"/>
      <c r="AC2243" s="193"/>
      <c r="AE2243" s="28"/>
      <c r="AF2243" s="28"/>
      <c r="AG2243" s="28"/>
      <c r="AL2243" s="193"/>
      <c r="AN2243" s="28"/>
      <c r="AO2243" s="28"/>
      <c r="AP2243" s="28"/>
      <c r="AU2243" s="193"/>
      <c r="AW2243" s="28"/>
      <c r="AX2243" s="28"/>
      <c r="AY2243" s="28"/>
      <c r="BD2243" s="193"/>
      <c r="BF2243" s="28"/>
      <c r="BG2243" s="28"/>
      <c r="BH2243" s="28"/>
      <c r="BM2243" s="193"/>
      <c r="BO2243" s="28"/>
      <c r="BP2243" s="28"/>
      <c r="BQ2243" s="28"/>
      <c r="BV2243" s="193"/>
      <c r="BX2243" s="28"/>
      <c r="BY2243" s="28"/>
      <c r="BZ2243" s="28"/>
      <c r="CE2243" s="193"/>
      <c r="CG2243" s="28"/>
      <c r="CH2243" s="28"/>
      <c r="CI2243" s="28"/>
      <c r="CN2243" s="193"/>
      <c r="CP2243" s="28"/>
      <c r="CQ2243" s="28"/>
      <c r="CR2243" s="28"/>
      <c r="CW2243" s="193"/>
      <c r="CY2243" s="28"/>
      <c r="CZ2243" s="28"/>
      <c r="DA2243" s="28"/>
      <c r="DF2243" s="193"/>
      <c r="DH2243" s="28"/>
      <c r="DI2243" s="28"/>
      <c r="DJ2243" s="28"/>
      <c r="DO2243" s="193"/>
      <c r="DQ2243" s="28"/>
      <c r="DR2243" s="28"/>
      <c r="DS2243" s="28"/>
      <c r="DX2243" s="193"/>
      <c r="DZ2243" s="28"/>
      <c r="EA2243" s="28"/>
      <c r="EB2243" s="28"/>
      <c r="EG2243" s="193"/>
      <c r="EI2243" s="28"/>
      <c r="EJ2243" s="28"/>
      <c r="EK2243" s="28"/>
      <c r="EP2243" s="193"/>
      <c r="ER2243" s="28"/>
      <c r="ES2243" s="28"/>
      <c r="ET2243" s="28"/>
      <c r="EY2243" s="193"/>
      <c r="FA2243" s="28"/>
      <c r="FB2243" s="28"/>
      <c r="FC2243" s="28"/>
      <c r="FH2243" s="193"/>
      <c r="FJ2243" s="28"/>
      <c r="FK2243" s="28"/>
      <c r="FL2243" s="28"/>
      <c r="FQ2243" s="193"/>
      <c r="FS2243" s="28"/>
      <c r="FT2243" s="28"/>
      <c r="FU2243" s="28"/>
      <c r="FZ2243" s="193"/>
      <c r="GB2243" s="28"/>
      <c r="GC2243" s="28"/>
      <c r="GD2243" s="28"/>
      <c r="GI2243" s="193"/>
      <c r="GK2243" s="28"/>
      <c r="GL2243" s="28"/>
      <c r="GM2243" s="28"/>
      <c r="GR2243" s="193"/>
      <c r="GT2243" s="28"/>
      <c r="GU2243" s="28"/>
      <c r="GV2243" s="28"/>
      <c r="HA2243" s="193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3"/>
      <c r="V2244" s="28"/>
      <c r="W2244" s="28"/>
      <c r="X2244" s="28"/>
      <c r="AC2244" s="193"/>
      <c r="AE2244" s="28"/>
      <c r="AF2244" s="28"/>
      <c r="AG2244" s="28"/>
      <c r="AL2244" s="193"/>
      <c r="AN2244" s="28"/>
      <c r="AO2244" s="28"/>
      <c r="AP2244" s="28"/>
      <c r="AU2244" s="193"/>
      <c r="AW2244" s="28"/>
      <c r="AX2244" s="28"/>
      <c r="AY2244" s="28"/>
      <c r="BD2244" s="193"/>
      <c r="BF2244" s="28"/>
      <c r="BG2244" s="28"/>
      <c r="BH2244" s="28"/>
      <c r="BM2244" s="193"/>
      <c r="BO2244" s="28"/>
      <c r="BP2244" s="28"/>
      <c r="BQ2244" s="28"/>
      <c r="BV2244" s="193"/>
      <c r="BX2244" s="28"/>
      <c r="BY2244" s="28"/>
      <c r="BZ2244" s="28"/>
      <c r="CE2244" s="193"/>
      <c r="CG2244" s="28"/>
      <c r="CH2244" s="28"/>
      <c r="CI2244" s="28"/>
      <c r="CN2244" s="193"/>
      <c r="CP2244" s="28"/>
      <c r="CQ2244" s="28"/>
      <c r="CR2244" s="28"/>
      <c r="CW2244" s="193"/>
      <c r="CY2244" s="28"/>
      <c r="CZ2244" s="28"/>
      <c r="DA2244" s="28"/>
      <c r="DF2244" s="193"/>
      <c r="DH2244" s="28"/>
      <c r="DI2244" s="28"/>
      <c r="DJ2244" s="28"/>
      <c r="DO2244" s="193"/>
      <c r="DQ2244" s="28"/>
      <c r="DR2244" s="28"/>
      <c r="DS2244" s="28"/>
      <c r="DX2244" s="193"/>
      <c r="DZ2244" s="28"/>
      <c r="EA2244" s="28"/>
      <c r="EB2244" s="28"/>
      <c r="EG2244" s="193"/>
      <c r="EI2244" s="28"/>
      <c r="EJ2244" s="28"/>
      <c r="EK2244" s="28"/>
      <c r="EP2244" s="193"/>
      <c r="ER2244" s="28"/>
      <c r="ES2244" s="28"/>
      <c r="ET2244" s="28"/>
      <c r="EY2244" s="193"/>
      <c r="FA2244" s="28"/>
      <c r="FB2244" s="28"/>
      <c r="FC2244" s="28"/>
      <c r="FH2244" s="193"/>
      <c r="FJ2244" s="28"/>
      <c r="FK2244" s="28"/>
      <c r="FL2244" s="28"/>
      <c r="FQ2244" s="193"/>
      <c r="FS2244" s="28"/>
      <c r="FT2244" s="28"/>
      <c r="FU2244" s="28"/>
      <c r="FZ2244" s="193"/>
      <c r="GB2244" s="28"/>
      <c r="GC2244" s="28"/>
      <c r="GD2244" s="28"/>
      <c r="GI2244" s="193"/>
      <c r="GK2244" s="28"/>
      <c r="GL2244" s="28"/>
      <c r="GM2244" s="28"/>
      <c r="GR2244" s="193"/>
      <c r="GT2244" s="28"/>
      <c r="GU2244" s="28"/>
      <c r="GV2244" s="28"/>
      <c r="HA2244" s="193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3"/>
      <c r="V2245" s="28"/>
      <c r="W2245" s="28"/>
      <c r="X2245" s="28"/>
      <c r="AC2245" s="193"/>
      <c r="AE2245" s="28"/>
      <c r="AF2245" s="28"/>
      <c r="AG2245" s="28"/>
      <c r="AL2245" s="193"/>
      <c r="AN2245" s="28"/>
      <c r="AO2245" s="28"/>
      <c r="AP2245" s="28"/>
      <c r="AU2245" s="193"/>
      <c r="AW2245" s="28"/>
      <c r="AX2245" s="28"/>
      <c r="AY2245" s="28"/>
      <c r="BD2245" s="193"/>
      <c r="BF2245" s="28"/>
      <c r="BG2245" s="28"/>
      <c r="BH2245" s="28"/>
      <c r="BM2245" s="193"/>
      <c r="BO2245" s="28"/>
      <c r="BP2245" s="28"/>
      <c r="BQ2245" s="28"/>
      <c r="BV2245" s="193"/>
      <c r="BX2245" s="28"/>
      <c r="BY2245" s="28"/>
      <c r="BZ2245" s="28"/>
      <c r="CE2245" s="193"/>
      <c r="CG2245" s="28"/>
      <c r="CH2245" s="28"/>
      <c r="CI2245" s="28"/>
      <c r="CN2245" s="193"/>
      <c r="CP2245" s="28"/>
      <c r="CQ2245" s="28"/>
      <c r="CR2245" s="28"/>
      <c r="CW2245" s="193"/>
      <c r="CY2245" s="28"/>
      <c r="CZ2245" s="28"/>
      <c r="DA2245" s="28"/>
      <c r="DF2245" s="193"/>
      <c r="DH2245" s="28"/>
      <c r="DI2245" s="28"/>
      <c r="DJ2245" s="28"/>
      <c r="DO2245" s="193"/>
      <c r="DQ2245" s="28"/>
      <c r="DR2245" s="28"/>
      <c r="DS2245" s="28"/>
      <c r="DX2245" s="193"/>
      <c r="DZ2245" s="28"/>
      <c r="EA2245" s="28"/>
      <c r="EB2245" s="28"/>
      <c r="EG2245" s="193"/>
      <c r="EI2245" s="28"/>
      <c r="EJ2245" s="28"/>
      <c r="EK2245" s="28"/>
      <c r="EP2245" s="193"/>
      <c r="ER2245" s="28"/>
      <c r="ES2245" s="28"/>
      <c r="ET2245" s="28"/>
      <c r="EY2245" s="193"/>
      <c r="FA2245" s="28"/>
      <c r="FB2245" s="28"/>
      <c r="FC2245" s="28"/>
      <c r="FH2245" s="193"/>
      <c r="FJ2245" s="28"/>
      <c r="FK2245" s="28"/>
      <c r="FL2245" s="28"/>
      <c r="FQ2245" s="193"/>
      <c r="FS2245" s="28"/>
      <c r="FT2245" s="28"/>
      <c r="FU2245" s="28"/>
      <c r="FZ2245" s="193"/>
      <c r="GB2245" s="28"/>
      <c r="GC2245" s="28"/>
      <c r="GD2245" s="28"/>
      <c r="GI2245" s="193"/>
      <c r="GK2245" s="28"/>
      <c r="GL2245" s="28"/>
      <c r="GM2245" s="28"/>
      <c r="GR2245" s="193"/>
      <c r="GT2245" s="28"/>
      <c r="GU2245" s="28"/>
      <c r="GV2245" s="28"/>
      <c r="HA2245" s="193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3"/>
      <c r="V2246" s="28"/>
      <c r="W2246" s="28"/>
      <c r="X2246" s="28"/>
      <c r="AC2246" s="193"/>
      <c r="AE2246" s="28"/>
      <c r="AF2246" s="28"/>
      <c r="AG2246" s="28"/>
      <c r="AL2246" s="193"/>
      <c r="AN2246" s="28"/>
      <c r="AO2246" s="28"/>
      <c r="AP2246" s="28"/>
      <c r="AU2246" s="193"/>
      <c r="AW2246" s="28"/>
      <c r="AX2246" s="28"/>
      <c r="AY2246" s="28"/>
      <c r="BD2246" s="193"/>
      <c r="BF2246" s="28"/>
      <c r="BG2246" s="28"/>
      <c r="BH2246" s="28"/>
      <c r="BM2246" s="193"/>
      <c r="BO2246" s="28"/>
      <c r="BP2246" s="28"/>
      <c r="BQ2246" s="28"/>
      <c r="BV2246" s="193"/>
      <c r="BX2246" s="28"/>
      <c r="BY2246" s="28"/>
      <c r="BZ2246" s="28"/>
      <c r="CE2246" s="193"/>
      <c r="CG2246" s="28"/>
      <c r="CH2246" s="28"/>
      <c r="CI2246" s="28"/>
      <c r="CN2246" s="193"/>
      <c r="CP2246" s="28"/>
      <c r="CQ2246" s="28"/>
      <c r="CR2246" s="28"/>
      <c r="CW2246" s="193"/>
      <c r="CY2246" s="28"/>
      <c r="CZ2246" s="28"/>
      <c r="DA2246" s="28"/>
      <c r="DF2246" s="193"/>
      <c r="DH2246" s="28"/>
      <c r="DI2246" s="28"/>
      <c r="DJ2246" s="28"/>
      <c r="DO2246" s="193"/>
      <c r="DQ2246" s="28"/>
      <c r="DR2246" s="28"/>
      <c r="DS2246" s="28"/>
      <c r="DX2246" s="193"/>
      <c r="DZ2246" s="28"/>
      <c r="EA2246" s="28"/>
      <c r="EB2246" s="28"/>
      <c r="EG2246" s="193"/>
      <c r="EI2246" s="28"/>
      <c r="EJ2246" s="28"/>
      <c r="EK2246" s="28"/>
      <c r="EP2246" s="193"/>
      <c r="ER2246" s="28"/>
      <c r="ES2246" s="28"/>
      <c r="ET2246" s="28"/>
      <c r="EY2246" s="193"/>
      <c r="FA2246" s="28"/>
      <c r="FB2246" s="28"/>
      <c r="FC2246" s="28"/>
      <c r="FH2246" s="193"/>
      <c r="FJ2246" s="28"/>
      <c r="FK2246" s="28"/>
      <c r="FL2246" s="28"/>
      <c r="FQ2246" s="193"/>
      <c r="FS2246" s="28"/>
      <c r="FT2246" s="28"/>
      <c r="FU2246" s="28"/>
      <c r="FZ2246" s="193"/>
      <c r="GB2246" s="28"/>
      <c r="GC2246" s="28"/>
      <c r="GD2246" s="28"/>
      <c r="GI2246" s="193"/>
      <c r="GK2246" s="28"/>
      <c r="GL2246" s="28"/>
      <c r="GM2246" s="28"/>
      <c r="GR2246" s="193"/>
      <c r="GT2246" s="28"/>
      <c r="GU2246" s="28"/>
      <c r="GV2246" s="28"/>
      <c r="HA2246" s="193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3"/>
      <c r="V2247" s="28"/>
      <c r="W2247" s="28"/>
      <c r="X2247" s="28"/>
      <c r="AC2247" s="193"/>
      <c r="AE2247" s="28"/>
      <c r="AF2247" s="28"/>
      <c r="AG2247" s="28"/>
      <c r="AL2247" s="193"/>
      <c r="AN2247" s="28"/>
      <c r="AO2247" s="28"/>
      <c r="AP2247" s="28"/>
      <c r="AU2247" s="193"/>
      <c r="AW2247" s="28"/>
      <c r="AX2247" s="28"/>
      <c r="AY2247" s="28"/>
      <c r="BD2247" s="193"/>
      <c r="BF2247" s="28"/>
      <c r="BG2247" s="28"/>
      <c r="BH2247" s="28"/>
      <c r="BM2247" s="193"/>
      <c r="BO2247" s="28"/>
      <c r="BP2247" s="28"/>
      <c r="BQ2247" s="28"/>
      <c r="BV2247" s="193"/>
      <c r="BX2247" s="28"/>
      <c r="BY2247" s="28"/>
      <c r="BZ2247" s="28"/>
      <c r="CE2247" s="193"/>
      <c r="CG2247" s="28"/>
      <c r="CH2247" s="28"/>
      <c r="CI2247" s="28"/>
      <c r="CN2247" s="193"/>
      <c r="CP2247" s="28"/>
      <c r="CQ2247" s="28"/>
      <c r="CR2247" s="28"/>
      <c r="CW2247" s="193"/>
      <c r="CY2247" s="28"/>
      <c r="CZ2247" s="28"/>
      <c r="DA2247" s="28"/>
      <c r="DF2247" s="193"/>
      <c r="DH2247" s="28"/>
      <c r="DI2247" s="28"/>
      <c r="DJ2247" s="28"/>
      <c r="DO2247" s="193"/>
      <c r="DQ2247" s="28"/>
      <c r="DR2247" s="28"/>
      <c r="DS2247" s="28"/>
      <c r="DX2247" s="193"/>
      <c r="DZ2247" s="28"/>
      <c r="EA2247" s="28"/>
      <c r="EB2247" s="28"/>
      <c r="EG2247" s="193"/>
      <c r="EI2247" s="28"/>
      <c r="EJ2247" s="28"/>
      <c r="EK2247" s="28"/>
      <c r="EP2247" s="193"/>
      <c r="ER2247" s="28"/>
      <c r="ES2247" s="28"/>
      <c r="ET2247" s="28"/>
      <c r="EY2247" s="193"/>
      <c r="FA2247" s="28"/>
      <c r="FB2247" s="28"/>
      <c r="FC2247" s="28"/>
      <c r="FH2247" s="193"/>
      <c r="FJ2247" s="28"/>
      <c r="FK2247" s="28"/>
      <c r="FL2247" s="28"/>
      <c r="FQ2247" s="193"/>
      <c r="FS2247" s="28"/>
      <c r="FT2247" s="28"/>
      <c r="FU2247" s="28"/>
      <c r="FZ2247" s="193"/>
      <c r="GB2247" s="28"/>
      <c r="GC2247" s="28"/>
      <c r="GD2247" s="28"/>
      <c r="GI2247" s="193"/>
      <c r="GK2247" s="28"/>
      <c r="GL2247" s="28"/>
      <c r="GM2247" s="28"/>
      <c r="GR2247" s="193"/>
      <c r="GT2247" s="28"/>
      <c r="GU2247" s="28"/>
      <c r="GV2247" s="28"/>
      <c r="HA2247" s="193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3"/>
      <c r="V2248" s="28"/>
      <c r="W2248" s="28"/>
      <c r="X2248" s="28"/>
      <c r="AC2248" s="193"/>
      <c r="AE2248" s="28"/>
      <c r="AF2248" s="28"/>
      <c r="AG2248" s="28"/>
      <c r="AL2248" s="193"/>
      <c r="AN2248" s="28"/>
      <c r="AO2248" s="28"/>
      <c r="AP2248" s="28"/>
      <c r="AU2248" s="193"/>
      <c r="AW2248" s="28"/>
      <c r="AX2248" s="28"/>
      <c r="AY2248" s="28"/>
      <c r="BD2248" s="193"/>
      <c r="BF2248" s="28"/>
      <c r="BG2248" s="28"/>
      <c r="BH2248" s="28"/>
      <c r="BM2248" s="193"/>
      <c r="BO2248" s="28"/>
      <c r="BP2248" s="28"/>
      <c r="BQ2248" s="28"/>
      <c r="BV2248" s="193"/>
      <c r="BX2248" s="28"/>
      <c r="BY2248" s="28"/>
      <c r="BZ2248" s="28"/>
      <c r="CE2248" s="193"/>
      <c r="CG2248" s="28"/>
      <c r="CH2248" s="28"/>
      <c r="CI2248" s="28"/>
      <c r="CN2248" s="193"/>
      <c r="CP2248" s="28"/>
      <c r="CQ2248" s="28"/>
      <c r="CR2248" s="28"/>
      <c r="CW2248" s="193"/>
      <c r="CY2248" s="28"/>
      <c r="CZ2248" s="28"/>
      <c r="DA2248" s="28"/>
      <c r="DF2248" s="193"/>
      <c r="DH2248" s="28"/>
      <c r="DI2248" s="28"/>
      <c r="DJ2248" s="28"/>
      <c r="DO2248" s="193"/>
      <c r="DQ2248" s="28"/>
      <c r="DR2248" s="28"/>
      <c r="DS2248" s="28"/>
      <c r="DX2248" s="193"/>
      <c r="DZ2248" s="28"/>
      <c r="EA2248" s="28"/>
      <c r="EB2248" s="28"/>
      <c r="EG2248" s="193"/>
      <c r="EI2248" s="28"/>
      <c r="EJ2248" s="28"/>
      <c r="EK2248" s="28"/>
      <c r="EP2248" s="193"/>
      <c r="ER2248" s="28"/>
      <c r="ES2248" s="28"/>
      <c r="ET2248" s="28"/>
      <c r="EY2248" s="193"/>
      <c r="FA2248" s="28"/>
      <c r="FB2248" s="28"/>
      <c r="FC2248" s="28"/>
      <c r="FH2248" s="193"/>
      <c r="FJ2248" s="28"/>
      <c r="FK2248" s="28"/>
      <c r="FL2248" s="28"/>
      <c r="FQ2248" s="193"/>
      <c r="FS2248" s="28"/>
      <c r="FT2248" s="28"/>
      <c r="FU2248" s="28"/>
      <c r="FZ2248" s="193"/>
      <c r="GB2248" s="28"/>
      <c r="GC2248" s="28"/>
      <c r="GD2248" s="28"/>
      <c r="GI2248" s="193"/>
      <c r="GK2248" s="28"/>
      <c r="GL2248" s="28"/>
      <c r="GM2248" s="28"/>
      <c r="GR2248" s="193"/>
      <c r="GT2248" s="28"/>
      <c r="GU2248" s="28"/>
      <c r="GV2248" s="28"/>
      <c r="HA2248" s="193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3"/>
      <c r="V2249" s="28"/>
      <c r="W2249" s="28"/>
      <c r="X2249" s="28"/>
      <c r="AC2249" s="193"/>
      <c r="AE2249" s="28"/>
      <c r="AF2249" s="28"/>
      <c r="AG2249" s="28"/>
      <c r="AL2249" s="193"/>
      <c r="AN2249" s="28"/>
      <c r="AO2249" s="28"/>
      <c r="AP2249" s="28"/>
      <c r="AU2249" s="193"/>
      <c r="AW2249" s="28"/>
      <c r="AX2249" s="28"/>
      <c r="AY2249" s="28"/>
      <c r="BD2249" s="193"/>
      <c r="BF2249" s="28"/>
      <c r="BG2249" s="28"/>
      <c r="BH2249" s="28"/>
      <c r="BM2249" s="193"/>
      <c r="BO2249" s="28"/>
      <c r="BP2249" s="28"/>
      <c r="BQ2249" s="28"/>
      <c r="BV2249" s="193"/>
      <c r="BX2249" s="28"/>
      <c r="BY2249" s="28"/>
      <c r="BZ2249" s="28"/>
      <c r="CE2249" s="193"/>
      <c r="CG2249" s="28"/>
      <c r="CH2249" s="28"/>
      <c r="CI2249" s="28"/>
      <c r="CN2249" s="193"/>
      <c r="CP2249" s="28"/>
      <c r="CQ2249" s="28"/>
      <c r="CR2249" s="28"/>
      <c r="CW2249" s="193"/>
      <c r="CY2249" s="28"/>
      <c r="CZ2249" s="28"/>
      <c r="DA2249" s="28"/>
      <c r="DF2249" s="193"/>
      <c r="DH2249" s="28"/>
      <c r="DI2249" s="28"/>
      <c r="DJ2249" s="28"/>
      <c r="DO2249" s="193"/>
      <c r="DQ2249" s="28"/>
      <c r="DR2249" s="28"/>
      <c r="DS2249" s="28"/>
      <c r="DX2249" s="193"/>
      <c r="DZ2249" s="28"/>
      <c r="EA2249" s="28"/>
      <c r="EB2249" s="28"/>
      <c r="EG2249" s="193"/>
      <c r="EI2249" s="28"/>
      <c r="EJ2249" s="28"/>
      <c r="EK2249" s="28"/>
      <c r="EP2249" s="193"/>
      <c r="ER2249" s="28"/>
      <c r="ES2249" s="28"/>
      <c r="ET2249" s="28"/>
      <c r="EY2249" s="193"/>
      <c r="FA2249" s="28"/>
      <c r="FB2249" s="28"/>
      <c r="FC2249" s="28"/>
      <c r="FH2249" s="193"/>
      <c r="FJ2249" s="28"/>
      <c r="FK2249" s="28"/>
      <c r="FL2249" s="28"/>
      <c r="FQ2249" s="193"/>
      <c r="FS2249" s="28"/>
      <c r="FT2249" s="28"/>
      <c r="FU2249" s="28"/>
      <c r="FZ2249" s="193"/>
      <c r="GB2249" s="28"/>
      <c r="GC2249" s="28"/>
      <c r="GD2249" s="28"/>
      <c r="GI2249" s="193"/>
      <c r="GK2249" s="28"/>
      <c r="GL2249" s="28"/>
      <c r="GM2249" s="28"/>
      <c r="GR2249" s="193"/>
      <c r="GT2249" s="28"/>
      <c r="GU2249" s="28"/>
      <c r="GV2249" s="28"/>
      <c r="HA2249" s="193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3"/>
      <c r="V2250" s="28"/>
      <c r="W2250" s="28"/>
      <c r="X2250" s="28"/>
      <c r="AC2250" s="193"/>
      <c r="AE2250" s="28"/>
      <c r="AF2250" s="28"/>
      <c r="AG2250" s="28"/>
      <c r="AL2250" s="193"/>
      <c r="AN2250" s="28"/>
      <c r="AO2250" s="28"/>
      <c r="AP2250" s="28"/>
      <c r="AU2250" s="193"/>
      <c r="AW2250" s="28"/>
      <c r="AX2250" s="28"/>
      <c r="AY2250" s="28"/>
      <c r="BD2250" s="193"/>
      <c r="BF2250" s="28"/>
      <c r="BG2250" s="28"/>
      <c r="BH2250" s="28"/>
      <c r="BM2250" s="193"/>
      <c r="BO2250" s="28"/>
      <c r="BP2250" s="28"/>
      <c r="BQ2250" s="28"/>
      <c r="BV2250" s="193"/>
      <c r="BX2250" s="28"/>
      <c r="BY2250" s="28"/>
      <c r="BZ2250" s="28"/>
      <c r="CE2250" s="193"/>
      <c r="CG2250" s="28"/>
      <c r="CH2250" s="28"/>
      <c r="CI2250" s="28"/>
      <c r="CN2250" s="193"/>
      <c r="CP2250" s="28"/>
      <c r="CQ2250" s="28"/>
      <c r="CR2250" s="28"/>
      <c r="CW2250" s="193"/>
      <c r="CY2250" s="28"/>
      <c r="CZ2250" s="28"/>
      <c r="DA2250" s="28"/>
      <c r="DF2250" s="193"/>
      <c r="DH2250" s="28"/>
      <c r="DI2250" s="28"/>
      <c r="DJ2250" s="28"/>
      <c r="DO2250" s="193"/>
      <c r="DQ2250" s="28"/>
      <c r="DR2250" s="28"/>
      <c r="DS2250" s="28"/>
      <c r="DX2250" s="193"/>
      <c r="DZ2250" s="28"/>
      <c r="EA2250" s="28"/>
      <c r="EB2250" s="28"/>
      <c r="EG2250" s="193"/>
      <c r="EI2250" s="28"/>
      <c r="EJ2250" s="28"/>
      <c r="EK2250" s="28"/>
      <c r="EP2250" s="193"/>
      <c r="ER2250" s="28"/>
      <c r="ES2250" s="28"/>
      <c r="ET2250" s="28"/>
      <c r="EY2250" s="193"/>
      <c r="FA2250" s="28"/>
      <c r="FB2250" s="28"/>
      <c r="FC2250" s="28"/>
      <c r="FH2250" s="193"/>
      <c r="FJ2250" s="28"/>
      <c r="FK2250" s="28"/>
      <c r="FL2250" s="28"/>
      <c r="FQ2250" s="193"/>
      <c r="FS2250" s="28"/>
      <c r="FT2250" s="28"/>
      <c r="FU2250" s="28"/>
      <c r="FZ2250" s="193"/>
      <c r="GB2250" s="28"/>
      <c r="GC2250" s="28"/>
      <c r="GD2250" s="28"/>
      <c r="GI2250" s="193"/>
      <c r="GK2250" s="28"/>
      <c r="GL2250" s="28"/>
      <c r="GM2250" s="28"/>
      <c r="GR2250" s="193"/>
      <c r="GT2250" s="28"/>
      <c r="GU2250" s="28"/>
      <c r="GV2250" s="28"/>
      <c r="HA2250" s="193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3"/>
      <c r="V2251" s="28"/>
      <c r="W2251" s="28"/>
      <c r="X2251" s="28"/>
      <c r="AC2251" s="193"/>
      <c r="AE2251" s="28"/>
      <c r="AF2251" s="28"/>
      <c r="AG2251" s="28"/>
      <c r="AL2251" s="193"/>
      <c r="AN2251" s="28"/>
      <c r="AO2251" s="28"/>
      <c r="AP2251" s="28"/>
      <c r="AU2251" s="193"/>
      <c r="AW2251" s="28"/>
      <c r="AX2251" s="28"/>
      <c r="AY2251" s="28"/>
      <c r="BD2251" s="193"/>
      <c r="BF2251" s="28"/>
      <c r="BG2251" s="28"/>
      <c r="BH2251" s="28"/>
      <c r="BM2251" s="193"/>
      <c r="BO2251" s="28"/>
      <c r="BP2251" s="28"/>
      <c r="BQ2251" s="28"/>
      <c r="BV2251" s="193"/>
      <c r="BX2251" s="28"/>
      <c r="BY2251" s="28"/>
      <c r="BZ2251" s="28"/>
      <c r="CE2251" s="193"/>
      <c r="CG2251" s="28"/>
      <c r="CH2251" s="28"/>
      <c r="CI2251" s="28"/>
      <c r="CN2251" s="193"/>
      <c r="CP2251" s="28"/>
      <c r="CQ2251" s="28"/>
      <c r="CR2251" s="28"/>
      <c r="CW2251" s="193"/>
      <c r="CY2251" s="28"/>
      <c r="CZ2251" s="28"/>
      <c r="DA2251" s="28"/>
      <c r="DF2251" s="193"/>
      <c r="DH2251" s="28"/>
      <c r="DI2251" s="28"/>
      <c r="DJ2251" s="28"/>
      <c r="DO2251" s="193"/>
      <c r="DQ2251" s="28"/>
      <c r="DR2251" s="28"/>
      <c r="DS2251" s="28"/>
      <c r="DX2251" s="193"/>
      <c r="DZ2251" s="28"/>
      <c r="EA2251" s="28"/>
      <c r="EB2251" s="28"/>
      <c r="EG2251" s="193"/>
      <c r="EI2251" s="28"/>
      <c r="EJ2251" s="28"/>
      <c r="EK2251" s="28"/>
      <c r="EP2251" s="193"/>
      <c r="ER2251" s="28"/>
      <c r="ES2251" s="28"/>
      <c r="ET2251" s="28"/>
      <c r="EY2251" s="193"/>
      <c r="FA2251" s="28"/>
      <c r="FB2251" s="28"/>
      <c r="FC2251" s="28"/>
      <c r="FH2251" s="193"/>
      <c r="FJ2251" s="28"/>
      <c r="FK2251" s="28"/>
      <c r="FL2251" s="28"/>
      <c r="FQ2251" s="193"/>
      <c r="FS2251" s="28"/>
      <c r="FT2251" s="28"/>
      <c r="FU2251" s="28"/>
      <c r="FZ2251" s="193"/>
      <c r="GB2251" s="28"/>
      <c r="GC2251" s="28"/>
      <c r="GD2251" s="28"/>
      <c r="GI2251" s="193"/>
      <c r="GK2251" s="28"/>
      <c r="GL2251" s="28"/>
      <c r="GM2251" s="28"/>
      <c r="GR2251" s="193"/>
      <c r="GT2251" s="28"/>
      <c r="GU2251" s="28"/>
      <c r="GV2251" s="28"/>
      <c r="HA2251" s="193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3"/>
      <c r="V2252" s="28"/>
      <c r="W2252" s="28"/>
      <c r="X2252" s="28"/>
      <c r="AC2252" s="193"/>
      <c r="AE2252" s="28"/>
      <c r="AF2252" s="28"/>
      <c r="AG2252" s="28"/>
      <c r="AL2252" s="193"/>
      <c r="AN2252" s="28"/>
      <c r="AO2252" s="28"/>
      <c r="AP2252" s="28"/>
      <c r="AU2252" s="193"/>
      <c r="AW2252" s="28"/>
      <c r="AX2252" s="28"/>
      <c r="AY2252" s="28"/>
      <c r="BD2252" s="193"/>
      <c r="BF2252" s="28"/>
      <c r="BG2252" s="28"/>
      <c r="BH2252" s="28"/>
      <c r="BM2252" s="193"/>
      <c r="BO2252" s="28"/>
      <c r="BP2252" s="28"/>
      <c r="BQ2252" s="28"/>
      <c r="BV2252" s="193"/>
      <c r="BX2252" s="28"/>
      <c r="BY2252" s="28"/>
      <c r="BZ2252" s="28"/>
      <c r="CE2252" s="193"/>
      <c r="CG2252" s="28"/>
      <c r="CH2252" s="28"/>
      <c r="CI2252" s="28"/>
      <c r="CN2252" s="193"/>
      <c r="CP2252" s="28"/>
      <c r="CQ2252" s="28"/>
      <c r="CR2252" s="28"/>
      <c r="CW2252" s="193"/>
      <c r="CY2252" s="28"/>
      <c r="CZ2252" s="28"/>
      <c r="DA2252" s="28"/>
      <c r="DF2252" s="193"/>
      <c r="DH2252" s="28"/>
      <c r="DI2252" s="28"/>
      <c r="DJ2252" s="28"/>
      <c r="DO2252" s="193"/>
      <c r="DQ2252" s="28"/>
      <c r="DR2252" s="28"/>
      <c r="DS2252" s="28"/>
      <c r="DX2252" s="193"/>
      <c r="DZ2252" s="28"/>
      <c r="EA2252" s="28"/>
      <c r="EB2252" s="28"/>
      <c r="EG2252" s="193"/>
      <c r="EI2252" s="28"/>
      <c r="EJ2252" s="28"/>
      <c r="EK2252" s="28"/>
      <c r="EP2252" s="193"/>
      <c r="ER2252" s="28"/>
      <c r="ES2252" s="28"/>
      <c r="ET2252" s="28"/>
      <c r="EY2252" s="193"/>
      <c r="FA2252" s="28"/>
      <c r="FB2252" s="28"/>
      <c r="FC2252" s="28"/>
      <c r="FH2252" s="193"/>
      <c r="FJ2252" s="28"/>
      <c r="FK2252" s="28"/>
      <c r="FL2252" s="28"/>
      <c r="FQ2252" s="193"/>
      <c r="FS2252" s="28"/>
      <c r="FT2252" s="28"/>
      <c r="FU2252" s="28"/>
      <c r="FZ2252" s="193"/>
      <c r="GB2252" s="28"/>
      <c r="GC2252" s="28"/>
      <c r="GD2252" s="28"/>
      <c r="GI2252" s="193"/>
      <c r="GK2252" s="28"/>
      <c r="GL2252" s="28"/>
      <c r="GM2252" s="28"/>
      <c r="GR2252" s="193"/>
      <c r="GT2252" s="28"/>
      <c r="GU2252" s="28"/>
      <c r="GV2252" s="28"/>
      <c r="HA2252" s="193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3"/>
      <c r="V2253" s="28"/>
      <c r="W2253" s="28"/>
      <c r="X2253" s="28"/>
      <c r="AC2253" s="193"/>
      <c r="AE2253" s="28"/>
      <c r="AF2253" s="28"/>
      <c r="AG2253" s="28"/>
      <c r="AL2253" s="193"/>
      <c r="AN2253" s="28"/>
      <c r="AO2253" s="28"/>
      <c r="AP2253" s="28"/>
      <c r="AU2253" s="193"/>
      <c r="AW2253" s="28"/>
      <c r="AX2253" s="28"/>
      <c r="AY2253" s="28"/>
      <c r="BD2253" s="193"/>
      <c r="BF2253" s="28"/>
      <c r="BG2253" s="28"/>
      <c r="BH2253" s="28"/>
      <c r="BM2253" s="193"/>
      <c r="BO2253" s="28"/>
      <c r="BP2253" s="28"/>
      <c r="BQ2253" s="28"/>
      <c r="BV2253" s="193"/>
      <c r="BX2253" s="28"/>
      <c r="BY2253" s="28"/>
      <c r="BZ2253" s="28"/>
      <c r="CE2253" s="193"/>
      <c r="CG2253" s="28"/>
      <c r="CH2253" s="28"/>
      <c r="CI2253" s="28"/>
      <c r="CN2253" s="193"/>
      <c r="CP2253" s="28"/>
      <c r="CQ2253" s="28"/>
      <c r="CR2253" s="28"/>
      <c r="CW2253" s="193"/>
      <c r="CY2253" s="28"/>
      <c r="CZ2253" s="28"/>
      <c r="DA2253" s="28"/>
      <c r="DF2253" s="193"/>
      <c r="DH2253" s="28"/>
      <c r="DI2253" s="28"/>
      <c r="DJ2253" s="28"/>
      <c r="DO2253" s="193"/>
      <c r="DQ2253" s="28"/>
      <c r="DR2253" s="28"/>
      <c r="DS2253" s="28"/>
      <c r="DX2253" s="193"/>
      <c r="DZ2253" s="28"/>
      <c r="EA2253" s="28"/>
      <c r="EB2253" s="28"/>
      <c r="EG2253" s="193"/>
      <c r="EI2253" s="28"/>
      <c r="EJ2253" s="28"/>
      <c r="EK2253" s="28"/>
      <c r="EP2253" s="193"/>
      <c r="ER2253" s="28"/>
      <c r="ES2253" s="28"/>
      <c r="ET2253" s="28"/>
      <c r="EY2253" s="193"/>
      <c r="FA2253" s="28"/>
      <c r="FB2253" s="28"/>
      <c r="FC2253" s="28"/>
      <c r="FH2253" s="193"/>
      <c r="FJ2253" s="28"/>
      <c r="FK2253" s="28"/>
      <c r="FL2253" s="28"/>
      <c r="FQ2253" s="193"/>
      <c r="FS2253" s="28"/>
      <c r="FT2253" s="28"/>
      <c r="FU2253" s="28"/>
      <c r="FZ2253" s="193"/>
      <c r="GB2253" s="28"/>
      <c r="GC2253" s="28"/>
      <c r="GD2253" s="28"/>
      <c r="GI2253" s="193"/>
      <c r="GK2253" s="28"/>
      <c r="GL2253" s="28"/>
      <c r="GM2253" s="28"/>
      <c r="GR2253" s="193"/>
      <c r="GT2253" s="28"/>
      <c r="GU2253" s="28"/>
      <c r="GV2253" s="28"/>
      <c r="HA2253" s="193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3"/>
      <c r="V2254" s="28"/>
      <c r="W2254" s="28"/>
      <c r="X2254" s="28"/>
      <c r="AC2254" s="193"/>
      <c r="AE2254" s="28"/>
      <c r="AF2254" s="28"/>
      <c r="AG2254" s="28"/>
      <c r="AL2254" s="193"/>
      <c r="AN2254" s="28"/>
      <c r="AO2254" s="28"/>
      <c r="AP2254" s="28"/>
      <c r="AU2254" s="193"/>
      <c r="AW2254" s="28"/>
      <c r="AX2254" s="28"/>
      <c r="AY2254" s="28"/>
      <c r="BD2254" s="193"/>
      <c r="BF2254" s="28"/>
      <c r="BG2254" s="28"/>
      <c r="BH2254" s="28"/>
      <c r="BM2254" s="193"/>
      <c r="BO2254" s="28"/>
      <c r="BP2254" s="28"/>
      <c r="BQ2254" s="28"/>
      <c r="BV2254" s="193"/>
      <c r="BX2254" s="28"/>
      <c r="BY2254" s="28"/>
      <c r="BZ2254" s="28"/>
      <c r="CE2254" s="193"/>
      <c r="CG2254" s="28"/>
      <c r="CH2254" s="28"/>
      <c r="CI2254" s="28"/>
      <c r="CN2254" s="193"/>
      <c r="CP2254" s="28"/>
      <c r="CQ2254" s="28"/>
      <c r="CR2254" s="28"/>
      <c r="CW2254" s="193"/>
      <c r="CY2254" s="28"/>
      <c r="CZ2254" s="28"/>
      <c r="DA2254" s="28"/>
      <c r="DF2254" s="193"/>
      <c r="DH2254" s="28"/>
      <c r="DI2254" s="28"/>
      <c r="DJ2254" s="28"/>
      <c r="DO2254" s="193"/>
      <c r="DQ2254" s="28"/>
      <c r="DR2254" s="28"/>
      <c r="DS2254" s="28"/>
      <c r="DX2254" s="193"/>
      <c r="DZ2254" s="28"/>
      <c r="EA2254" s="28"/>
      <c r="EB2254" s="28"/>
      <c r="EG2254" s="193"/>
      <c r="EI2254" s="28"/>
      <c r="EJ2254" s="28"/>
      <c r="EK2254" s="28"/>
      <c r="EP2254" s="193"/>
      <c r="ER2254" s="28"/>
      <c r="ES2254" s="28"/>
      <c r="ET2254" s="28"/>
      <c r="EY2254" s="193"/>
      <c r="FA2254" s="28"/>
      <c r="FB2254" s="28"/>
      <c r="FC2254" s="28"/>
      <c r="FH2254" s="193"/>
      <c r="FJ2254" s="28"/>
      <c r="FK2254" s="28"/>
      <c r="FL2254" s="28"/>
      <c r="FQ2254" s="193"/>
      <c r="FS2254" s="28"/>
      <c r="FT2254" s="28"/>
      <c r="FU2254" s="28"/>
      <c r="FZ2254" s="193"/>
      <c r="GB2254" s="28"/>
      <c r="GC2254" s="28"/>
      <c r="GD2254" s="28"/>
      <c r="GI2254" s="193"/>
      <c r="GK2254" s="28"/>
      <c r="GL2254" s="28"/>
      <c r="GM2254" s="28"/>
      <c r="GR2254" s="193"/>
      <c r="GT2254" s="28"/>
      <c r="GU2254" s="28"/>
      <c r="GV2254" s="28"/>
      <c r="HA2254" s="193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3"/>
      <c r="V2255" s="28"/>
      <c r="W2255" s="28"/>
      <c r="X2255" s="28"/>
      <c r="AC2255" s="193"/>
      <c r="AE2255" s="28"/>
      <c r="AF2255" s="28"/>
      <c r="AG2255" s="28"/>
      <c r="AL2255" s="193"/>
      <c r="AN2255" s="28"/>
      <c r="AO2255" s="28"/>
      <c r="AP2255" s="28"/>
      <c r="AU2255" s="193"/>
      <c r="AW2255" s="28"/>
      <c r="AX2255" s="28"/>
      <c r="AY2255" s="28"/>
      <c r="BD2255" s="193"/>
      <c r="BF2255" s="28"/>
      <c r="BG2255" s="28"/>
      <c r="BH2255" s="28"/>
      <c r="BM2255" s="193"/>
      <c r="BO2255" s="28"/>
      <c r="BP2255" s="28"/>
      <c r="BQ2255" s="28"/>
      <c r="BV2255" s="193"/>
      <c r="BX2255" s="28"/>
      <c r="BY2255" s="28"/>
      <c r="BZ2255" s="28"/>
      <c r="CE2255" s="193"/>
      <c r="CG2255" s="28"/>
      <c r="CH2255" s="28"/>
      <c r="CI2255" s="28"/>
      <c r="CN2255" s="193"/>
      <c r="CP2255" s="28"/>
      <c r="CQ2255" s="28"/>
      <c r="CR2255" s="28"/>
      <c r="CW2255" s="193"/>
      <c r="CY2255" s="28"/>
      <c r="CZ2255" s="28"/>
      <c r="DA2255" s="28"/>
      <c r="DF2255" s="193"/>
      <c r="DH2255" s="28"/>
      <c r="DI2255" s="28"/>
      <c r="DJ2255" s="28"/>
      <c r="DO2255" s="193"/>
      <c r="DQ2255" s="28"/>
      <c r="DR2255" s="28"/>
      <c r="DS2255" s="28"/>
      <c r="DX2255" s="193"/>
      <c r="DZ2255" s="28"/>
      <c r="EA2255" s="28"/>
      <c r="EB2255" s="28"/>
      <c r="EG2255" s="193"/>
      <c r="EI2255" s="28"/>
      <c r="EJ2255" s="28"/>
      <c r="EK2255" s="28"/>
      <c r="EP2255" s="193"/>
      <c r="ER2255" s="28"/>
      <c r="ES2255" s="28"/>
      <c r="ET2255" s="28"/>
      <c r="EY2255" s="193"/>
      <c r="FA2255" s="28"/>
      <c r="FB2255" s="28"/>
      <c r="FC2255" s="28"/>
      <c r="FH2255" s="193"/>
      <c r="FJ2255" s="28"/>
      <c r="FK2255" s="28"/>
      <c r="FL2255" s="28"/>
      <c r="FQ2255" s="193"/>
      <c r="FS2255" s="28"/>
      <c r="FT2255" s="28"/>
      <c r="FU2255" s="28"/>
      <c r="FZ2255" s="193"/>
      <c r="GB2255" s="28"/>
      <c r="GC2255" s="28"/>
      <c r="GD2255" s="28"/>
      <c r="GI2255" s="193"/>
      <c r="GK2255" s="28"/>
      <c r="GL2255" s="28"/>
      <c r="GM2255" s="28"/>
      <c r="GR2255" s="193"/>
      <c r="GT2255" s="28"/>
      <c r="GU2255" s="28"/>
      <c r="GV2255" s="28"/>
      <c r="HA2255" s="193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3"/>
      <c r="V2256" s="28"/>
      <c r="W2256" s="28"/>
      <c r="X2256" s="28"/>
      <c r="AC2256" s="193"/>
      <c r="AE2256" s="28"/>
      <c r="AF2256" s="28"/>
      <c r="AG2256" s="28"/>
      <c r="AL2256" s="193"/>
      <c r="AN2256" s="28"/>
      <c r="AO2256" s="28"/>
      <c r="AP2256" s="28"/>
      <c r="AU2256" s="193"/>
      <c r="AW2256" s="28"/>
      <c r="AX2256" s="28"/>
      <c r="AY2256" s="28"/>
      <c r="BD2256" s="193"/>
      <c r="BF2256" s="28"/>
      <c r="BG2256" s="28"/>
      <c r="BH2256" s="28"/>
      <c r="BM2256" s="193"/>
      <c r="BO2256" s="28"/>
      <c r="BP2256" s="28"/>
      <c r="BQ2256" s="28"/>
      <c r="BV2256" s="193"/>
      <c r="BX2256" s="28"/>
      <c r="BY2256" s="28"/>
      <c r="BZ2256" s="28"/>
      <c r="CE2256" s="193"/>
      <c r="CG2256" s="28"/>
      <c r="CH2256" s="28"/>
      <c r="CI2256" s="28"/>
      <c r="CN2256" s="193"/>
      <c r="CP2256" s="28"/>
      <c r="CQ2256" s="28"/>
      <c r="CR2256" s="28"/>
      <c r="CW2256" s="193"/>
      <c r="CY2256" s="28"/>
      <c r="CZ2256" s="28"/>
      <c r="DA2256" s="28"/>
      <c r="DF2256" s="193"/>
      <c r="DH2256" s="28"/>
      <c r="DI2256" s="28"/>
      <c r="DJ2256" s="28"/>
      <c r="DO2256" s="193"/>
      <c r="DQ2256" s="28"/>
      <c r="DR2256" s="28"/>
      <c r="DS2256" s="28"/>
      <c r="DX2256" s="193"/>
      <c r="DZ2256" s="28"/>
      <c r="EA2256" s="28"/>
      <c r="EB2256" s="28"/>
      <c r="EG2256" s="193"/>
      <c r="EI2256" s="28"/>
      <c r="EJ2256" s="28"/>
      <c r="EK2256" s="28"/>
      <c r="EP2256" s="193"/>
      <c r="ER2256" s="28"/>
      <c r="ES2256" s="28"/>
      <c r="ET2256" s="28"/>
      <c r="EY2256" s="193"/>
      <c r="FA2256" s="28"/>
      <c r="FB2256" s="28"/>
      <c r="FC2256" s="28"/>
      <c r="FH2256" s="193"/>
      <c r="FJ2256" s="28"/>
      <c r="FK2256" s="28"/>
      <c r="FL2256" s="28"/>
      <c r="FQ2256" s="193"/>
      <c r="FS2256" s="28"/>
      <c r="FT2256" s="28"/>
      <c r="FU2256" s="28"/>
      <c r="FZ2256" s="193"/>
      <c r="GB2256" s="28"/>
      <c r="GC2256" s="28"/>
      <c r="GD2256" s="28"/>
      <c r="GI2256" s="193"/>
      <c r="GK2256" s="28"/>
      <c r="GL2256" s="28"/>
      <c r="GM2256" s="28"/>
      <c r="GR2256" s="193"/>
      <c r="GT2256" s="28"/>
      <c r="GU2256" s="28"/>
      <c r="GV2256" s="28"/>
      <c r="HA2256" s="193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3"/>
      <c r="V2257" s="28"/>
      <c r="W2257" s="28"/>
      <c r="X2257" s="28"/>
      <c r="AC2257" s="193"/>
      <c r="AE2257" s="28"/>
      <c r="AF2257" s="28"/>
      <c r="AG2257" s="28"/>
      <c r="AL2257" s="193"/>
      <c r="AN2257" s="28"/>
      <c r="AO2257" s="28"/>
      <c r="AP2257" s="28"/>
      <c r="AU2257" s="193"/>
      <c r="AW2257" s="28"/>
      <c r="AX2257" s="28"/>
      <c r="AY2257" s="28"/>
      <c r="BD2257" s="193"/>
      <c r="BF2257" s="28"/>
      <c r="BG2257" s="28"/>
      <c r="BH2257" s="28"/>
      <c r="BM2257" s="193"/>
      <c r="BO2257" s="28"/>
      <c r="BP2257" s="28"/>
      <c r="BQ2257" s="28"/>
      <c r="BV2257" s="193"/>
      <c r="BX2257" s="28"/>
      <c r="BY2257" s="28"/>
      <c r="BZ2257" s="28"/>
      <c r="CE2257" s="193"/>
      <c r="CG2257" s="28"/>
      <c r="CH2257" s="28"/>
      <c r="CI2257" s="28"/>
      <c r="CN2257" s="193"/>
      <c r="CP2257" s="28"/>
      <c r="CQ2257" s="28"/>
      <c r="CR2257" s="28"/>
      <c r="CW2257" s="193"/>
      <c r="CY2257" s="28"/>
      <c r="CZ2257" s="28"/>
      <c r="DA2257" s="28"/>
      <c r="DF2257" s="193"/>
      <c r="DH2257" s="28"/>
      <c r="DI2257" s="28"/>
      <c r="DJ2257" s="28"/>
      <c r="DO2257" s="193"/>
      <c r="DQ2257" s="28"/>
      <c r="DR2257" s="28"/>
      <c r="DS2257" s="28"/>
      <c r="DX2257" s="193"/>
      <c r="DZ2257" s="28"/>
      <c r="EA2257" s="28"/>
      <c r="EB2257" s="28"/>
      <c r="EG2257" s="193"/>
      <c r="EI2257" s="28"/>
      <c r="EJ2257" s="28"/>
      <c r="EK2257" s="28"/>
      <c r="EP2257" s="193"/>
      <c r="ER2257" s="28"/>
      <c r="ES2257" s="28"/>
      <c r="ET2257" s="28"/>
      <c r="EY2257" s="193"/>
      <c r="FA2257" s="28"/>
      <c r="FB2257" s="28"/>
      <c r="FC2257" s="28"/>
      <c r="FH2257" s="193"/>
      <c r="FJ2257" s="28"/>
      <c r="FK2257" s="28"/>
      <c r="FL2257" s="28"/>
      <c r="FQ2257" s="193"/>
      <c r="FS2257" s="28"/>
      <c r="FT2257" s="28"/>
      <c r="FU2257" s="28"/>
      <c r="FZ2257" s="193"/>
      <c r="GB2257" s="28"/>
      <c r="GC2257" s="28"/>
      <c r="GD2257" s="28"/>
      <c r="GI2257" s="193"/>
      <c r="GK2257" s="28"/>
      <c r="GL2257" s="28"/>
      <c r="GM2257" s="28"/>
      <c r="GR2257" s="193"/>
      <c r="GT2257" s="28"/>
      <c r="GU2257" s="28"/>
      <c r="GV2257" s="28"/>
      <c r="HA2257" s="193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3"/>
      <c r="V2258" s="28"/>
      <c r="W2258" s="28"/>
      <c r="X2258" s="28"/>
      <c r="AC2258" s="193"/>
      <c r="AE2258" s="28"/>
      <c r="AF2258" s="28"/>
      <c r="AG2258" s="28"/>
      <c r="AL2258" s="193"/>
      <c r="AN2258" s="28"/>
      <c r="AO2258" s="28"/>
      <c r="AP2258" s="28"/>
      <c r="AU2258" s="193"/>
      <c r="AW2258" s="28"/>
      <c r="AX2258" s="28"/>
      <c r="AY2258" s="28"/>
      <c r="BD2258" s="193"/>
      <c r="BF2258" s="28"/>
      <c r="BG2258" s="28"/>
      <c r="BH2258" s="28"/>
      <c r="BM2258" s="193"/>
      <c r="BO2258" s="28"/>
      <c r="BP2258" s="28"/>
      <c r="BQ2258" s="28"/>
      <c r="BV2258" s="193"/>
      <c r="BX2258" s="28"/>
      <c r="BY2258" s="28"/>
      <c r="BZ2258" s="28"/>
      <c r="CE2258" s="193"/>
      <c r="CG2258" s="28"/>
      <c r="CH2258" s="28"/>
      <c r="CI2258" s="28"/>
      <c r="CN2258" s="193"/>
      <c r="CP2258" s="28"/>
      <c r="CQ2258" s="28"/>
      <c r="CR2258" s="28"/>
      <c r="CW2258" s="193"/>
      <c r="CY2258" s="28"/>
      <c r="CZ2258" s="28"/>
      <c r="DA2258" s="28"/>
      <c r="DF2258" s="193"/>
      <c r="DH2258" s="28"/>
      <c r="DI2258" s="28"/>
      <c r="DJ2258" s="28"/>
      <c r="DO2258" s="193"/>
      <c r="DQ2258" s="28"/>
      <c r="DR2258" s="28"/>
      <c r="DS2258" s="28"/>
      <c r="DX2258" s="193"/>
      <c r="DZ2258" s="28"/>
      <c r="EA2258" s="28"/>
      <c r="EB2258" s="28"/>
      <c r="EG2258" s="193"/>
      <c r="EI2258" s="28"/>
      <c r="EJ2258" s="28"/>
      <c r="EK2258" s="28"/>
      <c r="EP2258" s="193"/>
      <c r="ER2258" s="28"/>
      <c r="ES2258" s="28"/>
      <c r="ET2258" s="28"/>
      <c r="EY2258" s="193"/>
      <c r="FA2258" s="28"/>
      <c r="FB2258" s="28"/>
      <c r="FC2258" s="28"/>
      <c r="FH2258" s="193"/>
      <c r="FJ2258" s="28"/>
      <c r="FK2258" s="28"/>
      <c r="FL2258" s="28"/>
      <c r="FQ2258" s="193"/>
      <c r="FS2258" s="28"/>
      <c r="FT2258" s="28"/>
      <c r="FU2258" s="28"/>
      <c r="FZ2258" s="193"/>
      <c r="GB2258" s="28"/>
      <c r="GC2258" s="28"/>
      <c r="GD2258" s="28"/>
      <c r="GI2258" s="193"/>
      <c r="GK2258" s="28"/>
      <c r="GL2258" s="28"/>
      <c r="GM2258" s="28"/>
      <c r="GR2258" s="193"/>
      <c r="GT2258" s="28"/>
      <c r="GU2258" s="28"/>
      <c r="GV2258" s="28"/>
      <c r="HA2258" s="193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3"/>
      <c r="V2259" s="28"/>
      <c r="W2259" s="28"/>
      <c r="X2259" s="28"/>
      <c r="AC2259" s="193"/>
      <c r="AE2259" s="28"/>
      <c r="AF2259" s="28"/>
      <c r="AG2259" s="28"/>
      <c r="AL2259" s="193"/>
      <c r="AN2259" s="28"/>
      <c r="AO2259" s="28"/>
      <c r="AP2259" s="28"/>
      <c r="AU2259" s="193"/>
      <c r="AW2259" s="28"/>
      <c r="AX2259" s="28"/>
      <c r="AY2259" s="28"/>
      <c r="BD2259" s="193"/>
      <c r="BF2259" s="28"/>
      <c r="BG2259" s="28"/>
      <c r="BH2259" s="28"/>
      <c r="BM2259" s="193"/>
      <c r="BO2259" s="28"/>
      <c r="BP2259" s="28"/>
      <c r="BQ2259" s="28"/>
      <c r="BV2259" s="193"/>
      <c r="BX2259" s="28"/>
      <c r="BY2259" s="28"/>
      <c r="BZ2259" s="28"/>
      <c r="CE2259" s="193"/>
      <c r="CG2259" s="28"/>
      <c r="CH2259" s="28"/>
      <c r="CI2259" s="28"/>
      <c r="CN2259" s="193"/>
      <c r="CP2259" s="28"/>
      <c r="CQ2259" s="28"/>
      <c r="CR2259" s="28"/>
      <c r="CW2259" s="193"/>
      <c r="CY2259" s="28"/>
      <c r="CZ2259" s="28"/>
      <c r="DA2259" s="28"/>
      <c r="DF2259" s="193"/>
      <c r="DH2259" s="28"/>
      <c r="DI2259" s="28"/>
      <c r="DJ2259" s="28"/>
      <c r="DO2259" s="193"/>
      <c r="DQ2259" s="28"/>
      <c r="DR2259" s="28"/>
      <c r="DS2259" s="28"/>
      <c r="DX2259" s="193"/>
      <c r="DZ2259" s="28"/>
      <c r="EA2259" s="28"/>
      <c r="EB2259" s="28"/>
      <c r="EG2259" s="193"/>
      <c r="EI2259" s="28"/>
      <c r="EJ2259" s="28"/>
      <c r="EK2259" s="28"/>
      <c r="EP2259" s="193"/>
      <c r="ER2259" s="28"/>
      <c r="ES2259" s="28"/>
      <c r="ET2259" s="28"/>
      <c r="EY2259" s="193"/>
      <c r="FA2259" s="28"/>
      <c r="FB2259" s="28"/>
      <c r="FC2259" s="28"/>
      <c r="FH2259" s="193"/>
      <c r="FJ2259" s="28"/>
      <c r="FK2259" s="28"/>
      <c r="FL2259" s="28"/>
      <c r="FQ2259" s="193"/>
      <c r="FS2259" s="28"/>
      <c r="FT2259" s="28"/>
      <c r="FU2259" s="28"/>
      <c r="FZ2259" s="193"/>
      <c r="GB2259" s="28"/>
      <c r="GC2259" s="28"/>
      <c r="GD2259" s="28"/>
      <c r="GI2259" s="193"/>
      <c r="GK2259" s="28"/>
      <c r="GL2259" s="28"/>
      <c r="GM2259" s="28"/>
      <c r="GR2259" s="193"/>
      <c r="GT2259" s="28"/>
      <c r="GU2259" s="28"/>
      <c r="GV2259" s="28"/>
      <c r="HA2259" s="193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3"/>
      <c r="V2260" s="28"/>
      <c r="W2260" s="28"/>
      <c r="X2260" s="28"/>
      <c r="AC2260" s="193"/>
      <c r="AE2260" s="28"/>
      <c r="AF2260" s="28"/>
      <c r="AG2260" s="28"/>
      <c r="AL2260" s="193"/>
      <c r="AN2260" s="28"/>
      <c r="AO2260" s="28"/>
      <c r="AP2260" s="28"/>
      <c r="AU2260" s="193"/>
      <c r="AW2260" s="28"/>
      <c r="AX2260" s="28"/>
      <c r="AY2260" s="28"/>
      <c r="BD2260" s="193"/>
      <c r="BF2260" s="28"/>
      <c r="BG2260" s="28"/>
      <c r="BH2260" s="28"/>
      <c r="BM2260" s="193"/>
      <c r="BO2260" s="28"/>
      <c r="BP2260" s="28"/>
      <c r="BQ2260" s="28"/>
      <c r="BV2260" s="193"/>
      <c r="BX2260" s="28"/>
      <c r="BY2260" s="28"/>
      <c r="BZ2260" s="28"/>
      <c r="CE2260" s="193"/>
      <c r="CG2260" s="28"/>
      <c r="CH2260" s="28"/>
      <c r="CI2260" s="28"/>
      <c r="CN2260" s="193"/>
      <c r="CP2260" s="28"/>
      <c r="CQ2260" s="28"/>
      <c r="CR2260" s="28"/>
      <c r="CW2260" s="193"/>
      <c r="CY2260" s="28"/>
      <c r="CZ2260" s="28"/>
      <c r="DA2260" s="28"/>
      <c r="DF2260" s="193"/>
      <c r="DH2260" s="28"/>
      <c r="DI2260" s="28"/>
      <c r="DJ2260" s="28"/>
      <c r="DO2260" s="193"/>
      <c r="DQ2260" s="28"/>
      <c r="DR2260" s="28"/>
      <c r="DS2260" s="28"/>
      <c r="DX2260" s="193"/>
      <c r="DZ2260" s="28"/>
      <c r="EA2260" s="28"/>
      <c r="EB2260" s="28"/>
      <c r="EG2260" s="193"/>
      <c r="EI2260" s="28"/>
      <c r="EJ2260" s="28"/>
      <c r="EK2260" s="28"/>
      <c r="EP2260" s="193"/>
      <c r="ER2260" s="28"/>
      <c r="ES2260" s="28"/>
      <c r="ET2260" s="28"/>
      <c r="EY2260" s="193"/>
      <c r="FA2260" s="28"/>
      <c r="FB2260" s="28"/>
      <c r="FC2260" s="28"/>
      <c r="FH2260" s="193"/>
      <c r="FJ2260" s="28"/>
      <c r="FK2260" s="28"/>
      <c r="FL2260" s="28"/>
      <c r="FQ2260" s="193"/>
      <c r="FS2260" s="28"/>
      <c r="FT2260" s="28"/>
      <c r="FU2260" s="28"/>
      <c r="FZ2260" s="193"/>
      <c r="GB2260" s="28"/>
      <c r="GC2260" s="28"/>
      <c r="GD2260" s="28"/>
      <c r="GI2260" s="193"/>
      <c r="GK2260" s="28"/>
      <c r="GL2260" s="28"/>
      <c r="GM2260" s="28"/>
      <c r="GR2260" s="193"/>
      <c r="GT2260" s="28"/>
      <c r="GU2260" s="28"/>
      <c r="GV2260" s="28"/>
      <c r="HA2260" s="193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3"/>
      <c r="V2261" s="28"/>
      <c r="W2261" s="28"/>
      <c r="X2261" s="28"/>
      <c r="AC2261" s="193"/>
      <c r="AE2261" s="28"/>
      <c r="AF2261" s="28"/>
      <c r="AG2261" s="28"/>
      <c r="AL2261" s="193"/>
      <c r="AN2261" s="28"/>
      <c r="AO2261" s="28"/>
      <c r="AP2261" s="28"/>
      <c r="AU2261" s="193"/>
      <c r="AW2261" s="28"/>
      <c r="AX2261" s="28"/>
      <c r="AY2261" s="28"/>
      <c r="BD2261" s="193"/>
      <c r="BF2261" s="28"/>
      <c r="BG2261" s="28"/>
      <c r="BH2261" s="28"/>
      <c r="BM2261" s="193"/>
      <c r="BO2261" s="28"/>
      <c r="BP2261" s="28"/>
      <c r="BQ2261" s="28"/>
      <c r="BV2261" s="193"/>
      <c r="BX2261" s="28"/>
      <c r="BY2261" s="28"/>
      <c r="BZ2261" s="28"/>
      <c r="CE2261" s="193"/>
      <c r="CG2261" s="28"/>
      <c r="CH2261" s="28"/>
      <c r="CI2261" s="28"/>
      <c r="CN2261" s="193"/>
      <c r="CP2261" s="28"/>
      <c r="CQ2261" s="28"/>
      <c r="CR2261" s="28"/>
      <c r="CW2261" s="193"/>
      <c r="CY2261" s="28"/>
      <c r="CZ2261" s="28"/>
      <c r="DA2261" s="28"/>
      <c r="DF2261" s="193"/>
      <c r="DH2261" s="28"/>
      <c r="DI2261" s="28"/>
      <c r="DJ2261" s="28"/>
      <c r="DO2261" s="193"/>
      <c r="DQ2261" s="28"/>
      <c r="DR2261" s="28"/>
      <c r="DS2261" s="28"/>
      <c r="DX2261" s="193"/>
      <c r="DZ2261" s="28"/>
      <c r="EA2261" s="28"/>
      <c r="EB2261" s="28"/>
      <c r="EG2261" s="193"/>
      <c r="EI2261" s="28"/>
      <c r="EJ2261" s="28"/>
      <c r="EK2261" s="28"/>
      <c r="EP2261" s="193"/>
      <c r="ER2261" s="28"/>
      <c r="ES2261" s="28"/>
      <c r="ET2261" s="28"/>
      <c r="EY2261" s="193"/>
      <c r="FA2261" s="28"/>
      <c r="FB2261" s="28"/>
      <c r="FC2261" s="28"/>
      <c r="FH2261" s="193"/>
      <c r="FJ2261" s="28"/>
      <c r="FK2261" s="28"/>
      <c r="FL2261" s="28"/>
      <c r="FQ2261" s="193"/>
      <c r="FS2261" s="28"/>
      <c r="FT2261" s="28"/>
      <c r="FU2261" s="28"/>
      <c r="FZ2261" s="193"/>
      <c r="GB2261" s="28"/>
      <c r="GC2261" s="28"/>
      <c r="GD2261" s="28"/>
      <c r="GI2261" s="193"/>
      <c r="GK2261" s="28"/>
      <c r="GL2261" s="28"/>
      <c r="GM2261" s="28"/>
      <c r="GR2261" s="193"/>
      <c r="GT2261" s="28"/>
      <c r="GU2261" s="28"/>
      <c r="GV2261" s="28"/>
      <c r="HA2261" s="193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3"/>
      <c r="V2262" s="28"/>
      <c r="W2262" s="28"/>
      <c r="X2262" s="28"/>
      <c r="AC2262" s="193"/>
      <c r="AE2262" s="28"/>
      <c r="AF2262" s="28"/>
      <c r="AG2262" s="28"/>
      <c r="AL2262" s="193"/>
      <c r="AN2262" s="28"/>
      <c r="AO2262" s="28"/>
      <c r="AP2262" s="28"/>
      <c r="AU2262" s="193"/>
      <c r="AW2262" s="28"/>
      <c r="AX2262" s="28"/>
      <c r="AY2262" s="28"/>
      <c r="BD2262" s="193"/>
      <c r="BF2262" s="28"/>
      <c r="BG2262" s="28"/>
      <c r="BH2262" s="28"/>
      <c r="BM2262" s="193"/>
      <c r="BO2262" s="28"/>
      <c r="BP2262" s="28"/>
      <c r="BQ2262" s="28"/>
      <c r="BV2262" s="193"/>
      <c r="BX2262" s="28"/>
      <c r="BY2262" s="28"/>
      <c r="BZ2262" s="28"/>
      <c r="CE2262" s="193"/>
      <c r="CG2262" s="28"/>
      <c r="CH2262" s="28"/>
      <c r="CI2262" s="28"/>
      <c r="CN2262" s="193"/>
      <c r="CP2262" s="28"/>
      <c r="CQ2262" s="28"/>
      <c r="CR2262" s="28"/>
      <c r="CW2262" s="193"/>
      <c r="CY2262" s="28"/>
      <c r="CZ2262" s="28"/>
      <c r="DA2262" s="28"/>
      <c r="DF2262" s="193"/>
      <c r="DH2262" s="28"/>
      <c r="DI2262" s="28"/>
      <c r="DJ2262" s="28"/>
      <c r="DO2262" s="193"/>
      <c r="DQ2262" s="28"/>
      <c r="DR2262" s="28"/>
      <c r="DS2262" s="28"/>
      <c r="DX2262" s="193"/>
      <c r="DZ2262" s="28"/>
      <c r="EA2262" s="28"/>
      <c r="EB2262" s="28"/>
      <c r="EG2262" s="193"/>
      <c r="EI2262" s="28"/>
      <c r="EJ2262" s="28"/>
      <c r="EK2262" s="28"/>
      <c r="EP2262" s="193"/>
      <c r="ER2262" s="28"/>
      <c r="ES2262" s="28"/>
      <c r="ET2262" s="28"/>
      <c r="EY2262" s="193"/>
      <c r="FA2262" s="28"/>
      <c r="FB2262" s="28"/>
      <c r="FC2262" s="28"/>
      <c r="FH2262" s="193"/>
      <c r="FJ2262" s="28"/>
      <c r="FK2262" s="28"/>
      <c r="FL2262" s="28"/>
      <c r="FQ2262" s="193"/>
      <c r="FS2262" s="28"/>
      <c r="FT2262" s="28"/>
      <c r="FU2262" s="28"/>
      <c r="FZ2262" s="193"/>
      <c r="GB2262" s="28"/>
      <c r="GC2262" s="28"/>
      <c r="GD2262" s="28"/>
      <c r="GI2262" s="193"/>
      <c r="GK2262" s="28"/>
      <c r="GL2262" s="28"/>
      <c r="GM2262" s="28"/>
      <c r="GR2262" s="193"/>
      <c r="GT2262" s="28"/>
      <c r="GU2262" s="28"/>
      <c r="GV2262" s="28"/>
      <c r="HA2262" s="193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3"/>
      <c r="V2263" s="28"/>
      <c r="W2263" s="28"/>
      <c r="X2263" s="28"/>
      <c r="AC2263" s="193"/>
      <c r="AE2263" s="28"/>
      <c r="AF2263" s="28"/>
      <c r="AG2263" s="28"/>
      <c r="AL2263" s="193"/>
      <c r="AN2263" s="28"/>
      <c r="AO2263" s="28"/>
      <c r="AP2263" s="28"/>
      <c r="AU2263" s="193"/>
      <c r="AW2263" s="28"/>
      <c r="AX2263" s="28"/>
      <c r="AY2263" s="28"/>
      <c r="BD2263" s="193"/>
      <c r="BF2263" s="28"/>
      <c r="BG2263" s="28"/>
      <c r="BH2263" s="28"/>
      <c r="BM2263" s="193"/>
      <c r="BO2263" s="28"/>
      <c r="BP2263" s="28"/>
      <c r="BQ2263" s="28"/>
      <c r="BV2263" s="193"/>
      <c r="BX2263" s="28"/>
      <c r="BY2263" s="28"/>
      <c r="BZ2263" s="28"/>
      <c r="CE2263" s="193"/>
      <c r="CG2263" s="28"/>
      <c r="CH2263" s="28"/>
      <c r="CI2263" s="28"/>
      <c r="CN2263" s="193"/>
      <c r="CP2263" s="28"/>
      <c r="CQ2263" s="28"/>
      <c r="CR2263" s="28"/>
      <c r="CW2263" s="193"/>
      <c r="CY2263" s="28"/>
      <c r="CZ2263" s="28"/>
      <c r="DA2263" s="28"/>
      <c r="DF2263" s="193"/>
      <c r="DH2263" s="28"/>
      <c r="DI2263" s="28"/>
      <c r="DJ2263" s="28"/>
      <c r="DO2263" s="193"/>
      <c r="DQ2263" s="28"/>
      <c r="DR2263" s="28"/>
      <c r="DS2263" s="28"/>
      <c r="DX2263" s="193"/>
      <c r="DZ2263" s="28"/>
      <c r="EA2263" s="28"/>
      <c r="EB2263" s="28"/>
      <c r="EG2263" s="193"/>
      <c r="EI2263" s="28"/>
      <c r="EJ2263" s="28"/>
      <c r="EK2263" s="28"/>
      <c r="EP2263" s="193"/>
      <c r="ER2263" s="28"/>
      <c r="ES2263" s="28"/>
      <c r="ET2263" s="28"/>
      <c r="EY2263" s="193"/>
      <c r="FA2263" s="28"/>
      <c r="FB2263" s="28"/>
      <c r="FC2263" s="28"/>
      <c r="FH2263" s="193"/>
      <c r="FJ2263" s="28"/>
      <c r="FK2263" s="28"/>
      <c r="FL2263" s="28"/>
      <c r="FQ2263" s="193"/>
      <c r="FS2263" s="28"/>
      <c r="FT2263" s="28"/>
      <c r="FU2263" s="28"/>
      <c r="FZ2263" s="193"/>
      <c r="GB2263" s="28"/>
      <c r="GC2263" s="28"/>
      <c r="GD2263" s="28"/>
      <c r="GI2263" s="193"/>
      <c r="GK2263" s="28"/>
      <c r="GL2263" s="28"/>
      <c r="GM2263" s="28"/>
      <c r="GR2263" s="193"/>
      <c r="GT2263" s="28"/>
      <c r="GU2263" s="28"/>
      <c r="GV2263" s="28"/>
      <c r="HA2263" s="193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3"/>
      <c r="V2264" s="28"/>
      <c r="W2264" s="28"/>
      <c r="X2264" s="28"/>
      <c r="AC2264" s="193"/>
      <c r="AE2264" s="28"/>
      <c r="AF2264" s="28"/>
      <c r="AG2264" s="28"/>
      <c r="AL2264" s="193"/>
      <c r="AN2264" s="28"/>
      <c r="AO2264" s="28"/>
      <c r="AP2264" s="28"/>
      <c r="AU2264" s="193"/>
      <c r="AW2264" s="28"/>
      <c r="AX2264" s="28"/>
      <c r="AY2264" s="28"/>
      <c r="BD2264" s="193"/>
      <c r="BF2264" s="28"/>
      <c r="BG2264" s="28"/>
      <c r="BH2264" s="28"/>
      <c r="BM2264" s="193"/>
      <c r="BO2264" s="28"/>
      <c r="BP2264" s="28"/>
      <c r="BQ2264" s="28"/>
      <c r="BV2264" s="193"/>
      <c r="BX2264" s="28"/>
      <c r="BY2264" s="28"/>
      <c r="BZ2264" s="28"/>
      <c r="CE2264" s="193"/>
      <c r="CG2264" s="28"/>
      <c r="CH2264" s="28"/>
      <c r="CI2264" s="28"/>
      <c r="CN2264" s="193"/>
      <c r="CP2264" s="28"/>
      <c r="CQ2264" s="28"/>
      <c r="CR2264" s="28"/>
      <c r="CW2264" s="193"/>
      <c r="CY2264" s="28"/>
      <c r="CZ2264" s="28"/>
      <c r="DA2264" s="28"/>
      <c r="DF2264" s="193"/>
      <c r="DH2264" s="28"/>
      <c r="DI2264" s="28"/>
      <c r="DJ2264" s="28"/>
      <c r="DO2264" s="193"/>
      <c r="DQ2264" s="28"/>
      <c r="DR2264" s="28"/>
      <c r="DS2264" s="28"/>
      <c r="DX2264" s="193"/>
      <c r="DZ2264" s="28"/>
      <c r="EA2264" s="28"/>
      <c r="EB2264" s="28"/>
      <c r="EG2264" s="193"/>
      <c r="EI2264" s="28"/>
      <c r="EJ2264" s="28"/>
      <c r="EK2264" s="28"/>
      <c r="EP2264" s="193"/>
      <c r="ER2264" s="28"/>
      <c r="ES2264" s="28"/>
      <c r="ET2264" s="28"/>
      <c r="EY2264" s="193"/>
      <c r="FA2264" s="28"/>
      <c r="FB2264" s="28"/>
      <c r="FC2264" s="28"/>
      <c r="FH2264" s="193"/>
      <c r="FJ2264" s="28"/>
      <c r="FK2264" s="28"/>
      <c r="FL2264" s="28"/>
      <c r="FQ2264" s="193"/>
      <c r="FS2264" s="28"/>
      <c r="FT2264" s="28"/>
      <c r="FU2264" s="28"/>
      <c r="FZ2264" s="193"/>
      <c r="GB2264" s="28"/>
      <c r="GC2264" s="28"/>
      <c r="GD2264" s="28"/>
      <c r="GI2264" s="193"/>
      <c r="GK2264" s="28"/>
      <c r="GL2264" s="28"/>
      <c r="GM2264" s="28"/>
      <c r="GR2264" s="193"/>
      <c r="GT2264" s="28"/>
      <c r="GU2264" s="28"/>
      <c r="GV2264" s="28"/>
      <c r="HA2264" s="193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3"/>
      <c r="V2265" s="28"/>
      <c r="W2265" s="28"/>
      <c r="X2265" s="28"/>
      <c r="AC2265" s="193"/>
      <c r="AE2265" s="28"/>
      <c r="AF2265" s="28"/>
      <c r="AG2265" s="28"/>
      <c r="AL2265" s="193"/>
      <c r="AN2265" s="28"/>
      <c r="AO2265" s="28"/>
      <c r="AP2265" s="28"/>
      <c r="AU2265" s="193"/>
      <c r="AW2265" s="28"/>
      <c r="AX2265" s="28"/>
      <c r="AY2265" s="28"/>
      <c r="BD2265" s="193"/>
      <c r="BF2265" s="28"/>
      <c r="BG2265" s="28"/>
      <c r="BH2265" s="28"/>
      <c r="BM2265" s="193"/>
      <c r="BO2265" s="28"/>
      <c r="BP2265" s="28"/>
      <c r="BQ2265" s="28"/>
      <c r="BV2265" s="193"/>
      <c r="BX2265" s="28"/>
      <c r="BY2265" s="28"/>
      <c r="BZ2265" s="28"/>
      <c r="CE2265" s="193"/>
      <c r="CG2265" s="28"/>
      <c r="CH2265" s="28"/>
      <c r="CI2265" s="28"/>
      <c r="CN2265" s="193"/>
      <c r="CP2265" s="28"/>
      <c r="CQ2265" s="28"/>
      <c r="CR2265" s="28"/>
      <c r="CW2265" s="193"/>
      <c r="CY2265" s="28"/>
      <c r="CZ2265" s="28"/>
      <c r="DA2265" s="28"/>
      <c r="DF2265" s="193"/>
      <c r="DH2265" s="28"/>
      <c r="DI2265" s="28"/>
      <c r="DJ2265" s="28"/>
      <c r="DO2265" s="193"/>
      <c r="DQ2265" s="28"/>
      <c r="DR2265" s="28"/>
      <c r="DS2265" s="28"/>
      <c r="DX2265" s="193"/>
      <c r="DZ2265" s="28"/>
      <c r="EA2265" s="28"/>
      <c r="EB2265" s="28"/>
      <c r="EG2265" s="193"/>
      <c r="EI2265" s="28"/>
      <c r="EJ2265" s="28"/>
      <c r="EK2265" s="28"/>
      <c r="EP2265" s="193"/>
      <c r="ER2265" s="28"/>
      <c r="ES2265" s="28"/>
      <c r="ET2265" s="28"/>
      <c r="EY2265" s="193"/>
      <c r="FA2265" s="28"/>
      <c r="FB2265" s="28"/>
      <c r="FC2265" s="28"/>
      <c r="FH2265" s="193"/>
      <c r="FJ2265" s="28"/>
      <c r="FK2265" s="28"/>
      <c r="FL2265" s="28"/>
      <c r="FQ2265" s="193"/>
      <c r="FS2265" s="28"/>
      <c r="FT2265" s="28"/>
      <c r="FU2265" s="28"/>
      <c r="FZ2265" s="193"/>
      <c r="GB2265" s="28"/>
      <c r="GC2265" s="28"/>
      <c r="GD2265" s="28"/>
      <c r="GI2265" s="193"/>
      <c r="GK2265" s="28"/>
      <c r="GL2265" s="28"/>
      <c r="GM2265" s="28"/>
      <c r="GR2265" s="193"/>
      <c r="GT2265" s="28"/>
      <c r="GU2265" s="28"/>
      <c r="GV2265" s="28"/>
      <c r="HA2265" s="193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3"/>
      <c r="V2266" s="28"/>
      <c r="W2266" s="28"/>
      <c r="X2266" s="28"/>
      <c r="AC2266" s="193"/>
      <c r="AE2266" s="28"/>
      <c r="AF2266" s="28"/>
      <c r="AG2266" s="28"/>
      <c r="AL2266" s="193"/>
      <c r="AN2266" s="28"/>
      <c r="AO2266" s="28"/>
      <c r="AP2266" s="28"/>
      <c r="AU2266" s="193"/>
      <c r="AW2266" s="28"/>
      <c r="AX2266" s="28"/>
      <c r="AY2266" s="28"/>
      <c r="BD2266" s="193"/>
      <c r="BF2266" s="28"/>
      <c r="BG2266" s="28"/>
      <c r="BH2266" s="28"/>
      <c r="BM2266" s="193"/>
      <c r="BO2266" s="28"/>
      <c r="BP2266" s="28"/>
      <c r="BQ2266" s="28"/>
      <c r="BV2266" s="193"/>
      <c r="BX2266" s="28"/>
      <c r="BY2266" s="28"/>
      <c r="BZ2266" s="28"/>
      <c r="CE2266" s="193"/>
      <c r="CG2266" s="28"/>
      <c r="CH2266" s="28"/>
      <c r="CI2266" s="28"/>
      <c r="CN2266" s="193"/>
      <c r="CP2266" s="28"/>
      <c r="CQ2266" s="28"/>
      <c r="CR2266" s="28"/>
      <c r="CW2266" s="193"/>
      <c r="CY2266" s="28"/>
      <c r="CZ2266" s="28"/>
      <c r="DA2266" s="28"/>
      <c r="DF2266" s="193"/>
      <c r="DH2266" s="28"/>
      <c r="DI2266" s="28"/>
      <c r="DJ2266" s="28"/>
      <c r="DO2266" s="193"/>
      <c r="DQ2266" s="28"/>
      <c r="DR2266" s="28"/>
      <c r="DS2266" s="28"/>
      <c r="DX2266" s="193"/>
      <c r="DZ2266" s="28"/>
      <c r="EA2266" s="28"/>
      <c r="EB2266" s="28"/>
      <c r="EG2266" s="193"/>
      <c r="EI2266" s="28"/>
      <c r="EJ2266" s="28"/>
      <c r="EK2266" s="28"/>
      <c r="EP2266" s="193"/>
      <c r="ER2266" s="28"/>
      <c r="ES2266" s="28"/>
      <c r="ET2266" s="28"/>
      <c r="EY2266" s="193"/>
      <c r="FA2266" s="28"/>
      <c r="FB2266" s="28"/>
      <c r="FC2266" s="28"/>
      <c r="FH2266" s="193"/>
      <c r="FJ2266" s="28"/>
      <c r="FK2266" s="28"/>
      <c r="FL2266" s="28"/>
      <c r="FQ2266" s="193"/>
      <c r="FS2266" s="28"/>
      <c r="FT2266" s="28"/>
      <c r="FU2266" s="28"/>
      <c r="FZ2266" s="193"/>
      <c r="GB2266" s="28"/>
      <c r="GC2266" s="28"/>
      <c r="GD2266" s="28"/>
      <c r="GI2266" s="193"/>
      <c r="GK2266" s="28"/>
      <c r="GL2266" s="28"/>
      <c r="GM2266" s="28"/>
      <c r="GR2266" s="193"/>
      <c r="GT2266" s="28"/>
      <c r="GU2266" s="28"/>
      <c r="GV2266" s="28"/>
      <c r="HA2266" s="193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3"/>
      <c r="V2267" s="28"/>
      <c r="W2267" s="28"/>
      <c r="X2267" s="28"/>
      <c r="AC2267" s="193"/>
      <c r="AE2267" s="28"/>
      <c r="AF2267" s="28"/>
      <c r="AG2267" s="28"/>
      <c r="AL2267" s="193"/>
      <c r="AN2267" s="28"/>
      <c r="AO2267" s="28"/>
      <c r="AP2267" s="28"/>
      <c r="AU2267" s="193"/>
      <c r="AW2267" s="28"/>
      <c r="AX2267" s="28"/>
      <c r="AY2267" s="28"/>
      <c r="BD2267" s="193"/>
      <c r="BF2267" s="28"/>
      <c r="BG2267" s="28"/>
      <c r="BH2267" s="28"/>
      <c r="BM2267" s="193"/>
      <c r="BO2267" s="28"/>
      <c r="BP2267" s="28"/>
      <c r="BQ2267" s="28"/>
      <c r="BV2267" s="193"/>
      <c r="BX2267" s="28"/>
      <c r="BY2267" s="28"/>
      <c r="BZ2267" s="28"/>
      <c r="CE2267" s="193"/>
      <c r="CG2267" s="28"/>
      <c r="CH2267" s="28"/>
      <c r="CI2267" s="28"/>
      <c r="CN2267" s="193"/>
      <c r="CP2267" s="28"/>
      <c r="CQ2267" s="28"/>
      <c r="CR2267" s="28"/>
      <c r="CW2267" s="193"/>
      <c r="CY2267" s="28"/>
      <c r="CZ2267" s="28"/>
      <c r="DA2267" s="28"/>
      <c r="DF2267" s="193"/>
      <c r="DH2267" s="28"/>
      <c r="DI2267" s="28"/>
      <c r="DJ2267" s="28"/>
      <c r="DO2267" s="193"/>
      <c r="DQ2267" s="28"/>
      <c r="DR2267" s="28"/>
      <c r="DS2267" s="28"/>
      <c r="DX2267" s="193"/>
      <c r="DZ2267" s="28"/>
      <c r="EA2267" s="28"/>
      <c r="EB2267" s="28"/>
      <c r="EG2267" s="193"/>
      <c r="EI2267" s="28"/>
      <c r="EJ2267" s="28"/>
      <c r="EK2267" s="28"/>
      <c r="EP2267" s="193"/>
      <c r="ER2267" s="28"/>
      <c r="ES2267" s="28"/>
      <c r="ET2267" s="28"/>
      <c r="EY2267" s="193"/>
      <c r="FA2267" s="28"/>
      <c r="FB2267" s="28"/>
      <c r="FC2267" s="28"/>
      <c r="FH2267" s="193"/>
      <c r="FJ2267" s="28"/>
      <c r="FK2267" s="28"/>
      <c r="FL2267" s="28"/>
      <c r="FQ2267" s="193"/>
      <c r="FS2267" s="28"/>
      <c r="FT2267" s="28"/>
      <c r="FU2267" s="28"/>
      <c r="FZ2267" s="193"/>
      <c r="GB2267" s="28"/>
      <c r="GC2267" s="28"/>
      <c r="GD2267" s="28"/>
      <c r="GI2267" s="193"/>
      <c r="GK2267" s="28"/>
      <c r="GL2267" s="28"/>
      <c r="GM2267" s="28"/>
      <c r="GR2267" s="193"/>
      <c r="GT2267" s="28"/>
      <c r="GU2267" s="28"/>
      <c r="GV2267" s="28"/>
      <c r="HA2267" s="193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3"/>
      <c r="V2268" s="28"/>
      <c r="W2268" s="28"/>
      <c r="X2268" s="28"/>
      <c r="AC2268" s="193"/>
      <c r="AE2268" s="28"/>
      <c r="AF2268" s="28"/>
      <c r="AG2268" s="28"/>
      <c r="AL2268" s="193"/>
      <c r="AN2268" s="28"/>
      <c r="AO2268" s="28"/>
      <c r="AP2268" s="28"/>
      <c r="AU2268" s="193"/>
      <c r="AW2268" s="28"/>
      <c r="AX2268" s="28"/>
      <c r="AY2268" s="28"/>
      <c r="BD2268" s="193"/>
      <c r="BF2268" s="28"/>
      <c r="BG2268" s="28"/>
      <c r="BH2268" s="28"/>
      <c r="BM2268" s="193"/>
      <c r="BO2268" s="28"/>
      <c r="BP2268" s="28"/>
      <c r="BQ2268" s="28"/>
      <c r="BV2268" s="193"/>
      <c r="BX2268" s="28"/>
      <c r="BY2268" s="28"/>
      <c r="BZ2268" s="28"/>
      <c r="CE2268" s="193"/>
      <c r="CG2268" s="28"/>
      <c r="CH2268" s="28"/>
      <c r="CI2268" s="28"/>
      <c r="CN2268" s="193"/>
      <c r="CP2268" s="28"/>
      <c r="CQ2268" s="28"/>
      <c r="CR2268" s="28"/>
      <c r="CW2268" s="193"/>
      <c r="CY2268" s="28"/>
      <c r="CZ2268" s="28"/>
      <c r="DA2268" s="28"/>
      <c r="DF2268" s="193"/>
      <c r="DH2268" s="28"/>
      <c r="DI2268" s="28"/>
      <c r="DJ2268" s="28"/>
      <c r="DO2268" s="193"/>
      <c r="DQ2268" s="28"/>
      <c r="DR2268" s="28"/>
      <c r="DS2268" s="28"/>
      <c r="DX2268" s="193"/>
      <c r="DZ2268" s="28"/>
      <c r="EA2268" s="28"/>
      <c r="EB2268" s="28"/>
      <c r="EG2268" s="193"/>
      <c r="EI2268" s="28"/>
      <c r="EJ2268" s="28"/>
      <c r="EK2268" s="28"/>
      <c r="EP2268" s="193"/>
      <c r="ER2268" s="28"/>
      <c r="ES2268" s="28"/>
      <c r="ET2268" s="28"/>
      <c r="EY2268" s="193"/>
      <c r="FA2268" s="28"/>
      <c r="FB2268" s="28"/>
      <c r="FC2268" s="28"/>
      <c r="FH2268" s="193"/>
      <c r="FJ2268" s="28"/>
      <c r="FK2268" s="28"/>
      <c r="FL2268" s="28"/>
      <c r="FQ2268" s="193"/>
      <c r="FS2268" s="28"/>
      <c r="FT2268" s="28"/>
      <c r="FU2268" s="28"/>
      <c r="FZ2268" s="193"/>
      <c r="GB2268" s="28"/>
      <c r="GC2268" s="28"/>
      <c r="GD2268" s="28"/>
      <c r="GI2268" s="193"/>
      <c r="GK2268" s="28"/>
      <c r="GL2268" s="28"/>
      <c r="GM2268" s="28"/>
      <c r="GR2268" s="193"/>
      <c r="GT2268" s="28"/>
      <c r="GU2268" s="28"/>
      <c r="GV2268" s="28"/>
      <c r="HA2268" s="193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3"/>
      <c r="V2269" s="28"/>
      <c r="W2269" s="28"/>
      <c r="X2269" s="28"/>
      <c r="AC2269" s="193"/>
      <c r="AE2269" s="28"/>
      <c r="AF2269" s="28"/>
      <c r="AG2269" s="28"/>
      <c r="AL2269" s="193"/>
      <c r="AN2269" s="28"/>
      <c r="AO2269" s="28"/>
      <c r="AP2269" s="28"/>
      <c r="AU2269" s="193"/>
      <c r="AW2269" s="28"/>
      <c r="AX2269" s="28"/>
      <c r="AY2269" s="28"/>
      <c r="BD2269" s="193"/>
      <c r="BF2269" s="28"/>
      <c r="BG2269" s="28"/>
      <c r="BH2269" s="28"/>
      <c r="BM2269" s="193"/>
      <c r="BO2269" s="28"/>
      <c r="BP2269" s="28"/>
      <c r="BQ2269" s="28"/>
      <c r="BV2269" s="193"/>
      <c r="BX2269" s="28"/>
      <c r="BY2269" s="28"/>
      <c r="BZ2269" s="28"/>
      <c r="CE2269" s="193"/>
      <c r="CG2269" s="28"/>
      <c r="CH2269" s="28"/>
      <c r="CI2269" s="28"/>
      <c r="CN2269" s="193"/>
      <c r="CP2269" s="28"/>
      <c r="CQ2269" s="28"/>
      <c r="CR2269" s="28"/>
      <c r="CW2269" s="193"/>
      <c r="CY2269" s="28"/>
      <c r="CZ2269" s="28"/>
      <c r="DA2269" s="28"/>
      <c r="DF2269" s="193"/>
      <c r="DH2269" s="28"/>
      <c r="DI2269" s="28"/>
      <c r="DJ2269" s="28"/>
      <c r="DO2269" s="193"/>
      <c r="DQ2269" s="28"/>
      <c r="DR2269" s="28"/>
      <c r="DS2269" s="28"/>
      <c r="DX2269" s="193"/>
      <c r="DZ2269" s="28"/>
      <c r="EA2269" s="28"/>
      <c r="EB2269" s="28"/>
      <c r="EG2269" s="193"/>
      <c r="EI2269" s="28"/>
      <c r="EJ2269" s="28"/>
      <c r="EK2269" s="28"/>
      <c r="EP2269" s="193"/>
      <c r="ER2269" s="28"/>
      <c r="ES2269" s="28"/>
      <c r="ET2269" s="28"/>
      <c r="EY2269" s="193"/>
      <c r="FA2269" s="28"/>
      <c r="FB2269" s="28"/>
      <c r="FC2269" s="28"/>
      <c r="FH2269" s="193"/>
      <c r="FJ2269" s="28"/>
      <c r="FK2269" s="28"/>
      <c r="FL2269" s="28"/>
      <c r="FQ2269" s="193"/>
      <c r="FS2269" s="28"/>
      <c r="FT2269" s="28"/>
      <c r="FU2269" s="28"/>
      <c r="FZ2269" s="193"/>
      <c r="GB2269" s="28"/>
      <c r="GC2269" s="28"/>
      <c r="GD2269" s="28"/>
      <c r="GI2269" s="193"/>
      <c r="GK2269" s="28"/>
      <c r="GL2269" s="28"/>
      <c r="GM2269" s="28"/>
      <c r="GR2269" s="193"/>
      <c r="GT2269" s="28"/>
      <c r="GU2269" s="28"/>
      <c r="GV2269" s="28"/>
      <c r="HA2269" s="193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3"/>
      <c r="V2270" s="28"/>
      <c r="W2270" s="28"/>
      <c r="X2270" s="28"/>
      <c r="AC2270" s="193"/>
      <c r="AE2270" s="28"/>
      <c r="AF2270" s="28"/>
      <c r="AG2270" s="28"/>
      <c r="AL2270" s="193"/>
      <c r="AN2270" s="28"/>
      <c r="AO2270" s="28"/>
      <c r="AP2270" s="28"/>
      <c r="AU2270" s="193"/>
      <c r="AW2270" s="28"/>
      <c r="AX2270" s="28"/>
      <c r="AY2270" s="28"/>
      <c r="BD2270" s="193"/>
      <c r="BF2270" s="28"/>
      <c r="BG2270" s="28"/>
      <c r="BH2270" s="28"/>
      <c r="BM2270" s="193"/>
      <c r="BO2270" s="28"/>
      <c r="BP2270" s="28"/>
      <c r="BQ2270" s="28"/>
      <c r="BV2270" s="193"/>
      <c r="BX2270" s="28"/>
      <c r="BY2270" s="28"/>
      <c r="BZ2270" s="28"/>
      <c r="CE2270" s="193"/>
      <c r="CG2270" s="28"/>
      <c r="CH2270" s="28"/>
      <c r="CI2270" s="28"/>
      <c r="CN2270" s="193"/>
      <c r="CP2270" s="28"/>
      <c r="CQ2270" s="28"/>
      <c r="CR2270" s="28"/>
      <c r="CW2270" s="193"/>
      <c r="CY2270" s="28"/>
      <c r="CZ2270" s="28"/>
      <c r="DA2270" s="28"/>
      <c r="DF2270" s="193"/>
      <c r="DH2270" s="28"/>
      <c r="DI2270" s="28"/>
      <c r="DJ2270" s="28"/>
      <c r="DO2270" s="193"/>
      <c r="DQ2270" s="28"/>
      <c r="DR2270" s="28"/>
      <c r="DS2270" s="28"/>
      <c r="DX2270" s="193"/>
      <c r="DZ2270" s="28"/>
      <c r="EA2270" s="28"/>
      <c r="EB2270" s="28"/>
      <c r="EG2270" s="193"/>
      <c r="EI2270" s="28"/>
      <c r="EJ2270" s="28"/>
      <c r="EK2270" s="28"/>
      <c r="EP2270" s="193"/>
      <c r="ER2270" s="28"/>
      <c r="ES2270" s="28"/>
      <c r="ET2270" s="28"/>
      <c r="EY2270" s="193"/>
      <c r="FA2270" s="28"/>
      <c r="FB2270" s="28"/>
      <c r="FC2270" s="28"/>
      <c r="FH2270" s="193"/>
      <c r="FJ2270" s="28"/>
      <c r="FK2270" s="28"/>
      <c r="FL2270" s="28"/>
      <c r="FQ2270" s="193"/>
      <c r="FS2270" s="28"/>
      <c r="FT2270" s="28"/>
      <c r="FU2270" s="28"/>
      <c r="FZ2270" s="193"/>
      <c r="GB2270" s="28"/>
      <c r="GC2270" s="28"/>
      <c r="GD2270" s="28"/>
      <c r="GI2270" s="193"/>
      <c r="GK2270" s="28"/>
      <c r="GL2270" s="28"/>
      <c r="GM2270" s="28"/>
      <c r="GR2270" s="193"/>
      <c r="GT2270" s="28"/>
      <c r="GU2270" s="28"/>
      <c r="GV2270" s="28"/>
      <c r="HA2270" s="193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3"/>
      <c r="V2271" s="28"/>
      <c r="W2271" s="28"/>
      <c r="X2271" s="28"/>
      <c r="AC2271" s="193"/>
      <c r="AE2271" s="28"/>
      <c r="AF2271" s="28"/>
      <c r="AG2271" s="28"/>
      <c r="AL2271" s="193"/>
      <c r="AN2271" s="28"/>
      <c r="AO2271" s="28"/>
      <c r="AP2271" s="28"/>
      <c r="AU2271" s="193"/>
      <c r="AW2271" s="28"/>
      <c r="AX2271" s="28"/>
      <c r="AY2271" s="28"/>
      <c r="BD2271" s="193"/>
      <c r="BF2271" s="28"/>
      <c r="BG2271" s="28"/>
      <c r="BH2271" s="28"/>
      <c r="BM2271" s="193"/>
      <c r="BO2271" s="28"/>
      <c r="BP2271" s="28"/>
      <c r="BQ2271" s="28"/>
      <c r="BV2271" s="193"/>
      <c r="BX2271" s="28"/>
      <c r="BY2271" s="28"/>
      <c r="BZ2271" s="28"/>
      <c r="CE2271" s="193"/>
      <c r="CG2271" s="28"/>
      <c r="CH2271" s="28"/>
      <c r="CI2271" s="28"/>
      <c r="CN2271" s="193"/>
      <c r="CP2271" s="28"/>
      <c r="CQ2271" s="28"/>
      <c r="CR2271" s="28"/>
      <c r="CW2271" s="193"/>
      <c r="CY2271" s="28"/>
      <c r="CZ2271" s="28"/>
      <c r="DA2271" s="28"/>
      <c r="DF2271" s="193"/>
      <c r="DH2271" s="28"/>
      <c r="DI2271" s="28"/>
      <c r="DJ2271" s="28"/>
      <c r="DO2271" s="193"/>
      <c r="DQ2271" s="28"/>
      <c r="DR2271" s="28"/>
      <c r="DS2271" s="28"/>
      <c r="DX2271" s="193"/>
      <c r="DZ2271" s="28"/>
      <c r="EA2271" s="28"/>
      <c r="EB2271" s="28"/>
      <c r="EG2271" s="193"/>
      <c r="EI2271" s="28"/>
      <c r="EJ2271" s="28"/>
      <c r="EK2271" s="28"/>
      <c r="EP2271" s="193"/>
      <c r="ER2271" s="28"/>
      <c r="ES2271" s="28"/>
      <c r="ET2271" s="28"/>
      <c r="EY2271" s="193"/>
      <c r="FA2271" s="28"/>
      <c r="FB2271" s="28"/>
      <c r="FC2271" s="28"/>
      <c r="FH2271" s="193"/>
      <c r="FJ2271" s="28"/>
      <c r="FK2271" s="28"/>
      <c r="FL2271" s="28"/>
      <c r="FQ2271" s="193"/>
      <c r="FS2271" s="28"/>
      <c r="FT2271" s="28"/>
      <c r="FU2271" s="28"/>
      <c r="FZ2271" s="193"/>
      <c r="GB2271" s="28"/>
      <c r="GC2271" s="28"/>
      <c r="GD2271" s="28"/>
      <c r="GI2271" s="193"/>
      <c r="GK2271" s="28"/>
      <c r="GL2271" s="28"/>
      <c r="GM2271" s="28"/>
      <c r="GR2271" s="193"/>
      <c r="GT2271" s="28"/>
      <c r="GU2271" s="28"/>
      <c r="GV2271" s="28"/>
      <c r="HA2271" s="193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3"/>
      <c r="V2272" s="28"/>
      <c r="W2272" s="28"/>
      <c r="X2272" s="28"/>
      <c r="AC2272" s="193"/>
      <c r="AE2272" s="28"/>
      <c r="AF2272" s="28"/>
      <c r="AG2272" s="28"/>
      <c r="AL2272" s="193"/>
      <c r="AN2272" s="28"/>
      <c r="AO2272" s="28"/>
      <c r="AP2272" s="28"/>
      <c r="AU2272" s="193"/>
      <c r="AW2272" s="28"/>
      <c r="AX2272" s="28"/>
      <c r="AY2272" s="28"/>
      <c r="BD2272" s="193"/>
      <c r="BF2272" s="28"/>
      <c r="BG2272" s="28"/>
      <c r="BH2272" s="28"/>
      <c r="BM2272" s="193"/>
      <c r="BO2272" s="28"/>
      <c r="BP2272" s="28"/>
      <c r="BQ2272" s="28"/>
      <c r="BV2272" s="193"/>
      <c r="BX2272" s="28"/>
      <c r="BY2272" s="28"/>
      <c r="BZ2272" s="28"/>
      <c r="CE2272" s="193"/>
      <c r="CG2272" s="28"/>
      <c r="CH2272" s="28"/>
      <c r="CI2272" s="28"/>
      <c r="CN2272" s="193"/>
      <c r="CP2272" s="28"/>
      <c r="CQ2272" s="28"/>
      <c r="CR2272" s="28"/>
      <c r="CW2272" s="193"/>
      <c r="CY2272" s="28"/>
      <c r="CZ2272" s="28"/>
      <c r="DA2272" s="28"/>
      <c r="DF2272" s="193"/>
      <c r="DH2272" s="28"/>
      <c r="DI2272" s="28"/>
      <c r="DJ2272" s="28"/>
      <c r="DO2272" s="193"/>
      <c r="DQ2272" s="28"/>
      <c r="DR2272" s="28"/>
      <c r="DS2272" s="28"/>
      <c r="DX2272" s="193"/>
      <c r="DZ2272" s="28"/>
      <c r="EA2272" s="28"/>
      <c r="EB2272" s="28"/>
      <c r="EG2272" s="193"/>
      <c r="EI2272" s="28"/>
      <c r="EJ2272" s="28"/>
      <c r="EK2272" s="28"/>
      <c r="EP2272" s="193"/>
      <c r="ER2272" s="28"/>
      <c r="ES2272" s="28"/>
      <c r="ET2272" s="28"/>
      <c r="EY2272" s="193"/>
      <c r="FA2272" s="28"/>
      <c r="FB2272" s="28"/>
      <c r="FC2272" s="28"/>
      <c r="FH2272" s="193"/>
      <c r="FJ2272" s="28"/>
      <c r="FK2272" s="28"/>
      <c r="FL2272" s="28"/>
      <c r="FQ2272" s="193"/>
      <c r="FS2272" s="28"/>
      <c r="FT2272" s="28"/>
      <c r="FU2272" s="28"/>
      <c r="FZ2272" s="193"/>
      <c r="GB2272" s="28"/>
      <c r="GC2272" s="28"/>
      <c r="GD2272" s="28"/>
      <c r="GI2272" s="193"/>
      <c r="GK2272" s="28"/>
      <c r="GL2272" s="28"/>
      <c r="GM2272" s="28"/>
      <c r="GR2272" s="193"/>
      <c r="GT2272" s="28"/>
      <c r="GU2272" s="28"/>
      <c r="GV2272" s="28"/>
      <c r="HA2272" s="193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3"/>
      <c r="V2273" s="28"/>
      <c r="W2273" s="28"/>
      <c r="X2273" s="28"/>
      <c r="AC2273" s="193"/>
      <c r="AE2273" s="28"/>
      <c r="AF2273" s="28"/>
      <c r="AG2273" s="28"/>
      <c r="AL2273" s="193"/>
      <c r="AN2273" s="28"/>
      <c r="AO2273" s="28"/>
      <c r="AP2273" s="28"/>
      <c r="AU2273" s="193"/>
      <c r="AW2273" s="28"/>
      <c r="AX2273" s="28"/>
      <c r="AY2273" s="28"/>
      <c r="BD2273" s="193"/>
      <c r="BF2273" s="28"/>
      <c r="BG2273" s="28"/>
      <c r="BH2273" s="28"/>
      <c r="BM2273" s="193"/>
      <c r="BO2273" s="28"/>
      <c r="BP2273" s="28"/>
      <c r="BQ2273" s="28"/>
      <c r="BV2273" s="193"/>
      <c r="BX2273" s="28"/>
      <c r="BY2273" s="28"/>
      <c r="BZ2273" s="28"/>
      <c r="CE2273" s="193"/>
      <c r="CG2273" s="28"/>
      <c r="CH2273" s="28"/>
      <c r="CI2273" s="28"/>
      <c r="CN2273" s="193"/>
      <c r="CP2273" s="28"/>
      <c r="CQ2273" s="28"/>
      <c r="CR2273" s="28"/>
      <c r="CW2273" s="193"/>
      <c r="CY2273" s="28"/>
      <c r="CZ2273" s="28"/>
      <c r="DA2273" s="28"/>
      <c r="DF2273" s="193"/>
      <c r="DH2273" s="28"/>
      <c r="DI2273" s="28"/>
      <c r="DJ2273" s="28"/>
      <c r="DO2273" s="193"/>
      <c r="DQ2273" s="28"/>
      <c r="DR2273" s="28"/>
      <c r="DS2273" s="28"/>
      <c r="DX2273" s="193"/>
      <c r="DZ2273" s="28"/>
      <c r="EA2273" s="28"/>
      <c r="EB2273" s="28"/>
      <c r="EG2273" s="193"/>
      <c r="EI2273" s="28"/>
      <c r="EJ2273" s="28"/>
      <c r="EK2273" s="28"/>
      <c r="EP2273" s="193"/>
      <c r="ER2273" s="28"/>
      <c r="ES2273" s="28"/>
      <c r="ET2273" s="28"/>
      <c r="EY2273" s="193"/>
      <c r="FA2273" s="28"/>
      <c r="FB2273" s="28"/>
      <c r="FC2273" s="28"/>
      <c r="FH2273" s="193"/>
      <c r="FJ2273" s="28"/>
      <c r="FK2273" s="28"/>
      <c r="FL2273" s="28"/>
      <c r="FQ2273" s="193"/>
      <c r="FS2273" s="28"/>
      <c r="FT2273" s="28"/>
      <c r="FU2273" s="28"/>
      <c r="FZ2273" s="193"/>
      <c r="GB2273" s="28"/>
      <c r="GC2273" s="28"/>
      <c r="GD2273" s="28"/>
      <c r="GI2273" s="193"/>
      <c r="GK2273" s="28"/>
      <c r="GL2273" s="28"/>
      <c r="GM2273" s="28"/>
      <c r="GR2273" s="193"/>
      <c r="GT2273" s="28"/>
      <c r="GU2273" s="28"/>
      <c r="GV2273" s="28"/>
      <c r="HA2273" s="193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3"/>
      <c r="V2274" s="28"/>
      <c r="W2274" s="28"/>
      <c r="X2274" s="28"/>
      <c r="AC2274" s="193"/>
      <c r="AE2274" s="28"/>
      <c r="AF2274" s="28"/>
      <c r="AG2274" s="28"/>
      <c r="AL2274" s="193"/>
      <c r="AN2274" s="28"/>
      <c r="AO2274" s="28"/>
      <c r="AP2274" s="28"/>
      <c r="AU2274" s="193"/>
      <c r="AW2274" s="28"/>
      <c r="AX2274" s="28"/>
      <c r="AY2274" s="28"/>
      <c r="BD2274" s="193"/>
      <c r="BF2274" s="28"/>
      <c r="BG2274" s="28"/>
      <c r="BH2274" s="28"/>
      <c r="BM2274" s="193"/>
      <c r="BO2274" s="28"/>
      <c r="BP2274" s="28"/>
      <c r="BQ2274" s="28"/>
      <c r="BV2274" s="193"/>
      <c r="BX2274" s="28"/>
      <c r="BY2274" s="28"/>
      <c r="BZ2274" s="28"/>
      <c r="CE2274" s="193"/>
      <c r="CG2274" s="28"/>
      <c r="CH2274" s="28"/>
      <c r="CI2274" s="28"/>
      <c r="CN2274" s="193"/>
      <c r="CP2274" s="28"/>
      <c r="CQ2274" s="28"/>
      <c r="CR2274" s="28"/>
      <c r="CW2274" s="193"/>
      <c r="CY2274" s="28"/>
      <c r="CZ2274" s="28"/>
      <c r="DA2274" s="28"/>
      <c r="DF2274" s="193"/>
      <c r="DH2274" s="28"/>
      <c r="DI2274" s="28"/>
      <c r="DJ2274" s="28"/>
      <c r="DO2274" s="193"/>
      <c r="DQ2274" s="28"/>
      <c r="DR2274" s="28"/>
      <c r="DS2274" s="28"/>
      <c r="DX2274" s="193"/>
      <c r="DZ2274" s="28"/>
      <c r="EA2274" s="28"/>
      <c r="EB2274" s="28"/>
      <c r="EG2274" s="193"/>
      <c r="EI2274" s="28"/>
      <c r="EJ2274" s="28"/>
      <c r="EK2274" s="28"/>
      <c r="EP2274" s="193"/>
      <c r="ER2274" s="28"/>
      <c r="ES2274" s="28"/>
      <c r="ET2274" s="28"/>
      <c r="EY2274" s="193"/>
      <c r="FA2274" s="28"/>
      <c r="FB2274" s="28"/>
      <c r="FC2274" s="28"/>
      <c r="FH2274" s="193"/>
      <c r="FJ2274" s="28"/>
      <c r="FK2274" s="28"/>
      <c r="FL2274" s="28"/>
      <c r="FQ2274" s="193"/>
      <c r="FS2274" s="28"/>
      <c r="FT2274" s="28"/>
      <c r="FU2274" s="28"/>
      <c r="FZ2274" s="193"/>
      <c r="GB2274" s="28"/>
      <c r="GC2274" s="28"/>
      <c r="GD2274" s="28"/>
      <c r="GI2274" s="193"/>
      <c r="GK2274" s="28"/>
      <c r="GL2274" s="28"/>
      <c r="GM2274" s="28"/>
      <c r="GR2274" s="193"/>
      <c r="GT2274" s="28"/>
      <c r="GU2274" s="28"/>
      <c r="GV2274" s="28"/>
      <c r="HA2274" s="193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3"/>
      <c r="V2275" s="28"/>
      <c r="W2275" s="28"/>
      <c r="X2275" s="28"/>
      <c r="AC2275" s="193"/>
      <c r="AE2275" s="28"/>
      <c r="AF2275" s="28"/>
      <c r="AG2275" s="28"/>
      <c r="AL2275" s="193"/>
      <c r="AN2275" s="28"/>
      <c r="AO2275" s="28"/>
      <c r="AP2275" s="28"/>
      <c r="AU2275" s="193"/>
      <c r="AW2275" s="28"/>
      <c r="AX2275" s="28"/>
      <c r="AY2275" s="28"/>
      <c r="BD2275" s="193"/>
      <c r="BF2275" s="28"/>
      <c r="BG2275" s="28"/>
      <c r="BH2275" s="28"/>
      <c r="BM2275" s="193"/>
      <c r="BO2275" s="28"/>
      <c r="BP2275" s="28"/>
      <c r="BQ2275" s="28"/>
      <c r="BV2275" s="193"/>
      <c r="BX2275" s="28"/>
      <c r="BY2275" s="28"/>
      <c r="BZ2275" s="28"/>
      <c r="CE2275" s="193"/>
      <c r="CG2275" s="28"/>
      <c r="CH2275" s="28"/>
      <c r="CI2275" s="28"/>
      <c r="CN2275" s="193"/>
      <c r="CP2275" s="28"/>
      <c r="CQ2275" s="28"/>
      <c r="CR2275" s="28"/>
      <c r="CW2275" s="193"/>
      <c r="CY2275" s="28"/>
      <c r="CZ2275" s="28"/>
      <c r="DA2275" s="28"/>
      <c r="DF2275" s="193"/>
      <c r="DH2275" s="28"/>
      <c r="DI2275" s="28"/>
      <c r="DJ2275" s="28"/>
      <c r="DO2275" s="193"/>
      <c r="DQ2275" s="28"/>
      <c r="DR2275" s="28"/>
      <c r="DS2275" s="28"/>
      <c r="DX2275" s="193"/>
      <c r="DZ2275" s="28"/>
      <c r="EA2275" s="28"/>
      <c r="EB2275" s="28"/>
      <c r="EG2275" s="193"/>
      <c r="EI2275" s="28"/>
      <c r="EJ2275" s="28"/>
      <c r="EK2275" s="28"/>
      <c r="EP2275" s="193"/>
      <c r="ER2275" s="28"/>
      <c r="ES2275" s="28"/>
      <c r="ET2275" s="28"/>
      <c r="EY2275" s="193"/>
      <c r="FA2275" s="28"/>
      <c r="FB2275" s="28"/>
      <c r="FC2275" s="28"/>
      <c r="FH2275" s="193"/>
      <c r="FJ2275" s="28"/>
      <c r="FK2275" s="28"/>
      <c r="FL2275" s="28"/>
      <c r="FQ2275" s="193"/>
      <c r="FS2275" s="28"/>
      <c r="FT2275" s="28"/>
      <c r="FU2275" s="28"/>
      <c r="FZ2275" s="193"/>
      <c r="GB2275" s="28"/>
      <c r="GC2275" s="28"/>
      <c r="GD2275" s="28"/>
      <c r="GI2275" s="193"/>
      <c r="GK2275" s="28"/>
      <c r="GL2275" s="28"/>
      <c r="GM2275" s="28"/>
      <c r="GR2275" s="193"/>
      <c r="GT2275" s="28"/>
      <c r="GU2275" s="28"/>
      <c r="GV2275" s="28"/>
      <c r="HA2275" s="193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3"/>
      <c r="V2276" s="28"/>
      <c r="W2276" s="28"/>
      <c r="X2276" s="28"/>
      <c r="AC2276" s="193"/>
      <c r="AE2276" s="28"/>
      <c r="AF2276" s="28"/>
      <c r="AG2276" s="28"/>
      <c r="AL2276" s="193"/>
      <c r="AN2276" s="28"/>
      <c r="AO2276" s="28"/>
      <c r="AP2276" s="28"/>
      <c r="AU2276" s="193"/>
      <c r="AW2276" s="28"/>
      <c r="AX2276" s="28"/>
      <c r="AY2276" s="28"/>
      <c r="BD2276" s="193"/>
      <c r="BF2276" s="28"/>
      <c r="BG2276" s="28"/>
      <c r="BH2276" s="28"/>
      <c r="BM2276" s="193"/>
      <c r="BO2276" s="28"/>
      <c r="BP2276" s="28"/>
      <c r="BQ2276" s="28"/>
      <c r="BV2276" s="193"/>
      <c r="BX2276" s="28"/>
      <c r="BY2276" s="28"/>
      <c r="BZ2276" s="28"/>
      <c r="CE2276" s="193"/>
      <c r="CG2276" s="28"/>
      <c r="CH2276" s="28"/>
      <c r="CI2276" s="28"/>
      <c r="CN2276" s="193"/>
      <c r="CP2276" s="28"/>
      <c r="CQ2276" s="28"/>
      <c r="CR2276" s="28"/>
      <c r="CW2276" s="193"/>
      <c r="CY2276" s="28"/>
      <c r="CZ2276" s="28"/>
      <c r="DA2276" s="28"/>
      <c r="DF2276" s="193"/>
      <c r="DH2276" s="28"/>
      <c r="DI2276" s="28"/>
      <c r="DJ2276" s="28"/>
      <c r="DO2276" s="193"/>
      <c r="DQ2276" s="28"/>
      <c r="DR2276" s="28"/>
      <c r="DS2276" s="28"/>
      <c r="DX2276" s="193"/>
      <c r="DZ2276" s="28"/>
      <c r="EA2276" s="28"/>
      <c r="EB2276" s="28"/>
      <c r="EG2276" s="193"/>
      <c r="EI2276" s="28"/>
      <c r="EJ2276" s="28"/>
      <c r="EK2276" s="28"/>
      <c r="EP2276" s="193"/>
      <c r="ER2276" s="28"/>
      <c r="ES2276" s="28"/>
      <c r="ET2276" s="28"/>
      <c r="EY2276" s="193"/>
      <c r="FA2276" s="28"/>
      <c r="FB2276" s="28"/>
      <c r="FC2276" s="28"/>
      <c r="FH2276" s="193"/>
      <c r="FJ2276" s="28"/>
      <c r="FK2276" s="28"/>
      <c r="FL2276" s="28"/>
      <c r="FQ2276" s="193"/>
      <c r="FS2276" s="28"/>
      <c r="FT2276" s="28"/>
      <c r="FU2276" s="28"/>
      <c r="FZ2276" s="193"/>
      <c r="GB2276" s="28"/>
      <c r="GC2276" s="28"/>
      <c r="GD2276" s="28"/>
      <c r="GI2276" s="193"/>
      <c r="GK2276" s="28"/>
      <c r="GL2276" s="28"/>
      <c r="GM2276" s="28"/>
      <c r="GR2276" s="193"/>
      <c r="GT2276" s="28"/>
      <c r="GU2276" s="28"/>
      <c r="GV2276" s="28"/>
      <c r="HA2276" s="193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3"/>
      <c r="V2277" s="28"/>
      <c r="W2277" s="28"/>
      <c r="X2277" s="28"/>
      <c r="AC2277" s="193"/>
      <c r="AE2277" s="28"/>
      <c r="AF2277" s="28"/>
      <c r="AG2277" s="28"/>
      <c r="AL2277" s="193"/>
      <c r="AN2277" s="28"/>
      <c r="AO2277" s="28"/>
      <c r="AP2277" s="28"/>
      <c r="AU2277" s="193"/>
      <c r="AW2277" s="28"/>
      <c r="AX2277" s="28"/>
      <c r="AY2277" s="28"/>
      <c r="BD2277" s="193"/>
      <c r="BF2277" s="28"/>
      <c r="BG2277" s="28"/>
      <c r="BH2277" s="28"/>
      <c r="BM2277" s="193"/>
      <c r="BO2277" s="28"/>
      <c r="BP2277" s="28"/>
      <c r="BQ2277" s="28"/>
      <c r="BV2277" s="193"/>
      <c r="BX2277" s="28"/>
      <c r="BY2277" s="28"/>
      <c r="BZ2277" s="28"/>
      <c r="CE2277" s="193"/>
      <c r="CG2277" s="28"/>
      <c r="CH2277" s="28"/>
      <c r="CI2277" s="28"/>
      <c r="CN2277" s="193"/>
      <c r="CP2277" s="28"/>
      <c r="CQ2277" s="28"/>
      <c r="CR2277" s="28"/>
      <c r="CW2277" s="193"/>
      <c r="CY2277" s="28"/>
      <c r="CZ2277" s="28"/>
      <c r="DA2277" s="28"/>
      <c r="DF2277" s="193"/>
      <c r="DH2277" s="28"/>
      <c r="DI2277" s="28"/>
      <c r="DJ2277" s="28"/>
      <c r="DO2277" s="193"/>
      <c r="DQ2277" s="28"/>
      <c r="DR2277" s="28"/>
      <c r="DS2277" s="28"/>
      <c r="DX2277" s="193"/>
      <c r="DZ2277" s="28"/>
      <c r="EA2277" s="28"/>
      <c r="EB2277" s="28"/>
      <c r="EG2277" s="193"/>
      <c r="EI2277" s="28"/>
      <c r="EJ2277" s="28"/>
      <c r="EK2277" s="28"/>
      <c r="EP2277" s="193"/>
      <c r="ER2277" s="28"/>
      <c r="ES2277" s="28"/>
      <c r="ET2277" s="28"/>
      <c r="EY2277" s="193"/>
      <c r="FA2277" s="28"/>
      <c r="FB2277" s="28"/>
      <c r="FC2277" s="28"/>
      <c r="FH2277" s="193"/>
      <c r="FJ2277" s="28"/>
      <c r="FK2277" s="28"/>
      <c r="FL2277" s="28"/>
      <c r="FQ2277" s="193"/>
      <c r="FS2277" s="28"/>
      <c r="FT2277" s="28"/>
      <c r="FU2277" s="28"/>
      <c r="FZ2277" s="193"/>
      <c r="GB2277" s="28"/>
      <c r="GC2277" s="28"/>
      <c r="GD2277" s="28"/>
      <c r="GI2277" s="193"/>
      <c r="GK2277" s="28"/>
      <c r="GL2277" s="28"/>
      <c r="GM2277" s="28"/>
      <c r="GR2277" s="193"/>
      <c r="GT2277" s="28"/>
      <c r="GU2277" s="28"/>
      <c r="GV2277" s="28"/>
      <c r="HA2277" s="193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3"/>
      <c r="V2278" s="28"/>
      <c r="W2278" s="28"/>
      <c r="X2278" s="28"/>
      <c r="AC2278" s="193"/>
      <c r="AE2278" s="28"/>
      <c r="AF2278" s="28"/>
      <c r="AG2278" s="28"/>
      <c r="AL2278" s="193"/>
      <c r="AN2278" s="28"/>
      <c r="AO2278" s="28"/>
      <c r="AP2278" s="28"/>
      <c r="AU2278" s="193"/>
      <c r="AW2278" s="28"/>
      <c r="AX2278" s="28"/>
      <c r="AY2278" s="28"/>
      <c r="BD2278" s="193"/>
      <c r="BF2278" s="28"/>
      <c r="BG2278" s="28"/>
      <c r="BH2278" s="28"/>
      <c r="BM2278" s="193"/>
      <c r="BO2278" s="28"/>
      <c r="BP2278" s="28"/>
      <c r="BQ2278" s="28"/>
      <c r="BV2278" s="193"/>
      <c r="BX2278" s="28"/>
      <c r="BY2278" s="28"/>
      <c r="BZ2278" s="28"/>
      <c r="CE2278" s="193"/>
      <c r="CG2278" s="28"/>
      <c r="CH2278" s="28"/>
      <c r="CI2278" s="28"/>
      <c r="CN2278" s="193"/>
      <c r="CP2278" s="28"/>
      <c r="CQ2278" s="28"/>
      <c r="CR2278" s="28"/>
      <c r="CW2278" s="193"/>
      <c r="CY2278" s="28"/>
      <c r="CZ2278" s="28"/>
      <c r="DA2278" s="28"/>
      <c r="DF2278" s="193"/>
      <c r="DH2278" s="28"/>
      <c r="DI2278" s="28"/>
      <c r="DJ2278" s="28"/>
      <c r="DO2278" s="193"/>
      <c r="DQ2278" s="28"/>
      <c r="DR2278" s="28"/>
      <c r="DS2278" s="28"/>
      <c r="DX2278" s="193"/>
      <c r="DZ2278" s="28"/>
      <c r="EA2278" s="28"/>
      <c r="EB2278" s="28"/>
      <c r="EG2278" s="193"/>
      <c r="EI2278" s="28"/>
      <c r="EJ2278" s="28"/>
      <c r="EK2278" s="28"/>
      <c r="EP2278" s="193"/>
      <c r="ER2278" s="28"/>
      <c r="ES2278" s="28"/>
      <c r="ET2278" s="28"/>
      <c r="EY2278" s="193"/>
      <c r="FA2278" s="28"/>
      <c r="FB2278" s="28"/>
      <c r="FC2278" s="28"/>
      <c r="FH2278" s="193"/>
      <c r="FJ2278" s="28"/>
      <c r="FK2278" s="28"/>
      <c r="FL2278" s="28"/>
      <c r="FQ2278" s="193"/>
      <c r="FS2278" s="28"/>
      <c r="FT2278" s="28"/>
      <c r="FU2278" s="28"/>
      <c r="FZ2278" s="193"/>
      <c r="GB2278" s="28"/>
      <c r="GC2278" s="28"/>
      <c r="GD2278" s="28"/>
      <c r="GI2278" s="193"/>
      <c r="GK2278" s="28"/>
      <c r="GL2278" s="28"/>
      <c r="GM2278" s="28"/>
      <c r="GR2278" s="193"/>
      <c r="GT2278" s="28"/>
      <c r="GU2278" s="28"/>
      <c r="GV2278" s="28"/>
      <c r="HA2278" s="193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3"/>
      <c r="V2279" s="28"/>
      <c r="W2279" s="28"/>
      <c r="X2279" s="28"/>
      <c r="AC2279" s="193"/>
      <c r="AE2279" s="28"/>
      <c r="AF2279" s="28"/>
      <c r="AG2279" s="28"/>
      <c r="AL2279" s="193"/>
      <c r="AN2279" s="28"/>
      <c r="AO2279" s="28"/>
      <c r="AP2279" s="28"/>
      <c r="AU2279" s="193"/>
      <c r="AW2279" s="28"/>
      <c r="AX2279" s="28"/>
      <c r="AY2279" s="28"/>
      <c r="BD2279" s="193"/>
      <c r="BF2279" s="28"/>
      <c r="BG2279" s="28"/>
      <c r="BH2279" s="28"/>
      <c r="BM2279" s="193"/>
      <c r="BO2279" s="28"/>
      <c r="BP2279" s="28"/>
      <c r="BQ2279" s="28"/>
      <c r="BV2279" s="193"/>
      <c r="BX2279" s="28"/>
      <c r="BY2279" s="28"/>
      <c r="BZ2279" s="28"/>
      <c r="CE2279" s="193"/>
      <c r="CG2279" s="28"/>
      <c r="CH2279" s="28"/>
      <c r="CI2279" s="28"/>
      <c r="CN2279" s="193"/>
      <c r="CP2279" s="28"/>
      <c r="CQ2279" s="28"/>
      <c r="CR2279" s="28"/>
      <c r="CW2279" s="193"/>
      <c r="CY2279" s="28"/>
      <c r="CZ2279" s="28"/>
      <c r="DA2279" s="28"/>
      <c r="DF2279" s="193"/>
      <c r="DH2279" s="28"/>
      <c r="DI2279" s="28"/>
      <c r="DJ2279" s="28"/>
      <c r="DO2279" s="193"/>
      <c r="DQ2279" s="28"/>
      <c r="DR2279" s="28"/>
      <c r="DS2279" s="28"/>
      <c r="DX2279" s="193"/>
      <c r="DZ2279" s="28"/>
      <c r="EA2279" s="28"/>
      <c r="EB2279" s="28"/>
      <c r="EG2279" s="193"/>
      <c r="EI2279" s="28"/>
      <c r="EJ2279" s="28"/>
      <c r="EK2279" s="28"/>
      <c r="EP2279" s="193"/>
      <c r="ER2279" s="28"/>
      <c r="ES2279" s="28"/>
      <c r="ET2279" s="28"/>
      <c r="EY2279" s="193"/>
      <c r="FA2279" s="28"/>
      <c r="FB2279" s="28"/>
      <c r="FC2279" s="28"/>
      <c r="FH2279" s="193"/>
      <c r="FJ2279" s="28"/>
      <c r="FK2279" s="28"/>
      <c r="FL2279" s="28"/>
      <c r="FQ2279" s="193"/>
      <c r="FS2279" s="28"/>
      <c r="FT2279" s="28"/>
      <c r="FU2279" s="28"/>
      <c r="FZ2279" s="193"/>
      <c r="GB2279" s="28"/>
      <c r="GC2279" s="28"/>
      <c r="GD2279" s="28"/>
      <c r="GI2279" s="193"/>
      <c r="GK2279" s="28"/>
      <c r="GL2279" s="28"/>
      <c r="GM2279" s="28"/>
      <c r="GR2279" s="193"/>
      <c r="GT2279" s="28"/>
      <c r="GU2279" s="28"/>
      <c r="GV2279" s="28"/>
      <c r="HA2279" s="193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3"/>
      <c r="V2280" s="28"/>
      <c r="W2280" s="28"/>
      <c r="X2280" s="28"/>
      <c r="AC2280" s="193"/>
      <c r="AE2280" s="28"/>
      <c r="AF2280" s="28"/>
      <c r="AG2280" s="28"/>
      <c r="AL2280" s="193"/>
      <c r="AN2280" s="28"/>
      <c r="AO2280" s="28"/>
      <c r="AP2280" s="28"/>
      <c r="AU2280" s="193"/>
      <c r="AW2280" s="28"/>
      <c r="AX2280" s="28"/>
      <c r="AY2280" s="28"/>
      <c r="BD2280" s="193"/>
      <c r="BF2280" s="28"/>
      <c r="BG2280" s="28"/>
      <c r="BH2280" s="28"/>
      <c r="BM2280" s="193"/>
      <c r="BO2280" s="28"/>
      <c r="BP2280" s="28"/>
      <c r="BQ2280" s="28"/>
      <c r="BV2280" s="193"/>
      <c r="BX2280" s="28"/>
      <c r="BY2280" s="28"/>
      <c r="BZ2280" s="28"/>
      <c r="CE2280" s="193"/>
      <c r="CG2280" s="28"/>
      <c r="CH2280" s="28"/>
      <c r="CI2280" s="28"/>
      <c r="CN2280" s="193"/>
      <c r="CP2280" s="28"/>
      <c r="CQ2280" s="28"/>
      <c r="CR2280" s="28"/>
      <c r="CW2280" s="193"/>
      <c r="CY2280" s="28"/>
      <c r="CZ2280" s="28"/>
      <c r="DA2280" s="28"/>
      <c r="DF2280" s="193"/>
      <c r="DH2280" s="28"/>
      <c r="DI2280" s="28"/>
      <c r="DJ2280" s="28"/>
      <c r="DO2280" s="193"/>
      <c r="DQ2280" s="28"/>
      <c r="DR2280" s="28"/>
      <c r="DS2280" s="28"/>
      <c r="DX2280" s="193"/>
      <c r="DZ2280" s="28"/>
      <c r="EA2280" s="28"/>
      <c r="EB2280" s="28"/>
      <c r="EG2280" s="193"/>
      <c r="EI2280" s="28"/>
      <c r="EJ2280" s="28"/>
      <c r="EK2280" s="28"/>
      <c r="EP2280" s="193"/>
      <c r="ER2280" s="28"/>
      <c r="ES2280" s="28"/>
      <c r="ET2280" s="28"/>
      <c r="EY2280" s="193"/>
      <c r="FA2280" s="28"/>
      <c r="FB2280" s="28"/>
      <c r="FC2280" s="28"/>
      <c r="FH2280" s="193"/>
      <c r="FJ2280" s="28"/>
      <c r="FK2280" s="28"/>
      <c r="FL2280" s="28"/>
      <c r="FQ2280" s="193"/>
      <c r="FS2280" s="28"/>
      <c r="FT2280" s="28"/>
      <c r="FU2280" s="28"/>
      <c r="FZ2280" s="193"/>
      <c r="GB2280" s="28"/>
      <c r="GC2280" s="28"/>
      <c r="GD2280" s="28"/>
      <c r="GI2280" s="193"/>
      <c r="GK2280" s="28"/>
      <c r="GL2280" s="28"/>
      <c r="GM2280" s="28"/>
      <c r="GR2280" s="193"/>
      <c r="GT2280" s="28"/>
      <c r="GU2280" s="28"/>
      <c r="GV2280" s="28"/>
      <c r="HA2280" s="193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3"/>
      <c r="V2281" s="28"/>
      <c r="W2281" s="28"/>
      <c r="X2281" s="28"/>
      <c r="AC2281" s="193"/>
      <c r="AE2281" s="28"/>
      <c r="AF2281" s="28"/>
      <c r="AG2281" s="28"/>
      <c r="AL2281" s="193"/>
      <c r="AN2281" s="28"/>
      <c r="AO2281" s="28"/>
      <c r="AP2281" s="28"/>
      <c r="AU2281" s="193"/>
      <c r="AW2281" s="28"/>
      <c r="AX2281" s="28"/>
      <c r="AY2281" s="28"/>
      <c r="BD2281" s="193"/>
      <c r="BF2281" s="28"/>
      <c r="BG2281" s="28"/>
      <c r="BH2281" s="28"/>
      <c r="BM2281" s="193"/>
      <c r="BO2281" s="28"/>
      <c r="BP2281" s="28"/>
      <c r="BQ2281" s="28"/>
      <c r="BV2281" s="193"/>
      <c r="BX2281" s="28"/>
      <c r="BY2281" s="28"/>
      <c r="BZ2281" s="28"/>
      <c r="CE2281" s="193"/>
      <c r="CG2281" s="28"/>
      <c r="CH2281" s="28"/>
      <c r="CI2281" s="28"/>
      <c r="CN2281" s="193"/>
      <c r="CP2281" s="28"/>
      <c r="CQ2281" s="28"/>
      <c r="CR2281" s="28"/>
      <c r="CW2281" s="193"/>
      <c r="CY2281" s="28"/>
      <c r="CZ2281" s="28"/>
      <c r="DA2281" s="28"/>
      <c r="DF2281" s="193"/>
      <c r="DH2281" s="28"/>
      <c r="DI2281" s="28"/>
      <c r="DJ2281" s="28"/>
      <c r="DO2281" s="193"/>
      <c r="DQ2281" s="28"/>
      <c r="DR2281" s="28"/>
      <c r="DS2281" s="28"/>
      <c r="DX2281" s="193"/>
      <c r="DZ2281" s="28"/>
      <c r="EA2281" s="28"/>
      <c r="EB2281" s="28"/>
      <c r="EG2281" s="193"/>
      <c r="EI2281" s="28"/>
      <c r="EJ2281" s="28"/>
      <c r="EK2281" s="28"/>
      <c r="EP2281" s="193"/>
      <c r="ER2281" s="28"/>
      <c r="ES2281" s="28"/>
      <c r="ET2281" s="28"/>
      <c r="EY2281" s="193"/>
      <c r="FA2281" s="28"/>
      <c r="FB2281" s="28"/>
      <c r="FC2281" s="28"/>
      <c r="FH2281" s="193"/>
      <c r="FJ2281" s="28"/>
      <c r="FK2281" s="28"/>
      <c r="FL2281" s="28"/>
      <c r="FQ2281" s="193"/>
      <c r="FS2281" s="28"/>
      <c r="FT2281" s="28"/>
      <c r="FU2281" s="28"/>
      <c r="FZ2281" s="193"/>
      <c r="GB2281" s="28"/>
      <c r="GC2281" s="28"/>
      <c r="GD2281" s="28"/>
      <c r="GI2281" s="193"/>
      <c r="GK2281" s="28"/>
      <c r="GL2281" s="28"/>
      <c r="GM2281" s="28"/>
      <c r="GR2281" s="193"/>
      <c r="GT2281" s="28"/>
      <c r="GU2281" s="28"/>
      <c r="GV2281" s="28"/>
      <c r="HA2281" s="193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8"/>
      <c r="B2282" s="28"/>
      <c r="C2282" s="28"/>
      <c r="D2282" s="28"/>
      <c r="E2282" s="28"/>
      <c r="F2282"/>
      <c r="G2282"/>
      <c r="H2282" s="1"/>
      <c r="I2282" s="1"/>
      <c r="J2282" s="1"/>
      <c r="K2282" s="2"/>
      <c r="L2282" s="1"/>
      <c r="M2282"/>
      <c r="N2282" s="28"/>
      <c r="O2282" s="28"/>
      <c r="T2282" s="193"/>
      <c r="V2282" s="28"/>
      <c r="W2282" s="28"/>
      <c r="X2282" s="28"/>
      <c r="AC2282" s="193"/>
      <c r="AE2282" s="28"/>
      <c r="AF2282" s="28"/>
      <c r="AG2282" s="28"/>
      <c r="AL2282" s="193"/>
      <c r="AN2282" s="28"/>
      <c r="AO2282" s="28"/>
      <c r="AP2282" s="28"/>
      <c r="AU2282" s="193"/>
      <c r="AW2282" s="28"/>
      <c r="AX2282" s="28"/>
      <c r="AY2282" s="28"/>
      <c r="BD2282" s="193"/>
      <c r="BF2282" s="28"/>
      <c r="BG2282" s="28"/>
      <c r="BH2282" s="28"/>
      <c r="BM2282" s="193"/>
      <c r="BO2282" s="28"/>
      <c r="BP2282" s="28"/>
      <c r="BQ2282" s="28"/>
      <c r="BV2282" s="193"/>
      <c r="BX2282" s="28"/>
      <c r="BY2282" s="28"/>
      <c r="BZ2282" s="28"/>
      <c r="CE2282" s="193"/>
      <c r="CG2282" s="28"/>
      <c r="CH2282" s="28"/>
      <c r="CI2282" s="28"/>
      <c r="CN2282" s="193"/>
      <c r="CP2282" s="28"/>
      <c r="CQ2282" s="28"/>
      <c r="CR2282" s="28"/>
      <c r="CW2282" s="193"/>
      <c r="CY2282" s="28"/>
      <c r="CZ2282" s="28"/>
      <c r="DA2282" s="28"/>
      <c r="DF2282" s="193"/>
      <c r="DH2282" s="28"/>
      <c r="DI2282" s="28"/>
      <c r="DJ2282" s="28"/>
      <c r="DO2282" s="193"/>
      <c r="DQ2282" s="28"/>
      <c r="DR2282" s="28"/>
      <c r="DS2282" s="28"/>
      <c r="DX2282" s="193"/>
      <c r="DZ2282" s="28"/>
      <c r="EA2282" s="28"/>
      <c r="EB2282" s="28"/>
      <c r="EG2282" s="193"/>
      <c r="EI2282" s="28"/>
      <c r="EJ2282" s="28"/>
      <c r="EK2282" s="28"/>
      <c r="EP2282" s="193"/>
      <c r="ER2282" s="28"/>
      <c r="ES2282" s="28"/>
      <c r="ET2282" s="28"/>
      <c r="EY2282" s="193"/>
      <c r="FA2282" s="28"/>
      <c r="FB2282" s="28"/>
      <c r="FC2282" s="28"/>
      <c r="FH2282" s="193"/>
      <c r="FJ2282" s="28"/>
      <c r="FK2282" s="28"/>
      <c r="FL2282" s="28"/>
      <c r="FQ2282" s="193"/>
      <c r="FS2282" s="28"/>
      <c r="FT2282" s="28"/>
      <c r="FU2282" s="28"/>
      <c r="FZ2282" s="193"/>
      <c r="GB2282" s="28"/>
      <c r="GC2282" s="28"/>
      <c r="GD2282" s="28"/>
      <c r="GI2282" s="193"/>
      <c r="GK2282" s="28"/>
      <c r="GL2282" s="28"/>
      <c r="GM2282" s="28"/>
      <c r="GR2282" s="193"/>
      <c r="GT2282" s="28"/>
      <c r="GU2282" s="28"/>
      <c r="GV2282" s="28"/>
      <c r="HA2282" s="193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8"/>
      <c r="B2283" s="28"/>
      <c r="C2283" s="28"/>
      <c r="D2283" s="28"/>
      <c r="E2283" s="28"/>
      <c r="F2283"/>
      <c r="G2283"/>
      <c r="H2283" s="1"/>
      <c r="I2283" s="1"/>
      <c r="J2283" s="1"/>
      <c r="K2283" s="2"/>
      <c r="L2283" s="1"/>
      <c r="M2283"/>
      <c r="N2283" s="28"/>
      <c r="O2283" s="28"/>
      <c r="T2283" s="193"/>
      <c r="V2283" s="28"/>
      <c r="W2283" s="28"/>
      <c r="X2283" s="28"/>
      <c r="AC2283" s="193"/>
      <c r="AE2283" s="28"/>
      <c r="AF2283" s="28"/>
      <c r="AG2283" s="28"/>
      <c r="AL2283" s="193"/>
      <c r="AN2283" s="28"/>
      <c r="AO2283" s="28"/>
      <c r="AP2283" s="28"/>
      <c r="AU2283" s="193"/>
      <c r="AW2283" s="28"/>
      <c r="AX2283" s="28"/>
      <c r="AY2283" s="28"/>
      <c r="BD2283" s="193"/>
      <c r="BF2283" s="28"/>
      <c r="BG2283" s="28"/>
      <c r="BH2283" s="28"/>
      <c r="BM2283" s="193"/>
      <c r="BO2283" s="28"/>
      <c r="BP2283" s="28"/>
      <c r="BQ2283" s="28"/>
      <c r="BV2283" s="193"/>
      <c r="BX2283" s="28"/>
      <c r="BY2283" s="28"/>
      <c r="BZ2283" s="28"/>
      <c r="CE2283" s="193"/>
      <c r="CG2283" s="28"/>
      <c r="CH2283" s="28"/>
      <c r="CI2283" s="28"/>
      <c r="CN2283" s="193"/>
      <c r="CP2283" s="28"/>
      <c r="CQ2283" s="28"/>
      <c r="CR2283" s="28"/>
      <c r="CW2283" s="193"/>
      <c r="CY2283" s="28"/>
      <c r="CZ2283" s="28"/>
      <c r="DA2283" s="28"/>
      <c r="DF2283" s="193"/>
      <c r="DH2283" s="28"/>
      <c r="DI2283" s="28"/>
      <c r="DJ2283" s="28"/>
      <c r="DO2283" s="193"/>
      <c r="DQ2283" s="28"/>
      <c r="DR2283" s="28"/>
      <c r="DS2283" s="28"/>
      <c r="DX2283" s="193"/>
      <c r="DZ2283" s="28"/>
      <c r="EA2283" s="28"/>
      <c r="EB2283" s="28"/>
      <c r="EG2283" s="193"/>
      <c r="EI2283" s="28"/>
      <c r="EJ2283" s="28"/>
      <c r="EK2283" s="28"/>
      <c r="EP2283" s="193"/>
      <c r="ER2283" s="28"/>
      <c r="ES2283" s="28"/>
      <c r="ET2283" s="28"/>
      <c r="EY2283" s="193"/>
      <c r="FA2283" s="28"/>
      <c r="FB2283" s="28"/>
      <c r="FC2283" s="28"/>
      <c r="FH2283" s="193"/>
      <c r="FJ2283" s="28"/>
      <c r="FK2283" s="28"/>
      <c r="FL2283" s="28"/>
      <c r="FQ2283" s="193"/>
      <c r="FS2283" s="28"/>
      <c r="FT2283" s="28"/>
      <c r="FU2283" s="28"/>
      <c r="FZ2283" s="193"/>
      <c r="GB2283" s="28"/>
      <c r="GC2283" s="28"/>
      <c r="GD2283" s="28"/>
      <c r="GI2283" s="193"/>
      <c r="GK2283" s="28"/>
      <c r="GL2283" s="28"/>
      <c r="GM2283" s="28"/>
      <c r="GR2283" s="193"/>
      <c r="GT2283" s="28"/>
      <c r="GU2283" s="28"/>
      <c r="GV2283" s="28"/>
      <c r="HA2283" s="193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8"/>
      <c r="B2284" s="28"/>
      <c r="C2284" s="28"/>
      <c r="D2284" s="28"/>
      <c r="E2284" s="28"/>
      <c r="F2284"/>
      <c r="G2284"/>
      <c r="H2284" s="1"/>
      <c r="I2284" s="1"/>
      <c r="J2284" s="1"/>
      <c r="K2284" s="2"/>
      <c r="L2284" s="1"/>
      <c r="M2284"/>
      <c r="N2284" s="28"/>
      <c r="O2284" s="28"/>
      <c r="T2284" s="193"/>
      <c r="V2284" s="28"/>
      <c r="W2284" s="28"/>
      <c r="X2284" s="28"/>
      <c r="AC2284" s="193"/>
      <c r="AE2284" s="28"/>
      <c r="AF2284" s="28"/>
      <c r="AG2284" s="28"/>
      <c r="AL2284" s="193"/>
      <c r="AN2284" s="28"/>
      <c r="AO2284" s="28"/>
      <c r="AP2284" s="28"/>
      <c r="AU2284" s="193"/>
      <c r="AW2284" s="28"/>
      <c r="AX2284" s="28"/>
      <c r="AY2284" s="28"/>
      <c r="BD2284" s="193"/>
      <c r="BF2284" s="28"/>
      <c r="BG2284" s="28"/>
      <c r="BH2284" s="28"/>
      <c r="BM2284" s="193"/>
      <c r="BO2284" s="28"/>
      <c r="BP2284" s="28"/>
      <c r="BQ2284" s="28"/>
      <c r="BV2284" s="193"/>
      <c r="BX2284" s="28"/>
      <c r="BY2284" s="28"/>
      <c r="BZ2284" s="28"/>
      <c r="CE2284" s="193"/>
      <c r="CG2284" s="28"/>
      <c r="CH2284" s="28"/>
      <c r="CI2284" s="28"/>
      <c r="CN2284" s="193"/>
      <c r="CP2284" s="28"/>
      <c r="CQ2284" s="28"/>
      <c r="CR2284" s="28"/>
      <c r="CW2284" s="193"/>
      <c r="CY2284" s="28"/>
      <c r="CZ2284" s="28"/>
      <c r="DA2284" s="28"/>
      <c r="DF2284" s="193"/>
      <c r="DH2284" s="28"/>
      <c r="DI2284" s="28"/>
      <c r="DJ2284" s="28"/>
      <c r="DO2284" s="193"/>
      <c r="DQ2284" s="28"/>
      <c r="DR2284" s="28"/>
      <c r="DS2284" s="28"/>
      <c r="DX2284" s="193"/>
      <c r="DZ2284" s="28"/>
      <c r="EA2284" s="28"/>
      <c r="EB2284" s="28"/>
      <c r="EG2284" s="193"/>
      <c r="EI2284" s="28"/>
      <c r="EJ2284" s="28"/>
      <c r="EK2284" s="28"/>
      <c r="EP2284" s="193"/>
      <c r="ER2284" s="28"/>
      <c r="ES2284" s="28"/>
      <c r="ET2284" s="28"/>
      <c r="EY2284" s="193"/>
      <c r="FA2284" s="28"/>
      <c r="FB2284" s="28"/>
      <c r="FC2284" s="28"/>
      <c r="FH2284" s="193"/>
      <c r="FJ2284" s="28"/>
      <c r="FK2284" s="28"/>
      <c r="FL2284" s="28"/>
      <c r="FQ2284" s="193"/>
      <c r="FS2284" s="28"/>
      <c r="FT2284" s="28"/>
      <c r="FU2284" s="28"/>
      <c r="FZ2284" s="193"/>
      <c r="GB2284" s="28"/>
      <c r="GC2284" s="28"/>
      <c r="GD2284" s="28"/>
      <c r="GI2284" s="193"/>
      <c r="GK2284" s="28"/>
      <c r="GL2284" s="28"/>
      <c r="GM2284" s="28"/>
      <c r="GR2284" s="193"/>
      <c r="GT2284" s="28"/>
      <c r="GU2284" s="28"/>
      <c r="GV2284" s="28"/>
      <c r="HA2284" s="193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/>
      <c r="G2285"/>
      <c r="H2285" s="1"/>
      <c r="I2285" s="1"/>
      <c r="J2285" s="1"/>
      <c r="K2285" s="2"/>
      <c r="L2285" s="1"/>
      <c r="M2285"/>
      <c r="N2285" s="28"/>
      <c r="O2285" s="28"/>
      <c r="T2285" s="193"/>
      <c r="V2285" s="28"/>
      <c r="W2285" s="28"/>
      <c r="X2285" s="28"/>
      <c r="AC2285" s="193"/>
      <c r="AE2285" s="28"/>
      <c r="AF2285" s="28"/>
      <c r="AG2285" s="28"/>
      <c r="AL2285" s="193"/>
      <c r="AN2285" s="28"/>
      <c r="AO2285" s="28"/>
      <c r="AP2285" s="28"/>
      <c r="AU2285" s="193"/>
      <c r="AW2285" s="28"/>
      <c r="AX2285" s="28"/>
      <c r="AY2285" s="28"/>
      <c r="BD2285" s="193"/>
      <c r="BF2285" s="28"/>
      <c r="BG2285" s="28"/>
      <c r="BH2285" s="28"/>
      <c r="BM2285" s="193"/>
      <c r="BO2285" s="28"/>
      <c r="BP2285" s="28"/>
      <c r="BQ2285" s="28"/>
      <c r="BV2285" s="193"/>
      <c r="BX2285" s="28"/>
      <c r="BY2285" s="28"/>
      <c r="BZ2285" s="28"/>
      <c r="CE2285" s="193"/>
      <c r="CG2285" s="28"/>
      <c r="CH2285" s="28"/>
      <c r="CI2285" s="28"/>
      <c r="CN2285" s="193"/>
      <c r="CP2285" s="28"/>
      <c r="CQ2285" s="28"/>
      <c r="CR2285" s="28"/>
      <c r="CW2285" s="193"/>
      <c r="CY2285" s="28"/>
      <c r="CZ2285" s="28"/>
      <c r="DA2285" s="28"/>
      <c r="DF2285" s="193"/>
      <c r="DH2285" s="28"/>
      <c r="DI2285" s="28"/>
      <c r="DJ2285" s="28"/>
      <c r="DO2285" s="193"/>
      <c r="DQ2285" s="28"/>
      <c r="DR2285" s="28"/>
      <c r="DS2285" s="28"/>
      <c r="DX2285" s="193"/>
      <c r="DZ2285" s="28"/>
      <c r="EA2285" s="28"/>
      <c r="EB2285" s="28"/>
      <c r="EG2285" s="193"/>
      <c r="EI2285" s="28"/>
      <c r="EJ2285" s="28"/>
      <c r="EK2285" s="28"/>
      <c r="EP2285" s="193"/>
      <c r="ER2285" s="28"/>
      <c r="ES2285" s="28"/>
      <c r="ET2285" s="28"/>
      <c r="EY2285" s="193"/>
      <c r="FA2285" s="28"/>
      <c r="FB2285" s="28"/>
      <c r="FC2285" s="28"/>
      <c r="FH2285" s="193"/>
      <c r="FJ2285" s="28"/>
      <c r="FK2285" s="28"/>
      <c r="FL2285" s="28"/>
      <c r="FQ2285" s="193"/>
      <c r="FS2285" s="28"/>
      <c r="FT2285" s="28"/>
      <c r="FU2285" s="28"/>
      <c r="FZ2285" s="193"/>
      <c r="GB2285" s="28"/>
      <c r="GC2285" s="28"/>
      <c r="GD2285" s="28"/>
      <c r="GI2285" s="193"/>
      <c r="GK2285" s="28"/>
      <c r="GL2285" s="28"/>
      <c r="GM2285" s="28"/>
      <c r="GR2285" s="193"/>
      <c r="GT2285" s="28"/>
      <c r="GU2285" s="28"/>
      <c r="GV2285" s="28"/>
      <c r="HA2285" s="193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8"/>
      <c r="B2286" s="28"/>
      <c r="C2286" s="28"/>
      <c r="D2286" s="28"/>
      <c r="E2286" s="28"/>
      <c r="F2286"/>
      <c r="G2286"/>
      <c r="H2286" s="1"/>
      <c r="I2286" s="1"/>
      <c r="J2286" s="1"/>
      <c r="K2286" s="2"/>
      <c r="L2286" s="1"/>
      <c r="M2286"/>
      <c r="N2286" s="28"/>
      <c r="O2286" s="28"/>
      <c r="T2286" s="193"/>
      <c r="V2286" s="28"/>
      <c r="W2286" s="28"/>
      <c r="X2286" s="28"/>
      <c r="AC2286" s="193"/>
      <c r="AE2286" s="28"/>
      <c r="AF2286" s="28"/>
      <c r="AG2286" s="28"/>
      <c r="AL2286" s="193"/>
      <c r="AN2286" s="28"/>
      <c r="AO2286" s="28"/>
      <c r="AP2286" s="28"/>
      <c r="AU2286" s="193"/>
      <c r="AW2286" s="28"/>
      <c r="AX2286" s="28"/>
      <c r="AY2286" s="28"/>
      <c r="BD2286" s="193"/>
      <c r="BF2286" s="28"/>
      <c r="BG2286" s="28"/>
      <c r="BH2286" s="28"/>
      <c r="BM2286" s="193"/>
      <c r="BO2286" s="28"/>
      <c r="BP2286" s="28"/>
      <c r="BQ2286" s="28"/>
      <c r="BV2286" s="193"/>
      <c r="BX2286" s="28"/>
      <c r="BY2286" s="28"/>
      <c r="BZ2286" s="28"/>
      <c r="CE2286" s="193"/>
      <c r="CG2286" s="28"/>
      <c r="CH2286" s="28"/>
      <c r="CI2286" s="28"/>
      <c r="CN2286" s="193"/>
      <c r="CP2286" s="28"/>
      <c r="CQ2286" s="28"/>
      <c r="CR2286" s="28"/>
      <c r="CW2286" s="193"/>
      <c r="CY2286" s="28"/>
      <c r="CZ2286" s="28"/>
      <c r="DA2286" s="28"/>
      <c r="DF2286" s="193"/>
      <c r="DH2286" s="28"/>
      <c r="DI2286" s="28"/>
      <c r="DJ2286" s="28"/>
      <c r="DO2286" s="193"/>
      <c r="DQ2286" s="28"/>
      <c r="DR2286" s="28"/>
      <c r="DS2286" s="28"/>
      <c r="DX2286" s="193"/>
      <c r="DZ2286" s="28"/>
      <c r="EA2286" s="28"/>
      <c r="EB2286" s="28"/>
      <c r="EG2286" s="193"/>
      <c r="EI2286" s="28"/>
      <c r="EJ2286" s="28"/>
      <c r="EK2286" s="28"/>
      <c r="EP2286" s="193"/>
      <c r="ER2286" s="28"/>
      <c r="ES2286" s="28"/>
      <c r="ET2286" s="28"/>
      <c r="EY2286" s="193"/>
      <c r="FA2286" s="28"/>
      <c r="FB2286" s="28"/>
      <c r="FC2286" s="28"/>
      <c r="FH2286" s="193"/>
      <c r="FJ2286" s="28"/>
      <c r="FK2286" s="28"/>
      <c r="FL2286" s="28"/>
      <c r="FQ2286" s="193"/>
      <c r="FS2286" s="28"/>
      <c r="FT2286" s="28"/>
      <c r="FU2286" s="28"/>
      <c r="FZ2286" s="193"/>
      <c r="GB2286" s="28"/>
      <c r="GC2286" s="28"/>
      <c r="GD2286" s="28"/>
      <c r="GI2286" s="193"/>
      <c r="GK2286" s="28"/>
      <c r="GL2286" s="28"/>
      <c r="GM2286" s="28"/>
      <c r="GR2286" s="193"/>
      <c r="GT2286" s="28"/>
      <c r="GU2286" s="28"/>
      <c r="GV2286" s="28"/>
      <c r="HA2286" s="193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E2287" s="28"/>
      <c r="F2287"/>
      <c r="G2287"/>
      <c r="H2287" s="1"/>
      <c r="I2287" s="1"/>
      <c r="J2287" s="1"/>
      <c r="K2287" s="2"/>
      <c r="L2287" s="1"/>
      <c r="M2287"/>
      <c r="N2287" s="28"/>
      <c r="O2287" s="28"/>
      <c r="T2287" s="193"/>
      <c r="V2287" s="28"/>
      <c r="W2287" s="28"/>
      <c r="X2287" s="28"/>
      <c r="AC2287" s="193"/>
      <c r="AE2287" s="28"/>
      <c r="AF2287" s="28"/>
      <c r="AG2287" s="28"/>
      <c r="AL2287" s="193"/>
      <c r="AN2287" s="28"/>
      <c r="AO2287" s="28"/>
      <c r="AP2287" s="28"/>
      <c r="AU2287" s="193"/>
      <c r="AW2287" s="28"/>
      <c r="AX2287" s="28"/>
      <c r="AY2287" s="28"/>
      <c r="BD2287" s="193"/>
      <c r="BF2287" s="28"/>
      <c r="BG2287" s="28"/>
      <c r="BH2287" s="28"/>
      <c r="BM2287" s="193"/>
      <c r="BO2287" s="28"/>
      <c r="BP2287" s="28"/>
      <c r="BQ2287" s="28"/>
      <c r="BV2287" s="193"/>
      <c r="BX2287" s="28"/>
      <c r="BY2287" s="28"/>
      <c r="BZ2287" s="28"/>
      <c r="CE2287" s="193"/>
      <c r="CG2287" s="28"/>
      <c r="CH2287" s="28"/>
      <c r="CI2287" s="28"/>
      <c r="CN2287" s="193"/>
      <c r="CP2287" s="28"/>
      <c r="CQ2287" s="28"/>
      <c r="CR2287" s="28"/>
      <c r="CW2287" s="193"/>
      <c r="CY2287" s="28"/>
      <c r="CZ2287" s="28"/>
      <c r="DA2287" s="28"/>
      <c r="DF2287" s="193"/>
      <c r="DH2287" s="28"/>
      <c r="DI2287" s="28"/>
      <c r="DJ2287" s="28"/>
      <c r="DO2287" s="193"/>
      <c r="DQ2287" s="28"/>
      <c r="DR2287" s="28"/>
      <c r="DS2287" s="28"/>
      <c r="DX2287" s="193"/>
      <c r="DZ2287" s="28"/>
      <c r="EA2287" s="28"/>
      <c r="EB2287" s="28"/>
      <c r="EG2287" s="193"/>
      <c r="EI2287" s="28"/>
      <c r="EJ2287" s="28"/>
      <c r="EK2287" s="28"/>
      <c r="EP2287" s="193"/>
      <c r="ER2287" s="28"/>
      <c r="ES2287" s="28"/>
      <c r="ET2287" s="28"/>
      <c r="EY2287" s="193"/>
      <c r="FA2287" s="28"/>
      <c r="FB2287" s="28"/>
      <c r="FC2287" s="28"/>
      <c r="FH2287" s="193"/>
      <c r="FJ2287" s="28"/>
      <c r="FK2287" s="28"/>
      <c r="FL2287" s="28"/>
      <c r="FQ2287" s="193"/>
      <c r="FS2287" s="28"/>
      <c r="FT2287" s="28"/>
      <c r="FU2287" s="28"/>
      <c r="FZ2287" s="193"/>
      <c r="GB2287" s="28"/>
      <c r="GC2287" s="28"/>
      <c r="GD2287" s="28"/>
      <c r="GI2287" s="193"/>
      <c r="GK2287" s="28"/>
      <c r="GL2287" s="28"/>
      <c r="GM2287" s="28"/>
      <c r="GR2287" s="193"/>
      <c r="GT2287" s="28"/>
      <c r="GU2287" s="28"/>
      <c r="GV2287" s="28"/>
      <c r="HA2287" s="193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8"/>
      <c r="B2288" s="28"/>
      <c r="C2288" s="28"/>
      <c r="D2288" s="28"/>
      <c r="E2288" s="28"/>
      <c r="F2288"/>
      <c r="G2288"/>
      <c r="H2288" s="1"/>
      <c r="I2288" s="1"/>
      <c r="J2288" s="1"/>
      <c r="K2288" s="2"/>
      <c r="L2288" s="1"/>
      <c r="M2288"/>
      <c r="N2288" s="28"/>
      <c r="O2288" s="28"/>
      <c r="T2288" s="193"/>
      <c r="V2288" s="28"/>
      <c r="W2288" s="28"/>
      <c r="X2288" s="28"/>
      <c r="AC2288" s="193"/>
      <c r="AE2288" s="28"/>
      <c r="AF2288" s="28"/>
      <c r="AG2288" s="28"/>
      <c r="AL2288" s="193"/>
      <c r="AN2288" s="28"/>
      <c r="AO2288" s="28"/>
      <c r="AP2288" s="28"/>
      <c r="AU2288" s="193"/>
      <c r="AW2288" s="28"/>
      <c r="AX2288" s="28"/>
      <c r="AY2288" s="28"/>
      <c r="BD2288" s="193"/>
      <c r="BF2288" s="28"/>
      <c r="BG2288" s="28"/>
      <c r="BH2288" s="28"/>
      <c r="BM2288" s="193"/>
      <c r="BO2288" s="28"/>
      <c r="BP2288" s="28"/>
      <c r="BQ2288" s="28"/>
      <c r="BV2288" s="193"/>
      <c r="BX2288" s="28"/>
      <c r="BY2288" s="28"/>
      <c r="BZ2288" s="28"/>
      <c r="CE2288" s="193"/>
      <c r="CG2288" s="28"/>
      <c r="CH2288" s="28"/>
      <c r="CI2288" s="28"/>
      <c r="CN2288" s="193"/>
      <c r="CP2288" s="28"/>
      <c r="CQ2288" s="28"/>
      <c r="CR2288" s="28"/>
      <c r="CW2288" s="193"/>
      <c r="CY2288" s="28"/>
      <c r="CZ2288" s="28"/>
      <c r="DA2288" s="28"/>
      <c r="DF2288" s="193"/>
      <c r="DH2288" s="28"/>
      <c r="DI2288" s="28"/>
      <c r="DJ2288" s="28"/>
      <c r="DO2288" s="193"/>
      <c r="DQ2288" s="28"/>
      <c r="DR2288" s="28"/>
      <c r="DS2288" s="28"/>
      <c r="DX2288" s="193"/>
      <c r="DZ2288" s="28"/>
      <c r="EA2288" s="28"/>
      <c r="EB2288" s="28"/>
      <c r="EG2288" s="193"/>
      <c r="EI2288" s="28"/>
      <c r="EJ2288" s="28"/>
      <c r="EK2288" s="28"/>
      <c r="EP2288" s="193"/>
      <c r="ER2288" s="28"/>
      <c r="ES2288" s="28"/>
      <c r="ET2288" s="28"/>
      <c r="EY2288" s="193"/>
      <c r="FA2288" s="28"/>
      <c r="FB2288" s="28"/>
      <c r="FC2288" s="28"/>
      <c r="FH2288" s="193"/>
      <c r="FJ2288" s="28"/>
      <c r="FK2288" s="28"/>
      <c r="FL2288" s="28"/>
      <c r="FQ2288" s="193"/>
      <c r="FS2288" s="28"/>
      <c r="FT2288" s="28"/>
      <c r="FU2288" s="28"/>
      <c r="FZ2288" s="193"/>
      <c r="GB2288" s="28"/>
      <c r="GC2288" s="28"/>
      <c r="GD2288" s="28"/>
      <c r="GI2288" s="193"/>
      <c r="GK2288" s="28"/>
      <c r="GL2288" s="28"/>
      <c r="GM2288" s="28"/>
      <c r="GR2288" s="193"/>
      <c r="GT2288" s="28"/>
      <c r="GU2288" s="28"/>
      <c r="GV2288" s="28"/>
      <c r="HA2288" s="193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8"/>
      <c r="B2289" s="28"/>
      <c r="C2289" s="28"/>
      <c r="D2289" s="28"/>
      <c r="E2289" s="28"/>
      <c r="F2289"/>
      <c r="G2289"/>
      <c r="H2289" s="1"/>
      <c r="I2289" s="1"/>
      <c r="J2289" s="1"/>
      <c r="K2289" s="2"/>
      <c r="L2289" s="1"/>
      <c r="M2289"/>
      <c r="N2289" s="28"/>
      <c r="O2289" s="28"/>
      <c r="T2289" s="193"/>
      <c r="V2289" s="28"/>
      <c r="W2289" s="28"/>
      <c r="X2289" s="28"/>
      <c r="AC2289" s="193"/>
      <c r="AE2289" s="28"/>
      <c r="AF2289" s="28"/>
      <c r="AG2289" s="28"/>
      <c r="AL2289" s="193"/>
      <c r="AN2289" s="28"/>
      <c r="AO2289" s="28"/>
      <c r="AP2289" s="28"/>
      <c r="AU2289" s="193"/>
      <c r="AW2289" s="28"/>
      <c r="AX2289" s="28"/>
      <c r="AY2289" s="28"/>
      <c r="BD2289" s="193"/>
      <c r="BF2289" s="28"/>
      <c r="BG2289" s="28"/>
      <c r="BH2289" s="28"/>
      <c r="BM2289" s="193"/>
      <c r="BO2289" s="28"/>
      <c r="BP2289" s="28"/>
      <c r="BQ2289" s="28"/>
      <c r="BV2289" s="193"/>
      <c r="BX2289" s="28"/>
      <c r="BY2289" s="28"/>
      <c r="BZ2289" s="28"/>
      <c r="CE2289" s="193"/>
      <c r="CG2289" s="28"/>
      <c r="CH2289" s="28"/>
      <c r="CI2289" s="28"/>
      <c r="CN2289" s="193"/>
      <c r="CP2289" s="28"/>
      <c r="CQ2289" s="28"/>
      <c r="CR2289" s="28"/>
      <c r="CW2289" s="193"/>
      <c r="CY2289" s="28"/>
      <c r="CZ2289" s="28"/>
      <c r="DA2289" s="28"/>
      <c r="DF2289" s="193"/>
      <c r="DH2289" s="28"/>
      <c r="DI2289" s="28"/>
      <c r="DJ2289" s="28"/>
      <c r="DO2289" s="193"/>
      <c r="DQ2289" s="28"/>
      <c r="DR2289" s="28"/>
      <c r="DS2289" s="28"/>
      <c r="DX2289" s="193"/>
      <c r="DZ2289" s="28"/>
      <c r="EA2289" s="28"/>
      <c r="EB2289" s="28"/>
      <c r="EG2289" s="193"/>
      <c r="EI2289" s="28"/>
      <c r="EJ2289" s="28"/>
      <c r="EK2289" s="28"/>
      <c r="EP2289" s="193"/>
      <c r="ER2289" s="28"/>
      <c r="ES2289" s="28"/>
      <c r="ET2289" s="28"/>
      <c r="EY2289" s="193"/>
      <c r="FA2289" s="28"/>
      <c r="FB2289" s="28"/>
      <c r="FC2289" s="28"/>
      <c r="FH2289" s="193"/>
      <c r="FJ2289" s="28"/>
      <c r="FK2289" s="28"/>
      <c r="FL2289" s="28"/>
      <c r="FQ2289" s="193"/>
      <c r="FS2289" s="28"/>
      <c r="FT2289" s="28"/>
      <c r="FU2289" s="28"/>
      <c r="FZ2289" s="193"/>
      <c r="GB2289" s="28"/>
      <c r="GC2289" s="28"/>
      <c r="GD2289" s="28"/>
      <c r="GI2289" s="193"/>
      <c r="GK2289" s="28"/>
      <c r="GL2289" s="28"/>
      <c r="GM2289" s="28"/>
      <c r="GR2289" s="193"/>
      <c r="GT2289" s="28"/>
      <c r="GU2289" s="28"/>
      <c r="GV2289" s="28"/>
      <c r="HA2289" s="193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8"/>
      <c r="B2290" s="28"/>
      <c r="C2290" s="28"/>
      <c r="D2290" s="28"/>
      <c r="E2290" s="28"/>
      <c r="F2290"/>
      <c r="G2290"/>
      <c r="H2290" s="1"/>
      <c r="I2290" s="1"/>
      <c r="J2290" s="1"/>
      <c r="K2290" s="2"/>
      <c r="L2290" s="1"/>
      <c r="M2290"/>
      <c r="N2290" s="28"/>
      <c r="O2290" s="28"/>
      <c r="T2290" s="193"/>
      <c r="V2290" s="28"/>
      <c r="W2290" s="28"/>
      <c r="X2290" s="28"/>
      <c r="AC2290" s="193"/>
      <c r="AE2290" s="28"/>
      <c r="AF2290" s="28"/>
      <c r="AG2290" s="28"/>
      <c r="AL2290" s="193"/>
      <c r="AN2290" s="28"/>
      <c r="AO2290" s="28"/>
      <c r="AP2290" s="28"/>
      <c r="AU2290" s="193"/>
      <c r="AW2290" s="28"/>
      <c r="AX2290" s="28"/>
      <c r="AY2290" s="28"/>
      <c r="BD2290" s="193"/>
      <c r="BF2290" s="28"/>
      <c r="BG2290" s="28"/>
      <c r="BH2290" s="28"/>
      <c r="BM2290" s="193"/>
      <c r="BO2290" s="28"/>
      <c r="BP2290" s="28"/>
      <c r="BQ2290" s="28"/>
      <c r="BV2290" s="193"/>
      <c r="BX2290" s="28"/>
      <c r="BY2290" s="28"/>
      <c r="BZ2290" s="28"/>
      <c r="CE2290" s="193"/>
      <c r="CG2290" s="28"/>
      <c r="CH2290" s="28"/>
      <c r="CI2290" s="28"/>
      <c r="CN2290" s="193"/>
      <c r="CP2290" s="28"/>
      <c r="CQ2290" s="28"/>
      <c r="CR2290" s="28"/>
      <c r="CW2290" s="193"/>
      <c r="CY2290" s="28"/>
      <c r="CZ2290" s="28"/>
      <c r="DA2290" s="28"/>
      <c r="DF2290" s="193"/>
      <c r="DH2290" s="28"/>
      <c r="DI2290" s="28"/>
      <c r="DJ2290" s="28"/>
      <c r="DO2290" s="193"/>
      <c r="DQ2290" s="28"/>
      <c r="DR2290" s="28"/>
      <c r="DS2290" s="28"/>
      <c r="DX2290" s="193"/>
      <c r="DZ2290" s="28"/>
      <c r="EA2290" s="28"/>
      <c r="EB2290" s="28"/>
      <c r="EG2290" s="193"/>
      <c r="EI2290" s="28"/>
      <c r="EJ2290" s="28"/>
      <c r="EK2290" s="28"/>
      <c r="EP2290" s="193"/>
      <c r="ER2290" s="28"/>
      <c r="ES2290" s="28"/>
      <c r="ET2290" s="28"/>
      <c r="EY2290" s="193"/>
      <c r="FA2290" s="28"/>
      <c r="FB2290" s="28"/>
      <c r="FC2290" s="28"/>
      <c r="FH2290" s="193"/>
      <c r="FJ2290" s="28"/>
      <c r="FK2290" s="28"/>
      <c r="FL2290" s="28"/>
      <c r="FQ2290" s="193"/>
      <c r="FS2290" s="28"/>
      <c r="FT2290" s="28"/>
      <c r="FU2290" s="28"/>
      <c r="FZ2290" s="193"/>
      <c r="GB2290" s="28"/>
      <c r="GC2290" s="28"/>
      <c r="GD2290" s="28"/>
      <c r="GI2290" s="193"/>
      <c r="GK2290" s="28"/>
      <c r="GL2290" s="28"/>
      <c r="GM2290" s="28"/>
      <c r="GR2290" s="193"/>
      <c r="GT2290" s="28"/>
      <c r="GU2290" s="28"/>
      <c r="GV2290" s="28"/>
      <c r="HA2290" s="193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8"/>
      <c r="B2291" s="28"/>
      <c r="C2291" s="28"/>
      <c r="D2291" s="28"/>
      <c r="E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3"/>
      <c r="V2291" s="28"/>
      <c r="W2291" s="28"/>
      <c r="X2291" s="28"/>
      <c r="AC2291" s="193"/>
      <c r="AE2291" s="28"/>
      <c r="AF2291" s="28"/>
      <c r="AG2291" s="28"/>
      <c r="AL2291" s="193"/>
      <c r="AN2291" s="28"/>
      <c r="AO2291" s="28"/>
      <c r="AP2291" s="28"/>
      <c r="AU2291" s="193"/>
      <c r="AW2291" s="28"/>
      <c r="AX2291" s="28"/>
      <c r="AY2291" s="28"/>
      <c r="BD2291" s="193"/>
      <c r="BF2291" s="28"/>
      <c r="BG2291" s="28"/>
      <c r="BH2291" s="28"/>
      <c r="BM2291" s="193"/>
      <c r="BO2291" s="28"/>
      <c r="BP2291" s="28"/>
      <c r="BQ2291" s="28"/>
      <c r="BV2291" s="193"/>
      <c r="BX2291" s="28"/>
      <c r="BY2291" s="28"/>
      <c r="BZ2291" s="28"/>
      <c r="CE2291" s="193"/>
      <c r="CG2291" s="28"/>
      <c r="CH2291" s="28"/>
      <c r="CI2291" s="28"/>
      <c r="CN2291" s="193"/>
      <c r="CP2291" s="28"/>
      <c r="CQ2291" s="28"/>
      <c r="CR2291" s="28"/>
      <c r="CW2291" s="193"/>
      <c r="CY2291" s="28"/>
      <c r="CZ2291" s="28"/>
      <c r="DA2291" s="28"/>
      <c r="DF2291" s="193"/>
      <c r="DH2291" s="28"/>
      <c r="DI2291" s="28"/>
      <c r="DJ2291" s="28"/>
      <c r="DO2291" s="193"/>
      <c r="DQ2291" s="28"/>
      <c r="DR2291" s="28"/>
      <c r="DS2291" s="28"/>
      <c r="DX2291" s="193"/>
      <c r="DZ2291" s="28"/>
      <c r="EA2291" s="28"/>
      <c r="EB2291" s="28"/>
      <c r="EG2291" s="193"/>
      <c r="EI2291" s="28"/>
      <c r="EJ2291" s="28"/>
      <c r="EK2291" s="28"/>
      <c r="EP2291" s="193"/>
      <c r="ER2291" s="28"/>
      <c r="ES2291" s="28"/>
      <c r="ET2291" s="28"/>
      <c r="EY2291" s="193"/>
      <c r="FA2291" s="28"/>
      <c r="FB2291" s="28"/>
      <c r="FC2291" s="28"/>
      <c r="FH2291" s="193"/>
      <c r="FJ2291" s="28"/>
      <c r="FK2291" s="28"/>
      <c r="FL2291" s="28"/>
      <c r="FQ2291" s="193"/>
      <c r="FS2291" s="28"/>
      <c r="FT2291" s="28"/>
      <c r="FU2291" s="28"/>
      <c r="FZ2291" s="193"/>
      <c r="GB2291" s="28"/>
      <c r="GC2291" s="28"/>
      <c r="GD2291" s="28"/>
      <c r="GI2291" s="193"/>
      <c r="GK2291" s="28"/>
      <c r="GL2291" s="28"/>
      <c r="GM2291" s="28"/>
      <c r="GR2291" s="193"/>
      <c r="GT2291" s="28"/>
      <c r="GU2291" s="28"/>
      <c r="GV2291" s="28"/>
      <c r="HA2291" s="193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F2292"/>
      <c r="G2292"/>
      <c r="H2292" s="1"/>
      <c r="I2292" s="1"/>
      <c r="J2292" s="1"/>
      <c r="K2292" s="2"/>
      <c r="L2292" s="1"/>
      <c r="M2292"/>
      <c r="N2292" s="28"/>
      <c r="O2292" s="28"/>
      <c r="T2292" s="193"/>
      <c r="V2292" s="28"/>
      <c r="W2292" s="28"/>
      <c r="X2292" s="28"/>
      <c r="AC2292" s="193"/>
      <c r="AE2292" s="28"/>
      <c r="AF2292" s="28"/>
      <c r="AG2292" s="28"/>
      <c r="AL2292" s="193"/>
      <c r="AN2292" s="28"/>
      <c r="AO2292" s="28"/>
      <c r="AP2292" s="28"/>
      <c r="AU2292" s="193"/>
      <c r="AW2292" s="28"/>
      <c r="AX2292" s="28"/>
      <c r="AY2292" s="28"/>
      <c r="BD2292" s="193"/>
      <c r="BF2292" s="28"/>
      <c r="BG2292" s="28"/>
      <c r="BH2292" s="28"/>
      <c r="BM2292" s="193"/>
      <c r="BO2292" s="28"/>
      <c r="BP2292" s="28"/>
      <c r="BQ2292" s="28"/>
      <c r="BV2292" s="193"/>
      <c r="BX2292" s="28"/>
      <c r="BY2292" s="28"/>
      <c r="BZ2292" s="28"/>
      <c r="CE2292" s="193"/>
      <c r="CG2292" s="28"/>
      <c r="CH2292" s="28"/>
      <c r="CI2292" s="28"/>
      <c r="CN2292" s="193"/>
      <c r="CP2292" s="28"/>
      <c r="CQ2292" s="28"/>
      <c r="CR2292" s="28"/>
      <c r="CW2292" s="193"/>
      <c r="CY2292" s="28"/>
      <c r="CZ2292" s="28"/>
      <c r="DA2292" s="28"/>
      <c r="DF2292" s="193"/>
      <c r="DH2292" s="28"/>
      <c r="DI2292" s="28"/>
      <c r="DJ2292" s="28"/>
      <c r="DO2292" s="193"/>
      <c r="DQ2292" s="28"/>
      <c r="DR2292" s="28"/>
      <c r="DS2292" s="28"/>
      <c r="DX2292" s="193"/>
      <c r="DZ2292" s="28"/>
      <c r="EA2292" s="28"/>
      <c r="EB2292" s="28"/>
      <c r="EG2292" s="193"/>
      <c r="EI2292" s="28"/>
      <c r="EJ2292" s="28"/>
      <c r="EK2292" s="28"/>
      <c r="EP2292" s="193"/>
      <c r="ER2292" s="28"/>
      <c r="ES2292" s="28"/>
      <c r="ET2292" s="28"/>
      <c r="EY2292" s="193"/>
      <c r="FA2292" s="28"/>
      <c r="FB2292" s="28"/>
      <c r="FC2292" s="28"/>
      <c r="FH2292" s="193"/>
      <c r="FJ2292" s="28"/>
      <c r="FK2292" s="28"/>
      <c r="FL2292" s="28"/>
      <c r="FQ2292" s="193"/>
      <c r="FS2292" s="28"/>
      <c r="FT2292" s="28"/>
      <c r="FU2292" s="28"/>
      <c r="FZ2292" s="193"/>
      <c r="GB2292" s="28"/>
      <c r="GC2292" s="28"/>
      <c r="GD2292" s="28"/>
      <c r="GI2292" s="193"/>
      <c r="GK2292" s="28"/>
      <c r="GL2292" s="28"/>
      <c r="GM2292" s="28"/>
      <c r="GR2292" s="193"/>
      <c r="GT2292" s="28"/>
      <c r="GU2292" s="28"/>
      <c r="GV2292" s="28"/>
      <c r="HA2292" s="193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8"/>
      <c r="B2293" s="28"/>
      <c r="C2293" s="28"/>
      <c r="D2293" s="28"/>
      <c r="E2293" s="28"/>
      <c r="F2293"/>
      <c r="G2293"/>
      <c r="H2293" s="1"/>
      <c r="I2293" s="1"/>
      <c r="J2293" s="1"/>
      <c r="K2293" s="2"/>
      <c r="L2293" s="1"/>
      <c r="M2293"/>
      <c r="N2293" s="28"/>
      <c r="O2293" s="28"/>
      <c r="T2293" s="193"/>
      <c r="V2293" s="28"/>
      <c r="W2293" s="28"/>
      <c r="X2293" s="28"/>
      <c r="AC2293" s="193"/>
      <c r="AE2293" s="28"/>
      <c r="AF2293" s="28"/>
      <c r="AG2293" s="28"/>
      <c r="AL2293" s="193"/>
      <c r="AN2293" s="28"/>
      <c r="AO2293" s="28"/>
      <c r="AP2293" s="28"/>
      <c r="AU2293" s="193"/>
      <c r="AW2293" s="28"/>
      <c r="AX2293" s="28"/>
      <c r="AY2293" s="28"/>
      <c r="BD2293" s="193"/>
      <c r="BF2293" s="28"/>
      <c r="BG2293" s="28"/>
      <c r="BH2293" s="28"/>
      <c r="BM2293" s="193"/>
      <c r="BO2293" s="28"/>
      <c r="BP2293" s="28"/>
      <c r="BQ2293" s="28"/>
      <c r="BV2293" s="193"/>
      <c r="BX2293" s="28"/>
      <c r="BY2293" s="28"/>
      <c r="BZ2293" s="28"/>
      <c r="CE2293" s="193"/>
      <c r="CG2293" s="28"/>
      <c r="CH2293" s="28"/>
      <c r="CI2293" s="28"/>
      <c r="CN2293" s="193"/>
      <c r="CP2293" s="28"/>
      <c r="CQ2293" s="28"/>
      <c r="CR2293" s="28"/>
      <c r="CW2293" s="193"/>
      <c r="CY2293" s="28"/>
      <c r="CZ2293" s="28"/>
      <c r="DA2293" s="28"/>
      <c r="DF2293" s="193"/>
      <c r="DH2293" s="28"/>
      <c r="DI2293" s="28"/>
      <c r="DJ2293" s="28"/>
      <c r="DO2293" s="193"/>
      <c r="DQ2293" s="28"/>
      <c r="DR2293" s="28"/>
      <c r="DS2293" s="28"/>
      <c r="DX2293" s="193"/>
      <c r="DZ2293" s="28"/>
      <c r="EA2293" s="28"/>
      <c r="EB2293" s="28"/>
      <c r="EG2293" s="193"/>
      <c r="EI2293" s="28"/>
      <c r="EJ2293" s="28"/>
      <c r="EK2293" s="28"/>
      <c r="EP2293" s="193"/>
      <c r="ER2293" s="28"/>
      <c r="ES2293" s="28"/>
      <c r="ET2293" s="28"/>
      <c r="EY2293" s="193"/>
      <c r="FA2293" s="28"/>
      <c r="FB2293" s="28"/>
      <c r="FC2293" s="28"/>
      <c r="FH2293" s="193"/>
      <c r="FJ2293" s="28"/>
      <c r="FK2293" s="28"/>
      <c r="FL2293" s="28"/>
      <c r="FQ2293" s="193"/>
      <c r="FS2293" s="28"/>
      <c r="FT2293" s="28"/>
      <c r="FU2293" s="28"/>
      <c r="FZ2293" s="193"/>
      <c r="GB2293" s="28"/>
      <c r="GC2293" s="28"/>
      <c r="GD2293" s="28"/>
      <c r="GI2293" s="193"/>
      <c r="GK2293" s="28"/>
      <c r="GL2293" s="28"/>
      <c r="GM2293" s="28"/>
      <c r="GR2293" s="193"/>
      <c r="GT2293" s="28"/>
      <c r="GU2293" s="28"/>
      <c r="GV2293" s="28"/>
      <c r="HA2293" s="193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E2294" s="28"/>
      <c r="F2294"/>
      <c r="G2294"/>
      <c r="H2294" s="1"/>
      <c r="I2294" s="1"/>
      <c r="J2294" s="1"/>
      <c r="K2294" s="2"/>
      <c r="L2294" s="1"/>
      <c r="M2294"/>
      <c r="N2294" s="28"/>
      <c r="O2294" s="28"/>
      <c r="T2294" s="193"/>
      <c r="V2294" s="28"/>
      <c r="W2294" s="28"/>
      <c r="X2294" s="28"/>
      <c r="AC2294" s="193"/>
      <c r="AE2294" s="28"/>
      <c r="AF2294" s="28"/>
      <c r="AG2294" s="28"/>
      <c r="AL2294" s="193"/>
      <c r="AN2294" s="28"/>
      <c r="AO2294" s="28"/>
      <c r="AP2294" s="28"/>
      <c r="AU2294" s="193"/>
      <c r="AW2294" s="28"/>
      <c r="AX2294" s="28"/>
      <c r="AY2294" s="28"/>
      <c r="BD2294" s="193"/>
      <c r="BF2294" s="28"/>
      <c r="BG2294" s="28"/>
      <c r="BH2294" s="28"/>
      <c r="BM2294" s="193"/>
      <c r="BO2294" s="28"/>
      <c r="BP2294" s="28"/>
      <c r="BQ2294" s="28"/>
      <c r="BV2294" s="193"/>
      <c r="BX2294" s="28"/>
      <c r="BY2294" s="28"/>
      <c r="BZ2294" s="28"/>
      <c r="CE2294" s="193"/>
      <c r="CG2294" s="28"/>
      <c r="CH2294" s="28"/>
      <c r="CI2294" s="28"/>
      <c r="CN2294" s="193"/>
      <c r="CP2294" s="28"/>
      <c r="CQ2294" s="28"/>
      <c r="CR2294" s="28"/>
      <c r="CW2294" s="193"/>
      <c r="CY2294" s="28"/>
      <c r="CZ2294" s="28"/>
      <c r="DA2294" s="28"/>
      <c r="DF2294" s="193"/>
      <c r="DH2294" s="28"/>
      <c r="DI2294" s="28"/>
      <c r="DJ2294" s="28"/>
      <c r="DO2294" s="193"/>
      <c r="DQ2294" s="28"/>
      <c r="DR2294" s="28"/>
      <c r="DS2294" s="28"/>
      <c r="DX2294" s="193"/>
      <c r="DZ2294" s="28"/>
      <c r="EA2294" s="28"/>
      <c r="EB2294" s="28"/>
      <c r="EG2294" s="193"/>
      <c r="EI2294" s="28"/>
      <c r="EJ2294" s="28"/>
      <c r="EK2294" s="28"/>
      <c r="EP2294" s="193"/>
      <c r="ER2294" s="28"/>
      <c r="ES2294" s="28"/>
      <c r="ET2294" s="28"/>
      <c r="EY2294" s="193"/>
      <c r="FA2294" s="28"/>
      <c r="FB2294" s="28"/>
      <c r="FC2294" s="28"/>
      <c r="FH2294" s="193"/>
      <c r="FJ2294" s="28"/>
      <c r="FK2294" s="28"/>
      <c r="FL2294" s="28"/>
      <c r="FQ2294" s="193"/>
      <c r="FS2294" s="28"/>
      <c r="FT2294" s="28"/>
      <c r="FU2294" s="28"/>
      <c r="FZ2294" s="193"/>
      <c r="GB2294" s="28"/>
      <c r="GC2294" s="28"/>
      <c r="GD2294" s="28"/>
      <c r="GI2294" s="193"/>
      <c r="GK2294" s="28"/>
      <c r="GL2294" s="28"/>
      <c r="GM2294" s="28"/>
      <c r="GR2294" s="193"/>
      <c r="GT2294" s="28"/>
      <c r="GU2294" s="28"/>
      <c r="GV2294" s="28"/>
      <c r="HA2294" s="193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8"/>
      <c r="B2295" s="28"/>
      <c r="C2295" s="28"/>
      <c r="D2295" s="28"/>
      <c r="E2295" s="28"/>
      <c r="F2295"/>
      <c r="G2295"/>
      <c r="H2295" s="1"/>
      <c r="I2295" s="1"/>
      <c r="J2295" s="1"/>
      <c r="K2295" s="2"/>
      <c r="L2295" s="1"/>
      <c r="M2295"/>
      <c r="N2295" s="28"/>
      <c r="O2295" s="28"/>
      <c r="T2295" s="193"/>
      <c r="V2295" s="28"/>
      <c r="W2295" s="28"/>
      <c r="X2295" s="28"/>
      <c r="AC2295" s="193"/>
      <c r="AE2295" s="28"/>
      <c r="AF2295" s="28"/>
      <c r="AG2295" s="28"/>
      <c r="AL2295" s="193"/>
      <c r="AN2295" s="28"/>
      <c r="AO2295" s="28"/>
      <c r="AP2295" s="28"/>
      <c r="AU2295" s="193"/>
      <c r="AW2295" s="28"/>
      <c r="AX2295" s="28"/>
      <c r="AY2295" s="28"/>
      <c r="BD2295" s="193"/>
      <c r="BF2295" s="28"/>
      <c r="BG2295" s="28"/>
      <c r="BH2295" s="28"/>
      <c r="BM2295" s="193"/>
      <c r="BO2295" s="28"/>
      <c r="BP2295" s="28"/>
      <c r="BQ2295" s="28"/>
      <c r="BV2295" s="193"/>
      <c r="BX2295" s="28"/>
      <c r="BY2295" s="28"/>
      <c r="BZ2295" s="28"/>
      <c r="CE2295" s="193"/>
      <c r="CG2295" s="28"/>
      <c r="CH2295" s="28"/>
      <c r="CI2295" s="28"/>
      <c r="CN2295" s="193"/>
      <c r="CP2295" s="28"/>
      <c r="CQ2295" s="28"/>
      <c r="CR2295" s="28"/>
      <c r="CW2295" s="193"/>
      <c r="CY2295" s="28"/>
      <c r="CZ2295" s="28"/>
      <c r="DA2295" s="28"/>
      <c r="DF2295" s="193"/>
      <c r="DH2295" s="28"/>
      <c r="DI2295" s="28"/>
      <c r="DJ2295" s="28"/>
      <c r="DO2295" s="193"/>
      <c r="DQ2295" s="28"/>
      <c r="DR2295" s="28"/>
      <c r="DS2295" s="28"/>
      <c r="DX2295" s="193"/>
      <c r="DZ2295" s="28"/>
      <c r="EA2295" s="28"/>
      <c r="EB2295" s="28"/>
      <c r="EG2295" s="193"/>
      <c r="EI2295" s="28"/>
      <c r="EJ2295" s="28"/>
      <c r="EK2295" s="28"/>
      <c r="EP2295" s="193"/>
      <c r="ER2295" s="28"/>
      <c r="ES2295" s="28"/>
      <c r="ET2295" s="28"/>
      <c r="EY2295" s="193"/>
      <c r="FA2295" s="28"/>
      <c r="FB2295" s="28"/>
      <c r="FC2295" s="28"/>
      <c r="FH2295" s="193"/>
      <c r="FJ2295" s="28"/>
      <c r="FK2295" s="28"/>
      <c r="FL2295" s="28"/>
      <c r="FQ2295" s="193"/>
      <c r="FS2295" s="28"/>
      <c r="FT2295" s="28"/>
      <c r="FU2295" s="28"/>
      <c r="FZ2295" s="193"/>
      <c r="GB2295" s="28"/>
      <c r="GC2295" s="28"/>
      <c r="GD2295" s="28"/>
      <c r="GI2295" s="193"/>
      <c r="GK2295" s="28"/>
      <c r="GL2295" s="28"/>
      <c r="GM2295" s="28"/>
      <c r="GR2295" s="193"/>
      <c r="GT2295" s="28"/>
      <c r="GU2295" s="28"/>
      <c r="GV2295" s="28"/>
      <c r="HA2295" s="193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8"/>
      <c r="B2296" s="28"/>
      <c r="C2296" s="28"/>
      <c r="D2296" s="28"/>
      <c r="E2296" s="28"/>
      <c r="F2296"/>
      <c r="G2296"/>
      <c r="H2296" s="1"/>
      <c r="I2296" s="1"/>
      <c r="J2296" s="1"/>
      <c r="K2296" s="2"/>
      <c r="L2296" s="1"/>
      <c r="M2296"/>
      <c r="N2296" s="28"/>
      <c r="O2296" s="28"/>
      <c r="T2296" s="193"/>
      <c r="V2296" s="28"/>
      <c r="W2296" s="28"/>
      <c r="X2296" s="28"/>
      <c r="AC2296" s="193"/>
      <c r="AE2296" s="28"/>
      <c r="AF2296" s="28"/>
      <c r="AG2296" s="28"/>
      <c r="AL2296" s="193"/>
      <c r="AN2296" s="28"/>
      <c r="AO2296" s="28"/>
      <c r="AP2296" s="28"/>
      <c r="AU2296" s="193"/>
      <c r="AW2296" s="28"/>
      <c r="AX2296" s="28"/>
      <c r="AY2296" s="28"/>
      <c r="BD2296" s="193"/>
      <c r="BF2296" s="28"/>
      <c r="BG2296" s="28"/>
      <c r="BH2296" s="28"/>
      <c r="BM2296" s="193"/>
      <c r="BO2296" s="28"/>
      <c r="BP2296" s="28"/>
      <c r="BQ2296" s="28"/>
      <c r="BV2296" s="193"/>
      <c r="BX2296" s="28"/>
      <c r="BY2296" s="28"/>
      <c r="BZ2296" s="28"/>
      <c r="CE2296" s="193"/>
      <c r="CG2296" s="28"/>
      <c r="CH2296" s="28"/>
      <c r="CI2296" s="28"/>
      <c r="CN2296" s="193"/>
      <c r="CP2296" s="28"/>
      <c r="CQ2296" s="28"/>
      <c r="CR2296" s="28"/>
      <c r="CW2296" s="193"/>
      <c r="CY2296" s="28"/>
      <c r="CZ2296" s="28"/>
      <c r="DA2296" s="28"/>
      <c r="DF2296" s="193"/>
      <c r="DH2296" s="28"/>
      <c r="DI2296" s="28"/>
      <c r="DJ2296" s="28"/>
      <c r="DO2296" s="193"/>
      <c r="DQ2296" s="28"/>
      <c r="DR2296" s="28"/>
      <c r="DS2296" s="28"/>
      <c r="DX2296" s="193"/>
      <c r="DZ2296" s="28"/>
      <c r="EA2296" s="28"/>
      <c r="EB2296" s="28"/>
      <c r="EG2296" s="193"/>
      <c r="EI2296" s="28"/>
      <c r="EJ2296" s="28"/>
      <c r="EK2296" s="28"/>
      <c r="EP2296" s="193"/>
      <c r="ER2296" s="28"/>
      <c r="ES2296" s="28"/>
      <c r="ET2296" s="28"/>
      <c r="EY2296" s="193"/>
      <c r="FA2296" s="28"/>
      <c r="FB2296" s="28"/>
      <c r="FC2296" s="28"/>
      <c r="FH2296" s="193"/>
      <c r="FJ2296" s="28"/>
      <c r="FK2296" s="28"/>
      <c r="FL2296" s="28"/>
      <c r="FQ2296" s="193"/>
      <c r="FS2296" s="28"/>
      <c r="FT2296" s="28"/>
      <c r="FU2296" s="28"/>
      <c r="FZ2296" s="193"/>
      <c r="GB2296" s="28"/>
      <c r="GC2296" s="28"/>
      <c r="GD2296" s="28"/>
      <c r="GI2296" s="193"/>
      <c r="GK2296" s="28"/>
      <c r="GL2296" s="28"/>
      <c r="GM2296" s="28"/>
      <c r="GR2296" s="193"/>
      <c r="GT2296" s="28"/>
      <c r="GU2296" s="28"/>
      <c r="GV2296" s="28"/>
      <c r="HA2296" s="193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8"/>
      <c r="B2297" s="28"/>
      <c r="C2297" s="28"/>
      <c r="D2297" s="28"/>
      <c r="E2297" s="28"/>
      <c r="F2297"/>
      <c r="G2297"/>
      <c r="H2297" s="1"/>
      <c r="I2297" s="1"/>
      <c r="J2297" s="1"/>
      <c r="K2297" s="2"/>
      <c r="L2297" s="1"/>
      <c r="M2297"/>
      <c r="N2297" s="28"/>
      <c r="O2297" s="28"/>
      <c r="T2297" s="193"/>
      <c r="V2297" s="28"/>
      <c r="W2297" s="28"/>
      <c r="X2297" s="28"/>
      <c r="AC2297" s="193"/>
      <c r="AE2297" s="28"/>
      <c r="AF2297" s="28"/>
      <c r="AG2297" s="28"/>
      <c r="AL2297" s="193"/>
      <c r="AN2297" s="28"/>
      <c r="AO2297" s="28"/>
      <c r="AP2297" s="28"/>
      <c r="AU2297" s="193"/>
      <c r="AW2297" s="28"/>
      <c r="AX2297" s="28"/>
      <c r="AY2297" s="28"/>
      <c r="BD2297" s="193"/>
      <c r="BF2297" s="28"/>
      <c r="BG2297" s="28"/>
      <c r="BH2297" s="28"/>
      <c r="BM2297" s="193"/>
      <c r="BO2297" s="28"/>
      <c r="BP2297" s="28"/>
      <c r="BQ2297" s="28"/>
      <c r="BV2297" s="193"/>
      <c r="BX2297" s="28"/>
      <c r="BY2297" s="28"/>
      <c r="BZ2297" s="28"/>
      <c r="CE2297" s="193"/>
      <c r="CG2297" s="28"/>
      <c r="CH2297" s="28"/>
      <c r="CI2297" s="28"/>
      <c r="CN2297" s="193"/>
      <c r="CP2297" s="28"/>
      <c r="CQ2297" s="28"/>
      <c r="CR2297" s="28"/>
      <c r="CW2297" s="193"/>
      <c r="CY2297" s="28"/>
      <c r="CZ2297" s="28"/>
      <c r="DA2297" s="28"/>
      <c r="DF2297" s="193"/>
      <c r="DH2297" s="28"/>
      <c r="DI2297" s="28"/>
      <c r="DJ2297" s="28"/>
      <c r="DO2297" s="193"/>
      <c r="DQ2297" s="28"/>
      <c r="DR2297" s="28"/>
      <c r="DS2297" s="28"/>
      <c r="DX2297" s="193"/>
      <c r="DZ2297" s="28"/>
      <c r="EA2297" s="28"/>
      <c r="EB2297" s="28"/>
      <c r="EG2297" s="193"/>
      <c r="EI2297" s="28"/>
      <c r="EJ2297" s="28"/>
      <c r="EK2297" s="28"/>
      <c r="EP2297" s="193"/>
      <c r="ER2297" s="28"/>
      <c r="ES2297" s="28"/>
      <c r="ET2297" s="28"/>
      <c r="EY2297" s="193"/>
      <c r="FA2297" s="28"/>
      <c r="FB2297" s="28"/>
      <c r="FC2297" s="28"/>
      <c r="FH2297" s="193"/>
      <c r="FJ2297" s="28"/>
      <c r="FK2297" s="28"/>
      <c r="FL2297" s="28"/>
      <c r="FQ2297" s="193"/>
      <c r="FS2297" s="28"/>
      <c r="FT2297" s="28"/>
      <c r="FU2297" s="28"/>
      <c r="FZ2297" s="193"/>
      <c r="GB2297" s="28"/>
      <c r="GC2297" s="28"/>
      <c r="GD2297" s="28"/>
      <c r="GI2297" s="193"/>
      <c r="GK2297" s="28"/>
      <c r="GL2297" s="28"/>
      <c r="GM2297" s="28"/>
      <c r="GR2297" s="193"/>
      <c r="GT2297" s="28"/>
      <c r="GU2297" s="28"/>
      <c r="GV2297" s="28"/>
      <c r="HA2297" s="193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8"/>
      <c r="B2298" s="28"/>
      <c r="C2298" s="28"/>
      <c r="D2298" s="28"/>
      <c r="E2298" s="28"/>
      <c r="F2298"/>
      <c r="G2298"/>
      <c r="H2298" s="1"/>
      <c r="I2298" s="1"/>
      <c r="J2298" s="1"/>
      <c r="K2298" s="2"/>
      <c r="L2298" s="1"/>
      <c r="M2298"/>
      <c r="N2298" s="28"/>
      <c r="O2298" s="28"/>
      <c r="T2298" s="193"/>
      <c r="V2298" s="28"/>
      <c r="W2298" s="28"/>
      <c r="X2298" s="28"/>
      <c r="AC2298" s="193"/>
      <c r="AE2298" s="28"/>
      <c r="AF2298" s="28"/>
      <c r="AG2298" s="28"/>
      <c r="AL2298" s="193"/>
      <c r="AN2298" s="28"/>
      <c r="AO2298" s="28"/>
      <c r="AP2298" s="28"/>
      <c r="AU2298" s="193"/>
      <c r="AW2298" s="28"/>
      <c r="AX2298" s="28"/>
      <c r="AY2298" s="28"/>
      <c r="BD2298" s="193"/>
      <c r="BF2298" s="28"/>
      <c r="BG2298" s="28"/>
      <c r="BH2298" s="28"/>
      <c r="BM2298" s="193"/>
      <c r="BO2298" s="28"/>
      <c r="BP2298" s="28"/>
      <c r="BQ2298" s="28"/>
      <c r="BV2298" s="193"/>
      <c r="BX2298" s="28"/>
      <c r="BY2298" s="28"/>
      <c r="BZ2298" s="28"/>
      <c r="CE2298" s="193"/>
      <c r="CG2298" s="28"/>
      <c r="CH2298" s="28"/>
      <c r="CI2298" s="28"/>
      <c r="CN2298" s="193"/>
      <c r="CP2298" s="28"/>
      <c r="CQ2298" s="28"/>
      <c r="CR2298" s="28"/>
      <c r="CW2298" s="193"/>
      <c r="CY2298" s="28"/>
      <c r="CZ2298" s="28"/>
      <c r="DA2298" s="28"/>
      <c r="DF2298" s="193"/>
      <c r="DH2298" s="28"/>
      <c r="DI2298" s="28"/>
      <c r="DJ2298" s="28"/>
      <c r="DO2298" s="193"/>
      <c r="DQ2298" s="28"/>
      <c r="DR2298" s="28"/>
      <c r="DS2298" s="28"/>
      <c r="DX2298" s="193"/>
      <c r="DZ2298" s="28"/>
      <c r="EA2298" s="28"/>
      <c r="EB2298" s="28"/>
      <c r="EG2298" s="193"/>
      <c r="EI2298" s="28"/>
      <c r="EJ2298" s="28"/>
      <c r="EK2298" s="28"/>
      <c r="EP2298" s="193"/>
      <c r="ER2298" s="28"/>
      <c r="ES2298" s="28"/>
      <c r="ET2298" s="28"/>
      <c r="EY2298" s="193"/>
      <c r="FA2298" s="28"/>
      <c r="FB2298" s="28"/>
      <c r="FC2298" s="28"/>
      <c r="FH2298" s="193"/>
      <c r="FJ2298" s="28"/>
      <c r="FK2298" s="28"/>
      <c r="FL2298" s="28"/>
      <c r="FQ2298" s="193"/>
      <c r="FS2298" s="28"/>
      <c r="FT2298" s="28"/>
      <c r="FU2298" s="28"/>
      <c r="FZ2298" s="193"/>
      <c r="GB2298" s="28"/>
      <c r="GC2298" s="28"/>
      <c r="GD2298" s="28"/>
      <c r="GI2298" s="193"/>
      <c r="GK2298" s="28"/>
      <c r="GL2298" s="28"/>
      <c r="GM2298" s="28"/>
      <c r="GR2298" s="193"/>
      <c r="GT2298" s="28"/>
      <c r="GU2298" s="28"/>
      <c r="GV2298" s="28"/>
      <c r="HA2298" s="193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8"/>
      <c r="B2299" s="28"/>
      <c r="C2299" s="28"/>
      <c r="D2299" s="28"/>
      <c r="E2299" s="28"/>
      <c r="F2299"/>
      <c r="G2299"/>
      <c r="H2299" s="1"/>
      <c r="I2299" s="1"/>
      <c r="J2299" s="1"/>
      <c r="K2299" s="2"/>
      <c r="L2299" s="1"/>
      <c r="M2299"/>
      <c r="N2299" s="28"/>
      <c r="O2299" s="28"/>
      <c r="T2299" s="193"/>
      <c r="V2299" s="28"/>
      <c r="W2299" s="28"/>
      <c r="X2299" s="28"/>
      <c r="AC2299" s="193"/>
      <c r="AE2299" s="28"/>
      <c r="AF2299" s="28"/>
      <c r="AG2299" s="28"/>
      <c r="AL2299" s="193"/>
      <c r="AN2299" s="28"/>
      <c r="AO2299" s="28"/>
      <c r="AP2299" s="28"/>
      <c r="AU2299" s="193"/>
      <c r="AW2299" s="28"/>
      <c r="AX2299" s="28"/>
      <c r="AY2299" s="28"/>
      <c r="BD2299" s="193"/>
      <c r="BF2299" s="28"/>
      <c r="BG2299" s="28"/>
      <c r="BH2299" s="28"/>
      <c r="BM2299" s="193"/>
      <c r="BO2299" s="28"/>
      <c r="BP2299" s="28"/>
      <c r="BQ2299" s="28"/>
      <c r="BV2299" s="193"/>
      <c r="BX2299" s="28"/>
      <c r="BY2299" s="28"/>
      <c r="BZ2299" s="28"/>
      <c r="CE2299" s="193"/>
      <c r="CG2299" s="28"/>
      <c r="CH2299" s="28"/>
      <c r="CI2299" s="28"/>
      <c r="CN2299" s="193"/>
      <c r="CP2299" s="28"/>
      <c r="CQ2299" s="28"/>
      <c r="CR2299" s="28"/>
      <c r="CW2299" s="193"/>
      <c r="CY2299" s="28"/>
      <c r="CZ2299" s="28"/>
      <c r="DA2299" s="28"/>
      <c r="DF2299" s="193"/>
      <c r="DH2299" s="28"/>
      <c r="DI2299" s="28"/>
      <c r="DJ2299" s="28"/>
      <c r="DO2299" s="193"/>
      <c r="DQ2299" s="28"/>
      <c r="DR2299" s="28"/>
      <c r="DS2299" s="28"/>
      <c r="DX2299" s="193"/>
      <c r="DZ2299" s="28"/>
      <c r="EA2299" s="28"/>
      <c r="EB2299" s="28"/>
      <c r="EG2299" s="193"/>
      <c r="EI2299" s="28"/>
      <c r="EJ2299" s="28"/>
      <c r="EK2299" s="28"/>
      <c r="EP2299" s="193"/>
      <c r="ER2299" s="28"/>
      <c r="ES2299" s="28"/>
      <c r="ET2299" s="28"/>
      <c r="EY2299" s="193"/>
      <c r="FA2299" s="28"/>
      <c r="FB2299" s="28"/>
      <c r="FC2299" s="28"/>
      <c r="FH2299" s="193"/>
      <c r="FJ2299" s="28"/>
      <c r="FK2299" s="28"/>
      <c r="FL2299" s="28"/>
      <c r="FQ2299" s="193"/>
      <c r="FS2299" s="28"/>
      <c r="FT2299" s="28"/>
      <c r="FU2299" s="28"/>
      <c r="FZ2299" s="193"/>
      <c r="GB2299" s="28"/>
      <c r="GC2299" s="28"/>
      <c r="GD2299" s="28"/>
      <c r="GI2299" s="193"/>
      <c r="GK2299" s="28"/>
      <c r="GL2299" s="28"/>
      <c r="GM2299" s="28"/>
      <c r="GR2299" s="193"/>
      <c r="GT2299" s="28"/>
      <c r="GU2299" s="28"/>
      <c r="GV2299" s="28"/>
      <c r="HA2299" s="193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8"/>
      <c r="B2300" s="28"/>
      <c r="C2300" s="28"/>
      <c r="D2300" s="28"/>
      <c r="E2300" s="28"/>
      <c r="F2300"/>
      <c r="G2300"/>
      <c r="H2300" s="1"/>
      <c r="I2300" s="1"/>
      <c r="J2300" s="1"/>
      <c r="K2300" s="2"/>
      <c r="L2300" s="1"/>
      <c r="M2300"/>
      <c r="N2300" s="28"/>
      <c r="O2300" s="28"/>
      <c r="T2300" s="193"/>
      <c r="V2300" s="28"/>
      <c r="W2300" s="28"/>
      <c r="X2300" s="28"/>
      <c r="AC2300" s="193"/>
      <c r="AE2300" s="28"/>
      <c r="AF2300" s="28"/>
      <c r="AG2300" s="28"/>
      <c r="AL2300" s="193"/>
      <c r="AN2300" s="28"/>
      <c r="AO2300" s="28"/>
      <c r="AP2300" s="28"/>
      <c r="AU2300" s="193"/>
      <c r="AW2300" s="28"/>
      <c r="AX2300" s="28"/>
      <c r="AY2300" s="28"/>
      <c r="BD2300" s="193"/>
      <c r="BF2300" s="28"/>
      <c r="BG2300" s="28"/>
      <c r="BH2300" s="28"/>
      <c r="BM2300" s="193"/>
      <c r="BO2300" s="28"/>
      <c r="BP2300" s="28"/>
      <c r="BQ2300" s="28"/>
      <c r="BV2300" s="193"/>
      <c r="BX2300" s="28"/>
      <c r="BY2300" s="28"/>
      <c r="BZ2300" s="28"/>
      <c r="CE2300" s="193"/>
      <c r="CG2300" s="28"/>
      <c r="CH2300" s="28"/>
      <c r="CI2300" s="28"/>
      <c r="CN2300" s="193"/>
      <c r="CP2300" s="28"/>
      <c r="CQ2300" s="28"/>
      <c r="CR2300" s="28"/>
      <c r="CW2300" s="193"/>
      <c r="CY2300" s="28"/>
      <c r="CZ2300" s="28"/>
      <c r="DA2300" s="28"/>
      <c r="DF2300" s="193"/>
      <c r="DH2300" s="28"/>
      <c r="DI2300" s="28"/>
      <c r="DJ2300" s="28"/>
      <c r="DO2300" s="193"/>
      <c r="DQ2300" s="28"/>
      <c r="DR2300" s="28"/>
      <c r="DS2300" s="28"/>
      <c r="DX2300" s="193"/>
      <c r="DZ2300" s="28"/>
      <c r="EA2300" s="28"/>
      <c r="EB2300" s="28"/>
      <c r="EG2300" s="193"/>
      <c r="EI2300" s="28"/>
      <c r="EJ2300" s="28"/>
      <c r="EK2300" s="28"/>
      <c r="EP2300" s="193"/>
      <c r="ER2300" s="28"/>
      <c r="ES2300" s="28"/>
      <c r="ET2300" s="28"/>
      <c r="EY2300" s="193"/>
      <c r="FA2300" s="28"/>
      <c r="FB2300" s="28"/>
      <c r="FC2300" s="28"/>
      <c r="FH2300" s="193"/>
      <c r="FJ2300" s="28"/>
      <c r="FK2300" s="28"/>
      <c r="FL2300" s="28"/>
      <c r="FQ2300" s="193"/>
      <c r="FS2300" s="28"/>
      <c r="FT2300" s="28"/>
      <c r="FU2300" s="28"/>
      <c r="FZ2300" s="193"/>
      <c r="GB2300" s="28"/>
      <c r="GC2300" s="28"/>
      <c r="GD2300" s="28"/>
      <c r="GI2300" s="193"/>
      <c r="GK2300" s="28"/>
      <c r="GL2300" s="28"/>
      <c r="GM2300" s="28"/>
      <c r="GR2300" s="193"/>
      <c r="GT2300" s="28"/>
      <c r="GU2300" s="28"/>
      <c r="GV2300" s="28"/>
      <c r="HA2300" s="193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8"/>
      <c r="B2301" s="28"/>
      <c r="C2301" s="28"/>
      <c r="D2301" s="28"/>
      <c r="E2301" s="28"/>
      <c r="F2301"/>
      <c r="G2301"/>
      <c r="H2301" s="1"/>
      <c r="I2301" s="1"/>
      <c r="J2301" s="1"/>
      <c r="K2301" s="2"/>
      <c r="L2301" s="1"/>
      <c r="M2301"/>
      <c r="N2301" s="28"/>
      <c r="O2301" s="28"/>
      <c r="T2301" s="193"/>
      <c r="V2301" s="28"/>
      <c r="W2301" s="28"/>
      <c r="X2301" s="28"/>
      <c r="AC2301" s="193"/>
      <c r="AE2301" s="28"/>
      <c r="AF2301" s="28"/>
      <c r="AG2301" s="28"/>
      <c r="AL2301" s="193"/>
      <c r="AN2301" s="28"/>
      <c r="AO2301" s="28"/>
      <c r="AP2301" s="28"/>
      <c r="AU2301" s="193"/>
      <c r="AW2301" s="28"/>
      <c r="AX2301" s="28"/>
      <c r="AY2301" s="28"/>
      <c r="BD2301" s="193"/>
      <c r="BF2301" s="28"/>
      <c r="BG2301" s="28"/>
      <c r="BH2301" s="28"/>
      <c r="BM2301" s="193"/>
      <c r="BO2301" s="28"/>
      <c r="BP2301" s="28"/>
      <c r="BQ2301" s="28"/>
      <c r="BV2301" s="193"/>
      <c r="BX2301" s="28"/>
      <c r="BY2301" s="28"/>
      <c r="BZ2301" s="28"/>
      <c r="CE2301" s="193"/>
      <c r="CG2301" s="28"/>
      <c r="CH2301" s="28"/>
      <c r="CI2301" s="28"/>
      <c r="CN2301" s="193"/>
      <c r="CP2301" s="28"/>
      <c r="CQ2301" s="28"/>
      <c r="CR2301" s="28"/>
      <c r="CW2301" s="193"/>
      <c r="CY2301" s="28"/>
      <c r="CZ2301" s="28"/>
      <c r="DA2301" s="28"/>
      <c r="DF2301" s="193"/>
      <c r="DH2301" s="28"/>
      <c r="DI2301" s="28"/>
      <c r="DJ2301" s="28"/>
      <c r="DO2301" s="193"/>
      <c r="DQ2301" s="28"/>
      <c r="DR2301" s="28"/>
      <c r="DS2301" s="28"/>
      <c r="DX2301" s="193"/>
      <c r="DZ2301" s="28"/>
      <c r="EA2301" s="28"/>
      <c r="EB2301" s="28"/>
      <c r="EG2301" s="193"/>
      <c r="EI2301" s="28"/>
      <c r="EJ2301" s="28"/>
      <c r="EK2301" s="28"/>
      <c r="EP2301" s="193"/>
      <c r="ER2301" s="28"/>
      <c r="ES2301" s="28"/>
      <c r="ET2301" s="28"/>
      <c r="EY2301" s="193"/>
      <c r="FA2301" s="28"/>
      <c r="FB2301" s="28"/>
      <c r="FC2301" s="28"/>
      <c r="FH2301" s="193"/>
      <c r="FJ2301" s="28"/>
      <c r="FK2301" s="28"/>
      <c r="FL2301" s="28"/>
      <c r="FQ2301" s="193"/>
      <c r="FS2301" s="28"/>
      <c r="FT2301" s="28"/>
      <c r="FU2301" s="28"/>
      <c r="FZ2301" s="193"/>
      <c r="GB2301" s="28"/>
      <c r="GC2301" s="28"/>
      <c r="GD2301" s="28"/>
      <c r="GI2301" s="193"/>
      <c r="GK2301" s="28"/>
      <c r="GL2301" s="28"/>
      <c r="GM2301" s="28"/>
      <c r="GR2301" s="193"/>
      <c r="GT2301" s="28"/>
      <c r="GU2301" s="28"/>
      <c r="GV2301" s="28"/>
      <c r="HA2301" s="193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8"/>
      <c r="B2302" s="28"/>
      <c r="C2302" s="28"/>
      <c r="D2302" s="28"/>
      <c r="E2302" s="28"/>
      <c r="F2302"/>
      <c r="G2302"/>
      <c r="H2302" s="1"/>
      <c r="I2302" s="1"/>
      <c r="J2302" s="1"/>
      <c r="K2302" s="2"/>
      <c r="L2302" s="1"/>
      <c r="M2302"/>
      <c r="N2302" s="28"/>
      <c r="O2302" s="28"/>
      <c r="T2302" s="193"/>
      <c r="V2302" s="28"/>
      <c r="W2302" s="28"/>
      <c r="X2302" s="28"/>
      <c r="AC2302" s="193"/>
      <c r="AE2302" s="28"/>
      <c r="AF2302" s="28"/>
      <c r="AG2302" s="28"/>
      <c r="AL2302" s="193"/>
      <c r="AN2302" s="28"/>
      <c r="AO2302" s="28"/>
      <c r="AP2302" s="28"/>
      <c r="AU2302" s="193"/>
      <c r="AW2302" s="28"/>
      <c r="AX2302" s="28"/>
      <c r="AY2302" s="28"/>
      <c r="BD2302" s="193"/>
      <c r="BF2302" s="28"/>
      <c r="BG2302" s="28"/>
      <c r="BH2302" s="28"/>
      <c r="BM2302" s="193"/>
      <c r="BO2302" s="28"/>
      <c r="BP2302" s="28"/>
      <c r="BQ2302" s="28"/>
      <c r="BV2302" s="193"/>
      <c r="BX2302" s="28"/>
      <c r="BY2302" s="28"/>
      <c r="BZ2302" s="28"/>
      <c r="CE2302" s="193"/>
      <c r="CG2302" s="28"/>
      <c r="CH2302" s="28"/>
      <c r="CI2302" s="28"/>
      <c r="CN2302" s="193"/>
      <c r="CP2302" s="28"/>
      <c r="CQ2302" s="28"/>
      <c r="CR2302" s="28"/>
      <c r="CW2302" s="193"/>
      <c r="CY2302" s="28"/>
      <c r="CZ2302" s="28"/>
      <c r="DA2302" s="28"/>
      <c r="DF2302" s="193"/>
      <c r="DH2302" s="28"/>
      <c r="DI2302" s="28"/>
      <c r="DJ2302" s="28"/>
      <c r="DO2302" s="193"/>
      <c r="DQ2302" s="28"/>
      <c r="DR2302" s="28"/>
      <c r="DS2302" s="28"/>
      <c r="DX2302" s="193"/>
      <c r="DZ2302" s="28"/>
      <c r="EA2302" s="28"/>
      <c r="EB2302" s="28"/>
      <c r="EG2302" s="193"/>
      <c r="EI2302" s="28"/>
      <c r="EJ2302" s="28"/>
      <c r="EK2302" s="28"/>
      <c r="EP2302" s="193"/>
      <c r="ER2302" s="28"/>
      <c r="ES2302" s="28"/>
      <c r="ET2302" s="28"/>
      <c r="EY2302" s="193"/>
      <c r="FA2302" s="28"/>
      <c r="FB2302" s="28"/>
      <c r="FC2302" s="28"/>
      <c r="FH2302" s="193"/>
      <c r="FJ2302" s="28"/>
      <c r="FK2302" s="28"/>
      <c r="FL2302" s="28"/>
      <c r="FQ2302" s="193"/>
      <c r="FS2302" s="28"/>
      <c r="FT2302" s="28"/>
      <c r="FU2302" s="28"/>
      <c r="FZ2302" s="193"/>
      <c r="GB2302" s="28"/>
      <c r="GC2302" s="28"/>
      <c r="GD2302" s="28"/>
      <c r="GI2302" s="193"/>
      <c r="GK2302" s="28"/>
      <c r="GL2302" s="28"/>
      <c r="GM2302" s="28"/>
      <c r="GR2302" s="193"/>
      <c r="GT2302" s="28"/>
      <c r="GU2302" s="28"/>
      <c r="GV2302" s="28"/>
      <c r="HA2302" s="193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8"/>
      <c r="B2303" s="28"/>
      <c r="C2303" s="28"/>
      <c r="D2303" s="28"/>
      <c r="E2303" s="28"/>
      <c r="F2303"/>
      <c r="G2303"/>
      <c r="H2303" s="1"/>
      <c r="I2303" s="1"/>
      <c r="J2303" s="1"/>
      <c r="K2303" s="2"/>
      <c r="L2303" s="1"/>
      <c r="M2303"/>
      <c r="N2303" s="28"/>
      <c r="O2303" s="28"/>
      <c r="T2303" s="193"/>
      <c r="V2303" s="28"/>
      <c r="W2303" s="28"/>
      <c r="X2303" s="28"/>
      <c r="AC2303" s="193"/>
      <c r="AE2303" s="28"/>
      <c r="AF2303" s="28"/>
      <c r="AG2303" s="28"/>
      <c r="AL2303" s="193"/>
      <c r="AN2303" s="28"/>
      <c r="AO2303" s="28"/>
      <c r="AP2303" s="28"/>
      <c r="AU2303" s="193"/>
      <c r="AW2303" s="28"/>
      <c r="AX2303" s="28"/>
      <c r="AY2303" s="28"/>
      <c r="BD2303" s="193"/>
      <c r="BF2303" s="28"/>
      <c r="BG2303" s="28"/>
      <c r="BH2303" s="28"/>
      <c r="BM2303" s="193"/>
      <c r="BO2303" s="28"/>
      <c r="BP2303" s="28"/>
      <c r="BQ2303" s="28"/>
      <c r="BV2303" s="193"/>
      <c r="BX2303" s="28"/>
      <c r="BY2303" s="28"/>
      <c r="BZ2303" s="28"/>
      <c r="CE2303" s="193"/>
      <c r="CG2303" s="28"/>
      <c r="CH2303" s="28"/>
      <c r="CI2303" s="28"/>
      <c r="CN2303" s="193"/>
      <c r="CP2303" s="28"/>
      <c r="CQ2303" s="28"/>
      <c r="CR2303" s="28"/>
      <c r="CW2303" s="193"/>
      <c r="CY2303" s="28"/>
      <c r="CZ2303" s="28"/>
      <c r="DA2303" s="28"/>
      <c r="DF2303" s="193"/>
      <c r="DH2303" s="28"/>
      <c r="DI2303" s="28"/>
      <c r="DJ2303" s="28"/>
      <c r="DO2303" s="193"/>
      <c r="DQ2303" s="28"/>
      <c r="DR2303" s="28"/>
      <c r="DS2303" s="28"/>
      <c r="DX2303" s="193"/>
      <c r="DZ2303" s="28"/>
      <c r="EA2303" s="28"/>
      <c r="EB2303" s="28"/>
      <c r="EG2303" s="193"/>
      <c r="EI2303" s="28"/>
      <c r="EJ2303" s="28"/>
      <c r="EK2303" s="28"/>
      <c r="EP2303" s="193"/>
      <c r="ER2303" s="28"/>
      <c r="ES2303" s="28"/>
      <c r="ET2303" s="28"/>
      <c r="EY2303" s="193"/>
      <c r="FA2303" s="28"/>
      <c r="FB2303" s="28"/>
      <c r="FC2303" s="28"/>
      <c r="FH2303" s="193"/>
      <c r="FJ2303" s="28"/>
      <c r="FK2303" s="28"/>
      <c r="FL2303" s="28"/>
      <c r="FQ2303" s="193"/>
      <c r="FS2303" s="28"/>
      <c r="FT2303" s="28"/>
      <c r="FU2303" s="28"/>
      <c r="FZ2303" s="193"/>
      <c r="GB2303" s="28"/>
      <c r="GC2303" s="28"/>
      <c r="GD2303" s="28"/>
      <c r="GI2303" s="193"/>
      <c r="GK2303" s="28"/>
      <c r="GL2303" s="28"/>
      <c r="GM2303" s="28"/>
      <c r="GR2303" s="193"/>
      <c r="GT2303" s="28"/>
      <c r="GU2303" s="28"/>
      <c r="GV2303" s="28"/>
      <c r="HA2303" s="193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8"/>
      <c r="B2304" s="28"/>
      <c r="C2304" s="28"/>
      <c r="D2304" s="28"/>
      <c r="E2304" s="28"/>
      <c r="F2304"/>
      <c r="G2304"/>
      <c r="H2304" s="1"/>
      <c r="I2304" s="1"/>
      <c r="J2304" s="1"/>
      <c r="K2304" s="2"/>
      <c r="L2304" s="1"/>
      <c r="M2304"/>
      <c r="N2304" s="28"/>
      <c r="O2304" s="28"/>
      <c r="T2304" s="193"/>
      <c r="V2304" s="28"/>
      <c r="W2304" s="28"/>
      <c r="X2304" s="28"/>
      <c r="AC2304" s="193"/>
      <c r="AE2304" s="28"/>
      <c r="AF2304" s="28"/>
      <c r="AG2304" s="28"/>
      <c r="AL2304" s="193"/>
      <c r="AN2304" s="28"/>
      <c r="AO2304" s="28"/>
      <c r="AP2304" s="28"/>
      <c r="AU2304" s="193"/>
      <c r="AW2304" s="28"/>
      <c r="AX2304" s="28"/>
      <c r="AY2304" s="28"/>
      <c r="BD2304" s="193"/>
      <c r="BF2304" s="28"/>
      <c r="BG2304" s="28"/>
      <c r="BH2304" s="28"/>
      <c r="BM2304" s="193"/>
      <c r="BO2304" s="28"/>
      <c r="BP2304" s="28"/>
      <c r="BQ2304" s="28"/>
      <c r="BV2304" s="193"/>
      <c r="BX2304" s="28"/>
      <c r="BY2304" s="28"/>
      <c r="BZ2304" s="28"/>
      <c r="CE2304" s="193"/>
      <c r="CG2304" s="28"/>
      <c r="CH2304" s="28"/>
      <c r="CI2304" s="28"/>
      <c r="CN2304" s="193"/>
      <c r="CP2304" s="28"/>
      <c r="CQ2304" s="28"/>
      <c r="CR2304" s="28"/>
      <c r="CW2304" s="193"/>
      <c r="CY2304" s="28"/>
      <c r="CZ2304" s="28"/>
      <c r="DA2304" s="28"/>
      <c r="DF2304" s="193"/>
      <c r="DH2304" s="28"/>
      <c r="DI2304" s="28"/>
      <c r="DJ2304" s="28"/>
      <c r="DO2304" s="193"/>
      <c r="DQ2304" s="28"/>
      <c r="DR2304" s="28"/>
      <c r="DS2304" s="28"/>
      <c r="DX2304" s="193"/>
      <c r="DZ2304" s="28"/>
      <c r="EA2304" s="28"/>
      <c r="EB2304" s="28"/>
      <c r="EG2304" s="193"/>
      <c r="EI2304" s="28"/>
      <c r="EJ2304" s="28"/>
      <c r="EK2304" s="28"/>
      <c r="EP2304" s="193"/>
      <c r="ER2304" s="28"/>
      <c r="ES2304" s="28"/>
      <c r="ET2304" s="28"/>
      <c r="EY2304" s="193"/>
      <c r="FA2304" s="28"/>
      <c r="FB2304" s="28"/>
      <c r="FC2304" s="28"/>
      <c r="FH2304" s="193"/>
      <c r="FJ2304" s="28"/>
      <c r="FK2304" s="28"/>
      <c r="FL2304" s="28"/>
      <c r="FQ2304" s="193"/>
      <c r="FS2304" s="28"/>
      <c r="FT2304" s="28"/>
      <c r="FU2304" s="28"/>
      <c r="FZ2304" s="193"/>
      <c r="GB2304" s="28"/>
      <c r="GC2304" s="28"/>
      <c r="GD2304" s="28"/>
      <c r="GI2304" s="193"/>
      <c r="GK2304" s="28"/>
      <c r="GL2304" s="28"/>
      <c r="GM2304" s="28"/>
      <c r="GR2304" s="193"/>
      <c r="GT2304" s="28"/>
      <c r="GU2304" s="28"/>
      <c r="GV2304" s="28"/>
      <c r="HA2304" s="193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E2305" s="28"/>
      <c r="F2305"/>
      <c r="G2305"/>
      <c r="H2305" s="1"/>
      <c r="I2305" s="1"/>
      <c r="J2305" s="1"/>
      <c r="K2305" s="2"/>
      <c r="L2305" s="1"/>
      <c r="M2305"/>
      <c r="N2305" s="28"/>
      <c r="O2305" s="28"/>
      <c r="T2305" s="193"/>
      <c r="V2305" s="28"/>
      <c r="W2305" s="28"/>
      <c r="X2305" s="28"/>
      <c r="AC2305" s="193"/>
      <c r="AE2305" s="28"/>
      <c r="AF2305" s="28"/>
      <c r="AG2305" s="28"/>
      <c r="AL2305" s="193"/>
      <c r="AN2305" s="28"/>
      <c r="AO2305" s="28"/>
      <c r="AP2305" s="28"/>
      <c r="AU2305" s="193"/>
      <c r="AW2305" s="28"/>
      <c r="AX2305" s="28"/>
      <c r="AY2305" s="28"/>
      <c r="BD2305" s="193"/>
      <c r="BF2305" s="28"/>
      <c r="BG2305" s="28"/>
      <c r="BH2305" s="28"/>
      <c r="BM2305" s="193"/>
      <c r="BO2305" s="28"/>
      <c r="BP2305" s="28"/>
      <c r="BQ2305" s="28"/>
      <c r="BV2305" s="193"/>
      <c r="BX2305" s="28"/>
      <c r="BY2305" s="28"/>
      <c r="BZ2305" s="28"/>
      <c r="CE2305" s="193"/>
      <c r="CG2305" s="28"/>
      <c r="CH2305" s="28"/>
      <c r="CI2305" s="28"/>
      <c r="CN2305" s="193"/>
      <c r="CP2305" s="28"/>
      <c r="CQ2305" s="28"/>
      <c r="CR2305" s="28"/>
      <c r="CW2305" s="193"/>
      <c r="CY2305" s="28"/>
      <c r="CZ2305" s="28"/>
      <c r="DA2305" s="28"/>
      <c r="DF2305" s="193"/>
      <c r="DH2305" s="28"/>
      <c r="DI2305" s="28"/>
      <c r="DJ2305" s="28"/>
      <c r="DO2305" s="193"/>
      <c r="DQ2305" s="28"/>
      <c r="DR2305" s="28"/>
      <c r="DS2305" s="28"/>
      <c r="DX2305" s="193"/>
      <c r="DZ2305" s="28"/>
      <c r="EA2305" s="28"/>
      <c r="EB2305" s="28"/>
      <c r="EG2305" s="193"/>
      <c r="EI2305" s="28"/>
      <c r="EJ2305" s="28"/>
      <c r="EK2305" s="28"/>
      <c r="EP2305" s="193"/>
      <c r="ER2305" s="28"/>
      <c r="ES2305" s="28"/>
      <c r="ET2305" s="28"/>
      <c r="EY2305" s="193"/>
      <c r="FA2305" s="28"/>
      <c r="FB2305" s="28"/>
      <c r="FC2305" s="28"/>
      <c r="FH2305" s="193"/>
      <c r="FJ2305" s="28"/>
      <c r="FK2305" s="28"/>
      <c r="FL2305" s="28"/>
      <c r="FQ2305" s="193"/>
      <c r="FS2305" s="28"/>
      <c r="FT2305" s="28"/>
      <c r="FU2305" s="28"/>
      <c r="FZ2305" s="193"/>
      <c r="GB2305" s="28"/>
      <c r="GC2305" s="28"/>
      <c r="GD2305" s="28"/>
      <c r="GI2305" s="193"/>
      <c r="GK2305" s="28"/>
      <c r="GL2305" s="28"/>
      <c r="GM2305" s="28"/>
      <c r="GR2305" s="193"/>
      <c r="GT2305" s="28"/>
      <c r="GU2305" s="28"/>
      <c r="GV2305" s="28"/>
      <c r="HA2305" s="193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8"/>
      <c r="B2306" s="28"/>
      <c r="C2306" s="28"/>
      <c r="D2306" s="28"/>
      <c r="E2306" s="28"/>
      <c r="F2306"/>
      <c r="G2306"/>
      <c r="H2306" s="1"/>
      <c r="I2306" s="1"/>
      <c r="J2306" s="1"/>
      <c r="K2306" s="2"/>
      <c r="L2306" s="1"/>
      <c r="M2306"/>
      <c r="N2306" s="28"/>
      <c r="O2306" s="28"/>
      <c r="T2306" s="193"/>
      <c r="V2306" s="28"/>
      <c r="W2306" s="28"/>
      <c r="X2306" s="28"/>
      <c r="AC2306" s="193"/>
      <c r="AE2306" s="28"/>
      <c r="AF2306" s="28"/>
      <c r="AG2306" s="28"/>
      <c r="AL2306" s="193"/>
      <c r="AN2306" s="28"/>
      <c r="AO2306" s="28"/>
      <c r="AP2306" s="28"/>
      <c r="AU2306" s="193"/>
      <c r="AW2306" s="28"/>
      <c r="AX2306" s="28"/>
      <c r="AY2306" s="28"/>
      <c r="BD2306" s="193"/>
      <c r="BF2306" s="28"/>
      <c r="BG2306" s="28"/>
      <c r="BH2306" s="28"/>
      <c r="BM2306" s="193"/>
      <c r="BO2306" s="28"/>
      <c r="BP2306" s="28"/>
      <c r="BQ2306" s="28"/>
      <c r="BV2306" s="193"/>
      <c r="BX2306" s="28"/>
      <c r="BY2306" s="28"/>
      <c r="BZ2306" s="28"/>
      <c r="CE2306" s="193"/>
      <c r="CG2306" s="28"/>
      <c r="CH2306" s="28"/>
      <c r="CI2306" s="28"/>
      <c r="CN2306" s="193"/>
      <c r="CP2306" s="28"/>
      <c r="CQ2306" s="28"/>
      <c r="CR2306" s="28"/>
      <c r="CW2306" s="193"/>
      <c r="CY2306" s="28"/>
      <c r="CZ2306" s="28"/>
      <c r="DA2306" s="28"/>
      <c r="DF2306" s="193"/>
      <c r="DH2306" s="28"/>
      <c r="DI2306" s="28"/>
      <c r="DJ2306" s="28"/>
      <c r="DO2306" s="193"/>
      <c r="DQ2306" s="28"/>
      <c r="DR2306" s="28"/>
      <c r="DS2306" s="28"/>
      <c r="DX2306" s="193"/>
      <c r="DZ2306" s="28"/>
      <c r="EA2306" s="28"/>
      <c r="EB2306" s="28"/>
      <c r="EG2306" s="193"/>
      <c r="EI2306" s="28"/>
      <c r="EJ2306" s="28"/>
      <c r="EK2306" s="28"/>
      <c r="EP2306" s="193"/>
      <c r="ER2306" s="28"/>
      <c r="ES2306" s="28"/>
      <c r="ET2306" s="28"/>
      <c r="EY2306" s="193"/>
      <c r="FA2306" s="28"/>
      <c r="FB2306" s="28"/>
      <c r="FC2306" s="28"/>
      <c r="FH2306" s="193"/>
      <c r="FJ2306" s="28"/>
      <c r="FK2306" s="28"/>
      <c r="FL2306" s="28"/>
      <c r="FQ2306" s="193"/>
      <c r="FS2306" s="28"/>
      <c r="FT2306" s="28"/>
      <c r="FU2306" s="28"/>
      <c r="FZ2306" s="193"/>
      <c r="GB2306" s="28"/>
      <c r="GC2306" s="28"/>
      <c r="GD2306" s="28"/>
      <c r="GI2306" s="193"/>
      <c r="GK2306" s="28"/>
      <c r="GL2306" s="28"/>
      <c r="GM2306" s="28"/>
      <c r="GR2306" s="193"/>
      <c r="GT2306" s="28"/>
      <c r="GU2306" s="28"/>
      <c r="GV2306" s="28"/>
      <c r="HA2306" s="193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8"/>
      <c r="B2307" s="28"/>
      <c r="C2307" s="28"/>
      <c r="D2307" s="28"/>
      <c r="E2307" s="28"/>
      <c r="F2307"/>
      <c r="G2307"/>
      <c r="H2307" s="1"/>
      <c r="I2307" s="1"/>
      <c r="J2307" s="1"/>
      <c r="K2307" s="2"/>
      <c r="L2307" s="1"/>
      <c r="M2307"/>
      <c r="N2307" s="28"/>
      <c r="O2307" s="28"/>
      <c r="T2307" s="193"/>
      <c r="V2307" s="28"/>
      <c r="W2307" s="28"/>
      <c r="X2307" s="28"/>
      <c r="AC2307" s="193"/>
      <c r="AE2307" s="28"/>
      <c r="AF2307" s="28"/>
      <c r="AG2307" s="28"/>
      <c r="AL2307" s="193"/>
      <c r="AN2307" s="28"/>
      <c r="AO2307" s="28"/>
      <c r="AP2307" s="28"/>
      <c r="AU2307" s="193"/>
      <c r="AW2307" s="28"/>
      <c r="AX2307" s="28"/>
      <c r="AY2307" s="28"/>
      <c r="BD2307" s="193"/>
      <c r="BF2307" s="28"/>
      <c r="BG2307" s="28"/>
      <c r="BH2307" s="28"/>
      <c r="BM2307" s="193"/>
      <c r="BO2307" s="28"/>
      <c r="BP2307" s="28"/>
      <c r="BQ2307" s="28"/>
      <c r="BV2307" s="193"/>
      <c r="BX2307" s="28"/>
      <c r="BY2307" s="28"/>
      <c r="BZ2307" s="28"/>
      <c r="CE2307" s="193"/>
      <c r="CG2307" s="28"/>
      <c r="CH2307" s="28"/>
      <c r="CI2307" s="28"/>
      <c r="CN2307" s="193"/>
      <c r="CP2307" s="28"/>
      <c r="CQ2307" s="28"/>
      <c r="CR2307" s="28"/>
      <c r="CW2307" s="193"/>
      <c r="CY2307" s="28"/>
      <c r="CZ2307" s="28"/>
      <c r="DA2307" s="28"/>
      <c r="DF2307" s="193"/>
      <c r="DH2307" s="28"/>
      <c r="DI2307" s="28"/>
      <c r="DJ2307" s="28"/>
      <c r="DO2307" s="193"/>
      <c r="DQ2307" s="28"/>
      <c r="DR2307" s="28"/>
      <c r="DS2307" s="28"/>
      <c r="DX2307" s="193"/>
      <c r="DZ2307" s="28"/>
      <c r="EA2307" s="28"/>
      <c r="EB2307" s="28"/>
      <c r="EG2307" s="193"/>
      <c r="EI2307" s="28"/>
      <c r="EJ2307" s="28"/>
      <c r="EK2307" s="28"/>
      <c r="EP2307" s="193"/>
      <c r="ER2307" s="28"/>
      <c r="ES2307" s="28"/>
      <c r="ET2307" s="28"/>
      <c r="EY2307" s="193"/>
      <c r="FA2307" s="28"/>
      <c r="FB2307" s="28"/>
      <c r="FC2307" s="28"/>
      <c r="FH2307" s="193"/>
      <c r="FJ2307" s="28"/>
      <c r="FK2307" s="28"/>
      <c r="FL2307" s="28"/>
      <c r="FQ2307" s="193"/>
      <c r="FS2307" s="28"/>
      <c r="FT2307" s="28"/>
      <c r="FU2307" s="28"/>
      <c r="FZ2307" s="193"/>
      <c r="GB2307" s="28"/>
      <c r="GC2307" s="28"/>
      <c r="GD2307" s="28"/>
      <c r="GI2307" s="193"/>
      <c r="GK2307" s="28"/>
      <c r="GL2307" s="28"/>
      <c r="GM2307" s="28"/>
      <c r="GR2307" s="193"/>
      <c r="GT2307" s="28"/>
      <c r="GU2307" s="28"/>
      <c r="GV2307" s="28"/>
      <c r="HA2307" s="193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8"/>
      <c r="B2308" s="28"/>
      <c r="C2308" s="28"/>
      <c r="D2308" s="28"/>
      <c r="E2308" s="28"/>
      <c r="F2308"/>
      <c r="G2308"/>
      <c r="H2308" s="1"/>
      <c r="I2308" s="1"/>
      <c r="J2308" s="1"/>
      <c r="K2308" s="2"/>
      <c r="L2308" s="1"/>
      <c r="M2308"/>
      <c r="N2308" s="28"/>
      <c r="O2308" s="28"/>
      <c r="T2308" s="193"/>
      <c r="V2308" s="28"/>
      <c r="W2308" s="28"/>
      <c r="X2308" s="28"/>
      <c r="AC2308" s="193"/>
      <c r="AE2308" s="28"/>
      <c r="AF2308" s="28"/>
      <c r="AG2308" s="28"/>
      <c r="AL2308" s="193"/>
      <c r="AN2308" s="28"/>
      <c r="AO2308" s="28"/>
      <c r="AP2308" s="28"/>
      <c r="AU2308" s="193"/>
      <c r="AW2308" s="28"/>
      <c r="AX2308" s="28"/>
      <c r="AY2308" s="28"/>
      <c r="BD2308" s="193"/>
      <c r="BF2308" s="28"/>
      <c r="BG2308" s="28"/>
      <c r="BH2308" s="28"/>
      <c r="BM2308" s="193"/>
      <c r="BO2308" s="28"/>
      <c r="BP2308" s="28"/>
      <c r="BQ2308" s="28"/>
      <c r="BV2308" s="193"/>
      <c r="BX2308" s="28"/>
      <c r="BY2308" s="28"/>
      <c r="BZ2308" s="28"/>
      <c r="CE2308" s="193"/>
      <c r="CG2308" s="28"/>
      <c r="CH2308" s="28"/>
      <c r="CI2308" s="28"/>
      <c r="CN2308" s="193"/>
      <c r="CP2308" s="28"/>
      <c r="CQ2308" s="28"/>
      <c r="CR2308" s="28"/>
      <c r="CW2308" s="193"/>
      <c r="CY2308" s="28"/>
      <c r="CZ2308" s="28"/>
      <c r="DA2308" s="28"/>
      <c r="DF2308" s="193"/>
      <c r="DH2308" s="28"/>
      <c r="DI2308" s="28"/>
      <c r="DJ2308" s="28"/>
      <c r="DO2308" s="193"/>
      <c r="DQ2308" s="28"/>
      <c r="DR2308" s="28"/>
      <c r="DS2308" s="28"/>
      <c r="DX2308" s="193"/>
      <c r="DZ2308" s="28"/>
      <c r="EA2308" s="28"/>
      <c r="EB2308" s="28"/>
      <c r="EG2308" s="193"/>
      <c r="EI2308" s="28"/>
      <c r="EJ2308" s="28"/>
      <c r="EK2308" s="28"/>
      <c r="EP2308" s="193"/>
      <c r="ER2308" s="28"/>
      <c r="ES2308" s="28"/>
      <c r="ET2308" s="28"/>
      <c r="EY2308" s="193"/>
      <c r="FA2308" s="28"/>
      <c r="FB2308" s="28"/>
      <c r="FC2308" s="28"/>
      <c r="FH2308" s="193"/>
      <c r="FJ2308" s="28"/>
      <c r="FK2308" s="28"/>
      <c r="FL2308" s="28"/>
      <c r="FQ2308" s="193"/>
      <c r="FS2308" s="28"/>
      <c r="FT2308" s="28"/>
      <c r="FU2308" s="28"/>
      <c r="FZ2308" s="193"/>
      <c r="GB2308" s="28"/>
      <c r="GC2308" s="28"/>
      <c r="GD2308" s="28"/>
      <c r="GI2308" s="193"/>
      <c r="GK2308" s="28"/>
      <c r="GL2308" s="28"/>
      <c r="GM2308" s="28"/>
      <c r="GR2308" s="193"/>
      <c r="GT2308" s="28"/>
      <c r="GU2308" s="28"/>
      <c r="GV2308" s="28"/>
      <c r="HA2308" s="193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8"/>
      <c r="B2309" s="28"/>
      <c r="C2309" s="28"/>
      <c r="D2309" s="28"/>
      <c r="E2309" s="28"/>
      <c r="F2309"/>
      <c r="G2309"/>
      <c r="H2309" s="1"/>
      <c r="I2309" s="1"/>
      <c r="J2309" s="1"/>
      <c r="K2309" s="2"/>
      <c r="L2309" s="1"/>
      <c r="M2309"/>
      <c r="N2309" s="28"/>
      <c r="O2309" s="28"/>
      <c r="T2309" s="193"/>
      <c r="V2309" s="28"/>
      <c r="W2309" s="28"/>
      <c r="X2309" s="28"/>
      <c r="AC2309" s="193"/>
      <c r="AE2309" s="28"/>
      <c r="AF2309" s="28"/>
      <c r="AG2309" s="28"/>
      <c r="AL2309" s="193"/>
      <c r="AN2309" s="28"/>
      <c r="AO2309" s="28"/>
      <c r="AP2309" s="28"/>
      <c r="AU2309" s="193"/>
      <c r="AW2309" s="28"/>
      <c r="AX2309" s="28"/>
      <c r="AY2309" s="28"/>
      <c r="BD2309" s="193"/>
      <c r="BF2309" s="28"/>
      <c r="BG2309" s="28"/>
      <c r="BH2309" s="28"/>
      <c r="BM2309" s="193"/>
      <c r="BO2309" s="28"/>
      <c r="BP2309" s="28"/>
      <c r="BQ2309" s="28"/>
      <c r="BV2309" s="193"/>
      <c r="BX2309" s="28"/>
      <c r="BY2309" s="28"/>
      <c r="BZ2309" s="28"/>
      <c r="CE2309" s="193"/>
      <c r="CG2309" s="28"/>
      <c r="CH2309" s="28"/>
      <c r="CI2309" s="28"/>
      <c r="CN2309" s="193"/>
      <c r="CP2309" s="28"/>
      <c r="CQ2309" s="28"/>
      <c r="CR2309" s="28"/>
      <c r="CW2309" s="193"/>
      <c r="CY2309" s="28"/>
      <c r="CZ2309" s="28"/>
      <c r="DA2309" s="28"/>
      <c r="DF2309" s="193"/>
      <c r="DH2309" s="28"/>
      <c r="DI2309" s="28"/>
      <c r="DJ2309" s="28"/>
      <c r="DO2309" s="193"/>
      <c r="DQ2309" s="28"/>
      <c r="DR2309" s="28"/>
      <c r="DS2309" s="28"/>
      <c r="DX2309" s="193"/>
      <c r="DZ2309" s="28"/>
      <c r="EA2309" s="28"/>
      <c r="EB2309" s="28"/>
      <c r="EG2309" s="193"/>
      <c r="EI2309" s="28"/>
      <c r="EJ2309" s="28"/>
      <c r="EK2309" s="28"/>
      <c r="EP2309" s="193"/>
      <c r="ER2309" s="28"/>
      <c r="ES2309" s="28"/>
      <c r="ET2309" s="28"/>
      <c r="EY2309" s="193"/>
      <c r="FA2309" s="28"/>
      <c r="FB2309" s="28"/>
      <c r="FC2309" s="28"/>
      <c r="FH2309" s="193"/>
      <c r="FJ2309" s="28"/>
      <c r="FK2309" s="28"/>
      <c r="FL2309" s="28"/>
      <c r="FQ2309" s="193"/>
      <c r="FS2309" s="28"/>
      <c r="FT2309" s="28"/>
      <c r="FU2309" s="28"/>
      <c r="FZ2309" s="193"/>
      <c r="GB2309" s="28"/>
      <c r="GC2309" s="28"/>
      <c r="GD2309" s="28"/>
      <c r="GI2309" s="193"/>
      <c r="GK2309" s="28"/>
      <c r="GL2309" s="28"/>
      <c r="GM2309" s="28"/>
      <c r="GR2309" s="193"/>
      <c r="GT2309" s="28"/>
      <c r="GU2309" s="28"/>
      <c r="GV2309" s="28"/>
      <c r="HA2309" s="193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8"/>
      <c r="B2310" s="28"/>
      <c r="C2310" s="28"/>
      <c r="D2310" s="28"/>
      <c r="E2310" s="28"/>
      <c r="F2310"/>
      <c r="G2310"/>
      <c r="H2310" s="1"/>
      <c r="I2310" s="1"/>
      <c r="J2310" s="1"/>
      <c r="K2310" s="2"/>
      <c r="L2310" s="1"/>
      <c r="M2310"/>
      <c r="N2310" s="28"/>
      <c r="O2310" s="28"/>
      <c r="T2310" s="193"/>
      <c r="V2310" s="28"/>
      <c r="W2310" s="28"/>
      <c r="X2310" s="28"/>
      <c r="AC2310" s="193"/>
      <c r="AE2310" s="28"/>
      <c r="AF2310" s="28"/>
      <c r="AG2310" s="28"/>
      <c r="AL2310" s="193"/>
      <c r="AN2310" s="28"/>
      <c r="AO2310" s="28"/>
      <c r="AP2310" s="28"/>
      <c r="AU2310" s="193"/>
      <c r="AW2310" s="28"/>
      <c r="AX2310" s="28"/>
      <c r="AY2310" s="28"/>
      <c r="BD2310" s="193"/>
      <c r="BF2310" s="28"/>
      <c r="BG2310" s="28"/>
      <c r="BH2310" s="28"/>
      <c r="BM2310" s="193"/>
      <c r="BO2310" s="28"/>
      <c r="BP2310" s="28"/>
      <c r="BQ2310" s="28"/>
      <c r="BV2310" s="193"/>
      <c r="BX2310" s="28"/>
      <c r="BY2310" s="28"/>
      <c r="BZ2310" s="28"/>
      <c r="CE2310" s="193"/>
      <c r="CG2310" s="28"/>
      <c r="CH2310" s="28"/>
      <c r="CI2310" s="28"/>
      <c r="CN2310" s="193"/>
      <c r="CP2310" s="28"/>
      <c r="CQ2310" s="28"/>
      <c r="CR2310" s="28"/>
      <c r="CW2310" s="193"/>
      <c r="CY2310" s="28"/>
      <c r="CZ2310" s="28"/>
      <c r="DA2310" s="28"/>
      <c r="DF2310" s="193"/>
      <c r="DH2310" s="28"/>
      <c r="DI2310" s="28"/>
      <c r="DJ2310" s="28"/>
      <c r="DO2310" s="193"/>
      <c r="DQ2310" s="28"/>
      <c r="DR2310" s="28"/>
      <c r="DS2310" s="28"/>
      <c r="DX2310" s="193"/>
      <c r="DZ2310" s="28"/>
      <c r="EA2310" s="28"/>
      <c r="EB2310" s="28"/>
      <c r="EG2310" s="193"/>
      <c r="EI2310" s="28"/>
      <c r="EJ2310" s="28"/>
      <c r="EK2310" s="28"/>
      <c r="EP2310" s="193"/>
      <c r="ER2310" s="28"/>
      <c r="ES2310" s="28"/>
      <c r="ET2310" s="28"/>
      <c r="EY2310" s="193"/>
      <c r="FA2310" s="28"/>
      <c r="FB2310" s="28"/>
      <c r="FC2310" s="28"/>
      <c r="FH2310" s="193"/>
      <c r="FJ2310" s="28"/>
      <c r="FK2310" s="28"/>
      <c r="FL2310" s="28"/>
      <c r="FQ2310" s="193"/>
      <c r="FS2310" s="28"/>
      <c r="FT2310" s="28"/>
      <c r="FU2310" s="28"/>
      <c r="FZ2310" s="193"/>
      <c r="GB2310" s="28"/>
      <c r="GC2310" s="28"/>
      <c r="GD2310" s="28"/>
      <c r="GI2310" s="193"/>
      <c r="GK2310" s="28"/>
      <c r="GL2310" s="28"/>
      <c r="GM2310" s="28"/>
      <c r="GR2310" s="193"/>
      <c r="GT2310" s="28"/>
      <c r="GU2310" s="28"/>
      <c r="GV2310" s="28"/>
      <c r="HA2310" s="193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8"/>
      <c r="B2311" s="28"/>
      <c r="C2311" s="28"/>
      <c r="D2311" s="28"/>
      <c r="E2311" s="28"/>
      <c r="F2311"/>
      <c r="G2311"/>
      <c r="H2311" s="1"/>
      <c r="I2311" s="1"/>
      <c r="J2311" s="1"/>
      <c r="K2311" s="2"/>
      <c r="L2311" s="1"/>
      <c r="M2311"/>
      <c r="N2311" s="28"/>
      <c r="O2311" s="28"/>
      <c r="T2311" s="193"/>
      <c r="V2311" s="28"/>
      <c r="W2311" s="28"/>
      <c r="X2311" s="28"/>
      <c r="AC2311" s="193"/>
      <c r="AE2311" s="28"/>
      <c r="AF2311" s="28"/>
      <c r="AG2311" s="28"/>
      <c r="AL2311" s="193"/>
      <c r="AN2311" s="28"/>
      <c r="AO2311" s="28"/>
      <c r="AP2311" s="28"/>
      <c r="AU2311" s="193"/>
      <c r="AW2311" s="28"/>
      <c r="AX2311" s="28"/>
      <c r="AY2311" s="28"/>
      <c r="BD2311" s="193"/>
      <c r="BF2311" s="28"/>
      <c r="BG2311" s="28"/>
      <c r="BH2311" s="28"/>
      <c r="BM2311" s="193"/>
      <c r="BO2311" s="28"/>
      <c r="BP2311" s="28"/>
      <c r="BQ2311" s="28"/>
      <c r="BV2311" s="193"/>
      <c r="BX2311" s="28"/>
      <c r="BY2311" s="28"/>
      <c r="BZ2311" s="28"/>
      <c r="CE2311" s="193"/>
      <c r="CG2311" s="28"/>
      <c r="CH2311" s="28"/>
      <c r="CI2311" s="28"/>
      <c r="CN2311" s="193"/>
      <c r="CP2311" s="28"/>
      <c r="CQ2311" s="28"/>
      <c r="CR2311" s="28"/>
      <c r="CW2311" s="193"/>
      <c r="CY2311" s="28"/>
      <c r="CZ2311" s="28"/>
      <c r="DA2311" s="28"/>
      <c r="DF2311" s="193"/>
      <c r="DH2311" s="28"/>
      <c r="DI2311" s="28"/>
      <c r="DJ2311" s="28"/>
      <c r="DO2311" s="193"/>
      <c r="DQ2311" s="28"/>
      <c r="DR2311" s="28"/>
      <c r="DS2311" s="28"/>
      <c r="DX2311" s="193"/>
      <c r="DZ2311" s="28"/>
      <c r="EA2311" s="28"/>
      <c r="EB2311" s="28"/>
      <c r="EG2311" s="193"/>
      <c r="EI2311" s="28"/>
      <c r="EJ2311" s="28"/>
      <c r="EK2311" s="28"/>
      <c r="EP2311" s="193"/>
      <c r="ER2311" s="28"/>
      <c r="ES2311" s="28"/>
      <c r="ET2311" s="28"/>
      <c r="EY2311" s="193"/>
      <c r="FA2311" s="28"/>
      <c r="FB2311" s="28"/>
      <c r="FC2311" s="28"/>
      <c r="FH2311" s="193"/>
      <c r="FJ2311" s="28"/>
      <c r="FK2311" s="28"/>
      <c r="FL2311" s="28"/>
      <c r="FQ2311" s="193"/>
      <c r="FS2311" s="28"/>
      <c r="FT2311" s="28"/>
      <c r="FU2311" s="28"/>
      <c r="FZ2311" s="193"/>
      <c r="GB2311" s="28"/>
      <c r="GC2311" s="28"/>
      <c r="GD2311" s="28"/>
      <c r="GI2311" s="193"/>
      <c r="GK2311" s="28"/>
      <c r="GL2311" s="28"/>
      <c r="GM2311" s="28"/>
      <c r="GR2311" s="193"/>
      <c r="GT2311" s="28"/>
      <c r="GU2311" s="28"/>
      <c r="GV2311" s="28"/>
      <c r="HA2311" s="193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8"/>
      <c r="B2312" s="28"/>
      <c r="C2312" s="28"/>
      <c r="D2312" s="28"/>
      <c r="E2312" s="28"/>
      <c r="F2312"/>
      <c r="G2312"/>
      <c r="H2312" s="1"/>
      <c r="I2312" s="1"/>
      <c r="J2312" s="1"/>
      <c r="K2312" s="2"/>
      <c r="L2312" s="1"/>
      <c r="M2312"/>
      <c r="N2312" s="28"/>
      <c r="O2312" s="28"/>
      <c r="T2312" s="193"/>
      <c r="V2312" s="28"/>
      <c r="W2312" s="28"/>
      <c r="X2312" s="28"/>
      <c r="AC2312" s="193"/>
      <c r="AE2312" s="28"/>
      <c r="AF2312" s="28"/>
      <c r="AG2312" s="28"/>
      <c r="AL2312" s="193"/>
      <c r="AN2312" s="28"/>
      <c r="AO2312" s="28"/>
      <c r="AP2312" s="28"/>
      <c r="AU2312" s="193"/>
      <c r="AW2312" s="28"/>
      <c r="AX2312" s="28"/>
      <c r="AY2312" s="28"/>
      <c r="BD2312" s="193"/>
      <c r="BF2312" s="28"/>
      <c r="BG2312" s="28"/>
      <c r="BH2312" s="28"/>
      <c r="BM2312" s="193"/>
      <c r="BO2312" s="28"/>
      <c r="BP2312" s="28"/>
      <c r="BQ2312" s="28"/>
      <c r="BV2312" s="193"/>
      <c r="BX2312" s="28"/>
      <c r="BY2312" s="28"/>
      <c r="BZ2312" s="28"/>
      <c r="CE2312" s="193"/>
      <c r="CG2312" s="28"/>
      <c r="CH2312" s="28"/>
      <c r="CI2312" s="28"/>
      <c r="CN2312" s="193"/>
      <c r="CP2312" s="28"/>
      <c r="CQ2312" s="28"/>
      <c r="CR2312" s="28"/>
      <c r="CW2312" s="193"/>
      <c r="CY2312" s="28"/>
      <c r="CZ2312" s="28"/>
      <c r="DA2312" s="28"/>
      <c r="DF2312" s="193"/>
      <c r="DH2312" s="28"/>
      <c r="DI2312" s="28"/>
      <c r="DJ2312" s="28"/>
      <c r="DO2312" s="193"/>
      <c r="DQ2312" s="28"/>
      <c r="DR2312" s="28"/>
      <c r="DS2312" s="28"/>
      <c r="DX2312" s="193"/>
      <c r="DZ2312" s="28"/>
      <c r="EA2312" s="28"/>
      <c r="EB2312" s="28"/>
      <c r="EG2312" s="193"/>
      <c r="EI2312" s="28"/>
      <c r="EJ2312" s="28"/>
      <c r="EK2312" s="28"/>
      <c r="EP2312" s="193"/>
      <c r="ER2312" s="28"/>
      <c r="ES2312" s="28"/>
      <c r="ET2312" s="28"/>
      <c r="EY2312" s="193"/>
      <c r="FA2312" s="28"/>
      <c r="FB2312" s="28"/>
      <c r="FC2312" s="28"/>
      <c r="FH2312" s="193"/>
      <c r="FJ2312" s="28"/>
      <c r="FK2312" s="28"/>
      <c r="FL2312" s="28"/>
      <c r="FQ2312" s="193"/>
      <c r="FS2312" s="28"/>
      <c r="FT2312" s="28"/>
      <c r="FU2312" s="28"/>
      <c r="FZ2312" s="193"/>
      <c r="GB2312" s="28"/>
      <c r="GC2312" s="28"/>
      <c r="GD2312" s="28"/>
      <c r="GI2312" s="193"/>
      <c r="GK2312" s="28"/>
      <c r="GL2312" s="28"/>
      <c r="GM2312" s="28"/>
      <c r="GR2312" s="193"/>
      <c r="GT2312" s="28"/>
      <c r="GU2312" s="28"/>
      <c r="GV2312" s="28"/>
      <c r="HA2312" s="193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8"/>
      <c r="B2313" s="28"/>
      <c r="C2313" s="28"/>
      <c r="D2313" s="28"/>
      <c r="E2313" s="28"/>
      <c r="F2313"/>
      <c r="G2313"/>
      <c r="H2313" s="1"/>
      <c r="I2313" s="1"/>
      <c r="J2313" s="1"/>
      <c r="K2313" s="2"/>
      <c r="L2313" s="1"/>
      <c r="M2313"/>
      <c r="N2313" s="28"/>
      <c r="O2313" s="28"/>
      <c r="T2313" s="193"/>
      <c r="V2313" s="28"/>
      <c r="W2313" s="28"/>
      <c r="X2313" s="28"/>
      <c r="AC2313" s="193"/>
      <c r="AE2313" s="28"/>
      <c r="AF2313" s="28"/>
      <c r="AG2313" s="28"/>
      <c r="AL2313" s="193"/>
      <c r="AN2313" s="28"/>
      <c r="AO2313" s="28"/>
      <c r="AP2313" s="28"/>
      <c r="AU2313" s="193"/>
      <c r="AW2313" s="28"/>
      <c r="AX2313" s="28"/>
      <c r="AY2313" s="28"/>
      <c r="BD2313" s="193"/>
      <c r="BF2313" s="28"/>
      <c r="BG2313" s="28"/>
      <c r="BH2313" s="28"/>
      <c r="BM2313" s="193"/>
      <c r="BO2313" s="28"/>
      <c r="BP2313" s="28"/>
      <c r="BQ2313" s="28"/>
      <c r="BV2313" s="193"/>
      <c r="BX2313" s="28"/>
      <c r="BY2313" s="28"/>
      <c r="BZ2313" s="28"/>
      <c r="CE2313" s="193"/>
      <c r="CG2313" s="28"/>
      <c r="CH2313" s="28"/>
      <c r="CI2313" s="28"/>
      <c r="CN2313" s="193"/>
      <c r="CP2313" s="28"/>
      <c r="CQ2313" s="28"/>
      <c r="CR2313" s="28"/>
      <c r="CW2313" s="193"/>
      <c r="CY2313" s="28"/>
      <c r="CZ2313" s="28"/>
      <c r="DA2313" s="28"/>
      <c r="DF2313" s="193"/>
      <c r="DH2313" s="28"/>
      <c r="DI2313" s="28"/>
      <c r="DJ2313" s="28"/>
      <c r="DO2313" s="193"/>
      <c r="DQ2313" s="28"/>
      <c r="DR2313" s="28"/>
      <c r="DS2313" s="28"/>
      <c r="DX2313" s="193"/>
      <c r="DZ2313" s="28"/>
      <c r="EA2313" s="28"/>
      <c r="EB2313" s="28"/>
      <c r="EG2313" s="193"/>
      <c r="EI2313" s="28"/>
      <c r="EJ2313" s="28"/>
      <c r="EK2313" s="28"/>
      <c r="EP2313" s="193"/>
      <c r="ER2313" s="28"/>
      <c r="ES2313" s="28"/>
      <c r="ET2313" s="28"/>
      <c r="EY2313" s="193"/>
      <c r="FA2313" s="28"/>
      <c r="FB2313" s="28"/>
      <c r="FC2313" s="28"/>
      <c r="FH2313" s="193"/>
      <c r="FJ2313" s="28"/>
      <c r="FK2313" s="28"/>
      <c r="FL2313" s="28"/>
      <c r="FQ2313" s="193"/>
      <c r="FS2313" s="28"/>
      <c r="FT2313" s="28"/>
      <c r="FU2313" s="28"/>
      <c r="FZ2313" s="193"/>
      <c r="GB2313" s="28"/>
      <c r="GC2313" s="28"/>
      <c r="GD2313" s="28"/>
      <c r="GI2313" s="193"/>
      <c r="GK2313" s="28"/>
      <c r="GL2313" s="28"/>
      <c r="GM2313" s="28"/>
      <c r="GR2313" s="193"/>
      <c r="GT2313" s="28"/>
      <c r="GU2313" s="28"/>
      <c r="GV2313" s="28"/>
      <c r="HA2313" s="193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8"/>
      <c r="B2314" s="28"/>
      <c r="C2314" s="28"/>
      <c r="D2314" s="28"/>
      <c r="E2314" s="28"/>
      <c r="F2314"/>
      <c r="G2314"/>
      <c r="H2314" s="1"/>
      <c r="I2314" s="1"/>
      <c r="J2314" s="1"/>
      <c r="K2314" s="2"/>
      <c r="L2314" s="1"/>
      <c r="M2314"/>
      <c r="N2314" s="28"/>
      <c r="O2314" s="28"/>
      <c r="T2314" s="193"/>
      <c r="V2314" s="28"/>
      <c r="W2314" s="28"/>
      <c r="X2314" s="28"/>
      <c r="AC2314" s="193"/>
      <c r="AE2314" s="28"/>
      <c r="AF2314" s="28"/>
      <c r="AG2314" s="28"/>
      <c r="AL2314" s="193"/>
      <c r="AN2314" s="28"/>
      <c r="AO2314" s="28"/>
      <c r="AP2314" s="28"/>
      <c r="AU2314" s="193"/>
      <c r="AW2314" s="28"/>
      <c r="AX2314" s="28"/>
      <c r="AY2314" s="28"/>
      <c r="BD2314" s="193"/>
      <c r="BF2314" s="28"/>
      <c r="BG2314" s="28"/>
      <c r="BH2314" s="28"/>
      <c r="BM2314" s="193"/>
      <c r="BO2314" s="28"/>
      <c r="BP2314" s="28"/>
      <c r="BQ2314" s="28"/>
      <c r="BV2314" s="193"/>
      <c r="BX2314" s="28"/>
      <c r="BY2314" s="28"/>
      <c r="BZ2314" s="28"/>
      <c r="CE2314" s="193"/>
      <c r="CG2314" s="28"/>
      <c r="CH2314" s="28"/>
      <c r="CI2314" s="28"/>
      <c r="CN2314" s="193"/>
      <c r="CP2314" s="28"/>
      <c r="CQ2314" s="28"/>
      <c r="CR2314" s="28"/>
      <c r="CW2314" s="193"/>
      <c r="CY2314" s="28"/>
      <c r="CZ2314" s="28"/>
      <c r="DA2314" s="28"/>
      <c r="DF2314" s="193"/>
      <c r="DH2314" s="28"/>
      <c r="DI2314" s="28"/>
      <c r="DJ2314" s="28"/>
      <c r="DO2314" s="193"/>
      <c r="DQ2314" s="28"/>
      <c r="DR2314" s="28"/>
      <c r="DS2314" s="28"/>
      <c r="DX2314" s="193"/>
      <c r="DZ2314" s="28"/>
      <c r="EA2314" s="28"/>
      <c r="EB2314" s="28"/>
      <c r="EG2314" s="193"/>
      <c r="EI2314" s="28"/>
      <c r="EJ2314" s="28"/>
      <c r="EK2314" s="28"/>
      <c r="EP2314" s="193"/>
      <c r="ER2314" s="28"/>
      <c r="ES2314" s="28"/>
      <c r="ET2314" s="28"/>
      <c r="EY2314" s="193"/>
      <c r="FA2314" s="28"/>
      <c r="FB2314" s="28"/>
      <c r="FC2314" s="28"/>
      <c r="FH2314" s="193"/>
      <c r="FJ2314" s="28"/>
      <c r="FK2314" s="28"/>
      <c r="FL2314" s="28"/>
      <c r="FQ2314" s="193"/>
      <c r="FS2314" s="28"/>
      <c r="FT2314" s="28"/>
      <c r="FU2314" s="28"/>
      <c r="FZ2314" s="193"/>
      <c r="GB2314" s="28"/>
      <c r="GC2314" s="28"/>
      <c r="GD2314" s="28"/>
      <c r="GI2314" s="193"/>
      <c r="GK2314" s="28"/>
      <c r="GL2314" s="28"/>
      <c r="GM2314" s="28"/>
      <c r="GR2314" s="193"/>
      <c r="GT2314" s="28"/>
      <c r="GU2314" s="28"/>
      <c r="GV2314" s="28"/>
      <c r="HA2314" s="193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/>
      <c r="G2315"/>
      <c r="H2315" s="1"/>
      <c r="I2315" s="1"/>
      <c r="J2315" s="1"/>
      <c r="K2315" s="2"/>
      <c r="L2315" s="1"/>
      <c r="M2315"/>
      <c r="N2315" s="28"/>
      <c r="O2315" s="28"/>
      <c r="T2315" s="193"/>
      <c r="V2315" s="28"/>
      <c r="W2315" s="28"/>
      <c r="X2315" s="28"/>
      <c r="AC2315" s="193"/>
      <c r="AE2315" s="28"/>
      <c r="AF2315" s="28"/>
      <c r="AG2315" s="28"/>
      <c r="AL2315" s="193"/>
      <c r="AN2315" s="28"/>
      <c r="AO2315" s="28"/>
      <c r="AP2315" s="28"/>
      <c r="AU2315" s="193"/>
      <c r="AW2315" s="28"/>
      <c r="AX2315" s="28"/>
      <c r="AY2315" s="28"/>
      <c r="BD2315" s="193"/>
      <c r="BF2315" s="28"/>
      <c r="BG2315" s="28"/>
      <c r="BH2315" s="28"/>
      <c r="BM2315" s="193"/>
      <c r="BO2315" s="28"/>
      <c r="BP2315" s="28"/>
      <c r="BQ2315" s="28"/>
      <c r="BV2315" s="193"/>
      <c r="BX2315" s="28"/>
      <c r="BY2315" s="28"/>
      <c r="BZ2315" s="28"/>
      <c r="CE2315" s="193"/>
      <c r="CG2315" s="28"/>
      <c r="CH2315" s="28"/>
      <c r="CI2315" s="28"/>
      <c r="CN2315" s="193"/>
      <c r="CP2315" s="28"/>
      <c r="CQ2315" s="28"/>
      <c r="CR2315" s="28"/>
      <c r="CW2315" s="193"/>
      <c r="CY2315" s="28"/>
      <c r="CZ2315" s="28"/>
      <c r="DA2315" s="28"/>
      <c r="DF2315" s="193"/>
      <c r="DH2315" s="28"/>
      <c r="DI2315" s="28"/>
      <c r="DJ2315" s="28"/>
      <c r="DO2315" s="193"/>
      <c r="DQ2315" s="28"/>
      <c r="DR2315" s="28"/>
      <c r="DS2315" s="28"/>
      <c r="DX2315" s="193"/>
      <c r="DZ2315" s="28"/>
      <c r="EA2315" s="28"/>
      <c r="EB2315" s="28"/>
      <c r="EG2315" s="193"/>
      <c r="EI2315" s="28"/>
      <c r="EJ2315" s="28"/>
      <c r="EK2315" s="28"/>
      <c r="EP2315" s="193"/>
      <c r="ER2315" s="28"/>
      <c r="ES2315" s="28"/>
      <c r="ET2315" s="28"/>
      <c r="EY2315" s="193"/>
      <c r="FA2315" s="28"/>
      <c r="FB2315" s="28"/>
      <c r="FC2315" s="28"/>
      <c r="FH2315" s="193"/>
      <c r="FJ2315" s="28"/>
      <c r="FK2315" s="28"/>
      <c r="FL2315" s="28"/>
      <c r="FQ2315" s="193"/>
      <c r="FS2315" s="28"/>
      <c r="FT2315" s="28"/>
      <c r="FU2315" s="28"/>
      <c r="FZ2315" s="193"/>
      <c r="GB2315" s="28"/>
      <c r="GC2315" s="28"/>
      <c r="GD2315" s="28"/>
      <c r="GI2315" s="193"/>
      <c r="GK2315" s="28"/>
      <c r="GL2315" s="28"/>
      <c r="GM2315" s="28"/>
      <c r="GR2315" s="193"/>
      <c r="GT2315" s="28"/>
      <c r="GU2315" s="28"/>
      <c r="GV2315" s="28"/>
      <c r="HA2315" s="193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8"/>
      <c r="B2316" s="28"/>
      <c r="C2316" s="28"/>
      <c r="D2316" s="28"/>
      <c r="E2316" s="28"/>
      <c r="F2316"/>
      <c r="G2316"/>
      <c r="H2316" s="1"/>
      <c r="I2316" s="1"/>
      <c r="J2316" s="1"/>
      <c r="K2316" s="2"/>
      <c r="L2316" s="1"/>
      <c r="M2316"/>
      <c r="N2316" s="28"/>
      <c r="O2316" s="28"/>
      <c r="T2316" s="193"/>
      <c r="V2316" s="28"/>
      <c r="W2316" s="28"/>
      <c r="X2316" s="28"/>
      <c r="AC2316" s="193"/>
      <c r="AE2316" s="28"/>
      <c r="AF2316" s="28"/>
      <c r="AG2316" s="28"/>
      <c r="AL2316" s="193"/>
      <c r="AN2316" s="28"/>
      <c r="AO2316" s="28"/>
      <c r="AP2316" s="28"/>
      <c r="AU2316" s="193"/>
      <c r="AW2316" s="28"/>
      <c r="AX2316" s="28"/>
      <c r="AY2316" s="28"/>
      <c r="BD2316" s="193"/>
      <c r="BF2316" s="28"/>
      <c r="BG2316" s="28"/>
      <c r="BH2316" s="28"/>
      <c r="BM2316" s="193"/>
      <c r="BO2316" s="28"/>
      <c r="BP2316" s="28"/>
      <c r="BQ2316" s="28"/>
      <c r="BV2316" s="193"/>
      <c r="BX2316" s="28"/>
      <c r="BY2316" s="28"/>
      <c r="BZ2316" s="28"/>
      <c r="CE2316" s="193"/>
      <c r="CG2316" s="28"/>
      <c r="CH2316" s="28"/>
      <c r="CI2316" s="28"/>
      <c r="CN2316" s="193"/>
      <c r="CP2316" s="28"/>
      <c r="CQ2316" s="28"/>
      <c r="CR2316" s="28"/>
      <c r="CW2316" s="193"/>
      <c r="CY2316" s="28"/>
      <c r="CZ2316" s="28"/>
      <c r="DA2316" s="28"/>
      <c r="DF2316" s="193"/>
      <c r="DH2316" s="28"/>
      <c r="DI2316" s="28"/>
      <c r="DJ2316" s="28"/>
      <c r="DO2316" s="193"/>
      <c r="DQ2316" s="28"/>
      <c r="DR2316" s="28"/>
      <c r="DS2316" s="28"/>
      <c r="DX2316" s="193"/>
      <c r="DZ2316" s="28"/>
      <c r="EA2316" s="28"/>
      <c r="EB2316" s="28"/>
      <c r="EG2316" s="193"/>
      <c r="EI2316" s="28"/>
      <c r="EJ2316" s="28"/>
      <c r="EK2316" s="28"/>
      <c r="EP2316" s="193"/>
      <c r="ER2316" s="28"/>
      <c r="ES2316" s="28"/>
      <c r="ET2316" s="28"/>
      <c r="EY2316" s="193"/>
      <c r="FA2316" s="28"/>
      <c r="FB2316" s="28"/>
      <c r="FC2316" s="28"/>
      <c r="FH2316" s="193"/>
      <c r="FJ2316" s="28"/>
      <c r="FK2316" s="28"/>
      <c r="FL2316" s="28"/>
      <c r="FQ2316" s="193"/>
      <c r="FS2316" s="28"/>
      <c r="FT2316" s="28"/>
      <c r="FU2316" s="28"/>
      <c r="FZ2316" s="193"/>
      <c r="GB2316" s="28"/>
      <c r="GC2316" s="28"/>
      <c r="GD2316" s="28"/>
      <c r="GI2316" s="193"/>
      <c r="GK2316" s="28"/>
      <c r="GL2316" s="28"/>
      <c r="GM2316" s="28"/>
      <c r="GR2316" s="193"/>
      <c r="GT2316" s="28"/>
      <c r="GU2316" s="28"/>
      <c r="GV2316" s="28"/>
      <c r="HA2316" s="193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E2317" s="28"/>
      <c r="F2317"/>
      <c r="G2317"/>
      <c r="H2317" s="1"/>
      <c r="I2317" s="1"/>
      <c r="J2317" s="1"/>
      <c r="K2317" s="2"/>
      <c r="L2317" s="1"/>
      <c r="M2317"/>
      <c r="N2317" s="28"/>
      <c r="O2317" s="28"/>
      <c r="T2317" s="193"/>
      <c r="V2317" s="28"/>
      <c r="W2317" s="28"/>
      <c r="X2317" s="28"/>
      <c r="AC2317" s="193"/>
      <c r="AE2317" s="28"/>
      <c r="AF2317" s="28"/>
      <c r="AG2317" s="28"/>
      <c r="AL2317" s="193"/>
      <c r="AN2317" s="28"/>
      <c r="AO2317" s="28"/>
      <c r="AP2317" s="28"/>
      <c r="AU2317" s="193"/>
      <c r="AW2317" s="28"/>
      <c r="AX2317" s="28"/>
      <c r="AY2317" s="28"/>
      <c r="BD2317" s="193"/>
      <c r="BF2317" s="28"/>
      <c r="BG2317" s="28"/>
      <c r="BH2317" s="28"/>
      <c r="BM2317" s="193"/>
      <c r="BO2317" s="28"/>
      <c r="BP2317" s="28"/>
      <c r="BQ2317" s="28"/>
      <c r="BV2317" s="193"/>
      <c r="BX2317" s="28"/>
      <c r="BY2317" s="28"/>
      <c r="BZ2317" s="28"/>
      <c r="CE2317" s="193"/>
      <c r="CG2317" s="28"/>
      <c r="CH2317" s="28"/>
      <c r="CI2317" s="28"/>
      <c r="CN2317" s="193"/>
      <c r="CP2317" s="28"/>
      <c r="CQ2317" s="28"/>
      <c r="CR2317" s="28"/>
      <c r="CW2317" s="193"/>
      <c r="CY2317" s="28"/>
      <c r="CZ2317" s="28"/>
      <c r="DA2317" s="28"/>
      <c r="DF2317" s="193"/>
      <c r="DH2317" s="28"/>
      <c r="DI2317" s="28"/>
      <c r="DJ2317" s="28"/>
      <c r="DO2317" s="193"/>
      <c r="DQ2317" s="28"/>
      <c r="DR2317" s="28"/>
      <c r="DS2317" s="28"/>
      <c r="DX2317" s="193"/>
      <c r="DZ2317" s="28"/>
      <c r="EA2317" s="28"/>
      <c r="EB2317" s="28"/>
      <c r="EG2317" s="193"/>
      <c r="EI2317" s="28"/>
      <c r="EJ2317" s="28"/>
      <c r="EK2317" s="28"/>
      <c r="EP2317" s="193"/>
      <c r="ER2317" s="28"/>
      <c r="ES2317" s="28"/>
      <c r="ET2317" s="28"/>
      <c r="EY2317" s="193"/>
      <c r="FA2317" s="28"/>
      <c r="FB2317" s="28"/>
      <c r="FC2317" s="28"/>
      <c r="FH2317" s="193"/>
      <c r="FJ2317" s="28"/>
      <c r="FK2317" s="28"/>
      <c r="FL2317" s="28"/>
      <c r="FQ2317" s="193"/>
      <c r="FS2317" s="28"/>
      <c r="FT2317" s="28"/>
      <c r="FU2317" s="28"/>
      <c r="FZ2317" s="193"/>
      <c r="GB2317" s="28"/>
      <c r="GC2317" s="28"/>
      <c r="GD2317" s="28"/>
      <c r="GI2317" s="193"/>
      <c r="GK2317" s="28"/>
      <c r="GL2317" s="28"/>
      <c r="GM2317" s="28"/>
      <c r="GR2317" s="193"/>
      <c r="GT2317" s="28"/>
      <c r="GU2317" s="28"/>
      <c r="GV2317" s="28"/>
      <c r="HA2317" s="193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8"/>
      <c r="B2318" s="28"/>
      <c r="C2318" s="28"/>
      <c r="D2318" s="28"/>
      <c r="E2318" s="28"/>
      <c r="F2318"/>
      <c r="G2318"/>
      <c r="H2318" s="1"/>
      <c r="I2318" s="1"/>
      <c r="J2318" s="1"/>
      <c r="K2318" s="2"/>
      <c r="L2318" s="1"/>
      <c r="M2318"/>
      <c r="N2318" s="28"/>
      <c r="O2318" s="28"/>
      <c r="T2318" s="193"/>
      <c r="V2318" s="28"/>
      <c r="W2318" s="28"/>
      <c r="X2318" s="28"/>
      <c r="AC2318" s="193"/>
      <c r="AE2318" s="28"/>
      <c r="AF2318" s="28"/>
      <c r="AG2318" s="28"/>
      <c r="AL2318" s="193"/>
      <c r="AN2318" s="28"/>
      <c r="AO2318" s="28"/>
      <c r="AP2318" s="28"/>
      <c r="AU2318" s="193"/>
      <c r="AW2318" s="28"/>
      <c r="AX2318" s="28"/>
      <c r="AY2318" s="28"/>
      <c r="BD2318" s="193"/>
      <c r="BF2318" s="28"/>
      <c r="BG2318" s="28"/>
      <c r="BH2318" s="28"/>
      <c r="BM2318" s="193"/>
      <c r="BO2318" s="28"/>
      <c r="BP2318" s="28"/>
      <c r="BQ2318" s="28"/>
      <c r="BV2318" s="193"/>
      <c r="BX2318" s="28"/>
      <c r="BY2318" s="28"/>
      <c r="BZ2318" s="28"/>
      <c r="CE2318" s="193"/>
      <c r="CG2318" s="28"/>
      <c r="CH2318" s="28"/>
      <c r="CI2318" s="28"/>
      <c r="CN2318" s="193"/>
      <c r="CP2318" s="28"/>
      <c r="CQ2318" s="28"/>
      <c r="CR2318" s="28"/>
      <c r="CW2318" s="193"/>
      <c r="CY2318" s="28"/>
      <c r="CZ2318" s="28"/>
      <c r="DA2318" s="28"/>
      <c r="DF2318" s="193"/>
      <c r="DH2318" s="28"/>
      <c r="DI2318" s="28"/>
      <c r="DJ2318" s="28"/>
      <c r="DO2318" s="193"/>
      <c r="DQ2318" s="28"/>
      <c r="DR2318" s="28"/>
      <c r="DS2318" s="28"/>
      <c r="DX2318" s="193"/>
      <c r="DZ2318" s="28"/>
      <c r="EA2318" s="28"/>
      <c r="EB2318" s="28"/>
      <c r="EG2318" s="193"/>
      <c r="EI2318" s="28"/>
      <c r="EJ2318" s="28"/>
      <c r="EK2318" s="28"/>
      <c r="EP2318" s="193"/>
      <c r="ER2318" s="28"/>
      <c r="ES2318" s="28"/>
      <c r="ET2318" s="28"/>
      <c r="EY2318" s="193"/>
      <c r="FA2318" s="28"/>
      <c r="FB2318" s="28"/>
      <c r="FC2318" s="28"/>
      <c r="FH2318" s="193"/>
      <c r="FJ2318" s="28"/>
      <c r="FK2318" s="28"/>
      <c r="FL2318" s="28"/>
      <c r="FQ2318" s="193"/>
      <c r="FS2318" s="28"/>
      <c r="FT2318" s="28"/>
      <c r="FU2318" s="28"/>
      <c r="FZ2318" s="193"/>
      <c r="GB2318" s="28"/>
      <c r="GC2318" s="28"/>
      <c r="GD2318" s="28"/>
      <c r="GI2318" s="193"/>
      <c r="GK2318" s="28"/>
      <c r="GL2318" s="28"/>
      <c r="GM2318" s="28"/>
      <c r="GR2318" s="193"/>
      <c r="GT2318" s="28"/>
      <c r="GU2318" s="28"/>
      <c r="GV2318" s="28"/>
      <c r="HA2318" s="193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8"/>
      <c r="B2319" s="28"/>
      <c r="C2319" s="28"/>
      <c r="D2319" s="28"/>
      <c r="E2319" s="28"/>
      <c r="F2319"/>
      <c r="G2319"/>
      <c r="H2319" s="1"/>
      <c r="I2319" s="1"/>
      <c r="J2319" s="1"/>
      <c r="K2319" s="2"/>
      <c r="L2319" s="1"/>
      <c r="M2319"/>
      <c r="N2319" s="28"/>
      <c r="O2319" s="28"/>
      <c r="T2319" s="193"/>
      <c r="V2319" s="28"/>
      <c r="W2319" s="28"/>
      <c r="X2319" s="28"/>
      <c r="AC2319" s="193"/>
      <c r="AE2319" s="28"/>
      <c r="AF2319" s="28"/>
      <c r="AG2319" s="28"/>
      <c r="AL2319" s="193"/>
      <c r="AN2319" s="28"/>
      <c r="AO2319" s="28"/>
      <c r="AP2319" s="28"/>
      <c r="AU2319" s="193"/>
      <c r="AW2319" s="28"/>
      <c r="AX2319" s="28"/>
      <c r="AY2319" s="28"/>
      <c r="BD2319" s="193"/>
      <c r="BF2319" s="28"/>
      <c r="BG2319" s="28"/>
      <c r="BH2319" s="28"/>
      <c r="BM2319" s="193"/>
      <c r="BO2319" s="28"/>
      <c r="BP2319" s="28"/>
      <c r="BQ2319" s="28"/>
      <c r="BV2319" s="193"/>
      <c r="BX2319" s="28"/>
      <c r="BY2319" s="28"/>
      <c r="BZ2319" s="28"/>
      <c r="CE2319" s="193"/>
      <c r="CG2319" s="28"/>
      <c r="CH2319" s="28"/>
      <c r="CI2319" s="28"/>
      <c r="CN2319" s="193"/>
      <c r="CP2319" s="28"/>
      <c r="CQ2319" s="28"/>
      <c r="CR2319" s="28"/>
      <c r="CW2319" s="193"/>
      <c r="CY2319" s="28"/>
      <c r="CZ2319" s="28"/>
      <c r="DA2319" s="28"/>
      <c r="DF2319" s="193"/>
      <c r="DH2319" s="28"/>
      <c r="DI2319" s="28"/>
      <c r="DJ2319" s="28"/>
      <c r="DO2319" s="193"/>
      <c r="DQ2319" s="28"/>
      <c r="DR2319" s="28"/>
      <c r="DS2319" s="28"/>
      <c r="DX2319" s="193"/>
      <c r="DZ2319" s="28"/>
      <c r="EA2319" s="28"/>
      <c r="EB2319" s="28"/>
      <c r="EG2319" s="193"/>
      <c r="EI2319" s="28"/>
      <c r="EJ2319" s="28"/>
      <c r="EK2319" s="28"/>
      <c r="EP2319" s="193"/>
      <c r="ER2319" s="28"/>
      <c r="ES2319" s="28"/>
      <c r="ET2319" s="28"/>
      <c r="EY2319" s="193"/>
      <c r="FA2319" s="28"/>
      <c r="FB2319" s="28"/>
      <c r="FC2319" s="28"/>
      <c r="FH2319" s="193"/>
      <c r="FJ2319" s="28"/>
      <c r="FK2319" s="28"/>
      <c r="FL2319" s="28"/>
      <c r="FQ2319" s="193"/>
      <c r="FS2319" s="28"/>
      <c r="FT2319" s="28"/>
      <c r="FU2319" s="28"/>
      <c r="FZ2319" s="193"/>
      <c r="GB2319" s="28"/>
      <c r="GC2319" s="28"/>
      <c r="GD2319" s="28"/>
      <c r="GI2319" s="193"/>
      <c r="GK2319" s="28"/>
      <c r="GL2319" s="28"/>
      <c r="GM2319" s="28"/>
      <c r="GR2319" s="193"/>
      <c r="GT2319" s="28"/>
      <c r="GU2319" s="28"/>
      <c r="GV2319" s="28"/>
      <c r="HA2319" s="193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8"/>
      <c r="B2320" s="28"/>
      <c r="C2320" s="28"/>
      <c r="D2320" s="28"/>
      <c r="E2320" s="28"/>
      <c r="F2320"/>
      <c r="G2320"/>
      <c r="H2320" s="1"/>
      <c r="I2320" s="1"/>
      <c r="J2320" s="1"/>
      <c r="K2320" s="2"/>
      <c r="L2320" s="1"/>
      <c r="M2320"/>
      <c r="N2320" s="28"/>
      <c r="O2320" s="28"/>
      <c r="T2320" s="193"/>
      <c r="V2320" s="28"/>
      <c r="W2320" s="28"/>
      <c r="X2320" s="28"/>
      <c r="AC2320" s="193"/>
      <c r="AE2320" s="28"/>
      <c r="AF2320" s="28"/>
      <c r="AG2320" s="28"/>
      <c r="AL2320" s="193"/>
      <c r="AN2320" s="28"/>
      <c r="AO2320" s="28"/>
      <c r="AP2320" s="28"/>
      <c r="AU2320" s="193"/>
      <c r="AW2320" s="28"/>
      <c r="AX2320" s="28"/>
      <c r="AY2320" s="28"/>
      <c r="BD2320" s="193"/>
      <c r="BF2320" s="28"/>
      <c r="BG2320" s="28"/>
      <c r="BH2320" s="28"/>
      <c r="BM2320" s="193"/>
      <c r="BO2320" s="28"/>
      <c r="BP2320" s="28"/>
      <c r="BQ2320" s="28"/>
      <c r="BV2320" s="193"/>
      <c r="BX2320" s="28"/>
      <c r="BY2320" s="28"/>
      <c r="BZ2320" s="28"/>
      <c r="CE2320" s="193"/>
      <c r="CG2320" s="28"/>
      <c r="CH2320" s="28"/>
      <c r="CI2320" s="28"/>
      <c r="CN2320" s="193"/>
      <c r="CP2320" s="28"/>
      <c r="CQ2320" s="28"/>
      <c r="CR2320" s="28"/>
      <c r="CW2320" s="193"/>
      <c r="CY2320" s="28"/>
      <c r="CZ2320" s="28"/>
      <c r="DA2320" s="28"/>
      <c r="DF2320" s="193"/>
      <c r="DH2320" s="28"/>
      <c r="DI2320" s="28"/>
      <c r="DJ2320" s="28"/>
      <c r="DO2320" s="193"/>
      <c r="DQ2320" s="28"/>
      <c r="DR2320" s="28"/>
      <c r="DS2320" s="28"/>
      <c r="DX2320" s="193"/>
      <c r="DZ2320" s="28"/>
      <c r="EA2320" s="28"/>
      <c r="EB2320" s="28"/>
      <c r="EG2320" s="193"/>
      <c r="EI2320" s="28"/>
      <c r="EJ2320" s="28"/>
      <c r="EK2320" s="28"/>
      <c r="EP2320" s="193"/>
      <c r="ER2320" s="28"/>
      <c r="ES2320" s="28"/>
      <c r="ET2320" s="28"/>
      <c r="EY2320" s="193"/>
      <c r="FA2320" s="28"/>
      <c r="FB2320" s="28"/>
      <c r="FC2320" s="28"/>
      <c r="FH2320" s="193"/>
      <c r="FJ2320" s="28"/>
      <c r="FK2320" s="28"/>
      <c r="FL2320" s="28"/>
      <c r="FQ2320" s="193"/>
      <c r="FS2320" s="28"/>
      <c r="FT2320" s="28"/>
      <c r="FU2320" s="28"/>
      <c r="FZ2320" s="193"/>
      <c r="GB2320" s="28"/>
      <c r="GC2320" s="28"/>
      <c r="GD2320" s="28"/>
      <c r="GI2320" s="193"/>
      <c r="GK2320" s="28"/>
      <c r="GL2320" s="28"/>
      <c r="GM2320" s="28"/>
      <c r="GR2320" s="193"/>
      <c r="GT2320" s="28"/>
      <c r="GU2320" s="28"/>
      <c r="GV2320" s="28"/>
      <c r="HA2320" s="193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8"/>
      <c r="B2321" s="28"/>
      <c r="C2321" s="28"/>
      <c r="D2321" s="28"/>
      <c r="E2321" s="28"/>
      <c r="F2321"/>
      <c r="G2321"/>
      <c r="H2321" s="1"/>
      <c r="I2321" s="1"/>
      <c r="J2321" s="1"/>
      <c r="K2321" s="2"/>
      <c r="L2321" s="1"/>
      <c r="M2321"/>
      <c r="N2321" s="28"/>
      <c r="O2321" s="28"/>
      <c r="T2321" s="193"/>
      <c r="V2321" s="28"/>
      <c r="W2321" s="28"/>
      <c r="X2321" s="28"/>
      <c r="AC2321" s="193"/>
      <c r="AE2321" s="28"/>
      <c r="AF2321" s="28"/>
      <c r="AG2321" s="28"/>
      <c r="AL2321" s="193"/>
      <c r="AN2321" s="28"/>
      <c r="AO2321" s="28"/>
      <c r="AP2321" s="28"/>
      <c r="AU2321" s="193"/>
      <c r="AW2321" s="28"/>
      <c r="AX2321" s="28"/>
      <c r="AY2321" s="28"/>
      <c r="BD2321" s="193"/>
      <c r="BF2321" s="28"/>
      <c r="BG2321" s="28"/>
      <c r="BH2321" s="28"/>
      <c r="BM2321" s="193"/>
      <c r="BO2321" s="28"/>
      <c r="BP2321" s="28"/>
      <c r="BQ2321" s="28"/>
      <c r="BV2321" s="193"/>
      <c r="BX2321" s="28"/>
      <c r="BY2321" s="28"/>
      <c r="BZ2321" s="28"/>
      <c r="CE2321" s="193"/>
      <c r="CG2321" s="28"/>
      <c r="CH2321" s="28"/>
      <c r="CI2321" s="28"/>
      <c r="CN2321" s="193"/>
      <c r="CP2321" s="28"/>
      <c r="CQ2321" s="28"/>
      <c r="CR2321" s="28"/>
      <c r="CW2321" s="193"/>
      <c r="CY2321" s="28"/>
      <c r="CZ2321" s="28"/>
      <c r="DA2321" s="28"/>
      <c r="DF2321" s="193"/>
      <c r="DH2321" s="28"/>
      <c r="DI2321" s="28"/>
      <c r="DJ2321" s="28"/>
      <c r="DO2321" s="193"/>
      <c r="DQ2321" s="28"/>
      <c r="DR2321" s="28"/>
      <c r="DS2321" s="28"/>
      <c r="DX2321" s="193"/>
      <c r="DZ2321" s="28"/>
      <c r="EA2321" s="28"/>
      <c r="EB2321" s="28"/>
      <c r="EG2321" s="193"/>
      <c r="EI2321" s="28"/>
      <c r="EJ2321" s="28"/>
      <c r="EK2321" s="28"/>
      <c r="EP2321" s="193"/>
      <c r="ER2321" s="28"/>
      <c r="ES2321" s="28"/>
      <c r="ET2321" s="28"/>
      <c r="EY2321" s="193"/>
      <c r="FA2321" s="28"/>
      <c r="FB2321" s="28"/>
      <c r="FC2321" s="28"/>
      <c r="FH2321" s="193"/>
      <c r="FJ2321" s="28"/>
      <c r="FK2321" s="28"/>
      <c r="FL2321" s="28"/>
      <c r="FQ2321" s="193"/>
      <c r="FS2321" s="28"/>
      <c r="FT2321" s="28"/>
      <c r="FU2321" s="28"/>
      <c r="FZ2321" s="193"/>
      <c r="GB2321" s="28"/>
      <c r="GC2321" s="28"/>
      <c r="GD2321" s="28"/>
      <c r="GI2321" s="193"/>
      <c r="GK2321" s="28"/>
      <c r="GL2321" s="28"/>
      <c r="GM2321" s="28"/>
      <c r="GR2321" s="193"/>
      <c r="GT2321" s="28"/>
      <c r="GU2321" s="28"/>
      <c r="GV2321" s="28"/>
      <c r="HA2321" s="193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8"/>
      <c r="B2322" s="28"/>
      <c r="C2322" s="28"/>
      <c r="D2322" s="28"/>
      <c r="E2322" s="28"/>
      <c r="F2322"/>
      <c r="G2322"/>
      <c r="H2322" s="1"/>
      <c r="I2322" s="1"/>
      <c r="J2322" s="1"/>
      <c r="K2322" s="2"/>
      <c r="L2322" s="1"/>
      <c r="M2322"/>
      <c r="N2322" s="28"/>
      <c r="O2322" s="28"/>
      <c r="T2322" s="193"/>
      <c r="V2322" s="28"/>
      <c r="W2322" s="28"/>
      <c r="X2322" s="28"/>
      <c r="AC2322" s="193"/>
      <c r="AE2322" s="28"/>
      <c r="AF2322" s="28"/>
      <c r="AG2322" s="28"/>
      <c r="AL2322" s="193"/>
      <c r="AN2322" s="28"/>
      <c r="AO2322" s="28"/>
      <c r="AP2322" s="28"/>
      <c r="AU2322" s="193"/>
      <c r="AW2322" s="28"/>
      <c r="AX2322" s="28"/>
      <c r="AY2322" s="28"/>
      <c r="BD2322" s="193"/>
      <c r="BF2322" s="28"/>
      <c r="BG2322" s="28"/>
      <c r="BH2322" s="28"/>
      <c r="BM2322" s="193"/>
      <c r="BO2322" s="28"/>
      <c r="BP2322" s="28"/>
      <c r="BQ2322" s="28"/>
      <c r="BV2322" s="193"/>
      <c r="BX2322" s="28"/>
      <c r="BY2322" s="28"/>
      <c r="BZ2322" s="28"/>
      <c r="CE2322" s="193"/>
      <c r="CG2322" s="28"/>
      <c r="CH2322" s="28"/>
      <c r="CI2322" s="28"/>
      <c r="CN2322" s="193"/>
      <c r="CP2322" s="28"/>
      <c r="CQ2322" s="28"/>
      <c r="CR2322" s="28"/>
      <c r="CW2322" s="193"/>
      <c r="CY2322" s="28"/>
      <c r="CZ2322" s="28"/>
      <c r="DA2322" s="28"/>
      <c r="DF2322" s="193"/>
      <c r="DH2322" s="28"/>
      <c r="DI2322" s="28"/>
      <c r="DJ2322" s="28"/>
      <c r="DO2322" s="193"/>
      <c r="DQ2322" s="28"/>
      <c r="DR2322" s="28"/>
      <c r="DS2322" s="28"/>
      <c r="DX2322" s="193"/>
      <c r="DZ2322" s="28"/>
      <c r="EA2322" s="28"/>
      <c r="EB2322" s="28"/>
      <c r="EG2322" s="193"/>
      <c r="EI2322" s="28"/>
      <c r="EJ2322" s="28"/>
      <c r="EK2322" s="28"/>
      <c r="EP2322" s="193"/>
      <c r="ER2322" s="28"/>
      <c r="ES2322" s="28"/>
      <c r="ET2322" s="28"/>
      <c r="EY2322" s="193"/>
      <c r="FA2322" s="28"/>
      <c r="FB2322" s="28"/>
      <c r="FC2322" s="28"/>
      <c r="FH2322" s="193"/>
      <c r="FJ2322" s="28"/>
      <c r="FK2322" s="28"/>
      <c r="FL2322" s="28"/>
      <c r="FQ2322" s="193"/>
      <c r="FS2322" s="28"/>
      <c r="FT2322" s="28"/>
      <c r="FU2322" s="28"/>
      <c r="FZ2322" s="193"/>
      <c r="GB2322" s="28"/>
      <c r="GC2322" s="28"/>
      <c r="GD2322" s="28"/>
      <c r="GI2322" s="193"/>
      <c r="GK2322" s="28"/>
      <c r="GL2322" s="28"/>
      <c r="GM2322" s="28"/>
      <c r="GR2322" s="193"/>
      <c r="GT2322" s="28"/>
      <c r="GU2322" s="28"/>
      <c r="GV2322" s="28"/>
      <c r="HA2322" s="193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E2323" s="28"/>
      <c r="F2323"/>
      <c r="G2323"/>
      <c r="H2323" s="1"/>
      <c r="I2323" s="1"/>
      <c r="J2323" s="1"/>
      <c r="K2323" s="2"/>
      <c r="L2323" s="1"/>
      <c r="M2323"/>
      <c r="N2323" s="28"/>
      <c r="O2323" s="28"/>
      <c r="T2323" s="193"/>
      <c r="V2323" s="28"/>
      <c r="W2323" s="28"/>
      <c r="X2323" s="28"/>
      <c r="AC2323" s="193"/>
      <c r="AE2323" s="28"/>
      <c r="AF2323" s="28"/>
      <c r="AG2323" s="28"/>
      <c r="AL2323" s="193"/>
      <c r="AN2323" s="28"/>
      <c r="AO2323" s="28"/>
      <c r="AP2323" s="28"/>
      <c r="AU2323" s="193"/>
      <c r="AW2323" s="28"/>
      <c r="AX2323" s="28"/>
      <c r="AY2323" s="28"/>
      <c r="BD2323" s="193"/>
      <c r="BF2323" s="28"/>
      <c r="BG2323" s="28"/>
      <c r="BH2323" s="28"/>
      <c r="BM2323" s="193"/>
      <c r="BO2323" s="28"/>
      <c r="BP2323" s="28"/>
      <c r="BQ2323" s="28"/>
      <c r="BV2323" s="193"/>
      <c r="BX2323" s="28"/>
      <c r="BY2323" s="28"/>
      <c r="BZ2323" s="28"/>
      <c r="CE2323" s="193"/>
      <c r="CG2323" s="28"/>
      <c r="CH2323" s="28"/>
      <c r="CI2323" s="28"/>
      <c r="CN2323" s="193"/>
      <c r="CP2323" s="28"/>
      <c r="CQ2323" s="28"/>
      <c r="CR2323" s="28"/>
      <c r="CW2323" s="193"/>
      <c r="CY2323" s="28"/>
      <c r="CZ2323" s="28"/>
      <c r="DA2323" s="28"/>
      <c r="DF2323" s="193"/>
      <c r="DH2323" s="28"/>
      <c r="DI2323" s="28"/>
      <c r="DJ2323" s="28"/>
      <c r="DO2323" s="193"/>
      <c r="DQ2323" s="28"/>
      <c r="DR2323" s="28"/>
      <c r="DS2323" s="28"/>
      <c r="DX2323" s="193"/>
      <c r="DZ2323" s="28"/>
      <c r="EA2323" s="28"/>
      <c r="EB2323" s="28"/>
      <c r="EG2323" s="193"/>
      <c r="EI2323" s="28"/>
      <c r="EJ2323" s="28"/>
      <c r="EK2323" s="28"/>
      <c r="EP2323" s="193"/>
      <c r="ER2323" s="28"/>
      <c r="ES2323" s="28"/>
      <c r="ET2323" s="28"/>
      <c r="EY2323" s="193"/>
      <c r="FA2323" s="28"/>
      <c r="FB2323" s="28"/>
      <c r="FC2323" s="28"/>
      <c r="FH2323" s="193"/>
      <c r="FJ2323" s="28"/>
      <c r="FK2323" s="28"/>
      <c r="FL2323" s="28"/>
      <c r="FQ2323" s="193"/>
      <c r="FS2323" s="28"/>
      <c r="FT2323" s="28"/>
      <c r="FU2323" s="28"/>
      <c r="FZ2323" s="193"/>
      <c r="GB2323" s="28"/>
      <c r="GC2323" s="28"/>
      <c r="GD2323" s="28"/>
      <c r="GI2323" s="193"/>
      <c r="GK2323" s="28"/>
      <c r="GL2323" s="28"/>
      <c r="GM2323" s="28"/>
      <c r="GR2323" s="193"/>
      <c r="GT2323" s="28"/>
      <c r="GU2323" s="28"/>
      <c r="GV2323" s="28"/>
      <c r="HA2323" s="193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8"/>
      <c r="B2324" s="28"/>
      <c r="C2324" s="28"/>
      <c r="D2324" s="28"/>
      <c r="E2324" s="28"/>
      <c r="F2324"/>
      <c r="G2324"/>
      <c r="H2324" s="1"/>
      <c r="I2324" s="1"/>
      <c r="J2324" s="1"/>
      <c r="K2324" s="2"/>
      <c r="L2324" s="1"/>
      <c r="M2324"/>
      <c r="N2324" s="28"/>
      <c r="O2324" s="28"/>
      <c r="T2324" s="193"/>
      <c r="V2324" s="28"/>
      <c r="W2324" s="28"/>
      <c r="X2324" s="28"/>
      <c r="AC2324" s="193"/>
      <c r="AE2324" s="28"/>
      <c r="AF2324" s="28"/>
      <c r="AG2324" s="28"/>
      <c r="AL2324" s="193"/>
      <c r="AN2324" s="28"/>
      <c r="AO2324" s="28"/>
      <c r="AP2324" s="28"/>
      <c r="AU2324" s="193"/>
      <c r="AW2324" s="28"/>
      <c r="AX2324" s="28"/>
      <c r="AY2324" s="28"/>
      <c r="BD2324" s="193"/>
      <c r="BF2324" s="28"/>
      <c r="BG2324" s="28"/>
      <c r="BH2324" s="28"/>
      <c r="BM2324" s="193"/>
      <c r="BO2324" s="28"/>
      <c r="BP2324" s="28"/>
      <c r="BQ2324" s="28"/>
      <c r="BV2324" s="193"/>
      <c r="BX2324" s="28"/>
      <c r="BY2324" s="28"/>
      <c r="BZ2324" s="28"/>
      <c r="CE2324" s="193"/>
      <c r="CG2324" s="28"/>
      <c r="CH2324" s="28"/>
      <c r="CI2324" s="28"/>
      <c r="CN2324" s="193"/>
      <c r="CP2324" s="28"/>
      <c r="CQ2324" s="28"/>
      <c r="CR2324" s="28"/>
      <c r="CW2324" s="193"/>
      <c r="CY2324" s="28"/>
      <c r="CZ2324" s="28"/>
      <c r="DA2324" s="28"/>
      <c r="DF2324" s="193"/>
      <c r="DH2324" s="28"/>
      <c r="DI2324" s="28"/>
      <c r="DJ2324" s="28"/>
      <c r="DO2324" s="193"/>
      <c r="DQ2324" s="28"/>
      <c r="DR2324" s="28"/>
      <c r="DS2324" s="28"/>
      <c r="DX2324" s="193"/>
      <c r="DZ2324" s="28"/>
      <c r="EA2324" s="28"/>
      <c r="EB2324" s="28"/>
      <c r="EG2324" s="193"/>
      <c r="EI2324" s="28"/>
      <c r="EJ2324" s="28"/>
      <c r="EK2324" s="28"/>
      <c r="EP2324" s="193"/>
      <c r="ER2324" s="28"/>
      <c r="ES2324" s="28"/>
      <c r="ET2324" s="28"/>
      <c r="EY2324" s="193"/>
      <c r="FA2324" s="28"/>
      <c r="FB2324" s="28"/>
      <c r="FC2324" s="28"/>
      <c r="FH2324" s="193"/>
      <c r="FJ2324" s="28"/>
      <c r="FK2324" s="28"/>
      <c r="FL2324" s="28"/>
      <c r="FQ2324" s="193"/>
      <c r="FS2324" s="28"/>
      <c r="FT2324" s="28"/>
      <c r="FU2324" s="28"/>
      <c r="FZ2324" s="193"/>
      <c r="GB2324" s="28"/>
      <c r="GC2324" s="28"/>
      <c r="GD2324" s="28"/>
      <c r="GI2324" s="193"/>
      <c r="GK2324" s="28"/>
      <c r="GL2324" s="28"/>
      <c r="GM2324" s="28"/>
      <c r="GR2324" s="193"/>
      <c r="GT2324" s="28"/>
      <c r="GU2324" s="28"/>
      <c r="GV2324" s="28"/>
      <c r="HA2324" s="193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8"/>
      <c r="B2325" s="28"/>
      <c r="C2325" s="28"/>
      <c r="D2325" s="28"/>
      <c r="E2325" s="28"/>
      <c r="F2325"/>
      <c r="G2325"/>
      <c r="H2325" s="1"/>
      <c r="I2325" s="1"/>
      <c r="J2325" s="1"/>
      <c r="K2325" s="2"/>
      <c r="L2325" s="1"/>
      <c r="M2325"/>
      <c r="N2325" s="28"/>
      <c r="O2325" s="28"/>
      <c r="T2325" s="193"/>
      <c r="V2325" s="28"/>
      <c r="W2325" s="28"/>
      <c r="X2325" s="28"/>
      <c r="AC2325" s="193"/>
      <c r="AE2325" s="28"/>
      <c r="AF2325" s="28"/>
      <c r="AG2325" s="28"/>
      <c r="AL2325" s="193"/>
      <c r="AN2325" s="28"/>
      <c r="AO2325" s="28"/>
      <c r="AP2325" s="28"/>
      <c r="AU2325" s="193"/>
      <c r="AW2325" s="28"/>
      <c r="AX2325" s="28"/>
      <c r="AY2325" s="28"/>
      <c r="BD2325" s="193"/>
      <c r="BF2325" s="28"/>
      <c r="BG2325" s="28"/>
      <c r="BH2325" s="28"/>
      <c r="BM2325" s="193"/>
      <c r="BO2325" s="28"/>
      <c r="BP2325" s="28"/>
      <c r="BQ2325" s="28"/>
      <c r="BV2325" s="193"/>
      <c r="BX2325" s="28"/>
      <c r="BY2325" s="28"/>
      <c r="BZ2325" s="28"/>
      <c r="CE2325" s="193"/>
      <c r="CG2325" s="28"/>
      <c r="CH2325" s="28"/>
      <c r="CI2325" s="28"/>
      <c r="CN2325" s="193"/>
      <c r="CP2325" s="28"/>
      <c r="CQ2325" s="28"/>
      <c r="CR2325" s="28"/>
      <c r="CW2325" s="193"/>
      <c r="CY2325" s="28"/>
      <c r="CZ2325" s="28"/>
      <c r="DA2325" s="28"/>
      <c r="DF2325" s="193"/>
      <c r="DH2325" s="28"/>
      <c r="DI2325" s="28"/>
      <c r="DJ2325" s="28"/>
      <c r="DO2325" s="193"/>
      <c r="DQ2325" s="28"/>
      <c r="DR2325" s="28"/>
      <c r="DS2325" s="28"/>
      <c r="DX2325" s="193"/>
      <c r="DZ2325" s="28"/>
      <c r="EA2325" s="28"/>
      <c r="EB2325" s="28"/>
      <c r="EG2325" s="193"/>
      <c r="EI2325" s="28"/>
      <c r="EJ2325" s="28"/>
      <c r="EK2325" s="28"/>
      <c r="EP2325" s="193"/>
      <c r="ER2325" s="28"/>
      <c r="ES2325" s="28"/>
      <c r="ET2325" s="28"/>
      <c r="EY2325" s="193"/>
      <c r="FA2325" s="28"/>
      <c r="FB2325" s="28"/>
      <c r="FC2325" s="28"/>
      <c r="FH2325" s="193"/>
      <c r="FJ2325" s="28"/>
      <c r="FK2325" s="28"/>
      <c r="FL2325" s="28"/>
      <c r="FQ2325" s="193"/>
      <c r="FS2325" s="28"/>
      <c r="FT2325" s="28"/>
      <c r="FU2325" s="28"/>
      <c r="FZ2325" s="193"/>
      <c r="GB2325" s="28"/>
      <c r="GC2325" s="28"/>
      <c r="GD2325" s="28"/>
      <c r="GI2325" s="193"/>
      <c r="GK2325" s="28"/>
      <c r="GL2325" s="28"/>
      <c r="GM2325" s="28"/>
      <c r="GR2325" s="193"/>
      <c r="GT2325" s="28"/>
      <c r="GU2325" s="28"/>
      <c r="GV2325" s="28"/>
      <c r="HA2325" s="193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8"/>
      <c r="B2326" s="28"/>
      <c r="C2326" s="28"/>
      <c r="D2326" s="28"/>
      <c r="E2326" s="28"/>
      <c r="F2326"/>
      <c r="G2326"/>
      <c r="H2326" s="1"/>
      <c r="I2326" s="1"/>
      <c r="J2326" s="1"/>
      <c r="K2326" s="2"/>
      <c r="L2326" s="1"/>
      <c r="M2326"/>
      <c r="N2326" s="28"/>
      <c r="O2326" s="28"/>
      <c r="T2326" s="193"/>
      <c r="V2326" s="28"/>
      <c r="W2326" s="28"/>
      <c r="X2326" s="28"/>
      <c r="AC2326" s="193"/>
      <c r="AE2326" s="28"/>
      <c r="AF2326" s="28"/>
      <c r="AG2326" s="28"/>
      <c r="AL2326" s="193"/>
      <c r="AN2326" s="28"/>
      <c r="AO2326" s="28"/>
      <c r="AP2326" s="28"/>
      <c r="AU2326" s="193"/>
      <c r="AW2326" s="28"/>
      <c r="AX2326" s="28"/>
      <c r="AY2326" s="28"/>
      <c r="BD2326" s="193"/>
      <c r="BF2326" s="28"/>
      <c r="BG2326" s="28"/>
      <c r="BH2326" s="28"/>
      <c r="BM2326" s="193"/>
      <c r="BO2326" s="28"/>
      <c r="BP2326" s="28"/>
      <c r="BQ2326" s="28"/>
      <c r="BV2326" s="193"/>
      <c r="BX2326" s="28"/>
      <c r="BY2326" s="28"/>
      <c r="BZ2326" s="28"/>
      <c r="CE2326" s="193"/>
      <c r="CG2326" s="28"/>
      <c r="CH2326" s="28"/>
      <c r="CI2326" s="28"/>
      <c r="CN2326" s="193"/>
      <c r="CP2326" s="28"/>
      <c r="CQ2326" s="28"/>
      <c r="CR2326" s="28"/>
      <c r="CW2326" s="193"/>
      <c r="CY2326" s="28"/>
      <c r="CZ2326" s="28"/>
      <c r="DA2326" s="28"/>
      <c r="DF2326" s="193"/>
      <c r="DH2326" s="28"/>
      <c r="DI2326" s="28"/>
      <c r="DJ2326" s="28"/>
      <c r="DO2326" s="193"/>
      <c r="DQ2326" s="28"/>
      <c r="DR2326" s="28"/>
      <c r="DS2326" s="28"/>
      <c r="DX2326" s="193"/>
      <c r="DZ2326" s="28"/>
      <c r="EA2326" s="28"/>
      <c r="EB2326" s="28"/>
      <c r="EG2326" s="193"/>
      <c r="EI2326" s="28"/>
      <c r="EJ2326" s="28"/>
      <c r="EK2326" s="28"/>
      <c r="EP2326" s="193"/>
      <c r="ER2326" s="28"/>
      <c r="ES2326" s="28"/>
      <c r="ET2326" s="28"/>
      <c r="EY2326" s="193"/>
      <c r="FA2326" s="28"/>
      <c r="FB2326" s="28"/>
      <c r="FC2326" s="28"/>
      <c r="FH2326" s="193"/>
      <c r="FJ2326" s="28"/>
      <c r="FK2326" s="28"/>
      <c r="FL2326" s="28"/>
      <c r="FQ2326" s="193"/>
      <c r="FS2326" s="28"/>
      <c r="FT2326" s="28"/>
      <c r="FU2326" s="28"/>
      <c r="FZ2326" s="193"/>
      <c r="GB2326" s="28"/>
      <c r="GC2326" s="28"/>
      <c r="GD2326" s="28"/>
      <c r="GI2326" s="193"/>
      <c r="GK2326" s="28"/>
      <c r="GL2326" s="28"/>
      <c r="GM2326" s="28"/>
      <c r="GR2326" s="193"/>
      <c r="GT2326" s="28"/>
      <c r="GU2326" s="28"/>
      <c r="GV2326" s="28"/>
      <c r="HA2326" s="193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8"/>
      <c r="B2327" s="28"/>
      <c r="C2327" s="28"/>
      <c r="D2327" s="28"/>
      <c r="E2327" s="28"/>
      <c r="F2327"/>
      <c r="G2327"/>
      <c r="H2327" s="1"/>
      <c r="I2327" s="1"/>
      <c r="J2327" s="1"/>
      <c r="K2327" s="2"/>
      <c r="L2327" s="1"/>
      <c r="M2327"/>
      <c r="N2327" s="28"/>
      <c r="O2327" s="28"/>
      <c r="T2327" s="193"/>
      <c r="V2327" s="28"/>
      <c r="W2327" s="28"/>
      <c r="X2327" s="28"/>
      <c r="AC2327" s="193"/>
      <c r="AE2327" s="28"/>
      <c r="AF2327" s="28"/>
      <c r="AG2327" s="28"/>
      <c r="AL2327" s="193"/>
      <c r="AN2327" s="28"/>
      <c r="AO2327" s="28"/>
      <c r="AP2327" s="28"/>
      <c r="AU2327" s="193"/>
      <c r="AW2327" s="28"/>
      <c r="AX2327" s="28"/>
      <c r="AY2327" s="28"/>
      <c r="BD2327" s="193"/>
      <c r="BF2327" s="28"/>
      <c r="BG2327" s="28"/>
      <c r="BH2327" s="28"/>
      <c r="BM2327" s="193"/>
      <c r="BO2327" s="28"/>
      <c r="BP2327" s="28"/>
      <c r="BQ2327" s="28"/>
      <c r="BV2327" s="193"/>
      <c r="BX2327" s="28"/>
      <c r="BY2327" s="28"/>
      <c r="BZ2327" s="28"/>
      <c r="CE2327" s="193"/>
      <c r="CG2327" s="28"/>
      <c r="CH2327" s="28"/>
      <c r="CI2327" s="28"/>
      <c r="CN2327" s="193"/>
      <c r="CP2327" s="28"/>
      <c r="CQ2327" s="28"/>
      <c r="CR2327" s="28"/>
      <c r="CW2327" s="193"/>
      <c r="CY2327" s="28"/>
      <c r="CZ2327" s="28"/>
      <c r="DA2327" s="28"/>
      <c r="DF2327" s="193"/>
      <c r="DH2327" s="28"/>
      <c r="DI2327" s="28"/>
      <c r="DJ2327" s="28"/>
      <c r="DO2327" s="193"/>
      <c r="DQ2327" s="28"/>
      <c r="DR2327" s="28"/>
      <c r="DS2327" s="28"/>
      <c r="DX2327" s="193"/>
      <c r="DZ2327" s="28"/>
      <c r="EA2327" s="28"/>
      <c r="EB2327" s="28"/>
      <c r="EG2327" s="193"/>
      <c r="EI2327" s="28"/>
      <c r="EJ2327" s="28"/>
      <c r="EK2327" s="28"/>
      <c r="EP2327" s="193"/>
      <c r="ER2327" s="28"/>
      <c r="ES2327" s="28"/>
      <c r="ET2327" s="28"/>
      <c r="EY2327" s="193"/>
      <c r="FA2327" s="28"/>
      <c r="FB2327" s="28"/>
      <c r="FC2327" s="28"/>
      <c r="FH2327" s="193"/>
      <c r="FJ2327" s="28"/>
      <c r="FK2327" s="28"/>
      <c r="FL2327" s="28"/>
      <c r="FQ2327" s="193"/>
      <c r="FS2327" s="28"/>
      <c r="FT2327" s="28"/>
      <c r="FU2327" s="28"/>
      <c r="FZ2327" s="193"/>
      <c r="GB2327" s="28"/>
      <c r="GC2327" s="28"/>
      <c r="GD2327" s="28"/>
      <c r="GI2327" s="193"/>
      <c r="GK2327" s="28"/>
      <c r="GL2327" s="28"/>
      <c r="GM2327" s="28"/>
      <c r="GR2327" s="193"/>
      <c r="GT2327" s="28"/>
      <c r="GU2327" s="28"/>
      <c r="GV2327" s="28"/>
      <c r="HA2327" s="193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8"/>
      <c r="B2328" s="28"/>
      <c r="C2328" s="28"/>
      <c r="D2328" s="28"/>
      <c r="E2328" s="28"/>
      <c r="F2328"/>
      <c r="G2328"/>
      <c r="H2328" s="1"/>
      <c r="I2328" s="1"/>
      <c r="J2328" s="1"/>
      <c r="K2328" s="2"/>
      <c r="L2328" s="1"/>
      <c r="M2328"/>
      <c r="N2328" s="28"/>
      <c r="O2328" s="28"/>
      <c r="T2328" s="193"/>
      <c r="V2328" s="28"/>
      <c r="W2328" s="28"/>
      <c r="X2328" s="28"/>
      <c r="AC2328" s="193"/>
      <c r="AE2328" s="28"/>
      <c r="AF2328" s="28"/>
      <c r="AG2328" s="28"/>
      <c r="AL2328" s="193"/>
      <c r="AN2328" s="28"/>
      <c r="AO2328" s="28"/>
      <c r="AP2328" s="28"/>
      <c r="AU2328" s="193"/>
      <c r="AW2328" s="28"/>
      <c r="AX2328" s="28"/>
      <c r="AY2328" s="28"/>
      <c r="BD2328" s="193"/>
      <c r="BF2328" s="28"/>
      <c r="BG2328" s="28"/>
      <c r="BH2328" s="28"/>
      <c r="BM2328" s="193"/>
      <c r="BO2328" s="28"/>
      <c r="BP2328" s="28"/>
      <c r="BQ2328" s="28"/>
      <c r="BV2328" s="193"/>
      <c r="BX2328" s="28"/>
      <c r="BY2328" s="28"/>
      <c r="BZ2328" s="28"/>
      <c r="CE2328" s="193"/>
      <c r="CG2328" s="28"/>
      <c r="CH2328" s="28"/>
      <c r="CI2328" s="28"/>
      <c r="CN2328" s="193"/>
      <c r="CP2328" s="28"/>
      <c r="CQ2328" s="28"/>
      <c r="CR2328" s="28"/>
      <c r="CW2328" s="193"/>
      <c r="CY2328" s="28"/>
      <c r="CZ2328" s="28"/>
      <c r="DA2328" s="28"/>
      <c r="DF2328" s="193"/>
      <c r="DH2328" s="28"/>
      <c r="DI2328" s="28"/>
      <c r="DJ2328" s="28"/>
      <c r="DO2328" s="193"/>
      <c r="DQ2328" s="28"/>
      <c r="DR2328" s="28"/>
      <c r="DS2328" s="28"/>
      <c r="DX2328" s="193"/>
      <c r="DZ2328" s="28"/>
      <c r="EA2328" s="28"/>
      <c r="EB2328" s="28"/>
      <c r="EG2328" s="193"/>
      <c r="EI2328" s="28"/>
      <c r="EJ2328" s="28"/>
      <c r="EK2328" s="28"/>
      <c r="EP2328" s="193"/>
      <c r="ER2328" s="28"/>
      <c r="ES2328" s="28"/>
      <c r="ET2328" s="28"/>
      <c r="EY2328" s="193"/>
      <c r="FA2328" s="28"/>
      <c r="FB2328" s="28"/>
      <c r="FC2328" s="28"/>
      <c r="FH2328" s="193"/>
      <c r="FJ2328" s="28"/>
      <c r="FK2328" s="28"/>
      <c r="FL2328" s="28"/>
      <c r="FQ2328" s="193"/>
      <c r="FS2328" s="28"/>
      <c r="FT2328" s="28"/>
      <c r="FU2328" s="28"/>
      <c r="FZ2328" s="193"/>
      <c r="GB2328" s="28"/>
      <c r="GC2328" s="28"/>
      <c r="GD2328" s="28"/>
      <c r="GI2328" s="193"/>
      <c r="GK2328" s="28"/>
      <c r="GL2328" s="28"/>
      <c r="GM2328" s="28"/>
      <c r="GR2328" s="193"/>
      <c r="GT2328" s="28"/>
      <c r="GU2328" s="28"/>
      <c r="GV2328" s="28"/>
      <c r="HA2328" s="193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E2329" s="28"/>
      <c r="F2329"/>
      <c r="G2329"/>
      <c r="H2329" s="1"/>
      <c r="I2329" s="1"/>
      <c r="J2329" s="1"/>
      <c r="K2329" s="2"/>
      <c r="L2329" s="1"/>
      <c r="M2329"/>
      <c r="N2329" s="28"/>
      <c r="O2329" s="28"/>
      <c r="T2329" s="193"/>
      <c r="V2329" s="28"/>
      <c r="W2329" s="28"/>
      <c r="X2329" s="28"/>
      <c r="AC2329" s="193"/>
      <c r="AE2329" s="28"/>
      <c r="AF2329" s="28"/>
      <c r="AG2329" s="28"/>
      <c r="AL2329" s="193"/>
      <c r="AN2329" s="28"/>
      <c r="AO2329" s="28"/>
      <c r="AP2329" s="28"/>
      <c r="AU2329" s="193"/>
      <c r="AW2329" s="28"/>
      <c r="AX2329" s="28"/>
      <c r="AY2329" s="28"/>
      <c r="BD2329" s="193"/>
      <c r="BF2329" s="28"/>
      <c r="BG2329" s="28"/>
      <c r="BH2329" s="28"/>
      <c r="BM2329" s="193"/>
      <c r="BO2329" s="28"/>
      <c r="BP2329" s="28"/>
      <c r="BQ2329" s="28"/>
      <c r="BV2329" s="193"/>
      <c r="BX2329" s="28"/>
      <c r="BY2329" s="28"/>
      <c r="BZ2329" s="28"/>
      <c r="CE2329" s="193"/>
      <c r="CG2329" s="28"/>
      <c r="CH2329" s="28"/>
      <c r="CI2329" s="28"/>
      <c r="CN2329" s="193"/>
      <c r="CP2329" s="28"/>
      <c r="CQ2329" s="28"/>
      <c r="CR2329" s="28"/>
      <c r="CW2329" s="193"/>
      <c r="CY2329" s="28"/>
      <c r="CZ2329" s="28"/>
      <c r="DA2329" s="28"/>
      <c r="DF2329" s="193"/>
      <c r="DH2329" s="28"/>
      <c r="DI2329" s="28"/>
      <c r="DJ2329" s="28"/>
      <c r="DO2329" s="193"/>
      <c r="DQ2329" s="28"/>
      <c r="DR2329" s="28"/>
      <c r="DS2329" s="28"/>
      <c r="DX2329" s="193"/>
      <c r="DZ2329" s="28"/>
      <c r="EA2329" s="28"/>
      <c r="EB2329" s="28"/>
      <c r="EG2329" s="193"/>
      <c r="EI2329" s="28"/>
      <c r="EJ2329" s="28"/>
      <c r="EK2329" s="28"/>
      <c r="EP2329" s="193"/>
      <c r="ER2329" s="28"/>
      <c r="ES2329" s="28"/>
      <c r="ET2329" s="28"/>
      <c r="EY2329" s="193"/>
      <c r="FA2329" s="28"/>
      <c r="FB2329" s="28"/>
      <c r="FC2329" s="28"/>
      <c r="FH2329" s="193"/>
      <c r="FJ2329" s="28"/>
      <c r="FK2329" s="28"/>
      <c r="FL2329" s="28"/>
      <c r="FQ2329" s="193"/>
      <c r="FS2329" s="28"/>
      <c r="FT2329" s="28"/>
      <c r="FU2329" s="28"/>
      <c r="FZ2329" s="193"/>
      <c r="GB2329" s="28"/>
      <c r="GC2329" s="28"/>
      <c r="GD2329" s="28"/>
      <c r="GI2329" s="193"/>
      <c r="GK2329" s="28"/>
      <c r="GL2329" s="28"/>
      <c r="GM2329" s="28"/>
      <c r="GR2329" s="193"/>
      <c r="GT2329" s="28"/>
      <c r="GU2329" s="28"/>
      <c r="GV2329" s="28"/>
      <c r="HA2329" s="193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8"/>
      <c r="B2330" s="28"/>
      <c r="C2330" s="28"/>
      <c r="D2330" s="28"/>
      <c r="E2330" s="28"/>
      <c r="F2330"/>
      <c r="G2330"/>
      <c r="H2330" s="1"/>
      <c r="I2330" s="1"/>
      <c r="J2330" s="1"/>
      <c r="K2330" s="2"/>
      <c r="L2330" s="1"/>
      <c r="M2330"/>
      <c r="N2330" s="28"/>
      <c r="O2330" s="28"/>
      <c r="T2330" s="193"/>
      <c r="V2330" s="28"/>
      <c r="W2330" s="28"/>
      <c r="X2330" s="28"/>
      <c r="AC2330" s="193"/>
      <c r="AE2330" s="28"/>
      <c r="AF2330" s="28"/>
      <c r="AG2330" s="28"/>
      <c r="AL2330" s="193"/>
      <c r="AN2330" s="28"/>
      <c r="AO2330" s="28"/>
      <c r="AP2330" s="28"/>
      <c r="AU2330" s="193"/>
      <c r="AW2330" s="28"/>
      <c r="AX2330" s="28"/>
      <c r="AY2330" s="28"/>
      <c r="BD2330" s="193"/>
      <c r="BF2330" s="28"/>
      <c r="BG2330" s="28"/>
      <c r="BH2330" s="28"/>
      <c r="BM2330" s="193"/>
      <c r="BO2330" s="28"/>
      <c r="BP2330" s="28"/>
      <c r="BQ2330" s="28"/>
      <c r="BV2330" s="193"/>
      <c r="BX2330" s="28"/>
      <c r="BY2330" s="28"/>
      <c r="BZ2330" s="28"/>
      <c r="CE2330" s="193"/>
      <c r="CG2330" s="28"/>
      <c r="CH2330" s="28"/>
      <c r="CI2330" s="28"/>
      <c r="CN2330" s="193"/>
      <c r="CP2330" s="28"/>
      <c r="CQ2330" s="28"/>
      <c r="CR2330" s="28"/>
      <c r="CW2330" s="193"/>
      <c r="CY2330" s="28"/>
      <c r="CZ2330" s="28"/>
      <c r="DA2330" s="28"/>
      <c r="DF2330" s="193"/>
      <c r="DH2330" s="28"/>
      <c r="DI2330" s="28"/>
      <c r="DJ2330" s="28"/>
      <c r="DO2330" s="193"/>
      <c r="DQ2330" s="28"/>
      <c r="DR2330" s="28"/>
      <c r="DS2330" s="28"/>
      <c r="DX2330" s="193"/>
      <c r="DZ2330" s="28"/>
      <c r="EA2330" s="28"/>
      <c r="EB2330" s="28"/>
      <c r="EG2330" s="193"/>
      <c r="EI2330" s="28"/>
      <c r="EJ2330" s="28"/>
      <c r="EK2330" s="28"/>
      <c r="EP2330" s="193"/>
      <c r="ER2330" s="28"/>
      <c r="ES2330" s="28"/>
      <c r="ET2330" s="28"/>
      <c r="EY2330" s="193"/>
      <c r="FA2330" s="28"/>
      <c r="FB2330" s="28"/>
      <c r="FC2330" s="28"/>
      <c r="FH2330" s="193"/>
      <c r="FJ2330" s="28"/>
      <c r="FK2330" s="28"/>
      <c r="FL2330" s="28"/>
      <c r="FQ2330" s="193"/>
      <c r="FS2330" s="28"/>
      <c r="FT2330" s="28"/>
      <c r="FU2330" s="28"/>
      <c r="FZ2330" s="193"/>
      <c r="GB2330" s="28"/>
      <c r="GC2330" s="28"/>
      <c r="GD2330" s="28"/>
      <c r="GI2330" s="193"/>
      <c r="GK2330" s="28"/>
      <c r="GL2330" s="28"/>
      <c r="GM2330" s="28"/>
      <c r="GR2330" s="193"/>
      <c r="GT2330" s="28"/>
      <c r="GU2330" s="28"/>
      <c r="GV2330" s="28"/>
      <c r="HA2330" s="193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8"/>
      <c r="B2331" s="28"/>
      <c r="C2331" s="28"/>
      <c r="D2331" s="28"/>
      <c r="E2331" s="28"/>
      <c r="F2331"/>
      <c r="G2331"/>
      <c r="H2331" s="1"/>
      <c r="I2331" s="1"/>
      <c r="J2331" s="1"/>
      <c r="K2331" s="2"/>
      <c r="L2331" s="1"/>
      <c r="M2331"/>
      <c r="N2331" s="28"/>
      <c r="O2331" s="28"/>
      <c r="T2331" s="193"/>
      <c r="V2331" s="28"/>
      <c r="W2331" s="28"/>
      <c r="X2331" s="28"/>
      <c r="AC2331" s="193"/>
      <c r="AE2331" s="28"/>
      <c r="AF2331" s="28"/>
      <c r="AG2331" s="28"/>
      <c r="AL2331" s="193"/>
      <c r="AN2331" s="28"/>
      <c r="AO2331" s="28"/>
      <c r="AP2331" s="28"/>
      <c r="AU2331" s="193"/>
      <c r="AW2331" s="28"/>
      <c r="AX2331" s="28"/>
      <c r="AY2331" s="28"/>
      <c r="BD2331" s="193"/>
      <c r="BF2331" s="28"/>
      <c r="BG2331" s="28"/>
      <c r="BH2331" s="28"/>
      <c r="BM2331" s="193"/>
      <c r="BO2331" s="28"/>
      <c r="BP2331" s="28"/>
      <c r="BQ2331" s="28"/>
      <c r="BV2331" s="193"/>
      <c r="BX2331" s="28"/>
      <c r="BY2331" s="28"/>
      <c r="BZ2331" s="28"/>
      <c r="CE2331" s="193"/>
      <c r="CG2331" s="28"/>
      <c r="CH2331" s="28"/>
      <c r="CI2331" s="28"/>
      <c r="CN2331" s="193"/>
      <c r="CP2331" s="28"/>
      <c r="CQ2331" s="28"/>
      <c r="CR2331" s="28"/>
      <c r="CW2331" s="193"/>
      <c r="CY2331" s="28"/>
      <c r="CZ2331" s="28"/>
      <c r="DA2331" s="28"/>
      <c r="DF2331" s="193"/>
      <c r="DH2331" s="28"/>
      <c r="DI2331" s="28"/>
      <c r="DJ2331" s="28"/>
      <c r="DO2331" s="193"/>
      <c r="DQ2331" s="28"/>
      <c r="DR2331" s="28"/>
      <c r="DS2331" s="28"/>
      <c r="DX2331" s="193"/>
      <c r="DZ2331" s="28"/>
      <c r="EA2331" s="28"/>
      <c r="EB2331" s="28"/>
      <c r="EG2331" s="193"/>
      <c r="EI2331" s="28"/>
      <c r="EJ2331" s="28"/>
      <c r="EK2331" s="28"/>
      <c r="EP2331" s="193"/>
      <c r="ER2331" s="28"/>
      <c r="ES2331" s="28"/>
      <c r="ET2331" s="28"/>
      <c r="EY2331" s="193"/>
      <c r="FA2331" s="28"/>
      <c r="FB2331" s="28"/>
      <c r="FC2331" s="28"/>
      <c r="FH2331" s="193"/>
      <c r="FJ2331" s="28"/>
      <c r="FK2331" s="28"/>
      <c r="FL2331" s="28"/>
      <c r="FQ2331" s="193"/>
      <c r="FS2331" s="28"/>
      <c r="FT2331" s="28"/>
      <c r="FU2331" s="28"/>
      <c r="FZ2331" s="193"/>
      <c r="GB2331" s="28"/>
      <c r="GC2331" s="28"/>
      <c r="GD2331" s="28"/>
      <c r="GI2331" s="193"/>
      <c r="GK2331" s="28"/>
      <c r="GL2331" s="28"/>
      <c r="GM2331" s="28"/>
      <c r="GR2331" s="193"/>
      <c r="GT2331" s="28"/>
      <c r="GU2331" s="28"/>
      <c r="GV2331" s="28"/>
      <c r="HA2331" s="193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8"/>
      <c r="B2332" s="28"/>
      <c r="C2332" s="28"/>
      <c r="D2332" s="28"/>
      <c r="E2332" s="28"/>
      <c r="F2332"/>
      <c r="G2332"/>
      <c r="H2332" s="1"/>
      <c r="I2332" s="1"/>
      <c r="J2332" s="1"/>
      <c r="K2332" s="2"/>
      <c r="L2332" s="1"/>
      <c r="M2332"/>
      <c r="N2332" s="28"/>
      <c r="O2332" s="28"/>
      <c r="T2332" s="193"/>
      <c r="V2332" s="28"/>
      <c r="W2332" s="28"/>
      <c r="X2332" s="28"/>
      <c r="AC2332" s="193"/>
      <c r="AE2332" s="28"/>
      <c r="AF2332" s="28"/>
      <c r="AG2332" s="28"/>
      <c r="AL2332" s="193"/>
      <c r="AN2332" s="28"/>
      <c r="AO2332" s="28"/>
      <c r="AP2332" s="28"/>
      <c r="AU2332" s="193"/>
      <c r="AW2332" s="28"/>
      <c r="AX2332" s="28"/>
      <c r="AY2332" s="28"/>
      <c r="BD2332" s="193"/>
      <c r="BF2332" s="28"/>
      <c r="BG2332" s="28"/>
      <c r="BH2332" s="28"/>
      <c r="BM2332" s="193"/>
      <c r="BO2332" s="28"/>
      <c r="BP2332" s="28"/>
      <c r="BQ2332" s="28"/>
      <c r="BV2332" s="193"/>
      <c r="BX2332" s="28"/>
      <c r="BY2332" s="28"/>
      <c r="BZ2332" s="28"/>
      <c r="CE2332" s="193"/>
      <c r="CG2332" s="28"/>
      <c r="CH2332" s="28"/>
      <c r="CI2332" s="28"/>
      <c r="CN2332" s="193"/>
      <c r="CP2332" s="28"/>
      <c r="CQ2332" s="28"/>
      <c r="CR2332" s="28"/>
      <c r="CW2332" s="193"/>
      <c r="CY2332" s="28"/>
      <c r="CZ2332" s="28"/>
      <c r="DA2332" s="28"/>
      <c r="DF2332" s="193"/>
      <c r="DH2332" s="28"/>
      <c r="DI2332" s="28"/>
      <c r="DJ2332" s="28"/>
      <c r="DO2332" s="193"/>
      <c r="DQ2332" s="28"/>
      <c r="DR2332" s="28"/>
      <c r="DS2332" s="28"/>
      <c r="DX2332" s="193"/>
      <c r="DZ2332" s="28"/>
      <c r="EA2332" s="28"/>
      <c r="EB2332" s="28"/>
      <c r="EG2332" s="193"/>
      <c r="EI2332" s="28"/>
      <c r="EJ2332" s="28"/>
      <c r="EK2332" s="28"/>
      <c r="EP2332" s="193"/>
      <c r="ER2332" s="28"/>
      <c r="ES2332" s="28"/>
      <c r="ET2332" s="28"/>
      <c r="EY2332" s="193"/>
      <c r="FA2332" s="28"/>
      <c r="FB2332" s="28"/>
      <c r="FC2332" s="28"/>
      <c r="FH2332" s="193"/>
      <c r="FJ2332" s="28"/>
      <c r="FK2332" s="28"/>
      <c r="FL2332" s="28"/>
      <c r="FQ2332" s="193"/>
      <c r="FS2332" s="28"/>
      <c r="FT2332" s="28"/>
      <c r="FU2332" s="28"/>
      <c r="FZ2332" s="193"/>
      <c r="GB2332" s="28"/>
      <c r="GC2332" s="28"/>
      <c r="GD2332" s="28"/>
      <c r="GI2332" s="193"/>
      <c r="GK2332" s="28"/>
      <c r="GL2332" s="28"/>
      <c r="GM2332" s="28"/>
      <c r="GR2332" s="193"/>
      <c r="GT2332" s="28"/>
      <c r="GU2332" s="28"/>
      <c r="GV2332" s="28"/>
      <c r="HA2332" s="193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8"/>
      <c r="B2333" s="28"/>
      <c r="C2333" s="28"/>
      <c r="D2333" s="28"/>
      <c r="E2333" s="28"/>
      <c r="F2333"/>
      <c r="G2333"/>
      <c r="H2333" s="1"/>
      <c r="I2333" s="1"/>
      <c r="J2333" s="1"/>
      <c r="K2333" s="2"/>
      <c r="L2333" s="1"/>
      <c r="M2333"/>
      <c r="N2333" s="28"/>
      <c r="O2333" s="28"/>
      <c r="T2333" s="193"/>
      <c r="V2333" s="28"/>
      <c r="W2333" s="28"/>
      <c r="X2333" s="28"/>
      <c r="AC2333" s="193"/>
      <c r="AE2333" s="28"/>
      <c r="AF2333" s="28"/>
      <c r="AG2333" s="28"/>
      <c r="AL2333" s="193"/>
      <c r="AN2333" s="28"/>
      <c r="AO2333" s="28"/>
      <c r="AP2333" s="28"/>
      <c r="AU2333" s="193"/>
      <c r="AW2333" s="28"/>
      <c r="AX2333" s="28"/>
      <c r="AY2333" s="28"/>
      <c r="BD2333" s="193"/>
      <c r="BF2333" s="28"/>
      <c r="BG2333" s="28"/>
      <c r="BH2333" s="28"/>
      <c r="BM2333" s="193"/>
      <c r="BO2333" s="28"/>
      <c r="BP2333" s="28"/>
      <c r="BQ2333" s="28"/>
      <c r="BV2333" s="193"/>
      <c r="BX2333" s="28"/>
      <c r="BY2333" s="28"/>
      <c r="BZ2333" s="28"/>
      <c r="CE2333" s="193"/>
      <c r="CG2333" s="28"/>
      <c r="CH2333" s="28"/>
      <c r="CI2333" s="28"/>
      <c r="CN2333" s="193"/>
      <c r="CP2333" s="28"/>
      <c r="CQ2333" s="28"/>
      <c r="CR2333" s="28"/>
      <c r="CW2333" s="193"/>
      <c r="CY2333" s="28"/>
      <c r="CZ2333" s="28"/>
      <c r="DA2333" s="28"/>
      <c r="DF2333" s="193"/>
      <c r="DH2333" s="28"/>
      <c r="DI2333" s="28"/>
      <c r="DJ2333" s="28"/>
      <c r="DO2333" s="193"/>
      <c r="DQ2333" s="28"/>
      <c r="DR2333" s="28"/>
      <c r="DS2333" s="28"/>
      <c r="DX2333" s="193"/>
      <c r="DZ2333" s="28"/>
      <c r="EA2333" s="28"/>
      <c r="EB2333" s="28"/>
      <c r="EG2333" s="193"/>
      <c r="EI2333" s="28"/>
      <c r="EJ2333" s="28"/>
      <c r="EK2333" s="28"/>
      <c r="EP2333" s="193"/>
      <c r="ER2333" s="28"/>
      <c r="ES2333" s="28"/>
      <c r="ET2333" s="28"/>
      <c r="EY2333" s="193"/>
      <c r="FA2333" s="28"/>
      <c r="FB2333" s="28"/>
      <c r="FC2333" s="28"/>
      <c r="FH2333" s="193"/>
      <c r="FJ2333" s="28"/>
      <c r="FK2333" s="28"/>
      <c r="FL2333" s="28"/>
      <c r="FQ2333" s="193"/>
      <c r="FS2333" s="28"/>
      <c r="FT2333" s="28"/>
      <c r="FU2333" s="28"/>
      <c r="FZ2333" s="193"/>
      <c r="GB2333" s="28"/>
      <c r="GC2333" s="28"/>
      <c r="GD2333" s="28"/>
      <c r="GI2333" s="193"/>
      <c r="GK2333" s="28"/>
      <c r="GL2333" s="28"/>
      <c r="GM2333" s="28"/>
      <c r="GR2333" s="193"/>
      <c r="GT2333" s="28"/>
      <c r="GU2333" s="28"/>
      <c r="GV2333" s="28"/>
      <c r="HA2333" s="193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8"/>
      <c r="B2334" s="28"/>
      <c r="C2334" s="28"/>
      <c r="D2334" s="28"/>
      <c r="E2334" s="28"/>
      <c r="F2334"/>
      <c r="G2334"/>
      <c r="H2334" s="1"/>
      <c r="I2334" s="1"/>
      <c r="J2334" s="1"/>
      <c r="K2334" s="2"/>
      <c r="L2334" s="1"/>
      <c r="M2334"/>
      <c r="N2334" s="28"/>
      <c r="O2334" s="28"/>
      <c r="T2334" s="193"/>
      <c r="V2334" s="28"/>
      <c r="W2334" s="28"/>
      <c r="X2334" s="28"/>
      <c r="AC2334" s="193"/>
      <c r="AE2334" s="28"/>
      <c r="AF2334" s="28"/>
      <c r="AG2334" s="28"/>
      <c r="AL2334" s="193"/>
      <c r="AN2334" s="28"/>
      <c r="AO2334" s="28"/>
      <c r="AP2334" s="28"/>
      <c r="AU2334" s="193"/>
      <c r="AW2334" s="28"/>
      <c r="AX2334" s="28"/>
      <c r="AY2334" s="28"/>
      <c r="BD2334" s="193"/>
      <c r="BF2334" s="28"/>
      <c r="BG2334" s="28"/>
      <c r="BH2334" s="28"/>
      <c r="BM2334" s="193"/>
      <c r="BO2334" s="28"/>
      <c r="BP2334" s="28"/>
      <c r="BQ2334" s="28"/>
      <c r="BV2334" s="193"/>
      <c r="BX2334" s="28"/>
      <c r="BY2334" s="28"/>
      <c r="BZ2334" s="28"/>
      <c r="CE2334" s="193"/>
      <c r="CG2334" s="28"/>
      <c r="CH2334" s="28"/>
      <c r="CI2334" s="28"/>
      <c r="CN2334" s="193"/>
      <c r="CP2334" s="28"/>
      <c r="CQ2334" s="28"/>
      <c r="CR2334" s="28"/>
      <c r="CW2334" s="193"/>
      <c r="CY2334" s="28"/>
      <c r="CZ2334" s="28"/>
      <c r="DA2334" s="28"/>
      <c r="DF2334" s="193"/>
      <c r="DH2334" s="28"/>
      <c r="DI2334" s="28"/>
      <c r="DJ2334" s="28"/>
      <c r="DO2334" s="193"/>
      <c r="DQ2334" s="28"/>
      <c r="DR2334" s="28"/>
      <c r="DS2334" s="28"/>
      <c r="DX2334" s="193"/>
      <c r="DZ2334" s="28"/>
      <c r="EA2334" s="28"/>
      <c r="EB2334" s="28"/>
      <c r="EG2334" s="193"/>
      <c r="EI2334" s="28"/>
      <c r="EJ2334" s="28"/>
      <c r="EK2334" s="28"/>
      <c r="EP2334" s="193"/>
      <c r="ER2334" s="28"/>
      <c r="ES2334" s="28"/>
      <c r="ET2334" s="28"/>
      <c r="EY2334" s="193"/>
      <c r="FA2334" s="28"/>
      <c r="FB2334" s="28"/>
      <c r="FC2334" s="28"/>
      <c r="FH2334" s="193"/>
      <c r="FJ2334" s="28"/>
      <c r="FK2334" s="28"/>
      <c r="FL2334" s="28"/>
      <c r="FQ2334" s="193"/>
      <c r="FS2334" s="28"/>
      <c r="FT2334" s="28"/>
      <c r="FU2334" s="28"/>
      <c r="FZ2334" s="193"/>
      <c r="GB2334" s="28"/>
      <c r="GC2334" s="28"/>
      <c r="GD2334" s="28"/>
      <c r="GI2334" s="193"/>
      <c r="GK2334" s="28"/>
      <c r="GL2334" s="28"/>
      <c r="GM2334" s="28"/>
      <c r="GR2334" s="193"/>
      <c r="GT2334" s="28"/>
      <c r="GU2334" s="28"/>
      <c r="GV2334" s="28"/>
      <c r="HA2334" s="193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8"/>
      <c r="B2335" s="28"/>
      <c r="C2335" s="28"/>
      <c r="D2335" s="28"/>
      <c r="E2335" s="28"/>
      <c r="F2335"/>
      <c r="G2335"/>
      <c r="H2335" s="1"/>
      <c r="I2335" s="1"/>
      <c r="J2335" s="1"/>
      <c r="K2335" s="2"/>
      <c r="L2335" s="1"/>
      <c r="M2335"/>
      <c r="N2335" s="28"/>
      <c r="O2335" s="28"/>
      <c r="T2335" s="193"/>
      <c r="V2335" s="28"/>
      <c r="W2335" s="28"/>
      <c r="X2335" s="28"/>
      <c r="AC2335" s="193"/>
      <c r="AE2335" s="28"/>
      <c r="AF2335" s="28"/>
      <c r="AG2335" s="28"/>
      <c r="AL2335" s="193"/>
      <c r="AN2335" s="28"/>
      <c r="AO2335" s="28"/>
      <c r="AP2335" s="28"/>
      <c r="AU2335" s="193"/>
      <c r="AW2335" s="28"/>
      <c r="AX2335" s="28"/>
      <c r="AY2335" s="28"/>
      <c r="BD2335" s="193"/>
      <c r="BF2335" s="28"/>
      <c r="BG2335" s="28"/>
      <c r="BH2335" s="28"/>
      <c r="BM2335" s="193"/>
      <c r="BO2335" s="28"/>
      <c r="BP2335" s="28"/>
      <c r="BQ2335" s="28"/>
      <c r="BV2335" s="193"/>
      <c r="BX2335" s="28"/>
      <c r="BY2335" s="28"/>
      <c r="BZ2335" s="28"/>
      <c r="CE2335" s="193"/>
      <c r="CG2335" s="28"/>
      <c r="CH2335" s="28"/>
      <c r="CI2335" s="28"/>
      <c r="CN2335" s="193"/>
      <c r="CP2335" s="28"/>
      <c r="CQ2335" s="28"/>
      <c r="CR2335" s="28"/>
      <c r="CW2335" s="193"/>
      <c r="CY2335" s="28"/>
      <c r="CZ2335" s="28"/>
      <c r="DA2335" s="28"/>
      <c r="DF2335" s="193"/>
      <c r="DH2335" s="28"/>
      <c r="DI2335" s="28"/>
      <c r="DJ2335" s="28"/>
      <c r="DO2335" s="193"/>
      <c r="DQ2335" s="28"/>
      <c r="DR2335" s="28"/>
      <c r="DS2335" s="28"/>
      <c r="DX2335" s="193"/>
      <c r="DZ2335" s="28"/>
      <c r="EA2335" s="28"/>
      <c r="EB2335" s="28"/>
      <c r="EG2335" s="193"/>
      <c r="EI2335" s="28"/>
      <c r="EJ2335" s="28"/>
      <c r="EK2335" s="28"/>
      <c r="EP2335" s="193"/>
      <c r="ER2335" s="28"/>
      <c r="ES2335" s="28"/>
      <c r="ET2335" s="28"/>
      <c r="EY2335" s="193"/>
      <c r="FA2335" s="28"/>
      <c r="FB2335" s="28"/>
      <c r="FC2335" s="28"/>
      <c r="FH2335" s="193"/>
      <c r="FJ2335" s="28"/>
      <c r="FK2335" s="28"/>
      <c r="FL2335" s="28"/>
      <c r="FQ2335" s="193"/>
      <c r="FS2335" s="28"/>
      <c r="FT2335" s="28"/>
      <c r="FU2335" s="28"/>
      <c r="FZ2335" s="193"/>
      <c r="GB2335" s="28"/>
      <c r="GC2335" s="28"/>
      <c r="GD2335" s="28"/>
      <c r="GI2335" s="193"/>
      <c r="GK2335" s="28"/>
      <c r="GL2335" s="28"/>
      <c r="GM2335" s="28"/>
      <c r="GR2335" s="193"/>
      <c r="GT2335" s="28"/>
      <c r="GU2335" s="28"/>
      <c r="GV2335" s="28"/>
      <c r="HA2335" s="193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8"/>
      <c r="B2336" s="28"/>
      <c r="C2336" s="28"/>
      <c r="D2336" s="28"/>
      <c r="E2336" s="28"/>
      <c r="F2336"/>
      <c r="G2336"/>
      <c r="H2336" s="1"/>
      <c r="I2336" s="1"/>
      <c r="J2336" s="1"/>
      <c r="K2336" s="2"/>
      <c r="L2336" s="1"/>
      <c r="M2336"/>
      <c r="N2336" s="28"/>
      <c r="O2336" s="28"/>
      <c r="T2336" s="193"/>
      <c r="V2336" s="28"/>
      <c r="W2336" s="28"/>
      <c r="X2336" s="28"/>
      <c r="AC2336" s="193"/>
      <c r="AE2336" s="28"/>
      <c r="AF2336" s="28"/>
      <c r="AG2336" s="28"/>
      <c r="AL2336" s="193"/>
      <c r="AN2336" s="28"/>
      <c r="AO2336" s="28"/>
      <c r="AP2336" s="28"/>
      <c r="AU2336" s="193"/>
      <c r="AW2336" s="28"/>
      <c r="AX2336" s="28"/>
      <c r="AY2336" s="28"/>
      <c r="BD2336" s="193"/>
      <c r="BF2336" s="28"/>
      <c r="BG2336" s="28"/>
      <c r="BH2336" s="28"/>
      <c r="BM2336" s="193"/>
      <c r="BO2336" s="28"/>
      <c r="BP2336" s="28"/>
      <c r="BQ2336" s="28"/>
      <c r="BV2336" s="193"/>
      <c r="BX2336" s="28"/>
      <c r="BY2336" s="28"/>
      <c r="BZ2336" s="28"/>
      <c r="CE2336" s="193"/>
      <c r="CG2336" s="28"/>
      <c r="CH2336" s="28"/>
      <c r="CI2336" s="28"/>
      <c r="CN2336" s="193"/>
      <c r="CP2336" s="28"/>
      <c r="CQ2336" s="28"/>
      <c r="CR2336" s="28"/>
      <c r="CW2336" s="193"/>
      <c r="CY2336" s="28"/>
      <c r="CZ2336" s="28"/>
      <c r="DA2336" s="28"/>
      <c r="DF2336" s="193"/>
      <c r="DH2336" s="28"/>
      <c r="DI2336" s="28"/>
      <c r="DJ2336" s="28"/>
      <c r="DO2336" s="193"/>
      <c r="DQ2336" s="28"/>
      <c r="DR2336" s="28"/>
      <c r="DS2336" s="28"/>
      <c r="DX2336" s="193"/>
      <c r="DZ2336" s="28"/>
      <c r="EA2336" s="28"/>
      <c r="EB2336" s="28"/>
      <c r="EG2336" s="193"/>
      <c r="EI2336" s="28"/>
      <c r="EJ2336" s="28"/>
      <c r="EK2336" s="28"/>
      <c r="EP2336" s="193"/>
      <c r="ER2336" s="28"/>
      <c r="ES2336" s="28"/>
      <c r="ET2336" s="28"/>
      <c r="EY2336" s="193"/>
      <c r="FA2336" s="28"/>
      <c r="FB2336" s="28"/>
      <c r="FC2336" s="28"/>
      <c r="FH2336" s="193"/>
      <c r="FJ2336" s="28"/>
      <c r="FK2336" s="28"/>
      <c r="FL2336" s="28"/>
      <c r="FQ2336" s="193"/>
      <c r="FS2336" s="28"/>
      <c r="FT2336" s="28"/>
      <c r="FU2336" s="28"/>
      <c r="FZ2336" s="193"/>
      <c r="GB2336" s="28"/>
      <c r="GC2336" s="28"/>
      <c r="GD2336" s="28"/>
      <c r="GI2336" s="193"/>
      <c r="GK2336" s="28"/>
      <c r="GL2336" s="28"/>
      <c r="GM2336" s="28"/>
      <c r="GR2336" s="193"/>
      <c r="GT2336" s="28"/>
      <c r="GU2336" s="28"/>
      <c r="GV2336" s="28"/>
      <c r="HA2336" s="193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8"/>
      <c r="B2337" s="28"/>
      <c r="C2337" s="28"/>
      <c r="D2337" s="28"/>
      <c r="E2337" s="28"/>
      <c r="F2337"/>
      <c r="G2337"/>
      <c r="H2337" s="1"/>
      <c r="I2337" s="1"/>
      <c r="J2337" s="1"/>
      <c r="K2337" s="2"/>
      <c r="L2337" s="1"/>
      <c r="M2337"/>
      <c r="N2337" s="28"/>
      <c r="O2337" s="28"/>
      <c r="T2337" s="193"/>
      <c r="V2337" s="28"/>
      <c r="W2337" s="28"/>
      <c r="X2337" s="28"/>
      <c r="AC2337" s="193"/>
      <c r="AE2337" s="28"/>
      <c r="AF2337" s="28"/>
      <c r="AG2337" s="28"/>
      <c r="AL2337" s="193"/>
      <c r="AN2337" s="28"/>
      <c r="AO2337" s="28"/>
      <c r="AP2337" s="28"/>
      <c r="AU2337" s="193"/>
      <c r="AW2337" s="28"/>
      <c r="AX2337" s="28"/>
      <c r="AY2337" s="28"/>
      <c r="BD2337" s="193"/>
      <c r="BF2337" s="28"/>
      <c r="BG2337" s="28"/>
      <c r="BH2337" s="28"/>
      <c r="BM2337" s="193"/>
      <c r="BO2337" s="28"/>
      <c r="BP2337" s="28"/>
      <c r="BQ2337" s="28"/>
      <c r="BV2337" s="193"/>
      <c r="BX2337" s="28"/>
      <c r="BY2337" s="28"/>
      <c r="BZ2337" s="28"/>
      <c r="CE2337" s="193"/>
      <c r="CG2337" s="28"/>
      <c r="CH2337" s="28"/>
      <c r="CI2337" s="28"/>
      <c r="CN2337" s="193"/>
      <c r="CP2337" s="28"/>
      <c r="CQ2337" s="28"/>
      <c r="CR2337" s="28"/>
      <c r="CW2337" s="193"/>
      <c r="CY2337" s="28"/>
      <c r="CZ2337" s="28"/>
      <c r="DA2337" s="28"/>
      <c r="DF2337" s="193"/>
      <c r="DH2337" s="28"/>
      <c r="DI2337" s="28"/>
      <c r="DJ2337" s="28"/>
      <c r="DO2337" s="193"/>
      <c r="DQ2337" s="28"/>
      <c r="DR2337" s="28"/>
      <c r="DS2337" s="28"/>
      <c r="DX2337" s="193"/>
      <c r="DZ2337" s="28"/>
      <c r="EA2337" s="28"/>
      <c r="EB2337" s="28"/>
      <c r="EG2337" s="193"/>
      <c r="EI2337" s="28"/>
      <c r="EJ2337" s="28"/>
      <c r="EK2337" s="28"/>
      <c r="EP2337" s="193"/>
      <c r="ER2337" s="28"/>
      <c r="ES2337" s="28"/>
      <c r="ET2337" s="28"/>
      <c r="EY2337" s="193"/>
      <c r="FA2337" s="28"/>
      <c r="FB2337" s="28"/>
      <c r="FC2337" s="28"/>
      <c r="FH2337" s="193"/>
      <c r="FJ2337" s="28"/>
      <c r="FK2337" s="28"/>
      <c r="FL2337" s="28"/>
      <c r="FQ2337" s="193"/>
      <c r="FS2337" s="28"/>
      <c r="FT2337" s="28"/>
      <c r="FU2337" s="28"/>
      <c r="FZ2337" s="193"/>
      <c r="GB2337" s="28"/>
      <c r="GC2337" s="28"/>
      <c r="GD2337" s="28"/>
      <c r="GI2337" s="193"/>
      <c r="GK2337" s="28"/>
      <c r="GL2337" s="28"/>
      <c r="GM2337" s="28"/>
      <c r="GR2337" s="193"/>
      <c r="GT2337" s="28"/>
      <c r="GU2337" s="28"/>
      <c r="GV2337" s="28"/>
      <c r="HA2337" s="193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8"/>
      <c r="B2338" s="28"/>
      <c r="C2338" s="28"/>
      <c r="D2338" s="28"/>
      <c r="E2338" s="28"/>
      <c r="F2338"/>
      <c r="G2338"/>
      <c r="H2338" s="1"/>
      <c r="I2338" s="1"/>
      <c r="J2338" s="1"/>
      <c r="K2338" s="2"/>
      <c r="L2338" s="1"/>
      <c r="M2338"/>
      <c r="N2338" s="28"/>
      <c r="O2338" s="28"/>
      <c r="T2338" s="193"/>
      <c r="V2338" s="28"/>
      <c r="W2338" s="28"/>
      <c r="X2338" s="28"/>
      <c r="AC2338" s="193"/>
      <c r="AE2338" s="28"/>
      <c r="AF2338" s="28"/>
      <c r="AG2338" s="28"/>
      <c r="AL2338" s="193"/>
      <c r="AN2338" s="28"/>
      <c r="AO2338" s="28"/>
      <c r="AP2338" s="28"/>
      <c r="AU2338" s="193"/>
      <c r="AW2338" s="28"/>
      <c r="AX2338" s="28"/>
      <c r="AY2338" s="28"/>
      <c r="BD2338" s="193"/>
      <c r="BF2338" s="28"/>
      <c r="BG2338" s="28"/>
      <c r="BH2338" s="28"/>
      <c r="BM2338" s="193"/>
      <c r="BO2338" s="28"/>
      <c r="BP2338" s="28"/>
      <c r="BQ2338" s="28"/>
      <c r="BV2338" s="193"/>
      <c r="BX2338" s="28"/>
      <c r="BY2338" s="28"/>
      <c r="BZ2338" s="28"/>
      <c r="CE2338" s="193"/>
      <c r="CG2338" s="28"/>
      <c r="CH2338" s="28"/>
      <c r="CI2338" s="28"/>
      <c r="CN2338" s="193"/>
      <c r="CP2338" s="28"/>
      <c r="CQ2338" s="28"/>
      <c r="CR2338" s="28"/>
      <c r="CW2338" s="193"/>
      <c r="CY2338" s="28"/>
      <c r="CZ2338" s="28"/>
      <c r="DA2338" s="28"/>
      <c r="DF2338" s="193"/>
      <c r="DH2338" s="28"/>
      <c r="DI2338" s="28"/>
      <c r="DJ2338" s="28"/>
      <c r="DO2338" s="193"/>
      <c r="DQ2338" s="28"/>
      <c r="DR2338" s="28"/>
      <c r="DS2338" s="28"/>
      <c r="DX2338" s="193"/>
      <c r="DZ2338" s="28"/>
      <c r="EA2338" s="28"/>
      <c r="EB2338" s="28"/>
      <c r="EG2338" s="193"/>
      <c r="EI2338" s="28"/>
      <c r="EJ2338" s="28"/>
      <c r="EK2338" s="28"/>
      <c r="EP2338" s="193"/>
      <c r="ER2338" s="28"/>
      <c r="ES2338" s="28"/>
      <c r="ET2338" s="28"/>
      <c r="EY2338" s="193"/>
      <c r="FA2338" s="28"/>
      <c r="FB2338" s="28"/>
      <c r="FC2338" s="28"/>
      <c r="FH2338" s="193"/>
      <c r="FJ2338" s="28"/>
      <c r="FK2338" s="28"/>
      <c r="FL2338" s="28"/>
      <c r="FQ2338" s="193"/>
      <c r="FS2338" s="28"/>
      <c r="FT2338" s="28"/>
      <c r="FU2338" s="28"/>
      <c r="FZ2338" s="193"/>
      <c r="GB2338" s="28"/>
      <c r="GC2338" s="28"/>
      <c r="GD2338" s="28"/>
      <c r="GI2338" s="193"/>
      <c r="GK2338" s="28"/>
      <c r="GL2338" s="28"/>
      <c r="GM2338" s="28"/>
      <c r="GR2338" s="193"/>
      <c r="GT2338" s="28"/>
      <c r="GU2338" s="28"/>
      <c r="GV2338" s="28"/>
      <c r="HA2338" s="193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8"/>
      <c r="B2339" s="28"/>
      <c r="C2339" s="28"/>
      <c r="D2339" s="28"/>
      <c r="E2339" s="28"/>
      <c r="F2339"/>
      <c r="G2339"/>
      <c r="H2339" s="1"/>
      <c r="I2339" s="1"/>
      <c r="J2339" s="1"/>
      <c r="K2339" s="2"/>
      <c r="L2339" s="1"/>
      <c r="M2339"/>
      <c r="N2339" s="28"/>
      <c r="O2339" s="28"/>
      <c r="T2339" s="193"/>
      <c r="V2339" s="28"/>
      <c r="W2339" s="28"/>
      <c r="X2339" s="28"/>
      <c r="AC2339" s="193"/>
      <c r="AE2339" s="28"/>
      <c r="AF2339" s="28"/>
      <c r="AG2339" s="28"/>
      <c r="AL2339" s="193"/>
      <c r="AN2339" s="28"/>
      <c r="AO2339" s="28"/>
      <c r="AP2339" s="28"/>
      <c r="AU2339" s="193"/>
      <c r="AW2339" s="28"/>
      <c r="AX2339" s="28"/>
      <c r="AY2339" s="28"/>
      <c r="BD2339" s="193"/>
      <c r="BF2339" s="28"/>
      <c r="BG2339" s="28"/>
      <c r="BH2339" s="28"/>
      <c r="BM2339" s="193"/>
      <c r="BO2339" s="28"/>
      <c r="BP2339" s="28"/>
      <c r="BQ2339" s="28"/>
      <c r="BV2339" s="193"/>
      <c r="BX2339" s="28"/>
      <c r="BY2339" s="28"/>
      <c r="BZ2339" s="28"/>
      <c r="CE2339" s="193"/>
      <c r="CG2339" s="28"/>
      <c r="CH2339" s="28"/>
      <c r="CI2339" s="28"/>
      <c r="CN2339" s="193"/>
      <c r="CP2339" s="28"/>
      <c r="CQ2339" s="28"/>
      <c r="CR2339" s="28"/>
      <c r="CW2339" s="193"/>
      <c r="CY2339" s="28"/>
      <c r="CZ2339" s="28"/>
      <c r="DA2339" s="28"/>
      <c r="DF2339" s="193"/>
      <c r="DH2339" s="28"/>
      <c r="DI2339" s="28"/>
      <c r="DJ2339" s="28"/>
      <c r="DO2339" s="193"/>
      <c r="DQ2339" s="28"/>
      <c r="DR2339" s="28"/>
      <c r="DS2339" s="28"/>
      <c r="DX2339" s="193"/>
      <c r="DZ2339" s="28"/>
      <c r="EA2339" s="28"/>
      <c r="EB2339" s="28"/>
      <c r="EG2339" s="193"/>
      <c r="EI2339" s="28"/>
      <c r="EJ2339" s="28"/>
      <c r="EK2339" s="28"/>
      <c r="EP2339" s="193"/>
      <c r="ER2339" s="28"/>
      <c r="ES2339" s="28"/>
      <c r="ET2339" s="28"/>
      <c r="EY2339" s="193"/>
      <c r="FA2339" s="28"/>
      <c r="FB2339" s="28"/>
      <c r="FC2339" s="28"/>
      <c r="FH2339" s="193"/>
      <c r="FJ2339" s="28"/>
      <c r="FK2339" s="28"/>
      <c r="FL2339" s="28"/>
      <c r="FQ2339" s="193"/>
      <c r="FS2339" s="28"/>
      <c r="FT2339" s="28"/>
      <c r="FU2339" s="28"/>
      <c r="FZ2339" s="193"/>
      <c r="GB2339" s="28"/>
      <c r="GC2339" s="28"/>
      <c r="GD2339" s="28"/>
      <c r="GI2339" s="193"/>
      <c r="GK2339" s="28"/>
      <c r="GL2339" s="28"/>
      <c r="GM2339" s="28"/>
      <c r="GR2339" s="193"/>
      <c r="GT2339" s="28"/>
      <c r="GU2339" s="28"/>
      <c r="GV2339" s="28"/>
      <c r="HA2339" s="193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8"/>
      <c r="B2340" s="28"/>
      <c r="C2340" s="28"/>
      <c r="D2340" s="28"/>
      <c r="E2340" s="28"/>
      <c r="F2340"/>
      <c r="G2340"/>
      <c r="H2340" s="1"/>
      <c r="I2340" s="1"/>
      <c r="J2340" s="1"/>
      <c r="K2340" s="2"/>
      <c r="L2340" s="1"/>
      <c r="M2340"/>
      <c r="N2340" s="28"/>
      <c r="O2340" s="28"/>
      <c r="T2340" s="193"/>
      <c r="V2340" s="28"/>
      <c r="W2340" s="28"/>
      <c r="X2340" s="28"/>
      <c r="AC2340" s="193"/>
      <c r="AE2340" s="28"/>
      <c r="AF2340" s="28"/>
      <c r="AG2340" s="28"/>
      <c r="AL2340" s="193"/>
      <c r="AN2340" s="28"/>
      <c r="AO2340" s="28"/>
      <c r="AP2340" s="28"/>
      <c r="AU2340" s="193"/>
      <c r="AW2340" s="28"/>
      <c r="AX2340" s="28"/>
      <c r="AY2340" s="28"/>
      <c r="BD2340" s="193"/>
      <c r="BF2340" s="28"/>
      <c r="BG2340" s="28"/>
      <c r="BH2340" s="28"/>
      <c r="BM2340" s="193"/>
      <c r="BO2340" s="28"/>
      <c r="BP2340" s="28"/>
      <c r="BQ2340" s="28"/>
      <c r="BV2340" s="193"/>
      <c r="BX2340" s="28"/>
      <c r="BY2340" s="28"/>
      <c r="BZ2340" s="28"/>
      <c r="CE2340" s="193"/>
      <c r="CG2340" s="28"/>
      <c r="CH2340" s="28"/>
      <c r="CI2340" s="28"/>
      <c r="CN2340" s="193"/>
      <c r="CP2340" s="28"/>
      <c r="CQ2340" s="28"/>
      <c r="CR2340" s="28"/>
      <c r="CW2340" s="193"/>
      <c r="CY2340" s="28"/>
      <c r="CZ2340" s="28"/>
      <c r="DA2340" s="28"/>
      <c r="DF2340" s="193"/>
      <c r="DH2340" s="28"/>
      <c r="DI2340" s="28"/>
      <c r="DJ2340" s="28"/>
      <c r="DO2340" s="193"/>
      <c r="DQ2340" s="28"/>
      <c r="DR2340" s="28"/>
      <c r="DS2340" s="28"/>
      <c r="DX2340" s="193"/>
      <c r="DZ2340" s="28"/>
      <c r="EA2340" s="28"/>
      <c r="EB2340" s="28"/>
      <c r="EG2340" s="193"/>
      <c r="EI2340" s="28"/>
      <c r="EJ2340" s="28"/>
      <c r="EK2340" s="28"/>
      <c r="EP2340" s="193"/>
      <c r="ER2340" s="28"/>
      <c r="ES2340" s="28"/>
      <c r="ET2340" s="28"/>
      <c r="EY2340" s="193"/>
      <c r="FA2340" s="28"/>
      <c r="FB2340" s="28"/>
      <c r="FC2340" s="28"/>
      <c r="FH2340" s="193"/>
      <c r="FJ2340" s="28"/>
      <c r="FK2340" s="28"/>
      <c r="FL2340" s="28"/>
      <c r="FQ2340" s="193"/>
      <c r="FS2340" s="28"/>
      <c r="FT2340" s="28"/>
      <c r="FU2340" s="28"/>
      <c r="FZ2340" s="193"/>
      <c r="GB2340" s="28"/>
      <c r="GC2340" s="28"/>
      <c r="GD2340" s="28"/>
      <c r="GI2340" s="193"/>
      <c r="GK2340" s="28"/>
      <c r="GL2340" s="28"/>
      <c r="GM2340" s="28"/>
      <c r="GR2340" s="193"/>
      <c r="GT2340" s="28"/>
      <c r="GU2340" s="28"/>
      <c r="GV2340" s="28"/>
      <c r="HA2340" s="193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8"/>
      <c r="B2341" s="28"/>
      <c r="C2341" s="28"/>
      <c r="D2341" s="28"/>
      <c r="E2341" s="28"/>
      <c r="F2341"/>
      <c r="G2341"/>
      <c r="H2341" s="1"/>
      <c r="I2341" s="1"/>
      <c r="J2341" s="1"/>
      <c r="K2341" s="2"/>
      <c r="L2341" s="1"/>
      <c r="M2341"/>
      <c r="N2341" s="28"/>
      <c r="O2341" s="28"/>
      <c r="T2341" s="193"/>
      <c r="V2341" s="28"/>
      <c r="W2341" s="28"/>
      <c r="X2341" s="28"/>
      <c r="AC2341" s="193"/>
      <c r="AE2341" s="28"/>
      <c r="AF2341" s="28"/>
      <c r="AG2341" s="28"/>
      <c r="AL2341" s="193"/>
      <c r="AN2341" s="28"/>
      <c r="AO2341" s="28"/>
      <c r="AP2341" s="28"/>
      <c r="AU2341" s="193"/>
      <c r="AW2341" s="28"/>
      <c r="AX2341" s="28"/>
      <c r="AY2341" s="28"/>
      <c r="BD2341" s="193"/>
      <c r="BF2341" s="28"/>
      <c r="BG2341" s="28"/>
      <c r="BH2341" s="28"/>
      <c r="BM2341" s="193"/>
      <c r="BO2341" s="28"/>
      <c r="BP2341" s="28"/>
      <c r="BQ2341" s="28"/>
      <c r="BV2341" s="193"/>
      <c r="BX2341" s="28"/>
      <c r="BY2341" s="28"/>
      <c r="BZ2341" s="28"/>
      <c r="CE2341" s="193"/>
      <c r="CG2341" s="28"/>
      <c r="CH2341" s="28"/>
      <c r="CI2341" s="28"/>
      <c r="CN2341" s="193"/>
      <c r="CP2341" s="28"/>
      <c r="CQ2341" s="28"/>
      <c r="CR2341" s="28"/>
      <c r="CW2341" s="193"/>
      <c r="CY2341" s="28"/>
      <c r="CZ2341" s="28"/>
      <c r="DA2341" s="28"/>
      <c r="DF2341" s="193"/>
      <c r="DH2341" s="28"/>
      <c r="DI2341" s="28"/>
      <c r="DJ2341" s="28"/>
      <c r="DO2341" s="193"/>
      <c r="DQ2341" s="28"/>
      <c r="DR2341" s="28"/>
      <c r="DS2341" s="28"/>
      <c r="DX2341" s="193"/>
      <c r="DZ2341" s="28"/>
      <c r="EA2341" s="28"/>
      <c r="EB2341" s="28"/>
      <c r="EG2341" s="193"/>
      <c r="EI2341" s="28"/>
      <c r="EJ2341" s="28"/>
      <c r="EK2341" s="28"/>
      <c r="EP2341" s="193"/>
      <c r="ER2341" s="28"/>
      <c r="ES2341" s="28"/>
      <c r="ET2341" s="28"/>
      <c r="EY2341" s="193"/>
      <c r="FA2341" s="28"/>
      <c r="FB2341" s="28"/>
      <c r="FC2341" s="28"/>
      <c r="FH2341" s="193"/>
      <c r="FJ2341" s="28"/>
      <c r="FK2341" s="28"/>
      <c r="FL2341" s="28"/>
      <c r="FQ2341" s="193"/>
      <c r="FS2341" s="28"/>
      <c r="FT2341" s="28"/>
      <c r="FU2341" s="28"/>
      <c r="FZ2341" s="193"/>
      <c r="GB2341" s="28"/>
      <c r="GC2341" s="28"/>
      <c r="GD2341" s="28"/>
      <c r="GI2341" s="193"/>
      <c r="GK2341" s="28"/>
      <c r="GL2341" s="28"/>
      <c r="GM2341" s="28"/>
      <c r="GR2341" s="193"/>
      <c r="GT2341" s="28"/>
      <c r="GU2341" s="28"/>
      <c r="GV2341" s="28"/>
      <c r="HA2341" s="193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8"/>
      <c r="B2342" s="28"/>
      <c r="C2342" s="28"/>
      <c r="D2342" s="28"/>
      <c r="E2342" s="28"/>
      <c r="G2342"/>
      <c r="H2342" s="1"/>
      <c r="I2342" s="1"/>
      <c r="J2342" s="1"/>
      <c r="K2342" s="2"/>
      <c r="L2342" s="1"/>
      <c r="M2342"/>
      <c r="N2342" s="28"/>
      <c r="O2342" s="28"/>
      <c r="T2342" s="193"/>
      <c r="V2342" s="28"/>
      <c r="W2342" s="28"/>
      <c r="X2342" s="28"/>
      <c r="AC2342" s="193"/>
      <c r="AE2342" s="28"/>
      <c r="AF2342" s="28"/>
      <c r="AG2342" s="28"/>
      <c r="AL2342" s="193"/>
      <c r="AN2342" s="28"/>
      <c r="AO2342" s="28"/>
      <c r="AP2342" s="28"/>
      <c r="AU2342" s="193"/>
      <c r="AW2342" s="28"/>
      <c r="AX2342" s="28"/>
      <c r="AY2342" s="28"/>
      <c r="BD2342" s="193"/>
      <c r="BF2342" s="28"/>
      <c r="BG2342" s="28"/>
      <c r="BH2342" s="28"/>
      <c r="BM2342" s="193"/>
      <c r="BO2342" s="28"/>
      <c r="BP2342" s="28"/>
      <c r="BQ2342" s="28"/>
      <c r="BV2342" s="193"/>
      <c r="BX2342" s="28"/>
      <c r="BY2342" s="28"/>
      <c r="BZ2342" s="28"/>
      <c r="CE2342" s="193"/>
      <c r="CG2342" s="28"/>
      <c r="CH2342" s="28"/>
      <c r="CI2342" s="28"/>
      <c r="CN2342" s="193"/>
      <c r="CP2342" s="28"/>
      <c r="CQ2342" s="28"/>
      <c r="CR2342" s="28"/>
      <c r="CW2342" s="193"/>
      <c r="CY2342" s="28"/>
      <c r="CZ2342" s="28"/>
      <c r="DA2342" s="28"/>
      <c r="DF2342" s="193"/>
      <c r="DH2342" s="28"/>
      <c r="DI2342" s="28"/>
      <c r="DJ2342" s="28"/>
      <c r="DO2342" s="193"/>
      <c r="DQ2342" s="28"/>
      <c r="DR2342" s="28"/>
      <c r="DS2342" s="28"/>
      <c r="DX2342" s="193"/>
      <c r="DZ2342" s="28"/>
      <c r="EA2342" s="28"/>
      <c r="EB2342" s="28"/>
      <c r="EG2342" s="193"/>
      <c r="EI2342" s="28"/>
      <c r="EJ2342" s="28"/>
      <c r="EK2342" s="28"/>
      <c r="EP2342" s="193"/>
      <c r="ER2342" s="28"/>
      <c r="ES2342" s="28"/>
      <c r="ET2342" s="28"/>
      <c r="EY2342" s="193"/>
      <c r="FA2342" s="28"/>
      <c r="FB2342" s="28"/>
      <c r="FC2342" s="28"/>
      <c r="FH2342" s="193"/>
      <c r="FJ2342" s="28"/>
      <c r="FK2342" s="28"/>
      <c r="FL2342" s="28"/>
      <c r="FQ2342" s="193"/>
      <c r="FS2342" s="28"/>
      <c r="FT2342" s="28"/>
      <c r="FU2342" s="28"/>
      <c r="FZ2342" s="193"/>
      <c r="GB2342" s="28"/>
      <c r="GC2342" s="28"/>
      <c r="GD2342" s="28"/>
      <c r="GI2342" s="193"/>
      <c r="GK2342" s="28"/>
      <c r="GL2342" s="28"/>
      <c r="GM2342" s="28"/>
      <c r="GR2342" s="193"/>
      <c r="GT2342" s="28"/>
      <c r="GU2342" s="28"/>
      <c r="GV2342" s="28"/>
      <c r="HA2342" s="193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B2343" s="28"/>
      <c r="C2343" s="28"/>
      <c r="E2343" s="28"/>
      <c r="F2343" s="10"/>
      <c r="G2343" s="227"/>
      <c r="H2343" s="227"/>
      <c r="I2343" s="28"/>
      <c r="J2343" s="28"/>
      <c r="K2343" s="28"/>
      <c r="M2343"/>
      <c r="N2343" s="28"/>
      <c r="O2343" s="28"/>
      <c r="T2343" s="193"/>
      <c r="V2343" s="28"/>
      <c r="W2343" s="28"/>
      <c r="X2343" s="28"/>
      <c r="AC2343" s="193"/>
      <c r="AE2343" s="28"/>
      <c r="AF2343" s="28"/>
      <c r="AG2343" s="28"/>
      <c r="AL2343" s="193"/>
      <c r="AN2343" s="28"/>
      <c r="AO2343" s="28"/>
      <c r="AP2343" s="28"/>
      <c r="AU2343" s="193"/>
      <c r="AW2343" s="28"/>
      <c r="AX2343" s="28"/>
      <c r="AY2343" s="28"/>
      <c r="BD2343" s="193"/>
      <c r="BF2343" s="28"/>
      <c r="BG2343" s="28"/>
      <c r="BH2343" s="28"/>
      <c r="BM2343" s="193"/>
      <c r="BO2343" s="28"/>
      <c r="BP2343" s="28"/>
      <c r="BQ2343" s="28"/>
      <c r="BV2343" s="193"/>
      <c r="BX2343" s="28"/>
      <c r="BY2343" s="28"/>
      <c r="BZ2343" s="28"/>
      <c r="CE2343" s="193"/>
      <c r="CG2343" s="28"/>
      <c r="CH2343" s="28"/>
      <c r="CI2343" s="28"/>
      <c r="CN2343" s="193"/>
      <c r="CP2343" s="28"/>
      <c r="CQ2343" s="28"/>
      <c r="CR2343" s="28"/>
      <c r="CW2343" s="193"/>
      <c r="CY2343" s="28"/>
      <c r="CZ2343" s="28"/>
      <c r="DA2343" s="28"/>
      <c r="DF2343" s="193"/>
      <c r="DH2343" s="28"/>
      <c r="DI2343" s="28"/>
      <c r="DJ2343" s="28"/>
      <c r="DO2343" s="193"/>
      <c r="DQ2343" s="28"/>
      <c r="DR2343" s="28"/>
      <c r="DS2343" s="28"/>
      <c r="DX2343" s="193"/>
      <c r="DZ2343" s="28"/>
      <c r="EA2343" s="28"/>
      <c r="EB2343" s="28"/>
      <c r="EG2343" s="193"/>
      <c r="EI2343" s="28"/>
      <c r="EJ2343" s="28"/>
      <c r="EK2343" s="28"/>
      <c r="EP2343" s="193"/>
      <c r="ER2343" s="28"/>
      <c r="ES2343" s="28"/>
      <c r="ET2343" s="28"/>
      <c r="EY2343" s="193"/>
      <c r="FA2343" s="28"/>
      <c r="FB2343" s="28"/>
      <c r="FC2343" s="28"/>
      <c r="FH2343" s="193"/>
      <c r="FJ2343" s="28"/>
      <c r="FK2343" s="28"/>
      <c r="FL2343" s="28"/>
      <c r="FQ2343" s="193"/>
      <c r="FS2343" s="28"/>
      <c r="FT2343" s="28"/>
      <c r="FU2343" s="28"/>
      <c r="FZ2343" s="193"/>
      <c r="GB2343" s="28"/>
      <c r="GC2343" s="28"/>
      <c r="GD2343" s="28"/>
      <c r="GI2343" s="193"/>
      <c r="GK2343" s="28"/>
      <c r="GL2343" s="28"/>
      <c r="GM2343" s="28"/>
      <c r="GR2343" s="193"/>
      <c r="GT2343" s="28"/>
      <c r="GU2343" s="28"/>
      <c r="GV2343" s="28"/>
      <c r="HA2343" s="193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/>
      <c r="B2344"/>
      <c r="C2344"/>
      <c r="D2344"/>
      <c r="E2344"/>
      <c r="F2344" s="10"/>
      <c r="G2344" s="1"/>
      <c r="H2344" s="1"/>
      <c r="I2344" s="1"/>
      <c r="J2344" s="2"/>
      <c r="K2344" s="1"/>
      <c r="L2344"/>
      <c r="M2344"/>
      <c r="N2344" s="28"/>
      <c r="O2344" s="28"/>
      <c r="T2344" s="193"/>
      <c r="V2344" s="28"/>
      <c r="W2344" s="28"/>
      <c r="X2344" s="28"/>
      <c r="AC2344" s="193"/>
      <c r="AE2344" s="28"/>
      <c r="AF2344" s="28"/>
      <c r="AG2344" s="28"/>
      <c r="AL2344" s="193"/>
      <c r="AN2344" s="28"/>
      <c r="AO2344" s="28"/>
      <c r="AP2344" s="28"/>
      <c r="AU2344" s="193"/>
      <c r="AW2344" s="28"/>
      <c r="AX2344" s="28"/>
      <c r="AY2344" s="28"/>
      <c r="BD2344" s="193"/>
      <c r="BF2344" s="28"/>
      <c r="BG2344" s="28"/>
      <c r="BH2344" s="28"/>
      <c r="BM2344" s="193"/>
      <c r="BO2344" s="28"/>
      <c r="BP2344" s="28"/>
      <c r="BQ2344" s="28"/>
      <c r="BV2344" s="193"/>
      <c r="BX2344" s="28"/>
      <c r="BY2344" s="28"/>
      <c r="BZ2344" s="28"/>
      <c r="CE2344" s="193"/>
      <c r="CG2344" s="28"/>
      <c r="CH2344" s="28"/>
      <c r="CI2344" s="28"/>
      <c r="CN2344" s="193"/>
      <c r="CP2344" s="28"/>
      <c r="CQ2344" s="28"/>
      <c r="CR2344" s="28"/>
      <c r="CW2344" s="193"/>
      <c r="CY2344" s="28"/>
      <c r="CZ2344" s="28"/>
      <c r="DA2344" s="28"/>
      <c r="DF2344" s="193"/>
      <c r="DH2344" s="28"/>
      <c r="DI2344" s="28"/>
      <c r="DJ2344" s="28"/>
      <c r="DO2344" s="193"/>
      <c r="DQ2344" s="28"/>
      <c r="DR2344" s="28"/>
      <c r="DS2344" s="28"/>
      <c r="DX2344" s="193"/>
      <c r="DZ2344" s="28"/>
      <c r="EA2344" s="28"/>
      <c r="EB2344" s="28"/>
      <c r="EG2344" s="193"/>
      <c r="EI2344" s="28"/>
      <c r="EJ2344" s="28"/>
      <c r="EK2344" s="28"/>
      <c r="EP2344" s="193"/>
      <c r="ER2344" s="28"/>
      <c r="ES2344" s="28"/>
      <c r="ET2344" s="28"/>
      <c r="EY2344" s="193"/>
      <c r="FA2344" s="28"/>
      <c r="FB2344" s="28"/>
      <c r="FC2344" s="28"/>
      <c r="FH2344" s="193"/>
      <c r="FJ2344" s="28"/>
      <c r="FK2344" s="28"/>
      <c r="FL2344" s="28"/>
      <c r="FQ2344" s="193"/>
      <c r="FS2344" s="28"/>
      <c r="FT2344" s="28"/>
      <c r="FU2344" s="28"/>
      <c r="FZ2344" s="193"/>
      <c r="GB2344" s="28"/>
      <c r="GC2344" s="28"/>
      <c r="GD2344" s="28"/>
      <c r="GI2344" s="193"/>
      <c r="GK2344" s="28"/>
      <c r="GL2344" s="28"/>
      <c r="GM2344" s="28"/>
      <c r="GR2344" s="193"/>
      <c r="GT2344" s="28"/>
      <c r="GU2344" s="28"/>
      <c r="GV2344" s="28"/>
      <c r="HA2344" s="193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/>
      <c r="B2345"/>
      <c r="C2345"/>
      <c r="D2345"/>
      <c r="E2345"/>
      <c r="F2345" s="10"/>
      <c r="G2345" s="1"/>
      <c r="H2345" s="1"/>
      <c r="I2345" s="1"/>
      <c r="J2345" s="2"/>
      <c r="K2345" s="1"/>
      <c r="L2345"/>
      <c r="M2345"/>
      <c r="N2345" s="28"/>
      <c r="O2345" s="28"/>
      <c r="T2345" s="193"/>
      <c r="V2345" s="28"/>
      <c r="W2345" s="28"/>
      <c r="X2345" s="28"/>
      <c r="AC2345" s="193"/>
      <c r="AE2345" s="28"/>
      <c r="AF2345" s="28"/>
      <c r="AG2345" s="28"/>
      <c r="AL2345" s="193"/>
      <c r="AN2345" s="28"/>
      <c r="AO2345" s="28"/>
      <c r="AP2345" s="28"/>
      <c r="AU2345" s="193"/>
      <c r="AW2345" s="28"/>
      <c r="AX2345" s="28"/>
      <c r="AY2345" s="28"/>
      <c r="BD2345" s="193"/>
      <c r="BF2345" s="28"/>
      <c r="BG2345" s="28"/>
      <c r="BH2345" s="28"/>
      <c r="BM2345" s="193"/>
      <c r="BO2345" s="28"/>
      <c r="BP2345" s="28"/>
      <c r="BQ2345" s="28"/>
      <c r="BV2345" s="193"/>
      <c r="BX2345" s="28"/>
      <c r="BY2345" s="28"/>
      <c r="BZ2345" s="28"/>
      <c r="CE2345" s="193"/>
      <c r="CG2345" s="28"/>
      <c r="CH2345" s="28"/>
      <c r="CI2345" s="28"/>
      <c r="CN2345" s="193"/>
      <c r="CP2345" s="28"/>
      <c r="CQ2345" s="28"/>
      <c r="CR2345" s="28"/>
      <c r="CW2345" s="193"/>
      <c r="CY2345" s="28"/>
      <c r="CZ2345" s="28"/>
      <c r="DA2345" s="28"/>
      <c r="DF2345" s="193"/>
      <c r="DH2345" s="28"/>
      <c r="DI2345" s="28"/>
      <c r="DJ2345" s="28"/>
      <c r="DO2345" s="193"/>
      <c r="DQ2345" s="28"/>
      <c r="DR2345" s="28"/>
      <c r="DS2345" s="28"/>
      <c r="DX2345" s="193"/>
      <c r="DZ2345" s="28"/>
      <c r="EA2345" s="28"/>
      <c r="EB2345" s="28"/>
      <c r="EG2345" s="193"/>
      <c r="EI2345" s="28"/>
      <c r="EJ2345" s="28"/>
      <c r="EK2345" s="28"/>
      <c r="EP2345" s="193"/>
      <c r="ER2345" s="28"/>
      <c r="ES2345" s="28"/>
      <c r="ET2345" s="28"/>
      <c r="EY2345" s="193"/>
      <c r="FA2345" s="28"/>
      <c r="FB2345" s="28"/>
      <c r="FC2345" s="28"/>
      <c r="FH2345" s="193"/>
      <c r="FJ2345" s="28"/>
      <c r="FK2345" s="28"/>
      <c r="FL2345" s="28"/>
      <c r="FQ2345" s="193"/>
      <c r="FS2345" s="28"/>
      <c r="FT2345" s="28"/>
      <c r="FU2345" s="28"/>
      <c r="FZ2345" s="193"/>
      <c r="GB2345" s="28"/>
      <c r="GC2345" s="28"/>
      <c r="GD2345" s="28"/>
      <c r="GI2345" s="193"/>
      <c r="GK2345" s="28"/>
      <c r="GL2345" s="28"/>
      <c r="GM2345" s="28"/>
      <c r="GR2345" s="193"/>
      <c r="GT2345" s="28"/>
      <c r="GU2345" s="28"/>
      <c r="GV2345" s="28"/>
      <c r="HA2345" s="193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/>
      <c r="B2346"/>
      <c r="C2346"/>
      <c r="D2346"/>
      <c r="E2346"/>
      <c r="F2346" s="10"/>
      <c r="G2346" s="1"/>
      <c r="H2346" s="1"/>
      <c r="I2346" s="1"/>
      <c r="J2346" s="2"/>
      <c r="K2346" s="1"/>
      <c r="L2346"/>
      <c r="M2346"/>
      <c r="N2346" s="28"/>
      <c r="O2346" s="28"/>
      <c r="T2346" s="193"/>
      <c r="V2346" s="28"/>
      <c r="W2346" s="28"/>
      <c r="X2346" s="28"/>
      <c r="AC2346" s="193"/>
      <c r="AE2346" s="28"/>
      <c r="AF2346" s="28"/>
      <c r="AG2346" s="28"/>
      <c r="AL2346" s="193"/>
      <c r="AN2346" s="28"/>
      <c r="AO2346" s="28"/>
      <c r="AP2346" s="28"/>
      <c r="AU2346" s="193"/>
      <c r="AW2346" s="28"/>
      <c r="AX2346" s="28"/>
      <c r="AY2346" s="28"/>
      <c r="BD2346" s="193"/>
      <c r="BF2346" s="28"/>
      <c r="BG2346" s="28"/>
      <c r="BH2346" s="28"/>
      <c r="BM2346" s="193"/>
      <c r="BO2346" s="28"/>
      <c r="BP2346" s="28"/>
      <c r="BQ2346" s="28"/>
      <c r="BV2346" s="193"/>
      <c r="BX2346" s="28"/>
      <c r="BY2346" s="28"/>
      <c r="BZ2346" s="28"/>
      <c r="CE2346" s="193"/>
      <c r="CG2346" s="28"/>
      <c r="CH2346" s="28"/>
      <c r="CI2346" s="28"/>
      <c r="CN2346" s="193"/>
      <c r="CP2346" s="28"/>
      <c r="CQ2346" s="28"/>
      <c r="CR2346" s="28"/>
      <c r="CW2346" s="193"/>
      <c r="CY2346" s="28"/>
      <c r="CZ2346" s="28"/>
      <c r="DA2346" s="28"/>
      <c r="DF2346" s="193"/>
      <c r="DH2346" s="28"/>
      <c r="DI2346" s="28"/>
      <c r="DJ2346" s="28"/>
      <c r="DO2346" s="193"/>
      <c r="DQ2346" s="28"/>
      <c r="DR2346" s="28"/>
      <c r="DS2346" s="28"/>
      <c r="DX2346" s="193"/>
      <c r="DZ2346" s="28"/>
      <c r="EA2346" s="28"/>
      <c r="EB2346" s="28"/>
      <c r="EG2346" s="193"/>
      <c r="EI2346" s="28"/>
      <c r="EJ2346" s="28"/>
      <c r="EK2346" s="28"/>
      <c r="EP2346" s="193"/>
      <c r="ER2346" s="28"/>
      <c r="ES2346" s="28"/>
      <c r="ET2346" s="28"/>
      <c r="EY2346" s="193"/>
      <c r="FA2346" s="28"/>
      <c r="FB2346" s="28"/>
      <c r="FC2346" s="28"/>
      <c r="FH2346" s="193"/>
      <c r="FJ2346" s="28"/>
      <c r="FK2346" s="28"/>
      <c r="FL2346" s="28"/>
      <c r="FQ2346" s="193"/>
      <c r="FS2346" s="28"/>
      <c r="FT2346" s="28"/>
      <c r="FU2346" s="28"/>
      <c r="FZ2346" s="193"/>
      <c r="GB2346" s="28"/>
      <c r="GC2346" s="28"/>
      <c r="GD2346" s="28"/>
      <c r="GI2346" s="193"/>
      <c r="GK2346" s="28"/>
      <c r="GL2346" s="28"/>
      <c r="GM2346" s="28"/>
      <c r="GR2346" s="193"/>
      <c r="GT2346" s="28"/>
      <c r="GU2346" s="28"/>
      <c r="GV2346" s="28"/>
      <c r="HA2346" s="193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/>
      <c r="B2347"/>
      <c r="C2347"/>
      <c r="D2347"/>
      <c r="E2347"/>
      <c r="F2347" s="10"/>
      <c r="G2347" s="1"/>
      <c r="H2347" s="1"/>
      <c r="I2347" s="1"/>
      <c r="J2347" s="2"/>
      <c r="K2347" s="1"/>
      <c r="L2347"/>
      <c r="M2347"/>
      <c r="N2347" s="28"/>
      <c r="O2347" s="28"/>
      <c r="T2347" s="193"/>
      <c r="V2347" s="28"/>
      <c r="W2347" s="28"/>
      <c r="X2347" s="28"/>
      <c r="AC2347" s="193"/>
      <c r="AE2347" s="28"/>
      <c r="AF2347" s="28"/>
      <c r="AG2347" s="28"/>
      <c r="AL2347" s="193"/>
      <c r="AN2347" s="28"/>
      <c r="AO2347" s="28"/>
      <c r="AP2347" s="28"/>
      <c r="AU2347" s="193"/>
      <c r="AW2347" s="28"/>
      <c r="AX2347" s="28"/>
      <c r="AY2347" s="28"/>
      <c r="BD2347" s="193"/>
      <c r="BF2347" s="28"/>
      <c r="BG2347" s="28"/>
      <c r="BH2347" s="28"/>
      <c r="BM2347" s="193"/>
      <c r="BO2347" s="28"/>
      <c r="BP2347" s="28"/>
      <c r="BQ2347" s="28"/>
      <c r="BV2347" s="193"/>
      <c r="BX2347" s="28"/>
      <c r="BY2347" s="28"/>
      <c r="BZ2347" s="28"/>
      <c r="CE2347" s="193"/>
      <c r="CG2347" s="28"/>
      <c r="CH2347" s="28"/>
      <c r="CI2347" s="28"/>
      <c r="CN2347" s="193"/>
      <c r="CP2347" s="28"/>
      <c r="CQ2347" s="28"/>
      <c r="CR2347" s="28"/>
      <c r="CW2347" s="193"/>
      <c r="CY2347" s="28"/>
      <c r="CZ2347" s="28"/>
      <c r="DA2347" s="28"/>
      <c r="DF2347" s="193"/>
      <c r="DH2347" s="28"/>
      <c r="DI2347" s="28"/>
      <c r="DJ2347" s="28"/>
      <c r="DO2347" s="193"/>
      <c r="DQ2347" s="28"/>
      <c r="DR2347" s="28"/>
      <c r="DS2347" s="28"/>
      <c r="DX2347" s="193"/>
      <c r="DZ2347" s="28"/>
      <c r="EA2347" s="28"/>
      <c r="EB2347" s="28"/>
      <c r="EG2347" s="193"/>
      <c r="EI2347" s="28"/>
      <c r="EJ2347" s="28"/>
      <c r="EK2347" s="28"/>
      <c r="EP2347" s="193"/>
      <c r="ER2347" s="28"/>
      <c r="ES2347" s="28"/>
      <c r="ET2347" s="28"/>
      <c r="EY2347" s="193"/>
      <c r="FA2347" s="28"/>
      <c r="FB2347" s="28"/>
      <c r="FC2347" s="28"/>
      <c r="FH2347" s="193"/>
      <c r="FJ2347" s="28"/>
      <c r="FK2347" s="28"/>
      <c r="FL2347" s="28"/>
      <c r="FQ2347" s="193"/>
      <c r="FS2347" s="28"/>
      <c r="FT2347" s="28"/>
      <c r="FU2347" s="28"/>
      <c r="FZ2347" s="193"/>
      <c r="GB2347" s="28"/>
      <c r="GC2347" s="28"/>
      <c r="GD2347" s="28"/>
      <c r="GI2347" s="193"/>
      <c r="GK2347" s="28"/>
      <c r="GL2347" s="28"/>
      <c r="GM2347" s="28"/>
      <c r="GR2347" s="193"/>
      <c r="GT2347" s="28"/>
      <c r="GU2347" s="28"/>
      <c r="GV2347" s="28"/>
      <c r="HA2347" s="193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/>
      <c r="B2348"/>
      <c r="C2348"/>
      <c r="D2348"/>
      <c r="E2348"/>
      <c r="F2348" s="10"/>
      <c r="G2348" s="1"/>
      <c r="H2348" s="1"/>
      <c r="I2348" s="1"/>
      <c r="J2348" s="2"/>
      <c r="K2348" s="1"/>
      <c r="L2348"/>
      <c r="M2348"/>
      <c r="N2348" s="28"/>
      <c r="O2348" s="28"/>
      <c r="T2348" s="193"/>
      <c r="V2348" s="28"/>
      <c r="W2348" s="28"/>
      <c r="X2348" s="28"/>
      <c r="AC2348" s="193"/>
      <c r="AE2348" s="28"/>
      <c r="AF2348" s="28"/>
      <c r="AG2348" s="28"/>
      <c r="AL2348" s="193"/>
      <c r="AN2348" s="28"/>
      <c r="AO2348" s="28"/>
      <c r="AP2348" s="28"/>
      <c r="AU2348" s="193"/>
      <c r="AW2348" s="28"/>
      <c r="AX2348" s="28"/>
      <c r="AY2348" s="28"/>
      <c r="BD2348" s="193"/>
      <c r="BF2348" s="28"/>
      <c r="BG2348" s="28"/>
      <c r="BH2348" s="28"/>
      <c r="BM2348" s="193"/>
      <c r="BO2348" s="28"/>
      <c r="BP2348" s="28"/>
      <c r="BQ2348" s="28"/>
      <c r="BV2348" s="193"/>
      <c r="BX2348" s="28"/>
      <c r="BY2348" s="28"/>
      <c r="BZ2348" s="28"/>
      <c r="CE2348" s="193"/>
      <c r="CG2348" s="28"/>
      <c r="CH2348" s="28"/>
      <c r="CI2348" s="28"/>
      <c r="CN2348" s="193"/>
      <c r="CP2348" s="28"/>
      <c r="CQ2348" s="28"/>
      <c r="CR2348" s="28"/>
      <c r="CW2348" s="193"/>
      <c r="CY2348" s="28"/>
      <c r="CZ2348" s="28"/>
      <c r="DA2348" s="28"/>
      <c r="DF2348" s="193"/>
      <c r="DH2348" s="28"/>
      <c r="DI2348" s="28"/>
      <c r="DJ2348" s="28"/>
      <c r="DO2348" s="193"/>
      <c r="DQ2348" s="28"/>
      <c r="DR2348" s="28"/>
      <c r="DS2348" s="28"/>
      <c r="DX2348" s="193"/>
      <c r="DZ2348" s="28"/>
      <c r="EA2348" s="28"/>
      <c r="EB2348" s="28"/>
      <c r="EG2348" s="193"/>
      <c r="EI2348" s="28"/>
      <c r="EJ2348" s="28"/>
      <c r="EK2348" s="28"/>
      <c r="EP2348" s="193"/>
      <c r="ER2348" s="28"/>
      <c r="ES2348" s="28"/>
      <c r="ET2348" s="28"/>
      <c r="EY2348" s="193"/>
      <c r="FA2348" s="28"/>
      <c r="FB2348" s="28"/>
      <c r="FC2348" s="28"/>
      <c r="FH2348" s="193"/>
      <c r="FJ2348" s="28"/>
      <c r="FK2348" s="28"/>
      <c r="FL2348" s="28"/>
      <c r="FQ2348" s="193"/>
      <c r="FS2348" s="28"/>
      <c r="FT2348" s="28"/>
      <c r="FU2348" s="28"/>
      <c r="FZ2348" s="193"/>
      <c r="GB2348" s="28"/>
      <c r="GC2348" s="28"/>
      <c r="GD2348" s="28"/>
      <c r="GI2348" s="193"/>
      <c r="GK2348" s="28"/>
      <c r="GL2348" s="28"/>
      <c r="GM2348" s="28"/>
      <c r="GR2348" s="193"/>
      <c r="GT2348" s="28"/>
      <c r="GU2348" s="28"/>
      <c r="GV2348" s="28"/>
      <c r="HA2348" s="193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/>
      <c r="B2349"/>
      <c r="C2349"/>
      <c r="D2349"/>
      <c r="E2349"/>
      <c r="F2349" s="10"/>
      <c r="G2349" s="1"/>
      <c r="H2349" s="1"/>
      <c r="I2349" s="1"/>
      <c r="J2349" s="2"/>
      <c r="K2349" s="1"/>
      <c r="L2349"/>
      <c r="M2349"/>
      <c r="N2349" s="28"/>
      <c r="O2349" s="28"/>
      <c r="T2349" s="193"/>
      <c r="V2349" s="28"/>
      <c r="W2349" s="28"/>
      <c r="X2349" s="28"/>
      <c r="AC2349" s="193"/>
      <c r="AE2349" s="28"/>
      <c r="AF2349" s="28"/>
      <c r="AG2349" s="28"/>
      <c r="AL2349" s="193"/>
      <c r="AN2349" s="28"/>
      <c r="AO2349" s="28"/>
      <c r="AP2349" s="28"/>
      <c r="AU2349" s="193"/>
      <c r="AW2349" s="28"/>
      <c r="AX2349" s="28"/>
      <c r="AY2349" s="28"/>
      <c r="BD2349" s="193"/>
      <c r="BF2349" s="28"/>
      <c r="BG2349" s="28"/>
      <c r="BH2349" s="28"/>
      <c r="BM2349" s="193"/>
      <c r="BO2349" s="28"/>
      <c r="BP2349" s="28"/>
      <c r="BQ2349" s="28"/>
      <c r="BV2349" s="193"/>
      <c r="BX2349" s="28"/>
      <c r="BY2349" s="28"/>
      <c r="BZ2349" s="28"/>
      <c r="CE2349" s="193"/>
      <c r="CG2349" s="28"/>
      <c r="CH2349" s="28"/>
      <c r="CI2349" s="28"/>
      <c r="CN2349" s="193"/>
      <c r="CP2349" s="28"/>
      <c r="CQ2349" s="28"/>
      <c r="CR2349" s="28"/>
      <c r="CW2349" s="193"/>
      <c r="CY2349" s="28"/>
      <c r="CZ2349" s="28"/>
      <c r="DA2349" s="28"/>
      <c r="DF2349" s="193"/>
      <c r="DH2349" s="28"/>
      <c r="DI2349" s="28"/>
      <c r="DJ2349" s="28"/>
      <c r="DO2349" s="193"/>
      <c r="DQ2349" s="28"/>
      <c r="DR2349" s="28"/>
      <c r="DS2349" s="28"/>
      <c r="DX2349" s="193"/>
      <c r="DZ2349" s="28"/>
      <c r="EA2349" s="28"/>
      <c r="EB2349" s="28"/>
      <c r="EG2349" s="193"/>
      <c r="EI2349" s="28"/>
      <c r="EJ2349" s="28"/>
      <c r="EK2349" s="28"/>
      <c r="EP2349" s="193"/>
      <c r="ER2349" s="28"/>
      <c r="ES2349" s="28"/>
      <c r="ET2349" s="28"/>
      <c r="EY2349" s="193"/>
      <c r="FA2349" s="28"/>
      <c r="FB2349" s="28"/>
      <c r="FC2349" s="28"/>
      <c r="FH2349" s="193"/>
      <c r="FJ2349" s="28"/>
      <c r="FK2349" s="28"/>
      <c r="FL2349" s="28"/>
      <c r="FQ2349" s="193"/>
      <c r="FS2349" s="28"/>
      <c r="FT2349" s="28"/>
      <c r="FU2349" s="28"/>
      <c r="FZ2349" s="193"/>
      <c r="GB2349" s="28"/>
      <c r="GC2349" s="28"/>
      <c r="GD2349" s="28"/>
      <c r="GI2349" s="193"/>
      <c r="GK2349" s="28"/>
      <c r="GL2349" s="28"/>
      <c r="GM2349" s="28"/>
      <c r="GR2349" s="193"/>
      <c r="GT2349" s="28"/>
      <c r="GU2349" s="28"/>
      <c r="GV2349" s="28"/>
      <c r="HA2349" s="193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/>
      <c r="B2350"/>
      <c r="C2350"/>
      <c r="D2350"/>
      <c r="E2350"/>
      <c r="F2350" s="10"/>
      <c r="G2350" s="1"/>
      <c r="H2350" s="1"/>
      <c r="I2350" s="1"/>
      <c r="J2350" s="2"/>
      <c r="K2350" s="1"/>
      <c r="L2350"/>
      <c r="M2350"/>
      <c r="N2350" s="28"/>
      <c r="O2350" s="28"/>
      <c r="T2350" s="193"/>
      <c r="V2350" s="28"/>
      <c r="W2350" s="28"/>
      <c r="X2350" s="28"/>
      <c r="AC2350" s="193"/>
      <c r="AE2350" s="28"/>
      <c r="AF2350" s="28"/>
      <c r="AG2350" s="28"/>
      <c r="AL2350" s="193"/>
      <c r="AN2350" s="28"/>
      <c r="AO2350" s="28"/>
      <c r="AP2350" s="28"/>
      <c r="AU2350" s="193"/>
      <c r="AW2350" s="28"/>
      <c r="AX2350" s="28"/>
      <c r="AY2350" s="28"/>
      <c r="BD2350" s="193"/>
      <c r="BF2350" s="28"/>
      <c r="BG2350" s="28"/>
      <c r="BH2350" s="28"/>
      <c r="BM2350" s="193"/>
      <c r="BO2350" s="28"/>
      <c r="BP2350" s="28"/>
      <c r="BQ2350" s="28"/>
      <c r="BV2350" s="193"/>
      <c r="BX2350" s="28"/>
      <c r="BY2350" s="28"/>
      <c r="BZ2350" s="28"/>
      <c r="CE2350" s="193"/>
      <c r="CG2350" s="28"/>
      <c r="CH2350" s="28"/>
      <c r="CI2350" s="28"/>
      <c r="CN2350" s="193"/>
      <c r="CP2350" s="28"/>
      <c r="CQ2350" s="28"/>
      <c r="CR2350" s="28"/>
      <c r="CW2350" s="193"/>
      <c r="CY2350" s="28"/>
      <c r="CZ2350" s="28"/>
      <c r="DA2350" s="28"/>
      <c r="DF2350" s="193"/>
      <c r="DH2350" s="28"/>
      <c r="DI2350" s="28"/>
      <c r="DJ2350" s="28"/>
      <c r="DO2350" s="193"/>
      <c r="DQ2350" s="28"/>
      <c r="DR2350" s="28"/>
      <c r="DS2350" s="28"/>
      <c r="DX2350" s="193"/>
      <c r="DZ2350" s="28"/>
      <c r="EA2350" s="28"/>
      <c r="EB2350" s="28"/>
      <c r="EG2350" s="193"/>
      <c r="EI2350" s="28"/>
      <c r="EJ2350" s="28"/>
      <c r="EK2350" s="28"/>
      <c r="EP2350" s="193"/>
      <c r="ER2350" s="28"/>
      <c r="ES2350" s="28"/>
      <c r="ET2350" s="28"/>
      <c r="EY2350" s="193"/>
      <c r="FA2350" s="28"/>
      <c r="FB2350" s="28"/>
      <c r="FC2350" s="28"/>
      <c r="FH2350" s="193"/>
      <c r="FJ2350" s="28"/>
      <c r="FK2350" s="28"/>
      <c r="FL2350" s="28"/>
      <c r="FQ2350" s="193"/>
      <c r="FS2350" s="28"/>
      <c r="FT2350" s="28"/>
      <c r="FU2350" s="28"/>
      <c r="FZ2350" s="193"/>
      <c r="GB2350" s="28"/>
      <c r="GC2350" s="28"/>
      <c r="GD2350" s="28"/>
      <c r="GI2350" s="193"/>
      <c r="GK2350" s="28"/>
      <c r="GL2350" s="28"/>
      <c r="GM2350" s="28"/>
      <c r="GR2350" s="193"/>
      <c r="GT2350" s="28"/>
      <c r="GU2350" s="28"/>
      <c r="GV2350" s="28"/>
      <c r="HA2350" s="193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/>
      <c r="B2351"/>
      <c r="C2351"/>
      <c r="D2351"/>
      <c r="E2351"/>
      <c r="F2351" s="10"/>
      <c r="G2351" s="1"/>
      <c r="H2351" s="1"/>
      <c r="I2351" s="1"/>
      <c r="J2351" s="2"/>
      <c r="K2351" s="1"/>
      <c r="L2351"/>
      <c r="M2351"/>
      <c r="N2351" s="28"/>
      <c r="O2351" s="28"/>
      <c r="T2351" s="193"/>
      <c r="V2351" s="28"/>
      <c r="W2351" s="28"/>
      <c r="X2351" s="28"/>
      <c r="AC2351" s="193"/>
      <c r="AE2351" s="28"/>
      <c r="AF2351" s="28"/>
      <c r="AG2351" s="28"/>
      <c r="AL2351" s="193"/>
      <c r="AN2351" s="28"/>
      <c r="AO2351" s="28"/>
      <c r="AP2351" s="28"/>
      <c r="AU2351" s="193"/>
      <c r="AW2351" s="28"/>
      <c r="AX2351" s="28"/>
      <c r="AY2351" s="28"/>
      <c r="BD2351" s="193"/>
      <c r="BF2351" s="28"/>
      <c r="BG2351" s="28"/>
      <c r="BH2351" s="28"/>
      <c r="BM2351" s="193"/>
      <c r="BO2351" s="28"/>
      <c r="BP2351" s="28"/>
      <c r="BQ2351" s="28"/>
      <c r="BV2351" s="193"/>
      <c r="BX2351" s="28"/>
      <c r="BY2351" s="28"/>
      <c r="BZ2351" s="28"/>
      <c r="CE2351" s="193"/>
      <c r="CG2351" s="28"/>
      <c r="CH2351" s="28"/>
      <c r="CI2351" s="28"/>
      <c r="CN2351" s="193"/>
      <c r="CP2351" s="28"/>
      <c r="CQ2351" s="28"/>
      <c r="CR2351" s="28"/>
      <c r="CW2351" s="193"/>
      <c r="CY2351" s="28"/>
      <c r="CZ2351" s="28"/>
      <c r="DA2351" s="28"/>
      <c r="DF2351" s="193"/>
      <c r="DH2351" s="28"/>
      <c r="DI2351" s="28"/>
      <c r="DJ2351" s="28"/>
      <c r="DO2351" s="193"/>
      <c r="DQ2351" s="28"/>
      <c r="DR2351" s="28"/>
      <c r="DS2351" s="28"/>
      <c r="DX2351" s="193"/>
      <c r="DZ2351" s="28"/>
      <c r="EA2351" s="28"/>
      <c r="EB2351" s="28"/>
      <c r="EG2351" s="193"/>
      <c r="EI2351" s="28"/>
      <c r="EJ2351" s="28"/>
      <c r="EK2351" s="28"/>
      <c r="EP2351" s="193"/>
      <c r="ER2351" s="28"/>
      <c r="ES2351" s="28"/>
      <c r="ET2351" s="28"/>
      <c r="EY2351" s="193"/>
      <c r="FA2351" s="28"/>
      <c r="FB2351" s="28"/>
      <c r="FC2351" s="28"/>
      <c r="FH2351" s="193"/>
      <c r="FJ2351" s="28"/>
      <c r="FK2351" s="28"/>
      <c r="FL2351" s="28"/>
      <c r="FQ2351" s="193"/>
      <c r="FS2351" s="28"/>
      <c r="FT2351" s="28"/>
      <c r="FU2351" s="28"/>
      <c r="FZ2351" s="193"/>
      <c r="GB2351" s="28"/>
      <c r="GC2351" s="28"/>
      <c r="GD2351" s="28"/>
      <c r="GI2351" s="193"/>
      <c r="GK2351" s="28"/>
      <c r="GL2351" s="28"/>
      <c r="GM2351" s="28"/>
      <c r="GR2351" s="193"/>
      <c r="GT2351" s="28"/>
      <c r="GU2351" s="28"/>
      <c r="GV2351" s="28"/>
      <c r="HA2351" s="193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/>
      <c r="B2352"/>
      <c r="C2352"/>
      <c r="D2352"/>
      <c r="E2352"/>
      <c r="F2352" s="10"/>
      <c r="G2352" s="1"/>
      <c r="H2352" s="1"/>
      <c r="I2352" s="1"/>
      <c r="J2352" s="2"/>
      <c r="K2352" s="1"/>
      <c r="L2352"/>
      <c r="M2352"/>
      <c r="N2352" s="28"/>
      <c r="O2352" s="28"/>
      <c r="T2352" s="193"/>
      <c r="V2352" s="28"/>
      <c r="W2352" s="28"/>
      <c r="X2352" s="28"/>
      <c r="AC2352" s="193"/>
      <c r="AE2352" s="28"/>
      <c r="AF2352" s="28"/>
      <c r="AG2352" s="28"/>
      <c r="AL2352" s="193"/>
      <c r="AN2352" s="28"/>
      <c r="AO2352" s="28"/>
      <c r="AP2352" s="28"/>
      <c r="AU2352" s="193"/>
      <c r="AW2352" s="28"/>
      <c r="AX2352" s="28"/>
      <c r="AY2352" s="28"/>
      <c r="BD2352" s="193"/>
      <c r="BF2352" s="28"/>
      <c r="BG2352" s="28"/>
      <c r="BH2352" s="28"/>
      <c r="BM2352" s="193"/>
      <c r="BO2352" s="28"/>
      <c r="BP2352" s="28"/>
      <c r="BQ2352" s="28"/>
      <c r="BV2352" s="193"/>
      <c r="BX2352" s="28"/>
      <c r="BY2352" s="28"/>
      <c r="BZ2352" s="28"/>
      <c r="CE2352" s="193"/>
      <c r="CG2352" s="28"/>
      <c r="CH2352" s="28"/>
      <c r="CI2352" s="28"/>
      <c r="CN2352" s="193"/>
      <c r="CP2352" s="28"/>
      <c r="CQ2352" s="28"/>
      <c r="CR2352" s="28"/>
      <c r="CW2352" s="193"/>
      <c r="CY2352" s="28"/>
      <c r="CZ2352" s="28"/>
      <c r="DA2352" s="28"/>
      <c r="DF2352" s="193"/>
      <c r="DH2352" s="28"/>
      <c r="DI2352" s="28"/>
      <c r="DJ2352" s="28"/>
      <c r="DO2352" s="193"/>
      <c r="DQ2352" s="28"/>
      <c r="DR2352" s="28"/>
      <c r="DS2352" s="28"/>
      <c r="DX2352" s="193"/>
      <c r="DZ2352" s="28"/>
      <c r="EA2352" s="28"/>
      <c r="EB2352" s="28"/>
      <c r="EG2352" s="193"/>
      <c r="EI2352" s="28"/>
      <c r="EJ2352" s="28"/>
      <c r="EK2352" s="28"/>
      <c r="EP2352" s="193"/>
      <c r="ER2352" s="28"/>
      <c r="ES2352" s="28"/>
      <c r="ET2352" s="28"/>
      <c r="EY2352" s="193"/>
      <c r="FA2352" s="28"/>
      <c r="FB2352" s="28"/>
      <c r="FC2352" s="28"/>
      <c r="FH2352" s="193"/>
      <c r="FJ2352" s="28"/>
      <c r="FK2352" s="28"/>
      <c r="FL2352" s="28"/>
      <c r="FQ2352" s="193"/>
      <c r="FS2352" s="28"/>
      <c r="FT2352" s="28"/>
      <c r="FU2352" s="28"/>
      <c r="FZ2352" s="193"/>
      <c r="GB2352" s="28"/>
      <c r="GC2352" s="28"/>
      <c r="GD2352" s="28"/>
      <c r="GI2352" s="193"/>
      <c r="GK2352" s="28"/>
      <c r="GL2352" s="28"/>
      <c r="GM2352" s="28"/>
      <c r="GR2352" s="193"/>
      <c r="GT2352" s="28"/>
      <c r="GU2352" s="28"/>
      <c r="GV2352" s="28"/>
      <c r="HA2352" s="193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/>
      <c r="B2353"/>
      <c r="C2353"/>
      <c r="D2353"/>
      <c r="E2353"/>
      <c r="F2353" s="10"/>
      <c r="G2353" s="1"/>
      <c r="H2353" s="1"/>
      <c r="I2353" s="1"/>
      <c r="J2353" s="2"/>
      <c r="K2353" s="1"/>
      <c r="L2353"/>
      <c r="M2353"/>
      <c r="N2353" s="28"/>
      <c r="O2353" s="28"/>
      <c r="T2353" s="193"/>
      <c r="V2353" s="28"/>
      <c r="W2353" s="28"/>
      <c r="X2353" s="28"/>
      <c r="AC2353" s="193"/>
      <c r="AE2353" s="28"/>
      <c r="AF2353" s="28"/>
      <c r="AG2353" s="28"/>
      <c r="AL2353" s="193"/>
      <c r="AN2353" s="28"/>
      <c r="AO2353" s="28"/>
      <c r="AP2353" s="28"/>
      <c r="AU2353" s="193"/>
      <c r="AW2353" s="28"/>
      <c r="AX2353" s="28"/>
      <c r="AY2353" s="28"/>
      <c r="BD2353" s="193"/>
      <c r="BF2353" s="28"/>
      <c r="BG2353" s="28"/>
      <c r="BH2353" s="28"/>
      <c r="BM2353" s="193"/>
      <c r="BO2353" s="28"/>
      <c r="BP2353" s="28"/>
      <c r="BQ2353" s="28"/>
      <c r="BV2353" s="193"/>
      <c r="BX2353" s="28"/>
      <c r="BY2353" s="28"/>
      <c r="BZ2353" s="28"/>
      <c r="CE2353" s="193"/>
      <c r="CG2353" s="28"/>
      <c r="CH2353" s="28"/>
      <c r="CI2353" s="28"/>
      <c r="CN2353" s="193"/>
      <c r="CP2353" s="28"/>
      <c r="CQ2353" s="28"/>
      <c r="CR2353" s="28"/>
      <c r="CW2353" s="193"/>
      <c r="CY2353" s="28"/>
      <c r="CZ2353" s="28"/>
      <c r="DA2353" s="28"/>
      <c r="DF2353" s="193"/>
      <c r="DH2353" s="28"/>
      <c r="DI2353" s="28"/>
      <c r="DJ2353" s="28"/>
      <c r="DO2353" s="193"/>
      <c r="DQ2353" s="28"/>
      <c r="DR2353" s="28"/>
      <c r="DS2353" s="28"/>
      <c r="DX2353" s="193"/>
      <c r="DZ2353" s="28"/>
      <c r="EA2353" s="28"/>
      <c r="EB2353" s="28"/>
      <c r="EG2353" s="193"/>
      <c r="EI2353" s="28"/>
      <c r="EJ2353" s="28"/>
      <c r="EK2353" s="28"/>
      <c r="EP2353" s="193"/>
      <c r="ER2353" s="28"/>
      <c r="ES2353" s="28"/>
      <c r="ET2353" s="28"/>
      <c r="EY2353" s="193"/>
      <c r="FA2353" s="28"/>
      <c r="FB2353" s="28"/>
      <c r="FC2353" s="28"/>
      <c r="FH2353" s="193"/>
      <c r="FJ2353" s="28"/>
      <c r="FK2353" s="28"/>
      <c r="FL2353" s="28"/>
      <c r="FQ2353" s="193"/>
      <c r="FS2353" s="28"/>
      <c r="FT2353" s="28"/>
      <c r="FU2353" s="28"/>
      <c r="FZ2353" s="193"/>
      <c r="GB2353" s="28"/>
      <c r="GC2353" s="28"/>
      <c r="GD2353" s="28"/>
      <c r="GI2353" s="193"/>
      <c r="GK2353" s="28"/>
      <c r="GL2353" s="28"/>
      <c r="GM2353" s="28"/>
      <c r="GR2353" s="193"/>
      <c r="GT2353" s="28"/>
      <c r="GU2353" s="28"/>
      <c r="GV2353" s="28"/>
      <c r="HA2353" s="193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/>
      <c r="B2354"/>
      <c r="C2354"/>
      <c r="D2354"/>
      <c r="E2354"/>
      <c r="F2354" s="10"/>
      <c r="G2354" s="1"/>
      <c r="H2354" s="1"/>
      <c r="I2354" s="1"/>
      <c r="J2354" s="2"/>
      <c r="K2354" s="1"/>
      <c r="L2354"/>
      <c r="M2354"/>
      <c r="N2354" s="28"/>
      <c r="O2354" s="28"/>
      <c r="T2354" s="193"/>
      <c r="V2354" s="28"/>
      <c r="W2354" s="28"/>
      <c r="X2354" s="28"/>
      <c r="AC2354" s="193"/>
      <c r="AE2354" s="28"/>
      <c r="AF2354" s="28"/>
      <c r="AG2354" s="28"/>
      <c r="AL2354" s="193"/>
      <c r="AN2354" s="28"/>
      <c r="AO2354" s="28"/>
      <c r="AP2354" s="28"/>
      <c r="AU2354" s="193"/>
      <c r="AW2354" s="28"/>
      <c r="AX2354" s="28"/>
      <c r="AY2354" s="28"/>
      <c r="BD2354" s="193"/>
      <c r="BF2354" s="28"/>
      <c r="BG2354" s="28"/>
      <c r="BH2354" s="28"/>
      <c r="BM2354" s="193"/>
      <c r="BO2354" s="28"/>
      <c r="BP2354" s="28"/>
      <c r="BQ2354" s="28"/>
      <c r="BV2354" s="193"/>
      <c r="BX2354" s="28"/>
      <c r="BY2354" s="28"/>
      <c r="BZ2354" s="28"/>
      <c r="CE2354" s="193"/>
      <c r="CG2354" s="28"/>
      <c r="CH2354" s="28"/>
      <c r="CI2354" s="28"/>
      <c r="CN2354" s="193"/>
      <c r="CP2354" s="28"/>
      <c r="CQ2354" s="28"/>
      <c r="CR2354" s="28"/>
      <c r="CW2354" s="193"/>
      <c r="CY2354" s="28"/>
      <c r="CZ2354" s="28"/>
      <c r="DA2354" s="28"/>
      <c r="DF2354" s="193"/>
      <c r="DH2354" s="28"/>
      <c r="DI2354" s="28"/>
      <c r="DJ2354" s="28"/>
      <c r="DO2354" s="193"/>
      <c r="DQ2354" s="28"/>
      <c r="DR2354" s="28"/>
      <c r="DS2354" s="28"/>
      <c r="DX2354" s="193"/>
      <c r="DZ2354" s="28"/>
      <c r="EA2354" s="28"/>
      <c r="EB2354" s="28"/>
      <c r="EG2354" s="193"/>
      <c r="EI2354" s="28"/>
      <c r="EJ2354" s="28"/>
      <c r="EK2354" s="28"/>
      <c r="EP2354" s="193"/>
      <c r="ER2354" s="28"/>
      <c r="ES2354" s="28"/>
      <c r="ET2354" s="28"/>
      <c r="EY2354" s="193"/>
      <c r="FA2354" s="28"/>
      <c r="FB2354" s="28"/>
      <c r="FC2354" s="28"/>
      <c r="FH2354" s="193"/>
      <c r="FJ2354" s="28"/>
      <c r="FK2354" s="28"/>
      <c r="FL2354" s="28"/>
      <c r="FQ2354" s="193"/>
      <c r="FS2354" s="28"/>
      <c r="FT2354" s="28"/>
      <c r="FU2354" s="28"/>
      <c r="FZ2354" s="193"/>
      <c r="GB2354" s="28"/>
      <c r="GC2354" s="28"/>
      <c r="GD2354" s="28"/>
      <c r="GI2354" s="193"/>
      <c r="GK2354" s="28"/>
      <c r="GL2354" s="28"/>
      <c r="GM2354" s="28"/>
      <c r="GR2354" s="193"/>
      <c r="GT2354" s="28"/>
      <c r="GU2354" s="28"/>
      <c r="GV2354" s="28"/>
      <c r="HA2354" s="193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/>
      <c r="B2355"/>
      <c r="C2355"/>
      <c r="D2355"/>
      <c r="E2355"/>
      <c r="F2355" s="10"/>
      <c r="G2355" s="1"/>
      <c r="H2355" s="1"/>
      <c r="I2355" s="1"/>
      <c r="J2355" s="2"/>
      <c r="K2355" s="1"/>
      <c r="L2355"/>
      <c r="M2355"/>
      <c r="N2355" s="28"/>
      <c r="O2355" s="28"/>
      <c r="T2355" s="193"/>
      <c r="V2355" s="28"/>
      <c r="W2355" s="28"/>
      <c r="X2355" s="28"/>
      <c r="AC2355" s="193"/>
      <c r="AE2355" s="28"/>
      <c r="AF2355" s="28"/>
      <c r="AG2355" s="28"/>
      <c r="AL2355" s="193"/>
      <c r="AN2355" s="28"/>
      <c r="AO2355" s="28"/>
      <c r="AP2355" s="28"/>
      <c r="AU2355" s="193"/>
      <c r="AW2355" s="28"/>
      <c r="AX2355" s="28"/>
      <c r="AY2355" s="28"/>
      <c r="BD2355" s="193"/>
      <c r="BF2355" s="28"/>
      <c r="BG2355" s="28"/>
      <c r="BH2355" s="28"/>
      <c r="BM2355" s="193"/>
      <c r="BO2355" s="28"/>
      <c r="BP2355" s="28"/>
      <c r="BQ2355" s="28"/>
      <c r="BV2355" s="193"/>
      <c r="BX2355" s="28"/>
      <c r="BY2355" s="28"/>
      <c r="BZ2355" s="28"/>
      <c r="CE2355" s="193"/>
      <c r="CG2355" s="28"/>
      <c r="CH2355" s="28"/>
      <c r="CI2355" s="28"/>
      <c r="CN2355" s="193"/>
      <c r="CP2355" s="28"/>
      <c r="CQ2355" s="28"/>
      <c r="CR2355" s="28"/>
      <c r="CW2355" s="193"/>
      <c r="CY2355" s="28"/>
      <c r="CZ2355" s="28"/>
      <c r="DA2355" s="28"/>
      <c r="DF2355" s="193"/>
      <c r="DH2355" s="28"/>
      <c r="DI2355" s="28"/>
      <c r="DJ2355" s="28"/>
      <c r="DO2355" s="193"/>
      <c r="DQ2355" s="28"/>
      <c r="DR2355" s="28"/>
      <c r="DS2355" s="28"/>
      <c r="DX2355" s="193"/>
      <c r="DZ2355" s="28"/>
      <c r="EA2355" s="28"/>
      <c r="EB2355" s="28"/>
      <c r="EG2355" s="193"/>
      <c r="EI2355" s="28"/>
      <c r="EJ2355" s="28"/>
      <c r="EK2355" s="28"/>
      <c r="EP2355" s="193"/>
      <c r="ER2355" s="28"/>
      <c r="ES2355" s="28"/>
      <c r="ET2355" s="28"/>
      <c r="EY2355" s="193"/>
      <c r="FA2355" s="28"/>
      <c r="FB2355" s="28"/>
      <c r="FC2355" s="28"/>
      <c r="FH2355" s="193"/>
      <c r="FJ2355" s="28"/>
      <c r="FK2355" s="28"/>
      <c r="FL2355" s="28"/>
      <c r="FQ2355" s="193"/>
      <c r="FS2355" s="28"/>
      <c r="FT2355" s="28"/>
      <c r="FU2355" s="28"/>
      <c r="FZ2355" s="193"/>
      <c r="GB2355" s="28"/>
      <c r="GC2355" s="28"/>
      <c r="GD2355" s="28"/>
      <c r="GI2355" s="193"/>
      <c r="GK2355" s="28"/>
      <c r="GL2355" s="28"/>
      <c r="GM2355" s="28"/>
      <c r="GR2355" s="193"/>
      <c r="GT2355" s="28"/>
      <c r="GU2355" s="28"/>
      <c r="GV2355" s="28"/>
      <c r="HA2355" s="193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/>
      <c r="B2356"/>
      <c r="C2356"/>
      <c r="D2356"/>
      <c r="E2356"/>
      <c r="F2356" s="10"/>
      <c r="G2356" s="1"/>
      <c r="H2356" s="1"/>
      <c r="I2356" s="1"/>
      <c r="J2356" s="2"/>
      <c r="K2356" s="1"/>
      <c r="L2356"/>
      <c r="M2356"/>
      <c r="N2356" s="28"/>
      <c r="O2356" s="28"/>
      <c r="T2356" s="193"/>
      <c r="V2356" s="28"/>
      <c r="W2356" s="28"/>
      <c r="X2356" s="28"/>
      <c r="AC2356" s="193"/>
      <c r="AE2356" s="28"/>
      <c r="AF2356" s="28"/>
      <c r="AG2356" s="28"/>
      <c r="AL2356" s="193"/>
      <c r="AN2356" s="28"/>
      <c r="AO2356" s="28"/>
      <c r="AP2356" s="28"/>
      <c r="AU2356" s="193"/>
      <c r="AW2356" s="28"/>
      <c r="AX2356" s="28"/>
      <c r="AY2356" s="28"/>
      <c r="BD2356" s="193"/>
      <c r="BF2356" s="28"/>
      <c r="BG2356" s="28"/>
      <c r="BH2356" s="28"/>
      <c r="BM2356" s="193"/>
      <c r="BO2356" s="28"/>
      <c r="BP2356" s="28"/>
      <c r="BQ2356" s="28"/>
      <c r="BV2356" s="193"/>
      <c r="BX2356" s="28"/>
      <c r="BY2356" s="28"/>
      <c r="BZ2356" s="28"/>
      <c r="CE2356" s="193"/>
      <c r="CG2356" s="28"/>
      <c r="CH2356" s="28"/>
      <c r="CI2356" s="28"/>
      <c r="CN2356" s="193"/>
      <c r="CP2356" s="28"/>
      <c r="CQ2356" s="28"/>
      <c r="CR2356" s="28"/>
      <c r="CW2356" s="193"/>
      <c r="CY2356" s="28"/>
      <c r="CZ2356" s="28"/>
      <c r="DA2356" s="28"/>
      <c r="DF2356" s="193"/>
      <c r="DH2356" s="28"/>
      <c r="DI2356" s="28"/>
      <c r="DJ2356" s="28"/>
      <c r="DO2356" s="193"/>
      <c r="DQ2356" s="28"/>
      <c r="DR2356" s="28"/>
      <c r="DS2356" s="28"/>
      <c r="DX2356" s="193"/>
      <c r="DZ2356" s="28"/>
      <c r="EA2356" s="28"/>
      <c r="EB2356" s="28"/>
      <c r="EG2356" s="193"/>
      <c r="EI2356" s="28"/>
      <c r="EJ2356" s="28"/>
      <c r="EK2356" s="28"/>
      <c r="EP2356" s="193"/>
      <c r="ER2356" s="28"/>
      <c r="ES2356" s="28"/>
      <c r="ET2356" s="28"/>
      <c r="EY2356" s="193"/>
      <c r="FA2356" s="28"/>
      <c r="FB2356" s="28"/>
      <c r="FC2356" s="28"/>
      <c r="FH2356" s="193"/>
      <c r="FJ2356" s="28"/>
      <c r="FK2356" s="28"/>
      <c r="FL2356" s="28"/>
      <c r="FQ2356" s="193"/>
      <c r="FS2356" s="28"/>
      <c r="FT2356" s="28"/>
      <c r="FU2356" s="28"/>
      <c r="FZ2356" s="193"/>
      <c r="GB2356" s="28"/>
      <c r="GC2356" s="28"/>
      <c r="GD2356" s="28"/>
      <c r="GI2356" s="193"/>
      <c r="GK2356" s="28"/>
      <c r="GL2356" s="28"/>
      <c r="GM2356" s="28"/>
      <c r="GR2356" s="193"/>
      <c r="GT2356" s="28"/>
      <c r="GU2356" s="28"/>
      <c r="GV2356" s="28"/>
      <c r="HA2356" s="193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/>
      <c r="B2357"/>
      <c r="C2357"/>
      <c r="D2357"/>
      <c r="E2357"/>
      <c r="F2357" s="10"/>
      <c r="G2357" s="1"/>
      <c r="H2357" s="1"/>
      <c r="I2357" s="1"/>
      <c r="J2357" s="2"/>
      <c r="K2357" s="1"/>
      <c r="L2357"/>
      <c r="M2357"/>
      <c r="N2357" s="28"/>
      <c r="O2357" s="28"/>
      <c r="T2357" s="193"/>
      <c r="V2357" s="28"/>
      <c r="W2357" s="28"/>
      <c r="X2357" s="28"/>
      <c r="AC2357" s="193"/>
      <c r="AE2357" s="28"/>
      <c r="AF2357" s="28"/>
      <c r="AG2357" s="28"/>
      <c r="AL2357" s="193"/>
      <c r="AN2357" s="28"/>
      <c r="AO2357" s="28"/>
      <c r="AP2357" s="28"/>
      <c r="AU2357" s="193"/>
      <c r="AW2357" s="28"/>
      <c r="AX2357" s="28"/>
      <c r="AY2357" s="28"/>
      <c r="BD2357" s="193"/>
      <c r="BF2357" s="28"/>
      <c r="BG2357" s="28"/>
      <c r="BH2357" s="28"/>
      <c r="BM2357" s="193"/>
      <c r="BO2357" s="28"/>
      <c r="BP2357" s="28"/>
      <c r="BQ2357" s="28"/>
      <c r="BV2357" s="193"/>
      <c r="BX2357" s="28"/>
      <c r="BY2357" s="28"/>
      <c r="BZ2357" s="28"/>
      <c r="CE2357" s="193"/>
      <c r="CG2357" s="28"/>
      <c r="CH2357" s="28"/>
      <c r="CI2357" s="28"/>
      <c r="CN2357" s="193"/>
      <c r="CP2357" s="28"/>
      <c r="CQ2357" s="28"/>
      <c r="CR2357" s="28"/>
      <c r="CW2357" s="193"/>
      <c r="CY2357" s="28"/>
      <c r="CZ2357" s="28"/>
      <c r="DA2357" s="28"/>
      <c r="DF2357" s="193"/>
      <c r="DH2357" s="28"/>
      <c r="DI2357" s="28"/>
      <c r="DJ2357" s="28"/>
      <c r="DO2357" s="193"/>
      <c r="DQ2357" s="28"/>
      <c r="DR2357" s="28"/>
      <c r="DS2357" s="28"/>
      <c r="DX2357" s="193"/>
      <c r="DZ2357" s="28"/>
      <c r="EA2357" s="28"/>
      <c r="EB2357" s="28"/>
      <c r="EG2357" s="193"/>
      <c r="EI2357" s="28"/>
      <c r="EJ2357" s="28"/>
      <c r="EK2357" s="28"/>
      <c r="EP2357" s="193"/>
      <c r="ER2357" s="28"/>
      <c r="ES2357" s="28"/>
      <c r="ET2357" s="28"/>
      <c r="EY2357" s="193"/>
      <c r="FA2357" s="28"/>
      <c r="FB2357" s="28"/>
      <c r="FC2357" s="28"/>
      <c r="FH2357" s="193"/>
      <c r="FJ2357" s="28"/>
      <c r="FK2357" s="28"/>
      <c r="FL2357" s="28"/>
      <c r="FQ2357" s="193"/>
      <c r="FS2357" s="28"/>
      <c r="FT2357" s="28"/>
      <c r="FU2357" s="28"/>
      <c r="FZ2357" s="193"/>
      <c r="GB2357" s="28"/>
      <c r="GC2357" s="28"/>
      <c r="GD2357" s="28"/>
      <c r="GI2357" s="193"/>
      <c r="GK2357" s="28"/>
      <c r="GL2357" s="28"/>
      <c r="GM2357" s="28"/>
      <c r="GR2357" s="193"/>
      <c r="GT2357" s="28"/>
      <c r="GU2357" s="28"/>
      <c r="GV2357" s="28"/>
      <c r="HA2357" s="193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/>
      <c r="B2358"/>
      <c r="C2358"/>
      <c r="D2358"/>
      <c r="E2358"/>
      <c r="F2358" s="10"/>
      <c r="G2358" s="1"/>
      <c r="H2358" s="1"/>
      <c r="I2358" s="1"/>
      <c r="J2358" s="2"/>
      <c r="K2358" s="1"/>
      <c r="L2358"/>
      <c r="M2358"/>
      <c r="N2358" s="28"/>
      <c r="O2358" s="28"/>
      <c r="T2358" s="193"/>
      <c r="V2358" s="28"/>
      <c r="W2358" s="28"/>
      <c r="X2358" s="28"/>
      <c r="AC2358" s="193"/>
      <c r="AE2358" s="28"/>
      <c r="AF2358" s="28"/>
      <c r="AG2358" s="28"/>
      <c r="AL2358" s="193"/>
      <c r="AN2358" s="28"/>
      <c r="AO2358" s="28"/>
      <c r="AP2358" s="28"/>
      <c r="AU2358" s="193"/>
      <c r="AW2358" s="28"/>
      <c r="AX2358" s="28"/>
      <c r="AY2358" s="28"/>
      <c r="BD2358" s="193"/>
      <c r="BF2358" s="28"/>
      <c r="BG2358" s="28"/>
      <c r="BH2358" s="28"/>
      <c r="BM2358" s="193"/>
      <c r="BO2358" s="28"/>
      <c r="BP2358" s="28"/>
      <c r="BQ2358" s="28"/>
      <c r="BV2358" s="193"/>
      <c r="BX2358" s="28"/>
      <c r="BY2358" s="28"/>
      <c r="BZ2358" s="28"/>
      <c r="CE2358" s="193"/>
      <c r="CG2358" s="28"/>
      <c r="CH2358" s="28"/>
      <c r="CI2358" s="28"/>
      <c r="CN2358" s="193"/>
      <c r="CP2358" s="28"/>
      <c r="CQ2358" s="28"/>
      <c r="CR2358" s="28"/>
      <c r="CW2358" s="193"/>
      <c r="CY2358" s="28"/>
      <c r="CZ2358" s="28"/>
      <c r="DA2358" s="28"/>
      <c r="DF2358" s="193"/>
      <c r="DH2358" s="28"/>
      <c r="DI2358" s="28"/>
      <c r="DJ2358" s="28"/>
      <c r="DO2358" s="193"/>
      <c r="DQ2358" s="28"/>
      <c r="DR2358" s="28"/>
      <c r="DS2358" s="28"/>
      <c r="DX2358" s="193"/>
      <c r="DZ2358" s="28"/>
      <c r="EA2358" s="28"/>
      <c r="EB2358" s="28"/>
      <c r="EG2358" s="193"/>
      <c r="EI2358" s="28"/>
      <c r="EJ2358" s="28"/>
      <c r="EK2358" s="28"/>
      <c r="EP2358" s="193"/>
      <c r="ER2358" s="28"/>
      <c r="ES2358" s="28"/>
      <c r="ET2358" s="28"/>
      <c r="EY2358" s="193"/>
      <c r="FA2358" s="28"/>
      <c r="FB2358" s="28"/>
      <c r="FC2358" s="28"/>
      <c r="FH2358" s="193"/>
      <c r="FJ2358" s="28"/>
      <c r="FK2358" s="28"/>
      <c r="FL2358" s="28"/>
      <c r="FQ2358" s="193"/>
      <c r="FS2358" s="28"/>
      <c r="FT2358" s="28"/>
      <c r="FU2358" s="28"/>
      <c r="FZ2358" s="193"/>
      <c r="GB2358" s="28"/>
      <c r="GC2358" s="28"/>
      <c r="GD2358" s="28"/>
      <c r="GI2358" s="193"/>
      <c r="GK2358" s="28"/>
      <c r="GL2358" s="28"/>
      <c r="GM2358" s="28"/>
      <c r="GR2358" s="193"/>
      <c r="GT2358" s="28"/>
      <c r="GU2358" s="28"/>
      <c r="GV2358" s="28"/>
      <c r="HA2358" s="193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/>
      <c r="B2359"/>
      <c r="C2359"/>
      <c r="D2359"/>
      <c r="E2359"/>
      <c r="F2359" s="10"/>
      <c r="G2359" s="1"/>
      <c r="H2359" s="1"/>
      <c r="I2359" s="1"/>
      <c r="J2359" s="2"/>
      <c r="K2359" s="1"/>
      <c r="L2359"/>
      <c r="M2359"/>
      <c r="N2359" s="28"/>
      <c r="O2359" s="28"/>
      <c r="T2359" s="193"/>
      <c r="V2359" s="28"/>
      <c r="W2359" s="28"/>
      <c r="X2359" s="28"/>
      <c r="AC2359" s="193"/>
      <c r="AE2359" s="28"/>
      <c r="AF2359" s="28"/>
      <c r="AG2359" s="28"/>
      <c r="AL2359" s="193"/>
      <c r="AN2359" s="28"/>
      <c r="AO2359" s="28"/>
      <c r="AP2359" s="28"/>
      <c r="AU2359" s="193"/>
      <c r="AW2359" s="28"/>
      <c r="AX2359" s="28"/>
      <c r="AY2359" s="28"/>
      <c r="BD2359" s="193"/>
      <c r="BF2359" s="28"/>
      <c r="BG2359" s="28"/>
      <c r="BH2359" s="28"/>
      <c r="BM2359" s="193"/>
      <c r="BO2359" s="28"/>
      <c r="BP2359" s="28"/>
      <c r="BQ2359" s="28"/>
      <c r="BV2359" s="193"/>
      <c r="BX2359" s="28"/>
      <c r="BY2359" s="28"/>
      <c r="BZ2359" s="28"/>
      <c r="CE2359" s="193"/>
      <c r="CG2359" s="28"/>
      <c r="CH2359" s="28"/>
      <c r="CI2359" s="28"/>
      <c r="CN2359" s="193"/>
      <c r="CP2359" s="28"/>
      <c r="CQ2359" s="28"/>
      <c r="CR2359" s="28"/>
      <c r="CW2359" s="193"/>
      <c r="CY2359" s="28"/>
      <c r="CZ2359" s="28"/>
      <c r="DA2359" s="28"/>
      <c r="DF2359" s="193"/>
      <c r="DH2359" s="28"/>
      <c r="DI2359" s="28"/>
      <c r="DJ2359" s="28"/>
      <c r="DO2359" s="193"/>
      <c r="DQ2359" s="28"/>
      <c r="DR2359" s="28"/>
      <c r="DS2359" s="28"/>
      <c r="DX2359" s="193"/>
      <c r="DZ2359" s="28"/>
      <c r="EA2359" s="28"/>
      <c r="EB2359" s="28"/>
      <c r="EG2359" s="193"/>
      <c r="EI2359" s="28"/>
      <c r="EJ2359" s="28"/>
      <c r="EK2359" s="28"/>
      <c r="EP2359" s="193"/>
      <c r="ER2359" s="28"/>
      <c r="ES2359" s="28"/>
      <c r="ET2359" s="28"/>
      <c r="EY2359" s="193"/>
      <c r="FA2359" s="28"/>
      <c r="FB2359" s="28"/>
      <c r="FC2359" s="28"/>
      <c r="FH2359" s="193"/>
      <c r="FJ2359" s="28"/>
      <c r="FK2359" s="28"/>
      <c r="FL2359" s="28"/>
      <c r="FQ2359" s="193"/>
      <c r="FS2359" s="28"/>
      <c r="FT2359" s="28"/>
      <c r="FU2359" s="28"/>
      <c r="FZ2359" s="193"/>
      <c r="GB2359" s="28"/>
      <c r="GC2359" s="28"/>
      <c r="GD2359" s="28"/>
      <c r="GI2359" s="193"/>
      <c r="GK2359" s="28"/>
      <c r="GL2359" s="28"/>
      <c r="GM2359" s="28"/>
      <c r="GR2359" s="193"/>
      <c r="GT2359" s="28"/>
      <c r="GU2359" s="28"/>
      <c r="GV2359" s="28"/>
      <c r="HA2359" s="193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/>
      <c r="B2360"/>
      <c r="C2360"/>
      <c r="D2360"/>
      <c r="E2360"/>
      <c r="F2360" s="10"/>
      <c r="G2360" s="1"/>
      <c r="H2360" s="1"/>
      <c r="I2360" s="1"/>
      <c r="J2360" s="2"/>
      <c r="K2360" s="1"/>
      <c r="L2360"/>
      <c r="M2360"/>
      <c r="N2360" s="28"/>
      <c r="O2360" s="28"/>
      <c r="T2360" s="193"/>
      <c r="V2360" s="28"/>
      <c r="W2360" s="28"/>
      <c r="X2360" s="28"/>
      <c r="AC2360" s="193"/>
      <c r="AE2360" s="28"/>
      <c r="AF2360" s="28"/>
      <c r="AG2360" s="28"/>
      <c r="AL2360" s="193"/>
      <c r="AN2360" s="28"/>
      <c r="AO2360" s="28"/>
      <c r="AP2360" s="28"/>
      <c r="AU2360" s="193"/>
      <c r="AW2360" s="28"/>
      <c r="AX2360" s="28"/>
      <c r="AY2360" s="28"/>
      <c r="BD2360" s="193"/>
      <c r="BF2360" s="28"/>
      <c r="BG2360" s="28"/>
      <c r="BH2360" s="28"/>
      <c r="BM2360" s="193"/>
      <c r="BO2360" s="28"/>
      <c r="BP2360" s="28"/>
      <c r="BQ2360" s="28"/>
      <c r="BV2360" s="193"/>
      <c r="BX2360" s="28"/>
      <c r="BY2360" s="28"/>
      <c r="BZ2360" s="28"/>
      <c r="CE2360" s="193"/>
      <c r="CG2360" s="28"/>
      <c r="CH2360" s="28"/>
      <c r="CI2360" s="28"/>
      <c r="CN2360" s="193"/>
      <c r="CP2360" s="28"/>
      <c r="CQ2360" s="28"/>
      <c r="CR2360" s="28"/>
      <c r="CW2360" s="193"/>
      <c r="CY2360" s="28"/>
      <c r="CZ2360" s="28"/>
      <c r="DA2360" s="28"/>
      <c r="DF2360" s="193"/>
      <c r="DH2360" s="28"/>
      <c r="DI2360" s="28"/>
      <c r="DJ2360" s="28"/>
      <c r="DO2360" s="193"/>
      <c r="DQ2360" s="28"/>
      <c r="DR2360" s="28"/>
      <c r="DS2360" s="28"/>
      <c r="DX2360" s="193"/>
      <c r="DZ2360" s="28"/>
      <c r="EA2360" s="28"/>
      <c r="EB2360" s="28"/>
      <c r="EG2360" s="193"/>
      <c r="EI2360" s="28"/>
      <c r="EJ2360" s="28"/>
      <c r="EK2360" s="28"/>
      <c r="EP2360" s="193"/>
      <c r="ER2360" s="28"/>
      <c r="ES2360" s="28"/>
      <c r="ET2360" s="28"/>
      <c r="EY2360" s="193"/>
      <c r="FA2360" s="28"/>
      <c r="FB2360" s="28"/>
      <c r="FC2360" s="28"/>
      <c r="FH2360" s="193"/>
      <c r="FJ2360" s="28"/>
      <c r="FK2360" s="28"/>
      <c r="FL2360" s="28"/>
      <c r="FQ2360" s="193"/>
      <c r="FS2360" s="28"/>
      <c r="FT2360" s="28"/>
      <c r="FU2360" s="28"/>
      <c r="FZ2360" s="193"/>
      <c r="GB2360" s="28"/>
      <c r="GC2360" s="28"/>
      <c r="GD2360" s="28"/>
      <c r="GI2360" s="193"/>
      <c r="GK2360" s="28"/>
      <c r="GL2360" s="28"/>
      <c r="GM2360" s="28"/>
      <c r="GR2360" s="193"/>
      <c r="GT2360" s="28"/>
      <c r="GU2360" s="28"/>
      <c r="GV2360" s="28"/>
      <c r="HA2360" s="193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/>
      <c r="B2361"/>
      <c r="C2361" s="136"/>
      <c r="D2361"/>
      <c r="E2361"/>
      <c r="F2361" s="10"/>
      <c r="G2361" s="1"/>
      <c r="H2361" s="1"/>
      <c r="I2361" s="1"/>
      <c r="J2361" s="2"/>
      <c r="K2361" s="1"/>
      <c r="L2361"/>
      <c r="M2361"/>
      <c r="N2361" s="28"/>
      <c r="O2361" s="28"/>
      <c r="T2361" s="193"/>
      <c r="V2361" s="28"/>
      <c r="W2361" s="28"/>
      <c r="X2361" s="28"/>
      <c r="AC2361" s="193"/>
      <c r="AE2361" s="28"/>
      <c r="AF2361" s="28"/>
      <c r="AG2361" s="28"/>
      <c r="AL2361" s="193"/>
      <c r="AN2361" s="28"/>
      <c r="AO2361" s="28"/>
      <c r="AP2361" s="28"/>
      <c r="AU2361" s="193"/>
      <c r="AW2361" s="28"/>
      <c r="AX2361" s="28"/>
      <c r="AY2361" s="28"/>
      <c r="BD2361" s="193"/>
      <c r="BF2361" s="28"/>
      <c r="BG2361" s="28"/>
      <c r="BH2361" s="28"/>
      <c r="BM2361" s="193"/>
      <c r="BO2361" s="28"/>
      <c r="BP2361" s="28"/>
      <c r="BQ2361" s="28"/>
      <c r="BV2361" s="193"/>
      <c r="BX2361" s="28"/>
      <c r="BY2361" s="28"/>
      <c r="BZ2361" s="28"/>
      <c r="CE2361" s="193"/>
      <c r="CG2361" s="28"/>
      <c r="CH2361" s="28"/>
      <c r="CI2361" s="28"/>
      <c r="CN2361" s="193"/>
      <c r="CP2361" s="28"/>
      <c r="CQ2361" s="28"/>
      <c r="CR2361" s="28"/>
      <c r="CW2361" s="193"/>
      <c r="CY2361" s="28"/>
      <c r="CZ2361" s="28"/>
      <c r="DA2361" s="28"/>
      <c r="DF2361" s="193"/>
      <c r="DH2361" s="28"/>
      <c r="DI2361" s="28"/>
      <c r="DJ2361" s="28"/>
      <c r="DO2361" s="193"/>
      <c r="DQ2361" s="28"/>
      <c r="DR2361" s="28"/>
      <c r="DS2361" s="28"/>
      <c r="DX2361" s="193"/>
      <c r="DZ2361" s="28"/>
      <c r="EA2361" s="28"/>
      <c r="EB2361" s="28"/>
      <c r="EG2361" s="193"/>
      <c r="EI2361" s="28"/>
      <c r="EJ2361" s="28"/>
      <c r="EK2361" s="28"/>
      <c r="EP2361" s="193"/>
      <c r="ER2361" s="28"/>
      <c r="ES2361" s="28"/>
      <c r="ET2361" s="28"/>
      <c r="EY2361" s="193"/>
      <c r="FA2361" s="28"/>
      <c r="FB2361" s="28"/>
      <c r="FC2361" s="28"/>
      <c r="FH2361" s="193"/>
      <c r="FJ2361" s="28"/>
      <c r="FK2361" s="28"/>
      <c r="FL2361" s="28"/>
      <c r="FQ2361" s="193"/>
      <c r="FS2361" s="28"/>
      <c r="FT2361" s="28"/>
      <c r="FU2361" s="28"/>
      <c r="FZ2361" s="193"/>
      <c r="GB2361" s="28"/>
      <c r="GC2361" s="28"/>
      <c r="GD2361" s="28"/>
      <c r="GI2361" s="193"/>
      <c r="GK2361" s="28"/>
      <c r="GL2361" s="28"/>
      <c r="GM2361" s="28"/>
      <c r="GR2361" s="193"/>
      <c r="GT2361" s="28"/>
      <c r="GU2361" s="28"/>
      <c r="GV2361" s="28"/>
      <c r="HA2361" s="193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/>
      <c r="B2362"/>
      <c r="C2362"/>
      <c r="D2362"/>
      <c r="E2362"/>
      <c r="F2362" s="10"/>
      <c r="G2362" s="1"/>
      <c r="H2362" s="1"/>
      <c r="I2362" s="1"/>
      <c r="J2362" s="2"/>
      <c r="K2362" s="1"/>
      <c r="L2362"/>
      <c r="M2362"/>
      <c r="N2362" s="28"/>
      <c r="O2362" s="28"/>
      <c r="T2362" s="193"/>
      <c r="V2362" s="28"/>
      <c r="W2362" s="28"/>
      <c r="X2362" s="28"/>
      <c r="AC2362" s="193"/>
      <c r="AE2362" s="28"/>
      <c r="AF2362" s="28"/>
      <c r="AG2362" s="28"/>
      <c r="AL2362" s="193"/>
      <c r="AN2362" s="28"/>
      <c r="AO2362" s="28"/>
      <c r="AP2362" s="28"/>
      <c r="AU2362" s="193"/>
      <c r="AW2362" s="28"/>
      <c r="AX2362" s="28"/>
      <c r="AY2362" s="28"/>
      <c r="BD2362" s="193"/>
      <c r="BF2362" s="28"/>
      <c r="BG2362" s="28"/>
      <c r="BH2362" s="28"/>
      <c r="BM2362" s="193"/>
      <c r="BO2362" s="28"/>
      <c r="BP2362" s="28"/>
      <c r="BQ2362" s="28"/>
      <c r="BV2362" s="193"/>
      <c r="BX2362" s="28"/>
      <c r="BY2362" s="28"/>
      <c r="BZ2362" s="28"/>
      <c r="CE2362" s="193"/>
      <c r="CG2362" s="28"/>
      <c r="CH2362" s="28"/>
      <c r="CI2362" s="28"/>
      <c r="CN2362" s="193"/>
      <c r="CP2362" s="28"/>
      <c r="CQ2362" s="28"/>
      <c r="CR2362" s="28"/>
      <c r="CW2362" s="193"/>
      <c r="CY2362" s="28"/>
      <c r="CZ2362" s="28"/>
      <c r="DA2362" s="28"/>
      <c r="DF2362" s="193"/>
      <c r="DH2362" s="28"/>
      <c r="DI2362" s="28"/>
      <c r="DJ2362" s="28"/>
      <c r="DO2362" s="193"/>
      <c r="DQ2362" s="28"/>
      <c r="DR2362" s="28"/>
      <c r="DS2362" s="28"/>
      <c r="DX2362" s="193"/>
      <c r="DZ2362" s="28"/>
      <c r="EA2362" s="28"/>
      <c r="EB2362" s="28"/>
      <c r="EG2362" s="193"/>
      <c r="EI2362" s="28"/>
      <c r="EJ2362" s="28"/>
      <c r="EK2362" s="28"/>
      <c r="EP2362" s="193"/>
      <c r="ER2362" s="28"/>
      <c r="ES2362" s="28"/>
      <c r="ET2362" s="28"/>
      <c r="EY2362" s="193"/>
      <c r="FA2362" s="28"/>
      <c r="FB2362" s="28"/>
      <c r="FC2362" s="28"/>
      <c r="FH2362" s="193"/>
      <c r="FJ2362" s="28"/>
      <c r="FK2362" s="28"/>
      <c r="FL2362" s="28"/>
      <c r="FQ2362" s="193"/>
      <c r="FS2362" s="28"/>
      <c r="FT2362" s="28"/>
      <c r="FU2362" s="28"/>
      <c r="FZ2362" s="193"/>
      <c r="GB2362" s="28"/>
      <c r="GC2362" s="28"/>
      <c r="GD2362" s="28"/>
      <c r="GI2362" s="193"/>
      <c r="GK2362" s="28"/>
      <c r="GL2362" s="28"/>
      <c r="GM2362" s="28"/>
      <c r="GR2362" s="193"/>
      <c r="GT2362" s="28"/>
      <c r="GU2362" s="28"/>
      <c r="GV2362" s="28"/>
      <c r="HA2362" s="193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/>
      <c r="B2363"/>
      <c r="C2363"/>
      <c r="D2363"/>
      <c r="E2363"/>
      <c r="F2363" s="10"/>
      <c r="G2363" s="1"/>
      <c r="H2363" s="1"/>
      <c r="I2363" s="1"/>
      <c r="J2363" s="2"/>
      <c r="K2363" s="1"/>
      <c r="L2363"/>
      <c r="M2363"/>
      <c r="N2363" s="28"/>
      <c r="O2363" s="28"/>
      <c r="T2363" s="193"/>
      <c r="V2363" s="28"/>
      <c r="W2363" s="28"/>
      <c r="X2363" s="28"/>
      <c r="AC2363" s="193"/>
      <c r="AE2363" s="28"/>
      <c r="AF2363" s="28"/>
      <c r="AG2363" s="28"/>
      <c r="AL2363" s="193"/>
      <c r="AN2363" s="28"/>
      <c r="AO2363" s="28"/>
      <c r="AP2363" s="28"/>
      <c r="AU2363" s="193"/>
      <c r="AW2363" s="28"/>
      <c r="AX2363" s="28"/>
      <c r="AY2363" s="28"/>
      <c r="BD2363" s="193"/>
      <c r="BF2363" s="28"/>
      <c r="BG2363" s="28"/>
      <c r="BH2363" s="28"/>
      <c r="BM2363" s="193"/>
      <c r="BO2363" s="28"/>
      <c r="BP2363" s="28"/>
      <c r="BQ2363" s="28"/>
      <c r="BV2363" s="193"/>
      <c r="BX2363" s="28"/>
      <c r="BY2363" s="28"/>
      <c r="BZ2363" s="28"/>
      <c r="CE2363" s="193"/>
      <c r="CG2363" s="28"/>
      <c r="CH2363" s="28"/>
      <c r="CI2363" s="28"/>
      <c r="CN2363" s="193"/>
      <c r="CP2363" s="28"/>
      <c r="CQ2363" s="28"/>
      <c r="CR2363" s="28"/>
      <c r="CW2363" s="193"/>
      <c r="CY2363" s="28"/>
      <c r="CZ2363" s="28"/>
      <c r="DA2363" s="28"/>
      <c r="DF2363" s="193"/>
      <c r="DH2363" s="28"/>
      <c r="DI2363" s="28"/>
      <c r="DJ2363" s="28"/>
      <c r="DO2363" s="193"/>
      <c r="DQ2363" s="28"/>
      <c r="DR2363" s="28"/>
      <c r="DS2363" s="28"/>
      <c r="DX2363" s="193"/>
      <c r="DZ2363" s="28"/>
      <c r="EA2363" s="28"/>
      <c r="EB2363" s="28"/>
      <c r="EG2363" s="193"/>
      <c r="EI2363" s="28"/>
      <c r="EJ2363" s="28"/>
      <c r="EK2363" s="28"/>
      <c r="EP2363" s="193"/>
      <c r="ER2363" s="28"/>
      <c r="ES2363" s="28"/>
      <c r="ET2363" s="28"/>
      <c r="EY2363" s="193"/>
      <c r="FA2363" s="28"/>
      <c r="FB2363" s="28"/>
      <c r="FC2363" s="28"/>
      <c r="FH2363" s="193"/>
      <c r="FJ2363" s="28"/>
      <c r="FK2363" s="28"/>
      <c r="FL2363" s="28"/>
      <c r="FQ2363" s="193"/>
      <c r="FS2363" s="28"/>
      <c r="FT2363" s="28"/>
      <c r="FU2363" s="28"/>
      <c r="FZ2363" s="193"/>
      <c r="GB2363" s="28"/>
      <c r="GC2363" s="28"/>
      <c r="GD2363" s="28"/>
      <c r="GI2363" s="193"/>
      <c r="GK2363" s="28"/>
      <c r="GL2363" s="28"/>
      <c r="GM2363" s="28"/>
      <c r="GR2363" s="193"/>
      <c r="GT2363" s="28"/>
      <c r="GU2363" s="28"/>
      <c r="GV2363" s="28"/>
      <c r="HA2363" s="193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/>
      <c r="B2364"/>
      <c r="C2364"/>
      <c r="D2364"/>
      <c r="E2364"/>
      <c r="F2364" s="10"/>
      <c r="G2364" s="1"/>
      <c r="H2364" s="1"/>
      <c r="I2364" s="1"/>
      <c r="J2364" s="2"/>
      <c r="K2364" s="1"/>
      <c r="L2364"/>
      <c r="M2364"/>
      <c r="N2364" s="28"/>
      <c r="O2364" s="28"/>
      <c r="T2364" s="193"/>
      <c r="V2364" s="28"/>
      <c r="W2364" s="28"/>
      <c r="X2364" s="28"/>
      <c r="AC2364" s="193"/>
      <c r="AE2364" s="28"/>
      <c r="AF2364" s="28"/>
      <c r="AG2364" s="28"/>
      <c r="AL2364" s="193"/>
      <c r="AN2364" s="28"/>
      <c r="AO2364" s="28"/>
      <c r="AP2364" s="28"/>
      <c r="AU2364" s="193"/>
      <c r="AW2364" s="28"/>
      <c r="AX2364" s="28"/>
      <c r="AY2364" s="28"/>
      <c r="BD2364" s="193"/>
      <c r="BF2364" s="28"/>
      <c r="BG2364" s="28"/>
      <c r="BH2364" s="28"/>
      <c r="BM2364" s="193"/>
      <c r="BO2364" s="28"/>
      <c r="BP2364" s="28"/>
      <c r="BQ2364" s="28"/>
      <c r="BV2364" s="193"/>
      <c r="BX2364" s="28"/>
      <c r="BY2364" s="28"/>
      <c r="BZ2364" s="28"/>
      <c r="CE2364" s="193"/>
      <c r="CG2364" s="28"/>
      <c r="CH2364" s="28"/>
      <c r="CI2364" s="28"/>
      <c r="CN2364" s="193"/>
      <c r="CP2364" s="28"/>
      <c r="CQ2364" s="28"/>
      <c r="CR2364" s="28"/>
      <c r="CW2364" s="193"/>
      <c r="CY2364" s="28"/>
      <c r="CZ2364" s="28"/>
      <c r="DA2364" s="28"/>
      <c r="DF2364" s="193"/>
      <c r="DH2364" s="28"/>
      <c r="DI2364" s="28"/>
      <c r="DJ2364" s="28"/>
      <c r="DO2364" s="193"/>
      <c r="DQ2364" s="28"/>
      <c r="DR2364" s="28"/>
      <c r="DS2364" s="28"/>
      <c r="DX2364" s="193"/>
      <c r="DZ2364" s="28"/>
      <c r="EA2364" s="28"/>
      <c r="EB2364" s="28"/>
      <c r="EG2364" s="193"/>
      <c r="EI2364" s="28"/>
      <c r="EJ2364" s="28"/>
      <c r="EK2364" s="28"/>
      <c r="EP2364" s="193"/>
      <c r="ER2364" s="28"/>
      <c r="ES2364" s="28"/>
      <c r="ET2364" s="28"/>
      <c r="EY2364" s="193"/>
      <c r="FA2364" s="28"/>
      <c r="FB2364" s="28"/>
      <c r="FC2364" s="28"/>
      <c r="FH2364" s="193"/>
      <c r="FJ2364" s="28"/>
      <c r="FK2364" s="28"/>
      <c r="FL2364" s="28"/>
      <c r="FQ2364" s="193"/>
      <c r="FS2364" s="28"/>
      <c r="FT2364" s="28"/>
      <c r="FU2364" s="28"/>
      <c r="FZ2364" s="193"/>
      <c r="GB2364" s="28"/>
      <c r="GC2364" s="28"/>
      <c r="GD2364" s="28"/>
      <c r="GI2364" s="193"/>
      <c r="GK2364" s="28"/>
      <c r="GL2364" s="28"/>
      <c r="GM2364" s="28"/>
      <c r="GR2364" s="193"/>
      <c r="GT2364" s="28"/>
      <c r="GU2364" s="28"/>
      <c r="GV2364" s="28"/>
      <c r="HA2364" s="193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/>
      <c r="B2365"/>
      <c r="C2365"/>
      <c r="D2365"/>
      <c r="E2365"/>
      <c r="F2365" s="10"/>
      <c r="G2365" s="1"/>
      <c r="H2365" s="1"/>
      <c r="I2365" s="1"/>
      <c r="J2365" s="2"/>
      <c r="K2365" s="1"/>
      <c r="L2365"/>
      <c r="M2365"/>
      <c r="N2365" s="28"/>
      <c r="O2365" s="28"/>
      <c r="T2365" s="193"/>
      <c r="V2365" s="28"/>
      <c r="W2365" s="28"/>
      <c r="X2365" s="28"/>
      <c r="AC2365" s="193"/>
      <c r="AE2365" s="28"/>
      <c r="AF2365" s="28"/>
      <c r="AG2365" s="28"/>
      <c r="AL2365" s="193"/>
      <c r="AN2365" s="28"/>
      <c r="AO2365" s="28"/>
      <c r="AP2365" s="28"/>
      <c r="AU2365" s="193"/>
      <c r="AW2365" s="28"/>
      <c r="AX2365" s="28"/>
      <c r="AY2365" s="28"/>
      <c r="BD2365" s="193"/>
      <c r="BF2365" s="28"/>
      <c r="BG2365" s="28"/>
      <c r="BH2365" s="28"/>
      <c r="BM2365" s="193"/>
      <c r="BO2365" s="28"/>
      <c r="BP2365" s="28"/>
      <c r="BQ2365" s="28"/>
      <c r="BV2365" s="193"/>
      <c r="BX2365" s="28"/>
      <c r="BY2365" s="28"/>
      <c r="BZ2365" s="28"/>
      <c r="CE2365" s="193"/>
      <c r="CG2365" s="28"/>
      <c r="CH2365" s="28"/>
      <c r="CI2365" s="28"/>
      <c r="CN2365" s="193"/>
      <c r="CP2365" s="28"/>
      <c r="CQ2365" s="28"/>
      <c r="CR2365" s="28"/>
      <c r="CW2365" s="193"/>
      <c r="CY2365" s="28"/>
      <c r="CZ2365" s="28"/>
      <c r="DA2365" s="28"/>
      <c r="DF2365" s="193"/>
      <c r="DH2365" s="28"/>
      <c r="DI2365" s="28"/>
      <c r="DJ2365" s="28"/>
      <c r="DO2365" s="193"/>
      <c r="DQ2365" s="28"/>
      <c r="DR2365" s="28"/>
      <c r="DS2365" s="28"/>
      <c r="DX2365" s="193"/>
      <c r="DZ2365" s="28"/>
      <c r="EA2365" s="28"/>
      <c r="EB2365" s="28"/>
      <c r="EG2365" s="193"/>
      <c r="EI2365" s="28"/>
      <c r="EJ2365" s="28"/>
      <c r="EK2365" s="28"/>
      <c r="EP2365" s="193"/>
      <c r="ER2365" s="28"/>
      <c r="ES2365" s="28"/>
      <c r="ET2365" s="28"/>
      <c r="EY2365" s="193"/>
      <c r="FA2365" s="28"/>
      <c r="FB2365" s="28"/>
      <c r="FC2365" s="28"/>
      <c r="FH2365" s="193"/>
      <c r="FJ2365" s="28"/>
      <c r="FK2365" s="28"/>
      <c r="FL2365" s="28"/>
      <c r="FQ2365" s="193"/>
      <c r="FS2365" s="28"/>
      <c r="FT2365" s="28"/>
      <c r="FU2365" s="28"/>
      <c r="FZ2365" s="193"/>
      <c r="GB2365" s="28"/>
      <c r="GC2365" s="28"/>
      <c r="GD2365" s="28"/>
      <c r="GI2365" s="193"/>
      <c r="GK2365" s="28"/>
      <c r="GL2365" s="28"/>
      <c r="GM2365" s="28"/>
      <c r="GR2365" s="193"/>
      <c r="GT2365" s="28"/>
      <c r="GU2365" s="28"/>
      <c r="GV2365" s="28"/>
      <c r="HA2365" s="193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/>
      <c r="B2366"/>
      <c r="C2366"/>
      <c r="D2366"/>
      <c r="E2366"/>
      <c r="F2366" s="10"/>
      <c r="G2366" s="1"/>
      <c r="H2366" s="1"/>
      <c r="I2366" s="1"/>
      <c r="J2366" s="2"/>
      <c r="K2366" s="1"/>
      <c r="L2366"/>
      <c r="M2366"/>
      <c r="N2366" s="28"/>
      <c r="O2366" s="28"/>
      <c r="T2366" s="193"/>
      <c r="V2366" s="28"/>
      <c r="W2366" s="28"/>
      <c r="X2366" s="28"/>
      <c r="AC2366" s="193"/>
      <c r="AE2366" s="28"/>
      <c r="AF2366" s="28"/>
      <c r="AG2366" s="28"/>
      <c r="AL2366" s="193"/>
      <c r="AN2366" s="28"/>
      <c r="AO2366" s="28"/>
      <c r="AP2366" s="28"/>
      <c r="AU2366" s="193"/>
      <c r="AW2366" s="28"/>
      <c r="AX2366" s="28"/>
      <c r="AY2366" s="28"/>
      <c r="BD2366" s="193"/>
      <c r="BF2366" s="28"/>
      <c r="BG2366" s="28"/>
      <c r="BH2366" s="28"/>
      <c r="BM2366" s="193"/>
      <c r="BO2366" s="28"/>
      <c r="BP2366" s="28"/>
      <c r="BQ2366" s="28"/>
      <c r="BV2366" s="193"/>
      <c r="BX2366" s="28"/>
      <c r="BY2366" s="28"/>
      <c r="BZ2366" s="28"/>
      <c r="CE2366" s="193"/>
      <c r="CG2366" s="28"/>
      <c r="CH2366" s="28"/>
      <c r="CI2366" s="28"/>
      <c r="CN2366" s="193"/>
      <c r="CP2366" s="28"/>
      <c r="CQ2366" s="28"/>
      <c r="CR2366" s="28"/>
      <c r="CW2366" s="193"/>
      <c r="CY2366" s="28"/>
      <c r="CZ2366" s="28"/>
      <c r="DA2366" s="28"/>
      <c r="DF2366" s="193"/>
      <c r="DH2366" s="28"/>
      <c r="DI2366" s="28"/>
      <c r="DJ2366" s="28"/>
      <c r="DO2366" s="193"/>
      <c r="DQ2366" s="28"/>
      <c r="DR2366" s="28"/>
      <c r="DS2366" s="28"/>
      <c r="DX2366" s="193"/>
      <c r="DZ2366" s="28"/>
      <c r="EA2366" s="28"/>
      <c r="EB2366" s="28"/>
      <c r="EG2366" s="193"/>
      <c r="EI2366" s="28"/>
      <c r="EJ2366" s="28"/>
      <c r="EK2366" s="28"/>
      <c r="EP2366" s="193"/>
      <c r="ER2366" s="28"/>
      <c r="ES2366" s="28"/>
      <c r="ET2366" s="28"/>
      <c r="EY2366" s="193"/>
      <c r="FA2366" s="28"/>
      <c r="FB2366" s="28"/>
      <c r="FC2366" s="28"/>
      <c r="FH2366" s="193"/>
      <c r="FJ2366" s="28"/>
      <c r="FK2366" s="28"/>
      <c r="FL2366" s="28"/>
      <c r="FQ2366" s="193"/>
      <c r="FS2366" s="28"/>
      <c r="FT2366" s="28"/>
      <c r="FU2366" s="28"/>
      <c r="FZ2366" s="193"/>
      <c r="GB2366" s="28"/>
      <c r="GC2366" s="28"/>
      <c r="GD2366" s="28"/>
      <c r="GI2366" s="193"/>
      <c r="GK2366" s="28"/>
      <c r="GL2366" s="28"/>
      <c r="GM2366" s="28"/>
      <c r="GR2366" s="193"/>
      <c r="GT2366" s="28"/>
      <c r="GU2366" s="28"/>
      <c r="GV2366" s="28"/>
      <c r="HA2366" s="193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/>
      <c r="B2367"/>
      <c r="C2367"/>
      <c r="D2367"/>
      <c r="E2367"/>
      <c r="F2367" s="10"/>
      <c r="G2367" s="1"/>
      <c r="H2367" s="1"/>
      <c r="I2367" s="1"/>
      <c r="J2367" s="2"/>
      <c r="K2367" s="1"/>
      <c r="L2367"/>
      <c r="M2367"/>
      <c r="N2367" s="28"/>
      <c r="O2367" s="28"/>
      <c r="T2367" s="193"/>
      <c r="V2367" s="28"/>
      <c r="W2367" s="28"/>
      <c r="X2367" s="28"/>
      <c r="AC2367" s="193"/>
      <c r="AE2367" s="28"/>
      <c r="AF2367" s="28"/>
      <c r="AG2367" s="28"/>
      <c r="AL2367" s="193"/>
      <c r="AN2367" s="28"/>
      <c r="AO2367" s="28"/>
      <c r="AP2367" s="28"/>
      <c r="AU2367" s="193"/>
      <c r="AW2367" s="28"/>
      <c r="AX2367" s="28"/>
      <c r="AY2367" s="28"/>
      <c r="BD2367" s="193"/>
      <c r="BF2367" s="28"/>
      <c r="BG2367" s="28"/>
      <c r="BH2367" s="28"/>
      <c r="BM2367" s="193"/>
      <c r="BO2367" s="28"/>
      <c r="BP2367" s="28"/>
      <c r="BQ2367" s="28"/>
      <c r="BV2367" s="193"/>
      <c r="BX2367" s="28"/>
      <c r="BY2367" s="28"/>
      <c r="BZ2367" s="28"/>
      <c r="CE2367" s="193"/>
      <c r="CG2367" s="28"/>
      <c r="CH2367" s="28"/>
      <c r="CI2367" s="28"/>
      <c r="CN2367" s="193"/>
      <c r="CP2367" s="28"/>
      <c r="CQ2367" s="28"/>
      <c r="CR2367" s="28"/>
      <c r="CW2367" s="193"/>
      <c r="CY2367" s="28"/>
      <c r="CZ2367" s="28"/>
      <c r="DA2367" s="28"/>
      <c r="DF2367" s="193"/>
      <c r="DH2367" s="28"/>
      <c r="DI2367" s="28"/>
      <c r="DJ2367" s="28"/>
      <c r="DO2367" s="193"/>
      <c r="DQ2367" s="28"/>
      <c r="DR2367" s="28"/>
      <c r="DS2367" s="28"/>
      <c r="DX2367" s="193"/>
      <c r="DZ2367" s="28"/>
      <c r="EA2367" s="28"/>
      <c r="EB2367" s="28"/>
      <c r="EG2367" s="193"/>
      <c r="EI2367" s="28"/>
      <c r="EJ2367" s="28"/>
      <c r="EK2367" s="28"/>
      <c r="EP2367" s="193"/>
      <c r="ER2367" s="28"/>
      <c r="ES2367" s="28"/>
      <c r="ET2367" s="28"/>
      <c r="EY2367" s="193"/>
      <c r="FA2367" s="28"/>
      <c r="FB2367" s="28"/>
      <c r="FC2367" s="28"/>
      <c r="FH2367" s="193"/>
      <c r="FJ2367" s="28"/>
      <c r="FK2367" s="28"/>
      <c r="FL2367" s="28"/>
      <c r="FQ2367" s="193"/>
      <c r="FS2367" s="28"/>
      <c r="FT2367" s="28"/>
      <c r="FU2367" s="28"/>
      <c r="FZ2367" s="193"/>
      <c r="GB2367" s="28"/>
      <c r="GC2367" s="28"/>
      <c r="GD2367" s="28"/>
      <c r="GI2367" s="193"/>
      <c r="GK2367" s="28"/>
      <c r="GL2367" s="28"/>
      <c r="GM2367" s="28"/>
      <c r="GR2367" s="193"/>
      <c r="GT2367" s="28"/>
      <c r="GU2367" s="28"/>
      <c r="GV2367" s="28"/>
      <c r="HA2367" s="193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/>
      <c r="B2368"/>
      <c r="C2368"/>
      <c r="D2368"/>
      <c r="E2368"/>
      <c r="F2368" s="10"/>
      <c r="G2368" s="1"/>
      <c r="H2368" s="1"/>
      <c r="I2368" s="1"/>
      <c r="J2368" s="2"/>
      <c r="K2368" s="1"/>
      <c r="L2368"/>
      <c r="M2368"/>
      <c r="N2368" s="28"/>
      <c r="O2368" s="28"/>
      <c r="T2368" s="193"/>
      <c r="V2368" s="28"/>
      <c r="W2368" s="28"/>
      <c r="X2368" s="28"/>
      <c r="AC2368" s="193"/>
      <c r="AE2368" s="28"/>
      <c r="AF2368" s="28"/>
      <c r="AG2368" s="28"/>
      <c r="AL2368" s="193"/>
      <c r="AN2368" s="28"/>
      <c r="AO2368" s="28"/>
      <c r="AP2368" s="28"/>
      <c r="AU2368" s="193"/>
      <c r="AW2368" s="28"/>
      <c r="AX2368" s="28"/>
      <c r="AY2368" s="28"/>
      <c r="BD2368" s="193"/>
      <c r="BF2368" s="28"/>
      <c r="BG2368" s="28"/>
      <c r="BH2368" s="28"/>
      <c r="BM2368" s="193"/>
      <c r="BO2368" s="28"/>
      <c r="BP2368" s="28"/>
      <c r="BQ2368" s="28"/>
      <c r="BV2368" s="193"/>
      <c r="BX2368" s="28"/>
      <c r="BY2368" s="28"/>
      <c r="BZ2368" s="28"/>
      <c r="CE2368" s="193"/>
      <c r="CG2368" s="28"/>
      <c r="CH2368" s="28"/>
      <c r="CI2368" s="28"/>
      <c r="CN2368" s="193"/>
      <c r="CP2368" s="28"/>
      <c r="CQ2368" s="28"/>
      <c r="CR2368" s="28"/>
      <c r="CW2368" s="193"/>
      <c r="CY2368" s="28"/>
      <c r="CZ2368" s="28"/>
      <c r="DA2368" s="28"/>
      <c r="DF2368" s="193"/>
      <c r="DH2368" s="28"/>
      <c r="DI2368" s="28"/>
      <c r="DJ2368" s="28"/>
      <c r="DO2368" s="193"/>
      <c r="DQ2368" s="28"/>
      <c r="DR2368" s="28"/>
      <c r="DS2368" s="28"/>
      <c r="DX2368" s="193"/>
      <c r="DZ2368" s="28"/>
      <c r="EA2368" s="28"/>
      <c r="EB2368" s="28"/>
      <c r="EG2368" s="193"/>
      <c r="EI2368" s="28"/>
      <c r="EJ2368" s="28"/>
      <c r="EK2368" s="28"/>
      <c r="EP2368" s="193"/>
      <c r="ER2368" s="28"/>
      <c r="ES2368" s="28"/>
      <c r="ET2368" s="28"/>
      <c r="EY2368" s="193"/>
      <c r="FA2368" s="28"/>
      <c r="FB2368" s="28"/>
      <c r="FC2368" s="28"/>
      <c r="FH2368" s="193"/>
      <c r="FJ2368" s="28"/>
      <c r="FK2368" s="28"/>
      <c r="FL2368" s="28"/>
      <c r="FQ2368" s="193"/>
      <c r="FS2368" s="28"/>
      <c r="FT2368" s="28"/>
      <c r="FU2368" s="28"/>
      <c r="FZ2368" s="193"/>
      <c r="GB2368" s="28"/>
      <c r="GC2368" s="28"/>
      <c r="GD2368" s="28"/>
      <c r="GI2368" s="193"/>
      <c r="GK2368" s="28"/>
      <c r="GL2368" s="28"/>
      <c r="GM2368" s="28"/>
      <c r="GR2368" s="193"/>
      <c r="GT2368" s="28"/>
      <c r="GU2368" s="28"/>
      <c r="GV2368" s="28"/>
      <c r="HA2368" s="193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/>
      <c r="B2369"/>
      <c r="C2369"/>
      <c r="D2369"/>
      <c r="E2369"/>
      <c r="F2369" s="10"/>
      <c r="G2369" s="1"/>
      <c r="H2369" s="1"/>
      <c r="I2369" s="1"/>
      <c r="J2369" s="2"/>
      <c r="K2369" s="1"/>
      <c r="L2369"/>
      <c r="M2369"/>
      <c r="N2369" s="28"/>
      <c r="O2369" s="28"/>
      <c r="T2369" s="193"/>
      <c r="V2369" s="28"/>
      <c r="W2369" s="28"/>
      <c r="X2369" s="28"/>
      <c r="AC2369" s="193"/>
      <c r="AE2369" s="28"/>
      <c r="AF2369" s="28"/>
      <c r="AG2369" s="28"/>
      <c r="AL2369" s="193"/>
      <c r="AN2369" s="28"/>
      <c r="AO2369" s="28"/>
      <c r="AP2369" s="28"/>
      <c r="AU2369" s="193"/>
      <c r="AW2369" s="28"/>
      <c r="AX2369" s="28"/>
      <c r="AY2369" s="28"/>
      <c r="BD2369" s="193"/>
      <c r="BF2369" s="28"/>
      <c r="BG2369" s="28"/>
      <c r="BH2369" s="28"/>
      <c r="BM2369" s="193"/>
      <c r="BO2369" s="28"/>
      <c r="BP2369" s="28"/>
      <c r="BQ2369" s="28"/>
      <c r="BV2369" s="193"/>
      <c r="BX2369" s="28"/>
      <c r="BY2369" s="28"/>
      <c r="BZ2369" s="28"/>
      <c r="CE2369" s="193"/>
      <c r="CG2369" s="28"/>
      <c r="CH2369" s="28"/>
      <c r="CI2369" s="28"/>
      <c r="CN2369" s="193"/>
      <c r="CP2369" s="28"/>
      <c r="CQ2369" s="28"/>
      <c r="CR2369" s="28"/>
      <c r="CW2369" s="193"/>
      <c r="CY2369" s="28"/>
      <c r="CZ2369" s="28"/>
      <c r="DA2369" s="28"/>
      <c r="DF2369" s="193"/>
      <c r="DH2369" s="28"/>
      <c r="DI2369" s="28"/>
      <c r="DJ2369" s="28"/>
      <c r="DO2369" s="193"/>
      <c r="DQ2369" s="28"/>
      <c r="DR2369" s="28"/>
      <c r="DS2369" s="28"/>
      <c r="DX2369" s="193"/>
      <c r="DZ2369" s="28"/>
      <c r="EA2369" s="28"/>
      <c r="EB2369" s="28"/>
      <c r="EG2369" s="193"/>
      <c r="EI2369" s="28"/>
      <c r="EJ2369" s="28"/>
      <c r="EK2369" s="28"/>
      <c r="EP2369" s="193"/>
      <c r="ER2369" s="28"/>
      <c r="ES2369" s="28"/>
      <c r="ET2369" s="28"/>
      <c r="EY2369" s="193"/>
      <c r="FA2369" s="28"/>
      <c r="FB2369" s="28"/>
      <c r="FC2369" s="28"/>
      <c r="FH2369" s="193"/>
      <c r="FJ2369" s="28"/>
      <c r="FK2369" s="28"/>
      <c r="FL2369" s="28"/>
      <c r="FQ2369" s="193"/>
      <c r="FS2369" s="28"/>
      <c r="FT2369" s="28"/>
      <c r="FU2369" s="28"/>
      <c r="FZ2369" s="193"/>
      <c r="GB2369" s="28"/>
      <c r="GC2369" s="28"/>
      <c r="GD2369" s="28"/>
      <c r="GI2369" s="193"/>
      <c r="GK2369" s="28"/>
      <c r="GL2369" s="28"/>
      <c r="GM2369" s="28"/>
      <c r="GR2369" s="193"/>
      <c r="GT2369" s="28"/>
      <c r="GU2369" s="28"/>
      <c r="GV2369" s="28"/>
      <c r="HA2369" s="193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/>
      <c r="B2370"/>
      <c r="C2370"/>
      <c r="D2370"/>
      <c r="E2370"/>
      <c r="F2370" s="10"/>
      <c r="G2370" s="1"/>
      <c r="H2370" s="1"/>
      <c r="I2370" s="1"/>
      <c r="J2370" s="2"/>
      <c r="K2370" s="1"/>
      <c r="L2370"/>
      <c r="M2370"/>
      <c r="N2370" s="28"/>
      <c r="O2370" s="28"/>
      <c r="T2370" s="193"/>
      <c r="V2370" s="28"/>
      <c r="W2370" s="28"/>
      <c r="X2370" s="28"/>
      <c r="AC2370" s="193"/>
      <c r="AE2370" s="28"/>
      <c r="AF2370" s="28"/>
      <c r="AG2370" s="28"/>
      <c r="AL2370" s="193"/>
      <c r="AN2370" s="28"/>
      <c r="AO2370" s="28"/>
      <c r="AP2370" s="28"/>
      <c r="AU2370" s="193"/>
      <c r="AW2370" s="28"/>
      <c r="AX2370" s="28"/>
      <c r="AY2370" s="28"/>
      <c r="BD2370" s="193"/>
      <c r="BF2370" s="28"/>
      <c r="BG2370" s="28"/>
      <c r="BH2370" s="28"/>
      <c r="BM2370" s="193"/>
      <c r="BO2370" s="28"/>
      <c r="BP2370" s="28"/>
      <c r="BQ2370" s="28"/>
      <c r="BV2370" s="193"/>
      <c r="BX2370" s="28"/>
      <c r="BY2370" s="28"/>
      <c r="BZ2370" s="28"/>
      <c r="CE2370" s="193"/>
      <c r="CG2370" s="28"/>
      <c r="CH2370" s="28"/>
      <c r="CI2370" s="28"/>
      <c r="CN2370" s="193"/>
      <c r="CP2370" s="28"/>
      <c r="CQ2370" s="28"/>
      <c r="CR2370" s="28"/>
      <c r="CW2370" s="193"/>
      <c r="CY2370" s="28"/>
      <c r="CZ2370" s="28"/>
      <c r="DA2370" s="28"/>
      <c r="DF2370" s="193"/>
      <c r="DH2370" s="28"/>
      <c r="DI2370" s="28"/>
      <c r="DJ2370" s="28"/>
      <c r="DO2370" s="193"/>
      <c r="DQ2370" s="28"/>
      <c r="DR2370" s="28"/>
      <c r="DS2370" s="28"/>
      <c r="DX2370" s="193"/>
      <c r="DZ2370" s="28"/>
      <c r="EA2370" s="28"/>
      <c r="EB2370" s="28"/>
      <c r="EG2370" s="193"/>
      <c r="EI2370" s="28"/>
      <c r="EJ2370" s="28"/>
      <c r="EK2370" s="28"/>
      <c r="EP2370" s="193"/>
      <c r="ER2370" s="28"/>
      <c r="ES2370" s="28"/>
      <c r="ET2370" s="28"/>
      <c r="EY2370" s="193"/>
      <c r="FA2370" s="28"/>
      <c r="FB2370" s="28"/>
      <c r="FC2370" s="28"/>
      <c r="FH2370" s="193"/>
      <c r="FJ2370" s="28"/>
      <c r="FK2370" s="28"/>
      <c r="FL2370" s="28"/>
      <c r="FQ2370" s="193"/>
      <c r="FS2370" s="28"/>
      <c r="FT2370" s="28"/>
      <c r="FU2370" s="28"/>
      <c r="FZ2370" s="193"/>
      <c r="GB2370" s="28"/>
      <c r="GC2370" s="28"/>
      <c r="GD2370" s="28"/>
      <c r="GI2370" s="193"/>
      <c r="GK2370" s="28"/>
      <c r="GL2370" s="28"/>
      <c r="GM2370" s="28"/>
      <c r="GR2370" s="193"/>
      <c r="GT2370" s="28"/>
      <c r="GU2370" s="28"/>
      <c r="GV2370" s="28"/>
      <c r="HA2370" s="193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/>
      <c r="B2371"/>
      <c r="C2371"/>
      <c r="D2371"/>
      <c r="E2371"/>
      <c r="F2371" s="10"/>
      <c r="G2371" s="1"/>
      <c r="H2371" s="1"/>
      <c r="I2371" s="1"/>
      <c r="J2371" s="2"/>
      <c r="K2371" s="1"/>
      <c r="L2371"/>
      <c r="M2371"/>
      <c r="N2371" s="28"/>
      <c r="O2371" s="28"/>
      <c r="T2371" s="193"/>
      <c r="V2371" s="28"/>
      <c r="W2371" s="28"/>
      <c r="X2371" s="28"/>
      <c r="AC2371" s="193"/>
      <c r="AE2371" s="28"/>
      <c r="AF2371" s="28"/>
      <c r="AG2371" s="28"/>
      <c r="AL2371" s="193"/>
      <c r="AN2371" s="28"/>
      <c r="AO2371" s="28"/>
      <c r="AP2371" s="28"/>
      <c r="AU2371" s="193"/>
      <c r="AW2371" s="28"/>
      <c r="AX2371" s="28"/>
      <c r="AY2371" s="28"/>
      <c r="BD2371" s="193"/>
      <c r="BF2371" s="28"/>
      <c r="BG2371" s="28"/>
      <c r="BH2371" s="28"/>
      <c r="BM2371" s="193"/>
      <c r="BO2371" s="28"/>
      <c r="BP2371" s="28"/>
      <c r="BQ2371" s="28"/>
      <c r="BV2371" s="193"/>
      <c r="BX2371" s="28"/>
      <c r="BY2371" s="28"/>
      <c r="BZ2371" s="28"/>
      <c r="CE2371" s="193"/>
      <c r="CG2371" s="28"/>
      <c r="CH2371" s="28"/>
      <c r="CI2371" s="28"/>
      <c r="CN2371" s="193"/>
      <c r="CP2371" s="28"/>
      <c r="CQ2371" s="28"/>
      <c r="CR2371" s="28"/>
      <c r="CW2371" s="193"/>
      <c r="CY2371" s="28"/>
      <c r="CZ2371" s="28"/>
      <c r="DA2371" s="28"/>
      <c r="DF2371" s="193"/>
      <c r="DH2371" s="28"/>
      <c r="DI2371" s="28"/>
      <c r="DJ2371" s="28"/>
      <c r="DO2371" s="193"/>
      <c r="DQ2371" s="28"/>
      <c r="DR2371" s="28"/>
      <c r="DS2371" s="28"/>
      <c r="DX2371" s="193"/>
      <c r="DZ2371" s="28"/>
      <c r="EA2371" s="28"/>
      <c r="EB2371" s="28"/>
      <c r="EG2371" s="193"/>
      <c r="EI2371" s="28"/>
      <c r="EJ2371" s="28"/>
      <c r="EK2371" s="28"/>
      <c r="EP2371" s="193"/>
      <c r="ER2371" s="28"/>
      <c r="ES2371" s="28"/>
      <c r="ET2371" s="28"/>
      <c r="EY2371" s="193"/>
      <c r="FA2371" s="28"/>
      <c r="FB2371" s="28"/>
      <c r="FC2371" s="28"/>
      <c r="FH2371" s="193"/>
      <c r="FJ2371" s="28"/>
      <c r="FK2371" s="28"/>
      <c r="FL2371" s="28"/>
      <c r="FQ2371" s="193"/>
      <c r="FS2371" s="28"/>
      <c r="FT2371" s="28"/>
      <c r="FU2371" s="28"/>
      <c r="FZ2371" s="193"/>
      <c r="GB2371" s="28"/>
      <c r="GC2371" s="28"/>
      <c r="GD2371" s="28"/>
      <c r="GI2371" s="193"/>
      <c r="GK2371" s="28"/>
      <c r="GL2371" s="28"/>
      <c r="GM2371" s="28"/>
      <c r="GR2371" s="193"/>
      <c r="GT2371" s="28"/>
      <c r="GU2371" s="28"/>
      <c r="GV2371" s="28"/>
      <c r="HA2371" s="193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/>
      <c r="B2372"/>
      <c r="C2372"/>
      <c r="D2372"/>
      <c r="E2372"/>
      <c r="F2372" s="10"/>
      <c r="G2372" s="1"/>
      <c r="H2372" s="1"/>
      <c r="I2372" s="1"/>
      <c r="J2372" s="2"/>
      <c r="K2372" s="1"/>
      <c r="L2372"/>
      <c r="M2372"/>
      <c r="N2372" s="28"/>
      <c r="O2372" s="28"/>
      <c r="T2372" s="193"/>
      <c r="V2372" s="28"/>
      <c r="W2372" s="28"/>
      <c r="X2372" s="28"/>
      <c r="AC2372" s="193"/>
      <c r="AE2372" s="28"/>
      <c r="AF2372" s="28"/>
      <c r="AG2372" s="28"/>
      <c r="AL2372" s="193"/>
      <c r="AN2372" s="28"/>
      <c r="AO2372" s="28"/>
      <c r="AP2372" s="28"/>
      <c r="AU2372" s="193"/>
      <c r="AW2372" s="28"/>
      <c r="AX2372" s="28"/>
      <c r="AY2372" s="28"/>
      <c r="BD2372" s="193"/>
      <c r="BF2372" s="28"/>
      <c r="BG2372" s="28"/>
      <c r="BH2372" s="28"/>
      <c r="BM2372" s="193"/>
      <c r="BO2372" s="28"/>
      <c r="BP2372" s="28"/>
      <c r="BQ2372" s="28"/>
      <c r="BV2372" s="193"/>
      <c r="BX2372" s="28"/>
      <c r="BY2372" s="28"/>
      <c r="BZ2372" s="28"/>
      <c r="CE2372" s="193"/>
      <c r="CG2372" s="28"/>
      <c r="CH2372" s="28"/>
      <c r="CI2372" s="28"/>
      <c r="CN2372" s="193"/>
      <c r="CP2372" s="28"/>
      <c r="CQ2372" s="28"/>
      <c r="CR2372" s="28"/>
      <c r="CW2372" s="193"/>
      <c r="CY2372" s="28"/>
      <c r="CZ2372" s="28"/>
      <c r="DA2372" s="28"/>
      <c r="DF2372" s="193"/>
      <c r="DH2372" s="28"/>
      <c r="DI2372" s="28"/>
      <c r="DJ2372" s="28"/>
      <c r="DO2372" s="193"/>
      <c r="DQ2372" s="28"/>
      <c r="DR2372" s="28"/>
      <c r="DS2372" s="28"/>
      <c r="DX2372" s="193"/>
      <c r="DZ2372" s="28"/>
      <c r="EA2372" s="28"/>
      <c r="EB2372" s="28"/>
      <c r="EG2372" s="193"/>
      <c r="EI2372" s="28"/>
      <c r="EJ2372" s="28"/>
      <c r="EK2372" s="28"/>
      <c r="EP2372" s="193"/>
      <c r="ER2372" s="28"/>
      <c r="ES2372" s="28"/>
      <c r="ET2372" s="28"/>
      <c r="EY2372" s="193"/>
      <c r="FA2372" s="28"/>
      <c r="FB2372" s="28"/>
      <c r="FC2372" s="28"/>
      <c r="FH2372" s="193"/>
      <c r="FJ2372" s="28"/>
      <c r="FK2372" s="28"/>
      <c r="FL2372" s="28"/>
      <c r="FQ2372" s="193"/>
      <c r="FS2372" s="28"/>
      <c r="FT2372" s="28"/>
      <c r="FU2372" s="28"/>
      <c r="FZ2372" s="193"/>
      <c r="GB2372" s="28"/>
      <c r="GC2372" s="28"/>
      <c r="GD2372" s="28"/>
      <c r="GI2372" s="193"/>
      <c r="GK2372" s="28"/>
      <c r="GL2372" s="28"/>
      <c r="GM2372" s="28"/>
      <c r="GR2372" s="193"/>
      <c r="GT2372" s="28"/>
      <c r="GU2372" s="28"/>
      <c r="GV2372" s="28"/>
      <c r="HA2372" s="193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/>
      <c r="B2373"/>
      <c r="C2373"/>
      <c r="D2373"/>
      <c r="E2373"/>
      <c r="F2373" s="10"/>
      <c r="G2373" s="1"/>
      <c r="H2373" s="1"/>
      <c r="I2373" s="1"/>
      <c r="J2373" s="2"/>
      <c r="K2373" s="1"/>
      <c r="L2373"/>
      <c r="M2373"/>
      <c r="N2373" s="28"/>
      <c r="O2373" s="28"/>
      <c r="T2373" s="193"/>
      <c r="V2373" s="28"/>
      <c r="W2373" s="28"/>
      <c r="X2373" s="28"/>
      <c r="AC2373" s="193"/>
      <c r="AE2373" s="28"/>
      <c r="AF2373" s="28"/>
      <c r="AG2373" s="28"/>
      <c r="AL2373" s="193"/>
      <c r="AN2373" s="28"/>
      <c r="AO2373" s="28"/>
      <c r="AP2373" s="28"/>
      <c r="AU2373" s="193"/>
      <c r="AW2373" s="28"/>
      <c r="AX2373" s="28"/>
      <c r="AY2373" s="28"/>
      <c r="BD2373" s="193"/>
      <c r="BF2373" s="28"/>
      <c r="BG2373" s="28"/>
      <c r="BH2373" s="28"/>
      <c r="BM2373" s="193"/>
      <c r="BO2373" s="28"/>
      <c r="BP2373" s="28"/>
      <c r="BQ2373" s="28"/>
      <c r="BV2373" s="193"/>
      <c r="BX2373" s="28"/>
      <c r="BY2373" s="28"/>
      <c r="BZ2373" s="28"/>
      <c r="CE2373" s="193"/>
      <c r="CG2373" s="28"/>
      <c r="CH2373" s="28"/>
      <c r="CI2373" s="28"/>
      <c r="CN2373" s="193"/>
      <c r="CP2373" s="28"/>
      <c r="CQ2373" s="28"/>
      <c r="CR2373" s="28"/>
      <c r="CW2373" s="193"/>
      <c r="CY2373" s="28"/>
      <c r="CZ2373" s="28"/>
      <c r="DA2373" s="28"/>
      <c r="DF2373" s="193"/>
      <c r="DH2373" s="28"/>
      <c r="DI2373" s="28"/>
      <c r="DJ2373" s="28"/>
      <c r="DO2373" s="193"/>
      <c r="DQ2373" s="28"/>
      <c r="DR2373" s="28"/>
      <c r="DS2373" s="28"/>
      <c r="DX2373" s="193"/>
      <c r="DZ2373" s="28"/>
      <c r="EA2373" s="28"/>
      <c r="EB2373" s="28"/>
      <c r="EG2373" s="193"/>
      <c r="EI2373" s="28"/>
      <c r="EJ2373" s="28"/>
      <c r="EK2373" s="28"/>
      <c r="EP2373" s="193"/>
      <c r="ER2373" s="28"/>
      <c r="ES2373" s="28"/>
      <c r="ET2373" s="28"/>
      <c r="EY2373" s="193"/>
      <c r="FA2373" s="28"/>
      <c r="FB2373" s="28"/>
      <c r="FC2373" s="28"/>
      <c r="FH2373" s="193"/>
      <c r="FJ2373" s="28"/>
      <c r="FK2373" s="28"/>
      <c r="FL2373" s="28"/>
      <c r="FQ2373" s="193"/>
      <c r="FS2373" s="28"/>
      <c r="FT2373" s="28"/>
      <c r="FU2373" s="28"/>
      <c r="FZ2373" s="193"/>
      <c r="GB2373" s="28"/>
      <c r="GC2373" s="28"/>
      <c r="GD2373" s="28"/>
      <c r="GI2373" s="193"/>
      <c r="GK2373" s="28"/>
      <c r="GL2373" s="28"/>
      <c r="GM2373" s="28"/>
      <c r="GR2373" s="193"/>
      <c r="GT2373" s="28"/>
      <c r="GU2373" s="28"/>
      <c r="GV2373" s="28"/>
      <c r="HA2373" s="193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/>
      <c r="B2374"/>
      <c r="C2374"/>
      <c r="D2374"/>
      <c r="E2374"/>
      <c r="F2374" s="10"/>
      <c r="G2374" s="1"/>
      <c r="H2374" s="1"/>
      <c r="I2374" s="1"/>
      <c r="J2374" s="2"/>
      <c r="K2374" s="1"/>
      <c r="L2374"/>
      <c r="M2374"/>
      <c r="N2374" s="28"/>
      <c r="O2374" s="28"/>
      <c r="T2374" s="193"/>
      <c r="V2374" s="28"/>
      <c r="W2374" s="28"/>
      <c r="X2374" s="28"/>
      <c r="AC2374" s="193"/>
      <c r="AE2374" s="28"/>
      <c r="AF2374" s="28"/>
      <c r="AG2374" s="28"/>
      <c r="AL2374" s="193"/>
      <c r="AN2374" s="28"/>
      <c r="AO2374" s="28"/>
      <c r="AP2374" s="28"/>
      <c r="AU2374" s="193"/>
      <c r="AW2374" s="28"/>
      <c r="AX2374" s="28"/>
      <c r="AY2374" s="28"/>
      <c r="BD2374" s="193"/>
      <c r="BF2374" s="28"/>
      <c r="BG2374" s="28"/>
      <c r="BH2374" s="28"/>
      <c r="BM2374" s="193"/>
      <c r="BO2374" s="28"/>
      <c r="BP2374" s="28"/>
      <c r="BQ2374" s="28"/>
      <c r="BV2374" s="193"/>
      <c r="BX2374" s="28"/>
      <c r="BY2374" s="28"/>
      <c r="BZ2374" s="28"/>
      <c r="CE2374" s="193"/>
      <c r="CG2374" s="28"/>
      <c r="CH2374" s="28"/>
      <c r="CI2374" s="28"/>
      <c r="CN2374" s="193"/>
      <c r="CP2374" s="28"/>
      <c r="CQ2374" s="28"/>
      <c r="CR2374" s="28"/>
      <c r="CW2374" s="193"/>
      <c r="CY2374" s="28"/>
      <c r="CZ2374" s="28"/>
      <c r="DA2374" s="28"/>
      <c r="DF2374" s="193"/>
      <c r="DH2374" s="28"/>
      <c r="DI2374" s="28"/>
      <c r="DJ2374" s="28"/>
      <c r="DO2374" s="193"/>
      <c r="DQ2374" s="28"/>
      <c r="DR2374" s="28"/>
      <c r="DS2374" s="28"/>
      <c r="DX2374" s="193"/>
      <c r="DZ2374" s="28"/>
      <c r="EA2374" s="28"/>
      <c r="EB2374" s="28"/>
      <c r="EG2374" s="193"/>
      <c r="EI2374" s="28"/>
      <c r="EJ2374" s="28"/>
      <c r="EK2374" s="28"/>
      <c r="EP2374" s="193"/>
      <c r="ER2374" s="28"/>
      <c r="ES2374" s="28"/>
      <c r="ET2374" s="28"/>
      <c r="EY2374" s="193"/>
      <c r="FA2374" s="28"/>
      <c r="FB2374" s="28"/>
      <c r="FC2374" s="28"/>
      <c r="FH2374" s="193"/>
      <c r="FJ2374" s="28"/>
      <c r="FK2374" s="28"/>
      <c r="FL2374" s="28"/>
      <c r="FQ2374" s="193"/>
      <c r="FS2374" s="28"/>
      <c r="FT2374" s="28"/>
      <c r="FU2374" s="28"/>
      <c r="FZ2374" s="193"/>
      <c r="GB2374" s="28"/>
      <c r="GC2374" s="28"/>
      <c r="GD2374" s="28"/>
      <c r="GI2374" s="193"/>
      <c r="GK2374" s="28"/>
      <c r="GL2374" s="28"/>
      <c r="GM2374" s="28"/>
      <c r="GR2374" s="193"/>
      <c r="GT2374" s="28"/>
      <c r="GU2374" s="28"/>
      <c r="GV2374" s="28"/>
      <c r="HA2374" s="193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/>
      <c r="B2375"/>
      <c r="C2375"/>
      <c r="D2375"/>
      <c r="E2375"/>
      <c r="F2375" s="10"/>
      <c r="G2375" s="1"/>
      <c r="H2375" s="1"/>
      <c r="I2375" s="1"/>
      <c r="J2375" s="2"/>
      <c r="K2375" s="1"/>
      <c r="L2375"/>
      <c r="M2375"/>
      <c r="N2375" s="28"/>
      <c r="O2375" s="28"/>
      <c r="T2375" s="193"/>
      <c r="V2375" s="28"/>
      <c r="W2375" s="28"/>
      <c r="X2375" s="28"/>
      <c r="AC2375" s="193"/>
      <c r="AE2375" s="28"/>
      <c r="AF2375" s="28"/>
      <c r="AG2375" s="28"/>
      <c r="AL2375" s="193"/>
      <c r="AN2375" s="28"/>
      <c r="AO2375" s="28"/>
      <c r="AP2375" s="28"/>
      <c r="AU2375" s="193"/>
      <c r="AW2375" s="28"/>
      <c r="AX2375" s="28"/>
      <c r="AY2375" s="28"/>
      <c r="BD2375" s="193"/>
      <c r="BF2375" s="28"/>
      <c r="BG2375" s="28"/>
      <c r="BH2375" s="28"/>
      <c r="BM2375" s="193"/>
      <c r="BO2375" s="28"/>
      <c r="BP2375" s="28"/>
      <c r="BQ2375" s="28"/>
      <c r="BV2375" s="193"/>
      <c r="BX2375" s="28"/>
      <c r="BY2375" s="28"/>
      <c r="BZ2375" s="28"/>
      <c r="CE2375" s="193"/>
      <c r="CG2375" s="28"/>
      <c r="CH2375" s="28"/>
      <c r="CI2375" s="28"/>
      <c r="CN2375" s="193"/>
      <c r="CP2375" s="28"/>
      <c r="CQ2375" s="28"/>
      <c r="CR2375" s="28"/>
      <c r="CW2375" s="193"/>
      <c r="CY2375" s="28"/>
      <c r="CZ2375" s="28"/>
      <c r="DA2375" s="28"/>
      <c r="DF2375" s="193"/>
      <c r="DH2375" s="28"/>
      <c r="DI2375" s="28"/>
      <c r="DJ2375" s="28"/>
      <c r="DO2375" s="193"/>
      <c r="DQ2375" s="28"/>
      <c r="DR2375" s="28"/>
      <c r="DS2375" s="28"/>
      <c r="DX2375" s="193"/>
      <c r="DZ2375" s="28"/>
      <c r="EA2375" s="28"/>
      <c r="EB2375" s="28"/>
      <c r="EG2375" s="193"/>
      <c r="EI2375" s="28"/>
      <c r="EJ2375" s="28"/>
      <c r="EK2375" s="28"/>
      <c r="EP2375" s="193"/>
      <c r="ER2375" s="28"/>
      <c r="ES2375" s="28"/>
      <c r="ET2375" s="28"/>
      <c r="EY2375" s="193"/>
      <c r="FA2375" s="28"/>
      <c r="FB2375" s="28"/>
      <c r="FC2375" s="28"/>
      <c r="FH2375" s="193"/>
      <c r="FJ2375" s="28"/>
      <c r="FK2375" s="28"/>
      <c r="FL2375" s="28"/>
      <c r="FQ2375" s="193"/>
      <c r="FS2375" s="28"/>
      <c r="FT2375" s="28"/>
      <c r="FU2375" s="28"/>
      <c r="FZ2375" s="193"/>
      <c r="GB2375" s="28"/>
      <c r="GC2375" s="28"/>
      <c r="GD2375" s="28"/>
      <c r="GI2375" s="193"/>
      <c r="GK2375" s="28"/>
      <c r="GL2375" s="28"/>
      <c r="GM2375" s="28"/>
      <c r="GR2375" s="193"/>
      <c r="GT2375" s="28"/>
      <c r="GU2375" s="28"/>
      <c r="GV2375" s="28"/>
      <c r="HA2375" s="193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/>
      <c r="B2376"/>
      <c r="C2376"/>
      <c r="D2376"/>
      <c r="E2376"/>
      <c r="F2376" s="10"/>
      <c r="G2376" s="1"/>
      <c r="H2376" s="1"/>
      <c r="I2376" s="1"/>
      <c r="J2376" s="2"/>
      <c r="K2376" s="1"/>
      <c r="L2376"/>
      <c r="M2376"/>
      <c r="N2376" s="28"/>
      <c r="O2376" s="28"/>
      <c r="T2376" s="193"/>
      <c r="V2376" s="28"/>
      <c r="W2376" s="28"/>
      <c r="X2376" s="28"/>
      <c r="AC2376" s="193"/>
      <c r="AE2376" s="28"/>
      <c r="AF2376" s="28"/>
      <c r="AG2376" s="28"/>
      <c r="AL2376" s="193"/>
      <c r="AN2376" s="28"/>
      <c r="AO2376" s="28"/>
      <c r="AP2376" s="28"/>
      <c r="AU2376" s="193"/>
      <c r="AW2376" s="28"/>
      <c r="AX2376" s="28"/>
      <c r="AY2376" s="28"/>
      <c r="BD2376" s="193"/>
      <c r="BF2376" s="28"/>
      <c r="BG2376" s="28"/>
      <c r="BH2376" s="28"/>
      <c r="BM2376" s="193"/>
      <c r="BO2376" s="28"/>
      <c r="BP2376" s="28"/>
      <c r="BQ2376" s="28"/>
      <c r="BV2376" s="193"/>
      <c r="BX2376" s="28"/>
      <c r="BY2376" s="28"/>
      <c r="BZ2376" s="28"/>
      <c r="CE2376" s="193"/>
      <c r="CG2376" s="28"/>
      <c r="CH2376" s="28"/>
      <c r="CI2376" s="28"/>
      <c r="CN2376" s="193"/>
      <c r="CP2376" s="28"/>
      <c r="CQ2376" s="28"/>
      <c r="CR2376" s="28"/>
      <c r="CW2376" s="193"/>
      <c r="CY2376" s="28"/>
      <c r="CZ2376" s="28"/>
      <c r="DA2376" s="28"/>
      <c r="DF2376" s="193"/>
      <c r="DH2376" s="28"/>
      <c r="DI2376" s="28"/>
      <c r="DJ2376" s="28"/>
      <c r="DO2376" s="193"/>
      <c r="DQ2376" s="28"/>
      <c r="DR2376" s="28"/>
      <c r="DS2376" s="28"/>
      <c r="DX2376" s="193"/>
      <c r="DZ2376" s="28"/>
      <c r="EA2376" s="28"/>
      <c r="EB2376" s="28"/>
      <c r="EG2376" s="193"/>
      <c r="EI2376" s="28"/>
      <c r="EJ2376" s="28"/>
      <c r="EK2376" s="28"/>
      <c r="EP2376" s="193"/>
      <c r="ER2376" s="28"/>
      <c r="ES2376" s="28"/>
      <c r="ET2376" s="28"/>
      <c r="EY2376" s="193"/>
      <c r="FA2376" s="28"/>
      <c r="FB2376" s="28"/>
      <c r="FC2376" s="28"/>
      <c r="FH2376" s="193"/>
      <c r="FJ2376" s="28"/>
      <c r="FK2376" s="28"/>
      <c r="FL2376" s="28"/>
      <c r="FQ2376" s="193"/>
      <c r="FS2376" s="28"/>
      <c r="FT2376" s="28"/>
      <c r="FU2376" s="28"/>
      <c r="FZ2376" s="193"/>
      <c r="GB2376" s="28"/>
      <c r="GC2376" s="28"/>
      <c r="GD2376" s="28"/>
      <c r="GI2376" s="193"/>
      <c r="GK2376" s="28"/>
      <c r="GL2376" s="28"/>
      <c r="GM2376" s="28"/>
      <c r="GR2376" s="193"/>
      <c r="GT2376" s="28"/>
      <c r="GU2376" s="28"/>
      <c r="GV2376" s="28"/>
      <c r="HA2376" s="193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/>
      <c r="B2377"/>
      <c r="C2377"/>
      <c r="D2377"/>
      <c r="E2377"/>
      <c r="F2377" s="10"/>
      <c r="G2377" s="1"/>
      <c r="H2377" s="1"/>
      <c r="I2377" s="1"/>
      <c r="J2377" s="2"/>
      <c r="K2377" s="1"/>
      <c r="L2377"/>
      <c r="M2377"/>
      <c r="N2377" s="28"/>
      <c r="O2377" s="28"/>
      <c r="T2377" s="193"/>
      <c r="V2377" s="28"/>
      <c r="W2377" s="28"/>
      <c r="X2377" s="28"/>
      <c r="AC2377" s="193"/>
      <c r="AE2377" s="28"/>
      <c r="AF2377" s="28"/>
      <c r="AG2377" s="28"/>
      <c r="AL2377" s="193"/>
      <c r="AN2377" s="28"/>
      <c r="AO2377" s="28"/>
      <c r="AP2377" s="28"/>
      <c r="AU2377" s="193"/>
      <c r="AW2377" s="28"/>
      <c r="AX2377" s="28"/>
      <c r="AY2377" s="28"/>
      <c r="BD2377" s="193"/>
      <c r="BF2377" s="28"/>
      <c r="BG2377" s="28"/>
      <c r="BH2377" s="28"/>
      <c r="BM2377" s="193"/>
      <c r="BO2377" s="28"/>
      <c r="BP2377" s="28"/>
      <c r="BQ2377" s="28"/>
      <c r="BV2377" s="193"/>
      <c r="BX2377" s="28"/>
      <c r="BY2377" s="28"/>
      <c r="BZ2377" s="28"/>
      <c r="CE2377" s="193"/>
      <c r="CG2377" s="28"/>
      <c r="CH2377" s="28"/>
      <c r="CI2377" s="28"/>
      <c r="CN2377" s="193"/>
      <c r="CP2377" s="28"/>
      <c r="CQ2377" s="28"/>
      <c r="CR2377" s="28"/>
      <c r="CW2377" s="193"/>
      <c r="CY2377" s="28"/>
      <c r="CZ2377" s="28"/>
      <c r="DA2377" s="28"/>
      <c r="DF2377" s="193"/>
      <c r="DH2377" s="28"/>
      <c r="DI2377" s="28"/>
      <c r="DJ2377" s="28"/>
      <c r="DO2377" s="193"/>
      <c r="DQ2377" s="28"/>
      <c r="DR2377" s="28"/>
      <c r="DS2377" s="28"/>
      <c r="DX2377" s="193"/>
      <c r="DZ2377" s="28"/>
      <c r="EA2377" s="28"/>
      <c r="EB2377" s="28"/>
      <c r="EG2377" s="193"/>
      <c r="EI2377" s="28"/>
      <c r="EJ2377" s="28"/>
      <c r="EK2377" s="28"/>
      <c r="EP2377" s="193"/>
      <c r="ER2377" s="28"/>
      <c r="ES2377" s="28"/>
      <c r="ET2377" s="28"/>
      <c r="EY2377" s="193"/>
      <c r="FA2377" s="28"/>
      <c r="FB2377" s="28"/>
      <c r="FC2377" s="28"/>
      <c r="FH2377" s="193"/>
      <c r="FJ2377" s="28"/>
      <c r="FK2377" s="28"/>
      <c r="FL2377" s="28"/>
      <c r="FQ2377" s="193"/>
      <c r="FS2377" s="28"/>
      <c r="FT2377" s="28"/>
      <c r="FU2377" s="28"/>
      <c r="FZ2377" s="193"/>
      <c r="GB2377" s="28"/>
      <c r="GC2377" s="28"/>
      <c r="GD2377" s="28"/>
      <c r="GI2377" s="193"/>
      <c r="GK2377" s="28"/>
      <c r="GL2377" s="28"/>
      <c r="GM2377" s="28"/>
      <c r="GR2377" s="193"/>
      <c r="GT2377" s="28"/>
      <c r="GU2377" s="28"/>
      <c r="GV2377" s="28"/>
      <c r="HA2377" s="193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/>
      <c r="B2378"/>
      <c r="C2378"/>
      <c r="D2378"/>
      <c r="E2378"/>
      <c r="F2378" s="10"/>
      <c r="G2378" s="1"/>
      <c r="H2378" s="1"/>
      <c r="I2378" s="1"/>
      <c r="J2378" s="2"/>
      <c r="K2378" s="1"/>
      <c r="L2378"/>
      <c r="M2378"/>
      <c r="N2378" s="28"/>
      <c r="O2378" s="28"/>
      <c r="T2378" s="193"/>
      <c r="V2378" s="28"/>
      <c r="W2378" s="28"/>
      <c r="X2378" s="28"/>
      <c r="AC2378" s="193"/>
      <c r="AE2378" s="28"/>
      <c r="AF2378" s="28"/>
      <c r="AG2378" s="28"/>
      <c r="AL2378" s="193"/>
      <c r="AN2378" s="28"/>
      <c r="AO2378" s="28"/>
      <c r="AP2378" s="28"/>
      <c r="AU2378" s="193"/>
      <c r="AW2378" s="28"/>
      <c r="AX2378" s="28"/>
      <c r="AY2378" s="28"/>
      <c r="BD2378" s="193"/>
      <c r="BF2378" s="28"/>
      <c r="BG2378" s="28"/>
      <c r="BH2378" s="28"/>
      <c r="BM2378" s="193"/>
      <c r="BO2378" s="28"/>
      <c r="BP2378" s="28"/>
      <c r="BQ2378" s="28"/>
      <c r="BV2378" s="193"/>
      <c r="BX2378" s="28"/>
      <c r="BY2378" s="28"/>
      <c r="BZ2378" s="28"/>
      <c r="CE2378" s="193"/>
      <c r="CG2378" s="28"/>
      <c r="CH2378" s="28"/>
      <c r="CI2378" s="28"/>
      <c r="CN2378" s="193"/>
      <c r="CP2378" s="28"/>
      <c r="CQ2378" s="28"/>
      <c r="CR2378" s="28"/>
      <c r="CW2378" s="193"/>
      <c r="CY2378" s="28"/>
      <c r="CZ2378" s="28"/>
      <c r="DA2378" s="28"/>
      <c r="DF2378" s="193"/>
      <c r="DH2378" s="28"/>
      <c r="DI2378" s="28"/>
      <c r="DJ2378" s="28"/>
      <c r="DO2378" s="193"/>
      <c r="DQ2378" s="28"/>
      <c r="DR2378" s="28"/>
      <c r="DS2378" s="28"/>
      <c r="DX2378" s="193"/>
      <c r="DZ2378" s="28"/>
      <c r="EA2378" s="28"/>
      <c r="EB2378" s="28"/>
      <c r="EG2378" s="193"/>
      <c r="EI2378" s="28"/>
      <c r="EJ2378" s="28"/>
      <c r="EK2378" s="28"/>
      <c r="EP2378" s="193"/>
      <c r="ER2378" s="28"/>
      <c r="ES2378" s="28"/>
      <c r="ET2378" s="28"/>
      <c r="EY2378" s="193"/>
      <c r="FA2378" s="28"/>
      <c r="FB2378" s="28"/>
      <c r="FC2378" s="28"/>
      <c r="FH2378" s="193"/>
      <c r="FJ2378" s="28"/>
      <c r="FK2378" s="28"/>
      <c r="FL2378" s="28"/>
      <c r="FQ2378" s="193"/>
      <c r="FS2378" s="28"/>
      <c r="FT2378" s="28"/>
      <c r="FU2378" s="28"/>
      <c r="FZ2378" s="193"/>
      <c r="GB2378" s="28"/>
      <c r="GC2378" s="28"/>
      <c r="GD2378" s="28"/>
      <c r="GI2378" s="193"/>
      <c r="GK2378" s="28"/>
      <c r="GL2378" s="28"/>
      <c r="GM2378" s="28"/>
      <c r="GR2378" s="193"/>
      <c r="GT2378" s="28"/>
      <c r="GU2378" s="28"/>
      <c r="GV2378" s="28"/>
      <c r="HA2378" s="193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/>
      <c r="B2379"/>
      <c r="C2379"/>
      <c r="D2379"/>
      <c r="E2379"/>
      <c r="F2379" s="10"/>
      <c r="G2379" s="1"/>
      <c r="H2379" s="1"/>
      <c r="I2379" s="1"/>
      <c r="J2379" s="2"/>
      <c r="K2379" s="1"/>
      <c r="L2379"/>
      <c r="M2379"/>
      <c r="N2379" s="28"/>
      <c r="O2379" s="28"/>
      <c r="T2379" s="193"/>
      <c r="V2379" s="28"/>
      <c r="W2379" s="28"/>
      <c r="X2379" s="28"/>
      <c r="AC2379" s="193"/>
      <c r="AE2379" s="28"/>
      <c r="AF2379" s="28"/>
      <c r="AG2379" s="28"/>
      <c r="AL2379" s="193"/>
      <c r="AN2379" s="28"/>
      <c r="AO2379" s="28"/>
      <c r="AP2379" s="28"/>
      <c r="AU2379" s="193"/>
      <c r="AW2379" s="28"/>
      <c r="AX2379" s="28"/>
      <c r="AY2379" s="28"/>
      <c r="BD2379" s="193"/>
      <c r="BF2379" s="28"/>
      <c r="BG2379" s="28"/>
      <c r="BH2379" s="28"/>
      <c r="BM2379" s="193"/>
      <c r="BO2379" s="28"/>
      <c r="BP2379" s="28"/>
      <c r="BQ2379" s="28"/>
      <c r="BV2379" s="193"/>
      <c r="BX2379" s="28"/>
      <c r="BY2379" s="28"/>
      <c r="BZ2379" s="28"/>
      <c r="CE2379" s="193"/>
      <c r="CG2379" s="28"/>
      <c r="CH2379" s="28"/>
      <c r="CI2379" s="28"/>
      <c r="CN2379" s="193"/>
      <c r="CP2379" s="28"/>
      <c r="CQ2379" s="28"/>
      <c r="CR2379" s="28"/>
      <c r="CW2379" s="193"/>
      <c r="CY2379" s="28"/>
      <c r="CZ2379" s="28"/>
      <c r="DA2379" s="28"/>
      <c r="DF2379" s="193"/>
      <c r="DH2379" s="28"/>
      <c r="DI2379" s="28"/>
      <c r="DJ2379" s="28"/>
      <c r="DO2379" s="193"/>
      <c r="DQ2379" s="28"/>
      <c r="DR2379" s="28"/>
      <c r="DS2379" s="28"/>
      <c r="DX2379" s="193"/>
      <c r="DZ2379" s="28"/>
      <c r="EA2379" s="28"/>
      <c r="EB2379" s="28"/>
      <c r="EG2379" s="193"/>
      <c r="EI2379" s="28"/>
      <c r="EJ2379" s="28"/>
      <c r="EK2379" s="28"/>
      <c r="EP2379" s="193"/>
      <c r="ER2379" s="28"/>
      <c r="ES2379" s="28"/>
      <c r="ET2379" s="28"/>
      <c r="EY2379" s="193"/>
      <c r="FA2379" s="28"/>
      <c r="FB2379" s="28"/>
      <c r="FC2379" s="28"/>
      <c r="FH2379" s="193"/>
      <c r="FJ2379" s="28"/>
      <c r="FK2379" s="28"/>
      <c r="FL2379" s="28"/>
      <c r="FQ2379" s="193"/>
      <c r="FS2379" s="28"/>
      <c r="FT2379" s="28"/>
      <c r="FU2379" s="28"/>
      <c r="FZ2379" s="193"/>
      <c r="GB2379" s="28"/>
      <c r="GC2379" s="28"/>
      <c r="GD2379" s="28"/>
      <c r="GI2379" s="193"/>
      <c r="GK2379" s="28"/>
      <c r="GL2379" s="28"/>
      <c r="GM2379" s="28"/>
      <c r="GR2379" s="193"/>
      <c r="GT2379" s="28"/>
      <c r="GU2379" s="28"/>
      <c r="GV2379" s="28"/>
      <c r="HA2379" s="193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/>
      <c r="B2380"/>
      <c r="C2380"/>
      <c r="D2380"/>
      <c r="E2380"/>
      <c r="F2380" s="10"/>
      <c r="G2380" s="1"/>
      <c r="H2380" s="1"/>
      <c r="I2380" s="1"/>
      <c r="J2380" s="2"/>
      <c r="K2380" s="1"/>
      <c r="L2380"/>
      <c r="M2380"/>
      <c r="N2380" s="28"/>
      <c r="O2380" s="28"/>
      <c r="T2380" s="193"/>
      <c r="V2380" s="28"/>
      <c r="W2380" s="28"/>
      <c r="X2380" s="28"/>
      <c r="AC2380" s="193"/>
      <c r="AE2380" s="28"/>
      <c r="AF2380" s="28"/>
      <c r="AG2380" s="28"/>
      <c r="AL2380" s="193"/>
      <c r="AN2380" s="28"/>
      <c r="AO2380" s="28"/>
      <c r="AP2380" s="28"/>
      <c r="AU2380" s="193"/>
      <c r="AW2380" s="28"/>
      <c r="AX2380" s="28"/>
      <c r="AY2380" s="28"/>
      <c r="BD2380" s="193"/>
      <c r="BF2380" s="28"/>
      <c r="BG2380" s="28"/>
      <c r="BH2380" s="28"/>
      <c r="BM2380" s="193"/>
      <c r="BO2380" s="28"/>
      <c r="BP2380" s="28"/>
      <c r="BQ2380" s="28"/>
      <c r="BV2380" s="193"/>
      <c r="BX2380" s="28"/>
      <c r="BY2380" s="28"/>
      <c r="BZ2380" s="28"/>
      <c r="CE2380" s="193"/>
      <c r="CG2380" s="28"/>
      <c r="CH2380" s="28"/>
      <c r="CI2380" s="28"/>
      <c r="CN2380" s="193"/>
      <c r="CP2380" s="28"/>
      <c r="CQ2380" s="28"/>
      <c r="CR2380" s="28"/>
      <c r="CW2380" s="193"/>
      <c r="CY2380" s="28"/>
      <c r="CZ2380" s="28"/>
      <c r="DA2380" s="28"/>
      <c r="DF2380" s="193"/>
      <c r="DH2380" s="28"/>
      <c r="DI2380" s="28"/>
      <c r="DJ2380" s="28"/>
      <c r="DO2380" s="193"/>
      <c r="DQ2380" s="28"/>
      <c r="DR2380" s="28"/>
      <c r="DS2380" s="28"/>
      <c r="DX2380" s="193"/>
      <c r="DZ2380" s="28"/>
      <c r="EA2380" s="28"/>
      <c r="EB2380" s="28"/>
      <c r="EG2380" s="193"/>
      <c r="EI2380" s="28"/>
      <c r="EJ2380" s="28"/>
      <c r="EK2380" s="28"/>
      <c r="EP2380" s="193"/>
      <c r="ER2380" s="28"/>
      <c r="ES2380" s="28"/>
      <c r="ET2380" s="28"/>
      <c r="EY2380" s="193"/>
      <c r="FA2380" s="28"/>
      <c r="FB2380" s="28"/>
      <c r="FC2380" s="28"/>
      <c r="FH2380" s="193"/>
      <c r="FJ2380" s="28"/>
      <c r="FK2380" s="28"/>
      <c r="FL2380" s="28"/>
      <c r="FQ2380" s="193"/>
      <c r="FS2380" s="28"/>
      <c r="FT2380" s="28"/>
      <c r="FU2380" s="28"/>
      <c r="FZ2380" s="193"/>
      <c r="GB2380" s="28"/>
      <c r="GC2380" s="28"/>
      <c r="GD2380" s="28"/>
      <c r="GI2380" s="193"/>
      <c r="GK2380" s="28"/>
      <c r="GL2380" s="28"/>
      <c r="GM2380" s="28"/>
      <c r="GR2380" s="193"/>
      <c r="GT2380" s="28"/>
      <c r="GU2380" s="28"/>
      <c r="GV2380" s="28"/>
      <c r="HA2380" s="193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/>
      <c r="B2381"/>
      <c r="C2381"/>
      <c r="D2381"/>
      <c r="E2381"/>
      <c r="F2381" s="10"/>
      <c r="G2381" s="1"/>
      <c r="H2381" s="1"/>
      <c r="I2381" s="1"/>
      <c r="J2381" s="2"/>
      <c r="K2381" s="1"/>
      <c r="L2381"/>
      <c r="M2381"/>
      <c r="N2381" s="28"/>
      <c r="O2381" s="28"/>
      <c r="T2381" s="193"/>
      <c r="V2381" s="28"/>
      <c r="W2381" s="28"/>
      <c r="X2381" s="28"/>
      <c r="AC2381" s="193"/>
      <c r="AE2381" s="28"/>
      <c r="AF2381" s="28"/>
      <c r="AG2381" s="28"/>
      <c r="AL2381" s="193"/>
      <c r="AN2381" s="28"/>
      <c r="AO2381" s="28"/>
      <c r="AP2381" s="28"/>
      <c r="AU2381" s="193"/>
      <c r="AW2381" s="28"/>
      <c r="AX2381" s="28"/>
      <c r="AY2381" s="28"/>
      <c r="BD2381" s="193"/>
      <c r="BF2381" s="28"/>
      <c r="BG2381" s="28"/>
      <c r="BH2381" s="28"/>
      <c r="BM2381" s="193"/>
      <c r="BO2381" s="28"/>
      <c r="BP2381" s="28"/>
      <c r="BQ2381" s="28"/>
      <c r="BV2381" s="193"/>
      <c r="BX2381" s="28"/>
      <c r="BY2381" s="28"/>
      <c r="BZ2381" s="28"/>
      <c r="CE2381" s="193"/>
      <c r="CG2381" s="28"/>
      <c r="CH2381" s="28"/>
      <c r="CI2381" s="28"/>
      <c r="CN2381" s="193"/>
      <c r="CP2381" s="28"/>
      <c r="CQ2381" s="28"/>
      <c r="CR2381" s="28"/>
      <c r="CW2381" s="193"/>
      <c r="CY2381" s="28"/>
      <c r="CZ2381" s="28"/>
      <c r="DA2381" s="28"/>
      <c r="DF2381" s="193"/>
      <c r="DH2381" s="28"/>
      <c r="DI2381" s="28"/>
      <c r="DJ2381" s="28"/>
      <c r="DO2381" s="193"/>
      <c r="DQ2381" s="28"/>
      <c r="DR2381" s="28"/>
      <c r="DS2381" s="28"/>
      <c r="DX2381" s="193"/>
      <c r="DZ2381" s="28"/>
      <c r="EA2381" s="28"/>
      <c r="EB2381" s="28"/>
      <c r="EG2381" s="193"/>
      <c r="EI2381" s="28"/>
      <c r="EJ2381" s="28"/>
      <c r="EK2381" s="28"/>
      <c r="EP2381" s="193"/>
      <c r="ER2381" s="28"/>
      <c r="ES2381" s="28"/>
      <c r="ET2381" s="28"/>
      <c r="EY2381" s="193"/>
      <c r="FA2381" s="28"/>
      <c r="FB2381" s="28"/>
      <c r="FC2381" s="28"/>
      <c r="FH2381" s="193"/>
      <c r="FJ2381" s="28"/>
      <c r="FK2381" s="28"/>
      <c r="FL2381" s="28"/>
      <c r="FQ2381" s="193"/>
      <c r="FS2381" s="28"/>
      <c r="FT2381" s="28"/>
      <c r="FU2381" s="28"/>
      <c r="FZ2381" s="193"/>
      <c r="GB2381" s="28"/>
      <c r="GC2381" s="28"/>
      <c r="GD2381" s="28"/>
      <c r="GI2381" s="193"/>
      <c r="GK2381" s="28"/>
      <c r="GL2381" s="28"/>
      <c r="GM2381" s="28"/>
      <c r="GR2381" s="193"/>
      <c r="GT2381" s="28"/>
      <c r="GU2381" s="28"/>
      <c r="GV2381" s="28"/>
      <c r="HA2381" s="193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/>
      <c r="B2382"/>
      <c r="C2382"/>
      <c r="D2382"/>
      <c r="E2382"/>
      <c r="F2382" s="10"/>
      <c r="G2382" s="1"/>
      <c r="H2382" s="1"/>
      <c r="I2382" s="1"/>
      <c r="J2382" s="2"/>
      <c r="K2382" s="1"/>
      <c r="L2382"/>
      <c r="M2382"/>
      <c r="N2382" s="28"/>
      <c r="O2382" s="28"/>
      <c r="T2382" s="193"/>
      <c r="V2382" s="28"/>
      <c r="W2382" s="28"/>
      <c r="X2382" s="28"/>
      <c r="AC2382" s="193"/>
      <c r="AE2382" s="28"/>
      <c r="AF2382" s="28"/>
      <c r="AG2382" s="28"/>
      <c r="AL2382" s="193"/>
      <c r="AN2382" s="28"/>
      <c r="AO2382" s="28"/>
      <c r="AP2382" s="28"/>
      <c r="AU2382" s="193"/>
      <c r="AW2382" s="28"/>
      <c r="AX2382" s="28"/>
      <c r="AY2382" s="28"/>
      <c r="BD2382" s="193"/>
      <c r="BF2382" s="28"/>
      <c r="BG2382" s="28"/>
      <c r="BH2382" s="28"/>
      <c r="BM2382" s="193"/>
      <c r="BO2382" s="28"/>
      <c r="BP2382" s="28"/>
      <c r="BQ2382" s="28"/>
      <c r="BV2382" s="193"/>
      <c r="BX2382" s="28"/>
      <c r="BY2382" s="28"/>
      <c r="BZ2382" s="28"/>
      <c r="CE2382" s="193"/>
      <c r="CG2382" s="28"/>
      <c r="CH2382" s="28"/>
      <c r="CI2382" s="28"/>
      <c r="CN2382" s="193"/>
      <c r="CP2382" s="28"/>
      <c r="CQ2382" s="28"/>
      <c r="CR2382" s="28"/>
      <c r="CW2382" s="193"/>
      <c r="CY2382" s="28"/>
      <c r="CZ2382" s="28"/>
      <c r="DA2382" s="28"/>
      <c r="DF2382" s="193"/>
      <c r="DH2382" s="28"/>
      <c r="DI2382" s="28"/>
      <c r="DJ2382" s="28"/>
      <c r="DO2382" s="193"/>
      <c r="DQ2382" s="28"/>
      <c r="DR2382" s="28"/>
      <c r="DS2382" s="28"/>
      <c r="DX2382" s="193"/>
      <c r="DZ2382" s="28"/>
      <c r="EA2382" s="28"/>
      <c r="EB2382" s="28"/>
      <c r="EG2382" s="193"/>
      <c r="EI2382" s="28"/>
      <c r="EJ2382" s="28"/>
      <c r="EK2382" s="28"/>
      <c r="EP2382" s="193"/>
      <c r="ER2382" s="28"/>
      <c r="ES2382" s="28"/>
      <c r="ET2382" s="28"/>
      <c r="EY2382" s="193"/>
      <c r="FA2382" s="28"/>
      <c r="FB2382" s="28"/>
      <c r="FC2382" s="28"/>
      <c r="FH2382" s="193"/>
      <c r="FJ2382" s="28"/>
      <c r="FK2382" s="28"/>
      <c r="FL2382" s="28"/>
      <c r="FQ2382" s="193"/>
      <c r="FS2382" s="28"/>
      <c r="FT2382" s="28"/>
      <c r="FU2382" s="28"/>
      <c r="FZ2382" s="193"/>
      <c r="GB2382" s="28"/>
      <c r="GC2382" s="28"/>
      <c r="GD2382" s="28"/>
      <c r="GI2382" s="193"/>
      <c r="GK2382" s="28"/>
      <c r="GL2382" s="28"/>
      <c r="GM2382" s="28"/>
      <c r="GR2382" s="193"/>
      <c r="GT2382" s="28"/>
      <c r="GU2382" s="28"/>
      <c r="GV2382" s="28"/>
      <c r="HA2382" s="193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/>
      <c r="B2383"/>
      <c r="C2383"/>
      <c r="D2383"/>
      <c r="E2383"/>
      <c r="F2383" s="10"/>
      <c r="G2383" s="1"/>
      <c r="H2383" s="1"/>
      <c r="I2383" s="1"/>
      <c r="J2383" s="2"/>
      <c r="K2383" s="1"/>
      <c r="L2383"/>
      <c r="M2383"/>
      <c r="N2383" s="28"/>
      <c r="O2383" s="28"/>
      <c r="T2383" s="193"/>
      <c r="V2383" s="28"/>
      <c r="W2383" s="28"/>
      <c r="X2383" s="28"/>
      <c r="AC2383" s="193"/>
      <c r="AE2383" s="28"/>
      <c r="AF2383" s="28"/>
      <c r="AG2383" s="28"/>
      <c r="AL2383" s="193"/>
      <c r="AN2383" s="28"/>
      <c r="AO2383" s="28"/>
      <c r="AP2383" s="28"/>
      <c r="AU2383" s="193"/>
      <c r="AW2383" s="28"/>
      <c r="AX2383" s="28"/>
      <c r="AY2383" s="28"/>
      <c r="BD2383" s="193"/>
      <c r="BF2383" s="28"/>
      <c r="BG2383" s="28"/>
      <c r="BH2383" s="28"/>
      <c r="BM2383" s="193"/>
      <c r="BO2383" s="28"/>
      <c r="BP2383" s="28"/>
      <c r="BQ2383" s="28"/>
      <c r="BV2383" s="193"/>
      <c r="BX2383" s="28"/>
      <c r="BY2383" s="28"/>
      <c r="BZ2383" s="28"/>
      <c r="CE2383" s="193"/>
      <c r="CG2383" s="28"/>
      <c r="CH2383" s="28"/>
      <c r="CI2383" s="28"/>
      <c r="CN2383" s="193"/>
      <c r="CP2383" s="28"/>
      <c r="CQ2383" s="28"/>
      <c r="CR2383" s="28"/>
      <c r="CW2383" s="193"/>
      <c r="CY2383" s="28"/>
      <c r="CZ2383" s="28"/>
      <c r="DA2383" s="28"/>
      <c r="DF2383" s="193"/>
      <c r="DH2383" s="28"/>
      <c r="DI2383" s="28"/>
      <c r="DJ2383" s="28"/>
      <c r="DO2383" s="193"/>
      <c r="DQ2383" s="28"/>
      <c r="DR2383" s="28"/>
      <c r="DS2383" s="28"/>
      <c r="DX2383" s="193"/>
      <c r="DZ2383" s="28"/>
      <c r="EA2383" s="28"/>
      <c r="EB2383" s="28"/>
      <c r="EG2383" s="193"/>
      <c r="EI2383" s="28"/>
      <c r="EJ2383" s="28"/>
      <c r="EK2383" s="28"/>
      <c r="EP2383" s="193"/>
      <c r="ER2383" s="28"/>
      <c r="ES2383" s="28"/>
      <c r="ET2383" s="28"/>
      <c r="EY2383" s="193"/>
      <c r="FA2383" s="28"/>
      <c r="FB2383" s="28"/>
      <c r="FC2383" s="28"/>
      <c r="FH2383" s="193"/>
      <c r="FJ2383" s="28"/>
      <c r="FK2383" s="28"/>
      <c r="FL2383" s="28"/>
      <c r="FQ2383" s="193"/>
      <c r="FS2383" s="28"/>
      <c r="FT2383" s="28"/>
      <c r="FU2383" s="28"/>
      <c r="FZ2383" s="193"/>
      <c r="GB2383" s="28"/>
      <c r="GC2383" s="28"/>
      <c r="GD2383" s="28"/>
      <c r="GI2383" s="193"/>
      <c r="GK2383" s="28"/>
      <c r="GL2383" s="28"/>
      <c r="GM2383" s="28"/>
      <c r="GR2383" s="193"/>
      <c r="GT2383" s="28"/>
      <c r="GU2383" s="28"/>
      <c r="GV2383" s="28"/>
      <c r="HA2383" s="193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/>
      <c r="B2384"/>
      <c r="C2384"/>
      <c r="D2384"/>
      <c r="E2384"/>
      <c r="F2384" s="10"/>
      <c r="G2384" s="1"/>
      <c r="H2384" s="1"/>
      <c r="I2384" s="1"/>
      <c r="J2384" s="2"/>
      <c r="K2384" s="1"/>
      <c r="L2384"/>
      <c r="M2384"/>
      <c r="N2384" s="28"/>
      <c r="O2384" s="28"/>
      <c r="T2384" s="193"/>
      <c r="V2384" s="28"/>
      <c r="W2384" s="28"/>
      <c r="X2384" s="28"/>
      <c r="AC2384" s="193"/>
      <c r="AE2384" s="28"/>
      <c r="AF2384" s="28"/>
      <c r="AG2384" s="28"/>
      <c r="AL2384" s="193"/>
      <c r="AN2384" s="28"/>
      <c r="AO2384" s="28"/>
      <c r="AP2384" s="28"/>
      <c r="AU2384" s="193"/>
      <c r="AW2384" s="28"/>
      <c r="AX2384" s="28"/>
      <c r="AY2384" s="28"/>
      <c r="BD2384" s="193"/>
      <c r="BF2384" s="28"/>
      <c r="BG2384" s="28"/>
      <c r="BH2384" s="28"/>
      <c r="BM2384" s="193"/>
      <c r="BO2384" s="28"/>
      <c r="BP2384" s="28"/>
      <c r="BQ2384" s="28"/>
      <c r="BV2384" s="193"/>
      <c r="BX2384" s="28"/>
      <c r="BY2384" s="28"/>
      <c r="BZ2384" s="28"/>
      <c r="CE2384" s="193"/>
      <c r="CG2384" s="28"/>
      <c r="CH2384" s="28"/>
      <c r="CI2384" s="28"/>
      <c r="CN2384" s="193"/>
      <c r="CP2384" s="28"/>
      <c r="CQ2384" s="28"/>
      <c r="CR2384" s="28"/>
      <c r="CW2384" s="193"/>
      <c r="CY2384" s="28"/>
      <c r="CZ2384" s="28"/>
      <c r="DA2384" s="28"/>
      <c r="DF2384" s="193"/>
      <c r="DH2384" s="28"/>
      <c r="DI2384" s="28"/>
      <c r="DJ2384" s="28"/>
      <c r="DO2384" s="193"/>
      <c r="DQ2384" s="28"/>
      <c r="DR2384" s="28"/>
      <c r="DS2384" s="28"/>
      <c r="DX2384" s="193"/>
      <c r="DZ2384" s="28"/>
      <c r="EA2384" s="28"/>
      <c r="EB2384" s="28"/>
      <c r="EG2384" s="193"/>
      <c r="EI2384" s="28"/>
      <c r="EJ2384" s="28"/>
      <c r="EK2384" s="28"/>
      <c r="EP2384" s="193"/>
      <c r="ER2384" s="28"/>
      <c r="ES2384" s="28"/>
      <c r="ET2384" s="28"/>
      <c r="EY2384" s="193"/>
      <c r="FA2384" s="28"/>
      <c r="FB2384" s="28"/>
      <c r="FC2384" s="28"/>
      <c r="FH2384" s="193"/>
      <c r="FJ2384" s="28"/>
      <c r="FK2384" s="28"/>
      <c r="FL2384" s="28"/>
      <c r="FQ2384" s="193"/>
      <c r="FS2384" s="28"/>
      <c r="FT2384" s="28"/>
      <c r="FU2384" s="28"/>
      <c r="FZ2384" s="193"/>
      <c r="GB2384" s="28"/>
      <c r="GC2384" s="28"/>
      <c r="GD2384" s="28"/>
      <c r="GI2384" s="193"/>
      <c r="GK2384" s="28"/>
      <c r="GL2384" s="28"/>
      <c r="GM2384" s="28"/>
      <c r="GR2384" s="193"/>
      <c r="GT2384" s="28"/>
      <c r="GU2384" s="28"/>
      <c r="GV2384" s="28"/>
      <c r="HA2384" s="193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/>
      <c r="B2385"/>
      <c r="C2385"/>
      <c r="D2385"/>
      <c r="E2385"/>
      <c r="F2385" s="10"/>
      <c r="G2385" s="1"/>
      <c r="H2385" s="1"/>
      <c r="I2385" s="1"/>
      <c r="J2385" s="2"/>
      <c r="K2385" s="1"/>
      <c r="L2385"/>
      <c r="M2385"/>
      <c r="N2385" s="28"/>
      <c r="O2385" s="28"/>
      <c r="T2385" s="193"/>
      <c r="V2385" s="28"/>
      <c r="W2385" s="28"/>
      <c r="X2385" s="28"/>
      <c r="AC2385" s="193"/>
      <c r="AE2385" s="28"/>
      <c r="AF2385" s="28"/>
      <c r="AG2385" s="28"/>
      <c r="AL2385" s="193"/>
      <c r="AN2385" s="28"/>
      <c r="AO2385" s="28"/>
      <c r="AP2385" s="28"/>
      <c r="AU2385" s="193"/>
      <c r="AW2385" s="28"/>
      <c r="AX2385" s="28"/>
      <c r="AY2385" s="28"/>
      <c r="BD2385" s="193"/>
      <c r="BF2385" s="28"/>
      <c r="BG2385" s="28"/>
      <c r="BH2385" s="28"/>
      <c r="BM2385" s="193"/>
      <c r="BO2385" s="28"/>
      <c r="BP2385" s="28"/>
      <c r="BQ2385" s="28"/>
      <c r="BV2385" s="193"/>
      <c r="BX2385" s="28"/>
      <c r="BY2385" s="28"/>
      <c r="BZ2385" s="28"/>
      <c r="CE2385" s="193"/>
      <c r="CG2385" s="28"/>
      <c r="CH2385" s="28"/>
      <c r="CI2385" s="28"/>
      <c r="CN2385" s="193"/>
      <c r="CP2385" s="28"/>
      <c r="CQ2385" s="28"/>
      <c r="CR2385" s="28"/>
      <c r="CW2385" s="193"/>
      <c r="CY2385" s="28"/>
      <c r="CZ2385" s="28"/>
      <c r="DA2385" s="28"/>
      <c r="DF2385" s="193"/>
      <c r="DH2385" s="28"/>
      <c r="DI2385" s="28"/>
      <c r="DJ2385" s="28"/>
      <c r="DO2385" s="193"/>
      <c r="DQ2385" s="28"/>
      <c r="DR2385" s="28"/>
      <c r="DS2385" s="28"/>
      <c r="DX2385" s="193"/>
      <c r="DZ2385" s="28"/>
      <c r="EA2385" s="28"/>
      <c r="EB2385" s="28"/>
      <c r="EG2385" s="193"/>
      <c r="EI2385" s="28"/>
      <c r="EJ2385" s="28"/>
      <c r="EK2385" s="28"/>
      <c r="EP2385" s="193"/>
      <c r="ER2385" s="28"/>
      <c r="ES2385" s="28"/>
      <c r="ET2385" s="28"/>
      <c r="EY2385" s="193"/>
      <c r="FA2385" s="28"/>
      <c r="FB2385" s="28"/>
      <c r="FC2385" s="28"/>
      <c r="FH2385" s="193"/>
      <c r="FJ2385" s="28"/>
      <c r="FK2385" s="28"/>
      <c r="FL2385" s="28"/>
      <c r="FQ2385" s="193"/>
      <c r="FS2385" s="28"/>
      <c r="FT2385" s="28"/>
      <c r="FU2385" s="28"/>
      <c r="FZ2385" s="193"/>
      <c r="GB2385" s="28"/>
      <c r="GC2385" s="28"/>
      <c r="GD2385" s="28"/>
      <c r="GI2385" s="193"/>
      <c r="GK2385" s="28"/>
      <c r="GL2385" s="28"/>
      <c r="GM2385" s="28"/>
      <c r="GR2385" s="193"/>
      <c r="GT2385" s="28"/>
      <c r="GU2385" s="28"/>
      <c r="GV2385" s="28"/>
      <c r="HA2385" s="193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/>
      <c r="B2386"/>
      <c r="C2386"/>
      <c r="D2386"/>
      <c r="E2386"/>
      <c r="F2386" s="10"/>
      <c r="G2386" s="1"/>
      <c r="H2386" s="1"/>
      <c r="I2386" s="1"/>
      <c r="J2386" s="2"/>
      <c r="K2386" s="1"/>
      <c r="L2386"/>
      <c r="M2386"/>
      <c r="N2386" s="28"/>
      <c r="O2386" s="28"/>
      <c r="T2386" s="193"/>
      <c r="V2386" s="28"/>
      <c r="W2386" s="28"/>
      <c r="X2386" s="28"/>
      <c r="AC2386" s="193"/>
      <c r="AE2386" s="28"/>
      <c r="AF2386" s="28"/>
      <c r="AG2386" s="28"/>
      <c r="AL2386" s="193"/>
      <c r="AN2386" s="28"/>
      <c r="AO2386" s="28"/>
      <c r="AP2386" s="28"/>
      <c r="AU2386" s="193"/>
      <c r="AW2386" s="28"/>
      <c r="AX2386" s="28"/>
      <c r="AY2386" s="28"/>
      <c r="BD2386" s="193"/>
      <c r="BF2386" s="28"/>
      <c r="BG2386" s="28"/>
      <c r="BH2386" s="28"/>
      <c r="BM2386" s="193"/>
      <c r="BO2386" s="28"/>
      <c r="BP2386" s="28"/>
      <c r="BQ2386" s="28"/>
      <c r="BV2386" s="193"/>
      <c r="BX2386" s="28"/>
      <c r="BY2386" s="28"/>
      <c r="BZ2386" s="28"/>
      <c r="CE2386" s="193"/>
      <c r="CG2386" s="28"/>
      <c r="CH2386" s="28"/>
      <c r="CI2386" s="28"/>
      <c r="CN2386" s="193"/>
      <c r="CP2386" s="28"/>
      <c r="CQ2386" s="28"/>
      <c r="CR2386" s="28"/>
      <c r="CW2386" s="193"/>
      <c r="CY2386" s="28"/>
      <c r="CZ2386" s="28"/>
      <c r="DA2386" s="28"/>
      <c r="DF2386" s="193"/>
      <c r="DH2386" s="28"/>
      <c r="DI2386" s="28"/>
      <c r="DJ2386" s="28"/>
      <c r="DO2386" s="193"/>
      <c r="DQ2386" s="28"/>
      <c r="DR2386" s="28"/>
      <c r="DS2386" s="28"/>
      <c r="DX2386" s="193"/>
      <c r="DZ2386" s="28"/>
      <c r="EA2386" s="28"/>
      <c r="EB2386" s="28"/>
      <c r="EG2386" s="193"/>
      <c r="EI2386" s="28"/>
      <c r="EJ2386" s="28"/>
      <c r="EK2386" s="28"/>
      <c r="EP2386" s="193"/>
      <c r="ER2386" s="28"/>
      <c r="ES2386" s="28"/>
      <c r="ET2386" s="28"/>
      <c r="EY2386" s="193"/>
      <c r="FA2386" s="28"/>
      <c r="FB2386" s="28"/>
      <c r="FC2386" s="28"/>
      <c r="FH2386" s="193"/>
      <c r="FJ2386" s="28"/>
      <c r="FK2386" s="28"/>
      <c r="FL2386" s="28"/>
      <c r="FQ2386" s="193"/>
      <c r="FS2386" s="28"/>
      <c r="FT2386" s="28"/>
      <c r="FU2386" s="28"/>
      <c r="FZ2386" s="193"/>
      <c r="GB2386" s="28"/>
      <c r="GC2386" s="28"/>
      <c r="GD2386" s="28"/>
      <c r="GI2386" s="193"/>
      <c r="GK2386" s="28"/>
      <c r="GL2386" s="28"/>
      <c r="GM2386" s="28"/>
      <c r="GR2386" s="193"/>
      <c r="GT2386" s="28"/>
      <c r="GU2386" s="28"/>
      <c r="GV2386" s="28"/>
      <c r="HA2386" s="193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/>
      <c r="B2387"/>
      <c r="C2387"/>
      <c r="D2387"/>
      <c r="E2387"/>
      <c r="F2387" s="10"/>
      <c r="G2387" s="1"/>
      <c r="H2387" s="1"/>
      <c r="I2387" s="1"/>
      <c r="J2387" s="2"/>
      <c r="K2387" s="1"/>
      <c r="L2387"/>
      <c r="M2387"/>
      <c r="N2387" s="28"/>
      <c r="O2387" s="28"/>
      <c r="T2387" s="193"/>
      <c r="V2387" s="28"/>
      <c r="W2387" s="28"/>
      <c r="X2387" s="28"/>
      <c r="AC2387" s="193"/>
      <c r="AE2387" s="28"/>
      <c r="AF2387" s="28"/>
      <c r="AG2387" s="28"/>
      <c r="AL2387" s="193"/>
      <c r="AN2387" s="28"/>
      <c r="AO2387" s="28"/>
      <c r="AP2387" s="28"/>
      <c r="AU2387" s="193"/>
      <c r="AW2387" s="28"/>
      <c r="AX2387" s="28"/>
      <c r="AY2387" s="28"/>
      <c r="BD2387" s="193"/>
      <c r="BF2387" s="28"/>
      <c r="BG2387" s="28"/>
      <c r="BH2387" s="28"/>
      <c r="BM2387" s="193"/>
      <c r="BO2387" s="28"/>
      <c r="BP2387" s="28"/>
      <c r="BQ2387" s="28"/>
      <c r="BV2387" s="193"/>
      <c r="BX2387" s="28"/>
      <c r="BY2387" s="28"/>
      <c r="BZ2387" s="28"/>
      <c r="CE2387" s="193"/>
      <c r="CG2387" s="28"/>
      <c r="CH2387" s="28"/>
      <c r="CI2387" s="28"/>
      <c r="CN2387" s="193"/>
      <c r="CP2387" s="28"/>
      <c r="CQ2387" s="28"/>
      <c r="CR2387" s="28"/>
      <c r="CW2387" s="193"/>
      <c r="CY2387" s="28"/>
      <c r="CZ2387" s="28"/>
      <c r="DA2387" s="28"/>
      <c r="DF2387" s="193"/>
      <c r="DH2387" s="28"/>
      <c r="DI2387" s="28"/>
      <c r="DJ2387" s="28"/>
      <c r="DO2387" s="193"/>
      <c r="DQ2387" s="28"/>
      <c r="DR2387" s="28"/>
      <c r="DS2387" s="28"/>
      <c r="DX2387" s="193"/>
      <c r="DZ2387" s="28"/>
      <c r="EA2387" s="28"/>
      <c r="EB2387" s="28"/>
      <c r="EG2387" s="193"/>
      <c r="EI2387" s="28"/>
      <c r="EJ2387" s="28"/>
      <c r="EK2387" s="28"/>
      <c r="EP2387" s="193"/>
      <c r="ER2387" s="28"/>
      <c r="ES2387" s="28"/>
      <c r="ET2387" s="28"/>
      <c r="EY2387" s="193"/>
      <c r="FA2387" s="28"/>
      <c r="FB2387" s="28"/>
      <c r="FC2387" s="28"/>
      <c r="FH2387" s="193"/>
      <c r="FJ2387" s="28"/>
      <c r="FK2387" s="28"/>
      <c r="FL2387" s="28"/>
      <c r="FQ2387" s="193"/>
      <c r="FS2387" s="28"/>
      <c r="FT2387" s="28"/>
      <c r="FU2387" s="28"/>
      <c r="FZ2387" s="193"/>
      <c r="GB2387" s="28"/>
      <c r="GC2387" s="28"/>
      <c r="GD2387" s="28"/>
      <c r="GI2387" s="193"/>
      <c r="GK2387" s="28"/>
      <c r="GL2387" s="28"/>
      <c r="GM2387" s="28"/>
      <c r="GR2387" s="193"/>
      <c r="GT2387" s="28"/>
      <c r="GU2387" s="28"/>
      <c r="GV2387" s="28"/>
      <c r="HA2387" s="193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/>
      <c r="B2388"/>
      <c r="C2388"/>
      <c r="D2388"/>
      <c r="E2388"/>
      <c r="F2388" s="10"/>
      <c r="G2388" s="1"/>
      <c r="H2388" s="1"/>
      <c r="I2388" s="1"/>
      <c r="J2388" s="2"/>
      <c r="K2388" s="1"/>
      <c r="L2388"/>
      <c r="M2388"/>
      <c r="N2388" s="28"/>
      <c r="O2388" s="28"/>
      <c r="T2388" s="193"/>
      <c r="V2388" s="28"/>
      <c r="W2388" s="28"/>
      <c r="X2388" s="28"/>
      <c r="AC2388" s="193"/>
      <c r="AE2388" s="28"/>
      <c r="AF2388" s="28"/>
      <c r="AG2388" s="28"/>
      <c r="AL2388" s="193"/>
      <c r="AN2388" s="28"/>
      <c r="AO2388" s="28"/>
      <c r="AP2388" s="28"/>
      <c r="AU2388" s="193"/>
      <c r="AW2388" s="28"/>
      <c r="AX2388" s="28"/>
      <c r="AY2388" s="28"/>
      <c r="BD2388" s="193"/>
      <c r="BF2388" s="28"/>
      <c r="BG2388" s="28"/>
      <c r="BH2388" s="28"/>
      <c r="BM2388" s="193"/>
      <c r="BO2388" s="28"/>
      <c r="BP2388" s="28"/>
      <c r="BQ2388" s="28"/>
      <c r="BV2388" s="193"/>
      <c r="BX2388" s="28"/>
      <c r="BY2388" s="28"/>
      <c r="BZ2388" s="28"/>
      <c r="CE2388" s="193"/>
      <c r="CG2388" s="28"/>
      <c r="CH2388" s="28"/>
      <c r="CI2388" s="28"/>
      <c r="CN2388" s="193"/>
      <c r="CP2388" s="28"/>
      <c r="CQ2388" s="28"/>
      <c r="CR2388" s="28"/>
      <c r="CW2388" s="193"/>
      <c r="CY2388" s="28"/>
      <c r="CZ2388" s="28"/>
      <c r="DA2388" s="28"/>
      <c r="DF2388" s="193"/>
      <c r="DH2388" s="28"/>
      <c r="DI2388" s="28"/>
      <c r="DJ2388" s="28"/>
      <c r="DO2388" s="193"/>
      <c r="DQ2388" s="28"/>
      <c r="DR2388" s="28"/>
      <c r="DS2388" s="28"/>
      <c r="DX2388" s="193"/>
      <c r="DZ2388" s="28"/>
      <c r="EA2388" s="28"/>
      <c r="EB2388" s="28"/>
      <c r="EG2388" s="193"/>
      <c r="EI2388" s="28"/>
      <c r="EJ2388" s="28"/>
      <c r="EK2388" s="28"/>
      <c r="EP2388" s="193"/>
      <c r="ER2388" s="28"/>
      <c r="ES2388" s="28"/>
      <c r="ET2388" s="28"/>
      <c r="EY2388" s="193"/>
      <c r="FA2388" s="28"/>
      <c r="FB2388" s="28"/>
      <c r="FC2388" s="28"/>
      <c r="FH2388" s="193"/>
      <c r="FJ2388" s="28"/>
      <c r="FK2388" s="28"/>
      <c r="FL2388" s="28"/>
      <c r="FQ2388" s="193"/>
      <c r="FS2388" s="28"/>
      <c r="FT2388" s="28"/>
      <c r="FU2388" s="28"/>
      <c r="FZ2388" s="193"/>
      <c r="GB2388" s="28"/>
      <c r="GC2388" s="28"/>
      <c r="GD2388" s="28"/>
      <c r="GI2388" s="193"/>
      <c r="GK2388" s="28"/>
      <c r="GL2388" s="28"/>
      <c r="GM2388" s="28"/>
      <c r="GR2388" s="193"/>
      <c r="GT2388" s="28"/>
      <c r="GU2388" s="28"/>
      <c r="GV2388" s="28"/>
      <c r="HA2388" s="193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/>
      <c r="B2389"/>
      <c r="C2389"/>
      <c r="D2389"/>
      <c r="E2389"/>
      <c r="F2389" s="10"/>
      <c r="G2389" s="1"/>
      <c r="H2389" s="1"/>
      <c r="I2389" s="1"/>
      <c r="J2389" s="2"/>
      <c r="K2389" s="1"/>
      <c r="L2389"/>
      <c r="M2389"/>
      <c r="N2389" s="28"/>
      <c r="O2389" s="28"/>
      <c r="T2389" s="193"/>
      <c r="V2389" s="28"/>
      <c r="W2389" s="28"/>
      <c r="X2389" s="28"/>
      <c r="AC2389" s="193"/>
      <c r="AE2389" s="28"/>
      <c r="AF2389" s="28"/>
      <c r="AG2389" s="28"/>
      <c r="AL2389" s="193"/>
      <c r="AN2389" s="28"/>
      <c r="AO2389" s="28"/>
      <c r="AP2389" s="28"/>
      <c r="AU2389" s="193"/>
      <c r="AW2389" s="28"/>
      <c r="AX2389" s="28"/>
      <c r="AY2389" s="28"/>
      <c r="BD2389" s="193"/>
      <c r="BF2389" s="28"/>
      <c r="BG2389" s="28"/>
      <c r="BH2389" s="28"/>
      <c r="BM2389" s="193"/>
      <c r="BO2389" s="28"/>
      <c r="BP2389" s="28"/>
      <c r="BQ2389" s="28"/>
      <c r="BV2389" s="193"/>
      <c r="BX2389" s="28"/>
      <c r="BY2389" s="28"/>
      <c r="BZ2389" s="28"/>
      <c r="CE2389" s="193"/>
      <c r="CG2389" s="28"/>
      <c r="CH2389" s="28"/>
      <c r="CI2389" s="28"/>
      <c r="CN2389" s="193"/>
      <c r="CP2389" s="28"/>
      <c r="CQ2389" s="28"/>
      <c r="CR2389" s="28"/>
      <c r="CW2389" s="193"/>
      <c r="CY2389" s="28"/>
      <c r="CZ2389" s="28"/>
      <c r="DA2389" s="28"/>
      <c r="DF2389" s="193"/>
      <c r="DH2389" s="28"/>
      <c r="DI2389" s="28"/>
      <c r="DJ2389" s="28"/>
      <c r="DO2389" s="193"/>
      <c r="DQ2389" s="28"/>
      <c r="DR2389" s="28"/>
      <c r="DS2389" s="28"/>
      <c r="DX2389" s="193"/>
      <c r="DZ2389" s="28"/>
      <c r="EA2389" s="28"/>
      <c r="EB2389" s="28"/>
      <c r="EG2389" s="193"/>
      <c r="EI2389" s="28"/>
      <c r="EJ2389" s="28"/>
      <c r="EK2389" s="28"/>
      <c r="EP2389" s="193"/>
      <c r="ER2389" s="28"/>
      <c r="ES2389" s="28"/>
      <c r="ET2389" s="28"/>
      <c r="EY2389" s="193"/>
      <c r="FA2389" s="28"/>
      <c r="FB2389" s="28"/>
      <c r="FC2389" s="28"/>
      <c r="FH2389" s="193"/>
      <c r="FJ2389" s="28"/>
      <c r="FK2389" s="28"/>
      <c r="FL2389" s="28"/>
      <c r="FQ2389" s="193"/>
      <c r="FS2389" s="28"/>
      <c r="FT2389" s="28"/>
      <c r="FU2389" s="28"/>
      <c r="FZ2389" s="193"/>
      <c r="GB2389" s="28"/>
      <c r="GC2389" s="28"/>
      <c r="GD2389" s="28"/>
      <c r="GI2389" s="193"/>
      <c r="GK2389" s="28"/>
      <c r="GL2389" s="28"/>
      <c r="GM2389" s="28"/>
      <c r="GR2389" s="193"/>
      <c r="GT2389" s="28"/>
      <c r="GU2389" s="28"/>
      <c r="GV2389" s="28"/>
      <c r="HA2389" s="193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/>
      <c r="B2390"/>
      <c r="C2390"/>
      <c r="D2390"/>
      <c r="E2390"/>
      <c r="F2390" s="10"/>
      <c r="G2390" s="1"/>
      <c r="H2390" s="1"/>
      <c r="I2390" s="1"/>
      <c r="J2390" s="2"/>
      <c r="K2390" s="1"/>
      <c r="L2390"/>
      <c r="M2390"/>
      <c r="N2390" s="28"/>
      <c r="O2390" s="28"/>
      <c r="T2390" s="193"/>
      <c r="V2390" s="28"/>
      <c r="W2390" s="28"/>
      <c r="X2390" s="28"/>
      <c r="AC2390" s="193"/>
      <c r="AE2390" s="28"/>
      <c r="AF2390" s="28"/>
      <c r="AG2390" s="28"/>
      <c r="AL2390" s="193"/>
      <c r="AN2390" s="28"/>
      <c r="AO2390" s="28"/>
      <c r="AP2390" s="28"/>
      <c r="AU2390" s="193"/>
      <c r="AW2390" s="28"/>
      <c r="AX2390" s="28"/>
      <c r="AY2390" s="28"/>
      <c r="BD2390" s="193"/>
      <c r="BF2390" s="28"/>
      <c r="BG2390" s="28"/>
      <c r="BH2390" s="28"/>
      <c r="BM2390" s="193"/>
      <c r="BO2390" s="28"/>
      <c r="BP2390" s="28"/>
      <c r="BQ2390" s="28"/>
      <c r="BV2390" s="193"/>
      <c r="BX2390" s="28"/>
      <c r="BY2390" s="28"/>
      <c r="BZ2390" s="28"/>
      <c r="CE2390" s="193"/>
      <c r="CG2390" s="28"/>
      <c r="CH2390" s="28"/>
      <c r="CI2390" s="28"/>
      <c r="CN2390" s="193"/>
      <c r="CP2390" s="28"/>
      <c r="CQ2390" s="28"/>
      <c r="CR2390" s="28"/>
      <c r="CW2390" s="193"/>
      <c r="CY2390" s="28"/>
      <c r="CZ2390" s="28"/>
      <c r="DA2390" s="28"/>
      <c r="DF2390" s="193"/>
      <c r="DH2390" s="28"/>
      <c r="DI2390" s="28"/>
      <c r="DJ2390" s="28"/>
      <c r="DO2390" s="193"/>
      <c r="DQ2390" s="28"/>
      <c r="DR2390" s="28"/>
      <c r="DS2390" s="28"/>
      <c r="DX2390" s="193"/>
      <c r="DZ2390" s="28"/>
      <c r="EA2390" s="28"/>
      <c r="EB2390" s="28"/>
      <c r="EG2390" s="193"/>
      <c r="EI2390" s="28"/>
      <c r="EJ2390" s="28"/>
      <c r="EK2390" s="28"/>
      <c r="EP2390" s="193"/>
      <c r="ER2390" s="28"/>
      <c r="ES2390" s="28"/>
      <c r="ET2390" s="28"/>
      <c r="EY2390" s="193"/>
      <c r="FA2390" s="28"/>
      <c r="FB2390" s="28"/>
      <c r="FC2390" s="28"/>
      <c r="FH2390" s="193"/>
      <c r="FJ2390" s="28"/>
      <c r="FK2390" s="28"/>
      <c r="FL2390" s="28"/>
      <c r="FQ2390" s="193"/>
      <c r="FS2390" s="28"/>
      <c r="FT2390" s="28"/>
      <c r="FU2390" s="28"/>
      <c r="FZ2390" s="193"/>
      <c r="GB2390" s="28"/>
      <c r="GC2390" s="28"/>
      <c r="GD2390" s="28"/>
      <c r="GI2390" s="193"/>
      <c r="GK2390" s="28"/>
      <c r="GL2390" s="28"/>
      <c r="GM2390" s="28"/>
      <c r="GR2390" s="193"/>
      <c r="GT2390" s="28"/>
      <c r="GU2390" s="28"/>
      <c r="GV2390" s="28"/>
      <c r="HA2390" s="193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/>
      <c r="B2391"/>
      <c r="C2391"/>
      <c r="D2391"/>
      <c r="E2391"/>
      <c r="F2391" s="10"/>
      <c r="G2391" s="1"/>
      <c r="H2391" s="1"/>
      <c r="I2391" s="1"/>
      <c r="J2391" s="2"/>
      <c r="K2391" s="1"/>
      <c r="L2391"/>
      <c r="M2391"/>
      <c r="N2391" s="28"/>
      <c r="O2391" s="28"/>
      <c r="T2391" s="193"/>
      <c r="V2391" s="28"/>
      <c r="W2391" s="28"/>
      <c r="X2391" s="28"/>
      <c r="AC2391" s="193"/>
      <c r="AE2391" s="28"/>
      <c r="AF2391" s="28"/>
      <c r="AG2391" s="28"/>
      <c r="AL2391" s="193"/>
      <c r="AN2391" s="28"/>
      <c r="AO2391" s="28"/>
      <c r="AP2391" s="28"/>
      <c r="AU2391" s="193"/>
      <c r="AW2391" s="28"/>
      <c r="AX2391" s="28"/>
      <c r="AY2391" s="28"/>
      <c r="BD2391" s="193"/>
      <c r="BF2391" s="28"/>
      <c r="BG2391" s="28"/>
      <c r="BH2391" s="28"/>
      <c r="BM2391" s="193"/>
      <c r="BO2391" s="28"/>
      <c r="BP2391" s="28"/>
      <c r="BQ2391" s="28"/>
      <c r="BV2391" s="193"/>
      <c r="BX2391" s="28"/>
      <c r="BY2391" s="28"/>
      <c r="BZ2391" s="28"/>
      <c r="CE2391" s="193"/>
      <c r="CG2391" s="28"/>
      <c r="CH2391" s="28"/>
      <c r="CI2391" s="28"/>
      <c r="CN2391" s="193"/>
      <c r="CP2391" s="28"/>
      <c r="CQ2391" s="28"/>
      <c r="CR2391" s="28"/>
      <c r="CW2391" s="193"/>
      <c r="CY2391" s="28"/>
      <c r="CZ2391" s="28"/>
      <c r="DA2391" s="28"/>
      <c r="DF2391" s="193"/>
      <c r="DH2391" s="28"/>
      <c r="DI2391" s="28"/>
      <c r="DJ2391" s="28"/>
      <c r="DO2391" s="193"/>
      <c r="DQ2391" s="28"/>
      <c r="DR2391" s="28"/>
      <c r="DS2391" s="28"/>
      <c r="DX2391" s="193"/>
      <c r="DZ2391" s="28"/>
      <c r="EA2391" s="28"/>
      <c r="EB2391" s="28"/>
      <c r="EG2391" s="193"/>
      <c r="EI2391" s="28"/>
      <c r="EJ2391" s="28"/>
      <c r="EK2391" s="28"/>
      <c r="EP2391" s="193"/>
      <c r="ER2391" s="28"/>
      <c r="ES2391" s="28"/>
      <c r="ET2391" s="28"/>
      <c r="EY2391" s="193"/>
      <c r="FA2391" s="28"/>
      <c r="FB2391" s="28"/>
      <c r="FC2391" s="28"/>
      <c r="FH2391" s="193"/>
      <c r="FJ2391" s="28"/>
      <c r="FK2391" s="28"/>
      <c r="FL2391" s="28"/>
      <c r="FQ2391" s="193"/>
      <c r="FS2391" s="28"/>
      <c r="FT2391" s="28"/>
      <c r="FU2391" s="28"/>
      <c r="FZ2391" s="193"/>
      <c r="GB2391" s="28"/>
      <c r="GC2391" s="28"/>
      <c r="GD2391" s="28"/>
      <c r="GI2391" s="193"/>
      <c r="GK2391" s="28"/>
      <c r="GL2391" s="28"/>
      <c r="GM2391" s="28"/>
      <c r="GR2391" s="193"/>
      <c r="GT2391" s="28"/>
      <c r="GU2391" s="28"/>
      <c r="GV2391" s="28"/>
      <c r="HA2391" s="193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/>
      <c r="B2392"/>
      <c r="C2392"/>
      <c r="D2392"/>
      <c r="E2392"/>
      <c r="F2392" s="10"/>
      <c r="G2392" s="1"/>
      <c r="H2392" s="1"/>
      <c r="I2392" s="1"/>
      <c r="J2392" s="2"/>
      <c r="K2392" s="1"/>
      <c r="L2392"/>
      <c r="M2392"/>
      <c r="N2392" s="28"/>
      <c r="O2392" s="28"/>
      <c r="T2392" s="193"/>
      <c r="V2392" s="28"/>
      <c r="W2392" s="28"/>
      <c r="X2392" s="28"/>
      <c r="AC2392" s="193"/>
      <c r="AE2392" s="28"/>
      <c r="AF2392" s="28"/>
      <c r="AG2392" s="28"/>
      <c r="AL2392" s="193"/>
      <c r="AN2392" s="28"/>
      <c r="AO2392" s="28"/>
      <c r="AP2392" s="28"/>
      <c r="AU2392" s="193"/>
      <c r="AW2392" s="28"/>
      <c r="AX2392" s="28"/>
      <c r="AY2392" s="28"/>
      <c r="BD2392" s="193"/>
      <c r="BF2392" s="28"/>
      <c r="BG2392" s="28"/>
      <c r="BH2392" s="28"/>
      <c r="BM2392" s="193"/>
      <c r="BO2392" s="28"/>
      <c r="BP2392" s="28"/>
      <c r="BQ2392" s="28"/>
      <c r="BV2392" s="193"/>
      <c r="BX2392" s="28"/>
      <c r="BY2392" s="28"/>
      <c r="BZ2392" s="28"/>
      <c r="CE2392" s="193"/>
      <c r="CG2392" s="28"/>
      <c r="CH2392" s="28"/>
      <c r="CI2392" s="28"/>
      <c r="CN2392" s="193"/>
      <c r="CP2392" s="28"/>
      <c r="CQ2392" s="28"/>
      <c r="CR2392" s="28"/>
      <c r="CW2392" s="193"/>
      <c r="CY2392" s="28"/>
      <c r="CZ2392" s="28"/>
      <c r="DA2392" s="28"/>
      <c r="DF2392" s="193"/>
      <c r="DH2392" s="28"/>
      <c r="DI2392" s="28"/>
      <c r="DJ2392" s="28"/>
      <c r="DO2392" s="193"/>
      <c r="DQ2392" s="28"/>
      <c r="DR2392" s="28"/>
      <c r="DS2392" s="28"/>
      <c r="DX2392" s="193"/>
      <c r="DZ2392" s="28"/>
      <c r="EA2392" s="28"/>
      <c r="EB2392" s="28"/>
      <c r="EG2392" s="193"/>
      <c r="EI2392" s="28"/>
      <c r="EJ2392" s="28"/>
      <c r="EK2392" s="28"/>
      <c r="EP2392" s="193"/>
      <c r="ER2392" s="28"/>
      <c r="ES2392" s="28"/>
      <c r="ET2392" s="28"/>
      <c r="EY2392" s="193"/>
      <c r="FA2392" s="28"/>
      <c r="FB2392" s="28"/>
      <c r="FC2392" s="28"/>
      <c r="FH2392" s="193"/>
      <c r="FJ2392" s="28"/>
      <c r="FK2392" s="28"/>
      <c r="FL2392" s="28"/>
      <c r="FQ2392" s="193"/>
      <c r="FS2392" s="28"/>
      <c r="FT2392" s="28"/>
      <c r="FU2392" s="28"/>
      <c r="FZ2392" s="193"/>
      <c r="GB2392" s="28"/>
      <c r="GC2392" s="28"/>
      <c r="GD2392" s="28"/>
      <c r="GI2392" s="193"/>
      <c r="GK2392" s="28"/>
      <c r="GL2392" s="28"/>
      <c r="GM2392" s="28"/>
      <c r="GR2392" s="193"/>
      <c r="GT2392" s="28"/>
      <c r="GU2392" s="28"/>
      <c r="GV2392" s="28"/>
      <c r="HA2392" s="193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/>
      <c r="B2393"/>
      <c r="C2393"/>
      <c r="D2393"/>
      <c r="E2393"/>
      <c r="F2393" s="10"/>
      <c r="G2393" s="1"/>
      <c r="H2393" s="1"/>
      <c r="I2393" s="1"/>
      <c r="J2393" s="2"/>
      <c r="K2393" s="1"/>
      <c r="L2393"/>
      <c r="M2393"/>
      <c r="N2393" s="28"/>
      <c r="O2393" s="28"/>
      <c r="T2393" s="193"/>
      <c r="V2393" s="28"/>
      <c r="W2393" s="28"/>
      <c r="X2393" s="28"/>
      <c r="AC2393" s="193"/>
      <c r="AE2393" s="28"/>
      <c r="AF2393" s="28"/>
      <c r="AG2393" s="28"/>
      <c r="AL2393" s="193"/>
      <c r="AN2393" s="28"/>
      <c r="AO2393" s="28"/>
      <c r="AP2393" s="28"/>
      <c r="AU2393" s="193"/>
      <c r="AW2393" s="28"/>
      <c r="AX2393" s="28"/>
      <c r="AY2393" s="28"/>
      <c r="BD2393" s="193"/>
      <c r="BF2393" s="28"/>
      <c r="BG2393" s="28"/>
      <c r="BH2393" s="28"/>
      <c r="BM2393" s="193"/>
      <c r="BO2393" s="28"/>
      <c r="BP2393" s="28"/>
      <c r="BQ2393" s="28"/>
      <c r="BV2393" s="193"/>
      <c r="BX2393" s="28"/>
      <c r="BY2393" s="28"/>
      <c r="BZ2393" s="28"/>
      <c r="CE2393" s="193"/>
      <c r="CG2393" s="28"/>
      <c r="CH2393" s="28"/>
      <c r="CI2393" s="28"/>
      <c r="CN2393" s="193"/>
      <c r="CP2393" s="28"/>
      <c r="CQ2393" s="28"/>
      <c r="CR2393" s="28"/>
      <c r="CW2393" s="193"/>
      <c r="CY2393" s="28"/>
      <c r="CZ2393" s="28"/>
      <c r="DA2393" s="28"/>
      <c r="DF2393" s="193"/>
      <c r="DH2393" s="28"/>
      <c r="DI2393" s="28"/>
      <c r="DJ2393" s="28"/>
      <c r="DO2393" s="193"/>
      <c r="DQ2393" s="28"/>
      <c r="DR2393" s="28"/>
      <c r="DS2393" s="28"/>
      <c r="DX2393" s="193"/>
      <c r="DZ2393" s="28"/>
      <c r="EA2393" s="28"/>
      <c r="EB2393" s="28"/>
      <c r="EG2393" s="193"/>
      <c r="EI2393" s="28"/>
      <c r="EJ2393" s="28"/>
      <c r="EK2393" s="28"/>
      <c r="EP2393" s="193"/>
      <c r="ER2393" s="28"/>
      <c r="ES2393" s="28"/>
      <c r="ET2393" s="28"/>
      <c r="EY2393" s="193"/>
      <c r="FA2393" s="28"/>
      <c r="FB2393" s="28"/>
      <c r="FC2393" s="28"/>
      <c r="FH2393" s="193"/>
      <c r="FJ2393" s="28"/>
      <c r="FK2393" s="28"/>
      <c r="FL2393" s="28"/>
      <c r="FQ2393" s="193"/>
      <c r="FS2393" s="28"/>
      <c r="FT2393" s="28"/>
      <c r="FU2393" s="28"/>
      <c r="FZ2393" s="193"/>
      <c r="GB2393" s="28"/>
      <c r="GC2393" s="28"/>
      <c r="GD2393" s="28"/>
      <c r="GI2393" s="193"/>
      <c r="GK2393" s="28"/>
      <c r="GL2393" s="28"/>
      <c r="GM2393" s="28"/>
      <c r="GR2393" s="193"/>
      <c r="GT2393" s="28"/>
      <c r="GU2393" s="28"/>
      <c r="GV2393" s="28"/>
      <c r="HA2393" s="193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/>
      <c r="B2394"/>
      <c r="C2394"/>
      <c r="D2394"/>
      <c r="E2394"/>
      <c r="F2394" s="10"/>
      <c r="G2394" s="1"/>
      <c r="H2394" s="1"/>
      <c r="I2394" s="1"/>
      <c r="J2394" s="2"/>
      <c r="K2394" s="1"/>
      <c r="L2394"/>
      <c r="M2394"/>
      <c r="N2394" s="28"/>
      <c r="O2394" s="28"/>
      <c r="T2394" s="193"/>
      <c r="V2394" s="28"/>
      <c r="W2394" s="28"/>
      <c r="X2394" s="28"/>
      <c r="AC2394" s="193"/>
      <c r="AE2394" s="28"/>
      <c r="AF2394" s="28"/>
      <c r="AG2394" s="28"/>
      <c r="AL2394" s="193"/>
      <c r="AN2394" s="28"/>
      <c r="AO2394" s="28"/>
      <c r="AP2394" s="28"/>
      <c r="AU2394" s="193"/>
      <c r="AW2394" s="28"/>
      <c r="AX2394" s="28"/>
      <c r="AY2394" s="28"/>
      <c r="BD2394" s="193"/>
      <c r="BF2394" s="28"/>
      <c r="BG2394" s="28"/>
      <c r="BH2394" s="28"/>
      <c r="BM2394" s="193"/>
      <c r="BO2394" s="28"/>
      <c r="BP2394" s="28"/>
      <c r="BQ2394" s="28"/>
      <c r="BV2394" s="193"/>
      <c r="BX2394" s="28"/>
      <c r="BY2394" s="28"/>
      <c r="BZ2394" s="28"/>
      <c r="CE2394" s="193"/>
      <c r="CG2394" s="28"/>
      <c r="CH2394" s="28"/>
      <c r="CI2394" s="28"/>
      <c r="CN2394" s="193"/>
      <c r="CP2394" s="28"/>
      <c r="CQ2394" s="28"/>
      <c r="CR2394" s="28"/>
      <c r="CW2394" s="193"/>
      <c r="CY2394" s="28"/>
      <c r="CZ2394" s="28"/>
      <c r="DA2394" s="28"/>
      <c r="DF2394" s="193"/>
      <c r="DH2394" s="28"/>
      <c r="DI2394" s="28"/>
      <c r="DJ2394" s="28"/>
      <c r="DO2394" s="193"/>
      <c r="DQ2394" s="28"/>
      <c r="DR2394" s="28"/>
      <c r="DS2394" s="28"/>
      <c r="DX2394" s="193"/>
      <c r="DZ2394" s="28"/>
      <c r="EA2394" s="28"/>
      <c r="EB2394" s="28"/>
      <c r="EG2394" s="193"/>
      <c r="EI2394" s="28"/>
      <c r="EJ2394" s="28"/>
      <c r="EK2394" s="28"/>
      <c r="EP2394" s="193"/>
      <c r="ER2394" s="28"/>
      <c r="ES2394" s="28"/>
      <c r="ET2394" s="28"/>
      <c r="EY2394" s="193"/>
      <c r="FA2394" s="28"/>
      <c r="FB2394" s="28"/>
      <c r="FC2394" s="28"/>
      <c r="FH2394" s="193"/>
      <c r="FJ2394" s="28"/>
      <c r="FK2394" s="28"/>
      <c r="FL2394" s="28"/>
      <c r="FQ2394" s="193"/>
      <c r="FS2394" s="28"/>
      <c r="FT2394" s="28"/>
      <c r="FU2394" s="28"/>
      <c r="FZ2394" s="193"/>
      <c r="GB2394" s="28"/>
      <c r="GC2394" s="28"/>
      <c r="GD2394" s="28"/>
      <c r="GI2394" s="193"/>
      <c r="GK2394" s="28"/>
      <c r="GL2394" s="28"/>
      <c r="GM2394" s="28"/>
      <c r="GR2394" s="193"/>
      <c r="GT2394" s="28"/>
      <c r="GU2394" s="28"/>
      <c r="GV2394" s="28"/>
      <c r="HA2394" s="193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/>
      <c r="B2395"/>
      <c r="C2395"/>
      <c r="D2395"/>
      <c r="E2395"/>
      <c r="F2395" s="10"/>
      <c r="G2395" s="1"/>
      <c r="H2395" s="1"/>
      <c r="I2395" s="1"/>
      <c r="J2395" s="2"/>
      <c r="K2395" s="1"/>
      <c r="L2395"/>
      <c r="M2395"/>
      <c r="N2395" s="28"/>
      <c r="O2395" s="28"/>
      <c r="T2395" s="193"/>
      <c r="V2395" s="28"/>
      <c r="W2395" s="28"/>
      <c r="X2395" s="28"/>
      <c r="AC2395" s="193"/>
      <c r="AE2395" s="28"/>
      <c r="AF2395" s="28"/>
      <c r="AG2395" s="28"/>
      <c r="AL2395" s="193"/>
      <c r="AN2395" s="28"/>
      <c r="AO2395" s="28"/>
      <c r="AP2395" s="28"/>
      <c r="AU2395" s="193"/>
      <c r="AW2395" s="28"/>
      <c r="AX2395" s="28"/>
      <c r="AY2395" s="28"/>
      <c r="BD2395" s="193"/>
      <c r="BF2395" s="28"/>
      <c r="BG2395" s="28"/>
      <c r="BH2395" s="28"/>
      <c r="BM2395" s="193"/>
      <c r="BO2395" s="28"/>
      <c r="BP2395" s="28"/>
      <c r="BQ2395" s="28"/>
      <c r="BV2395" s="193"/>
      <c r="BX2395" s="28"/>
      <c r="BY2395" s="28"/>
      <c r="BZ2395" s="28"/>
      <c r="CE2395" s="193"/>
      <c r="CG2395" s="28"/>
      <c r="CH2395" s="28"/>
      <c r="CI2395" s="28"/>
      <c r="CN2395" s="193"/>
      <c r="CP2395" s="28"/>
      <c r="CQ2395" s="28"/>
      <c r="CR2395" s="28"/>
      <c r="CW2395" s="193"/>
      <c r="CY2395" s="28"/>
      <c r="CZ2395" s="28"/>
      <c r="DA2395" s="28"/>
      <c r="DF2395" s="193"/>
      <c r="DH2395" s="28"/>
      <c r="DI2395" s="28"/>
      <c r="DJ2395" s="28"/>
      <c r="DO2395" s="193"/>
      <c r="DQ2395" s="28"/>
      <c r="DR2395" s="28"/>
      <c r="DS2395" s="28"/>
      <c r="DX2395" s="193"/>
      <c r="DZ2395" s="28"/>
      <c r="EA2395" s="28"/>
      <c r="EB2395" s="28"/>
      <c r="EG2395" s="193"/>
      <c r="EI2395" s="28"/>
      <c r="EJ2395" s="28"/>
      <c r="EK2395" s="28"/>
      <c r="EP2395" s="193"/>
      <c r="ER2395" s="28"/>
      <c r="ES2395" s="28"/>
      <c r="ET2395" s="28"/>
      <c r="EY2395" s="193"/>
      <c r="FA2395" s="28"/>
      <c r="FB2395" s="28"/>
      <c r="FC2395" s="28"/>
      <c r="FH2395" s="193"/>
      <c r="FJ2395" s="28"/>
      <c r="FK2395" s="28"/>
      <c r="FL2395" s="28"/>
      <c r="FQ2395" s="193"/>
      <c r="FS2395" s="28"/>
      <c r="FT2395" s="28"/>
      <c r="FU2395" s="28"/>
      <c r="FZ2395" s="193"/>
      <c r="GB2395" s="28"/>
      <c r="GC2395" s="28"/>
      <c r="GD2395" s="28"/>
      <c r="GI2395" s="193"/>
      <c r="GK2395" s="28"/>
      <c r="GL2395" s="28"/>
      <c r="GM2395" s="28"/>
      <c r="GR2395" s="193"/>
      <c r="GT2395" s="28"/>
      <c r="GU2395" s="28"/>
      <c r="GV2395" s="28"/>
      <c r="HA2395" s="193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/>
      <c r="B2396"/>
      <c r="C2396"/>
      <c r="D2396"/>
      <c r="E2396"/>
      <c r="F2396" s="10"/>
      <c r="G2396" s="1"/>
      <c r="H2396" s="1"/>
      <c r="I2396" s="1"/>
      <c r="J2396" s="2"/>
      <c r="K2396" s="1"/>
      <c r="L2396"/>
      <c r="M2396"/>
      <c r="N2396" s="28"/>
      <c r="O2396" s="28"/>
      <c r="T2396" s="193"/>
      <c r="V2396" s="28"/>
      <c r="W2396" s="28"/>
      <c r="X2396" s="28"/>
      <c r="AC2396" s="193"/>
      <c r="AE2396" s="28"/>
      <c r="AF2396" s="28"/>
      <c r="AG2396" s="28"/>
      <c r="AL2396" s="193"/>
      <c r="AN2396" s="28"/>
      <c r="AO2396" s="28"/>
      <c r="AP2396" s="28"/>
      <c r="AU2396" s="193"/>
      <c r="AW2396" s="28"/>
      <c r="AX2396" s="28"/>
      <c r="AY2396" s="28"/>
      <c r="BD2396" s="193"/>
      <c r="BF2396" s="28"/>
      <c r="BG2396" s="28"/>
      <c r="BH2396" s="28"/>
      <c r="BM2396" s="193"/>
      <c r="BO2396" s="28"/>
      <c r="BP2396" s="28"/>
      <c r="BQ2396" s="28"/>
      <c r="BV2396" s="193"/>
      <c r="BX2396" s="28"/>
      <c r="BY2396" s="28"/>
      <c r="BZ2396" s="28"/>
      <c r="CE2396" s="193"/>
      <c r="CG2396" s="28"/>
      <c r="CH2396" s="28"/>
      <c r="CI2396" s="28"/>
      <c r="CN2396" s="193"/>
      <c r="CP2396" s="28"/>
      <c r="CQ2396" s="28"/>
      <c r="CR2396" s="28"/>
      <c r="CW2396" s="193"/>
      <c r="CY2396" s="28"/>
      <c r="CZ2396" s="28"/>
      <c r="DA2396" s="28"/>
      <c r="DF2396" s="193"/>
      <c r="DH2396" s="28"/>
      <c r="DI2396" s="28"/>
      <c r="DJ2396" s="28"/>
      <c r="DO2396" s="193"/>
      <c r="DQ2396" s="28"/>
      <c r="DR2396" s="28"/>
      <c r="DS2396" s="28"/>
      <c r="DX2396" s="193"/>
      <c r="DZ2396" s="28"/>
      <c r="EA2396" s="28"/>
      <c r="EB2396" s="28"/>
      <c r="EG2396" s="193"/>
      <c r="EI2396" s="28"/>
      <c r="EJ2396" s="28"/>
      <c r="EK2396" s="28"/>
      <c r="EP2396" s="193"/>
      <c r="ER2396" s="28"/>
      <c r="ES2396" s="28"/>
      <c r="ET2396" s="28"/>
      <c r="EY2396" s="193"/>
      <c r="FA2396" s="28"/>
      <c r="FB2396" s="28"/>
      <c r="FC2396" s="28"/>
      <c r="FH2396" s="193"/>
      <c r="FJ2396" s="28"/>
      <c r="FK2396" s="28"/>
      <c r="FL2396" s="28"/>
      <c r="FQ2396" s="193"/>
      <c r="FS2396" s="28"/>
      <c r="FT2396" s="28"/>
      <c r="FU2396" s="28"/>
      <c r="FZ2396" s="193"/>
      <c r="GB2396" s="28"/>
      <c r="GC2396" s="28"/>
      <c r="GD2396" s="28"/>
      <c r="GI2396" s="193"/>
      <c r="GK2396" s="28"/>
      <c r="GL2396" s="28"/>
      <c r="GM2396" s="28"/>
      <c r="GR2396" s="193"/>
      <c r="GT2396" s="28"/>
      <c r="GU2396" s="28"/>
      <c r="GV2396" s="28"/>
      <c r="HA2396" s="193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/>
      <c r="B2397"/>
      <c r="C2397"/>
      <c r="D2397"/>
      <c r="E2397"/>
      <c r="F2397" s="10"/>
      <c r="G2397" s="1"/>
      <c r="H2397" s="1"/>
      <c r="I2397" s="1"/>
      <c r="J2397" s="2"/>
      <c r="K2397" s="1"/>
      <c r="L2397"/>
      <c r="M2397"/>
      <c r="N2397" s="28"/>
      <c r="O2397" s="28"/>
      <c r="T2397" s="193"/>
      <c r="V2397" s="28"/>
      <c r="W2397" s="28"/>
      <c r="X2397" s="28"/>
      <c r="AC2397" s="193"/>
      <c r="AE2397" s="28"/>
      <c r="AF2397" s="28"/>
      <c r="AG2397" s="28"/>
      <c r="AL2397" s="193"/>
      <c r="AN2397" s="28"/>
      <c r="AO2397" s="28"/>
      <c r="AP2397" s="28"/>
      <c r="AU2397" s="193"/>
      <c r="AW2397" s="28"/>
      <c r="AX2397" s="28"/>
      <c r="AY2397" s="28"/>
      <c r="BD2397" s="193"/>
      <c r="BF2397" s="28"/>
      <c r="BG2397" s="28"/>
      <c r="BH2397" s="28"/>
      <c r="BM2397" s="193"/>
      <c r="BO2397" s="28"/>
      <c r="BP2397" s="28"/>
      <c r="BQ2397" s="28"/>
      <c r="BV2397" s="193"/>
      <c r="BX2397" s="28"/>
      <c r="BY2397" s="28"/>
      <c r="BZ2397" s="28"/>
      <c r="CE2397" s="193"/>
      <c r="CG2397" s="28"/>
      <c r="CH2397" s="28"/>
      <c r="CI2397" s="28"/>
      <c r="CN2397" s="193"/>
      <c r="CP2397" s="28"/>
      <c r="CQ2397" s="28"/>
      <c r="CR2397" s="28"/>
      <c r="CW2397" s="193"/>
      <c r="CY2397" s="28"/>
      <c r="CZ2397" s="28"/>
      <c r="DA2397" s="28"/>
      <c r="DF2397" s="193"/>
      <c r="DH2397" s="28"/>
      <c r="DI2397" s="28"/>
      <c r="DJ2397" s="28"/>
      <c r="DO2397" s="193"/>
      <c r="DQ2397" s="28"/>
      <c r="DR2397" s="28"/>
      <c r="DS2397" s="28"/>
      <c r="DX2397" s="193"/>
      <c r="DZ2397" s="28"/>
      <c r="EA2397" s="28"/>
      <c r="EB2397" s="28"/>
      <c r="EG2397" s="193"/>
      <c r="EI2397" s="28"/>
      <c r="EJ2397" s="28"/>
      <c r="EK2397" s="28"/>
      <c r="EP2397" s="193"/>
      <c r="ER2397" s="28"/>
      <c r="ES2397" s="28"/>
      <c r="ET2397" s="28"/>
      <c r="EY2397" s="193"/>
      <c r="FA2397" s="28"/>
      <c r="FB2397" s="28"/>
      <c r="FC2397" s="28"/>
      <c r="FH2397" s="193"/>
      <c r="FJ2397" s="28"/>
      <c r="FK2397" s="28"/>
      <c r="FL2397" s="28"/>
      <c r="FQ2397" s="193"/>
      <c r="FS2397" s="28"/>
      <c r="FT2397" s="28"/>
      <c r="FU2397" s="28"/>
      <c r="FZ2397" s="193"/>
      <c r="GB2397" s="28"/>
      <c r="GC2397" s="28"/>
      <c r="GD2397" s="28"/>
      <c r="GI2397" s="193"/>
      <c r="GK2397" s="28"/>
      <c r="GL2397" s="28"/>
      <c r="GM2397" s="28"/>
      <c r="GR2397" s="193"/>
      <c r="GT2397" s="28"/>
      <c r="GU2397" s="28"/>
      <c r="GV2397" s="28"/>
      <c r="HA2397" s="193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/>
      <c r="B2398"/>
      <c r="C2398"/>
      <c r="D2398"/>
      <c r="E2398"/>
      <c r="F2398" s="10"/>
      <c r="G2398" s="1"/>
      <c r="H2398" s="1"/>
      <c r="I2398" s="1"/>
      <c r="J2398" s="2"/>
      <c r="K2398" s="1"/>
      <c r="L2398"/>
      <c r="M2398"/>
      <c r="N2398" s="28"/>
      <c r="O2398" s="28"/>
      <c r="T2398" s="193"/>
      <c r="V2398" s="28"/>
      <c r="W2398" s="28"/>
      <c r="X2398" s="28"/>
      <c r="AC2398" s="193"/>
      <c r="AE2398" s="28"/>
      <c r="AF2398" s="28"/>
      <c r="AG2398" s="28"/>
      <c r="AL2398" s="193"/>
      <c r="AN2398" s="28"/>
      <c r="AO2398" s="28"/>
      <c r="AP2398" s="28"/>
      <c r="AU2398" s="193"/>
      <c r="AW2398" s="28"/>
      <c r="AX2398" s="28"/>
      <c r="AY2398" s="28"/>
      <c r="BD2398" s="193"/>
      <c r="BF2398" s="28"/>
      <c r="BG2398" s="28"/>
      <c r="BH2398" s="28"/>
      <c r="BM2398" s="193"/>
      <c r="BO2398" s="28"/>
      <c r="BP2398" s="28"/>
      <c r="BQ2398" s="28"/>
      <c r="BV2398" s="193"/>
      <c r="BX2398" s="28"/>
      <c r="BY2398" s="28"/>
      <c r="BZ2398" s="28"/>
      <c r="CE2398" s="193"/>
      <c r="CG2398" s="28"/>
      <c r="CH2398" s="28"/>
      <c r="CI2398" s="28"/>
      <c r="CN2398" s="193"/>
      <c r="CP2398" s="28"/>
      <c r="CQ2398" s="28"/>
      <c r="CR2398" s="28"/>
      <c r="CW2398" s="193"/>
      <c r="CY2398" s="28"/>
      <c r="CZ2398" s="28"/>
      <c r="DA2398" s="28"/>
      <c r="DF2398" s="193"/>
      <c r="DH2398" s="28"/>
      <c r="DI2398" s="28"/>
      <c r="DJ2398" s="28"/>
      <c r="DO2398" s="193"/>
      <c r="DQ2398" s="28"/>
      <c r="DR2398" s="28"/>
      <c r="DS2398" s="28"/>
      <c r="DX2398" s="193"/>
      <c r="DZ2398" s="28"/>
      <c r="EA2398" s="28"/>
      <c r="EB2398" s="28"/>
      <c r="EG2398" s="193"/>
      <c r="EI2398" s="28"/>
      <c r="EJ2398" s="28"/>
      <c r="EK2398" s="28"/>
      <c r="EP2398" s="193"/>
      <c r="ER2398" s="28"/>
      <c r="ES2398" s="28"/>
      <c r="ET2398" s="28"/>
      <c r="EY2398" s="193"/>
      <c r="FA2398" s="28"/>
      <c r="FB2398" s="28"/>
      <c r="FC2398" s="28"/>
      <c r="FH2398" s="193"/>
      <c r="FJ2398" s="28"/>
      <c r="FK2398" s="28"/>
      <c r="FL2398" s="28"/>
      <c r="FQ2398" s="193"/>
      <c r="FS2398" s="28"/>
      <c r="FT2398" s="28"/>
      <c r="FU2398" s="28"/>
      <c r="FZ2398" s="193"/>
      <c r="GB2398" s="28"/>
      <c r="GC2398" s="28"/>
      <c r="GD2398" s="28"/>
      <c r="GI2398" s="193"/>
      <c r="GK2398" s="28"/>
      <c r="GL2398" s="28"/>
      <c r="GM2398" s="28"/>
      <c r="GR2398" s="193"/>
      <c r="GT2398" s="28"/>
      <c r="GU2398" s="28"/>
      <c r="GV2398" s="28"/>
      <c r="HA2398" s="193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/>
      <c r="B2399"/>
      <c r="C2399"/>
      <c r="D2399"/>
      <c r="E2399"/>
      <c r="F2399" s="10"/>
      <c r="G2399" s="1"/>
      <c r="H2399" s="1"/>
      <c r="I2399" s="1"/>
      <c r="J2399" s="2"/>
      <c r="K2399" s="1"/>
      <c r="L2399"/>
      <c r="M2399"/>
      <c r="N2399" s="28"/>
      <c r="O2399" s="28"/>
      <c r="T2399" s="193"/>
      <c r="V2399" s="28"/>
      <c r="W2399" s="28"/>
      <c r="X2399" s="28"/>
      <c r="AC2399" s="193"/>
      <c r="AE2399" s="28"/>
      <c r="AF2399" s="28"/>
      <c r="AG2399" s="28"/>
      <c r="AL2399" s="193"/>
      <c r="AN2399" s="28"/>
      <c r="AO2399" s="28"/>
      <c r="AP2399" s="28"/>
      <c r="AU2399" s="193"/>
      <c r="AW2399" s="28"/>
      <c r="AX2399" s="28"/>
      <c r="AY2399" s="28"/>
      <c r="BD2399" s="193"/>
      <c r="BF2399" s="28"/>
      <c r="BG2399" s="28"/>
      <c r="BH2399" s="28"/>
      <c r="BM2399" s="193"/>
      <c r="BO2399" s="28"/>
      <c r="BP2399" s="28"/>
      <c r="BQ2399" s="28"/>
      <c r="BV2399" s="193"/>
      <c r="BX2399" s="28"/>
      <c r="BY2399" s="28"/>
      <c r="BZ2399" s="28"/>
      <c r="CE2399" s="193"/>
      <c r="CG2399" s="28"/>
      <c r="CH2399" s="28"/>
      <c r="CI2399" s="28"/>
      <c r="CN2399" s="193"/>
      <c r="CP2399" s="28"/>
      <c r="CQ2399" s="28"/>
      <c r="CR2399" s="28"/>
      <c r="CW2399" s="193"/>
      <c r="CY2399" s="28"/>
      <c r="CZ2399" s="28"/>
      <c r="DA2399" s="28"/>
      <c r="DF2399" s="193"/>
      <c r="DH2399" s="28"/>
      <c r="DI2399" s="28"/>
      <c r="DJ2399" s="28"/>
      <c r="DO2399" s="193"/>
      <c r="DQ2399" s="28"/>
      <c r="DR2399" s="28"/>
      <c r="DS2399" s="28"/>
      <c r="DX2399" s="193"/>
      <c r="DZ2399" s="28"/>
      <c r="EA2399" s="28"/>
      <c r="EB2399" s="28"/>
      <c r="EG2399" s="193"/>
      <c r="EI2399" s="28"/>
      <c r="EJ2399" s="28"/>
      <c r="EK2399" s="28"/>
      <c r="EP2399" s="193"/>
      <c r="ER2399" s="28"/>
      <c r="ES2399" s="28"/>
      <c r="ET2399" s="28"/>
      <c r="EY2399" s="193"/>
      <c r="FA2399" s="28"/>
      <c r="FB2399" s="28"/>
      <c r="FC2399" s="28"/>
      <c r="FH2399" s="193"/>
      <c r="FJ2399" s="28"/>
      <c r="FK2399" s="28"/>
      <c r="FL2399" s="28"/>
      <c r="FQ2399" s="193"/>
      <c r="FS2399" s="28"/>
      <c r="FT2399" s="28"/>
      <c r="FU2399" s="28"/>
      <c r="FZ2399" s="193"/>
      <c r="GB2399" s="28"/>
      <c r="GC2399" s="28"/>
      <c r="GD2399" s="28"/>
      <c r="GI2399" s="193"/>
      <c r="GK2399" s="28"/>
      <c r="GL2399" s="28"/>
      <c r="GM2399" s="28"/>
      <c r="GR2399" s="193"/>
      <c r="GT2399" s="28"/>
      <c r="GU2399" s="28"/>
      <c r="GV2399" s="28"/>
      <c r="HA2399" s="193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/>
      <c r="B2400"/>
      <c r="C2400"/>
      <c r="D2400"/>
      <c r="E2400"/>
      <c r="F2400" s="10"/>
      <c r="G2400" s="1"/>
      <c r="H2400" s="1"/>
      <c r="I2400" s="1"/>
      <c r="J2400" s="2"/>
      <c r="K2400" s="1"/>
      <c r="L2400"/>
      <c r="M2400"/>
      <c r="N2400" s="28"/>
      <c r="O2400" s="28"/>
      <c r="T2400" s="193"/>
      <c r="V2400" s="28"/>
      <c r="W2400" s="28"/>
      <c r="X2400" s="28"/>
      <c r="AC2400" s="193"/>
      <c r="AE2400" s="28"/>
      <c r="AF2400" s="28"/>
      <c r="AG2400" s="28"/>
      <c r="AL2400" s="193"/>
      <c r="AN2400" s="28"/>
      <c r="AO2400" s="28"/>
      <c r="AP2400" s="28"/>
      <c r="AU2400" s="193"/>
      <c r="AW2400" s="28"/>
      <c r="AX2400" s="28"/>
      <c r="AY2400" s="28"/>
      <c r="BD2400" s="193"/>
      <c r="BF2400" s="28"/>
      <c r="BG2400" s="28"/>
      <c r="BH2400" s="28"/>
      <c r="BM2400" s="193"/>
      <c r="BO2400" s="28"/>
      <c r="BP2400" s="28"/>
      <c r="BQ2400" s="28"/>
      <c r="BV2400" s="193"/>
      <c r="BX2400" s="28"/>
      <c r="BY2400" s="28"/>
      <c r="BZ2400" s="28"/>
      <c r="CE2400" s="193"/>
      <c r="CG2400" s="28"/>
      <c r="CH2400" s="28"/>
      <c r="CI2400" s="28"/>
      <c r="CN2400" s="193"/>
      <c r="CP2400" s="28"/>
      <c r="CQ2400" s="28"/>
      <c r="CR2400" s="28"/>
      <c r="CW2400" s="193"/>
      <c r="CY2400" s="28"/>
      <c r="CZ2400" s="28"/>
      <c r="DA2400" s="28"/>
      <c r="DF2400" s="193"/>
      <c r="DH2400" s="28"/>
      <c r="DI2400" s="28"/>
      <c r="DJ2400" s="28"/>
      <c r="DO2400" s="193"/>
      <c r="DQ2400" s="28"/>
      <c r="DR2400" s="28"/>
      <c r="DS2400" s="28"/>
      <c r="DX2400" s="193"/>
      <c r="DZ2400" s="28"/>
      <c r="EA2400" s="28"/>
      <c r="EB2400" s="28"/>
      <c r="EG2400" s="193"/>
      <c r="EI2400" s="28"/>
      <c r="EJ2400" s="28"/>
      <c r="EK2400" s="28"/>
      <c r="EP2400" s="193"/>
      <c r="ER2400" s="28"/>
      <c r="ES2400" s="28"/>
      <c r="ET2400" s="28"/>
      <c r="EY2400" s="193"/>
      <c r="FA2400" s="28"/>
      <c r="FB2400" s="28"/>
      <c r="FC2400" s="28"/>
      <c r="FH2400" s="193"/>
      <c r="FJ2400" s="28"/>
      <c r="FK2400" s="28"/>
      <c r="FL2400" s="28"/>
      <c r="FQ2400" s="193"/>
      <c r="FS2400" s="28"/>
      <c r="FT2400" s="28"/>
      <c r="FU2400" s="28"/>
      <c r="FZ2400" s="193"/>
      <c r="GB2400" s="28"/>
      <c r="GC2400" s="28"/>
      <c r="GD2400" s="28"/>
      <c r="GI2400" s="193"/>
      <c r="GK2400" s="28"/>
      <c r="GL2400" s="28"/>
      <c r="GM2400" s="28"/>
      <c r="GR2400" s="193"/>
      <c r="GT2400" s="28"/>
      <c r="GU2400" s="28"/>
      <c r="GV2400" s="28"/>
      <c r="HA2400" s="193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/>
      <c r="B2401"/>
      <c r="C2401"/>
      <c r="D2401"/>
      <c r="E2401"/>
      <c r="F2401" s="10"/>
      <c r="G2401" s="1"/>
      <c r="H2401" s="1"/>
      <c r="I2401" s="1"/>
      <c r="J2401" s="2"/>
      <c r="K2401" s="1"/>
      <c r="L2401"/>
      <c r="M2401"/>
      <c r="N2401" s="28"/>
      <c r="O2401" s="28"/>
      <c r="T2401" s="193"/>
      <c r="V2401" s="28"/>
      <c r="W2401" s="28"/>
      <c r="X2401" s="28"/>
      <c r="AC2401" s="193"/>
      <c r="AE2401" s="28"/>
      <c r="AF2401" s="28"/>
      <c r="AG2401" s="28"/>
      <c r="AL2401" s="193"/>
      <c r="AN2401" s="28"/>
      <c r="AO2401" s="28"/>
      <c r="AP2401" s="28"/>
      <c r="AU2401" s="193"/>
      <c r="AW2401" s="28"/>
      <c r="AX2401" s="28"/>
      <c r="AY2401" s="28"/>
      <c r="BD2401" s="193"/>
      <c r="BF2401" s="28"/>
      <c r="BG2401" s="28"/>
      <c r="BH2401" s="28"/>
      <c r="BM2401" s="193"/>
      <c r="BO2401" s="28"/>
      <c r="BP2401" s="28"/>
      <c r="BQ2401" s="28"/>
      <c r="BV2401" s="193"/>
      <c r="BX2401" s="28"/>
      <c r="BY2401" s="28"/>
      <c r="BZ2401" s="28"/>
      <c r="CE2401" s="193"/>
      <c r="CG2401" s="28"/>
      <c r="CH2401" s="28"/>
      <c r="CI2401" s="28"/>
      <c r="CN2401" s="193"/>
      <c r="CP2401" s="28"/>
      <c r="CQ2401" s="28"/>
      <c r="CR2401" s="28"/>
      <c r="CW2401" s="193"/>
      <c r="CY2401" s="28"/>
      <c r="CZ2401" s="28"/>
      <c r="DA2401" s="28"/>
      <c r="DF2401" s="193"/>
      <c r="DH2401" s="28"/>
      <c r="DI2401" s="28"/>
      <c r="DJ2401" s="28"/>
      <c r="DO2401" s="193"/>
      <c r="DQ2401" s="28"/>
      <c r="DR2401" s="28"/>
      <c r="DS2401" s="28"/>
      <c r="DX2401" s="193"/>
      <c r="DZ2401" s="28"/>
      <c r="EA2401" s="28"/>
      <c r="EB2401" s="28"/>
      <c r="EG2401" s="193"/>
      <c r="EI2401" s="28"/>
      <c r="EJ2401" s="28"/>
      <c r="EK2401" s="28"/>
      <c r="EP2401" s="193"/>
      <c r="ER2401" s="28"/>
      <c r="ES2401" s="28"/>
      <c r="ET2401" s="28"/>
      <c r="EY2401" s="193"/>
      <c r="FA2401" s="28"/>
      <c r="FB2401" s="28"/>
      <c r="FC2401" s="28"/>
      <c r="FH2401" s="193"/>
      <c r="FJ2401" s="28"/>
      <c r="FK2401" s="28"/>
      <c r="FL2401" s="28"/>
      <c r="FQ2401" s="193"/>
      <c r="FS2401" s="28"/>
      <c r="FT2401" s="28"/>
      <c r="FU2401" s="28"/>
      <c r="FZ2401" s="193"/>
      <c r="GB2401" s="28"/>
      <c r="GC2401" s="28"/>
      <c r="GD2401" s="28"/>
      <c r="GI2401" s="193"/>
      <c r="GK2401" s="28"/>
      <c r="GL2401" s="28"/>
      <c r="GM2401" s="28"/>
      <c r="GR2401" s="193"/>
      <c r="GT2401" s="28"/>
      <c r="GU2401" s="28"/>
      <c r="GV2401" s="28"/>
      <c r="HA2401" s="193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/>
      <c r="B2402"/>
      <c r="C2402"/>
      <c r="D2402"/>
      <c r="E2402"/>
      <c r="F2402" s="10"/>
      <c r="G2402" s="1"/>
      <c r="H2402" s="1"/>
      <c r="I2402" s="1"/>
      <c r="J2402" s="2"/>
      <c r="K2402" s="1"/>
      <c r="L2402"/>
      <c r="M2402"/>
      <c r="N2402" s="28"/>
      <c r="O2402" s="28"/>
      <c r="T2402" s="193"/>
      <c r="V2402" s="28"/>
      <c r="W2402" s="28"/>
      <c r="X2402" s="28"/>
      <c r="AC2402" s="193"/>
      <c r="AE2402" s="28"/>
      <c r="AF2402" s="28"/>
      <c r="AG2402" s="28"/>
      <c r="AL2402" s="193"/>
      <c r="AN2402" s="28"/>
      <c r="AO2402" s="28"/>
      <c r="AP2402" s="28"/>
      <c r="AU2402" s="193"/>
      <c r="AW2402" s="28"/>
      <c r="AX2402" s="28"/>
      <c r="AY2402" s="28"/>
      <c r="BD2402" s="193"/>
      <c r="BF2402" s="28"/>
      <c r="BG2402" s="28"/>
      <c r="BH2402" s="28"/>
      <c r="BM2402" s="193"/>
      <c r="BO2402" s="28"/>
      <c r="BP2402" s="28"/>
      <c r="BQ2402" s="28"/>
      <c r="BV2402" s="193"/>
      <c r="BX2402" s="28"/>
      <c r="BY2402" s="28"/>
      <c r="BZ2402" s="28"/>
      <c r="CE2402" s="193"/>
      <c r="CG2402" s="28"/>
      <c r="CH2402" s="28"/>
      <c r="CI2402" s="28"/>
      <c r="CN2402" s="193"/>
      <c r="CP2402" s="28"/>
      <c r="CQ2402" s="28"/>
      <c r="CR2402" s="28"/>
      <c r="CW2402" s="193"/>
      <c r="CY2402" s="28"/>
      <c r="CZ2402" s="28"/>
      <c r="DA2402" s="28"/>
      <c r="DF2402" s="193"/>
      <c r="DH2402" s="28"/>
      <c r="DI2402" s="28"/>
      <c r="DJ2402" s="28"/>
      <c r="DO2402" s="193"/>
      <c r="DQ2402" s="28"/>
      <c r="DR2402" s="28"/>
      <c r="DS2402" s="28"/>
      <c r="DX2402" s="193"/>
      <c r="DZ2402" s="28"/>
      <c r="EA2402" s="28"/>
      <c r="EB2402" s="28"/>
      <c r="EG2402" s="193"/>
      <c r="EI2402" s="28"/>
      <c r="EJ2402" s="28"/>
      <c r="EK2402" s="28"/>
      <c r="EP2402" s="193"/>
      <c r="ER2402" s="28"/>
      <c r="ES2402" s="28"/>
      <c r="ET2402" s="28"/>
      <c r="EY2402" s="193"/>
      <c r="FA2402" s="28"/>
      <c r="FB2402" s="28"/>
      <c r="FC2402" s="28"/>
      <c r="FH2402" s="193"/>
      <c r="FJ2402" s="28"/>
      <c r="FK2402" s="28"/>
      <c r="FL2402" s="28"/>
      <c r="FQ2402" s="193"/>
      <c r="FS2402" s="28"/>
      <c r="FT2402" s="28"/>
      <c r="FU2402" s="28"/>
      <c r="FZ2402" s="193"/>
      <c r="GB2402" s="28"/>
      <c r="GC2402" s="28"/>
      <c r="GD2402" s="28"/>
      <c r="GI2402" s="193"/>
      <c r="GK2402" s="28"/>
      <c r="GL2402" s="28"/>
      <c r="GM2402" s="28"/>
      <c r="GR2402" s="193"/>
      <c r="GT2402" s="28"/>
      <c r="GU2402" s="28"/>
      <c r="GV2402" s="28"/>
      <c r="HA2402" s="193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/>
      <c r="B2403"/>
      <c r="C2403"/>
      <c r="D2403"/>
      <c r="E2403"/>
      <c r="F2403" s="10"/>
      <c r="G2403" s="1"/>
      <c r="H2403" s="1"/>
      <c r="I2403" s="1"/>
      <c r="J2403" s="2"/>
      <c r="K2403" s="1"/>
      <c r="L2403"/>
      <c r="M2403"/>
      <c r="N2403" s="28"/>
      <c r="O2403" s="28"/>
      <c r="T2403" s="193"/>
      <c r="V2403" s="28"/>
      <c r="W2403" s="28"/>
      <c r="X2403" s="28"/>
      <c r="AC2403" s="193"/>
      <c r="AE2403" s="28"/>
      <c r="AF2403" s="28"/>
      <c r="AG2403" s="28"/>
      <c r="AL2403" s="193"/>
      <c r="AN2403" s="28"/>
      <c r="AO2403" s="28"/>
      <c r="AP2403" s="28"/>
      <c r="AU2403" s="193"/>
      <c r="AW2403" s="28"/>
      <c r="AX2403" s="28"/>
      <c r="AY2403" s="28"/>
      <c r="BD2403" s="193"/>
      <c r="BF2403" s="28"/>
      <c r="BG2403" s="28"/>
      <c r="BH2403" s="28"/>
      <c r="BM2403" s="193"/>
      <c r="BO2403" s="28"/>
      <c r="BP2403" s="28"/>
      <c r="BQ2403" s="28"/>
      <c r="BV2403" s="193"/>
      <c r="BX2403" s="28"/>
      <c r="BY2403" s="28"/>
      <c r="BZ2403" s="28"/>
      <c r="CE2403" s="193"/>
      <c r="CG2403" s="28"/>
      <c r="CH2403" s="28"/>
      <c r="CI2403" s="28"/>
      <c r="CN2403" s="193"/>
      <c r="CP2403" s="28"/>
      <c r="CQ2403" s="28"/>
      <c r="CR2403" s="28"/>
      <c r="CW2403" s="193"/>
      <c r="CY2403" s="28"/>
      <c r="CZ2403" s="28"/>
      <c r="DA2403" s="28"/>
      <c r="DF2403" s="193"/>
      <c r="DH2403" s="28"/>
      <c r="DI2403" s="28"/>
      <c r="DJ2403" s="28"/>
      <c r="DO2403" s="193"/>
      <c r="DQ2403" s="28"/>
      <c r="DR2403" s="28"/>
      <c r="DS2403" s="28"/>
      <c r="DX2403" s="193"/>
      <c r="DZ2403" s="28"/>
      <c r="EA2403" s="28"/>
      <c r="EB2403" s="28"/>
      <c r="EG2403" s="193"/>
      <c r="EI2403" s="28"/>
      <c r="EJ2403" s="28"/>
      <c r="EK2403" s="28"/>
      <c r="EP2403" s="193"/>
      <c r="ER2403" s="28"/>
      <c r="ES2403" s="28"/>
      <c r="ET2403" s="28"/>
      <c r="EY2403" s="193"/>
      <c r="FA2403" s="28"/>
      <c r="FB2403" s="28"/>
      <c r="FC2403" s="28"/>
      <c r="FH2403" s="193"/>
      <c r="FJ2403" s="28"/>
      <c r="FK2403" s="28"/>
      <c r="FL2403" s="28"/>
      <c r="FQ2403" s="193"/>
      <c r="FS2403" s="28"/>
      <c r="FT2403" s="28"/>
      <c r="FU2403" s="28"/>
      <c r="FZ2403" s="193"/>
      <c r="GB2403" s="28"/>
      <c r="GC2403" s="28"/>
      <c r="GD2403" s="28"/>
      <c r="GI2403" s="193"/>
      <c r="GK2403" s="28"/>
      <c r="GL2403" s="28"/>
      <c r="GM2403" s="28"/>
      <c r="GR2403" s="193"/>
      <c r="GT2403" s="28"/>
      <c r="GU2403" s="28"/>
      <c r="GV2403" s="28"/>
      <c r="HA2403" s="193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/>
      <c r="B2404"/>
      <c r="C2404"/>
      <c r="D2404"/>
      <c r="E2404"/>
      <c r="F2404" s="10"/>
      <c r="G2404" s="1"/>
      <c r="H2404" s="1"/>
      <c r="I2404" s="1"/>
      <c r="J2404" s="2"/>
      <c r="K2404" s="1"/>
      <c r="L2404"/>
      <c r="M2404"/>
      <c r="N2404" s="28"/>
      <c r="O2404" s="28"/>
      <c r="T2404" s="193"/>
      <c r="V2404" s="28"/>
      <c r="W2404" s="28"/>
      <c r="X2404" s="28"/>
      <c r="AC2404" s="193"/>
      <c r="AE2404" s="28"/>
      <c r="AF2404" s="28"/>
      <c r="AG2404" s="28"/>
      <c r="AL2404" s="193"/>
      <c r="AN2404" s="28"/>
      <c r="AO2404" s="28"/>
      <c r="AP2404" s="28"/>
      <c r="AU2404" s="193"/>
      <c r="AW2404" s="28"/>
      <c r="AX2404" s="28"/>
      <c r="AY2404" s="28"/>
      <c r="BD2404" s="193"/>
      <c r="BF2404" s="28"/>
      <c r="BG2404" s="28"/>
      <c r="BH2404" s="28"/>
      <c r="BM2404" s="193"/>
      <c r="BO2404" s="28"/>
      <c r="BP2404" s="28"/>
      <c r="BQ2404" s="28"/>
      <c r="BV2404" s="193"/>
      <c r="BX2404" s="28"/>
      <c r="BY2404" s="28"/>
      <c r="BZ2404" s="28"/>
      <c r="CE2404" s="193"/>
      <c r="CG2404" s="28"/>
      <c r="CH2404" s="28"/>
      <c r="CI2404" s="28"/>
      <c r="CN2404" s="193"/>
      <c r="CP2404" s="28"/>
      <c r="CQ2404" s="28"/>
      <c r="CR2404" s="28"/>
      <c r="CW2404" s="193"/>
      <c r="CY2404" s="28"/>
      <c r="CZ2404" s="28"/>
      <c r="DA2404" s="28"/>
      <c r="DF2404" s="193"/>
      <c r="DH2404" s="28"/>
      <c r="DI2404" s="28"/>
      <c r="DJ2404" s="28"/>
      <c r="DO2404" s="193"/>
      <c r="DQ2404" s="28"/>
      <c r="DR2404" s="28"/>
      <c r="DS2404" s="28"/>
      <c r="DX2404" s="193"/>
      <c r="DZ2404" s="28"/>
      <c r="EA2404" s="28"/>
      <c r="EB2404" s="28"/>
      <c r="EG2404" s="193"/>
      <c r="EI2404" s="28"/>
      <c r="EJ2404" s="28"/>
      <c r="EK2404" s="28"/>
      <c r="EP2404" s="193"/>
      <c r="ER2404" s="28"/>
      <c r="ES2404" s="28"/>
      <c r="ET2404" s="28"/>
      <c r="EY2404" s="193"/>
      <c r="FA2404" s="28"/>
      <c r="FB2404" s="28"/>
      <c r="FC2404" s="28"/>
      <c r="FH2404" s="193"/>
      <c r="FJ2404" s="28"/>
      <c r="FK2404" s="28"/>
      <c r="FL2404" s="28"/>
      <c r="FQ2404" s="193"/>
      <c r="FS2404" s="28"/>
      <c r="FT2404" s="28"/>
      <c r="FU2404" s="28"/>
      <c r="FZ2404" s="193"/>
      <c r="GB2404" s="28"/>
      <c r="GC2404" s="28"/>
      <c r="GD2404" s="28"/>
      <c r="GI2404" s="193"/>
      <c r="GK2404" s="28"/>
      <c r="GL2404" s="28"/>
      <c r="GM2404" s="28"/>
      <c r="GR2404" s="193"/>
      <c r="GT2404" s="28"/>
      <c r="GU2404" s="28"/>
      <c r="GV2404" s="28"/>
      <c r="HA2404" s="193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/>
      <c r="B2405"/>
      <c r="C2405"/>
      <c r="D2405"/>
      <c r="E2405"/>
      <c r="F2405" s="10"/>
      <c r="G2405" s="1"/>
      <c r="H2405" s="1"/>
      <c r="I2405" s="1"/>
      <c r="J2405" s="2"/>
      <c r="K2405" s="1"/>
      <c r="L2405"/>
      <c r="M2405"/>
      <c r="N2405" s="28"/>
      <c r="O2405" s="28"/>
      <c r="T2405" s="193"/>
      <c r="V2405" s="28"/>
      <c r="W2405" s="28"/>
      <c r="X2405" s="28"/>
      <c r="AC2405" s="193"/>
      <c r="AE2405" s="28"/>
      <c r="AF2405" s="28"/>
      <c r="AG2405" s="28"/>
      <c r="AL2405" s="193"/>
      <c r="AN2405" s="28"/>
      <c r="AO2405" s="28"/>
      <c r="AP2405" s="28"/>
      <c r="AU2405" s="193"/>
      <c r="AW2405" s="28"/>
      <c r="AX2405" s="28"/>
      <c r="AY2405" s="28"/>
      <c r="BD2405" s="193"/>
      <c r="BF2405" s="28"/>
      <c r="BG2405" s="28"/>
      <c r="BH2405" s="28"/>
      <c r="BM2405" s="193"/>
      <c r="BO2405" s="28"/>
      <c r="BP2405" s="28"/>
      <c r="BQ2405" s="28"/>
      <c r="BV2405" s="193"/>
      <c r="BX2405" s="28"/>
      <c r="BY2405" s="28"/>
      <c r="BZ2405" s="28"/>
      <c r="CE2405" s="193"/>
      <c r="CG2405" s="28"/>
      <c r="CH2405" s="28"/>
      <c r="CI2405" s="28"/>
      <c r="CN2405" s="193"/>
      <c r="CP2405" s="28"/>
      <c r="CQ2405" s="28"/>
      <c r="CR2405" s="28"/>
      <c r="CW2405" s="193"/>
      <c r="CY2405" s="28"/>
      <c r="CZ2405" s="28"/>
      <c r="DA2405" s="28"/>
      <c r="DF2405" s="193"/>
      <c r="DH2405" s="28"/>
      <c r="DI2405" s="28"/>
      <c r="DJ2405" s="28"/>
      <c r="DO2405" s="193"/>
      <c r="DQ2405" s="28"/>
      <c r="DR2405" s="28"/>
      <c r="DS2405" s="28"/>
      <c r="DX2405" s="193"/>
      <c r="DZ2405" s="28"/>
      <c r="EA2405" s="28"/>
      <c r="EB2405" s="28"/>
      <c r="EG2405" s="193"/>
      <c r="EI2405" s="28"/>
      <c r="EJ2405" s="28"/>
      <c r="EK2405" s="28"/>
      <c r="EP2405" s="193"/>
      <c r="ER2405" s="28"/>
      <c r="ES2405" s="28"/>
      <c r="ET2405" s="28"/>
      <c r="EY2405" s="193"/>
      <c r="FA2405" s="28"/>
      <c r="FB2405" s="28"/>
      <c r="FC2405" s="28"/>
      <c r="FH2405" s="193"/>
      <c r="FJ2405" s="28"/>
      <c r="FK2405" s="28"/>
      <c r="FL2405" s="28"/>
      <c r="FQ2405" s="193"/>
      <c r="FS2405" s="28"/>
      <c r="FT2405" s="28"/>
      <c r="FU2405" s="28"/>
      <c r="FZ2405" s="193"/>
      <c r="GB2405" s="28"/>
      <c r="GC2405" s="28"/>
      <c r="GD2405" s="28"/>
      <c r="GI2405" s="193"/>
      <c r="GK2405" s="28"/>
      <c r="GL2405" s="28"/>
      <c r="GM2405" s="28"/>
      <c r="GR2405" s="193"/>
      <c r="GT2405" s="28"/>
      <c r="GU2405" s="28"/>
      <c r="GV2405" s="28"/>
      <c r="HA2405" s="193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/>
      <c r="B2406"/>
      <c r="C2406"/>
      <c r="D2406"/>
      <c r="E2406"/>
      <c r="F2406" s="10"/>
      <c r="G2406" s="1"/>
      <c r="H2406" s="1"/>
      <c r="I2406" s="1"/>
      <c r="J2406" s="2"/>
      <c r="K2406" s="1"/>
      <c r="L2406"/>
      <c r="M2406"/>
      <c r="N2406" s="28"/>
      <c r="O2406" s="28"/>
      <c r="T2406" s="193"/>
      <c r="V2406" s="28"/>
      <c r="W2406" s="28"/>
      <c r="X2406" s="28"/>
      <c r="AC2406" s="193"/>
      <c r="AE2406" s="28"/>
      <c r="AF2406" s="28"/>
      <c r="AG2406" s="28"/>
      <c r="AL2406" s="193"/>
      <c r="AN2406" s="28"/>
      <c r="AO2406" s="28"/>
      <c r="AP2406" s="28"/>
      <c r="AU2406" s="193"/>
      <c r="AW2406" s="28"/>
      <c r="AX2406" s="28"/>
      <c r="AY2406" s="28"/>
      <c r="BD2406" s="193"/>
      <c r="BF2406" s="28"/>
      <c r="BG2406" s="28"/>
      <c r="BH2406" s="28"/>
      <c r="BM2406" s="193"/>
      <c r="BO2406" s="28"/>
      <c r="BP2406" s="28"/>
      <c r="BQ2406" s="28"/>
      <c r="BV2406" s="193"/>
      <c r="BX2406" s="28"/>
      <c r="BY2406" s="28"/>
      <c r="BZ2406" s="28"/>
      <c r="CE2406" s="193"/>
      <c r="CG2406" s="28"/>
      <c r="CH2406" s="28"/>
      <c r="CI2406" s="28"/>
      <c r="CN2406" s="193"/>
      <c r="CP2406" s="28"/>
      <c r="CQ2406" s="28"/>
      <c r="CR2406" s="28"/>
      <c r="CW2406" s="193"/>
      <c r="CY2406" s="28"/>
      <c r="CZ2406" s="28"/>
      <c r="DA2406" s="28"/>
      <c r="DF2406" s="193"/>
      <c r="DH2406" s="28"/>
      <c r="DI2406" s="28"/>
      <c r="DJ2406" s="28"/>
      <c r="DO2406" s="193"/>
      <c r="DQ2406" s="28"/>
      <c r="DR2406" s="28"/>
      <c r="DS2406" s="28"/>
      <c r="DX2406" s="193"/>
      <c r="DZ2406" s="28"/>
      <c r="EA2406" s="28"/>
      <c r="EB2406" s="28"/>
      <c r="EG2406" s="193"/>
      <c r="EI2406" s="28"/>
      <c r="EJ2406" s="28"/>
      <c r="EK2406" s="28"/>
      <c r="EP2406" s="193"/>
      <c r="ER2406" s="28"/>
      <c r="ES2406" s="28"/>
      <c r="ET2406" s="28"/>
      <c r="EY2406" s="193"/>
      <c r="FA2406" s="28"/>
      <c r="FB2406" s="28"/>
      <c r="FC2406" s="28"/>
      <c r="FH2406" s="193"/>
      <c r="FJ2406" s="28"/>
      <c r="FK2406" s="28"/>
      <c r="FL2406" s="28"/>
      <c r="FQ2406" s="193"/>
      <c r="FS2406" s="28"/>
      <c r="FT2406" s="28"/>
      <c r="FU2406" s="28"/>
      <c r="FZ2406" s="193"/>
      <c r="GB2406" s="28"/>
      <c r="GC2406" s="28"/>
      <c r="GD2406" s="28"/>
      <c r="GI2406" s="193"/>
      <c r="GK2406" s="28"/>
      <c r="GL2406" s="28"/>
      <c r="GM2406" s="28"/>
      <c r="GR2406" s="193"/>
      <c r="GT2406" s="28"/>
      <c r="GU2406" s="28"/>
      <c r="GV2406" s="28"/>
      <c r="HA2406" s="193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/>
      <c r="B2407"/>
      <c r="C2407"/>
      <c r="D2407"/>
      <c r="E2407"/>
      <c r="F2407" s="10"/>
      <c r="G2407" s="1"/>
      <c r="H2407" s="1"/>
      <c r="I2407" s="1"/>
      <c r="J2407" s="2"/>
      <c r="K2407" s="1"/>
      <c r="L2407"/>
      <c r="M2407"/>
      <c r="N2407" s="28"/>
      <c r="O2407" s="28"/>
      <c r="T2407" s="193"/>
      <c r="V2407" s="28"/>
      <c r="W2407" s="28"/>
      <c r="X2407" s="28"/>
      <c r="AC2407" s="193"/>
      <c r="AE2407" s="28"/>
      <c r="AF2407" s="28"/>
      <c r="AG2407" s="28"/>
      <c r="AL2407" s="193"/>
      <c r="AN2407" s="28"/>
      <c r="AO2407" s="28"/>
      <c r="AP2407" s="28"/>
      <c r="AU2407" s="193"/>
      <c r="AW2407" s="28"/>
      <c r="AX2407" s="28"/>
      <c r="AY2407" s="28"/>
      <c r="BD2407" s="193"/>
      <c r="BF2407" s="28"/>
      <c r="BG2407" s="28"/>
      <c r="BH2407" s="28"/>
      <c r="BM2407" s="193"/>
      <c r="BO2407" s="28"/>
      <c r="BP2407" s="28"/>
      <c r="BQ2407" s="28"/>
      <c r="BV2407" s="193"/>
      <c r="BX2407" s="28"/>
      <c r="BY2407" s="28"/>
      <c r="BZ2407" s="28"/>
      <c r="CE2407" s="193"/>
      <c r="CG2407" s="28"/>
      <c r="CH2407" s="28"/>
      <c r="CI2407" s="28"/>
      <c r="CN2407" s="193"/>
      <c r="CP2407" s="28"/>
      <c r="CQ2407" s="28"/>
      <c r="CR2407" s="28"/>
      <c r="CW2407" s="193"/>
      <c r="CY2407" s="28"/>
      <c r="CZ2407" s="28"/>
      <c r="DA2407" s="28"/>
      <c r="DF2407" s="193"/>
      <c r="DH2407" s="28"/>
      <c r="DI2407" s="28"/>
      <c r="DJ2407" s="28"/>
      <c r="DO2407" s="193"/>
      <c r="DQ2407" s="28"/>
      <c r="DR2407" s="28"/>
      <c r="DS2407" s="28"/>
      <c r="DX2407" s="193"/>
      <c r="DZ2407" s="28"/>
      <c r="EA2407" s="28"/>
      <c r="EB2407" s="28"/>
      <c r="EG2407" s="193"/>
      <c r="EI2407" s="28"/>
      <c r="EJ2407" s="28"/>
      <c r="EK2407" s="28"/>
      <c r="EP2407" s="193"/>
      <c r="ER2407" s="28"/>
      <c r="ES2407" s="28"/>
      <c r="ET2407" s="28"/>
      <c r="EY2407" s="193"/>
      <c r="FA2407" s="28"/>
      <c r="FB2407" s="28"/>
      <c r="FC2407" s="28"/>
      <c r="FH2407" s="193"/>
      <c r="FJ2407" s="28"/>
      <c r="FK2407" s="28"/>
      <c r="FL2407" s="28"/>
      <c r="FQ2407" s="193"/>
      <c r="FS2407" s="28"/>
      <c r="FT2407" s="28"/>
      <c r="FU2407" s="28"/>
      <c r="FZ2407" s="193"/>
      <c r="GB2407" s="28"/>
      <c r="GC2407" s="28"/>
      <c r="GD2407" s="28"/>
      <c r="GI2407" s="193"/>
      <c r="GK2407" s="28"/>
      <c r="GL2407" s="28"/>
      <c r="GM2407" s="28"/>
      <c r="GR2407" s="193"/>
      <c r="GT2407" s="28"/>
      <c r="GU2407" s="28"/>
      <c r="GV2407" s="28"/>
      <c r="HA2407" s="193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/>
      <c r="B2408"/>
      <c r="C2408"/>
      <c r="D2408"/>
      <c r="E2408"/>
      <c r="F2408" s="10"/>
      <c r="G2408" s="1"/>
      <c r="H2408" s="1"/>
      <c r="I2408" s="1"/>
      <c r="J2408" s="2"/>
      <c r="K2408" s="1"/>
      <c r="L2408"/>
      <c r="M2408"/>
      <c r="N2408" s="28"/>
      <c r="O2408" s="28"/>
      <c r="T2408" s="193"/>
      <c r="V2408" s="28"/>
      <c r="W2408" s="28"/>
      <c r="X2408" s="28"/>
      <c r="AC2408" s="193"/>
      <c r="AE2408" s="28"/>
      <c r="AF2408" s="28"/>
      <c r="AG2408" s="28"/>
      <c r="AL2408" s="193"/>
      <c r="AN2408" s="28"/>
      <c r="AO2408" s="28"/>
      <c r="AP2408" s="28"/>
      <c r="AU2408" s="193"/>
      <c r="AW2408" s="28"/>
      <c r="AX2408" s="28"/>
      <c r="AY2408" s="28"/>
      <c r="BD2408" s="193"/>
      <c r="BF2408" s="28"/>
      <c r="BG2408" s="28"/>
      <c r="BH2408" s="28"/>
      <c r="BM2408" s="193"/>
      <c r="BO2408" s="28"/>
      <c r="BP2408" s="28"/>
      <c r="BQ2408" s="28"/>
      <c r="BV2408" s="193"/>
      <c r="BX2408" s="28"/>
      <c r="BY2408" s="28"/>
      <c r="BZ2408" s="28"/>
      <c r="CE2408" s="193"/>
      <c r="CG2408" s="28"/>
      <c r="CH2408" s="28"/>
      <c r="CI2408" s="28"/>
      <c r="CN2408" s="193"/>
      <c r="CP2408" s="28"/>
      <c r="CQ2408" s="28"/>
      <c r="CR2408" s="28"/>
      <c r="CW2408" s="193"/>
      <c r="CY2408" s="28"/>
      <c r="CZ2408" s="28"/>
      <c r="DA2408" s="28"/>
      <c r="DF2408" s="193"/>
      <c r="DH2408" s="28"/>
      <c r="DI2408" s="28"/>
      <c r="DJ2408" s="28"/>
      <c r="DO2408" s="193"/>
      <c r="DQ2408" s="28"/>
      <c r="DR2408" s="28"/>
      <c r="DS2408" s="28"/>
      <c r="DX2408" s="193"/>
      <c r="DZ2408" s="28"/>
      <c r="EA2408" s="28"/>
      <c r="EB2408" s="28"/>
      <c r="EG2408" s="193"/>
      <c r="EI2408" s="28"/>
      <c r="EJ2408" s="28"/>
      <c r="EK2408" s="28"/>
      <c r="EP2408" s="193"/>
      <c r="ER2408" s="28"/>
      <c r="ES2408" s="28"/>
      <c r="ET2408" s="28"/>
      <c r="EY2408" s="193"/>
      <c r="FA2408" s="28"/>
      <c r="FB2408" s="28"/>
      <c r="FC2408" s="28"/>
      <c r="FH2408" s="193"/>
      <c r="FJ2408" s="28"/>
      <c r="FK2408" s="28"/>
      <c r="FL2408" s="28"/>
      <c r="FQ2408" s="193"/>
      <c r="FS2408" s="28"/>
      <c r="FT2408" s="28"/>
      <c r="FU2408" s="28"/>
      <c r="FZ2408" s="193"/>
      <c r="GB2408" s="28"/>
      <c r="GC2408" s="28"/>
      <c r="GD2408" s="28"/>
      <c r="GI2408" s="193"/>
      <c r="GK2408" s="28"/>
      <c r="GL2408" s="28"/>
      <c r="GM2408" s="28"/>
      <c r="GR2408" s="193"/>
      <c r="GT2408" s="28"/>
      <c r="GU2408" s="28"/>
      <c r="GV2408" s="28"/>
      <c r="HA2408" s="193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/>
      <c r="B2409"/>
      <c r="C2409"/>
      <c r="D2409"/>
      <c r="E2409"/>
      <c r="F2409" s="10"/>
      <c r="G2409" s="1"/>
      <c r="H2409" s="1"/>
      <c r="I2409" s="1"/>
      <c r="J2409" s="2"/>
      <c r="K2409" s="1"/>
      <c r="L2409"/>
      <c r="M2409"/>
      <c r="N2409" s="28"/>
      <c r="O2409" s="28"/>
      <c r="T2409" s="193"/>
      <c r="V2409" s="28"/>
      <c r="W2409" s="28"/>
      <c r="X2409" s="28"/>
      <c r="AC2409" s="193"/>
      <c r="AE2409" s="28"/>
      <c r="AF2409" s="28"/>
      <c r="AG2409" s="28"/>
      <c r="AL2409" s="193"/>
      <c r="AN2409" s="28"/>
      <c r="AO2409" s="28"/>
      <c r="AP2409" s="28"/>
      <c r="AU2409" s="193"/>
      <c r="AW2409" s="28"/>
      <c r="AX2409" s="28"/>
      <c r="AY2409" s="28"/>
      <c r="BD2409" s="193"/>
      <c r="BF2409" s="28"/>
      <c r="BG2409" s="28"/>
      <c r="BH2409" s="28"/>
      <c r="BM2409" s="193"/>
      <c r="BO2409" s="28"/>
      <c r="BP2409" s="28"/>
      <c r="BQ2409" s="28"/>
      <c r="BV2409" s="193"/>
      <c r="BX2409" s="28"/>
      <c r="BY2409" s="28"/>
      <c r="BZ2409" s="28"/>
      <c r="CE2409" s="193"/>
      <c r="CG2409" s="28"/>
      <c r="CH2409" s="28"/>
      <c r="CI2409" s="28"/>
      <c r="CN2409" s="193"/>
      <c r="CP2409" s="28"/>
      <c r="CQ2409" s="28"/>
      <c r="CR2409" s="28"/>
      <c r="CW2409" s="193"/>
      <c r="CY2409" s="28"/>
      <c r="CZ2409" s="28"/>
      <c r="DA2409" s="28"/>
      <c r="DF2409" s="193"/>
      <c r="DH2409" s="28"/>
      <c r="DI2409" s="28"/>
      <c r="DJ2409" s="28"/>
      <c r="DO2409" s="193"/>
      <c r="DQ2409" s="28"/>
      <c r="DR2409" s="28"/>
      <c r="DS2409" s="28"/>
      <c r="DX2409" s="193"/>
      <c r="DZ2409" s="28"/>
      <c r="EA2409" s="28"/>
      <c r="EB2409" s="28"/>
      <c r="EG2409" s="193"/>
      <c r="EI2409" s="28"/>
      <c r="EJ2409" s="28"/>
      <c r="EK2409" s="28"/>
      <c r="EP2409" s="193"/>
      <c r="ER2409" s="28"/>
      <c r="ES2409" s="28"/>
      <c r="ET2409" s="28"/>
      <c r="EY2409" s="193"/>
      <c r="FA2409" s="28"/>
      <c r="FB2409" s="28"/>
      <c r="FC2409" s="28"/>
      <c r="FH2409" s="193"/>
      <c r="FJ2409" s="28"/>
      <c r="FK2409" s="28"/>
      <c r="FL2409" s="28"/>
      <c r="FQ2409" s="193"/>
      <c r="FS2409" s="28"/>
      <c r="FT2409" s="28"/>
      <c r="FU2409" s="28"/>
      <c r="FZ2409" s="193"/>
      <c r="GB2409" s="28"/>
      <c r="GC2409" s="28"/>
      <c r="GD2409" s="28"/>
      <c r="GI2409" s="193"/>
      <c r="GK2409" s="28"/>
      <c r="GL2409" s="28"/>
      <c r="GM2409" s="28"/>
      <c r="GR2409" s="193"/>
      <c r="GT2409" s="28"/>
      <c r="GU2409" s="28"/>
      <c r="GV2409" s="28"/>
      <c r="HA2409" s="193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/>
      <c r="B2410"/>
      <c r="C2410"/>
      <c r="D2410"/>
      <c r="E2410"/>
      <c r="F2410" s="10"/>
      <c r="G2410" s="1"/>
      <c r="H2410" s="1"/>
      <c r="I2410" s="1"/>
      <c r="J2410" s="2"/>
      <c r="K2410" s="1"/>
      <c r="L2410"/>
      <c r="M2410"/>
      <c r="N2410" s="28"/>
      <c r="O2410" s="28"/>
      <c r="T2410" s="193"/>
      <c r="V2410" s="28"/>
      <c r="W2410" s="28"/>
      <c r="X2410" s="28"/>
      <c r="AC2410" s="193"/>
      <c r="AE2410" s="28"/>
      <c r="AF2410" s="28"/>
      <c r="AG2410" s="28"/>
      <c r="AL2410" s="193"/>
      <c r="AN2410" s="28"/>
      <c r="AO2410" s="28"/>
      <c r="AP2410" s="28"/>
      <c r="AU2410" s="193"/>
      <c r="AW2410" s="28"/>
      <c r="AX2410" s="28"/>
      <c r="AY2410" s="28"/>
      <c r="BD2410" s="193"/>
      <c r="BF2410" s="28"/>
      <c r="BG2410" s="28"/>
      <c r="BH2410" s="28"/>
      <c r="BM2410" s="193"/>
      <c r="BO2410" s="28"/>
      <c r="BP2410" s="28"/>
      <c r="BQ2410" s="28"/>
      <c r="BV2410" s="193"/>
      <c r="BX2410" s="28"/>
      <c r="BY2410" s="28"/>
      <c r="BZ2410" s="28"/>
      <c r="CE2410" s="193"/>
      <c r="CG2410" s="28"/>
      <c r="CH2410" s="28"/>
      <c r="CI2410" s="28"/>
      <c r="CN2410" s="193"/>
      <c r="CP2410" s="28"/>
      <c r="CQ2410" s="28"/>
      <c r="CR2410" s="28"/>
      <c r="CW2410" s="193"/>
      <c r="CY2410" s="28"/>
      <c r="CZ2410" s="28"/>
      <c r="DA2410" s="28"/>
      <c r="DF2410" s="193"/>
      <c r="DH2410" s="28"/>
      <c r="DI2410" s="28"/>
      <c r="DJ2410" s="28"/>
      <c r="DO2410" s="193"/>
      <c r="DQ2410" s="28"/>
      <c r="DR2410" s="28"/>
      <c r="DS2410" s="28"/>
      <c r="DX2410" s="193"/>
      <c r="DZ2410" s="28"/>
      <c r="EA2410" s="28"/>
      <c r="EB2410" s="28"/>
      <c r="EG2410" s="193"/>
      <c r="EI2410" s="28"/>
      <c r="EJ2410" s="28"/>
      <c r="EK2410" s="28"/>
      <c r="EP2410" s="193"/>
      <c r="ER2410" s="28"/>
      <c r="ES2410" s="28"/>
      <c r="ET2410" s="28"/>
      <c r="EY2410" s="193"/>
      <c r="FA2410" s="28"/>
      <c r="FB2410" s="28"/>
      <c r="FC2410" s="28"/>
      <c r="FH2410" s="193"/>
      <c r="FJ2410" s="28"/>
      <c r="FK2410" s="28"/>
      <c r="FL2410" s="28"/>
      <c r="FQ2410" s="193"/>
      <c r="FS2410" s="28"/>
      <c r="FT2410" s="28"/>
      <c r="FU2410" s="28"/>
      <c r="FZ2410" s="193"/>
      <c r="GB2410" s="28"/>
      <c r="GC2410" s="28"/>
      <c r="GD2410" s="28"/>
      <c r="GI2410" s="193"/>
      <c r="GK2410" s="28"/>
      <c r="GL2410" s="28"/>
      <c r="GM2410" s="28"/>
      <c r="GR2410" s="193"/>
      <c r="GT2410" s="28"/>
      <c r="GU2410" s="28"/>
      <c r="GV2410" s="28"/>
      <c r="HA2410" s="193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/>
      <c r="B2411"/>
      <c r="C2411"/>
      <c r="D2411"/>
      <c r="E2411"/>
      <c r="F2411" s="10"/>
      <c r="G2411" s="1"/>
      <c r="H2411" s="1"/>
      <c r="I2411" s="1"/>
      <c r="J2411" s="2"/>
      <c r="K2411" s="1"/>
      <c r="L2411"/>
      <c r="M2411"/>
      <c r="N2411" s="28"/>
      <c r="O2411" s="28"/>
      <c r="T2411" s="193"/>
      <c r="V2411" s="28"/>
      <c r="W2411" s="28"/>
      <c r="X2411" s="28"/>
      <c r="AC2411" s="193"/>
      <c r="AE2411" s="28"/>
      <c r="AF2411" s="28"/>
      <c r="AG2411" s="28"/>
      <c r="AL2411" s="193"/>
      <c r="AN2411" s="28"/>
      <c r="AO2411" s="28"/>
      <c r="AP2411" s="28"/>
      <c r="AU2411" s="193"/>
      <c r="AW2411" s="28"/>
      <c r="AX2411" s="28"/>
      <c r="AY2411" s="28"/>
      <c r="BD2411" s="193"/>
      <c r="BF2411" s="28"/>
      <c r="BG2411" s="28"/>
      <c r="BH2411" s="28"/>
      <c r="BM2411" s="193"/>
      <c r="BO2411" s="28"/>
      <c r="BP2411" s="28"/>
      <c r="BQ2411" s="28"/>
      <c r="BV2411" s="193"/>
      <c r="BX2411" s="28"/>
      <c r="BY2411" s="28"/>
      <c r="BZ2411" s="28"/>
      <c r="CE2411" s="193"/>
      <c r="CG2411" s="28"/>
      <c r="CH2411" s="28"/>
      <c r="CI2411" s="28"/>
      <c r="CN2411" s="193"/>
      <c r="CP2411" s="28"/>
      <c r="CQ2411" s="28"/>
      <c r="CR2411" s="28"/>
      <c r="CW2411" s="193"/>
      <c r="CY2411" s="28"/>
      <c r="CZ2411" s="28"/>
      <c r="DA2411" s="28"/>
      <c r="DF2411" s="193"/>
      <c r="DH2411" s="28"/>
      <c r="DI2411" s="28"/>
      <c r="DJ2411" s="28"/>
      <c r="DO2411" s="193"/>
      <c r="DQ2411" s="28"/>
      <c r="DR2411" s="28"/>
      <c r="DS2411" s="28"/>
      <c r="DX2411" s="193"/>
      <c r="DZ2411" s="28"/>
      <c r="EA2411" s="28"/>
      <c r="EB2411" s="28"/>
      <c r="EG2411" s="193"/>
      <c r="EI2411" s="28"/>
      <c r="EJ2411" s="28"/>
      <c r="EK2411" s="28"/>
      <c r="EP2411" s="193"/>
      <c r="ER2411" s="28"/>
      <c r="ES2411" s="28"/>
      <c r="ET2411" s="28"/>
      <c r="EY2411" s="193"/>
      <c r="FA2411" s="28"/>
      <c r="FB2411" s="28"/>
      <c r="FC2411" s="28"/>
      <c r="FH2411" s="193"/>
      <c r="FJ2411" s="28"/>
      <c r="FK2411" s="28"/>
      <c r="FL2411" s="28"/>
      <c r="FQ2411" s="193"/>
      <c r="FS2411" s="28"/>
      <c r="FT2411" s="28"/>
      <c r="FU2411" s="28"/>
      <c r="FZ2411" s="193"/>
      <c r="GB2411" s="28"/>
      <c r="GC2411" s="28"/>
      <c r="GD2411" s="28"/>
      <c r="GI2411" s="193"/>
      <c r="GK2411" s="28"/>
      <c r="GL2411" s="28"/>
      <c r="GM2411" s="28"/>
      <c r="GR2411" s="193"/>
      <c r="GT2411" s="28"/>
      <c r="GU2411" s="28"/>
      <c r="GV2411" s="28"/>
      <c r="HA2411" s="193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/>
      <c r="B2412"/>
      <c r="C2412"/>
      <c r="D2412"/>
      <c r="E2412"/>
      <c r="F2412" s="10"/>
      <c r="G2412" s="1"/>
      <c r="H2412" s="1"/>
      <c r="I2412" s="1"/>
      <c r="J2412" s="2"/>
      <c r="K2412" s="1"/>
      <c r="L2412"/>
      <c r="M2412"/>
      <c r="N2412" s="28"/>
      <c r="O2412" s="28"/>
      <c r="T2412" s="193"/>
      <c r="V2412" s="28"/>
      <c r="W2412" s="28"/>
      <c r="X2412" s="28"/>
      <c r="AC2412" s="193"/>
      <c r="AE2412" s="28"/>
      <c r="AF2412" s="28"/>
      <c r="AG2412" s="28"/>
      <c r="AL2412" s="193"/>
      <c r="AN2412" s="28"/>
      <c r="AO2412" s="28"/>
      <c r="AP2412" s="28"/>
      <c r="AU2412" s="193"/>
      <c r="AW2412" s="28"/>
      <c r="AX2412" s="28"/>
      <c r="AY2412" s="28"/>
      <c r="BD2412" s="193"/>
      <c r="BF2412" s="28"/>
      <c r="BG2412" s="28"/>
      <c r="BH2412" s="28"/>
      <c r="BM2412" s="193"/>
      <c r="BO2412" s="28"/>
      <c r="BP2412" s="28"/>
      <c r="BQ2412" s="28"/>
      <c r="BV2412" s="193"/>
      <c r="BX2412" s="28"/>
      <c r="BY2412" s="28"/>
      <c r="BZ2412" s="28"/>
      <c r="CE2412" s="193"/>
      <c r="CG2412" s="28"/>
      <c r="CH2412" s="28"/>
      <c r="CI2412" s="28"/>
      <c r="CN2412" s="193"/>
      <c r="CP2412" s="28"/>
      <c r="CQ2412" s="28"/>
      <c r="CR2412" s="28"/>
      <c r="CW2412" s="193"/>
      <c r="CY2412" s="28"/>
      <c r="CZ2412" s="28"/>
      <c r="DA2412" s="28"/>
      <c r="DF2412" s="193"/>
      <c r="DH2412" s="28"/>
      <c r="DI2412" s="28"/>
      <c r="DJ2412" s="28"/>
      <c r="DO2412" s="193"/>
      <c r="DQ2412" s="28"/>
      <c r="DR2412" s="28"/>
      <c r="DS2412" s="28"/>
      <c r="DX2412" s="193"/>
      <c r="DZ2412" s="28"/>
      <c r="EA2412" s="28"/>
      <c r="EB2412" s="28"/>
      <c r="EG2412" s="193"/>
      <c r="EI2412" s="28"/>
      <c r="EJ2412" s="28"/>
      <c r="EK2412" s="28"/>
      <c r="EP2412" s="193"/>
      <c r="ER2412" s="28"/>
      <c r="ES2412" s="28"/>
      <c r="ET2412" s="28"/>
      <c r="EY2412" s="193"/>
      <c r="FA2412" s="28"/>
      <c r="FB2412" s="28"/>
      <c r="FC2412" s="28"/>
      <c r="FH2412" s="193"/>
      <c r="FJ2412" s="28"/>
      <c r="FK2412" s="28"/>
      <c r="FL2412" s="28"/>
      <c r="FQ2412" s="193"/>
      <c r="FS2412" s="28"/>
      <c r="FT2412" s="28"/>
      <c r="FU2412" s="28"/>
      <c r="FZ2412" s="193"/>
      <c r="GB2412" s="28"/>
      <c r="GC2412" s="28"/>
      <c r="GD2412" s="28"/>
      <c r="GI2412" s="193"/>
      <c r="GK2412" s="28"/>
      <c r="GL2412" s="28"/>
      <c r="GM2412" s="28"/>
      <c r="GR2412" s="193"/>
      <c r="GT2412" s="28"/>
      <c r="GU2412" s="28"/>
      <c r="GV2412" s="28"/>
      <c r="HA2412" s="193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/>
      <c r="B2413"/>
      <c r="C2413"/>
      <c r="D2413"/>
      <c r="E2413"/>
      <c r="F2413" s="10"/>
      <c r="G2413" s="1"/>
      <c r="H2413" s="1"/>
      <c r="I2413" s="1"/>
      <c r="J2413" s="2"/>
      <c r="K2413" s="1"/>
      <c r="L2413"/>
      <c r="M2413"/>
      <c r="N2413" s="28"/>
      <c r="O2413" s="28"/>
      <c r="T2413" s="193"/>
      <c r="V2413" s="28"/>
      <c r="W2413" s="28"/>
      <c r="X2413" s="28"/>
      <c r="AC2413" s="193"/>
      <c r="AE2413" s="28"/>
      <c r="AF2413" s="28"/>
      <c r="AG2413" s="28"/>
      <c r="AL2413" s="193"/>
      <c r="AN2413" s="28"/>
      <c r="AO2413" s="28"/>
      <c r="AP2413" s="28"/>
      <c r="AU2413" s="193"/>
      <c r="AW2413" s="28"/>
      <c r="AX2413" s="28"/>
      <c r="AY2413" s="28"/>
      <c r="BD2413" s="193"/>
      <c r="BF2413" s="28"/>
      <c r="BG2413" s="28"/>
      <c r="BH2413" s="28"/>
      <c r="BM2413" s="193"/>
      <c r="BO2413" s="28"/>
      <c r="BP2413" s="28"/>
      <c r="BQ2413" s="28"/>
      <c r="BV2413" s="193"/>
      <c r="BX2413" s="28"/>
      <c r="BY2413" s="28"/>
      <c r="BZ2413" s="28"/>
      <c r="CE2413" s="193"/>
      <c r="CG2413" s="28"/>
      <c r="CH2413" s="28"/>
      <c r="CI2413" s="28"/>
      <c r="CN2413" s="193"/>
      <c r="CP2413" s="28"/>
      <c r="CQ2413" s="28"/>
      <c r="CR2413" s="28"/>
      <c r="CW2413" s="193"/>
      <c r="CY2413" s="28"/>
      <c r="CZ2413" s="28"/>
      <c r="DA2413" s="28"/>
      <c r="DF2413" s="193"/>
      <c r="DH2413" s="28"/>
      <c r="DI2413" s="28"/>
      <c r="DJ2413" s="28"/>
      <c r="DO2413" s="193"/>
      <c r="DQ2413" s="28"/>
      <c r="DR2413" s="28"/>
      <c r="DS2413" s="28"/>
      <c r="DX2413" s="193"/>
      <c r="DZ2413" s="28"/>
      <c r="EA2413" s="28"/>
      <c r="EB2413" s="28"/>
      <c r="EG2413" s="193"/>
      <c r="EI2413" s="28"/>
      <c r="EJ2413" s="28"/>
      <c r="EK2413" s="28"/>
      <c r="EP2413" s="193"/>
      <c r="ER2413" s="28"/>
      <c r="ES2413" s="28"/>
      <c r="ET2413" s="28"/>
      <c r="EY2413" s="193"/>
      <c r="FA2413" s="28"/>
      <c r="FB2413" s="28"/>
      <c r="FC2413" s="28"/>
      <c r="FH2413" s="193"/>
      <c r="FJ2413" s="28"/>
      <c r="FK2413" s="28"/>
      <c r="FL2413" s="28"/>
      <c r="FQ2413" s="193"/>
      <c r="FS2413" s="28"/>
      <c r="FT2413" s="28"/>
      <c r="FU2413" s="28"/>
      <c r="FZ2413" s="193"/>
      <c r="GB2413" s="28"/>
      <c r="GC2413" s="28"/>
      <c r="GD2413" s="28"/>
      <c r="GI2413" s="193"/>
      <c r="GK2413" s="28"/>
      <c r="GL2413" s="28"/>
      <c r="GM2413" s="28"/>
      <c r="GR2413" s="193"/>
      <c r="GT2413" s="28"/>
      <c r="GU2413" s="28"/>
      <c r="GV2413" s="28"/>
      <c r="HA2413" s="193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/>
      <c r="B2414"/>
      <c r="C2414"/>
      <c r="D2414"/>
      <c r="E2414"/>
      <c r="F2414" s="10"/>
      <c r="G2414" s="1"/>
      <c r="H2414" s="1"/>
      <c r="I2414" s="1"/>
      <c r="J2414" s="2"/>
      <c r="K2414" s="1"/>
      <c r="L2414"/>
      <c r="M2414"/>
      <c r="N2414" s="28"/>
      <c r="O2414" s="28"/>
      <c r="T2414" s="193"/>
      <c r="V2414" s="28"/>
      <c r="W2414" s="28"/>
      <c r="X2414" s="28"/>
      <c r="AC2414" s="193"/>
      <c r="AE2414" s="28"/>
      <c r="AF2414" s="28"/>
      <c r="AG2414" s="28"/>
      <c r="AL2414" s="193"/>
      <c r="AN2414" s="28"/>
      <c r="AO2414" s="28"/>
      <c r="AP2414" s="28"/>
      <c r="AU2414" s="193"/>
      <c r="AW2414" s="28"/>
      <c r="AX2414" s="28"/>
      <c r="AY2414" s="28"/>
      <c r="BD2414" s="193"/>
      <c r="BF2414" s="28"/>
      <c r="BG2414" s="28"/>
      <c r="BH2414" s="28"/>
      <c r="BM2414" s="193"/>
      <c r="BO2414" s="28"/>
      <c r="BP2414" s="28"/>
      <c r="BQ2414" s="28"/>
      <c r="BV2414" s="193"/>
      <c r="BX2414" s="28"/>
      <c r="BY2414" s="28"/>
      <c r="BZ2414" s="28"/>
      <c r="CE2414" s="193"/>
      <c r="CG2414" s="28"/>
      <c r="CH2414" s="28"/>
      <c r="CI2414" s="28"/>
      <c r="CN2414" s="193"/>
      <c r="CP2414" s="28"/>
      <c r="CQ2414" s="28"/>
      <c r="CR2414" s="28"/>
      <c r="CW2414" s="193"/>
      <c r="CY2414" s="28"/>
      <c r="CZ2414" s="28"/>
      <c r="DA2414" s="28"/>
      <c r="DF2414" s="193"/>
      <c r="DH2414" s="28"/>
      <c r="DI2414" s="28"/>
      <c r="DJ2414" s="28"/>
      <c r="DO2414" s="193"/>
      <c r="DQ2414" s="28"/>
      <c r="DR2414" s="28"/>
      <c r="DS2414" s="28"/>
      <c r="DX2414" s="193"/>
      <c r="DZ2414" s="28"/>
      <c r="EA2414" s="28"/>
      <c r="EB2414" s="28"/>
      <c r="EG2414" s="193"/>
      <c r="EI2414" s="28"/>
      <c r="EJ2414" s="28"/>
      <c r="EK2414" s="28"/>
      <c r="EP2414" s="193"/>
      <c r="ER2414" s="28"/>
      <c r="ES2414" s="28"/>
      <c r="ET2414" s="28"/>
      <c r="EY2414" s="193"/>
      <c r="FA2414" s="28"/>
      <c r="FB2414" s="28"/>
      <c r="FC2414" s="28"/>
      <c r="FH2414" s="193"/>
      <c r="FJ2414" s="28"/>
      <c r="FK2414" s="28"/>
      <c r="FL2414" s="28"/>
      <c r="FQ2414" s="193"/>
      <c r="FS2414" s="28"/>
      <c r="FT2414" s="28"/>
      <c r="FU2414" s="28"/>
      <c r="FZ2414" s="193"/>
      <c r="GB2414" s="28"/>
      <c r="GC2414" s="28"/>
      <c r="GD2414" s="28"/>
      <c r="GI2414" s="193"/>
      <c r="GK2414" s="28"/>
      <c r="GL2414" s="28"/>
      <c r="GM2414" s="28"/>
      <c r="GR2414" s="193"/>
      <c r="GT2414" s="28"/>
      <c r="GU2414" s="28"/>
      <c r="GV2414" s="28"/>
      <c r="HA2414" s="193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/>
      <c r="B2415"/>
      <c r="C2415"/>
      <c r="D2415"/>
      <c r="E2415"/>
      <c r="F2415" s="1"/>
      <c r="G2415" s="1"/>
      <c r="H2415" s="1"/>
      <c r="I2415" s="1"/>
      <c r="J2415" s="2"/>
      <c r="K2415" s="1"/>
      <c r="L2415"/>
      <c r="M2415"/>
      <c r="N2415" s="28"/>
      <c r="O2415" s="28"/>
      <c r="T2415" s="193"/>
      <c r="V2415" s="28"/>
      <c r="W2415" s="28"/>
      <c r="X2415" s="28"/>
      <c r="AC2415" s="193"/>
      <c r="AE2415" s="28"/>
      <c r="AF2415" s="28"/>
      <c r="AG2415" s="28"/>
      <c r="AL2415" s="193"/>
      <c r="AN2415" s="28"/>
      <c r="AO2415" s="28"/>
      <c r="AP2415" s="28"/>
      <c r="AU2415" s="193"/>
      <c r="AW2415" s="28"/>
      <c r="AX2415" s="28"/>
      <c r="AY2415" s="28"/>
      <c r="BD2415" s="193"/>
      <c r="BF2415" s="28"/>
      <c r="BG2415" s="28"/>
      <c r="BH2415" s="28"/>
      <c r="BM2415" s="193"/>
      <c r="BO2415" s="28"/>
      <c r="BP2415" s="28"/>
      <c r="BQ2415" s="28"/>
      <c r="BV2415" s="193"/>
      <c r="BX2415" s="28"/>
      <c r="BY2415" s="28"/>
      <c r="BZ2415" s="28"/>
      <c r="CE2415" s="193"/>
      <c r="CG2415" s="28"/>
      <c r="CH2415" s="28"/>
      <c r="CI2415" s="28"/>
      <c r="CN2415" s="193"/>
      <c r="CP2415" s="28"/>
      <c r="CQ2415" s="28"/>
      <c r="CR2415" s="28"/>
      <c r="CW2415" s="193"/>
      <c r="CY2415" s="28"/>
      <c r="CZ2415" s="28"/>
      <c r="DA2415" s="28"/>
      <c r="DF2415" s="193"/>
      <c r="DH2415" s="28"/>
      <c r="DI2415" s="28"/>
      <c r="DJ2415" s="28"/>
      <c r="DO2415" s="193"/>
      <c r="DQ2415" s="28"/>
      <c r="DR2415" s="28"/>
      <c r="DS2415" s="28"/>
      <c r="DX2415" s="193"/>
      <c r="DZ2415" s="28"/>
      <c r="EA2415" s="28"/>
      <c r="EB2415" s="28"/>
      <c r="EG2415" s="193"/>
      <c r="EI2415" s="28"/>
      <c r="EJ2415" s="28"/>
      <c r="EK2415" s="28"/>
      <c r="EP2415" s="193"/>
      <c r="ER2415" s="28"/>
      <c r="ES2415" s="28"/>
      <c r="ET2415" s="28"/>
      <c r="EY2415" s="193"/>
      <c r="FA2415" s="28"/>
      <c r="FB2415" s="28"/>
      <c r="FC2415" s="28"/>
      <c r="FH2415" s="193"/>
      <c r="FJ2415" s="28"/>
      <c r="FK2415" s="28"/>
      <c r="FL2415" s="28"/>
      <c r="FQ2415" s="193"/>
      <c r="FS2415" s="28"/>
      <c r="FT2415" s="28"/>
      <c r="FU2415" s="28"/>
      <c r="FZ2415" s="193"/>
      <c r="GB2415" s="28"/>
      <c r="GC2415" s="28"/>
      <c r="GD2415" s="28"/>
      <c r="GI2415" s="193"/>
      <c r="GK2415" s="28"/>
      <c r="GL2415" s="28"/>
      <c r="GM2415" s="28"/>
      <c r="GR2415" s="193"/>
      <c r="GT2415" s="28"/>
      <c r="GU2415" s="28"/>
      <c r="GV2415" s="28"/>
      <c r="HA2415" s="193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1"/>
      <c r="B2416"/>
      <c r="C2416"/>
      <c r="D2416"/>
      <c r="E2416" s="1"/>
      <c r="F2416" s="1"/>
      <c r="G2416" s="1"/>
      <c r="H2416" s="1"/>
      <c r="I2416" s="2"/>
      <c r="J2416" s="1"/>
      <c r="K2416"/>
      <c r="L2416"/>
      <c r="M2416"/>
      <c r="N2416" s="28"/>
      <c r="O2416" s="28"/>
      <c r="T2416" s="193"/>
      <c r="V2416" s="28"/>
      <c r="W2416" s="28"/>
      <c r="X2416" s="28"/>
      <c r="AC2416" s="193"/>
      <c r="AE2416" s="28"/>
      <c r="AF2416" s="28"/>
      <c r="AG2416" s="28"/>
      <c r="AL2416" s="193"/>
      <c r="AN2416" s="28"/>
      <c r="AO2416" s="28"/>
      <c r="AP2416" s="28"/>
      <c r="AU2416" s="193"/>
      <c r="AW2416" s="28"/>
      <c r="AX2416" s="28"/>
      <c r="AY2416" s="28"/>
      <c r="BD2416" s="193"/>
      <c r="BF2416" s="28"/>
      <c r="BG2416" s="28"/>
      <c r="BH2416" s="28"/>
      <c r="BM2416" s="193"/>
      <c r="BO2416" s="28"/>
      <c r="BP2416" s="28"/>
      <c r="BQ2416" s="28"/>
      <c r="BV2416" s="193"/>
      <c r="BX2416" s="28"/>
      <c r="BY2416" s="28"/>
      <c r="BZ2416" s="28"/>
      <c r="CE2416" s="193"/>
      <c r="CG2416" s="28"/>
      <c r="CH2416" s="28"/>
      <c r="CI2416" s="28"/>
      <c r="CN2416" s="193"/>
      <c r="CP2416" s="28"/>
      <c r="CQ2416" s="28"/>
      <c r="CR2416" s="28"/>
      <c r="CW2416" s="193"/>
      <c r="CY2416" s="28"/>
      <c r="CZ2416" s="28"/>
      <c r="DA2416" s="28"/>
      <c r="DF2416" s="193"/>
      <c r="DH2416" s="28"/>
      <c r="DI2416" s="28"/>
      <c r="DJ2416" s="28"/>
      <c r="DO2416" s="193"/>
      <c r="DQ2416" s="28"/>
      <c r="DR2416" s="28"/>
      <c r="DS2416" s="28"/>
      <c r="DX2416" s="193"/>
      <c r="DZ2416" s="28"/>
      <c r="EA2416" s="28"/>
      <c r="EB2416" s="28"/>
      <c r="EG2416" s="193"/>
      <c r="EI2416" s="28"/>
      <c r="EJ2416" s="28"/>
      <c r="EK2416" s="28"/>
      <c r="EP2416" s="193"/>
      <c r="ER2416" s="28"/>
      <c r="ES2416" s="28"/>
      <c r="ET2416" s="28"/>
      <c r="EY2416" s="193"/>
      <c r="FA2416" s="28"/>
      <c r="FB2416" s="28"/>
      <c r="FC2416" s="28"/>
      <c r="FH2416" s="193"/>
      <c r="FJ2416" s="28"/>
      <c r="FK2416" s="28"/>
      <c r="FL2416" s="28"/>
      <c r="FQ2416" s="193"/>
      <c r="FS2416" s="28"/>
      <c r="FT2416" s="28"/>
      <c r="FU2416" s="28"/>
      <c r="FZ2416" s="193"/>
      <c r="GB2416" s="28"/>
      <c r="GC2416" s="28"/>
      <c r="GD2416" s="28"/>
      <c r="GI2416" s="193"/>
      <c r="GK2416" s="28"/>
      <c r="GL2416" s="28"/>
      <c r="GM2416" s="28"/>
      <c r="GR2416" s="193"/>
      <c r="GT2416" s="28"/>
      <c r="GU2416" s="28"/>
      <c r="GV2416" s="28"/>
      <c r="HA2416" s="193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1"/>
      <c r="B2417"/>
      <c r="C2417"/>
      <c r="D2417"/>
      <c r="E2417" s="1"/>
      <c r="F2417" s="1"/>
      <c r="G2417" s="1"/>
      <c r="H2417" s="1"/>
      <c r="I2417" s="2"/>
      <c r="J2417" s="1"/>
      <c r="K2417"/>
      <c r="L2417"/>
      <c r="M2417"/>
      <c r="N2417" s="28"/>
      <c r="O2417" s="28"/>
      <c r="T2417" s="193"/>
      <c r="V2417" s="28"/>
      <c r="W2417" s="28"/>
      <c r="X2417" s="28"/>
      <c r="AC2417" s="193"/>
      <c r="AE2417" s="28"/>
      <c r="AF2417" s="28"/>
      <c r="AG2417" s="28"/>
      <c r="AL2417" s="193"/>
      <c r="AN2417" s="28"/>
      <c r="AO2417" s="28"/>
      <c r="AP2417" s="28"/>
      <c r="AU2417" s="193"/>
      <c r="AW2417" s="28"/>
      <c r="AX2417" s="28"/>
      <c r="AY2417" s="28"/>
      <c r="BD2417" s="193"/>
      <c r="BF2417" s="28"/>
      <c r="BG2417" s="28"/>
      <c r="BH2417" s="28"/>
      <c r="BM2417" s="193"/>
      <c r="BO2417" s="28"/>
      <c r="BP2417" s="28"/>
      <c r="BQ2417" s="28"/>
      <c r="BV2417" s="193"/>
      <c r="BX2417" s="28"/>
      <c r="BY2417" s="28"/>
      <c r="BZ2417" s="28"/>
      <c r="CE2417" s="193"/>
      <c r="CG2417" s="28"/>
      <c r="CH2417" s="28"/>
      <c r="CI2417" s="28"/>
      <c r="CN2417" s="193"/>
      <c r="CP2417" s="28"/>
      <c r="CQ2417" s="28"/>
      <c r="CR2417" s="28"/>
      <c r="CW2417" s="193"/>
      <c r="CY2417" s="28"/>
      <c r="CZ2417" s="28"/>
      <c r="DA2417" s="28"/>
      <c r="DF2417" s="193"/>
      <c r="DH2417" s="28"/>
      <c r="DI2417" s="28"/>
      <c r="DJ2417" s="28"/>
      <c r="DO2417" s="193"/>
      <c r="DQ2417" s="28"/>
      <c r="DR2417" s="28"/>
      <c r="DS2417" s="28"/>
      <c r="DX2417" s="193"/>
      <c r="DZ2417" s="28"/>
      <c r="EA2417" s="28"/>
      <c r="EB2417" s="28"/>
      <c r="EG2417" s="193"/>
      <c r="EI2417" s="28"/>
      <c r="EJ2417" s="28"/>
      <c r="EK2417" s="28"/>
      <c r="EP2417" s="193"/>
      <c r="ER2417" s="28"/>
      <c r="ES2417" s="28"/>
      <c r="ET2417" s="28"/>
      <c r="EY2417" s="193"/>
      <c r="FA2417" s="28"/>
      <c r="FB2417" s="28"/>
      <c r="FC2417" s="28"/>
      <c r="FH2417" s="193"/>
      <c r="FJ2417" s="28"/>
      <c r="FK2417" s="28"/>
      <c r="FL2417" s="28"/>
      <c r="FQ2417" s="193"/>
      <c r="FS2417" s="28"/>
      <c r="FT2417" s="28"/>
      <c r="FU2417" s="28"/>
      <c r="FZ2417" s="193"/>
      <c r="GB2417" s="28"/>
      <c r="GC2417" s="28"/>
      <c r="GD2417" s="28"/>
      <c r="GI2417" s="193"/>
      <c r="GK2417" s="28"/>
      <c r="GL2417" s="28"/>
      <c r="GM2417" s="28"/>
      <c r="GR2417" s="193"/>
      <c r="GT2417" s="28"/>
      <c r="GU2417" s="28"/>
      <c r="GV2417" s="28"/>
      <c r="HA2417" s="193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1"/>
      <c r="B2418"/>
      <c r="C2418"/>
      <c r="D2418"/>
      <c r="E2418" s="1"/>
      <c r="F2418" s="1"/>
      <c r="G2418" s="1"/>
      <c r="H2418" s="1"/>
      <c r="I2418" s="2"/>
      <c r="J2418" s="1"/>
      <c r="K2418"/>
      <c r="L2418"/>
      <c r="M2418"/>
      <c r="N2418" s="28"/>
      <c r="O2418" s="28"/>
      <c r="T2418" s="193"/>
      <c r="V2418" s="28"/>
      <c r="W2418" s="28"/>
      <c r="X2418" s="28"/>
      <c r="AC2418" s="193"/>
      <c r="AE2418" s="28"/>
      <c r="AF2418" s="28"/>
      <c r="AG2418" s="28"/>
      <c r="AL2418" s="193"/>
      <c r="AN2418" s="28"/>
      <c r="AO2418" s="28"/>
      <c r="AP2418" s="28"/>
      <c r="AU2418" s="193"/>
      <c r="AW2418" s="28"/>
      <c r="AX2418" s="28"/>
      <c r="AY2418" s="28"/>
      <c r="BD2418" s="193"/>
      <c r="BF2418" s="28"/>
      <c r="BG2418" s="28"/>
      <c r="BH2418" s="28"/>
      <c r="BM2418" s="193"/>
      <c r="BO2418" s="28"/>
      <c r="BP2418" s="28"/>
      <c r="BQ2418" s="28"/>
      <c r="BV2418" s="193"/>
      <c r="BX2418" s="28"/>
      <c r="BY2418" s="28"/>
      <c r="BZ2418" s="28"/>
      <c r="CE2418" s="193"/>
      <c r="CG2418" s="28"/>
      <c r="CH2418" s="28"/>
      <c r="CI2418" s="28"/>
      <c r="CN2418" s="193"/>
      <c r="CP2418" s="28"/>
      <c r="CQ2418" s="28"/>
      <c r="CR2418" s="28"/>
      <c r="CW2418" s="193"/>
      <c r="CY2418" s="28"/>
      <c r="CZ2418" s="28"/>
      <c r="DA2418" s="28"/>
      <c r="DF2418" s="193"/>
      <c r="DH2418" s="28"/>
      <c r="DI2418" s="28"/>
      <c r="DJ2418" s="28"/>
      <c r="DO2418" s="193"/>
      <c r="DQ2418" s="28"/>
      <c r="DR2418" s="28"/>
      <c r="DS2418" s="28"/>
      <c r="DX2418" s="193"/>
      <c r="DZ2418" s="28"/>
      <c r="EA2418" s="28"/>
      <c r="EB2418" s="28"/>
      <c r="EG2418" s="193"/>
      <c r="EI2418" s="28"/>
      <c r="EJ2418" s="28"/>
      <c r="EK2418" s="28"/>
      <c r="EP2418" s="193"/>
      <c r="ER2418" s="28"/>
      <c r="ES2418" s="28"/>
      <c r="ET2418" s="28"/>
      <c r="EY2418" s="193"/>
      <c r="FA2418" s="28"/>
      <c r="FB2418" s="28"/>
      <c r="FC2418" s="28"/>
      <c r="FH2418" s="193"/>
      <c r="FJ2418" s="28"/>
      <c r="FK2418" s="28"/>
      <c r="FL2418" s="28"/>
      <c r="FQ2418" s="193"/>
      <c r="FS2418" s="28"/>
      <c r="FT2418" s="28"/>
      <c r="FU2418" s="28"/>
      <c r="FZ2418" s="193"/>
      <c r="GB2418" s="28"/>
      <c r="GC2418" s="28"/>
      <c r="GD2418" s="28"/>
      <c r="GI2418" s="193"/>
      <c r="GK2418" s="28"/>
      <c r="GL2418" s="28"/>
      <c r="GM2418" s="28"/>
      <c r="GR2418" s="193"/>
      <c r="GT2418" s="28"/>
      <c r="GU2418" s="28"/>
      <c r="GV2418" s="28"/>
      <c r="HA2418" s="193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1"/>
      <c r="B2419"/>
      <c r="C2419"/>
      <c r="D2419"/>
      <c r="E2419" s="1"/>
      <c r="F2419" s="1"/>
      <c r="G2419" s="1"/>
      <c r="H2419" s="1"/>
      <c r="I2419" s="2"/>
      <c r="J2419" s="1"/>
      <c r="K2419"/>
      <c r="L2419"/>
      <c r="M2419"/>
      <c r="N2419" s="28"/>
      <c r="O2419" s="28"/>
      <c r="T2419" s="193"/>
      <c r="V2419" s="28"/>
      <c r="W2419" s="28"/>
      <c r="X2419" s="28"/>
      <c r="AC2419" s="193"/>
      <c r="AE2419" s="28"/>
      <c r="AF2419" s="28"/>
      <c r="AG2419" s="28"/>
      <c r="AL2419" s="193"/>
      <c r="AN2419" s="28"/>
      <c r="AO2419" s="28"/>
      <c r="AP2419" s="28"/>
      <c r="AU2419" s="193"/>
      <c r="AW2419" s="28"/>
      <c r="AX2419" s="28"/>
      <c r="AY2419" s="28"/>
      <c r="BD2419" s="193"/>
      <c r="BF2419" s="28"/>
      <c r="BG2419" s="28"/>
      <c r="BH2419" s="28"/>
      <c r="BM2419" s="193"/>
      <c r="BO2419" s="28"/>
      <c r="BP2419" s="28"/>
      <c r="BQ2419" s="28"/>
      <c r="BV2419" s="193"/>
      <c r="BX2419" s="28"/>
      <c r="BY2419" s="28"/>
      <c r="BZ2419" s="28"/>
      <c r="CE2419" s="193"/>
      <c r="CG2419" s="28"/>
      <c r="CH2419" s="28"/>
      <c r="CI2419" s="28"/>
      <c r="CN2419" s="193"/>
      <c r="CP2419" s="28"/>
      <c r="CQ2419" s="28"/>
      <c r="CR2419" s="28"/>
      <c r="CW2419" s="193"/>
      <c r="CY2419" s="28"/>
      <c r="CZ2419" s="28"/>
      <c r="DA2419" s="28"/>
      <c r="DF2419" s="193"/>
      <c r="DH2419" s="28"/>
      <c r="DI2419" s="28"/>
      <c r="DJ2419" s="28"/>
      <c r="DO2419" s="193"/>
      <c r="DQ2419" s="28"/>
      <c r="DR2419" s="28"/>
      <c r="DS2419" s="28"/>
      <c r="DX2419" s="193"/>
      <c r="DZ2419" s="28"/>
      <c r="EA2419" s="28"/>
      <c r="EB2419" s="28"/>
      <c r="EG2419" s="193"/>
      <c r="EI2419" s="28"/>
      <c r="EJ2419" s="28"/>
      <c r="EK2419" s="28"/>
      <c r="EP2419" s="193"/>
      <c r="ER2419" s="28"/>
      <c r="ES2419" s="28"/>
      <c r="ET2419" s="28"/>
      <c r="EY2419" s="193"/>
      <c r="FA2419" s="28"/>
      <c r="FB2419" s="28"/>
      <c r="FC2419" s="28"/>
      <c r="FH2419" s="193"/>
      <c r="FJ2419" s="28"/>
      <c r="FK2419" s="28"/>
      <c r="FL2419" s="28"/>
      <c r="FQ2419" s="193"/>
      <c r="FS2419" s="28"/>
      <c r="FT2419" s="28"/>
      <c r="FU2419" s="28"/>
      <c r="FZ2419" s="193"/>
      <c r="GB2419" s="28"/>
      <c r="GC2419" s="28"/>
      <c r="GD2419" s="28"/>
      <c r="GI2419" s="193"/>
      <c r="GK2419" s="28"/>
      <c r="GL2419" s="28"/>
      <c r="GM2419" s="28"/>
      <c r="GR2419" s="193"/>
      <c r="GT2419" s="28"/>
      <c r="GU2419" s="28"/>
      <c r="GV2419" s="28"/>
      <c r="HA2419" s="193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1"/>
      <c r="B2420"/>
      <c r="C2420"/>
      <c r="D2420"/>
      <c r="E2420" s="1"/>
      <c r="F2420" s="1"/>
      <c r="G2420" s="1"/>
      <c r="H2420" s="1"/>
      <c r="I2420" s="2"/>
      <c r="J2420" s="1"/>
      <c r="K2420"/>
      <c r="L2420"/>
      <c r="M2420"/>
      <c r="N2420" s="28"/>
      <c r="O2420" s="28"/>
      <c r="T2420" s="193"/>
      <c r="V2420" s="28"/>
      <c r="W2420" s="28"/>
      <c r="X2420" s="28"/>
      <c r="AC2420" s="193"/>
      <c r="AE2420" s="28"/>
      <c r="AF2420" s="28"/>
      <c r="AG2420" s="28"/>
      <c r="AL2420" s="193"/>
      <c r="AN2420" s="28"/>
      <c r="AO2420" s="28"/>
      <c r="AP2420" s="28"/>
      <c r="AU2420" s="193"/>
      <c r="AW2420" s="28"/>
      <c r="AX2420" s="28"/>
      <c r="AY2420" s="28"/>
      <c r="BD2420" s="193"/>
      <c r="BF2420" s="28"/>
      <c r="BG2420" s="28"/>
      <c r="BH2420" s="28"/>
      <c r="BM2420" s="193"/>
      <c r="BO2420" s="28"/>
      <c r="BP2420" s="28"/>
      <c r="BQ2420" s="28"/>
      <c r="BV2420" s="193"/>
      <c r="BX2420" s="28"/>
      <c r="BY2420" s="28"/>
      <c r="BZ2420" s="28"/>
      <c r="CE2420" s="193"/>
      <c r="CG2420" s="28"/>
      <c r="CH2420" s="28"/>
      <c r="CI2420" s="28"/>
      <c r="CN2420" s="193"/>
      <c r="CP2420" s="28"/>
      <c r="CQ2420" s="28"/>
      <c r="CR2420" s="28"/>
      <c r="CW2420" s="193"/>
      <c r="CY2420" s="28"/>
      <c r="CZ2420" s="28"/>
      <c r="DA2420" s="28"/>
      <c r="DF2420" s="193"/>
      <c r="DH2420" s="28"/>
      <c r="DI2420" s="28"/>
      <c r="DJ2420" s="28"/>
      <c r="DO2420" s="193"/>
      <c r="DQ2420" s="28"/>
      <c r="DR2420" s="28"/>
      <c r="DS2420" s="28"/>
      <c r="DX2420" s="193"/>
      <c r="DZ2420" s="28"/>
      <c r="EA2420" s="28"/>
      <c r="EB2420" s="28"/>
      <c r="EG2420" s="193"/>
      <c r="EI2420" s="28"/>
      <c r="EJ2420" s="28"/>
      <c r="EK2420" s="28"/>
      <c r="EP2420" s="193"/>
      <c r="ER2420" s="28"/>
      <c r="ES2420" s="28"/>
      <c r="ET2420" s="28"/>
      <c r="EY2420" s="193"/>
      <c r="FA2420" s="28"/>
      <c r="FB2420" s="28"/>
      <c r="FC2420" s="28"/>
      <c r="FH2420" s="193"/>
      <c r="FJ2420" s="28"/>
      <c r="FK2420" s="28"/>
      <c r="FL2420" s="28"/>
      <c r="FQ2420" s="193"/>
      <c r="FS2420" s="28"/>
      <c r="FT2420" s="28"/>
      <c r="FU2420" s="28"/>
      <c r="FZ2420" s="193"/>
      <c r="GB2420" s="28"/>
      <c r="GC2420" s="28"/>
      <c r="GD2420" s="28"/>
      <c r="GI2420" s="193"/>
      <c r="GK2420" s="28"/>
      <c r="GL2420" s="28"/>
      <c r="GM2420" s="28"/>
      <c r="GR2420" s="193"/>
      <c r="GT2420" s="28"/>
      <c r="GU2420" s="28"/>
      <c r="GV2420" s="28"/>
      <c r="HA2420" s="193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1"/>
      <c r="B2421"/>
      <c r="C2421"/>
      <c r="D2421"/>
      <c r="E2421" s="1"/>
      <c r="F2421" s="1"/>
      <c r="G2421" s="1"/>
      <c r="H2421" s="1"/>
      <c r="I2421" s="2"/>
      <c r="J2421" s="1"/>
      <c r="K2421"/>
      <c r="L2421"/>
      <c r="M2421"/>
      <c r="N2421" s="28"/>
      <c r="O2421" s="28"/>
      <c r="T2421" s="193"/>
      <c r="V2421" s="28"/>
      <c r="W2421" s="28"/>
      <c r="X2421" s="28"/>
      <c r="AC2421" s="193"/>
      <c r="AE2421" s="28"/>
      <c r="AF2421" s="28"/>
      <c r="AG2421" s="28"/>
      <c r="AL2421" s="193"/>
      <c r="AN2421" s="28"/>
      <c r="AO2421" s="28"/>
      <c r="AP2421" s="28"/>
      <c r="AU2421" s="193"/>
      <c r="AW2421" s="28"/>
      <c r="AX2421" s="28"/>
      <c r="AY2421" s="28"/>
      <c r="BD2421" s="193"/>
      <c r="BF2421" s="28"/>
      <c r="BG2421" s="28"/>
      <c r="BH2421" s="28"/>
      <c r="BM2421" s="193"/>
      <c r="BO2421" s="28"/>
      <c r="BP2421" s="28"/>
      <c r="BQ2421" s="28"/>
      <c r="BV2421" s="193"/>
      <c r="BX2421" s="28"/>
      <c r="BY2421" s="28"/>
      <c r="BZ2421" s="28"/>
      <c r="CE2421" s="193"/>
      <c r="CG2421" s="28"/>
      <c r="CH2421" s="28"/>
      <c r="CI2421" s="28"/>
      <c r="CN2421" s="193"/>
      <c r="CP2421" s="28"/>
      <c r="CQ2421" s="28"/>
      <c r="CR2421" s="28"/>
      <c r="CW2421" s="193"/>
      <c r="CY2421" s="28"/>
      <c r="CZ2421" s="28"/>
      <c r="DA2421" s="28"/>
      <c r="DF2421" s="193"/>
      <c r="DH2421" s="28"/>
      <c r="DI2421" s="28"/>
      <c r="DJ2421" s="28"/>
      <c r="DO2421" s="193"/>
      <c r="DQ2421" s="28"/>
      <c r="DR2421" s="28"/>
      <c r="DS2421" s="28"/>
      <c r="DX2421" s="193"/>
      <c r="DZ2421" s="28"/>
      <c r="EA2421" s="28"/>
      <c r="EB2421" s="28"/>
      <c r="EG2421" s="193"/>
      <c r="EI2421" s="28"/>
      <c r="EJ2421" s="28"/>
      <c r="EK2421" s="28"/>
      <c r="EP2421" s="193"/>
      <c r="ER2421" s="28"/>
      <c r="ES2421" s="28"/>
      <c r="ET2421" s="28"/>
      <c r="EY2421" s="193"/>
      <c r="FA2421" s="28"/>
      <c r="FB2421" s="28"/>
      <c r="FC2421" s="28"/>
      <c r="FH2421" s="193"/>
      <c r="FJ2421" s="28"/>
      <c r="FK2421" s="28"/>
      <c r="FL2421" s="28"/>
      <c r="FQ2421" s="193"/>
      <c r="FS2421" s="28"/>
      <c r="FT2421" s="28"/>
      <c r="FU2421" s="28"/>
      <c r="FZ2421" s="193"/>
      <c r="GB2421" s="28"/>
      <c r="GC2421" s="28"/>
      <c r="GD2421" s="28"/>
      <c r="GI2421" s="193"/>
      <c r="GK2421" s="28"/>
      <c r="GL2421" s="28"/>
      <c r="GM2421" s="28"/>
      <c r="GR2421" s="193"/>
      <c r="GT2421" s="28"/>
      <c r="GU2421" s="28"/>
      <c r="GV2421" s="28"/>
      <c r="HA2421" s="193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1"/>
      <c r="B2422"/>
      <c r="C2422"/>
      <c r="D2422"/>
      <c r="E2422" s="1"/>
      <c r="F2422" s="1"/>
      <c r="G2422" s="1"/>
      <c r="H2422" s="1"/>
      <c r="I2422" s="2"/>
      <c r="J2422" s="1"/>
      <c r="K2422"/>
      <c r="L2422"/>
      <c r="M2422"/>
      <c r="N2422" s="28"/>
      <c r="O2422" s="28"/>
      <c r="T2422" s="193"/>
      <c r="V2422" s="28"/>
      <c r="W2422" s="28"/>
      <c r="X2422" s="28"/>
      <c r="AC2422" s="193"/>
      <c r="AE2422" s="28"/>
      <c r="AF2422" s="28"/>
      <c r="AG2422" s="28"/>
      <c r="AL2422" s="193"/>
      <c r="AN2422" s="28"/>
      <c r="AO2422" s="28"/>
      <c r="AP2422" s="28"/>
      <c r="AU2422" s="193"/>
      <c r="AW2422" s="28"/>
      <c r="AX2422" s="28"/>
      <c r="AY2422" s="28"/>
      <c r="BD2422" s="193"/>
      <c r="BF2422" s="28"/>
      <c r="BG2422" s="28"/>
      <c r="BH2422" s="28"/>
      <c r="BM2422" s="193"/>
      <c r="BO2422" s="28"/>
      <c r="BP2422" s="28"/>
      <c r="BQ2422" s="28"/>
      <c r="BV2422" s="193"/>
      <c r="BX2422" s="28"/>
      <c r="BY2422" s="28"/>
      <c r="BZ2422" s="28"/>
      <c r="CE2422" s="193"/>
      <c r="CG2422" s="28"/>
      <c r="CH2422" s="28"/>
      <c r="CI2422" s="28"/>
      <c r="CN2422" s="193"/>
      <c r="CP2422" s="28"/>
      <c r="CQ2422" s="28"/>
      <c r="CR2422" s="28"/>
      <c r="CW2422" s="193"/>
      <c r="CY2422" s="28"/>
      <c r="CZ2422" s="28"/>
      <c r="DA2422" s="28"/>
      <c r="DF2422" s="193"/>
      <c r="DH2422" s="28"/>
      <c r="DI2422" s="28"/>
      <c r="DJ2422" s="28"/>
      <c r="DO2422" s="193"/>
      <c r="DQ2422" s="28"/>
      <c r="DR2422" s="28"/>
      <c r="DS2422" s="28"/>
      <c r="DX2422" s="193"/>
      <c r="DZ2422" s="28"/>
      <c r="EA2422" s="28"/>
      <c r="EB2422" s="28"/>
      <c r="EG2422" s="193"/>
      <c r="EI2422" s="28"/>
      <c r="EJ2422" s="28"/>
      <c r="EK2422" s="28"/>
      <c r="EP2422" s="193"/>
      <c r="ER2422" s="28"/>
      <c r="ES2422" s="28"/>
      <c r="ET2422" s="28"/>
      <c r="EY2422" s="193"/>
      <c r="FA2422" s="28"/>
      <c r="FB2422" s="28"/>
      <c r="FC2422" s="28"/>
      <c r="FH2422" s="193"/>
      <c r="FJ2422" s="28"/>
      <c r="FK2422" s="28"/>
      <c r="FL2422" s="28"/>
      <c r="FQ2422" s="193"/>
      <c r="FS2422" s="28"/>
      <c r="FT2422" s="28"/>
      <c r="FU2422" s="28"/>
      <c r="FZ2422" s="193"/>
      <c r="GB2422" s="28"/>
      <c r="GC2422" s="28"/>
      <c r="GD2422" s="28"/>
      <c r="GI2422" s="193"/>
      <c r="GK2422" s="28"/>
      <c r="GL2422" s="28"/>
      <c r="GM2422" s="28"/>
      <c r="GR2422" s="193"/>
      <c r="GT2422" s="28"/>
      <c r="GU2422" s="28"/>
      <c r="GV2422" s="28"/>
      <c r="HA2422" s="193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1"/>
      <c r="B2423"/>
      <c r="C2423"/>
      <c r="D2423"/>
      <c r="E2423" s="1"/>
      <c r="F2423" s="1"/>
      <c r="G2423" s="1"/>
      <c r="H2423" s="1"/>
      <c r="I2423" s="2"/>
      <c r="J2423" s="1"/>
      <c r="K2423"/>
      <c r="L2423"/>
      <c r="M2423"/>
      <c r="N2423" s="28"/>
      <c r="O2423" s="28"/>
      <c r="T2423" s="193"/>
      <c r="V2423" s="28"/>
      <c r="W2423" s="28"/>
      <c r="X2423" s="28"/>
      <c r="AC2423" s="193"/>
      <c r="AE2423" s="28"/>
      <c r="AF2423" s="28"/>
      <c r="AG2423" s="28"/>
      <c r="AL2423" s="193"/>
      <c r="AN2423" s="28"/>
      <c r="AO2423" s="28"/>
      <c r="AP2423" s="28"/>
      <c r="AU2423" s="193"/>
      <c r="AW2423" s="28"/>
      <c r="AX2423" s="28"/>
      <c r="AY2423" s="28"/>
      <c r="BD2423" s="193"/>
      <c r="BF2423" s="28"/>
      <c r="BG2423" s="28"/>
      <c r="BH2423" s="28"/>
      <c r="BM2423" s="193"/>
      <c r="BO2423" s="28"/>
      <c r="BP2423" s="28"/>
      <c r="BQ2423" s="28"/>
      <c r="BV2423" s="193"/>
      <c r="BX2423" s="28"/>
      <c r="BY2423" s="28"/>
      <c r="BZ2423" s="28"/>
      <c r="CE2423" s="193"/>
      <c r="CG2423" s="28"/>
      <c r="CH2423" s="28"/>
      <c r="CI2423" s="28"/>
      <c r="CN2423" s="193"/>
      <c r="CP2423" s="28"/>
      <c r="CQ2423" s="28"/>
      <c r="CR2423" s="28"/>
      <c r="CW2423" s="193"/>
      <c r="CY2423" s="28"/>
      <c r="CZ2423" s="28"/>
      <c r="DA2423" s="28"/>
      <c r="DF2423" s="193"/>
      <c r="DH2423" s="28"/>
      <c r="DI2423" s="28"/>
      <c r="DJ2423" s="28"/>
      <c r="DO2423" s="193"/>
      <c r="DQ2423" s="28"/>
      <c r="DR2423" s="28"/>
      <c r="DS2423" s="28"/>
      <c r="DX2423" s="193"/>
      <c r="DZ2423" s="28"/>
      <c r="EA2423" s="28"/>
      <c r="EB2423" s="28"/>
      <c r="EG2423" s="193"/>
      <c r="EI2423" s="28"/>
      <c r="EJ2423" s="28"/>
      <c r="EK2423" s="28"/>
      <c r="EP2423" s="193"/>
      <c r="ER2423" s="28"/>
      <c r="ES2423" s="28"/>
      <c r="ET2423" s="28"/>
      <c r="EY2423" s="193"/>
      <c r="FA2423" s="28"/>
      <c r="FB2423" s="28"/>
      <c r="FC2423" s="28"/>
      <c r="FH2423" s="193"/>
      <c r="FJ2423" s="28"/>
      <c r="FK2423" s="28"/>
      <c r="FL2423" s="28"/>
      <c r="FQ2423" s="193"/>
      <c r="FS2423" s="28"/>
      <c r="FT2423" s="28"/>
      <c r="FU2423" s="28"/>
      <c r="FZ2423" s="193"/>
      <c r="GB2423" s="28"/>
      <c r="GC2423" s="28"/>
      <c r="GD2423" s="28"/>
      <c r="GI2423" s="193"/>
      <c r="GK2423" s="28"/>
      <c r="GL2423" s="28"/>
      <c r="GM2423" s="28"/>
      <c r="GR2423" s="193"/>
      <c r="GT2423" s="28"/>
      <c r="GU2423" s="28"/>
      <c r="GV2423" s="28"/>
      <c r="HA2423" s="193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1"/>
      <c r="B2424"/>
      <c r="C2424"/>
      <c r="D2424"/>
      <c r="E2424" s="1"/>
      <c r="F2424" s="1"/>
      <c r="G2424" s="1"/>
      <c r="H2424" s="1"/>
      <c r="I2424" s="2"/>
      <c r="J2424" s="1"/>
      <c r="K2424"/>
      <c r="L2424"/>
      <c r="M2424"/>
      <c r="N2424" s="28"/>
      <c r="O2424" s="28"/>
      <c r="T2424" s="193"/>
      <c r="V2424" s="28"/>
      <c r="W2424" s="28"/>
      <c r="X2424" s="28"/>
      <c r="AC2424" s="193"/>
      <c r="AE2424" s="28"/>
      <c r="AF2424" s="28"/>
      <c r="AG2424" s="28"/>
      <c r="AL2424" s="193"/>
      <c r="AN2424" s="28"/>
      <c r="AO2424" s="28"/>
      <c r="AP2424" s="28"/>
      <c r="AU2424" s="193"/>
      <c r="AW2424" s="28"/>
      <c r="AX2424" s="28"/>
      <c r="AY2424" s="28"/>
      <c r="BD2424" s="193"/>
      <c r="BF2424" s="28"/>
      <c r="BG2424" s="28"/>
      <c r="BH2424" s="28"/>
      <c r="BM2424" s="193"/>
      <c r="BO2424" s="28"/>
      <c r="BP2424" s="28"/>
      <c r="BQ2424" s="28"/>
      <c r="BV2424" s="193"/>
      <c r="BX2424" s="28"/>
      <c r="BY2424" s="28"/>
      <c r="BZ2424" s="28"/>
      <c r="CE2424" s="193"/>
      <c r="CG2424" s="28"/>
      <c r="CH2424" s="28"/>
      <c r="CI2424" s="28"/>
      <c r="CN2424" s="193"/>
      <c r="CP2424" s="28"/>
      <c r="CQ2424" s="28"/>
      <c r="CR2424" s="28"/>
      <c r="CW2424" s="193"/>
      <c r="CY2424" s="28"/>
      <c r="CZ2424" s="28"/>
      <c r="DA2424" s="28"/>
      <c r="DF2424" s="193"/>
      <c r="DH2424" s="28"/>
      <c r="DI2424" s="28"/>
      <c r="DJ2424" s="28"/>
      <c r="DO2424" s="193"/>
      <c r="DQ2424" s="28"/>
      <c r="DR2424" s="28"/>
      <c r="DS2424" s="28"/>
      <c r="DX2424" s="193"/>
      <c r="DZ2424" s="28"/>
      <c r="EA2424" s="28"/>
      <c r="EB2424" s="28"/>
      <c r="EG2424" s="193"/>
      <c r="EI2424" s="28"/>
      <c r="EJ2424" s="28"/>
      <c r="EK2424" s="28"/>
      <c r="EP2424" s="193"/>
      <c r="ER2424" s="28"/>
      <c r="ES2424" s="28"/>
      <c r="ET2424" s="28"/>
      <c r="EY2424" s="193"/>
      <c r="FA2424" s="28"/>
      <c r="FB2424" s="28"/>
      <c r="FC2424" s="28"/>
      <c r="FH2424" s="193"/>
      <c r="FJ2424" s="28"/>
      <c r="FK2424" s="28"/>
      <c r="FL2424" s="28"/>
      <c r="FQ2424" s="193"/>
      <c r="FS2424" s="28"/>
      <c r="FT2424" s="28"/>
      <c r="FU2424" s="28"/>
      <c r="FZ2424" s="193"/>
      <c r="GB2424" s="28"/>
      <c r="GC2424" s="28"/>
      <c r="GD2424" s="28"/>
      <c r="GI2424" s="193"/>
      <c r="GK2424" s="28"/>
      <c r="GL2424" s="28"/>
      <c r="GM2424" s="28"/>
      <c r="GR2424" s="193"/>
      <c r="GT2424" s="28"/>
      <c r="GU2424" s="28"/>
      <c r="GV2424" s="28"/>
      <c r="HA2424" s="193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1"/>
      <c r="B2425"/>
      <c r="C2425"/>
      <c r="D2425"/>
      <c r="E2425" s="1"/>
      <c r="F2425" s="1"/>
      <c r="G2425" s="1"/>
      <c r="H2425" s="1"/>
      <c r="I2425" s="2"/>
      <c r="J2425" s="1"/>
      <c r="K2425"/>
      <c r="L2425"/>
      <c r="M2425"/>
      <c r="N2425" s="28"/>
      <c r="O2425" s="28"/>
      <c r="T2425" s="193"/>
      <c r="V2425" s="28"/>
      <c r="W2425" s="28"/>
      <c r="X2425" s="28"/>
      <c r="AC2425" s="193"/>
      <c r="AE2425" s="28"/>
      <c r="AF2425" s="28"/>
      <c r="AG2425" s="28"/>
      <c r="AL2425" s="193"/>
      <c r="AN2425" s="28"/>
      <c r="AO2425" s="28"/>
      <c r="AP2425" s="28"/>
      <c r="AU2425" s="193"/>
      <c r="AW2425" s="28"/>
      <c r="AX2425" s="28"/>
      <c r="AY2425" s="28"/>
      <c r="BD2425" s="193"/>
      <c r="BF2425" s="28"/>
      <c r="BG2425" s="28"/>
      <c r="BH2425" s="28"/>
      <c r="BM2425" s="193"/>
      <c r="BO2425" s="28"/>
      <c r="BP2425" s="28"/>
      <c r="BQ2425" s="28"/>
      <c r="BV2425" s="193"/>
      <c r="BX2425" s="28"/>
      <c r="BY2425" s="28"/>
      <c r="BZ2425" s="28"/>
      <c r="CE2425" s="193"/>
      <c r="CG2425" s="28"/>
      <c r="CH2425" s="28"/>
      <c r="CI2425" s="28"/>
      <c r="CN2425" s="193"/>
      <c r="CP2425" s="28"/>
      <c r="CQ2425" s="28"/>
      <c r="CR2425" s="28"/>
      <c r="CW2425" s="193"/>
      <c r="CY2425" s="28"/>
      <c r="CZ2425" s="28"/>
      <c r="DA2425" s="28"/>
      <c r="DF2425" s="193"/>
      <c r="DH2425" s="28"/>
      <c r="DI2425" s="28"/>
      <c r="DJ2425" s="28"/>
      <c r="DO2425" s="193"/>
      <c r="DQ2425" s="28"/>
      <c r="DR2425" s="28"/>
      <c r="DS2425" s="28"/>
      <c r="DX2425" s="193"/>
      <c r="DZ2425" s="28"/>
      <c r="EA2425" s="28"/>
      <c r="EB2425" s="28"/>
      <c r="EG2425" s="193"/>
      <c r="EI2425" s="28"/>
      <c r="EJ2425" s="28"/>
      <c r="EK2425" s="28"/>
      <c r="EP2425" s="193"/>
      <c r="ER2425" s="28"/>
      <c r="ES2425" s="28"/>
      <c r="ET2425" s="28"/>
      <c r="EY2425" s="193"/>
      <c r="FA2425" s="28"/>
      <c r="FB2425" s="28"/>
      <c r="FC2425" s="28"/>
      <c r="FH2425" s="193"/>
      <c r="FJ2425" s="28"/>
      <c r="FK2425" s="28"/>
      <c r="FL2425" s="28"/>
      <c r="FQ2425" s="193"/>
      <c r="FS2425" s="28"/>
      <c r="FT2425" s="28"/>
      <c r="FU2425" s="28"/>
      <c r="FZ2425" s="193"/>
      <c r="GB2425" s="28"/>
      <c r="GC2425" s="28"/>
      <c r="GD2425" s="28"/>
      <c r="GI2425" s="193"/>
      <c r="GK2425" s="28"/>
      <c r="GL2425" s="28"/>
      <c r="GM2425" s="28"/>
      <c r="GR2425" s="193"/>
      <c r="GT2425" s="28"/>
      <c r="GU2425" s="28"/>
      <c r="GV2425" s="28"/>
      <c r="HA2425" s="193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1"/>
      <c r="B2426"/>
      <c r="C2426"/>
      <c r="D2426"/>
      <c r="E2426" s="1"/>
      <c r="F2426" s="1"/>
      <c r="G2426" s="1"/>
      <c r="H2426" s="1"/>
      <c r="I2426" s="2"/>
      <c r="J2426" s="1"/>
      <c r="K2426"/>
      <c r="L2426"/>
      <c r="M2426"/>
      <c r="N2426" s="28"/>
      <c r="O2426" s="28"/>
      <c r="T2426" s="193"/>
      <c r="V2426" s="28"/>
      <c r="W2426" s="28"/>
      <c r="X2426" s="28"/>
      <c r="AC2426" s="193"/>
      <c r="AE2426" s="28"/>
      <c r="AF2426" s="28"/>
      <c r="AG2426" s="28"/>
      <c r="AL2426" s="193"/>
      <c r="AN2426" s="28"/>
      <c r="AO2426" s="28"/>
      <c r="AP2426" s="28"/>
      <c r="AU2426" s="193"/>
      <c r="AW2426" s="28"/>
      <c r="AX2426" s="28"/>
      <c r="AY2426" s="28"/>
      <c r="BD2426" s="193"/>
      <c r="BF2426" s="28"/>
      <c r="BG2426" s="28"/>
      <c r="BH2426" s="28"/>
      <c r="BM2426" s="193"/>
      <c r="BO2426" s="28"/>
      <c r="BP2426" s="28"/>
      <c r="BQ2426" s="28"/>
      <c r="BV2426" s="193"/>
      <c r="BX2426" s="28"/>
      <c r="BY2426" s="28"/>
      <c r="BZ2426" s="28"/>
      <c r="CE2426" s="193"/>
      <c r="CG2426" s="28"/>
      <c r="CH2426" s="28"/>
      <c r="CI2426" s="28"/>
      <c r="CN2426" s="193"/>
      <c r="CP2426" s="28"/>
      <c r="CQ2426" s="28"/>
      <c r="CR2426" s="28"/>
      <c r="CW2426" s="193"/>
      <c r="CY2426" s="28"/>
      <c r="CZ2426" s="28"/>
      <c r="DA2426" s="28"/>
      <c r="DF2426" s="193"/>
      <c r="DH2426" s="28"/>
      <c r="DI2426" s="28"/>
      <c r="DJ2426" s="28"/>
      <c r="DO2426" s="193"/>
      <c r="DQ2426" s="28"/>
      <c r="DR2426" s="28"/>
      <c r="DS2426" s="28"/>
      <c r="DX2426" s="193"/>
      <c r="DZ2426" s="28"/>
      <c r="EA2426" s="28"/>
      <c r="EB2426" s="28"/>
      <c r="EG2426" s="193"/>
      <c r="EI2426" s="28"/>
      <c r="EJ2426" s="28"/>
      <c r="EK2426" s="28"/>
      <c r="EP2426" s="193"/>
      <c r="ER2426" s="28"/>
      <c r="ES2426" s="28"/>
      <c r="ET2426" s="28"/>
      <c r="EY2426" s="193"/>
      <c r="FA2426" s="28"/>
      <c r="FB2426" s="28"/>
      <c r="FC2426" s="28"/>
      <c r="FH2426" s="193"/>
      <c r="FJ2426" s="28"/>
      <c r="FK2426" s="28"/>
      <c r="FL2426" s="28"/>
      <c r="FQ2426" s="193"/>
      <c r="FS2426" s="28"/>
      <c r="FT2426" s="28"/>
      <c r="FU2426" s="28"/>
      <c r="FZ2426" s="193"/>
      <c r="GB2426" s="28"/>
      <c r="GC2426" s="28"/>
      <c r="GD2426" s="28"/>
      <c r="GI2426" s="193"/>
      <c r="GK2426" s="28"/>
      <c r="GL2426" s="28"/>
      <c r="GM2426" s="28"/>
      <c r="GR2426" s="193"/>
      <c r="GT2426" s="28"/>
      <c r="GU2426" s="28"/>
      <c r="GV2426" s="28"/>
      <c r="HA2426" s="193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1"/>
      <c r="B2427"/>
      <c r="C2427"/>
      <c r="D2427"/>
      <c r="E2427" s="1"/>
      <c r="F2427" s="1"/>
      <c r="G2427" s="1"/>
      <c r="H2427" s="1"/>
      <c r="I2427" s="2"/>
      <c r="J2427" s="1"/>
      <c r="K2427"/>
      <c r="L2427"/>
      <c r="M2427"/>
      <c r="N2427" s="28"/>
      <c r="O2427" s="28"/>
      <c r="T2427" s="193"/>
      <c r="V2427" s="28"/>
      <c r="W2427" s="28"/>
      <c r="X2427" s="28"/>
      <c r="AC2427" s="193"/>
      <c r="AE2427" s="28"/>
      <c r="AF2427" s="28"/>
      <c r="AG2427" s="28"/>
      <c r="AL2427" s="193"/>
      <c r="AN2427" s="28"/>
      <c r="AO2427" s="28"/>
      <c r="AP2427" s="28"/>
      <c r="AU2427" s="193"/>
      <c r="AW2427" s="28"/>
      <c r="AX2427" s="28"/>
      <c r="AY2427" s="28"/>
      <c r="BD2427" s="193"/>
      <c r="BF2427" s="28"/>
      <c r="BG2427" s="28"/>
      <c r="BH2427" s="28"/>
      <c r="BM2427" s="193"/>
      <c r="BO2427" s="28"/>
      <c r="BP2427" s="28"/>
      <c r="BQ2427" s="28"/>
      <c r="BV2427" s="193"/>
      <c r="BX2427" s="28"/>
      <c r="BY2427" s="28"/>
      <c r="BZ2427" s="28"/>
      <c r="CE2427" s="193"/>
      <c r="CG2427" s="28"/>
      <c r="CH2427" s="28"/>
      <c r="CI2427" s="28"/>
      <c r="CN2427" s="193"/>
      <c r="CP2427" s="28"/>
      <c r="CQ2427" s="28"/>
      <c r="CR2427" s="28"/>
      <c r="CW2427" s="193"/>
      <c r="CY2427" s="28"/>
      <c r="CZ2427" s="28"/>
      <c r="DA2427" s="28"/>
      <c r="DF2427" s="193"/>
      <c r="DH2427" s="28"/>
      <c r="DI2427" s="28"/>
      <c r="DJ2427" s="28"/>
      <c r="DO2427" s="193"/>
      <c r="DQ2427" s="28"/>
      <c r="DR2427" s="28"/>
      <c r="DS2427" s="28"/>
      <c r="DX2427" s="193"/>
      <c r="DZ2427" s="28"/>
      <c r="EA2427" s="28"/>
      <c r="EB2427" s="28"/>
      <c r="EG2427" s="193"/>
      <c r="EI2427" s="28"/>
      <c r="EJ2427" s="28"/>
      <c r="EK2427" s="28"/>
      <c r="EP2427" s="193"/>
      <c r="ER2427" s="28"/>
      <c r="ES2427" s="28"/>
      <c r="ET2427" s="28"/>
      <c r="EY2427" s="193"/>
      <c r="FA2427" s="28"/>
      <c r="FB2427" s="28"/>
      <c r="FC2427" s="28"/>
      <c r="FH2427" s="193"/>
      <c r="FJ2427" s="28"/>
      <c r="FK2427" s="28"/>
      <c r="FL2427" s="28"/>
      <c r="FQ2427" s="193"/>
      <c r="FS2427" s="28"/>
      <c r="FT2427" s="28"/>
      <c r="FU2427" s="28"/>
      <c r="FZ2427" s="193"/>
      <c r="GB2427" s="28"/>
      <c r="GC2427" s="28"/>
      <c r="GD2427" s="28"/>
      <c r="GI2427" s="193"/>
      <c r="GK2427" s="28"/>
      <c r="GL2427" s="28"/>
      <c r="GM2427" s="28"/>
      <c r="GR2427" s="193"/>
      <c r="GT2427" s="28"/>
      <c r="GU2427" s="28"/>
      <c r="GV2427" s="28"/>
      <c r="HA2427" s="193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1"/>
      <c r="B2428"/>
      <c r="C2428"/>
      <c r="D2428"/>
      <c r="E2428" s="1"/>
      <c r="F2428" s="1"/>
      <c r="G2428" s="1"/>
      <c r="H2428" s="1"/>
      <c r="I2428" s="2"/>
      <c r="J2428" s="1"/>
      <c r="K2428"/>
      <c r="L2428"/>
      <c r="M2428"/>
      <c r="N2428" s="28"/>
      <c r="O2428" s="28"/>
      <c r="T2428" s="193"/>
      <c r="V2428" s="28"/>
      <c r="W2428" s="28"/>
      <c r="X2428" s="28"/>
      <c r="AC2428" s="193"/>
      <c r="AE2428" s="28"/>
      <c r="AF2428" s="28"/>
      <c r="AG2428" s="28"/>
      <c r="AL2428" s="193"/>
      <c r="AN2428" s="28"/>
      <c r="AO2428" s="28"/>
      <c r="AP2428" s="28"/>
      <c r="AU2428" s="193"/>
      <c r="AW2428" s="28"/>
      <c r="AX2428" s="28"/>
      <c r="AY2428" s="28"/>
      <c r="BD2428" s="193"/>
      <c r="BF2428" s="28"/>
      <c r="BG2428" s="28"/>
      <c r="BH2428" s="28"/>
      <c r="BM2428" s="193"/>
      <c r="BO2428" s="28"/>
      <c r="BP2428" s="28"/>
      <c r="BQ2428" s="28"/>
      <c r="BV2428" s="193"/>
      <c r="BX2428" s="28"/>
      <c r="BY2428" s="28"/>
      <c r="BZ2428" s="28"/>
      <c r="CE2428" s="193"/>
      <c r="CG2428" s="28"/>
      <c r="CH2428" s="28"/>
      <c r="CI2428" s="28"/>
      <c r="CN2428" s="193"/>
      <c r="CP2428" s="28"/>
      <c r="CQ2428" s="28"/>
      <c r="CR2428" s="28"/>
      <c r="CW2428" s="193"/>
      <c r="CY2428" s="28"/>
      <c r="CZ2428" s="28"/>
      <c r="DA2428" s="28"/>
      <c r="DF2428" s="193"/>
      <c r="DH2428" s="28"/>
      <c r="DI2428" s="28"/>
      <c r="DJ2428" s="28"/>
      <c r="DO2428" s="193"/>
      <c r="DQ2428" s="28"/>
      <c r="DR2428" s="28"/>
      <c r="DS2428" s="28"/>
      <c r="DX2428" s="193"/>
      <c r="DZ2428" s="28"/>
      <c r="EA2428" s="28"/>
      <c r="EB2428" s="28"/>
      <c r="EG2428" s="193"/>
      <c r="EI2428" s="28"/>
      <c r="EJ2428" s="28"/>
      <c r="EK2428" s="28"/>
      <c r="EP2428" s="193"/>
      <c r="ER2428" s="28"/>
      <c r="ES2428" s="28"/>
      <c r="ET2428" s="28"/>
      <c r="EY2428" s="193"/>
      <c r="FA2428" s="28"/>
      <c r="FB2428" s="28"/>
      <c r="FC2428" s="28"/>
      <c r="FH2428" s="193"/>
      <c r="FJ2428" s="28"/>
      <c r="FK2428" s="28"/>
      <c r="FL2428" s="28"/>
      <c r="FQ2428" s="193"/>
      <c r="FS2428" s="28"/>
      <c r="FT2428" s="28"/>
      <c r="FU2428" s="28"/>
      <c r="FZ2428" s="193"/>
      <c r="GB2428" s="28"/>
      <c r="GC2428" s="28"/>
      <c r="GD2428" s="28"/>
      <c r="GI2428" s="193"/>
      <c r="GK2428" s="28"/>
      <c r="GL2428" s="28"/>
      <c r="GM2428" s="28"/>
      <c r="GR2428" s="193"/>
      <c r="GT2428" s="28"/>
      <c r="GU2428" s="28"/>
      <c r="GV2428" s="28"/>
      <c r="HA2428" s="193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1"/>
      <c r="B2429"/>
      <c r="C2429"/>
      <c r="D2429"/>
      <c r="E2429" s="1"/>
      <c r="F2429" s="1"/>
      <c r="G2429" s="1"/>
      <c r="H2429" s="1"/>
      <c r="I2429" s="2"/>
      <c r="J2429" s="1"/>
      <c r="K2429"/>
      <c r="L2429"/>
      <c r="M2429"/>
      <c r="N2429" s="28"/>
      <c r="O2429" s="28"/>
      <c r="T2429" s="193"/>
      <c r="V2429" s="28"/>
      <c r="W2429" s="28"/>
      <c r="X2429" s="28"/>
      <c r="AC2429" s="193"/>
      <c r="AE2429" s="28"/>
      <c r="AF2429" s="28"/>
      <c r="AG2429" s="28"/>
      <c r="AL2429" s="193"/>
      <c r="AN2429" s="28"/>
      <c r="AO2429" s="28"/>
      <c r="AP2429" s="28"/>
      <c r="AU2429" s="193"/>
      <c r="AW2429" s="28"/>
      <c r="AX2429" s="28"/>
      <c r="AY2429" s="28"/>
      <c r="BD2429" s="193"/>
      <c r="BF2429" s="28"/>
      <c r="BG2429" s="28"/>
      <c r="BH2429" s="28"/>
      <c r="BM2429" s="193"/>
      <c r="BO2429" s="28"/>
      <c r="BP2429" s="28"/>
      <c r="BQ2429" s="28"/>
      <c r="BV2429" s="193"/>
      <c r="BX2429" s="28"/>
      <c r="BY2429" s="28"/>
      <c r="BZ2429" s="28"/>
      <c r="CE2429" s="193"/>
      <c r="CG2429" s="28"/>
      <c r="CH2429" s="28"/>
      <c r="CI2429" s="28"/>
      <c r="CN2429" s="193"/>
      <c r="CP2429" s="28"/>
      <c r="CQ2429" s="28"/>
      <c r="CR2429" s="28"/>
      <c r="CW2429" s="193"/>
      <c r="CY2429" s="28"/>
      <c r="CZ2429" s="28"/>
      <c r="DA2429" s="28"/>
      <c r="DF2429" s="193"/>
      <c r="DH2429" s="28"/>
      <c r="DI2429" s="28"/>
      <c r="DJ2429" s="28"/>
      <c r="DO2429" s="193"/>
      <c r="DQ2429" s="28"/>
      <c r="DR2429" s="28"/>
      <c r="DS2429" s="28"/>
      <c r="DX2429" s="193"/>
      <c r="DZ2429" s="28"/>
      <c r="EA2429" s="28"/>
      <c r="EB2429" s="28"/>
      <c r="EG2429" s="193"/>
      <c r="EI2429" s="28"/>
      <c r="EJ2429" s="28"/>
      <c r="EK2429" s="28"/>
      <c r="EP2429" s="193"/>
      <c r="ER2429" s="28"/>
      <c r="ES2429" s="28"/>
      <c r="ET2429" s="28"/>
      <c r="EY2429" s="193"/>
      <c r="FA2429" s="28"/>
      <c r="FB2429" s="28"/>
      <c r="FC2429" s="28"/>
      <c r="FH2429" s="193"/>
      <c r="FJ2429" s="28"/>
      <c r="FK2429" s="28"/>
      <c r="FL2429" s="28"/>
      <c r="FQ2429" s="193"/>
      <c r="FS2429" s="28"/>
      <c r="FT2429" s="28"/>
      <c r="FU2429" s="28"/>
      <c r="FZ2429" s="193"/>
      <c r="GB2429" s="28"/>
      <c r="GC2429" s="28"/>
      <c r="GD2429" s="28"/>
      <c r="GI2429" s="193"/>
      <c r="GK2429" s="28"/>
      <c r="GL2429" s="28"/>
      <c r="GM2429" s="28"/>
      <c r="GR2429" s="193"/>
      <c r="GT2429" s="28"/>
      <c r="GU2429" s="28"/>
      <c r="GV2429" s="28"/>
      <c r="HA2429" s="193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1"/>
      <c r="B2430"/>
      <c r="C2430"/>
      <c r="D2430"/>
      <c r="E2430" s="1"/>
      <c r="F2430" s="1"/>
      <c r="G2430" s="1"/>
      <c r="H2430" s="1"/>
      <c r="I2430" s="2"/>
      <c r="J2430" s="1"/>
      <c r="K2430"/>
      <c r="L2430"/>
      <c r="M2430"/>
      <c r="N2430" s="28"/>
      <c r="O2430" s="28"/>
      <c r="T2430" s="193"/>
      <c r="V2430" s="28"/>
      <c r="W2430" s="28"/>
      <c r="X2430" s="28"/>
      <c r="AC2430" s="193"/>
      <c r="AE2430" s="28"/>
      <c r="AF2430" s="28"/>
      <c r="AG2430" s="28"/>
      <c r="AL2430" s="193"/>
      <c r="AN2430" s="28"/>
      <c r="AO2430" s="28"/>
      <c r="AP2430" s="28"/>
      <c r="AU2430" s="193"/>
      <c r="AW2430" s="28"/>
      <c r="AX2430" s="28"/>
      <c r="AY2430" s="28"/>
      <c r="BD2430" s="193"/>
      <c r="BF2430" s="28"/>
      <c r="BG2430" s="28"/>
      <c r="BH2430" s="28"/>
      <c r="BM2430" s="193"/>
      <c r="BO2430" s="28"/>
      <c r="BP2430" s="28"/>
      <c r="BQ2430" s="28"/>
      <c r="BV2430" s="193"/>
      <c r="BX2430" s="28"/>
      <c r="BY2430" s="28"/>
      <c r="BZ2430" s="28"/>
      <c r="CE2430" s="193"/>
      <c r="CG2430" s="28"/>
      <c r="CH2430" s="28"/>
      <c r="CI2430" s="28"/>
      <c r="CN2430" s="193"/>
      <c r="CP2430" s="28"/>
      <c r="CQ2430" s="28"/>
      <c r="CR2430" s="28"/>
      <c r="CW2430" s="193"/>
      <c r="CY2430" s="28"/>
      <c r="CZ2430" s="28"/>
      <c r="DA2430" s="28"/>
      <c r="DF2430" s="193"/>
      <c r="DH2430" s="28"/>
      <c r="DI2430" s="28"/>
      <c r="DJ2430" s="28"/>
      <c r="DO2430" s="193"/>
      <c r="DQ2430" s="28"/>
      <c r="DR2430" s="28"/>
      <c r="DS2430" s="28"/>
      <c r="DX2430" s="193"/>
      <c r="DZ2430" s="28"/>
      <c r="EA2430" s="28"/>
      <c r="EB2430" s="28"/>
      <c r="EG2430" s="193"/>
      <c r="EI2430" s="28"/>
      <c r="EJ2430" s="28"/>
      <c r="EK2430" s="28"/>
      <c r="EP2430" s="193"/>
      <c r="ER2430" s="28"/>
      <c r="ES2430" s="28"/>
      <c r="ET2430" s="28"/>
      <c r="EY2430" s="193"/>
      <c r="FA2430" s="28"/>
      <c r="FB2430" s="28"/>
      <c r="FC2430" s="28"/>
      <c r="FH2430" s="193"/>
      <c r="FJ2430" s="28"/>
      <c r="FK2430" s="28"/>
      <c r="FL2430" s="28"/>
      <c r="FQ2430" s="193"/>
      <c r="FS2430" s="28"/>
      <c r="FT2430" s="28"/>
      <c r="FU2430" s="28"/>
      <c r="FZ2430" s="193"/>
      <c r="GB2430" s="28"/>
      <c r="GC2430" s="28"/>
      <c r="GD2430" s="28"/>
      <c r="GI2430" s="193"/>
      <c r="GK2430" s="28"/>
      <c r="GL2430" s="28"/>
      <c r="GM2430" s="28"/>
      <c r="GR2430" s="193"/>
      <c r="GT2430" s="28"/>
      <c r="GU2430" s="28"/>
      <c r="GV2430" s="28"/>
      <c r="HA2430" s="193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1"/>
      <c r="B2431"/>
      <c r="C2431"/>
      <c r="D2431"/>
      <c r="E2431" s="1"/>
      <c r="F2431" s="1"/>
      <c r="G2431" s="1"/>
      <c r="H2431" s="1"/>
      <c r="I2431" s="2"/>
      <c r="J2431" s="1"/>
      <c r="K2431"/>
      <c r="L2431"/>
      <c r="M2431"/>
      <c r="N2431" s="28"/>
      <c r="O2431" s="28"/>
      <c r="T2431" s="193"/>
      <c r="V2431" s="28"/>
      <c r="W2431" s="28"/>
      <c r="X2431" s="28"/>
      <c r="AC2431" s="193"/>
      <c r="AE2431" s="28"/>
      <c r="AF2431" s="28"/>
      <c r="AG2431" s="28"/>
      <c r="AL2431" s="193"/>
      <c r="AN2431" s="28"/>
      <c r="AO2431" s="28"/>
      <c r="AP2431" s="28"/>
      <c r="AU2431" s="193"/>
      <c r="AW2431" s="28"/>
      <c r="AX2431" s="28"/>
      <c r="AY2431" s="28"/>
      <c r="BD2431" s="193"/>
      <c r="BF2431" s="28"/>
      <c r="BG2431" s="28"/>
      <c r="BH2431" s="28"/>
      <c r="BM2431" s="193"/>
      <c r="BO2431" s="28"/>
      <c r="BP2431" s="28"/>
      <c r="BQ2431" s="28"/>
      <c r="BV2431" s="193"/>
      <c r="BX2431" s="28"/>
      <c r="BY2431" s="28"/>
      <c r="BZ2431" s="28"/>
      <c r="CE2431" s="193"/>
      <c r="CG2431" s="28"/>
      <c r="CH2431" s="28"/>
      <c r="CI2431" s="28"/>
      <c r="CN2431" s="193"/>
      <c r="CP2431" s="28"/>
      <c r="CQ2431" s="28"/>
      <c r="CR2431" s="28"/>
      <c r="CW2431" s="193"/>
      <c r="CY2431" s="28"/>
      <c r="CZ2431" s="28"/>
      <c r="DA2431" s="28"/>
      <c r="DF2431" s="193"/>
      <c r="DH2431" s="28"/>
      <c r="DI2431" s="28"/>
      <c r="DJ2431" s="28"/>
      <c r="DO2431" s="193"/>
      <c r="DQ2431" s="28"/>
      <c r="DR2431" s="28"/>
      <c r="DS2431" s="28"/>
      <c r="DX2431" s="193"/>
      <c r="DZ2431" s="28"/>
      <c r="EA2431" s="28"/>
      <c r="EB2431" s="28"/>
      <c r="EG2431" s="193"/>
      <c r="EI2431" s="28"/>
      <c r="EJ2431" s="28"/>
      <c r="EK2431" s="28"/>
      <c r="EP2431" s="193"/>
      <c r="ER2431" s="28"/>
      <c r="ES2431" s="28"/>
      <c r="ET2431" s="28"/>
      <c r="EY2431" s="193"/>
      <c r="FA2431" s="28"/>
      <c r="FB2431" s="28"/>
      <c r="FC2431" s="28"/>
      <c r="FH2431" s="193"/>
      <c r="FJ2431" s="28"/>
      <c r="FK2431" s="28"/>
      <c r="FL2431" s="28"/>
      <c r="FQ2431" s="193"/>
      <c r="FS2431" s="28"/>
      <c r="FT2431" s="28"/>
      <c r="FU2431" s="28"/>
      <c r="FZ2431" s="193"/>
      <c r="GB2431" s="28"/>
      <c r="GC2431" s="28"/>
      <c r="GD2431" s="28"/>
      <c r="GI2431" s="193"/>
      <c r="GK2431" s="28"/>
      <c r="GL2431" s="28"/>
      <c r="GM2431" s="28"/>
      <c r="GR2431" s="193"/>
      <c r="GT2431" s="28"/>
      <c r="GU2431" s="28"/>
      <c r="GV2431" s="28"/>
      <c r="HA2431" s="193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1"/>
      <c r="B2432"/>
      <c r="C2432"/>
      <c r="D2432"/>
      <c r="E2432" s="1"/>
      <c r="F2432" s="1"/>
      <c r="G2432" s="1"/>
      <c r="H2432" s="1"/>
      <c r="I2432" s="2"/>
      <c r="J2432" s="1"/>
      <c r="K2432"/>
      <c r="L2432"/>
      <c r="M2432"/>
      <c r="N2432" s="28"/>
      <c r="O2432" s="28"/>
      <c r="T2432" s="193"/>
      <c r="V2432" s="28"/>
      <c r="W2432" s="28"/>
      <c r="X2432" s="28"/>
      <c r="AC2432" s="193"/>
      <c r="AE2432" s="28"/>
      <c r="AF2432" s="28"/>
      <c r="AG2432" s="28"/>
      <c r="AL2432" s="193"/>
      <c r="AN2432" s="28"/>
      <c r="AO2432" s="28"/>
      <c r="AP2432" s="28"/>
      <c r="AU2432" s="193"/>
      <c r="AW2432" s="28"/>
      <c r="AX2432" s="28"/>
      <c r="AY2432" s="28"/>
      <c r="BD2432" s="193"/>
      <c r="BF2432" s="28"/>
      <c r="BG2432" s="28"/>
      <c r="BH2432" s="28"/>
      <c r="BM2432" s="193"/>
      <c r="BO2432" s="28"/>
      <c r="BP2432" s="28"/>
      <c r="BQ2432" s="28"/>
      <c r="BV2432" s="193"/>
      <c r="BX2432" s="28"/>
      <c r="BY2432" s="28"/>
      <c r="BZ2432" s="28"/>
      <c r="CE2432" s="193"/>
      <c r="CG2432" s="28"/>
      <c r="CH2432" s="28"/>
      <c r="CI2432" s="28"/>
      <c r="CN2432" s="193"/>
      <c r="CP2432" s="28"/>
      <c r="CQ2432" s="28"/>
      <c r="CR2432" s="28"/>
      <c r="CW2432" s="193"/>
      <c r="CY2432" s="28"/>
      <c r="CZ2432" s="28"/>
      <c r="DA2432" s="28"/>
      <c r="DF2432" s="193"/>
      <c r="DH2432" s="28"/>
      <c r="DI2432" s="28"/>
      <c r="DJ2432" s="28"/>
      <c r="DO2432" s="193"/>
      <c r="DQ2432" s="28"/>
      <c r="DR2432" s="28"/>
      <c r="DS2432" s="28"/>
      <c r="DX2432" s="193"/>
      <c r="DZ2432" s="28"/>
      <c r="EA2432" s="28"/>
      <c r="EB2432" s="28"/>
      <c r="EG2432" s="193"/>
      <c r="EI2432" s="28"/>
      <c r="EJ2432" s="28"/>
      <c r="EK2432" s="28"/>
      <c r="EP2432" s="193"/>
      <c r="ER2432" s="28"/>
      <c r="ES2432" s="28"/>
      <c r="ET2432" s="28"/>
      <c r="EY2432" s="193"/>
      <c r="FA2432" s="28"/>
      <c r="FB2432" s="28"/>
      <c r="FC2432" s="28"/>
      <c r="FH2432" s="193"/>
      <c r="FJ2432" s="28"/>
      <c r="FK2432" s="28"/>
      <c r="FL2432" s="28"/>
      <c r="FQ2432" s="193"/>
      <c r="FS2432" s="28"/>
      <c r="FT2432" s="28"/>
      <c r="FU2432" s="28"/>
      <c r="FZ2432" s="193"/>
      <c r="GB2432" s="28"/>
      <c r="GC2432" s="28"/>
      <c r="GD2432" s="28"/>
      <c r="GI2432" s="193"/>
      <c r="GK2432" s="28"/>
      <c r="GL2432" s="28"/>
      <c r="GM2432" s="28"/>
      <c r="GR2432" s="193"/>
      <c r="GT2432" s="28"/>
      <c r="GU2432" s="28"/>
      <c r="GV2432" s="28"/>
      <c r="HA2432" s="193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1"/>
      <c r="B2433"/>
      <c r="C2433"/>
      <c r="D2433"/>
      <c r="E2433" s="1"/>
      <c r="F2433" s="1"/>
      <c r="G2433" s="1"/>
      <c r="H2433" s="1"/>
      <c r="I2433" s="2"/>
      <c r="J2433" s="1"/>
      <c r="K2433"/>
      <c r="L2433"/>
      <c r="M2433"/>
      <c r="N2433" s="28"/>
      <c r="O2433" s="28"/>
      <c r="T2433" s="193"/>
      <c r="V2433" s="28"/>
      <c r="W2433" s="28"/>
      <c r="X2433" s="28"/>
      <c r="AC2433" s="193"/>
      <c r="AE2433" s="28"/>
      <c r="AF2433" s="28"/>
      <c r="AG2433" s="28"/>
      <c r="AL2433" s="193"/>
      <c r="AN2433" s="28"/>
      <c r="AO2433" s="28"/>
      <c r="AP2433" s="28"/>
      <c r="AU2433" s="193"/>
      <c r="AW2433" s="28"/>
      <c r="AX2433" s="28"/>
      <c r="AY2433" s="28"/>
      <c r="BD2433" s="193"/>
      <c r="BF2433" s="28"/>
      <c r="BG2433" s="28"/>
      <c r="BH2433" s="28"/>
      <c r="BM2433" s="193"/>
      <c r="BO2433" s="28"/>
      <c r="BP2433" s="28"/>
      <c r="BQ2433" s="28"/>
      <c r="BV2433" s="193"/>
      <c r="BX2433" s="28"/>
      <c r="BY2433" s="28"/>
      <c r="BZ2433" s="28"/>
      <c r="CE2433" s="193"/>
      <c r="CG2433" s="28"/>
      <c r="CH2433" s="28"/>
      <c r="CI2433" s="28"/>
      <c r="CN2433" s="193"/>
      <c r="CP2433" s="28"/>
      <c r="CQ2433" s="28"/>
      <c r="CR2433" s="28"/>
      <c r="CW2433" s="193"/>
      <c r="CY2433" s="28"/>
      <c r="CZ2433" s="28"/>
      <c r="DA2433" s="28"/>
      <c r="DF2433" s="193"/>
      <c r="DH2433" s="28"/>
      <c r="DI2433" s="28"/>
      <c r="DJ2433" s="28"/>
      <c r="DO2433" s="193"/>
      <c r="DQ2433" s="28"/>
      <c r="DR2433" s="28"/>
      <c r="DS2433" s="28"/>
      <c r="DX2433" s="193"/>
      <c r="DZ2433" s="28"/>
      <c r="EA2433" s="28"/>
      <c r="EB2433" s="28"/>
      <c r="EG2433" s="193"/>
      <c r="EI2433" s="28"/>
      <c r="EJ2433" s="28"/>
      <c r="EK2433" s="28"/>
      <c r="EP2433" s="193"/>
      <c r="ER2433" s="28"/>
      <c r="ES2433" s="28"/>
      <c r="ET2433" s="28"/>
      <c r="EY2433" s="193"/>
      <c r="FA2433" s="28"/>
      <c r="FB2433" s="28"/>
      <c r="FC2433" s="28"/>
      <c r="FH2433" s="193"/>
      <c r="FJ2433" s="28"/>
      <c r="FK2433" s="28"/>
      <c r="FL2433" s="28"/>
      <c r="FQ2433" s="193"/>
      <c r="FS2433" s="28"/>
      <c r="FT2433" s="28"/>
      <c r="FU2433" s="28"/>
      <c r="FZ2433" s="193"/>
      <c r="GB2433" s="28"/>
      <c r="GC2433" s="28"/>
      <c r="GD2433" s="28"/>
      <c r="GI2433" s="193"/>
      <c r="GK2433" s="28"/>
      <c r="GL2433" s="28"/>
      <c r="GM2433" s="28"/>
      <c r="GR2433" s="193"/>
      <c r="GT2433" s="28"/>
      <c r="GU2433" s="28"/>
      <c r="GV2433" s="28"/>
      <c r="HA2433" s="193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 s="1"/>
      <c r="B2434"/>
      <c r="C2434"/>
      <c r="D2434"/>
      <c r="E2434" s="1"/>
      <c r="F2434" s="1"/>
      <c r="G2434" s="1"/>
      <c r="H2434" s="1"/>
      <c r="I2434" s="2"/>
      <c r="J2434" s="1"/>
      <c r="K2434"/>
      <c r="L2434"/>
      <c r="M2434"/>
      <c r="N2434" s="28"/>
      <c r="O2434" s="28"/>
      <c r="T2434" s="193"/>
      <c r="V2434" s="28"/>
      <c r="W2434" s="28"/>
      <c r="X2434" s="28"/>
      <c r="AC2434" s="193"/>
      <c r="AE2434" s="28"/>
      <c r="AF2434" s="28"/>
      <c r="AG2434" s="28"/>
      <c r="AL2434" s="193"/>
      <c r="AN2434" s="28"/>
      <c r="AO2434" s="28"/>
      <c r="AP2434" s="28"/>
      <c r="AU2434" s="193"/>
      <c r="AW2434" s="28"/>
      <c r="AX2434" s="28"/>
      <c r="AY2434" s="28"/>
      <c r="BD2434" s="193"/>
      <c r="BF2434" s="28"/>
      <c r="BG2434" s="28"/>
      <c r="BH2434" s="28"/>
      <c r="BM2434" s="193"/>
      <c r="BO2434" s="28"/>
      <c r="BP2434" s="28"/>
      <c r="BQ2434" s="28"/>
      <c r="BV2434" s="193"/>
      <c r="BX2434" s="28"/>
      <c r="BY2434" s="28"/>
      <c r="BZ2434" s="28"/>
      <c r="CE2434" s="193"/>
      <c r="CG2434" s="28"/>
      <c r="CH2434" s="28"/>
      <c r="CI2434" s="28"/>
      <c r="CN2434" s="193"/>
      <c r="CP2434" s="28"/>
      <c r="CQ2434" s="28"/>
      <c r="CR2434" s="28"/>
      <c r="CW2434" s="193"/>
      <c r="CY2434" s="28"/>
      <c r="CZ2434" s="28"/>
      <c r="DA2434" s="28"/>
      <c r="DF2434" s="193"/>
      <c r="DH2434" s="28"/>
      <c r="DI2434" s="28"/>
      <c r="DJ2434" s="28"/>
      <c r="DO2434" s="193"/>
      <c r="DQ2434" s="28"/>
      <c r="DR2434" s="28"/>
      <c r="DS2434" s="28"/>
      <c r="DX2434" s="193"/>
      <c r="DZ2434" s="28"/>
      <c r="EA2434" s="28"/>
      <c r="EB2434" s="28"/>
      <c r="EG2434" s="193"/>
      <c r="EI2434" s="28"/>
      <c r="EJ2434" s="28"/>
      <c r="EK2434" s="28"/>
      <c r="EP2434" s="193"/>
      <c r="ER2434" s="28"/>
      <c r="ES2434" s="28"/>
      <c r="ET2434" s="28"/>
      <c r="EY2434" s="193"/>
      <c r="FA2434" s="28"/>
      <c r="FB2434" s="28"/>
      <c r="FC2434" s="28"/>
      <c r="FH2434" s="193"/>
      <c r="FJ2434" s="28"/>
      <c r="FK2434" s="28"/>
      <c r="FL2434" s="28"/>
      <c r="FQ2434" s="193"/>
      <c r="FS2434" s="28"/>
      <c r="FT2434" s="28"/>
      <c r="FU2434" s="28"/>
      <c r="FZ2434" s="193"/>
      <c r="GB2434" s="28"/>
      <c r="GC2434" s="28"/>
      <c r="GD2434" s="28"/>
      <c r="GI2434" s="193"/>
      <c r="GK2434" s="28"/>
      <c r="GL2434" s="28"/>
      <c r="GM2434" s="28"/>
      <c r="GR2434" s="193"/>
      <c r="GT2434" s="28"/>
      <c r="GU2434" s="28"/>
      <c r="GV2434" s="28"/>
      <c r="HA2434" s="193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 s="1"/>
      <c r="B2435"/>
      <c r="C2435"/>
      <c r="D2435"/>
      <c r="E2435" s="1"/>
      <c r="F2435" s="1"/>
      <c r="G2435" s="1"/>
      <c r="H2435" s="1"/>
      <c r="I2435" s="2"/>
      <c r="J2435" s="1"/>
      <c r="K2435"/>
      <c r="L2435"/>
      <c r="M2435"/>
      <c r="N2435" s="28"/>
      <c r="O2435" s="28"/>
      <c r="T2435" s="193"/>
      <c r="V2435" s="28"/>
      <c r="W2435" s="28"/>
      <c r="X2435" s="28"/>
      <c r="AC2435" s="193"/>
      <c r="AE2435" s="28"/>
      <c r="AF2435" s="28"/>
      <c r="AG2435" s="28"/>
      <c r="AL2435" s="193"/>
      <c r="AN2435" s="28"/>
      <c r="AO2435" s="28"/>
      <c r="AP2435" s="28"/>
      <c r="AU2435" s="193"/>
      <c r="AW2435" s="28"/>
      <c r="AX2435" s="28"/>
      <c r="AY2435" s="28"/>
      <c r="BD2435" s="193"/>
      <c r="BF2435" s="28"/>
      <c r="BG2435" s="28"/>
      <c r="BH2435" s="28"/>
      <c r="BM2435" s="193"/>
      <c r="BO2435" s="28"/>
      <c r="BP2435" s="28"/>
      <c r="BQ2435" s="28"/>
      <c r="BV2435" s="193"/>
      <c r="BX2435" s="28"/>
      <c r="BY2435" s="28"/>
      <c r="BZ2435" s="28"/>
      <c r="CE2435" s="193"/>
      <c r="CG2435" s="28"/>
      <c r="CH2435" s="28"/>
      <c r="CI2435" s="28"/>
      <c r="CN2435" s="193"/>
      <c r="CP2435" s="28"/>
      <c r="CQ2435" s="28"/>
      <c r="CR2435" s="28"/>
      <c r="CW2435" s="193"/>
      <c r="CY2435" s="28"/>
      <c r="CZ2435" s="28"/>
      <c r="DA2435" s="28"/>
      <c r="DF2435" s="193"/>
      <c r="DH2435" s="28"/>
      <c r="DI2435" s="28"/>
      <c r="DJ2435" s="28"/>
      <c r="DO2435" s="193"/>
      <c r="DQ2435" s="28"/>
      <c r="DR2435" s="28"/>
      <c r="DS2435" s="28"/>
      <c r="DX2435" s="193"/>
      <c r="DZ2435" s="28"/>
      <c r="EA2435" s="28"/>
      <c r="EB2435" s="28"/>
      <c r="EG2435" s="193"/>
      <c r="EI2435" s="28"/>
      <c r="EJ2435" s="28"/>
      <c r="EK2435" s="28"/>
      <c r="EP2435" s="193"/>
      <c r="ER2435" s="28"/>
      <c r="ES2435" s="28"/>
      <c r="ET2435" s="28"/>
      <c r="EY2435" s="193"/>
      <c r="FA2435" s="28"/>
      <c r="FB2435" s="28"/>
      <c r="FC2435" s="28"/>
      <c r="FH2435" s="193"/>
      <c r="FJ2435" s="28"/>
      <c r="FK2435" s="28"/>
      <c r="FL2435" s="28"/>
      <c r="FQ2435" s="193"/>
      <c r="FS2435" s="28"/>
      <c r="FT2435" s="28"/>
      <c r="FU2435" s="28"/>
      <c r="FZ2435" s="193"/>
      <c r="GB2435" s="28"/>
      <c r="GC2435" s="28"/>
      <c r="GD2435" s="28"/>
      <c r="GI2435" s="193"/>
      <c r="GK2435" s="28"/>
      <c r="GL2435" s="28"/>
      <c r="GM2435" s="28"/>
      <c r="GR2435" s="193"/>
      <c r="GT2435" s="28"/>
      <c r="GU2435" s="28"/>
      <c r="GV2435" s="28"/>
      <c r="HA2435" s="193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 s="1"/>
      <c r="B2436"/>
      <c r="C2436"/>
      <c r="D2436"/>
      <c r="E2436" s="1"/>
      <c r="F2436" s="1"/>
      <c r="G2436" s="1"/>
      <c r="H2436" s="1"/>
      <c r="I2436" s="2"/>
      <c r="J2436" s="1"/>
      <c r="K2436"/>
      <c r="L2436"/>
      <c r="M2436"/>
      <c r="N2436" s="28"/>
      <c r="O2436" s="28"/>
      <c r="T2436" s="193"/>
      <c r="V2436" s="28"/>
      <c r="W2436" s="28"/>
      <c r="X2436" s="28"/>
      <c r="AC2436" s="193"/>
      <c r="AE2436" s="28"/>
      <c r="AF2436" s="28"/>
      <c r="AG2436" s="28"/>
      <c r="AL2436" s="193"/>
      <c r="AN2436" s="28"/>
      <c r="AO2436" s="28"/>
      <c r="AP2436" s="28"/>
      <c r="AU2436" s="193"/>
      <c r="AW2436" s="28"/>
      <c r="AX2436" s="28"/>
      <c r="AY2436" s="28"/>
      <c r="BD2436" s="193"/>
      <c r="BF2436" s="28"/>
      <c r="BG2436" s="28"/>
      <c r="BH2436" s="28"/>
      <c r="BM2436" s="193"/>
      <c r="BO2436" s="28"/>
      <c r="BP2436" s="28"/>
      <c r="BQ2436" s="28"/>
      <c r="BV2436" s="193"/>
      <c r="BX2436" s="28"/>
      <c r="BY2436" s="28"/>
      <c r="BZ2436" s="28"/>
      <c r="CE2436" s="193"/>
      <c r="CG2436" s="28"/>
      <c r="CH2436" s="28"/>
      <c r="CI2436" s="28"/>
      <c r="CN2436" s="193"/>
      <c r="CP2436" s="28"/>
      <c r="CQ2436" s="28"/>
      <c r="CR2436" s="28"/>
      <c r="CW2436" s="193"/>
      <c r="CY2436" s="28"/>
      <c r="CZ2436" s="28"/>
      <c r="DA2436" s="28"/>
      <c r="DF2436" s="193"/>
      <c r="DH2436" s="28"/>
      <c r="DI2436" s="28"/>
      <c r="DJ2436" s="28"/>
      <c r="DO2436" s="193"/>
      <c r="DQ2436" s="28"/>
      <c r="DR2436" s="28"/>
      <c r="DS2436" s="28"/>
      <c r="DX2436" s="193"/>
      <c r="DZ2436" s="28"/>
      <c r="EA2436" s="28"/>
      <c r="EB2436" s="28"/>
      <c r="EG2436" s="193"/>
      <c r="EI2436" s="28"/>
      <c r="EJ2436" s="28"/>
      <c r="EK2436" s="28"/>
      <c r="EP2436" s="193"/>
      <c r="ER2436" s="28"/>
      <c r="ES2436" s="28"/>
      <c r="ET2436" s="28"/>
      <c r="EY2436" s="193"/>
      <c r="FA2436" s="28"/>
      <c r="FB2436" s="28"/>
      <c r="FC2436" s="28"/>
      <c r="FH2436" s="193"/>
      <c r="FJ2436" s="28"/>
      <c r="FK2436" s="28"/>
      <c r="FL2436" s="28"/>
      <c r="FQ2436" s="193"/>
      <c r="FS2436" s="28"/>
      <c r="FT2436" s="28"/>
      <c r="FU2436" s="28"/>
      <c r="FZ2436" s="193"/>
      <c r="GB2436" s="28"/>
      <c r="GC2436" s="28"/>
      <c r="GD2436" s="28"/>
      <c r="GI2436" s="193"/>
      <c r="GK2436" s="28"/>
      <c r="GL2436" s="28"/>
      <c r="GM2436" s="28"/>
      <c r="GR2436" s="193"/>
      <c r="GT2436" s="28"/>
      <c r="GU2436" s="28"/>
      <c r="GV2436" s="28"/>
      <c r="HA2436" s="193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 s="1"/>
      <c r="B2437"/>
      <c r="C2437"/>
      <c r="D2437"/>
      <c r="E2437" s="1"/>
      <c r="F2437" s="1"/>
      <c r="G2437" s="1"/>
      <c r="H2437" s="1"/>
      <c r="I2437" s="2"/>
      <c r="J2437" s="1"/>
      <c r="K2437"/>
      <c r="L2437"/>
      <c r="M2437"/>
      <c r="N2437" s="28"/>
      <c r="O2437" s="28"/>
      <c r="T2437" s="193"/>
      <c r="V2437" s="28"/>
      <c r="W2437" s="28"/>
      <c r="X2437" s="28"/>
      <c r="AC2437" s="193"/>
      <c r="AE2437" s="28"/>
      <c r="AF2437" s="28"/>
      <c r="AG2437" s="28"/>
      <c r="AL2437" s="193"/>
      <c r="AN2437" s="28"/>
      <c r="AO2437" s="28"/>
      <c r="AP2437" s="28"/>
      <c r="AU2437" s="193"/>
      <c r="AW2437" s="28"/>
      <c r="AX2437" s="28"/>
      <c r="AY2437" s="28"/>
      <c r="BD2437" s="193"/>
      <c r="BF2437" s="28"/>
      <c r="BG2437" s="28"/>
      <c r="BH2437" s="28"/>
      <c r="BM2437" s="193"/>
      <c r="BO2437" s="28"/>
      <c r="BP2437" s="28"/>
      <c r="BQ2437" s="28"/>
      <c r="BV2437" s="193"/>
      <c r="BX2437" s="28"/>
      <c r="BY2437" s="28"/>
      <c r="BZ2437" s="28"/>
      <c r="CE2437" s="193"/>
      <c r="CG2437" s="28"/>
      <c r="CH2437" s="28"/>
      <c r="CI2437" s="28"/>
      <c r="CN2437" s="193"/>
      <c r="CP2437" s="28"/>
      <c r="CQ2437" s="28"/>
      <c r="CR2437" s="28"/>
      <c r="CW2437" s="193"/>
      <c r="CY2437" s="28"/>
      <c r="CZ2437" s="28"/>
      <c r="DA2437" s="28"/>
      <c r="DF2437" s="193"/>
      <c r="DH2437" s="28"/>
      <c r="DI2437" s="28"/>
      <c r="DJ2437" s="28"/>
      <c r="DO2437" s="193"/>
      <c r="DQ2437" s="28"/>
      <c r="DR2437" s="28"/>
      <c r="DS2437" s="28"/>
      <c r="DX2437" s="193"/>
      <c r="DZ2437" s="28"/>
      <c r="EA2437" s="28"/>
      <c r="EB2437" s="28"/>
      <c r="EG2437" s="193"/>
      <c r="EI2437" s="28"/>
      <c r="EJ2437" s="28"/>
      <c r="EK2437" s="28"/>
      <c r="EP2437" s="193"/>
      <c r="ER2437" s="28"/>
      <c r="ES2437" s="28"/>
      <c r="ET2437" s="28"/>
      <c r="EY2437" s="193"/>
      <c r="FA2437" s="28"/>
      <c r="FB2437" s="28"/>
      <c r="FC2437" s="28"/>
      <c r="FH2437" s="193"/>
      <c r="FJ2437" s="28"/>
      <c r="FK2437" s="28"/>
      <c r="FL2437" s="28"/>
      <c r="FQ2437" s="193"/>
      <c r="FS2437" s="28"/>
      <c r="FT2437" s="28"/>
      <c r="FU2437" s="28"/>
      <c r="FZ2437" s="193"/>
      <c r="GB2437" s="28"/>
      <c r="GC2437" s="28"/>
      <c r="GD2437" s="28"/>
      <c r="GI2437" s="193"/>
      <c r="GK2437" s="28"/>
      <c r="GL2437" s="28"/>
      <c r="GM2437" s="28"/>
      <c r="GR2437" s="193"/>
      <c r="GT2437" s="28"/>
      <c r="GU2437" s="28"/>
      <c r="GV2437" s="28"/>
      <c r="HA2437" s="193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1"/>
      <c r="B2438"/>
      <c r="C2438"/>
      <c r="D2438"/>
      <c r="E2438" s="1"/>
      <c r="F2438" s="1"/>
      <c r="G2438" s="1"/>
      <c r="H2438" s="1"/>
      <c r="I2438" s="2"/>
      <c r="J2438" s="1"/>
      <c r="K2438"/>
      <c r="L2438"/>
      <c r="M2438"/>
      <c r="N2438" s="28"/>
      <c r="O2438" s="28"/>
      <c r="T2438" s="193"/>
      <c r="V2438" s="28"/>
      <c r="W2438" s="28"/>
      <c r="X2438" s="28"/>
      <c r="AC2438" s="193"/>
      <c r="AE2438" s="28"/>
      <c r="AF2438" s="28"/>
      <c r="AG2438" s="28"/>
      <c r="AL2438" s="193"/>
      <c r="AN2438" s="28"/>
      <c r="AO2438" s="28"/>
      <c r="AP2438" s="28"/>
      <c r="AU2438" s="193"/>
      <c r="AW2438" s="28"/>
      <c r="AX2438" s="28"/>
      <c r="AY2438" s="28"/>
      <c r="BD2438" s="193"/>
      <c r="BF2438" s="28"/>
      <c r="BG2438" s="28"/>
      <c r="BH2438" s="28"/>
      <c r="BM2438" s="193"/>
      <c r="BO2438" s="28"/>
      <c r="BP2438" s="28"/>
      <c r="BQ2438" s="28"/>
      <c r="BV2438" s="193"/>
      <c r="BX2438" s="28"/>
      <c r="BY2438" s="28"/>
      <c r="BZ2438" s="28"/>
      <c r="CE2438" s="193"/>
      <c r="CG2438" s="28"/>
      <c r="CH2438" s="28"/>
      <c r="CI2438" s="28"/>
      <c r="CN2438" s="193"/>
      <c r="CP2438" s="28"/>
      <c r="CQ2438" s="28"/>
      <c r="CR2438" s="28"/>
      <c r="CW2438" s="193"/>
      <c r="CY2438" s="28"/>
      <c r="CZ2438" s="28"/>
      <c r="DA2438" s="28"/>
      <c r="DF2438" s="193"/>
      <c r="DH2438" s="28"/>
      <c r="DI2438" s="28"/>
      <c r="DJ2438" s="28"/>
      <c r="DO2438" s="193"/>
      <c r="DQ2438" s="28"/>
      <c r="DR2438" s="28"/>
      <c r="DS2438" s="28"/>
      <c r="DX2438" s="193"/>
      <c r="DZ2438" s="28"/>
      <c r="EA2438" s="28"/>
      <c r="EB2438" s="28"/>
      <c r="EG2438" s="193"/>
      <c r="EI2438" s="28"/>
      <c r="EJ2438" s="28"/>
      <c r="EK2438" s="28"/>
      <c r="EP2438" s="193"/>
      <c r="ER2438" s="28"/>
      <c r="ES2438" s="28"/>
      <c r="ET2438" s="28"/>
      <c r="EY2438" s="193"/>
      <c r="FA2438" s="28"/>
      <c r="FB2438" s="28"/>
      <c r="FC2438" s="28"/>
      <c r="FH2438" s="193"/>
      <c r="FJ2438" s="28"/>
      <c r="FK2438" s="28"/>
      <c r="FL2438" s="28"/>
      <c r="FQ2438" s="193"/>
      <c r="FS2438" s="28"/>
      <c r="FT2438" s="28"/>
      <c r="FU2438" s="28"/>
      <c r="FZ2438" s="193"/>
      <c r="GB2438" s="28"/>
      <c r="GC2438" s="28"/>
      <c r="GD2438" s="28"/>
      <c r="GI2438" s="193"/>
      <c r="GK2438" s="28"/>
      <c r="GL2438" s="28"/>
      <c r="GM2438" s="28"/>
      <c r="GR2438" s="193"/>
      <c r="GT2438" s="28"/>
      <c r="GU2438" s="28"/>
      <c r="GV2438" s="28"/>
      <c r="HA2438" s="193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1"/>
      <c r="B2439"/>
      <c r="C2439"/>
      <c r="D2439"/>
      <c r="E2439" s="1"/>
      <c r="F2439" s="1"/>
      <c r="G2439" s="1"/>
      <c r="H2439" s="1"/>
      <c r="I2439" s="2"/>
      <c r="J2439" s="1"/>
      <c r="K2439"/>
      <c r="L2439"/>
      <c r="M2439"/>
      <c r="N2439" s="28"/>
      <c r="O2439" s="28"/>
      <c r="T2439" s="193"/>
      <c r="V2439" s="28"/>
      <c r="W2439" s="28"/>
      <c r="X2439" s="28"/>
      <c r="AC2439" s="193"/>
      <c r="AE2439" s="28"/>
      <c r="AF2439" s="28"/>
      <c r="AG2439" s="28"/>
      <c r="AL2439" s="193"/>
      <c r="AN2439" s="28"/>
      <c r="AO2439" s="28"/>
      <c r="AP2439" s="28"/>
      <c r="AU2439" s="193"/>
      <c r="AW2439" s="28"/>
      <c r="AX2439" s="28"/>
      <c r="AY2439" s="28"/>
      <c r="BD2439" s="193"/>
      <c r="BF2439" s="28"/>
      <c r="BG2439" s="28"/>
      <c r="BH2439" s="28"/>
      <c r="BM2439" s="193"/>
      <c r="BO2439" s="28"/>
      <c r="BP2439" s="28"/>
      <c r="BQ2439" s="28"/>
      <c r="BV2439" s="193"/>
      <c r="BX2439" s="28"/>
      <c r="BY2439" s="28"/>
      <c r="BZ2439" s="28"/>
      <c r="CE2439" s="193"/>
      <c r="CG2439" s="28"/>
      <c r="CH2439" s="28"/>
      <c r="CI2439" s="28"/>
      <c r="CN2439" s="193"/>
      <c r="CP2439" s="28"/>
      <c r="CQ2439" s="28"/>
      <c r="CR2439" s="28"/>
      <c r="CW2439" s="193"/>
      <c r="CY2439" s="28"/>
      <c r="CZ2439" s="28"/>
      <c r="DA2439" s="28"/>
      <c r="DF2439" s="193"/>
      <c r="DH2439" s="28"/>
      <c r="DI2439" s="28"/>
      <c r="DJ2439" s="28"/>
      <c r="DO2439" s="193"/>
      <c r="DQ2439" s="28"/>
      <c r="DR2439" s="28"/>
      <c r="DS2439" s="28"/>
      <c r="DX2439" s="193"/>
      <c r="DZ2439" s="28"/>
      <c r="EA2439" s="28"/>
      <c r="EB2439" s="28"/>
      <c r="EG2439" s="193"/>
      <c r="EI2439" s="28"/>
      <c r="EJ2439" s="28"/>
      <c r="EK2439" s="28"/>
      <c r="EP2439" s="193"/>
      <c r="ER2439" s="28"/>
      <c r="ES2439" s="28"/>
      <c r="ET2439" s="28"/>
      <c r="EY2439" s="193"/>
      <c r="FA2439" s="28"/>
      <c r="FB2439" s="28"/>
      <c r="FC2439" s="28"/>
      <c r="FH2439" s="193"/>
      <c r="FJ2439" s="28"/>
      <c r="FK2439" s="28"/>
      <c r="FL2439" s="28"/>
      <c r="FQ2439" s="193"/>
      <c r="FS2439" s="28"/>
      <c r="FT2439" s="28"/>
      <c r="FU2439" s="28"/>
      <c r="FZ2439" s="193"/>
      <c r="GB2439" s="28"/>
      <c r="GC2439" s="28"/>
      <c r="GD2439" s="28"/>
      <c r="GI2439" s="193"/>
      <c r="GK2439" s="28"/>
      <c r="GL2439" s="28"/>
      <c r="GM2439" s="28"/>
      <c r="GR2439" s="193"/>
      <c r="GT2439" s="28"/>
      <c r="GU2439" s="28"/>
      <c r="GV2439" s="28"/>
      <c r="HA2439" s="193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1"/>
      <c r="B2440"/>
      <c r="C2440"/>
      <c r="D2440"/>
      <c r="E2440" s="1"/>
      <c r="F2440" s="1"/>
      <c r="G2440" s="1"/>
      <c r="H2440" s="1"/>
      <c r="I2440" s="2"/>
      <c r="J2440" s="1"/>
      <c r="K2440"/>
      <c r="L2440"/>
      <c r="M2440"/>
      <c r="N2440" s="28"/>
      <c r="O2440" s="28"/>
      <c r="T2440" s="193"/>
      <c r="V2440" s="28"/>
      <c r="W2440" s="28"/>
      <c r="X2440" s="28"/>
      <c r="AC2440" s="193"/>
      <c r="AE2440" s="28"/>
      <c r="AF2440" s="28"/>
      <c r="AG2440" s="28"/>
      <c r="AL2440" s="193"/>
      <c r="AN2440" s="28"/>
      <c r="AO2440" s="28"/>
      <c r="AP2440" s="28"/>
      <c r="AU2440" s="193"/>
      <c r="AW2440" s="28"/>
      <c r="AX2440" s="28"/>
      <c r="AY2440" s="28"/>
      <c r="BD2440" s="193"/>
      <c r="BF2440" s="28"/>
      <c r="BG2440" s="28"/>
      <c r="BH2440" s="28"/>
      <c r="BM2440" s="193"/>
      <c r="BO2440" s="28"/>
      <c r="BP2440" s="28"/>
      <c r="BQ2440" s="28"/>
      <c r="BV2440" s="193"/>
      <c r="BX2440" s="28"/>
      <c r="BY2440" s="28"/>
      <c r="BZ2440" s="28"/>
      <c r="CE2440" s="193"/>
      <c r="CG2440" s="28"/>
      <c r="CH2440" s="28"/>
      <c r="CI2440" s="28"/>
      <c r="CN2440" s="193"/>
      <c r="CP2440" s="28"/>
      <c r="CQ2440" s="28"/>
      <c r="CR2440" s="28"/>
      <c r="CW2440" s="193"/>
      <c r="CY2440" s="28"/>
      <c r="CZ2440" s="28"/>
      <c r="DA2440" s="28"/>
      <c r="DF2440" s="193"/>
      <c r="DH2440" s="28"/>
      <c r="DI2440" s="28"/>
      <c r="DJ2440" s="28"/>
      <c r="DO2440" s="193"/>
      <c r="DQ2440" s="28"/>
      <c r="DR2440" s="28"/>
      <c r="DS2440" s="28"/>
      <c r="DX2440" s="193"/>
      <c r="DZ2440" s="28"/>
      <c r="EA2440" s="28"/>
      <c r="EB2440" s="28"/>
      <c r="EG2440" s="193"/>
      <c r="EI2440" s="28"/>
      <c r="EJ2440" s="28"/>
      <c r="EK2440" s="28"/>
      <c r="EP2440" s="193"/>
      <c r="ER2440" s="28"/>
      <c r="ES2440" s="28"/>
      <c r="ET2440" s="28"/>
      <c r="EY2440" s="193"/>
      <c r="FA2440" s="28"/>
      <c r="FB2440" s="28"/>
      <c r="FC2440" s="28"/>
      <c r="FH2440" s="193"/>
      <c r="FJ2440" s="28"/>
      <c r="FK2440" s="28"/>
      <c r="FL2440" s="28"/>
      <c r="FQ2440" s="193"/>
      <c r="FS2440" s="28"/>
      <c r="FT2440" s="28"/>
      <c r="FU2440" s="28"/>
      <c r="FZ2440" s="193"/>
      <c r="GB2440" s="28"/>
      <c r="GC2440" s="28"/>
      <c r="GD2440" s="28"/>
      <c r="GI2440" s="193"/>
      <c r="GK2440" s="28"/>
      <c r="GL2440" s="28"/>
      <c r="GM2440" s="28"/>
      <c r="GR2440" s="193"/>
      <c r="GT2440" s="28"/>
      <c r="GU2440" s="28"/>
      <c r="GV2440" s="28"/>
      <c r="HA2440" s="193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1"/>
      <c r="B2441"/>
      <c r="C2441"/>
      <c r="D2441"/>
      <c r="E2441" s="1"/>
      <c r="F2441" s="1"/>
      <c r="G2441" s="1"/>
      <c r="H2441" s="1"/>
      <c r="I2441" s="2"/>
      <c r="J2441" s="1"/>
      <c r="K2441"/>
      <c r="L2441"/>
      <c r="M2441"/>
      <c r="N2441" s="28"/>
      <c r="O2441" s="28"/>
      <c r="T2441" s="193"/>
      <c r="V2441" s="28"/>
      <c r="W2441" s="28"/>
      <c r="X2441" s="28"/>
      <c r="AC2441" s="193"/>
      <c r="AE2441" s="28"/>
      <c r="AF2441" s="28"/>
      <c r="AG2441" s="28"/>
      <c r="AL2441" s="193"/>
      <c r="AN2441" s="28"/>
      <c r="AO2441" s="28"/>
      <c r="AP2441" s="28"/>
      <c r="AU2441" s="193"/>
      <c r="AW2441" s="28"/>
      <c r="AX2441" s="28"/>
      <c r="AY2441" s="28"/>
      <c r="BD2441" s="193"/>
      <c r="BF2441" s="28"/>
      <c r="BG2441" s="28"/>
      <c r="BH2441" s="28"/>
      <c r="BM2441" s="193"/>
      <c r="BO2441" s="28"/>
      <c r="BP2441" s="28"/>
      <c r="BQ2441" s="28"/>
      <c r="BV2441" s="193"/>
      <c r="BX2441" s="28"/>
      <c r="BY2441" s="28"/>
      <c r="BZ2441" s="28"/>
      <c r="CE2441" s="193"/>
      <c r="CG2441" s="28"/>
      <c r="CH2441" s="28"/>
      <c r="CI2441" s="28"/>
      <c r="CN2441" s="193"/>
      <c r="CP2441" s="28"/>
      <c r="CQ2441" s="28"/>
      <c r="CR2441" s="28"/>
      <c r="CW2441" s="193"/>
      <c r="CY2441" s="28"/>
      <c r="CZ2441" s="28"/>
      <c r="DA2441" s="28"/>
      <c r="DF2441" s="193"/>
      <c r="DH2441" s="28"/>
      <c r="DI2441" s="28"/>
      <c r="DJ2441" s="28"/>
      <c r="DO2441" s="193"/>
      <c r="DQ2441" s="28"/>
      <c r="DR2441" s="28"/>
      <c r="DS2441" s="28"/>
      <c r="DX2441" s="193"/>
      <c r="DZ2441" s="28"/>
      <c r="EA2441" s="28"/>
      <c r="EB2441" s="28"/>
      <c r="EG2441" s="193"/>
      <c r="EI2441" s="28"/>
      <c r="EJ2441" s="28"/>
      <c r="EK2441" s="28"/>
      <c r="EP2441" s="193"/>
      <c r="ER2441" s="28"/>
      <c r="ES2441" s="28"/>
      <c r="ET2441" s="28"/>
      <c r="EY2441" s="193"/>
      <c r="FA2441" s="28"/>
      <c r="FB2441" s="28"/>
      <c r="FC2441" s="28"/>
      <c r="FH2441" s="193"/>
      <c r="FJ2441" s="28"/>
      <c r="FK2441" s="28"/>
      <c r="FL2441" s="28"/>
      <c r="FQ2441" s="193"/>
      <c r="FS2441" s="28"/>
      <c r="FT2441" s="28"/>
      <c r="FU2441" s="28"/>
      <c r="FZ2441" s="193"/>
      <c r="GB2441" s="28"/>
      <c r="GC2441" s="28"/>
      <c r="GD2441" s="28"/>
      <c r="GI2441" s="193"/>
      <c r="GK2441" s="28"/>
      <c r="GL2441" s="28"/>
      <c r="GM2441" s="28"/>
      <c r="GR2441" s="193"/>
      <c r="GT2441" s="28"/>
      <c r="GU2441" s="28"/>
      <c r="GV2441" s="28"/>
      <c r="HA2441" s="193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1"/>
      <c r="B2442"/>
      <c r="C2442"/>
      <c r="D2442"/>
      <c r="E2442" s="1"/>
      <c r="F2442" s="1"/>
      <c r="G2442" s="1"/>
      <c r="H2442" s="1"/>
      <c r="I2442" s="2"/>
      <c r="J2442" s="1"/>
      <c r="K2442"/>
      <c r="L2442"/>
      <c r="M2442"/>
      <c r="N2442" s="28"/>
      <c r="O2442" s="28"/>
      <c r="T2442" s="193"/>
      <c r="V2442" s="28"/>
      <c r="W2442" s="28"/>
      <c r="X2442" s="28"/>
      <c r="AC2442" s="193"/>
      <c r="AE2442" s="28"/>
      <c r="AF2442" s="28"/>
      <c r="AG2442" s="28"/>
      <c r="AL2442" s="193"/>
      <c r="AN2442" s="28"/>
      <c r="AO2442" s="28"/>
      <c r="AP2442" s="28"/>
      <c r="AU2442" s="193"/>
      <c r="AW2442" s="28"/>
      <c r="AX2442" s="28"/>
      <c r="AY2442" s="28"/>
      <c r="BD2442" s="193"/>
      <c r="BF2442" s="28"/>
      <c r="BG2442" s="28"/>
      <c r="BH2442" s="28"/>
      <c r="BM2442" s="193"/>
      <c r="BO2442" s="28"/>
      <c r="BP2442" s="28"/>
      <c r="BQ2442" s="28"/>
      <c r="BV2442" s="193"/>
      <c r="BX2442" s="28"/>
      <c r="BY2442" s="28"/>
      <c r="BZ2442" s="28"/>
      <c r="CE2442" s="193"/>
      <c r="CG2442" s="28"/>
      <c r="CH2442" s="28"/>
      <c r="CI2442" s="28"/>
      <c r="CN2442" s="193"/>
      <c r="CP2442" s="28"/>
      <c r="CQ2442" s="28"/>
      <c r="CR2442" s="28"/>
      <c r="CW2442" s="193"/>
      <c r="CY2442" s="28"/>
      <c r="CZ2442" s="28"/>
      <c r="DA2442" s="28"/>
      <c r="DF2442" s="193"/>
      <c r="DH2442" s="28"/>
      <c r="DI2442" s="28"/>
      <c r="DJ2442" s="28"/>
      <c r="DO2442" s="193"/>
      <c r="DQ2442" s="28"/>
      <c r="DR2442" s="28"/>
      <c r="DS2442" s="28"/>
      <c r="DX2442" s="193"/>
      <c r="DZ2442" s="28"/>
      <c r="EA2442" s="28"/>
      <c r="EB2442" s="28"/>
      <c r="EG2442" s="193"/>
      <c r="EI2442" s="28"/>
      <c r="EJ2442" s="28"/>
      <c r="EK2442" s="28"/>
      <c r="EP2442" s="193"/>
      <c r="ER2442" s="28"/>
      <c r="ES2442" s="28"/>
      <c r="ET2442" s="28"/>
      <c r="EY2442" s="193"/>
      <c r="FA2442" s="28"/>
      <c r="FB2442" s="28"/>
      <c r="FC2442" s="28"/>
      <c r="FH2442" s="193"/>
      <c r="FJ2442" s="28"/>
      <c r="FK2442" s="28"/>
      <c r="FL2442" s="28"/>
      <c r="FQ2442" s="193"/>
      <c r="FS2442" s="28"/>
      <c r="FT2442" s="28"/>
      <c r="FU2442" s="28"/>
      <c r="FZ2442" s="193"/>
      <c r="GB2442" s="28"/>
      <c r="GC2442" s="28"/>
      <c r="GD2442" s="28"/>
      <c r="GI2442" s="193"/>
      <c r="GK2442" s="28"/>
      <c r="GL2442" s="28"/>
      <c r="GM2442" s="28"/>
      <c r="GR2442" s="193"/>
      <c r="GT2442" s="28"/>
      <c r="GU2442" s="28"/>
      <c r="GV2442" s="28"/>
      <c r="HA2442" s="193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1"/>
      <c r="B2443"/>
      <c r="C2443"/>
      <c r="D2443"/>
      <c r="E2443" s="1"/>
      <c r="F2443" s="1"/>
      <c r="G2443" s="1"/>
      <c r="H2443" s="1"/>
      <c r="I2443" s="2"/>
      <c r="J2443" s="1"/>
      <c r="K2443"/>
      <c r="L2443"/>
      <c r="M2443"/>
      <c r="N2443" s="28"/>
      <c r="O2443" s="28"/>
      <c r="T2443" s="193"/>
      <c r="V2443" s="28"/>
      <c r="W2443" s="28"/>
      <c r="X2443" s="28"/>
      <c r="AC2443" s="193"/>
      <c r="AE2443" s="28"/>
      <c r="AF2443" s="28"/>
      <c r="AG2443" s="28"/>
      <c r="AL2443" s="193"/>
      <c r="AN2443" s="28"/>
      <c r="AO2443" s="28"/>
      <c r="AP2443" s="28"/>
      <c r="AU2443" s="193"/>
      <c r="AW2443" s="28"/>
      <c r="AX2443" s="28"/>
      <c r="AY2443" s="28"/>
      <c r="BD2443" s="193"/>
      <c r="BF2443" s="28"/>
      <c r="BG2443" s="28"/>
      <c r="BH2443" s="28"/>
      <c r="BM2443" s="193"/>
      <c r="BO2443" s="28"/>
      <c r="BP2443" s="28"/>
      <c r="BQ2443" s="28"/>
      <c r="BV2443" s="193"/>
      <c r="BX2443" s="28"/>
      <c r="BY2443" s="28"/>
      <c r="BZ2443" s="28"/>
      <c r="CE2443" s="193"/>
      <c r="CG2443" s="28"/>
      <c r="CH2443" s="28"/>
      <c r="CI2443" s="28"/>
      <c r="CN2443" s="193"/>
      <c r="CP2443" s="28"/>
      <c r="CQ2443" s="28"/>
      <c r="CR2443" s="28"/>
      <c r="CW2443" s="193"/>
      <c r="CY2443" s="28"/>
      <c r="CZ2443" s="28"/>
      <c r="DA2443" s="28"/>
      <c r="DF2443" s="193"/>
      <c r="DH2443" s="28"/>
      <c r="DI2443" s="28"/>
      <c r="DJ2443" s="28"/>
      <c r="DO2443" s="193"/>
      <c r="DQ2443" s="28"/>
      <c r="DR2443" s="28"/>
      <c r="DS2443" s="28"/>
      <c r="DX2443" s="193"/>
      <c r="DZ2443" s="28"/>
      <c r="EA2443" s="28"/>
      <c r="EB2443" s="28"/>
      <c r="EG2443" s="193"/>
      <c r="EI2443" s="28"/>
      <c r="EJ2443" s="28"/>
      <c r="EK2443" s="28"/>
      <c r="EP2443" s="193"/>
      <c r="ER2443" s="28"/>
      <c r="ES2443" s="28"/>
      <c r="ET2443" s="28"/>
      <c r="EY2443" s="193"/>
      <c r="FA2443" s="28"/>
      <c r="FB2443" s="28"/>
      <c r="FC2443" s="28"/>
      <c r="FH2443" s="193"/>
      <c r="FJ2443" s="28"/>
      <c r="FK2443" s="28"/>
      <c r="FL2443" s="28"/>
      <c r="FQ2443" s="193"/>
      <c r="FS2443" s="28"/>
      <c r="FT2443" s="28"/>
      <c r="FU2443" s="28"/>
      <c r="FZ2443" s="193"/>
      <c r="GB2443" s="28"/>
      <c r="GC2443" s="28"/>
      <c r="GD2443" s="28"/>
      <c r="GI2443" s="193"/>
      <c r="GK2443" s="28"/>
      <c r="GL2443" s="28"/>
      <c r="GM2443" s="28"/>
      <c r="GR2443" s="193"/>
      <c r="GT2443" s="28"/>
      <c r="GU2443" s="28"/>
      <c r="GV2443" s="28"/>
      <c r="HA2443" s="193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1"/>
      <c r="B2444"/>
      <c r="C2444"/>
      <c r="D2444"/>
      <c r="E2444" s="1"/>
      <c r="F2444" s="1"/>
      <c r="G2444" s="1"/>
      <c r="H2444" s="1"/>
      <c r="I2444" s="2"/>
      <c r="J2444" s="1"/>
      <c r="K2444"/>
      <c r="L2444"/>
      <c r="M2444"/>
      <c r="N2444" s="28"/>
      <c r="O2444" s="28"/>
      <c r="T2444" s="193"/>
      <c r="V2444" s="28"/>
      <c r="W2444" s="28"/>
      <c r="X2444" s="28"/>
      <c r="AC2444" s="193"/>
      <c r="AE2444" s="28"/>
      <c r="AF2444" s="28"/>
      <c r="AG2444" s="28"/>
      <c r="AL2444" s="193"/>
      <c r="AN2444" s="28"/>
      <c r="AO2444" s="28"/>
      <c r="AP2444" s="28"/>
      <c r="AU2444" s="193"/>
      <c r="AW2444" s="28"/>
      <c r="AX2444" s="28"/>
      <c r="AY2444" s="28"/>
      <c r="BD2444" s="193"/>
      <c r="BF2444" s="28"/>
      <c r="BG2444" s="28"/>
      <c r="BH2444" s="28"/>
      <c r="BM2444" s="193"/>
      <c r="BO2444" s="28"/>
      <c r="BP2444" s="28"/>
      <c r="BQ2444" s="28"/>
      <c r="BV2444" s="193"/>
      <c r="BX2444" s="28"/>
      <c r="BY2444" s="28"/>
      <c r="BZ2444" s="28"/>
      <c r="CE2444" s="193"/>
      <c r="CG2444" s="28"/>
      <c r="CH2444" s="28"/>
      <c r="CI2444" s="28"/>
      <c r="CN2444" s="193"/>
      <c r="CP2444" s="28"/>
      <c r="CQ2444" s="28"/>
      <c r="CR2444" s="28"/>
      <c r="CW2444" s="193"/>
      <c r="CY2444" s="28"/>
      <c r="CZ2444" s="28"/>
      <c r="DA2444" s="28"/>
      <c r="DF2444" s="193"/>
      <c r="DH2444" s="28"/>
      <c r="DI2444" s="28"/>
      <c r="DJ2444" s="28"/>
      <c r="DO2444" s="193"/>
      <c r="DQ2444" s="28"/>
      <c r="DR2444" s="28"/>
      <c r="DS2444" s="28"/>
      <c r="DX2444" s="193"/>
      <c r="DZ2444" s="28"/>
      <c r="EA2444" s="28"/>
      <c r="EB2444" s="28"/>
      <c r="EG2444" s="193"/>
      <c r="EI2444" s="28"/>
      <c r="EJ2444" s="28"/>
      <c r="EK2444" s="28"/>
      <c r="EP2444" s="193"/>
      <c r="ER2444" s="28"/>
      <c r="ES2444" s="28"/>
      <c r="ET2444" s="28"/>
      <c r="EY2444" s="193"/>
      <c r="FA2444" s="28"/>
      <c r="FB2444" s="28"/>
      <c r="FC2444" s="28"/>
      <c r="FH2444" s="193"/>
      <c r="FJ2444" s="28"/>
      <c r="FK2444" s="28"/>
      <c r="FL2444" s="28"/>
      <c r="FQ2444" s="193"/>
      <c r="FS2444" s="28"/>
      <c r="FT2444" s="28"/>
      <c r="FU2444" s="28"/>
      <c r="FZ2444" s="193"/>
      <c r="GB2444" s="28"/>
      <c r="GC2444" s="28"/>
      <c r="GD2444" s="28"/>
      <c r="GI2444" s="193"/>
      <c r="GK2444" s="28"/>
      <c r="GL2444" s="28"/>
      <c r="GM2444" s="28"/>
      <c r="GR2444" s="193"/>
      <c r="GT2444" s="28"/>
      <c r="GU2444" s="28"/>
      <c r="GV2444" s="28"/>
      <c r="HA2444" s="193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 s="1"/>
      <c r="B2445"/>
      <c r="C2445"/>
      <c r="D2445"/>
      <c r="E2445" s="1"/>
      <c r="F2445" s="1"/>
      <c r="G2445" s="1"/>
      <c r="H2445" s="1"/>
      <c r="I2445" s="2"/>
      <c r="J2445" s="1"/>
      <c r="K2445"/>
      <c r="L2445"/>
      <c r="M2445"/>
      <c r="N2445" s="28"/>
      <c r="O2445" s="28"/>
      <c r="T2445" s="193"/>
      <c r="V2445" s="28"/>
      <c r="W2445" s="28"/>
      <c r="X2445" s="28"/>
      <c r="AC2445" s="193"/>
      <c r="AE2445" s="28"/>
      <c r="AF2445" s="28"/>
      <c r="AG2445" s="28"/>
      <c r="AL2445" s="193"/>
      <c r="AN2445" s="28"/>
      <c r="AO2445" s="28"/>
      <c r="AP2445" s="28"/>
      <c r="AU2445" s="193"/>
      <c r="AW2445" s="28"/>
      <c r="AX2445" s="28"/>
      <c r="AY2445" s="28"/>
      <c r="BD2445" s="193"/>
      <c r="BF2445" s="28"/>
      <c r="BG2445" s="28"/>
      <c r="BH2445" s="28"/>
      <c r="BM2445" s="193"/>
      <c r="BO2445" s="28"/>
      <c r="BP2445" s="28"/>
      <c r="BQ2445" s="28"/>
      <c r="BV2445" s="193"/>
      <c r="BX2445" s="28"/>
      <c r="BY2445" s="28"/>
      <c r="BZ2445" s="28"/>
      <c r="CE2445" s="193"/>
      <c r="CG2445" s="28"/>
      <c r="CH2445" s="28"/>
      <c r="CI2445" s="28"/>
      <c r="CN2445" s="193"/>
      <c r="CP2445" s="28"/>
      <c r="CQ2445" s="28"/>
      <c r="CR2445" s="28"/>
      <c r="CW2445" s="193"/>
      <c r="CY2445" s="28"/>
      <c r="CZ2445" s="28"/>
      <c r="DA2445" s="28"/>
      <c r="DF2445" s="193"/>
      <c r="DH2445" s="28"/>
      <c r="DI2445" s="28"/>
      <c r="DJ2445" s="28"/>
      <c r="DO2445" s="193"/>
      <c r="DQ2445" s="28"/>
      <c r="DR2445" s="28"/>
      <c r="DS2445" s="28"/>
      <c r="DX2445" s="193"/>
      <c r="DZ2445" s="28"/>
      <c r="EA2445" s="28"/>
      <c r="EB2445" s="28"/>
      <c r="EG2445" s="193"/>
      <c r="EI2445" s="28"/>
      <c r="EJ2445" s="28"/>
      <c r="EK2445" s="28"/>
      <c r="EP2445" s="193"/>
      <c r="ER2445" s="28"/>
      <c r="ES2445" s="28"/>
      <c r="ET2445" s="28"/>
      <c r="EY2445" s="193"/>
      <c r="FA2445" s="28"/>
      <c r="FB2445" s="28"/>
      <c r="FC2445" s="28"/>
      <c r="FH2445" s="193"/>
      <c r="FJ2445" s="28"/>
      <c r="FK2445" s="28"/>
      <c r="FL2445" s="28"/>
      <c r="FQ2445" s="193"/>
      <c r="FS2445" s="28"/>
      <c r="FT2445" s="28"/>
      <c r="FU2445" s="28"/>
      <c r="FZ2445" s="193"/>
      <c r="GB2445" s="28"/>
      <c r="GC2445" s="28"/>
      <c r="GD2445" s="28"/>
      <c r="GI2445" s="193"/>
      <c r="GK2445" s="28"/>
      <c r="GL2445" s="28"/>
      <c r="GM2445" s="28"/>
      <c r="GR2445" s="193"/>
      <c r="GT2445" s="28"/>
      <c r="GU2445" s="28"/>
      <c r="GV2445" s="28"/>
      <c r="HA2445" s="193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1"/>
      <c r="B2446"/>
      <c r="C2446"/>
      <c r="D2446"/>
      <c r="E2446" s="1"/>
      <c r="F2446" s="1"/>
      <c r="G2446" s="1"/>
      <c r="H2446" s="1"/>
      <c r="I2446" s="2"/>
      <c r="J2446" s="1"/>
      <c r="K2446"/>
      <c r="L2446"/>
      <c r="M2446"/>
      <c r="N2446" s="28"/>
      <c r="O2446" s="28"/>
      <c r="T2446" s="193"/>
      <c r="V2446" s="28"/>
      <c r="W2446" s="28"/>
      <c r="X2446" s="28"/>
      <c r="AC2446" s="193"/>
      <c r="AE2446" s="28"/>
      <c r="AF2446" s="28"/>
      <c r="AG2446" s="28"/>
      <c r="AL2446" s="193"/>
      <c r="AN2446" s="28"/>
      <c r="AO2446" s="28"/>
      <c r="AP2446" s="28"/>
      <c r="AU2446" s="193"/>
      <c r="AW2446" s="28"/>
      <c r="AX2446" s="28"/>
      <c r="AY2446" s="28"/>
      <c r="BD2446" s="193"/>
      <c r="BF2446" s="28"/>
      <c r="BG2446" s="28"/>
      <c r="BH2446" s="28"/>
      <c r="BM2446" s="193"/>
      <c r="BO2446" s="28"/>
      <c r="BP2446" s="28"/>
      <c r="BQ2446" s="28"/>
      <c r="BV2446" s="193"/>
      <c r="BX2446" s="28"/>
      <c r="BY2446" s="28"/>
      <c r="BZ2446" s="28"/>
      <c r="CE2446" s="193"/>
      <c r="CG2446" s="28"/>
      <c r="CH2446" s="28"/>
      <c r="CI2446" s="28"/>
      <c r="CN2446" s="193"/>
      <c r="CP2446" s="28"/>
      <c r="CQ2446" s="28"/>
      <c r="CR2446" s="28"/>
      <c r="CW2446" s="193"/>
      <c r="CY2446" s="28"/>
      <c r="CZ2446" s="28"/>
      <c r="DA2446" s="28"/>
      <c r="DF2446" s="193"/>
      <c r="DH2446" s="28"/>
      <c r="DI2446" s="28"/>
      <c r="DJ2446" s="28"/>
      <c r="DO2446" s="193"/>
      <c r="DQ2446" s="28"/>
      <c r="DR2446" s="28"/>
      <c r="DS2446" s="28"/>
      <c r="DX2446" s="193"/>
      <c r="DZ2446" s="28"/>
      <c r="EA2446" s="28"/>
      <c r="EB2446" s="28"/>
      <c r="EG2446" s="193"/>
      <c r="EI2446" s="28"/>
      <c r="EJ2446" s="28"/>
      <c r="EK2446" s="28"/>
      <c r="EP2446" s="193"/>
      <c r="ER2446" s="28"/>
      <c r="ES2446" s="28"/>
      <c r="ET2446" s="28"/>
      <c r="EY2446" s="193"/>
      <c r="FA2446" s="28"/>
      <c r="FB2446" s="28"/>
      <c r="FC2446" s="28"/>
      <c r="FH2446" s="193"/>
      <c r="FJ2446" s="28"/>
      <c r="FK2446" s="28"/>
      <c r="FL2446" s="28"/>
      <c r="FQ2446" s="193"/>
      <c r="FS2446" s="28"/>
      <c r="FT2446" s="28"/>
      <c r="FU2446" s="28"/>
      <c r="FZ2446" s="193"/>
      <c r="GB2446" s="28"/>
      <c r="GC2446" s="28"/>
      <c r="GD2446" s="28"/>
      <c r="GI2446" s="193"/>
      <c r="GK2446" s="28"/>
      <c r="GL2446" s="28"/>
      <c r="GM2446" s="28"/>
      <c r="GR2446" s="193"/>
      <c r="GT2446" s="28"/>
      <c r="GU2446" s="28"/>
      <c r="GV2446" s="28"/>
      <c r="HA2446" s="193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1"/>
      <c r="B2447"/>
      <c r="C2447"/>
      <c r="D2447"/>
      <c r="E2447" s="1"/>
      <c r="F2447" s="1"/>
      <c r="G2447" s="1"/>
      <c r="H2447" s="1"/>
      <c r="I2447" s="2"/>
      <c r="J2447" s="1"/>
      <c r="K2447"/>
      <c r="L2447"/>
      <c r="M2447"/>
      <c r="N2447" s="28"/>
      <c r="O2447" s="28"/>
      <c r="T2447" s="193"/>
      <c r="V2447" s="28"/>
      <c r="W2447" s="28"/>
      <c r="X2447" s="28"/>
      <c r="AC2447" s="193"/>
      <c r="AE2447" s="28"/>
      <c r="AF2447" s="28"/>
      <c r="AG2447" s="28"/>
      <c r="AL2447" s="193"/>
      <c r="AN2447" s="28"/>
      <c r="AO2447" s="28"/>
      <c r="AP2447" s="28"/>
      <c r="AU2447" s="193"/>
      <c r="AW2447" s="28"/>
      <c r="AX2447" s="28"/>
      <c r="AY2447" s="28"/>
      <c r="BD2447" s="193"/>
      <c r="BF2447" s="28"/>
      <c r="BG2447" s="28"/>
      <c r="BH2447" s="28"/>
      <c r="BM2447" s="193"/>
      <c r="BO2447" s="28"/>
      <c r="BP2447" s="28"/>
      <c r="BQ2447" s="28"/>
      <c r="BV2447" s="193"/>
      <c r="BX2447" s="28"/>
      <c r="BY2447" s="28"/>
      <c r="BZ2447" s="28"/>
      <c r="CE2447" s="193"/>
      <c r="CG2447" s="28"/>
      <c r="CH2447" s="28"/>
      <c r="CI2447" s="28"/>
      <c r="CN2447" s="193"/>
      <c r="CP2447" s="28"/>
      <c r="CQ2447" s="28"/>
      <c r="CR2447" s="28"/>
      <c r="CW2447" s="193"/>
      <c r="CY2447" s="28"/>
      <c r="CZ2447" s="28"/>
      <c r="DA2447" s="28"/>
      <c r="DF2447" s="193"/>
      <c r="DH2447" s="28"/>
      <c r="DI2447" s="28"/>
      <c r="DJ2447" s="28"/>
      <c r="DO2447" s="193"/>
      <c r="DQ2447" s="28"/>
      <c r="DR2447" s="28"/>
      <c r="DS2447" s="28"/>
      <c r="DX2447" s="193"/>
      <c r="DZ2447" s="28"/>
      <c r="EA2447" s="28"/>
      <c r="EB2447" s="28"/>
      <c r="EG2447" s="193"/>
      <c r="EI2447" s="28"/>
      <c r="EJ2447" s="28"/>
      <c r="EK2447" s="28"/>
      <c r="EP2447" s="193"/>
      <c r="ER2447" s="28"/>
      <c r="ES2447" s="28"/>
      <c r="ET2447" s="28"/>
      <c r="EY2447" s="193"/>
      <c r="FA2447" s="28"/>
      <c r="FB2447" s="28"/>
      <c r="FC2447" s="28"/>
      <c r="FH2447" s="193"/>
      <c r="FJ2447" s="28"/>
      <c r="FK2447" s="28"/>
      <c r="FL2447" s="28"/>
      <c r="FQ2447" s="193"/>
      <c r="FS2447" s="28"/>
      <c r="FT2447" s="28"/>
      <c r="FU2447" s="28"/>
      <c r="FZ2447" s="193"/>
      <c r="GB2447" s="28"/>
      <c r="GC2447" s="28"/>
      <c r="GD2447" s="28"/>
      <c r="GI2447" s="193"/>
      <c r="GK2447" s="28"/>
      <c r="GL2447" s="28"/>
      <c r="GM2447" s="28"/>
      <c r="GR2447" s="193"/>
      <c r="GT2447" s="28"/>
      <c r="GU2447" s="28"/>
      <c r="GV2447" s="28"/>
      <c r="HA2447" s="193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1"/>
      <c r="B2448"/>
      <c r="C2448"/>
      <c r="D2448"/>
      <c r="E2448" s="1"/>
      <c r="F2448" s="1"/>
      <c r="G2448" s="1"/>
      <c r="H2448" s="1"/>
      <c r="I2448" s="2"/>
      <c r="J2448" s="1"/>
      <c r="K2448"/>
      <c r="L2448"/>
      <c r="M2448"/>
      <c r="N2448" s="28"/>
      <c r="O2448" s="28"/>
      <c r="T2448" s="193"/>
      <c r="V2448" s="28"/>
      <c r="W2448" s="28"/>
      <c r="X2448" s="28"/>
      <c r="AC2448" s="193"/>
      <c r="AE2448" s="28"/>
      <c r="AF2448" s="28"/>
      <c r="AG2448" s="28"/>
      <c r="AL2448" s="193"/>
      <c r="AN2448" s="28"/>
      <c r="AO2448" s="28"/>
      <c r="AP2448" s="28"/>
      <c r="AU2448" s="193"/>
      <c r="AW2448" s="28"/>
      <c r="AX2448" s="28"/>
      <c r="AY2448" s="28"/>
      <c r="BD2448" s="193"/>
      <c r="BF2448" s="28"/>
      <c r="BG2448" s="28"/>
      <c r="BH2448" s="28"/>
      <c r="BM2448" s="193"/>
      <c r="BO2448" s="28"/>
      <c r="BP2448" s="28"/>
      <c r="BQ2448" s="28"/>
      <c r="BV2448" s="193"/>
      <c r="BX2448" s="28"/>
      <c r="BY2448" s="28"/>
      <c r="BZ2448" s="28"/>
      <c r="CE2448" s="193"/>
      <c r="CG2448" s="28"/>
      <c r="CH2448" s="28"/>
      <c r="CI2448" s="28"/>
      <c r="CN2448" s="193"/>
      <c r="CP2448" s="28"/>
      <c r="CQ2448" s="28"/>
      <c r="CR2448" s="28"/>
      <c r="CW2448" s="193"/>
      <c r="CY2448" s="28"/>
      <c r="CZ2448" s="28"/>
      <c r="DA2448" s="28"/>
      <c r="DF2448" s="193"/>
      <c r="DH2448" s="28"/>
      <c r="DI2448" s="28"/>
      <c r="DJ2448" s="28"/>
      <c r="DO2448" s="193"/>
      <c r="DQ2448" s="28"/>
      <c r="DR2448" s="28"/>
      <c r="DS2448" s="28"/>
      <c r="DX2448" s="193"/>
      <c r="DZ2448" s="28"/>
      <c r="EA2448" s="28"/>
      <c r="EB2448" s="28"/>
      <c r="EG2448" s="193"/>
      <c r="EI2448" s="28"/>
      <c r="EJ2448" s="28"/>
      <c r="EK2448" s="28"/>
      <c r="EP2448" s="193"/>
      <c r="ER2448" s="28"/>
      <c r="ES2448" s="28"/>
      <c r="ET2448" s="28"/>
      <c r="EY2448" s="193"/>
      <c r="FA2448" s="28"/>
      <c r="FB2448" s="28"/>
      <c r="FC2448" s="28"/>
      <c r="FH2448" s="193"/>
      <c r="FJ2448" s="28"/>
      <c r="FK2448" s="28"/>
      <c r="FL2448" s="28"/>
      <c r="FQ2448" s="193"/>
      <c r="FS2448" s="28"/>
      <c r="FT2448" s="28"/>
      <c r="FU2448" s="28"/>
      <c r="FZ2448" s="193"/>
      <c r="GB2448" s="28"/>
      <c r="GC2448" s="28"/>
      <c r="GD2448" s="28"/>
      <c r="GI2448" s="193"/>
      <c r="GK2448" s="28"/>
      <c r="GL2448" s="28"/>
      <c r="GM2448" s="28"/>
      <c r="GR2448" s="193"/>
      <c r="GT2448" s="28"/>
      <c r="GU2448" s="28"/>
      <c r="GV2448" s="28"/>
      <c r="HA2448" s="193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1"/>
      <c r="B2449"/>
      <c r="C2449"/>
      <c r="D2449"/>
      <c r="E2449" s="1"/>
      <c r="F2449" s="1"/>
      <c r="G2449" s="1"/>
      <c r="H2449" s="1"/>
      <c r="I2449" s="2"/>
      <c r="J2449" s="1"/>
      <c r="K2449"/>
      <c r="L2449"/>
      <c r="M2449"/>
      <c r="N2449" s="28"/>
      <c r="O2449" s="28"/>
      <c r="T2449" s="193"/>
      <c r="V2449" s="28"/>
      <c r="W2449" s="28"/>
      <c r="X2449" s="28"/>
      <c r="AC2449" s="193"/>
      <c r="AE2449" s="28"/>
      <c r="AF2449" s="28"/>
      <c r="AG2449" s="28"/>
      <c r="AL2449" s="193"/>
      <c r="AN2449" s="28"/>
      <c r="AO2449" s="28"/>
      <c r="AP2449" s="28"/>
      <c r="AU2449" s="193"/>
      <c r="AW2449" s="28"/>
      <c r="AX2449" s="28"/>
      <c r="AY2449" s="28"/>
      <c r="BD2449" s="193"/>
      <c r="BF2449" s="28"/>
      <c r="BG2449" s="28"/>
      <c r="BH2449" s="28"/>
      <c r="BM2449" s="193"/>
      <c r="BO2449" s="28"/>
      <c r="BP2449" s="28"/>
      <c r="BQ2449" s="28"/>
      <c r="BV2449" s="193"/>
      <c r="BX2449" s="28"/>
      <c r="BY2449" s="28"/>
      <c r="BZ2449" s="28"/>
      <c r="CE2449" s="193"/>
      <c r="CG2449" s="28"/>
      <c r="CH2449" s="28"/>
      <c r="CI2449" s="28"/>
      <c r="CN2449" s="193"/>
      <c r="CP2449" s="28"/>
      <c r="CQ2449" s="28"/>
      <c r="CR2449" s="28"/>
      <c r="CW2449" s="193"/>
      <c r="CY2449" s="28"/>
      <c r="CZ2449" s="28"/>
      <c r="DA2449" s="28"/>
      <c r="DF2449" s="193"/>
      <c r="DH2449" s="28"/>
      <c r="DI2449" s="28"/>
      <c r="DJ2449" s="28"/>
      <c r="DO2449" s="193"/>
      <c r="DQ2449" s="28"/>
      <c r="DR2449" s="28"/>
      <c r="DS2449" s="28"/>
      <c r="DX2449" s="193"/>
      <c r="DZ2449" s="28"/>
      <c r="EA2449" s="28"/>
      <c r="EB2449" s="28"/>
      <c r="EG2449" s="193"/>
      <c r="EI2449" s="28"/>
      <c r="EJ2449" s="28"/>
      <c r="EK2449" s="28"/>
      <c r="EP2449" s="193"/>
      <c r="ER2449" s="28"/>
      <c r="ES2449" s="28"/>
      <c r="ET2449" s="28"/>
      <c r="EY2449" s="193"/>
      <c r="FA2449" s="28"/>
      <c r="FB2449" s="28"/>
      <c r="FC2449" s="28"/>
      <c r="FH2449" s="193"/>
      <c r="FJ2449" s="28"/>
      <c r="FK2449" s="28"/>
      <c r="FL2449" s="28"/>
      <c r="FQ2449" s="193"/>
      <c r="FS2449" s="28"/>
      <c r="FT2449" s="28"/>
      <c r="FU2449" s="28"/>
      <c r="FZ2449" s="193"/>
      <c r="GB2449" s="28"/>
      <c r="GC2449" s="28"/>
      <c r="GD2449" s="28"/>
      <c r="GI2449" s="193"/>
      <c r="GK2449" s="28"/>
      <c r="GL2449" s="28"/>
      <c r="GM2449" s="28"/>
      <c r="GR2449" s="193"/>
      <c r="GT2449" s="28"/>
      <c r="GU2449" s="28"/>
      <c r="GV2449" s="28"/>
      <c r="HA2449" s="193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1"/>
      <c r="B2450"/>
      <c r="C2450"/>
      <c r="D2450"/>
      <c r="E2450" s="1"/>
      <c r="F2450" s="1"/>
      <c r="G2450" s="1"/>
      <c r="H2450" s="1"/>
      <c r="I2450" s="2"/>
      <c r="J2450" s="1"/>
      <c r="K2450"/>
      <c r="L2450"/>
      <c r="M2450"/>
      <c r="N2450" s="28"/>
      <c r="O2450" s="28"/>
      <c r="T2450" s="193"/>
      <c r="V2450" s="28"/>
      <c r="W2450" s="28"/>
      <c r="X2450" s="28"/>
      <c r="AC2450" s="193"/>
      <c r="AE2450" s="28"/>
      <c r="AF2450" s="28"/>
      <c r="AG2450" s="28"/>
      <c r="AL2450" s="193"/>
      <c r="AN2450" s="28"/>
      <c r="AO2450" s="28"/>
      <c r="AP2450" s="28"/>
      <c r="AU2450" s="193"/>
      <c r="AW2450" s="28"/>
      <c r="AX2450" s="28"/>
      <c r="AY2450" s="28"/>
      <c r="BD2450" s="193"/>
      <c r="BF2450" s="28"/>
      <c r="BG2450" s="28"/>
      <c r="BH2450" s="28"/>
      <c r="BM2450" s="193"/>
      <c r="BO2450" s="28"/>
      <c r="BP2450" s="28"/>
      <c r="BQ2450" s="28"/>
      <c r="BV2450" s="193"/>
      <c r="BX2450" s="28"/>
      <c r="BY2450" s="28"/>
      <c r="BZ2450" s="28"/>
      <c r="CE2450" s="193"/>
      <c r="CG2450" s="28"/>
      <c r="CH2450" s="28"/>
      <c r="CI2450" s="28"/>
      <c r="CN2450" s="193"/>
      <c r="CP2450" s="28"/>
      <c r="CQ2450" s="28"/>
      <c r="CR2450" s="28"/>
      <c r="CW2450" s="193"/>
      <c r="CY2450" s="28"/>
      <c r="CZ2450" s="28"/>
      <c r="DA2450" s="28"/>
      <c r="DF2450" s="193"/>
      <c r="DH2450" s="28"/>
      <c r="DI2450" s="28"/>
      <c r="DJ2450" s="28"/>
      <c r="DO2450" s="193"/>
      <c r="DQ2450" s="28"/>
      <c r="DR2450" s="28"/>
      <c r="DS2450" s="28"/>
      <c r="DX2450" s="193"/>
      <c r="DZ2450" s="28"/>
      <c r="EA2450" s="28"/>
      <c r="EB2450" s="28"/>
      <c r="EG2450" s="193"/>
      <c r="EI2450" s="28"/>
      <c r="EJ2450" s="28"/>
      <c r="EK2450" s="28"/>
      <c r="EP2450" s="193"/>
      <c r="ER2450" s="28"/>
      <c r="ES2450" s="28"/>
      <c r="ET2450" s="28"/>
      <c r="EY2450" s="193"/>
      <c r="FA2450" s="28"/>
      <c r="FB2450" s="28"/>
      <c r="FC2450" s="28"/>
      <c r="FH2450" s="193"/>
      <c r="FJ2450" s="28"/>
      <c r="FK2450" s="28"/>
      <c r="FL2450" s="28"/>
      <c r="FQ2450" s="193"/>
      <c r="FS2450" s="28"/>
      <c r="FT2450" s="28"/>
      <c r="FU2450" s="28"/>
      <c r="FZ2450" s="193"/>
      <c r="GB2450" s="28"/>
      <c r="GC2450" s="28"/>
      <c r="GD2450" s="28"/>
      <c r="GI2450" s="193"/>
      <c r="GK2450" s="28"/>
      <c r="GL2450" s="28"/>
      <c r="GM2450" s="28"/>
      <c r="GR2450" s="193"/>
      <c r="GT2450" s="28"/>
      <c r="GU2450" s="28"/>
      <c r="GV2450" s="28"/>
      <c r="HA2450" s="193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1"/>
      <c r="B2451"/>
      <c r="C2451"/>
      <c r="D2451"/>
      <c r="E2451" s="1"/>
      <c r="F2451" s="1"/>
      <c r="G2451" s="1"/>
      <c r="H2451" s="1"/>
      <c r="I2451" s="2"/>
      <c r="J2451" s="1"/>
      <c r="K2451"/>
      <c r="L2451"/>
      <c r="M2451"/>
      <c r="N2451" s="28"/>
      <c r="O2451" s="28"/>
      <c r="T2451" s="193"/>
      <c r="V2451" s="28"/>
      <c r="W2451" s="28"/>
      <c r="X2451" s="28"/>
      <c r="AC2451" s="193"/>
      <c r="AE2451" s="28"/>
      <c r="AF2451" s="28"/>
      <c r="AG2451" s="28"/>
      <c r="AL2451" s="193"/>
      <c r="AN2451" s="28"/>
      <c r="AO2451" s="28"/>
      <c r="AP2451" s="28"/>
      <c r="AU2451" s="193"/>
      <c r="AW2451" s="28"/>
      <c r="AX2451" s="28"/>
      <c r="AY2451" s="28"/>
      <c r="BD2451" s="193"/>
      <c r="BF2451" s="28"/>
      <c r="BG2451" s="28"/>
      <c r="BH2451" s="28"/>
      <c r="BM2451" s="193"/>
      <c r="BO2451" s="28"/>
      <c r="BP2451" s="28"/>
      <c r="BQ2451" s="28"/>
      <c r="BV2451" s="193"/>
      <c r="BX2451" s="28"/>
      <c r="BY2451" s="28"/>
      <c r="BZ2451" s="28"/>
      <c r="CE2451" s="193"/>
      <c r="CG2451" s="28"/>
      <c r="CH2451" s="28"/>
      <c r="CI2451" s="28"/>
      <c r="CN2451" s="193"/>
      <c r="CP2451" s="28"/>
      <c r="CQ2451" s="28"/>
      <c r="CR2451" s="28"/>
      <c r="CW2451" s="193"/>
      <c r="CY2451" s="28"/>
      <c r="CZ2451" s="28"/>
      <c r="DA2451" s="28"/>
      <c r="DF2451" s="193"/>
      <c r="DH2451" s="28"/>
      <c r="DI2451" s="28"/>
      <c r="DJ2451" s="28"/>
      <c r="DO2451" s="193"/>
      <c r="DQ2451" s="28"/>
      <c r="DR2451" s="28"/>
      <c r="DS2451" s="28"/>
      <c r="DX2451" s="193"/>
      <c r="DZ2451" s="28"/>
      <c r="EA2451" s="28"/>
      <c r="EB2451" s="28"/>
      <c r="EG2451" s="193"/>
      <c r="EI2451" s="28"/>
      <c r="EJ2451" s="28"/>
      <c r="EK2451" s="28"/>
      <c r="EP2451" s="193"/>
      <c r="ER2451" s="28"/>
      <c r="ES2451" s="28"/>
      <c r="ET2451" s="28"/>
      <c r="EY2451" s="193"/>
      <c r="FA2451" s="28"/>
      <c r="FB2451" s="28"/>
      <c r="FC2451" s="28"/>
      <c r="FH2451" s="193"/>
      <c r="FJ2451" s="28"/>
      <c r="FK2451" s="28"/>
      <c r="FL2451" s="28"/>
      <c r="FQ2451" s="193"/>
      <c r="FS2451" s="28"/>
      <c r="FT2451" s="28"/>
      <c r="FU2451" s="28"/>
      <c r="FZ2451" s="193"/>
      <c r="GB2451" s="28"/>
      <c r="GC2451" s="28"/>
      <c r="GD2451" s="28"/>
      <c r="GI2451" s="193"/>
      <c r="GK2451" s="28"/>
      <c r="GL2451" s="28"/>
      <c r="GM2451" s="28"/>
      <c r="GR2451" s="193"/>
      <c r="GT2451" s="28"/>
      <c r="GU2451" s="28"/>
      <c r="GV2451" s="28"/>
      <c r="HA2451" s="193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1"/>
      <c r="B2452"/>
      <c r="C2452"/>
      <c r="D2452"/>
      <c r="E2452" s="1"/>
      <c r="F2452" s="1"/>
      <c r="G2452" s="1"/>
      <c r="H2452" s="1"/>
      <c r="I2452" s="2"/>
      <c r="J2452" s="1"/>
      <c r="K2452"/>
      <c r="L2452"/>
      <c r="M2452"/>
      <c r="N2452" s="28"/>
      <c r="O2452" s="28"/>
      <c r="T2452" s="193"/>
      <c r="V2452" s="28"/>
      <c r="W2452" s="28"/>
      <c r="X2452" s="28"/>
      <c r="AC2452" s="193"/>
      <c r="AE2452" s="28"/>
      <c r="AF2452" s="28"/>
      <c r="AG2452" s="28"/>
      <c r="AL2452" s="193"/>
      <c r="AN2452" s="28"/>
      <c r="AO2452" s="28"/>
      <c r="AP2452" s="28"/>
      <c r="AU2452" s="193"/>
      <c r="AW2452" s="28"/>
      <c r="AX2452" s="28"/>
      <c r="AY2452" s="28"/>
      <c r="BD2452" s="193"/>
      <c r="BF2452" s="28"/>
      <c r="BG2452" s="28"/>
      <c r="BH2452" s="28"/>
      <c r="BM2452" s="193"/>
      <c r="BO2452" s="28"/>
      <c r="BP2452" s="28"/>
      <c r="BQ2452" s="28"/>
      <c r="BV2452" s="193"/>
      <c r="BX2452" s="28"/>
      <c r="BY2452" s="28"/>
      <c r="BZ2452" s="28"/>
      <c r="CE2452" s="193"/>
      <c r="CG2452" s="28"/>
      <c r="CH2452" s="28"/>
      <c r="CI2452" s="28"/>
      <c r="CN2452" s="193"/>
      <c r="CP2452" s="28"/>
      <c r="CQ2452" s="28"/>
      <c r="CR2452" s="28"/>
      <c r="CW2452" s="193"/>
      <c r="CY2452" s="28"/>
      <c r="CZ2452" s="28"/>
      <c r="DA2452" s="28"/>
      <c r="DF2452" s="193"/>
      <c r="DH2452" s="28"/>
      <c r="DI2452" s="28"/>
      <c r="DJ2452" s="28"/>
      <c r="DO2452" s="193"/>
      <c r="DQ2452" s="28"/>
      <c r="DR2452" s="28"/>
      <c r="DS2452" s="28"/>
      <c r="DX2452" s="193"/>
      <c r="DZ2452" s="28"/>
      <c r="EA2452" s="28"/>
      <c r="EB2452" s="28"/>
      <c r="EG2452" s="193"/>
      <c r="EI2452" s="28"/>
      <c r="EJ2452" s="28"/>
      <c r="EK2452" s="28"/>
      <c r="EP2452" s="193"/>
      <c r="ER2452" s="28"/>
      <c r="ES2452" s="28"/>
      <c r="ET2452" s="28"/>
      <c r="EY2452" s="193"/>
      <c r="FA2452" s="28"/>
      <c r="FB2452" s="28"/>
      <c r="FC2452" s="28"/>
      <c r="FH2452" s="193"/>
      <c r="FJ2452" s="28"/>
      <c r="FK2452" s="28"/>
      <c r="FL2452" s="28"/>
      <c r="FQ2452" s="193"/>
      <c r="FS2452" s="28"/>
      <c r="FT2452" s="28"/>
      <c r="FU2452" s="28"/>
      <c r="FZ2452" s="193"/>
      <c r="GB2452" s="28"/>
      <c r="GC2452" s="28"/>
      <c r="GD2452" s="28"/>
      <c r="GI2452" s="193"/>
      <c r="GK2452" s="28"/>
      <c r="GL2452" s="28"/>
      <c r="GM2452" s="28"/>
      <c r="GR2452" s="193"/>
      <c r="GT2452" s="28"/>
      <c r="GU2452" s="28"/>
      <c r="GV2452" s="28"/>
      <c r="HA2452" s="193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1"/>
      <c r="B2453"/>
      <c r="C2453"/>
      <c r="D2453"/>
      <c r="E2453" s="1"/>
      <c r="F2453" s="1"/>
      <c r="G2453" s="1"/>
      <c r="H2453" s="1"/>
      <c r="I2453" s="2"/>
      <c r="J2453" s="1"/>
      <c r="K2453"/>
      <c r="L2453"/>
      <c r="M2453"/>
      <c r="N2453" s="28"/>
      <c r="O2453" s="28"/>
      <c r="T2453" s="193"/>
      <c r="V2453" s="28"/>
      <c r="W2453" s="28"/>
      <c r="X2453" s="28"/>
      <c r="AC2453" s="193"/>
      <c r="AE2453" s="28"/>
      <c r="AF2453" s="28"/>
      <c r="AG2453" s="28"/>
      <c r="AL2453" s="193"/>
      <c r="AN2453" s="28"/>
      <c r="AO2453" s="28"/>
      <c r="AP2453" s="28"/>
      <c r="AU2453" s="193"/>
      <c r="AW2453" s="28"/>
      <c r="AX2453" s="28"/>
      <c r="AY2453" s="28"/>
      <c r="BD2453" s="193"/>
      <c r="BF2453" s="28"/>
      <c r="BG2453" s="28"/>
      <c r="BH2453" s="28"/>
      <c r="BM2453" s="193"/>
      <c r="BO2453" s="28"/>
      <c r="BP2453" s="28"/>
      <c r="BQ2453" s="28"/>
      <c r="BV2453" s="193"/>
      <c r="BX2453" s="28"/>
      <c r="BY2453" s="28"/>
      <c r="BZ2453" s="28"/>
      <c r="CE2453" s="193"/>
      <c r="CG2453" s="28"/>
      <c r="CH2453" s="28"/>
      <c r="CI2453" s="28"/>
      <c r="CN2453" s="193"/>
      <c r="CP2453" s="28"/>
      <c r="CQ2453" s="28"/>
      <c r="CR2453" s="28"/>
      <c r="CW2453" s="193"/>
      <c r="CY2453" s="28"/>
      <c r="CZ2453" s="28"/>
      <c r="DA2453" s="28"/>
      <c r="DF2453" s="193"/>
      <c r="DH2453" s="28"/>
      <c r="DI2453" s="28"/>
      <c r="DJ2453" s="28"/>
      <c r="DO2453" s="193"/>
      <c r="DQ2453" s="28"/>
      <c r="DR2453" s="28"/>
      <c r="DS2453" s="28"/>
      <c r="DX2453" s="193"/>
      <c r="DZ2453" s="28"/>
      <c r="EA2453" s="28"/>
      <c r="EB2453" s="28"/>
      <c r="EG2453" s="193"/>
      <c r="EI2453" s="28"/>
      <c r="EJ2453" s="28"/>
      <c r="EK2453" s="28"/>
      <c r="EP2453" s="193"/>
      <c r="ER2453" s="28"/>
      <c r="ES2453" s="28"/>
      <c r="ET2453" s="28"/>
      <c r="EY2453" s="193"/>
      <c r="FA2453" s="28"/>
      <c r="FB2453" s="28"/>
      <c r="FC2453" s="28"/>
      <c r="FH2453" s="193"/>
      <c r="FJ2453" s="28"/>
      <c r="FK2453" s="28"/>
      <c r="FL2453" s="28"/>
      <c r="FQ2453" s="193"/>
      <c r="FS2453" s="28"/>
      <c r="FT2453" s="28"/>
      <c r="FU2453" s="28"/>
      <c r="FZ2453" s="193"/>
      <c r="GB2453" s="28"/>
      <c r="GC2453" s="28"/>
      <c r="GD2453" s="28"/>
      <c r="GI2453" s="193"/>
      <c r="GK2453" s="28"/>
      <c r="GL2453" s="28"/>
      <c r="GM2453" s="28"/>
      <c r="GR2453" s="193"/>
      <c r="GT2453" s="28"/>
      <c r="GU2453" s="28"/>
      <c r="GV2453" s="28"/>
      <c r="HA2453" s="193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1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1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1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1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1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1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1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1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1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1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49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49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49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49" s="1" customFormat="1">
      <c r="B2548"/>
      <c r="C2548"/>
      <c r="D2548"/>
      <c r="I2548" s="2"/>
      <c r="K2548"/>
      <c r="L2548"/>
      <c r="M2548"/>
      <c r="N2548"/>
      <c r="O2548"/>
      <c r="T2548" s="2"/>
      <c r="V2548"/>
      <c r="W2548"/>
      <c r="X2548"/>
      <c r="AC2548" s="2"/>
      <c r="AE2548"/>
      <c r="AF2548"/>
      <c r="AG2548"/>
      <c r="AL2548" s="2"/>
      <c r="AN2548"/>
      <c r="AO2548"/>
      <c r="AP2548"/>
      <c r="AU2548" s="2"/>
      <c r="AW2548"/>
      <c r="AX2548"/>
      <c r="AY2548"/>
      <c r="BD2548" s="2"/>
      <c r="BF2548"/>
      <c r="BG2548"/>
      <c r="BH2548"/>
      <c r="BM2548" s="2"/>
      <c r="BO2548"/>
      <c r="BP2548"/>
      <c r="BQ2548"/>
      <c r="BV2548" s="2"/>
      <c r="BX2548"/>
      <c r="BY2548"/>
      <c r="BZ2548"/>
      <c r="CE2548" s="2"/>
      <c r="CG2548"/>
      <c r="CH2548"/>
      <c r="CI2548"/>
      <c r="CN2548" s="2"/>
      <c r="CP2548"/>
      <c r="CQ2548"/>
      <c r="CR2548"/>
      <c r="CW2548" s="2"/>
      <c r="CY2548"/>
      <c r="CZ2548"/>
      <c r="DA2548"/>
      <c r="DF2548" s="2"/>
      <c r="DH2548"/>
      <c r="DI2548"/>
      <c r="DJ2548"/>
      <c r="DO2548" s="2"/>
      <c r="DQ2548"/>
      <c r="DR2548"/>
      <c r="DS2548"/>
      <c r="DX2548" s="2"/>
      <c r="DZ2548"/>
      <c r="EA2548"/>
      <c r="EB2548"/>
      <c r="EG2548" s="2"/>
      <c r="EI2548"/>
      <c r="EJ2548"/>
      <c r="EK2548"/>
      <c r="EP2548" s="2"/>
      <c r="ER2548"/>
      <c r="ES2548"/>
      <c r="ET2548"/>
      <c r="EY2548" s="2"/>
      <c r="FA2548"/>
      <c r="FB2548"/>
      <c r="FC2548"/>
      <c r="FH2548" s="2"/>
      <c r="FJ2548"/>
      <c r="FK2548"/>
      <c r="FL2548"/>
      <c r="FQ2548" s="2"/>
      <c r="FS2548"/>
      <c r="FT2548"/>
      <c r="FU2548"/>
      <c r="FZ2548" s="2"/>
      <c r="GB2548"/>
      <c r="GC2548"/>
      <c r="GD2548"/>
      <c r="GI2548" s="2"/>
      <c r="GK2548"/>
      <c r="GL2548"/>
      <c r="GM2548"/>
      <c r="GR2548" s="2"/>
      <c r="GT2548"/>
      <c r="GU2548"/>
      <c r="GV2548"/>
      <c r="HA2548" s="2"/>
      <c r="HC2548"/>
      <c r="HD2548"/>
      <c r="HE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</row>
    <row r="2549" spans="2:249" s="1" customFormat="1">
      <c r="B2549"/>
      <c r="C2549"/>
      <c r="D2549"/>
      <c r="I2549" s="2"/>
      <c r="K2549"/>
      <c r="L2549"/>
      <c r="M2549"/>
      <c r="N2549"/>
      <c r="O2549"/>
      <c r="T2549" s="2"/>
      <c r="V2549"/>
      <c r="W2549"/>
      <c r="X2549"/>
      <c r="AC2549" s="2"/>
      <c r="AE2549"/>
      <c r="AF2549"/>
      <c r="AG2549"/>
      <c r="AL2549" s="2"/>
      <c r="AN2549"/>
      <c r="AO2549"/>
      <c r="AP2549"/>
      <c r="AU2549" s="2"/>
      <c r="AW2549"/>
      <c r="AX2549"/>
      <c r="AY2549"/>
      <c r="BD2549" s="2"/>
      <c r="BF2549"/>
      <c r="BG2549"/>
      <c r="BH2549"/>
      <c r="BM2549" s="2"/>
      <c r="BO2549"/>
      <c r="BP2549"/>
      <c r="BQ2549"/>
      <c r="BV2549" s="2"/>
      <c r="BX2549"/>
      <c r="BY2549"/>
      <c r="BZ2549"/>
      <c r="CE2549" s="2"/>
      <c r="CG2549"/>
      <c r="CH2549"/>
      <c r="CI2549"/>
      <c r="CN2549" s="2"/>
      <c r="CP2549"/>
      <c r="CQ2549"/>
      <c r="CR2549"/>
      <c r="CW2549" s="2"/>
      <c r="CY2549"/>
      <c r="CZ2549"/>
      <c r="DA2549"/>
      <c r="DF2549" s="2"/>
      <c r="DH2549"/>
      <c r="DI2549"/>
      <c r="DJ2549"/>
      <c r="DO2549" s="2"/>
      <c r="DQ2549"/>
      <c r="DR2549"/>
      <c r="DS2549"/>
      <c r="DX2549" s="2"/>
      <c r="DZ2549"/>
      <c r="EA2549"/>
      <c r="EB2549"/>
      <c r="EG2549" s="2"/>
      <c r="EI2549"/>
      <c r="EJ2549"/>
      <c r="EK2549"/>
      <c r="EP2549" s="2"/>
      <c r="ER2549"/>
      <c r="ES2549"/>
      <c r="ET2549"/>
      <c r="EY2549" s="2"/>
      <c r="FA2549"/>
      <c r="FB2549"/>
      <c r="FC2549"/>
      <c r="FH2549" s="2"/>
      <c r="FJ2549"/>
      <c r="FK2549"/>
      <c r="FL2549"/>
      <c r="FQ2549" s="2"/>
      <c r="FS2549"/>
      <c r="FT2549"/>
      <c r="FU2549"/>
      <c r="FZ2549" s="2"/>
      <c r="GB2549"/>
      <c r="GC2549"/>
      <c r="GD2549"/>
      <c r="GI2549" s="2"/>
      <c r="GK2549"/>
      <c r="GL2549"/>
      <c r="GM2549"/>
      <c r="GR2549" s="2"/>
      <c r="GT2549"/>
      <c r="GU2549"/>
      <c r="GV2549"/>
      <c r="HA2549" s="2"/>
      <c r="HC2549"/>
      <c r="HD2549"/>
      <c r="HE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</row>
    <row r="2550" spans="2:249" s="1" customFormat="1">
      <c r="B2550"/>
      <c r="C2550"/>
      <c r="D2550"/>
      <c r="I2550" s="2"/>
      <c r="K2550"/>
      <c r="L2550"/>
      <c r="M2550"/>
      <c r="N2550"/>
      <c r="O2550"/>
      <c r="T2550" s="2"/>
      <c r="V2550"/>
      <c r="W2550"/>
      <c r="X2550"/>
      <c r="AC2550" s="2"/>
      <c r="AE2550"/>
      <c r="AF2550"/>
      <c r="AG2550"/>
      <c r="AL2550" s="2"/>
      <c r="AN2550"/>
      <c r="AO2550"/>
      <c r="AP2550"/>
      <c r="AU2550" s="2"/>
      <c r="AW2550"/>
      <c r="AX2550"/>
      <c r="AY2550"/>
      <c r="BD2550" s="2"/>
      <c r="BF2550"/>
      <c r="BG2550"/>
      <c r="BH2550"/>
      <c r="BM2550" s="2"/>
      <c r="BO2550"/>
      <c r="BP2550"/>
      <c r="BQ2550"/>
      <c r="BV2550" s="2"/>
      <c r="BX2550"/>
      <c r="BY2550"/>
      <c r="BZ2550"/>
      <c r="CE2550" s="2"/>
      <c r="CG2550"/>
      <c r="CH2550"/>
      <c r="CI2550"/>
      <c r="CN2550" s="2"/>
      <c r="CP2550"/>
      <c r="CQ2550"/>
      <c r="CR2550"/>
      <c r="CW2550" s="2"/>
      <c r="CY2550"/>
      <c r="CZ2550"/>
      <c r="DA2550"/>
      <c r="DF2550" s="2"/>
      <c r="DH2550"/>
      <c r="DI2550"/>
      <c r="DJ2550"/>
      <c r="DO2550" s="2"/>
      <c r="DQ2550"/>
      <c r="DR2550"/>
      <c r="DS2550"/>
      <c r="DX2550" s="2"/>
      <c r="DZ2550"/>
      <c r="EA2550"/>
      <c r="EB2550"/>
      <c r="EG2550" s="2"/>
      <c r="EI2550"/>
      <c r="EJ2550"/>
      <c r="EK2550"/>
      <c r="EP2550" s="2"/>
      <c r="ER2550"/>
      <c r="ES2550"/>
      <c r="ET2550"/>
      <c r="EY2550" s="2"/>
      <c r="FA2550"/>
      <c r="FB2550"/>
      <c r="FC2550"/>
      <c r="FH2550" s="2"/>
      <c r="FJ2550"/>
      <c r="FK2550"/>
      <c r="FL2550"/>
      <c r="FQ2550" s="2"/>
      <c r="FS2550"/>
      <c r="FT2550"/>
      <c r="FU2550"/>
      <c r="FZ2550" s="2"/>
      <c r="GB2550"/>
      <c r="GC2550"/>
      <c r="GD2550"/>
      <c r="GI2550" s="2"/>
      <c r="GK2550"/>
      <c r="GL2550"/>
      <c r="GM2550"/>
      <c r="GR2550" s="2"/>
      <c r="GT2550"/>
      <c r="GU2550"/>
      <c r="GV2550"/>
      <c r="HA2550" s="2"/>
      <c r="HC2550"/>
      <c r="HD2550"/>
      <c r="HE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</row>
    <row r="2551" spans="2:249" s="1" customFormat="1">
      <c r="B2551"/>
      <c r="C2551"/>
      <c r="D2551"/>
      <c r="I2551" s="2"/>
      <c r="K2551"/>
      <c r="L2551"/>
      <c r="M2551"/>
      <c r="N2551"/>
      <c r="O2551"/>
      <c r="T2551" s="2"/>
      <c r="V2551"/>
      <c r="W2551"/>
      <c r="X2551"/>
      <c r="AC2551" s="2"/>
      <c r="AE2551"/>
      <c r="AF2551"/>
      <c r="AG2551"/>
      <c r="AL2551" s="2"/>
      <c r="AN2551"/>
      <c r="AO2551"/>
      <c r="AP2551"/>
      <c r="AU2551" s="2"/>
      <c r="AW2551"/>
      <c r="AX2551"/>
      <c r="AY2551"/>
      <c r="BD2551" s="2"/>
      <c r="BF2551"/>
      <c r="BG2551"/>
      <c r="BH2551"/>
      <c r="BM2551" s="2"/>
      <c r="BO2551"/>
      <c r="BP2551"/>
      <c r="BQ2551"/>
      <c r="BV2551" s="2"/>
      <c r="BX2551"/>
      <c r="BY2551"/>
      <c r="BZ2551"/>
      <c r="CE2551" s="2"/>
      <c r="CG2551"/>
      <c r="CH2551"/>
      <c r="CI2551"/>
      <c r="CN2551" s="2"/>
      <c r="CP2551"/>
      <c r="CQ2551"/>
      <c r="CR2551"/>
      <c r="CW2551" s="2"/>
      <c r="CY2551"/>
      <c r="CZ2551"/>
      <c r="DA2551"/>
      <c r="DF2551" s="2"/>
      <c r="DH2551"/>
      <c r="DI2551"/>
      <c r="DJ2551"/>
      <c r="DO2551" s="2"/>
      <c r="DQ2551"/>
      <c r="DR2551"/>
      <c r="DS2551"/>
      <c r="DX2551" s="2"/>
      <c r="DZ2551"/>
      <c r="EA2551"/>
      <c r="EB2551"/>
      <c r="EG2551" s="2"/>
      <c r="EI2551"/>
      <c r="EJ2551"/>
      <c r="EK2551"/>
      <c r="EP2551" s="2"/>
      <c r="ER2551"/>
      <c r="ES2551"/>
      <c r="ET2551"/>
      <c r="EY2551" s="2"/>
      <c r="FA2551"/>
      <c r="FB2551"/>
      <c r="FC2551"/>
      <c r="FH2551" s="2"/>
      <c r="FJ2551"/>
      <c r="FK2551"/>
      <c r="FL2551"/>
      <c r="FQ2551" s="2"/>
      <c r="FS2551"/>
      <c r="FT2551"/>
      <c r="FU2551"/>
      <c r="FZ2551" s="2"/>
      <c r="GB2551"/>
      <c r="GC2551"/>
      <c r="GD2551"/>
      <c r="GI2551" s="2"/>
      <c r="GK2551"/>
      <c r="GL2551"/>
      <c r="GM2551"/>
      <c r="GR2551" s="2"/>
      <c r="GT2551"/>
      <c r="GU2551"/>
      <c r="GV2551"/>
      <c r="HA2551" s="2"/>
      <c r="HC2551"/>
      <c r="HD2551"/>
      <c r="HE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</row>
    <row r="2552" spans="2:249" s="1" customFormat="1">
      <c r="B2552"/>
      <c r="C2552"/>
      <c r="D2552"/>
      <c r="I2552" s="2"/>
      <c r="K2552"/>
      <c r="L2552"/>
      <c r="M2552"/>
      <c r="N2552"/>
      <c r="O2552"/>
      <c r="T2552" s="2"/>
      <c r="V2552"/>
      <c r="W2552"/>
      <c r="X2552"/>
      <c r="AC2552" s="2"/>
      <c r="AE2552"/>
      <c r="AF2552"/>
      <c r="AG2552"/>
      <c r="AL2552" s="2"/>
      <c r="AN2552"/>
      <c r="AO2552"/>
      <c r="AP2552"/>
      <c r="AU2552" s="2"/>
      <c r="AW2552"/>
      <c r="AX2552"/>
      <c r="AY2552"/>
      <c r="BD2552" s="2"/>
      <c r="BF2552"/>
      <c r="BG2552"/>
      <c r="BH2552"/>
      <c r="BM2552" s="2"/>
      <c r="BO2552"/>
      <c r="BP2552"/>
      <c r="BQ2552"/>
      <c r="BV2552" s="2"/>
      <c r="BX2552"/>
      <c r="BY2552"/>
      <c r="BZ2552"/>
      <c r="CE2552" s="2"/>
      <c r="CG2552"/>
      <c r="CH2552"/>
      <c r="CI2552"/>
      <c r="CN2552" s="2"/>
      <c r="CP2552"/>
      <c r="CQ2552"/>
      <c r="CR2552"/>
      <c r="CW2552" s="2"/>
      <c r="CY2552"/>
      <c r="CZ2552"/>
      <c r="DA2552"/>
      <c r="DF2552" s="2"/>
      <c r="DH2552"/>
      <c r="DI2552"/>
      <c r="DJ2552"/>
      <c r="DO2552" s="2"/>
      <c r="DQ2552"/>
      <c r="DR2552"/>
      <c r="DS2552"/>
      <c r="DX2552" s="2"/>
      <c r="DZ2552"/>
      <c r="EA2552"/>
      <c r="EB2552"/>
      <c r="EG2552" s="2"/>
      <c r="EI2552"/>
      <c r="EJ2552"/>
      <c r="EK2552"/>
      <c r="EP2552" s="2"/>
      <c r="ER2552"/>
      <c r="ES2552"/>
      <c r="ET2552"/>
      <c r="EY2552" s="2"/>
      <c r="FA2552"/>
      <c r="FB2552"/>
      <c r="FC2552"/>
      <c r="FH2552" s="2"/>
      <c r="FJ2552"/>
      <c r="FK2552"/>
      <c r="FL2552"/>
      <c r="FQ2552" s="2"/>
      <c r="FS2552"/>
      <c r="FT2552"/>
      <c r="FU2552"/>
      <c r="FZ2552" s="2"/>
      <c r="GB2552"/>
      <c r="GC2552"/>
      <c r="GD2552"/>
      <c r="GI2552" s="2"/>
      <c r="GK2552"/>
      <c r="GL2552"/>
      <c r="GM2552"/>
      <c r="GR2552" s="2"/>
      <c r="GT2552"/>
      <c r="GU2552"/>
      <c r="GV2552"/>
      <c r="HA2552" s="2"/>
      <c r="HC2552"/>
      <c r="HD2552"/>
      <c r="HE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</row>
    <row r="2553" spans="2:249" s="1" customFormat="1">
      <c r="B2553"/>
      <c r="C2553"/>
      <c r="D2553"/>
      <c r="I2553" s="2"/>
      <c r="K2553"/>
      <c r="L2553"/>
      <c r="M2553"/>
      <c r="N2553"/>
      <c r="O2553"/>
      <c r="T2553" s="2"/>
      <c r="V2553"/>
      <c r="W2553"/>
      <c r="X2553"/>
      <c r="AC2553" s="2"/>
      <c r="AE2553"/>
      <c r="AF2553"/>
      <c r="AG2553"/>
      <c r="AL2553" s="2"/>
      <c r="AN2553"/>
      <c r="AO2553"/>
      <c r="AP2553"/>
      <c r="AU2553" s="2"/>
      <c r="AW2553"/>
      <c r="AX2553"/>
      <c r="AY2553"/>
      <c r="BD2553" s="2"/>
      <c r="BF2553"/>
      <c r="BG2553"/>
      <c r="BH2553"/>
      <c r="BM2553" s="2"/>
      <c r="BO2553"/>
      <c r="BP2553"/>
      <c r="BQ2553"/>
      <c r="BV2553" s="2"/>
      <c r="BX2553"/>
      <c r="BY2553"/>
      <c r="BZ2553"/>
      <c r="CE2553" s="2"/>
      <c r="CG2553"/>
      <c r="CH2553"/>
      <c r="CI2553"/>
      <c r="CN2553" s="2"/>
      <c r="CP2553"/>
      <c r="CQ2553"/>
      <c r="CR2553"/>
      <c r="CW2553" s="2"/>
      <c r="CY2553"/>
      <c r="CZ2553"/>
      <c r="DA2553"/>
      <c r="DF2553" s="2"/>
      <c r="DH2553"/>
      <c r="DI2553"/>
      <c r="DJ2553"/>
      <c r="DO2553" s="2"/>
      <c r="DQ2553"/>
      <c r="DR2553"/>
      <c r="DS2553"/>
      <c r="DX2553" s="2"/>
      <c r="DZ2553"/>
      <c r="EA2553"/>
      <c r="EB2553"/>
      <c r="EG2553" s="2"/>
      <c r="EI2553"/>
      <c r="EJ2553"/>
      <c r="EK2553"/>
      <c r="EP2553" s="2"/>
      <c r="ER2553"/>
      <c r="ES2553"/>
      <c r="ET2553"/>
      <c r="EY2553" s="2"/>
      <c r="FA2553"/>
      <c r="FB2553"/>
      <c r="FC2553"/>
      <c r="FH2553" s="2"/>
      <c r="FJ2553"/>
      <c r="FK2553"/>
      <c r="FL2553"/>
      <c r="FQ2553" s="2"/>
      <c r="FS2553"/>
      <c r="FT2553"/>
      <c r="FU2553"/>
      <c r="FZ2553" s="2"/>
      <c r="GB2553"/>
      <c r="GC2553"/>
      <c r="GD2553"/>
      <c r="GI2553" s="2"/>
      <c r="GK2553"/>
      <c r="GL2553"/>
      <c r="GM2553"/>
      <c r="GR2553" s="2"/>
      <c r="GT2553"/>
      <c r="GU2553"/>
      <c r="GV2553"/>
      <c r="HA2553" s="2"/>
      <c r="HC2553"/>
      <c r="HD2553"/>
      <c r="HE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</row>
    <row r="2554" spans="2:249" s="1" customFormat="1">
      <c r="B2554"/>
      <c r="C2554"/>
      <c r="D2554"/>
      <c r="I2554" s="2"/>
      <c r="K2554"/>
      <c r="L2554"/>
      <c r="M2554"/>
      <c r="N2554"/>
      <c r="O2554"/>
      <c r="T2554" s="2"/>
      <c r="V2554"/>
      <c r="W2554"/>
      <c r="X2554"/>
      <c r="AC2554" s="2"/>
      <c r="AE2554"/>
      <c r="AF2554"/>
      <c r="AG2554"/>
      <c r="AL2554" s="2"/>
      <c r="AN2554"/>
      <c r="AO2554"/>
      <c r="AP2554"/>
      <c r="AU2554" s="2"/>
      <c r="AW2554"/>
      <c r="AX2554"/>
      <c r="AY2554"/>
      <c r="BD2554" s="2"/>
      <c r="BF2554"/>
      <c r="BG2554"/>
      <c r="BH2554"/>
      <c r="BM2554" s="2"/>
      <c r="BO2554"/>
      <c r="BP2554"/>
      <c r="BQ2554"/>
      <c r="BV2554" s="2"/>
      <c r="BX2554"/>
      <c r="BY2554"/>
      <c r="BZ2554"/>
      <c r="CE2554" s="2"/>
      <c r="CG2554"/>
      <c r="CH2554"/>
      <c r="CI2554"/>
      <c r="CN2554" s="2"/>
      <c r="CP2554"/>
      <c r="CQ2554"/>
      <c r="CR2554"/>
      <c r="CW2554" s="2"/>
      <c r="CY2554"/>
      <c r="CZ2554"/>
      <c r="DA2554"/>
      <c r="DF2554" s="2"/>
      <c r="DH2554"/>
      <c r="DI2554"/>
      <c r="DJ2554"/>
      <c r="DO2554" s="2"/>
      <c r="DQ2554"/>
      <c r="DR2554"/>
      <c r="DS2554"/>
      <c r="DX2554" s="2"/>
      <c r="DZ2554"/>
      <c r="EA2554"/>
      <c r="EB2554"/>
      <c r="EG2554" s="2"/>
      <c r="EI2554"/>
      <c r="EJ2554"/>
      <c r="EK2554"/>
      <c r="EP2554" s="2"/>
      <c r="ER2554"/>
      <c r="ES2554"/>
      <c r="ET2554"/>
      <c r="EY2554" s="2"/>
      <c r="FA2554"/>
      <c r="FB2554"/>
      <c r="FC2554"/>
      <c r="FH2554" s="2"/>
      <c r="FJ2554"/>
      <c r="FK2554"/>
      <c r="FL2554"/>
      <c r="FQ2554" s="2"/>
      <c r="FS2554"/>
      <c r="FT2554"/>
      <c r="FU2554"/>
      <c r="FZ2554" s="2"/>
      <c r="GB2554"/>
      <c r="GC2554"/>
      <c r="GD2554"/>
      <c r="GI2554" s="2"/>
      <c r="GK2554"/>
      <c r="GL2554"/>
      <c r="GM2554"/>
      <c r="GR2554" s="2"/>
      <c r="GT2554"/>
      <c r="GU2554"/>
      <c r="GV2554"/>
      <c r="HA2554" s="2"/>
      <c r="HC2554"/>
      <c r="HD2554"/>
      <c r="HE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</row>
    <row r="2555" spans="2:249" s="1" customFormat="1">
      <c r="B2555"/>
      <c r="C2555"/>
      <c r="D2555"/>
      <c r="I2555" s="2"/>
      <c r="K2555"/>
      <c r="L2555"/>
      <c r="M2555"/>
      <c r="N2555"/>
      <c r="O2555"/>
      <c r="T2555" s="2"/>
      <c r="V2555"/>
      <c r="W2555"/>
      <c r="X2555"/>
      <c r="AC2555" s="2"/>
      <c r="AE2555"/>
      <c r="AF2555"/>
      <c r="AG2555"/>
      <c r="AL2555" s="2"/>
      <c r="AN2555"/>
      <c r="AO2555"/>
      <c r="AP2555"/>
      <c r="AU2555" s="2"/>
      <c r="AW2555"/>
      <c r="AX2555"/>
      <c r="AY2555"/>
      <c r="BD2555" s="2"/>
      <c r="BF2555"/>
      <c r="BG2555"/>
      <c r="BH2555"/>
      <c r="BM2555" s="2"/>
      <c r="BO2555"/>
      <c r="BP2555"/>
      <c r="BQ2555"/>
      <c r="BV2555" s="2"/>
      <c r="BX2555"/>
      <c r="BY2555"/>
      <c r="BZ2555"/>
      <c r="CE2555" s="2"/>
      <c r="CG2555"/>
      <c r="CH2555"/>
      <c r="CI2555"/>
      <c r="CN2555" s="2"/>
      <c r="CP2555"/>
      <c r="CQ2555"/>
      <c r="CR2555"/>
      <c r="CW2555" s="2"/>
      <c r="CY2555"/>
      <c r="CZ2555"/>
      <c r="DA2555"/>
      <c r="DF2555" s="2"/>
      <c r="DH2555"/>
      <c r="DI2555"/>
      <c r="DJ2555"/>
      <c r="DO2555" s="2"/>
      <c r="DQ2555"/>
      <c r="DR2555"/>
      <c r="DS2555"/>
      <c r="DX2555" s="2"/>
      <c r="DZ2555"/>
      <c r="EA2555"/>
      <c r="EB2555"/>
      <c r="EG2555" s="2"/>
      <c r="EI2555"/>
      <c r="EJ2555"/>
      <c r="EK2555"/>
      <c r="EP2555" s="2"/>
      <c r="ER2555"/>
      <c r="ES2555"/>
      <c r="ET2555"/>
      <c r="EY2555" s="2"/>
      <c r="FA2555"/>
      <c r="FB2555"/>
      <c r="FC2555"/>
      <c r="FH2555" s="2"/>
      <c r="FJ2555"/>
      <c r="FK2555"/>
      <c r="FL2555"/>
      <c r="FQ2555" s="2"/>
      <c r="FS2555"/>
      <c r="FT2555"/>
      <c r="FU2555"/>
      <c r="FZ2555" s="2"/>
      <c r="GB2555"/>
      <c r="GC2555"/>
      <c r="GD2555"/>
      <c r="GI2555" s="2"/>
      <c r="GK2555"/>
      <c r="GL2555"/>
      <c r="GM2555"/>
      <c r="GR2555" s="2"/>
      <c r="GT2555"/>
      <c r="GU2555"/>
      <c r="GV2555"/>
      <c r="HA2555" s="2"/>
      <c r="HC2555"/>
      <c r="HD2555"/>
      <c r="HE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</row>
    <row r="2556" spans="2:249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2:249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2:249" s="1" customFormat="1">
      <c r="B2558"/>
      <c r="C2558"/>
      <c r="D2558"/>
      <c r="I2558" s="2"/>
      <c r="K2558"/>
      <c r="L2558"/>
      <c r="M2558"/>
      <c r="N2558"/>
      <c r="O2558"/>
      <c r="T2558" s="2"/>
      <c r="V2558"/>
      <c r="W2558"/>
      <c r="X2558"/>
      <c r="AC2558" s="2"/>
      <c r="AE2558"/>
      <c r="AF2558"/>
      <c r="AG2558"/>
      <c r="AL2558" s="2"/>
      <c r="AN2558"/>
      <c r="AO2558"/>
      <c r="AP2558"/>
      <c r="AU2558" s="2"/>
      <c r="AW2558"/>
      <c r="AX2558"/>
      <c r="AY2558"/>
      <c r="BD2558" s="2"/>
      <c r="BF2558"/>
      <c r="BG2558"/>
      <c r="BH2558"/>
      <c r="BM2558" s="2"/>
      <c r="BO2558"/>
      <c r="BP2558"/>
      <c r="BQ2558"/>
      <c r="BV2558" s="2"/>
      <c r="BX2558"/>
      <c r="BY2558"/>
      <c r="BZ2558"/>
      <c r="CE2558" s="2"/>
      <c r="CG2558"/>
      <c r="CH2558"/>
      <c r="CI2558"/>
      <c r="CN2558" s="2"/>
      <c r="CP2558"/>
      <c r="CQ2558"/>
      <c r="CR2558"/>
      <c r="CW2558" s="2"/>
      <c r="CY2558"/>
      <c r="CZ2558"/>
      <c r="DA2558"/>
      <c r="DF2558" s="2"/>
      <c r="DH2558"/>
      <c r="DI2558"/>
      <c r="DJ2558"/>
      <c r="DO2558" s="2"/>
      <c r="DQ2558"/>
      <c r="DR2558"/>
      <c r="DS2558"/>
      <c r="DX2558" s="2"/>
      <c r="DZ2558"/>
      <c r="EA2558"/>
      <c r="EB2558"/>
      <c r="EG2558" s="2"/>
      <c r="EI2558"/>
      <c r="EJ2558"/>
      <c r="EK2558"/>
      <c r="EP2558" s="2"/>
      <c r="ER2558"/>
      <c r="ES2558"/>
      <c r="ET2558"/>
      <c r="EY2558" s="2"/>
      <c r="FA2558"/>
      <c r="FB2558"/>
      <c r="FC2558"/>
      <c r="FH2558" s="2"/>
      <c r="FJ2558"/>
      <c r="FK2558"/>
      <c r="FL2558"/>
      <c r="FQ2558" s="2"/>
      <c r="FS2558"/>
      <c r="FT2558"/>
      <c r="FU2558"/>
      <c r="FZ2558" s="2"/>
      <c r="GB2558"/>
      <c r="GC2558"/>
      <c r="GD2558"/>
      <c r="GI2558" s="2"/>
      <c r="GK2558"/>
      <c r="GL2558"/>
      <c r="GM2558"/>
      <c r="GR2558" s="2"/>
      <c r="GT2558"/>
      <c r="GU2558"/>
      <c r="GV2558"/>
      <c r="HA2558" s="2"/>
      <c r="HC2558"/>
      <c r="HD2558"/>
      <c r="HE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</row>
    <row r="2559" spans="2:249" s="1" customFormat="1">
      <c r="B2559"/>
      <c r="C2559"/>
      <c r="D2559"/>
      <c r="I2559" s="2"/>
      <c r="K2559"/>
      <c r="L2559"/>
      <c r="M2559"/>
      <c r="N2559"/>
      <c r="O2559"/>
      <c r="T2559" s="2"/>
      <c r="V2559"/>
      <c r="W2559"/>
      <c r="X2559"/>
      <c r="AC2559" s="2"/>
      <c r="AE2559"/>
      <c r="AF2559"/>
      <c r="AG2559"/>
      <c r="AL2559" s="2"/>
      <c r="AN2559"/>
      <c r="AO2559"/>
      <c r="AP2559"/>
      <c r="AU2559" s="2"/>
      <c r="AW2559"/>
      <c r="AX2559"/>
      <c r="AY2559"/>
      <c r="BD2559" s="2"/>
      <c r="BF2559"/>
      <c r="BG2559"/>
      <c r="BH2559"/>
      <c r="BM2559" s="2"/>
      <c r="BO2559"/>
      <c r="BP2559"/>
      <c r="BQ2559"/>
      <c r="BV2559" s="2"/>
      <c r="BX2559"/>
      <c r="BY2559"/>
      <c r="BZ2559"/>
      <c r="CE2559" s="2"/>
      <c r="CG2559"/>
      <c r="CH2559"/>
      <c r="CI2559"/>
      <c r="CN2559" s="2"/>
      <c r="CP2559"/>
      <c r="CQ2559"/>
      <c r="CR2559"/>
      <c r="CW2559" s="2"/>
      <c r="CY2559"/>
      <c r="CZ2559"/>
      <c r="DA2559"/>
      <c r="DF2559" s="2"/>
      <c r="DH2559"/>
      <c r="DI2559"/>
      <c r="DJ2559"/>
      <c r="DO2559" s="2"/>
      <c r="DQ2559"/>
      <c r="DR2559"/>
      <c r="DS2559"/>
      <c r="DX2559" s="2"/>
      <c r="DZ2559"/>
      <c r="EA2559"/>
      <c r="EB2559"/>
      <c r="EG2559" s="2"/>
      <c r="EI2559"/>
      <c r="EJ2559"/>
      <c r="EK2559"/>
      <c r="EP2559" s="2"/>
      <c r="ER2559"/>
      <c r="ES2559"/>
      <c r="ET2559"/>
      <c r="EY2559" s="2"/>
      <c r="FA2559"/>
      <c r="FB2559"/>
      <c r="FC2559"/>
      <c r="FH2559" s="2"/>
      <c r="FJ2559"/>
      <c r="FK2559"/>
      <c r="FL2559"/>
      <c r="FQ2559" s="2"/>
      <c r="FS2559"/>
      <c r="FT2559"/>
      <c r="FU2559"/>
      <c r="FZ2559" s="2"/>
      <c r="GB2559"/>
      <c r="GC2559"/>
      <c r="GD2559"/>
      <c r="GI2559" s="2"/>
      <c r="GK2559"/>
      <c r="GL2559"/>
      <c r="GM2559"/>
      <c r="GR2559" s="2"/>
      <c r="GT2559"/>
      <c r="GU2559"/>
      <c r="GV2559"/>
      <c r="HA2559" s="2"/>
      <c r="HC2559"/>
      <c r="HD2559"/>
      <c r="HE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</row>
    <row r="2560" spans="2:249" s="1" customFormat="1">
      <c r="B2560"/>
      <c r="C2560"/>
      <c r="D2560"/>
      <c r="I2560" s="2"/>
      <c r="K2560"/>
      <c r="L2560"/>
      <c r="M2560"/>
      <c r="N2560"/>
      <c r="O2560"/>
      <c r="T2560" s="2"/>
      <c r="V2560"/>
      <c r="W2560"/>
      <c r="X2560"/>
      <c r="AC2560" s="2"/>
      <c r="AE2560"/>
      <c r="AF2560"/>
      <c r="AG2560"/>
      <c r="AL2560" s="2"/>
      <c r="AN2560"/>
      <c r="AO2560"/>
      <c r="AP2560"/>
      <c r="AU2560" s="2"/>
      <c r="AW2560"/>
      <c r="AX2560"/>
      <c r="AY2560"/>
      <c r="BD2560" s="2"/>
      <c r="BF2560"/>
      <c r="BG2560"/>
      <c r="BH2560"/>
      <c r="BM2560" s="2"/>
      <c r="BO2560"/>
      <c r="BP2560"/>
      <c r="BQ2560"/>
      <c r="BV2560" s="2"/>
      <c r="BX2560"/>
      <c r="BY2560"/>
      <c r="BZ2560"/>
      <c r="CE2560" s="2"/>
      <c r="CG2560"/>
      <c r="CH2560"/>
      <c r="CI2560"/>
      <c r="CN2560" s="2"/>
      <c r="CP2560"/>
      <c r="CQ2560"/>
      <c r="CR2560"/>
      <c r="CW2560" s="2"/>
      <c r="CY2560"/>
      <c r="CZ2560"/>
      <c r="DA2560"/>
      <c r="DF2560" s="2"/>
      <c r="DH2560"/>
      <c r="DI2560"/>
      <c r="DJ2560"/>
      <c r="DO2560" s="2"/>
      <c r="DQ2560"/>
      <c r="DR2560"/>
      <c r="DS2560"/>
      <c r="DX2560" s="2"/>
      <c r="DZ2560"/>
      <c r="EA2560"/>
      <c r="EB2560"/>
      <c r="EG2560" s="2"/>
      <c r="EI2560"/>
      <c r="EJ2560"/>
      <c r="EK2560"/>
      <c r="EP2560" s="2"/>
      <c r="ER2560"/>
      <c r="ES2560"/>
      <c r="ET2560"/>
      <c r="EY2560" s="2"/>
      <c r="FA2560"/>
      <c r="FB2560"/>
      <c r="FC2560"/>
      <c r="FH2560" s="2"/>
      <c r="FJ2560"/>
      <c r="FK2560"/>
      <c r="FL2560"/>
      <c r="FQ2560" s="2"/>
      <c r="FS2560"/>
      <c r="FT2560"/>
      <c r="FU2560"/>
      <c r="FZ2560" s="2"/>
      <c r="GB2560"/>
      <c r="GC2560"/>
      <c r="GD2560"/>
      <c r="GI2560" s="2"/>
      <c r="GK2560"/>
      <c r="GL2560"/>
      <c r="GM2560"/>
      <c r="GR2560" s="2"/>
      <c r="GT2560"/>
      <c r="GU2560"/>
      <c r="GV2560"/>
      <c r="HA2560" s="2"/>
      <c r="HC2560"/>
      <c r="HD2560"/>
      <c r="HE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</row>
    <row r="2561" spans="2:249" s="1" customFormat="1">
      <c r="B2561"/>
      <c r="C2561"/>
      <c r="D2561"/>
      <c r="I2561" s="2"/>
      <c r="K2561"/>
      <c r="L2561"/>
      <c r="M2561"/>
      <c r="N2561"/>
      <c r="O2561"/>
      <c r="T2561" s="2"/>
      <c r="V2561"/>
      <c r="W2561"/>
      <c r="X2561"/>
      <c r="AC2561" s="2"/>
      <c r="AE2561"/>
      <c r="AF2561"/>
      <c r="AG2561"/>
      <c r="AL2561" s="2"/>
      <c r="AN2561"/>
      <c r="AO2561"/>
      <c r="AP2561"/>
      <c r="AU2561" s="2"/>
      <c r="AW2561"/>
      <c r="AX2561"/>
      <c r="AY2561"/>
      <c r="BD2561" s="2"/>
      <c r="BF2561"/>
      <c r="BG2561"/>
      <c r="BH2561"/>
      <c r="BM2561" s="2"/>
      <c r="BO2561"/>
      <c r="BP2561"/>
      <c r="BQ2561"/>
      <c r="BV2561" s="2"/>
      <c r="BX2561"/>
      <c r="BY2561"/>
      <c r="BZ2561"/>
      <c r="CE2561" s="2"/>
      <c r="CG2561"/>
      <c r="CH2561"/>
      <c r="CI2561"/>
      <c r="CN2561" s="2"/>
      <c r="CP2561"/>
      <c r="CQ2561"/>
      <c r="CR2561"/>
      <c r="CW2561" s="2"/>
      <c r="CY2561"/>
      <c r="CZ2561"/>
      <c r="DA2561"/>
      <c r="DF2561" s="2"/>
      <c r="DH2561"/>
      <c r="DI2561"/>
      <c r="DJ2561"/>
      <c r="DO2561" s="2"/>
      <c r="DQ2561"/>
      <c r="DR2561"/>
      <c r="DS2561"/>
      <c r="DX2561" s="2"/>
      <c r="DZ2561"/>
      <c r="EA2561"/>
      <c r="EB2561"/>
      <c r="EG2561" s="2"/>
      <c r="EI2561"/>
      <c r="EJ2561"/>
      <c r="EK2561"/>
      <c r="EP2561" s="2"/>
      <c r="ER2561"/>
      <c r="ES2561"/>
      <c r="ET2561"/>
      <c r="EY2561" s="2"/>
      <c r="FA2561"/>
      <c r="FB2561"/>
      <c r="FC2561"/>
      <c r="FH2561" s="2"/>
      <c r="FJ2561"/>
      <c r="FK2561"/>
      <c r="FL2561"/>
      <c r="FQ2561" s="2"/>
      <c r="FS2561"/>
      <c r="FT2561"/>
      <c r="FU2561"/>
      <c r="FZ2561" s="2"/>
      <c r="GB2561"/>
      <c r="GC2561"/>
      <c r="GD2561"/>
      <c r="GI2561" s="2"/>
      <c r="GK2561"/>
      <c r="GL2561"/>
      <c r="GM2561"/>
      <c r="GR2561" s="2"/>
      <c r="GT2561"/>
      <c r="GU2561"/>
      <c r="GV2561"/>
      <c r="HA2561" s="2"/>
      <c r="HC2561"/>
      <c r="HD2561"/>
      <c r="HE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</row>
    <row r="2562" spans="2:249" s="1" customFormat="1">
      <c r="B2562"/>
      <c r="C2562"/>
      <c r="D2562"/>
      <c r="I2562" s="2"/>
      <c r="K2562"/>
      <c r="L2562"/>
      <c r="M2562"/>
      <c r="N2562"/>
      <c r="O2562"/>
      <c r="T2562" s="2"/>
      <c r="V2562"/>
      <c r="W2562"/>
      <c r="X2562"/>
      <c r="AC2562" s="2"/>
      <c r="AE2562"/>
      <c r="AF2562"/>
      <c r="AG2562"/>
      <c r="AL2562" s="2"/>
      <c r="AN2562"/>
      <c r="AO2562"/>
      <c r="AP2562"/>
      <c r="AU2562" s="2"/>
      <c r="AW2562"/>
      <c r="AX2562"/>
      <c r="AY2562"/>
      <c r="BD2562" s="2"/>
      <c r="BF2562"/>
      <c r="BG2562"/>
      <c r="BH2562"/>
      <c r="BM2562" s="2"/>
      <c r="BO2562"/>
      <c r="BP2562"/>
      <c r="BQ2562"/>
      <c r="BV2562" s="2"/>
      <c r="BX2562"/>
      <c r="BY2562"/>
      <c r="BZ2562"/>
      <c r="CE2562" s="2"/>
      <c r="CG2562"/>
      <c r="CH2562"/>
      <c r="CI2562"/>
      <c r="CN2562" s="2"/>
      <c r="CP2562"/>
      <c r="CQ2562"/>
      <c r="CR2562"/>
      <c r="CW2562" s="2"/>
      <c r="CY2562"/>
      <c r="CZ2562"/>
      <c r="DA2562"/>
      <c r="DF2562" s="2"/>
      <c r="DH2562"/>
      <c r="DI2562"/>
      <c r="DJ2562"/>
      <c r="DO2562" s="2"/>
      <c r="DQ2562"/>
      <c r="DR2562"/>
      <c r="DS2562"/>
      <c r="DX2562" s="2"/>
      <c r="DZ2562"/>
      <c r="EA2562"/>
      <c r="EB2562"/>
      <c r="EG2562" s="2"/>
      <c r="EI2562"/>
      <c r="EJ2562"/>
      <c r="EK2562"/>
      <c r="EP2562" s="2"/>
      <c r="ER2562"/>
      <c r="ES2562"/>
      <c r="ET2562"/>
      <c r="EY2562" s="2"/>
      <c r="FA2562"/>
      <c r="FB2562"/>
      <c r="FC2562"/>
      <c r="FH2562" s="2"/>
      <c r="FJ2562"/>
      <c r="FK2562"/>
      <c r="FL2562"/>
      <c r="FQ2562" s="2"/>
      <c r="FS2562"/>
      <c r="FT2562"/>
      <c r="FU2562"/>
      <c r="FZ2562" s="2"/>
      <c r="GB2562"/>
      <c r="GC2562"/>
      <c r="GD2562"/>
      <c r="GI2562" s="2"/>
      <c r="GK2562"/>
      <c r="GL2562"/>
      <c r="GM2562"/>
      <c r="GR2562" s="2"/>
      <c r="GT2562"/>
      <c r="GU2562"/>
      <c r="GV2562"/>
      <c r="HA2562" s="2"/>
      <c r="HC2562"/>
      <c r="HD2562"/>
      <c r="HE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</row>
    <row r="2563" spans="2:249" s="1" customFormat="1">
      <c r="B2563"/>
      <c r="C2563"/>
      <c r="D2563"/>
      <c r="I2563" s="2"/>
      <c r="K2563"/>
      <c r="L2563"/>
      <c r="M2563"/>
      <c r="N2563"/>
      <c r="O2563"/>
      <c r="T2563" s="2"/>
      <c r="V2563"/>
      <c r="W2563"/>
      <c r="X2563"/>
      <c r="AC2563" s="2"/>
      <c r="AE2563"/>
      <c r="AF2563"/>
      <c r="AG2563"/>
      <c r="AL2563" s="2"/>
      <c r="AN2563"/>
      <c r="AO2563"/>
      <c r="AP2563"/>
      <c r="AU2563" s="2"/>
      <c r="AW2563"/>
      <c r="AX2563"/>
      <c r="AY2563"/>
      <c r="BD2563" s="2"/>
      <c r="BF2563"/>
      <c r="BG2563"/>
      <c r="BH2563"/>
      <c r="BM2563" s="2"/>
      <c r="BO2563"/>
      <c r="BP2563"/>
      <c r="BQ2563"/>
      <c r="BV2563" s="2"/>
      <c r="BX2563"/>
      <c r="BY2563"/>
      <c r="BZ2563"/>
      <c r="CE2563" s="2"/>
      <c r="CG2563"/>
      <c r="CH2563"/>
      <c r="CI2563"/>
      <c r="CN2563" s="2"/>
      <c r="CP2563"/>
      <c r="CQ2563"/>
      <c r="CR2563"/>
      <c r="CW2563" s="2"/>
      <c r="CY2563"/>
      <c r="CZ2563"/>
      <c r="DA2563"/>
      <c r="DF2563" s="2"/>
      <c r="DH2563"/>
      <c r="DI2563"/>
      <c r="DJ2563"/>
      <c r="DO2563" s="2"/>
      <c r="DQ2563"/>
      <c r="DR2563"/>
      <c r="DS2563"/>
      <c r="DX2563" s="2"/>
      <c r="DZ2563"/>
      <c r="EA2563"/>
      <c r="EB2563"/>
      <c r="EG2563" s="2"/>
      <c r="EI2563"/>
      <c r="EJ2563"/>
      <c r="EK2563"/>
      <c r="EP2563" s="2"/>
      <c r="ER2563"/>
      <c r="ES2563"/>
      <c r="ET2563"/>
      <c r="EY2563" s="2"/>
      <c r="FA2563"/>
      <c r="FB2563"/>
      <c r="FC2563"/>
      <c r="FH2563" s="2"/>
      <c r="FJ2563"/>
      <c r="FK2563"/>
      <c r="FL2563"/>
      <c r="FQ2563" s="2"/>
      <c r="FS2563"/>
      <c r="FT2563"/>
      <c r="FU2563"/>
      <c r="FZ2563" s="2"/>
      <c r="GB2563"/>
      <c r="GC2563"/>
      <c r="GD2563"/>
      <c r="GI2563" s="2"/>
      <c r="GK2563"/>
      <c r="GL2563"/>
      <c r="GM2563"/>
      <c r="GR2563" s="2"/>
      <c r="GT2563"/>
      <c r="GU2563"/>
      <c r="GV2563"/>
      <c r="HA2563" s="2"/>
      <c r="HC2563"/>
      <c r="HD2563"/>
      <c r="HE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</row>
    <row r="2564" spans="2:249" s="1" customFormat="1">
      <c r="B2564"/>
      <c r="C2564"/>
      <c r="D2564"/>
      <c r="I2564" s="2"/>
      <c r="K2564"/>
      <c r="L2564"/>
      <c r="M2564"/>
      <c r="N2564"/>
      <c r="O2564"/>
      <c r="T2564" s="2"/>
      <c r="V2564"/>
      <c r="W2564"/>
      <c r="X2564"/>
      <c r="AC2564" s="2"/>
      <c r="AE2564"/>
      <c r="AF2564"/>
      <c r="AG2564"/>
      <c r="AL2564" s="2"/>
      <c r="AN2564"/>
      <c r="AO2564"/>
      <c r="AP2564"/>
      <c r="AU2564" s="2"/>
      <c r="AW2564"/>
      <c r="AX2564"/>
      <c r="AY2564"/>
      <c r="BD2564" s="2"/>
      <c r="BF2564"/>
      <c r="BG2564"/>
      <c r="BH2564"/>
      <c r="BM2564" s="2"/>
      <c r="BO2564"/>
      <c r="BP2564"/>
      <c r="BQ2564"/>
      <c r="BV2564" s="2"/>
      <c r="BX2564"/>
      <c r="BY2564"/>
      <c r="BZ2564"/>
      <c r="CE2564" s="2"/>
      <c r="CG2564"/>
      <c r="CH2564"/>
      <c r="CI2564"/>
      <c r="CN2564" s="2"/>
      <c r="CP2564"/>
      <c r="CQ2564"/>
      <c r="CR2564"/>
      <c r="CW2564" s="2"/>
      <c r="CY2564"/>
      <c r="CZ2564"/>
      <c r="DA2564"/>
      <c r="DF2564" s="2"/>
      <c r="DH2564"/>
      <c r="DI2564"/>
      <c r="DJ2564"/>
      <c r="DO2564" s="2"/>
      <c r="DQ2564"/>
      <c r="DR2564"/>
      <c r="DS2564"/>
      <c r="DX2564" s="2"/>
      <c r="DZ2564"/>
      <c r="EA2564"/>
      <c r="EB2564"/>
      <c r="EG2564" s="2"/>
      <c r="EI2564"/>
      <c r="EJ2564"/>
      <c r="EK2564"/>
      <c r="EP2564" s="2"/>
      <c r="ER2564"/>
      <c r="ES2564"/>
      <c r="ET2564"/>
      <c r="EY2564" s="2"/>
      <c r="FA2564"/>
      <c r="FB2564"/>
      <c r="FC2564"/>
      <c r="FH2564" s="2"/>
      <c r="FJ2564"/>
      <c r="FK2564"/>
      <c r="FL2564"/>
      <c r="FQ2564" s="2"/>
      <c r="FS2564"/>
      <c r="FT2564"/>
      <c r="FU2564"/>
      <c r="FZ2564" s="2"/>
      <c r="GB2564"/>
      <c r="GC2564"/>
      <c r="GD2564"/>
      <c r="GI2564" s="2"/>
      <c r="GK2564"/>
      <c r="GL2564"/>
      <c r="GM2564"/>
      <c r="GR2564" s="2"/>
      <c r="GT2564"/>
      <c r="GU2564"/>
      <c r="GV2564"/>
      <c r="HA2564" s="2"/>
      <c r="HC2564"/>
      <c r="HD2564"/>
      <c r="HE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</row>
    <row r="2565" spans="2:249" s="1" customFormat="1">
      <c r="B2565"/>
      <c r="C2565"/>
      <c r="D2565"/>
      <c r="I2565" s="2"/>
      <c r="K2565"/>
      <c r="L2565"/>
      <c r="M2565"/>
      <c r="N2565"/>
      <c r="O2565"/>
      <c r="T2565" s="2"/>
      <c r="V2565"/>
      <c r="W2565"/>
      <c r="X2565"/>
      <c r="AC2565" s="2"/>
      <c r="AE2565"/>
      <c r="AF2565"/>
      <c r="AG2565"/>
      <c r="AL2565" s="2"/>
      <c r="AN2565"/>
      <c r="AO2565"/>
      <c r="AP2565"/>
      <c r="AU2565" s="2"/>
      <c r="AW2565"/>
      <c r="AX2565"/>
      <c r="AY2565"/>
      <c r="BD2565" s="2"/>
      <c r="BF2565"/>
      <c r="BG2565"/>
      <c r="BH2565"/>
      <c r="BM2565" s="2"/>
      <c r="BO2565"/>
      <c r="BP2565"/>
      <c r="BQ2565"/>
      <c r="BV2565" s="2"/>
      <c r="BX2565"/>
      <c r="BY2565"/>
      <c r="BZ2565"/>
      <c r="CE2565" s="2"/>
      <c r="CG2565"/>
      <c r="CH2565"/>
      <c r="CI2565"/>
      <c r="CN2565" s="2"/>
      <c r="CP2565"/>
      <c r="CQ2565"/>
      <c r="CR2565"/>
      <c r="CW2565" s="2"/>
      <c r="CY2565"/>
      <c r="CZ2565"/>
      <c r="DA2565"/>
      <c r="DF2565" s="2"/>
      <c r="DH2565"/>
      <c r="DI2565"/>
      <c r="DJ2565"/>
      <c r="DO2565" s="2"/>
      <c r="DQ2565"/>
      <c r="DR2565"/>
      <c r="DS2565"/>
      <c r="DX2565" s="2"/>
      <c r="DZ2565"/>
      <c r="EA2565"/>
      <c r="EB2565"/>
      <c r="EG2565" s="2"/>
      <c r="EI2565"/>
      <c r="EJ2565"/>
      <c r="EK2565"/>
      <c r="EP2565" s="2"/>
      <c r="ER2565"/>
      <c r="ES2565"/>
      <c r="ET2565"/>
      <c r="EY2565" s="2"/>
      <c r="FA2565"/>
      <c r="FB2565"/>
      <c r="FC2565"/>
      <c r="FH2565" s="2"/>
      <c r="FJ2565"/>
      <c r="FK2565"/>
      <c r="FL2565"/>
      <c r="FQ2565" s="2"/>
      <c r="FS2565"/>
      <c r="FT2565"/>
      <c r="FU2565"/>
      <c r="FZ2565" s="2"/>
      <c r="GB2565"/>
      <c r="GC2565"/>
      <c r="GD2565"/>
      <c r="GI2565" s="2"/>
      <c r="GK2565"/>
      <c r="GL2565"/>
      <c r="GM2565"/>
      <c r="GR2565" s="2"/>
      <c r="GT2565"/>
      <c r="GU2565"/>
      <c r="GV2565"/>
      <c r="HA2565" s="2"/>
      <c r="HC2565"/>
      <c r="HD2565"/>
      <c r="HE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</row>
    <row r="2566" spans="2:249" s="1" customFormat="1">
      <c r="B2566"/>
      <c r="C2566"/>
      <c r="D2566"/>
      <c r="I2566" s="2"/>
      <c r="K2566"/>
      <c r="L2566"/>
      <c r="M2566"/>
      <c r="N2566"/>
      <c r="O2566"/>
      <c r="T2566" s="2"/>
      <c r="V2566"/>
      <c r="W2566"/>
      <c r="X2566"/>
      <c r="AC2566" s="2"/>
      <c r="AE2566"/>
      <c r="AF2566"/>
      <c r="AG2566"/>
      <c r="AL2566" s="2"/>
      <c r="AN2566"/>
      <c r="AO2566"/>
      <c r="AP2566"/>
      <c r="AU2566" s="2"/>
      <c r="AW2566"/>
      <c r="AX2566"/>
      <c r="AY2566"/>
      <c r="BD2566" s="2"/>
      <c r="BF2566"/>
      <c r="BG2566"/>
      <c r="BH2566"/>
      <c r="BM2566" s="2"/>
      <c r="BO2566"/>
      <c r="BP2566"/>
      <c r="BQ2566"/>
      <c r="BV2566" s="2"/>
      <c r="BX2566"/>
      <c r="BY2566"/>
      <c r="BZ2566"/>
      <c r="CE2566" s="2"/>
      <c r="CG2566"/>
      <c r="CH2566"/>
      <c r="CI2566"/>
      <c r="CN2566" s="2"/>
      <c r="CP2566"/>
      <c r="CQ2566"/>
      <c r="CR2566"/>
      <c r="CW2566" s="2"/>
      <c r="CY2566"/>
      <c r="CZ2566"/>
      <c r="DA2566"/>
      <c r="DF2566" s="2"/>
      <c r="DH2566"/>
      <c r="DI2566"/>
      <c r="DJ2566"/>
      <c r="DO2566" s="2"/>
      <c r="DQ2566"/>
      <c r="DR2566"/>
      <c r="DS2566"/>
      <c r="DX2566" s="2"/>
      <c r="DZ2566"/>
      <c r="EA2566"/>
      <c r="EB2566"/>
      <c r="EG2566" s="2"/>
      <c r="EI2566"/>
      <c r="EJ2566"/>
      <c r="EK2566"/>
      <c r="EP2566" s="2"/>
      <c r="ER2566"/>
      <c r="ES2566"/>
      <c r="ET2566"/>
      <c r="EY2566" s="2"/>
      <c r="FA2566"/>
      <c r="FB2566"/>
      <c r="FC2566"/>
      <c r="FH2566" s="2"/>
      <c r="FJ2566"/>
      <c r="FK2566"/>
      <c r="FL2566"/>
      <c r="FQ2566" s="2"/>
      <c r="FS2566"/>
      <c r="FT2566"/>
      <c r="FU2566"/>
      <c r="FZ2566" s="2"/>
      <c r="GB2566"/>
      <c r="GC2566"/>
      <c r="GD2566"/>
      <c r="GI2566" s="2"/>
      <c r="GK2566"/>
      <c r="GL2566"/>
      <c r="GM2566"/>
      <c r="GR2566" s="2"/>
      <c r="GT2566"/>
      <c r="GU2566"/>
      <c r="GV2566"/>
      <c r="HA2566" s="2"/>
      <c r="HC2566"/>
      <c r="HD2566"/>
      <c r="HE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</row>
    <row r="2567" spans="2:249" s="1" customFormat="1">
      <c r="B2567"/>
      <c r="C2567"/>
      <c r="D2567"/>
      <c r="I2567" s="2"/>
      <c r="K2567"/>
      <c r="L2567"/>
      <c r="M2567"/>
      <c r="N2567"/>
      <c r="O2567"/>
      <c r="T2567" s="2"/>
      <c r="V2567"/>
      <c r="W2567"/>
      <c r="X2567"/>
      <c r="AC2567" s="2"/>
      <c r="AE2567"/>
      <c r="AF2567"/>
      <c r="AG2567"/>
      <c r="AL2567" s="2"/>
      <c r="AN2567"/>
      <c r="AO2567"/>
      <c r="AP2567"/>
      <c r="AU2567" s="2"/>
      <c r="AW2567"/>
      <c r="AX2567"/>
      <c r="AY2567"/>
      <c r="BD2567" s="2"/>
      <c r="BF2567"/>
      <c r="BG2567"/>
      <c r="BH2567"/>
      <c r="BM2567" s="2"/>
      <c r="BO2567"/>
      <c r="BP2567"/>
      <c r="BQ2567"/>
      <c r="BV2567" s="2"/>
      <c r="BX2567"/>
      <c r="BY2567"/>
      <c r="BZ2567"/>
      <c r="CE2567" s="2"/>
      <c r="CG2567"/>
      <c r="CH2567"/>
      <c r="CI2567"/>
      <c r="CN2567" s="2"/>
      <c r="CP2567"/>
      <c r="CQ2567"/>
      <c r="CR2567"/>
      <c r="CW2567" s="2"/>
      <c r="CY2567"/>
      <c r="CZ2567"/>
      <c r="DA2567"/>
      <c r="DF2567" s="2"/>
      <c r="DH2567"/>
      <c r="DI2567"/>
      <c r="DJ2567"/>
      <c r="DO2567" s="2"/>
      <c r="DQ2567"/>
      <c r="DR2567"/>
      <c r="DS2567"/>
      <c r="DX2567" s="2"/>
      <c r="DZ2567"/>
      <c r="EA2567"/>
      <c r="EB2567"/>
      <c r="EG2567" s="2"/>
      <c r="EI2567"/>
      <c r="EJ2567"/>
      <c r="EK2567"/>
      <c r="EP2567" s="2"/>
      <c r="ER2567"/>
      <c r="ES2567"/>
      <c r="ET2567"/>
      <c r="EY2567" s="2"/>
      <c r="FA2567"/>
      <c r="FB2567"/>
      <c r="FC2567"/>
      <c r="FH2567" s="2"/>
      <c r="FJ2567"/>
      <c r="FK2567"/>
      <c r="FL2567"/>
      <c r="FQ2567" s="2"/>
      <c r="FS2567"/>
      <c r="FT2567"/>
      <c r="FU2567"/>
      <c r="FZ2567" s="2"/>
      <c r="GB2567"/>
      <c r="GC2567"/>
      <c r="GD2567"/>
      <c r="GI2567" s="2"/>
      <c r="GK2567"/>
      <c r="GL2567"/>
      <c r="GM2567"/>
      <c r="GR2567" s="2"/>
      <c r="GT2567"/>
      <c r="GU2567"/>
      <c r="GV2567"/>
      <c r="HA2567" s="2"/>
      <c r="HC2567"/>
      <c r="HD2567"/>
      <c r="HE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</row>
    <row r="2568" spans="2:249" s="1" customFormat="1">
      <c r="B2568"/>
      <c r="C2568"/>
      <c r="D2568"/>
      <c r="I2568" s="2"/>
      <c r="K2568"/>
      <c r="L2568"/>
      <c r="M2568"/>
      <c r="N2568"/>
      <c r="O2568"/>
      <c r="T2568" s="2"/>
      <c r="V2568"/>
      <c r="W2568"/>
      <c r="X2568"/>
      <c r="AC2568" s="2"/>
      <c r="AE2568"/>
      <c r="AF2568"/>
      <c r="AG2568"/>
      <c r="AL2568" s="2"/>
      <c r="AN2568"/>
      <c r="AO2568"/>
      <c r="AP2568"/>
      <c r="AU2568" s="2"/>
      <c r="AW2568"/>
      <c r="AX2568"/>
      <c r="AY2568"/>
      <c r="BD2568" s="2"/>
      <c r="BF2568"/>
      <c r="BG2568"/>
      <c r="BH2568"/>
      <c r="BM2568" s="2"/>
      <c r="BO2568"/>
      <c r="BP2568"/>
      <c r="BQ2568"/>
      <c r="BV2568" s="2"/>
      <c r="BX2568"/>
      <c r="BY2568"/>
      <c r="BZ2568"/>
      <c r="CE2568" s="2"/>
      <c r="CG2568"/>
      <c r="CH2568"/>
      <c r="CI2568"/>
      <c r="CN2568" s="2"/>
      <c r="CP2568"/>
      <c r="CQ2568"/>
      <c r="CR2568"/>
      <c r="CW2568" s="2"/>
      <c r="CY2568"/>
      <c r="CZ2568"/>
      <c r="DA2568"/>
      <c r="DF2568" s="2"/>
      <c r="DH2568"/>
      <c r="DI2568"/>
      <c r="DJ2568"/>
      <c r="DO2568" s="2"/>
      <c r="DQ2568"/>
      <c r="DR2568"/>
      <c r="DS2568"/>
      <c r="DX2568" s="2"/>
      <c r="DZ2568"/>
      <c r="EA2568"/>
      <c r="EB2568"/>
      <c r="EG2568" s="2"/>
      <c r="EI2568"/>
      <c r="EJ2568"/>
      <c r="EK2568"/>
      <c r="EP2568" s="2"/>
      <c r="ER2568"/>
      <c r="ES2568"/>
      <c r="ET2568"/>
      <c r="EY2568" s="2"/>
      <c r="FA2568"/>
      <c r="FB2568"/>
      <c r="FC2568"/>
      <c r="FH2568" s="2"/>
      <c r="FJ2568"/>
      <c r="FK2568"/>
      <c r="FL2568"/>
      <c r="FQ2568" s="2"/>
      <c r="FS2568"/>
      <c r="FT2568"/>
      <c r="FU2568"/>
      <c r="FZ2568" s="2"/>
      <c r="GB2568"/>
      <c r="GC2568"/>
      <c r="GD2568"/>
      <c r="GI2568" s="2"/>
      <c r="GK2568"/>
      <c r="GL2568"/>
      <c r="GM2568"/>
      <c r="GR2568" s="2"/>
      <c r="GT2568"/>
      <c r="GU2568"/>
      <c r="GV2568"/>
      <c r="HA2568" s="2"/>
      <c r="HC2568"/>
      <c r="HD2568"/>
      <c r="HE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</row>
    <row r="2569" spans="2:249" s="1" customFormat="1">
      <c r="B2569"/>
      <c r="C2569"/>
      <c r="D2569"/>
      <c r="I2569" s="2"/>
      <c r="K2569"/>
      <c r="L2569"/>
      <c r="M2569"/>
      <c r="N2569"/>
      <c r="O2569"/>
      <c r="T2569" s="2"/>
      <c r="V2569"/>
      <c r="W2569"/>
      <c r="X2569"/>
      <c r="AC2569" s="2"/>
      <c r="AE2569"/>
      <c r="AF2569"/>
      <c r="AG2569"/>
      <c r="AL2569" s="2"/>
      <c r="AN2569"/>
      <c r="AO2569"/>
      <c r="AP2569"/>
      <c r="AU2569" s="2"/>
      <c r="AW2569"/>
      <c r="AX2569"/>
      <c r="AY2569"/>
      <c r="BD2569" s="2"/>
      <c r="BF2569"/>
      <c r="BG2569"/>
      <c r="BH2569"/>
      <c r="BM2569" s="2"/>
      <c r="BO2569"/>
      <c r="BP2569"/>
      <c r="BQ2569"/>
      <c r="BV2569" s="2"/>
      <c r="BX2569"/>
      <c r="BY2569"/>
      <c r="BZ2569"/>
      <c r="CE2569" s="2"/>
      <c r="CG2569"/>
      <c r="CH2569"/>
      <c r="CI2569"/>
      <c r="CN2569" s="2"/>
      <c r="CP2569"/>
      <c r="CQ2569"/>
      <c r="CR2569"/>
      <c r="CW2569" s="2"/>
      <c r="CY2569"/>
      <c r="CZ2569"/>
      <c r="DA2569"/>
      <c r="DF2569" s="2"/>
      <c r="DH2569"/>
      <c r="DI2569"/>
      <c r="DJ2569"/>
      <c r="DO2569" s="2"/>
      <c r="DQ2569"/>
      <c r="DR2569"/>
      <c r="DS2569"/>
      <c r="DX2569" s="2"/>
      <c r="DZ2569"/>
      <c r="EA2569"/>
      <c r="EB2569"/>
      <c r="EG2569" s="2"/>
      <c r="EI2569"/>
      <c r="EJ2569"/>
      <c r="EK2569"/>
      <c r="EP2569" s="2"/>
      <c r="ER2569"/>
      <c r="ES2569"/>
      <c r="ET2569"/>
      <c r="EY2569" s="2"/>
      <c r="FA2569"/>
      <c r="FB2569"/>
      <c r="FC2569"/>
      <c r="FH2569" s="2"/>
      <c r="FJ2569"/>
      <c r="FK2569"/>
      <c r="FL2569"/>
      <c r="FQ2569" s="2"/>
      <c r="FS2569"/>
      <c r="FT2569"/>
      <c r="FU2569"/>
      <c r="FZ2569" s="2"/>
      <c r="GB2569"/>
      <c r="GC2569"/>
      <c r="GD2569"/>
      <c r="GI2569" s="2"/>
      <c r="GK2569"/>
      <c r="GL2569"/>
      <c r="GM2569"/>
      <c r="GR2569" s="2"/>
      <c r="GT2569"/>
      <c r="GU2569"/>
      <c r="GV2569"/>
      <c r="HA2569" s="2"/>
      <c r="HC2569"/>
      <c r="HD2569"/>
      <c r="HE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</row>
    <row r="2570" spans="2:249" s="1" customFormat="1">
      <c r="B2570"/>
      <c r="C2570"/>
      <c r="D2570"/>
      <c r="I2570" s="2"/>
      <c r="K2570"/>
      <c r="L2570"/>
      <c r="M2570"/>
      <c r="N2570"/>
      <c r="O2570"/>
      <c r="T2570" s="2"/>
      <c r="V2570"/>
      <c r="W2570"/>
      <c r="X2570"/>
      <c r="AC2570" s="2"/>
      <c r="AE2570"/>
      <c r="AF2570"/>
      <c r="AG2570"/>
      <c r="AL2570" s="2"/>
      <c r="AN2570"/>
      <c r="AO2570"/>
      <c r="AP2570"/>
      <c r="AU2570" s="2"/>
      <c r="AW2570"/>
      <c r="AX2570"/>
      <c r="AY2570"/>
      <c r="BD2570" s="2"/>
      <c r="BF2570"/>
      <c r="BG2570"/>
      <c r="BH2570"/>
      <c r="BM2570" s="2"/>
      <c r="BO2570"/>
      <c r="BP2570"/>
      <c r="BQ2570"/>
      <c r="BV2570" s="2"/>
      <c r="BX2570"/>
      <c r="BY2570"/>
      <c r="BZ2570"/>
      <c r="CE2570" s="2"/>
      <c r="CG2570"/>
      <c r="CH2570"/>
      <c r="CI2570"/>
      <c r="CN2570" s="2"/>
      <c r="CP2570"/>
      <c r="CQ2570"/>
      <c r="CR2570"/>
      <c r="CW2570" s="2"/>
      <c r="CY2570"/>
      <c r="CZ2570"/>
      <c r="DA2570"/>
      <c r="DF2570" s="2"/>
      <c r="DH2570"/>
      <c r="DI2570"/>
      <c r="DJ2570"/>
      <c r="DO2570" s="2"/>
      <c r="DQ2570"/>
      <c r="DR2570"/>
      <c r="DS2570"/>
      <c r="DX2570" s="2"/>
      <c r="DZ2570"/>
      <c r="EA2570"/>
      <c r="EB2570"/>
      <c r="EG2570" s="2"/>
      <c r="EI2570"/>
      <c r="EJ2570"/>
      <c r="EK2570"/>
      <c r="EP2570" s="2"/>
      <c r="ER2570"/>
      <c r="ES2570"/>
      <c r="ET2570"/>
      <c r="EY2570" s="2"/>
      <c r="FA2570"/>
      <c r="FB2570"/>
      <c r="FC2570"/>
      <c r="FH2570" s="2"/>
      <c r="FJ2570"/>
      <c r="FK2570"/>
      <c r="FL2570"/>
      <c r="FQ2570" s="2"/>
      <c r="FS2570"/>
      <c r="FT2570"/>
      <c r="FU2570"/>
      <c r="FZ2570" s="2"/>
      <c r="GB2570"/>
      <c r="GC2570"/>
      <c r="GD2570"/>
      <c r="GI2570" s="2"/>
      <c r="GK2570"/>
      <c r="GL2570"/>
      <c r="GM2570"/>
      <c r="GR2570" s="2"/>
      <c r="GT2570"/>
      <c r="GU2570"/>
      <c r="GV2570"/>
      <c r="HA2570" s="2"/>
      <c r="HC2570"/>
      <c r="HD2570"/>
      <c r="HE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</row>
    <row r="2571" spans="2:249" s="1" customFormat="1">
      <c r="B2571"/>
      <c r="C2571"/>
      <c r="D2571"/>
      <c r="I2571" s="2"/>
      <c r="K2571"/>
      <c r="L2571"/>
      <c r="M2571"/>
      <c r="N2571"/>
      <c r="O2571"/>
      <c r="T2571" s="2"/>
      <c r="V2571"/>
      <c r="W2571"/>
      <c r="X2571"/>
      <c r="AC2571" s="2"/>
      <c r="AE2571"/>
      <c r="AF2571"/>
      <c r="AG2571"/>
      <c r="AL2571" s="2"/>
      <c r="AN2571"/>
      <c r="AO2571"/>
      <c r="AP2571"/>
      <c r="AU2571" s="2"/>
      <c r="AW2571"/>
      <c r="AX2571"/>
      <c r="AY2571"/>
      <c r="BD2571" s="2"/>
      <c r="BF2571"/>
      <c r="BG2571"/>
      <c r="BH2571"/>
      <c r="BM2571" s="2"/>
      <c r="BO2571"/>
      <c r="BP2571"/>
      <c r="BQ2571"/>
      <c r="BV2571" s="2"/>
      <c r="BX2571"/>
      <c r="BY2571"/>
      <c r="BZ2571"/>
      <c r="CE2571" s="2"/>
      <c r="CG2571"/>
      <c r="CH2571"/>
      <c r="CI2571"/>
      <c r="CN2571" s="2"/>
      <c r="CP2571"/>
      <c r="CQ2571"/>
      <c r="CR2571"/>
      <c r="CW2571" s="2"/>
      <c r="CY2571"/>
      <c r="CZ2571"/>
      <c r="DA2571"/>
      <c r="DF2571" s="2"/>
      <c r="DH2571"/>
      <c r="DI2571"/>
      <c r="DJ2571"/>
      <c r="DO2571" s="2"/>
      <c r="DQ2571"/>
      <c r="DR2571"/>
      <c r="DS2571"/>
      <c r="DX2571" s="2"/>
      <c r="DZ2571"/>
      <c r="EA2571"/>
      <c r="EB2571"/>
      <c r="EG2571" s="2"/>
      <c r="EI2571"/>
      <c r="EJ2571"/>
      <c r="EK2571"/>
      <c r="EP2571" s="2"/>
      <c r="ER2571"/>
      <c r="ES2571"/>
      <c r="ET2571"/>
      <c r="EY2571" s="2"/>
      <c r="FA2571"/>
      <c r="FB2571"/>
      <c r="FC2571"/>
      <c r="FH2571" s="2"/>
      <c r="FJ2571"/>
      <c r="FK2571"/>
      <c r="FL2571"/>
      <c r="FQ2571" s="2"/>
      <c r="FS2571"/>
      <c r="FT2571"/>
      <c r="FU2571"/>
      <c r="FZ2571" s="2"/>
      <c r="GB2571"/>
      <c r="GC2571"/>
      <c r="GD2571"/>
      <c r="GI2571" s="2"/>
      <c r="GK2571"/>
      <c r="GL2571"/>
      <c r="GM2571"/>
      <c r="GR2571" s="2"/>
      <c r="GT2571"/>
      <c r="GU2571"/>
      <c r="GV2571"/>
      <c r="HA2571" s="2"/>
      <c r="HC2571"/>
      <c r="HD2571"/>
      <c r="HE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</row>
    <row r="2572" spans="2:249" s="1" customFormat="1">
      <c r="B2572"/>
      <c r="C2572"/>
      <c r="D2572"/>
      <c r="I2572" s="2"/>
      <c r="K2572"/>
      <c r="L2572"/>
      <c r="M2572"/>
      <c r="N2572"/>
      <c r="O2572"/>
      <c r="T2572" s="2"/>
      <c r="V2572"/>
      <c r="W2572"/>
      <c r="X2572"/>
      <c r="AC2572" s="2"/>
      <c r="AE2572"/>
      <c r="AF2572"/>
      <c r="AG2572"/>
      <c r="AL2572" s="2"/>
      <c r="AN2572"/>
      <c r="AO2572"/>
      <c r="AP2572"/>
      <c r="AU2572" s="2"/>
      <c r="AW2572"/>
      <c r="AX2572"/>
      <c r="AY2572"/>
      <c r="BD2572" s="2"/>
      <c r="BF2572"/>
      <c r="BG2572"/>
      <c r="BH2572"/>
      <c r="BM2572" s="2"/>
      <c r="BO2572"/>
      <c r="BP2572"/>
      <c r="BQ2572"/>
      <c r="BV2572" s="2"/>
      <c r="BX2572"/>
      <c r="BY2572"/>
      <c r="BZ2572"/>
      <c r="CE2572" s="2"/>
      <c r="CG2572"/>
      <c r="CH2572"/>
      <c r="CI2572"/>
      <c r="CN2572" s="2"/>
      <c r="CP2572"/>
      <c r="CQ2572"/>
      <c r="CR2572"/>
      <c r="CW2572" s="2"/>
      <c r="CY2572"/>
      <c r="CZ2572"/>
      <c r="DA2572"/>
      <c r="DF2572" s="2"/>
      <c r="DH2572"/>
      <c r="DI2572"/>
      <c r="DJ2572"/>
      <c r="DO2572" s="2"/>
      <c r="DQ2572"/>
      <c r="DR2572"/>
      <c r="DS2572"/>
      <c r="DX2572" s="2"/>
      <c r="DZ2572"/>
      <c r="EA2572"/>
      <c r="EB2572"/>
      <c r="EG2572" s="2"/>
      <c r="EI2572"/>
      <c r="EJ2572"/>
      <c r="EK2572"/>
      <c r="EP2572" s="2"/>
      <c r="ER2572"/>
      <c r="ES2572"/>
      <c r="ET2572"/>
      <c r="EY2572" s="2"/>
      <c r="FA2572"/>
      <c r="FB2572"/>
      <c r="FC2572"/>
      <c r="FH2572" s="2"/>
      <c r="FJ2572"/>
      <c r="FK2572"/>
      <c r="FL2572"/>
      <c r="FQ2572" s="2"/>
      <c r="FS2572"/>
      <c r="FT2572"/>
      <c r="FU2572"/>
      <c r="FZ2572" s="2"/>
      <c r="GB2572"/>
      <c r="GC2572"/>
      <c r="GD2572"/>
      <c r="GI2572" s="2"/>
      <c r="GK2572"/>
      <c r="GL2572"/>
      <c r="GM2572"/>
      <c r="GR2572" s="2"/>
      <c r="GT2572"/>
      <c r="GU2572"/>
      <c r="GV2572"/>
      <c r="HA2572" s="2"/>
      <c r="HC2572"/>
      <c r="HD2572"/>
      <c r="HE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</row>
    <row r="2573" spans="2:249" s="1" customFormat="1">
      <c r="B2573"/>
      <c r="C2573"/>
      <c r="D2573"/>
      <c r="I2573" s="2"/>
      <c r="K2573"/>
      <c r="L2573"/>
      <c r="M2573"/>
      <c r="N2573"/>
      <c r="O2573"/>
      <c r="T2573" s="2"/>
      <c r="V2573"/>
      <c r="W2573"/>
      <c r="X2573"/>
      <c r="AC2573" s="2"/>
      <c r="AE2573"/>
      <c r="AF2573"/>
      <c r="AG2573"/>
      <c r="AL2573" s="2"/>
      <c r="AN2573"/>
      <c r="AO2573"/>
      <c r="AP2573"/>
      <c r="AU2573" s="2"/>
      <c r="AW2573"/>
      <c r="AX2573"/>
      <c r="AY2573"/>
      <c r="BD2573" s="2"/>
      <c r="BF2573"/>
      <c r="BG2573"/>
      <c r="BH2573"/>
      <c r="BM2573" s="2"/>
      <c r="BO2573"/>
      <c r="BP2573"/>
      <c r="BQ2573"/>
      <c r="BV2573" s="2"/>
      <c r="BX2573"/>
      <c r="BY2573"/>
      <c r="BZ2573"/>
      <c r="CE2573" s="2"/>
      <c r="CG2573"/>
      <c r="CH2573"/>
      <c r="CI2573"/>
      <c r="CN2573" s="2"/>
      <c r="CP2573"/>
      <c r="CQ2573"/>
      <c r="CR2573"/>
      <c r="CW2573" s="2"/>
      <c r="CY2573"/>
      <c r="CZ2573"/>
      <c r="DA2573"/>
      <c r="DF2573" s="2"/>
      <c r="DH2573"/>
      <c r="DI2573"/>
      <c r="DJ2573"/>
      <c r="DO2573" s="2"/>
      <c r="DQ2573"/>
      <c r="DR2573"/>
      <c r="DS2573"/>
      <c r="DX2573" s="2"/>
      <c r="DZ2573"/>
      <c r="EA2573"/>
      <c r="EB2573"/>
      <c r="EG2573" s="2"/>
      <c r="EI2573"/>
      <c r="EJ2573"/>
      <c r="EK2573"/>
      <c r="EP2573" s="2"/>
      <c r="ER2573"/>
      <c r="ES2573"/>
      <c r="ET2573"/>
      <c r="EY2573" s="2"/>
      <c r="FA2573"/>
      <c r="FB2573"/>
      <c r="FC2573"/>
      <c r="FH2573" s="2"/>
      <c r="FJ2573"/>
      <c r="FK2573"/>
      <c r="FL2573"/>
      <c r="FQ2573" s="2"/>
      <c r="FS2573"/>
      <c r="FT2573"/>
      <c r="FU2573"/>
      <c r="FZ2573" s="2"/>
      <c r="GB2573"/>
      <c r="GC2573"/>
      <c r="GD2573"/>
      <c r="GI2573" s="2"/>
      <c r="GK2573"/>
      <c r="GL2573"/>
      <c r="GM2573"/>
      <c r="GR2573" s="2"/>
      <c r="GT2573"/>
      <c r="GU2573"/>
      <c r="GV2573"/>
      <c r="HA2573" s="2"/>
      <c r="HC2573"/>
      <c r="HD2573"/>
      <c r="HE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</row>
    <row r="2574" spans="2:249" s="1" customFormat="1">
      <c r="B2574"/>
      <c r="C2574"/>
      <c r="D2574"/>
      <c r="I2574" s="2"/>
      <c r="K2574"/>
      <c r="L2574"/>
      <c r="M2574"/>
      <c r="N2574"/>
      <c r="O2574"/>
      <c r="T2574" s="2"/>
      <c r="V2574"/>
      <c r="W2574"/>
      <c r="X2574"/>
      <c r="AC2574" s="2"/>
      <c r="AE2574"/>
      <c r="AF2574"/>
      <c r="AG2574"/>
      <c r="AL2574" s="2"/>
      <c r="AN2574"/>
      <c r="AO2574"/>
      <c r="AP2574"/>
      <c r="AU2574" s="2"/>
      <c r="AW2574"/>
      <c r="AX2574"/>
      <c r="AY2574"/>
      <c r="BD2574" s="2"/>
      <c r="BF2574"/>
      <c r="BG2574"/>
      <c r="BH2574"/>
      <c r="BM2574" s="2"/>
      <c r="BO2574"/>
      <c r="BP2574"/>
      <c r="BQ2574"/>
      <c r="BV2574" s="2"/>
      <c r="BX2574"/>
      <c r="BY2574"/>
      <c r="BZ2574"/>
      <c r="CE2574" s="2"/>
      <c r="CG2574"/>
      <c r="CH2574"/>
      <c r="CI2574"/>
      <c r="CN2574" s="2"/>
      <c r="CP2574"/>
      <c r="CQ2574"/>
      <c r="CR2574"/>
      <c r="CW2574" s="2"/>
      <c r="CY2574"/>
      <c r="CZ2574"/>
      <c r="DA2574"/>
      <c r="DF2574" s="2"/>
      <c r="DH2574"/>
      <c r="DI2574"/>
      <c r="DJ2574"/>
      <c r="DO2574" s="2"/>
      <c r="DQ2574"/>
      <c r="DR2574"/>
      <c r="DS2574"/>
      <c r="DX2574" s="2"/>
      <c r="DZ2574"/>
      <c r="EA2574"/>
      <c r="EB2574"/>
      <c r="EG2574" s="2"/>
      <c r="EI2574"/>
      <c r="EJ2574"/>
      <c r="EK2574"/>
      <c r="EP2574" s="2"/>
      <c r="ER2574"/>
      <c r="ES2574"/>
      <c r="ET2574"/>
      <c r="EY2574" s="2"/>
      <c r="FA2574"/>
      <c r="FB2574"/>
      <c r="FC2574"/>
      <c r="FH2574" s="2"/>
      <c r="FJ2574"/>
      <c r="FK2574"/>
      <c r="FL2574"/>
      <c r="FQ2574" s="2"/>
      <c r="FS2574"/>
      <c r="FT2574"/>
      <c r="FU2574"/>
      <c r="FZ2574" s="2"/>
      <c r="GB2574"/>
      <c r="GC2574"/>
      <c r="GD2574"/>
      <c r="GI2574" s="2"/>
      <c r="GK2574"/>
      <c r="GL2574"/>
      <c r="GM2574"/>
      <c r="GR2574" s="2"/>
      <c r="GT2574"/>
      <c r="GU2574"/>
      <c r="GV2574"/>
      <c r="HA2574" s="2"/>
      <c r="HC2574"/>
      <c r="HD2574"/>
      <c r="HE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</row>
    <row r="2575" spans="2:249" s="1" customFormat="1">
      <c r="B2575"/>
      <c r="C2575"/>
      <c r="D2575"/>
      <c r="I2575" s="2"/>
      <c r="K2575"/>
      <c r="L2575"/>
      <c r="M2575"/>
      <c r="N2575"/>
      <c r="O2575"/>
      <c r="T2575" s="2"/>
      <c r="V2575"/>
      <c r="W2575"/>
      <c r="X2575"/>
      <c r="AC2575" s="2"/>
      <c r="AE2575"/>
      <c r="AF2575"/>
      <c r="AG2575"/>
      <c r="AL2575" s="2"/>
      <c r="AN2575"/>
      <c r="AO2575"/>
      <c r="AP2575"/>
      <c r="AU2575" s="2"/>
      <c r="AW2575"/>
      <c r="AX2575"/>
      <c r="AY2575"/>
      <c r="BD2575" s="2"/>
      <c r="BF2575"/>
      <c r="BG2575"/>
      <c r="BH2575"/>
      <c r="BM2575" s="2"/>
      <c r="BO2575"/>
      <c r="BP2575"/>
      <c r="BQ2575"/>
      <c r="BV2575" s="2"/>
      <c r="BX2575"/>
      <c r="BY2575"/>
      <c r="BZ2575"/>
      <c r="CE2575" s="2"/>
      <c r="CG2575"/>
      <c r="CH2575"/>
      <c r="CI2575"/>
      <c r="CN2575" s="2"/>
      <c r="CP2575"/>
      <c r="CQ2575"/>
      <c r="CR2575"/>
      <c r="CW2575" s="2"/>
      <c r="CY2575"/>
      <c r="CZ2575"/>
      <c r="DA2575"/>
      <c r="DF2575" s="2"/>
      <c r="DH2575"/>
      <c r="DI2575"/>
      <c r="DJ2575"/>
      <c r="DO2575" s="2"/>
      <c r="DQ2575"/>
      <c r="DR2575"/>
      <c r="DS2575"/>
      <c r="DX2575" s="2"/>
      <c r="DZ2575"/>
      <c r="EA2575"/>
      <c r="EB2575"/>
      <c r="EG2575" s="2"/>
      <c r="EI2575"/>
      <c r="EJ2575"/>
      <c r="EK2575"/>
      <c r="EP2575" s="2"/>
      <c r="ER2575"/>
      <c r="ES2575"/>
      <c r="ET2575"/>
      <c r="EY2575" s="2"/>
      <c r="FA2575"/>
      <c r="FB2575"/>
      <c r="FC2575"/>
      <c r="FH2575" s="2"/>
      <c r="FJ2575"/>
      <c r="FK2575"/>
      <c r="FL2575"/>
      <c r="FQ2575" s="2"/>
      <c r="FS2575"/>
      <c r="FT2575"/>
      <c r="FU2575"/>
      <c r="FZ2575" s="2"/>
      <c r="GB2575"/>
      <c r="GC2575"/>
      <c r="GD2575"/>
      <c r="GI2575" s="2"/>
      <c r="GK2575"/>
      <c r="GL2575"/>
      <c r="GM2575"/>
      <c r="GR2575" s="2"/>
      <c r="GT2575"/>
      <c r="GU2575"/>
      <c r="GV2575"/>
      <c r="HA2575" s="2"/>
      <c r="HC2575"/>
      <c r="HD2575"/>
      <c r="HE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</row>
    <row r="2576" spans="2:249" s="1" customFormat="1">
      <c r="B2576"/>
      <c r="C2576"/>
      <c r="D2576"/>
      <c r="I2576" s="2"/>
      <c r="K2576"/>
      <c r="L2576"/>
      <c r="M2576"/>
      <c r="N2576"/>
      <c r="O2576"/>
      <c r="T2576" s="2"/>
      <c r="V2576"/>
      <c r="W2576"/>
      <c r="X2576"/>
      <c r="AC2576" s="2"/>
      <c r="AE2576"/>
      <c r="AF2576"/>
      <c r="AG2576"/>
      <c r="AL2576" s="2"/>
      <c r="AN2576"/>
      <c r="AO2576"/>
      <c r="AP2576"/>
      <c r="AU2576" s="2"/>
      <c r="AW2576"/>
      <c r="AX2576"/>
      <c r="AY2576"/>
      <c r="BD2576" s="2"/>
      <c r="BF2576"/>
      <c r="BG2576"/>
      <c r="BH2576"/>
      <c r="BM2576" s="2"/>
      <c r="BO2576"/>
      <c r="BP2576"/>
      <c r="BQ2576"/>
      <c r="BV2576" s="2"/>
      <c r="BX2576"/>
      <c r="BY2576"/>
      <c r="BZ2576"/>
      <c r="CE2576" s="2"/>
      <c r="CG2576"/>
      <c r="CH2576"/>
      <c r="CI2576"/>
      <c r="CN2576" s="2"/>
      <c r="CP2576"/>
      <c r="CQ2576"/>
      <c r="CR2576"/>
      <c r="CW2576" s="2"/>
      <c r="CY2576"/>
      <c r="CZ2576"/>
      <c r="DA2576"/>
      <c r="DF2576" s="2"/>
      <c r="DH2576"/>
      <c r="DI2576"/>
      <c r="DJ2576"/>
      <c r="DO2576" s="2"/>
      <c r="DQ2576"/>
      <c r="DR2576"/>
      <c r="DS2576"/>
      <c r="DX2576" s="2"/>
      <c r="DZ2576"/>
      <c r="EA2576"/>
      <c r="EB2576"/>
      <c r="EG2576" s="2"/>
      <c r="EI2576"/>
      <c r="EJ2576"/>
      <c r="EK2576"/>
      <c r="EP2576" s="2"/>
      <c r="ER2576"/>
      <c r="ES2576"/>
      <c r="ET2576"/>
      <c r="EY2576" s="2"/>
      <c r="FA2576"/>
      <c r="FB2576"/>
      <c r="FC2576"/>
      <c r="FH2576" s="2"/>
      <c r="FJ2576"/>
      <c r="FK2576"/>
      <c r="FL2576"/>
      <c r="FQ2576" s="2"/>
      <c r="FS2576"/>
      <c r="FT2576"/>
      <c r="FU2576"/>
      <c r="FZ2576" s="2"/>
      <c r="GB2576"/>
      <c r="GC2576"/>
      <c r="GD2576"/>
      <c r="GI2576" s="2"/>
      <c r="GK2576"/>
      <c r="GL2576"/>
      <c r="GM2576"/>
      <c r="GR2576" s="2"/>
      <c r="GT2576"/>
      <c r="GU2576"/>
      <c r="GV2576"/>
      <c r="HA2576" s="2"/>
      <c r="HC2576"/>
      <c r="HD2576"/>
      <c r="HE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</row>
    <row r="2577" spans="2:249" s="1" customFormat="1">
      <c r="B2577"/>
      <c r="C2577"/>
      <c r="D2577"/>
      <c r="I2577" s="2"/>
      <c r="K2577"/>
      <c r="L2577"/>
      <c r="M2577"/>
      <c r="N2577"/>
      <c r="O2577"/>
      <c r="T2577" s="2"/>
      <c r="V2577"/>
      <c r="W2577"/>
      <c r="X2577"/>
      <c r="AC2577" s="2"/>
      <c r="AE2577"/>
      <c r="AF2577"/>
      <c r="AG2577"/>
      <c r="AL2577" s="2"/>
      <c r="AN2577"/>
      <c r="AO2577"/>
      <c r="AP2577"/>
      <c r="AU2577" s="2"/>
      <c r="AW2577"/>
      <c r="AX2577"/>
      <c r="AY2577"/>
      <c r="BD2577" s="2"/>
      <c r="BF2577"/>
      <c r="BG2577"/>
      <c r="BH2577"/>
      <c r="BM2577" s="2"/>
      <c r="BO2577"/>
      <c r="BP2577"/>
      <c r="BQ2577"/>
      <c r="BV2577" s="2"/>
      <c r="BX2577"/>
      <c r="BY2577"/>
      <c r="BZ2577"/>
      <c r="CE2577" s="2"/>
      <c r="CG2577"/>
      <c r="CH2577"/>
      <c r="CI2577"/>
      <c r="CN2577" s="2"/>
      <c r="CP2577"/>
      <c r="CQ2577"/>
      <c r="CR2577"/>
      <c r="CW2577" s="2"/>
      <c r="CY2577"/>
      <c r="CZ2577"/>
      <c r="DA2577"/>
      <c r="DF2577" s="2"/>
      <c r="DH2577"/>
      <c r="DI2577"/>
      <c r="DJ2577"/>
      <c r="DO2577" s="2"/>
      <c r="DQ2577"/>
      <c r="DR2577"/>
      <c r="DS2577"/>
      <c r="DX2577" s="2"/>
      <c r="DZ2577"/>
      <c r="EA2577"/>
      <c r="EB2577"/>
      <c r="EG2577" s="2"/>
      <c r="EI2577"/>
      <c r="EJ2577"/>
      <c r="EK2577"/>
      <c r="EP2577" s="2"/>
      <c r="ER2577"/>
      <c r="ES2577"/>
      <c r="ET2577"/>
      <c r="EY2577" s="2"/>
      <c r="FA2577"/>
      <c r="FB2577"/>
      <c r="FC2577"/>
      <c r="FH2577" s="2"/>
      <c r="FJ2577"/>
      <c r="FK2577"/>
      <c r="FL2577"/>
      <c r="FQ2577" s="2"/>
      <c r="FS2577"/>
      <c r="FT2577"/>
      <c r="FU2577"/>
      <c r="FZ2577" s="2"/>
      <c r="GB2577"/>
      <c r="GC2577"/>
      <c r="GD2577"/>
      <c r="GI2577" s="2"/>
      <c r="GK2577"/>
      <c r="GL2577"/>
      <c r="GM2577"/>
      <c r="GR2577" s="2"/>
      <c r="GT2577"/>
      <c r="GU2577"/>
      <c r="GV2577"/>
      <c r="HA2577" s="2"/>
      <c r="HC2577"/>
      <c r="HD2577"/>
      <c r="HE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</row>
    <row r="2578" spans="2:249" s="1" customFormat="1">
      <c r="B2578"/>
      <c r="C2578"/>
      <c r="D2578"/>
      <c r="I2578" s="2"/>
      <c r="K2578"/>
      <c r="L2578"/>
      <c r="M2578"/>
      <c r="N2578"/>
      <c r="O2578"/>
      <c r="T2578" s="2"/>
      <c r="V2578"/>
      <c r="W2578"/>
      <c r="X2578"/>
      <c r="AC2578" s="2"/>
      <c r="AE2578"/>
      <c r="AF2578"/>
      <c r="AG2578"/>
      <c r="AL2578" s="2"/>
      <c r="AN2578"/>
      <c r="AO2578"/>
      <c r="AP2578"/>
      <c r="AU2578" s="2"/>
      <c r="AW2578"/>
      <c r="AX2578"/>
      <c r="AY2578"/>
      <c r="BD2578" s="2"/>
      <c r="BF2578"/>
      <c r="BG2578"/>
      <c r="BH2578"/>
      <c r="BM2578" s="2"/>
      <c r="BO2578"/>
      <c r="BP2578"/>
      <c r="BQ2578"/>
      <c r="BV2578" s="2"/>
      <c r="BX2578"/>
      <c r="BY2578"/>
      <c r="BZ2578"/>
      <c r="CE2578" s="2"/>
      <c r="CG2578"/>
      <c r="CH2578"/>
      <c r="CI2578"/>
      <c r="CN2578" s="2"/>
      <c r="CP2578"/>
      <c r="CQ2578"/>
      <c r="CR2578"/>
      <c r="CW2578" s="2"/>
      <c r="CY2578"/>
      <c r="CZ2578"/>
      <c r="DA2578"/>
      <c r="DF2578" s="2"/>
      <c r="DH2578"/>
      <c r="DI2578"/>
      <c r="DJ2578"/>
      <c r="DO2578" s="2"/>
      <c r="DQ2578"/>
      <c r="DR2578"/>
      <c r="DS2578"/>
      <c r="DX2578" s="2"/>
      <c r="DZ2578"/>
      <c r="EA2578"/>
      <c r="EB2578"/>
      <c r="EG2578" s="2"/>
      <c r="EI2578"/>
      <c r="EJ2578"/>
      <c r="EK2578"/>
      <c r="EP2578" s="2"/>
      <c r="ER2578"/>
      <c r="ES2578"/>
      <c r="ET2578"/>
      <c r="EY2578" s="2"/>
      <c r="FA2578"/>
      <c r="FB2578"/>
      <c r="FC2578"/>
      <c r="FH2578" s="2"/>
      <c r="FJ2578"/>
      <c r="FK2578"/>
      <c r="FL2578"/>
      <c r="FQ2578" s="2"/>
      <c r="FS2578"/>
      <c r="FT2578"/>
      <c r="FU2578"/>
      <c r="FZ2578" s="2"/>
      <c r="GB2578"/>
      <c r="GC2578"/>
      <c r="GD2578"/>
      <c r="GI2578" s="2"/>
      <c r="GK2578"/>
      <c r="GL2578"/>
      <c r="GM2578"/>
      <c r="GR2578" s="2"/>
      <c r="GT2578"/>
      <c r="GU2578"/>
      <c r="GV2578"/>
      <c r="HA2578" s="2"/>
      <c r="HC2578"/>
      <c r="HD2578"/>
      <c r="HE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</row>
    <row r="2579" spans="2:249" s="1" customFormat="1">
      <c r="B2579"/>
      <c r="C2579"/>
      <c r="D2579"/>
      <c r="I2579" s="2"/>
      <c r="K2579"/>
      <c r="L2579"/>
      <c r="M2579"/>
      <c r="N2579"/>
      <c r="O2579"/>
      <c r="T2579" s="2"/>
      <c r="V2579"/>
      <c r="W2579"/>
      <c r="X2579"/>
      <c r="AC2579" s="2"/>
      <c r="AE2579"/>
      <c r="AF2579"/>
      <c r="AG2579"/>
      <c r="AL2579" s="2"/>
      <c r="AN2579"/>
      <c r="AO2579"/>
      <c r="AP2579"/>
      <c r="AU2579" s="2"/>
      <c r="AW2579"/>
      <c r="AX2579"/>
      <c r="AY2579"/>
      <c r="BD2579" s="2"/>
      <c r="BF2579"/>
      <c r="BG2579"/>
      <c r="BH2579"/>
      <c r="BM2579" s="2"/>
      <c r="BO2579"/>
      <c r="BP2579"/>
      <c r="BQ2579"/>
      <c r="BV2579" s="2"/>
      <c r="BX2579"/>
      <c r="BY2579"/>
      <c r="BZ2579"/>
      <c r="CE2579" s="2"/>
      <c r="CG2579"/>
      <c r="CH2579"/>
      <c r="CI2579"/>
      <c r="CN2579" s="2"/>
      <c r="CP2579"/>
      <c r="CQ2579"/>
      <c r="CR2579"/>
      <c r="CW2579" s="2"/>
      <c r="CY2579"/>
      <c r="CZ2579"/>
      <c r="DA2579"/>
      <c r="DF2579" s="2"/>
      <c r="DH2579"/>
      <c r="DI2579"/>
      <c r="DJ2579"/>
      <c r="DO2579" s="2"/>
      <c r="DQ2579"/>
      <c r="DR2579"/>
      <c r="DS2579"/>
      <c r="DX2579" s="2"/>
      <c r="DZ2579"/>
      <c r="EA2579"/>
      <c r="EB2579"/>
      <c r="EG2579" s="2"/>
      <c r="EI2579"/>
      <c r="EJ2579"/>
      <c r="EK2579"/>
      <c r="EP2579" s="2"/>
      <c r="ER2579"/>
      <c r="ES2579"/>
      <c r="ET2579"/>
      <c r="EY2579" s="2"/>
      <c r="FA2579"/>
      <c r="FB2579"/>
      <c r="FC2579"/>
      <c r="FH2579" s="2"/>
      <c r="FJ2579"/>
      <c r="FK2579"/>
      <c r="FL2579"/>
      <c r="FQ2579" s="2"/>
      <c r="FS2579"/>
      <c r="FT2579"/>
      <c r="FU2579"/>
      <c r="FZ2579" s="2"/>
      <c r="GB2579"/>
      <c r="GC2579"/>
      <c r="GD2579"/>
      <c r="GI2579" s="2"/>
      <c r="GK2579"/>
      <c r="GL2579"/>
      <c r="GM2579"/>
      <c r="GR2579" s="2"/>
      <c r="GT2579"/>
      <c r="GU2579"/>
      <c r="GV2579"/>
      <c r="HA2579" s="2"/>
      <c r="HC2579"/>
      <c r="HD2579"/>
      <c r="HE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</row>
    <row r="2580" spans="2:249" s="1" customFormat="1">
      <c r="B2580"/>
      <c r="C2580"/>
      <c r="D2580"/>
      <c r="I2580" s="2"/>
      <c r="K2580"/>
      <c r="L2580"/>
      <c r="M2580"/>
      <c r="N2580"/>
      <c r="O2580"/>
      <c r="T2580" s="2"/>
      <c r="V2580"/>
      <c r="W2580"/>
      <c r="X2580"/>
      <c r="AC2580" s="2"/>
      <c r="AE2580"/>
      <c r="AF2580"/>
      <c r="AG2580"/>
      <c r="AL2580" s="2"/>
      <c r="AN2580"/>
      <c r="AO2580"/>
      <c r="AP2580"/>
      <c r="AU2580" s="2"/>
      <c r="AW2580"/>
      <c r="AX2580"/>
      <c r="AY2580"/>
      <c r="BD2580" s="2"/>
      <c r="BF2580"/>
      <c r="BG2580"/>
      <c r="BH2580"/>
      <c r="BM2580" s="2"/>
      <c r="BO2580"/>
      <c r="BP2580"/>
      <c r="BQ2580"/>
      <c r="BV2580" s="2"/>
      <c r="BX2580"/>
      <c r="BY2580"/>
      <c r="BZ2580"/>
      <c r="CE2580" s="2"/>
      <c r="CG2580"/>
      <c r="CH2580"/>
      <c r="CI2580"/>
      <c r="CN2580" s="2"/>
      <c r="CP2580"/>
      <c r="CQ2580"/>
      <c r="CR2580"/>
      <c r="CW2580" s="2"/>
      <c r="CY2580"/>
      <c r="CZ2580"/>
      <c r="DA2580"/>
      <c r="DF2580" s="2"/>
      <c r="DH2580"/>
      <c r="DI2580"/>
      <c r="DJ2580"/>
      <c r="DO2580" s="2"/>
      <c r="DQ2580"/>
      <c r="DR2580"/>
      <c r="DS2580"/>
      <c r="DX2580" s="2"/>
      <c r="DZ2580"/>
      <c r="EA2580"/>
      <c r="EB2580"/>
      <c r="EG2580" s="2"/>
      <c r="EI2580"/>
      <c r="EJ2580"/>
      <c r="EK2580"/>
      <c r="EP2580" s="2"/>
      <c r="ER2580"/>
      <c r="ES2580"/>
      <c r="ET2580"/>
      <c r="EY2580" s="2"/>
      <c r="FA2580"/>
      <c r="FB2580"/>
      <c r="FC2580"/>
      <c r="FH2580" s="2"/>
      <c r="FJ2580"/>
      <c r="FK2580"/>
      <c r="FL2580"/>
      <c r="FQ2580" s="2"/>
      <c r="FS2580"/>
      <c r="FT2580"/>
      <c r="FU2580"/>
      <c r="FZ2580" s="2"/>
      <c r="GB2580"/>
      <c r="GC2580"/>
      <c r="GD2580"/>
      <c r="GI2580" s="2"/>
      <c r="GK2580"/>
      <c r="GL2580"/>
      <c r="GM2580"/>
      <c r="GR2580" s="2"/>
      <c r="GT2580"/>
      <c r="GU2580"/>
      <c r="GV2580"/>
      <c r="HA2580" s="2"/>
      <c r="HC2580"/>
      <c r="HD2580"/>
      <c r="HE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</row>
    <row r="2581" spans="2:249" s="1" customFormat="1">
      <c r="B2581"/>
      <c r="C2581"/>
      <c r="D2581"/>
      <c r="I2581" s="2"/>
      <c r="K2581"/>
      <c r="L2581"/>
      <c r="M2581"/>
      <c r="N2581"/>
      <c r="O2581"/>
      <c r="T2581" s="2"/>
      <c r="V2581"/>
      <c r="W2581"/>
      <c r="X2581"/>
      <c r="AC2581" s="2"/>
      <c r="AE2581"/>
      <c r="AF2581"/>
      <c r="AG2581"/>
      <c r="AL2581" s="2"/>
      <c r="AN2581"/>
      <c r="AO2581"/>
      <c r="AP2581"/>
      <c r="AU2581" s="2"/>
      <c r="AW2581"/>
      <c r="AX2581"/>
      <c r="AY2581"/>
      <c r="BD2581" s="2"/>
      <c r="BF2581"/>
      <c r="BG2581"/>
      <c r="BH2581"/>
      <c r="BM2581" s="2"/>
      <c r="BO2581"/>
      <c r="BP2581"/>
      <c r="BQ2581"/>
      <c r="BV2581" s="2"/>
      <c r="BX2581"/>
      <c r="BY2581"/>
      <c r="BZ2581"/>
      <c r="CE2581" s="2"/>
      <c r="CG2581"/>
      <c r="CH2581"/>
      <c r="CI2581"/>
      <c r="CN2581" s="2"/>
      <c r="CP2581"/>
      <c r="CQ2581"/>
      <c r="CR2581"/>
      <c r="CW2581" s="2"/>
      <c r="CY2581"/>
      <c r="CZ2581"/>
      <c r="DA2581"/>
      <c r="DF2581" s="2"/>
      <c r="DH2581"/>
      <c r="DI2581"/>
      <c r="DJ2581"/>
      <c r="DO2581" s="2"/>
      <c r="DQ2581"/>
      <c r="DR2581"/>
      <c r="DS2581"/>
      <c r="DX2581" s="2"/>
      <c r="DZ2581"/>
      <c r="EA2581"/>
      <c r="EB2581"/>
      <c r="EG2581" s="2"/>
      <c r="EI2581"/>
      <c r="EJ2581"/>
      <c r="EK2581"/>
      <c r="EP2581" s="2"/>
      <c r="ER2581"/>
      <c r="ES2581"/>
      <c r="ET2581"/>
      <c r="EY2581" s="2"/>
      <c r="FA2581"/>
      <c r="FB2581"/>
      <c r="FC2581"/>
      <c r="FH2581" s="2"/>
      <c r="FJ2581"/>
      <c r="FK2581"/>
      <c r="FL2581"/>
      <c r="FQ2581" s="2"/>
      <c r="FS2581"/>
      <c r="FT2581"/>
      <c r="FU2581"/>
      <c r="FZ2581" s="2"/>
      <c r="GB2581"/>
      <c r="GC2581"/>
      <c r="GD2581"/>
      <c r="GI2581" s="2"/>
      <c r="GK2581"/>
      <c r="GL2581"/>
      <c r="GM2581"/>
      <c r="GR2581" s="2"/>
      <c r="GT2581"/>
      <c r="GU2581"/>
      <c r="GV2581"/>
      <c r="HA2581" s="2"/>
      <c r="HC2581"/>
      <c r="HD2581"/>
      <c r="HE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</row>
    <row r="2582" spans="2:249" s="1" customFormat="1">
      <c r="B2582"/>
      <c r="C2582"/>
      <c r="D2582"/>
      <c r="I2582" s="2"/>
      <c r="K2582"/>
      <c r="L2582"/>
      <c r="M2582"/>
      <c r="N2582"/>
      <c r="O2582"/>
      <c r="T2582" s="2"/>
      <c r="V2582"/>
      <c r="W2582"/>
      <c r="X2582"/>
      <c r="AC2582" s="2"/>
      <c r="AE2582"/>
      <c r="AF2582"/>
      <c r="AG2582"/>
      <c r="AL2582" s="2"/>
      <c r="AN2582"/>
      <c r="AO2582"/>
      <c r="AP2582"/>
      <c r="AU2582" s="2"/>
      <c r="AW2582"/>
      <c r="AX2582"/>
      <c r="AY2582"/>
      <c r="BD2582" s="2"/>
      <c r="BF2582"/>
      <c r="BG2582"/>
      <c r="BH2582"/>
      <c r="BM2582" s="2"/>
      <c r="BO2582"/>
      <c r="BP2582"/>
      <c r="BQ2582"/>
      <c r="BV2582" s="2"/>
      <c r="BX2582"/>
      <c r="BY2582"/>
      <c r="BZ2582"/>
      <c r="CE2582" s="2"/>
      <c r="CG2582"/>
      <c r="CH2582"/>
      <c r="CI2582"/>
      <c r="CN2582" s="2"/>
      <c r="CP2582"/>
      <c r="CQ2582"/>
      <c r="CR2582"/>
      <c r="CW2582" s="2"/>
      <c r="CY2582"/>
      <c r="CZ2582"/>
      <c r="DA2582"/>
      <c r="DF2582" s="2"/>
      <c r="DH2582"/>
      <c r="DI2582"/>
      <c r="DJ2582"/>
      <c r="DO2582" s="2"/>
      <c r="DQ2582"/>
      <c r="DR2582"/>
      <c r="DS2582"/>
      <c r="DX2582" s="2"/>
      <c r="DZ2582"/>
      <c r="EA2582"/>
      <c r="EB2582"/>
      <c r="EG2582" s="2"/>
      <c r="EI2582"/>
      <c r="EJ2582"/>
      <c r="EK2582"/>
      <c r="EP2582" s="2"/>
      <c r="ER2582"/>
      <c r="ES2582"/>
      <c r="ET2582"/>
      <c r="EY2582" s="2"/>
      <c r="FA2582"/>
      <c r="FB2582"/>
      <c r="FC2582"/>
      <c r="FH2582" s="2"/>
      <c r="FJ2582"/>
      <c r="FK2582"/>
      <c r="FL2582"/>
      <c r="FQ2582" s="2"/>
      <c r="FS2582"/>
      <c r="FT2582"/>
      <c r="FU2582"/>
      <c r="FZ2582" s="2"/>
      <c r="GB2582"/>
      <c r="GC2582"/>
      <c r="GD2582"/>
      <c r="GI2582" s="2"/>
      <c r="GK2582"/>
      <c r="GL2582"/>
      <c r="GM2582"/>
      <c r="GR2582" s="2"/>
      <c r="GT2582"/>
      <c r="GU2582"/>
      <c r="GV2582"/>
      <c r="HA2582" s="2"/>
      <c r="HC2582"/>
      <c r="HD2582"/>
      <c r="HE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</row>
    <row r="2583" spans="2:249" s="1" customFormat="1">
      <c r="B2583"/>
      <c r="C2583"/>
      <c r="D2583"/>
      <c r="I2583" s="2"/>
      <c r="K2583"/>
      <c r="L2583"/>
      <c r="M2583"/>
      <c r="N2583"/>
      <c r="O2583"/>
      <c r="T2583" s="2"/>
      <c r="V2583"/>
      <c r="W2583"/>
      <c r="X2583"/>
      <c r="AC2583" s="2"/>
      <c r="AE2583"/>
      <c r="AF2583"/>
      <c r="AG2583"/>
      <c r="AL2583" s="2"/>
      <c r="AN2583"/>
      <c r="AO2583"/>
      <c r="AP2583"/>
      <c r="AU2583" s="2"/>
      <c r="AW2583"/>
      <c r="AX2583"/>
      <c r="AY2583"/>
      <c r="BD2583" s="2"/>
      <c r="BF2583"/>
      <c r="BG2583"/>
      <c r="BH2583"/>
      <c r="BM2583" s="2"/>
      <c r="BO2583"/>
      <c r="BP2583"/>
      <c r="BQ2583"/>
      <c r="BV2583" s="2"/>
      <c r="BX2583"/>
      <c r="BY2583"/>
      <c r="BZ2583"/>
      <c r="CE2583" s="2"/>
      <c r="CG2583"/>
      <c r="CH2583"/>
      <c r="CI2583"/>
      <c r="CN2583" s="2"/>
      <c r="CP2583"/>
      <c r="CQ2583"/>
      <c r="CR2583"/>
      <c r="CW2583" s="2"/>
      <c r="CY2583"/>
      <c r="CZ2583"/>
      <c r="DA2583"/>
      <c r="DF2583" s="2"/>
      <c r="DH2583"/>
      <c r="DI2583"/>
      <c r="DJ2583"/>
      <c r="DO2583" s="2"/>
      <c r="DQ2583"/>
      <c r="DR2583"/>
      <c r="DS2583"/>
      <c r="DX2583" s="2"/>
      <c r="DZ2583"/>
      <c r="EA2583"/>
      <c r="EB2583"/>
      <c r="EG2583" s="2"/>
      <c r="EI2583"/>
      <c r="EJ2583"/>
      <c r="EK2583"/>
      <c r="EP2583" s="2"/>
      <c r="ER2583"/>
      <c r="ES2583"/>
      <c r="ET2583"/>
      <c r="EY2583" s="2"/>
      <c r="FA2583"/>
      <c r="FB2583"/>
      <c r="FC2583"/>
      <c r="FH2583" s="2"/>
      <c r="FJ2583"/>
      <c r="FK2583"/>
      <c r="FL2583"/>
      <c r="FQ2583" s="2"/>
      <c r="FS2583"/>
      <c r="FT2583"/>
      <c r="FU2583"/>
      <c r="FZ2583" s="2"/>
      <c r="GB2583"/>
      <c r="GC2583"/>
      <c r="GD2583"/>
      <c r="GI2583" s="2"/>
      <c r="GK2583"/>
      <c r="GL2583"/>
      <c r="GM2583"/>
      <c r="GR2583" s="2"/>
      <c r="GT2583"/>
      <c r="GU2583"/>
      <c r="GV2583"/>
      <c r="HA2583" s="2"/>
      <c r="HC2583"/>
      <c r="HD2583"/>
      <c r="HE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</row>
    <row r="2584" spans="2:249" s="1" customFormat="1">
      <c r="B2584"/>
      <c r="C2584"/>
      <c r="D2584"/>
      <c r="I2584" s="2"/>
      <c r="K2584"/>
      <c r="L2584"/>
      <c r="M2584"/>
      <c r="N2584"/>
      <c r="O2584"/>
      <c r="T2584" s="2"/>
      <c r="V2584"/>
      <c r="W2584"/>
      <c r="X2584"/>
      <c r="AC2584" s="2"/>
      <c r="AE2584"/>
      <c r="AF2584"/>
      <c r="AG2584"/>
      <c r="AL2584" s="2"/>
      <c r="AN2584"/>
      <c r="AO2584"/>
      <c r="AP2584"/>
      <c r="AU2584" s="2"/>
      <c r="AW2584"/>
      <c r="AX2584"/>
      <c r="AY2584"/>
      <c r="BD2584" s="2"/>
      <c r="BF2584"/>
      <c r="BG2584"/>
      <c r="BH2584"/>
      <c r="BM2584" s="2"/>
      <c r="BO2584"/>
      <c r="BP2584"/>
      <c r="BQ2584"/>
      <c r="BV2584" s="2"/>
      <c r="BX2584"/>
      <c r="BY2584"/>
      <c r="BZ2584"/>
      <c r="CE2584" s="2"/>
      <c r="CG2584"/>
      <c r="CH2584"/>
      <c r="CI2584"/>
      <c r="CN2584" s="2"/>
      <c r="CP2584"/>
      <c r="CQ2584"/>
      <c r="CR2584"/>
      <c r="CW2584" s="2"/>
      <c r="CY2584"/>
      <c r="CZ2584"/>
      <c r="DA2584"/>
      <c r="DF2584" s="2"/>
      <c r="DH2584"/>
      <c r="DI2584"/>
      <c r="DJ2584"/>
      <c r="DO2584" s="2"/>
      <c r="DQ2584"/>
      <c r="DR2584"/>
      <c r="DS2584"/>
      <c r="DX2584" s="2"/>
      <c r="DZ2584"/>
      <c r="EA2584"/>
      <c r="EB2584"/>
      <c r="EG2584" s="2"/>
      <c r="EI2584"/>
      <c r="EJ2584"/>
      <c r="EK2584"/>
      <c r="EP2584" s="2"/>
      <c r="ER2584"/>
      <c r="ES2584"/>
      <c r="ET2584"/>
      <c r="EY2584" s="2"/>
      <c r="FA2584"/>
      <c r="FB2584"/>
      <c r="FC2584"/>
      <c r="FH2584" s="2"/>
      <c r="FJ2584"/>
      <c r="FK2584"/>
      <c r="FL2584"/>
      <c r="FQ2584" s="2"/>
      <c r="FS2584"/>
      <c r="FT2584"/>
      <c r="FU2584"/>
      <c r="FZ2584" s="2"/>
      <c r="GB2584"/>
      <c r="GC2584"/>
      <c r="GD2584"/>
      <c r="GI2584" s="2"/>
      <c r="GK2584"/>
      <c r="GL2584"/>
      <c r="GM2584"/>
      <c r="GR2584" s="2"/>
      <c r="GT2584"/>
      <c r="GU2584"/>
      <c r="GV2584"/>
      <c r="HA2584" s="2"/>
      <c r="HC2584"/>
      <c r="HD2584"/>
      <c r="HE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</row>
    <row r="2585" spans="2:249" s="1" customFormat="1">
      <c r="B2585"/>
      <c r="C2585"/>
      <c r="D2585"/>
      <c r="I2585" s="2"/>
      <c r="K2585"/>
      <c r="L2585"/>
      <c r="M2585"/>
      <c r="N2585"/>
      <c r="O2585"/>
      <c r="T2585" s="2"/>
      <c r="V2585"/>
      <c r="W2585"/>
      <c r="X2585"/>
      <c r="AC2585" s="2"/>
      <c r="AE2585"/>
      <c r="AF2585"/>
      <c r="AG2585"/>
      <c r="AL2585" s="2"/>
      <c r="AN2585"/>
      <c r="AO2585"/>
      <c r="AP2585"/>
      <c r="AU2585" s="2"/>
      <c r="AW2585"/>
      <c r="AX2585"/>
      <c r="AY2585"/>
      <c r="BD2585" s="2"/>
      <c r="BF2585"/>
      <c r="BG2585"/>
      <c r="BH2585"/>
      <c r="BM2585" s="2"/>
      <c r="BO2585"/>
      <c r="BP2585"/>
      <c r="BQ2585"/>
      <c r="BV2585" s="2"/>
      <c r="BX2585"/>
      <c r="BY2585"/>
      <c r="BZ2585"/>
      <c r="CE2585" s="2"/>
      <c r="CG2585"/>
      <c r="CH2585"/>
      <c r="CI2585"/>
      <c r="CN2585" s="2"/>
      <c r="CP2585"/>
      <c r="CQ2585"/>
      <c r="CR2585"/>
      <c r="CW2585" s="2"/>
      <c r="CY2585"/>
      <c r="CZ2585"/>
      <c r="DA2585"/>
      <c r="DF2585" s="2"/>
      <c r="DH2585"/>
      <c r="DI2585"/>
      <c r="DJ2585"/>
      <c r="DO2585" s="2"/>
      <c r="DQ2585"/>
      <c r="DR2585"/>
      <c r="DS2585"/>
      <c r="DX2585" s="2"/>
      <c r="DZ2585"/>
      <c r="EA2585"/>
      <c r="EB2585"/>
      <c r="EG2585" s="2"/>
      <c r="EI2585"/>
      <c r="EJ2585"/>
      <c r="EK2585"/>
      <c r="EP2585" s="2"/>
      <c r="ER2585"/>
      <c r="ES2585"/>
      <c r="ET2585"/>
      <c r="EY2585" s="2"/>
      <c r="FA2585"/>
      <c r="FB2585"/>
      <c r="FC2585"/>
      <c r="FH2585" s="2"/>
      <c r="FJ2585"/>
      <c r="FK2585"/>
      <c r="FL2585"/>
      <c r="FQ2585" s="2"/>
      <c r="FS2585"/>
      <c r="FT2585"/>
      <c r="FU2585"/>
      <c r="FZ2585" s="2"/>
      <c r="GB2585"/>
      <c r="GC2585"/>
      <c r="GD2585"/>
      <c r="GI2585" s="2"/>
      <c r="GK2585"/>
      <c r="GL2585"/>
      <c r="GM2585"/>
      <c r="GR2585" s="2"/>
      <c r="GT2585"/>
      <c r="GU2585"/>
      <c r="GV2585"/>
      <c r="HA2585" s="2"/>
      <c r="HC2585"/>
      <c r="HD2585"/>
      <c r="HE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</row>
    <row r="2586" spans="2:249" s="1" customFormat="1">
      <c r="B2586"/>
      <c r="C2586"/>
      <c r="D2586"/>
      <c r="I2586" s="2"/>
      <c r="K2586"/>
      <c r="L2586"/>
      <c r="M2586"/>
      <c r="N2586"/>
      <c r="O2586"/>
      <c r="T2586" s="2"/>
      <c r="V2586"/>
      <c r="W2586"/>
      <c r="X2586"/>
      <c r="AC2586" s="2"/>
      <c r="AE2586"/>
      <c r="AF2586"/>
      <c r="AG2586"/>
      <c r="AL2586" s="2"/>
      <c r="AN2586"/>
      <c r="AO2586"/>
      <c r="AP2586"/>
      <c r="AU2586" s="2"/>
      <c r="AW2586"/>
      <c r="AX2586"/>
      <c r="AY2586"/>
      <c r="BD2586" s="2"/>
      <c r="BF2586"/>
      <c r="BG2586"/>
      <c r="BH2586"/>
      <c r="BM2586" s="2"/>
      <c r="BO2586"/>
      <c r="BP2586"/>
      <c r="BQ2586"/>
      <c r="BV2586" s="2"/>
      <c r="BX2586"/>
      <c r="BY2586"/>
      <c r="BZ2586"/>
      <c r="CE2586" s="2"/>
      <c r="CG2586"/>
      <c r="CH2586"/>
      <c r="CI2586"/>
      <c r="CN2586" s="2"/>
      <c r="CP2586"/>
      <c r="CQ2586"/>
      <c r="CR2586"/>
      <c r="CW2586" s="2"/>
      <c r="CY2586"/>
      <c r="CZ2586"/>
      <c r="DA2586"/>
      <c r="DF2586" s="2"/>
      <c r="DH2586"/>
      <c r="DI2586"/>
      <c r="DJ2586"/>
      <c r="DO2586" s="2"/>
      <c r="DQ2586"/>
      <c r="DR2586"/>
      <c r="DS2586"/>
      <c r="DX2586" s="2"/>
      <c r="DZ2586"/>
      <c r="EA2586"/>
      <c r="EB2586"/>
      <c r="EG2586" s="2"/>
      <c r="EI2586"/>
      <c r="EJ2586"/>
      <c r="EK2586"/>
      <c r="EP2586" s="2"/>
      <c r="ER2586"/>
      <c r="ES2586"/>
      <c r="ET2586"/>
      <c r="EY2586" s="2"/>
      <c r="FA2586"/>
      <c r="FB2586"/>
      <c r="FC2586"/>
      <c r="FH2586" s="2"/>
      <c r="FJ2586"/>
      <c r="FK2586"/>
      <c r="FL2586"/>
      <c r="FQ2586" s="2"/>
      <c r="FS2586"/>
      <c r="FT2586"/>
      <c r="FU2586"/>
      <c r="FZ2586" s="2"/>
      <c r="GB2586"/>
      <c r="GC2586"/>
      <c r="GD2586"/>
      <c r="GI2586" s="2"/>
      <c r="GK2586"/>
      <c r="GL2586"/>
      <c r="GM2586"/>
      <c r="GR2586" s="2"/>
      <c r="GT2586"/>
      <c r="GU2586"/>
      <c r="GV2586"/>
      <c r="HA2586" s="2"/>
      <c r="HC2586"/>
      <c r="HD2586"/>
      <c r="HE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</row>
    <row r="2587" spans="2:249" s="1" customFormat="1">
      <c r="B2587"/>
      <c r="C2587"/>
      <c r="D2587"/>
      <c r="I2587" s="2"/>
      <c r="K2587"/>
      <c r="L2587"/>
      <c r="M2587"/>
      <c r="N2587"/>
      <c r="O2587"/>
      <c r="T2587" s="2"/>
      <c r="V2587"/>
      <c r="W2587"/>
      <c r="X2587"/>
      <c r="AC2587" s="2"/>
      <c r="AE2587"/>
      <c r="AF2587"/>
      <c r="AG2587"/>
      <c r="AL2587" s="2"/>
      <c r="AN2587"/>
      <c r="AO2587"/>
      <c r="AP2587"/>
      <c r="AU2587" s="2"/>
      <c r="AW2587"/>
      <c r="AX2587"/>
      <c r="AY2587"/>
      <c r="BD2587" s="2"/>
      <c r="BF2587"/>
      <c r="BG2587"/>
      <c r="BH2587"/>
      <c r="BM2587" s="2"/>
      <c r="BO2587"/>
      <c r="BP2587"/>
      <c r="BQ2587"/>
      <c r="BV2587" s="2"/>
      <c r="BX2587"/>
      <c r="BY2587"/>
      <c r="BZ2587"/>
      <c r="CE2587" s="2"/>
      <c r="CG2587"/>
      <c r="CH2587"/>
      <c r="CI2587"/>
      <c r="CN2587" s="2"/>
      <c r="CP2587"/>
      <c r="CQ2587"/>
      <c r="CR2587"/>
      <c r="CW2587" s="2"/>
      <c r="CY2587"/>
      <c r="CZ2587"/>
      <c r="DA2587"/>
      <c r="DF2587" s="2"/>
      <c r="DH2587"/>
      <c r="DI2587"/>
      <c r="DJ2587"/>
      <c r="DO2587" s="2"/>
      <c r="DQ2587"/>
      <c r="DR2587"/>
      <c r="DS2587"/>
      <c r="DX2587" s="2"/>
      <c r="DZ2587"/>
      <c r="EA2587"/>
      <c r="EB2587"/>
      <c r="EG2587" s="2"/>
      <c r="EI2587"/>
      <c r="EJ2587"/>
      <c r="EK2587"/>
      <c r="EP2587" s="2"/>
      <c r="ER2587"/>
      <c r="ES2587"/>
      <c r="ET2587"/>
      <c r="EY2587" s="2"/>
      <c r="FA2587"/>
      <c r="FB2587"/>
      <c r="FC2587"/>
      <c r="FH2587" s="2"/>
      <c r="FJ2587"/>
      <c r="FK2587"/>
      <c r="FL2587"/>
      <c r="FQ2587" s="2"/>
      <c r="FS2587"/>
      <c r="FT2587"/>
      <c r="FU2587"/>
      <c r="FZ2587" s="2"/>
      <c r="GB2587"/>
      <c r="GC2587"/>
      <c r="GD2587"/>
      <c r="GI2587" s="2"/>
      <c r="GK2587"/>
      <c r="GL2587"/>
      <c r="GM2587"/>
      <c r="GR2587" s="2"/>
      <c r="GT2587"/>
      <c r="GU2587"/>
      <c r="GV2587"/>
      <c r="HA2587" s="2"/>
      <c r="HC2587"/>
      <c r="HD2587"/>
      <c r="HE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</row>
    <row r="2588" spans="2:249" s="1" customFormat="1">
      <c r="B2588"/>
      <c r="C2588"/>
      <c r="D2588"/>
      <c r="I2588" s="2"/>
      <c r="K2588"/>
      <c r="L2588"/>
      <c r="M2588"/>
      <c r="N2588"/>
      <c r="O2588"/>
      <c r="T2588" s="2"/>
      <c r="V2588"/>
      <c r="W2588"/>
      <c r="X2588"/>
      <c r="AC2588" s="2"/>
      <c r="AE2588"/>
      <c r="AF2588"/>
      <c r="AG2588"/>
      <c r="AL2588" s="2"/>
      <c r="AN2588"/>
      <c r="AO2588"/>
      <c r="AP2588"/>
      <c r="AU2588" s="2"/>
      <c r="AW2588"/>
      <c r="AX2588"/>
      <c r="AY2588"/>
      <c r="BD2588" s="2"/>
      <c r="BF2588"/>
      <c r="BG2588"/>
      <c r="BH2588"/>
      <c r="BM2588" s="2"/>
      <c r="BO2588"/>
      <c r="BP2588"/>
      <c r="BQ2588"/>
      <c r="BV2588" s="2"/>
      <c r="BX2588"/>
      <c r="BY2588"/>
      <c r="BZ2588"/>
      <c r="CE2588" s="2"/>
      <c r="CG2588"/>
      <c r="CH2588"/>
      <c r="CI2588"/>
      <c r="CN2588" s="2"/>
      <c r="CP2588"/>
      <c r="CQ2588"/>
      <c r="CR2588"/>
      <c r="CW2588" s="2"/>
      <c r="CY2588"/>
      <c r="CZ2588"/>
      <c r="DA2588"/>
      <c r="DF2588" s="2"/>
      <c r="DH2588"/>
      <c r="DI2588"/>
      <c r="DJ2588"/>
      <c r="DO2588" s="2"/>
      <c r="DQ2588"/>
      <c r="DR2588"/>
      <c r="DS2588"/>
      <c r="DX2588" s="2"/>
      <c r="DZ2588"/>
      <c r="EA2588"/>
      <c r="EB2588"/>
      <c r="EG2588" s="2"/>
      <c r="EI2588"/>
      <c r="EJ2588"/>
      <c r="EK2588"/>
      <c r="EP2588" s="2"/>
      <c r="ER2588"/>
      <c r="ES2588"/>
      <c r="ET2588"/>
      <c r="EY2588" s="2"/>
      <c r="FA2588"/>
      <c r="FB2588"/>
      <c r="FC2588"/>
      <c r="FH2588" s="2"/>
      <c r="FJ2588"/>
      <c r="FK2588"/>
      <c r="FL2588"/>
      <c r="FQ2588" s="2"/>
      <c r="FS2588"/>
      <c r="FT2588"/>
      <c r="FU2588"/>
      <c r="FZ2588" s="2"/>
      <c r="GB2588"/>
      <c r="GC2588"/>
      <c r="GD2588"/>
      <c r="GI2588" s="2"/>
      <c r="GK2588"/>
      <c r="GL2588"/>
      <c r="GM2588"/>
      <c r="GR2588" s="2"/>
      <c r="GT2588"/>
      <c r="GU2588"/>
      <c r="GV2588"/>
      <c r="HA2588" s="2"/>
      <c r="HC2588"/>
      <c r="HD2588"/>
      <c r="HE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</row>
    <row r="2589" spans="2:249" s="1" customFormat="1">
      <c r="B2589"/>
      <c r="C2589"/>
      <c r="D2589"/>
      <c r="I2589" s="2"/>
      <c r="K2589"/>
      <c r="L2589"/>
      <c r="M2589"/>
      <c r="N2589"/>
      <c r="O2589"/>
      <c r="T2589" s="2"/>
      <c r="V2589"/>
      <c r="W2589"/>
      <c r="X2589"/>
      <c r="AC2589" s="2"/>
      <c r="AE2589"/>
      <c r="AF2589"/>
      <c r="AG2589"/>
      <c r="AL2589" s="2"/>
      <c r="AN2589"/>
      <c r="AO2589"/>
      <c r="AP2589"/>
      <c r="AU2589" s="2"/>
      <c r="AW2589"/>
      <c r="AX2589"/>
      <c r="AY2589"/>
      <c r="BD2589" s="2"/>
      <c r="BF2589"/>
      <c r="BG2589"/>
      <c r="BH2589"/>
      <c r="BM2589" s="2"/>
      <c r="BO2589"/>
      <c r="BP2589"/>
      <c r="BQ2589"/>
      <c r="BV2589" s="2"/>
      <c r="BX2589"/>
      <c r="BY2589"/>
      <c r="BZ2589"/>
      <c r="CE2589" s="2"/>
      <c r="CG2589"/>
      <c r="CH2589"/>
      <c r="CI2589"/>
      <c r="CN2589" s="2"/>
      <c r="CP2589"/>
      <c r="CQ2589"/>
      <c r="CR2589"/>
      <c r="CW2589" s="2"/>
      <c r="CY2589"/>
      <c r="CZ2589"/>
      <c r="DA2589"/>
      <c r="DF2589" s="2"/>
      <c r="DH2589"/>
      <c r="DI2589"/>
      <c r="DJ2589"/>
      <c r="DO2589" s="2"/>
      <c r="DQ2589"/>
      <c r="DR2589"/>
      <c r="DS2589"/>
      <c r="DX2589" s="2"/>
      <c r="DZ2589"/>
      <c r="EA2589"/>
      <c r="EB2589"/>
      <c r="EG2589" s="2"/>
      <c r="EI2589"/>
      <c r="EJ2589"/>
      <c r="EK2589"/>
      <c r="EP2589" s="2"/>
      <c r="ER2589"/>
      <c r="ES2589"/>
      <c r="ET2589"/>
      <c r="EY2589" s="2"/>
      <c r="FA2589"/>
      <c r="FB2589"/>
      <c r="FC2589"/>
      <c r="FH2589" s="2"/>
      <c r="FJ2589"/>
      <c r="FK2589"/>
      <c r="FL2589"/>
      <c r="FQ2589" s="2"/>
      <c r="FS2589"/>
      <c r="FT2589"/>
      <c r="FU2589"/>
      <c r="FZ2589" s="2"/>
      <c r="GB2589"/>
      <c r="GC2589"/>
      <c r="GD2589"/>
      <c r="GI2589" s="2"/>
      <c r="GK2589"/>
      <c r="GL2589"/>
      <c r="GM2589"/>
      <c r="GR2589" s="2"/>
      <c r="GT2589"/>
      <c r="GU2589"/>
      <c r="GV2589"/>
      <c r="HA2589" s="2"/>
      <c r="HC2589"/>
      <c r="HD2589"/>
      <c r="HE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</row>
    <row r="2590" spans="2:249" s="1" customFormat="1">
      <c r="B2590"/>
      <c r="C2590"/>
      <c r="D2590"/>
      <c r="I2590" s="2"/>
      <c r="K2590"/>
      <c r="L2590"/>
      <c r="M2590"/>
      <c r="N2590"/>
      <c r="O2590"/>
      <c r="T2590" s="2"/>
      <c r="V2590"/>
      <c r="W2590"/>
      <c r="X2590"/>
      <c r="AC2590" s="2"/>
      <c r="AE2590"/>
      <c r="AF2590"/>
      <c r="AG2590"/>
      <c r="AL2590" s="2"/>
      <c r="AN2590"/>
      <c r="AO2590"/>
      <c r="AP2590"/>
      <c r="AU2590" s="2"/>
      <c r="AW2590"/>
      <c r="AX2590"/>
      <c r="AY2590"/>
      <c r="BD2590" s="2"/>
      <c r="BF2590"/>
      <c r="BG2590"/>
      <c r="BH2590"/>
      <c r="BM2590" s="2"/>
      <c r="BO2590"/>
      <c r="BP2590"/>
      <c r="BQ2590"/>
      <c r="BV2590" s="2"/>
      <c r="BX2590"/>
      <c r="BY2590"/>
      <c r="BZ2590"/>
      <c r="CE2590" s="2"/>
      <c r="CG2590"/>
      <c r="CH2590"/>
      <c r="CI2590"/>
      <c r="CN2590" s="2"/>
      <c r="CP2590"/>
      <c r="CQ2590"/>
      <c r="CR2590"/>
      <c r="CW2590" s="2"/>
      <c r="CY2590"/>
      <c r="CZ2590"/>
      <c r="DA2590"/>
      <c r="DF2590" s="2"/>
      <c r="DH2590"/>
      <c r="DI2590"/>
      <c r="DJ2590"/>
      <c r="DO2590" s="2"/>
      <c r="DQ2590"/>
      <c r="DR2590"/>
      <c r="DS2590"/>
      <c r="DX2590" s="2"/>
      <c r="DZ2590"/>
      <c r="EA2590"/>
      <c r="EB2590"/>
      <c r="EG2590" s="2"/>
      <c r="EI2590"/>
      <c r="EJ2590"/>
      <c r="EK2590"/>
      <c r="EP2590" s="2"/>
      <c r="ER2590"/>
      <c r="ES2590"/>
      <c r="ET2590"/>
      <c r="EY2590" s="2"/>
      <c r="FA2590"/>
      <c r="FB2590"/>
      <c r="FC2590"/>
      <c r="FH2590" s="2"/>
      <c r="FJ2590"/>
      <c r="FK2590"/>
      <c r="FL2590"/>
      <c r="FQ2590" s="2"/>
      <c r="FS2590"/>
      <c r="FT2590"/>
      <c r="FU2590"/>
      <c r="FZ2590" s="2"/>
      <c r="GB2590"/>
      <c r="GC2590"/>
      <c r="GD2590"/>
      <c r="GI2590" s="2"/>
      <c r="GK2590"/>
      <c r="GL2590"/>
      <c r="GM2590"/>
      <c r="GR2590" s="2"/>
      <c r="GT2590"/>
      <c r="GU2590"/>
      <c r="GV2590"/>
      <c r="HA2590" s="2"/>
      <c r="HC2590"/>
      <c r="HD2590"/>
      <c r="HE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</row>
    <row r="2591" spans="2:249" s="1" customFormat="1">
      <c r="B2591"/>
      <c r="C2591"/>
      <c r="D2591"/>
      <c r="I2591" s="2"/>
      <c r="K2591"/>
      <c r="L2591"/>
      <c r="M2591"/>
      <c r="N2591"/>
      <c r="O2591"/>
      <c r="T2591" s="2"/>
      <c r="V2591"/>
      <c r="W2591"/>
      <c r="X2591"/>
      <c r="AC2591" s="2"/>
      <c r="AE2591"/>
      <c r="AF2591"/>
      <c r="AG2591"/>
      <c r="AL2591" s="2"/>
      <c r="AN2591"/>
      <c r="AO2591"/>
      <c r="AP2591"/>
      <c r="AU2591" s="2"/>
      <c r="AW2591"/>
      <c r="AX2591"/>
      <c r="AY2591"/>
      <c r="BD2591" s="2"/>
      <c r="BF2591"/>
      <c r="BG2591"/>
      <c r="BH2591"/>
      <c r="BM2591" s="2"/>
      <c r="BO2591"/>
      <c r="BP2591"/>
      <c r="BQ2591"/>
      <c r="BV2591" s="2"/>
      <c r="BX2591"/>
      <c r="BY2591"/>
      <c r="BZ2591"/>
      <c r="CE2591" s="2"/>
      <c r="CG2591"/>
      <c r="CH2591"/>
      <c r="CI2591"/>
      <c r="CN2591" s="2"/>
      <c r="CP2591"/>
      <c r="CQ2591"/>
      <c r="CR2591"/>
      <c r="CW2591" s="2"/>
      <c r="CY2591"/>
      <c r="CZ2591"/>
      <c r="DA2591"/>
      <c r="DF2591" s="2"/>
      <c r="DH2591"/>
      <c r="DI2591"/>
      <c r="DJ2591"/>
      <c r="DO2591" s="2"/>
      <c r="DQ2591"/>
      <c r="DR2591"/>
      <c r="DS2591"/>
      <c r="DX2591" s="2"/>
      <c r="DZ2591"/>
      <c r="EA2591"/>
      <c r="EB2591"/>
      <c r="EG2591" s="2"/>
      <c r="EI2591"/>
      <c r="EJ2591"/>
      <c r="EK2591"/>
      <c r="EP2591" s="2"/>
      <c r="ER2591"/>
      <c r="ES2591"/>
      <c r="ET2591"/>
      <c r="EY2591" s="2"/>
      <c r="FA2591"/>
      <c r="FB2591"/>
      <c r="FC2591"/>
      <c r="FH2591" s="2"/>
      <c r="FJ2591"/>
      <c r="FK2591"/>
      <c r="FL2591"/>
      <c r="FQ2591" s="2"/>
      <c r="FS2591"/>
      <c r="FT2591"/>
      <c r="FU2591"/>
      <c r="FZ2591" s="2"/>
      <c r="GB2591"/>
      <c r="GC2591"/>
      <c r="GD2591"/>
      <c r="GI2591" s="2"/>
      <c r="GK2591"/>
      <c r="GL2591"/>
      <c r="GM2591"/>
      <c r="GR2591" s="2"/>
      <c r="GT2591"/>
      <c r="GU2591"/>
      <c r="GV2591"/>
      <c r="HA2591" s="2"/>
      <c r="HC2591"/>
      <c r="HD2591"/>
      <c r="HE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</row>
    <row r="2592" spans="2:249" s="1" customFormat="1">
      <c r="B2592"/>
      <c r="C2592"/>
      <c r="D2592"/>
      <c r="I2592" s="2"/>
      <c r="K2592"/>
      <c r="L2592"/>
      <c r="M2592"/>
      <c r="N2592"/>
      <c r="O2592"/>
      <c r="T2592" s="2"/>
      <c r="V2592"/>
      <c r="W2592"/>
      <c r="X2592"/>
      <c r="AC2592" s="2"/>
      <c r="AE2592"/>
      <c r="AF2592"/>
      <c r="AG2592"/>
      <c r="AL2592" s="2"/>
      <c r="AN2592"/>
      <c r="AO2592"/>
      <c r="AP2592"/>
      <c r="AU2592" s="2"/>
      <c r="AW2592"/>
      <c r="AX2592"/>
      <c r="AY2592"/>
      <c r="BD2592" s="2"/>
      <c r="BF2592"/>
      <c r="BG2592"/>
      <c r="BH2592"/>
      <c r="BM2592" s="2"/>
      <c r="BO2592"/>
      <c r="BP2592"/>
      <c r="BQ2592"/>
      <c r="BV2592" s="2"/>
      <c r="BX2592"/>
      <c r="BY2592"/>
      <c r="BZ2592"/>
      <c r="CE2592" s="2"/>
      <c r="CG2592"/>
      <c r="CH2592"/>
      <c r="CI2592"/>
      <c r="CN2592" s="2"/>
      <c r="CP2592"/>
      <c r="CQ2592"/>
      <c r="CR2592"/>
      <c r="CW2592" s="2"/>
      <c r="CY2592"/>
      <c r="CZ2592"/>
      <c r="DA2592"/>
      <c r="DF2592" s="2"/>
      <c r="DH2592"/>
      <c r="DI2592"/>
      <c r="DJ2592"/>
      <c r="DO2592" s="2"/>
      <c r="DQ2592"/>
      <c r="DR2592"/>
      <c r="DS2592"/>
      <c r="DX2592" s="2"/>
      <c r="DZ2592"/>
      <c r="EA2592"/>
      <c r="EB2592"/>
      <c r="EG2592" s="2"/>
      <c r="EI2592"/>
      <c r="EJ2592"/>
      <c r="EK2592"/>
      <c r="EP2592" s="2"/>
      <c r="ER2592"/>
      <c r="ES2592"/>
      <c r="ET2592"/>
      <c r="EY2592" s="2"/>
      <c r="FA2592"/>
      <c r="FB2592"/>
      <c r="FC2592"/>
      <c r="FH2592" s="2"/>
      <c r="FJ2592"/>
      <c r="FK2592"/>
      <c r="FL2592"/>
      <c r="FQ2592" s="2"/>
      <c r="FS2592"/>
      <c r="FT2592"/>
      <c r="FU2592"/>
      <c r="FZ2592" s="2"/>
      <c r="GB2592"/>
      <c r="GC2592"/>
      <c r="GD2592"/>
      <c r="GI2592" s="2"/>
      <c r="GK2592"/>
      <c r="GL2592"/>
      <c r="GM2592"/>
      <c r="GR2592" s="2"/>
      <c r="GT2592"/>
      <c r="GU2592"/>
      <c r="GV2592"/>
      <c r="HA2592" s="2"/>
      <c r="HC2592"/>
      <c r="HD2592"/>
      <c r="HE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</row>
    <row r="2593" spans="2:256" s="1" customFormat="1">
      <c r="B2593"/>
      <c r="C2593"/>
      <c r="D2593"/>
      <c r="I2593" s="2"/>
      <c r="K2593"/>
      <c r="L2593"/>
      <c r="M2593"/>
      <c r="N2593"/>
      <c r="O2593"/>
      <c r="T2593" s="2"/>
      <c r="V2593"/>
      <c r="W2593"/>
      <c r="X2593"/>
      <c r="AC2593" s="2"/>
      <c r="AE2593"/>
      <c r="AF2593"/>
      <c r="AG2593"/>
      <c r="AL2593" s="2"/>
      <c r="AN2593"/>
      <c r="AO2593"/>
      <c r="AP2593"/>
      <c r="AU2593" s="2"/>
      <c r="AW2593"/>
      <c r="AX2593"/>
      <c r="AY2593"/>
      <c r="BD2593" s="2"/>
      <c r="BF2593"/>
      <c r="BG2593"/>
      <c r="BH2593"/>
      <c r="BM2593" s="2"/>
      <c r="BO2593"/>
      <c r="BP2593"/>
      <c r="BQ2593"/>
      <c r="BV2593" s="2"/>
      <c r="BX2593"/>
      <c r="BY2593"/>
      <c r="BZ2593"/>
      <c r="CE2593" s="2"/>
      <c r="CG2593"/>
      <c r="CH2593"/>
      <c r="CI2593"/>
      <c r="CN2593" s="2"/>
      <c r="CP2593"/>
      <c r="CQ2593"/>
      <c r="CR2593"/>
      <c r="CW2593" s="2"/>
      <c r="CY2593"/>
      <c r="CZ2593"/>
      <c r="DA2593"/>
      <c r="DF2593" s="2"/>
      <c r="DH2593"/>
      <c r="DI2593"/>
      <c r="DJ2593"/>
      <c r="DO2593" s="2"/>
      <c r="DQ2593"/>
      <c r="DR2593"/>
      <c r="DS2593"/>
      <c r="DX2593" s="2"/>
      <c r="DZ2593"/>
      <c r="EA2593"/>
      <c r="EB2593"/>
      <c r="EG2593" s="2"/>
      <c r="EI2593"/>
      <c r="EJ2593"/>
      <c r="EK2593"/>
      <c r="EP2593" s="2"/>
      <c r="ER2593"/>
      <c r="ES2593"/>
      <c r="ET2593"/>
      <c r="EY2593" s="2"/>
      <c r="FA2593"/>
      <c r="FB2593"/>
      <c r="FC2593"/>
      <c r="FH2593" s="2"/>
      <c r="FJ2593"/>
      <c r="FK2593"/>
      <c r="FL2593"/>
      <c r="FQ2593" s="2"/>
      <c r="FS2593"/>
      <c r="FT2593"/>
      <c r="FU2593"/>
      <c r="FZ2593" s="2"/>
      <c r="GB2593"/>
      <c r="GC2593"/>
      <c r="GD2593"/>
      <c r="GI2593" s="2"/>
      <c r="GK2593"/>
      <c r="GL2593"/>
      <c r="GM2593"/>
      <c r="GR2593" s="2"/>
      <c r="GT2593"/>
      <c r="GU2593"/>
      <c r="GV2593"/>
      <c r="HA2593" s="2"/>
      <c r="HC2593"/>
      <c r="HD2593"/>
      <c r="HE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</row>
    <row r="2594" spans="2:256" s="1" customFormat="1">
      <c r="B2594"/>
      <c r="C2594"/>
      <c r="D2594"/>
      <c r="I2594" s="2"/>
      <c r="K2594"/>
      <c r="L2594"/>
      <c r="M2594"/>
      <c r="N2594"/>
      <c r="O2594"/>
      <c r="T2594" s="2"/>
      <c r="V2594"/>
      <c r="W2594"/>
      <c r="X2594"/>
      <c r="AC2594" s="2"/>
      <c r="AE2594"/>
      <c r="AF2594"/>
      <c r="AG2594"/>
      <c r="AL2594" s="2"/>
      <c r="AN2594"/>
      <c r="AO2594"/>
      <c r="AP2594"/>
      <c r="AU2594" s="2"/>
      <c r="AW2594"/>
      <c r="AX2594"/>
      <c r="AY2594"/>
      <c r="BD2594" s="2"/>
      <c r="BF2594"/>
      <c r="BG2594"/>
      <c r="BH2594"/>
      <c r="BM2594" s="2"/>
      <c r="BO2594"/>
      <c r="BP2594"/>
      <c r="BQ2594"/>
      <c r="BV2594" s="2"/>
      <c r="BX2594"/>
      <c r="BY2594"/>
      <c r="BZ2594"/>
      <c r="CE2594" s="2"/>
      <c r="CG2594"/>
      <c r="CH2594"/>
      <c r="CI2594"/>
      <c r="CN2594" s="2"/>
      <c r="CP2594"/>
      <c r="CQ2594"/>
      <c r="CR2594"/>
      <c r="CW2594" s="2"/>
      <c r="CY2594"/>
      <c r="CZ2594"/>
      <c r="DA2594"/>
      <c r="DF2594" s="2"/>
      <c r="DH2594"/>
      <c r="DI2594"/>
      <c r="DJ2594"/>
      <c r="DO2594" s="2"/>
      <c r="DQ2594"/>
      <c r="DR2594"/>
      <c r="DS2594"/>
      <c r="DX2594" s="2"/>
      <c r="DZ2594"/>
      <c r="EA2594"/>
      <c r="EB2594"/>
      <c r="EG2594" s="2"/>
      <c r="EI2594"/>
      <c r="EJ2594"/>
      <c r="EK2594"/>
      <c r="EP2594" s="2"/>
      <c r="ER2594"/>
      <c r="ES2594"/>
      <c r="ET2594"/>
      <c r="EY2594" s="2"/>
      <c r="FA2594"/>
      <c r="FB2594"/>
      <c r="FC2594"/>
      <c r="FH2594" s="2"/>
      <c r="FJ2594"/>
      <c r="FK2594"/>
      <c r="FL2594"/>
      <c r="FQ2594" s="2"/>
      <c r="FS2594"/>
      <c r="FT2594"/>
      <c r="FU2594"/>
      <c r="FZ2594" s="2"/>
      <c r="GB2594"/>
      <c r="GC2594"/>
      <c r="GD2594"/>
      <c r="GI2594" s="2"/>
      <c r="GK2594"/>
      <c r="GL2594"/>
      <c r="GM2594"/>
      <c r="GR2594" s="2"/>
      <c r="GT2594"/>
      <c r="GU2594"/>
      <c r="GV2594"/>
      <c r="HA2594" s="2"/>
      <c r="HC2594"/>
      <c r="HD2594"/>
      <c r="HE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</row>
    <row r="2595" spans="2:256" s="1" customFormat="1">
      <c r="B2595"/>
      <c r="C2595"/>
      <c r="D2595"/>
      <c r="I2595" s="2"/>
      <c r="K2595"/>
      <c r="L2595"/>
      <c r="M2595"/>
      <c r="N2595"/>
      <c r="O2595"/>
      <c r="T2595" s="2"/>
      <c r="V2595"/>
      <c r="W2595"/>
      <c r="X2595"/>
      <c r="AC2595" s="2"/>
      <c r="AE2595"/>
      <c r="AF2595"/>
      <c r="AG2595"/>
      <c r="AL2595" s="2"/>
      <c r="AN2595"/>
      <c r="AO2595"/>
      <c r="AP2595"/>
      <c r="AU2595" s="2"/>
      <c r="AW2595"/>
      <c r="AX2595"/>
      <c r="AY2595"/>
      <c r="BD2595" s="2"/>
      <c r="BF2595"/>
      <c r="BG2595"/>
      <c r="BH2595"/>
      <c r="BM2595" s="2"/>
      <c r="BO2595"/>
      <c r="BP2595"/>
      <c r="BQ2595"/>
      <c r="BV2595" s="2"/>
      <c r="BX2595"/>
      <c r="BY2595"/>
      <c r="BZ2595"/>
      <c r="CE2595" s="2"/>
      <c r="CG2595"/>
      <c r="CH2595"/>
      <c r="CI2595"/>
      <c r="CN2595" s="2"/>
      <c r="CP2595"/>
      <c r="CQ2595"/>
      <c r="CR2595"/>
      <c r="CW2595" s="2"/>
      <c r="CY2595"/>
      <c r="CZ2595"/>
      <c r="DA2595"/>
      <c r="DF2595" s="2"/>
      <c r="DH2595"/>
      <c r="DI2595"/>
      <c r="DJ2595"/>
      <c r="DO2595" s="2"/>
      <c r="DQ2595"/>
      <c r="DR2595"/>
      <c r="DS2595"/>
      <c r="DX2595" s="2"/>
      <c r="DZ2595"/>
      <c r="EA2595"/>
      <c r="EB2595"/>
      <c r="EG2595" s="2"/>
      <c r="EI2595"/>
      <c r="EJ2595"/>
      <c r="EK2595"/>
      <c r="EP2595" s="2"/>
      <c r="ER2595"/>
      <c r="ES2595"/>
      <c r="ET2595"/>
      <c r="EY2595" s="2"/>
      <c r="FA2595"/>
      <c r="FB2595"/>
      <c r="FC2595"/>
      <c r="FH2595" s="2"/>
      <c r="FJ2595"/>
      <c r="FK2595"/>
      <c r="FL2595"/>
      <c r="FQ2595" s="2"/>
      <c r="FS2595"/>
      <c r="FT2595"/>
      <c r="FU2595"/>
      <c r="FZ2595" s="2"/>
      <c r="GB2595"/>
      <c r="GC2595"/>
      <c r="GD2595"/>
      <c r="GI2595" s="2"/>
      <c r="GK2595"/>
      <c r="GL2595"/>
      <c r="GM2595"/>
      <c r="GR2595" s="2"/>
      <c r="GT2595"/>
      <c r="GU2595"/>
      <c r="GV2595"/>
      <c r="HA2595" s="2"/>
      <c r="HC2595"/>
      <c r="HD2595"/>
      <c r="HE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</row>
    <row r="2596" spans="2:256" s="1" customFormat="1">
      <c r="B2596"/>
      <c r="C2596"/>
      <c r="D2596"/>
      <c r="I2596" s="2"/>
      <c r="K2596"/>
      <c r="L2596"/>
      <c r="M2596"/>
      <c r="N2596"/>
      <c r="O2596"/>
      <c r="T2596" s="2"/>
      <c r="V2596"/>
      <c r="W2596"/>
      <c r="X2596"/>
      <c r="AC2596" s="2"/>
      <c r="AE2596"/>
      <c r="AF2596"/>
      <c r="AG2596"/>
      <c r="AL2596" s="2"/>
      <c r="AN2596"/>
      <c r="AO2596"/>
      <c r="AP2596"/>
      <c r="AU2596" s="2"/>
      <c r="AW2596"/>
      <c r="AX2596"/>
      <c r="AY2596"/>
      <c r="BD2596" s="2"/>
      <c r="BF2596"/>
      <c r="BG2596"/>
      <c r="BH2596"/>
      <c r="BM2596" s="2"/>
      <c r="BO2596"/>
      <c r="BP2596"/>
      <c r="BQ2596"/>
      <c r="BV2596" s="2"/>
      <c r="BX2596"/>
      <c r="BY2596"/>
      <c r="BZ2596"/>
      <c r="CE2596" s="2"/>
      <c r="CG2596"/>
      <c r="CH2596"/>
      <c r="CI2596"/>
      <c r="CN2596" s="2"/>
      <c r="CP2596"/>
      <c r="CQ2596"/>
      <c r="CR2596"/>
      <c r="CW2596" s="2"/>
      <c r="CY2596"/>
      <c r="CZ2596"/>
      <c r="DA2596"/>
      <c r="DF2596" s="2"/>
      <c r="DH2596"/>
      <c r="DI2596"/>
      <c r="DJ2596"/>
      <c r="DO2596" s="2"/>
      <c r="DQ2596"/>
      <c r="DR2596"/>
      <c r="DS2596"/>
      <c r="DX2596" s="2"/>
      <c r="DZ2596"/>
      <c r="EA2596"/>
      <c r="EB2596"/>
      <c r="EG2596" s="2"/>
      <c r="EI2596"/>
      <c r="EJ2596"/>
      <c r="EK2596"/>
      <c r="EP2596" s="2"/>
      <c r="ER2596"/>
      <c r="ES2596"/>
      <c r="ET2596"/>
      <c r="EY2596" s="2"/>
      <c r="FA2596"/>
      <c r="FB2596"/>
      <c r="FC2596"/>
      <c r="FH2596" s="2"/>
      <c r="FJ2596"/>
      <c r="FK2596"/>
      <c r="FL2596"/>
      <c r="FQ2596" s="2"/>
      <c r="FS2596"/>
      <c r="FT2596"/>
      <c r="FU2596"/>
      <c r="FZ2596" s="2"/>
      <c r="GB2596"/>
      <c r="GC2596"/>
      <c r="GD2596"/>
      <c r="GI2596" s="2"/>
      <c r="GK2596"/>
      <c r="GL2596"/>
      <c r="GM2596"/>
      <c r="GR2596" s="2"/>
      <c r="GT2596"/>
      <c r="GU2596"/>
      <c r="GV2596"/>
      <c r="HA2596" s="2"/>
      <c r="HC2596"/>
      <c r="HD2596"/>
      <c r="HE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</row>
    <row r="2597" spans="2:256" s="1" customFormat="1">
      <c r="B2597"/>
      <c r="C2597"/>
      <c r="D2597"/>
      <c r="I2597" s="2"/>
      <c r="K2597"/>
      <c r="L2597"/>
      <c r="M2597"/>
      <c r="N2597"/>
      <c r="O2597"/>
      <c r="T2597" s="2"/>
      <c r="V2597"/>
      <c r="W2597"/>
      <c r="X2597"/>
      <c r="AC2597" s="2"/>
      <c r="AE2597"/>
      <c r="AF2597"/>
      <c r="AG2597"/>
      <c r="AL2597" s="2"/>
      <c r="AN2597"/>
      <c r="AO2597"/>
      <c r="AP2597"/>
      <c r="AU2597" s="2"/>
      <c r="AW2597"/>
      <c r="AX2597"/>
      <c r="AY2597"/>
      <c r="BD2597" s="2"/>
      <c r="BF2597"/>
      <c r="BG2597"/>
      <c r="BH2597"/>
      <c r="BM2597" s="2"/>
      <c r="BO2597"/>
      <c r="BP2597"/>
      <c r="BQ2597"/>
      <c r="BV2597" s="2"/>
      <c r="BX2597"/>
      <c r="BY2597"/>
      <c r="BZ2597"/>
      <c r="CE2597" s="2"/>
      <c r="CG2597"/>
      <c r="CH2597"/>
      <c r="CI2597"/>
      <c r="CN2597" s="2"/>
      <c r="CP2597"/>
      <c r="CQ2597"/>
      <c r="CR2597"/>
      <c r="CW2597" s="2"/>
      <c r="CY2597"/>
      <c r="CZ2597"/>
      <c r="DA2597"/>
      <c r="DF2597" s="2"/>
      <c r="DH2597"/>
      <c r="DI2597"/>
      <c r="DJ2597"/>
      <c r="DO2597" s="2"/>
      <c r="DQ2597"/>
      <c r="DR2597"/>
      <c r="DS2597"/>
      <c r="DX2597" s="2"/>
      <c r="DZ2597"/>
      <c r="EA2597"/>
      <c r="EB2597"/>
      <c r="EG2597" s="2"/>
      <c r="EI2597"/>
      <c r="EJ2597"/>
      <c r="EK2597"/>
      <c r="EP2597" s="2"/>
      <c r="ER2597"/>
      <c r="ES2597"/>
      <c r="ET2597"/>
      <c r="EY2597" s="2"/>
      <c r="FA2597"/>
      <c r="FB2597"/>
      <c r="FC2597"/>
      <c r="FH2597" s="2"/>
      <c r="FJ2597"/>
      <c r="FK2597"/>
      <c r="FL2597"/>
      <c r="FQ2597" s="2"/>
      <c r="FS2597"/>
      <c r="FT2597"/>
      <c r="FU2597"/>
      <c r="FZ2597" s="2"/>
      <c r="GB2597"/>
      <c r="GC2597"/>
      <c r="GD2597"/>
      <c r="GI2597" s="2"/>
      <c r="GK2597"/>
      <c r="GL2597"/>
      <c r="GM2597"/>
      <c r="GR2597" s="2"/>
      <c r="GT2597"/>
      <c r="GU2597"/>
      <c r="GV2597"/>
      <c r="HA2597" s="2"/>
      <c r="HC2597"/>
      <c r="HD2597"/>
      <c r="HE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</row>
    <row r="2598" spans="2:256" s="1" customFormat="1">
      <c r="B2598"/>
      <c r="C2598"/>
      <c r="D2598"/>
      <c r="I2598" s="2"/>
      <c r="K2598"/>
      <c r="L2598"/>
      <c r="M2598"/>
      <c r="N2598"/>
      <c r="O2598"/>
      <c r="T2598" s="2"/>
      <c r="V2598"/>
      <c r="W2598"/>
      <c r="X2598"/>
      <c r="AC2598" s="2"/>
      <c r="AE2598"/>
      <c r="AF2598"/>
      <c r="AG2598"/>
      <c r="AL2598" s="2"/>
      <c r="AN2598"/>
      <c r="AO2598"/>
      <c r="AP2598"/>
      <c r="AU2598" s="2"/>
      <c r="AW2598"/>
      <c r="AX2598"/>
      <c r="AY2598"/>
      <c r="BD2598" s="2"/>
      <c r="BF2598"/>
      <c r="BG2598"/>
      <c r="BH2598"/>
      <c r="BM2598" s="2"/>
      <c r="BO2598"/>
      <c r="BP2598"/>
      <c r="BQ2598"/>
      <c r="BV2598" s="2"/>
      <c r="BX2598"/>
      <c r="BY2598"/>
      <c r="BZ2598"/>
      <c r="CE2598" s="2"/>
      <c r="CG2598"/>
      <c r="CH2598"/>
      <c r="CI2598"/>
      <c r="CN2598" s="2"/>
      <c r="CP2598"/>
      <c r="CQ2598"/>
      <c r="CR2598"/>
      <c r="CW2598" s="2"/>
      <c r="CY2598"/>
      <c r="CZ2598"/>
      <c r="DA2598"/>
      <c r="DF2598" s="2"/>
      <c r="DH2598"/>
      <c r="DI2598"/>
      <c r="DJ2598"/>
      <c r="DO2598" s="2"/>
      <c r="DQ2598"/>
      <c r="DR2598"/>
      <c r="DS2598"/>
      <c r="DX2598" s="2"/>
      <c r="DZ2598"/>
      <c r="EA2598"/>
      <c r="EB2598"/>
      <c r="EG2598" s="2"/>
      <c r="EI2598"/>
      <c r="EJ2598"/>
      <c r="EK2598"/>
      <c r="EP2598" s="2"/>
      <c r="ER2598"/>
      <c r="ES2598"/>
      <c r="ET2598"/>
      <c r="EY2598" s="2"/>
      <c r="FA2598"/>
      <c r="FB2598"/>
      <c r="FC2598"/>
      <c r="FH2598" s="2"/>
      <c r="FJ2598"/>
      <c r="FK2598"/>
      <c r="FL2598"/>
      <c r="FQ2598" s="2"/>
      <c r="FS2598"/>
      <c r="FT2598"/>
      <c r="FU2598"/>
      <c r="FZ2598" s="2"/>
      <c r="GB2598"/>
      <c r="GC2598"/>
      <c r="GD2598"/>
      <c r="GI2598" s="2"/>
      <c r="GK2598"/>
      <c r="GL2598"/>
      <c r="GM2598"/>
      <c r="GR2598" s="2"/>
      <c r="GT2598"/>
      <c r="GU2598"/>
      <c r="GV2598"/>
      <c r="HA2598" s="2"/>
      <c r="HC2598"/>
      <c r="HD2598"/>
      <c r="HE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</row>
    <row r="2599" spans="2:256" s="1" customFormat="1">
      <c r="B2599"/>
      <c r="C2599"/>
      <c r="D2599"/>
      <c r="I2599" s="2"/>
      <c r="K2599"/>
      <c r="L2599"/>
      <c r="M2599"/>
      <c r="N2599"/>
      <c r="O2599"/>
      <c r="T2599" s="2"/>
      <c r="V2599"/>
      <c r="W2599"/>
      <c r="X2599"/>
      <c r="AC2599" s="2"/>
      <c r="AE2599"/>
      <c r="AF2599"/>
      <c r="AG2599"/>
      <c r="AL2599" s="2"/>
      <c r="AN2599"/>
      <c r="AO2599"/>
      <c r="AP2599"/>
      <c r="AU2599" s="2"/>
      <c r="AW2599"/>
      <c r="AX2599"/>
      <c r="AY2599"/>
      <c r="BD2599" s="2"/>
      <c r="BF2599"/>
      <c r="BG2599"/>
      <c r="BH2599"/>
      <c r="BM2599" s="2"/>
      <c r="BO2599"/>
      <c r="BP2599"/>
      <c r="BQ2599"/>
      <c r="BV2599" s="2"/>
      <c r="BX2599"/>
      <c r="BY2599"/>
      <c r="BZ2599"/>
      <c r="CE2599" s="2"/>
      <c r="CG2599"/>
      <c r="CH2599"/>
      <c r="CI2599"/>
      <c r="CN2599" s="2"/>
      <c r="CP2599"/>
      <c r="CQ2599"/>
      <c r="CR2599"/>
      <c r="CW2599" s="2"/>
      <c r="CY2599"/>
      <c r="CZ2599"/>
      <c r="DA2599"/>
      <c r="DF2599" s="2"/>
      <c r="DH2599"/>
      <c r="DI2599"/>
      <c r="DJ2599"/>
      <c r="DO2599" s="2"/>
      <c r="DQ2599"/>
      <c r="DR2599"/>
      <c r="DS2599"/>
      <c r="DX2599" s="2"/>
      <c r="DZ2599"/>
      <c r="EA2599"/>
      <c r="EB2599"/>
      <c r="EG2599" s="2"/>
      <c r="EI2599"/>
      <c r="EJ2599"/>
      <c r="EK2599"/>
      <c r="EP2599" s="2"/>
      <c r="ER2599"/>
      <c r="ES2599"/>
      <c r="ET2599"/>
      <c r="EY2599" s="2"/>
      <c r="FA2599"/>
      <c r="FB2599"/>
      <c r="FC2599"/>
      <c r="FH2599" s="2"/>
      <c r="FJ2599"/>
      <c r="FK2599"/>
      <c r="FL2599"/>
      <c r="FQ2599" s="2"/>
      <c r="FS2599"/>
      <c r="FT2599"/>
      <c r="FU2599"/>
      <c r="FZ2599" s="2"/>
      <c r="GB2599"/>
      <c r="GC2599"/>
      <c r="GD2599"/>
      <c r="GI2599" s="2"/>
      <c r="GK2599"/>
      <c r="GL2599"/>
      <c r="GM2599"/>
      <c r="GR2599" s="2"/>
      <c r="GT2599"/>
      <c r="GU2599"/>
      <c r="GV2599"/>
      <c r="HA2599" s="2"/>
      <c r="HC2599"/>
      <c r="HD2599"/>
      <c r="HE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</row>
    <row r="2600" spans="2:256" s="1" customFormat="1">
      <c r="B2600"/>
      <c r="C2600"/>
      <c r="D2600"/>
      <c r="I2600" s="2"/>
      <c r="K2600"/>
      <c r="L2600"/>
      <c r="M2600"/>
      <c r="N2600"/>
      <c r="O2600"/>
      <c r="T2600" s="2"/>
      <c r="V2600"/>
      <c r="W2600"/>
      <c r="X2600"/>
      <c r="AC2600" s="2"/>
      <c r="AE2600"/>
      <c r="AF2600"/>
      <c r="AG2600"/>
      <c r="AL2600" s="2"/>
      <c r="AN2600"/>
      <c r="AO2600"/>
      <c r="AP2600"/>
      <c r="AU2600" s="2"/>
      <c r="AW2600"/>
      <c r="AX2600"/>
      <c r="AY2600"/>
      <c r="BD2600" s="2"/>
      <c r="BF2600"/>
      <c r="BG2600"/>
      <c r="BH2600"/>
      <c r="BM2600" s="2"/>
      <c r="BO2600"/>
      <c r="BP2600"/>
      <c r="BQ2600"/>
      <c r="BV2600" s="2"/>
      <c r="BX2600"/>
      <c r="BY2600"/>
      <c r="BZ2600"/>
      <c r="CE2600" s="2"/>
      <c r="CG2600"/>
      <c r="CH2600"/>
      <c r="CI2600"/>
      <c r="CN2600" s="2"/>
      <c r="CP2600"/>
      <c r="CQ2600"/>
      <c r="CR2600"/>
      <c r="CW2600" s="2"/>
      <c r="CY2600"/>
      <c r="CZ2600"/>
      <c r="DA2600"/>
      <c r="DF2600" s="2"/>
      <c r="DH2600"/>
      <c r="DI2600"/>
      <c r="DJ2600"/>
      <c r="DO2600" s="2"/>
      <c r="DQ2600"/>
      <c r="DR2600"/>
      <c r="DS2600"/>
      <c r="DX2600" s="2"/>
      <c r="DZ2600"/>
      <c r="EA2600"/>
      <c r="EB2600"/>
      <c r="EG2600" s="2"/>
      <c r="EI2600"/>
      <c r="EJ2600"/>
      <c r="EK2600"/>
      <c r="EP2600" s="2"/>
      <c r="ER2600"/>
      <c r="ES2600"/>
      <c r="ET2600"/>
      <c r="EY2600" s="2"/>
      <c r="FA2600"/>
      <c r="FB2600"/>
      <c r="FC2600"/>
      <c r="FH2600" s="2"/>
      <c r="FJ2600"/>
      <c r="FK2600"/>
      <c r="FL2600"/>
      <c r="FQ2600" s="2"/>
      <c r="FS2600"/>
      <c r="FT2600"/>
      <c r="FU2600"/>
      <c r="FZ2600" s="2"/>
      <c r="GB2600"/>
      <c r="GC2600"/>
      <c r="GD2600"/>
      <c r="GI2600" s="2"/>
      <c r="GK2600"/>
      <c r="GL2600"/>
      <c r="GM2600"/>
      <c r="GR2600" s="2"/>
      <c r="GT2600"/>
      <c r="GU2600"/>
      <c r="GV2600"/>
      <c r="HA2600" s="2"/>
      <c r="HC2600"/>
      <c r="HD2600"/>
      <c r="HE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</row>
    <row r="2601" spans="2:256" s="1" customFormat="1">
      <c r="B2601"/>
      <c r="C2601"/>
      <c r="D2601"/>
      <c r="I2601" s="2"/>
      <c r="K2601"/>
      <c r="L2601"/>
      <c r="M2601"/>
      <c r="N2601"/>
      <c r="O2601"/>
      <c r="T2601" s="2"/>
      <c r="V2601"/>
      <c r="W2601"/>
      <c r="X2601"/>
      <c r="AC2601" s="2"/>
      <c r="AE2601"/>
      <c r="AF2601"/>
      <c r="AG2601"/>
      <c r="AL2601" s="2"/>
      <c r="AN2601"/>
      <c r="AO2601"/>
      <c r="AP2601"/>
      <c r="AU2601" s="2"/>
      <c r="AW2601"/>
      <c r="AX2601"/>
      <c r="AY2601"/>
      <c r="BD2601" s="2"/>
      <c r="BF2601"/>
      <c r="BG2601"/>
      <c r="BH2601"/>
      <c r="BM2601" s="2"/>
      <c r="BO2601"/>
      <c r="BP2601"/>
      <c r="BQ2601"/>
      <c r="BV2601" s="2"/>
      <c r="BX2601"/>
      <c r="BY2601"/>
      <c r="BZ2601"/>
      <c r="CE2601" s="2"/>
      <c r="CG2601"/>
      <c r="CH2601"/>
      <c r="CI2601"/>
      <c r="CN2601" s="2"/>
      <c r="CP2601"/>
      <c r="CQ2601"/>
      <c r="CR2601"/>
      <c r="CW2601" s="2"/>
      <c r="CY2601"/>
      <c r="CZ2601"/>
      <c r="DA2601"/>
      <c r="DF2601" s="2"/>
      <c r="DH2601"/>
      <c r="DI2601"/>
      <c r="DJ2601"/>
      <c r="DO2601" s="2"/>
      <c r="DQ2601"/>
      <c r="DR2601"/>
      <c r="DS2601"/>
      <c r="DX2601" s="2"/>
      <c r="DZ2601"/>
      <c r="EA2601"/>
      <c r="EB2601"/>
      <c r="EG2601" s="2"/>
      <c r="EI2601"/>
      <c r="EJ2601"/>
      <c r="EK2601"/>
      <c r="EP2601" s="2"/>
      <c r="ER2601"/>
      <c r="ES2601"/>
      <c r="ET2601"/>
      <c r="EY2601" s="2"/>
      <c r="FA2601"/>
      <c r="FB2601"/>
      <c r="FC2601"/>
      <c r="FH2601" s="2"/>
      <c r="FJ2601"/>
      <c r="FK2601"/>
      <c r="FL2601"/>
      <c r="FQ2601" s="2"/>
      <c r="FS2601"/>
      <c r="FT2601"/>
      <c r="FU2601"/>
      <c r="FZ2601" s="2"/>
      <c r="GB2601"/>
      <c r="GC2601"/>
      <c r="GD2601"/>
      <c r="GI2601" s="2"/>
      <c r="GK2601"/>
      <c r="GL2601"/>
      <c r="GM2601"/>
      <c r="GR2601" s="2"/>
      <c r="GT2601"/>
      <c r="GU2601"/>
      <c r="GV2601"/>
      <c r="HA2601" s="2"/>
      <c r="HC2601"/>
      <c r="HD2601"/>
      <c r="HE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</row>
    <row r="2602" spans="2:256" s="1" customFormat="1">
      <c r="B2602"/>
      <c r="C2602"/>
      <c r="D2602"/>
      <c r="I2602" s="2"/>
      <c r="K2602"/>
      <c r="L2602"/>
      <c r="M2602"/>
      <c r="N2602"/>
      <c r="O2602"/>
      <c r="T2602" s="2"/>
      <c r="V2602"/>
      <c r="W2602"/>
      <c r="X2602"/>
      <c r="AC2602" s="2"/>
      <c r="AE2602"/>
      <c r="AF2602"/>
      <c r="AG2602"/>
      <c r="AL2602" s="2"/>
      <c r="AN2602"/>
      <c r="AO2602"/>
      <c r="AP2602"/>
      <c r="AU2602" s="2"/>
      <c r="AW2602"/>
      <c r="AX2602"/>
      <c r="AY2602"/>
      <c r="BD2602" s="2"/>
      <c r="BF2602"/>
      <c r="BG2602"/>
      <c r="BH2602"/>
      <c r="BM2602" s="2"/>
      <c r="BO2602"/>
      <c r="BP2602"/>
      <c r="BQ2602"/>
      <c r="BV2602" s="2"/>
      <c r="BX2602"/>
      <c r="BY2602"/>
      <c r="BZ2602"/>
      <c r="CE2602" s="2"/>
      <c r="CG2602"/>
      <c r="CH2602"/>
      <c r="CI2602"/>
      <c r="CN2602" s="2"/>
      <c r="CP2602"/>
      <c r="CQ2602"/>
      <c r="CR2602"/>
      <c r="CW2602" s="2"/>
      <c r="CY2602"/>
      <c r="CZ2602"/>
      <c r="DA2602"/>
      <c r="DF2602" s="2"/>
      <c r="DH2602"/>
      <c r="DI2602"/>
      <c r="DJ2602"/>
      <c r="DO2602" s="2"/>
      <c r="DQ2602"/>
      <c r="DR2602"/>
      <c r="DS2602"/>
      <c r="DX2602" s="2"/>
      <c r="DZ2602"/>
      <c r="EA2602"/>
      <c r="EB2602"/>
      <c r="EG2602" s="2"/>
      <c r="EI2602"/>
      <c r="EJ2602"/>
      <c r="EK2602"/>
      <c r="EP2602" s="2"/>
      <c r="ER2602"/>
      <c r="ES2602"/>
      <c r="ET2602"/>
      <c r="EY2602" s="2"/>
      <c r="FA2602"/>
      <c r="FB2602"/>
      <c r="FC2602"/>
      <c r="FH2602" s="2"/>
      <c r="FJ2602"/>
      <c r="FK2602"/>
      <c r="FL2602"/>
      <c r="FQ2602" s="2"/>
      <c r="FS2602"/>
      <c r="FT2602"/>
      <c r="FU2602"/>
      <c r="FZ2602" s="2"/>
      <c r="GB2602"/>
      <c r="GC2602"/>
      <c r="GD2602"/>
      <c r="GI2602" s="2"/>
      <c r="GK2602"/>
      <c r="GL2602"/>
      <c r="GM2602"/>
      <c r="GR2602" s="2"/>
      <c r="GT2602"/>
      <c r="GU2602"/>
      <c r="GV2602"/>
      <c r="HA2602" s="2"/>
      <c r="HC2602"/>
      <c r="HD2602"/>
      <c r="HE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</row>
    <row r="2603" spans="2:256" s="1" customFormat="1">
      <c r="B2603"/>
      <c r="C2603"/>
      <c r="D2603"/>
      <c r="I2603" s="2"/>
      <c r="K2603"/>
      <c r="L2603"/>
      <c r="M2603"/>
      <c r="N2603"/>
      <c r="O2603"/>
      <c r="T2603" s="2"/>
      <c r="V2603"/>
      <c r="W2603"/>
      <c r="X2603"/>
      <c r="AC2603" s="2"/>
      <c r="AE2603"/>
      <c r="AF2603"/>
      <c r="AG2603"/>
      <c r="AL2603" s="2"/>
      <c r="AN2603"/>
      <c r="AO2603"/>
      <c r="AP2603"/>
      <c r="AU2603" s="2"/>
      <c r="AW2603"/>
      <c r="AX2603"/>
      <c r="AY2603"/>
      <c r="BD2603" s="2"/>
      <c r="BF2603"/>
      <c r="BG2603"/>
      <c r="BH2603"/>
      <c r="BM2603" s="2"/>
      <c r="BO2603"/>
      <c r="BP2603"/>
      <c r="BQ2603"/>
      <c r="BV2603" s="2"/>
      <c r="BX2603"/>
      <c r="BY2603"/>
      <c r="BZ2603"/>
      <c r="CE2603" s="2"/>
      <c r="CG2603"/>
      <c r="CH2603"/>
      <c r="CI2603"/>
      <c r="CN2603" s="2"/>
      <c r="CP2603"/>
      <c r="CQ2603"/>
      <c r="CR2603"/>
      <c r="CW2603" s="2"/>
      <c r="CY2603"/>
      <c r="CZ2603"/>
      <c r="DA2603"/>
      <c r="DF2603" s="2"/>
      <c r="DH2603"/>
      <c r="DI2603"/>
      <c r="DJ2603"/>
      <c r="DO2603" s="2"/>
      <c r="DQ2603"/>
      <c r="DR2603"/>
      <c r="DS2603"/>
      <c r="DX2603" s="2"/>
      <c r="DZ2603"/>
      <c r="EA2603"/>
      <c r="EB2603"/>
      <c r="EG2603" s="2"/>
      <c r="EI2603"/>
      <c r="EJ2603"/>
      <c r="EK2603"/>
      <c r="EP2603" s="2"/>
      <c r="ER2603"/>
      <c r="ES2603"/>
      <c r="ET2603"/>
      <c r="EY2603" s="2"/>
      <c r="FA2603"/>
      <c r="FB2603"/>
      <c r="FC2603"/>
      <c r="FH2603" s="2"/>
      <c r="FJ2603"/>
      <c r="FK2603"/>
      <c r="FL2603"/>
      <c r="FQ2603" s="2"/>
      <c r="FS2603"/>
      <c r="FT2603"/>
      <c r="FU2603"/>
      <c r="FZ2603" s="2"/>
      <c r="GB2603"/>
      <c r="GC2603"/>
      <c r="GD2603"/>
      <c r="GI2603" s="2"/>
      <c r="GK2603"/>
      <c r="GL2603"/>
      <c r="GM2603"/>
      <c r="GR2603" s="2"/>
      <c r="GT2603"/>
      <c r="GU2603"/>
      <c r="GV2603"/>
      <c r="HA2603" s="2"/>
      <c r="HC2603"/>
      <c r="HD2603"/>
      <c r="HE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</row>
    <row r="2604" spans="2:256" s="1" customFormat="1">
      <c r="B2604"/>
      <c r="C2604"/>
      <c r="D2604"/>
      <c r="I2604" s="2"/>
      <c r="K2604"/>
      <c r="L2604"/>
      <c r="M2604"/>
      <c r="N2604"/>
      <c r="O2604"/>
      <c r="T2604" s="2"/>
      <c r="V2604"/>
      <c r="W2604"/>
      <c r="X2604"/>
      <c r="AC2604" s="2"/>
      <c r="AE2604"/>
      <c r="AF2604"/>
      <c r="AG2604"/>
      <c r="AL2604" s="2"/>
      <c r="AN2604"/>
      <c r="AO2604"/>
      <c r="AP2604"/>
      <c r="AU2604" s="2"/>
      <c r="AW2604"/>
      <c r="AX2604"/>
      <c r="AY2604"/>
      <c r="BD2604" s="2"/>
      <c r="BF2604"/>
      <c r="BG2604"/>
      <c r="BH2604"/>
      <c r="BM2604" s="2"/>
      <c r="BO2604"/>
      <c r="BP2604"/>
      <c r="BQ2604"/>
      <c r="BV2604" s="2"/>
      <c r="BX2604"/>
      <c r="BY2604"/>
      <c r="BZ2604"/>
      <c r="CE2604" s="2"/>
      <c r="CG2604"/>
      <c r="CH2604"/>
      <c r="CI2604"/>
      <c r="CN2604" s="2"/>
      <c r="CP2604"/>
      <c r="CQ2604"/>
      <c r="CR2604"/>
      <c r="CW2604" s="2"/>
      <c r="CY2604"/>
      <c r="CZ2604"/>
      <c r="DA2604"/>
      <c r="DF2604" s="2"/>
      <c r="DH2604"/>
      <c r="DI2604"/>
      <c r="DJ2604"/>
      <c r="DO2604" s="2"/>
      <c r="DQ2604"/>
      <c r="DR2604"/>
      <c r="DS2604"/>
      <c r="DX2604" s="2"/>
      <c r="DZ2604"/>
      <c r="EA2604"/>
      <c r="EB2604"/>
      <c r="EG2604" s="2"/>
      <c r="EI2604"/>
      <c r="EJ2604"/>
      <c r="EK2604"/>
      <c r="EP2604" s="2"/>
      <c r="ER2604"/>
      <c r="ES2604"/>
      <c r="ET2604"/>
      <c r="EY2604" s="2"/>
      <c r="FA2604"/>
      <c r="FB2604"/>
      <c r="FC2604"/>
      <c r="FH2604" s="2"/>
      <c r="FJ2604"/>
      <c r="FK2604"/>
      <c r="FL2604"/>
      <c r="FQ2604" s="2"/>
      <c r="FS2604"/>
      <c r="FT2604"/>
      <c r="FU2604"/>
      <c r="FZ2604" s="2"/>
      <c r="GB2604"/>
      <c r="GC2604"/>
      <c r="GD2604"/>
      <c r="GI2604" s="2"/>
      <c r="GK2604"/>
      <c r="GL2604"/>
      <c r="GM2604"/>
      <c r="GR2604" s="2"/>
      <c r="GT2604"/>
      <c r="GU2604"/>
      <c r="GV2604"/>
      <c r="HA2604" s="2"/>
      <c r="HC2604"/>
      <c r="HD2604"/>
      <c r="HE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</row>
    <row r="2605" spans="2:256" s="1" customFormat="1">
      <c r="B2605"/>
      <c r="C2605"/>
      <c r="D2605"/>
      <c r="I2605" s="2"/>
      <c r="K2605"/>
      <c r="L2605"/>
      <c r="M2605"/>
      <c r="N2605"/>
      <c r="O2605"/>
      <c r="T2605" s="2"/>
      <c r="V2605"/>
      <c r="W2605"/>
      <c r="X2605"/>
      <c r="AC2605" s="2"/>
      <c r="AE2605"/>
      <c r="AF2605"/>
      <c r="AG2605"/>
      <c r="AL2605" s="2"/>
      <c r="AN2605"/>
      <c r="AO2605"/>
      <c r="AP2605"/>
      <c r="AU2605" s="2"/>
      <c r="AW2605"/>
      <c r="AX2605"/>
      <c r="AY2605"/>
      <c r="BD2605" s="2"/>
      <c r="BF2605"/>
      <c r="BG2605"/>
      <c r="BH2605"/>
      <c r="BM2605" s="2"/>
      <c r="BO2605"/>
      <c r="BP2605"/>
      <c r="BQ2605"/>
      <c r="BV2605" s="2"/>
      <c r="BX2605"/>
      <c r="BY2605"/>
      <c r="BZ2605"/>
      <c r="CE2605" s="2"/>
      <c r="CG2605"/>
      <c r="CH2605"/>
      <c r="CI2605"/>
      <c r="CN2605" s="2"/>
      <c r="CP2605"/>
      <c r="CQ2605"/>
      <c r="CR2605"/>
      <c r="CW2605" s="2"/>
      <c r="CY2605"/>
      <c r="CZ2605"/>
      <c r="DA2605"/>
      <c r="DF2605" s="2"/>
      <c r="DH2605"/>
      <c r="DI2605"/>
      <c r="DJ2605"/>
      <c r="DO2605" s="2"/>
      <c r="DQ2605"/>
      <c r="DR2605"/>
      <c r="DS2605"/>
      <c r="DX2605" s="2"/>
      <c r="DZ2605"/>
      <c r="EA2605"/>
      <c r="EB2605"/>
      <c r="EG2605" s="2"/>
      <c r="EI2605"/>
      <c r="EJ2605"/>
      <c r="EK2605"/>
      <c r="EP2605" s="2"/>
      <c r="ER2605"/>
      <c r="ES2605"/>
      <c r="ET2605"/>
      <c r="EY2605" s="2"/>
      <c r="FA2605"/>
      <c r="FB2605"/>
      <c r="FC2605"/>
      <c r="FH2605" s="2"/>
      <c r="FJ2605"/>
      <c r="FK2605"/>
      <c r="FL2605"/>
      <c r="FQ2605" s="2"/>
      <c r="FS2605"/>
      <c r="FT2605"/>
      <c r="FU2605"/>
      <c r="FZ2605" s="2"/>
      <c r="GB2605"/>
      <c r="GC2605"/>
      <c r="GD2605"/>
      <c r="GI2605" s="2"/>
      <c r="GK2605"/>
      <c r="GL2605"/>
      <c r="GM2605"/>
      <c r="GR2605" s="2"/>
      <c r="GT2605"/>
      <c r="GU2605"/>
      <c r="GV2605"/>
      <c r="HA2605" s="2"/>
      <c r="HC2605"/>
      <c r="HD2605"/>
      <c r="HE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</row>
    <row r="2606" spans="2:256" s="1" customFormat="1">
      <c r="B2606"/>
      <c r="C2606"/>
      <c r="D2606"/>
      <c r="I2606" s="2"/>
      <c r="K2606"/>
      <c r="L2606"/>
      <c r="M2606"/>
      <c r="N2606"/>
      <c r="O2606"/>
      <c r="T2606" s="2"/>
      <c r="V2606"/>
      <c r="W2606"/>
      <c r="X2606"/>
      <c r="AC2606" s="2"/>
      <c r="AE2606"/>
      <c r="AF2606"/>
      <c r="AG2606"/>
      <c r="AL2606" s="2"/>
      <c r="AN2606"/>
      <c r="AO2606"/>
      <c r="AP2606"/>
      <c r="AU2606" s="2"/>
      <c r="AW2606"/>
      <c r="AX2606"/>
      <c r="AY2606"/>
      <c r="BD2606" s="2"/>
      <c r="BF2606"/>
      <c r="BG2606"/>
      <c r="BH2606"/>
      <c r="BM2606" s="2"/>
      <c r="BO2606"/>
      <c r="BP2606"/>
      <c r="BQ2606"/>
      <c r="BV2606" s="2"/>
      <c r="BX2606"/>
      <c r="BY2606"/>
      <c r="BZ2606"/>
      <c r="CE2606" s="2"/>
      <c r="CG2606"/>
      <c r="CH2606"/>
      <c r="CI2606"/>
      <c r="CN2606" s="2"/>
      <c r="CP2606"/>
      <c r="CQ2606"/>
      <c r="CR2606"/>
      <c r="CW2606" s="2"/>
      <c r="CY2606"/>
      <c r="CZ2606"/>
      <c r="DA2606"/>
      <c r="DF2606" s="2"/>
      <c r="DH2606"/>
      <c r="DI2606"/>
      <c r="DJ2606"/>
      <c r="DO2606" s="2"/>
      <c r="DQ2606"/>
      <c r="DR2606"/>
      <c r="DS2606"/>
      <c r="DX2606" s="2"/>
      <c r="DZ2606"/>
      <c r="EA2606"/>
      <c r="EB2606"/>
      <c r="EG2606" s="2"/>
      <c r="EI2606"/>
      <c r="EJ2606"/>
      <c r="EK2606"/>
      <c r="EP2606" s="2"/>
      <c r="ER2606"/>
      <c r="ES2606"/>
      <c r="ET2606"/>
      <c r="EY2606" s="2"/>
      <c r="FA2606"/>
      <c r="FB2606"/>
      <c r="FC2606"/>
      <c r="FH2606" s="2"/>
      <c r="FJ2606"/>
      <c r="FK2606"/>
      <c r="FL2606"/>
      <c r="FQ2606" s="2"/>
      <c r="FS2606"/>
      <c r="FT2606"/>
      <c r="FU2606"/>
      <c r="FZ2606" s="2"/>
      <c r="GB2606"/>
      <c r="GC2606"/>
      <c r="GD2606"/>
      <c r="GI2606" s="2"/>
      <c r="GK2606"/>
      <c r="GL2606"/>
      <c r="GM2606"/>
      <c r="GR2606" s="2"/>
      <c r="GT2606"/>
      <c r="GU2606"/>
      <c r="GV2606"/>
      <c r="HA2606" s="2"/>
      <c r="HC2606"/>
      <c r="HD2606"/>
      <c r="HE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</row>
    <row r="2607" spans="2:256" s="1" customFormat="1">
      <c r="B2607"/>
      <c r="C2607"/>
      <c r="D2607"/>
      <c r="I2607" s="2"/>
      <c r="K2607"/>
      <c r="L2607"/>
      <c r="M2607"/>
      <c r="N2607"/>
      <c r="O2607"/>
      <c r="T2607" s="2"/>
      <c r="V2607"/>
      <c r="W2607"/>
      <c r="X2607"/>
      <c r="AC2607" s="2"/>
      <c r="AE2607"/>
      <c r="AF2607"/>
      <c r="AG2607"/>
      <c r="AL2607" s="2"/>
      <c r="AN2607"/>
      <c r="AO2607"/>
      <c r="AP2607"/>
      <c r="AU2607" s="2"/>
      <c r="AW2607"/>
      <c r="AX2607"/>
      <c r="AY2607"/>
      <c r="BD2607" s="2"/>
      <c r="BF2607"/>
      <c r="BG2607"/>
      <c r="BH2607"/>
      <c r="BM2607" s="2"/>
      <c r="BO2607"/>
      <c r="BP2607"/>
      <c r="BQ2607"/>
      <c r="BV2607" s="2"/>
      <c r="BX2607"/>
      <c r="BY2607"/>
      <c r="BZ2607"/>
      <c r="CE2607" s="2"/>
      <c r="CG2607"/>
      <c r="CH2607"/>
      <c r="CI2607"/>
      <c r="CN2607" s="2"/>
      <c r="CP2607"/>
      <c r="CQ2607"/>
      <c r="CR2607"/>
      <c r="CW2607" s="2"/>
      <c r="CY2607"/>
      <c r="CZ2607"/>
      <c r="DA2607"/>
      <c r="DF2607" s="2"/>
      <c r="DH2607"/>
      <c r="DI2607"/>
      <c r="DJ2607"/>
      <c r="DO2607" s="2"/>
      <c r="DQ2607"/>
      <c r="DR2607"/>
      <c r="DS2607"/>
      <c r="DX2607" s="2"/>
      <c r="DZ2607"/>
      <c r="EA2607"/>
      <c r="EB2607"/>
      <c r="EG2607" s="2"/>
      <c r="EI2607"/>
      <c r="EJ2607"/>
      <c r="EK2607"/>
      <c r="EP2607" s="2"/>
      <c r="ER2607"/>
      <c r="ES2607"/>
      <c r="ET2607"/>
      <c r="EY2607" s="2"/>
      <c r="FA2607"/>
      <c r="FB2607"/>
      <c r="FC2607"/>
      <c r="FH2607" s="2"/>
      <c r="FJ2607"/>
      <c r="FK2607"/>
      <c r="FL2607"/>
      <c r="FQ2607" s="2"/>
      <c r="FS2607"/>
      <c r="FT2607"/>
      <c r="FU2607"/>
      <c r="FZ2607" s="2"/>
      <c r="GB2607"/>
      <c r="GC2607"/>
      <c r="GD2607"/>
      <c r="GI2607" s="2"/>
      <c r="GK2607"/>
      <c r="GL2607"/>
      <c r="GM2607"/>
      <c r="GR2607" s="2"/>
      <c r="GT2607"/>
      <c r="GU2607"/>
      <c r="GV2607"/>
      <c r="HA2607" s="2"/>
      <c r="HC2607"/>
      <c r="HD2607"/>
      <c r="HE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</row>
    <row r="2608" spans="2:256" s="1" customFormat="1">
      <c r="B2608"/>
      <c r="C2608"/>
      <c r="D2608"/>
      <c r="I2608" s="2"/>
      <c r="K2608"/>
      <c r="L2608"/>
      <c r="M2608"/>
      <c r="N2608"/>
      <c r="R2608" s="2"/>
      <c r="T2608"/>
      <c r="U2608"/>
      <c r="V2608"/>
      <c r="AA2608" s="2"/>
      <c r="AC2608"/>
      <c r="AD2608"/>
      <c r="AE2608"/>
      <c r="AJ2608" s="2"/>
      <c r="AL2608"/>
      <c r="AM2608"/>
      <c r="AN2608"/>
      <c r="AS2608" s="2"/>
      <c r="AU2608"/>
      <c r="AV2608"/>
      <c r="AW2608"/>
      <c r="BB2608" s="2"/>
      <c r="BD2608"/>
      <c r="BE2608"/>
      <c r="BF2608"/>
      <c r="BK2608" s="2"/>
      <c r="BM2608"/>
      <c r="BN2608"/>
      <c r="BO2608"/>
      <c r="BT2608" s="2"/>
      <c r="BV2608"/>
      <c r="BW2608"/>
      <c r="BX2608"/>
      <c r="CC2608" s="2"/>
      <c r="CE2608"/>
      <c r="CF2608"/>
      <c r="CG2608"/>
      <c r="CL2608" s="2"/>
      <c r="CN2608"/>
      <c r="CO2608"/>
      <c r="CP2608"/>
      <c r="CU2608" s="2"/>
      <c r="CW2608"/>
      <c r="CX2608"/>
      <c r="CY2608"/>
      <c r="DD2608" s="2"/>
      <c r="DF2608"/>
      <c r="DG2608"/>
      <c r="DH2608"/>
      <c r="DM2608" s="2"/>
      <c r="DO2608"/>
      <c r="DP2608"/>
      <c r="DQ2608"/>
      <c r="DV2608" s="2"/>
      <c r="DX2608"/>
      <c r="DY2608"/>
      <c r="DZ2608"/>
      <c r="EE2608" s="2"/>
      <c r="EG2608"/>
      <c r="EH2608"/>
      <c r="EI2608"/>
      <c r="EN2608" s="2"/>
      <c r="EP2608"/>
      <c r="EQ2608"/>
      <c r="ER2608"/>
      <c r="EW2608" s="2"/>
      <c r="EY2608"/>
      <c r="EZ2608"/>
      <c r="FA2608"/>
      <c r="FF2608" s="2"/>
      <c r="FH2608"/>
      <c r="FI2608"/>
      <c r="FJ2608"/>
      <c r="FO2608" s="2"/>
      <c r="FQ2608"/>
      <c r="FR2608"/>
      <c r="FS2608"/>
      <c r="FX2608" s="2"/>
      <c r="FZ2608"/>
      <c r="GA2608"/>
      <c r="GB2608"/>
      <c r="GG2608" s="2"/>
      <c r="GI2608"/>
      <c r="GJ2608"/>
      <c r="GK2608"/>
      <c r="GP2608" s="2"/>
      <c r="GR2608"/>
      <c r="GS2608"/>
      <c r="GT2608"/>
      <c r="GY2608" s="2"/>
      <c r="HA2608"/>
      <c r="HB2608"/>
      <c r="HC2608"/>
      <c r="HH2608" s="2"/>
      <c r="HJ2608"/>
      <c r="HK2608"/>
      <c r="HL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</row>
    <row r="2609" spans="2:256" s="1" customFormat="1">
      <c r="B2609"/>
      <c r="C2609"/>
      <c r="D2609"/>
      <c r="I2609" s="2"/>
      <c r="K2609"/>
      <c r="L2609"/>
      <c r="M2609"/>
      <c r="N2609"/>
      <c r="R2609" s="2"/>
      <c r="T2609"/>
      <c r="U2609"/>
      <c r="V2609"/>
      <c r="AA2609" s="2"/>
      <c r="AC2609"/>
      <c r="AD2609"/>
      <c r="AE2609"/>
      <c r="AJ2609" s="2"/>
      <c r="AL2609"/>
      <c r="AM2609"/>
      <c r="AN2609"/>
      <c r="AS2609" s="2"/>
      <c r="AU2609"/>
      <c r="AV2609"/>
      <c r="AW2609"/>
      <c r="BB2609" s="2"/>
      <c r="BD2609"/>
      <c r="BE2609"/>
      <c r="BF2609"/>
      <c r="BK2609" s="2"/>
      <c r="BM2609"/>
      <c r="BN2609"/>
      <c r="BO2609"/>
      <c r="BT2609" s="2"/>
      <c r="BV2609"/>
      <c r="BW2609"/>
      <c r="BX2609"/>
      <c r="CC2609" s="2"/>
      <c r="CE2609"/>
      <c r="CF2609"/>
      <c r="CG2609"/>
      <c r="CL2609" s="2"/>
      <c r="CN2609"/>
      <c r="CO2609"/>
      <c r="CP2609"/>
      <c r="CU2609" s="2"/>
      <c r="CW2609"/>
      <c r="CX2609"/>
      <c r="CY2609"/>
      <c r="DD2609" s="2"/>
      <c r="DF2609"/>
      <c r="DG2609"/>
      <c r="DH2609"/>
      <c r="DM2609" s="2"/>
      <c r="DO2609"/>
      <c r="DP2609"/>
      <c r="DQ2609"/>
      <c r="DV2609" s="2"/>
      <c r="DX2609"/>
      <c r="DY2609"/>
      <c r="DZ2609"/>
      <c r="EE2609" s="2"/>
      <c r="EG2609"/>
      <c r="EH2609"/>
      <c r="EI2609"/>
      <c r="EN2609" s="2"/>
      <c r="EP2609"/>
      <c r="EQ2609"/>
      <c r="ER2609"/>
      <c r="EW2609" s="2"/>
      <c r="EY2609"/>
      <c r="EZ2609"/>
      <c r="FA2609"/>
      <c r="FF2609" s="2"/>
      <c r="FH2609"/>
      <c r="FI2609"/>
      <c r="FJ2609"/>
      <c r="FO2609" s="2"/>
      <c r="FQ2609"/>
      <c r="FR2609"/>
      <c r="FS2609"/>
      <c r="FX2609" s="2"/>
      <c r="FZ2609"/>
      <c r="GA2609"/>
      <c r="GB2609"/>
      <c r="GG2609" s="2"/>
      <c r="GI2609"/>
      <c r="GJ2609"/>
      <c r="GK2609"/>
      <c r="GP2609" s="2"/>
      <c r="GR2609"/>
      <c r="GS2609"/>
      <c r="GT2609"/>
      <c r="GY2609" s="2"/>
      <c r="HA2609"/>
      <c r="HB2609"/>
      <c r="HC2609"/>
      <c r="HH2609" s="2"/>
      <c r="HJ2609"/>
      <c r="HK2609"/>
      <c r="HL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</row>
    <row r="2610" spans="2:256" s="1" customFormat="1">
      <c r="B2610"/>
      <c r="C2610"/>
      <c r="D2610"/>
      <c r="I2610" s="2"/>
      <c r="K2610"/>
      <c r="L2610"/>
      <c r="M2610"/>
      <c r="N2610"/>
      <c r="R2610" s="2"/>
      <c r="T2610"/>
      <c r="U2610"/>
      <c r="V2610"/>
      <c r="AA2610" s="2"/>
      <c r="AC2610"/>
      <c r="AD2610"/>
      <c r="AE2610"/>
      <c r="AJ2610" s="2"/>
      <c r="AL2610"/>
      <c r="AM2610"/>
      <c r="AN2610"/>
      <c r="AS2610" s="2"/>
      <c r="AU2610"/>
      <c r="AV2610"/>
      <c r="AW2610"/>
      <c r="BB2610" s="2"/>
      <c r="BD2610"/>
      <c r="BE2610"/>
      <c r="BF2610"/>
      <c r="BK2610" s="2"/>
      <c r="BM2610"/>
      <c r="BN2610"/>
      <c r="BO2610"/>
      <c r="BT2610" s="2"/>
      <c r="BV2610"/>
      <c r="BW2610"/>
      <c r="BX2610"/>
      <c r="CC2610" s="2"/>
      <c r="CE2610"/>
      <c r="CF2610"/>
      <c r="CG2610"/>
      <c r="CL2610" s="2"/>
      <c r="CN2610"/>
      <c r="CO2610"/>
      <c r="CP2610"/>
      <c r="CU2610" s="2"/>
      <c r="CW2610"/>
      <c r="CX2610"/>
      <c r="CY2610"/>
      <c r="DD2610" s="2"/>
      <c r="DF2610"/>
      <c r="DG2610"/>
      <c r="DH2610"/>
      <c r="DM2610" s="2"/>
      <c r="DO2610"/>
      <c r="DP2610"/>
      <c r="DQ2610"/>
      <c r="DV2610" s="2"/>
      <c r="DX2610"/>
      <c r="DY2610"/>
      <c r="DZ2610"/>
      <c r="EE2610" s="2"/>
      <c r="EG2610"/>
      <c r="EH2610"/>
      <c r="EI2610"/>
      <c r="EN2610" s="2"/>
      <c r="EP2610"/>
      <c r="EQ2610"/>
      <c r="ER2610"/>
      <c r="EW2610" s="2"/>
      <c r="EY2610"/>
      <c r="EZ2610"/>
      <c r="FA2610"/>
      <c r="FF2610" s="2"/>
      <c r="FH2610"/>
      <c r="FI2610"/>
      <c r="FJ2610"/>
      <c r="FO2610" s="2"/>
      <c r="FQ2610"/>
      <c r="FR2610"/>
      <c r="FS2610"/>
      <c r="FX2610" s="2"/>
      <c r="FZ2610"/>
      <c r="GA2610"/>
      <c r="GB2610"/>
      <c r="GG2610" s="2"/>
      <c r="GI2610"/>
      <c r="GJ2610"/>
      <c r="GK2610"/>
      <c r="GP2610" s="2"/>
      <c r="GR2610"/>
      <c r="GS2610"/>
      <c r="GT2610"/>
      <c r="GY2610" s="2"/>
      <c r="HA2610"/>
      <c r="HB2610"/>
      <c r="HC2610"/>
      <c r="HH2610" s="2"/>
      <c r="HJ2610"/>
      <c r="HK2610"/>
      <c r="HL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2:256" s="1" customFormat="1">
      <c r="B2611"/>
      <c r="C2611"/>
      <c r="D2611"/>
      <c r="I2611" s="2"/>
      <c r="K2611"/>
      <c r="L2611"/>
      <c r="M2611"/>
      <c r="N2611"/>
      <c r="R2611" s="2"/>
      <c r="T2611"/>
      <c r="U2611"/>
      <c r="V2611"/>
      <c r="AA2611" s="2"/>
      <c r="AC2611"/>
      <c r="AD2611"/>
      <c r="AE2611"/>
      <c r="AJ2611" s="2"/>
      <c r="AL2611"/>
      <c r="AM2611"/>
      <c r="AN2611"/>
      <c r="AS2611" s="2"/>
      <c r="AU2611"/>
      <c r="AV2611"/>
      <c r="AW2611"/>
      <c r="BB2611" s="2"/>
      <c r="BD2611"/>
      <c r="BE2611"/>
      <c r="BF2611"/>
      <c r="BK2611" s="2"/>
      <c r="BM2611"/>
      <c r="BN2611"/>
      <c r="BO2611"/>
      <c r="BT2611" s="2"/>
      <c r="BV2611"/>
      <c r="BW2611"/>
      <c r="BX2611"/>
      <c r="CC2611" s="2"/>
      <c r="CE2611"/>
      <c r="CF2611"/>
      <c r="CG2611"/>
      <c r="CL2611" s="2"/>
      <c r="CN2611"/>
      <c r="CO2611"/>
      <c r="CP2611"/>
      <c r="CU2611" s="2"/>
      <c r="CW2611"/>
      <c r="CX2611"/>
      <c r="CY2611"/>
      <c r="DD2611" s="2"/>
      <c r="DF2611"/>
      <c r="DG2611"/>
      <c r="DH2611"/>
      <c r="DM2611" s="2"/>
      <c r="DO2611"/>
      <c r="DP2611"/>
      <c r="DQ2611"/>
      <c r="DV2611" s="2"/>
      <c r="DX2611"/>
      <c r="DY2611"/>
      <c r="DZ2611"/>
      <c r="EE2611" s="2"/>
      <c r="EG2611"/>
      <c r="EH2611"/>
      <c r="EI2611"/>
      <c r="EN2611" s="2"/>
      <c r="EP2611"/>
      <c r="EQ2611"/>
      <c r="ER2611"/>
      <c r="EW2611" s="2"/>
      <c r="EY2611"/>
      <c r="EZ2611"/>
      <c r="FA2611"/>
      <c r="FF2611" s="2"/>
      <c r="FH2611"/>
      <c r="FI2611"/>
      <c r="FJ2611"/>
      <c r="FO2611" s="2"/>
      <c r="FQ2611"/>
      <c r="FR2611"/>
      <c r="FS2611"/>
      <c r="FX2611" s="2"/>
      <c r="FZ2611"/>
      <c r="GA2611"/>
      <c r="GB2611"/>
      <c r="GG2611" s="2"/>
      <c r="GI2611"/>
      <c r="GJ2611"/>
      <c r="GK2611"/>
      <c r="GP2611" s="2"/>
      <c r="GR2611"/>
      <c r="GS2611"/>
      <c r="GT2611"/>
      <c r="GY2611" s="2"/>
      <c r="HA2611"/>
      <c r="HB2611"/>
      <c r="HC2611"/>
      <c r="HH2611" s="2"/>
      <c r="HJ2611"/>
      <c r="HK2611"/>
      <c r="HL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</row>
    <row r="2612" spans="2:256" s="1" customFormat="1">
      <c r="B2612"/>
      <c r="C2612"/>
      <c r="D2612"/>
      <c r="I2612" s="2"/>
      <c r="K2612"/>
      <c r="L2612"/>
      <c r="M2612"/>
      <c r="N2612"/>
      <c r="R2612" s="2"/>
      <c r="T2612"/>
      <c r="U2612"/>
      <c r="V2612"/>
      <c r="AA2612" s="2"/>
      <c r="AC2612"/>
      <c r="AD2612"/>
      <c r="AE2612"/>
      <c r="AJ2612" s="2"/>
      <c r="AL2612"/>
      <c r="AM2612"/>
      <c r="AN2612"/>
      <c r="AS2612" s="2"/>
      <c r="AU2612"/>
      <c r="AV2612"/>
      <c r="AW2612"/>
      <c r="BB2612" s="2"/>
      <c r="BD2612"/>
      <c r="BE2612"/>
      <c r="BF2612"/>
      <c r="BK2612" s="2"/>
      <c r="BM2612"/>
      <c r="BN2612"/>
      <c r="BO2612"/>
      <c r="BT2612" s="2"/>
      <c r="BV2612"/>
      <c r="BW2612"/>
      <c r="BX2612"/>
      <c r="CC2612" s="2"/>
      <c r="CE2612"/>
      <c r="CF2612"/>
      <c r="CG2612"/>
      <c r="CL2612" s="2"/>
      <c r="CN2612"/>
      <c r="CO2612"/>
      <c r="CP2612"/>
      <c r="CU2612" s="2"/>
      <c r="CW2612"/>
      <c r="CX2612"/>
      <c r="CY2612"/>
      <c r="DD2612" s="2"/>
      <c r="DF2612"/>
      <c r="DG2612"/>
      <c r="DH2612"/>
      <c r="DM2612" s="2"/>
      <c r="DO2612"/>
      <c r="DP2612"/>
      <c r="DQ2612"/>
      <c r="DV2612" s="2"/>
      <c r="DX2612"/>
      <c r="DY2612"/>
      <c r="DZ2612"/>
      <c r="EE2612" s="2"/>
      <c r="EG2612"/>
      <c r="EH2612"/>
      <c r="EI2612"/>
      <c r="EN2612" s="2"/>
      <c r="EP2612"/>
      <c r="EQ2612"/>
      <c r="ER2612"/>
      <c r="EW2612" s="2"/>
      <c r="EY2612"/>
      <c r="EZ2612"/>
      <c r="FA2612"/>
      <c r="FF2612" s="2"/>
      <c r="FH2612"/>
      <c r="FI2612"/>
      <c r="FJ2612"/>
      <c r="FO2612" s="2"/>
      <c r="FQ2612"/>
      <c r="FR2612"/>
      <c r="FS2612"/>
      <c r="FX2612" s="2"/>
      <c r="FZ2612"/>
      <c r="GA2612"/>
      <c r="GB2612"/>
      <c r="GG2612" s="2"/>
      <c r="GI2612"/>
      <c r="GJ2612"/>
      <c r="GK2612"/>
      <c r="GP2612" s="2"/>
      <c r="GR2612"/>
      <c r="GS2612"/>
      <c r="GT2612"/>
      <c r="GY2612" s="2"/>
      <c r="HA2612"/>
      <c r="HB2612"/>
      <c r="HC2612"/>
      <c r="HH2612" s="2"/>
      <c r="HJ2612"/>
      <c r="HK2612"/>
      <c r="HL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</row>
    <row r="2613" spans="2:256" s="1" customFormat="1">
      <c r="B2613"/>
      <c r="C2613"/>
      <c r="D2613"/>
      <c r="I2613" s="2"/>
      <c r="K2613"/>
      <c r="L2613"/>
      <c r="M2613"/>
      <c r="N2613"/>
      <c r="R2613" s="2"/>
      <c r="T2613"/>
      <c r="U2613"/>
      <c r="V2613"/>
      <c r="AA2613" s="2"/>
      <c r="AC2613"/>
      <c r="AD2613"/>
      <c r="AE2613"/>
      <c r="AJ2613" s="2"/>
      <c r="AL2613"/>
      <c r="AM2613"/>
      <c r="AN2613"/>
      <c r="AS2613" s="2"/>
      <c r="AU2613"/>
      <c r="AV2613"/>
      <c r="AW2613"/>
      <c r="BB2613" s="2"/>
      <c r="BD2613"/>
      <c r="BE2613"/>
      <c r="BF2613"/>
      <c r="BK2613" s="2"/>
      <c r="BM2613"/>
      <c r="BN2613"/>
      <c r="BO2613"/>
      <c r="BT2613" s="2"/>
      <c r="BV2613"/>
      <c r="BW2613"/>
      <c r="BX2613"/>
      <c r="CC2613" s="2"/>
      <c r="CE2613"/>
      <c r="CF2613"/>
      <c r="CG2613"/>
      <c r="CL2613" s="2"/>
      <c r="CN2613"/>
      <c r="CO2613"/>
      <c r="CP2613"/>
      <c r="CU2613" s="2"/>
      <c r="CW2613"/>
      <c r="CX2613"/>
      <c r="CY2613"/>
      <c r="DD2613" s="2"/>
      <c r="DF2613"/>
      <c r="DG2613"/>
      <c r="DH2613"/>
      <c r="DM2613" s="2"/>
      <c r="DO2613"/>
      <c r="DP2613"/>
      <c r="DQ2613"/>
      <c r="DV2613" s="2"/>
      <c r="DX2613"/>
      <c r="DY2613"/>
      <c r="DZ2613"/>
      <c r="EE2613" s="2"/>
      <c r="EG2613"/>
      <c r="EH2613"/>
      <c r="EI2613"/>
      <c r="EN2613" s="2"/>
      <c r="EP2613"/>
      <c r="EQ2613"/>
      <c r="ER2613"/>
      <c r="EW2613" s="2"/>
      <c r="EY2613"/>
      <c r="EZ2613"/>
      <c r="FA2613"/>
      <c r="FF2613" s="2"/>
      <c r="FH2613"/>
      <c r="FI2613"/>
      <c r="FJ2613"/>
      <c r="FO2613" s="2"/>
      <c r="FQ2613"/>
      <c r="FR2613"/>
      <c r="FS2613"/>
      <c r="FX2613" s="2"/>
      <c r="FZ2613"/>
      <c r="GA2613"/>
      <c r="GB2613"/>
      <c r="GG2613" s="2"/>
      <c r="GI2613"/>
      <c r="GJ2613"/>
      <c r="GK2613"/>
      <c r="GP2613" s="2"/>
      <c r="GR2613"/>
      <c r="GS2613"/>
      <c r="GT2613"/>
      <c r="GY2613" s="2"/>
      <c r="HA2613"/>
      <c r="HB2613"/>
      <c r="HC2613"/>
      <c r="HH2613" s="2"/>
      <c r="HJ2613"/>
      <c r="HK2613"/>
      <c r="HL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</row>
    <row r="2614" spans="2:256" s="1" customFormat="1">
      <c r="B2614"/>
      <c r="C2614"/>
      <c r="D2614"/>
      <c r="I2614" s="2"/>
      <c r="K2614"/>
      <c r="L2614"/>
      <c r="M2614"/>
      <c r="N2614"/>
      <c r="R2614" s="2"/>
      <c r="T2614"/>
      <c r="U2614"/>
      <c r="V2614"/>
      <c r="AA2614" s="2"/>
      <c r="AC2614"/>
      <c r="AD2614"/>
      <c r="AE2614"/>
      <c r="AJ2614" s="2"/>
      <c r="AL2614"/>
      <c r="AM2614"/>
      <c r="AN2614"/>
      <c r="AS2614" s="2"/>
      <c r="AU2614"/>
      <c r="AV2614"/>
      <c r="AW2614"/>
      <c r="BB2614" s="2"/>
      <c r="BD2614"/>
      <c r="BE2614"/>
      <c r="BF2614"/>
      <c r="BK2614" s="2"/>
      <c r="BM2614"/>
      <c r="BN2614"/>
      <c r="BO2614"/>
      <c r="BT2614" s="2"/>
      <c r="BV2614"/>
      <c r="BW2614"/>
      <c r="BX2614"/>
      <c r="CC2614" s="2"/>
      <c r="CE2614"/>
      <c r="CF2614"/>
      <c r="CG2614"/>
      <c r="CL2614" s="2"/>
      <c r="CN2614"/>
      <c r="CO2614"/>
      <c r="CP2614"/>
      <c r="CU2614" s="2"/>
      <c r="CW2614"/>
      <c r="CX2614"/>
      <c r="CY2614"/>
      <c r="DD2614" s="2"/>
      <c r="DF2614"/>
      <c r="DG2614"/>
      <c r="DH2614"/>
      <c r="DM2614" s="2"/>
      <c r="DO2614"/>
      <c r="DP2614"/>
      <c r="DQ2614"/>
      <c r="DV2614" s="2"/>
      <c r="DX2614"/>
      <c r="DY2614"/>
      <c r="DZ2614"/>
      <c r="EE2614" s="2"/>
      <c r="EG2614"/>
      <c r="EH2614"/>
      <c r="EI2614"/>
      <c r="EN2614" s="2"/>
      <c r="EP2614"/>
      <c r="EQ2614"/>
      <c r="ER2614"/>
      <c r="EW2614" s="2"/>
      <c r="EY2614"/>
      <c r="EZ2614"/>
      <c r="FA2614"/>
      <c r="FF2614" s="2"/>
      <c r="FH2614"/>
      <c r="FI2614"/>
      <c r="FJ2614"/>
      <c r="FO2614" s="2"/>
      <c r="FQ2614"/>
      <c r="FR2614"/>
      <c r="FS2614"/>
      <c r="FX2614" s="2"/>
      <c r="FZ2614"/>
      <c r="GA2614"/>
      <c r="GB2614"/>
      <c r="GG2614" s="2"/>
      <c r="GI2614"/>
      <c r="GJ2614"/>
      <c r="GK2614"/>
      <c r="GP2614" s="2"/>
      <c r="GR2614"/>
      <c r="GS2614"/>
      <c r="GT2614"/>
      <c r="GY2614" s="2"/>
      <c r="HA2614"/>
      <c r="HB2614"/>
      <c r="HC2614"/>
      <c r="HH2614" s="2"/>
      <c r="HJ2614"/>
      <c r="HK2614"/>
      <c r="HL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</row>
    <row r="2615" spans="2:256" s="1" customFormat="1">
      <c r="B2615"/>
      <c r="C2615"/>
      <c r="D2615"/>
      <c r="I2615" s="2"/>
      <c r="K2615"/>
      <c r="L2615"/>
      <c r="M2615"/>
      <c r="N2615"/>
      <c r="R2615" s="2"/>
      <c r="T2615"/>
      <c r="U2615"/>
      <c r="V2615"/>
      <c r="AA2615" s="2"/>
      <c r="AC2615"/>
      <c r="AD2615"/>
      <c r="AE2615"/>
      <c r="AJ2615" s="2"/>
      <c r="AL2615"/>
      <c r="AM2615"/>
      <c r="AN2615"/>
      <c r="AS2615" s="2"/>
      <c r="AU2615"/>
      <c r="AV2615"/>
      <c r="AW2615"/>
      <c r="BB2615" s="2"/>
      <c r="BD2615"/>
      <c r="BE2615"/>
      <c r="BF2615"/>
      <c r="BK2615" s="2"/>
      <c r="BM2615"/>
      <c r="BN2615"/>
      <c r="BO2615"/>
      <c r="BT2615" s="2"/>
      <c r="BV2615"/>
      <c r="BW2615"/>
      <c r="BX2615"/>
      <c r="CC2615" s="2"/>
      <c r="CE2615"/>
      <c r="CF2615"/>
      <c r="CG2615"/>
      <c r="CL2615" s="2"/>
      <c r="CN2615"/>
      <c r="CO2615"/>
      <c r="CP2615"/>
      <c r="CU2615" s="2"/>
      <c r="CW2615"/>
      <c r="CX2615"/>
      <c r="CY2615"/>
      <c r="DD2615" s="2"/>
      <c r="DF2615"/>
      <c r="DG2615"/>
      <c r="DH2615"/>
      <c r="DM2615" s="2"/>
      <c r="DO2615"/>
      <c r="DP2615"/>
      <c r="DQ2615"/>
      <c r="DV2615" s="2"/>
      <c r="DX2615"/>
      <c r="DY2615"/>
      <c r="DZ2615"/>
      <c r="EE2615" s="2"/>
      <c r="EG2615"/>
      <c r="EH2615"/>
      <c r="EI2615"/>
      <c r="EN2615" s="2"/>
      <c r="EP2615"/>
      <c r="EQ2615"/>
      <c r="ER2615"/>
      <c r="EW2615" s="2"/>
      <c r="EY2615"/>
      <c r="EZ2615"/>
      <c r="FA2615"/>
      <c r="FF2615" s="2"/>
      <c r="FH2615"/>
      <c r="FI2615"/>
      <c r="FJ2615"/>
      <c r="FO2615" s="2"/>
      <c r="FQ2615"/>
      <c r="FR2615"/>
      <c r="FS2615"/>
      <c r="FX2615" s="2"/>
      <c r="FZ2615"/>
      <c r="GA2615"/>
      <c r="GB2615"/>
      <c r="GG2615" s="2"/>
      <c r="GI2615"/>
      <c r="GJ2615"/>
      <c r="GK2615"/>
      <c r="GP2615" s="2"/>
      <c r="GR2615"/>
      <c r="GS2615"/>
      <c r="GT2615"/>
      <c r="GY2615" s="2"/>
      <c r="HA2615"/>
      <c r="HB2615"/>
      <c r="HC2615"/>
      <c r="HH2615" s="2"/>
      <c r="HJ2615"/>
      <c r="HK2615"/>
      <c r="HL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</row>
    <row r="2616" spans="2:256" s="1" customFormat="1">
      <c r="B2616"/>
      <c r="C2616"/>
      <c r="D2616"/>
      <c r="I2616" s="2"/>
      <c r="K2616"/>
      <c r="L2616"/>
      <c r="M2616"/>
      <c r="N2616"/>
      <c r="R2616" s="2"/>
      <c r="T2616"/>
      <c r="U2616"/>
      <c r="V2616"/>
      <c r="AA2616" s="2"/>
      <c r="AC2616"/>
      <c r="AD2616"/>
      <c r="AE2616"/>
      <c r="AJ2616" s="2"/>
      <c r="AL2616"/>
      <c r="AM2616"/>
      <c r="AN2616"/>
      <c r="AS2616" s="2"/>
      <c r="AU2616"/>
      <c r="AV2616"/>
      <c r="AW2616"/>
      <c r="BB2616" s="2"/>
      <c r="BD2616"/>
      <c r="BE2616"/>
      <c r="BF2616"/>
      <c r="BK2616" s="2"/>
      <c r="BM2616"/>
      <c r="BN2616"/>
      <c r="BO2616"/>
      <c r="BT2616" s="2"/>
      <c r="BV2616"/>
      <c r="BW2616"/>
      <c r="BX2616"/>
      <c r="CC2616" s="2"/>
      <c r="CE2616"/>
      <c r="CF2616"/>
      <c r="CG2616"/>
      <c r="CL2616" s="2"/>
      <c r="CN2616"/>
      <c r="CO2616"/>
      <c r="CP2616"/>
      <c r="CU2616" s="2"/>
      <c r="CW2616"/>
      <c r="CX2616"/>
      <c r="CY2616"/>
      <c r="DD2616" s="2"/>
      <c r="DF2616"/>
      <c r="DG2616"/>
      <c r="DH2616"/>
      <c r="DM2616" s="2"/>
      <c r="DO2616"/>
      <c r="DP2616"/>
      <c r="DQ2616"/>
      <c r="DV2616" s="2"/>
      <c r="DX2616"/>
      <c r="DY2616"/>
      <c r="DZ2616"/>
      <c r="EE2616" s="2"/>
      <c r="EG2616"/>
      <c r="EH2616"/>
      <c r="EI2616"/>
      <c r="EN2616" s="2"/>
      <c r="EP2616"/>
      <c r="EQ2616"/>
      <c r="ER2616"/>
      <c r="EW2616" s="2"/>
      <c r="EY2616"/>
      <c r="EZ2616"/>
      <c r="FA2616"/>
      <c r="FF2616" s="2"/>
      <c r="FH2616"/>
      <c r="FI2616"/>
      <c r="FJ2616"/>
      <c r="FO2616" s="2"/>
      <c r="FQ2616"/>
      <c r="FR2616"/>
      <c r="FS2616"/>
      <c r="FX2616" s="2"/>
      <c r="FZ2616"/>
      <c r="GA2616"/>
      <c r="GB2616"/>
      <c r="GG2616" s="2"/>
      <c r="GI2616"/>
      <c r="GJ2616"/>
      <c r="GK2616"/>
      <c r="GP2616" s="2"/>
      <c r="GR2616"/>
      <c r="GS2616"/>
      <c r="GT2616"/>
      <c r="GY2616" s="2"/>
      <c r="HA2616"/>
      <c r="HB2616"/>
      <c r="HC2616"/>
      <c r="HH2616" s="2"/>
      <c r="HJ2616"/>
      <c r="HK2616"/>
      <c r="HL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</row>
    <row r="2617" spans="2:256" s="1" customFormat="1">
      <c r="B2617"/>
      <c r="C2617"/>
      <c r="D2617"/>
      <c r="I2617" s="2"/>
      <c r="K2617"/>
      <c r="L2617"/>
      <c r="M2617"/>
      <c r="N2617"/>
      <c r="R2617" s="2"/>
      <c r="T2617"/>
      <c r="U2617"/>
      <c r="V2617"/>
      <c r="AA2617" s="2"/>
      <c r="AC2617"/>
      <c r="AD2617"/>
      <c r="AE2617"/>
      <c r="AJ2617" s="2"/>
      <c r="AL2617"/>
      <c r="AM2617"/>
      <c r="AN2617"/>
      <c r="AS2617" s="2"/>
      <c r="AU2617"/>
      <c r="AV2617"/>
      <c r="AW2617"/>
      <c r="BB2617" s="2"/>
      <c r="BD2617"/>
      <c r="BE2617"/>
      <c r="BF2617"/>
      <c r="BK2617" s="2"/>
      <c r="BM2617"/>
      <c r="BN2617"/>
      <c r="BO2617"/>
      <c r="BT2617" s="2"/>
      <c r="BV2617"/>
      <c r="BW2617"/>
      <c r="BX2617"/>
      <c r="CC2617" s="2"/>
      <c r="CE2617"/>
      <c r="CF2617"/>
      <c r="CG2617"/>
      <c r="CL2617" s="2"/>
      <c r="CN2617"/>
      <c r="CO2617"/>
      <c r="CP2617"/>
      <c r="CU2617" s="2"/>
      <c r="CW2617"/>
      <c r="CX2617"/>
      <c r="CY2617"/>
      <c r="DD2617" s="2"/>
      <c r="DF2617"/>
      <c r="DG2617"/>
      <c r="DH2617"/>
      <c r="DM2617" s="2"/>
      <c r="DO2617"/>
      <c r="DP2617"/>
      <c r="DQ2617"/>
      <c r="DV2617" s="2"/>
      <c r="DX2617"/>
      <c r="DY2617"/>
      <c r="DZ2617"/>
      <c r="EE2617" s="2"/>
      <c r="EG2617"/>
      <c r="EH2617"/>
      <c r="EI2617"/>
      <c r="EN2617" s="2"/>
      <c r="EP2617"/>
      <c r="EQ2617"/>
      <c r="ER2617"/>
      <c r="EW2617" s="2"/>
      <c r="EY2617"/>
      <c r="EZ2617"/>
      <c r="FA2617"/>
      <c r="FF2617" s="2"/>
      <c r="FH2617"/>
      <c r="FI2617"/>
      <c r="FJ2617"/>
      <c r="FO2617" s="2"/>
      <c r="FQ2617"/>
      <c r="FR2617"/>
      <c r="FS2617"/>
      <c r="FX2617" s="2"/>
      <c r="FZ2617"/>
      <c r="GA2617"/>
      <c r="GB2617"/>
      <c r="GG2617" s="2"/>
      <c r="GI2617"/>
      <c r="GJ2617"/>
      <c r="GK2617"/>
      <c r="GP2617" s="2"/>
      <c r="GR2617"/>
      <c r="GS2617"/>
      <c r="GT2617"/>
      <c r="GY2617" s="2"/>
      <c r="HA2617"/>
      <c r="HB2617"/>
      <c r="HC2617"/>
      <c r="HH2617" s="2"/>
      <c r="HJ2617"/>
      <c r="HK2617"/>
      <c r="HL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</row>
    <row r="2618" spans="2:256" s="1" customFormat="1">
      <c r="B2618"/>
      <c r="C2618"/>
      <c r="D2618"/>
      <c r="I2618" s="2"/>
      <c r="K2618"/>
      <c r="L2618"/>
      <c r="M2618"/>
      <c r="N2618"/>
      <c r="R2618" s="2"/>
      <c r="T2618"/>
      <c r="U2618"/>
      <c r="V2618"/>
      <c r="AA2618" s="2"/>
      <c r="AC2618"/>
      <c r="AD2618"/>
      <c r="AE2618"/>
      <c r="AJ2618" s="2"/>
      <c r="AL2618"/>
      <c r="AM2618"/>
      <c r="AN2618"/>
      <c r="AS2618" s="2"/>
      <c r="AU2618"/>
      <c r="AV2618"/>
      <c r="AW2618"/>
      <c r="BB2618" s="2"/>
      <c r="BD2618"/>
      <c r="BE2618"/>
      <c r="BF2618"/>
      <c r="BK2618" s="2"/>
      <c r="BM2618"/>
      <c r="BN2618"/>
      <c r="BO2618"/>
      <c r="BT2618" s="2"/>
      <c r="BV2618"/>
      <c r="BW2618"/>
      <c r="BX2618"/>
      <c r="CC2618" s="2"/>
      <c r="CE2618"/>
      <c r="CF2618"/>
      <c r="CG2618"/>
      <c r="CL2618" s="2"/>
      <c r="CN2618"/>
      <c r="CO2618"/>
      <c r="CP2618"/>
      <c r="CU2618" s="2"/>
      <c r="CW2618"/>
      <c r="CX2618"/>
      <c r="CY2618"/>
      <c r="DD2618" s="2"/>
      <c r="DF2618"/>
      <c r="DG2618"/>
      <c r="DH2618"/>
      <c r="DM2618" s="2"/>
      <c r="DO2618"/>
      <c r="DP2618"/>
      <c r="DQ2618"/>
      <c r="DV2618" s="2"/>
      <c r="DX2618"/>
      <c r="DY2618"/>
      <c r="DZ2618"/>
      <c r="EE2618" s="2"/>
      <c r="EG2618"/>
      <c r="EH2618"/>
      <c r="EI2618"/>
      <c r="EN2618" s="2"/>
      <c r="EP2618"/>
      <c r="EQ2618"/>
      <c r="ER2618"/>
      <c r="EW2618" s="2"/>
      <c r="EY2618"/>
      <c r="EZ2618"/>
      <c r="FA2618"/>
      <c r="FF2618" s="2"/>
      <c r="FH2618"/>
      <c r="FI2618"/>
      <c r="FJ2618"/>
      <c r="FO2618" s="2"/>
      <c r="FQ2618"/>
      <c r="FR2618"/>
      <c r="FS2618"/>
      <c r="FX2618" s="2"/>
      <c r="FZ2618"/>
      <c r="GA2618"/>
      <c r="GB2618"/>
      <c r="GG2618" s="2"/>
      <c r="GI2618"/>
      <c r="GJ2618"/>
      <c r="GK2618"/>
      <c r="GP2618" s="2"/>
      <c r="GR2618"/>
      <c r="GS2618"/>
      <c r="GT2618"/>
      <c r="GY2618" s="2"/>
      <c r="HA2618"/>
      <c r="HB2618"/>
      <c r="HC2618"/>
      <c r="HH2618" s="2"/>
      <c r="HJ2618"/>
      <c r="HK2618"/>
      <c r="HL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  <row r="2619" spans="2:256" s="1" customFormat="1">
      <c r="B2619"/>
      <c r="C2619"/>
      <c r="D2619"/>
      <c r="I2619" s="2"/>
      <c r="K2619"/>
      <c r="L2619"/>
      <c r="M2619"/>
      <c r="N2619"/>
      <c r="R2619" s="2"/>
      <c r="T2619"/>
      <c r="U2619"/>
      <c r="V2619"/>
      <c r="AA2619" s="2"/>
      <c r="AC2619"/>
      <c r="AD2619"/>
      <c r="AE2619"/>
      <c r="AJ2619" s="2"/>
      <c r="AL2619"/>
      <c r="AM2619"/>
      <c r="AN2619"/>
      <c r="AS2619" s="2"/>
      <c r="AU2619"/>
      <c r="AV2619"/>
      <c r="AW2619"/>
      <c r="BB2619" s="2"/>
      <c r="BD2619"/>
      <c r="BE2619"/>
      <c r="BF2619"/>
      <c r="BK2619" s="2"/>
      <c r="BM2619"/>
      <c r="BN2619"/>
      <c r="BO2619"/>
      <c r="BT2619" s="2"/>
      <c r="BV2619"/>
      <c r="BW2619"/>
      <c r="BX2619"/>
      <c r="CC2619" s="2"/>
      <c r="CE2619"/>
      <c r="CF2619"/>
      <c r="CG2619"/>
      <c r="CL2619" s="2"/>
      <c r="CN2619"/>
      <c r="CO2619"/>
      <c r="CP2619"/>
      <c r="CU2619" s="2"/>
      <c r="CW2619"/>
      <c r="CX2619"/>
      <c r="CY2619"/>
      <c r="DD2619" s="2"/>
      <c r="DF2619"/>
      <c r="DG2619"/>
      <c r="DH2619"/>
      <c r="DM2619" s="2"/>
      <c r="DO2619"/>
      <c r="DP2619"/>
      <c r="DQ2619"/>
      <c r="DV2619" s="2"/>
      <c r="DX2619"/>
      <c r="DY2619"/>
      <c r="DZ2619"/>
      <c r="EE2619" s="2"/>
      <c r="EG2619"/>
      <c r="EH2619"/>
      <c r="EI2619"/>
      <c r="EN2619" s="2"/>
      <c r="EP2619"/>
      <c r="EQ2619"/>
      <c r="ER2619"/>
      <c r="EW2619" s="2"/>
      <c r="EY2619"/>
      <c r="EZ2619"/>
      <c r="FA2619"/>
      <c r="FF2619" s="2"/>
      <c r="FH2619"/>
      <c r="FI2619"/>
      <c r="FJ2619"/>
      <c r="FO2619" s="2"/>
      <c r="FQ2619"/>
      <c r="FR2619"/>
      <c r="FS2619"/>
      <c r="FX2619" s="2"/>
      <c r="FZ2619"/>
      <c r="GA2619"/>
      <c r="GB2619"/>
      <c r="GG2619" s="2"/>
      <c r="GI2619"/>
      <c r="GJ2619"/>
      <c r="GK2619"/>
      <c r="GP2619" s="2"/>
      <c r="GR2619"/>
      <c r="GS2619"/>
      <c r="GT2619"/>
      <c r="GY2619" s="2"/>
      <c r="HA2619"/>
      <c r="HB2619"/>
      <c r="HC2619"/>
      <c r="HH2619" s="2"/>
      <c r="HJ2619"/>
      <c r="HK2619"/>
      <c r="HL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</row>
    <row r="2620" spans="2:256" s="1" customFormat="1">
      <c r="B2620"/>
      <c r="C2620"/>
      <c r="D2620"/>
      <c r="I2620" s="2"/>
      <c r="K2620"/>
      <c r="L2620"/>
      <c r="M2620"/>
      <c r="N2620"/>
      <c r="R2620" s="2"/>
      <c r="T2620"/>
      <c r="U2620"/>
      <c r="V2620"/>
      <c r="AA2620" s="2"/>
      <c r="AC2620"/>
      <c r="AD2620"/>
      <c r="AE2620"/>
      <c r="AJ2620" s="2"/>
      <c r="AL2620"/>
      <c r="AM2620"/>
      <c r="AN2620"/>
      <c r="AS2620" s="2"/>
      <c r="AU2620"/>
      <c r="AV2620"/>
      <c r="AW2620"/>
      <c r="BB2620" s="2"/>
      <c r="BD2620"/>
      <c r="BE2620"/>
      <c r="BF2620"/>
      <c r="BK2620" s="2"/>
      <c r="BM2620"/>
      <c r="BN2620"/>
      <c r="BO2620"/>
      <c r="BT2620" s="2"/>
      <c r="BV2620"/>
      <c r="BW2620"/>
      <c r="BX2620"/>
      <c r="CC2620" s="2"/>
      <c r="CE2620"/>
      <c r="CF2620"/>
      <c r="CG2620"/>
      <c r="CL2620" s="2"/>
      <c r="CN2620"/>
      <c r="CO2620"/>
      <c r="CP2620"/>
      <c r="CU2620" s="2"/>
      <c r="CW2620"/>
      <c r="CX2620"/>
      <c r="CY2620"/>
      <c r="DD2620" s="2"/>
      <c r="DF2620"/>
      <c r="DG2620"/>
      <c r="DH2620"/>
      <c r="DM2620" s="2"/>
      <c r="DO2620"/>
      <c r="DP2620"/>
      <c r="DQ2620"/>
      <c r="DV2620" s="2"/>
      <c r="DX2620"/>
      <c r="DY2620"/>
      <c r="DZ2620"/>
      <c r="EE2620" s="2"/>
      <c r="EG2620"/>
      <c r="EH2620"/>
      <c r="EI2620"/>
      <c r="EN2620" s="2"/>
      <c r="EP2620"/>
      <c r="EQ2620"/>
      <c r="ER2620"/>
      <c r="EW2620" s="2"/>
      <c r="EY2620"/>
      <c r="EZ2620"/>
      <c r="FA2620"/>
      <c r="FF2620" s="2"/>
      <c r="FH2620"/>
      <c r="FI2620"/>
      <c r="FJ2620"/>
      <c r="FO2620" s="2"/>
      <c r="FQ2620"/>
      <c r="FR2620"/>
      <c r="FS2620"/>
      <c r="FX2620" s="2"/>
      <c r="FZ2620"/>
      <c r="GA2620"/>
      <c r="GB2620"/>
      <c r="GG2620" s="2"/>
      <c r="GI2620"/>
      <c r="GJ2620"/>
      <c r="GK2620"/>
      <c r="GP2620" s="2"/>
      <c r="GR2620"/>
      <c r="GS2620"/>
      <c r="GT2620"/>
      <c r="GY2620" s="2"/>
      <c r="HA2620"/>
      <c r="HB2620"/>
      <c r="HC2620"/>
      <c r="HH2620" s="2"/>
      <c r="HJ2620"/>
      <c r="HK2620"/>
      <c r="HL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</row>
    <row r="2621" spans="2:256" s="1" customFormat="1">
      <c r="B2621"/>
      <c r="C2621"/>
      <c r="D2621"/>
      <c r="I2621" s="2"/>
      <c r="K2621"/>
      <c r="L2621"/>
      <c r="M2621"/>
      <c r="N2621"/>
      <c r="R2621" s="2"/>
      <c r="T2621"/>
      <c r="U2621"/>
      <c r="V2621"/>
      <c r="AA2621" s="2"/>
      <c r="AC2621"/>
      <c r="AD2621"/>
      <c r="AE2621"/>
      <c r="AJ2621" s="2"/>
      <c r="AL2621"/>
      <c r="AM2621"/>
      <c r="AN2621"/>
      <c r="AS2621" s="2"/>
      <c r="AU2621"/>
      <c r="AV2621"/>
      <c r="AW2621"/>
      <c r="BB2621" s="2"/>
      <c r="BD2621"/>
      <c r="BE2621"/>
      <c r="BF2621"/>
      <c r="BK2621" s="2"/>
      <c r="BM2621"/>
      <c r="BN2621"/>
      <c r="BO2621"/>
      <c r="BT2621" s="2"/>
      <c r="BV2621"/>
      <c r="BW2621"/>
      <c r="BX2621"/>
      <c r="CC2621" s="2"/>
      <c r="CE2621"/>
      <c r="CF2621"/>
      <c r="CG2621"/>
      <c r="CL2621" s="2"/>
      <c r="CN2621"/>
      <c r="CO2621"/>
      <c r="CP2621"/>
      <c r="CU2621" s="2"/>
      <c r="CW2621"/>
      <c r="CX2621"/>
      <c r="CY2621"/>
      <c r="DD2621" s="2"/>
      <c r="DF2621"/>
      <c r="DG2621"/>
      <c r="DH2621"/>
      <c r="DM2621" s="2"/>
      <c r="DO2621"/>
      <c r="DP2621"/>
      <c r="DQ2621"/>
      <c r="DV2621" s="2"/>
      <c r="DX2621"/>
      <c r="DY2621"/>
      <c r="DZ2621"/>
      <c r="EE2621" s="2"/>
      <c r="EG2621"/>
      <c r="EH2621"/>
      <c r="EI2621"/>
      <c r="EN2621" s="2"/>
      <c r="EP2621"/>
      <c r="EQ2621"/>
      <c r="ER2621"/>
      <c r="EW2621" s="2"/>
      <c r="EY2621"/>
      <c r="EZ2621"/>
      <c r="FA2621"/>
      <c r="FF2621" s="2"/>
      <c r="FH2621"/>
      <c r="FI2621"/>
      <c r="FJ2621"/>
      <c r="FO2621" s="2"/>
      <c r="FQ2621"/>
      <c r="FR2621"/>
      <c r="FS2621"/>
      <c r="FX2621" s="2"/>
      <c r="FZ2621"/>
      <c r="GA2621"/>
      <c r="GB2621"/>
      <c r="GG2621" s="2"/>
      <c r="GI2621"/>
      <c r="GJ2621"/>
      <c r="GK2621"/>
      <c r="GP2621" s="2"/>
      <c r="GR2621"/>
      <c r="GS2621"/>
      <c r="GT2621"/>
      <c r="GY2621" s="2"/>
      <c r="HA2621"/>
      <c r="HB2621"/>
      <c r="HC2621"/>
      <c r="HH2621" s="2"/>
      <c r="HJ2621"/>
      <c r="HK2621"/>
      <c r="HL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  <c r="IP2621"/>
      <c r="IQ2621"/>
      <c r="IR2621"/>
      <c r="IS2621"/>
      <c r="IT2621"/>
      <c r="IU2621"/>
      <c r="IV2621"/>
    </row>
    <row r="2622" spans="2:256" s="1" customFormat="1">
      <c r="B2622"/>
      <c r="C2622"/>
      <c r="D2622"/>
      <c r="I2622" s="2"/>
      <c r="K2622"/>
      <c r="L2622"/>
      <c r="M2622"/>
      <c r="N2622"/>
      <c r="R2622" s="2"/>
      <c r="T2622"/>
      <c r="U2622"/>
      <c r="V2622"/>
      <c r="AA2622" s="2"/>
      <c r="AC2622"/>
      <c r="AD2622"/>
      <c r="AE2622"/>
      <c r="AJ2622" s="2"/>
      <c r="AL2622"/>
      <c r="AM2622"/>
      <c r="AN2622"/>
      <c r="AS2622" s="2"/>
      <c r="AU2622"/>
      <c r="AV2622"/>
      <c r="AW2622"/>
      <c r="BB2622" s="2"/>
      <c r="BD2622"/>
      <c r="BE2622"/>
      <c r="BF2622"/>
      <c r="BK2622" s="2"/>
      <c r="BM2622"/>
      <c r="BN2622"/>
      <c r="BO2622"/>
      <c r="BT2622" s="2"/>
      <c r="BV2622"/>
      <c r="BW2622"/>
      <c r="BX2622"/>
      <c r="CC2622" s="2"/>
      <c r="CE2622"/>
      <c r="CF2622"/>
      <c r="CG2622"/>
      <c r="CL2622" s="2"/>
      <c r="CN2622"/>
      <c r="CO2622"/>
      <c r="CP2622"/>
      <c r="CU2622" s="2"/>
      <c r="CW2622"/>
      <c r="CX2622"/>
      <c r="CY2622"/>
      <c r="DD2622" s="2"/>
      <c r="DF2622"/>
      <c r="DG2622"/>
      <c r="DH2622"/>
      <c r="DM2622" s="2"/>
      <c r="DO2622"/>
      <c r="DP2622"/>
      <c r="DQ2622"/>
      <c r="DV2622" s="2"/>
      <c r="DX2622"/>
      <c r="DY2622"/>
      <c r="DZ2622"/>
      <c r="EE2622" s="2"/>
      <c r="EG2622"/>
      <c r="EH2622"/>
      <c r="EI2622"/>
      <c r="EN2622" s="2"/>
      <c r="EP2622"/>
      <c r="EQ2622"/>
      <c r="ER2622"/>
      <c r="EW2622" s="2"/>
      <c r="EY2622"/>
      <c r="EZ2622"/>
      <c r="FA2622"/>
      <c r="FF2622" s="2"/>
      <c r="FH2622"/>
      <c r="FI2622"/>
      <c r="FJ2622"/>
      <c r="FO2622" s="2"/>
      <c r="FQ2622"/>
      <c r="FR2622"/>
      <c r="FS2622"/>
      <c r="FX2622" s="2"/>
      <c r="FZ2622"/>
      <c r="GA2622"/>
      <c r="GB2622"/>
      <c r="GG2622" s="2"/>
      <c r="GI2622"/>
      <c r="GJ2622"/>
      <c r="GK2622"/>
      <c r="GP2622" s="2"/>
      <c r="GR2622"/>
      <c r="GS2622"/>
      <c r="GT2622"/>
      <c r="GY2622" s="2"/>
      <c r="HA2622"/>
      <c r="HB2622"/>
      <c r="HC2622"/>
      <c r="HH2622" s="2"/>
      <c r="HJ2622"/>
      <c r="HK2622"/>
      <c r="HL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  <c r="IP2622"/>
      <c r="IQ2622"/>
      <c r="IR2622"/>
      <c r="IS2622"/>
      <c r="IT2622"/>
      <c r="IU2622"/>
      <c r="IV2622"/>
    </row>
    <row r="2623" spans="2:256" s="1" customFormat="1">
      <c r="B2623"/>
      <c r="C2623"/>
      <c r="D2623"/>
      <c r="I2623" s="2"/>
      <c r="K2623"/>
      <c r="L2623"/>
      <c r="M2623"/>
      <c r="N2623"/>
      <c r="R2623" s="2"/>
      <c r="T2623"/>
      <c r="U2623"/>
      <c r="V2623"/>
      <c r="AA2623" s="2"/>
      <c r="AC2623"/>
      <c r="AD2623"/>
      <c r="AE2623"/>
      <c r="AJ2623" s="2"/>
      <c r="AL2623"/>
      <c r="AM2623"/>
      <c r="AN2623"/>
      <c r="AS2623" s="2"/>
      <c r="AU2623"/>
      <c r="AV2623"/>
      <c r="AW2623"/>
      <c r="BB2623" s="2"/>
      <c r="BD2623"/>
      <c r="BE2623"/>
      <c r="BF2623"/>
      <c r="BK2623" s="2"/>
      <c r="BM2623"/>
      <c r="BN2623"/>
      <c r="BO2623"/>
      <c r="BT2623" s="2"/>
      <c r="BV2623"/>
      <c r="BW2623"/>
      <c r="BX2623"/>
      <c r="CC2623" s="2"/>
      <c r="CE2623"/>
      <c r="CF2623"/>
      <c r="CG2623"/>
      <c r="CL2623" s="2"/>
      <c r="CN2623"/>
      <c r="CO2623"/>
      <c r="CP2623"/>
      <c r="CU2623" s="2"/>
      <c r="CW2623"/>
      <c r="CX2623"/>
      <c r="CY2623"/>
      <c r="DD2623" s="2"/>
      <c r="DF2623"/>
      <c r="DG2623"/>
      <c r="DH2623"/>
      <c r="DM2623" s="2"/>
      <c r="DO2623"/>
      <c r="DP2623"/>
      <c r="DQ2623"/>
      <c r="DV2623" s="2"/>
      <c r="DX2623"/>
      <c r="DY2623"/>
      <c r="DZ2623"/>
      <c r="EE2623" s="2"/>
      <c r="EG2623"/>
      <c r="EH2623"/>
      <c r="EI2623"/>
      <c r="EN2623" s="2"/>
      <c r="EP2623"/>
      <c r="EQ2623"/>
      <c r="ER2623"/>
      <c r="EW2623" s="2"/>
      <c r="EY2623"/>
      <c r="EZ2623"/>
      <c r="FA2623"/>
      <c r="FF2623" s="2"/>
      <c r="FH2623"/>
      <c r="FI2623"/>
      <c r="FJ2623"/>
      <c r="FO2623" s="2"/>
      <c r="FQ2623"/>
      <c r="FR2623"/>
      <c r="FS2623"/>
      <c r="FX2623" s="2"/>
      <c r="FZ2623"/>
      <c r="GA2623"/>
      <c r="GB2623"/>
      <c r="GG2623" s="2"/>
      <c r="GI2623"/>
      <c r="GJ2623"/>
      <c r="GK2623"/>
      <c r="GP2623" s="2"/>
      <c r="GR2623"/>
      <c r="GS2623"/>
      <c r="GT2623"/>
      <c r="GY2623" s="2"/>
      <c r="HA2623"/>
      <c r="HB2623"/>
      <c r="HC2623"/>
      <c r="HH2623" s="2"/>
      <c r="HJ2623"/>
      <c r="HK2623"/>
      <c r="HL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  <c r="IP2623"/>
      <c r="IQ2623"/>
      <c r="IR2623"/>
      <c r="IS2623"/>
      <c r="IT2623"/>
      <c r="IU2623"/>
      <c r="IV2623"/>
    </row>
    <row r="2624" spans="2:256" s="1" customFormat="1">
      <c r="B2624"/>
      <c r="C2624"/>
      <c r="D2624"/>
      <c r="I2624" s="2"/>
      <c r="K2624"/>
      <c r="L2624"/>
      <c r="M2624"/>
      <c r="N2624"/>
      <c r="R2624" s="2"/>
      <c r="T2624"/>
      <c r="U2624"/>
      <c r="V2624"/>
      <c r="AA2624" s="2"/>
      <c r="AC2624"/>
      <c r="AD2624"/>
      <c r="AE2624"/>
      <c r="AJ2624" s="2"/>
      <c r="AL2624"/>
      <c r="AM2624"/>
      <c r="AN2624"/>
      <c r="AS2624" s="2"/>
      <c r="AU2624"/>
      <c r="AV2624"/>
      <c r="AW2624"/>
      <c r="BB2624" s="2"/>
      <c r="BD2624"/>
      <c r="BE2624"/>
      <c r="BF2624"/>
      <c r="BK2624" s="2"/>
      <c r="BM2624"/>
      <c r="BN2624"/>
      <c r="BO2624"/>
      <c r="BT2624" s="2"/>
      <c r="BV2624"/>
      <c r="BW2624"/>
      <c r="BX2624"/>
      <c r="CC2624" s="2"/>
      <c r="CE2624"/>
      <c r="CF2624"/>
      <c r="CG2624"/>
      <c r="CL2624" s="2"/>
      <c r="CN2624"/>
      <c r="CO2624"/>
      <c r="CP2624"/>
      <c r="CU2624" s="2"/>
      <c r="CW2624"/>
      <c r="CX2624"/>
      <c r="CY2624"/>
      <c r="DD2624" s="2"/>
      <c r="DF2624"/>
      <c r="DG2624"/>
      <c r="DH2624"/>
      <c r="DM2624" s="2"/>
      <c r="DO2624"/>
      <c r="DP2624"/>
      <c r="DQ2624"/>
      <c r="DV2624" s="2"/>
      <c r="DX2624"/>
      <c r="DY2624"/>
      <c r="DZ2624"/>
      <c r="EE2624" s="2"/>
      <c r="EG2624"/>
      <c r="EH2624"/>
      <c r="EI2624"/>
      <c r="EN2624" s="2"/>
      <c r="EP2624"/>
      <c r="EQ2624"/>
      <c r="ER2624"/>
      <c r="EW2624" s="2"/>
      <c r="EY2624"/>
      <c r="EZ2624"/>
      <c r="FA2624"/>
      <c r="FF2624" s="2"/>
      <c r="FH2624"/>
      <c r="FI2624"/>
      <c r="FJ2624"/>
      <c r="FO2624" s="2"/>
      <c r="FQ2624"/>
      <c r="FR2624"/>
      <c r="FS2624"/>
      <c r="FX2624" s="2"/>
      <c r="FZ2624"/>
      <c r="GA2624"/>
      <c r="GB2624"/>
      <c r="GG2624" s="2"/>
      <c r="GI2624"/>
      <c r="GJ2624"/>
      <c r="GK2624"/>
      <c r="GP2624" s="2"/>
      <c r="GR2624"/>
      <c r="GS2624"/>
      <c r="GT2624"/>
      <c r="GY2624" s="2"/>
      <c r="HA2624"/>
      <c r="HB2624"/>
      <c r="HC2624"/>
      <c r="HH2624" s="2"/>
      <c r="HJ2624"/>
      <c r="HK2624"/>
      <c r="HL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</row>
    <row r="2625" spans="2:256" s="1" customFormat="1">
      <c r="B2625"/>
      <c r="C2625"/>
      <c r="D2625"/>
      <c r="I2625" s="2"/>
      <c r="K2625"/>
      <c r="L2625"/>
      <c r="M2625"/>
      <c r="N2625"/>
      <c r="R2625" s="2"/>
      <c r="T2625"/>
      <c r="U2625"/>
      <c r="V2625"/>
      <c r="AA2625" s="2"/>
      <c r="AC2625"/>
      <c r="AD2625"/>
      <c r="AE2625"/>
      <c r="AJ2625" s="2"/>
      <c r="AL2625"/>
      <c r="AM2625"/>
      <c r="AN2625"/>
      <c r="AS2625" s="2"/>
      <c r="AU2625"/>
      <c r="AV2625"/>
      <c r="AW2625"/>
      <c r="BB2625" s="2"/>
      <c r="BD2625"/>
      <c r="BE2625"/>
      <c r="BF2625"/>
      <c r="BK2625" s="2"/>
      <c r="BM2625"/>
      <c r="BN2625"/>
      <c r="BO2625"/>
      <c r="BT2625" s="2"/>
      <c r="BV2625"/>
      <c r="BW2625"/>
      <c r="BX2625"/>
      <c r="CC2625" s="2"/>
      <c r="CE2625"/>
      <c r="CF2625"/>
      <c r="CG2625"/>
      <c r="CL2625" s="2"/>
      <c r="CN2625"/>
      <c r="CO2625"/>
      <c r="CP2625"/>
      <c r="CU2625" s="2"/>
      <c r="CW2625"/>
      <c r="CX2625"/>
      <c r="CY2625"/>
      <c r="DD2625" s="2"/>
      <c r="DF2625"/>
      <c r="DG2625"/>
      <c r="DH2625"/>
      <c r="DM2625" s="2"/>
      <c r="DO2625"/>
      <c r="DP2625"/>
      <c r="DQ2625"/>
      <c r="DV2625" s="2"/>
      <c r="DX2625"/>
      <c r="DY2625"/>
      <c r="DZ2625"/>
      <c r="EE2625" s="2"/>
      <c r="EG2625"/>
      <c r="EH2625"/>
      <c r="EI2625"/>
      <c r="EN2625" s="2"/>
      <c r="EP2625"/>
      <c r="EQ2625"/>
      <c r="ER2625"/>
      <c r="EW2625" s="2"/>
      <c r="EY2625"/>
      <c r="EZ2625"/>
      <c r="FA2625"/>
      <c r="FF2625" s="2"/>
      <c r="FH2625"/>
      <c r="FI2625"/>
      <c r="FJ2625"/>
      <c r="FO2625" s="2"/>
      <c r="FQ2625"/>
      <c r="FR2625"/>
      <c r="FS2625"/>
      <c r="FX2625" s="2"/>
      <c r="FZ2625"/>
      <c r="GA2625"/>
      <c r="GB2625"/>
      <c r="GG2625" s="2"/>
      <c r="GI2625"/>
      <c r="GJ2625"/>
      <c r="GK2625"/>
      <c r="GP2625" s="2"/>
      <c r="GR2625"/>
      <c r="GS2625"/>
      <c r="GT2625"/>
      <c r="GY2625" s="2"/>
      <c r="HA2625"/>
      <c r="HB2625"/>
      <c r="HC2625"/>
      <c r="HH2625" s="2"/>
      <c r="HJ2625"/>
      <c r="HK2625"/>
      <c r="HL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</row>
    <row r="2626" spans="2:256" s="1" customFormat="1">
      <c r="B2626"/>
      <c r="C2626"/>
      <c r="D2626"/>
      <c r="I2626" s="2"/>
      <c r="K2626"/>
      <c r="L2626"/>
      <c r="M2626"/>
      <c r="N2626"/>
      <c r="R2626" s="2"/>
      <c r="T2626"/>
      <c r="U2626"/>
      <c r="V2626"/>
      <c r="AA2626" s="2"/>
      <c r="AC2626"/>
      <c r="AD2626"/>
      <c r="AE2626"/>
      <c r="AJ2626" s="2"/>
      <c r="AL2626"/>
      <c r="AM2626"/>
      <c r="AN2626"/>
      <c r="AS2626" s="2"/>
      <c r="AU2626"/>
      <c r="AV2626"/>
      <c r="AW2626"/>
      <c r="BB2626" s="2"/>
      <c r="BD2626"/>
      <c r="BE2626"/>
      <c r="BF2626"/>
      <c r="BK2626" s="2"/>
      <c r="BM2626"/>
      <c r="BN2626"/>
      <c r="BO2626"/>
      <c r="BT2626" s="2"/>
      <c r="BV2626"/>
      <c r="BW2626"/>
      <c r="BX2626"/>
      <c r="CC2626" s="2"/>
      <c r="CE2626"/>
      <c r="CF2626"/>
      <c r="CG2626"/>
      <c r="CL2626" s="2"/>
      <c r="CN2626"/>
      <c r="CO2626"/>
      <c r="CP2626"/>
      <c r="CU2626" s="2"/>
      <c r="CW2626"/>
      <c r="CX2626"/>
      <c r="CY2626"/>
      <c r="DD2626" s="2"/>
      <c r="DF2626"/>
      <c r="DG2626"/>
      <c r="DH2626"/>
      <c r="DM2626" s="2"/>
      <c r="DO2626"/>
      <c r="DP2626"/>
      <c r="DQ2626"/>
      <c r="DV2626" s="2"/>
      <c r="DX2626"/>
      <c r="DY2626"/>
      <c r="DZ2626"/>
      <c r="EE2626" s="2"/>
      <c r="EG2626"/>
      <c r="EH2626"/>
      <c r="EI2626"/>
      <c r="EN2626" s="2"/>
      <c r="EP2626"/>
      <c r="EQ2626"/>
      <c r="ER2626"/>
      <c r="EW2626" s="2"/>
      <c r="EY2626"/>
      <c r="EZ2626"/>
      <c r="FA2626"/>
      <c r="FF2626" s="2"/>
      <c r="FH2626"/>
      <c r="FI2626"/>
      <c r="FJ2626"/>
      <c r="FO2626" s="2"/>
      <c r="FQ2626"/>
      <c r="FR2626"/>
      <c r="FS2626"/>
      <c r="FX2626" s="2"/>
      <c r="FZ2626"/>
      <c r="GA2626"/>
      <c r="GB2626"/>
      <c r="GG2626" s="2"/>
      <c r="GI2626"/>
      <c r="GJ2626"/>
      <c r="GK2626"/>
      <c r="GP2626" s="2"/>
      <c r="GR2626"/>
      <c r="GS2626"/>
      <c r="GT2626"/>
      <c r="GY2626" s="2"/>
      <c r="HA2626"/>
      <c r="HB2626"/>
      <c r="HC2626"/>
      <c r="HH2626" s="2"/>
      <c r="HJ2626"/>
      <c r="HK2626"/>
      <c r="HL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</row>
    <row r="2627" spans="2:256" s="1" customFormat="1">
      <c r="B2627"/>
      <c r="C2627"/>
      <c r="D2627"/>
      <c r="I2627" s="2"/>
      <c r="K2627"/>
      <c r="L2627"/>
      <c r="M2627"/>
      <c r="N2627"/>
      <c r="R2627" s="2"/>
      <c r="T2627"/>
      <c r="U2627"/>
      <c r="V2627"/>
      <c r="AA2627" s="2"/>
      <c r="AC2627"/>
      <c r="AD2627"/>
      <c r="AE2627"/>
      <c r="AJ2627" s="2"/>
      <c r="AL2627"/>
      <c r="AM2627"/>
      <c r="AN2627"/>
      <c r="AS2627" s="2"/>
      <c r="AU2627"/>
      <c r="AV2627"/>
      <c r="AW2627"/>
      <c r="BB2627" s="2"/>
      <c r="BD2627"/>
      <c r="BE2627"/>
      <c r="BF2627"/>
      <c r="BK2627" s="2"/>
      <c r="BM2627"/>
      <c r="BN2627"/>
      <c r="BO2627"/>
      <c r="BT2627" s="2"/>
      <c r="BV2627"/>
      <c r="BW2627"/>
      <c r="BX2627"/>
      <c r="CC2627" s="2"/>
      <c r="CE2627"/>
      <c r="CF2627"/>
      <c r="CG2627"/>
      <c r="CL2627" s="2"/>
      <c r="CN2627"/>
      <c r="CO2627"/>
      <c r="CP2627"/>
      <c r="CU2627" s="2"/>
      <c r="CW2627"/>
      <c r="CX2627"/>
      <c r="CY2627"/>
      <c r="DD2627" s="2"/>
      <c r="DF2627"/>
      <c r="DG2627"/>
      <c r="DH2627"/>
      <c r="DM2627" s="2"/>
      <c r="DO2627"/>
      <c r="DP2627"/>
      <c r="DQ2627"/>
      <c r="DV2627" s="2"/>
      <c r="DX2627"/>
      <c r="DY2627"/>
      <c r="DZ2627"/>
      <c r="EE2627" s="2"/>
      <c r="EG2627"/>
      <c r="EH2627"/>
      <c r="EI2627"/>
      <c r="EN2627" s="2"/>
      <c r="EP2627"/>
      <c r="EQ2627"/>
      <c r="ER2627"/>
      <c r="EW2627" s="2"/>
      <c r="EY2627"/>
      <c r="EZ2627"/>
      <c r="FA2627"/>
      <c r="FF2627" s="2"/>
      <c r="FH2627"/>
      <c r="FI2627"/>
      <c r="FJ2627"/>
      <c r="FO2627" s="2"/>
      <c r="FQ2627"/>
      <c r="FR2627"/>
      <c r="FS2627"/>
      <c r="FX2627" s="2"/>
      <c r="FZ2627"/>
      <c r="GA2627"/>
      <c r="GB2627"/>
      <c r="GG2627" s="2"/>
      <c r="GI2627"/>
      <c r="GJ2627"/>
      <c r="GK2627"/>
      <c r="GP2627" s="2"/>
      <c r="GR2627"/>
      <c r="GS2627"/>
      <c r="GT2627"/>
      <c r="GY2627" s="2"/>
      <c r="HA2627"/>
      <c r="HB2627"/>
      <c r="HC2627"/>
      <c r="HH2627" s="2"/>
      <c r="HJ2627"/>
      <c r="HK2627"/>
      <c r="HL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</row>
    <row r="2628" spans="2:256" s="1" customFormat="1">
      <c r="B2628"/>
      <c r="C2628"/>
      <c r="D2628"/>
      <c r="I2628" s="2"/>
      <c r="K2628"/>
      <c r="L2628"/>
      <c r="M2628"/>
      <c r="N2628"/>
      <c r="R2628" s="2"/>
      <c r="T2628"/>
      <c r="U2628"/>
      <c r="V2628"/>
      <c r="AA2628" s="2"/>
      <c r="AC2628"/>
      <c r="AD2628"/>
      <c r="AE2628"/>
      <c r="AJ2628" s="2"/>
      <c r="AL2628"/>
      <c r="AM2628"/>
      <c r="AN2628"/>
      <c r="AS2628" s="2"/>
      <c r="AU2628"/>
      <c r="AV2628"/>
      <c r="AW2628"/>
      <c r="BB2628" s="2"/>
      <c r="BD2628"/>
      <c r="BE2628"/>
      <c r="BF2628"/>
      <c r="BK2628" s="2"/>
      <c r="BM2628"/>
      <c r="BN2628"/>
      <c r="BO2628"/>
      <c r="BT2628" s="2"/>
      <c r="BV2628"/>
      <c r="BW2628"/>
      <c r="BX2628"/>
      <c r="CC2628" s="2"/>
      <c r="CE2628"/>
      <c r="CF2628"/>
      <c r="CG2628"/>
      <c r="CL2628" s="2"/>
      <c r="CN2628"/>
      <c r="CO2628"/>
      <c r="CP2628"/>
      <c r="CU2628" s="2"/>
      <c r="CW2628"/>
      <c r="CX2628"/>
      <c r="CY2628"/>
      <c r="DD2628" s="2"/>
      <c r="DF2628"/>
      <c r="DG2628"/>
      <c r="DH2628"/>
      <c r="DM2628" s="2"/>
      <c r="DO2628"/>
      <c r="DP2628"/>
      <c r="DQ2628"/>
      <c r="DV2628" s="2"/>
      <c r="DX2628"/>
      <c r="DY2628"/>
      <c r="DZ2628"/>
      <c r="EE2628" s="2"/>
      <c r="EG2628"/>
      <c r="EH2628"/>
      <c r="EI2628"/>
      <c r="EN2628" s="2"/>
      <c r="EP2628"/>
      <c r="EQ2628"/>
      <c r="ER2628"/>
      <c r="EW2628" s="2"/>
      <c r="EY2628"/>
      <c r="EZ2628"/>
      <c r="FA2628"/>
      <c r="FF2628" s="2"/>
      <c r="FH2628"/>
      <c r="FI2628"/>
      <c r="FJ2628"/>
      <c r="FO2628" s="2"/>
      <c r="FQ2628"/>
      <c r="FR2628"/>
      <c r="FS2628"/>
      <c r="FX2628" s="2"/>
      <c r="FZ2628"/>
      <c r="GA2628"/>
      <c r="GB2628"/>
      <c r="GG2628" s="2"/>
      <c r="GI2628"/>
      <c r="GJ2628"/>
      <c r="GK2628"/>
      <c r="GP2628" s="2"/>
      <c r="GR2628"/>
      <c r="GS2628"/>
      <c r="GT2628"/>
      <c r="GY2628" s="2"/>
      <c r="HA2628"/>
      <c r="HB2628"/>
      <c r="HC2628"/>
      <c r="HH2628" s="2"/>
      <c r="HJ2628"/>
      <c r="HK2628"/>
      <c r="HL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</row>
    <row r="2629" spans="2:256" s="1" customFormat="1">
      <c r="B2629"/>
      <c r="C2629"/>
      <c r="D2629"/>
      <c r="I2629" s="2"/>
      <c r="K2629"/>
      <c r="L2629"/>
      <c r="M2629"/>
      <c r="N2629"/>
      <c r="R2629" s="2"/>
      <c r="T2629"/>
      <c r="U2629"/>
      <c r="V2629"/>
      <c r="AA2629" s="2"/>
      <c r="AC2629"/>
      <c r="AD2629"/>
      <c r="AE2629"/>
      <c r="AJ2629" s="2"/>
      <c r="AL2629"/>
      <c r="AM2629"/>
      <c r="AN2629"/>
      <c r="AS2629" s="2"/>
      <c r="AU2629"/>
      <c r="AV2629"/>
      <c r="AW2629"/>
      <c r="BB2629" s="2"/>
      <c r="BD2629"/>
      <c r="BE2629"/>
      <c r="BF2629"/>
      <c r="BK2629" s="2"/>
      <c r="BM2629"/>
      <c r="BN2629"/>
      <c r="BO2629"/>
      <c r="BT2629" s="2"/>
      <c r="BV2629"/>
      <c r="BW2629"/>
      <c r="BX2629"/>
      <c r="CC2629" s="2"/>
      <c r="CE2629"/>
      <c r="CF2629"/>
      <c r="CG2629"/>
      <c r="CL2629" s="2"/>
      <c r="CN2629"/>
      <c r="CO2629"/>
      <c r="CP2629"/>
      <c r="CU2629" s="2"/>
      <c r="CW2629"/>
      <c r="CX2629"/>
      <c r="CY2629"/>
      <c r="DD2629" s="2"/>
      <c r="DF2629"/>
      <c r="DG2629"/>
      <c r="DH2629"/>
      <c r="DM2629" s="2"/>
      <c r="DO2629"/>
      <c r="DP2629"/>
      <c r="DQ2629"/>
      <c r="DV2629" s="2"/>
      <c r="DX2629"/>
      <c r="DY2629"/>
      <c r="DZ2629"/>
      <c r="EE2629" s="2"/>
      <c r="EG2629"/>
      <c r="EH2629"/>
      <c r="EI2629"/>
      <c r="EN2629" s="2"/>
      <c r="EP2629"/>
      <c r="EQ2629"/>
      <c r="ER2629"/>
      <c r="EW2629" s="2"/>
      <c r="EY2629"/>
      <c r="EZ2629"/>
      <c r="FA2629"/>
      <c r="FF2629" s="2"/>
      <c r="FH2629"/>
      <c r="FI2629"/>
      <c r="FJ2629"/>
      <c r="FO2629" s="2"/>
      <c r="FQ2629"/>
      <c r="FR2629"/>
      <c r="FS2629"/>
      <c r="FX2629" s="2"/>
      <c r="FZ2629"/>
      <c r="GA2629"/>
      <c r="GB2629"/>
      <c r="GG2629" s="2"/>
      <c r="GI2629"/>
      <c r="GJ2629"/>
      <c r="GK2629"/>
      <c r="GP2629" s="2"/>
      <c r="GR2629"/>
      <c r="GS2629"/>
      <c r="GT2629"/>
      <c r="GY2629" s="2"/>
      <c r="HA2629"/>
      <c r="HB2629"/>
      <c r="HC2629"/>
      <c r="HH2629" s="2"/>
      <c r="HJ2629"/>
      <c r="HK2629"/>
      <c r="HL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</row>
    <row r="2630" spans="2:256" s="1" customFormat="1">
      <c r="B2630"/>
      <c r="C2630"/>
      <c r="D2630"/>
      <c r="I2630" s="2"/>
      <c r="K2630"/>
      <c r="L2630"/>
      <c r="M2630"/>
      <c r="N2630"/>
      <c r="R2630" s="2"/>
      <c r="T2630"/>
      <c r="U2630"/>
      <c r="V2630"/>
      <c r="AA2630" s="2"/>
      <c r="AC2630"/>
      <c r="AD2630"/>
      <c r="AE2630"/>
      <c r="AJ2630" s="2"/>
      <c r="AL2630"/>
      <c r="AM2630"/>
      <c r="AN2630"/>
      <c r="AS2630" s="2"/>
      <c r="AU2630"/>
      <c r="AV2630"/>
      <c r="AW2630"/>
      <c r="BB2630" s="2"/>
      <c r="BD2630"/>
      <c r="BE2630"/>
      <c r="BF2630"/>
      <c r="BK2630" s="2"/>
      <c r="BM2630"/>
      <c r="BN2630"/>
      <c r="BO2630"/>
      <c r="BT2630" s="2"/>
      <c r="BV2630"/>
      <c r="BW2630"/>
      <c r="BX2630"/>
      <c r="CC2630" s="2"/>
      <c r="CE2630"/>
      <c r="CF2630"/>
      <c r="CG2630"/>
      <c r="CL2630" s="2"/>
      <c r="CN2630"/>
      <c r="CO2630"/>
      <c r="CP2630"/>
      <c r="CU2630" s="2"/>
      <c r="CW2630"/>
      <c r="CX2630"/>
      <c r="CY2630"/>
      <c r="DD2630" s="2"/>
      <c r="DF2630"/>
      <c r="DG2630"/>
      <c r="DH2630"/>
      <c r="DM2630" s="2"/>
      <c r="DO2630"/>
      <c r="DP2630"/>
      <c r="DQ2630"/>
      <c r="DV2630" s="2"/>
      <c r="DX2630"/>
      <c r="DY2630"/>
      <c r="DZ2630"/>
      <c r="EE2630" s="2"/>
      <c r="EG2630"/>
      <c r="EH2630"/>
      <c r="EI2630"/>
      <c r="EN2630" s="2"/>
      <c r="EP2630"/>
      <c r="EQ2630"/>
      <c r="ER2630"/>
      <c r="EW2630" s="2"/>
      <c r="EY2630"/>
      <c r="EZ2630"/>
      <c r="FA2630"/>
      <c r="FF2630" s="2"/>
      <c r="FH2630"/>
      <c r="FI2630"/>
      <c r="FJ2630"/>
      <c r="FO2630" s="2"/>
      <c r="FQ2630"/>
      <c r="FR2630"/>
      <c r="FS2630"/>
      <c r="FX2630" s="2"/>
      <c r="FZ2630"/>
      <c r="GA2630"/>
      <c r="GB2630"/>
      <c r="GG2630" s="2"/>
      <c r="GI2630"/>
      <c r="GJ2630"/>
      <c r="GK2630"/>
      <c r="GP2630" s="2"/>
      <c r="GR2630"/>
      <c r="GS2630"/>
      <c r="GT2630"/>
      <c r="GY2630" s="2"/>
      <c r="HA2630"/>
      <c r="HB2630"/>
      <c r="HC2630"/>
      <c r="HH2630" s="2"/>
      <c r="HJ2630"/>
      <c r="HK2630"/>
      <c r="HL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2:256" s="1" customFormat="1">
      <c r="B2631"/>
      <c r="C2631"/>
      <c r="D2631"/>
      <c r="I2631" s="2"/>
      <c r="K2631"/>
      <c r="L2631"/>
      <c r="M2631"/>
      <c r="N2631"/>
      <c r="R2631" s="2"/>
      <c r="T2631"/>
      <c r="U2631"/>
      <c r="V2631"/>
      <c r="AA2631" s="2"/>
      <c r="AC2631"/>
      <c r="AD2631"/>
      <c r="AE2631"/>
      <c r="AJ2631" s="2"/>
      <c r="AL2631"/>
      <c r="AM2631"/>
      <c r="AN2631"/>
      <c r="AS2631" s="2"/>
      <c r="AU2631"/>
      <c r="AV2631"/>
      <c r="AW2631"/>
      <c r="BB2631" s="2"/>
      <c r="BD2631"/>
      <c r="BE2631"/>
      <c r="BF2631"/>
      <c r="BK2631" s="2"/>
      <c r="BM2631"/>
      <c r="BN2631"/>
      <c r="BO2631"/>
      <c r="BT2631" s="2"/>
      <c r="BV2631"/>
      <c r="BW2631"/>
      <c r="BX2631"/>
      <c r="CC2631" s="2"/>
      <c r="CE2631"/>
      <c r="CF2631"/>
      <c r="CG2631"/>
      <c r="CL2631" s="2"/>
      <c r="CN2631"/>
      <c r="CO2631"/>
      <c r="CP2631"/>
      <c r="CU2631" s="2"/>
      <c r="CW2631"/>
      <c r="CX2631"/>
      <c r="CY2631"/>
      <c r="DD2631" s="2"/>
      <c r="DF2631"/>
      <c r="DG2631"/>
      <c r="DH2631"/>
      <c r="DM2631" s="2"/>
      <c r="DO2631"/>
      <c r="DP2631"/>
      <c r="DQ2631"/>
      <c r="DV2631" s="2"/>
      <c r="DX2631"/>
      <c r="DY2631"/>
      <c r="DZ2631"/>
      <c r="EE2631" s="2"/>
      <c r="EG2631"/>
      <c r="EH2631"/>
      <c r="EI2631"/>
      <c r="EN2631" s="2"/>
      <c r="EP2631"/>
      <c r="EQ2631"/>
      <c r="ER2631"/>
      <c r="EW2631" s="2"/>
      <c r="EY2631"/>
      <c r="EZ2631"/>
      <c r="FA2631"/>
      <c r="FF2631" s="2"/>
      <c r="FH2631"/>
      <c r="FI2631"/>
      <c r="FJ2631"/>
      <c r="FO2631" s="2"/>
      <c r="FQ2631"/>
      <c r="FR2631"/>
      <c r="FS2631"/>
      <c r="FX2631" s="2"/>
      <c r="FZ2631"/>
      <c r="GA2631"/>
      <c r="GB2631"/>
      <c r="GG2631" s="2"/>
      <c r="GI2631"/>
      <c r="GJ2631"/>
      <c r="GK2631"/>
      <c r="GP2631" s="2"/>
      <c r="GR2631"/>
      <c r="GS2631"/>
      <c r="GT2631"/>
      <c r="GY2631" s="2"/>
      <c r="HA2631"/>
      <c r="HB2631"/>
      <c r="HC2631"/>
      <c r="HH2631" s="2"/>
      <c r="HJ2631"/>
      <c r="HK2631"/>
      <c r="HL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</row>
    <row r="2632" spans="2:256" s="1" customFormat="1">
      <c r="B2632"/>
      <c r="C2632"/>
      <c r="D2632"/>
      <c r="I2632" s="2"/>
      <c r="K2632"/>
      <c r="L2632"/>
      <c r="M2632"/>
      <c r="N2632"/>
      <c r="R2632" s="2"/>
      <c r="T2632"/>
      <c r="U2632"/>
      <c r="V2632"/>
      <c r="AA2632" s="2"/>
      <c r="AC2632"/>
      <c r="AD2632"/>
      <c r="AE2632"/>
      <c r="AJ2632" s="2"/>
      <c r="AL2632"/>
      <c r="AM2632"/>
      <c r="AN2632"/>
      <c r="AS2632" s="2"/>
      <c r="AU2632"/>
      <c r="AV2632"/>
      <c r="AW2632"/>
      <c r="BB2632" s="2"/>
      <c r="BD2632"/>
      <c r="BE2632"/>
      <c r="BF2632"/>
      <c r="BK2632" s="2"/>
      <c r="BM2632"/>
      <c r="BN2632"/>
      <c r="BO2632"/>
      <c r="BT2632" s="2"/>
      <c r="BV2632"/>
      <c r="BW2632"/>
      <c r="BX2632"/>
      <c r="CC2632" s="2"/>
      <c r="CE2632"/>
      <c r="CF2632"/>
      <c r="CG2632"/>
      <c r="CL2632" s="2"/>
      <c r="CN2632"/>
      <c r="CO2632"/>
      <c r="CP2632"/>
      <c r="CU2632" s="2"/>
      <c r="CW2632"/>
      <c r="CX2632"/>
      <c r="CY2632"/>
      <c r="DD2632" s="2"/>
      <c r="DF2632"/>
      <c r="DG2632"/>
      <c r="DH2632"/>
      <c r="DM2632" s="2"/>
      <c r="DO2632"/>
      <c r="DP2632"/>
      <c r="DQ2632"/>
      <c r="DV2632" s="2"/>
      <c r="DX2632"/>
      <c r="DY2632"/>
      <c r="DZ2632"/>
      <c r="EE2632" s="2"/>
      <c r="EG2632"/>
      <c r="EH2632"/>
      <c r="EI2632"/>
      <c r="EN2632" s="2"/>
      <c r="EP2632"/>
      <c r="EQ2632"/>
      <c r="ER2632"/>
      <c r="EW2632" s="2"/>
      <c r="EY2632"/>
      <c r="EZ2632"/>
      <c r="FA2632"/>
      <c r="FF2632" s="2"/>
      <c r="FH2632"/>
      <c r="FI2632"/>
      <c r="FJ2632"/>
      <c r="FO2632" s="2"/>
      <c r="FQ2632"/>
      <c r="FR2632"/>
      <c r="FS2632"/>
      <c r="FX2632" s="2"/>
      <c r="FZ2632"/>
      <c r="GA2632"/>
      <c r="GB2632"/>
      <c r="GG2632" s="2"/>
      <c r="GI2632"/>
      <c r="GJ2632"/>
      <c r="GK2632"/>
      <c r="GP2632" s="2"/>
      <c r="GR2632"/>
      <c r="GS2632"/>
      <c r="GT2632"/>
      <c r="GY2632" s="2"/>
      <c r="HA2632"/>
      <c r="HB2632"/>
      <c r="HC2632"/>
      <c r="HH2632" s="2"/>
      <c r="HJ2632"/>
      <c r="HK2632"/>
      <c r="HL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</row>
    <row r="2633" spans="2:256" s="1" customFormat="1">
      <c r="B2633"/>
      <c r="C2633"/>
      <c r="D2633"/>
      <c r="I2633" s="2"/>
      <c r="K2633"/>
      <c r="L2633"/>
      <c r="M2633"/>
      <c r="N2633"/>
      <c r="R2633" s="2"/>
      <c r="T2633"/>
      <c r="U2633"/>
      <c r="V2633"/>
      <c r="AA2633" s="2"/>
      <c r="AC2633"/>
      <c r="AD2633"/>
      <c r="AE2633"/>
      <c r="AJ2633" s="2"/>
      <c r="AL2633"/>
      <c r="AM2633"/>
      <c r="AN2633"/>
      <c r="AS2633" s="2"/>
      <c r="AU2633"/>
      <c r="AV2633"/>
      <c r="AW2633"/>
      <c r="BB2633" s="2"/>
      <c r="BD2633"/>
      <c r="BE2633"/>
      <c r="BF2633"/>
      <c r="BK2633" s="2"/>
      <c r="BM2633"/>
      <c r="BN2633"/>
      <c r="BO2633"/>
      <c r="BT2633" s="2"/>
      <c r="BV2633"/>
      <c r="BW2633"/>
      <c r="BX2633"/>
      <c r="CC2633" s="2"/>
      <c r="CE2633"/>
      <c r="CF2633"/>
      <c r="CG2633"/>
      <c r="CL2633" s="2"/>
      <c r="CN2633"/>
      <c r="CO2633"/>
      <c r="CP2633"/>
      <c r="CU2633" s="2"/>
      <c r="CW2633"/>
      <c r="CX2633"/>
      <c r="CY2633"/>
      <c r="DD2633" s="2"/>
      <c r="DF2633"/>
      <c r="DG2633"/>
      <c r="DH2633"/>
      <c r="DM2633" s="2"/>
      <c r="DO2633"/>
      <c r="DP2633"/>
      <c r="DQ2633"/>
      <c r="DV2633" s="2"/>
      <c r="DX2633"/>
      <c r="DY2633"/>
      <c r="DZ2633"/>
      <c r="EE2633" s="2"/>
      <c r="EG2633"/>
      <c r="EH2633"/>
      <c r="EI2633"/>
      <c r="EN2633" s="2"/>
      <c r="EP2633"/>
      <c r="EQ2633"/>
      <c r="ER2633"/>
      <c r="EW2633" s="2"/>
      <c r="EY2633"/>
      <c r="EZ2633"/>
      <c r="FA2633"/>
      <c r="FF2633" s="2"/>
      <c r="FH2633"/>
      <c r="FI2633"/>
      <c r="FJ2633"/>
      <c r="FO2633" s="2"/>
      <c r="FQ2633"/>
      <c r="FR2633"/>
      <c r="FS2633"/>
      <c r="FX2633" s="2"/>
      <c r="FZ2633"/>
      <c r="GA2633"/>
      <c r="GB2633"/>
      <c r="GG2633" s="2"/>
      <c r="GI2633"/>
      <c r="GJ2633"/>
      <c r="GK2633"/>
      <c r="GP2633" s="2"/>
      <c r="GR2633"/>
      <c r="GS2633"/>
      <c r="GT2633"/>
      <c r="GY2633" s="2"/>
      <c r="HA2633"/>
      <c r="HB2633"/>
      <c r="HC2633"/>
      <c r="HH2633" s="2"/>
      <c r="HJ2633"/>
      <c r="HK2633"/>
      <c r="HL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</row>
    <row r="2634" spans="2:256" s="1" customFormat="1">
      <c r="B2634"/>
      <c r="C2634"/>
      <c r="D2634"/>
      <c r="I2634" s="2"/>
      <c r="K2634"/>
      <c r="L2634"/>
      <c r="M2634"/>
      <c r="N2634"/>
      <c r="R2634" s="2"/>
      <c r="T2634"/>
      <c r="U2634"/>
      <c r="V2634"/>
      <c r="AA2634" s="2"/>
      <c r="AC2634"/>
      <c r="AD2634"/>
      <c r="AE2634"/>
      <c r="AJ2634" s="2"/>
      <c r="AL2634"/>
      <c r="AM2634"/>
      <c r="AN2634"/>
      <c r="AS2634" s="2"/>
      <c r="AU2634"/>
      <c r="AV2634"/>
      <c r="AW2634"/>
      <c r="BB2634" s="2"/>
      <c r="BD2634"/>
      <c r="BE2634"/>
      <c r="BF2634"/>
      <c r="BK2634" s="2"/>
      <c r="BM2634"/>
      <c r="BN2634"/>
      <c r="BO2634"/>
      <c r="BT2634" s="2"/>
      <c r="BV2634"/>
      <c r="BW2634"/>
      <c r="BX2634"/>
      <c r="CC2634" s="2"/>
      <c r="CE2634"/>
      <c r="CF2634"/>
      <c r="CG2634"/>
      <c r="CL2634" s="2"/>
      <c r="CN2634"/>
      <c r="CO2634"/>
      <c r="CP2634"/>
      <c r="CU2634" s="2"/>
      <c r="CW2634"/>
      <c r="CX2634"/>
      <c r="CY2634"/>
      <c r="DD2634" s="2"/>
      <c r="DF2634"/>
      <c r="DG2634"/>
      <c r="DH2634"/>
      <c r="DM2634" s="2"/>
      <c r="DO2634"/>
      <c r="DP2634"/>
      <c r="DQ2634"/>
      <c r="DV2634" s="2"/>
      <c r="DX2634"/>
      <c r="DY2634"/>
      <c r="DZ2634"/>
      <c r="EE2634" s="2"/>
      <c r="EG2634"/>
      <c r="EH2634"/>
      <c r="EI2634"/>
      <c r="EN2634" s="2"/>
      <c r="EP2634"/>
      <c r="EQ2634"/>
      <c r="ER2634"/>
      <c r="EW2634" s="2"/>
      <c r="EY2634"/>
      <c r="EZ2634"/>
      <c r="FA2634"/>
      <c r="FF2634" s="2"/>
      <c r="FH2634"/>
      <c r="FI2634"/>
      <c r="FJ2634"/>
      <c r="FO2634" s="2"/>
      <c r="FQ2634"/>
      <c r="FR2634"/>
      <c r="FS2634"/>
      <c r="FX2634" s="2"/>
      <c r="FZ2634"/>
      <c r="GA2634"/>
      <c r="GB2634"/>
      <c r="GG2634" s="2"/>
      <c r="GI2634"/>
      <c r="GJ2634"/>
      <c r="GK2634"/>
      <c r="GP2634" s="2"/>
      <c r="GR2634"/>
      <c r="GS2634"/>
      <c r="GT2634"/>
      <c r="GY2634" s="2"/>
      <c r="HA2634"/>
      <c r="HB2634"/>
      <c r="HC2634"/>
      <c r="HH2634" s="2"/>
      <c r="HJ2634"/>
      <c r="HK2634"/>
      <c r="HL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  <c r="IP2634"/>
      <c r="IQ2634"/>
      <c r="IR2634"/>
      <c r="IS2634"/>
      <c r="IT2634"/>
      <c r="IU2634"/>
      <c r="IV2634"/>
    </row>
    <row r="2635" spans="2:256" s="1" customFormat="1">
      <c r="B2635"/>
      <c r="C2635"/>
      <c r="D2635"/>
      <c r="I2635" s="2"/>
      <c r="K2635"/>
      <c r="L2635"/>
      <c r="M2635"/>
      <c r="N2635"/>
      <c r="R2635" s="2"/>
      <c r="T2635"/>
      <c r="U2635"/>
      <c r="V2635"/>
      <c r="AA2635" s="2"/>
      <c r="AC2635"/>
      <c r="AD2635"/>
      <c r="AE2635"/>
      <c r="AJ2635" s="2"/>
      <c r="AL2635"/>
      <c r="AM2635"/>
      <c r="AN2635"/>
      <c r="AS2635" s="2"/>
      <c r="AU2635"/>
      <c r="AV2635"/>
      <c r="AW2635"/>
      <c r="BB2635" s="2"/>
      <c r="BD2635"/>
      <c r="BE2635"/>
      <c r="BF2635"/>
      <c r="BK2635" s="2"/>
      <c r="BM2635"/>
      <c r="BN2635"/>
      <c r="BO2635"/>
      <c r="BT2635" s="2"/>
      <c r="BV2635"/>
      <c r="BW2635"/>
      <c r="BX2635"/>
      <c r="CC2635" s="2"/>
      <c r="CE2635"/>
      <c r="CF2635"/>
      <c r="CG2635"/>
      <c r="CL2635" s="2"/>
      <c r="CN2635"/>
      <c r="CO2635"/>
      <c r="CP2635"/>
      <c r="CU2635" s="2"/>
      <c r="CW2635"/>
      <c r="CX2635"/>
      <c r="CY2635"/>
      <c r="DD2635" s="2"/>
      <c r="DF2635"/>
      <c r="DG2635"/>
      <c r="DH2635"/>
      <c r="DM2635" s="2"/>
      <c r="DO2635"/>
      <c r="DP2635"/>
      <c r="DQ2635"/>
      <c r="DV2635" s="2"/>
      <c r="DX2635"/>
      <c r="DY2635"/>
      <c r="DZ2635"/>
      <c r="EE2635" s="2"/>
      <c r="EG2635"/>
      <c r="EH2635"/>
      <c r="EI2635"/>
      <c r="EN2635" s="2"/>
      <c r="EP2635"/>
      <c r="EQ2635"/>
      <c r="ER2635"/>
      <c r="EW2635" s="2"/>
      <c r="EY2635"/>
      <c r="EZ2635"/>
      <c r="FA2635"/>
      <c r="FF2635" s="2"/>
      <c r="FH2635"/>
      <c r="FI2635"/>
      <c r="FJ2635"/>
      <c r="FO2635" s="2"/>
      <c r="FQ2635"/>
      <c r="FR2635"/>
      <c r="FS2635"/>
      <c r="FX2635" s="2"/>
      <c r="FZ2635"/>
      <c r="GA2635"/>
      <c r="GB2635"/>
      <c r="GG2635" s="2"/>
      <c r="GI2635"/>
      <c r="GJ2635"/>
      <c r="GK2635"/>
      <c r="GP2635" s="2"/>
      <c r="GR2635"/>
      <c r="GS2635"/>
      <c r="GT2635"/>
      <c r="GY2635" s="2"/>
      <c r="HA2635"/>
      <c r="HB2635"/>
      <c r="HC2635"/>
      <c r="HH2635" s="2"/>
      <c r="HJ2635"/>
      <c r="HK2635"/>
      <c r="HL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</row>
    <row r="2636" spans="2:256" s="1" customFormat="1">
      <c r="B2636"/>
      <c r="C2636"/>
      <c r="D2636"/>
      <c r="I2636" s="2"/>
      <c r="K2636"/>
      <c r="L2636"/>
      <c r="M2636"/>
      <c r="N2636"/>
      <c r="R2636" s="2"/>
      <c r="T2636"/>
      <c r="U2636"/>
      <c r="V2636"/>
      <c r="AA2636" s="2"/>
      <c r="AC2636"/>
      <c r="AD2636"/>
      <c r="AE2636"/>
      <c r="AJ2636" s="2"/>
      <c r="AL2636"/>
      <c r="AM2636"/>
      <c r="AN2636"/>
      <c r="AS2636" s="2"/>
      <c r="AU2636"/>
      <c r="AV2636"/>
      <c r="AW2636"/>
      <c r="BB2636" s="2"/>
      <c r="BD2636"/>
      <c r="BE2636"/>
      <c r="BF2636"/>
      <c r="BK2636" s="2"/>
      <c r="BM2636"/>
      <c r="BN2636"/>
      <c r="BO2636"/>
      <c r="BT2636" s="2"/>
      <c r="BV2636"/>
      <c r="BW2636"/>
      <c r="BX2636"/>
      <c r="CC2636" s="2"/>
      <c r="CE2636"/>
      <c r="CF2636"/>
      <c r="CG2636"/>
      <c r="CL2636" s="2"/>
      <c r="CN2636"/>
      <c r="CO2636"/>
      <c r="CP2636"/>
      <c r="CU2636" s="2"/>
      <c r="CW2636"/>
      <c r="CX2636"/>
      <c r="CY2636"/>
      <c r="DD2636" s="2"/>
      <c r="DF2636"/>
      <c r="DG2636"/>
      <c r="DH2636"/>
      <c r="DM2636" s="2"/>
      <c r="DO2636"/>
      <c r="DP2636"/>
      <c r="DQ2636"/>
      <c r="DV2636" s="2"/>
      <c r="DX2636"/>
      <c r="DY2636"/>
      <c r="DZ2636"/>
      <c r="EE2636" s="2"/>
      <c r="EG2636"/>
      <c r="EH2636"/>
      <c r="EI2636"/>
      <c r="EN2636" s="2"/>
      <c r="EP2636"/>
      <c r="EQ2636"/>
      <c r="ER2636"/>
      <c r="EW2636" s="2"/>
      <c r="EY2636"/>
      <c r="EZ2636"/>
      <c r="FA2636"/>
      <c r="FF2636" s="2"/>
      <c r="FH2636"/>
      <c r="FI2636"/>
      <c r="FJ2636"/>
      <c r="FO2636" s="2"/>
      <c r="FQ2636"/>
      <c r="FR2636"/>
      <c r="FS2636"/>
      <c r="FX2636" s="2"/>
      <c r="FZ2636"/>
      <c r="GA2636"/>
      <c r="GB2636"/>
      <c r="GG2636" s="2"/>
      <c r="GI2636"/>
      <c r="GJ2636"/>
      <c r="GK2636"/>
      <c r="GP2636" s="2"/>
      <c r="GR2636"/>
      <c r="GS2636"/>
      <c r="GT2636"/>
      <c r="GY2636" s="2"/>
      <c r="HA2636"/>
      <c r="HB2636"/>
      <c r="HC2636"/>
      <c r="HH2636" s="2"/>
      <c r="HJ2636"/>
      <c r="HK2636"/>
      <c r="HL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</row>
    <row r="2637" spans="2:256" s="1" customFormat="1">
      <c r="B2637"/>
      <c r="C2637"/>
      <c r="D2637"/>
      <c r="I2637" s="2"/>
      <c r="K2637"/>
      <c r="L2637"/>
      <c r="M2637"/>
      <c r="N2637"/>
      <c r="R2637" s="2"/>
      <c r="T2637"/>
      <c r="U2637"/>
      <c r="V2637"/>
      <c r="AA2637" s="2"/>
      <c r="AC2637"/>
      <c r="AD2637"/>
      <c r="AE2637"/>
      <c r="AJ2637" s="2"/>
      <c r="AL2637"/>
      <c r="AM2637"/>
      <c r="AN2637"/>
      <c r="AS2637" s="2"/>
      <c r="AU2637"/>
      <c r="AV2637"/>
      <c r="AW2637"/>
      <c r="BB2637" s="2"/>
      <c r="BD2637"/>
      <c r="BE2637"/>
      <c r="BF2637"/>
      <c r="BK2637" s="2"/>
      <c r="BM2637"/>
      <c r="BN2637"/>
      <c r="BO2637"/>
      <c r="BT2637" s="2"/>
      <c r="BV2637"/>
      <c r="BW2637"/>
      <c r="BX2637"/>
      <c r="CC2637" s="2"/>
      <c r="CE2637"/>
      <c r="CF2637"/>
      <c r="CG2637"/>
      <c r="CL2637" s="2"/>
      <c r="CN2637"/>
      <c r="CO2637"/>
      <c r="CP2637"/>
      <c r="CU2637" s="2"/>
      <c r="CW2637"/>
      <c r="CX2637"/>
      <c r="CY2637"/>
      <c r="DD2637" s="2"/>
      <c r="DF2637"/>
      <c r="DG2637"/>
      <c r="DH2637"/>
      <c r="DM2637" s="2"/>
      <c r="DO2637"/>
      <c r="DP2637"/>
      <c r="DQ2637"/>
      <c r="DV2637" s="2"/>
      <c r="DX2637"/>
      <c r="DY2637"/>
      <c r="DZ2637"/>
      <c r="EE2637" s="2"/>
      <c r="EG2637"/>
      <c r="EH2637"/>
      <c r="EI2637"/>
      <c r="EN2637" s="2"/>
      <c r="EP2637"/>
      <c r="EQ2637"/>
      <c r="ER2637"/>
      <c r="EW2637" s="2"/>
      <c r="EY2637"/>
      <c r="EZ2637"/>
      <c r="FA2637"/>
      <c r="FF2637" s="2"/>
      <c r="FH2637"/>
      <c r="FI2637"/>
      <c r="FJ2637"/>
      <c r="FO2637" s="2"/>
      <c r="FQ2637"/>
      <c r="FR2637"/>
      <c r="FS2637"/>
      <c r="FX2637" s="2"/>
      <c r="FZ2637"/>
      <c r="GA2637"/>
      <c r="GB2637"/>
      <c r="GG2637" s="2"/>
      <c r="GI2637"/>
      <c r="GJ2637"/>
      <c r="GK2637"/>
      <c r="GP2637" s="2"/>
      <c r="GR2637"/>
      <c r="GS2637"/>
      <c r="GT2637"/>
      <c r="GY2637" s="2"/>
      <c r="HA2637"/>
      <c r="HB2637"/>
      <c r="HC2637"/>
      <c r="HH2637" s="2"/>
      <c r="HJ2637"/>
      <c r="HK2637"/>
      <c r="HL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2:256" s="1" customFormat="1">
      <c r="B2638"/>
      <c r="C2638"/>
      <c r="D2638"/>
      <c r="I2638" s="2"/>
      <c r="K2638"/>
      <c r="L2638"/>
      <c r="M2638"/>
      <c r="N2638"/>
      <c r="R2638" s="2"/>
      <c r="T2638"/>
      <c r="U2638"/>
      <c r="V2638"/>
      <c r="AA2638" s="2"/>
      <c r="AC2638"/>
      <c r="AD2638"/>
      <c r="AE2638"/>
      <c r="AJ2638" s="2"/>
      <c r="AL2638"/>
      <c r="AM2638"/>
      <c r="AN2638"/>
      <c r="AS2638" s="2"/>
      <c r="AU2638"/>
      <c r="AV2638"/>
      <c r="AW2638"/>
      <c r="BB2638" s="2"/>
      <c r="BD2638"/>
      <c r="BE2638"/>
      <c r="BF2638"/>
      <c r="BK2638" s="2"/>
      <c r="BM2638"/>
      <c r="BN2638"/>
      <c r="BO2638"/>
      <c r="BT2638" s="2"/>
      <c r="BV2638"/>
      <c r="BW2638"/>
      <c r="BX2638"/>
      <c r="CC2638" s="2"/>
      <c r="CE2638"/>
      <c r="CF2638"/>
      <c r="CG2638"/>
      <c r="CL2638" s="2"/>
      <c r="CN2638"/>
      <c r="CO2638"/>
      <c r="CP2638"/>
      <c r="CU2638" s="2"/>
      <c r="CW2638"/>
      <c r="CX2638"/>
      <c r="CY2638"/>
      <c r="DD2638" s="2"/>
      <c r="DF2638"/>
      <c r="DG2638"/>
      <c r="DH2638"/>
      <c r="DM2638" s="2"/>
      <c r="DO2638"/>
      <c r="DP2638"/>
      <c r="DQ2638"/>
      <c r="DV2638" s="2"/>
      <c r="DX2638"/>
      <c r="DY2638"/>
      <c r="DZ2638"/>
      <c r="EE2638" s="2"/>
      <c r="EG2638"/>
      <c r="EH2638"/>
      <c r="EI2638"/>
      <c r="EN2638" s="2"/>
      <c r="EP2638"/>
      <c r="EQ2638"/>
      <c r="ER2638"/>
      <c r="EW2638" s="2"/>
      <c r="EY2638"/>
      <c r="EZ2638"/>
      <c r="FA2638"/>
      <c r="FF2638" s="2"/>
      <c r="FH2638"/>
      <c r="FI2638"/>
      <c r="FJ2638"/>
      <c r="FO2638" s="2"/>
      <c r="FQ2638"/>
      <c r="FR2638"/>
      <c r="FS2638"/>
      <c r="FX2638" s="2"/>
      <c r="FZ2638"/>
      <c r="GA2638"/>
      <c r="GB2638"/>
      <c r="GG2638" s="2"/>
      <c r="GI2638"/>
      <c r="GJ2638"/>
      <c r="GK2638"/>
      <c r="GP2638" s="2"/>
      <c r="GR2638"/>
      <c r="GS2638"/>
      <c r="GT2638"/>
      <c r="GY2638" s="2"/>
      <c r="HA2638"/>
      <c r="HB2638"/>
      <c r="HC2638"/>
      <c r="HH2638" s="2"/>
      <c r="HJ2638"/>
      <c r="HK2638"/>
      <c r="HL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</row>
    <row r="2639" spans="2:256" s="1" customFormat="1">
      <c r="B2639"/>
      <c r="C2639"/>
      <c r="D2639"/>
      <c r="I2639" s="2"/>
      <c r="K2639"/>
      <c r="L2639"/>
      <c r="M2639"/>
      <c r="N2639"/>
      <c r="R2639" s="2"/>
      <c r="T2639"/>
      <c r="U2639"/>
      <c r="V2639"/>
      <c r="AA2639" s="2"/>
      <c r="AC2639"/>
      <c r="AD2639"/>
      <c r="AE2639"/>
      <c r="AJ2639" s="2"/>
      <c r="AL2639"/>
      <c r="AM2639"/>
      <c r="AN2639"/>
      <c r="AS2639" s="2"/>
      <c r="AU2639"/>
      <c r="AV2639"/>
      <c r="AW2639"/>
      <c r="BB2639" s="2"/>
      <c r="BD2639"/>
      <c r="BE2639"/>
      <c r="BF2639"/>
      <c r="BK2639" s="2"/>
      <c r="BM2639"/>
      <c r="BN2639"/>
      <c r="BO2639"/>
      <c r="BT2639" s="2"/>
      <c r="BV2639"/>
      <c r="BW2639"/>
      <c r="BX2639"/>
      <c r="CC2639" s="2"/>
      <c r="CE2639"/>
      <c r="CF2639"/>
      <c r="CG2639"/>
      <c r="CL2639" s="2"/>
      <c r="CN2639"/>
      <c r="CO2639"/>
      <c r="CP2639"/>
      <c r="CU2639" s="2"/>
      <c r="CW2639"/>
      <c r="CX2639"/>
      <c r="CY2639"/>
      <c r="DD2639" s="2"/>
      <c r="DF2639"/>
      <c r="DG2639"/>
      <c r="DH2639"/>
      <c r="DM2639" s="2"/>
      <c r="DO2639"/>
      <c r="DP2639"/>
      <c r="DQ2639"/>
      <c r="DV2639" s="2"/>
      <c r="DX2639"/>
      <c r="DY2639"/>
      <c r="DZ2639"/>
      <c r="EE2639" s="2"/>
      <c r="EG2639"/>
      <c r="EH2639"/>
      <c r="EI2639"/>
      <c r="EN2639" s="2"/>
      <c r="EP2639"/>
      <c r="EQ2639"/>
      <c r="ER2639"/>
      <c r="EW2639" s="2"/>
      <c r="EY2639"/>
      <c r="EZ2639"/>
      <c r="FA2639"/>
      <c r="FF2639" s="2"/>
      <c r="FH2639"/>
      <c r="FI2639"/>
      <c r="FJ2639"/>
      <c r="FO2639" s="2"/>
      <c r="FQ2639"/>
      <c r="FR2639"/>
      <c r="FS2639"/>
      <c r="FX2639" s="2"/>
      <c r="FZ2639"/>
      <c r="GA2639"/>
      <c r="GB2639"/>
      <c r="GG2639" s="2"/>
      <c r="GI2639"/>
      <c r="GJ2639"/>
      <c r="GK2639"/>
      <c r="GP2639" s="2"/>
      <c r="GR2639"/>
      <c r="GS2639"/>
      <c r="GT2639"/>
      <c r="GY2639" s="2"/>
      <c r="HA2639"/>
      <c r="HB2639"/>
      <c r="HC2639"/>
      <c r="HH2639" s="2"/>
      <c r="HJ2639"/>
      <c r="HK2639"/>
      <c r="HL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</row>
    <row r="2640" spans="2:256" s="1" customFormat="1">
      <c r="B2640"/>
      <c r="C2640"/>
      <c r="D2640"/>
      <c r="I2640" s="2"/>
      <c r="K2640"/>
      <c r="L2640"/>
      <c r="M2640"/>
      <c r="N2640"/>
      <c r="R2640" s="2"/>
      <c r="T2640"/>
      <c r="U2640"/>
      <c r="V2640"/>
      <c r="AA2640" s="2"/>
      <c r="AC2640"/>
      <c r="AD2640"/>
      <c r="AE2640"/>
      <c r="AJ2640" s="2"/>
      <c r="AL2640"/>
      <c r="AM2640"/>
      <c r="AN2640"/>
      <c r="AS2640" s="2"/>
      <c r="AU2640"/>
      <c r="AV2640"/>
      <c r="AW2640"/>
      <c r="BB2640" s="2"/>
      <c r="BD2640"/>
      <c r="BE2640"/>
      <c r="BF2640"/>
      <c r="BK2640" s="2"/>
      <c r="BM2640"/>
      <c r="BN2640"/>
      <c r="BO2640"/>
      <c r="BT2640" s="2"/>
      <c r="BV2640"/>
      <c r="BW2640"/>
      <c r="BX2640"/>
      <c r="CC2640" s="2"/>
      <c r="CE2640"/>
      <c r="CF2640"/>
      <c r="CG2640"/>
      <c r="CL2640" s="2"/>
      <c r="CN2640"/>
      <c r="CO2640"/>
      <c r="CP2640"/>
      <c r="CU2640" s="2"/>
      <c r="CW2640"/>
      <c r="CX2640"/>
      <c r="CY2640"/>
      <c r="DD2640" s="2"/>
      <c r="DF2640"/>
      <c r="DG2640"/>
      <c r="DH2640"/>
      <c r="DM2640" s="2"/>
      <c r="DO2640"/>
      <c r="DP2640"/>
      <c r="DQ2640"/>
      <c r="DV2640" s="2"/>
      <c r="DX2640"/>
      <c r="DY2640"/>
      <c r="DZ2640"/>
      <c r="EE2640" s="2"/>
      <c r="EG2640"/>
      <c r="EH2640"/>
      <c r="EI2640"/>
      <c r="EN2640" s="2"/>
      <c r="EP2640"/>
      <c r="EQ2640"/>
      <c r="ER2640"/>
      <c r="EW2640" s="2"/>
      <c r="EY2640"/>
      <c r="EZ2640"/>
      <c r="FA2640"/>
      <c r="FF2640" s="2"/>
      <c r="FH2640"/>
      <c r="FI2640"/>
      <c r="FJ2640"/>
      <c r="FO2640" s="2"/>
      <c r="FQ2640"/>
      <c r="FR2640"/>
      <c r="FS2640"/>
      <c r="FX2640" s="2"/>
      <c r="FZ2640"/>
      <c r="GA2640"/>
      <c r="GB2640"/>
      <c r="GG2640" s="2"/>
      <c r="GI2640"/>
      <c r="GJ2640"/>
      <c r="GK2640"/>
      <c r="GP2640" s="2"/>
      <c r="GR2640"/>
      <c r="GS2640"/>
      <c r="GT2640"/>
      <c r="GY2640" s="2"/>
      <c r="HA2640"/>
      <c r="HB2640"/>
      <c r="HC2640"/>
      <c r="HH2640" s="2"/>
      <c r="HJ2640"/>
      <c r="HK2640"/>
      <c r="HL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</row>
    <row r="2641" spans="2:256" s="1" customFormat="1">
      <c r="B2641"/>
      <c r="C2641"/>
      <c r="D2641"/>
      <c r="I2641" s="2"/>
      <c r="K2641"/>
      <c r="L2641"/>
      <c r="M2641"/>
      <c r="N2641"/>
      <c r="R2641" s="2"/>
      <c r="T2641"/>
      <c r="U2641"/>
      <c r="V2641"/>
      <c r="AA2641" s="2"/>
      <c r="AC2641"/>
      <c r="AD2641"/>
      <c r="AE2641"/>
      <c r="AJ2641" s="2"/>
      <c r="AL2641"/>
      <c r="AM2641"/>
      <c r="AN2641"/>
      <c r="AS2641" s="2"/>
      <c r="AU2641"/>
      <c r="AV2641"/>
      <c r="AW2641"/>
      <c r="BB2641" s="2"/>
      <c r="BD2641"/>
      <c r="BE2641"/>
      <c r="BF2641"/>
      <c r="BK2641" s="2"/>
      <c r="BM2641"/>
      <c r="BN2641"/>
      <c r="BO2641"/>
      <c r="BT2641" s="2"/>
      <c r="BV2641"/>
      <c r="BW2641"/>
      <c r="BX2641"/>
      <c r="CC2641" s="2"/>
      <c r="CE2641"/>
      <c r="CF2641"/>
      <c r="CG2641"/>
      <c r="CL2641" s="2"/>
      <c r="CN2641"/>
      <c r="CO2641"/>
      <c r="CP2641"/>
      <c r="CU2641" s="2"/>
      <c r="CW2641"/>
      <c r="CX2641"/>
      <c r="CY2641"/>
      <c r="DD2641" s="2"/>
      <c r="DF2641"/>
      <c r="DG2641"/>
      <c r="DH2641"/>
      <c r="DM2641" s="2"/>
      <c r="DO2641"/>
      <c r="DP2641"/>
      <c r="DQ2641"/>
      <c r="DV2641" s="2"/>
      <c r="DX2641"/>
      <c r="DY2641"/>
      <c r="DZ2641"/>
      <c r="EE2641" s="2"/>
      <c r="EG2641"/>
      <c r="EH2641"/>
      <c r="EI2641"/>
      <c r="EN2641" s="2"/>
      <c r="EP2641"/>
      <c r="EQ2641"/>
      <c r="ER2641"/>
      <c r="EW2641" s="2"/>
      <c r="EY2641"/>
      <c r="EZ2641"/>
      <c r="FA2641"/>
      <c r="FF2641" s="2"/>
      <c r="FH2641"/>
      <c r="FI2641"/>
      <c r="FJ2641"/>
      <c r="FO2641" s="2"/>
      <c r="FQ2641"/>
      <c r="FR2641"/>
      <c r="FS2641"/>
      <c r="FX2641" s="2"/>
      <c r="FZ2641"/>
      <c r="GA2641"/>
      <c r="GB2641"/>
      <c r="GG2641" s="2"/>
      <c r="GI2641"/>
      <c r="GJ2641"/>
      <c r="GK2641"/>
      <c r="GP2641" s="2"/>
      <c r="GR2641"/>
      <c r="GS2641"/>
      <c r="GT2641"/>
      <c r="GY2641" s="2"/>
      <c r="HA2641"/>
      <c r="HB2641"/>
      <c r="HC2641"/>
      <c r="HH2641" s="2"/>
      <c r="HJ2641"/>
      <c r="HK2641"/>
      <c r="HL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</row>
    <row r="2642" spans="2:256" s="1" customFormat="1">
      <c r="B2642"/>
      <c r="C2642"/>
      <c r="D2642"/>
      <c r="I2642" s="2"/>
      <c r="K2642"/>
      <c r="L2642"/>
      <c r="M2642"/>
      <c r="N2642"/>
      <c r="R2642" s="2"/>
      <c r="T2642"/>
      <c r="U2642"/>
      <c r="V2642"/>
      <c r="AA2642" s="2"/>
      <c r="AC2642"/>
      <c r="AD2642"/>
      <c r="AE2642"/>
      <c r="AJ2642" s="2"/>
      <c r="AL2642"/>
      <c r="AM2642"/>
      <c r="AN2642"/>
      <c r="AS2642" s="2"/>
      <c r="AU2642"/>
      <c r="AV2642"/>
      <c r="AW2642"/>
      <c r="BB2642" s="2"/>
      <c r="BD2642"/>
      <c r="BE2642"/>
      <c r="BF2642"/>
      <c r="BK2642" s="2"/>
      <c r="BM2642"/>
      <c r="BN2642"/>
      <c r="BO2642"/>
      <c r="BT2642" s="2"/>
      <c r="BV2642"/>
      <c r="BW2642"/>
      <c r="BX2642"/>
      <c r="CC2642" s="2"/>
      <c r="CE2642"/>
      <c r="CF2642"/>
      <c r="CG2642"/>
      <c r="CL2642" s="2"/>
      <c r="CN2642"/>
      <c r="CO2642"/>
      <c r="CP2642"/>
      <c r="CU2642" s="2"/>
      <c r="CW2642"/>
      <c r="CX2642"/>
      <c r="CY2642"/>
      <c r="DD2642" s="2"/>
      <c r="DF2642"/>
      <c r="DG2642"/>
      <c r="DH2642"/>
      <c r="DM2642" s="2"/>
      <c r="DO2642"/>
      <c r="DP2642"/>
      <c r="DQ2642"/>
      <c r="DV2642" s="2"/>
      <c r="DX2642"/>
      <c r="DY2642"/>
      <c r="DZ2642"/>
      <c r="EE2642" s="2"/>
      <c r="EG2642"/>
      <c r="EH2642"/>
      <c r="EI2642"/>
      <c r="EN2642" s="2"/>
      <c r="EP2642"/>
      <c r="EQ2642"/>
      <c r="ER2642"/>
      <c r="EW2642" s="2"/>
      <c r="EY2642"/>
      <c r="EZ2642"/>
      <c r="FA2642"/>
      <c r="FF2642" s="2"/>
      <c r="FH2642"/>
      <c r="FI2642"/>
      <c r="FJ2642"/>
      <c r="FO2642" s="2"/>
      <c r="FQ2642"/>
      <c r="FR2642"/>
      <c r="FS2642"/>
      <c r="FX2642" s="2"/>
      <c r="FZ2642"/>
      <c r="GA2642"/>
      <c r="GB2642"/>
      <c r="GG2642" s="2"/>
      <c r="GI2642"/>
      <c r="GJ2642"/>
      <c r="GK2642"/>
      <c r="GP2642" s="2"/>
      <c r="GR2642"/>
      <c r="GS2642"/>
      <c r="GT2642"/>
      <c r="GY2642" s="2"/>
      <c r="HA2642"/>
      <c r="HB2642"/>
      <c r="HC2642"/>
      <c r="HH2642" s="2"/>
      <c r="HJ2642"/>
      <c r="HK2642"/>
      <c r="HL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  <c r="IP2642"/>
      <c r="IQ2642"/>
      <c r="IR2642"/>
      <c r="IS2642"/>
      <c r="IT2642"/>
      <c r="IU2642"/>
      <c r="IV2642"/>
    </row>
    <row r="2643" spans="2:256" s="1" customFormat="1">
      <c r="B2643"/>
      <c r="C2643"/>
      <c r="D2643"/>
      <c r="I2643" s="2"/>
      <c r="K2643"/>
      <c r="L2643"/>
      <c r="M2643"/>
      <c r="N2643"/>
      <c r="R2643" s="2"/>
      <c r="T2643"/>
      <c r="U2643"/>
      <c r="V2643"/>
      <c r="AA2643" s="2"/>
      <c r="AC2643"/>
      <c r="AD2643"/>
      <c r="AE2643"/>
      <c r="AJ2643" s="2"/>
      <c r="AL2643"/>
      <c r="AM2643"/>
      <c r="AN2643"/>
      <c r="AS2643" s="2"/>
      <c r="AU2643"/>
      <c r="AV2643"/>
      <c r="AW2643"/>
      <c r="BB2643" s="2"/>
      <c r="BD2643"/>
      <c r="BE2643"/>
      <c r="BF2643"/>
      <c r="BK2643" s="2"/>
      <c r="BM2643"/>
      <c r="BN2643"/>
      <c r="BO2643"/>
      <c r="BT2643" s="2"/>
      <c r="BV2643"/>
      <c r="BW2643"/>
      <c r="BX2643"/>
      <c r="CC2643" s="2"/>
      <c r="CE2643"/>
      <c r="CF2643"/>
      <c r="CG2643"/>
      <c r="CL2643" s="2"/>
      <c r="CN2643"/>
      <c r="CO2643"/>
      <c r="CP2643"/>
      <c r="CU2643" s="2"/>
      <c r="CW2643"/>
      <c r="CX2643"/>
      <c r="CY2643"/>
      <c r="DD2643" s="2"/>
      <c r="DF2643"/>
      <c r="DG2643"/>
      <c r="DH2643"/>
      <c r="DM2643" s="2"/>
      <c r="DO2643"/>
      <c r="DP2643"/>
      <c r="DQ2643"/>
      <c r="DV2643" s="2"/>
      <c r="DX2643"/>
      <c r="DY2643"/>
      <c r="DZ2643"/>
      <c r="EE2643" s="2"/>
      <c r="EG2643"/>
      <c r="EH2643"/>
      <c r="EI2643"/>
      <c r="EN2643" s="2"/>
      <c r="EP2643"/>
      <c r="EQ2643"/>
      <c r="ER2643"/>
      <c r="EW2643" s="2"/>
      <c r="EY2643"/>
      <c r="EZ2643"/>
      <c r="FA2643"/>
      <c r="FF2643" s="2"/>
      <c r="FH2643"/>
      <c r="FI2643"/>
      <c r="FJ2643"/>
      <c r="FO2643" s="2"/>
      <c r="FQ2643"/>
      <c r="FR2643"/>
      <c r="FS2643"/>
      <c r="FX2643" s="2"/>
      <c r="FZ2643"/>
      <c r="GA2643"/>
      <c r="GB2643"/>
      <c r="GG2643" s="2"/>
      <c r="GI2643"/>
      <c r="GJ2643"/>
      <c r="GK2643"/>
      <c r="GP2643" s="2"/>
      <c r="GR2643"/>
      <c r="GS2643"/>
      <c r="GT2643"/>
      <c r="GY2643" s="2"/>
      <c r="HA2643"/>
      <c r="HB2643"/>
      <c r="HC2643"/>
      <c r="HH2643" s="2"/>
      <c r="HJ2643"/>
      <c r="HK2643"/>
      <c r="HL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  <c r="IP2643"/>
      <c r="IQ2643"/>
      <c r="IR2643"/>
      <c r="IS2643"/>
      <c r="IT2643"/>
      <c r="IU2643"/>
      <c r="IV2643"/>
    </row>
    <row r="2644" spans="2:256" s="1" customFormat="1">
      <c r="B2644"/>
      <c r="C2644"/>
      <c r="D2644"/>
      <c r="I2644" s="2"/>
      <c r="K2644"/>
      <c r="L2644"/>
      <c r="M2644"/>
      <c r="N2644"/>
      <c r="R2644" s="2"/>
      <c r="T2644"/>
      <c r="U2644"/>
      <c r="V2644"/>
      <c r="AA2644" s="2"/>
      <c r="AC2644"/>
      <c r="AD2644"/>
      <c r="AE2644"/>
      <c r="AJ2644" s="2"/>
      <c r="AL2644"/>
      <c r="AM2644"/>
      <c r="AN2644"/>
      <c r="AS2644" s="2"/>
      <c r="AU2644"/>
      <c r="AV2644"/>
      <c r="AW2644"/>
      <c r="BB2644" s="2"/>
      <c r="BD2644"/>
      <c r="BE2644"/>
      <c r="BF2644"/>
      <c r="BK2644" s="2"/>
      <c r="BM2644"/>
      <c r="BN2644"/>
      <c r="BO2644"/>
      <c r="BT2644" s="2"/>
      <c r="BV2644"/>
      <c r="BW2644"/>
      <c r="BX2644"/>
      <c r="CC2644" s="2"/>
      <c r="CE2644"/>
      <c r="CF2644"/>
      <c r="CG2644"/>
      <c r="CL2644" s="2"/>
      <c r="CN2644"/>
      <c r="CO2644"/>
      <c r="CP2644"/>
      <c r="CU2644" s="2"/>
      <c r="CW2644"/>
      <c r="CX2644"/>
      <c r="CY2644"/>
      <c r="DD2644" s="2"/>
      <c r="DF2644"/>
      <c r="DG2644"/>
      <c r="DH2644"/>
      <c r="DM2644" s="2"/>
      <c r="DO2644"/>
      <c r="DP2644"/>
      <c r="DQ2644"/>
      <c r="DV2644" s="2"/>
      <c r="DX2644"/>
      <c r="DY2644"/>
      <c r="DZ2644"/>
      <c r="EE2644" s="2"/>
      <c r="EG2644"/>
      <c r="EH2644"/>
      <c r="EI2644"/>
      <c r="EN2644" s="2"/>
      <c r="EP2644"/>
      <c r="EQ2644"/>
      <c r="ER2644"/>
      <c r="EW2644" s="2"/>
      <c r="EY2644"/>
      <c r="EZ2644"/>
      <c r="FA2644"/>
      <c r="FF2644" s="2"/>
      <c r="FH2644"/>
      <c r="FI2644"/>
      <c r="FJ2644"/>
      <c r="FO2644" s="2"/>
      <c r="FQ2644"/>
      <c r="FR2644"/>
      <c r="FS2644"/>
      <c r="FX2644" s="2"/>
      <c r="FZ2644"/>
      <c r="GA2644"/>
      <c r="GB2644"/>
      <c r="GG2644" s="2"/>
      <c r="GI2644"/>
      <c r="GJ2644"/>
      <c r="GK2644"/>
      <c r="GP2644" s="2"/>
      <c r="GR2644"/>
      <c r="GS2644"/>
      <c r="GT2644"/>
      <c r="GY2644" s="2"/>
      <c r="HA2644"/>
      <c r="HB2644"/>
      <c r="HC2644"/>
      <c r="HH2644" s="2"/>
      <c r="HJ2644"/>
      <c r="HK2644"/>
      <c r="HL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  <c r="IP2644"/>
      <c r="IQ2644"/>
      <c r="IR2644"/>
      <c r="IS2644"/>
      <c r="IT2644"/>
      <c r="IU2644"/>
      <c r="IV2644"/>
    </row>
    <row r="2645" spans="2:256" s="1" customFormat="1">
      <c r="B2645"/>
      <c r="C2645"/>
      <c r="D2645"/>
      <c r="I2645" s="2"/>
      <c r="K2645"/>
      <c r="L2645"/>
      <c r="M2645"/>
      <c r="N2645"/>
      <c r="R2645" s="2"/>
      <c r="T2645"/>
      <c r="U2645"/>
      <c r="V2645"/>
      <c r="AA2645" s="2"/>
      <c r="AC2645"/>
      <c r="AD2645"/>
      <c r="AE2645"/>
      <c r="AJ2645" s="2"/>
      <c r="AL2645"/>
      <c r="AM2645"/>
      <c r="AN2645"/>
      <c r="AS2645" s="2"/>
      <c r="AU2645"/>
      <c r="AV2645"/>
      <c r="AW2645"/>
      <c r="BB2645" s="2"/>
      <c r="BD2645"/>
      <c r="BE2645"/>
      <c r="BF2645"/>
      <c r="BK2645" s="2"/>
      <c r="BM2645"/>
      <c r="BN2645"/>
      <c r="BO2645"/>
      <c r="BT2645" s="2"/>
      <c r="BV2645"/>
      <c r="BW2645"/>
      <c r="BX2645"/>
      <c r="CC2645" s="2"/>
      <c r="CE2645"/>
      <c r="CF2645"/>
      <c r="CG2645"/>
      <c r="CL2645" s="2"/>
      <c r="CN2645"/>
      <c r="CO2645"/>
      <c r="CP2645"/>
      <c r="CU2645" s="2"/>
      <c r="CW2645"/>
      <c r="CX2645"/>
      <c r="CY2645"/>
      <c r="DD2645" s="2"/>
      <c r="DF2645"/>
      <c r="DG2645"/>
      <c r="DH2645"/>
      <c r="DM2645" s="2"/>
      <c r="DO2645"/>
      <c r="DP2645"/>
      <c r="DQ2645"/>
      <c r="DV2645" s="2"/>
      <c r="DX2645"/>
      <c r="DY2645"/>
      <c r="DZ2645"/>
      <c r="EE2645" s="2"/>
      <c r="EG2645"/>
      <c r="EH2645"/>
      <c r="EI2645"/>
      <c r="EN2645" s="2"/>
      <c r="EP2645"/>
      <c r="EQ2645"/>
      <c r="ER2645"/>
      <c r="EW2645" s="2"/>
      <c r="EY2645"/>
      <c r="EZ2645"/>
      <c r="FA2645"/>
      <c r="FF2645" s="2"/>
      <c r="FH2645"/>
      <c r="FI2645"/>
      <c r="FJ2645"/>
      <c r="FO2645" s="2"/>
      <c r="FQ2645"/>
      <c r="FR2645"/>
      <c r="FS2645"/>
      <c r="FX2645" s="2"/>
      <c r="FZ2645"/>
      <c r="GA2645"/>
      <c r="GB2645"/>
      <c r="GG2645" s="2"/>
      <c r="GI2645"/>
      <c r="GJ2645"/>
      <c r="GK2645"/>
      <c r="GP2645" s="2"/>
      <c r="GR2645"/>
      <c r="GS2645"/>
      <c r="GT2645"/>
      <c r="GY2645" s="2"/>
      <c r="HA2645"/>
      <c r="HB2645"/>
      <c r="HC2645"/>
      <c r="HH2645" s="2"/>
      <c r="HJ2645"/>
      <c r="HK2645"/>
      <c r="HL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  <c r="IP2645"/>
      <c r="IQ2645"/>
      <c r="IR2645"/>
      <c r="IS2645"/>
      <c r="IT2645"/>
      <c r="IU2645"/>
      <c r="IV2645"/>
    </row>
    <row r="2646" spans="2:256" s="1" customFormat="1">
      <c r="B2646"/>
      <c r="C2646"/>
      <c r="D2646"/>
      <c r="I2646" s="2"/>
      <c r="K2646"/>
      <c r="L2646"/>
      <c r="M2646"/>
      <c r="N2646"/>
      <c r="R2646" s="2"/>
      <c r="T2646"/>
      <c r="U2646"/>
      <c r="V2646"/>
      <c r="AA2646" s="2"/>
      <c r="AC2646"/>
      <c r="AD2646"/>
      <c r="AE2646"/>
      <c r="AJ2646" s="2"/>
      <c r="AL2646"/>
      <c r="AM2646"/>
      <c r="AN2646"/>
      <c r="AS2646" s="2"/>
      <c r="AU2646"/>
      <c r="AV2646"/>
      <c r="AW2646"/>
      <c r="BB2646" s="2"/>
      <c r="BD2646"/>
      <c r="BE2646"/>
      <c r="BF2646"/>
      <c r="BK2646" s="2"/>
      <c r="BM2646"/>
      <c r="BN2646"/>
      <c r="BO2646"/>
      <c r="BT2646" s="2"/>
      <c r="BV2646"/>
      <c r="BW2646"/>
      <c r="BX2646"/>
      <c r="CC2646" s="2"/>
      <c r="CE2646"/>
      <c r="CF2646"/>
      <c r="CG2646"/>
      <c r="CL2646" s="2"/>
      <c r="CN2646"/>
      <c r="CO2646"/>
      <c r="CP2646"/>
      <c r="CU2646" s="2"/>
      <c r="CW2646"/>
      <c r="CX2646"/>
      <c r="CY2646"/>
      <c r="DD2646" s="2"/>
      <c r="DF2646"/>
      <c r="DG2646"/>
      <c r="DH2646"/>
      <c r="DM2646" s="2"/>
      <c r="DO2646"/>
      <c r="DP2646"/>
      <c r="DQ2646"/>
      <c r="DV2646" s="2"/>
      <c r="DX2646"/>
      <c r="DY2646"/>
      <c r="DZ2646"/>
      <c r="EE2646" s="2"/>
      <c r="EG2646"/>
      <c r="EH2646"/>
      <c r="EI2646"/>
      <c r="EN2646" s="2"/>
      <c r="EP2646"/>
      <c r="EQ2646"/>
      <c r="ER2646"/>
      <c r="EW2646" s="2"/>
      <c r="EY2646"/>
      <c r="EZ2646"/>
      <c r="FA2646"/>
      <c r="FF2646" s="2"/>
      <c r="FH2646"/>
      <c r="FI2646"/>
      <c r="FJ2646"/>
      <c r="FO2646" s="2"/>
      <c r="FQ2646"/>
      <c r="FR2646"/>
      <c r="FS2646"/>
      <c r="FX2646" s="2"/>
      <c r="FZ2646"/>
      <c r="GA2646"/>
      <c r="GB2646"/>
      <c r="GG2646" s="2"/>
      <c r="GI2646"/>
      <c r="GJ2646"/>
      <c r="GK2646"/>
      <c r="GP2646" s="2"/>
      <c r="GR2646"/>
      <c r="GS2646"/>
      <c r="GT2646"/>
      <c r="GY2646" s="2"/>
      <c r="HA2646"/>
      <c r="HB2646"/>
      <c r="HC2646"/>
      <c r="HH2646" s="2"/>
      <c r="HJ2646"/>
      <c r="HK2646"/>
      <c r="HL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</row>
    <row r="2647" spans="2:256" s="1" customFormat="1">
      <c r="B2647"/>
      <c r="C2647"/>
      <c r="D2647"/>
      <c r="I2647" s="2"/>
      <c r="K2647"/>
      <c r="L2647"/>
      <c r="M2647"/>
      <c r="N2647"/>
      <c r="R2647" s="2"/>
      <c r="T2647"/>
      <c r="U2647"/>
      <c r="V2647"/>
      <c r="AA2647" s="2"/>
      <c r="AC2647"/>
      <c r="AD2647"/>
      <c r="AE2647"/>
      <c r="AJ2647" s="2"/>
      <c r="AL2647"/>
      <c r="AM2647"/>
      <c r="AN2647"/>
      <c r="AS2647" s="2"/>
      <c r="AU2647"/>
      <c r="AV2647"/>
      <c r="AW2647"/>
      <c r="BB2647" s="2"/>
      <c r="BD2647"/>
      <c r="BE2647"/>
      <c r="BF2647"/>
      <c r="BK2647" s="2"/>
      <c r="BM2647"/>
      <c r="BN2647"/>
      <c r="BO2647"/>
      <c r="BT2647" s="2"/>
      <c r="BV2647"/>
      <c r="BW2647"/>
      <c r="BX2647"/>
      <c r="CC2647" s="2"/>
      <c r="CE2647"/>
      <c r="CF2647"/>
      <c r="CG2647"/>
      <c r="CL2647" s="2"/>
      <c r="CN2647"/>
      <c r="CO2647"/>
      <c r="CP2647"/>
      <c r="CU2647" s="2"/>
      <c r="CW2647"/>
      <c r="CX2647"/>
      <c r="CY2647"/>
      <c r="DD2647" s="2"/>
      <c r="DF2647"/>
      <c r="DG2647"/>
      <c r="DH2647"/>
      <c r="DM2647" s="2"/>
      <c r="DO2647"/>
      <c r="DP2647"/>
      <c r="DQ2647"/>
      <c r="DV2647" s="2"/>
      <c r="DX2647"/>
      <c r="DY2647"/>
      <c r="DZ2647"/>
      <c r="EE2647" s="2"/>
      <c r="EG2647"/>
      <c r="EH2647"/>
      <c r="EI2647"/>
      <c r="EN2647" s="2"/>
      <c r="EP2647"/>
      <c r="EQ2647"/>
      <c r="ER2647"/>
      <c r="EW2647" s="2"/>
      <c r="EY2647"/>
      <c r="EZ2647"/>
      <c r="FA2647"/>
      <c r="FF2647" s="2"/>
      <c r="FH2647"/>
      <c r="FI2647"/>
      <c r="FJ2647"/>
      <c r="FO2647" s="2"/>
      <c r="FQ2647"/>
      <c r="FR2647"/>
      <c r="FS2647"/>
      <c r="FX2647" s="2"/>
      <c r="FZ2647"/>
      <c r="GA2647"/>
      <c r="GB2647"/>
      <c r="GG2647" s="2"/>
      <c r="GI2647"/>
      <c r="GJ2647"/>
      <c r="GK2647"/>
      <c r="GP2647" s="2"/>
      <c r="GR2647"/>
      <c r="GS2647"/>
      <c r="GT2647"/>
      <c r="GY2647" s="2"/>
      <c r="HA2647"/>
      <c r="HB2647"/>
      <c r="HC2647"/>
      <c r="HH2647" s="2"/>
      <c r="HJ2647"/>
      <c r="HK2647"/>
      <c r="HL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</row>
    <row r="2648" spans="2:256" s="1" customFormat="1">
      <c r="B2648"/>
      <c r="C2648"/>
      <c r="D2648"/>
      <c r="I2648" s="2"/>
      <c r="K2648"/>
      <c r="L2648"/>
      <c r="M2648"/>
      <c r="N2648"/>
      <c r="R2648" s="2"/>
      <c r="T2648"/>
      <c r="U2648"/>
      <c r="V2648"/>
      <c r="AA2648" s="2"/>
      <c r="AC2648"/>
      <c r="AD2648"/>
      <c r="AE2648"/>
      <c r="AJ2648" s="2"/>
      <c r="AL2648"/>
      <c r="AM2648"/>
      <c r="AN2648"/>
      <c r="AS2648" s="2"/>
      <c r="AU2648"/>
      <c r="AV2648"/>
      <c r="AW2648"/>
      <c r="BB2648" s="2"/>
      <c r="BD2648"/>
      <c r="BE2648"/>
      <c r="BF2648"/>
      <c r="BK2648" s="2"/>
      <c r="BM2648"/>
      <c r="BN2648"/>
      <c r="BO2648"/>
      <c r="BT2648" s="2"/>
      <c r="BV2648"/>
      <c r="BW2648"/>
      <c r="BX2648"/>
      <c r="CC2648" s="2"/>
      <c r="CE2648"/>
      <c r="CF2648"/>
      <c r="CG2648"/>
      <c r="CL2648" s="2"/>
      <c r="CN2648"/>
      <c r="CO2648"/>
      <c r="CP2648"/>
      <c r="CU2648" s="2"/>
      <c r="CW2648"/>
      <c r="CX2648"/>
      <c r="CY2648"/>
      <c r="DD2648" s="2"/>
      <c r="DF2648"/>
      <c r="DG2648"/>
      <c r="DH2648"/>
      <c r="DM2648" s="2"/>
      <c r="DO2648"/>
      <c r="DP2648"/>
      <c r="DQ2648"/>
      <c r="DV2648" s="2"/>
      <c r="DX2648"/>
      <c r="DY2648"/>
      <c r="DZ2648"/>
      <c r="EE2648" s="2"/>
      <c r="EG2648"/>
      <c r="EH2648"/>
      <c r="EI2648"/>
      <c r="EN2648" s="2"/>
      <c r="EP2648"/>
      <c r="EQ2648"/>
      <c r="ER2648"/>
      <c r="EW2648" s="2"/>
      <c r="EY2648"/>
      <c r="EZ2648"/>
      <c r="FA2648"/>
      <c r="FF2648" s="2"/>
      <c r="FH2648"/>
      <c r="FI2648"/>
      <c r="FJ2648"/>
      <c r="FO2648" s="2"/>
      <c r="FQ2648"/>
      <c r="FR2648"/>
      <c r="FS2648"/>
      <c r="FX2648" s="2"/>
      <c r="FZ2648"/>
      <c r="GA2648"/>
      <c r="GB2648"/>
      <c r="GG2648" s="2"/>
      <c r="GI2648"/>
      <c r="GJ2648"/>
      <c r="GK2648"/>
      <c r="GP2648" s="2"/>
      <c r="GR2648"/>
      <c r="GS2648"/>
      <c r="GT2648"/>
      <c r="GY2648" s="2"/>
      <c r="HA2648"/>
      <c r="HB2648"/>
      <c r="HC2648"/>
      <c r="HH2648" s="2"/>
      <c r="HJ2648"/>
      <c r="HK2648"/>
      <c r="HL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</row>
    <row r="2649" spans="2:256" s="1" customFormat="1">
      <c r="B2649"/>
      <c r="C2649"/>
      <c r="D2649"/>
      <c r="I2649" s="2"/>
      <c r="K2649"/>
      <c r="L2649"/>
      <c r="M2649"/>
      <c r="N2649"/>
      <c r="R2649" s="2"/>
      <c r="T2649"/>
      <c r="U2649"/>
      <c r="V2649"/>
      <c r="AA2649" s="2"/>
      <c r="AC2649"/>
      <c r="AD2649"/>
      <c r="AE2649"/>
      <c r="AJ2649" s="2"/>
      <c r="AL2649"/>
      <c r="AM2649"/>
      <c r="AN2649"/>
      <c r="AS2649" s="2"/>
      <c r="AU2649"/>
      <c r="AV2649"/>
      <c r="AW2649"/>
      <c r="BB2649" s="2"/>
      <c r="BD2649"/>
      <c r="BE2649"/>
      <c r="BF2649"/>
      <c r="BK2649" s="2"/>
      <c r="BM2649"/>
      <c r="BN2649"/>
      <c r="BO2649"/>
      <c r="BT2649" s="2"/>
      <c r="BV2649"/>
      <c r="BW2649"/>
      <c r="BX2649"/>
      <c r="CC2649" s="2"/>
      <c r="CE2649"/>
      <c r="CF2649"/>
      <c r="CG2649"/>
      <c r="CL2649" s="2"/>
      <c r="CN2649"/>
      <c r="CO2649"/>
      <c r="CP2649"/>
      <c r="CU2649" s="2"/>
      <c r="CW2649"/>
      <c r="CX2649"/>
      <c r="CY2649"/>
      <c r="DD2649" s="2"/>
      <c r="DF2649"/>
      <c r="DG2649"/>
      <c r="DH2649"/>
      <c r="DM2649" s="2"/>
      <c r="DO2649"/>
      <c r="DP2649"/>
      <c r="DQ2649"/>
      <c r="DV2649" s="2"/>
      <c r="DX2649"/>
      <c r="DY2649"/>
      <c r="DZ2649"/>
      <c r="EE2649" s="2"/>
      <c r="EG2649"/>
      <c r="EH2649"/>
      <c r="EI2649"/>
      <c r="EN2649" s="2"/>
      <c r="EP2649"/>
      <c r="EQ2649"/>
      <c r="ER2649"/>
      <c r="EW2649" s="2"/>
      <c r="EY2649"/>
      <c r="EZ2649"/>
      <c r="FA2649"/>
      <c r="FF2649" s="2"/>
      <c r="FH2649"/>
      <c r="FI2649"/>
      <c r="FJ2649"/>
      <c r="FO2649" s="2"/>
      <c r="FQ2649"/>
      <c r="FR2649"/>
      <c r="FS2649"/>
      <c r="FX2649" s="2"/>
      <c r="FZ2649"/>
      <c r="GA2649"/>
      <c r="GB2649"/>
      <c r="GG2649" s="2"/>
      <c r="GI2649"/>
      <c r="GJ2649"/>
      <c r="GK2649"/>
      <c r="GP2649" s="2"/>
      <c r="GR2649"/>
      <c r="GS2649"/>
      <c r="GT2649"/>
      <c r="GY2649" s="2"/>
      <c r="HA2649"/>
      <c r="HB2649"/>
      <c r="HC2649"/>
      <c r="HH2649" s="2"/>
      <c r="HJ2649"/>
      <c r="HK2649"/>
      <c r="HL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  <c r="IP2649"/>
      <c r="IQ2649"/>
      <c r="IR2649"/>
      <c r="IS2649"/>
      <c r="IT2649"/>
      <c r="IU2649"/>
      <c r="IV2649"/>
    </row>
    <row r="2650" spans="2:256" s="1" customFormat="1">
      <c r="B2650"/>
      <c r="C2650"/>
      <c r="D2650"/>
      <c r="I2650" s="2"/>
      <c r="K2650"/>
      <c r="L2650"/>
      <c r="M2650"/>
      <c r="N2650"/>
      <c r="R2650" s="2"/>
      <c r="T2650"/>
      <c r="U2650"/>
      <c r="V2650"/>
      <c r="AA2650" s="2"/>
      <c r="AC2650"/>
      <c r="AD2650"/>
      <c r="AE2650"/>
      <c r="AJ2650" s="2"/>
      <c r="AL2650"/>
      <c r="AM2650"/>
      <c r="AN2650"/>
      <c r="AS2650" s="2"/>
      <c r="AU2650"/>
      <c r="AV2650"/>
      <c r="AW2650"/>
      <c r="BB2650" s="2"/>
      <c r="BD2650"/>
      <c r="BE2650"/>
      <c r="BF2650"/>
      <c r="BK2650" s="2"/>
      <c r="BM2650"/>
      <c r="BN2650"/>
      <c r="BO2650"/>
      <c r="BT2650" s="2"/>
      <c r="BV2650"/>
      <c r="BW2650"/>
      <c r="BX2650"/>
      <c r="CC2650" s="2"/>
      <c r="CE2650"/>
      <c r="CF2650"/>
      <c r="CG2650"/>
      <c r="CL2650" s="2"/>
      <c r="CN2650"/>
      <c r="CO2650"/>
      <c r="CP2650"/>
      <c r="CU2650" s="2"/>
      <c r="CW2650"/>
      <c r="CX2650"/>
      <c r="CY2650"/>
      <c r="DD2650" s="2"/>
      <c r="DF2650"/>
      <c r="DG2650"/>
      <c r="DH2650"/>
      <c r="DM2650" s="2"/>
      <c r="DO2650"/>
      <c r="DP2650"/>
      <c r="DQ2650"/>
      <c r="DV2650" s="2"/>
      <c r="DX2650"/>
      <c r="DY2650"/>
      <c r="DZ2650"/>
      <c r="EE2650" s="2"/>
      <c r="EG2650"/>
      <c r="EH2650"/>
      <c r="EI2650"/>
      <c r="EN2650" s="2"/>
      <c r="EP2650"/>
      <c r="EQ2650"/>
      <c r="ER2650"/>
      <c r="EW2650" s="2"/>
      <c r="EY2650"/>
      <c r="EZ2650"/>
      <c r="FA2650"/>
      <c r="FF2650" s="2"/>
      <c r="FH2650"/>
      <c r="FI2650"/>
      <c r="FJ2650"/>
      <c r="FO2650" s="2"/>
      <c r="FQ2650"/>
      <c r="FR2650"/>
      <c r="FS2650"/>
      <c r="FX2650" s="2"/>
      <c r="FZ2650"/>
      <c r="GA2650"/>
      <c r="GB2650"/>
      <c r="GG2650" s="2"/>
      <c r="GI2650"/>
      <c r="GJ2650"/>
      <c r="GK2650"/>
      <c r="GP2650" s="2"/>
      <c r="GR2650"/>
      <c r="GS2650"/>
      <c r="GT2650"/>
      <c r="GY2650" s="2"/>
      <c r="HA2650"/>
      <c r="HB2650"/>
      <c r="HC2650"/>
      <c r="HH2650" s="2"/>
      <c r="HJ2650"/>
      <c r="HK2650"/>
      <c r="HL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  <c r="IP2650"/>
      <c r="IQ2650"/>
      <c r="IR2650"/>
      <c r="IS2650"/>
      <c r="IT2650"/>
      <c r="IU2650"/>
      <c r="IV2650"/>
    </row>
    <row r="2651" spans="2:256" s="1" customFormat="1">
      <c r="B2651"/>
      <c r="C2651"/>
      <c r="D2651"/>
      <c r="I2651" s="2"/>
      <c r="K2651"/>
      <c r="L2651"/>
      <c r="M2651"/>
      <c r="N2651"/>
      <c r="R2651" s="2"/>
      <c r="T2651"/>
      <c r="U2651"/>
      <c r="V2651"/>
      <c r="AA2651" s="2"/>
      <c r="AC2651"/>
      <c r="AD2651"/>
      <c r="AE2651"/>
      <c r="AJ2651" s="2"/>
      <c r="AL2651"/>
      <c r="AM2651"/>
      <c r="AN2651"/>
      <c r="AS2651" s="2"/>
      <c r="AU2651"/>
      <c r="AV2651"/>
      <c r="AW2651"/>
      <c r="BB2651" s="2"/>
      <c r="BD2651"/>
      <c r="BE2651"/>
      <c r="BF2651"/>
      <c r="BK2651" s="2"/>
      <c r="BM2651"/>
      <c r="BN2651"/>
      <c r="BO2651"/>
      <c r="BT2651" s="2"/>
      <c r="BV2651"/>
      <c r="BW2651"/>
      <c r="BX2651"/>
      <c r="CC2651" s="2"/>
      <c r="CE2651"/>
      <c r="CF2651"/>
      <c r="CG2651"/>
      <c r="CL2651" s="2"/>
      <c r="CN2651"/>
      <c r="CO2651"/>
      <c r="CP2651"/>
      <c r="CU2651" s="2"/>
      <c r="CW2651"/>
      <c r="CX2651"/>
      <c r="CY2651"/>
      <c r="DD2651" s="2"/>
      <c r="DF2651"/>
      <c r="DG2651"/>
      <c r="DH2651"/>
      <c r="DM2651" s="2"/>
      <c r="DO2651"/>
      <c r="DP2651"/>
      <c r="DQ2651"/>
      <c r="DV2651" s="2"/>
      <c r="DX2651"/>
      <c r="DY2651"/>
      <c r="DZ2651"/>
      <c r="EE2651" s="2"/>
      <c r="EG2651"/>
      <c r="EH2651"/>
      <c r="EI2651"/>
      <c r="EN2651" s="2"/>
      <c r="EP2651"/>
      <c r="EQ2651"/>
      <c r="ER2651"/>
      <c r="EW2651" s="2"/>
      <c r="EY2651"/>
      <c r="EZ2651"/>
      <c r="FA2651"/>
      <c r="FF2651" s="2"/>
      <c r="FH2651"/>
      <c r="FI2651"/>
      <c r="FJ2651"/>
      <c r="FO2651" s="2"/>
      <c r="FQ2651"/>
      <c r="FR2651"/>
      <c r="FS2651"/>
      <c r="FX2651" s="2"/>
      <c r="FZ2651"/>
      <c r="GA2651"/>
      <c r="GB2651"/>
      <c r="GG2651" s="2"/>
      <c r="GI2651"/>
      <c r="GJ2651"/>
      <c r="GK2651"/>
      <c r="GP2651" s="2"/>
      <c r="GR2651"/>
      <c r="GS2651"/>
      <c r="GT2651"/>
      <c r="GY2651" s="2"/>
      <c r="HA2651"/>
      <c r="HB2651"/>
      <c r="HC2651"/>
      <c r="HH2651" s="2"/>
      <c r="HJ2651"/>
      <c r="HK2651"/>
      <c r="HL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</row>
    <row r="2652" spans="2:256" s="1" customFormat="1">
      <c r="B2652"/>
      <c r="C2652"/>
      <c r="D2652"/>
      <c r="I2652" s="2"/>
      <c r="K2652"/>
      <c r="L2652"/>
      <c r="M2652"/>
      <c r="N2652"/>
      <c r="R2652" s="2"/>
      <c r="T2652"/>
      <c r="U2652"/>
      <c r="V2652"/>
      <c r="AA2652" s="2"/>
      <c r="AC2652"/>
      <c r="AD2652"/>
      <c r="AE2652"/>
      <c r="AJ2652" s="2"/>
      <c r="AL2652"/>
      <c r="AM2652"/>
      <c r="AN2652"/>
      <c r="AS2652" s="2"/>
      <c r="AU2652"/>
      <c r="AV2652"/>
      <c r="AW2652"/>
      <c r="BB2652" s="2"/>
      <c r="BD2652"/>
      <c r="BE2652"/>
      <c r="BF2652"/>
      <c r="BK2652" s="2"/>
      <c r="BM2652"/>
      <c r="BN2652"/>
      <c r="BO2652"/>
      <c r="BT2652" s="2"/>
      <c r="BV2652"/>
      <c r="BW2652"/>
      <c r="BX2652"/>
      <c r="CC2652" s="2"/>
      <c r="CE2652"/>
      <c r="CF2652"/>
      <c r="CG2652"/>
      <c r="CL2652" s="2"/>
      <c r="CN2652"/>
      <c r="CO2652"/>
      <c r="CP2652"/>
      <c r="CU2652" s="2"/>
      <c r="CW2652"/>
      <c r="CX2652"/>
      <c r="CY2652"/>
      <c r="DD2652" s="2"/>
      <c r="DF2652"/>
      <c r="DG2652"/>
      <c r="DH2652"/>
      <c r="DM2652" s="2"/>
      <c r="DO2652"/>
      <c r="DP2652"/>
      <c r="DQ2652"/>
      <c r="DV2652" s="2"/>
      <c r="DX2652"/>
      <c r="DY2652"/>
      <c r="DZ2652"/>
      <c r="EE2652" s="2"/>
      <c r="EG2652"/>
      <c r="EH2652"/>
      <c r="EI2652"/>
      <c r="EN2652" s="2"/>
      <c r="EP2652"/>
      <c r="EQ2652"/>
      <c r="ER2652"/>
      <c r="EW2652" s="2"/>
      <c r="EY2652"/>
      <c r="EZ2652"/>
      <c r="FA2652"/>
      <c r="FF2652" s="2"/>
      <c r="FH2652"/>
      <c r="FI2652"/>
      <c r="FJ2652"/>
      <c r="FO2652" s="2"/>
      <c r="FQ2652"/>
      <c r="FR2652"/>
      <c r="FS2652"/>
      <c r="FX2652" s="2"/>
      <c r="FZ2652"/>
      <c r="GA2652"/>
      <c r="GB2652"/>
      <c r="GG2652" s="2"/>
      <c r="GI2652"/>
      <c r="GJ2652"/>
      <c r="GK2652"/>
      <c r="GP2652" s="2"/>
      <c r="GR2652"/>
      <c r="GS2652"/>
      <c r="GT2652"/>
      <c r="GY2652" s="2"/>
      <c r="HA2652"/>
      <c r="HB2652"/>
      <c r="HC2652"/>
      <c r="HH2652" s="2"/>
      <c r="HJ2652"/>
      <c r="HK2652"/>
      <c r="HL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2:256" s="1" customFormat="1">
      <c r="B2653"/>
      <c r="C2653"/>
      <c r="D2653"/>
      <c r="I2653" s="2"/>
      <c r="K2653"/>
      <c r="L2653"/>
      <c r="M2653"/>
      <c r="N2653"/>
      <c r="R2653" s="2"/>
      <c r="T2653"/>
      <c r="U2653"/>
      <c r="V2653"/>
      <c r="AA2653" s="2"/>
      <c r="AC2653"/>
      <c r="AD2653"/>
      <c r="AE2653"/>
      <c r="AJ2653" s="2"/>
      <c r="AL2653"/>
      <c r="AM2653"/>
      <c r="AN2653"/>
      <c r="AS2653" s="2"/>
      <c r="AU2653"/>
      <c r="AV2653"/>
      <c r="AW2653"/>
      <c r="BB2653" s="2"/>
      <c r="BD2653"/>
      <c r="BE2653"/>
      <c r="BF2653"/>
      <c r="BK2653" s="2"/>
      <c r="BM2653"/>
      <c r="BN2653"/>
      <c r="BO2653"/>
      <c r="BT2653" s="2"/>
      <c r="BV2653"/>
      <c r="BW2653"/>
      <c r="BX2653"/>
      <c r="CC2653" s="2"/>
      <c r="CE2653"/>
      <c r="CF2653"/>
      <c r="CG2653"/>
      <c r="CL2653" s="2"/>
      <c r="CN2653"/>
      <c r="CO2653"/>
      <c r="CP2653"/>
      <c r="CU2653" s="2"/>
      <c r="CW2653"/>
      <c r="CX2653"/>
      <c r="CY2653"/>
      <c r="DD2653" s="2"/>
      <c r="DF2653"/>
      <c r="DG2653"/>
      <c r="DH2653"/>
      <c r="DM2653" s="2"/>
      <c r="DO2653"/>
      <c r="DP2653"/>
      <c r="DQ2653"/>
      <c r="DV2653" s="2"/>
      <c r="DX2653"/>
      <c r="DY2653"/>
      <c r="DZ2653"/>
      <c r="EE2653" s="2"/>
      <c r="EG2653"/>
      <c r="EH2653"/>
      <c r="EI2653"/>
      <c r="EN2653" s="2"/>
      <c r="EP2653"/>
      <c r="EQ2653"/>
      <c r="ER2653"/>
      <c r="EW2653" s="2"/>
      <c r="EY2653"/>
      <c r="EZ2653"/>
      <c r="FA2653"/>
      <c r="FF2653" s="2"/>
      <c r="FH2653"/>
      <c r="FI2653"/>
      <c r="FJ2653"/>
      <c r="FO2653" s="2"/>
      <c r="FQ2653"/>
      <c r="FR2653"/>
      <c r="FS2653"/>
      <c r="FX2653" s="2"/>
      <c r="FZ2653"/>
      <c r="GA2653"/>
      <c r="GB2653"/>
      <c r="GG2653" s="2"/>
      <c r="GI2653"/>
      <c r="GJ2653"/>
      <c r="GK2653"/>
      <c r="GP2653" s="2"/>
      <c r="GR2653"/>
      <c r="GS2653"/>
      <c r="GT2653"/>
      <c r="GY2653" s="2"/>
      <c r="HA2653"/>
      <c r="HB2653"/>
      <c r="HC2653"/>
      <c r="HH2653" s="2"/>
      <c r="HJ2653"/>
      <c r="HK2653"/>
      <c r="HL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  <c r="IP2653"/>
      <c r="IQ2653"/>
      <c r="IR2653"/>
      <c r="IS2653"/>
      <c r="IT2653"/>
      <c r="IU2653"/>
      <c r="IV2653"/>
    </row>
    <row r="2654" spans="2:256" s="1" customFormat="1">
      <c r="B2654"/>
      <c r="C2654"/>
      <c r="D2654"/>
      <c r="I2654" s="2"/>
      <c r="K2654"/>
      <c r="L2654"/>
      <c r="M2654"/>
      <c r="N2654"/>
      <c r="R2654" s="2"/>
      <c r="T2654"/>
      <c r="U2654"/>
      <c r="V2654"/>
      <c r="AA2654" s="2"/>
      <c r="AC2654"/>
      <c r="AD2654"/>
      <c r="AE2654"/>
      <c r="AJ2654" s="2"/>
      <c r="AL2654"/>
      <c r="AM2654"/>
      <c r="AN2654"/>
      <c r="AS2654" s="2"/>
      <c r="AU2654"/>
      <c r="AV2654"/>
      <c r="AW2654"/>
      <c r="BB2654" s="2"/>
      <c r="BD2654"/>
      <c r="BE2654"/>
      <c r="BF2654"/>
      <c r="BK2654" s="2"/>
      <c r="BM2654"/>
      <c r="BN2654"/>
      <c r="BO2654"/>
      <c r="BT2654" s="2"/>
      <c r="BV2654"/>
      <c r="BW2654"/>
      <c r="BX2654"/>
      <c r="CC2654" s="2"/>
      <c r="CE2654"/>
      <c r="CF2654"/>
      <c r="CG2654"/>
      <c r="CL2654" s="2"/>
      <c r="CN2654"/>
      <c r="CO2654"/>
      <c r="CP2654"/>
      <c r="CU2654" s="2"/>
      <c r="CW2654"/>
      <c r="CX2654"/>
      <c r="CY2654"/>
      <c r="DD2654" s="2"/>
      <c r="DF2654"/>
      <c r="DG2654"/>
      <c r="DH2654"/>
      <c r="DM2654" s="2"/>
      <c r="DO2654"/>
      <c r="DP2654"/>
      <c r="DQ2654"/>
      <c r="DV2654" s="2"/>
      <c r="DX2654"/>
      <c r="DY2654"/>
      <c r="DZ2654"/>
      <c r="EE2654" s="2"/>
      <c r="EG2654"/>
      <c r="EH2654"/>
      <c r="EI2654"/>
      <c r="EN2654" s="2"/>
      <c r="EP2654"/>
      <c r="EQ2654"/>
      <c r="ER2654"/>
      <c r="EW2654" s="2"/>
      <c r="EY2654"/>
      <c r="EZ2654"/>
      <c r="FA2654"/>
      <c r="FF2654" s="2"/>
      <c r="FH2654"/>
      <c r="FI2654"/>
      <c r="FJ2654"/>
      <c r="FO2654" s="2"/>
      <c r="FQ2654"/>
      <c r="FR2654"/>
      <c r="FS2654"/>
      <c r="FX2654" s="2"/>
      <c r="FZ2654"/>
      <c r="GA2654"/>
      <c r="GB2654"/>
      <c r="GG2654" s="2"/>
      <c r="GI2654"/>
      <c r="GJ2654"/>
      <c r="GK2654"/>
      <c r="GP2654" s="2"/>
      <c r="GR2654"/>
      <c r="GS2654"/>
      <c r="GT2654"/>
      <c r="GY2654" s="2"/>
      <c r="HA2654"/>
      <c r="HB2654"/>
      <c r="HC2654"/>
      <c r="HH2654" s="2"/>
      <c r="HJ2654"/>
      <c r="HK2654"/>
      <c r="HL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2:256" s="1" customFormat="1">
      <c r="B2655"/>
      <c r="C2655"/>
      <c r="D2655"/>
      <c r="I2655" s="2"/>
      <c r="K2655"/>
      <c r="L2655"/>
      <c r="M2655"/>
      <c r="N2655"/>
      <c r="R2655" s="2"/>
      <c r="T2655"/>
      <c r="U2655"/>
      <c r="V2655"/>
      <c r="AA2655" s="2"/>
      <c r="AC2655"/>
      <c r="AD2655"/>
      <c r="AE2655"/>
      <c r="AJ2655" s="2"/>
      <c r="AL2655"/>
      <c r="AM2655"/>
      <c r="AN2655"/>
      <c r="AS2655" s="2"/>
      <c r="AU2655"/>
      <c r="AV2655"/>
      <c r="AW2655"/>
      <c r="BB2655" s="2"/>
      <c r="BD2655"/>
      <c r="BE2655"/>
      <c r="BF2655"/>
      <c r="BK2655" s="2"/>
      <c r="BM2655"/>
      <c r="BN2655"/>
      <c r="BO2655"/>
      <c r="BT2655" s="2"/>
      <c r="BV2655"/>
      <c r="BW2655"/>
      <c r="BX2655"/>
      <c r="CC2655" s="2"/>
      <c r="CE2655"/>
      <c r="CF2655"/>
      <c r="CG2655"/>
      <c r="CL2655" s="2"/>
      <c r="CN2655"/>
      <c r="CO2655"/>
      <c r="CP2655"/>
      <c r="CU2655" s="2"/>
      <c r="CW2655"/>
      <c r="CX2655"/>
      <c r="CY2655"/>
      <c r="DD2655" s="2"/>
      <c r="DF2655"/>
      <c r="DG2655"/>
      <c r="DH2655"/>
      <c r="DM2655" s="2"/>
      <c r="DO2655"/>
      <c r="DP2655"/>
      <c r="DQ2655"/>
      <c r="DV2655" s="2"/>
      <c r="DX2655"/>
      <c r="DY2655"/>
      <c r="DZ2655"/>
      <c r="EE2655" s="2"/>
      <c r="EG2655"/>
      <c r="EH2655"/>
      <c r="EI2655"/>
      <c r="EN2655" s="2"/>
      <c r="EP2655"/>
      <c r="EQ2655"/>
      <c r="ER2655"/>
      <c r="EW2655" s="2"/>
      <c r="EY2655"/>
      <c r="EZ2655"/>
      <c r="FA2655"/>
      <c r="FF2655" s="2"/>
      <c r="FH2655"/>
      <c r="FI2655"/>
      <c r="FJ2655"/>
      <c r="FO2655" s="2"/>
      <c r="FQ2655"/>
      <c r="FR2655"/>
      <c r="FS2655"/>
      <c r="FX2655" s="2"/>
      <c r="FZ2655"/>
      <c r="GA2655"/>
      <c r="GB2655"/>
      <c r="GG2655" s="2"/>
      <c r="GI2655"/>
      <c r="GJ2655"/>
      <c r="GK2655"/>
      <c r="GP2655" s="2"/>
      <c r="GR2655"/>
      <c r="GS2655"/>
      <c r="GT2655"/>
      <c r="GY2655" s="2"/>
      <c r="HA2655"/>
      <c r="HB2655"/>
      <c r="HC2655"/>
      <c r="HH2655" s="2"/>
      <c r="HJ2655"/>
      <c r="HK2655"/>
      <c r="HL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  <row r="2656" spans="2:256" s="1" customFormat="1">
      <c r="B2656"/>
      <c r="C2656"/>
      <c r="D2656"/>
      <c r="I2656" s="2"/>
      <c r="K2656"/>
      <c r="L2656"/>
      <c r="M2656"/>
      <c r="N2656"/>
      <c r="R2656" s="2"/>
      <c r="T2656"/>
      <c r="U2656"/>
      <c r="V2656"/>
      <c r="AA2656" s="2"/>
      <c r="AC2656"/>
      <c r="AD2656"/>
      <c r="AE2656"/>
      <c r="AJ2656" s="2"/>
      <c r="AL2656"/>
      <c r="AM2656"/>
      <c r="AN2656"/>
      <c r="AS2656" s="2"/>
      <c r="AU2656"/>
      <c r="AV2656"/>
      <c r="AW2656"/>
      <c r="BB2656" s="2"/>
      <c r="BD2656"/>
      <c r="BE2656"/>
      <c r="BF2656"/>
      <c r="BK2656" s="2"/>
      <c r="BM2656"/>
      <c r="BN2656"/>
      <c r="BO2656"/>
      <c r="BT2656" s="2"/>
      <c r="BV2656"/>
      <c r="BW2656"/>
      <c r="BX2656"/>
      <c r="CC2656" s="2"/>
      <c r="CE2656"/>
      <c r="CF2656"/>
      <c r="CG2656"/>
      <c r="CL2656" s="2"/>
      <c r="CN2656"/>
      <c r="CO2656"/>
      <c r="CP2656"/>
      <c r="CU2656" s="2"/>
      <c r="CW2656"/>
      <c r="CX2656"/>
      <c r="CY2656"/>
      <c r="DD2656" s="2"/>
      <c r="DF2656"/>
      <c r="DG2656"/>
      <c r="DH2656"/>
      <c r="DM2656" s="2"/>
      <c r="DO2656"/>
      <c r="DP2656"/>
      <c r="DQ2656"/>
      <c r="DV2656" s="2"/>
      <c r="DX2656"/>
      <c r="DY2656"/>
      <c r="DZ2656"/>
      <c r="EE2656" s="2"/>
      <c r="EG2656"/>
      <c r="EH2656"/>
      <c r="EI2656"/>
      <c r="EN2656" s="2"/>
      <c r="EP2656"/>
      <c r="EQ2656"/>
      <c r="ER2656"/>
      <c r="EW2656" s="2"/>
      <c r="EY2656"/>
      <c r="EZ2656"/>
      <c r="FA2656"/>
      <c r="FF2656" s="2"/>
      <c r="FH2656"/>
      <c r="FI2656"/>
      <c r="FJ2656"/>
      <c r="FO2656" s="2"/>
      <c r="FQ2656"/>
      <c r="FR2656"/>
      <c r="FS2656"/>
      <c r="FX2656" s="2"/>
      <c r="FZ2656"/>
      <c r="GA2656"/>
      <c r="GB2656"/>
      <c r="GG2656" s="2"/>
      <c r="GI2656"/>
      <c r="GJ2656"/>
      <c r="GK2656"/>
      <c r="GP2656" s="2"/>
      <c r="GR2656"/>
      <c r="GS2656"/>
      <c r="GT2656"/>
      <c r="GY2656" s="2"/>
      <c r="HA2656"/>
      <c r="HB2656"/>
      <c r="HC2656"/>
      <c r="HH2656" s="2"/>
      <c r="HJ2656"/>
      <c r="HK2656"/>
      <c r="HL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  <c r="IP2656"/>
      <c r="IQ2656"/>
      <c r="IR2656"/>
      <c r="IS2656"/>
      <c r="IT2656"/>
      <c r="IU2656"/>
      <c r="IV2656"/>
    </row>
    <row r="2657" spans="2:256" s="1" customFormat="1">
      <c r="B2657"/>
      <c r="C2657"/>
      <c r="D2657"/>
      <c r="I2657" s="2"/>
      <c r="K2657"/>
      <c r="L2657"/>
      <c r="M2657"/>
      <c r="N2657"/>
      <c r="R2657" s="2"/>
      <c r="T2657"/>
      <c r="U2657"/>
      <c r="V2657"/>
      <c r="AA2657" s="2"/>
      <c r="AC2657"/>
      <c r="AD2657"/>
      <c r="AE2657"/>
      <c r="AJ2657" s="2"/>
      <c r="AL2657"/>
      <c r="AM2657"/>
      <c r="AN2657"/>
      <c r="AS2657" s="2"/>
      <c r="AU2657"/>
      <c r="AV2657"/>
      <c r="AW2657"/>
      <c r="BB2657" s="2"/>
      <c r="BD2657"/>
      <c r="BE2657"/>
      <c r="BF2657"/>
      <c r="BK2657" s="2"/>
      <c r="BM2657"/>
      <c r="BN2657"/>
      <c r="BO2657"/>
      <c r="BT2657" s="2"/>
      <c r="BV2657"/>
      <c r="BW2657"/>
      <c r="BX2657"/>
      <c r="CC2657" s="2"/>
      <c r="CE2657"/>
      <c r="CF2657"/>
      <c r="CG2657"/>
      <c r="CL2657" s="2"/>
      <c r="CN2657"/>
      <c r="CO2657"/>
      <c r="CP2657"/>
      <c r="CU2657" s="2"/>
      <c r="CW2657"/>
      <c r="CX2657"/>
      <c r="CY2657"/>
      <c r="DD2657" s="2"/>
      <c r="DF2657"/>
      <c r="DG2657"/>
      <c r="DH2657"/>
      <c r="DM2657" s="2"/>
      <c r="DO2657"/>
      <c r="DP2657"/>
      <c r="DQ2657"/>
      <c r="DV2657" s="2"/>
      <c r="DX2657"/>
      <c r="DY2657"/>
      <c r="DZ2657"/>
      <c r="EE2657" s="2"/>
      <c r="EG2657"/>
      <c r="EH2657"/>
      <c r="EI2657"/>
      <c r="EN2657" s="2"/>
      <c r="EP2657"/>
      <c r="EQ2657"/>
      <c r="ER2657"/>
      <c r="EW2657" s="2"/>
      <c r="EY2657"/>
      <c r="EZ2657"/>
      <c r="FA2657"/>
      <c r="FF2657" s="2"/>
      <c r="FH2657"/>
      <c r="FI2657"/>
      <c r="FJ2657"/>
      <c r="FO2657" s="2"/>
      <c r="FQ2657"/>
      <c r="FR2657"/>
      <c r="FS2657"/>
      <c r="FX2657" s="2"/>
      <c r="FZ2657"/>
      <c r="GA2657"/>
      <c r="GB2657"/>
      <c r="GG2657" s="2"/>
      <c r="GI2657"/>
      <c r="GJ2657"/>
      <c r="GK2657"/>
      <c r="GP2657" s="2"/>
      <c r="GR2657"/>
      <c r="GS2657"/>
      <c r="GT2657"/>
      <c r="GY2657" s="2"/>
      <c r="HA2657"/>
      <c r="HB2657"/>
      <c r="HC2657"/>
      <c r="HH2657" s="2"/>
      <c r="HJ2657"/>
      <c r="HK2657"/>
      <c r="HL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  <c r="IP2657"/>
      <c r="IQ2657"/>
      <c r="IR2657"/>
      <c r="IS2657"/>
      <c r="IT2657"/>
      <c r="IU2657"/>
      <c r="IV2657"/>
    </row>
    <row r="2658" spans="2:256" s="1" customFormat="1">
      <c r="B2658"/>
      <c r="C2658"/>
      <c r="D2658"/>
      <c r="I2658" s="2"/>
      <c r="K2658"/>
      <c r="L2658"/>
      <c r="M2658"/>
      <c r="N2658"/>
      <c r="R2658" s="2"/>
      <c r="T2658"/>
      <c r="U2658"/>
      <c r="V2658"/>
      <c r="AA2658" s="2"/>
      <c r="AC2658"/>
      <c r="AD2658"/>
      <c r="AE2658"/>
      <c r="AJ2658" s="2"/>
      <c r="AL2658"/>
      <c r="AM2658"/>
      <c r="AN2658"/>
      <c r="AS2658" s="2"/>
      <c r="AU2658"/>
      <c r="AV2658"/>
      <c r="AW2658"/>
      <c r="BB2658" s="2"/>
      <c r="BD2658"/>
      <c r="BE2658"/>
      <c r="BF2658"/>
      <c r="BK2658" s="2"/>
      <c r="BM2658"/>
      <c r="BN2658"/>
      <c r="BO2658"/>
      <c r="BT2658" s="2"/>
      <c r="BV2658"/>
      <c r="BW2658"/>
      <c r="BX2658"/>
      <c r="CC2658" s="2"/>
      <c r="CE2658"/>
      <c r="CF2658"/>
      <c r="CG2658"/>
      <c r="CL2658" s="2"/>
      <c r="CN2658"/>
      <c r="CO2658"/>
      <c r="CP2658"/>
      <c r="CU2658" s="2"/>
      <c r="CW2658"/>
      <c r="CX2658"/>
      <c r="CY2658"/>
      <c r="DD2658" s="2"/>
      <c r="DF2658"/>
      <c r="DG2658"/>
      <c r="DH2658"/>
      <c r="DM2658" s="2"/>
      <c r="DO2658"/>
      <c r="DP2658"/>
      <c r="DQ2658"/>
      <c r="DV2658" s="2"/>
      <c r="DX2658"/>
      <c r="DY2658"/>
      <c r="DZ2658"/>
      <c r="EE2658" s="2"/>
      <c r="EG2658"/>
      <c r="EH2658"/>
      <c r="EI2658"/>
      <c r="EN2658" s="2"/>
      <c r="EP2658"/>
      <c r="EQ2658"/>
      <c r="ER2658"/>
      <c r="EW2658" s="2"/>
      <c r="EY2658"/>
      <c r="EZ2658"/>
      <c r="FA2658"/>
      <c r="FF2658" s="2"/>
      <c r="FH2658"/>
      <c r="FI2658"/>
      <c r="FJ2658"/>
      <c r="FO2658" s="2"/>
      <c r="FQ2658"/>
      <c r="FR2658"/>
      <c r="FS2658"/>
      <c r="FX2658" s="2"/>
      <c r="FZ2658"/>
      <c r="GA2658"/>
      <c r="GB2658"/>
      <c r="GG2658" s="2"/>
      <c r="GI2658"/>
      <c r="GJ2658"/>
      <c r="GK2658"/>
      <c r="GP2658" s="2"/>
      <c r="GR2658"/>
      <c r="GS2658"/>
      <c r="GT2658"/>
      <c r="GY2658" s="2"/>
      <c r="HA2658"/>
      <c r="HB2658"/>
      <c r="HC2658"/>
      <c r="HH2658" s="2"/>
      <c r="HJ2658"/>
      <c r="HK2658"/>
      <c r="HL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  <c r="IP2658"/>
      <c r="IQ2658"/>
      <c r="IR2658"/>
      <c r="IS2658"/>
      <c r="IT2658"/>
      <c r="IU2658"/>
      <c r="IV2658"/>
    </row>
    <row r="2659" spans="2:256" s="1" customFormat="1">
      <c r="B2659"/>
      <c r="C2659"/>
      <c r="D2659"/>
      <c r="I2659" s="2"/>
      <c r="K2659"/>
      <c r="L2659"/>
      <c r="M2659"/>
      <c r="N2659"/>
      <c r="R2659" s="2"/>
      <c r="T2659"/>
      <c r="U2659"/>
      <c r="V2659"/>
      <c r="AA2659" s="2"/>
      <c r="AC2659"/>
      <c r="AD2659"/>
      <c r="AE2659"/>
      <c r="AJ2659" s="2"/>
      <c r="AL2659"/>
      <c r="AM2659"/>
      <c r="AN2659"/>
      <c r="AS2659" s="2"/>
      <c r="AU2659"/>
      <c r="AV2659"/>
      <c r="AW2659"/>
      <c r="BB2659" s="2"/>
      <c r="BD2659"/>
      <c r="BE2659"/>
      <c r="BF2659"/>
      <c r="BK2659" s="2"/>
      <c r="BM2659"/>
      <c r="BN2659"/>
      <c r="BO2659"/>
      <c r="BT2659" s="2"/>
      <c r="BV2659"/>
      <c r="BW2659"/>
      <c r="BX2659"/>
      <c r="CC2659" s="2"/>
      <c r="CE2659"/>
      <c r="CF2659"/>
      <c r="CG2659"/>
      <c r="CL2659" s="2"/>
      <c r="CN2659"/>
      <c r="CO2659"/>
      <c r="CP2659"/>
      <c r="CU2659" s="2"/>
      <c r="CW2659"/>
      <c r="CX2659"/>
      <c r="CY2659"/>
      <c r="DD2659" s="2"/>
      <c r="DF2659"/>
      <c r="DG2659"/>
      <c r="DH2659"/>
      <c r="DM2659" s="2"/>
      <c r="DO2659"/>
      <c r="DP2659"/>
      <c r="DQ2659"/>
      <c r="DV2659" s="2"/>
      <c r="DX2659"/>
      <c r="DY2659"/>
      <c r="DZ2659"/>
      <c r="EE2659" s="2"/>
      <c r="EG2659"/>
      <c r="EH2659"/>
      <c r="EI2659"/>
      <c r="EN2659" s="2"/>
      <c r="EP2659"/>
      <c r="EQ2659"/>
      <c r="ER2659"/>
      <c r="EW2659" s="2"/>
      <c r="EY2659"/>
      <c r="EZ2659"/>
      <c r="FA2659"/>
      <c r="FF2659" s="2"/>
      <c r="FH2659"/>
      <c r="FI2659"/>
      <c r="FJ2659"/>
      <c r="FO2659" s="2"/>
      <c r="FQ2659"/>
      <c r="FR2659"/>
      <c r="FS2659"/>
      <c r="FX2659" s="2"/>
      <c r="FZ2659"/>
      <c r="GA2659"/>
      <c r="GB2659"/>
      <c r="GG2659" s="2"/>
      <c r="GI2659"/>
      <c r="GJ2659"/>
      <c r="GK2659"/>
      <c r="GP2659" s="2"/>
      <c r="GR2659"/>
      <c r="GS2659"/>
      <c r="GT2659"/>
      <c r="GY2659" s="2"/>
      <c r="HA2659"/>
      <c r="HB2659"/>
      <c r="HC2659"/>
      <c r="HH2659" s="2"/>
      <c r="HJ2659"/>
      <c r="HK2659"/>
      <c r="HL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  <c r="IP2659"/>
      <c r="IQ2659"/>
      <c r="IR2659"/>
      <c r="IS2659"/>
      <c r="IT2659"/>
      <c r="IU2659"/>
      <c r="IV2659"/>
    </row>
    <row r="2660" spans="2:256" s="1" customFormat="1">
      <c r="B2660"/>
      <c r="C2660"/>
      <c r="D2660"/>
      <c r="I2660" s="2"/>
      <c r="K2660"/>
      <c r="L2660"/>
      <c r="M2660"/>
      <c r="N2660"/>
      <c r="R2660" s="2"/>
      <c r="T2660"/>
      <c r="U2660"/>
      <c r="V2660"/>
      <c r="AA2660" s="2"/>
      <c r="AC2660"/>
      <c r="AD2660"/>
      <c r="AE2660"/>
      <c r="AJ2660" s="2"/>
      <c r="AL2660"/>
      <c r="AM2660"/>
      <c r="AN2660"/>
      <c r="AS2660" s="2"/>
      <c r="AU2660"/>
      <c r="AV2660"/>
      <c r="AW2660"/>
      <c r="BB2660" s="2"/>
      <c r="BD2660"/>
      <c r="BE2660"/>
      <c r="BF2660"/>
      <c r="BK2660" s="2"/>
      <c r="BM2660"/>
      <c r="BN2660"/>
      <c r="BO2660"/>
      <c r="BT2660" s="2"/>
      <c r="BV2660"/>
      <c r="BW2660"/>
      <c r="BX2660"/>
      <c r="CC2660" s="2"/>
      <c r="CE2660"/>
      <c r="CF2660"/>
      <c r="CG2660"/>
      <c r="CL2660" s="2"/>
      <c r="CN2660"/>
      <c r="CO2660"/>
      <c r="CP2660"/>
      <c r="CU2660" s="2"/>
      <c r="CW2660"/>
      <c r="CX2660"/>
      <c r="CY2660"/>
      <c r="DD2660" s="2"/>
      <c r="DF2660"/>
      <c r="DG2660"/>
      <c r="DH2660"/>
      <c r="DM2660" s="2"/>
      <c r="DO2660"/>
      <c r="DP2660"/>
      <c r="DQ2660"/>
      <c r="DV2660" s="2"/>
      <c r="DX2660"/>
      <c r="DY2660"/>
      <c r="DZ2660"/>
      <c r="EE2660" s="2"/>
      <c r="EG2660"/>
      <c r="EH2660"/>
      <c r="EI2660"/>
      <c r="EN2660" s="2"/>
      <c r="EP2660"/>
      <c r="EQ2660"/>
      <c r="ER2660"/>
      <c r="EW2660" s="2"/>
      <c r="EY2660"/>
      <c r="EZ2660"/>
      <c r="FA2660"/>
      <c r="FF2660" s="2"/>
      <c r="FH2660"/>
      <c r="FI2660"/>
      <c r="FJ2660"/>
      <c r="FO2660" s="2"/>
      <c r="FQ2660"/>
      <c r="FR2660"/>
      <c r="FS2660"/>
      <c r="FX2660" s="2"/>
      <c r="FZ2660"/>
      <c r="GA2660"/>
      <c r="GB2660"/>
      <c r="GG2660" s="2"/>
      <c r="GI2660"/>
      <c r="GJ2660"/>
      <c r="GK2660"/>
      <c r="GP2660" s="2"/>
      <c r="GR2660"/>
      <c r="GS2660"/>
      <c r="GT2660"/>
      <c r="GY2660" s="2"/>
      <c r="HA2660"/>
      <c r="HB2660"/>
      <c r="HC2660"/>
      <c r="HH2660" s="2"/>
      <c r="HJ2660"/>
      <c r="HK2660"/>
      <c r="HL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  <c r="IP2660"/>
      <c r="IQ2660"/>
      <c r="IR2660"/>
      <c r="IS2660"/>
      <c r="IT2660"/>
      <c r="IU2660"/>
      <c r="IV2660"/>
    </row>
    <row r="2661" spans="2:256" s="1" customFormat="1">
      <c r="B2661"/>
      <c r="C2661"/>
      <c r="D2661"/>
      <c r="I2661" s="2"/>
      <c r="K2661"/>
      <c r="L2661"/>
      <c r="M2661"/>
      <c r="N2661"/>
      <c r="R2661" s="2"/>
      <c r="T2661"/>
      <c r="U2661"/>
      <c r="V2661"/>
      <c r="AA2661" s="2"/>
      <c r="AC2661"/>
      <c r="AD2661"/>
      <c r="AE2661"/>
      <c r="AJ2661" s="2"/>
      <c r="AL2661"/>
      <c r="AM2661"/>
      <c r="AN2661"/>
      <c r="AS2661" s="2"/>
      <c r="AU2661"/>
      <c r="AV2661"/>
      <c r="AW2661"/>
      <c r="BB2661" s="2"/>
      <c r="BD2661"/>
      <c r="BE2661"/>
      <c r="BF2661"/>
      <c r="BK2661" s="2"/>
      <c r="BM2661"/>
      <c r="BN2661"/>
      <c r="BO2661"/>
      <c r="BT2661" s="2"/>
      <c r="BV2661"/>
      <c r="BW2661"/>
      <c r="BX2661"/>
      <c r="CC2661" s="2"/>
      <c r="CE2661"/>
      <c r="CF2661"/>
      <c r="CG2661"/>
      <c r="CL2661" s="2"/>
      <c r="CN2661"/>
      <c r="CO2661"/>
      <c r="CP2661"/>
      <c r="CU2661" s="2"/>
      <c r="CW2661"/>
      <c r="CX2661"/>
      <c r="CY2661"/>
      <c r="DD2661" s="2"/>
      <c r="DF2661"/>
      <c r="DG2661"/>
      <c r="DH2661"/>
      <c r="DM2661" s="2"/>
      <c r="DO2661"/>
      <c r="DP2661"/>
      <c r="DQ2661"/>
      <c r="DV2661" s="2"/>
      <c r="DX2661"/>
      <c r="DY2661"/>
      <c r="DZ2661"/>
      <c r="EE2661" s="2"/>
      <c r="EG2661"/>
      <c r="EH2661"/>
      <c r="EI2661"/>
      <c r="EN2661" s="2"/>
      <c r="EP2661"/>
      <c r="EQ2661"/>
      <c r="ER2661"/>
      <c r="EW2661" s="2"/>
      <c r="EY2661"/>
      <c r="EZ2661"/>
      <c r="FA2661"/>
      <c r="FF2661" s="2"/>
      <c r="FH2661"/>
      <c r="FI2661"/>
      <c r="FJ2661"/>
      <c r="FO2661" s="2"/>
      <c r="FQ2661"/>
      <c r="FR2661"/>
      <c r="FS2661"/>
      <c r="FX2661" s="2"/>
      <c r="FZ2661"/>
      <c r="GA2661"/>
      <c r="GB2661"/>
      <c r="GG2661" s="2"/>
      <c r="GI2661"/>
      <c r="GJ2661"/>
      <c r="GK2661"/>
      <c r="GP2661" s="2"/>
      <c r="GR2661"/>
      <c r="GS2661"/>
      <c r="GT2661"/>
      <c r="GY2661" s="2"/>
      <c r="HA2661"/>
      <c r="HB2661"/>
      <c r="HC2661"/>
      <c r="HH2661" s="2"/>
      <c r="HJ2661"/>
      <c r="HK2661"/>
      <c r="HL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  <c r="IP2661"/>
      <c r="IQ2661"/>
      <c r="IR2661"/>
      <c r="IS2661"/>
      <c r="IT2661"/>
      <c r="IU2661"/>
      <c r="IV2661"/>
    </row>
    <row r="2662" spans="2:256" s="1" customFormat="1">
      <c r="B2662"/>
      <c r="C2662"/>
      <c r="D2662"/>
      <c r="I2662" s="2"/>
      <c r="K2662"/>
      <c r="L2662"/>
      <c r="M2662"/>
      <c r="N2662"/>
      <c r="R2662" s="2"/>
      <c r="T2662"/>
      <c r="U2662"/>
      <c r="V2662"/>
      <c r="AA2662" s="2"/>
      <c r="AC2662"/>
      <c r="AD2662"/>
      <c r="AE2662"/>
      <c r="AJ2662" s="2"/>
      <c r="AL2662"/>
      <c r="AM2662"/>
      <c r="AN2662"/>
      <c r="AS2662" s="2"/>
      <c r="AU2662"/>
      <c r="AV2662"/>
      <c r="AW2662"/>
      <c r="BB2662" s="2"/>
      <c r="BD2662"/>
      <c r="BE2662"/>
      <c r="BF2662"/>
      <c r="BK2662" s="2"/>
      <c r="BM2662"/>
      <c r="BN2662"/>
      <c r="BO2662"/>
      <c r="BT2662" s="2"/>
      <c r="BV2662"/>
      <c r="BW2662"/>
      <c r="BX2662"/>
      <c r="CC2662" s="2"/>
      <c r="CE2662"/>
      <c r="CF2662"/>
      <c r="CG2662"/>
      <c r="CL2662" s="2"/>
      <c r="CN2662"/>
      <c r="CO2662"/>
      <c r="CP2662"/>
      <c r="CU2662" s="2"/>
      <c r="CW2662"/>
      <c r="CX2662"/>
      <c r="CY2662"/>
      <c r="DD2662" s="2"/>
      <c r="DF2662"/>
      <c r="DG2662"/>
      <c r="DH2662"/>
      <c r="DM2662" s="2"/>
      <c r="DO2662"/>
      <c r="DP2662"/>
      <c r="DQ2662"/>
      <c r="DV2662" s="2"/>
      <c r="DX2662"/>
      <c r="DY2662"/>
      <c r="DZ2662"/>
      <c r="EE2662" s="2"/>
      <c r="EG2662"/>
      <c r="EH2662"/>
      <c r="EI2662"/>
      <c r="EN2662" s="2"/>
      <c r="EP2662"/>
      <c r="EQ2662"/>
      <c r="ER2662"/>
      <c r="EW2662" s="2"/>
      <c r="EY2662"/>
      <c r="EZ2662"/>
      <c r="FA2662"/>
      <c r="FF2662" s="2"/>
      <c r="FH2662"/>
      <c r="FI2662"/>
      <c r="FJ2662"/>
      <c r="FO2662" s="2"/>
      <c r="FQ2662"/>
      <c r="FR2662"/>
      <c r="FS2662"/>
      <c r="FX2662" s="2"/>
      <c r="FZ2662"/>
      <c r="GA2662"/>
      <c r="GB2662"/>
      <c r="GG2662" s="2"/>
      <c r="GI2662"/>
      <c r="GJ2662"/>
      <c r="GK2662"/>
      <c r="GP2662" s="2"/>
      <c r="GR2662"/>
      <c r="GS2662"/>
      <c r="GT2662"/>
      <c r="GY2662" s="2"/>
      <c r="HA2662"/>
      <c r="HB2662"/>
      <c r="HC2662"/>
      <c r="HH2662" s="2"/>
      <c r="HJ2662"/>
      <c r="HK2662"/>
      <c r="HL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  <c r="IP2662"/>
      <c r="IQ2662"/>
      <c r="IR2662"/>
      <c r="IS2662"/>
      <c r="IT2662"/>
      <c r="IU2662"/>
      <c r="IV2662"/>
    </row>
    <row r="2663" spans="2:256" s="1" customFormat="1">
      <c r="B2663"/>
      <c r="C2663"/>
      <c r="D2663"/>
      <c r="I2663" s="2"/>
      <c r="K2663"/>
      <c r="L2663"/>
      <c r="M2663"/>
      <c r="N2663"/>
      <c r="R2663" s="2"/>
      <c r="T2663"/>
      <c r="U2663"/>
      <c r="V2663"/>
      <c r="AA2663" s="2"/>
      <c r="AC2663"/>
      <c r="AD2663"/>
      <c r="AE2663"/>
      <c r="AJ2663" s="2"/>
      <c r="AL2663"/>
      <c r="AM2663"/>
      <c r="AN2663"/>
      <c r="AS2663" s="2"/>
      <c r="AU2663"/>
      <c r="AV2663"/>
      <c r="AW2663"/>
      <c r="BB2663" s="2"/>
      <c r="BD2663"/>
      <c r="BE2663"/>
      <c r="BF2663"/>
      <c r="BK2663" s="2"/>
      <c r="BM2663"/>
      <c r="BN2663"/>
      <c r="BO2663"/>
      <c r="BT2663" s="2"/>
      <c r="BV2663"/>
      <c r="BW2663"/>
      <c r="BX2663"/>
      <c r="CC2663" s="2"/>
      <c r="CE2663"/>
      <c r="CF2663"/>
      <c r="CG2663"/>
      <c r="CL2663" s="2"/>
      <c r="CN2663"/>
      <c r="CO2663"/>
      <c r="CP2663"/>
      <c r="CU2663" s="2"/>
      <c r="CW2663"/>
      <c r="CX2663"/>
      <c r="CY2663"/>
      <c r="DD2663" s="2"/>
      <c r="DF2663"/>
      <c r="DG2663"/>
      <c r="DH2663"/>
      <c r="DM2663" s="2"/>
      <c r="DO2663"/>
      <c r="DP2663"/>
      <c r="DQ2663"/>
      <c r="DV2663" s="2"/>
      <c r="DX2663"/>
      <c r="DY2663"/>
      <c r="DZ2663"/>
      <c r="EE2663" s="2"/>
      <c r="EG2663"/>
      <c r="EH2663"/>
      <c r="EI2663"/>
      <c r="EN2663" s="2"/>
      <c r="EP2663"/>
      <c r="EQ2663"/>
      <c r="ER2663"/>
      <c r="EW2663" s="2"/>
      <c r="EY2663"/>
      <c r="EZ2663"/>
      <c r="FA2663"/>
      <c r="FF2663" s="2"/>
      <c r="FH2663"/>
      <c r="FI2663"/>
      <c r="FJ2663"/>
      <c r="FO2663" s="2"/>
      <c r="FQ2663"/>
      <c r="FR2663"/>
      <c r="FS2663"/>
      <c r="FX2663" s="2"/>
      <c r="FZ2663"/>
      <c r="GA2663"/>
      <c r="GB2663"/>
      <c r="GG2663" s="2"/>
      <c r="GI2663"/>
      <c r="GJ2663"/>
      <c r="GK2663"/>
      <c r="GP2663" s="2"/>
      <c r="GR2663"/>
      <c r="GS2663"/>
      <c r="GT2663"/>
      <c r="GY2663" s="2"/>
      <c r="HA2663"/>
      <c r="HB2663"/>
      <c r="HC2663"/>
      <c r="HH2663" s="2"/>
      <c r="HJ2663"/>
      <c r="HK2663"/>
      <c r="HL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  <c r="IP2663"/>
      <c r="IQ2663"/>
      <c r="IR2663"/>
      <c r="IS2663"/>
      <c r="IT2663"/>
      <c r="IU2663"/>
      <c r="IV2663"/>
    </row>
    <row r="2664" spans="2:256" s="1" customFormat="1">
      <c r="B2664"/>
      <c r="C2664"/>
      <c r="D2664"/>
      <c r="I2664" s="2"/>
      <c r="K2664"/>
      <c r="L2664"/>
      <c r="M2664"/>
      <c r="N2664"/>
      <c r="R2664" s="2"/>
      <c r="T2664"/>
      <c r="U2664"/>
      <c r="V2664"/>
      <c r="AA2664" s="2"/>
      <c r="AC2664"/>
      <c r="AD2664"/>
      <c r="AE2664"/>
      <c r="AJ2664" s="2"/>
      <c r="AL2664"/>
      <c r="AM2664"/>
      <c r="AN2664"/>
      <c r="AS2664" s="2"/>
      <c r="AU2664"/>
      <c r="AV2664"/>
      <c r="AW2664"/>
      <c r="BB2664" s="2"/>
      <c r="BD2664"/>
      <c r="BE2664"/>
      <c r="BF2664"/>
      <c r="BK2664" s="2"/>
      <c r="BM2664"/>
      <c r="BN2664"/>
      <c r="BO2664"/>
      <c r="BT2664" s="2"/>
      <c r="BV2664"/>
      <c r="BW2664"/>
      <c r="BX2664"/>
      <c r="CC2664" s="2"/>
      <c r="CE2664"/>
      <c r="CF2664"/>
      <c r="CG2664"/>
      <c r="CL2664" s="2"/>
      <c r="CN2664"/>
      <c r="CO2664"/>
      <c r="CP2664"/>
      <c r="CU2664" s="2"/>
      <c r="CW2664"/>
      <c r="CX2664"/>
      <c r="CY2664"/>
      <c r="DD2664" s="2"/>
      <c r="DF2664"/>
      <c r="DG2664"/>
      <c r="DH2664"/>
      <c r="DM2664" s="2"/>
      <c r="DO2664"/>
      <c r="DP2664"/>
      <c r="DQ2664"/>
      <c r="DV2664" s="2"/>
      <c r="DX2664"/>
      <c r="DY2664"/>
      <c r="DZ2664"/>
      <c r="EE2664" s="2"/>
      <c r="EG2664"/>
      <c r="EH2664"/>
      <c r="EI2664"/>
      <c r="EN2664" s="2"/>
      <c r="EP2664"/>
      <c r="EQ2664"/>
      <c r="ER2664"/>
      <c r="EW2664" s="2"/>
      <c r="EY2664"/>
      <c r="EZ2664"/>
      <c r="FA2664"/>
      <c r="FF2664" s="2"/>
      <c r="FH2664"/>
      <c r="FI2664"/>
      <c r="FJ2664"/>
      <c r="FO2664" s="2"/>
      <c r="FQ2664"/>
      <c r="FR2664"/>
      <c r="FS2664"/>
      <c r="FX2664" s="2"/>
      <c r="FZ2664"/>
      <c r="GA2664"/>
      <c r="GB2664"/>
      <c r="GG2664" s="2"/>
      <c r="GI2664"/>
      <c r="GJ2664"/>
      <c r="GK2664"/>
      <c r="GP2664" s="2"/>
      <c r="GR2664"/>
      <c r="GS2664"/>
      <c r="GT2664"/>
      <c r="GY2664" s="2"/>
      <c r="HA2664"/>
      <c r="HB2664"/>
      <c r="HC2664"/>
      <c r="HH2664" s="2"/>
      <c r="HJ2664"/>
      <c r="HK2664"/>
      <c r="HL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  <c r="IP2664"/>
      <c r="IQ2664"/>
      <c r="IR2664"/>
      <c r="IS2664"/>
      <c r="IT2664"/>
      <c r="IU2664"/>
      <c r="IV2664"/>
    </row>
    <row r="2665" spans="2:256" s="1" customFormat="1">
      <c r="B2665"/>
      <c r="C2665"/>
      <c r="D2665"/>
      <c r="I2665" s="2"/>
      <c r="K2665"/>
      <c r="L2665"/>
      <c r="M2665"/>
      <c r="N2665"/>
      <c r="R2665" s="2"/>
      <c r="T2665"/>
      <c r="U2665"/>
      <c r="V2665"/>
      <c r="AA2665" s="2"/>
      <c r="AC2665"/>
      <c r="AD2665"/>
      <c r="AE2665"/>
      <c r="AJ2665" s="2"/>
      <c r="AL2665"/>
      <c r="AM2665"/>
      <c r="AN2665"/>
      <c r="AS2665" s="2"/>
      <c r="AU2665"/>
      <c r="AV2665"/>
      <c r="AW2665"/>
      <c r="BB2665" s="2"/>
      <c r="BD2665"/>
      <c r="BE2665"/>
      <c r="BF2665"/>
      <c r="BK2665" s="2"/>
      <c r="BM2665"/>
      <c r="BN2665"/>
      <c r="BO2665"/>
      <c r="BT2665" s="2"/>
      <c r="BV2665"/>
      <c r="BW2665"/>
      <c r="BX2665"/>
      <c r="CC2665" s="2"/>
      <c r="CE2665"/>
      <c r="CF2665"/>
      <c r="CG2665"/>
      <c r="CL2665" s="2"/>
      <c r="CN2665"/>
      <c r="CO2665"/>
      <c r="CP2665"/>
      <c r="CU2665" s="2"/>
      <c r="CW2665"/>
      <c r="CX2665"/>
      <c r="CY2665"/>
      <c r="DD2665" s="2"/>
      <c r="DF2665"/>
      <c r="DG2665"/>
      <c r="DH2665"/>
      <c r="DM2665" s="2"/>
      <c r="DO2665"/>
      <c r="DP2665"/>
      <c r="DQ2665"/>
      <c r="DV2665" s="2"/>
      <c r="DX2665"/>
      <c r="DY2665"/>
      <c r="DZ2665"/>
      <c r="EE2665" s="2"/>
      <c r="EG2665"/>
      <c r="EH2665"/>
      <c r="EI2665"/>
      <c r="EN2665" s="2"/>
      <c r="EP2665"/>
      <c r="EQ2665"/>
      <c r="ER2665"/>
      <c r="EW2665" s="2"/>
      <c r="EY2665"/>
      <c r="EZ2665"/>
      <c r="FA2665"/>
      <c r="FF2665" s="2"/>
      <c r="FH2665"/>
      <c r="FI2665"/>
      <c r="FJ2665"/>
      <c r="FO2665" s="2"/>
      <c r="FQ2665"/>
      <c r="FR2665"/>
      <c r="FS2665"/>
      <c r="FX2665" s="2"/>
      <c r="FZ2665"/>
      <c r="GA2665"/>
      <c r="GB2665"/>
      <c r="GG2665" s="2"/>
      <c r="GI2665"/>
      <c r="GJ2665"/>
      <c r="GK2665"/>
      <c r="GP2665" s="2"/>
      <c r="GR2665"/>
      <c r="GS2665"/>
      <c r="GT2665"/>
      <c r="GY2665" s="2"/>
      <c r="HA2665"/>
      <c r="HB2665"/>
      <c r="HC2665"/>
      <c r="HH2665" s="2"/>
      <c r="HJ2665"/>
      <c r="HK2665"/>
      <c r="HL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  <c r="IP2665"/>
      <c r="IQ2665"/>
      <c r="IR2665"/>
      <c r="IS2665"/>
      <c r="IT2665"/>
      <c r="IU2665"/>
      <c r="IV2665"/>
    </row>
    <row r="2666" spans="2:256" s="1" customFormat="1">
      <c r="B2666"/>
      <c r="C2666"/>
      <c r="D2666"/>
      <c r="I2666" s="2"/>
      <c r="K2666"/>
      <c r="L2666"/>
      <c r="M2666"/>
      <c r="N2666"/>
      <c r="R2666" s="2"/>
      <c r="T2666"/>
      <c r="U2666"/>
      <c r="V2666"/>
      <c r="AA2666" s="2"/>
      <c r="AC2666"/>
      <c r="AD2666"/>
      <c r="AE2666"/>
      <c r="AJ2666" s="2"/>
      <c r="AL2666"/>
      <c r="AM2666"/>
      <c r="AN2666"/>
      <c r="AS2666" s="2"/>
      <c r="AU2666"/>
      <c r="AV2666"/>
      <c r="AW2666"/>
      <c r="BB2666" s="2"/>
      <c r="BD2666"/>
      <c r="BE2666"/>
      <c r="BF2666"/>
      <c r="BK2666" s="2"/>
      <c r="BM2666"/>
      <c r="BN2666"/>
      <c r="BO2666"/>
      <c r="BT2666" s="2"/>
      <c r="BV2666"/>
      <c r="BW2666"/>
      <c r="BX2666"/>
      <c r="CC2666" s="2"/>
      <c r="CE2666"/>
      <c r="CF2666"/>
      <c r="CG2666"/>
      <c r="CL2666" s="2"/>
      <c r="CN2666"/>
      <c r="CO2666"/>
      <c r="CP2666"/>
      <c r="CU2666" s="2"/>
      <c r="CW2666"/>
      <c r="CX2666"/>
      <c r="CY2666"/>
      <c r="DD2666" s="2"/>
      <c r="DF2666"/>
      <c r="DG2666"/>
      <c r="DH2666"/>
      <c r="DM2666" s="2"/>
      <c r="DO2666"/>
      <c r="DP2666"/>
      <c r="DQ2666"/>
      <c r="DV2666" s="2"/>
      <c r="DX2666"/>
      <c r="DY2666"/>
      <c r="DZ2666"/>
      <c r="EE2666" s="2"/>
      <c r="EG2666"/>
      <c r="EH2666"/>
      <c r="EI2666"/>
      <c r="EN2666" s="2"/>
      <c r="EP2666"/>
      <c r="EQ2666"/>
      <c r="ER2666"/>
      <c r="EW2666" s="2"/>
      <c r="EY2666"/>
      <c r="EZ2666"/>
      <c r="FA2666"/>
      <c r="FF2666" s="2"/>
      <c r="FH2666"/>
      <c r="FI2666"/>
      <c r="FJ2666"/>
      <c r="FO2666" s="2"/>
      <c r="FQ2666"/>
      <c r="FR2666"/>
      <c r="FS2666"/>
      <c r="FX2666" s="2"/>
      <c r="FZ2666"/>
      <c r="GA2666"/>
      <c r="GB2666"/>
      <c r="GG2666" s="2"/>
      <c r="GI2666"/>
      <c r="GJ2666"/>
      <c r="GK2666"/>
      <c r="GP2666" s="2"/>
      <c r="GR2666"/>
      <c r="GS2666"/>
      <c r="GT2666"/>
      <c r="GY2666" s="2"/>
      <c r="HA2666"/>
      <c r="HB2666"/>
      <c r="HC2666"/>
      <c r="HH2666" s="2"/>
      <c r="HJ2666"/>
      <c r="HK2666"/>
      <c r="HL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  <c r="IP2666"/>
      <c r="IQ2666"/>
      <c r="IR2666"/>
      <c r="IS2666"/>
      <c r="IT2666"/>
      <c r="IU2666"/>
      <c r="IV2666"/>
    </row>
    <row r="2667" spans="2:256" s="1" customFormat="1">
      <c r="B2667"/>
      <c r="C2667"/>
      <c r="D2667"/>
      <c r="I2667" s="2"/>
      <c r="K2667"/>
      <c r="L2667"/>
      <c r="M2667"/>
      <c r="N2667"/>
      <c r="R2667" s="2"/>
      <c r="T2667"/>
      <c r="U2667"/>
      <c r="V2667"/>
      <c r="AA2667" s="2"/>
      <c r="AC2667"/>
      <c r="AD2667"/>
      <c r="AE2667"/>
      <c r="AJ2667" s="2"/>
      <c r="AL2667"/>
      <c r="AM2667"/>
      <c r="AN2667"/>
      <c r="AS2667" s="2"/>
      <c r="AU2667"/>
      <c r="AV2667"/>
      <c r="AW2667"/>
      <c r="BB2667" s="2"/>
      <c r="BD2667"/>
      <c r="BE2667"/>
      <c r="BF2667"/>
      <c r="BK2667" s="2"/>
      <c r="BM2667"/>
      <c r="BN2667"/>
      <c r="BO2667"/>
      <c r="BT2667" s="2"/>
      <c r="BV2667"/>
      <c r="BW2667"/>
      <c r="BX2667"/>
      <c r="CC2667" s="2"/>
      <c r="CE2667"/>
      <c r="CF2667"/>
      <c r="CG2667"/>
      <c r="CL2667" s="2"/>
      <c r="CN2667"/>
      <c r="CO2667"/>
      <c r="CP2667"/>
      <c r="CU2667" s="2"/>
      <c r="CW2667"/>
      <c r="CX2667"/>
      <c r="CY2667"/>
      <c r="DD2667" s="2"/>
      <c r="DF2667"/>
      <c r="DG2667"/>
      <c r="DH2667"/>
      <c r="DM2667" s="2"/>
      <c r="DO2667"/>
      <c r="DP2667"/>
      <c r="DQ2667"/>
      <c r="DV2667" s="2"/>
      <c r="DX2667"/>
      <c r="DY2667"/>
      <c r="DZ2667"/>
      <c r="EE2667" s="2"/>
      <c r="EG2667"/>
      <c r="EH2667"/>
      <c r="EI2667"/>
      <c r="EN2667" s="2"/>
      <c r="EP2667"/>
      <c r="EQ2667"/>
      <c r="ER2667"/>
      <c r="EW2667" s="2"/>
      <c r="EY2667"/>
      <c r="EZ2667"/>
      <c r="FA2667"/>
      <c r="FF2667" s="2"/>
      <c r="FH2667"/>
      <c r="FI2667"/>
      <c r="FJ2667"/>
      <c r="FO2667" s="2"/>
      <c r="FQ2667"/>
      <c r="FR2667"/>
      <c r="FS2667"/>
      <c r="FX2667" s="2"/>
      <c r="FZ2667"/>
      <c r="GA2667"/>
      <c r="GB2667"/>
      <c r="GG2667" s="2"/>
      <c r="GI2667"/>
      <c r="GJ2667"/>
      <c r="GK2667"/>
      <c r="GP2667" s="2"/>
      <c r="GR2667"/>
      <c r="GS2667"/>
      <c r="GT2667"/>
      <c r="GY2667" s="2"/>
      <c r="HA2667"/>
      <c r="HB2667"/>
      <c r="HC2667"/>
      <c r="HH2667" s="2"/>
      <c r="HJ2667"/>
      <c r="HK2667"/>
      <c r="HL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  <c r="IP2667"/>
      <c r="IQ2667"/>
      <c r="IR2667"/>
      <c r="IS2667"/>
      <c r="IT2667"/>
      <c r="IU2667"/>
      <c r="IV2667"/>
    </row>
    <row r="2668" spans="2:256" s="1" customFormat="1">
      <c r="B2668"/>
      <c r="C2668"/>
      <c r="D2668"/>
      <c r="I2668" s="2"/>
      <c r="K2668"/>
      <c r="L2668"/>
      <c r="M2668"/>
      <c r="N2668"/>
      <c r="R2668" s="2"/>
      <c r="T2668"/>
      <c r="U2668"/>
      <c r="V2668"/>
      <c r="AA2668" s="2"/>
      <c r="AC2668"/>
      <c r="AD2668"/>
      <c r="AE2668"/>
      <c r="AJ2668" s="2"/>
      <c r="AL2668"/>
      <c r="AM2668"/>
      <c r="AN2668"/>
      <c r="AS2668" s="2"/>
      <c r="AU2668"/>
      <c r="AV2668"/>
      <c r="AW2668"/>
      <c r="BB2668" s="2"/>
      <c r="BD2668"/>
      <c r="BE2668"/>
      <c r="BF2668"/>
      <c r="BK2668" s="2"/>
      <c r="BM2668"/>
      <c r="BN2668"/>
      <c r="BO2668"/>
      <c r="BT2668" s="2"/>
      <c r="BV2668"/>
      <c r="BW2668"/>
      <c r="BX2668"/>
      <c r="CC2668" s="2"/>
      <c r="CE2668"/>
      <c r="CF2668"/>
      <c r="CG2668"/>
      <c r="CL2668" s="2"/>
      <c r="CN2668"/>
      <c r="CO2668"/>
      <c r="CP2668"/>
      <c r="CU2668" s="2"/>
      <c r="CW2668"/>
      <c r="CX2668"/>
      <c r="CY2668"/>
      <c r="DD2668" s="2"/>
      <c r="DF2668"/>
      <c r="DG2668"/>
      <c r="DH2668"/>
      <c r="DM2668" s="2"/>
      <c r="DO2668"/>
      <c r="DP2668"/>
      <c r="DQ2668"/>
      <c r="DV2668" s="2"/>
      <c r="DX2668"/>
      <c r="DY2668"/>
      <c r="DZ2668"/>
      <c r="EE2668" s="2"/>
      <c r="EG2668"/>
      <c r="EH2668"/>
      <c r="EI2668"/>
      <c r="EN2668" s="2"/>
      <c r="EP2668"/>
      <c r="EQ2668"/>
      <c r="ER2668"/>
      <c r="EW2668" s="2"/>
      <c r="EY2668"/>
      <c r="EZ2668"/>
      <c r="FA2668"/>
      <c r="FF2668" s="2"/>
      <c r="FH2668"/>
      <c r="FI2668"/>
      <c r="FJ2668"/>
      <c r="FO2668" s="2"/>
      <c r="FQ2668"/>
      <c r="FR2668"/>
      <c r="FS2668"/>
      <c r="FX2668" s="2"/>
      <c r="FZ2668"/>
      <c r="GA2668"/>
      <c r="GB2668"/>
      <c r="GG2668" s="2"/>
      <c r="GI2668"/>
      <c r="GJ2668"/>
      <c r="GK2668"/>
      <c r="GP2668" s="2"/>
      <c r="GR2668"/>
      <c r="GS2668"/>
      <c r="GT2668"/>
      <c r="GY2668" s="2"/>
      <c r="HA2668"/>
      <c r="HB2668"/>
      <c r="HC2668"/>
      <c r="HH2668" s="2"/>
      <c r="HJ2668"/>
      <c r="HK2668"/>
      <c r="HL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  <c r="IP2668"/>
      <c r="IQ2668"/>
      <c r="IR2668"/>
      <c r="IS2668"/>
      <c r="IT2668"/>
      <c r="IU2668"/>
      <c r="IV2668"/>
    </row>
    <row r="2669" spans="2:256" s="1" customFormat="1">
      <c r="B2669"/>
      <c r="C2669"/>
      <c r="D2669"/>
      <c r="I2669" s="2"/>
      <c r="K2669"/>
      <c r="L2669"/>
      <c r="M2669"/>
      <c r="N2669"/>
      <c r="R2669" s="2"/>
      <c r="T2669"/>
      <c r="U2669"/>
      <c r="V2669"/>
      <c r="AA2669" s="2"/>
      <c r="AC2669"/>
      <c r="AD2669"/>
      <c r="AE2669"/>
      <c r="AJ2669" s="2"/>
      <c r="AL2669"/>
      <c r="AM2669"/>
      <c r="AN2669"/>
      <c r="AS2669" s="2"/>
      <c r="AU2669"/>
      <c r="AV2669"/>
      <c r="AW2669"/>
      <c r="BB2669" s="2"/>
      <c r="BD2669"/>
      <c r="BE2669"/>
      <c r="BF2669"/>
      <c r="BK2669" s="2"/>
      <c r="BM2669"/>
      <c r="BN2669"/>
      <c r="BO2669"/>
      <c r="BT2669" s="2"/>
      <c r="BV2669"/>
      <c r="BW2669"/>
      <c r="BX2669"/>
      <c r="CC2669" s="2"/>
      <c r="CE2669"/>
      <c r="CF2669"/>
      <c r="CG2669"/>
      <c r="CL2669" s="2"/>
      <c r="CN2669"/>
      <c r="CO2669"/>
      <c r="CP2669"/>
      <c r="CU2669" s="2"/>
      <c r="CW2669"/>
      <c r="CX2669"/>
      <c r="CY2669"/>
      <c r="DD2669" s="2"/>
      <c r="DF2669"/>
      <c r="DG2669"/>
      <c r="DH2669"/>
      <c r="DM2669" s="2"/>
      <c r="DO2669"/>
      <c r="DP2669"/>
      <c r="DQ2669"/>
      <c r="DV2669" s="2"/>
      <c r="DX2669"/>
      <c r="DY2669"/>
      <c r="DZ2669"/>
      <c r="EE2669" s="2"/>
      <c r="EG2669"/>
      <c r="EH2669"/>
      <c r="EI2669"/>
      <c r="EN2669" s="2"/>
      <c r="EP2669"/>
      <c r="EQ2669"/>
      <c r="ER2669"/>
      <c r="EW2669" s="2"/>
      <c r="EY2669"/>
      <c r="EZ2669"/>
      <c r="FA2669"/>
      <c r="FF2669" s="2"/>
      <c r="FH2669"/>
      <c r="FI2669"/>
      <c r="FJ2669"/>
      <c r="FO2669" s="2"/>
      <c r="FQ2669"/>
      <c r="FR2669"/>
      <c r="FS2669"/>
      <c r="FX2669" s="2"/>
      <c r="FZ2669"/>
      <c r="GA2669"/>
      <c r="GB2669"/>
      <c r="GG2669" s="2"/>
      <c r="GI2669"/>
      <c r="GJ2669"/>
      <c r="GK2669"/>
      <c r="GP2669" s="2"/>
      <c r="GR2669"/>
      <c r="GS2669"/>
      <c r="GT2669"/>
      <c r="GY2669" s="2"/>
      <c r="HA2669"/>
      <c r="HB2669"/>
      <c r="HC2669"/>
      <c r="HH2669" s="2"/>
      <c r="HJ2669"/>
      <c r="HK2669"/>
      <c r="HL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  <c r="IP2669"/>
      <c r="IQ2669"/>
      <c r="IR2669"/>
      <c r="IS2669"/>
      <c r="IT2669"/>
      <c r="IU2669"/>
      <c r="IV2669"/>
    </row>
    <row r="2670" spans="2:256" s="1" customFormat="1">
      <c r="B2670"/>
      <c r="C2670"/>
      <c r="D2670"/>
      <c r="I2670" s="2"/>
      <c r="K2670"/>
      <c r="L2670"/>
      <c r="M2670"/>
      <c r="N2670"/>
      <c r="R2670" s="2"/>
      <c r="T2670"/>
      <c r="U2670"/>
      <c r="V2670"/>
      <c r="AA2670" s="2"/>
      <c r="AC2670"/>
      <c r="AD2670"/>
      <c r="AE2670"/>
      <c r="AJ2670" s="2"/>
      <c r="AL2670"/>
      <c r="AM2670"/>
      <c r="AN2670"/>
      <c r="AS2670" s="2"/>
      <c r="AU2670"/>
      <c r="AV2670"/>
      <c r="AW2670"/>
      <c r="BB2670" s="2"/>
      <c r="BD2670"/>
      <c r="BE2670"/>
      <c r="BF2670"/>
      <c r="BK2670" s="2"/>
      <c r="BM2670"/>
      <c r="BN2670"/>
      <c r="BO2670"/>
      <c r="BT2670" s="2"/>
      <c r="BV2670"/>
      <c r="BW2670"/>
      <c r="BX2670"/>
      <c r="CC2670" s="2"/>
      <c r="CE2670"/>
      <c r="CF2670"/>
      <c r="CG2670"/>
      <c r="CL2670" s="2"/>
      <c r="CN2670"/>
      <c r="CO2670"/>
      <c r="CP2670"/>
      <c r="CU2670" s="2"/>
      <c r="CW2670"/>
      <c r="CX2670"/>
      <c r="CY2670"/>
      <c r="DD2670" s="2"/>
      <c r="DF2670"/>
      <c r="DG2670"/>
      <c r="DH2670"/>
      <c r="DM2670" s="2"/>
      <c r="DO2670"/>
      <c r="DP2670"/>
      <c r="DQ2670"/>
      <c r="DV2670" s="2"/>
      <c r="DX2670"/>
      <c r="DY2670"/>
      <c r="DZ2670"/>
      <c r="EE2670" s="2"/>
      <c r="EG2670"/>
      <c r="EH2670"/>
      <c r="EI2670"/>
      <c r="EN2670" s="2"/>
      <c r="EP2670"/>
      <c r="EQ2670"/>
      <c r="ER2670"/>
      <c r="EW2670" s="2"/>
      <c r="EY2670"/>
      <c r="EZ2670"/>
      <c r="FA2670"/>
      <c r="FF2670" s="2"/>
      <c r="FH2670"/>
      <c r="FI2670"/>
      <c r="FJ2670"/>
      <c r="FO2670" s="2"/>
      <c r="FQ2670"/>
      <c r="FR2670"/>
      <c r="FS2670"/>
      <c r="FX2670" s="2"/>
      <c r="FZ2670"/>
      <c r="GA2670"/>
      <c r="GB2670"/>
      <c r="GG2670" s="2"/>
      <c r="GI2670"/>
      <c r="GJ2670"/>
      <c r="GK2670"/>
      <c r="GP2670" s="2"/>
      <c r="GR2670"/>
      <c r="GS2670"/>
      <c r="GT2670"/>
      <c r="GY2670" s="2"/>
      <c r="HA2670"/>
      <c r="HB2670"/>
      <c r="HC2670"/>
      <c r="HH2670" s="2"/>
      <c r="HJ2670"/>
      <c r="HK2670"/>
      <c r="HL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  <c r="IP2670"/>
      <c r="IQ2670"/>
      <c r="IR2670"/>
      <c r="IS2670"/>
      <c r="IT2670"/>
      <c r="IU2670"/>
      <c r="IV2670"/>
    </row>
    <row r="2671" spans="2:256" s="1" customFormat="1">
      <c r="B2671"/>
      <c r="C2671"/>
      <c r="D2671"/>
      <c r="I2671" s="2"/>
      <c r="K2671"/>
      <c r="L2671"/>
      <c r="M2671"/>
      <c r="N2671"/>
      <c r="R2671" s="2"/>
      <c r="T2671"/>
      <c r="U2671"/>
      <c r="V2671"/>
      <c r="AA2671" s="2"/>
      <c r="AC2671"/>
      <c r="AD2671"/>
      <c r="AE2671"/>
      <c r="AJ2671" s="2"/>
      <c r="AL2671"/>
      <c r="AM2671"/>
      <c r="AN2671"/>
      <c r="AS2671" s="2"/>
      <c r="AU2671"/>
      <c r="AV2671"/>
      <c r="AW2671"/>
      <c r="BB2671" s="2"/>
      <c r="BD2671"/>
      <c r="BE2671"/>
      <c r="BF2671"/>
      <c r="BK2671" s="2"/>
      <c r="BM2671"/>
      <c r="BN2671"/>
      <c r="BO2671"/>
      <c r="BT2671" s="2"/>
      <c r="BV2671"/>
      <c r="BW2671"/>
      <c r="BX2671"/>
      <c r="CC2671" s="2"/>
      <c r="CE2671"/>
      <c r="CF2671"/>
      <c r="CG2671"/>
      <c r="CL2671" s="2"/>
      <c r="CN2671"/>
      <c r="CO2671"/>
      <c r="CP2671"/>
      <c r="CU2671" s="2"/>
      <c r="CW2671"/>
      <c r="CX2671"/>
      <c r="CY2671"/>
      <c r="DD2671" s="2"/>
      <c r="DF2671"/>
      <c r="DG2671"/>
      <c r="DH2671"/>
      <c r="DM2671" s="2"/>
      <c r="DO2671"/>
      <c r="DP2671"/>
      <c r="DQ2671"/>
      <c r="DV2671" s="2"/>
      <c r="DX2671"/>
      <c r="DY2671"/>
      <c r="DZ2671"/>
      <c r="EE2671" s="2"/>
      <c r="EG2671"/>
      <c r="EH2671"/>
      <c r="EI2671"/>
      <c r="EN2671" s="2"/>
      <c r="EP2671"/>
      <c r="EQ2671"/>
      <c r="ER2671"/>
      <c r="EW2671" s="2"/>
      <c r="EY2671"/>
      <c r="EZ2671"/>
      <c r="FA2671"/>
      <c r="FF2671" s="2"/>
      <c r="FH2671"/>
      <c r="FI2671"/>
      <c r="FJ2671"/>
      <c r="FO2671" s="2"/>
      <c r="FQ2671"/>
      <c r="FR2671"/>
      <c r="FS2671"/>
      <c r="FX2671" s="2"/>
      <c r="FZ2671"/>
      <c r="GA2671"/>
      <c r="GB2671"/>
      <c r="GG2671" s="2"/>
      <c r="GI2671"/>
      <c r="GJ2671"/>
      <c r="GK2671"/>
      <c r="GP2671" s="2"/>
      <c r="GR2671"/>
      <c r="GS2671"/>
      <c r="GT2671"/>
      <c r="GY2671" s="2"/>
      <c r="HA2671"/>
      <c r="HB2671"/>
      <c r="HC2671"/>
      <c r="HH2671" s="2"/>
      <c r="HJ2671"/>
      <c r="HK2671"/>
      <c r="HL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  <c r="IP2671"/>
      <c r="IQ2671"/>
      <c r="IR2671"/>
      <c r="IS2671"/>
      <c r="IT2671"/>
      <c r="IU2671"/>
      <c r="IV2671"/>
    </row>
    <row r="2672" spans="2:256" s="1" customFormat="1">
      <c r="B2672"/>
      <c r="C2672"/>
      <c r="D2672"/>
      <c r="I2672" s="2"/>
      <c r="K2672"/>
      <c r="L2672"/>
      <c r="M2672"/>
      <c r="N2672"/>
      <c r="R2672" s="2"/>
      <c r="T2672"/>
      <c r="U2672"/>
      <c r="V2672"/>
      <c r="AA2672" s="2"/>
      <c r="AC2672"/>
      <c r="AD2672"/>
      <c r="AE2672"/>
      <c r="AJ2672" s="2"/>
      <c r="AL2672"/>
      <c r="AM2672"/>
      <c r="AN2672"/>
      <c r="AS2672" s="2"/>
      <c r="AU2672"/>
      <c r="AV2672"/>
      <c r="AW2672"/>
      <c r="BB2672" s="2"/>
      <c r="BD2672"/>
      <c r="BE2672"/>
      <c r="BF2672"/>
      <c r="BK2672" s="2"/>
      <c r="BM2672"/>
      <c r="BN2672"/>
      <c r="BO2672"/>
      <c r="BT2672" s="2"/>
      <c r="BV2672"/>
      <c r="BW2672"/>
      <c r="BX2672"/>
      <c r="CC2672" s="2"/>
      <c r="CE2672"/>
      <c r="CF2672"/>
      <c r="CG2672"/>
      <c r="CL2672" s="2"/>
      <c r="CN2672"/>
      <c r="CO2672"/>
      <c r="CP2672"/>
      <c r="CU2672" s="2"/>
      <c r="CW2672"/>
      <c r="CX2672"/>
      <c r="CY2672"/>
      <c r="DD2672" s="2"/>
      <c r="DF2672"/>
      <c r="DG2672"/>
      <c r="DH2672"/>
      <c r="DM2672" s="2"/>
      <c r="DO2672"/>
      <c r="DP2672"/>
      <c r="DQ2672"/>
      <c r="DV2672" s="2"/>
      <c r="DX2672"/>
      <c r="DY2672"/>
      <c r="DZ2672"/>
      <c r="EE2672" s="2"/>
      <c r="EG2672"/>
      <c r="EH2672"/>
      <c r="EI2672"/>
      <c r="EN2672" s="2"/>
      <c r="EP2672"/>
      <c r="EQ2672"/>
      <c r="ER2672"/>
      <c r="EW2672" s="2"/>
      <c r="EY2672"/>
      <c r="EZ2672"/>
      <c r="FA2672"/>
      <c r="FF2672" s="2"/>
      <c r="FH2672"/>
      <c r="FI2672"/>
      <c r="FJ2672"/>
      <c r="FO2672" s="2"/>
      <c r="FQ2672"/>
      <c r="FR2672"/>
      <c r="FS2672"/>
      <c r="FX2672" s="2"/>
      <c r="FZ2672"/>
      <c r="GA2672"/>
      <c r="GB2672"/>
      <c r="GG2672" s="2"/>
      <c r="GI2672"/>
      <c r="GJ2672"/>
      <c r="GK2672"/>
      <c r="GP2672" s="2"/>
      <c r="GR2672"/>
      <c r="GS2672"/>
      <c r="GT2672"/>
      <c r="GY2672" s="2"/>
      <c r="HA2672"/>
      <c r="HB2672"/>
      <c r="HC2672"/>
      <c r="HH2672" s="2"/>
      <c r="HJ2672"/>
      <c r="HK2672"/>
      <c r="HL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  <c r="IP2672"/>
      <c r="IQ2672"/>
      <c r="IR2672"/>
      <c r="IS2672"/>
      <c r="IT2672"/>
      <c r="IU2672"/>
      <c r="IV2672"/>
    </row>
    <row r="2673" spans="2:256" s="1" customFormat="1">
      <c r="B2673"/>
      <c r="C2673"/>
      <c r="D2673"/>
      <c r="I2673" s="2"/>
      <c r="K2673"/>
      <c r="L2673"/>
      <c r="M2673"/>
      <c r="N2673"/>
      <c r="R2673" s="2"/>
      <c r="T2673"/>
      <c r="U2673"/>
      <c r="V2673"/>
      <c r="AA2673" s="2"/>
      <c r="AC2673"/>
      <c r="AD2673"/>
      <c r="AE2673"/>
      <c r="AJ2673" s="2"/>
      <c r="AL2673"/>
      <c r="AM2673"/>
      <c r="AN2673"/>
      <c r="AS2673" s="2"/>
      <c r="AU2673"/>
      <c r="AV2673"/>
      <c r="AW2673"/>
      <c r="BB2673" s="2"/>
      <c r="BD2673"/>
      <c r="BE2673"/>
      <c r="BF2673"/>
      <c r="BK2673" s="2"/>
      <c r="BM2673"/>
      <c r="BN2673"/>
      <c r="BO2673"/>
      <c r="BT2673" s="2"/>
      <c r="BV2673"/>
      <c r="BW2673"/>
      <c r="BX2673"/>
      <c r="CC2673" s="2"/>
      <c r="CE2673"/>
      <c r="CF2673"/>
      <c r="CG2673"/>
      <c r="CL2673" s="2"/>
      <c r="CN2673"/>
      <c r="CO2673"/>
      <c r="CP2673"/>
      <c r="CU2673" s="2"/>
      <c r="CW2673"/>
      <c r="CX2673"/>
      <c r="CY2673"/>
      <c r="DD2673" s="2"/>
      <c r="DF2673"/>
      <c r="DG2673"/>
      <c r="DH2673"/>
      <c r="DM2673" s="2"/>
      <c r="DO2673"/>
      <c r="DP2673"/>
      <c r="DQ2673"/>
      <c r="DV2673" s="2"/>
      <c r="DX2673"/>
      <c r="DY2673"/>
      <c r="DZ2673"/>
      <c r="EE2673" s="2"/>
      <c r="EG2673"/>
      <c r="EH2673"/>
      <c r="EI2673"/>
      <c r="EN2673" s="2"/>
      <c r="EP2673"/>
      <c r="EQ2673"/>
      <c r="ER2673"/>
      <c r="EW2673" s="2"/>
      <c r="EY2673"/>
      <c r="EZ2673"/>
      <c r="FA2673"/>
      <c r="FF2673" s="2"/>
      <c r="FH2673"/>
      <c r="FI2673"/>
      <c r="FJ2673"/>
      <c r="FO2673" s="2"/>
      <c r="FQ2673"/>
      <c r="FR2673"/>
      <c r="FS2673"/>
      <c r="FX2673" s="2"/>
      <c r="FZ2673"/>
      <c r="GA2673"/>
      <c r="GB2673"/>
      <c r="GG2673" s="2"/>
      <c r="GI2673"/>
      <c r="GJ2673"/>
      <c r="GK2673"/>
      <c r="GP2673" s="2"/>
      <c r="GR2673"/>
      <c r="GS2673"/>
      <c r="GT2673"/>
      <c r="GY2673" s="2"/>
      <c r="HA2673"/>
      <c r="HB2673"/>
      <c r="HC2673"/>
      <c r="HH2673" s="2"/>
      <c r="HJ2673"/>
      <c r="HK2673"/>
      <c r="HL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  <c r="IP2673"/>
      <c r="IQ2673"/>
      <c r="IR2673"/>
      <c r="IS2673"/>
      <c r="IT2673"/>
      <c r="IU2673"/>
      <c r="IV2673"/>
    </row>
    <row r="2674" spans="2:256" s="1" customFormat="1">
      <c r="B2674"/>
      <c r="C2674"/>
      <c r="D2674"/>
      <c r="I2674" s="2"/>
      <c r="K2674"/>
      <c r="L2674"/>
      <c r="M2674"/>
      <c r="N2674"/>
      <c r="R2674" s="2"/>
      <c r="T2674"/>
      <c r="U2674"/>
      <c r="V2674"/>
      <c r="AA2674" s="2"/>
      <c r="AC2674"/>
      <c r="AD2674"/>
      <c r="AE2674"/>
      <c r="AJ2674" s="2"/>
      <c r="AL2674"/>
      <c r="AM2674"/>
      <c r="AN2674"/>
      <c r="AS2674" s="2"/>
      <c r="AU2674"/>
      <c r="AV2674"/>
      <c r="AW2674"/>
      <c r="BB2674" s="2"/>
      <c r="BD2674"/>
      <c r="BE2674"/>
      <c r="BF2674"/>
      <c r="BK2674" s="2"/>
      <c r="BM2674"/>
      <c r="BN2674"/>
      <c r="BO2674"/>
      <c r="BT2674" s="2"/>
      <c r="BV2674"/>
      <c r="BW2674"/>
      <c r="BX2674"/>
      <c r="CC2674" s="2"/>
      <c r="CE2674"/>
      <c r="CF2674"/>
      <c r="CG2674"/>
      <c r="CL2674" s="2"/>
      <c r="CN2674"/>
      <c r="CO2674"/>
      <c r="CP2674"/>
      <c r="CU2674" s="2"/>
      <c r="CW2674"/>
      <c r="CX2674"/>
      <c r="CY2674"/>
      <c r="DD2674" s="2"/>
      <c r="DF2674"/>
      <c r="DG2674"/>
      <c r="DH2674"/>
      <c r="DM2674" s="2"/>
      <c r="DO2674"/>
      <c r="DP2674"/>
      <c r="DQ2674"/>
      <c r="DV2674" s="2"/>
      <c r="DX2674"/>
      <c r="DY2674"/>
      <c r="DZ2674"/>
      <c r="EE2674" s="2"/>
      <c r="EG2674"/>
      <c r="EH2674"/>
      <c r="EI2674"/>
      <c r="EN2674" s="2"/>
      <c r="EP2674"/>
      <c r="EQ2674"/>
      <c r="ER2674"/>
      <c r="EW2674" s="2"/>
      <c r="EY2674"/>
      <c r="EZ2674"/>
      <c r="FA2674"/>
      <c r="FF2674" s="2"/>
      <c r="FH2674"/>
      <c r="FI2674"/>
      <c r="FJ2674"/>
      <c r="FO2674" s="2"/>
      <c r="FQ2674"/>
      <c r="FR2674"/>
      <c r="FS2674"/>
      <c r="FX2674" s="2"/>
      <c r="FZ2674"/>
      <c r="GA2674"/>
      <c r="GB2674"/>
      <c r="GG2674" s="2"/>
      <c r="GI2674"/>
      <c r="GJ2674"/>
      <c r="GK2674"/>
      <c r="GP2674" s="2"/>
      <c r="GR2674"/>
      <c r="GS2674"/>
      <c r="GT2674"/>
      <c r="GY2674" s="2"/>
      <c r="HA2674"/>
      <c r="HB2674"/>
      <c r="HC2674"/>
      <c r="HH2674" s="2"/>
      <c r="HJ2674"/>
      <c r="HK2674"/>
      <c r="HL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  <c r="IP2674"/>
      <c r="IQ2674"/>
      <c r="IR2674"/>
      <c r="IS2674"/>
      <c r="IT2674"/>
      <c r="IU2674"/>
      <c r="IV2674"/>
    </row>
    <row r="2675" spans="2:256" s="1" customFormat="1">
      <c r="B2675"/>
      <c r="C2675"/>
      <c r="D2675"/>
      <c r="I2675" s="2"/>
      <c r="K2675"/>
      <c r="L2675"/>
      <c r="M2675"/>
      <c r="N2675"/>
      <c r="R2675" s="2"/>
      <c r="T2675"/>
      <c r="U2675"/>
      <c r="V2675"/>
      <c r="AA2675" s="2"/>
      <c r="AC2675"/>
      <c r="AD2675"/>
      <c r="AE2675"/>
      <c r="AJ2675" s="2"/>
      <c r="AL2675"/>
      <c r="AM2675"/>
      <c r="AN2675"/>
      <c r="AS2675" s="2"/>
      <c r="AU2675"/>
      <c r="AV2675"/>
      <c r="AW2675"/>
      <c r="BB2675" s="2"/>
      <c r="BD2675"/>
      <c r="BE2675"/>
      <c r="BF2675"/>
      <c r="BK2675" s="2"/>
      <c r="BM2675"/>
      <c r="BN2675"/>
      <c r="BO2675"/>
      <c r="BT2675" s="2"/>
      <c r="BV2675"/>
      <c r="BW2675"/>
      <c r="BX2675"/>
      <c r="CC2675" s="2"/>
      <c r="CE2675"/>
      <c r="CF2675"/>
      <c r="CG2675"/>
      <c r="CL2675" s="2"/>
      <c r="CN2675"/>
      <c r="CO2675"/>
      <c r="CP2675"/>
      <c r="CU2675" s="2"/>
      <c r="CW2675"/>
      <c r="CX2675"/>
      <c r="CY2675"/>
      <c r="DD2675" s="2"/>
      <c r="DF2675"/>
      <c r="DG2675"/>
      <c r="DH2675"/>
      <c r="DM2675" s="2"/>
      <c r="DO2675"/>
      <c r="DP2675"/>
      <c r="DQ2675"/>
      <c r="DV2675" s="2"/>
      <c r="DX2675"/>
      <c r="DY2675"/>
      <c r="DZ2675"/>
      <c r="EE2675" s="2"/>
      <c r="EG2675"/>
      <c r="EH2675"/>
      <c r="EI2675"/>
      <c r="EN2675" s="2"/>
      <c r="EP2675"/>
      <c r="EQ2675"/>
      <c r="ER2675"/>
      <c r="EW2675" s="2"/>
      <c r="EY2675"/>
      <c r="EZ2675"/>
      <c r="FA2675"/>
      <c r="FF2675" s="2"/>
      <c r="FH2675"/>
      <c r="FI2675"/>
      <c r="FJ2675"/>
      <c r="FO2675" s="2"/>
      <c r="FQ2675"/>
      <c r="FR2675"/>
      <c r="FS2675"/>
      <c r="FX2675" s="2"/>
      <c r="FZ2675"/>
      <c r="GA2675"/>
      <c r="GB2675"/>
      <c r="GG2675" s="2"/>
      <c r="GI2675"/>
      <c r="GJ2675"/>
      <c r="GK2675"/>
      <c r="GP2675" s="2"/>
      <c r="GR2675"/>
      <c r="GS2675"/>
      <c r="GT2675"/>
      <c r="GY2675" s="2"/>
      <c r="HA2675"/>
      <c r="HB2675"/>
      <c r="HC2675"/>
      <c r="HH2675" s="2"/>
      <c r="HJ2675"/>
      <c r="HK2675"/>
      <c r="HL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  <c r="IP2675"/>
      <c r="IQ2675"/>
      <c r="IR2675"/>
      <c r="IS2675"/>
      <c r="IT2675"/>
      <c r="IU2675"/>
      <c r="IV2675"/>
    </row>
    <row r="2676" spans="2:256" s="1" customFormat="1">
      <c r="B2676"/>
      <c r="C2676"/>
      <c r="D2676"/>
      <c r="I2676" s="2"/>
      <c r="K2676"/>
      <c r="L2676"/>
      <c r="M2676"/>
      <c r="N2676"/>
      <c r="R2676" s="2"/>
      <c r="T2676"/>
      <c r="U2676"/>
      <c r="V2676"/>
      <c r="AA2676" s="2"/>
      <c r="AC2676"/>
      <c r="AD2676"/>
      <c r="AE2676"/>
      <c r="AJ2676" s="2"/>
      <c r="AL2676"/>
      <c r="AM2676"/>
      <c r="AN2676"/>
      <c r="AS2676" s="2"/>
      <c r="AU2676"/>
      <c r="AV2676"/>
      <c r="AW2676"/>
      <c r="BB2676" s="2"/>
      <c r="BD2676"/>
      <c r="BE2676"/>
      <c r="BF2676"/>
      <c r="BK2676" s="2"/>
      <c r="BM2676"/>
      <c r="BN2676"/>
      <c r="BO2676"/>
      <c r="BT2676" s="2"/>
      <c r="BV2676"/>
      <c r="BW2676"/>
      <c r="BX2676"/>
      <c r="CC2676" s="2"/>
      <c r="CE2676"/>
      <c r="CF2676"/>
      <c r="CG2676"/>
      <c r="CL2676" s="2"/>
      <c r="CN2676"/>
      <c r="CO2676"/>
      <c r="CP2676"/>
      <c r="CU2676" s="2"/>
      <c r="CW2676"/>
      <c r="CX2676"/>
      <c r="CY2676"/>
      <c r="DD2676" s="2"/>
      <c r="DF2676"/>
      <c r="DG2676"/>
      <c r="DH2676"/>
      <c r="DM2676" s="2"/>
      <c r="DO2676"/>
      <c r="DP2676"/>
      <c r="DQ2676"/>
      <c r="DV2676" s="2"/>
      <c r="DX2676"/>
      <c r="DY2676"/>
      <c r="DZ2676"/>
      <c r="EE2676" s="2"/>
      <c r="EG2676"/>
      <c r="EH2676"/>
      <c r="EI2676"/>
      <c r="EN2676" s="2"/>
      <c r="EP2676"/>
      <c r="EQ2676"/>
      <c r="ER2676"/>
      <c r="EW2676" s="2"/>
      <c r="EY2676"/>
      <c r="EZ2676"/>
      <c r="FA2676"/>
      <c r="FF2676" s="2"/>
      <c r="FH2676"/>
      <c r="FI2676"/>
      <c r="FJ2676"/>
      <c r="FO2676" s="2"/>
      <c r="FQ2676"/>
      <c r="FR2676"/>
      <c r="FS2676"/>
      <c r="FX2676" s="2"/>
      <c r="FZ2676"/>
      <c r="GA2676"/>
      <c r="GB2676"/>
      <c r="GG2676" s="2"/>
      <c r="GI2676"/>
      <c r="GJ2676"/>
      <c r="GK2676"/>
      <c r="GP2676" s="2"/>
      <c r="GR2676"/>
      <c r="GS2676"/>
      <c r="GT2676"/>
      <c r="GY2676" s="2"/>
      <c r="HA2676"/>
      <c r="HB2676"/>
      <c r="HC2676"/>
      <c r="HH2676" s="2"/>
      <c r="HJ2676"/>
      <c r="HK2676"/>
      <c r="HL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  <c r="IP2676"/>
      <c r="IQ2676"/>
      <c r="IR2676"/>
      <c r="IS2676"/>
      <c r="IT2676"/>
      <c r="IU2676"/>
      <c r="IV2676"/>
    </row>
    <row r="2677" spans="2:256" s="1" customFormat="1">
      <c r="B2677"/>
      <c r="C2677"/>
      <c r="D2677"/>
      <c r="I2677" s="2"/>
      <c r="K2677"/>
      <c r="L2677"/>
      <c r="M2677"/>
      <c r="N2677"/>
      <c r="R2677" s="2"/>
      <c r="T2677"/>
      <c r="U2677"/>
      <c r="V2677"/>
      <c r="AA2677" s="2"/>
      <c r="AC2677"/>
      <c r="AD2677"/>
      <c r="AE2677"/>
      <c r="AJ2677" s="2"/>
      <c r="AL2677"/>
      <c r="AM2677"/>
      <c r="AN2677"/>
      <c r="AS2677" s="2"/>
      <c r="AU2677"/>
      <c r="AV2677"/>
      <c r="AW2677"/>
      <c r="BB2677" s="2"/>
      <c r="BD2677"/>
      <c r="BE2677"/>
      <c r="BF2677"/>
      <c r="BK2677" s="2"/>
      <c r="BM2677"/>
      <c r="BN2677"/>
      <c r="BO2677"/>
      <c r="BT2677" s="2"/>
      <c r="BV2677"/>
      <c r="BW2677"/>
      <c r="BX2677"/>
      <c r="CC2677" s="2"/>
      <c r="CE2677"/>
      <c r="CF2677"/>
      <c r="CG2677"/>
      <c r="CL2677" s="2"/>
      <c r="CN2677"/>
      <c r="CO2677"/>
      <c r="CP2677"/>
      <c r="CU2677" s="2"/>
      <c r="CW2677"/>
      <c r="CX2677"/>
      <c r="CY2677"/>
      <c r="DD2677" s="2"/>
      <c r="DF2677"/>
      <c r="DG2677"/>
      <c r="DH2677"/>
      <c r="DM2677" s="2"/>
      <c r="DO2677"/>
      <c r="DP2677"/>
      <c r="DQ2677"/>
      <c r="DV2677" s="2"/>
      <c r="DX2677"/>
      <c r="DY2677"/>
      <c r="DZ2677"/>
      <c r="EE2677" s="2"/>
      <c r="EG2677"/>
      <c r="EH2677"/>
      <c r="EI2677"/>
      <c r="EN2677" s="2"/>
      <c r="EP2677"/>
      <c r="EQ2677"/>
      <c r="ER2677"/>
      <c r="EW2677" s="2"/>
      <c r="EY2677"/>
      <c r="EZ2677"/>
      <c r="FA2677"/>
      <c r="FF2677" s="2"/>
      <c r="FH2677"/>
      <c r="FI2677"/>
      <c r="FJ2677"/>
      <c r="FO2677" s="2"/>
      <c r="FQ2677"/>
      <c r="FR2677"/>
      <c r="FS2677"/>
      <c r="FX2677" s="2"/>
      <c r="FZ2677"/>
      <c r="GA2677"/>
      <c r="GB2677"/>
      <c r="GG2677" s="2"/>
      <c r="GI2677"/>
      <c r="GJ2677"/>
      <c r="GK2677"/>
      <c r="GP2677" s="2"/>
      <c r="GR2677"/>
      <c r="GS2677"/>
      <c r="GT2677"/>
      <c r="GY2677" s="2"/>
      <c r="HA2677"/>
      <c r="HB2677"/>
      <c r="HC2677"/>
      <c r="HH2677" s="2"/>
      <c r="HJ2677"/>
      <c r="HK2677"/>
      <c r="HL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  <c r="IP2677"/>
      <c r="IQ2677"/>
      <c r="IR2677"/>
      <c r="IS2677"/>
      <c r="IT2677"/>
      <c r="IU2677"/>
      <c r="IV2677"/>
    </row>
    <row r="2678" spans="2:256" s="1" customFormat="1">
      <c r="B2678"/>
      <c r="C2678"/>
      <c r="D2678"/>
      <c r="I2678" s="2"/>
      <c r="K2678"/>
      <c r="L2678"/>
      <c r="M2678"/>
      <c r="N2678"/>
      <c r="R2678" s="2"/>
      <c r="T2678"/>
      <c r="U2678"/>
      <c r="V2678"/>
      <c r="AA2678" s="2"/>
      <c r="AC2678"/>
      <c r="AD2678"/>
      <c r="AE2678"/>
      <c r="AJ2678" s="2"/>
      <c r="AL2678"/>
      <c r="AM2678"/>
      <c r="AN2678"/>
      <c r="AS2678" s="2"/>
      <c r="AU2678"/>
      <c r="AV2678"/>
      <c r="AW2678"/>
      <c r="BB2678" s="2"/>
      <c r="BD2678"/>
      <c r="BE2678"/>
      <c r="BF2678"/>
      <c r="BK2678" s="2"/>
      <c r="BM2678"/>
      <c r="BN2678"/>
      <c r="BO2678"/>
      <c r="BT2678" s="2"/>
      <c r="BV2678"/>
      <c r="BW2678"/>
      <c r="BX2678"/>
      <c r="CC2678" s="2"/>
      <c r="CE2678"/>
      <c r="CF2678"/>
      <c r="CG2678"/>
      <c r="CL2678" s="2"/>
      <c r="CN2678"/>
      <c r="CO2678"/>
      <c r="CP2678"/>
      <c r="CU2678" s="2"/>
      <c r="CW2678"/>
      <c r="CX2678"/>
      <c r="CY2678"/>
      <c r="DD2678" s="2"/>
      <c r="DF2678"/>
      <c r="DG2678"/>
      <c r="DH2678"/>
      <c r="DM2678" s="2"/>
      <c r="DO2678"/>
      <c r="DP2678"/>
      <c r="DQ2678"/>
      <c r="DV2678" s="2"/>
      <c r="DX2678"/>
      <c r="DY2678"/>
      <c r="DZ2678"/>
      <c r="EE2678" s="2"/>
      <c r="EG2678"/>
      <c r="EH2678"/>
      <c r="EI2678"/>
      <c r="EN2678" s="2"/>
      <c r="EP2678"/>
      <c r="EQ2678"/>
      <c r="ER2678"/>
      <c r="EW2678" s="2"/>
      <c r="EY2678"/>
      <c r="EZ2678"/>
      <c r="FA2678"/>
      <c r="FF2678" s="2"/>
      <c r="FH2678"/>
      <c r="FI2678"/>
      <c r="FJ2678"/>
      <c r="FO2678" s="2"/>
      <c r="FQ2678"/>
      <c r="FR2678"/>
      <c r="FS2678"/>
      <c r="FX2678" s="2"/>
      <c r="FZ2678"/>
      <c r="GA2678"/>
      <c r="GB2678"/>
      <c r="GG2678" s="2"/>
      <c r="GI2678"/>
      <c r="GJ2678"/>
      <c r="GK2678"/>
      <c r="GP2678" s="2"/>
      <c r="GR2678"/>
      <c r="GS2678"/>
      <c r="GT2678"/>
      <c r="GY2678" s="2"/>
      <c r="HA2678"/>
      <c r="HB2678"/>
      <c r="HC2678"/>
      <c r="HH2678" s="2"/>
      <c r="HJ2678"/>
      <c r="HK2678"/>
      <c r="HL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  <c r="IP2678"/>
      <c r="IQ2678"/>
      <c r="IR2678"/>
      <c r="IS2678"/>
      <c r="IT2678"/>
      <c r="IU2678"/>
      <c r="IV2678"/>
    </row>
    <row r="2679" spans="2:256" s="1" customFormat="1">
      <c r="B2679"/>
      <c r="C2679"/>
      <c r="D2679"/>
      <c r="I2679" s="2"/>
      <c r="K2679"/>
      <c r="L2679"/>
      <c r="M2679"/>
      <c r="N2679"/>
      <c r="R2679" s="2"/>
      <c r="T2679"/>
      <c r="U2679"/>
      <c r="V2679"/>
      <c r="AA2679" s="2"/>
      <c r="AC2679"/>
      <c r="AD2679"/>
      <c r="AE2679"/>
      <c r="AJ2679" s="2"/>
      <c r="AL2679"/>
      <c r="AM2679"/>
      <c r="AN2679"/>
      <c r="AS2679" s="2"/>
      <c r="AU2679"/>
      <c r="AV2679"/>
      <c r="AW2679"/>
      <c r="BB2679" s="2"/>
      <c r="BD2679"/>
      <c r="BE2679"/>
      <c r="BF2679"/>
      <c r="BK2679" s="2"/>
      <c r="BM2679"/>
      <c r="BN2679"/>
      <c r="BO2679"/>
      <c r="BT2679" s="2"/>
      <c r="BV2679"/>
      <c r="BW2679"/>
      <c r="BX2679"/>
      <c r="CC2679" s="2"/>
      <c r="CE2679"/>
      <c r="CF2679"/>
      <c r="CG2679"/>
      <c r="CL2679" s="2"/>
      <c r="CN2679"/>
      <c r="CO2679"/>
      <c r="CP2679"/>
      <c r="CU2679" s="2"/>
      <c r="CW2679"/>
      <c r="CX2679"/>
      <c r="CY2679"/>
      <c r="DD2679" s="2"/>
      <c r="DF2679"/>
      <c r="DG2679"/>
      <c r="DH2679"/>
      <c r="DM2679" s="2"/>
      <c r="DO2679"/>
      <c r="DP2679"/>
      <c r="DQ2679"/>
      <c r="DV2679" s="2"/>
      <c r="DX2679"/>
      <c r="DY2679"/>
      <c r="DZ2679"/>
      <c r="EE2679" s="2"/>
      <c r="EG2679"/>
      <c r="EH2679"/>
      <c r="EI2679"/>
      <c r="EN2679" s="2"/>
      <c r="EP2679"/>
      <c r="EQ2679"/>
      <c r="ER2679"/>
      <c r="EW2679" s="2"/>
      <c r="EY2679"/>
      <c r="EZ2679"/>
      <c r="FA2679"/>
      <c r="FF2679" s="2"/>
      <c r="FH2679"/>
      <c r="FI2679"/>
      <c r="FJ2679"/>
      <c r="FO2679" s="2"/>
      <c r="FQ2679"/>
      <c r="FR2679"/>
      <c r="FS2679"/>
      <c r="FX2679" s="2"/>
      <c r="FZ2679"/>
      <c r="GA2679"/>
      <c r="GB2679"/>
      <c r="GG2679" s="2"/>
      <c r="GI2679"/>
      <c r="GJ2679"/>
      <c r="GK2679"/>
      <c r="GP2679" s="2"/>
      <c r="GR2679"/>
      <c r="GS2679"/>
      <c r="GT2679"/>
      <c r="GY2679" s="2"/>
      <c r="HA2679"/>
      <c r="HB2679"/>
      <c r="HC2679"/>
      <c r="HH2679" s="2"/>
      <c r="HJ2679"/>
      <c r="HK2679"/>
      <c r="HL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  <c r="IP2679"/>
      <c r="IQ2679"/>
      <c r="IR2679"/>
      <c r="IS2679"/>
      <c r="IT2679"/>
      <c r="IU2679"/>
      <c r="IV2679"/>
    </row>
    <row r="2680" spans="2:256" s="1" customFormat="1">
      <c r="B2680"/>
      <c r="C2680"/>
      <c r="D2680"/>
      <c r="I2680" s="2"/>
      <c r="K2680"/>
      <c r="L2680"/>
      <c r="M2680"/>
      <c r="N2680"/>
      <c r="R2680" s="2"/>
      <c r="T2680"/>
      <c r="U2680"/>
      <c r="V2680"/>
      <c r="AA2680" s="2"/>
      <c r="AC2680"/>
      <c r="AD2680"/>
      <c r="AE2680"/>
      <c r="AJ2680" s="2"/>
      <c r="AL2680"/>
      <c r="AM2680"/>
      <c r="AN2680"/>
      <c r="AS2680" s="2"/>
      <c r="AU2680"/>
      <c r="AV2680"/>
      <c r="AW2680"/>
      <c r="BB2680" s="2"/>
      <c r="BD2680"/>
      <c r="BE2680"/>
      <c r="BF2680"/>
      <c r="BK2680" s="2"/>
      <c r="BM2680"/>
      <c r="BN2680"/>
      <c r="BO2680"/>
      <c r="BT2680" s="2"/>
      <c r="BV2680"/>
      <c r="BW2680"/>
      <c r="BX2680"/>
      <c r="CC2680" s="2"/>
      <c r="CE2680"/>
      <c r="CF2680"/>
      <c r="CG2680"/>
      <c r="CL2680" s="2"/>
      <c r="CN2680"/>
      <c r="CO2680"/>
      <c r="CP2680"/>
      <c r="CU2680" s="2"/>
      <c r="CW2680"/>
      <c r="CX2680"/>
      <c r="CY2680"/>
      <c r="DD2680" s="2"/>
      <c r="DF2680"/>
      <c r="DG2680"/>
      <c r="DH2680"/>
      <c r="DM2680" s="2"/>
      <c r="DO2680"/>
      <c r="DP2680"/>
      <c r="DQ2680"/>
      <c r="DV2680" s="2"/>
      <c r="DX2680"/>
      <c r="DY2680"/>
      <c r="DZ2680"/>
      <c r="EE2680" s="2"/>
      <c r="EG2680"/>
      <c r="EH2680"/>
      <c r="EI2680"/>
      <c r="EN2680" s="2"/>
      <c r="EP2680"/>
      <c r="EQ2680"/>
      <c r="ER2680"/>
      <c r="EW2680" s="2"/>
      <c r="EY2680"/>
      <c r="EZ2680"/>
      <c r="FA2680"/>
      <c r="FF2680" s="2"/>
      <c r="FH2680"/>
      <c r="FI2680"/>
      <c r="FJ2680"/>
      <c r="FO2680" s="2"/>
      <c r="FQ2680"/>
      <c r="FR2680"/>
      <c r="FS2680"/>
      <c r="FX2680" s="2"/>
      <c r="FZ2680"/>
      <c r="GA2680"/>
      <c r="GB2680"/>
      <c r="GG2680" s="2"/>
      <c r="GI2680"/>
      <c r="GJ2680"/>
      <c r="GK2680"/>
      <c r="GP2680" s="2"/>
      <c r="GR2680"/>
      <c r="GS2680"/>
      <c r="GT2680"/>
      <c r="GY2680" s="2"/>
      <c r="HA2680"/>
      <c r="HB2680"/>
      <c r="HC2680"/>
      <c r="HH2680" s="2"/>
      <c r="HJ2680"/>
      <c r="HK2680"/>
      <c r="HL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  <c r="IP2680"/>
      <c r="IQ2680"/>
      <c r="IR2680"/>
      <c r="IS2680"/>
      <c r="IT2680"/>
      <c r="IU2680"/>
      <c r="IV2680"/>
    </row>
  </sheetData>
  <sortState xmlns:xlrd2="http://schemas.microsoft.com/office/spreadsheetml/2017/richdata2" ref="B258:G411">
    <sortCondition descending="1" ref="E258:E411"/>
  </sortState>
  <dataConsolidate/>
  <phoneticPr fontId="34" type="noConversion"/>
  <conditionalFormatting sqref="D712 D718 D724 D730 D736 D742 D748 D754 D760 D766 D772 D778">
    <cfRule type="cellIs" dxfId="545" priority="523" operator="lessThan">
      <formula>1.09</formula>
    </cfRule>
    <cfRule type="cellIs" dxfId="544" priority="524" operator="lessThan">
      <formula>1</formula>
    </cfRule>
    <cfRule type="cellIs" dxfId="543" priority="525" operator="lessThan">
      <formula>1.09</formula>
    </cfRule>
  </conditionalFormatting>
  <conditionalFormatting sqref="M712 M718 M724 M730 M736 M742 M748 M754 M760 M766 M772 M778">
    <cfRule type="cellIs" dxfId="542" priority="520" operator="lessThan">
      <formula>1.09</formula>
    </cfRule>
    <cfRule type="cellIs" dxfId="541" priority="521" operator="lessThan">
      <formula>1</formula>
    </cfRule>
    <cfRule type="cellIs" dxfId="540" priority="522" operator="lessThan">
      <formula>1.09</formula>
    </cfRule>
  </conditionalFormatting>
  <conditionalFormatting sqref="V712 V718 V724 V730 V736 V742 V748 V754 V760 V766 V772 V778">
    <cfRule type="cellIs" dxfId="539" priority="517" operator="lessThan">
      <formula>1.09</formula>
    </cfRule>
    <cfRule type="cellIs" dxfId="538" priority="518" operator="lessThan">
      <formula>1</formula>
    </cfRule>
    <cfRule type="cellIs" dxfId="537" priority="519" operator="lessThan">
      <formula>1.09</formula>
    </cfRule>
  </conditionalFormatting>
  <conditionalFormatting sqref="AE712 AE718 AE724 AE730 AE736 AE742 AE748 AE754 AE760 AE766 AE772 AE778">
    <cfRule type="cellIs" dxfId="536" priority="514" operator="lessThan">
      <formula>1.09</formula>
    </cfRule>
    <cfRule type="cellIs" dxfId="535" priority="515" operator="lessThan">
      <formula>1</formula>
    </cfRule>
    <cfRule type="cellIs" dxfId="534" priority="516" operator="lessThan">
      <formula>1.09</formula>
    </cfRule>
  </conditionalFormatting>
  <conditionalFormatting sqref="AN712 AN718 AN724 AN730 AN736 AN742 AN748 AN754 AN760 AN766 AN772 AN778">
    <cfRule type="cellIs" dxfId="533" priority="511" operator="lessThan">
      <formula>1.09</formula>
    </cfRule>
    <cfRule type="cellIs" dxfId="532" priority="512" operator="lessThan">
      <formula>1</formula>
    </cfRule>
    <cfRule type="cellIs" dxfId="531" priority="513" operator="lessThan">
      <formula>1.09</formula>
    </cfRule>
  </conditionalFormatting>
  <conditionalFormatting sqref="AW712 AW718 AW724 AW730 AW736 AW742 AW748 AW760 AW766 AW772 AW778">
    <cfRule type="cellIs" dxfId="530" priority="508" operator="lessThan">
      <formula>1.09</formula>
    </cfRule>
    <cfRule type="cellIs" dxfId="529" priority="509" operator="lessThan">
      <formula>1</formula>
    </cfRule>
    <cfRule type="cellIs" dxfId="528" priority="510" operator="lessThan">
      <formula>1.09</formula>
    </cfRule>
  </conditionalFormatting>
  <conditionalFormatting sqref="BF712 BF718 BF724 BF730 BF736 BF742 BF748 BF754 BF760 BF766 BF772 BF778">
    <cfRule type="cellIs" dxfId="527" priority="505" operator="lessThan">
      <formula>1.09</formula>
    </cfRule>
    <cfRule type="cellIs" dxfId="526" priority="506" operator="lessThan">
      <formula>1</formula>
    </cfRule>
    <cfRule type="cellIs" dxfId="525" priority="507" operator="lessThan">
      <formula>1.09</formula>
    </cfRule>
  </conditionalFormatting>
  <conditionalFormatting sqref="BO712 BO718 BO724 BO730 BO736 BO742 BO748 BO754 BO760 BO766 BO772 BO778">
    <cfRule type="cellIs" dxfId="524" priority="502" operator="lessThan">
      <formula>1.09</formula>
    </cfRule>
    <cfRule type="cellIs" dxfId="523" priority="503" operator="lessThan">
      <formula>1</formula>
    </cfRule>
    <cfRule type="cellIs" dxfId="522" priority="504" operator="lessThan">
      <formula>1.09</formula>
    </cfRule>
  </conditionalFormatting>
  <conditionalFormatting sqref="BX712 BX718 BX724 BX730 BX736 BX742 BX748 BX754 BX760 BX766 BX772 BX778">
    <cfRule type="cellIs" dxfId="521" priority="499" operator="lessThan">
      <formula>1.09</formula>
    </cfRule>
    <cfRule type="cellIs" dxfId="520" priority="500" operator="lessThan">
      <formula>1</formula>
    </cfRule>
    <cfRule type="cellIs" dxfId="519" priority="501" operator="lessThan">
      <formula>1.09</formula>
    </cfRule>
  </conditionalFormatting>
  <conditionalFormatting sqref="CG712 CG718 CG724 CG730 CG736 CG742 CG748 CG754 CG760 CG766 CG772 CG778">
    <cfRule type="cellIs" dxfId="518" priority="496" operator="lessThan">
      <formula>1.09</formula>
    </cfRule>
    <cfRule type="cellIs" dxfId="517" priority="497" operator="lessThan">
      <formula>1</formula>
    </cfRule>
    <cfRule type="cellIs" dxfId="516" priority="498" operator="lessThan">
      <formula>1.09</formula>
    </cfRule>
  </conditionalFormatting>
  <conditionalFormatting sqref="CP712 CP718 CP724 CP730 CP736 CP742 CP748 CP754 CP760 CP766 CP772 CP778">
    <cfRule type="cellIs" dxfId="515" priority="493" operator="lessThan">
      <formula>1.09</formula>
    </cfRule>
    <cfRule type="cellIs" dxfId="514" priority="494" operator="lessThan">
      <formula>1</formula>
    </cfRule>
    <cfRule type="cellIs" dxfId="513" priority="495" operator="lessThan">
      <formula>1.09</formula>
    </cfRule>
  </conditionalFormatting>
  <conditionalFormatting sqref="CY712 CY718 CY724 CY730 CY736 CY742 CY748 CY754 CY760 CY766 CY772 CY778">
    <cfRule type="cellIs" dxfId="512" priority="490" operator="lessThan">
      <formula>1.09</formula>
    </cfRule>
    <cfRule type="cellIs" dxfId="511" priority="491" operator="lessThan">
      <formula>1</formula>
    </cfRule>
    <cfRule type="cellIs" dxfId="510" priority="492" operator="lessThan">
      <formula>1.09</formula>
    </cfRule>
  </conditionalFormatting>
  <conditionalFormatting sqref="DH712 DH718 DH724 DH730 DH736 DH742 DH748 DH754 DH760 DH766 DH772 DH778">
    <cfRule type="cellIs" dxfId="509" priority="487" operator="lessThan">
      <formula>1.09</formula>
    </cfRule>
    <cfRule type="cellIs" dxfId="508" priority="488" operator="lessThan">
      <formula>1</formula>
    </cfRule>
    <cfRule type="cellIs" dxfId="507" priority="489" operator="lessThan">
      <formula>1.09</formula>
    </cfRule>
  </conditionalFormatting>
  <conditionalFormatting sqref="DQ712 DQ718 DQ724 DQ730 DQ736 DQ742 DQ748 DQ754 DQ760 DQ766 DQ772 DQ778">
    <cfRule type="cellIs" dxfId="506" priority="484" operator="lessThan">
      <formula>1.09</formula>
    </cfRule>
    <cfRule type="cellIs" dxfId="505" priority="485" operator="lessThan">
      <formula>1</formula>
    </cfRule>
    <cfRule type="cellIs" dxfId="504" priority="486" operator="lessThan">
      <formula>1.09</formula>
    </cfRule>
  </conditionalFormatting>
  <conditionalFormatting sqref="DZ712 DZ718 DZ724 DZ730 DZ736 DZ742 DZ748 DZ754 DZ760 DZ766 DZ772 DZ778">
    <cfRule type="cellIs" dxfId="503" priority="481" operator="lessThan">
      <formula>1.09</formula>
    </cfRule>
    <cfRule type="cellIs" dxfId="502" priority="482" operator="lessThan">
      <formula>1</formula>
    </cfRule>
    <cfRule type="cellIs" dxfId="501" priority="483" operator="lessThan">
      <formula>1.09</formula>
    </cfRule>
  </conditionalFormatting>
  <conditionalFormatting sqref="EI712 EI718 EI724 EI730 EI736 EI742 EI748 EI754 EI760 EI766 EI772 EI778">
    <cfRule type="cellIs" dxfId="500" priority="478" operator="lessThan">
      <formula>1.09</formula>
    </cfRule>
    <cfRule type="cellIs" dxfId="499" priority="479" operator="lessThan">
      <formula>1</formula>
    </cfRule>
    <cfRule type="cellIs" dxfId="498" priority="480" operator="lessThan">
      <formula>1.09</formula>
    </cfRule>
  </conditionalFormatting>
  <conditionalFormatting sqref="ER712 ER718 ER724 ER730 ER736 ER742 ER748 ER754 ER760 ER766 ER772 ER778">
    <cfRule type="cellIs" dxfId="497" priority="475" operator="lessThan">
      <formula>1.09</formula>
    </cfRule>
    <cfRule type="cellIs" dxfId="496" priority="476" operator="lessThan">
      <formula>1</formula>
    </cfRule>
    <cfRule type="cellIs" dxfId="495" priority="477" operator="lessThan">
      <formula>1.09</formula>
    </cfRule>
  </conditionalFormatting>
  <conditionalFormatting sqref="FA712 FA718 FA724 FA730 FA736 FA742 FA748 FA754 FA760 FA766 FA772 FA778">
    <cfRule type="cellIs" dxfId="494" priority="472" operator="lessThan">
      <formula>1.09</formula>
    </cfRule>
    <cfRule type="cellIs" dxfId="493" priority="473" operator="lessThan">
      <formula>1</formula>
    </cfRule>
    <cfRule type="cellIs" dxfId="492" priority="474" operator="lessThan">
      <formula>1.09</formula>
    </cfRule>
  </conditionalFormatting>
  <conditionalFormatting sqref="FJ712 FJ718 FJ724 FJ730 FJ736 FJ742 FJ748 FJ754 FJ760 FJ766 FJ772 FJ778">
    <cfRule type="cellIs" dxfId="491" priority="469" operator="lessThan">
      <formula>1.09</formula>
    </cfRule>
    <cfRule type="cellIs" dxfId="490" priority="470" operator="lessThan">
      <formula>1</formula>
    </cfRule>
    <cfRule type="cellIs" dxfId="489" priority="471" operator="lessThan">
      <formula>1.09</formula>
    </cfRule>
  </conditionalFormatting>
  <conditionalFormatting sqref="FS712 FS718 FS724 FS730 FS736 FS742 FS748 FS754 FS760 FS766 FS772 FS778">
    <cfRule type="cellIs" dxfId="488" priority="466" operator="lessThan">
      <formula>1.09</formula>
    </cfRule>
    <cfRule type="cellIs" dxfId="487" priority="467" operator="lessThan">
      <formula>1</formula>
    </cfRule>
    <cfRule type="cellIs" dxfId="486" priority="468" operator="lessThan">
      <formula>1.09</formula>
    </cfRule>
  </conditionalFormatting>
  <conditionalFormatting sqref="GB712 GB718 GB724 GB730 GB736 GB742 GB748 GB754 GB760 GB766 GB772 GB778">
    <cfRule type="cellIs" dxfId="485" priority="463" operator="lessThan">
      <formula>1.09</formula>
    </cfRule>
    <cfRule type="cellIs" dxfId="484" priority="464" operator="lessThan">
      <formula>1</formula>
    </cfRule>
    <cfRule type="cellIs" dxfId="483" priority="465" operator="lessThan">
      <formula>1.09</formula>
    </cfRule>
  </conditionalFormatting>
  <conditionalFormatting sqref="GK712 GK718 GK724 GK730 GK736 GK742 GK748 GK754 GK760 GK766 GK772 GK778">
    <cfRule type="cellIs" dxfId="482" priority="460" operator="lessThan">
      <formula>1.09</formula>
    </cfRule>
    <cfRule type="cellIs" dxfId="481" priority="461" operator="lessThan">
      <formula>1</formula>
    </cfRule>
    <cfRule type="cellIs" dxfId="480" priority="462" operator="lessThan">
      <formula>1.09</formula>
    </cfRule>
  </conditionalFormatting>
  <conditionalFormatting sqref="GT712 GT718 GT724 GT730 GT736 GT742 GT748 GT754 GT760 GT766 GT772 GT778">
    <cfRule type="cellIs" dxfId="479" priority="457" operator="lessThan">
      <formula>1.09</formula>
    </cfRule>
    <cfRule type="cellIs" dxfId="478" priority="458" operator="lessThan">
      <formula>1</formula>
    </cfRule>
    <cfRule type="cellIs" dxfId="477" priority="459" operator="lessThan">
      <formula>1.09</formula>
    </cfRule>
  </conditionalFormatting>
  <conditionalFormatting sqref="HC712 HC718 HC724 HC730 HC736 HC742 HC748 HC754 HC760 HC766 HC772 HC778">
    <cfRule type="cellIs" dxfId="476" priority="454" operator="lessThan">
      <formula>1.09</formula>
    </cfRule>
    <cfRule type="cellIs" dxfId="475" priority="455" operator="lessThan">
      <formula>1</formula>
    </cfRule>
    <cfRule type="cellIs" dxfId="474" priority="456" operator="lessThan">
      <formula>1.09</formula>
    </cfRule>
  </conditionalFormatting>
  <conditionalFormatting sqref="HL712 HL718 HL724 HL730 HL736 HL742 HL748 HL754 HL760 HL766 HL772 HL778">
    <cfRule type="cellIs" dxfId="473" priority="451" operator="lessThan">
      <formula>1.09</formula>
    </cfRule>
    <cfRule type="cellIs" dxfId="472" priority="452" operator="lessThan">
      <formula>1</formula>
    </cfRule>
    <cfRule type="cellIs" dxfId="471" priority="453" operator="lessThan">
      <formula>1.09</formula>
    </cfRule>
  </conditionalFormatting>
  <conditionalFormatting sqref="HU712 HU718 HU724 HU730 HU736 HU742 HU748 HU754 HU760 HU766 HU772 HU778">
    <cfRule type="cellIs" dxfId="470" priority="448" operator="lessThan">
      <formula>1.09</formula>
    </cfRule>
    <cfRule type="cellIs" dxfId="469" priority="449" operator="lessThan">
      <formula>1</formula>
    </cfRule>
    <cfRule type="cellIs" dxfId="468" priority="450" operator="lessThan">
      <formula>1.09</formula>
    </cfRule>
  </conditionalFormatting>
  <conditionalFormatting sqref="ID712 ID718 ID724 ID730 ID736 ID742 ID748 ID754 ID760 ID766 ID772 ID778">
    <cfRule type="cellIs" dxfId="467" priority="445" operator="lessThan">
      <formula>1.09</formula>
    </cfRule>
    <cfRule type="cellIs" dxfId="466" priority="446" operator="lessThan">
      <formula>1</formula>
    </cfRule>
    <cfRule type="cellIs" dxfId="465" priority="447" operator="lessThan">
      <formula>1.09</formula>
    </cfRule>
  </conditionalFormatting>
  <conditionalFormatting sqref="IM712 IM718 IM724 IM730 IM736 IM742 IM748 IM754 IM760 IM766 IM772 IM778">
    <cfRule type="cellIs" dxfId="464" priority="442" operator="lessThan">
      <formula>1.09</formula>
    </cfRule>
    <cfRule type="cellIs" dxfId="463" priority="443" operator="lessThan">
      <formula>1</formula>
    </cfRule>
    <cfRule type="cellIs" dxfId="462" priority="444" operator="lessThan">
      <formula>1.09</formula>
    </cfRule>
  </conditionalFormatting>
  <conditionalFormatting sqref="IV712 IV718 IV724 IV730 IV736 IV742 IV748 IV754 IV760 IV766 IV772 IV778">
    <cfRule type="cellIs" dxfId="461" priority="439" operator="lessThan">
      <formula>1.09</formula>
    </cfRule>
    <cfRule type="cellIs" dxfId="460" priority="440" operator="lessThan">
      <formula>1</formula>
    </cfRule>
    <cfRule type="cellIs" dxfId="459" priority="441" operator="lessThan">
      <formula>1.09</formula>
    </cfRule>
  </conditionalFormatting>
  <conditionalFormatting sqref="JE712 JE718 JE724 JE730 JE736 JE742 JE748 JE754 JE760 JE766 JE772 JE778">
    <cfRule type="cellIs" dxfId="458" priority="436" operator="lessThan">
      <formula>1.09</formula>
    </cfRule>
    <cfRule type="cellIs" dxfId="457" priority="437" operator="lessThan">
      <formula>1</formula>
    </cfRule>
    <cfRule type="cellIs" dxfId="456" priority="438" operator="lessThan">
      <formula>1.09</formula>
    </cfRule>
  </conditionalFormatting>
  <conditionalFormatting sqref="JN712 JN718 JN724 JN730 JN736 JN742 JN748 JN754 JN760 JN766 JN772 JN778">
    <cfRule type="cellIs" dxfId="455" priority="433" operator="lessThan">
      <formula>1.09</formula>
    </cfRule>
    <cfRule type="cellIs" dxfId="454" priority="434" operator="lessThan">
      <formula>1</formula>
    </cfRule>
    <cfRule type="cellIs" dxfId="453" priority="435" operator="lessThan">
      <formula>1.09</formula>
    </cfRule>
  </conditionalFormatting>
  <conditionalFormatting sqref="JW712 JW718 JW724 JW730 JW736 JW742 JW748 JW754 JW760 JW766 JW772 JW778">
    <cfRule type="cellIs" dxfId="452" priority="430" operator="lessThan">
      <formula>1.09</formula>
    </cfRule>
    <cfRule type="cellIs" dxfId="451" priority="431" operator="lessThan">
      <formula>1</formula>
    </cfRule>
    <cfRule type="cellIs" dxfId="450" priority="432" operator="lessThan">
      <formula>1.09</formula>
    </cfRule>
  </conditionalFormatting>
  <conditionalFormatting sqref="KF712 KF718 KF724 KF730 KF736 KF742 KF748 KF754 KF760 KF766 KF772 KF778">
    <cfRule type="cellIs" dxfId="449" priority="427" operator="lessThan">
      <formula>1.09</formula>
    </cfRule>
    <cfRule type="cellIs" dxfId="448" priority="428" operator="lessThan">
      <formula>1</formula>
    </cfRule>
    <cfRule type="cellIs" dxfId="447" priority="429" operator="lessThan">
      <formula>1.09</formula>
    </cfRule>
  </conditionalFormatting>
  <conditionalFormatting sqref="KO712 KO718 KO724 KO730 KO736 KO742 KO748 KO754 KO760 KO766 KO772 KO778">
    <cfRule type="cellIs" dxfId="446" priority="424" operator="lessThan">
      <formula>1.09</formula>
    </cfRule>
    <cfRule type="cellIs" dxfId="445" priority="425" operator="lessThan">
      <formula>1</formula>
    </cfRule>
    <cfRule type="cellIs" dxfId="444" priority="426" operator="lessThan">
      <formula>1.09</formula>
    </cfRule>
  </conditionalFormatting>
  <conditionalFormatting sqref="KX712 KX718 KX724 KX730 KX736 KX742 KX748 KX754 KX760 KX766 KX772 KX778">
    <cfRule type="cellIs" dxfId="443" priority="421" operator="lessThan">
      <formula>1.09</formula>
    </cfRule>
    <cfRule type="cellIs" dxfId="442" priority="422" operator="lessThan">
      <formula>1</formula>
    </cfRule>
    <cfRule type="cellIs" dxfId="441" priority="423" operator="lessThan">
      <formula>1.09</formula>
    </cfRule>
  </conditionalFormatting>
  <conditionalFormatting sqref="LG712 LG718 LG724 LG730 LG736 LG742 LG748 LG754 LG760 LG766 LG772 LG778">
    <cfRule type="cellIs" dxfId="440" priority="418" operator="lessThan">
      <formula>1.09</formula>
    </cfRule>
    <cfRule type="cellIs" dxfId="439" priority="419" operator="lessThan">
      <formula>1</formula>
    </cfRule>
    <cfRule type="cellIs" dxfId="438" priority="420" operator="lessThan">
      <formula>1.09</formula>
    </cfRule>
  </conditionalFormatting>
  <conditionalFormatting sqref="LP712 LP718 LP724 LP730 LP736 LP742 LP748 LP754 LP760 LP766 LP772 LP778">
    <cfRule type="cellIs" dxfId="437" priority="415" operator="lessThan">
      <formula>1.09</formula>
    </cfRule>
    <cfRule type="cellIs" dxfId="436" priority="416" operator="lessThan">
      <formula>1</formula>
    </cfRule>
    <cfRule type="cellIs" dxfId="435" priority="417" operator="lessThan">
      <formula>1.09</formula>
    </cfRule>
  </conditionalFormatting>
  <conditionalFormatting sqref="LY712 LY718 LY724 LY730 LY736 LY742 LY748 LY754 LY760 LY766 LY772 LY778">
    <cfRule type="cellIs" dxfId="434" priority="412" operator="lessThan">
      <formula>1.09</formula>
    </cfRule>
    <cfRule type="cellIs" dxfId="433" priority="413" operator="lessThan">
      <formula>1</formula>
    </cfRule>
    <cfRule type="cellIs" dxfId="432" priority="414" operator="lessThan">
      <formula>1.09</formula>
    </cfRule>
  </conditionalFormatting>
  <conditionalFormatting sqref="MH712 MH718 MH724 MH730 MH736 MH742 MH748 MH754 MH760 MH766 MH772 MH778">
    <cfRule type="cellIs" dxfId="431" priority="409" operator="lessThan">
      <formula>1.09</formula>
    </cfRule>
    <cfRule type="cellIs" dxfId="430" priority="410" operator="lessThan">
      <formula>1</formula>
    </cfRule>
    <cfRule type="cellIs" dxfId="429" priority="411" operator="lessThan">
      <formula>1.09</formula>
    </cfRule>
  </conditionalFormatting>
  <conditionalFormatting sqref="MQ712 MQ718 MQ724 MQ730 MQ736 MQ742 MQ748 MQ754 MQ760 MQ766 MQ772 MQ778">
    <cfRule type="cellIs" dxfId="428" priority="406" operator="lessThan">
      <formula>1.09</formula>
    </cfRule>
    <cfRule type="cellIs" dxfId="427" priority="407" operator="lessThan">
      <formula>1</formula>
    </cfRule>
    <cfRule type="cellIs" dxfId="426" priority="408" operator="lessThan">
      <formula>1.09</formula>
    </cfRule>
  </conditionalFormatting>
  <conditionalFormatting sqref="MZ712 MZ718 MZ724 MZ730 MZ736 MZ742 MZ748 MZ754 MZ760 MZ766 MZ772 MZ778">
    <cfRule type="cellIs" dxfId="425" priority="403" operator="lessThan">
      <formula>1.09</formula>
    </cfRule>
    <cfRule type="cellIs" dxfId="424" priority="404" operator="lessThan">
      <formula>1</formula>
    </cfRule>
    <cfRule type="cellIs" dxfId="423" priority="405" operator="lessThan">
      <formula>1.09</formula>
    </cfRule>
  </conditionalFormatting>
  <conditionalFormatting sqref="NI712 NI718 NI724 NI730 NI736 NI742 NI748 NI754 NI760 NI766 NI772 NI778">
    <cfRule type="cellIs" dxfId="422" priority="400" operator="lessThan">
      <formula>1.09</formula>
    </cfRule>
    <cfRule type="cellIs" dxfId="421" priority="401" operator="lessThan">
      <formula>1</formula>
    </cfRule>
    <cfRule type="cellIs" dxfId="420" priority="402" operator="lessThan">
      <formula>1.09</formula>
    </cfRule>
  </conditionalFormatting>
  <conditionalFormatting sqref="NR712 NR718 NR724 NR730 NR736 NR742 NR748 NR754 NR760 NR766 NR772 NR778">
    <cfRule type="cellIs" dxfId="419" priority="397" operator="lessThan">
      <formula>1.09</formula>
    </cfRule>
    <cfRule type="cellIs" dxfId="418" priority="398" operator="lessThan">
      <formula>1</formula>
    </cfRule>
    <cfRule type="cellIs" dxfId="417" priority="399" operator="lessThan">
      <formula>1.09</formula>
    </cfRule>
  </conditionalFormatting>
  <conditionalFormatting sqref="OA712 OA718 OA724 OA730 OA736 OA742 OA748 OA754 OA760 OA766 OA772 OA778">
    <cfRule type="cellIs" dxfId="416" priority="394" operator="lessThan">
      <formula>1.09</formula>
    </cfRule>
    <cfRule type="cellIs" dxfId="415" priority="395" operator="lessThan">
      <formula>1</formula>
    </cfRule>
    <cfRule type="cellIs" dxfId="414" priority="396" operator="lessThan">
      <formula>1.09</formula>
    </cfRule>
  </conditionalFormatting>
  <conditionalFormatting sqref="OJ712 OJ718 OJ724 OJ730 OJ736 OJ742 OJ748 OJ754 OJ760 OJ766 OJ772 OJ778">
    <cfRule type="cellIs" dxfId="413" priority="391" operator="lessThan">
      <formula>1.09</formula>
    </cfRule>
    <cfRule type="cellIs" dxfId="412" priority="392" operator="lessThan">
      <formula>1</formula>
    </cfRule>
    <cfRule type="cellIs" dxfId="411" priority="393" operator="lessThan">
      <formula>1.09</formula>
    </cfRule>
  </conditionalFormatting>
  <conditionalFormatting sqref="OS712 OS718 OS724 OS730 OS736 OS742 OS748 OS754 OS760 OS766 OS772 OS778">
    <cfRule type="cellIs" dxfId="410" priority="388" operator="lessThan">
      <formula>1.09</formula>
    </cfRule>
    <cfRule type="cellIs" dxfId="409" priority="389" operator="lessThan">
      <formula>1</formula>
    </cfRule>
    <cfRule type="cellIs" dxfId="408" priority="390" operator="lessThan">
      <formula>1.09</formula>
    </cfRule>
  </conditionalFormatting>
  <conditionalFormatting sqref="PB712 PB718 PB724 PB730 PB736 PB742 PB748 PB754 PB760 PB766 PB772 PB778">
    <cfRule type="cellIs" dxfId="407" priority="385" operator="lessThan">
      <formula>1.09</formula>
    </cfRule>
    <cfRule type="cellIs" dxfId="406" priority="386" operator="lessThan">
      <formula>1</formula>
    </cfRule>
    <cfRule type="cellIs" dxfId="405" priority="387" operator="lessThan">
      <formula>1.09</formula>
    </cfRule>
  </conditionalFormatting>
  <conditionalFormatting sqref="PK712 PK718 PK724 PK730 PK736 PK742 PK748 PK754 PK760 PK766 PK772 PK778">
    <cfRule type="cellIs" dxfId="404" priority="382" operator="lessThan">
      <formula>1.09</formula>
    </cfRule>
    <cfRule type="cellIs" dxfId="403" priority="383" operator="lessThan">
      <formula>1</formula>
    </cfRule>
    <cfRule type="cellIs" dxfId="402" priority="384" operator="lessThan">
      <formula>1.09</formula>
    </cfRule>
  </conditionalFormatting>
  <conditionalFormatting sqref="PT712 PT718 PT724 PT730 PT736 PT742 PT748 PT754 PT760 PT766 PT772 PT778">
    <cfRule type="cellIs" dxfId="401" priority="379" operator="lessThan">
      <formula>1.09</formula>
    </cfRule>
    <cfRule type="cellIs" dxfId="400" priority="380" operator="lessThan">
      <formula>1</formula>
    </cfRule>
    <cfRule type="cellIs" dxfId="399" priority="381" operator="lessThan">
      <formula>1.09</formula>
    </cfRule>
  </conditionalFormatting>
  <conditionalFormatting sqref="QC712 QC718 QC724 QC730 QC736 QC742 QC748 QC754 QC760 QC766 QC772 QC778">
    <cfRule type="cellIs" dxfId="398" priority="376" operator="lessThan">
      <formula>1.09</formula>
    </cfRule>
    <cfRule type="cellIs" dxfId="397" priority="377" operator="lessThan">
      <formula>1</formula>
    </cfRule>
    <cfRule type="cellIs" dxfId="396" priority="378" operator="lessThan">
      <formula>1.09</formula>
    </cfRule>
  </conditionalFormatting>
  <conditionalFormatting sqref="QL712 QL718 QL724 QL730 QL736 QL742 QL748 QL754 QL760 QL766 QL772 QL778">
    <cfRule type="cellIs" dxfId="395" priority="373" operator="lessThan">
      <formula>1.09</formula>
    </cfRule>
    <cfRule type="cellIs" dxfId="394" priority="374" operator="lessThan">
      <formula>1</formula>
    </cfRule>
    <cfRule type="cellIs" dxfId="393" priority="375" operator="lessThan">
      <formula>1.09</formula>
    </cfRule>
  </conditionalFormatting>
  <conditionalFormatting sqref="QU712 QU718 QU724 QU730 QU736 QU742 QU748 QU754 QU760 QU766 QU772 QU778">
    <cfRule type="cellIs" dxfId="392" priority="370" operator="lessThan">
      <formula>1.09</formula>
    </cfRule>
    <cfRule type="cellIs" dxfId="391" priority="371" operator="lessThan">
      <formula>1</formula>
    </cfRule>
    <cfRule type="cellIs" dxfId="390" priority="372" operator="lessThan">
      <formula>1.09</formula>
    </cfRule>
  </conditionalFormatting>
  <conditionalFormatting sqref="RD712 RD718 RD724 RD730 RD736 RD742 RD748 RD754 RD760 RD766 RD772 RD778">
    <cfRule type="cellIs" dxfId="389" priority="367" operator="lessThan">
      <formula>1.09</formula>
    </cfRule>
    <cfRule type="cellIs" dxfId="388" priority="368" operator="lessThan">
      <formula>1</formula>
    </cfRule>
    <cfRule type="cellIs" dxfId="387" priority="369" operator="lessThan">
      <formula>1.09</formula>
    </cfRule>
  </conditionalFormatting>
  <conditionalFormatting sqref="RM712 RM718 RM724 RM730 RM736 RM742 RM748 RM754 RM760 RM766 RM772 RM778">
    <cfRule type="cellIs" dxfId="386" priority="361" operator="lessThan">
      <formula>1.09</formula>
    </cfRule>
    <cfRule type="cellIs" dxfId="385" priority="362" operator="lessThan">
      <formula>1</formula>
    </cfRule>
    <cfRule type="cellIs" dxfId="384" priority="363" operator="lessThan">
      <formula>1.09</formula>
    </cfRule>
  </conditionalFormatting>
  <conditionalFormatting sqref="RV712 RV718 RV724 RV730 RV736 RV742 RV748 RV754 RV760 RV766 RV772 RV778">
    <cfRule type="cellIs" dxfId="383" priority="358" operator="lessThan">
      <formula>1.09</formula>
    </cfRule>
    <cfRule type="cellIs" dxfId="382" priority="359" operator="lessThan">
      <formula>1</formula>
    </cfRule>
    <cfRule type="cellIs" dxfId="381" priority="360" operator="lessThan">
      <formula>1.09</formula>
    </cfRule>
  </conditionalFormatting>
  <conditionalFormatting sqref="SE712 SE718 SE724 SE730 SE736 SE742 SE748 SE754 SE760 SE766 SE772 SE778">
    <cfRule type="cellIs" dxfId="380" priority="355" operator="lessThan">
      <formula>1.09</formula>
    </cfRule>
    <cfRule type="cellIs" dxfId="379" priority="356" operator="lessThan">
      <formula>1</formula>
    </cfRule>
    <cfRule type="cellIs" dxfId="378" priority="357" operator="lessThan">
      <formula>1.09</formula>
    </cfRule>
  </conditionalFormatting>
  <conditionalFormatting sqref="SN712 SN718 SN724 SN730 SN736 SN742 SN748 SN754 SN760 SN766 SN772 SN778">
    <cfRule type="cellIs" dxfId="377" priority="352" operator="lessThan">
      <formula>1.09</formula>
    </cfRule>
    <cfRule type="cellIs" dxfId="376" priority="353" operator="lessThan">
      <formula>1</formula>
    </cfRule>
    <cfRule type="cellIs" dxfId="375" priority="354" operator="lessThan">
      <formula>1.09</formula>
    </cfRule>
  </conditionalFormatting>
  <conditionalFormatting sqref="SW712 SW718 SW724 SW730 SW736 SW742 SW748 SW754 SW760 SW766 SW772 SW778">
    <cfRule type="cellIs" dxfId="374" priority="349" operator="lessThan">
      <formula>1.09</formula>
    </cfRule>
    <cfRule type="cellIs" dxfId="373" priority="350" operator="lessThan">
      <formula>1</formula>
    </cfRule>
    <cfRule type="cellIs" dxfId="372" priority="351" operator="lessThan">
      <formula>1.09</formula>
    </cfRule>
  </conditionalFormatting>
  <conditionalFormatting sqref="TF712 TF718 TF724 TF730 TF736 TF742 TF748 TF754 TF760 TF766 TF772 TF778">
    <cfRule type="cellIs" dxfId="371" priority="346" operator="lessThan">
      <formula>1.09</formula>
    </cfRule>
    <cfRule type="cellIs" dxfId="370" priority="347" operator="lessThan">
      <formula>1</formula>
    </cfRule>
    <cfRule type="cellIs" dxfId="369" priority="348" operator="lessThan">
      <formula>1.09</formula>
    </cfRule>
  </conditionalFormatting>
  <conditionalFormatting sqref="TO712 TO718 TO724 TO730 TO736 TO742 TO748 TO754 TO760 TO766 TO772 TO778">
    <cfRule type="cellIs" dxfId="368" priority="343" operator="lessThan">
      <formula>1.09</formula>
    </cfRule>
    <cfRule type="cellIs" dxfId="367" priority="344" operator="lessThan">
      <formula>1</formula>
    </cfRule>
    <cfRule type="cellIs" dxfId="366" priority="345" operator="lessThan">
      <formula>1.09</formula>
    </cfRule>
  </conditionalFormatting>
  <conditionalFormatting sqref="TX712 TX718 TX724 TX730 TX736 TX742 TX748 TX754 TX760 TX766 TX772 TX778">
    <cfRule type="cellIs" dxfId="365" priority="340" operator="lessThan">
      <formula>1.09</formula>
    </cfRule>
    <cfRule type="cellIs" dxfId="364" priority="341" operator="lessThan">
      <formula>1</formula>
    </cfRule>
    <cfRule type="cellIs" dxfId="363" priority="342" operator="lessThan">
      <formula>1.09</formula>
    </cfRule>
  </conditionalFormatting>
  <conditionalFormatting sqref="UG712 UG718 UG724 UG730 UG736 UG742 UG748 UG754 UG760 UG766 UG772 UG778">
    <cfRule type="cellIs" dxfId="362" priority="337" operator="lessThan">
      <formula>1.09</formula>
    </cfRule>
    <cfRule type="cellIs" dxfId="361" priority="338" operator="lessThan">
      <formula>1</formula>
    </cfRule>
    <cfRule type="cellIs" dxfId="360" priority="339" operator="lessThan">
      <formula>1.09</formula>
    </cfRule>
  </conditionalFormatting>
  <conditionalFormatting sqref="UP712 UP718 UP724 UP730 UP736 UP742 UP748 UP754 UP760 UP766 UP772 UP778">
    <cfRule type="cellIs" dxfId="359" priority="334" operator="lessThan">
      <formula>1.09</formula>
    </cfRule>
    <cfRule type="cellIs" dxfId="358" priority="335" operator="lessThan">
      <formula>1</formula>
    </cfRule>
    <cfRule type="cellIs" dxfId="357" priority="336" operator="lessThan">
      <formula>1.09</formula>
    </cfRule>
  </conditionalFormatting>
  <conditionalFormatting sqref="UY712 UY718 UY724 UY730 UY736 UY742 UY748 UY754 UY760 UY766 UY772 UY778">
    <cfRule type="cellIs" dxfId="356" priority="331" operator="lessThan">
      <formula>1.09</formula>
    </cfRule>
    <cfRule type="cellIs" dxfId="355" priority="332" operator="lessThan">
      <formula>1</formula>
    </cfRule>
    <cfRule type="cellIs" dxfId="354" priority="333" operator="lessThan">
      <formula>1.09</formula>
    </cfRule>
  </conditionalFormatting>
  <conditionalFormatting sqref="VH712 VH718 VH724 VH730 VH736 VH742 VH748 VH754 VH760 VH766 VH772 VH778">
    <cfRule type="cellIs" dxfId="353" priority="328" operator="lessThan">
      <formula>1.09</formula>
    </cfRule>
    <cfRule type="cellIs" dxfId="352" priority="329" operator="lessThan">
      <formula>1</formula>
    </cfRule>
    <cfRule type="cellIs" dxfId="351" priority="330" operator="lessThan">
      <formula>1.09</formula>
    </cfRule>
  </conditionalFormatting>
  <conditionalFormatting sqref="VQ712 VQ718 VQ724 VQ730 VQ736 VQ742 VQ748 VQ754 VQ760 VQ766 VQ772 VQ778">
    <cfRule type="cellIs" dxfId="350" priority="325" operator="lessThan">
      <formula>1.09</formula>
    </cfRule>
    <cfRule type="cellIs" dxfId="349" priority="326" operator="lessThan">
      <formula>1</formula>
    </cfRule>
    <cfRule type="cellIs" dxfId="348" priority="327" operator="lessThan">
      <formula>1.09</formula>
    </cfRule>
  </conditionalFormatting>
  <conditionalFormatting sqref="VZ712 VZ718 VZ724 VZ730 VZ736 VZ742 VZ748 VZ754 VZ760 VZ766 VZ772 VZ778">
    <cfRule type="cellIs" dxfId="347" priority="322" operator="lessThan">
      <formula>1.09</formula>
    </cfRule>
    <cfRule type="cellIs" dxfId="346" priority="323" operator="lessThan">
      <formula>1</formula>
    </cfRule>
    <cfRule type="cellIs" dxfId="345" priority="324" operator="lessThan">
      <formula>1.09</formula>
    </cfRule>
  </conditionalFormatting>
  <conditionalFormatting sqref="WI712 WI718 WI724 WI730 WI736 WI742 WI748 WI754 WI760 WI766 WI770 WI778">
    <cfRule type="cellIs" dxfId="344" priority="319" operator="lessThan">
      <formula>1.09</formula>
    </cfRule>
    <cfRule type="cellIs" dxfId="343" priority="320" operator="lessThan">
      <formula>1</formula>
    </cfRule>
    <cfRule type="cellIs" dxfId="342" priority="321" operator="lessThan">
      <formula>1.09</formula>
    </cfRule>
  </conditionalFormatting>
  <conditionalFormatting sqref="WR712 WR718 WR724 WR730 WR736 WR742 WR748 WR754 WR760 WR766 WR772 WR778">
    <cfRule type="cellIs" dxfId="341" priority="316" operator="lessThan">
      <formula>1.09</formula>
    </cfRule>
    <cfRule type="cellIs" dxfId="340" priority="317" operator="lessThan">
      <formula>1</formula>
    </cfRule>
    <cfRule type="cellIs" dxfId="339" priority="318" operator="lessThan">
      <formula>1.09</formula>
    </cfRule>
  </conditionalFormatting>
  <conditionalFormatting sqref="XA712 XA718 XA724 XA730 XA736 XA742 XA748 XA754 XA760 XA766 XA772 XA778">
    <cfRule type="cellIs" dxfId="338" priority="313" operator="lessThan">
      <formula>1.09</formula>
    </cfRule>
    <cfRule type="cellIs" dxfId="337" priority="314" operator="lessThan">
      <formula>1</formula>
    </cfRule>
    <cfRule type="cellIs" dxfId="336" priority="315" operator="lessThan">
      <formula>1.09</formula>
    </cfRule>
  </conditionalFormatting>
  <conditionalFormatting sqref="XJ712 XJ718 XJ724 XJ730 XJ736 XJ742 XJ748 XJ754 XJ760 XJ766 XJ772 XJ778">
    <cfRule type="cellIs" dxfId="335" priority="310" operator="lessThan">
      <formula>1.09</formula>
    </cfRule>
    <cfRule type="cellIs" dxfId="334" priority="311" operator="lessThan">
      <formula>1</formula>
    </cfRule>
    <cfRule type="cellIs" dxfId="333" priority="312" operator="lessThan">
      <formula>1.09</formula>
    </cfRule>
  </conditionalFormatting>
  <conditionalFormatting sqref="XS712 XS718 XS724 XS730 XS736 XS742 XS748 XS754 XS760 XS766 XS772 XS778">
    <cfRule type="cellIs" dxfId="332" priority="307" operator="lessThan">
      <formula>1.09</formula>
    </cfRule>
    <cfRule type="cellIs" dxfId="331" priority="308" operator="lessThan">
      <formula>1</formula>
    </cfRule>
    <cfRule type="cellIs" dxfId="330" priority="309" operator="lessThan">
      <formula>1.09</formula>
    </cfRule>
  </conditionalFormatting>
  <conditionalFormatting sqref="YB712 YB718 YB724 YB730 YB736 YB742 YB748 YB754 YB760 YB766 YB772 YB778">
    <cfRule type="cellIs" dxfId="329" priority="304" operator="lessThan">
      <formula>1.09</formula>
    </cfRule>
    <cfRule type="cellIs" dxfId="328" priority="305" operator="lessThan">
      <formula>1</formula>
    </cfRule>
    <cfRule type="cellIs" dxfId="327" priority="306" operator="lessThan">
      <formula>1.09</formula>
    </cfRule>
  </conditionalFormatting>
  <conditionalFormatting sqref="YK712 YK718 YK724 YK730 YK736 YK742 YK748 YK754 YK760 YK766 YK772 YK778">
    <cfRule type="cellIs" dxfId="326" priority="301" operator="lessThan">
      <formula>1.09</formula>
    </cfRule>
    <cfRule type="cellIs" dxfId="325" priority="302" operator="lessThan">
      <formula>1</formula>
    </cfRule>
    <cfRule type="cellIs" dxfId="324" priority="303" operator="lessThan">
      <formula>1.09</formula>
    </cfRule>
  </conditionalFormatting>
  <conditionalFormatting sqref="YT712 YT718 YT724 YT730 YT736 YT742 YT748 YT754 YT760 YT766 YT772 YT778">
    <cfRule type="cellIs" dxfId="323" priority="295" operator="lessThan">
      <formula>1.09</formula>
    </cfRule>
    <cfRule type="cellIs" dxfId="322" priority="296" operator="lessThan">
      <formula>1</formula>
    </cfRule>
    <cfRule type="cellIs" dxfId="321" priority="297" operator="lessThan">
      <formula>1.09</formula>
    </cfRule>
  </conditionalFormatting>
  <conditionalFormatting sqref="ZC712 ZC718 ZC724 ZC730 ZC736 ZC742 ZC748 ZC754 ZC760 ZC766 ZC772 ZC778">
    <cfRule type="cellIs" dxfId="320" priority="292" operator="lessThan">
      <formula>1.09</formula>
    </cfRule>
    <cfRule type="cellIs" dxfId="319" priority="293" operator="lessThan">
      <formula>1</formula>
    </cfRule>
    <cfRule type="cellIs" dxfId="318" priority="294" operator="lessThan">
      <formula>1.09</formula>
    </cfRule>
  </conditionalFormatting>
  <conditionalFormatting sqref="ZL712 ZL718 ZL724 ZL730 ZL736 ZL742 ZL748 ZL754 ZL760 ZL766 ZL772 ZL778">
    <cfRule type="cellIs" dxfId="317" priority="289" operator="lessThan">
      <formula>1.09</formula>
    </cfRule>
    <cfRule type="cellIs" dxfId="316" priority="290" operator="lessThan">
      <formula>1</formula>
    </cfRule>
    <cfRule type="cellIs" dxfId="315" priority="291" operator="lessThan">
      <formula>1.09</formula>
    </cfRule>
  </conditionalFormatting>
  <conditionalFormatting sqref="ZU712 ZU718 ZU724 ZU730 ZU736 ZU742 ZU748 ZU754 ZU760 ZU766 ZU772 ZU778">
    <cfRule type="cellIs" dxfId="314" priority="286" operator="lessThan">
      <formula>1.09</formula>
    </cfRule>
    <cfRule type="cellIs" dxfId="313" priority="287" operator="lessThan">
      <formula>1</formula>
    </cfRule>
    <cfRule type="cellIs" dxfId="312" priority="288" operator="lessThan">
      <formula>1.09</formula>
    </cfRule>
  </conditionalFormatting>
  <conditionalFormatting sqref="AAD712 AAD718 AAD724 AAD730 AAD736 AAD742 AAD748 AAD754 AAD760 AAD766 AAD772 AAD778">
    <cfRule type="cellIs" dxfId="311" priority="283" operator="lessThan">
      <formula>1.09</formula>
    </cfRule>
    <cfRule type="cellIs" dxfId="310" priority="284" operator="lessThan">
      <formula>1</formula>
    </cfRule>
    <cfRule type="cellIs" dxfId="309" priority="285" operator="lessThan">
      <formula>1.09</formula>
    </cfRule>
  </conditionalFormatting>
  <conditionalFormatting sqref="AAM712 AAM718 AAM724 AAM730 AAM736 AAM742 AAM748 AAM754 AAM760 AAM766 AAM772 AAM778">
    <cfRule type="cellIs" dxfId="308" priority="280" operator="lessThan">
      <formula>1.09</formula>
    </cfRule>
    <cfRule type="cellIs" dxfId="307" priority="281" operator="lessThan">
      <formula>1</formula>
    </cfRule>
    <cfRule type="cellIs" dxfId="306" priority="282" operator="lessThan">
      <formula>1.09</formula>
    </cfRule>
  </conditionalFormatting>
  <conditionalFormatting sqref="AAV712 AAV718 AAV724 AAV730 AAV736 AAV742 AAV748 AAV754 AAV760 AAV766 AAV772 AAV778">
    <cfRule type="cellIs" dxfId="305" priority="277" operator="lessThan">
      <formula>1.09</formula>
    </cfRule>
    <cfRule type="cellIs" dxfId="304" priority="278" operator="lessThan">
      <formula>1</formula>
    </cfRule>
    <cfRule type="cellIs" dxfId="303" priority="279" operator="lessThan">
      <formula>1.09</formula>
    </cfRule>
  </conditionalFormatting>
  <conditionalFormatting sqref="ABE712 ABE718 ABE724 ABE730 ABE736 ABE742 ABE748 ABE754 ABE760 ABE766 ABE772 ABE778">
    <cfRule type="cellIs" dxfId="302" priority="274" operator="lessThan">
      <formula>1.09</formula>
    </cfRule>
    <cfRule type="cellIs" dxfId="301" priority="275" operator="lessThan">
      <formula>1</formula>
    </cfRule>
    <cfRule type="cellIs" dxfId="300" priority="276" operator="lessThan">
      <formula>1.09</formula>
    </cfRule>
  </conditionalFormatting>
  <conditionalFormatting sqref="ABN712 ABN718 ABN724 ABN730 ABN736 ABN742 ABN748 ABN754 ABN760 ABN766 ABN772 ABN778">
    <cfRule type="cellIs" dxfId="299" priority="271" operator="lessThan">
      <formula>1.09</formula>
    </cfRule>
    <cfRule type="cellIs" dxfId="298" priority="272" operator="lessThan">
      <formula>1</formula>
    </cfRule>
    <cfRule type="cellIs" dxfId="297" priority="273" operator="lessThan">
      <formula>1.09</formula>
    </cfRule>
  </conditionalFormatting>
  <conditionalFormatting sqref="ABW712 ABW718 ABW724 ABW730 ABW736 ABW742 ABW748 ABW754 ABW760 ABW766 ABW772 ABW778">
    <cfRule type="cellIs" dxfId="296" priority="268" operator="lessThan">
      <formula>1.09</formula>
    </cfRule>
    <cfRule type="cellIs" dxfId="295" priority="269" operator="lessThan">
      <formula>1</formula>
    </cfRule>
    <cfRule type="cellIs" dxfId="294" priority="270" operator="lessThan">
      <formula>1.09</formula>
    </cfRule>
  </conditionalFormatting>
  <conditionalFormatting sqref="ACF712 ACF718 ACF724 ACF730 ACF736 ACF742 ACF748 ACF754 ACF760 ACF766 ACF772 ACF778">
    <cfRule type="cellIs" dxfId="293" priority="265" operator="lessThan">
      <formula>1.09</formula>
    </cfRule>
    <cfRule type="cellIs" dxfId="292" priority="266" operator="lessThan">
      <formula>1</formula>
    </cfRule>
    <cfRule type="cellIs" dxfId="291" priority="267" operator="lessThan">
      <formula>1.09</formula>
    </cfRule>
  </conditionalFormatting>
  <conditionalFormatting sqref="ACO712 ACO718 ACO724 ACO730 ACO736 ACO742 ACO748 ACO754 ACO760 ACO766 ACO772 ACO778">
    <cfRule type="cellIs" dxfId="290" priority="262" operator="lessThan">
      <formula>1.09</formula>
    </cfRule>
    <cfRule type="cellIs" dxfId="289" priority="263" operator="lessThan">
      <formula>1</formula>
    </cfRule>
    <cfRule type="cellIs" dxfId="288" priority="264" operator="lessThan">
      <formula>1.09</formula>
    </cfRule>
  </conditionalFormatting>
  <conditionalFormatting sqref="ACX712 ACX718 ACX724 ACX730 ACX736 ACX742 ACX748 ACX754 ACX760 ACX766 ACX772 ACX778">
    <cfRule type="cellIs" dxfId="287" priority="259" operator="lessThan">
      <formula>1.09</formula>
    </cfRule>
    <cfRule type="cellIs" dxfId="286" priority="260" operator="lessThan">
      <formula>1</formula>
    </cfRule>
    <cfRule type="cellIs" dxfId="285" priority="261" operator="lessThan">
      <formula>1.09</formula>
    </cfRule>
  </conditionalFormatting>
  <conditionalFormatting sqref="ADG712 ADG718 ADG724 ADG730 ADG736 ADG742 ADG748 ADG754 ADG760 ADG766 ADG772 ADG778">
    <cfRule type="cellIs" dxfId="284" priority="256" operator="lessThan">
      <formula>1.09</formula>
    </cfRule>
    <cfRule type="cellIs" dxfId="283" priority="257" operator="lessThan">
      <formula>1</formula>
    </cfRule>
    <cfRule type="cellIs" dxfId="282" priority="258" operator="lessThan">
      <formula>1.09</formula>
    </cfRule>
  </conditionalFormatting>
  <conditionalFormatting sqref="ADP712 ADP718 ADP724 ADP730 ADP736 ADP742 ADP748 ADP754 ADP760 ADP766 ADP772 ADP778">
    <cfRule type="cellIs" dxfId="281" priority="253" operator="lessThan">
      <formula>1.09</formula>
    </cfRule>
    <cfRule type="cellIs" dxfId="280" priority="254" operator="lessThan">
      <formula>1</formula>
    </cfRule>
    <cfRule type="cellIs" dxfId="279" priority="255" operator="lessThan">
      <formula>1.09</formula>
    </cfRule>
  </conditionalFormatting>
  <conditionalFormatting sqref="ADY712 ADY718 ADY724 ADY730 ADY736 ADY742 ADY748 ADY754 ADY760 ADY766 ADY772 ADY778">
    <cfRule type="cellIs" dxfId="278" priority="250" operator="lessThan">
      <formula>1.09</formula>
    </cfRule>
    <cfRule type="cellIs" dxfId="277" priority="251" operator="lessThan">
      <formula>1</formula>
    </cfRule>
    <cfRule type="cellIs" dxfId="276" priority="252" operator="lessThan">
      <formula>1.09</formula>
    </cfRule>
  </conditionalFormatting>
  <conditionalFormatting sqref="AEH712 AEH718 AEH724 AEH730 AEH736 AEH742 AEH748 AEH754 AEH760 AEH766 AEH772 AEH778">
    <cfRule type="cellIs" dxfId="275" priority="247" operator="lessThan">
      <formula>1.09</formula>
    </cfRule>
    <cfRule type="cellIs" dxfId="274" priority="248" operator="lessThan">
      <formula>1</formula>
    </cfRule>
    <cfRule type="cellIs" dxfId="273" priority="249" operator="lessThan">
      <formula>1.09</formula>
    </cfRule>
  </conditionalFormatting>
  <conditionalFormatting sqref="AEQ712 AEQ718 AEQ724 AEQ730 AEQ736 AEQ742 AEQ748 AEQ754 AEQ760 AEQ766 AEQ772 AEQ778">
    <cfRule type="cellIs" dxfId="272" priority="244" operator="lessThan">
      <formula>1.09</formula>
    </cfRule>
    <cfRule type="cellIs" dxfId="271" priority="245" operator="lessThan">
      <formula>1</formula>
    </cfRule>
    <cfRule type="cellIs" dxfId="270" priority="246" operator="lessThan">
      <formula>1.09</formula>
    </cfRule>
  </conditionalFormatting>
  <conditionalFormatting sqref="AEZ712 AEZ718 AEZ724 AEZ730 AEZ736 AEZ742 AEZ748 AEZ754 AEZ760 AEZ766 AEZ772 AEZ778">
    <cfRule type="cellIs" dxfId="269" priority="241" operator="lessThan">
      <formula>1.09</formula>
    </cfRule>
    <cfRule type="cellIs" dxfId="268" priority="242" operator="lessThan">
      <formula>1</formula>
    </cfRule>
    <cfRule type="cellIs" dxfId="267" priority="243" operator="lessThan">
      <formula>1.09</formula>
    </cfRule>
  </conditionalFormatting>
  <conditionalFormatting sqref="AFI712 AFI718 AFI724 AFI730 AFI736 AFI742 AFI748 AFI754 AFI760 AFI766 AFI772 AFI778">
    <cfRule type="cellIs" dxfId="266" priority="238" operator="lessThan">
      <formula>1.09</formula>
    </cfRule>
    <cfRule type="cellIs" dxfId="265" priority="239" operator="lessThan">
      <formula>1</formula>
    </cfRule>
    <cfRule type="cellIs" dxfId="264" priority="240" operator="lessThan">
      <formula>1.09</formula>
    </cfRule>
  </conditionalFormatting>
  <conditionalFormatting sqref="AFR712 AFR718 AFR724 AFR730 AFR736 AFR742 AFR748 AFR754 AFR760 AFR766 AFR772 AFR778">
    <cfRule type="cellIs" dxfId="263" priority="235" operator="lessThan">
      <formula>1.09</formula>
    </cfRule>
    <cfRule type="cellIs" dxfId="262" priority="236" operator="lessThan">
      <formula>1</formula>
    </cfRule>
    <cfRule type="cellIs" dxfId="261" priority="237" operator="lessThan">
      <formula>1.09</formula>
    </cfRule>
  </conditionalFormatting>
  <conditionalFormatting sqref="AGA712 AGA718 AGA724 AGA730 AGA736 AGA742 AGA748 AGA754 AGA760 AGA766 AGA772 AGA778">
    <cfRule type="cellIs" dxfId="260" priority="232" operator="lessThan">
      <formula>1.09</formula>
    </cfRule>
    <cfRule type="cellIs" dxfId="259" priority="233" operator="lessThan">
      <formula>1</formula>
    </cfRule>
    <cfRule type="cellIs" dxfId="258" priority="234" operator="lessThan">
      <formula>1.09</formula>
    </cfRule>
  </conditionalFormatting>
  <conditionalFormatting sqref="AGJ712 AGJ718 AGJ724 AGJ730 AGJ736 AGJ742 AGJ748 AGJ754 AGJ760 AGJ766 AGJ772 AGJ778">
    <cfRule type="cellIs" dxfId="257" priority="229" operator="lessThan">
      <formula>1.09</formula>
    </cfRule>
    <cfRule type="cellIs" dxfId="256" priority="230" operator="lessThan">
      <formula>1</formula>
    </cfRule>
    <cfRule type="cellIs" dxfId="255" priority="231" operator="lessThan">
      <formula>1.09</formula>
    </cfRule>
  </conditionalFormatting>
  <conditionalFormatting sqref="AGS712 AGS718 AGS724 AGS730 AGS736 AGS742 AGS748 AGS754 AGS760 AGS766 AGS772 AGS778">
    <cfRule type="cellIs" dxfId="254" priority="226" operator="lessThan">
      <formula>1.09</formula>
    </cfRule>
    <cfRule type="cellIs" dxfId="253" priority="227" operator="lessThan">
      <formula>1</formula>
    </cfRule>
    <cfRule type="cellIs" dxfId="252" priority="228" operator="lessThan">
      <formula>1.09</formula>
    </cfRule>
  </conditionalFormatting>
  <conditionalFormatting sqref="AHB712 AHB718 AHB724 AHB730 AHB736 AHB742 AHB748 AHB754 AHB760 AHB766 AHB772 AHB778">
    <cfRule type="cellIs" dxfId="251" priority="223" operator="lessThan">
      <formula>1.09</formula>
    </cfRule>
    <cfRule type="cellIs" dxfId="250" priority="224" operator="lessThan">
      <formula>1</formula>
    </cfRule>
    <cfRule type="cellIs" dxfId="249" priority="225" operator="lessThan">
      <formula>1.09</formula>
    </cfRule>
  </conditionalFormatting>
  <conditionalFormatting sqref="AHK712 AHK718 AHK724 AHK730 AHK736 AHK742 AHK748 AHK754 AHK760 AHK766 AHK772 AHK778">
    <cfRule type="cellIs" dxfId="248" priority="220" operator="lessThan">
      <formula>1.09</formula>
    </cfRule>
    <cfRule type="cellIs" dxfId="247" priority="221" operator="lessThan">
      <formula>1</formula>
    </cfRule>
    <cfRule type="cellIs" dxfId="246" priority="222" operator="lessThan">
      <formula>1.09</formula>
    </cfRule>
  </conditionalFormatting>
  <conditionalFormatting sqref="AHT712 AHT718 AHT724 AHT730 AHT736 AHT742 AHT748 AHT754 AHT760 AHT766 AHT772 AHT778">
    <cfRule type="cellIs" dxfId="245" priority="217" operator="lessThan">
      <formula>1.09</formula>
    </cfRule>
    <cfRule type="cellIs" dxfId="244" priority="218" operator="lessThan">
      <formula>1</formula>
    </cfRule>
    <cfRule type="cellIs" dxfId="243" priority="219" operator="lessThan">
      <formula>1.09</formula>
    </cfRule>
  </conditionalFormatting>
  <conditionalFormatting sqref="AIC712 AIC718 AIC724 AIC730 AIC736 AIC742 AIC748 AIC754 AIC760 AIC766 AIC772 AIC778">
    <cfRule type="cellIs" dxfId="242" priority="214" operator="lessThan">
      <formula>1.09</formula>
    </cfRule>
    <cfRule type="cellIs" dxfId="241" priority="215" operator="lessThan">
      <formula>1</formula>
    </cfRule>
    <cfRule type="cellIs" dxfId="240" priority="216" operator="lessThan">
      <formula>1.09</formula>
    </cfRule>
  </conditionalFormatting>
  <conditionalFormatting sqref="AIL712 AIL718 AIL724 AIL730 AIL736 AIL742 AIL748 AIL754 AIL760 AIL766 AIL772 AIL778">
    <cfRule type="cellIs" dxfId="239" priority="211" operator="lessThan">
      <formula>1.09</formula>
    </cfRule>
    <cfRule type="cellIs" dxfId="238" priority="212" operator="lessThan">
      <formula>1</formula>
    </cfRule>
    <cfRule type="cellIs" dxfId="237" priority="213" operator="lessThan">
      <formula>1.09</formula>
    </cfRule>
  </conditionalFormatting>
  <conditionalFormatting sqref="AIU712 AIU718 AIU724 AIU730 AIU736 AIU742 AIU748 AIU754 AIU760 AIU766 AIU772 AIU778">
    <cfRule type="cellIs" dxfId="236" priority="208" operator="lessThan">
      <formula>1.09</formula>
    </cfRule>
    <cfRule type="cellIs" dxfId="235" priority="209" operator="lessThan">
      <formula>1</formula>
    </cfRule>
    <cfRule type="cellIs" dxfId="234" priority="210" operator="lessThan">
      <formula>1.09</formula>
    </cfRule>
  </conditionalFormatting>
  <conditionalFormatting sqref="AJD712 AJD718 AJD724 AJD730 AJD736 AJD742 AJD748 AJD754 AJD760 AJD766 AJD772 AJD778">
    <cfRule type="cellIs" dxfId="233" priority="205" operator="lessThan">
      <formula>1.09</formula>
    </cfRule>
    <cfRule type="cellIs" dxfId="232" priority="206" operator="lessThan">
      <formula>1</formula>
    </cfRule>
    <cfRule type="cellIs" dxfId="231" priority="207" operator="lessThan">
      <formula>1.09</formula>
    </cfRule>
  </conditionalFormatting>
  <conditionalFormatting sqref="AJM712 AJM718 AJM724 AJM730 AJM736 AJM742 AJM748 AJM754 AJM760 AJM766 AJM772 AJM778">
    <cfRule type="cellIs" dxfId="230" priority="202" operator="lessThan">
      <formula>1.09</formula>
    </cfRule>
    <cfRule type="cellIs" dxfId="229" priority="203" operator="lessThan">
      <formula>1</formula>
    </cfRule>
    <cfRule type="cellIs" dxfId="228" priority="204" operator="lessThan">
      <formula>1.09</formula>
    </cfRule>
  </conditionalFormatting>
  <conditionalFormatting sqref="AJV712 AJV718 AJV724 AJV730 AJV736 AJV742 AJV748 AJV754 AJV760 AJV766 AJV772 AJV778">
    <cfRule type="cellIs" dxfId="227" priority="199" operator="lessThan">
      <formula>1.09</formula>
    </cfRule>
    <cfRule type="cellIs" dxfId="226" priority="200" operator="lessThan">
      <formula>1</formula>
    </cfRule>
    <cfRule type="cellIs" dxfId="225" priority="201" operator="lessThan">
      <formula>1.09</formula>
    </cfRule>
  </conditionalFormatting>
  <conditionalFormatting sqref="AKE712 AKE718 AKE724 AKE730 AKE736 AKE742 AKE748 AKE754 AKE760 AKE766 AKE772 AKE778">
    <cfRule type="cellIs" dxfId="224" priority="196" operator="lessThan">
      <formula>1.09</formula>
    </cfRule>
    <cfRule type="cellIs" dxfId="223" priority="197" operator="lessThan">
      <formula>1</formula>
    </cfRule>
    <cfRule type="cellIs" dxfId="222" priority="198" operator="lessThan">
      <formula>1.09</formula>
    </cfRule>
  </conditionalFormatting>
  <conditionalFormatting sqref="APS712 APS718 APS724 APS730 APS736 APS742 APS748 APS754 APS760 APS766 APS772 APS778">
    <cfRule type="cellIs" dxfId="176" priority="148" operator="lessThan">
      <formula>1.09</formula>
    </cfRule>
    <cfRule type="cellIs" dxfId="175" priority="149" operator="lessThan">
      <formula>1</formula>
    </cfRule>
    <cfRule type="cellIs" dxfId="174" priority="150" operator="lessThan">
      <formula>1.09</formula>
    </cfRule>
  </conditionalFormatting>
  <conditionalFormatting sqref="AQB712 AQB718 AQB724 AQB730 AQB736 AQB742 AQB748 AQB754 AQB760 AQB766 AQB772 AQB778">
    <cfRule type="cellIs" dxfId="173" priority="145" operator="lessThan">
      <formula>1.09</formula>
    </cfRule>
    <cfRule type="cellIs" dxfId="172" priority="146" operator="lessThan">
      <formula>1</formula>
    </cfRule>
    <cfRule type="cellIs" dxfId="171" priority="147" operator="lessThan">
      <formula>1.09</formula>
    </cfRule>
  </conditionalFormatting>
  <conditionalFormatting sqref="AW754">
    <cfRule type="cellIs" dxfId="170" priority="133" operator="lessThan">
      <formula>1.09</formula>
    </cfRule>
    <cfRule type="cellIs" dxfId="169" priority="134" operator="lessThan">
      <formula>1</formula>
    </cfRule>
    <cfRule type="cellIs" dxfId="168" priority="135" operator="lessThan">
      <formula>1.09</formula>
    </cfRule>
  </conditionalFormatting>
  <conditionalFormatting sqref="AKN712 AKN718 AKN724 AKN730 AKN736 AKN742 AKN748 AKN754 AKN760 AKN766 AKN772 AKN778">
    <cfRule type="cellIs" dxfId="167" priority="130" operator="lessThan">
      <formula>1.09</formula>
    </cfRule>
    <cfRule type="cellIs" dxfId="166" priority="131" operator="lessThan">
      <formula>1</formula>
    </cfRule>
    <cfRule type="cellIs" dxfId="165" priority="132" operator="lessThan">
      <formula>1.09</formula>
    </cfRule>
  </conditionalFormatting>
  <conditionalFormatting sqref="AKW712 AKW718 AKW724 AKW730 AKW736 AKW742 AKW748 AKW754 AKW760 AKW766 AKW772 AKW778">
    <cfRule type="cellIs" dxfId="164" priority="127" operator="lessThan">
      <formula>1.09</formula>
    </cfRule>
    <cfRule type="cellIs" dxfId="163" priority="128" operator="lessThan">
      <formula>1</formula>
    </cfRule>
    <cfRule type="cellIs" dxfId="162" priority="129" operator="lessThan">
      <formula>1.09</formula>
    </cfRule>
  </conditionalFormatting>
  <conditionalFormatting sqref="ALF712 ALF718 ALF724 ALF730 ALF736 ALF742 ALF748 ALF754 ALF760 ALF766 ALF772 ALF778">
    <cfRule type="cellIs" dxfId="161" priority="124" operator="lessThan">
      <formula>1.09</formula>
    </cfRule>
    <cfRule type="cellIs" dxfId="160" priority="125" operator="lessThan">
      <formula>1</formula>
    </cfRule>
    <cfRule type="cellIs" dxfId="159" priority="126" operator="lessThan">
      <formula>1.09</formula>
    </cfRule>
  </conditionalFormatting>
  <conditionalFormatting sqref="ALO712 ALO718 ALO724 ALO730 ALO736 ALO742 ALO748 ALO754 ALO760 ALO766 ALO772 ALO778">
    <cfRule type="cellIs" dxfId="158" priority="121" operator="lessThan">
      <formula>1.09</formula>
    </cfRule>
    <cfRule type="cellIs" dxfId="157" priority="122" operator="lessThan">
      <formula>1</formula>
    </cfRule>
    <cfRule type="cellIs" dxfId="156" priority="123" operator="lessThan">
      <formula>1.09</formula>
    </cfRule>
  </conditionalFormatting>
  <conditionalFormatting sqref="ALX712 ALX718 ALX724 ALX730 ALX736 ALX742 ALX748 ALX754 ALX760 ALX766 ALX772 ALX778">
    <cfRule type="cellIs" dxfId="155" priority="118" operator="lessThan">
      <formula>1.09</formula>
    </cfRule>
    <cfRule type="cellIs" dxfId="154" priority="119" operator="lessThan">
      <formula>1</formula>
    </cfRule>
    <cfRule type="cellIs" dxfId="153" priority="120" operator="lessThan">
      <formula>1.09</formula>
    </cfRule>
  </conditionalFormatting>
  <conditionalFormatting sqref="AMG712 AMG718 AMG724 AMG730 AMG736 AMG742 AMG748 AMG754 AMG760 AMG766 AMG772 AMG778">
    <cfRule type="cellIs" dxfId="152" priority="115" operator="lessThan">
      <formula>1.09</formula>
    </cfRule>
    <cfRule type="cellIs" dxfId="151" priority="116" operator="lessThan">
      <formula>1</formula>
    </cfRule>
    <cfRule type="cellIs" dxfId="150" priority="117" operator="lessThan">
      <formula>1.09</formula>
    </cfRule>
  </conditionalFormatting>
  <conditionalFormatting sqref="AMP712 AMP718 AMP724 AMP730 AMP736 AMP742 AMP748 AMP754 AMP760 AMP766 AMP772 AMP778">
    <cfRule type="cellIs" dxfId="149" priority="112" operator="lessThan">
      <formula>1.09</formula>
    </cfRule>
    <cfRule type="cellIs" dxfId="148" priority="113" operator="lessThan">
      <formula>1</formula>
    </cfRule>
    <cfRule type="cellIs" dxfId="147" priority="114" operator="lessThan">
      <formula>1.09</formula>
    </cfRule>
  </conditionalFormatting>
  <conditionalFormatting sqref="AMY712 AMY718 AMY724 AMY730 AMY736 AMY742 AMY748 AMY754 AMY760 AMY766 AMY772 AMY778">
    <cfRule type="cellIs" dxfId="146" priority="109" operator="lessThan">
      <formula>1.09</formula>
    </cfRule>
    <cfRule type="cellIs" dxfId="145" priority="110" operator="lessThan">
      <formula>1</formula>
    </cfRule>
    <cfRule type="cellIs" dxfId="144" priority="111" operator="lessThan">
      <formula>1.09</formula>
    </cfRule>
  </conditionalFormatting>
  <conditionalFormatting sqref="ANH712 ANH718 ANH724 ANH730 ANH736 ANH742 ANH748 ANH754 ANH760 ANH766 ANH772 ANH778">
    <cfRule type="cellIs" dxfId="143" priority="106" operator="lessThan">
      <formula>1.09</formula>
    </cfRule>
    <cfRule type="cellIs" dxfId="142" priority="107" operator="lessThan">
      <formula>1</formula>
    </cfRule>
    <cfRule type="cellIs" dxfId="141" priority="108" operator="lessThan">
      <formula>1.09</formula>
    </cfRule>
  </conditionalFormatting>
  <conditionalFormatting sqref="ANQ712 ANQ718 ANQ724 ANQ730 ANQ736 ANQ742 ANQ748 ANQ754 ANQ760 ANQ766 ANQ772 ANQ778">
    <cfRule type="cellIs" dxfId="140" priority="103" operator="lessThan">
      <formula>1.09</formula>
    </cfRule>
    <cfRule type="cellIs" dxfId="139" priority="104" operator="lessThan">
      <formula>1</formula>
    </cfRule>
    <cfRule type="cellIs" dxfId="138" priority="105" operator="lessThan">
      <formula>1.09</formula>
    </cfRule>
  </conditionalFormatting>
  <conditionalFormatting sqref="ANZ712 ANZ718 ANZ724 ANZ730 ANZ736 ANZ742 ANZ748 ANZ754 ANZ760 ANZ766 ANZ772 ANZ778">
    <cfRule type="cellIs" dxfId="137" priority="100" operator="lessThan">
      <formula>1.09</formula>
    </cfRule>
    <cfRule type="cellIs" dxfId="136" priority="101" operator="lessThan">
      <formula>1</formula>
    </cfRule>
    <cfRule type="cellIs" dxfId="135" priority="102" operator="lessThan">
      <formula>1.09</formula>
    </cfRule>
  </conditionalFormatting>
  <conditionalFormatting sqref="AOI712 AOI718 AOI724 AOI730 AOI736 AOI742 AOI748 AOI754 AOI760 AOI766 AOI772 AOI778">
    <cfRule type="cellIs" dxfId="131" priority="97" operator="lessThan">
      <formula>1.09</formula>
    </cfRule>
    <cfRule type="cellIs" dxfId="130" priority="98" operator="lessThan">
      <formula>1</formula>
    </cfRule>
    <cfRule type="cellIs" dxfId="129" priority="99" operator="lessThan">
      <formula>1.09</formula>
    </cfRule>
  </conditionalFormatting>
  <conditionalFormatting sqref="AOR712 AOR718 AOR724 AOR730 AOR736 AOR742 AOR748 AOR754 AOR760 AOR766 AOR772 AOR778">
    <cfRule type="cellIs" dxfId="125" priority="94" operator="lessThan">
      <formula>1.09</formula>
    </cfRule>
    <cfRule type="cellIs" dxfId="124" priority="95" operator="lessThan">
      <formula>1</formula>
    </cfRule>
    <cfRule type="cellIs" dxfId="123" priority="96" operator="lessThan">
      <formula>1.09</formula>
    </cfRule>
  </conditionalFormatting>
  <conditionalFormatting sqref="APA712 APA718 APA724 APA730 APA736 APA742 APA748 APA754 APA760 APA766 APA772 APA778">
    <cfRule type="cellIs" dxfId="122" priority="91" operator="lessThan">
      <formula>1.09</formula>
    </cfRule>
    <cfRule type="cellIs" dxfId="121" priority="92" operator="lessThan">
      <formula>1</formula>
    </cfRule>
    <cfRule type="cellIs" dxfId="120" priority="93" operator="lessThan">
      <formula>1.09</formula>
    </cfRule>
  </conditionalFormatting>
  <conditionalFormatting sqref="APJ712 APJ718 APJ724 APJ730 APJ736 APJ742 APJ748 APJ754 APJ760 APJ766 APJ772 APJ778">
    <cfRule type="cellIs" dxfId="119" priority="88" operator="lessThan">
      <formula>1.09</formula>
    </cfRule>
    <cfRule type="cellIs" dxfId="118" priority="89" operator="lessThan">
      <formula>1</formula>
    </cfRule>
    <cfRule type="cellIs" dxfId="117" priority="90" operator="lessThan">
      <formula>1.09</formula>
    </cfRule>
  </conditionalFormatting>
  <conditionalFormatting sqref="AQK712 AQK718 AQK724 AQK730 AQK736 AQK742 AQK748 AQK754 AQK760 AQK766 AQK772 AQK778">
    <cfRule type="cellIs" dxfId="116" priority="85" operator="lessThan">
      <formula>1.09</formula>
    </cfRule>
    <cfRule type="cellIs" dxfId="115" priority="86" operator="lessThan">
      <formula>1</formula>
    </cfRule>
    <cfRule type="cellIs" dxfId="114" priority="87" operator="lessThan">
      <formula>1.09</formula>
    </cfRule>
  </conditionalFormatting>
  <conditionalFormatting sqref="AQT712 AQT718 AQT724 AQT730 AQT736 AQT742 AQT748 AQT754 AQT760 AQT766 AQT772 AQT778">
    <cfRule type="cellIs" dxfId="113" priority="82" operator="lessThan">
      <formula>1.09</formula>
    </cfRule>
    <cfRule type="cellIs" dxfId="112" priority="83" operator="lessThan">
      <formula>1</formula>
    </cfRule>
    <cfRule type="cellIs" dxfId="111" priority="84" operator="lessThan">
      <formula>1.09</formula>
    </cfRule>
  </conditionalFormatting>
  <conditionalFormatting sqref="ARC712 ARC718 ARC724 ARC730 ARC736 ARC742 ARC748 ARC754 ARC760 ARC766 ARC772 ARC778">
    <cfRule type="cellIs" dxfId="110" priority="79" operator="lessThan">
      <formula>1.09</formula>
    </cfRule>
    <cfRule type="cellIs" dxfId="109" priority="80" operator="lessThan">
      <formula>1</formula>
    </cfRule>
    <cfRule type="cellIs" dxfId="108" priority="81" operator="lessThan">
      <formula>1.09</formula>
    </cfRule>
  </conditionalFormatting>
  <conditionalFormatting sqref="ARL712 ARL718 ARL724 ARL730 ARL736 ARL742 ARL748 ARL754 ARL760 ARL766 ARL772 ARL778">
    <cfRule type="cellIs" dxfId="104" priority="76" operator="lessThan">
      <formula>1.09</formula>
    </cfRule>
    <cfRule type="cellIs" dxfId="103" priority="77" operator="lessThan">
      <formula>1</formula>
    </cfRule>
    <cfRule type="cellIs" dxfId="102" priority="78" operator="lessThan">
      <formula>1.09</formula>
    </cfRule>
  </conditionalFormatting>
  <conditionalFormatting sqref="ARU712 ARU718 ARU724 ARU730 ARU736 ARU742 ARU748 ARU754 ARU760 ARU766 ARU772 ARU778">
    <cfRule type="cellIs" dxfId="98" priority="73" operator="lessThan">
      <formula>1.09</formula>
    </cfRule>
    <cfRule type="cellIs" dxfId="97" priority="74" operator="lessThan">
      <formula>1</formula>
    </cfRule>
    <cfRule type="cellIs" dxfId="96" priority="75" operator="lessThan">
      <formula>1.09</formula>
    </cfRule>
  </conditionalFormatting>
  <conditionalFormatting sqref="ASD712 ASD718 ASD724 ASD730 ASD736 ASD742 ASD748 ASD754 ASD760 ASD766 ASD772 ASD778">
    <cfRule type="cellIs" dxfId="92" priority="70" operator="lessThan">
      <formula>1.09</formula>
    </cfRule>
    <cfRule type="cellIs" dxfId="91" priority="71" operator="lessThan">
      <formula>1</formula>
    </cfRule>
    <cfRule type="cellIs" dxfId="90" priority="72" operator="lessThan">
      <formula>1.09</formula>
    </cfRule>
  </conditionalFormatting>
  <conditionalFormatting sqref="ASM712 ASM718 ASM724 ASM730 ASM736 ASM742 ASM748 ASM754 ASM760 ASM766 ASM772 ASM778">
    <cfRule type="cellIs" dxfId="89" priority="67" operator="lessThan">
      <formula>1.09</formula>
    </cfRule>
    <cfRule type="cellIs" dxfId="88" priority="68" operator="lessThan">
      <formula>1</formula>
    </cfRule>
    <cfRule type="cellIs" dxfId="87" priority="69" operator="lessThan">
      <formula>1.09</formula>
    </cfRule>
  </conditionalFormatting>
  <conditionalFormatting sqref="ASV712 ASV718 ASV724 ASV730 ASV736 ASV742 ASV748 ASV754 ASV760 ASV766 ASV772 ASV778">
    <cfRule type="cellIs" dxfId="86" priority="64" operator="lessThan">
      <formula>1.09</formula>
    </cfRule>
    <cfRule type="cellIs" dxfId="85" priority="65" operator="lessThan">
      <formula>1</formula>
    </cfRule>
    <cfRule type="cellIs" dxfId="84" priority="66" operator="lessThan">
      <formula>1.09</formula>
    </cfRule>
  </conditionalFormatting>
  <conditionalFormatting sqref="ATE712 ATE718 ATE724 ATE730 ATE736 ATE748 ATE754 ATE760 ATE766 ATE772 ATE778 ATE742">
    <cfRule type="cellIs" dxfId="83" priority="61" operator="lessThan">
      <formula>1.09</formula>
    </cfRule>
    <cfRule type="cellIs" dxfId="82" priority="62" operator="lessThan">
      <formula>1</formula>
    </cfRule>
    <cfRule type="cellIs" dxfId="81" priority="63" operator="lessThan">
      <formula>1.09</formula>
    </cfRule>
  </conditionalFormatting>
  <conditionalFormatting sqref="ATN712 ATN718 ATN724 ATN730 ATN736 ATN742 ATN748 ATN754 ATN760 ATN766 ATN772 ATN778">
    <cfRule type="cellIs" dxfId="80" priority="58" operator="lessThan">
      <formula>1.09</formula>
    </cfRule>
    <cfRule type="cellIs" dxfId="79" priority="59" operator="lessThan">
      <formula>1</formula>
    </cfRule>
    <cfRule type="cellIs" dxfId="78" priority="60" operator="lessThan">
      <formula>1.09</formula>
    </cfRule>
  </conditionalFormatting>
  <conditionalFormatting sqref="ATW712 ATW718 ATW724 ATW730 ATW736 ATW742 ATW748 ATW754 ATW760 ATW766 ATW772 ATW778">
    <cfRule type="cellIs" dxfId="77" priority="55" operator="lessThan">
      <formula>1.09</formula>
    </cfRule>
    <cfRule type="cellIs" dxfId="76" priority="56" operator="lessThan">
      <formula>1</formula>
    </cfRule>
    <cfRule type="cellIs" dxfId="75" priority="57" operator="lessThan">
      <formula>1.09</formula>
    </cfRule>
  </conditionalFormatting>
  <conditionalFormatting sqref="AUF712 AUF718 AUF724 AUF730 AUF736 AUF742 AUF748 AUF754 AUF760 AUF766 AUF772 AUF778">
    <cfRule type="cellIs" dxfId="71" priority="52" operator="lessThan">
      <formula>1.09</formula>
    </cfRule>
    <cfRule type="cellIs" dxfId="70" priority="53" operator="lessThan">
      <formula>1</formula>
    </cfRule>
    <cfRule type="cellIs" dxfId="69" priority="54" operator="lessThan">
      <formula>1.09</formula>
    </cfRule>
  </conditionalFormatting>
  <conditionalFormatting sqref="AUO712 AUO718 AUO724 AUO730 AUO736 AUO742 AUO748 AUO754 AUO760 AUO766 AUO772 AUO778">
    <cfRule type="cellIs" dxfId="68" priority="49" operator="lessThan">
      <formula>1.09</formula>
    </cfRule>
    <cfRule type="cellIs" dxfId="67" priority="50" operator="lessThan">
      <formula>1</formula>
    </cfRule>
    <cfRule type="cellIs" dxfId="66" priority="51" operator="lessThan">
      <formula>1.09</formula>
    </cfRule>
  </conditionalFormatting>
  <conditionalFormatting sqref="AUX712 AUX718 AUX724 AUX730 AUX736 AUX742 AUX748 AUX754 AUX760 AUX766 AUX772 AUX778">
    <cfRule type="cellIs" dxfId="62" priority="46" operator="lessThan">
      <formula>1.09</formula>
    </cfRule>
    <cfRule type="cellIs" dxfId="61" priority="47" operator="lessThan">
      <formula>1</formula>
    </cfRule>
    <cfRule type="cellIs" dxfId="60" priority="48" operator="lessThan">
      <formula>1.09</formula>
    </cfRule>
  </conditionalFormatting>
  <conditionalFormatting sqref="AVG712 AVG718 AVG724 AVG730 AVG736 AVG742 AVG748 AVG754 AVG760 AVG766 AVG772 AVG778">
    <cfRule type="cellIs" dxfId="56" priority="43" operator="lessThan">
      <formula>1.09</formula>
    </cfRule>
    <cfRule type="cellIs" dxfId="55" priority="44" operator="lessThan">
      <formula>1</formula>
    </cfRule>
    <cfRule type="cellIs" dxfId="54" priority="45" operator="lessThan">
      <formula>1.09</formula>
    </cfRule>
  </conditionalFormatting>
  <conditionalFormatting sqref="AVP712 AVP718 AVP724 AVP730 AVP736 AVP742 AVP748 AVP754 AVP760 AVP766 AVP772 AVP778">
    <cfRule type="cellIs" dxfId="53" priority="40" operator="lessThan">
      <formula>1.09</formula>
    </cfRule>
    <cfRule type="cellIs" dxfId="52" priority="41" operator="lessThan">
      <formula>1</formula>
    </cfRule>
    <cfRule type="cellIs" dxfId="51" priority="42" operator="lessThan">
      <formula>1.09</formula>
    </cfRule>
  </conditionalFormatting>
  <conditionalFormatting sqref="AVY712 AVY718 AVY724 AVY730 AVY736 AVY742 AVY748 AVY754 AVY760 AVY766 AVY772 AVY778">
    <cfRule type="cellIs" dxfId="50" priority="37" operator="lessThan">
      <formula>1.09</formula>
    </cfRule>
    <cfRule type="cellIs" dxfId="49" priority="38" operator="lessThan">
      <formula>1</formula>
    </cfRule>
    <cfRule type="cellIs" dxfId="48" priority="39" operator="lessThan">
      <formula>1.09</formula>
    </cfRule>
  </conditionalFormatting>
  <conditionalFormatting sqref="AWH712 AWH718 AWH724 AWH730 AWH736 AWH742 AWH748 AWH754 AWH760 AWH766 AWH772 AWH778">
    <cfRule type="cellIs" dxfId="44" priority="34" operator="lessThan">
      <formula>1.09</formula>
    </cfRule>
    <cfRule type="cellIs" dxfId="43" priority="35" operator="lessThan">
      <formula>1</formula>
    </cfRule>
    <cfRule type="cellIs" dxfId="42" priority="36" operator="lessThan">
      <formula>1.09</formula>
    </cfRule>
  </conditionalFormatting>
  <conditionalFormatting sqref="AWQ712 AWQ718 AWQ724 AWQ730 AWQ736 AWQ742 AWQ748 AWQ754 AWQ760 AWQ766 AWQ772 AWQ778">
    <cfRule type="cellIs" dxfId="41" priority="31" operator="lessThan">
      <formula>1.09</formula>
    </cfRule>
    <cfRule type="cellIs" dxfId="40" priority="32" operator="lessThan">
      <formula>1</formula>
    </cfRule>
    <cfRule type="cellIs" dxfId="39" priority="33" operator="lessThan">
      <formula>1.09</formula>
    </cfRule>
  </conditionalFormatting>
  <conditionalFormatting sqref="AWZ712 AWZ718 AWZ724 AWZ730 AWZ736 AWZ742 AWZ748 AWZ754 AWZ760 AWZ766 AWZ772 AWZ778">
    <cfRule type="cellIs" dxfId="38" priority="28" operator="lessThan">
      <formula>1.09</formula>
    </cfRule>
    <cfRule type="cellIs" dxfId="37" priority="29" operator="lessThan">
      <formula>1</formula>
    </cfRule>
    <cfRule type="cellIs" dxfId="36" priority="30" operator="lessThan">
      <formula>1.09</formula>
    </cfRule>
  </conditionalFormatting>
  <conditionalFormatting sqref="AXI712 AXI718 AXI724 AXI730 AXI736 AXI742 AXI748 AXI754 AXI760 AXI766 AXI772 AXI778">
    <cfRule type="cellIs" dxfId="35" priority="25" operator="lessThan">
      <formula>1.09</formula>
    </cfRule>
    <cfRule type="cellIs" dxfId="34" priority="26" operator="lessThan">
      <formula>1</formula>
    </cfRule>
    <cfRule type="cellIs" dxfId="33" priority="27" operator="lessThan">
      <formula>1.09</formula>
    </cfRule>
  </conditionalFormatting>
  <conditionalFormatting sqref="AXR712 AXR718 AXR724 AXR730 AXR736 AXR742 AXR748 AXR754 AXR760 AXR766 AXR772 AXR778">
    <cfRule type="cellIs" dxfId="29" priority="22" operator="lessThan">
      <formula>1.09</formula>
    </cfRule>
    <cfRule type="cellIs" dxfId="28" priority="23" operator="lessThan">
      <formula>1</formula>
    </cfRule>
    <cfRule type="cellIs" dxfId="27" priority="24" operator="lessThan">
      <formula>1.09</formula>
    </cfRule>
  </conditionalFormatting>
  <conditionalFormatting sqref="AYA712 AYA718 AYA724 AYA730 AYA736 AYA742 AYA748 AYA754 AYA760 AYA766 AYA772 AYA778">
    <cfRule type="cellIs" dxfId="26" priority="19" operator="lessThan">
      <formula>1.09</formula>
    </cfRule>
    <cfRule type="cellIs" dxfId="25" priority="20" operator="lessThan">
      <formula>1</formula>
    </cfRule>
    <cfRule type="cellIs" dxfId="24" priority="21" operator="lessThan">
      <formula>1.09</formula>
    </cfRule>
  </conditionalFormatting>
  <conditionalFormatting sqref="AYJ712 AYJ718 AYJ724 AYJ730 AYJ736 AYJ742 AYJ748 AYJ754 AYJ760 AYJ766 AYJ772 AYJ778">
    <cfRule type="cellIs" dxfId="20" priority="16" operator="lessThan">
      <formula>1.09</formula>
    </cfRule>
    <cfRule type="cellIs" dxfId="19" priority="17" operator="lessThan">
      <formula>1</formula>
    </cfRule>
    <cfRule type="cellIs" dxfId="18" priority="18" operator="lessThan">
      <formula>1.09</formula>
    </cfRule>
  </conditionalFormatting>
  <conditionalFormatting sqref="AYS712 AYS718 AYS724 AYS730 AYS736 AYS742 AYS748 AYS754 AYS760 AYS766 AYS772 AYS778">
    <cfRule type="cellIs" dxfId="17" priority="13" operator="lessThan">
      <formula>1.09</formula>
    </cfRule>
    <cfRule type="cellIs" dxfId="16" priority="14" operator="lessThan">
      <formula>1</formula>
    </cfRule>
    <cfRule type="cellIs" dxfId="15" priority="15" operator="lessThan">
      <formula>1.09</formula>
    </cfRule>
  </conditionalFormatting>
  <conditionalFormatting sqref="AZB712 AZB718 AZB724 AZB730 AZB736 AZB742 AZB748 AZB754 AZB760 AZB766 AZB772 AZB778">
    <cfRule type="cellIs" dxfId="14" priority="10" operator="lessThan">
      <formula>1.09</formula>
    </cfRule>
    <cfRule type="cellIs" dxfId="13" priority="11" operator="lessThan">
      <formula>1</formula>
    </cfRule>
    <cfRule type="cellIs" dxfId="12" priority="12" operator="lessThan">
      <formula>1.09</formula>
    </cfRule>
  </conditionalFormatting>
  <conditionalFormatting sqref="AZK712 AZK718 AZK724 AZK730 AZK736 AZK742 AZK748 AZK754 AZK760 AZK766 AZK772 AZK778">
    <cfRule type="cellIs" dxfId="11" priority="7" operator="lessThan">
      <formula>1.09</formula>
    </cfRule>
    <cfRule type="cellIs" dxfId="10" priority="8" operator="lessThan">
      <formula>1</formula>
    </cfRule>
    <cfRule type="cellIs" dxfId="9" priority="9" operator="lessThan">
      <formula>1.09</formula>
    </cfRule>
  </conditionalFormatting>
  <conditionalFormatting sqref="AZT712 AZT718 AZT724 AZT730 AZT736 AZT742 AZT748 AZT754 AZT760 AZT766 AZT772 AZT778">
    <cfRule type="cellIs" dxfId="8" priority="4" operator="lessThan">
      <formula>1.09</formula>
    </cfRule>
    <cfRule type="cellIs" dxfId="7" priority="5" operator="lessThan">
      <formula>1</formula>
    </cfRule>
    <cfRule type="cellIs" dxfId="6" priority="6" operator="lessThan">
      <formula>1.09</formula>
    </cfRule>
  </conditionalFormatting>
  <conditionalFormatting sqref="BAC712 BAC718 BAC724 BAC730 BAC736 BAC742 BAC748 BAC754 BAC760 BAC766 BAC772 BAC778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738:B1742" xr:uid="{82AABB8D-CC63-4AB3-BEDA-67CED30E8C5C}">
      <formula1>$K$175:$K$769</formula1>
    </dataValidation>
  </dataValidations>
  <hyperlinks>
    <hyperlink ref="A131" location="Medailles!A1" display="zie tabblad 2" xr:uid="{00000000-0004-0000-0000-000000000000}"/>
    <hyperlink ref="K131" location="Puntenklassement!A1" display="zie tabblad 5" xr:uid="{00000000-0004-0000-0000-000001000000}"/>
    <hyperlink ref="A257" location="UCIRanking!A1" display="zie tabblad 4" xr:uid="{00000000-0004-0000-0000-000002000000}"/>
    <hyperlink ref="A460" location="'Punten per wedstrijd'!A1" display="zie tabblad 3" xr:uid="{00000000-0004-0000-0000-000003000000}"/>
    <hyperlink ref="D54" location="Punten!DC582" display="UCI-12" xr:uid="{00000000-0004-0000-0000-000004000000}"/>
    <hyperlink ref="D83" location="Punten!GO582" display="UCI-22" xr:uid="{00000000-0004-0000-0000-000005000000}"/>
    <hyperlink ref="D32" location="Punten!EV582" display="UCI-17" xr:uid="{00000000-0004-0000-0000-000006000000}"/>
    <hyperlink ref="D16" location="Punten!BS582" display="UCI-08" xr:uid="{00000000-0004-0000-0000-000007000000}"/>
    <hyperlink ref="D11" location="Punten!LB582" display="UCI-35" xr:uid="{00000000-0004-0000-0000-000008000000}"/>
    <hyperlink ref="D14" location="Punten!IZ582" display="UCI-29" xr:uid="{00000000-0004-0000-0000-000009000000}"/>
    <hyperlink ref="D20" location="Punten!DL582" display="UCI-13" xr:uid="{00000000-0004-0000-0000-00000A000000}"/>
    <hyperlink ref="D65" location="Punten!PF582" display="UCI-47" xr:uid="{00000000-0004-0000-0000-00000C000000}"/>
    <hyperlink ref="D56" location="Punten!JI582" display="UCI-30" xr:uid="{00000000-0004-0000-0000-00000D000000}"/>
    <hyperlink ref="D17" location="Punten!CB582" display="UCI-09" xr:uid="{00000000-0004-0000-0000-00000E000000}"/>
    <hyperlink ref="D60" location="Punten!DU582" display="UCI-14" xr:uid="{00000000-0004-0000-0000-00000F000000}"/>
    <hyperlink ref="D99" location="Punten!GX582" display="UCI-23" xr:uid="{00000000-0004-0000-0000-000010000000}"/>
    <hyperlink ref="D104" location="Punten!RZ582" display="UCI-55" xr:uid="{00000000-0004-0000-0000-000011000000}"/>
    <hyperlink ref="D71" location="Punten!HP582" display="UCI-25" xr:uid="{00000000-0004-0000-0000-000012000000}"/>
    <hyperlink ref="D121" location="Punten!RH582" display="UCI-53" xr:uid="{00000000-0004-0000-0000-000013000000}"/>
    <hyperlink ref="D28" location="Punten!Q582" display="UCI-02" xr:uid="{00000000-0004-0000-0000-000014000000}"/>
    <hyperlink ref="D118" location="Punten!NM582" display="UCI-42" xr:uid="{00000000-0004-0000-0000-000015000000}"/>
    <hyperlink ref="D41" location="Punten!VC582" display="UCI-64" xr:uid="{00000000-0004-0000-0000-000016000000}"/>
    <hyperlink ref="D58" location="Punten!AI582" display="UCI-04" xr:uid="{00000000-0004-0000-0000-000017000000}"/>
    <hyperlink ref="D12" location="Punten!AR582" display="UCI-05" xr:uid="{00000000-0004-0000-0000-000018000000}"/>
    <hyperlink ref="D70" location="Punten!KA582" display="UCI-32" xr:uid="{00000000-0004-0000-0000-000019000000}"/>
    <hyperlink ref="D46" location="Punten!EM582" display="UCI-16" xr:uid="{00000000-0004-0000-0000-00001A000000}"/>
    <hyperlink ref="D5" location="Punten!ND582" display="UCI-41" xr:uid="{00000000-0004-0000-0000-00001B000000}"/>
    <hyperlink ref="D51" location="Punten!CT582" display="UCI-11" xr:uid="{00000000-0004-0000-0000-00001C000000}"/>
    <hyperlink ref="D62" location="Punten!OW582" display="UCI-46" xr:uid="{00000000-0004-0000-0000-00001D000000}"/>
    <hyperlink ref="D47" location="Punten!LK582" display="UCI-36" xr:uid="{00000000-0004-0000-0000-00001E000000}"/>
    <hyperlink ref="D4" location="Punten!BA582" display="UCI-06" xr:uid="{00000000-0004-0000-0000-00001F000000}"/>
    <hyperlink ref="D103" location="Punten!FW582" display="UCI-20" xr:uid="{00000000-0004-0000-0000-000021000000}"/>
    <hyperlink ref="D23" location="Punten!NV582" display="UCI-43" xr:uid="{00000000-0004-0000-0000-000022000000}"/>
    <hyperlink ref="D110" location="Punten!GF582" display="UCI-21" xr:uid="{00000000-0004-0000-0000-000023000000}"/>
    <hyperlink ref="D30" location="Punten!Z582" display="UCI-03" xr:uid="{00000000-0004-0000-0000-000024000000}"/>
    <hyperlink ref="D85" location="Punten!ON582" display="UCI-45" xr:uid="{00000000-0004-0000-0000-000026000000}"/>
    <hyperlink ref="D61" location="Punten!TJ582" display="UCI-59" xr:uid="{00000000-0004-0000-0000-000027000000}"/>
    <hyperlink ref="D117" location="Punten!JR582" display="UCI-31" xr:uid="{00000000-0004-0000-0000-000028000000}"/>
    <hyperlink ref="D29" location="Punten!BJ582" display="UCI-07" xr:uid="{00000000-0004-0000-0000-000029000000}"/>
    <hyperlink ref="D43" location="Punten!TS582" display="UCI-60" xr:uid="{00000000-0004-0000-0000-00002A000000}"/>
    <hyperlink ref="D25" location="Punten!KS582" display="UCI-34" xr:uid="{00000000-0004-0000-0000-00002B000000}"/>
    <hyperlink ref="D42" location="Punten!WM582" display="UCI-68" xr:uid="{00000000-0004-0000-0000-00002C000000}"/>
    <hyperlink ref="D24" location="Punten!SI582" display="UCI-56" xr:uid="{00000000-0004-0000-0000-000029050000}"/>
    <hyperlink ref="D52" location="Punten!HG582" display="UCI-24" xr:uid="{00000000-0004-0000-0000-00002B050000}"/>
    <hyperlink ref="D114" location="Punten!VU582" display="UCI-66" xr:uid="{00000000-0004-0000-0000-00002C050000}"/>
    <hyperlink ref="D78" location="Punten!OE582" display="UCI-44" xr:uid="{00000000-0004-0000-0000-00002E050000}"/>
    <hyperlink ref="D84" location="Punten!HY582" display="UCI-26" xr:uid="{00000000-0004-0000-0000-00002F050000}"/>
    <hyperlink ref="D98" location="Punten!TA582" display="UCI-58" xr:uid="{00000000-0004-0000-0000-000030050000}"/>
    <hyperlink ref="D122" location="Punten!MU582" display="UCI-40" xr:uid="{00000000-0004-0000-0000-000032050000}"/>
    <hyperlink ref="D67" location="Punten!LT582" display="UCI-37" xr:uid="{00000000-0004-0000-0000-000033050000}"/>
    <hyperlink ref="D107" location="Punten!MC582" display="UCI-38" xr:uid="{00000000-0004-0000-0000-000034050000}"/>
    <hyperlink ref="D82" location="Punten!KJ582" display="UCI-33" xr:uid="{00000000-0004-0000-0000-000035050000}"/>
    <hyperlink ref="D36" location="Punten!FN582" display="UCI-19" xr:uid="{00000000-0004-0000-0000-000037050000}"/>
    <hyperlink ref="D91" location="Punten!CK582" display="UCI-10" xr:uid="{00000000-0004-0000-0000-000046050000}"/>
    <hyperlink ref="D10" location="Punten!H582" display="UCI-01" xr:uid="{00000000-0004-0000-0000-0000C2050000}"/>
    <hyperlink ref="D27" location="Punten!XW582" display="UCI-72" xr:uid="{00000000-0004-0000-0000-0000D9050000}"/>
    <hyperlink ref="D116" location="Punten!QP582" display="UCI-51" xr:uid="{00000000-0004-0000-0000-0000F7050000}"/>
    <hyperlink ref="D87" location="Punten!QY582" display="UCI-52" xr:uid="{00000000-0004-0000-0000-0000F8050000}"/>
    <hyperlink ref="D38" location="Punten!FE582" display="UCI-18" xr:uid="{BAB98747-53C1-4E6A-AF45-A7D5E5F3BBF2}"/>
    <hyperlink ref="D80" location="Punten!UB582" display="UCI-61" xr:uid="{C945E37D-0FA5-45D5-B166-64BCBBEE4B4E}"/>
    <hyperlink ref="D53" location="Punten!UT582" display="UCI-63" xr:uid="{509110C5-146E-43E7-AEA6-1BB86EC59E8C}"/>
    <hyperlink ref="D26" location="Punten!VL582" display="UCI-65" xr:uid="{1C569240-A9D1-4D34-8FB3-31AE64ADC804}"/>
    <hyperlink ref="D59" location="Punten!XN582" display="UCI-71" xr:uid="{6B63524C-438C-4A8F-A210-CBFA78FD37DC}"/>
    <hyperlink ref="D72" location="Punten!AAH582" display="UCI-79" xr:uid="{CA42BAE4-605A-4F2F-BCB5-0A87F322CE0F}"/>
    <hyperlink ref="D34" location="Punten!AAQ582" display="UCI-80" xr:uid="{9E6AF960-FB27-4B0B-9FEE-9EC6A20ACE8F}"/>
    <hyperlink ref="D79" location="Punten!AAZ582" display="UCI-81" xr:uid="{906BBA93-1845-4F9A-A4FB-BCCD0AC310EC}"/>
    <hyperlink ref="D77" location="Punten!ABR582" display="UCI-83" xr:uid="{9F747C85-1792-4E69-B04B-05A333AC3E2B}"/>
    <hyperlink ref="D19" location="Punten!ACA582" display="UCI-84" xr:uid="{6379C6B1-8B77-4F88-9A87-2301CCE544B8}"/>
    <hyperlink ref="D93" location="Punten!AHO582" display="UCI-100" xr:uid="{A1BA0D29-1102-4D9E-BDCE-295EBF9D1729}"/>
    <hyperlink ref="A811" r:id="rId1" display="https://www.procyclingstats.com/rider/joao-almeida" xr:uid="{248DCAAC-D7F8-422F-ACDC-8E68869584AE}"/>
    <hyperlink ref="A1780" r:id="rId2" display="https://www.procyclingstats.com/rider/wout-van-aert" xr:uid="{8E6AD271-46C6-4C40-AD2F-3EE9B430B7FA}"/>
    <hyperlink ref="A1570" r:id="rId3" display="https://www.procyclingstats.com/rider/tadej-pogacar" xr:uid="{F0606AEF-8CA6-41C0-8C1C-B34D96FB703D}"/>
    <hyperlink ref="A953" r:id="rId4" display="https://www.procyclingstats.com/rider/richard-carapaz" xr:uid="{096540D4-EB12-4D46-8AF5-E8B5BBF34460}"/>
    <hyperlink ref="A1085" r:id="rId5" display="https://www.procyclingstats.com/rider/remco-evenepoel" xr:uid="{4F3E9F27-BD6D-4155-9318-8F0E4D53A543}"/>
    <hyperlink ref="A1327" r:id="rId6" display="https://www.procyclingstats.com/rider/stefan-kung" xr:uid="{E48A5060-72AD-4C07-9867-1CC043283644}"/>
    <hyperlink ref="A1839" r:id="rId7" display="https://www.procyclingstats.com/rider/aleksandr-vlasov" xr:uid="{5698866E-2D3C-42DD-A80F-251C15482E73}"/>
    <hyperlink ref="A1836" r:id="rId8" display="https://www.procyclingstats.com/rider/jonas-vingegaard-rasmussen" xr:uid="{E8092B45-B86D-4586-A172-851D57BD5717}"/>
    <hyperlink ref="A888" r:id="rId9" display="https://www.procyclingstats.com/rider/pello-bilbao" xr:uid="{232F7346-755E-4268-9723-E5108A655338}"/>
    <hyperlink ref="A1536" r:id="rId10" display="https://www.procyclingstats.com/rider/mads-pedersen" xr:uid="{23BCDD45-639C-4816-9145-8CEDB821E9D6}"/>
    <hyperlink ref="A1791" r:id="rId11" display="https://www.procyclingstats.com/rider/mathieu-van-der-poel" xr:uid="{48C02F88-7525-4AF1-840F-C61DDA88892B}"/>
    <hyperlink ref="A1624" r:id="rId12" display="https://www.procyclingstats.com/rider/primoz-roglic" xr:uid="{1CEBADF1-F9C8-4137-9EB6-084410C97947}"/>
    <hyperlink ref="A1411" r:id="rId13" display="https://www.procyclingstats.com/rider/enric-mas" xr:uid="{CB696409-55CD-4488-A357-05563430912A}"/>
    <hyperlink ref="A1552" r:id="rId14" display="https://www.procyclingstats.com/rider/jasper-philipsen" xr:uid="{DF5C929A-B80B-45AF-A32F-51E2B4FF2990}"/>
    <hyperlink ref="A1342" r:id="rId15" display="https://www.procyclingstats.com/rider/christophe-laporte" xr:uid="{ECAD8821-E782-463F-9C8C-FE89584FA328}"/>
    <hyperlink ref="A1213" r:id="rId16" display="https://www.procyclingstats.com/rider/sergio-higuita" xr:uid="{81F1C895-7223-4917-93D1-3181F82DA15A}"/>
    <hyperlink ref="A1319" r:id="rId17" display="https://www.procyclingstats.com/rider/alexander-kristoff" xr:uid="{1862B4ED-73C1-4D04-98F6-F1B8FF992C06}"/>
    <hyperlink ref="A1041" r:id="rId18" display="https://www.procyclingstats.com/rider/arnaud-demare" xr:uid="{DB590F04-9FEA-4CE8-A59E-D964615353F4}"/>
    <hyperlink ref="A1409" r:id="rId19" display="https://www.procyclingstats.com/rider/daniel-felipe-martinez" xr:uid="{73F171B2-DF0C-4433-AD55-36D7C7B9EC59}"/>
    <hyperlink ref="A1151" r:id="rId20" display="https://www.procyclingstats.com/rider/biniyam-ghirmay" xr:uid="{32A2B91D-82FC-498D-8B99-3782ADDD5382}"/>
    <hyperlink ref="A822" r:id="rId21" display="https://www.procyclingstats.com/rider/thymen-arensman" xr:uid="{E8DD634C-AA55-4CDA-B511-6C005443C271}"/>
    <hyperlink ref="A1619" r:id="rId22" display="https://www.procyclingstats.com/rider/carlos-rodriguez-cano" xr:uid="{BCBF0111-A3C8-40B4-9C86-24BB3BD64A11}"/>
    <hyperlink ref="A1214" r:id="rId23" display="https://www.procyclingstats.com/rider/jai-hindley" xr:uid="{61DABE5B-16B0-4783-B142-AF026B852E0D}"/>
    <hyperlink ref="A830" r:id="rId24" display="https://www.procyclingstats.com/rider/juan-ayuso-pesquera" xr:uid="{285716FD-096F-4DDA-AC81-68E75E0F551B}"/>
    <hyperlink ref="A1020" r:id="rId25" display="https://www.procyclingstats.com/rider/arnaud-de-lie" xr:uid="{E672EFE8-8A6A-4DC2-A42A-FF898A0538CF}"/>
    <hyperlink ref="A1138" r:id="rId26" display="https://www.procyclingstats.com/rider/david-gaudu" xr:uid="{A6661101-68B5-4778-BF46-10F7F8D70F03}"/>
    <hyperlink ref="A1866" r:id="rId27" display="https://www.procyclingstats.com/rider/adam-yates" xr:uid="{4E727B3E-05E0-4F34-BFB0-F7BD35C60BAB}"/>
    <hyperlink ref="A1416" r:id="rId28" display="https://www.procyclingstats.com/rider/michael-matthews" xr:uid="{399B100E-BA86-4C9F-B58E-28C8F3074E6F}"/>
    <hyperlink ref="A1450" r:id="rId29" display="https://www.procyclingstats.com/rider/matej-mohoric" xr:uid="{5C3CC0AB-2033-46D1-BCD8-5F863D1D872E}"/>
    <hyperlink ref="A1744" r:id="rId30" display="https://www.procyclingstats.com/rider/geraint-thomas" xr:uid="{9A188D1F-1723-40F8-ABC5-5A60DC649EB8}"/>
    <hyperlink ref="A850" r:id="rId31" display="https://www.procyclingstats.com/rider/romain-bardet" xr:uid="{1B9B67FE-CAC1-4A25-A52E-E3A6C05B0D7B}"/>
    <hyperlink ref="A1438" r:id="rId32" display="https://www.procyclingstats.com/rider/tim-merlier" xr:uid="{687A5C64-A1B5-4B27-82C7-99A98A47C074}"/>
    <hyperlink ref="A1493" r:id="rId33" display="https://www.procyclingstats.com/rider/ben-o-connor" xr:uid="{B42FB26A-533D-4001-A371-145393AC1AB1}"/>
    <hyperlink ref="A1201" r:id="rId34" display="https://www.procyclingstats.com/rider/ethan-hayter" xr:uid="{0FA63A7B-01EB-43A8-BC83-8E3F12DD5CDC}"/>
    <hyperlink ref="A997" r:id="rId35" display="https://www.procyclingstats.com/rider/benoit-cosnefroy" xr:uid="{4A30A400-6C77-483E-B99E-434177754B60}"/>
    <hyperlink ref="A1577" r:id="rId36" display="https://www.procyclingstats.com/rider/neilson-powless" xr:uid="{9C3FDD23-66AE-4053-AD29-7066011B2B4E}"/>
    <hyperlink ref="A1425" r:id="rId37" display="https://www.procyclingstats.com/rider/brandon-mcnulty" xr:uid="{7EF992F4-FCF7-4839-B78C-0EF7E6DE9F37}"/>
    <hyperlink ref="A1558" r:id="rId38" display="https://www.procyclingstats.com/rider/thomas-pidcock" xr:uid="{D041E7EF-4FA0-4623-A91C-462C10CF06A5}"/>
    <hyperlink ref="A1339" r:id="rId39" display="https://www.procyclingstats.com/rider/mikel-landa" xr:uid="{CE30C42B-BE96-43C1-AC9F-5FB3D55CDD82}"/>
    <hyperlink ref="A1385" r:id="rId40" display="https://www.procyclingstats.com/rider/valentin-madouas" xr:uid="{27A295BB-77DF-42A6-B991-A102A6C36A59}"/>
    <hyperlink ref="A1738" r:id="rId41" display="https://www.procyclingstats.com/rider/dylan-teuns" xr:uid="{775D2B02-05E2-4826-A0EB-EEEE92FF5219}"/>
    <hyperlink ref="A1430" r:id="rId42" display="https://www.procyclingstats.com/rider/louis-meintjes" xr:uid="{59DD1D54-4EF8-4371-B5FD-3B7C97BB1E42}"/>
    <hyperlink ref="A1373" r:id="rId43" display="https://www.procyclingstats.com/rider/juan-pedro-lopez" xr:uid="{56D98283-30B6-4231-9774-5B3AADA03CFA}"/>
    <hyperlink ref="A1454" r:id="rId44" display="https://www.procyclingstats.com/rider/bauke-mollema" xr:uid="{6733D2F1-9000-4E47-8527-0B97C260D035}"/>
    <hyperlink ref="A1761" r:id="rId45" display="https://www.procyclingstats.com/rider/matteo-trentin" xr:uid="{C3043A84-9398-4C0D-A915-2B593081A36A}"/>
    <hyperlink ref="A1867" r:id="rId46" display="https://www.procyclingstats.com/rider/simon-yates" xr:uid="{3EEBC6BE-8EB3-4E70-B173-247ADA01B8D3}"/>
    <hyperlink ref="A1406" r:id="rId47" display="https://www.procyclingstats.com/rider/guillaume-martin" xr:uid="{45D48694-AABB-4DA1-A15B-E8185FCE3774}"/>
    <hyperlink ref="A1130" r:id="rId48" display="https://www.procyclingstats.com/rider/filippo-ganna" xr:uid="{E5B12F57-6FCC-431E-AEAC-1A7A44439683}"/>
    <hyperlink ref="A1782" r:id="rId49" display="https://www.procyclingstats.com/rider/dylan-van-baarle" xr:uid="{98A8692D-BE99-4CEB-B61C-7DB8A30E481A}"/>
    <hyperlink ref="A871" r:id="rId50" display="https://www.procyclingstats.com/rider/sam-bennett" xr:uid="{7E97D52A-A541-4B70-9591-8A0B96AA5C46}"/>
    <hyperlink ref="A1247" r:id="rId51" display="https://www.procyclingstats.com/rider/fabio-jakobsen" xr:uid="{F030748C-E67E-4E7A-9463-416364EA70B9}"/>
    <hyperlink ref="A1805" r:id="rId52" display="https://www.procyclingstats.com/rider/danny-van-poppel" xr:uid="{35CCF220-45D4-4E49-A1E2-716E909B0003}"/>
    <hyperlink ref="A1374" r:id="rId53" display="https://www.procyclingstats.com/rider/miguel-angel-lopez" xr:uid="{C50C0CD1-C56E-4950-B032-D7126C56187E}"/>
    <hyperlink ref="A872" r:id="rId54" display="https://www.procyclingstats.com/rider/tiesj-benoot" xr:uid="{068CD4B9-3E61-4D03-8AA8-0B9F554117CA}"/>
    <hyperlink ref="A1679" r:id="rId55" display="https://www.procyclingstats.com/rider/pavel-sivakov" xr:uid="{D0DF3C4D-62DA-4697-963D-1D22BB9D475C}"/>
    <hyperlink ref="A851" r:id="rId56" display="https://www.procyclingstats.com/rider/warren-barguil" xr:uid="{DFF6A938-5D1D-4E35-9D7F-C3BA419354C5}"/>
    <hyperlink ref="A863" r:id="rId57" display="https://www.procyclingstats.com/rider/phil-bauhaus" xr:uid="{07F40351-F0AE-420A-97ED-6AE6E901AF3E}"/>
    <hyperlink ref="A1633" r:id="rId58" display="https://www.procyclingstats.com/rider/lorenzo-rota" xr:uid="{AA14B0BF-C862-4005-B3CD-66728566C073}"/>
    <hyperlink ref="A1681" r:id="rId59" display="https://www.procyclingstats.com/rider/mattias-skjelmose-jensen" xr:uid="{5EBA9B63-ECAB-4E5B-8CA5-C0DD37DC23E8}"/>
    <hyperlink ref="A1171" r:id="rId60" display="https://www.procyclingstats.com/rider/dylan-groenewegen" xr:uid="{BB3B2811-5F4E-4843-BA19-FC53FEC806DA}"/>
    <hyperlink ref="A1688" r:id="rId61" display="https://www.procyclingstats.com/rider/marc-soler" xr:uid="{285ADD55-3DC0-453D-9900-5EF8AEE05D67}"/>
    <hyperlink ref="A935" r:id="rId62" display="https://www.procyclingstats.com/rider/santiago-buitrago-sanchez" xr:uid="{3E5D0CE1-5E81-484C-9E8F-9E567898B608}"/>
    <hyperlink ref="A1208" r:id="rId63" display="https://www.procyclingstats.com/rider/quinten-hermans" xr:uid="{B53A7F70-0BB0-43CF-AF6D-1D1B1EF0C0D7}"/>
    <hyperlink ref="A1357" r:id="rId64" display="https://www.procyclingstats.com/rider/andreas-leknessund" xr:uid="{6A729DCD-C66B-42A5-A519-2FBA1D0A9FC0}"/>
    <hyperlink ref="A1310" r:id="rId65" display="https://www.procyclingstats.com/rider/olav-kooij" xr:uid="{FCEB4527-E3F3-451D-B56A-F210C4B9152C}"/>
    <hyperlink ref="A1865" r:id="rId66" display="https://www.procyclingstats.com/rider/alfred-wright" xr:uid="{F8A9A481-83A0-49E8-8A80-CE9C94E5C573}"/>
    <hyperlink ref="A1284" r:id="rId67" display="https://www.procyclingstats.com/rider/lennard-kamna" xr:uid="{744EA883-36FA-4E78-A9A8-56B13925C4BC}"/>
    <hyperlink ref="A805" r:id="rId68" display="https://www.procyclingstats.com/rider/julian-alaphilippe" xr:uid="{159E5362-3EC2-479A-841A-BDA579E4E41E}"/>
    <hyperlink ref="A1714" r:id="rId69" display="https://www.procyclingstats.com/rider/jasper-stuyven" xr:uid="{35FBBBF1-C2BB-43AB-8E4A-B235CBC799D3}"/>
    <hyperlink ref="A958" r:id="rId70" display="https://www.procyclingstats.com/rider/damiano-caruso" xr:uid="{AB5F6B1D-7ED9-4D47-8ABF-962ED6036D18}"/>
    <hyperlink ref="A1288" r:id="rId71" display="https://www.procyclingstats.com/rider/wilco-kelderman" xr:uid="{10129CEC-849E-4E57-864B-DCB553FB7DC5}"/>
    <hyperlink ref="A1772" r:id="rId72" display="https://www.procyclingstats.com/rider/rigoberto-uran" xr:uid="{CB847AFD-DC01-40D9-97C4-7D18B2D3AA1E}"/>
    <hyperlink ref="A967" r:id="rId73" display="https://www.procyclingstats.com/rider/mark-cavendish" xr:uid="{3B91E338-591D-494C-809D-8C5EFEBE6B66}"/>
    <hyperlink ref="A1771" r:id="rId74" display="https://www.procyclingstats.com/rider/diego-ulissi" xr:uid="{18C426C6-4B5E-4C4A-894C-4BE5E5970158}"/>
    <hyperlink ref="A957" r:id="rId75" display="https://www.procyclingstats.com/rider/hugh-carthy" xr:uid="{6BE42AE0-C621-4BFF-A835-B7503CCBEB59}"/>
    <hyperlink ref="A1141" r:id="rId76" display="https://www.procyclingstats.com/rider/fernando-gaviria" xr:uid="{CB20F02A-80EE-4B1B-995E-D56DEA0B4BB1}"/>
    <hyperlink ref="A1215" r:id="rId77" display="https://www.procyclingstats.com/rider/marc-hirschi" xr:uid="{15EFB8F2-3351-4005-B0FE-D983CD6FACF7}"/>
    <hyperlink ref="A1113" r:id="rId78" display="https://www.procyclingstats.com/rider/tobias-foss" xr:uid="{562B1779-09C8-4DA1-BB09-78260452DF56}"/>
    <hyperlink ref="A982" r:id="rId79" display="https://www.procyclingstats.com/rider/giulio-ciccone" xr:uid="{6F9086ED-5C83-4657-BED9-0AED1BDF381F}"/>
    <hyperlink ref="A1221" r:id="rId80" display="https://www.procyclingstats.com/rider/hugo-hofstetter" xr:uid="{B270CF17-E2C7-4590-8F53-E113723D0A1B}"/>
    <hyperlink ref="A949" r:id="rId81" display="https://www.procyclingstats.com/rider/victor-campenaerts" xr:uid="{10EC4C1A-C31D-439D-8EFC-3338DEFD7725}"/>
    <hyperlink ref="A883" r:id="rId82" display="https://www.procyclingstats.com/rider/alberto-bettiol" xr:uid="{E88F9E38-F111-4342-846B-FA9B2F7FB18C}"/>
    <hyperlink ref="A1184" r:id="rId83" display="https://www.procyclingstats.com/rider/ruben-guerreiro" xr:uid="{C284E189-1520-46A9-B92D-4CB3F0385766}"/>
    <hyperlink ref="A1134" r:id="rId84" display="https://www.procyclingstats.com/rider/ivan-garcia-cortina" xr:uid="{B3A48822-1B6C-4EA3-9FE8-D83495F6FA35}"/>
    <hyperlink ref="A921" r:id="rId85" display="https://www.procyclingstats.com/rider/koen-bouwman" xr:uid="{D60E764E-39D8-40DF-9CF0-4CDB681D0BBF}"/>
    <hyperlink ref="A1813" r:id="rId86" display="https://www.procyclingstats.com/rider/mauri-vansevenant" xr:uid="{1033E88A-A589-4561-83A2-236481E8826F}"/>
    <hyperlink ref="A991" r:id="rId87" display="https://www.procyclingstats.com/rider/simone-consonni" xr:uid="{872981AB-87EE-4B77-8B7D-E778D5F63390}"/>
    <hyperlink ref="A1267" r:id="rId88" display="https://www.procyclingstats.com/rider/matteo-jorgenson" xr:uid="{9051DE4D-DFF9-4A51-8F8A-3934AF21526B}"/>
    <hyperlink ref="A1578" r:id="rId89" display="https://www.procyclingstats.com/rider/domenico-pozzovivo" xr:uid="{45D36706-68F2-4CA4-9887-FB2C3CBEEAF0}"/>
    <hyperlink ref="A1683" r:id="rId90" display="https://www.procyclingstats.com/rider/toms-skujins" xr:uid="{EAEAD159-5B1A-451D-A974-1BC40BCC0022}"/>
    <hyperlink ref="A1565" r:id="rId91" display="https://www.procyclingstats.com/rider/luke-plapp" xr:uid="{C2070496-B12C-431F-A808-DEB70E5C8A4B}"/>
    <hyperlink ref="A1654" r:id="rId92" display="https://www.procyclingstats.com/rider/mauro-schmid" xr:uid="{64D00D3D-9A88-420D-BCC7-67FDA143C7F3}"/>
    <hyperlink ref="A1260" r:id="rId93" display="https://www.procyclingstats.com/rider/tobias-halland-johannessen" xr:uid="{EC092654-A46B-4491-BA3B-026F3A698489}"/>
    <hyperlink ref="A1671" r:id="rId94" display="https://www.procyclingstats.com/rider/magnus-sheffield" xr:uid="{E6DE968A-0632-41C8-8EED-628C489097E1}"/>
    <hyperlink ref="A1815" r:id="rId95" display="https://www.procyclingstats.com/rider/kevin-vauquelin" xr:uid="{DE65E800-2238-4A5D-85B9-4F88F3BAECBB}"/>
    <hyperlink ref="A1864" r:id="rId96" display="https://www.procyclingstats.com/rider/michael-woods" xr:uid="{53F69BA3-EC7A-4A25-B8E0-E22BEA7C2FE4}"/>
    <hyperlink ref="A827" r:id="rId97" display="https://www.procyclingstats.com/rider/kasper-asgreen" xr:uid="{783201A7-472D-4D68-9FEC-CFAA0D57C196}"/>
    <hyperlink ref="A1663" r:id="rId98" display="https://www.procyclingstats.com/rider/florian-senechal" xr:uid="{F45DD649-2431-4F30-9B2D-C30DFF15B4CD}"/>
    <hyperlink ref="A799" r:id="rId99" display="https://www.procyclingstats.com/rider/pascal-ackermann" xr:uid="{DAAD3723-84E2-4BA9-AE27-77E1027D2205}"/>
    <hyperlink ref="A1337" r:id="rId100" display="https://www.procyclingstats.com/rider/yves-lampaert" xr:uid="{EADD7FA8-FB0E-4727-A4E9-D93D6D7EE280}"/>
    <hyperlink ref="A1380" r:id="rId101" display="https://www.procyclingstats.com/rider/aleksey-lutsenko" xr:uid="{EC1B3ADC-9E0E-4CD3-832F-1AD7F6B10BB6}"/>
    <hyperlink ref="A1243" r:id="rId102" display="https://www.procyclingstats.com/rider/ion-izagirre" xr:uid="{0DAFA394-C8CE-4704-80C2-482B9BE5DF74}"/>
    <hyperlink ref="A819" r:id="rId103" display="https://www.procyclingstats.com/rider/alex-aranburu" xr:uid="{4D7BBFAB-8183-4563-BD4A-3DD80F3667EE}"/>
    <hyperlink ref="A1086" r:id="rId104" display="https://www.procyclingstats.com/rider/caleb-ewan" xr:uid="{A20B5080-51E7-4364-BAD2-8A2AD2A43FA5}"/>
    <hyperlink ref="A996" r:id="rId105" display="https://www.procyclingstats.com/rider/magnus-cort-nielsen" xr:uid="{0485EC6D-F659-4AAB-A49B-4450B1208087}"/>
    <hyperlink ref="A889" r:id="rId106" display="https://www.procyclingstats.com/rider/stefan-bissegger" xr:uid="{68664F98-1043-4D56-BA8D-2C739B0D115C}"/>
    <hyperlink ref="A1767" r:id="rId107" display="https://www.procyclingstats.com/rider/anthony-turgis" xr:uid="{EF46533B-0C0B-4BB1-B919-384808C0BC18}"/>
    <hyperlink ref="A1855" r:id="rId108" display="https://www.procyclingstats.com/rider/tim-wellens" xr:uid="{E1941EF6-0373-46F6-B248-63D5AA13803B}"/>
    <hyperlink ref="A1846" r:id="rId109" display="https://www.procyclingstats.com/rider/max-walscheid" xr:uid="{4D721CF9-806A-4D81-90DF-7B2E422F4C57}"/>
    <hyperlink ref="A1476" r:id="rId110" display="https://www.procyclingstats.com/rider/oliver-naesen" xr:uid="{AB5FD0A4-8F71-463D-ABBA-D3496BFA0D70}"/>
    <hyperlink ref="A1346" r:id="rId111" display="https://www.procyclingstats.com/rider/pierre-latour" xr:uid="{F69F6FC9-9BF9-4DEC-9086-DE401E522485}"/>
    <hyperlink ref="A1209" r:id="rId112" display="https://www.procyclingstats.com/rider/jesus-herrada-lopez" xr:uid="{CD0CB6B4-A197-456A-B1BE-D52684C4D1F0}"/>
    <hyperlink ref="A1687" r:id="rId113" display="https://www.procyclingstats.com/rider/matteo-sobrero" xr:uid="{D101958C-BF3B-4F78-8EF8-2509D8AEF3D8}"/>
    <hyperlink ref="A1765" r:id="rId114" display="https://www.procyclingstats.com/rider/ben-tulett" xr:uid="{B148B5A2-7550-4970-B7E4-6623DAFE3454}"/>
    <hyperlink ref="A1675" r:id="rId115" display="https://www.procyclingstats.com/rider/quinn-simmons" xr:uid="{A456B1AD-E964-4319-8ECB-258415D398B3}"/>
    <hyperlink ref="A1452" r:id="rId116" display="https://www.procyclingstats.com/rider/rudy-molard" xr:uid="{1D106D4C-D74D-47D2-81E4-68E5ED193A09}"/>
    <hyperlink ref="A1835" r:id="rId117" display="https://www.procyclingstats.com/rider/jay-vine" xr:uid="{118CEEB5-D46E-47FB-9227-4D8581C7D0A2}"/>
    <hyperlink ref="A1376" r:id="rId118" display="https://www.procyclingstats.com/rider/matis-louvel" xr:uid="{A2EC1B4D-B679-4CFB-97D8-61B147B5CD7B}"/>
    <hyperlink ref="A1286" r:id="rId119" display="https://www.procyclingstats.com/rider/max-kanter" xr:uid="{B6DFFFAA-5B1D-469A-AC92-8BCAC853D7FE}"/>
    <hyperlink ref="A1478" r:id="rId120" display="https://www.procyclingstats.com/rider/jhonatan-narvaez" xr:uid="{6E5CFCB6-543C-444B-BA8A-949A76157126}"/>
    <hyperlink ref="A1743" r:id="rId121" display="https://www.procyclingstats.com/rider/benjamin-thomas-2" xr:uid="{5F648CBE-7F72-485E-AB53-486A63AA5AC2}"/>
    <hyperlink ref="A1829" r:id="rId122" display="https://www.procyclingstats.com/rider/carlos-verona" xr:uid="{858CFA40-252F-40BB-8588-7CE05957DF1A}"/>
    <hyperlink ref="A1796" r:id="rId123" display="https://www.procyclingstats.com/rider/dries-van-gestel" xr:uid="{E3DAC3BE-D21C-487E-A229-F18F6EF8DF18}"/>
    <hyperlink ref="A1876" r:id="rId124" display="https://www.procyclingstats.com/rider/axel-zingle" xr:uid="{C8A56854-4588-4042-9DB0-4CE8D05947DC}"/>
    <hyperlink ref="A1174" r:id="rId125" display="https://www.procyclingstats.com/rider/kaden-groves" xr:uid="{04C74D66-7750-4F20-A348-350BC97D4BB1}"/>
    <hyperlink ref="A1275" r:id="rId126" display="https://www.procyclingstats.com/rider/bob-jungels" xr:uid="{F8A24172-F015-4716-B7E2-F856E44A166E}"/>
    <hyperlink ref="A1285" r:id="rId127" display="https://www.procyclingstats.com/rider/alexander-kamp" xr:uid="{ECE91738-AA58-425A-AC67-28819DE05A35}"/>
    <hyperlink ref="A1768" r:id="rId128" display="https://www.procyclingstats.com/rider/ben-turner" xr:uid="{8C81F224-FE11-4B0B-BD48-48B722ADE887}"/>
    <hyperlink ref="A1484" r:id="rId129" display="https://www.procyclingstats.com/rider/giacomo-nizzolo" xr:uid="{63D33928-59E2-46A8-B881-88CE833D7E56}"/>
    <hyperlink ref="A1189" r:id="rId130" display="https://www.procyclingstats.com/rider/jack-haig" xr:uid="{B866D00D-54E8-455E-8053-B26B73D41D49}"/>
    <hyperlink ref="A975" r:id="rId131" display="https://www.procyclingstats.com/rider/johan-esteban-chaves" xr:uid="{153457CE-A85D-4392-BF74-E82C9A56B336}"/>
    <hyperlink ref="A1328" r:id="rId132" display="https://www.procyclingstats.com/rider/sepp-kuss" xr:uid="{8CBB11C1-6711-4AD3-95D0-F8AE3A5CD74F}"/>
    <hyperlink ref="A1226" r:id="rId133" display="https://www.procyclingstats.com/rider/mikkel-honore" xr:uid="{16AE6E61-52FE-4FB6-A5B8-589916B29E2E}"/>
    <hyperlink ref="A1124" r:id="rId134" display="https://www.procyclingstats.com/rider/jakob-fuglsang" xr:uid="{E14BEC9F-5B8B-463B-8002-06FD7875DB81}"/>
    <hyperlink ref="A1332" r:id="rId135" display="https://www.procyclingstats.com/rider/michal-kwiatkowski" xr:uid="{DFA3633E-96A3-4D7F-9002-A461C44464CF}"/>
    <hyperlink ref="A1308" r:id="rId136" display="https://www.procyclingstats.com/rider/patrick-konrad" xr:uid="{BF019529-5282-46F6-AEF1-98BCCFFB9EC7}"/>
    <hyperlink ref="A965" r:id="rId137" display="https://www.procyclingstats.com/rider/remi-cavagna" xr:uid="{745911D2-5C44-4457-A32B-D73B50D77840}"/>
    <hyperlink ref="A1779" r:id="rId138" display="https://www.procyclingstats.com/rider/attila-valter" xr:uid="{E7459CF3-587F-44C0-BDF5-644A399C5AB7}"/>
    <hyperlink ref="A1391" r:id="rId139" display="https://www.procyclingstats.com/rider/rafal-majka" xr:uid="{F2134F21-7EEC-400C-BC33-5FD6CECCAE33}"/>
    <hyperlink ref="A1571" r:id="rId140" display="https://www.procyclingstats.com/rider/nils-politt" xr:uid="{FF0CC1BE-128A-47EC-A11A-9302AED4003A}"/>
    <hyperlink ref="A995" r:id="rId141" display="https://www.procyclingstats.com/rider/bryan-coquard" xr:uid="{166D083F-B103-4B93-ABC0-50614D8B1FEC}"/>
    <hyperlink ref="A1528" r:id="rId142" display="https://www.procyclingstats.com/rider/andrea-pasqualon" xr:uid="{685109CD-906E-4500-B3DE-4D5B3BB80B16}"/>
    <hyperlink ref="A1007" r:id="rId143" display="https://www.procyclingstats.com/rider/alberto-dainese" xr:uid="{D4476DFD-D480-4392-B84A-F8C8A6DCED38}"/>
    <hyperlink ref="A1427" r:id="rId144" display="https://www.procyclingstats.com/rider/jordi-meeus" xr:uid="{2F6C8DDF-27CA-4FAB-80F9-4A0E2DFE9872}"/>
    <hyperlink ref="A1112" r:id="rId145" display="https://www.procyclingstats.com/rider/lorenzo-fortunato" xr:uid="{77C6AE03-370A-4F1A-B746-090FBE1AA4A6}"/>
    <hyperlink ref="A1002" r:id="rId146" display="https://www.procyclingstats.com/rider/alessandro-covi" xr:uid="{16236A2F-A175-4AB5-AAB8-A861CB1C38F5}"/>
    <hyperlink ref="A1747" r:id="rId147" display="https://www.procyclingstats.com/rider/rasmus-tiller" xr:uid="{A547B5D5-E716-4823-A197-BC9834FCDB7F}"/>
    <hyperlink ref="A806" r:id="rId148" display="https://www.procyclingstats.com/rider/vincenzo-albanese" xr:uid="{5D21A7F6-23ED-408F-811A-C7FD90DE460E}"/>
    <hyperlink ref="A1320" r:id="rId149" display="https://www.procyclingstats.com/rider/andreas-kron" xr:uid="{4371F29E-3A9C-402D-A48E-D718B2A84B35}"/>
    <hyperlink ref="A836" r:id="rId150" display="https://www.procyclingstats.com/rider/andrea-bagioli" xr:uid="{C5FFCA0C-4BDA-4734-9D53-1012BFF9D411}"/>
    <hyperlink ref="A1466" r:id="rId151" display="https://www.procyclingstats.com/rider/luca-mozzato" xr:uid="{2E354E9A-9B02-4249-A4FD-F40CE50D6316}"/>
    <hyperlink ref="A1703" r:id="rId152" display="https://www.procyclingstats.com/rider/jake-stewart" xr:uid="{28529D14-2809-4E72-8808-99DE62ABF5C6}"/>
    <hyperlink ref="A930" r:id="rId153" display="https://www.procyclingstats.com/rider/emanuel-buchmann" xr:uid="{46BE0C7F-1606-4298-B1E4-0693587FE2AD}"/>
    <hyperlink ref="A1012" r:id="rId154" display="https://www.procyclingstats.com/rider/dries-de-bondt" xr:uid="{70E56931-3A5C-4AA0-834F-5784B74C1878}"/>
    <hyperlink ref="A860" r:id="rId155" display="https://www.procyclingstats.com/rider/samuele-battistella" xr:uid="{629B23A7-952B-4C9D-B333-FACD50201709}"/>
    <hyperlink ref="A1191" r:id="rId156" display="https://www.procyclingstats.com/rider/marco-haller" xr:uid="{CFFB684A-4C30-4769-8B1E-F1129C83349C}"/>
    <hyperlink ref="A1230" r:id="rId157" display="https://www.procyclingstats.com/rider/hugo-houle" xr:uid="{E1CC6904-0E18-4836-A91C-D489097E30F8}"/>
    <hyperlink ref="A1817" r:id="rId158" display="https://www.procyclingstats.com/rider/andrea-vendrame" xr:uid="{B346EE1C-5DAA-472A-AD9C-F6D57BAF12D6}"/>
    <hyperlink ref="A1740" r:id="rId159" display="https://www.procyclingstats.com/rider/edward-theuns" xr:uid="{C1B1171F-F5A7-4CC5-8A43-2AD12046E236}"/>
    <hyperlink ref="A1146" r:id="rId160" display="https://www.procyclingstats.com/rider/tao-geoghegan-hart" xr:uid="{1E65D0ED-8C4E-490F-BCD3-AE882C00237B}"/>
    <hyperlink ref="A1690" r:id="rId161" display="https://www.procyclingstats.com/rider/ivan-ramiro-sosa" xr:uid="{078A2187-9E2B-42E9-8FA2-4799F89FAD1E}"/>
    <hyperlink ref="A1315" r:id="rId162" display="https://www.procyclingstats.com/rider/soren-kragh-andersen" xr:uid="{2F66BDAD-6E32-48D1-B4AD-E65130E58A04}"/>
    <hyperlink ref="A1497" r:id="rId163" display="https://www.procyclingstats.com/rider/stefano-oldani" xr:uid="{5BC10401-91DE-411C-8002-DDC656BA1F39}"/>
    <hyperlink ref="A937" r:id="rId164" display="https://www.procyclingstats.com/rider/mathieu-burgaudeau" xr:uid="{A4B9B0C7-9915-4BFD-86BC-C1B70DF5A378}"/>
    <hyperlink ref="A1875" r:id="rId165" display="https://www.procyclingstats.com/rider/georg-zimmermann" xr:uid="{81239EBB-369B-4534-A3DC-8BCFBA8D167A}"/>
    <hyperlink ref="A1742" r:id="rId166" display="https://www.procyclingstats.com/rider/gerben-thijssen-bel" xr:uid="{BDE6A94A-9D92-45D2-9915-0FE02C524AC7}"/>
    <hyperlink ref="A823" r:id="rId167" display="https://www.procyclingstats.com/rider/bruno-armirail" xr:uid="{732C09E0-2195-4A22-9330-0E3EB552E8AB}"/>
    <hyperlink ref="A1733" r:id="rId168" display="https://www.procyclingstats.com/rider/natnael-tesfatsion" xr:uid="{6F47D3D1-8048-48A8-8D97-F25F7E12FC7D}"/>
    <hyperlink ref="A1060" r:id="rId169" display="https://www.procyclingstats.com/rider/sandy-dujardin" xr:uid="{E43C15BD-B7CF-43AD-A4AE-5AC50C29081D}"/>
    <hyperlink ref="A1770" r:id="rId170" display="https://www.procyclingstats.com/rider/cian-uijtdebroeks" xr:uid="{B1D4797F-990A-4D7A-B1A0-04DDAB84599E}"/>
    <hyperlink ref="A989" r:id="rId171" display="https://www.procyclingstats.com/rider/nicola-conci" xr:uid="{0A4370D3-9605-4F10-9D41-12B459D8CE9F}"/>
    <hyperlink ref="A1712" r:id="rId172" display="https://www.procyclingstats.com/rider/corbin-strong" xr:uid="{FD00DD89-8FD6-4FC8-ADA0-B4F38E2C5CEF}"/>
    <hyperlink ref="A1652" r:id="rId173" display="https://www.procyclingstats.com/rider/maximilian-schachmann" xr:uid="{0D77DE45-EC22-4CF9-96F5-B68E870CDC42}"/>
    <hyperlink ref="A1838" r:id="rId174" display="https://www.procyclingstats.com/rider/elia-viviani" xr:uid="{99C7DFFB-2243-4E03-A39D-4AB48095C94D}"/>
    <hyperlink ref="A1193" r:id="rId175" display="https://www.procyclingstats.com/rider/lucas-hamilton" xr:uid="{1D22D0A5-1CAC-4893-9940-3917EDD32CBC}"/>
    <hyperlink ref="A917" r:id="rId176" display="https://www.procyclingstats.com/rider/geoffrey-bouchard" xr:uid="{2E63E334-C4DB-44AF-896D-22ED1DA79989}"/>
    <hyperlink ref="A973" r:id="rId177" display="https://www.procyclingstats.com/rider/clement-champoussin" xr:uid="{39C24871-E786-47FF-8E3F-99E54EB0E988}"/>
    <hyperlink ref="A1569" r:id="rId178" display="https://www.procyclingstats.com/rider/wout-poels" xr:uid="{FEC612AC-254A-4308-BD9E-F2910E6D104E}"/>
    <hyperlink ref="A1413" r:id="rId179" display="https://www.procyclingstats.com/rider/fausto-masnada" xr:uid="{B738B7B9-4A7D-46F8-9C3C-6322988DA157}"/>
    <hyperlink ref="A1708" r:id="rId180" display="https://www.procyclingstats.com/rider/michael-storer" xr:uid="{CFB7A7FB-D7A2-4B47-9929-F9DE2960F946}"/>
    <hyperlink ref="A1825" r:id="rId181" display="https://www.procyclingstats.com/rider/gianni-vermeersch" xr:uid="{9D03930E-EA87-4B4F-AEB7-A5B3DBEC254A}"/>
    <hyperlink ref="A1737" r:id="rId182" display="https://www.procyclingstats.com/rider/mike-teunissen" xr:uid="{6E24C1FC-B9D6-483A-BF6D-0FD3275B0A7C}"/>
    <hyperlink ref="A1173" r:id="rId183" display="https://www.procyclingstats.com/rider/felix-grossschartner" xr:uid="{F8CDFAC5-6432-4D03-91EE-5EE596CA6D13}"/>
    <hyperlink ref="A1018" r:id="rId184" display="https://www.procyclingstats.com/rider/david-de-la-cruz" xr:uid="{AFF73DB0-C0A1-47DD-9D2D-2E37C0A801FF}"/>
    <hyperlink ref="A1110" r:id="rId185" display="https://www.procyclingstats.com/rider/davide-formolo" xr:uid="{CE62D739-0FA6-4EE4-B415-094322F4D4AB}"/>
    <hyperlink ref="A870" r:id="rId186" display="https://www.procyclingstats.com/rider/george-bennett" xr:uid="{C5EBD05F-63A4-4BDC-B697-B2216F5D44D0}"/>
    <hyperlink ref="A1724" r:id="rId187" display="https://www.procyclingstats.com/rider/rein-taaramae" xr:uid="{2F60CAE2-8576-4D12-B3BA-FFCDFC298243}"/>
    <hyperlink ref="A809" r:id="rId188" display="https://www.procyclingstats.com/rider/piet-allegaert" xr:uid="{9420D943-FFE6-4CF8-A2B0-93F021CCB4B3}"/>
    <hyperlink ref="A807" r:id="rId189" display="https://www.procyclingstats.com/rider/giovanni-aleotti" xr:uid="{29567A22-F731-4B53-AC2A-40724B9ADC86}"/>
    <hyperlink ref="A1335" r:id="rId190" display="https://www.procyclingstats.com/rider/victor-lafay" xr:uid="{05B935B9-04B4-4888-8850-76670BBDA9D7}"/>
    <hyperlink ref="A984" r:id="rId191" display="https://www.procyclingstats.com/rider/simon-clarke" xr:uid="{B78D688D-ED82-492F-81A7-759D7BA1724D}"/>
    <hyperlink ref="A892" r:id="rId192" display="https://www.procyclingstats.com/rider/mikkel-bjerg" xr:uid="{24A54C51-B279-414C-9211-39840D95327F}"/>
    <hyperlink ref="A1005" r:id="rId193" display="https://www.procyclingstats.com/rider/steff-cras" xr:uid="{DFF9D2F7-8DAB-46A1-B02A-A7F9234C17AF}"/>
    <hyperlink ref="A817" r:id="rId194" display="https://www.procyclingstats.com/rider/stanisaw-aniolkowski" xr:uid="{DCA59363-5E72-4AF9-B4AB-FB2675C1EE79}"/>
    <hyperlink ref="A1210" r:id="rId195" display="https://www.procyclingstats.com/rider/rune-herregodts" xr:uid="{0D273533-13A4-4FEF-9208-8C254BE3EACA}"/>
    <hyperlink ref="A1789" r:id="rId196" display="https://www.procyclingstats.com/rider/taco-van-der-hoorn" xr:uid="{D700DC60-E219-42EA-9BE7-8AF00E9A5044}"/>
    <hyperlink ref="A1451" r:id="rId197" display="https://www.procyclingstats.com/rider/juan-sebastian-molano" xr:uid="{AD0B8BC1-EA59-4AD0-B0A7-1997C74CCCB6}"/>
    <hyperlink ref="A1809" r:id="rId198" display="https://www.procyclingstats.com/rider/ilan-van-wilder" xr:uid="{A17F091B-93C0-4F0E-9C3E-0CEAF188CB48}"/>
    <hyperlink ref="A1442" r:id="rId199" display="https://www.procyclingstats.com/rider/luka-mezgec" xr:uid="{7E4F179B-577F-456C-851A-D5E39712400D}"/>
    <hyperlink ref="A1656" r:id="rId200" display="https://www.procyclingstats.com/rider/nick-schultz" xr:uid="{3BB26006-1E42-4C9E-970F-3C86C287BDE3}"/>
    <hyperlink ref="A1424" r:id="rId201" display="https://www.procyclingstats.com/rider/daniel-mclay" xr:uid="{8F3EB0C8-D1E6-4F5F-A573-DBD51059B4F4}"/>
    <hyperlink ref="A1635" r:id="rId202" display="https://www.procyclingstats.com/rider/einer-augusto-rubio-reyes" xr:uid="{1877725F-2A29-42B5-A519-BAF2F3661CF4}"/>
    <hyperlink ref="A1735" r:id="rId203" display="https://www.procyclingstats.com/rider/jason-tesson" xr:uid="{601A0D5E-210C-4FB5-8064-6FFFFF71FA0C}"/>
    <hyperlink ref="A1871" r:id="rId204" display="https://www.procyclingstats.com/rider/filippo-zana" xr:uid="{F0F8861A-1FF5-418A-BD8F-A70ACCAB3712}"/>
    <hyperlink ref="A1398" r:id="rId205" display="https://www.procyclingstats.com/rider/jakub-mareczko" xr:uid="{AF1B998E-A44D-4F54-8334-C0DBB7652E45}"/>
    <hyperlink ref="A1620" r:id="rId206" display="https://www.procyclingstats.com/rider/cristian-rodriguez" xr:uid="{5E919B41-496F-4C11-9BC0-F87B5751444B}"/>
    <hyperlink ref="A1104" r:id="rId207" display="https://www.procyclingstats.com/rider/filippo-fiorelli" xr:uid="{FB840FBC-0A76-4AAA-BF5E-C6B413BC1B8D}"/>
    <hyperlink ref="A974" r:id="rId208" display="https://www.procyclingstats.com/rider/anthon-charmig" xr:uid="{1E985E5B-F6B3-4977-8350-1F38090DC28C}"/>
    <hyperlink ref="A1797" r:id="rId209" display="https://www.procyclingstats.com/rider/maxim-van-gils" xr:uid="{9C0BEE26-759E-4353-90B3-2ED217D73AB2}"/>
    <hyperlink ref="A1127" r:id="rId210" display="https://www.procyclingstats.com/rider/felix-gall" xr:uid="{EC38D7EE-CD55-400B-82FD-666E071C8F41}"/>
    <hyperlink ref="A1758" r:id="rId211" display="https://www.procyclingstats.com/rider/torstein-traeen" xr:uid="{DB5FFC71-BBB0-4B0F-BDE0-7E6FFED687E8}"/>
    <hyperlink ref="A897" r:id="rId212" display="https://www.procyclingstats.com/rider/edvald-boasson-hagen" xr:uid="{1B9316D5-3314-4AA0-AD46-D072B859542B}"/>
    <hyperlink ref="A1456" r:id="rId213" display="https://www.procyclingstats.com/rider/sylvain-moniquet" xr:uid="{2414033C-A57E-4F2B-B02C-61175B2631F2}"/>
    <hyperlink ref="A1856" r:id="rId214" display="https://www.procyclingstats.com/rider/sam-welsford" xr:uid="{739865C4-6F5C-4F47-8B86-E0787FA1F6C9}"/>
    <hyperlink ref="A1517" r:id="rId215" display="https://www.procyclingstats.com/rider/hugo-page" xr:uid="{804E586A-8EE1-4151-B017-3EF681F56AE2}"/>
    <hyperlink ref="A1808" r:id="rId216" display="https://www.procyclingstats.com/rider/casper-van-uden" xr:uid="{AAAB1CDF-3AB2-45EC-AA1A-B3D709F347A6}"/>
    <hyperlink ref="A1202" r:id="rId217" display="https://www.procyclingstats.com/rider/ben-healy" xr:uid="{F05ECEC8-0818-45A6-8393-4555ACFD6383}"/>
    <hyperlink ref="A1211" r:id="rId218" display="https://www.procyclingstats.com/rider/michel-hessmann" xr:uid="{CF0771AE-5FC6-4DEB-B3E3-5DC8BAD200F8}"/>
    <hyperlink ref="A1065" r:id="rId219" display="https://www.procyclingstats.com/rider/benjamin-dyball" xr:uid="{61AB9641-5F83-4E0C-A72B-01E45FDAE894}"/>
    <hyperlink ref="A964" r:id="rId220" display="https://www.procyclingstats.com/rider/mattia-cattaneo" xr:uid="{1777FBBE-613C-402A-917C-31BE2F030790}"/>
    <hyperlink ref="A843" r:id="rId221" display="https://www.procyclingstats.com/rider/davide-ballerini" xr:uid="{A57AED64-51E0-48AC-BE18-C0039C4F2D39}"/>
    <hyperlink ref="A1499" r:id="rId222" display="https://www.procyclingstats.com/rider/nelson-oliveira" xr:uid="{E8F7F2EF-D906-41E5-A36C-A6A5C93EF6B0}"/>
    <hyperlink ref="A1158" r:id="rId223" display="https://www.procyclingstats.com/rider/dorian-godon" xr:uid="{B8626827-2BF8-45D8-A42A-DC43B3C0E4DB}"/>
    <hyperlink ref="A1721" r:id="rId224" display="https://www.procyclingstats.com/rider/connor-swift" xr:uid="{A26C6ED9-DA09-4FE5-8147-E6D465752F81}"/>
    <hyperlink ref="A1824" r:id="rId225" display="https://www.procyclingstats.com/rider/florian-vermeersch" xr:uid="{D702F721-50E2-42EE-A778-D779432F4020}"/>
    <hyperlink ref="A1062" r:id="rId226" display="https://www.procyclingstats.com/rider/timothy-dupont" xr:uid="{44A3C62B-27EE-4E28-AA6F-3D97F96DCC2F}"/>
    <hyperlink ref="A1666" r:id="rId227" display="https://www.procyclingstats.com/rider/gonzalo-serrano" xr:uid="{139D32F2-3DE4-4218-9BF5-68D995B77347}"/>
    <hyperlink ref="A824" r:id="rId228" display="https://www.procyclingstats.com/rider/nikias-arndt" xr:uid="{6DFA9093-E782-4F70-825A-D2C8A7640D57}"/>
    <hyperlink ref="A1046" r:id="rId229" display="https://www.procyclingstats.com/rider/stan-dewulf" xr:uid="{88A4178E-2E7E-434E-8D22-6D11B11C0CB3}"/>
    <hyperlink ref="A1812" r:id="rId230" display="https://www.procyclingstats.com/rider/harm-vanhoucke" xr:uid="{EB887665-45A5-4764-9ED3-0B247A4D689F}"/>
    <hyperlink ref="A1004" r:id="rId231" display="https://www.procyclingstats.com/rider/lawson-craddock" xr:uid="{0C4A2587-5194-4721-8DB1-0E20C4325763}"/>
    <hyperlink ref="A1148" r:id="rId232" display="https://www.procyclingstats.com/rider/elie-gesbert" xr:uid="{D2A66A28-E289-4BA2-A1D5-FC022BCA2248}"/>
    <hyperlink ref="A1011" r:id="rId233" display="https://www.procyclingstats.com/rider/stefan-de-bod" xr:uid="{23A9FAFE-CEA6-4135-A659-763AF550C9FC}"/>
    <hyperlink ref="A1145" r:id="rId234" display="https://www.procyclingstats.com/rider/kevin-geniets" xr:uid="{9C8CA388-0010-408E-8E9C-A335B1A0F373}"/>
    <hyperlink ref="A1098" r:id="rId235" display="https://www.procyclingstats.com/rider/ruben-fernandez" xr:uid="{F842EEB8-1EBF-4680-9CB4-C99325D2C6EE}"/>
    <hyperlink ref="A1818" r:id="rId236" display="https://www.procyclingstats.com/rider/clement-venturini" xr:uid="{3A75A1D2-741F-4020-990F-78B83F9FD88A}"/>
    <hyperlink ref="A1664" r:id="rId237" display="https://www.procyclingstats.com/rider/eduardo-sepulveda" xr:uid="{3814BE69-EE38-4CB7-B1E6-7B21C0216A7B}"/>
    <hyperlink ref="A801" r:id="rId238" display="https://www.procyclingstats.com/rider/roger-adria" xr:uid="{F46AC93B-36D7-4815-A4A5-A27EA8708EAB}"/>
    <hyperlink ref="A1588" r:id="rId239" display="https://www.procyclingstats.com/rider/sean-quinn" xr:uid="{DCD1E7EA-CC02-4D28-9D91-EAC6DBF08D85}"/>
    <hyperlink ref="A1013" r:id="rId240" display="https://www.procyclingstats.com/rider/jasper-de-buyst" xr:uid="{06A6FA2E-C985-4A64-951A-1B27FA0DF786}"/>
    <hyperlink ref="A1585" r:id="rId241" display="https://www.procyclingstats.com/rider/vadim-pronskiy" xr:uid="{BCFC9519-0DBB-4327-BF1F-204293B2FE47}"/>
    <hyperlink ref="A1077" r:id="rId242" display="https://www.procyclingstats.com/rider/itamar-einhorn" xr:uid="{80836152-D037-4FBB-9D14-C5E9DF421270}"/>
    <hyperlink ref="A880" r:id="rId243" display="https://www.procyclingstats.com/rider/clement-berthet" xr:uid="{BF2FBBE7-8AF8-4F4C-B3AB-A3EF71FDAFB5}"/>
    <hyperlink ref="A1736" r:id="rId244" display="https://www.procyclingstats.com/rider/lennert-teugels" xr:uid="{E4D76F04-5EF3-4A3E-A7F5-A6D9041B03E0}"/>
    <hyperlink ref="A864" r:id="rId245" display="https://www.procyclingstats.com/rider/sjoerd-bax" xr:uid="{774DB89A-9D99-4232-9A49-C90DD7E8A8CB}"/>
    <hyperlink ref="A1100" r:id="rId246" display="https://www.procyclingstats.com/rider/valentin-ferron" xr:uid="{BE4774B9-7844-4F88-BE49-7FBB34B553CD}"/>
    <hyperlink ref="A1125" r:id="rId247" display="https://www.procyclingstats.com/rider/davide-gabburo" xr:uid="{A2E8EEDB-58DA-40BC-B497-0DE5B0D3354B}"/>
    <hyperlink ref="A1137" r:id="rId248" display="https://www.procyclingstats.com/rider/aaron-gate" xr:uid="{B3807DA4-F4BE-43E4-BEBF-956DDA65BF64}"/>
    <hyperlink ref="A1843" r:id="rId249" display="https://www.procyclingstats.com/rider/soren-waerenskjold" xr:uid="{8449937D-8D57-4C49-AAC9-1C3B76B55812}"/>
    <hyperlink ref="A1445" r:id="rId250" display="https://www.procyclingstats.com/rider/jonathan-milan" xr:uid="{15E7E6A3-F7C3-4FED-ABF9-8A868AE9EEF5}"/>
    <hyperlink ref="A1349" r:id="rId251" display="https://www.procyclingstats.com/rider/oier-lazkano" xr:uid="{034503FD-4DC5-4D27-83BF-A41E91366544}"/>
    <hyperlink ref="A1828" r:id="rId252" display="https://www.procyclingstats.com/rider/ethan-vernon" xr:uid="{811EA245-D284-474B-B527-7B58E46B7E98}"/>
    <hyperlink ref="A1227" r:id="rId253" display="https://www.procyclingstats.com/rider/daan-hoole" xr:uid="{82488FFA-C09D-42BA-963F-9C80D7AC4C92}"/>
    <hyperlink ref="A1787" r:id="rId254" display="https://www.procyclingstats.com/rider/marijn-van-den-berg" xr:uid="{332F573A-1DEC-4AC7-9717-21C02EE6D64A}"/>
    <hyperlink ref="A932" r:id="rId255" display="https://www.procyclingstats.com/rider/anatoliy-budyak" xr:uid="{112D3C68-844F-45E8-BC2A-5EB39273C8C1}"/>
    <hyperlink ref="A1641" r:id="rId256" display="https://www.procyclingstats.com/rider/jambaljamts-sainbayar" xr:uid="{2D98EDE9-EA1C-4F51-A2E7-83A22630C844}"/>
    <hyperlink ref="A1702" r:id="rId257" display="https://www.procyclingstats.com/rider/mark-stewart" xr:uid="{926D87DB-A78E-4808-B42A-8B204413B8D9}"/>
    <hyperlink ref="A1852" r:id="rId258" display="https://www.procyclingstats.com/rider/samuel-watson" xr:uid="{A796FCCC-B558-4EBC-BFDB-4AC438262A81}"/>
    <hyperlink ref="A1444" r:id="rId259" display="https://www.procyclingstats.com/rider/madis-mihkels" xr:uid="{244B566A-1539-478B-8745-21F16BAFA6A1}"/>
    <hyperlink ref="A1144" r:id="rId260" display="https://www.procyclingstats.com/rider/derek-gee" xr:uid="{6D9B5275-FCB4-40C1-849D-C8863A2B55D7}"/>
    <hyperlink ref="A1502" r:id="rId261" display="https://www.procyclingstats.com/rider/oscar-onley" xr:uid="{EAFE6943-FD44-481A-89A2-27E3F2CBE335}"/>
    <hyperlink ref="A1722" r:id="rId262" display="https://www.procyclingstats.com/rider/gleb-syritsa" xr:uid="{589413ED-AA76-4EC2-AB34-52B163DC2F86}"/>
    <hyperlink ref="A1510" r:id="rId263" display="https://www.procyclingstats.com/rider/jakub-otruba" xr:uid="{B65D92E4-2F83-4EA6-8AE4-C38AFB954496}"/>
    <hyperlink ref="A1560" r:id="rId264" display="https://www.procyclingstats.com/rider/davide-piganzoli" xr:uid="{2266748A-29FA-47AC-8156-317571189E5A}"/>
    <hyperlink ref="A1524" r:id="rId265" display="https://www.procyclingstats.com/rider/aurelien-paret-peintre" xr:uid="{5FD8E432-9E5E-4CE3-932B-734B1D4FAF7F}"/>
    <hyperlink ref="A998" r:id="rId266" display="https://www.procyclingstats.com/rider/rui-costa" xr:uid="{9615C00A-BDBA-4C28-8127-4B08808ED4BA}"/>
    <hyperlink ref="A1033" r:id="rId267" display="https://www.procyclingstats.com/rider/john-degenkolb" xr:uid="{9564C6C1-6406-4A3B-9F8D-A715F2D04854}"/>
    <hyperlink ref="A797" r:id="rId268" display="https://www.procyclingstats.com/rider/jon-aberasturi" xr:uid="{59C52A0C-B21B-4CCF-9956-8BC0EECF9F2E}"/>
    <hyperlink ref="A1061" r:id="rId269" display="https://www.procyclingstats.com/rider/edward-irl-dunbar" xr:uid="{A35BB965-1719-4478-805F-8D8B9B2F8616}"/>
    <hyperlink ref="A1073" r:id="rId270" display="https://www.procyclingstats.com/rider/pascal-eenkhoorn" xr:uid="{2056386F-16AE-4080-B067-818FA5EA7607}"/>
    <hyperlink ref="A904" r:id="rId271" display="https://www.procyclingstats.com/rider/guillaume-boivin" xr:uid="{BB3D93BD-B1B3-490F-BE0D-239441EBB74D}"/>
    <hyperlink ref="A1196" r:id="rId272" display="https://www.procyclingstats.com/rider/chris-harper" xr:uid="{9759FCB0-8D61-410B-84C9-7436C60D7042}"/>
    <hyperlink ref="A1816" r:id="rId273" display="https://www.procyclingstats.com/rider/simone-velasco" xr:uid="{6782A20C-2CD4-4729-876C-E3BE46E92B12}"/>
    <hyperlink ref="A1544" r:id="rId274" display="https://www.procyclingstats.com/rider/anthony-perez" xr:uid="{472CB4CD-31AA-426A-ACFF-EC496ED6142E}"/>
    <hyperlink ref="A1686" r:id="rId275" display="https://www.procyclingstats.com/rider/dion-smith" xr:uid="{22382BC8-AB0B-4600-9B76-3E7C1C012FBF}"/>
    <hyperlink ref="A1017" r:id="rId276" display="https://www.procyclingstats.com/rider/arvid-de-kleijn" xr:uid="{11E064F0-3324-4CB3-80D4-6BBC09073E46}"/>
    <hyperlink ref="A1500" r:id="rId277" display="https://www.procyclingstats.com/rider/rui-oliveira" xr:uid="{B52A482F-B6C0-485F-85BF-58869A462C5D}"/>
    <hyperlink ref="A968" r:id="rId278" display="https://www.procyclingstats.com/rider/jefferson-alexander-cepeda" xr:uid="{0E3C434D-F96A-4AE3-BF47-3F4A150C0FF9}"/>
    <hyperlink ref="A1302" r:id="rId279" display="https://www.procyclingstats.com/rider/james-knox" xr:uid="{763E416E-C56D-4B0A-A604-DBB644657C68}"/>
    <hyperlink ref="A1363" r:id="rId280" display="https://www.procyclingstats.com/rider/emils-liepins" xr:uid="{487D8C54-6CC1-410B-A4A0-50CDCDAB3D52}"/>
    <hyperlink ref="A1435" r:id="rId281" display="https://www.procyclingstats.com/rider/milan-menten" xr:uid="{33EB4138-41FA-4549-8AEA-80DD7DE20036}"/>
    <hyperlink ref="A1549" r:id="rId282" display="https://www.procyclingstats.com/rider/simone-petilli" xr:uid="{03180841-F00C-41F1-9074-9272AD7CCC21}"/>
    <hyperlink ref="A885" r:id="rId283" display="https://www.procyclingstats.com/rider/cedric-beullens" xr:uid="{3AC5E9B7-AC00-4F85-87FF-100B8EFE3DF2}"/>
    <hyperlink ref="A1862" r:id="rId284" display="https://www.procyclingstats.com/rider/stephen-williams" xr:uid="{A52EE6D4-A795-49C0-842B-E06CC9B60998}"/>
    <hyperlink ref="A1479" r:id="rId285" display="https://www.procyclingstats.com/rider/krists-neilands" xr:uid="{6BB25944-DA18-4382-9169-8BA1C7EC7213}"/>
    <hyperlink ref="A887" r:id="rId286" display="https://www.procyclingstats.com/rider/jenthe-biermans" xr:uid="{71678903-A67E-44C2-B9F0-EC1F5F6A18E4}"/>
    <hyperlink ref="A1203" r:id="rId287" display="https://www.procyclingstats.com/rider/miguel-heidemann" xr:uid="{ED39BFF9-0075-4D3D-BBE1-8B4FDF5227AD}"/>
    <hyperlink ref="A1729" r:id="rId288" display="https://www.procyclingstats.com/rider/harold-tejada" xr:uid="{BF9BBF06-5D2C-477F-8F4F-0B94F1DF1423}"/>
    <hyperlink ref="A1800" r:id="rId289" display="https://www.procyclingstats.com/rider/bert-van-lerberghe" xr:uid="{6424BDB6-938D-4536-82B3-90F8079209E6}"/>
    <hyperlink ref="A1878" r:id="rId290" display="https://www.procyclingstats.com/rider/nicolas-zukowsky" xr:uid="{4BFFC0EF-28D9-444D-98D5-E8D51A07F63F}"/>
    <hyperlink ref="A829" r:id="rId291" display="https://www.procyclingstats.com/rider/orluis-aular" xr:uid="{01D0F410-6F70-4CA3-9AB9-71B07DEC6FE6}"/>
    <hyperlink ref="A894" r:id="rId292" display="https://www.procyclingstats.com/rider/erlend-blikra" xr:uid="{6262D9D8-7C9F-4026-AF61-EE0C73274CAB}"/>
    <hyperlink ref="A1043" r:id="rId293" display="https://www.procyclingstats.com/rider/nico-denz" xr:uid="{86A37B07-980F-458B-A0B1-611DB326C9F6}"/>
    <hyperlink ref="A1056" r:id="rId294" display="https://www.procyclingstats.com/rider/paul-double" xr:uid="{D509508A-6EED-42BA-AE1A-6E6A911E87E9}"/>
    <hyperlink ref="A1133" r:id="rId295" display="https://www.procyclingstats.com/rider/raul-garcia-pierna" xr:uid="{42A1CA4B-7F43-47C0-A445-292CAB4F14F1}"/>
    <hyperlink ref="A1152" r:id="rId296" display="https://www.procyclingstats.com/rider/robbe-ghys" xr:uid="{3A621A82-63F3-45CF-8737-A92952014BDE}"/>
    <hyperlink ref="A1725" r:id="rId297" display="https://www.procyclingstats.com/rider/lionel-taminiaux" xr:uid="{D5083833-E854-471F-B43D-DB5F86A7C01C}"/>
    <hyperlink ref="A1473" r:id="rId298" display="https://www.procyclingstats.com/rider/henok-mulubrhan" xr:uid="{B3CF9178-F530-4013-B0F9-0A24BAB8A6B7}"/>
    <hyperlink ref="A1853" r:id="rId299" display="https://www.procyclingstats.com/rider/sasha-weemaes" xr:uid="{084BC3BE-6D84-47E1-8486-2024714CB2FF}"/>
    <hyperlink ref="A1651" r:id="rId300" display="https://www.procyclingstats.com/rider/cristian-scaroni" xr:uid="{A2D511C8-6404-4416-AAC4-7F6AD82E05B1}"/>
    <hyperlink ref="A1851" r:id="rId301" display="https://www.procyclingstats.com/rider/jordi-warlop" xr:uid="{4D15B017-333A-4828-B363-7A58D8B9E2DC}"/>
    <hyperlink ref="A853" r:id="rId302" display="https://www.procyclingstats.com/rider/louis-barre" xr:uid="{820C7E9F-6BA1-491C-A4B2-1432813B62D5}"/>
    <hyperlink ref="A854" r:id="rId303" display="https://www.procyclingstats.com/rider/jon-barrenetxea-golzarri" xr:uid="{7A71E490-3DF5-47B9-83DE-6ED561D8F3AA}"/>
    <hyperlink ref="A1823" r:id="rId304" display="https://www.procyclingstats.com/rider/kevin-vermaerke" xr:uid="{8F6C85A1-BE3D-4885-9E95-340311A918DF}"/>
    <hyperlink ref="A1752" r:id="rId305" display="https://www.procyclingstats.com/rider/alessandro-tonelli" xr:uid="{365E69C6-DC35-4D4B-BD18-AE2C29DD570C}"/>
    <hyperlink ref="A1775" r:id="rId306" display="https://www.procyclingstats.com/rider/mathias-vacek" xr:uid="{E698A236-22D6-4D45-91A4-58455A214E49}"/>
    <hyperlink ref="A828" r:id="rId307" display="https://www.procyclingstats.com/rider/lewis-askey" xr:uid="{2ABBCA49-56E8-4AD9-8AD1-10D76775608F}"/>
    <hyperlink ref="A1668" r:id="rId308" display="https://www.procyclingstats.com/rider/tom-sexton" xr:uid="{5F006B32-C442-4CED-9520-263645FB08D8}"/>
    <hyperlink ref="A1291" r:id="rId309" display="https://www.procyclingstats.com/rider/rainer-kepplinger" xr:uid="{580F952A-0CDC-42CF-98DB-55C4B35312DD}"/>
    <hyperlink ref="A1408" r:id="rId310" display="https://www.procyclingstats.com/rider/lenny-martinez" xr:uid="{EAA334E7-5489-4A67-8C30-3C5CBCFCC1BA}"/>
    <hyperlink ref="A832" r:id="rId311" display="https://www.procyclingstats.com/rider/xabier-mikel-azparren-irurzun" xr:uid="{C4AEFF25-190A-4D89-9649-CAA8C42110DA}"/>
    <hyperlink ref="A1470" r:id="rId312" display="https://www.procyclingstats.com/rider/gregor-muhlberger" xr:uid="{AF11225F-939A-4120-89D1-93AEF89D1FBE}"/>
    <hyperlink ref="A1157" r:id="rId313" display="https://www.procyclingstats.com/rider/thomas-gloag" xr:uid="{25886D52-DB67-4DB5-9D8A-1AD766638FD2}"/>
    <hyperlink ref="A1639" r:id="rId314" display="https://www.procyclingstats.com/rider/saeid-safarzadeh" xr:uid="{143FB701-DC53-49B3-BBB6-6F18829B11E8}"/>
    <hyperlink ref="A1618" r:id="rId315" display="https://www.procyclingstats.com/rider/remy-rochas" xr:uid="{E7D20285-39A1-49CC-817E-D4DDF6687C04}"/>
    <hyperlink ref="A909" r:id="rId316" display="https://www.procyclingstats.com/rider/niccolo-bonifazio" xr:uid="{97F1D332-D837-473D-9DD2-3589E960EF4B}"/>
    <hyperlink ref="A925" r:id="rId317" display="https://www.procyclingstats.com/rider/gianluca-brambilla" xr:uid="{D85ECB7C-BD72-49D8-B9F4-F396FF41D5A9}"/>
    <hyperlink ref="A970" r:id="rId318" display="https://www.procyclingstats.com/rider/josef-cerny" xr:uid="{EB69E4A1-D2D1-4B99-A824-9459CAE0F31A}"/>
    <hyperlink ref="A1015" r:id="rId319" display="https://www.procyclingstats.com/rider/thomas-de-gendt" xr:uid="{A35A2A18-E76A-465E-9E5D-BF270C3C8863}"/>
    <hyperlink ref="A955" r:id="rId320" display="https://www.procyclingstats.com/rider/simon-carr" xr:uid="{20F435D3-4F58-4D8F-AABB-40579CE7EE60}"/>
    <hyperlink ref="A1655" r:id="rId321" display="https://www.procyclingstats.com/rider/sebastian-schonberger" xr:uid="{32DCD608-2256-4DA2-BC2B-1966E0A6D463}"/>
    <hyperlink ref="A1669" r:id="rId322" display="https://www.procyclingstats.com/rider/james-shaw" xr:uid="{8923B1AA-B939-4578-A7BC-FDC1C4A66A1D}"/>
    <hyperlink ref="A1303" r:id="rId323" display="https://www.procyclingstats.com/rider/jonas-koch" xr:uid="{3E568293-0F2C-4410-B0F1-7B4791A460D9}"/>
    <hyperlink ref="A1351" r:id="rId324" display="https://www.procyclingstats.com/rider/olivier-le-gac" xr:uid="{4B86B5DF-1040-4C39-A8C6-1039158948B3}"/>
    <hyperlink ref="A1183" r:id="rId325" display="https://www.procyclingstats.com/rider/thibault-guernalec" xr:uid="{86A56E23-826D-4C2D-B9FC-FB555A9E2A10}"/>
    <hyperlink ref="A1105" r:id="rId326" display="https://www.procyclingstats.com/rider/finn-fisher-black" xr:uid="{9C8F907C-95E5-4E9E-BAAA-F79179F9494F}"/>
    <hyperlink ref="A1746" r:id="rId327" display="https://www.procyclingstats.com/rider/antonio-tiberi" xr:uid="{D32A9F8A-1F62-49FA-8F20-B6A8CA63FA14}"/>
    <hyperlink ref="A1000" r:id="rId328" display="https://www.procyclingstats.com/rider/pier-andre-cote" xr:uid="{AABA6C78-5E9F-4D19-ADEB-26ACD739FE70}"/>
    <hyperlink ref="A1057" r:id="rId329" display="https://www.procyclingstats.com/rider/owain-doull" xr:uid="{95949BD1-01E5-4432-AB3B-396A6801B712}"/>
    <hyperlink ref="A1168" r:id="rId330" display="https://www.procyclingstats.com/rider/jonas-gregaard" xr:uid="{3CD3D3D3-2727-489C-8B9E-C19FE457AEA0}"/>
    <hyperlink ref="A1487" r:id="rId331" display="https://www.procyclingstats.com/rider/mathias-norsgaard" xr:uid="{E43C7C15-CDC6-4B0A-9754-45011C9C6E20}"/>
    <hyperlink ref="A1749" r:id="rId332" display="https://www.procyclingstats.com/rider/marco-tizza" xr:uid="{DA0AFA76-5AA7-4526-9736-12F3313EFB43}"/>
    <hyperlink ref="A1295" r:id="rId333" display="https://www.procyclingstats.com/rider/alex-kirsch" xr:uid="{2D9131C1-DA65-4F5D-AA65-B999A5447F9B}"/>
    <hyperlink ref="A1234" r:id="rId334" display="https://www.procyclingstats.com/rider/laurens-huys" xr:uid="{AD1A2E14-39BB-4A19-B08E-FA593B13904F}"/>
    <hyperlink ref="A1807" r:id="rId335" display="https://www.procyclingstats.com/rider/stan-van-tricht" xr:uid="{DC505CCB-5A88-46EF-B54A-0E4E840CD206}"/>
    <hyperlink ref="A1490" r:id="rId336" display="https://www.procyclingstats.com/rider/thibau-nys" xr:uid="{A39B195E-A986-4F53-912B-D6285F93AFFE}"/>
    <hyperlink ref="A1607" r:id="rId337" display="https://www.procyclingstats.com/rider/laurenz-rex" xr:uid="{B44A426B-6C26-4942-A69A-BDEEA713FFF9}"/>
    <hyperlink ref="A1338" r:id="rId338" display="https://www.procyclingstats.com/rider/luke-lamperti" xr:uid="{6FBE12C1-071D-489D-950D-06094B38CEB6}"/>
    <hyperlink ref="A1849" r:id="rId339" display="https://www.procyclingstats.com/rider/frederik-wandahl" xr:uid="{BBAAC6F1-A2E3-49CE-B605-7081F59D6F5D}"/>
    <hyperlink ref="A1879" r:id="rId340" display="https://www.procyclingstats.com/rider/ben-zwiehoff" xr:uid="{243951D6-956A-4AE4-B323-A0F730237014}"/>
    <hyperlink ref="A1512" r:id="rId341" display="https://www.procyclingstats.com/rider/paul-ourselin" xr:uid="{C7E8C46A-1053-4EBA-B460-4C2B267E366E}"/>
    <hyperlink ref="A1543" r:id="rId342" display="https://www.procyclingstats.com/rider/paul-penhoet" xr:uid="{C46B04EE-F351-4C3B-871C-EF8AC137EA49}"/>
    <hyperlink ref="A1341" r:id="rId343" display="https://www.procyclingstats.com/rider/paul-lapeira" xr:uid="{796C3432-B273-4589-BE48-C00ED446497F}"/>
    <hyperlink ref="A1200" r:id="rId344" display="https://www.procyclingstats.com/rider/leo-hayter" xr:uid="{347059D9-50B4-4E5C-9D19-A76AF218A077}"/>
    <hyperlink ref="A913" r:id="rId345" display="https://www.procyclingstats.com/rider/kamiel-bonneu" xr:uid="{E4684688-7C00-444E-9363-ABE9AECFA9D2}"/>
    <hyperlink ref="A1498" r:id="rId346" display="https://www.procyclingstats.com/rider/ivo-emanuel-alves" xr:uid="{5F48691B-318A-4A01-B1C4-EFF8C8D7D192}"/>
    <hyperlink ref="A1359" r:id="rId347" display="https://www.procyclingstats.com/rider/bart-lemmen" xr:uid="{C450B6C1-A417-41F5-814C-E2157DEC2DD7}"/>
    <hyperlink ref="A1066" r:id="rId348" display="https://www.procyclingstats.com/rider/nathan-earle" xr:uid="{8EBDD959-4002-4933-9437-7233899C2CAE}"/>
    <hyperlink ref="A947" r:id="rId349" display="https://www.procyclingstats.com/rider/walter-calzoni" xr:uid="{DA824694-4DEA-4287-83B6-FFC74E1FA1B0}"/>
    <hyperlink ref="A1548" r:id="rId350" display="https://www.procyclingstats.com/rider/nans-peters" xr:uid="{AE97A9B3-D374-4499-B5BD-1C9EA9717532}"/>
    <hyperlink ref="A856" r:id="rId351" display="https://www.procyclingstats.com/rider/william-barta" xr:uid="{F8607C3A-23C5-45B0-B051-F9C3B73D8044}"/>
    <hyperlink ref="A1114" r:id="rId352" display="https://www.procyclingstats.com/rider/james-fouche" xr:uid="{60149B7F-57F1-4672-A4FA-22F6E80A910B}"/>
    <hyperlink ref="A874" r:id="rId353" display="https://www.procyclingstats.com/rider/jenno-berckmoes" xr:uid="{95D63DB8-B23C-4033-BC3F-F3445CA33A93}"/>
    <hyperlink ref="A1039" r:id="rId354" display="https://www.procyclingstats.com/rider/joris-delbove" xr:uid="{62E84944-4B5B-451A-92BA-8FCC2180B964}"/>
    <hyperlink ref="A1009" r:id="rId355" display="https://www.procyclingstats.com/rider/nicolas-dalla-valle" xr:uid="{9A0F07E0-E550-458F-833B-41C112573753}"/>
    <hyperlink ref="A1103" r:id="rId356" display="https://www.procyclingstats.com/rider/eddy-fine" xr:uid="{8A07D188-0B85-4F63-A3FE-CF468D14BD01}"/>
    <hyperlink ref="A1293" r:id="rId357" display="https://www.procyclingstats.com/rider/timo-kielich" xr:uid="{3E631255-4899-4F2A-8CD0-E3D3A6A402DF}"/>
    <hyperlink ref="A1841" r:id="rId358" display="https://www.procyclingstats.com/rider/yannis-voisard" xr:uid="{92D26172-BB18-48FE-A75F-CBB50E20A6A3}"/>
    <hyperlink ref="A1713" r:id="rId359" display="https://www.procyclingstats.com/rider/colin-stussi" xr:uid="{DFD4E82C-D966-483C-B49B-E3EAD1D8F371}"/>
    <hyperlink ref="A945" r:id="rId360" display="https://www.procyclingstats.com/rider/jonathan-klever-caicedo" xr:uid="{06CDE66A-B62A-4B98-A7BD-A8A84C6E90E1}"/>
    <hyperlink ref="A1573" r:id="rId361" display="https://www.procyclingstats.com/rider/max-poole" xr:uid="{F9846C34-A7C4-44B7-85DC-053161B762C5}"/>
    <hyperlink ref="A1271" r:id="rId362" display="https://www.procyclingstats.com/rider/txomin-juaristi" xr:uid="{50C61B27-3713-4651-A2B2-54E809A67C47}"/>
    <hyperlink ref="A1399" r:id="rId363" display="https://www.procyclingstats.com/rider/axel-mariault" xr:uid="{AFB77C6B-FAE0-485D-B9B7-4F26184B98D7}"/>
    <hyperlink ref="A1108" r:id="rId364" display="https://www.procyclingstats.com/rider/anders-foldager" xr:uid="{12BAA722-DB44-4239-BA4D-576856CC4E1C}"/>
    <hyperlink ref="A1118" r:id="rId365" display="https://www.procyclingstats.com/rider/stian-fredheim" xr:uid="{7022E878-A6B2-47F9-8B93-E9808871A19D}"/>
    <hyperlink ref="A1169" r:id="rId366" display="https://www.procyclingstats.com/rider/romain-gregoire1" xr:uid="{DDCB472D-3AF9-41DD-BBAA-81B5A0496D29}"/>
    <hyperlink ref="A1354" r:id="rId367" display="https://www.procyclingstats.com/rider/william-junior-lecerf" xr:uid="{7A03D162-0907-47E9-A626-405E40C26EC3}"/>
    <hyperlink ref="A1051" r:id="rId368" display="https://www.procyclingstats.com/rider/matthew-dinham" xr:uid="{CFDC1EE9-2EC0-4F07-8CCA-996BFBAE49DB}"/>
    <hyperlink ref="A1661" r:id="rId369" display="https://www.procyclingstats.com/rider/alec-segaert" xr:uid="{7D03FE61-A967-4B51-9C49-822B500ADCF5}"/>
    <hyperlink ref="A999" r:id="rId370" display="https://www.procyclingstats.com/rider/ewen-costiou" xr:uid="{3C916C69-7DE1-408A-8F5A-80CB75E4BD8F}"/>
    <hyperlink ref="A1371" r:id="rId371" display="https://www.procyclingstats.com/rider/harold-martin-lopez" xr:uid="{454FA61B-A221-44EF-B678-5082A1F97000}"/>
    <hyperlink ref="A1794" r:id="rId372" display="https://www.procyclingstats.com/rider/lennert-van-eetvelt" xr:uid="{082D7F58-5CC5-4850-9E54-E2D7C12A8989}"/>
    <hyperlink ref="A939" r:id="rId373" display="https://www.procyclingstats.com/rider/francesco-busatto" xr:uid="{7D506445-A773-461A-B10B-F7296D2818AB}"/>
    <hyperlink ref="A1508" r:id="rId374" display="https://www.procyclingstats.com/rider/jason-osborne" xr:uid="{0F76361E-E447-46DB-998F-454F566867F1}"/>
    <hyperlink ref="A1207" r:id="rId375" display="https://www.procyclingstats.com/rider/ben-hermans" xr:uid="{11BEF7AE-C36A-4566-BE49-CDA4A5F6E8CD}"/>
    <hyperlink ref="A1781" r:id="rId376" display="https://www.procyclingstats.com/rider/tom-van-asbroeck" xr:uid="{6A27D2CE-1CB6-453B-B93F-A67C051B00FC}"/>
    <hyperlink ref="A1220" r:id="rId377" display="https://www.procyclingstats.com/rider/markus-hoelgaard" xr:uid="{783E9540-D238-4294-9662-1E5561FAAD1C}"/>
    <hyperlink ref="A1653" r:id="rId378" display="https://www.procyclingstats.com/rider/ide-schelling" xr:uid="{A97B8B3D-4B75-4943-BABC-32BC0C415EAB}"/>
    <hyperlink ref="A1242" r:id="rId379" display="https://www.procyclingstats.com/rider/gorka-izagirre" xr:uid="{81CE8D42-9DC4-4D96-9D75-82A666304886}"/>
    <hyperlink ref="A906" r:id="rId380" display="https://www.procyclingstats.com/rider/cees-bol" xr:uid="{69D6E426-098C-4E33-92B9-AA91D77A64D6}"/>
    <hyperlink ref="A963" r:id="rId381" display="https://www.procyclingstats.com/rider/jonathan-castroviejo" xr:uid="{78786B03-14EB-4BFB-9690-9722038FDD58}"/>
    <hyperlink ref="A1401" r:id="rId382" display="https://www.procyclingstats.com/rider/arne-marit" xr:uid="{21752953-7578-482A-94AE-B5028CCF0982}"/>
    <hyperlink ref="A1650" r:id="rId383" display="https://www.procyclingstats.com/rider/kristian-sbaragli" xr:uid="{2D203C19-4803-4171-B96D-6F5FCC6EBEBD}"/>
    <hyperlink ref="A1464" r:id="rId384" display="https://www.procyclingstats.com/rider/matteo-moschetti" xr:uid="{1AB70490-83E3-4F43-96BE-4B1CEC024547}"/>
    <hyperlink ref="A1831" r:id="rId385" display="https://www.procyclingstats.com/rider/louis-vervaeke" xr:uid="{D09BBBE4-9CBA-4716-A547-6F11854CD8D5}"/>
    <hyperlink ref="A1603" r:id="rId386" display="https://www.procyclingstats.com/rider/alexis-renard" xr:uid="{35889FEB-2B17-42FE-ACC5-68BD850F4EF6}"/>
    <hyperlink ref="A946" r:id="rId387" display="https://www.procyclingstats.com/rider/lilian-calmejane" xr:uid="{DA82734A-E0DE-44AC-A119-5F4F1E5DE7A2}"/>
    <hyperlink ref="A1014" r:id="rId388" display="https://www.procyclingstats.com/rider/aime-de-gendt" xr:uid="{3F85BA9B-DF6F-4302-B9AA-BB7AE7B8C390}"/>
    <hyperlink ref="A878" r:id="rId389" display="https://www.procyclingstats.com/rider/julien-bernard" xr:uid="{E991550E-6216-40C6-B9F1-2871B68EC37B}"/>
    <hyperlink ref="A941" r:id="rId390" display="https://www.procyclingstats.com/rider/sven-erik-bystrom" xr:uid="{CE8EACDE-330D-4FE3-B01C-A7BF70A31A02}"/>
    <hyperlink ref="A1072" r:id="rId391" display="https://www.procyclingstats.com/rider/nils-eekhoff" xr:uid="{5BABBCF2-616C-468C-8E14-585E9157DDD0}"/>
    <hyperlink ref="A992" r:id="rId392" display="https://www.procyclingstats.com/rider/valerio-conti" xr:uid="{8A53FC20-5BC6-4413-9B7B-854FAE9ED7C9}"/>
    <hyperlink ref="A1192" r:id="rId393" display="https://www.procyclingstats.com/rider/chris-hamilton" xr:uid="{999CA728-02C0-4EC0-B62F-D28199E733FB}"/>
    <hyperlink ref="A1539" r:id="rId394" display="https://www.procyclingstats.com/rider/simon-pellaud" xr:uid="{0FBF1A76-7078-47CA-8BAD-02487F2057FA}"/>
    <hyperlink ref="A1554" r:id="rId395" display="https://www.procyclingstats.com/rider/james-piccoli" xr:uid="{4A00E8BE-E6DD-4950-9AA1-15AF6C705CCD}"/>
    <hyperlink ref="A1471" r:id="rId396" display="https://www.procyclingstats.com/rider/ryan-mullen" xr:uid="{0F6E76BD-A48F-45EB-AFB6-2C8352A9AE38}"/>
    <hyperlink ref="A1231" r:id="rId397" display="https://www.procyclingstats.com/rider/damien-howson" xr:uid="{DFD3D92D-9F38-4E29-BB75-77DE9475E942}"/>
    <hyperlink ref="A1814" r:id="rId398" display="https://www.procyclingstats.com/rider/walter-vargas" xr:uid="{A61E2ED0-BF73-4143-B1DA-530E007ED93B}"/>
    <hyperlink ref="A1405" r:id="rId399" display="https://www.procyclingstats.com/rider/gotzon-martin" xr:uid="{11277E1B-E593-4CE0-8872-49474AD0D528}"/>
    <hyperlink ref="A1165" r:id="rId400" display="https://www.procyclingstats.com/rider/kobe-goossens" xr:uid="{55F04030-669A-4721-A835-E0D778D62DB0}"/>
    <hyperlink ref="A1052" r:id="rId401" display="https://www.procyclingstats.com/rider/mark-donovan" xr:uid="{8E2A9B94-4F08-43A6-AD11-2FCEA3B1FD5E}"/>
    <hyperlink ref="A1535" r:id="rId402" display="https://www.procyclingstats.com/rider/casper-pedersen" xr:uid="{2D4E9F53-2CE3-4116-8765-908CBB39E3B5}"/>
    <hyperlink ref="A835" r:id="rId403" display="https://www.procyclingstats.com/rider/matteo-badilatti" xr:uid="{C3A04337-CE0A-49BD-9457-0E08910F80A2}"/>
    <hyperlink ref="A1608" r:id="rId404" display="https://www.procyclingstats.com/rider/jens-reynders" xr:uid="{78FF34DC-8B9B-445C-BB03-3941F3BF192E}"/>
    <hyperlink ref="A852" r:id="rId405" display="https://www.procyclingstats.com/rider/filippo-baroncini" xr:uid="{1E1958CA-7225-433A-B8BC-4563187696EB}"/>
    <hyperlink ref="A1628" r:id="rId406" display="https://www.procyclingstats.com/rider/javier-romo" xr:uid="{D537AA53-17C3-4250-BBCB-A60C565335A2}"/>
    <hyperlink ref="A1877" r:id="rId407" display="https://www.procyclingstats.com/rider/samuele-zoccarato" xr:uid="{7BA7645D-BD00-4C51-9EED-8FD0FD8297A0}"/>
    <hyperlink ref="A834" r:id="rId408" display="https://www.procyclingstats.com/rider/daniel-babor" xr:uid="{B6046188-9D67-43AA-8AAB-3F95576857B5}"/>
    <hyperlink ref="A798" r:id="rId409" display="https://www.procyclingstats.com/rider/jonas-abrahamsen" xr:uid="{9E2464EE-3B8D-4ECC-B282-2C7112E479D3}"/>
    <hyperlink ref="A847" r:id="rId410" display="https://www.procyclingstats.com/rider/norbert-banaszek" xr:uid="{E4A936B9-1E56-4127-A44C-4868079038EC}"/>
    <hyperlink ref="A881" r:id="rId411" display="https://www.procyclingstats.com/rider/sebastian-berwick" xr:uid="{DC090E98-C17F-4080-BB53-0753233FE321}"/>
    <hyperlink ref="A956" r:id="rId412" display="https://www.procyclingstats.com/rider/lucas-carstensen" xr:uid="{BCA8044F-BD97-45F1-B7AB-EA4A543DFA7D}"/>
    <hyperlink ref="A916" r:id="rId413" display="https://www.procyclingstats.com/rider/joan-bou" xr:uid="{9408306B-3B2B-4767-9405-E5B678680D74}"/>
    <hyperlink ref="A928" r:id="rId414" display="https://www.procyclingstats.com/rider/gleb-brussenskiy" xr:uid="{0A7199AD-E5AA-4714-8EE1-360337C0C5DF}"/>
    <hyperlink ref="A1023" r:id="rId415" display="https://www.procyclingstats.com/rider/laurens-de-plus" xr:uid="{29BD2E0C-7C6F-4668-990F-D00C77081B71}"/>
    <hyperlink ref="A1070" r:id="rId416" display="https://www.procyclingstats.com/rider/alexander-edmondson" xr:uid="{B8B2F8CC-424D-4CD8-9DD0-99815A5DADC4}"/>
    <hyperlink ref="A1064" r:id="rId417" display="https://www.procyclingstats.com/rider/fredrik-dversnes" xr:uid="{41B4D096-6BF8-4E3E-8B22-E1E5C49C4D67}"/>
    <hyperlink ref="A1150" r:id="rId418" display="https://www.procyclingstats.com/rider/amanuel-gebrezgabihier" xr:uid="{5C6FB1C0-B98E-467E-B0EE-D10EFBD0C9B6}"/>
    <hyperlink ref="A1121" r:id="rId419" display="https://www.procyclingstats.com/rider/frederik-frison" xr:uid="{B13EF4EC-1E26-4C28-B0F2-934939472ED8}"/>
    <hyperlink ref="A1128" r:id="rId420" display="https://www.procyclingstats.com/rider/patrick-gamper" xr:uid="{741ADDF8-BC04-4739-A84E-4D29F68E3E65}"/>
    <hyperlink ref="A1182" r:id="rId421" display="https://www.procyclingstats.com/rider/alexis-guerin" xr:uid="{A3745649-F5BF-42E1-8E83-326A121CDA69}"/>
    <hyperlink ref="A1386" r:id="rId422" display="https://www.procyclingstats.com/rider/mirco-maestri" xr:uid="{A65D7DD2-599D-4BD1-9C80-87F3233E8033}"/>
    <hyperlink ref="A1873" r:id="rId423" display="https://www.procyclingstats.com/rider/andrey-zeits" xr:uid="{C99FF176-EBD8-411C-A97C-BF520A98D515}"/>
    <hyperlink ref="A1757" r:id="rId424" display="https://www.procyclingstats.com/rider/rory-townsend" xr:uid="{257C57E5-0DC9-4CDD-BF65-43B04A7E9294}"/>
    <hyperlink ref="A1720" r:id="rId425" display="https://www.procyclingstats.com/rider/harry-sweeny" xr:uid="{868247A3-F858-4EDC-BEE8-340609498E26}"/>
    <hyperlink ref="A1584" r:id="rId426" display="https://www.procyclingstats.com/rider/nicolas-prodhomme" xr:uid="{33A50D5B-8B2E-4719-9927-9D8D05F59286}"/>
    <hyperlink ref="A1795" r:id="rId427" display="https://www.procyclingstats.com/rider/adne-van-engelen" xr:uid="{4C27C22D-F7E0-4CEC-A594-D2706B6467C0}"/>
    <hyperlink ref="A1567" r:id="rId428" display="https://www.procyclingstats.com/rider/rick-pluimers" xr:uid="{E9C1D3CC-E408-46EE-9AB7-11D877F18122}"/>
    <hyperlink ref="A1705" r:id="rId429" display="https://www.procyclingstats.com/rider/matus-stocek" xr:uid="{8518012B-B922-456D-9FFF-30018DDD5C01}"/>
    <hyperlink ref="A1609" r:id="rId430" display="https://www.procyclingstats.com/rider/matthew-riccitello" xr:uid="{DF708C67-B00B-4C9D-B34E-37239440AD85}"/>
    <hyperlink ref="A1562" r:id="rId431" display="https://www.procyclingstats.com/rider/laurence-pithie" xr:uid="{14DC00C7-68EC-4C57-8523-60C4CC2782E4}"/>
    <hyperlink ref="A1699" r:id="rId432" display="https://www.procyclingstats.com/rider/georg-steinhauser" xr:uid="{C65FFFDF-AFB1-4805-A83A-D5BFE965405B}"/>
    <hyperlink ref="A1844" r:id="rId433" display="https://www.procyclingstats.com/rider/rasmus-bogh-wallin" xr:uid="{2853F812-2E31-4F04-B8CC-BA3DDFA100A5}"/>
    <hyperlink ref="A1793" r:id="rId434" display="https://www.procyclingstats.com/rider/tim-van-dijke" xr:uid="{3FC5CA48-B804-49F4-B340-6299F2BFD758}"/>
    <hyperlink ref="D89:D94" location="Punten!AHO508" display="UCI-100" xr:uid="{A79E9D5D-0DE2-4853-8402-4F05CF9BA19B}"/>
    <hyperlink ref="D88" location="Punten!AHX582" display="UCI-101" xr:uid="{D844606C-4979-41D2-BDC7-FA3983B91713}"/>
    <hyperlink ref="D119" location="Punten!AIP582" display="UCI-103" xr:uid="{F37B88FA-B6C3-48EB-8FB6-95A797834718}"/>
    <hyperlink ref="D123" location="Punten!AJH582" display="UCI-105" xr:uid="{92AEBFB8-4A95-45A8-B1DD-F63A47757BE1}"/>
    <hyperlink ref="D50" location="Punten!ALA582" display="UCI-110" xr:uid="{3F89FF7E-2218-4798-91A7-5EF4DE342023}"/>
    <hyperlink ref="D73" location="Punten!APW582" display="UCI-124" xr:uid="{AC0BC2D1-548A-4D6B-99C4-A5278BA6DAA9}"/>
    <hyperlink ref="D55" location="Punten!AQF582" display="UCI-125" xr:uid="{9D90CF48-EA62-4F7E-987B-6F5ECDFA5448}"/>
    <hyperlink ref="A1419" r:id="rId435" display="https://www.procyclingstats.com/rider/marius-mayrhofer" xr:uid="{63E428C3-5819-4449-8A32-189FF9FE6E0F}"/>
    <hyperlink ref="A1776" r:id="rId436" display="https://www.procyclingstats.com/rider/milan-vader" xr:uid="{1B02EB6D-340B-4C28-8CD4-536BF572501A}"/>
    <hyperlink ref="A1745" r:id="rId437" display="https://www.procyclingstats.com/rider/reuben-thompson" xr:uid="{A83A34E1-9D05-42A8-A60C-A541D89DCC95}"/>
    <hyperlink ref="A1204" r:id="rId438" display="https://www.procyclingstats.com/rider/kim-heiduk" xr:uid="{28A26B34-F27C-4784-8EA8-8C09F984A40E}"/>
    <hyperlink ref="A1646" r:id="rId439" display="https://www.procyclingstats.com/rider/pelayo-sanchez-mayo" xr:uid="{19BC332A-0C31-4B16-B914-4EF9ADEAE368}"/>
    <hyperlink ref="A1785" r:id="rId440" display="https://www.procyclingstats.com/rider/jarne-van-de-paar" xr:uid="{CD4C981E-4D8E-4EA5-A7F1-808AFA63653A}"/>
    <hyperlink ref="A1802" r:id="rId441" display="https://www.procyclingstats.com/rider/brent-van-moer" xr:uid="{5B184580-CE5D-48A7-B448-B91A2908FE08}"/>
    <hyperlink ref="A1692" r:id="rId442" display="https://www.procyclingstats.com/rider/geoffrey-soupe" xr:uid="{28A1F275-B371-4374-9B40-551A06749933}"/>
    <hyperlink ref="A815" r:id="rId443" display="https://www.procyclingstats.com/rider/tobias-lund-andresen" xr:uid="{B84F5BDD-BDEE-4A6A-A785-E57930A48F68}"/>
    <hyperlink ref="A877" r:id="rId444" display="https://www.procyclingstats.com/rider/egan-bernal" xr:uid="{27839448-B884-4CE6-AE54-5F897ACBE4AD}"/>
    <hyperlink ref="A1355" r:id="rId445" display="https://www.procyclingstats.com/rider/kevin-ledanois" xr:uid="{014BB2DA-0DF6-450E-B2B5-A5CD0CEAC9B2}"/>
    <hyperlink ref="A1727" r:id="rId446" display="https://www.procyclingstats.com/rider/joshua-tarling" xr:uid="{62FC2A6E-3562-4429-9AE5-83E38DFBC413}"/>
    <hyperlink ref="A1659" r:id="rId447" display="https://www.procyclingstats.com/rider/callum-scotson" xr:uid="{163FFCDA-365D-4648-BAEF-F1484D70E9C4}"/>
    <hyperlink ref="A1035" r:id="rId448" display="https://www.procyclingstats.com/rider/david-dekker" xr:uid="{632F09CD-F68E-4FCA-A20A-9FEFAE645692}"/>
    <hyperlink ref="A1428" r:id="rId449" display="https://www.procyclingstats.com/rider/jeroen-meijers" xr:uid="{47B209E0-8529-4469-8DCD-1224E90FC7C9}"/>
    <hyperlink ref="A1563" r:id="rId450" display="https://www.procyclingstats.com/rider/edward-planckaert" xr:uid="{EB18CEE0-1C68-4639-AE94-2DEF4CD616CE}"/>
    <hyperlink ref="A1188" r:id="rId451" display="https://www.procyclingstats.com/rider/per-strand-hagenes" xr:uid="{B94B14D9-780E-44D7-A44A-92BFFD414359}"/>
    <hyperlink ref="A837" r:id="rId452" display="https://www.procyclingstats.com/rider/davide-bais" xr:uid="{58E8A873-2ADB-4DC6-9862-8EE89E4E8641}"/>
    <hyperlink ref="A1874" r:id="rId453" display="https://www.procyclingstats.com/rider/maikel-zijlaard" xr:uid="{AA877F54-2BDC-43EE-83BE-ECE9AB99C7CB}"/>
    <hyperlink ref="A1107" r:id="rId454" display="https://www.procyclingstats.com/rider/sean-flynn" xr:uid="{104BA2D7-A9B4-4560-8569-0E07655DE5F6}"/>
    <hyperlink ref="A1080" r:id="rId455" display="https://www.procyclingstats.com/rider/felix-engelhardt" xr:uid="{A7A8AC66-1C2D-400C-B242-D633523F51EA}"/>
    <hyperlink ref="A1372" r:id="rId456" display="https://www.procyclingstats.com/rider/jordi-lopez-caravaca" xr:uid="{BE6E2699-0303-4E7A-A336-B719303E558B}"/>
    <hyperlink ref="A1579" r:id="rId457" display="https://www.procyclingstats.com/rider/benjamin-prades-reverter" xr:uid="{9487087A-AF9A-40B8-B229-8DC03FE2294A}"/>
    <hyperlink ref="A1872" r:id="rId458" display="https://www.procyclingstats.com/rider/enrico-zanoncello" xr:uid="{DE726E42-58B8-4EC6-95E8-7F3607C360C6}"/>
    <hyperlink ref="A1474" r:id="rId459" display="https://www.procyclingstats.com/rider/marco-murgano" xr:uid="{00237338-66EF-4CD3-82FD-E09BBC13DF44}"/>
    <hyperlink ref="A1540" r:id="rId460" display="https://www.procyclingstats.com/rider/giulio-pellizzari" xr:uid="{653F0002-DF0A-4715-A9D1-2A7BBBE6B16C}"/>
    <hyperlink ref="A1611" r:id="rId461" display="https://www.procyclingstats.com/rider/jonas-rickaert" xr:uid="{10147203-3990-4E3D-969B-73275BD28DBE}"/>
    <hyperlink ref="A859" r:id="rId462" display="https://www.procyclingstats.com/rider/tegsh-bayar-batsaikhan" xr:uid="{6C4038EC-3099-40EF-8657-3615D886DD8C}"/>
    <hyperlink ref="A1748" r:id="rId463" display="https://www.procyclingstats.com/rider/german-nicolas-tivani-perez" xr:uid="{EB6F04FC-1121-47AB-A25B-97EF094A1482}"/>
    <hyperlink ref="A1367" r:id="rId464" display="https://www.procyclingstats.com/rider/florian-lipowitz" xr:uid="{35D49A35-372F-409C-A017-234B9F897E82}"/>
    <hyperlink ref="A1326" r:id="rId465" display="https://www.procyclingstats.com/rider/johannes-kulset" xr:uid="{9547CC53-AF35-4838-B05C-278919E604AD}"/>
    <hyperlink ref="A1091" r:id="rId466" display="https://www.procyclingstats.com/rider/eric-antonio-fagundez" xr:uid="{C86FC967-5B66-4E57-B025-F630A04FE526}"/>
    <hyperlink ref="A1463" r:id="rId467" display="https://www.procyclingstats.com/rider/jacopo-mosca" xr:uid="{38851201-3338-40E3-A70A-EFA72FAC43E8}"/>
    <hyperlink ref="A1397" r:id="rId468" display="https://www.procyclingstats.com/rider/martin-marcellusi" xr:uid="{E4CF4106-3588-4F8B-8F37-41A4BF4C819E}"/>
    <hyperlink ref="A1006" r:id="rId469" display="https://www.procyclingstats.com/rider/logan-currie" xr:uid="{84731153-F040-47ED-A1C1-5FBC58C441FB}"/>
    <hyperlink ref="A1356" r:id="rId470" display="https://www.procyclingstats.com/rider/iuri-leitao" xr:uid="{192008D4-467C-437E-A288-13E5AA5F27DC}"/>
    <hyperlink ref="A1596" r:id="rId471" display="https://www.procyclingstats.com/rider/jesper-rasch" xr:uid="{2132361E-8F6C-4B4A-BB9C-80003371469A}"/>
    <hyperlink ref="A1344" r:id="rId472" display="https://www.procyclingstats.com/rider/niklas-larsen" xr:uid="{760B06C8-6EE4-4556-B7A3-1BA516FA280C}"/>
    <hyperlink ref="A1494" r:id="rId473" display="https://www.procyclingstats.com/rider/atsushi-oka" xr:uid="{351220DD-3572-4C7D-AE95-42D98B35678D}"/>
    <hyperlink ref="A1774" r:id="rId474" display="https://www.procyclingstats.com/rider/karel-vacek" xr:uid="{F2ECED0A-9793-4D1A-AE43-872F62AE3DA1}"/>
    <hyperlink ref="A1120" r:id="rId475" display="https://www.procyclingstats.com/rider/marco-frigo" xr:uid="{08605667-4FB6-440C-B161-848A8029CBA4}"/>
    <hyperlink ref="A1523" r:id="rId476" display="https://www.procyclingstats.com/rider/valentin-paret-peintre" xr:uid="{AA5CFEB8-7F17-4014-8F06-6D2B6ABC8884}"/>
    <hyperlink ref="A1541" r:id="rId477" display="https://www.procyclingstats.com/rider/jesus-david-pena-jimenez" xr:uid="{3CFE8A88-4D3E-462F-8064-B9C3AE9D04F6}"/>
    <hyperlink ref="A876" r:id="rId478" display="https://www.procyclingstats.com/rider/welay-hagos-berhe" xr:uid="{24695A62-44C7-4FB9-B11E-204CA682DDF1}"/>
    <hyperlink ref="A1037" r:id="rId479" display="https://www.procyclingstats.com/rider/isaac-del-toro" xr:uid="{54796801-A127-4CB9-ABA1-643488C74EAA}"/>
    <hyperlink ref="A1522" r:id="rId480" display="https://www.procyclingstats.com/rider/wilmar-paredes" xr:uid="{1F3B40BD-4B35-471A-9C4E-C3743A41C10D}"/>
    <hyperlink ref="A1667" r:id="rId481" display="https://www.procyclingstats.com/rider/oscar-sevilla" xr:uid="{9A4D9112-8FAE-4455-AB4D-EE57CA9C6970}"/>
    <hyperlink ref="A962" r:id="rId482" display="https://www.procyclingstats.com/rider/pablo-castrillo-zapater" xr:uid="{95D50E4E-8AE7-4202-A393-167BEC6BAE7B}"/>
    <hyperlink ref="A977" r:id="rId483" display="https://www.procyclingstats.com/rider/fabio-christen" xr:uid="{AC11C614-70DE-48C9-9055-A32F77F882AE}"/>
    <hyperlink ref="A1629" r:id="rId484" display="https://www.procyclingstats.com/rider/mathys-rondel" xr:uid="{5F261EE9-00A2-40B9-AF8B-CC8862B86A88}"/>
    <hyperlink ref="A936" r:id="rId485" display="https://www.procyclingstats.com/rider/nicolo-buratti" xr:uid="{29CBD6D5-7F86-48FB-AC77-32F59E716696}"/>
    <hyperlink ref="A1670" r:id="rId486" display="https://www.procyclingstats.com/rider/riley-sheehan" xr:uid="{77340F1E-641C-4B75-9545-883F4D342089}"/>
    <hyperlink ref="A922" r:id="rId487" display="https://www.procyclingstats.com/rider/lars-boven" xr:uid="{F9AF5A2E-F171-452C-8EC4-608744A57299}"/>
    <hyperlink ref="A990" r:id="rId488" display="https://www.procyclingstats.com/rider/lorenzo-conforti" xr:uid="{58F43082-8427-435B-8B51-5B4003B53B52}"/>
    <hyperlink ref="A1244" r:id="rId489" display="https://www.procyclingstats.com/rider/george-jackson" xr:uid="{73AA9E96-036F-4924-8B78-B700A1871519}"/>
    <hyperlink ref="A1759" r:id="rId490" display="https://www.procyclingstats.com/rider/julien-trarieux" xr:uid="{11AEFEA4-F2BF-42FE-8DAD-5CD8D4C5ED30}"/>
    <hyperlink ref="D64" location="Punten!ED582" display="UCI-15 geen lijst ingeleverd (2021)" xr:uid="{A1BD8A74-CD69-448B-BF21-06073AD8908D}"/>
    <hyperlink ref="D3" location="Punten!IH582" display="UCI-27 geen lijst ingeleverd" xr:uid="{C963F6D0-39AE-4EF0-A9BF-5D1B0F9E14A0}"/>
    <hyperlink ref="D57" location="Punten!PX582" display="UCI-49 geen lijst ingeleverd" xr:uid="{D87B1EFB-C3FA-4213-9224-C3046E4E0494}"/>
    <hyperlink ref="D115" location="Punten!RQ582" display="UCI-54 geen lijst ingeleverd" xr:uid="{C10455F8-9DF6-4B58-B399-86FE2B059A93}"/>
    <hyperlink ref="D39" location="Punten!UK582" display="UCI-62 geen lijst ingeleverd" xr:uid="{664A6151-7202-4A5C-A911-24E035163C59}"/>
    <hyperlink ref="D101" location="Punten!WV582" display="UCI-69 geen lijst ingeleverd" xr:uid="{9D4F055A-6FF9-471C-B7BE-3DC6F5D6EF61}"/>
    <hyperlink ref="D109" location="Punten!XE582" display="UCI-70 geen lijst ingeleverd" xr:uid="{70763EA1-E407-4C9E-9BF2-79DFA75B143C}"/>
    <hyperlink ref="D94" location="Punten!TA446" display="UCI-58 geen lijst ingeleverd" xr:uid="{E1F6AEAB-9846-4878-8284-D56E19EB2D5F}"/>
    <hyperlink ref="D6" location="Punten!TA446" display="UCI-58 geen lijst ingeleverd" xr:uid="{A4FE4F18-22DE-4082-B001-D2276C865DE3}"/>
    <hyperlink ref="D76:D77" location="Punten!TA446" display="UCI-58 geen lijst ingeleverd" xr:uid="{62C4CB5C-44D0-46D2-8C2C-E7FAD980DE68}"/>
    <hyperlink ref="D40" location="Punten!ADB582" display="UCI-87 geen lijst ingeleverd" xr:uid="{00CDAC8D-16BE-4011-98DA-A4889A601061}"/>
    <hyperlink ref="D105" location="Punten!ADK582" display="UCI-88 geen lijst ingeleverd" xr:uid="{A9F6B212-3044-4BC9-A1EC-653F54162F2E}"/>
    <hyperlink ref="D97" location="Punten!ACJ582" display="UCI-85 geen lijst ingeleverd" xr:uid="{B1427080-B5C8-4D9C-808F-C1BB3C78B0EC}"/>
    <hyperlink ref="D35" location="Punten!ACS582" display="UCI-86 geen lijst ingeleverd" xr:uid="{0B1493C1-931A-45EE-B206-E03BF95297F5}"/>
    <hyperlink ref="D89" location="Punten!ADT582" display="UCI-89 geen lijst ingeleverd" xr:uid="{327919FC-EC1E-49DF-9CE9-E7C72EA74102}"/>
    <hyperlink ref="D81:D82" location="Punten!TA446" display="UCI-58 geen lijst ingeleverd" xr:uid="{396B20C2-AD1C-4110-9403-0AC75BE3F96E}"/>
    <hyperlink ref="D49" location="Punten!AEL582" display="UCI-91 geen lijst ingeleverd" xr:uid="{70D9D126-085C-4942-A309-F74D0673C6D8}"/>
    <hyperlink ref="D76" location="Punten!AEU582" display="UCI-92 geen lijst ingeleverd" xr:uid="{3C25A72C-3025-40CB-8B0E-F167DCA4C0BF}"/>
    <hyperlink ref="D83:D84" location="Punten!TA446" display="UCI-58 geen lijst ingeleverd" xr:uid="{1730254E-1723-4B34-BF8C-384735AFD169}"/>
    <hyperlink ref="D85:D87" location="Punten!TA446" display="UCI-58 geen lijst ingeleverd" xr:uid="{5C32AB5B-4A9E-4B5D-913E-D68375C7FB82}"/>
    <hyperlink ref="D96" location="Punten!AFD582" display="UCI-93 geen lijst ingeleverd" xr:uid="{1B90A197-CECF-460C-8616-6860054FB02A}"/>
    <hyperlink ref="D102" location="Punten!AFV582" display="UCI-95 geen lijst ingeleverd" xr:uid="{65D7A120-F7D4-4064-B6D7-949C208A7505}"/>
    <hyperlink ref="D74" location="Punten!AGE582" display="UCI-96 geen lijst ingeleverd" xr:uid="{53677C4B-11AA-449E-BF61-DCED7503835A}"/>
    <hyperlink ref="D86" location="Punten!AGN582" display="UCI-97 geen lijst ingeleverd" xr:uid="{5AA7B226-DD3B-41E0-B056-7C6283CB5150}"/>
    <hyperlink ref="D7" location="Punten!AGW582" display="UCI-98 geen lijst ingeleverd" xr:uid="{A8518A9A-6F3F-4875-8868-0292DFC9A05C}"/>
    <hyperlink ref="D95:D121" location="Punten!AHO508" display="UCI-100" xr:uid="{0F883E47-87EB-4BA6-96B4-5DA650BD2E05}"/>
    <hyperlink ref="D9" location="Punten!AZX508" display="UCI-153" xr:uid="{FCF5EDF0-5C26-445A-BEA5-653533EC6169}"/>
    <hyperlink ref="D33" location="Punten!AQO508" display="UCI-126" xr:uid="{66A1181D-3BDD-4D41-8FF4-B2B8D6D55170}"/>
    <hyperlink ref="D8" location="Punten!AQX508" display="UCI-127" xr:uid="{CA1FD360-8372-470C-A45A-638801099935}"/>
    <hyperlink ref="D81" location="Punten!ARG508" display="UCI-128" xr:uid="{3EF6F0D3-FE5D-4886-BCFE-E9644CF9E1C6}"/>
    <hyperlink ref="D31" location="Punten!ARP508" display="UCI-129" xr:uid="{C0244F4F-7677-4C68-86B9-23EB6F9F099C}"/>
    <hyperlink ref="D44" location="Punten!ARY508" display="UCI-130" xr:uid="{761BDAF6-7E12-4A8E-9ED1-FC293FE1BF42}"/>
    <hyperlink ref="D48" location="Punten!ASH508" display="UCI-131" xr:uid="{15EC6EB1-C779-40CD-9EBD-ED7CD25D43EA}"/>
    <hyperlink ref="D45" location="Punten!ASQ508" display="UCI-132" xr:uid="{6E3B682A-5F66-49B3-89AE-E95592C6D44A}"/>
    <hyperlink ref="D66" location="Punten!ASZ508" display="UCI-133" xr:uid="{F1162B4A-5C75-4AE0-9EEE-C60AA7F0F842}"/>
    <hyperlink ref="D120" location="Punten!ATI508" display="UCI-134" xr:uid="{1496A6B8-2613-4FF6-B049-E0A3FD67778B}"/>
    <hyperlink ref="D95" location="Punten!ATR508" display="UCI-135" xr:uid="{EAF51C95-C69C-408F-B7E9-2E43F5B7021A}"/>
    <hyperlink ref="D63" location="Punten!AUA508" display="UCI-136" xr:uid="{0B943DAF-B7DB-4BC8-B97A-DBCB943ED33B}"/>
    <hyperlink ref="D90" location="Punten!AUJ508" display="UCI-137" xr:uid="{242239C7-BA7D-4BE5-85F3-3E2AAD1876BB}"/>
    <hyperlink ref="D21" location="Punten!AUS508" display="UCI-138" xr:uid="{FC578567-D6DF-4944-A37B-3B6305DB9BF7}"/>
    <hyperlink ref="D75" location="Punten!AVB508" display="UCI-139" xr:uid="{B6B3D64F-B90F-4D64-8E0C-5D72DEAD6D03}"/>
    <hyperlink ref="D22" location="Punten!AVK508" display="UCI-140" xr:uid="{9116AD6A-D81E-4452-A3F6-E0407A9BF760}"/>
    <hyperlink ref="D69" location="Punten!AVT508" display="UCI-141" xr:uid="{2ED21A8C-7249-41F7-BE60-7814759B65CE}"/>
    <hyperlink ref="D68" location="Punten!AWC508" display="UCI-142" xr:uid="{51C66C66-03F2-487D-9C2D-3F7B4AA1850F}"/>
    <hyperlink ref="D92" location="Punten!AWL508" display="UCI-143" xr:uid="{CDC133E9-2236-42AB-A3E4-4A08E7D8DC96}"/>
    <hyperlink ref="D108" location="Punten!AWU508" display="UCI-144" xr:uid="{07918387-67AC-42FC-BD1D-295AB53758D2}"/>
    <hyperlink ref="D111" location="Punten!AXD508" display="UCI-145" xr:uid="{5877BCE7-9586-47CF-87EE-9974413D29E2}"/>
    <hyperlink ref="D18" location="Punten!AXM508" display="UCI-146" xr:uid="{5AFDDA29-77DA-4553-861F-A2C896ED41B0}"/>
    <hyperlink ref="D37" location="Punten!AXV508" display="UCI-147" xr:uid="{1C9ED7BD-C258-49DE-8D8A-D9DEA8117FFC}"/>
    <hyperlink ref="D15" location="Punten!AYE508" display="UCI-148" xr:uid="{D0D4CDC8-91A3-4393-B631-4420F9509235}"/>
    <hyperlink ref="D113" location="Punten!AYN508" display="UCI-149" xr:uid="{AC6FF1A6-A175-4EB6-A9DB-13800AB5F319}"/>
    <hyperlink ref="D106" location="Punten!AYW508" display="UCI-150" xr:uid="{21DBBC88-05F6-4831-98F6-D521CCEC7BA8}"/>
    <hyperlink ref="D13" location="Punten!AZF508" display="UCI-151" xr:uid="{5AE71706-C893-4DE7-AAE5-35F5CE2B6000}"/>
    <hyperlink ref="D112" location="Punten!AZO508" display="UCI-152" xr:uid="{ED1AE9D1-4964-4B1D-97E7-13569D312A28}"/>
    <hyperlink ref="M54" location="Punten!DC582" display="UCI-12" xr:uid="{313CC16D-19AA-4012-B189-87B982DA7BE1}"/>
    <hyperlink ref="M90" location="Punten!GO582" display="UCI-22" xr:uid="{26FD9000-EDDA-4E10-B320-32B6C201899D}"/>
    <hyperlink ref="M29" location="Punten!EV582" display="UCI-17" xr:uid="{F5E95606-067F-45ED-AD1F-4048167D2113}"/>
    <hyperlink ref="M15" location="Punten!BS582" display="UCI-08" xr:uid="{852F752B-8052-4B69-969E-EB02C8ECF01A}"/>
    <hyperlink ref="M11" location="Punten!LB582" display="UCI-35" xr:uid="{F62CC46E-81C6-487D-8FBE-F63E319DD85B}"/>
    <hyperlink ref="M13" location="Punten!IZ582" display="UCI-29" xr:uid="{72CD4C92-572E-4EB2-986A-568023947DF5}"/>
    <hyperlink ref="M18" location="Punten!DL582" display="UCI-13" xr:uid="{403968E3-1422-432D-BE2D-37A0F4922395}"/>
    <hyperlink ref="M78" location="Punten!PF582" display="UCI-47" xr:uid="{74774690-9B9D-476D-ADD6-C54C3D22341A}"/>
    <hyperlink ref="M55" location="Punten!JI582" display="UCI-30" xr:uid="{5CADE58F-2469-4F4A-8FBD-55DD908911B3}"/>
    <hyperlink ref="M16" location="Punten!CB582" display="UCI-09" xr:uid="{30DF7F14-10B1-49E4-974F-8D1B02014BC4}"/>
    <hyperlink ref="M58" location="Punten!DU582" display="UCI-14" xr:uid="{B8022990-16DF-45FC-815A-C34E497E7F30}"/>
    <hyperlink ref="M111" location="Punten!GX582" display="UCI-23" xr:uid="{2423F103-C7D0-422C-AACA-56C0D31BFF28}"/>
    <hyperlink ref="M104" location="Punten!RZ582" display="UCI-55" xr:uid="{12D7B73B-C89C-45EA-B9EF-F96ADD081B15}"/>
    <hyperlink ref="M65" location="Punten!HP582" display="UCI-25" xr:uid="{50485B2C-67E3-44F3-897D-FC44515253E8}"/>
    <hyperlink ref="M120" location="Punten!RH582" display="UCI-53" xr:uid="{A5EEE187-0CD8-4925-B174-1069525A4AEB}"/>
    <hyperlink ref="M32" location="Punten!Q582" display="UCI-02" xr:uid="{BDB6D42A-0FDB-4C5E-B9C2-24BFF03AE8A6}"/>
    <hyperlink ref="M117" location="Punten!NM582" display="UCI-42" xr:uid="{25EB6D48-973A-4E31-B906-FF937199172F}"/>
    <hyperlink ref="M39" location="Punten!VC582" display="UCI-64" xr:uid="{771BBA5B-141C-45DB-80CE-6448925BC700}"/>
    <hyperlink ref="M60" location="Punten!AI582" display="UCI-04" xr:uid="{C6F6D13D-F701-4EF8-989A-31D80341F78D}"/>
    <hyperlink ref="M8" location="Punten!AR582" display="UCI-05" xr:uid="{89EECA3F-6289-4410-9B77-81851AC465F3}"/>
    <hyperlink ref="M69" location="Punten!KA582" display="UCI-32" xr:uid="{0027B732-812E-45DD-A8D4-56C6968C128E}"/>
    <hyperlink ref="M45" location="Punten!EM582" display="UCI-16" xr:uid="{50214B3E-C67A-44E2-A56E-AB95D09484DD}"/>
    <hyperlink ref="M10" location="Punten!ND582" display="UCI-41" xr:uid="{EE011B22-E421-414E-B24D-443FB7B79FA2}"/>
    <hyperlink ref="M48" location="Punten!CT582" display="UCI-11" xr:uid="{BAC28798-DCC4-41D3-A1BF-4DFFC8B69A19}"/>
    <hyperlink ref="M67" location="Punten!OW582" display="UCI-46" xr:uid="{33387734-1B8F-4B7C-AFEA-9B3C7C53D04C}"/>
    <hyperlink ref="M47" location="Punten!LK582" display="UCI-36" xr:uid="{66EFCC37-1C2B-4D1F-93F1-2CDB16489A70}"/>
    <hyperlink ref="M4" location="Punten!BA582" display="UCI-06" xr:uid="{45AE1C8D-C10E-43EE-AD38-37C71AC5E77C}"/>
    <hyperlink ref="M102" location="Punten!FW582" display="UCI-20" xr:uid="{62815789-58AF-4AB1-8EBF-2C18A16B244C}"/>
    <hyperlink ref="M26" location="Punten!NV582" display="UCI-43" xr:uid="{5857596D-69C3-4038-BF08-2FF59E89924E}"/>
    <hyperlink ref="M110" location="Punten!GF582" display="UCI-21" xr:uid="{9DFB8869-761B-4D40-9452-9C07E463FC8E}"/>
    <hyperlink ref="M23" location="Punten!Z582" display="UCI-03" xr:uid="{7DC816CE-4B6C-4ACF-BD71-C287D07D4C21}"/>
    <hyperlink ref="M75" location="Punten!ON582" display="UCI-45" xr:uid="{CD7C2C25-4D5C-4890-A9F8-6CC300F984D2}"/>
    <hyperlink ref="M61" location="Punten!TJ582" display="UCI-59" xr:uid="{BDE5B5CF-0881-4311-987C-DFF8032CE9B0}"/>
    <hyperlink ref="M121" location="Punten!JR582" display="UCI-31" xr:uid="{1DC1F897-5188-49A4-A8C9-F19419C3690E}"/>
    <hyperlink ref="M31" location="Punten!BJ582" display="UCI-07" xr:uid="{E1405756-D6B0-4E41-B8B1-0AC1728D30AC}"/>
    <hyperlink ref="M42" location="Punten!TS582" display="UCI-60" xr:uid="{E4979DD6-79AB-4A3E-A9EA-F616B565E580}"/>
    <hyperlink ref="M22" location="Punten!KS582" display="UCI-34" xr:uid="{3EF3694D-7067-4B2E-B0B9-BC46FA2A62B0}"/>
    <hyperlink ref="M43" location="Punten!WM582" display="UCI-68" xr:uid="{5B36686C-3A87-4110-9BAA-F2CE1CAF277B}"/>
    <hyperlink ref="M25" location="Punten!SI582" display="UCI-56" xr:uid="{13EA0F22-73AE-4930-9271-FC4D10185F18}"/>
    <hyperlink ref="M52" location="Punten!HG582" display="UCI-24" xr:uid="{3CAB3279-7A40-495A-8810-076CC57BFB8C}"/>
    <hyperlink ref="M115" location="Punten!VU582" display="UCI-66" xr:uid="{B22C34C2-20E4-49AC-A798-01E5E8905237}"/>
    <hyperlink ref="M80" location="Punten!OE582" display="UCI-44" xr:uid="{826E8697-4B10-4BE7-9C9B-609E5B758911}"/>
    <hyperlink ref="M81" location="Punten!HY582" display="UCI-26" xr:uid="{E0D6C768-F55F-45C9-8CBC-D0FE0F40D0E0}"/>
    <hyperlink ref="M96" location="Punten!TA582" display="UCI-58" xr:uid="{9D733140-F36D-4BD7-A528-146118956062}"/>
    <hyperlink ref="M122" location="Punten!MU582" display="UCI-40" xr:uid="{68AD3C6D-DE47-4456-AA6B-2A68EE5944F3}"/>
    <hyperlink ref="M62" location="Punten!LT582" display="UCI-37" xr:uid="{F7DB4908-F09A-4335-862E-2661990A3E55}"/>
    <hyperlink ref="M112" location="Punten!MC582" display="UCI-38" xr:uid="{7CD45B29-2870-462C-9058-59AD728C479A}"/>
    <hyperlink ref="M84" location="Punten!KJ582" display="UCI-33" xr:uid="{EFF999AC-E84F-4106-80AC-CEFAF43BDC59}"/>
    <hyperlink ref="M34" location="Punten!FN582" display="UCI-19" xr:uid="{95CF6E38-5B57-468D-A7F8-47D032A62BA2}"/>
    <hyperlink ref="M82" location="Punten!CK582" display="UCI-10" xr:uid="{45DE2734-1DA3-4E5E-AFBF-E02A9442A1C6}"/>
    <hyperlink ref="M7" location="Punten!H582" display="UCI-01" xr:uid="{564CC1AF-30C7-4112-B2F5-19DB505C7F88}"/>
    <hyperlink ref="M30" location="Punten!XW582" display="UCI-72" xr:uid="{51089C53-C271-4B82-8E7C-2ADB0A356638}"/>
    <hyperlink ref="M116" location="Punten!QP582" display="UCI-51" xr:uid="{8202BE3F-F04D-4A1D-B4E3-54E76119DD18}"/>
    <hyperlink ref="M97" location="Punten!QY582" display="UCI-52" xr:uid="{453739FB-A0CC-4C68-8B8C-6DB356BD7B84}"/>
    <hyperlink ref="M37" location="Punten!FE582" display="UCI-18" xr:uid="{C61D59F4-4BAA-4182-A9C2-5DE87D378394}"/>
    <hyperlink ref="M73" location="Punten!UB582" display="UCI-61" xr:uid="{D57903DA-3689-4986-808D-B885C06D4BC9}"/>
    <hyperlink ref="M51" location="Punten!UT582" display="UCI-63" xr:uid="{064D43BE-4383-406B-B727-826A18435B02}"/>
    <hyperlink ref="M28" location="Punten!VL582" display="UCI-65" xr:uid="{4EA60580-C700-439F-8490-7D16754F81DA}"/>
    <hyperlink ref="M64" location="Punten!XN582" display="UCI-71" xr:uid="{C6E79D14-2FE9-4740-BA61-A06BA2CE83FF}"/>
    <hyperlink ref="M72" location="Punten!AAH582" display="UCI-79" xr:uid="{7B871333-ABCF-42D5-9685-0E9909031B27}"/>
    <hyperlink ref="M40" location="Punten!AAQ582" display="UCI-80" xr:uid="{FE1576B3-6FEA-4591-86CE-018785DE991A}"/>
    <hyperlink ref="M76" location="Punten!AAZ582" display="UCI-81" xr:uid="{4120ADF4-8984-402D-9939-ED99C48020F3}"/>
    <hyperlink ref="M77" location="Punten!ABR582" display="UCI-83" xr:uid="{DEE6AE0F-051D-4887-9296-8E7BB2358CC3}"/>
    <hyperlink ref="M17" location="Punten!ACA582" display="UCI-84" xr:uid="{D9D69A8D-F102-4E29-8013-D925AC5B98A4}"/>
    <hyperlink ref="M86" location="Punten!AHO582" display="UCI-100" xr:uid="{D7D1ACEC-2E02-440B-BD0E-418E353C76EF}"/>
    <hyperlink ref="M89:M94" location="Punten!AHO508" display="UCI-100" xr:uid="{E03BC74B-378B-4D57-B622-C5D6C20E9F87}"/>
    <hyperlink ref="M98" location="Punten!AHX582" display="UCI-101" xr:uid="{93D5BED7-995F-4CB0-B8DB-6A5135D73364}"/>
    <hyperlink ref="M119" location="Punten!AIP582" display="UCI-103" xr:uid="{D97146BA-7B01-459F-A275-8580B60CEA8C}"/>
    <hyperlink ref="M123" location="Punten!AJH582" display="UCI-105" xr:uid="{3E787349-EEA1-4161-A732-D674E4652E28}"/>
    <hyperlink ref="M50" location="Punten!ALA582" display="UCI-110" xr:uid="{21A90426-8DEC-4C07-8A59-EA56CA263AA7}"/>
    <hyperlink ref="M74" location="Punten!APW582" display="UCI-124" xr:uid="{2F1A02FD-DB43-46D1-B975-6547ECC98393}"/>
    <hyperlink ref="M56" location="Punten!AQF582" display="UCI-125" xr:uid="{13973330-0242-4320-8BE3-F259F1758B0D}"/>
    <hyperlink ref="M59" location="Punten!ED582" display="UCI-15 geen lijst ingeleverd (2021)" xr:uid="{8F638FC0-22CA-4779-8CAF-0C27FD7AC2C0}"/>
    <hyperlink ref="M3" location="Punten!IH582" display="UCI-27 geen lijst ingeleverd" xr:uid="{EB780074-AA9E-412A-BD0A-362F26A09214}"/>
    <hyperlink ref="M63" location="Punten!PX582" display="UCI-49 geen lijst ingeleverd" xr:uid="{1E849CE0-A263-481D-BA23-A34F2CC5AB42}"/>
    <hyperlink ref="M114" location="Punten!RQ582" display="UCI-54 geen lijst ingeleverd" xr:uid="{6E14CADD-E304-4898-836D-AE93C4106860}"/>
    <hyperlink ref="M38" location="Punten!UK582" display="UCI-62 geen lijst ingeleverd" xr:uid="{11C74D49-10A8-4C98-A087-038052E6777C}"/>
    <hyperlink ref="M101" location="Punten!WV582" display="UCI-69 geen lijst ingeleverd" xr:uid="{DCF9EBD5-DCEE-4BD2-872F-5DB6686F03CF}"/>
    <hyperlink ref="M100" location="Punten!XE582" display="UCI-70 geen lijst ingeleverd" xr:uid="{6607DE1D-E876-427A-8484-95D9201D66BD}"/>
    <hyperlink ref="M87" location="Punten!TA446" display="UCI-58 geen lijst ingeleverd" xr:uid="{CF9CC3AC-B786-4298-9687-BE768138984F}"/>
    <hyperlink ref="M5" location="Punten!TA446" display="UCI-58 geen lijst ingeleverd" xr:uid="{EB406A6B-CA20-4AC5-A8B0-F89FD99AD833}"/>
    <hyperlink ref="M76:M77" location="Punten!TA446" display="UCI-58 geen lijst ingeleverd" xr:uid="{0AAE0081-1EA1-43C6-80EC-69CF58EB0F8B}"/>
    <hyperlink ref="M44" location="Punten!ADB582" display="UCI-87 geen lijst ingeleverd" xr:uid="{72804492-571B-4FB5-8595-6730AF8F0D1A}"/>
    <hyperlink ref="M113" location="Punten!ADK582" display="UCI-88 geen lijst ingeleverd" xr:uid="{46E8825A-57F6-461A-ACCB-8EA76B4C1227}"/>
    <hyperlink ref="M91" location="Punten!ACJ582" display="UCI-85 geen lijst ingeleverd" xr:uid="{E8997739-C6F7-4133-932B-681C7C005393}"/>
    <hyperlink ref="M35" location="Punten!ACS582" display="UCI-86 geen lijst ingeleverd" xr:uid="{6A7330F9-5929-48A0-89FF-B2E3233048F9}"/>
    <hyperlink ref="M88" location="Punten!ADT582" display="UCI-89 geen lijst ingeleverd" xr:uid="{62E75009-1C7A-4134-9817-14079975068A}"/>
    <hyperlink ref="M81:M82" location="Punten!TA446" display="UCI-58 geen lijst ingeleverd" xr:uid="{87557C67-E4E2-46A9-B878-5FE3BD9C32B2}"/>
    <hyperlink ref="M49" location="Punten!AEL582" display="UCI-91 geen lijst ingeleverd" xr:uid="{2107FD28-863B-4509-A422-285C88AA95AB}"/>
    <hyperlink ref="M93" location="Punten!AEU582" display="UCI-92 geen lijst ingeleverd" xr:uid="{92ACDD10-D224-4862-A49D-EA58706BF417}"/>
    <hyperlink ref="M83:M84" location="Punten!TA446" display="UCI-58 geen lijst ingeleverd" xr:uid="{6B3A67C4-1A0B-43A7-B51A-BB84379BCCFC}"/>
    <hyperlink ref="M85:M87" location="Punten!TA446" display="UCI-58 geen lijst ingeleverd" xr:uid="{CF450174-2768-4853-A592-70D6A19456E0}"/>
    <hyperlink ref="M89" location="Punten!AFD582" display="UCI-93 geen lijst ingeleverd" xr:uid="{3F31C522-1ECC-4DD9-9D13-0D30C3DE8AFA}"/>
    <hyperlink ref="M106" location="Punten!AFV582" display="UCI-95 geen lijst ingeleverd" xr:uid="{D2B3B2E3-5E19-4329-90B8-A744C6EA648C}"/>
    <hyperlink ref="M94" location="Punten!AGE582" display="UCI-96 geen lijst ingeleverd" xr:uid="{F3ED8A31-9004-4185-B086-756A8949D2A4}"/>
    <hyperlink ref="M83" location="Punten!AGN582" display="UCI-97 geen lijst ingeleverd" xr:uid="{67BDAE1B-5431-46FF-9A88-485DA3274D41}"/>
    <hyperlink ref="M9" location="Punten!AGW582" display="UCI-98 geen lijst ingeleverd" xr:uid="{9825CB4A-1168-4257-A252-21E57D2F9C52}"/>
    <hyperlink ref="M95:M121" location="Punten!AHO508" display="UCI-100" xr:uid="{FF975605-A734-40A4-8909-EE9524045D98}"/>
    <hyperlink ref="M12" location="Punten!AZX508" display="UCI-153" xr:uid="{060BD38F-29BF-4777-B637-9B72DBEAB092}"/>
    <hyperlink ref="M33" location="Punten!AQO508" display="UCI-126" xr:uid="{7ADD94F6-2BC3-4843-B4B2-6EF56FCF2FD0}"/>
    <hyperlink ref="M6" location="Punten!AQX508" display="UCI-127" xr:uid="{43CF739A-F80E-4CD8-8D2E-41F3B98D35C3}"/>
    <hyperlink ref="M79" location="Punten!ARG508" display="UCI-128" xr:uid="{8911F9B9-3C4F-4F74-94FF-368C3E92064E}"/>
    <hyperlink ref="M27" location="Punten!ARP508" display="UCI-129" xr:uid="{4E73DDA9-B4FE-4409-8736-F1F39C17A685}"/>
    <hyperlink ref="M41" location="Punten!ARY508" display="UCI-130" xr:uid="{BA8B3720-73EA-4071-B3C3-6C39B3B2BBFD}"/>
    <hyperlink ref="M53" location="Punten!ASH508" display="UCI-131" xr:uid="{04A55791-65A7-4F77-B89E-BC83816F0942}"/>
    <hyperlink ref="M46" location="Punten!ASQ508" display="UCI-132" xr:uid="{1B6DA2F7-C1FE-4F7A-AD53-5111AEF9B960}"/>
    <hyperlink ref="M66" location="Punten!ASZ508" display="UCI-133" xr:uid="{EB419F8D-D196-4C1B-9988-1E0BCD51A3AF}"/>
    <hyperlink ref="M118" location="Punten!ATI508" display="UCI-134" xr:uid="{378D6BB9-7C4A-4E4B-86C6-BA4605D6FB2A}"/>
    <hyperlink ref="M99" location="Punten!ATR508" display="UCI-135" xr:uid="{38709250-EF3D-46F2-9FDE-7DC92D7DE9E6}"/>
    <hyperlink ref="M57" location="Punten!AUA508" display="UCI-136" xr:uid="{FE27C191-B311-4C0D-8E97-6749474F562A}"/>
    <hyperlink ref="M85" location="Punten!AUJ508" display="UCI-137" xr:uid="{9262A879-1555-4EDE-BAFB-7353032566F6}"/>
    <hyperlink ref="M21" location="Punten!AUS508" display="UCI-138" xr:uid="{CCF064EF-72A9-4E88-85ED-F8DC3F67DCE3}"/>
    <hyperlink ref="M70" location="Punten!AVB508" display="UCI-139" xr:uid="{CD712F58-9FAE-4657-B63B-46979FC23A74}"/>
    <hyperlink ref="M24" location="Punten!AVK508" display="UCI-140" xr:uid="{0197DF03-8CCE-4307-980F-D820AAD960CC}"/>
    <hyperlink ref="M68" location="Punten!AVT508" display="UCI-141" xr:uid="{6E29968F-F77D-484E-ADB1-A4580AA49CAB}"/>
    <hyperlink ref="M71" location="Punten!AWC508" display="UCI-142" xr:uid="{7EF144CB-512A-46F8-9045-B4D4EDD50CFB}"/>
    <hyperlink ref="M92" location="Punten!AWL508" display="UCI-143" xr:uid="{C8ABE3B0-8302-4E82-A33A-945DF9289EC4}"/>
    <hyperlink ref="M103" location="Punten!AWU508" display="UCI-144" xr:uid="{0C850F4F-241D-4709-88A1-DA11A7A26FFE}"/>
    <hyperlink ref="M107" location="Punten!AXD508" display="UCI-145" xr:uid="{529785FD-DD4D-4736-A5E5-D080D303DC5A}"/>
    <hyperlink ref="M20" location="Punten!AXM508" display="UCI-146" xr:uid="{63E5F852-3C5B-447C-986D-5CD97AFDD204}"/>
    <hyperlink ref="M36" location="Punten!AXV508" display="UCI-147" xr:uid="{EB5AE619-135E-4BC9-A2F7-64B5677B40C4}"/>
    <hyperlink ref="M19" location="Punten!AYE508" display="UCI-148" xr:uid="{21388721-9B0E-48F9-9875-A0F65E8C33B9}"/>
    <hyperlink ref="M109" location="Punten!AYN508" display="UCI-149" xr:uid="{B1599C7E-8BE9-45B6-8102-691B6671C22F}"/>
    <hyperlink ref="M108" location="Punten!AYW508" display="UCI-150" xr:uid="{48DB0156-2D49-47FE-A595-F890605D49C1}"/>
    <hyperlink ref="M14" location="Punten!AZF508" display="UCI-151" xr:uid="{56751932-1340-48C9-A21E-F6CA6B7F90CE}"/>
    <hyperlink ref="M105" location="Punten!AZO508" display="UCI-152" xr:uid="{A26BE1C4-801F-4E42-A1FE-C40FFB3EB28A}"/>
    <hyperlink ref="D100" location="Punten!BAG508" display="UCI-154" xr:uid="{59F56AEF-A692-441A-A26B-CBB17AEB2CDF}"/>
    <hyperlink ref="M95" location="Punten!BAG508" display="UCI-154" xr:uid="{6359BA1B-F2FA-4EC1-A77D-2638B46A3090}"/>
    <hyperlink ref="D214" location="Punten!DC582" display="UCI-12" xr:uid="{96D71654-3EF9-46F5-B1B2-5EA974B80FDE}"/>
    <hyperlink ref="D250" location="Punten!GO582" display="UCI-22" xr:uid="{C25655A5-5E4A-46B1-9C53-55E3DF5990F5}"/>
    <hyperlink ref="D225" location="Punten!EV582" display="UCI-17" xr:uid="{26E67116-F64E-4E52-B809-8868323EA06B}"/>
    <hyperlink ref="D232" location="Punten!BS582" display="UCI-08" xr:uid="{599F221A-407B-46A4-9D67-89A4BFDE9655}"/>
    <hyperlink ref="D247" location="Punten!LB582" display="UCI-35" xr:uid="{290631D0-0E4D-48AA-BAC3-C59FD03BD97A}"/>
    <hyperlink ref="D174" location="Punten!IZ582" display="UCI-29" xr:uid="{419D3AE4-3758-41AC-AF88-9377F216A5AC}"/>
    <hyperlink ref="D237" location="Punten!DL582" display="UCI-13" xr:uid="{3DDC8D12-457D-43B4-8574-08723E98F016}"/>
    <hyperlink ref="D138" location="Punten!PF582" display="UCI-47" xr:uid="{1C518143-0ABC-4D56-8B55-9867ADF83870}"/>
    <hyperlink ref="D170" location="Punten!JI582" display="UCI-30" xr:uid="{DBE26489-D47D-4F7B-86D9-FC714D99DA84}"/>
    <hyperlink ref="D178" location="Punten!CB582" display="UCI-09" xr:uid="{5D01BAF3-511A-4892-8665-07125649C26D}"/>
    <hyperlink ref="D172" location="Punten!DU582" display="UCI-14" xr:uid="{F80D4FAF-A535-4068-BA25-468983B8C6C3}"/>
    <hyperlink ref="D226" location="Punten!GX582" display="UCI-23" xr:uid="{60F1A482-AD21-455F-9E8B-6279503D14BF}"/>
    <hyperlink ref="D176" location="Punten!RZ582" display="UCI-55" xr:uid="{CADE6BFD-DB2A-4A4E-BA4A-3AED9B990277}"/>
    <hyperlink ref="D204" location="Punten!HP582" display="UCI-25" xr:uid="{4E4394CA-F82C-40BD-B82B-F025A3C42BD4}"/>
    <hyperlink ref="D151" location="Punten!RH582" display="UCI-53" xr:uid="{AEAA1D68-8175-44D6-A6DF-E1DC148A3EA4}"/>
    <hyperlink ref="D155" location="Punten!Q582" display="UCI-02" xr:uid="{A7DCB063-1931-4184-A258-B7BCFD1932C6}"/>
    <hyperlink ref="D197" location="Punten!NM582" display="UCI-42" xr:uid="{BF9E5E28-12EA-409E-8BB1-514F6B5433BB}"/>
    <hyperlink ref="D146" location="Punten!VC582" display="UCI-64" xr:uid="{BB03BB18-B9E6-4FFD-B2E8-8D5C75DC65B3}"/>
    <hyperlink ref="D194" location="Punten!AI582" display="UCI-04" xr:uid="{4532A3C6-67D8-40E3-9FC9-9372FE7E349B}"/>
    <hyperlink ref="D147" location="Punten!AR582" display="UCI-05" xr:uid="{10DC9890-5274-4664-BBEB-7863351BCB60}"/>
    <hyperlink ref="D252" location="Punten!KA582" display="UCI-32" xr:uid="{74CB0B86-51D8-4682-B1F5-83FA14F321F2}"/>
    <hyperlink ref="D239" location="Punten!EM582" display="UCI-16" xr:uid="{3B755F38-2776-4561-9726-AD6CF4F818BD}"/>
    <hyperlink ref="D162" location="Punten!ND582" display="UCI-41" xr:uid="{18805F31-021E-475E-8457-4BCC10F5670A}"/>
    <hyperlink ref="D208" location="Punten!CT582" display="UCI-11" xr:uid="{64745DA4-C4BF-4C92-AC98-72FA8B97B97F}"/>
    <hyperlink ref="D211" location="Punten!OW582" display="UCI-46" xr:uid="{FB7DA8FF-A667-4B13-B08D-E6ED67E6BEFC}"/>
    <hyperlink ref="D210" location="Punten!LK582" display="UCI-36" xr:uid="{C154F064-71F2-4165-A25D-79856DF430A1}"/>
    <hyperlink ref="D139" location="Punten!BA582" display="UCI-06" xr:uid="{50217B7B-88A7-437F-9CFA-03405C5193D3}"/>
    <hyperlink ref="D228" location="Punten!FW582" display="UCI-20" xr:uid="{EF543255-E419-413F-9010-EE260CEB69BC}"/>
    <hyperlink ref="D229" location="Punten!NV582" display="UCI-43" xr:uid="{022357C2-5722-4C02-8466-C72EFCC8BEAC}"/>
    <hyperlink ref="D222" location="Punten!GF582" display="UCI-21" xr:uid="{2D8C712B-AD08-43D6-AC72-561968CE62E0}"/>
    <hyperlink ref="D224" location="Punten!Z582" display="UCI-03" xr:uid="{5BC04DE5-7755-40C1-8A74-7561CF95B355}"/>
    <hyperlink ref="D218" location="Punten!ON582" display="UCI-45" xr:uid="{5A1462C4-F35E-4C8F-A8A9-4B68DD916AA8}"/>
    <hyperlink ref="D175" location="Punten!TJ582" display="UCI-59" xr:uid="{0F68F929-CAC3-4113-848A-CD8A09D26B44}"/>
    <hyperlink ref="D179" location="Punten!JR582" display="UCI-31" xr:uid="{7F83E085-29E4-4706-893E-5061477B4649}"/>
    <hyperlink ref="D241" location="Punten!BJ582" display="UCI-07" xr:uid="{CC3BF3E0-AE0E-4087-BCB7-DC29770D5C1E}"/>
    <hyperlink ref="D157" location="Punten!TS582" display="UCI-60" xr:uid="{FF7DA808-B035-42BD-B18C-5312B2328A2D}"/>
    <hyperlink ref="D171" location="Punten!KS582" display="UCI-34" xr:uid="{99906DD5-83B8-43D1-B85F-5DDA82BED7CB}"/>
    <hyperlink ref="D244" location="Punten!WM582" display="UCI-68" xr:uid="{EB61463D-D74E-4125-8ED2-CB8D2298527F}"/>
    <hyperlink ref="D236" location="Punten!SI582" display="UCI-56" xr:uid="{6217AA7C-4279-4A24-8A5F-9479EAC6AE19}"/>
    <hyperlink ref="D185" location="Punten!HG582" display="UCI-24" xr:uid="{52511F55-3150-4F4E-8B7D-C5C58048CA6C}"/>
    <hyperlink ref="D182" location="Punten!VU582" display="UCI-66" xr:uid="{5AECD4C0-0D34-4A88-A86B-41F673159DA9}"/>
    <hyperlink ref="D234" location="Punten!OE582" display="UCI-44" xr:uid="{C3729CD9-AFA0-4BBA-AD66-6F831FD1654A}"/>
    <hyperlink ref="D160" location="Punten!HY582" display="UCI-26" xr:uid="{B91790D6-AED2-4168-A28D-D18FA627DD3B}"/>
    <hyperlink ref="D165" location="Punten!TA582" display="UCI-58" xr:uid="{8D33ED53-34E6-462B-ADED-30B8036A950A}"/>
    <hyperlink ref="D184" location="Punten!MU582" display="UCI-40" xr:uid="{CAB5636F-9686-431C-BE08-18F0B37E54AE}"/>
    <hyperlink ref="D166" location="Punten!LT582" display="UCI-37" xr:uid="{2B7134C0-7C63-4299-9144-B9EB17B5D1F2}"/>
    <hyperlink ref="D141" location="Punten!MC582" display="UCI-38" xr:uid="{155F8DB3-FA1B-4452-A083-4655253D28C2}"/>
    <hyperlink ref="D221" location="Punten!KJ582" display="UCI-33" xr:uid="{C253CCD5-913D-442E-9E50-427D9BEBFC74}"/>
    <hyperlink ref="D198" location="Punten!FN582" display="UCI-19" xr:uid="{9F292B35-AA08-46C5-ADF9-D7833C020484}"/>
    <hyperlink ref="D238" location="Punten!CK582" display="UCI-10" xr:uid="{CF4A64F0-D7B5-411A-AFE2-9FE58271187D}"/>
    <hyperlink ref="D143" location="Punten!H582" display="UCI-01" xr:uid="{69B96525-8D20-4CA6-9203-143F112CCEB3}"/>
    <hyperlink ref="D149" location="Punten!XW582" display="UCI-72" xr:uid="{4D681BF0-14F4-44F2-9883-4EDA45C57E32}"/>
    <hyperlink ref="D203" location="Punten!QP582" display="UCI-51" xr:uid="{2C378DC4-D874-42BC-8088-6C5034B25D3D}"/>
    <hyperlink ref="D190" location="Punten!QY582" display="UCI-52" xr:uid="{F9C6FA33-CEEC-418D-B30C-37CD8A5C79F3}"/>
    <hyperlink ref="D220" location="Punten!FE582" display="UCI-18" xr:uid="{22C731ED-775A-41D6-A026-A56A4E45F0BC}"/>
    <hyperlink ref="D173" location="Punten!UB582" display="UCI-61" xr:uid="{532A8A7F-8D2B-495D-A134-EC74D0E1A820}"/>
    <hyperlink ref="D158" location="Punten!UT582" display="UCI-63" xr:uid="{42C747F1-01F2-44AA-8F60-C0EC7242D9AE}"/>
    <hyperlink ref="D227" location="Punten!VL582" display="UCI-65" xr:uid="{FDCFBEDE-0F8A-441B-AEFF-2B1AD2B07417}"/>
    <hyperlink ref="D168" location="Punten!XN582" display="UCI-71" xr:uid="{A02E7CA8-C1FA-414F-8E91-F45EAF57F2F7}"/>
    <hyperlink ref="D181" location="Punten!AAH582" display="UCI-79" xr:uid="{C7E87A1F-681F-487F-9E6F-4C20C09C21B2}"/>
    <hyperlink ref="D142" location="Punten!AAQ582" display="UCI-80" xr:uid="{14374022-F223-4B22-A318-DD8462C3AF00}"/>
    <hyperlink ref="D156" location="Punten!AAZ582" display="UCI-81" xr:uid="{7BE7F36F-718C-45CA-84D1-74B71675012D}"/>
    <hyperlink ref="D223" location="Punten!ABR582" display="UCI-83" xr:uid="{7208A582-27A5-4BF8-8AEA-37E5F11B83AF}"/>
    <hyperlink ref="D205" location="Punten!ACA582" display="UCI-84" xr:uid="{F8B244FF-C4D7-4FFB-B596-0DB63F2305E3}"/>
    <hyperlink ref="D186" location="Punten!AHO582" display="UCI-100" xr:uid="{2BF78678-4EA7-42F5-A579-21A772848B32}"/>
    <hyperlink ref="D218:D223" location="Punten!AHO508" display="UCI-100" xr:uid="{29430097-2194-4668-8E16-580B05240D3C}"/>
    <hyperlink ref="D235" location="Punten!AHX582" display="UCI-101" xr:uid="{26570EC2-F609-4B5F-8BEE-9DF18D2DD692}"/>
    <hyperlink ref="D150" location="Punten!AIP582" display="UCI-103" xr:uid="{8BB6BFFC-D17D-4288-9845-E0C520433162}"/>
    <hyperlink ref="D189" location="Punten!AJH582" display="UCI-105" xr:uid="{A8942FB7-116E-437B-9665-AEE212430AAF}"/>
    <hyperlink ref="D251" location="Punten!ALA582" display="UCI-110" xr:uid="{10A80A2B-E2FA-44F8-A41E-DB734E4E1508}"/>
    <hyperlink ref="D163" location="Punten!APW582" display="UCI-124" xr:uid="{15C945C0-899C-4BE4-AC19-35AC99A90C36}"/>
    <hyperlink ref="D215" location="Punten!AQF582" display="UCI-125" xr:uid="{F879F7B6-BEB3-47C9-B9B7-26C9A35AD9BC}"/>
    <hyperlink ref="D183" location="Punten!ED582" display="UCI-15 geen lijst ingeleverd (2021)" xr:uid="{86DB931A-105B-4B1F-B4D1-5BB7E926C0BA}"/>
    <hyperlink ref="D132" location="Punten!IH582" display="UCI-27 geen lijst ingeleverd" xr:uid="{246C3FAD-A00B-475D-9EC9-C8F9AA87A228}"/>
    <hyperlink ref="D152" location="Punten!PX582" display="UCI-49 geen lijst ingeleverd" xr:uid="{6CD780F6-F88A-4B0A-B3A2-D10D6E2983CB}"/>
    <hyperlink ref="D207" location="Punten!RQ582" display="UCI-54 geen lijst ingeleverd" xr:uid="{6D60AAB7-33CE-4E3C-AD30-A918B04250ED}"/>
    <hyperlink ref="D202" location="Punten!UK582" display="UCI-62 geen lijst ingeleverd" xr:uid="{C1D28DE0-2428-4C58-8B5F-D312B8176BE4}"/>
    <hyperlink ref="D153" location="Punten!WV582" display="UCI-69 geen lijst ingeleverd" xr:uid="{A5AE53F1-0746-465D-92F8-6FED6B24CD36}"/>
    <hyperlink ref="D199" location="Punten!XE582" display="UCI-70 geen lijst ingeleverd" xr:uid="{23757BC2-9CFF-4C90-9ECB-32C78DA12D07}"/>
    <hyperlink ref="D164" location="Punten!TA446" display="UCI-58 geen lijst ingeleverd" xr:uid="{7F855702-D60B-4BD0-9857-A35C36172B18}"/>
    <hyperlink ref="D140" location="Punten!TA446" display="UCI-58 geen lijst ingeleverd" xr:uid="{66F5D5C3-BCA4-45C5-969D-53DEDED3FDBB}"/>
    <hyperlink ref="D205:D206" location="Punten!TA446" display="UCI-58 geen lijst ingeleverd" xr:uid="{1F98594D-782B-4170-BCB2-75729E38B40F}"/>
    <hyperlink ref="D217" location="Punten!ADB582" display="UCI-87 geen lijst ingeleverd" xr:uid="{62673DC8-3A74-4B4C-9031-E50EAC3FDDD7}"/>
    <hyperlink ref="D169" location="Punten!ADK582" display="UCI-88 geen lijst ingeleverd" xr:uid="{3CCF2C8C-0117-4CE1-9F07-CE121E108F33}"/>
    <hyperlink ref="D192" location="Punten!ACJ582" display="UCI-85 geen lijst ingeleverd" xr:uid="{179F19CA-56E6-4F1C-A43A-A87FB9858B5B}"/>
    <hyperlink ref="D201" location="Punten!ACS582" display="UCI-86 geen lijst ingeleverd" xr:uid="{78B5F973-16B3-44D6-B1E5-2F50396F355E}"/>
    <hyperlink ref="D245" location="Punten!ADT582" display="UCI-89 geen lijst ingeleverd" xr:uid="{66D5F951-E7D9-4861-BE8A-0FF150ECB053}"/>
    <hyperlink ref="D210:D211" location="Punten!TA446" display="UCI-58 geen lijst ingeleverd" xr:uid="{3CC9EAD4-4222-48BA-99E1-8EE9F48A0CB6}"/>
    <hyperlink ref="D246" location="Punten!AEL582" display="UCI-91 geen lijst ingeleverd" xr:uid="{9124C3E7-F46F-4E52-97C0-635967AF843C}"/>
    <hyperlink ref="D134" location="Punten!AEU582" display="UCI-92 geen lijst ingeleverd" xr:uid="{F65B747D-9EEC-4AB8-830C-881A0FBDAC3C}"/>
    <hyperlink ref="D212:D213" location="Punten!TA446" display="UCI-58 geen lijst ingeleverd" xr:uid="{35597654-C979-4664-AF48-33A4FFF57EA1}"/>
    <hyperlink ref="D214:D216" location="Punten!TA446" display="UCI-58 geen lijst ingeleverd" xr:uid="{4AB2199D-641B-456C-AA57-1A2E6C25D8F2}"/>
    <hyperlink ref="D188" location="Punten!AFD582" display="UCI-93 geen lijst ingeleverd" xr:uid="{A6999B1B-3470-483F-8BB2-EBEE9BD41F3B}"/>
    <hyperlink ref="D206" location="Punten!AFV582" display="UCI-95 geen lijst ingeleverd" xr:uid="{7CDC0C44-DEC9-411A-BCF0-E158D1C218D7}"/>
    <hyperlink ref="D135" location="Punten!AGE582" display="UCI-96 geen lijst ingeleverd" xr:uid="{CBAAEDE0-1EB2-4256-BBB4-7721BE7481D5}"/>
    <hyperlink ref="D213" location="Punten!AGN582" display="UCI-97 geen lijst ingeleverd" xr:uid="{B18B050D-4310-4F7A-B203-686EA8EB22D3}"/>
    <hyperlink ref="D167" location="Punten!AGW582" display="UCI-98 geen lijst ingeleverd" xr:uid="{F508F625-5A04-4E85-8585-0E5291CB5095}"/>
    <hyperlink ref="D224:D250" location="Punten!AHO508" display="UCI-100" xr:uid="{A64137FD-D88B-4E8D-B261-24C30DDD3008}"/>
    <hyperlink ref="D231" location="Punten!AZX508" display="UCI-153" xr:uid="{1A6112C3-AA62-491B-84C4-AF2A1402DA09}"/>
    <hyperlink ref="D249" location="Punten!AQO508" display="UCI-126" xr:uid="{CA65CB49-E052-4179-8F5F-0FE05CF1A8BB}"/>
    <hyperlink ref="D136" location="Punten!AQX508" display="UCI-127" xr:uid="{5ACA3970-2C86-4C45-883F-C05D63C16063}"/>
    <hyperlink ref="D191" location="Punten!ARG508" display="UCI-128" xr:uid="{25BBF71A-5664-4D48-A73D-6011D7E5B1F3}"/>
    <hyperlink ref="D209" location="Punten!ARP508" display="UCI-129" xr:uid="{E83EBBAC-72EA-4BCD-8514-3A0C2DC90063}"/>
    <hyperlink ref="D212" location="Punten!ARY508" display="UCI-130" xr:uid="{8B7D54AF-57B4-46AB-8CF7-B1896F0759E1}"/>
    <hyperlink ref="D230" location="Punten!ASH508" display="UCI-131" xr:uid="{58A43C53-1F5C-4AF1-957C-193607903788}"/>
    <hyperlink ref="D196" location="Punten!ASQ508" display="UCI-132" xr:uid="{AB442364-27F4-440A-B440-0F0836A9E65C}"/>
    <hyperlink ref="D216" location="Punten!ASZ508" display="UCI-133" xr:uid="{C74C728F-F0A1-4C34-9C32-A19B03A59281}"/>
    <hyperlink ref="D177" location="Punten!ATI508" display="UCI-134" xr:uid="{E6696044-BE07-4DBE-8739-1B54F2F6AE94}"/>
    <hyperlink ref="D159" location="Punten!ATR508" display="UCI-135" xr:uid="{5D40A06B-95CD-4D78-B3B9-BA595F4576C7}"/>
    <hyperlink ref="D233" location="Punten!AUA508" display="UCI-136" xr:uid="{3FACE4F5-17F0-4A08-A12E-299560266040}"/>
    <hyperlink ref="D187" location="Punten!AUJ508" display="UCI-137" xr:uid="{1BB4DDEB-D7D1-4273-9C71-0761B119C580}"/>
    <hyperlink ref="D144" location="Punten!AUS508" display="UCI-138" xr:uid="{8F743AF2-53C4-4028-B3BD-DB647E547DF5}"/>
    <hyperlink ref="D240" location="Punten!AVB508" display="UCI-139" xr:uid="{B0B7293A-B098-4E69-A27C-BEBDD2490D3F}"/>
    <hyperlink ref="D242" location="Punten!AVK508" display="UCI-140" xr:uid="{8B52563C-3B72-4954-83B2-27BD0D836458}"/>
    <hyperlink ref="D219" location="Punten!AVT508" display="UCI-141" xr:uid="{2B89BD34-708A-458B-96B1-44C51E206B67}"/>
    <hyperlink ref="D148" location="Punten!AWC508" display="UCI-142" xr:uid="{49F5E4DB-772E-4CDC-959E-9C80B2A97343}"/>
    <hyperlink ref="D180" location="Punten!AWL508" display="UCI-143" xr:uid="{4258593C-80C8-421E-BE4F-8BD7A0A18030}"/>
    <hyperlink ref="D200" location="Punten!AWU508" display="UCI-144" xr:uid="{922FD4E5-4469-451E-84B8-5FF7F4210816}"/>
    <hyperlink ref="D243" location="Punten!AXD508" display="UCI-145" xr:uid="{1164047A-6ECD-455A-9CF7-2DE9B790C7ED}"/>
    <hyperlink ref="D248" location="Punten!AXM508" display="UCI-146" xr:uid="{84BC4447-FB5F-4DB2-9D0E-CA938862094F}"/>
    <hyperlink ref="D137" location="Punten!AXV508" display="UCI-147" xr:uid="{3B94D642-D38D-4C72-B403-D5E4CD5D52B4}"/>
    <hyperlink ref="D133" location="Punten!AYE508" display="UCI-148" xr:uid="{2745355F-5B05-433E-830A-991B75B477AE}"/>
    <hyperlink ref="D193" location="Punten!AYN508" display="UCI-149" xr:uid="{CFCBDF39-F366-4DBE-B7F9-38423CBBBF90}"/>
    <hyperlink ref="D195" location="Punten!AYW508" display="UCI-150" xr:uid="{A4AC1E78-8819-4DCF-94B8-2B2965661E99}"/>
    <hyperlink ref="D145" location="Punten!AZF508" display="UCI-151" xr:uid="{E2492AC5-4912-4C16-A93D-DE59CAF17E21}"/>
    <hyperlink ref="D154" location="Punten!AZO508" display="UCI-152" xr:uid="{648B4D14-70EA-458D-8129-1A1BCFA3BFB9}"/>
    <hyperlink ref="D161" location="Punten!BAG508" display="UCI-154" xr:uid="{190E0968-FF2B-4F26-B3CD-C263D039B177}"/>
    <hyperlink ref="M168" location="Punten!DC582" display="UCI-12" xr:uid="{63C82441-9322-4671-B1B5-8CA609956FFA}"/>
    <hyperlink ref="M147" location="Punten!GO582" display="UCI-22" xr:uid="{1D55B110-A9D3-41CF-BD72-A6D210FAE470}"/>
    <hyperlink ref="M190" location="Punten!EV582" display="UCI-17" xr:uid="{DEA9A9F5-6710-4C5C-821D-A64CB56B82FB}"/>
    <hyperlink ref="M222" location="Punten!BS582" display="UCI-08" xr:uid="{7A120B07-554D-4785-9C9B-45D6C46280F0}"/>
    <hyperlink ref="M159" location="Punten!LB582" display="UCI-35" xr:uid="{668C3542-3467-46C1-AECD-A146F6A4C310}"/>
    <hyperlink ref="M174" location="Punten!IZ582" display="UCI-29" xr:uid="{0DDA5DB5-1487-4697-B682-52FF68B221C0}"/>
    <hyperlink ref="M228" location="Punten!DL582" display="UCI-13" xr:uid="{45DF4092-9FE4-4F0E-A567-377D9C7DA425}"/>
    <hyperlink ref="M137" location="Punten!PF582" display="UCI-47" xr:uid="{364F555E-2650-4A54-9CA5-9199B2A8A4F9}"/>
    <hyperlink ref="M198" location="Punten!JI582" display="UCI-30" xr:uid="{B65E55D6-0FE9-443F-9F31-269B85F09484}"/>
    <hyperlink ref="M223" location="Punten!CB582" display="UCI-09" xr:uid="{9466E9C8-09E2-4362-870D-8622DD205504}"/>
    <hyperlink ref="M187" location="Punten!DU582" display="UCI-14" xr:uid="{9EE7F3CD-BFB2-41E0-981A-0A3955E902C4}"/>
    <hyperlink ref="M153" location="Punten!GX582" display="UCI-23" xr:uid="{57D853B0-B1A6-483F-9B91-C3F4C33C4B89}"/>
    <hyperlink ref="M221" location="Punten!RZ582" display="UCI-55" xr:uid="{C6088F51-ECA6-4BB3-9F57-80365AC90EFA}"/>
    <hyperlink ref="M160" location="Punten!HP582" display="UCI-25" xr:uid="{7FA507E5-5A56-48CF-A09D-ADFEB3628189}"/>
    <hyperlink ref="M239" location="Punten!RH582" display="UCI-53" xr:uid="{2E787840-6D52-49B9-B7B7-33DE3FB5EF12}"/>
    <hyperlink ref="M161" location="Punten!Q582" display="UCI-02" xr:uid="{C51E39DD-8487-40CC-8A78-89CE8B8B65ED}"/>
    <hyperlink ref="M236" location="Punten!NM582" display="UCI-42" xr:uid="{BA5F3350-01F5-4444-86E1-9E409B22D7A3}"/>
    <hyperlink ref="M240" location="Punten!VC582" display="UCI-64" xr:uid="{BD2D6B38-4E2A-4954-B264-9256CD09DBB8}"/>
    <hyperlink ref="M175" location="Punten!AI582" display="UCI-04" xr:uid="{9CDC1842-70A1-476E-B645-9394BFBB5F48}"/>
    <hyperlink ref="M220" location="Punten!AR582" display="UCI-05" xr:uid="{6FA290E2-1F5C-4EA7-9D29-3495735583D1}"/>
    <hyperlink ref="M188" location="Punten!KA582" display="UCI-32" xr:uid="{B458AC00-0EFB-4C1F-92F6-89DF3B8FAAD7}"/>
    <hyperlink ref="M204" location="Punten!EM582" display="UCI-16" xr:uid="{CC33759F-99B2-437B-B9CA-E1C3565B7627}"/>
    <hyperlink ref="M132" location="Punten!ND582" display="UCI-41" xr:uid="{C6711085-6057-475F-9751-B28B5E7EEFDE}"/>
    <hyperlink ref="M242" location="Punten!CT582" display="UCI-11" xr:uid="{AC58A932-C2AF-4233-A0FC-B5E040BCF9F1}"/>
    <hyperlink ref="M144" location="Punten!OW582" display="UCI-46" xr:uid="{06FD108C-F43E-4F05-9E8C-E101A994C9FF}"/>
    <hyperlink ref="M180" location="Punten!LK582" display="UCI-36" xr:uid="{9A174798-8D74-4D2F-A492-78E2D3D7E992}"/>
    <hyperlink ref="M162" location="Punten!BA582" display="UCI-06" xr:uid="{2FDD1CAC-4204-4A01-AC07-CEB544DCC094}"/>
    <hyperlink ref="M184" location="Punten!FW582" display="UCI-20" xr:uid="{D8056110-2368-4337-B7FF-19C7B0D8F52F}"/>
    <hyperlink ref="M166" location="Punten!NV582" display="UCI-43" xr:uid="{5A5CE675-51A1-4372-B0EC-E4B5393E955F}"/>
    <hyperlink ref="M170" location="Punten!GF582" display="UCI-21" xr:uid="{16167A02-8D3B-4C20-8D8B-146CDFC7A0FD}"/>
    <hyperlink ref="M231" location="Punten!Z582" display="UCI-03" xr:uid="{CADBB281-2568-4C8B-9436-25AA0D65EE80}"/>
    <hyperlink ref="M245" location="Punten!ON582" display="UCI-45" xr:uid="{2A34B8BB-2EA5-4D7A-834D-160DC00D4CC6}"/>
    <hyperlink ref="M186" location="Punten!TJ582" display="UCI-59" xr:uid="{7E4326A1-3AE9-422A-9D68-F530F24DBAC6}"/>
    <hyperlink ref="M169" location="Punten!JR582" display="UCI-31" xr:uid="{655CA86D-ECFA-4BF7-BD38-BC914A1F7479}"/>
    <hyperlink ref="M164" location="Punten!BJ582" display="UCI-07" xr:uid="{12907E5A-29F7-459B-B9DE-9F7CA6FB362F}"/>
    <hyperlink ref="M208" location="Punten!TS582" display="UCI-60" xr:uid="{8A42E09F-0A2F-4B47-870B-90469B976A44}"/>
    <hyperlink ref="M230" location="Punten!KS582" display="UCI-34" xr:uid="{0C6AAF4C-B885-4019-8F65-9EDDED59059F}"/>
    <hyperlink ref="M202" location="Punten!WM582" display="UCI-68" xr:uid="{E2B44E00-D68B-45E3-8F68-536FFA6D5689}"/>
    <hyperlink ref="M163" location="Punten!SI582" display="UCI-56" xr:uid="{0F036428-908E-41F3-AD8B-263441687573}"/>
    <hyperlink ref="M197" location="Punten!HG582" display="UCI-24" xr:uid="{4530CE87-3107-4C71-A074-54D0D6B2733E}"/>
    <hyperlink ref="M181" location="Punten!VU582" display="UCI-66" xr:uid="{0118E775-FA5A-4988-BAD6-F76C938B6693}"/>
    <hyperlink ref="M148" location="Punten!OE582" display="UCI-44" xr:uid="{8EF93127-EFFE-4910-AA01-AAAA8B7B72A9}"/>
    <hyperlink ref="M206" location="Punten!HY582" display="UCI-26" xr:uid="{1F46D004-0F78-4835-81CA-B882DB9C6B22}"/>
    <hyperlink ref="M216" location="Punten!TA582" display="UCI-58" xr:uid="{C63141AE-8CE2-42A5-A4C3-179B30B99C05}"/>
    <hyperlink ref="M183" location="Punten!MU582" display="UCI-40" xr:uid="{9D36A513-404D-4619-83B1-CE0E0696A4D5}"/>
    <hyperlink ref="M214" location="Punten!LT582" display="UCI-37" xr:uid="{65FE2107-C15F-4C1A-B0A3-396FD863967B}"/>
    <hyperlink ref="M209" location="Punten!MC582" display="UCI-38" xr:uid="{F8558F12-D6B0-4270-8B05-06740C2E8D9E}"/>
    <hyperlink ref="M199" location="Punten!KJ582" display="UCI-33" xr:uid="{31FE0F59-797D-4454-8101-D21E3DE530DB}"/>
    <hyperlink ref="M237" location="Punten!FN582" display="UCI-19" xr:uid="{222BA67A-526E-48FE-A089-AF8BA6CFB0E6}"/>
    <hyperlink ref="M246" location="Punten!CK582" display="UCI-10" xr:uid="{D318C26C-23A7-449C-B6FD-7C15B0B576BB}"/>
    <hyperlink ref="M219" location="Punten!H582" display="UCI-01" xr:uid="{6A2A79C6-6A9A-43AA-BE33-18247DDC33F7}"/>
    <hyperlink ref="M143" location="Punten!XW582" display="UCI-72" xr:uid="{1C935ECF-692C-4CF8-966B-0AC11570C9FD}"/>
    <hyperlink ref="M185" location="Punten!QP582" display="UCI-51" xr:uid="{06A6BCFD-2F49-497C-B57E-019EC205EFCC}"/>
    <hyperlink ref="M139" location="Punten!QY582" display="UCI-52" xr:uid="{E334648D-6582-42C7-9AA9-09B59C7A3922}"/>
    <hyperlink ref="M195" location="Punten!FE582" display="UCI-18" xr:uid="{1988FCDF-BE7E-43EB-AC98-A131127D37FE}"/>
    <hyperlink ref="M232" location="Punten!UB582" display="UCI-61" xr:uid="{2C4B3F98-7B09-4AD1-983E-F273E1A6EFDE}"/>
    <hyperlink ref="M243" location="Punten!UT582" display="UCI-63" xr:uid="{C2551599-D09E-44B6-9C66-CF3291B75152}"/>
    <hyperlink ref="M171" location="Punten!VL582" display="UCI-65" xr:uid="{A9085075-7854-420C-B3FE-579BA82F0DA4}"/>
    <hyperlink ref="M141" location="Punten!XN582" display="UCI-71" xr:uid="{04585EB2-B3A2-4E02-A990-B3858B1AE56A}"/>
    <hyperlink ref="M192" location="Punten!AAH582" display="UCI-79" xr:uid="{CAA2E5FC-DA6C-4734-ADAF-32D7EA0E9597}"/>
    <hyperlink ref="M182" location="Punten!AAQ582" display="UCI-80" xr:uid="{8A2AFB44-8F1F-4AB3-9362-BE3094FB3070}"/>
    <hyperlink ref="M201" location="Punten!AAZ582" display="UCI-81" xr:uid="{FF5B0A82-62B9-4B39-B990-8430899B526C}"/>
    <hyperlink ref="M194" location="Punten!ABR582" display="UCI-83" xr:uid="{958AB050-4F0B-4105-B0BC-469C7A5BEC13}"/>
    <hyperlink ref="M226" location="Punten!ACA582" display="UCI-84" xr:uid="{35403B2C-58F0-4883-983D-94EF8495ADF2}"/>
    <hyperlink ref="M235" location="Punten!AHO582" display="UCI-100" xr:uid="{A6769952-955F-4E96-AE16-284E73E97A30}"/>
    <hyperlink ref="M218:M223" location="Punten!AHO508" display="UCI-100" xr:uid="{19312BC3-E412-40D7-ABA2-C09899F105EF}"/>
    <hyperlink ref="M142" location="Punten!AHX582" display="UCI-101" xr:uid="{DE0F4F9F-1659-433C-A338-AFF7AB86381E}"/>
    <hyperlink ref="M229" location="Punten!AIP582" display="UCI-103" xr:uid="{1C368C3B-4B36-47C6-B0CD-69EF011B5925}"/>
    <hyperlink ref="M207" location="Punten!AJH582" display="UCI-105" xr:uid="{4133DF17-9A82-489F-A63C-4629950E21F2}"/>
    <hyperlink ref="M146" location="Punten!ALA582" display="UCI-110" xr:uid="{1653D3FD-ABD0-47E9-B70A-B4768F9EB9CE}"/>
    <hyperlink ref="M193" location="Punten!APW582" display="UCI-124" xr:uid="{D1965B65-CDD7-4456-A66D-8A7937D68ACA}"/>
    <hyperlink ref="M200" location="Punten!AQF582" display="UCI-125" xr:uid="{F33A63FB-823B-4857-A3AF-B93E4995A611}"/>
    <hyperlink ref="M212" location="Punten!ED582" display="UCI-15 geen lijst ingeleverd (2021)" xr:uid="{4ED4B002-9AEC-42A8-B330-B76F81FAD7A6}"/>
    <hyperlink ref="M213" location="Punten!IH582" display="UCI-27 geen lijst ingeleverd" xr:uid="{CEF5E63F-2398-40AC-AE46-72E21D50BE88}"/>
    <hyperlink ref="M145" location="Punten!PX582" display="UCI-49 geen lijst ingeleverd" xr:uid="{6D227EA7-9AC1-4D20-A64B-31270967C6A5}"/>
    <hyperlink ref="M191" location="Punten!RQ582" display="UCI-54 geen lijst ingeleverd" xr:uid="{FAB6124C-545C-40EB-925C-825909295CA4}"/>
    <hyperlink ref="M196" location="Punten!UK582" display="UCI-62 geen lijst ingeleverd" xr:uid="{98D0B94B-34BC-4348-B42E-BB86A6DEE317}"/>
    <hyperlink ref="M227" location="Punten!WV582" display="UCI-69 geen lijst ingeleverd" xr:uid="{B4F70F32-95CF-4171-A124-8298DBACB330}"/>
    <hyperlink ref="M249" location="Punten!XE582" display="UCI-70 geen lijst ingeleverd" xr:uid="{70BFDEE6-0651-40F0-816E-808483DE32C8}"/>
    <hyperlink ref="M233" location="Punten!TA446" display="UCI-58 geen lijst ingeleverd" xr:uid="{56DDFAAF-1AA9-45CA-A10E-092409DE0782}"/>
    <hyperlink ref="M217" location="Punten!TA446" display="UCI-58 geen lijst ingeleverd" xr:uid="{A4989A37-0390-47AC-9BC6-6F255DAA22A3}"/>
    <hyperlink ref="M205:M206" location="Punten!TA446" display="UCI-58 geen lijst ingeleverd" xr:uid="{394081C2-6B37-40DD-9A69-52809580AA2C}"/>
    <hyperlink ref="M154" location="Punten!ADB582" display="UCI-87 geen lijst ingeleverd" xr:uid="{35721683-4B49-47A5-A11D-F357ACC15B3A}"/>
    <hyperlink ref="M156" location="Punten!ADK582" display="UCI-88 geen lijst ingeleverd" xr:uid="{0B656D60-417F-4CFE-B9C2-25CE9C7C6245}"/>
    <hyperlink ref="M247" location="Punten!ACJ582" display="UCI-85 geen lijst ingeleverd" xr:uid="{E4ACB599-ECBE-4E0D-B139-2346AA0307AD}"/>
    <hyperlink ref="M203" location="Punten!ACS582" display="UCI-86 geen lijst ingeleverd" xr:uid="{18F76DFE-99D2-4A3B-BD34-6C018E7CA425}"/>
    <hyperlink ref="M211" location="Punten!ADT582" display="UCI-89 geen lijst ingeleverd" xr:uid="{2972D5DA-353A-4133-B837-870784D50E6F}"/>
    <hyperlink ref="M210:M211" location="Punten!TA446" display="UCI-58 geen lijst ingeleverd" xr:uid="{2ABF5F5A-2F18-48A9-8C9F-D5588C2CAC50}"/>
    <hyperlink ref="M173" location="Punten!AEL582" display="UCI-91 geen lijst ingeleverd" xr:uid="{04147102-91B3-4CA9-BCBE-5536E206C297}"/>
    <hyperlink ref="M138" location="Punten!AEU582" display="UCI-92 geen lijst ingeleverd" xr:uid="{112C0C4C-4F68-4075-AE40-D132B1995C16}"/>
    <hyperlink ref="M212:M213" location="Punten!TA446" display="UCI-58 geen lijst ingeleverd" xr:uid="{0E473754-2616-4320-BB8A-63A3CE8FDC90}"/>
    <hyperlink ref="M214:M216" location="Punten!TA446" display="UCI-58 geen lijst ingeleverd" xr:uid="{50F9A93A-E18F-4EB2-84B7-4B7A20D2C21F}"/>
    <hyperlink ref="M218" location="Punten!AFD582" display="UCI-93 geen lijst ingeleverd" xr:uid="{42D31262-53D2-4381-902B-B27B718D48EA}"/>
    <hyperlink ref="M167" location="Punten!AFV582" display="UCI-95 geen lijst ingeleverd" xr:uid="{97F1ACC5-F896-4899-B144-68B78647F013}"/>
    <hyperlink ref="M140" location="Punten!AGE582" display="UCI-96 geen lijst ingeleverd" xr:uid="{0561CEA0-58C5-4FA2-9062-1909FBB602F4}"/>
    <hyperlink ref="M205" location="Punten!AGN582" display="UCI-97 geen lijst ingeleverd" xr:uid="{4DEA1C60-9CEB-407C-9B7F-66B39AF9A61D}"/>
    <hyperlink ref="M152" location="Punten!AGW582" display="UCI-98 geen lijst ingeleverd" xr:uid="{7EEA6157-CFDA-4648-83A5-2C1FE07EE2CE}"/>
    <hyperlink ref="M224:M250" location="Punten!AHO508" display="UCI-100" xr:uid="{40D5763A-D7BB-4732-8651-90BC068A9E9A}"/>
    <hyperlink ref="M134" location="Punten!AZX508" display="UCI-153" xr:uid="{ECFC3E40-C61B-4A03-B93F-9149638714EC}"/>
    <hyperlink ref="M172" location="Punten!AQO508" display="UCI-126" xr:uid="{4A334D76-9051-43BB-904E-ABCEFB5A7D5A}"/>
    <hyperlink ref="M158" location="Punten!AQX508" display="UCI-127" xr:uid="{34E1007D-AE8E-4709-A567-A3D2A63930F5}"/>
    <hyperlink ref="M150" location="Punten!ARG508" display="UCI-128" xr:uid="{D012CCCD-C055-43A4-A852-D1B792F6D0C4}"/>
    <hyperlink ref="M189" location="Punten!ARP508" display="UCI-129" xr:uid="{4E7C5C94-1F8E-4CCC-9349-CAC1FC899E81}"/>
    <hyperlink ref="M241" location="Punten!ARY508" display="UCI-130" xr:uid="{26159771-965C-4847-9C7D-DA015FD1CBE5}"/>
    <hyperlink ref="M136" location="Punten!ASH508" display="UCI-131" xr:uid="{B07A0537-804F-4309-BC7B-6F317C1C6AA6}"/>
    <hyperlink ref="M177" location="Punten!ASQ508" display="UCI-132" xr:uid="{B9F95B00-255C-4304-A4D3-394F815592A1}"/>
    <hyperlink ref="M151" location="Punten!ASZ508" display="UCI-133" xr:uid="{7F27AD55-66DB-4CE7-8904-EE5E6EA147BB}"/>
    <hyperlink ref="M252" location="Punten!ATI508" display="UCI-134" xr:uid="{FDC0C5E6-3777-4751-B6DA-DC783687160F}"/>
    <hyperlink ref="M149" location="Punten!ATR508" display="UCI-135" xr:uid="{2A6EF14E-C6AD-4327-AB9C-1D244E7AC08B}"/>
    <hyperlink ref="M244" location="Punten!AUA508" display="UCI-136" xr:uid="{A286949B-E574-4C25-8AAA-000940D3BA2F}"/>
    <hyperlink ref="M210" location="Punten!AUJ508" display="UCI-137" xr:uid="{3B71BA09-941C-46B3-ACC3-13098D9C5C8A}"/>
    <hyperlink ref="M179" location="Punten!AUS508" display="UCI-138" xr:uid="{EAE22B26-EFDD-4B79-9639-8F0C39E5D22D}"/>
    <hyperlink ref="M215" location="Punten!AVB508" display="UCI-139" xr:uid="{2CBA56DA-E756-4F5B-A469-5F7946282D19}"/>
    <hyperlink ref="M157" location="Punten!AVK508" display="UCI-140" xr:uid="{0AD68889-F888-4F0C-9F25-CD6C965EB622}"/>
    <hyperlink ref="M178" location="Punten!AVT508" display="UCI-141" xr:uid="{E0F725C3-7EB5-4BBB-98C5-8C5DD08662E4}"/>
    <hyperlink ref="M176" location="Punten!AWC508" display="UCI-142" xr:uid="{01BF0CA3-D265-491F-9382-6FEE95DECC49}"/>
    <hyperlink ref="M165" location="Punten!AWL508" display="UCI-143" xr:uid="{F2044385-2738-4D46-9C8D-07AA856094B8}"/>
    <hyperlink ref="M224" location="Punten!AWU508" display="UCI-144" xr:uid="{1E8E0FE6-4A53-42A0-954E-45F0DEEABC17}"/>
    <hyperlink ref="M234" location="Punten!AXD508" display="UCI-145" xr:uid="{AC9B583B-2B58-417E-83F5-875DC096EA66}"/>
    <hyperlink ref="M135" location="Punten!AXM508" display="UCI-146" xr:uid="{1FDD9BAD-FA34-429E-A561-30183EC054D7}"/>
    <hyperlink ref="M238" location="Punten!AXV508" display="UCI-147" xr:uid="{E0F896C0-6BBC-40EF-9E41-0AE776A7B394}"/>
    <hyperlink ref="M133" location="Punten!AYE508" display="UCI-148" xr:uid="{F57117F1-943A-4775-8AA7-1A59AB0C7C16}"/>
    <hyperlink ref="M251" location="Punten!AYN508" display="UCI-149" xr:uid="{A5224C99-9694-4828-A2A5-4027CA7830D9}"/>
    <hyperlink ref="M225" location="Punten!AYW508" display="UCI-150" xr:uid="{9526283A-00A2-4965-963E-2F7AE3CD8812}"/>
    <hyperlink ref="M155" location="Punten!AZF508" display="UCI-151" xr:uid="{193500BA-3D88-4467-8514-FDA50E6915E9}"/>
    <hyperlink ref="M250" location="Punten!AZO508" display="UCI-152" xr:uid="{3936A9F2-5D76-4572-BBAA-95C8CE34C722}"/>
    <hyperlink ref="M248" location="Punten!BAG508" display="UCI-154" xr:uid="{A0D45A9D-BE4A-4EAC-B150-C2B7AD70DDDC}"/>
    <hyperlink ref="L258:L259" location="Punten!AHO508" display="UCI-100" xr:uid="{325776A1-0611-48D1-9BE2-86429C3CA0AF}"/>
    <hyperlink ref="L276" location="Punten!APW582" display="UCI-124" xr:uid="{F2E3364C-8C67-4D48-A803-18ABDB4334EF}"/>
    <hyperlink ref="L271" location="Punten!AQF582" display="UCI-125" xr:uid="{67EC9F50-D539-4F46-BF8F-32279136384E}"/>
    <hyperlink ref="L260:L286" location="Punten!AHO508" display="UCI-100" xr:uid="{B58D791F-5210-4A57-9436-ADE8817B0F74}"/>
    <hyperlink ref="L259" location="Punten!AZX508" display="UCI-153" xr:uid="{9E655A67-FEC6-4278-92E2-BA07E4C51545}"/>
    <hyperlink ref="L266" location="Punten!AQO508" display="UCI-126" xr:uid="{1710C94F-BDDD-4CFA-8120-79962D23C74D}"/>
    <hyperlink ref="L258" location="Punten!AQX508" display="UCI-127" xr:uid="{EB44C675-0991-4B0E-851E-D8672A687368}"/>
    <hyperlink ref="L278" location="Punten!ARG508" display="UCI-128" xr:uid="{6925B09D-CBC6-4AF4-92F5-AF5EBC41BB57}"/>
    <hyperlink ref="L265" location="Punten!ARP508" display="UCI-129" xr:uid="{BCB4D56F-D1CD-4347-933D-E6748CCA9953}"/>
    <hyperlink ref="L268" location="Punten!ARY508" display="UCI-130" xr:uid="{9347C677-2C57-4A3A-A74D-13C38DFD60AB}"/>
    <hyperlink ref="L270" location="Punten!ASH508" display="UCI-131" xr:uid="{B22172CF-4368-4F15-8DF1-5ED02F79AB5E}"/>
    <hyperlink ref="L269" location="Punten!ASQ508" display="UCI-132" xr:uid="{EF1FD3CD-700D-4563-B202-C4A04DD15D3D}"/>
    <hyperlink ref="L273" location="Punten!ASZ508" display="UCI-133" xr:uid="{C3E16292-179D-4C82-B49B-2C229A03A369}"/>
    <hyperlink ref="L288" location="Punten!ATI508" display="UCI-134" xr:uid="{5B8EC7DA-553F-40C5-A0B0-75B1BF6D9203}"/>
    <hyperlink ref="L281" location="Punten!ATR508" display="UCI-135" xr:uid="{8E4C70FC-50A2-4065-A843-7D52CF7A3858}"/>
    <hyperlink ref="L272" location="Punten!AUA508" display="UCI-136" xr:uid="{AA257D2A-908A-469D-8777-5EF108B79511}"/>
    <hyperlink ref="L279" location="Punten!AUJ508" display="UCI-137" xr:uid="{24DCA012-9E96-45C8-9DA4-68C5413141C0}"/>
    <hyperlink ref="L263" location="Punten!AUS508" display="UCI-138" xr:uid="{B52A3D9F-9B04-4092-BAD0-61C2A9F2157E}"/>
    <hyperlink ref="L277" location="Punten!AVB508" display="UCI-139" xr:uid="{83A16178-B6CD-43E4-A16B-D7B7EE2CD23E}"/>
    <hyperlink ref="L264" location="Punten!AVK508" display="UCI-140" xr:uid="{41F2403E-8CE9-4786-8EA0-CD8DA3CA69A4}"/>
    <hyperlink ref="L275" location="Punten!AVT508" display="UCI-141" xr:uid="{F650CBF7-2D3F-4D38-BB87-2D12B46A182D}"/>
    <hyperlink ref="L274" location="Punten!AWC508" display="UCI-142" xr:uid="{43DBBC41-9081-411C-907E-6FC8879BD5B7}"/>
    <hyperlink ref="L280" location="Punten!AWL508" display="UCI-143" xr:uid="{91417C45-ABC5-4B80-B91C-FAA7EE11C278}"/>
    <hyperlink ref="L284" location="Punten!AWU508" display="UCI-144" xr:uid="{7EAB3A1A-86B6-4330-ABB4-5B2776A8E7E2}"/>
    <hyperlink ref="L285" location="Punten!AXD508" display="UCI-145" xr:uid="{B23C7CF1-5D30-4A7E-8D83-BD8E8D2E55AD}"/>
    <hyperlink ref="L262" location="Punten!AXM508" display="UCI-146" xr:uid="{61420F7E-2D20-408E-ABD3-36236636E4C8}"/>
    <hyperlink ref="L267" location="Punten!AXV508" display="UCI-147" xr:uid="{909EC184-9717-4DEC-95B7-9FB246A60E3C}"/>
    <hyperlink ref="L261" location="Punten!AYE508" display="UCI-148" xr:uid="{0037F589-892E-4A7B-B624-B0F1E3452D56}"/>
    <hyperlink ref="L287" location="Punten!AYN508" display="UCI-149" xr:uid="{9E0A81B0-B97B-4B66-AE02-D336A4F45775}"/>
    <hyperlink ref="L283" location="Punten!AYW508" display="UCI-150" xr:uid="{2093ACE5-7A88-4B7D-A9BE-0D86262F6AAA}"/>
    <hyperlink ref="L260" location="Punten!AZF508" display="UCI-151" xr:uid="{FC3440D2-2C7A-4F2B-89F1-B08A0B734460}"/>
    <hyperlink ref="L286" location="Punten!AZO508" display="UCI-152" xr:uid="{7269F3EB-E0BF-44B7-B514-FB3826A3DD9E}"/>
    <hyperlink ref="L282" location="Punten!BAG508" display="UCI-154" xr:uid="{744047C9-59DE-4F4F-80CA-A09DA7988855}"/>
    <hyperlink ref="A1589" r:id="rId491" display="https://www.procyclingstats.com/rider/nairo-quintana" xr:uid="{BA944774-9C6E-446E-B667-F7FB7A333BAA}"/>
    <hyperlink ref="A1760" r:id="rId492" display="https://www.procyclingstats.com/rider/jan-tratnik" xr:uid="{A071B8A5-D2D0-4E8D-9083-65E5DC960375}"/>
    <hyperlink ref="A1216" r:id="rId493" display="https://www.procyclingstats.com/rider/jan-hirt" xr:uid="{33266C98-5530-429B-B340-3DD930C50D5E}"/>
    <hyperlink ref="A1694" r:id="rId494" display="https://www.procyclingstats.com/rider/robert-stannard" xr:uid="{B5AF4D57-4584-4BFB-B0B2-5032A5742743}"/>
    <hyperlink ref="A1149" r:id="rId495" display="https://www.procyclingstats.com/rider/simon-geschke" xr:uid="{22015946-A7C5-4C93-ABC8-DFBA54542C23}"/>
    <hyperlink ref="A1348" r:id="rId496" display="https://www.procyclingstats.com/rider/axel-laurance" xr:uid="{925DE3B9-C64A-4B4E-9D60-545A9503F7D8}"/>
    <hyperlink ref="A1504" r:id="rId497" display="https://www.procyclingstats.com/rider/sam-oomen" xr:uid="{A5A73A58-9281-47EA-A359-07E98E689B9B}"/>
    <hyperlink ref="A1676" r:id="rId498" display="https://www.procyclingstats.com/rider/julien-simon" xr:uid="{86E436AA-1D77-4359-8DC9-442B8284AA9A}"/>
    <hyperlink ref="A1515" r:id="rId499" display="https://www.procyclingstats.com/rider/quentin-pacher" xr:uid="{87110E18-E366-4D11-AF21-839FA8136489}"/>
    <hyperlink ref="A1600" r:id="rId500" display="https://www.procyclingstats.com/rider/sebastien-reichenbach" xr:uid="{3C01441D-CEE8-402F-8F92-DB4E39C495F2}"/>
    <hyperlink ref="A1555" r:id="rId501" display="https://www.procyclingstats.com/rider/andrea-piccolo" xr:uid="{70F8DA6E-9D51-4D61-B234-6F406C01A118}"/>
    <hyperlink ref="A802" r:id="rId502" display="https://www.procyclingstats.com/rider/edoardo-affini" xr:uid="{B4EE4069-56DB-4946-8ABA-FAAB64FC8F19}"/>
    <hyperlink ref="A1322" r:id="rId503" display="https://www.procyclingstats.com/rider/steven-kruijswijk" xr:uid="{6D637541-B1B2-4AC8-9271-1BA9A8619B2C}"/>
    <hyperlink ref="A1537" r:id="rId504" display="https://www.procyclingstats.com/rider/antonio-pedrero" xr:uid="{546E303B-BC02-44DB-95E9-2FD6529F7E78}"/>
    <hyperlink ref="A1649" r:id="rId505" display="https://www.procyclingstats.com/rider/marc-sarreau" xr:uid="{709AE903-54F1-4D10-A325-5EC33CE72C45}"/>
    <hyperlink ref="A1441" r:id="rId506" display="https://www.procyclingstats.com/rider/xandro-meurisse" xr:uid="{F40F3740-464A-446A-8D95-7AF041CD7227}"/>
    <hyperlink ref="A1396" r:id="rId507" display="https://www.procyclingstats.com/rider/lorrenzo-manzin" xr:uid="{F2CD8E24-DB6D-4EBB-859B-ADB3BC513D2D}"/>
    <hyperlink ref="A1003" r:id="rId508" display="https://www.procyclingstats.com/rider/luca-covili" xr:uid="{C6C2CCD8-E592-41C8-B0EE-369702BE3A2C}"/>
    <hyperlink ref="A1840" r:id="rId509" display="https://www.procyclingstats.com/rider/loic-vliegen" xr:uid="{8355D6EA-2BD2-4713-9D68-6949A04A3B9C}"/>
    <hyperlink ref="A1695" r:id="rId510" display="https://www.procyclingstats.com/rider/johannes-staune-mittet" xr:uid="{8C46AE31-1787-4B55-80AC-C7EBE0E9A822}"/>
    <hyperlink ref="A1870" r:id="rId511" display="https://www.procyclingstats.com/rider/edoardo-zambanini" xr:uid="{C3A18FCB-0CD4-478A-86B8-C47B4AB750D2}"/>
    <hyperlink ref="A1250" r:id="rId512" display="https://www.procyclingstats.com/rider/jimmy-janssens" xr:uid="{E083CFCD-6ECC-44F3-903E-2539E854263A}"/>
    <hyperlink ref="A1638" r:id="rId513" display="https://www.procyclingstats.com/rider/archie-ryan" xr:uid="{0E7E4414-BF30-45F8-9BBB-F7B953606ED3}"/>
    <hyperlink ref="A1778" r:id="rId514" display="https://www.procyclingstats.com/rider/michael-valgren-andersen" xr:uid="{77C0F4D3-35C8-416E-96EE-F80173DF0070}"/>
    <hyperlink ref="A1516" r:id="rId515" display="https://www.procyclingstats.com/rider/mark-padun" xr:uid="{82996C6A-734C-4140-9965-F24BC2ABCAE3}"/>
    <hyperlink ref="A898" r:id="rId516" display="https://www.procyclingstats.com/rider/maciej-bodnar" xr:uid="{A3F2CEEB-31F2-40DF-A7C7-754695D00482}"/>
    <hyperlink ref="A1857" r:id="rId517" display="https://www.procyclingstats.com/rider/bram-welten" xr:uid="{F2CC9DBB-249F-4C76-AB26-B392F07524FC}"/>
    <hyperlink ref="A1345" r:id="rId518" display="https://www.procyclingstats.com/rider/jonathan-lastra" xr:uid="{5A8746CA-99B5-456B-B072-5DB3FB8A8528}"/>
    <hyperlink ref="A1614" r:id="rId519" display="https://www.procyclingstats.com/rider/oscar-riesebeek" xr:uid="{564A7C0A-03F0-47CE-B947-AA67BC4D9A48}"/>
    <hyperlink ref="A1622" r:id="rId520" display="https://www.procyclingstats.com/rider/oscar-rodriguez" xr:uid="{8680CED8-4565-4221-AD43-0E0D4AD22D5F}"/>
    <hyperlink ref="A891" r:id="rId521" display="https://www.procyclingstats.com/rider/mikel-bizkarra" xr:uid="{84BCF9EE-9BD7-497A-B176-D656C99DB81D}"/>
    <hyperlink ref="A1806" r:id="rId522" display="https://www.procyclingstats.com/rider/kenneth-van-rooy" xr:uid="{CE1859B7-85AA-4D49-AEC5-C39FE22EA56A}"/>
    <hyperlink ref="A1458" r:id="rId523" display="https://www.procyclingstats.com/rider/mauricio-moreira" xr:uid="{7F775E00-BD17-43B7-A033-62B0F2B18468}"/>
    <hyperlink ref="A1491" r:id="rId524" display="https://www.procyclingstats.com/rider/kelland-brien" xr:uid="{7D4EC1A3-5179-419E-AB71-8AFFF6A75428}"/>
    <hyperlink ref="A848" r:id="rId525" display="https://www.procyclingstats.com/rider/pierre-barbier" xr:uid="{BA20720D-EB37-4977-BFF8-B90F5D8CFE18}"/>
    <hyperlink ref="A1792" r:id="rId526" display="https://www.procyclingstats.com/rider/mick-van-dijke" xr:uid="{16338147-9E99-41C6-B501-46F52BB0C988}"/>
    <hyperlink ref="A846" r:id="rId527" display="https://www.procyclingstats.com/rider/alan-banaszek" xr:uid="{5CE12EA0-4955-436F-95B2-A087A1B9D36B}"/>
    <hyperlink ref="A1482" r:id="rId528" display="https://www.procyclingstats.com/rider/joel-nicolau" xr:uid="{DC0A0899-5E2E-4E35-B43B-8BAE0185640E}"/>
    <hyperlink ref="A825" r:id="rId529" display="https://www.procyclingstats.com/rider/igor-arrieta-lizarraga" xr:uid="{D6A64DE9-EA54-4344-B70C-8B5E36BBAD29}"/>
    <hyperlink ref="A1316" r:id="rId530" display="https://www.procyclingstats.com/rider/raymond-kreder" xr:uid="{EE449E12-5318-482B-B2A8-83D856B88D6E}"/>
    <hyperlink ref="A1527" r:id="rId531" display="https://www.procyclingstats.com/rider/jose-felix-parra" xr:uid="{9A63F3BD-EAEE-44B1-97EE-D7E51A772BB0}"/>
    <hyperlink ref="A1076" r:id="rId532" display="https://www.procyclingstats.com/rider/odd-christian-eiking" xr:uid="{7D65D069-425A-427D-BE71-5BF590747531}"/>
    <hyperlink ref="A911" r:id="rId533" display="https://www.procyclingstats.com/rider/franck-bonnamour" xr:uid="{96ACA48D-4BAC-499D-A765-EB25495FA167}"/>
    <hyperlink ref="A1462" r:id="rId534" display="https://www.procyclingstats.com/rider/michael-morkov" xr:uid="{6A5F5E82-1A35-4607-B2A7-58E18EC6DA0F}"/>
    <hyperlink ref="A1021" r:id="rId535" display="https://www.procyclingstats.com/rider/alessandro-de-marchi" xr:uid="{A4F5F075-398C-4913-B6A7-17296E5A25E2}"/>
    <hyperlink ref="A1079" r:id="rId536" display="https://www.procyclingstats.com/rider/kenny-elissonde" xr:uid="{924CE5CD-16BB-4FD8-9E20-F1CEC8FF22F7}"/>
    <hyperlink ref="A1698" r:id="rId537" display="https://www.procyclingstats.com/rider/jannik-steimle" xr:uid="{6C5C61D4-1426-46E6-B23A-536C88E46B0C}"/>
    <hyperlink ref="A1115" r:id="rId538" display="https://www.procyclingstats.com/rider/omar-fraile" xr:uid="{D04FDA85-AFFA-432F-93DC-596F112E383B}"/>
    <hyperlink ref="A942" r:id="rId539" display="https://www.procyclingstats.com/rider/oscar-cabedo" xr:uid="{B1895450-C167-4218-BA2B-780F5E8B5695}"/>
    <hyperlink ref="A1716" r:id="rId540" display="https://www.procyclingstats.com/rider/joel-suter" xr:uid="{EC1FDB93-144B-45A4-BA79-C6241680845A}"/>
    <hyperlink ref="A865" r:id="rId541" display="https://www.procyclingstats.com/rider/tobias-bayer" xr:uid="{37483A27-E9E3-4A0B-8F85-F8167C6C5974}"/>
    <hyperlink ref="A1038" r:id="rId542" display="https://www.procyclingstats.com/rider/anthony-delaplace" xr:uid="{3308D268-A71F-486B-A5C8-027B0793E64F}"/>
    <hyperlink ref="A838" r:id="rId543" display="https://www.procyclingstats.com/rider/mattia-bais" xr:uid="{87699F45-4237-4521-918B-576323F12882}"/>
    <hyperlink ref="A927" r:id="rId544" display="https://www.procyclingstats.com/rider/marco-brenner" xr:uid="{D236475E-5A18-4A9E-8F99-E6AB5858C733}"/>
    <hyperlink ref="A1102" r:id="rId545" display="https://www.procyclingstats.com/rider/frederico-figueiredo" xr:uid="{E32BFA67-5A14-4BAD-83DE-9144630CBB48}"/>
    <hyperlink ref="A1545" r:id="rId546" display="https://www.procyclingstats.com/rider/hermann-pernsteiner" xr:uid="{44A985C6-6825-4325-B36D-3F0AAF9FF4CA}"/>
    <hyperlink ref="A1861" r:id="rId547" display="https://www.procyclingstats.com/rider/thimo-willems" xr:uid="{11E5BC6B-2D6F-4C90-8C3B-DCE8A61C51AA}"/>
    <hyperlink ref="A1495" r:id="rId548" display="https://www.procyclingstats.com/rider/ander-okamika" xr:uid="{011BD185-2739-45A3-8772-0A393ED6942D}"/>
    <hyperlink ref="A1415" r:id="rId549" display="https://www.procyclingstats.com/rider/joao-matias" xr:uid="{CB56B9B0-6E53-44A4-A233-EB32A8910140}"/>
    <hyperlink ref="A1122" r:id="rId550" display="https://www.procyclingstats.com/rider/robin-froidevaux" xr:uid="{11B26C87-5723-43E5-963C-C994D0B22142}"/>
    <hyperlink ref="A981" r:id="rId551" display="https://www.procyclingstats.com/rider/igor-chzhan" xr:uid="{DC079617-7752-4908-8AD5-1DF36FC578D7}"/>
    <hyperlink ref="A1644" r:id="rId552" display="https://www.procyclingstats.com/rider/mohd-harrif-saleh" xr:uid="{FFF1EBEE-40E5-4D96-820C-477E42CCA5C7}"/>
    <hyperlink ref="A1860" r:id="rId553" display="https://www.procyclingstats.com/rider/hannes-wilksch" xr:uid="{FB8BC205-FB08-489F-94C0-4AAC5BA7A5A7}"/>
    <hyperlink ref="A1422" r:id="rId554" display="https://www.procyclingstats.com/rider/scott-mcgill" xr:uid="{DAE2663D-92FE-4A09-B7DD-6BE95F4B583B}"/>
    <hyperlink ref="A1340" r:id="rId555" display="https://www.procyclingstats.com/rider/victor-langellotti" xr:uid="{B7D06228-E8B8-493C-BA7B-8CB4CD000E08}"/>
    <hyperlink ref="A1153" r:id="rId556" display="https://www.procyclingstats.com/rider/ryan-gibbons" xr:uid="{C9150A53-617D-4D6E-9E2A-9422BCFCD162}"/>
    <hyperlink ref="A1159" r:id="rId557" display="https://www.procyclingstats.com/rider/michael-gogl" xr:uid="{76B32D30-EF85-40F9-82CE-FE4943BF0EE3}"/>
    <hyperlink ref="A1601" r:id="rId558" display="https://www.procyclingstats.com/rider/rafael-reis" xr:uid="{149E5630-8117-418B-A765-73027654AC25}"/>
    <hyperlink ref="A1249" r:id="rId559" display="https://www.procyclingstats.com/rider/reinardt-janse-van-rensburg" xr:uid="{FBA2E7E2-C1EF-4CB4-80B4-26BBA8D6588D}"/>
    <hyperlink ref="A1259" r:id="rId560" display="https://www.procyclingstats.com/rider/anders-halland-johannessen" xr:uid="{A47B63FC-1555-4410-817D-715FA21F18D3}"/>
    <hyperlink ref="A849" r:id="rId561" display="https://www.procyclingstats.com/rider/fernando-barcelo" xr:uid="{B17EF5C6-3B5B-4FDF-B465-B3E291CCD2BC}"/>
    <hyperlink ref="A1368" r:id="rId562" display="https://www.procyclingstats.com/rider/arjen-livyns" xr:uid="{CC8C1550-A3C3-4980-8755-30B811FCFF1B}"/>
    <hyperlink ref="A1347" r:id="rId563" display="https://www.procyclingstats.com/rider/karl-patrick-lauk" xr:uid="{39A1D7D5-5007-45E2-B128-1AF4C35F85BF}"/>
    <hyperlink ref="A1280" r:id="rId564" display="https://www.procyclingstats.com/rider/jakub-kaczmarek" xr:uid="{FE4ECBFC-7D16-4AD8-A29F-4315D8F45B90}"/>
    <hyperlink ref="A903" r:id="rId565" display="https://www.procyclingstats.com/rider/tom-bohli" xr:uid="{AFE60B93-713E-402D-8C70-9B2E7121E890}"/>
    <hyperlink ref="A1026" r:id="rId566" display="https://www.procyclingstats.com/rider/floris-de-tier" xr:uid="{18886031-474D-4014-943B-3A5BCB4F07FE}"/>
    <hyperlink ref="A1059" r:id="rId567" display="https://www.procyclingstats.com/rider/jarrad-drizners" xr:uid="{655ABAB3-F8B5-4F70-A508-044924663B2E}"/>
    <hyperlink ref="A1185" r:id="rId568" display="https://www.procyclingstats.com/rider/simon-guglielmi" xr:uid="{2786EF47-6EC4-464A-BDB4-EF0F0DE4BA83}"/>
    <hyperlink ref="A1160" r:id="rId569" display="https://www.procyclingstats.com/rider/omer-goldstein" xr:uid="{5BB50BE7-D993-4897-B84B-7A615580FC0F}"/>
    <hyperlink ref="A1394" r:id="rId570" display="https://www.procyclingstats.com/rider/matteo-malucelli" xr:uid="{5352D045-41B9-4B44-A864-A5AC844B2874}"/>
    <hyperlink ref="A1514" r:id="rId571" display="https://www.procyclingstats.com/rider/mathijs-paasschens" xr:uid="{6B06E99F-1C72-4254-9665-1C7BA12F6809}"/>
    <hyperlink ref="A1449" r:id="rId572" display="https://www.procyclingstats.com/rider/muhammad-nur-aiman-mohd-zariff" xr:uid="{CDFB8561-3275-4EF6-B45A-21DE18C1F43E}"/>
    <hyperlink ref="A1868" r:id="rId573" display="https://www.procyclingstats.com/rider/dawit-yemane" xr:uid="{FA8BCB04-E9F3-4111-B754-D64EA2918F7A}"/>
    <hyperlink ref="A1461" r:id="rId574" display="https://www.procyclingstats.com/rider/emmanuel-morin" xr:uid="{498D8403-8F1E-4475-BC0A-FFBA87EA391F}"/>
    <hyperlink ref="A1448" r:id="rId575" display="https://www.procyclingstats.com/rider/pau-miquel-delgado" xr:uid="{73530F41-0308-4645-8153-DC9CA6AB997F}"/>
    <hyperlink ref="A1225" r:id="rId576" display="https://www.procyclingstats.com/rider/adne-holter" xr:uid="{EC57CB7A-B052-4E92-9D92-B90BAB3B246C}"/>
    <hyperlink ref="A1538" r:id="rId577" display="https://www.procyclingstats.com/rider/oscar-pelegri" xr:uid="{4B78E307-964C-4981-9565-A31E37648619}"/>
    <hyperlink ref="A1001" r:id="rId578" display="https://www.procyclingstats.com/rider/jonathan-couanon" xr:uid="{EFE80E74-0C19-4377-8AEE-8639CD891062}"/>
    <hyperlink ref="A1029" r:id="rId579" display="https://www.procyclingstats.com/rider/lindsay-de-vylder" xr:uid="{772D5169-BC6D-483F-845A-ED08A8CA75B6}"/>
    <hyperlink ref="A1143" r:id="rId580" display="https://www.procyclingstats.com/rider/michele-gazzoli" xr:uid="{78F4AF6F-CB7A-47F5-9649-DC2D793455FE}"/>
    <hyperlink ref="A1099" r:id="rId581" display="https://www.procyclingstats.com/rider/antonio-manuel-sousa-ferreira" xr:uid="{F0C53E29-E693-4E3A-A61E-AB96112CA74D}"/>
    <hyperlink ref="A1058" r:id="rId582" display="https://www.procyclingstats.com/rider/andre-drege" xr:uid="{5E6D3575-2647-431C-AD55-F76DB0ABE562}"/>
    <hyperlink ref="A1488" r:id="rId583" display="https://www.procyclingstats.com/rider/jean-bosco-nsengiyumva" xr:uid="{B2CB9375-54B0-4369-8DF3-8F6D6305A542}"/>
    <hyperlink ref="A1172" r:id="rId584" display="https://www.procyclingstats.com/rider/donavan-grondin" xr:uid="{3BC47F06-56FE-4905-8BE2-A6E1E2F7B0B5}"/>
    <hyperlink ref="A1566" r:id="rId585" display="https://www.procyclingstats.com/rider/jensen-plowright" xr:uid="{8164E6B8-A832-454A-B2FE-19A3C45489EA}"/>
    <hyperlink ref="A1313" r:id="rId586" display="https://www.procyclingstats.com/rider/victor-koretzky" xr:uid="{E4489794-11C3-477B-AD24-B2D9361B53C9}"/>
    <hyperlink ref="A895" r:id="rId587" display="https://www.procyclingstats.com/rider/joren-bloem2" xr:uid="{024814E8-6081-404A-920B-0AA9BF0F6838}"/>
    <hyperlink ref="A1511" r:id="rId588" display="https://www.procyclingstats.com/rider/rick-ottema" xr:uid="{9B87D56C-A679-46B4-87A7-3FDC7CB3A7BB}"/>
    <hyperlink ref="A1642" r:id="rId589" display="https://www.procyclingstats.com/rider/szymon-sajnok" xr:uid="{DDCF2EF7-D30F-40AB-A3EE-247CCD4A2E0F}"/>
    <hyperlink ref="A1417" r:id="rId590" display="https://www.procyclingstats.com/rider/flavien-maurelet" xr:uid="{FD7BD143-A75C-42F0-9FDD-56F3A65BC564}"/>
    <hyperlink ref="A1180" r:id="rId591" display="https://www.procyclingstats.com/rider/tord-gudmestad" xr:uid="{601DDFFC-4049-40B6-AFE6-78D1E0BD51FB}"/>
    <hyperlink ref="A1269" r:id="rId592" display="https://www.procyclingstats.com/rider/alan-jousseaume" xr:uid="{4D33742A-788A-4A7B-8A83-9B81C183F4CE}"/>
    <hyperlink ref="A924" r:id="rId593" display="https://www.procyclingstats.com/rider/vito-braet" xr:uid="{3A2382D0-7B3B-472E-A0F5-637FA02404A2}"/>
    <hyperlink ref="A1547" r:id="rId594" display="https://www.procyclingstats.com/rider/thomas-pesenti" xr:uid="{E0BB4396-7B07-44CB-9711-DBED65AC7789}"/>
    <hyperlink ref="A1830" r:id="rId595" display="https://www.procyclingstats.com/rider/alessandro-verre" xr:uid="{655C4220-7312-4673-88BF-1A29B0B8DE17}"/>
    <hyperlink ref="A813" r:id="rId596" display="https://www.procyclingstats.com/rider/hamza-amari" xr:uid="{7A72F169-C1C8-46FC-BDEB-D4A0A0221D34}"/>
    <hyperlink ref="A1520" r:id="rId597" display="https://www.procyclingstats.com/rider/anton-palzer" xr:uid="{90C54334-C0A8-4830-A543-61E46D974127}"/>
    <hyperlink ref="A1081" r:id="rId598" display="https://www.procyclingstats.com/rider/bilguunjargal-erdenebat" xr:uid="{83C6E264-DE99-4D67-9909-9B10FC088F3A}"/>
    <hyperlink ref="A1443" r:id="rId599" display="https://www.procyclingstats.com/rider/valentin-midey" xr:uid="{7ED9647C-AB4D-43A8-91A1-3DD9EE6F660D}"/>
    <hyperlink ref="A1526" r:id="rId600" display="https://www.procyclingstats.com/rider/keon-woo-park" xr:uid="{DB6A5375-AAE5-4EF9-8A97-F94EBF083E62}"/>
    <hyperlink ref="A1305" r:id="rId601" display="https://www.procyclingstats.com/rider/yuma-koishi" xr:uid="{CA6DFE77-0A10-4748-B7DB-BADBCD6685BC}"/>
    <hyperlink ref="A1094" r:id="rId602" display="https://www.procyclingstats.com/rider/marcelo-felipe" xr:uid="{4AB79748-2B4D-4ED6-A662-93E1AA264087}"/>
    <hyperlink ref="A1181" r:id="rId603" display="https://www.procyclingstats.com/rider/mael-guegan" xr:uid="{CBAE792A-68AD-44E0-9F36-E80298EF61B3}"/>
    <hyperlink ref="A1096" r:id="rId604" display="https://www.procyclingstats.com/rider/miguel-angel-fernandez-ruiz" xr:uid="{4CBFA70F-F8EC-4185-B2C5-46AFFB04CDC4}"/>
    <hyperlink ref="A818" r:id="rId605" display="https://www.procyclingstats.com/rider/mario-aparicio-munoz" xr:uid="{87C95B7D-BF8E-48C2-A02C-136A4B6A0D1D}"/>
    <hyperlink ref="A1715" r:id="rId606" display="https://www.procyclingstats.com/rider/dylan-sunderland" xr:uid="{98D7C136-96B8-4995-AA52-FB07649C3CD6}"/>
    <hyperlink ref="A1561" r:id="rId607" display="https://www.procyclingstats.com/rider/edgar-andres-pinzon-villalba" xr:uid="{6FF45D0C-1544-473E-9402-B53962244044}"/>
    <hyperlink ref="A1111" r:id="rId608" display="https://www.procyclingstats.com/rider/filippo-fortin" xr:uid="{184054D5-DA4E-49C9-BC1E-914D19407012}"/>
    <hyperlink ref="A1693" r:id="rId609" display="https://www.procyclingstats.com/rider/mihael-stajnar" xr:uid="{40D8FFEB-6B8F-436F-95CF-A17A7AFAC854}"/>
    <hyperlink ref="A1837" r:id="rId610" display="https://www.procyclingstats.com/rider/attilio-viviani" xr:uid="{90C596CB-BB72-49F6-B75A-927C1D98915C}"/>
    <hyperlink ref="A1718" r:id="rId611" display="https://www.procyclingstats.com/rider/embret-svestad-bardseng" xr:uid="{18491733-CB89-4D28-B1FE-CE3FE2F50A93}"/>
    <hyperlink ref="A1238" r:id="rId612" display="https://www.procyclingstats.com/rider/unai-iribar-jauregi" xr:uid="{825D984E-0C50-463C-918C-B5AF5C8922F7}"/>
    <hyperlink ref="A1031" r:id="rId613" display="https://www.procyclingstats.com/rider/antoine-debons" xr:uid="{7C1AB705-E444-4C8F-998C-0A50B0D68B69}"/>
    <hyperlink ref="A1119" r:id="rId614" display="https://www.procyclingstats.com/rider/milan-fretin" xr:uid="{4C21CCB8-563F-4D69-9058-1A2285AEE13F}"/>
    <hyperlink ref="A986" r:id="rId615" display="https://www.procyclingstats.com/rider/alex-colman" xr:uid="{6CD24278-7624-4F58-A370-5225F80CFD9F}"/>
    <hyperlink ref="A896" r:id="rId616" display="https://www.procyclingstats.com/rider/louis-blouwe" xr:uid="{470B1377-E771-42F9-A467-73B4D80252F4}"/>
    <hyperlink ref="A1803" r:id="rId617" display="https://www.procyclingstats.com/rider/morne-van-niekerk" xr:uid="{03D99B87-B74F-4C0D-AFE4-63FAE9529C3A}"/>
    <hyperlink ref="A890" r:id="rId618" display="https://www.procyclingstats.com/rider/pavel-bittner" xr:uid="{AEE2D8B8-5624-40F6-8BAE-E309CC09ECB3}"/>
    <hyperlink ref="A855" r:id="rId619" display="https://www.procyclingstats.com/rider/tomas-barta" xr:uid="{FFB36EAE-536D-46CB-BC00-BC5D1D62ACA5}"/>
    <hyperlink ref="A1206" r:id="rId620" display="https://www.procyclingstats.com/rider/michael-hepburn" xr:uid="{697F1424-0FA6-43D6-B898-FAD13234CAA3}"/>
    <hyperlink ref="A1407" r:id="rId621" display="https://www.procyclingstats.com/rider/alessio-martinelli" xr:uid="{264E7C3F-CEC8-4AAF-A18B-8D2BA6B21EBD}"/>
    <hyperlink ref="A1379" r:id="rId622" display="https://www.procyclingstats.com/rider/riccardo-lucca" xr:uid="{88973933-BF62-4311-A628-4663E35CBBC6}"/>
    <hyperlink ref="A1832" r:id="rId623" display="https://www.procyclingstats.com/rider/riccardo-verza-2" xr:uid="{B6A08A47-197F-42B2-83ED-E4E01311D7BF}"/>
    <hyperlink ref="A1312" r:id="rId624" display="https://www.procyclingstats.com/rider/tomas-kopecky" xr:uid="{7ABE84F0-6137-4642-8050-394931367108}"/>
    <hyperlink ref="A1643" r:id="rId625" display="https://www.procyclingstats.com/rider/alexander-salby" xr:uid="{3F6E3C6E-0ED3-45EC-9FD8-3088675DE955}"/>
    <hyperlink ref="A1044" r:id="rId626" display="https://www.procyclingstats.com/rider/ceriel-desal" xr:uid="{753CDBEA-5367-46DE-B315-E30599D6E61E}"/>
    <hyperlink ref="A1551" r:id="rId627" display="https://www.procyclingstats.com/rider/dimitri-peyskens" xr:uid="{46A34C8F-F2C5-4422-B1E2-BA9A0FC7467A}"/>
    <hyperlink ref="A1751" r:id="rId628" display="https://www.procyclingstats.com/rider/alex-tolio" xr:uid="{F2A1569E-54F5-4C03-9F6D-40B1AC925028}"/>
    <hyperlink ref="A1576" r:id="rId629" display="https://www.procyclingstats.com/rider/viktor-potocki" xr:uid="{4F94FF46-BF8A-409F-B7DB-2EEF0CA4C0C8}"/>
    <hyperlink ref="A1228" r:id="rId630" display="https://www.procyclingstats.com/rider/dylan-hopkins" xr:uid="{49189228-60CB-4F37-ADAD-3E24DEE23F80}"/>
    <hyperlink ref="A1859" r:id="rId631" display="https://www.procyclingstats.com/rider/james-whelan" xr:uid="{F8644668-2E56-4F0F-94DC-B8A51EC3A008}"/>
    <hyperlink ref="A1704" r:id="rId632" display="https://www.procyclingstats.com/rider/tyler-stites" xr:uid="{B58319F5-4C8B-43F7-9A80-4A0459267014}"/>
    <hyperlink ref="A1869" r:id="rId633" display="https://www.procyclingstats.com/rider/matej-zahalka" xr:uid="{117831C4-7EC6-4D50-8707-44E1330DAF0B}"/>
    <hyperlink ref="A1296" r:id="rId634" display="https://www.procyclingstats.com/rider/siim-kiskonen" xr:uid="{439C4CC4-4F50-4695-B33B-D00CEC69E23D}"/>
    <hyperlink ref="A1429" r:id="rId635" display="https://www.procyclingstats.com/rider/lukas-meiler" xr:uid="{DD798914-765A-4252-B22B-38AE5E80E665}"/>
    <hyperlink ref="A1426" r:id="rId636" display="https://www.procyclingstats.com/rider/johan-meens" xr:uid="{5D478EB1-4EFA-40B6-80C9-538FAB0084DB}"/>
    <hyperlink ref="A1763" r:id="rId637" display="https://www.procyclingstats.com/rider/bastien-tronchon" xr:uid="{E3F38A11-C4C2-4E8A-9437-4C3C79092862}"/>
    <hyperlink ref="A1606" r:id="rId638" display="https://www.procyclingstats.com/rider/valentin-retailleau" xr:uid="{4934D75D-D736-44EE-8190-6029ED43EFB6}"/>
    <hyperlink ref="A1403" r:id="rId639" display="https://www.procyclingstats.com/rider/alex-martin-gutierrez" xr:uid="{BFED2B74-D83A-4DC0-B568-1E63A7C36FA1}"/>
    <hyperlink ref="A1475" r:id="rId640" display="https://www.procyclingstats.com/rider/jokin-murguialday-elorza" xr:uid="{1F373697-09A7-4357-9D3C-229D19DAB4B2}"/>
    <hyperlink ref="A1370" r:id="rId641" display="https://www.procyclingstats.com/rider/andoni-lopez-de-abetxuko-jimenez" xr:uid="{F363D523-AA51-4347-9151-CB22941FAC07}"/>
    <hyperlink ref="A1036" r:id="rId642" display="https://www.procyclingstats.com/rider/jesus-del-pino" xr:uid="{555B206A-45CD-467A-A925-F33C4043A4BE}"/>
    <hyperlink ref="A1587" r:id="rId643" display="https://www.procyclingstats.com/rider/blake-quick" xr:uid="{3E409E1A-7162-4EBB-8B02-0238D94B3A02}"/>
    <hyperlink ref="A1533" r:id="rId644" display="https://www.procyclingstats.com/rider/nicklas-amdi-pedersen" xr:uid="{6BC12446-9CE3-4ABF-9BA6-300ABFF0AA12}"/>
    <hyperlink ref="A926" r:id="rId645" display="https://www.procyclingstats.com/rider/mathias-bregnhoj" xr:uid="{DBAA4BAD-E3ED-468B-ACE7-CB2BC386E205}"/>
    <hyperlink ref="A1501" r:id="rId646" display="https://www.procyclingstats.com/rider/ingvar-omarsson" xr:uid="{6CB91F62-2079-4F26-BAAD-92768D37DAAF}"/>
    <hyperlink ref="A907" r:id="rId647" display="https://www.procyclingstats.com/rider/davide-bomboi" xr:uid="{0346946F-E62D-4CD3-9DE1-53AA522DF0FD}"/>
    <hyperlink ref="A1254" r:id="rId648" display="https://www.procyclingstats.com/rider/jordan-jegat" xr:uid="{06FFB236-C6F4-497C-98FA-991DD14BDC6E}"/>
    <hyperlink ref="A1783" r:id="rId649" display="https://www.procyclingstats.com/rider/loe-van-belle" xr:uid="{6ED4A43A-41F7-4D13-8501-93FD26DC9FD6}"/>
    <hyperlink ref="A1858" r:id="rId650" display="https://www.procyclingstats.com/rider/mats-wenzel" xr:uid="{37655E8B-E758-4529-B60D-432215803E58}"/>
    <hyperlink ref="A1697" r:id="rId651" display="https://www.procyclingstats.com/rider/felix-stehli" xr:uid="{88414C03-8B87-4CF1-9751-0D06C05E562F}"/>
    <hyperlink ref="A1289" r:id="rId652" display="https://www.procyclingstats.com/rider/petr-kelemeh" xr:uid="{3CB047E4-1211-435B-8736-6A969D67486D}"/>
    <hyperlink ref="A1350" r:id="rId653" display="https://www.procyclingstats.com/rider/mathis-le-berre" xr:uid="{1A1B8C8C-09A1-4790-AA60-E0AFD7973519}"/>
    <hyperlink ref="A1446" r:id="rId654" display="https://www.procyclingstats.com/rider/lorenzo-milesi" xr:uid="{1E4982D2-CAE7-480A-A8F3-D5629AA9E89B}"/>
    <hyperlink ref="A845" r:id="rId655" display="https://www.procyclingstats.com/rider/alexandre-balmer" xr:uid="{0793EE3D-07A4-4389-91E5-EC97A19BF00E}"/>
    <hyperlink ref="A1513" r:id="rId656" display="https://www.procyclingstats.com/rider/robigzon-leandro-oyola" xr:uid="{2389B91F-DED8-4FF1-8377-054420E66809}"/>
    <hyperlink ref="A1377" r:id="rId657" display="https://www.procyclingstats.com/rider/david-lozano" xr:uid="{2E5E0911-B341-4E59-9391-8B70E523C049}"/>
    <hyperlink ref="A1592" r:id="rId658" display="https://www.procyclingstats.com/rider/cristian-raileanu" xr:uid="{B828E984-364F-4C7B-AB7C-3AF8112E5000}"/>
    <hyperlink ref="A1235" r:id="rId659" display="https://www.procyclingstats.com/rider/alessandro-iacchi" xr:uid="{B89E101F-4723-4100-975D-D82B9361C58F}"/>
    <hyperlink ref="A1139" r:id="rId660" display="https://www.procyclingstats.com/rider/pierre-gautherat" xr:uid="{AFDC37AF-1FAF-4CC8-9672-9DB59E7445FA}"/>
    <hyperlink ref="A1187" r:id="rId661" display="https://www.procyclingstats.com/rider/haest-jasper" xr:uid="{FF58E9CB-AE2B-4C7D-A712-FBE9AE9ECC65}"/>
    <hyperlink ref="A841" r:id="rId662" display="https://www.procyclingstats.com/rider/abel-balderstone-roumens" xr:uid="{28D7E574-C0B9-4A07-A473-BB117E4C7830}"/>
    <hyperlink ref="A1532" r:id="rId663" display="https://www.procyclingstats.com/rider/tobiasz-pawlak" xr:uid="{2625DE0D-7B0F-480B-9AE0-40B344792F19}"/>
    <hyperlink ref="A1616" r:id="rId664" display="https://www.procyclingstats.com/rider/brandon-smith-rivera-vargas" xr:uid="{CB7195A9-0ED8-4961-AC62-36C3CDEC10CA}"/>
    <hyperlink ref="A971" r:id="rId665" display="https://www.procyclingstats.com/rider/thanakhan-chaiyasombat" xr:uid="{5CE4FE15-BDD0-4302-B84B-160250FE9EB0}"/>
    <hyperlink ref="A1334" r:id="rId666" display="https://www.procyclingstats.com/rider/ali-labib-shotorban" xr:uid="{44B73242-4C38-4E3D-93BF-EA3B6E490061}"/>
    <hyperlink ref="A1739" r:id="rId667" display="https://www.procyclingstats.com/rider/tim-torn-teutenberg" xr:uid="{24DF4361-B4FE-4776-8E01-905444A14128}"/>
    <hyperlink ref="A1496" r:id="rId668" display="https://www.procyclingstats.com/rider/hayato-okamoto" xr:uid="{E71B7CA4-7F0F-475A-A815-845168EF295F}"/>
    <hyperlink ref="A1353" r:id="rId669" display="https://www.procyclingstats.com/rider/thomas-lebas" xr:uid="{BAA773E6-2781-4875-985B-85035EA53919}"/>
    <hyperlink ref="A1252" r:id="rId670" display="https://www.procyclingstats.com/rider/maxime-jarnet" xr:uid="{774D3844-A053-4F57-8276-AB094084DEAE}"/>
    <hyperlink ref="A1820" r:id="rId671" display="https://www.procyclingstats.com/rider/matheo-vercher" xr:uid="{75B74411-E4D5-490C-8A97-F47ED382A4AC}"/>
    <hyperlink ref="A820" r:id="rId672" display="https://www.procyclingstats.com/rider/yukiya-arashiro" xr:uid="{C928701A-7BF8-4DF9-8AB4-D755950B47F5}"/>
    <hyperlink ref="A884" r:id="rId673" display="https://www.procyclingstats.com/rider/carter-bettles" xr:uid="{CF0EC772-010F-4B61-ABAD-BADA407D4F31}"/>
    <hyperlink ref="A1025" r:id="rId674" display="https://www.procyclingstats.com/rider/lucas-de-rossi" xr:uid="{42396EFA-6A19-40AC-9598-69A1FEB50866}"/>
    <hyperlink ref="A1465" r:id="rId675" display="https://www.procyclingstats.com/rider/gianni-moscon" xr:uid="{E2721893-236E-4A09-889B-A67DDBE9C64E}"/>
    <hyperlink ref="A983" r:id="rId676" display="https://www.procyclingstats.com/rider/davide-cimolai" xr:uid="{7179020F-F531-4B77-B662-77D6C1B2545F}"/>
    <hyperlink ref="A1063" r:id="rId677" display="https://www.procyclingstats.com/rider/luke-durbridge" xr:uid="{9547A874-6BDD-4F7A-9E1B-A49D89514626}"/>
    <hyperlink ref="A1090" r:id="rId678" display="https://www.procyclingstats.com/rider/matteo-fabbro" xr:uid="{27A2E72D-CF4D-469F-989B-2B65F0EECF26}"/>
    <hyperlink ref="A1325" r:id="rId679" display="https://www.procyclingstats.com/rider/merhawi-kudus" xr:uid="{EE3BB559-E938-48BA-9599-28A07D99277E}"/>
    <hyperlink ref="A1804" r:id="rId680" display="https://www.procyclingstats.com/rider/boy-van-poppel" xr:uid="{E579F137-A92D-406C-8702-6C59515A3D6D}"/>
    <hyperlink ref="A1605" r:id="rId681" display="https://www.procyclingstats.com/rider/jhonatan-restrepo" xr:uid="{44DF632B-14C0-42F9-AA33-477EDACCAB56}"/>
    <hyperlink ref="A1636" r:id="rId682" display="https://www.procyclingstats.com/rider/clement-russo" xr:uid="{FF3CCEC8-F1EB-417D-AB7C-DC43F3B274FB}"/>
    <hyperlink ref="A1845" r:id="rId683" display="https://www.procyclingstats.com/rider/matthew-walls" xr:uid="{192361AB-7F26-45FD-9F2F-B66F4D0EDD62}"/>
    <hyperlink ref="A1048" r:id="rId684" display="https://www.procyclingstats.com/rider/jose-manuel-diaz-gallego" xr:uid="{7D0A1359-F337-45ED-A03B-C6F00638F192}"/>
    <hyperlink ref="A1580" r:id="rId685" display="https://www.procyclingstats.com/rider/eduard-prades" xr:uid="{BF691A76-1B01-4212-94D8-596D2B24098E}"/>
    <hyperlink ref="A1095" r:id="rId686" display="https://www.procyclingstats.com/rider/fabio-felline" xr:uid="{D6E82936-A006-4BA2-BF07-AF87AA230C49}"/>
    <hyperlink ref="A1756" r:id="rId687" display="https://www.procyclingstats.com/rider/damien-touze" xr:uid="{ECCEFB65-AF06-4B83-AA33-2C52704236E5}"/>
    <hyperlink ref="A969" r:id="rId688" display="https://www.procyclingstats.com/rider/jefferson-cepeda-hernandez" xr:uid="{3A5425A0-15A1-497F-A4DB-5CA112E314FF}"/>
    <hyperlink ref="A1710" r:id="rId689" display="https://www.procyclingstats.com/rider/patryk-stosz" xr:uid="{59FEA5DC-7AC8-454E-9CBB-DB8CF3197FEA}"/>
    <hyperlink ref="A1680" r:id="rId690" display="https://www.procyclingstats.com/rider/anders-skaarseth" xr:uid="{DE7228BB-BC44-46F2-B5FD-1FF011A526EF}"/>
    <hyperlink ref="A1093" r:id="rId691" display="https://www.procyclingstats.com/rider/yevgeniy-fedorov" xr:uid="{E0A661CB-91B8-46E7-A7D6-F24239F914B1}"/>
    <hyperlink ref="A1019" r:id="rId692" display="https://www.procyclingstats.com/rider/victor-de-la-parte" xr:uid="{09C4BC43-99CE-4EB6-870D-52244ECDC0DE}"/>
    <hyperlink ref="A1074" r:id="rId693" display="https://www.procyclingstats.com/rider/niklas-eg" xr:uid="{A4C66D0D-1DBD-459F-8474-8E63E3BC20C2}"/>
    <hyperlink ref="A1486" r:id="rId694" display="https://www.procyclingstats.com/rider/christophe-noppe" xr:uid="{4B6A5518-3D8C-4EA4-9A08-6CC86B7C615B}"/>
    <hyperlink ref="A1097" r:id="rId695" display="https://www.procyclingstats.com/rider/delio-fernandez" xr:uid="{8FAB337A-162F-499F-82E2-C8302813C20B}"/>
    <hyperlink ref="A954" r:id="rId696" display="https://www.procyclingstats.com/rider/romain-cardis" xr:uid="{40EDF030-67CE-4744-849E-D3F441290C94}"/>
    <hyperlink ref="A1055" r:id="rId697" display="https://www.procyclingstats.com/rider/fabien-doubey" xr:uid="{62A95277-5191-4B32-A803-DF45F17BE1F3}"/>
    <hyperlink ref="A879" r:id="rId698" display="https://www.procyclingstats.com/rider/urko-berrade-fernandez" xr:uid="{86ADD30F-61D9-4F7C-B83F-D83A80142C8D}"/>
    <hyperlink ref="A1455" r:id="rId699" display="https://www.procyclingstats.com/rider/kenny-molly" xr:uid="{634D5C85-0526-4DA9-ACAD-9DEDD57F3BC9}"/>
    <hyperlink ref="A1481" r:id="rId700" display="https://www.procyclingstats.com/rider/antonio-nibali" xr:uid="{C20C0736-AE92-4896-84FA-1C9A00A41722}"/>
    <hyperlink ref="A902" r:id="rId701" display="https://www.procyclingstats.com/rider/marceli-boguslawski" xr:uid="{37C16C16-2C4F-47C5-AD5E-5F32D4F70B0C}"/>
    <hyperlink ref="A1660" r:id="rId702" display="https://www.procyclingstats.com/rider/jacob-scott" xr:uid="{D42FFDF1-DB84-401A-8097-F0CA8F2E0DCC}"/>
    <hyperlink ref="A1631" r:id="rId703" display="https://www.procyclingstats.com/rider/joey-rosskopf" xr:uid="{FF608F3D-AF6D-4E06-A481-D845DEF1B2C2}"/>
    <hyperlink ref="A857" r:id="rId704" display="https://www.procyclingstats.com/rider/cyril-barthe" xr:uid="{21BF31B4-D937-47AD-859D-C32E576A216E}"/>
    <hyperlink ref="A816" r:id="rId705" display="https://www.procyclingstats.com/rider/antonio-angulo" xr:uid="{574799F2-09CB-4F55-81B2-C6C651E46694}"/>
    <hyperlink ref="A993" r:id="rId706" display="https://www.procyclingstats.com/rider/rodrigo-contreras" xr:uid="{E1D6D581-5EE8-4A68-AE39-A84E26BCE41E}"/>
    <hyperlink ref="A960" r:id="rId707" display="https://www.procyclingstats.com/rider/andre-carvalho" xr:uid="{ABD69F44-FC62-45A6-9E1C-B6BEA7EA5BD2}"/>
    <hyperlink ref="A961" r:id="rId708" display="https://www.procyclingstats.com/rider/henrique-casimiro" xr:uid="{1F4BB86A-3E47-43D2-B1F4-5989ED7D21B6}"/>
    <hyperlink ref="A943" r:id="rId709" display="https://www.procyclingstats.com/rider/jeremy-cabot" xr:uid="{059891E7-9D18-448B-ACB7-AE50AEC471B0}"/>
    <hyperlink ref="A948" r:id="rId710" display="https://www.procyclingstats.com/rider/diego-andres-camargo" xr:uid="{50D2A3D1-62C7-4DFC-B2C4-87A2ABABDF31}"/>
    <hyperlink ref="A952" r:id="rId711" display="https://www.procyclingstats.com/rider/carlos-canal" xr:uid="{0A5D819B-625C-484E-B299-BB93AC9EF21D}"/>
    <hyperlink ref="A987" r:id="rId712" display="https://www.procyclingstats.com/rider/luca-colnaghi" xr:uid="{11991B28-0BCC-4C8C-9C9C-01F9D9348CF9}"/>
    <hyperlink ref="A915" r:id="rId713" display="https://www.procyclingstats.com/rider/matthew-bostock" xr:uid="{C9C515C7-1817-47F2-BA1F-C6F3567E353A}"/>
    <hyperlink ref="A972" r:id="rId714" display="https://www.procyclingstats.com/rider/thomas-champion" xr:uid="{0EB54144-61AF-4DB0-A44F-4D330DD74F9E}"/>
    <hyperlink ref="A933" r:id="rId715" display="https://www.procyclingstats.com/rider/tomasz-budzinski" xr:uid="{8B243028-8689-4567-8289-B7148D12CFAD}"/>
    <hyperlink ref="A1088" r:id="rId716" display="https://www.procyclingstats.com/rider/metkel-eyob" xr:uid="{B5C89029-47C9-4551-BB6F-AA1F49A0D9AE}"/>
    <hyperlink ref="A1032" r:id="rId717" display="https://www.procyclingstats.com/rider/tim-declercq" xr:uid="{6C64BA49-8C1B-4AB3-B6B9-CB988A31A004}"/>
    <hyperlink ref="A1087" r:id="rId718" display="https://www.procyclingstats.com/rider/jesse-ewart" xr:uid="{E2E1AD04-9B33-4992-8716-74CD6530F0D6}"/>
    <hyperlink ref="A1089" r:id="rId719" display="https://www.procyclingstats.com/rider/jesus-ezquerra-muela" xr:uid="{BCA79D40-22E6-4CC9-A2C8-784EF2B76C40}"/>
    <hyperlink ref="A1050" r:id="rId720" display="https://www.procyclingstats.com/rider/marton-dina" xr:uid="{0363D05A-2C4A-4E05-A616-89C1C1FAF444}"/>
    <hyperlink ref="A1101" r:id="rId721" display="https://www.procyclingstats.com/rider/erik-fetter" xr:uid="{959B2A67-A1D3-483F-B052-C90CE4F58D9B}"/>
    <hyperlink ref="A1154" r:id="rId722" display="https://www.procyclingstats.com/rider/yevgeniy-gidich" xr:uid="{06ABE4A5-FB6D-4340-840C-85C53119E597}"/>
    <hyperlink ref="A1136" r:id="rId723" display="https://www.procyclingstats.com/rider/andrea-garosio" xr:uid="{28000667-2020-4472-A1B3-4702DB44E6D4}"/>
    <hyperlink ref="A1129" r:id="rId724" display="https://www.procyclingstats.com/rider/stefano-gandin" xr:uid="{F5DC8948-86F6-4F38-8B2F-E235FD4622CD}"/>
    <hyperlink ref="A1156" r:id="rId725" display="https://www.procyclingstats.com/rider/gal-glivar" xr:uid="{5382CB70-9A88-4B2C-8DD4-3A980B505E89}"/>
    <hyperlink ref="A1123" r:id="rId726" display="https://www.procyclingstats.com/rider/paniego-fuentes" xr:uid="{9B0A59CE-49B3-4A28-8E4B-709F8A1A47BB}"/>
    <hyperlink ref="A1166" r:id="rId727" display="https://www.procyclingstats.com/rider/matevz-govekar" xr:uid="{49284DC5-330D-44C9-AA01-769A7ABF650C}"/>
    <hyperlink ref="A1164" r:id="rId728" display="https://www.procyclingstats.com/rider/david-gonzalez-lopez" xr:uid="{52736E7F-ABDA-4DA7-8491-5E75ECAC4079}"/>
    <hyperlink ref="A1212" r:id="rId729" display="https://www.procyclingstats.com/rider/jules-hesters" xr:uid="{C0BAF6E8-0EA4-4C5A-8346-7BBB694A91DA}"/>
    <hyperlink ref="A1662" r:id="rId730" display="https://www.procyclingstats.com/rider/rudiger-selig" xr:uid="{00027DF6-B26A-437F-B683-EBFC5DED056E}"/>
    <hyperlink ref="A1453" r:id="rId731" display="https://www.procyclingstats.com/rider/alex-molenaar" xr:uid="{4448B781-2E9E-4CAE-AEAB-10E63CED4BC4}"/>
    <hyperlink ref="A1369" r:id="rId732" display="https://www.procyclingstats.com/rider/giovanni-lonardi" xr:uid="{8715E65E-42A1-4C61-8CC6-49541CEC42A9}"/>
    <hyperlink ref="A1827" r:id="rId733" display="https://www.procyclingstats.com/rider/emiel-vermeulen" xr:uid="{BA8D675B-816B-4F16-81F0-7A0C9D57A7DC}"/>
    <hyperlink ref="A1613" r:id="rId734" display="https://www.procyclingstats.com/rider/michel-ries" xr:uid="{B8BD15B9-7E00-4D42-BFF3-E7CA0485F35A}"/>
    <hyperlink ref="A1317" r:id="rId735" display="https://www.procyclingstats.com/rider/alexander-krieger" xr:uid="{177ADFB2-D153-458C-9939-C4B59211FFFC}"/>
    <hyperlink ref="A1270" r:id="rId736" display="https://www.procyclingstats.com/rider/colin-joyce" xr:uid="{6DB50794-D16E-4241-B6B4-AE285AE90CCA}"/>
    <hyperlink ref="A1707" r:id="rId737" display="https://www.procyclingstats.com/rider/andreas-stokbro" xr:uid="{BD0F08E7-49C3-4F44-8DCE-49448DB29D74}"/>
    <hyperlink ref="A1262" r:id="rId738" display="https://www.procyclingstats.com/rider/julius-johansen" xr:uid="{F469EBF7-E4A9-4ABA-8133-7D0665CC3D9D}"/>
    <hyperlink ref="A1594" r:id="rId739" display="https://www.procyclingstats.com/rider/dusan-rajovic" xr:uid="{B06D62DB-F1A2-495D-BD1A-1E00A560EB9E}"/>
    <hyperlink ref="A1439" r:id="rId740" display="https://www.procyclingstats.com/rider/remy-mertz" xr:uid="{79468BBC-DBAD-45EE-92BE-80A7C884F85E}"/>
    <hyperlink ref="A1412" r:id="rId741" display="https://www.procyclingstats.com/rider/lluis-guillermo-mas" xr:uid="{F73826F0-A5D8-4561-9EF5-A0AED897B15F}"/>
    <hyperlink ref="A1384" r:id="rId742" display="https://www.procyclingstats.com/rider/filip-maciejuk" xr:uid="{263F89DB-01E2-489D-94C4-AA1E91941CFC}"/>
    <hyperlink ref="A1766" r:id="rId743" display="https://www.procyclingstats.com/rider/daniel-turek" xr:uid="{0BCC5B1C-B802-4B0B-AADD-A832D8483CAA}"/>
    <hyperlink ref="A1469" r:id="rId744" display="https://www.procyclingstats.com/rider/moise-mugisha" xr:uid="{F6DD2778-714D-4699-88F5-5DC0FA04B621}"/>
    <hyperlink ref="A1678" r:id="rId745" display="https://www.procyclingstats.com/rider/sarawut-sirironnachai" xr:uid="{F97C923A-B1B3-4409-89AF-A6EA46FB8F02}"/>
    <hyperlink ref="A1390" r:id="rId746" display="https://www.procyclingstats.com/rider/kent-main" xr:uid="{E0925A1E-5764-48BD-936D-E7EBD5678F42}"/>
    <hyperlink ref="A1361" r:id="rId747" display="https://www.procyclingstats.com/rider/samuel-leroux" xr:uid="{98350E1B-6BF5-474F-9C7C-B92FC1E69E78}"/>
    <hyperlink ref="A1621" r:id="rId748" display="https://www.procyclingstats.com/rider/jose-luis-rodriguez" xr:uid="{7CA5FA46-67C7-4C9E-A75F-871B5C8D2B35}"/>
    <hyperlink ref="A1673" r:id="rId749" display="https://www.procyclingstats.com/rider/joaquim-silva" xr:uid="{BFF0DC0A-E093-4F8A-A7BD-B1B939E9E7CF}"/>
    <hyperlink ref="A1658" r:id="rId750" display="https://www.procyclingstats.com/rider/michael-schwarzmann" xr:uid="{50A49EAF-C0FD-4B4C-A211-EF73787AA1CF}"/>
    <hyperlink ref="A1777" r:id="rId751" display="https://www.procyclingstats.com/rider/norman-vahtra" xr:uid="{2C841097-AC9F-434F-9613-85C8D9396400}"/>
    <hyperlink ref="A1309" r:id="rId752" display="https://www.procyclingstats.com/rider/alexander-konychev" xr:uid="{2A7E94CF-65E7-46FA-9549-C40746031E69}"/>
    <hyperlink ref="A1773" r:id="rId753" display="https://www.procyclingstats.com/rider/martin-urianstad" xr:uid="{D3741AE8-B739-4AD2-8554-7360BFBF0A1D}"/>
    <hyperlink ref="A1542" r:id="rId754" display="https://www.procyclingstats.com/rider/manuel-penalver" xr:uid="{4FAA1A0F-BEBA-4ACB-AC29-FBB77C3F72E3}"/>
    <hyperlink ref="A1246" r:id="rId755" display="https://www.procyclingstats.com/rider/johan-jacobs" xr:uid="{F75C7AA7-6F6D-4793-9130-8AF75BEA6747}"/>
    <hyperlink ref="A1447" r:id="rId756" display="https://www.procyclingstats.com/rider/andreas-miltiadis" xr:uid="{A3C4D1A4-5F51-42EB-B20C-5A67B47A4CF6}"/>
    <hyperlink ref="A1769" r:id="rId757" display="https://www.procyclingstats.com/rider/polychronis-tzortzakis" xr:uid="{AB78F3FE-3AC7-44A3-B177-02FADFE681CA}"/>
    <hyperlink ref="A1362" r:id="rId758" display="https://www.procyclingstats.com/rider/jeremy-leveau" xr:uid="{BC674265-7B6C-4F8D-AB99-25C4648714F3}"/>
    <hyperlink ref="A1595" r:id="rId759" display="https://www.procyclingstats.com/rider/jonas-rapp" xr:uid="{5A7E22E2-3446-4300-953E-E9FBD43B7187}"/>
    <hyperlink ref="A1468" r:id="rId760" display="https://www.procyclingstats.com/rider/frederik-muff" xr:uid="{AB874140-2B63-4249-814B-0104356A4B47}"/>
    <hyperlink ref="A1604" r:id="rId761" display="https://www.procyclingstats.com/rider/erik-nordsaeter-resell" xr:uid="{E2F31B9C-315C-411F-A028-5EAC962A1642}"/>
    <hyperlink ref="A1640" r:id="rId762" display="https://www.procyclingstats.com/rider/nassim-saidi" xr:uid="{00E863FE-6BA6-41C4-9151-182513235AC1}"/>
    <hyperlink ref="A1685" r:id="rId763" display="https://www.procyclingstats.com/rider/willie-smit" xr:uid="{76CE5577-BC11-46AC-BC5A-53DA2915B8E0}"/>
    <hyperlink ref="A1630" r:id="rId764" display="https://www.procyclingstats.com/rider/alejandro-ropero" xr:uid="{1C661808-C04D-41D8-88D1-06947E4E01A2}"/>
    <hyperlink ref="A1257" r:id="rId765" display="https://www.procyclingstats.com/rider/frederik-jensen" xr:uid="{4CB9A897-6514-4C84-908E-B175127EE782}"/>
    <hyperlink ref="A1237" r:id="rId766" display="https://www.procyclingstats.com/rider/ognjen-ilic" xr:uid="{0969944E-72B2-4B7D-9F87-039980D813BF}"/>
    <hyperlink ref="A1701" r:id="rId767" display="https://www.procyclingstats.com/rider/campbell-stewart" xr:uid="{21C536CF-A3F4-415B-9922-FC2B03E9C2B8}"/>
    <hyperlink ref="A1142" r:id="rId768" display="https://www.procyclingstats.com/rider/samuel-gaze" xr:uid="{BC21D13B-971D-4999-A161-D59A6F7525C8}"/>
    <hyperlink ref="A1176" r:id="rId769" display="https://www.procyclingstats.com/rider/dmitriy-gruzdev" xr:uid="{3869EA65-C9E7-4176-8669-EA6409A45E50}"/>
    <hyperlink ref="A1719" r:id="rId770" display="https://www.procyclingstats.com/rider/martin-svrcek" xr:uid="{5636322F-CF99-49D3-B766-379D4AB754E1}"/>
    <hyperlink ref="A1627" r:id="rId771" display="https://www.procyclingstats.com/rider/ivan-romeo" xr:uid="{DB57817B-39CD-4AF6-AB8A-41FE193692AB}"/>
    <hyperlink ref="A861" r:id="rId772" display="https://www.procyclingstats.com/rider/alex-baudin" xr:uid="{09627E0F-DE01-42DB-989F-031FB4CEA861}"/>
    <hyperlink ref="A1147" r:id="rId773" display="https://www.procyclingstats.com/rider/lorenzo-germani" xr:uid="{52D938EF-AABF-4CEA-8BC8-D68B014C387D}"/>
    <hyperlink ref="A1691" r:id="rId774" display="https://www.procyclingstats.com/rider/antonio-soto" xr:uid="{E7A133FE-3B90-4615-B108-3B627BB69B6F}"/>
    <hyperlink ref="A1575" r:id="rId775" display="https://www.procyclingstats.com/rider/lukas-postlberger" xr:uid="{311BA00B-5376-41BF-8B49-304076F2BAA6}"/>
    <hyperlink ref="A1519" r:id="rId776" display="https://www.procyclingstats.com/rider/enzo-paleni" xr:uid="{0BDDB3A0-DA76-4714-BCB5-2B059C844657}"/>
    <hyperlink ref="A1253" r:id="rId777" display="https://www.procyclingstats.com/rider/emilien-jeanniere" xr:uid="{E5F135DB-74D5-4744-BD2F-C15D088F869C}"/>
    <hyperlink ref="A1336" r:id="rId778" display="https://www.procyclingstats.com/rider/azzedine-lagab" xr:uid="{CF2F8EA5-C91F-4339-9A96-79EC60F6A7B8}"/>
    <hyperlink ref="A1734" r:id="rId779" display="https://www.procyclingstats.com/rider/meron-teshome" xr:uid="{662F8C95-A26C-46F5-9078-2A53FE70BE4A}"/>
    <hyperlink ref="A810" r:id="rId780" display="https://www.procyclingstats.com/rider/clement-alleno" xr:uid="{F5F93E9D-9355-4BAC-AE2C-3C6F998CDC72}"/>
    <hyperlink ref="A1632" r:id="rId781" display="https://www.procyclingstats.com/rider/sergey-rostovtsev" xr:uid="{38250D6D-5064-4CDC-8B91-691BD78FED13}"/>
    <hyperlink ref="A1634" r:id="rId782" display="https://www.procyclingstats.com/rider/christopher-rougierlagane" xr:uid="{CA20EFA8-83DA-4AA6-BD63-03029DA14088}"/>
    <hyperlink ref="A875" r:id="rId783" display="https://www.procyclingstats.com/rider/natnael-berhane" xr:uid="{5058F92A-837C-4A06-B7F7-1E236006FA09}"/>
    <hyperlink ref="A821" r:id="rId784" display="https://www.procyclingstats.com/rider/aklilu-arefayne" xr:uid="{09952CC9-5FB7-4E5C-A708-12766BCA91B0}"/>
    <hyperlink ref="A1277" r:id="rId785" display="https://www.procyclingstats.com/rider/christofer-robin-jurado" xr:uid="{A66D4B5B-188F-4393-9C0C-F41CF603C19B}"/>
    <hyperlink ref="A1432" r:id="rId786" display="https://www.procyclingstats.com/rider/marcelo-nahuel-mendez" xr:uid="{BAB2E624-00C1-4547-ACD1-30FBB8E7A37F}"/>
    <hyperlink ref="A994" r:id="rId787" display="https://www.procyclingstats.com/rider/tomas-contte" xr:uid="{8FA5FC51-DE4C-4128-A7D2-78B8AEE17222}"/>
    <hyperlink ref="A1433" r:id="rId788" display="https://www.procyclingstats.com/rider/marcos-omar-mendez" xr:uid="{CA99316B-4E12-4205-989D-A6666F8C84E6}"/>
    <hyperlink ref="A910" r:id="rId789" display="https://www.procyclingstats.com/rider/iker-bonillo-martin" xr:uid="{9D288FA3-8BC3-4C3B-BFFD-30834AD0A37C}"/>
    <hyperlink ref="A1402" r:id="rId790" display="https://www.procyclingstats.com/rider/niklas-markl" xr:uid="{C31BBE81-2781-4936-8FD9-48920C5DF041}"/>
    <hyperlink ref="A1054" r:id="rId791" display="https://www.procyclingstats.com/rider/juan-pablo-dotti" xr:uid="{480F30D2-F400-48A2-AD50-40C73F30D839}"/>
    <hyperlink ref="A1728" r:id="rId792" display="https://www.procyclingstats.com/rider/manuele-tarozzi" xr:uid="{06CD962D-E9AD-4022-978F-313D4A0154E1}"/>
    <hyperlink ref="A1521" r:id="rId793" display="https://www.procyclingstats.com/rider/cesar-nicolas-paredes" xr:uid="{0C31EC20-0142-4E53-A146-66F069188625}"/>
    <hyperlink ref="A1440" r:id="rId794" display="https://www.procyclingstats.com/rider/leandro-carlos-messineo" xr:uid="{ABBFB385-F120-4451-A07D-9990782907BB}"/>
    <hyperlink ref="A1626" r:id="rId795" display="https://www.procyclingstats.com/rider/vicente-rojas" xr:uid="{17C2C78F-4A87-4611-8FAE-3C0804A1BE9F}"/>
    <hyperlink ref="A1647" r:id="rId796" display="https://www.procyclingstats.com/rider/marcus-sander-hansen" xr:uid="{18FBC55D-A3F4-4D70-8EB3-B04E21A22D4A}"/>
    <hyperlink ref="A858" r:id="rId797" display="https://www.procyclingstats.com/rider/ayco-bastiaens" xr:uid="{06C088DF-DD4D-4783-9A82-F13082390CCF}"/>
    <hyperlink ref="A1190" r:id="rId798" display="https://www.procyclingstats.com/rider/mulu-kinfe-hailemichael" xr:uid="{09E913F2-D379-4E28-ADE0-582A2EEB78FF}"/>
    <hyperlink ref="A1282" r:id="rId799" display="https://www.procyclingstats.com/rider/charles-kagimu" xr:uid="{048F291D-EBCF-46EC-A8A3-E18C8F38F7D3}"/>
    <hyperlink ref="A1625" r:id="rId800" display="https://www.procyclingstats.com/rider/kiya-rogora" xr:uid="{8AA8BCAC-1E50-433F-AF27-30CE13CAFB52}"/>
    <hyperlink ref="A1195" r:id="rId801" display="https://www.procyclingstats.com/rider/yacine-hamza" xr:uid="{07A3DF7D-4B18-46F2-8591-129DFB015894}"/>
    <hyperlink ref="A1068" r:id="rId802" display="https://www.procyclingstats.com/rider/ed-doghmy-achraf" xr:uid="{0658DDC0-1507-4D67-8988-A85B91789421}"/>
    <hyperlink ref="A866" r:id="rId803" display="https://www.procyclingstats.com/rider/youssef-bdadou" xr:uid="{94237D17-68AE-41E6-87EB-C9FFA69632B2}"/>
    <hyperlink ref="A869" r:id="rId804" display="https://www.procyclingstats.com/rider/louis-bendixen" xr:uid="{F176626C-F623-4CAC-A8DB-148D53CBE161}"/>
    <hyperlink ref="A1375" r:id="rId805" display="https://www.procyclingstats.com/rider/rafael-lourenco" xr:uid="{66384D0D-9701-4C6A-8218-76957DC45487}"/>
    <hyperlink ref="A1170" r:id="rId806" display="https://www.procyclingstats.com/rider/tsgabu-gebremaryam-grmay" xr:uid="{EB584FC5-8507-4CA2-8527-DAECA97EBA90}"/>
    <hyperlink ref="A1082" r:id="rId807" display="https://www.procyclingstats.com/rider/lucas-eriksson" xr:uid="{81A4629C-9B0E-4CCF-98C2-95375D414CC7}"/>
    <hyperlink ref="A1582" r:id="rId808" display="https://www.procyclingstats.com/rider/marc-oliver-pritzen" xr:uid="{37E9685E-5FDB-4BEE-B11F-89FE50F2AC6E}"/>
    <hyperlink ref="A912" r:id="rId809" display="https://www.procyclingstats.com/rider/thomas-bonnet" xr:uid="{51E24139-1CB8-4FDD-BD8F-1E26BF88E880}"/>
    <hyperlink ref="A1507" r:id="rId810" display="https://www.procyclingstats.com/rider/callum-ormiston" xr:uid="{C9F47712-8B19-43B7-BE57-7D95780129E7}"/>
    <hyperlink ref="A893" r:id="rId811" display="https://www.procyclingstats.com/rider/joseph-blackmore" xr:uid="{2280F65A-3B05-426A-B6F1-E1343CEF7331}"/>
    <hyperlink ref="A1330" r:id="rId812" display="https://www.procyclingstats.com/rider/peter-kusztor" xr:uid="{F9774248-8008-402E-90F0-653D20DE6070}"/>
    <hyperlink ref="A1140" r:id="rId813" display="https://www.procyclingstats.com/rider/francesco-gavazzi" xr:uid="{9E8637DD-A787-4B07-B998-E0F00C2B9487}"/>
    <hyperlink ref="A1480" r:id="rId814" display="https://www.procyclingstats.com/rider/lukas-nerurkar" xr:uid="{48ADBECB-E7E8-4713-BA31-2B9793A78CCE}"/>
    <hyperlink ref="A1637" r:id="rId815" display="https://www.procyclingstats.com/rider/jonas-rutsch" xr:uid="{D146DAB5-C68F-4DB4-ADD7-9928E8C78768}"/>
    <hyperlink ref="A1027" r:id="rId816" display="https://www.procyclingstats.com/rider/adam-de-vos" xr:uid="{34857C5F-4E99-4A1B-A055-A9DBC30FF5D6}"/>
    <hyperlink ref="A1665" r:id="rId817" display="https://www.procyclingstats.com/rider/javier-serrano" xr:uid="{CE095E10-49DE-4A43-91AB-71D23A0C92BC}"/>
    <hyperlink ref="A988" r:id="rId818" display="https://www.procyclingstats.com/rider/filippo-colombo1" xr:uid="{F7202B27-ADC8-4A3D-8901-60A93C343DB1}"/>
    <hyperlink ref="A1126" r:id="rId819" display="https://www.procyclingstats.com/rider/thomas-gachignard" xr:uid="{6073F9AC-0959-4168-9C2A-86393ED1EDEB}"/>
    <hyperlink ref="A931" r:id="rId820" display="https://www.procyclingstats.com/rider/martijn-budding" xr:uid="{70388F98-FE40-4A72-898B-6E7FBE155B97}"/>
    <hyperlink ref="A1810" r:id="rId821" display="https://www.procyclingstats.com/rider/nathan-vandepitte" xr:uid="{9F438621-93BA-4B24-B475-9CAD705AA8D3}"/>
    <hyperlink ref="A1437" r:id="rId822" display="https://www.procyclingstats.com/rider/sergio-meris" xr:uid="{4AF5BE2C-E881-4104-8DD0-2A0DD0CB95BE}"/>
    <hyperlink ref="A1071" r:id="rId823" display="https://www.procyclingstats.com/rider/roy-eefting" xr:uid="{557734A3-2C69-407E-9C55-CABD958FAEAF}"/>
    <hyperlink ref="A804" r:id="rId824" display="https://www.procyclingstats.com/rider/jack-aitken" xr:uid="{3632DDA7-8D56-4BF8-AB2E-F8E0903C7E76}"/>
    <hyperlink ref="A842" r:id="rId825" display="https://www.procyclingstats.com/rider/giacomo-ballabio" xr:uid="{1148D3A9-8A9C-4651-915F-20B6F0D3D8C3}"/>
    <hyperlink ref="A1314" r:id="rId826" display="https://www.procyclingstats.com/rider/stefan-kovar" xr:uid="{47AD9C48-29A3-432F-9585-83DCE9AEC35D}"/>
    <hyperlink ref="A1459" r:id="rId827" display="https://www.procyclingstats.com/rider/drew-morey" xr:uid="{EC4E3909-B537-45D3-83B8-D0762D20781C}"/>
    <hyperlink ref="A1162" r:id="rId828" display="https://www.procyclingstats.com/rider/camilo-andres-gomez-gomez" xr:uid="{3186B83C-35EB-45DA-A8D1-D3EDAC2AB60B}"/>
    <hyperlink ref="A1273" r:id="rId829" display="https://www.procyclingstats.com/rider/hoonmin-jun" xr:uid="{CCA2AF88-2A81-4B4C-82FE-E42265D21A4E}"/>
    <hyperlink ref="A1436" r:id="rId830" display="https://www.procyclingstats.com/rider/didier-merchan" xr:uid="{E9E3F575-38CA-46D6-AA91-77E1E7E0AAA5}"/>
    <hyperlink ref="A905" r:id="rId831" display="https://www.procyclingstats.com/rider/jetse-bol" xr:uid="{C018C7B9-E3D2-46DC-B75C-C69B1AF5235C}"/>
    <hyperlink ref="A1754" r:id="rId832" display="https://www.procyclingstats.com/rider/hugo-toumire" xr:uid="{0196173D-5256-419B-845F-AFC803BAD232}"/>
    <hyperlink ref="A1834" r:id="rId833" display="https://www.procyclingstats.com/rider/jordan-villani" xr:uid="{8FFE069E-D3F3-439A-8DB4-73B7A0BF177F}"/>
    <hyperlink ref="A1106" r:id="rId834" display="https://www.procyclingstats.com/rider/riley-fleming" xr:uid="{D201432A-607C-4E65-935A-F2C2C7A9E33D}"/>
    <hyperlink ref="A1847" r:id="rId835" display="https://www.procyclingstats.com/rider/liam-walsh" xr:uid="{A1F84DDE-71AF-480A-B32D-96D83297C397}"/>
    <hyperlink ref="A1155" r:id="rId836" display="https://www.procyclingstats.com/rider/brady-gilmore" xr:uid="{429AE92A-836D-41F0-A964-83F77FE0036B}"/>
    <hyperlink ref="A1762" r:id="rId837" display="https://www.procyclingstats.com/rider/declan-trezise" xr:uid="{67EB3266-AD60-4F46-9620-FF5C4C0D2FC1}"/>
    <hyperlink ref="A1423" r:id="rId838" display="https://www.procyclingstats.com/rider/hamish-mckenzie" xr:uid="{C3203434-CF0D-4D7E-A979-CBCD88FEB60F}"/>
    <hyperlink ref="A1030" r:id="rId839" display="https://www.procyclingstats.com/rider/nicolas-debeaumarche" xr:uid="{DAF353AE-8201-4CF0-9525-DEBB0B3F15FB}"/>
    <hyperlink ref="A1016" r:id="rId840" display="https://www.procyclingstats.com/rider/timo-de-jong" xr:uid="{2C143951-3433-462D-8D93-B7DEFAF888C2}"/>
    <hyperlink ref="A1706" r:id="rId841" display="https://www.procyclingstats.com/rider/abram-stockman" xr:uid="{544E4379-7706-4A39-944E-79BC76595952}"/>
    <hyperlink ref="A1329" r:id="rId842" display="https://www.procyclingstats.com/rider/terry-kusuma" xr:uid="{8A8D8C90-4F7B-4753-A676-AA227D66D2FD}"/>
    <hyperlink ref="A1331" r:id="rId843" display="https://www.procyclingstats.com/rider/anton-kuzmin" xr:uid="{2ABF7BB4-C248-400F-A157-50D5698453C4}"/>
    <hyperlink ref="A1248" r:id="rId844" display="https://www.procyclingstats.com/rider/kyung-gu-jang" xr:uid="{B8B7AE4E-D5F2-43C6-A810-0CBE10D4E6C7}"/>
    <hyperlink ref="A1241" r:id="rId845" display="https://www.procyclingstats.com/rider/cameron-ivory" xr:uid="{C7174683-6B74-4C30-BBC1-BD391CB95E2E}"/>
    <hyperlink ref="A1553" r:id="rId846" display="https://www.procyclingstats.com/rider/patompob-phonarjthan" xr:uid="{F78D89D2-A4F9-4F7C-816C-2D1E4E143C07}"/>
    <hyperlink ref="A1418" r:id="rId847" display="https://www.procyclingstats.com/rider/lionel-mawditt" xr:uid="{6DCEA929-8479-421F-961A-673E8C08E62D}"/>
    <hyperlink ref="A1378" r:id="rId848" display="https://www.procyclingstats.com/rider/shao-hsuan-lu" xr:uid="{D866ABFA-8E30-4FB3-AAC6-FAC401CB4370}"/>
    <hyperlink ref="A808" r:id="rId849" display="https://www.procyclingstats.com/rider/ruslan-aliyev" xr:uid="{ED336055-4C9D-4A32-88E0-B9EBB9A72820}"/>
    <hyperlink ref="A1266" r:id="rId850" display="https://www.procyclingstats.com/rider/taj-jones" xr:uid="{87E80A99-36FF-4622-BBF4-7D224F5CCAB3}"/>
    <hyperlink ref="A1010" r:id="rId851" display="https://www.procyclingstats.com/rider/leo-danes" xr:uid="{A1E6F040-3E36-4A4E-AC2E-C458EC28A86A}"/>
    <hyperlink ref="A1534" r:id="rId852" display="https://www.procyclingstats.com/rider/rasmus-sojbergpedersen" xr:uid="{96C365A7-F55A-47B6-8A66-CC433BD9C3CA}"/>
    <hyperlink ref="A1387" r:id="rId853" display="https://www.procyclingstats.com/rider/filippo-magli2" xr:uid="{33250F8A-4D6A-4F19-91B7-9356287D71A9}"/>
    <hyperlink ref="A868" r:id="rId854" display="https://www.procyclingstats.com/rider/dario-igor-belletta" xr:uid="{FFF5575A-869A-4F7B-B85C-DB7DB60F330A}"/>
    <hyperlink ref="A867" r:id="rId855" display="https://www.procyclingstats.com/rider/michael-belleri" xr:uid="{C2481900-A4CC-4A9F-A337-8E03C9F60115}"/>
    <hyperlink ref="A1826" r:id="rId856" display="https://www.procyclingstats.com/rider/moran-vermeulen" xr:uid="{05BD1FCB-08F8-4567-AF8B-506C3EA30FC6}"/>
    <hyperlink ref="A1645" r:id="rId857" display="https://www.procyclingstats.com/rider/sergio-samitier" xr:uid="{FEABF7EF-E005-4621-8398-9E8D2B3838C0}"/>
    <hyperlink ref="A1556" r:id="rId858" display="https://www.procyclingstats.com/rider/finlay-pickering" xr:uid="{8EE0835A-776D-4C5A-93F1-914247502185}"/>
    <hyperlink ref="A1229" r:id="rId859" display="https://www.procyclingstats.com/rider/kaden-hopkins" xr:uid="{5AF20445-E116-45AA-8D5F-78AC104584B9}"/>
    <hyperlink ref="A976" r:id="rId860" display="https://www.procyclingstats.com/rider/charlesetienne-chretien" xr:uid="{79822E91-4266-4B51-A728-7D33A0849A60}"/>
    <hyperlink ref="A1177" r:id="rId861" display="https://www.procyclingstats.com/rider/byron-guama" xr:uid="{8655D029-E3BB-49CA-81B0-18B76BD7E52C}"/>
    <hyperlink ref="A1732" r:id="rId862" display="https://www.procyclingstats.com/rider/fernando-tercero-lopez" xr:uid="{7595397E-1399-4588-8C28-DBECE1F11B3C}"/>
    <hyperlink ref="A1299" r:id="rId863" display="https://www.procyclingstats.com/rider/arthur-kluckers" xr:uid="{1FFD1ABD-2373-4426-A8BA-A793C9C17F68}"/>
    <hyperlink ref="A1364" r:id="rId864" display="https://www.procyclingstats.com/rider/dario-lillo" xr:uid="{A9AA3AFB-1921-4A14-A2E2-8532F8FCB90D}"/>
    <hyperlink ref="A1278" r:id="rId865" display="https://www.procyclingstats.com/rider/christopher-juul-jensen" xr:uid="{92541035-222E-4961-AD6A-E2C37089C97C}"/>
    <hyperlink ref="A1135" r:id="rId866" display="https://www.procyclingstats.com/rider/gianmarco-garofoli" xr:uid="{3D3EAF29-9CB8-4B98-9996-D7490C263DEB}"/>
    <hyperlink ref="A1205" r:id="rId867" display="https://www.procyclingstats.com/rider/asbjorn-hellemose" xr:uid="{62D5B927-057D-4581-A08D-927E95BF4A06}"/>
    <hyperlink ref="A1358" r:id="rId868" display="https://www.procyclingstats.com/rider/remi-lelandais" xr:uid="{78B16EC1-6231-4654-8FAD-BF7BFDEEB4F3}"/>
    <hyperlink ref="A1078" r:id="rId869" display="https://www.procyclingstats.com/rider/pirmin-eisenbarth" xr:uid="{A087862A-BA86-48F8-A3F4-2952D5E6CE1A}"/>
    <hyperlink ref="A1648" r:id="rId870" display="https://www.procyclingstats.com/rider/alessandro-santaromita" xr:uid="{4C1BEC99-FCD3-4A3C-AC39-396A5C605D90}"/>
    <hyperlink ref="A1274" r:id="rId871" display="https://www.procyclingstats.com/rider/francis-juneau" xr:uid="{F853308A-74FB-4C76-9B8F-4382612618A3}"/>
    <hyperlink ref="A1672" r:id="rId872" display="https://www.procyclingstats.com/rider/gabriel-shipley" xr:uid="{83483D06-7389-45A7-A9CD-F42862DDB6F1}"/>
    <hyperlink ref="A1784" r:id="rId873" display="https://www.procyclingstats.com/rider/luca-van-boven" xr:uid="{0E4E00FB-8FA6-4FAD-B2E7-DF6F2CB50BC5}"/>
    <hyperlink ref="A1219" r:id="rId874" display="https://www.procyclingstats.com/rider/alvaro-jose-hodeg" xr:uid="{FC32E233-DE6B-4670-858C-0D3A9A272A3D}"/>
    <hyperlink ref="A1564" r:id="rId875" display="https://www.procyclingstats.com/rider/charles-planet" xr:uid="{A6D5C25B-CFD3-4A2A-8541-B2E4C6CD2386}"/>
    <hyperlink ref="A1612" r:id="rId876" display="https://www.procyclingstats.com/rider/filippo-ridolfo" xr:uid="{D97F3D8D-F679-455B-8FBE-7261D4EB93FA}"/>
    <hyperlink ref="A1574" r:id="rId877" display="https://www.procyclingstats.com/rider/rudy-porter" xr:uid="{DAE42A18-E3AB-445B-805A-8A8B8934D46D}"/>
    <hyperlink ref="A1292" r:id="rId878" display="https://www.procyclingstats.com/rider/pierre-pascal-keup" xr:uid="{95783C42-9E75-402B-80ED-29F7722AB734}"/>
    <hyperlink ref="A1022" r:id="rId879" display="https://www.procyclingstats.com/rider/sander-de-pestel" xr:uid="{1A0A1EE9-885B-4569-B3A7-BE72E4582B9C}"/>
    <hyperlink ref="A1042" r:id="rId880" display="https://www.procyclingstats.com/rider/tuur-dens" xr:uid="{C9DAB4DC-66D0-43B0-9DE0-14E85228717A}"/>
    <hyperlink ref="A1568" r:id="rId881" display="https://www.procyclingstats.com/rider/martins-pluto" xr:uid="{20922AC3-72F2-4A88-B2F7-34B6AD1ABC3B}"/>
    <hyperlink ref="A1518" r:id="rId882" display="https://www.procyclingstats.com/rider/markus-pajur" xr:uid="{EF85390B-CA54-4EE1-B06B-F3C9D90CC0CD}"/>
    <hyperlink ref="A800" r:id="rId883" display="https://www.procyclingstats.com/rider/rokas-adomaitis" xr:uid="{B76F9C18-5756-4D1F-995D-CA54D97C3AA6}"/>
    <hyperlink ref="A1393" r:id="rId884" display="https://www.procyclingstats.com/rider/matias-malmberg" xr:uid="{5E19008F-CF13-4B06-834D-89D8453DD04F}"/>
    <hyperlink ref="A1583" r:id="rId885" display="https://www.procyclingstats.com/rider/bartlomiej-proc" xr:uid="{4C0D2192-3AB0-40AA-A924-C0A74E19C7B8}"/>
    <hyperlink ref="A1075" r:id="rId886" display="https://www.procyclingstats.com/rider/jakob-egholm" xr:uid="{2DCCD0B8-73D4-478E-AF10-BC1A6CC7700F}"/>
    <hyperlink ref="A1283" r:id="rId887" display="https://www.procyclingstats.com/rider/axel-kallberg" xr:uid="{B09D6306-48CB-4933-972D-752A2B51430D}"/>
    <hyperlink ref="A1360" r:id="rId888" display="https://www.procyclingstats.com/rider/hugo-lennartsson" xr:uid="{52ADDBA5-FD1A-4A5A-830A-A5258E7318DB}"/>
    <hyperlink ref="A1264" r:id="rId889" display="https://www.procyclingstats.com/rider/liam-johnston" xr:uid="{332D7F0F-309D-48DD-B929-A2B0402D23F8}"/>
    <hyperlink ref="A1306" r:id="rId890" display="https://www.procyclingstats.com/rider/naoki-kojima" xr:uid="{128717A3-6F5F-4FAF-8EBD-E64C5F6B3910}"/>
    <hyperlink ref="A1324" r:id="rId891" display="https://www.procyclingstats.com/rider/kazushige-kuboki" xr:uid="{0CA21973-3CF4-418D-8A5D-2195B042346E}"/>
    <hyperlink ref="A966" r:id="rId892" display="https://www.procyclingstats.com/rider/ryan-cavanagh" xr:uid="{EF8E39F9-BDA5-4098-A0A1-28ABEE9A563E}"/>
    <hyperlink ref="A1590" r:id="rId893" display="https://www.procyclingstats.com/rider/leonel-quintero" xr:uid="{DE957497-5B99-4719-A543-D34EA4945647}"/>
    <hyperlink ref="A1503" r:id="rId894" display="https://www.procyclingstats.com/rider/rei-onodera" xr:uid="{02920F0E-2C10-411B-8718-987C611C2300}"/>
    <hyperlink ref="A1753" r:id="rId895" display="https://www.procyclingstats.com/rider/jose-vicente-toribio" xr:uid="{C265760D-8108-4DA2-946A-BF6A7A1E98E5}"/>
    <hyperlink ref="A1255" r:id="rId896" display="https://www.procyclingstats.com/rider/luca-jenni" xr:uid="{F98FF7BE-D87B-4665-8D28-D72EB61C9B3A}"/>
    <hyperlink ref="A1421" r:id="rId897" display="https://www.procyclingstats.com/rider/kevin-mccambridge" xr:uid="{A1FA0698-2537-4158-A88E-2A694E5C0074}"/>
    <hyperlink ref="A1186" r:id="rId898" display="https://www.procyclingstats.com/rider/celestin-guillon" xr:uid="{8881C68B-4B94-4C36-BF17-E38A56786878}"/>
    <hyperlink ref="A1045" r:id="rId899" display="https://www.procyclingstats.com/rider/thomas-devaux" xr:uid="{EDDABB20-F9CE-43DE-B075-FEA29E39771E}"/>
    <hyperlink ref="A1525" r:id="rId900" display="https://www.procyclingstats.com/rider/nicolo-parisini" xr:uid="{F0201170-6EEF-46D7-8BD0-7ABA0C2CFE37}"/>
    <hyperlink ref="A1272" r:id="rId901" display="https://www.procyclingstats.com/rider/maximilien-juillard" xr:uid="{F7D40B9C-8B00-4EF8-BBC0-43FBCF0BA3A3}"/>
    <hyperlink ref="A1623" r:id="rId902" display="https://www.procyclingstats.com/rider/torbjorn-andre-roed1" xr:uid="{AF6FE8FC-9869-4720-B38C-8E7590F695CA}"/>
    <hyperlink ref="A1822" r:id="rId903" display="https://www.procyclingstats.com/rider/luca-vergallito" xr:uid="{D1B8320E-A8B2-48F7-9286-C5507A8E34D6}"/>
    <hyperlink ref="A1294" r:id="rId904" display="https://www.procyclingstats.com/rider/euro-kim" xr:uid="{7688D845-3FA2-46D5-9E90-A2627A3D3B4E}"/>
    <hyperlink ref="A1764" r:id="rId905" display="https://www.procyclingstats.com/rider/chih-hao-tu" xr:uid="{A110131B-3A44-4046-9D04-01F7C3381810}"/>
    <hyperlink ref="A1311" r:id="rId906" display="https://www.procyclingstats.com/rider/matyas-kopecky" xr:uid="{21A11D8D-64CB-4168-B468-74C4AF1D135B}"/>
    <hyperlink ref="A844" r:id="rId907" display="https://www.procyclingstats.com/rider/maurice-ballerstedt" xr:uid="{B460CC77-36EF-4E62-AA7B-A6A6EDC002EC}"/>
    <hyperlink ref="A1069" r:id="rId908" display="https://www.procyclingstats.com/rider/patrick-eddy2" xr:uid="{F2EBD81F-FE3A-4685-9B94-BB5DCD2E9475}"/>
    <hyperlink ref="A1811" r:id="rId909" display="https://www.procyclingstats.com/rider/yentl-vandevelde" xr:uid="{F1A500FA-DE14-4BC5-B3F6-7C5B7DE250EF}"/>
    <hyperlink ref="A1597" r:id="rId910" display="https://www.procyclingstats.com/rider/martijn-rasenberg" xr:uid="{EB985F4D-1B9D-4825-A86C-EC054E421911}"/>
    <hyperlink ref="A1366" r:id="rId911" display="https://www.procyclingstats.com/rider/bert-jan-lindeman" xr:uid="{7C19856C-FAB9-4BA0-AEB2-3DB31BF8D7D0}"/>
    <hyperlink ref="A1199" r:id="rId912" display="https://www.procyclingstats.com/rider/yoeri-havik" xr:uid="{03FF8DB3-2606-41C1-B4E9-EE30399CF4A5}"/>
    <hyperlink ref="A1028" r:id="rId913" display="https://www.procyclingstats.com/rider/hartthijs-de-vries" xr:uid="{BF2D2DAE-F319-4C04-AF43-57A9FCCEDE7A}"/>
    <hyperlink ref="A794" r:id="rId914" display="https://www.procyclingstats.com/rider/tobias-aagaard-hansen" xr:uid="{E8093256-8533-4540-8CBB-4DAEAE9BABB8}"/>
    <hyperlink ref="A1222" r:id="rId915" display="https://www.procyclingstats.com/rider/lars-hohmann" xr:uid="{4A80D124-DBDD-4CF2-9C60-85EA7B11EC40}"/>
    <hyperlink ref="A1132" r:id="rId916" display="https://www.procyclingstats.com/rider/carlos-garcia-pierna" xr:uid="{A653CA9B-BFEA-49BA-95CF-0FCBF7BB5672}"/>
    <hyperlink ref="A1786" r:id="rId917" display="https://www.procyclingstats.com/rider/lars-van-den-berg" xr:uid="{B30178DF-3BB6-422E-9F0D-10B9DBBA9AC7}"/>
    <hyperlink ref="A951" r:id="rId918" display="https://www.procyclingstats.com/rider/marcel-camprubi" xr:uid="{816C86DD-7941-4FA6-9E79-C6804995C472}"/>
    <hyperlink ref="A1404" r:id="rId919" display="https://www.procyclingstats.com/rider/david-martin-romero" xr:uid="{5097D616-48AD-48F6-B8DE-145E3A8C42A9}"/>
    <hyperlink ref="A1304" r:id="rId920" display="https://www.procyclingstats.com/rider/oded-kogut" xr:uid="{7D3E1E49-34AF-4CCD-9723-E4979AA72448}"/>
    <hyperlink ref="A1581" r:id="rId921" display="https://www.procyclingstats.com/rider/johan-price-pejtersen" xr:uid="{E3B7B752-D3E6-4666-AF75-0BE191915870}"/>
    <hyperlink ref="A1049" r:id="rId922" display="https://www.procyclingstats.com/rider/silvan-dillier" xr:uid="{86E7CDE5-A053-4311-9444-F4EB17D76463}"/>
    <hyperlink ref="A1281" r:id="rId923" display="https://www.procyclingstats.com/rider/stinus-kaempe" xr:uid="{C2413BFD-3070-4D47-B468-D2E009B3FFC8}"/>
    <hyperlink ref="A914" r:id="rId924" display="https://www.procyclingstats.com/rider/michael-boros" xr:uid="{32C4AF8A-AC1F-4A27-BD91-5C2F8AACDC98}"/>
    <hyperlink ref="A862" r:id="rId925" display="https://www.procyclingstats.com/rider/dominik-bauer" xr:uid="{DC66E456-36BD-4619-8A55-2E180F524F77}"/>
    <hyperlink ref="A1819" r:id="rId926" display="https://www.procyclingstats.com/rider/luke-verburg" xr:uid="{FD7DCFF3-16CD-4425-B32A-92A137ABFD2B}"/>
    <hyperlink ref="A1276" r:id="rId927" display="https://www.procyclingstats.com/rider/antti-jussi-juntunen" xr:uid="{3525D987-C6F3-46C3-B592-E4EB09ED8699}"/>
    <hyperlink ref="A1258" r:id="rId928" display="https://www.procyclingstats.com/rider/zhi-hui-jiang" xr:uid="{F5CCBD88-1996-4C11-B75E-13E977BFE9FF}"/>
    <hyperlink ref="A1677" r:id="rId929" display="https://www.procyclingstats.com/rider/nils-sinschek" xr:uid="{DE15F575-E589-4554-A557-CBB2A88ED663}"/>
    <hyperlink ref="A1700" r:id="rId930" display="https://www.procyclingstats.com/rider/anton-stensby" xr:uid="{EDB542F6-6310-4ACE-936C-285B0FFC74FE}"/>
    <hyperlink ref="A1381" r:id="rId931" display="https://www.procyclingstats.com/rider/xianjing-lyu" xr:uid="{09A28884-7EEA-4ED3-9297-5AF2DEC33670}"/>
    <hyperlink ref="A1483" r:id="rId932" display="https://www.procyclingstats.com/rider/alessio-nieri" xr:uid="{5536FBE1-FD1A-4AE8-A69B-A192FBE00853}"/>
    <hyperlink ref="A1509" r:id="rId933" display="https://www.procyclingstats.com/rider/danny-osorio" xr:uid="{5EFAB950-31DA-43E0-AB00-C750E59E8668}"/>
    <hyperlink ref="A1467" r:id="rId934" display="https://www.procyclingstats.com/rider/luke-mudgway" xr:uid="{3EF5FAE3-CF81-4BC4-889C-03B776D47C44}"/>
    <hyperlink ref="A1788" r:id="rId935" display="https://www.procyclingstats.com/rider/frank-van-den-broek" xr:uid="{D22530E7-9B92-4642-9B3D-B2038A519A8A}"/>
    <hyperlink ref="A1261" r:id="rId936" display="https://www.procyclingstats.com/rider/jelle-johannink" xr:uid="{E2904552-4720-4448-A625-D1E1C7436E1A}"/>
    <hyperlink ref="A1850" r:id="rId937" display="https://www.procyclingstats.com/rider/kuicheng-wang" xr:uid="{2FD786D6-55B2-4858-817A-FEAAC01E0A38}"/>
    <hyperlink ref="A833" r:id="rId938" display="https://www.procyclingstats.com/rider/myagmarsuren-baasankhuu" xr:uid="{FDBF49DE-AD59-4D9C-BBD4-49F804BB591D}"/>
    <hyperlink ref="A1492" r:id="rId939" display="https://www.procyclingstats.com/rider/victor-ocampo" xr:uid="{DE8A9601-9D28-415D-88FE-247CB72BE580}"/>
    <hyperlink ref="A980" r:id="rId940" display="https://www.procyclingstats.com/rider/cedrik-bakke-christophersen" xr:uid="{52410464-70F1-49FB-A78A-E56EAEE96FBD}"/>
    <hyperlink ref="A1842" r:id="rId941" display="https://www.procyclingstats.com/rider/magnus-waehre1" xr:uid="{82082F00-4D98-425D-B1AE-49B048D74C3D}"/>
    <hyperlink ref="A1290" r:id="rId942" display="https://www.procyclingstats.com/rider/josh-kench" xr:uid="{BD738486-911A-4DF5-8B29-1EB4EB7AECD0}"/>
    <hyperlink ref="A950" r:id="rId943" display="https://www.procyclingstats.com/rider/roniel-campos" xr:uid="{B56C38E5-669A-4DE0-A570-ED3AC73C74CF}"/>
    <hyperlink ref="A1755" r:id="rId944" display="https://www.procyclingstats.com/rider/adam-toupalik" xr:uid="{5DDF7EF8-3A1F-4E75-BF37-654D30ED94D9}"/>
    <hyperlink ref="A1167" r:id="rId945" display="https://www.procyclingstats.com/rider/tijmen-graat" xr:uid="{5D4AB662-176B-4C37-A8EB-7FA2DB9396E2}"/>
    <hyperlink ref="A1224" r:id="rId946" display="https://www.procyclingstats.com/rider/mason-hollyman" xr:uid="{4DB61C2A-6A53-4169-8E33-B2B3C71505FA}"/>
    <hyperlink ref="A803" r:id="rId947" display="https://www.procyclingstats.com/rider/jon-agirre" xr:uid="{6505884E-B93A-48DA-AE36-83ED0ED3316C}"/>
    <hyperlink ref="A1256" r:id="rId948" display="https://www.procyclingstats.com/rider/august-jensen" xr:uid="{BEF9C81A-7842-4293-A876-95899A89314E}"/>
    <hyperlink ref="A1084" r:id="rId949" display="https://www.procyclingstats.com/rider/afonso-eulalio" xr:uid="{FE5BD796-3F21-47D6-A8D6-38A71A1C7D7D}"/>
    <hyperlink ref="A873" r:id="rId950" display="https://www.procyclingstats.com/rider/xabier-berasategi-garmendia" xr:uid="{65894695-E703-4BFE-8E3A-5B4F50F6C5D3}"/>
    <hyperlink ref="A1318" r:id="rId951" display="https://www.procyclingstats.com/rider/mads-ostergaard-kristensen" xr:uid="{38E65C62-1CBC-45AE-8192-AA42A5AD8148}"/>
    <hyperlink ref="A1472" r:id="rId952" display="https://www.procyclingstats.com/rider/tobias-muller1" xr:uid="{F75712F0-5D69-4E04-9CCE-3ED6F0B7EA44}"/>
    <hyperlink ref="A1092" r:id="rId953" display="https://www.procyclingstats.com/rider/alexy-faure-prost" xr:uid="{48C3E4B9-233F-472B-B063-CAB824AF7B22}"/>
    <hyperlink ref="A1530" r:id="rId954" display="https://www.procyclingstats.com/rider/maciej-paterski" xr:uid="{3C791A7E-5804-49A3-A1AC-53C6FB944784}"/>
    <hyperlink ref="A1040" r:id="rId955" display="https://www.procyclingstats.com/rider/alexandre-delettre" xr:uid="{4A4069EE-D1B8-4ACF-A68C-30843AB6B963}"/>
    <hyperlink ref="A920" r:id="rId956" display="https://www.procyclingstats.com/rider/jordy-bouts" xr:uid="{CF4BC024-C97C-4A0B-986B-3F75CC7484C3}"/>
    <hyperlink ref="A1047" r:id="rId957" display="https://www.procyclingstats.com/rider/daniel-dias" xr:uid="{6DCEACD3-D89D-481A-AC93-12CCA9D1F8F8}"/>
    <hyperlink ref="A1477" r:id="rId958" display="https://www.procyclingstats.com/rider/diogo-narciso" xr:uid="{400FFC5C-DBF2-470F-AC2F-E6FB0C1C3AA1}"/>
    <hyperlink ref="A1365" r:id="rId959" display="https://www.procyclingstats.com/rider/leangel-linarez" xr:uid="{D5869031-471E-493C-8247-3D778AC8F6C0}"/>
    <hyperlink ref="A1414" r:id="rId960" display="https://www.procyclingstats.com/rider/luis-angel-mate" xr:uid="{78405E41-A0A2-4EFF-89D9-A72CAA0235DF}"/>
    <hyperlink ref="A1434" r:id="rId961" display="https://www.procyclingstats.com/rider/luis-mendonca" xr:uid="{7B5E51D0-004D-496D-8EA3-7929213DFA52}"/>
    <hyperlink ref="A1131" r:id="rId962" display="https://www.procyclingstats.com/rider/pablo-garcia-frances" xr:uid="{A1F6609C-F496-4B2A-AAC7-BBB0EC941AE5}"/>
    <hyperlink ref="A1383" r:id="rId963" display="https://www.procyclingstats.com/rider/joao-macedo" xr:uid="{E1129C83-6582-4326-9F0F-A2642BDC3354}"/>
    <hyperlink ref="A1489" r:id="rId964" display="https://www.procyclingstats.com/rider/artem-nych" xr:uid="{35F5E679-8633-4DF4-9DBA-B2FFAAB997BE}"/>
    <hyperlink ref="A985" r:id="rId965" display="https://www.procyclingstats.com/rider/ivan-cobo-cayon" xr:uid="{88807302-A845-429D-83F5-DD2810E99A50}"/>
    <hyperlink ref="A1109" r:id="rId966" display="https://www.procyclingstats.com/rider/cesar-fonte" xr:uid="{0199CACD-3EB3-4B93-884B-5A6030B929B3}"/>
    <hyperlink ref="A959" r:id="rId967" display="https://www.procyclingstats.com/rider/antonio-carvalho" xr:uid="{EE928DF9-ED20-4778-8B79-EB2452FD7A8E}"/>
    <hyperlink ref="A940" r:id="rId968" display="https://www.procyclingstats.com/rider/adrian-bustamante" xr:uid="{F5F76D75-D7A5-45D1-80FC-972C6C8D3042}"/>
    <hyperlink ref="A1240" r:id="rId969" display="https://www.procyclingstats.com/rider/mikel-iturria" xr:uid="{328F7423-43C5-44C9-A360-4A2D92E83CFE}"/>
    <hyperlink ref="A1163" r:id="rId970" display="https://www.procyclingstats.com/rider/helder-goncalves" xr:uid="{72A82718-50D2-497F-B627-AA297D9E1C54}"/>
    <hyperlink ref="A1178" r:id="rId971" display="https://www.procyclingstats.com/rider/jaume-guardeno" xr:uid="{3313406C-0156-4B70-A198-96F69D66578F}"/>
    <hyperlink ref="A1179" r:id="rId972" display="https://www.procyclingstats.com/rider/cesar-david-guavita" xr:uid="{9981C2E6-7517-4CF3-9F40-9857FF2AA2DA}"/>
    <hyperlink ref="A1559" r:id="rId973" display="https://www.procyclingstats.com/rider/andrea-pietrobon" xr:uid="{E5528E6A-5A7A-432A-AF26-EA6D6FD0E2E6}"/>
    <hyperlink ref="A1388" r:id="rId974" display="https://www.procyclingstats.com/rider/paul-magnier" xr:uid="{87834397-A3A6-49A3-A845-A6476DFF1B83}"/>
    <hyperlink ref="A1268" r:id="rId975" display="https://www.procyclingstats.com/rider/thomas-joseph" xr:uid="{1309D7AE-6CCE-4881-95F7-DE05124EB032}"/>
    <hyperlink ref="A1323" r:id="rId976" display="https://www.procyclingstats.com/rider/wessel-krul" xr:uid="{C2AE9A5C-F2F9-4FF9-836E-B0DB8EDBACA9}"/>
    <hyperlink ref="A795" r:id="rId977" display="https://www.procyclingstats.com/rider/jeppe-aaskov" xr:uid="{E7333C26-029F-4C7E-A386-BB28EFAD5C41}"/>
    <hyperlink ref="A814" r:id="rId978" display="https://www.procyclingstats.com/rider/kasper-andersen1" xr:uid="{BAEAC504-51F6-4331-BBD9-809BB9CE8D47}"/>
    <hyperlink ref="A1298" r:id="rId979" display="https://www.procyclingstats.com/rider/magnus-bak-klaris" xr:uid="{E211CCA3-8076-4980-81F9-51A0DE9772D9}"/>
    <hyperlink ref="A1717" r:id="rId980" display="https://www.procyclingstats.com/rider/tobias-svarre" xr:uid="{846BBA5D-A29D-4E11-96C3-B5F0A9CE1275}"/>
    <hyperlink ref="A839" r:id="rId981" display="https://www.procyclingstats.com/rider/simon-bak" xr:uid="{023B5246-1B2D-429C-B26B-8FB2A25C3013}"/>
    <hyperlink ref="A1217" r:id="rId982" display="https://www.procyclingstats.com/rider/noah-hobbs" xr:uid="{39F6BA9C-BB04-4FE3-9AF6-931505120BF4}"/>
    <hyperlink ref="A929" r:id="rId983" display="https://www.procyclingstats.com/rider/marc-brustenga-masague" xr:uid="{F163C28B-5540-4190-950E-D7E591168C11}"/>
    <hyperlink ref="A923" r:id="rId984" display="https://www.procyclingstats.com/rider/lewis-bower" xr:uid="{9346608B-41D3-44DD-9BA1-965458A36BF3}"/>
    <hyperlink ref="A1798" r:id="rId985" display="https://www.procyclingstats.com/rider/vincent-van-hemelen" xr:uid="{31906613-E477-422D-B0C2-61202135F1CB}"/>
    <hyperlink ref="A1175" r:id="rId986" display="https://www.procyclingstats.com/rider/thibaud-gruel" xr:uid="{DCF33905-0D44-493C-BF31-F0B20768F3A3}"/>
    <hyperlink ref="A1598" r:id="rId987" display="https://www.procyclingstats.com/rider/johan-ravnoy" xr:uid="{4C3760C4-0938-4214-9F35-D19C4D818EDE}"/>
    <hyperlink ref="A1400" r:id="rId988" display="https://www.procyclingstats.com/rider/elias-maris" xr:uid="{B5CEF564-CB19-4905-A8E9-64159A8BBD6E}"/>
    <hyperlink ref="A1833" r:id="rId989" display="https://www.procyclingstats.com/rider/giacomo-villa" xr:uid="{C910E04D-523B-40DA-917F-93BA40433F63}"/>
    <hyperlink ref="A1741" r:id="rId990" display="https://www.procyclingstats.com/rider/pierre-thierry" xr:uid="{BC5E28CD-F28C-476F-A3A4-1571768826F3}"/>
    <hyperlink ref="A1572" r:id="rId991" display="https://www.procyclingstats.com/rider/michal-pomorski" xr:uid="{A129DE86-E23C-4DAD-8FE1-C9BBDF570AFA}"/>
    <hyperlink ref="A882" r:id="rId992" display="https://www.procyclingstats.com/rider/loic-bettendorf" xr:uid="{DF1C387B-34F8-4229-8FE9-CAF76120B142}"/>
    <hyperlink ref="A1557" r:id="rId993" display="https://www.procyclingstats.com/rider/riley-pickrell" xr:uid="{53E25103-F4AD-4F96-80B1-03FDB8BC9773}"/>
    <hyperlink ref="A1116" r:id="rId994" display="https://www.procyclingstats.com/rider/radoslaw-fratczak" xr:uid="{0EF6EF80-3A8C-418F-9D82-0F38F06D3B6A}"/>
    <hyperlink ref="A1731" r:id="rId995" display="https://www.procyclingstats.com/rider/rotem-tene" xr:uid="{7E2055EF-4BBA-4C78-B5B5-9B987827AEB8}"/>
    <hyperlink ref="A1801" r:id="rId996" display="https://www.procyclingstats.com/rider/vlad-van-mechelen" xr:uid="{0CEBA6A5-C4CC-4966-9394-DB49AB9C365D}"/>
    <hyperlink ref="A886" r:id="rId997" display="https://www.procyclingstats.com/rider/carl-frederik-bevort" xr:uid="{BF85F271-E110-4681-8D48-64A4C305BFC9}"/>
    <hyperlink ref="A1008" r:id="rId998" display="https://www.procyclingstats.com/rider/simon-dalby" xr:uid="{AD1D5950-9EAC-44AB-BB46-5FDEA60370D8}"/>
    <hyperlink ref="A1233" r:id="rId999" display="https://www.procyclingstats.com/rider/axel-huens" xr:uid="{17B86C96-4C9C-4FD6-9E24-FA4CF6CDCA0D}"/>
    <hyperlink ref="A1730" r:id="rId1000" display="https://www.procyclingstats.com/rider/arnaud-tendon" xr:uid="{C060B5F5-8178-4F36-A2AA-1237F161A856}"/>
    <hyperlink ref="A978" r:id="rId1001" display="https://www.procyclingstats.com/rider/jan-christen" xr:uid="{D6503BD9-5187-4A20-8C34-C2B31FE8F9A2}"/>
    <hyperlink ref="A1593" r:id="rId1002" display="https://www.procyclingstats.com/rider/nadav-raisberg" xr:uid="{E11E0011-24C2-457B-926F-99147CF91F6D}"/>
    <hyperlink ref="A1546" r:id="rId1003" display="https://www.procyclingstats.com/rider/diego-pescador" xr:uid="{253F3EA2-26A7-43E5-A8E0-0A0D4CAC0ABF}"/>
    <hyperlink ref="A831" r:id="rId1004" display="https://www.procyclingstats.com/rider/enekoitz-azparren-irurzun" xr:uid="{736C0FE0-8D02-4F6A-A6B8-87100DD57600}"/>
    <hyperlink ref="A1161" r:id="rId1005" display="https://www.procyclingstats.com/rider/joshua-golliker" xr:uid="{FB8D34C3-3D61-4F2D-9900-3C21887F4ECA}"/>
    <hyperlink ref="A1617" r:id="rId1006" display="https://www.procyclingstats.com/rider/samuele-rivi" xr:uid="{E2EB712A-E218-4BC5-8172-97177EADBD6F}"/>
    <hyperlink ref="A1352" r:id="rId1007" display="https://www.procyclingstats.com/rider/jean-louis-le" xr:uid="{6195F20C-AAA6-4916-A341-CA3145B232F0}"/>
    <hyperlink ref="A1709" r:id="rId1008" display="https://www.procyclingstats.com/rider/florian-stork" xr:uid="{4C8FD7CB-769A-4A05-9B6D-F59AD16DFAE5}"/>
    <hyperlink ref="A1263" r:id="rId1009" display="https://www.procyclingstats.com/rider/vincent-john" xr:uid="{A6D8E00F-FCA4-411E-A5CB-FEA945B14DFF}"/>
    <hyperlink ref="A1053" r:id="rId1010" display="https://www.procyclingstats.com/rider/vinzent-dorn" xr:uid="{6A3999F6-0F36-4A2C-9BF4-52ED3DB3DE03}"/>
    <hyperlink ref="A1024" r:id="rId1011" display="https://www.procyclingstats.com/rider/dries-de-pooter" xr:uid="{37D4A65C-A378-4117-A285-BB25E81EC998}"/>
    <hyperlink ref="A1711" r:id="rId1012" display="https://www.procyclingstats.com/rider/jarri-stravers" xr:uid="{A25DC8DB-0769-40F5-835E-A350B2134C90}"/>
    <hyperlink ref="A1307" r:id="rId1013" display="https://www.procyclingstats.com/rider/vladimir-koltunov" xr:uid="{5E340AE5-F0E3-41B6-A223-1D5F2786AC36}"/>
    <hyperlink ref="A934" r:id="rId1014" display="https://www.procyclingstats.com/rider/bart-buijk" xr:uid="{884C330C-3213-4BD4-979A-BCDA842BEC14}"/>
    <hyperlink ref="A1410" r:id="rId1015" display="https://www.procyclingstats.com/rider/daniil-marukhin" xr:uid="{08A52A28-C59E-4B13-B176-301CB6B3A324}"/>
    <hyperlink ref="A1431" r:id="rId1016" display="https://www.procyclingstats.com/rider/jose-mendes" xr:uid="{E57795DE-2E50-4379-B869-4F3AD191F93D}"/>
    <hyperlink ref="A1602" r:id="rId1017" display="https://www.procyclingstats.com/rider/rudolf-remkhi" xr:uid="{1621205C-5263-46B0-87BA-BC830C633DA0}"/>
    <hyperlink ref="A1236" r:id="rId1018" display="https://www.procyclingstats.com/rider/bold-iderbold" xr:uid="{C1284899-06EE-4E79-8F5A-24D41505FA80}"/>
    <hyperlink ref="A1395" r:id="rId1019" display="https://www.procyclingstats.com/rider/francisco-mancebo" xr:uid="{A30940A4-4D79-4439-8F07-AFAC3F45943C}"/>
    <hyperlink ref="A1854" r:id="rId1020" display="https://www.procyclingstats.com/rider/abdullah-wehbi" xr:uid="{642946C3-FC35-47D2-B06E-6B5465B9DF68}"/>
    <hyperlink ref="A1117" r:id="rId1021" display="https://www.procyclingstats.com/rider/eder-frayre" xr:uid="{38E494F6-F546-454E-86E3-75881438283E}"/>
    <hyperlink ref="A1333" r:id="rId1022" display="https://www.procyclingstats.com/rider/zeb-kyffin" xr:uid="{93C38C21-0370-4EB9-A690-4F811054B9AB}"/>
    <hyperlink ref="A1460" r:id="rId1023" display="https://www.procyclingstats.com/rider/antonio-morgado" xr:uid="{699FA9DD-FC74-4A54-A6CC-112BF7635EE0}"/>
    <hyperlink ref="A1034" r:id="rId1024" display="https://www.procyclingstats.com/rider/simon-dehairs" xr:uid="{448B4E37-2437-4F02-A7FE-85A1FBD4D73A}"/>
    <hyperlink ref="A919" r:id="rId1025" display="https://www.procyclingstats.com/rider/enzo-boulet" xr:uid="{B5DF8D0A-9B87-4276-AFFE-14BCCB331C69}"/>
    <hyperlink ref="A1674" r:id="rId1026" display="https://www.procyclingstats.com/rider/colby-simmons" xr:uid="{8D25856C-ED84-456E-B187-6170E99B3654}"/>
    <hyperlink ref="A1457" r:id="rId1027" display="https://www.procyclingstats.com/rider/sebastian-mora-vedri" xr:uid="{2EF6989F-961F-4415-8645-CA33726643D1}"/>
    <hyperlink ref="A1684" r:id="rId1028" display="https://www.procyclingstats.com/rider/liam-slock" xr:uid="{4170F6FD-3AE6-4134-9030-31F3A89F8EF3}"/>
    <hyperlink ref="A1232" r:id="rId1029" display="https://www.procyclingstats.com/rider/haijie-hu" xr:uid="{3546D9B6-7B3F-4668-BB92-E05C276C27D1}"/>
    <hyperlink ref="A1392" r:id="rId1030" display="https://www.procyclingstats.com/rider/vladyslav-makogon" xr:uid="{5B8AE6C2-596C-4913-BD7C-CCB555923B28}"/>
    <hyperlink ref="A1529" r:id="rId1031" display="https://www.procyclingstats.com/rider/yan-pastushenko" xr:uid="{FEC7D0BE-D6BD-4E46-ABE5-490AE5D7971A}"/>
    <hyperlink ref="A908" r:id="rId1032" display="https://www.procyclingstats.com/rider/daniel-bonello" xr:uid="{EF1DD609-C1C0-4F2D-A31C-10E3249ECB56}"/>
    <hyperlink ref="A1506" r:id="rId1033" display="https://www.procyclingstats.com/rider/ahmet-orken" xr:uid="{F0A9971C-6B87-406E-B87A-CDFF39E92EAD}"/>
    <hyperlink ref="A796" r:id="rId1034" display="https://www.procyclingstats.com/rider/mohamad-izzat-hilmi-abdul-halil" xr:uid="{445ABAE4-7A80-4288-A5A2-A81506061E34}"/>
    <hyperlink ref="A1420" r:id="rId1035" display="https://www.procyclingstats.com/rider/nur-amirul-fakhruddin-mazuki" xr:uid="{9B58AE69-701D-416A-B75C-56DCDD6FD722}"/>
    <hyperlink ref="A1799" r:id="rId1036" display="https://www.procyclingstats.com/rider/gijs-van-hoecke" xr:uid="{0DCFB589-7457-437E-BAD7-F5AA118FE79F}"/>
    <hyperlink ref="A1790" r:id="rId1037" display="https://www.procyclingstats.com/rider/jardi-christiaan-van-der-lee" xr:uid="{E4C7B635-F536-4BF9-A1EE-7360545F609B}"/>
    <hyperlink ref="A1657" r:id="rId1038" display="https://www.procyclingstats.com/rider/michal-schuran" xr:uid="{6D1D6B6E-99A7-42A8-892C-161306F44F50}"/>
    <hyperlink ref="A1194" r:id="rId1039" display="https://www.procyclingstats.com/rider/marvin-hammerschmid" xr:uid="{B101210B-7E82-4FEA-9802-D6812F91C9E3}"/>
    <hyperlink ref="A826" r:id="rId1040" display="https://www.procyclingstats.com/rider/huub-artz" xr:uid="{53F80ADD-0470-4293-8074-DB1BF350EAF9}"/>
    <hyperlink ref="A1321" r:id="rId1041" display="https://www.procyclingstats.com/rider/max-kroonen" xr:uid="{5481DE4B-26ED-43F4-B04B-DCB970A1A851}"/>
    <hyperlink ref="A1389" r:id="rId1042" display="https://www.procyclingstats.com/rider/roman-maikin" xr:uid="{8DA26962-9FC0-431F-BC7B-E5585A0BB0C4}"/>
    <hyperlink ref="A899" r:id="rId1043" display="https://www.procyclingstats.com/rider/maris-bogdanovics" xr:uid="{09F06BF9-988A-46D1-83D4-81BECAD60AC4}"/>
    <hyperlink ref="A938" r:id="rId1044" display="https://www.procyclingstats.com/rider/josh-burnett" xr:uid="{323A83C7-37A1-4907-99CD-0CF0FAEC3A7E}"/>
    <hyperlink ref="A1586" r:id="rId1045" display="https://www.procyclingstats.com/rider/lorenzo-quartucci2" xr:uid="{330E823A-E201-44E1-920B-711280FCE9BC}"/>
    <hyperlink ref="A1599" r:id="rId1046" display="https://www.procyclingstats.com/rider/youcef-reguigui" xr:uid="{C3C64956-A2FA-43AB-81E0-C8C4B7AD1BD0}"/>
    <hyperlink ref="A1067" r:id="rId1047" display="https://www.procyclingstats.com/rider/william-eaves" xr:uid="{17DA2FB6-75BF-4471-8426-65811BD2E5D7}"/>
    <hyperlink ref="A1750" r:id="rId1048" display="https://www.procyclingstats.com/rider/yuhi-todome" xr:uid="{01A5DB10-4295-4B31-BED1-AC88155955BC}"/>
    <hyperlink ref="A1239" r:id="rId1049" display="https://www.procyclingstats.com/rider/masahiro-ishigami" xr:uid="{311147A4-EBAF-489E-9224-82EBD94B1834}"/>
    <hyperlink ref="A1505" r:id="rId1050" display="https://www.procyclingstats.com/rider/james-oram" xr:uid="{62E10EF9-F8CF-4942-853A-098E94453FCE}"/>
    <hyperlink ref="A1821" r:id="rId1051" display="https://www.procyclingstats.com/rider/victor-vercouillie" xr:uid="{FA022A1E-A03C-4736-92BD-9A827297F3A7}"/>
    <hyperlink ref="A1197" r:id="rId1052" display="https://www.procyclingstats.com/rider/jo-hashikawa" xr:uid="{5E435046-F67E-4182-B5CF-C37EA338FC32}"/>
    <hyperlink ref="A1610" r:id="rId1053" display="https://www.procyclingstats.com/rider/kane-richards" xr:uid="{6256F456-0CAD-4E20-98DD-A1F6B04B941B}"/>
    <hyperlink ref="A1848" r:id="rId1054" display="https://www.procyclingstats.com/rider/red-walters" xr:uid="{E793A128-4299-4C66-8F5F-521E0AB7AB69}"/>
    <hyperlink ref="A944" r:id="rId1055" display="https://www.procyclingstats.com/rider/aiman-cahyadi" xr:uid="{476D2D69-9D06-4A72-B688-C4561AA93DE6}"/>
    <hyperlink ref="A1485" r:id="rId1056" display="https://www.procyclingstats.com/rider/tobias-nolde" xr:uid="{D9D3BC84-ABAD-45E2-A127-4F6376542227}"/>
    <hyperlink ref="A1382" r:id="rId1057" display="https://www.procyclingstats.com/rider/binyan-ma" xr:uid="{75C7606C-0EB9-4EE5-A145-B811CCF09D14}"/>
    <hyperlink ref="A1223" r:id="rId1058" display="https://www.procyclingstats.com/rider/juri-hollmann" xr:uid="{8A1413CB-41F6-4250-A024-37BC46BB595F}"/>
    <hyperlink ref="A1531" r:id="rId1059" display="https://www.procyclingstats.com/rider/marko-pavlic" xr:uid="{5EBC8FA8-4788-4448-AD5A-CAAB06E45AA2}"/>
    <hyperlink ref="A1682" r:id="rId1060" display="https://www.procyclingstats.com/rider/anze-skok" xr:uid="{66D2846D-51D5-4BA4-ABDE-A684DB25F1A2}"/>
    <hyperlink ref="A1218" r:id="rId1061" display="https://www.procyclingstats.com/rider/kristjan-hocevar" xr:uid="{EE0C21D2-5EBD-46F0-A4D9-1F78C79CFFE3}"/>
    <hyperlink ref="A900" r:id="rId1062" display="https://www.procyclingstats.com/rider/marien-bogerd" xr:uid="{279174DE-B9FA-4C1D-818B-3B8EFE8148BF}"/>
    <hyperlink ref="A901" r:id="rId1063" display="https://www.procyclingstats.com/rider/noah-bogli" xr:uid="{B514233A-C09D-42E9-8BFE-197EEC62EF6B}"/>
    <hyperlink ref="A1301" r:id="rId1064" display="https://www.procyclingstats.com/rider/iver-knotten" xr:uid="{1A7E2F0C-D536-479C-80BF-D952D6034321}"/>
    <hyperlink ref="A1198" r:id="rId1065" display="https://www.procyclingstats.com/rider/alan-hatherly" xr:uid="{AD1FCDB7-B11C-4326-BF3E-0933954E6CFB}"/>
    <hyperlink ref="A1615" r:id="rId1066" display="https://www.procyclingstats.com/rider/felix-ritzinger" xr:uid="{A22DFA6A-6A98-4A99-A830-2CC53DDDB8AB}"/>
    <hyperlink ref="A1723" r:id="rId1067" display="https://www.procyclingstats.com/rider/daniel-szalay" xr:uid="{642A6F02-F158-4482-A867-17C6A393BBDA}"/>
    <hyperlink ref="A1287" r:id="rId1068" display="https://www.procyclingstats.com/rider/gleb-karpenko" xr:uid="{9BB3F740-8A08-4ADA-BFDB-9C11E973895A}"/>
    <hyperlink ref="A1689" r:id="rId1069" display="https://www.procyclingstats.com/rider/gorka-sorarrain" xr:uid="{D6525B73-5810-45DD-AF77-0DBA258F262B}"/>
    <hyperlink ref="A1251" r:id="rId1070" display="https://www.procyclingstats.com/rider/aljaz-jarc" xr:uid="{E77E7D1B-02C5-4B3A-8119-4B943FE5E8CF}"/>
    <hyperlink ref="A812" r:id="rId1071" display="https://www.procyclingstats.com/rider/awet-aman" xr:uid="{56ABFE93-4216-4566-AA75-3B8736DE628A}"/>
    <hyperlink ref="A1550" r:id="rId1072" display="https://www.procyclingstats.com/rider/mengis-petros" xr:uid="{1F95BD54-DE3C-409B-BB4F-9DC8D7E5D4EC}"/>
    <hyperlink ref="A1863" r:id="rId1073" display="https://www.procyclingstats.com/rider/tyler-williams" xr:uid="{D44CC281-65E0-4D40-83EF-3221B6E11225}"/>
    <hyperlink ref="A1591" r:id="rId1074" xr:uid="{B44E696D-CCD1-400E-B783-4AAFC12AB95F}"/>
    <hyperlink ref="A979" r:id="rId1075" display="https://www.procyclingstats.com/rider/ryan-christensen" xr:uid="{5DB08B05-8DEB-4550-A3BD-6A5AF59C67E9}"/>
    <hyperlink ref="A1696" r:id="rId1076" display="https://www.procyclingstats.com/rider/travis-stedman" xr:uid="{B4C8D0DD-5BB2-4806-8CA3-6F4059F3CB23}"/>
    <hyperlink ref="A1245" r:id="rId1077" display="https://www.procyclingstats.com/rider/philippe-jacob" xr:uid="{1F240314-BE81-4505-A25F-D860BEACE82C}"/>
    <hyperlink ref="A1726" r:id="rId1078" display="https://www.procyclingstats.com/rider/lauri-tamm" xr:uid="{77C3C9AF-7A02-449B-8263-181E11D8EC9A}"/>
    <hyperlink ref="A1083" r:id="rId1079" display="https://www.procyclingstats.com/rider/imanol-erviti" xr:uid="{0FBADB2B-A7F5-49C4-8594-5692609A3098}"/>
    <hyperlink ref="A1881" r:id="rId1080" display="https://www.procyclingstats.com/rider/amaury-capiot" xr:uid="{793D494D-F0E2-431A-9CBE-2946F34B9BAA}"/>
    <hyperlink ref="A1882" r:id="rId1081" display="https://www.procyclingstats.com/rider/luke-burns" xr:uid="{0F11DD0D-8A04-41C1-9528-771B2E150FF9}"/>
    <hyperlink ref="A1883" r:id="rId1082" display="https://www.procyclingstats.com/rider/tristan-saunders" xr:uid="{1A4AD874-1EC6-42E2-BDE0-B841A16E6738}"/>
    <hyperlink ref="A1884" r:id="rId1083" display="https://www.procyclingstats.com/rider/antoine-huby" xr:uid="{7DE2098B-AA17-4106-9FFC-27E305D8EAD4}"/>
    <hyperlink ref="A1885" r:id="rId1084" display="https://www.procyclingstats.com/rider/gil-gelders" xr:uid="{DBD0BAFC-C348-45AF-B4C8-AD0140BB1478}"/>
    <hyperlink ref="J357" r:id="rId1085" display="https://www.procyclingstats.com/rider/biniyam-ghirmay" xr:uid="{EA5D3CBE-231D-4A48-B883-6CC21713CA5B}"/>
    <hyperlink ref="J372" r:id="rId1086" display="https://www.procyclingstats.com/rider/michael-matthews" xr:uid="{DBEC9618-9620-4F37-A1A1-65FABD9F3826}"/>
    <hyperlink ref="J381" r:id="rId1087" display="https://www.procyclingstats.com/rider/juan-pedro-lopez" xr:uid="{E962B16E-29AB-44BA-A5AB-DE6B62285B2D}"/>
    <hyperlink ref="J375" r:id="rId1088" display="https://www.procyclingstats.com/rider/bauke-mollema" xr:uid="{FE5B6AA6-7F63-4810-A073-BCD9E7A5CB18}"/>
    <hyperlink ref="J358" r:id="rId1089" display="https://www.procyclingstats.com/rider/simon-yates" xr:uid="{5EB564F8-8274-4207-87DE-D0BD0BDD6002}"/>
    <hyperlink ref="J382" r:id="rId1090" display="https://www.procyclingstats.com/rider/phil-bauhaus" xr:uid="{7AD510D8-CDEA-4882-9FFF-95CD025C8FAA}"/>
    <hyperlink ref="J371" r:id="rId1091" display="https://www.procyclingstats.com/rider/dylan-groenewegen" xr:uid="{223B1ACE-B64A-4EDC-BD8F-E223051EBDF7}"/>
    <hyperlink ref="J355" r:id="rId1092" display="https://www.procyclingstats.com/rider/julian-alaphilippe" xr:uid="{4F0C25A2-77AB-4142-89C8-2A41FCB6E35D}"/>
    <hyperlink ref="J389" r:id="rId1093" display="https://www.procyclingstats.com/rider/diego-ulissi" xr:uid="{A7E7FBE2-7C82-4872-8F7E-D82C4B588751}"/>
    <hyperlink ref="J370" r:id="rId1094" display="https://www.procyclingstats.com/rider/ruben-guerreiro" xr:uid="{08E88CD2-F149-407C-899D-4BE61AF7BA71}"/>
    <hyperlink ref="J388" r:id="rId1095" display="https://www.procyclingstats.com/rider/alex-aranburu" xr:uid="{9E0D1B5E-1FAF-4C6B-BA17-7A442D5D210B}"/>
    <hyperlink ref="J373" r:id="rId1096" display="https://www.procyclingstats.com/rider/caleb-ewan" xr:uid="{C3DBDAF2-5B0A-4896-AB39-8FA8006DD920}"/>
    <hyperlink ref="J376" r:id="rId1097" display="https://www.procyclingstats.com/rider/max-kanter" xr:uid="{44877302-2EFC-49B7-82CD-FE2B62EB13E5}"/>
    <hyperlink ref="J352" r:id="rId1098" display="https://www.procyclingstats.com/rider/jhonatan-narvaez" xr:uid="{2944E4A3-FB0E-4EE6-B208-4E0D24CCF88F}"/>
    <hyperlink ref="J363" r:id="rId1099" display="https://www.procyclingstats.com/rider/jack-haig" xr:uid="{09C7B696-78F9-4934-9438-2B4468D69BC2}"/>
    <hyperlink ref="J378" r:id="rId1100" display="https://www.procyclingstats.com/rider/bryan-coquard" xr:uid="{ABB35BFC-9E40-4101-A25B-D31DC432A48A}"/>
    <hyperlink ref="J398" r:id="rId1101" display="https://www.procyclingstats.com/rider/stefano-oldani" xr:uid="{85501771-C0AF-43BD-8940-7D1F72338F55}"/>
    <hyperlink ref="J364" r:id="rId1102" display="https://www.procyclingstats.com/rider/georg-zimmermann" xr:uid="{8D35C247-03CB-4EBC-838B-F83BBDD758E3}"/>
    <hyperlink ref="J369" r:id="rId1103" display="https://www.procyclingstats.com/rider/corbin-strong" xr:uid="{AD87E532-F96A-4CB5-BEFF-010CE86CFFC0}"/>
    <hyperlink ref="J392" r:id="rId1104" display="https://www.procyclingstats.com/rider/elia-viviani" xr:uid="{AC060ADA-1E1F-402F-8EC8-148F2E75990D}"/>
    <hyperlink ref="J394" r:id="rId1105" display="https://www.procyclingstats.com/rider/michael-storer" xr:uid="{D1A36D07-C30A-44E2-B19F-9F70E0E15C3C}"/>
    <hyperlink ref="J365" r:id="rId1106" display="https://www.procyclingstats.com/rider/nick-schultz" xr:uid="{A6ECAAB8-DF34-4E57-860E-B71310CA0116}"/>
    <hyperlink ref="J397" r:id="rId1107" display="https://www.procyclingstats.com/rider/daniel-mclay" xr:uid="{D7AE16CC-B1AD-474E-8239-C49D88271B11}"/>
    <hyperlink ref="J354" r:id="rId1108" display="https://www.procyclingstats.com/rider/sam-welsford" xr:uid="{C5E5E2CE-D575-45CE-8834-B42C0163ACC4}"/>
    <hyperlink ref="J387" r:id="rId1109" display="https://www.procyclingstats.com/rider/roger-adria" xr:uid="{1995A3E9-9595-4A28-9855-2F4E66CBFD91}"/>
    <hyperlink ref="J409" r:id="rId1110" display="https://www.procyclingstats.com/rider/jasper-de-buyst" xr:uid="{08BA7BF4-73F3-4746-BD18-7D82C48B4EFB}"/>
    <hyperlink ref="J408" r:id="rId1111" display="https://www.procyclingstats.com/rider/madis-mihkels" xr:uid="{43E59B62-BAA7-486A-A2B1-FEEF65CE1D2C}"/>
    <hyperlink ref="J353" r:id="rId1112" display="https://www.procyclingstats.com/rider/oscar-onley" xr:uid="{C49024A3-97F4-4CF6-8E87-A364BACF25E0}"/>
    <hyperlink ref="J396" r:id="rId1113" display="https://www.procyclingstats.com/rider/gleb-syritsa" xr:uid="{1F523EAF-BB8B-41B7-B16E-74D789189006}"/>
    <hyperlink ref="J383" r:id="rId1114" display="https://www.procyclingstats.com/rider/chris-harper" xr:uid="{7BDC996B-5392-4F64-B0B9-6D4A621AEF2A}"/>
    <hyperlink ref="J351" r:id="rId1115" display="https://www.procyclingstats.com/rider/stephen-williams" xr:uid="{F0A1FC84-28E7-48C9-A656-BFD88FE27BAD}"/>
    <hyperlink ref="J405" r:id="rId1116" display="https://www.procyclingstats.com/rider/jenthe-biermans" xr:uid="{BEC04730-F976-469A-A83C-4A029A952D30}"/>
    <hyperlink ref="J393" r:id="rId1117" display="https://www.procyclingstats.com/rider/louis-barre" xr:uid="{99FBFF98-F629-433D-BB32-A7C02DD748A5}"/>
    <hyperlink ref="J404" r:id="rId1118" display="https://www.procyclingstats.com/rider/mathias-vacek" xr:uid="{E5BC0E36-3033-4AE0-BBF4-336306D9958E}"/>
    <hyperlink ref="J368" r:id="rId1119" display="https://www.procyclingstats.com/rider/ben-zwiehoff" xr:uid="{A9DE17FE-34CF-420B-A92F-6EBCC5FC375A}"/>
    <hyperlink ref="J356" r:id="rId1120" display="https://www.procyclingstats.com/rider/bart-lemmen" xr:uid="{43D8912C-61C0-46FB-A3E1-50ACF49A079F}"/>
    <hyperlink ref="J402" r:id="rId1121" display="https://www.procyclingstats.com/rider/axel-mariault" xr:uid="{4EEB5A12-C434-4871-8E00-2C9A8AB38CB0}"/>
    <hyperlink ref="J361" r:id="rId1122" display="https://www.procyclingstats.com/rider/damien-howson" xr:uid="{FA7683BF-1E6E-4D02-A289-72707DD1D245}"/>
    <hyperlink ref="J359" r:id="rId1123" display="https://www.procyclingstats.com/rider/laurence-pithie" xr:uid="{4A3FA394-C1FA-4E46-B43E-F6A08D4A517E}"/>
    <hyperlink ref="J395" r:id="rId1124" display="https://www.procyclingstats.com/rider/joshua-tarling" xr:uid="{F31B2D9B-3DE9-45B6-9B4B-8AA15224AC72}"/>
    <hyperlink ref="J403" r:id="rId1125" display="https://www.procyclingstats.com/rider/jacopo-mosca" xr:uid="{280AC9C8-AA9D-4289-9EE4-DFC92F119C69}"/>
    <hyperlink ref="J360" r:id="rId1126" display="https://www.procyclingstats.com/rider/valentin-paret-peintre" xr:uid="{F4071B3D-E10A-4886-A417-A6BC1DF06890}"/>
    <hyperlink ref="J350" r:id="rId1127" display="https://www.procyclingstats.com/rider/isaac-del-toro" xr:uid="{E1BCA53A-D12B-4179-A0D3-3DC3551FD10F}"/>
    <hyperlink ref="J380" r:id="rId1128" display="https://www.procyclingstats.com/rider/lars-boven" xr:uid="{2ADB5F97-7F41-4469-8E9D-0A4C46D8DAF9}"/>
    <hyperlink ref="J407" r:id="rId1129" display="https://www.procyclingstats.com/rider/marc-sarreau" xr:uid="{A0696018-E86A-4B69-BE2B-ACEC662643AE}"/>
    <hyperlink ref="J406" r:id="rId1130" display="https://www.procyclingstats.com/rider/pau-miquel-delgado" xr:uid="{D294D374-7FD3-49E2-9B0D-0FDA7E96289E}"/>
    <hyperlink ref="J400" r:id="rId1131" display="https://www.procyclingstats.com/rider/milan-fretin" xr:uid="{1B21C55A-9DBC-4E14-A687-00E7A2E9453A}"/>
    <hyperlink ref="J367" r:id="rId1132" display="https://www.procyclingstats.com/rider/bastien-tronchon" xr:uid="{F0BECF55-569A-4074-9EFD-5652E5481B94}"/>
    <hyperlink ref="J401" r:id="rId1133" display="https://www.procyclingstats.com/rider/loe-van-belle" xr:uid="{B3DB5B7A-E29A-4752-A05F-400FADD6FBC1}"/>
    <hyperlink ref="J379" r:id="rId1134" display="https://www.procyclingstats.com/rider/pierre-gautherat" xr:uid="{6243C0D1-DBC0-438B-836E-B4BEF949EBA0}"/>
    <hyperlink ref="J386" r:id="rId1135" display="https://www.procyclingstats.com/rider/tim-torn-teutenberg" xr:uid="{6466A7A1-85E9-4D91-9002-B355DB910810}"/>
    <hyperlink ref="J390" r:id="rId1136" display="https://www.procyclingstats.com/rider/davide-cimolai" xr:uid="{A857E629-0C64-490F-ABC9-07D993FF422F}"/>
    <hyperlink ref="J399" r:id="rId1137" display="https://www.procyclingstats.com/rider/carlos-canal" xr:uid="{70484AB9-6D5B-413D-9F4F-B933F37CED3F}"/>
    <hyperlink ref="J391" r:id="rId1138" display="https://www.procyclingstats.com/rider/david-gonzalez-lopez" xr:uid="{7372E0D9-B527-4934-AEE1-D7FEFD0C5257}"/>
    <hyperlink ref="J385" r:id="rId1139" display="https://www.procyclingstats.com/rider/gianmarco-garofoli" xr:uid="{25C00A6A-1D70-4625-A116-419905BF4ECB}"/>
    <hyperlink ref="J384" r:id="rId1140" display="https://www.procyclingstats.com/rider/luca-vergallito" xr:uid="{F73C3EC2-E8C2-4D4C-96B7-0F44C89B4ECA}"/>
    <hyperlink ref="J374" r:id="rId1141" display="https://www.procyclingstats.com/rider/antonio-morgado" xr:uid="{09ABEE94-F1CD-419E-B04D-012DF73CD416}"/>
    <hyperlink ref="J366" r:id="rId1142" display="https://www.procyclingstats.com/rider/jardi-christiaan-van-der-lee" xr:uid="{D79D0D40-71F9-424F-ABAF-E8F80DEA1718}"/>
    <hyperlink ref="J362" r:id="rId1143" display="https://www.procyclingstats.com/rider/luke-burns" xr:uid="{0A100A73-B0F2-467E-8EEE-556F6235D6D3}"/>
    <hyperlink ref="J377" r:id="rId1144" display="https://www.procyclingstats.com/rider/gil-gelders" xr:uid="{0EFAF43B-179B-48FC-80DB-0635947AA4DC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45"/>
  <headerFooter alignWithMargins="0">
    <oddHeader>&amp;C&amp;"Times New Roman,Standaard"&amp;12&amp;A</oddHeader>
    <oddFooter>&amp;C&amp;"Times New Roman,Standaard"&amp;12Pagina &amp;P</oddFooter>
  </headerFooter>
  <ignoredErrors>
    <ignoredError sqref="HD712:HD782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70"/>
  <sheetViews>
    <sheetView topLeftCell="A148" workbookViewId="0">
      <selection activeCell="J91" sqref="J91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1174</v>
      </c>
    </row>
    <row r="2" spans="1:18" s="123" customFormat="1" ht="20.25">
      <c r="A2" s="136" t="s">
        <v>3086</v>
      </c>
      <c r="D2" s="135" t="s">
        <v>1126</v>
      </c>
      <c r="E2" s="135" t="s">
        <v>1156</v>
      </c>
      <c r="F2" s="135" t="s">
        <v>1157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1175</v>
      </c>
    </row>
    <row r="4" spans="1:18">
      <c r="A4" s="222" t="s">
        <v>21</v>
      </c>
      <c r="D4" s="1">
        <v>19</v>
      </c>
      <c r="E4" s="1">
        <v>2</v>
      </c>
      <c r="F4" s="1">
        <v>10</v>
      </c>
      <c r="G4" s="1"/>
      <c r="H4" s="1">
        <f t="shared" ref="H4:H35" si="0">SUM(D4:G4)</f>
        <v>31</v>
      </c>
    </row>
    <row r="5" spans="1:18">
      <c r="A5" s="222" t="s">
        <v>33</v>
      </c>
      <c r="D5" s="1">
        <v>14</v>
      </c>
      <c r="E5" s="1">
        <v>4</v>
      </c>
      <c r="F5" s="1">
        <v>5</v>
      </c>
      <c r="G5" s="1"/>
      <c r="H5" s="1">
        <f t="shared" si="0"/>
        <v>23</v>
      </c>
    </row>
    <row r="6" spans="1:18">
      <c r="A6" s="222" t="s">
        <v>27</v>
      </c>
      <c r="D6" s="1">
        <v>9</v>
      </c>
      <c r="E6" s="1">
        <v>5</v>
      </c>
      <c r="F6" s="1">
        <v>8</v>
      </c>
      <c r="G6" s="1"/>
      <c r="H6" s="1">
        <f t="shared" si="0"/>
        <v>22</v>
      </c>
    </row>
    <row r="7" spans="1:18">
      <c r="A7" s="222" t="s">
        <v>11</v>
      </c>
      <c r="D7" s="1">
        <v>3</v>
      </c>
      <c r="E7" s="1">
        <v>9</v>
      </c>
      <c r="F7" s="1">
        <v>7</v>
      </c>
      <c r="G7" s="1"/>
      <c r="H7" s="1">
        <f t="shared" si="0"/>
        <v>19</v>
      </c>
      <c r="P7" s="3"/>
      <c r="R7" s="137"/>
    </row>
    <row r="8" spans="1:18">
      <c r="A8" s="222" t="s">
        <v>154</v>
      </c>
      <c r="D8" s="1">
        <v>1</v>
      </c>
      <c r="E8" s="1">
        <v>7</v>
      </c>
      <c r="F8" s="1">
        <v>11</v>
      </c>
      <c r="G8" s="1"/>
      <c r="H8" s="1">
        <f t="shared" si="0"/>
        <v>19</v>
      </c>
      <c r="P8" s="3"/>
      <c r="R8" s="137"/>
    </row>
    <row r="9" spans="1:18">
      <c r="A9" s="222" t="s">
        <v>19</v>
      </c>
      <c r="D9" s="1">
        <v>6</v>
      </c>
      <c r="E9" s="1">
        <v>11</v>
      </c>
      <c r="F9" s="1">
        <v>1</v>
      </c>
      <c r="G9" s="1"/>
      <c r="H9" s="1">
        <f t="shared" si="0"/>
        <v>18</v>
      </c>
      <c r="P9" s="3"/>
      <c r="R9" s="137"/>
    </row>
    <row r="10" spans="1:18">
      <c r="A10" s="222" t="s">
        <v>17</v>
      </c>
      <c r="D10" s="1">
        <v>4</v>
      </c>
      <c r="E10" s="1">
        <v>10</v>
      </c>
      <c r="F10" s="1">
        <v>3</v>
      </c>
      <c r="G10" s="1"/>
      <c r="H10" s="1">
        <f t="shared" si="0"/>
        <v>17</v>
      </c>
      <c r="P10" s="60"/>
      <c r="R10" s="137"/>
    </row>
    <row r="11" spans="1:18">
      <c r="A11" s="222" t="s">
        <v>31</v>
      </c>
      <c r="D11" s="1">
        <v>5</v>
      </c>
      <c r="E11" s="1">
        <v>6</v>
      </c>
      <c r="F11" s="1">
        <v>6</v>
      </c>
      <c r="G11" s="1"/>
      <c r="H11" s="1">
        <f t="shared" si="0"/>
        <v>17</v>
      </c>
      <c r="P11" s="60"/>
      <c r="R11" s="137"/>
    </row>
    <row r="12" spans="1:18">
      <c r="A12" s="222" t="s">
        <v>153</v>
      </c>
      <c r="D12" s="1">
        <v>12</v>
      </c>
      <c r="E12" s="1">
        <v>3</v>
      </c>
      <c r="F12" s="1">
        <v>1</v>
      </c>
      <c r="G12" s="1"/>
      <c r="H12" s="1">
        <f t="shared" si="0"/>
        <v>16</v>
      </c>
      <c r="P12" s="3"/>
      <c r="R12" s="137"/>
    </row>
    <row r="13" spans="1:18">
      <c r="A13" s="222" t="s">
        <v>9</v>
      </c>
      <c r="D13" s="1">
        <v>7</v>
      </c>
      <c r="E13" s="1">
        <v>4</v>
      </c>
      <c r="F13" s="1">
        <v>3</v>
      </c>
      <c r="G13" s="1"/>
      <c r="H13" s="1">
        <f t="shared" si="0"/>
        <v>14</v>
      </c>
      <c r="P13" s="60"/>
      <c r="R13" s="137"/>
    </row>
    <row r="14" spans="1:18">
      <c r="A14" s="222" t="s">
        <v>155</v>
      </c>
      <c r="D14" s="1">
        <v>1</v>
      </c>
      <c r="E14" s="1">
        <v>6</v>
      </c>
      <c r="F14" s="1">
        <v>7</v>
      </c>
      <c r="G14" s="1"/>
      <c r="H14" s="1">
        <f t="shared" si="0"/>
        <v>14</v>
      </c>
      <c r="P14" s="60"/>
      <c r="R14" s="137"/>
    </row>
    <row r="15" spans="1:18">
      <c r="A15" t="s">
        <v>29</v>
      </c>
      <c r="D15" s="1"/>
      <c r="E15" s="1">
        <v>5</v>
      </c>
      <c r="F15" s="1">
        <v>7</v>
      </c>
      <c r="G15" s="1"/>
      <c r="H15" s="1">
        <f t="shared" si="0"/>
        <v>12</v>
      </c>
      <c r="P15" s="82"/>
      <c r="R15" s="137"/>
    </row>
    <row r="16" spans="1:18">
      <c r="A16" s="222" t="s">
        <v>143</v>
      </c>
      <c r="D16" s="1">
        <v>6</v>
      </c>
      <c r="E16" s="1">
        <v>5</v>
      </c>
      <c r="F16" s="1">
        <v>1</v>
      </c>
      <c r="G16" s="1"/>
      <c r="H16" s="1">
        <f t="shared" si="0"/>
        <v>12</v>
      </c>
      <c r="P16" s="3"/>
      <c r="R16" s="137"/>
    </row>
    <row r="17" spans="1:18">
      <c r="A17" t="s">
        <v>757</v>
      </c>
      <c r="E17" s="1">
        <v>1</v>
      </c>
      <c r="F17" s="1">
        <v>10</v>
      </c>
      <c r="H17" s="1">
        <f t="shared" si="0"/>
        <v>11</v>
      </c>
      <c r="P17" s="3"/>
      <c r="R17" s="137"/>
    </row>
    <row r="18" spans="1:18">
      <c r="A18" s="222" t="s">
        <v>719</v>
      </c>
      <c r="D18" s="1">
        <v>2</v>
      </c>
      <c r="E18" s="1">
        <v>5</v>
      </c>
      <c r="F18" s="1">
        <v>4</v>
      </c>
      <c r="H18" s="1">
        <f t="shared" si="0"/>
        <v>11</v>
      </c>
      <c r="P18" s="3"/>
      <c r="R18" s="137"/>
    </row>
    <row r="19" spans="1:18">
      <c r="A19" s="222" t="s">
        <v>747</v>
      </c>
      <c r="D19" s="1">
        <v>4</v>
      </c>
      <c r="E19" s="1">
        <v>6</v>
      </c>
      <c r="F19" s="1">
        <v>1</v>
      </c>
      <c r="H19" s="1">
        <f t="shared" si="0"/>
        <v>11</v>
      </c>
      <c r="P19" s="3"/>
      <c r="R19" s="137"/>
    </row>
    <row r="20" spans="1:18" ht="15">
      <c r="A20" s="222" t="s">
        <v>37</v>
      </c>
      <c r="D20" s="1">
        <v>2</v>
      </c>
      <c r="E20" s="1">
        <v>5</v>
      </c>
      <c r="F20" s="1">
        <v>4</v>
      </c>
      <c r="G20" s="1"/>
      <c r="H20" s="1">
        <f t="shared" si="0"/>
        <v>11</v>
      </c>
      <c r="P20" s="82"/>
      <c r="R20" s="175"/>
    </row>
    <row r="21" spans="1:18">
      <c r="A21" s="222" t="s">
        <v>141</v>
      </c>
      <c r="D21" s="1">
        <v>4</v>
      </c>
      <c r="E21" s="1">
        <v>5</v>
      </c>
      <c r="F21" s="1">
        <v>1</v>
      </c>
      <c r="G21" s="1"/>
      <c r="H21" s="1">
        <f t="shared" si="0"/>
        <v>10</v>
      </c>
      <c r="P21" s="3"/>
      <c r="R21" s="137"/>
    </row>
    <row r="22" spans="1:18">
      <c r="A22" t="s">
        <v>1553</v>
      </c>
      <c r="D22" s="1"/>
      <c r="E22" s="1"/>
      <c r="F22" s="1">
        <v>9</v>
      </c>
      <c r="H22" s="1">
        <f t="shared" si="0"/>
        <v>9</v>
      </c>
      <c r="R22" s="137"/>
    </row>
    <row r="23" spans="1:18">
      <c r="A23" s="222" t="s">
        <v>1</v>
      </c>
      <c r="D23" s="1">
        <v>2</v>
      </c>
      <c r="E23" s="1">
        <v>1</v>
      </c>
      <c r="F23" s="1">
        <v>6</v>
      </c>
      <c r="G23" s="1"/>
      <c r="H23" s="1">
        <f t="shared" si="0"/>
        <v>9</v>
      </c>
      <c r="R23" s="137"/>
    </row>
    <row r="24" spans="1:18">
      <c r="A24" s="222" t="s">
        <v>4</v>
      </c>
      <c r="D24" s="1">
        <v>2</v>
      </c>
      <c r="E24" s="1">
        <v>1</v>
      </c>
      <c r="F24" s="1">
        <v>6</v>
      </c>
      <c r="G24" s="1"/>
      <c r="H24" s="1">
        <f t="shared" si="0"/>
        <v>9</v>
      </c>
      <c r="P24" s="3"/>
      <c r="R24" s="137"/>
    </row>
    <row r="25" spans="1:18">
      <c r="A25" s="222" t="s">
        <v>1559</v>
      </c>
      <c r="D25" s="1">
        <v>1</v>
      </c>
      <c r="E25" s="1">
        <v>6</v>
      </c>
      <c r="F25" s="1">
        <v>1</v>
      </c>
      <c r="H25" s="1">
        <f t="shared" si="0"/>
        <v>8</v>
      </c>
      <c r="P25" s="3"/>
      <c r="R25" s="137"/>
    </row>
    <row r="26" spans="1:18">
      <c r="A26" s="222" t="s">
        <v>23</v>
      </c>
      <c r="D26" s="1">
        <v>1</v>
      </c>
      <c r="E26" s="1">
        <v>1</v>
      </c>
      <c r="F26" s="1">
        <v>6</v>
      </c>
      <c r="G26" s="1"/>
      <c r="H26" s="1">
        <f t="shared" si="0"/>
        <v>8</v>
      </c>
      <c r="P26" s="82"/>
      <c r="R26" s="137"/>
    </row>
    <row r="27" spans="1:18">
      <c r="A27" t="s">
        <v>25</v>
      </c>
      <c r="D27" s="1">
        <v>4</v>
      </c>
      <c r="E27" s="1">
        <v>4</v>
      </c>
      <c r="F27" s="1"/>
      <c r="G27" s="1"/>
      <c r="H27" s="1">
        <f t="shared" si="0"/>
        <v>8</v>
      </c>
      <c r="P27" s="82"/>
      <c r="R27" s="137"/>
    </row>
    <row r="28" spans="1:18">
      <c r="A28" s="222" t="s">
        <v>690</v>
      </c>
      <c r="D28" s="1">
        <v>1</v>
      </c>
      <c r="E28" s="1">
        <v>4</v>
      </c>
      <c r="F28" s="1">
        <v>3</v>
      </c>
      <c r="H28" s="1">
        <f t="shared" si="0"/>
        <v>8</v>
      </c>
      <c r="P28" s="60"/>
      <c r="R28" s="137"/>
    </row>
    <row r="29" spans="1:18">
      <c r="A29" s="222" t="s">
        <v>39</v>
      </c>
      <c r="D29" s="1">
        <v>2</v>
      </c>
      <c r="E29" s="1">
        <v>1</v>
      </c>
      <c r="F29" s="1">
        <v>5</v>
      </c>
      <c r="G29" s="1"/>
      <c r="H29" s="1">
        <f t="shared" si="0"/>
        <v>8</v>
      </c>
      <c r="P29" s="3"/>
      <c r="R29" s="137"/>
    </row>
    <row r="30" spans="1:18">
      <c r="A30" s="222" t="s">
        <v>710</v>
      </c>
      <c r="D30" s="1">
        <v>2</v>
      </c>
      <c r="E30" s="1">
        <v>5</v>
      </c>
      <c r="F30" s="1">
        <v>1</v>
      </c>
      <c r="H30" s="1">
        <f t="shared" si="0"/>
        <v>8</v>
      </c>
      <c r="P30" s="60"/>
      <c r="R30" s="137"/>
    </row>
    <row r="31" spans="1:18">
      <c r="A31" s="222" t="s">
        <v>178</v>
      </c>
      <c r="D31" s="1">
        <v>2</v>
      </c>
      <c r="E31" s="1">
        <v>4</v>
      </c>
      <c r="F31" s="1">
        <v>1</v>
      </c>
      <c r="G31" s="1"/>
      <c r="H31" s="1">
        <f t="shared" si="0"/>
        <v>7</v>
      </c>
      <c r="P31" s="3"/>
      <c r="R31" s="137"/>
    </row>
    <row r="32" spans="1:18">
      <c r="A32" s="222" t="s">
        <v>15</v>
      </c>
      <c r="D32" s="1">
        <v>1</v>
      </c>
      <c r="E32" s="1">
        <v>1</v>
      </c>
      <c r="F32" s="1">
        <v>5</v>
      </c>
      <c r="G32" s="1"/>
      <c r="H32" s="1">
        <f t="shared" si="0"/>
        <v>7</v>
      </c>
      <c r="P32" s="3"/>
      <c r="R32" s="137"/>
    </row>
    <row r="33" spans="1:18">
      <c r="A33" t="s">
        <v>1550</v>
      </c>
      <c r="D33" s="1">
        <v>5</v>
      </c>
      <c r="E33" s="1"/>
      <c r="F33" s="1">
        <v>2</v>
      </c>
      <c r="G33" s="1"/>
      <c r="H33" s="1">
        <f t="shared" si="0"/>
        <v>7</v>
      </c>
      <c r="P33" s="82"/>
      <c r="R33" s="137"/>
    </row>
    <row r="34" spans="1:18">
      <c r="A34" t="s">
        <v>706</v>
      </c>
      <c r="D34" s="1">
        <v>5</v>
      </c>
      <c r="E34" s="1"/>
      <c r="F34" s="1">
        <v>2</v>
      </c>
      <c r="H34" s="1">
        <f t="shared" si="0"/>
        <v>7</v>
      </c>
      <c r="P34" s="60"/>
      <c r="R34" s="137"/>
    </row>
    <row r="35" spans="1:18" ht="15">
      <c r="A35" s="222" t="s">
        <v>35</v>
      </c>
      <c r="D35" s="1">
        <v>2</v>
      </c>
      <c r="E35" s="1">
        <v>3</v>
      </c>
      <c r="F35" s="1">
        <v>2</v>
      </c>
      <c r="G35" s="1"/>
      <c r="H35" s="1">
        <f t="shared" si="0"/>
        <v>7</v>
      </c>
      <c r="P35" s="82"/>
      <c r="R35" s="175"/>
    </row>
    <row r="36" spans="1:18">
      <c r="A36" s="222" t="s">
        <v>1568</v>
      </c>
      <c r="D36" s="1">
        <v>1</v>
      </c>
      <c r="E36" s="1">
        <v>1</v>
      </c>
      <c r="F36" s="1">
        <v>5</v>
      </c>
      <c r="H36" s="1">
        <f t="shared" ref="H36:H67" si="1">SUM(D36:G36)</f>
        <v>7</v>
      </c>
      <c r="P36" s="82"/>
      <c r="R36" s="137"/>
    </row>
    <row r="37" spans="1:18">
      <c r="A37" t="s">
        <v>703</v>
      </c>
      <c r="D37" s="1"/>
      <c r="E37" s="1">
        <v>6</v>
      </c>
      <c r="F37" s="1"/>
      <c r="G37" s="1"/>
      <c r="H37" s="1">
        <f t="shared" si="1"/>
        <v>6</v>
      </c>
      <c r="P37" s="3"/>
      <c r="R37" s="137"/>
    </row>
    <row r="38" spans="1:18">
      <c r="A38" s="222" t="s">
        <v>6</v>
      </c>
      <c r="D38" s="1">
        <v>1</v>
      </c>
      <c r="E38" s="1">
        <v>3</v>
      </c>
      <c r="F38" s="1">
        <v>1</v>
      </c>
      <c r="G38" s="1"/>
      <c r="H38" s="1">
        <f t="shared" si="1"/>
        <v>5</v>
      </c>
      <c r="R38" s="137"/>
    </row>
    <row r="39" spans="1:18">
      <c r="A39" s="222" t="s">
        <v>740</v>
      </c>
      <c r="D39" s="1">
        <v>3</v>
      </c>
      <c r="E39" s="1">
        <v>1</v>
      </c>
      <c r="F39" s="1">
        <v>1</v>
      </c>
      <c r="H39" s="1">
        <f t="shared" si="1"/>
        <v>5</v>
      </c>
      <c r="P39" s="3"/>
      <c r="R39" s="137"/>
    </row>
    <row r="40" spans="1:18">
      <c r="A40" t="s">
        <v>1567</v>
      </c>
      <c r="D40" s="1">
        <v>4</v>
      </c>
      <c r="E40" s="1"/>
      <c r="F40" s="1">
        <v>1</v>
      </c>
      <c r="H40" s="1">
        <f t="shared" si="1"/>
        <v>5</v>
      </c>
      <c r="P40" s="3"/>
      <c r="R40" s="137"/>
    </row>
    <row r="41" spans="1:18">
      <c r="A41" s="222" t="s">
        <v>735</v>
      </c>
      <c r="D41" s="1">
        <v>2</v>
      </c>
      <c r="E41" s="1">
        <v>1</v>
      </c>
      <c r="F41" s="1">
        <v>2</v>
      </c>
      <c r="G41" s="1"/>
      <c r="H41" s="1">
        <f t="shared" si="1"/>
        <v>5</v>
      </c>
      <c r="P41" s="3"/>
      <c r="R41" s="137"/>
    </row>
    <row r="42" spans="1:18" ht="15">
      <c r="A42" t="s">
        <v>736</v>
      </c>
      <c r="D42" s="1">
        <v>3</v>
      </c>
      <c r="E42" s="1"/>
      <c r="F42" s="1">
        <v>2</v>
      </c>
      <c r="H42" s="1">
        <f t="shared" si="1"/>
        <v>5</v>
      </c>
      <c r="P42" s="3"/>
      <c r="R42" s="175"/>
    </row>
    <row r="43" spans="1:18" ht="15">
      <c r="A43" t="s">
        <v>1888</v>
      </c>
      <c r="D43" s="1">
        <v>4</v>
      </c>
      <c r="E43" s="1"/>
      <c r="F43" s="1">
        <v>1</v>
      </c>
      <c r="H43" s="1">
        <f t="shared" si="1"/>
        <v>5</v>
      </c>
      <c r="P43" s="3"/>
      <c r="R43" s="175"/>
    </row>
    <row r="44" spans="1:18" ht="15">
      <c r="A44" s="222" t="s">
        <v>1890</v>
      </c>
      <c r="D44" s="1">
        <v>2</v>
      </c>
      <c r="E44" s="1">
        <v>1</v>
      </c>
      <c r="F44" s="1">
        <v>1</v>
      </c>
      <c r="H44" s="1">
        <f t="shared" si="1"/>
        <v>4</v>
      </c>
      <c r="P44" s="3"/>
      <c r="R44" s="175"/>
    </row>
    <row r="45" spans="1:18" ht="15">
      <c r="A45" t="s">
        <v>156</v>
      </c>
      <c r="D45" s="1">
        <v>3</v>
      </c>
      <c r="E45" s="1">
        <v>1</v>
      </c>
      <c r="F45" s="1"/>
      <c r="G45" s="1"/>
      <c r="H45" s="1">
        <f t="shared" si="1"/>
        <v>4</v>
      </c>
      <c r="P45" s="3"/>
      <c r="R45" s="175"/>
    </row>
    <row r="46" spans="1:18">
      <c r="A46" t="s">
        <v>728</v>
      </c>
      <c r="D46" s="1">
        <v>3</v>
      </c>
      <c r="E46" s="1"/>
      <c r="F46" s="1">
        <v>1</v>
      </c>
      <c r="H46" s="1">
        <f t="shared" si="1"/>
        <v>4</v>
      </c>
      <c r="P46" s="3"/>
      <c r="R46" s="137"/>
    </row>
    <row r="47" spans="1:18">
      <c r="A47" s="222" t="s">
        <v>13</v>
      </c>
      <c r="D47" s="1">
        <v>1</v>
      </c>
      <c r="E47" s="1">
        <v>1</v>
      </c>
      <c r="F47" s="1">
        <v>2</v>
      </c>
      <c r="G47" s="1"/>
      <c r="H47" s="1">
        <f t="shared" si="1"/>
        <v>4</v>
      </c>
      <c r="P47" s="3"/>
      <c r="R47" s="137"/>
    </row>
    <row r="48" spans="1:18" ht="15">
      <c r="A48" t="s">
        <v>701</v>
      </c>
      <c r="D48" s="1">
        <v>3</v>
      </c>
      <c r="E48" s="1">
        <v>1</v>
      </c>
      <c r="F48" s="1"/>
      <c r="G48" s="1"/>
      <c r="H48" s="1">
        <f t="shared" si="1"/>
        <v>4</v>
      </c>
      <c r="P48" s="82"/>
      <c r="R48" s="175"/>
    </row>
    <row r="49" spans="1:18">
      <c r="A49" s="222" t="s">
        <v>714</v>
      </c>
      <c r="D49" s="1">
        <v>1</v>
      </c>
      <c r="E49" s="1">
        <v>2</v>
      </c>
      <c r="F49" s="1">
        <v>1</v>
      </c>
      <c r="H49" s="1">
        <f t="shared" si="1"/>
        <v>4</v>
      </c>
      <c r="P49" s="3"/>
      <c r="R49" s="137"/>
    </row>
    <row r="50" spans="1:18" ht="15">
      <c r="A50" t="s">
        <v>2550</v>
      </c>
      <c r="D50" s="1">
        <v>3</v>
      </c>
      <c r="E50" s="1">
        <v>1</v>
      </c>
      <c r="F50" s="1"/>
      <c r="G50" s="1"/>
      <c r="H50" s="1">
        <f t="shared" si="1"/>
        <v>4</v>
      </c>
      <c r="R50" s="175"/>
    </row>
    <row r="51" spans="1:18">
      <c r="A51" t="s">
        <v>2556</v>
      </c>
      <c r="D51" s="1"/>
      <c r="E51" s="1">
        <v>4</v>
      </c>
      <c r="F51" s="1"/>
      <c r="H51" s="1">
        <f t="shared" si="1"/>
        <v>4</v>
      </c>
      <c r="P51" s="82"/>
      <c r="R51" s="137"/>
    </row>
    <row r="52" spans="1:18">
      <c r="A52" s="222" t="s">
        <v>142</v>
      </c>
      <c r="D52" s="1">
        <v>2</v>
      </c>
      <c r="E52" s="1">
        <v>1</v>
      </c>
      <c r="F52" s="1">
        <v>1</v>
      </c>
      <c r="G52" s="1"/>
      <c r="H52" s="1">
        <f t="shared" si="1"/>
        <v>4</v>
      </c>
      <c r="P52" s="82"/>
      <c r="R52" s="137"/>
    </row>
    <row r="53" spans="1:18">
      <c r="A53" t="s">
        <v>691</v>
      </c>
      <c r="D53" s="1">
        <v>1</v>
      </c>
      <c r="E53" s="1"/>
      <c r="F53" s="1">
        <v>2</v>
      </c>
      <c r="G53" s="1"/>
      <c r="H53" s="1">
        <f t="shared" si="1"/>
        <v>3</v>
      </c>
      <c r="P53" s="60"/>
      <c r="R53" s="137"/>
    </row>
    <row r="54" spans="1:18" ht="15">
      <c r="A54" t="s">
        <v>162</v>
      </c>
      <c r="D54" s="1"/>
      <c r="E54" s="1"/>
      <c r="F54" s="1">
        <v>3</v>
      </c>
      <c r="G54" s="1"/>
      <c r="H54" s="1">
        <f t="shared" si="1"/>
        <v>3</v>
      </c>
      <c r="P54" s="3"/>
      <c r="R54" s="175"/>
    </row>
    <row r="55" spans="1:18" ht="15">
      <c r="A55" t="s">
        <v>753</v>
      </c>
      <c r="D55" s="1">
        <v>1</v>
      </c>
      <c r="E55" s="1">
        <v>2</v>
      </c>
      <c r="H55" s="1">
        <f t="shared" si="1"/>
        <v>3</v>
      </c>
      <c r="P55" s="3"/>
      <c r="R55" s="175"/>
    </row>
    <row r="56" spans="1:18">
      <c r="A56" t="s">
        <v>1562</v>
      </c>
      <c r="D56" s="1"/>
      <c r="E56" s="1">
        <v>3</v>
      </c>
      <c r="H56" s="1">
        <f t="shared" si="1"/>
        <v>3</v>
      </c>
      <c r="P56" s="60"/>
      <c r="R56" s="137"/>
    </row>
    <row r="57" spans="1:18">
      <c r="A57" t="s">
        <v>721</v>
      </c>
      <c r="D57" s="1"/>
      <c r="E57" s="1"/>
      <c r="F57" s="1">
        <v>3</v>
      </c>
      <c r="H57" s="1">
        <f t="shared" si="1"/>
        <v>3</v>
      </c>
      <c r="P57" s="60"/>
      <c r="R57" s="137"/>
    </row>
    <row r="58" spans="1:18">
      <c r="A58" t="s">
        <v>1566</v>
      </c>
      <c r="D58" s="1">
        <v>1</v>
      </c>
      <c r="E58" s="1"/>
      <c r="F58" s="1">
        <v>2</v>
      </c>
      <c r="H58" s="1">
        <f t="shared" si="1"/>
        <v>3</v>
      </c>
      <c r="P58" s="60"/>
      <c r="R58" s="137"/>
    </row>
    <row r="59" spans="1:18">
      <c r="A59" t="s">
        <v>158</v>
      </c>
      <c r="D59" s="1">
        <v>1</v>
      </c>
      <c r="E59" s="1"/>
      <c r="F59" s="1">
        <v>2</v>
      </c>
      <c r="G59" s="1"/>
      <c r="H59" s="1">
        <f t="shared" si="1"/>
        <v>3</v>
      </c>
      <c r="P59" s="60"/>
      <c r="R59" s="137"/>
    </row>
    <row r="60" spans="1:18">
      <c r="A60" t="s">
        <v>1677</v>
      </c>
      <c r="D60" s="1"/>
      <c r="E60" s="1">
        <v>2</v>
      </c>
      <c r="F60" s="1"/>
      <c r="G60" s="1"/>
      <c r="H60" s="1">
        <f t="shared" si="1"/>
        <v>2</v>
      </c>
      <c r="P60" s="60"/>
      <c r="R60" s="137"/>
    </row>
    <row r="61" spans="1:18">
      <c r="A61" t="s">
        <v>1883</v>
      </c>
      <c r="D61" s="1">
        <v>2</v>
      </c>
      <c r="E61" s="1"/>
      <c r="H61" s="1">
        <f t="shared" si="1"/>
        <v>2</v>
      </c>
      <c r="P61" s="60"/>
      <c r="R61" s="137"/>
    </row>
    <row r="62" spans="1:18">
      <c r="A62" t="s">
        <v>1898</v>
      </c>
      <c r="D62" s="1">
        <v>1</v>
      </c>
      <c r="E62" s="1">
        <v>1</v>
      </c>
      <c r="F62" s="1"/>
      <c r="G62" s="1"/>
      <c r="H62" s="1">
        <f t="shared" si="1"/>
        <v>2</v>
      </c>
      <c r="P62" s="60"/>
      <c r="R62" s="137"/>
    </row>
    <row r="63" spans="1:18">
      <c r="A63" t="s">
        <v>2559</v>
      </c>
      <c r="D63" s="1"/>
      <c r="E63" s="1">
        <v>2</v>
      </c>
      <c r="F63" s="1"/>
      <c r="H63" s="1">
        <f t="shared" si="1"/>
        <v>2</v>
      </c>
      <c r="P63" s="60"/>
      <c r="R63" s="137"/>
    </row>
    <row r="64" spans="1:18">
      <c r="A64" t="s">
        <v>685</v>
      </c>
      <c r="E64" s="1">
        <v>1</v>
      </c>
      <c r="F64" s="1">
        <v>1</v>
      </c>
      <c r="H64" s="1">
        <f t="shared" si="1"/>
        <v>2</v>
      </c>
      <c r="P64" s="60"/>
      <c r="R64" s="137"/>
    </row>
    <row r="65" spans="1:18">
      <c r="A65" t="s">
        <v>1887</v>
      </c>
      <c r="D65" s="1"/>
      <c r="E65" s="1">
        <v>2</v>
      </c>
      <c r="F65" s="1"/>
      <c r="G65" s="1"/>
      <c r="H65" s="1">
        <f t="shared" si="1"/>
        <v>2</v>
      </c>
      <c r="P65" s="60"/>
      <c r="R65" s="137"/>
    </row>
    <row r="66" spans="1:18">
      <c r="A66" t="s">
        <v>2540</v>
      </c>
      <c r="D66" s="1">
        <v>1</v>
      </c>
      <c r="E66" s="1">
        <v>1</v>
      </c>
      <c r="F66" s="1"/>
      <c r="G66" s="1"/>
      <c r="H66" s="1">
        <f t="shared" si="1"/>
        <v>2</v>
      </c>
      <c r="P66" s="60"/>
      <c r="R66" s="137"/>
    </row>
    <row r="67" spans="1:18">
      <c r="A67" t="s">
        <v>720</v>
      </c>
      <c r="D67" s="1">
        <v>1</v>
      </c>
      <c r="E67" s="1">
        <v>1</v>
      </c>
      <c r="H67" s="1">
        <f t="shared" si="1"/>
        <v>2</v>
      </c>
      <c r="P67" s="60"/>
      <c r="R67" s="137"/>
    </row>
    <row r="68" spans="1:18">
      <c r="A68" t="s">
        <v>1560</v>
      </c>
      <c r="D68" s="1"/>
      <c r="E68" s="1">
        <v>2</v>
      </c>
      <c r="H68" s="1">
        <f t="shared" ref="H68:H95" si="2">SUM(D68:G68)</f>
        <v>2</v>
      </c>
      <c r="P68" s="60"/>
      <c r="R68" s="137"/>
    </row>
    <row r="69" spans="1:18" ht="15">
      <c r="A69" t="s">
        <v>2557</v>
      </c>
      <c r="D69" s="1"/>
      <c r="E69" s="1">
        <v>2</v>
      </c>
      <c r="F69" s="1"/>
      <c r="H69" s="1">
        <f t="shared" si="2"/>
        <v>2</v>
      </c>
      <c r="P69" s="82"/>
      <c r="R69" s="175"/>
    </row>
    <row r="70" spans="1:18">
      <c r="A70" t="s">
        <v>695</v>
      </c>
      <c r="D70" s="1"/>
      <c r="E70" s="1"/>
      <c r="F70" s="1">
        <v>2</v>
      </c>
      <c r="H70" s="1">
        <f t="shared" si="2"/>
        <v>2</v>
      </c>
      <c r="P70" s="82"/>
      <c r="R70" s="137"/>
    </row>
    <row r="71" spans="1:18">
      <c r="A71" t="s">
        <v>705</v>
      </c>
      <c r="E71" s="1">
        <v>1</v>
      </c>
      <c r="F71" s="1">
        <v>1</v>
      </c>
      <c r="H71" s="1">
        <f t="shared" si="2"/>
        <v>2</v>
      </c>
      <c r="P71" s="82"/>
      <c r="R71" s="137"/>
    </row>
    <row r="72" spans="1:18">
      <c r="A72" t="s">
        <v>2552</v>
      </c>
      <c r="D72" s="1"/>
      <c r="E72" s="1"/>
      <c r="F72" s="1">
        <v>2</v>
      </c>
      <c r="H72" s="1">
        <f t="shared" si="2"/>
        <v>2</v>
      </c>
      <c r="P72" s="82"/>
      <c r="R72" s="137"/>
    </row>
    <row r="73" spans="1:18">
      <c r="A73" t="s">
        <v>1904</v>
      </c>
      <c r="D73" s="1">
        <v>2</v>
      </c>
      <c r="E73" s="1"/>
      <c r="H73" s="1">
        <f t="shared" si="2"/>
        <v>2</v>
      </c>
      <c r="P73" s="82"/>
      <c r="R73" s="137"/>
    </row>
    <row r="74" spans="1:18">
      <c r="A74" t="s">
        <v>712</v>
      </c>
      <c r="D74" s="1">
        <v>1</v>
      </c>
      <c r="E74" s="1">
        <v>1</v>
      </c>
      <c r="F74" s="1"/>
      <c r="G74" s="1"/>
      <c r="H74" s="1">
        <f t="shared" si="2"/>
        <v>2</v>
      </c>
      <c r="P74" s="82"/>
      <c r="R74" s="137"/>
    </row>
    <row r="75" spans="1:18">
      <c r="A75" t="s">
        <v>1565</v>
      </c>
      <c r="D75" s="1">
        <v>2</v>
      </c>
      <c r="E75" s="1"/>
      <c r="H75" s="1">
        <f t="shared" si="2"/>
        <v>2</v>
      </c>
      <c r="P75" s="3"/>
      <c r="R75" s="137"/>
    </row>
    <row r="76" spans="1:18">
      <c r="A76" t="s">
        <v>1558</v>
      </c>
      <c r="D76" s="1"/>
      <c r="E76" s="1"/>
      <c r="F76" s="1">
        <v>1</v>
      </c>
      <c r="H76" s="1">
        <f t="shared" si="2"/>
        <v>1</v>
      </c>
      <c r="P76" s="3"/>
      <c r="R76" s="137"/>
    </row>
    <row r="77" spans="1:18">
      <c r="A77" t="s">
        <v>1889</v>
      </c>
      <c r="D77" s="1"/>
      <c r="E77" s="1">
        <v>1</v>
      </c>
      <c r="F77" s="1"/>
      <c r="G77" s="1"/>
      <c r="H77" s="1">
        <f t="shared" si="2"/>
        <v>1</v>
      </c>
      <c r="P77" s="82"/>
      <c r="R77" s="137"/>
    </row>
    <row r="78" spans="1:18">
      <c r="A78" t="s">
        <v>726</v>
      </c>
      <c r="E78" s="1">
        <v>1</v>
      </c>
      <c r="H78" s="1">
        <f t="shared" si="2"/>
        <v>1</v>
      </c>
      <c r="P78" s="217"/>
      <c r="R78" s="137"/>
    </row>
    <row r="79" spans="1:18">
      <c r="A79" t="s">
        <v>1927</v>
      </c>
      <c r="D79" s="1">
        <v>1</v>
      </c>
      <c r="E79" s="1"/>
      <c r="F79" s="1"/>
      <c r="G79" s="1"/>
      <c r="H79" s="1">
        <f t="shared" si="2"/>
        <v>1</v>
      </c>
      <c r="R79" s="230"/>
    </row>
    <row r="80" spans="1:18">
      <c r="A80" t="s">
        <v>745</v>
      </c>
      <c r="D80" s="1"/>
      <c r="E80" s="1">
        <v>1</v>
      </c>
      <c r="F80" s="1"/>
      <c r="G80" s="1"/>
      <c r="H80" s="1">
        <f t="shared" si="2"/>
        <v>1</v>
      </c>
      <c r="P80" s="3"/>
      <c r="R80" s="137"/>
    </row>
    <row r="81" spans="1:18">
      <c r="A81" t="s">
        <v>1899</v>
      </c>
      <c r="D81" s="1"/>
      <c r="E81" s="1">
        <v>1</v>
      </c>
      <c r="F81" s="1"/>
      <c r="H81" s="1">
        <f t="shared" si="2"/>
        <v>1</v>
      </c>
      <c r="P81" s="3"/>
      <c r="R81" s="137"/>
    </row>
    <row r="82" spans="1:18">
      <c r="A82" t="s">
        <v>1884</v>
      </c>
      <c r="D82" s="1">
        <v>1</v>
      </c>
      <c r="E82" s="1"/>
      <c r="H82" s="1">
        <f t="shared" si="2"/>
        <v>1</v>
      </c>
      <c r="P82" s="3"/>
      <c r="R82" s="137"/>
    </row>
    <row r="83" spans="1:18">
      <c r="A83" t="s">
        <v>1894</v>
      </c>
      <c r="D83" s="1">
        <v>1</v>
      </c>
      <c r="E83" s="1"/>
      <c r="F83" s="1"/>
      <c r="G83" s="1"/>
      <c r="H83" s="1">
        <f t="shared" si="2"/>
        <v>1</v>
      </c>
      <c r="P83" s="3"/>
      <c r="R83" s="137"/>
    </row>
    <row r="84" spans="1:18">
      <c r="A84" t="s">
        <v>1900</v>
      </c>
      <c r="D84" s="1"/>
      <c r="E84" s="1"/>
      <c r="F84" s="1">
        <v>1</v>
      </c>
      <c r="H84" s="1">
        <f t="shared" si="2"/>
        <v>1</v>
      </c>
      <c r="P84" s="3"/>
      <c r="R84" s="137"/>
    </row>
    <row r="85" spans="1:18">
      <c r="A85" t="s">
        <v>1561</v>
      </c>
      <c r="D85" s="1">
        <v>1</v>
      </c>
      <c r="E85" s="1"/>
      <c r="F85" s="1"/>
      <c r="G85" s="1"/>
      <c r="H85" s="1">
        <f t="shared" si="2"/>
        <v>1</v>
      </c>
      <c r="P85" s="3"/>
      <c r="R85" s="137"/>
    </row>
    <row r="86" spans="1:18">
      <c r="A86" t="s">
        <v>2540</v>
      </c>
      <c r="D86" s="1"/>
      <c r="E86" s="1"/>
      <c r="F86" s="1">
        <v>1</v>
      </c>
      <c r="H86" s="1">
        <f t="shared" si="2"/>
        <v>1</v>
      </c>
      <c r="P86" s="3"/>
      <c r="R86" s="137"/>
    </row>
    <row r="87" spans="1:18">
      <c r="A87" t="s">
        <v>1551</v>
      </c>
      <c r="D87" s="1"/>
      <c r="E87" s="1">
        <v>1</v>
      </c>
      <c r="F87" s="1"/>
      <c r="G87" s="1"/>
      <c r="H87" s="1">
        <f t="shared" si="2"/>
        <v>1</v>
      </c>
      <c r="P87" s="3"/>
      <c r="R87" s="137"/>
    </row>
    <row r="88" spans="1:18">
      <c r="A88" t="s">
        <v>1902</v>
      </c>
      <c r="D88" s="1"/>
      <c r="E88" s="1">
        <v>1</v>
      </c>
      <c r="F88" s="1"/>
      <c r="G88" s="1"/>
      <c r="H88" s="1">
        <f t="shared" si="2"/>
        <v>1</v>
      </c>
      <c r="P88" s="3"/>
      <c r="R88" s="137"/>
    </row>
    <row r="89" spans="1:18">
      <c r="A89" t="s">
        <v>2566</v>
      </c>
      <c r="D89" s="1"/>
      <c r="E89" s="1"/>
      <c r="F89" s="1">
        <v>1</v>
      </c>
      <c r="H89" s="1">
        <f t="shared" si="2"/>
        <v>1</v>
      </c>
      <c r="P89" s="3"/>
      <c r="R89" s="137"/>
    </row>
    <row r="90" spans="1:18">
      <c r="A90" t="s">
        <v>1924</v>
      </c>
      <c r="D90" s="1">
        <v>1</v>
      </c>
      <c r="E90" s="1"/>
      <c r="H90" s="1">
        <f t="shared" si="2"/>
        <v>1</v>
      </c>
      <c r="P90" s="3"/>
      <c r="R90" s="137"/>
    </row>
    <row r="91" spans="1:18">
      <c r="A91" t="s">
        <v>2558</v>
      </c>
      <c r="D91" s="1">
        <v>1</v>
      </c>
      <c r="E91" s="1"/>
      <c r="F91" s="1"/>
      <c r="H91" s="1">
        <f t="shared" si="2"/>
        <v>1</v>
      </c>
      <c r="P91" s="3"/>
      <c r="R91" s="137"/>
    </row>
    <row r="92" spans="1:18">
      <c r="A92" t="s">
        <v>739</v>
      </c>
      <c r="E92" s="1">
        <v>1</v>
      </c>
      <c r="H92" s="1">
        <f t="shared" si="2"/>
        <v>1</v>
      </c>
      <c r="P92" s="3"/>
      <c r="R92" s="137"/>
    </row>
    <row r="93" spans="1:18">
      <c r="A93" t="s">
        <v>180</v>
      </c>
      <c r="D93" s="1"/>
      <c r="E93" s="1">
        <v>1</v>
      </c>
      <c r="F93" s="1"/>
      <c r="H93" s="1">
        <f t="shared" si="2"/>
        <v>1</v>
      </c>
      <c r="P93" s="3"/>
      <c r="R93" s="137"/>
    </row>
    <row r="94" spans="1:18">
      <c r="A94" t="s">
        <v>144</v>
      </c>
      <c r="D94" s="1"/>
      <c r="E94" s="1">
        <v>1</v>
      </c>
      <c r="F94" s="1"/>
      <c r="G94" s="1"/>
      <c r="H94" s="1">
        <f t="shared" si="2"/>
        <v>1</v>
      </c>
      <c r="P94" s="3"/>
      <c r="R94" s="137"/>
    </row>
    <row r="95" spans="1:18">
      <c r="A95" t="s">
        <v>1564</v>
      </c>
      <c r="D95" s="1">
        <v>1</v>
      </c>
      <c r="E95" s="1"/>
      <c r="H95" s="1">
        <f t="shared" si="2"/>
        <v>1</v>
      </c>
      <c r="P95" s="3"/>
      <c r="R95" s="137"/>
    </row>
    <row r="96" spans="1:18">
      <c r="D96" s="1"/>
      <c r="E96" s="1"/>
      <c r="F96" s="1"/>
      <c r="H96" s="1"/>
      <c r="P96" s="3"/>
      <c r="R96" s="137"/>
    </row>
    <row r="97" spans="1:18">
      <c r="P97" s="60"/>
      <c r="R97" s="137"/>
    </row>
    <row r="98" spans="1:18">
      <c r="D98" s="1">
        <f>SUM(D4:D97)</f>
        <v>186</v>
      </c>
      <c r="E98" s="1">
        <f>SUM(E4:E97)</f>
        <v>184</v>
      </c>
      <c r="F98" s="1">
        <f>SUM(F4:F97)</f>
        <v>180</v>
      </c>
      <c r="P98" s="3"/>
      <c r="R98" s="137"/>
    </row>
    <row r="99" spans="1:18">
      <c r="P99" s="60"/>
      <c r="R99" s="137"/>
    </row>
    <row r="100" spans="1:18">
      <c r="P100" s="60"/>
      <c r="R100" s="137"/>
    </row>
    <row r="101" spans="1:18">
      <c r="P101" s="3"/>
      <c r="R101" s="137"/>
    </row>
    <row r="102" spans="1:18">
      <c r="P102" s="217"/>
      <c r="R102" s="137"/>
    </row>
    <row r="103" spans="1:18" ht="14.25">
      <c r="A103" s="124" t="s">
        <v>1074</v>
      </c>
      <c r="E103" s="124" t="s">
        <v>1079</v>
      </c>
      <c r="J103" s="124" t="s">
        <v>1080</v>
      </c>
      <c r="P103" s="60"/>
      <c r="R103" s="137"/>
    </row>
    <row r="104" spans="1:18">
      <c r="P104" s="60"/>
      <c r="R104" s="137"/>
    </row>
    <row r="105" spans="1:18">
      <c r="A105" t="s">
        <v>21</v>
      </c>
      <c r="C105" s="1">
        <v>19</v>
      </c>
      <c r="E105" t="s">
        <v>19</v>
      </c>
      <c r="H105" s="1">
        <v>11</v>
      </c>
      <c r="J105" t="s">
        <v>154</v>
      </c>
      <c r="M105" s="1">
        <v>11</v>
      </c>
      <c r="P105" s="3"/>
      <c r="R105" s="137"/>
    </row>
    <row r="106" spans="1:18">
      <c r="A106" t="s">
        <v>33</v>
      </c>
      <c r="C106" s="1">
        <v>14</v>
      </c>
      <c r="E106" t="s">
        <v>17</v>
      </c>
      <c r="H106" s="1">
        <v>10</v>
      </c>
      <c r="J106" t="s">
        <v>757</v>
      </c>
      <c r="M106" s="1">
        <v>10</v>
      </c>
      <c r="P106" s="3"/>
      <c r="R106" s="137"/>
    </row>
    <row r="107" spans="1:18">
      <c r="A107" t="s">
        <v>153</v>
      </c>
      <c r="C107" s="1">
        <v>12</v>
      </c>
      <c r="E107" t="s">
        <v>11</v>
      </c>
      <c r="H107" s="1">
        <v>9</v>
      </c>
      <c r="J107" t="s">
        <v>21</v>
      </c>
      <c r="M107" s="1">
        <v>10</v>
      </c>
      <c r="P107" s="3"/>
      <c r="R107" s="137"/>
    </row>
    <row r="108" spans="1:18">
      <c r="A108" t="s">
        <v>27</v>
      </c>
      <c r="C108" s="1">
        <v>9</v>
      </c>
      <c r="E108" t="s">
        <v>154</v>
      </c>
      <c r="H108" s="1">
        <v>7</v>
      </c>
      <c r="J108" t="s">
        <v>1553</v>
      </c>
      <c r="M108" s="1">
        <v>9</v>
      </c>
      <c r="P108" s="217"/>
      <c r="R108" s="137"/>
    </row>
    <row r="109" spans="1:18">
      <c r="A109" t="s">
        <v>9</v>
      </c>
      <c r="C109" s="1">
        <v>7</v>
      </c>
      <c r="E109" t="s">
        <v>1559</v>
      </c>
      <c r="H109" s="1">
        <v>6</v>
      </c>
      <c r="J109" t="s">
        <v>27</v>
      </c>
      <c r="M109" s="1">
        <v>8</v>
      </c>
      <c r="P109" s="217"/>
      <c r="R109" s="137"/>
    </row>
    <row r="110" spans="1:18">
      <c r="A110" t="s">
        <v>19</v>
      </c>
      <c r="C110" s="1">
        <v>6</v>
      </c>
      <c r="E110" t="s">
        <v>703</v>
      </c>
      <c r="H110" s="1">
        <v>6</v>
      </c>
      <c r="J110" t="s">
        <v>11</v>
      </c>
      <c r="M110" s="1">
        <v>7</v>
      </c>
      <c r="P110" s="60"/>
      <c r="R110" s="137"/>
    </row>
    <row r="111" spans="1:18">
      <c r="A111" t="s">
        <v>143</v>
      </c>
      <c r="C111" s="1">
        <v>6</v>
      </c>
      <c r="E111" t="s">
        <v>31</v>
      </c>
      <c r="H111" s="1">
        <v>6</v>
      </c>
      <c r="J111" t="s">
        <v>29</v>
      </c>
      <c r="M111" s="1">
        <v>7</v>
      </c>
      <c r="P111" s="3"/>
      <c r="R111" s="137"/>
    </row>
    <row r="112" spans="1:18">
      <c r="A112" t="s">
        <v>706</v>
      </c>
      <c r="C112" s="1">
        <v>5</v>
      </c>
      <c r="E112" t="s">
        <v>747</v>
      </c>
      <c r="H112" s="1">
        <v>6</v>
      </c>
      <c r="J112" t="s">
        <v>155</v>
      </c>
      <c r="M112" s="1">
        <v>7</v>
      </c>
      <c r="P112" s="60"/>
      <c r="R112" s="137"/>
    </row>
    <row r="113" spans="1:18">
      <c r="A113" t="s">
        <v>31</v>
      </c>
      <c r="C113" s="1">
        <v>5</v>
      </c>
      <c r="E113" t="s">
        <v>155</v>
      </c>
      <c r="H113" s="1">
        <v>6</v>
      </c>
      <c r="J113" t="s">
        <v>1</v>
      </c>
      <c r="M113" s="1">
        <v>6</v>
      </c>
      <c r="P113" s="3"/>
      <c r="R113" s="137"/>
    </row>
    <row r="114" spans="1:18">
      <c r="A114" t="s">
        <v>1550</v>
      </c>
      <c r="C114" s="1">
        <v>5</v>
      </c>
      <c r="E114" t="s">
        <v>141</v>
      </c>
      <c r="H114" s="1">
        <v>5</v>
      </c>
      <c r="J114" t="s">
        <v>4</v>
      </c>
      <c r="M114" s="1">
        <v>6</v>
      </c>
      <c r="P114" s="3"/>
      <c r="R114" s="137"/>
    </row>
    <row r="115" spans="1:18">
      <c r="A115" t="s">
        <v>17</v>
      </c>
      <c r="C115" s="1">
        <v>4</v>
      </c>
      <c r="E115" t="s">
        <v>719</v>
      </c>
      <c r="H115" s="1">
        <v>5</v>
      </c>
      <c r="J115" t="s">
        <v>23</v>
      </c>
      <c r="M115" s="1">
        <v>6</v>
      </c>
      <c r="P115" s="60"/>
      <c r="R115" s="137"/>
    </row>
    <row r="116" spans="1:18">
      <c r="A116" t="s">
        <v>141</v>
      </c>
      <c r="C116" s="1">
        <v>4</v>
      </c>
      <c r="E116" t="s">
        <v>27</v>
      </c>
      <c r="H116" s="1">
        <v>5</v>
      </c>
      <c r="J116" t="s">
        <v>31</v>
      </c>
      <c r="M116" s="1">
        <v>6</v>
      </c>
      <c r="P116" s="3"/>
      <c r="R116" s="137"/>
    </row>
    <row r="117" spans="1:18">
      <c r="A117" t="s">
        <v>25</v>
      </c>
      <c r="C117" s="1">
        <v>4</v>
      </c>
      <c r="E117" t="s">
        <v>29</v>
      </c>
      <c r="H117" s="1">
        <v>5</v>
      </c>
      <c r="J117" t="s">
        <v>15</v>
      </c>
      <c r="M117" s="1">
        <v>5</v>
      </c>
      <c r="P117" s="3"/>
      <c r="R117" s="137"/>
    </row>
    <row r="118" spans="1:18">
      <c r="A118" t="s">
        <v>1567</v>
      </c>
      <c r="C118" s="1">
        <v>4</v>
      </c>
      <c r="E118" t="s">
        <v>37</v>
      </c>
      <c r="H118" s="1">
        <v>5</v>
      </c>
      <c r="J118" t="s">
        <v>33</v>
      </c>
      <c r="M118" s="1">
        <v>5</v>
      </c>
    </row>
    <row r="119" spans="1:18">
      <c r="A119" t="s">
        <v>747</v>
      </c>
      <c r="C119" s="1">
        <v>4</v>
      </c>
      <c r="E119" t="s">
        <v>143</v>
      </c>
      <c r="H119" s="1">
        <v>5</v>
      </c>
      <c r="J119" t="s">
        <v>1568</v>
      </c>
      <c r="M119" s="1">
        <v>5</v>
      </c>
    </row>
    <row r="120" spans="1:18">
      <c r="A120" t="s">
        <v>1888</v>
      </c>
      <c r="C120" s="1">
        <v>4</v>
      </c>
      <c r="E120" t="s">
        <v>710</v>
      </c>
      <c r="H120" s="1">
        <v>5</v>
      </c>
      <c r="J120" t="s">
        <v>39</v>
      </c>
      <c r="M120" s="1">
        <v>5</v>
      </c>
    </row>
    <row r="121" spans="1:18">
      <c r="A121" t="s">
        <v>156</v>
      </c>
      <c r="C121" s="1">
        <v>3</v>
      </c>
      <c r="E121" t="s">
        <v>178</v>
      </c>
      <c r="H121" s="1">
        <v>4</v>
      </c>
      <c r="J121" t="s">
        <v>719</v>
      </c>
      <c r="M121" s="1">
        <v>4</v>
      </c>
    </row>
    <row r="122" spans="1:18">
      <c r="A122" t="s">
        <v>728</v>
      </c>
      <c r="C122" s="1">
        <v>3</v>
      </c>
      <c r="E122" t="s">
        <v>9</v>
      </c>
      <c r="H122" s="1">
        <v>4</v>
      </c>
      <c r="J122" s="220" t="s">
        <v>37</v>
      </c>
      <c r="M122" s="1">
        <v>4</v>
      </c>
    </row>
    <row r="123" spans="1:18">
      <c r="A123" t="s">
        <v>11</v>
      </c>
      <c r="C123" s="1">
        <v>3</v>
      </c>
      <c r="E123" t="s">
        <v>2556</v>
      </c>
      <c r="H123" s="1">
        <v>4</v>
      </c>
      <c r="J123" t="s">
        <v>9</v>
      </c>
      <c r="M123" s="1">
        <v>3</v>
      </c>
    </row>
    <row r="124" spans="1:18">
      <c r="A124" t="s">
        <v>740</v>
      </c>
      <c r="C124" s="1">
        <v>3</v>
      </c>
      <c r="E124" t="s">
        <v>25</v>
      </c>
      <c r="H124" s="1">
        <v>4</v>
      </c>
      <c r="J124" t="s">
        <v>17</v>
      </c>
      <c r="M124" s="1">
        <v>3</v>
      </c>
    </row>
    <row r="125" spans="1:18">
      <c r="A125" t="s">
        <v>701</v>
      </c>
      <c r="C125" s="1">
        <v>3</v>
      </c>
      <c r="E125" t="s">
        <v>690</v>
      </c>
      <c r="H125" s="1">
        <v>4</v>
      </c>
      <c r="J125" t="s">
        <v>162</v>
      </c>
      <c r="M125" s="1">
        <v>3</v>
      </c>
    </row>
    <row r="126" spans="1:18">
      <c r="A126" t="s">
        <v>736</v>
      </c>
      <c r="C126" s="1">
        <v>3</v>
      </c>
      <c r="E126" t="s">
        <v>33</v>
      </c>
      <c r="H126" s="1">
        <v>4</v>
      </c>
      <c r="J126" t="s">
        <v>721</v>
      </c>
      <c r="M126" s="1">
        <v>3</v>
      </c>
    </row>
    <row r="127" spans="1:18">
      <c r="A127" t="s">
        <v>2550</v>
      </c>
      <c r="C127" s="1">
        <v>3</v>
      </c>
      <c r="E127" t="s">
        <v>6</v>
      </c>
      <c r="H127" s="1">
        <v>3</v>
      </c>
      <c r="J127" t="s">
        <v>690</v>
      </c>
      <c r="M127" s="1">
        <v>3</v>
      </c>
    </row>
    <row r="128" spans="1:18">
      <c r="A128" t="s">
        <v>1890</v>
      </c>
      <c r="C128" s="1">
        <v>2</v>
      </c>
      <c r="E128" t="s">
        <v>153</v>
      </c>
      <c r="H128" s="1">
        <v>3</v>
      </c>
      <c r="J128" t="s">
        <v>13</v>
      </c>
      <c r="M128" s="1">
        <v>2</v>
      </c>
    </row>
    <row r="129" spans="1:13">
      <c r="A129" t="s">
        <v>178</v>
      </c>
      <c r="C129" s="1">
        <v>2</v>
      </c>
      <c r="E129" t="s">
        <v>1562</v>
      </c>
      <c r="H129" s="1">
        <v>3</v>
      </c>
      <c r="J129" t="s">
        <v>691</v>
      </c>
      <c r="M129" s="1">
        <v>2</v>
      </c>
    </row>
    <row r="130" spans="1:13">
      <c r="A130" t="s">
        <v>4</v>
      </c>
      <c r="C130" s="1">
        <v>2</v>
      </c>
      <c r="E130" t="s">
        <v>35</v>
      </c>
      <c r="H130" s="1">
        <v>3</v>
      </c>
      <c r="J130" t="s">
        <v>1550</v>
      </c>
      <c r="M130" s="1">
        <v>2</v>
      </c>
    </row>
    <row r="131" spans="1:13">
      <c r="A131" t="s">
        <v>719</v>
      </c>
      <c r="C131" s="1">
        <v>2</v>
      </c>
      <c r="E131" t="s">
        <v>1563</v>
      </c>
      <c r="H131" s="1">
        <v>2</v>
      </c>
      <c r="J131" t="s">
        <v>735</v>
      </c>
      <c r="M131" s="1">
        <v>2</v>
      </c>
    </row>
    <row r="132" spans="1:13">
      <c r="A132" t="s">
        <v>735</v>
      </c>
      <c r="C132" s="1">
        <v>2</v>
      </c>
      <c r="E132" t="s">
        <v>2559</v>
      </c>
      <c r="H132" s="1">
        <v>2</v>
      </c>
      <c r="J132" t="s">
        <v>695</v>
      </c>
      <c r="M132" s="1">
        <v>2</v>
      </c>
    </row>
    <row r="133" spans="1:13">
      <c r="A133" t="s">
        <v>142</v>
      </c>
      <c r="C133" s="1">
        <v>2</v>
      </c>
      <c r="E133" t="s">
        <v>1887</v>
      </c>
      <c r="H133" s="1">
        <v>2</v>
      </c>
      <c r="J133" t="s">
        <v>1566</v>
      </c>
      <c r="M133" s="1">
        <v>2</v>
      </c>
    </row>
    <row r="134" spans="1:13">
      <c r="A134" t="s">
        <v>1904</v>
      </c>
      <c r="C134" s="1">
        <v>2</v>
      </c>
      <c r="E134" t="s">
        <v>714</v>
      </c>
      <c r="H134" s="1">
        <v>2</v>
      </c>
      <c r="J134" t="s">
        <v>736</v>
      </c>
      <c r="M134" s="1">
        <v>2</v>
      </c>
    </row>
    <row r="135" spans="1:13">
      <c r="A135" t="s">
        <v>35</v>
      </c>
      <c r="C135" s="1">
        <v>2</v>
      </c>
      <c r="E135" t="s">
        <v>753</v>
      </c>
      <c r="H135" s="1">
        <v>2</v>
      </c>
      <c r="J135" t="s">
        <v>706</v>
      </c>
      <c r="M135" s="1">
        <v>2</v>
      </c>
    </row>
    <row r="136" spans="1:13">
      <c r="A136" t="s">
        <v>37</v>
      </c>
      <c r="C136" s="1">
        <v>2</v>
      </c>
      <c r="E136" t="s">
        <v>21</v>
      </c>
      <c r="H136" s="1">
        <v>2</v>
      </c>
      <c r="J136" t="s">
        <v>158</v>
      </c>
      <c r="M136" s="1">
        <v>2</v>
      </c>
    </row>
    <row r="137" spans="1:13">
      <c r="A137" t="s">
        <v>39</v>
      </c>
      <c r="C137" s="1">
        <v>2</v>
      </c>
      <c r="E137" t="s">
        <v>1560</v>
      </c>
      <c r="H137" s="1">
        <v>2</v>
      </c>
      <c r="J137" t="s">
        <v>2552</v>
      </c>
      <c r="M137" s="1">
        <v>2</v>
      </c>
    </row>
    <row r="138" spans="1:13">
      <c r="A138" t="s">
        <v>1565</v>
      </c>
      <c r="C138" s="1">
        <v>2</v>
      </c>
      <c r="E138" t="s">
        <v>2557</v>
      </c>
      <c r="H138" s="1">
        <v>2</v>
      </c>
      <c r="J138" t="s">
        <v>35</v>
      </c>
      <c r="M138" s="1">
        <v>2</v>
      </c>
    </row>
    <row r="139" spans="1:13">
      <c r="A139" t="s">
        <v>710</v>
      </c>
      <c r="C139" s="1">
        <v>2</v>
      </c>
      <c r="E139" t="s">
        <v>1890</v>
      </c>
      <c r="H139" s="1">
        <v>1</v>
      </c>
      <c r="J139" t="s">
        <v>1890</v>
      </c>
      <c r="M139" s="1">
        <v>1</v>
      </c>
    </row>
    <row r="140" spans="1:13">
      <c r="A140" t="s">
        <v>1883</v>
      </c>
      <c r="C140" s="1">
        <v>2</v>
      </c>
      <c r="E140" t="s">
        <v>156</v>
      </c>
      <c r="H140" s="1">
        <v>1</v>
      </c>
      <c r="J140" t="s">
        <v>1558</v>
      </c>
      <c r="M140" s="1">
        <v>1</v>
      </c>
    </row>
    <row r="141" spans="1:13">
      <c r="A141" t="s">
        <v>1</v>
      </c>
      <c r="C141" s="1">
        <v>2</v>
      </c>
      <c r="E141" t="s">
        <v>1</v>
      </c>
      <c r="H141" s="1">
        <v>1</v>
      </c>
      <c r="J141" t="s">
        <v>178</v>
      </c>
      <c r="M141" s="1">
        <v>1</v>
      </c>
    </row>
    <row r="142" spans="1:13">
      <c r="A142" t="s">
        <v>1559</v>
      </c>
      <c r="C142" s="1">
        <v>1</v>
      </c>
      <c r="E142" t="s">
        <v>1889</v>
      </c>
      <c r="H142" s="1">
        <v>1</v>
      </c>
      <c r="J142" t="s">
        <v>1559</v>
      </c>
      <c r="M142" s="1">
        <v>1</v>
      </c>
    </row>
    <row r="143" spans="1:13">
      <c r="A143" t="s">
        <v>6</v>
      </c>
      <c r="C143" s="1">
        <v>1</v>
      </c>
      <c r="E143" t="s">
        <v>1898</v>
      </c>
      <c r="H143" s="1">
        <v>1</v>
      </c>
      <c r="J143" t="s">
        <v>728</v>
      </c>
      <c r="M143" s="1">
        <v>1</v>
      </c>
    </row>
    <row r="144" spans="1:13">
      <c r="A144" t="s">
        <v>1884</v>
      </c>
      <c r="C144" s="1">
        <v>1</v>
      </c>
      <c r="E144" t="s">
        <v>726</v>
      </c>
      <c r="H144" s="1">
        <v>1</v>
      </c>
      <c r="J144" t="s">
        <v>6</v>
      </c>
      <c r="M144" s="1">
        <v>1</v>
      </c>
    </row>
    <row r="145" spans="1:13">
      <c r="A145" t="s">
        <v>13</v>
      </c>
      <c r="C145" s="1">
        <v>1</v>
      </c>
      <c r="E145" t="s">
        <v>4</v>
      </c>
      <c r="H145" s="1">
        <v>1</v>
      </c>
      <c r="J145" t="s">
        <v>153</v>
      </c>
      <c r="M145" s="1">
        <v>1</v>
      </c>
    </row>
    <row r="146" spans="1:13">
      <c r="A146" t="s">
        <v>691</v>
      </c>
      <c r="C146" s="1">
        <v>1</v>
      </c>
      <c r="E146" t="s">
        <v>745</v>
      </c>
      <c r="H146" s="1">
        <v>1</v>
      </c>
      <c r="J146" t="s">
        <v>1900</v>
      </c>
      <c r="M146" s="1">
        <v>1</v>
      </c>
    </row>
    <row r="147" spans="1:13">
      <c r="A147" t="s">
        <v>15</v>
      </c>
      <c r="C147" s="1">
        <v>1</v>
      </c>
      <c r="E147" t="s">
        <v>1899</v>
      </c>
      <c r="H147" s="1">
        <v>1</v>
      </c>
      <c r="J147" t="s">
        <v>685</v>
      </c>
      <c r="M147" s="1">
        <v>1</v>
      </c>
    </row>
    <row r="148" spans="1:13">
      <c r="A148" t="s">
        <v>714</v>
      </c>
      <c r="C148" s="1">
        <v>1</v>
      </c>
      <c r="E148" t="s">
        <v>685</v>
      </c>
      <c r="H148" s="1">
        <v>1</v>
      </c>
      <c r="J148" t="s">
        <v>740</v>
      </c>
      <c r="M148" s="1">
        <v>1</v>
      </c>
    </row>
    <row r="149" spans="1:13">
      <c r="A149" t="s">
        <v>753</v>
      </c>
      <c r="C149" s="1">
        <v>1</v>
      </c>
      <c r="E149" t="s">
        <v>740</v>
      </c>
      <c r="H149" s="1">
        <v>1</v>
      </c>
      <c r="J149" t="s">
        <v>714</v>
      </c>
      <c r="M149" s="1">
        <v>1</v>
      </c>
    </row>
    <row r="150" spans="1:13">
      <c r="A150" t="s">
        <v>720</v>
      </c>
      <c r="C150" s="1">
        <v>1</v>
      </c>
      <c r="E150" t="s">
        <v>13</v>
      </c>
      <c r="H150" s="1">
        <v>1</v>
      </c>
      <c r="J150" t="s">
        <v>19</v>
      </c>
      <c r="M150" s="1">
        <v>1</v>
      </c>
    </row>
    <row r="151" spans="1:13">
      <c r="A151" t="s">
        <v>23</v>
      </c>
      <c r="C151" s="1">
        <v>1</v>
      </c>
      <c r="E151" t="s">
        <v>15</v>
      </c>
      <c r="H151" s="1">
        <v>1</v>
      </c>
      <c r="J151" t="s">
        <v>141</v>
      </c>
      <c r="M151" s="1">
        <v>1</v>
      </c>
    </row>
    <row r="152" spans="1:13">
      <c r="A152" t="s">
        <v>154</v>
      </c>
      <c r="C152" s="1">
        <v>1</v>
      </c>
      <c r="E152" t="s">
        <v>701</v>
      </c>
      <c r="H152" s="1">
        <v>1</v>
      </c>
      <c r="J152" t="s">
        <v>2540</v>
      </c>
      <c r="M152" s="1">
        <v>1</v>
      </c>
    </row>
    <row r="153" spans="1:13">
      <c r="A153" t="s">
        <v>1566</v>
      </c>
      <c r="C153" s="1">
        <v>1</v>
      </c>
      <c r="E153" t="s">
        <v>757</v>
      </c>
      <c r="H153" s="1">
        <v>1</v>
      </c>
      <c r="J153" t="s">
        <v>1567</v>
      </c>
      <c r="M153" s="1">
        <v>1</v>
      </c>
    </row>
    <row r="154" spans="1:13">
      <c r="A154" t="s">
        <v>1924</v>
      </c>
      <c r="C154" s="1">
        <v>1</v>
      </c>
      <c r="E154" t="s">
        <v>2540</v>
      </c>
      <c r="H154" s="1">
        <v>1</v>
      </c>
      <c r="J154" t="s">
        <v>142</v>
      </c>
      <c r="M154" s="1">
        <v>1</v>
      </c>
    </row>
    <row r="155" spans="1:13">
      <c r="A155" t="s">
        <v>158</v>
      </c>
      <c r="C155" s="1">
        <v>1</v>
      </c>
      <c r="E155" t="s">
        <v>1551</v>
      </c>
      <c r="H155" s="1">
        <v>1</v>
      </c>
      <c r="J155" t="s">
        <v>2566</v>
      </c>
      <c r="M155" s="1">
        <v>1</v>
      </c>
    </row>
    <row r="156" spans="1:13">
      <c r="A156" t="s">
        <v>690</v>
      </c>
      <c r="C156" s="1">
        <v>1</v>
      </c>
      <c r="E156" t="s">
        <v>2550</v>
      </c>
      <c r="H156" s="1">
        <v>1</v>
      </c>
      <c r="J156" t="s">
        <v>705</v>
      </c>
      <c r="M156" s="1">
        <v>1</v>
      </c>
    </row>
    <row r="157" spans="1:13">
      <c r="A157" t="s">
        <v>712</v>
      </c>
      <c r="C157" s="1">
        <v>1</v>
      </c>
      <c r="E157" t="s">
        <v>1902</v>
      </c>
      <c r="H157" s="1">
        <v>1</v>
      </c>
      <c r="J157" t="s">
        <v>747</v>
      </c>
      <c r="M157" s="1">
        <v>1</v>
      </c>
    </row>
    <row r="158" spans="1:13">
      <c r="A158" t="s">
        <v>1568</v>
      </c>
      <c r="C158" s="1">
        <v>1</v>
      </c>
      <c r="E158" t="s">
        <v>720</v>
      </c>
      <c r="H158" s="1">
        <v>1</v>
      </c>
      <c r="J158" t="s">
        <v>143</v>
      </c>
      <c r="M158" s="1">
        <v>1</v>
      </c>
    </row>
    <row r="159" spans="1:13">
      <c r="A159" t="s">
        <v>155</v>
      </c>
      <c r="C159" s="1">
        <v>1</v>
      </c>
      <c r="E159" t="s">
        <v>23</v>
      </c>
      <c r="H159" s="1">
        <v>1</v>
      </c>
      <c r="J159" t="s">
        <v>710</v>
      </c>
      <c r="M159" s="1">
        <v>1</v>
      </c>
    </row>
    <row r="160" spans="1:13">
      <c r="A160" t="s">
        <v>1564</v>
      </c>
      <c r="C160" s="1">
        <v>1</v>
      </c>
      <c r="E160" t="s">
        <v>735</v>
      </c>
      <c r="H160" s="1">
        <v>1</v>
      </c>
      <c r="J160" t="s">
        <v>1888</v>
      </c>
      <c r="M160" s="1">
        <v>1</v>
      </c>
    </row>
    <row r="161" spans="1:13">
      <c r="A161" t="s">
        <v>1927</v>
      </c>
      <c r="C161" s="1">
        <v>1</v>
      </c>
      <c r="E161" t="s">
        <v>142</v>
      </c>
      <c r="H161" s="1">
        <v>1</v>
      </c>
    </row>
    <row r="162" spans="1:13">
      <c r="A162" t="s">
        <v>2540</v>
      </c>
      <c r="C162" s="1">
        <v>1</v>
      </c>
      <c r="E162" t="s">
        <v>705</v>
      </c>
      <c r="H162" s="1">
        <v>1</v>
      </c>
    </row>
    <row r="163" spans="1:13">
      <c r="A163" t="s">
        <v>2558</v>
      </c>
      <c r="C163" s="1">
        <v>1</v>
      </c>
      <c r="E163" t="s">
        <v>712</v>
      </c>
      <c r="H163" s="1">
        <v>1</v>
      </c>
      <c r="M163" s="10">
        <f>SUM(M105:M161)</f>
        <v>180</v>
      </c>
    </row>
    <row r="164" spans="1:13">
      <c r="A164" t="s">
        <v>1894</v>
      </c>
      <c r="C164" s="1">
        <v>1</v>
      </c>
      <c r="E164" t="s">
        <v>739</v>
      </c>
      <c r="H164" s="1">
        <v>1</v>
      </c>
    </row>
    <row r="165" spans="1:13">
      <c r="A165" t="s">
        <v>1898</v>
      </c>
      <c r="C165" s="1">
        <v>1</v>
      </c>
      <c r="E165" t="s">
        <v>1568</v>
      </c>
      <c r="H165" s="1">
        <v>1</v>
      </c>
    </row>
    <row r="166" spans="1:13">
      <c r="A166" t="s">
        <v>1561</v>
      </c>
      <c r="C166" s="1">
        <v>1</v>
      </c>
      <c r="E166" t="s">
        <v>39</v>
      </c>
      <c r="H166" s="1">
        <v>1</v>
      </c>
    </row>
    <row r="167" spans="1:13">
      <c r="E167" t="s">
        <v>180</v>
      </c>
      <c r="H167" s="1">
        <v>1</v>
      </c>
    </row>
    <row r="168" spans="1:13">
      <c r="C168" s="10">
        <f>SUM(C101:C166)</f>
        <v>186</v>
      </c>
      <c r="E168" t="s">
        <v>144</v>
      </c>
      <c r="H168" s="1">
        <v>1</v>
      </c>
    </row>
    <row r="170" spans="1:13">
      <c r="H170" s="10">
        <f>SUM(H105:H168)</f>
        <v>184</v>
      </c>
    </row>
  </sheetData>
  <sortState xmlns:xlrd2="http://schemas.microsoft.com/office/spreadsheetml/2017/richdata2" ref="J105:M160">
    <sortCondition descending="1" ref="M105:M160"/>
    <sortCondition ref="J105:J16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G232" zoomScaleNormal="100" workbookViewId="0">
      <selection activeCell="V242" sqref="V242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1216</v>
      </c>
    </row>
    <row r="2" spans="1:5" ht="20.25">
      <c r="B2" s="142" t="s">
        <v>1217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1218</v>
      </c>
    </row>
    <row r="13" spans="1:5" ht="20.25">
      <c r="B13" s="142" t="s">
        <v>1217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1219</v>
      </c>
    </row>
    <row r="32" spans="1:5" ht="20.25">
      <c r="B32" s="142" t="s">
        <v>1217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1224</v>
      </c>
      <c r="C56" s="150"/>
      <c r="D56" s="150"/>
      <c r="E56" s="149"/>
    </row>
    <row r="59" spans="1:10" ht="25.5">
      <c r="B59" s="140" t="s">
        <v>1221</v>
      </c>
    </row>
    <row r="60" spans="1:10" ht="20.25">
      <c r="B60" s="142" t="s">
        <v>1217</v>
      </c>
      <c r="G60" s="142" t="s">
        <v>1220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1222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1223</v>
      </c>
    </row>
    <row r="87" spans="1:10" ht="20.25">
      <c r="B87" s="142" t="s">
        <v>1217</v>
      </c>
      <c r="G87" s="142" t="s">
        <v>1220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1222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1225</v>
      </c>
      <c r="B112" s="100"/>
      <c r="C112" s="51"/>
      <c r="D112" s="51"/>
      <c r="E112" s="147"/>
    </row>
    <row r="115" spans="1:18" ht="25.5">
      <c r="B115" s="140" t="s">
        <v>1226</v>
      </c>
    </row>
    <row r="116" spans="1:18" ht="20.25">
      <c r="B116" s="142" t="s">
        <v>1217</v>
      </c>
      <c r="G116" s="142" t="s">
        <v>1220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735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701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757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747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736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695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719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753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703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740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705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714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685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706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726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1222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710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747</v>
      </c>
      <c r="C139" s="39"/>
      <c r="D139" s="39"/>
      <c r="E139" s="139">
        <v>1790.9999999999998</v>
      </c>
      <c r="G139" s="150" t="s">
        <v>728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739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1259</v>
      </c>
      <c r="B141" s="39"/>
      <c r="C141" s="39"/>
      <c r="D141" s="39"/>
      <c r="E141" s="147"/>
      <c r="G141" s="150" t="s">
        <v>720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721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690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731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712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691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745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741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1827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6" t="s">
        <v>1394</v>
      </c>
      <c r="C158" s="237"/>
      <c r="D158" s="238"/>
      <c r="F158" s="239"/>
      <c r="G158" s="236" t="s">
        <v>1396</v>
      </c>
      <c r="H158" s="238"/>
      <c r="I158" s="238"/>
      <c r="K158" s="238"/>
      <c r="L158" s="236" t="s">
        <v>1395</v>
      </c>
      <c r="M158" s="238"/>
      <c r="O158" s="238"/>
      <c r="P158" s="236" t="s">
        <v>1397</v>
      </c>
      <c r="Q158" s="238"/>
      <c r="R158" s="238"/>
      <c r="S158" s="237"/>
      <c r="T158" s="238"/>
      <c r="U158" s="236"/>
    </row>
    <row r="159" spans="1:21" ht="20.25">
      <c r="B159" s="236"/>
      <c r="C159" s="237"/>
      <c r="D159" s="238"/>
      <c r="F159" s="239"/>
      <c r="G159" s="239"/>
      <c r="H159" s="238"/>
      <c r="I159" s="238"/>
      <c r="K159" s="238"/>
      <c r="L159" s="236"/>
      <c r="M159" s="238"/>
      <c r="O159" s="238"/>
      <c r="P159" s="236"/>
      <c r="Q159" s="238"/>
      <c r="R159" s="238"/>
      <c r="S159" s="237"/>
      <c r="T159" s="238"/>
      <c r="U159" s="236"/>
    </row>
    <row r="160" spans="1:21" ht="15.75">
      <c r="A160" s="240" t="s">
        <v>0</v>
      </c>
      <c r="B160" s="144" t="s">
        <v>154</v>
      </c>
      <c r="C160" s="40"/>
      <c r="D160" s="39"/>
      <c r="E160" s="75">
        <v>20951.199999999993</v>
      </c>
      <c r="F160" s="240" t="s">
        <v>0</v>
      </c>
      <c r="G160" s="144" t="s">
        <v>155</v>
      </c>
      <c r="H160" s="39"/>
      <c r="I160" s="39"/>
      <c r="J160" s="75">
        <v>21687.899999999998</v>
      </c>
      <c r="K160" s="240" t="s">
        <v>0</v>
      </c>
      <c r="L160" s="144" t="s">
        <v>690</v>
      </c>
      <c r="M160" s="39"/>
      <c r="N160" s="75">
        <v>18755.500000000011</v>
      </c>
      <c r="O160" s="240" t="s">
        <v>0</v>
      </c>
      <c r="P160" s="258" t="s">
        <v>2235</v>
      </c>
      <c r="Q160" s="40"/>
      <c r="R160" s="39"/>
      <c r="S160" s="75">
        <v>17703.699999999997</v>
      </c>
      <c r="U160" s="69"/>
    </row>
    <row r="161" spans="1:21" ht="15.75">
      <c r="A161" s="240" t="s">
        <v>2</v>
      </c>
      <c r="B161" s="241" t="s">
        <v>735</v>
      </c>
      <c r="C161" s="40"/>
      <c r="D161" s="39"/>
      <c r="E161" s="75">
        <v>20056.299999999992</v>
      </c>
      <c r="F161" s="240" t="s">
        <v>2</v>
      </c>
      <c r="G161" s="144" t="s">
        <v>706</v>
      </c>
      <c r="H161" s="39"/>
      <c r="I161" s="39"/>
      <c r="J161" s="75">
        <v>20501.200000000004</v>
      </c>
      <c r="K161" s="240" t="s">
        <v>2</v>
      </c>
      <c r="L161" s="144" t="s">
        <v>23</v>
      </c>
      <c r="M161" s="39"/>
      <c r="N161" s="75">
        <v>17455.3</v>
      </c>
      <c r="O161" s="240" t="s">
        <v>2</v>
      </c>
      <c r="P161" s="259" t="s">
        <v>1553</v>
      </c>
      <c r="Q161" s="40"/>
      <c r="R161" s="39"/>
      <c r="S161" s="75">
        <v>17278.000000000004</v>
      </c>
      <c r="U161" s="69"/>
    </row>
    <row r="162" spans="1:21" ht="15.75">
      <c r="A162" s="240" t="s">
        <v>3</v>
      </c>
      <c r="B162" s="241" t="s">
        <v>25</v>
      </c>
      <c r="C162" s="40"/>
      <c r="D162" s="39"/>
      <c r="E162" s="75">
        <v>18624.300000000007</v>
      </c>
      <c r="F162" s="240" t="s">
        <v>3</v>
      </c>
      <c r="G162" s="144" t="s">
        <v>736</v>
      </c>
      <c r="H162" s="39"/>
      <c r="I162" s="39"/>
      <c r="J162" s="75">
        <v>19707.000000000004</v>
      </c>
      <c r="K162" s="240" t="s">
        <v>3</v>
      </c>
      <c r="L162" s="144" t="s">
        <v>15</v>
      </c>
      <c r="M162" s="39"/>
      <c r="N162" s="75">
        <v>17048.599999999995</v>
      </c>
      <c r="O162" s="240" t="s">
        <v>3</v>
      </c>
      <c r="P162" s="258" t="s">
        <v>1547</v>
      </c>
      <c r="Q162" s="40"/>
      <c r="R162" s="39"/>
      <c r="S162" s="75">
        <v>17125.799999999992</v>
      </c>
      <c r="U162" s="69"/>
    </row>
    <row r="163" spans="1:21" ht="15.75">
      <c r="A163" s="240" t="s">
        <v>5</v>
      </c>
      <c r="B163" s="241" t="s">
        <v>141</v>
      </c>
      <c r="C163" s="40"/>
      <c r="D163" s="39"/>
      <c r="E163" s="75">
        <v>18601.599999999999</v>
      </c>
      <c r="F163" s="240" t="s">
        <v>5</v>
      </c>
      <c r="G163" s="354" t="s">
        <v>747</v>
      </c>
      <c r="H163" s="155"/>
      <c r="I163" s="155"/>
      <c r="J163" s="248">
        <v>18822.599999999995</v>
      </c>
      <c r="K163" s="246" t="s">
        <v>5</v>
      </c>
      <c r="L163" s="161" t="s">
        <v>728</v>
      </c>
      <c r="M163" s="155"/>
      <c r="N163" s="248">
        <v>16724.100000000002</v>
      </c>
      <c r="O163" s="246" t="s">
        <v>5</v>
      </c>
      <c r="P163" s="260" t="s">
        <v>1559</v>
      </c>
      <c r="Q163" s="254"/>
      <c r="R163" s="155"/>
      <c r="S163" s="248">
        <v>16998.2</v>
      </c>
      <c r="U163" s="69"/>
    </row>
    <row r="164" spans="1:21" ht="15.75">
      <c r="A164" s="240" t="s">
        <v>7</v>
      </c>
      <c r="B164" s="241" t="s">
        <v>21</v>
      </c>
      <c r="C164" s="40"/>
      <c r="D164" s="39"/>
      <c r="E164" s="75">
        <v>18598.399999999998</v>
      </c>
      <c r="F164" s="240" t="s">
        <v>7</v>
      </c>
      <c r="G164" s="194" t="s">
        <v>740</v>
      </c>
      <c r="H164" s="39"/>
      <c r="I164" s="39"/>
      <c r="J164" s="75">
        <v>17692.100000000002</v>
      </c>
      <c r="K164" s="240" t="s">
        <v>7</v>
      </c>
      <c r="L164" s="241" t="s">
        <v>739</v>
      </c>
      <c r="M164" s="39"/>
      <c r="N164" s="75">
        <v>16654.200000000012</v>
      </c>
      <c r="O164" s="240" t="s">
        <v>7</v>
      </c>
      <c r="P164" s="84" t="s">
        <v>1566</v>
      </c>
      <c r="Q164" s="40"/>
      <c r="R164" s="39"/>
      <c r="S164" s="75">
        <v>16488.799999999992</v>
      </c>
      <c r="U164" s="69"/>
    </row>
    <row r="165" spans="1:21" ht="15.75">
      <c r="A165" s="240" t="s">
        <v>8</v>
      </c>
      <c r="B165" s="241" t="s">
        <v>757</v>
      </c>
      <c r="C165" s="40"/>
      <c r="D165" s="39"/>
      <c r="E165" s="75">
        <v>18530.000000000004</v>
      </c>
      <c r="F165" s="240" t="s">
        <v>8</v>
      </c>
      <c r="G165" s="194" t="s">
        <v>714</v>
      </c>
      <c r="H165" s="39"/>
      <c r="I165" s="39"/>
      <c r="J165" s="75">
        <v>17548.30000000001</v>
      </c>
      <c r="K165" s="240" t="s">
        <v>8</v>
      </c>
      <c r="L165" s="241" t="s">
        <v>691</v>
      </c>
      <c r="M165" s="39"/>
      <c r="N165" s="75">
        <v>16463.699999999993</v>
      </c>
      <c r="O165" s="240" t="s">
        <v>8</v>
      </c>
      <c r="P165" s="84" t="s">
        <v>1564</v>
      </c>
      <c r="Q165" s="40"/>
      <c r="R165" s="39"/>
      <c r="S165" s="75">
        <v>16319.299999999996</v>
      </c>
      <c r="U165" s="69"/>
    </row>
    <row r="166" spans="1:21" ht="15.75">
      <c r="A166" s="240" t="s">
        <v>10</v>
      </c>
      <c r="B166" s="241" t="s">
        <v>31</v>
      </c>
      <c r="C166" s="40"/>
      <c r="D166" s="39"/>
      <c r="E166" s="75">
        <v>18466.900000000001</v>
      </c>
      <c r="F166" s="240" t="s">
        <v>10</v>
      </c>
      <c r="G166" s="194" t="s">
        <v>162</v>
      </c>
      <c r="H166" s="39"/>
      <c r="I166" s="39"/>
      <c r="J166" s="75">
        <v>16877.2</v>
      </c>
      <c r="K166" s="240" t="s">
        <v>10</v>
      </c>
      <c r="L166" s="241" t="s">
        <v>726</v>
      </c>
      <c r="M166" s="39"/>
      <c r="N166" s="75">
        <v>15996.699999999999</v>
      </c>
      <c r="O166" s="240" t="s">
        <v>10</v>
      </c>
      <c r="P166" s="84" t="s">
        <v>1565</v>
      </c>
      <c r="Q166" s="40"/>
      <c r="R166" s="39"/>
      <c r="S166" s="75">
        <v>16270.5</v>
      </c>
      <c r="U166" s="69"/>
    </row>
    <row r="167" spans="1:21" ht="15.75">
      <c r="A167" s="240" t="s">
        <v>12</v>
      </c>
      <c r="B167" s="241" t="s">
        <v>33</v>
      </c>
      <c r="C167" s="40"/>
      <c r="D167" s="39"/>
      <c r="E167" s="75">
        <v>18147.400000000001</v>
      </c>
      <c r="F167" s="240" t="s">
        <v>12</v>
      </c>
      <c r="G167" s="194" t="s">
        <v>6</v>
      </c>
      <c r="H167" s="39"/>
      <c r="I167" s="39"/>
      <c r="J167" s="75">
        <v>16659.3</v>
      </c>
      <c r="K167" s="240" t="s">
        <v>12</v>
      </c>
      <c r="L167" s="241" t="s">
        <v>35</v>
      </c>
      <c r="M167" s="39"/>
      <c r="N167" s="75">
        <v>15382.4</v>
      </c>
      <c r="O167" s="240" t="s">
        <v>12</v>
      </c>
      <c r="P167" s="84" t="s">
        <v>1567</v>
      </c>
      <c r="Q167" s="40"/>
      <c r="R167" s="39"/>
      <c r="S167" s="75">
        <v>16211.600000000002</v>
      </c>
      <c r="U167" s="69"/>
    </row>
    <row r="168" spans="1:21" ht="15.75">
      <c r="A168" s="240" t="s">
        <v>14</v>
      </c>
      <c r="B168" s="241" t="s">
        <v>142</v>
      </c>
      <c r="C168" s="40"/>
      <c r="D168" s="39"/>
      <c r="E168" s="75">
        <v>18036.499999999996</v>
      </c>
      <c r="F168" s="240" t="s">
        <v>14</v>
      </c>
      <c r="G168" s="194" t="s">
        <v>695</v>
      </c>
      <c r="H168" s="39"/>
      <c r="I168" s="39"/>
      <c r="J168" s="75">
        <v>16639.7</v>
      </c>
      <c r="K168" s="240" t="s">
        <v>14</v>
      </c>
      <c r="L168" s="241" t="s">
        <v>13</v>
      </c>
      <c r="M168" s="39"/>
      <c r="N168" s="75">
        <v>15380</v>
      </c>
      <c r="O168" s="240" t="s">
        <v>14</v>
      </c>
      <c r="P168" s="84" t="s">
        <v>1562</v>
      </c>
      <c r="Q168" s="40"/>
      <c r="R168" s="39"/>
      <c r="S168" s="75">
        <v>16194.300000000001</v>
      </c>
      <c r="U168" s="69"/>
    </row>
    <row r="169" spans="1:21" ht="15.75">
      <c r="A169" s="240" t="s">
        <v>16</v>
      </c>
      <c r="B169" s="241" t="s">
        <v>701</v>
      </c>
      <c r="C169" s="40"/>
      <c r="D169" s="39"/>
      <c r="E169" s="75">
        <v>18007.600000000002</v>
      </c>
      <c r="F169" s="240" t="s">
        <v>16</v>
      </c>
      <c r="G169" s="194" t="s">
        <v>719</v>
      </c>
      <c r="H169" s="39"/>
      <c r="I169" s="39"/>
      <c r="J169" s="75">
        <v>16354.800000000001</v>
      </c>
      <c r="K169" s="240" t="s">
        <v>16</v>
      </c>
      <c r="L169" s="241" t="s">
        <v>720</v>
      </c>
      <c r="M169" s="39"/>
      <c r="N169" s="75">
        <v>15289.799999999996</v>
      </c>
      <c r="O169" s="240" t="s">
        <v>16</v>
      </c>
      <c r="P169" s="84" t="s">
        <v>1558</v>
      </c>
      <c r="Q169" s="40"/>
      <c r="R169" s="39"/>
      <c r="S169" s="75">
        <v>16077.500000000002</v>
      </c>
      <c r="U169" s="69"/>
    </row>
    <row r="170" spans="1:21" ht="15.75">
      <c r="A170" s="240" t="s">
        <v>18</v>
      </c>
      <c r="B170" s="241" t="s">
        <v>17</v>
      </c>
      <c r="C170" s="40"/>
      <c r="D170" s="39"/>
      <c r="E170" s="75">
        <v>17731.899999999994</v>
      </c>
      <c r="F170" s="240" t="s">
        <v>18</v>
      </c>
      <c r="G170" s="194" t="s">
        <v>753</v>
      </c>
      <c r="H170" s="39"/>
      <c r="I170" s="39"/>
      <c r="J170" s="75">
        <v>16172.8</v>
      </c>
      <c r="K170" s="240" t="s">
        <v>18</v>
      </c>
      <c r="L170" s="241" t="s">
        <v>710</v>
      </c>
      <c r="M170" s="39"/>
      <c r="N170" s="75">
        <v>14736.700000000004</v>
      </c>
      <c r="O170" s="240" t="s">
        <v>18</v>
      </c>
      <c r="P170" s="84" t="s">
        <v>1561</v>
      </c>
      <c r="Q170" s="40"/>
      <c r="R170" s="39"/>
      <c r="S170" s="75">
        <v>15971.6</v>
      </c>
      <c r="U170" s="69"/>
    </row>
    <row r="171" spans="1:21" ht="15.75">
      <c r="A171" s="240" t="s">
        <v>20</v>
      </c>
      <c r="B171" s="241" t="s">
        <v>11</v>
      </c>
      <c r="C171" s="40"/>
      <c r="D171" s="39"/>
      <c r="E171" s="75">
        <v>17468.600000000006</v>
      </c>
      <c r="F171" s="240" t="s">
        <v>20</v>
      </c>
      <c r="G171" s="194" t="s">
        <v>153</v>
      </c>
      <c r="H171" s="39"/>
      <c r="I171" s="39"/>
      <c r="J171" s="75">
        <v>16167.600000000006</v>
      </c>
      <c r="K171" s="240" t="s">
        <v>20</v>
      </c>
      <c r="L171" s="241" t="s">
        <v>712</v>
      </c>
      <c r="M171" s="39"/>
      <c r="N171" s="75">
        <v>14584.75</v>
      </c>
      <c r="O171" s="240" t="s">
        <v>20</v>
      </c>
      <c r="P171" s="84" t="s">
        <v>1581</v>
      </c>
      <c r="Q171" s="40"/>
      <c r="R171" s="39"/>
      <c r="S171" s="75">
        <v>15731.300000000001</v>
      </c>
      <c r="U171" s="69"/>
    </row>
    <row r="172" spans="1:21" ht="15.75">
      <c r="A172" s="240" t="s">
        <v>22</v>
      </c>
      <c r="B172" s="241" t="s">
        <v>19</v>
      </c>
      <c r="C172" s="40"/>
      <c r="D172" s="39"/>
      <c r="E172" s="75">
        <v>17010.499999999996</v>
      </c>
      <c r="F172" s="240" t="s">
        <v>22</v>
      </c>
      <c r="G172" s="194" t="s">
        <v>705</v>
      </c>
      <c r="H172" s="39"/>
      <c r="I172" s="39"/>
      <c r="J172" s="75">
        <v>16079.4</v>
      </c>
      <c r="K172" s="240" t="s">
        <v>22</v>
      </c>
      <c r="L172" s="241" t="s">
        <v>156</v>
      </c>
      <c r="M172" s="39"/>
      <c r="N172" s="75">
        <v>14287.150000000003</v>
      </c>
      <c r="O172" s="240" t="s">
        <v>22</v>
      </c>
      <c r="P172" s="84" t="s">
        <v>1551</v>
      </c>
      <c r="Q172" s="40"/>
      <c r="R172" s="39"/>
      <c r="S172" s="75">
        <v>15658.599999999993</v>
      </c>
      <c r="U172" s="69"/>
    </row>
    <row r="173" spans="1:21" ht="15.75">
      <c r="A173" s="242" t="s">
        <v>24</v>
      </c>
      <c r="B173" s="243" t="s">
        <v>143</v>
      </c>
      <c r="C173" s="244"/>
      <c r="D173" s="39"/>
      <c r="E173" s="245">
        <v>16724.75</v>
      </c>
      <c r="F173" s="242" t="s">
        <v>24</v>
      </c>
      <c r="G173" s="355" t="s">
        <v>703</v>
      </c>
      <c r="H173" s="39"/>
      <c r="I173" s="39"/>
      <c r="J173" s="245">
        <v>15976.699999999997</v>
      </c>
      <c r="K173" s="242" t="s">
        <v>24</v>
      </c>
      <c r="L173" s="243" t="s">
        <v>4</v>
      </c>
      <c r="M173" s="39"/>
      <c r="N173" s="245">
        <v>14192.399999999998</v>
      </c>
      <c r="O173" s="240" t="s">
        <v>24</v>
      </c>
      <c r="P173" s="84" t="s">
        <v>1563</v>
      </c>
      <c r="Q173" s="40"/>
      <c r="R173" s="39"/>
      <c r="S173" s="75">
        <v>15584.250000000002</v>
      </c>
      <c r="U173" s="69"/>
    </row>
    <row r="174" spans="1:21" ht="15.75">
      <c r="A174" s="242" t="s">
        <v>26</v>
      </c>
      <c r="B174" s="152" t="s">
        <v>39</v>
      </c>
      <c r="C174" s="244"/>
      <c r="D174" s="155"/>
      <c r="E174" s="245">
        <v>16660.899999999998</v>
      </c>
      <c r="F174" s="242" t="s">
        <v>26</v>
      </c>
      <c r="G174" s="159" t="s">
        <v>27</v>
      </c>
      <c r="H174" s="155"/>
      <c r="I174" s="155"/>
      <c r="J174" s="248">
        <v>15975.400000000001</v>
      </c>
      <c r="K174" s="242" t="s">
        <v>26</v>
      </c>
      <c r="L174" s="164" t="s">
        <v>1</v>
      </c>
      <c r="M174" s="155"/>
      <c r="N174" s="248">
        <v>13602.200000000004</v>
      </c>
      <c r="O174" s="240" t="s">
        <v>26</v>
      </c>
      <c r="P174" s="84" t="s">
        <v>1557</v>
      </c>
      <c r="Q174" s="40"/>
      <c r="R174" s="39"/>
      <c r="S174" s="75">
        <v>15503</v>
      </c>
      <c r="U174" s="69"/>
    </row>
    <row r="175" spans="1:21" ht="15.75">
      <c r="A175" s="240" t="s">
        <v>28</v>
      </c>
      <c r="B175" s="150" t="s">
        <v>37</v>
      </c>
      <c r="C175" s="40"/>
      <c r="D175" s="39"/>
      <c r="E175" s="75">
        <v>16532.7</v>
      </c>
      <c r="F175" s="240" t="s">
        <v>28</v>
      </c>
      <c r="G175" s="150" t="s">
        <v>144</v>
      </c>
      <c r="H175" s="39"/>
      <c r="I175" s="39"/>
      <c r="J175" s="75">
        <v>15593.500000000004</v>
      </c>
      <c r="K175" s="240" t="s">
        <v>28</v>
      </c>
      <c r="L175" s="150" t="s">
        <v>721</v>
      </c>
      <c r="M175" s="39"/>
      <c r="N175" s="75">
        <v>12806.450000000004</v>
      </c>
      <c r="O175" s="240" t="s">
        <v>28</v>
      </c>
      <c r="P175" s="255" t="s">
        <v>1550</v>
      </c>
      <c r="Q175" s="40"/>
      <c r="R175" s="39"/>
      <c r="S175" s="75">
        <v>15002.899999999994</v>
      </c>
      <c r="U175" s="69"/>
    </row>
    <row r="176" spans="1:21" ht="15.75">
      <c r="A176" s="240" t="s">
        <v>30</v>
      </c>
      <c r="B176" s="150" t="s">
        <v>9</v>
      </c>
      <c r="C176" s="40"/>
      <c r="D176" s="39"/>
      <c r="E176" s="75">
        <v>16435.999999999993</v>
      </c>
      <c r="F176" s="240" t="s">
        <v>30</v>
      </c>
      <c r="G176" s="150" t="s">
        <v>685</v>
      </c>
      <c r="H176" s="39"/>
      <c r="I176" s="39"/>
      <c r="J176" s="75">
        <v>14515.1</v>
      </c>
      <c r="K176" s="240" t="s">
        <v>30</v>
      </c>
      <c r="L176" s="150" t="s">
        <v>745</v>
      </c>
      <c r="M176" s="39"/>
      <c r="N176" s="75">
        <v>12710.100000000002</v>
      </c>
      <c r="O176" s="240" t="s">
        <v>30</v>
      </c>
      <c r="P176" s="84" t="s">
        <v>1556</v>
      </c>
      <c r="Q176" s="40"/>
      <c r="R176" s="39"/>
      <c r="S176" s="75">
        <v>14961.499999999998</v>
      </c>
      <c r="U176" s="69"/>
    </row>
    <row r="177" spans="1:21" ht="15.75">
      <c r="A177" s="240" t="s">
        <v>32</v>
      </c>
      <c r="B177" s="150" t="s">
        <v>158</v>
      </c>
      <c r="C177" s="40"/>
      <c r="D177" s="39"/>
      <c r="E177" s="75">
        <v>16093.8</v>
      </c>
      <c r="F177" s="240" t="s">
        <v>32</v>
      </c>
      <c r="G177" s="150" t="s">
        <v>29</v>
      </c>
      <c r="H177" s="39"/>
      <c r="I177" s="39"/>
      <c r="J177" s="75">
        <v>0</v>
      </c>
      <c r="K177" s="240" t="s">
        <v>32</v>
      </c>
      <c r="L177" s="150" t="s">
        <v>731</v>
      </c>
      <c r="M177" s="39"/>
      <c r="N177" s="75">
        <v>0</v>
      </c>
      <c r="O177" s="240" t="s">
        <v>32</v>
      </c>
      <c r="P177" s="256" t="s">
        <v>1560</v>
      </c>
      <c r="Q177" s="244"/>
      <c r="R177" s="152"/>
      <c r="S177" s="245">
        <v>14956.399999999996</v>
      </c>
      <c r="U177" s="69"/>
    </row>
    <row r="178" spans="1:21" ht="15.75">
      <c r="A178" s="240"/>
      <c r="B178" s="40"/>
      <c r="C178" s="40"/>
      <c r="D178" s="39"/>
      <c r="E178" s="40"/>
      <c r="F178" s="240"/>
      <c r="G178" s="247"/>
      <c r="H178" s="57"/>
      <c r="I178" s="40"/>
      <c r="J178" s="39"/>
      <c r="K178" s="240"/>
      <c r="L178" s="40"/>
      <c r="M178" s="39"/>
      <c r="N178" s="57"/>
      <c r="O178" s="240" t="s">
        <v>34</v>
      </c>
      <c r="P178" s="257" t="s">
        <v>1554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1222</v>
      </c>
      <c r="C179" s="40"/>
      <c r="D179" s="39"/>
      <c r="E179" s="40"/>
      <c r="F179" s="240"/>
      <c r="G179" s="247"/>
      <c r="H179" s="57"/>
      <c r="I179" s="40"/>
      <c r="J179" s="39"/>
      <c r="K179" s="240"/>
      <c r="L179" s="15" t="s">
        <v>1222</v>
      </c>
      <c r="M179" s="39"/>
      <c r="N179" s="57"/>
      <c r="O179" s="240" t="s">
        <v>36</v>
      </c>
      <c r="P179" s="257" t="s">
        <v>1549</v>
      </c>
      <c r="Q179" s="40"/>
      <c r="R179" s="39"/>
      <c r="S179" s="75">
        <v>13494.400000000003</v>
      </c>
      <c r="U179" s="69"/>
    </row>
    <row r="180" spans="1:21" ht="15.75">
      <c r="A180" s="240"/>
      <c r="B180" s="252" t="s">
        <v>39</v>
      </c>
      <c r="C180" s="178"/>
      <c r="D180" s="39"/>
      <c r="E180" s="75">
        <v>2422.9999999999509</v>
      </c>
      <c r="F180" s="240"/>
      <c r="G180" s="249" t="s">
        <v>27</v>
      </c>
      <c r="I180" s="250"/>
      <c r="J180" s="177">
        <v>931.59999999998217</v>
      </c>
      <c r="K180" s="240"/>
      <c r="L180" s="40" t="s">
        <v>1</v>
      </c>
      <c r="M180" s="39"/>
      <c r="N180" s="177">
        <v>2430.2000000000135</v>
      </c>
      <c r="O180" s="3"/>
      <c r="P180" s="3"/>
      <c r="Q180" s="3"/>
      <c r="R180" s="215"/>
      <c r="T180" s="69"/>
    </row>
    <row r="181" spans="1:21" ht="15.75">
      <c r="A181" s="240"/>
      <c r="B181" s="40" t="s">
        <v>747</v>
      </c>
      <c r="C181" s="178"/>
      <c r="D181" s="39"/>
      <c r="E181" s="177">
        <v>2294.5999999999549</v>
      </c>
      <c r="F181" s="253"/>
      <c r="G181" s="252" t="s">
        <v>728</v>
      </c>
      <c r="I181" s="251"/>
      <c r="J181" s="75">
        <v>2219.9000000000215</v>
      </c>
      <c r="K181" s="240"/>
      <c r="L181" s="252" t="s">
        <v>1559</v>
      </c>
      <c r="M181" s="39"/>
      <c r="N181" s="75">
        <v>2637.5999999999349</v>
      </c>
      <c r="O181" s="3"/>
      <c r="Q181" s="3"/>
      <c r="R181" s="215"/>
      <c r="T181" s="69"/>
    </row>
    <row r="182" spans="1:21" ht="15.75">
      <c r="A182" s="240"/>
      <c r="B182" s="40"/>
      <c r="C182" s="178"/>
      <c r="D182" s="39"/>
      <c r="E182" s="177"/>
      <c r="F182" s="253"/>
      <c r="G182" s="252"/>
      <c r="I182" s="251"/>
      <c r="J182" s="75"/>
      <c r="K182" s="240"/>
      <c r="L182" s="252"/>
      <c r="M182" s="39"/>
      <c r="N182" s="75"/>
      <c r="O182" s="3"/>
      <c r="P182" s="39"/>
      <c r="Q182" s="3"/>
      <c r="R182" s="215"/>
      <c r="T182" s="69"/>
    </row>
    <row r="183" spans="1:21" ht="15.75">
      <c r="A183" s="39" t="s">
        <v>2233</v>
      </c>
      <c r="B183" s="40"/>
      <c r="C183" s="178"/>
      <c r="D183" s="39"/>
      <c r="E183" s="177"/>
      <c r="F183" s="253"/>
      <c r="G183" s="252"/>
      <c r="I183" s="251"/>
      <c r="J183" s="75"/>
      <c r="K183" s="240"/>
      <c r="L183" s="252"/>
      <c r="M183" s="39"/>
      <c r="N183" s="75"/>
      <c r="O183" s="3"/>
      <c r="P183" s="39"/>
      <c r="Q183" s="3"/>
      <c r="R183" s="215"/>
      <c r="T183" s="69"/>
    </row>
    <row r="184" spans="1:21" ht="15.75">
      <c r="A184" s="240"/>
      <c r="B184" s="40"/>
      <c r="C184" s="178"/>
      <c r="D184" s="39"/>
      <c r="E184" s="177"/>
      <c r="F184" s="253"/>
      <c r="G184" s="252"/>
      <c r="I184" s="251"/>
      <c r="J184" s="75"/>
      <c r="K184" s="240"/>
      <c r="L184" s="252"/>
      <c r="M184" s="39"/>
      <c r="N184" s="75"/>
      <c r="O184" s="3"/>
      <c r="P184" s="3"/>
      <c r="Q184" s="3"/>
      <c r="R184" s="215"/>
      <c r="T184" s="69"/>
    </row>
    <row r="185" spans="1:21" ht="15.75">
      <c r="A185" s="240"/>
      <c r="B185" s="40"/>
      <c r="C185" s="178"/>
      <c r="D185" s="39"/>
      <c r="E185" s="177"/>
      <c r="F185" s="253"/>
      <c r="G185" s="252"/>
      <c r="I185" s="251"/>
      <c r="J185" s="75"/>
      <c r="K185" s="240"/>
      <c r="L185" s="252"/>
      <c r="M185" s="39"/>
      <c r="N185" s="75"/>
      <c r="O185" s="3"/>
      <c r="P185" s="3"/>
      <c r="Q185" s="3"/>
      <c r="R185" s="215"/>
      <c r="T185" s="69"/>
    </row>
    <row r="186" spans="1:21" ht="25.5">
      <c r="B186" s="140" t="s">
        <v>2232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6" t="s">
        <v>1394</v>
      </c>
      <c r="C187" s="237"/>
      <c r="D187" s="238"/>
      <c r="F187" s="239"/>
      <c r="G187" s="236" t="s">
        <v>1396</v>
      </c>
      <c r="H187" s="238"/>
      <c r="I187" s="238"/>
      <c r="K187" s="238"/>
      <c r="L187" s="236" t="s">
        <v>1395</v>
      </c>
      <c r="M187" s="238"/>
      <c r="O187" s="238"/>
      <c r="P187" s="236" t="s">
        <v>1397</v>
      </c>
      <c r="Q187" s="238"/>
      <c r="R187" s="238"/>
      <c r="S187" s="237"/>
      <c r="T187" s="238"/>
      <c r="U187" s="236"/>
    </row>
    <row r="188" spans="1:21" ht="15.75">
      <c r="A188" s="240"/>
      <c r="B188" s="40"/>
      <c r="C188" s="178"/>
      <c r="D188" s="39"/>
      <c r="E188" s="177"/>
      <c r="F188" s="253"/>
      <c r="G188" s="252"/>
      <c r="I188" s="251"/>
      <c r="J188" s="75"/>
      <c r="K188" s="240"/>
      <c r="L188" s="252"/>
      <c r="M188" s="39"/>
      <c r="N188" s="75"/>
      <c r="O188" s="3"/>
      <c r="P188" s="3"/>
      <c r="Q188" s="3"/>
      <c r="R188" s="215"/>
      <c r="T188" s="69"/>
    </row>
    <row r="189" spans="1:21" ht="15.75">
      <c r="A189" s="240" t="s">
        <v>0</v>
      </c>
      <c r="B189" s="144" t="s">
        <v>31</v>
      </c>
      <c r="C189" s="40"/>
      <c r="D189" s="39"/>
      <c r="E189" s="75">
        <v>29241.099999999988</v>
      </c>
      <c r="F189" s="240" t="s">
        <v>0</v>
      </c>
      <c r="G189" s="144" t="s">
        <v>753</v>
      </c>
      <c r="H189" s="91"/>
      <c r="J189" s="75">
        <v>29188.699999999997</v>
      </c>
      <c r="K189" s="240" t="s">
        <v>0</v>
      </c>
      <c r="L189" s="258" t="s">
        <v>1559</v>
      </c>
      <c r="N189" s="75">
        <v>29493.800000000007</v>
      </c>
      <c r="O189" s="240" t="s">
        <v>0</v>
      </c>
      <c r="P189" s="258" t="s">
        <v>1567</v>
      </c>
      <c r="Q189" s="3"/>
      <c r="S189" s="75">
        <v>29761.800000000007</v>
      </c>
      <c r="T189" s="69"/>
    </row>
    <row r="190" spans="1:21" ht="15.75">
      <c r="A190" s="240" t="s">
        <v>2</v>
      </c>
      <c r="B190" s="241" t="s">
        <v>21</v>
      </c>
      <c r="C190" s="40"/>
      <c r="D190" s="39"/>
      <c r="E190" s="75">
        <v>29234.85</v>
      </c>
      <c r="F190" s="240" t="s">
        <v>2</v>
      </c>
      <c r="G190" s="144" t="s">
        <v>153</v>
      </c>
      <c r="H190" s="91"/>
      <c r="J190" s="75">
        <v>28661</v>
      </c>
      <c r="K190" s="240" t="s">
        <v>2</v>
      </c>
      <c r="L190" s="258" t="s">
        <v>1553</v>
      </c>
      <c r="N190" s="75">
        <v>29381.5</v>
      </c>
      <c r="O190" s="240" t="s">
        <v>2</v>
      </c>
      <c r="P190" s="359" t="s">
        <v>1888</v>
      </c>
      <c r="Q190" s="3"/>
      <c r="S190" s="75">
        <v>27865.299999999996</v>
      </c>
      <c r="T190" s="69"/>
    </row>
    <row r="191" spans="1:21" ht="15.75">
      <c r="A191" s="240" t="s">
        <v>3</v>
      </c>
      <c r="B191" s="241" t="s">
        <v>11</v>
      </c>
      <c r="C191" s="40"/>
      <c r="D191" s="39"/>
      <c r="E191" s="75">
        <v>28833.200000000004</v>
      </c>
      <c r="F191" s="240" t="s">
        <v>3</v>
      </c>
      <c r="G191" s="157" t="s">
        <v>705</v>
      </c>
      <c r="H191" s="341"/>
      <c r="J191" s="75">
        <v>28220.950000000012</v>
      </c>
      <c r="K191" s="240" t="s">
        <v>3</v>
      </c>
      <c r="L191" s="357" t="s">
        <v>2235</v>
      </c>
      <c r="N191" s="75">
        <v>28749.500000000004</v>
      </c>
      <c r="O191" s="240" t="s">
        <v>3</v>
      </c>
      <c r="P191" s="359" t="s">
        <v>1886</v>
      </c>
      <c r="Q191" s="3"/>
      <c r="S191" s="75">
        <v>27652.099999999995</v>
      </c>
      <c r="T191" s="69"/>
    </row>
    <row r="192" spans="1:21" ht="15.75">
      <c r="A192" s="240" t="s">
        <v>5</v>
      </c>
      <c r="B192" s="241" t="s">
        <v>154</v>
      </c>
      <c r="C192" s="40"/>
      <c r="D192" s="39"/>
      <c r="E192" s="75">
        <v>28551.849999999995</v>
      </c>
      <c r="F192" s="240" t="s">
        <v>5</v>
      </c>
      <c r="G192" s="356" t="s">
        <v>37</v>
      </c>
      <c r="H192" s="342"/>
      <c r="I192" s="340"/>
      <c r="J192" s="248">
        <v>28159.149999999998</v>
      </c>
      <c r="K192" s="246" t="s">
        <v>5</v>
      </c>
      <c r="L192" s="161" t="s">
        <v>720</v>
      </c>
      <c r="M192" s="340"/>
      <c r="N192" s="248">
        <v>26256.550000000003</v>
      </c>
      <c r="O192" s="343" t="s">
        <v>5</v>
      </c>
      <c r="P192" s="357" t="s">
        <v>721</v>
      </c>
      <c r="Q192" s="339"/>
      <c r="R192" s="309"/>
      <c r="S192" s="245">
        <v>27492.800000000003</v>
      </c>
      <c r="T192" s="69"/>
    </row>
    <row r="193" spans="1:20" ht="15.75">
      <c r="A193" s="240" t="s">
        <v>7</v>
      </c>
      <c r="B193" s="241" t="s">
        <v>33</v>
      </c>
      <c r="C193" s="40"/>
      <c r="D193" s="39"/>
      <c r="E193" s="75">
        <v>28105.400000000005</v>
      </c>
      <c r="F193" s="240" t="s">
        <v>7</v>
      </c>
      <c r="G193" s="241" t="s">
        <v>740</v>
      </c>
      <c r="H193" s="91"/>
      <c r="J193" s="75">
        <v>27668.2</v>
      </c>
      <c r="K193" s="240" t="s">
        <v>7</v>
      </c>
      <c r="L193" s="241" t="s">
        <v>710</v>
      </c>
      <c r="N193" s="75">
        <v>26252.200000000004</v>
      </c>
      <c r="O193" s="240" t="s">
        <v>7</v>
      </c>
      <c r="P193" s="255" t="s">
        <v>1565</v>
      </c>
      <c r="Q193" s="3"/>
      <c r="S193" s="345">
        <v>27340.799999999996</v>
      </c>
      <c r="T193" s="69"/>
    </row>
    <row r="194" spans="1:20" ht="15.75" customHeight="1">
      <c r="A194" s="240" t="s">
        <v>8</v>
      </c>
      <c r="B194" s="241" t="s">
        <v>17</v>
      </c>
      <c r="C194" s="40"/>
      <c r="D194" s="39"/>
      <c r="E194" s="75">
        <v>27906.750000000011</v>
      </c>
      <c r="F194" s="240" t="s">
        <v>8</v>
      </c>
      <c r="G194" s="241" t="s">
        <v>703</v>
      </c>
      <c r="H194" s="91"/>
      <c r="J194" s="75">
        <v>27527.900000000012</v>
      </c>
      <c r="K194" s="240" t="s">
        <v>8</v>
      </c>
      <c r="L194" s="241" t="s">
        <v>27</v>
      </c>
      <c r="N194" s="75">
        <v>26241.499999999982</v>
      </c>
      <c r="O194" s="240" t="s">
        <v>8</v>
      </c>
      <c r="P194" s="255" t="s">
        <v>1562</v>
      </c>
      <c r="Q194" s="3"/>
      <c r="S194" s="75">
        <v>26859.299999999996</v>
      </c>
      <c r="T194" s="69"/>
    </row>
    <row r="195" spans="1:20" ht="15.75" customHeight="1">
      <c r="A195" s="240" t="s">
        <v>10</v>
      </c>
      <c r="B195" s="241" t="s">
        <v>757</v>
      </c>
      <c r="C195" s="40"/>
      <c r="D195" s="39"/>
      <c r="E195" s="75">
        <v>27815.699999999997</v>
      </c>
      <c r="F195" s="240" t="s">
        <v>10</v>
      </c>
      <c r="G195" s="241" t="s">
        <v>714</v>
      </c>
      <c r="H195" s="91"/>
      <c r="J195" s="75">
        <v>27358.500000000007</v>
      </c>
      <c r="K195" s="240" t="s">
        <v>10</v>
      </c>
      <c r="L195" s="241" t="s">
        <v>712</v>
      </c>
      <c r="N195" s="75">
        <v>24566.600000000002</v>
      </c>
      <c r="O195" s="240" t="s">
        <v>10</v>
      </c>
      <c r="P195" s="40" t="s">
        <v>1894</v>
      </c>
      <c r="Q195" s="174"/>
      <c r="S195" s="75">
        <v>26577.200000000001</v>
      </c>
      <c r="T195" s="69"/>
    </row>
    <row r="196" spans="1:20" ht="16.5" customHeight="1">
      <c r="A196" s="240" t="s">
        <v>12</v>
      </c>
      <c r="B196" s="241" t="s">
        <v>736</v>
      </c>
      <c r="C196" s="40"/>
      <c r="D196" s="39"/>
      <c r="E196" s="75">
        <v>27809.7</v>
      </c>
      <c r="F196" s="240" t="s">
        <v>12</v>
      </c>
      <c r="G196" s="241" t="s">
        <v>719</v>
      </c>
      <c r="H196" s="91"/>
      <c r="J196" s="75">
        <v>27071.799999999988</v>
      </c>
      <c r="K196" s="240" t="s">
        <v>12</v>
      </c>
      <c r="L196" s="241" t="s">
        <v>739</v>
      </c>
      <c r="N196" s="75">
        <v>24270.700000000012</v>
      </c>
      <c r="O196" s="240" t="s">
        <v>12</v>
      </c>
      <c r="P196" s="41" t="s">
        <v>1889</v>
      </c>
      <c r="Q196" s="3"/>
      <c r="S196" s="75">
        <v>26395.500000000004</v>
      </c>
      <c r="T196" s="69"/>
    </row>
    <row r="197" spans="1:20" ht="15.75">
      <c r="A197" s="240" t="s">
        <v>14</v>
      </c>
      <c r="B197" s="241" t="s">
        <v>142</v>
      </c>
      <c r="C197" s="40"/>
      <c r="D197" s="39"/>
      <c r="E197" s="75">
        <v>27675.800000000007</v>
      </c>
      <c r="F197" s="240" t="s">
        <v>14</v>
      </c>
      <c r="G197" s="241" t="s">
        <v>695</v>
      </c>
      <c r="H197" s="91"/>
      <c r="J197" s="75">
        <v>26295.3</v>
      </c>
      <c r="K197" s="240" t="s">
        <v>14</v>
      </c>
      <c r="L197" s="241" t="s">
        <v>13</v>
      </c>
      <c r="N197" s="75">
        <v>23670.550000000007</v>
      </c>
      <c r="O197" s="240" t="s">
        <v>14</v>
      </c>
      <c r="P197" s="41" t="s">
        <v>1891</v>
      </c>
      <c r="Q197" s="3"/>
      <c r="S197" s="75">
        <v>26139.900000000005</v>
      </c>
      <c r="T197" s="69"/>
    </row>
    <row r="198" spans="1:20" ht="15.75">
      <c r="A198" s="240" t="s">
        <v>16</v>
      </c>
      <c r="B198" s="241" t="s">
        <v>141</v>
      </c>
      <c r="C198" s="40"/>
      <c r="D198" s="39"/>
      <c r="E198" s="75">
        <v>27464.349999999995</v>
      </c>
      <c r="F198" s="240" t="s">
        <v>16</v>
      </c>
      <c r="G198" s="241" t="s">
        <v>6</v>
      </c>
      <c r="H198" s="91"/>
      <c r="J198" s="75">
        <v>25922.9</v>
      </c>
      <c r="K198" s="240" t="s">
        <v>16</v>
      </c>
      <c r="L198" s="241" t="s">
        <v>144</v>
      </c>
      <c r="N198" s="75">
        <v>23234.799999999999</v>
      </c>
      <c r="O198" s="240" t="s">
        <v>16</v>
      </c>
      <c r="P198" s="255" t="s">
        <v>745</v>
      </c>
      <c r="Q198" s="3"/>
      <c r="S198" s="75">
        <v>26045.65</v>
      </c>
      <c r="T198" s="69"/>
    </row>
    <row r="199" spans="1:20" ht="15.75">
      <c r="A199" s="240" t="s">
        <v>18</v>
      </c>
      <c r="B199" s="241" t="s">
        <v>39</v>
      </c>
      <c r="C199" s="40"/>
      <c r="D199" s="39"/>
      <c r="E199" s="75">
        <v>27391.899999999994</v>
      </c>
      <c r="F199" s="240" t="s">
        <v>18</v>
      </c>
      <c r="G199" s="241" t="s">
        <v>9</v>
      </c>
      <c r="H199" s="91"/>
      <c r="J199" s="75">
        <v>25761.600000000006</v>
      </c>
      <c r="K199" s="240" t="s">
        <v>18</v>
      </c>
      <c r="L199" s="241" t="s">
        <v>691</v>
      </c>
      <c r="N199" s="75">
        <v>23171.100000000006</v>
      </c>
      <c r="O199" s="240" t="s">
        <v>18</v>
      </c>
      <c r="P199" s="255" t="s">
        <v>1561</v>
      </c>
      <c r="Q199" s="3"/>
      <c r="S199" s="75">
        <v>25844.35</v>
      </c>
      <c r="T199" s="69"/>
    </row>
    <row r="200" spans="1:20" ht="15.75">
      <c r="A200" s="240" t="s">
        <v>20</v>
      </c>
      <c r="B200" s="241" t="s">
        <v>25</v>
      </c>
      <c r="C200" s="40"/>
      <c r="D200" s="39"/>
      <c r="E200" s="75">
        <v>26987.100000000002</v>
      </c>
      <c r="F200" s="240" t="s">
        <v>20</v>
      </c>
      <c r="G200" s="241" t="s">
        <v>23</v>
      </c>
      <c r="H200" s="91"/>
      <c r="J200" s="75">
        <v>25708.05000000001</v>
      </c>
      <c r="K200" s="240" t="s">
        <v>20</v>
      </c>
      <c r="L200" s="241" t="s">
        <v>156</v>
      </c>
      <c r="N200" s="75">
        <v>22892.9</v>
      </c>
      <c r="O200" s="240" t="s">
        <v>20</v>
      </c>
      <c r="P200" s="41" t="s">
        <v>1882</v>
      </c>
      <c r="Q200" s="3"/>
      <c r="S200" s="75">
        <v>25775.649999999998</v>
      </c>
      <c r="T200" s="69"/>
    </row>
    <row r="201" spans="1:20" ht="15.75">
      <c r="A201" s="240" t="s">
        <v>22</v>
      </c>
      <c r="B201" s="241" t="s">
        <v>143</v>
      </c>
      <c r="C201" s="40"/>
      <c r="D201" s="39"/>
      <c r="E201" s="75">
        <v>26773.349999999995</v>
      </c>
      <c r="F201" s="240" t="s">
        <v>22</v>
      </c>
      <c r="G201" s="241" t="s">
        <v>15</v>
      </c>
      <c r="H201" s="91"/>
      <c r="J201" s="75">
        <v>25525.999999999993</v>
      </c>
      <c r="K201" s="240" t="s">
        <v>22</v>
      </c>
      <c r="L201" s="241" t="s">
        <v>29</v>
      </c>
      <c r="N201" s="75">
        <v>20730.099999999999</v>
      </c>
      <c r="O201" s="240" t="s">
        <v>22</v>
      </c>
      <c r="P201" s="255" t="s">
        <v>1563</v>
      </c>
      <c r="Q201" s="3"/>
      <c r="S201" s="75">
        <v>25639.19999999999</v>
      </c>
      <c r="T201" s="69"/>
    </row>
    <row r="202" spans="1:20" ht="15.75">
      <c r="A202" s="242" t="s">
        <v>24</v>
      </c>
      <c r="B202" s="243" t="s">
        <v>155</v>
      </c>
      <c r="C202" s="244"/>
      <c r="D202" s="39"/>
      <c r="E202" s="75">
        <v>26441.649999999998</v>
      </c>
      <c r="F202" s="242" t="s">
        <v>24</v>
      </c>
      <c r="G202" s="243" t="s">
        <v>747</v>
      </c>
      <c r="H202" s="341"/>
      <c r="J202" s="75">
        <v>25398.099999999991</v>
      </c>
      <c r="K202" s="240" t="s">
        <v>24</v>
      </c>
      <c r="L202" s="243" t="s">
        <v>685</v>
      </c>
      <c r="N202" s="245">
        <v>17776.499999999996</v>
      </c>
      <c r="O202" s="240" t="s">
        <v>24</v>
      </c>
      <c r="P202" s="255" t="s">
        <v>1566</v>
      </c>
      <c r="Q202" s="3"/>
      <c r="S202" s="75">
        <v>25500.549999999992</v>
      </c>
      <c r="T202" s="69"/>
    </row>
    <row r="203" spans="1:20" ht="15.75">
      <c r="A203" s="242" t="s">
        <v>26</v>
      </c>
      <c r="B203" s="243" t="s">
        <v>706</v>
      </c>
      <c r="C203" s="244"/>
      <c r="D203" s="155"/>
      <c r="E203" s="248">
        <v>26169</v>
      </c>
      <c r="F203" s="242" t="s">
        <v>26</v>
      </c>
      <c r="G203" s="159" t="s">
        <v>728</v>
      </c>
      <c r="H203" s="341"/>
      <c r="I203" s="340"/>
      <c r="J203" s="248">
        <v>25166.500000000004</v>
      </c>
      <c r="K203" s="343" t="s">
        <v>26</v>
      </c>
      <c r="L203" s="150" t="s">
        <v>726</v>
      </c>
      <c r="M203" s="344"/>
      <c r="N203" s="75">
        <v>0</v>
      </c>
      <c r="O203" s="240" t="s">
        <v>26</v>
      </c>
      <c r="P203" s="255" t="s">
        <v>1551</v>
      </c>
      <c r="Q203" s="3"/>
      <c r="S203" s="75">
        <v>25470.600000000002</v>
      </c>
      <c r="T203" s="69"/>
    </row>
    <row r="204" spans="1:20" ht="15.75">
      <c r="A204" s="240" t="s">
        <v>28</v>
      </c>
      <c r="B204" s="150" t="s">
        <v>735</v>
      </c>
      <c r="C204" s="40"/>
      <c r="D204" s="39"/>
      <c r="E204" s="75">
        <v>25264.899999999994</v>
      </c>
      <c r="F204" s="240" t="s">
        <v>28</v>
      </c>
      <c r="G204" s="150" t="s">
        <v>690</v>
      </c>
      <c r="H204" s="91"/>
      <c r="J204" s="75">
        <v>25001.249999999996</v>
      </c>
      <c r="K204" s="240" t="s">
        <v>28</v>
      </c>
      <c r="L204" s="150" t="s">
        <v>2234</v>
      </c>
      <c r="N204" s="75">
        <v>0</v>
      </c>
      <c r="O204" s="240" t="s">
        <v>28</v>
      </c>
      <c r="P204" s="255" t="s">
        <v>1558</v>
      </c>
      <c r="Q204" s="3"/>
      <c r="S204" s="75">
        <v>25453.80000000001</v>
      </c>
      <c r="T204" s="69"/>
    </row>
    <row r="205" spans="1:20" ht="18">
      <c r="A205" s="240" t="s">
        <v>30</v>
      </c>
      <c r="B205" s="150" t="s">
        <v>19</v>
      </c>
      <c r="C205" s="40"/>
      <c r="D205" s="39"/>
      <c r="E205" s="75">
        <v>23879.599999999999</v>
      </c>
      <c r="F205" s="240" t="s">
        <v>30</v>
      </c>
      <c r="G205" s="150" t="s">
        <v>162</v>
      </c>
      <c r="H205" s="91"/>
      <c r="J205" s="75">
        <v>21710.599999999995</v>
      </c>
      <c r="K205" s="240" t="s">
        <v>30</v>
      </c>
      <c r="L205" s="358" t="s">
        <v>1547</v>
      </c>
      <c r="N205" s="75">
        <v>0</v>
      </c>
      <c r="O205" s="240" t="s">
        <v>30</v>
      </c>
      <c r="P205" s="41" t="s">
        <v>1890</v>
      </c>
      <c r="Q205" s="174"/>
      <c r="S205" s="75">
        <v>25175.1</v>
      </c>
      <c r="T205" s="69"/>
    </row>
    <row r="206" spans="1:20" ht="15.75">
      <c r="A206" s="240" t="s">
        <v>32</v>
      </c>
      <c r="B206" s="150" t="s">
        <v>701</v>
      </c>
      <c r="C206" s="40"/>
      <c r="D206" s="39"/>
      <c r="E206" s="75">
        <v>0</v>
      </c>
      <c r="F206" s="240" t="s">
        <v>32</v>
      </c>
      <c r="G206" s="150" t="s">
        <v>158</v>
      </c>
      <c r="H206" s="91"/>
      <c r="J206" s="75">
        <v>0</v>
      </c>
      <c r="K206" s="240" t="s">
        <v>32</v>
      </c>
      <c r="L206" s="150" t="s">
        <v>35</v>
      </c>
      <c r="N206" s="75">
        <v>0</v>
      </c>
      <c r="O206" s="240" t="s">
        <v>32</v>
      </c>
      <c r="P206" s="41" t="s">
        <v>1887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0" t="s">
        <v>34</v>
      </c>
      <c r="P207" s="41" t="s">
        <v>1884</v>
      </c>
      <c r="Q207" s="3"/>
      <c r="S207" s="75">
        <v>24181.499999999993</v>
      </c>
    </row>
    <row r="208" spans="1:20" ht="15.75">
      <c r="B208" s="15" t="s">
        <v>1222</v>
      </c>
      <c r="C208" s="4"/>
      <c r="D208" s="63"/>
      <c r="E208" s="147"/>
      <c r="G208" s="15" t="s">
        <v>1222</v>
      </c>
      <c r="H208" s="247"/>
      <c r="I208" s="57"/>
      <c r="N208" s="69"/>
      <c r="O208" s="240" t="s">
        <v>36</v>
      </c>
      <c r="P208" s="255" t="s">
        <v>1560</v>
      </c>
      <c r="Q208" s="3"/>
      <c r="S208" s="75">
        <v>23980.999999999996</v>
      </c>
    </row>
    <row r="209" spans="1:25" ht="15.75">
      <c r="B209" s="252" t="s">
        <v>706</v>
      </c>
      <c r="C209" s="178"/>
      <c r="D209" s="75">
        <v>3261.7999999999047</v>
      </c>
      <c r="E209" s="147"/>
      <c r="G209" s="249" t="s">
        <v>728</v>
      </c>
      <c r="H209" s="247"/>
      <c r="I209" s="177">
        <v>2721.8000000000866</v>
      </c>
      <c r="N209" s="69"/>
      <c r="O209" s="240" t="s">
        <v>38</v>
      </c>
      <c r="P209" s="255" t="s">
        <v>1549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5" t="s">
        <v>720</v>
      </c>
      <c r="H210" s="247"/>
      <c r="I210" s="75">
        <v>2755.6000000000422</v>
      </c>
      <c r="N210" s="69"/>
      <c r="O210" s="240" t="s">
        <v>145</v>
      </c>
      <c r="P210" s="255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0" t="s">
        <v>146</v>
      </c>
      <c r="P211" s="41" t="s">
        <v>1883</v>
      </c>
      <c r="Q211" s="3"/>
      <c r="S211" s="75">
        <v>21249.95</v>
      </c>
    </row>
    <row r="212" spans="1:25" ht="15.75">
      <c r="A212" s="39" t="s">
        <v>2240</v>
      </c>
      <c r="B212" s="39"/>
      <c r="C212" s="39"/>
      <c r="D212" s="147"/>
      <c r="N212" s="69"/>
      <c r="O212" s="240" t="s">
        <v>147</v>
      </c>
      <c r="P212" s="255" t="s">
        <v>1550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0"/>
      <c r="P213" s="255"/>
      <c r="Q213" s="3"/>
      <c r="S213" s="75"/>
    </row>
    <row r="214" spans="1:25" ht="15.75">
      <c r="A214" s="39"/>
      <c r="B214" s="39"/>
      <c r="C214" s="39"/>
      <c r="D214" s="147"/>
      <c r="N214" s="69"/>
      <c r="O214" s="240"/>
      <c r="P214" s="255"/>
      <c r="Q214" s="3"/>
      <c r="S214" s="75"/>
    </row>
    <row r="215" spans="1:25" ht="25.5">
      <c r="B215" s="140" t="s">
        <v>2510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6" t="s">
        <v>1394</v>
      </c>
      <c r="C216" s="237"/>
      <c r="D216" s="238"/>
      <c r="F216" s="239"/>
      <c r="G216" s="236" t="s">
        <v>1396</v>
      </c>
      <c r="H216" s="238"/>
      <c r="I216" s="238"/>
      <c r="K216" s="238"/>
      <c r="L216" s="236" t="s">
        <v>1395</v>
      </c>
      <c r="M216" s="238"/>
      <c r="P216" s="238"/>
      <c r="Q216" s="236" t="s">
        <v>1397</v>
      </c>
      <c r="R216" s="238"/>
      <c r="S216" s="238"/>
      <c r="T216" s="237"/>
      <c r="V216" s="236" t="s">
        <v>1715</v>
      </c>
    </row>
    <row r="217" spans="1:25" ht="15.75">
      <c r="A217" s="240"/>
      <c r="B217" s="40"/>
      <c r="C217" s="178"/>
      <c r="D217" s="39"/>
      <c r="E217" s="177"/>
      <c r="F217" s="253"/>
      <c r="G217" s="252"/>
      <c r="I217" s="251"/>
      <c r="J217" s="75"/>
      <c r="K217" s="240"/>
      <c r="L217" s="252"/>
      <c r="M217" s="39"/>
      <c r="O217" s="75"/>
      <c r="P217" s="3"/>
      <c r="Q217" s="3"/>
      <c r="R217" s="3"/>
      <c r="S217" s="215"/>
    </row>
    <row r="218" spans="1:25" ht="15.75">
      <c r="A218" s="240" t="s">
        <v>0</v>
      </c>
      <c r="B218" s="144" t="s">
        <v>21</v>
      </c>
      <c r="C218" s="63"/>
      <c r="D218" s="67"/>
      <c r="E218" s="75">
        <v>33447.100000000006</v>
      </c>
      <c r="F218" s="240" t="s">
        <v>0</v>
      </c>
      <c r="G218" s="144" t="s">
        <v>1553</v>
      </c>
      <c r="H218" s="247"/>
      <c r="I218" s="39"/>
      <c r="J218" s="75">
        <v>32599.200000000001</v>
      </c>
      <c r="K218" s="240" t="s">
        <v>0</v>
      </c>
      <c r="L218" s="144" t="s">
        <v>1567</v>
      </c>
      <c r="M218" s="39"/>
      <c r="O218" s="75">
        <v>32505.349999999984</v>
      </c>
      <c r="P218" s="240" t="s">
        <v>0</v>
      </c>
      <c r="Q218" s="258" t="s">
        <v>1566</v>
      </c>
      <c r="R218" s="40"/>
      <c r="S218" s="39"/>
      <c r="T218" s="75">
        <v>28827.249999999989</v>
      </c>
      <c r="U218" s="240" t="s">
        <v>0</v>
      </c>
      <c r="V218" s="359" t="s">
        <v>2003</v>
      </c>
      <c r="W218" s="39"/>
      <c r="X218" s="39"/>
      <c r="Y218" s="75">
        <v>27613.600000000006</v>
      </c>
    </row>
    <row r="219" spans="1:25" ht="15.75">
      <c r="A219" s="240" t="s">
        <v>2</v>
      </c>
      <c r="B219" s="241" t="s">
        <v>25</v>
      </c>
      <c r="C219" s="63"/>
      <c r="D219" s="67"/>
      <c r="E219" s="75">
        <v>31406.299999999996</v>
      </c>
      <c r="F219" s="240" t="s">
        <v>2</v>
      </c>
      <c r="G219" s="144" t="s">
        <v>1568</v>
      </c>
      <c r="H219" s="247"/>
      <c r="I219" s="39"/>
      <c r="J219" s="75">
        <v>30394.45</v>
      </c>
      <c r="K219" s="240" t="s">
        <v>2</v>
      </c>
      <c r="L219" s="144" t="s">
        <v>710</v>
      </c>
      <c r="M219" s="39"/>
      <c r="O219" s="75">
        <v>30805.799999999992</v>
      </c>
      <c r="P219" s="240" t="s">
        <v>2</v>
      </c>
      <c r="Q219" s="258" t="s">
        <v>1558</v>
      </c>
      <c r="R219" s="40"/>
      <c r="S219" s="39"/>
      <c r="T219" s="75">
        <v>27602.5</v>
      </c>
      <c r="U219" s="240" t="s">
        <v>2</v>
      </c>
      <c r="V219" s="359" t="s">
        <v>1902</v>
      </c>
      <c r="W219" s="39"/>
      <c r="X219" s="39"/>
      <c r="Y219" s="75">
        <v>24993.300000000003</v>
      </c>
    </row>
    <row r="220" spans="1:25" ht="15.75">
      <c r="A220" s="240" t="s">
        <v>3</v>
      </c>
      <c r="B220" s="241" t="s">
        <v>33</v>
      </c>
      <c r="C220" s="63"/>
      <c r="D220" s="67"/>
      <c r="E220" s="75">
        <v>30200.599999999988</v>
      </c>
      <c r="F220" s="240" t="s">
        <v>3</v>
      </c>
      <c r="G220" s="157" t="s">
        <v>719</v>
      </c>
      <c r="H220" s="366"/>
      <c r="I220" s="39"/>
      <c r="J220" s="75">
        <v>29789.449999999993</v>
      </c>
      <c r="K220" s="240" t="s">
        <v>3</v>
      </c>
      <c r="L220" s="357" t="s">
        <v>162</v>
      </c>
      <c r="M220" s="39"/>
      <c r="O220" s="75">
        <v>27870.299999999996</v>
      </c>
      <c r="P220" s="240" t="s">
        <v>3</v>
      </c>
      <c r="Q220" s="369" t="s">
        <v>1894</v>
      </c>
      <c r="R220" s="244"/>
      <c r="S220" s="152"/>
      <c r="T220" s="75">
        <v>27538.399999999991</v>
      </c>
      <c r="U220" s="240" t="s">
        <v>3</v>
      </c>
      <c r="V220" s="359" t="s">
        <v>1898</v>
      </c>
      <c r="W220" s="39"/>
      <c r="X220" s="39"/>
      <c r="Y220" s="75">
        <v>24935.200000000008</v>
      </c>
    </row>
    <row r="221" spans="1:25" ht="15.75">
      <c r="A221" s="240" t="s">
        <v>5</v>
      </c>
      <c r="B221" s="241" t="s">
        <v>736</v>
      </c>
      <c r="C221" s="63"/>
      <c r="D221" s="67"/>
      <c r="E221" s="75">
        <v>29985.300000000017</v>
      </c>
      <c r="F221" s="240" t="s">
        <v>5</v>
      </c>
      <c r="G221" s="161" t="s">
        <v>740</v>
      </c>
      <c r="H221" s="367"/>
      <c r="I221" s="155"/>
      <c r="J221" s="248">
        <v>29623.350000000006</v>
      </c>
      <c r="K221" s="246" t="s">
        <v>5</v>
      </c>
      <c r="L221" s="161" t="s">
        <v>1886</v>
      </c>
      <c r="M221" s="155"/>
      <c r="N221" s="340"/>
      <c r="O221" s="248">
        <v>27856.899999999998</v>
      </c>
      <c r="P221" s="246" t="s">
        <v>5</v>
      </c>
      <c r="Q221" s="260" t="s">
        <v>1561</v>
      </c>
      <c r="R221" s="244"/>
      <c r="S221" s="152"/>
      <c r="T221" s="248">
        <v>26257.450000000004</v>
      </c>
      <c r="U221" s="246" t="s">
        <v>5</v>
      </c>
      <c r="V221" s="370" t="s">
        <v>2726</v>
      </c>
      <c r="W221" s="155"/>
      <c r="X221" s="155"/>
      <c r="Y221" s="248">
        <v>24406.350000000002</v>
      </c>
    </row>
    <row r="222" spans="1:25" ht="15.75">
      <c r="A222" s="240" t="s">
        <v>7</v>
      </c>
      <c r="B222" s="241" t="s">
        <v>143</v>
      </c>
      <c r="C222" s="63"/>
      <c r="D222" s="67"/>
      <c r="E222" s="75">
        <v>29675.4</v>
      </c>
      <c r="F222" s="240" t="s">
        <v>7</v>
      </c>
      <c r="G222" s="241" t="s">
        <v>703</v>
      </c>
      <c r="H222" s="247"/>
      <c r="I222" s="39"/>
      <c r="J222" s="75">
        <v>29356.150000000005</v>
      </c>
      <c r="K222" s="240" t="s">
        <v>7</v>
      </c>
      <c r="L222" s="255" t="s">
        <v>1888</v>
      </c>
      <c r="M222" s="39"/>
      <c r="O222" s="75">
        <v>27849.750000000011</v>
      </c>
      <c r="P222" s="240" t="s">
        <v>7</v>
      </c>
      <c r="Q222" s="41" t="s">
        <v>1882</v>
      </c>
      <c r="R222" s="40"/>
      <c r="S222" s="39"/>
      <c r="T222" s="345">
        <v>25952.099999999988</v>
      </c>
      <c r="U222" s="240" t="s">
        <v>7</v>
      </c>
      <c r="V222" s="41" t="s">
        <v>1904</v>
      </c>
      <c r="W222" s="39"/>
      <c r="X222" s="39"/>
      <c r="Y222" s="75">
        <v>24151.600000000002</v>
      </c>
    </row>
    <row r="223" spans="1:25" ht="15.75">
      <c r="A223" s="240" t="s">
        <v>8</v>
      </c>
      <c r="B223" s="241" t="s">
        <v>155</v>
      </c>
      <c r="C223" s="63"/>
      <c r="D223" s="67"/>
      <c r="E223" s="75">
        <v>29552.049999999992</v>
      </c>
      <c r="F223" s="240" t="s">
        <v>8</v>
      </c>
      <c r="G223" s="241" t="s">
        <v>37</v>
      </c>
      <c r="H223" s="247"/>
      <c r="I223" s="39"/>
      <c r="J223" s="75">
        <v>28532.549999999996</v>
      </c>
      <c r="K223" s="240" t="s">
        <v>8</v>
      </c>
      <c r="L223" s="241" t="s">
        <v>690</v>
      </c>
      <c r="M223" s="39"/>
      <c r="O223" s="75">
        <v>26999.500000000004</v>
      </c>
      <c r="P223" s="240" t="s">
        <v>8</v>
      </c>
      <c r="Q223" s="255" t="s">
        <v>1560</v>
      </c>
      <c r="R223" s="40"/>
      <c r="S223" s="39"/>
      <c r="T223" s="75">
        <v>25642.80000000001</v>
      </c>
      <c r="U223" s="240" t="s">
        <v>8</v>
      </c>
      <c r="V223" s="41" t="s">
        <v>1900</v>
      </c>
      <c r="W223" s="39"/>
      <c r="X223" s="39"/>
      <c r="Y223" s="75">
        <v>23884.149999999994</v>
      </c>
    </row>
    <row r="224" spans="1:25" ht="15" customHeight="1">
      <c r="A224" s="240" t="s">
        <v>10</v>
      </c>
      <c r="B224" s="241" t="s">
        <v>31</v>
      </c>
      <c r="C224" s="63"/>
      <c r="D224" s="67"/>
      <c r="E224" s="75">
        <v>29316.000000000004</v>
      </c>
      <c r="F224" s="240" t="s">
        <v>10</v>
      </c>
      <c r="G224" s="241" t="s">
        <v>1559</v>
      </c>
      <c r="H224" s="247"/>
      <c r="I224" s="39"/>
      <c r="J224" s="75">
        <v>27264.55</v>
      </c>
      <c r="K224" s="240" t="s">
        <v>10</v>
      </c>
      <c r="L224" s="241" t="s">
        <v>691</v>
      </c>
      <c r="M224" s="39"/>
      <c r="O224" s="75">
        <v>26846.1</v>
      </c>
      <c r="P224" s="240" t="s">
        <v>10</v>
      </c>
      <c r="Q224" s="255" t="s">
        <v>1565</v>
      </c>
      <c r="R224" s="40"/>
      <c r="S224" s="39"/>
      <c r="T224" s="75">
        <v>25335.149999999998</v>
      </c>
      <c r="U224" s="240" t="s">
        <v>10</v>
      </c>
      <c r="V224" s="41" t="s">
        <v>1903</v>
      </c>
      <c r="W224" s="39"/>
      <c r="X224" s="39"/>
      <c r="Y224" s="75">
        <v>23637.149999999987</v>
      </c>
    </row>
    <row r="225" spans="1:25" ht="15.75">
      <c r="A225" s="240" t="s">
        <v>12</v>
      </c>
      <c r="B225" s="241" t="s">
        <v>757</v>
      </c>
      <c r="C225" s="63"/>
      <c r="D225" s="67"/>
      <c r="E225" s="75">
        <v>29029.000000000007</v>
      </c>
      <c r="F225" s="240" t="s">
        <v>12</v>
      </c>
      <c r="G225" s="241" t="s">
        <v>15</v>
      </c>
      <c r="H225" s="247"/>
      <c r="I225" s="39"/>
      <c r="J225" s="75">
        <v>26721.999999999989</v>
      </c>
      <c r="K225" s="240" t="s">
        <v>12</v>
      </c>
      <c r="L225" s="241" t="s">
        <v>721</v>
      </c>
      <c r="M225" s="39"/>
      <c r="O225" s="75">
        <v>25469.85</v>
      </c>
      <c r="P225" s="240" t="s">
        <v>12</v>
      </c>
      <c r="Q225" s="255" t="s">
        <v>1562</v>
      </c>
      <c r="R225" s="40"/>
      <c r="S225" s="39"/>
      <c r="T225" s="75">
        <v>24547.149999999994</v>
      </c>
      <c r="U225" s="240" t="s">
        <v>12</v>
      </c>
      <c r="V225" s="41" t="s">
        <v>1905</v>
      </c>
      <c r="W225" s="39"/>
      <c r="X225" s="39"/>
      <c r="Y225" s="75">
        <v>22470.699999999997</v>
      </c>
    </row>
    <row r="226" spans="1:25" ht="15.75">
      <c r="A226" s="240" t="s">
        <v>14</v>
      </c>
      <c r="B226" s="241" t="s">
        <v>154</v>
      </c>
      <c r="C226" s="63"/>
      <c r="D226" s="67"/>
      <c r="E226" s="75">
        <v>28948.7</v>
      </c>
      <c r="F226" s="240" t="s">
        <v>14</v>
      </c>
      <c r="G226" s="241" t="s">
        <v>747</v>
      </c>
      <c r="H226" s="247"/>
      <c r="I226" s="39"/>
      <c r="J226" s="75">
        <v>26612.299999999988</v>
      </c>
      <c r="K226" s="240" t="s">
        <v>14</v>
      </c>
      <c r="L226" s="241" t="s">
        <v>27</v>
      </c>
      <c r="M226" s="39"/>
      <c r="O226" s="75">
        <v>23592.500000000007</v>
      </c>
      <c r="P226" s="240" t="s">
        <v>14</v>
      </c>
      <c r="Q226" s="41" t="s">
        <v>1889</v>
      </c>
      <c r="R226" s="40"/>
      <c r="S226" s="39"/>
      <c r="T226" s="75">
        <v>24022.300000000003</v>
      </c>
      <c r="U226" s="240" t="s">
        <v>14</v>
      </c>
      <c r="V226" s="41" t="s">
        <v>1924</v>
      </c>
      <c r="W226" s="39"/>
      <c r="X226" s="39"/>
      <c r="Y226" s="75">
        <v>22165.900000000005</v>
      </c>
    </row>
    <row r="227" spans="1:25" ht="15.75">
      <c r="A227" s="240" t="s">
        <v>16</v>
      </c>
      <c r="B227" s="241" t="s">
        <v>706</v>
      </c>
      <c r="C227" s="63"/>
      <c r="D227" s="67"/>
      <c r="E227" s="75">
        <v>27877.299999999992</v>
      </c>
      <c r="F227" s="240" t="s">
        <v>16</v>
      </c>
      <c r="G227" s="241" t="s">
        <v>735</v>
      </c>
      <c r="H227" s="247"/>
      <c r="I227" s="39"/>
      <c r="J227" s="75">
        <v>25352.399999999991</v>
      </c>
      <c r="K227" s="240" t="s">
        <v>16</v>
      </c>
      <c r="L227" s="241" t="s">
        <v>13</v>
      </c>
      <c r="M227" s="39"/>
      <c r="O227" s="75">
        <v>23423.949999999993</v>
      </c>
      <c r="P227" s="240" t="s">
        <v>16</v>
      </c>
      <c r="Q227" s="255" t="s">
        <v>1563</v>
      </c>
      <c r="R227" s="40"/>
      <c r="S227" s="39"/>
      <c r="T227" s="75">
        <v>23986.799999999999</v>
      </c>
      <c r="U227" s="240" t="s">
        <v>16</v>
      </c>
      <c r="V227" s="41" t="s">
        <v>1899</v>
      </c>
      <c r="W227" s="39"/>
      <c r="X227" s="39"/>
      <c r="Y227" s="75">
        <v>20584.099999999999</v>
      </c>
    </row>
    <row r="228" spans="1:25" ht="15.75">
      <c r="A228" s="240" t="s">
        <v>18</v>
      </c>
      <c r="B228" s="241" t="s">
        <v>705</v>
      </c>
      <c r="C228" s="63"/>
      <c r="D228" s="67"/>
      <c r="E228" s="75">
        <v>27459.600000000006</v>
      </c>
      <c r="F228" s="240" t="s">
        <v>18</v>
      </c>
      <c r="G228" s="241" t="s">
        <v>23</v>
      </c>
      <c r="H228" s="247"/>
      <c r="I228" s="39"/>
      <c r="J228" s="75">
        <v>23919.350000000002</v>
      </c>
      <c r="K228" s="240" t="s">
        <v>18</v>
      </c>
      <c r="L228" s="255" t="s">
        <v>728</v>
      </c>
      <c r="M228" s="39"/>
      <c r="O228" s="75">
        <v>22873.200000000012</v>
      </c>
      <c r="P228" s="240" t="s">
        <v>18</v>
      </c>
      <c r="Q228" s="41" t="s">
        <v>1890</v>
      </c>
      <c r="R228" s="40"/>
      <c r="S228" s="39"/>
      <c r="T228" s="75">
        <v>23432.200000000008</v>
      </c>
      <c r="U228" s="240" t="s">
        <v>18</v>
      </c>
      <c r="V228" s="41" t="s">
        <v>1927</v>
      </c>
      <c r="W228" s="39"/>
      <c r="X228" s="39"/>
      <c r="Y228" s="75">
        <v>18959.150000000001</v>
      </c>
    </row>
    <row r="229" spans="1:25" ht="15.75">
      <c r="A229" s="240" t="s">
        <v>20</v>
      </c>
      <c r="B229" s="241" t="s">
        <v>11</v>
      </c>
      <c r="C229" s="63"/>
      <c r="D229" s="67"/>
      <c r="E229" s="75">
        <v>27386.899999999994</v>
      </c>
      <c r="F229" s="240" t="s">
        <v>20</v>
      </c>
      <c r="G229" s="241" t="s">
        <v>695</v>
      </c>
      <c r="H229" s="247"/>
      <c r="I229" s="39"/>
      <c r="J229" s="75">
        <v>23438.69999999999</v>
      </c>
      <c r="K229" s="240" t="s">
        <v>20</v>
      </c>
      <c r="L229" s="241" t="s">
        <v>712</v>
      </c>
      <c r="M229" s="39"/>
      <c r="O229" s="75">
        <v>21862.350000000006</v>
      </c>
      <c r="P229" s="240" t="s">
        <v>20</v>
      </c>
      <c r="Q229" s="255" t="s">
        <v>745</v>
      </c>
      <c r="R229" s="40"/>
      <c r="S229" s="39"/>
      <c r="T229" s="75">
        <v>22923.799999999996</v>
      </c>
      <c r="U229" s="240" t="s">
        <v>20</v>
      </c>
      <c r="V229" s="41" t="s">
        <v>1926</v>
      </c>
      <c r="W229" s="39"/>
      <c r="X229" s="39"/>
      <c r="Y229" s="75">
        <v>18429.599999999995</v>
      </c>
    </row>
    <row r="230" spans="1:25" ht="15.75">
      <c r="A230" s="240" t="s">
        <v>22</v>
      </c>
      <c r="B230" s="241" t="s">
        <v>141</v>
      </c>
      <c r="C230" s="63"/>
      <c r="D230" s="67"/>
      <c r="E230" s="75">
        <v>27203.950000000004</v>
      </c>
      <c r="F230" s="240" t="s">
        <v>22</v>
      </c>
      <c r="G230" s="241" t="s">
        <v>9</v>
      </c>
      <c r="H230" s="247"/>
      <c r="I230" s="39"/>
      <c r="J230" s="75">
        <v>23060.750000000007</v>
      </c>
      <c r="K230" s="240" t="s">
        <v>22</v>
      </c>
      <c r="L230" s="241" t="s">
        <v>144</v>
      </c>
      <c r="M230" s="39"/>
      <c r="O230" s="75">
        <v>21129.749999999993</v>
      </c>
      <c r="P230" s="240" t="s">
        <v>22</v>
      </c>
      <c r="Q230" s="41" t="s">
        <v>1891</v>
      </c>
      <c r="R230" s="40"/>
      <c r="S230" s="39"/>
      <c r="T230" s="75">
        <v>22486.400000000001</v>
      </c>
      <c r="U230" s="240" t="s">
        <v>22</v>
      </c>
      <c r="V230" s="41" t="s">
        <v>1901</v>
      </c>
      <c r="W230" s="39"/>
      <c r="X230" s="39"/>
      <c r="Y230" s="75">
        <v>17912.899999999994</v>
      </c>
    </row>
    <row r="231" spans="1:25" ht="15.75">
      <c r="A231" s="242" t="s">
        <v>24</v>
      </c>
      <c r="B231" s="243" t="s">
        <v>142</v>
      </c>
      <c r="C231" s="310"/>
      <c r="D231" s="67"/>
      <c r="E231" s="75">
        <v>27193.8</v>
      </c>
      <c r="F231" s="242" t="s">
        <v>24</v>
      </c>
      <c r="G231" s="243" t="s">
        <v>714</v>
      </c>
      <c r="H231" s="366"/>
      <c r="I231" s="39"/>
      <c r="J231" s="75">
        <v>22709.850000000002</v>
      </c>
      <c r="K231" s="240" t="s">
        <v>24</v>
      </c>
      <c r="L231" s="243" t="s">
        <v>156</v>
      </c>
      <c r="M231" s="39"/>
      <c r="O231" s="245">
        <v>20640.000000000004</v>
      </c>
      <c r="P231" s="240" t="s">
        <v>24</v>
      </c>
      <c r="Q231" s="255" t="s">
        <v>1550</v>
      </c>
      <c r="R231" s="40"/>
      <c r="S231" s="39"/>
      <c r="T231" s="75">
        <v>22450.499999999996</v>
      </c>
      <c r="U231" s="240"/>
    </row>
    <row r="232" spans="1:25" ht="15.75">
      <c r="A232" s="242" t="s">
        <v>26</v>
      </c>
      <c r="B232" s="164" t="s">
        <v>17</v>
      </c>
      <c r="C232" s="310"/>
      <c r="D232" s="321"/>
      <c r="E232" s="248">
        <v>27154.199999999997</v>
      </c>
      <c r="F232" s="242" t="s">
        <v>26</v>
      </c>
      <c r="G232" s="159" t="s">
        <v>720</v>
      </c>
      <c r="H232" s="366"/>
      <c r="I232" s="155"/>
      <c r="J232" s="248">
        <v>22110.3</v>
      </c>
      <c r="K232" s="246" t="s">
        <v>26</v>
      </c>
      <c r="L232" s="164" t="s">
        <v>739</v>
      </c>
      <c r="M232" s="155"/>
      <c r="N232" s="340"/>
      <c r="O232" s="245">
        <v>20145.149999999987</v>
      </c>
      <c r="P232" s="240" t="s">
        <v>26</v>
      </c>
      <c r="Q232" s="41" t="s">
        <v>1887</v>
      </c>
      <c r="R232" s="40"/>
      <c r="S232" s="39"/>
      <c r="T232" s="75">
        <v>20448.45</v>
      </c>
      <c r="U232" s="240"/>
    </row>
    <row r="233" spans="1:25" ht="15.75">
      <c r="A233" s="240" t="s">
        <v>28</v>
      </c>
      <c r="B233" s="150" t="s">
        <v>153</v>
      </c>
      <c r="C233" s="63"/>
      <c r="D233" s="67"/>
      <c r="E233" s="75">
        <v>25450.000000000004</v>
      </c>
      <c r="F233" s="240" t="s">
        <v>28</v>
      </c>
      <c r="G233" s="150" t="s">
        <v>1970</v>
      </c>
      <c r="H233" s="247"/>
      <c r="I233" s="39"/>
      <c r="J233" s="75">
        <v>0</v>
      </c>
      <c r="K233" s="240" t="s">
        <v>28</v>
      </c>
      <c r="L233" s="150" t="s">
        <v>685</v>
      </c>
      <c r="M233" s="39"/>
      <c r="O233" s="75">
        <v>18570.149999999994</v>
      </c>
      <c r="P233" s="240" t="s">
        <v>28</v>
      </c>
      <c r="Q233" s="255" t="s">
        <v>1549</v>
      </c>
      <c r="R233" s="40"/>
      <c r="S233" s="39"/>
      <c r="T233" s="75">
        <v>20425.099999999995</v>
      </c>
      <c r="U233" s="240"/>
    </row>
    <row r="234" spans="1:25" ht="15" customHeight="1">
      <c r="A234" s="240" t="s">
        <v>30</v>
      </c>
      <c r="B234" s="150" t="s">
        <v>39</v>
      </c>
      <c r="C234" s="63"/>
      <c r="D234" s="67"/>
      <c r="E234" s="75">
        <v>23220.250000000004</v>
      </c>
      <c r="F234" s="240" t="s">
        <v>30</v>
      </c>
      <c r="G234" s="150" t="s">
        <v>1967</v>
      </c>
      <c r="H234" s="247"/>
      <c r="I234" s="39"/>
      <c r="J234" s="75">
        <v>0</v>
      </c>
      <c r="K234" s="240" t="s">
        <v>30</v>
      </c>
      <c r="L234" s="150" t="s">
        <v>1969</v>
      </c>
      <c r="M234" s="39"/>
      <c r="O234" s="75">
        <v>0</v>
      </c>
      <c r="P234" s="242" t="s">
        <v>30</v>
      </c>
      <c r="Q234" s="392" t="s">
        <v>1883</v>
      </c>
      <c r="R234" s="244"/>
      <c r="S234" s="152"/>
      <c r="T234" s="245">
        <v>18985.600000000002</v>
      </c>
      <c r="U234" s="240"/>
    </row>
    <row r="235" spans="1:25" ht="15.75">
      <c r="A235" s="240" t="s">
        <v>32</v>
      </c>
      <c r="B235" s="150" t="s">
        <v>753</v>
      </c>
      <c r="C235" s="63"/>
      <c r="D235" s="67"/>
      <c r="E235" s="75">
        <v>21924.55000000001</v>
      </c>
      <c r="F235" s="240" t="s">
        <v>32</v>
      </c>
      <c r="G235" s="150" t="s">
        <v>1966</v>
      </c>
      <c r="H235" s="247"/>
      <c r="I235" s="39"/>
      <c r="J235" s="75">
        <v>0</v>
      </c>
      <c r="K235" s="240" t="s">
        <v>32</v>
      </c>
      <c r="L235" s="150" t="s">
        <v>1968</v>
      </c>
      <c r="M235" s="39"/>
      <c r="O235" s="75">
        <v>0</v>
      </c>
      <c r="P235" s="240" t="s">
        <v>32</v>
      </c>
      <c r="Q235" s="358" t="s">
        <v>1</v>
      </c>
      <c r="R235" s="40"/>
      <c r="S235" s="39"/>
      <c r="T235" s="75">
        <v>18188.3</v>
      </c>
      <c r="U235" s="240"/>
    </row>
    <row r="236" spans="1:25" ht="15.75">
      <c r="B236" s="40"/>
      <c r="C236" s="4"/>
      <c r="D236" s="63"/>
      <c r="E236" s="63"/>
      <c r="G236" s="247"/>
      <c r="J236" s="9"/>
      <c r="L236" s="40"/>
      <c r="M236" s="39"/>
      <c r="N236" s="57"/>
      <c r="O236" s="240"/>
      <c r="P236" s="41"/>
      <c r="Q236" s="41"/>
      <c r="R236" s="39"/>
      <c r="S236" s="75"/>
      <c r="T236" s="75"/>
    </row>
    <row r="237" spans="1:25" ht="15.75">
      <c r="B237" s="15" t="s">
        <v>1222</v>
      </c>
      <c r="C237" s="4"/>
      <c r="D237" s="63"/>
      <c r="E237" s="63"/>
      <c r="G237" s="15" t="s">
        <v>1222</v>
      </c>
      <c r="H237" s="247"/>
      <c r="I237" s="57"/>
      <c r="J237" s="9"/>
      <c r="L237" s="15" t="s">
        <v>1222</v>
      </c>
      <c r="M237" s="39"/>
      <c r="N237" s="57"/>
      <c r="O237" s="240"/>
      <c r="P237" s="255"/>
      <c r="Q237" s="15" t="s">
        <v>1222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87"/>
      <c r="E238" s="177">
        <v>2882</v>
      </c>
      <c r="G238" s="249" t="str">
        <f>G232</f>
        <v>Lars Kammers</v>
      </c>
      <c r="H238" s="247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5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2" t="str">
        <f>G221</f>
        <v>Gerben van Helden</v>
      </c>
      <c r="C239" s="103"/>
      <c r="D239" s="67"/>
      <c r="E239" s="75">
        <v>3859</v>
      </c>
      <c r="G239" s="368" t="str">
        <f>L221</f>
        <v>Corne van Dorst</v>
      </c>
      <c r="H239" s="247"/>
      <c r="I239" s="75"/>
      <c r="J239" s="75">
        <v>3863.6</v>
      </c>
      <c r="L239" s="252" t="str">
        <f>Q221</f>
        <v>Fokko Haveman</v>
      </c>
      <c r="M239" s="39"/>
      <c r="O239" s="75">
        <v>4116.8</v>
      </c>
      <c r="P239" s="255"/>
      <c r="Q239" s="252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0"/>
      <c r="P240" s="41"/>
      <c r="Q240" s="3"/>
      <c r="S240" s="75"/>
    </row>
    <row r="241" spans="1:19" ht="15.75">
      <c r="A241" s="39" t="s">
        <v>2509</v>
      </c>
      <c r="B241" s="39"/>
      <c r="C241" s="39"/>
      <c r="D241" s="147"/>
      <c r="N241" s="69"/>
      <c r="O241" s="240"/>
      <c r="P241" s="255"/>
      <c r="Q241" s="3"/>
      <c r="S241" s="75"/>
    </row>
    <row r="242" spans="1:19" ht="15.75">
      <c r="A242" s="39"/>
      <c r="B242" s="39"/>
      <c r="C242" s="39"/>
      <c r="D242" s="147"/>
      <c r="N242" s="69"/>
      <c r="O242" s="240"/>
      <c r="P242" s="255"/>
      <c r="Q242" s="3"/>
      <c r="S242" s="75"/>
    </row>
    <row r="243" spans="1:19" ht="15.75">
      <c r="B243" s="39"/>
      <c r="C243" s="39"/>
      <c r="D243" s="39"/>
      <c r="E243" s="147"/>
      <c r="N243" s="69"/>
      <c r="O243" s="240"/>
      <c r="P243" s="275"/>
      <c r="Q243" s="3"/>
      <c r="S243" s="75"/>
    </row>
    <row r="244" spans="1:19" ht="15.75">
      <c r="B244" s="39"/>
      <c r="C244" s="39"/>
      <c r="D244" s="39"/>
      <c r="E244" s="147"/>
      <c r="N244" s="69"/>
      <c r="O244" s="240"/>
      <c r="P244" s="275"/>
      <c r="Q244" s="3"/>
      <c r="S244" s="75"/>
    </row>
    <row r="245" spans="1:19" ht="15.75">
      <c r="A245" t="s">
        <v>2703</v>
      </c>
      <c r="B245" s="39"/>
      <c r="C245" s="39"/>
      <c r="D245" s="39"/>
      <c r="E245" s="147"/>
      <c r="N245" s="69"/>
      <c r="O245" s="240"/>
      <c r="P245" s="275"/>
      <c r="Q245" s="3"/>
      <c r="S245" s="75"/>
    </row>
    <row r="246" spans="1:19" ht="15.75">
      <c r="N246" s="69"/>
      <c r="O246" s="240"/>
      <c r="Q246" s="3"/>
      <c r="S246" s="75"/>
    </row>
    <row r="247" spans="1:19" ht="15.75">
      <c r="B247" s="39"/>
      <c r="C247" s="39"/>
      <c r="D247" s="39"/>
      <c r="E247" s="147"/>
      <c r="N247" s="69"/>
      <c r="O247" s="240"/>
      <c r="P247" s="275"/>
      <c r="Q247" s="3"/>
      <c r="S247" s="75"/>
    </row>
    <row r="248" spans="1:19" ht="20.25">
      <c r="A248" s="30" t="s">
        <v>1464</v>
      </c>
      <c r="P248" s="30" t="s">
        <v>2390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28" t="s">
        <v>2553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1890</v>
      </c>
      <c r="E252" s="42"/>
      <c r="F252" s="42"/>
      <c r="G252" s="42"/>
      <c r="H252" s="42"/>
      <c r="I252" s="42"/>
      <c r="J252" s="42"/>
      <c r="K252" s="42"/>
      <c r="L252" s="3" t="s">
        <v>1862</v>
      </c>
      <c r="M252" s="3" t="s">
        <v>1856</v>
      </c>
      <c r="P252" t="s">
        <v>2391</v>
      </c>
    </row>
    <row r="253" spans="1:19" ht="16.5">
      <c r="A253" s="42"/>
      <c r="B253" s="393" t="s">
        <v>1563</v>
      </c>
      <c r="E253" s="42"/>
      <c r="F253" s="42"/>
      <c r="G253" s="42"/>
      <c r="H253" s="42"/>
      <c r="I253" s="42"/>
      <c r="J253" s="42"/>
      <c r="K253" s="3" t="s">
        <v>1859</v>
      </c>
      <c r="L253" s="3" t="s">
        <v>1858</v>
      </c>
      <c r="M253" s="3" t="s">
        <v>1855</v>
      </c>
      <c r="P253" t="s">
        <v>2392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1465</v>
      </c>
      <c r="J254" s="215" t="s">
        <v>1466</v>
      </c>
      <c r="K254" s="3" t="s">
        <v>1828</v>
      </c>
      <c r="L254" s="3" t="s">
        <v>1843</v>
      </c>
      <c r="M254" s="3" t="s">
        <v>1833</v>
      </c>
      <c r="P254" t="s">
        <v>2393</v>
      </c>
    </row>
    <row r="255" spans="1:19" ht="16.5">
      <c r="A255" s="42"/>
      <c r="B255" s="190" t="s">
        <v>1883</v>
      </c>
      <c r="E255" s="42"/>
      <c r="F255" s="42"/>
      <c r="G255" s="42"/>
      <c r="H255" s="42"/>
      <c r="I255" s="42"/>
      <c r="J255" s="42"/>
      <c r="K255" s="42"/>
      <c r="L255" s="3" t="s">
        <v>2238</v>
      </c>
      <c r="M255" s="3" t="s">
        <v>1862</v>
      </c>
      <c r="P255" t="s">
        <v>2394</v>
      </c>
    </row>
    <row r="256" spans="1:19" ht="16.5">
      <c r="A256" s="42"/>
      <c r="B256" s="393" t="s">
        <v>1558</v>
      </c>
      <c r="E256" s="42"/>
      <c r="F256" s="42"/>
      <c r="G256" s="42"/>
      <c r="H256" s="42"/>
      <c r="I256" s="42"/>
      <c r="J256" s="42"/>
      <c r="K256" s="3" t="s">
        <v>1855</v>
      </c>
      <c r="L256" s="3" t="s">
        <v>1861</v>
      </c>
      <c r="M256" s="181" t="s">
        <v>1848</v>
      </c>
      <c r="P256" t="s">
        <v>2395</v>
      </c>
    </row>
    <row r="257" spans="1:16" ht="16.5">
      <c r="A257" s="42"/>
      <c r="B257" s="393" t="s">
        <v>1553</v>
      </c>
      <c r="E257" s="42"/>
      <c r="F257" s="42"/>
      <c r="G257" s="42"/>
      <c r="H257" s="42"/>
      <c r="I257" s="42"/>
      <c r="J257" s="42"/>
      <c r="K257" s="181" t="s">
        <v>1848</v>
      </c>
      <c r="L257" s="181" t="s">
        <v>1840</v>
      </c>
      <c r="M257" s="181" t="s">
        <v>1505</v>
      </c>
      <c r="P257" t="s">
        <v>2396</v>
      </c>
    </row>
    <row r="258" spans="1:16" ht="16.5">
      <c r="A258" s="42"/>
      <c r="B258" s="428" t="s">
        <v>2542</v>
      </c>
      <c r="E258" s="42"/>
      <c r="F258" s="42"/>
      <c r="G258" s="42"/>
      <c r="H258" s="42"/>
      <c r="I258" s="42"/>
      <c r="J258" s="42"/>
      <c r="K258" s="429"/>
      <c r="L258" s="429"/>
      <c r="M258" s="429"/>
      <c r="P258" t="s">
        <v>2397</v>
      </c>
    </row>
    <row r="259" spans="1:16" ht="16.5">
      <c r="A259" s="42"/>
      <c r="B259" s="190" t="s">
        <v>1</v>
      </c>
      <c r="E259" s="122"/>
      <c r="F259" s="122"/>
      <c r="G259" s="3" t="s">
        <v>1467</v>
      </c>
      <c r="H259" s="3" t="s">
        <v>1468</v>
      </c>
      <c r="I259" s="215" t="s">
        <v>1469</v>
      </c>
      <c r="J259" s="215" t="s">
        <v>1470</v>
      </c>
      <c r="K259" s="215" t="s">
        <v>1829</v>
      </c>
      <c r="L259" s="3" t="s">
        <v>2237</v>
      </c>
      <c r="M259" s="215" t="s">
        <v>1863</v>
      </c>
      <c r="P259" t="s">
        <v>2398</v>
      </c>
    </row>
    <row r="260" spans="1:16" ht="16.5">
      <c r="A260" s="42"/>
      <c r="B260" s="190" t="s">
        <v>1889</v>
      </c>
      <c r="E260" s="42"/>
      <c r="F260" s="42"/>
      <c r="G260" s="42"/>
      <c r="H260" s="42"/>
      <c r="I260" s="42"/>
      <c r="J260" s="42"/>
      <c r="K260" s="42"/>
      <c r="L260" s="3" t="s">
        <v>1853</v>
      </c>
      <c r="M260" s="3" t="s">
        <v>1854</v>
      </c>
      <c r="N260" s="42"/>
      <c r="P260" t="s">
        <v>2508</v>
      </c>
    </row>
    <row r="261" spans="1:16" ht="16.5">
      <c r="A261" s="42"/>
      <c r="B261" s="395" t="s">
        <v>1898</v>
      </c>
      <c r="E261" s="42"/>
      <c r="F261" s="42"/>
      <c r="G261" s="42"/>
      <c r="H261" s="42"/>
      <c r="I261" s="42"/>
      <c r="J261" s="42"/>
      <c r="K261" s="42"/>
      <c r="L261" s="42"/>
      <c r="M261" s="181" t="s">
        <v>2692</v>
      </c>
    </row>
    <row r="262" spans="1:16" ht="16.5">
      <c r="A262" s="42"/>
      <c r="B262" s="428" t="s">
        <v>2560</v>
      </c>
      <c r="E262" s="42"/>
      <c r="F262" s="42"/>
      <c r="G262" s="42"/>
      <c r="H262" s="42"/>
      <c r="I262" s="42"/>
      <c r="J262" s="42"/>
      <c r="K262" s="42"/>
      <c r="L262" s="42"/>
      <c r="M262" s="429"/>
    </row>
    <row r="263" spans="1:16" ht="16.5">
      <c r="A263" s="42"/>
      <c r="B263" s="190" t="s">
        <v>178</v>
      </c>
      <c r="E263" s="122"/>
      <c r="F263" s="3" t="s">
        <v>1471</v>
      </c>
      <c r="G263" s="3" t="s">
        <v>1472</v>
      </c>
      <c r="H263" s="3" t="s">
        <v>1472</v>
      </c>
      <c r="I263" s="215" t="s">
        <v>1467</v>
      </c>
      <c r="J263" s="122"/>
      <c r="K263" s="122"/>
      <c r="L263" s="42"/>
      <c r="M263" s="42"/>
      <c r="N263" s="42"/>
    </row>
    <row r="264" spans="1:16" ht="16.5">
      <c r="A264" s="42"/>
      <c r="B264" s="190" t="s">
        <v>726</v>
      </c>
      <c r="E264" s="122"/>
      <c r="F264" s="122"/>
      <c r="G264" s="122"/>
      <c r="H264" s="122"/>
      <c r="I264" s="122"/>
      <c r="J264" s="215" t="s">
        <v>1473</v>
      </c>
      <c r="K264" s="3" t="s">
        <v>1830</v>
      </c>
      <c r="L264" s="215" t="s">
        <v>1829</v>
      </c>
      <c r="M264" s="42"/>
      <c r="N264" s="42"/>
    </row>
    <row r="265" spans="1:16" ht="16.5">
      <c r="A265" s="42"/>
      <c r="B265" s="394" t="s">
        <v>1559</v>
      </c>
      <c r="E265" s="42"/>
      <c r="F265" s="42"/>
      <c r="G265" s="42"/>
      <c r="H265" s="42"/>
      <c r="I265" s="42"/>
      <c r="J265" s="42"/>
      <c r="K265" s="181" t="s">
        <v>1849</v>
      </c>
      <c r="L265" s="181" t="s">
        <v>1842</v>
      </c>
      <c r="M265" s="3" t="s">
        <v>1476</v>
      </c>
    </row>
    <row r="266" spans="1:16" ht="16.5">
      <c r="A266" s="42"/>
      <c r="B266" s="190" t="s">
        <v>728</v>
      </c>
      <c r="E266" s="122"/>
      <c r="F266" s="122"/>
      <c r="G266" s="122"/>
      <c r="H266" s="122"/>
      <c r="I266" s="122"/>
      <c r="J266" s="215" t="s">
        <v>1474</v>
      </c>
      <c r="K266" s="181" t="s">
        <v>1831</v>
      </c>
      <c r="L266" s="215" t="s">
        <v>1492</v>
      </c>
      <c r="M266" s="3" t="s">
        <v>1846</v>
      </c>
    </row>
    <row r="267" spans="1:16" ht="16.5">
      <c r="A267" s="42"/>
      <c r="B267" s="190" t="s">
        <v>4</v>
      </c>
      <c r="E267" s="122"/>
      <c r="F267" s="122"/>
      <c r="G267" s="215" t="s">
        <v>1475</v>
      </c>
      <c r="H267" s="3" t="s">
        <v>1476</v>
      </c>
      <c r="I267" s="3" t="s">
        <v>1477</v>
      </c>
      <c r="J267" s="215" t="s">
        <v>1478</v>
      </c>
      <c r="K267" s="3" t="s">
        <v>1833</v>
      </c>
      <c r="L267" s="215" t="s">
        <v>1841</v>
      </c>
      <c r="M267" s="42"/>
      <c r="N267" s="42"/>
    </row>
    <row r="268" spans="1:16" ht="16.5">
      <c r="A268" s="42"/>
      <c r="B268" s="395" t="s">
        <v>1927</v>
      </c>
      <c r="E268" s="42"/>
      <c r="F268" s="42"/>
      <c r="G268" s="42"/>
      <c r="H268" s="42"/>
      <c r="I268" s="42"/>
      <c r="J268" s="42"/>
      <c r="K268" s="42"/>
      <c r="L268" s="42"/>
      <c r="M268" s="3" t="s">
        <v>2700</v>
      </c>
    </row>
    <row r="269" spans="1:16" ht="16.5">
      <c r="A269" s="42"/>
      <c r="B269" s="190" t="s">
        <v>745</v>
      </c>
      <c r="E269" s="122"/>
      <c r="F269" s="122"/>
      <c r="G269" s="122"/>
      <c r="H269" s="122"/>
      <c r="I269" s="122"/>
      <c r="J269" s="215" t="s">
        <v>1479</v>
      </c>
      <c r="K269" s="215" t="s">
        <v>1832</v>
      </c>
      <c r="L269" s="3" t="s">
        <v>1855</v>
      </c>
      <c r="M269" s="3" t="s">
        <v>1857</v>
      </c>
    </row>
    <row r="270" spans="1:16" ht="16.5">
      <c r="A270" s="42"/>
      <c r="B270" s="190" t="s">
        <v>6</v>
      </c>
      <c r="E270" s="122"/>
      <c r="F270" s="122"/>
      <c r="G270" s="3" t="s">
        <v>1469</v>
      </c>
      <c r="H270" s="3" t="s">
        <v>1480</v>
      </c>
      <c r="I270" s="3" t="s">
        <v>1481</v>
      </c>
      <c r="J270" s="215" t="s">
        <v>1482</v>
      </c>
      <c r="K270" s="3" t="s">
        <v>1495</v>
      </c>
      <c r="L270" s="3" t="s">
        <v>1501</v>
      </c>
      <c r="M270" s="215" t="s">
        <v>1513</v>
      </c>
    </row>
    <row r="271" spans="1:16" ht="16.5">
      <c r="A271" s="42"/>
      <c r="B271" s="190" t="s">
        <v>1886</v>
      </c>
      <c r="E271" s="42"/>
      <c r="F271" s="42"/>
      <c r="G271" s="42"/>
      <c r="H271" s="42"/>
      <c r="I271" s="42"/>
      <c r="J271" s="42"/>
      <c r="K271" s="42"/>
      <c r="L271" s="181" t="s">
        <v>1838</v>
      </c>
      <c r="M271" s="181" t="s">
        <v>1831</v>
      </c>
    </row>
    <row r="272" spans="1:16" ht="16.5">
      <c r="A272" s="42"/>
      <c r="B272" s="428" t="s">
        <v>2543</v>
      </c>
      <c r="E272" s="42"/>
      <c r="F272" s="42"/>
      <c r="G272" s="42"/>
      <c r="H272" s="42"/>
      <c r="I272" s="42"/>
      <c r="J272" s="42"/>
      <c r="K272" s="42"/>
      <c r="L272" s="429"/>
      <c r="M272" s="429"/>
      <c r="P272" s="428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1483</v>
      </c>
      <c r="J273" s="3" t="s">
        <v>1484</v>
      </c>
      <c r="K273" s="3" t="s">
        <v>1477</v>
      </c>
      <c r="L273" s="181" t="s">
        <v>1498</v>
      </c>
      <c r="M273" s="215" t="s">
        <v>1482</v>
      </c>
    </row>
    <row r="274" spans="1:16" ht="16.5">
      <c r="A274" s="42"/>
      <c r="B274" s="395" t="s">
        <v>1899</v>
      </c>
      <c r="E274" s="42"/>
      <c r="F274" s="42"/>
      <c r="G274" s="42"/>
      <c r="H274" s="42"/>
      <c r="I274" s="42"/>
      <c r="J274" s="42"/>
      <c r="K274" s="42"/>
      <c r="L274" s="42"/>
      <c r="M274" s="3" t="s">
        <v>2699</v>
      </c>
    </row>
    <row r="275" spans="1:16" ht="16.5">
      <c r="A275" s="42"/>
      <c r="B275" s="428" t="s">
        <v>2546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28"/>
    </row>
    <row r="276" spans="1:16" ht="16.5">
      <c r="A276" s="42"/>
      <c r="B276" s="428" t="s">
        <v>2559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28"/>
    </row>
    <row r="277" spans="1:16" ht="16.5">
      <c r="A277" s="42"/>
      <c r="B277" s="190" t="s">
        <v>1884</v>
      </c>
      <c r="E277" s="42"/>
      <c r="F277" s="42"/>
      <c r="G277" s="42"/>
      <c r="H277" s="42"/>
      <c r="I277" s="42"/>
      <c r="J277" s="42"/>
      <c r="K277" s="42"/>
      <c r="L277" s="3" t="s">
        <v>1864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1485</v>
      </c>
      <c r="H278" s="215" t="s">
        <v>1467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1486</v>
      </c>
      <c r="F279" s="3" t="s">
        <v>1487</v>
      </c>
      <c r="G279" s="3" t="s">
        <v>1488</v>
      </c>
      <c r="H279" s="3" t="s">
        <v>1489</v>
      </c>
      <c r="I279" s="3" t="s">
        <v>1486</v>
      </c>
      <c r="J279" s="3" t="s">
        <v>1488</v>
      </c>
      <c r="K279" s="215" t="s">
        <v>1485</v>
      </c>
      <c r="L279" s="3" t="s">
        <v>1465</v>
      </c>
      <c r="M279" s="3" t="s">
        <v>1508</v>
      </c>
    </row>
    <row r="280" spans="1:16" ht="16.5">
      <c r="A280" s="42"/>
      <c r="B280" s="190" t="s">
        <v>1894</v>
      </c>
      <c r="E280" s="42"/>
      <c r="F280" s="42"/>
      <c r="G280" s="42"/>
      <c r="H280" s="42"/>
      <c r="I280" s="42"/>
      <c r="J280" s="42"/>
      <c r="K280" s="42"/>
      <c r="L280" s="3" t="s">
        <v>1852</v>
      </c>
      <c r="M280" s="181" t="s">
        <v>1838</v>
      </c>
    </row>
    <row r="281" spans="1:16" ht="16.5">
      <c r="A281" s="42"/>
      <c r="B281" s="190" t="s">
        <v>11</v>
      </c>
      <c r="E281" s="122"/>
      <c r="F281" s="122"/>
      <c r="G281" s="188" t="s">
        <v>1490</v>
      </c>
      <c r="H281" s="3" t="s">
        <v>1491</v>
      </c>
      <c r="I281" s="3" t="s">
        <v>1489</v>
      </c>
      <c r="J281" s="3" t="s">
        <v>1491</v>
      </c>
      <c r="K281" s="3" t="s">
        <v>1481</v>
      </c>
      <c r="L281" s="3" t="s">
        <v>1491</v>
      </c>
      <c r="M281" s="3" t="s">
        <v>1481</v>
      </c>
    </row>
    <row r="282" spans="1:16" ht="16.5">
      <c r="A282" s="42"/>
      <c r="B282" s="428" t="s">
        <v>2544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395" t="s">
        <v>1900</v>
      </c>
      <c r="E283" s="42"/>
      <c r="F283" s="42"/>
      <c r="G283" s="42"/>
      <c r="H283" s="42"/>
      <c r="I283" s="42"/>
      <c r="J283" s="42"/>
      <c r="K283" s="42"/>
      <c r="L283" s="42"/>
      <c r="M283" s="3" t="s">
        <v>2695</v>
      </c>
    </row>
    <row r="284" spans="1:16" ht="16.5">
      <c r="A284" s="42"/>
      <c r="B284" s="393" t="s">
        <v>1561</v>
      </c>
      <c r="E284" s="42"/>
      <c r="F284" s="42"/>
      <c r="G284" s="42"/>
      <c r="H284" s="42"/>
      <c r="I284" s="42"/>
      <c r="J284" s="42"/>
      <c r="K284" s="3" t="s">
        <v>1856</v>
      </c>
      <c r="L284" s="3" t="s">
        <v>1856</v>
      </c>
      <c r="M284" s="181" t="s">
        <v>1849</v>
      </c>
    </row>
    <row r="285" spans="1:16" ht="16.5">
      <c r="A285" s="42"/>
      <c r="B285" s="190" t="s">
        <v>685</v>
      </c>
      <c r="E285" s="122"/>
      <c r="F285" s="122"/>
      <c r="G285" s="122"/>
      <c r="H285" s="122"/>
      <c r="I285" s="122"/>
      <c r="J285" s="3" t="s">
        <v>1492</v>
      </c>
      <c r="K285" s="215" t="s">
        <v>1484</v>
      </c>
      <c r="L285" s="3" t="s">
        <v>1833</v>
      </c>
      <c r="M285" s="215" t="s">
        <v>1841</v>
      </c>
    </row>
    <row r="286" spans="1:16" ht="16.5">
      <c r="A286" s="42"/>
      <c r="B286" s="190" t="s">
        <v>1891</v>
      </c>
      <c r="E286" s="42"/>
      <c r="F286" s="42"/>
      <c r="G286" s="42"/>
      <c r="H286" s="42"/>
      <c r="I286" s="42"/>
      <c r="J286" s="42"/>
      <c r="K286" s="42"/>
      <c r="L286" s="3" t="s">
        <v>1854</v>
      </c>
      <c r="M286" s="3" t="s">
        <v>1858</v>
      </c>
    </row>
    <row r="287" spans="1:16" ht="16.5">
      <c r="A287" s="42"/>
      <c r="B287" s="428" t="s">
        <v>2554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740</v>
      </c>
      <c r="E288" s="122"/>
      <c r="F288" s="122"/>
      <c r="G288" s="122"/>
      <c r="H288" s="122"/>
      <c r="I288" s="122"/>
      <c r="J288" s="3" t="s">
        <v>1465</v>
      </c>
      <c r="K288" s="3" t="s">
        <v>1500</v>
      </c>
      <c r="L288" s="3" t="s">
        <v>1500</v>
      </c>
      <c r="M288" s="181" t="s">
        <v>1514</v>
      </c>
    </row>
    <row r="289" spans="1:16" ht="16.5">
      <c r="A289" s="42"/>
      <c r="B289" s="190" t="s">
        <v>13</v>
      </c>
      <c r="E289" s="122"/>
      <c r="F289" s="122"/>
      <c r="G289" s="3" t="s">
        <v>1482</v>
      </c>
      <c r="H289" s="3" t="s">
        <v>1481</v>
      </c>
      <c r="I289" s="215" t="s">
        <v>1485</v>
      </c>
      <c r="J289" s="215" t="s">
        <v>1493</v>
      </c>
      <c r="K289" s="3" t="s">
        <v>1834</v>
      </c>
      <c r="L289" s="3" t="s">
        <v>1834</v>
      </c>
      <c r="M289" s="3" t="s">
        <v>1839</v>
      </c>
    </row>
    <row r="290" spans="1:16" ht="16.5">
      <c r="A290" s="42"/>
      <c r="B290" s="190" t="s">
        <v>691</v>
      </c>
      <c r="E290" s="122"/>
      <c r="F290" s="122"/>
      <c r="G290" s="122"/>
      <c r="H290" s="122"/>
      <c r="I290" s="122"/>
      <c r="J290" s="215" t="s">
        <v>1494</v>
      </c>
      <c r="K290" s="3" t="s">
        <v>1835</v>
      </c>
      <c r="L290" s="3" t="s">
        <v>1846</v>
      </c>
      <c r="M290" s="3" t="s">
        <v>1830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1495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1490</v>
      </c>
      <c r="F292" s="3" t="s">
        <v>1480</v>
      </c>
      <c r="G292" s="3" t="s">
        <v>1487</v>
      </c>
      <c r="H292" s="3" t="s">
        <v>1488</v>
      </c>
      <c r="I292" s="215" t="s">
        <v>1482</v>
      </c>
      <c r="J292" s="215" t="s">
        <v>1496</v>
      </c>
      <c r="K292" s="181" t="s">
        <v>1836</v>
      </c>
      <c r="L292" s="3" t="s">
        <v>1508</v>
      </c>
      <c r="M292" s="3" t="s">
        <v>1495</v>
      </c>
    </row>
    <row r="293" spans="1:16" ht="16.5">
      <c r="A293" s="42"/>
      <c r="B293" s="428" t="s">
        <v>2563</v>
      </c>
      <c r="E293" s="122"/>
      <c r="F293" s="122"/>
      <c r="G293" s="122"/>
      <c r="H293" s="122"/>
      <c r="I293" s="430"/>
      <c r="J293" s="430"/>
      <c r="K293" s="429"/>
      <c r="L293" s="122"/>
      <c r="M293" s="122"/>
    </row>
    <row r="294" spans="1:16" ht="16.5">
      <c r="A294" s="42"/>
      <c r="B294" s="190" t="s">
        <v>1887</v>
      </c>
      <c r="E294" s="42"/>
      <c r="F294" s="42"/>
      <c r="G294" s="42"/>
      <c r="H294" s="42"/>
      <c r="I294" s="42"/>
      <c r="J294" s="42"/>
      <c r="K294" s="42"/>
      <c r="L294" s="3" t="s">
        <v>1863</v>
      </c>
      <c r="M294" s="3" t="s">
        <v>1860</v>
      </c>
    </row>
    <row r="295" spans="1:16" ht="16.5">
      <c r="A295" s="42"/>
      <c r="B295" s="190" t="s">
        <v>17</v>
      </c>
      <c r="E295" s="122"/>
      <c r="F295" s="3" t="s">
        <v>1497</v>
      </c>
      <c r="G295" s="3" t="s">
        <v>1491</v>
      </c>
      <c r="H295" s="3" t="s">
        <v>1471</v>
      </c>
      <c r="I295" s="3" t="s">
        <v>1480</v>
      </c>
      <c r="J295" s="3" t="s">
        <v>1489</v>
      </c>
      <c r="K295" s="3" t="s">
        <v>1487</v>
      </c>
      <c r="L295" s="3" t="s">
        <v>1506</v>
      </c>
      <c r="M295" s="215" t="s">
        <v>1469</v>
      </c>
    </row>
    <row r="296" spans="1:16" ht="16.5">
      <c r="A296" s="42"/>
      <c r="B296" s="190" t="s">
        <v>701</v>
      </c>
      <c r="E296" s="122"/>
      <c r="F296" s="122"/>
      <c r="G296" s="122"/>
      <c r="H296" s="122"/>
      <c r="I296" s="122"/>
      <c r="J296" s="181" t="s">
        <v>1498</v>
      </c>
      <c r="K296" s="3" t="s">
        <v>1472</v>
      </c>
      <c r="L296" s="215" t="s">
        <v>1467</v>
      </c>
      <c r="M296" s="215" t="s">
        <v>1484</v>
      </c>
    </row>
    <row r="297" spans="1:16" ht="16.5">
      <c r="A297" s="42"/>
      <c r="B297" s="190" t="s">
        <v>714</v>
      </c>
      <c r="E297" s="122"/>
      <c r="F297" s="122"/>
      <c r="G297" s="122"/>
      <c r="H297" s="122"/>
      <c r="I297" s="122"/>
      <c r="J297" s="3" t="s">
        <v>1499</v>
      </c>
      <c r="K297" s="3" t="s">
        <v>1483</v>
      </c>
      <c r="L297" s="3" t="s">
        <v>1476</v>
      </c>
      <c r="M297" s="3" t="s">
        <v>1499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1500</v>
      </c>
      <c r="J298" s="3" t="s">
        <v>1501</v>
      </c>
      <c r="K298" s="3" t="s">
        <v>1476</v>
      </c>
      <c r="L298" s="215" t="s">
        <v>1484</v>
      </c>
      <c r="M298" s="181" t="s">
        <v>1836</v>
      </c>
    </row>
    <row r="299" spans="1:16" ht="16.5">
      <c r="A299" s="42"/>
      <c r="B299" s="428" t="s">
        <v>2548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28"/>
    </row>
    <row r="300" spans="1:16" ht="16.5">
      <c r="A300" s="42"/>
      <c r="B300" s="190" t="s">
        <v>731</v>
      </c>
      <c r="E300" s="122"/>
      <c r="F300" s="122"/>
      <c r="G300" s="122"/>
      <c r="H300" s="122"/>
      <c r="I300" s="122"/>
      <c r="J300" s="215" t="s">
        <v>1502</v>
      </c>
      <c r="K300" s="215" t="s">
        <v>1837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1472</v>
      </c>
      <c r="G301" s="3" t="s">
        <v>1468</v>
      </c>
      <c r="H301" s="3" t="s">
        <v>1487</v>
      </c>
      <c r="I301" s="3" t="s">
        <v>1503</v>
      </c>
      <c r="J301" s="3" t="s">
        <v>1472</v>
      </c>
      <c r="K301" s="3" t="s">
        <v>1468</v>
      </c>
      <c r="L301" s="215" t="s">
        <v>1485</v>
      </c>
      <c r="M301" s="215" t="s">
        <v>1521</v>
      </c>
    </row>
    <row r="302" spans="1:16" ht="16.5">
      <c r="A302" s="42"/>
      <c r="B302" s="428" t="s">
        <v>2567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28"/>
    </row>
    <row r="303" spans="1:16" ht="16.5">
      <c r="A303" s="42"/>
      <c r="B303" s="428" t="s">
        <v>2551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28"/>
    </row>
    <row r="304" spans="1:16" ht="16.5">
      <c r="A304" s="42"/>
      <c r="B304" s="190" t="s">
        <v>1547</v>
      </c>
      <c r="E304" s="122"/>
      <c r="F304" s="122"/>
      <c r="G304" s="122"/>
      <c r="H304" s="122"/>
      <c r="I304" s="122"/>
      <c r="J304" s="122"/>
      <c r="K304" s="181" t="s">
        <v>1838</v>
      </c>
      <c r="L304" s="215" t="s">
        <v>1832</v>
      </c>
      <c r="M304" s="42"/>
      <c r="N304" s="42"/>
    </row>
    <row r="305" spans="1:16" ht="16.5">
      <c r="A305" s="42"/>
      <c r="B305" s="393" t="s">
        <v>1549</v>
      </c>
      <c r="E305" s="42"/>
      <c r="F305" s="42"/>
      <c r="G305" s="42"/>
      <c r="H305" s="42"/>
      <c r="I305" s="42"/>
      <c r="J305" s="42"/>
      <c r="K305" s="3" t="s">
        <v>1865</v>
      </c>
      <c r="L305" s="3" t="s">
        <v>2236</v>
      </c>
      <c r="M305" s="3" t="s">
        <v>1861</v>
      </c>
    </row>
    <row r="306" spans="1:16" ht="16.5">
      <c r="A306" s="42"/>
      <c r="B306" s="428" t="s">
        <v>2547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395"/>
    </row>
    <row r="307" spans="1:16" ht="16.5">
      <c r="A307" s="42"/>
      <c r="B307" s="190" t="s">
        <v>757</v>
      </c>
      <c r="E307" s="122"/>
      <c r="F307" s="122"/>
      <c r="G307" s="122"/>
      <c r="H307" s="122"/>
      <c r="I307" s="122"/>
      <c r="J307" s="181" t="s">
        <v>1504</v>
      </c>
      <c r="K307" s="3" t="s">
        <v>1506</v>
      </c>
      <c r="L307" s="3" t="s">
        <v>1489</v>
      </c>
      <c r="M307" s="3" t="s">
        <v>1489</v>
      </c>
      <c r="P307" s="395"/>
    </row>
    <row r="308" spans="1:16" ht="16.5">
      <c r="A308" s="42"/>
      <c r="B308" s="395" t="s">
        <v>2726</v>
      </c>
      <c r="E308" s="42"/>
      <c r="F308" s="42"/>
      <c r="G308" s="42"/>
      <c r="H308" s="42"/>
      <c r="I308" s="42"/>
      <c r="J308" s="42"/>
      <c r="K308" s="42"/>
      <c r="L308" s="42"/>
      <c r="M308" s="181" t="s">
        <v>2693</v>
      </c>
    </row>
    <row r="309" spans="1:16" ht="16.5">
      <c r="A309" s="42"/>
      <c r="B309" s="190" t="s">
        <v>753</v>
      </c>
      <c r="E309" s="122"/>
      <c r="F309" s="122"/>
      <c r="G309" s="122"/>
      <c r="H309" s="122"/>
      <c r="I309" s="122"/>
      <c r="J309" s="3" t="s">
        <v>1495</v>
      </c>
      <c r="K309" s="3" t="s">
        <v>1465</v>
      </c>
      <c r="L309" s="181" t="s">
        <v>1505</v>
      </c>
      <c r="M309" s="215" t="s">
        <v>1467</v>
      </c>
    </row>
    <row r="310" spans="1:16" ht="16.5">
      <c r="A310" s="42"/>
      <c r="B310" s="190" t="s">
        <v>21</v>
      </c>
      <c r="E310" s="3" t="s">
        <v>1480</v>
      </c>
      <c r="F310" s="188" t="s">
        <v>1490</v>
      </c>
      <c r="G310" s="3" t="s">
        <v>1471</v>
      </c>
      <c r="H310" s="188" t="s">
        <v>1490</v>
      </c>
      <c r="I310" s="3" t="s">
        <v>1491</v>
      </c>
      <c r="J310" s="3" t="s">
        <v>1497</v>
      </c>
      <c r="K310" s="3" t="s">
        <v>1486</v>
      </c>
      <c r="L310" s="3" t="s">
        <v>1480</v>
      </c>
      <c r="M310" s="188" t="s">
        <v>1490</v>
      </c>
      <c r="P310" s="428"/>
    </row>
    <row r="311" spans="1:16" ht="16.5">
      <c r="A311" s="42"/>
      <c r="B311" s="190" t="s">
        <v>141</v>
      </c>
      <c r="E311" s="122"/>
      <c r="F311" s="122"/>
      <c r="G311" s="122"/>
      <c r="H311" s="3" t="s">
        <v>1483</v>
      </c>
      <c r="I311" s="181" t="s">
        <v>1505</v>
      </c>
      <c r="J311" s="3" t="s">
        <v>1506</v>
      </c>
      <c r="K311" s="3" t="s">
        <v>1471</v>
      </c>
      <c r="L311" s="3" t="s">
        <v>1472</v>
      </c>
      <c r="M311" s="3" t="s">
        <v>1468</v>
      </c>
    </row>
    <row r="312" spans="1:16" ht="16.5">
      <c r="A312" s="42"/>
      <c r="B312" s="395" t="s">
        <v>2540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28"/>
    </row>
    <row r="313" spans="1:16" ht="16.5">
      <c r="A313" s="42"/>
      <c r="B313" s="395" t="s">
        <v>1901</v>
      </c>
      <c r="E313" s="42"/>
      <c r="F313" s="42"/>
      <c r="G313" s="42"/>
      <c r="H313" s="42"/>
      <c r="I313" s="42"/>
      <c r="J313" s="42"/>
      <c r="K313" s="42"/>
      <c r="L313" s="42"/>
      <c r="M313" s="3" t="s">
        <v>2702</v>
      </c>
      <c r="P313" s="428"/>
    </row>
    <row r="314" spans="1:16" ht="16.5">
      <c r="A314" s="42"/>
      <c r="B314" s="393" t="s">
        <v>1551</v>
      </c>
      <c r="E314" s="42"/>
      <c r="F314" s="42"/>
      <c r="G314" s="42"/>
      <c r="H314" s="42"/>
      <c r="I314" s="42"/>
      <c r="J314" s="42"/>
      <c r="K314" s="3" t="s">
        <v>1858</v>
      </c>
      <c r="L314" s="3" t="s">
        <v>1860</v>
      </c>
      <c r="M314" s="42"/>
      <c r="N314" s="42"/>
    </row>
    <row r="315" spans="1:16" ht="16.5">
      <c r="A315" s="42"/>
      <c r="B315" s="428" t="s">
        <v>2550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395" t="s">
        <v>1902</v>
      </c>
      <c r="E316" s="42"/>
      <c r="F316" s="42"/>
      <c r="G316" s="42"/>
      <c r="H316" s="42"/>
      <c r="I316" s="42"/>
      <c r="J316" s="42"/>
      <c r="K316" s="42"/>
      <c r="L316" s="42"/>
      <c r="M316" s="181" t="s">
        <v>2691</v>
      </c>
    </row>
    <row r="317" spans="1:16" ht="16.5">
      <c r="A317" s="42"/>
      <c r="B317" s="394" t="s">
        <v>1550</v>
      </c>
      <c r="E317" s="42"/>
      <c r="F317" s="42"/>
      <c r="G317" s="42"/>
      <c r="H317" s="42"/>
      <c r="I317" s="42"/>
      <c r="J317" s="42"/>
      <c r="K317" s="3" t="s">
        <v>1861</v>
      </c>
      <c r="L317" s="3" t="s">
        <v>2239</v>
      </c>
      <c r="M317" s="3" t="s">
        <v>1859</v>
      </c>
    </row>
    <row r="318" spans="1:16" ht="16.5">
      <c r="A318" s="42"/>
      <c r="B318" s="190" t="s">
        <v>719</v>
      </c>
      <c r="E318" s="122"/>
      <c r="F318" s="122"/>
      <c r="G318" s="122"/>
      <c r="H318" s="122"/>
      <c r="I318" s="122"/>
      <c r="J318" s="3" t="s">
        <v>1476</v>
      </c>
      <c r="K318" s="3" t="s">
        <v>1501</v>
      </c>
      <c r="L318" s="3" t="s">
        <v>1495</v>
      </c>
      <c r="M318" s="181" t="s">
        <v>1504</v>
      </c>
    </row>
    <row r="319" spans="1:16" ht="16.5">
      <c r="A319" s="42"/>
      <c r="B319" s="428" t="s">
        <v>2549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28" t="s">
        <v>2556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720</v>
      </c>
      <c r="E321" s="122"/>
      <c r="F321" s="122"/>
      <c r="G321" s="122"/>
      <c r="H321" s="122"/>
      <c r="I321" s="122"/>
      <c r="J321" s="215" t="s">
        <v>1507</v>
      </c>
      <c r="K321" s="3" t="s">
        <v>1839</v>
      </c>
      <c r="L321" s="181" t="s">
        <v>1831</v>
      </c>
      <c r="M321" s="215" t="s">
        <v>1492</v>
      </c>
    </row>
    <row r="322" spans="1:14" ht="16.5">
      <c r="A322" s="42"/>
      <c r="B322" s="190" t="s">
        <v>23</v>
      </c>
      <c r="E322" s="122"/>
      <c r="F322" s="122"/>
      <c r="G322" s="3" t="s">
        <v>1486</v>
      </c>
      <c r="H322" s="215" t="s">
        <v>1482</v>
      </c>
      <c r="I322" s="3" t="s">
        <v>1508</v>
      </c>
      <c r="J322" s="215" t="s">
        <v>1509</v>
      </c>
      <c r="K322" s="181" t="s">
        <v>1840</v>
      </c>
      <c r="L322" s="3" t="s">
        <v>1477</v>
      </c>
      <c r="M322" s="3" t="s">
        <v>1465</v>
      </c>
    </row>
    <row r="323" spans="1:14" ht="16.5">
      <c r="A323" s="42"/>
      <c r="B323" s="190" t="s">
        <v>25</v>
      </c>
      <c r="E323" s="122"/>
      <c r="F323" s="3" t="s">
        <v>1489</v>
      </c>
      <c r="G323" s="3" t="s">
        <v>1489</v>
      </c>
      <c r="H323" s="3" t="s">
        <v>1503</v>
      </c>
      <c r="I323" s="3" t="s">
        <v>1471</v>
      </c>
      <c r="J323" s="3" t="s">
        <v>1468</v>
      </c>
      <c r="K323" s="3" t="s">
        <v>1491</v>
      </c>
      <c r="L323" s="3" t="s">
        <v>1481</v>
      </c>
      <c r="M323" s="3" t="s">
        <v>1480</v>
      </c>
    </row>
    <row r="324" spans="1:14" ht="16.5">
      <c r="A324" s="42"/>
      <c r="B324" s="190" t="s">
        <v>741</v>
      </c>
      <c r="E324" s="122"/>
      <c r="F324" s="122"/>
      <c r="G324" s="122"/>
      <c r="H324" s="122"/>
      <c r="I324" s="122"/>
      <c r="J324" s="215" t="s">
        <v>1510</v>
      </c>
      <c r="K324" s="122"/>
      <c r="L324" s="42"/>
      <c r="M324" s="42"/>
      <c r="N324" s="42"/>
    </row>
    <row r="325" spans="1:14" ht="16.5">
      <c r="A325" s="42"/>
      <c r="B325" s="394" t="s">
        <v>1560</v>
      </c>
      <c r="E325" s="42"/>
      <c r="F325" s="42"/>
      <c r="G325" s="42"/>
      <c r="H325" s="42"/>
      <c r="I325" s="42"/>
      <c r="J325" s="42"/>
      <c r="K325" s="3" t="s">
        <v>1863</v>
      </c>
      <c r="L325" s="3" t="s">
        <v>1865</v>
      </c>
      <c r="M325" s="3" t="s">
        <v>1851</v>
      </c>
    </row>
    <row r="326" spans="1:14" ht="16.5">
      <c r="A326" s="42"/>
      <c r="B326" s="393" t="s">
        <v>1567</v>
      </c>
      <c r="E326" s="42"/>
      <c r="F326" s="42"/>
      <c r="G326" s="42"/>
      <c r="H326" s="42"/>
      <c r="I326" s="42"/>
      <c r="J326" s="42"/>
      <c r="K326" s="3" t="s">
        <v>1853</v>
      </c>
      <c r="L326" s="181" t="s">
        <v>1847</v>
      </c>
      <c r="M326" s="181" t="s">
        <v>1842</v>
      </c>
    </row>
    <row r="327" spans="1:14" ht="16.5">
      <c r="A327" s="42"/>
      <c r="B327" s="393" t="s">
        <v>1557</v>
      </c>
      <c r="E327" s="42"/>
      <c r="F327" s="42"/>
      <c r="G327" s="42"/>
      <c r="H327" s="42"/>
      <c r="I327" s="42"/>
      <c r="J327" s="42"/>
      <c r="K327" s="3" t="s">
        <v>1860</v>
      </c>
      <c r="L327" s="42"/>
      <c r="M327" s="42"/>
      <c r="N327" s="42"/>
    </row>
    <row r="328" spans="1:14" ht="16.5">
      <c r="A328" s="42"/>
      <c r="B328" s="393" t="s">
        <v>1562</v>
      </c>
      <c r="E328" s="42"/>
      <c r="F328" s="42"/>
      <c r="G328" s="42"/>
      <c r="H328" s="42"/>
      <c r="I328" s="42"/>
      <c r="J328" s="42"/>
      <c r="K328" s="3" t="s">
        <v>1854</v>
      </c>
      <c r="L328" s="3" t="s">
        <v>1851</v>
      </c>
      <c r="M328" s="3" t="s">
        <v>1853</v>
      </c>
    </row>
    <row r="329" spans="1:14" ht="16.5">
      <c r="A329" s="42"/>
      <c r="B329" s="395" t="s">
        <v>1903</v>
      </c>
      <c r="E329" s="42"/>
      <c r="F329" s="42"/>
      <c r="G329" s="42"/>
      <c r="H329" s="42"/>
      <c r="I329" s="42"/>
      <c r="J329" s="42"/>
      <c r="K329" s="42"/>
      <c r="L329" s="42"/>
      <c r="M329" s="3" t="s">
        <v>2696</v>
      </c>
      <c r="N329" s="42"/>
    </row>
    <row r="330" spans="1:14" ht="16.5">
      <c r="A330" s="42"/>
      <c r="B330" s="393" t="s">
        <v>1556</v>
      </c>
      <c r="E330" s="42"/>
      <c r="F330" s="42"/>
      <c r="G330" s="42"/>
      <c r="H330" s="42"/>
      <c r="I330" s="42"/>
      <c r="J330" s="42"/>
      <c r="K330" s="3" t="s">
        <v>1862</v>
      </c>
      <c r="L330" s="42"/>
      <c r="M330" s="42"/>
      <c r="N330" s="42"/>
    </row>
    <row r="331" spans="1:14" ht="16.5">
      <c r="A331" s="42"/>
      <c r="B331" s="428" t="s">
        <v>2545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703</v>
      </c>
      <c r="E332" s="122"/>
      <c r="F332" s="122"/>
      <c r="G332" s="122"/>
      <c r="H332" s="122"/>
      <c r="I332" s="122"/>
      <c r="J332" s="3" t="s">
        <v>1511</v>
      </c>
      <c r="K332" s="3" t="s">
        <v>1499</v>
      </c>
      <c r="L332" s="3" t="s">
        <v>1483</v>
      </c>
      <c r="M332" s="3" t="s">
        <v>1500</v>
      </c>
    </row>
    <row r="333" spans="1:14" ht="16.5">
      <c r="A333" s="42"/>
      <c r="B333" s="190" t="s">
        <v>27</v>
      </c>
      <c r="E333" s="122"/>
      <c r="F333" s="122"/>
      <c r="G333" s="3" t="s">
        <v>1480</v>
      </c>
      <c r="H333" s="215" t="s">
        <v>1485</v>
      </c>
      <c r="I333" s="3" t="s">
        <v>1476</v>
      </c>
      <c r="J333" s="3" t="s">
        <v>1508</v>
      </c>
      <c r="K333" s="215" t="s">
        <v>1492</v>
      </c>
      <c r="L333" s="3" t="s">
        <v>1835</v>
      </c>
      <c r="M333" s="3" t="s">
        <v>1834</v>
      </c>
    </row>
    <row r="334" spans="1:14" ht="16.5">
      <c r="A334" s="42"/>
      <c r="B334" s="190" t="s">
        <v>735</v>
      </c>
      <c r="E334" s="122"/>
      <c r="F334" s="122"/>
      <c r="G334" s="122"/>
      <c r="H334" s="122"/>
      <c r="I334" s="122"/>
      <c r="J334" s="181" t="s">
        <v>1505</v>
      </c>
      <c r="K334" s="3" t="s">
        <v>1480</v>
      </c>
      <c r="L334" s="215" t="s">
        <v>1482</v>
      </c>
      <c r="M334" s="3" t="s">
        <v>1501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1504</v>
      </c>
      <c r="J335" s="3" t="s">
        <v>1480</v>
      </c>
      <c r="K335" s="188" t="s">
        <v>1490</v>
      </c>
      <c r="L335" s="3" t="s">
        <v>1471</v>
      </c>
      <c r="M335" s="3" t="s">
        <v>1503</v>
      </c>
    </row>
    <row r="336" spans="1:14" ht="16.5">
      <c r="A336" s="42"/>
      <c r="B336" s="428" t="s">
        <v>2557</v>
      </c>
      <c r="E336" s="122"/>
      <c r="F336" s="122"/>
      <c r="G336" s="122"/>
      <c r="H336" s="122"/>
      <c r="I336" s="429"/>
      <c r="J336" s="122"/>
      <c r="K336" s="122"/>
      <c r="L336" s="122"/>
      <c r="M336" s="122"/>
    </row>
    <row r="337" spans="1:16" ht="16.5">
      <c r="A337" s="42"/>
      <c r="B337" s="190" t="s">
        <v>721</v>
      </c>
      <c r="E337" s="122"/>
      <c r="F337" s="122"/>
      <c r="G337" s="122"/>
      <c r="H337" s="122"/>
      <c r="I337" s="122"/>
      <c r="J337" s="215" t="s">
        <v>1512</v>
      </c>
      <c r="K337" s="215" t="s">
        <v>1841</v>
      </c>
      <c r="L337" s="181" t="s">
        <v>1849</v>
      </c>
      <c r="M337" s="3" t="s">
        <v>1845</v>
      </c>
    </row>
    <row r="338" spans="1:16" ht="16.5">
      <c r="A338" s="42"/>
      <c r="B338" s="190" t="s">
        <v>29</v>
      </c>
      <c r="E338" s="122"/>
      <c r="F338" s="122"/>
      <c r="G338" s="3" t="s">
        <v>1481</v>
      </c>
      <c r="H338" s="3" t="s">
        <v>1469</v>
      </c>
      <c r="I338" s="3" t="s">
        <v>1472</v>
      </c>
      <c r="J338" s="215" t="s">
        <v>1467</v>
      </c>
      <c r="K338" s="215" t="s">
        <v>1521</v>
      </c>
      <c r="L338" s="3" t="s">
        <v>1828</v>
      </c>
      <c r="M338" s="215" t="s">
        <v>1832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1500</v>
      </c>
      <c r="I339" s="181" t="s">
        <v>1498</v>
      </c>
      <c r="J339" s="3" t="s">
        <v>1486</v>
      </c>
      <c r="K339" s="3" t="s">
        <v>1503</v>
      </c>
      <c r="L339" s="3" t="s">
        <v>1503</v>
      </c>
      <c r="M339" s="3" t="s">
        <v>1488</v>
      </c>
    </row>
    <row r="340" spans="1:16" ht="16.5">
      <c r="A340" s="42"/>
      <c r="B340" s="190" t="s">
        <v>695</v>
      </c>
      <c r="E340" s="122"/>
      <c r="F340" s="122"/>
      <c r="G340" s="122"/>
      <c r="H340" s="122"/>
      <c r="I340" s="122"/>
      <c r="J340" s="3" t="s">
        <v>1483</v>
      </c>
      <c r="K340" s="3" t="s">
        <v>1511</v>
      </c>
      <c r="L340" s="3" t="s">
        <v>1511</v>
      </c>
      <c r="M340" s="3" t="s">
        <v>1477</v>
      </c>
    </row>
    <row r="341" spans="1:16" ht="16.5">
      <c r="A341" s="42"/>
      <c r="B341" s="393" t="s">
        <v>1566</v>
      </c>
      <c r="E341" s="42"/>
      <c r="F341" s="42"/>
      <c r="G341" s="42"/>
      <c r="H341" s="42"/>
      <c r="I341" s="42"/>
      <c r="J341" s="42"/>
      <c r="K341" s="3" t="s">
        <v>1850</v>
      </c>
      <c r="L341" s="3" t="s">
        <v>1859</v>
      </c>
      <c r="M341" s="181" t="s">
        <v>1847</v>
      </c>
    </row>
    <row r="342" spans="1:16" ht="16.5">
      <c r="A342" s="42"/>
      <c r="B342" s="428" t="s">
        <v>2566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736</v>
      </c>
      <c r="E343" s="122"/>
      <c r="F343" s="122"/>
      <c r="G343" s="122"/>
      <c r="H343" s="122"/>
      <c r="I343" s="122"/>
      <c r="J343" s="3" t="s">
        <v>1500</v>
      </c>
      <c r="K343" s="181" t="s">
        <v>1504</v>
      </c>
      <c r="L343" s="3" t="s">
        <v>1497</v>
      </c>
      <c r="M343" s="3" t="s">
        <v>1471</v>
      </c>
    </row>
    <row r="344" spans="1:16" ht="16.5">
      <c r="A344" s="42"/>
      <c r="B344" s="395" t="s">
        <v>1924</v>
      </c>
      <c r="E344" s="42"/>
      <c r="F344" s="42"/>
      <c r="G344" s="42"/>
      <c r="H344" s="42"/>
      <c r="I344" s="42"/>
      <c r="J344" s="42"/>
      <c r="K344" s="42"/>
      <c r="L344" s="42"/>
      <c r="M344" s="3" t="s">
        <v>2698</v>
      </c>
    </row>
    <row r="345" spans="1:16" ht="16.5">
      <c r="A345" s="42"/>
      <c r="B345" s="190" t="s">
        <v>706</v>
      </c>
      <c r="E345" s="122"/>
      <c r="F345" s="122"/>
      <c r="G345" s="122"/>
      <c r="H345" s="122"/>
      <c r="I345" s="122"/>
      <c r="J345" s="3" t="s">
        <v>1513</v>
      </c>
      <c r="K345" s="181" t="s">
        <v>1498</v>
      </c>
      <c r="L345" s="3" t="s">
        <v>1469</v>
      </c>
      <c r="M345" s="3" t="s">
        <v>1472</v>
      </c>
    </row>
    <row r="346" spans="1:16" ht="16.5">
      <c r="A346" s="42"/>
      <c r="B346" s="190" t="s">
        <v>705</v>
      </c>
      <c r="E346" s="122"/>
      <c r="F346" s="122"/>
      <c r="G346" s="122"/>
      <c r="H346" s="122"/>
      <c r="I346" s="122"/>
      <c r="J346" s="3" t="s">
        <v>1477</v>
      </c>
      <c r="K346" s="3" t="s">
        <v>1508</v>
      </c>
      <c r="L346" s="181" t="s">
        <v>1504</v>
      </c>
      <c r="M346" s="3" t="s">
        <v>1487</v>
      </c>
    </row>
    <row r="347" spans="1:16" ht="16.5">
      <c r="A347" s="42"/>
      <c r="B347" s="395" t="s">
        <v>1926</v>
      </c>
      <c r="E347" s="42"/>
      <c r="F347" s="42"/>
      <c r="G347" s="42"/>
      <c r="H347" s="42"/>
      <c r="I347" s="42"/>
      <c r="J347" s="42"/>
      <c r="K347" s="42"/>
      <c r="L347" s="42"/>
      <c r="M347" s="3" t="s">
        <v>2701</v>
      </c>
    </row>
    <row r="348" spans="1:16" ht="16.5">
      <c r="A348" s="42"/>
      <c r="B348" s="393" t="s">
        <v>1554</v>
      </c>
      <c r="E348" s="42"/>
      <c r="F348" s="42"/>
      <c r="G348" s="42"/>
      <c r="H348" s="42"/>
      <c r="I348" s="42"/>
      <c r="J348" s="42"/>
      <c r="K348" s="3" t="s">
        <v>1864</v>
      </c>
      <c r="L348" s="42"/>
      <c r="M348" s="42"/>
      <c r="N348" s="42"/>
      <c r="P348" s="428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1514</v>
      </c>
      <c r="J349" s="3" t="s">
        <v>1469</v>
      </c>
      <c r="K349" s="215" t="s">
        <v>1467</v>
      </c>
      <c r="L349" s="215" t="s">
        <v>1521</v>
      </c>
      <c r="M349" s="215" t="s">
        <v>1837</v>
      </c>
      <c r="N349" s="42"/>
    </row>
    <row r="350" spans="1:16" ht="16.5">
      <c r="A350" s="42"/>
      <c r="B350" s="395" t="s">
        <v>2003</v>
      </c>
      <c r="E350" s="42"/>
      <c r="F350" s="42"/>
      <c r="G350" s="42"/>
      <c r="H350" s="42"/>
      <c r="I350" s="42"/>
      <c r="J350" s="42"/>
      <c r="K350" s="42"/>
      <c r="L350" s="42"/>
      <c r="M350" s="181" t="s">
        <v>2690</v>
      </c>
    </row>
    <row r="351" spans="1:16" ht="16.5">
      <c r="A351" s="42"/>
      <c r="B351" s="428" t="s">
        <v>2552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28"/>
    </row>
    <row r="352" spans="1:16" ht="16.5">
      <c r="A352" s="42"/>
      <c r="B352" s="190" t="s">
        <v>690</v>
      </c>
      <c r="E352" s="122"/>
      <c r="F352" s="122"/>
      <c r="G352" s="122"/>
      <c r="H352" s="122"/>
      <c r="I352" s="122"/>
      <c r="J352" s="215" t="s">
        <v>1515</v>
      </c>
      <c r="K352" s="181" t="s">
        <v>1842</v>
      </c>
      <c r="L352" s="215" t="s">
        <v>1513</v>
      </c>
      <c r="M352" s="3" t="s">
        <v>1835</v>
      </c>
    </row>
    <row r="353" spans="1:16" ht="16.5">
      <c r="A353" s="42"/>
      <c r="B353" s="395" t="s">
        <v>1904</v>
      </c>
      <c r="E353" s="42"/>
      <c r="F353" s="42"/>
      <c r="G353" s="42"/>
      <c r="H353" s="42"/>
      <c r="I353" s="42"/>
      <c r="J353" s="42"/>
      <c r="K353" s="42"/>
      <c r="L353" s="42"/>
      <c r="M353" s="3" t="s">
        <v>2694</v>
      </c>
      <c r="N353" s="42"/>
      <c r="P353" s="428"/>
    </row>
    <row r="354" spans="1:16" ht="16.5">
      <c r="A354" s="42"/>
      <c r="B354" s="428" t="s">
        <v>2555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28"/>
    </row>
    <row r="355" spans="1:16" ht="16.5">
      <c r="A355" s="42"/>
      <c r="B355" s="190" t="s">
        <v>1882</v>
      </c>
      <c r="E355" s="42"/>
      <c r="F355" s="42"/>
      <c r="G355" s="42"/>
      <c r="H355" s="42"/>
      <c r="I355" s="42"/>
      <c r="J355" s="42"/>
      <c r="K355" s="42"/>
      <c r="L355" s="3" t="s">
        <v>1857</v>
      </c>
      <c r="M355" s="3" t="s">
        <v>1850</v>
      </c>
      <c r="P355" s="428"/>
    </row>
    <row r="356" spans="1:16" ht="16.5">
      <c r="A356" s="42"/>
      <c r="B356" s="428" t="s">
        <v>2568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28"/>
    </row>
    <row r="357" spans="1:16" ht="16.5">
      <c r="A357" s="42"/>
      <c r="B357" s="190" t="s">
        <v>31</v>
      </c>
      <c r="E357" s="3" t="s">
        <v>1506</v>
      </c>
      <c r="F357" s="3" t="s">
        <v>1491</v>
      </c>
      <c r="G357" s="3" t="s">
        <v>1506</v>
      </c>
      <c r="H357" s="3" t="s">
        <v>1486</v>
      </c>
      <c r="I357" s="188" t="s">
        <v>1490</v>
      </c>
      <c r="J357" s="188" t="s">
        <v>1490</v>
      </c>
      <c r="K357" s="3" t="s">
        <v>1489</v>
      </c>
      <c r="L357" s="188" t="s">
        <v>1490</v>
      </c>
      <c r="M357" s="3" t="s">
        <v>1489</v>
      </c>
    </row>
    <row r="358" spans="1:16" ht="16.5">
      <c r="A358" s="42"/>
      <c r="B358" s="190" t="s">
        <v>747</v>
      </c>
      <c r="E358" s="122"/>
      <c r="F358" s="122"/>
      <c r="G358" s="122"/>
      <c r="H358" s="122"/>
      <c r="I358" s="122"/>
      <c r="J358" s="3" t="s">
        <v>1514</v>
      </c>
      <c r="K358" s="3" t="s">
        <v>1514</v>
      </c>
      <c r="L358" s="3" t="s">
        <v>1508</v>
      </c>
      <c r="M358" s="3" t="s">
        <v>1511</v>
      </c>
      <c r="P358" s="428"/>
    </row>
    <row r="359" spans="1:16" ht="16.5">
      <c r="A359" s="42"/>
      <c r="B359" s="428" t="s">
        <v>2558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28"/>
    </row>
    <row r="360" spans="1:16" ht="16.5">
      <c r="A360" s="42"/>
      <c r="B360" s="190" t="s">
        <v>712</v>
      </c>
      <c r="E360" s="122"/>
      <c r="F360" s="122"/>
      <c r="G360" s="122"/>
      <c r="H360" s="122"/>
      <c r="I360" s="122"/>
      <c r="J360" s="215" t="s">
        <v>1516</v>
      </c>
      <c r="K360" s="3" t="s">
        <v>1843</v>
      </c>
      <c r="L360" s="3" t="s">
        <v>1830</v>
      </c>
      <c r="M360" s="3" t="s">
        <v>1843</v>
      </c>
    </row>
    <row r="361" spans="1:16" ht="16.5">
      <c r="A361" s="42"/>
      <c r="B361" s="190" t="s">
        <v>739</v>
      </c>
      <c r="E361" s="122"/>
      <c r="F361" s="122"/>
      <c r="G361" s="122"/>
      <c r="H361" s="122"/>
      <c r="I361" s="122"/>
      <c r="J361" s="215" t="s">
        <v>1517</v>
      </c>
      <c r="K361" s="3" t="s">
        <v>1844</v>
      </c>
      <c r="L361" s="3" t="s">
        <v>1845</v>
      </c>
      <c r="M361" s="215" t="s">
        <v>1829</v>
      </c>
      <c r="P361" s="428"/>
    </row>
    <row r="362" spans="1:16" ht="16.5">
      <c r="A362" s="42"/>
      <c r="B362" s="190" t="s">
        <v>33</v>
      </c>
      <c r="E362" s="122"/>
      <c r="F362" s="3" t="s">
        <v>1488</v>
      </c>
      <c r="G362" s="3" t="s">
        <v>1503</v>
      </c>
      <c r="H362" s="3" t="s">
        <v>1506</v>
      </c>
      <c r="I362" s="3" t="s">
        <v>1497</v>
      </c>
      <c r="J362" s="3" t="s">
        <v>1481</v>
      </c>
      <c r="K362" s="3" t="s">
        <v>1497</v>
      </c>
      <c r="L362" s="3" t="s">
        <v>1486</v>
      </c>
      <c r="M362" s="3" t="s">
        <v>1491</v>
      </c>
    </row>
    <row r="363" spans="1:16" ht="16.5">
      <c r="A363" s="42"/>
      <c r="B363" s="393" t="s">
        <v>1581</v>
      </c>
      <c r="E363" s="42"/>
      <c r="F363" s="42"/>
      <c r="G363" s="42"/>
      <c r="H363" s="42"/>
      <c r="I363" s="42"/>
      <c r="J363" s="42"/>
      <c r="K363" s="3" t="s">
        <v>1857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1486</v>
      </c>
      <c r="G364" s="215" t="s">
        <v>1518</v>
      </c>
      <c r="H364" s="3" t="s">
        <v>1514</v>
      </c>
      <c r="I364" s="3" t="s">
        <v>1511</v>
      </c>
      <c r="J364" s="215" t="s">
        <v>1519</v>
      </c>
      <c r="K364" s="3" t="s">
        <v>1845</v>
      </c>
      <c r="L364" s="215" t="s">
        <v>1837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1468</v>
      </c>
      <c r="G365" s="215" t="s">
        <v>1520</v>
      </c>
      <c r="H365" s="181" t="s">
        <v>1504</v>
      </c>
      <c r="I365" s="3" t="s">
        <v>1468</v>
      </c>
      <c r="J365" s="3" t="s">
        <v>1487</v>
      </c>
      <c r="K365" s="215" t="s">
        <v>1482</v>
      </c>
      <c r="L365" s="3" t="s">
        <v>1514</v>
      </c>
      <c r="M365" s="3" t="s">
        <v>1483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1505</v>
      </c>
      <c r="I366" s="3" t="s">
        <v>1506</v>
      </c>
      <c r="J366" s="3" t="s">
        <v>1503</v>
      </c>
      <c r="K366" s="3" t="s">
        <v>1488</v>
      </c>
      <c r="L366" s="3" t="s">
        <v>1468</v>
      </c>
      <c r="M366" s="3" t="s">
        <v>1486</v>
      </c>
    </row>
    <row r="367" spans="1:16" ht="16.5">
      <c r="A367" s="42"/>
      <c r="B367" s="190" t="s">
        <v>181</v>
      </c>
      <c r="E367" s="122"/>
      <c r="F367" s="3" t="s">
        <v>1481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394" t="s">
        <v>1568</v>
      </c>
      <c r="E368" s="42"/>
      <c r="F368" s="42"/>
      <c r="G368" s="42"/>
      <c r="H368" s="42"/>
      <c r="I368" s="42"/>
      <c r="J368" s="42"/>
      <c r="K368" s="181" t="s">
        <v>1847</v>
      </c>
      <c r="L368" s="181" t="s">
        <v>1836</v>
      </c>
      <c r="M368" s="181" t="s">
        <v>1498</v>
      </c>
    </row>
    <row r="369" spans="1:14" ht="16.5">
      <c r="A369" s="42"/>
      <c r="B369" s="190" t="s">
        <v>39</v>
      </c>
      <c r="E369" s="3" t="s">
        <v>1491</v>
      </c>
      <c r="F369" s="3" t="s">
        <v>1506</v>
      </c>
      <c r="G369" s="3" t="s">
        <v>1497</v>
      </c>
      <c r="H369" s="3" t="s">
        <v>1497</v>
      </c>
      <c r="I369" s="3" t="s">
        <v>1487</v>
      </c>
      <c r="J369" s="3" t="s">
        <v>1471</v>
      </c>
      <c r="K369" s="3" t="s">
        <v>1469</v>
      </c>
      <c r="L369" s="3" t="s">
        <v>1487</v>
      </c>
      <c r="M369" s="215" t="s">
        <v>1485</v>
      </c>
    </row>
    <row r="370" spans="1:14" ht="16.5">
      <c r="A370" s="42"/>
      <c r="B370" s="395" t="s">
        <v>1905</v>
      </c>
      <c r="E370" s="42"/>
      <c r="F370" s="42"/>
      <c r="G370" s="42"/>
      <c r="H370" s="42"/>
      <c r="I370" s="42"/>
      <c r="J370" s="42"/>
      <c r="K370" s="42"/>
      <c r="L370" s="42"/>
      <c r="M370" s="3" t="s">
        <v>2697</v>
      </c>
    </row>
    <row r="371" spans="1:14" ht="16.5">
      <c r="A371" s="42"/>
      <c r="B371" s="190" t="s">
        <v>180</v>
      </c>
      <c r="E371" s="3" t="s">
        <v>1471</v>
      </c>
      <c r="F371" s="3" t="s">
        <v>1503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28" t="s">
        <v>2564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1498</v>
      </c>
      <c r="I373" s="3" t="s">
        <v>1488</v>
      </c>
      <c r="J373" s="215" t="s">
        <v>1485</v>
      </c>
      <c r="K373" s="215" t="s">
        <v>1513</v>
      </c>
      <c r="L373" s="3" t="s">
        <v>1839</v>
      </c>
      <c r="M373" s="3" t="s">
        <v>1828</v>
      </c>
    </row>
    <row r="374" spans="1:14" ht="16.5">
      <c r="A374" s="42"/>
      <c r="B374" s="393" t="s">
        <v>1565</v>
      </c>
      <c r="E374" s="42"/>
      <c r="F374" s="42"/>
      <c r="G374" s="42"/>
      <c r="H374" s="42"/>
      <c r="I374" s="42"/>
      <c r="J374" s="42"/>
      <c r="K374" s="3" t="s">
        <v>1852</v>
      </c>
      <c r="L374" s="3" t="s">
        <v>1850</v>
      </c>
      <c r="M374" s="3" t="s">
        <v>1852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1501</v>
      </c>
      <c r="J375" s="3" t="s">
        <v>1521</v>
      </c>
      <c r="K375" s="181" t="s">
        <v>1505</v>
      </c>
      <c r="L375" s="3" t="s">
        <v>1488</v>
      </c>
      <c r="M375" s="3" t="s">
        <v>1506</v>
      </c>
    </row>
    <row r="376" spans="1:14" ht="16.5">
      <c r="A376" s="42"/>
      <c r="B376" s="393" t="s">
        <v>1564</v>
      </c>
      <c r="E376" s="42"/>
      <c r="F376" s="42"/>
      <c r="G376" s="42"/>
      <c r="H376" s="42"/>
      <c r="I376" s="42"/>
      <c r="J376" s="42"/>
      <c r="K376" s="3" t="s">
        <v>1851</v>
      </c>
      <c r="L376" s="42"/>
      <c r="M376" s="42"/>
      <c r="N376" s="42"/>
    </row>
    <row r="377" spans="1:14" ht="16.5">
      <c r="A377" s="42"/>
      <c r="B377" s="190" t="s">
        <v>710</v>
      </c>
      <c r="E377" s="122"/>
      <c r="F377" s="122"/>
      <c r="G377" s="122"/>
      <c r="H377" s="122"/>
      <c r="I377" s="122"/>
      <c r="J377" s="215" t="s">
        <v>1522</v>
      </c>
      <c r="K377" s="3" t="s">
        <v>1846</v>
      </c>
      <c r="L377" s="3" t="s">
        <v>1844</v>
      </c>
      <c r="M377" s="181" t="s">
        <v>1840</v>
      </c>
    </row>
    <row r="378" spans="1:14" ht="16.5">
      <c r="A378" s="42"/>
      <c r="B378" s="395" t="s">
        <v>2541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1888</v>
      </c>
      <c r="E379" s="42"/>
      <c r="F379" s="42"/>
      <c r="G379" s="42"/>
      <c r="H379" s="42"/>
      <c r="I379" s="42"/>
      <c r="J379" s="42"/>
      <c r="K379" s="42"/>
      <c r="L379" s="181" t="s">
        <v>1848</v>
      </c>
      <c r="M379" s="3" t="s">
        <v>1844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E618"/>
  <sheetViews>
    <sheetView topLeftCell="A565" zoomScale="90" zoomScaleNormal="90" workbookViewId="0">
      <selection activeCell="A572" sqref="A572:G577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31" ht="25.5">
      <c r="A1" s="23" t="s">
        <v>2019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31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31" s="399" customFormat="1" ht="19.5" thickBot="1">
      <c r="A3" s="530" t="s">
        <v>2004</v>
      </c>
      <c r="B3" s="531"/>
      <c r="C3" s="531"/>
      <c r="D3" s="530" t="s">
        <v>2005</v>
      </c>
      <c r="E3" s="531"/>
      <c r="F3" s="531"/>
      <c r="G3" s="530" t="s">
        <v>2006</v>
      </c>
      <c r="H3" s="531"/>
      <c r="I3" s="531"/>
      <c r="J3" s="530" t="s">
        <v>2007</v>
      </c>
      <c r="K3" s="531"/>
      <c r="L3" s="531"/>
      <c r="M3" s="530" t="s">
        <v>2008</v>
      </c>
      <c r="N3" s="531"/>
      <c r="O3" s="531"/>
      <c r="P3" s="530" t="s">
        <v>2009</v>
      </c>
      <c r="Q3" s="531"/>
    </row>
    <row r="4" spans="1:31" ht="15.75" thickBot="1">
      <c r="A4" s="529" t="s">
        <v>2623</v>
      </c>
      <c r="D4" s="529" t="s">
        <v>2060</v>
      </c>
      <c r="G4" s="529" t="s">
        <v>2630</v>
      </c>
      <c r="J4" s="529" t="s">
        <v>4610</v>
      </c>
      <c r="M4" s="529" t="s">
        <v>2045</v>
      </c>
      <c r="P4" s="529" t="s">
        <v>4624</v>
      </c>
    </row>
    <row r="5" spans="1:31" ht="15.75" thickBot="1">
      <c r="A5" s="529" t="s">
        <v>4586</v>
      </c>
      <c r="D5" s="529" t="s">
        <v>4593</v>
      </c>
      <c r="G5" s="529" t="s">
        <v>4601</v>
      </c>
      <c r="J5" s="529" t="s">
        <v>4609</v>
      </c>
      <c r="M5" s="529" t="s">
        <v>4615</v>
      </c>
      <c r="P5" s="529" t="s">
        <v>2039</v>
      </c>
      <c r="R5" s="28"/>
    </row>
    <row r="6" spans="1:31" ht="15.75" thickBot="1">
      <c r="A6" s="529" t="s">
        <v>4587</v>
      </c>
      <c r="D6" s="529" t="s">
        <v>2036</v>
      </c>
      <c r="G6" s="529" t="s">
        <v>4602</v>
      </c>
      <c r="J6" s="529" t="s">
        <v>2629</v>
      </c>
      <c r="M6" s="529" t="s">
        <v>4616</v>
      </c>
      <c r="P6" s="529" t="s">
        <v>4625</v>
      </c>
      <c r="R6" s="63"/>
    </row>
    <row r="7" spans="1:31" ht="15.75" thickBot="1">
      <c r="A7" s="529" t="s">
        <v>4588</v>
      </c>
      <c r="D7" s="529" t="s">
        <v>4594</v>
      </c>
      <c r="G7" s="529" t="s">
        <v>4603</v>
      </c>
      <c r="J7" s="529" t="s">
        <v>4611</v>
      </c>
      <c r="M7" s="529" t="s">
        <v>4617</v>
      </c>
      <c r="P7" s="529" t="s">
        <v>4626</v>
      </c>
      <c r="R7" s="63"/>
    </row>
    <row r="8" spans="1:31" ht="15.75" thickBot="1">
      <c r="A8" s="529" t="s">
        <v>4589</v>
      </c>
      <c r="D8" s="529" t="s">
        <v>2061</v>
      </c>
      <c r="G8" s="529" t="s">
        <v>4604</v>
      </c>
      <c r="J8" s="529" t="s">
        <v>4612</v>
      </c>
      <c r="M8" s="529" t="s">
        <v>4618</v>
      </c>
      <c r="P8" s="529" t="s">
        <v>4627</v>
      </c>
      <c r="R8" s="63"/>
    </row>
    <row r="9" spans="1:31" ht="15.75" thickBot="1">
      <c r="A9" s="529" t="s">
        <v>4590</v>
      </c>
      <c r="D9" s="529" t="s">
        <v>2040</v>
      </c>
      <c r="G9" s="529" t="s">
        <v>2624</v>
      </c>
      <c r="J9" s="529" t="s">
        <v>4613</v>
      </c>
      <c r="M9" s="529" t="s">
        <v>4619</v>
      </c>
      <c r="P9" s="529" t="s">
        <v>2037</v>
      </c>
      <c r="R9" s="63"/>
    </row>
    <row r="10" spans="1:31" ht="15.75" thickBot="1">
      <c r="A10" s="529" t="s">
        <v>2626</v>
      </c>
      <c r="D10" s="529" t="s">
        <v>4595</v>
      </c>
      <c r="G10" s="529" t="s">
        <v>4605</v>
      </c>
      <c r="J10" s="529" t="s">
        <v>2038</v>
      </c>
      <c r="M10" s="529" t="s">
        <v>2052</v>
      </c>
      <c r="P10" s="529" t="s">
        <v>2051</v>
      </c>
      <c r="R10" s="63"/>
    </row>
    <row r="11" spans="1:31" ht="15.75" thickBot="1">
      <c r="A11" s="529" t="s">
        <v>2631</v>
      </c>
      <c r="D11" s="529" t="s">
        <v>4596</v>
      </c>
      <c r="G11" s="529" t="s">
        <v>4606</v>
      </c>
      <c r="J11" s="529" t="s">
        <v>2042</v>
      </c>
      <c r="M11" s="529" t="s">
        <v>4620</v>
      </c>
      <c r="P11" s="529" t="s">
        <v>4628</v>
      </c>
      <c r="R11" s="63"/>
    </row>
    <row r="12" spans="1:31" ht="15.75" thickBot="1">
      <c r="A12" s="529" t="s">
        <v>2034</v>
      </c>
      <c r="D12" s="529" t="s">
        <v>4597</v>
      </c>
      <c r="G12" s="529" t="s">
        <v>2635</v>
      </c>
      <c r="J12" s="529" t="s">
        <v>2041</v>
      </c>
      <c r="M12" s="529" t="s">
        <v>4621</v>
      </c>
      <c r="P12" s="529" t="s">
        <v>2628</v>
      </c>
      <c r="R12" s="63"/>
    </row>
    <row r="13" spans="1:31" ht="15.75" thickBot="1">
      <c r="A13" s="529" t="s">
        <v>4591</v>
      </c>
      <c r="C13" s="28"/>
      <c r="D13" s="529" t="s">
        <v>4598</v>
      </c>
      <c r="G13" s="529" t="s">
        <v>4607</v>
      </c>
      <c r="J13" s="529" t="s">
        <v>4614</v>
      </c>
      <c r="M13" s="529" t="s">
        <v>4622</v>
      </c>
      <c r="P13" s="529" t="s">
        <v>4629</v>
      </c>
      <c r="R13" s="63"/>
    </row>
    <row r="14" spans="1:31" ht="15">
      <c r="A14" s="529" t="s">
        <v>4592</v>
      </c>
      <c r="C14" s="63"/>
      <c r="D14" s="529" t="s">
        <v>4599</v>
      </c>
      <c r="G14" s="529" t="s">
        <v>4608</v>
      </c>
      <c r="J14" s="529" t="s">
        <v>2055</v>
      </c>
      <c r="M14" s="529" t="s">
        <v>4623</v>
      </c>
      <c r="P14" s="529" t="s">
        <v>2044</v>
      </c>
      <c r="R14" s="63"/>
    </row>
    <row r="15" spans="1:31" ht="15">
      <c r="A15" s="532"/>
      <c r="C15" s="63"/>
      <c r="D15" s="532"/>
      <c r="G15" s="532"/>
      <c r="J15" s="532"/>
      <c r="M15" s="532"/>
      <c r="P15" s="532"/>
      <c r="R15" s="63"/>
      <c r="S15" s="532"/>
      <c r="V15" s="532"/>
      <c r="Y15" s="532"/>
      <c r="AB15" s="532"/>
      <c r="AE15" s="532"/>
    </row>
    <row r="16" spans="1:31" ht="19.5" thickBot="1">
      <c r="A16" s="530" t="s">
        <v>2010</v>
      </c>
      <c r="B16" s="531"/>
      <c r="C16" s="531"/>
      <c r="D16" s="530" t="s">
        <v>2011</v>
      </c>
      <c r="E16" s="531"/>
      <c r="F16" s="531"/>
      <c r="G16" s="530" t="s">
        <v>2608</v>
      </c>
      <c r="H16" s="531"/>
      <c r="I16" s="531"/>
      <c r="J16" s="530" t="s">
        <v>2609</v>
      </c>
      <c r="K16" s="531"/>
      <c r="L16" s="531"/>
      <c r="M16" s="530" t="s">
        <v>4585</v>
      </c>
      <c r="N16" s="399"/>
      <c r="O16" s="399"/>
      <c r="P16" s="532"/>
      <c r="R16" s="63"/>
      <c r="S16" s="532"/>
      <c r="V16" s="532"/>
      <c r="Y16" s="532"/>
      <c r="AB16" s="532"/>
      <c r="AE16" s="532"/>
    </row>
    <row r="17" spans="1:31" ht="15.75" thickBot="1">
      <c r="A17" s="529" t="s">
        <v>4630</v>
      </c>
      <c r="D17" s="529" t="s">
        <v>2636</v>
      </c>
      <c r="G17" s="529" t="s">
        <v>4644</v>
      </c>
      <c r="J17" s="529" t="s">
        <v>2617</v>
      </c>
      <c r="M17" s="529" t="s">
        <v>2059</v>
      </c>
      <c r="P17" s="532"/>
      <c r="R17" s="63"/>
      <c r="S17" s="532"/>
      <c r="V17" s="532"/>
      <c r="Y17" s="532"/>
      <c r="AB17" s="532"/>
      <c r="AE17" s="532"/>
    </row>
    <row r="18" spans="1:31" ht="15.75" thickBot="1">
      <c r="A18" s="529" t="s">
        <v>4631</v>
      </c>
      <c r="D18" s="529" t="s">
        <v>4638</v>
      </c>
      <c r="G18" s="529" t="s">
        <v>4645</v>
      </c>
      <c r="J18" s="529" t="s">
        <v>2049</v>
      </c>
      <c r="M18" s="529" t="s">
        <v>4655</v>
      </c>
      <c r="P18" s="532"/>
      <c r="R18" s="63"/>
      <c r="S18" s="532"/>
      <c r="V18" s="532"/>
      <c r="Y18" s="532"/>
      <c r="AB18" s="532"/>
      <c r="AE18" s="532"/>
    </row>
    <row r="19" spans="1:31" ht="15.75" thickBot="1">
      <c r="A19" s="529" t="s">
        <v>4632</v>
      </c>
      <c r="D19" s="529" t="s">
        <v>2050</v>
      </c>
      <c r="G19" s="529" t="s">
        <v>2035</v>
      </c>
      <c r="J19" s="529" t="s">
        <v>4650</v>
      </c>
      <c r="M19" s="529" t="s">
        <v>4656</v>
      </c>
      <c r="P19" s="532"/>
      <c r="R19" s="63"/>
      <c r="S19" s="532"/>
      <c r="V19" s="532"/>
      <c r="Y19" s="532"/>
      <c r="AB19" s="532"/>
      <c r="AE19" s="532"/>
    </row>
    <row r="20" spans="1:31" ht="15.75" thickBot="1">
      <c r="A20" s="529" t="s">
        <v>2627</v>
      </c>
      <c r="D20" s="529" t="s">
        <v>2634</v>
      </c>
      <c r="G20" s="529" t="s">
        <v>4646</v>
      </c>
      <c r="J20" s="529" t="s">
        <v>4651</v>
      </c>
      <c r="M20" s="529" t="s">
        <v>2618</v>
      </c>
      <c r="P20" s="532"/>
      <c r="R20" s="63"/>
      <c r="S20" s="532"/>
      <c r="V20" s="532"/>
      <c r="Y20" s="532"/>
      <c r="AB20" s="532"/>
      <c r="AE20" s="532"/>
    </row>
    <row r="21" spans="1:31" ht="15.75" thickBot="1">
      <c r="A21" s="529" t="s">
        <v>4633</v>
      </c>
      <c r="D21" s="529" t="s">
        <v>4639</v>
      </c>
      <c r="G21" s="529" t="s">
        <v>2633</v>
      </c>
      <c r="J21" s="529" t="s">
        <v>4652</v>
      </c>
      <c r="M21" s="529" t="s">
        <v>2048</v>
      </c>
      <c r="P21" s="532"/>
      <c r="R21" s="63"/>
      <c r="S21" s="532"/>
      <c r="V21" s="532"/>
      <c r="Y21" s="532"/>
      <c r="AB21" s="532"/>
      <c r="AE21" s="532"/>
    </row>
    <row r="22" spans="1:31" ht="15.75" thickBot="1">
      <c r="A22" s="529" t="s">
        <v>4634</v>
      </c>
      <c r="D22" s="529" t="s">
        <v>4640</v>
      </c>
      <c r="G22" s="529" t="s">
        <v>2033</v>
      </c>
      <c r="J22" s="529" t="s">
        <v>2632</v>
      </c>
      <c r="M22" s="529" t="s">
        <v>4657</v>
      </c>
      <c r="P22" s="532"/>
      <c r="R22" s="63"/>
      <c r="S22" s="532"/>
      <c r="V22" s="532"/>
      <c r="Y22" s="532"/>
      <c r="AB22" s="532"/>
      <c r="AE22" s="532"/>
    </row>
    <row r="23" spans="1:31" ht="15.75" thickBot="1">
      <c r="A23" s="529" t="s">
        <v>4635</v>
      </c>
      <c r="D23" s="529" t="s">
        <v>2054</v>
      </c>
      <c r="G23" s="529" t="s">
        <v>4647</v>
      </c>
      <c r="J23" s="529" t="s">
        <v>2046</v>
      </c>
      <c r="M23" s="529" t="s">
        <v>4658</v>
      </c>
      <c r="P23" s="532"/>
      <c r="R23" s="63"/>
      <c r="S23" s="532"/>
      <c r="V23" s="532"/>
      <c r="Y23" s="532"/>
      <c r="AB23" s="532"/>
      <c r="AE23" s="532"/>
    </row>
    <row r="24" spans="1:31" ht="15.75" thickBot="1">
      <c r="A24" s="529" t="s">
        <v>4636</v>
      </c>
      <c r="D24" s="529" t="s">
        <v>4641</v>
      </c>
      <c r="G24" s="529" t="s">
        <v>4648</v>
      </c>
      <c r="J24" s="529" t="s">
        <v>2058</v>
      </c>
      <c r="M24" s="529" t="s">
        <v>4659</v>
      </c>
      <c r="P24" s="532"/>
      <c r="R24" s="63"/>
      <c r="S24" s="532"/>
      <c r="V24" s="532"/>
      <c r="Y24" s="532"/>
      <c r="AB24" s="532"/>
      <c r="AE24" s="532"/>
    </row>
    <row r="25" spans="1:31" ht="15.75" thickBot="1">
      <c r="A25" s="529" t="s">
        <v>4637</v>
      </c>
      <c r="D25" s="529" t="s">
        <v>4642</v>
      </c>
      <c r="G25" s="529" t="s">
        <v>2053</v>
      </c>
      <c r="J25" s="529" t="s">
        <v>4653</v>
      </c>
      <c r="M25" s="529" t="s">
        <v>2047</v>
      </c>
      <c r="P25" s="532"/>
      <c r="R25" s="63"/>
      <c r="S25" s="532"/>
      <c r="V25" s="532"/>
      <c r="Y25" s="532"/>
      <c r="AB25" s="532"/>
      <c r="AE25" s="532"/>
    </row>
    <row r="26" spans="1:31" ht="15.75" thickBot="1">
      <c r="A26" s="529" t="s">
        <v>2043</v>
      </c>
      <c r="D26" s="529" t="s">
        <v>4643</v>
      </c>
      <c r="G26" s="529" t="s">
        <v>4649</v>
      </c>
      <c r="J26" s="529" t="s">
        <v>4654</v>
      </c>
      <c r="M26" s="529" t="s">
        <v>4660</v>
      </c>
      <c r="P26" s="532"/>
      <c r="R26" s="63"/>
      <c r="S26" s="532"/>
      <c r="V26" s="532"/>
      <c r="Y26" s="532"/>
      <c r="AB26" s="532"/>
      <c r="AE26" s="532"/>
    </row>
    <row r="27" spans="1:31" ht="15">
      <c r="A27" s="529" t="s">
        <v>2062</v>
      </c>
      <c r="D27" s="529" t="s">
        <v>2619</v>
      </c>
      <c r="G27" s="529" t="s">
        <v>2622</v>
      </c>
      <c r="J27" s="529" t="s">
        <v>2625</v>
      </c>
      <c r="M27" s="529" t="s">
        <v>4661</v>
      </c>
      <c r="P27" s="532"/>
      <c r="R27" s="63"/>
      <c r="S27" s="532"/>
      <c r="V27" s="532"/>
      <c r="Y27" s="532"/>
      <c r="AB27" s="532"/>
      <c r="AE27" s="532"/>
    </row>
    <row r="28" spans="1:31" ht="15">
      <c r="A28" s="532"/>
      <c r="C28" s="63"/>
      <c r="D28" s="532"/>
      <c r="G28" s="532"/>
      <c r="J28" s="532"/>
      <c r="M28" s="532"/>
      <c r="P28" s="532"/>
      <c r="R28" s="63"/>
      <c r="S28" s="532"/>
      <c r="V28" s="532"/>
      <c r="Y28" s="532"/>
      <c r="AB28" s="532"/>
      <c r="AE28" s="532"/>
    </row>
    <row r="29" spans="1:31" ht="15">
      <c r="A29" s="533" t="s">
        <v>4600</v>
      </c>
      <c r="L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31" ht="14.25">
      <c r="L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31" ht="14.25">
      <c r="L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31" ht="15">
      <c r="A32" s="15" t="s">
        <v>2020</v>
      </c>
      <c r="L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L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5">
      <c r="A34" s="472" t="s">
        <v>4532</v>
      </c>
      <c r="C34" s="28"/>
      <c r="D34" s="28"/>
      <c r="E34" s="28"/>
      <c r="F34" s="472" t="s">
        <v>4544</v>
      </c>
      <c r="G34" s="28"/>
      <c r="H34" s="28"/>
      <c r="I34" s="28"/>
      <c r="J34" s="472" t="s">
        <v>4555</v>
      </c>
      <c r="N34" s="472" t="s">
        <v>4556</v>
      </c>
      <c r="R34" s="472" t="s">
        <v>4557</v>
      </c>
      <c r="V34" s="472" t="s">
        <v>4558</v>
      </c>
      <c r="X34" s="28"/>
      <c r="Y34" s="28"/>
      <c r="Z34" s="28"/>
    </row>
    <row r="35" spans="1:26" s="274" customFormat="1" ht="15">
      <c r="A35" s="274" t="s">
        <v>4533</v>
      </c>
      <c r="F35" s="274" t="s">
        <v>4545</v>
      </c>
      <c r="J35" s="274" t="s">
        <v>4559</v>
      </c>
      <c r="N35" s="274" t="s">
        <v>4560</v>
      </c>
      <c r="R35" s="274" t="s">
        <v>4561</v>
      </c>
      <c r="V35" s="274" t="s">
        <v>349</v>
      </c>
    </row>
    <row r="36" spans="1:26" s="274" customFormat="1" ht="15">
      <c r="A36" s="274" t="s">
        <v>4534</v>
      </c>
      <c r="F36" s="274" t="s">
        <v>4546</v>
      </c>
      <c r="J36" s="274" t="s">
        <v>4562</v>
      </c>
      <c r="N36" s="274" t="s">
        <v>4563</v>
      </c>
      <c r="R36" s="274" t="s">
        <v>4564</v>
      </c>
      <c r="V36" s="274" t="s">
        <v>4565</v>
      </c>
    </row>
    <row r="37" spans="1:26" s="274" customFormat="1" ht="15">
      <c r="A37" s="274" t="s">
        <v>4535</v>
      </c>
      <c r="F37" s="274" t="s">
        <v>4547</v>
      </c>
      <c r="J37" s="274" t="s">
        <v>4566</v>
      </c>
      <c r="N37" s="274" t="s">
        <v>4567</v>
      </c>
      <c r="R37" s="274" t="s">
        <v>4568</v>
      </c>
      <c r="V37" s="274" t="s">
        <v>347</v>
      </c>
    </row>
    <row r="38" spans="1:26" s="274" customFormat="1" ht="15">
      <c r="A38" s="274" t="s">
        <v>4536</v>
      </c>
      <c r="F38" s="274" t="s">
        <v>4548</v>
      </c>
      <c r="J38" s="274" t="s">
        <v>4569</v>
      </c>
      <c r="N38" s="274" t="s">
        <v>4570</v>
      </c>
      <c r="R38" s="274" t="s">
        <v>4571</v>
      </c>
      <c r="V38" s="274" t="s">
        <v>4572</v>
      </c>
    </row>
    <row r="39" spans="1:26" s="274" customFormat="1" ht="15">
      <c r="A39" s="274" t="s">
        <v>4537</v>
      </c>
      <c r="F39" s="274" t="s">
        <v>4549</v>
      </c>
      <c r="J39" s="274" t="s">
        <v>4573</v>
      </c>
      <c r="N39" s="274" t="s">
        <v>4574</v>
      </c>
      <c r="R39" s="274" t="s">
        <v>4575</v>
      </c>
      <c r="V39" s="274" t="s">
        <v>346</v>
      </c>
    </row>
    <row r="40" spans="1:26" s="274" customFormat="1" ht="15">
      <c r="A40" s="274" t="s">
        <v>4538</v>
      </c>
      <c r="F40" s="274" t="s">
        <v>4550</v>
      </c>
    </row>
    <row r="41" spans="1:26" s="274" customFormat="1" ht="15">
      <c r="A41" s="274" t="s">
        <v>4539</v>
      </c>
      <c r="F41" s="274" t="s">
        <v>4551</v>
      </c>
    </row>
    <row r="42" spans="1:26" s="274" customFormat="1" ht="15">
      <c r="A42" s="274" t="s">
        <v>4540</v>
      </c>
      <c r="F42" s="274" t="s">
        <v>4552</v>
      </c>
    </row>
    <row r="43" spans="1:26" s="274" customFormat="1" ht="15">
      <c r="A43" s="274" t="s">
        <v>4541</v>
      </c>
      <c r="F43" s="274" t="s">
        <v>4553</v>
      </c>
    </row>
    <row r="44" spans="1:26" s="274" customFormat="1" ht="15">
      <c r="A44" s="274" t="s">
        <v>4542</v>
      </c>
      <c r="F44" s="274" t="s">
        <v>4554</v>
      </c>
    </row>
    <row r="45" spans="1:26" s="274" customFormat="1" ht="15">
      <c r="A45" s="274" t="s">
        <v>4543</v>
      </c>
      <c r="F45" s="274" t="s">
        <v>2021</v>
      </c>
    </row>
    <row r="46" spans="1:26" ht="14.25">
      <c r="B46" s="28"/>
      <c r="L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B47" s="28"/>
      <c r="L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5">
      <c r="A48" s="15" t="s">
        <v>4576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5">
      <c r="A49" s="15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124" t="s">
        <v>4729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s="124" t="s">
        <v>2610</v>
      </c>
      <c r="B51" s="124" t="s">
        <v>2611</v>
      </c>
      <c r="C51" s="124" t="s">
        <v>2612</v>
      </c>
      <c r="D51" s="124" t="s">
        <v>2613</v>
      </c>
      <c r="I51" s="28"/>
      <c r="O51" s="28"/>
      <c r="P51" s="28"/>
      <c r="Q51" s="28"/>
      <c r="R51" s="28"/>
      <c r="T51" s="28"/>
      <c r="U51" s="28"/>
      <c r="V51" s="28"/>
      <c r="W51" s="28"/>
      <c r="X51" s="28"/>
      <c r="Y51" s="28"/>
      <c r="Z51" s="28"/>
    </row>
    <row r="52" spans="1:26" ht="14.25">
      <c r="A52" s="1" t="s">
        <v>60</v>
      </c>
      <c r="B52" s="1" t="s">
        <v>70</v>
      </c>
      <c r="C52" s="1" t="s">
        <v>75</v>
      </c>
      <c r="D52" s="50" t="s">
        <v>80</v>
      </c>
      <c r="F52" s="28" t="s">
        <v>4519</v>
      </c>
      <c r="O52" s="28"/>
      <c r="P52" s="28"/>
      <c r="Q52" s="28"/>
      <c r="R52" s="28"/>
      <c r="T52" s="28"/>
      <c r="U52" s="28"/>
      <c r="V52" s="28"/>
      <c r="W52" s="28"/>
      <c r="X52" s="28"/>
      <c r="Y52" s="28"/>
      <c r="Z52" s="28"/>
    </row>
    <row r="53" spans="1:26" ht="14.25">
      <c r="A53" s="1" t="s">
        <v>85</v>
      </c>
      <c r="B53" s="1" t="s">
        <v>90</v>
      </c>
      <c r="C53" s="1" t="s">
        <v>95</v>
      </c>
      <c r="D53" s="50" t="s">
        <v>100</v>
      </c>
      <c r="F53" t="s">
        <v>4520</v>
      </c>
      <c r="O53" s="28"/>
      <c r="P53" s="28"/>
      <c r="Q53" s="28"/>
      <c r="R53" s="28"/>
      <c r="T53" s="28"/>
      <c r="U53" s="28"/>
      <c r="V53" s="28"/>
      <c r="W53" s="28"/>
      <c r="X53" s="28"/>
      <c r="Y53" s="28"/>
      <c r="Z53" s="28"/>
    </row>
    <row r="54" spans="1:26" ht="14.25">
      <c r="A54" s="1" t="s">
        <v>105</v>
      </c>
      <c r="B54" s="1" t="s">
        <v>110</v>
      </c>
      <c r="C54" s="1" t="s">
        <v>115</v>
      </c>
      <c r="D54" s="50" t="s">
        <v>62</v>
      </c>
      <c r="F54" s="286" t="s">
        <v>4521</v>
      </c>
      <c r="O54" s="28"/>
      <c r="P54" s="28"/>
      <c r="Q54" s="28"/>
      <c r="R54" s="28"/>
      <c r="T54" s="28"/>
      <c r="U54" s="28"/>
      <c r="V54" s="28"/>
      <c r="W54" s="28"/>
      <c r="X54" s="28"/>
      <c r="Y54" s="28"/>
      <c r="Z54" s="28"/>
    </row>
    <row r="55" spans="1:26" ht="14.25">
      <c r="A55" s="1" t="s">
        <v>71</v>
      </c>
      <c r="B55" s="1" t="s">
        <v>76</v>
      </c>
      <c r="C55" s="1" t="s">
        <v>81</v>
      </c>
      <c r="D55" s="50" t="s">
        <v>86</v>
      </c>
      <c r="F55" s="28" t="s">
        <v>4522</v>
      </c>
      <c r="O55" s="28"/>
      <c r="P55" s="28"/>
      <c r="Q55" s="28"/>
      <c r="R55" s="28"/>
      <c r="T55" s="28"/>
      <c r="U55" s="28"/>
      <c r="V55" s="28"/>
      <c r="W55" s="28"/>
      <c r="X55" s="28"/>
      <c r="Y55" s="28"/>
      <c r="Z55" s="28"/>
    </row>
    <row r="56" spans="1:26" ht="14.25">
      <c r="A56" s="1" t="s">
        <v>91</v>
      </c>
      <c r="B56" s="1" t="s">
        <v>96</v>
      </c>
      <c r="C56" s="1" t="s">
        <v>101</v>
      </c>
      <c r="D56" s="50" t="s">
        <v>106</v>
      </c>
      <c r="F56" s="28" t="s">
        <v>4523</v>
      </c>
      <c r="G56" s="220"/>
      <c r="O56" s="28"/>
      <c r="P56" s="28"/>
      <c r="Q56" s="28"/>
      <c r="R56" s="28"/>
      <c r="T56" s="28"/>
      <c r="U56" s="28"/>
      <c r="V56" s="28"/>
      <c r="W56" s="28"/>
      <c r="X56" s="28"/>
      <c r="Y56" s="28"/>
      <c r="Z56" s="28"/>
    </row>
    <row r="57" spans="1:26" ht="14.25">
      <c r="A57" s="1" t="s">
        <v>111</v>
      </c>
      <c r="B57" s="1" t="s">
        <v>116</v>
      </c>
      <c r="C57" s="1" t="s">
        <v>64</v>
      </c>
      <c r="D57" s="50" t="s">
        <v>72</v>
      </c>
      <c r="F57" s="28" t="s">
        <v>4524</v>
      </c>
      <c r="G57" s="220"/>
      <c r="O57" s="28"/>
      <c r="P57" s="28"/>
      <c r="Q57" s="28"/>
      <c r="R57" s="28"/>
      <c r="T57" s="28"/>
      <c r="U57" s="28"/>
      <c r="V57" s="28"/>
      <c r="W57" s="28"/>
      <c r="X57" s="28"/>
      <c r="Y57" s="28"/>
      <c r="Z57" s="28"/>
    </row>
    <row r="58" spans="1:26" ht="14.25">
      <c r="A58" s="1" t="s">
        <v>77</v>
      </c>
      <c r="B58" s="1" t="s">
        <v>82</v>
      </c>
      <c r="C58" s="1" t="s">
        <v>87</v>
      </c>
      <c r="D58" s="50" t="s">
        <v>92</v>
      </c>
      <c r="F58" s="28" t="s">
        <v>4525</v>
      </c>
      <c r="G58" s="220"/>
      <c r="O58" s="28"/>
      <c r="P58" s="28"/>
      <c r="Q58" s="28"/>
      <c r="R58" s="28"/>
      <c r="T58" s="28"/>
      <c r="U58" s="28"/>
      <c r="V58" s="28"/>
      <c r="W58" s="28"/>
      <c r="X58" s="28"/>
      <c r="Y58" s="28"/>
      <c r="Z58" s="28"/>
    </row>
    <row r="59" spans="1:26" ht="14.25">
      <c r="A59" s="1" t="s">
        <v>97</v>
      </c>
      <c r="B59" s="1" t="s">
        <v>102</v>
      </c>
      <c r="C59" s="1" t="s">
        <v>107</v>
      </c>
      <c r="D59" s="50" t="s">
        <v>112</v>
      </c>
      <c r="F59" s="28" t="s">
        <v>4526</v>
      </c>
      <c r="G59" s="220"/>
      <c r="O59" s="28"/>
      <c r="P59" s="28"/>
      <c r="Q59" s="28"/>
      <c r="R59" s="28"/>
      <c r="T59" s="28"/>
      <c r="U59" s="28"/>
      <c r="V59" s="28"/>
      <c r="W59" s="28"/>
      <c r="X59" s="28"/>
      <c r="Y59" s="28"/>
      <c r="Z59" s="28"/>
    </row>
    <row r="60" spans="1:26" ht="14.25">
      <c r="A60" s="1" t="s">
        <v>117</v>
      </c>
      <c r="B60" s="1" t="s">
        <v>66</v>
      </c>
      <c r="C60" s="1" t="s">
        <v>73</v>
      </c>
      <c r="D60" s="50" t="s">
        <v>78</v>
      </c>
      <c r="F60" s="28" t="s">
        <v>4527</v>
      </c>
      <c r="G60" s="220"/>
      <c r="O60" s="28"/>
      <c r="P60" s="28"/>
      <c r="Q60" s="28"/>
      <c r="R60" s="28"/>
      <c r="T60" s="28"/>
      <c r="U60" s="28"/>
      <c r="V60" s="28"/>
      <c r="W60" s="28"/>
      <c r="X60" s="28"/>
      <c r="Y60" s="28"/>
      <c r="Z60" s="28"/>
    </row>
    <row r="61" spans="1:26" ht="14.25">
      <c r="A61" s="1" t="s">
        <v>83</v>
      </c>
      <c r="B61" s="1" t="s">
        <v>88</v>
      </c>
      <c r="C61" s="1" t="s">
        <v>93</v>
      </c>
      <c r="D61" s="50" t="s">
        <v>98</v>
      </c>
      <c r="F61" s="28" t="s">
        <v>4528</v>
      </c>
      <c r="G61" s="220"/>
      <c r="O61" s="28"/>
      <c r="P61" s="28"/>
      <c r="Q61" s="28"/>
      <c r="R61" s="28"/>
      <c r="T61" s="28"/>
      <c r="U61" s="28"/>
      <c r="V61" s="28"/>
      <c r="W61" s="28"/>
      <c r="X61" s="28"/>
      <c r="Y61" s="28"/>
      <c r="Z61" s="28"/>
    </row>
    <row r="62" spans="1:26" ht="14.25">
      <c r="A62" s="1" t="s">
        <v>103</v>
      </c>
      <c r="B62" s="1" t="s">
        <v>108</v>
      </c>
      <c r="C62" s="1" t="s">
        <v>113</v>
      </c>
      <c r="D62" s="50" t="s">
        <v>118</v>
      </c>
      <c r="F62" s="28" t="s">
        <v>4529</v>
      </c>
      <c r="O62" s="28"/>
      <c r="P62" s="28"/>
      <c r="Q62" s="28"/>
      <c r="R62" s="28"/>
      <c r="T62" s="28"/>
      <c r="U62" s="28"/>
      <c r="V62" s="28"/>
      <c r="W62" s="28"/>
      <c r="X62" s="28"/>
      <c r="Y62" s="28"/>
      <c r="Z62" s="28"/>
    </row>
    <row r="63" spans="1:26" ht="14.25">
      <c r="F63" s="28" t="s">
        <v>4530</v>
      </c>
      <c r="O63" s="28"/>
      <c r="P63" s="28"/>
      <c r="Q63" s="28"/>
      <c r="R63" s="28"/>
      <c r="T63" s="28"/>
      <c r="U63" s="28"/>
      <c r="V63" s="28"/>
      <c r="W63" s="28"/>
      <c r="X63" s="28"/>
      <c r="Y63" s="28"/>
      <c r="Z63" s="28"/>
    </row>
    <row r="64" spans="1:26" ht="14.25">
      <c r="A64" s="124" t="s">
        <v>2012</v>
      </c>
      <c r="C64" s="124" t="s">
        <v>2013</v>
      </c>
      <c r="D64" s="28"/>
      <c r="F64" s="28" t="s">
        <v>4531</v>
      </c>
      <c r="G64" s="22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s="220" t="s">
        <v>4577</v>
      </c>
      <c r="B65" t="s">
        <v>2015</v>
      </c>
      <c r="C65" s="220" t="s">
        <v>2026</v>
      </c>
      <c r="D65" t="s">
        <v>2015</v>
      </c>
      <c r="G65" s="22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s="220" t="s">
        <v>4579</v>
      </c>
      <c r="B66" t="s">
        <v>2016</v>
      </c>
      <c r="C66" s="220" t="s">
        <v>2614</v>
      </c>
      <c r="D66" t="s">
        <v>2016</v>
      </c>
      <c r="G66" s="220"/>
      <c r="K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s="220" t="s">
        <v>4580</v>
      </c>
      <c r="B67" t="s">
        <v>2017</v>
      </c>
      <c r="C67" s="220" t="s">
        <v>2615</v>
      </c>
      <c r="D67" t="s">
        <v>2017</v>
      </c>
      <c r="G67" s="220"/>
      <c r="K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s="220" t="s">
        <v>4581</v>
      </c>
      <c r="B68" t="s">
        <v>2018</v>
      </c>
      <c r="C68" s="220" t="s">
        <v>2616</v>
      </c>
      <c r="D68" t="s">
        <v>2018</v>
      </c>
      <c r="G68" s="220"/>
      <c r="K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s="220" t="s">
        <v>4578</v>
      </c>
      <c r="B69" t="s">
        <v>2025</v>
      </c>
      <c r="C69" s="220"/>
      <c r="G69" s="220"/>
      <c r="K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A70" s="220" t="s">
        <v>4582</v>
      </c>
      <c r="B70" t="s">
        <v>2022</v>
      </c>
      <c r="C70" s="124" t="s">
        <v>2013</v>
      </c>
      <c r="D70" s="28"/>
      <c r="G70" s="220"/>
      <c r="K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A71" s="220" t="s">
        <v>4583</v>
      </c>
      <c r="B71" t="s">
        <v>2023</v>
      </c>
      <c r="C71" s="220" t="s">
        <v>2026</v>
      </c>
      <c r="D71" t="s">
        <v>2015</v>
      </c>
      <c r="G71" s="220"/>
      <c r="K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A72" s="220" t="s">
        <v>4584</v>
      </c>
      <c r="B72" t="s">
        <v>2024</v>
      </c>
      <c r="C72" s="220" t="s">
        <v>2614</v>
      </c>
      <c r="D72" t="s">
        <v>2016</v>
      </c>
      <c r="G72" s="220"/>
      <c r="K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4.25">
      <c r="A73" s="220"/>
      <c r="C73" s="220"/>
      <c r="G73" s="220"/>
      <c r="K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4.25">
      <c r="C74" s="124" t="s">
        <v>2014</v>
      </c>
      <c r="G74" s="220"/>
      <c r="K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4.25">
      <c r="C75" t="s">
        <v>2026</v>
      </c>
      <c r="G75" s="220"/>
      <c r="K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4.25">
      <c r="C76" s="220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4.25">
      <c r="A77" s="285"/>
      <c r="B77" s="220"/>
      <c r="C77" s="285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4.25">
      <c r="A78" s="285"/>
      <c r="B78" s="220"/>
      <c r="C78" s="285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0.25">
      <c r="A79" s="307" t="s">
        <v>2004</v>
      </c>
      <c r="B79" s="308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201"/>
      <c r="X79" s="28"/>
      <c r="Y79" s="28"/>
      <c r="Z79" s="28"/>
    </row>
    <row r="80" spans="1:26" ht="15.75">
      <c r="A80" s="289"/>
      <c r="D80" s="287"/>
      <c r="E80" s="287"/>
      <c r="F80" s="287"/>
      <c r="G80" s="287"/>
      <c r="H80" s="287"/>
      <c r="I80" s="287"/>
      <c r="J80" s="287"/>
      <c r="K80" s="287"/>
      <c r="L80" s="28"/>
      <c r="M80" s="288"/>
      <c r="O80" s="28"/>
      <c r="P80" s="28"/>
      <c r="Q80" s="28"/>
      <c r="R80" s="63"/>
      <c r="S80" s="28"/>
      <c r="T80" s="28"/>
      <c r="U80" s="28"/>
      <c r="V80" s="28"/>
      <c r="W80" s="28"/>
      <c r="X80" s="28"/>
      <c r="Y80" s="28"/>
      <c r="Z80" s="28"/>
    </row>
    <row r="81" spans="1:24" s="39" customFormat="1" ht="15.75" customHeight="1">
      <c r="A81" s="306" t="s">
        <v>182</v>
      </c>
      <c r="B81" s="383"/>
      <c r="C81" s="383"/>
      <c r="D81" s="384"/>
      <c r="E81" s="384"/>
      <c r="F81" s="384"/>
      <c r="G81" s="305" t="s">
        <v>150</v>
      </c>
      <c r="H81" s="383"/>
      <c r="I81" s="306" t="s">
        <v>184</v>
      </c>
      <c r="J81" s="384"/>
      <c r="K81" s="383"/>
      <c r="L81" s="305"/>
      <c r="M81" s="383"/>
      <c r="N81" s="383"/>
      <c r="O81" s="305" t="s">
        <v>150</v>
      </c>
      <c r="P81" s="383"/>
      <c r="Q81" s="306" t="s">
        <v>4726</v>
      </c>
      <c r="R81" s="383"/>
      <c r="S81" s="383"/>
      <c r="T81" s="383"/>
      <c r="U81" s="383"/>
      <c r="V81" s="383"/>
      <c r="W81" s="305" t="s">
        <v>150</v>
      </c>
    </row>
    <row r="82" spans="1:24" ht="15.75" customHeight="1">
      <c r="A82" s="538" t="s">
        <v>4662</v>
      </c>
      <c r="B82" s="539"/>
      <c r="C82" s="539"/>
      <c r="D82" s="540"/>
      <c r="E82" s="541">
        <f>'Punten per wedstrijd'!E154</f>
        <v>525.5</v>
      </c>
      <c r="F82" s="541">
        <f>'Punten per wedstrijd'!E213</f>
        <v>119.60000000000002</v>
      </c>
      <c r="G82" s="554" t="s">
        <v>2740</v>
      </c>
      <c r="H82" s="539"/>
      <c r="I82" s="538" t="s">
        <v>4668</v>
      </c>
      <c r="J82" s="540"/>
      <c r="K82" s="539"/>
      <c r="L82" s="543"/>
      <c r="M82" s="541"/>
      <c r="N82" s="541"/>
      <c r="O82" s="542"/>
      <c r="P82" s="539"/>
      <c r="Q82" s="538" t="s">
        <v>4674</v>
      </c>
      <c r="R82" s="539"/>
      <c r="S82" s="539"/>
      <c r="T82" s="304"/>
      <c r="U82" s="406"/>
      <c r="V82" s="406"/>
      <c r="W82" s="302"/>
      <c r="X82" s="535"/>
    </row>
    <row r="83" spans="1:24" ht="15.75" customHeight="1">
      <c r="A83" s="538" t="s">
        <v>4663</v>
      </c>
      <c r="B83" s="539"/>
      <c r="C83" s="539"/>
      <c r="D83" s="540"/>
      <c r="E83" s="541">
        <f>'Punten per wedstrijd'!E240</f>
        <v>637.1</v>
      </c>
      <c r="F83" s="541">
        <f>'Punten per wedstrijd'!E179</f>
        <v>586</v>
      </c>
      <c r="G83" s="554" t="s">
        <v>2742</v>
      </c>
      <c r="H83" s="539"/>
      <c r="I83" s="538" t="s">
        <v>4669</v>
      </c>
      <c r="J83" s="540"/>
      <c r="K83" s="539"/>
      <c r="L83" s="543"/>
      <c r="M83" s="541"/>
      <c r="N83" s="541"/>
      <c r="O83" s="542"/>
      <c r="P83" s="539"/>
      <c r="Q83" s="538" t="s">
        <v>4675</v>
      </c>
      <c r="R83" s="539"/>
      <c r="S83" s="539"/>
      <c r="T83" s="304"/>
      <c r="U83" s="406"/>
      <c r="V83" s="406"/>
      <c r="W83" s="302"/>
    </row>
    <row r="84" spans="1:24" ht="15.75" customHeight="1">
      <c r="A84" s="538" t="s">
        <v>4664</v>
      </c>
      <c r="B84" s="539"/>
      <c r="C84" s="539"/>
      <c r="D84" s="540"/>
      <c r="E84" s="541">
        <f>'Punten per wedstrijd'!E165</f>
        <v>189.59999999999997</v>
      </c>
      <c r="F84" s="541">
        <f>'Punten per wedstrijd'!E238</f>
        <v>447.9</v>
      </c>
      <c r="G84" s="554" t="s">
        <v>2741</v>
      </c>
      <c r="H84" s="539"/>
      <c r="I84" s="538" t="s">
        <v>4670</v>
      </c>
      <c r="J84" s="540"/>
      <c r="K84" s="539"/>
      <c r="L84" s="543"/>
      <c r="M84" s="541"/>
      <c r="N84" s="541"/>
      <c r="O84" s="542"/>
      <c r="P84" s="539"/>
      <c r="Q84" s="538" t="s">
        <v>4676</v>
      </c>
      <c r="R84" s="539"/>
      <c r="S84" s="539"/>
      <c r="T84" s="304"/>
      <c r="U84" s="406"/>
      <c r="V84" s="406"/>
      <c r="W84" s="302"/>
    </row>
    <row r="85" spans="1:24" ht="15.75" customHeight="1">
      <c r="A85" s="538" t="s">
        <v>4665</v>
      </c>
      <c r="B85" s="539"/>
      <c r="C85" s="539"/>
      <c r="D85" s="540"/>
      <c r="E85" s="541">
        <f>'Punten per wedstrijd'!E181</f>
        <v>130.00000000000003</v>
      </c>
      <c r="F85" s="541">
        <f>'Punten per wedstrijd'!E147</f>
        <v>305.40000000000003</v>
      </c>
      <c r="G85" s="554" t="s">
        <v>2741</v>
      </c>
      <c r="H85" s="539"/>
      <c r="I85" s="538" t="s">
        <v>4671</v>
      </c>
      <c r="J85" s="540"/>
      <c r="K85" s="539"/>
      <c r="L85" s="543"/>
      <c r="M85" s="541"/>
      <c r="N85" s="541"/>
      <c r="O85" s="542"/>
      <c r="P85" s="539"/>
      <c r="Q85" s="538" t="s">
        <v>4677</v>
      </c>
      <c r="R85" s="539"/>
      <c r="S85" s="539"/>
      <c r="T85" s="304"/>
      <c r="U85" s="406"/>
      <c r="V85" s="406"/>
      <c r="W85" s="302"/>
    </row>
    <row r="86" spans="1:24" ht="15.75" customHeight="1">
      <c r="A86" s="538" t="s">
        <v>4666</v>
      </c>
      <c r="B86" s="539"/>
      <c r="C86" s="539"/>
      <c r="D86" s="540"/>
      <c r="E86" s="541">
        <f>'Punten per wedstrijd'!E184</f>
        <v>66.399999999999991</v>
      </c>
      <c r="F86" s="541">
        <f>'Punten per wedstrijd'!E177</f>
        <v>191.5</v>
      </c>
      <c r="G86" s="554" t="s">
        <v>2741</v>
      </c>
      <c r="H86" s="539"/>
      <c r="I86" s="538" t="s">
        <v>4672</v>
      </c>
      <c r="J86" s="540"/>
      <c r="K86" s="539"/>
      <c r="L86" s="543"/>
      <c r="M86" s="541"/>
      <c r="N86" s="541"/>
      <c r="O86" s="542"/>
      <c r="P86" s="539"/>
      <c r="Q86" s="538" t="s">
        <v>4678</v>
      </c>
      <c r="R86" s="539"/>
      <c r="S86" s="539"/>
      <c r="T86" s="304"/>
      <c r="U86" s="406"/>
      <c r="V86" s="406"/>
      <c r="W86" s="302"/>
    </row>
    <row r="87" spans="1:24" ht="15.75" customHeight="1">
      <c r="A87" s="538" t="s">
        <v>4667</v>
      </c>
      <c r="B87" s="539"/>
      <c r="C87" s="539"/>
      <c r="D87" s="540">
        <f>'Punten per wedstrijd'!E215</f>
        <v>505.6</v>
      </c>
      <c r="E87" s="541"/>
      <c r="F87" s="541"/>
      <c r="G87" s="542"/>
      <c r="H87" s="539"/>
      <c r="I87" s="538" t="s">
        <v>4673</v>
      </c>
      <c r="J87" s="540"/>
      <c r="K87" s="539"/>
      <c r="L87" s="543"/>
      <c r="M87" s="544"/>
      <c r="N87" s="544"/>
      <c r="O87" s="544"/>
      <c r="P87" s="539"/>
      <c r="Q87" s="538" t="s">
        <v>4679</v>
      </c>
      <c r="R87" s="539"/>
      <c r="S87" s="539"/>
      <c r="T87" s="304"/>
      <c r="U87" s="431"/>
      <c r="V87" s="431"/>
      <c r="W87" s="303"/>
    </row>
    <row r="88" spans="1:24" ht="15.75" customHeight="1">
      <c r="A88" s="545"/>
      <c r="B88" s="539"/>
      <c r="C88" s="539"/>
      <c r="D88" s="540"/>
      <c r="E88" s="541"/>
      <c r="F88" s="541"/>
      <c r="G88" s="542"/>
      <c r="H88" s="539"/>
      <c r="I88" s="545"/>
      <c r="J88" s="540"/>
      <c r="K88" s="539"/>
      <c r="L88" s="543"/>
      <c r="M88" s="544"/>
      <c r="N88" s="544"/>
      <c r="O88" s="544"/>
      <c r="P88" s="539"/>
      <c r="Q88" s="545"/>
      <c r="R88" s="539"/>
      <c r="S88" s="539"/>
      <c r="T88" s="304"/>
      <c r="U88" s="431"/>
      <c r="V88" s="431"/>
      <c r="W88" s="303"/>
    </row>
    <row r="89" spans="1:24" s="39" customFormat="1" ht="15.75" customHeight="1">
      <c r="A89" s="306" t="s">
        <v>795</v>
      </c>
      <c r="B89" s="383"/>
      <c r="C89" s="383"/>
      <c r="D89" s="384"/>
      <c r="E89" s="385"/>
      <c r="F89" s="385"/>
      <c r="G89" s="386" t="s">
        <v>150</v>
      </c>
      <c r="H89" s="383"/>
      <c r="I89" s="306" t="s">
        <v>4727</v>
      </c>
      <c r="J89" s="384"/>
      <c r="K89" s="383"/>
      <c r="L89" s="305"/>
      <c r="M89" s="431"/>
      <c r="N89" s="431"/>
      <c r="O89" s="386" t="s">
        <v>150</v>
      </c>
      <c r="P89" s="383"/>
      <c r="Q89" s="306" t="s">
        <v>186</v>
      </c>
      <c r="R89" s="383"/>
      <c r="S89" s="383"/>
      <c r="T89" s="383"/>
      <c r="U89" s="431"/>
      <c r="V89" s="431"/>
      <c r="W89" s="386" t="s">
        <v>150</v>
      </c>
    </row>
    <row r="90" spans="1:24" ht="15.75" customHeight="1">
      <c r="A90" s="538" t="s">
        <v>4680</v>
      </c>
      <c r="B90" s="539"/>
      <c r="C90" s="539"/>
      <c r="D90" s="540"/>
      <c r="E90" s="541"/>
      <c r="F90" s="541"/>
      <c r="G90" s="542"/>
      <c r="H90" s="539"/>
      <c r="I90" s="538" t="s">
        <v>4686</v>
      </c>
      <c r="J90" s="540"/>
      <c r="K90" s="539"/>
      <c r="L90" s="543"/>
      <c r="M90" s="541"/>
      <c r="N90" s="541"/>
      <c r="O90" s="542"/>
      <c r="P90" s="539"/>
      <c r="Q90" s="538" t="s">
        <v>4692</v>
      </c>
      <c r="R90" s="539"/>
      <c r="S90" s="539"/>
      <c r="T90" s="304"/>
      <c r="U90" s="406"/>
      <c r="V90" s="406"/>
      <c r="W90" s="302"/>
      <c r="X90" s="535"/>
    </row>
    <row r="91" spans="1:24" ht="15.75" customHeight="1">
      <c r="A91" s="538" t="s">
        <v>4681</v>
      </c>
      <c r="B91" s="539"/>
      <c r="C91" s="539"/>
      <c r="D91" s="540"/>
      <c r="E91" s="541"/>
      <c r="F91" s="541"/>
      <c r="G91" s="542"/>
      <c r="H91" s="539"/>
      <c r="I91" s="538" t="s">
        <v>4687</v>
      </c>
      <c r="J91" s="540"/>
      <c r="K91" s="539"/>
      <c r="L91" s="543"/>
      <c r="M91" s="541"/>
      <c r="N91" s="541"/>
      <c r="O91" s="542"/>
      <c r="P91" s="539"/>
      <c r="Q91" s="538" t="s">
        <v>4693</v>
      </c>
      <c r="R91" s="539"/>
      <c r="S91" s="539"/>
      <c r="T91" s="304"/>
      <c r="U91" s="406"/>
      <c r="V91" s="406"/>
      <c r="W91" s="302"/>
    </row>
    <row r="92" spans="1:24" ht="15.75" customHeight="1">
      <c r="A92" s="538" t="s">
        <v>4682</v>
      </c>
      <c r="B92" s="539"/>
      <c r="C92" s="539"/>
      <c r="D92" s="540"/>
      <c r="E92" s="541"/>
      <c r="F92" s="541"/>
      <c r="G92" s="542"/>
      <c r="H92" s="539"/>
      <c r="I92" s="538" t="s">
        <v>4688</v>
      </c>
      <c r="J92" s="540"/>
      <c r="K92" s="539"/>
      <c r="L92" s="543"/>
      <c r="M92" s="541"/>
      <c r="N92" s="541"/>
      <c r="O92" s="542"/>
      <c r="P92" s="539"/>
      <c r="Q92" s="538" t="s">
        <v>4694</v>
      </c>
      <c r="R92" s="539"/>
      <c r="S92" s="539"/>
      <c r="T92" s="304"/>
      <c r="U92" s="406"/>
      <c r="V92" s="406"/>
      <c r="W92" s="302"/>
    </row>
    <row r="93" spans="1:24" ht="15.75" customHeight="1">
      <c r="A93" s="538" t="s">
        <v>4683</v>
      </c>
      <c r="B93" s="539"/>
      <c r="C93" s="539"/>
      <c r="D93" s="540"/>
      <c r="E93" s="541"/>
      <c r="F93" s="541"/>
      <c r="G93" s="542"/>
      <c r="H93" s="539"/>
      <c r="I93" s="538" t="s">
        <v>4689</v>
      </c>
      <c r="J93" s="540"/>
      <c r="K93" s="539"/>
      <c r="L93" s="543"/>
      <c r="M93" s="541"/>
      <c r="N93" s="541"/>
      <c r="O93" s="542"/>
      <c r="P93" s="539"/>
      <c r="Q93" s="538" t="s">
        <v>4695</v>
      </c>
      <c r="R93" s="539"/>
      <c r="S93" s="539"/>
      <c r="T93" s="304"/>
      <c r="U93" s="406"/>
      <c r="V93" s="406"/>
      <c r="W93" s="302"/>
    </row>
    <row r="94" spans="1:24" ht="15.75" customHeight="1">
      <c r="A94" s="538" t="s">
        <v>4684</v>
      </c>
      <c r="B94" s="539"/>
      <c r="C94" s="539"/>
      <c r="D94" s="540"/>
      <c r="E94" s="541"/>
      <c r="F94" s="541"/>
      <c r="G94" s="542"/>
      <c r="H94" s="539"/>
      <c r="I94" s="538" t="s">
        <v>4690</v>
      </c>
      <c r="J94" s="540"/>
      <c r="K94" s="539"/>
      <c r="L94" s="543"/>
      <c r="M94" s="541"/>
      <c r="N94" s="541"/>
      <c r="O94" s="542"/>
      <c r="P94" s="539"/>
      <c r="Q94" s="538" t="s">
        <v>4696</v>
      </c>
      <c r="R94" s="539"/>
      <c r="S94" s="539"/>
      <c r="T94" s="304"/>
      <c r="U94" s="406"/>
      <c r="V94" s="406"/>
      <c r="W94" s="302"/>
    </row>
    <row r="95" spans="1:24" ht="15.75" customHeight="1">
      <c r="A95" s="538" t="s">
        <v>4685</v>
      </c>
      <c r="B95" s="539"/>
      <c r="C95" s="539"/>
      <c r="D95" s="540"/>
      <c r="E95" s="541"/>
      <c r="F95" s="541"/>
      <c r="G95" s="541"/>
      <c r="H95" s="539"/>
      <c r="I95" s="538" t="s">
        <v>4691</v>
      </c>
      <c r="J95" s="540"/>
      <c r="K95" s="539"/>
      <c r="L95" s="543"/>
      <c r="M95" s="544"/>
      <c r="N95" s="544"/>
      <c r="O95" s="544"/>
      <c r="P95" s="539"/>
      <c r="Q95" s="538" t="s">
        <v>4697</v>
      </c>
      <c r="R95" s="539"/>
      <c r="S95" s="539"/>
      <c r="T95" s="304"/>
      <c r="U95" s="431"/>
      <c r="V95" s="431"/>
      <c r="W95" s="303"/>
    </row>
    <row r="96" spans="1:24" ht="15.75" customHeight="1">
      <c r="A96" s="545"/>
      <c r="B96" s="539"/>
      <c r="C96" s="539"/>
      <c r="D96" s="540"/>
      <c r="E96" s="541"/>
      <c r="F96" s="541"/>
      <c r="G96" s="541"/>
      <c r="H96" s="539"/>
      <c r="I96" s="545"/>
      <c r="J96" s="540"/>
      <c r="K96" s="539"/>
      <c r="L96" s="543"/>
      <c r="M96" s="544"/>
      <c r="N96" s="544"/>
      <c r="O96" s="544"/>
      <c r="P96" s="539"/>
      <c r="Q96" s="545"/>
      <c r="R96" s="539"/>
      <c r="S96" s="539"/>
      <c r="T96" s="304"/>
      <c r="U96" s="431"/>
      <c r="V96" s="431"/>
      <c r="W96" s="303"/>
    </row>
    <row r="97" spans="1:24" s="39" customFormat="1" ht="15.75" customHeight="1">
      <c r="A97" s="306" t="s">
        <v>175</v>
      </c>
      <c r="B97" s="383"/>
      <c r="C97" s="383"/>
      <c r="D97" s="384"/>
      <c r="E97" s="385"/>
      <c r="F97" s="385"/>
      <c r="G97" s="386" t="s">
        <v>150</v>
      </c>
      <c r="H97" s="383"/>
      <c r="I97" s="306" t="s">
        <v>4728</v>
      </c>
      <c r="J97" s="384"/>
      <c r="K97" s="383"/>
      <c r="L97" s="305"/>
      <c r="M97" s="431"/>
      <c r="N97" s="431"/>
      <c r="O97" s="386" t="s">
        <v>150</v>
      </c>
      <c r="P97" s="383"/>
      <c r="Q97" s="306" t="s">
        <v>188</v>
      </c>
      <c r="R97" s="383"/>
      <c r="S97" s="383"/>
      <c r="T97" s="383"/>
      <c r="U97" s="431"/>
      <c r="V97" s="431"/>
      <c r="W97" s="386" t="s">
        <v>150</v>
      </c>
    </row>
    <row r="98" spans="1:24" ht="15.75" customHeight="1">
      <c r="A98" s="538" t="s">
        <v>4698</v>
      </c>
      <c r="B98" s="539"/>
      <c r="C98" s="539"/>
      <c r="D98" s="540"/>
      <c r="E98" s="541"/>
      <c r="F98" s="541"/>
      <c r="G98" s="542"/>
      <c r="H98" s="539"/>
      <c r="I98" s="538" t="s">
        <v>2621</v>
      </c>
      <c r="J98" s="540"/>
      <c r="K98" s="539"/>
      <c r="L98" s="543"/>
      <c r="M98" s="541"/>
      <c r="N98" s="541"/>
      <c r="O98" s="542"/>
      <c r="P98" s="539"/>
      <c r="Q98" s="538" t="s">
        <v>4708</v>
      </c>
      <c r="R98" s="539"/>
      <c r="S98" s="539"/>
      <c r="T98" s="539"/>
      <c r="U98" s="406"/>
      <c r="V98" s="406"/>
      <c r="W98" s="302"/>
      <c r="X98" s="535"/>
    </row>
    <row r="99" spans="1:24" ht="15.75" customHeight="1">
      <c r="A99" s="538" t="s">
        <v>3006</v>
      </c>
      <c r="B99" s="539"/>
      <c r="C99" s="539"/>
      <c r="D99" s="540"/>
      <c r="E99" s="541"/>
      <c r="F99" s="541"/>
      <c r="G99" s="542"/>
      <c r="H99" s="539"/>
      <c r="I99" s="538" t="s">
        <v>4703</v>
      </c>
      <c r="J99" s="540"/>
      <c r="K99" s="539"/>
      <c r="L99" s="543"/>
      <c r="M99" s="541"/>
      <c r="N99" s="541"/>
      <c r="O99" s="542"/>
      <c r="P99" s="539"/>
      <c r="Q99" s="538" t="s">
        <v>4709</v>
      </c>
      <c r="R99" s="539"/>
      <c r="S99" s="539"/>
      <c r="T99" s="539"/>
      <c r="U99" s="406"/>
      <c r="V99" s="406"/>
      <c r="W99" s="302"/>
    </row>
    <row r="100" spans="1:24" ht="15.75" customHeight="1">
      <c r="A100" s="538" t="s">
        <v>4699</v>
      </c>
      <c r="B100" s="539"/>
      <c r="C100" s="539"/>
      <c r="D100" s="540"/>
      <c r="E100" s="541"/>
      <c r="F100" s="541"/>
      <c r="G100" s="542"/>
      <c r="H100" s="539"/>
      <c r="I100" s="538" t="s">
        <v>4704</v>
      </c>
      <c r="J100" s="540"/>
      <c r="K100" s="539"/>
      <c r="L100" s="543"/>
      <c r="M100" s="541"/>
      <c r="N100" s="541"/>
      <c r="O100" s="542"/>
      <c r="P100" s="539"/>
      <c r="Q100" s="538" t="s">
        <v>4710</v>
      </c>
      <c r="R100" s="539"/>
      <c r="S100" s="539"/>
      <c r="T100" s="539"/>
      <c r="U100" s="406"/>
      <c r="V100" s="406"/>
      <c r="W100" s="302"/>
    </row>
    <row r="101" spans="1:24" ht="15.75" customHeight="1">
      <c r="A101" s="538" t="s">
        <v>4700</v>
      </c>
      <c r="B101" s="539"/>
      <c r="C101" s="539"/>
      <c r="D101" s="540"/>
      <c r="E101" s="541"/>
      <c r="F101" s="541"/>
      <c r="G101" s="542"/>
      <c r="H101" s="505"/>
      <c r="I101" s="538" t="s">
        <v>4705</v>
      </c>
      <c r="J101" s="540"/>
      <c r="K101" s="539"/>
      <c r="L101" s="543"/>
      <c r="M101" s="541"/>
      <c r="N101" s="541"/>
      <c r="O101" s="542"/>
      <c r="P101" s="539"/>
      <c r="Q101" s="538" t="s">
        <v>4711</v>
      </c>
      <c r="R101" s="539"/>
      <c r="S101" s="539"/>
      <c r="T101" s="539"/>
      <c r="U101" s="406"/>
      <c r="V101" s="406"/>
      <c r="W101" s="302"/>
    </row>
    <row r="102" spans="1:24" ht="15.75" customHeight="1">
      <c r="A102" s="538" t="s">
        <v>4701</v>
      </c>
      <c r="B102" s="539"/>
      <c r="C102" s="539"/>
      <c r="D102" s="540"/>
      <c r="E102" s="541"/>
      <c r="F102" s="541"/>
      <c r="G102" s="542"/>
      <c r="H102" s="540"/>
      <c r="I102" s="538" t="s">
        <v>4706</v>
      </c>
      <c r="J102" s="540"/>
      <c r="K102" s="539"/>
      <c r="L102" s="543"/>
      <c r="M102" s="541"/>
      <c r="N102" s="541"/>
      <c r="O102" s="542"/>
      <c r="P102" s="539"/>
      <c r="Q102" s="538" t="s">
        <v>4712</v>
      </c>
      <c r="R102" s="539"/>
      <c r="S102" s="539"/>
      <c r="T102" s="539"/>
      <c r="U102" s="406"/>
      <c r="V102" s="406"/>
      <c r="W102" s="302"/>
    </row>
    <row r="103" spans="1:24" ht="15.75" customHeight="1">
      <c r="A103" s="538" t="s">
        <v>4702</v>
      </c>
      <c r="B103" s="539"/>
      <c r="C103" s="539"/>
      <c r="D103" s="540"/>
      <c r="E103" s="541"/>
      <c r="F103" s="541"/>
      <c r="G103" s="541"/>
      <c r="H103" s="540"/>
      <c r="I103" s="538" t="s">
        <v>4707</v>
      </c>
      <c r="J103" s="540"/>
      <c r="K103" s="539"/>
      <c r="L103" s="543"/>
      <c r="M103" s="544"/>
      <c r="N103" s="544"/>
      <c r="O103" s="544"/>
      <c r="P103" s="539"/>
      <c r="Q103" s="538" t="s">
        <v>4713</v>
      </c>
      <c r="R103" s="539"/>
      <c r="S103" s="539"/>
      <c r="T103" s="539"/>
      <c r="U103" s="431"/>
      <c r="V103" s="431"/>
      <c r="W103" s="303"/>
    </row>
    <row r="104" spans="1:24" ht="15.75" customHeight="1">
      <c r="A104" s="545"/>
      <c r="B104" s="539"/>
      <c r="C104" s="539"/>
      <c r="D104" s="540"/>
      <c r="E104" s="541"/>
      <c r="F104" s="541"/>
      <c r="G104" s="541"/>
      <c r="H104" s="540"/>
      <c r="I104" s="545"/>
      <c r="J104" s="540"/>
      <c r="K104" s="539"/>
      <c r="L104" s="543"/>
      <c r="M104" s="544"/>
      <c r="N104" s="544"/>
      <c r="O104" s="544"/>
      <c r="P104" s="539"/>
      <c r="Q104" s="545"/>
      <c r="R104" s="539"/>
      <c r="S104" s="539"/>
      <c r="T104" s="539"/>
      <c r="U104" s="431"/>
      <c r="V104" s="431"/>
      <c r="W104" s="303"/>
    </row>
    <row r="105" spans="1:24" s="39" customFormat="1" ht="15.75" customHeight="1">
      <c r="A105" s="306" t="s">
        <v>2030</v>
      </c>
      <c r="B105" s="383"/>
      <c r="C105" s="383"/>
      <c r="D105" s="384"/>
      <c r="E105" s="385"/>
      <c r="F105" s="385"/>
      <c r="G105" s="386" t="s">
        <v>150</v>
      </c>
      <c r="H105" s="383"/>
      <c r="I105" s="306" t="s">
        <v>2620</v>
      </c>
      <c r="J105" s="384"/>
      <c r="K105" s="383"/>
      <c r="L105" s="305"/>
      <c r="M105" s="431"/>
      <c r="N105" s="431"/>
      <c r="O105" s="386" t="s">
        <v>150</v>
      </c>
      <c r="P105" s="383"/>
      <c r="Q105" s="306"/>
      <c r="R105" s="383"/>
      <c r="S105" s="383"/>
      <c r="T105" s="383"/>
      <c r="U105" s="431"/>
      <c r="V105" s="431"/>
      <c r="W105" s="386"/>
    </row>
    <row r="106" spans="1:24" ht="15.75" customHeight="1">
      <c r="A106" s="538" t="s">
        <v>4714</v>
      </c>
      <c r="B106" s="539"/>
      <c r="C106" s="539"/>
      <c r="D106" s="540"/>
      <c r="E106" s="541"/>
      <c r="F106" s="541"/>
      <c r="G106" s="542"/>
      <c r="H106" s="539"/>
      <c r="I106" s="538" t="s">
        <v>4720</v>
      </c>
      <c r="J106" s="540"/>
      <c r="K106" s="539"/>
      <c r="L106" s="543"/>
      <c r="M106" s="541"/>
      <c r="N106" s="541"/>
      <c r="O106" s="542"/>
      <c r="P106" s="539"/>
      <c r="Q106" s="545"/>
      <c r="R106" s="539"/>
      <c r="S106" s="539"/>
      <c r="T106" s="304"/>
      <c r="U106" s="406"/>
      <c r="V106" s="406"/>
      <c r="W106" s="302"/>
      <c r="X106" s="535"/>
    </row>
    <row r="107" spans="1:24" ht="15.75" customHeight="1">
      <c r="A107" s="538" t="s">
        <v>4715</v>
      </c>
      <c r="B107" s="539"/>
      <c r="C107" s="539"/>
      <c r="D107" s="540"/>
      <c r="E107" s="541"/>
      <c r="F107" s="541"/>
      <c r="G107" s="542"/>
      <c r="H107" s="539"/>
      <c r="I107" s="538" t="s">
        <v>4721</v>
      </c>
      <c r="J107" s="540"/>
      <c r="K107" s="539"/>
      <c r="L107" s="543"/>
      <c r="M107" s="541"/>
      <c r="N107" s="541"/>
      <c r="O107" s="542"/>
      <c r="P107" s="539"/>
      <c r="Q107" s="545"/>
      <c r="R107" s="539"/>
      <c r="S107" s="539"/>
      <c r="T107" s="304"/>
      <c r="U107" s="406"/>
      <c r="V107" s="406"/>
      <c r="W107" s="302"/>
    </row>
    <row r="108" spans="1:24" ht="15.75" customHeight="1">
      <c r="A108" s="538" t="s">
        <v>4716</v>
      </c>
      <c r="B108" s="539"/>
      <c r="C108" s="539"/>
      <c r="D108" s="540"/>
      <c r="E108" s="541"/>
      <c r="F108" s="541"/>
      <c r="G108" s="542"/>
      <c r="H108" s="539"/>
      <c r="I108" s="538" t="s">
        <v>4722</v>
      </c>
      <c r="J108" s="540"/>
      <c r="K108" s="539"/>
      <c r="L108" s="543"/>
      <c r="M108" s="541"/>
      <c r="N108" s="541"/>
      <c r="O108" s="542"/>
      <c r="P108" s="539"/>
      <c r="Q108" s="545"/>
      <c r="R108" s="539"/>
      <c r="S108" s="539"/>
      <c r="T108" s="304"/>
      <c r="U108" s="406"/>
      <c r="V108" s="406"/>
      <c r="W108" s="302"/>
    </row>
    <row r="109" spans="1:24" ht="15.75" customHeight="1">
      <c r="A109" s="538" t="s">
        <v>4717</v>
      </c>
      <c r="B109" s="539"/>
      <c r="C109" s="539"/>
      <c r="D109" s="540"/>
      <c r="E109" s="541"/>
      <c r="F109" s="541"/>
      <c r="G109" s="542"/>
      <c r="H109" s="539"/>
      <c r="I109" s="538" t="s">
        <v>4723</v>
      </c>
      <c r="J109" s="540"/>
      <c r="K109" s="539"/>
      <c r="L109" s="543"/>
      <c r="M109" s="541"/>
      <c r="N109" s="541"/>
      <c r="O109" s="542"/>
      <c r="P109" s="539"/>
      <c r="Q109" s="545"/>
      <c r="R109" s="539"/>
      <c r="S109" s="539"/>
      <c r="T109" s="304"/>
      <c r="U109" s="406"/>
      <c r="V109" s="406"/>
      <c r="W109" s="302"/>
    </row>
    <row r="110" spans="1:24" ht="15.75" customHeight="1">
      <c r="A110" s="538" t="s">
        <v>4718</v>
      </c>
      <c r="B110" s="539"/>
      <c r="C110" s="539"/>
      <c r="D110" s="540"/>
      <c r="E110" s="541"/>
      <c r="F110" s="541"/>
      <c r="G110" s="542"/>
      <c r="H110" s="539"/>
      <c r="I110" s="538" t="s">
        <v>4724</v>
      </c>
      <c r="J110" s="540"/>
      <c r="K110" s="539"/>
      <c r="L110" s="543"/>
      <c r="M110" s="541"/>
      <c r="N110" s="541"/>
      <c r="O110" s="542"/>
      <c r="P110" s="539"/>
      <c r="Q110" s="545"/>
      <c r="R110" s="539"/>
      <c r="S110" s="539"/>
      <c r="T110" s="304"/>
      <c r="U110" s="406"/>
      <c r="V110" s="406"/>
      <c r="W110" s="302"/>
    </row>
    <row r="111" spans="1:24" ht="15.75" customHeight="1">
      <c r="A111" s="538" t="s">
        <v>4719</v>
      </c>
      <c r="B111" s="539"/>
      <c r="C111" s="539"/>
      <c r="D111" s="540"/>
      <c r="E111" s="541"/>
      <c r="F111" s="541"/>
      <c r="G111" s="542"/>
      <c r="H111" s="539"/>
      <c r="I111" s="538" t="s">
        <v>4725</v>
      </c>
      <c r="J111" s="540"/>
      <c r="K111" s="539"/>
      <c r="L111" s="543"/>
      <c r="M111" s="544"/>
      <c r="N111" s="544"/>
      <c r="O111" s="544"/>
      <c r="P111" s="539"/>
      <c r="Q111" s="546"/>
      <c r="R111" s="539"/>
      <c r="S111" s="539"/>
      <c r="T111" s="304"/>
      <c r="U111" s="431"/>
      <c r="V111" s="431"/>
      <c r="W111" s="303"/>
    </row>
    <row r="112" spans="1:24" s="39" customFormat="1" ht="15.75">
      <c r="A112" s="306"/>
      <c r="B112" s="383"/>
      <c r="C112" s="383"/>
      <c r="D112" s="384"/>
      <c r="E112" s="385"/>
      <c r="F112" s="385"/>
      <c r="G112" s="386"/>
      <c r="H112" s="383"/>
      <c r="I112" s="306"/>
      <c r="J112" s="384"/>
      <c r="K112" s="383"/>
      <c r="L112" s="305"/>
      <c r="M112" s="431"/>
      <c r="N112" s="431"/>
      <c r="O112" s="386"/>
      <c r="P112" s="383"/>
      <c r="Q112" s="537"/>
      <c r="R112" s="383"/>
      <c r="S112" s="383"/>
      <c r="T112" s="383"/>
      <c r="U112" s="431"/>
      <c r="V112" s="431"/>
      <c r="W112" s="386"/>
    </row>
    <row r="113" spans="1:26" ht="37.5" thickBot="1">
      <c r="A113" s="289"/>
      <c r="D113" s="553" t="s">
        <v>2606</v>
      </c>
      <c r="E113" s="553" t="s">
        <v>2607</v>
      </c>
      <c r="F113" s="553" t="s">
        <v>4732</v>
      </c>
      <c r="G113" s="553" t="s">
        <v>795</v>
      </c>
      <c r="H113" s="553" t="s">
        <v>4731</v>
      </c>
      <c r="I113" s="553" t="s">
        <v>186</v>
      </c>
      <c r="J113" s="553" t="s">
        <v>175</v>
      </c>
      <c r="K113" s="553" t="s">
        <v>4728</v>
      </c>
      <c r="L113" s="553" t="s">
        <v>188</v>
      </c>
      <c r="M113" s="553" t="s">
        <v>4730</v>
      </c>
      <c r="N113" s="553" t="s">
        <v>2027</v>
      </c>
      <c r="O113" s="379"/>
      <c r="P113" s="201" t="s">
        <v>40</v>
      </c>
      <c r="Q113" s="559" t="s">
        <v>4733</v>
      </c>
      <c r="R113" s="535"/>
      <c r="S113" s="28"/>
      <c r="T113" s="28"/>
    </row>
    <row r="114" spans="1:26" ht="16.5" thickBot="1">
      <c r="A114" s="529" t="s">
        <v>2623</v>
      </c>
      <c r="D114" s="555">
        <v>3</v>
      </c>
      <c r="E114" s="555"/>
      <c r="F114" s="555"/>
      <c r="G114" s="555"/>
      <c r="H114" s="555"/>
      <c r="I114" s="555"/>
      <c r="J114" s="555"/>
      <c r="K114" s="555"/>
      <c r="L114" s="555"/>
      <c r="M114" s="555"/>
      <c r="N114" s="555"/>
      <c r="O114" s="50"/>
      <c r="P114" s="294">
        <f>SUM(D114:O114)</f>
        <v>3</v>
      </c>
      <c r="Q114" s="292">
        <f>SUM(F85,M82,V86,E90,L95,U90,F99,M98,V100,F107,M106)</f>
        <v>305.40000000000003</v>
      </c>
      <c r="T114" s="28"/>
    </row>
    <row r="115" spans="1:26" ht="16.5" thickBot="1">
      <c r="A115" s="529" t="s">
        <v>4586</v>
      </c>
      <c r="D115" s="555">
        <v>3</v>
      </c>
      <c r="E115" s="555"/>
      <c r="F115" s="555"/>
      <c r="G115" s="555"/>
      <c r="H115" s="555"/>
      <c r="I115" s="555"/>
      <c r="J115" s="555"/>
      <c r="K115" s="555"/>
      <c r="L115" s="555"/>
      <c r="M115" s="555"/>
      <c r="N115" s="555"/>
      <c r="O115" s="50"/>
      <c r="P115" s="294">
        <f>SUM(D115:O115)</f>
        <v>3</v>
      </c>
      <c r="Q115" s="434">
        <f>SUM(E82,N82,V82,E91,N93,U91,F100,M99,T103,E106,N108)</f>
        <v>525.5</v>
      </c>
      <c r="S115" s="28"/>
      <c r="T115" s="28"/>
    </row>
    <row r="116" spans="1:26" ht="15.75">
      <c r="A116" s="529" t="s">
        <v>4587</v>
      </c>
      <c r="D116" s="555">
        <v>0</v>
      </c>
      <c r="E116" s="555"/>
      <c r="F116" s="555"/>
      <c r="G116" s="555"/>
      <c r="H116" s="555"/>
      <c r="I116" s="555"/>
      <c r="J116" s="555"/>
      <c r="K116" s="555"/>
      <c r="L116" s="555"/>
      <c r="M116" s="555"/>
      <c r="N116" s="555"/>
      <c r="O116" s="50"/>
      <c r="P116" s="294">
        <f>SUM(D116:O116)</f>
        <v>0</v>
      </c>
      <c r="Q116" s="434">
        <f>SUM(E84,L87,U83,F93,M90,V91,E98,N102,U98,E107,N109)</f>
        <v>189.59999999999997</v>
      </c>
      <c r="S116" s="28"/>
      <c r="T116" s="28"/>
    </row>
    <row r="117" spans="1:26" ht="15.75">
      <c r="A117" s="532" t="s">
        <v>4588</v>
      </c>
      <c r="B117" s="547"/>
      <c r="C117" s="547"/>
      <c r="D117" s="558">
        <v>3</v>
      </c>
      <c r="E117" s="558"/>
      <c r="F117" s="558"/>
      <c r="G117" s="558"/>
      <c r="H117" s="558"/>
      <c r="I117" s="558"/>
      <c r="J117" s="558"/>
      <c r="K117" s="558"/>
      <c r="L117" s="558"/>
      <c r="M117" s="558"/>
      <c r="N117" s="558"/>
      <c r="O117" s="548"/>
      <c r="P117" s="549">
        <f>SUM(D117:O117)</f>
        <v>3</v>
      </c>
      <c r="Q117" s="550">
        <f>SUM(F86,M83,V83,E92,N94,T95,E99,N101,U99,F106,M107)</f>
        <v>191.5</v>
      </c>
      <c r="S117" s="28"/>
      <c r="T117" s="28"/>
    </row>
    <row r="118" spans="1:26" ht="16.5" thickBot="1">
      <c r="A118" s="532" t="s">
        <v>4589</v>
      </c>
      <c r="D118" s="555">
        <v>1</v>
      </c>
      <c r="E118" s="555"/>
      <c r="F118" s="555"/>
      <c r="G118" s="555"/>
      <c r="H118" s="555"/>
      <c r="I118" s="555"/>
      <c r="J118" s="555"/>
      <c r="K118" s="555"/>
      <c r="L118" s="555"/>
      <c r="M118" s="555"/>
      <c r="N118" s="555"/>
      <c r="O118" s="50"/>
      <c r="P118" s="294">
        <f>SUM(D118:O118)</f>
        <v>1</v>
      </c>
      <c r="Q118" s="434">
        <f>SUM(F83,M84,V85,E93,N91,U93,D103,M101,U100,F109,M108)</f>
        <v>586</v>
      </c>
      <c r="S118" s="28"/>
      <c r="T118" s="28"/>
    </row>
    <row r="119" spans="1:26" ht="16.5" thickBot="1">
      <c r="A119" s="529" t="s">
        <v>4590</v>
      </c>
      <c r="D119" s="555">
        <v>0</v>
      </c>
      <c r="E119" s="555"/>
      <c r="F119" s="555"/>
      <c r="G119" s="555"/>
      <c r="H119" s="555"/>
      <c r="I119" s="555"/>
      <c r="J119" s="555"/>
      <c r="K119" s="555"/>
      <c r="L119" s="555"/>
      <c r="M119" s="555"/>
      <c r="N119" s="555"/>
      <c r="O119" s="50"/>
      <c r="P119" s="294">
        <f>SUM(D119:O119)</f>
        <v>0</v>
      </c>
      <c r="Q119" s="434">
        <f>SUM(E85,N86,T87,F92,M91,V94,E100,N100,U101,F110,M109)</f>
        <v>130.00000000000003</v>
      </c>
      <c r="S119" s="28"/>
      <c r="T119" s="28"/>
    </row>
    <row r="120" spans="1:26" ht="16.5" thickBot="1">
      <c r="A120" s="529" t="s">
        <v>2626</v>
      </c>
      <c r="D120" s="555">
        <v>0</v>
      </c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0"/>
      <c r="P120" s="294">
        <f>SUM(D120:O120)</f>
        <v>0</v>
      </c>
      <c r="Q120" s="434">
        <f>SUM(E86,N84,U84,F91,M92,V90,F101,M102,V101,E108,L111)</f>
        <v>66.399999999999991</v>
      </c>
      <c r="R120" s="535"/>
      <c r="S120" s="28"/>
      <c r="T120" s="28"/>
    </row>
    <row r="121" spans="1:26" ht="16.5" thickBot="1">
      <c r="A121" s="529" t="s">
        <v>2631</v>
      </c>
      <c r="D121" s="555">
        <v>0</v>
      </c>
      <c r="E121" s="555"/>
      <c r="F121" s="555"/>
      <c r="G121" s="555"/>
      <c r="H121" s="555"/>
      <c r="I121" s="555"/>
      <c r="J121" s="555"/>
      <c r="K121" s="555"/>
      <c r="L121" s="555"/>
      <c r="M121" s="555"/>
      <c r="N121" s="555"/>
      <c r="O121" s="50"/>
      <c r="P121" s="294">
        <f>SUM(D121:O121)</f>
        <v>0</v>
      </c>
      <c r="Q121" s="434">
        <f>SUM(F82,M85,V84,E94,N90,U94,F102,L103,V99,E109,N106)</f>
        <v>119.60000000000002</v>
      </c>
      <c r="S121" s="28"/>
      <c r="T121" s="28"/>
    </row>
    <row r="122" spans="1:26" ht="16.5" thickBot="1">
      <c r="A122" s="529" t="s">
        <v>2034</v>
      </c>
      <c r="D122" s="555" t="s">
        <v>3020</v>
      </c>
      <c r="E122" s="555"/>
      <c r="F122" s="555"/>
      <c r="G122" s="555"/>
      <c r="H122" s="555"/>
      <c r="I122" s="555"/>
      <c r="J122" s="555"/>
      <c r="K122" s="555"/>
      <c r="L122" s="555"/>
      <c r="M122" s="555"/>
      <c r="N122" s="555"/>
      <c r="O122" s="50"/>
      <c r="P122" s="294">
        <f>SUM(D122:O122)</f>
        <v>0</v>
      </c>
      <c r="Q122" s="434">
        <f>SUM(D87,N83,U85,F94,M93,V92,E101,N98,V98,E110,N110)</f>
        <v>505.6</v>
      </c>
      <c r="S122" s="28"/>
      <c r="T122" s="28"/>
    </row>
    <row r="123" spans="1:26" ht="16.5" thickBot="1">
      <c r="A123" s="529" t="s">
        <v>4591</v>
      </c>
      <c r="D123" s="555">
        <v>3</v>
      </c>
      <c r="E123" s="555"/>
      <c r="F123" s="555"/>
      <c r="G123" s="555"/>
      <c r="H123" s="555"/>
      <c r="I123" s="555"/>
      <c r="J123" s="555"/>
      <c r="K123" s="555"/>
      <c r="L123" s="555"/>
      <c r="M123" s="555"/>
      <c r="N123" s="555"/>
      <c r="O123" s="50"/>
      <c r="P123" s="294">
        <f>SUM(D123:O123)</f>
        <v>3</v>
      </c>
      <c r="Q123" s="434">
        <f>SUM(F84,M86,U86,D95,M94,V93,E102,N99,U102,F108,M110)</f>
        <v>447.9</v>
      </c>
      <c r="S123" s="28"/>
      <c r="T123" s="28"/>
    </row>
    <row r="124" spans="1:26" ht="15.75">
      <c r="A124" s="529" t="s">
        <v>4592</v>
      </c>
      <c r="D124" s="555">
        <v>2</v>
      </c>
      <c r="E124" s="555"/>
      <c r="F124" s="555"/>
      <c r="G124" s="555"/>
      <c r="H124" s="555"/>
      <c r="I124" s="555"/>
      <c r="J124" s="555"/>
      <c r="K124" s="555"/>
      <c r="L124" s="556"/>
      <c r="M124" s="557"/>
      <c r="N124" s="557"/>
      <c r="P124" s="294">
        <f>SUM(D124:O124)</f>
        <v>2</v>
      </c>
      <c r="Q124" s="434">
        <f>SUM(E83,N85,U82,F90,N92,U92,F98,M100,V102,D111,N107)</f>
        <v>637.1</v>
      </c>
      <c r="S124" s="28"/>
      <c r="T124" s="28"/>
    </row>
    <row r="125" spans="1:26" ht="15.75">
      <c r="A125" s="289"/>
      <c r="D125" s="287"/>
      <c r="E125" s="287"/>
      <c r="F125" s="287"/>
      <c r="G125" s="287"/>
      <c r="H125" s="287"/>
      <c r="I125" s="287"/>
      <c r="J125" s="287"/>
      <c r="K125" s="287"/>
      <c r="L125" s="28"/>
      <c r="P125" s="288"/>
      <c r="Q125" s="407">
        <f>SUM(Q114:Q124)</f>
        <v>3704.6</v>
      </c>
      <c r="S125" s="28"/>
      <c r="T125" s="28"/>
    </row>
    <row r="126" spans="1:26" ht="15.75">
      <c r="A126" s="289"/>
      <c r="D126" s="287"/>
      <c r="E126" s="287"/>
      <c r="F126" s="287"/>
      <c r="G126" s="287"/>
      <c r="H126" s="287"/>
      <c r="I126" s="287"/>
      <c r="J126" s="287"/>
      <c r="K126" s="287"/>
      <c r="L126" s="28"/>
      <c r="P126" s="28"/>
      <c r="Q126" s="28"/>
      <c r="R126" s="63"/>
      <c r="S126" s="28"/>
      <c r="T126" s="28"/>
      <c r="U126" s="28"/>
      <c r="V126" s="288"/>
      <c r="W126" s="407"/>
      <c r="Y126" s="28"/>
      <c r="Z126" s="28"/>
    </row>
    <row r="127" spans="1:26" ht="15.75">
      <c r="A127" s="289"/>
      <c r="D127" s="287"/>
      <c r="E127" s="287"/>
      <c r="F127" s="287"/>
      <c r="G127" s="287"/>
      <c r="H127" s="287"/>
      <c r="I127" s="287"/>
      <c r="J127" s="287"/>
      <c r="K127" s="287"/>
      <c r="L127" s="28"/>
      <c r="M127" s="288"/>
      <c r="O127" s="28"/>
      <c r="P127" s="28"/>
      <c r="Q127" s="28"/>
      <c r="R127" s="63"/>
      <c r="S127" s="28"/>
      <c r="T127" s="28"/>
      <c r="U127" s="28"/>
      <c r="V127" s="28"/>
      <c r="W127" s="28"/>
      <c r="X127" s="535"/>
      <c r="Y127" s="28"/>
      <c r="Z127" s="28"/>
    </row>
    <row r="128" spans="1:26" ht="20.25">
      <c r="A128" s="307" t="s">
        <v>2005</v>
      </c>
      <c r="B128" s="308"/>
      <c r="D128" s="379"/>
      <c r="E128" s="379"/>
      <c r="F128" s="379"/>
      <c r="G128" s="379"/>
      <c r="H128" s="379"/>
      <c r="I128" s="379"/>
      <c r="J128" s="379"/>
      <c r="K128" s="379"/>
      <c r="L128" s="379"/>
      <c r="M128" s="379"/>
      <c r="N128" s="379"/>
      <c r="O128" s="379"/>
      <c r="P128" s="379"/>
      <c r="Q128" s="379"/>
      <c r="R128" s="379"/>
      <c r="S128" s="379"/>
      <c r="T128" s="379"/>
      <c r="U128" s="379"/>
      <c r="V128" s="201"/>
      <c r="Y128" s="28"/>
      <c r="Z128" s="28"/>
    </row>
    <row r="129" spans="1:26" ht="15.75">
      <c r="A129" s="289"/>
      <c r="D129" s="287"/>
      <c r="E129" s="287"/>
      <c r="F129" s="287"/>
      <c r="G129" s="287"/>
      <c r="H129" s="287"/>
      <c r="I129" s="287"/>
      <c r="J129" s="287"/>
      <c r="K129" s="287"/>
      <c r="L129" s="28"/>
      <c r="M129" s="288"/>
      <c r="O129" s="28"/>
      <c r="P129" s="28"/>
      <c r="Q129" s="28"/>
      <c r="R129" s="63"/>
      <c r="S129" s="28"/>
      <c r="T129" s="28"/>
      <c r="U129" s="28"/>
      <c r="V129" s="28"/>
      <c r="W129" s="28"/>
      <c r="Y129" s="28"/>
      <c r="Z129" s="290"/>
    </row>
    <row r="130" spans="1:26" s="39" customFormat="1" ht="15.75" customHeight="1">
      <c r="A130" s="306" t="s">
        <v>182</v>
      </c>
      <c r="B130" s="383"/>
      <c r="C130" s="383"/>
      <c r="D130" s="384"/>
      <c r="E130" s="384"/>
      <c r="F130" s="384"/>
      <c r="G130" s="305" t="s">
        <v>150</v>
      </c>
      <c r="H130" s="383"/>
      <c r="I130" s="306" t="s">
        <v>184</v>
      </c>
      <c r="J130" s="384"/>
      <c r="K130" s="383"/>
      <c r="L130" s="305"/>
      <c r="M130" s="383"/>
      <c r="N130" s="383"/>
      <c r="O130" s="305" t="s">
        <v>150</v>
      </c>
      <c r="P130" s="383"/>
      <c r="Q130" s="306" t="s">
        <v>4726</v>
      </c>
      <c r="R130" s="383"/>
      <c r="S130" s="383"/>
      <c r="T130" s="383"/>
      <c r="U130" s="383"/>
      <c r="V130" s="383"/>
      <c r="W130" s="305" t="s">
        <v>150</v>
      </c>
    </row>
    <row r="131" spans="1:26" ht="15.75" customHeight="1">
      <c r="A131" s="536" t="s">
        <v>4734</v>
      </c>
      <c r="B131" s="539"/>
      <c r="C131" s="539"/>
      <c r="D131" s="540"/>
      <c r="E131" s="541">
        <f>'Punten per wedstrijd'!E162</f>
        <v>61.599999999999994</v>
      </c>
      <c r="F131" s="541">
        <f>'Punten per wedstrijd'!E231</f>
        <v>545.30000000000007</v>
      </c>
      <c r="G131" s="554" t="s">
        <v>2741</v>
      </c>
      <c r="H131" s="539"/>
      <c r="I131" s="536" t="s">
        <v>4739</v>
      </c>
      <c r="J131" s="540"/>
      <c r="K131" s="539"/>
      <c r="L131" s="543"/>
      <c r="M131" s="541"/>
      <c r="N131" s="541"/>
      <c r="O131" s="542"/>
      <c r="P131" s="539"/>
      <c r="Q131" s="536" t="s">
        <v>4745</v>
      </c>
      <c r="R131" s="539"/>
      <c r="S131" s="539"/>
      <c r="T131" s="304"/>
      <c r="U131" s="406"/>
      <c r="V131" s="406"/>
      <c r="W131" s="302"/>
    </row>
    <row r="132" spans="1:26" ht="15.75" customHeight="1">
      <c r="A132" s="536" t="s">
        <v>4735</v>
      </c>
      <c r="B132" s="539"/>
      <c r="C132" s="539"/>
      <c r="D132" s="540"/>
      <c r="E132" s="541">
        <f>'Punten per wedstrijd'!E246</f>
        <v>526.20000000000005</v>
      </c>
      <c r="F132" s="541">
        <f>'Punten per wedstrijd'!E191</f>
        <v>79.45</v>
      </c>
      <c r="G132" s="554" t="s">
        <v>2740</v>
      </c>
      <c r="H132" s="539"/>
      <c r="I132" s="536" t="s">
        <v>4740</v>
      </c>
      <c r="J132" s="540"/>
      <c r="K132" s="539"/>
      <c r="L132" s="543"/>
      <c r="M132" s="541"/>
      <c r="N132" s="541"/>
      <c r="O132" s="542"/>
      <c r="P132" s="539"/>
      <c r="Q132" s="536" t="s">
        <v>4746</v>
      </c>
      <c r="R132" s="539"/>
      <c r="S132" s="539"/>
      <c r="T132" s="304"/>
      <c r="U132" s="406"/>
      <c r="V132" s="406"/>
      <c r="W132" s="302"/>
    </row>
    <row r="133" spans="1:26" ht="15.75" customHeight="1">
      <c r="A133" s="536" t="s">
        <v>2711</v>
      </c>
      <c r="B133" s="539"/>
      <c r="C133" s="539"/>
      <c r="D133" s="540"/>
      <c r="E133" s="541">
        <f>'Punten per wedstrijd'!E175</f>
        <v>156.19999999999999</v>
      </c>
      <c r="F133" s="541">
        <f>'Punten per wedstrijd'!E241</f>
        <v>405.29999999999995</v>
      </c>
      <c r="G133" s="554" t="s">
        <v>2741</v>
      </c>
      <c r="H133" s="539"/>
      <c r="I133" s="536" t="s">
        <v>4741</v>
      </c>
      <c r="J133" s="540"/>
      <c r="K133" s="539"/>
      <c r="L133" s="543"/>
      <c r="M133" s="541"/>
      <c r="N133" s="541"/>
      <c r="O133" s="542"/>
      <c r="P133" s="539"/>
      <c r="Q133" s="536" t="s">
        <v>4747</v>
      </c>
      <c r="R133" s="539"/>
      <c r="S133" s="539"/>
      <c r="T133" s="304"/>
      <c r="U133" s="406"/>
      <c r="V133" s="406"/>
      <c r="W133" s="302"/>
    </row>
    <row r="134" spans="1:26" ht="15.75" customHeight="1">
      <c r="A134" s="536" t="s">
        <v>4736</v>
      </c>
      <c r="B134" s="539"/>
      <c r="C134" s="539"/>
      <c r="D134" s="540"/>
      <c r="E134" s="541">
        <f>'Punten per wedstrijd'!E204</f>
        <v>740</v>
      </c>
      <c r="F134" s="541">
        <f>'Punten per wedstrijd'!E156</f>
        <v>316.5</v>
      </c>
      <c r="G134" s="554" t="s">
        <v>2740</v>
      </c>
      <c r="H134" s="539"/>
      <c r="I134" s="536" t="s">
        <v>4742</v>
      </c>
      <c r="J134" s="540"/>
      <c r="K134" s="539"/>
      <c r="L134" s="543"/>
      <c r="M134" s="541"/>
      <c r="N134" s="541"/>
      <c r="O134" s="542"/>
      <c r="P134" s="539"/>
      <c r="Q134" s="536" t="s">
        <v>4748</v>
      </c>
      <c r="R134" s="539"/>
      <c r="S134" s="539"/>
      <c r="T134" s="304"/>
      <c r="U134" s="406"/>
      <c r="V134" s="406"/>
      <c r="W134" s="302"/>
      <c r="X134" s="535"/>
    </row>
    <row r="135" spans="1:26" ht="15.75" customHeight="1">
      <c r="A135" s="536" t="s">
        <v>4737</v>
      </c>
      <c r="B135" s="539"/>
      <c r="C135" s="539"/>
      <c r="D135" s="540"/>
      <c r="E135" s="541">
        <f>'Punten per wedstrijd'!E222</f>
        <v>145.4</v>
      </c>
      <c r="F135" s="541">
        <f>'Punten per wedstrijd'!E176</f>
        <v>227.1</v>
      </c>
      <c r="G135" s="554" t="s">
        <v>2741</v>
      </c>
      <c r="H135" s="539"/>
      <c r="I135" s="536" t="s">
        <v>4743</v>
      </c>
      <c r="J135" s="540"/>
      <c r="K135" s="539"/>
      <c r="L135" s="543"/>
      <c r="M135" s="541"/>
      <c r="N135" s="541"/>
      <c r="O135" s="542"/>
      <c r="P135" s="539"/>
      <c r="Q135" s="536" t="s">
        <v>4749</v>
      </c>
      <c r="R135" s="539"/>
      <c r="S135" s="539"/>
      <c r="T135" s="304"/>
      <c r="U135" s="406"/>
      <c r="V135" s="406"/>
      <c r="W135" s="302"/>
    </row>
    <row r="136" spans="1:26" ht="15.75" customHeight="1">
      <c r="A136" s="536" t="s">
        <v>4738</v>
      </c>
      <c r="B136" s="539"/>
      <c r="C136" s="539"/>
      <c r="D136" s="540">
        <f>'Punten per wedstrijd'!E239</f>
        <v>203.2</v>
      </c>
      <c r="E136" s="541"/>
      <c r="F136" s="541"/>
      <c r="G136" s="542"/>
      <c r="H136" s="539"/>
      <c r="I136" s="536" t="s">
        <v>4744</v>
      </c>
      <c r="J136" s="540"/>
      <c r="K136" s="539"/>
      <c r="L136" s="543"/>
      <c r="M136" s="544"/>
      <c r="N136" s="544"/>
      <c r="O136" s="544"/>
      <c r="P136" s="539"/>
      <c r="Q136" s="536" t="s">
        <v>4750</v>
      </c>
      <c r="R136" s="539"/>
      <c r="S136" s="539"/>
      <c r="T136" s="304"/>
      <c r="U136" s="431"/>
      <c r="V136" s="431"/>
      <c r="W136" s="303"/>
    </row>
    <row r="137" spans="1:26" ht="15.75" customHeight="1">
      <c r="A137" s="545"/>
      <c r="B137" s="539"/>
      <c r="C137" s="539"/>
      <c r="D137" s="540"/>
      <c r="E137" s="541"/>
      <c r="F137" s="541"/>
      <c r="G137" s="542"/>
      <c r="H137" s="539"/>
      <c r="I137" s="545"/>
      <c r="J137" s="540"/>
      <c r="K137" s="539"/>
      <c r="L137" s="543"/>
      <c r="M137" s="544"/>
      <c r="N137" s="544"/>
      <c r="O137" s="544"/>
      <c r="P137" s="539"/>
      <c r="Q137" s="545"/>
      <c r="R137" s="539"/>
      <c r="S137" s="539"/>
      <c r="T137" s="304"/>
      <c r="U137" s="431"/>
      <c r="V137" s="431"/>
      <c r="W137" s="303"/>
    </row>
    <row r="138" spans="1:26" s="39" customFormat="1" ht="15.75" customHeight="1">
      <c r="A138" s="306" t="s">
        <v>795</v>
      </c>
      <c r="B138" s="383"/>
      <c r="C138" s="383"/>
      <c r="D138" s="384"/>
      <c r="E138" s="385"/>
      <c r="F138" s="385"/>
      <c r="G138" s="386" t="s">
        <v>150</v>
      </c>
      <c r="H138" s="383"/>
      <c r="I138" s="306" t="s">
        <v>4727</v>
      </c>
      <c r="J138" s="384"/>
      <c r="K138" s="383"/>
      <c r="L138" s="305"/>
      <c r="M138" s="431"/>
      <c r="N138" s="431"/>
      <c r="O138" s="386" t="s">
        <v>150</v>
      </c>
      <c r="P138" s="383"/>
      <c r="Q138" s="306" t="s">
        <v>186</v>
      </c>
      <c r="R138" s="383"/>
      <c r="S138" s="383"/>
      <c r="T138" s="383"/>
      <c r="U138" s="431"/>
      <c r="V138" s="431"/>
      <c r="W138" s="386" t="s">
        <v>150</v>
      </c>
    </row>
    <row r="139" spans="1:26" ht="15.75" customHeight="1">
      <c r="A139" s="536" t="s">
        <v>4751</v>
      </c>
      <c r="B139" s="539"/>
      <c r="C139" s="539"/>
      <c r="D139" s="540"/>
      <c r="E139" s="541"/>
      <c r="F139" s="541"/>
      <c r="G139" s="542"/>
      <c r="H139" s="539"/>
      <c r="I139" s="536" t="s">
        <v>4757</v>
      </c>
      <c r="J139" s="540"/>
      <c r="K139" s="539"/>
      <c r="L139" s="543"/>
      <c r="M139" s="541"/>
      <c r="N139" s="541"/>
      <c r="O139" s="542"/>
      <c r="P139" s="539"/>
      <c r="Q139" s="536" t="s">
        <v>4762</v>
      </c>
      <c r="R139" s="539"/>
      <c r="S139" s="539"/>
      <c r="T139" s="304"/>
      <c r="U139" s="406"/>
      <c r="V139" s="406"/>
      <c r="W139" s="302"/>
    </row>
    <row r="140" spans="1:26" ht="15.75" customHeight="1">
      <c r="A140" s="536" t="s">
        <v>4752</v>
      </c>
      <c r="B140" s="539"/>
      <c r="C140" s="539"/>
      <c r="D140" s="540"/>
      <c r="E140" s="541"/>
      <c r="F140" s="541"/>
      <c r="G140" s="542"/>
      <c r="H140" s="539"/>
      <c r="I140" s="536" t="s">
        <v>2704</v>
      </c>
      <c r="J140" s="540"/>
      <c r="K140" s="539"/>
      <c r="L140" s="543"/>
      <c r="M140" s="541"/>
      <c r="N140" s="541"/>
      <c r="O140" s="542"/>
      <c r="P140" s="539"/>
      <c r="Q140" s="536" t="s">
        <v>4763</v>
      </c>
      <c r="R140" s="539"/>
      <c r="S140" s="539"/>
      <c r="T140" s="304"/>
      <c r="U140" s="406"/>
      <c r="V140" s="406"/>
      <c r="W140" s="302"/>
    </row>
    <row r="141" spans="1:26" ht="15.75" customHeight="1">
      <c r="A141" s="536" t="s">
        <v>4753</v>
      </c>
      <c r="B141" s="539"/>
      <c r="C141" s="539"/>
      <c r="D141" s="540"/>
      <c r="E141" s="541"/>
      <c r="F141" s="541"/>
      <c r="G141" s="542"/>
      <c r="H141" s="539"/>
      <c r="I141" s="536" t="s">
        <v>4758</v>
      </c>
      <c r="J141" s="540"/>
      <c r="K141" s="539"/>
      <c r="L141" s="543"/>
      <c r="M141" s="541"/>
      <c r="N141" s="541"/>
      <c r="O141" s="542"/>
      <c r="P141" s="539"/>
      <c r="Q141" s="536" t="s">
        <v>4764</v>
      </c>
      <c r="R141" s="539"/>
      <c r="S141" s="539"/>
      <c r="T141" s="304"/>
      <c r="U141" s="406"/>
      <c r="V141" s="406"/>
      <c r="W141" s="302"/>
      <c r="X141" s="535"/>
    </row>
    <row r="142" spans="1:26" ht="15.75" customHeight="1">
      <c r="A142" s="536" t="s">
        <v>4754</v>
      </c>
      <c r="B142" s="539"/>
      <c r="C142" s="539"/>
      <c r="D142" s="540"/>
      <c r="E142" s="541"/>
      <c r="F142" s="541"/>
      <c r="G142" s="542"/>
      <c r="H142" s="539"/>
      <c r="I142" s="536" t="s">
        <v>4759</v>
      </c>
      <c r="J142" s="540"/>
      <c r="K142" s="539"/>
      <c r="L142" s="543"/>
      <c r="M142" s="541"/>
      <c r="N142" s="541"/>
      <c r="O142" s="542"/>
      <c r="P142" s="539"/>
      <c r="Q142" s="536" t="s">
        <v>4765</v>
      </c>
      <c r="R142" s="539"/>
      <c r="S142" s="539"/>
      <c r="T142" s="304"/>
      <c r="U142" s="406"/>
      <c r="V142" s="406"/>
      <c r="W142" s="302"/>
    </row>
    <row r="143" spans="1:26" ht="15.75" customHeight="1">
      <c r="A143" s="536" t="s">
        <v>4755</v>
      </c>
      <c r="B143" s="539"/>
      <c r="C143" s="539"/>
      <c r="D143" s="540"/>
      <c r="E143" s="541"/>
      <c r="F143" s="541"/>
      <c r="G143" s="542"/>
      <c r="H143" s="539"/>
      <c r="I143" s="536" t="s">
        <v>4760</v>
      </c>
      <c r="J143" s="540"/>
      <c r="K143" s="539"/>
      <c r="L143" s="543"/>
      <c r="M143" s="541"/>
      <c r="N143" s="541"/>
      <c r="O143" s="542"/>
      <c r="P143" s="539"/>
      <c r="Q143" s="536" t="s">
        <v>4766</v>
      </c>
      <c r="R143" s="539"/>
      <c r="S143" s="539"/>
      <c r="T143" s="304"/>
      <c r="U143" s="406"/>
      <c r="V143" s="406"/>
      <c r="W143" s="302"/>
    </row>
    <row r="144" spans="1:26" ht="15.75" customHeight="1">
      <c r="A144" s="536" t="s">
        <v>4756</v>
      </c>
      <c r="B144" s="539"/>
      <c r="C144" s="539"/>
      <c r="D144" s="540"/>
      <c r="E144" s="541"/>
      <c r="F144" s="541"/>
      <c r="G144" s="541"/>
      <c r="H144" s="539"/>
      <c r="I144" s="536" t="s">
        <v>4761</v>
      </c>
      <c r="J144" s="540"/>
      <c r="K144" s="539"/>
      <c r="L144" s="543"/>
      <c r="M144" s="544"/>
      <c r="N144" s="544"/>
      <c r="O144" s="544"/>
      <c r="P144" s="539"/>
      <c r="Q144" s="536" t="s">
        <v>4767</v>
      </c>
      <c r="R144" s="539"/>
      <c r="S144" s="539"/>
      <c r="T144" s="304"/>
      <c r="U144" s="431"/>
      <c r="V144" s="431"/>
      <c r="W144" s="303"/>
    </row>
    <row r="145" spans="1:24" ht="15.75" customHeight="1">
      <c r="A145" s="545"/>
      <c r="B145" s="539"/>
      <c r="C145" s="539"/>
      <c r="D145" s="540"/>
      <c r="E145" s="541"/>
      <c r="F145" s="541"/>
      <c r="G145" s="541"/>
      <c r="H145" s="539"/>
      <c r="I145" s="545"/>
      <c r="J145" s="540"/>
      <c r="K145" s="539"/>
      <c r="L145" s="543"/>
      <c r="M145" s="544"/>
      <c r="N145" s="544"/>
      <c r="O145" s="544"/>
      <c r="P145" s="539"/>
      <c r="Q145" s="545"/>
      <c r="R145" s="539"/>
      <c r="S145" s="539"/>
      <c r="T145" s="304"/>
      <c r="U145" s="431"/>
      <c r="V145" s="431"/>
      <c r="W145" s="303"/>
    </row>
    <row r="146" spans="1:24" s="39" customFormat="1" ht="15.75" customHeight="1">
      <c r="A146" s="306" t="s">
        <v>175</v>
      </c>
      <c r="B146" s="383"/>
      <c r="C146" s="383"/>
      <c r="D146" s="384"/>
      <c r="E146" s="385"/>
      <c r="F146" s="385"/>
      <c r="G146" s="386" t="s">
        <v>150</v>
      </c>
      <c r="H146" s="383"/>
      <c r="I146" s="306" t="s">
        <v>4728</v>
      </c>
      <c r="J146" s="384"/>
      <c r="K146" s="383"/>
      <c r="L146" s="305"/>
      <c r="M146" s="431"/>
      <c r="N146" s="431"/>
      <c r="O146" s="386" t="s">
        <v>150</v>
      </c>
      <c r="P146" s="383"/>
      <c r="Q146" s="306" t="s">
        <v>188</v>
      </c>
      <c r="R146" s="383"/>
      <c r="S146" s="383"/>
      <c r="T146" s="383"/>
      <c r="U146" s="431"/>
      <c r="V146" s="431"/>
      <c r="W146" s="386" t="s">
        <v>150</v>
      </c>
    </row>
    <row r="147" spans="1:24" ht="15.75" customHeight="1">
      <c r="A147" s="536" t="s">
        <v>4768</v>
      </c>
      <c r="B147" s="539"/>
      <c r="C147" s="539"/>
      <c r="D147" s="540"/>
      <c r="E147" s="541"/>
      <c r="F147" s="541"/>
      <c r="G147" s="542"/>
      <c r="H147" s="539"/>
      <c r="I147" s="536" t="s">
        <v>4774</v>
      </c>
      <c r="J147" s="540"/>
      <c r="K147" s="539"/>
      <c r="L147" s="543"/>
      <c r="M147" s="541"/>
      <c r="N147" s="541"/>
      <c r="O147" s="542"/>
      <c r="P147" s="539"/>
      <c r="Q147" s="536" t="s">
        <v>4780</v>
      </c>
      <c r="R147" s="539"/>
      <c r="S147" s="539"/>
      <c r="T147" s="539"/>
      <c r="U147" s="406"/>
      <c r="V147" s="406"/>
      <c r="W147" s="302"/>
    </row>
    <row r="148" spans="1:24" ht="15.75" customHeight="1">
      <c r="A148" s="536" t="s">
        <v>4769</v>
      </c>
      <c r="B148" s="539"/>
      <c r="C148" s="539"/>
      <c r="D148" s="540"/>
      <c r="E148" s="541"/>
      <c r="F148" s="541"/>
      <c r="G148" s="542"/>
      <c r="H148" s="539"/>
      <c r="I148" s="536" t="s">
        <v>4775</v>
      </c>
      <c r="J148" s="540"/>
      <c r="K148" s="539"/>
      <c r="L148" s="543"/>
      <c r="M148" s="541"/>
      <c r="N148" s="541"/>
      <c r="O148" s="542"/>
      <c r="P148" s="539"/>
      <c r="Q148" s="536" t="s">
        <v>4781</v>
      </c>
      <c r="R148" s="539"/>
      <c r="S148" s="539"/>
      <c r="T148" s="539"/>
      <c r="U148" s="406"/>
      <c r="V148" s="406"/>
      <c r="W148" s="302"/>
      <c r="X148" s="535"/>
    </row>
    <row r="149" spans="1:24" ht="15.75" customHeight="1">
      <c r="A149" s="536" t="s">
        <v>4770</v>
      </c>
      <c r="B149" s="539"/>
      <c r="C149" s="539"/>
      <c r="D149" s="540"/>
      <c r="E149" s="541"/>
      <c r="F149" s="541"/>
      <c r="G149" s="542"/>
      <c r="H149" s="539"/>
      <c r="I149" s="536" t="s">
        <v>4776</v>
      </c>
      <c r="J149" s="540"/>
      <c r="K149" s="539"/>
      <c r="L149" s="543"/>
      <c r="M149" s="541"/>
      <c r="N149" s="541"/>
      <c r="O149" s="542"/>
      <c r="P149" s="539"/>
      <c r="Q149" s="536" t="s">
        <v>4782</v>
      </c>
      <c r="R149" s="539"/>
      <c r="S149" s="539"/>
      <c r="T149" s="539"/>
      <c r="U149" s="406"/>
      <c r="V149" s="406"/>
      <c r="W149" s="302"/>
    </row>
    <row r="150" spans="1:24" ht="15.75" customHeight="1">
      <c r="A150" s="536" t="s">
        <v>4771</v>
      </c>
      <c r="B150" s="539"/>
      <c r="C150" s="539"/>
      <c r="D150" s="540"/>
      <c r="E150" s="541"/>
      <c r="F150" s="541"/>
      <c r="G150" s="542"/>
      <c r="H150" s="505"/>
      <c r="I150" s="536" t="s">
        <v>4777</v>
      </c>
      <c r="J150" s="540"/>
      <c r="K150" s="539"/>
      <c r="L150" s="543"/>
      <c r="M150" s="541"/>
      <c r="N150" s="541"/>
      <c r="O150" s="542"/>
      <c r="P150" s="539"/>
      <c r="Q150" s="536" t="s">
        <v>4783</v>
      </c>
      <c r="R150" s="539"/>
      <c r="S150" s="539"/>
      <c r="T150" s="539"/>
      <c r="U150" s="406"/>
      <c r="V150" s="406"/>
      <c r="W150" s="302"/>
    </row>
    <row r="151" spans="1:24" ht="15.75" customHeight="1">
      <c r="A151" s="536" t="s">
        <v>4772</v>
      </c>
      <c r="B151" s="539"/>
      <c r="C151" s="539"/>
      <c r="D151" s="540"/>
      <c r="E151" s="541"/>
      <c r="F151" s="541"/>
      <c r="G151" s="542"/>
      <c r="H151" s="540"/>
      <c r="I151" s="536" t="s">
        <v>4778</v>
      </c>
      <c r="J151" s="540"/>
      <c r="K151" s="539"/>
      <c r="L151" s="543"/>
      <c r="M151" s="541"/>
      <c r="N151" s="541"/>
      <c r="O151" s="542"/>
      <c r="P151" s="539"/>
      <c r="Q151" s="536" t="s">
        <v>4784</v>
      </c>
      <c r="R151" s="539"/>
      <c r="S151" s="539"/>
      <c r="T151" s="539"/>
      <c r="U151" s="406"/>
      <c r="V151" s="406"/>
      <c r="W151" s="302"/>
    </row>
    <row r="152" spans="1:24" ht="15.75" customHeight="1">
      <c r="A152" s="536" t="s">
        <v>4773</v>
      </c>
      <c r="B152" s="539"/>
      <c r="C152" s="539"/>
      <c r="D152" s="540"/>
      <c r="E152" s="541"/>
      <c r="F152" s="541"/>
      <c r="G152" s="541"/>
      <c r="H152" s="540"/>
      <c r="I152" s="536" t="s">
        <v>4779</v>
      </c>
      <c r="J152" s="540"/>
      <c r="K152" s="539"/>
      <c r="L152" s="543"/>
      <c r="M152" s="544"/>
      <c r="N152" s="544"/>
      <c r="O152" s="544"/>
      <c r="P152" s="539"/>
      <c r="Q152" s="536" t="s">
        <v>4785</v>
      </c>
      <c r="R152" s="539"/>
      <c r="S152" s="539"/>
      <c r="T152" s="539"/>
      <c r="U152" s="431"/>
      <c r="V152" s="431"/>
      <c r="W152" s="303"/>
    </row>
    <row r="153" spans="1:24" ht="15.75" customHeight="1">
      <c r="A153" s="545"/>
      <c r="B153" s="539"/>
      <c r="C153" s="539"/>
      <c r="D153" s="540"/>
      <c r="E153" s="541"/>
      <c r="F153" s="541"/>
      <c r="G153" s="541"/>
      <c r="H153" s="540"/>
      <c r="I153" s="545"/>
      <c r="J153" s="540"/>
      <c r="K153" s="539"/>
      <c r="L153" s="543"/>
      <c r="M153" s="544"/>
      <c r="N153" s="544"/>
      <c r="O153" s="544"/>
      <c r="P153" s="539"/>
      <c r="Q153" s="545"/>
      <c r="R153" s="539"/>
      <c r="S153" s="539"/>
      <c r="T153" s="539"/>
      <c r="U153" s="431"/>
      <c r="V153" s="431"/>
      <c r="W153" s="303"/>
    </row>
    <row r="154" spans="1:24" s="39" customFormat="1" ht="15.75" customHeight="1">
      <c r="A154" s="306" t="s">
        <v>2030</v>
      </c>
      <c r="B154" s="383"/>
      <c r="C154" s="383"/>
      <c r="D154" s="384"/>
      <c r="E154" s="385"/>
      <c r="F154" s="385"/>
      <c r="G154" s="386" t="s">
        <v>150</v>
      </c>
      <c r="H154" s="383"/>
      <c r="I154" s="306" t="s">
        <v>2620</v>
      </c>
      <c r="J154" s="384"/>
      <c r="K154" s="383"/>
      <c r="L154" s="305"/>
      <c r="M154" s="431"/>
      <c r="N154" s="431"/>
      <c r="O154" s="386" t="s">
        <v>150</v>
      </c>
      <c r="P154" s="383"/>
      <c r="Q154" s="306"/>
      <c r="R154" s="383"/>
      <c r="S154" s="383"/>
      <c r="T154" s="383"/>
      <c r="U154" s="431"/>
      <c r="V154" s="431"/>
      <c r="W154" s="386"/>
    </row>
    <row r="155" spans="1:24" ht="15.75" customHeight="1">
      <c r="A155" s="536" t="s">
        <v>4786</v>
      </c>
      <c r="B155" s="539"/>
      <c r="C155" s="539"/>
      <c r="D155" s="540"/>
      <c r="E155" s="541"/>
      <c r="F155" s="541"/>
      <c r="G155" s="542"/>
      <c r="H155" s="539"/>
      <c r="I155" s="536" t="s">
        <v>4792</v>
      </c>
      <c r="J155" s="540"/>
      <c r="K155" s="539"/>
      <c r="L155" s="543"/>
      <c r="M155" s="541"/>
      <c r="N155" s="541"/>
      <c r="O155" s="542"/>
      <c r="P155" s="539"/>
      <c r="Q155" s="545"/>
      <c r="R155" s="539"/>
      <c r="S155" s="539"/>
      <c r="T155" s="304"/>
      <c r="U155" s="406"/>
      <c r="V155" s="406"/>
      <c r="W155" s="302"/>
      <c r="X155" s="535"/>
    </row>
    <row r="156" spans="1:24" ht="15.75" customHeight="1">
      <c r="A156" s="536" t="s">
        <v>4787</v>
      </c>
      <c r="B156" s="539"/>
      <c r="C156" s="539"/>
      <c r="D156" s="540"/>
      <c r="E156" s="541"/>
      <c r="F156" s="541"/>
      <c r="G156" s="542"/>
      <c r="H156" s="539"/>
      <c r="I156" s="536" t="s">
        <v>4793</v>
      </c>
      <c r="J156" s="540"/>
      <c r="K156" s="539"/>
      <c r="L156" s="543"/>
      <c r="M156" s="541"/>
      <c r="N156" s="541"/>
      <c r="O156" s="542"/>
      <c r="P156" s="539"/>
      <c r="Q156" s="545"/>
      <c r="R156" s="539"/>
      <c r="S156" s="539"/>
      <c r="T156" s="304"/>
      <c r="U156" s="406"/>
      <c r="V156" s="406"/>
      <c r="W156" s="302"/>
    </row>
    <row r="157" spans="1:24" ht="15.75" customHeight="1">
      <c r="A157" s="536" t="s">
        <v>4788</v>
      </c>
      <c r="B157" s="539"/>
      <c r="C157" s="539"/>
      <c r="D157" s="540"/>
      <c r="E157" s="541"/>
      <c r="F157" s="541"/>
      <c r="G157" s="542"/>
      <c r="H157" s="539"/>
      <c r="I157" s="536" t="s">
        <v>4794</v>
      </c>
      <c r="J157" s="540"/>
      <c r="K157" s="539"/>
      <c r="L157" s="543"/>
      <c r="M157" s="541"/>
      <c r="N157" s="541"/>
      <c r="O157" s="542"/>
      <c r="P157" s="539"/>
      <c r="Q157" s="545"/>
      <c r="R157" s="539"/>
      <c r="S157" s="539"/>
      <c r="T157" s="304"/>
      <c r="U157" s="406"/>
      <c r="V157" s="406"/>
      <c r="W157" s="302"/>
    </row>
    <row r="158" spans="1:24" ht="15.75" customHeight="1">
      <c r="A158" s="536" t="s">
        <v>4789</v>
      </c>
      <c r="B158" s="539"/>
      <c r="C158" s="539"/>
      <c r="D158" s="540"/>
      <c r="E158" s="541"/>
      <c r="F158" s="541"/>
      <c r="G158" s="542"/>
      <c r="H158" s="539"/>
      <c r="I158" s="536" t="s">
        <v>4795</v>
      </c>
      <c r="J158" s="540"/>
      <c r="K158" s="539"/>
      <c r="L158" s="543"/>
      <c r="M158" s="541"/>
      <c r="N158" s="541"/>
      <c r="O158" s="542"/>
      <c r="P158" s="539"/>
      <c r="Q158" s="545"/>
      <c r="R158" s="539"/>
      <c r="S158" s="539"/>
      <c r="T158" s="304"/>
      <c r="U158" s="406"/>
      <c r="V158" s="406"/>
      <c r="W158" s="302"/>
    </row>
    <row r="159" spans="1:24" ht="15.75" customHeight="1">
      <c r="A159" s="536" t="s">
        <v>4790</v>
      </c>
      <c r="B159" s="539"/>
      <c r="C159" s="539"/>
      <c r="D159" s="540"/>
      <c r="E159" s="541"/>
      <c r="F159" s="541"/>
      <c r="G159" s="542"/>
      <c r="H159" s="539"/>
      <c r="I159" s="536" t="s">
        <v>4796</v>
      </c>
      <c r="J159" s="540"/>
      <c r="K159" s="539"/>
      <c r="L159" s="543"/>
      <c r="M159" s="541"/>
      <c r="N159" s="541"/>
      <c r="O159" s="542"/>
      <c r="P159" s="539"/>
      <c r="Q159" s="545"/>
      <c r="R159" s="539"/>
      <c r="S159" s="539"/>
      <c r="T159" s="304"/>
      <c r="U159" s="406"/>
      <c r="V159" s="406"/>
      <c r="W159" s="302"/>
    </row>
    <row r="160" spans="1:24" ht="15.75" customHeight="1">
      <c r="A160" s="536" t="s">
        <v>4791</v>
      </c>
      <c r="B160" s="539"/>
      <c r="C160" s="539"/>
      <c r="D160" s="540"/>
      <c r="E160" s="541"/>
      <c r="F160" s="541"/>
      <c r="G160" s="542"/>
      <c r="H160" s="539"/>
      <c r="I160" s="536" t="s">
        <v>4797</v>
      </c>
      <c r="J160" s="540"/>
      <c r="K160" s="539"/>
      <c r="L160" s="543"/>
      <c r="M160" s="544"/>
      <c r="N160" s="544"/>
      <c r="O160" s="544"/>
      <c r="P160" s="539"/>
      <c r="Q160" s="546"/>
      <c r="R160" s="539"/>
      <c r="S160" s="539"/>
      <c r="T160" s="304"/>
      <c r="U160" s="431"/>
      <c r="V160" s="431"/>
      <c r="W160" s="303"/>
    </row>
    <row r="161" spans="1:26" ht="15.75">
      <c r="A161" s="301"/>
      <c r="D161" s="287"/>
      <c r="E161" s="287"/>
      <c r="F161" s="287"/>
      <c r="G161" s="287"/>
      <c r="H161" s="287"/>
      <c r="I161" s="223"/>
      <c r="J161" s="287"/>
      <c r="K161" s="28"/>
      <c r="L161" s="288"/>
      <c r="N161" s="28"/>
      <c r="O161" s="28"/>
      <c r="P161" s="28"/>
      <c r="Q161" s="223"/>
      <c r="R161" s="28"/>
      <c r="S161" s="28"/>
      <c r="T161" s="28"/>
      <c r="V161" s="1"/>
      <c r="W161" s="28"/>
      <c r="Y161" s="28"/>
      <c r="Z161" s="28"/>
    </row>
    <row r="162" spans="1:26" ht="37.5" thickBot="1">
      <c r="A162" s="289"/>
      <c r="D162" s="553" t="s">
        <v>2606</v>
      </c>
      <c r="E162" s="553" t="s">
        <v>2607</v>
      </c>
      <c r="F162" s="553" t="s">
        <v>4732</v>
      </c>
      <c r="G162" s="553" t="s">
        <v>795</v>
      </c>
      <c r="H162" s="553" t="s">
        <v>4731</v>
      </c>
      <c r="I162" s="553" t="s">
        <v>186</v>
      </c>
      <c r="J162" s="553" t="s">
        <v>175</v>
      </c>
      <c r="K162" s="553" t="s">
        <v>4728</v>
      </c>
      <c r="L162" s="553" t="s">
        <v>188</v>
      </c>
      <c r="M162" s="553" t="s">
        <v>4730</v>
      </c>
      <c r="N162" s="553" t="s">
        <v>2027</v>
      </c>
      <c r="O162" s="379"/>
      <c r="P162" s="201" t="s">
        <v>40</v>
      </c>
      <c r="Q162" s="559" t="s">
        <v>4733</v>
      </c>
      <c r="R162" s="379"/>
      <c r="S162" s="379"/>
      <c r="T162" s="379"/>
      <c r="U162" s="382"/>
      <c r="V162" s="80"/>
      <c r="W162" s="28"/>
      <c r="X162" s="535"/>
      <c r="Y162" s="28"/>
      <c r="Z162" s="28"/>
    </row>
    <row r="163" spans="1:26" ht="16.5" thickBot="1">
      <c r="A163" s="529" t="s">
        <v>2060</v>
      </c>
      <c r="D163" s="555">
        <v>0</v>
      </c>
      <c r="E163" s="555"/>
      <c r="F163" s="555"/>
      <c r="G163" s="555"/>
      <c r="H163" s="555"/>
      <c r="I163" s="555"/>
      <c r="J163" s="555"/>
      <c r="K163" s="555"/>
      <c r="L163" s="555"/>
      <c r="M163" s="555"/>
      <c r="N163" s="555"/>
      <c r="O163" s="50"/>
      <c r="P163" s="294">
        <f>SUM(D163:O163)</f>
        <v>0</v>
      </c>
      <c r="Q163" s="292">
        <f>SUM(F134,M131,V135,E139,L144,U139,F148,M147,V149,F156,M155)</f>
        <v>316.5</v>
      </c>
      <c r="R163" s="50"/>
      <c r="S163" s="50"/>
      <c r="T163" s="50"/>
      <c r="U163" s="50"/>
      <c r="V163" s="294"/>
      <c r="W163" s="434"/>
      <c r="Y163" s="28"/>
      <c r="Z163" s="28"/>
    </row>
    <row r="164" spans="1:26" ht="16.5" thickBot="1">
      <c r="A164" s="529" t="s">
        <v>4593</v>
      </c>
      <c r="D164" s="555">
        <v>0</v>
      </c>
      <c r="E164" s="555"/>
      <c r="F164" s="555"/>
      <c r="G164" s="555"/>
      <c r="H164" s="555"/>
      <c r="I164" s="555"/>
      <c r="J164" s="555"/>
      <c r="K164" s="555"/>
      <c r="L164" s="555"/>
      <c r="M164" s="555"/>
      <c r="N164" s="555"/>
      <c r="O164" s="50"/>
      <c r="P164" s="294">
        <f>SUM(D164:O164)</f>
        <v>0</v>
      </c>
      <c r="Q164" s="434">
        <f>SUM(E131,N131,V131,E140,N142,U140,F149,M148,T152,E155,N157)</f>
        <v>61.599999999999994</v>
      </c>
      <c r="R164" s="50"/>
      <c r="S164" s="50"/>
      <c r="T164" s="50"/>
      <c r="U164" s="50"/>
      <c r="V164" s="294"/>
      <c r="W164" s="434"/>
      <c r="Y164" s="28"/>
      <c r="Z164" s="28"/>
    </row>
    <row r="165" spans="1:26" ht="16.5" thickBot="1">
      <c r="A165" s="529" t="s">
        <v>2036</v>
      </c>
      <c r="D165" s="555">
        <v>0</v>
      </c>
      <c r="E165" s="555"/>
      <c r="F165" s="555"/>
      <c r="G165" s="555"/>
      <c r="H165" s="555"/>
      <c r="I165" s="555"/>
      <c r="J165" s="555"/>
      <c r="K165" s="555"/>
      <c r="L165" s="555"/>
      <c r="M165" s="555"/>
      <c r="N165" s="555"/>
      <c r="O165" s="50"/>
      <c r="P165" s="294">
        <f>SUM(D165:O165)</f>
        <v>0</v>
      </c>
      <c r="Q165" s="434">
        <f>SUM(E133,L136,U132,F142,M139,V140,E147,N151,U147,E156,N158)</f>
        <v>156.19999999999999</v>
      </c>
      <c r="R165" s="50"/>
      <c r="S165" s="50"/>
      <c r="T165" s="50"/>
      <c r="U165" s="50"/>
      <c r="V165" s="294"/>
      <c r="W165" s="434"/>
      <c r="Y165" s="28"/>
      <c r="Z165" s="290"/>
    </row>
    <row r="166" spans="1:26" s="547" customFormat="1" ht="16.5" thickBot="1">
      <c r="A166" s="529" t="s">
        <v>4594</v>
      </c>
      <c r="D166" s="558">
        <v>3</v>
      </c>
      <c r="E166" s="558"/>
      <c r="F166" s="558"/>
      <c r="G166" s="558"/>
      <c r="H166" s="558"/>
      <c r="I166" s="558"/>
      <c r="J166" s="558"/>
      <c r="K166" s="558"/>
      <c r="L166" s="558"/>
      <c r="M166" s="558"/>
      <c r="N166" s="558"/>
      <c r="O166" s="548"/>
      <c r="P166" s="549">
        <f>SUM(D166:O166)</f>
        <v>3</v>
      </c>
      <c r="Q166" s="550">
        <f>SUM(F135,M132,V132,E141,N143,T144,E148,N150,U148,F155,M156)</f>
        <v>227.1</v>
      </c>
      <c r="R166" s="548"/>
      <c r="S166" s="548"/>
      <c r="T166" s="548"/>
      <c r="U166" s="548"/>
      <c r="V166" s="549"/>
      <c r="W166" s="550"/>
      <c r="Y166" s="551"/>
      <c r="Z166" s="552"/>
    </row>
    <row r="167" spans="1:26" ht="16.5" thickBot="1">
      <c r="A167" s="529" t="s">
        <v>2061</v>
      </c>
      <c r="D167" s="555">
        <v>0</v>
      </c>
      <c r="E167" s="555"/>
      <c r="F167" s="555"/>
      <c r="G167" s="555"/>
      <c r="H167" s="555"/>
      <c r="I167" s="555"/>
      <c r="J167" s="555"/>
      <c r="K167" s="555"/>
      <c r="L167" s="555"/>
      <c r="M167" s="555"/>
      <c r="N167" s="555"/>
      <c r="O167" s="50"/>
      <c r="P167" s="294">
        <f>SUM(D167:O167)</f>
        <v>0</v>
      </c>
      <c r="Q167" s="434">
        <f>SUM(F132,M133,V134,E142,N140,U142,D152,M150,U149,F158,M157)</f>
        <v>79.45</v>
      </c>
      <c r="R167" s="50"/>
      <c r="S167" s="50"/>
      <c r="T167" s="50"/>
      <c r="U167" s="50"/>
      <c r="V167" s="294"/>
      <c r="W167" s="434"/>
      <c r="Y167" s="292"/>
      <c r="Z167" s="291"/>
    </row>
    <row r="168" spans="1:26" ht="16.5" thickBot="1">
      <c r="A168" s="529" t="s">
        <v>2040</v>
      </c>
      <c r="D168" s="555">
        <v>3</v>
      </c>
      <c r="E168" s="555"/>
      <c r="F168" s="555"/>
      <c r="G168" s="555"/>
      <c r="H168" s="555"/>
      <c r="I168" s="555"/>
      <c r="J168" s="555"/>
      <c r="K168" s="555"/>
      <c r="L168" s="555"/>
      <c r="M168" s="555"/>
      <c r="N168" s="555"/>
      <c r="O168" s="50"/>
      <c r="P168" s="294">
        <f>SUM(D168:O168)</f>
        <v>3</v>
      </c>
      <c r="Q168" s="434">
        <f>SUM(E134,N135,T136,F141,M140,V143,E149,N149,U150,F159,M158)</f>
        <v>740</v>
      </c>
      <c r="R168" s="50"/>
      <c r="S168" s="50"/>
      <c r="T168" s="50"/>
      <c r="U168" s="50"/>
      <c r="V168" s="294"/>
      <c r="W168" s="434"/>
      <c r="Y168" s="292"/>
      <c r="Z168" s="291"/>
    </row>
    <row r="169" spans="1:26" ht="16.5" thickBot="1">
      <c r="A169" s="529" t="s">
        <v>4595</v>
      </c>
      <c r="D169" s="555">
        <v>0</v>
      </c>
      <c r="E169" s="555"/>
      <c r="F169" s="555"/>
      <c r="G169" s="555"/>
      <c r="H169" s="555"/>
      <c r="I169" s="555"/>
      <c r="J169" s="555"/>
      <c r="K169" s="555"/>
      <c r="L169" s="555"/>
      <c r="M169" s="555"/>
      <c r="N169" s="555"/>
      <c r="O169" s="50"/>
      <c r="P169" s="294">
        <f>SUM(D169:O169)</f>
        <v>0</v>
      </c>
      <c r="Q169" s="434">
        <f>SUM(E135,N133,U133,F140,M141,V139,F150,M151,V150,E157,L160)</f>
        <v>145.4</v>
      </c>
      <c r="R169" s="50"/>
      <c r="S169" s="50"/>
      <c r="T169" s="50"/>
      <c r="U169" s="50"/>
      <c r="V169" s="294"/>
      <c r="W169" s="434"/>
      <c r="X169" s="535"/>
      <c r="Y169" s="292"/>
      <c r="Z169" s="291"/>
    </row>
    <row r="170" spans="1:26" ht="16.5" thickBot="1">
      <c r="A170" s="529" t="s">
        <v>4596</v>
      </c>
      <c r="D170" s="555">
        <v>3</v>
      </c>
      <c r="E170" s="555"/>
      <c r="F170" s="555"/>
      <c r="G170" s="555"/>
      <c r="H170" s="555"/>
      <c r="I170" s="555"/>
      <c r="J170" s="555"/>
      <c r="K170" s="555"/>
      <c r="L170" s="555"/>
      <c r="M170" s="555"/>
      <c r="N170" s="555"/>
      <c r="O170" s="50"/>
      <c r="P170" s="294">
        <f>SUM(D170:O170)</f>
        <v>3</v>
      </c>
      <c r="Q170" s="434">
        <f>SUM(F131,M134,V133,E143,N139,U143,F151,L152,V148,E158,N155)</f>
        <v>545.30000000000007</v>
      </c>
      <c r="R170" s="50"/>
      <c r="S170" s="50"/>
      <c r="T170" s="50"/>
      <c r="U170" s="50"/>
      <c r="V170" s="294"/>
      <c r="W170" s="434"/>
      <c r="Y170" s="28"/>
      <c r="Z170" s="28"/>
    </row>
    <row r="171" spans="1:26" ht="16.5" thickBot="1">
      <c r="A171" s="529" t="s">
        <v>4597</v>
      </c>
      <c r="D171" s="555" t="s">
        <v>3020</v>
      </c>
      <c r="E171" s="555"/>
      <c r="F171" s="555"/>
      <c r="G171" s="555"/>
      <c r="H171" s="555"/>
      <c r="I171" s="555"/>
      <c r="J171" s="555"/>
      <c r="K171" s="555"/>
      <c r="L171" s="555"/>
      <c r="M171" s="555"/>
      <c r="N171" s="555"/>
      <c r="O171" s="50"/>
      <c r="P171" s="294">
        <f>SUM(D171:O171)</f>
        <v>0</v>
      </c>
      <c r="Q171" s="434">
        <f>SUM(D136,N132,U134,F143,M142,V141,E150,N147,V147,E159,N159)</f>
        <v>203.2</v>
      </c>
      <c r="R171" s="50"/>
      <c r="S171" s="50"/>
      <c r="T171" s="50"/>
      <c r="U171" s="50"/>
      <c r="V171" s="294"/>
      <c r="W171" s="434"/>
      <c r="Y171" s="28"/>
      <c r="Z171" s="28"/>
    </row>
    <row r="172" spans="1:26" ht="16.5" thickBot="1">
      <c r="A172" s="529" t="s">
        <v>4598</v>
      </c>
      <c r="D172" s="555">
        <v>3</v>
      </c>
      <c r="E172" s="555"/>
      <c r="F172" s="555"/>
      <c r="G172" s="555"/>
      <c r="H172" s="555"/>
      <c r="I172" s="555"/>
      <c r="J172" s="555"/>
      <c r="K172" s="555"/>
      <c r="L172" s="555"/>
      <c r="M172" s="555"/>
      <c r="N172" s="555"/>
      <c r="O172" s="50"/>
      <c r="P172" s="294">
        <f>SUM(D172:O172)</f>
        <v>3</v>
      </c>
      <c r="Q172" s="434">
        <f>SUM(F133,M135,U135,D144,M143,V142,E151,N148,U151,F157,M159)</f>
        <v>405.29999999999995</v>
      </c>
      <c r="R172" s="50"/>
      <c r="S172" s="50"/>
      <c r="T172" s="50"/>
      <c r="U172" s="50"/>
      <c r="V172" s="294"/>
      <c r="W172" s="434"/>
      <c r="Y172" s="28"/>
      <c r="Z172" s="290"/>
    </row>
    <row r="173" spans="1:26" ht="15.75">
      <c r="A173" s="529" t="s">
        <v>4599</v>
      </c>
      <c r="D173" s="555">
        <v>3</v>
      </c>
      <c r="E173" s="555"/>
      <c r="F173" s="555"/>
      <c r="G173" s="555"/>
      <c r="H173" s="555"/>
      <c r="I173" s="555"/>
      <c r="J173" s="555"/>
      <c r="K173" s="555"/>
      <c r="L173" s="556"/>
      <c r="M173" s="557"/>
      <c r="N173" s="557"/>
      <c r="P173" s="294">
        <f>SUM(D173:O173)</f>
        <v>3</v>
      </c>
      <c r="Q173" s="434">
        <f>SUM(E132,N134,U131,F139,N141,U141,F147,M149,V151,D160,N156)</f>
        <v>526.20000000000005</v>
      </c>
      <c r="R173" s="63"/>
      <c r="S173" s="28"/>
      <c r="T173" s="28"/>
      <c r="U173" s="1"/>
      <c r="V173" s="433"/>
      <c r="X173" s="535"/>
      <c r="Y173" s="292"/>
      <c r="Z173" s="291"/>
    </row>
    <row r="174" spans="1:26" ht="15.75">
      <c r="A174" s="289"/>
      <c r="D174" s="287"/>
      <c r="E174" s="287"/>
      <c r="F174" s="287"/>
      <c r="G174" s="287"/>
      <c r="H174" s="287"/>
      <c r="I174" s="287"/>
      <c r="J174" s="287"/>
      <c r="K174" s="287"/>
      <c r="L174" s="28"/>
      <c r="P174" s="288"/>
      <c r="Q174" s="407">
        <f>SUM(Q163:Q173)</f>
        <v>3406.25</v>
      </c>
      <c r="R174" s="63"/>
      <c r="S174" s="28"/>
      <c r="T174" s="28"/>
      <c r="U174" s="1"/>
      <c r="V174" s="433"/>
      <c r="W174" s="407"/>
      <c r="Y174" s="292"/>
      <c r="Z174" s="291"/>
    </row>
    <row r="175" spans="1:26" ht="15">
      <c r="A175" s="289"/>
      <c r="D175" s="287"/>
      <c r="E175" s="287"/>
      <c r="F175" s="287"/>
      <c r="G175" s="287"/>
      <c r="H175" s="287"/>
      <c r="I175" s="287"/>
      <c r="J175" s="287"/>
      <c r="K175" s="287"/>
      <c r="L175" s="28"/>
      <c r="P175" s="28"/>
      <c r="Q175" s="28"/>
      <c r="R175" s="63"/>
      <c r="S175" s="28"/>
      <c r="T175" s="28"/>
      <c r="U175" s="1"/>
      <c r="V175" s="433"/>
      <c r="W175" s="407"/>
      <c r="Y175" s="292"/>
      <c r="Z175" s="291"/>
    </row>
    <row r="176" spans="1:26" ht="15.75">
      <c r="A176" s="289"/>
      <c r="D176" s="287"/>
      <c r="E176" s="287"/>
      <c r="F176" s="287"/>
      <c r="G176" s="287"/>
      <c r="H176" s="291"/>
      <c r="I176" s="287"/>
      <c r="J176" s="134"/>
      <c r="K176" s="287"/>
      <c r="L176" s="28"/>
      <c r="M176" s="288"/>
      <c r="O176" s="292"/>
      <c r="P176" s="292"/>
      <c r="Q176" s="291"/>
      <c r="R176" s="63"/>
      <c r="S176" s="134"/>
      <c r="T176" s="28"/>
      <c r="U176" s="1"/>
      <c r="V176" s="1"/>
      <c r="W176" s="28"/>
      <c r="Y176" s="292"/>
      <c r="Z176" s="291"/>
    </row>
    <row r="177" spans="1:26" ht="20.25">
      <c r="A177" s="307" t="s">
        <v>2006</v>
      </c>
      <c r="B177" s="308"/>
      <c r="D177" s="379"/>
      <c r="E177" s="379"/>
      <c r="F177" s="379"/>
      <c r="G177" s="379"/>
      <c r="H177" s="379"/>
      <c r="I177" s="379"/>
      <c r="J177" s="379"/>
      <c r="K177" s="379"/>
      <c r="L177" s="379"/>
      <c r="M177" s="379"/>
      <c r="N177" s="379"/>
      <c r="O177" s="379"/>
      <c r="P177" s="379"/>
      <c r="Q177" s="379"/>
      <c r="R177" s="379"/>
      <c r="S177" s="379"/>
      <c r="T177" s="379"/>
      <c r="U177" s="382"/>
      <c r="V177" s="80"/>
      <c r="Y177" s="28"/>
      <c r="Z177" s="28"/>
    </row>
    <row r="178" spans="1:26" ht="15.75">
      <c r="A178" s="289"/>
      <c r="D178" s="287"/>
      <c r="E178" s="287"/>
      <c r="F178" s="287"/>
      <c r="G178" s="287"/>
      <c r="H178" s="287"/>
      <c r="I178" s="287"/>
      <c r="J178" s="287"/>
      <c r="K178" s="287"/>
      <c r="L178" s="28"/>
      <c r="M178" s="288"/>
      <c r="O178" s="28"/>
      <c r="P178" s="28"/>
      <c r="Q178" s="28"/>
      <c r="R178" s="63"/>
      <c r="S178" s="28"/>
      <c r="T178" s="28"/>
      <c r="U178" s="1"/>
      <c r="V178" s="1"/>
      <c r="W178" s="28"/>
      <c r="Y178" s="28"/>
      <c r="Z178" s="28"/>
    </row>
    <row r="179" spans="1:26" s="39" customFormat="1" ht="15.75" customHeight="1">
      <c r="A179" s="306" t="s">
        <v>182</v>
      </c>
      <c r="B179" s="383"/>
      <c r="C179" s="383"/>
      <c r="D179" s="384"/>
      <c r="E179" s="384"/>
      <c r="F179" s="384"/>
      <c r="G179" s="305" t="s">
        <v>150</v>
      </c>
      <c r="H179" s="383"/>
      <c r="I179" s="306" t="s">
        <v>184</v>
      </c>
      <c r="J179" s="384"/>
      <c r="K179" s="383"/>
      <c r="L179" s="305"/>
      <c r="M179" s="383"/>
      <c r="N179" s="383"/>
      <c r="O179" s="305" t="s">
        <v>150</v>
      </c>
      <c r="P179" s="383"/>
      <c r="Q179" s="306" t="s">
        <v>4726</v>
      </c>
      <c r="R179" s="383"/>
      <c r="S179" s="383"/>
      <c r="T179" s="383"/>
      <c r="U179" s="383"/>
      <c r="V179" s="383"/>
      <c r="W179" s="305" t="s">
        <v>150</v>
      </c>
    </row>
    <row r="180" spans="1:26" ht="15.75" customHeight="1">
      <c r="A180" s="536" t="s">
        <v>4798</v>
      </c>
      <c r="B180" s="539"/>
      <c r="C180" s="539"/>
      <c r="D180" s="540"/>
      <c r="E180" s="541">
        <f>'Punten per wedstrijd'!E142</f>
        <v>174.59999999999997</v>
      </c>
      <c r="F180" s="541">
        <f>'Punten per wedstrijd'!E199</f>
        <v>413.9</v>
      </c>
      <c r="G180" s="554" t="s">
        <v>2741</v>
      </c>
      <c r="H180" s="539"/>
      <c r="I180" s="536" t="s">
        <v>4802</v>
      </c>
      <c r="J180" s="540"/>
      <c r="K180" s="539"/>
      <c r="L180" s="543"/>
      <c r="M180" s="541"/>
      <c r="N180" s="541"/>
      <c r="O180" s="542"/>
      <c r="P180" s="539"/>
      <c r="Q180" s="536" t="s">
        <v>4808</v>
      </c>
      <c r="R180" s="539"/>
      <c r="S180" s="539"/>
      <c r="T180" s="304"/>
      <c r="U180" s="406"/>
      <c r="V180" s="406"/>
      <c r="W180" s="302"/>
      <c r="X180" s="535"/>
    </row>
    <row r="181" spans="1:26" ht="15.75" customHeight="1">
      <c r="A181" s="536" t="s">
        <v>2643</v>
      </c>
      <c r="B181" s="539"/>
      <c r="C181" s="539"/>
      <c r="D181" s="540"/>
      <c r="E181" s="541">
        <f>'Punten per wedstrijd'!E242</f>
        <v>604.5</v>
      </c>
      <c r="F181" s="541">
        <f>'Punten per wedstrijd'!E171</f>
        <v>208.3</v>
      </c>
      <c r="G181" s="554" t="s">
        <v>2740</v>
      </c>
      <c r="H181" s="539"/>
      <c r="I181" s="536" t="s">
        <v>4803</v>
      </c>
      <c r="J181" s="540"/>
      <c r="K181" s="539"/>
      <c r="L181" s="543"/>
      <c r="M181" s="541"/>
      <c r="N181" s="541"/>
      <c r="O181" s="542"/>
      <c r="P181" s="539"/>
      <c r="Q181" s="536" t="s">
        <v>4809</v>
      </c>
      <c r="R181" s="539"/>
      <c r="S181" s="539"/>
      <c r="T181" s="304"/>
      <c r="U181" s="406"/>
      <c r="V181" s="406"/>
      <c r="W181" s="302"/>
    </row>
    <row r="182" spans="1:26" ht="15.75" customHeight="1">
      <c r="A182" s="536" t="s">
        <v>2715</v>
      </c>
      <c r="B182" s="539"/>
      <c r="C182" s="539"/>
      <c r="D182" s="540"/>
      <c r="E182" s="541">
        <f>'Punten per wedstrijd'!E146</f>
        <v>162</v>
      </c>
      <c r="F182" s="541">
        <f>'Punten per wedstrijd'!E223</f>
        <v>495.30000000000007</v>
      </c>
      <c r="G182" s="554" t="s">
        <v>2741</v>
      </c>
      <c r="H182" s="539"/>
      <c r="I182" s="536" t="s">
        <v>4804</v>
      </c>
      <c r="J182" s="540"/>
      <c r="K182" s="539"/>
      <c r="L182" s="543"/>
      <c r="M182" s="541"/>
      <c r="N182" s="541"/>
      <c r="O182" s="542"/>
      <c r="P182" s="539"/>
      <c r="Q182" s="536" t="s">
        <v>4810</v>
      </c>
      <c r="R182" s="539"/>
      <c r="S182" s="539"/>
      <c r="T182" s="304"/>
      <c r="U182" s="406"/>
      <c r="V182" s="406"/>
      <c r="W182" s="302"/>
    </row>
    <row r="183" spans="1:26" ht="15.75" customHeight="1">
      <c r="A183" s="536" t="s">
        <v>4799</v>
      </c>
      <c r="B183" s="539"/>
      <c r="C183" s="539"/>
      <c r="D183" s="540"/>
      <c r="E183" s="541">
        <f>'Punten per wedstrijd'!E174</f>
        <v>15.000000000000002</v>
      </c>
      <c r="F183" s="541">
        <f>'Punten per wedstrijd'!E138</f>
        <v>389.29999999999995</v>
      </c>
      <c r="G183" s="554" t="s">
        <v>2741</v>
      </c>
      <c r="H183" s="539"/>
      <c r="I183" s="536" t="s">
        <v>4805</v>
      </c>
      <c r="J183" s="540"/>
      <c r="K183" s="539"/>
      <c r="L183" s="543"/>
      <c r="M183" s="541"/>
      <c r="N183" s="541"/>
      <c r="O183" s="542"/>
      <c r="P183" s="539"/>
      <c r="Q183" s="536" t="s">
        <v>4811</v>
      </c>
      <c r="R183" s="539"/>
      <c r="S183" s="539"/>
      <c r="T183" s="304"/>
      <c r="U183" s="406"/>
      <c r="V183" s="406"/>
      <c r="W183" s="302"/>
    </row>
    <row r="184" spans="1:26" ht="15.75" customHeight="1">
      <c r="A184" s="536" t="s">
        <v>4800</v>
      </c>
      <c r="B184" s="539"/>
      <c r="C184" s="539"/>
      <c r="D184" s="540"/>
      <c r="E184" s="541">
        <f>'Punten per wedstrijd'!E182</f>
        <v>455.75</v>
      </c>
      <c r="F184" s="541">
        <f>'Punten per wedstrijd'!E148</f>
        <v>621.29999999999984</v>
      </c>
      <c r="G184" s="554" t="s">
        <v>2741</v>
      </c>
      <c r="H184" s="539"/>
      <c r="I184" s="536" t="s">
        <v>4806</v>
      </c>
      <c r="J184" s="540"/>
      <c r="K184" s="539"/>
      <c r="L184" s="543"/>
      <c r="M184" s="541"/>
      <c r="N184" s="541"/>
      <c r="O184" s="542"/>
      <c r="P184" s="539"/>
      <c r="Q184" s="536" t="s">
        <v>4812</v>
      </c>
      <c r="R184" s="539"/>
      <c r="S184" s="539"/>
      <c r="T184" s="304"/>
      <c r="U184" s="406"/>
      <c r="V184" s="406"/>
      <c r="W184" s="302"/>
    </row>
    <row r="185" spans="1:26" ht="15.75" customHeight="1">
      <c r="A185" s="536" t="s">
        <v>4801</v>
      </c>
      <c r="B185" s="539"/>
      <c r="C185" s="539"/>
      <c r="D185" s="540">
        <f>'Punten per wedstrijd'!E220</f>
        <v>487.09999999999991</v>
      </c>
      <c r="E185" s="541"/>
      <c r="F185" s="541"/>
      <c r="G185" s="542"/>
      <c r="H185" s="539"/>
      <c r="I185" s="536" t="s">
        <v>4807</v>
      </c>
      <c r="J185" s="540"/>
      <c r="K185" s="539"/>
      <c r="L185" s="543"/>
      <c r="M185" s="544"/>
      <c r="N185" s="544"/>
      <c r="O185" s="544"/>
      <c r="P185" s="539"/>
      <c r="Q185" s="536" t="s">
        <v>4813</v>
      </c>
      <c r="R185" s="539"/>
      <c r="S185" s="539"/>
      <c r="T185" s="304"/>
      <c r="U185" s="431"/>
      <c r="V185" s="431"/>
      <c r="W185" s="303"/>
    </row>
    <row r="186" spans="1:26" ht="15.75" customHeight="1">
      <c r="A186" s="545"/>
      <c r="B186" s="539"/>
      <c r="C186" s="539"/>
      <c r="D186" s="540"/>
      <c r="E186" s="541"/>
      <c r="F186" s="541"/>
      <c r="G186" s="542"/>
      <c r="H186" s="539"/>
      <c r="I186" s="545"/>
      <c r="J186" s="540"/>
      <c r="K186" s="539"/>
      <c r="L186" s="543"/>
      <c r="M186" s="544"/>
      <c r="N186" s="544"/>
      <c r="O186" s="544"/>
      <c r="P186" s="539"/>
      <c r="Q186" s="545"/>
      <c r="R186" s="539"/>
      <c r="S186" s="539"/>
      <c r="T186" s="304"/>
      <c r="U186" s="431"/>
      <c r="V186" s="431"/>
      <c r="W186" s="303"/>
    </row>
    <row r="187" spans="1:26" s="39" customFormat="1" ht="15.75" customHeight="1">
      <c r="A187" s="306" t="s">
        <v>795</v>
      </c>
      <c r="B187" s="383"/>
      <c r="C187" s="383"/>
      <c r="D187" s="384"/>
      <c r="E187" s="385"/>
      <c r="F187" s="385"/>
      <c r="G187" s="386" t="s">
        <v>150</v>
      </c>
      <c r="H187" s="383"/>
      <c r="I187" s="306" t="s">
        <v>4727</v>
      </c>
      <c r="J187" s="384"/>
      <c r="K187" s="383"/>
      <c r="L187" s="305"/>
      <c r="M187" s="431"/>
      <c r="N187" s="431"/>
      <c r="O187" s="386" t="s">
        <v>150</v>
      </c>
      <c r="P187" s="383"/>
      <c r="Q187" s="306" t="s">
        <v>186</v>
      </c>
      <c r="R187" s="383"/>
      <c r="S187" s="383"/>
      <c r="T187" s="383"/>
      <c r="U187" s="431"/>
      <c r="V187" s="431"/>
      <c r="W187" s="386" t="s">
        <v>150</v>
      </c>
      <c r="X187" s="535"/>
    </row>
    <row r="188" spans="1:26" ht="15.75" customHeight="1">
      <c r="A188" s="536" t="s">
        <v>4814</v>
      </c>
      <c r="B188" s="539"/>
      <c r="C188" s="539"/>
      <c r="D188" s="540"/>
      <c r="E188" s="541"/>
      <c r="F188" s="541"/>
      <c r="G188" s="542"/>
      <c r="H188" s="539"/>
      <c r="I188" s="536" t="s">
        <v>4820</v>
      </c>
      <c r="J188" s="540"/>
      <c r="K188" s="539"/>
      <c r="L188" s="543"/>
      <c r="M188" s="541"/>
      <c r="N188" s="541"/>
      <c r="O188" s="542"/>
      <c r="P188" s="539"/>
      <c r="Q188" s="536" t="s">
        <v>2727</v>
      </c>
      <c r="R188" s="539"/>
      <c r="S188" s="539"/>
      <c r="T188" s="304"/>
      <c r="U188" s="406"/>
      <c r="V188" s="406"/>
      <c r="W188" s="302"/>
    </row>
    <row r="189" spans="1:26" ht="15.75" customHeight="1">
      <c r="A189" s="536" t="s">
        <v>4815</v>
      </c>
      <c r="B189" s="539"/>
      <c r="C189" s="539"/>
      <c r="D189" s="540"/>
      <c r="E189" s="541"/>
      <c r="F189" s="541"/>
      <c r="G189" s="542"/>
      <c r="H189" s="539"/>
      <c r="I189" s="536" t="s">
        <v>4821</v>
      </c>
      <c r="J189" s="540"/>
      <c r="K189" s="539"/>
      <c r="L189" s="543"/>
      <c r="M189" s="541"/>
      <c r="N189" s="541"/>
      <c r="O189" s="542"/>
      <c r="P189" s="539"/>
      <c r="Q189" s="536" t="s">
        <v>4826</v>
      </c>
      <c r="R189" s="539"/>
      <c r="S189" s="539"/>
      <c r="T189" s="304"/>
      <c r="U189" s="406"/>
      <c r="V189" s="406"/>
      <c r="W189" s="302"/>
    </row>
    <row r="190" spans="1:26" ht="15.75" customHeight="1">
      <c r="A190" s="536" t="s">
        <v>4816</v>
      </c>
      <c r="B190" s="539"/>
      <c r="C190" s="539"/>
      <c r="D190" s="540"/>
      <c r="E190" s="541"/>
      <c r="F190" s="541"/>
      <c r="G190" s="542"/>
      <c r="H190" s="539"/>
      <c r="I190" s="536" t="s">
        <v>4822</v>
      </c>
      <c r="J190" s="540"/>
      <c r="K190" s="539"/>
      <c r="L190" s="543"/>
      <c r="M190" s="541"/>
      <c r="N190" s="541"/>
      <c r="O190" s="542"/>
      <c r="P190" s="539"/>
      <c r="Q190" s="536" t="s">
        <v>4827</v>
      </c>
      <c r="R190" s="539"/>
      <c r="S190" s="539"/>
      <c r="T190" s="304"/>
      <c r="U190" s="406"/>
      <c r="V190" s="406"/>
      <c r="W190" s="302"/>
    </row>
    <row r="191" spans="1:26" ht="15.75" customHeight="1">
      <c r="A191" s="536" t="s">
        <v>4817</v>
      </c>
      <c r="B191" s="539"/>
      <c r="C191" s="539"/>
      <c r="D191" s="540"/>
      <c r="E191" s="541"/>
      <c r="F191" s="541"/>
      <c r="G191" s="542"/>
      <c r="H191" s="539"/>
      <c r="I191" s="536" t="s">
        <v>4823</v>
      </c>
      <c r="J191" s="540"/>
      <c r="K191" s="539"/>
      <c r="L191" s="543"/>
      <c r="M191" s="541"/>
      <c r="N191" s="541"/>
      <c r="O191" s="542"/>
      <c r="P191" s="539"/>
      <c r="Q191" s="536" t="s">
        <v>4828</v>
      </c>
      <c r="R191" s="539"/>
      <c r="S191" s="539"/>
      <c r="T191" s="304"/>
      <c r="U191" s="406"/>
      <c r="V191" s="406"/>
      <c r="W191" s="302"/>
    </row>
    <row r="192" spans="1:26" ht="15.75" customHeight="1">
      <c r="A192" s="536" t="s">
        <v>4818</v>
      </c>
      <c r="B192" s="539"/>
      <c r="C192" s="539"/>
      <c r="D192" s="540"/>
      <c r="E192" s="541"/>
      <c r="F192" s="541"/>
      <c r="G192" s="542"/>
      <c r="H192" s="539"/>
      <c r="I192" s="536" t="s">
        <v>4824</v>
      </c>
      <c r="J192" s="540"/>
      <c r="K192" s="539"/>
      <c r="L192" s="543"/>
      <c r="M192" s="541"/>
      <c r="N192" s="541"/>
      <c r="O192" s="542"/>
      <c r="P192" s="539"/>
      <c r="Q192" s="536" t="s">
        <v>4829</v>
      </c>
      <c r="R192" s="539"/>
      <c r="S192" s="539"/>
      <c r="T192" s="304"/>
      <c r="U192" s="406"/>
      <c r="V192" s="406"/>
      <c r="W192" s="302"/>
    </row>
    <row r="193" spans="1:24" ht="15.75" customHeight="1">
      <c r="A193" s="536" t="s">
        <v>4819</v>
      </c>
      <c r="B193" s="539"/>
      <c r="C193" s="539"/>
      <c r="D193" s="540"/>
      <c r="E193" s="541"/>
      <c r="F193" s="541"/>
      <c r="G193" s="541"/>
      <c r="H193" s="539"/>
      <c r="I193" s="536" t="s">
        <v>4825</v>
      </c>
      <c r="J193" s="540"/>
      <c r="K193" s="539"/>
      <c r="L193" s="543"/>
      <c r="M193" s="544"/>
      <c r="N193" s="544"/>
      <c r="O193" s="544"/>
      <c r="P193" s="539"/>
      <c r="Q193" s="536" t="s">
        <v>4830</v>
      </c>
      <c r="R193" s="539"/>
      <c r="S193" s="539"/>
      <c r="T193" s="304"/>
      <c r="U193" s="431"/>
      <c r="V193" s="431"/>
      <c r="W193" s="303"/>
    </row>
    <row r="194" spans="1:24" ht="15.75" customHeight="1">
      <c r="A194" s="545"/>
      <c r="B194" s="539"/>
      <c r="C194" s="539"/>
      <c r="D194" s="540"/>
      <c r="E194" s="541"/>
      <c r="F194" s="541"/>
      <c r="G194" s="541"/>
      <c r="H194" s="539"/>
      <c r="I194" s="545"/>
      <c r="J194" s="540"/>
      <c r="K194" s="539"/>
      <c r="L194" s="543"/>
      <c r="M194" s="544"/>
      <c r="N194" s="544"/>
      <c r="O194" s="544"/>
      <c r="P194" s="539"/>
      <c r="Q194" s="545"/>
      <c r="R194" s="539"/>
      <c r="S194" s="539"/>
      <c r="T194" s="304"/>
      <c r="U194" s="431"/>
      <c r="V194" s="431"/>
      <c r="W194" s="303"/>
      <c r="X194" s="535"/>
    </row>
    <row r="195" spans="1:24" s="39" customFormat="1" ht="15.75" customHeight="1">
      <c r="A195" s="306" t="s">
        <v>175</v>
      </c>
      <c r="B195" s="383"/>
      <c r="C195" s="383"/>
      <c r="D195" s="384"/>
      <c r="E195" s="385"/>
      <c r="F195" s="385"/>
      <c r="G195" s="386" t="s">
        <v>150</v>
      </c>
      <c r="H195" s="383"/>
      <c r="I195" s="306" t="s">
        <v>4728</v>
      </c>
      <c r="J195" s="384"/>
      <c r="K195" s="383"/>
      <c r="L195" s="305"/>
      <c r="M195" s="431"/>
      <c r="N195" s="431"/>
      <c r="O195" s="386" t="s">
        <v>150</v>
      </c>
      <c r="P195" s="383"/>
      <c r="Q195" s="306" t="s">
        <v>188</v>
      </c>
      <c r="R195" s="383"/>
      <c r="S195" s="383"/>
      <c r="T195" s="383"/>
      <c r="U195" s="431"/>
      <c r="V195" s="431"/>
      <c r="W195" s="386" t="s">
        <v>150</v>
      </c>
    </row>
    <row r="196" spans="1:24" ht="15.75" customHeight="1">
      <c r="A196" s="536" t="s">
        <v>4831</v>
      </c>
      <c r="B196" s="539"/>
      <c r="C196" s="539"/>
      <c r="D196" s="540"/>
      <c r="E196" s="541"/>
      <c r="F196" s="541"/>
      <c r="G196" s="542"/>
      <c r="H196" s="539"/>
      <c r="I196" s="536" t="s">
        <v>4837</v>
      </c>
      <c r="J196" s="540"/>
      <c r="K196" s="539"/>
      <c r="L196" s="543"/>
      <c r="M196" s="541"/>
      <c r="N196" s="541"/>
      <c r="O196" s="542"/>
      <c r="P196" s="539"/>
      <c r="Q196" s="536" t="s">
        <v>2637</v>
      </c>
      <c r="R196" s="539"/>
      <c r="S196" s="539"/>
      <c r="T196" s="539"/>
      <c r="U196" s="406"/>
      <c r="V196" s="406"/>
      <c r="W196" s="302"/>
    </row>
    <row r="197" spans="1:24" ht="15.75" customHeight="1">
      <c r="A197" s="536" t="s">
        <v>4832</v>
      </c>
      <c r="B197" s="539"/>
      <c r="C197" s="539"/>
      <c r="D197" s="540"/>
      <c r="E197" s="541"/>
      <c r="F197" s="541"/>
      <c r="G197" s="542"/>
      <c r="H197" s="539"/>
      <c r="I197" s="536" t="s">
        <v>4838</v>
      </c>
      <c r="J197" s="540"/>
      <c r="K197" s="539"/>
      <c r="L197" s="543"/>
      <c r="M197" s="541"/>
      <c r="N197" s="541"/>
      <c r="O197" s="542"/>
      <c r="P197" s="539"/>
      <c r="Q197" s="536" t="s">
        <v>4842</v>
      </c>
      <c r="R197" s="539"/>
      <c r="S197" s="539"/>
      <c r="T197" s="539"/>
      <c r="U197" s="406"/>
      <c r="V197" s="406"/>
      <c r="W197" s="302"/>
    </row>
    <row r="198" spans="1:24" ht="15.75" customHeight="1">
      <c r="A198" s="536" t="s">
        <v>4833</v>
      </c>
      <c r="B198" s="539"/>
      <c r="C198" s="539"/>
      <c r="D198" s="540"/>
      <c r="E198" s="541"/>
      <c r="F198" s="541"/>
      <c r="G198" s="542"/>
      <c r="H198" s="539"/>
      <c r="I198" s="536" t="s">
        <v>4839</v>
      </c>
      <c r="J198" s="540"/>
      <c r="K198" s="539"/>
      <c r="L198" s="543"/>
      <c r="M198" s="541"/>
      <c r="N198" s="541"/>
      <c r="O198" s="542"/>
      <c r="P198" s="539"/>
      <c r="Q198" s="536" t="s">
        <v>4843</v>
      </c>
      <c r="R198" s="539"/>
      <c r="S198" s="539"/>
      <c r="T198" s="539"/>
      <c r="U198" s="406"/>
      <c r="V198" s="406"/>
      <c r="W198" s="302"/>
    </row>
    <row r="199" spans="1:24" ht="15.75" customHeight="1">
      <c r="A199" s="536" t="s">
        <v>4834</v>
      </c>
      <c r="B199" s="539"/>
      <c r="C199" s="539"/>
      <c r="D199" s="540"/>
      <c r="E199" s="541"/>
      <c r="F199" s="541"/>
      <c r="G199" s="542"/>
      <c r="H199" s="505"/>
      <c r="I199" s="536" t="s">
        <v>3001</v>
      </c>
      <c r="J199" s="540"/>
      <c r="K199" s="539"/>
      <c r="L199" s="543"/>
      <c r="M199" s="541"/>
      <c r="N199" s="541"/>
      <c r="O199" s="542"/>
      <c r="P199" s="539"/>
      <c r="Q199" s="536" t="s">
        <v>4844</v>
      </c>
      <c r="R199" s="539"/>
      <c r="S199" s="539"/>
      <c r="T199" s="539"/>
      <c r="U199" s="406"/>
      <c r="V199" s="406"/>
      <c r="W199" s="302"/>
    </row>
    <row r="200" spans="1:24" ht="15.75" customHeight="1">
      <c r="A200" s="536" t="s">
        <v>4835</v>
      </c>
      <c r="B200" s="539"/>
      <c r="C200" s="539"/>
      <c r="D200" s="540"/>
      <c r="E200" s="541"/>
      <c r="F200" s="541"/>
      <c r="G200" s="542"/>
      <c r="H200" s="540"/>
      <c r="I200" s="536" t="s">
        <v>4840</v>
      </c>
      <c r="J200" s="540"/>
      <c r="K200" s="539"/>
      <c r="L200" s="543"/>
      <c r="M200" s="541"/>
      <c r="N200" s="541"/>
      <c r="O200" s="542"/>
      <c r="P200" s="539"/>
      <c r="Q200" s="536" t="s">
        <v>4845</v>
      </c>
      <c r="R200" s="539"/>
      <c r="S200" s="539"/>
      <c r="T200" s="539"/>
      <c r="U200" s="406"/>
      <c r="V200" s="406"/>
      <c r="W200" s="302"/>
    </row>
    <row r="201" spans="1:24" ht="15.75" customHeight="1">
      <c r="A201" s="536" t="s">
        <v>4836</v>
      </c>
      <c r="B201" s="539"/>
      <c r="C201" s="539"/>
      <c r="D201" s="540"/>
      <c r="E201" s="541"/>
      <c r="F201" s="541"/>
      <c r="G201" s="541"/>
      <c r="H201" s="540"/>
      <c r="I201" s="536" t="s">
        <v>4841</v>
      </c>
      <c r="J201" s="540"/>
      <c r="K201" s="539"/>
      <c r="L201" s="543"/>
      <c r="M201" s="544"/>
      <c r="N201" s="544"/>
      <c r="O201" s="544"/>
      <c r="P201" s="539"/>
      <c r="Q201" s="536" t="s">
        <v>4846</v>
      </c>
      <c r="R201" s="539"/>
      <c r="S201" s="539"/>
      <c r="T201" s="539"/>
      <c r="U201" s="431"/>
      <c r="V201" s="431"/>
      <c r="W201" s="303"/>
      <c r="X201" s="535"/>
    </row>
    <row r="202" spans="1:24" ht="15.75" customHeight="1">
      <c r="A202" s="545"/>
      <c r="B202" s="539"/>
      <c r="C202" s="539"/>
      <c r="D202" s="540"/>
      <c r="E202" s="541"/>
      <c r="F202" s="541"/>
      <c r="G202" s="541"/>
      <c r="H202" s="540"/>
      <c r="I202" s="545"/>
      <c r="J202" s="540"/>
      <c r="K202" s="539"/>
      <c r="L202" s="543"/>
      <c r="M202" s="544"/>
      <c r="N202" s="544"/>
      <c r="O202" s="544"/>
      <c r="P202" s="539"/>
      <c r="Q202" s="545"/>
      <c r="R202" s="539"/>
      <c r="S202" s="539"/>
      <c r="T202" s="539"/>
      <c r="U202" s="431"/>
      <c r="V202" s="431"/>
      <c r="W202" s="303"/>
    </row>
    <row r="203" spans="1:24" s="39" customFormat="1" ht="15.75" customHeight="1">
      <c r="A203" s="306" t="s">
        <v>2030</v>
      </c>
      <c r="B203" s="383"/>
      <c r="C203" s="383"/>
      <c r="D203" s="384"/>
      <c r="E203" s="385"/>
      <c r="F203" s="385"/>
      <c r="G203" s="386" t="s">
        <v>150</v>
      </c>
      <c r="H203" s="383"/>
      <c r="I203" s="306" t="s">
        <v>2620</v>
      </c>
      <c r="J203" s="384"/>
      <c r="K203" s="383"/>
      <c r="L203" s="305"/>
      <c r="M203" s="431"/>
      <c r="N203" s="431"/>
      <c r="O203" s="386" t="s">
        <v>150</v>
      </c>
      <c r="P203" s="383"/>
      <c r="Q203" s="306"/>
      <c r="R203" s="383"/>
      <c r="S203" s="383"/>
      <c r="T203" s="383"/>
      <c r="U203" s="431"/>
      <c r="V203" s="431"/>
      <c r="W203" s="386"/>
    </row>
    <row r="204" spans="1:24" ht="15.75" customHeight="1">
      <c r="A204" s="536" t="s">
        <v>4847</v>
      </c>
      <c r="B204" s="539"/>
      <c r="C204" s="539"/>
      <c r="D204" s="540"/>
      <c r="E204" s="541"/>
      <c r="F204" s="541"/>
      <c r="G204" s="542"/>
      <c r="H204" s="539"/>
      <c r="I204" s="536" t="s">
        <v>4853</v>
      </c>
      <c r="J204" s="540"/>
      <c r="K204" s="539"/>
      <c r="L204" s="543"/>
      <c r="M204" s="541"/>
      <c r="N204" s="541"/>
      <c r="O204" s="542"/>
      <c r="P204" s="539"/>
      <c r="Q204" s="545"/>
      <c r="R204" s="539"/>
      <c r="S204" s="539"/>
      <c r="T204" s="304"/>
      <c r="U204" s="406"/>
      <c r="V204" s="406"/>
      <c r="W204" s="302"/>
    </row>
    <row r="205" spans="1:24" ht="15.75" customHeight="1">
      <c r="A205" s="536" t="s">
        <v>4848</v>
      </c>
      <c r="B205" s="539"/>
      <c r="C205" s="539"/>
      <c r="D205" s="540"/>
      <c r="E205" s="541"/>
      <c r="F205" s="541"/>
      <c r="G205" s="542"/>
      <c r="H205" s="539"/>
      <c r="I205" s="536" t="s">
        <v>2710</v>
      </c>
      <c r="J205" s="540"/>
      <c r="K205" s="539"/>
      <c r="L205" s="543"/>
      <c r="M205" s="541"/>
      <c r="N205" s="541"/>
      <c r="O205" s="542"/>
      <c r="P205" s="539"/>
      <c r="Q205" s="545"/>
      <c r="R205" s="539"/>
      <c r="S205" s="539"/>
      <c r="T205" s="304"/>
      <c r="U205" s="406"/>
      <c r="V205" s="406"/>
      <c r="W205" s="302"/>
    </row>
    <row r="206" spans="1:24" ht="15.75" customHeight="1">
      <c r="A206" s="536" t="s">
        <v>4849</v>
      </c>
      <c r="B206" s="539"/>
      <c r="C206" s="539"/>
      <c r="D206" s="540"/>
      <c r="E206" s="541"/>
      <c r="F206" s="541"/>
      <c r="G206" s="542"/>
      <c r="H206" s="539"/>
      <c r="I206" s="536" t="s">
        <v>4854</v>
      </c>
      <c r="J206" s="540"/>
      <c r="K206" s="539"/>
      <c r="L206" s="543"/>
      <c r="M206" s="541"/>
      <c r="N206" s="541"/>
      <c r="O206" s="542"/>
      <c r="P206" s="539"/>
      <c r="Q206" s="545"/>
      <c r="R206" s="539"/>
      <c r="S206" s="539"/>
      <c r="T206" s="304"/>
      <c r="U206" s="406"/>
      <c r="V206" s="406"/>
      <c r="W206" s="302"/>
    </row>
    <row r="207" spans="1:24" ht="15.75" customHeight="1">
      <c r="A207" s="536" t="s">
        <v>4850</v>
      </c>
      <c r="B207" s="539"/>
      <c r="C207" s="539"/>
      <c r="D207" s="540"/>
      <c r="E207" s="541"/>
      <c r="F207" s="541"/>
      <c r="G207" s="542"/>
      <c r="H207" s="539"/>
      <c r="I207" s="536" t="s">
        <v>4855</v>
      </c>
      <c r="J207" s="540"/>
      <c r="K207" s="539"/>
      <c r="L207" s="543"/>
      <c r="M207" s="541"/>
      <c r="N207" s="541"/>
      <c r="O207" s="542"/>
      <c r="P207" s="539"/>
      <c r="Q207" s="545"/>
      <c r="R207" s="539"/>
      <c r="S207" s="539"/>
      <c r="T207" s="304"/>
      <c r="U207" s="406"/>
      <c r="V207" s="406"/>
      <c r="W207" s="302"/>
    </row>
    <row r="208" spans="1:24" ht="15.75" customHeight="1">
      <c r="A208" s="536" t="s">
        <v>4851</v>
      </c>
      <c r="B208" s="539"/>
      <c r="C208" s="539"/>
      <c r="D208" s="540"/>
      <c r="E208" s="541"/>
      <c r="F208" s="541"/>
      <c r="G208" s="542"/>
      <c r="H208" s="539"/>
      <c r="I208" s="536" t="s">
        <v>2031</v>
      </c>
      <c r="J208" s="540"/>
      <c r="K208" s="539"/>
      <c r="L208" s="543"/>
      <c r="M208" s="541"/>
      <c r="N208" s="541"/>
      <c r="O208" s="542"/>
      <c r="P208" s="539"/>
      <c r="Q208" s="545"/>
      <c r="R208" s="539"/>
      <c r="S208" s="539"/>
      <c r="T208" s="304"/>
      <c r="U208" s="406"/>
      <c r="V208" s="406"/>
      <c r="W208" s="302"/>
      <c r="X208" s="535"/>
    </row>
    <row r="209" spans="1:26" ht="15.75" customHeight="1">
      <c r="A209" s="536" t="s">
        <v>4852</v>
      </c>
      <c r="B209" s="539"/>
      <c r="C209" s="539"/>
      <c r="D209" s="540"/>
      <c r="E209" s="541"/>
      <c r="F209" s="541"/>
      <c r="G209" s="542"/>
      <c r="H209" s="539"/>
      <c r="I209" s="536" t="s">
        <v>4856</v>
      </c>
      <c r="J209" s="540"/>
      <c r="K209" s="539"/>
      <c r="L209" s="543"/>
      <c r="M209" s="544"/>
      <c r="N209" s="544"/>
      <c r="O209" s="544"/>
      <c r="P209" s="539"/>
      <c r="Q209" s="546"/>
      <c r="R209" s="539"/>
      <c r="S209" s="539"/>
      <c r="T209" s="304"/>
      <c r="U209" s="431"/>
      <c r="V209" s="431"/>
      <c r="W209" s="303"/>
    </row>
    <row r="210" spans="1:26" ht="15.75">
      <c r="A210" s="301"/>
      <c r="D210" s="287"/>
      <c r="E210" s="287"/>
      <c r="F210" s="287"/>
      <c r="G210" s="287"/>
      <c r="H210" s="287"/>
      <c r="I210" s="223"/>
      <c r="J210" s="287"/>
      <c r="K210" s="28"/>
      <c r="L210" s="288"/>
      <c r="M210" s="1"/>
      <c r="N210" s="1"/>
      <c r="O210" s="28"/>
      <c r="P210" s="28"/>
      <c r="Q210" s="223"/>
      <c r="R210" s="28"/>
      <c r="S210" s="28"/>
      <c r="T210" s="28"/>
      <c r="U210" s="28"/>
      <c r="V210" s="28"/>
      <c r="W210" s="28"/>
    </row>
    <row r="211" spans="1:26" ht="37.5" thickBot="1">
      <c r="A211" s="289"/>
      <c r="D211" s="553" t="s">
        <v>2606</v>
      </c>
      <c r="E211" s="553" t="s">
        <v>2607</v>
      </c>
      <c r="F211" s="553" t="s">
        <v>4732</v>
      </c>
      <c r="G211" s="553" t="s">
        <v>795</v>
      </c>
      <c r="H211" s="553" t="s">
        <v>4731</v>
      </c>
      <c r="I211" s="553" t="s">
        <v>186</v>
      </c>
      <c r="J211" s="553" t="s">
        <v>175</v>
      </c>
      <c r="K211" s="553" t="s">
        <v>4728</v>
      </c>
      <c r="L211" s="553" t="s">
        <v>188</v>
      </c>
      <c r="M211" s="553" t="s">
        <v>4730</v>
      </c>
      <c r="N211" s="553" t="s">
        <v>2027</v>
      </c>
      <c r="O211" s="379"/>
      <c r="P211" s="201" t="s">
        <v>40</v>
      </c>
      <c r="Q211" s="559" t="s">
        <v>4733</v>
      </c>
      <c r="R211" s="379"/>
      <c r="S211" s="379"/>
      <c r="T211" s="379"/>
      <c r="U211" s="379"/>
      <c r="V211" s="201"/>
      <c r="W211" s="28"/>
      <c r="Y211" s="28"/>
      <c r="Z211" s="28"/>
    </row>
    <row r="212" spans="1:26" ht="16.5" thickBot="1">
      <c r="A212" s="529" t="s">
        <v>2630</v>
      </c>
      <c r="D212" s="555">
        <v>3</v>
      </c>
      <c r="E212" s="555"/>
      <c r="F212" s="555"/>
      <c r="G212" s="555"/>
      <c r="H212" s="555"/>
      <c r="I212" s="555"/>
      <c r="J212" s="555"/>
      <c r="K212" s="555"/>
      <c r="L212" s="555"/>
      <c r="M212" s="555"/>
      <c r="N212" s="555"/>
      <c r="O212" s="50"/>
      <c r="P212" s="294">
        <f>SUM(D212:O212)</f>
        <v>3</v>
      </c>
      <c r="Q212" s="292">
        <f>SUM(F183,M180,V184,E188,L193,U188,F197,M196,V198,F205,M204)</f>
        <v>389.29999999999995</v>
      </c>
      <c r="R212" s="50"/>
      <c r="S212" s="50"/>
      <c r="T212" s="50"/>
      <c r="U212" s="50"/>
      <c r="V212" s="294"/>
      <c r="W212" s="434"/>
      <c r="Y212" s="28"/>
      <c r="Z212" s="28"/>
    </row>
    <row r="213" spans="1:26" ht="16.5" thickBot="1">
      <c r="A213" s="529" t="s">
        <v>4601</v>
      </c>
      <c r="D213" s="555">
        <v>0</v>
      </c>
      <c r="E213" s="555"/>
      <c r="F213" s="555"/>
      <c r="G213" s="555"/>
      <c r="H213" s="555"/>
      <c r="I213" s="555"/>
      <c r="J213" s="555"/>
      <c r="K213" s="555"/>
      <c r="L213" s="555"/>
      <c r="M213" s="555"/>
      <c r="N213" s="555"/>
      <c r="O213" s="50"/>
      <c r="P213" s="294">
        <f>SUM(D213:O213)</f>
        <v>0</v>
      </c>
      <c r="Q213" s="434">
        <f>SUM(E180,N180,V180,E189,N191,U189,F198,M197,T201,E204,N206)</f>
        <v>174.59999999999997</v>
      </c>
      <c r="R213" s="50"/>
      <c r="S213" s="50"/>
      <c r="T213" s="50"/>
      <c r="U213" s="50"/>
      <c r="V213" s="294"/>
      <c r="W213" s="434"/>
      <c r="Y213" s="28"/>
      <c r="Z213" s="28"/>
    </row>
    <row r="214" spans="1:26" ht="16.5" thickBot="1">
      <c r="A214" s="529" t="s">
        <v>4602</v>
      </c>
      <c r="D214" s="555">
        <v>0</v>
      </c>
      <c r="E214" s="555"/>
      <c r="F214" s="555"/>
      <c r="G214" s="555"/>
      <c r="H214" s="555"/>
      <c r="I214" s="555"/>
      <c r="J214" s="555"/>
      <c r="K214" s="555"/>
      <c r="L214" s="555"/>
      <c r="M214" s="555"/>
      <c r="N214" s="555"/>
      <c r="O214" s="50"/>
      <c r="P214" s="294">
        <f>SUM(D214:O214)</f>
        <v>0</v>
      </c>
      <c r="Q214" s="434">
        <f>SUM(E182,L185,U181,F191,M188,V189,E196,N200,U196,E205,N207)</f>
        <v>162</v>
      </c>
      <c r="R214" s="50"/>
      <c r="S214" s="50"/>
      <c r="T214" s="50"/>
      <c r="U214" s="50"/>
      <c r="V214" s="294"/>
      <c r="W214" s="434"/>
      <c r="Y214" s="28"/>
      <c r="Z214" s="28"/>
    </row>
    <row r="215" spans="1:26" ht="16.5" thickBot="1">
      <c r="A215" s="529" t="s">
        <v>4603</v>
      </c>
      <c r="B215" s="547"/>
      <c r="C215" s="547"/>
      <c r="D215" s="558">
        <v>3</v>
      </c>
      <c r="E215" s="558"/>
      <c r="F215" s="558"/>
      <c r="G215" s="558"/>
      <c r="H215" s="558"/>
      <c r="I215" s="558"/>
      <c r="J215" s="558"/>
      <c r="K215" s="558"/>
      <c r="L215" s="558"/>
      <c r="M215" s="558"/>
      <c r="N215" s="558"/>
      <c r="O215" s="548"/>
      <c r="P215" s="549">
        <f>SUM(D215:O215)</f>
        <v>3</v>
      </c>
      <c r="Q215" s="550">
        <f>SUM(F184,M181,V181,E190,N192,T193,E197,N199,U197,F204,M205)</f>
        <v>621.29999999999984</v>
      </c>
      <c r="R215" s="548"/>
      <c r="S215" s="548"/>
      <c r="T215" s="548"/>
      <c r="U215" s="548"/>
      <c r="V215" s="549"/>
      <c r="W215" s="550"/>
      <c r="Y215" s="28"/>
      <c r="Z215" s="28"/>
    </row>
    <row r="216" spans="1:26" ht="16.5" thickBot="1">
      <c r="A216" s="529" t="s">
        <v>4604</v>
      </c>
      <c r="D216" s="555">
        <v>0</v>
      </c>
      <c r="E216" s="555"/>
      <c r="F216" s="555"/>
      <c r="G216" s="555"/>
      <c r="H216" s="555"/>
      <c r="I216" s="555"/>
      <c r="J216" s="555"/>
      <c r="K216" s="555"/>
      <c r="L216" s="555"/>
      <c r="M216" s="555"/>
      <c r="N216" s="555"/>
      <c r="O216" s="50"/>
      <c r="P216" s="294">
        <f>SUM(D216:O216)</f>
        <v>0</v>
      </c>
      <c r="Q216" s="434">
        <f>SUM(F181,M182,V183,E191,N189,U191,D201,M199,U198,F207,M206)</f>
        <v>208.3</v>
      </c>
      <c r="R216" s="50"/>
      <c r="S216" s="50"/>
      <c r="T216" s="50"/>
      <c r="U216" s="50"/>
      <c r="V216" s="294"/>
      <c r="W216" s="434"/>
      <c r="Y216" s="28"/>
      <c r="Z216" s="28"/>
    </row>
    <row r="217" spans="1:26" ht="16.5" thickBot="1">
      <c r="A217" s="529" t="s">
        <v>2624</v>
      </c>
      <c r="D217" s="555">
        <v>0</v>
      </c>
      <c r="E217" s="555"/>
      <c r="F217" s="555"/>
      <c r="G217" s="555"/>
      <c r="H217" s="555"/>
      <c r="I217" s="555"/>
      <c r="J217" s="555"/>
      <c r="K217" s="555"/>
      <c r="L217" s="555"/>
      <c r="M217" s="555"/>
      <c r="N217" s="555"/>
      <c r="O217" s="50"/>
      <c r="P217" s="294">
        <f>SUM(D217:O217)</f>
        <v>0</v>
      </c>
      <c r="Q217" s="434">
        <f>SUM(E183,N184,T185,F190,M189,V192,E198,N198,U199,F208,M207)</f>
        <v>15.000000000000002</v>
      </c>
      <c r="R217" s="50"/>
      <c r="S217" s="50"/>
      <c r="T217" s="50"/>
      <c r="U217" s="50"/>
      <c r="V217" s="294"/>
      <c r="W217" s="434"/>
      <c r="Y217" s="28"/>
      <c r="Z217" s="28"/>
    </row>
    <row r="218" spans="1:26" ht="16.5" thickBot="1">
      <c r="A218" s="529" t="s">
        <v>4605</v>
      </c>
      <c r="D218" s="555">
        <v>0</v>
      </c>
      <c r="E218" s="555"/>
      <c r="F218" s="555"/>
      <c r="G218" s="555"/>
      <c r="H218" s="555"/>
      <c r="I218" s="555"/>
      <c r="J218" s="555"/>
      <c r="K218" s="555"/>
      <c r="L218" s="555"/>
      <c r="M218" s="555"/>
      <c r="N218" s="555"/>
      <c r="O218" s="50"/>
      <c r="P218" s="294">
        <f>SUM(D218:O218)</f>
        <v>0</v>
      </c>
      <c r="Q218" s="434">
        <f>SUM(E184,N182,U182,F189,M190,V188,F199,M200,V199,E206,L209)</f>
        <v>455.75</v>
      </c>
      <c r="R218" s="50"/>
      <c r="S218" s="50"/>
      <c r="T218" s="50"/>
      <c r="U218" s="50"/>
      <c r="V218" s="294"/>
      <c r="W218" s="434"/>
      <c r="X218" s="535"/>
      <c r="Y218" s="28"/>
      <c r="Z218" s="28"/>
    </row>
    <row r="219" spans="1:26" ht="16.5" thickBot="1">
      <c r="A219" s="529" t="s">
        <v>4606</v>
      </c>
      <c r="D219" s="555">
        <v>3</v>
      </c>
      <c r="E219" s="555"/>
      <c r="F219" s="555"/>
      <c r="G219" s="555"/>
      <c r="H219" s="555"/>
      <c r="I219" s="555"/>
      <c r="J219" s="555"/>
      <c r="K219" s="555"/>
      <c r="L219" s="555"/>
      <c r="M219" s="555"/>
      <c r="N219" s="555"/>
      <c r="O219" s="50"/>
      <c r="P219" s="294">
        <f>SUM(D219:O219)</f>
        <v>3</v>
      </c>
      <c r="Q219" s="434">
        <f>SUM(F180,M183,V182,E192,N188,U192,F200,L201,V197,E207,N204)</f>
        <v>413.9</v>
      </c>
      <c r="R219" s="50"/>
      <c r="S219" s="50"/>
      <c r="T219" s="50"/>
      <c r="U219" s="50"/>
      <c r="V219" s="294"/>
      <c r="W219" s="434"/>
      <c r="Y219" s="28"/>
      <c r="Z219" s="28"/>
    </row>
    <row r="220" spans="1:26" ht="16.5" thickBot="1">
      <c r="A220" s="529" t="s">
        <v>2635</v>
      </c>
      <c r="D220" s="555" t="s">
        <v>3020</v>
      </c>
      <c r="E220" s="555"/>
      <c r="F220" s="555"/>
      <c r="G220" s="555"/>
      <c r="H220" s="555"/>
      <c r="I220" s="555"/>
      <c r="J220" s="555"/>
      <c r="K220" s="555"/>
      <c r="L220" s="555"/>
      <c r="M220" s="555"/>
      <c r="N220" s="555"/>
      <c r="O220" s="50"/>
      <c r="P220" s="294">
        <f>SUM(D220:O220)</f>
        <v>0</v>
      </c>
      <c r="Q220" s="434">
        <f>SUM(D185,N181,U183,F192,M191,V190,E199,N196,V196,E208,N208)</f>
        <v>487.09999999999991</v>
      </c>
      <c r="R220" s="50"/>
      <c r="S220" s="50"/>
      <c r="T220" s="50"/>
      <c r="U220" s="50"/>
      <c r="V220" s="294"/>
      <c r="W220" s="434"/>
      <c r="Y220" s="28"/>
      <c r="Z220" s="28"/>
    </row>
    <row r="221" spans="1:26" ht="16.5" thickBot="1">
      <c r="A221" s="529" t="s">
        <v>4607</v>
      </c>
      <c r="D221" s="555">
        <v>3</v>
      </c>
      <c r="E221" s="555"/>
      <c r="F221" s="555"/>
      <c r="G221" s="555"/>
      <c r="H221" s="555"/>
      <c r="I221" s="555"/>
      <c r="J221" s="555"/>
      <c r="K221" s="555"/>
      <c r="L221" s="555"/>
      <c r="M221" s="555"/>
      <c r="N221" s="555"/>
      <c r="O221" s="50"/>
      <c r="P221" s="294">
        <f>SUM(D221:O221)</f>
        <v>3</v>
      </c>
      <c r="Q221" s="434">
        <f>SUM(F182,M184,U184,D193,M192,V191,E200,N197,U200,F206,M208)</f>
        <v>495.30000000000007</v>
      </c>
      <c r="R221" s="50"/>
      <c r="S221" s="50"/>
      <c r="T221" s="50"/>
      <c r="U221" s="50"/>
      <c r="V221" s="294"/>
      <c r="W221" s="434"/>
      <c r="Y221" s="28"/>
      <c r="Z221" s="28"/>
    </row>
    <row r="222" spans="1:26" ht="15.75">
      <c r="A222" s="529" t="s">
        <v>4608</v>
      </c>
      <c r="D222" s="555">
        <v>3</v>
      </c>
      <c r="E222" s="555"/>
      <c r="F222" s="555"/>
      <c r="G222" s="555"/>
      <c r="H222" s="555"/>
      <c r="I222" s="555"/>
      <c r="J222" s="555"/>
      <c r="K222" s="555"/>
      <c r="L222" s="556"/>
      <c r="M222" s="557"/>
      <c r="N222" s="557"/>
      <c r="P222" s="294">
        <f>SUM(D222:O222)</f>
        <v>3</v>
      </c>
      <c r="Q222" s="434">
        <f>SUM(E181,N183,U180,F188,N190,U190,F196,M198,V200,D209,N205)</f>
        <v>604.5</v>
      </c>
      <c r="R222" s="63"/>
      <c r="S222" s="28"/>
      <c r="T222" s="28"/>
      <c r="U222" s="28"/>
      <c r="V222" s="288"/>
      <c r="Y222" s="28"/>
      <c r="Z222" s="28"/>
    </row>
    <row r="223" spans="1:26" ht="15.75">
      <c r="A223" s="289"/>
      <c r="D223" s="287"/>
      <c r="E223" s="287"/>
      <c r="F223" s="287"/>
      <c r="G223" s="287"/>
      <c r="H223" s="287"/>
      <c r="I223" s="287"/>
      <c r="J223" s="287"/>
      <c r="K223" s="287"/>
      <c r="L223" s="28"/>
      <c r="P223" s="288"/>
      <c r="Q223" s="407">
        <f>SUM(Q212:Q222)</f>
        <v>4027.0499999999997</v>
      </c>
      <c r="R223" s="63"/>
      <c r="S223" s="28"/>
      <c r="T223" s="28"/>
      <c r="U223" s="28"/>
      <c r="V223" s="288"/>
      <c r="W223" s="407"/>
      <c r="Y223" s="28"/>
      <c r="Z223" s="28"/>
    </row>
    <row r="224" spans="1:26" ht="15.75">
      <c r="A224" s="289"/>
      <c r="D224" s="287"/>
      <c r="E224" s="287"/>
      <c r="F224" s="287"/>
      <c r="G224" s="287"/>
      <c r="H224" s="287"/>
      <c r="I224" s="287"/>
      <c r="J224" s="287"/>
      <c r="K224" s="287"/>
      <c r="L224" s="28"/>
      <c r="M224" s="1"/>
      <c r="N224" s="1"/>
      <c r="P224" s="28"/>
      <c r="Q224" s="28"/>
      <c r="R224" s="63"/>
      <c r="S224" s="28"/>
      <c r="T224" s="28"/>
      <c r="U224" s="28"/>
      <c r="V224" s="288"/>
      <c r="W224" s="407"/>
      <c r="Y224" s="28"/>
      <c r="Z224" s="28"/>
    </row>
    <row r="225" spans="1:26" ht="15">
      <c r="A225" s="289"/>
      <c r="D225" s="293"/>
      <c r="E225" s="293"/>
      <c r="F225" s="293"/>
      <c r="G225" s="293"/>
      <c r="H225" s="293"/>
      <c r="I225" s="293"/>
      <c r="J225" s="293"/>
      <c r="K225" s="293"/>
      <c r="L225" s="296"/>
      <c r="M225" s="432"/>
      <c r="N225" s="109"/>
      <c r="O225" s="28"/>
      <c r="P225" s="28"/>
      <c r="Q225" s="28"/>
      <c r="R225" s="63"/>
      <c r="S225" s="28"/>
      <c r="T225" s="28"/>
      <c r="U225" s="28"/>
      <c r="V225" s="28"/>
      <c r="W225" s="28"/>
      <c r="X225" s="535"/>
      <c r="Y225" s="28"/>
      <c r="Z225" s="28"/>
    </row>
    <row r="226" spans="1:26" ht="20.25">
      <c r="A226" s="307" t="s">
        <v>2007</v>
      </c>
      <c r="B226" s="308"/>
      <c r="D226" s="379"/>
      <c r="E226" s="379"/>
      <c r="F226" s="379"/>
      <c r="G226" s="379"/>
      <c r="H226" s="379"/>
      <c r="I226" s="379"/>
      <c r="J226" s="379"/>
      <c r="K226" s="379"/>
      <c r="L226" s="379"/>
      <c r="M226" s="382"/>
      <c r="N226" s="382"/>
      <c r="O226" s="379"/>
      <c r="P226" s="379"/>
      <c r="Q226" s="379"/>
      <c r="R226" s="379"/>
      <c r="S226" s="379"/>
      <c r="T226" s="379"/>
      <c r="U226" s="379"/>
      <c r="V226" s="201"/>
      <c r="Y226" s="28"/>
      <c r="Z226" s="28"/>
    </row>
    <row r="227" spans="1:26" ht="15">
      <c r="A227" s="289"/>
      <c r="D227" s="287"/>
      <c r="E227" s="287"/>
      <c r="F227" s="287"/>
      <c r="G227" s="287"/>
      <c r="H227" s="287"/>
      <c r="I227" s="287"/>
      <c r="J227" s="287"/>
      <c r="K227" s="287"/>
      <c r="L227" s="28"/>
      <c r="M227" s="433"/>
      <c r="N227" s="1"/>
      <c r="O227" s="28"/>
      <c r="P227" s="28"/>
      <c r="Q227" s="28"/>
      <c r="R227" s="63"/>
      <c r="S227" s="28"/>
      <c r="T227" s="28"/>
      <c r="U227" s="28"/>
      <c r="V227" s="28"/>
      <c r="W227" s="28"/>
      <c r="Y227" s="28"/>
      <c r="Z227" s="28"/>
    </row>
    <row r="228" spans="1:26" s="39" customFormat="1" ht="15.75" customHeight="1">
      <c r="A228" s="306" t="s">
        <v>182</v>
      </c>
      <c r="B228" s="383"/>
      <c r="C228" s="383"/>
      <c r="D228" s="384"/>
      <c r="E228" s="384"/>
      <c r="F228" s="384"/>
      <c r="G228" s="305" t="s">
        <v>150</v>
      </c>
      <c r="H228" s="383"/>
      <c r="I228" s="306" t="s">
        <v>184</v>
      </c>
      <c r="J228" s="384"/>
      <c r="K228" s="383"/>
      <c r="L228" s="305"/>
      <c r="M228" s="383"/>
      <c r="N228" s="383"/>
      <c r="O228" s="305" t="s">
        <v>150</v>
      </c>
      <c r="P228" s="383"/>
      <c r="Q228" s="306" t="s">
        <v>4726</v>
      </c>
      <c r="R228" s="383"/>
      <c r="S228" s="383"/>
      <c r="T228" s="383"/>
      <c r="U228" s="383"/>
      <c r="V228" s="383"/>
      <c r="W228" s="305" t="s">
        <v>150</v>
      </c>
    </row>
    <row r="229" spans="1:26" ht="15.75" customHeight="1">
      <c r="A229" s="536" t="s">
        <v>4857</v>
      </c>
      <c r="B229" s="539"/>
      <c r="C229" s="539"/>
      <c r="D229" s="540"/>
      <c r="E229" s="541">
        <f>'Punten per wedstrijd'!E153</f>
        <v>338.09999999999997</v>
      </c>
      <c r="F229" s="541">
        <f>'Punten per wedstrijd'!E200</f>
        <v>276.7</v>
      </c>
      <c r="G229" s="554" t="s">
        <v>2742</v>
      </c>
      <c r="H229" s="539"/>
      <c r="I229" s="536" t="s">
        <v>4862</v>
      </c>
      <c r="J229" s="540"/>
      <c r="K229" s="539"/>
      <c r="L229" s="543"/>
      <c r="M229" s="541"/>
      <c r="N229" s="541"/>
      <c r="O229" s="542"/>
      <c r="P229" s="539"/>
      <c r="Q229" s="536" t="s">
        <v>4867</v>
      </c>
      <c r="R229" s="539"/>
      <c r="S229" s="539"/>
      <c r="T229" s="304"/>
      <c r="U229" s="406"/>
      <c r="V229" s="406"/>
      <c r="W229" s="302"/>
    </row>
    <row r="230" spans="1:26" ht="15.75" customHeight="1">
      <c r="A230" s="536" t="s">
        <v>4858</v>
      </c>
      <c r="B230" s="539"/>
      <c r="C230" s="539"/>
      <c r="D230" s="540"/>
      <c r="E230" s="541">
        <f>'Punten per wedstrijd'!E244</f>
        <v>711.40000000000009</v>
      </c>
      <c r="F230" s="541">
        <f>'Punten per wedstrijd'!E187</f>
        <v>151.6</v>
      </c>
      <c r="G230" s="554" t="s">
        <v>2740</v>
      </c>
      <c r="H230" s="539"/>
      <c r="I230" s="536" t="s">
        <v>4863</v>
      </c>
      <c r="J230" s="540"/>
      <c r="K230" s="539"/>
      <c r="L230" s="543"/>
      <c r="M230" s="541"/>
      <c r="N230" s="541"/>
      <c r="O230" s="542"/>
      <c r="P230" s="539"/>
      <c r="Q230" s="536" t="s">
        <v>4868</v>
      </c>
      <c r="R230" s="539"/>
      <c r="S230" s="539"/>
      <c r="T230" s="304"/>
      <c r="U230" s="406"/>
      <c r="V230" s="406"/>
      <c r="W230" s="302"/>
    </row>
    <row r="231" spans="1:26" ht="15.75" customHeight="1">
      <c r="A231" s="536" t="s">
        <v>4859</v>
      </c>
      <c r="B231" s="539"/>
      <c r="C231" s="539"/>
      <c r="D231" s="540"/>
      <c r="E231" s="541">
        <f>'Punten per wedstrijd'!E168</f>
        <v>314.79999999999995</v>
      </c>
      <c r="F231" s="541">
        <f>'Punten per wedstrijd'!E229</f>
        <v>154.29999999999998</v>
      </c>
      <c r="G231" s="554" t="s">
        <v>2740</v>
      </c>
      <c r="H231" s="539"/>
      <c r="I231" s="536" t="s">
        <v>4864</v>
      </c>
      <c r="J231" s="540"/>
      <c r="K231" s="539"/>
      <c r="L231" s="543"/>
      <c r="M231" s="541"/>
      <c r="N231" s="541"/>
      <c r="O231" s="542"/>
      <c r="P231" s="539"/>
      <c r="Q231" s="536" t="s">
        <v>4869</v>
      </c>
      <c r="R231" s="539"/>
      <c r="S231" s="539"/>
      <c r="T231" s="304"/>
      <c r="U231" s="406"/>
      <c r="V231" s="406"/>
      <c r="W231" s="302"/>
    </row>
    <row r="232" spans="1:26" ht="15.75" customHeight="1">
      <c r="A232" s="536" t="s">
        <v>2713</v>
      </c>
      <c r="B232" s="539"/>
      <c r="C232" s="539"/>
      <c r="D232" s="540"/>
      <c r="E232" s="541">
        <f>'Punten per wedstrijd'!E193</f>
        <v>559.04999999999995</v>
      </c>
      <c r="F232" s="541">
        <f>'Punten per wedstrijd'!E137</f>
        <v>452.2</v>
      </c>
      <c r="G232" s="554" t="s">
        <v>2742</v>
      </c>
      <c r="H232" s="539"/>
      <c r="I232" s="536" t="s">
        <v>3004</v>
      </c>
      <c r="J232" s="540"/>
      <c r="K232" s="539"/>
      <c r="L232" s="543"/>
      <c r="M232" s="541"/>
      <c r="N232" s="541"/>
      <c r="O232" s="542"/>
      <c r="P232" s="539"/>
      <c r="Q232" s="536" t="s">
        <v>4870</v>
      </c>
      <c r="R232" s="539"/>
      <c r="S232" s="539"/>
      <c r="T232" s="304"/>
      <c r="U232" s="406"/>
      <c r="V232" s="406"/>
      <c r="W232" s="302"/>
      <c r="X232" s="535"/>
    </row>
    <row r="233" spans="1:26" ht="15.75" customHeight="1">
      <c r="A233" s="536" t="s">
        <v>4860</v>
      </c>
      <c r="B233" s="539"/>
      <c r="C233" s="539"/>
      <c r="D233" s="540"/>
      <c r="E233" s="541">
        <f>'Punten per wedstrijd'!E197</f>
        <v>409.8</v>
      </c>
      <c r="F233" s="541">
        <f>'Punten per wedstrijd'!E183</f>
        <v>427.5</v>
      </c>
      <c r="G233" s="554" t="s">
        <v>2739</v>
      </c>
      <c r="H233" s="539"/>
      <c r="I233" s="536" t="s">
        <v>4865</v>
      </c>
      <c r="J233" s="540"/>
      <c r="K233" s="539"/>
      <c r="L233" s="543"/>
      <c r="M233" s="541"/>
      <c r="N233" s="541"/>
      <c r="O233" s="542"/>
      <c r="P233" s="539"/>
      <c r="Q233" s="536" t="s">
        <v>4871</v>
      </c>
      <c r="R233" s="539"/>
      <c r="S233" s="539"/>
      <c r="T233" s="304"/>
      <c r="U233" s="406"/>
      <c r="V233" s="406"/>
      <c r="W233" s="302"/>
    </row>
    <row r="234" spans="1:26" ht="15.75" customHeight="1">
      <c r="A234" s="536" t="s">
        <v>4861</v>
      </c>
      <c r="B234" s="539"/>
      <c r="C234" s="539"/>
      <c r="D234" s="540">
        <f>'Punten per wedstrijd'!E218</f>
        <v>486.70000000000005</v>
      </c>
      <c r="E234" s="541"/>
      <c r="F234" s="541"/>
      <c r="G234" s="542"/>
      <c r="H234" s="539"/>
      <c r="I234" s="536" t="s">
        <v>4866</v>
      </c>
      <c r="J234" s="540"/>
      <c r="K234" s="539"/>
      <c r="L234" s="543"/>
      <c r="M234" s="544"/>
      <c r="N234" s="544"/>
      <c r="O234" s="544"/>
      <c r="P234" s="539"/>
      <c r="Q234" s="536" t="s">
        <v>4872</v>
      </c>
      <c r="R234" s="539"/>
      <c r="S234" s="539"/>
      <c r="T234" s="304"/>
      <c r="U234" s="431"/>
      <c r="V234" s="431"/>
      <c r="W234" s="303"/>
    </row>
    <row r="235" spans="1:26" ht="15.75" customHeight="1">
      <c r="A235" s="545"/>
      <c r="B235" s="539"/>
      <c r="C235" s="539"/>
      <c r="D235" s="540"/>
      <c r="E235" s="541"/>
      <c r="F235" s="541"/>
      <c r="G235" s="542"/>
      <c r="H235" s="539"/>
      <c r="I235" s="545"/>
      <c r="J235" s="540"/>
      <c r="K235" s="539"/>
      <c r="L235" s="543"/>
      <c r="M235" s="544"/>
      <c r="N235" s="544"/>
      <c r="O235" s="544"/>
      <c r="P235" s="539"/>
      <c r="Q235" s="545"/>
      <c r="R235" s="539"/>
      <c r="S235" s="539"/>
      <c r="T235" s="304"/>
      <c r="U235" s="431"/>
      <c r="V235" s="431"/>
      <c r="W235" s="303"/>
    </row>
    <row r="236" spans="1:26" s="39" customFormat="1" ht="15.75" customHeight="1">
      <c r="A236" s="306" t="s">
        <v>795</v>
      </c>
      <c r="B236" s="383"/>
      <c r="C236" s="383"/>
      <c r="D236" s="384"/>
      <c r="E236" s="385"/>
      <c r="F236" s="385"/>
      <c r="G236" s="386" t="s">
        <v>150</v>
      </c>
      <c r="H236" s="383"/>
      <c r="I236" s="306" t="s">
        <v>4727</v>
      </c>
      <c r="J236" s="384"/>
      <c r="K236" s="383"/>
      <c r="L236" s="305"/>
      <c r="M236" s="431"/>
      <c r="N236" s="431"/>
      <c r="O236" s="386" t="s">
        <v>150</v>
      </c>
      <c r="P236" s="383"/>
      <c r="Q236" s="306" t="s">
        <v>186</v>
      </c>
      <c r="R236" s="383"/>
      <c r="S236" s="383"/>
      <c r="T236" s="383"/>
      <c r="U236" s="431"/>
      <c r="V236" s="431"/>
      <c r="W236" s="386" t="s">
        <v>150</v>
      </c>
    </row>
    <row r="237" spans="1:26" ht="15.75" customHeight="1">
      <c r="A237" s="536" t="s">
        <v>4873</v>
      </c>
      <c r="B237" s="539"/>
      <c r="C237" s="539"/>
      <c r="D237" s="540"/>
      <c r="E237" s="541"/>
      <c r="F237" s="541"/>
      <c r="G237" s="542"/>
      <c r="H237" s="539"/>
      <c r="I237" s="536" t="s">
        <v>4879</v>
      </c>
      <c r="J237" s="540"/>
      <c r="K237" s="539"/>
      <c r="L237" s="543"/>
      <c r="M237" s="541"/>
      <c r="N237" s="541"/>
      <c r="O237" s="542"/>
      <c r="P237" s="539"/>
      <c r="Q237" s="536" t="s">
        <v>4884</v>
      </c>
      <c r="R237" s="539"/>
      <c r="S237" s="539"/>
      <c r="T237" s="304"/>
      <c r="U237" s="406"/>
      <c r="V237" s="406"/>
      <c r="W237" s="302"/>
    </row>
    <row r="238" spans="1:26" ht="15.75" customHeight="1">
      <c r="A238" s="536" t="s">
        <v>4874</v>
      </c>
      <c r="B238" s="539"/>
      <c r="C238" s="539"/>
      <c r="D238" s="540"/>
      <c r="E238" s="541"/>
      <c r="F238" s="541"/>
      <c r="G238" s="542"/>
      <c r="H238" s="539"/>
      <c r="I238" s="536" t="s">
        <v>4880</v>
      </c>
      <c r="J238" s="540"/>
      <c r="K238" s="539"/>
      <c r="L238" s="543"/>
      <c r="M238" s="541"/>
      <c r="N238" s="541"/>
      <c r="O238" s="542"/>
      <c r="P238" s="539"/>
      <c r="Q238" s="536" t="s">
        <v>4885</v>
      </c>
      <c r="R238" s="539"/>
      <c r="S238" s="539"/>
      <c r="T238" s="304"/>
      <c r="U238" s="406"/>
      <c r="V238" s="406"/>
      <c r="W238" s="302"/>
    </row>
    <row r="239" spans="1:26" ht="15.75" customHeight="1">
      <c r="A239" s="536" t="s">
        <v>4875</v>
      </c>
      <c r="B239" s="539"/>
      <c r="C239" s="539"/>
      <c r="D239" s="540"/>
      <c r="E239" s="541"/>
      <c r="F239" s="541"/>
      <c r="G239" s="542"/>
      <c r="H239" s="539"/>
      <c r="I239" s="536" t="s">
        <v>2705</v>
      </c>
      <c r="J239" s="540"/>
      <c r="K239" s="539"/>
      <c r="L239" s="543"/>
      <c r="M239" s="541"/>
      <c r="N239" s="541"/>
      <c r="O239" s="542"/>
      <c r="P239" s="539"/>
      <c r="Q239" s="536" t="s">
        <v>4886</v>
      </c>
      <c r="R239" s="539"/>
      <c r="S239" s="539"/>
      <c r="T239" s="304"/>
      <c r="U239" s="406"/>
      <c r="V239" s="406"/>
      <c r="W239" s="302"/>
      <c r="X239" s="535"/>
    </row>
    <row r="240" spans="1:26" ht="15.75" customHeight="1">
      <c r="A240" s="536" t="s">
        <v>4876</v>
      </c>
      <c r="B240" s="539"/>
      <c r="C240" s="539"/>
      <c r="D240" s="540"/>
      <c r="E240" s="541"/>
      <c r="F240" s="541"/>
      <c r="G240" s="542"/>
      <c r="H240" s="539"/>
      <c r="I240" s="536" t="s">
        <v>4881</v>
      </c>
      <c r="J240" s="540"/>
      <c r="K240" s="539"/>
      <c r="L240" s="543"/>
      <c r="M240" s="541"/>
      <c r="N240" s="541"/>
      <c r="O240" s="542"/>
      <c r="P240" s="539"/>
      <c r="Q240" s="536" t="s">
        <v>4887</v>
      </c>
      <c r="R240" s="539"/>
      <c r="S240" s="539"/>
      <c r="T240" s="304"/>
      <c r="U240" s="406"/>
      <c r="V240" s="406"/>
      <c r="W240" s="302"/>
    </row>
    <row r="241" spans="1:24" ht="15.75" customHeight="1">
      <c r="A241" s="536" t="s">
        <v>4877</v>
      </c>
      <c r="B241" s="539"/>
      <c r="C241" s="539"/>
      <c r="D241" s="540"/>
      <c r="E241" s="541"/>
      <c r="F241" s="541"/>
      <c r="G241" s="542"/>
      <c r="H241" s="539"/>
      <c r="I241" s="536" t="s">
        <v>4882</v>
      </c>
      <c r="J241" s="540"/>
      <c r="K241" s="539"/>
      <c r="L241" s="543"/>
      <c r="M241" s="541"/>
      <c r="N241" s="541"/>
      <c r="O241" s="542"/>
      <c r="P241" s="539"/>
      <c r="Q241" s="536" t="s">
        <v>4888</v>
      </c>
      <c r="R241" s="539"/>
      <c r="S241" s="539"/>
      <c r="T241" s="304"/>
      <c r="U241" s="406"/>
      <c r="V241" s="406"/>
      <c r="W241" s="302"/>
    </row>
    <row r="242" spans="1:24" ht="15.75" customHeight="1">
      <c r="A242" s="536" t="s">
        <v>4878</v>
      </c>
      <c r="B242" s="539"/>
      <c r="C242" s="539"/>
      <c r="D242" s="540"/>
      <c r="E242" s="541"/>
      <c r="F242" s="541"/>
      <c r="G242" s="541"/>
      <c r="H242" s="539"/>
      <c r="I242" s="536" t="s">
        <v>4883</v>
      </c>
      <c r="J242" s="540"/>
      <c r="K242" s="539"/>
      <c r="L242" s="543"/>
      <c r="M242" s="544"/>
      <c r="N242" s="544"/>
      <c r="O242" s="544"/>
      <c r="P242" s="539"/>
      <c r="Q242" s="536" t="s">
        <v>4889</v>
      </c>
      <c r="R242" s="539"/>
      <c r="S242" s="539"/>
      <c r="T242" s="304"/>
      <c r="U242" s="431"/>
      <c r="V242" s="431"/>
      <c r="W242" s="303"/>
    </row>
    <row r="243" spans="1:24" ht="15.75" customHeight="1">
      <c r="A243" s="545"/>
      <c r="B243" s="539"/>
      <c r="C243" s="539"/>
      <c r="D243" s="540"/>
      <c r="E243" s="541"/>
      <c r="F243" s="541"/>
      <c r="G243" s="541"/>
      <c r="H243" s="539"/>
      <c r="I243" s="545"/>
      <c r="J243" s="540"/>
      <c r="K243" s="539"/>
      <c r="L243" s="543"/>
      <c r="M243" s="544"/>
      <c r="N243" s="544"/>
      <c r="O243" s="544"/>
      <c r="P243" s="539"/>
      <c r="Q243" s="545"/>
      <c r="R243" s="539"/>
      <c r="S243" s="539"/>
      <c r="T243" s="304"/>
      <c r="U243" s="431"/>
      <c r="V243" s="431"/>
      <c r="W243" s="303"/>
    </row>
    <row r="244" spans="1:24" s="39" customFormat="1" ht="15.75" customHeight="1">
      <c r="A244" s="306" t="s">
        <v>175</v>
      </c>
      <c r="B244" s="383"/>
      <c r="C244" s="383"/>
      <c r="D244" s="384"/>
      <c r="E244" s="385"/>
      <c r="F244" s="385"/>
      <c r="G244" s="386" t="s">
        <v>150</v>
      </c>
      <c r="H244" s="383"/>
      <c r="I244" s="306" t="s">
        <v>4728</v>
      </c>
      <c r="J244" s="384"/>
      <c r="K244" s="383"/>
      <c r="L244" s="305"/>
      <c r="M244" s="431"/>
      <c r="N244" s="431"/>
      <c r="O244" s="386" t="s">
        <v>150</v>
      </c>
      <c r="P244" s="383"/>
      <c r="Q244" s="306" t="s">
        <v>188</v>
      </c>
      <c r="R244" s="383"/>
      <c r="S244" s="383"/>
      <c r="T244" s="383"/>
      <c r="U244" s="431"/>
      <c r="V244" s="431"/>
      <c r="W244" s="386" t="s">
        <v>150</v>
      </c>
    </row>
    <row r="245" spans="1:24" ht="15.75" customHeight="1">
      <c r="A245" s="536" t="s">
        <v>4890</v>
      </c>
      <c r="B245" s="539"/>
      <c r="C245" s="539"/>
      <c r="D245" s="540"/>
      <c r="E245" s="541"/>
      <c r="F245" s="541"/>
      <c r="G245" s="542"/>
      <c r="H245" s="539"/>
      <c r="I245" s="536" t="s">
        <v>4896</v>
      </c>
      <c r="J245" s="540"/>
      <c r="K245" s="539"/>
      <c r="L245" s="543"/>
      <c r="M245" s="541"/>
      <c r="N245" s="541"/>
      <c r="O245" s="542"/>
      <c r="P245" s="539"/>
      <c r="Q245" s="536" t="s">
        <v>4902</v>
      </c>
      <c r="R245" s="539"/>
      <c r="S245" s="539"/>
      <c r="T245" s="539"/>
      <c r="U245" s="406"/>
      <c r="V245" s="406"/>
      <c r="W245" s="302"/>
    </row>
    <row r="246" spans="1:24" ht="15.75" customHeight="1">
      <c r="A246" s="536" t="s">
        <v>4891</v>
      </c>
      <c r="B246" s="539"/>
      <c r="C246" s="539"/>
      <c r="D246" s="540"/>
      <c r="E246" s="541"/>
      <c r="F246" s="541"/>
      <c r="G246" s="542"/>
      <c r="H246" s="539"/>
      <c r="I246" s="536" t="s">
        <v>4897</v>
      </c>
      <c r="J246" s="540"/>
      <c r="K246" s="539"/>
      <c r="L246" s="543"/>
      <c r="M246" s="541"/>
      <c r="N246" s="541"/>
      <c r="O246" s="542"/>
      <c r="P246" s="539"/>
      <c r="Q246" s="536" t="s">
        <v>4903</v>
      </c>
      <c r="R246" s="539"/>
      <c r="S246" s="539"/>
      <c r="T246" s="539"/>
      <c r="U246" s="406"/>
      <c r="V246" s="406"/>
      <c r="W246" s="302"/>
      <c r="X246" s="535"/>
    </row>
    <row r="247" spans="1:24" ht="15.75" customHeight="1">
      <c r="A247" s="536" t="s">
        <v>4892</v>
      </c>
      <c r="B247" s="539"/>
      <c r="C247" s="539"/>
      <c r="D247" s="540"/>
      <c r="E247" s="541"/>
      <c r="F247" s="541"/>
      <c r="G247" s="542"/>
      <c r="H247" s="539"/>
      <c r="I247" s="536" t="s">
        <v>4898</v>
      </c>
      <c r="J247" s="540"/>
      <c r="K247" s="539"/>
      <c r="L247" s="543"/>
      <c r="M247" s="541"/>
      <c r="N247" s="541"/>
      <c r="O247" s="542"/>
      <c r="P247" s="539"/>
      <c r="Q247" s="536" t="s">
        <v>4904</v>
      </c>
      <c r="R247" s="539"/>
      <c r="S247" s="539"/>
      <c r="T247" s="539"/>
      <c r="U247" s="406"/>
      <c r="V247" s="406"/>
      <c r="W247" s="302"/>
    </row>
    <row r="248" spans="1:24" ht="15.75" customHeight="1">
      <c r="A248" s="536" t="s">
        <v>4893</v>
      </c>
      <c r="B248" s="539"/>
      <c r="C248" s="539"/>
      <c r="D248" s="540"/>
      <c r="E248" s="541"/>
      <c r="F248" s="541"/>
      <c r="G248" s="542"/>
      <c r="H248" s="505"/>
      <c r="I248" s="536" t="s">
        <v>4899</v>
      </c>
      <c r="J248" s="540"/>
      <c r="K248" s="539"/>
      <c r="L248" s="543"/>
      <c r="M248" s="541"/>
      <c r="N248" s="541"/>
      <c r="O248" s="542"/>
      <c r="P248" s="539"/>
      <c r="Q248" s="536" t="s">
        <v>4905</v>
      </c>
      <c r="R248" s="539"/>
      <c r="S248" s="539"/>
      <c r="T248" s="539"/>
      <c r="U248" s="406"/>
      <c r="V248" s="406"/>
      <c r="W248" s="302"/>
    </row>
    <row r="249" spans="1:24" ht="15.75" customHeight="1">
      <c r="A249" s="536" t="s">
        <v>4894</v>
      </c>
      <c r="B249" s="539"/>
      <c r="C249" s="539"/>
      <c r="D249" s="540"/>
      <c r="E249" s="541"/>
      <c r="F249" s="541"/>
      <c r="G249" s="542"/>
      <c r="H249" s="540"/>
      <c r="I249" s="536" t="s">
        <v>4900</v>
      </c>
      <c r="J249" s="540"/>
      <c r="K249" s="539"/>
      <c r="L249" s="543"/>
      <c r="M249" s="541"/>
      <c r="N249" s="541"/>
      <c r="O249" s="542"/>
      <c r="P249" s="539"/>
      <c r="Q249" s="536" t="s">
        <v>4906</v>
      </c>
      <c r="R249" s="539"/>
      <c r="S249" s="539"/>
      <c r="T249" s="539"/>
      <c r="U249" s="406"/>
      <c r="V249" s="406"/>
      <c r="W249" s="302"/>
    </row>
    <row r="250" spans="1:24" ht="15.75" customHeight="1">
      <c r="A250" s="536" t="s">
        <v>4895</v>
      </c>
      <c r="B250" s="539"/>
      <c r="C250" s="539"/>
      <c r="D250" s="540"/>
      <c r="E250" s="541"/>
      <c r="F250" s="541"/>
      <c r="G250" s="541"/>
      <c r="H250" s="540"/>
      <c r="I250" s="536" t="s">
        <v>4901</v>
      </c>
      <c r="J250" s="540"/>
      <c r="K250" s="539"/>
      <c r="L250" s="543"/>
      <c r="M250" s="544"/>
      <c r="N250" s="544"/>
      <c r="O250" s="544"/>
      <c r="P250" s="539"/>
      <c r="Q250" s="536" t="s">
        <v>4907</v>
      </c>
      <c r="R250" s="539"/>
      <c r="S250" s="539"/>
      <c r="T250" s="539"/>
      <c r="U250" s="431"/>
      <c r="V250" s="431"/>
      <c r="W250" s="303"/>
    </row>
    <row r="251" spans="1:24" ht="15.75" customHeight="1">
      <c r="A251" s="545"/>
      <c r="B251" s="539"/>
      <c r="C251" s="539"/>
      <c r="D251" s="540"/>
      <c r="E251" s="541"/>
      <c r="F251" s="541"/>
      <c r="G251" s="541"/>
      <c r="H251" s="540"/>
      <c r="I251" s="545"/>
      <c r="J251" s="540"/>
      <c r="K251" s="539"/>
      <c r="L251" s="543"/>
      <c r="M251" s="544"/>
      <c r="N251" s="544"/>
      <c r="O251" s="544"/>
      <c r="P251" s="539"/>
      <c r="Q251" s="545"/>
      <c r="R251" s="539"/>
      <c r="S251" s="539"/>
      <c r="T251" s="539"/>
      <c r="U251" s="431"/>
      <c r="V251" s="431"/>
      <c r="W251" s="303"/>
    </row>
    <row r="252" spans="1:24" s="39" customFormat="1" ht="15.75" customHeight="1">
      <c r="A252" s="306" t="s">
        <v>2030</v>
      </c>
      <c r="B252" s="383"/>
      <c r="C252" s="383"/>
      <c r="D252" s="384"/>
      <c r="E252" s="385"/>
      <c r="F252" s="385"/>
      <c r="G252" s="386" t="s">
        <v>150</v>
      </c>
      <c r="H252" s="383"/>
      <c r="I252" s="306" t="s">
        <v>2620</v>
      </c>
      <c r="J252" s="384"/>
      <c r="K252" s="383"/>
      <c r="L252" s="305"/>
      <c r="M252" s="431"/>
      <c r="N252" s="431"/>
      <c r="O252" s="386" t="s">
        <v>150</v>
      </c>
      <c r="P252" s="383"/>
      <c r="Q252" s="306"/>
      <c r="R252" s="383"/>
      <c r="S252" s="383"/>
      <c r="T252" s="383"/>
      <c r="U252" s="431"/>
      <c r="V252" s="431"/>
      <c r="W252" s="386"/>
    </row>
    <row r="253" spans="1:24" ht="15.75" customHeight="1">
      <c r="A253" s="536" t="s">
        <v>4908</v>
      </c>
      <c r="B253" s="539"/>
      <c r="C253" s="539"/>
      <c r="D253" s="540"/>
      <c r="E253" s="541"/>
      <c r="F253" s="541"/>
      <c r="G253" s="542"/>
      <c r="H253" s="539"/>
      <c r="I253" s="536" t="s">
        <v>4914</v>
      </c>
      <c r="J253" s="540"/>
      <c r="K253" s="539"/>
      <c r="L253" s="543"/>
      <c r="M253" s="541"/>
      <c r="N253" s="541"/>
      <c r="O253" s="542"/>
      <c r="P253" s="539"/>
      <c r="Q253" s="545"/>
      <c r="R253" s="539"/>
      <c r="S253" s="539"/>
      <c r="T253" s="304"/>
      <c r="U253" s="406"/>
      <c r="V253" s="406"/>
      <c r="W253" s="302"/>
      <c r="X253" s="535"/>
    </row>
    <row r="254" spans="1:24" ht="15.75" customHeight="1">
      <c r="A254" s="536" t="s">
        <v>4909</v>
      </c>
      <c r="B254" s="539"/>
      <c r="C254" s="539"/>
      <c r="D254" s="540"/>
      <c r="E254" s="541"/>
      <c r="F254" s="541"/>
      <c r="G254" s="542"/>
      <c r="H254" s="539"/>
      <c r="I254" s="536" t="s">
        <v>4915</v>
      </c>
      <c r="J254" s="540"/>
      <c r="K254" s="539"/>
      <c r="L254" s="543"/>
      <c r="M254" s="541"/>
      <c r="N254" s="541"/>
      <c r="O254" s="542"/>
      <c r="P254" s="539"/>
      <c r="Q254" s="545"/>
      <c r="R254" s="539"/>
      <c r="S254" s="539"/>
      <c r="T254" s="304"/>
      <c r="U254" s="406"/>
      <c r="V254" s="406"/>
      <c r="W254" s="302"/>
    </row>
    <row r="255" spans="1:24" ht="15.75" customHeight="1">
      <c r="A255" s="536" t="s">
        <v>4910</v>
      </c>
      <c r="B255" s="539"/>
      <c r="C255" s="539"/>
      <c r="D255" s="540"/>
      <c r="E255" s="541"/>
      <c r="F255" s="541"/>
      <c r="G255" s="542"/>
      <c r="H255" s="539"/>
      <c r="I255" s="536" t="s">
        <v>4916</v>
      </c>
      <c r="J255" s="540"/>
      <c r="K255" s="539"/>
      <c r="L255" s="543"/>
      <c r="M255" s="541"/>
      <c r="N255" s="541"/>
      <c r="O255" s="542"/>
      <c r="P255" s="539"/>
      <c r="Q255" s="545"/>
      <c r="R255" s="539"/>
      <c r="S255" s="539"/>
      <c r="T255" s="304"/>
      <c r="U255" s="406"/>
      <c r="V255" s="406"/>
      <c r="W255" s="302"/>
    </row>
    <row r="256" spans="1:24" ht="15.75" customHeight="1">
      <c r="A256" s="536" t="s">
        <v>4911</v>
      </c>
      <c r="B256" s="539"/>
      <c r="C256" s="539"/>
      <c r="D256" s="540"/>
      <c r="E256" s="541"/>
      <c r="F256" s="541"/>
      <c r="G256" s="542"/>
      <c r="H256" s="539"/>
      <c r="I256" s="536" t="s">
        <v>4917</v>
      </c>
      <c r="J256" s="540"/>
      <c r="K256" s="539"/>
      <c r="L256" s="543"/>
      <c r="M256" s="541"/>
      <c r="N256" s="541"/>
      <c r="O256" s="542"/>
      <c r="P256" s="539"/>
      <c r="Q256" s="545"/>
      <c r="R256" s="539"/>
      <c r="S256" s="539"/>
      <c r="T256" s="304"/>
      <c r="U256" s="406"/>
      <c r="V256" s="406"/>
      <c r="W256" s="302"/>
    </row>
    <row r="257" spans="1:26" ht="15.75" customHeight="1">
      <c r="A257" s="536" t="s">
        <v>4912</v>
      </c>
      <c r="B257" s="539"/>
      <c r="C257" s="539"/>
      <c r="D257" s="540"/>
      <c r="E257" s="541"/>
      <c r="F257" s="541"/>
      <c r="G257" s="542"/>
      <c r="H257" s="539"/>
      <c r="I257" s="536" t="s">
        <v>4918</v>
      </c>
      <c r="J257" s="540"/>
      <c r="K257" s="539"/>
      <c r="L257" s="543"/>
      <c r="M257" s="541"/>
      <c r="N257" s="541"/>
      <c r="O257" s="542"/>
      <c r="P257" s="539"/>
      <c r="Q257" s="545"/>
      <c r="R257" s="539"/>
      <c r="S257" s="539"/>
      <c r="T257" s="304"/>
      <c r="U257" s="406"/>
      <c r="V257" s="406"/>
      <c r="W257" s="302"/>
    </row>
    <row r="258" spans="1:26" ht="15.75" customHeight="1">
      <c r="A258" s="536" t="s">
        <v>4913</v>
      </c>
      <c r="B258" s="539"/>
      <c r="C258" s="539"/>
      <c r="D258" s="540"/>
      <c r="E258" s="541"/>
      <c r="F258" s="541"/>
      <c r="G258" s="542"/>
      <c r="H258" s="539"/>
      <c r="I258" s="536" t="s">
        <v>4919</v>
      </c>
      <c r="J258" s="540"/>
      <c r="K258" s="539"/>
      <c r="L258" s="543"/>
      <c r="M258" s="544"/>
      <c r="N258" s="544"/>
      <c r="O258" s="544"/>
      <c r="P258" s="539"/>
      <c r="Q258" s="546"/>
      <c r="R258" s="539"/>
      <c r="S258" s="539"/>
      <c r="T258" s="304"/>
      <c r="U258" s="431"/>
      <c r="V258" s="431"/>
      <c r="W258" s="303"/>
    </row>
    <row r="259" spans="1:26" ht="15.75">
      <c r="A259" s="301"/>
      <c r="D259" s="287"/>
      <c r="E259" s="287"/>
      <c r="F259" s="287"/>
      <c r="G259" s="287"/>
      <c r="H259" s="287"/>
      <c r="I259" s="223"/>
      <c r="J259" s="287"/>
      <c r="K259" s="28"/>
      <c r="L259" s="288"/>
      <c r="N259" s="28"/>
      <c r="O259" s="28"/>
      <c r="P259" s="28"/>
      <c r="Q259" s="223"/>
      <c r="R259" s="28"/>
      <c r="S259" s="28"/>
      <c r="T259" s="28"/>
      <c r="U259" s="28"/>
      <c r="V259" s="28"/>
      <c r="W259" s="28"/>
    </row>
    <row r="260" spans="1:26" ht="37.5" thickBot="1">
      <c r="A260" s="289"/>
      <c r="D260" s="553" t="s">
        <v>2606</v>
      </c>
      <c r="E260" s="553" t="s">
        <v>2607</v>
      </c>
      <c r="F260" s="553" t="s">
        <v>4732</v>
      </c>
      <c r="G260" s="553" t="s">
        <v>795</v>
      </c>
      <c r="H260" s="553" t="s">
        <v>4731</v>
      </c>
      <c r="I260" s="553" t="s">
        <v>186</v>
      </c>
      <c r="J260" s="553" t="s">
        <v>175</v>
      </c>
      <c r="K260" s="553" t="s">
        <v>4728</v>
      </c>
      <c r="L260" s="553" t="s">
        <v>188</v>
      </c>
      <c r="M260" s="553" t="s">
        <v>4730</v>
      </c>
      <c r="N260" s="553" t="s">
        <v>2027</v>
      </c>
      <c r="O260" s="379"/>
      <c r="P260" s="201" t="s">
        <v>40</v>
      </c>
      <c r="Q260" s="559" t="s">
        <v>4733</v>
      </c>
      <c r="R260" s="379"/>
      <c r="S260" s="379"/>
      <c r="T260" s="379"/>
      <c r="U260" s="379"/>
      <c r="V260" s="201"/>
      <c r="W260" s="28"/>
      <c r="X260" s="535"/>
      <c r="Y260" s="28"/>
      <c r="Z260" s="28"/>
    </row>
    <row r="261" spans="1:26" ht="16.5" thickBot="1">
      <c r="A261" s="529" t="s">
        <v>4610</v>
      </c>
      <c r="D261" s="555">
        <v>1</v>
      </c>
      <c r="E261" s="555"/>
      <c r="F261" s="555"/>
      <c r="G261" s="555"/>
      <c r="H261" s="555"/>
      <c r="I261" s="555"/>
      <c r="J261" s="555"/>
      <c r="K261" s="555"/>
      <c r="L261" s="555"/>
      <c r="M261" s="555"/>
      <c r="N261" s="555"/>
      <c r="O261" s="50"/>
      <c r="P261" s="294">
        <f>SUM(D261:O261)</f>
        <v>1</v>
      </c>
      <c r="Q261" s="292">
        <f>SUM(F232,M229,V233,E237,L242,U237,F246,M245,V247,F254,M253)</f>
        <v>452.2</v>
      </c>
      <c r="R261" s="50"/>
      <c r="S261" s="50"/>
      <c r="T261" s="50"/>
      <c r="U261" s="50"/>
      <c r="V261" s="294"/>
      <c r="W261" s="434"/>
      <c r="Y261" s="28"/>
      <c r="Z261" s="28"/>
    </row>
    <row r="262" spans="1:26" ht="16.5" thickBot="1">
      <c r="A262" s="529" t="s">
        <v>4609</v>
      </c>
      <c r="D262" s="555">
        <v>2</v>
      </c>
      <c r="E262" s="555"/>
      <c r="F262" s="555"/>
      <c r="G262" s="555"/>
      <c r="H262" s="555"/>
      <c r="I262" s="555"/>
      <c r="J262" s="555"/>
      <c r="K262" s="555"/>
      <c r="L262" s="555"/>
      <c r="M262" s="555"/>
      <c r="N262" s="555"/>
      <c r="O262" s="50"/>
      <c r="P262" s="294">
        <f>SUM(D262:O262)</f>
        <v>2</v>
      </c>
      <c r="Q262" s="434">
        <f>SUM(E229,N229,V229,E238,N240,U238,F247,M246,T250,E253,N255)</f>
        <v>338.09999999999997</v>
      </c>
      <c r="R262" s="50"/>
      <c r="S262" s="50"/>
      <c r="T262" s="50"/>
      <c r="U262" s="50"/>
      <c r="V262" s="294"/>
      <c r="W262" s="434"/>
      <c r="Y262" s="28"/>
      <c r="Z262" s="28"/>
    </row>
    <row r="263" spans="1:26" ht="16.5" thickBot="1">
      <c r="A263" s="529" t="s">
        <v>2629</v>
      </c>
      <c r="D263" s="555">
        <v>3</v>
      </c>
      <c r="E263" s="555"/>
      <c r="F263" s="555"/>
      <c r="G263" s="555"/>
      <c r="H263" s="555"/>
      <c r="I263" s="555"/>
      <c r="J263" s="555"/>
      <c r="K263" s="555"/>
      <c r="L263" s="555"/>
      <c r="M263" s="555"/>
      <c r="N263" s="555"/>
      <c r="O263" s="50"/>
      <c r="P263" s="294">
        <f>SUM(D263:O263)</f>
        <v>3</v>
      </c>
      <c r="Q263" s="434">
        <f>SUM(E231,L234,U230,F240,M237,V238,E245,N249,U245,E254,N256)</f>
        <v>314.79999999999995</v>
      </c>
      <c r="R263" s="50"/>
      <c r="S263" s="50"/>
      <c r="T263" s="50"/>
      <c r="U263" s="50"/>
      <c r="V263" s="294"/>
      <c r="W263" s="434"/>
      <c r="Y263" s="28"/>
      <c r="Z263" s="28"/>
    </row>
    <row r="264" spans="1:26" ht="16.5" thickBot="1">
      <c r="A264" s="529" t="s">
        <v>4611</v>
      </c>
      <c r="B264" s="547"/>
      <c r="C264" s="547"/>
      <c r="D264" s="558">
        <v>2</v>
      </c>
      <c r="E264" s="558"/>
      <c r="F264" s="558"/>
      <c r="G264" s="558"/>
      <c r="H264" s="558"/>
      <c r="I264" s="558"/>
      <c r="J264" s="558"/>
      <c r="K264" s="558"/>
      <c r="L264" s="558"/>
      <c r="M264" s="558"/>
      <c r="N264" s="558"/>
      <c r="O264" s="548"/>
      <c r="P264" s="549">
        <f>SUM(D264:O264)</f>
        <v>2</v>
      </c>
      <c r="Q264" s="550">
        <f>SUM(F233,M230,V230,E239,N241,T242,E246,N248,U246,F253,M254)</f>
        <v>427.5</v>
      </c>
      <c r="R264" s="548"/>
      <c r="S264" s="548"/>
      <c r="T264" s="548"/>
      <c r="U264" s="548"/>
      <c r="V264" s="549"/>
      <c r="W264" s="550"/>
      <c r="Y264" s="28"/>
      <c r="Z264" s="28"/>
    </row>
    <row r="265" spans="1:26" ht="16.5" thickBot="1">
      <c r="A265" s="529" t="s">
        <v>4612</v>
      </c>
      <c r="D265" s="555">
        <v>0</v>
      </c>
      <c r="E265" s="555"/>
      <c r="F265" s="555"/>
      <c r="G265" s="555"/>
      <c r="H265" s="555"/>
      <c r="I265" s="555"/>
      <c r="J265" s="555"/>
      <c r="K265" s="555"/>
      <c r="L265" s="555"/>
      <c r="M265" s="555"/>
      <c r="N265" s="555"/>
      <c r="O265" s="50"/>
      <c r="P265" s="294">
        <f>SUM(D265:O265)</f>
        <v>0</v>
      </c>
      <c r="Q265" s="434">
        <f>SUM(F230,M231,V232,E240,N238,U240,D250,M248,U247,F256,M255)</f>
        <v>151.6</v>
      </c>
      <c r="R265" s="50"/>
      <c r="S265" s="50"/>
      <c r="T265" s="50"/>
      <c r="U265" s="50"/>
      <c r="V265" s="294"/>
      <c r="W265" s="434"/>
      <c r="Y265" s="28"/>
      <c r="Z265" s="28"/>
    </row>
    <row r="266" spans="1:26" ht="16.5" thickBot="1">
      <c r="A266" s="529" t="s">
        <v>4613</v>
      </c>
      <c r="D266" s="555">
        <v>2</v>
      </c>
      <c r="E266" s="555"/>
      <c r="F266" s="555"/>
      <c r="G266" s="555"/>
      <c r="H266" s="555"/>
      <c r="I266" s="555"/>
      <c r="J266" s="555"/>
      <c r="K266" s="555"/>
      <c r="L266" s="555"/>
      <c r="M266" s="555"/>
      <c r="N266" s="555"/>
      <c r="O266" s="50"/>
      <c r="P266" s="294">
        <f>SUM(D266:O266)</f>
        <v>2</v>
      </c>
      <c r="Q266" s="434">
        <f>SUM(E232,N233,T234,F239,M238,V241,E247,N247,U248,F257,M256)</f>
        <v>559.04999999999995</v>
      </c>
      <c r="R266" s="50"/>
      <c r="S266" s="50"/>
      <c r="T266" s="50"/>
      <c r="U266" s="50"/>
      <c r="V266" s="294"/>
      <c r="W266" s="434"/>
      <c r="Y266" s="28"/>
      <c r="Z266" s="28"/>
    </row>
    <row r="267" spans="1:26" ht="16.5" thickBot="1">
      <c r="A267" s="529" t="s">
        <v>2038</v>
      </c>
      <c r="D267" s="555">
        <v>1</v>
      </c>
      <c r="E267" s="555"/>
      <c r="F267" s="555"/>
      <c r="G267" s="555"/>
      <c r="H267" s="555"/>
      <c r="I267" s="555"/>
      <c r="J267" s="555"/>
      <c r="K267" s="555"/>
      <c r="L267" s="555"/>
      <c r="M267" s="555"/>
      <c r="N267" s="555"/>
      <c r="O267" s="50"/>
      <c r="P267" s="294">
        <f>SUM(D267:O267)</f>
        <v>1</v>
      </c>
      <c r="Q267" s="434">
        <f>SUM(E233,N231,U231,F238,M239,V237,F248,M249,V248,E255,L258)</f>
        <v>409.8</v>
      </c>
      <c r="R267" s="50"/>
      <c r="S267" s="50"/>
      <c r="T267" s="50"/>
      <c r="U267" s="50"/>
      <c r="V267" s="294"/>
      <c r="W267" s="434"/>
      <c r="Y267" s="28"/>
      <c r="Z267" s="28"/>
    </row>
    <row r="268" spans="1:26" ht="16.5" thickBot="1">
      <c r="A268" s="529" t="s">
        <v>2042</v>
      </c>
      <c r="D268" s="555">
        <v>1</v>
      </c>
      <c r="E268" s="555"/>
      <c r="F268" s="555"/>
      <c r="G268" s="555"/>
      <c r="H268" s="555"/>
      <c r="I268" s="555"/>
      <c r="J268" s="555"/>
      <c r="K268" s="555"/>
      <c r="L268" s="555"/>
      <c r="M268" s="555"/>
      <c r="N268" s="555"/>
      <c r="O268" s="50"/>
      <c r="P268" s="294">
        <f>SUM(D268:O268)</f>
        <v>1</v>
      </c>
      <c r="Q268" s="434">
        <f>SUM(F229,M232,V231,E241,N237,U241,F249,L250,V246,E256,N253)</f>
        <v>276.7</v>
      </c>
      <c r="R268" s="50"/>
      <c r="S268" s="50"/>
      <c r="T268" s="50"/>
      <c r="U268" s="50"/>
      <c r="V268" s="294"/>
      <c r="W268" s="434"/>
      <c r="Y268" s="28"/>
      <c r="Z268" s="28"/>
    </row>
    <row r="269" spans="1:26" ht="16.5" thickBot="1">
      <c r="A269" s="529" t="s">
        <v>2041</v>
      </c>
      <c r="D269" s="555" t="s">
        <v>3020</v>
      </c>
      <c r="E269" s="555"/>
      <c r="F269" s="555"/>
      <c r="G269" s="555"/>
      <c r="H269" s="555"/>
      <c r="I269" s="555"/>
      <c r="J269" s="555"/>
      <c r="K269" s="555"/>
      <c r="L269" s="555"/>
      <c r="M269" s="555"/>
      <c r="N269" s="555"/>
      <c r="O269" s="50"/>
      <c r="P269" s="294">
        <f>SUM(D269:O269)</f>
        <v>0</v>
      </c>
      <c r="Q269" s="434">
        <f>SUM(D234,N230,U232,F241,M240,V239,E248,N245,V245,E257,N257)</f>
        <v>486.70000000000005</v>
      </c>
      <c r="R269" s="50"/>
      <c r="S269" s="50"/>
      <c r="T269" s="50"/>
      <c r="U269" s="50"/>
      <c r="V269" s="294"/>
      <c r="W269" s="434"/>
      <c r="Y269" s="28"/>
      <c r="Z269" s="28"/>
    </row>
    <row r="270" spans="1:26" ht="16.5" thickBot="1">
      <c r="A270" s="529" t="s">
        <v>4614</v>
      </c>
      <c r="D270" s="555">
        <v>0</v>
      </c>
      <c r="E270" s="555"/>
      <c r="F270" s="555"/>
      <c r="G270" s="555"/>
      <c r="H270" s="555"/>
      <c r="I270" s="555"/>
      <c r="J270" s="555"/>
      <c r="K270" s="555"/>
      <c r="L270" s="555"/>
      <c r="M270" s="555"/>
      <c r="N270" s="555"/>
      <c r="O270" s="50"/>
      <c r="P270" s="294">
        <f>SUM(D270:O270)</f>
        <v>0</v>
      </c>
      <c r="Q270" s="434">
        <f>SUM(F231,M233,U233,D242,M241,V240,E249,N246,U249,F255,M257)</f>
        <v>154.29999999999998</v>
      </c>
      <c r="R270" s="50"/>
      <c r="S270" s="50"/>
      <c r="T270" s="50"/>
      <c r="U270" s="50"/>
      <c r="V270" s="294"/>
      <c r="W270" s="434"/>
      <c r="Y270" s="28"/>
      <c r="Z270" s="28"/>
    </row>
    <row r="271" spans="1:26" ht="15.75">
      <c r="A271" s="529" t="s">
        <v>2055</v>
      </c>
      <c r="D271" s="555">
        <v>3</v>
      </c>
      <c r="E271" s="555"/>
      <c r="F271" s="555"/>
      <c r="G271" s="555"/>
      <c r="H271" s="555"/>
      <c r="I271" s="555"/>
      <c r="J271" s="555"/>
      <c r="K271" s="555"/>
      <c r="L271" s="556"/>
      <c r="M271" s="557"/>
      <c r="N271" s="557"/>
      <c r="P271" s="294">
        <f>SUM(D271:O271)</f>
        <v>3</v>
      </c>
      <c r="Q271" s="434">
        <f>SUM(E230,N232,U229,F237,N239,U239,F245,M247,V249,D258,N254)</f>
        <v>711.40000000000009</v>
      </c>
      <c r="R271" s="63"/>
      <c r="S271" s="28"/>
      <c r="T271" s="28"/>
      <c r="U271" s="28"/>
      <c r="V271" s="288"/>
      <c r="Y271" s="28"/>
      <c r="Z271" s="28"/>
    </row>
    <row r="272" spans="1:26" ht="15.75">
      <c r="A272" s="289"/>
      <c r="D272" s="287"/>
      <c r="E272" s="287"/>
      <c r="F272" s="287"/>
      <c r="G272" s="287"/>
      <c r="H272" s="287"/>
      <c r="I272" s="287"/>
      <c r="J272" s="287"/>
      <c r="K272" s="287"/>
      <c r="L272" s="28"/>
      <c r="P272" s="288"/>
      <c r="Q272" s="407">
        <f>SUM(Q261:Q271)</f>
        <v>4282.1499999999996</v>
      </c>
      <c r="R272" s="63"/>
      <c r="S272" s="28"/>
      <c r="T272" s="28"/>
      <c r="U272" s="28"/>
      <c r="V272" s="288"/>
      <c r="W272" s="407"/>
      <c r="X272" s="535"/>
      <c r="Y272" s="28"/>
      <c r="Z272" s="28"/>
    </row>
    <row r="273" spans="1:26" ht="15.75">
      <c r="A273" s="289"/>
      <c r="D273" s="287"/>
      <c r="E273" s="287"/>
      <c r="F273" s="287"/>
      <c r="G273" s="287"/>
      <c r="H273" s="287"/>
      <c r="I273" s="287"/>
      <c r="J273" s="287"/>
      <c r="K273" s="287"/>
      <c r="L273" s="28"/>
      <c r="P273" s="28"/>
      <c r="Q273" s="28"/>
      <c r="R273" s="63"/>
      <c r="S273" s="28"/>
      <c r="T273" s="28"/>
      <c r="U273" s="28"/>
      <c r="V273" s="288"/>
      <c r="W273" s="407"/>
      <c r="Y273" s="28"/>
      <c r="Z273" s="28"/>
    </row>
    <row r="274" spans="1:26" ht="15.75">
      <c r="A274" s="289"/>
      <c r="D274" s="287"/>
      <c r="E274" s="287"/>
      <c r="F274" s="287"/>
      <c r="G274" s="287"/>
      <c r="H274" s="291"/>
      <c r="I274" s="287"/>
      <c r="J274" s="134"/>
      <c r="K274" s="287"/>
      <c r="L274" s="28"/>
      <c r="M274" s="288"/>
      <c r="O274" s="292"/>
      <c r="P274" s="292"/>
      <c r="Q274" s="291"/>
      <c r="R274" s="63"/>
      <c r="S274" s="134"/>
      <c r="T274" s="28"/>
      <c r="U274" s="28"/>
      <c r="V274" s="28"/>
      <c r="W274" s="28"/>
      <c r="Y274" s="292"/>
      <c r="Z274" s="291"/>
    </row>
    <row r="275" spans="1:26" ht="20.25">
      <c r="A275" s="307" t="s">
        <v>2008</v>
      </c>
      <c r="B275" s="308"/>
      <c r="D275" s="379"/>
      <c r="E275" s="379"/>
      <c r="F275" s="379"/>
      <c r="G275" s="379"/>
      <c r="H275" s="379"/>
      <c r="I275" s="379"/>
      <c r="J275" s="379"/>
      <c r="K275" s="379"/>
      <c r="L275" s="379"/>
      <c r="M275" s="379"/>
      <c r="N275" s="379"/>
      <c r="O275" s="379"/>
      <c r="P275" s="379"/>
      <c r="Q275" s="379"/>
      <c r="R275" s="379"/>
      <c r="S275" s="379"/>
      <c r="T275" s="379"/>
      <c r="U275" s="379"/>
      <c r="V275" s="201"/>
      <c r="Y275" s="28"/>
      <c r="Z275" s="28"/>
    </row>
    <row r="276" spans="1:26" ht="15.75">
      <c r="A276" s="289"/>
      <c r="D276" s="287"/>
      <c r="E276" s="287"/>
      <c r="F276" s="287"/>
      <c r="G276" s="287"/>
      <c r="H276" s="287"/>
      <c r="I276" s="287"/>
      <c r="J276" s="287"/>
      <c r="K276" s="287"/>
      <c r="L276" s="28"/>
      <c r="M276" s="288"/>
      <c r="O276" s="28"/>
      <c r="P276" s="28"/>
      <c r="Q276" s="28"/>
      <c r="R276" s="63"/>
      <c r="S276" s="28"/>
      <c r="T276" s="28"/>
      <c r="U276" s="28"/>
      <c r="V276" s="28"/>
      <c r="W276" s="28"/>
      <c r="Y276" s="28"/>
      <c r="Z276" s="28"/>
    </row>
    <row r="277" spans="1:26" s="39" customFormat="1" ht="15.75" customHeight="1">
      <c r="A277" s="306" t="s">
        <v>182</v>
      </c>
      <c r="B277" s="383"/>
      <c r="C277" s="383"/>
      <c r="D277" s="384"/>
      <c r="E277" s="384"/>
      <c r="F277" s="384"/>
      <c r="G277" s="305" t="s">
        <v>150</v>
      </c>
      <c r="H277" s="383"/>
      <c r="I277" s="306" t="s">
        <v>184</v>
      </c>
      <c r="J277" s="384"/>
      <c r="K277" s="383"/>
      <c r="L277" s="305"/>
      <c r="M277" s="383"/>
      <c r="N277" s="383"/>
      <c r="O277" s="305" t="s">
        <v>150</v>
      </c>
      <c r="P277" s="383"/>
      <c r="Q277" s="306" t="s">
        <v>4726</v>
      </c>
      <c r="R277" s="383"/>
      <c r="S277" s="383"/>
      <c r="T277" s="383"/>
      <c r="U277" s="383"/>
      <c r="V277" s="383"/>
      <c r="W277" s="305" t="s">
        <v>150</v>
      </c>
    </row>
    <row r="278" spans="1:26" ht="15.75" customHeight="1">
      <c r="A278" s="536" t="s">
        <v>4920</v>
      </c>
      <c r="B278" s="539"/>
      <c r="C278" s="539"/>
      <c r="D278" s="540"/>
      <c r="E278" s="541">
        <f>'Punten per wedstrijd'!E133</f>
        <v>148.5</v>
      </c>
      <c r="F278" s="541">
        <f>'Punten per wedstrijd'!E243</f>
        <v>473.7</v>
      </c>
      <c r="G278" s="554" t="s">
        <v>2741</v>
      </c>
      <c r="H278" s="539"/>
      <c r="I278" s="536" t="s">
        <v>4926</v>
      </c>
      <c r="J278" s="540"/>
      <c r="K278" s="539"/>
      <c r="L278" s="543"/>
      <c r="M278" s="541"/>
      <c r="N278" s="541"/>
      <c r="O278" s="542"/>
      <c r="P278" s="539"/>
      <c r="Q278" s="536" t="s">
        <v>2639</v>
      </c>
      <c r="R278" s="539"/>
      <c r="S278" s="539"/>
      <c r="T278" s="304"/>
      <c r="U278" s="406"/>
      <c r="V278" s="406"/>
      <c r="W278" s="302"/>
    </row>
    <row r="279" spans="1:26" ht="15.75" customHeight="1">
      <c r="A279" s="536" t="s">
        <v>4921</v>
      </c>
      <c r="B279" s="539"/>
      <c r="C279" s="539"/>
      <c r="D279" s="540"/>
      <c r="E279" s="541">
        <f>'Punten per wedstrijd'!E250</f>
        <v>272.09999999999997</v>
      </c>
      <c r="F279" s="541">
        <f>'Punten per wedstrijd'!E172</f>
        <v>211.7</v>
      </c>
      <c r="G279" s="554" t="s">
        <v>2740</v>
      </c>
      <c r="H279" s="539"/>
      <c r="I279" s="536" t="s">
        <v>4927</v>
      </c>
      <c r="J279" s="540"/>
      <c r="K279" s="539"/>
      <c r="L279" s="543"/>
      <c r="M279" s="541"/>
      <c r="N279" s="541"/>
      <c r="O279" s="542"/>
      <c r="P279" s="539"/>
      <c r="Q279" s="536" t="s">
        <v>4932</v>
      </c>
      <c r="R279" s="539"/>
      <c r="S279" s="539"/>
      <c r="T279" s="304"/>
      <c r="U279" s="406"/>
      <c r="V279" s="406"/>
      <c r="W279" s="302"/>
      <c r="X279" s="535"/>
    </row>
    <row r="280" spans="1:26" ht="15.75" customHeight="1">
      <c r="A280" s="536" t="s">
        <v>4922</v>
      </c>
      <c r="B280" s="539"/>
      <c r="C280" s="539"/>
      <c r="D280" s="540"/>
      <c r="E280" s="541">
        <f>'Punten per wedstrijd'!E157</f>
        <v>184.00000000000003</v>
      </c>
      <c r="F280" s="541">
        <f>'Punten per wedstrijd'!E247</f>
        <v>479.89999999999992</v>
      </c>
      <c r="G280" s="554" t="s">
        <v>2741</v>
      </c>
      <c r="H280" s="539"/>
      <c r="I280" s="536" t="s">
        <v>4928</v>
      </c>
      <c r="J280" s="540"/>
      <c r="K280" s="539"/>
      <c r="L280" s="543"/>
      <c r="M280" s="541"/>
      <c r="N280" s="541"/>
      <c r="O280" s="542"/>
      <c r="P280" s="539"/>
      <c r="Q280" s="536" t="s">
        <v>4933</v>
      </c>
      <c r="R280" s="539"/>
      <c r="S280" s="539"/>
      <c r="T280" s="304"/>
      <c r="U280" s="406"/>
      <c r="V280" s="406"/>
      <c r="W280" s="302"/>
    </row>
    <row r="281" spans="1:26" ht="15.75" customHeight="1">
      <c r="A281" s="536" t="s">
        <v>4923</v>
      </c>
      <c r="B281" s="539"/>
      <c r="C281" s="539"/>
      <c r="D281" s="540"/>
      <c r="E281" s="541">
        <f>'Punten per wedstrijd'!E201</f>
        <v>453.79999999999995</v>
      </c>
      <c r="F281" s="541">
        <f>'Punten per wedstrijd'!E131</f>
        <v>48</v>
      </c>
      <c r="G281" s="554" t="s">
        <v>2740</v>
      </c>
      <c r="H281" s="539"/>
      <c r="I281" s="536" t="s">
        <v>4929</v>
      </c>
      <c r="J281" s="540"/>
      <c r="K281" s="539"/>
      <c r="L281" s="543"/>
      <c r="M281" s="541"/>
      <c r="N281" s="541"/>
      <c r="O281" s="542"/>
      <c r="P281" s="539"/>
      <c r="Q281" s="536" t="s">
        <v>4934</v>
      </c>
      <c r="R281" s="539"/>
      <c r="S281" s="539"/>
      <c r="T281" s="304"/>
      <c r="U281" s="406"/>
      <c r="V281" s="406"/>
      <c r="W281" s="302"/>
    </row>
    <row r="282" spans="1:26" ht="15.75" customHeight="1">
      <c r="A282" s="536" t="s">
        <v>4924</v>
      </c>
      <c r="B282" s="539"/>
      <c r="C282" s="539"/>
      <c r="D282" s="540"/>
      <c r="E282" s="541">
        <f>'Punten per wedstrijd'!E209</f>
        <v>247.3</v>
      </c>
      <c r="F282" s="541">
        <f>'Punten per wedstrijd'!E167</f>
        <v>90.2</v>
      </c>
      <c r="G282" s="554" t="s">
        <v>2740</v>
      </c>
      <c r="H282" s="539"/>
      <c r="I282" s="536" t="s">
        <v>4930</v>
      </c>
      <c r="J282" s="540"/>
      <c r="K282" s="539"/>
      <c r="L282" s="543"/>
      <c r="M282" s="541"/>
      <c r="N282" s="541"/>
      <c r="O282" s="542"/>
      <c r="P282" s="539"/>
      <c r="Q282" s="536" t="s">
        <v>4935</v>
      </c>
      <c r="R282" s="539"/>
      <c r="S282" s="539"/>
      <c r="T282" s="304"/>
      <c r="U282" s="406"/>
      <c r="V282" s="406"/>
      <c r="W282" s="302"/>
    </row>
    <row r="283" spans="1:26" ht="15.75" customHeight="1">
      <c r="A283" s="536" t="s">
        <v>4925</v>
      </c>
      <c r="B283" s="539"/>
      <c r="C283" s="539"/>
      <c r="D283" s="540">
        <f>'Punten per wedstrijd'!E245</f>
        <v>534.70000000000005</v>
      </c>
      <c r="E283" s="541"/>
      <c r="F283" s="541"/>
      <c r="G283" s="542"/>
      <c r="H283" s="539"/>
      <c r="I283" s="536" t="s">
        <v>4931</v>
      </c>
      <c r="J283" s="540"/>
      <c r="K283" s="539"/>
      <c r="L283" s="543"/>
      <c r="M283" s="544"/>
      <c r="N283" s="544"/>
      <c r="O283" s="544"/>
      <c r="P283" s="539"/>
      <c r="Q283" s="536" t="s">
        <v>4936</v>
      </c>
      <c r="R283" s="539"/>
      <c r="S283" s="539"/>
      <c r="T283" s="304"/>
      <c r="U283" s="431"/>
      <c r="V283" s="431"/>
      <c r="W283" s="303"/>
    </row>
    <row r="284" spans="1:26" ht="15.75" customHeight="1">
      <c r="A284" s="545"/>
      <c r="B284" s="539"/>
      <c r="C284" s="539"/>
      <c r="D284" s="540"/>
      <c r="E284" s="541"/>
      <c r="F284" s="541"/>
      <c r="G284" s="542"/>
      <c r="H284" s="539"/>
      <c r="I284" s="545"/>
      <c r="J284" s="540"/>
      <c r="K284" s="539"/>
      <c r="L284" s="543"/>
      <c r="M284" s="544"/>
      <c r="N284" s="544"/>
      <c r="O284" s="544"/>
      <c r="P284" s="539"/>
      <c r="Q284" s="545"/>
      <c r="R284" s="539"/>
      <c r="S284" s="539"/>
      <c r="T284" s="304"/>
      <c r="U284" s="431"/>
      <c r="V284" s="431"/>
      <c r="W284" s="303"/>
    </row>
    <row r="285" spans="1:26" s="39" customFormat="1" ht="15.75" customHeight="1">
      <c r="A285" s="306" t="s">
        <v>795</v>
      </c>
      <c r="B285" s="383"/>
      <c r="C285" s="383"/>
      <c r="D285" s="384"/>
      <c r="E285" s="385"/>
      <c r="F285" s="385"/>
      <c r="G285" s="386" t="s">
        <v>150</v>
      </c>
      <c r="H285" s="383"/>
      <c r="I285" s="306" t="s">
        <v>4727</v>
      </c>
      <c r="J285" s="384"/>
      <c r="K285" s="383"/>
      <c r="L285" s="305"/>
      <c r="M285" s="431"/>
      <c r="N285" s="431"/>
      <c r="O285" s="386" t="s">
        <v>150</v>
      </c>
      <c r="P285" s="383"/>
      <c r="Q285" s="306" t="s">
        <v>186</v>
      </c>
      <c r="R285" s="383"/>
      <c r="S285" s="383"/>
      <c r="T285" s="383"/>
      <c r="U285" s="431"/>
      <c r="V285" s="431"/>
      <c r="W285" s="386" t="s">
        <v>150</v>
      </c>
    </row>
    <row r="286" spans="1:26" ht="15.75" customHeight="1">
      <c r="A286" s="536" t="s">
        <v>4937</v>
      </c>
      <c r="B286" s="539"/>
      <c r="C286" s="539"/>
      <c r="D286" s="540"/>
      <c r="E286" s="541"/>
      <c r="F286" s="541"/>
      <c r="G286" s="542"/>
      <c r="H286" s="539"/>
      <c r="I286" s="536" t="s">
        <v>4943</v>
      </c>
      <c r="J286" s="540"/>
      <c r="K286" s="539"/>
      <c r="L286" s="543"/>
      <c r="M286" s="541"/>
      <c r="N286" s="541"/>
      <c r="O286" s="542"/>
      <c r="P286" s="539"/>
      <c r="Q286" s="536" t="s">
        <v>4949</v>
      </c>
      <c r="R286" s="539"/>
      <c r="S286" s="539"/>
      <c r="T286" s="304"/>
      <c r="U286" s="406"/>
      <c r="V286" s="406"/>
      <c r="W286" s="302"/>
      <c r="X286" s="535"/>
    </row>
    <row r="287" spans="1:26" ht="15.75" customHeight="1">
      <c r="A287" s="536" t="s">
        <v>4938</v>
      </c>
      <c r="B287" s="539"/>
      <c r="C287" s="539"/>
      <c r="D287" s="540"/>
      <c r="E287" s="541"/>
      <c r="F287" s="541"/>
      <c r="G287" s="542"/>
      <c r="H287" s="539"/>
      <c r="I287" s="536" t="s">
        <v>4944</v>
      </c>
      <c r="J287" s="540"/>
      <c r="K287" s="539"/>
      <c r="L287" s="543"/>
      <c r="M287" s="541"/>
      <c r="N287" s="541"/>
      <c r="O287" s="542"/>
      <c r="P287" s="539"/>
      <c r="Q287" s="536" t="s">
        <v>4950</v>
      </c>
      <c r="R287" s="539"/>
      <c r="S287" s="539"/>
      <c r="T287" s="304"/>
      <c r="U287" s="406"/>
      <c r="V287" s="406"/>
      <c r="W287" s="302"/>
    </row>
    <row r="288" spans="1:26" ht="15.75" customHeight="1">
      <c r="A288" s="536" t="s">
        <v>4939</v>
      </c>
      <c r="B288" s="539"/>
      <c r="C288" s="539"/>
      <c r="D288" s="540"/>
      <c r="E288" s="541"/>
      <c r="F288" s="541"/>
      <c r="G288" s="542"/>
      <c r="H288" s="539"/>
      <c r="I288" s="536" t="s">
        <v>4945</v>
      </c>
      <c r="J288" s="540"/>
      <c r="K288" s="539"/>
      <c r="L288" s="543"/>
      <c r="M288" s="541"/>
      <c r="N288" s="541"/>
      <c r="O288" s="542"/>
      <c r="P288" s="539"/>
      <c r="Q288" s="536" t="s">
        <v>4951</v>
      </c>
      <c r="R288" s="539"/>
      <c r="S288" s="539"/>
      <c r="T288" s="304"/>
      <c r="U288" s="406"/>
      <c r="V288" s="406"/>
      <c r="W288" s="302"/>
    </row>
    <row r="289" spans="1:24" ht="15.75" customHeight="1">
      <c r="A289" s="536" t="s">
        <v>4940</v>
      </c>
      <c r="B289" s="539"/>
      <c r="C289" s="539"/>
      <c r="D289" s="540"/>
      <c r="E289" s="541"/>
      <c r="F289" s="541"/>
      <c r="G289" s="542"/>
      <c r="H289" s="539"/>
      <c r="I289" s="536" t="s">
        <v>4946</v>
      </c>
      <c r="J289" s="540"/>
      <c r="K289" s="539"/>
      <c r="L289" s="543"/>
      <c r="M289" s="541"/>
      <c r="N289" s="541"/>
      <c r="O289" s="542"/>
      <c r="P289" s="539"/>
      <c r="Q289" s="536" t="s">
        <v>4952</v>
      </c>
      <c r="R289" s="539"/>
      <c r="S289" s="539"/>
      <c r="T289" s="304"/>
      <c r="U289" s="406"/>
      <c r="V289" s="406"/>
      <c r="W289" s="302"/>
    </row>
    <row r="290" spans="1:24" ht="15.75" customHeight="1">
      <c r="A290" s="536" t="s">
        <v>4941</v>
      </c>
      <c r="B290" s="539"/>
      <c r="C290" s="539"/>
      <c r="D290" s="540"/>
      <c r="E290" s="541"/>
      <c r="F290" s="541"/>
      <c r="G290" s="542"/>
      <c r="H290" s="539"/>
      <c r="I290" s="536" t="s">
        <v>4947</v>
      </c>
      <c r="J290" s="540"/>
      <c r="K290" s="539"/>
      <c r="L290" s="543"/>
      <c r="M290" s="541"/>
      <c r="N290" s="541"/>
      <c r="O290" s="542"/>
      <c r="P290" s="539"/>
      <c r="Q290" s="536" t="s">
        <v>4953</v>
      </c>
      <c r="R290" s="539"/>
      <c r="S290" s="539"/>
      <c r="T290" s="304"/>
      <c r="U290" s="406"/>
      <c r="V290" s="406"/>
      <c r="W290" s="302"/>
    </row>
    <row r="291" spans="1:24" ht="15.75" customHeight="1">
      <c r="A291" s="536" t="s">
        <v>4942</v>
      </c>
      <c r="B291" s="539"/>
      <c r="C291" s="539"/>
      <c r="D291" s="540"/>
      <c r="E291" s="541"/>
      <c r="F291" s="541"/>
      <c r="G291" s="541"/>
      <c r="H291" s="539"/>
      <c r="I291" s="536" t="s">
        <v>4948</v>
      </c>
      <c r="J291" s="540"/>
      <c r="K291" s="539"/>
      <c r="L291" s="543"/>
      <c r="M291" s="544"/>
      <c r="N291" s="544"/>
      <c r="O291" s="544"/>
      <c r="P291" s="539"/>
      <c r="Q291" s="536" t="s">
        <v>4954</v>
      </c>
      <c r="R291" s="539"/>
      <c r="S291" s="539"/>
      <c r="T291" s="304"/>
      <c r="U291" s="431"/>
      <c r="V291" s="431"/>
      <c r="W291" s="303"/>
    </row>
    <row r="292" spans="1:24" ht="15.75" customHeight="1">
      <c r="A292" s="545"/>
      <c r="B292" s="539"/>
      <c r="C292" s="539"/>
      <c r="D292" s="540"/>
      <c r="E292" s="541"/>
      <c r="F292" s="541"/>
      <c r="G292" s="541"/>
      <c r="H292" s="539"/>
      <c r="I292" s="545"/>
      <c r="J292" s="540"/>
      <c r="K292" s="539"/>
      <c r="L292" s="543"/>
      <c r="M292" s="544"/>
      <c r="N292" s="544"/>
      <c r="O292" s="544"/>
      <c r="P292" s="539"/>
      <c r="Q292" s="545"/>
      <c r="R292" s="539"/>
      <c r="S292" s="539"/>
      <c r="T292" s="304"/>
      <c r="U292" s="431"/>
      <c r="V292" s="431"/>
      <c r="W292" s="303"/>
    </row>
    <row r="293" spans="1:24" s="39" customFormat="1" ht="15.75" customHeight="1">
      <c r="A293" s="306" t="s">
        <v>175</v>
      </c>
      <c r="B293" s="383"/>
      <c r="C293" s="383"/>
      <c r="D293" s="384"/>
      <c r="E293" s="385"/>
      <c r="F293" s="385"/>
      <c r="G293" s="386" t="s">
        <v>150</v>
      </c>
      <c r="H293" s="383"/>
      <c r="I293" s="306" t="s">
        <v>4728</v>
      </c>
      <c r="J293" s="384"/>
      <c r="K293" s="383"/>
      <c r="L293" s="305"/>
      <c r="M293" s="431"/>
      <c r="N293" s="431"/>
      <c r="O293" s="386" t="s">
        <v>150</v>
      </c>
      <c r="P293" s="383"/>
      <c r="Q293" s="306" t="s">
        <v>188</v>
      </c>
      <c r="R293" s="383"/>
      <c r="S293" s="383"/>
      <c r="T293" s="383"/>
      <c r="U293" s="431"/>
      <c r="V293" s="431"/>
      <c r="W293" s="386" t="s">
        <v>150</v>
      </c>
      <c r="X293" s="535"/>
    </row>
    <row r="294" spans="1:24" ht="15.75" customHeight="1">
      <c r="A294" s="536" t="s">
        <v>4955</v>
      </c>
      <c r="B294" s="539"/>
      <c r="C294" s="539"/>
      <c r="D294" s="540"/>
      <c r="E294" s="541"/>
      <c r="F294" s="541"/>
      <c r="G294" s="542"/>
      <c r="H294" s="539"/>
      <c r="I294" s="536" t="s">
        <v>4961</v>
      </c>
      <c r="J294" s="540"/>
      <c r="K294" s="539"/>
      <c r="L294" s="543"/>
      <c r="M294" s="541"/>
      <c r="N294" s="541"/>
      <c r="O294" s="542"/>
      <c r="P294" s="539"/>
      <c r="Q294" s="536" t="s">
        <v>4967</v>
      </c>
      <c r="R294" s="539"/>
      <c r="S294" s="539"/>
      <c r="T294" s="539"/>
      <c r="U294" s="406"/>
      <c r="V294" s="406"/>
      <c r="W294" s="302"/>
    </row>
    <row r="295" spans="1:24" ht="15.75" customHeight="1">
      <c r="A295" s="536" t="s">
        <v>4956</v>
      </c>
      <c r="B295" s="539"/>
      <c r="C295" s="539"/>
      <c r="D295" s="540"/>
      <c r="E295" s="541"/>
      <c r="F295" s="541"/>
      <c r="G295" s="542"/>
      <c r="H295" s="539"/>
      <c r="I295" s="536" t="s">
        <v>4962</v>
      </c>
      <c r="J295" s="540"/>
      <c r="K295" s="539"/>
      <c r="L295" s="543"/>
      <c r="M295" s="541"/>
      <c r="N295" s="541"/>
      <c r="O295" s="542"/>
      <c r="P295" s="539"/>
      <c r="Q295" s="536" t="s">
        <v>4968</v>
      </c>
      <c r="R295" s="539"/>
      <c r="S295" s="539"/>
      <c r="T295" s="539"/>
      <c r="U295" s="406"/>
      <c r="V295" s="406"/>
      <c r="W295" s="302"/>
    </row>
    <row r="296" spans="1:24" ht="15.75" customHeight="1">
      <c r="A296" s="536" t="s">
        <v>4957</v>
      </c>
      <c r="B296" s="539"/>
      <c r="C296" s="539"/>
      <c r="D296" s="540"/>
      <c r="E296" s="541"/>
      <c r="F296" s="541"/>
      <c r="G296" s="542"/>
      <c r="H296" s="539"/>
      <c r="I296" s="536" t="s">
        <v>4963</v>
      </c>
      <c r="J296" s="540"/>
      <c r="K296" s="539"/>
      <c r="L296" s="543"/>
      <c r="M296" s="541"/>
      <c r="N296" s="541"/>
      <c r="O296" s="542"/>
      <c r="P296" s="539"/>
      <c r="Q296" s="536" t="s">
        <v>4969</v>
      </c>
      <c r="R296" s="539"/>
      <c r="S296" s="539"/>
      <c r="T296" s="539"/>
      <c r="U296" s="406"/>
      <c r="V296" s="406"/>
      <c r="W296" s="302"/>
    </row>
    <row r="297" spans="1:24" ht="15.75" customHeight="1">
      <c r="A297" s="536" t="s">
        <v>4958</v>
      </c>
      <c r="B297" s="539"/>
      <c r="C297" s="539"/>
      <c r="D297" s="540"/>
      <c r="E297" s="541"/>
      <c r="F297" s="541"/>
      <c r="G297" s="542"/>
      <c r="H297" s="505"/>
      <c r="I297" s="536" t="s">
        <v>4964</v>
      </c>
      <c r="J297" s="540"/>
      <c r="K297" s="539"/>
      <c r="L297" s="543"/>
      <c r="M297" s="541"/>
      <c r="N297" s="541"/>
      <c r="O297" s="542"/>
      <c r="P297" s="539"/>
      <c r="Q297" s="536" t="s">
        <v>4970</v>
      </c>
      <c r="R297" s="539"/>
      <c r="S297" s="539"/>
      <c r="T297" s="539"/>
      <c r="U297" s="406"/>
      <c r="V297" s="406"/>
      <c r="W297" s="302"/>
    </row>
    <row r="298" spans="1:24" ht="15.75" customHeight="1">
      <c r="A298" s="536" t="s">
        <v>4959</v>
      </c>
      <c r="B298" s="539"/>
      <c r="C298" s="539"/>
      <c r="D298" s="540"/>
      <c r="E298" s="541"/>
      <c r="F298" s="541"/>
      <c r="G298" s="542"/>
      <c r="H298" s="540"/>
      <c r="I298" s="536" t="s">
        <v>4965</v>
      </c>
      <c r="J298" s="540"/>
      <c r="K298" s="539"/>
      <c r="L298" s="543"/>
      <c r="M298" s="541"/>
      <c r="N298" s="541"/>
      <c r="O298" s="542"/>
      <c r="P298" s="539"/>
      <c r="Q298" s="536" t="s">
        <v>4971</v>
      </c>
      <c r="R298" s="539"/>
      <c r="S298" s="539"/>
      <c r="T298" s="539"/>
      <c r="U298" s="406"/>
      <c r="V298" s="406"/>
      <c r="W298" s="302"/>
    </row>
    <row r="299" spans="1:24" ht="15.75" customHeight="1">
      <c r="A299" s="536" t="s">
        <v>4960</v>
      </c>
      <c r="B299" s="539"/>
      <c r="C299" s="539"/>
      <c r="D299" s="540"/>
      <c r="E299" s="541"/>
      <c r="F299" s="541"/>
      <c r="G299" s="541"/>
      <c r="H299" s="540"/>
      <c r="I299" s="536" t="s">
        <v>4966</v>
      </c>
      <c r="J299" s="540"/>
      <c r="K299" s="539"/>
      <c r="L299" s="543"/>
      <c r="M299" s="544"/>
      <c r="N299" s="544"/>
      <c r="O299" s="544"/>
      <c r="P299" s="539"/>
      <c r="Q299" s="536" t="s">
        <v>4972</v>
      </c>
      <c r="R299" s="539"/>
      <c r="S299" s="539"/>
      <c r="T299" s="539"/>
      <c r="U299" s="431"/>
      <c r="V299" s="431"/>
      <c r="W299" s="303"/>
    </row>
    <row r="300" spans="1:24" ht="15.75" customHeight="1">
      <c r="A300" s="545"/>
      <c r="B300" s="539"/>
      <c r="C300" s="539"/>
      <c r="D300" s="540"/>
      <c r="E300" s="541"/>
      <c r="F300" s="541"/>
      <c r="G300" s="541"/>
      <c r="H300" s="540"/>
      <c r="I300" s="545"/>
      <c r="J300" s="540"/>
      <c r="K300" s="539"/>
      <c r="L300" s="543"/>
      <c r="M300" s="544"/>
      <c r="N300" s="544"/>
      <c r="O300" s="544"/>
      <c r="P300" s="539"/>
      <c r="Q300" s="545"/>
      <c r="R300" s="539"/>
      <c r="S300" s="539"/>
      <c r="T300" s="539"/>
      <c r="U300" s="431"/>
      <c r="V300" s="431"/>
      <c r="W300" s="303"/>
      <c r="X300" s="535"/>
    </row>
    <row r="301" spans="1:24" s="39" customFormat="1" ht="15.75" customHeight="1">
      <c r="A301" s="306" t="s">
        <v>2030</v>
      </c>
      <c r="B301" s="383"/>
      <c r="C301" s="383"/>
      <c r="D301" s="384"/>
      <c r="E301" s="385"/>
      <c r="F301" s="385"/>
      <c r="G301" s="386" t="s">
        <v>150</v>
      </c>
      <c r="H301" s="383"/>
      <c r="I301" s="306" t="s">
        <v>2620</v>
      </c>
      <c r="J301" s="384"/>
      <c r="K301" s="383"/>
      <c r="L301" s="305"/>
      <c r="M301" s="431"/>
      <c r="N301" s="431"/>
      <c r="O301" s="386" t="s">
        <v>150</v>
      </c>
      <c r="P301" s="383"/>
      <c r="Q301" s="306"/>
      <c r="R301" s="383"/>
      <c r="S301" s="383"/>
      <c r="T301" s="383"/>
      <c r="U301" s="431"/>
      <c r="V301" s="431"/>
      <c r="W301" s="386"/>
    </row>
    <row r="302" spans="1:24" ht="15.75" customHeight="1">
      <c r="A302" s="536" t="s">
        <v>4973</v>
      </c>
      <c r="B302" s="539"/>
      <c r="C302" s="539"/>
      <c r="D302" s="540"/>
      <c r="E302" s="541"/>
      <c r="F302" s="541"/>
      <c r="G302" s="542"/>
      <c r="H302" s="539"/>
      <c r="I302" s="536" t="s">
        <v>4979</v>
      </c>
      <c r="J302" s="540"/>
      <c r="K302" s="539"/>
      <c r="L302" s="543"/>
      <c r="M302" s="541"/>
      <c r="N302" s="541"/>
      <c r="O302" s="542"/>
      <c r="P302" s="539"/>
      <c r="Q302" s="545"/>
      <c r="R302" s="539"/>
      <c r="S302" s="539"/>
      <c r="T302" s="304"/>
      <c r="U302" s="406"/>
      <c r="V302" s="406"/>
      <c r="W302" s="302"/>
    </row>
    <row r="303" spans="1:24" ht="15.75" customHeight="1">
      <c r="A303" s="536" t="s">
        <v>4974</v>
      </c>
      <c r="B303" s="539"/>
      <c r="C303" s="539"/>
      <c r="D303" s="540"/>
      <c r="E303" s="541"/>
      <c r="F303" s="541"/>
      <c r="G303" s="542"/>
      <c r="H303" s="539"/>
      <c r="I303" s="536" t="s">
        <v>4980</v>
      </c>
      <c r="J303" s="540"/>
      <c r="K303" s="539"/>
      <c r="L303" s="543"/>
      <c r="M303" s="541"/>
      <c r="N303" s="541"/>
      <c r="O303" s="542"/>
      <c r="P303" s="539"/>
      <c r="Q303" s="545"/>
      <c r="R303" s="539"/>
      <c r="S303" s="539"/>
      <c r="T303" s="304"/>
      <c r="U303" s="406"/>
      <c r="V303" s="406"/>
      <c r="W303" s="302"/>
    </row>
    <row r="304" spans="1:24" ht="15.75" customHeight="1">
      <c r="A304" s="536" t="s">
        <v>4975</v>
      </c>
      <c r="B304" s="539"/>
      <c r="C304" s="539"/>
      <c r="D304" s="540"/>
      <c r="E304" s="541"/>
      <c r="F304" s="541"/>
      <c r="G304" s="542"/>
      <c r="H304" s="539"/>
      <c r="I304" s="536" t="s">
        <v>4981</v>
      </c>
      <c r="J304" s="540"/>
      <c r="K304" s="539"/>
      <c r="L304" s="543"/>
      <c r="M304" s="541"/>
      <c r="N304" s="541"/>
      <c r="O304" s="542"/>
      <c r="P304" s="539"/>
      <c r="Q304" s="545"/>
      <c r="R304" s="539"/>
      <c r="S304" s="539"/>
      <c r="T304" s="304"/>
      <c r="U304" s="406"/>
      <c r="V304" s="406"/>
      <c r="W304" s="302"/>
    </row>
    <row r="305" spans="1:26" ht="15.75" customHeight="1">
      <c r="A305" s="536" t="s">
        <v>4976</v>
      </c>
      <c r="B305" s="539"/>
      <c r="C305" s="539"/>
      <c r="D305" s="540"/>
      <c r="E305" s="541"/>
      <c r="F305" s="541"/>
      <c r="G305" s="542"/>
      <c r="H305" s="539"/>
      <c r="I305" s="536" t="s">
        <v>4982</v>
      </c>
      <c r="J305" s="540"/>
      <c r="K305" s="539"/>
      <c r="L305" s="543"/>
      <c r="M305" s="541"/>
      <c r="N305" s="541"/>
      <c r="O305" s="542"/>
      <c r="P305" s="539"/>
      <c r="Q305" s="545"/>
      <c r="R305" s="539"/>
      <c r="S305" s="539"/>
      <c r="T305" s="304"/>
      <c r="U305" s="406"/>
      <c r="V305" s="406"/>
      <c r="W305" s="302"/>
    </row>
    <row r="306" spans="1:26" ht="15.75" customHeight="1">
      <c r="A306" s="536" t="s">
        <v>4977</v>
      </c>
      <c r="B306" s="539"/>
      <c r="C306" s="539"/>
      <c r="D306" s="540"/>
      <c r="E306" s="541"/>
      <c r="F306" s="541"/>
      <c r="G306" s="542"/>
      <c r="H306" s="539"/>
      <c r="I306" s="536" t="s">
        <v>4983</v>
      </c>
      <c r="J306" s="540"/>
      <c r="K306" s="539"/>
      <c r="L306" s="543"/>
      <c r="M306" s="541"/>
      <c r="N306" s="541"/>
      <c r="O306" s="542"/>
      <c r="P306" s="539"/>
      <c r="Q306" s="545"/>
      <c r="R306" s="539"/>
      <c r="S306" s="539"/>
      <c r="T306" s="304"/>
      <c r="U306" s="406"/>
      <c r="V306" s="406"/>
      <c r="W306" s="302"/>
    </row>
    <row r="307" spans="1:26" ht="15.75" customHeight="1">
      <c r="A307" s="536" t="s">
        <v>4978</v>
      </c>
      <c r="B307" s="539"/>
      <c r="C307" s="539"/>
      <c r="D307" s="540"/>
      <c r="E307" s="541"/>
      <c r="F307" s="541"/>
      <c r="G307" s="542"/>
      <c r="H307" s="539"/>
      <c r="I307" s="536" t="s">
        <v>4984</v>
      </c>
      <c r="J307" s="540"/>
      <c r="K307" s="539"/>
      <c r="L307" s="543"/>
      <c r="M307" s="544"/>
      <c r="N307" s="544"/>
      <c r="O307" s="544"/>
      <c r="P307" s="539"/>
      <c r="Q307" s="546"/>
      <c r="R307" s="539"/>
      <c r="S307" s="539"/>
      <c r="T307" s="304"/>
      <c r="U307" s="431"/>
      <c r="V307" s="431"/>
      <c r="W307" s="303"/>
      <c r="X307" s="535"/>
    </row>
    <row r="308" spans="1:26" ht="15.75">
      <c r="A308" s="301"/>
      <c r="D308" s="287"/>
      <c r="E308" s="287"/>
      <c r="F308" s="287"/>
      <c r="G308" s="287"/>
      <c r="H308" s="287"/>
      <c r="I308" s="223"/>
      <c r="J308" s="287"/>
      <c r="K308" s="28"/>
      <c r="L308" s="288"/>
      <c r="N308" s="28"/>
      <c r="O308" s="28"/>
      <c r="P308" s="28"/>
      <c r="Q308" s="223"/>
      <c r="R308" s="28"/>
      <c r="S308" s="28"/>
      <c r="T308" s="28"/>
      <c r="U308" s="28"/>
      <c r="V308" s="28"/>
      <c r="W308" s="28"/>
    </row>
    <row r="309" spans="1:26" ht="37.5" thickBot="1">
      <c r="A309" s="289"/>
      <c r="D309" s="553" t="s">
        <v>2606</v>
      </c>
      <c r="E309" s="553" t="s">
        <v>2607</v>
      </c>
      <c r="F309" s="553" t="s">
        <v>4732</v>
      </c>
      <c r="G309" s="553" t="s">
        <v>795</v>
      </c>
      <c r="H309" s="553" t="s">
        <v>4731</v>
      </c>
      <c r="I309" s="553" t="s">
        <v>186</v>
      </c>
      <c r="J309" s="553" t="s">
        <v>175</v>
      </c>
      <c r="K309" s="553" t="s">
        <v>4728</v>
      </c>
      <c r="L309" s="553" t="s">
        <v>188</v>
      </c>
      <c r="M309" s="553" t="s">
        <v>4730</v>
      </c>
      <c r="N309" s="553" t="s">
        <v>2027</v>
      </c>
      <c r="O309" s="379"/>
      <c r="P309" s="201" t="s">
        <v>40</v>
      </c>
      <c r="Q309" s="559" t="s">
        <v>4733</v>
      </c>
      <c r="R309" s="379"/>
      <c r="S309" s="379"/>
      <c r="T309" s="379"/>
      <c r="U309" s="379"/>
      <c r="V309" s="201"/>
      <c r="W309" s="28"/>
      <c r="Y309" s="28"/>
      <c r="Z309" s="28"/>
    </row>
    <row r="310" spans="1:26" ht="16.5" thickBot="1">
      <c r="A310" s="529" t="s">
        <v>2045</v>
      </c>
      <c r="D310" s="555">
        <v>0</v>
      </c>
      <c r="E310" s="555"/>
      <c r="F310" s="555"/>
      <c r="G310" s="555"/>
      <c r="H310" s="555"/>
      <c r="I310" s="555"/>
      <c r="J310" s="555"/>
      <c r="K310" s="555"/>
      <c r="L310" s="555"/>
      <c r="M310" s="555"/>
      <c r="N310" s="555"/>
      <c r="O310" s="50"/>
      <c r="P310" s="294">
        <f>SUM(D310:O310)</f>
        <v>0</v>
      </c>
      <c r="Q310" s="292">
        <f>SUM(F281,M278,V282,E286,L291,U286,F295,M294,V296,F303,M302)</f>
        <v>48</v>
      </c>
      <c r="R310" s="50"/>
      <c r="S310" s="50"/>
      <c r="T310" s="50"/>
      <c r="U310" s="50"/>
      <c r="V310" s="294"/>
      <c r="W310" s="434"/>
      <c r="Y310" s="28"/>
      <c r="Z310" s="28"/>
    </row>
    <row r="311" spans="1:26" ht="16.5" thickBot="1">
      <c r="A311" s="529" t="s">
        <v>4615</v>
      </c>
      <c r="D311" s="555">
        <v>0</v>
      </c>
      <c r="E311" s="555"/>
      <c r="F311" s="555"/>
      <c r="G311" s="555"/>
      <c r="H311" s="555"/>
      <c r="I311" s="555"/>
      <c r="J311" s="555"/>
      <c r="K311" s="555"/>
      <c r="L311" s="555"/>
      <c r="M311" s="555"/>
      <c r="N311" s="555"/>
      <c r="O311" s="50"/>
      <c r="P311" s="294">
        <f>SUM(D311:O311)</f>
        <v>0</v>
      </c>
      <c r="Q311" s="434">
        <f>SUM(E278,N278,V278,E287,N289,U287,F296,M295,T299,E302,N304)</f>
        <v>148.5</v>
      </c>
      <c r="R311" s="50"/>
      <c r="S311" s="50"/>
      <c r="T311" s="50"/>
      <c r="U311" s="50"/>
      <c r="V311" s="294"/>
      <c r="W311" s="434"/>
      <c r="Y311" s="28"/>
      <c r="Z311" s="28"/>
    </row>
    <row r="312" spans="1:26" ht="16.5" thickBot="1">
      <c r="A312" s="529" t="s">
        <v>4616</v>
      </c>
      <c r="D312" s="555">
        <v>0</v>
      </c>
      <c r="E312" s="555"/>
      <c r="F312" s="555"/>
      <c r="G312" s="555"/>
      <c r="H312" s="555"/>
      <c r="I312" s="555"/>
      <c r="J312" s="555"/>
      <c r="K312" s="555"/>
      <c r="L312" s="555"/>
      <c r="M312" s="555"/>
      <c r="N312" s="555"/>
      <c r="O312" s="50"/>
      <c r="P312" s="294">
        <f>SUM(D312:O312)</f>
        <v>0</v>
      </c>
      <c r="Q312" s="434">
        <f>SUM(E280,L283,U279,F289,M286,V287,E294,N298,U294,E303,N305)</f>
        <v>184.00000000000003</v>
      </c>
      <c r="R312" s="50"/>
      <c r="S312" s="50"/>
      <c r="T312" s="50"/>
      <c r="U312" s="50"/>
      <c r="V312" s="294"/>
      <c r="W312" s="434"/>
      <c r="Y312" s="28"/>
      <c r="Z312" s="28"/>
    </row>
    <row r="313" spans="1:26" ht="16.5" thickBot="1">
      <c r="A313" s="529" t="s">
        <v>4617</v>
      </c>
      <c r="B313" s="547"/>
      <c r="C313" s="547"/>
      <c r="D313" s="558">
        <v>0</v>
      </c>
      <c r="E313" s="558"/>
      <c r="F313" s="558"/>
      <c r="G313" s="558"/>
      <c r="H313" s="558"/>
      <c r="I313" s="558"/>
      <c r="J313" s="558"/>
      <c r="K313" s="558"/>
      <c r="L313" s="558"/>
      <c r="M313" s="558"/>
      <c r="N313" s="558"/>
      <c r="O313" s="548"/>
      <c r="P313" s="549">
        <f>SUM(D313:O313)</f>
        <v>0</v>
      </c>
      <c r="Q313" s="550">
        <f>SUM(F282,M279,V279,E288,N290,T291,E295,N297,U295,F302,M303)</f>
        <v>90.2</v>
      </c>
      <c r="R313" s="548"/>
      <c r="S313" s="548"/>
      <c r="T313" s="548"/>
      <c r="U313" s="548"/>
      <c r="V313" s="549"/>
      <c r="W313" s="550"/>
      <c r="Y313" s="28"/>
      <c r="Z313" s="28"/>
    </row>
    <row r="314" spans="1:26" ht="16.5" thickBot="1">
      <c r="A314" s="529" t="s">
        <v>4618</v>
      </c>
      <c r="D314" s="555">
        <v>0</v>
      </c>
      <c r="E314" s="555"/>
      <c r="F314" s="555"/>
      <c r="G314" s="555"/>
      <c r="H314" s="555"/>
      <c r="I314" s="555"/>
      <c r="J314" s="555"/>
      <c r="K314" s="555"/>
      <c r="L314" s="555"/>
      <c r="M314" s="555"/>
      <c r="N314" s="555"/>
      <c r="O314" s="50"/>
      <c r="P314" s="294">
        <f>SUM(D314:O314)</f>
        <v>0</v>
      </c>
      <c r="Q314" s="434">
        <f>SUM(F279,M280,V281,E289,N287,U289,D299,M297,U296,F305,M304)</f>
        <v>211.7</v>
      </c>
      <c r="R314" s="50"/>
      <c r="S314" s="50"/>
      <c r="T314" s="50"/>
      <c r="U314" s="50"/>
      <c r="V314" s="294"/>
      <c r="W314" s="434"/>
      <c r="Y314" s="28"/>
      <c r="Z314" s="28"/>
    </row>
    <row r="315" spans="1:26" ht="16.5" thickBot="1">
      <c r="A315" s="529" t="s">
        <v>4619</v>
      </c>
      <c r="D315" s="555">
        <v>3</v>
      </c>
      <c r="E315" s="555"/>
      <c r="F315" s="555"/>
      <c r="G315" s="555"/>
      <c r="H315" s="555"/>
      <c r="I315" s="555"/>
      <c r="J315" s="555"/>
      <c r="K315" s="555"/>
      <c r="L315" s="555"/>
      <c r="M315" s="555"/>
      <c r="N315" s="555"/>
      <c r="O315" s="50"/>
      <c r="P315" s="294">
        <f>SUM(D315:O315)</f>
        <v>3</v>
      </c>
      <c r="Q315" s="434">
        <f>SUM(E281,N282,T283,F288,M287,V290,E296,N296,U297,F306,M305)</f>
        <v>453.79999999999995</v>
      </c>
      <c r="R315" s="50"/>
      <c r="S315" s="50"/>
      <c r="T315" s="50"/>
      <c r="U315" s="50"/>
      <c r="V315" s="294"/>
      <c r="W315" s="434"/>
      <c r="Y315" s="28"/>
      <c r="Z315" s="28"/>
    </row>
    <row r="316" spans="1:26" ht="16.5" thickBot="1">
      <c r="A316" s="529" t="s">
        <v>2052</v>
      </c>
      <c r="D316" s="555">
        <v>3</v>
      </c>
      <c r="E316" s="555"/>
      <c r="F316" s="555"/>
      <c r="G316" s="555"/>
      <c r="H316" s="555"/>
      <c r="I316" s="555"/>
      <c r="J316" s="555"/>
      <c r="K316" s="555"/>
      <c r="L316" s="555"/>
      <c r="M316" s="555"/>
      <c r="N316" s="555"/>
      <c r="O316" s="50"/>
      <c r="P316" s="294">
        <f>SUM(D316:O316)</f>
        <v>3</v>
      </c>
      <c r="Q316" s="434">
        <f>SUM(E282,N280,U280,F287,M288,V286,F297,M298,V297,E304,L307)</f>
        <v>247.3</v>
      </c>
      <c r="R316" s="50"/>
      <c r="S316" s="50"/>
      <c r="T316" s="50"/>
      <c r="U316" s="50"/>
      <c r="V316" s="294"/>
      <c r="W316" s="434"/>
      <c r="X316" s="535"/>
      <c r="Y316" s="28"/>
      <c r="Z316" s="28"/>
    </row>
    <row r="317" spans="1:26" ht="16.5" thickBot="1">
      <c r="A317" s="529" t="s">
        <v>4620</v>
      </c>
      <c r="D317" s="555">
        <v>3</v>
      </c>
      <c r="E317" s="555"/>
      <c r="F317" s="555"/>
      <c r="G317" s="555"/>
      <c r="H317" s="555"/>
      <c r="I317" s="555"/>
      <c r="J317" s="555"/>
      <c r="K317" s="555"/>
      <c r="L317" s="555"/>
      <c r="M317" s="555"/>
      <c r="N317" s="555"/>
      <c r="O317" s="50"/>
      <c r="P317" s="294">
        <f>SUM(D317:O317)</f>
        <v>3</v>
      </c>
      <c r="Q317" s="434">
        <f>SUM(F278,M281,V280,E290,N286,U290,F298,L299,V295,E305,N302)</f>
        <v>473.7</v>
      </c>
      <c r="R317" s="50"/>
      <c r="S317" s="50"/>
      <c r="T317" s="50"/>
      <c r="U317" s="50"/>
      <c r="V317" s="294"/>
      <c r="W317" s="434"/>
      <c r="Y317" s="28"/>
      <c r="Z317" s="28"/>
    </row>
    <row r="318" spans="1:26" ht="16.5" thickBot="1">
      <c r="A318" s="529" t="s">
        <v>4621</v>
      </c>
      <c r="D318" s="555" t="s">
        <v>3020</v>
      </c>
      <c r="E318" s="555"/>
      <c r="F318" s="555"/>
      <c r="G318" s="555"/>
      <c r="H318" s="555"/>
      <c r="I318" s="555"/>
      <c r="J318" s="555"/>
      <c r="K318" s="555"/>
      <c r="L318" s="555"/>
      <c r="M318" s="555"/>
      <c r="N318" s="555"/>
      <c r="O318" s="50"/>
      <c r="P318" s="294">
        <f>SUM(D318:O318)</f>
        <v>0</v>
      </c>
      <c r="Q318" s="434">
        <f>SUM(D283,N279,U281,F290,M289,V288,E297,N294,V294,E306,N306)</f>
        <v>534.70000000000005</v>
      </c>
      <c r="R318" s="50"/>
      <c r="S318" s="50"/>
      <c r="T318" s="50"/>
      <c r="U318" s="50"/>
      <c r="V318" s="294"/>
      <c r="W318" s="434"/>
      <c r="Y318" s="28"/>
      <c r="Z318" s="28"/>
    </row>
    <row r="319" spans="1:26" ht="16.5" thickBot="1">
      <c r="A319" s="529" t="s">
        <v>4622</v>
      </c>
      <c r="D319" s="555">
        <v>3</v>
      </c>
      <c r="E319" s="555"/>
      <c r="F319" s="555"/>
      <c r="G319" s="555"/>
      <c r="H319" s="555"/>
      <c r="I319" s="555"/>
      <c r="J319" s="555"/>
      <c r="K319" s="555"/>
      <c r="L319" s="555"/>
      <c r="M319" s="555"/>
      <c r="N319" s="555"/>
      <c r="O319" s="50"/>
      <c r="P319" s="294">
        <f>SUM(D319:O319)</f>
        <v>3</v>
      </c>
      <c r="Q319" s="434">
        <f>SUM(F280,M282,U282,D291,M290,V289,E298,N295,U298,F304,M306)</f>
        <v>479.89999999999992</v>
      </c>
      <c r="R319" s="50"/>
      <c r="S319" s="50"/>
      <c r="T319" s="50"/>
      <c r="U319" s="50"/>
      <c r="V319" s="294"/>
      <c r="W319" s="434"/>
      <c r="Y319" s="28"/>
      <c r="Z319" s="28"/>
    </row>
    <row r="320" spans="1:26" ht="15.75">
      <c r="A320" s="529" t="s">
        <v>4623</v>
      </c>
      <c r="D320" s="555">
        <v>3</v>
      </c>
      <c r="E320" s="555"/>
      <c r="F320" s="555"/>
      <c r="G320" s="555"/>
      <c r="H320" s="555"/>
      <c r="I320" s="555"/>
      <c r="J320" s="555"/>
      <c r="K320" s="555"/>
      <c r="L320" s="556"/>
      <c r="M320" s="557"/>
      <c r="N320" s="557"/>
      <c r="P320" s="294">
        <f>SUM(D320:O320)</f>
        <v>3</v>
      </c>
      <c r="Q320" s="434">
        <f>SUM(E279,N281,U278,F286,N288,U288,F294,M296,V298,D307,N303)</f>
        <v>272.09999999999997</v>
      </c>
      <c r="R320" s="63"/>
      <c r="S320" s="28"/>
      <c r="T320" s="28"/>
      <c r="U320" s="28"/>
      <c r="V320" s="288"/>
      <c r="Y320" s="28"/>
      <c r="Z320" s="28"/>
    </row>
    <row r="321" spans="1:26" ht="15.75">
      <c r="A321" s="289"/>
      <c r="D321" s="287"/>
      <c r="E321" s="287"/>
      <c r="F321" s="287"/>
      <c r="G321" s="287"/>
      <c r="H321" s="287"/>
      <c r="I321" s="287"/>
      <c r="J321" s="287"/>
      <c r="K321" s="287"/>
      <c r="L321" s="28"/>
      <c r="P321" s="288"/>
      <c r="Q321" s="407">
        <f>SUM(Q310:Q320)</f>
        <v>3143.8999999999996</v>
      </c>
      <c r="R321" s="63"/>
      <c r="S321" s="28"/>
      <c r="T321" s="28"/>
      <c r="U321" s="28"/>
      <c r="V321" s="288"/>
      <c r="W321" s="407"/>
      <c r="Y321" s="28"/>
      <c r="Z321" s="28"/>
    </row>
    <row r="322" spans="1:26" ht="15.75">
      <c r="A322" s="289"/>
      <c r="D322" s="287"/>
      <c r="E322" s="287"/>
      <c r="F322" s="287"/>
      <c r="G322" s="287"/>
      <c r="H322" s="287"/>
      <c r="I322" s="287"/>
      <c r="J322" s="287"/>
      <c r="K322" s="287"/>
      <c r="L322" s="28"/>
      <c r="P322" s="28"/>
      <c r="Q322" s="28"/>
      <c r="R322" s="63"/>
      <c r="S322" s="28"/>
      <c r="T322" s="28"/>
      <c r="U322" s="28"/>
      <c r="V322" s="288"/>
      <c r="W322" s="407"/>
      <c r="Y322" s="28"/>
      <c r="Z322" s="28"/>
    </row>
    <row r="323" spans="1:26" ht="15.75">
      <c r="A323" s="289"/>
      <c r="D323" s="287"/>
      <c r="E323" s="287"/>
      <c r="F323" s="287"/>
      <c r="G323" s="287"/>
      <c r="H323" s="287"/>
      <c r="I323" s="287"/>
      <c r="J323" s="287"/>
      <c r="K323" s="287"/>
      <c r="L323" s="28"/>
      <c r="M323" s="288"/>
      <c r="O323" s="28"/>
      <c r="P323" s="28"/>
      <c r="Q323" s="28"/>
      <c r="R323" s="28"/>
      <c r="S323" s="28"/>
      <c r="T323" s="28"/>
      <c r="U323" s="28"/>
      <c r="V323" s="28"/>
      <c r="W323" s="28"/>
      <c r="X323" s="535"/>
      <c r="Y323" s="28"/>
      <c r="Z323" s="28"/>
    </row>
    <row r="324" spans="1:26" ht="20.25">
      <c r="A324" s="307" t="s">
        <v>2009</v>
      </c>
      <c r="B324" s="308"/>
      <c r="D324" s="379"/>
      <c r="E324" s="379"/>
      <c r="F324" s="379"/>
      <c r="G324" s="379"/>
      <c r="H324" s="379"/>
      <c r="I324" s="379"/>
      <c r="J324" s="379"/>
      <c r="K324" s="379"/>
      <c r="L324" s="379"/>
      <c r="M324" s="379"/>
      <c r="N324" s="379"/>
      <c r="O324" s="379"/>
      <c r="P324" s="379"/>
      <c r="Q324" s="379"/>
      <c r="R324" s="379"/>
      <c r="S324" s="379"/>
      <c r="T324" s="379"/>
      <c r="U324" s="379"/>
      <c r="V324" s="201"/>
      <c r="Y324" s="28"/>
      <c r="Z324" s="28"/>
    </row>
    <row r="325" spans="1:26" ht="15.75">
      <c r="A325" s="289"/>
      <c r="D325" s="287"/>
      <c r="E325" s="287"/>
      <c r="F325" s="287"/>
      <c r="G325" s="287"/>
      <c r="H325" s="287"/>
      <c r="I325" s="287"/>
      <c r="J325" s="287"/>
      <c r="K325" s="287"/>
      <c r="L325" s="28"/>
      <c r="M325" s="288"/>
      <c r="O325" s="28"/>
      <c r="P325" s="28"/>
      <c r="Q325" s="28"/>
      <c r="R325" s="63"/>
      <c r="S325" s="28"/>
      <c r="T325" s="28"/>
      <c r="U325" s="28"/>
      <c r="V325" s="28"/>
      <c r="W325" s="28"/>
      <c r="Y325" s="28"/>
      <c r="Z325" s="28"/>
    </row>
    <row r="326" spans="1:26" s="39" customFormat="1" ht="15.75" customHeight="1">
      <c r="A326" s="306" t="s">
        <v>182</v>
      </c>
      <c r="B326" s="383"/>
      <c r="C326" s="383"/>
      <c r="D326" s="384"/>
      <c r="E326" s="384"/>
      <c r="F326" s="384"/>
      <c r="G326" s="305" t="s">
        <v>150</v>
      </c>
      <c r="H326" s="383"/>
      <c r="I326" s="306" t="s">
        <v>184</v>
      </c>
      <c r="J326" s="384"/>
      <c r="K326" s="383"/>
      <c r="L326" s="305"/>
      <c r="M326" s="383"/>
      <c r="N326" s="383"/>
      <c r="O326" s="305" t="s">
        <v>150</v>
      </c>
      <c r="P326" s="383"/>
      <c r="Q326" s="306" t="s">
        <v>4726</v>
      </c>
      <c r="R326" s="383"/>
      <c r="S326" s="383"/>
      <c r="T326" s="383"/>
      <c r="U326" s="383"/>
      <c r="V326" s="383"/>
      <c r="W326" s="305" t="s">
        <v>150</v>
      </c>
    </row>
    <row r="327" spans="1:26" ht="15.75" customHeight="1">
      <c r="A327" s="536" t="s">
        <v>4985</v>
      </c>
      <c r="B327" s="539"/>
      <c r="C327" s="539"/>
      <c r="D327" s="540"/>
      <c r="E327" s="541">
        <f>'Punten per wedstrijd'!E186</f>
        <v>476.59999999999997</v>
      </c>
      <c r="F327" s="541">
        <f>'Punten per wedstrijd'!E224</f>
        <v>362.59999999999991</v>
      </c>
      <c r="G327" s="554" t="s">
        <v>2740</v>
      </c>
      <c r="H327" s="539"/>
      <c r="I327" s="536" t="s">
        <v>4989</v>
      </c>
      <c r="J327" s="540"/>
      <c r="K327" s="539"/>
      <c r="L327" s="543"/>
      <c r="M327" s="541"/>
      <c r="N327" s="541"/>
      <c r="O327" s="542"/>
      <c r="P327" s="539"/>
      <c r="Q327" s="536" t="s">
        <v>4995</v>
      </c>
      <c r="R327" s="539"/>
      <c r="S327" s="539"/>
      <c r="T327" s="304"/>
      <c r="U327" s="406"/>
      <c r="V327" s="406"/>
      <c r="W327" s="302"/>
    </row>
    <row r="328" spans="1:26" ht="15.75" customHeight="1">
      <c r="A328" s="536" t="s">
        <v>4986</v>
      </c>
      <c r="B328" s="539"/>
      <c r="C328" s="539"/>
      <c r="D328" s="540"/>
      <c r="E328" s="541">
        <f>'Punten per wedstrijd'!E233</f>
        <v>438.25</v>
      </c>
      <c r="F328" s="541">
        <f>'Punten per wedstrijd'!E192</f>
        <v>281.10000000000002</v>
      </c>
      <c r="G328" s="554" t="s">
        <v>2740</v>
      </c>
      <c r="H328" s="539"/>
      <c r="I328" s="536" t="s">
        <v>4990</v>
      </c>
      <c r="J328" s="540"/>
      <c r="K328" s="539"/>
      <c r="L328" s="543"/>
      <c r="M328" s="541"/>
      <c r="N328" s="541"/>
      <c r="O328" s="542"/>
      <c r="P328" s="539"/>
      <c r="Q328" s="536" t="s">
        <v>4996</v>
      </c>
      <c r="R328" s="539"/>
      <c r="S328" s="539"/>
      <c r="T328" s="304"/>
      <c r="U328" s="406"/>
      <c r="V328" s="406"/>
      <c r="W328" s="302"/>
    </row>
    <row r="329" spans="1:26" ht="15.75" customHeight="1">
      <c r="A329" s="536" t="s">
        <v>4987</v>
      </c>
      <c r="B329" s="539"/>
      <c r="C329" s="539"/>
      <c r="D329" s="540"/>
      <c r="E329" s="541">
        <f>'Punten per wedstrijd'!E188</f>
        <v>144.9</v>
      </c>
      <c r="F329" s="541">
        <f>'Punten per wedstrijd'!E232</f>
        <v>219.9</v>
      </c>
      <c r="G329" s="554" t="s">
        <v>2741</v>
      </c>
      <c r="H329" s="539"/>
      <c r="I329" s="536" t="s">
        <v>4991</v>
      </c>
      <c r="J329" s="540"/>
      <c r="K329" s="539"/>
      <c r="L329" s="543"/>
      <c r="M329" s="541"/>
      <c r="N329" s="541"/>
      <c r="O329" s="542"/>
      <c r="P329" s="539"/>
      <c r="Q329" s="536" t="s">
        <v>4997</v>
      </c>
      <c r="R329" s="539"/>
      <c r="S329" s="539"/>
      <c r="T329" s="304"/>
      <c r="U329" s="406"/>
      <c r="V329" s="406"/>
      <c r="W329" s="302"/>
    </row>
    <row r="330" spans="1:26" ht="15.75" customHeight="1">
      <c r="A330" s="536" t="s">
        <v>5047</v>
      </c>
      <c r="B330" s="539"/>
      <c r="C330" s="539"/>
      <c r="D330" s="540"/>
      <c r="E330" s="541">
        <f>'Punten per wedstrijd'!E196</f>
        <v>114</v>
      </c>
      <c r="F330" s="541">
        <f>'Punten per wedstrijd'!E144</f>
        <v>250.40000000000003</v>
      </c>
      <c r="G330" s="554" t="s">
        <v>2741</v>
      </c>
      <c r="H330" s="539"/>
      <c r="I330" s="536" t="s">
        <v>4992</v>
      </c>
      <c r="J330" s="540"/>
      <c r="K330" s="539"/>
      <c r="L330" s="543"/>
      <c r="M330" s="541"/>
      <c r="N330" s="541"/>
      <c r="O330" s="542"/>
      <c r="P330" s="539"/>
      <c r="Q330" s="536" t="s">
        <v>4998</v>
      </c>
      <c r="R330" s="539"/>
      <c r="S330" s="539"/>
      <c r="T330" s="304"/>
      <c r="U330" s="406"/>
      <c r="V330" s="406"/>
      <c r="W330" s="302"/>
      <c r="X330" s="535"/>
    </row>
    <row r="331" spans="1:26" ht="15.75" customHeight="1">
      <c r="A331" s="536" t="s">
        <v>2712</v>
      </c>
      <c r="B331" s="539"/>
      <c r="C331" s="539"/>
      <c r="D331" s="540"/>
      <c r="E331" s="541">
        <f>'Punten per wedstrijd'!E207</f>
        <v>627.29999999999995</v>
      </c>
      <c r="F331" s="541">
        <f>'Punten per wedstrijd'!E190</f>
        <v>462.29999999999995</v>
      </c>
      <c r="G331" s="554" t="s">
        <v>2740</v>
      </c>
      <c r="H331" s="539"/>
      <c r="I331" s="536" t="s">
        <v>4993</v>
      </c>
      <c r="J331" s="540"/>
      <c r="K331" s="539"/>
      <c r="L331" s="543"/>
      <c r="M331" s="541"/>
      <c r="N331" s="541"/>
      <c r="O331" s="542"/>
      <c r="P331" s="539"/>
      <c r="Q331" s="536" t="s">
        <v>4999</v>
      </c>
      <c r="R331" s="539"/>
      <c r="S331" s="539"/>
      <c r="T331" s="304"/>
      <c r="U331" s="406"/>
      <c r="V331" s="406"/>
      <c r="W331" s="302"/>
    </row>
    <row r="332" spans="1:26" ht="15.75" customHeight="1">
      <c r="A332" s="536" t="s">
        <v>4988</v>
      </c>
      <c r="B332" s="539"/>
      <c r="C332" s="539"/>
      <c r="D332" s="540">
        <f>'Punten per wedstrijd'!E230</f>
        <v>497.20000000000005</v>
      </c>
      <c r="E332" s="541"/>
      <c r="F332" s="541"/>
      <c r="G332" s="542"/>
      <c r="H332" s="539"/>
      <c r="I332" s="536" t="s">
        <v>4994</v>
      </c>
      <c r="J332" s="540"/>
      <c r="K332" s="539"/>
      <c r="L332" s="543"/>
      <c r="M332" s="544"/>
      <c r="N332" s="544"/>
      <c r="O332" s="544"/>
      <c r="P332" s="539"/>
      <c r="Q332" s="536" t="s">
        <v>5000</v>
      </c>
      <c r="R332" s="539"/>
      <c r="S332" s="539"/>
      <c r="T332" s="304"/>
      <c r="U332" s="431"/>
      <c r="V332" s="431"/>
      <c r="W332" s="303"/>
    </row>
    <row r="333" spans="1:26" ht="15.75" customHeight="1">
      <c r="A333" s="545"/>
      <c r="B333" s="539"/>
      <c r="C333" s="539"/>
      <c r="D333" s="540"/>
      <c r="E333" s="541"/>
      <c r="F333" s="541"/>
      <c r="G333" s="542"/>
      <c r="H333" s="539"/>
      <c r="I333" s="545"/>
      <c r="J333" s="540"/>
      <c r="K333" s="539"/>
      <c r="L333" s="543"/>
      <c r="M333" s="544"/>
      <c r="N333" s="544"/>
      <c r="O333" s="544"/>
      <c r="P333" s="539"/>
      <c r="Q333" s="545"/>
      <c r="R333" s="539"/>
      <c r="S333" s="539"/>
      <c r="T333" s="304"/>
      <c r="U333" s="431"/>
      <c r="V333" s="431"/>
      <c r="W333" s="303"/>
    </row>
    <row r="334" spans="1:26" s="39" customFormat="1" ht="15.75" customHeight="1">
      <c r="A334" s="306" t="s">
        <v>795</v>
      </c>
      <c r="B334" s="383"/>
      <c r="C334" s="383"/>
      <c r="D334" s="384"/>
      <c r="E334" s="385"/>
      <c r="F334" s="385"/>
      <c r="G334" s="386" t="s">
        <v>150</v>
      </c>
      <c r="H334" s="383"/>
      <c r="I334" s="306" t="s">
        <v>4727</v>
      </c>
      <c r="J334" s="384"/>
      <c r="K334" s="383"/>
      <c r="L334" s="305"/>
      <c r="M334" s="431"/>
      <c r="N334" s="431"/>
      <c r="O334" s="386" t="s">
        <v>150</v>
      </c>
      <c r="P334" s="383"/>
      <c r="Q334" s="306" t="s">
        <v>186</v>
      </c>
      <c r="R334" s="383"/>
      <c r="S334" s="383"/>
      <c r="T334" s="383"/>
      <c r="U334" s="431"/>
      <c r="V334" s="431"/>
      <c r="W334" s="386" t="s">
        <v>150</v>
      </c>
    </row>
    <row r="335" spans="1:26" ht="15.75" customHeight="1">
      <c r="A335" s="536" t="s">
        <v>5001</v>
      </c>
      <c r="B335" s="539"/>
      <c r="C335" s="539"/>
      <c r="D335" s="540"/>
      <c r="E335" s="541"/>
      <c r="F335" s="541"/>
      <c r="G335" s="542"/>
      <c r="H335" s="539"/>
      <c r="I335" s="536" t="s">
        <v>5007</v>
      </c>
      <c r="J335" s="540"/>
      <c r="K335" s="539"/>
      <c r="L335" s="543"/>
      <c r="M335" s="541"/>
      <c r="N335" s="541"/>
      <c r="O335" s="542"/>
      <c r="P335" s="539"/>
      <c r="Q335" s="536" t="s">
        <v>5012</v>
      </c>
      <c r="R335" s="539"/>
      <c r="S335" s="539"/>
      <c r="T335" s="304"/>
      <c r="U335" s="406"/>
      <c r="V335" s="406"/>
      <c r="W335" s="302"/>
    </row>
    <row r="336" spans="1:26" ht="15.75" customHeight="1">
      <c r="A336" s="536" t="s">
        <v>5002</v>
      </c>
      <c r="B336" s="539"/>
      <c r="C336" s="539"/>
      <c r="D336" s="540"/>
      <c r="E336" s="541"/>
      <c r="F336" s="541"/>
      <c r="G336" s="542"/>
      <c r="H336" s="539"/>
      <c r="I336" s="536" t="s">
        <v>5008</v>
      </c>
      <c r="J336" s="540"/>
      <c r="K336" s="539"/>
      <c r="L336" s="543"/>
      <c r="M336" s="541"/>
      <c r="N336" s="541"/>
      <c r="O336" s="542"/>
      <c r="P336" s="539"/>
      <c r="Q336" s="536" t="s">
        <v>5013</v>
      </c>
      <c r="R336" s="539"/>
      <c r="S336" s="539"/>
      <c r="T336" s="304"/>
      <c r="U336" s="406"/>
      <c r="V336" s="406"/>
      <c r="W336" s="302"/>
    </row>
    <row r="337" spans="1:24" ht="15.75" customHeight="1">
      <c r="A337" s="536" t="s">
        <v>5003</v>
      </c>
      <c r="B337" s="539"/>
      <c r="C337" s="539"/>
      <c r="D337" s="540"/>
      <c r="E337" s="541"/>
      <c r="F337" s="541"/>
      <c r="G337" s="542"/>
      <c r="H337" s="539"/>
      <c r="I337" s="536" t="s">
        <v>5009</v>
      </c>
      <c r="J337" s="540"/>
      <c r="K337" s="539"/>
      <c r="L337" s="543"/>
      <c r="M337" s="541"/>
      <c r="N337" s="541"/>
      <c r="O337" s="542"/>
      <c r="P337" s="539"/>
      <c r="Q337" s="536" t="s">
        <v>5014</v>
      </c>
      <c r="R337" s="539"/>
      <c r="S337" s="539"/>
      <c r="T337" s="304"/>
      <c r="U337" s="406"/>
      <c r="V337" s="406"/>
      <c r="W337" s="302"/>
      <c r="X337" s="535"/>
    </row>
    <row r="338" spans="1:24" ht="15.75" customHeight="1">
      <c r="A338" s="536" t="s">
        <v>5004</v>
      </c>
      <c r="B338" s="539"/>
      <c r="C338" s="539"/>
      <c r="D338" s="540"/>
      <c r="E338" s="541"/>
      <c r="F338" s="541"/>
      <c r="G338" s="542"/>
      <c r="H338" s="539"/>
      <c r="I338" s="536" t="s">
        <v>2640</v>
      </c>
      <c r="J338" s="540"/>
      <c r="K338" s="539"/>
      <c r="L338" s="543"/>
      <c r="M338" s="541"/>
      <c r="N338" s="541"/>
      <c r="O338" s="542"/>
      <c r="P338" s="539"/>
      <c r="Q338" s="536" t="s">
        <v>5015</v>
      </c>
      <c r="R338" s="539"/>
      <c r="S338" s="539"/>
      <c r="T338" s="304"/>
      <c r="U338" s="406"/>
      <c r="V338" s="406"/>
      <c r="W338" s="302"/>
    </row>
    <row r="339" spans="1:24" ht="15.75" customHeight="1">
      <c r="A339" s="536" t="s">
        <v>5005</v>
      </c>
      <c r="B339" s="539"/>
      <c r="C339" s="539"/>
      <c r="D339" s="540"/>
      <c r="E339" s="541"/>
      <c r="F339" s="541"/>
      <c r="G339" s="542"/>
      <c r="H339" s="539"/>
      <c r="I339" s="536" t="s">
        <v>5010</v>
      </c>
      <c r="J339" s="540"/>
      <c r="K339" s="539"/>
      <c r="L339" s="543"/>
      <c r="M339" s="541"/>
      <c r="N339" s="541"/>
      <c r="O339" s="542"/>
      <c r="P339" s="539"/>
      <c r="Q339" s="536" t="s">
        <v>5016</v>
      </c>
      <c r="R339" s="539"/>
      <c r="S339" s="539"/>
      <c r="T339" s="304"/>
      <c r="U339" s="406"/>
      <c r="V339" s="406"/>
      <c r="W339" s="302"/>
    </row>
    <row r="340" spans="1:24" ht="15.75" customHeight="1">
      <c r="A340" s="536" t="s">
        <v>5006</v>
      </c>
      <c r="B340" s="539"/>
      <c r="C340" s="539"/>
      <c r="D340" s="540"/>
      <c r="E340" s="541"/>
      <c r="F340" s="541"/>
      <c r="G340" s="541"/>
      <c r="H340" s="539"/>
      <c r="I340" s="536" t="s">
        <v>5011</v>
      </c>
      <c r="J340" s="540"/>
      <c r="K340" s="539"/>
      <c r="L340" s="543"/>
      <c r="M340" s="544"/>
      <c r="N340" s="544"/>
      <c r="O340" s="544"/>
      <c r="P340" s="539"/>
      <c r="Q340" s="536" t="s">
        <v>5017</v>
      </c>
      <c r="R340" s="539"/>
      <c r="S340" s="539"/>
      <c r="T340" s="304"/>
      <c r="U340" s="431"/>
      <c r="V340" s="431"/>
      <c r="W340" s="303"/>
    </row>
    <row r="341" spans="1:24" ht="15.75" customHeight="1">
      <c r="A341" s="545"/>
      <c r="B341" s="539"/>
      <c r="C341" s="539"/>
      <c r="D341" s="540"/>
      <c r="E341" s="541"/>
      <c r="F341" s="541"/>
      <c r="G341" s="541"/>
      <c r="H341" s="539"/>
      <c r="I341" s="545"/>
      <c r="J341" s="540"/>
      <c r="K341" s="539"/>
      <c r="L341" s="543"/>
      <c r="M341" s="544"/>
      <c r="N341" s="544"/>
      <c r="O341" s="544"/>
      <c r="P341" s="539"/>
      <c r="Q341" s="545"/>
      <c r="R341" s="539"/>
      <c r="S341" s="539"/>
      <c r="T341" s="304"/>
      <c r="U341" s="431"/>
      <c r="V341" s="431"/>
      <c r="W341" s="303"/>
    </row>
    <row r="342" spans="1:24" s="39" customFormat="1" ht="15.75" customHeight="1">
      <c r="A342" s="306" t="s">
        <v>175</v>
      </c>
      <c r="B342" s="383"/>
      <c r="C342" s="383"/>
      <c r="D342" s="384"/>
      <c r="E342" s="385"/>
      <c r="F342" s="385"/>
      <c r="G342" s="386" t="s">
        <v>150</v>
      </c>
      <c r="H342" s="383"/>
      <c r="I342" s="306" t="s">
        <v>4728</v>
      </c>
      <c r="J342" s="384"/>
      <c r="K342" s="383"/>
      <c r="L342" s="305"/>
      <c r="M342" s="431"/>
      <c r="N342" s="431"/>
      <c r="O342" s="386" t="s">
        <v>150</v>
      </c>
      <c r="P342" s="383"/>
      <c r="Q342" s="306" t="s">
        <v>188</v>
      </c>
      <c r="R342" s="383"/>
      <c r="S342" s="383"/>
      <c r="T342" s="383"/>
      <c r="U342" s="431"/>
      <c r="V342" s="431"/>
      <c r="W342" s="386" t="s">
        <v>150</v>
      </c>
    </row>
    <row r="343" spans="1:24" ht="15.75" customHeight="1">
      <c r="A343" s="536" t="s">
        <v>5018</v>
      </c>
      <c r="B343" s="539"/>
      <c r="C343" s="539"/>
      <c r="D343" s="540"/>
      <c r="E343" s="541"/>
      <c r="F343" s="541"/>
      <c r="G343" s="542"/>
      <c r="H343" s="539"/>
      <c r="I343" s="536" t="s">
        <v>5024</v>
      </c>
      <c r="J343" s="540"/>
      <c r="K343" s="539"/>
      <c r="L343" s="543"/>
      <c r="M343" s="541"/>
      <c r="N343" s="541"/>
      <c r="O343" s="542"/>
      <c r="P343" s="539"/>
      <c r="Q343" s="536" t="s">
        <v>5030</v>
      </c>
      <c r="R343" s="539"/>
      <c r="S343" s="539"/>
      <c r="T343" s="539"/>
      <c r="U343" s="406"/>
      <c r="V343" s="406"/>
      <c r="W343" s="302"/>
    </row>
    <row r="344" spans="1:24" ht="15.75" customHeight="1">
      <c r="A344" s="536" t="s">
        <v>5019</v>
      </c>
      <c r="B344" s="539"/>
      <c r="C344" s="539"/>
      <c r="D344" s="540"/>
      <c r="E344" s="541"/>
      <c r="F344" s="541"/>
      <c r="G344" s="542"/>
      <c r="H344" s="539"/>
      <c r="I344" s="536" t="s">
        <v>5025</v>
      </c>
      <c r="J344" s="540"/>
      <c r="K344" s="539"/>
      <c r="L344" s="543"/>
      <c r="M344" s="541"/>
      <c r="N344" s="541"/>
      <c r="O344" s="542"/>
      <c r="P344" s="539"/>
      <c r="Q344" s="536" t="s">
        <v>5031</v>
      </c>
      <c r="R344" s="539"/>
      <c r="S344" s="539"/>
      <c r="T344" s="539"/>
      <c r="U344" s="406"/>
      <c r="V344" s="406"/>
      <c r="W344" s="302"/>
      <c r="X344" s="535"/>
    </row>
    <row r="345" spans="1:24" ht="15.75" customHeight="1">
      <c r="A345" s="536" t="s">
        <v>5020</v>
      </c>
      <c r="B345" s="539"/>
      <c r="C345" s="539"/>
      <c r="D345" s="540"/>
      <c r="E345" s="541"/>
      <c r="F345" s="541"/>
      <c r="G345" s="542"/>
      <c r="H345" s="539"/>
      <c r="I345" s="536" t="s">
        <v>5026</v>
      </c>
      <c r="J345" s="540"/>
      <c r="K345" s="539"/>
      <c r="L345" s="543"/>
      <c r="M345" s="541"/>
      <c r="N345" s="541"/>
      <c r="O345" s="542"/>
      <c r="P345" s="539"/>
      <c r="Q345" s="536" t="s">
        <v>5032</v>
      </c>
      <c r="R345" s="539"/>
      <c r="S345" s="539"/>
      <c r="T345" s="539"/>
      <c r="U345" s="406"/>
      <c r="V345" s="406"/>
      <c r="W345" s="302"/>
    </row>
    <row r="346" spans="1:24" ht="15.75" customHeight="1">
      <c r="A346" s="536" t="s">
        <v>5021</v>
      </c>
      <c r="B346" s="539"/>
      <c r="C346" s="539"/>
      <c r="D346" s="540"/>
      <c r="E346" s="541"/>
      <c r="F346" s="541"/>
      <c r="G346" s="542"/>
      <c r="H346" s="505"/>
      <c r="I346" s="536" t="s">
        <v>5027</v>
      </c>
      <c r="J346" s="540"/>
      <c r="K346" s="539"/>
      <c r="L346" s="543"/>
      <c r="M346" s="541"/>
      <c r="N346" s="541"/>
      <c r="O346" s="542"/>
      <c r="P346" s="539"/>
      <c r="Q346" s="536" t="s">
        <v>5033</v>
      </c>
      <c r="R346" s="539"/>
      <c r="S346" s="539"/>
      <c r="T346" s="539"/>
      <c r="U346" s="406"/>
      <c r="V346" s="406"/>
      <c r="W346" s="302"/>
    </row>
    <row r="347" spans="1:24" ht="15.75" customHeight="1">
      <c r="A347" s="536" t="s">
        <v>5022</v>
      </c>
      <c r="B347" s="539"/>
      <c r="C347" s="539"/>
      <c r="D347" s="540"/>
      <c r="E347" s="541"/>
      <c r="F347" s="541"/>
      <c r="G347" s="542"/>
      <c r="H347" s="540"/>
      <c r="I347" s="536" t="s">
        <v>5028</v>
      </c>
      <c r="J347" s="540"/>
      <c r="K347" s="539"/>
      <c r="L347" s="543"/>
      <c r="M347" s="541"/>
      <c r="N347" s="541"/>
      <c r="O347" s="542"/>
      <c r="P347" s="539"/>
      <c r="Q347" s="536" t="s">
        <v>5034</v>
      </c>
      <c r="R347" s="539"/>
      <c r="S347" s="539"/>
      <c r="T347" s="539"/>
      <c r="U347" s="406"/>
      <c r="V347" s="406"/>
      <c r="W347" s="302"/>
    </row>
    <row r="348" spans="1:24" ht="15.75" customHeight="1">
      <c r="A348" s="536" t="s">
        <v>5023</v>
      </c>
      <c r="B348" s="539"/>
      <c r="C348" s="539"/>
      <c r="D348" s="540"/>
      <c r="E348" s="541"/>
      <c r="F348" s="541"/>
      <c r="G348" s="541"/>
      <c r="H348" s="540"/>
      <c r="I348" s="536" t="s">
        <v>5029</v>
      </c>
      <c r="J348" s="540"/>
      <c r="K348" s="539"/>
      <c r="L348" s="543"/>
      <c r="M348" s="544"/>
      <c r="N348" s="544"/>
      <c r="O348" s="544"/>
      <c r="P348" s="539"/>
      <c r="Q348" s="536" t="s">
        <v>5035</v>
      </c>
      <c r="R348" s="539"/>
      <c r="S348" s="539"/>
      <c r="T348" s="539"/>
      <c r="U348" s="431"/>
      <c r="V348" s="431"/>
      <c r="W348" s="303"/>
    </row>
    <row r="349" spans="1:24" ht="15.75" customHeight="1">
      <c r="A349" s="545"/>
      <c r="B349" s="539"/>
      <c r="C349" s="539"/>
      <c r="D349" s="540"/>
      <c r="E349" s="541"/>
      <c r="F349" s="541"/>
      <c r="G349" s="541"/>
      <c r="H349" s="540"/>
      <c r="I349" s="545"/>
      <c r="J349" s="540"/>
      <c r="K349" s="539"/>
      <c r="L349" s="543"/>
      <c r="M349" s="544"/>
      <c r="N349" s="544"/>
      <c r="O349" s="544"/>
      <c r="P349" s="539"/>
      <c r="Q349" s="545"/>
      <c r="R349" s="539"/>
      <c r="S349" s="539"/>
      <c r="T349" s="539"/>
      <c r="U349" s="431"/>
      <c r="V349" s="431"/>
      <c r="W349" s="303"/>
    </row>
    <row r="350" spans="1:24" s="39" customFormat="1" ht="15.75" customHeight="1">
      <c r="A350" s="306" t="s">
        <v>2030</v>
      </c>
      <c r="B350" s="383"/>
      <c r="C350" s="383"/>
      <c r="D350" s="384"/>
      <c r="E350" s="385"/>
      <c r="F350" s="385"/>
      <c r="G350" s="386" t="s">
        <v>150</v>
      </c>
      <c r="H350" s="383"/>
      <c r="I350" s="306" t="s">
        <v>2620</v>
      </c>
      <c r="J350" s="384"/>
      <c r="K350" s="383"/>
      <c r="L350" s="305"/>
      <c r="M350" s="431"/>
      <c r="N350" s="431"/>
      <c r="O350" s="386" t="s">
        <v>150</v>
      </c>
      <c r="P350" s="383"/>
      <c r="Q350" s="306"/>
      <c r="R350" s="383"/>
      <c r="S350" s="383"/>
      <c r="T350" s="383"/>
      <c r="U350" s="431"/>
      <c r="V350" s="431"/>
      <c r="W350" s="386"/>
    </row>
    <row r="351" spans="1:24" ht="15.75" customHeight="1">
      <c r="A351" s="536" t="s">
        <v>5036</v>
      </c>
      <c r="B351" s="539"/>
      <c r="C351" s="539"/>
      <c r="D351" s="540"/>
      <c r="E351" s="541"/>
      <c r="F351" s="541"/>
      <c r="G351" s="542"/>
      <c r="H351" s="539"/>
      <c r="I351" s="536" t="s">
        <v>5042</v>
      </c>
      <c r="J351" s="540"/>
      <c r="K351" s="539"/>
      <c r="L351" s="543"/>
      <c r="M351" s="541"/>
      <c r="N351" s="541"/>
      <c r="O351" s="542"/>
      <c r="P351" s="539"/>
      <c r="Q351" s="545"/>
      <c r="R351" s="539"/>
      <c r="S351" s="539"/>
      <c r="T351" s="304"/>
      <c r="U351" s="406"/>
      <c r="V351" s="406"/>
      <c r="W351" s="302"/>
      <c r="X351" s="535"/>
    </row>
    <row r="352" spans="1:24" ht="15.75" customHeight="1">
      <c r="A352" s="536" t="s">
        <v>5037</v>
      </c>
      <c r="B352" s="539"/>
      <c r="C352" s="539"/>
      <c r="D352" s="540"/>
      <c r="E352" s="541"/>
      <c r="F352" s="541"/>
      <c r="G352" s="542"/>
      <c r="H352" s="539"/>
      <c r="I352" s="536" t="s">
        <v>3005</v>
      </c>
      <c r="J352" s="540"/>
      <c r="K352" s="539"/>
      <c r="L352" s="543"/>
      <c r="M352" s="541"/>
      <c r="N352" s="541"/>
      <c r="O352" s="542"/>
      <c r="P352" s="539"/>
      <c r="Q352" s="545"/>
      <c r="R352" s="539"/>
      <c r="S352" s="539"/>
      <c r="T352" s="304"/>
      <c r="U352" s="406"/>
      <c r="V352" s="406"/>
      <c r="W352" s="302"/>
    </row>
    <row r="353" spans="1:26" ht="15.75" customHeight="1">
      <c r="A353" s="536" t="s">
        <v>5038</v>
      </c>
      <c r="B353" s="539"/>
      <c r="C353" s="539"/>
      <c r="D353" s="540"/>
      <c r="E353" s="541"/>
      <c r="F353" s="541"/>
      <c r="G353" s="542"/>
      <c r="H353" s="539"/>
      <c r="I353" s="536" t="s">
        <v>5043</v>
      </c>
      <c r="J353" s="540"/>
      <c r="K353" s="539"/>
      <c r="L353" s="543"/>
      <c r="M353" s="541"/>
      <c r="N353" s="541"/>
      <c r="O353" s="542"/>
      <c r="P353" s="539"/>
      <c r="Q353" s="545"/>
      <c r="R353" s="539"/>
      <c r="S353" s="539"/>
      <c r="T353" s="304"/>
      <c r="U353" s="406"/>
      <c r="V353" s="406"/>
      <c r="W353" s="302"/>
    </row>
    <row r="354" spans="1:26" ht="15.75" customHeight="1">
      <c r="A354" s="536" t="s">
        <v>5039</v>
      </c>
      <c r="B354" s="539"/>
      <c r="C354" s="539"/>
      <c r="D354" s="540"/>
      <c r="E354" s="541"/>
      <c r="F354" s="541"/>
      <c r="G354" s="542"/>
      <c r="H354" s="539"/>
      <c r="I354" s="536" t="s">
        <v>5044</v>
      </c>
      <c r="J354" s="540"/>
      <c r="K354" s="539"/>
      <c r="L354" s="543"/>
      <c r="M354" s="541"/>
      <c r="N354" s="541"/>
      <c r="O354" s="542"/>
      <c r="P354" s="539"/>
      <c r="Q354" s="545"/>
      <c r="R354" s="539"/>
      <c r="S354" s="539"/>
      <c r="T354" s="304"/>
      <c r="U354" s="406"/>
      <c r="V354" s="406"/>
      <c r="W354" s="302"/>
    </row>
    <row r="355" spans="1:26" ht="15.75" customHeight="1">
      <c r="A355" s="536" t="s">
        <v>5040</v>
      </c>
      <c r="B355" s="539"/>
      <c r="C355" s="539"/>
      <c r="D355" s="540"/>
      <c r="E355" s="541"/>
      <c r="F355" s="541"/>
      <c r="G355" s="542"/>
      <c r="H355" s="539"/>
      <c r="I355" s="536" t="s">
        <v>5045</v>
      </c>
      <c r="J355" s="540"/>
      <c r="K355" s="539"/>
      <c r="L355" s="543"/>
      <c r="M355" s="541"/>
      <c r="N355" s="541"/>
      <c r="O355" s="542"/>
      <c r="P355" s="539"/>
      <c r="Q355" s="545"/>
      <c r="R355" s="539"/>
      <c r="S355" s="539"/>
      <c r="T355" s="304"/>
      <c r="U355" s="406"/>
      <c r="V355" s="406"/>
      <c r="W355" s="302"/>
    </row>
    <row r="356" spans="1:26" ht="15.75" customHeight="1">
      <c r="A356" s="536" t="s">
        <v>5041</v>
      </c>
      <c r="B356" s="539"/>
      <c r="C356" s="539"/>
      <c r="D356" s="540"/>
      <c r="E356" s="541"/>
      <c r="F356" s="541"/>
      <c r="G356" s="542"/>
      <c r="H356" s="539"/>
      <c r="I356" s="536" t="s">
        <v>5046</v>
      </c>
      <c r="J356" s="540"/>
      <c r="K356" s="539"/>
      <c r="L356" s="543"/>
      <c r="M356" s="544"/>
      <c r="N356" s="544"/>
      <c r="O356" s="544"/>
      <c r="P356" s="539"/>
      <c r="Q356" s="546"/>
      <c r="R356" s="539"/>
      <c r="S356" s="539"/>
      <c r="T356" s="304"/>
      <c r="U356" s="431"/>
      <c r="V356" s="431"/>
      <c r="W356" s="303"/>
    </row>
    <row r="357" spans="1:26" ht="15.75">
      <c r="A357" s="301"/>
      <c r="D357" s="287"/>
      <c r="E357" s="287"/>
      <c r="F357" s="287"/>
      <c r="G357" s="287"/>
      <c r="H357" s="287"/>
      <c r="I357" s="223"/>
      <c r="J357" s="287"/>
      <c r="K357" s="28"/>
      <c r="L357" s="288"/>
      <c r="N357" s="28"/>
      <c r="O357" s="28"/>
      <c r="P357" s="28"/>
      <c r="Q357" s="223"/>
      <c r="R357" s="28"/>
      <c r="S357" s="28"/>
      <c r="T357" s="28"/>
      <c r="U357" s="28"/>
      <c r="V357" s="28"/>
      <c r="W357" s="28"/>
    </row>
    <row r="358" spans="1:26" ht="37.5" thickBot="1">
      <c r="A358" s="289"/>
      <c r="D358" s="553" t="s">
        <v>2606</v>
      </c>
      <c r="E358" s="553" t="s">
        <v>2607</v>
      </c>
      <c r="F358" s="553" t="s">
        <v>4732</v>
      </c>
      <c r="G358" s="553" t="s">
        <v>795</v>
      </c>
      <c r="H358" s="553" t="s">
        <v>4731</v>
      </c>
      <c r="I358" s="553" t="s">
        <v>186</v>
      </c>
      <c r="J358" s="553" t="s">
        <v>175</v>
      </c>
      <c r="K358" s="553" t="s">
        <v>4728</v>
      </c>
      <c r="L358" s="553" t="s">
        <v>188</v>
      </c>
      <c r="M358" s="553" t="s">
        <v>4730</v>
      </c>
      <c r="N358" s="553" t="s">
        <v>2027</v>
      </c>
      <c r="O358" s="379"/>
      <c r="P358" s="201" t="s">
        <v>40</v>
      </c>
      <c r="Q358" s="559" t="s">
        <v>4733</v>
      </c>
      <c r="R358" s="379"/>
      <c r="S358" s="379"/>
      <c r="T358" s="379"/>
      <c r="U358" s="379"/>
      <c r="V358" s="201"/>
      <c r="W358" s="28"/>
      <c r="Y358" s="28"/>
      <c r="Z358" s="28"/>
    </row>
    <row r="359" spans="1:26" ht="16.5" thickBot="1">
      <c r="A359" s="529" t="s">
        <v>5048</v>
      </c>
      <c r="D359" s="555">
        <v>3</v>
      </c>
      <c r="E359" s="555"/>
      <c r="F359" s="555"/>
      <c r="G359" s="555"/>
      <c r="H359" s="555"/>
      <c r="I359" s="555"/>
      <c r="J359" s="555"/>
      <c r="K359" s="555"/>
      <c r="L359" s="555"/>
      <c r="M359" s="555"/>
      <c r="N359" s="555"/>
      <c r="O359" s="50"/>
      <c r="P359" s="294">
        <f>SUM(D359:O359)</f>
        <v>3</v>
      </c>
      <c r="Q359" s="292">
        <f>SUM(F330,M327,V331,E335,L340,U335,F344,M343,V345,F352,M351)</f>
        <v>250.40000000000003</v>
      </c>
      <c r="R359" s="50"/>
      <c r="S359" s="50"/>
      <c r="T359" s="50"/>
      <c r="U359" s="50"/>
      <c r="V359" s="294"/>
      <c r="W359" s="434"/>
      <c r="Y359" s="28"/>
      <c r="Z359" s="28"/>
    </row>
    <row r="360" spans="1:26" ht="16.5" thickBot="1">
      <c r="A360" s="529" t="s">
        <v>2039</v>
      </c>
      <c r="D360" s="555">
        <v>3</v>
      </c>
      <c r="E360" s="555"/>
      <c r="F360" s="555"/>
      <c r="G360" s="555"/>
      <c r="H360" s="555"/>
      <c r="I360" s="555"/>
      <c r="J360" s="555"/>
      <c r="K360" s="555"/>
      <c r="L360" s="555"/>
      <c r="M360" s="555"/>
      <c r="N360" s="555"/>
      <c r="O360" s="50"/>
      <c r="P360" s="294">
        <f>SUM(D360:O360)</f>
        <v>3</v>
      </c>
      <c r="Q360" s="434">
        <f>SUM(E327,N327,V327,E336,N338,U336,F345,M344,T348,E351,N353)</f>
        <v>476.59999999999997</v>
      </c>
      <c r="R360" s="50"/>
      <c r="S360" s="50"/>
      <c r="T360" s="50"/>
      <c r="U360" s="50"/>
      <c r="V360" s="294"/>
      <c r="W360" s="434"/>
      <c r="Y360" s="28"/>
      <c r="Z360" s="28"/>
    </row>
    <row r="361" spans="1:26" ht="16.5" thickBot="1">
      <c r="A361" s="529" t="s">
        <v>4625</v>
      </c>
      <c r="D361" s="555">
        <v>0</v>
      </c>
      <c r="E361" s="555"/>
      <c r="F361" s="555"/>
      <c r="G361" s="555"/>
      <c r="H361" s="555"/>
      <c r="I361" s="555"/>
      <c r="J361" s="555"/>
      <c r="K361" s="555"/>
      <c r="L361" s="555"/>
      <c r="M361" s="555"/>
      <c r="N361" s="555"/>
      <c r="O361" s="50"/>
      <c r="P361" s="294">
        <f>SUM(D361:O361)</f>
        <v>0</v>
      </c>
      <c r="Q361" s="434">
        <f>SUM(E329,L332,U328,F338,M335,V336,E343,N347,U343,E352,N354)</f>
        <v>144.9</v>
      </c>
      <c r="R361" s="50"/>
      <c r="S361" s="50"/>
      <c r="T361" s="50"/>
      <c r="U361" s="50"/>
      <c r="V361" s="294"/>
      <c r="W361" s="434"/>
      <c r="Y361" s="28"/>
      <c r="Z361" s="28"/>
    </row>
    <row r="362" spans="1:26" ht="16.5" thickBot="1">
      <c r="A362" s="529" t="s">
        <v>4626</v>
      </c>
      <c r="B362" s="547"/>
      <c r="C362" s="547"/>
      <c r="D362" s="558">
        <v>0</v>
      </c>
      <c r="E362" s="558"/>
      <c r="F362" s="558"/>
      <c r="G362" s="558"/>
      <c r="H362" s="558"/>
      <c r="I362" s="558"/>
      <c r="J362" s="558"/>
      <c r="K362" s="558"/>
      <c r="L362" s="558"/>
      <c r="M362" s="558"/>
      <c r="N362" s="558"/>
      <c r="O362" s="548"/>
      <c r="P362" s="549">
        <f>SUM(D362:O362)</f>
        <v>0</v>
      </c>
      <c r="Q362" s="550">
        <f>SUM(F331,M328,V328,E337,N339,T340,E344,N346,U344,F351,M352)</f>
        <v>462.29999999999995</v>
      </c>
      <c r="R362" s="548"/>
      <c r="S362" s="548"/>
      <c r="T362" s="548"/>
      <c r="U362" s="548"/>
      <c r="V362" s="549"/>
      <c r="W362" s="550"/>
      <c r="X362" s="535"/>
      <c r="Y362" s="28"/>
      <c r="Z362" s="28"/>
    </row>
    <row r="363" spans="1:26" ht="16.5" thickBot="1">
      <c r="A363" s="529" t="s">
        <v>4627</v>
      </c>
      <c r="D363" s="555">
        <v>0</v>
      </c>
      <c r="E363" s="555"/>
      <c r="F363" s="555"/>
      <c r="G363" s="555"/>
      <c r="H363" s="555"/>
      <c r="I363" s="555"/>
      <c r="J363" s="555"/>
      <c r="K363" s="555"/>
      <c r="L363" s="555"/>
      <c r="M363" s="555"/>
      <c r="N363" s="555"/>
      <c r="O363" s="50"/>
      <c r="P363" s="294">
        <f>SUM(D363:O363)</f>
        <v>0</v>
      </c>
      <c r="Q363" s="434">
        <f>SUM(F328,M329,V330,E338,N336,U338,D348,M346,U345,F354,M353)</f>
        <v>281.10000000000002</v>
      </c>
      <c r="R363" s="50"/>
      <c r="S363" s="50"/>
      <c r="T363" s="50"/>
      <c r="U363" s="50"/>
      <c r="V363" s="294"/>
      <c r="W363" s="434"/>
      <c r="Y363" s="28"/>
      <c r="Z363" s="28"/>
    </row>
    <row r="364" spans="1:26" ht="16.5" thickBot="1">
      <c r="A364" s="529" t="s">
        <v>2037</v>
      </c>
      <c r="D364" s="555">
        <v>0</v>
      </c>
      <c r="E364" s="555"/>
      <c r="F364" s="555"/>
      <c r="G364" s="555"/>
      <c r="H364" s="555"/>
      <c r="I364" s="555"/>
      <c r="J364" s="555"/>
      <c r="K364" s="555"/>
      <c r="L364" s="555"/>
      <c r="M364" s="555"/>
      <c r="N364" s="555"/>
      <c r="O364" s="50"/>
      <c r="P364" s="294">
        <f>SUM(D364:O364)</f>
        <v>0</v>
      </c>
      <c r="Q364" s="434">
        <f>SUM(E330,N331,T332,F337,M336,V339,E345,N345,U346,F355,M354)</f>
        <v>114</v>
      </c>
      <c r="R364" s="50"/>
      <c r="S364" s="50"/>
      <c r="T364" s="50"/>
      <c r="U364" s="50"/>
      <c r="V364" s="294"/>
      <c r="W364" s="434"/>
      <c r="Y364" s="28"/>
      <c r="Z364" s="28"/>
    </row>
    <row r="365" spans="1:26" ht="16.5" thickBot="1">
      <c r="A365" s="529" t="s">
        <v>2051</v>
      </c>
      <c r="D365" s="555">
        <v>3</v>
      </c>
      <c r="E365" s="555"/>
      <c r="F365" s="555"/>
      <c r="G365" s="555"/>
      <c r="H365" s="555"/>
      <c r="I365" s="555"/>
      <c r="J365" s="555"/>
      <c r="K365" s="555"/>
      <c r="L365" s="555"/>
      <c r="M365" s="555"/>
      <c r="N365" s="555"/>
      <c r="O365" s="50"/>
      <c r="P365" s="294">
        <f>SUM(D365:O365)</f>
        <v>3</v>
      </c>
      <c r="Q365" s="434">
        <f>SUM(E331,N329,U329,F336,M337,V335,F346,M347,V346,E353,L356)</f>
        <v>627.29999999999995</v>
      </c>
      <c r="R365" s="50"/>
      <c r="S365" s="50"/>
      <c r="T365" s="50"/>
      <c r="U365" s="50"/>
      <c r="V365" s="294"/>
      <c r="W365" s="434"/>
      <c r="Y365" s="28"/>
      <c r="Z365" s="28"/>
    </row>
    <row r="366" spans="1:26" ht="16.5" thickBot="1">
      <c r="A366" s="529" t="s">
        <v>4628</v>
      </c>
      <c r="D366" s="555">
        <v>0</v>
      </c>
      <c r="E366" s="555"/>
      <c r="F366" s="555"/>
      <c r="G366" s="555"/>
      <c r="H366" s="555"/>
      <c r="I366" s="555"/>
      <c r="J366" s="555"/>
      <c r="K366" s="555"/>
      <c r="L366" s="555"/>
      <c r="M366" s="555"/>
      <c r="N366" s="555"/>
      <c r="O366" s="50"/>
      <c r="P366" s="294">
        <f>SUM(D366:O366)</f>
        <v>0</v>
      </c>
      <c r="Q366" s="434">
        <f>SUM(F327,M330,V329,E339,N335,U339,F347,L348,V344,E354,N351)</f>
        <v>362.59999999999991</v>
      </c>
      <c r="R366" s="50"/>
      <c r="S366" s="50"/>
      <c r="T366" s="50"/>
      <c r="U366" s="50"/>
      <c r="V366" s="294"/>
      <c r="W366" s="434"/>
      <c r="Y366" s="28"/>
      <c r="Z366" s="28"/>
    </row>
    <row r="367" spans="1:26" ht="16.5" thickBot="1">
      <c r="A367" s="529" t="s">
        <v>2628</v>
      </c>
      <c r="D367" s="555" t="s">
        <v>3020</v>
      </c>
      <c r="E367" s="555"/>
      <c r="F367" s="555"/>
      <c r="G367" s="555"/>
      <c r="H367" s="555"/>
      <c r="I367" s="555"/>
      <c r="J367" s="555"/>
      <c r="K367" s="555"/>
      <c r="L367" s="555"/>
      <c r="M367" s="555"/>
      <c r="N367" s="555"/>
      <c r="O367" s="50"/>
      <c r="P367" s="294">
        <f>SUM(D367:O367)</f>
        <v>0</v>
      </c>
      <c r="Q367" s="434">
        <f>SUM(D332,N328,U330,F339,M338,V337,E346,N343,V343,E355,N355)</f>
        <v>497.20000000000005</v>
      </c>
      <c r="R367" s="50"/>
      <c r="S367" s="50"/>
      <c r="T367" s="50"/>
      <c r="U367" s="50"/>
      <c r="V367" s="294"/>
      <c r="W367" s="434"/>
      <c r="Y367" s="28"/>
      <c r="Z367" s="28"/>
    </row>
    <row r="368" spans="1:26" ht="16.5" thickBot="1">
      <c r="A368" s="529" t="s">
        <v>4629</v>
      </c>
      <c r="D368" s="555">
        <v>3</v>
      </c>
      <c r="E368" s="555"/>
      <c r="F368" s="555"/>
      <c r="G368" s="555"/>
      <c r="H368" s="555"/>
      <c r="I368" s="555"/>
      <c r="J368" s="555"/>
      <c r="K368" s="555"/>
      <c r="L368" s="555"/>
      <c r="M368" s="555"/>
      <c r="N368" s="555"/>
      <c r="O368" s="50"/>
      <c r="P368" s="294">
        <f>SUM(D368:O368)</f>
        <v>3</v>
      </c>
      <c r="Q368" s="434">
        <f>SUM(F329,M331,U331,D340,M339,V338,E347,N344,U347,F353,M355)</f>
        <v>219.9</v>
      </c>
      <c r="R368" s="50"/>
      <c r="S368" s="50"/>
      <c r="T368" s="50"/>
      <c r="U368" s="50"/>
      <c r="V368" s="294"/>
      <c r="W368" s="434"/>
      <c r="Y368" s="28"/>
      <c r="Z368" s="28"/>
    </row>
    <row r="369" spans="1:26" ht="15.75">
      <c r="A369" s="529" t="s">
        <v>2044</v>
      </c>
      <c r="D369" s="555">
        <v>3</v>
      </c>
      <c r="E369" s="555"/>
      <c r="F369" s="555"/>
      <c r="G369" s="555"/>
      <c r="H369" s="555"/>
      <c r="I369" s="555"/>
      <c r="J369" s="555"/>
      <c r="K369" s="555"/>
      <c r="L369" s="556"/>
      <c r="M369" s="557"/>
      <c r="N369" s="557"/>
      <c r="P369" s="294">
        <f>SUM(D369:O369)</f>
        <v>3</v>
      </c>
      <c r="Q369" s="434">
        <f>SUM(E328,N330,U327,F335,N337,U337,F343,M345,V347,D356,N352)</f>
        <v>438.25</v>
      </c>
      <c r="R369" s="63"/>
      <c r="S369" s="28"/>
      <c r="T369" s="28"/>
      <c r="U369" s="28"/>
      <c r="V369" s="288"/>
      <c r="X369" s="535"/>
      <c r="Y369" s="28"/>
      <c r="Z369" s="28"/>
    </row>
    <row r="370" spans="1:26" ht="15.75">
      <c r="A370" s="289"/>
      <c r="D370" s="287"/>
      <c r="E370" s="287"/>
      <c r="F370" s="287"/>
      <c r="G370" s="287"/>
      <c r="H370" s="287"/>
      <c r="I370" s="287"/>
      <c r="J370" s="287"/>
      <c r="K370" s="287"/>
      <c r="L370" s="28"/>
      <c r="P370" s="288"/>
      <c r="Q370" s="407">
        <f>SUM(Q359:Q369)</f>
        <v>3874.5499999999997</v>
      </c>
      <c r="R370" s="63"/>
      <c r="S370" s="28"/>
      <c r="T370" s="28"/>
      <c r="U370" s="28"/>
      <c r="V370" s="288"/>
      <c r="W370" s="407"/>
      <c r="Y370" s="28"/>
      <c r="Z370" s="28"/>
    </row>
    <row r="371" spans="1:26" ht="15.75">
      <c r="A371" s="289"/>
      <c r="D371" s="287"/>
      <c r="E371" s="287"/>
      <c r="F371" s="287"/>
      <c r="G371" s="287"/>
      <c r="H371" s="287"/>
      <c r="I371" s="287"/>
      <c r="J371" s="287"/>
      <c r="K371" s="287"/>
      <c r="L371" s="28"/>
      <c r="P371" s="28"/>
      <c r="Q371" s="28"/>
      <c r="R371" s="63"/>
      <c r="S371" s="28"/>
      <c r="T371" s="28"/>
      <c r="U371" s="28"/>
      <c r="V371" s="288"/>
      <c r="W371" s="407"/>
      <c r="Y371" s="28"/>
      <c r="Z371" s="28"/>
    </row>
    <row r="372" spans="1:26" ht="15.75">
      <c r="A372" s="1"/>
      <c r="B372" s="28"/>
      <c r="F372" s="292"/>
      <c r="G372" s="298"/>
      <c r="H372" s="292"/>
      <c r="J372" s="294"/>
      <c r="K372" s="137"/>
      <c r="L372" s="28"/>
      <c r="O372" s="28"/>
      <c r="P372" s="28"/>
      <c r="Q372" s="28"/>
      <c r="R372" s="28"/>
      <c r="S372" s="28"/>
      <c r="T372" s="28"/>
      <c r="U372" s="28"/>
      <c r="V372" s="28"/>
      <c r="W372" s="28"/>
      <c r="Y372" s="28"/>
      <c r="Z372" s="28"/>
    </row>
    <row r="373" spans="1:26" ht="20.25">
      <c r="A373" s="307" t="s">
        <v>2010</v>
      </c>
      <c r="B373" s="308"/>
      <c r="D373" s="379"/>
      <c r="E373" s="379"/>
      <c r="F373" s="379"/>
      <c r="G373" s="379"/>
      <c r="H373" s="379"/>
      <c r="I373" s="379"/>
      <c r="J373" s="379"/>
      <c r="K373" s="379"/>
      <c r="L373" s="379"/>
      <c r="M373" s="379"/>
      <c r="N373" s="379"/>
      <c r="O373" s="379"/>
      <c r="P373" s="379"/>
      <c r="Q373" s="379"/>
      <c r="R373" s="379"/>
      <c r="S373" s="379"/>
      <c r="T373" s="379"/>
      <c r="U373" s="379"/>
      <c r="V373" s="201"/>
      <c r="Y373" s="28"/>
      <c r="Z373" s="28"/>
    </row>
    <row r="374" spans="1:26" ht="15.75">
      <c r="A374" s="289"/>
      <c r="D374" s="287"/>
      <c r="E374" s="287"/>
      <c r="F374" s="287"/>
      <c r="G374" s="287"/>
      <c r="H374" s="287"/>
      <c r="I374" s="287"/>
      <c r="J374" s="287"/>
      <c r="K374" s="287"/>
      <c r="L374" s="28"/>
      <c r="M374" s="288"/>
      <c r="O374" s="28"/>
      <c r="P374" s="28"/>
      <c r="Q374" s="28"/>
      <c r="R374" s="63"/>
      <c r="S374" s="28"/>
      <c r="T374" s="28"/>
      <c r="U374" s="28"/>
      <c r="V374" s="28"/>
      <c r="W374" s="28"/>
      <c r="Y374" s="28"/>
      <c r="Z374" s="28"/>
    </row>
    <row r="375" spans="1:26" s="39" customFormat="1" ht="15.75" customHeight="1">
      <c r="A375" s="306" t="s">
        <v>182</v>
      </c>
      <c r="B375" s="383"/>
      <c r="C375" s="383"/>
      <c r="D375" s="384"/>
      <c r="E375" s="384"/>
      <c r="F375" s="384"/>
      <c r="G375" s="305" t="s">
        <v>150</v>
      </c>
      <c r="H375" s="383"/>
      <c r="I375" s="306" t="s">
        <v>184</v>
      </c>
      <c r="J375" s="384"/>
      <c r="K375" s="383"/>
      <c r="L375" s="305"/>
      <c r="M375" s="383"/>
      <c r="N375" s="383"/>
      <c r="O375" s="305" t="s">
        <v>150</v>
      </c>
      <c r="P375" s="383"/>
      <c r="Q375" s="306" t="s">
        <v>4726</v>
      </c>
      <c r="R375" s="383"/>
      <c r="S375" s="383"/>
      <c r="T375" s="383"/>
      <c r="U375" s="383"/>
      <c r="V375" s="383"/>
      <c r="W375" s="305" t="s">
        <v>150</v>
      </c>
    </row>
    <row r="376" spans="1:26" ht="15.75" customHeight="1">
      <c r="A376" s="536" t="s">
        <v>5049</v>
      </c>
      <c r="B376" s="539"/>
      <c r="C376" s="539"/>
      <c r="D376" s="540"/>
      <c r="E376" s="541">
        <f>'Punten per wedstrijd'!E149</f>
        <v>234.19999999999993</v>
      </c>
      <c r="F376" s="541">
        <f>'Punten per wedstrijd'!E210</f>
        <v>275.90000000000003</v>
      </c>
      <c r="G376" s="554" t="s">
        <v>2739</v>
      </c>
      <c r="H376" s="539"/>
      <c r="I376" s="536" t="s">
        <v>5054</v>
      </c>
      <c r="J376" s="540"/>
      <c r="K376" s="539"/>
      <c r="L376" s="543"/>
      <c r="M376" s="541"/>
      <c r="N376" s="541"/>
      <c r="O376" s="542"/>
      <c r="P376" s="539"/>
      <c r="Q376" s="536" t="s">
        <v>5060</v>
      </c>
      <c r="R376" s="539"/>
      <c r="S376" s="539"/>
      <c r="T376" s="304"/>
      <c r="U376" s="406"/>
      <c r="V376" s="406"/>
      <c r="W376" s="302"/>
      <c r="X376" s="535"/>
    </row>
    <row r="377" spans="1:26" ht="15.75" customHeight="1">
      <c r="A377" s="536" t="s">
        <v>5050</v>
      </c>
      <c r="B377" s="539"/>
      <c r="C377" s="539"/>
      <c r="D377" s="540"/>
      <c r="E377" s="541">
        <f>'Punten per wedstrijd'!E228</f>
        <v>221.39999999999998</v>
      </c>
      <c r="F377" s="541">
        <f>'Punten per wedstrijd'!E173</f>
        <v>200.29999999999998</v>
      </c>
      <c r="G377" s="554" t="s">
        <v>2742</v>
      </c>
      <c r="H377" s="539"/>
      <c r="I377" s="536" t="s">
        <v>5055</v>
      </c>
      <c r="J377" s="540"/>
      <c r="K377" s="539"/>
      <c r="L377" s="543"/>
      <c r="M377" s="541"/>
      <c r="N377" s="541"/>
      <c r="O377" s="542"/>
      <c r="P377" s="539"/>
      <c r="Q377" s="536" t="s">
        <v>5061</v>
      </c>
      <c r="R377" s="539"/>
      <c r="S377" s="539"/>
      <c r="T377" s="304"/>
      <c r="U377" s="406"/>
      <c r="V377" s="406"/>
      <c r="W377" s="302"/>
    </row>
    <row r="378" spans="1:26" ht="15.75" customHeight="1">
      <c r="A378" s="536" t="s">
        <v>5051</v>
      </c>
      <c r="B378" s="539"/>
      <c r="C378" s="539"/>
      <c r="D378" s="540"/>
      <c r="E378" s="541">
        <f>'Punten per wedstrijd'!E166</f>
        <v>264.89999999999998</v>
      </c>
      <c r="F378" s="541">
        <f>'Punten per wedstrijd'!E226</f>
        <v>580.80000000000007</v>
      </c>
      <c r="G378" s="554" t="s">
        <v>2741</v>
      </c>
      <c r="H378" s="539"/>
      <c r="I378" s="536" t="s">
        <v>5056</v>
      </c>
      <c r="J378" s="540"/>
      <c r="K378" s="539"/>
      <c r="L378" s="543"/>
      <c r="M378" s="541"/>
      <c r="N378" s="541"/>
      <c r="O378" s="542"/>
      <c r="P378" s="539"/>
      <c r="Q378" s="536" t="s">
        <v>5062</v>
      </c>
      <c r="R378" s="539"/>
      <c r="S378" s="539"/>
      <c r="T378" s="304"/>
      <c r="U378" s="406"/>
      <c r="V378" s="406"/>
      <c r="W378" s="302"/>
    </row>
    <row r="379" spans="1:26" ht="15.75" customHeight="1">
      <c r="A379" s="536" t="s">
        <v>5052</v>
      </c>
      <c r="B379" s="539"/>
      <c r="C379" s="539"/>
      <c r="D379" s="540"/>
      <c r="E379" s="541">
        <f>'Punten per wedstrijd'!E178</f>
        <v>122.6</v>
      </c>
      <c r="F379" s="541">
        <f>'Punten per wedstrijd'!E145</f>
        <v>203.49999999999997</v>
      </c>
      <c r="G379" s="554" t="s">
        <v>2741</v>
      </c>
      <c r="H379" s="539"/>
      <c r="I379" s="536" t="s">
        <v>5057</v>
      </c>
      <c r="J379" s="540"/>
      <c r="K379" s="539"/>
      <c r="L379" s="543"/>
      <c r="M379" s="541"/>
      <c r="N379" s="541"/>
      <c r="O379" s="542"/>
      <c r="P379" s="539"/>
      <c r="Q379" s="536" t="s">
        <v>5063</v>
      </c>
      <c r="R379" s="539"/>
      <c r="S379" s="539"/>
      <c r="T379" s="304"/>
      <c r="U379" s="406"/>
      <c r="V379" s="406"/>
      <c r="W379" s="302"/>
    </row>
    <row r="380" spans="1:26" ht="15.75" customHeight="1">
      <c r="A380" s="536" t="s">
        <v>2706</v>
      </c>
      <c r="B380" s="539"/>
      <c r="C380" s="539"/>
      <c r="D380" s="540"/>
      <c r="E380" s="541">
        <f>'Punten per wedstrijd'!E194</f>
        <v>132.4</v>
      </c>
      <c r="F380" s="541">
        <f>'Punten per wedstrijd'!E170</f>
        <v>376.5</v>
      </c>
      <c r="G380" s="554" t="s">
        <v>2741</v>
      </c>
      <c r="H380" s="539"/>
      <c r="I380" s="536" t="s">
        <v>5058</v>
      </c>
      <c r="J380" s="540"/>
      <c r="K380" s="539"/>
      <c r="L380" s="543"/>
      <c r="M380" s="541"/>
      <c r="N380" s="541"/>
      <c r="O380" s="542"/>
      <c r="P380" s="539"/>
      <c r="Q380" s="536" t="s">
        <v>5064</v>
      </c>
      <c r="R380" s="539"/>
      <c r="S380" s="539"/>
      <c r="T380" s="304"/>
      <c r="U380" s="406"/>
      <c r="V380" s="406"/>
      <c r="W380" s="302"/>
    </row>
    <row r="381" spans="1:26" ht="15.75" customHeight="1">
      <c r="A381" s="536" t="s">
        <v>5053</v>
      </c>
      <c r="B381" s="539"/>
      <c r="C381" s="539"/>
      <c r="D381" s="540">
        <f>'Punten per wedstrijd'!E216</f>
        <v>267.00000000000006</v>
      </c>
      <c r="E381" s="541"/>
      <c r="F381" s="541"/>
      <c r="G381" s="542"/>
      <c r="H381" s="539"/>
      <c r="I381" s="536" t="s">
        <v>5059</v>
      </c>
      <c r="J381" s="540"/>
      <c r="K381" s="539"/>
      <c r="L381" s="543"/>
      <c r="M381" s="544"/>
      <c r="N381" s="544"/>
      <c r="O381" s="544"/>
      <c r="P381" s="539"/>
      <c r="Q381" s="536" t="s">
        <v>5065</v>
      </c>
      <c r="R381" s="539"/>
      <c r="S381" s="539"/>
      <c r="T381" s="304"/>
      <c r="U381" s="431"/>
      <c r="V381" s="431"/>
      <c r="W381" s="303"/>
    </row>
    <row r="382" spans="1:26" ht="15.75" customHeight="1">
      <c r="A382" s="545"/>
      <c r="B382" s="539"/>
      <c r="C382" s="539"/>
      <c r="D382" s="540"/>
      <c r="E382" s="541"/>
      <c r="F382" s="541"/>
      <c r="G382" s="542"/>
      <c r="H382" s="539"/>
      <c r="I382" s="545"/>
      <c r="J382" s="540"/>
      <c r="K382" s="539"/>
      <c r="L382" s="543"/>
      <c r="M382" s="544"/>
      <c r="N382" s="544"/>
      <c r="O382" s="544"/>
      <c r="P382" s="539"/>
      <c r="Q382" s="545"/>
      <c r="R382" s="539"/>
      <c r="S382" s="539"/>
      <c r="T382" s="304"/>
      <c r="U382" s="431"/>
      <c r="V382" s="431"/>
      <c r="W382" s="303"/>
    </row>
    <row r="383" spans="1:26" s="39" customFormat="1" ht="15.75" customHeight="1">
      <c r="A383" s="306" t="s">
        <v>795</v>
      </c>
      <c r="B383" s="383"/>
      <c r="C383" s="383"/>
      <c r="D383" s="384"/>
      <c r="E383" s="385"/>
      <c r="F383" s="385"/>
      <c r="G383" s="386" t="s">
        <v>150</v>
      </c>
      <c r="H383" s="383"/>
      <c r="I383" s="306" t="s">
        <v>4727</v>
      </c>
      <c r="J383" s="384"/>
      <c r="K383" s="383"/>
      <c r="L383" s="305"/>
      <c r="M383" s="431"/>
      <c r="N383" s="431"/>
      <c r="O383" s="386" t="s">
        <v>150</v>
      </c>
      <c r="P383" s="383"/>
      <c r="Q383" s="306" t="s">
        <v>186</v>
      </c>
      <c r="R383" s="383"/>
      <c r="S383" s="383"/>
      <c r="T383" s="383"/>
      <c r="U383" s="431"/>
      <c r="V383" s="431"/>
      <c r="W383" s="386" t="s">
        <v>150</v>
      </c>
      <c r="X383" s="535"/>
    </row>
    <row r="384" spans="1:26" ht="15.75" customHeight="1">
      <c r="A384" s="536" t="s">
        <v>5066</v>
      </c>
      <c r="B384" s="539"/>
      <c r="C384" s="539"/>
      <c r="D384" s="540"/>
      <c r="E384" s="541"/>
      <c r="F384" s="541"/>
      <c r="G384" s="542"/>
      <c r="H384" s="539"/>
      <c r="I384" s="536" t="s">
        <v>5071</v>
      </c>
      <c r="J384" s="540"/>
      <c r="K384" s="539"/>
      <c r="L384" s="543"/>
      <c r="M384" s="541"/>
      <c r="N384" s="541"/>
      <c r="O384" s="542"/>
      <c r="P384" s="539"/>
      <c r="Q384" s="536" t="s">
        <v>2638</v>
      </c>
      <c r="R384" s="539"/>
      <c r="S384" s="539"/>
      <c r="T384" s="304"/>
      <c r="U384" s="406"/>
      <c r="V384" s="406"/>
      <c r="W384" s="302"/>
    </row>
    <row r="385" spans="1:24" ht="15.75" customHeight="1">
      <c r="A385" s="536" t="s">
        <v>3003</v>
      </c>
      <c r="B385" s="539"/>
      <c r="C385" s="539"/>
      <c r="D385" s="540"/>
      <c r="E385" s="541"/>
      <c r="F385" s="541"/>
      <c r="G385" s="542"/>
      <c r="H385" s="539"/>
      <c r="I385" s="536" t="s">
        <v>5072</v>
      </c>
      <c r="J385" s="540"/>
      <c r="K385" s="539"/>
      <c r="L385" s="543"/>
      <c r="M385" s="541"/>
      <c r="N385" s="541"/>
      <c r="O385" s="542"/>
      <c r="P385" s="539"/>
      <c r="Q385" s="536" t="s">
        <v>5077</v>
      </c>
      <c r="R385" s="539"/>
      <c r="S385" s="539"/>
      <c r="T385" s="304"/>
      <c r="U385" s="406"/>
      <c r="V385" s="406"/>
      <c r="W385" s="302"/>
    </row>
    <row r="386" spans="1:24" ht="15.75" customHeight="1">
      <c r="A386" s="536" t="s">
        <v>5067</v>
      </c>
      <c r="B386" s="539"/>
      <c r="C386" s="539"/>
      <c r="D386" s="540"/>
      <c r="E386" s="541"/>
      <c r="F386" s="541"/>
      <c r="G386" s="542"/>
      <c r="H386" s="539"/>
      <c r="I386" s="536" t="s">
        <v>5073</v>
      </c>
      <c r="J386" s="540"/>
      <c r="K386" s="539"/>
      <c r="L386" s="543"/>
      <c r="M386" s="541"/>
      <c r="N386" s="541"/>
      <c r="O386" s="542"/>
      <c r="P386" s="539"/>
      <c r="Q386" s="536" t="s">
        <v>5078</v>
      </c>
      <c r="R386" s="539"/>
      <c r="S386" s="539"/>
      <c r="T386" s="304"/>
      <c r="U386" s="406"/>
      <c r="V386" s="406"/>
      <c r="W386" s="302"/>
    </row>
    <row r="387" spans="1:24" ht="15.75" customHeight="1">
      <c r="A387" s="536" t="s">
        <v>5068</v>
      </c>
      <c r="B387" s="539"/>
      <c r="C387" s="539"/>
      <c r="D387" s="540"/>
      <c r="E387" s="541"/>
      <c r="F387" s="541"/>
      <c r="G387" s="542"/>
      <c r="H387" s="539"/>
      <c r="I387" s="536" t="s">
        <v>5074</v>
      </c>
      <c r="J387" s="540"/>
      <c r="K387" s="539"/>
      <c r="L387" s="543"/>
      <c r="M387" s="541"/>
      <c r="N387" s="541"/>
      <c r="O387" s="542"/>
      <c r="P387" s="539"/>
      <c r="Q387" s="536" t="s">
        <v>5079</v>
      </c>
      <c r="R387" s="539"/>
      <c r="S387" s="539"/>
      <c r="T387" s="304"/>
      <c r="U387" s="406"/>
      <c r="V387" s="406"/>
      <c r="W387" s="302"/>
    </row>
    <row r="388" spans="1:24" ht="15.75" customHeight="1">
      <c r="A388" s="536" t="s">
        <v>5069</v>
      </c>
      <c r="B388" s="539"/>
      <c r="C388" s="539"/>
      <c r="D388" s="540"/>
      <c r="E388" s="541"/>
      <c r="F388" s="541"/>
      <c r="G388" s="542"/>
      <c r="H388" s="539"/>
      <c r="I388" s="536" t="s">
        <v>5075</v>
      </c>
      <c r="J388" s="540"/>
      <c r="K388" s="539"/>
      <c r="L388" s="543"/>
      <c r="M388" s="541"/>
      <c r="N388" s="541"/>
      <c r="O388" s="542"/>
      <c r="P388" s="539"/>
      <c r="Q388" s="536" t="s">
        <v>5080</v>
      </c>
      <c r="R388" s="539"/>
      <c r="S388" s="539"/>
      <c r="T388" s="304"/>
      <c r="U388" s="406"/>
      <c r="V388" s="406"/>
      <c r="W388" s="302"/>
    </row>
    <row r="389" spans="1:24" ht="15.75" customHeight="1">
      <c r="A389" s="536" t="s">
        <v>5070</v>
      </c>
      <c r="B389" s="539"/>
      <c r="C389" s="539"/>
      <c r="D389" s="540"/>
      <c r="E389" s="541"/>
      <c r="F389" s="541"/>
      <c r="G389" s="541"/>
      <c r="H389" s="539"/>
      <c r="I389" s="536" t="s">
        <v>5076</v>
      </c>
      <c r="J389" s="540"/>
      <c r="K389" s="539"/>
      <c r="L389" s="543"/>
      <c r="M389" s="544"/>
      <c r="N389" s="544"/>
      <c r="O389" s="544"/>
      <c r="P389" s="539"/>
      <c r="Q389" s="536" t="s">
        <v>5081</v>
      </c>
      <c r="R389" s="539"/>
      <c r="S389" s="539"/>
      <c r="T389" s="304"/>
      <c r="U389" s="431"/>
      <c r="V389" s="431"/>
      <c r="W389" s="303"/>
    </row>
    <row r="390" spans="1:24" ht="15.75" customHeight="1">
      <c r="A390" s="545"/>
      <c r="B390" s="539"/>
      <c r="C390" s="539"/>
      <c r="D390" s="540"/>
      <c r="E390" s="541"/>
      <c r="F390" s="541"/>
      <c r="G390" s="541"/>
      <c r="H390" s="539"/>
      <c r="I390" s="545"/>
      <c r="J390" s="540"/>
      <c r="K390" s="539"/>
      <c r="L390" s="543"/>
      <c r="M390" s="544"/>
      <c r="N390" s="544"/>
      <c r="O390" s="544"/>
      <c r="P390" s="539"/>
      <c r="Q390" s="545"/>
      <c r="R390" s="539"/>
      <c r="S390" s="539"/>
      <c r="T390" s="304"/>
      <c r="U390" s="431"/>
      <c r="V390" s="431"/>
      <c r="W390" s="303"/>
      <c r="X390" s="535"/>
    </row>
    <row r="391" spans="1:24" s="39" customFormat="1" ht="15.75" customHeight="1">
      <c r="A391" s="306" t="s">
        <v>175</v>
      </c>
      <c r="B391" s="383"/>
      <c r="C391" s="383"/>
      <c r="D391" s="384"/>
      <c r="E391" s="385"/>
      <c r="F391" s="385"/>
      <c r="G391" s="386" t="s">
        <v>150</v>
      </c>
      <c r="H391" s="383"/>
      <c r="I391" s="306" t="s">
        <v>4728</v>
      </c>
      <c r="J391" s="384"/>
      <c r="K391" s="383"/>
      <c r="L391" s="305"/>
      <c r="M391" s="431"/>
      <c r="N391" s="431"/>
      <c r="O391" s="386" t="s">
        <v>150</v>
      </c>
      <c r="P391" s="383"/>
      <c r="Q391" s="306" t="s">
        <v>188</v>
      </c>
      <c r="R391" s="383"/>
      <c r="S391" s="383"/>
      <c r="T391" s="383"/>
      <c r="U391" s="431"/>
      <c r="V391" s="431"/>
      <c r="W391" s="386" t="s">
        <v>150</v>
      </c>
    </row>
    <row r="392" spans="1:24" ht="15.75" customHeight="1">
      <c r="A392" s="536" t="s">
        <v>5082</v>
      </c>
      <c r="B392" s="539"/>
      <c r="C392" s="539"/>
      <c r="D392" s="540"/>
      <c r="E392" s="541"/>
      <c r="F392" s="541"/>
      <c r="G392" s="542"/>
      <c r="H392" s="539"/>
      <c r="I392" s="536" t="s">
        <v>5088</v>
      </c>
      <c r="J392" s="540"/>
      <c r="K392" s="539"/>
      <c r="L392" s="543"/>
      <c r="M392" s="541"/>
      <c r="N392" s="541"/>
      <c r="O392" s="542"/>
      <c r="P392" s="539"/>
      <c r="Q392" s="536" t="s">
        <v>5093</v>
      </c>
      <c r="R392" s="539"/>
      <c r="S392" s="539"/>
      <c r="T392" s="539"/>
      <c r="U392" s="406"/>
      <c r="V392" s="406"/>
      <c r="W392" s="302"/>
    </row>
    <row r="393" spans="1:24" ht="15.75" customHeight="1">
      <c r="A393" s="536" t="s">
        <v>5083</v>
      </c>
      <c r="B393" s="539"/>
      <c r="C393" s="539"/>
      <c r="D393" s="540"/>
      <c r="E393" s="541"/>
      <c r="F393" s="541"/>
      <c r="G393" s="542"/>
      <c r="H393" s="539"/>
      <c r="I393" s="536" t="s">
        <v>2708</v>
      </c>
      <c r="J393" s="540"/>
      <c r="K393" s="539"/>
      <c r="L393" s="543"/>
      <c r="M393" s="541"/>
      <c r="N393" s="541"/>
      <c r="O393" s="542"/>
      <c r="P393" s="539"/>
      <c r="Q393" s="536" t="s">
        <v>5094</v>
      </c>
      <c r="R393" s="539"/>
      <c r="S393" s="539"/>
      <c r="T393" s="539"/>
      <c r="U393" s="406"/>
      <c r="V393" s="406"/>
      <c r="W393" s="302"/>
    </row>
    <row r="394" spans="1:24" ht="15.75" customHeight="1">
      <c r="A394" s="536" t="s">
        <v>5084</v>
      </c>
      <c r="B394" s="539"/>
      <c r="C394" s="539"/>
      <c r="D394" s="540"/>
      <c r="E394" s="541"/>
      <c r="F394" s="541"/>
      <c r="G394" s="542"/>
      <c r="H394" s="539"/>
      <c r="I394" s="536" t="s">
        <v>5089</v>
      </c>
      <c r="J394" s="540"/>
      <c r="K394" s="539"/>
      <c r="L394" s="543"/>
      <c r="M394" s="541"/>
      <c r="N394" s="541"/>
      <c r="O394" s="542"/>
      <c r="P394" s="539"/>
      <c r="Q394" s="536" t="s">
        <v>5095</v>
      </c>
      <c r="R394" s="539"/>
      <c r="S394" s="539"/>
      <c r="T394" s="539"/>
      <c r="U394" s="406"/>
      <c r="V394" s="406"/>
      <c r="W394" s="302"/>
    </row>
    <row r="395" spans="1:24" ht="15.75" customHeight="1">
      <c r="A395" s="536" t="s">
        <v>5085</v>
      </c>
      <c r="B395" s="539"/>
      <c r="C395" s="539"/>
      <c r="D395" s="540"/>
      <c r="E395" s="541"/>
      <c r="F395" s="541"/>
      <c r="G395" s="542"/>
      <c r="H395" s="505"/>
      <c r="I395" s="536" t="s">
        <v>5090</v>
      </c>
      <c r="J395" s="540"/>
      <c r="K395" s="539"/>
      <c r="L395" s="543"/>
      <c r="M395" s="541"/>
      <c r="N395" s="541"/>
      <c r="O395" s="542"/>
      <c r="P395" s="539"/>
      <c r="Q395" s="536" t="s">
        <v>5096</v>
      </c>
      <c r="R395" s="539"/>
      <c r="S395" s="539"/>
      <c r="T395" s="539"/>
      <c r="U395" s="406"/>
      <c r="V395" s="406"/>
      <c r="W395" s="302"/>
    </row>
    <row r="396" spans="1:24" ht="15.75" customHeight="1">
      <c r="A396" s="536" t="s">
        <v>5086</v>
      </c>
      <c r="B396" s="539"/>
      <c r="C396" s="539"/>
      <c r="D396" s="540"/>
      <c r="E396" s="541"/>
      <c r="F396" s="541"/>
      <c r="G396" s="542"/>
      <c r="H396" s="540"/>
      <c r="I396" s="536" t="s">
        <v>5091</v>
      </c>
      <c r="J396" s="540"/>
      <c r="K396" s="539"/>
      <c r="L396" s="543"/>
      <c r="M396" s="541"/>
      <c r="N396" s="541"/>
      <c r="O396" s="542"/>
      <c r="P396" s="539"/>
      <c r="Q396" s="536" t="s">
        <v>5097</v>
      </c>
      <c r="R396" s="539"/>
      <c r="S396" s="539"/>
      <c r="T396" s="539"/>
      <c r="U396" s="406"/>
      <c r="V396" s="406"/>
      <c r="W396" s="302"/>
    </row>
    <row r="397" spans="1:24" ht="15.75" customHeight="1">
      <c r="A397" s="536" t="s">
        <v>5087</v>
      </c>
      <c r="B397" s="539"/>
      <c r="C397" s="539"/>
      <c r="D397" s="540"/>
      <c r="E397" s="541"/>
      <c r="F397" s="541"/>
      <c r="G397" s="541"/>
      <c r="H397" s="540"/>
      <c r="I397" s="536" t="s">
        <v>5092</v>
      </c>
      <c r="J397" s="540"/>
      <c r="K397" s="539"/>
      <c r="L397" s="543"/>
      <c r="M397" s="544"/>
      <c r="N397" s="544"/>
      <c r="O397" s="544"/>
      <c r="P397" s="539"/>
      <c r="Q397" s="536" t="s">
        <v>5098</v>
      </c>
      <c r="R397" s="539"/>
      <c r="S397" s="539"/>
      <c r="T397" s="539"/>
      <c r="U397" s="431"/>
      <c r="V397" s="431"/>
      <c r="W397" s="303"/>
      <c r="X397" s="535"/>
    </row>
    <row r="398" spans="1:24" ht="15.75" customHeight="1">
      <c r="A398" s="545"/>
      <c r="B398" s="539"/>
      <c r="C398" s="539"/>
      <c r="D398" s="540"/>
      <c r="E398" s="541"/>
      <c r="F398" s="541"/>
      <c r="G398" s="541"/>
      <c r="H398" s="540"/>
      <c r="I398" s="545"/>
      <c r="J398" s="540"/>
      <c r="K398" s="539"/>
      <c r="L398" s="543"/>
      <c r="M398" s="544"/>
      <c r="N398" s="544"/>
      <c r="O398" s="544"/>
      <c r="P398" s="539"/>
      <c r="Q398" s="545"/>
      <c r="R398" s="539"/>
      <c r="S398" s="539"/>
      <c r="T398" s="539"/>
      <c r="U398" s="431"/>
      <c r="V398" s="431"/>
      <c r="W398" s="303"/>
    </row>
    <row r="399" spans="1:24" s="39" customFormat="1" ht="15.75" customHeight="1">
      <c r="A399" s="306" t="s">
        <v>2030</v>
      </c>
      <c r="B399" s="383"/>
      <c r="C399" s="383"/>
      <c r="D399" s="384"/>
      <c r="E399" s="385"/>
      <c r="F399" s="385"/>
      <c r="G399" s="386" t="s">
        <v>150</v>
      </c>
      <c r="H399" s="383"/>
      <c r="I399" s="306" t="s">
        <v>2620</v>
      </c>
      <c r="J399" s="384"/>
      <c r="K399" s="383"/>
      <c r="L399" s="305"/>
      <c r="M399" s="431"/>
      <c r="N399" s="431"/>
      <c r="O399" s="386" t="s">
        <v>150</v>
      </c>
      <c r="P399" s="383"/>
      <c r="Q399" s="306"/>
      <c r="R399" s="383"/>
      <c r="S399" s="383"/>
      <c r="T399" s="383"/>
      <c r="U399" s="431"/>
      <c r="V399" s="431"/>
      <c r="W399" s="386"/>
    </row>
    <row r="400" spans="1:24" ht="15.75" customHeight="1">
      <c r="A400" s="536" t="s">
        <v>5099</v>
      </c>
      <c r="B400" s="539"/>
      <c r="C400" s="539"/>
      <c r="D400" s="540"/>
      <c r="E400" s="541"/>
      <c r="F400" s="541"/>
      <c r="G400" s="542"/>
      <c r="H400" s="539"/>
      <c r="I400" s="536" t="s">
        <v>5105</v>
      </c>
      <c r="J400" s="540"/>
      <c r="K400" s="539"/>
      <c r="L400" s="543"/>
      <c r="M400" s="541"/>
      <c r="N400" s="541"/>
      <c r="O400" s="542"/>
      <c r="P400" s="539"/>
      <c r="Q400" s="545"/>
      <c r="R400" s="539"/>
      <c r="S400" s="539"/>
      <c r="T400" s="304"/>
      <c r="U400" s="406"/>
      <c r="V400" s="406"/>
      <c r="W400" s="302"/>
    </row>
    <row r="401" spans="1:26" ht="15.75" customHeight="1">
      <c r="A401" s="536" t="s">
        <v>5100</v>
      </c>
      <c r="B401" s="539"/>
      <c r="C401" s="539"/>
      <c r="D401" s="540"/>
      <c r="E401" s="541"/>
      <c r="F401" s="541"/>
      <c r="G401" s="542"/>
      <c r="H401" s="539"/>
      <c r="I401" s="536" t="s">
        <v>5106</v>
      </c>
      <c r="J401" s="540"/>
      <c r="K401" s="539"/>
      <c r="L401" s="543"/>
      <c r="M401" s="541"/>
      <c r="N401" s="541"/>
      <c r="O401" s="542"/>
      <c r="P401" s="539"/>
      <c r="Q401" s="545"/>
      <c r="R401" s="539"/>
      <c r="S401" s="539"/>
      <c r="T401" s="304"/>
      <c r="U401" s="406"/>
      <c r="V401" s="406"/>
      <c r="W401" s="302"/>
    </row>
    <row r="402" spans="1:26" ht="15.75" customHeight="1">
      <c r="A402" s="536" t="s">
        <v>5101</v>
      </c>
      <c r="B402" s="539"/>
      <c r="C402" s="539"/>
      <c r="D402" s="540"/>
      <c r="E402" s="541"/>
      <c r="F402" s="541"/>
      <c r="G402" s="542"/>
      <c r="H402" s="539"/>
      <c r="I402" s="536" t="s">
        <v>5107</v>
      </c>
      <c r="J402" s="540"/>
      <c r="K402" s="539"/>
      <c r="L402" s="543"/>
      <c r="M402" s="541"/>
      <c r="N402" s="541"/>
      <c r="O402" s="542"/>
      <c r="P402" s="539"/>
      <c r="Q402" s="545"/>
      <c r="R402" s="539"/>
      <c r="S402" s="539"/>
      <c r="T402" s="304"/>
      <c r="U402" s="406"/>
      <c r="V402" s="406"/>
      <c r="W402" s="302"/>
    </row>
    <row r="403" spans="1:26" ht="15.75" customHeight="1">
      <c r="A403" s="536" t="s">
        <v>5102</v>
      </c>
      <c r="B403" s="539"/>
      <c r="C403" s="539"/>
      <c r="D403" s="540"/>
      <c r="E403" s="541"/>
      <c r="F403" s="541"/>
      <c r="G403" s="542"/>
      <c r="H403" s="539"/>
      <c r="I403" s="536" t="s">
        <v>5108</v>
      </c>
      <c r="J403" s="540"/>
      <c r="K403" s="539"/>
      <c r="L403" s="543"/>
      <c r="M403" s="541"/>
      <c r="N403" s="541"/>
      <c r="O403" s="542"/>
      <c r="P403" s="539"/>
      <c r="Q403" s="545"/>
      <c r="R403" s="539"/>
      <c r="S403" s="539"/>
      <c r="T403" s="304"/>
      <c r="U403" s="406"/>
      <c r="V403" s="406"/>
      <c r="W403" s="302"/>
    </row>
    <row r="404" spans="1:26" ht="15.75" customHeight="1">
      <c r="A404" s="536" t="s">
        <v>5103</v>
      </c>
      <c r="B404" s="539"/>
      <c r="C404" s="539"/>
      <c r="D404" s="540"/>
      <c r="E404" s="541"/>
      <c r="F404" s="541"/>
      <c r="G404" s="542"/>
      <c r="H404" s="539"/>
      <c r="I404" s="536" t="s">
        <v>5109</v>
      </c>
      <c r="J404" s="540"/>
      <c r="K404" s="539"/>
      <c r="L404" s="543"/>
      <c r="M404" s="541"/>
      <c r="N404" s="541"/>
      <c r="O404" s="542"/>
      <c r="P404" s="539"/>
      <c r="Q404" s="545"/>
      <c r="R404" s="539"/>
      <c r="S404" s="539"/>
      <c r="T404" s="304"/>
      <c r="U404" s="406"/>
      <c r="V404" s="406"/>
      <c r="W404" s="302"/>
    </row>
    <row r="405" spans="1:26" ht="15.75" customHeight="1">
      <c r="A405" s="536" t="s">
        <v>5104</v>
      </c>
      <c r="B405" s="539"/>
      <c r="C405" s="539"/>
      <c r="D405" s="540"/>
      <c r="E405" s="541"/>
      <c r="F405" s="541"/>
      <c r="G405" s="542"/>
      <c r="H405" s="539"/>
      <c r="I405" s="536" t="s">
        <v>5110</v>
      </c>
      <c r="J405" s="540"/>
      <c r="K405" s="539"/>
      <c r="L405" s="543"/>
      <c r="M405" s="544"/>
      <c r="N405" s="544"/>
      <c r="O405" s="544"/>
      <c r="P405" s="539"/>
      <c r="Q405" s="546"/>
      <c r="R405" s="539"/>
      <c r="S405" s="539"/>
      <c r="T405" s="304"/>
      <c r="U405" s="431"/>
      <c r="V405" s="431"/>
      <c r="W405" s="303"/>
    </row>
    <row r="406" spans="1:26" ht="15.75">
      <c r="A406" s="301"/>
      <c r="D406" s="287"/>
      <c r="E406" s="287"/>
      <c r="F406" s="287"/>
      <c r="G406" s="287"/>
      <c r="H406" s="287"/>
      <c r="I406" s="223"/>
      <c r="J406" s="287"/>
      <c r="K406" s="28"/>
      <c r="L406" s="288"/>
      <c r="N406" s="28"/>
      <c r="O406" s="28"/>
      <c r="P406" s="28"/>
      <c r="Q406" s="223"/>
      <c r="R406" s="28"/>
      <c r="S406" s="28"/>
      <c r="T406" s="28"/>
      <c r="U406" s="28"/>
      <c r="V406" s="28"/>
      <c r="W406" s="28"/>
    </row>
    <row r="407" spans="1:26" ht="37.5" thickBot="1">
      <c r="A407" s="289"/>
      <c r="D407" s="553" t="s">
        <v>2606</v>
      </c>
      <c r="E407" s="553" t="s">
        <v>2607</v>
      </c>
      <c r="F407" s="553" t="s">
        <v>4732</v>
      </c>
      <c r="G407" s="553" t="s">
        <v>795</v>
      </c>
      <c r="H407" s="553" t="s">
        <v>4731</v>
      </c>
      <c r="I407" s="553" t="s">
        <v>186</v>
      </c>
      <c r="J407" s="553" t="s">
        <v>175</v>
      </c>
      <c r="K407" s="553" t="s">
        <v>4728</v>
      </c>
      <c r="L407" s="553" t="s">
        <v>188</v>
      </c>
      <c r="M407" s="553" t="s">
        <v>4730</v>
      </c>
      <c r="N407" s="553" t="s">
        <v>2027</v>
      </c>
      <c r="O407" s="379"/>
      <c r="P407" s="201" t="s">
        <v>40</v>
      </c>
      <c r="Q407" s="559" t="s">
        <v>4733</v>
      </c>
      <c r="R407" s="379"/>
      <c r="S407" s="379"/>
      <c r="T407" s="379"/>
      <c r="U407" s="379"/>
      <c r="V407" s="201"/>
      <c r="W407" s="28"/>
      <c r="Y407" s="28"/>
      <c r="Z407" s="28"/>
    </row>
    <row r="408" spans="1:26" ht="16.5" thickBot="1">
      <c r="A408" s="529" t="s">
        <v>4630</v>
      </c>
      <c r="D408" s="555">
        <v>3</v>
      </c>
      <c r="E408" s="555"/>
      <c r="F408" s="555"/>
      <c r="G408" s="555"/>
      <c r="H408" s="555"/>
      <c r="I408" s="555"/>
      <c r="J408" s="555"/>
      <c r="K408" s="555"/>
      <c r="L408" s="555"/>
      <c r="M408" s="555"/>
      <c r="N408" s="555"/>
      <c r="O408" s="50"/>
      <c r="P408" s="294">
        <f>SUM(D408:O408)</f>
        <v>3</v>
      </c>
      <c r="Q408" s="292">
        <f>SUM(F379,M376,V380,E384,L389,U384,F393,M392,V394,F401,M400)</f>
        <v>203.49999999999997</v>
      </c>
      <c r="R408" s="50"/>
      <c r="S408" s="50"/>
      <c r="T408" s="50"/>
      <c r="U408" s="50"/>
      <c r="V408" s="294"/>
      <c r="W408" s="434"/>
      <c r="Y408" s="28"/>
      <c r="Z408" s="28"/>
    </row>
    <row r="409" spans="1:26" ht="16.5" thickBot="1">
      <c r="A409" s="529" t="s">
        <v>4631</v>
      </c>
      <c r="D409" s="555">
        <v>1</v>
      </c>
      <c r="E409" s="555"/>
      <c r="F409" s="555"/>
      <c r="G409" s="555"/>
      <c r="H409" s="555"/>
      <c r="I409" s="555"/>
      <c r="J409" s="555"/>
      <c r="K409" s="555"/>
      <c r="L409" s="555"/>
      <c r="M409" s="555"/>
      <c r="N409" s="555"/>
      <c r="O409" s="50"/>
      <c r="P409" s="294">
        <f>SUM(D409:O409)</f>
        <v>1</v>
      </c>
      <c r="Q409" s="434">
        <f>SUM(E376,N376,V376,E385,N387,U385,F394,M393,T397,E400,N402)</f>
        <v>234.19999999999993</v>
      </c>
      <c r="R409" s="50"/>
      <c r="S409" s="50"/>
      <c r="T409" s="50"/>
      <c r="U409" s="50"/>
      <c r="V409" s="294"/>
      <c r="W409" s="434"/>
      <c r="Y409" s="28"/>
      <c r="Z409" s="28"/>
    </row>
    <row r="410" spans="1:26" ht="16.5" thickBot="1">
      <c r="A410" s="529" t="s">
        <v>4632</v>
      </c>
      <c r="D410" s="555">
        <v>0</v>
      </c>
      <c r="E410" s="555"/>
      <c r="F410" s="555"/>
      <c r="G410" s="555"/>
      <c r="H410" s="555"/>
      <c r="I410" s="555"/>
      <c r="J410" s="555"/>
      <c r="K410" s="555"/>
      <c r="L410" s="555"/>
      <c r="M410" s="555"/>
      <c r="N410" s="555"/>
      <c r="O410" s="50"/>
      <c r="P410" s="294">
        <f>SUM(D410:O410)</f>
        <v>0</v>
      </c>
      <c r="Q410" s="434">
        <f>SUM(E378,L381,U377,F387,M384,V385,E392,N396,U392,E401,N403)</f>
        <v>264.89999999999998</v>
      </c>
      <c r="R410" s="50"/>
      <c r="S410" s="50"/>
      <c r="T410" s="50"/>
      <c r="U410" s="50"/>
      <c r="V410" s="294"/>
      <c r="W410" s="434"/>
      <c r="X410" s="535"/>
      <c r="Y410" s="28"/>
      <c r="Z410" s="28"/>
    </row>
    <row r="411" spans="1:26" ht="16.5" thickBot="1">
      <c r="A411" s="529" t="s">
        <v>2627</v>
      </c>
      <c r="B411" s="547"/>
      <c r="C411" s="547"/>
      <c r="D411" s="558">
        <v>3</v>
      </c>
      <c r="E411" s="558"/>
      <c r="F411" s="558"/>
      <c r="G411" s="558"/>
      <c r="H411" s="558"/>
      <c r="I411" s="558"/>
      <c r="J411" s="558"/>
      <c r="K411" s="558"/>
      <c r="L411" s="558"/>
      <c r="M411" s="558"/>
      <c r="N411" s="558"/>
      <c r="O411" s="548"/>
      <c r="P411" s="549">
        <f>SUM(D411:O411)</f>
        <v>3</v>
      </c>
      <c r="Q411" s="550">
        <f>SUM(F380,M377,V377,E386,N388,T389,E393,N395,U393,F400,M401)</f>
        <v>376.5</v>
      </c>
      <c r="R411" s="548"/>
      <c r="S411" s="548"/>
      <c r="T411" s="548"/>
      <c r="U411" s="548"/>
      <c r="V411" s="549"/>
      <c r="W411" s="550"/>
      <c r="Y411" s="28"/>
      <c r="Z411" s="28"/>
    </row>
    <row r="412" spans="1:26" ht="16.5" thickBot="1">
      <c r="A412" s="529" t="s">
        <v>4633</v>
      </c>
      <c r="D412" s="555">
        <v>1</v>
      </c>
      <c r="E412" s="555"/>
      <c r="F412" s="555"/>
      <c r="G412" s="555"/>
      <c r="H412" s="555"/>
      <c r="I412" s="555"/>
      <c r="J412" s="555"/>
      <c r="K412" s="555"/>
      <c r="L412" s="555"/>
      <c r="M412" s="555"/>
      <c r="N412" s="555"/>
      <c r="O412" s="50"/>
      <c r="P412" s="294">
        <f>SUM(D412:O412)</f>
        <v>1</v>
      </c>
      <c r="Q412" s="434">
        <f>SUM(F377,M378,V379,E387,N385,U387,D397,M395,U394,F403,M402)</f>
        <v>200.29999999999998</v>
      </c>
      <c r="R412" s="50"/>
      <c r="S412" s="50"/>
      <c r="T412" s="50"/>
      <c r="U412" s="50"/>
      <c r="V412" s="294"/>
      <c r="W412" s="434"/>
      <c r="Y412" s="28"/>
      <c r="Z412" s="28"/>
    </row>
    <row r="413" spans="1:26" ht="16.5" thickBot="1">
      <c r="A413" s="529" t="s">
        <v>4634</v>
      </c>
      <c r="D413" s="555">
        <v>0</v>
      </c>
      <c r="E413" s="555"/>
      <c r="F413" s="555"/>
      <c r="G413" s="555"/>
      <c r="H413" s="555"/>
      <c r="I413" s="555"/>
      <c r="J413" s="555"/>
      <c r="K413" s="555"/>
      <c r="L413" s="555"/>
      <c r="M413" s="555"/>
      <c r="N413" s="555"/>
      <c r="O413" s="50"/>
      <c r="P413" s="294">
        <f>SUM(D413:O413)</f>
        <v>0</v>
      </c>
      <c r="Q413" s="434">
        <f>SUM(E379,N380,T381,F386,M385,V388,E394,N394,U395,F404,M403)</f>
        <v>122.6</v>
      </c>
      <c r="R413" s="50"/>
      <c r="S413" s="50"/>
      <c r="T413" s="50"/>
      <c r="U413" s="50"/>
      <c r="V413" s="294"/>
      <c r="W413" s="434"/>
      <c r="Y413" s="28"/>
      <c r="Z413" s="28"/>
    </row>
    <row r="414" spans="1:26" ht="16.5" thickBot="1">
      <c r="A414" s="529" t="s">
        <v>4635</v>
      </c>
      <c r="D414" s="555">
        <v>0</v>
      </c>
      <c r="E414" s="555"/>
      <c r="F414" s="555"/>
      <c r="G414" s="555"/>
      <c r="H414" s="555"/>
      <c r="I414" s="555"/>
      <c r="J414" s="555"/>
      <c r="K414" s="555"/>
      <c r="L414" s="555"/>
      <c r="M414" s="555"/>
      <c r="N414" s="555"/>
      <c r="O414" s="50"/>
      <c r="P414" s="294">
        <f>SUM(D414:O414)</f>
        <v>0</v>
      </c>
      <c r="Q414" s="434">
        <f>SUM(E380,N378,U378,F385,M386,V384,F395,M396,V395,E402,L405)</f>
        <v>132.4</v>
      </c>
      <c r="R414" s="50"/>
      <c r="S414" s="50"/>
      <c r="T414" s="50"/>
      <c r="U414" s="50"/>
      <c r="V414" s="294"/>
      <c r="W414" s="434"/>
      <c r="Y414" s="28"/>
      <c r="Z414" s="28"/>
    </row>
    <row r="415" spans="1:26" ht="16.5" thickBot="1">
      <c r="A415" s="529" t="s">
        <v>4636</v>
      </c>
      <c r="D415" s="555">
        <v>2</v>
      </c>
      <c r="E415" s="555"/>
      <c r="F415" s="555"/>
      <c r="G415" s="555"/>
      <c r="H415" s="555"/>
      <c r="I415" s="555"/>
      <c r="J415" s="555"/>
      <c r="K415" s="555"/>
      <c r="L415" s="555"/>
      <c r="M415" s="555"/>
      <c r="N415" s="555"/>
      <c r="O415" s="50"/>
      <c r="P415" s="294">
        <f>SUM(D415:O415)</f>
        <v>2</v>
      </c>
      <c r="Q415" s="434">
        <f>SUM(F376,M379,V378,E388,N384,U388,F396,L397,V393,E403,N400)</f>
        <v>275.90000000000003</v>
      </c>
      <c r="R415" s="50"/>
      <c r="S415" s="50"/>
      <c r="T415" s="50"/>
      <c r="U415" s="50"/>
      <c r="V415" s="294"/>
      <c r="W415" s="434"/>
      <c r="Y415" s="28"/>
      <c r="Z415" s="28"/>
    </row>
    <row r="416" spans="1:26" ht="16.5" thickBot="1">
      <c r="A416" s="529" t="s">
        <v>4637</v>
      </c>
      <c r="D416" s="555" t="s">
        <v>3020</v>
      </c>
      <c r="E416" s="555"/>
      <c r="F416" s="555"/>
      <c r="G416" s="555"/>
      <c r="H416" s="555"/>
      <c r="I416" s="555"/>
      <c r="J416" s="555"/>
      <c r="K416" s="555"/>
      <c r="L416" s="555"/>
      <c r="M416" s="555"/>
      <c r="N416" s="555"/>
      <c r="O416" s="50"/>
      <c r="P416" s="294">
        <f>SUM(D416:O416)</f>
        <v>0</v>
      </c>
      <c r="Q416" s="434">
        <f>SUM(D381,N377,U379,F388,M387,V386,E395,N392,V392,E404,N404)</f>
        <v>267.00000000000006</v>
      </c>
      <c r="R416" s="50"/>
      <c r="S416" s="50"/>
      <c r="T416" s="50"/>
      <c r="U416" s="50"/>
      <c r="V416" s="294"/>
      <c r="W416" s="434"/>
      <c r="Y416" s="28"/>
      <c r="Z416" s="28"/>
    </row>
    <row r="417" spans="1:26" ht="16.5" thickBot="1">
      <c r="A417" s="529" t="s">
        <v>2043</v>
      </c>
      <c r="D417" s="555">
        <v>3</v>
      </c>
      <c r="E417" s="555"/>
      <c r="F417" s="555"/>
      <c r="G417" s="555"/>
      <c r="H417" s="555"/>
      <c r="I417" s="555"/>
      <c r="J417" s="555"/>
      <c r="K417" s="555"/>
      <c r="L417" s="555"/>
      <c r="M417" s="555"/>
      <c r="N417" s="555"/>
      <c r="O417" s="50"/>
      <c r="P417" s="294">
        <f>SUM(D417:O417)</f>
        <v>3</v>
      </c>
      <c r="Q417" s="434">
        <f>SUM(F378,M380,U380,D389,M388,V387,E396,N393,U396,F402,M404)</f>
        <v>580.80000000000007</v>
      </c>
      <c r="R417" s="50"/>
      <c r="S417" s="50"/>
      <c r="T417" s="50"/>
      <c r="U417" s="50"/>
      <c r="V417" s="294"/>
      <c r="W417" s="434"/>
      <c r="X417" s="535"/>
      <c r="Y417" s="28"/>
      <c r="Z417" s="28"/>
    </row>
    <row r="418" spans="1:26" ht="15.75">
      <c r="A418" s="529" t="s">
        <v>2062</v>
      </c>
      <c r="D418" s="555">
        <v>2</v>
      </c>
      <c r="E418" s="555"/>
      <c r="F418" s="555"/>
      <c r="G418" s="555"/>
      <c r="H418" s="555"/>
      <c r="I418" s="555"/>
      <c r="J418" s="555"/>
      <c r="K418" s="555"/>
      <c r="L418" s="556"/>
      <c r="M418" s="557"/>
      <c r="N418" s="557"/>
      <c r="P418" s="294">
        <f>SUM(D418:O418)</f>
        <v>2</v>
      </c>
      <c r="Q418" s="434">
        <f>SUM(E377,N379,U376,F384,N386,U386,F392,M394,V396,D405,N401)</f>
        <v>221.39999999999998</v>
      </c>
      <c r="R418" s="63"/>
      <c r="S418" s="28"/>
      <c r="T418" s="28"/>
      <c r="U418" s="28"/>
      <c r="V418" s="288"/>
      <c r="Y418" s="28"/>
      <c r="Z418" s="28"/>
    </row>
    <row r="419" spans="1:26" ht="15.75">
      <c r="A419" s="289"/>
      <c r="D419" s="287"/>
      <c r="E419" s="287"/>
      <c r="F419" s="287"/>
      <c r="G419" s="287"/>
      <c r="H419" s="287"/>
      <c r="I419" s="287"/>
      <c r="J419" s="287"/>
      <c r="K419" s="287"/>
      <c r="L419" s="28"/>
      <c r="P419" s="288"/>
      <c r="Q419" s="407">
        <f>SUM(Q408:Q418)</f>
        <v>2879.5000000000005</v>
      </c>
      <c r="R419" s="63"/>
      <c r="S419" s="28"/>
      <c r="T419" s="28"/>
      <c r="U419" s="28"/>
      <c r="V419" s="288"/>
      <c r="W419" s="407"/>
      <c r="Y419" s="28"/>
      <c r="Z419" s="28"/>
    </row>
    <row r="420" spans="1:26" ht="15.75">
      <c r="A420" s="289"/>
      <c r="D420" s="287"/>
      <c r="E420" s="287"/>
      <c r="F420" s="287"/>
      <c r="G420" s="287"/>
      <c r="H420" s="287"/>
      <c r="I420" s="287"/>
      <c r="J420" s="287"/>
      <c r="K420" s="287"/>
      <c r="L420" s="28"/>
      <c r="P420" s="28"/>
      <c r="Q420" s="28"/>
      <c r="R420" s="63"/>
      <c r="S420" s="28"/>
      <c r="T420" s="28"/>
      <c r="U420" s="28"/>
      <c r="V420" s="288"/>
      <c r="W420" s="407"/>
      <c r="Y420" s="28"/>
      <c r="Z420" s="28"/>
    </row>
    <row r="421" spans="1:26" ht="15.75">
      <c r="A421" s="1"/>
      <c r="B421" s="297"/>
      <c r="F421" s="299"/>
      <c r="G421" s="299"/>
      <c r="H421" s="69"/>
      <c r="J421" s="294"/>
      <c r="K421" s="300"/>
      <c r="L421" s="28"/>
      <c r="O421" s="28"/>
      <c r="P421" s="28"/>
      <c r="Q421" s="28"/>
      <c r="R421" s="28"/>
      <c r="S421" s="28"/>
      <c r="T421" s="28"/>
      <c r="U421" s="28"/>
      <c r="V421" s="28"/>
      <c r="W421" s="28"/>
      <c r="Y421" s="28"/>
      <c r="Z421" s="28"/>
    </row>
    <row r="422" spans="1:26" ht="20.25">
      <c r="A422" s="307" t="s">
        <v>2011</v>
      </c>
      <c r="B422" s="308"/>
      <c r="D422" s="379"/>
      <c r="E422" s="379"/>
      <c r="F422" s="379"/>
      <c r="G422" s="379"/>
      <c r="H422" s="379"/>
      <c r="I422" s="379"/>
      <c r="J422" s="379"/>
      <c r="K422" s="379"/>
      <c r="L422" s="379"/>
      <c r="M422" s="379"/>
      <c r="N422" s="379"/>
      <c r="O422" s="379"/>
      <c r="P422" s="379"/>
      <c r="Q422" s="379"/>
      <c r="R422" s="379"/>
      <c r="S422" s="379"/>
      <c r="T422" s="379"/>
      <c r="U422" s="379"/>
      <c r="V422" s="201"/>
      <c r="Y422" s="28"/>
      <c r="Z422" s="28"/>
    </row>
    <row r="423" spans="1:26" ht="15.75">
      <c r="A423" s="289"/>
      <c r="D423" s="287"/>
      <c r="E423" s="287"/>
      <c r="F423" s="287"/>
      <c r="G423" s="287"/>
      <c r="H423" s="287"/>
      <c r="I423" s="287"/>
      <c r="J423" s="287"/>
      <c r="K423" s="287"/>
      <c r="L423" s="28"/>
      <c r="M423" s="288"/>
      <c r="O423" s="28"/>
      <c r="P423" s="28"/>
      <c r="Q423" s="28"/>
      <c r="R423" s="63"/>
      <c r="S423" s="28"/>
      <c r="T423" s="28"/>
      <c r="U423" s="28"/>
      <c r="V423" s="28"/>
      <c r="W423" s="28"/>
      <c r="Y423" s="28"/>
      <c r="Z423" s="28"/>
    </row>
    <row r="424" spans="1:26" s="39" customFormat="1" ht="15.75" customHeight="1">
      <c r="A424" s="306" t="s">
        <v>182</v>
      </c>
      <c r="B424" s="383"/>
      <c r="C424" s="383"/>
      <c r="D424" s="384"/>
      <c r="E424" s="384"/>
      <c r="F424" s="384"/>
      <c r="G424" s="305" t="s">
        <v>150</v>
      </c>
      <c r="H424" s="383"/>
      <c r="I424" s="306" t="s">
        <v>184</v>
      </c>
      <c r="J424" s="384"/>
      <c r="K424" s="383"/>
      <c r="L424" s="305"/>
      <c r="M424" s="383"/>
      <c r="N424" s="383"/>
      <c r="O424" s="305" t="s">
        <v>150</v>
      </c>
      <c r="P424" s="383"/>
      <c r="Q424" s="306" t="s">
        <v>4726</v>
      </c>
      <c r="R424" s="383"/>
      <c r="S424" s="383"/>
      <c r="T424" s="383"/>
      <c r="U424" s="383"/>
      <c r="V424" s="383"/>
      <c r="W424" s="305" t="s">
        <v>150</v>
      </c>
      <c r="X424" s="535"/>
    </row>
    <row r="425" spans="1:26" ht="15.75" customHeight="1">
      <c r="A425" s="536" t="s">
        <v>5111</v>
      </c>
      <c r="B425" s="539"/>
      <c r="C425" s="539"/>
      <c r="D425" s="540"/>
      <c r="E425" s="541">
        <f>'Punten per wedstrijd'!E134</f>
        <v>132.4</v>
      </c>
      <c r="F425" s="541">
        <f>'Punten per wedstrijd'!E219</f>
        <v>118.29999999999998</v>
      </c>
      <c r="G425" s="554" t="s">
        <v>2742</v>
      </c>
      <c r="H425" s="539"/>
      <c r="I425" s="536" t="s">
        <v>5117</v>
      </c>
      <c r="J425" s="540"/>
      <c r="K425" s="539"/>
      <c r="L425" s="543"/>
      <c r="M425" s="541"/>
      <c r="N425" s="541"/>
      <c r="O425" s="542"/>
      <c r="P425" s="539"/>
      <c r="Q425" s="536" t="s">
        <v>5123</v>
      </c>
      <c r="R425" s="539"/>
      <c r="S425" s="539"/>
      <c r="T425" s="304"/>
      <c r="U425" s="406"/>
      <c r="V425" s="406"/>
      <c r="W425" s="302"/>
    </row>
    <row r="426" spans="1:26" ht="15.75" customHeight="1">
      <c r="A426" s="536" t="s">
        <v>5112</v>
      </c>
      <c r="B426" s="539"/>
      <c r="C426" s="539"/>
      <c r="D426" s="540"/>
      <c r="E426" s="541">
        <f>'Punten per wedstrijd'!E235</f>
        <v>484.09999999999997</v>
      </c>
      <c r="F426" s="541">
        <f>'Punten per wedstrijd'!E198</f>
        <v>492</v>
      </c>
      <c r="G426" s="554" t="s">
        <v>2739</v>
      </c>
      <c r="H426" s="539"/>
      <c r="I426" s="536" t="s">
        <v>5118</v>
      </c>
      <c r="J426" s="540"/>
      <c r="K426" s="539"/>
      <c r="L426" s="543"/>
      <c r="M426" s="541"/>
      <c r="N426" s="541"/>
      <c r="O426" s="542"/>
      <c r="P426" s="539"/>
      <c r="Q426" s="536" t="s">
        <v>5124</v>
      </c>
      <c r="R426" s="539"/>
      <c r="S426" s="539"/>
      <c r="T426" s="304"/>
      <c r="U426" s="406"/>
      <c r="V426" s="406"/>
      <c r="W426" s="302"/>
    </row>
    <row r="427" spans="1:26" ht="15.75" customHeight="1">
      <c r="A427" s="536" t="s">
        <v>5113</v>
      </c>
      <c r="B427" s="539"/>
      <c r="C427" s="539"/>
      <c r="D427" s="540"/>
      <c r="E427" s="541">
        <f>'Punten per wedstrijd'!E169</f>
        <v>20.599999999999994</v>
      </c>
      <c r="F427" s="541">
        <f>'Punten per wedstrijd'!E227</f>
        <v>325.10000000000002</v>
      </c>
      <c r="G427" s="554" t="s">
        <v>2741</v>
      </c>
      <c r="H427" s="539"/>
      <c r="I427" s="536" t="s">
        <v>5119</v>
      </c>
      <c r="J427" s="540"/>
      <c r="K427" s="539"/>
      <c r="L427" s="543"/>
      <c r="M427" s="541"/>
      <c r="N427" s="541"/>
      <c r="O427" s="542"/>
      <c r="P427" s="539"/>
      <c r="Q427" s="536" t="s">
        <v>5125</v>
      </c>
      <c r="R427" s="539"/>
      <c r="S427" s="539"/>
      <c r="T427" s="304"/>
      <c r="U427" s="406"/>
      <c r="V427" s="406"/>
      <c r="W427" s="302"/>
    </row>
    <row r="428" spans="1:26" ht="15.75" customHeight="1">
      <c r="A428" s="536" t="s">
        <v>5114</v>
      </c>
      <c r="B428" s="539"/>
      <c r="C428" s="539"/>
      <c r="D428" s="540"/>
      <c r="E428" s="541">
        <f>'Punten per wedstrijd'!E205</f>
        <v>329.8</v>
      </c>
      <c r="F428" s="541">
        <f>'Punten per wedstrijd'!E130</f>
        <v>49.5</v>
      </c>
      <c r="G428" s="554" t="s">
        <v>2740</v>
      </c>
      <c r="H428" s="539"/>
      <c r="I428" s="536" t="s">
        <v>5120</v>
      </c>
      <c r="J428" s="540"/>
      <c r="K428" s="539"/>
      <c r="L428" s="543"/>
      <c r="M428" s="541"/>
      <c r="N428" s="541"/>
      <c r="O428" s="542"/>
      <c r="P428" s="539"/>
      <c r="Q428" s="536" t="s">
        <v>5126</v>
      </c>
      <c r="R428" s="539"/>
      <c r="S428" s="539"/>
      <c r="T428" s="304"/>
      <c r="U428" s="406"/>
      <c r="V428" s="406"/>
      <c r="W428" s="302"/>
    </row>
    <row r="429" spans="1:26" ht="15.75" customHeight="1">
      <c r="A429" s="536" t="s">
        <v>5115</v>
      </c>
      <c r="B429" s="539"/>
      <c r="C429" s="539"/>
      <c r="D429" s="540"/>
      <c r="E429" s="541">
        <f>'Punten per wedstrijd'!E217</f>
        <v>486.59999999999997</v>
      </c>
      <c r="F429" s="541">
        <f>'Punten per wedstrijd'!E195</f>
        <v>92.699999999999989</v>
      </c>
      <c r="G429" s="554" t="s">
        <v>2740</v>
      </c>
      <c r="H429" s="539"/>
      <c r="I429" s="536" t="s">
        <v>5121</v>
      </c>
      <c r="J429" s="540"/>
      <c r="K429" s="539"/>
      <c r="L429" s="543"/>
      <c r="M429" s="541"/>
      <c r="N429" s="541"/>
      <c r="O429" s="542"/>
      <c r="P429" s="539"/>
      <c r="Q429" s="536" t="s">
        <v>5127</v>
      </c>
      <c r="R429" s="539"/>
      <c r="S429" s="539"/>
      <c r="T429" s="304"/>
      <c r="U429" s="406"/>
      <c r="V429" s="406"/>
      <c r="W429" s="302"/>
    </row>
    <row r="430" spans="1:26" ht="15.75" customHeight="1">
      <c r="A430" s="536" t="s">
        <v>5116</v>
      </c>
      <c r="B430" s="539"/>
      <c r="C430" s="539"/>
      <c r="D430" s="540">
        <f>'Punten per wedstrijd'!E221</f>
        <v>182.4</v>
      </c>
      <c r="E430" s="541"/>
      <c r="F430" s="541"/>
      <c r="G430" s="542"/>
      <c r="H430" s="539"/>
      <c r="I430" s="536" t="s">
        <v>5122</v>
      </c>
      <c r="J430" s="540"/>
      <c r="K430" s="539"/>
      <c r="L430" s="543"/>
      <c r="M430" s="544"/>
      <c r="N430" s="544"/>
      <c r="O430" s="544"/>
      <c r="P430" s="539"/>
      <c r="Q430" s="536" t="s">
        <v>5128</v>
      </c>
      <c r="R430" s="539"/>
      <c r="S430" s="539"/>
      <c r="T430" s="304"/>
      <c r="U430" s="431"/>
      <c r="V430" s="431"/>
      <c r="W430" s="303"/>
    </row>
    <row r="431" spans="1:26" ht="15.75" customHeight="1">
      <c r="A431" s="545"/>
      <c r="B431" s="539"/>
      <c r="C431" s="539"/>
      <c r="D431" s="540"/>
      <c r="E431" s="541"/>
      <c r="F431" s="541"/>
      <c r="G431" s="542"/>
      <c r="H431" s="539"/>
      <c r="I431" s="545"/>
      <c r="J431" s="540"/>
      <c r="K431" s="539"/>
      <c r="L431" s="543"/>
      <c r="M431" s="544"/>
      <c r="N431" s="544"/>
      <c r="O431" s="544"/>
      <c r="P431" s="539"/>
      <c r="Q431" s="545"/>
      <c r="R431" s="539"/>
      <c r="S431" s="539"/>
      <c r="T431" s="304"/>
      <c r="U431" s="431"/>
      <c r="V431" s="431"/>
      <c r="W431" s="303"/>
      <c r="X431" s="535"/>
    </row>
    <row r="432" spans="1:26" s="39" customFormat="1" ht="15.75" customHeight="1">
      <c r="A432" s="306" t="s">
        <v>795</v>
      </c>
      <c r="B432" s="383"/>
      <c r="C432" s="383"/>
      <c r="D432" s="384"/>
      <c r="E432" s="385"/>
      <c r="F432" s="385"/>
      <c r="G432" s="386" t="s">
        <v>150</v>
      </c>
      <c r="H432" s="383"/>
      <c r="I432" s="306" t="s">
        <v>4727</v>
      </c>
      <c r="J432" s="384"/>
      <c r="K432" s="383"/>
      <c r="L432" s="305"/>
      <c r="M432" s="431"/>
      <c r="N432" s="431"/>
      <c r="O432" s="386" t="s">
        <v>150</v>
      </c>
      <c r="P432" s="383"/>
      <c r="Q432" s="306" t="s">
        <v>186</v>
      </c>
      <c r="R432" s="383"/>
      <c r="S432" s="383"/>
      <c r="T432" s="383"/>
      <c r="U432" s="431"/>
      <c r="V432" s="431"/>
      <c r="W432" s="386" t="s">
        <v>150</v>
      </c>
    </row>
    <row r="433" spans="1:24" ht="15.75" customHeight="1">
      <c r="A433" s="536" t="s">
        <v>5129</v>
      </c>
      <c r="B433" s="539"/>
      <c r="C433" s="539"/>
      <c r="D433" s="540"/>
      <c r="E433" s="541"/>
      <c r="F433" s="541"/>
      <c r="G433" s="542"/>
      <c r="H433" s="539"/>
      <c r="I433" s="536" t="s">
        <v>5135</v>
      </c>
      <c r="J433" s="540"/>
      <c r="K433" s="539"/>
      <c r="L433" s="543"/>
      <c r="M433" s="541"/>
      <c r="N433" s="541"/>
      <c r="O433" s="542"/>
      <c r="P433" s="539"/>
      <c r="Q433" s="536" t="s">
        <v>5141</v>
      </c>
      <c r="R433" s="539"/>
      <c r="S433" s="539"/>
      <c r="T433" s="304"/>
      <c r="U433" s="406"/>
      <c r="V433" s="406"/>
      <c r="W433" s="302"/>
    </row>
    <row r="434" spans="1:24" ht="15.75" customHeight="1">
      <c r="A434" s="536" t="s">
        <v>5130</v>
      </c>
      <c r="B434" s="539"/>
      <c r="C434" s="539"/>
      <c r="D434" s="540"/>
      <c r="E434" s="541"/>
      <c r="F434" s="541"/>
      <c r="G434" s="542"/>
      <c r="H434" s="539"/>
      <c r="I434" s="536" t="s">
        <v>5136</v>
      </c>
      <c r="J434" s="540"/>
      <c r="K434" s="539"/>
      <c r="L434" s="543"/>
      <c r="M434" s="541"/>
      <c r="N434" s="541"/>
      <c r="O434" s="542"/>
      <c r="P434" s="539"/>
      <c r="Q434" s="536" t="s">
        <v>5142</v>
      </c>
      <c r="R434" s="539"/>
      <c r="S434" s="539"/>
      <c r="T434" s="304"/>
      <c r="U434" s="406"/>
      <c r="V434" s="406"/>
      <c r="W434" s="302"/>
    </row>
    <row r="435" spans="1:24" ht="15.75" customHeight="1">
      <c r="A435" s="536" t="s">
        <v>5131</v>
      </c>
      <c r="B435" s="539"/>
      <c r="C435" s="539"/>
      <c r="D435" s="540"/>
      <c r="E435" s="541"/>
      <c r="F435" s="541"/>
      <c r="G435" s="542"/>
      <c r="H435" s="539"/>
      <c r="I435" s="536" t="s">
        <v>5137</v>
      </c>
      <c r="J435" s="540"/>
      <c r="K435" s="539"/>
      <c r="L435" s="543"/>
      <c r="M435" s="541"/>
      <c r="N435" s="541"/>
      <c r="O435" s="542"/>
      <c r="P435" s="539"/>
      <c r="Q435" s="536" t="s">
        <v>5143</v>
      </c>
      <c r="R435" s="539"/>
      <c r="S435" s="539"/>
      <c r="T435" s="304"/>
      <c r="U435" s="406"/>
      <c r="V435" s="406"/>
      <c r="W435" s="302"/>
    </row>
    <row r="436" spans="1:24" ht="15.75" customHeight="1">
      <c r="A436" s="536" t="s">
        <v>5132</v>
      </c>
      <c r="B436" s="539"/>
      <c r="C436" s="539"/>
      <c r="D436" s="540"/>
      <c r="E436" s="541"/>
      <c r="F436" s="541"/>
      <c r="G436" s="542"/>
      <c r="H436" s="539"/>
      <c r="I436" s="536" t="s">
        <v>5138</v>
      </c>
      <c r="J436" s="540"/>
      <c r="K436" s="539"/>
      <c r="L436" s="543"/>
      <c r="M436" s="541"/>
      <c r="N436" s="541"/>
      <c r="O436" s="542"/>
      <c r="P436" s="539"/>
      <c r="Q436" s="536" t="s">
        <v>5144</v>
      </c>
      <c r="R436" s="539"/>
      <c r="S436" s="539"/>
      <c r="T436" s="304"/>
      <c r="U436" s="406"/>
      <c r="V436" s="406"/>
      <c r="W436" s="302"/>
    </row>
    <row r="437" spans="1:24" ht="15.75" customHeight="1">
      <c r="A437" s="536" t="s">
        <v>5133</v>
      </c>
      <c r="B437" s="539"/>
      <c r="C437" s="539"/>
      <c r="D437" s="540"/>
      <c r="E437" s="541"/>
      <c r="F437" s="541"/>
      <c r="G437" s="542"/>
      <c r="H437" s="539"/>
      <c r="I437" s="536" t="s">
        <v>5139</v>
      </c>
      <c r="J437" s="540"/>
      <c r="K437" s="539"/>
      <c r="L437" s="543"/>
      <c r="M437" s="541"/>
      <c r="N437" s="541"/>
      <c r="O437" s="542"/>
      <c r="P437" s="539"/>
      <c r="Q437" s="536" t="s">
        <v>5145</v>
      </c>
      <c r="R437" s="539"/>
      <c r="S437" s="539"/>
      <c r="T437" s="304"/>
      <c r="U437" s="406"/>
      <c r="V437" s="406"/>
      <c r="W437" s="302"/>
    </row>
    <row r="438" spans="1:24" ht="15.75" customHeight="1">
      <c r="A438" s="536" t="s">
        <v>5134</v>
      </c>
      <c r="B438" s="539"/>
      <c r="C438" s="539"/>
      <c r="D438" s="540"/>
      <c r="E438" s="541"/>
      <c r="F438" s="541"/>
      <c r="G438" s="541"/>
      <c r="H438" s="539"/>
      <c r="I438" s="536" t="s">
        <v>5140</v>
      </c>
      <c r="J438" s="540"/>
      <c r="K438" s="539"/>
      <c r="L438" s="543"/>
      <c r="M438" s="544"/>
      <c r="N438" s="544"/>
      <c r="O438" s="544"/>
      <c r="P438" s="539"/>
      <c r="Q438" s="536" t="s">
        <v>5146</v>
      </c>
      <c r="R438" s="539"/>
      <c r="S438" s="539"/>
      <c r="T438" s="304"/>
      <c r="U438" s="431"/>
      <c r="V438" s="431"/>
      <c r="W438" s="303"/>
      <c r="X438" s="535"/>
    </row>
    <row r="439" spans="1:24" ht="15.75" customHeight="1">
      <c r="A439" s="545"/>
      <c r="B439" s="539"/>
      <c r="C439" s="539"/>
      <c r="D439" s="540"/>
      <c r="E439" s="541"/>
      <c r="F439" s="541"/>
      <c r="G439" s="541"/>
      <c r="H439" s="539"/>
      <c r="I439" s="545"/>
      <c r="J439" s="540"/>
      <c r="K439" s="539"/>
      <c r="L439" s="543"/>
      <c r="M439" s="544"/>
      <c r="N439" s="544"/>
      <c r="O439" s="544"/>
      <c r="P439" s="539"/>
      <c r="Q439" s="545"/>
      <c r="R439" s="539"/>
      <c r="S439" s="539"/>
      <c r="T439" s="304"/>
      <c r="U439" s="431"/>
      <c r="V439" s="431"/>
      <c r="W439" s="303"/>
    </row>
    <row r="440" spans="1:24" s="39" customFormat="1" ht="15.75" customHeight="1">
      <c r="A440" s="306" t="s">
        <v>175</v>
      </c>
      <c r="B440" s="383"/>
      <c r="C440" s="383"/>
      <c r="D440" s="384"/>
      <c r="E440" s="385"/>
      <c r="F440" s="385"/>
      <c r="G440" s="386" t="s">
        <v>150</v>
      </c>
      <c r="H440" s="383"/>
      <c r="I440" s="306" t="s">
        <v>4728</v>
      </c>
      <c r="J440" s="384"/>
      <c r="K440" s="383"/>
      <c r="L440" s="305"/>
      <c r="M440" s="431"/>
      <c r="N440" s="431"/>
      <c r="O440" s="386" t="s">
        <v>150</v>
      </c>
      <c r="P440" s="383"/>
      <c r="Q440" s="306" t="s">
        <v>188</v>
      </c>
      <c r="R440" s="383"/>
      <c r="S440" s="383"/>
      <c r="T440" s="383"/>
      <c r="U440" s="431"/>
      <c r="V440" s="431"/>
      <c r="W440" s="386" t="s">
        <v>150</v>
      </c>
    </row>
    <row r="441" spans="1:24" ht="15.75" customHeight="1">
      <c r="A441" s="536" t="s">
        <v>5147</v>
      </c>
      <c r="B441" s="539"/>
      <c r="C441" s="539"/>
      <c r="D441" s="540"/>
      <c r="E441" s="541"/>
      <c r="F441" s="541"/>
      <c r="G441" s="542"/>
      <c r="H441" s="539"/>
      <c r="I441" s="536" t="s">
        <v>5153</v>
      </c>
      <c r="J441" s="540"/>
      <c r="K441" s="539"/>
      <c r="L441" s="543"/>
      <c r="M441" s="541"/>
      <c r="N441" s="541"/>
      <c r="O441" s="542"/>
      <c r="P441" s="539"/>
      <c r="Q441" s="536" t="s">
        <v>5159</v>
      </c>
      <c r="R441" s="539"/>
      <c r="S441" s="539"/>
      <c r="T441" s="539"/>
      <c r="U441" s="406"/>
      <c r="V441" s="406"/>
      <c r="W441" s="302"/>
    </row>
    <row r="442" spans="1:24" ht="15.75" customHeight="1">
      <c r="A442" s="536" t="s">
        <v>5148</v>
      </c>
      <c r="B442" s="539"/>
      <c r="C442" s="539"/>
      <c r="D442" s="540"/>
      <c r="E442" s="541"/>
      <c r="F442" s="541"/>
      <c r="G442" s="542"/>
      <c r="H442" s="539"/>
      <c r="I442" s="536" t="s">
        <v>5154</v>
      </c>
      <c r="J442" s="540"/>
      <c r="K442" s="539"/>
      <c r="L442" s="543"/>
      <c r="M442" s="541"/>
      <c r="N442" s="541"/>
      <c r="O442" s="542"/>
      <c r="P442" s="539"/>
      <c r="Q442" s="536" t="s">
        <v>5160</v>
      </c>
      <c r="R442" s="539"/>
      <c r="S442" s="539"/>
      <c r="T442" s="539"/>
      <c r="U442" s="406"/>
      <c r="V442" s="406"/>
      <c r="W442" s="302"/>
    </row>
    <row r="443" spans="1:24" ht="15.75" customHeight="1">
      <c r="A443" s="536" t="s">
        <v>5149</v>
      </c>
      <c r="B443" s="539"/>
      <c r="C443" s="539"/>
      <c r="D443" s="540"/>
      <c r="E443" s="541"/>
      <c r="F443" s="541"/>
      <c r="G443" s="542"/>
      <c r="H443" s="539"/>
      <c r="I443" s="536" t="s">
        <v>5155</v>
      </c>
      <c r="J443" s="540"/>
      <c r="K443" s="539"/>
      <c r="L443" s="543"/>
      <c r="M443" s="541"/>
      <c r="N443" s="541"/>
      <c r="O443" s="542"/>
      <c r="P443" s="539"/>
      <c r="Q443" s="536" t="s">
        <v>5161</v>
      </c>
      <c r="R443" s="539"/>
      <c r="S443" s="539"/>
      <c r="T443" s="539"/>
      <c r="U443" s="406"/>
      <c r="V443" s="406"/>
      <c r="W443" s="302"/>
    </row>
    <row r="444" spans="1:24" ht="15.75" customHeight="1">
      <c r="A444" s="536" t="s">
        <v>5150</v>
      </c>
      <c r="B444" s="539"/>
      <c r="C444" s="539"/>
      <c r="D444" s="540"/>
      <c r="E444" s="541"/>
      <c r="F444" s="541"/>
      <c r="G444" s="542"/>
      <c r="H444" s="505"/>
      <c r="I444" s="536" t="s">
        <v>5156</v>
      </c>
      <c r="J444" s="540"/>
      <c r="K444" s="539"/>
      <c r="L444" s="543"/>
      <c r="M444" s="541"/>
      <c r="N444" s="541"/>
      <c r="O444" s="542"/>
      <c r="P444" s="539"/>
      <c r="Q444" s="536" t="s">
        <v>5162</v>
      </c>
      <c r="R444" s="539"/>
      <c r="S444" s="539"/>
      <c r="T444" s="539"/>
      <c r="U444" s="406"/>
      <c r="V444" s="406"/>
      <c r="W444" s="302"/>
    </row>
    <row r="445" spans="1:24" ht="15.75" customHeight="1">
      <c r="A445" s="536" t="s">
        <v>5151</v>
      </c>
      <c r="B445" s="539"/>
      <c r="C445" s="539"/>
      <c r="D445" s="540"/>
      <c r="E445" s="541"/>
      <c r="F445" s="541"/>
      <c r="G445" s="542"/>
      <c r="H445" s="540"/>
      <c r="I445" s="536" t="s">
        <v>5157</v>
      </c>
      <c r="J445" s="540"/>
      <c r="K445" s="539"/>
      <c r="L445" s="543"/>
      <c r="M445" s="541"/>
      <c r="N445" s="541"/>
      <c r="O445" s="542"/>
      <c r="P445" s="539"/>
      <c r="Q445" s="536" t="s">
        <v>5163</v>
      </c>
      <c r="R445" s="539"/>
      <c r="S445" s="539"/>
      <c r="T445" s="539"/>
      <c r="U445" s="406"/>
      <c r="V445" s="406"/>
      <c r="W445" s="302"/>
      <c r="X445" s="535"/>
    </row>
    <row r="446" spans="1:24" ht="15.75" customHeight="1">
      <c r="A446" s="536" t="s">
        <v>5152</v>
      </c>
      <c r="B446" s="539"/>
      <c r="C446" s="539"/>
      <c r="D446" s="540"/>
      <c r="E446" s="541"/>
      <c r="F446" s="541"/>
      <c r="G446" s="541"/>
      <c r="H446" s="540"/>
      <c r="I446" s="536" t="s">
        <v>5158</v>
      </c>
      <c r="J446" s="540"/>
      <c r="K446" s="539"/>
      <c r="L446" s="543"/>
      <c r="M446" s="544"/>
      <c r="N446" s="544"/>
      <c r="O446" s="544"/>
      <c r="P446" s="539"/>
      <c r="Q446" s="536" t="s">
        <v>5164</v>
      </c>
      <c r="R446" s="539"/>
      <c r="S446" s="539"/>
      <c r="T446" s="539"/>
      <c r="U446" s="431"/>
      <c r="V446" s="431"/>
      <c r="W446" s="303"/>
    </row>
    <row r="447" spans="1:24" ht="15.75" customHeight="1">
      <c r="A447" s="545"/>
      <c r="B447" s="539"/>
      <c r="C447" s="539"/>
      <c r="D447" s="540"/>
      <c r="E447" s="541"/>
      <c r="F447" s="541"/>
      <c r="G447" s="541"/>
      <c r="H447" s="540"/>
      <c r="I447" s="545"/>
      <c r="J447" s="540"/>
      <c r="K447" s="539"/>
      <c r="L447" s="543"/>
      <c r="M447" s="544"/>
      <c r="N447" s="544"/>
      <c r="O447" s="544"/>
      <c r="P447" s="539"/>
      <c r="Q447" s="545"/>
      <c r="R447" s="539"/>
      <c r="S447" s="539"/>
      <c r="T447" s="539"/>
      <c r="U447" s="431"/>
      <c r="V447" s="431"/>
      <c r="W447" s="303"/>
    </row>
    <row r="448" spans="1:24" s="39" customFormat="1" ht="15.75" customHeight="1">
      <c r="A448" s="306" t="s">
        <v>2030</v>
      </c>
      <c r="B448" s="383"/>
      <c r="C448" s="383"/>
      <c r="D448" s="384"/>
      <c r="E448" s="385"/>
      <c r="F448" s="385"/>
      <c r="G448" s="386" t="s">
        <v>150</v>
      </c>
      <c r="H448" s="383"/>
      <c r="I448" s="306" t="s">
        <v>2620</v>
      </c>
      <c r="J448" s="384"/>
      <c r="K448" s="383"/>
      <c r="L448" s="305"/>
      <c r="M448" s="431"/>
      <c r="N448" s="431"/>
      <c r="O448" s="386" t="s">
        <v>150</v>
      </c>
      <c r="P448" s="383"/>
      <c r="Q448" s="306"/>
      <c r="R448" s="383"/>
      <c r="S448" s="383"/>
      <c r="T448" s="383"/>
      <c r="U448" s="431"/>
      <c r="V448" s="431"/>
      <c r="W448" s="386"/>
    </row>
    <row r="449" spans="1:26" ht="15.75" customHeight="1">
      <c r="A449" s="536" t="s">
        <v>5165</v>
      </c>
      <c r="B449" s="539"/>
      <c r="C449" s="539"/>
      <c r="D449" s="540"/>
      <c r="E449" s="541"/>
      <c r="F449" s="541"/>
      <c r="G449" s="542"/>
      <c r="H449" s="539"/>
      <c r="I449" s="536" t="s">
        <v>5170</v>
      </c>
      <c r="J449" s="540"/>
      <c r="K449" s="539"/>
      <c r="L449" s="543"/>
      <c r="M449" s="541"/>
      <c r="N449" s="541"/>
      <c r="O449" s="542"/>
      <c r="P449" s="539"/>
      <c r="Q449" s="545"/>
      <c r="R449" s="539"/>
      <c r="S449" s="539"/>
      <c r="T449" s="304"/>
      <c r="U449" s="406"/>
      <c r="V449" s="406"/>
      <c r="W449" s="302"/>
    </row>
    <row r="450" spans="1:26" ht="15.75" customHeight="1">
      <c r="A450" s="536" t="s">
        <v>2644</v>
      </c>
      <c r="B450" s="539"/>
      <c r="C450" s="539"/>
      <c r="D450" s="540"/>
      <c r="E450" s="541"/>
      <c r="F450" s="541"/>
      <c r="G450" s="542"/>
      <c r="H450" s="539"/>
      <c r="I450" s="536" t="s">
        <v>5171</v>
      </c>
      <c r="J450" s="540"/>
      <c r="K450" s="539"/>
      <c r="L450" s="543"/>
      <c r="M450" s="541"/>
      <c r="N450" s="541"/>
      <c r="O450" s="542"/>
      <c r="P450" s="539"/>
      <c r="Q450" s="545"/>
      <c r="R450" s="539"/>
      <c r="S450" s="539"/>
      <c r="T450" s="304"/>
      <c r="U450" s="406"/>
      <c r="V450" s="406"/>
      <c r="W450" s="302"/>
    </row>
    <row r="451" spans="1:26" ht="15.75" customHeight="1">
      <c r="A451" s="536" t="s">
        <v>5166</v>
      </c>
      <c r="B451" s="539"/>
      <c r="C451" s="539"/>
      <c r="D451" s="540"/>
      <c r="E451" s="541"/>
      <c r="F451" s="541"/>
      <c r="G451" s="542"/>
      <c r="H451" s="539"/>
      <c r="I451" s="536" t="s">
        <v>5172</v>
      </c>
      <c r="J451" s="540"/>
      <c r="K451" s="539"/>
      <c r="L451" s="543"/>
      <c r="M451" s="541"/>
      <c r="N451" s="541"/>
      <c r="O451" s="542"/>
      <c r="P451" s="539"/>
      <c r="Q451" s="545"/>
      <c r="R451" s="539"/>
      <c r="S451" s="539"/>
      <c r="T451" s="304"/>
      <c r="U451" s="406"/>
      <c r="V451" s="406"/>
      <c r="W451" s="302"/>
    </row>
    <row r="452" spans="1:26" ht="15.75" customHeight="1">
      <c r="A452" s="536" t="s">
        <v>5167</v>
      </c>
      <c r="B452" s="539"/>
      <c r="C452" s="539"/>
      <c r="D452" s="540"/>
      <c r="E452" s="541"/>
      <c r="F452" s="541"/>
      <c r="G452" s="542"/>
      <c r="H452" s="539"/>
      <c r="I452" s="536" t="s">
        <v>5173</v>
      </c>
      <c r="J452" s="540"/>
      <c r="K452" s="539"/>
      <c r="L452" s="543"/>
      <c r="M452" s="541"/>
      <c r="N452" s="541"/>
      <c r="O452" s="542"/>
      <c r="P452" s="539"/>
      <c r="Q452" s="545"/>
      <c r="R452" s="539"/>
      <c r="S452" s="539"/>
      <c r="T452" s="304"/>
      <c r="U452" s="406"/>
      <c r="V452" s="406"/>
      <c r="W452" s="302"/>
    </row>
    <row r="453" spans="1:26" ht="15.75" customHeight="1">
      <c r="A453" s="536" t="s">
        <v>5168</v>
      </c>
      <c r="B453" s="539"/>
      <c r="C453" s="539"/>
      <c r="D453" s="540"/>
      <c r="E453" s="541"/>
      <c r="F453" s="541"/>
      <c r="G453" s="542"/>
      <c r="H453" s="539"/>
      <c r="I453" s="536" t="s">
        <v>5174</v>
      </c>
      <c r="J453" s="540"/>
      <c r="K453" s="539"/>
      <c r="L453" s="543"/>
      <c r="M453" s="541"/>
      <c r="N453" s="541"/>
      <c r="O453" s="542"/>
      <c r="P453" s="539"/>
      <c r="Q453" s="545"/>
      <c r="R453" s="539"/>
      <c r="S453" s="539"/>
      <c r="T453" s="304"/>
      <c r="U453" s="406"/>
      <c r="V453" s="406"/>
      <c r="W453" s="302"/>
    </row>
    <row r="454" spans="1:26" ht="15.75" customHeight="1">
      <c r="A454" s="536" t="s">
        <v>5169</v>
      </c>
      <c r="B454" s="539"/>
      <c r="C454" s="539"/>
      <c r="D454" s="540"/>
      <c r="E454" s="541"/>
      <c r="F454" s="541"/>
      <c r="G454" s="542"/>
      <c r="H454" s="539"/>
      <c r="I454" s="536" t="s">
        <v>5175</v>
      </c>
      <c r="J454" s="540"/>
      <c r="K454" s="539"/>
      <c r="L454" s="543"/>
      <c r="M454" s="544"/>
      <c r="N454" s="544"/>
      <c r="O454" s="544"/>
      <c r="P454" s="539"/>
      <c r="Q454" s="546"/>
      <c r="R454" s="539"/>
      <c r="S454" s="539"/>
      <c r="T454" s="304"/>
      <c r="U454" s="431"/>
      <c r="V454" s="431"/>
      <c r="W454" s="303"/>
    </row>
    <row r="455" spans="1:26" ht="15.75">
      <c r="A455" s="301"/>
      <c r="D455" s="287"/>
      <c r="E455" s="287"/>
      <c r="F455" s="287"/>
      <c r="G455" s="287"/>
      <c r="H455" s="287"/>
      <c r="I455" s="223"/>
      <c r="J455" s="287"/>
      <c r="K455" s="28"/>
      <c r="L455" s="288"/>
      <c r="N455" s="28"/>
      <c r="O455" s="28"/>
      <c r="P455" s="28"/>
      <c r="Q455" s="223"/>
      <c r="R455" s="28"/>
      <c r="S455" s="28"/>
      <c r="T455" s="28"/>
      <c r="U455" s="28"/>
      <c r="V455" s="28"/>
      <c r="W455" s="28"/>
      <c r="X455" s="535"/>
    </row>
    <row r="456" spans="1:26" ht="37.5" thickBot="1">
      <c r="A456" s="289"/>
      <c r="D456" s="553" t="s">
        <v>2606</v>
      </c>
      <c r="E456" s="553" t="s">
        <v>2607</v>
      </c>
      <c r="F456" s="553" t="s">
        <v>4732</v>
      </c>
      <c r="G456" s="553" t="s">
        <v>795</v>
      </c>
      <c r="H456" s="553" t="s">
        <v>4731</v>
      </c>
      <c r="I456" s="553" t="s">
        <v>186</v>
      </c>
      <c r="J456" s="553" t="s">
        <v>175</v>
      </c>
      <c r="K456" s="553" t="s">
        <v>4728</v>
      </c>
      <c r="L456" s="553" t="s">
        <v>188</v>
      </c>
      <c r="M456" s="553" t="s">
        <v>4730</v>
      </c>
      <c r="N456" s="553" t="s">
        <v>2027</v>
      </c>
      <c r="O456" s="379"/>
      <c r="P456" s="201" t="s">
        <v>40</v>
      </c>
      <c r="Q456" s="559" t="s">
        <v>4733</v>
      </c>
      <c r="R456" s="379"/>
      <c r="S456" s="379"/>
      <c r="T456" s="379"/>
      <c r="U456" s="379"/>
      <c r="V456" s="201"/>
      <c r="W456" s="28"/>
      <c r="Y456" s="28"/>
      <c r="Z456" s="28"/>
    </row>
    <row r="457" spans="1:26" ht="16.5" thickBot="1">
      <c r="A457" s="529" t="s">
        <v>2636</v>
      </c>
      <c r="D457" s="555">
        <v>0</v>
      </c>
      <c r="E457" s="555"/>
      <c r="F457" s="555"/>
      <c r="G457" s="555"/>
      <c r="H457" s="555"/>
      <c r="I457" s="555"/>
      <c r="J457" s="555"/>
      <c r="K457" s="555"/>
      <c r="L457" s="555"/>
      <c r="M457" s="555"/>
      <c r="N457" s="555"/>
      <c r="O457" s="50"/>
      <c r="P457" s="294">
        <f>SUM(D457:O457)</f>
        <v>0</v>
      </c>
      <c r="Q457" s="292">
        <f>SUM(F428,M425,V429,E433,L438,U433,F442,M441,V443,F450,M449)</f>
        <v>49.5</v>
      </c>
      <c r="R457" s="50"/>
      <c r="S457" s="50"/>
      <c r="T457" s="50"/>
      <c r="U457" s="50"/>
      <c r="V457" s="294"/>
      <c r="W457" s="434"/>
      <c r="Y457" s="28"/>
      <c r="Z457" s="28"/>
    </row>
    <row r="458" spans="1:26" ht="16.5" thickBot="1">
      <c r="A458" s="529" t="s">
        <v>4638</v>
      </c>
      <c r="D458" s="555">
        <v>2</v>
      </c>
      <c r="E458" s="555"/>
      <c r="F458" s="555"/>
      <c r="G458" s="555"/>
      <c r="H458" s="555"/>
      <c r="I458" s="555"/>
      <c r="J458" s="555"/>
      <c r="K458" s="555"/>
      <c r="L458" s="555"/>
      <c r="M458" s="555"/>
      <c r="N458" s="555"/>
      <c r="O458" s="50"/>
      <c r="P458" s="294">
        <f>SUM(D458:O458)</f>
        <v>2</v>
      </c>
      <c r="Q458" s="434">
        <f>SUM(E425,N425,V425,E434,N436,U434,F443,M442,T446,E449,N451)</f>
        <v>132.4</v>
      </c>
      <c r="R458" s="50"/>
      <c r="S458" s="50"/>
      <c r="T458" s="50"/>
      <c r="U458" s="50"/>
      <c r="V458" s="294"/>
      <c r="W458" s="434"/>
      <c r="Y458" s="28"/>
      <c r="Z458" s="28"/>
    </row>
    <row r="459" spans="1:26" ht="16.5" thickBot="1">
      <c r="A459" s="529" t="s">
        <v>2050</v>
      </c>
      <c r="D459" s="555">
        <v>0</v>
      </c>
      <c r="E459" s="555"/>
      <c r="F459" s="555"/>
      <c r="G459" s="555"/>
      <c r="H459" s="555"/>
      <c r="I459" s="555"/>
      <c r="J459" s="555"/>
      <c r="K459" s="555"/>
      <c r="L459" s="555"/>
      <c r="M459" s="555"/>
      <c r="N459" s="555"/>
      <c r="O459" s="50"/>
      <c r="P459" s="294">
        <f>SUM(D459:O459)</f>
        <v>0</v>
      </c>
      <c r="Q459" s="434">
        <f>SUM(E427,L430,U426,F436,M433,V434,E441,N445,U441,E450,N452)</f>
        <v>20.599999999999994</v>
      </c>
      <c r="R459" s="50"/>
      <c r="S459" s="50"/>
      <c r="T459" s="50"/>
      <c r="U459" s="50"/>
      <c r="V459" s="294"/>
      <c r="W459" s="434"/>
      <c r="Y459" s="28"/>
      <c r="Z459" s="28"/>
    </row>
    <row r="460" spans="1:26" ht="16.5" thickBot="1">
      <c r="A460" s="529" t="s">
        <v>2634</v>
      </c>
      <c r="B460" s="547"/>
      <c r="C460" s="547"/>
      <c r="D460" s="558">
        <v>0</v>
      </c>
      <c r="E460" s="558"/>
      <c r="F460" s="558"/>
      <c r="G460" s="558"/>
      <c r="H460" s="558"/>
      <c r="I460" s="558"/>
      <c r="J460" s="558"/>
      <c r="K460" s="558"/>
      <c r="L460" s="558"/>
      <c r="M460" s="558"/>
      <c r="N460" s="558"/>
      <c r="O460" s="548"/>
      <c r="P460" s="549">
        <f>SUM(D460:O460)</f>
        <v>0</v>
      </c>
      <c r="Q460" s="550">
        <f>SUM(F429,M426,V426,E435,N437,T438,E442,N444,U442,F449,M450)</f>
        <v>92.699999999999989</v>
      </c>
      <c r="R460" s="548"/>
      <c r="S460" s="548"/>
      <c r="T460" s="548"/>
      <c r="U460" s="548"/>
      <c r="V460" s="549"/>
      <c r="W460" s="550"/>
      <c r="Y460" s="28"/>
      <c r="Z460" s="28"/>
    </row>
    <row r="461" spans="1:26" ht="16.5" thickBot="1">
      <c r="A461" s="529" t="s">
        <v>4639</v>
      </c>
      <c r="D461" s="555">
        <v>2</v>
      </c>
      <c r="E461" s="555"/>
      <c r="F461" s="555"/>
      <c r="G461" s="555"/>
      <c r="H461" s="555"/>
      <c r="I461" s="555"/>
      <c r="J461" s="555"/>
      <c r="K461" s="555"/>
      <c r="L461" s="555"/>
      <c r="M461" s="555"/>
      <c r="N461" s="555"/>
      <c r="O461" s="50"/>
      <c r="P461" s="294">
        <f>SUM(D461:O461)</f>
        <v>2</v>
      </c>
      <c r="Q461" s="434">
        <f>SUM(F426,M427,V428,E436,N434,U436,D446,M444,U443,F452,M451)</f>
        <v>492</v>
      </c>
      <c r="R461" s="548"/>
      <c r="S461" s="548"/>
      <c r="T461" s="548"/>
      <c r="U461" s="548"/>
      <c r="V461" s="549"/>
      <c r="W461" s="550"/>
      <c r="Y461" s="28"/>
      <c r="Z461" s="28"/>
    </row>
    <row r="462" spans="1:26" ht="16.5" thickBot="1">
      <c r="A462" s="529" t="s">
        <v>4640</v>
      </c>
      <c r="D462" s="555">
        <v>3</v>
      </c>
      <c r="E462" s="555"/>
      <c r="F462" s="555"/>
      <c r="G462" s="555"/>
      <c r="H462" s="555"/>
      <c r="I462" s="555"/>
      <c r="J462" s="555"/>
      <c r="K462" s="555"/>
      <c r="L462" s="555"/>
      <c r="M462" s="555"/>
      <c r="N462" s="555"/>
      <c r="O462" s="50"/>
      <c r="P462" s="294">
        <f>SUM(D462:O462)</f>
        <v>3</v>
      </c>
      <c r="Q462" s="434">
        <f>SUM(E428,N429,T430,F435,M434,V437,E443,N443,U444,F453,M452)</f>
        <v>329.8</v>
      </c>
      <c r="R462" s="50"/>
      <c r="S462" s="50"/>
      <c r="T462" s="50"/>
      <c r="U462" s="50"/>
      <c r="V462" s="294"/>
      <c r="W462" s="434"/>
      <c r="X462" s="535"/>
      <c r="Y462" s="28"/>
      <c r="Z462" s="28"/>
    </row>
    <row r="463" spans="1:26" ht="16.5" thickBot="1">
      <c r="A463" s="529" t="s">
        <v>2054</v>
      </c>
      <c r="D463" s="555">
        <v>3</v>
      </c>
      <c r="E463" s="555"/>
      <c r="F463" s="555"/>
      <c r="G463" s="555"/>
      <c r="H463" s="555"/>
      <c r="I463" s="555"/>
      <c r="J463" s="555"/>
      <c r="K463" s="555"/>
      <c r="L463" s="555"/>
      <c r="M463" s="555"/>
      <c r="N463" s="555"/>
      <c r="O463" s="50"/>
      <c r="P463" s="294">
        <f>SUM(D463:O463)</f>
        <v>3</v>
      </c>
      <c r="Q463" s="434">
        <f>SUM(E429,N427,U427,F434,M435,V433,F444,M445,V444,E451,L454)</f>
        <v>486.59999999999997</v>
      </c>
      <c r="R463" s="50"/>
      <c r="S463" s="50"/>
      <c r="T463" s="50"/>
      <c r="U463" s="50"/>
      <c r="V463" s="294"/>
      <c r="W463" s="434"/>
      <c r="Y463" s="28"/>
      <c r="Z463" s="28"/>
    </row>
    <row r="464" spans="1:26" ht="16.5" thickBot="1">
      <c r="A464" s="529" t="s">
        <v>4641</v>
      </c>
      <c r="D464" s="555">
        <v>1</v>
      </c>
      <c r="E464" s="555"/>
      <c r="F464" s="555"/>
      <c r="G464" s="555"/>
      <c r="H464" s="555"/>
      <c r="I464" s="555"/>
      <c r="J464" s="555"/>
      <c r="K464" s="555"/>
      <c r="L464" s="555"/>
      <c r="M464" s="555"/>
      <c r="N464" s="555"/>
      <c r="O464" s="50"/>
      <c r="P464" s="294">
        <f>SUM(D464:O464)</f>
        <v>1</v>
      </c>
      <c r="Q464" s="434">
        <f>SUM(F425,M428,V427,E437,N433,U437,F445,L446,V442,E452,N449)</f>
        <v>118.29999999999998</v>
      </c>
      <c r="R464" s="50"/>
      <c r="S464" s="50"/>
      <c r="T464" s="50"/>
      <c r="U464" s="50"/>
      <c r="V464" s="294"/>
      <c r="W464" s="434"/>
      <c r="Y464" s="28"/>
      <c r="Z464" s="28"/>
    </row>
    <row r="465" spans="1:26" ht="16.5" thickBot="1">
      <c r="A465" s="529" t="s">
        <v>4642</v>
      </c>
      <c r="D465" s="555" t="s">
        <v>3020</v>
      </c>
      <c r="E465" s="555"/>
      <c r="F465" s="555"/>
      <c r="G465" s="555"/>
      <c r="H465" s="555"/>
      <c r="I465" s="555"/>
      <c r="J465" s="555"/>
      <c r="K465" s="555"/>
      <c r="L465" s="555"/>
      <c r="M465" s="555"/>
      <c r="N465" s="555"/>
      <c r="O465" s="50"/>
      <c r="P465" s="294">
        <f>SUM(D465:O465)</f>
        <v>0</v>
      </c>
      <c r="Q465" s="434">
        <f>SUM(D430,N426,U428,F437,M436,V435,E444,N441,V441,E453,N453)</f>
        <v>182.4</v>
      </c>
      <c r="R465" s="50"/>
      <c r="S465" s="50"/>
      <c r="T465" s="50"/>
      <c r="U465" s="50"/>
      <c r="V465" s="294"/>
      <c r="W465" s="434"/>
      <c r="Y465" s="28"/>
      <c r="Z465" s="28"/>
    </row>
    <row r="466" spans="1:26" ht="16.5" thickBot="1">
      <c r="A466" s="529" t="s">
        <v>4643</v>
      </c>
      <c r="D466" s="555">
        <v>3</v>
      </c>
      <c r="E466" s="555"/>
      <c r="F466" s="555"/>
      <c r="G466" s="555"/>
      <c r="H466" s="555"/>
      <c r="I466" s="555"/>
      <c r="J466" s="555"/>
      <c r="K466" s="555"/>
      <c r="L466" s="555"/>
      <c r="M466" s="555"/>
      <c r="N466" s="555"/>
      <c r="O466" s="50"/>
      <c r="P466" s="294">
        <f>SUM(D466:O466)</f>
        <v>3</v>
      </c>
      <c r="Q466" s="434">
        <f>SUM(F427,M429,U429,D438,M437,V436,E445,N442,U445,F451,M453)</f>
        <v>325.10000000000002</v>
      </c>
      <c r="R466" s="50"/>
      <c r="S466" s="50"/>
      <c r="T466" s="50"/>
      <c r="U466" s="50"/>
      <c r="V466" s="294"/>
      <c r="W466" s="434"/>
      <c r="Y466" s="28"/>
      <c r="Z466" s="28"/>
    </row>
    <row r="467" spans="1:26" ht="15.75">
      <c r="A467" s="529" t="s">
        <v>2619</v>
      </c>
      <c r="D467" s="555">
        <v>1</v>
      </c>
      <c r="E467" s="555"/>
      <c r="F467" s="555"/>
      <c r="G467" s="555"/>
      <c r="H467" s="555"/>
      <c r="I467" s="555"/>
      <c r="J467" s="555"/>
      <c r="K467" s="555"/>
      <c r="L467" s="556"/>
      <c r="M467" s="557"/>
      <c r="N467" s="557"/>
      <c r="P467" s="294">
        <f>SUM(D467:O467)</f>
        <v>1</v>
      </c>
      <c r="Q467" s="434">
        <f>SUM(E426,N428,U425,F433,N435,U435,F441,M443,V445,D454,N450)</f>
        <v>484.09999999999997</v>
      </c>
      <c r="R467" s="63"/>
      <c r="S467" s="28"/>
      <c r="T467" s="28"/>
      <c r="U467" s="28"/>
      <c r="V467" s="288"/>
      <c r="Y467" s="28"/>
      <c r="Z467" s="28"/>
    </row>
    <row r="468" spans="1:26" ht="15.75">
      <c r="A468" s="289"/>
      <c r="D468" s="287"/>
      <c r="E468" s="287"/>
      <c r="F468" s="287"/>
      <c r="G468" s="287"/>
      <c r="H468" s="287"/>
      <c r="I468" s="287"/>
      <c r="J468" s="287"/>
      <c r="K468" s="287"/>
      <c r="L468" s="28"/>
      <c r="P468" s="288"/>
      <c r="Q468" s="407">
        <f>SUM(Q457:Q467)</f>
        <v>2713.5</v>
      </c>
      <c r="R468" s="63"/>
      <c r="S468" s="28"/>
      <c r="T468" s="28"/>
      <c r="U468" s="28"/>
      <c r="V468" s="288"/>
      <c r="W468" s="407"/>
      <c r="Y468" s="28"/>
      <c r="Z468" s="28"/>
    </row>
    <row r="469" spans="1:26" ht="15.75">
      <c r="A469" s="289"/>
      <c r="D469" s="287"/>
      <c r="E469" s="287"/>
      <c r="F469" s="287"/>
      <c r="G469" s="287"/>
      <c r="H469" s="287"/>
      <c r="I469" s="287"/>
      <c r="J469" s="287"/>
      <c r="K469" s="287"/>
      <c r="L469" s="28"/>
      <c r="P469" s="28"/>
      <c r="Q469" s="28"/>
      <c r="R469" s="63"/>
      <c r="S469" s="28"/>
      <c r="T469" s="28"/>
      <c r="U469" s="28"/>
      <c r="V469" s="288"/>
      <c r="W469" s="407"/>
      <c r="X469" s="535"/>
      <c r="Y469" s="28"/>
      <c r="Z469" s="28"/>
    </row>
    <row r="470" spans="1:26" ht="15.75">
      <c r="A470" s="289"/>
      <c r="D470" s="287"/>
      <c r="E470" s="287"/>
      <c r="F470" s="287"/>
      <c r="G470" s="287"/>
      <c r="H470" s="287"/>
      <c r="I470" s="287"/>
      <c r="J470" s="287"/>
      <c r="K470" s="287"/>
      <c r="L470" s="28"/>
      <c r="P470" s="28"/>
      <c r="Q470" s="28"/>
      <c r="R470" s="63"/>
      <c r="S470" s="28"/>
      <c r="T470" s="28"/>
      <c r="U470" s="28"/>
      <c r="V470" s="288"/>
      <c r="W470" s="295"/>
      <c r="Y470" s="28"/>
      <c r="Z470" s="28"/>
    </row>
    <row r="471" spans="1:26" ht="20.25">
      <c r="A471" s="307" t="s">
        <v>2608</v>
      </c>
      <c r="B471" s="308"/>
      <c r="D471" s="379"/>
      <c r="E471" s="379"/>
      <c r="F471" s="379"/>
      <c r="G471" s="379"/>
      <c r="H471" s="379"/>
      <c r="I471" s="379"/>
      <c r="J471" s="379"/>
      <c r="K471" s="379"/>
      <c r="L471" s="379"/>
      <c r="M471" s="379"/>
      <c r="N471" s="379"/>
      <c r="O471" s="379"/>
      <c r="P471" s="379"/>
      <c r="Q471" s="379"/>
      <c r="R471" s="379"/>
      <c r="S471" s="379"/>
      <c r="T471" s="379"/>
      <c r="U471" s="379"/>
      <c r="V471" s="201"/>
      <c r="Y471" s="28"/>
      <c r="Z471" s="28"/>
    </row>
    <row r="472" spans="1:26" ht="15.75">
      <c r="A472" s="289"/>
      <c r="D472" s="287"/>
      <c r="E472" s="287"/>
      <c r="F472" s="287"/>
      <c r="G472" s="287"/>
      <c r="H472" s="287"/>
      <c r="I472" s="287"/>
      <c r="J472" s="287"/>
      <c r="K472" s="287"/>
      <c r="L472" s="28"/>
      <c r="M472" s="288"/>
      <c r="O472" s="28"/>
      <c r="P472" s="28"/>
      <c r="Q472" s="28"/>
      <c r="R472" s="63"/>
      <c r="S472" s="28"/>
      <c r="T472" s="28"/>
      <c r="U472" s="28"/>
      <c r="V472" s="28"/>
      <c r="W472" s="28"/>
      <c r="Y472" s="28"/>
      <c r="Z472" s="28"/>
    </row>
    <row r="473" spans="1:26" s="39" customFormat="1" ht="15.75" customHeight="1">
      <c r="A473" s="306" t="s">
        <v>182</v>
      </c>
      <c r="B473" s="383"/>
      <c r="C473" s="383"/>
      <c r="D473" s="384"/>
      <c r="E473" s="384"/>
      <c r="F473" s="384"/>
      <c r="G473" s="305" t="s">
        <v>150</v>
      </c>
      <c r="H473" s="383"/>
      <c r="I473" s="306" t="s">
        <v>184</v>
      </c>
      <c r="J473" s="384"/>
      <c r="K473" s="383"/>
      <c r="L473" s="305"/>
      <c r="M473" s="383"/>
      <c r="N473" s="383"/>
      <c r="O473" s="305" t="s">
        <v>150</v>
      </c>
      <c r="P473" s="383"/>
      <c r="Q473" s="306" t="s">
        <v>4726</v>
      </c>
      <c r="R473" s="383"/>
      <c r="S473" s="383"/>
      <c r="T473" s="383"/>
      <c r="U473" s="383"/>
      <c r="V473" s="383"/>
      <c r="W473" s="305" t="s">
        <v>150</v>
      </c>
    </row>
    <row r="474" spans="1:26" ht="15.75" customHeight="1">
      <c r="A474" s="536" t="s">
        <v>5176</v>
      </c>
      <c r="B474" s="539"/>
      <c r="C474" s="539"/>
      <c r="D474" s="540"/>
      <c r="E474" s="541">
        <f>'Punten per wedstrijd'!E140</f>
        <v>154.10000000000002</v>
      </c>
      <c r="F474" s="541">
        <f>'Punten per wedstrijd'!E203</f>
        <v>350.70000000000005</v>
      </c>
      <c r="G474" s="554" t="s">
        <v>2741</v>
      </c>
      <c r="H474" s="539"/>
      <c r="I474" s="536" t="s">
        <v>5182</v>
      </c>
      <c r="J474" s="540"/>
      <c r="K474" s="539"/>
      <c r="L474" s="543"/>
      <c r="M474" s="541"/>
      <c r="N474" s="541"/>
      <c r="O474" s="542"/>
      <c r="P474" s="539"/>
      <c r="Q474" s="536" t="s">
        <v>5188</v>
      </c>
      <c r="R474" s="539"/>
      <c r="S474" s="539"/>
      <c r="T474" s="304"/>
      <c r="U474" s="406"/>
      <c r="V474" s="406"/>
      <c r="W474" s="302"/>
    </row>
    <row r="475" spans="1:26" ht="15.75" customHeight="1">
      <c r="A475" s="536" t="s">
        <v>5177</v>
      </c>
      <c r="B475" s="539"/>
      <c r="C475" s="539"/>
      <c r="D475" s="540"/>
      <c r="E475" s="541">
        <f>'Punten per wedstrijd'!E248</f>
        <v>200.29999999999998</v>
      </c>
      <c r="F475" s="541">
        <f>'Punten per wedstrijd'!E160</f>
        <v>309.40000000000003</v>
      </c>
      <c r="G475" s="554" t="s">
        <v>2741</v>
      </c>
      <c r="H475" s="539"/>
      <c r="I475" s="536" t="s">
        <v>5183</v>
      </c>
      <c r="J475" s="540"/>
      <c r="K475" s="539"/>
      <c r="L475" s="543"/>
      <c r="M475" s="541"/>
      <c r="N475" s="541"/>
      <c r="O475" s="542"/>
      <c r="P475" s="539"/>
      <c r="Q475" s="536" t="s">
        <v>5189</v>
      </c>
      <c r="R475" s="539"/>
      <c r="S475" s="539"/>
      <c r="T475" s="304"/>
      <c r="U475" s="406"/>
      <c r="V475" s="406"/>
      <c r="W475" s="302"/>
    </row>
    <row r="476" spans="1:26" ht="15.75" customHeight="1">
      <c r="A476" s="536" t="s">
        <v>5178</v>
      </c>
      <c r="B476" s="539"/>
      <c r="C476" s="539"/>
      <c r="D476" s="540"/>
      <c r="E476" s="541">
        <f>'Punten per wedstrijd'!E143</f>
        <v>612.79999999999984</v>
      </c>
      <c r="F476" s="541">
        <f>'Punten per wedstrijd'!E225</f>
        <v>589.9</v>
      </c>
      <c r="G476" s="554" t="s">
        <v>2742</v>
      </c>
      <c r="H476" s="539"/>
      <c r="I476" s="536" t="s">
        <v>5184</v>
      </c>
      <c r="J476" s="540"/>
      <c r="K476" s="539"/>
      <c r="L476" s="543"/>
      <c r="M476" s="541"/>
      <c r="N476" s="541"/>
      <c r="O476" s="542"/>
      <c r="P476" s="539"/>
      <c r="Q476" s="536" t="s">
        <v>5190</v>
      </c>
      <c r="R476" s="539"/>
      <c r="S476" s="539"/>
      <c r="T476" s="304"/>
      <c r="U476" s="406"/>
      <c r="V476" s="406"/>
      <c r="W476" s="302"/>
      <c r="X476" s="535"/>
    </row>
    <row r="477" spans="1:26" ht="15.75" customHeight="1">
      <c r="A477" s="536" t="s">
        <v>5179</v>
      </c>
      <c r="B477" s="539"/>
      <c r="C477" s="539"/>
      <c r="D477" s="540"/>
      <c r="E477" s="541">
        <f>'Punten per wedstrijd'!E185</f>
        <v>633.99999999999989</v>
      </c>
      <c r="F477" s="541">
        <f>'Punten per wedstrijd'!E136</f>
        <v>240</v>
      </c>
      <c r="G477" s="554" t="s">
        <v>2740</v>
      </c>
      <c r="H477" s="539"/>
      <c r="I477" s="536" t="s">
        <v>5185</v>
      </c>
      <c r="J477" s="540"/>
      <c r="K477" s="539"/>
      <c r="L477" s="543"/>
      <c r="M477" s="541"/>
      <c r="N477" s="541"/>
      <c r="O477" s="542"/>
      <c r="P477" s="539"/>
      <c r="Q477" s="536" t="s">
        <v>5191</v>
      </c>
      <c r="R477" s="539"/>
      <c r="S477" s="539"/>
      <c r="T477" s="304"/>
      <c r="U477" s="406"/>
      <c r="V477" s="406"/>
      <c r="W477" s="302"/>
    </row>
    <row r="478" spans="1:26" ht="15.75" customHeight="1">
      <c r="A478" s="536" t="s">
        <v>5180</v>
      </c>
      <c r="B478" s="539"/>
      <c r="C478" s="539"/>
      <c r="D478" s="540"/>
      <c r="E478" s="541">
        <f>'Punten per wedstrijd'!E189</f>
        <v>474.1</v>
      </c>
      <c r="F478" s="541">
        <f>'Punten per wedstrijd'!E152</f>
        <v>454.59999999999997</v>
      </c>
      <c r="G478" s="554" t="s">
        <v>2742</v>
      </c>
      <c r="H478" s="539"/>
      <c r="I478" s="536" t="s">
        <v>5186</v>
      </c>
      <c r="J478" s="540"/>
      <c r="K478" s="539"/>
      <c r="L478" s="543"/>
      <c r="M478" s="541"/>
      <c r="N478" s="541"/>
      <c r="O478" s="542"/>
      <c r="P478" s="539"/>
      <c r="Q478" s="536" t="s">
        <v>5192</v>
      </c>
      <c r="R478" s="539"/>
      <c r="S478" s="539"/>
      <c r="T478" s="304"/>
      <c r="U478" s="406"/>
      <c r="V478" s="406"/>
      <c r="W478" s="302"/>
    </row>
    <row r="479" spans="1:26" ht="15.75" customHeight="1">
      <c r="A479" s="536" t="s">
        <v>5181</v>
      </c>
      <c r="B479" s="539"/>
      <c r="C479" s="539"/>
      <c r="D479" s="540">
        <f>'Punten per wedstrijd'!E211</f>
        <v>463.20000000000005</v>
      </c>
      <c r="E479" s="541"/>
      <c r="F479" s="541"/>
      <c r="G479" s="542"/>
      <c r="H479" s="539"/>
      <c r="I479" s="536" t="s">
        <v>5187</v>
      </c>
      <c r="J479" s="540"/>
      <c r="K479" s="539"/>
      <c r="L479" s="543"/>
      <c r="M479" s="544"/>
      <c r="N479" s="544"/>
      <c r="O479" s="544"/>
      <c r="P479" s="539"/>
      <c r="Q479" s="536" t="s">
        <v>5193</v>
      </c>
      <c r="R479" s="539"/>
      <c r="S479" s="539"/>
      <c r="T479" s="304"/>
      <c r="U479" s="431"/>
      <c r="V479" s="431"/>
      <c r="W479" s="303"/>
    </row>
    <row r="480" spans="1:26" ht="15.75" customHeight="1">
      <c r="A480" s="545"/>
      <c r="B480" s="539"/>
      <c r="C480" s="539"/>
      <c r="D480" s="540"/>
      <c r="E480" s="541"/>
      <c r="F480" s="541"/>
      <c r="G480" s="542"/>
      <c r="H480" s="539"/>
      <c r="I480" s="545"/>
      <c r="J480" s="540"/>
      <c r="K480" s="539"/>
      <c r="L480" s="543"/>
      <c r="M480" s="544"/>
      <c r="N480" s="544"/>
      <c r="O480" s="544"/>
      <c r="P480" s="539"/>
      <c r="Q480" s="545"/>
      <c r="R480" s="539"/>
      <c r="S480" s="539"/>
      <c r="T480" s="304"/>
      <c r="U480" s="431"/>
      <c r="V480" s="431"/>
      <c r="W480" s="303"/>
    </row>
    <row r="481" spans="1:24" s="39" customFormat="1" ht="15.75" customHeight="1">
      <c r="A481" s="306" t="s">
        <v>795</v>
      </c>
      <c r="B481" s="383"/>
      <c r="C481" s="383"/>
      <c r="D481" s="384"/>
      <c r="E481" s="385"/>
      <c r="F481" s="385"/>
      <c r="G481" s="386" t="s">
        <v>150</v>
      </c>
      <c r="H481" s="383"/>
      <c r="I481" s="306" t="s">
        <v>4727</v>
      </c>
      <c r="J481" s="384"/>
      <c r="K481" s="383"/>
      <c r="L481" s="305"/>
      <c r="M481" s="431"/>
      <c r="N481" s="431"/>
      <c r="O481" s="386" t="s">
        <v>150</v>
      </c>
      <c r="P481" s="383"/>
      <c r="Q481" s="306" t="s">
        <v>186</v>
      </c>
      <c r="R481" s="383"/>
      <c r="S481" s="383"/>
      <c r="T481" s="383"/>
      <c r="U481" s="431"/>
      <c r="V481" s="431"/>
      <c r="W481" s="386" t="s">
        <v>150</v>
      </c>
    </row>
    <row r="482" spans="1:24" ht="15.75" customHeight="1">
      <c r="A482" s="536" t="s">
        <v>5194</v>
      </c>
      <c r="B482" s="539"/>
      <c r="C482" s="539"/>
      <c r="D482" s="540"/>
      <c r="E482" s="541"/>
      <c r="F482" s="541"/>
      <c r="G482" s="542"/>
      <c r="H482" s="539"/>
      <c r="I482" s="536" t="s">
        <v>5200</v>
      </c>
      <c r="J482" s="540"/>
      <c r="K482" s="539"/>
      <c r="L482" s="543"/>
      <c r="M482" s="541"/>
      <c r="N482" s="541"/>
      <c r="O482" s="542"/>
      <c r="P482" s="539"/>
      <c r="Q482" s="536" t="s">
        <v>5206</v>
      </c>
      <c r="R482" s="539"/>
      <c r="S482" s="539"/>
      <c r="T482" s="304"/>
      <c r="U482" s="406"/>
      <c r="V482" s="406"/>
      <c r="W482" s="302"/>
    </row>
    <row r="483" spans="1:24" ht="15.75" customHeight="1">
      <c r="A483" s="536" t="s">
        <v>5195</v>
      </c>
      <c r="B483" s="539"/>
      <c r="C483" s="539"/>
      <c r="D483" s="540"/>
      <c r="E483" s="541"/>
      <c r="F483" s="541"/>
      <c r="G483" s="542"/>
      <c r="H483" s="539"/>
      <c r="I483" s="536" t="s">
        <v>5201</v>
      </c>
      <c r="J483" s="540"/>
      <c r="K483" s="539"/>
      <c r="L483" s="543"/>
      <c r="M483" s="541"/>
      <c r="N483" s="541"/>
      <c r="O483" s="542"/>
      <c r="P483" s="539"/>
      <c r="Q483" s="536" t="s">
        <v>5207</v>
      </c>
      <c r="R483" s="539"/>
      <c r="S483" s="539"/>
      <c r="T483" s="304"/>
      <c r="U483" s="406"/>
      <c r="V483" s="406"/>
      <c r="W483" s="302"/>
      <c r="X483" s="535"/>
    </row>
    <row r="484" spans="1:24" ht="15.75" customHeight="1">
      <c r="A484" s="536" t="s">
        <v>5196</v>
      </c>
      <c r="B484" s="539"/>
      <c r="C484" s="539"/>
      <c r="D484" s="540"/>
      <c r="E484" s="541"/>
      <c r="F484" s="541"/>
      <c r="G484" s="542"/>
      <c r="H484" s="539"/>
      <c r="I484" s="536" t="s">
        <v>5202</v>
      </c>
      <c r="J484" s="540"/>
      <c r="K484" s="539"/>
      <c r="L484" s="543"/>
      <c r="M484" s="541"/>
      <c r="N484" s="541"/>
      <c r="O484" s="542"/>
      <c r="P484" s="539"/>
      <c r="Q484" s="536" t="s">
        <v>5208</v>
      </c>
      <c r="R484" s="539"/>
      <c r="S484" s="539"/>
      <c r="T484" s="304"/>
      <c r="U484" s="406"/>
      <c r="V484" s="406"/>
      <c r="W484" s="302"/>
    </row>
    <row r="485" spans="1:24" ht="15.75" customHeight="1">
      <c r="A485" s="536" t="s">
        <v>5197</v>
      </c>
      <c r="B485" s="539"/>
      <c r="C485" s="539"/>
      <c r="D485" s="540"/>
      <c r="E485" s="541"/>
      <c r="F485" s="541"/>
      <c r="G485" s="542"/>
      <c r="H485" s="539"/>
      <c r="I485" s="536" t="s">
        <v>5203</v>
      </c>
      <c r="J485" s="540"/>
      <c r="K485" s="539"/>
      <c r="L485" s="543"/>
      <c r="M485" s="541"/>
      <c r="N485" s="541"/>
      <c r="O485" s="542"/>
      <c r="P485" s="539"/>
      <c r="Q485" s="536" t="s">
        <v>5209</v>
      </c>
      <c r="R485" s="539"/>
      <c r="S485" s="539"/>
      <c r="T485" s="304"/>
      <c r="U485" s="406"/>
      <c r="V485" s="406"/>
      <c r="W485" s="302"/>
    </row>
    <row r="486" spans="1:24" ht="15.75" customHeight="1">
      <c r="A486" s="536" t="s">
        <v>5198</v>
      </c>
      <c r="B486" s="539"/>
      <c r="C486" s="539"/>
      <c r="D486" s="540"/>
      <c r="E486" s="541"/>
      <c r="F486" s="541"/>
      <c r="G486" s="542"/>
      <c r="H486" s="539"/>
      <c r="I486" s="536" t="s">
        <v>5204</v>
      </c>
      <c r="J486" s="540"/>
      <c r="K486" s="539"/>
      <c r="L486" s="543"/>
      <c r="M486" s="541"/>
      <c r="N486" s="541"/>
      <c r="O486" s="542"/>
      <c r="P486" s="539"/>
      <c r="Q486" s="536" t="s">
        <v>5210</v>
      </c>
      <c r="R486" s="539"/>
      <c r="S486" s="539"/>
      <c r="T486" s="304"/>
      <c r="U486" s="406"/>
      <c r="V486" s="406"/>
      <c r="W486" s="302"/>
    </row>
    <row r="487" spans="1:24" ht="15.75" customHeight="1">
      <c r="A487" s="536" t="s">
        <v>5199</v>
      </c>
      <c r="B487" s="539"/>
      <c r="C487" s="539"/>
      <c r="D487" s="540"/>
      <c r="E487" s="541"/>
      <c r="F487" s="541"/>
      <c r="G487" s="541"/>
      <c r="H487" s="539"/>
      <c r="I487" s="536" t="s">
        <v>5205</v>
      </c>
      <c r="J487" s="540"/>
      <c r="K487" s="539"/>
      <c r="L487" s="543"/>
      <c r="M487" s="544"/>
      <c r="N487" s="544"/>
      <c r="O487" s="544"/>
      <c r="P487" s="539"/>
      <c r="Q487" s="536" t="s">
        <v>5211</v>
      </c>
      <c r="R487" s="539"/>
      <c r="S487" s="539"/>
      <c r="T487" s="304"/>
      <c r="U487" s="431"/>
      <c r="V487" s="431"/>
      <c r="W487" s="303"/>
    </row>
    <row r="488" spans="1:24" ht="15.75" customHeight="1">
      <c r="A488" s="545"/>
      <c r="B488" s="539"/>
      <c r="C488" s="539"/>
      <c r="D488" s="540"/>
      <c r="E488" s="541"/>
      <c r="F488" s="541"/>
      <c r="G488" s="541"/>
      <c r="H488" s="539"/>
      <c r="I488" s="545"/>
      <c r="J488" s="540"/>
      <c r="K488" s="539"/>
      <c r="L488" s="543"/>
      <c r="M488" s="544"/>
      <c r="N488" s="544"/>
      <c r="O488" s="544"/>
      <c r="P488" s="539"/>
      <c r="Q488" s="545"/>
      <c r="R488" s="539"/>
      <c r="S488" s="539"/>
      <c r="T488" s="304"/>
      <c r="U488" s="431"/>
      <c r="V488" s="431"/>
      <c r="W488" s="303"/>
    </row>
    <row r="489" spans="1:24" s="39" customFormat="1" ht="15.75" customHeight="1">
      <c r="A489" s="306" t="s">
        <v>175</v>
      </c>
      <c r="B489" s="383"/>
      <c r="C489" s="383"/>
      <c r="D489" s="384"/>
      <c r="E489" s="385"/>
      <c r="F489" s="385"/>
      <c r="G489" s="386" t="s">
        <v>150</v>
      </c>
      <c r="H489" s="383"/>
      <c r="I489" s="306" t="s">
        <v>4728</v>
      </c>
      <c r="J489" s="384"/>
      <c r="K489" s="383"/>
      <c r="L489" s="305"/>
      <c r="M489" s="431"/>
      <c r="N489" s="431"/>
      <c r="O489" s="386" t="s">
        <v>150</v>
      </c>
      <c r="P489" s="383"/>
      <c r="Q489" s="306" t="s">
        <v>188</v>
      </c>
      <c r="R489" s="383"/>
      <c r="S489" s="383"/>
      <c r="T489" s="383"/>
      <c r="U489" s="431"/>
      <c r="V489" s="431"/>
      <c r="W489" s="386" t="s">
        <v>150</v>
      </c>
    </row>
    <row r="490" spans="1:24" ht="15.75" customHeight="1">
      <c r="A490" s="536" t="s">
        <v>5212</v>
      </c>
      <c r="B490" s="539"/>
      <c r="C490" s="539"/>
      <c r="D490" s="540"/>
      <c r="E490" s="541"/>
      <c r="F490" s="541"/>
      <c r="G490" s="542"/>
      <c r="H490" s="539"/>
      <c r="I490" s="536" t="s">
        <v>5217</v>
      </c>
      <c r="J490" s="540"/>
      <c r="K490" s="539"/>
      <c r="L490" s="543"/>
      <c r="M490" s="541"/>
      <c r="N490" s="541"/>
      <c r="O490" s="542"/>
      <c r="P490" s="539"/>
      <c r="Q490" s="536" t="s">
        <v>5223</v>
      </c>
      <c r="R490" s="539"/>
      <c r="S490" s="539"/>
      <c r="T490" s="539"/>
      <c r="U490" s="406"/>
      <c r="V490" s="406"/>
      <c r="W490" s="302"/>
      <c r="X490" s="535"/>
    </row>
    <row r="491" spans="1:24" ht="15.75" customHeight="1">
      <c r="A491" s="536" t="s">
        <v>2716</v>
      </c>
      <c r="B491" s="539"/>
      <c r="C491" s="539"/>
      <c r="D491" s="540"/>
      <c r="E491" s="541"/>
      <c r="F491" s="541"/>
      <c r="G491" s="542"/>
      <c r="H491" s="539"/>
      <c r="I491" s="536" t="s">
        <v>5218</v>
      </c>
      <c r="J491" s="540"/>
      <c r="K491" s="539"/>
      <c r="L491" s="543"/>
      <c r="M491" s="541"/>
      <c r="N491" s="541"/>
      <c r="O491" s="542"/>
      <c r="P491" s="539"/>
      <c r="Q491" s="536" t="s">
        <v>5224</v>
      </c>
      <c r="R491" s="539"/>
      <c r="S491" s="539"/>
      <c r="T491" s="539"/>
      <c r="U491" s="406"/>
      <c r="V491" s="406"/>
      <c r="W491" s="302"/>
    </row>
    <row r="492" spans="1:24" ht="15.75" customHeight="1">
      <c r="A492" s="536" t="s">
        <v>5213</v>
      </c>
      <c r="B492" s="539"/>
      <c r="C492" s="539"/>
      <c r="D492" s="540"/>
      <c r="E492" s="541"/>
      <c r="F492" s="541"/>
      <c r="G492" s="542"/>
      <c r="H492" s="539"/>
      <c r="I492" s="536" t="s">
        <v>5219</v>
      </c>
      <c r="J492" s="540"/>
      <c r="K492" s="539"/>
      <c r="L492" s="543"/>
      <c r="M492" s="541"/>
      <c r="N492" s="541"/>
      <c r="O492" s="542"/>
      <c r="P492" s="539"/>
      <c r="Q492" s="536" t="s">
        <v>5225</v>
      </c>
      <c r="R492" s="539"/>
      <c r="S492" s="539"/>
      <c r="T492" s="539"/>
      <c r="U492" s="406"/>
      <c r="V492" s="406"/>
      <c r="W492" s="302"/>
    </row>
    <row r="493" spans="1:24" ht="15.75" customHeight="1">
      <c r="A493" s="536" t="s">
        <v>5214</v>
      </c>
      <c r="B493" s="539"/>
      <c r="C493" s="539"/>
      <c r="D493" s="540"/>
      <c r="E493" s="541"/>
      <c r="F493" s="541"/>
      <c r="G493" s="542"/>
      <c r="H493" s="505"/>
      <c r="I493" s="536" t="s">
        <v>5220</v>
      </c>
      <c r="J493" s="540"/>
      <c r="K493" s="539"/>
      <c r="L493" s="543"/>
      <c r="M493" s="541"/>
      <c r="N493" s="541"/>
      <c r="O493" s="542"/>
      <c r="P493" s="539"/>
      <c r="Q493" s="536" t="s">
        <v>5226</v>
      </c>
      <c r="R493" s="539"/>
      <c r="S493" s="539"/>
      <c r="T493" s="539"/>
      <c r="U493" s="406"/>
      <c r="V493" s="406"/>
      <c r="W493" s="302"/>
    </row>
    <row r="494" spans="1:24" ht="15.75" customHeight="1">
      <c r="A494" s="536" t="s">
        <v>5215</v>
      </c>
      <c r="B494" s="539"/>
      <c r="C494" s="539"/>
      <c r="D494" s="540"/>
      <c r="E494" s="541"/>
      <c r="F494" s="541"/>
      <c r="G494" s="542"/>
      <c r="H494" s="540"/>
      <c r="I494" s="536" t="s">
        <v>5221</v>
      </c>
      <c r="J494" s="540"/>
      <c r="K494" s="539"/>
      <c r="L494" s="543"/>
      <c r="M494" s="541"/>
      <c r="N494" s="541"/>
      <c r="O494" s="542"/>
      <c r="P494" s="539"/>
      <c r="Q494" s="536" t="s">
        <v>5227</v>
      </c>
      <c r="R494" s="539"/>
      <c r="S494" s="539"/>
      <c r="T494" s="539"/>
      <c r="U494" s="406"/>
      <c r="V494" s="406"/>
      <c r="W494" s="302"/>
    </row>
    <row r="495" spans="1:24" ht="15.75" customHeight="1">
      <c r="A495" s="536" t="s">
        <v>5216</v>
      </c>
      <c r="B495" s="539"/>
      <c r="C495" s="539"/>
      <c r="D495" s="540"/>
      <c r="E495" s="541"/>
      <c r="F495" s="541"/>
      <c r="G495" s="541"/>
      <c r="H495" s="540"/>
      <c r="I495" s="536" t="s">
        <v>5222</v>
      </c>
      <c r="J495" s="540"/>
      <c r="K495" s="539"/>
      <c r="L495" s="543"/>
      <c r="M495" s="544"/>
      <c r="N495" s="544"/>
      <c r="O495" s="544"/>
      <c r="P495" s="539"/>
      <c r="Q495" s="536" t="s">
        <v>5228</v>
      </c>
      <c r="R495" s="539"/>
      <c r="S495" s="539"/>
      <c r="T495" s="539"/>
      <c r="U495" s="431"/>
      <c r="V495" s="431"/>
      <c r="W495" s="303"/>
    </row>
    <row r="496" spans="1:24" ht="15.75" customHeight="1">
      <c r="A496" s="545"/>
      <c r="B496" s="539"/>
      <c r="C496" s="539"/>
      <c r="D496" s="540"/>
      <c r="E496" s="541"/>
      <c r="F496" s="541"/>
      <c r="G496" s="541"/>
      <c r="H496" s="540"/>
      <c r="I496" s="545"/>
      <c r="J496" s="540"/>
      <c r="K496" s="539"/>
      <c r="L496" s="543"/>
      <c r="M496" s="544"/>
      <c r="N496" s="544"/>
      <c r="O496" s="544"/>
      <c r="P496" s="539"/>
      <c r="Q496" s="545"/>
      <c r="R496" s="539"/>
      <c r="S496" s="539"/>
      <c r="T496" s="539"/>
      <c r="U496" s="431"/>
      <c r="V496" s="431"/>
      <c r="W496" s="303"/>
    </row>
    <row r="497" spans="1:26" s="39" customFormat="1" ht="15.75" customHeight="1">
      <c r="A497" s="306" t="s">
        <v>2030</v>
      </c>
      <c r="B497" s="383"/>
      <c r="C497" s="383"/>
      <c r="D497" s="384"/>
      <c r="E497" s="385"/>
      <c r="F497" s="385"/>
      <c r="G497" s="386" t="s">
        <v>150</v>
      </c>
      <c r="H497" s="383"/>
      <c r="I497" s="306" t="s">
        <v>2620</v>
      </c>
      <c r="J497" s="384"/>
      <c r="K497" s="383"/>
      <c r="L497" s="305"/>
      <c r="M497" s="431"/>
      <c r="N497" s="431"/>
      <c r="O497" s="386" t="s">
        <v>150</v>
      </c>
      <c r="P497" s="383"/>
      <c r="Q497" s="306"/>
      <c r="R497" s="383"/>
      <c r="S497" s="383"/>
      <c r="T497" s="383"/>
      <c r="U497" s="431"/>
      <c r="V497" s="431"/>
      <c r="W497" s="386"/>
      <c r="X497" s="535"/>
    </row>
    <row r="498" spans="1:26" ht="15.75" customHeight="1">
      <c r="A498" s="536" t="s">
        <v>5229</v>
      </c>
      <c r="B498" s="539"/>
      <c r="C498" s="539"/>
      <c r="D498" s="540"/>
      <c r="E498" s="541"/>
      <c r="F498" s="541"/>
      <c r="G498" s="542"/>
      <c r="H498" s="539"/>
      <c r="I498" s="536" t="s">
        <v>5234</v>
      </c>
      <c r="J498" s="540"/>
      <c r="K498" s="539"/>
      <c r="L498" s="543"/>
      <c r="M498" s="541"/>
      <c r="N498" s="541"/>
      <c r="O498" s="542"/>
      <c r="P498" s="539"/>
      <c r="Q498" s="545"/>
      <c r="R498" s="539"/>
      <c r="S498" s="539"/>
      <c r="T498" s="304"/>
      <c r="U498" s="406"/>
      <c r="V498" s="406"/>
      <c r="W498" s="302"/>
    </row>
    <row r="499" spans="1:26" ht="15.75" customHeight="1">
      <c r="A499" s="536" t="s">
        <v>5230</v>
      </c>
      <c r="B499" s="539"/>
      <c r="C499" s="539"/>
      <c r="D499" s="540"/>
      <c r="E499" s="541"/>
      <c r="F499" s="541"/>
      <c r="G499" s="542"/>
      <c r="H499" s="539"/>
      <c r="I499" s="536" t="s">
        <v>5235</v>
      </c>
      <c r="J499" s="540"/>
      <c r="K499" s="539"/>
      <c r="L499" s="543"/>
      <c r="M499" s="541"/>
      <c r="N499" s="541"/>
      <c r="O499" s="542"/>
      <c r="P499" s="539"/>
      <c r="Q499" s="545"/>
      <c r="R499" s="539"/>
      <c r="S499" s="539"/>
      <c r="T499" s="304"/>
      <c r="U499" s="406"/>
      <c r="V499" s="406"/>
      <c r="W499" s="302"/>
    </row>
    <row r="500" spans="1:26" ht="15.75" customHeight="1">
      <c r="A500" s="536" t="s">
        <v>5231</v>
      </c>
      <c r="B500" s="539"/>
      <c r="C500" s="539"/>
      <c r="D500" s="540"/>
      <c r="E500" s="541"/>
      <c r="F500" s="541"/>
      <c r="G500" s="542"/>
      <c r="H500" s="539"/>
      <c r="I500" s="536" t="s">
        <v>5236</v>
      </c>
      <c r="J500" s="540"/>
      <c r="K500" s="539"/>
      <c r="L500" s="543"/>
      <c r="M500" s="541"/>
      <c r="N500" s="541"/>
      <c r="O500" s="542"/>
      <c r="P500" s="539"/>
      <c r="Q500" s="545"/>
      <c r="R500" s="539"/>
      <c r="S500" s="539"/>
      <c r="T500" s="304"/>
      <c r="U500" s="406"/>
      <c r="V500" s="406"/>
      <c r="W500" s="302"/>
    </row>
    <row r="501" spans="1:26" ht="15.75" customHeight="1">
      <c r="A501" s="536" t="s">
        <v>2714</v>
      </c>
      <c r="B501" s="539"/>
      <c r="C501" s="539"/>
      <c r="D501" s="540"/>
      <c r="E501" s="541"/>
      <c r="F501" s="541"/>
      <c r="G501" s="542"/>
      <c r="H501" s="539"/>
      <c r="I501" s="536" t="s">
        <v>5237</v>
      </c>
      <c r="J501" s="540"/>
      <c r="K501" s="539"/>
      <c r="L501" s="543"/>
      <c r="M501" s="541"/>
      <c r="N501" s="541"/>
      <c r="O501" s="542"/>
      <c r="P501" s="539"/>
      <c r="Q501" s="545"/>
      <c r="R501" s="539"/>
      <c r="S501" s="539"/>
      <c r="T501" s="304"/>
      <c r="U501" s="406"/>
      <c r="V501" s="406"/>
      <c r="W501" s="302"/>
    </row>
    <row r="502" spans="1:26" ht="15.75" customHeight="1">
      <c r="A502" s="536" t="s">
        <v>5232</v>
      </c>
      <c r="B502" s="539"/>
      <c r="C502" s="539"/>
      <c r="D502" s="540"/>
      <c r="E502" s="541"/>
      <c r="F502" s="541"/>
      <c r="G502" s="542"/>
      <c r="H502" s="539"/>
      <c r="I502" s="536" t="s">
        <v>5238</v>
      </c>
      <c r="J502" s="540"/>
      <c r="K502" s="539"/>
      <c r="L502" s="543"/>
      <c r="M502" s="541"/>
      <c r="N502" s="541"/>
      <c r="O502" s="542"/>
      <c r="P502" s="539"/>
      <c r="Q502" s="545"/>
      <c r="R502" s="539"/>
      <c r="S502" s="539"/>
      <c r="T502" s="304"/>
      <c r="U502" s="406"/>
      <c r="V502" s="406"/>
      <c r="W502" s="302"/>
    </row>
    <row r="503" spans="1:26" ht="15.75" customHeight="1">
      <c r="A503" s="536" t="s">
        <v>5233</v>
      </c>
      <c r="B503" s="539"/>
      <c r="C503" s="539"/>
      <c r="D503" s="540"/>
      <c r="E503" s="541"/>
      <c r="F503" s="541"/>
      <c r="G503" s="542"/>
      <c r="H503" s="539"/>
      <c r="I503" s="536" t="s">
        <v>5239</v>
      </c>
      <c r="J503" s="540"/>
      <c r="K503" s="539"/>
      <c r="L503" s="543"/>
      <c r="M503" s="544"/>
      <c r="N503" s="544"/>
      <c r="O503" s="544"/>
      <c r="P503" s="539"/>
      <c r="Q503" s="546"/>
      <c r="R503" s="539"/>
      <c r="S503" s="539"/>
      <c r="T503" s="304"/>
      <c r="U503" s="431"/>
      <c r="V503" s="431"/>
      <c r="W503" s="303"/>
    </row>
    <row r="504" spans="1:26" ht="15.75">
      <c r="A504" s="301"/>
      <c r="D504" s="287"/>
      <c r="E504" s="287"/>
      <c r="F504" s="287"/>
      <c r="G504" s="287"/>
      <c r="H504" s="287"/>
      <c r="I504" s="223"/>
      <c r="J504" s="287"/>
      <c r="K504" s="28"/>
      <c r="L504" s="288"/>
      <c r="N504" s="28"/>
      <c r="O504" s="28"/>
      <c r="P504" s="28"/>
      <c r="Q504" s="223"/>
      <c r="R504" s="28"/>
      <c r="S504" s="28"/>
      <c r="T504" s="28"/>
      <c r="U504" s="28"/>
      <c r="V504" s="28"/>
      <c r="W504" s="28"/>
      <c r="Y504" s="28"/>
      <c r="Z504" s="28"/>
    </row>
    <row r="505" spans="1:26" ht="37.5" thickBot="1">
      <c r="A505" s="289"/>
      <c r="D505" s="553" t="s">
        <v>2606</v>
      </c>
      <c r="E505" s="553" t="s">
        <v>2607</v>
      </c>
      <c r="F505" s="553" t="s">
        <v>4732</v>
      </c>
      <c r="G505" s="553" t="s">
        <v>795</v>
      </c>
      <c r="H505" s="553" t="s">
        <v>4731</v>
      </c>
      <c r="I505" s="553" t="s">
        <v>186</v>
      </c>
      <c r="J505" s="553" t="s">
        <v>175</v>
      </c>
      <c r="K505" s="553" t="s">
        <v>4728</v>
      </c>
      <c r="L505" s="553" t="s">
        <v>188</v>
      </c>
      <c r="M505" s="553" t="s">
        <v>4730</v>
      </c>
      <c r="N505" s="553" t="s">
        <v>2027</v>
      </c>
      <c r="O505" s="379"/>
      <c r="P505" s="201" t="s">
        <v>40</v>
      </c>
      <c r="Q505" s="559" t="s">
        <v>4733</v>
      </c>
      <c r="R505" s="379"/>
      <c r="S505" s="379"/>
      <c r="T505" s="379"/>
      <c r="U505" s="379"/>
      <c r="V505" s="201"/>
      <c r="W505" s="28"/>
      <c r="Y505" s="28"/>
      <c r="Z505" s="28"/>
    </row>
    <row r="506" spans="1:26" ht="16.5" thickBot="1">
      <c r="A506" s="529" t="s">
        <v>4644</v>
      </c>
      <c r="D506" s="555">
        <v>0</v>
      </c>
      <c r="E506" s="555"/>
      <c r="F506" s="555"/>
      <c r="G506" s="555"/>
      <c r="H506" s="555"/>
      <c r="I506" s="555"/>
      <c r="J506" s="555"/>
      <c r="K506" s="555"/>
      <c r="L506" s="555"/>
      <c r="M506" s="555"/>
      <c r="N506" s="555"/>
      <c r="O506" s="50"/>
      <c r="P506" s="294">
        <f>SUM(D506:O506)</f>
        <v>0</v>
      </c>
      <c r="Q506" s="292">
        <f>SUM(F477,M474,V478,E482,L487,U482,F491,M490,V492,F499,M498)</f>
        <v>240</v>
      </c>
      <c r="R506" s="50"/>
      <c r="S506" s="50"/>
      <c r="T506" s="50"/>
      <c r="U506" s="50"/>
      <c r="V506" s="294"/>
      <c r="W506" s="434"/>
      <c r="X506" s="535"/>
      <c r="Y506" s="28"/>
      <c r="Z506" s="28"/>
    </row>
    <row r="507" spans="1:26" ht="16.5" thickBot="1">
      <c r="A507" s="529" t="s">
        <v>4645</v>
      </c>
      <c r="D507" s="555">
        <v>0</v>
      </c>
      <c r="E507" s="555"/>
      <c r="F507" s="555"/>
      <c r="G507" s="555"/>
      <c r="H507" s="555"/>
      <c r="I507" s="555"/>
      <c r="J507" s="555"/>
      <c r="K507" s="555"/>
      <c r="L507" s="555"/>
      <c r="M507" s="555"/>
      <c r="N507" s="555"/>
      <c r="O507" s="50"/>
      <c r="P507" s="294">
        <f>SUM(D507:O507)</f>
        <v>0</v>
      </c>
      <c r="Q507" s="434">
        <f>SUM(E474,N474,V474,E483,N485,U483,F492,M491,T495,E498,N500)</f>
        <v>154.10000000000002</v>
      </c>
      <c r="R507" s="50"/>
      <c r="S507" s="50"/>
      <c r="T507" s="50"/>
      <c r="U507" s="50"/>
      <c r="V507" s="294"/>
      <c r="W507" s="434"/>
      <c r="Y507" s="28"/>
      <c r="Z507" s="28"/>
    </row>
    <row r="508" spans="1:26" ht="16.5" thickBot="1">
      <c r="A508" s="529" t="s">
        <v>2035</v>
      </c>
      <c r="D508" s="555">
        <v>2</v>
      </c>
      <c r="E508" s="555"/>
      <c r="F508" s="555"/>
      <c r="G508" s="555"/>
      <c r="H508" s="555"/>
      <c r="I508" s="555"/>
      <c r="J508" s="555"/>
      <c r="K508" s="555"/>
      <c r="L508" s="555"/>
      <c r="M508" s="555"/>
      <c r="N508" s="555"/>
      <c r="O508" s="50"/>
      <c r="P508" s="294">
        <f>SUM(D508:O508)</f>
        <v>2</v>
      </c>
      <c r="Q508" s="434">
        <f>SUM(E476,L479,U475,F485,M482,V483,E490,N494,U490,E499,N501)</f>
        <v>612.79999999999984</v>
      </c>
      <c r="R508" s="50"/>
      <c r="S508" s="50"/>
      <c r="T508" s="50"/>
      <c r="U508" s="50"/>
      <c r="V508" s="294"/>
      <c r="W508" s="434"/>
      <c r="Y508" s="28"/>
      <c r="Z508" s="28"/>
    </row>
    <row r="509" spans="1:26" ht="16.5" thickBot="1">
      <c r="A509" s="529" t="s">
        <v>4646</v>
      </c>
      <c r="B509" s="547"/>
      <c r="C509" s="547"/>
      <c r="D509" s="558">
        <v>1</v>
      </c>
      <c r="E509" s="558"/>
      <c r="F509" s="558"/>
      <c r="G509" s="558"/>
      <c r="H509" s="558"/>
      <c r="I509" s="558"/>
      <c r="J509" s="558"/>
      <c r="K509" s="558"/>
      <c r="L509" s="558"/>
      <c r="M509" s="558"/>
      <c r="N509" s="558"/>
      <c r="O509" s="548"/>
      <c r="P509" s="549">
        <f>SUM(D509:O509)</f>
        <v>1</v>
      </c>
      <c r="Q509" s="550">
        <f>SUM(F478,M475,V475,E484,N486,T487,E491,N493,U491,F498,M499)</f>
        <v>454.59999999999997</v>
      </c>
      <c r="R509" s="548"/>
      <c r="S509" s="548"/>
      <c r="T509" s="548"/>
      <c r="U509" s="548"/>
      <c r="V509" s="549"/>
      <c r="W509" s="550"/>
      <c r="Y509" s="28"/>
      <c r="Z509" s="28"/>
    </row>
    <row r="510" spans="1:26" ht="16.5" thickBot="1">
      <c r="A510" s="529" t="s">
        <v>2633</v>
      </c>
      <c r="D510" s="555">
        <v>3</v>
      </c>
      <c r="E510" s="555"/>
      <c r="F510" s="555"/>
      <c r="G510" s="555"/>
      <c r="H510" s="555"/>
      <c r="I510" s="555"/>
      <c r="J510" s="555"/>
      <c r="K510" s="555"/>
      <c r="L510" s="555"/>
      <c r="M510" s="555"/>
      <c r="N510" s="555"/>
      <c r="O510" s="50"/>
      <c r="P510" s="294">
        <f>SUM(D510:O510)</f>
        <v>3</v>
      </c>
      <c r="Q510" s="434">
        <f>SUM(F475,M476,V477,E485,N483,U485,D495,M493,U492,F501,M500)</f>
        <v>309.40000000000003</v>
      </c>
      <c r="R510" s="50"/>
      <c r="S510" s="50"/>
      <c r="T510" s="50"/>
      <c r="U510" s="50"/>
      <c r="V510" s="294"/>
      <c r="W510" s="434"/>
      <c r="Y510" s="28"/>
      <c r="Z510" s="28"/>
    </row>
    <row r="511" spans="1:26" ht="16.5" thickBot="1">
      <c r="A511" s="529" t="s">
        <v>2033</v>
      </c>
      <c r="D511" s="555">
        <v>3</v>
      </c>
      <c r="E511" s="555"/>
      <c r="F511" s="555"/>
      <c r="G511" s="555"/>
      <c r="H511" s="555"/>
      <c r="I511" s="555"/>
      <c r="J511" s="555"/>
      <c r="K511" s="555"/>
      <c r="L511" s="555"/>
      <c r="M511" s="555"/>
      <c r="N511" s="555"/>
      <c r="O511" s="50"/>
      <c r="P511" s="294">
        <f>SUM(D511:O511)</f>
        <v>3</v>
      </c>
      <c r="Q511" s="434">
        <f>SUM(E477,N478,T479,F484,M483,V486,E492,N492,U493,F502,M501)</f>
        <v>633.99999999999989</v>
      </c>
      <c r="R511" s="50"/>
      <c r="S511" s="50"/>
      <c r="T511" s="50"/>
      <c r="U511" s="50"/>
      <c r="V511" s="294"/>
      <c r="W511" s="434"/>
      <c r="Y511" s="28"/>
      <c r="Z511" s="28"/>
    </row>
    <row r="512" spans="1:26" ht="16.5" thickBot="1">
      <c r="A512" s="529" t="s">
        <v>4647</v>
      </c>
      <c r="D512" s="555">
        <v>2</v>
      </c>
      <c r="E512" s="555"/>
      <c r="F512" s="555"/>
      <c r="G512" s="555"/>
      <c r="H512" s="555"/>
      <c r="I512" s="555"/>
      <c r="J512" s="555"/>
      <c r="K512" s="555"/>
      <c r="L512" s="555"/>
      <c r="M512" s="555"/>
      <c r="N512" s="555"/>
      <c r="O512" s="50"/>
      <c r="P512" s="294">
        <f>SUM(D512:O512)</f>
        <v>2</v>
      </c>
      <c r="Q512" s="434">
        <f>SUM(E478,N476,U476,F483,M484,V482,F493,M494,V493,E500,L503)</f>
        <v>474.1</v>
      </c>
      <c r="R512" s="50"/>
      <c r="S512" s="50"/>
      <c r="T512" s="50"/>
      <c r="U512" s="50"/>
      <c r="V512" s="294"/>
      <c r="W512" s="434"/>
      <c r="Y512" s="28"/>
      <c r="Z512" s="28"/>
    </row>
    <row r="513" spans="1:26" ht="16.5" thickBot="1">
      <c r="A513" s="529" t="s">
        <v>4648</v>
      </c>
      <c r="D513" s="555">
        <v>3</v>
      </c>
      <c r="E513" s="555"/>
      <c r="F513" s="555"/>
      <c r="G513" s="555"/>
      <c r="H513" s="555"/>
      <c r="I513" s="555"/>
      <c r="J513" s="555"/>
      <c r="K513" s="555"/>
      <c r="L513" s="555"/>
      <c r="M513" s="555"/>
      <c r="N513" s="555"/>
      <c r="O513" s="50"/>
      <c r="P513" s="294">
        <f>SUM(D513:O513)</f>
        <v>3</v>
      </c>
      <c r="Q513" s="434">
        <f>SUM(F474,M477,V476,E486,N482,U486,F494,L495,V491,E501,N498)</f>
        <v>350.70000000000005</v>
      </c>
      <c r="R513" s="50"/>
      <c r="S513" s="50"/>
      <c r="T513" s="50"/>
      <c r="U513" s="50"/>
      <c r="V513" s="294"/>
      <c r="W513" s="434"/>
      <c r="X513" s="535"/>
      <c r="Y513" s="28"/>
      <c r="Z513" s="28"/>
    </row>
    <row r="514" spans="1:26" ht="16.5" thickBot="1">
      <c r="A514" s="529" t="s">
        <v>2053</v>
      </c>
      <c r="D514" s="555" t="s">
        <v>3020</v>
      </c>
      <c r="E514" s="555"/>
      <c r="F514" s="555"/>
      <c r="G514" s="555"/>
      <c r="H514" s="555"/>
      <c r="I514" s="555"/>
      <c r="J514" s="555"/>
      <c r="K514" s="555"/>
      <c r="L514" s="555"/>
      <c r="M514" s="555"/>
      <c r="N514" s="555"/>
      <c r="O514" s="50"/>
      <c r="P514" s="294">
        <f>SUM(D514:O514)</f>
        <v>0</v>
      </c>
      <c r="Q514" s="434">
        <f>SUM(D479,N475,U477,F486,M485,V484,E493,N490,V490,E502,N502)</f>
        <v>463.20000000000005</v>
      </c>
      <c r="R514" s="50"/>
      <c r="S514" s="50"/>
      <c r="T514" s="50"/>
      <c r="U514" s="50"/>
      <c r="V514" s="294"/>
      <c r="W514" s="434"/>
      <c r="Y514" s="28"/>
      <c r="Z514" s="28"/>
    </row>
    <row r="515" spans="1:26" ht="16.5" thickBot="1">
      <c r="A515" s="529" t="s">
        <v>4649</v>
      </c>
      <c r="D515" s="555">
        <v>1</v>
      </c>
      <c r="E515" s="555"/>
      <c r="F515" s="555"/>
      <c r="G515" s="555"/>
      <c r="H515" s="555"/>
      <c r="I515" s="555"/>
      <c r="J515" s="555"/>
      <c r="K515" s="555"/>
      <c r="L515" s="555"/>
      <c r="M515" s="555"/>
      <c r="N515" s="555"/>
      <c r="O515" s="50"/>
      <c r="P515" s="294">
        <f>SUM(D515:O515)</f>
        <v>1</v>
      </c>
      <c r="Q515" s="434">
        <f>SUM(F476,M478,U478,D487,M486,V485,E494,N491,U494,F500,M502)</f>
        <v>589.9</v>
      </c>
      <c r="R515" s="50"/>
      <c r="S515" s="50"/>
      <c r="T515" s="50"/>
      <c r="U515" s="50"/>
      <c r="V515" s="294"/>
      <c r="W515" s="434"/>
      <c r="Y515" s="28"/>
      <c r="Z515" s="28"/>
    </row>
    <row r="516" spans="1:26" ht="15.75">
      <c r="A516" s="529" t="s">
        <v>2622</v>
      </c>
      <c r="D516" s="555">
        <v>0</v>
      </c>
      <c r="E516" s="555"/>
      <c r="F516" s="555"/>
      <c r="G516" s="555"/>
      <c r="H516" s="555"/>
      <c r="I516" s="555"/>
      <c r="J516" s="555"/>
      <c r="K516" s="555"/>
      <c r="L516" s="556"/>
      <c r="M516" s="557"/>
      <c r="N516" s="557"/>
      <c r="P516" s="294">
        <f>SUM(D516:O516)</f>
        <v>0</v>
      </c>
      <c r="Q516" s="434">
        <f>SUM(E475,N477,U474,F482,N484,U484,F490,M492,V494,D503,N499)</f>
        <v>200.29999999999998</v>
      </c>
      <c r="R516" s="63"/>
      <c r="S516" s="28"/>
      <c r="T516" s="28"/>
      <c r="U516" s="28"/>
      <c r="V516" s="288"/>
      <c r="Y516" s="28"/>
      <c r="Z516" s="28"/>
    </row>
    <row r="517" spans="1:26" ht="15.75">
      <c r="A517" s="289"/>
      <c r="D517" s="287"/>
      <c r="E517" s="287"/>
      <c r="F517" s="287"/>
      <c r="G517" s="287"/>
      <c r="H517" s="287"/>
      <c r="I517" s="287"/>
      <c r="J517" s="287"/>
      <c r="K517" s="287"/>
      <c r="L517" s="28"/>
      <c r="P517" s="288"/>
      <c r="Q517" s="407">
        <f>SUM(Q506:Q516)</f>
        <v>4483.0999999999995</v>
      </c>
      <c r="R517" s="63"/>
      <c r="S517" s="28"/>
      <c r="T517" s="28"/>
      <c r="U517" s="28"/>
      <c r="V517" s="288"/>
      <c r="W517" s="407"/>
      <c r="Y517" s="28"/>
      <c r="Z517" s="28"/>
    </row>
    <row r="518" spans="1:26" ht="15.75">
      <c r="A518" s="289"/>
      <c r="D518" s="287"/>
      <c r="E518" s="287"/>
      <c r="F518" s="287"/>
      <c r="G518" s="287"/>
      <c r="H518" s="287"/>
      <c r="I518" s="287"/>
      <c r="J518" s="287"/>
      <c r="K518" s="287"/>
      <c r="L518" s="28"/>
      <c r="P518" s="28"/>
      <c r="Q518" s="28"/>
      <c r="R518" s="63"/>
      <c r="S518" s="28"/>
      <c r="T518" s="28"/>
      <c r="U518" s="28"/>
      <c r="V518" s="288"/>
      <c r="W518" s="407"/>
      <c r="Y518" s="28"/>
      <c r="Z518" s="28"/>
    </row>
    <row r="519" spans="1:26" ht="15.75">
      <c r="A519" s="289"/>
      <c r="D519" s="287"/>
      <c r="E519" s="287"/>
      <c r="F519" s="287"/>
      <c r="G519" s="287"/>
      <c r="H519" s="287"/>
      <c r="I519" s="287"/>
      <c r="J519" s="287"/>
      <c r="K519" s="287"/>
      <c r="L519" s="28"/>
      <c r="P519" s="28"/>
      <c r="Q519" s="28"/>
      <c r="R519" s="63"/>
      <c r="S519" s="28"/>
      <c r="T519" s="28"/>
      <c r="U519" s="28"/>
      <c r="V519" s="288"/>
      <c r="W519" s="295"/>
      <c r="Y519" s="28"/>
      <c r="Z519" s="28"/>
    </row>
    <row r="520" spans="1:26" ht="20.25">
      <c r="A520" s="307" t="s">
        <v>2609</v>
      </c>
      <c r="B520" s="308"/>
      <c r="E520" s="379"/>
      <c r="F520" s="379"/>
      <c r="G520" s="379"/>
      <c r="H520" s="379"/>
      <c r="I520" s="379"/>
      <c r="J520" s="379"/>
      <c r="K520" s="379"/>
      <c r="L520" s="379"/>
      <c r="M520" s="379"/>
      <c r="N520" s="379"/>
      <c r="O520" s="379"/>
      <c r="P520" s="379"/>
      <c r="Q520" s="379"/>
      <c r="R520" s="379"/>
      <c r="S520" s="379"/>
      <c r="T520" s="379"/>
      <c r="U520" s="379"/>
      <c r="V520" s="201"/>
      <c r="X520" s="535"/>
      <c r="Y520" s="28"/>
      <c r="Z520" s="28"/>
    </row>
    <row r="521" spans="1:26" ht="15.75">
      <c r="A521" s="289"/>
      <c r="D521" s="287"/>
      <c r="E521" s="287"/>
      <c r="F521" s="287"/>
      <c r="G521" s="287"/>
      <c r="H521" s="287"/>
      <c r="I521" s="287"/>
      <c r="J521" s="287"/>
      <c r="K521" s="287"/>
      <c r="L521" s="28"/>
      <c r="M521" s="288"/>
      <c r="O521" s="28"/>
      <c r="P521" s="28"/>
      <c r="Q521" s="28"/>
      <c r="R521" s="63"/>
      <c r="S521" s="28"/>
      <c r="T521" s="28"/>
      <c r="U521" s="28"/>
      <c r="V521" s="28"/>
      <c r="W521" s="28"/>
      <c r="Y521" s="28"/>
      <c r="Z521" s="28"/>
    </row>
    <row r="522" spans="1:26" s="39" customFormat="1" ht="15.75" customHeight="1">
      <c r="A522" s="306" t="s">
        <v>182</v>
      </c>
      <c r="B522" s="383"/>
      <c r="C522" s="383"/>
      <c r="D522" s="384"/>
      <c r="E522" s="384"/>
      <c r="F522" s="384"/>
      <c r="G522" s="305" t="s">
        <v>150</v>
      </c>
      <c r="H522" s="383"/>
      <c r="I522" s="306" t="s">
        <v>184</v>
      </c>
      <c r="J522" s="384"/>
      <c r="K522" s="383"/>
      <c r="L522" s="305"/>
      <c r="M522" s="383"/>
      <c r="N522" s="383"/>
      <c r="O522" s="305" t="s">
        <v>150</v>
      </c>
      <c r="P522" s="383"/>
      <c r="Q522" s="306" t="s">
        <v>4726</v>
      </c>
      <c r="R522" s="383"/>
      <c r="S522" s="383"/>
      <c r="T522" s="383"/>
      <c r="U522" s="383"/>
      <c r="V522" s="383"/>
      <c r="W522" s="305" t="s">
        <v>150</v>
      </c>
    </row>
    <row r="523" spans="1:26" ht="15.75" customHeight="1">
      <c r="A523" s="536" t="s">
        <v>5240</v>
      </c>
      <c r="B523" s="539"/>
      <c r="C523" s="539"/>
      <c r="D523" s="540"/>
      <c r="E523" s="541">
        <f>'Punten per wedstrijd'!E141</f>
        <v>220.85000000000002</v>
      </c>
      <c r="F523" s="541">
        <f>'Punten per wedstrijd'!E164</f>
        <v>47.2</v>
      </c>
      <c r="G523" s="554" t="s">
        <v>2740</v>
      </c>
      <c r="H523" s="539"/>
      <c r="I523" s="536" t="s">
        <v>5246</v>
      </c>
      <c r="J523" s="540"/>
      <c r="K523" s="539"/>
      <c r="L523" s="543"/>
      <c r="M523" s="541"/>
      <c r="N523" s="541"/>
      <c r="O523" s="542"/>
      <c r="P523" s="539"/>
      <c r="Q523" s="536" t="s">
        <v>5252</v>
      </c>
      <c r="R523" s="539"/>
      <c r="S523" s="539"/>
      <c r="T523" s="304"/>
      <c r="U523" s="406"/>
      <c r="V523" s="406"/>
      <c r="W523" s="302"/>
    </row>
    <row r="524" spans="1:26" ht="15.75" customHeight="1">
      <c r="A524" s="536" t="s">
        <v>5241</v>
      </c>
      <c r="B524" s="539"/>
      <c r="C524" s="539"/>
      <c r="D524" s="540"/>
      <c r="E524" s="541">
        <f>'Punten per wedstrijd'!E249</f>
        <v>393.3</v>
      </c>
      <c r="F524" s="541">
        <f>'Punten per wedstrijd'!E155</f>
        <v>514.09999999999991</v>
      </c>
      <c r="G524" s="554" t="s">
        <v>2741</v>
      </c>
      <c r="H524" s="539"/>
      <c r="I524" s="536" t="s">
        <v>5247</v>
      </c>
      <c r="J524" s="540"/>
      <c r="K524" s="539"/>
      <c r="L524" s="543"/>
      <c r="M524" s="541"/>
      <c r="N524" s="541"/>
      <c r="O524" s="542"/>
      <c r="P524" s="539"/>
      <c r="Q524" s="536" t="s">
        <v>5253</v>
      </c>
      <c r="R524" s="539"/>
      <c r="S524" s="539"/>
      <c r="T524" s="304"/>
      <c r="U524" s="406"/>
      <c r="V524" s="406"/>
      <c r="W524" s="302"/>
    </row>
    <row r="525" spans="1:26" ht="15.75" customHeight="1">
      <c r="A525" s="536" t="s">
        <v>5242</v>
      </c>
      <c r="B525" s="539"/>
      <c r="C525" s="539"/>
      <c r="D525" s="540"/>
      <c r="E525" s="541">
        <f>'Punten per wedstrijd'!E150</f>
        <v>286.09999999999997</v>
      </c>
      <c r="F525" s="541">
        <f>'Punten per wedstrijd'!E236</f>
        <v>501.20000000000005</v>
      </c>
      <c r="G525" s="554" t="s">
        <v>2741</v>
      </c>
      <c r="H525" s="539"/>
      <c r="I525" s="536" t="s">
        <v>5248</v>
      </c>
      <c r="J525" s="540"/>
      <c r="K525" s="539"/>
      <c r="L525" s="543"/>
      <c r="M525" s="541"/>
      <c r="N525" s="541"/>
      <c r="O525" s="542"/>
      <c r="P525" s="539"/>
      <c r="Q525" s="536" t="s">
        <v>5254</v>
      </c>
      <c r="R525" s="539"/>
      <c r="S525" s="539"/>
      <c r="T525" s="304"/>
      <c r="U525" s="406"/>
      <c r="V525" s="406"/>
      <c r="W525" s="302"/>
    </row>
    <row r="526" spans="1:26" ht="15.75" customHeight="1">
      <c r="A526" s="536" t="s">
        <v>5243</v>
      </c>
      <c r="B526" s="539"/>
      <c r="C526" s="539"/>
      <c r="D526" s="540"/>
      <c r="E526" s="541">
        <f>'Punten per wedstrijd'!E159</f>
        <v>588.89999999999986</v>
      </c>
      <c r="F526" s="541">
        <f>'Punten per wedstrijd'!E135</f>
        <v>482.70000000000005</v>
      </c>
      <c r="G526" s="554" t="s">
        <v>2742</v>
      </c>
      <c r="H526" s="539"/>
      <c r="I526" s="536" t="s">
        <v>5249</v>
      </c>
      <c r="J526" s="540"/>
      <c r="K526" s="539"/>
      <c r="L526" s="543"/>
      <c r="M526" s="541"/>
      <c r="N526" s="541"/>
      <c r="O526" s="542"/>
      <c r="P526" s="539"/>
      <c r="Q526" s="536" t="s">
        <v>5255</v>
      </c>
      <c r="R526" s="539"/>
      <c r="S526" s="539"/>
      <c r="T526" s="304"/>
      <c r="U526" s="406"/>
      <c r="V526" s="406"/>
      <c r="W526" s="302"/>
    </row>
    <row r="527" spans="1:26" ht="15.75" customHeight="1">
      <c r="A527" s="536" t="s">
        <v>5244</v>
      </c>
      <c r="B527" s="539"/>
      <c r="C527" s="539"/>
      <c r="D527" s="540"/>
      <c r="E527" s="541">
        <f>'Punten per wedstrijd'!E161</f>
        <v>141</v>
      </c>
      <c r="F527" s="541">
        <f>'Punten per wedstrijd'!E151</f>
        <v>103.79999999999998</v>
      </c>
      <c r="G527" s="554" t="s">
        <v>2740</v>
      </c>
      <c r="H527" s="539"/>
      <c r="I527" s="536" t="s">
        <v>5250</v>
      </c>
      <c r="J527" s="540"/>
      <c r="K527" s="539"/>
      <c r="L527" s="543"/>
      <c r="M527" s="541"/>
      <c r="N527" s="541"/>
      <c r="O527" s="542"/>
      <c r="P527" s="539"/>
      <c r="Q527" s="536" t="s">
        <v>5256</v>
      </c>
      <c r="R527" s="539"/>
      <c r="S527" s="539"/>
      <c r="T527" s="304"/>
      <c r="U527" s="406"/>
      <c r="V527" s="406"/>
      <c r="W527" s="302"/>
      <c r="X527" s="535"/>
    </row>
    <row r="528" spans="1:26" ht="15.75" customHeight="1">
      <c r="A528" s="536" t="s">
        <v>5245</v>
      </c>
      <c r="B528" s="539"/>
      <c r="C528" s="539"/>
      <c r="D528" s="540">
        <f>'Punten per wedstrijd'!E214</f>
        <v>236.1</v>
      </c>
      <c r="E528" s="541"/>
      <c r="F528" s="541"/>
      <c r="G528" s="542"/>
      <c r="H528" s="539"/>
      <c r="I528" s="536" t="s">
        <v>5251</v>
      </c>
      <c r="J528" s="540"/>
      <c r="K528" s="539"/>
      <c r="L528" s="543"/>
      <c r="M528" s="544"/>
      <c r="N528" s="544"/>
      <c r="O528" s="544"/>
      <c r="P528" s="539"/>
      <c r="Q528" s="536" t="s">
        <v>5257</v>
      </c>
      <c r="R528" s="539"/>
      <c r="S528" s="539"/>
      <c r="T528" s="304"/>
      <c r="U528" s="431"/>
      <c r="V528" s="431"/>
      <c r="W528" s="303"/>
    </row>
    <row r="529" spans="1:24" ht="15.75" customHeight="1">
      <c r="A529" s="545"/>
      <c r="B529" s="539"/>
      <c r="C529" s="539"/>
      <c r="D529" s="540"/>
      <c r="E529" s="541"/>
      <c r="F529" s="541"/>
      <c r="G529" s="542"/>
      <c r="H529" s="539"/>
      <c r="I529" s="545"/>
      <c r="J529" s="540"/>
      <c r="K529" s="539"/>
      <c r="L529" s="543"/>
      <c r="M529" s="544"/>
      <c r="N529" s="544"/>
      <c r="O529" s="544"/>
      <c r="P529" s="539"/>
      <c r="Q529" s="545"/>
      <c r="R529" s="539"/>
      <c r="S529" s="539"/>
      <c r="T529" s="304"/>
      <c r="U529" s="431"/>
      <c r="V529" s="431"/>
      <c r="W529" s="303"/>
    </row>
    <row r="530" spans="1:24" s="39" customFormat="1" ht="15.75" customHeight="1">
      <c r="A530" s="306" t="s">
        <v>795</v>
      </c>
      <c r="B530" s="383"/>
      <c r="C530" s="383"/>
      <c r="D530" s="384"/>
      <c r="E530" s="385"/>
      <c r="F530" s="385"/>
      <c r="G530" s="386" t="s">
        <v>150</v>
      </c>
      <c r="H530" s="383"/>
      <c r="I530" s="306" t="s">
        <v>4727</v>
      </c>
      <c r="J530" s="384"/>
      <c r="K530" s="383"/>
      <c r="L530" s="305"/>
      <c r="M530" s="431"/>
      <c r="N530" s="431"/>
      <c r="O530" s="386" t="s">
        <v>150</v>
      </c>
      <c r="P530" s="383"/>
      <c r="Q530" s="306" t="s">
        <v>186</v>
      </c>
      <c r="R530" s="383"/>
      <c r="S530" s="383"/>
      <c r="T530" s="383"/>
      <c r="U530" s="431"/>
      <c r="V530" s="431"/>
      <c r="W530" s="386" t="s">
        <v>150</v>
      </c>
    </row>
    <row r="531" spans="1:24" ht="15.75" customHeight="1">
      <c r="A531" s="536" t="s">
        <v>5258</v>
      </c>
      <c r="B531" s="539"/>
      <c r="C531" s="539"/>
      <c r="D531" s="540"/>
      <c r="E531" s="541"/>
      <c r="F531" s="541"/>
      <c r="G531" s="542"/>
      <c r="H531" s="539"/>
      <c r="I531" s="536" t="s">
        <v>5264</v>
      </c>
      <c r="J531" s="540"/>
      <c r="K531" s="539"/>
      <c r="L531" s="543"/>
      <c r="M531" s="541"/>
      <c r="N531" s="541"/>
      <c r="O531" s="542"/>
      <c r="P531" s="539"/>
      <c r="Q531" s="536" t="s">
        <v>5269</v>
      </c>
      <c r="R531" s="539"/>
      <c r="S531" s="539"/>
      <c r="T531" s="304"/>
      <c r="U531" s="406"/>
      <c r="V531" s="406"/>
      <c r="W531" s="302"/>
    </row>
    <row r="532" spans="1:24" ht="15.75" customHeight="1">
      <c r="A532" s="536" t="s">
        <v>5259</v>
      </c>
      <c r="B532" s="539"/>
      <c r="C532" s="539"/>
      <c r="D532" s="540"/>
      <c r="E532" s="541"/>
      <c r="F532" s="541"/>
      <c r="G532" s="542"/>
      <c r="H532" s="539"/>
      <c r="I532" s="536" t="s">
        <v>2032</v>
      </c>
      <c r="J532" s="540"/>
      <c r="K532" s="539"/>
      <c r="L532" s="543"/>
      <c r="M532" s="541"/>
      <c r="N532" s="541"/>
      <c r="O532" s="542"/>
      <c r="P532" s="539"/>
      <c r="Q532" s="536" t="s">
        <v>5270</v>
      </c>
      <c r="R532" s="539"/>
      <c r="S532" s="539"/>
      <c r="T532" s="304"/>
      <c r="U532" s="406"/>
      <c r="V532" s="406"/>
      <c r="W532" s="302"/>
    </row>
    <row r="533" spans="1:24" ht="15.75" customHeight="1">
      <c r="A533" s="536" t="s">
        <v>5260</v>
      </c>
      <c r="B533" s="539"/>
      <c r="C533" s="539"/>
      <c r="D533" s="540"/>
      <c r="E533" s="541"/>
      <c r="F533" s="541"/>
      <c r="G533" s="542"/>
      <c r="H533" s="539"/>
      <c r="I533" s="536" t="s">
        <v>5265</v>
      </c>
      <c r="J533" s="540"/>
      <c r="K533" s="539"/>
      <c r="L533" s="543"/>
      <c r="M533" s="541"/>
      <c r="N533" s="541"/>
      <c r="O533" s="542"/>
      <c r="P533" s="539"/>
      <c r="Q533" s="536" t="s">
        <v>5271</v>
      </c>
      <c r="R533" s="539"/>
      <c r="S533" s="539"/>
      <c r="T533" s="304"/>
      <c r="U533" s="406"/>
      <c r="V533" s="406"/>
      <c r="W533" s="302"/>
    </row>
    <row r="534" spans="1:24" ht="15.75" customHeight="1">
      <c r="A534" s="536" t="s">
        <v>5261</v>
      </c>
      <c r="B534" s="539"/>
      <c r="C534" s="539"/>
      <c r="D534" s="540"/>
      <c r="E534" s="541"/>
      <c r="F534" s="541"/>
      <c r="G534" s="542"/>
      <c r="H534" s="539"/>
      <c r="I534" s="536" t="s">
        <v>5266</v>
      </c>
      <c r="J534" s="540"/>
      <c r="K534" s="539"/>
      <c r="L534" s="543"/>
      <c r="M534" s="541"/>
      <c r="N534" s="541"/>
      <c r="O534" s="542"/>
      <c r="P534" s="539"/>
      <c r="Q534" s="536" t="s">
        <v>5272</v>
      </c>
      <c r="R534" s="539"/>
      <c r="S534" s="539"/>
      <c r="T534" s="304"/>
      <c r="U534" s="406"/>
      <c r="V534" s="406"/>
      <c r="W534" s="302"/>
      <c r="X534" s="535"/>
    </row>
    <row r="535" spans="1:24" ht="15.75" customHeight="1">
      <c r="A535" s="536" t="s">
        <v>5262</v>
      </c>
      <c r="B535" s="539"/>
      <c r="C535" s="539"/>
      <c r="D535" s="540"/>
      <c r="E535" s="541"/>
      <c r="F535" s="541"/>
      <c r="G535" s="542"/>
      <c r="H535" s="539"/>
      <c r="I535" s="536" t="s">
        <v>5267</v>
      </c>
      <c r="J535" s="540"/>
      <c r="K535" s="539"/>
      <c r="L535" s="543"/>
      <c r="M535" s="541"/>
      <c r="N535" s="541"/>
      <c r="O535" s="542"/>
      <c r="P535" s="539"/>
      <c r="Q535" s="536" t="s">
        <v>5273</v>
      </c>
      <c r="R535" s="539"/>
      <c r="S535" s="539"/>
      <c r="T535" s="304"/>
      <c r="U535" s="406"/>
      <c r="V535" s="406"/>
      <c r="W535" s="302"/>
    </row>
    <row r="536" spans="1:24" ht="15.75" customHeight="1">
      <c r="A536" s="536" t="s">
        <v>5263</v>
      </c>
      <c r="B536" s="539"/>
      <c r="C536" s="539"/>
      <c r="D536" s="540"/>
      <c r="E536" s="541"/>
      <c r="F536" s="541"/>
      <c r="G536" s="541"/>
      <c r="H536" s="539"/>
      <c r="I536" s="536" t="s">
        <v>5268</v>
      </c>
      <c r="J536" s="540"/>
      <c r="K536" s="539"/>
      <c r="L536" s="543"/>
      <c r="M536" s="544"/>
      <c r="N536" s="544"/>
      <c r="O536" s="544"/>
      <c r="P536" s="539"/>
      <c r="Q536" s="536" t="s">
        <v>5274</v>
      </c>
      <c r="R536" s="539"/>
      <c r="S536" s="539"/>
      <c r="T536" s="304"/>
      <c r="U536" s="431"/>
      <c r="V536" s="431"/>
      <c r="W536" s="303"/>
    </row>
    <row r="537" spans="1:24" ht="15.75" customHeight="1">
      <c r="A537" s="545"/>
      <c r="B537" s="539"/>
      <c r="C537" s="539"/>
      <c r="D537" s="540"/>
      <c r="E537" s="541"/>
      <c r="F537" s="541"/>
      <c r="G537" s="541"/>
      <c r="H537" s="539"/>
      <c r="I537" s="545"/>
      <c r="J537" s="540"/>
      <c r="K537" s="539"/>
      <c r="L537" s="543"/>
      <c r="M537" s="544"/>
      <c r="N537" s="544"/>
      <c r="O537" s="544"/>
      <c r="P537" s="539"/>
      <c r="Q537" s="545"/>
      <c r="R537" s="539"/>
      <c r="S537" s="539"/>
      <c r="T537" s="304"/>
      <c r="U537" s="431"/>
      <c r="V537" s="431"/>
      <c r="W537" s="303"/>
    </row>
    <row r="538" spans="1:24" s="39" customFormat="1" ht="15.75" customHeight="1">
      <c r="A538" s="306" t="s">
        <v>175</v>
      </c>
      <c r="B538" s="383"/>
      <c r="C538" s="383"/>
      <c r="D538" s="384"/>
      <c r="E538" s="385"/>
      <c r="F538" s="385"/>
      <c r="G538" s="386" t="s">
        <v>150</v>
      </c>
      <c r="H538" s="383"/>
      <c r="I538" s="306" t="s">
        <v>4728</v>
      </c>
      <c r="J538" s="384"/>
      <c r="K538" s="383"/>
      <c r="L538" s="305"/>
      <c r="M538" s="431"/>
      <c r="N538" s="431"/>
      <c r="O538" s="386" t="s">
        <v>150</v>
      </c>
      <c r="P538" s="383"/>
      <c r="Q538" s="306" t="s">
        <v>188</v>
      </c>
      <c r="R538" s="383"/>
      <c r="S538" s="383"/>
      <c r="T538" s="383"/>
      <c r="U538" s="431"/>
      <c r="V538" s="431"/>
      <c r="W538" s="386" t="s">
        <v>150</v>
      </c>
    </row>
    <row r="539" spans="1:24" ht="15.75" customHeight="1">
      <c r="A539" s="536" t="s">
        <v>5275</v>
      </c>
      <c r="B539" s="539"/>
      <c r="C539" s="539"/>
      <c r="D539" s="540"/>
      <c r="E539" s="541"/>
      <c r="F539" s="541"/>
      <c r="G539" s="542"/>
      <c r="H539" s="539"/>
      <c r="I539" s="536" t="s">
        <v>5280</v>
      </c>
      <c r="J539" s="540"/>
      <c r="K539" s="539"/>
      <c r="L539" s="543"/>
      <c r="M539" s="541"/>
      <c r="N539" s="541"/>
      <c r="O539" s="542"/>
      <c r="P539" s="539"/>
      <c r="Q539" s="536" t="s">
        <v>5286</v>
      </c>
      <c r="R539" s="539"/>
      <c r="S539" s="539"/>
      <c r="T539" s="539"/>
      <c r="U539" s="406"/>
      <c r="V539" s="406"/>
      <c r="W539" s="302"/>
    </row>
    <row r="540" spans="1:24" ht="15.75" customHeight="1">
      <c r="A540" s="536" t="s">
        <v>5276</v>
      </c>
      <c r="B540" s="539"/>
      <c r="C540" s="539"/>
      <c r="D540" s="540"/>
      <c r="E540" s="541"/>
      <c r="F540" s="541"/>
      <c r="G540" s="542"/>
      <c r="H540" s="539"/>
      <c r="I540" s="536" t="s">
        <v>5281</v>
      </c>
      <c r="J540" s="540"/>
      <c r="K540" s="539"/>
      <c r="L540" s="543"/>
      <c r="M540" s="541"/>
      <c r="N540" s="541"/>
      <c r="O540" s="542"/>
      <c r="P540" s="539"/>
      <c r="Q540" s="536" t="s">
        <v>5287</v>
      </c>
      <c r="R540" s="539"/>
      <c r="S540" s="539"/>
      <c r="T540" s="539"/>
      <c r="U540" s="406"/>
      <c r="V540" s="406"/>
      <c r="W540" s="302"/>
    </row>
    <row r="541" spans="1:24" ht="15.75" customHeight="1">
      <c r="A541" s="536" t="s">
        <v>5277</v>
      </c>
      <c r="B541" s="539"/>
      <c r="C541" s="539"/>
      <c r="D541" s="540"/>
      <c r="E541" s="541"/>
      <c r="F541" s="541"/>
      <c r="G541" s="542"/>
      <c r="H541" s="539"/>
      <c r="I541" s="536" t="s">
        <v>5282</v>
      </c>
      <c r="J541" s="540"/>
      <c r="K541" s="539"/>
      <c r="L541" s="543"/>
      <c r="M541" s="541"/>
      <c r="N541" s="541"/>
      <c r="O541" s="542"/>
      <c r="P541" s="539"/>
      <c r="Q541" s="536" t="s">
        <v>5288</v>
      </c>
      <c r="R541" s="539"/>
      <c r="S541" s="539"/>
      <c r="T541" s="539"/>
      <c r="U541" s="406"/>
      <c r="V541" s="406"/>
      <c r="W541" s="302"/>
      <c r="X541" s="535"/>
    </row>
    <row r="542" spans="1:24" ht="15.75" customHeight="1">
      <c r="A542" s="536" t="s">
        <v>2709</v>
      </c>
      <c r="B542" s="539"/>
      <c r="C542" s="539"/>
      <c r="D542" s="540"/>
      <c r="E542" s="541"/>
      <c r="F542" s="541"/>
      <c r="G542" s="542"/>
      <c r="H542" s="505"/>
      <c r="I542" s="536" t="s">
        <v>5283</v>
      </c>
      <c r="J542" s="540"/>
      <c r="K542" s="539"/>
      <c r="L542" s="543"/>
      <c r="M542" s="541"/>
      <c r="N542" s="541"/>
      <c r="O542" s="542"/>
      <c r="P542" s="539"/>
      <c r="Q542" s="536" t="s">
        <v>5289</v>
      </c>
      <c r="R542" s="539"/>
      <c r="S542" s="539"/>
      <c r="T542" s="539"/>
      <c r="U542" s="406"/>
      <c r="V542" s="406"/>
      <c r="W542" s="302"/>
    </row>
    <row r="543" spans="1:24" ht="15.75" customHeight="1">
      <c r="A543" s="536" t="s">
        <v>5278</v>
      </c>
      <c r="B543" s="539"/>
      <c r="C543" s="539"/>
      <c r="D543" s="540"/>
      <c r="E543" s="541"/>
      <c r="F543" s="541"/>
      <c r="G543" s="542"/>
      <c r="H543" s="540"/>
      <c r="I543" s="536" t="s">
        <v>5284</v>
      </c>
      <c r="J543" s="540"/>
      <c r="K543" s="539"/>
      <c r="L543" s="543"/>
      <c r="M543" s="541"/>
      <c r="N543" s="541"/>
      <c r="O543" s="542"/>
      <c r="P543" s="539"/>
      <c r="Q543" s="536" t="s">
        <v>5290</v>
      </c>
      <c r="R543" s="539"/>
      <c r="S543" s="539"/>
      <c r="T543" s="539"/>
      <c r="U543" s="406"/>
      <c r="V543" s="406"/>
      <c r="W543" s="302"/>
    </row>
    <row r="544" spans="1:24" ht="15.75" customHeight="1">
      <c r="A544" s="536" t="s">
        <v>5279</v>
      </c>
      <c r="B544" s="539"/>
      <c r="C544" s="539"/>
      <c r="D544" s="540"/>
      <c r="E544" s="541"/>
      <c r="F544" s="541"/>
      <c r="G544" s="541"/>
      <c r="H544" s="540"/>
      <c r="I544" s="536" t="s">
        <v>5285</v>
      </c>
      <c r="J544" s="540"/>
      <c r="K544" s="539"/>
      <c r="L544" s="543"/>
      <c r="M544" s="544"/>
      <c r="N544" s="544"/>
      <c r="O544" s="544"/>
      <c r="P544" s="539"/>
      <c r="Q544" s="536" t="s">
        <v>5291</v>
      </c>
      <c r="R544" s="539"/>
      <c r="S544" s="539"/>
      <c r="T544" s="539"/>
      <c r="U544" s="431"/>
      <c r="V544" s="431"/>
      <c r="W544" s="303"/>
    </row>
    <row r="545" spans="1:26" ht="15.75" customHeight="1">
      <c r="A545" s="545"/>
      <c r="B545" s="539"/>
      <c r="C545" s="539"/>
      <c r="D545" s="540"/>
      <c r="E545" s="541"/>
      <c r="F545" s="541"/>
      <c r="G545" s="541"/>
      <c r="H545" s="540"/>
      <c r="I545" s="545"/>
      <c r="J545" s="540"/>
      <c r="K545" s="539"/>
      <c r="L545" s="543"/>
      <c r="M545" s="544"/>
      <c r="N545" s="544"/>
      <c r="O545" s="544"/>
      <c r="P545" s="539"/>
      <c r="Q545" s="545"/>
      <c r="R545" s="539"/>
      <c r="S545" s="539"/>
      <c r="T545" s="539"/>
      <c r="U545" s="431"/>
      <c r="V545" s="431"/>
      <c r="W545" s="303"/>
    </row>
    <row r="546" spans="1:26" s="39" customFormat="1" ht="15.75" customHeight="1">
      <c r="A546" s="306" t="s">
        <v>2030</v>
      </c>
      <c r="B546" s="383"/>
      <c r="C546" s="383"/>
      <c r="D546" s="384"/>
      <c r="E546" s="385"/>
      <c r="F546" s="385"/>
      <c r="G546" s="386" t="s">
        <v>150</v>
      </c>
      <c r="H546" s="383"/>
      <c r="I546" s="306" t="s">
        <v>2620</v>
      </c>
      <c r="J546" s="384"/>
      <c r="K546" s="383"/>
      <c r="L546" s="305"/>
      <c r="M546" s="431"/>
      <c r="N546" s="431"/>
      <c r="O546" s="386" t="s">
        <v>150</v>
      </c>
      <c r="P546" s="383"/>
      <c r="Q546" s="306"/>
      <c r="R546" s="383"/>
      <c r="S546" s="383"/>
      <c r="T546" s="383"/>
      <c r="U546" s="431"/>
      <c r="V546" s="431"/>
      <c r="W546" s="386"/>
    </row>
    <row r="547" spans="1:26" ht="15.75" customHeight="1">
      <c r="A547" s="536" t="s">
        <v>3009</v>
      </c>
      <c r="B547" s="539"/>
      <c r="C547" s="539"/>
      <c r="D547" s="540"/>
      <c r="E547" s="541"/>
      <c r="F547" s="541"/>
      <c r="G547" s="542"/>
      <c r="H547" s="539"/>
      <c r="I547" s="536" t="s">
        <v>5296</v>
      </c>
      <c r="J547" s="540"/>
      <c r="K547" s="539"/>
      <c r="L547" s="543"/>
      <c r="M547" s="541"/>
      <c r="N547" s="541"/>
      <c r="O547" s="542"/>
      <c r="P547" s="539"/>
      <c r="Q547" s="545"/>
      <c r="R547" s="539"/>
      <c r="S547" s="539"/>
      <c r="T547" s="304"/>
      <c r="U547" s="406"/>
      <c r="V547" s="406"/>
      <c r="W547" s="302"/>
    </row>
    <row r="548" spans="1:26" ht="15.75" customHeight="1">
      <c r="A548" s="536" t="s">
        <v>5292</v>
      </c>
      <c r="B548" s="539"/>
      <c r="C548" s="539"/>
      <c r="D548" s="540"/>
      <c r="E548" s="541"/>
      <c r="F548" s="541"/>
      <c r="G548" s="542"/>
      <c r="H548" s="539"/>
      <c r="I548" s="536" t="s">
        <v>5297</v>
      </c>
      <c r="J548" s="540"/>
      <c r="K548" s="539"/>
      <c r="L548" s="543"/>
      <c r="M548" s="541"/>
      <c r="N548" s="541"/>
      <c r="O548" s="542"/>
      <c r="P548" s="539"/>
      <c r="Q548" s="545"/>
      <c r="R548" s="539"/>
      <c r="S548" s="539"/>
      <c r="T548" s="304"/>
      <c r="U548" s="406"/>
      <c r="V548" s="406"/>
      <c r="W548" s="302"/>
      <c r="X548" s="535"/>
    </row>
    <row r="549" spans="1:26" ht="15.75" customHeight="1">
      <c r="A549" s="536" t="s">
        <v>5293</v>
      </c>
      <c r="B549" s="539"/>
      <c r="C549" s="539"/>
      <c r="D549" s="540"/>
      <c r="E549" s="541"/>
      <c r="F549" s="541"/>
      <c r="G549" s="542"/>
      <c r="H549" s="539"/>
      <c r="I549" s="536" t="s">
        <v>5298</v>
      </c>
      <c r="J549" s="540"/>
      <c r="K549" s="539"/>
      <c r="L549" s="543"/>
      <c r="M549" s="541"/>
      <c r="N549" s="541"/>
      <c r="O549" s="542"/>
      <c r="P549" s="539"/>
      <c r="Q549" s="545"/>
      <c r="R549" s="539"/>
      <c r="S549" s="539"/>
      <c r="T549" s="304"/>
      <c r="U549" s="406"/>
      <c r="V549" s="406"/>
      <c r="W549" s="302"/>
    </row>
    <row r="550" spans="1:26" ht="15.75" customHeight="1">
      <c r="A550" s="536" t="s">
        <v>3008</v>
      </c>
      <c r="B550" s="539"/>
      <c r="C550" s="539"/>
      <c r="D550" s="540"/>
      <c r="E550" s="541"/>
      <c r="F550" s="541"/>
      <c r="G550" s="542"/>
      <c r="H550" s="539"/>
      <c r="I550" s="536" t="s">
        <v>5299</v>
      </c>
      <c r="J550" s="540"/>
      <c r="K550" s="539"/>
      <c r="L550" s="543"/>
      <c r="M550" s="541"/>
      <c r="N550" s="541"/>
      <c r="O550" s="542"/>
      <c r="P550" s="539"/>
      <c r="Q550" s="545"/>
      <c r="R550" s="539"/>
      <c r="S550" s="539"/>
      <c r="T550" s="304"/>
      <c r="U550" s="406"/>
      <c r="V550" s="406"/>
      <c r="W550" s="302"/>
    </row>
    <row r="551" spans="1:26" ht="15.75" customHeight="1">
      <c r="A551" s="536" t="s">
        <v>5294</v>
      </c>
      <c r="B551" s="539"/>
      <c r="C551" s="539"/>
      <c r="D551" s="540"/>
      <c r="E551" s="541"/>
      <c r="F551" s="541"/>
      <c r="G551" s="542"/>
      <c r="H551" s="539"/>
      <c r="I551" s="536" t="s">
        <v>5300</v>
      </c>
      <c r="J551" s="540"/>
      <c r="K551" s="539"/>
      <c r="L551" s="543"/>
      <c r="M551" s="541"/>
      <c r="N551" s="541"/>
      <c r="O551" s="542"/>
      <c r="P551" s="539"/>
      <c r="Q551" s="545"/>
      <c r="R551" s="539"/>
      <c r="S551" s="539"/>
      <c r="T551" s="304"/>
      <c r="U551" s="406"/>
      <c r="V551" s="406"/>
      <c r="W551" s="302"/>
    </row>
    <row r="552" spans="1:26" ht="15.75" customHeight="1">
      <c r="A552" s="536" t="s">
        <v>5295</v>
      </c>
      <c r="B552" s="539"/>
      <c r="C552" s="539"/>
      <c r="D552" s="540"/>
      <c r="E552" s="541"/>
      <c r="F552" s="541"/>
      <c r="G552" s="542"/>
      <c r="H552" s="539"/>
      <c r="I552" s="536" t="s">
        <v>5301</v>
      </c>
      <c r="J552" s="540"/>
      <c r="K552" s="539"/>
      <c r="L552" s="543"/>
      <c r="M552" s="544"/>
      <c r="N552" s="544"/>
      <c r="O552" s="544"/>
      <c r="P552" s="539"/>
      <c r="Q552" s="546"/>
      <c r="R552" s="539"/>
      <c r="S552" s="539"/>
      <c r="T552" s="304"/>
      <c r="U552" s="431"/>
      <c r="V552" s="431"/>
      <c r="W552" s="303"/>
    </row>
    <row r="553" spans="1:26" ht="15.75">
      <c r="A553" s="301"/>
      <c r="D553" s="287"/>
      <c r="E553" s="287"/>
      <c r="F553" s="287"/>
      <c r="G553" s="287"/>
      <c r="H553" s="287"/>
      <c r="I553" s="223"/>
      <c r="J553" s="287"/>
      <c r="K553" s="28"/>
      <c r="L553" s="288"/>
      <c r="N553" s="28"/>
      <c r="O553" s="28"/>
      <c r="P553" s="28"/>
      <c r="Q553" s="223"/>
      <c r="R553" s="28"/>
      <c r="S553" s="28"/>
      <c r="T553" s="28"/>
      <c r="U553" s="28"/>
      <c r="V553" s="28"/>
      <c r="W553" s="28"/>
      <c r="Z553" s="28"/>
    </row>
    <row r="554" spans="1:26" ht="37.5" thickBot="1">
      <c r="A554" s="289"/>
      <c r="D554" s="553" t="s">
        <v>2606</v>
      </c>
      <c r="E554" s="553" t="s">
        <v>2607</v>
      </c>
      <c r="F554" s="553" t="s">
        <v>4732</v>
      </c>
      <c r="G554" s="553" t="s">
        <v>795</v>
      </c>
      <c r="H554" s="553" t="s">
        <v>4731</v>
      </c>
      <c r="I554" s="553" t="s">
        <v>186</v>
      </c>
      <c r="J554" s="553" t="s">
        <v>175</v>
      </c>
      <c r="K554" s="553" t="s">
        <v>4728</v>
      </c>
      <c r="L554" s="553" t="s">
        <v>188</v>
      </c>
      <c r="M554" s="553" t="s">
        <v>4730</v>
      </c>
      <c r="N554" s="553" t="s">
        <v>2027</v>
      </c>
      <c r="O554" s="379"/>
      <c r="P554" s="201" t="s">
        <v>40</v>
      </c>
      <c r="Q554" s="559" t="s">
        <v>4733</v>
      </c>
      <c r="R554" s="379"/>
      <c r="S554" s="379"/>
      <c r="T554" s="379"/>
      <c r="U554" s="379"/>
      <c r="V554" s="201"/>
      <c r="W554" s="28"/>
      <c r="Z554" s="28"/>
    </row>
    <row r="555" spans="1:26" ht="16.5" thickBot="1">
      <c r="A555" s="529" t="s">
        <v>2617</v>
      </c>
      <c r="D555" s="555">
        <v>1</v>
      </c>
      <c r="E555" s="555"/>
      <c r="F555" s="555"/>
      <c r="G555" s="555"/>
      <c r="H555" s="555"/>
      <c r="I555" s="555"/>
      <c r="J555" s="555"/>
      <c r="K555" s="555"/>
      <c r="L555" s="555"/>
      <c r="M555" s="555"/>
      <c r="N555" s="555"/>
      <c r="O555" s="50"/>
      <c r="P555" s="294">
        <f>SUM(D555:O555)</f>
        <v>1</v>
      </c>
      <c r="Q555" s="292">
        <f>SUM(F526,M523,V527,E531,L536,U531,F540,M539,V541,F548,M547)</f>
        <v>482.70000000000005</v>
      </c>
      <c r="R555" s="50"/>
      <c r="S555" s="50"/>
      <c r="T555" s="50"/>
      <c r="U555" s="50"/>
      <c r="V555" s="294"/>
      <c r="W555" s="434"/>
      <c r="Z555" s="28"/>
    </row>
    <row r="556" spans="1:26" ht="16.5" thickBot="1">
      <c r="A556" s="529" t="s">
        <v>2049</v>
      </c>
      <c r="D556" s="555">
        <v>3</v>
      </c>
      <c r="E556" s="555"/>
      <c r="F556" s="555"/>
      <c r="G556" s="555"/>
      <c r="H556" s="555"/>
      <c r="I556" s="555"/>
      <c r="J556" s="555"/>
      <c r="K556" s="555"/>
      <c r="L556" s="555"/>
      <c r="M556" s="555"/>
      <c r="N556" s="555"/>
      <c r="O556" s="50"/>
      <c r="P556" s="294">
        <f>SUM(D556:O556)</f>
        <v>3</v>
      </c>
      <c r="Q556" s="434">
        <f>SUM(E523,N523,V523,E532,N534,U532,F541,M540,T544,E547,N549)</f>
        <v>220.85000000000002</v>
      </c>
      <c r="R556" s="50"/>
      <c r="S556" s="50"/>
      <c r="T556" s="50"/>
      <c r="U556" s="50"/>
      <c r="V556" s="294"/>
      <c r="W556" s="434"/>
      <c r="X556" s="535"/>
      <c r="Z556" s="28"/>
    </row>
    <row r="557" spans="1:26" ht="16.5" thickBot="1">
      <c r="A557" s="529" t="s">
        <v>4650</v>
      </c>
      <c r="D557" s="555">
        <v>0</v>
      </c>
      <c r="E557" s="555"/>
      <c r="F557" s="555"/>
      <c r="G557" s="555"/>
      <c r="H557" s="555"/>
      <c r="I557" s="555"/>
      <c r="J557" s="555"/>
      <c r="K557" s="555"/>
      <c r="L557" s="555"/>
      <c r="M557" s="555"/>
      <c r="N557" s="555"/>
      <c r="O557" s="50"/>
      <c r="P557" s="294">
        <f>SUM(D557:O557)</f>
        <v>0</v>
      </c>
      <c r="Q557" s="434">
        <f>SUM(E525,L528,U524,F534,M531,V532,E539,N543,U539,E548,N550)</f>
        <v>286.09999999999997</v>
      </c>
      <c r="R557" s="50"/>
      <c r="S557" s="50"/>
      <c r="T557" s="50"/>
      <c r="U557" s="50"/>
      <c r="V557" s="294"/>
      <c r="W557" s="434"/>
      <c r="Z557" s="28"/>
    </row>
    <row r="558" spans="1:26" ht="16.5" thickBot="1">
      <c r="A558" s="529" t="s">
        <v>4651</v>
      </c>
      <c r="B558" s="547"/>
      <c r="C558" s="547"/>
      <c r="D558" s="558">
        <v>0</v>
      </c>
      <c r="E558" s="558"/>
      <c r="F558" s="558"/>
      <c r="G558" s="558"/>
      <c r="H558" s="558"/>
      <c r="I558" s="558"/>
      <c r="J558" s="558"/>
      <c r="K558" s="558"/>
      <c r="L558" s="558"/>
      <c r="M558" s="558"/>
      <c r="N558" s="558"/>
      <c r="O558" s="548"/>
      <c r="P558" s="549">
        <f>SUM(D558:O558)</f>
        <v>0</v>
      </c>
      <c r="Q558" s="550">
        <f>SUM(F527,M524,V524,E533,N535,T536,E540,N542,U540,F547,M548)</f>
        <v>103.79999999999998</v>
      </c>
      <c r="R558" s="548"/>
      <c r="S558" s="548"/>
      <c r="T558" s="548"/>
      <c r="U558" s="548"/>
      <c r="V558" s="549"/>
      <c r="W558" s="550"/>
      <c r="Z558" s="28"/>
    </row>
    <row r="559" spans="1:26" ht="16.5" thickBot="1">
      <c r="A559" s="529" t="s">
        <v>4652</v>
      </c>
      <c r="D559" s="555">
        <v>3</v>
      </c>
      <c r="E559" s="555"/>
      <c r="F559" s="555"/>
      <c r="G559" s="555"/>
      <c r="H559" s="555"/>
      <c r="I559" s="555"/>
      <c r="J559" s="555"/>
      <c r="K559" s="555"/>
      <c r="L559" s="555"/>
      <c r="M559" s="555"/>
      <c r="N559" s="555"/>
      <c r="O559" s="50"/>
      <c r="P559" s="294">
        <f>SUM(D559:O559)</f>
        <v>3</v>
      </c>
      <c r="Q559" s="434">
        <f>SUM(F524,M525,V526,E534,N532,U534,D544,M542,U541,F550,M549)</f>
        <v>514.09999999999991</v>
      </c>
      <c r="R559" s="50"/>
      <c r="S559" s="50"/>
      <c r="T559" s="50"/>
      <c r="U559" s="50"/>
      <c r="V559" s="294"/>
      <c r="W559" s="434"/>
      <c r="Z559" s="28"/>
    </row>
    <row r="560" spans="1:26" ht="16.5" thickBot="1">
      <c r="A560" s="529" t="s">
        <v>2632</v>
      </c>
      <c r="D560" s="555">
        <v>2</v>
      </c>
      <c r="E560" s="555"/>
      <c r="F560" s="555"/>
      <c r="G560" s="555"/>
      <c r="H560" s="555"/>
      <c r="I560" s="555"/>
      <c r="J560" s="555"/>
      <c r="K560" s="555"/>
      <c r="L560" s="555"/>
      <c r="M560" s="555"/>
      <c r="N560" s="555"/>
      <c r="O560" s="50"/>
      <c r="P560" s="294">
        <f>SUM(D560:O560)</f>
        <v>2</v>
      </c>
      <c r="Q560" s="434">
        <f>SUM(E526,N527,T528,F533,M532,V535,E541,N541,U542,F551,M550)</f>
        <v>588.89999999999986</v>
      </c>
      <c r="R560" s="50"/>
      <c r="S560" s="50"/>
      <c r="T560" s="50"/>
      <c r="U560" s="50"/>
      <c r="V560" s="294"/>
      <c r="W560" s="434"/>
      <c r="Z560" s="28"/>
    </row>
    <row r="561" spans="1:26" ht="16.5" thickBot="1">
      <c r="A561" s="529" t="s">
        <v>2046</v>
      </c>
      <c r="D561" s="555">
        <v>3</v>
      </c>
      <c r="E561" s="555"/>
      <c r="F561" s="555"/>
      <c r="G561" s="555"/>
      <c r="H561" s="555"/>
      <c r="I561" s="555"/>
      <c r="J561" s="555"/>
      <c r="K561" s="555"/>
      <c r="L561" s="555"/>
      <c r="M561" s="555"/>
      <c r="N561" s="555"/>
      <c r="O561" s="50"/>
      <c r="P561" s="294">
        <f>SUM(D561:O561)</f>
        <v>3</v>
      </c>
      <c r="Q561" s="434">
        <f>SUM(E527,N525,U525,F532,M533,V531,F542,M543,V542,E549,L552)</f>
        <v>141</v>
      </c>
      <c r="R561" s="50"/>
      <c r="S561" s="50"/>
      <c r="T561" s="50"/>
      <c r="U561" s="50"/>
      <c r="V561" s="294"/>
      <c r="W561" s="434"/>
      <c r="Z561" s="28"/>
    </row>
    <row r="562" spans="1:26" ht="16.5" thickBot="1">
      <c r="A562" s="529" t="s">
        <v>2058</v>
      </c>
      <c r="D562" s="555">
        <v>0</v>
      </c>
      <c r="E562" s="555"/>
      <c r="F562" s="555"/>
      <c r="G562" s="555"/>
      <c r="H562" s="555"/>
      <c r="I562" s="555"/>
      <c r="J562" s="555"/>
      <c r="K562" s="555"/>
      <c r="L562" s="555"/>
      <c r="M562" s="555"/>
      <c r="N562" s="555"/>
      <c r="O562" s="50"/>
      <c r="P562" s="294">
        <f>SUM(D562:O562)</f>
        <v>0</v>
      </c>
      <c r="Q562" s="434">
        <f>SUM(F523,M526,V525,E535,N531,U535,F543,L544,V540,E550,N547)</f>
        <v>47.2</v>
      </c>
      <c r="R562" s="50"/>
      <c r="S562" s="50"/>
      <c r="T562" s="50"/>
      <c r="U562" s="50"/>
      <c r="V562" s="294"/>
      <c r="W562" s="434"/>
    </row>
    <row r="563" spans="1:26" ht="16.5" thickBot="1">
      <c r="A563" s="529" t="s">
        <v>4653</v>
      </c>
      <c r="D563" s="555" t="s">
        <v>3020</v>
      </c>
      <c r="E563" s="555"/>
      <c r="F563" s="555"/>
      <c r="G563" s="555"/>
      <c r="H563" s="555"/>
      <c r="I563" s="555"/>
      <c r="J563" s="555"/>
      <c r="K563" s="555"/>
      <c r="L563" s="555"/>
      <c r="M563" s="555"/>
      <c r="N563" s="555"/>
      <c r="O563" s="50"/>
      <c r="P563" s="294">
        <f>SUM(D563:O563)</f>
        <v>0</v>
      </c>
      <c r="Q563" s="434">
        <f>SUM(D528,N524,U526,F535,M534,V533,E542,N539,V539,E551,N551)</f>
        <v>236.1</v>
      </c>
      <c r="R563" s="50"/>
      <c r="S563" s="50"/>
      <c r="T563" s="50"/>
      <c r="U563" s="50"/>
      <c r="V563" s="294"/>
      <c r="W563" s="434"/>
      <c r="X563" s="535"/>
    </row>
    <row r="564" spans="1:26" ht="16.5" thickBot="1">
      <c r="A564" s="529" t="s">
        <v>4654</v>
      </c>
      <c r="D564" s="555">
        <v>3</v>
      </c>
      <c r="E564" s="555"/>
      <c r="F564" s="555"/>
      <c r="G564" s="555"/>
      <c r="H564" s="555"/>
      <c r="I564" s="555"/>
      <c r="J564" s="555"/>
      <c r="K564" s="555"/>
      <c r="L564" s="555"/>
      <c r="M564" s="555"/>
      <c r="N564" s="555"/>
      <c r="O564" s="50"/>
      <c r="P564" s="294">
        <f>SUM(D564:O564)</f>
        <v>3</v>
      </c>
      <c r="Q564" s="434">
        <f>SUM(F525,M527,U527,D536,M535,V534,E543,N540,U543,F549,M551)</f>
        <v>501.20000000000005</v>
      </c>
      <c r="R564" s="50"/>
      <c r="S564" s="50"/>
      <c r="T564" s="50"/>
      <c r="U564" s="50"/>
      <c r="V564" s="294"/>
      <c r="W564" s="434"/>
    </row>
    <row r="565" spans="1:26" ht="15.75">
      <c r="A565" s="529" t="s">
        <v>2625</v>
      </c>
      <c r="D565" s="555">
        <v>0</v>
      </c>
      <c r="E565" s="555"/>
      <c r="F565" s="555"/>
      <c r="G565" s="555"/>
      <c r="H565" s="555"/>
      <c r="I565" s="555"/>
      <c r="J565" s="555"/>
      <c r="K565" s="555"/>
      <c r="L565" s="556"/>
      <c r="M565" s="557"/>
      <c r="N565" s="557"/>
      <c r="P565" s="294">
        <f>SUM(D565:O565)</f>
        <v>0</v>
      </c>
      <c r="Q565" s="434">
        <f>SUM(E524,N526,U523,F531,N533,U533,F539,M541,V543,D552,N548)</f>
        <v>393.3</v>
      </c>
      <c r="R565" s="63"/>
      <c r="S565" s="28"/>
      <c r="T565" s="28"/>
      <c r="U565" s="28"/>
      <c r="V565" s="288"/>
    </row>
    <row r="566" spans="1:26" ht="15.75">
      <c r="A566" s="289"/>
      <c r="D566" s="287"/>
      <c r="E566" s="287"/>
      <c r="F566" s="287"/>
      <c r="G566" s="287"/>
      <c r="H566" s="287"/>
      <c r="I566" s="287"/>
      <c r="J566" s="287"/>
      <c r="K566" s="287"/>
      <c r="L566" s="28"/>
      <c r="P566" s="288"/>
      <c r="Q566" s="407">
        <f>SUM(Q555:Q565)</f>
        <v>3515.25</v>
      </c>
      <c r="R566" s="63"/>
      <c r="S566" s="28"/>
      <c r="T566" s="28"/>
      <c r="U566" s="28"/>
      <c r="V566" s="288"/>
      <c r="W566" s="407"/>
    </row>
    <row r="567" spans="1:26" ht="15.75">
      <c r="R567" s="63"/>
      <c r="S567" s="28"/>
      <c r="T567" s="28"/>
      <c r="U567" s="28"/>
      <c r="V567" s="288"/>
      <c r="W567" s="295"/>
    </row>
    <row r="568" spans="1:26" ht="15.75">
      <c r="A568" s="289"/>
      <c r="D568" s="287"/>
      <c r="E568" s="287"/>
      <c r="F568" s="287"/>
      <c r="G568" s="287"/>
      <c r="H568" s="287"/>
      <c r="I568" s="287"/>
      <c r="J568" s="287"/>
      <c r="K568" s="287"/>
      <c r="L568" s="28"/>
      <c r="P568" s="28"/>
      <c r="Q568" s="28"/>
      <c r="R568" s="63"/>
      <c r="S568" s="28"/>
      <c r="T568" s="28"/>
      <c r="U568" s="28"/>
      <c r="V568" s="288"/>
      <c r="W568" s="295"/>
    </row>
    <row r="569" spans="1:26" ht="20.25">
      <c r="A569" s="307" t="s">
        <v>4585</v>
      </c>
      <c r="B569" s="308"/>
      <c r="E569" s="379"/>
      <c r="F569" s="379"/>
      <c r="G569" s="379"/>
      <c r="H569" s="379"/>
      <c r="I569" s="379"/>
      <c r="J569" s="379"/>
      <c r="K569" s="379"/>
      <c r="L569" s="379"/>
      <c r="M569" s="379"/>
      <c r="N569" s="379"/>
      <c r="O569" s="379"/>
      <c r="P569" s="379"/>
      <c r="Q569" s="379"/>
      <c r="R569" s="379"/>
      <c r="S569" s="379"/>
      <c r="T569" s="379"/>
      <c r="U569" s="379"/>
      <c r="V569" s="201"/>
      <c r="Z569" s="28"/>
    </row>
    <row r="570" spans="1:26" ht="15.75">
      <c r="A570" s="289"/>
      <c r="D570" s="287"/>
      <c r="E570" s="287"/>
      <c r="F570" s="287"/>
      <c r="G570" s="287"/>
      <c r="H570" s="287"/>
      <c r="I570" s="287"/>
      <c r="J570" s="287"/>
      <c r="K570" s="287"/>
      <c r="L570" s="28"/>
      <c r="M570" s="288"/>
      <c r="O570" s="28"/>
      <c r="P570" s="28"/>
      <c r="Q570" s="28"/>
      <c r="R570" s="63"/>
      <c r="S570" s="28"/>
      <c r="T570" s="28"/>
      <c r="U570" s="28"/>
      <c r="V570" s="28"/>
      <c r="W570" s="28"/>
      <c r="X570" s="535"/>
      <c r="Z570" s="28"/>
    </row>
    <row r="571" spans="1:26" s="39" customFormat="1" ht="15.75" customHeight="1">
      <c r="A571" s="306" t="s">
        <v>182</v>
      </c>
      <c r="B571" s="383"/>
      <c r="C571" s="383"/>
      <c r="D571" s="384"/>
      <c r="E571" s="384"/>
      <c r="F571" s="384"/>
      <c r="G571" s="305" t="s">
        <v>150</v>
      </c>
      <c r="H571" s="383"/>
      <c r="I571" s="306" t="s">
        <v>184</v>
      </c>
      <c r="J571" s="384"/>
      <c r="K571" s="383"/>
      <c r="L571" s="305"/>
      <c r="M571" s="383"/>
      <c r="N571" s="383"/>
      <c r="O571" s="305" t="s">
        <v>150</v>
      </c>
      <c r="P571" s="383"/>
      <c r="Q571" s="306" t="s">
        <v>4726</v>
      </c>
      <c r="R571" s="383"/>
      <c r="S571" s="383"/>
      <c r="T571" s="383"/>
      <c r="U571" s="383"/>
      <c r="V571" s="383"/>
      <c r="W571" s="305" t="s">
        <v>150</v>
      </c>
      <c r="Y571"/>
    </row>
    <row r="572" spans="1:26" ht="15.75" customHeight="1">
      <c r="A572" s="536" t="s">
        <v>3002</v>
      </c>
      <c r="B572" s="539"/>
      <c r="C572" s="539"/>
      <c r="D572" s="540"/>
      <c r="E572" s="541">
        <f>'Punten per wedstrijd'!E139</f>
        <v>671.2</v>
      </c>
      <c r="F572" s="541">
        <f>'Punten per wedstrijd'!E208</f>
        <v>438.5</v>
      </c>
      <c r="G572" s="554" t="s">
        <v>2740</v>
      </c>
      <c r="H572" s="539"/>
      <c r="I572" s="536" t="s">
        <v>5307</v>
      </c>
      <c r="J572" s="540"/>
      <c r="K572" s="539"/>
      <c r="L572" s="543"/>
      <c r="M572" s="541"/>
      <c r="N572" s="541"/>
      <c r="O572" s="542"/>
      <c r="P572" s="539"/>
      <c r="Q572" s="536" t="s">
        <v>5313</v>
      </c>
      <c r="R572" s="539"/>
      <c r="S572" s="539"/>
      <c r="T572" s="304"/>
      <c r="U572" s="406"/>
      <c r="V572" s="406"/>
      <c r="W572" s="302"/>
    </row>
    <row r="573" spans="1:26" ht="15.75" customHeight="1">
      <c r="A573" s="536" t="s">
        <v>5303</v>
      </c>
      <c r="B573" s="539"/>
      <c r="C573" s="539"/>
      <c r="D573" s="540"/>
      <c r="E573" s="541">
        <f>'Punten per wedstrijd'!E237</f>
        <v>130.5</v>
      </c>
      <c r="F573" s="541">
        <f>'Punten per wedstrijd'!E180</f>
        <v>312.8</v>
      </c>
      <c r="G573" s="554" t="s">
        <v>2741</v>
      </c>
      <c r="H573" s="539"/>
      <c r="I573" s="536" t="s">
        <v>5308</v>
      </c>
      <c r="J573" s="540"/>
      <c r="K573" s="539"/>
      <c r="L573" s="543"/>
      <c r="M573" s="541"/>
      <c r="N573" s="541"/>
      <c r="O573" s="542"/>
      <c r="P573" s="539"/>
      <c r="Q573" s="536" t="s">
        <v>5314</v>
      </c>
      <c r="R573" s="539"/>
      <c r="S573" s="539"/>
      <c r="T573" s="304"/>
      <c r="U573" s="406"/>
      <c r="V573" s="406"/>
      <c r="W573" s="302"/>
    </row>
    <row r="574" spans="1:26" ht="15.75" customHeight="1">
      <c r="A574" s="536" t="s">
        <v>5363</v>
      </c>
      <c r="B574" s="539"/>
      <c r="C574" s="539"/>
      <c r="D574" s="540"/>
      <c r="E574" s="541">
        <f>'Punten per wedstrijd'!E158</f>
        <v>264.00000000000006</v>
      </c>
      <c r="F574" s="541">
        <f>'Punten per wedstrijd'!E234</f>
        <v>267.90000000000003</v>
      </c>
      <c r="G574" s="554" t="s">
        <v>2739</v>
      </c>
      <c r="H574" s="539"/>
      <c r="I574" s="536" t="s">
        <v>5309</v>
      </c>
      <c r="J574" s="540"/>
      <c r="K574" s="539"/>
      <c r="L574" s="543"/>
      <c r="M574" s="541"/>
      <c r="N574" s="541"/>
      <c r="O574" s="542"/>
      <c r="P574" s="539"/>
      <c r="Q574" s="536" t="s">
        <v>5315</v>
      </c>
      <c r="R574" s="539"/>
      <c r="S574" s="539"/>
      <c r="T574" s="304"/>
      <c r="U574" s="406"/>
      <c r="V574" s="406"/>
      <c r="W574" s="302"/>
    </row>
    <row r="575" spans="1:26" ht="15.75" customHeight="1">
      <c r="A575" s="536" t="s">
        <v>5304</v>
      </c>
      <c r="B575" s="539"/>
      <c r="C575" s="539"/>
      <c r="D575" s="540"/>
      <c r="E575" s="541">
        <f>'Punten per wedstrijd'!E202</f>
        <v>215.6</v>
      </c>
      <c r="F575" s="541">
        <f>'Punten per wedstrijd'!E132</f>
        <v>290.60000000000002</v>
      </c>
      <c r="G575" s="554" t="s">
        <v>2741</v>
      </c>
      <c r="H575" s="539"/>
      <c r="I575" s="536" t="s">
        <v>5310</v>
      </c>
      <c r="J575" s="540"/>
      <c r="K575" s="539"/>
      <c r="L575" s="543"/>
      <c r="M575" s="541"/>
      <c r="N575" s="541"/>
      <c r="O575" s="542"/>
      <c r="P575" s="539"/>
      <c r="Q575" s="536" t="s">
        <v>5316</v>
      </c>
      <c r="R575" s="539"/>
      <c r="S575" s="539"/>
      <c r="T575" s="304"/>
      <c r="U575" s="406"/>
      <c r="V575" s="406"/>
      <c r="W575" s="302"/>
    </row>
    <row r="576" spans="1:26" ht="15.75" customHeight="1">
      <c r="A576" s="536" t="s">
        <v>5305</v>
      </c>
      <c r="B576" s="539"/>
      <c r="C576" s="539"/>
      <c r="D576" s="540"/>
      <c r="E576" s="541">
        <f>'Punten per wedstrijd'!E206</f>
        <v>279.19999999999993</v>
      </c>
      <c r="F576" s="541">
        <f>'Punten per wedstrijd'!E163</f>
        <v>576.19999999999993</v>
      </c>
      <c r="G576" s="554" t="s">
        <v>2741</v>
      </c>
      <c r="H576" s="539"/>
      <c r="I576" s="536" t="s">
        <v>5311</v>
      </c>
      <c r="J576" s="540"/>
      <c r="K576" s="539"/>
      <c r="L576" s="543"/>
      <c r="M576" s="541"/>
      <c r="N576" s="541"/>
      <c r="O576" s="542"/>
      <c r="P576" s="539"/>
      <c r="Q576" s="536" t="s">
        <v>5317</v>
      </c>
      <c r="R576" s="539"/>
      <c r="S576" s="539"/>
      <c r="T576" s="304"/>
      <c r="U576" s="406"/>
      <c r="V576" s="406"/>
      <c r="W576" s="302"/>
    </row>
    <row r="577" spans="1:25" ht="15.75" customHeight="1">
      <c r="A577" s="536" t="s">
        <v>5306</v>
      </c>
      <c r="B577" s="539"/>
      <c r="C577" s="539"/>
      <c r="D577" s="540">
        <f>'Punten per wedstrijd'!E212</f>
        <v>215.5</v>
      </c>
      <c r="E577" s="541"/>
      <c r="F577" s="541"/>
      <c r="G577" s="542"/>
      <c r="H577" s="539"/>
      <c r="I577" s="536" t="s">
        <v>5312</v>
      </c>
      <c r="J577" s="540"/>
      <c r="K577" s="539"/>
      <c r="L577" s="543"/>
      <c r="M577" s="544"/>
      <c r="N577" s="544"/>
      <c r="O577" s="544"/>
      <c r="P577" s="539"/>
      <c r="Q577" s="536" t="s">
        <v>5318</v>
      </c>
      <c r="R577" s="539"/>
      <c r="S577" s="539"/>
      <c r="T577" s="304"/>
      <c r="U577" s="431"/>
      <c r="V577" s="431"/>
      <c r="W577" s="303"/>
      <c r="X577" s="535"/>
    </row>
    <row r="578" spans="1:25" ht="15.75" customHeight="1">
      <c r="A578" s="545"/>
      <c r="B578" s="539"/>
      <c r="C578" s="539"/>
      <c r="D578" s="540"/>
      <c r="E578" s="541"/>
      <c r="F578" s="541"/>
      <c r="G578" s="542"/>
      <c r="H578" s="539"/>
      <c r="I578" s="545"/>
      <c r="J578" s="540"/>
      <c r="K578" s="539"/>
      <c r="L578" s="543"/>
      <c r="M578" s="544"/>
      <c r="N578" s="544"/>
      <c r="O578" s="544"/>
      <c r="P578" s="539"/>
      <c r="Q578" s="545"/>
      <c r="R578" s="539"/>
      <c r="S578" s="539"/>
      <c r="T578" s="304"/>
      <c r="U578" s="431"/>
      <c r="V578" s="431"/>
      <c r="W578" s="303"/>
    </row>
    <row r="579" spans="1:25" s="39" customFormat="1" ht="15.75" customHeight="1">
      <c r="A579" s="306" t="s">
        <v>795</v>
      </c>
      <c r="B579" s="383"/>
      <c r="C579" s="383"/>
      <c r="D579" s="384"/>
      <c r="E579" s="385"/>
      <c r="F579" s="385"/>
      <c r="G579" s="386" t="s">
        <v>150</v>
      </c>
      <c r="H579" s="383"/>
      <c r="I579" s="306" t="s">
        <v>4727</v>
      </c>
      <c r="J579" s="384"/>
      <c r="K579" s="383"/>
      <c r="L579" s="305"/>
      <c r="M579" s="431"/>
      <c r="N579" s="431"/>
      <c r="O579" s="386" t="s">
        <v>150</v>
      </c>
      <c r="P579" s="383"/>
      <c r="Q579" s="306" t="s">
        <v>186</v>
      </c>
      <c r="R579" s="383"/>
      <c r="S579" s="383"/>
      <c r="T579" s="383"/>
      <c r="U579" s="431"/>
      <c r="V579" s="431"/>
      <c r="W579" s="386" t="s">
        <v>150</v>
      </c>
      <c r="Y579"/>
    </row>
    <row r="580" spans="1:25" ht="15.75" customHeight="1">
      <c r="A580" s="536" t="s">
        <v>5319</v>
      </c>
      <c r="B580" s="539"/>
      <c r="C580" s="539"/>
      <c r="D580" s="540"/>
      <c r="E580" s="541"/>
      <c r="F580" s="541"/>
      <c r="G580" s="542"/>
      <c r="H580" s="539"/>
      <c r="I580" s="536" t="s">
        <v>5324</v>
      </c>
      <c r="J580" s="540"/>
      <c r="K580" s="539"/>
      <c r="L580" s="543"/>
      <c r="M580" s="541"/>
      <c r="N580" s="541"/>
      <c r="O580" s="542"/>
      <c r="P580" s="539"/>
      <c r="Q580" s="536" t="s">
        <v>5330</v>
      </c>
      <c r="R580" s="539"/>
      <c r="S580" s="539"/>
      <c r="T580" s="304"/>
      <c r="U580" s="406"/>
      <c r="V580" s="406"/>
      <c r="W580" s="302"/>
    </row>
    <row r="581" spans="1:25" ht="15.75" customHeight="1">
      <c r="A581" s="536" t="s">
        <v>5320</v>
      </c>
      <c r="B581" s="539"/>
      <c r="C581" s="539"/>
      <c r="D581" s="540"/>
      <c r="E581" s="541"/>
      <c r="F581" s="541"/>
      <c r="G581" s="542"/>
      <c r="H581" s="539"/>
      <c r="I581" s="536" t="s">
        <v>5325</v>
      </c>
      <c r="J581" s="540"/>
      <c r="K581" s="539"/>
      <c r="L581" s="543"/>
      <c r="M581" s="541"/>
      <c r="N581" s="541"/>
      <c r="O581" s="542"/>
      <c r="P581" s="539"/>
      <c r="Q581" s="536" t="s">
        <v>5331</v>
      </c>
      <c r="R581" s="539"/>
      <c r="S581" s="539"/>
      <c r="T581" s="304"/>
      <c r="U581" s="406"/>
      <c r="V581" s="406"/>
      <c r="W581" s="302"/>
    </row>
    <row r="582" spans="1:25" ht="15.75" customHeight="1">
      <c r="A582" s="536" t="s">
        <v>3007</v>
      </c>
      <c r="B582" s="539"/>
      <c r="C582" s="539"/>
      <c r="D582" s="540"/>
      <c r="E582" s="541"/>
      <c r="F582" s="541"/>
      <c r="G582" s="542"/>
      <c r="H582" s="539"/>
      <c r="I582" s="536" t="s">
        <v>5326</v>
      </c>
      <c r="J582" s="540"/>
      <c r="K582" s="539"/>
      <c r="L582" s="543"/>
      <c r="M582" s="541"/>
      <c r="N582" s="541"/>
      <c r="O582" s="542"/>
      <c r="P582" s="539"/>
      <c r="Q582" s="536" t="s">
        <v>5332</v>
      </c>
      <c r="R582" s="539"/>
      <c r="S582" s="539"/>
      <c r="T582" s="304"/>
      <c r="U582" s="406"/>
      <c r="V582" s="406"/>
      <c r="W582" s="302"/>
    </row>
    <row r="583" spans="1:25" ht="15.75" customHeight="1">
      <c r="A583" s="536" t="s">
        <v>5321</v>
      </c>
      <c r="B583" s="539"/>
      <c r="C583" s="539"/>
      <c r="D583" s="540"/>
      <c r="E583" s="541"/>
      <c r="F583" s="541"/>
      <c r="G583" s="542"/>
      <c r="H583" s="539"/>
      <c r="I583" s="536" t="s">
        <v>5327</v>
      </c>
      <c r="J583" s="540"/>
      <c r="K583" s="539"/>
      <c r="L583" s="543"/>
      <c r="M583" s="541"/>
      <c r="N583" s="541"/>
      <c r="O583" s="542"/>
      <c r="P583" s="539"/>
      <c r="Q583" s="536" t="s">
        <v>5333</v>
      </c>
      <c r="R583" s="539"/>
      <c r="S583" s="539"/>
      <c r="T583" s="304"/>
      <c r="U583" s="406"/>
      <c r="V583" s="406"/>
      <c r="W583" s="302"/>
    </row>
    <row r="584" spans="1:25" ht="15.75" customHeight="1">
      <c r="A584" s="536" t="s">
        <v>5322</v>
      </c>
      <c r="B584" s="539"/>
      <c r="C584" s="539"/>
      <c r="D584" s="540"/>
      <c r="E584" s="541"/>
      <c r="F584" s="541"/>
      <c r="G584" s="542"/>
      <c r="H584" s="539"/>
      <c r="I584" s="536" t="s">
        <v>5328</v>
      </c>
      <c r="J584" s="540"/>
      <c r="K584" s="539"/>
      <c r="L584" s="543"/>
      <c r="M584" s="541"/>
      <c r="N584" s="541"/>
      <c r="O584" s="542"/>
      <c r="P584" s="539"/>
      <c r="Q584" s="536" t="s">
        <v>5334</v>
      </c>
      <c r="R584" s="539"/>
      <c r="S584" s="539"/>
      <c r="T584" s="304"/>
      <c r="U584" s="406"/>
      <c r="V584" s="406"/>
      <c r="W584" s="302"/>
      <c r="X584" s="535"/>
    </row>
    <row r="585" spans="1:25" ht="15.75" customHeight="1">
      <c r="A585" s="536" t="s">
        <v>5323</v>
      </c>
      <c r="B585" s="539"/>
      <c r="C585" s="539"/>
      <c r="D585" s="540"/>
      <c r="E585" s="541"/>
      <c r="F585" s="541"/>
      <c r="G585" s="541"/>
      <c r="H585" s="539"/>
      <c r="I585" s="536" t="s">
        <v>5329</v>
      </c>
      <c r="J585" s="540"/>
      <c r="K585" s="539"/>
      <c r="L585" s="543"/>
      <c r="M585" s="544"/>
      <c r="N585" s="544"/>
      <c r="O585" s="544"/>
      <c r="P585" s="539"/>
      <c r="Q585" s="536" t="s">
        <v>5335</v>
      </c>
      <c r="R585" s="539"/>
      <c r="S585" s="539"/>
      <c r="T585" s="304"/>
      <c r="U585" s="431"/>
      <c r="V585" s="431"/>
      <c r="W585" s="303"/>
    </row>
    <row r="586" spans="1:25" ht="15.75" customHeight="1">
      <c r="A586" s="545"/>
      <c r="B586" s="539"/>
      <c r="C586" s="539"/>
      <c r="D586" s="540"/>
      <c r="E586" s="541"/>
      <c r="F586" s="541"/>
      <c r="G586" s="541"/>
      <c r="H586" s="539"/>
      <c r="I586" s="545"/>
      <c r="J586" s="540"/>
      <c r="K586" s="539"/>
      <c r="L586" s="543"/>
      <c r="M586" s="544"/>
      <c r="N586" s="544"/>
      <c r="O586" s="544"/>
      <c r="P586" s="539"/>
      <c r="Q586" s="545"/>
      <c r="R586" s="539"/>
      <c r="S586" s="539"/>
      <c r="T586" s="304"/>
      <c r="U586" s="431"/>
      <c r="V586" s="431"/>
      <c r="W586" s="303"/>
    </row>
    <row r="587" spans="1:25" s="39" customFormat="1" ht="15.75" customHeight="1">
      <c r="A587" s="306" t="s">
        <v>175</v>
      </c>
      <c r="B587" s="383"/>
      <c r="C587" s="383"/>
      <c r="D587" s="384"/>
      <c r="E587" s="385"/>
      <c r="F587" s="385"/>
      <c r="G587" s="386" t="s">
        <v>150</v>
      </c>
      <c r="H587" s="383"/>
      <c r="I587" s="306" t="s">
        <v>4728</v>
      </c>
      <c r="J587" s="384"/>
      <c r="K587" s="383"/>
      <c r="L587" s="305"/>
      <c r="M587" s="431"/>
      <c r="N587" s="431"/>
      <c r="O587" s="386" t="s">
        <v>150</v>
      </c>
      <c r="P587" s="383"/>
      <c r="Q587" s="306" t="s">
        <v>188</v>
      </c>
      <c r="R587" s="383"/>
      <c r="S587" s="383"/>
      <c r="T587" s="383"/>
      <c r="U587" s="431"/>
      <c r="V587" s="431"/>
      <c r="W587" s="386" t="s">
        <v>150</v>
      </c>
      <c r="Y587"/>
    </row>
    <row r="588" spans="1:25" ht="15.75" customHeight="1">
      <c r="A588" s="536" t="s">
        <v>5336</v>
      </c>
      <c r="B588" s="539"/>
      <c r="C588" s="539"/>
      <c r="D588" s="540"/>
      <c r="E588" s="541"/>
      <c r="F588" s="541"/>
      <c r="G588" s="542"/>
      <c r="H588" s="539"/>
      <c r="I588" s="536" t="s">
        <v>5342</v>
      </c>
      <c r="J588" s="540"/>
      <c r="K588" s="539"/>
      <c r="L588" s="543"/>
      <c r="M588" s="541"/>
      <c r="N588" s="541"/>
      <c r="O588" s="542"/>
      <c r="P588" s="539"/>
      <c r="Q588" s="536" t="s">
        <v>5348</v>
      </c>
      <c r="R588" s="539"/>
      <c r="S588" s="539"/>
      <c r="T588" s="539"/>
      <c r="U588" s="406"/>
      <c r="V588" s="406"/>
      <c r="W588" s="302"/>
    </row>
    <row r="589" spans="1:25" ht="15.75" customHeight="1">
      <c r="A589" s="536" t="s">
        <v>5337</v>
      </c>
      <c r="B589" s="539"/>
      <c r="C589" s="539"/>
      <c r="D589" s="540"/>
      <c r="E589" s="541"/>
      <c r="F589" s="541"/>
      <c r="G589" s="542"/>
      <c r="H589" s="539"/>
      <c r="I589" s="536" t="s">
        <v>5343</v>
      </c>
      <c r="J589" s="540"/>
      <c r="K589" s="539"/>
      <c r="L589" s="543"/>
      <c r="M589" s="541"/>
      <c r="N589" s="541"/>
      <c r="O589" s="542"/>
      <c r="P589" s="539"/>
      <c r="Q589" s="536" t="s">
        <v>5349</v>
      </c>
      <c r="R589" s="539"/>
      <c r="S589" s="539"/>
      <c r="T589" s="539"/>
      <c r="U589" s="406"/>
      <c r="V589" s="406"/>
      <c r="W589" s="302"/>
    </row>
    <row r="590" spans="1:25" ht="15.75" customHeight="1">
      <c r="A590" s="536" t="s">
        <v>5338</v>
      </c>
      <c r="B590" s="539"/>
      <c r="C590" s="539"/>
      <c r="D590" s="540"/>
      <c r="E590" s="541"/>
      <c r="F590" s="541"/>
      <c r="G590" s="542"/>
      <c r="H590" s="539"/>
      <c r="I590" s="536" t="s">
        <v>5344</v>
      </c>
      <c r="J590" s="540"/>
      <c r="K590" s="539"/>
      <c r="L590" s="543"/>
      <c r="M590" s="541"/>
      <c r="N590" s="541"/>
      <c r="O590" s="542"/>
      <c r="P590" s="539"/>
      <c r="Q590" s="536" t="s">
        <v>2642</v>
      </c>
      <c r="R590" s="539"/>
      <c r="S590" s="539"/>
      <c r="T590" s="539"/>
      <c r="U590" s="406"/>
      <c r="V590" s="406"/>
      <c r="W590" s="302"/>
    </row>
    <row r="591" spans="1:25" ht="15.75" customHeight="1">
      <c r="A591" s="536" t="s">
        <v>5339</v>
      </c>
      <c r="B591" s="539"/>
      <c r="C591" s="539"/>
      <c r="D591" s="540"/>
      <c r="E591" s="541"/>
      <c r="F591" s="541"/>
      <c r="G591" s="542"/>
      <c r="H591" s="505"/>
      <c r="I591" s="536" t="s">
        <v>5345</v>
      </c>
      <c r="J591" s="540"/>
      <c r="K591" s="539"/>
      <c r="L591" s="543"/>
      <c r="M591" s="541"/>
      <c r="N591" s="541"/>
      <c r="O591" s="542"/>
      <c r="P591" s="539"/>
      <c r="Q591" s="536" t="s">
        <v>5350</v>
      </c>
      <c r="R591" s="539"/>
      <c r="S591" s="539"/>
      <c r="T591" s="539"/>
      <c r="U591" s="406"/>
      <c r="V591" s="406"/>
      <c r="W591" s="302"/>
      <c r="X591" s="535"/>
    </row>
    <row r="592" spans="1:25" ht="15.75" customHeight="1">
      <c r="A592" s="536" t="s">
        <v>5340</v>
      </c>
      <c r="B592" s="539"/>
      <c r="C592" s="539"/>
      <c r="D592" s="540"/>
      <c r="E592" s="541"/>
      <c r="F592" s="541"/>
      <c r="G592" s="542"/>
      <c r="H592" s="540"/>
      <c r="I592" s="536" t="s">
        <v>5346</v>
      </c>
      <c r="J592" s="540"/>
      <c r="K592" s="539"/>
      <c r="L592" s="543"/>
      <c r="M592" s="541"/>
      <c r="N592" s="541"/>
      <c r="O592" s="542"/>
      <c r="P592" s="539"/>
      <c r="Q592" s="536" t="s">
        <v>5351</v>
      </c>
      <c r="R592" s="539"/>
      <c r="S592" s="539"/>
      <c r="T592" s="539"/>
      <c r="U592" s="406"/>
      <c r="V592" s="406"/>
      <c r="W592" s="302"/>
    </row>
    <row r="593" spans="1:26" ht="15.75" customHeight="1">
      <c r="A593" s="536" t="s">
        <v>5341</v>
      </c>
      <c r="B593" s="539"/>
      <c r="C593" s="539"/>
      <c r="D593" s="540"/>
      <c r="E593" s="541"/>
      <c r="F593" s="541"/>
      <c r="G593" s="541"/>
      <c r="H593" s="540"/>
      <c r="I593" s="536" t="s">
        <v>5347</v>
      </c>
      <c r="J593" s="540"/>
      <c r="K593" s="539"/>
      <c r="L593" s="543"/>
      <c r="M593" s="544"/>
      <c r="N593" s="544"/>
      <c r="O593" s="544"/>
      <c r="P593" s="539"/>
      <c r="Q593" s="536" t="s">
        <v>5352</v>
      </c>
      <c r="R593" s="539"/>
      <c r="S593" s="539"/>
      <c r="T593" s="539"/>
      <c r="U593" s="431"/>
      <c r="V593" s="431"/>
      <c r="W593" s="303"/>
    </row>
    <row r="594" spans="1:26" ht="15.75" customHeight="1">
      <c r="A594" s="545"/>
      <c r="B594" s="539"/>
      <c r="C594" s="539"/>
      <c r="D594" s="540"/>
      <c r="E594" s="541"/>
      <c r="F594" s="541"/>
      <c r="G594" s="541"/>
      <c r="H594" s="540"/>
      <c r="I594" s="545"/>
      <c r="J594" s="540"/>
      <c r="K594" s="539"/>
      <c r="L594" s="543"/>
      <c r="M594" s="544"/>
      <c r="N594" s="544"/>
      <c r="O594" s="544"/>
      <c r="P594" s="539"/>
      <c r="Q594" s="545"/>
      <c r="R594" s="539"/>
      <c r="S594" s="539"/>
      <c r="T594" s="539"/>
      <c r="U594" s="431"/>
      <c r="V594" s="431"/>
      <c r="W594" s="303"/>
    </row>
    <row r="595" spans="1:26" s="39" customFormat="1" ht="15.75" customHeight="1">
      <c r="A595" s="306" t="s">
        <v>2030</v>
      </c>
      <c r="B595" s="383"/>
      <c r="C595" s="383"/>
      <c r="D595" s="384"/>
      <c r="E595" s="385"/>
      <c r="F595" s="385"/>
      <c r="G595" s="386" t="s">
        <v>150</v>
      </c>
      <c r="H595" s="383"/>
      <c r="I595" s="306" t="s">
        <v>2620</v>
      </c>
      <c r="J595" s="384"/>
      <c r="K595" s="383"/>
      <c r="L595" s="305"/>
      <c r="M595" s="431"/>
      <c r="N595" s="431"/>
      <c r="O595" s="386" t="s">
        <v>150</v>
      </c>
      <c r="P595" s="383"/>
      <c r="Q595" s="306"/>
      <c r="R595" s="383"/>
      <c r="S595" s="383"/>
      <c r="T595" s="383"/>
      <c r="U595" s="431"/>
      <c r="V595" s="431"/>
      <c r="W595" s="386"/>
      <c r="Y595"/>
    </row>
    <row r="596" spans="1:26" ht="15.75" customHeight="1">
      <c r="A596" s="536" t="s">
        <v>5353</v>
      </c>
      <c r="B596" s="539"/>
      <c r="C596" s="539"/>
      <c r="D596" s="540"/>
      <c r="E596" s="541"/>
      <c r="F596" s="541"/>
      <c r="G596" s="542"/>
      <c r="H596" s="539"/>
      <c r="I596" s="536" t="s">
        <v>2641</v>
      </c>
      <c r="J596" s="540"/>
      <c r="K596" s="539"/>
      <c r="L596" s="543"/>
      <c r="M596" s="541"/>
      <c r="N596" s="541"/>
      <c r="O596" s="542"/>
      <c r="P596" s="539"/>
      <c r="Q596" s="545"/>
      <c r="R596" s="539"/>
      <c r="S596" s="539"/>
      <c r="T596" s="304"/>
      <c r="U596" s="406"/>
      <c r="V596" s="406"/>
      <c r="W596" s="302"/>
    </row>
    <row r="597" spans="1:26" ht="15.75" customHeight="1">
      <c r="A597" s="536" t="s">
        <v>5354</v>
      </c>
      <c r="B597" s="539"/>
      <c r="C597" s="539"/>
      <c r="D597" s="540"/>
      <c r="E597" s="541"/>
      <c r="F597" s="541"/>
      <c r="G597" s="542"/>
      <c r="H597" s="539"/>
      <c r="I597" s="536" t="s">
        <v>5358</v>
      </c>
      <c r="J597" s="540"/>
      <c r="K597" s="539"/>
      <c r="L597" s="543"/>
      <c r="M597" s="541"/>
      <c r="N597" s="541"/>
      <c r="O597" s="542"/>
      <c r="P597" s="539"/>
      <c r="Q597" s="545"/>
      <c r="R597" s="539"/>
      <c r="S597" s="539"/>
      <c r="T597" s="304"/>
      <c r="U597" s="406"/>
      <c r="V597" s="406"/>
      <c r="W597" s="302"/>
    </row>
    <row r="598" spans="1:26" ht="15.75" customHeight="1">
      <c r="A598" s="536" t="s">
        <v>5355</v>
      </c>
      <c r="B598" s="539"/>
      <c r="C598" s="539"/>
      <c r="D598" s="540"/>
      <c r="E598" s="541"/>
      <c r="F598" s="541"/>
      <c r="G598" s="542"/>
      <c r="H598" s="539"/>
      <c r="I598" s="536" t="s">
        <v>5359</v>
      </c>
      <c r="J598" s="540"/>
      <c r="K598" s="539"/>
      <c r="L598" s="543"/>
      <c r="M598" s="541"/>
      <c r="N598" s="541"/>
      <c r="O598" s="542"/>
      <c r="P598" s="539"/>
      <c r="Q598" s="545"/>
      <c r="R598" s="539"/>
      <c r="S598" s="539"/>
      <c r="T598" s="304"/>
      <c r="U598" s="406"/>
      <c r="V598" s="406"/>
      <c r="W598" s="302"/>
      <c r="X598" s="535"/>
    </row>
    <row r="599" spans="1:26" ht="15.75" customHeight="1">
      <c r="A599" s="536" t="s">
        <v>2707</v>
      </c>
      <c r="B599" s="539"/>
      <c r="C599" s="539"/>
      <c r="D599" s="540"/>
      <c r="E599" s="541"/>
      <c r="F599" s="541"/>
      <c r="G599" s="542"/>
      <c r="H599" s="539"/>
      <c r="I599" s="536" t="s">
        <v>5360</v>
      </c>
      <c r="J599" s="540"/>
      <c r="K599" s="539"/>
      <c r="L599" s="543"/>
      <c r="M599" s="541"/>
      <c r="N599" s="541"/>
      <c r="O599" s="542"/>
      <c r="P599" s="539"/>
      <c r="Q599" s="545"/>
      <c r="R599" s="539"/>
      <c r="S599" s="539"/>
      <c r="T599" s="304"/>
      <c r="U599" s="406"/>
      <c r="V599" s="406"/>
      <c r="W599" s="302"/>
    </row>
    <row r="600" spans="1:26" ht="15.75" customHeight="1">
      <c r="A600" s="536" t="s">
        <v>5356</v>
      </c>
      <c r="B600" s="539"/>
      <c r="C600" s="539"/>
      <c r="D600" s="540"/>
      <c r="E600" s="541"/>
      <c r="F600" s="541"/>
      <c r="G600" s="542"/>
      <c r="H600" s="539"/>
      <c r="I600" s="536" t="s">
        <v>5361</v>
      </c>
      <c r="J600" s="540"/>
      <c r="K600" s="539"/>
      <c r="L600" s="543"/>
      <c r="M600" s="541"/>
      <c r="N600" s="541"/>
      <c r="O600" s="542"/>
      <c r="P600" s="539"/>
      <c r="Q600" s="545"/>
      <c r="R600" s="539"/>
      <c r="S600" s="539"/>
      <c r="T600" s="304"/>
      <c r="U600" s="406"/>
      <c r="V600" s="406"/>
      <c r="W600" s="302"/>
    </row>
    <row r="601" spans="1:26" ht="15.75" customHeight="1">
      <c r="A601" s="536" t="s">
        <v>5357</v>
      </c>
      <c r="B601" s="539"/>
      <c r="C601" s="539"/>
      <c r="D601" s="540"/>
      <c r="E601" s="541"/>
      <c r="F601" s="541"/>
      <c r="G601" s="542"/>
      <c r="H601" s="539"/>
      <c r="I601" s="536" t="s">
        <v>5362</v>
      </c>
      <c r="J601" s="540"/>
      <c r="K601" s="539"/>
      <c r="L601" s="543"/>
      <c r="M601" s="544"/>
      <c r="N601" s="544"/>
      <c r="O601" s="544"/>
      <c r="P601" s="539"/>
      <c r="Q601" s="546"/>
      <c r="R601" s="539"/>
      <c r="S601" s="539"/>
      <c r="T601" s="304"/>
      <c r="U601" s="431"/>
      <c r="V601" s="431"/>
      <c r="W601" s="303"/>
    </row>
    <row r="602" spans="1:26" ht="15.75">
      <c r="A602" s="301"/>
      <c r="D602" s="287"/>
      <c r="E602" s="287"/>
      <c r="F602" s="287"/>
      <c r="G602" s="287"/>
      <c r="H602" s="287"/>
      <c r="I602" s="223"/>
      <c r="J602" s="287"/>
      <c r="K602" s="28"/>
      <c r="L602" s="288"/>
      <c r="N602" s="28"/>
      <c r="O602" s="28"/>
      <c r="P602" s="28"/>
      <c r="Q602" s="223"/>
      <c r="R602" s="28"/>
      <c r="S602" s="28"/>
      <c r="T602" s="28"/>
      <c r="U602" s="28"/>
      <c r="V602" s="28"/>
      <c r="W602" s="28"/>
      <c r="Z602" s="28"/>
    </row>
    <row r="603" spans="1:26" ht="37.5" thickBot="1">
      <c r="A603" s="289"/>
      <c r="D603" s="553" t="s">
        <v>2606</v>
      </c>
      <c r="E603" s="553" t="s">
        <v>2607</v>
      </c>
      <c r="F603" s="553" t="s">
        <v>4732</v>
      </c>
      <c r="G603" s="553" t="s">
        <v>795</v>
      </c>
      <c r="H603" s="553" t="s">
        <v>4731</v>
      </c>
      <c r="I603" s="553" t="s">
        <v>186</v>
      </c>
      <c r="J603" s="553" t="s">
        <v>175</v>
      </c>
      <c r="K603" s="553" t="s">
        <v>4728</v>
      </c>
      <c r="L603" s="553" t="s">
        <v>188</v>
      </c>
      <c r="M603" s="553" t="s">
        <v>4730</v>
      </c>
      <c r="N603" s="553" t="s">
        <v>2027</v>
      </c>
      <c r="O603" s="379"/>
      <c r="P603" s="201" t="s">
        <v>40</v>
      </c>
      <c r="Q603" s="559" t="s">
        <v>4733</v>
      </c>
      <c r="R603" s="379"/>
      <c r="S603" s="379"/>
      <c r="T603" s="379"/>
      <c r="U603" s="379"/>
      <c r="V603" s="201"/>
      <c r="W603" s="28"/>
      <c r="Z603" s="28"/>
    </row>
    <row r="604" spans="1:26" ht="16.5" thickBot="1">
      <c r="A604" s="529" t="s">
        <v>2059</v>
      </c>
      <c r="D604" s="555">
        <v>3</v>
      </c>
      <c r="E604" s="555"/>
      <c r="F604" s="555"/>
      <c r="G604" s="555"/>
      <c r="H604" s="555"/>
      <c r="I604" s="555"/>
      <c r="J604" s="555"/>
      <c r="K604" s="555"/>
      <c r="L604" s="555"/>
      <c r="M604" s="555"/>
      <c r="N604" s="555"/>
      <c r="O604" s="50"/>
      <c r="P604" s="294">
        <f>SUM(D604:O604)</f>
        <v>3</v>
      </c>
      <c r="Q604" s="292">
        <f>SUM(F575,M572,V576,E580,L585,U580,F589,M588,V590,F597,M596)</f>
        <v>290.60000000000002</v>
      </c>
      <c r="R604" s="50"/>
      <c r="S604" s="50"/>
      <c r="T604" s="50"/>
      <c r="U604" s="50"/>
      <c r="V604" s="294"/>
      <c r="W604" s="434"/>
      <c r="Z604" s="28"/>
    </row>
    <row r="605" spans="1:26" ht="16.5" thickBot="1">
      <c r="A605" s="529" t="s">
        <v>4655</v>
      </c>
      <c r="D605" s="555">
        <v>3</v>
      </c>
      <c r="E605" s="555"/>
      <c r="F605" s="555"/>
      <c r="G605" s="555"/>
      <c r="H605" s="555"/>
      <c r="I605" s="555"/>
      <c r="J605" s="555"/>
      <c r="K605" s="555"/>
      <c r="L605" s="555"/>
      <c r="M605" s="555"/>
      <c r="N605" s="555"/>
      <c r="O605" s="50"/>
      <c r="P605" s="294">
        <f>SUM(D605:O605)</f>
        <v>3</v>
      </c>
      <c r="Q605" s="434">
        <f>SUM(E572,N572,V572,E581,N583,U581,F590,M589,T593,E596,N598)</f>
        <v>671.2</v>
      </c>
      <c r="R605" s="50"/>
      <c r="S605" s="50"/>
      <c r="T605" s="50"/>
      <c r="U605" s="50"/>
      <c r="V605" s="294"/>
      <c r="W605" s="434"/>
      <c r="X605" s="535"/>
      <c r="Z605" s="28"/>
    </row>
    <row r="606" spans="1:26" ht="16.5" thickBot="1">
      <c r="A606" s="529" t="s">
        <v>5302</v>
      </c>
      <c r="D606" s="555">
        <v>1</v>
      </c>
      <c r="E606" s="555"/>
      <c r="F606" s="555"/>
      <c r="G606" s="555"/>
      <c r="H606" s="555"/>
      <c r="I606" s="555"/>
      <c r="J606" s="555"/>
      <c r="K606" s="555"/>
      <c r="L606" s="555"/>
      <c r="M606" s="555"/>
      <c r="N606" s="555"/>
      <c r="O606" s="50"/>
      <c r="P606" s="294">
        <f>SUM(D606:O606)</f>
        <v>1</v>
      </c>
      <c r="Q606" s="434">
        <f>SUM(E574,L577,U573,F583,M580,V581,E588,N592,U588,E597,N599)</f>
        <v>264.00000000000006</v>
      </c>
      <c r="R606" s="50"/>
      <c r="S606" s="50"/>
      <c r="T606" s="50"/>
      <c r="U606" s="50"/>
      <c r="V606" s="294"/>
      <c r="W606" s="434"/>
      <c r="Z606" s="28"/>
    </row>
    <row r="607" spans="1:26" ht="16.5" thickBot="1">
      <c r="A607" s="529" t="s">
        <v>2618</v>
      </c>
      <c r="B607" s="547"/>
      <c r="C607" s="547"/>
      <c r="D607" s="558">
        <v>3</v>
      </c>
      <c r="E607" s="558"/>
      <c r="F607" s="558"/>
      <c r="G607" s="558"/>
      <c r="H607" s="558"/>
      <c r="I607" s="558"/>
      <c r="J607" s="558"/>
      <c r="K607" s="558"/>
      <c r="L607" s="558"/>
      <c r="M607" s="558"/>
      <c r="N607" s="558"/>
      <c r="O607" s="548"/>
      <c r="P607" s="549">
        <f>SUM(D607:O607)</f>
        <v>3</v>
      </c>
      <c r="Q607" s="550">
        <f>SUM(F576,M573,V573,E582,N584,T585,E589,N591,U589,F596,M597)</f>
        <v>576.19999999999993</v>
      </c>
      <c r="R607" s="548"/>
      <c r="S607" s="548"/>
      <c r="T607" s="548"/>
      <c r="U607" s="548"/>
      <c r="V607" s="549"/>
      <c r="W607" s="550"/>
      <c r="Z607" s="28"/>
    </row>
    <row r="608" spans="1:26" ht="16.5" thickBot="1">
      <c r="A608" s="529" t="s">
        <v>2048</v>
      </c>
      <c r="D608" s="555">
        <v>3</v>
      </c>
      <c r="E608" s="555"/>
      <c r="F608" s="555"/>
      <c r="G608" s="555"/>
      <c r="H608" s="555"/>
      <c r="I608" s="555"/>
      <c r="J608" s="555"/>
      <c r="K608" s="555"/>
      <c r="L608" s="555"/>
      <c r="M608" s="555"/>
      <c r="N608" s="555"/>
      <c r="O608" s="50"/>
      <c r="P608" s="294">
        <f>SUM(D608:O608)</f>
        <v>3</v>
      </c>
      <c r="Q608" s="434">
        <f>SUM(F573,M574,V575,E583,N581,U583,D593,M591,U590,F599,M598)</f>
        <v>312.8</v>
      </c>
      <c r="R608" s="50"/>
      <c r="S608" s="50"/>
      <c r="T608" s="50"/>
      <c r="U608" s="50"/>
      <c r="V608" s="294"/>
      <c r="W608" s="434"/>
      <c r="Z608" s="28"/>
    </row>
    <row r="609" spans="1:26" ht="16.5" thickBot="1">
      <c r="A609" s="529" t="s">
        <v>4657</v>
      </c>
      <c r="D609" s="555">
        <v>0</v>
      </c>
      <c r="E609" s="555"/>
      <c r="F609" s="555"/>
      <c r="G609" s="555"/>
      <c r="H609" s="555"/>
      <c r="I609" s="555"/>
      <c r="J609" s="555"/>
      <c r="K609" s="555"/>
      <c r="L609" s="555"/>
      <c r="M609" s="555"/>
      <c r="N609" s="555"/>
      <c r="O609" s="50"/>
      <c r="P609" s="294">
        <f>SUM(D609:O609)</f>
        <v>0</v>
      </c>
      <c r="Q609" s="434">
        <f>SUM(E575,N576,T577,F582,M581,V584,E590,N590,U591,F600,M599)</f>
        <v>215.6</v>
      </c>
      <c r="R609" s="50"/>
      <c r="S609" s="50"/>
      <c r="T609" s="50"/>
      <c r="U609" s="50"/>
      <c r="V609" s="294"/>
      <c r="W609" s="434"/>
      <c r="Z609" s="28"/>
    </row>
    <row r="610" spans="1:26" ht="16.5" thickBot="1">
      <c r="A610" s="529" t="s">
        <v>4658</v>
      </c>
      <c r="D610" s="555">
        <v>0</v>
      </c>
      <c r="E610" s="555"/>
      <c r="F610" s="555"/>
      <c r="G610" s="555"/>
      <c r="H610" s="555"/>
      <c r="I610" s="555"/>
      <c r="J610" s="555"/>
      <c r="K610" s="555"/>
      <c r="L610" s="555"/>
      <c r="M610" s="555"/>
      <c r="N610" s="555"/>
      <c r="O610" s="50"/>
      <c r="P610" s="294">
        <f>SUM(D610:O610)</f>
        <v>0</v>
      </c>
      <c r="Q610" s="434">
        <f>SUM(E576,N574,U574,F581,M582,V580,F591,M592,V591,E598,L601)</f>
        <v>279.19999999999993</v>
      </c>
      <c r="R610" s="50"/>
      <c r="S610" s="50"/>
      <c r="T610" s="50"/>
      <c r="U610" s="50"/>
      <c r="V610" s="294"/>
      <c r="W610" s="434"/>
      <c r="Z610" s="28"/>
    </row>
    <row r="611" spans="1:26" ht="16.5" thickBot="1">
      <c r="A611" s="529" t="s">
        <v>4659</v>
      </c>
      <c r="D611" s="555">
        <v>0</v>
      </c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0"/>
      <c r="P611" s="294">
        <f>SUM(D611:O611)</f>
        <v>0</v>
      </c>
      <c r="Q611" s="434">
        <f>SUM(F572,M575,V574,E584,N580,U584,F592,L593,V589,E599,N596)</f>
        <v>438.5</v>
      </c>
      <c r="R611" s="50"/>
      <c r="S611" s="50"/>
      <c r="T611" s="50"/>
      <c r="U611" s="50"/>
      <c r="V611" s="294"/>
      <c r="W611" s="434"/>
    </row>
    <row r="612" spans="1:26" ht="16.5" thickBot="1">
      <c r="A612" s="529" t="s">
        <v>2047</v>
      </c>
      <c r="D612" s="555" t="s">
        <v>3020</v>
      </c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0"/>
      <c r="P612" s="294">
        <f>SUM(D612:O612)</f>
        <v>0</v>
      </c>
      <c r="Q612" s="434">
        <f>SUM(D577,N573,U575,F584,M583,V582,E591,N588,V588,E600,N600)</f>
        <v>215.5</v>
      </c>
      <c r="R612" s="50"/>
      <c r="S612" s="50"/>
      <c r="T612" s="50"/>
      <c r="U612" s="50"/>
      <c r="V612" s="294"/>
      <c r="W612" s="434"/>
      <c r="X612" s="535"/>
    </row>
    <row r="613" spans="1:26" ht="16.5" thickBot="1">
      <c r="A613" s="529" t="s">
        <v>4660</v>
      </c>
      <c r="D613" s="555">
        <v>2</v>
      </c>
      <c r="E613" s="555"/>
      <c r="F613" s="555"/>
      <c r="G613" s="555"/>
      <c r="H613" s="555"/>
      <c r="I613" s="555"/>
      <c r="J613" s="555"/>
      <c r="K613" s="555"/>
      <c r="L613" s="555"/>
      <c r="M613" s="555"/>
      <c r="N613" s="555"/>
      <c r="O613" s="50"/>
      <c r="P613" s="294">
        <f>SUM(D613:O613)</f>
        <v>2</v>
      </c>
      <c r="Q613" s="434">
        <f>SUM(F574,M576,U576,D585,M584,V583,E592,N589,U592,F598,M600)</f>
        <v>267.90000000000003</v>
      </c>
      <c r="R613" s="50"/>
      <c r="S613" s="50"/>
      <c r="T613" s="50"/>
      <c r="U613" s="50"/>
      <c r="V613" s="294"/>
      <c r="W613" s="434"/>
    </row>
    <row r="614" spans="1:26" ht="15.75">
      <c r="A614" s="529" t="s">
        <v>4661</v>
      </c>
      <c r="D614" s="555">
        <v>0</v>
      </c>
      <c r="E614" s="555"/>
      <c r="F614" s="555"/>
      <c r="G614" s="555"/>
      <c r="H614" s="555"/>
      <c r="I614" s="555"/>
      <c r="J614" s="555"/>
      <c r="K614" s="555"/>
      <c r="L614" s="556"/>
      <c r="M614" s="557"/>
      <c r="N614" s="557"/>
      <c r="P614" s="294">
        <f>SUM(D614:O614)</f>
        <v>0</v>
      </c>
      <c r="Q614" s="434">
        <f>SUM(E573,N575,U572,F580,N582,U582,F588,M590,V592,D601,N597)</f>
        <v>130.5</v>
      </c>
      <c r="R614" s="63"/>
      <c r="S614" s="28"/>
      <c r="T614" s="28"/>
      <c r="U614" s="28"/>
      <c r="V614" s="288"/>
    </row>
    <row r="615" spans="1:26" ht="15.75">
      <c r="A615" s="289"/>
      <c r="D615" s="287"/>
      <c r="E615" s="287"/>
      <c r="F615" s="287"/>
      <c r="G615" s="287"/>
      <c r="H615" s="287"/>
      <c r="I615" s="287"/>
      <c r="J615" s="287"/>
      <c r="K615" s="287"/>
      <c r="L615" s="28"/>
      <c r="P615" s="288"/>
      <c r="Q615" s="407">
        <f>SUM(Q604:Q614)</f>
        <v>3662</v>
      </c>
      <c r="R615" s="63"/>
      <c r="S615" s="28"/>
      <c r="T615" s="28"/>
      <c r="U615" s="28"/>
      <c r="V615" s="288"/>
      <c r="W615" s="407"/>
    </row>
    <row r="616" spans="1:26" ht="15.75">
      <c r="A616" s="289"/>
      <c r="D616" s="287"/>
      <c r="E616" s="287"/>
      <c r="F616" s="287"/>
      <c r="G616" s="287"/>
      <c r="H616" s="287"/>
      <c r="I616" s="287"/>
      <c r="J616" s="287"/>
      <c r="K616" s="287"/>
      <c r="L616" s="28"/>
      <c r="P616" s="28"/>
      <c r="Q616" s="28"/>
      <c r="R616" s="63"/>
      <c r="S616" s="28"/>
      <c r="T616" s="28"/>
      <c r="U616" s="28"/>
      <c r="V616" s="288"/>
      <c r="W616" s="295"/>
    </row>
    <row r="617" spans="1:26" ht="15.75">
      <c r="A617" s="289"/>
      <c r="D617" s="287"/>
      <c r="E617" s="287"/>
      <c r="F617" s="287"/>
      <c r="G617" s="287"/>
      <c r="H617" s="287"/>
      <c r="I617" s="287"/>
      <c r="J617" s="287"/>
      <c r="K617" s="287"/>
      <c r="L617" s="28"/>
      <c r="P617" s="28"/>
      <c r="Q617" s="28"/>
      <c r="R617" s="63"/>
      <c r="S617" s="28"/>
      <c r="T617" s="28"/>
      <c r="U617" s="28"/>
      <c r="V617" s="288"/>
      <c r="W617" s="295"/>
    </row>
    <row r="618" spans="1:26" ht="15.75">
      <c r="A618" s="289"/>
      <c r="D618" s="287"/>
      <c r="E618" s="287"/>
      <c r="F618" s="287"/>
      <c r="G618" s="287"/>
      <c r="H618" s="287"/>
      <c r="I618" s="287"/>
      <c r="J618" s="287"/>
      <c r="K618" s="287"/>
      <c r="L618" s="28"/>
      <c r="P618" s="28"/>
      <c r="Q618" s="28"/>
      <c r="R618" s="63"/>
      <c r="S618" s="28"/>
      <c r="T618" s="28"/>
      <c r="U618" s="28"/>
      <c r="V618" s="288"/>
      <c r="W618" s="295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78722-85A4-4D79-AE80-EE89A68CD70D}">
  <dimension ref="A1:W700"/>
  <sheetViews>
    <sheetView topLeftCell="A28" workbookViewId="0">
      <selection activeCell="R13" sqref="R13"/>
    </sheetView>
  </sheetViews>
  <sheetFormatPr defaultRowHeight="12.75"/>
  <sheetData>
    <row r="1" spans="1:23" ht="18">
      <c r="A1" s="311" t="s">
        <v>554</v>
      </c>
      <c r="B1" s="274"/>
      <c r="C1" s="271"/>
      <c r="D1" s="279">
        <v>1975</v>
      </c>
      <c r="E1" s="1" t="s">
        <v>138</v>
      </c>
      <c r="G1" s="205" t="s">
        <v>2057</v>
      </c>
      <c r="H1" s="271"/>
      <c r="I1" s="271"/>
      <c r="J1" s="279">
        <v>843</v>
      </c>
      <c r="K1" s="1" t="s">
        <v>139</v>
      </c>
      <c r="M1" s="311" t="s">
        <v>419</v>
      </c>
      <c r="N1" s="271"/>
      <c r="O1" s="271"/>
      <c r="P1" s="279">
        <v>614</v>
      </c>
      <c r="Q1" s="1" t="s">
        <v>133</v>
      </c>
      <c r="S1" s="311" t="s">
        <v>436</v>
      </c>
      <c r="T1" s="28"/>
      <c r="U1" s="271"/>
      <c r="V1" s="279">
        <v>436</v>
      </c>
      <c r="W1" s="1" t="s">
        <v>140</v>
      </c>
    </row>
    <row r="2" spans="1:23" ht="18">
      <c r="A2" s="311" t="s">
        <v>786</v>
      </c>
      <c r="B2" s="274"/>
      <c r="C2" s="271"/>
      <c r="D2" s="279">
        <v>1883</v>
      </c>
      <c r="E2" s="1" t="s">
        <v>138</v>
      </c>
      <c r="G2" s="311" t="s">
        <v>675</v>
      </c>
      <c r="H2" s="271"/>
      <c r="I2" s="271"/>
      <c r="J2" s="279">
        <v>830</v>
      </c>
      <c r="K2" s="1" t="s">
        <v>139</v>
      </c>
      <c r="M2" s="311" t="s">
        <v>503</v>
      </c>
      <c r="N2" s="28"/>
      <c r="O2" s="271"/>
      <c r="P2" s="279">
        <v>573</v>
      </c>
      <c r="Q2" s="1" t="s">
        <v>133</v>
      </c>
      <c r="S2" s="311" t="s">
        <v>581</v>
      </c>
      <c r="T2" s="271"/>
      <c r="U2" s="271"/>
      <c r="V2" s="279">
        <v>434</v>
      </c>
      <c r="W2" s="1" t="s">
        <v>140</v>
      </c>
    </row>
    <row r="3" spans="1:23" ht="18">
      <c r="A3" s="311" t="s">
        <v>902</v>
      </c>
      <c r="B3" s="274"/>
      <c r="C3" s="271"/>
      <c r="D3" s="279">
        <v>1561</v>
      </c>
      <c r="E3" s="1" t="s">
        <v>138</v>
      </c>
      <c r="G3" s="311" t="s">
        <v>413</v>
      </c>
      <c r="H3" s="271"/>
      <c r="I3" s="271"/>
      <c r="J3" s="279">
        <v>771</v>
      </c>
      <c r="K3" s="1" t="s">
        <v>139</v>
      </c>
      <c r="M3" s="311" t="s">
        <v>1548</v>
      </c>
      <c r="N3" s="271"/>
      <c r="O3" s="271"/>
      <c r="P3" s="279">
        <v>572</v>
      </c>
      <c r="Q3" s="1" t="s">
        <v>133</v>
      </c>
      <c r="S3" s="311" t="s">
        <v>421</v>
      </c>
      <c r="T3" s="271"/>
      <c r="U3" s="271"/>
      <c r="V3" s="279">
        <v>418</v>
      </c>
      <c r="W3" s="1" t="s">
        <v>140</v>
      </c>
    </row>
    <row r="4" spans="1:23" ht="18">
      <c r="A4" s="311" t="s">
        <v>424</v>
      </c>
      <c r="B4" s="377"/>
      <c r="C4" s="271"/>
      <c r="D4" s="279">
        <v>1489</v>
      </c>
      <c r="E4" s="1" t="s">
        <v>138</v>
      </c>
      <c r="G4" s="311" t="s">
        <v>513</v>
      </c>
      <c r="H4" s="271"/>
      <c r="I4" s="271"/>
      <c r="J4" s="279">
        <v>757</v>
      </c>
      <c r="K4" s="1" t="s">
        <v>139</v>
      </c>
      <c r="M4" s="311" t="s">
        <v>512</v>
      </c>
      <c r="N4" s="271"/>
      <c r="O4" s="271"/>
      <c r="P4" s="279">
        <v>569</v>
      </c>
      <c r="Q4" s="1" t="s">
        <v>133</v>
      </c>
      <c r="S4" s="311" t="s">
        <v>1138</v>
      </c>
      <c r="T4" s="271"/>
      <c r="U4" s="271"/>
      <c r="V4" s="279">
        <v>411</v>
      </c>
      <c r="W4" s="1" t="s">
        <v>140</v>
      </c>
    </row>
    <row r="5" spans="1:23" ht="18">
      <c r="A5" s="311" t="s">
        <v>936</v>
      </c>
      <c r="B5" s="274"/>
      <c r="C5" s="271"/>
      <c r="D5" s="279">
        <v>1163</v>
      </c>
      <c r="E5" s="1" t="s">
        <v>138</v>
      </c>
      <c r="G5" s="311" t="s">
        <v>565</v>
      </c>
      <c r="H5" s="28"/>
      <c r="I5" s="271"/>
      <c r="J5" s="279">
        <v>752</v>
      </c>
      <c r="K5" s="1" t="s">
        <v>139</v>
      </c>
      <c r="M5" s="311" t="s">
        <v>545</v>
      </c>
      <c r="N5" s="271"/>
      <c r="O5" s="271"/>
      <c r="P5" s="279">
        <v>566</v>
      </c>
      <c r="Q5" s="1" t="s">
        <v>133</v>
      </c>
      <c r="S5" s="311" t="s">
        <v>494</v>
      </c>
      <c r="T5" s="271"/>
      <c r="U5" s="271"/>
      <c r="V5" s="279">
        <v>395</v>
      </c>
      <c r="W5" s="1" t="s">
        <v>140</v>
      </c>
    </row>
    <row r="6" spans="1:23" ht="18">
      <c r="A6" s="311" t="s">
        <v>476</v>
      </c>
      <c r="B6" s="274"/>
      <c r="C6" s="271"/>
      <c r="D6" s="279">
        <v>1135</v>
      </c>
      <c r="E6" s="1" t="s">
        <v>138</v>
      </c>
      <c r="G6" s="311" t="s">
        <v>1629</v>
      </c>
      <c r="H6" s="28"/>
      <c r="I6" s="271"/>
      <c r="J6" s="279">
        <v>742</v>
      </c>
      <c r="K6" s="1" t="s">
        <v>139</v>
      </c>
      <c r="M6" s="311" t="s">
        <v>441</v>
      </c>
      <c r="N6" s="28"/>
      <c r="O6" s="28"/>
      <c r="P6" s="279">
        <v>544</v>
      </c>
      <c r="Q6" s="1" t="s">
        <v>133</v>
      </c>
      <c r="S6" s="311" t="s">
        <v>1146</v>
      </c>
      <c r="T6" s="28"/>
      <c r="U6" s="271"/>
      <c r="V6" s="279">
        <v>389</v>
      </c>
      <c r="W6" s="1" t="s">
        <v>140</v>
      </c>
    </row>
    <row r="7" spans="1:23" ht="18">
      <c r="A7" s="311" t="s">
        <v>489</v>
      </c>
      <c r="B7" s="274"/>
      <c r="C7" s="271"/>
      <c r="D7" s="279">
        <v>1054</v>
      </c>
      <c r="E7" s="1" t="s">
        <v>138</v>
      </c>
      <c r="G7" s="311" t="s">
        <v>1941</v>
      </c>
      <c r="H7" s="271"/>
      <c r="I7" s="271"/>
      <c r="J7" s="279">
        <v>716</v>
      </c>
      <c r="K7" s="1" t="s">
        <v>139</v>
      </c>
      <c r="M7" s="311" t="s">
        <v>612</v>
      </c>
      <c r="N7" s="271"/>
      <c r="O7" s="271"/>
      <c r="P7" s="279">
        <v>533</v>
      </c>
      <c r="Q7" s="1" t="s">
        <v>133</v>
      </c>
      <c r="S7" s="311" t="s">
        <v>477</v>
      </c>
      <c r="T7" s="271"/>
      <c r="U7" s="271"/>
      <c r="V7" s="279">
        <v>378</v>
      </c>
      <c r="W7" s="1" t="s">
        <v>140</v>
      </c>
    </row>
    <row r="8" spans="1:23" ht="18.75">
      <c r="A8" s="311" t="s">
        <v>1928</v>
      </c>
      <c r="B8" s="375"/>
      <c r="C8" s="271"/>
      <c r="D8" s="279">
        <v>1023</v>
      </c>
      <c r="E8" s="1" t="s">
        <v>138</v>
      </c>
      <c r="G8" s="311" t="s">
        <v>453</v>
      </c>
      <c r="H8" s="271"/>
      <c r="I8" s="271"/>
      <c r="J8" s="279">
        <v>702</v>
      </c>
      <c r="K8" s="1" t="s">
        <v>139</v>
      </c>
      <c r="M8" s="311" t="s">
        <v>1586</v>
      </c>
      <c r="N8" s="271"/>
      <c r="O8" s="271"/>
      <c r="P8" s="279">
        <v>521</v>
      </c>
      <c r="Q8" s="1" t="s">
        <v>133</v>
      </c>
      <c r="S8" s="205" t="s">
        <v>1949</v>
      </c>
      <c r="T8" s="271"/>
      <c r="U8" s="271"/>
      <c r="V8" s="279">
        <v>373</v>
      </c>
      <c r="W8" s="1" t="s">
        <v>140</v>
      </c>
    </row>
    <row r="9" spans="1:23" ht="18.75">
      <c r="A9" s="311" t="s">
        <v>463</v>
      </c>
      <c r="B9" s="375"/>
      <c r="C9" s="271"/>
      <c r="D9" s="279">
        <v>989</v>
      </c>
      <c r="E9" s="1" t="s">
        <v>138</v>
      </c>
      <c r="G9" s="311" t="s">
        <v>471</v>
      </c>
      <c r="H9" s="271"/>
      <c r="I9" s="271"/>
      <c r="J9" s="279">
        <v>694</v>
      </c>
      <c r="K9" s="1" t="s">
        <v>139</v>
      </c>
      <c r="M9" s="311" t="s">
        <v>1189</v>
      </c>
      <c r="N9" s="271"/>
      <c r="O9" s="271"/>
      <c r="P9" s="279">
        <v>514</v>
      </c>
      <c r="Q9" s="1" t="s">
        <v>133</v>
      </c>
      <c r="S9" s="311" t="s">
        <v>1132</v>
      </c>
      <c r="T9" s="271"/>
      <c r="U9" s="271"/>
      <c r="V9" s="279">
        <v>370</v>
      </c>
      <c r="W9" s="1" t="s">
        <v>140</v>
      </c>
    </row>
    <row r="10" spans="1:23" ht="18">
      <c r="A10" s="311" t="s">
        <v>551</v>
      </c>
      <c r="B10" s="377"/>
      <c r="C10" s="271"/>
      <c r="D10" s="279">
        <v>884</v>
      </c>
      <c r="E10" s="1" t="s">
        <v>138</v>
      </c>
      <c r="G10" s="311" t="s">
        <v>578</v>
      </c>
      <c r="H10" s="271"/>
      <c r="I10" s="271"/>
      <c r="J10" s="279">
        <v>662</v>
      </c>
      <c r="K10" s="1" t="s">
        <v>139</v>
      </c>
      <c r="M10" s="311" t="s">
        <v>493</v>
      </c>
      <c r="N10" s="28"/>
      <c r="O10" s="271"/>
      <c r="P10" s="279">
        <v>502</v>
      </c>
      <c r="Q10" s="1" t="s">
        <v>133</v>
      </c>
      <c r="S10" s="311" t="s">
        <v>455</v>
      </c>
      <c r="T10" s="28"/>
      <c r="U10" s="271"/>
      <c r="V10" s="279">
        <v>368</v>
      </c>
      <c r="W10" s="1" t="s">
        <v>140</v>
      </c>
    </row>
    <row r="11" spans="1:23" ht="18">
      <c r="E11" s="1"/>
      <c r="G11" s="311" t="s">
        <v>1183</v>
      </c>
      <c r="H11" s="271"/>
      <c r="I11" s="271"/>
      <c r="J11" s="279">
        <v>636</v>
      </c>
      <c r="K11" s="1" t="s">
        <v>139</v>
      </c>
      <c r="M11" s="311" t="s">
        <v>669</v>
      </c>
      <c r="N11" s="271"/>
      <c r="O11" s="271"/>
      <c r="P11" s="279">
        <v>496</v>
      </c>
      <c r="Q11" s="1" t="s">
        <v>133</v>
      </c>
      <c r="S11" s="311" t="s">
        <v>522</v>
      </c>
      <c r="T11" s="271"/>
      <c r="U11" s="271"/>
      <c r="V11" s="279">
        <v>365</v>
      </c>
      <c r="W11" s="1" t="s">
        <v>140</v>
      </c>
    </row>
    <row r="12" spans="1:23" ht="18">
      <c r="E12" s="1"/>
      <c r="G12" s="311" t="s">
        <v>1119</v>
      </c>
      <c r="H12" s="271"/>
      <c r="I12" s="271"/>
      <c r="J12" s="279">
        <v>633</v>
      </c>
      <c r="K12" s="1" t="s">
        <v>139</v>
      </c>
      <c r="M12" s="311" t="s">
        <v>420</v>
      </c>
      <c r="N12" s="271"/>
      <c r="O12" s="271"/>
      <c r="P12" s="279">
        <v>491</v>
      </c>
      <c r="Q12" s="1" t="s">
        <v>133</v>
      </c>
      <c r="S12" s="205" t="s">
        <v>2326</v>
      </c>
      <c r="T12" s="271"/>
      <c r="U12" s="271"/>
      <c r="V12" s="279">
        <v>364</v>
      </c>
      <c r="W12" s="1" t="s">
        <v>140</v>
      </c>
    </row>
    <row r="13" spans="1:23" ht="18">
      <c r="E13" s="1"/>
      <c r="G13" s="311" t="s">
        <v>580</v>
      </c>
      <c r="H13" s="28"/>
      <c r="I13" s="271"/>
      <c r="J13" s="279">
        <v>630</v>
      </c>
      <c r="K13" s="1" t="s">
        <v>139</v>
      </c>
      <c r="M13" s="311" t="s">
        <v>1364</v>
      </c>
      <c r="N13" s="271"/>
      <c r="O13" s="271"/>
      <c r="P13" s="279">
        <v>482</v>
      </c>
      <c r="Q13" s="1" t="s">
        <v>133</v>
      </c>
      <c r="S13" s="311" t="s">
        <v>473</v>
      </c>
      <c r="T13" s="271"/>
      <c r="U13" s="271"/>
      <c r="V13" s="279">
        <v>360</v>
      </c>
      <c r="W13" s="1" t="s">
        <v>140</v>
      </c>
    </row>
    <row r="14" spans="1:23" ht="18">
      <c r="A14" s="205" t="s">
        <v>2380</v>
      </c>
      <c r="B14" s="28"/>
      <c r="C14" s="271"/>
      <c r="D14" s="279">
        <v>312</v>
      </c>
      <c r="E14" s="1" t="s">
        <v>136</v>
      </c>
      <c r="G14" s="311" t="s">
        <v>460</v>
      </c>
      <c r="H14" s="271"/>
      <c r="I14" s="271"/>
      <c r="J14" s="279">
        <v>629</v>
      </c>
      <c r="K14" s="1" t="s">
        <v>139</v>
      </c>
      <c r="M14" s="205" t="s">
        <v>2336</v>
      </c>
      <c r="N14" s="28"/>
      <c r="O14" s="271"/>
      <c r="P14" s="279">
        <v>478</v>
      </c>
      <c r="Q14" s="1" t="s">
        <v>133</v>
      </c>
      <c r="S14" s="311" t="s">
        <v>1363</v>
      </c>
      <c r="T14" s="28"/>
      <c r="U14" s="271"/>
      <c r="V14" s="279">
        <v>358</v>
      </c>
      <c r="W14" s="1" t="s">
        <v>140</v>
      </c>
    </row>
    <row r="15" spans="1:23" ht="18">
      <c r="A15" s="311" t="s">
        <v>1940</v>
      </c>
      <c r="B15" s="28"/>
      <c r="C15" s="271"/>
      <c r="D15" s="279">
        <v>310</v>
      </c>
      <c r="E15" s="1" t="s">
        <v>136</v>
      </c>
      <c r="G15" s="311" t="s">
        <v>466</v>
      </c>
      <c r="H15" s="271"/>
      <c r="I15" s="271"/>
      <c r="J15" s="279">
        <v>623</v>
      </c>
      <c r="K15" s="1" t="s">
        <v>139</v>
      </c>
      <c r="M15" s="205" t="s">
        <v>2281</v>
      </c>
      <c r="N15" s="271"/>
      <c r="O15" s="271"/>
      <c r="P15" s="279">
        <v>473</v>
      </c>
      <c r="Q15" s="1" t="s">
        <v>133</v>
      </c>
      <c r="S15" s="311" t="s">
        <v>1626</v>
      </c>
      <c r="T15" s="271"/>
      <c r="U15" s="271"/>
      <c r="V15" s="279">
        <v>357</v>
      </c>
      <c r="W15" s="1" t="s">
        <v>140</v>
      </c>
    </row>
    <row r="16" spans="1:23" ht="18">
      <c r="A16" s="311" t="s">
        <v>425</v>
      </c>
      <c r="B16" s="271"/>
      <c r="C16" s="271"/>
      <c r="D16" s="279">
        <v>302</v>
      </c>
      <c r="E16" s="1" t="s">
        <v>136</v>
      </c>
      <c r="M16" s="311" t="s">
        <v>1194</v>
      </c>
      <c r="N16" s="271"/>
      <c r="O16" s="271"/>
      <c r="P16" s="279">
        <v>466</v>
      </c>
      <c r="Q16" s="1" t="s">
        <v>133</v>
      </c>
      <c r="S16" s="311" t="s">
        <v>1206</v>
      </c>
      <c r="T16" s="271"/>
      <c r="U16" s="271"/>
      <c r="V16" s="279">
        <v>342</v>
      </c>
      <c r="W16" s="1" t="s">
        <v>140</v>
      </c>
    </row>
    <row r="17" spans="1:23" ht="18">
      <c r="A17" s="311" t="s">
        <v>519</v>
      </c>
      <c r="B17" s="271"/>
      <c r="C17" s="271"/>
      <c r="D17" s="279">
        <v>301</v>
      </c>
      <c r="E17" s="1" t="s">
        <v>136</v>
      </c>
      <c r="M17" s="311" t="s">
        <v>633</v>
      </c>
      <c r="N17" s="271"/>
      <c r="O17" s="271"/>
      <c r="P17" s="279">
        <v>463</v>
      </c>
      <c r="Q17" s="1" t="s">
        <v>133</v>
      </c>
      <c r="S17" s="311" t="s">
        <v>426</v>
      </c>
      <c r="T17" s="28"/>
      <c r="U17" s="271"/>
      <c r="V17" s="279">
        <v>335</v>
      </c>
      <c r="W17" s="1" t="s">
        <v>140</v>
      </c>
    </row>
    <row r="18" spans="1:23" ht="18">
      <c r="A18" s="311" t="s">
        <v>1676</v>
      </c>
      <c r="B18" s="271"/>
      <c r="C18" s="271"/>
      <c r="D18" s="279">
        <v>293</v>
      </c>
      <c r="E18" s="1" t="s">
        <v>136</v>
      </c>
      <c r="M18" s="311" t="s">
        <v>492</v>
      </c>
      <c r="N18" s="28"/>
      <c r="O18" s="271"/>
      <c r="P18" s="279">
        <v>456</v>
      </c>
      <c r="Q18" s="1" t="s">
        <v>133</v>
      </c>
      <c r="S18" s="311" t="s">
        <v>486</v>
      </c>
      <c r="T18" s="271"/>
      <c r="U18" s="271"/>
      <c r="V18" s="279">
        <v>335</v>
      </c>
      <c r="W18" s="1" t="s">
        <v>140</v>
      </c>
    </row>
    <row r="19" spans="1:23" ht="18">
      <c r="A19" s="311" t="s">
        <v>543</v>
      </c>
      <c r="B19" s="271"/>
      <c r="C19" s="271"/>
      <c r="D19" s="279">
        <v>290</v>
      </c>
      <c r="E19" s="1" t="s">
        <v>136</v>
      </c>
      <c r="G19" s="311" t="s">
        <v>461</v>
      </c>
      <c r="H19" s="205"/>
      <c r="I19" s="28"/>
      <c r="J19" s="279">
        <v>230</v>
      </c>
      <c r="K19" s="1" t="s">
        <v>134</v>
      </c>
      <c r="M19" s="311" t="s">
        <v>422</v>
      </c>
      <c r="N19" s="28"/>
      <c r="O19" s="271"/>
      <c r="P19" s="279">
        <v>453</v>
      </c>
      <c r="Q19" s="1" t="s">
        <v>133</v>
      </c>
      <c r="S19" s="311" t="s">
        <v>462</v>
      </c>
      <c r="T19" s="28"/>
      <c r="U19" s="271"/>
      <c r="V19" s="279">
        <v>333</v>
      </c>
      <c r="W19" s="1" t="s">
        <v>140</v>
      </c>
    </row>
    <row r="20" spans="1:23" ht="18">
      <c r="A20" s="205" t="s">
        <v>2074</v>
      </c>
      <c r="B20" s="28"/>
      <c r="C20" s="271"/>
      <c r="D20" s="279">
        <v>288</v>
      </c>
      <c r="E20" s="1" t="s">
        <v>136</v>
      </c>
      <c r="G20" s="311" t="s">
        <v>423</v>
      </c>
      <c r="H20" s="271"/>
      <c r="I20" s="271"/>
      <c r="J20" s="279">
        <v>230</v>
      </c>
      <c r="K20" s="1" t="s">
        <v>134</v>
      </c>
      <c r="M20" s="311" t="s">
        <v>514</v>
      </c>
      <c r="N20" s="271"/>
      <c r="O20" s="271"/>
      <c r="P20" s="279">
        <v>444</v>
      </c>
      <c r="Q20" s="1" t="s">
        <v>133</v>
      </c>
      <c r="S20" s="311" t="s">
        <v>498</v>
      </c>
      <c r="T20" s="271"/>
      <c r="U20" s="271"/>
      <c r="V20" s="279">
        <v>332</v>
      </c>
      <c r="W20" s="1" t="s">
        <v>140</v>
      </c>
    </row>
    <row r="21" spans="1:23" ht="18">
      <c r="A21" s="311" t="s">
        <v>470</v>
      </c>
      <c r="B21" s="271"/>
      <c r="C21" s="271"/>
      <c r="D21" s="279">
        <v>286</v>
      </c>
      <c r="E21" s="1" t="s">
        <v>136</v>
      </c>
      <c r="G21" s="311" t="s">
        <v>1630</v>
      </c>
      <c r="H21" s="271"/>
      <c r="I21" s="271"/>
      <c r="J21" s="279">
        <v>227</v>
      </c>
      <c r="K21" s="1" t="s">
        <v>134</v>
      </c>
      <c r="S21" s="205" t="s">
        <v>2317</v>
      </c>
      <c r="T21" s="271"/>
      <c r="U21" s="271"/>
      <c r="V21" s="279">
        <v>330</v>
      </c>
      <c r="W21" s="1" t="s">
        <v>140</v>
      </c>
    </row>
    <row r="22" spans="1:23" ht="18">
      <c r="A22" s="311" t="s">
        <v>416</v>
      </c>
      <c r="B22" s="28"/>
      <c r="C22" s="271"/>
      <c r="D22" s="279">
        <v>285</v>
      </c>
      <c r="E22" s="1" t="s">
        <v>136</v>
      </c>
      <c r="G22" s="311" t="s">
        <v>1934</v>
      </c>
      <c r="H22" s="28"/>
      <c r="I22" s="28"/>
      <c r="J22" s="279">
        <v>225</v>
      </c>
      <c r="K22" s="1" t="s">
        <v>134</v>
      </c>
      <c r="S22" s="311" t="s">
        <v>611</v>
      </c>
      <c r="T22" s="271"/>
      <c r="U22" s="271"/>
      <c r="V22" s="279">
        <v>329</v>
      </c>
      <c r="W22" s="1" t="s">
        <v>140</v>
      </c>
    </row>
    <row r="23" spans="1:23" ht="18">
      <c r="A23" s="205" t="s">
        <v>2437</v>
      </c>
      <c r="B23" s="271"/>
      <c r="C23" s="271"/>
      <c r="D23" s="279">
        <v>284</v>
      </c>
      <c r="E23" s="1" t="s">
        <v>136</v>
      </c>
      <c r="G23" s="311" t="s">
        <v>558</v>
      </c>
      <c r="H23" s="271"/>
      <c r="I23" s="271"/>
      <c r="J23" s="279">
        <v>225</v>
      </c>
      <c r="K23" s="1" t="s">
        <v>134</v>
      </c>
      <c r="S23" s="311" t="s">
        <v>468</v>
      </c>
      <c r="T23" s="28"/>
      <c r="U23" s="271"/>
      <c r="V23" s="279">
        <v>323</v>
      </c>
      <c r="W23" s="1" t="s">
        <v>140</v>
      </c>
    </row>
    <row r="24" spans="1:23" ht="18">
      <c r="A24" s="453" t="s">
        <v>2888</v>
      </c>
      <c r="B24" s="271"/>
      <c r="C24" s="271"/>
      <c r="D24" s="279">
        <v>283</v>
      </c>
      <c r="E24" s="1" t="s">
        <v>136</v>
      </c>
      <c r="G24" s="311" t="s">
        <v>523</v>
      </c>
      <c r="H24" s="271"/>
      <c r="I24" s="271"/>
      <c r="J24" s="279">
        <v>222</v>
      </c>
      <c r="K24" s="1" t="s">
        <v>134</v>
      </c>
      <c r="M24" s="311" t="s">
        <v>415</v>
      </c>
      <c r="N24" s="28"/>
      <c r="O24" s="271"/>
      <c r="P24" s="279">
        <v>176</v>
      </c>
      <c r="Q24" s="1" t="s">
        <v>137</v>
      </c>
      <c r="S24" s="311" t="s">
        <v>1675</v>
      </c>
      <c r="T24" s="271"/>
      <c r="U24" s="271"/>
      <c r="V24" s="279">
        <v>317</v>
      </c>
      <c r="W24" s="1" t="s">
        <v>140</v>
      </c>
    </row>
    <row r="25" spans="1:23" ht="18">
      <c r="A25" s="311" t="s">
        <v>431</v>
      </c>
      <c r="B25" s="271"/>
      <c r="C25" s="271"/>
      <c r="D25" s="279">
        <v>282</v>
      </c>
      <c r="E25" s="1" t="s">
        <v>136</v>
      </c>
      <c r="G25" s="311" t="s">
        <v>1171</v>
      </c>
      <c r="H25" s="271"/>
      <c r="I25" s="271"/>
      <c r="J25" s="279">
        <v>220</v>
      </c>
      <c r="K25" s="1" t="s">
        <v>134</v>
      </c>
      <c r="M25" s="311" t="s">
        <v>598</v>
      </c>
      <c r="N25" s="28"/>
      <c r="O25" s="271"/>
      <c r="P25" s="279">
        <v>174</v>
      </c>
      <c r="Q25" s="1" t="s">
        <v>137</v>
      </c>
      <c r="S25" s="311" t="s">
        <v>576</v>
      </c>
      <c r="T25" s="271"/>
      <c r="U25" s="271"/>
      <c r="V25" s="279">
        <v>315</v>
      </c>
      <c r="W25" s="1" t="s">
        <v>140</v>
      </c>
    </row>
    <row r="26" spans="1:23" ht="18">
      <c r="A26" s="311" t="s">
        <v>641</v>
      </c>
      <c r="B26" s="271"/>
      <c r="C26" s="271"/>
      <c r="D26" s="279">
        <v>273</v>
      </c>
      <c r="E26" s="1" t="s">
        <v>136</v>
      </c>
      <c r="G26" s="205" t="s">
        <v>1950</v>
      </c>
      <c r="H26" s="271"/>
      <c r="I26" s="271"/>
      <c r="J26" s="279">
        <v>219</v>
      </c>
      <c r="K26" s="1" t="s">
        <v>134</v>
      </c>
      <c r="M26" s="311" t="s">
        <v>781</v>
      </c>
      <c r="N26" s="28"/>
      <c r="O26" s="271"/>
      <c r="P26" s="279">
        <v>174</v>
      </c>
      <c r="Q26" s="1" t="s">
        <v>137</v>
      </c>
    </row>
    <row r="27" spans="1:23" ht="18">
      <c r="A27" s="311" t="s">
        <v>506</v>
      </c>
      <c r="B27" s="271"/>
      <c r="C27" s="271"/>
      <c r="D27" s="279">
        <v>273</v>
      </c>
      <c r="E27" s="1" t="s">
        <v>136</v>
      </c>
      <c r="G27" s="311" t="s">
        <v>570</v>
      </c>
      <c r="H27" s="271"/>
      <c r="I27" s="271"/>
      <c r="J27" s="279">
        <v>216</v>
      </c>
      <c r="K27" s="1" t="s">
        <v>134</v>
      </c>
      <c r="M27" s="453" t="s">
        <v>2730</v>
      </c>
      <c r="N27" s="271"/>
      <c r="O27" s="271"/>
      <c r="P27" s="279">
        <v>172</v>
      </c>
      <c r="Q27" s="1" t="s">
        <v>137</v>
      </c>
    </row>
    <row r="28" spans="1:23" ht="18">
      <c r="A28" s="311" t="s">
        <v>427</v>
      </c>
      <c r="B28" s="28"/>
      <c r="C28" s="271"/>
      <c r="D28" s="279">
        <v>271</v>
      </c>
      <c r="E28" s="1" t="s">
        <v>136</v>
      </c>
      <c r="G28" s="311" t="s">
        <v>1603</v>
      </c>
      <c r="H28" s="28"/>
      <c r="I28" s="271"/>
      <c r="J28" s="279">
        <v>214</v>
      </c>
      <c r="K28" s="1" t="s">
        <v>134</v>
      </c>
      <c r="M28" s="311" t="s">
        <v>485</v>
      </c>
      <c r="N28" s="271"/>
      <c r="O28" s="271"/>
      <c r="P28" s="279">
        <v>170</v>
      </c>
      <c r="Q28" s="1" t="s">
        <v>137</v>
      </c>
    </row>
    <row r="29" spans="1:23" ht="18">
      <c r="A29" s="311" t="s">
        <v>478</v>
      </c>
      <c r="B29" s="271"/>
      <c r="C29" s="271"/>
      <c r="D29" s="279">
        <v>270</v>
      </c>
      <c r="E29" s="1" t="s">
        <v>136</v>
      </c>
      <c r="G29" s="311" t="s">
        <v>1173</v>
      </c>
      <c r="H29" s="271"/>
      <c r="I29" s="271"/>
      <c r="J29" s="279">
        <v>214</v>
      </c>
      <c r="K29" s="1" t="s">
        <v>134</v>
      </c>
      <c r="M29" s="311" t="s">
        <v>765</v>
      </c>
      <c r="N29" s="271"/>
      <c r="O29" s="271"/>
      <c r="P29" s="279">
        <v>169</v>
      </c>
      <c r="Q29" s="1" t="s">
        <v>137</v>
      </c>
      <c r="S29" s="311" t="s">
        <v>1612</v>
      </c>
      <c r="T29" s="271"/>
      <c r="U29" s="271"/>
      <c r="V29" s="279">
        <v>115</v>
      </c>
      <c r="W29" s="1" t="s">
        <v>135</v>
      </c>
    </row>
    <row r="30" spans="1:23" ht="18">
      <c r="A30" s="311" t="s">
        <v>918</v>
      </c>
      <c r="B30" s="271"/>
      <c r="C30" s="271"/>
      <c r="D30" s="279">
        <v>270</v>
      </c>
      <c r="E30" s="1" t="s">
        <v>136</v>
      </c>
      <c r="G30" s="311" t="s">
        <v>500</v>
      </c>
      <c r="H30" s="271"/>
      <c r="I30" s="271"/>
      <c r="J30" s="279">
        <v>213</v>
      </c>
      <c r="K30" s="1" t="s">
        <v>134</v>
      </c>
      <c r="M30" s="311" t="s">
        <v>491</v>
      </c>
      <c r="N30" s="28"/>
      <c r="O30" s="271"/>
      <c r="P30" s="279">
        <v>167</v>
      </c>
      <c r="Q30" s="1" t="s">
        <v>137</v>
      </c>
      <c r="S30" s="311" t="s">
        <v>1997</v>
      </c>
      <c r="T30" s="28"/>
      <c r="U30" s="28"/>
      <c r="V30" s="279">
        <v>115</v>
      </c>
      <c r="W30" s="1" t="s">
        <v>135</v>
      </c>
    </row>
    <row r="31" spans="1:23" ht="18">
      <c r="A31" s="311" t="s">
        <v>647</v>
      </c>
      <c r="B31" s="28"/>
      <c r="C31" s="271"/>
      <c r="D31" s="279">
        <v>268</v>
      </c>
      <c r="E31" s="1" t="s">
        <v>136</v>
      </c>
      <c r="G31" s="311" t="s">
        <v>1951</v>
      </c>
      <c r="H31" s="271"/>
      <c r="I31" s="271"/>
      <c r="J31" s="279">
        <v>213</v>
      </c>
      <c r="K31" s="1" t="s">
        <v>134</v>
      </c>
      <c r="M31" s="311" t="s">
        <v>510</v>
      </c>
      <c r="N31" s="271"/>
      <c r="O31" s="271"/>
      <c r="P31" s="279">
        <v>167</v>
      </c>
      <c r="Q31" s="1" t="s">
        <v>137</v>
      </c>
      <c r="S31" s="311" t="s">
        <v>1186</v>
      </c>
      <c r="T31" s="28"/>
      <c r="U31" s="271"/>
      <c r="V31" s="279">
        <v>115</v>
      </c>
      <c r="W31" s="1" t="s">
        <v>135</v>
      </c>
    </row>
    <row r="32" spans="1:23" ht="18">
      <c r="A32" s="311" t="s">
        <v>1185</v>
      </c>
      <c r="B32" s="271"/>
      <c r="C32" s="271"/>
      <c r="D32" s="279">
        <v>261</v>
      </c>
      <c r="E32" s="1" t="s">
        <v>136</v>
      </c>
      <c r="G32" s="311" t="s">
        <v>1142</v>
      </c>
      <c r="H32" s="271"/>
      <c r="I32" s="271"/>
      <c r="J32" s="279">
        <v>211</v>
      </c>
      <c r="K32" s="1" t="s">
        <v>134</v>
      </c>
      <c r="M32" s="311" t="s">
        <v>922</v>
      </c>
      <c r="N32" s="271"/>
      <c r="O32" s="271"/>
      <c r="P32" s="279">
        <v>167</v>
      </c>
      <c r="Q32" s="1" t="s">
        <v>137</v>
      </c>
      <c r="S32" s="311" t="s">
        <v>1931</v>
      </c>
      <c r="T32" s="271"/>
      <c r="U32" s="271"/>
      <c r="V32" s="279">
        <v>114</v>
      </c>
      <c r="W32" s="1" t="s">
        <v>135</v>
      </c>
    </row>
    <row r="33" spans="1:23" ht="18">
      <c r="A33" s="311" t="s">
        <v>553</v>
      </c>
      <c r="B33" s="28"/>
      <c r="C33" s="271"/>
      <c r="D33" s="279">
        <v>260</v>
      </c>
      <c r="E33" s="1" t="s">
        <v>136</v>
      </c>
      <c r="G33" s="311" t="s">
        <v>447</v>
      </c>
      <c r="H33" s="271"/>
      <c r="I33" s="271"/>
      <c r="J33" s="279">
        <v>209</v>
      </c>
      <c r="K33" s="1" t="s">
        <v>134</v>
      </c>
      <c r="M33" s="311" t="s">
        <v>467</v>
      </c>
      <c r="N33" s="28"/>
      <c r="O33" s="271"/>
      <c r="P33" s="279">
        <v>165</v>
      </c>
      <c r="Q33" s="1" t="s">
        <v>137</v>
      </c>
      <c r="S33" s="311" t="s">
        <v>1213</v>
      </c>
      <c r="T33" s="28"/>
      <c r="U33" s="271"/>
      <c r="V33" s="279">
        <v>112</v>
      </c>
      <c r="W33" s="1" t="s">
        <v>135</v>
      </c>
    </row>
    <row r="34" spans="1:23" ht="18">
      <c r="A34" s="311" t="s">
        <v>680</v>
      </c>
      <c r="B34" s="28"/>
      <c r="C34" s="271"/>
      <c r="D34" s="279">
        <v>259</v>
      </c>
      <c r="E34" s="1" t="s">
        <v>136</v>
      </c>
      <c r="G34" s="311" t="s">
        <v>499</v>
      </c>
      <c r="H34" s="271"/>
      <c r="I34" s="271"/>
      <c r="J34" s="279">
        <v>208</v>
      </c>
      <c r="K34" s="1" t="s">
        <v>134</v>
      </c>
      <c r="M34" s="311" t="s">
        <v>618</v>
      </c>
      <c r="N34" s="28"/>
      <c r="O34" s="271"/>
      <c r="P34" s="279">
        <v>164</v>
      </c>
      <c r="Q34" s="1" t="s">
        <v>137</v>
      </c>
      <c r="S34" s="311" t="s">
        <v>1956</v>
      </c>
      <c r="T34" s="28"/>
      <c r="U34" s="271"/>
      <c r="V34" s="279">
        <v>112</v>
      </c>
      <c r="W34" s="1" t="s">
        <v>135</v>
      </c>
    </row>
    <row r="35" spans="1:23" ht="18">
      <c r="A35" s="311" t="s">
        <v>428</v>
      </c>
      <c r="B35" s="271"/>
      <c r="C35" s="271"/>
      <c r="D35" s="279">
        <v>258</v>
      </c>
      <c r="E35" s="1" t="s">
        <v>136</v>
      </c>
      <c r="G35" s="311" t="s">
        <v>482</v>
      </c>
      <c r="H35" s="271"/>
      <c r="I35" s="271"/>
      <c r="J35" s="279">
        <v>208</v>
      </c>
      <c r="K35" s="1" t="s">
        <v>134</v>
      </c>
      <c r="M35" s="311" t="s">
        <v>601</v>
      </c>
      <c r="N35" s="271"/>
      <c r="O35" s="271"/>
      <c r="P35" s="279">
        <v>163</v>
      </c>
      <c r="Q35" s="1" t="s">
        <v>137</v>
      </c>
      <c r="S35" s="311" t="s">
        <v>524</v>
      </c>
      <c r="T35" s="28"/>
      <c r="U35" s="271"/>
      <c r="V35" s="279">
        <v>112</v>
      </c>
      <c r="W35" s="1" t="s">
        <v>135</v>
      </c>
    </row>
    <row r="36" spans="1:23" ht="18">
      <c r="A36" s="311" t="s">
        <v>1945</v>
      </c>
      <c r="B36" s="271"/>
      <c r="C36" s="271"/>
      <c r="D36" s="279">
        <v>252</v>
      </c>
      <c r="E36" s="1" t="s">
        <v>136</v>
      </c>
      <c r="G36" s="205" t="s">
        <v>2407</v>
      </c>
      <c r="H36" s="271"/>
      <c r="I36" s="271"/>
      <c r="J36" s="279">
        <v>206</v>
      </c>
      <c r="K36" s="1" t="s">
        <v>134</v>
      </c>
      <c r="M36" s="311" t="s">
        <v>536</v>
      </c>
      <c r="N36" s="28"/>
      <c r="O36" s="271"/>
      <c r="P36" s="279">
        <v>163</v>
      </c>
      <c r="Q36" s="1" t="s">
        <v>137</v>
      </c>
      <c r="S36" s="311" t="s">
        <v>1212</v>
      </c>
      <c r="T36" s="28"/>
      <c r="U36" s="271"/>
      <c r="V36" s="279">
        <v>111</v>
      </c>
      <c r="W36" s="1" t="s">
        <v>135</v>
      </c>
    </row>
    <row r="37" spans="1:23" ht="18">
      <c r="A37" s="311" t="s">
        <v>1365</v>
      </c>
      <c r="B37" s="28"/>
      <c r="C37" s="271"/>
      <c r="D37" s="279">
        <v>251</v>
      </c>
      <c r="E37" s="1" t="s">
        <v>136</v>
      </c>
      <c r="G37" s="311" t="s">
        <v>644</v>
      </c>
      <c r="H37" s="271"/>
      <c r="I37" s="271"/>
      <c r="J37" s="279">
        <v>206</v>
      </c>
      <c r="K37" s="1" t="s">
        <v>134</v>
      </c>
      <c r="M37" s="205" t="s">
        <v>2405</v>
      </c>
      <c r="N37" s="271"/>
      <c r="O37" s="271"/>
      <c r="P37" s="279">
        <v>162</v>
      </c>
      <c r="Q37" s="1" t="s">
        <v>137</v>
      </c>
      <c r="S37" s="205" t="s">
        <v>2245</v>
      </c>
      <c r="T37" s="271"/>
      <c r="U37" s="271"/>
      <c r="V37" s="279">
        <v>111</v>
      </c>
      <c r="W37" s="1" t="s">
        <v>135</v>
      </c>
    </row>
    <row r="38" spans="1:23" ht="18">
      <c r="A38" s="311" t="s">
        <v>487</v>
      </c>
      <c r="B38" s="271"/>
      <c r="C38" s="271"/>
      <c r="D38" s="279">
        <v>248</v>
      </c>
      <c r="E38" s="1" t="s">
        <v>136</v>
      </c>
      <c r="G38" s="311" t="s">
        <v>517</v>
      </c>
      <c r="H38" s="28"/>
      <c r="I38" s="28"/>
      <c r="J38" s="279">
        <v>205</v>
      </c>
      <c r="K38" s="1" t="s">
        <v>134</v>
      </c>
      <c r="M38" s="311" t="s">
        <v>584</v>
      </c>
      <c r="N38" s="28"/>
      <c r="O38" s="271"/>
      <c r="P38" s="279">
        <v>160</v>
      </c>
      <c r="Q38" s="1" t="s">
        <v>137</v>
      </c>
      <c r="S38" s="205" t="s">
        <v>2350</v>
      </c>
      <c r="T38" s="271"/>
      <c r="U38" s="271"/>
      <c r="V38" s="279">
        <v>111</v>
      </c>
      <c r="W38" s="1" t="s">
        <v>135</v>
      </c>
    </row>
    <row r="39" spans="1:23" ht="18">
      <c r="A39" s="311" t="s">
        <v>676</v>
      </c>
      <c r="B39" s="28"/>
      <c r="C39" s="271"/>
      <c r="D39" s="279">
        <v>246</v>
      </c>
      <c r="E39" s="1" t="s">
        <v>136</v>
      </c>
      <c r="G39" s="311" t="s">
        <v>450</v>
      </c>
      <c r="H39" s="28"/>
      <c r="I39" s="271"/>
      <c r="J39" s="279">
        <v>205</v>
      </c>
      <c r="K39" s="1" t="s">
        <v>134</v>
      </c>
      <c r="M39" s="311" t="s">
        <v>646</v>
      </c>
      <c r="N39" s="271"/>
      <c r="O39" s="271"/>
      <c r="P39" s="279">
        <v>156</v>
      </c>
      <c r="Q39" s="1" t="s">
        <v>137</v>
      </c>
      <c r="S39" s="453" t="s">
        <v>3110</v>
      </c>
      <c r="T39" s="28"/>
      <c r="U39" s="28"/>
      <c r="V39" s="279">
        <v>110</v>
      </c>
      <c r="W39" s="1" t="s">
        <v>135</v>
      </c>
    </row>
    <row r="40" spans="1:23" ht="18">
      <c r="A40" s="311" t="s">
        <v>1596</v>
      </c>
      <c r="B40" s="271"/>
      <c r="C40" s="271"/>
      <c r="D40" s="279">
        <v>246</v>
      </c>
      <c r="E40" s="1" t="s">
        <v>136</v>
      </c>
      <c r="G40" s="311" t="s">
        <v>509</v>
      </c>
      <c r="H40" s="28"/>
      <c r="I40" s="271"/>
      <c r="J40" s="279">
        <v>205</v>
      </c>
      <c r="K40" s="1" t="s">
        <v>134</v>
      </c>
      <c r="M40" s="311" t="s">
        <v>668</v>
      </c>
      <c r="N40" s="271"/>
      <c r="O40" s="271"/>
      <c r="P40" s="279">
        <v>155</v>
      </c>
      <c r="Q40" s="1" t="s">
        <v>137</v>
      </c>
      <c r="S40" s="453" t="s">
        <v>2938</v>
      </c>
      <c r="T40" s="28"/>
      <c r="U40" s="28"/>
      <c r="V40" s="279">
        <v>109</v>
      </c>
      <c r="W40" s="1" t="s">
        <v>135</v>
      </c>
    </row>
    <row r="41" spans="1:23" ht="18">
      <c r="A41" s="311" t="s">
        <v>472</v>
      </c>
      <c r="B41" s="271"/>
      <c r="C41" s="271"/>
      <c r="D41" s="279">
        <v>241</v>
      </c>
      <c r="E41" s="1" t="s">
        <v>136</v>
      </c>
      <c r="G41" s="311" t="s">
        <v>1936</v>
      </c>
      <c r="H41" s="271"/>
      <c r="I41" s="271"/>
      <c r="J41" s="279">
        <v>204</v>
      </c>
      <c r="K41" s="1" t="s">
        <v>134</v>
      </c>
      <c r="M41" s="311" t="s">
        <v>777</v>
      </c>
      <c r="N41" s="271"/>
      <c r="O41" s="271"/>
      <c r="P41" s="279">
        <v>153</v>
      </c>
      <c r="Q41" s="1" t="s">
        <v>137</v>
      </c>
      <c r="S41" s="311" t="s">
        <v>1192</v>
      </c>
      <c r="T41" s="271"/>
      <c r="U41" s="271"/>
      <c r="V41" s="279">
        <v>109</v>
      </c>
      <c r="W41" s="1" t="s">
        <v>135</v>
      </c>
    </row>
    <row r="42" spans="1:23" ht="18">
      <c r="A42" s="311" t="s">
        <v>798</v>
      </c>
      <c r="B42" s="28"/>
      <c r="C42" s="271"/>
      <c r="D42" s="279">
        <v>239</v>
      </c>
      <c r="E42" s="1" t="s">
        <v>136</v>
      </c>
      <c r="G42" s="311" t="s">
        <v>585</v>
      </c>
      <c r="H42" s="271"/>
      <c r="I42" s="271"/>
      <c r="J42" s="279">
        <v>203</v>
      </c>
      <c r="K42" s="1" t="s">
        <v>134</v>
      </c>
      <c r="M42" s="311" t="s">
        <v>621</v>
      </c>
      <c r="N42" s="271"/>
      <c r="O42" s="271"/>
      <c r="P42" s="279">
        <v>152</v>
      </c>
      <c r="Q42" s="1" t="s">
        <v>137</v>
      </c>
      <c r="S42" s="311" t="s">
        <v>1611</v>
      </c>
      <c r="T42" s="271"/>
      <c r="U42" s="271"/>
      <c r="V42" s="279">
        <v>109</v>
      </c>
      <c r="W42" s="1" t="s">
        <v>135</v>
      </c>
    </row>
    <row r="43" spans="1:23" ht="18">
      <c r="A43" s="311" t="s">
        <v>653</v>
      </c>
      <c r="B43" s="28"/>
      <c r="C43" s="271"/>
      <c r="D43" s="279">
        <v>238</v>
      </c>
      <c r="E43" s="1" t="s">
        <v>136</v>
      </c>
      <c r="G43" s="311" t="s">
        <v>440</v>
      </c>
      <c r="H43" s="271"/>
      <c r="I43" s="271"/>
      <c r="J43" s="279">
        <v>202</v>
      </c>
      <c r="K43" s="1" t="s">
        <v>134</v>
      </c>
      <c r="M43" s="311" t="s">
        <v>483</v>
      </c>
      <c r="N43" s="271"/>
      <c r="O43" s="271"/>
      <c r="P43" s="279">
        <v>151</v>
      </c>
      <c r="Q43" s="1" t="s">
        <v>137</v>
      </c>
      <c r="S43" s="311" t="s">
        <v>480</v>
      </c>
      <c r="T43" s="271"/>
      <c r="U43" s="271"/>
      <c r="V43" s="279">
        <v>109</v>
      </c>
      <c r="W43" s="1" t="s">
        <v>135</v>
      </c>
    </row>
    <row r="44" spans="1:23" ht="18">
      <c r="E44" s="1"/>
      <c r="G44" s="311" t="s">
        <v>458</v>
      </c>
      <c r="H44" s="271"/>
      <c r="I44" s="271"/>
      <c r="J44" s="279">
        <v>202</v>
      </c>
      <c r="K44" s="1" t="s">
        <v>134</v>
      </c>
      <c r="M44" s="311" t="s">
        <v>665</v>
      </c>
      <c r="N44" s="271"/>
      <c r="O44" s="271"/>
      <c r="P44" s="279">
        <v>151</v>
      </c>
      <c r="Q44" s="1" t="s">
        <v>137</v>
      </c>
      <c r="S44" s="311" t="s">
        <v>1717</v>
      </c>
      <c r="T44" s="28"/>
      <c r="U44" s="271"/>
      <c r="V44" s="279">
        <v>108</v>
      </c>
      <c r="W44" s="1" t="s">
        <v>135</v>
      </c>
    </row>
    <row r="45" spans="1:23" ht="18">
      <c r="E45" s="1"/>
      <c r="G45" s="205" t="s">
        <v>2273</v>
      </c>
      <c r="H45" s="28"/>
      <c r="I45" s="271"/>
      <c r="J45" s="279">
        <v>199</v>
      </c>
      <c r="K45" s="1" t="s">
        <v>134</v>
      </c>
      <c r="M45" s="311" t="s">
        <v>1118</v>
      </c>
      <c r="N45" s="28"/>
      <c r="O45" s="271"/>
      <c r="P45" s="279">
        <v>150</v>
      </c>
      <c r="Q45" s="1" t="s">
        <v>137</v>
      </c>
      <c r="S45" s="311" t="s">
        <v>568</v>
      </c>
      <c r="T45" s="28"/>
      <c r="U45" s="271"/>
      <c r="V45" s="279">
        <v>107</v>
      </c>
      <c r="W45" s="1" t="s">
        <v>135</v>
      </c>
    </row>
    <row r="46" spans="1:23" ht="18">
      <c r="E46" s="1"/>
      <c r="G46" s="311" t="s">
        <v>456</v>
      </c>
      <c r="H46" s="28"/>
      <c r="I46" s="271"/>
      <c r="J46" s="279">
        <v>197</v>
      </c>
      <c r="K46" s="1" t="s">
        <v>134</v>
      </c>
      <c r="M46" s="311" t="s">
        <v>788</v>
      </c>
      <c r="N46" s="271"/>
      <c r="O46" s="271"/>
      <c r="P46" s="279">
        <v>149</v>
      </c>
      <c r="Q46" s="1" t="s">
        <v>137</v>
      </c>
      <c r="S46" s="311" t="s">
        <v>1959</v>
      </c>
      <c r="T46" s="271"/>
      <c r="U46" s="271"/>
      <c r="V46" s="279">
        <v>107</v>
      </c>
      <c r="W46" s="1" t="s">
        <v>135</v>
      </c>
    </row>
    <row r="47" spans="1:23" ht="18">
      <c r="A47" s="311" t="s">
        <v>923</v>
      </c>
      <c r="B47" s="28"/>
      <c r="C47" s="271"/>
      <c r="D47" s="279">
        <v>83</v>
      </c>
      <c r="E47" s="1" t="s">
        <v>131</v>
      </c>
      <c r="G47" s="205" t="s">
        <v>2274</v>
      </c>
      <c r="H47" s="271"/>
      <c r="I47" s="271"/>
      <c r="J47" s="279">
        <v>197</v>
      </c>
      <c r="K47" s="1" t="s">
        <v>134</v>
      </c>
      <c r="M47" s="311" t="s">
        <v>457</v>
      </c>
      <c r="N47" s="271"/>
      <c r="O47" s="271"/>
      <c r="P47" s="279">
        <v>148</v>
      </c>
      <c r="Q47" s="1" t="s">
        <v>137</v>
      </c>
      <c r="S47" s="205" t="s">
        <v>2066</v>
      </c>
      <c r="T47" s="28"/>
      <c r="U47" s="271"/>
      <c r="V47" s="279">
        <v>105</v>
      </c>
      <c r="W47" s="1" t="s">
        <v>135</v>
      </c>
    </row>
    <row r="48" spans="1:23" ht="18">
      <c r="A48" s="311" t="s">
        <v>1141</v>
      </c>
      <c r="B48" s="28"/>
      <c r="C48" s="28"/>
      <c r="D48" s="279">
        <v>82</v>
      </c>
      <c r="E48" s="1" t="s">
        <v>131</v>
      </c>
      <c r="G48" s="311" t="s">
        <v>1195</v>
      </c>
      <c r="H48" s="271"/>
      <c r="I48" s="271"/>
      <c r="J48" s="279">
        <v>196</v>
      </c>
      <c r="K48" s="1" t="s">
        <v>134</v>
      </c>
      <c r="M48" s="453" t="s">
        <v>2928</v>
      </c>
      <c r="N48" s="28"/>
      <c r="O48" s="271"/>
      <c r="P48" s="279">
        <v>146</v>
      </c>
      <c r="Q48" s="1" t="s">
        <v>137</v>
      </c>
      <c r="S48" s="311" t="s">
        <v>909</v>
      </c>
      <c r="T48" s="271"/>
      <c r="U48" s="271"/>
      <c r="V48" s="279">
        <v>105</v>
      </c>
      <c r="W48" s="1" t="s">
        <v>135</v>
      </c>
    </row>
    <row r="49" spans="1:23" ht="18">
      <c r="A49" s="205" t="s">
        <v>2375</v>
      </c>
      <c r="B49" s="28"/>
      <c r="C49" s="271"/>
      <c r="D49" s="279">
        <v>82</v>
      </c>
      <c r="E49" s="1" t="s">
        <v>131</v>
      </c>
      <c r="G49" s="311" t="s">
        <v>515</v>
      </c>
      <c r="H49" s="271"/>
      <c r="I49" s="271"/>
      <c r="J49" s="279">
        <v>196</v>
      </c>
      <c r="K49" s="1" t="s">
        <v>134</v>
      </c>
      <c r="M49" s="311" t="s">
        <v>778</v>
      </c>
      <c r="N49" s="271"/>
      <c r="O49" s="271"/>
      <c r="P49" s="279">
        <v>146</v>
      </c>
      <c r="Q49" s="1" t="s">
        <v>137</v>
      </c>
      <c r="S49" s="311" t="s">
        <v>1994</v>
      </c>
      <c r="T49" s="271"/>
      <c r="U49" s="271"/>
      <c r="V49" s="279">
        <v>105</v>
      </c>
      <c r="W49" s="1" t="s">
        <v>135</v>
      </c>
    </row>
    <row r="50" spans="1:23" ht="18">
      <c r="A50" s="311" t="s">
        <v>1360</v>
      </c>
      <c r="B50" s="271"/>
      <c r="C50" s="271"/>
      <c r="D50" s="279">
        <v>81</v>
      </c>
      <c r="E50" s="1" t="s">
        <v>131</v>
      </c>
      <c r="G50" s="311" t="s">
        <v>624</v>
      </c>
      <c r="H50" s="271"/>
      <c r="I50" s="271"/>
      <c r="J50" s="279">
        <v>196</v>
      </c>
      <c r="K50" s="1" t="s">
        <v>134</v>
      </c>
      <c r="M50" s="205" t="s">
        <v>2077</v>
      </c>
      <c r="N50" s="271"/>
      <c r="O50" s="271"/>
      <c r="P50" s="279">
        <v>143</v>
      </c>
      <c r="Q50" s="1" t="s">
        <v>137</v>
      </c>
      <c r="S50" s="311" t="s">
        <v>640</v>
      </c>
      <c r="T50" s="271"/>
      <c r="U50" s="271"/>
      <c r="V50" s="279">
        <v>105</v>
      </c>
      <c r="W50" s="1" t="s">
        <v>135</v>
      </c>
    </row>
    <row r="51" spans="1:23" ht="18">
      <c r="A51" s="311" t="s">
        <v>1724</v>
      </c>
      <c r="B51" s="28"/>
      <c r="C51" s="271"/>
      <c r="D51" s="279">
        <v>80</v>
      </c>
      <c r="E51" s="1" t="s">
        <v>131</v>
      </c>
      <c r="G51" s="311" t="s">
        <v>454</v>
      </c>
      <c r="H51" s="28"/>
      <c r="I51" s="28"/>
      <c r="J51" s="279">
        <v>189</v>
      </c>
      <c r="K51" s="1" t="s">
        <v>134</v>
      </c>
      <c r="M51" s="311" t="s">
        <v>780</v>
      </c>
      <c r="N51" s="271"/>
      <c r="O51" s="271"/>
      <c r="P51" s="279">
        <v>140</v>
      </c>
      <c r="Q51" s="1" t="s">
        <v>137</v>
      </c>
      <c r="S51" s="311" t="s">
        <v>593</v>
      </c>
      <c r="T51" s="28"/>
      <c r="U51" s="271"/>
      <c r="V51" s="279">
        <v>104</v>
      </c>
      <c r="W51" s="1" t="s">
        <v>135</v>
      </c>
    </row>
    <row r="52" spans="1:23" ht="18">
      <c r="A52" s="311" t="s">
        <v>1188</v>
      </c>
      <c r="B52" s="271"/>
      <c r="C52" s="271"/>
      <c r="D52" s="279">
        <v>79</v>
      </c>
      <c r="E52" s="1" t="s">
        <v>131</v>
      </c>
      <c r="G52" s="311" t="s">
        <v>504</v>
      </c>
      <c r="H52" s="28"/>
      <c r="I52" s="28"/>
      <c r="J52" s="279">
        <v>188</v>
      </c>
      <c r="K52" s="1" t="s">
        <v>134</v>
      </c>
      <c r="M52" s="205" t="s">
        <v>2078</v>
      </c>
      <c r="N52" s="28"/>
      <c r="O52" s="271"/>
      <c r="P52" s="279">
        <v>140</v>
      </c>
      <c r="Q52" s="1" t="s">
        <v>137</v>
      </c>
      <c r="S52" s="311" t="s">
        <v>664</v>
      </c>
      <c r="T52" s="271"/>
      <c r="U52" s="271"/>
      <c r="V52" s="279">
        <v>104</v>
      </c>
      <c r="W52" s="1" t="s">
        <v>135</v>
      </c>
    </row>
    <row r="53" spans="1:23" ht="18">
      <c r="A53" s="453" t="s">
        <v>2924</v>
      </c>
      <c r="B53" s="271"/>
      <c r="C53" s="271"/>
      <c r="D53" s="279">
        <v>79</v>
      </c>
      <c r="E53" s="1" t="s">
        <v>131</v>
      </c>
      <c r="G53" s="311" t="s">
        <v>537</v>
      </c>
      <c r="H53" s="271"/>
      <c r="I53" s="271"/>
      <c r="J53" s="279">
        <v>188</v>
      </c>
      <c r="K53" s="1" t="s">
        <v>134</v>
      </c>
      <c r="M53" s="311" t="s">
        <v>1133</v>
      </c>
      <c r="N53" s="271"/>
      <c r="O53" s="271"/>
      <c r="P53" s="279">
        <v>137</v>
      </c>
      <c r="Q53" s="1" t="s">
        <v>137</v>
      </c>
      <c r="S53" s="453" t="s">
        <v>2945</v>
      </c>
      <c r="T53" s="271"/>
      <c r="U53" s="271"/>
      <c r="V53" s="279">
        <v>104</v>
      </c>
      <c r="W53" s="1" t="s">
        <v>135</v>
      </c>
    </row>
    <row r="54" spans="1:23" ht="18">
      <c r="A54" s="205" t="s">
        <v>2243</v>
      </c>
      <c r="B54" s="271"/>
      <c r="C54" s="271"/>
      <c r="D54" s="279">
        <v>79</v>
      </c>
      <c r="E54" s="1" t="s">
        <v>131</v>
      </c>
      <c r="G54" s="311" t="s">
        <v>649</v>
      </c>
      <c r="H54" s="28"/>
      <c r="I54" s="271"/>
      <c r="J54" s="279">
        <v>185</v>
      </c>
      <c r="K54" s="1" t="s">
        <v>134</v>
      </c>
      <c r="M54" s="311" t="s">
        <v>539</v>
      </c>
      <c r="N54" s="271"/>
      <c r="O54" s="271"/>
      <c r="P54" s="279">
        <v>137</v>
      </c>
      <c r="Q54" s="1" t="s">
        <v>137</v>
      </c>
      <c r="S54" s="311" t="s">
        <v>1946</v>
      </c>
      <c r="T54" s="28"/>
      <c r="U54" s="271"/>
      <c r="V54" s="279">
        <v>103</v>
      </c>
      <c r="W54" s="1" t="s">
        <v>135</v>
      </c>
    </row>
    <row r="55" spans="1:23" ht="18">
      <c r="A55" s="311" t="s">
        <v>1944</v>
      </c>
      <c r="B55" s="28"/>
      <c r="C55" s="271"/>
      <c r="D55" s="279">
        <v>77</v>
      </c>
      <c r="E55" s="1" t="s">
        <v>131</v>
      </c>
      <c r="G55" s="311" t="s">
        <v>437</v>
      </c>
      <c r="H55" s="28"/>
      <c r="I55" s="271"/>
      <c r="J55" s="279">
        <v>183</v>
      </c>
      <c r="K55" s="1" t="s">
        <v>134</v>
      </c>
      <c r="M55" s="311" t="s">
        <v>567</v>
      </c>
      <c r="N55" s="28"/>
      <c r="O55" s="271"/>
      <c r="P55" s="279">
        <v>136</v>
      </c>
      <c r="Q55" s="1" t="s">
        <v>137</v>
      </c>
      <c r="S55" s="311" t="s">
        <v>1939</v>
      </c>
      <c r="T55" s="271"/>
      <c r="U55" s="271"/>
      <c r="V55" s="279">
        <v>103</v>
      </c>
      <c r="W55" s="1" t="s">
        <v>135</v>
      </c>
    </row>
    <row r="56" spans="1:23" ht="18">
      <c r="A56" s="453" t="s">
        <v>2753</v>
      </c>
      <c r="B56" s="271"/>
      <c r="C56" s="271"/>
      <c r="D56" s="279">
        <v>76</v>
      </c>
      <c r="E56" s="1" t="s">
        <v>131</v>
      </c>
      <c r="G56" s="363" t="s">
        <v>2076</v>
      </c>
      <c r="H56" s="271"/>
      <c r="I56" s="271"/>
      <c r="J56" s="279">
        <v>179</v>
      </c>
      <c r="K56" s="1" t="s">
        <v>134</v>
      </c>
      <c r="M56" s="311" t="s">
        <v>637</v>
      </c>
      <c r="N56" s="271"/>
      <c r="O56" s="271"/>
      <c r="P56" s="279">
        <v>133</v>
      </c>
      <c r="Q56" s="1" t="s">
        <v>137</v>
      </c>
      <c r="S56" s="205" t="s">
        <v>2064</v>
      </c>
      <c r="T56" s="28"/>
      <c r="U56" s="271"/>
      <c r="V56" s="279">
        <v>101</v>
      </c>
      <c r="W56" s="1" t="s">
        <v>135</v>
      </c>
    </row>
    <row r="57" spans="1:23" ht="18">
      <c r="A57" s="311" t="s">
        <v>1725</v>
      </c>
      <c r="B57" s="28"/>
      <c r="C57" s="28"/>
      <c r="D57" s="279">
        <v>75</v>
      </c>
      <c r="E57" s="1" t="s">
        <v>131</v>
      </c>
      <c r="G57" s="311" t="s">
        <v>459</v>
      </c>
      <c r="H57" s="28"/>
      <c r="I57" s="28"/>
      <c r="J57" s="279">
        <v>178</v>
      </c>
      <c r="K57" s="1" t="s">
        <v>134</v>
      </c>
      <c r="M57" s="311" t="s">
        <v>534</v>
      </c>
      <c r="N57" s="271"/>
      <c r="O57" s="271"/>
      <c r="P57" s="279">
        <v>132</v>
      </c>
      <c r="Q57" s="1" t="s">
        <v>137</v>
      </c>
      <c r="S57" s="205" t="s">
        <v>3329</v>
      </c>
      <c r="T57" s="271"/>
      <c r="U57" s="271"/>
      <c r="V57" s="279">
        <v>101</v>
      </c>
      <c r="W57" s="1" t="s">
        <v>135</v>
      </c>
    </row>
    <row r="58" spans="1:23" ht="18">
      <c r="A58" s="311" t="s">
        <v>806</v>
      </c>
      <c r="B58" s="271"/>
      <c r="C58" s="271"/>
      <c r="D58" s="279">
        <v>75</v>
      </c>
      <c r="E58" s="1" t="s">
        <v>131</v>
      </c>
      <c r="G58" s="311" t="s">
        <v>1239</v>
      </c>
      <c r="J58" s="279">
        <v>177</v>
      </c>
      <c r="K58" s="1" t="s">
        <v>134</v>
      </c>
      <c r="M58" s="453" t="s">
        <v>2732</v>
      </c>
      <c r="N58" s="28"/>
      <c r="O58" s="271"/>
      <c r="P58" s="279">
        <v>132</v>
      </c>
      <c r="Q58" s="1" t="s">
        <v>137</v>
      </c>
      <c r="S58" s="311" t="s">
        <v>1937</v>
      </c>
      <c r="T58" s="271"/>
      <c r="U58" s="271"/>
      <c r="V58" s="279">
        <v>100</v>
      </c>
      <c r="W58" s="1" t="s">
        <v>135</v>
      </c>
    </row>
    <row r="59" spans="1:23" ht="18">
      <c r="A59" s="311" t="s">
        <v>1184</v>
      </c>
      <c r="B59" s="28"/>
      <c r="C59" s="271"/>
      <c r="D59" s="279">
        <v>75</v>
      </c>
      <c r="E59" s="1" t="s">
        <v>131</v>
      </c>
      <c r="G59" s="205" t="s">
        <v>2447</v>
      </c>
      <c r="H59" s="28"/>
      <c r="I59" s="271"/>
      <c r="J59" s="279">
        <v>177</v>
      </c>
      <c r="K59" s="1" t="s">
        <v>134</v>
      </c>
      <c r="M59" s="311" t="s">
        <v>1991</v>
      </c>
      <c r="N59" s="28"/>
      <c r="O59" s="271"/>
      <c r="P59" s="279">
        <v>129</v>
      </c>
      <c r="Q59" s="1" t="s">
        <v>137</v>
      </c>
      <c r="S59" s="453" t="s">
        <v>3124</v>
      </c>
      <c r="T59" s="271"/>
      <c r="U59" s="271"/>
      <c r="V59" s="279">
        <v>99</v>
      </c>
      <c r="W59" s="1" t="s">
        <v>135</v>
      </c>
    </row>
    <row r="60" spans="1:23" ht="18">
      <c r="A60" s="453" t="s">
        <v>2752</v>
      </c>
      <c r="B60" s="28"/>
      <c r="C60" s="271"/>
      <c r="D60" s="279">
        <v>75</v>
      </c>
      <c r="E60" s="1" t="s">
        <v>131</v>
      </c>
      <c r="M60" s="311" t="s">
        <v>518</v>
      </c>
      <c r="N60" s="28"/>
      <c r="O60" s="28"/>
      <c r="P60" s="279">
        <v>126</v>
      </c>
      <c r="Q60" s="1" t="s">
        <v>137</v>
      </c>
      <c r="S60" s="311" t="s">
        <v>563</v>
      </c>
      <c r="T60" s="271"/>
      <c r="U60" s="271"/>
      <c r="V60" s="279">
        <v>98</v>
      </c>
      <c r="W60" s="1" t="s">
        <v>135</v>
      </c>
    </row>
    <row r="61" spans="1:23" ht="18">
      <c r="A61" s="311" t="s">
        <v>1193</v>
      </c>
      <c r="B61" s="28"/>
      <c r="C61" s="271"/>
      <c r="D61" s="279">
        <v>74</v>
      </c>
      <c r="E61" s="1" t="s">
        <v>131</v>
      </c>
      <c r="M61" s="453" t="s">
        <v>2779</v>
      </c>
      <c r="N61" s="271"/>
      <c r="O61" s="271"/>
      <c r="P61" s="279">
        <v>125</v>
      </c>
      <c r="Q61" s="1" t="s">
        <v>137</v>
      </c>
      <c r="S61" s="311" t="s">
        <v>1716</v>
      </c>
      <c r="T61" s="28"/>
      <c r="U61" s="271"/>
      <c r="V61" s="279">
        <v>97</v>
      </c>
      <c r="W61" s="1" t="s">
        <v>135</v>
      </c>
    </row>
    <row r="62" spans="1:23" ht="18">
      <c r="A62" s="311" t="s">
        <v>792</v>
      </c>
      <c r="B62" s="28"/>
      <c r="C62" s="28"/>
      <c r="D62" s="279">
        <v>74</v>
      </c>
      <c r="E62" s="1" t="s">
        <v>131</v>
      </c>
      <c r="G62" s="311"/>
      <c r="H62" s="271"/>
      <c r="I62" s="271"/>
      <c r="J62" s="279"/>
      <c r="K62" s="1"/>
      <c r="M62" s="311" t="s">
        <v>659</v>
      </c>
      <c r="N62" s="271"/>
      <c r="O62" s="271"/>
      <c r="P62" s="279">
        <v>125</v>
      </c>
      <c r="Q62" s="1" t="s">
        <v>137</v>
      </c>
      <c r="S62" s="311" t="s">
        <v>490</v>
      </c>
      <c r="T62" s="271"/>
      <c r="U62" s="271"/>
      <c r="V62" s="279">
        <v>97</v>
      </c>
      <c r="W62" s="1" t="s">
        <v>135</v>
      </c>
    </row>
    <row r="63" spans="1:23" ht="18">
      <c r="A63" s="311" t="s">
        <v>560</v>
      </c>
      <c r="B63" s="28"/>
      <c r="C63" s="271"/>
      <c r="D63" s="279">
        <v>74</v>
      </c>
      <c r="E63" s="1" t="s">
        <v>131</v>
      </c>
      <c r="G63" s="205" t="s">
        <v>2434</v>
      </c>
      <c r="H63" s="28"/>
      <c r="I63" s="271"/>
      <c r="J63" s="279">
        <v>53</v>
      </c>
      <c r="K63" s="1" t="s">
        <v>132</v>
      </c>
      <c r="M63" s="311" t="s">
        <v>622</v>
      </c>
      <c r="N63" s="28"/>
      <c r="O63" s="271"/>
      <c r="P63" s="279">
        <v>124</v>
      </c>
      <c r="Q63" s="1" t="s">
        <v>137</v>
      </c>
      <c r="S63" s="311" t="s">
        <v>1617</v>
      </c>
      <c r="T63" s="271"/>
      <c r="U63" s="271"/>
      <c r="V63" s="279">
        <v>97</v>
      </c>
      <c r="W63" s="1" t="s">
        <v>135</v>
      </c>
    </row>
    <row r="64" spans="1:23" ht="18">
      <c r="A64" s="311" t="s">
        <v>417</v>
      </c>
      <c r="B64" s="271"/>
      <c r="C64" s="271"/>
      <c r="D64" s="279">
        <v>74</v>
      </c>
      <c r="E64" s="1" t="s">
        <v>131</v>
      </c>
      <c r="G64" s="311" t="s">
        <v>928</v>
      </c>
      <c r="H64" s="378"/>
      <c r="I64" s="271"/>
      <c r="J64" s="279">
        <v>53</v>
      </c>
      <c r="K64" s="1" t="s">
        <v>132</v>
      </c>
      <c r="M64" s="311" t="s">
        <v>446</v>
      </c>
      <c r="N64" s="271"/>
      <c r="O64" s="271"/>
      <c r="P64" s="279">
        <v>124</v>
      </c>
      <c r="Q64" s="1" t="s">
        <v>137</v>
      </c>
      <c r="S64" s="311" t="s">
        <v>655</v>
      </c>
      <c r="T64" s="28"/>
      <c r="U64" s="271"/>
      <c r="V64" s="279">
        <v>95</v>
      </c>
      <c r="W64" s="1" t="s">
        <v>135</v>
      </c>
    </row>
    <row r="65" spans="1:23" ht="18.75">
      <c r="A65" s="311" t="s">
        <v>670</v>
      </c>
      <c r="B65" s="28"/>
      <c r="C65" s="28"/>
      <c r="D65" s="279">
        <v>74</v>
      </c>
      <c r="E65" s="1" t="s">
        <v>131</v>
      </c>
      <c r="G65" s="311" t="s">
        <v>507</v>
      </c>
      <c r="H65" s="375"/>
      <c r="I65" s="271"/>
      <c r="J65" s="279">
        <v>53</v>
      </c>
      <c r="K65" s="1" t="s">
        <v>132</v>
      </c>
      <c r="M65" s="311" t="s">
        <v>1179</v>
      </c>
      <c r="N65" s="28"/>
      <c r="O65" s="28"/>
      <c r="P65" s="279">
        <v>121</v>
      </c>
      <c r="Q65" s="1" t="s">
        <v>137</v>
      </c>
      <c r="S65" s="311" t="s">
        <v>572</v>
      </c>
      <c r="T65" s="50"/>
      <c r="U65" s="50"/>
      <c r="V65" s="279">
        <v>95</v>
      </c>
      <c r="W65" s="1" t="s">
        <v>135</v>
      </c>
    </row>
    <row r="66" spans="1:23" ht="18">
      <c r="A66" s="311" t="s">
        <v>652</v>
      </c>
      <c r="B66" s="28"/>
      <c r="C66" s="28"/>
      <c r="D66" s="279">
        <v>72</v>
      </c>
      <c r="E66" s="1" t="s">
        <v>131</v>
      </c>
      <c r="G66" s="311" t="s">
        <v>782</v>
      </c>
      <c r="H66" s="378"/>
      <c r="I66" s="271"/>
      <c r="J66" s="279">
        <v>53</v>
      </c>
      <c r="K66" s="1" t="s">
        <v>132</v>
      </c>
      <c r="M66" s="311" t="s">
        <v>1604</v>
      </c>
      <c r="N66" s="271"/>
      <c r="O66" s="271"/>
      <c r="P66" s="279">
        <v>121</v>
      </c>
      <c r="Q66" s="1" t="s">
        <v>137</v>
      </c>
      <c r="S66" s="311" t="s">
        <v>561</v>
      </c>
      <c r="T66" s="271"/>
      <c r="U66" s="271"/>
      <c r="V66" s="279">
        <v>95</v>
      </c>
      <c r="W66" s="1" t="s">
        <v>135</v>
      </c>
    </row>
    <row r="67" spans="1:23" ht="18">
      <c r="A67" s="311" t="s">
        <v>1965</v>
      </c>
      <c r="B67" s="28"/>
      <c r="C67" s="28"/>
      <c r="D67" s="279">
        <v>71</v>
      </c>
      <c r="E67" s="1" t="s">
        <v>131</v>
      </c>
      <c r="G67" s="311" t="s">
        <v>785</v>
      </c>
      <c r="H67" s="28"/>
      <c r="I67" s="271"/>
      <c r="J67" s="279">
        <v>53</v>
      </c>
      <c r="K67" s="1" t="s">
        <v>132</v>
      </c>
      <c r="M67" s="311" t="s">
        <v>442</v>
      </c>
      <c r="N67" s="28"/>
      <c r="O67" s="271"/>
      <c r="P67" s="279">
        <v>119</v>
      </c>
      <c r="Q67" s="1" t="s">
        <v>137</v>
      </c>
      <c r="S67" s="311" t="s">
        <v>445</v>
      </c>
      <c r="T67" s="271"/>
      <c r="U67" s="271"/>
      <c r="V67" s="279">
        <v>94</v>
      </c>
      <c r="W67" s="1" t="s">
        <v>135</v>
      </c>
    </row>
    <row r="68" spans="1:23" ht="18.75">
      <c r="A68" s="311" t="s">
        <v>590</v>
      </c>
      <c r="B68" s="28"/>
      <c r="C68" s="271"/>
      <c r="D68" s="279">
        <v>71</v>
      </c>
      <c r="E68" s="1" t="s">
        <v>131</v>
      </c>
      <c r="G68" s="311" t="s">
        <v>656</v>
      </c>
      <c r="H68" s="375"/>
      <c r="I68" s="28"/>
      <c r="J68" s="279">
        <v>52</v>
      </c>
      <c r="K68" s="1" t="s">
        <v>132</v>
      </c>
      <c r="M68" s="311" t="s">
        <v>529</v>
      </c>
      <c r="N68" s="271"/>
      <c r="O68" s="271"/>
      <c r="P68" s="279">
        <v>119</v>
      </c>
      <c r="Q68" s="1" t="s">
        <v>137</v>
      </c>
      <c r="S68" s="453" t="s">
        <v>2774</v>
      </c>
      <c r="T68" s="271"/>
      <c r="U68" s="271"/>
      <c r="V68" s="279">
        <v>94</v>
      </c>
      <c r="W68" s="1" t="s">
        <v>135</v>
      </c>
    </row>
    <row r="69" spans="1:23" ht="18.75">
      <c r="A69" s="311" t="s">
        <v>597</v>
      </c>
      <c r="B69" s="28"/>
      <c r="C69" s="28"/>
      <c r="D69" s="279">
        <v>71</v>
      </c>
      <c r="E69" s="1" t="s">
        <v>131</v>
      </c>
      <c r="G69" s="311" t="s">
        <v>1601</v>
      </c>
      <c r="H69" s="375"/>
      <c r="I69" s="271"/>
      <c r="J69" s="279">
        <v>52</v>
      </c>
      <c r="K69" s="1" t="s">
        <v>132</v>
      </c>
      <c r="M69" s="205" t="s">
        <v>2056</v>
      </c>
      <c r="N69" s="28"/>
      <c r="O69" s="271"/>
      <c r="P69" s="279">
        <v>119</v>
      </c>
      <c r="Q69" s="1" t="s">
        <v>137</v>
      </c>
      <c r="S69" s="311" t="s">
        <v>635</v>
      </c>
      <c r="T69" s="28"/>
      <c r="U69" s="28"/>
      <c r="V69" s="279">
        <v>94</v>
      </c>
      <c r="W69" s="1" t="s">
        <v>135</v>
      </c>
    </row>
    <row r="70" spans="1:23" ht="18">
      <c r="A70" s="311" t="s">
        <v>1963</v>
      </c>
      <c r="B70" s="271"/>
      <c r="C70" s="271"/>
      <c r="D70" s="279">
        <v>70</v>
      </c>
      <c r="E70" s="1" t="s">
        <v>131</v>
      </c>
      <c r="G70" s="311" t="s">
        <v>793</v>
      </c>
      <c r="H70" s="378"/>
      <c r="I70" s="271"/>
      <c r="J70" s="279">
        <v>52</v>
      </c>
      <c r="K70" s="1" t="s">
        <v>132</v>
      </c>
      <c r="M70" s="311" t="s">
        <v>588</v>
      </c>
      <c r="N70" s="28"/>
      <c r="O70" s="271"/>
      <c r="P70" s="279">
        <v>117</v>
      </c>
      <c r="Q70" s="1" t="s">
        <v>137</v>
      </c>
      <c r="S70" s="311" t="s">
        <v>805</v>
      </c>
      <c r="T70" s="271"/>
      <c r="U70" s="271"/>
      <c r="V70" s="279">
        <v>94</v>
      </c>
      <c r="W70" s="1" t="s">
        <v>135</v>
      </c>
    </row>
    <row r="71" spans="1:23" ht="18">
      <c r="A71" s="453" t="s">
        <v>3142</v>
      </c>
      <c r="B71" s="28"/>
      <c r="C71" s="271"/>
      <c r="D71" s="279">
        <v>69</v>
      </c>
      <c r="E71" s="1" t="s">
        <v>131</v>
      </c>
      <c r="G71" s="311" t="s">
        <v>596</v>
      </c>
      <c r="H71" s="378"/>
      <c r="I71" s="271"/>
      <c r="J71" s="279">
        <v>52</v>
      </c>
      <c r="K71" s="1" t="s">
        <v>132</v>
      </c>
      <c r="M71" s="205" t="s">
        <v>2441</v>
      </c>
      <c r="N71" s="28"/>
      <c r="O71" s="28"/>
      <c r="P71" s="279">
        <v>117</v>
      </c>
      <c r="Q71" s="1" t="s">
        <v>137</v>
      </c>
      <c r="S71" s="311" t="s">
        <v>926</v>
      </c>
      <c r="T71" s="28"/>
      <c r="U71" s="271"/>
      <c r="V71" s="279">
        <v>93</v>
      </c>
      <c r="W71" s="1" t="s">
        <v>135</v>
      </c>
    </row>
    <row r="72" spans="1:23" ht="18">
      <c r="A72" s="205" t="s">
        <v>2072</v>
      </c>
      <c r="B72" s="28"/>
      <c r="C72" s="271"/>
      <c r="D72" s="279">
        <v>68</v>
      </c>
      <c r="E72" s="1" t="s">
        <v>131</v>
      </c>
      <c r="G72" s="311" t="s">
        <v>1120</v>
      </c>
      <c r="H72" s="378"/>
      <c r="I72" s="271"/>
      <c r="J72" s="279">
        <v>51</v>
      </c>
      <c r="K72" s="1" t="s">
        <v>132</v>
      </c>
      <c r="M72" s="311" t="s">
        <v>451</v>
      </c>
      <c r="N72" s="28"/>
      <c r="O72" s="271"/>
      <c r="P72" s="279">
        <v>116</v>
      </c>
      <c r="Q72" s="1" t="s">
        <v>137</v>
      </c>
      <c r="S72" s="311" t="s">
        <v>776</v>
      </c>
      <c r="T72" s="28"/>
      <c r="U72" s="271"/>
      <c r="V72" s="279">
        <v>93</v>
      </c>
      <c r="W72" s="1" t="s">
        <v>135</v>
      </c>
    </row>
    <row r="73" spans="1:23" ht="18">
      <c r="A73" s="311" t="s">
        <v>1930</v>
      </c>
      <c r="B73" s="28"/>
      <c r="C73" s="271"/>
      <c r="D73" s="279">
        <v>68</v>
      </c>
      <c r="E73" s="1" t="s">
        <v>131</v>
      </c>
      <c r="G73" s="311" t="s">
        <v>821</v>
      </c>
      <c r="H73" s="28"/>
      <c r="I73" s="271"/>
      <c r="J73" s="279">
        <v>51</v>
      </c>
      <c r="K73" s="1" t="s">
        <v>132</v>
      </c>
      <c r="M73" s="311" t="s">
        <v>531</v>
      </c>
      <c r="N73" s="271"/>
      <c r="O73" s="271"/>
      <c r="P73" s="279">
        <v>116</v>
      </c>
      <c r="Q73" s="1" t="s">
        <v>137</v>
      </c>
      <c r="S73" s="311" t="s">
        <v>488</v>
      </c>
      <c r="T73" s="271"/>
      <c r="U73" s="271"/>
      <c r="V73" s="279">
        <v>93</v>
      </c>
      <c r="W73" s="1" t="s">
        <v>135</v>
      </c>
    </row>
    <row r="74" spans="1:23" ht="18">
      <c r="A74" s="453" t="s">
        <v>2756</v>
      </c>
      <c r="B74" s="28"/>
      <c r="C74" s="271"/>
      <c r="D74" s="279">
        <v>68</v>
      </c>
      <c r="E74" s="1" t="s">
        <v>131</v>
      </c>
      <c r="G74" s="453" t="s">
        <v>3155</v>
      </c>
      <c r="H74" s="28"/>
      <c r="I74" s="28"/>
      <c r="J74" s="279">
        <v>50</v>
      </c>
      <c r="K74" s="1" t="s">
        <v>132</v>
      </c>
      <c r="M74" s="311" t="s">
        <v>910</v>
      </c>
      <c r="N74" s="271"/>
      <c r="O74" s="271"/>
      <c r="P74" s="279">
        <v>116</v>
      </c>
      <c r="Q74" s="1" t="s">
        <v>137</v>
      </c>
      <c r="S74" s="311" t="s">
        <v>1953</v>
      </c>
      <c r="T74" s="28"/>
      <c r="U74" s="271"/>
      <c r="V74" s="279">
        <v>93</v>
      </c>
      <c r="W74" s="1" t="s">
        <v>135</v>
      </c>
    </row>
    <row r="75" spans="1:23" ht="18.75">
      <c r="A75" s="311" t="s">
        <v>562</v>
      </c>
      <c r="B75" s="271"/>
      <c r="C75" s="271"/>
      <c r="D75" s="279">
        <v>68</v>
      </c>
      <c r="E75" s="1" t="s">
        <v>131</v>
      </c>
      <c r="G75" s="311" t="s">
        <v>508</v>
      </c>
      <c r="H75" s="375"/>
      <c r="I75" s="271"/>
      <c r="J75" s="279">
        <v>50</v>
      </c>
      <c r="K75" s="1" t="s">
        <v>132</v>
      </c>
      <c r="S75" s="311" t="s">
        <v>439</v>
      </c>
      <c r="T75" s="271"/>
      <c r="U75" s="271"/>
      <c r="V75" s="279">
        <v>92</v>
      </c>
      <c r="W75" s="1" t="s">
        <v>135</v>
      </c>
    </row>
    <row r="76" spans="1:23" ht="18">
      <c r="A76" s="311" t="s">
        <v>1196</v>
      </c>
      <c r="B76" s="28"/>
      <c r="C76" s="271"/>
      <c r="D76" s="279">
        <v>68</v>
      </c>
      <c r="E76" s="1" t="s">
        <v>131</v>
      </c>
      <c r="G76" s="453" t="s">
        <v>3012</v>
      </c>
      <c r="H76" s="39"/>
      <c r="I76" s="271"/>
      <c r="J76" s="279">
        <v>50</v>
      </c>
      <c r="K76" s="1" t="s">
        <v>132</v>
      </c>
      <c r="S76" s="205" t="s">
        <v>2438</v>
      </c>
      <c r="T76" s="271"/>
      <c r="U76" s="271"/>
      <c r="V76" s="279">
        <v>92</v>
      </c>
      <c r="W76" s="1" t="s">
        <v>135</v>
      </c>
    </row>
    <row r="77" spans="1:23" ht="18">
      <c r="A77" s="311" t="s">
        <v>1977</v>
      </c>
      <c r="B77" s="271"/>
      <c r="C77" s="271"/>
      <c r="D77" s="279">
        <v>67</v>
      </c>
      <c r="E77" s="1" t="s">
        <v>131</v>
      </c>
      <c r="G77" s="311" t="s">
        <v>528</v>
      </c>
      <c r="H77" s="378"/>
      <c r="I77" s="28"/>
      <c r="J77" s="279">
        <v>50</v>
      </c>
      <c r="K77" s="1" t="s">
        <v>132</v>
      </c>
      <c r="S77" s="311" t="s">
        <v>484</v>
      </c>
      <c r="T77" s="50"/>
      <c r="U77" s="50"/>
      <c r="V77" s="279">
        <v>92</v>
      </c>
      <c r="W77" s="1" t="s">
        <v>135</v>
      </c>
    </row>
    <row r="78" spans="1:23" ht="18">
      <c r="A78" s="311" t="s">
        <v>532</v>
      </c>
      <c r="B78" s="28"/>
      <c r="C78" s="271"/>
      <c r="D78" s="279">
        <v>67</v>
      </c>
      <c r="E78" s="1" t="s">
        <v>131</v>
      </c>
      <c r="G78" s="205" t="s">
        <v>2325</v>
      </c>
      <c r="H78" s="28"/>
      <c r="I78" s="271"/>
      <c r="J78" s="279">
        <v>49</v>
      </c>
      <c r="K78" s="1" t="s">
        <v>132</v>
      </c>
      <c r="M78" s="311" t="s">
        <v>1143</v>
      </c>
      <c r="N78" s="271"/>
      <c r="O78" s="271"/>
      <c r="P78" s="279">
        <v>35</v>
      </c>
      <c r="Q78" s="1" t="s">
        <v>130</v>
      </c>
      <c r="S78" s="311" t="s">
        <v>592</v>
      </c>
      <c r="T78" s="271"/>
      <c r="U78" s="271"/>
      <c r="V78" s="279">
        <v>91</v>
      </c>
      <c r="W78" s="1" t="s">
        <v>135</v>
      </c>
    </row>
    <row r="79" spans="1:23" ht="18.75">
      <c r="A79" s="311" t="s">
        <v>643</v>
      </c>
      <c r="B79" s="28"/>
      <c r="C79" s="271"/>
      <c r="D79" s="279">
        <v>67</v>
      </c>
      <c r="E79" s="1" t="s">
        <v>131</v>
      </c>
      <c r="G79" s="311" t="s">
        <v>911</v>
      </c>
      <c r="H79" s="375"/>
      <c r="I79" s="28"/>
      <c r="J79" s="279">
        <v>49</v>
      </c>
      <c r="K79" s="1" t="s">
        <v>132</v>
      </c>
      <c r="M79" s="311" t="s">
        <v>660</v>
      </c>
      <c r="N79" s="271"/>
      <c r="O79" s="271"/>
      <c r="P79" s="279">
        <v>35</v>
      </c>
      <c r="Q79" s="1" t="s">
        <v>130</v>
      </c>
      <c r="S79" s="311" t="s">
        <v>1181</v>
      </c>
      <c r="T79" s="271"/>
      <c r="U79" s="271"/>
      <c r="V79" s="279">
        <v>91</v>
      </c>
      <c r="W79" s="1" t="s">
        <v>135</v>
      </c>
    </row>
    <row r="80" spans="1:23" ht="18">
      <c r="A80" s="453" t="s">
        <v>2751</v>
      </c>
      <c r="B80" s="28"/>
      <c r="C80" s="271"/>
      <c r="D80" s="279">
        <v>67</v>
      </c>
      <c r="E80" s="1" t="s">
        <v>131</v>
      </c>
      <c r="G80" s="205" t="s">
        <v>2331</v>
      </c>
      <c r="H80" s="378"/>
      <c r="I80" s="271"/>
      <c r="J80" s="279">
        <v>49</v>
      </c>
      <c r="K80" s="1" t="s">
        <v>132</v>
      </c>
      <c r="M80" s="311" t="s">
        <v>627</v>
      </c>
      <c r="N80" s="28"/>
      <c r="O80" s="271"/>
      <c r="P80" s="279">
        <v>35</v>
      </c>
      <c r="Q80" s="1" t="s">
        <v>130</v>
      </c>
      <c r="S80" s="311" t="s">
        <v>434</v>
      </c>
      <c r="T80" s="271"/>
      <c r="U80" s="271"/>
      <c r="V80" s="279">
        <v>89</v>
      </c>
      <c r="W80" s="1" t="s">
        <v>135</v>
      </c>
    </row>
    <row r="81" spans="1:23" ht="18">
      <c r="A81" s="311" t="s">
        <v>1191</v>
      </c>
      <c r="B81" s="271"/>
      <c r="C81" s="271"/>
      <c r="D81" s="279">
        <v>67</v>
      </c>
      <c r="E81" s="1" t="s">
        <v>131</v>
      </c>
      <c r="G81" s="205" t="s">
        <v>2338</v>
      </c>
      <c r="H81" s="28"/>
      <c r="I81" s="271"/>
      <c r="J81" s="279">
        <v>47</v>
      </c>
      <c r="K81" s="1" t="s">
        <v>132</v>
      </c>
      <c r="M81" s="311" t="s">
        <v>900</v>
      </c>
      <c r="N81" s="271"/>
      <c r="O81" s="271"/>
      <c r="P81" s="279">
        <v>35</v>
      </c>
      <c r="Q81" s="1" t="s">
        <v>130</v>
      </c>
      <c r="S81" s="311" t="s">
        <v>595</v>
      </c>
      <c r="T81" s="28"/>
      <c r="U81" s="28"/>
      <c r="V81" s="279">
        <v>89</v>
      </c>
      <c r="W81" s="1" t="s">
        <v>135</v>
      </c>
    </row>
    <row r="82" spans="1:23" ht="18">
      <c r="A82" s="311" t="s">
        <v>804</v>
      </c>
      <c r="B82" s="28"/>
      <c r="C82" s="271"/>
      <c r="D82" s="279">
        <v>66</v>
      </c>
      <c r="E82" s="1" t="s">
        <v>131</v>
      </c>
      <c r="G82" s="311" t="s">
        <v>526</v>
      </c>
      <c r="H82" s="28"/>
      <c r="I82" s="271"/>
      <c r="J82" s="279">
        <v>47</v>
      </c>
      <c r="K82" s="1" t="s">
        <v>132</v>
      </c>
      <c r="M82" s="311" t="s">
        <v>1117</v>
      </c>
      <c r="N82" s="28"/>
      <c r="O82" s="28"/>
      <c r="P82" s="279">
        <v>34</v>
      </c>
      <c r="Q82" s="1" t="s">
        <v>130</v>
      </c>
      <c r="S82" s="311" t="s">
        <v>1154</v>
      </c>
      <c r="T82" s="271"/>
      <c r="U82" s="271"/>
      <c r="V82" s="279">
        <v>89</v>
      </c>
      <c r="W82" s="1" t="s">
        <v>135</v>
      </c>
    </row>
    <row r="83" spans="1:23" ht="18">
      <c r="A83" s="205" t="s">
        <v>2324</v>
      </c>
      <c r="B83" s="28"/>
      <c r="C83" s="271"/>
      <c r="D83" s="279">
        <v>66</v>
      </c>
      <c r="E83" s="1" t="s">
        <v>131</v>
      </c>
      <c r="G83" s="205" t="s">
        <v>2427</v>
      </c>
      <c r="H83" s="378"/>
      <c r="I83" s="271"/>
      <c r="J83" s="279">
        <v>47</v>
      </c>
      <c r="K83" s="1" t="s">
        <v>132</v>
      </c>
      <c r="M83" s="453" t="s">
        <v>2984</v>
      </c>
      <c r="N83" s="271"/>
      <c r="O83" s="271"/>
      <c r="P83" s="279">
        <v>34</v>
      </c>
      <c r="Q83" s="1" t="s">
        <v>130</v>
      </c>
      <c r="S83" s="311" t="s">
        <v>839</v>
      </c>
      <c r="T83" s="271"/>
      <c r="U83" s="271"/>
      <c r="V83" s="279">
        <v>88</v>
      </c>
      <c r="W83" s="1" t="s">
        <v>135</v>
      </c>
    </row>
    <row r="84" spans="1:23" ht="18.75">
      <c r="A84" s="311" t="s">
        <v>1933</v>
      </c>
      <c r="B84" s="271"/>
      <c r="C84" s="271"/>
      <c r="D84" s="279">
        <v>66</v>
      </c>
      <c r="E84" s="1" t="s">
        <v>131</v>
      </c>
      <c r="G84" s="311" t="s">
        <v>1938</v>
      </c>
      <c r="H84" s="375"/>
      <c r="I84" s="271"/>
      <c r="J84" s="279">
        <v>47</v>
      </c>
      <c r="K84" s="1" t="s">
        <v>132</v>
      </c>
      <c r="M84" s="311" t="s">
        <v>1598</v>
      </c>
      <c r="N84" s="28"/>
      <c r="O84" s="28"/>
      <c r="P84" s="279">
        <v>34</v>
      </c>
      <c r="Q84" s="1" t="s">
        <v>130</v>
      </c>
      <c r="S84" s="311" t="s">
        <v>587</v>
      </c>
      <c r="T84" s="271"/>
      <c r="U84" s="271"/>
      <c r="V84" s="279">
        <v>88</v>
      </c>
      <c r="W84" s="1" t="s">
        <v>135</v>
      </c>
    </row>
    <row r="85" spans="1:23" ht="18.75">
      <c r="A85" s="311" t="s">
        <v>931</v>
      </c>
      <c r="B85" s="28"/>
      <c r="C85" s="28"/>
      <c r="D85" s="279">
        <v>65</v>
      </c>
      <c r="E85" s="1" t="s">
        <v>131</v>
      </c>
      <c r="G85" s="311" t="s">
        <v>535</v>
      </c>
      <c r="H85" s="375"/>
      <c r="I85" s="271"/>
      <c r="J85" s="279">
        <v>46</v>
      </c>
      <c r="K85" s="1" t="s">
        <v>132</v>
      </c>
      <c r="M85" s="311" t="s">
        <v>1988</v>
      </c>
      <c r="N85" s="28"/>
      <c r="O85" s="271"/>
      <c r="P85" s="279">
        <v>34</v>
      </c>
      <c r="Q85" s="1" t="s">
        <v>130</v>
      </c>
      <c r="S85" s="311" t="s">
        <v>927</v>
      </c>
      <c r="T85" s="271"/>
      <c r="U85" s="271"/>
      <c r="V85" s="279">
        <v>87</v>
      </c>
      <c r="W85" s="1" t="s">
        <v>135</v>
      </c>
    </row>
    <row r="86" spans="1:23" ht="18.75">
      <c r="A86" s="311" t="s">
        <v>495</v>
      </c>
      <c r="B86" s="271"/>
      <c r="C86" s="271"/>
      <c r="D86" s="279">
        <v>64</v>
      </c>
      <c r="E86" s="1" t="s">
        <v>131</v>
      </c>
      <c r="G86" s="311" t="s">
        <v>577</v>
      </c>
      <c r="H86" s="375"/>
      <c r="I86" s="271"/>
      <c r="J86" s="279">
        <v>46</v>
      </c>
      <c r="K86" s="1" t="s">
        <v>132</v>
      </c>
      <c r="M86" s="311" t="s">
        <v>1973</v>
      </c>
      <c r="N86" s="28"/>
      <c r="O86" s="271"/>
      <c r="P86" s="279">
        <v>33</v>
      </c>
      <c r="Q86" s="1" t="s">
        <v>130</v>
      </c>
      <c r="S86" s="205" t="s">
        <v>2271</v>
      </c>
      <c r="T86" s="28"/>
      <c r="U86" s="271"/>
      <c r="V86" s="279">
        <v>84</v>
      </c>
      <c r="W86" s="1" t="s">
        <v>135</v>
      </c>
    </row>
    <row r="87" spans="1:23" ht="18">
      <c r="A87" s="311" t="s">
        <v>594</v>
      </c>
      <c r="B87" s="28"/>
      <c r="C87" s="28"/>
      <c r="D87" s="279">
        <v>64</v>
      </c>
      <c r="E87" s="1" t="s">
        <v>131</v>
      </c>
      <c r="G87" s="453" t="s">
        <v>3017</v>
      </c>
      <c r="H87" s="39"/>
      <c r="I87" s="28"/>
      <c r="J87" s="279">
        <v>46</v>
      </c>
      <c r="K87" s="1" t="s">
        <v>132</v>
      </c>
      <c r="M87" s="311" t="s">
        <v>605</v>
      </c>
      <c r="N87" s="271"/>
      <c r="O87" s="271"/>
      <c r="P87" s="279">
        <v>33</v>
      </c>
      <c r="Q87" s="1" t="s">
        <v>130</v>
      </c>
      <c r="S87" s="311" t="s">
        <v>1362</v>
      </c>
      <c r="T87" s="28"/>
      <c r="U87" s="271"/>
      <c r="V87" s="279">
        <v>84</v>
      </c>
      <c r="W87" s="1" t="s">
        <v>135</v>
      </c>
    </row>
    <row r="88" spans="1:23" ht="18">
      <c r="A88" s="453" t="s">
        <v>2966</v>
      </c>
      <c r="B88" s="271"/>
      <c r="C88" s="271"/>
      <c r="D88" s="279">
        <v>64</v>
      </c>
      <c r="E88" s="1" t="s">
        <v>131</v>
      </c>
      <c r="G88" s="311" t="s">
        <v>766</v>
      </c>
      <c r="H88" s="378"/>
      <c r="I88" s="271"/>
      <c r="J88" s="279">
        <v>46</v>
      </c>
      <c r="K88" s="1" t="s">
        <v>132</v>
      </c>
      <c r="M88" s="311" t="s">
        <v>1980</v>
      </c>
      <c r="N88" s="28"/>
      <c r="O88" s="271"/>
      <c r="P88" s="279">
        <v>33</v>
      </c>
      <c r="Q88" s="1" t="s">
        <v>130</v>
      </c>
      <c r="S88" s="311" t="s">
        <v>1929</v>
      </c>
      <c r="T88" s="271"/>
      <c r="U88" s="271"/>
      <c r="V88" s="279">
        <v>84</v>
      </c>
      <c r="W88" s="1" t="s">
        <v>135</v>
      </c>
    </row>
    <row r="89" spans="1:23" ht="18">
      <c r="A89" s="311" t="s">
        <v>1947</v>
      </c>
      <c r="B89" s="28"/>
      <c r="C89" s="28"/>
      <c r="D89" s="279">
        <v>64</v>
      </c>
      <c r="E89" s="1" t="s">
        <v>131</v>
      </c>
      <c r="G89" s="311" t="s">
        <v>932</v>
      </c>
      <c r="H89" s="274"/>
      <c r="I89" s="271"/>
      <c r="J89" s="279">
        <v>46</v>
      </c>
      <c r="K89" s="1" t="s">
        <v>132</v>
      </c>
      <c r="M89" s="205" t="s">
        <v>2242</v>
      </c>
      <c r="N89" s="271"/>
      <c r="O89" s="271"/>
      <c r="P89" s="279">
        <v>33</v>
      </c>
      <c r="Q89" s="1" t="s">
        <v>130</v>
      </c>
      <c r="S89" s="311"/>
      <c r="T89" s="271"/>
      <c r="U89" s="271"/>
      <c r="V89" s="279"/>
      <c r="W89" s="1"/>
    </row>
    <row r="90" spans="1:23" ht="18">
      <c r="A90" s="205" t="s">
        <v>3237</v>
      </c>
      <c r="B90" s="28"/>
      <c r="C90" s="271"/>
      <c r="D90" s="279">
        <v>64</v>
      </c>
      <c r="E90" s="1" t="s">
        <v>131</v>
      </c>
      <c r="G90" s="205" t="s">
        <v>2070</v>
      </c>
      <c r="H90" s="28"/>
      <c r="I90" s="271"/>
      <c r="J90" s="279">
        <v>46</v>
      </c>
      <c r="K90" s="1" t="s">
        <v>132</v>
      </c>
      <c r="M90" s="453" t="s">
        <v>3084</v>
      </c>
      <c r="N90" s="28"/>
      <c r="O90" s="28"/>
      <c r="P90" s="279">
        <v>33</v>
      </c>
      <c r="Q90" s="1" t="s">
        <v>130</v>
      </c>
    </row>
    <row r="91" spans="1:23" ht="18">
      <c r="A91" s="311" t="s">
        <v>1961</v>
      </c>
      <c r="B91" s="271"/>
      <c r="C91" s="271"/>
      <c r="D91" s="279">
        <v>64</v>
      </c>
      <c r="E91" s="1" t="s">
        <v>131</v>
      </c>
      <c r="G91" s="205" t="s">
        <v>2440</v>
      </c>
      <c r="H91" s="378"/>
      <c r="I91" s="271"/>
      <c r="J91" s="279">
        <v>46</v>
      </c>
      <c r="K91" s="1" t="s">
        <v>132</v>
      </c>
      <c r="M91" s="311" t="s">
        <v>815</v>
      </c>
      <c r="N91" s="271"/>
      <c r="O91" s="271"/>
      <c r="P91" s="279">
        <v>33</v>
      </c>
      <c r="Q91" s="1" t="s">
        <v>130</v>
      </c>
    </row>
    <row r="92" spans="1:23" ht="18.75">
      <c r="A92" s="311" t="s">
        <v>812</v>
      </c>
      <c r="B92" s="271"/>
      <c r="C92" s="271"/>
      <c r="D92" s="279">
        <v>62</v>
      </c>
      <c r="E92" s="1" t="s">
        <v>131</v>
      </c>
      <c r="G92" s="311" t="s">
        <v>501</v>
      </c>
      <c r="H92" s="375"/>
      <c r="I92" s="271"/>
      <c r="J92" s="279">
        <v>45</v>
      </c>
      <c r="K92" s="1" t="s">
        <v>132</v>
      </c>
      <c r="M92" s="311" t="s">
        <v>925</v>
      </c>
      <c r="N92" s="28"/>
      <c r="O92" s="271"/>
      <c r="P92" s="279">
        <v>33</v>
      </c>
      <c r="Q92" s="1" t="s">
        <v>130</v>
      </c>
      <c r="S92" s="311" t="s">
        <v>552</v>
      </c>
      <c r="T92" s="28"/>
      <c r="U92" s="28"/>
      <c r="V92" s="279">
        <v>21</v>
      </c>
      <c r="W92" s="1" t="s">
        <v>129</v>
      </c>
    </row>
    <row r="93" spans="1:23" ht="18">
      <c r="A93" s="311" t="s">
        <v>1160</v>
      </c>
      <c r="B93" s="28"/>
      <c r="C93" s="28"/>
      <c r="D93" s="279">
        <v>62</v>
      </c>
      <c r="E93" s="1" t="s">
        <v>131</v>
      </c>
      <c r="G93" s="311" t="s">
        <v>452</v>
      </c>
      <c r="H93" s="378"/>
      <c r="I93" s="28"/>
      <c r="J93" s="279">
        <v>45</v>
      </c>
      <c r="K93" s="1" t="s">
        <v>132</v>
      </c>
      <c r="M93" s="205" t="s">
        <v>2421</v>
      </c>
      <c r="N93" s="271"/>
      <c r="O93" s="271"/>
      <c r="P93" s="279">
        <v>33</v>
      </c>
      <c r="Q93" s="1" t="s">
        <v>130</v>
      </c>
      <c r="S93" s="311" t="s">
        <v>667</v>
      </c>
      <c r="V93" s="279">
        <v>21</v>
      </c>
      <c r="W93" s="1" t="s">
        <v>129</v>
      </c>
    </row>
    <row r="94" spans="1:23" ht="18">
      <c r="A94" s="311" t="s">
        <v>606</v>
      </c>
      <c r="B94" s="205"/>
      <c r="C94" s="28"/>
      <c r="D94" s="279">
        <v>62</v>
      </c>
      <c r="E94" s="1" t="s">
        <v>131</v>
      </c>
      <c r="G94" s="311" t="s">
        <v>516</v>
      </c>
      <c r="H94" s="378"/>
      <c r="I94" s="28"/>
      <c r="J94" s="279">
        <v>44</v>
      </c>
      <c r="K94" s="1" t="s">
        <v>132</v>
      </c>
      <c r="M94" s="205" t="s">
        <v>2402</v>
      </c>
      <c r="N94" s="271"/>
      <c r="O94" s="271"/>
      <c r="P94" s="279">
        <v>32</v>
      </c>
      <c r="Q94" s="1" t="s">
        <v>130</v>
      </c>
      <c r="S94" s="205" t="s">
        <v>3214</v>
      </c>
      <c r="T94" s="28"/>
      <c r="U94" s="28"/>
      <c r="V94" s="279">
        <v>21</v>
      </c>
      <c r="W94" s="1" t="s">
        <v>129</v>
      </c>
    </row>
    <row r="95" spans="1:23" ht="18">
      <c r="A95" s="205" t="s">
        <v>2288</v>
      </c>
      <c r="B95" s="271"/>
      <c r="C95" s="271"/>
      <c r="D95" s="279">
        <v>62</v>
      </c>
      <c r="E95" s="1" t="s">
        <v>131</v>
      </c>
      <c r="G95" s="311" t="s">
        <v>934</v>
      </c>
      <c r="H95" s="378"/>
      <c r="I95" s="271"/>
      <c r="J95" s="279">
        <v>43</v>
      </c>
      <c r="K95" s="1" t="s">
        <v>132</v>
      </c>
      <c r="M95" s="205" t="s">
        <v>2344</v>
      </c>
      <c r="N95" s="28"/>
      <c r="O95" s="271"/>
      <c r="P95" s="279">
        <v>32</v>
      </c>
      <c r="Q95" s="1" t="s">
        <v>130</v>
      </c>
      <c r="S95" s="311" t="s">
        <v>615</v>
      </c>
      <c r="T95" s="271"/>
      <c r="U95" s="271"/>
      <c r="V95" s="279">
        <v>21</v>
      </c>
      <c r="W95" s="1" t="s">
        <v>129</v>
      </c>
    </row>
    <row r="96" spans="1:23" ht="18">
      <c r="A96" s="311" t="s">
        <v>1591</v>
      </c>
      <c r="B96" s="271"/>
      <c r="C96" s="271"/>
      <c r="D96" s="279">
        <v>62</v>
      </c>
      <c r="E96" s="1" t="s">
        <v>131</v>
      </c>
      <c r="G96" s="311" t="s">
        <v>797</v>
      </c>
      <c r="H96" s="378"/>
      <c r="I96" s="271"/>
      <c r="J96" s="279">
        <v>43</v>
      </c>
      <c r="K96" s="1" t="s">
        <v>132</v>
      </c>
      <c r="M96" s="311" t="s">
        <v>525</v>
      </c>
      <c r="N96" s="28"/>
      <c r="O96" s="271"/>
      <c r="P96" s="279">
        <v>32</v>
      </c>
      <c r="Q96" s="1" t="s">
        <v>130</v>
      </c>
      <c r="S96" s="311" t="s">
        <v>1602</v>
      </c>
      <c r="T96" s="28"/>
      <c r="U96" s="271"/>
      <c r="V96" s="279">
        <v>21</v>
      </c>
      <c r="W96" s="1" t="s">
        <v>129</v>
      </c>
    </row>
    <row r="97" spans="1:23" ht="18">
      <c r="A97" s="205" t="s">
        <v>2439</v>
      </c>
      <c r="B97" s="271"/>
      <c r="C97" s="271"/>
      <c r="D97" s="279">
        <v>61</v>
      </c>
      <c r="E97" s="1" t="s">
        <v>131</v>
      </c>
      <c r="G97" s="205" t="s">
        <v>2065</v>
      </c>
      <c r="H97" s="378"/>
      <c r="I97" s="271"/>
      <c r="J97" s="279">
        <v>43</v>
      </c>
      <c r="K97" s="1" t="s">
        <v>132</v>
      </c>
      <c r="M97" s="311" t="s">
        <v>429</v>
      </c>
      <c r="N97" s="28"/>
      <c r="O97" s="271"/>
      <c r="P97" s="279">
        <v>32</v>
      </c>
      <c r="Q97" s="1" t="s">
        <v>130</v>
      </c>
      <c r="S97" s="453" t="s">
        <v>3131</v>
      </c>
      <c r="T97" s="271"/>
      <c r="U97" s="271"/>
      <c r="V97" s="279">
        <v>21</v>
      </c>
      <c r="W97" s="1" t="s">
        <v>129</v>
      </c>
    </row>
    <row r="98" spans="1:23" ht="18">
      <c r="A98" s="205" t="s">
        <v>2310</v>
      </c>
      <c r="B98" s="271"/>
      <c r="C98" s="271"/>
      <c r="D98" s="279">
        <v>61</v>
      </c>
      <c r="E98" s="1" t="s">
        <v>131</v>
      </c>
      <c r="G98" s="205" t="s">
        <v>2351</v>
      </c>
      <c r="H98" s="378"/>
      <c r="I98" s="271"/>
      <c r="J98" s="279">
        <v>43</v>
      </c>
      <c r="K98" s="1" t="s">
        <v>132</v>
      </c>
      <c r="M98" s="311" t="s">
        <v>414</v>
      </c>
      <c r="N98" s="28"/>
      <c r="O98" s="271"/>
      <c r="P98" s="279">
        <v>32</v>
      </c>
      <c r="Q98" s="1" t="s">
        <v>130</v>
      </c>
      <c r="S98" s="311" t="s">
        <v>1955</v>
      </c>
      <c r="T98" s="28"/>
      <c r="U98" s="28"/>
      <c r="V98" s="279">
        <v>21</v>
      </c>
      <c r="W98" s="1" t="s">
        <v>129</v>
      </c>
    </row>
    <row r="99" spans="1:23" ht="18.75">
      <c r="A99" s="311" t="s">
        <v>1614</v>
      </c>
      <c r="B99" s="271"/>
      <c r="C99" s="271"/>
      <c r="D99" s="279">
        <v>60</v>
      </c>
      <c r="E99" s="1" t="s">
        <v>131</v>
      </c>
      <c r="G99" s="311" t="s">
        <v>438</v>
      </c>
      <c r="H99" s="375"/>
      <c r="I99" s="271"/>
      <c r="J99" s="279">
        <v>43</v>
      </c>
      <c r="K99" s="1" t="s">
        <v>132</v>
      </c>
      <c r="M99" s="311" t="s">
        <v>800</v>
      </c>
      <c r="N99" s="28"/>
      <c r="O99" s="28"/>
      <c r="P99" s="279">
        <v>31</v>
      </c>
      <c r="Q99" s="1" t="s">
        <v>130</v>
      </c>
      <c r="S99" s="205" t="s">
        <v>3202</v>
      </c>
      <c r="T99" s="271"/>
      <c r="U99" s="271"/>
      <c r="V99" s="279">
        <v>21</v>
      </c>
      <c r="W99" s="1" t="s">
        <v>129</v>
      </c>
    </row>
    <row r="100" spans="1:23" ht="18">
      <c r="A100" s="453" t="s">
        <v>3083</v>
      </c>
      <c r="B100" s="28"/>
      <c r="C100" s="271"/>
      <c r="D100" s="279">
        <v>60</v>
      </c>
      <c r="E100" s="1" t="s">
        <v>131</v>
      </c>
      <c r="G100" s="453" t="s">
        <v>2890</v>
      </c>
      <c r="H100" s="39"/>
      <c r="I100" s="271"/>
      <c r="J100" s="279">
        <v>43</v>
      </c>
      <c r="K100" s="1" t="s">
        <v>132</v>
      </c>
      <c r="M100" s="311" t="s">
        <v>1628</v>
      </c>
      <c r="N100" s="28"/>
      <c r="O100" s="271"/>
      <c r="P100" s="279">
        <v>31</v>
      </c>
      <c r="Q100" s="1" t="s">
        <v>130</v>
      </c>
      <c r="S100" s="453" t="s">
        <v>2749</v>
      </c>
      <c r="T100" s="271"/>
      <c r="U100" s="271"/>
      <c r="V100" s="279">
        <v>21</v>
      </c>
      <c r="W100" s="1" t="s">
        <v>129</v>
      </c>
    </row>
    <row r="101" spans="1:23" ht="18">
      <c r="A101" s="311" t="s">
        <v>917</v>
      </c>
      <c r="B101" s="28"/>
      <c r="C101" s="28"/>
      <c r="D101" s="279">
        <v>60</v>
      </c>
      <c r="E101" s="1" t="s">
        <v>131</v>
      </c>
      <c r="G101" s="205" t="s">
        <v>2445</v>
      </c>
      <c r="H101" s="28"/>
      <c r="I101" s="271"/>
      <c r="J101" s="279">
        <v>42</v>
      </c>
      <c r="K101" s="1" t="s">
        <v>132</v>
      </c>
      <c r="M101" s="311" t="s">
        <v>602</v>
      </c>
      <c r="N101" s="28"/>
      <c r="O101" s="271"/>
      <c r="P101" s="279">
        <v>31</v>
      </c>
      <c r="Q101" s="1" t="s">
        <v>130</v>
      </c>
      <c r="S101" s="311" t="s">
        <v>837</v>
      </c>
      <c r="T101" s="271"/>
      <c r="U101" s="271"/>
      <c r="V101" s="279">
        <v>21</v>
      </c>
      <c r="W101" s="1" t="s">
        <v>129</v>
      </c>
    </row>
    <row r="102" spans="1:23" ht="18">
      <c r="A102" s="311" t="s">
        <v>619</v>
      </c>
      <c r="B102" s="28"/>
      <c r="C102" s="271"/>
      <c r="D102" s="279">
        <v>60</v>
      </c>
      <c r="E102" s="1" t="s">
        <v>131</v>
      </c>
      <c r="G102" s="311" t="s">
        <v>481</v>
      </c>
      <c r="H102" s="378"/>
      <c r="I102" s="271"/>
      <c r="J102" s="279">
        <v>42</v>
      </c>
      <c r="K102" s="1" t="s">
        <v>132</v>
      </c>
      <c r="M102" s="453" t="s">
        <v>3013</v>
      </c>
      <c r="N102" s="28"/>
      <c r="O102" s="271"/>
      <c r="P102" s="279">
        <v>31</v>
      </c>
      <c r="Q102" s="1" t="s">
        <v>130</v>
      </c>
      <c r="S102" s="311" t="s">
        <v>1998</v>
      </c>
      <c r="T102" s="271"/>
      <c r="U102" s="271"/>
      <c r="V102" s="279">
        <v>21</v>
      </c>
      <c r="W102" s="1" t="s">
        <v>129</v>
      </c>
    </row>
    <row r="103" spans="1:23" ht="18.75">
      <c r="A103" s="311" t="s">
        <v>475</v>
      </c>
      <c r="B103" s="271"/>
      <c r="C103" s="271"/>
      <c r="D103" s="279">
        <v>58</v>
      </c>
      <c r="E103" s="1" t="s">
        <v>131</v>
      </c>
      <c r="G103" s="311" t="s">
        <v>790</v>
      </c>
      <c r="H103" s="375"/>
      <c r="I103" s="28"/>
      <c r="J103" s="279">
        <v>42</v>
      </c>
      <c r="K103" s="1" t="s">
        <v>132</v>
      </c>
      <c r="M103" s="205" t="s">
        <v>2299</v>
      </c>
      <c r="N103" s="28"/>
      <c r="O103" s="271"/>
      <c r="P103" s="279">
        <v>31</v>
      </c>
      <c r="Q103" s="1" t="s">
        <v>130</v>
      </c>
      <c r="S103" s="205" t="s">
        <v>2332</v>
      </c>
      <c r="T103" s="28"/>
      <c r="U103" s="271"/>
      <c r="V103" s="279">
        <v>21</v>
      </c>
      <c r="W103" s="1" t="s">
        <v>129</v>
      </c>
    </row>
    <row r="104" spans="1:23" ht="18">
      <c r="A104" s="205" t="s">
        <v>2321</v>
      </c>
      <c r="B104" s="28"/>
      <c r="C104" s="271"/>
      <c r="D104" s="279">
        <v>57</v>
      </c>
      <c r="E104" s="1" t="s">
        <v>131</v>
      </c>
      <c r="G104" s="311" t="s">
        <v>465</v>
      </c>
      <c r="H104" s="274"/>
      <c r="I104" s="271"/>
      <c r="J104" s="279">
        <v>42</v>
      </c>
      <c r="K104" s="1" t="s">
        <v>132</v>
      </c>
      <c r="M104" s="453" t="s">
        <v>2898</v>
      </c>
      <c r="N104" s="28"/>
      <c r="O104" s="28"/>
      <c r="P104" s="279">
        <v>31</v>
      </c>
      <c r="Q104" s="1" t="s">
        <v>130</v>
      </c>
      <c r="S104" s="205" t="s">
        <v>3845</v>
      </c>
      <c r="T104" s="28"/>
      <c r="U104" s="28"/>
      <c r="V104" s="279">
        <v>20</v>
      </c>
      <c r="W104" s="1" t="s">
        <v>129</v>
      </c>
    </row>
    <row r="105" spans="1:23" ht="18">
      <c r="A105" s="453" t="s">
        <v>3036</v>
      </c>
      <c r="B105" s="271"/>
      <c r="C105" s="271"/>
      <c r="D105" s="279">
        <v>57</v>
      </c>
      <c r="E105" s="1" t="s">
        <v>131</v>
      </c>
      <c r="G105" s="311" t="s">
        <v>600</v>
      </c>
      <c r="H105" s="378"/>
      <c r="I105" s="28"/>
      <c r="J105" s="279">
        <v>42</v>
      </c>
      <c r="K105" s="1" t="s">
        <v>132</v>
      </c>
      <c r="M105" s="311" t="s">
        <v>1182</v>
      </c>
      <c r="N105" s="28"/>
      <c r="O105" s="271"/>
      <c r="P105" s="279">
        <v>31</v>
      </c>
      <c r="Q105" s="1" t="s">
        <v>130</v>
      </c>
      <c r="S105" s="205" t="s">
        <v>2287</v>
      </c>
      <c r="T105" s="28"/>
      <c r="U105" s="28"/>
      <c r="V105" s="279">
        <v>20</v>
      </c>
      <c r="W105" s="1" t="s">
        <v>129</v>
      </c>
    </row>
    <row r="106" spans="1:23" ht="18">
      <c r="A106" s="311" t="s">
        <v>546</v>
      </c>
      <c r="B106" s="271"/>
      <c r="C106" s="271"/>
      <c r="D106" s="279">
        <v>56</v>
      </c>
      <c r="E106" s="1" t="s">
        <v>131</v>
      </c>
      <c r="G106" s="363" t="s">
        <v>2075</v>
      </c>
      <c r="H106" s="170"/>
      <c r="I106" s="271"/>
      <c r="J106" s="279">
        <v>42</v>
      </c>
      <c r="K106" s="1" t="s">
        <v>132</v>
      </c>
      <c r="M106" s="311" t="s">
        <v>1361</v>
      </c>
      <c r="N106" s="28"/>
      <c r="O106" s="28"/>
      <c r="P106" s="279">
        <v>31</v>
      </c>
      <c r="Q106" s="1" t="s">
        <v>130</v>
      </c>
      <c r="S106" s="205" t="s">
        <v>2315</v>
      </c>
      <c r="T106" s="271"/>
      <c r="U106" s="271"/>
      <c r="V106" s="279">
        <v>20</v>
      </c>
      <c r="W106" s="1" t="s">
        <v>129</v>
      </c>
    </row>
    <row r="107" spans="1:23" ht="18">
      <c r="A107" s="311" t="s">
        <v>469</v>
      </c>
      <c r="B107" s="271"/>
      <c r="C107" s="271"/>
      <c r="D107" s="279">
        <v>56</v>
      </c>
      <c r="E107" s="1" t="s">
        <v>131</v>
      </c>
      <c r="G107" s="205" t="s">
        <v>2426</v>
      </c>
      <c r="H107" s="28"/>
      <c r="I107" s="271"/>
      <c r="J107" s="279">
        <v>41</v>
      </c>
      <c r="K107" s="1" t="s">
        <v>132</v>
      </c>
      <c r="M107" s="205" t="s">
        <v>2293</v>
      </c>
      <c r="N107" s="28"/>
      <c r="O107" s="271"/>
      <c r="P107" s="279">
        <v>31</v>
      </c>
      <c r="Q107" s="1" t="s">
        <v>130</v>
      </c>
      <c r="S107" s="311" t="s">
        <v>569</v>
      </c>
      <c r="T107" s="28"/>
      <c r="U107" s="271"/>
      <c r="V107" s="279">
        <v>20</v>
      </c>
      <c r="W107" s="1" t="s">
        <v>129</v>
      </c>
    </row>
    <row r="108" spans="1:23" ht="18">
      <c r="A108" s="311" t="s">
        <v>626</v>
      </c>
      <c r="B108" s="271"/>
      <c r="C108" s="271"/>
      <c r="D108" s="279">
        <v>56</v>
      </c>
      <c r="E108" s="1" t="s">
        <v>131</v>
      </c>
      <c r="G108" s="311" t="s">
        <v>586</v>
      </c>
      <c r="H108" s="274"/>
      <c r="I108" s="271"/>
      <c r="J108" s="279">
        <v>41</v>
      </c>
      <c r="K108" s="1" t="s">
        <v>132</v>
      </c>
      <c r="M108" s="311" t="s">
        <v>609</v>
      </c>
      <c r="N108" s="271"/>
      <c r="O108" s="271"/>
      <c r="P108" s="279">
        <v>31</v>
      </c>
      <c r="Q108" s="1" t="s">
        <v>130</v>
      </c>
      <c r="S108" s="311" t="s">
        <v>1974</v>
      </c>
      <c r="T108" s="28"/>
      <c r="U108" s="271"/>
      <c r="V108" s="279">
        <v>20</v>
      </c>
      <c r="W108" s="1" t="s">
        <v>129</v>
      </c>
    </row>
    <row r="109" spans="1:23" ht="18">
      <c r="A109" s="453" t="s">
        <v>2967</v>
      </c>
      <c r="B109" s="28"/>
      <c r="C109" s="28"/>
      <c r="D109" s="279">
        <v>56</v>
      </c>
      <c r="E109" s="1" t="s">
        <v>131</v>
      </c>
      <c r="G109" s="311" t="s">
        <v>564</v>
      </c>
      <c r="H109" s="378"/>
      <c r="I109" s="271"/>
      <c r="J109" s="279">
        <v>41</v>
      </c>
      <c r="K109" s="1" t="s">
        <v>132</v>
      </c>
      <c r="M109" s="311" t="s">
        <v>835</v>
      </c>
      <c r="N109" s="28"/>
      <c r="O109" s="271"/>
      <c r="P109" s="279">
        <v>31</v>
      </c>
      <c r="Q109" s="1" t="s">
        <v>130</v>
      </c>
      <c r="S109" s="205" t="s">
        <v>2425</v>
      </c>
      <c r="T109" s="28"/>
      <c r="U109" s="271"/>
      <c r="V109" s="279">
        <v>20</v>
      </c>
      <c r="W109" s="1" t="s">
        <v>129</v>
      </c>
    </row>
    <row r="110" spans="1:23" ht="18">
      <c r="A110" s="311" t="s">
        <v>496</v>
      </c>
      <c r="B110" s="28"/>
      <c r="C110" s="271"/>
      <c r="D110" s="279">
        <v>55</v>
      </c>
      <c r="E110" s="1" t="s">
        <v>131</v>
      </c>
      <c r="G110" s="453" t="s">
        <v>3029</v>
      </c>
      <c r="H110" s="39"/>
      <c r="I110" s="271"/>
      <c r="J110" s="279">
        <v>41</v>
      </c>
      <c r="K110" s="1" t="s">
        <v>132</v>
      </c>
      <c r="M110" s="311" t="s">
        <v>1943</v>
      </c>
      <c r="N110" s="28"/>
      <c r="O110" s="28"/>
      <c r="P110" s="279">
        <v>30</v>
      </c>
      <c r="Q110" s="1" t="s">
        <v>130</v>
      </c>
      <c r="S110" s="453" t="s">
        <v>3139</v>
      </c>
      <c r="T110" s="28"/>
      <c r="U110" s="28"/>
      <c r="V110" s="279">
        <v>20</v>
      </c>
      <c r="W110" s="1" t="s">
        <v>129</v>
      </c>
    </row>
    <row r="111" spans="1:23" ht="18">
      <c r="A111" s="311" t="s">
        <v>1726</v>
      </c>
      <c r="B111" s="28"/>
      <c r="C111" s="271"/>
      <c r="D111" s="279">
        <v>55</v>
      </c>
      <c r="E111" s="1" t="s">
        <v>131</v>
      </c>
      <c r="G111" s="311" t="s">
        <v>555</v>
      </c>
      <c r="H111" s="378"/>
      <c r="I111" s="271"/>
      <c r="J111" s="279">
        <v>40</v>
      </c>
      <c r="K111" s="1" t="s">
        <v>132</v>
      </c>
      <c r="M111" s="205" t="s">
        <v>2499</v>
      </c>
      <c r="N111" s="271"/>
      <c r="O111" s="271"/>
      <c r="P111" s="279">
        <v>30</v>
      </c>
      <c r="Q111" s="1" t="s">
        <v>130</v>
      </c>
      <c r="S111" s="205" t="s">
        <v>2253</v>
      </c>
      <c r="T111" s="28"/>
      <c r="U111" s="271"/>
      <c r="V111" s="279">
        <v>20</v>
      </c>
      <c r="W111" s="1" t="s">
        <v>129</v>
      </c>
    </row>
    <row r="112" spans="1:23" ht="18">
      <c r="A112" s="311" t="s">
        <v>464</v>
      </c>
      <c r="B112" s="28"/>
      <c r="C112" s="271"/>
      <c r="D112" s="279">
        <v>55</v>
      </c>
      <c r="E112" s="1" t="s">
        <v>131</v>
      </c>
      <c r="G112" s="205" t="s">
        <v>2277</v>
      </c>
      <c r="H112" s="28"/>
      <c r="I112" s="271"/>
      <c r="J112" s="279">
        <v>40</v>
      </c>
      <c r="K112" s="1" t="s">
        <v>132</v>
      </c>
      <c r="M112" s="311" t="s">
        <v>787</v>
      </c>
      <c r="N112" s="271"/>
      <c r="O112" s="271"/>
      <c r="P112" s="279">
        <v>30</v>
      </c>
      <c r="Q112" s="1" t="s">
        <v>130</v>
      </c>
      <c r="S112" s="453" t="s">
        <v>3192</v>
      </c>
      <c r="T112" s="28"/>
      <c r="U112" s="28"/>
      <c r="V112" s="279">
        <v>20</v>
      </c>
      <c r="W112" s="1" t="s">
        <v>129</v>
      </c>
    </row>
    <row r="113" spans="1:23" ht="18">
      <c r="A113" s="311" t="s">
        <v>1993</v>
      </c>
      <c r="B113" s="28"/>
      <c r="C113" s="28"/>
      <c r="D113" s="279">
        <v>55</v>
      </c>
      <c r="E113" s="1" t="s">
        <v>131</v>
      </c>
      <c r="G113" s="205" t="s">
        <v>2329</v>
      </c>
      <c r="H113" s="28"/>
      <c r="I113" s="271"/>
      <c r="J113" s="279">
        <v>40</v>
      </c>
      <c r="K113" s="1" t="s">
        <v>132</v>
      </c>
      <c r="M113" s="453" t="s">
        <v>2778</v>
      </c>
      <c r="N113" s="28"/>
      <c r="O113" s="28"/>
      <c r="P113" s="279">
        <v>30</v>
      </c>
      <c r="Q113" s="1" t="s">
        <v>130</v>
      </c>
      <c r="S113" s="205" t="s">
        <v>2431</v>
      </c>
      <c r="T113" s="271"/>
      <c r="U113" s="271"/>
      <c r="V113" s="279">
        <v>20</v>
      </c>
      <c r="W113" s="1" t="s">
        <v>129</v>
      </c>
    </row>
    <row r="114" spans="1:23" ht="18">
      <c r="A114" s="311" t="s">
        <v>1366</v>
      </c>
      <c r="B114" s="28"/>
      <c r="C114" s="271"/>
      <c r="D114" s="279">
        <v>54</v>
      </c>
      <c r="E114" s="1" t="s">
        <v>131</v>
      </c>
      <c r="G114" s="311" t="s">
        <v>807</v>
      </c>
      <c r="H114" s="28"/>
      <c r="I114" s="271"/>
      <c r="J114" s="279">
        <v>40</v>
      </c>
      <c r="K114" s="1" t="s">
        <v>132</v>
      </c>
      <c r="M114" s="453" t="s">
        <v>2918</v>
      </c>
      <c r="N114" s="28"/>
      <c r="O114" s="28"/>
      <c r="P114" s="279">
        <v>30</v>
      </c>
      <c r="Q114" s="1" t="s">
        <v>130</v>
      </c>
      <c r="S114" s="205" t="s">
        <v>2307</v>
      </c>
      <c r="T114" s="28"/>
      <c r="U114" s="271"/>
      <c r="V114" s="279">
        <v>20</v>
      </c>
      <c r="W114" s="1" t="s">
        <v>129</v>
      </c>
    </row>
    <row r="115" spans="1:23" ht="18">
      <c r="A115" s="311" t="s">
        <v>1597</v>
      </c>
      <c r="B115" s="271"/>
      <c r="C115" s="271"/>
      <c r="D115" s="279">
        <v>54</v>
      </c>
      <c r="E115" s="1" t="s">
        <v>131</v>
      </c>
      <c r="G115" s="205" t="s">
        <v>2399</v>
      </c>
      <c r="H115" s="378"/>
      <c r="I115" s="271"/>
      <c r="J115" s="279">
        <v>40</v>
      </c>
      <c r="K115" s="1" t="s">
        <v>132</v>
      </c>
      <c r="M115" s="205" t="s">
        <v>2481</v>
      </c>
      <c r="N115" s="271"/>
      <c r="O115" s="271"/>
      <c r="P115" s="279">
        <v>30</v>
      </c>
      <c r="Q115" s="1" t="s">
        <v>130</v>
      </c>
      <c r="S115" s="453" t="s">
        <v>3068</v>
      </c>
      <c r="T115" s="28"/>
      <c r="U115" s="28"/>
      <c r="V115" s="279">
        <v>20</v>
      </c>
      <c r="W115" s="1" t="s">
        <v>129</v>
      </c>
    </row>
    <row r="116" spans="1:23" ht="18">
      <c r="E116" s="1"/>
      <c r="G116" s="205" t="s">
        <v>2444</v>
      </c>
      <c r="H116" s="28"/>
      <c r="I116" s="271"/>
      <c r="J116" s="279">
        <v>40</v>
      </c>
      <c r="K116" s="1" t="s">
        <v>132</v>
      </c>
      <c r="M116" s="453" t="s">
        <v>2997</v>
      </c>
      <c r="N116" s="28"/>
      <c r="O116" s="28"/>
      <c r="P116" s="279">
        <v>30</v>
      </c>
      <c r="Q116" s="1" t="s">
        <v>130</v>
      </c>
      <c r="S116" s="205" t="s">
        <v>2303</v>
      </c>
      <c r="T116" s="28"/>
      <c r="U116" s="28"/>
      <c r="V116" s="279">
        <v>20</v>
      </c>
      <c r="W116" s="1" t="s">
        <v>129</v>
      </c>
    </row>
    <row r="117" spans="1:23" ht="18">
      <c r="E117" s="1"/>
      <c r="G117" s="311" t="s">
        <v>1620</v>
      </c>
      <c r="H117" s="274"/>
      <c r="I117" s="271"/>
      <c r="J117" s="279">
        <v>40</v>
      </c>
      <c r="K117" s="1" t="s">
        <v>132</v>
      </c>
      <c r="M117" s="311" t="s">
        <v>540</v>
      </c>
      <c r="N117" s="271"/>
      <c r="O117" s="271"/>
      <c r="P117" s="279">
        <v>30</v>
      </c>
      <c r="Q117" s="1" t="s">
        <v>130</v>
      </c>
      <c r="S117" s="453" t="s">
        <v>2985</v>
      </c>
      <c r="T117" s="28"/>
      <c r="U117" s="28"/>
      <c r="V117" s="279">
        <v>20</v>
      </c>
      <c r="W117" s="1" t="s">
        <v>129</v>
      </c>
    </row>
    <row r="118" spans="1:23" ht="18">
      <c r="E118" s="1"/>
      <c r="G118" s="205" t="s">
        <v>2347</v>
      </c>
      <c r="H118" s="378"/>
      <c r="I118" s="28"/>
      <c r="J118" s="279">
        <v>40</v>
      </c>
      <c r="K118" s="1" t="s">
        <v>132</v>
      </c>
      <c r="M118" s="311" t="s">
        <v>1135</v>
      </c>
      <c r="N118" s="271"/>
      <c r="O118" s="271"/>
      <c r="P118" s="279">
        <v>30</v>
      </c>
      <c r="Q118" s="1" t="s">
        <v>130</v>
      </c>
      <c r="S118" s="205" t="s">
        <v>2247</v>
      </c>
      <c r="T118" s="28"/>
      <c r="U118" s="271"/>
      <c r="V118" s="279">
        <v>20</v>
      </c>
      <c r="W118" s="1" t="s">
        <v>129</v>
      </c>
    </row>
    <row r="119" spans="1:23" ht="18">
      <c r="E119" s="1"/>
      <c r="G119" s="453" t="s">
        <v>2897</v>
      </c>
      <c r="H119" s="39"/>
      <c r="I119" s="28"/>
      <c r="J119" s="279">
        <v>39</v>
      </c>
      <c r="K119" s="1" t="s">
        <v>132</v>
      </c>
      <c r="M119" s="205" t="s">
        <v>2501</v>
      </c>
      <c r="N119" s="28"/>
      <c r="O119" s="28"/>
      <c r="P119" s="279">
        <v>29</v>
      </c>
      <c r="Q119" s="1" t="s">
        <v>130</v>
      </c>
      <c r="S119" s="311" t="s">
        <v>648</v>
      </c>
      <c r="T119" s="28"/>
      <c r="U119" s="28"/>
      <c r="V119" s="279">
        <v>20</v>
      </c>
      <c r="W119" s="1" t="s">
        <v>129</v>
      </c>
    </row>
    <row r="120" spans="1:23" ht="18">
      <c r="E120" s="1"/>
      <c r="G120" s="205" t="s">
        <v>2346</v>
      </c>
      <c r="H120" s="28"/>
      <c r="I120" s="271"/>
      <c r="J120" s="279">
        <v>39</v>
      </c>
      <c r="K120" s="1" t="s">
        <v>132</v>
      </c>
      <c r="M120" s="205" t="s">
        <v>2241</v>
      </c>
      <c r="N120" s="28"/>
      <c r="O120" s="271"/>
      <c r="P120" s="279">
        <v>29</v>
      </c>
      <c r="Q120" s="1" t="s">
        <v>130</v>
      </c>
      <c r="S120" s="205" t="s">
        <v>2404</v>
      </c>
      <c r="T120" s="28"/>
      <c r="U120" s="28"/>
      <c r="V120" s="279">
        <v>20</v>
      </c>
      <c r="W120" s="1" t="s">
        <v>129</v>
      </c>
    </row>
    <row r="121" spans="1:23" ht="18">
      <c r="E121" s="1"/>
      <c r="G121" s="453" t="s">
        <v>2942</v>
      </c>
      <c r="H121" s="39"/>
      <c r="I121" s="28"/>
      <c r="J121" s="279">
        <v>39</v>
      </c>
      <c r="K121" s="1" t="s">
        <v>132</v>
      </c>
      <c r="M121" s="311" t="s">
        <v>556</v>
      </c>
      <c r="N121" s="28"/>
      <c r="O121" s="28"/>
      <c r="P121" s="279">
        <v>28</v>
      </c>
      <c r="Q121" s="1" t="s">
        <v>130</v>
      </c>
      <c r="S121" s="311" t="s">
        <v>538</v>
      </c>
      <c r="T121" s="28"/>
      <c r="U121" s="271"/>
      <c r="V121" s="279">
        <v>20</v>
      </c>
      <c r="W121" s="1" t="s">
        <v>129</v>
      </c>
    </row>
    <row r="122" spans="1:23" ht="18">
      <c r="E122" s="1"/>
      <c r="G122" s="311" t="s">
        <v>479</v>
      </c>
      <c r="H122" s="274"/>
      <c r="I122" s="271"/>
      <c r="J122" s="279">
        <v>39</v>
      </c>
      <c r="K122" s="1" t="s">
        <v>132</v>
      </c>
      <c r="M122" s="311" t="s">
        <v>1123</v>
      </c>
      <c r="N122" s="271"/>
      <c r="O122" s="271"/>
      <c r="P122" s="279">
        <v>28</v>
      </c>
      <c r="Q122" s="1" t="s">
        <v>130</v>
      </c>
      <c r="S122" s="453" t="s">
        <v>2914</v>
      </c>
      <c r="T122" s="28"/>
      <c r="U122" s="28"/>
      <c r="V122" s="279">
        <v>20</v>
      </c>
      <c r="W122" s="1" t="s">
        <v>129</v>
      </c>
    </row>
    <row r="123" spans="1:23" ht="18">
      <c r="E123" s="1"/>
      <c r="G123" s="311" t="s">
        <v>502</v>
      </c>
      <c r="H123" s="274"/>
      <c r="I123" s="271"/>
      <c r="J123" s="279">
        <v>39</v>
      </c>
      <c r="K123" s="1" t="s">
        <v>132</v>
      </c>
      <c r="M123" s="311" t="s">
        <v>520</v>
      </c>
      <c r="N123" s="28"/>
      <c r="O123" s="271"/>
      <c r="P123" s="279">
        <v>28</v>
      </c>
      <c r="Q123" s="1" t="s">
        <v>130</v>
      </c>
      <c r="S123" s="218" t="s">
        <v>3833</v>
      </c>
      <c r="T123" s="28"/>
      <c r="U123" s="271"/>
      <c r="V123" s="279">
        <v>20</v>
      </c>
      <c r="W123" s="1" t="s">
        <v>129</v>
      </c>
    </row>
    <row r="124" spans="1:23" ht="18">
      <c r="E124" s="1"/>
      <c r="G124" s="311" t="s">
        <v>632</v>
      </c>
      <c r="H124" s="28"/>
      <c r="I124" s="271"/>
      <c r="J124" s="279">
        <v>38</v>
      </c>
      <c r="K124" s="1" t="s">
        <v>132</v>
      </c>
      <c r="M124" s="205" t="s">
        <v>2488</v>
      </c>
      <c r="N124" s="28"/>
      <c r="O124" s="28"/>
      <c r="P124" s="279">
        <v>28</v>
      </c>
      <c r="Q124" s="1" t="s">
        <v>130</v>
      </c>
      <c r="S124" s="311" t="s">
        <v>610</v>
      </c>
      <c r="T124" s="28"/>
      <c r="U124" s="28"/>
      <c r="V124" s="279">
        <v>20</v>
      </c>
      <c r="W124" s="1" t="s">
        <v>129</v>
      </c>
    </row>
    <row r="125" spans="1:23" ht="18">
      <c r="E125" s="1"/>
      <c r="G125" s="205" t="s">
        <v>2320</v>
      </c>
      <c r="H125" s="378"/>
      <c r="I125" s="271"/>
      <c r="J125" s="279">
        <v>38</v>
      </c>
      <c r="K125" s="1" t="s">
        <v>132</v>
      </c>
      <c r="M125" s="311" t="s">
        <v>1159</v>
      </c>
      <c r="N125" s="271"/>
      <c r="O125" s="271"/>
      <c r="P125" s="279">
        <v>28</v>
      </c>
      <c r="Q125" s="1" t="s">
        <v>130</v>
      </c>
      <c r="S125" s="311" t="s">
        <v>666</v>
      </c>
      <c r="T125" s="28"/>
      <c r="U125" s="28"/>
      <c r="V125" s="279">
        <v>20</v>
      </c>
      <c r="W125" s="1" t="s">
        <v>129</v>
      </c>
    </row>
    <row r="126" spans="1:23" ht="18">
      <c r="E126" s="1"/>
      <c r="G126" s="453" t="s">
        <v>3038</v>
      </c>
      <c r="H126" s="39"/>
      <c r="I126" s="271"/>
      <c r="J126" s="279">
        <v>38</v>
      </c>
      <c r="K126" s="1" t="s">
        <v>132</v>
      </c>
      <c r="M126" s="311" t="s">
        <v>1615</v>
      </c>
      <c r="N126" s="28"/>
      <c r="O126" s="28"/>
      <c r="P126" s="279">
        <v>28</v>
      </c>
      <c r="Q126" s="1" t="s">
        <v>130</v>
      </c>
      <c r="S126" s="453" t="s">
        <v>2748</v>
      </c>
      <c r="T126" s="271"/>
      <c r="U126" s="271"/>
      <c r="V126" s="279">
        <v>20</v>
      </c>
      <c r="W126" s="1" t="s">
        <v>129</v>
      </c>
    </row>
    <row r="127" spans="1:23" ht="18">
      <c r="E127" s="1"/>
      <c r="G127" s="453" t="s">
        <v>3082</v>
      </c>
      <c r="H127" s="39"/>
      <c r="I127" s="271"/>
      <c r="J127" s="279">
        <v>38</v>
      </c>
      <c r="K127" s="1" t="s">
        <v>132</v>
      </c>
      <c r="M127" s="454" t="s">
        <v>3128</v>
      </c>
      <c r="N127" s="28"/>
      <c r="O127" s="271"/>
      <c r="P127" s="279">
        <v>28</v>
      </c>
      <c r="Q127" s="1" t="s">
        <v>130</v>
      </c>
      <c r="S127" s="311" t="s">
        <v>433</v>
      </c>
      <c r="T127" s="271"/>
      <c r="U127" s="271"/>
      <c r="V127" s="279">
        <v>20</v>
      </c>
      <c r="W127" s="1" t="s">
        <v>129</v>
      </c>
    </row>
    <row r="128" spans="1:23" ht="18">
      <c r="E128" s="1"/>
      <c r="G128" s="311" t="s">
        <v>1124</v>
      </c>
      <c r="H128" s="28"/>
      <c r="I128" s="271"/>
      <c r="J128" s="279">
        <v>38</v>
      </c>
      <c r="K128" s="1" t="s">
        <v>132</v>
      </c>
      <c r="M128" s="205" t="s">
        <v>3211</v>
      </c>
      <c r="N128" s="271"/>
      <c r="O128" s="271"/>
      <c r="P128" s="279">
        <v>28</v>
      </c>
      <c r="Q128" s="1" t="s">
        <v>130</v>
      </c>
      <c r="S128" s="311" t="s">
        <v>661</v>
      </c>
      <c r="T128" s="28"/>
      <c r="U128" s="271"/>
      <c r="V128" s="279">
        <v>19</v>
      </c>
      <c r="W128" s="1" t="s">
        <v>129</v>
      </c>
    </row>
    <row r="129" spans="5:23" ht="18">
      <c r="E129" s="1"/>
      <c r="G129" s="311" t="s">
        <v>1948</v>
      </c>
      <c r="H129" s="28"/>
      <c r="I129" s="28"/>
      <c r="J129" s="279">
        <v>38</v>
      </c>
      <c r="K129" s="1" t="s">
        <v>132</v>
      </c>
      <c r="M129" s="311" t="s">
        <v>816</v>
      </c>
      <c r="N129" s="28"/>
      <c r="O129" s="28"/>
      <c r="P129" s="279">
        <v>28</v>
      </c>
      <c r="Q129" s="1" t="s">
        <v>130</v>
      </c>
      <c r="S129" s="205" t="s">
        <v>2343</v>
      </c>
      <c r="T129" s="28"/>
      <c r="U129" s="271"/>
      <c r="V129" s="279">
        <v>19</v>
      </c>
      <c r="W129" s="1" t="s">
        <v>129</v>
      </c>
    </row>
    <row r="130" spans="5:23" ht="18">
      <c r="E130" s="1"/>
      <c r="G130" s="453" t="s">
        <v>3130</v>
      </c>
      <c r="H130" s="28"/>
      <c r="I130" s="271"/>
      <c r="J130" s="279">
        <v>37</v>
      </c>
      <c r="K130" s="1" t="s">
        <v>132</v>
      </c>
      <c r="M130" s="453" t="s">
        <v>2931</v>
      </c>
      <c r="N130" s="271"/>
      <c r="O130" s="271"/>
      <c r="P130" s="279">
        <v>28</v>
      </c>
      <c r="Q130" s="1" t="s">
        <v>130</v>
      </c>
      <c r="S130" s="311" t="s">
        <v>1122</v>
      </c>
      <c r="T130" s="28"/>
      <c r="U130" s="271"/>
      <c r="V130" s="279">
        <v>19</v>
      </c>
      <c r="W130" s="1" t="s">
        <v>129</v>
      </c>
    </row>
    <row r="131" spans="5:23" ht="18">
      <c r="E131" s="1"/>
      <c r="G131" s="453" t="s">
        <v>3115</v>
      </c>
      <c r="H131" s="39"/>
      <c r="I131" s="271"/>
      <c r="J131" s="279">
        <v>37</v>
      </c>
      <c r="K131" s="1" t="s">
        <v>132</v>
      </c>
      <c r="M131" s="205" t="s">
        <v>2418</v>
      </c>
      <c r="N131" s="271"/>
      <c r="O131" s="271"/>
      <c r="P131" s="279">
        <v>27</v>
      </c>
      <c r="Q131" s="1" t="s">
        <v>130</v>
      </c>
      <c r="S131" s="205" t="s">
        <v>3209</v>
      </c>
      <c r="T131" s="271"/>
      <c r="U131" s="271"/>
      <c r="V131" s="279">
        <v>19</v>
      </c>
      <c r="W131" s="1" t="s">
        <v>129</v>
      </c>
    </row>
    <row r="132" spans="5:23" ht="18">
      <c r="E132" s="1"/>
      <c r="G132" s="453" t="s">
        <v>3037</v>
      </c>
      <c r="H132" s="39"/>
      <c r="I132" s="271"/>
      <c r="J132" s="279">
        <v>37</v>
      </c>
      <c r="K132" s="1" t="s">
        <v>132</v>
      </c>
      <c r="M132" s="311" t="s">
        <v>631</v>
      </c>
      <c r="N132" s="28"/>
      <c r="O132" s="28"/>
      <c r="P132" s="279">
        <v>27</v>
      </c>
      <c r="Q132" s="1" t="s">
        <v>130</v>
      </c>
      <c r="S132" s="311" t="s">
        <v>541</v>
      </c>
      <c r="T132" s="271"/>
      <c r="U132" s="271"/>
      <c r="V132" s="279">
        <v>19</v>
      </c>
      <c r="W132" s="1" t="s">
        <v>129</v>
      </c>
    </row>
    <row r="133" spans="5:23" ht="18">
      <c r="E133" s="1"/>
      <c r="G133" s="205" t="s">
        <v>2345</v>
      </c>
      <c r="H133" s="28"/>
      <c r="I133" s="271"/>
      <c r="J133" s="279">
        <v>37</v>
      </c>
      <c r="K133" s="1" t="s">
        <v>132</v>
      </c>
      <c r="M133" s="311" t="s">
        <v>1613</v>
      </c>
      <c r="N133" s="28"/>
      <c r="O133" s="28"/>
      <c r="P133" s="279">
        <v>27</v>
      </c>
      <c r="Q133" s="1" t="s">
        <v>130</v>
      </c>
      <c r="S133" s="311" t="s">
        <v>767</v>
      </c>
      <c r="T133" s="271"/>
      <c r="U133" s="271"/>
      <c r="V133" s="279">
        <v>19</v>
      </c>
      <c r="W133" s="1" t="s">
        <v>129</v>
      </c>
    </row>
    <row r="134" spans="5:23" ht="18">
      <c r="E134" s="1"/>
      <c r="G134" s="311" t="s">
        <v>449</v>
      </c>
      <c r="H134" s="274"/>
      <c r="I134" s="28"/>
      <c r="J134" s="279">
        <v>37</v>
      </c>
      <c r="K134" s="1" t="s">
        <v>132</v>
      </c>
      <c r="M134" s="205" t="s">
        <v>2379</v>
      </c>
      <c r="N134" s="271"/>
      <c r="O134" s="271"/>
      <c r="P134" s="279">
        <v>26</v>
      </c>
      <c r="Q134" s="1" t="s">
        <v>130</v>
      </c>
      <c r="S134" s="205" t="s">
        <v>2341</v>
      </c>
      <c r="T134" s="271"/>
      <c r="U134" s="271"/>
      <c r="V134" s="279">
        <v>19</v>
      </c>
      <c r="W134" s="1" t="s">
        <v>129</v>
      </c>
    </row>
    <row r="135" spans="5:23" ht="18">
      <c r="E135" s="1"/>
      <c r="G135" s="311" t="s">
        <v>1960</v>
      </c>
      <c r="H135" s="378"/>
      <c r="I135" s="28"/>
      <c r="J135" s="279">
        <v>37</v>
      </c>
      <c r="K135" s="1" t="s">
        <v>132</v>
      </c>
      <c r="M135" s="205" t="s">
        <v>3328</v>
      </c>
      <c r="N135" s="28"/>
      <c r="O135" s="271"/>
      <c r="P135" s="279">
        <v>26</v>
      </c>
      <c r="Q135" s="1" t="s">
        <v>130</v>
      </c>
      <c r="S135" s="311" t="s">
        <v>1147</v>
      </c>
      <c r="T135" s="271"/>
      <c r="U135" s="271"/>
      <c r="V135" s="279">
        <v>19</v>
      </c>
      <c r="W135" s="1" t="s">
        <v>129</v>
      </c>
    </row>
    <row r="136" spans="5:23" ht="18">
      <c r="E136" s="1"/>
      <c r="G136" s="205" t="s">
        <v>2423</v>
      </c>
      <c r="H136" s="28"/>
      <c r="I136" s="28"/>
      <c r="J136" s="279">
        <v>37</v>
      </c>
      <c r="K136" s="1" t="s">
        <v>132</v>
      </c>
      <c r="M136" s="311" t="s">
        <v>1958</v>
      </c>
      <c r="N136" s="28"/>
      <c r="O136" s="271"/>
      <c r="P136" s="279">
        <v>26</v>
      </c>
      <c r="Q136" s="1" t="s">
        <v>130</v>
      </c>
      <c r="S136" s="311" t="s">
        <v>1992</v>
      </c>
      <c r="T136" s="28"/>
      <c r="U136" s="271"/>
      <c r="V136" s="279">
        <v>19</v>
      </c>
      <c r="W136" s="1" t="s">
        <v>129</v>
      </c>
    </row>
    <row r="137" spans="5:23" ht="18.75">
      <c r="E137" s="1"/>
      <c r="G137" s="311" t="s">
        <v>650</v>
      </c>
      <c r="H137" s="375"/>
      <c r="I137" s="28"/>
      <c r="J137" s="279">
        <v>37</v>
      </c>
      <c r="K137" s="1" t="s">
        <v>132</v>
      </c>
      <c r="M137" s="311" t="s">
        <v>908</v>
      </c>
      <c r="N137" s="271"/>
      <c r="O137" s="271"/>
      <c r="P137" s="279">
        <v>26</v>
      </c>
      <c r="Q137" s="1" t="s">
        <v>130</v>
      </c>
      <c r="S137" s="205" t="s">
        <v>2480</v>
      </c>
      <c r="T137" s="271"/>
      <c r="U137" s="271"/>
      <c r="V137" s="279">
        <v>19</v>
      </c>
      <c r="W137" s="1" t="s">
        <v>129</v>
      </c>
    </row>
    <row r="138" spans="5:23" ht="18">
      <c r="E138" s="1"/>
      <c r="G138" s="311" t="s">
        <v>474</v>
      </c>
      <c r="H138" s="378"/>
      <c r="I138" s="28"/>
      <c r="J138" s="279">
        <v>36</v>
      </c>
      <c r="K138" s="1" t="s">
        <v>132</v>
      </c>
      <c r="M138" s="311" t="s">
        <v>1210</v>
      </c>
      <c r="N138" s="28"/>
      <c r="O138" s="28"/>
      <c r="P138" s="279">
        <v>26</v>
      </c>
      <c r="Q138" s="1" t="s">
        <v>130</v>
      </c>
      <c r="S138" s="311" t="s">
        <v>527</v>
      </c>
      <c r="T138" s="28"/>
      <c r="U138" s="271"/>
      <c r="V138" s="279">
        <v>19</v>
      </c>
      <c r="W138" s="1" t="s">
        <v>129</v>
      </c>
    </row>
    <row r="139" spans="5:23" ht="18">
      <c r="E139" s="1"/>
      <c r="G139" s="205" t="s">
        <v>2249</v>
      </c>
      <c r="H139" s="28"/>
      <c r="I139" s="271"/>
      <c r="J139" s="279">
        <v>36</v>
      </c>
      <c r="K139" s="1" t="s">
        <v>132</v>
      </c>
      <c r="M139" s="453" t="s">
        <v>3053</v>
      </c>
      <c r="N139" s="271"/>
      <c r="O139" s="271"/>
      <c r="P139" s="279">
        <v>26</v>
      </c>
      <c r="Q139" s="1" t="s">
        <v>130</v>
      </c>
      <c r="S139" s="453" t="s">
        <v>2773</v>
      </c>
      <c r="T139" s="28"/>
      <c r="U139" s="271"/>
      <c r="V139" s="279">
        <v>19</v>
      </c>
      <c r="W139" s="1" t="s">
        <v>129</v>
      </c>
    </row>
    <row r="140" spans="5:23" ht="18">
      <c r="E140" s="1"/>
      <c r="G140" s="311" t="s">
        <v>784</v>
      </c>
      <c r="H140" s="378"/>
      <c r="I140" s="28"/>
      <c r="J140" s="279">
        <v>36</v>
      </c>
      <c r="K140" s="1" t="s">
        <v>132</v>
      </c>
      <c r="M140" s="453" t="s">
        <v>2941</v>
      </c>
      <c r="N140" s="28"/>
      <c r="O140" s="271"/>
      <c r="P140" s="279">
        <v>26</v>
      </c>
      <c r="Q140" s="1" t="s">
        <v>130</v>
      </c>
      <c r="S140" s="205" t="s">
        <v>2279</v>
      </c>
      <c r="T140" s="28"/>
      <c r="U140" s="28"/>
      <c r="V140" s="279">
        <v>18</v>
      </c>
      <c r="W140" s="1" t="s">
        <v>129</v>
      </c>
    </row>
    <row r="141" spans="5:23" ht="18">
      <c r="E141" s="1"/>
      <c r="G141" s="205" t="s">
        <v>2383</v>
      </c>
      <c r="H141" s="28"/>
      <c r="I141" s="271"/>
      <c r="J141" s="279">
        <v>36</v>
      </c>
      <c r="K141" s="1" t="s">
        <v>132</v>
      </c>
      <c r="M141" s="311" t="s">
        <v>623</v>
      </c>
      <c r="N141" s="28"/>
      <c r="O141" s="28"/>
      <c r="P141" s="279">
        <v>26</v>
      </c>
      <c r="Q141" s="1" t="s">
        <v>130</v>
      </c>
      <c r="S141" s="311" t="s">
        <v>1619</v>
      </c>
      <c r="T141" s="28"/>
      <c r="U141" s="28"/>
      <c r="V141" s="279">
        <v>18</v>
      </c>
      <c r="W141" s="1" t="s">
        <v>129</v>
      </c>
    </row>
    <row r="142" spans="5:23" ht="18.75">
      <c r="E142" s="1"/>
      <c r="G142" s="311" t="s">
        <v>418</v>
      </c>
      <c r="H142" s="375"/>
      <c r="I142" s="28"/>
      <c r="J142" s="279">
        <v>36</v>
      </c>
      <c r="K142" s="1" t="s">
        <v>132</v>
      </c>
      <c r="M142" s="205" t="s">
        <v>3547</v>
      </c>
      <c r="N142" s="28"/>
      <c r="O142" s="28"/>
      <c r="P142" s="279">
        <v>26</v>
      </c>
      <c r="Q142" s="1" t="s">
        <v>130</v>
      </c>
      <c r="S142" s="311" t="s">
        <v>1115</v>
      </c>
      <c r="T142" s="28"/>
      <c r="U142" s="28"/>
      <c r="V142" s="279">
        <v>18</v>
      </c>
      <c r="W142" s="1" t="s">
        <v>129</v>
      </c>
    </row>
    <row r="143" spans="5:23" ht="18">
      <c r="E143" s="1"/>
      <c r="G143" s="311" t="s">
        <v>533</v>
      </c>
      <c r="H143" s="378"/>
      <c r="I143" s="28"/>
      <c r="J143" s="279">
        <v>36</v>
      </c>
      <c r="K143" s="1" t="s">
        <v>132</v>
      </c>
      <c r="M143" s="311" t="s">
        <v>1114</v>
      </c>
      <c r="N143" s="28"/>
      <c r="O143" s="271"/>
      <c r="P143" s="279">
        <v>26</v>
      </c>
      <c r="Q143" s="1" t="s">
        <v>130</v>
      </c>
      <c r="S143" s="311" t="s">
        <v>620</v>
      </c>
      <c r="T143" s="28"/>
      <c r="U143" s="28"/>
      <c r="V143" s="279">
        <v>18</v>
      </c>
      <c r="W143" s="1" t="s">
        <v>129</v>
      </c>
    </row>
    <row r="144" spans="5:23" ht="18">
      <c r="E144" s="1"/>
      <c r="M144" s="205" t="s">
        <v>3324</v>
      </c>
      <c r="N144" s="28"/>
      <c r="O144" s="28"/>
      <c r="P144" s="279">
        <v>25</v>
      </c>
      <c r="Q144" s="1" t="s">
        <v>130</v>
      </c>
      <c r="S144" s="205" t="s">
        <v>2342</v>
      </c>
      <c r="T144" s="28"/>
      <c r="U144" s="28"/>
      <c r="V144" s="279">
        <v>18</v>
      </c>
      <c r="W144" s="1" t="s">
        <v>129</v>
      </c>
    </row>
    <row r="145" spans="5:23" ht="18">
      <c r="E145" s="1"/>
      <c r="M145" s="205" t="s">
        <v>3210</v>
      </c>
      <c r="N145" s="50"/>
      <c r="O145" s="50"/>
      <c r="P145" s="279">
        <v>25</v>
      </c>
      <c r="Q145" s="1" t="s">
        <v>130</v>
      </c>
      <c r="S145" s="205" t="s">
        <v>3225</v>
      </c>
      <c r="T145" s="28"/>
      <c r="U145" s="271"/>
      <c r="V145" s="279">
        <v>18</v>
      </c>
      <c r="W145" s="1" t="s">
        <v>129</v>
      </c>
    </row>
    <row r="146" spans="5:23" ht="18">
      <c r="E146" s="1"/>
      <c r="M146" s="311" t="s">
        <v>809</v>
      </c>
      <c r="N146" s="28"/>
      <c r="O146" s="271"/>
      <c r="P146" s="279">
        <v>25</v>
      </c>
      <c r="Q146" s="1" t="s">
        <v>130</v>
      </c>
      <c r="S146" s="453" t="s">
        <v>3102</v>
      </c>
      <c r="T146" s="271"/>
      <c r="U146" s="271"/>
      <c r="V146" s="279">
        <v>18</v>
      </c>
      <c r="W146" s="1" t="s">
        <v>129</v>
      </c>
    </row>
    <row r="147" spans="5:23" ht="18">
      <c r="E147" s="1"/>
      <c r="M147" s="311" t="s">
        <v>818</v>
      </c>
      <c r="N147" s="28"/>
      <c r="O147" s="271"/>
      <c r="P147" s="279">
        <v>25</v>
      </c>
      <c r="Q147" s="1" t="s">
        <v>130</v>
      </c>
      <c r="S147" s="453" t="s">
        <v>2933</v>
      </c>
      <c r="T147" s="271"/>
      <c r="U147" s="271"/>
      <c r="V147" s="279">
        <v>18</v>
      </c>
      <c r="W147" s="1" t="s">
        <v>129</v>
      </c>
    </row>
    <row r="148" spans="5:23" ht="18">
      <c r="E148" s="1"/>
      <c r="M148" s="453" t="s">
        <v>2734</v>
      </c>
      <c r="N148" s="28"/>
      <c r="O148" s="28"/>
      <c r="P148" s="279">
        <v>25</v>
      </c>
      <c r="Q148" s="1" t="s">
        <v>130</v>
      </c>
      <c r="S148" s="311" t="s">
        <v>1979</v>
      </c>
      <c r="T148" s="28"/>
      <c r="U148" s="28"/>
      <c r="V148" s="279">
        <v>18</v>
      </c>
      <c r="W148" s="1" t="s">
        <v>129</v>
      </c>
    </row>
    <row r="149" spans="5:23" ht="18">
      <c r="E149" s="1"/>
      <c r="M149" s="205" t="s">
        <v>2411</v>
      </c>
      <c r="N149" s="28"/>
      <c r="O149" s="271"/>
      <c r="P149" s="279">
        <v>25</v>
      </c>
      <c r="Q149" s="1" t="s">
        <v>130</v>
      </c>
      <c r="S149" s="453" t="s">
        <v>3028</v>
      </c>
      <c r="T149" s="28"/>
      <c r="U149" s="271"/>
      <c r="V149" s="279">
        <v>18</v>
      </c>
      <c r="W149" s="1" t="s">
        <v>129</v>
      </c>
    </row>
    <row r="150" spans="5:23" ht="18">
      <c r="E150" s="1"/>
      <c r="M150" s="311" t="s">
        <v>435</v>
      </c>
      <c r="N150" s="28"/>
      <c r="O150" s="271"/>
      <c r="P150" s="279">
        <v>25</v>
      </c>
      <c r="Q150" s="1" t="s">
        <v>130</v>
      </c>
      <c r="S150" s="311" t="s">
        <v>547</v>
      </c>
      <c r="T150" s="28"/>
      <c r="U150" s="28"/>
      <c r="V150" s="279">
        <v>18</v>
      </c>
      <c r="W150" s="1" t="s">
        <v>129</v>
      </c>
    </row>
    <row r="151" spans="5:23" ht="18">
      <c r="E151" s="1"/>
      <c r="M151" s="453" t="s">
        <v>3067</v>
      </c>
      <c r="N151" s="28"/>
      <c r="O151" s="28"/>
      <c r="P151" s="279">
        <v>25</v>
      </c>
      <c r="Q151" s="1" t="s">
        <v>130</v>
      </c>
      <c r="S151" s="205" t="s">
        <v>3239</v>
      </c>
      <c r="T151" s="271"/>
      <c r="U151" s="271"/>
      <c r="V151" s="279">
        <v>18</v>
      </c>
      <c r="W151" s="1" t="s">
        <v>129</v>
      </c>
    </row>
    <row r="152" spans="5:23" ht="18">
      <c r="E152" s="1"/>
      <c r="M152" s="311" t="s">
        <v>678</v>
      </c>
      <c r="N152" s="28"/>
      <c r="O152" s="28"/>
      <c r="P152" s="279">
        <v>25</v>
      </c>
      <c r="Q152" s="1" t="s">
        <v>130</v>
      </c>
      <c r="S152" s="205" t="s">
        <v>2424</v>
      </c>
      <c r="T152" s="28"/>
      <c r="U152" s="28"/>
      <c r="V152" s="279">
        <v>18</v>
      </c>
      <c r="W152" s="1" t="s">
        <v>129</v>
      </c>
    </row>
    <row r="153" spans="5:23" ht="18">
      <c r="E153" s="1"/>
      <c r="M153" s="453" t="s">
        <v>3049</v>
      </c>
      <c r="N153" s="28"/>
      <c r="O153" s="28"/>
      <c r="P153" s="279">
        <v>25</v>
      </c>
      <c r="Q153" s="1" t="s">
        <v>130</v>
      </c>
      <c r="S153" s="453" t="s">
        <v>2754</v>
      </c>
      <c r="T153" s="28"/>
      <c r="U153" s="271"/>
      <c r="V153" s="279">
        <v>18</v>
      </c>
      <c r="W153" s="1" t="s">
        <v>129</v>
      </c>
    </row>
    <row r="154" spans="5:23" ht="18">
      <c r="E154" s="1"/>
      <c r="M154" s="205" t="s">
        <v>2311</v>
      </c>
      <c r="N154" s="28"/>
      <c r="O154" s="271"/>
      <c r="P154" s="279">
        <v>25</v>
      </c>
      <c r="Q154" s="1" t="s">
        <v>130</v>
      </c>
      <c r="S154" s="311" t="s">
        <v>521</v>
      </c>
      <c r="T154" s="28"/>
      <c r="U154" s="28"/>
      <c r="V154" s="279">
        <v>18</v>
      </c>
      <c r="W154" s="1" t="s">
        <v>129</v>
      </c>
    </row>
    <row r="155" spans="5:23" ht="18">
      <c r="E155" s="1"/>
      <c r="M155" s="311" t="s">
        <v>1673</v>
      </c>
      <c r="N155" s="28"/>
      <c r="O155" s="28"/>
      <c r="P155" s="279">
        <v>25</v>
      </c>
      <c r="Q155" s="1" t="s">
        <v>130</v>
      </c>
      <c r="S155" s="311" t="s">
        <v>658</v>
      </c>
      <c r="T155" s="271"/>
      <c r="U155" s="271"/>
      <c r="V155" s="279">
        <v>18</v>
      </c>
      <c r="W155" s="1" t="s">
        <v>129</v>
      </c>
    </row>
    <row r="156" spans="5:23" ht="18">
      <c r="E156" s="1"/>
      <c r="M156" s="311" t="s">
        <v>673</v>
      </c>
      <c r="N156" s="271"/>
      <c r="O156" s="271"/>
      <c r="P156" s="279">
        <v>25</v>
      </c>
      <c r="Q156" s="1" t="s">
        <v>130</v>
      </c>
      <c r="S156" s="205" t="s">
        <v>2433</v>
      </c>
      <c r="T156" s="28"/>
      <c r="U156" s="271"/>
      <c r="V156" s="279">
        <v>18</v>
      </c>
      <c r="W156" s="1" t="s">
        <v>129</v>
      </c>
    </row>
    <row r="157" spans="5:23" ht="18">
      <c r="E157" s="1"/>
      <c r="M157" s="205" t="s">
        <v>2282</v>
      </c>
      <c r="N157" s="28"/>
      <c r="O157" s="28"/>
      <c r="P157" s="279">
        <v>24</v>
      </c>
      <c r="Q157" s="1" t="s">
        <v>130</v>
      </c>
      <c r="S157" s="205" t="s">
        <v>2429</v>
      </c>
      <c r="T157" s="271"/>
      <c r="U157" s="271"/>
      <c r="V157" s="279">
        <v>17</v>
      </c>
      <c r="W157" s="1" t="s">
        <v>129</v>
      </c>
    </row>
    <row r="158" spans="5:23" ht="18">
      <c r="E158" s="1"/>
      <c r="M158" s="453" t="s">
        <v>2935</v>
      </c>
      <c r="N158" s="28"/>
      <c r="O158" s="28"/>
      <c r="P158" s="279">
        <v>24</v>
      </c>
      <c r="Q158" s="1" t="s">
        <v>130</v>
      </c>
      <c r="S158" s="311" t="s">
        <v>796</v>
      </c>
      <c r="T158" s="28"/>
      <c r="U158" s="28"/>
      <c r="V158" s="279">
        <v>17</v>
      </c>
      <c r="W158" s="1" t="s">
        <v>129</v>
      </c>
    </row>
    <row r="159" spans="5:23" ht="18">
      <c r="E159" s="1"/>
      <c r="M159" s="453" t="s">
        <v>2965</v>
      </c>
      <c r="N159" s="271"/>
      <c r="O159" s="271"/>
      <c r="P159" s="279">
        <v>24</v>
      </c>
      <c r="Q159" s="1" t="s">
        <v>130</v>
      </c>
      <c r="S159" s="205" t="s">
        <v>3553</v>
      </c>
      <c r="T159" s="28"/>
      <c r="U159" s="271"/>
      <c r="V159" s="279">
        <v>17</v>
      </c>
      <c r="W159" s="1" t="s">
        <v>129</v>
      </c>
    </row>
    <row r="160" spans="5:23" ht="18">
      <c r="E160" s="1"/>
      <c r="M160" s="311" t="s">
        <v>1631</v>
      </c>
      <c r="N160" s="28"/>
      <c r="O160" s="28"/>
      <c r="P160" s="279">
        <v>24</v>
      </c>
      <c r="Q160" s="1" t="s">
        <v>130</v>
      </c>
      <c r="S160" s="205" t="s">
        <v>2454</v>
      </c>
      <c r="T160" s="28"/>
      <c r="U160" s="28"/>
      <c r="V160" s="279">
        <v>17</v>
      </c>
      <c r="W160" s="1" t="s">
        <v>129</v>
      </c>
    </row>
    <row r="161" spans="5:23" ht="18">
      <c r="E161" s="1"/>
      <c r="M161" s="311" t="s">
        <v>898</v>
      </c>
      <c r="N161" s="28"/>
      <c r="O161" s="28"/>
      <c r="P161" s="279">
        <v>24</v>
      </c>
      <c r="Q161" s="1" t="s">
        <v>130</v>
      </c>
      <c r="S161" s="311" t="s">
        <v>573</v>
      </c>
      <c r="T161" s="28"/>
      <c r="U161" s="28"/>
      <c r="V161" s="279">
        <v>17</v>
      </c>
      <c r="W161" s="1" t="s">
        <v>129</v>
      </c>
    </row>
    <row r="162" spans="5:23" ht="18">
      <c r="E162" s="1"/>
      <c r="M162" s="311" t="s">
        <v>808</v>
      </c>
      <c r="N162" s="28"/>
      <c r="O162" s="28"/>
      <c r="P162" s="279">
        <v>24</v>
      </c>
      <c r="Q162" s="1" t="s">
        <v>130</v>
      </c>
      <c r="S162" s="311" t="s">
        <v>1983</v>
      </c>
      <c r="T162" s="28"/>
      <c r="U162" s="28"/>
      <c r="V162" s="279">
        <v>17</v>
      </c>
      <c r="W162" s="1" t="s">
        <v>129</v>
      </c>
    </row>
    <row r="163" spans="5:23" ht="18">
      <c r="E163" s="1"/>
      <c r="M163" s="311" t="s">
        <v>548</v>
      </c>
      <c r="N163" s="28"/>
      <c r="O163" s="28"/>
      <c r="P163" s="279">
        <v>24</v>
      </c>
      <c r="Q163" s="1" t="s">
        <v>130</v>
      </c>
      <c r="S163" s="311" t="s">
        <v>1984</v>
      </c>
      <c r="T163" s="28"/>
      <c r="U163" s="28"/>
      <c r="V163" s="279">
        <v>17</v>
      </c>
      <c r="W163" s="1" t="s">
        <v>129</v>
      </c>
    </row>
    <row r="164" spans="5:23" ht="18">
      <c r="E164" s="1"/>
      <c r="M164" s="205" t="s">
        <v>2068</v>
      </c>
      <c r="N164" s="28"/>
      <c r="O164" s="271"/>
      <c r="P164" s="279">
        <v>23</v>
      </c>
      <c r="Q164" s="1" t="s">
        <v>130</v>
      </c>
      <c r="S164" s="453" t="s">
        <v>3065</v>
      </c>
      <c r="T164" s="28"/>
      <c r="U164" s="271"/>
      <c r="V164" s="279">
        <v>17</v>
      </c>
      <c r="W164" s="1" t="s">
        <v>129</v>
      </c>
    </row>
    <row r="165" spans="5:23" ht="18">
      <c r="E165" s="1"/>
      <c r="M165" s="311" t="s">
        <v>591</v>
      </c>
      <c r="N165" s="28"/>
      <c r="O165" s="271"/>
      <c r="P165" s="279">
        <v>23</v>
      </c>
      <c r="Q165" s="1" t="s">
        <v>130</v>
      </c>
      <c r="S165" s="453" t="s">
        <v>3189</v>
      </c>
      <c r="T165" s="271"/>
      <c r="U165" s="271"/>
      <c r="V165" s="279">
        <v>17</v>
      </c>
      <c r="W165" s="1" t="s">
        <v>129</v>
      </c>
    </row>
    <row r="166" spans="5:23" ht="18">
      <c r="E166" s="1"/>
      <c r="M166" s="311" t="s">
        <v>1976</v>
      </c>
      <c r="N166" s="28"/>
      <c r="O166" s="271"/>
      <c r="P166" s="279">
        <v>23</v>
      </c>
      <c r="Q166" s="1" t="s">
        <v>130</v>
      </c>
      <c r="S166" s="453" t="s">
        <v>3058</v>
      </c>
      <c r="T166" s="271"/>
      <c r="U166" s="271"/>
      <c r="V166" s="279">
        <v>17</v>
      </c>
      <c r="W166" s="1" t="s">
        <v>129</v>
      </c>
    </row>
    <row r="167" spans="5:23" ht="18">
      <c r="E167" s="1"/>
      <c r="M167" s="205" t="s">
        <v>2446</v>
      </c>
      <c r="N167" s="271"/>
      <c r="O167" s="271"/>
      <c r="P167" s="279">
        <v>23</v>
      </c>
      <c r="Q167" s="1" t="s">
        <v>130</v>
      </c>
      <c r="S167" s="205" t="s">
        <v>2410</v>
      </c>
      <c r="T167" s="28"/>
      <c r="U167" s="28"/>
      <c r="V167" s="279">
        <v>17</v>
      </c>
      <c r="W167" s="1" t="s">
        <v>129</v>
      </c>
    </row>
    <row r="168" spans="5:23" ht="18">
      <c r="E168" s="1"/>
      <c r="M168" s="311" t="s">
        <v>2000</v>
      </c>
      <c r="N168" s="271"/>
      <c r="O168" s="271"/>
      <c r="P168" s="279">
        <v>23</v>
      </c>
      <c r="Q168" s="1" t="s">
        <v>130</v>
      </c>
      <c r="S168" s="205" t="s">
        <v>2414</v>
      </c>
      <c r="T168" s="28"/>
      <c r="U168" s="28"/>
      <c r="V168" s="279">
        <v>17</v>
      </c>
      <c r="W168" s="1" t="s">
        <v>129</v>
      </c>
    </row>
    <row r="169" spans="5:23" ht="18">
      <c r="E169" s="1"/>
      <c r="M169" s="311" t="s">
        <v>505</v>
      </c>
      <c r="N169" s="28"/>
      <c r="O169" s="271"/>
      <c r="P169" s="279">
        <v>22</v>
      </c>
      <c r="Q169" s="1" t="s">
        <v>130</v>
      </c>
      <c r="S169" s="311" t="s">
        <v>1989</v>
      </c>
      <c r="T169" s="28"/>
      <c r="U169" s="271"/>
      <c r="V169" s="279">
        <v>17</v>
      </c>
      <c r="W169" s="1" t="s">
        <v>129</v>
      </c>
    </row>
    <row r="170" spans="5:23" ht="18">
      <c r="E170" s="1"/>
      <c r="M170" s="205" t="s">
        <v>3224</v>
      </c>
      <c r="P170" s="279">
        <v>22</v>
      </c>
      <c r="Q170" s="1" t="s">
        <v>130</v>
      </c>
      <c r="S170" s="311" t="s">
        <v>582</v>
      </c>
      <c r="T170" s="28"/>
      <c r="U170" s="271"/>
      <c r="V170" s="279">
        <v>17</v>
      </c>
      <c r="W170" s="1" t="s">
        <v>129</v>
      </c>
    </row>
    <row r="171" spans="5:23" ht="18">
      <c r="E171" s="1"/>
      <c r="M171" s="311" t="s">
        <v>1971</v>
      </c>
      <c r="P171" s="279">
        <v>22</v>
      </c>
      <c r="Q171" s="1" t="s">
        <v>130</v>
      </c>
      <c r="S171" s="205" t="s">
        <v>3204</v>
      </c>
      <c r="T171" s="271"/>
      <c r="U171" s="271"/>
      <c r="V171" s="279">
        <v>17</v>
      </c>
      <c r="W171" s="1" t="s">
        <v>129</v>
      </c>
    </row>
    <row r="172" spans="5:23" ht="18">
      <c r="E172" s="1"/>
      <c r="M172" s="311" t="s">
        <v>589</v>
      </c>
      <c r="N172" s="28"/>
      <c r="O172" s="271"/>
      <c r="P172" s="279">
        <v>22</v>
      </c>
      <c r="Q172" s="1" t="s">
        <v>130</v>
      </c>
      <c r="S172" s="453" t="s">
        <v>3047</v>
      </c>
      <c r="T172" s="28"/>
      <c r="U172" s="271"/>
      <c r="V172" s="279">
        <v>17</v>
      </c>
      <c r="W172" s="1" t="s">
        <v>129</v>
      </c>
    </row>
    <row r="173" spans="5:23" ht="18">
      <c r="E173" s="1"/>
      <c r="M173" s="205" t="s">
        <v>2304</v>
      </c>
      <c r="N173" s="271"/>
      <c r="O173" s="271"/>
      <c r="P173" s="279">
        <v>22</v>
      </c>
      <c r="Q173" s="1" t="s">
        <v>130</v>
      </c>
      <c r="S173" s="311" t="s">
        <v>511</v>
      </c>
      <c r="T173" s="28"/>
      <c r="U173" s="271"/>
      <c r="V173" s="279">
        <v>17</v>
      </c>
      <c r="W173" s="1" t="s">
        <v>129</v>
      </c>
    </row>
    <row r="174" spans="5:23" ht="18">
      <c r="E174" s="1"/>
      <c r="M174" s="311" t="s">
        <v>634</v>
      </c>
      <c r="N174" s="271"/>
      <c r="O174" s="271"/>
      <c r="P174" s="279">
        <v>22</v>
      </c>
      <c r="Q174" s="1" t="s">
        <v>130</v>
      </c>
      <c r="S174" s="311" t="s">
        <v>1116</v>
      </c>
      <c r="T174" s="28"/>
      <c r="U174" s="28"/>
      <c r="V174" s="279">
        <v>16</v>
      </c>
      <c r="W174" s="1" t="s">
        <v>129</v>
      </c>
    </row>
    <row r="175" spans="5:23" ht="18">
      <c r="E175" s="1"/>
      <c r="M175" s="311" t="s">
        <v>1605</v>
      </c>
      <c r="P175" s="279">
        <v>22</v>
      </c>
      <c r="Q175" s="1" t="s">
        <v>130</v>
      </c>
      <c r="S175" s="311" t="s">
        <v>530</v>
      </c>
      <c r="T175" s="28"/>
      <c r="U175" s="271"/>
      <c r="V175" s="279">
        <v>16</v>
      </c>
      <c r="W175" s="1" t="s">
        <v>129</v>
      </c>
    </row>
    <row r="176" spans="5:23" ht="18">
      <c r="E176" s="1"/>
      <c r="M176" s="311" t="s">
        <v>574</v>
      </c>
      <c r="N176" s="28"/>
      <c r="O176" s="28"/>
      <c r="P176" s="279">
        <v>22</v>
      </c>
      <c r="Q176" s="1" t="s">
        <v>130</v>
      </c>
      <c r="S176" s="311" t="s">
        <v>607</v>
      </c>
      <c r="T176" s="28"/>
      <c r="U176" s="28"/>
      <c r="V176" s="279">
        <v>16</v>
      </c>
      <c r="W176" s="1" t="s">
        <v>129</v>
      </c>
    </row>
    <row r="177" spans="5:23" ht="18">
      <c r="E177" s="1"/>
      <c r="M177" s="311" t="s">
        <v>1130</v>
      </c>
      <c r="N177" s="28"/>
      <c r="O177" s="271"/>
      <c r="P177" s="279">
        <v>22</v>
      </c>
      <c r="Q177" s="1" t="s">
        <v>130</v>
      </c>
      <c r="S177" s="311" t="s">
        <v>617</v>
      </c>
      <c r="T177" s="28"/>
      <c r="U177" s="271"/>
      <c r="V177" s="279">
        <v>16</v>
      </c>
      <c r="W177" s="1" t="s">
        <v>129</v>
      </c>
    </row>
    <row r="178" spans="5:23" ht="18">
      <c r="E178" s="1"/>
      <c r="M178" s="453" t="s">
        <v>2733</v>
      </c>
      <c r="P178" s="279">
        <v>22</v>
      </c>
      <c r="Q178" s="1" t="s">
        <v>130</v>
      </c>
      <c r="S178" s="453" t="s">
        <v>2889</v>
      </c>
      <c r="T178" s="28"/>
      <c r="U178" s="271"/>
      <c r="V178" s="279">
        <v>16</v>
      </c>
      <c r="W178" s="1" t="s">
        <v>129</v>
      </c>
    </row>
    <row r="179" spans="5:23" ht="18">
      <c r="E179" s="1"/>
      <c r="S179" s="205" t="s">
        <v>2067</v>
      </c>
      <c r="T179" s="28"/>
      <c r="U179" s="28"/>
      <c r="V179" s="279">
        <v>16</v>
      </c>
      <c r="W179" s="1" t="s">
        <v>129</v>
      </c>
    </row>
    <row r="180" spans="5:23" ht="18">
      <c r="E180" s="1"/>
      <c r="S180" s="453" t="s">
        <v>2986</v>
      </c>
      <c r="T180" s="28"/>
      <c r="U180" s="271"/>
      <c r="V180" s="279">
        <v>16</v>
      </c>
      <c r="W180" s="1" t="s">
        <v>129</v>
      </c>
    </row>
    <row r="181" spans="5:23" ht="18">
      <c r="E181" s="1"/>
      <c r="S181" s="311" t="s">
        <v>575</v>
      </c>
      <c r="T181" s="28"/>
      <c r="U181" s="28"/>
      <c r="V181" s="279">
        <v>16</v>
      </c>
      <c r="W181" s="1" t="s">
        <v>129</v>
      </c>
    </row>
    <row r="182" spans="5:23" ht="18">
      <c r="E182" s="1"/>
      <c r="S182" s="311" t="s">
        <v>1719</v>
      </c>
      <c r="T182" s="28"/>
      <c r="U182" s="28"/>
      <c r="V182" s="279">
        <v>16</v>
      </c>
      <c r="W182" s="1" t="s">
        <v>129</v>
      </c>
    </row>
    <row r="183" spans="5:23" ht="18">
      <c r="E183" s="1"/>
      <c r="S183" s="453" t="s">
        <v>3071</v>
      </c>
      <c r="T183" s="271"/>
      <c r="U183" s="271"/>
      <c r="V183" s="279">
        <v>16</v>
      </c>
      <c r="W183" s="1" t="s">
        <v>129</v>
      </c>
    </row>
    <row r="184" spans="5:23" ht="18">
      <c r="E184" s="1"/>
      <c r="S184" s="453" t="s">
        <v>3195</v>
      </c>
      <c r="T184" s="271"/>
      <c r="U184" s="271"/>
      <c r="V184" s="279">
        <v>16</v>
      </c>
      <c r="W184" s="1" t="s">
        <v>129</v>
      </c>
    </row>
    <row r="185" spans="5:23" ht="18">
      <c r="E185" s="1"/>
      <c r="S185" s="205" t="s">
        <v>2244</v>
      </c>
      <c r="T185" s="28"/>
      <c r="U185" s="28"/>
      <c r="V185" s="279">
        <v>15</v>
      </c>
      <c r="W185" s="1" t="s">
        <v>129</v>
      </c>
    </row>
    <row r="186" spans="5:23" ht="18">
      <c r="E186" s="1"/>
      <c r="S186" s="453" t="s">
        <v>2737</v>
      </c>
      <c r="T186" s="28"/>
      <c r="U186" s="28"/>
      <c r="V186" s="279">
        <v>15</v>
      </c>
      <c r="W186" s="1" t="s">
        <v>129</v>
      </c>
    </row>
    <row r="187" spans="5:23" ht="18">
      <c r="E187" s="1"/>
      <c r="S187" s="311" t="s">
        <v>1203</v>
      </c>
      <c r="T187" s="28"/>
      <c r="U187" s="271"/>
      <c r="V187" s="279">
        <v>15</v>
      </c>
      <c r="W187" s="1" t="s">
        <v>129</v>
      </c>
    </row>
    <row r="188" spans="5:23" ht="18">
      <c r="E188" s="1"/>
      <c r="S188" s="311" t="s">
        <v>559</v>
      </c>
      <c r="T188" s="271"/>
      <c r="U188" s="271"/>
      <c r="V188" s="279">
        <v>15</v>
      </c>
      <c r="W188" s="1" t="s">
        <v>129</v>
      </c>
    </row>
    <row r="189" spans="5:23" ht="18">
      <c r="E189" s="1"/>
      <c r="S189" s="311" t="s">
        <v>1982</v>
      </c>
      <c r="T189" s="28"/>
      <c r="U189" s="28"/>
      <c r="V189" s="279">
        <v>15</v>
      </c>
      <c r="W189" s="1" t="s">
        <v>129</v>
      </c>
    </row>
    <row r="190" spans="5:23" ht="18">
      <c r="E190" s="1"/>
      <c r="S190" s="453" t="s">
        <v>3151</v>
      </c>
      <c r="T190" s="28"/>
      <c r="U190" s="271"/>
      <c r="V190" s="279">
        <v>15</v>
      </c>
      <c r="W190" s="1" t="s">
        <v>129</v>
      </c>
    </row>
    <row r="191" spans="5:23" ht="18">
      <c r="E191" s="1"/>
      <c r="S191" s="205" t="s">
        <v>3814</v>
      </c>
      <c r="T191" s="28"/>
      <c r="U191" s="271"/>
      <c r="V191" s="279">
        <v>15</v>
      </c>
      <c r="W191" s="1" t="s">
        <v>129</v>
      </c>
    </row>
    <row r="192" spans="5:23" ht="18">
      <c r="E192" s="1"/>
      <c r="S192" s="453" t="s">
        <v>2892</v>
      </c>
      <c r="T192" s="28"/>
      <c r="U192" s="271"/>
      <c r="V192" s="279">
        <v>15</v>
      </c>
      <c r="W192" s="1" t="s">
        <v>129</v>
      </c>
    </row>
    <row r="193" spans="5:23" ht="18">
      <c r="E193" s="1"/>
      <c r="S193" s="205" t="s">
        <v>2436</v>
      </c>
      <c r="T193" s="28"/>
      <c r="U193" s="271"/>
      <c r="V193" s="279">
        <v>15</v>
      </c>
      <c r="W193" s="1" t="s">
        <v>129</v>
      </c>
    </row>
    <row r="194" spans="5:23" ht="18">
      <c r="E194" s="1"/>
      <c r="S194" s="453" t="s">
        <v>3170</v>
      </c>
      <c r="T194" s="28"/>
      <c r="U194" s="271"/>
      <c r="V194" s="279">
        <v>15</v>
      </c>
      <c r="W194" s="1" t="s">
        <v>129</v>
      </c>
    </row>
    <row r="195" spans="5:23" ht="18">
      <c r="E195" s="1"/>
      <c r="S195" s="311" t="s">
        <v>663</v>
      </c>
      <c r="T195" s="28"/>
      <c r="U195" s="271"/>
      <c r="V195" s="279">
        <v>15</v>
      </c>
      <c r="W195" s="1" t="s">
        <v>129</v>
      </c>
    </row>
    <row r="196" spans="5:23" ht="18">
      <c r="E196" s="1"/>
      <c r="S196" s="453" t="s">
        <v>3171</v>
      </c>
      <c r="T196" s="28"/>
      <c r="U196" s="271"/>
      <c r="V196" s="279">
        <v>15</v>
      </c>
      <c r="W196" s="1" t="s">
        <v>129</v>
      </c>
    </row>
    <row r="197" spans="5:23" ht="18">
      <c r="E197" s="1"/>
      <c r="S197" s="453" t="s">
        <v>3175</v>
      </c>
      <c r="T197" s="271"/>
      <c r="U197" s="271"/>
      <c r="V197" s="279">
        <v>15</v>
      </c>
      <c r="W197" s="1" t="s">
        <v>129</v>
      </c>
    </row>
    <row r="198" spans="5:23" ht="18">
      <c r="E198" s="1"/>
      <c r="S198" s="311" t="s">
        <v>1145</v>
      </c>
      <c r="T198" s="28"/>
      <c r="U198" s="28"/>
      <c r="V198" s="279">
        <v>15</v>
      </c>
      <c r="W198" s="1" t="s">
        <v>129</v>
      </c>
    </row>
    <row r="199" spans="5:23" ht="18">
      <c r="E199" s="1"/>
      <c r="S199" s="453" t="s">
        <v>2775</v>
      </c>
      <c r="T199" s="28"/>
      <c r="U199" s="271"/>
      <c r="V199" s="279">
        <v>15</v>
      </c>
      <c r="W199" s="1" t="s">
        <v>129</v>
      </c>
    </row>
    <row r="200" spans="5:23" ht="18">
      <c r="E200" s="1"/>
      <c r="S200" s="453" t="s">
        <v>3078</v>
      </c>
      <c r="T200" s="28"/>
      <c r="U200" s="271"/>
      <c r="V200" s="279">
        <v>15</v>
      </c>
      <c r="W200" s="1" t="s">
        <v>129</v>
      </c>
    </row>
    <row r="201" spans="5:23" ht="18">
      <c r="E201" s="1"/>
      <c r="S201" s="311" t="s">
        <v>1674</v>
      </c>
      <c r="T201" s="271"/>
      <c r="U201" s="271"/>
      <c r="V201" s="279">
        <v>15</v>
      </c>
      <c r="W201" s="1" t="s">
        <v>129</v>
      </c>
    </row>
    <row r="202" spans="5:23" ht="18">
      <c r="E202" s="1"/>
      <c r="S202" s="205" t="s">
        <v>3809</v>
      </c>
      <c r="T202" s="28"/>
      <c r="U202" s="271"/>
      <c r="V202" s="279">
        <v>15</v>
      </c>
      <c r="W202" s="1" t="s">
        <v>129</v>
      </c>
    </row>
    <row r="203" spans="5:23" ht="18">
      <c r="E203" s="1"/>
      <c r="S203" s="218" t="s">
        <v>3834</v>
      </c>
      <c r="T203" s="271"/>
      <c r="U203" s="271"/>
      <c r="V203" s="279">
        <v>15</v>
      </c>
      <c r="W203" s="1" t="s">
        <v>129</v>
      </c>
    </row>
    <row r="204" spans="5:23" ht="18">
      <c r="E204" s="1"/>
      <c r="S204" s="311" t="s">
        <v>1624</v>
      </c>
      <c r="T204" s="28"/>
      <c r="U204" s="28"/>
      <c r="V204" s="279">
        <v>15</v>
      </c>
      <c r="W204" s="1" t="s">
        <v>129</v>
      </c>
    </row>
    <row r="205" spans="5:23" ht="18">
      <c r="E205" s="1"/>
      <c r="S205" s="453" t="s">
        <v>2977</v>
      </c>
      <c r="T205" s="28"/>
      <c r="U205" s="271"/>
      <c r="V205" s="279">
        <v>15</v>
      </c>
      <c r="W205" s="1" t="s">
        <v>129</v>
      </c>
    </row>
    <row r="206" spans="5:23" ht="18">
      <c r="E206" s="1"/>
      <c r="S206" s="311" t="s">
        <v>921</v>
      </c>
      <c r="T206" s="271"/>
      <c r="U206" s="271"/>
      <c r="V206" s="279">
        <v>14</v>
      </c>
      <c r="W206" s="1" t="s">
        <v>129</v>
      </c>
    </row>
    <row r="207" spans="5:23" ht="18">
      <c r="E207" s="1"/>
      <c r="S207" s="453" t="s">
        <v>2940</v>
      </c>
      <c r="T207" s="28"/>
      <c r="U207" s="271"/>
      <c r="V207" s="279">
        <v>14</v>
      </c>
      <c r="W207" s="1" t="s">
        <v>129</v>
      </c>
    </row>
    <row r="208" spans="5:23" ht="18">
      <c r="E208" s="1"/>
      <c r="S208" s="453" t="s">
        <v>3156</v>
      </c>
      <c r="T208" s="28"/>
      <c r="U208" s="271"/>
      <c r="V208" s="279">
        <v>14</v>
      </c>
      <c r="W208" s="1" t="s">
        <v>129</v>
      </c>
    </row>
    <row r="209" spans="5:23" ht="18">
      <c r="E209" s="1"/>
      <c r="S209" s="205" t="s">
        <v>2079</v>
      </c>
      <c r="T209" s="28"/>
      <c r="U209" s="28"/>
      <c r="V209" s="279">
        <v>14</v>
      </c>
      <c r="W209" s="1" t="s">
        <v>129</v>
      </c>
    </row>
    <row r="210" spans="5:23" ht="18">
      <c r="E210" s="1"/>
      <c r="S210" s="311" t="s">
        <v>1981</v>
      </c>
      <c r="T210" s="28"/>
      <c r="U210" s="28"/>
      <c r="V210" s="279">
        <v>14</v>
      </c>
      <c r="W210" s="1" t="s">
        <v>129</v>
      </c>
    </row>
    <row r="211" spans="5:23" ht="18">
      <c r="E211" s="1"/>
      <c r="S211" s="475" t="s">
        <v>3838</v>
      </c>
      <c r="T211" s="28"/>
      <c r="U211" s="271"/>
      <c r="V211" s="279">
        <v>14</v>
      </c>
      <c r="W211" s="1" t="s">
        <v>129</v>
      </c>
    </row>
    <row r="212" spans="5:23" ht="18">
      <c r="E212" s="1"/>
      <c r="S212" s="311" t="s">
        <v>1627</v>
      </c>
      <c r="T212" s="28"/>
      <c r="U212" s="28"/>
      <c r="V212" s="279">
        <v>14</v>
      </c>
      <c r="W212" s="1" t="s">
        <v>129</v>
      </c>
    </row>
    <row r="213" spans="5:23" ht="18">
      <c r="E213" s="1"/>
      <c r="S213" s="453" t="s">
        <v>2948</v>
      </c>
      <c r="T213" s="28"/>
      <c r="U213" s="271"/>
      <c r="V213" s="279">
        <v>14</v>
      </c>
      <c r="W213" s="1" t="s">
        <v>129</v>
      </c>
    </row>
    <row r="214" spans="5:23" ht="18">
      <c r="E214" s="1"/>
      <c r="S214" s="311" t="s">
        <v>1610</v>
      </c>
      <c r="T214" s="28"/>
      <c r="U214" s="28"/>
      <c r="V214" s="279">
        <v>14</v>
      </c>
      <c r="W214" s="1" t="s">
        <v>129</v>
      </c>
    </row>
    <row r="215" spans="5:23" ht="18">
      <c r="E215" s="1"/>
      <c r="S215" s="205" t="s">
        <v>2451</v>
      </c>
      <c r="T215" s="28"/>
      <c r="U215" s="28"/>
      <c r="V215" s="279">
        <v>14</v>
      </c>
      <c r="W215" s="1" t="s">
        <v>129</v>
      </c>
    </row>
    <row r="216" spans="5:23" ht="18">
      <c r="E216" s="1"/>
      <c r="S216" s="453" t="s">
        <v>2736</v>
      </c>
      <c r="T216" s="271"/>
      <c r="U216" s="271"/>
      <c r="V216" s="279">
        <v>14</v>
      </c>
      <c r="W216" s="1" t="s">
        <v>129</v>
      </c>
    </row>
    <row r="217" spans="5:23" ht="18">
      <c r="E217" s="1"/>
      <c r="S217" s="453" t="s">
        <v>3126</v>
      </c>
      <c r="T217" s="271"/>
      <c r="U217" s="271"/>
      <c r="V217" s="279">
        <v>14</v>
      </c>
      <c r="W217" s="1" t="s">
        <v>129</v>
      </c>
    </row>
    <row r="218" spans="5:23" ht="18">
      <c r="E218" s="1"/>
      <c r="S218" s="311" t="s">
        <v>672</v>
      </c>
      <c r="T218" s="28"/>
      <c r="U218" s="28"/>
      <c r="V218" s="279">
        <v>14</v>
      </c>
      <c r="W218" s="1" t="s">
        <v>129</v>
      </c>
    </row>
    <row r="219" spans="5:23" ht="18">
      <c r="E219" s="1"/>
      <c r="S219" s="205" t="s">
        <v>2330</v>
      </c>
      <c r="T219" s="28"/>
      <c r="U219" s="28"/>
      <c r="V219" s="279">
        <v>14</v>
      </c>
      <c r="W219" s="1" t="s">
        <v>129</v>
      </c>
    </row>
    <row r="220" spans="5:23" ht="18">
      <c r="E220" s="1"/>
      <c r="S220" s="311" t="s">
        <v>1582</v>
      </c>
      <c r="T220" s="28"/>
      <c r="U220" s="28"/>
      <c r="V220" s="279">
        <v>14</v>
      </c>
      <c r="W220" s="1" t="s">
        <v>129</v>
      </c>
    </row>
    <row r="221" spans="5:23" ht="18">
      <c r="E221" s="1"/>
      <c r="S221" s="205" t="s">
        <v>2300</v>
      </c>
      <c r="T221" s="28"/>
      <c r="U221" s="271"/>
      <c r="V221" s="279">
        <v>14</v>
      </c>
      <c r="W221" s="1" t="s">
        <v>129</v>
      </c>
    </row>
    <row r="222" spans="5:23" ht="18">
      <c r="E222" s="1"/>
      <c r="S222" s="311" t="s">
        <v>1131</v>
      </c>
      <c r="T222" s="271"/>
      <c r="U222" s="271"/>
      <c r="V222" s="279">
        <v>13</v>
      </c>
      <c r="W222" s="1" t="s">
        <v>129</v>
      </c>
    </row>
    <row r="223" spans="5:23" ht="18">
      <c r="E223" s="1"/>
      <c r="S223" s="205" t="s">
        <v>2349</v>
      </c>
      <c r="T223" s="28"/>
      <c r="U223" s="271"/>
      <c r="V223" s="279">
        <v>13</v>
      </c>
      <c r="W223" s="1" t="s">
        <v>129</v>
      </c>
    </row>
    <row r="224" spans="5:23" ht="18">
      <c r="E224" s="1"/>
      <c r="S224" s="205" t="s">
        <v>2265</v>
      </c>
      <c r="T224" s="271"/>
      <c r="U224" s="271"/>
      <c r="V224" s="279">
        <v>13</v>
      </c>
      <c r="W224" s="1" t="s">
        <v>129</v>
      </c>
    </row>
    <row r="225" spans="5:23" ht="18">
      <c r="E225" s="1"/>
      <c r="S225" s="453" t="s">
        <v>3111</v>
      </c>
      <c r="T225" s="271"/>
      <c r="U225" s="271"/>
      <c r="V225" s="279">
        <v>13</v>
      </c>
      <c r="W225" s="1" t="s">
        <v>129</v>
      </c>
    </row>
    <row r="226" spans="5:23" ht="18">
      <c r="E226" s="1"/>
      <c r="S226" s="453" t="s">
        <v>3070</v>
      </c>
      <c r="T226" s="271"/>
      <c r="U226" s="271"/>
      <c r="V226" s="279">
        <v>13</v>
      </c>
      <c r="W226" s="1" t="s">
        <v>129</v>
      </c>
    </row>
    <row r="227" spans="5:23" ht="18">
      <c r="E227" s="1"/>
      <c r="S227" s="453" t="s">
        <v>3051</v>
      </c>
      <c r="T227" s="28"/>
      <c r="U227" s="28"/>
      <c r="V227" s="279">
        <v>13</v>
      </c>
      <c r="W227" s="1" t="s">
        <v>129</v>
      </c>
    </row>
    <row r="228" spans="5:23" ht="18">
      <c r="E228" s="1"/>
      <c r="S228" s="311" t="s">
        <v>1180</v>
      </c>
      <c r="T228" s="28"/>
      <c r="U228" s="271"/>
      <c r="V228" s="279">
        <v>13</v>
      </c>
      <c r="W228" s="1" t="s">
        <v>129</v>
      </c>
    </row>
    <row r="229" spans="5:23" ht="18">
      <c r="E229" s="1"/>
      <c r="S229" s="311" t="s">
        <v>625</v>
      </c>
      <c r="T229" s="28"/>
      <c r="U229" s="271"/>
      <c r="V229" s="279">
        <v>13</v>
      </c>
      <c r="W229" s="1" t="s">
        <v>129</v>
      </c>
    </row>
    <row r="230" spans="5:23" ht="18">
      <c r="E230" s="1"/>
      <c r="S230" s="453" t="s">
        <v>3152</v>
      </c>
      <c r="T230" s="28"/>
      <c r="U230" s="28"/>
      <c r="V230" s="279">
        <v>13</v>
      </c>
      <c r="W230" s="1" t="s">
        <v>129</v>
      </c>
    </row>
    <row r="231" spans="5:23" ht="18">
      <c r="E231" s="1"/>
      <c r="S231" s="453" t="s">
        <v>2987</v>
      </c>
      <c r="T231" s="28"/>
      <c r="U231" s="28"/>
      <c r="V231" s="279">
        <v>13</v>
      </c>
      <c r="W231" s="1" t="s">
        <v>129</v>
      </c>
    </row>
    <row r="232" spans="5:23" ht="18">
      <c r="E232" s="1"/>
      <c r="S232" s="311" t="s">
        <v>432</v>
      </c>
      <c r="T232" s="28"/>
      <c r="U232" s="271"/>
      <c r="V232" s="279">
        <v>13</v>
      </c>
      <c r="W232" s="1" t="s">
        <v>129</v>
      </c>
    </row>
    <row r="233" spans="5:23" ht="18">
      <c r="E233" s="1"/>
      <c r="S233" s="205" t="s">
        <v>2417</v>
      </c>
      <c r="T233" s="28"/>
      <c r="U233" s="271"/>
      <c r="V233" s="279">
        <v>13</v>
      </c>
      <c r="W233" s="1" t="s">
        <v>129</v>
      </c>
    </row>
    <row r="234" spans="5:23" ht="18">
      <c r="E234" s="1"/>
      <c r="S234" s="453" t="s">
        <v>3057</v>
      </c>
      <c r="T234" s="28"/>
      <c r="U234" s="28"/>
      <c r="V234" s="279">
        <v>13</v>
      </c>
      <c r="W234" s="1" t="s">
        <v>129</v>
      </c>
    </row>
    <row r="235" spans="5:23" ht="18">
      <c r="E235" s="1"/>
      <c r="S235" s="311" t="s">
        <v>630</v>
      </c>
      <c r="T235" s="271"/>
      <c r="U235" s="271"/>
      <c r="V235" s="279">
        <v>13</v>
      </c>
      <c r="W235" s="1" t="s">
        <v>129</v>
      </c>
    </row>
    <row r="236" spans="5:23" ht="18">
      <c r="E236" s="1"/>
      <c r="S236" s="311" t="s">
        <v>628</v>
      </c>
      <c r="T236" s="28"/>
      <c r="U236" s="271"/>
      <c r="V236" s="279">
        <v>13</v>
      </c>
      <c r="W236" s="1" t="s">
        <v>129</v>
      </c>
    </row>
    <row r="237" spans="5:23" ht="18">
      <c r="E237" s="1"/>
      <c r="S237" s="453" t="s">
        <v>3153</v>
      </c>
      <c r="T237" s="28"/>
      <c r="U237" s="28"/>
      <c r="V237" s="279">
        <v>12</v>
      </c>
      <c r="W237" s="1" t="s">
        <v>129</v>
      </c>
    </row>
    <row r="238" spans="5:23" ht="18">
      <c r="E238" s="1"/>
      <c r="S238" s="453" t="s">
        <v>2760</v>
      </c>
      <c r="T238" s="28"/>
      <c r="U238" s="28"/>
      <c r="V238" s="279">
        <v>12</v>
      </c>
      <c r="W238" s="1" t="s">
        <v>129</v>
      </c>
    </row>
    <row r="239" spans="5:23" ht="18">
      <c r="E239" s="1"/>
      <c r="S239" s="311" t="s">
        <v>674</v>
      </c>
      <c r="T239" s="28"/>
      <c r="U239" s="28"/>
      <c r="V239" s="279">
        <v>12</v>
      </c>
      <c r="W239" s="1" t="s">
        <v>129</v>
      </c>
    </row>
    <row r="240" spans="5:23" ht="18">
      <c r="E240" s="1"/>
      <c r="S240" s="453" t="s">
        <v>2911</v>
      </c>
      <c r="T240" s="28"/>
      <c r="U240" s="28"/>
      <c r="V240" s="279">
        <v>12</v>
      </c>
      <c r="W240" s="1" t="s">
        <v>129</v>
      </c>
    </row>
    <row r="241" spans="5:23" ht="18">
      <c r="E241" s="1"/>
      <c r="S241" s="453" t="s">
        <v>2968</v>
      </c>
      <c r="T241" s="28"/>
      <c r="U241" s="28"/>
      <c r="V241" s="279">
        <v>12</v>
      </c>
      <c r="W241" s="1" t="s">
        <v>129</v>
      </c>
    </row>
    <row r="242" spans="5:23" ht="18">
      <c r="E242" s="1"/>
      <c r="S242" s="453" t="s">
        <v>2909</v>
      </c>
      <c r="T242" s="28"/>
      <c r="U242" s="28"/>
      <c r="V242" s="279">
        <v>12</v>
      </c>
      <c r="W242" s="1" t="s">
        <v>129</v>
      </c>
    </row>
    <row r="243" spans="5:23" ht="18">
      <c r="E243" s="1"/>
      <c r="S243" s="453" t="s">
        <v>3178</v>
      </c>
      <c r="T243" s="28"/>
      <c r="U243" s="271"/>
      <c r="V243" s="279">
        <v>12</v>
      </c>
      <c r="W243" s="1" t="s">
        <v>129</v>
      </c>
    </row>
    <row r="244" spans="5:23" ht="18">
      <c r="E244" s="1"/>
      <c r="S244" s="311" t="s">
        <v>1975</v>
      </c>
      <c r="T244" s="28"/>
      <c r="U244" s="28"/>
      <c r="V244" s="279">
        <v>12</v>
      </c>
      <c r="W244" s="1" t="s">
        <v>129</v>
      </c>
    </row>
    <row r="245" spans="5:23" ht="18">
      <c r="E245" s="1"/>
      <c r="S245" s="205" t="s">
        <v>2314</v>
      </c>
      <c r="T245" s="28"/>
      <c r="U245" s="28"/>
      <c r="V245" s="279">
        <v>12</v>
      </c>
      <c r="W245" s="1" t="s">
        <v>129</v>
      </c>
    </row>
    <row r="246" spans="5:23" ht="18">
      <c r="E246" s="1"/>
      <c r="S246" s="453" t="s">
        <v>3076</v>
      </c>
      <c r="T246" s="28"/>
      <c r="U246" s="271"/>
      <c r="V246" s="279">
        <v>12</v>
      </c>
      <c r="W246" s="1" t="s">
        <v>129</v>
      </c>
    </row>
    <row r="247" spans="5:23" ht="18">
      <c r="E247" s="1"/>
      <c r="S247" s="453" t="s">
        <v>3045</v>
      </c>
      <c r="T247" s="271"/>
      <c r="U247" s="271"/>
      <c r="V247" s="279">
        <v>12</v>
      </c>
      <c r="W247" s="1" t="s">
        <v>129</v>
      </c>
    </row>
    <row r="248" spans="5:23" ht="18">
      <c r="E248" s="1"/>
      <c r="S248" s="205" t="s">
        <v>2365</v>
      </c>
      <c r="T248" s="28"/>
      <c r="U248" s="28"/>
      <c r="V248" s="279">
        <v>12</v>
      </c>
      <c r="W248" s="1" t="s">
        <v>129</v>
      </c>
    </row>
    <row r="249" spans="5:23" ht="18">
      <c r="E249" s="1"/>
      <c r="S249" s="311" t="s">
        <v>907</v>
      </c>
      <c r="T249" s="28"/>
      <c r="U249" s="28"/>
      <c r="V249" s="279">
        <v>12</v>
      </c>
      <c r="W249" s="1" t="s">
        <v>129</v>
      </c>
    </row>
    <row r="250" spans="5:23" ht="18">
      <c r="E250" s="1"/>
      <c r="S250" s="453" t="s">
        <v>3132</v>
      </c>
      <c r="T250" s="271"/>
      <c r="U250" s="271"/>
      <c r="V250" s="279">
        <v>12</v>
      </c>
      <c r="W250" s="1" t="s">
        <v>129</v>
      </c>
    </row>
    <row r="251" spans="5:23" ht="18">
      <c r="E251" s="1"/>
      <c r="S251" s="453" t="s">
        <v>2762</v>
      </c>
      <c r="T251" s="28"/>
      <c r="U251" s="271"/>
      <c r="V251" s="279">
        <v>12</v>
      </c>
      <c r="W251" s="1" t="s">
        <v>129</v>
      </c>
    </row>
    <row r="252" spans="5:23" ht="18">
      <c r="E252" s="1"/>
      <c r="S252" s="453" t="s">
        <v>3096</v>
      </c>
      <c r="T252" s="271"/>
      <c r="U252" s="271"/>
      <c r="V252" s="279">
        <v>11</v>
      </c>
      <c r="W252" s="1" t="s">
        <v>129</v>
      </c>
    </row>
    <row r="253" spans="5:23" ht="18">
      <c r="E253" s="1"/>
      <c r="S253" s="205" t="s">
        <v>2448</v>
      </c>
      <c r="T253" s="28"/>
      <c r="U253" s="271"/>
      <c r="V253" s="279">
        <v>11</v>
      </c>
      <c r="W253" s="1" t="s">
        <v>129</v>
      </c>
    </row>
    <row r="254" spans="5:23" ht="18">
      <c r="E254" s="1"/>
      <c r="S254" s="453" t="s">
        <v>3157</v>
      </c>
      <c r="T254" s="28"/>
      <c r="U254" s="28"/>
      <c r="V254" s="279">
        <v>11</v>
      </c>
      <c r="W254" s="1" t="s">
        <v>129</v>
      </c>
    </row>
    <row r="255" spans="5:23" ht="18">
      <c r="E255" s="1"/>
      <c r="S255" s="311" t="s">
        <v>935</v>
      </c>
      <c r="T255" s="28"/>
      <c r="U255" s="271"/>
      <c r="V255" s="279">
        <v>11</v>
      </c>
      <c r="W255" s="1" t="s">
        <v>129</v>
      </c>
    </row>
    <row r="256" spans="5:23" ht="18">
      <c r="E256" s="1"/>
      <c r="S256" s="205" t="s">
        <v>3203</v>
      </c>
      <c r="T256" s="28"/>
      <c r="U256" s="28"/>
      <c r="V256" s="279">
        <v>11</v>
      </c>
      <c r="W256" s="1" t="s">
        <v>129</v>
      </c>
    </row>
    <row r="257" spans="5:23" ht="18">
      <c r="E257" s="1"/>
      <c r="S257" s="453" t="s">
        <v>2936</v>
      </c>
      <c r="T257" s="28"/>
      <c r="U257" s="28"/>
      <c r="V257" s="279">
        <v>11</v>
      </c>
      <c r="W257" s="1" t="s">
        <v>129</v>
      </c>
    </row>
    <row r="258" spans="5:23" ht="18">
      <c r="E258" s="1"/>
      <c r="S258" s="205" t="s">
        <v>3550</v>
      </c>
      <c r="T258" s="28"/>
      <c r="U258" s="28"/>
      <c r="V258" s="279">
        <v>11</v>
      </c>
      <c r="W258" s="1" t="s">
        <v>129</v>
      </c>
    </row>
    <row r="259" spans="5:23" ht="18">
      <c r="E259" s="1"/>
      <c r="S259" s="453" t="s">
        <v>2925</v>
      </c>
      <c r="T259" s="28"/>
      <c r="U259" s="28"/>
      <c r="V259" s="279">
        <v>11</v>
      </c>
      <c r="W259" s="1" t="s">
        <v>129</v>
      </c>
    </row>
    <row r="260" spans="5:23" ht="18">
      <c r="E260" s="1"/>
      <c r="S260" s="453" t="s">
        <v>2981</v>
      </c>
      <c r="T260" s="28"/>
      <c r="U260" s="28"/>
      <c r="V260" s="279">
        <v>11</v>
      </c>
      <c r="W260" s="1" t="s">
        <v>129</v>
      </c>
    </row>
    <row r="261" spans="5:23" ht="18">
      <c r="E261" s="1"/>
      <c r="S261" s="205" t="s">
        <v>2370</v>
      </c>
      <c r="T261" s="28"/>
      <c r="U261" s="271"/>
      <c r="V261" s="279">
        <v>11</v>
      </c>
      <c r="W261" s="1" t="s">
        <v>129</v>
      </c>
    </row>
    <row r="262" spans="5:23" ht="18">
      <c r="E262" s="1"/>
      <c r="S262" s="205" t="s">
        <v>2082</v>
      </c>
      <c r="T262" s="28"/>
      <c r="U262" s="28"/>
      <c r="V262" s="279">
        <v>11</v>
      </c>
      <c r="W262" s="1" t="s">
        <v>129</v>
      </c>
    </row>
    <row r="263" spans="5:23" ht="18">
      <c r="E263" s="1"/>
      <c r="S263" s="205" t="s">
        <v>2285</v>
      </c>
      <c r="T263" s="271"/>
      <c r="U263" s="271"/>
      <c r="V263" s="279">
        <v>11</v>
      </c>
      <c r="W263" s="1" t="s">
        <v>129</v>
      </c>
    </row>
    <row r="264" spans="5:23" ht="18">
      <c r="E264" s="1"/>
      <c r="S264" s="453" t="s">
        <v>2757</v>
      </c>
      <c r="T264" s="28"/>
      <c r="U264" s="28"/>
      <c r="V264" s="279">
        <v>11</v>
      </c>
      <c r="W264" s="1" t="s">
        <v>129</v>
      </c>
    </row>
    <row r="265" spans="5:23" ht="18">
      <c r="E265" s="1"/>
      <c r="S265" s="311" t="s">
        <v>636</v>
      </c>
      <c r="T265" s="271"/>
      <c r="U265" s="271"/>
      <c r="V265" s="279">
        <v>11</v>
      </c>
      <c r="W265" s="1" t="s">
        <v>129</v>
      </c>
    </row>
    <row r="266" spans="5:23" ht="18">
      <c r="E266" s="1"/>
      <c r="S266" s="453" t="s">
        <v>2765</v>
      </c>
      <c r="T266" s="28"/>
      <c r="U266" s="28"/>
      <c r="V266" s="279">
        <v>11</v>
      </c>
      <c r="W266" s="1" t="s">
        <v>129</v>
      </c>
    </row>
    <row r="267" spans="5:23" ht="18">
      <c r="E267" s="1"/>
      <c r="S267" s="453" t="s">
        <v>3095</v>
      </c>
      <c r="T267" s="28"/>
      <c r="U267" s="28"/>
      <c r="V267" s="279">
        <v>11</v>
      </c>
      <c r="W267" s="1" t="s">
        <v>129</v>
      </c>
    </row>
    <row r="268" spans="5:23" ht="18">
      <c r="E268" s="1"/>
      <c r="S268" s="453" t="s">
        <v>3030</v>
      </c>
      <c r="T268" s="28"/>
      <c r="U268" s="271"/>
      <c r="V268" s="279">
        <v>11</v>
      </c>
      <c r="W268" s="1" t="s">
        <v>129</v>
      </c>
    </row>
    <row r="269" spans="5:23" ht="18">
      <c r="E269" s="1"/>
      <c r="S269" s="311" t="s">
        <v>1622</v>
      </c>
      <c r="T269" s="28"/>
      <c r="U269" s="271"/>
      <c r="V269" s="279">
        <v>11</v>
      </c>
      <c r="W269" s="1" t="s">
        <v>129</v>
      </c>
    </row>
    <row r="270" spans="5:23" ht="18">
      <c r="E270" s="1"/>
      <c r="S270" s="205" t="s">
        <v>3556</v>
      </c>
      <c r="T270" s="28"/>
      <c r="U270" s="271"/>
      <c r="V270" s="279">
        <v>11</v>
      </c>
      <c r="W270" s="1" t="s">
        <v>129</v>
      </c>
    </row>
    <row r="271" spans="5:23" ht="18">
      <c r="E271" s="1"/>
      <c r="S271" s="311" t="s">
        <v>1125</v>
      </c>
      <c r="T271" s="28"/>
      <c r="U271" s="271"/>
      <c r="V271" s="279">
        <v>11</v>
      </c>
      <c r="W271" s="1" t="s">
        <v>129</v>
      </c>
    </row>
    <row r="272" spans="5:23" ht="18">
      <c r="E272" s="1"/>
      <c r="S272" s="453" t="s">
        <v>2908</v>
      </c>
      <c r="T272" s="28"/>
      <c r="U272" s="271"/>
      <c r="V272" s="279">
        <v>11</v>
      </c>
      <c r="W272" s="1" t="s">
        <v>129</v>
      </c>
    </row>
    <row r="273" spans="5:23" ht="18">
      <c r="E273" s="1"/>
      <c r="S273" s="311" t="s">
        <v>638</v>
      </c>
      <c r="T273" s="271"/>
      <c r="U273" s="271"/>
      <c r="V273" s="279">
        <v>11</v>
      </c>
      <c r="W273" s="1" t="s">
        <v>129</v>
      </c>
    </row>
    <row r="274" spans="5:23" ht="18">
      <c r="E274" s="1"/>
      <c r="S274" s="311" t="s">
        <v>448</v>
      </c>
      <c r="T274" s="28"/>
      <c r="U274" s="271"/>
      <c r="V274" s="279">
        <v>11</v>
      </c>
      <c r="W274" s="1" t="s">
        <v>129</v>
      </c>
    </row>
    <row r="275" spans="5:23" ht="18">
      <c r="E275" s="1"/>
      <c r="S275" s="205" t="s">
        <v>3201</v>
      </c>
      <c r="T275" s="271"/>
      <c r="U275" s="271"/>
      <c r="V275" s="279">
        <v>11</v>
      </c>
      <c r="W275" s="1" t="s">
        <v>129</v>
      </c>
    </row>
    <row r="276" spans="5:23" ht="18">
      <c r="E276" s="1"/>
      <c r="S276" s="311" t="s">
        <v>1207</v>
      </c>
      <c r="T276" s="28"/>
      <c r="U276" s="271"/>
      <c r="V276" s="279">
        <v>11</v>
      </c>
      <c r="W276" s="1" t="s">
        <v>129</v>
      </c>
    </row>
    <row r="277" spans="5:23" ht="18">
      <c r="E277" s="1"/>
      <c r="S277" s="453" t="s">
        <v>3011</v>
      </c>
      <c r="T277" s="28"/>
      <c r="U277" s="271"/>
      <c r="V277" s="279">
        <v>11</v>
      </c>
      <c r="W277" s="1" t="s">
        <v>129</v>
      </c>
    </row>
    <row r="278" spans="5:23" ht="18">
      <c r="E278" s="1"/>
      <c r="S278" s="453" t="s">
        <v>3140</v>
      </c>
      <c r="T278" s="271"/>
      <c r="U278" s="271"/>
      <c r="V278" s="279">
        <v>11</v>
      </c>
      <c r="W278" s="1" t="s">
        <v>129</v>
      </c>
    </row>
    <row r="279" spans="5:23" ht="18">
      <c r="E279" s="1"/>
      <c r="S279" s="311" t="s">
        <v>1964</v>
      </c>
      <c r="T279" s="28"/>
      <c r="U279" s="28"/>
      <c r="V279" s="279">
        <v>10</v>
      </c>
      <c r="W279" s="1" t="s">
        <v>129</v>
      </c>
    </row>
    <row r="280" spans="5:23" ht="18">
      <c r="E280" s="1"/>
      <c r="S280" s="218" t="s">
        <v>3836</v>
      </c>
      <c r="T280" s="28"/>
      <c r="U280" s="28"/>
      <c r="V280" s="279">
        <v>10</v>
      </c>
      <c r="W280" s="1" t="s">
        <v>129</v>
      </c>
    </row>
    <row r="281" spans="5:23" ht="18">
      <c r="E281" s="1"/>
      <c r="S281" s="205" t="s">
        <v>2335</v>
      </c>
      <c r="T281" s="271"/>
      <c r="U281" s="271"/>
      <c r="V281" s="279">
        <v>10</v>
      </c>
      <c r="W281" s="1" t="s">
        <v>129</v>
      </c>
    </row>
    <row r="282" spans="5:23" ht="18">
      <c r="E282" s="1"/>
      <c r="S282" s="453" t="s">
        <v>3052</v>
      </c>
      <c r="T282" s="28"/>
      <c r="U282" s="28"/>
      <c r="V282" s="279">
        <v>10</v>
      </c>
      <c r="W282" s="1" t="s">
        <v>129</v>
      </c>
    </row>
    <row r="283" spans="5:23" ht="18">
      <c r="E283" s="1"/>
      <c r="S283" s="311" t="s">
        <v>1585</v>
      </c>
      <c r="T283" s="28"/>
      <c r="U283" s="28"/>
      <c r="V283" s="279">
        <v>10</v>
      </c>
      <c r="W283" s="1" t="s">
        <v>129</v>
      </c>
    </row>
    <row r="284" spans="5:23" ht="18">
      <c r="E284" s="1"/>
      <c r="S284" s="311" t="s">
        <v>799</v>
      </c>
      <c r="T284" s="28"/>
      <c r="U284" s="271"/>
      <c r="V284" s="279">
        <v>10</v>
      </c>
      <c r="W284" s="1" t="s">
        <v>129</v>
      </c>
    </row>
    <row r="285" spans="5:23" ht="18">
      <c r="E285" s="1"/>
      <c r="S285" s="453" t="s">
        <v>2978</v>
      </c>
      <c r="T285" s="28"/>
      <c r="U285" s="28"/>
      <c r="V285" s="279">
        <v>10</v>
      </c>
      <c r="W285" s="1" t="s">
        <v>129</v>
      </c>
    </row>
    <row r="286" spans="5:23" ht="18">
      <c r="E286" s="1"/>
      <c r="S286" s="205" t="s">
        <v>2275</v>
      </c>
      <c r="T286" s="28"/>
      <c r="U286" s="271"/>
      <c r="V286" s="279">
        <v>10</v>
      </c>
      <c r="W286" s="1" t="s">
        <v>129</v>
      </c>
    </row>
    <row r="287" spans="5:23" ht="18">
      <c r="E287" s="1"/>
      <c r="S287" s="205" t="s">
        <v>2309</v>
      </c>
      <c r="T287" s="28"/>
      <c r="U287" s="28"/>
      <c r="V287" s="279">
        <v>10</v>
      </c>
      <c r="W287" s="1" t="s">
        <v>129</v>
      </c>
    </row>
    <row r="288" spans="5:23" ht="18">
      <c r="E288" s="1"/>
      <c r="S288" s="453" t="s">
        <v>2894</v>
      </c>
      <c r="T288" s="28"/>
      <c r="U288" s="28"/>
      <c r="V288" s="279">
        <v>10</v>
      </c>
      <c r="W288" s="1" t="s">
        <v>129</v>
      </c>
    </row>
    <row r="289" spans="5:23" ht="18">
      <c r="E289" s="1"/>
      <c r="S289" s="311" t="s">
        <v>557</v>
      </c>
      <c r="T289" s="28"/>
      <c r="U289" s="28"/>
      <c r="V289" s="279">
        <v>10</v>
      </c>
      <c r="W289" s="1" t="s">
        <v>129</v>
      </c>
    </row>
    <row r="290" spans="5:23" ht="18">
      <c r="E290" s="1"/>
      <c r="S290" s="205" t="s">
        <v>3231</v>
      </c>
      <c r="T290" s="28"/>
      <c r="U290" s="28"/>
      <c r="V290" s="279">
        <v>10</v>
      </c>
      <c r="W290" s="1" t="s">
        <v>129</v>
      </c>
    </row>
    <row r="291" spans="5:23" ht="18">
      <c r="E291" s="1"/>
      <c r="S291" s="311" t="s">
        <v>802</v>
      </c>
      <c r="T291" s="28"/>
      <c r="U291" s="28"/>
      <c r="V291" s="279">
        <v>10</v>
      </c>
      <c r="W291" s="1" t="s">
        <v>129</v>
      </c>
    </row>
    <row r="292" spans="5:23" ht="18">
      <c r="E292" s="1"/>
      <c r="S292" s="311" t="s">
        <v>836</v>
      </c>
      <c r="T292" s="28"/>
      <c r="U292" s="28"/>
      <c r="V292" s="279">
        <v>10</v>
      </c>
      <c r="W292" s="1" t="s">
        <v>129</v>
      </c>
    </row>
    <row r="293" spans="5:23" ht="18">
      <c r="E293" s="1"/>
      <c r="S293" s="311" t="s">
        <v>571</v>
      </c>
      <c r="T293" s="28"/>
      <c r="U293" s="28"/>
      <c r="V293" s="279">
        <v>10</v>
      </c>
      <c r="W293" s="1" t="s">
        <v>129</v>
      </c>
    </row>
    <row r="294" spans="5:23" ht="18">
      <c r="E294" s="1"/>
      <c r="S294" s="205" t="s">
        <v>3846</v>
      </c>
      <c r="T294" s="28"/>
      <c r="U294" s="271"/>
      <c r="V294" s="279">
        <v>10</v>
      </c>
      <c r="W294" s="1" t="s">
        <v>129</v>
      </c>
    </row>
    <row r="295" spans="5:23" ht="18">
      <c r="E295" s="1"/>
      <c r="S295" s="205" t="s">
        <v>2254</v>
      </c>
      <c r="T295" s="28"/>
      <c r="U295" s="28"/>
      <c r="V295" s="279">
        <v>10</v>
      </c>
      <c r="W295" s="1" t="s">
        <v>129</v>
      </c>
    </row>
    <row r="296" spans="5:23" ht="18">
      <c r="E296" s="1"/>
      <c r="S296" s="453" t="s">
        <v>3054</v>
      </c>
      <c r="T296" s="271"/>
      <c r="U296" s="271"/>
      <c r="V296" s="279">
        <v>10</v>
      </c>
      <c r="W296" s="1" t="s">
        <v>129</v>
      </c>
    </row>
    <row r="297" spans="5:23" ht="18">
      <c r="E297" s="1"/>
      <c r="S297" s="453" t="s">
        <v>3099</v>
      </c>
      <c r="T297" s="28"/>
      <c r="U297" s="271"/>
      <c r="V297" s="279">
        <v>10</v>
      </c>
      <c r="W297" s="1" t="s">
        <v>129</v>
      </c>
    </row>
    <row r="298" spans="5:23" ht="18">
      <c r="E298" s="1"/>
      <c r="S298" s="311" t="s">
        <v>1623</v>
      </c>
      <c r="T298" s="28"/>
      <c r="U298" s="28"/>
      <c r="V298" s="279">
        <v>10</v>
      </c>
      <c r="W298" s="1" t="s">
        <v>129</v>
      </c>
    </row>
    <row r="299" spans="5:23" ht="18">
      <c r="E299" s="1"/>
      <c r="S299" s="453" t="s">
        <v>2915</v>
      </c>
      <c r="T299" s="28"/>
      <c r="U299" s="271"/>
      <c r="V299" s="279">
        <v>10</v>
      </c>
      <c r="W299" s="1" t="s">
        <v>129</v>
      </c>
    </row>
    <row r="300" spans="5:23" ht="18">
      <c r="E300" s="1"/>
      <c r="S300" s="205" t="s">
        <v>2369</v>
      </c>
      <c r="T300" s="28"/>
      <c r="U300" s="28"/>
      <c r="V300" s="279">
        <v>10</v>
      </c>
      <c r="W300" s="1" t="s">
        <v>129</v>
      </c>
    </row>
    <row r="301" spans="5:23" ht="18">
      <c r="E301" s="1"/>
      <c r="S301" s="453" t="s">
        <v>3014</v>
      </c>
      <c r="T301" s="28"/>
      <c r="U301" s="271"/>
      <c r="V301" s="279">
        <v>10</v>
      </c>
      <c r="W301" s="1" t="s">
        <v>129</v>
      </c>
    </row>
    <row r="302" spans="5:23" ht="18">
      <c r="E302" s="1"/>
      <c r="S302" s="205" t="s">
        <v>3327</v>
      </c>
      <c r="T302" s="271"/>
      <c r="U302" s="271"/>
      <c r="V302" s="279">
        <v>10</v>
      </c>
      <c r="W302" s="1" t="s">
        <v>129</v>
      </c>
    </row>
    <row r="303" spans="5:23" ht="18">
      <c r="E303" s="1"/>
      <c r="S303" s="205" t="s">
        <v>2322</v>
      </c>
      <c r="T303" s="28"/>
      <c r="U303" s="28"/>
      <c r="V303" s="279">
        <v>10</v>
      </c>
      <c r="W303" s="1" t="s">
        <v>129</v>
      </c>
    </row>
    <row r="304" spans="5:23" ht="18">
      <c r="E304" s="1"/>
      <c r="S304" s="205" t="s">
        <v>3849</v>
      </c>
      <c r="T304" s="28"/>
      <c r="U304" s="28"/>
      <c r="V304" s="279">
        <v>10</v>
      </c>
      <c r="W304" s="1" t="s">
        <v>129</v>
      </c>
    </row>
    <row r="305" spans="5:23" ht="18">
      <c r="E305" s="1"/>
      <c r="S305" s="205" t="s">
        <v>2408</v>
      </c>
      <c r="T305" s="28"/>
      <c r="U305" s="28"/>
      <c r="V305" s="279">
        <v>10</v>
      </c>
      <c r="W305" s="1" t="s">
        <v>129</v>
      </c>
    </row>
    <row r="306" spans="5:23" ht="18">
      <c r="E306" s="1"/>
      <c r="S306" s="453" t="s">
        <v>3094</v>
      </c>
      <c r="T306" s="28"/>
      <c r="U306" s="28"/>
      <c r="V306" s="279">
        <v>10</v>
      </c>
      <c r="W306" s="1" t="s">
        <v>129</v>
      </c>
    </row>
    <row r="307" spans="5:23" ht="18">
      <c r="E307" s="1"/>
      <c r="S307" s="453" t="s">
        <v>3109</v>
      </c>
      <c r="T307" s="28"/>
      <c r="U307" s="28"/>
      <c r="V307" s="279">
        <v>10</v>
      </c>
      <c r="W307" s="1" t="s">
        <v>129</v>
      </c>
    </row>
    <row r="308" spans="5:23" ht="18">
      <c r="E308" s="1"/>
      <c r="S308" s="453" t="s">
        <v>2975</v>
      </c>
      <c r="T308" s="28"/>
      <c r="U308" s="28"/>
      <c r="V308" s="279">
        <v>10</v>
      </c>
      <c r="W308" s="1" t="s">
        <v>129</v>
      </c>
    </row>
    <row r="309" spans="5:23" ht="18">
      <c r="E309" s="1"/>
      <c r="S309" s="205" t="s">
        <v>3847</v>
      </c>
      <c r="T309" s="28"/>
      <c r="U309" s="28"/>
      <c r="V309" s="279">
        <v>10</v>
      </c>
      <c r="W309" s="1" t="s">
        <v>129</v>
      </c>
    </row>
    <row r="310" spans="5:23" ht="18">
      <c r="E310" s="1"/>
      <c r="S310" s="453" t="s">
        <v>3187</v>
      </c>
      <c r="T310" s="28"/>
      <c r="U310" s="271"/>
      <c r="V310" s="279">
        <v>9</v>
      </c>
      <c r="W310" s="1" t="s">
        <v>129</v>
      </c>
    </row>
    <row r="311" spans="5:23" ht="18">
      <c r="E311" s="1"/>
      <c r="S311" s="453" t="s">
        <v>3188</v>
      </c>
      <c r="T311" s="28"/>
      <c r="U311" s="271"/>
      <c r="V311" s="279">
        <v>9</v>
      </c>
      <c r="W311" s="1" t="s">
        <v>129</v>
      </c>
    </row>
    <row r="312" spans="5:23" ht="18">
      <c r="E312" s="1"/>
      <c r="S312" s="205" t="s">
        <v>2456</v>
      </c>
      <c r="T312" s="28"/>
      <c r="U312" s="28"/>
      <c r="V312" s="279">
        <v>9</v>
      </c>
      <c r="W312" s="1" t="s">
        <v>129</v>
      </c>
    </row>
    <row r="313" spans="5:23" ht="18">
      <c r="E313" s="1"/>
      <c r="S313" s="453" t="s">
        <v>2946</v>
      </c>
      <c r="T313" s="28"/>
      <c r="U313" s="271"/>
      <c r="V313" s="279">
        <v>9</v>
      </c>
      <c r="W313" s="1" t="s">
        <v>129</v>
      </c>
    </row>
    <row r="314" spans="5:23" ht="18">
      <c r="E314" s="1"/>
      <c r="S314" s="453" t="s">
        <v>2763</v>
      </c>
      <c r="T314" s="28"/>
      <c r="U314" s="28"/>
      <c r="V314" s="279">
        <v>9</v>
      </c>
      <c r="W314" s="1" t="s">
        <v>129</v>
      </c>
    </row>
    <row r="315" spans="5:23" ht="18">
      <c r="E315" s="1"/>
      <c r="S315" s="311" t="s">
        <v>1952</v>
      </c>
      <c r="T315" s="28"/>
      <c r="U315" s="271"/>
      <c r="V315" s="279">
        <v>9</v>
      </c>
      <c r="W315" s="1" t="s">
        <v>129</v>
      </c>
    </row>
    <row r="316" spans="5:23" ht="18">
      <c r="E316" s="1"/>
      <c r="S316" s="311" t="s">
        <v>1584</v>
      </c>
      <c r="T316" s="28"/>
      <c r="U316" s="28"/>
      <c r="V316" s="279">
        <v>9</v>
      </c>
      <c r="W316" s="1" t="s">
        <v>129</v>
      </c>
    </row>
    <row r="317" spans="5:23" ht="18">
      <c r="E317" s="1"/>
      <c r="S317" s="311" t="s">
        <v>1595</v>
      </c>
      <c r="T317" s="28"/>
      <c r="U317" s="28"/>
      <c r="V317" s="279">
        <v>9</v>
      </c>
      <c r="W317" s="1" t="s">
        <v>129</v>
      </c>
    </row>
    <row r="318" spans="5:23" ht="18">
      <c r="E318" s="1"/>
      <c r="S318" s="205" t="s">
        <v>2482</v>
      </c>
      <c r="T318" s="28"/>
      <c r="U318" s="28"/>
      <c r="V318" s="279">
        <v>9</v>
      </c>
      <c r="W318" s="1" t="s">
        <v>129</v>
      </c>
    </row>
    <row r="319" spans="5:23" ht="18">
      <c r="E319" s="1"/>
      <c r="S319" s="205" t="s">
        <v>2502</v>
      </c>
      <c r="T319" s="28"/>
      <c r="U319" s="28"/>
      <c r="V319" s="279">
        <v>9</v>
      </c>
      <c r="W319" s="1" t="s">
        <v>129</v>
      </c>
    </row>
    <row r="320" spans="5:23" ht="18">
      <c r="E320" s="1"/>
      <c r="S320" s="453" t="s">
        <v>2772</v>
      </c>
      <c r="T320" s="28"/>
      <c r="U320" s="28"/>
      <c r="V320" s="279">
        <v>9</v>
      </c>
      <c r="W320" s="1" t="s">
        <v>129</v>
      </c>
    </row>
    <row r="321" spans="5:23" ht="18">
      <c r="E321" s="1"/>
      <c r="S321" s="311" t="s">
        <v>608</v>
      </c>
      <c r="T321" s="28"/>
      <c r="U321" s="28"/>
      <c r="V321" s="279">
        <v>9</v>
      </c>
      <c r="W321" s="1" t="s">
        <v>129</v>
      </c>
    </row>
    <row r="322" spans="5:23" ht="18">
      <c r="E322" s="1"/>
      <c r="S322" s="453" t="s">
        <v>3177</v>
      </c>
      <c r="T322" s="28"/>
      <c r="U322" s="28"/>
      <c r="V322" s="279">
        <v>9</v>
      </c>
      <c r="W322" s="1" t="s">
        <v>129</v>
      </c>
    </row>
    <row r="323" spans="5:23" ht="18">
      <c r="E323" s="1"/>
      <c r="S323" s="205" t="s">
        <v>2353</v>
      </c>
      <c r="T323" s="28"/>
      <c r="U323" s="28"/>
      <c r="V323" s="279">
        <v>9</v>
      </c>
      <c r="W323" s="1" t="s">
        <v>129</v>
      </c>
    </row>
    <row r="324" spans="5:23" ht="18">
      <c r="E324" s="1"/>
      <c r="S324" s="205" t="s">
        <v>2496</v>
      </c>
      <c r="T324" s="28"/>
      <c r="U324" s="28"/>
      <c r="V324" s="279">
        <v>9</v>
      </c>
      <c r="W324" s="1" t="s">
        <v>129</v>
      </c>
    </row>
    <row r="325" spans="5:23" ht="18">
      <c r="E325" s="1"/>
      <c r="S325" s="453" t="s">
        <v>3141</v>
      </c>
      <c r="T325" s="28"/>
      <c r="U325" s="28"/>
      <c r="V325" s="279">
        <v>9</v>
      </c>
      <c r="W325" s="1" t="s">
        <v>129</v>
      </c>
    </row>
    <row r="326" spans="5:23" ht="18">
      <c r="E326" s="1"/>
      <c r="S326" s="453" t="s">
        <v>3059</v>
      </c>
      <c r="T326" s="28"/>
      <c r="U326" s="28"/>
      <c r="V326" s="279">
        <v>9</v>
      </c>
      <c r="W326" s="1" t="s">
        <v>129</v>
      </c>
    </row>
    <row r="327" spans="5:23" ht="18">
      <c r="E327" s="1"/>
      <c r="S327" s="311" t="s">
        <v>814</v>
      </c>
      <c r="T327" s="271"/>
      <c r="U327" s="271"/>
      <c r="V327" s="279">
        <v>9</v>
      </c>
      <c r="W327" s="1" t="s">
        <v>129</v>
      </c>
    </row>
    <row r="328" spans="5:23" ht="18">
      <c r="E328" s="1"/>
      <c r="S328" s="205" t="s">
        <v>2305</v>
      </c>
      <c r="T328" s="28"/>
      <c r="U328" s="271"/>
      <c r="V328" s="279">
        <v>9</v>
      </c>
      <c r="W328" s="1" t="s">
        <v>129</v>
      </c>
    </row>
    <row r="329" spans="5:23" ht="18">
      <c r="E329" s="1"/>
      <c r="S329" s="311" t="s">
        <v>1202</v>
      </c>
      <c r="T329" s="28"/>
      <c r="U329" s="271"/>
      <c r="V329" s="279">
        <v>9</v>
      </c>
      <c r="W329" s="1" t="s">
        <v>129</v>
      </c>
    </row>
    <row r="330" spans="5:23" ht="18">
      <c r="E330" s="1"/>
      <c r="S330" s="453" t="s">
        <v>3133</v>
      </c>
      <c r="T330" s="28"/>
      <c r="U330" s="28"/>
      <c r="V330" s="279">
        <v>9</v>
      </c>
      <c r="W330" s="1" t="s">
        <v>129</v>
      </c>
    </row>
    <row r="331" spans="5:23" ht="18">
      <c r="E331" s="1"/>
      <c r="S331" s="205" t="s">
        <v>2415</v>
      </c>
      <c r="T331" s="28"/>
      <c r="U331" s="271"/>
      <c r="V331" s="279">
        <v>9</v>
      </c>
      <c r="W331" s="1" t="s">
        <v>129</v>
      </c>
    </row>
    <row r="332" spans="5:23" ht="18">
      <c r="E332" s="1"/>
      <c r="S332" s="311" t="s">
        <v>657</v>
      </c>
      <c r="T332" s="271"/>
      <c r="U332" s="271"/>
      <c r="V332" s="279">
        <v>9</v>
      </c>
      <c r="W332" s="1" t="s">
        <v>129</v>
      </c>
    </row>
    <row r="333" spans="5:23" ht="18">
      <c r="E333" s="1"/>
      <c r="S333" s="311" t="s">
        <v>497</v>
      </c>
      <c r="T333" s="271"/>
      <c r="U333" s="271"/>
      <c r="V333" s="279">
        <v>9</v>
      </c>
      <c r="W333" s="1" t="s">
        <v>129</v>
      </c>
    </row>
    <row r="334" spans="5:23" ht="18">
      <c r="E334" s="1"/>
      <c r="S334" s="363" t="s">
        <v>2422</v>
      </c>
      <c r="T334" s="28"/>
      <c r="U334" s="271"/>
      <c r="V334" s="279">
        <v>9</v>
      </c>
      <c r="W334" s="1" t="s">
        <v>129</v>
      </c>
    </row>
    <row r="335" spans="5:23" ht="18">
      <c r="E335" s="1"/>
      <c r="S335" s="453" t="s">
        <v>3197</v>
      </c>
      <c r="T335" s="28"/>
      <c r="U335" s="28"/>
      <c r="V335" s="279">
        <v>9</v>
      </c>
      <c r="W335" s="1" t="s">
        <v>129</v>
      </c>
    </row>
    <row r="336" spans="5:23" ht="18">
      <c r="E336" s="1"/>
      <c r="S336" s="205" t="s">
        <v>3233</v>
      </c>
      <c r="T336" s="28"/>
      <c r="U336" s="28"/>
      <c r="V336" s="279">
        <v>9</v>
      </c>
      <c r="W336" s="1" t="s">
        <v>129</v>
      </c>
    </row>
    <row r="337" spans="5:23" ht="18">
      <c r="E337" s="1"/>
      <c r="S337" s="311" t="s">
        <v>1155</v>
      </c>
      <c r="T337" s="271"/>
      <c r="U337" s="271"/>
      <c r="V337" s="279">
        <v>9</v>
      </c>
      <c r="W337" s="1" t="s">
        <v>129</v>
      </c>
    </row>
    <row r="338" spans="5:23" ht="18">
      <c r="E338" s="1"/>
      <c r="S338" s="453" t="s">
        <v>3134</v>
      </c>
      <c r="T338" s="28"/>
      <c r="U338" s="28"/>
      <c r="V338" s="279">
        <v>9</v>
      </c>
      <c r="W338" s="1" t="s">
        <v>129</v>
      </c>
    </row>
    <row r="339" spans="5:23" ht="18">
      <c r="E339" s="1"/>
      <c r="S339" s="453" t="s">
        <v>2943</v>
      </c>
      <c r="T339" s="28"/>
      <c r="U339" s="271"/>
      <c r="V339" s="279">
        <v>8</v>
      </c>
      <c r="W339" s="1" t="s">
        <v>129</v>
      </c>
    </row>
    <row r="340" spans="5:23" ht="18">
      <c r="E340" s="1"/>
      <c r="S340" s="311" t="s">
        <v>1190</v>
      </c>
      <c r="T340" s="271"/>
      <c r="U340" s="271"/>
      <c r="V340" s="279">
        <v>8</v>
      </c>
      <c r="W340" s="1" t="s">
        <v>129</v>
      </c>
    </row>
    <row r="341" spans="5:23" ht="18">
      <c r="E341" s="1"/>
      <c r="S341" s="205" t="s">
        <v>2500</v>
      </c>
      <c r="T341" s="28"/>
      <c r="U341" s="28"/>
      <c r="V341" s="279">
        <v>8</v>
      </c>
      <c r="W341" s="1" t="s">
        <v>129</v>
      </c>
    </row>
    <row r="342" spans="5:23" ht="18">
      <c r="E342" s="1"/>
      <c r="S342" s="453" t="s">
        <v>3066</v>
      </c>
      <c r="T342" s="28"/>
      <c r="U342" s="271"/>
      <c r="V342" s="279">
        <v>8</v>
      </c>
      <c r="W342" s="1" t="s">
        <v>129</v>
      </c>
    </row>
    <row r="343" spans="5:23" ht="18">
      <c r="E343" s="1"/>
      <c r="S343" s="453" t="s">
        <v>3166</v>
      </c>
      <c r="T343" s="28"/>
      <c r="U343" s="271"/>
      <c r="V343" s="279">
        <v>8</v>
      </c>
      <c r="W343" s="1" t="s">
        <v>129</v>
      </c>
    </row>
    <row r="344" spans="5:23" ht="18">
      <c r="E344" s="1"/>
      <c r="S344" s="311" t="s">
        <v>779</v>
      </c>
      <c r="T344" s="28"/>
      <c r="U344" s="28"/>
      <c r="V344" s="279">
        <v>8</v>
      </c>
      <c r="W344" s="1" t="s">
        <v>129</v>
      </c>
    </row>
    <row r="345" spans="5:23" ht="18">
      <c r="E345" s="1"/>
      <c r="S345" s="453" t="s">
        <v>2738</v>
      </c>
      <c r="T345" s="28"/>
      <c r="U345" s="271"/>
      <c r="V345" s="279">
        <v>8</v>
      </c>
      <c r="W345" s="1" t="s">
        <v>129</v>
      </c>
    </row>
    <row r="346" spans="5:23" ht="18">
      <c r="E346" s="1"/>
      <c r="S346" s="311" t="s">
        <v>1986</v>
      </c>
      <c r="T346" s="28"/>
      <c r="U346" s="28"/>
      <c r="V346" s="279">
        <v>8</v>
      </c>
      <c r="W346" s="1" t="s">
        <v>129</v>
      </c>
    </row>
    <row r="347" spans="5:23" ht="18">
      <c r="E347" s="1"/>
      <c r="S347" s="311" t="s">
        <v>1935</v>
      </c>
      <c r="T347" s="28"/>
      <c r="U347" s="271"/>
      <c r="V347" s="279">
        <v>8</v>
      </c>
      <c r="W347" s="1" t="s">
        <v>129</v>
      </c>
    </row>
    <row r="348" spans="5:23" ht="18">
      <c r="E348" s="1"/>
      <c r="S348" s="311" t="s">
        <v>899</v>
      </c>
      <c r="T348" s="28"/>
      <c r="U348" s="28"/>
      <c r="V348" s="279">
        <v>8</v>
      </c>
      <c r="W348" s="1" t="s">
        <v>129</v>
      </c>
    </row>
    <row r="349" spans="5:23" ht="18">
      <c r="E349" s="1"/>
      <c r="S349" s="205" t="s">
        <v>2443</v>
      </c>
      <c r="T349" s="28"/>
      <c r="U349" s="28"/>
      <c r="V349" s="279">
        <v>8</v>
      </c>
      <c r="W349" s="1" t="s">
        <v>129</v>
      </c>
    </row>
    <row r="350" spans="5:23" ht="18">
      <c r="E350" s="1"/>
      <c r="S350" s="311" t="s">
        <v>550</v>
      </c>
      <c r="T350" s="28"/>
      <c r="U350" s="271"/>
      <c r="V350" s="279">
        <v>8</v>
      </c>
      <c r="W350" s="1" t="s">
        <v>129</v>
      </c>
    </row>
    <row r="351" spans="5:23" ht="18">
      <c r="E351" s="1"/>
      <c r="S351" s="311" t="s">
        <v>444</v>
      </c>
      <c r="T351" s="271"/>
      <c r="U351" s="271"/>
      <c r="V351" s="279">
        <v>8</v>
      </c>
      <c r="W351" s="1" t="s">
        <v>129</v>
      </c>
    </row>
    <row r="352" spans="5:23" ht="18">
      <c r="E352" s="1"/>
      <c r="S352" s="453" t="s">
        <v>3114</v>
      </c>
      <c r="T352" s="28"/>
      <c r="U352" s="271"/>
      <c r="V352" s="279">
        <v>8</v>
      </c>
      <c r="W352" s="1" t="s">
        <v>129</v>
      </c>
    </row>
    <row r="353" spans="5:23" ht="18">
      <c r="E353" s="1"/>
      <c r="S353" s="311" t="s">
        <v>542</v>
      </c>
      <c r="T353" s="28"/>
      <c r="U353" s="271"/>
      <c r="V353" s="279">
        <v>8</v>
      </c>
      <c r="W353" s="1" t="s">
        <v>129</v>
      </c>
    </row>
    <row r="354" spans="5:23" ht="18">
      <c r="E354" s="1"/>
      <c r="S354" s="205" t="s">
        <v>3221</v>
      </c>
      <c r="T354" s="271"/>
      <c r="U354" s="271"/>
      <c r="V354" s="279">
        <v>8</v>
      </c>
      <c r="W354" s="1" t="s">
        <v>129</v>
      </c>
    </row>
    <row r="355" spans="5:23" ht="18">
      <c r="E355" s="1"/>
      <c r="S355" s="453" t="s">
        <v>3150</v>
      </c>
      <c r="T355" s="28"/>
      <c r="U355" s="271"/>
      <c r="V355" s="279">
        <v>8</v>
      </c>
      <c r="W355" s="1" t="s">
        <v>129</v>
      </c>
    </row>
    <row r="356" spans="5:23" ht="18">
      <c r="E356" s="1"/>
      <c r="S356" s="205" t="s">
        <v>3200</v>
      </c>
      <c r="T356" s="28"/>
      <c r="U356" s="271"/>
      <c r="V356" s="279">
        <v>8</v>
      </c>
      <c r="W356" s="1" t="s">
        <v>129</v>
      </c>
    </row>
    <row r="357" spans="5:23" ht="18">
      <c r="E357" s="1"/>
      <c r="S357" s="453" t="s">
        <v>3167</v>
      </c>
      <c r="T357" s="28"/>
      <c r="U357" s="28"/>
      <c r="V357" s="279">
        <v>7</v>
      </c>
      <c r="W357" s="1" t="s">
        <v>129</v>
      </c>
    </row>
    <row r="358" spans="5:23" ht="18">
      <c r="E358" s="1"/>
      <c r="S358" s="311" t="s">
        <v>1957</v>
      </c>
      <c r="T358" s="28"/>
      <c r="U358" s="271"/>
      <c r="V358" s="279">
        <v>7</v>
      </c>
      <c r="W358" s="1" t="s">
        <v>129</v>
      </c>
    </row>
    <row r="359" spans="5:23" ht="18">
      <c r="E359" s="1"/>
      <c r="S359" s="311" t="s">
        <v>1137</v>
      </c>
      <c r="T359" s="28"/>
      <c r="U359" s="271"/>
      <c r="V359" s="279">
        <v>7</v>
      </c>
      <c r="W359" s="1" t="s">
        <v>129</v>
      </c>
    </row>
    <row r="360" spans="5:23" ht="18">
      <c r="E360" s="1"/>
      <c r="S360" s="205" t="s">
        <v>2319</v>
      </c>
      <c r="T360" s="28"/>
      <c r="U360" s="271"/>
      <c r="V360" s="279">
        <v>7</v>
      </c>
      <c r="W360" s="1" t="s">
        <v>129</v>
      </c>
    </row>
    <row r="361" spans="5:23" ht="18">
      <c r="E361" s="1"/>
      <c r="S361" s="205" t="s">
        <v>3238</v>
      </c>
      <c r="T361" s="28"/>
      <c r="U361" s="28"/>
      <c r="V361" s="279">
        <v>7</v>
      </c>
      <c r="W361" s="1" t="s">
        <v>129</v>
      </c>
    </row>
    <row r="362" spans="5:23" ht="18">
      <c r="E362" s="1"/>
      <c r="S362" s="453" t="s">
        <v>3108</v>
      </c>
      <c r="T362" s="28"/>
      <c r="U362" s="28"/>
      <c r="V362" s="279">
        <v>7</v>
      </c>
      <c r="W362" s="1" t="s">
        <v>129</v>
      </c>
    </row>
    <row r="363" spans="5:23" ht="18">
      <c r="E363" s="1"/>
      <c r="S363" s="453" t="s">
        <v>2731</v>
      </c>
      <c r="T363" s="28"/>
      <c r="U363" s="28"/>
      <c r="V363" s="279">
        <v>7</v>
      </c>
      <c r="W363" s="1" t="s">
        <v>129</v>
      </c>
    </row>
    <row r="364" spans="5:23" ht="18">
      <c r="E364" s="1"/>
      <c r="S364" s="453" t="s">
        <v>2988</v>
      </c>
      <c r="T364" s="28"/>
      <c r="U364" s="28"/>
      <c r="V364" s="279">
        <v>7</v>
      </c>
      <c r="W364" s="1" t="s">
        <v>129</v>
      </c>
    </row>
    <row r="365" spans="5:23" ht="18">
      <c r="E365" s="1"/>
      <c r="S365" s="205" t="s">
        <v>3222</v>
      </c>
      <c r="T365" s="28"/>
      <c r="U365" s="28"/>
      <c r="V365" s="279">
        <v>7</v>
      </c>
      <c r="W365" s="1" t="s">
        <v>129</v>
      </c>
    </row>
    <row r="366" spans="5:23" ht="18">
      <c r="E366" s="1"/>
      <c r="S366" s="453" t="s">
        <v>3026</v>
      </c>
      <c r="T366" s="28"/>
      <c r="U366" s="28"/>
      <c r="V366" s="279">
        <v>7</v>
      </c>
      <c r="W366" s="1" t="s">
        <v>129</v>
      </c>
    </row>
    <row r="367" spans="5:23" ht="18">
      <c r="E367" s="1"/>
      <c r="S367" s="205" t="s">
        <v>2276</v>
      </c>
      <c r="T367" s="28"/>
      <c r="U367" s="271"/>
      <c r="V367" s="279">
        <v>7</v>
      </c>
      <c r="W367" s="1" t="s">
        <v>129</v>
      </c>
    </row>
    <row r="368" spans="5:23" ht="18">
      <c r="E368" s="1"/>
      <c r="S368" s="453" t="s">
        <v>3123</v>
      </c>
      <c r="T368" s="28"/>
      <c r="U368" s="28"/>
      <c r="V368" s="279">
        <v>7</v>
      </c>
      <c r="W368" s="1" t="s">
        <v>129</v>
      </c>
    </row>
    <row r="369" spans="5:23" ht="18">
      <c r="E369" s="1"/>
      <c r="S369" s="453" t="s">
        <v>3113</v>
      </c>
      <c r="T369" s="28"/>
      <c r="U369" s="28"/>
      <c r="V369" s="279">
        <v>7</v>
      </c>
      <c r="W369" s="1" t="s">
        <v>129</v>
      </c>
    </row>
    <row r="370" spans="5:23" ht="18">
      <c r="E370" s="1"/>
      <c r="S370" s="311" t="s">
        <v>1208</v>
      </c>
      <c r="T370" s="28"/>
      <c r="U370" s="271"/>
      <c r="V370" s="279">
        <v>7</v>
      </c>
      <c r="W370" s="1" t="s">
        <v>129</v>
      </c>
    </row>
    <row r="371" spans="5:23" ht="18">
      <c r="E371" s="1"/>
      <c r="S371" s="453" t="s">
        <v>3159</v>
      </c>
      <c r="T371" s="28"/>
      <c r="U371" s="28"/>
      <c r="V371" s="279">
        <v>7</v>
      </c>
      <c r="W371" s="1" t="s">
        <v>129</v>
      </c>
    </row>
    <row r="372" spans="5:23" ht="18">
      <c r="E372" s="1"/>
      <c r="S372" s="205" t="s">
        <v>2483</v>
      </c>
      <c r="T372" s="271"/>
      <c r="U372" s="271"/>
      <c r="V372" s="279">
        <v>7</v>
      </c>
      <c r="W372" s="1" t="s">
        <v>129</v>
      </c>
    </row>
    <row r="373" spans="5:23" ht="18">
      <c r="E373" s="1"/>
      <c r="S373" s="205" t="s">
        <v>2080</v>
      </c>
      <c r="T373" s="28"/>
      <c r="U373" s="271"/>
      <c r="V373" s="279">
        <v>7</v>
      </c>
      <c r="W373" s="1" t="s">
        <v>129</v>
      </c>
    </row>
    <row r="374" spans="5:23" ht="18">
      <c r="E374" s="1"/>
      <c r="S374" s="453" t="s">
        <v>2990</v>
      </c>
      <c r="T374" s="28"/>
      <c r="U374" s="28"/>
      <c r="V374" s="279">
        <v>7</v>
      </c>
      <c r="W374" s="1" t="s">
        <v>129</v>
      </c>
    </row>
    <row r="375" spans="5:23" ht="18">
      <c r="E375" s="1"/>
      <c r="S375" s="311" t="s">
        <v>677</v>
      </c>
      <c r="T375" s="28"/>
      <c r="U375" s="271"/>
      <c r="V375" s="279">
        <v>7</v>
      </c>
      <c r="W375" s="1" t="s">
        <v>129</v>
      </c>
    </row>
    <row r="376" spans="5:23" ht="18">
      <c r="E376" s="1"/>
      <c r="S376" s="311" t="s">
        <v>549</v>
      </c>
      <c r="T376" s="28"/>
      <c r="U376" s="28"/>
      <c r="V376" s="279">
        <v>7</v>
      </c>
      <c r="W376" s="1" t="s">
        <v>129</v>
      </c>
    </row>
    <row r="377" spans="5:23" ht="18">
      <c r="E377" s="1"/>
      <c r="S377" s="205" t="s">
        <v>2507</v>
      </c>
      <c r="T377" s="28"/>
      <c r="U377" s="271"/>
      <c r="V377" s="279">
        <v>7</v>
      </c>
      <c r="W377" s="1" t="s">
        <v>129</v>
      </c>
    </row>
    <row r="378" spans="5:23" ht="18">
      <c r="E378" s="1"/>
      <c r="S378" s="205" t="s">
        <v>2318</v>
      </c>
      <c r="T378" s="28"/>
      <c r="U378" s="271"/>
      <c r="V378" s="279">
        <v>7</v>
      </c>
      <c r="W378" s="1" t="s">
        <v>129</v>
      </c>
    </row>
    <row r="379" spans="5:23" ht="18">
      <c r="E379" s="1"/>
      <c r="S379" s="205" t="s">
        <v>3551</v>
      </c>
      <c r="T379" s="28"/>
      <c r="U379" s="28"/>
      <c r="V379" s="279">
        <v>7</v>
      </c>
      <c r="W379" s="1" t="s">
        <v>129</v>
      </c>
    </row>
    <row r="380" spans="5:23" ht="18">
      <c r="E380" s="1"/>
      <c r="S380" s="311" t="s">
        <v>679</v>
      </c>
      <c r="T380" s="28"/>
      <c r="U380" s="271"/>
      <c r="V380" s="279">
        <v>7</v>
      </c>
      <c r="W380" s="1" t="s">
        <v>129</v>
      </c>
    </row>
    <row r="381" spans="5:23" ht="18">
      <c r="E381" s="1"/>
      <c r="S381" s="311" t="s">
        <v>583</v>
      </c>
      <c r="T381" s="28"/>
      <c r="U381" s="271"/>
      <c r="V381" s="279">
        <v>7</v>
      </c>
      <c r="W381" s="1" t="s">
        <v>129</v>
      </c>
    </row>
    <row r="382" spans="5:23" ht="18">
      <c r="E382" s="1"/>
      <c r="S382" s="205" t="s">
        <v>2406</v>
      </c>
      <c r="T382" s="271"/>
      <c r="U382" s="271"/>
      <c r="V382" s="279">
        <v>7</v>
      </c>
      <c r="W382" s="1" t="s">
        <v>129</v>
      </c>
    </row>
    <row r="383" spans="5:23" ht="18">
      <c r="E383" s="1"/>
      <c r="S383" s="453" t="s">
        <v>2930</v>
      </c>
      <c r="T383" s="28"/>
      <c r="U383" s="28"/>
      <c r="V383" s="279">
        <v>7</v>
      </c>
      <c r="W383" s="1" t="s">
        <v>129</v>
      </c>
    </row>
    <row r="384" spans="5:23" ht="18">
      <c r="E384" s="1"/>
      <c r="S384" s="205" t="s">
        <v>3331</v>
      </c>
      <c r="T384" s="28"/>
      <c r="U384" s="28"/>
      <c r="V384" s="279">
        <v>7</v>
      </c>
      <c r="W384" s="1" t="s">
        <v>129</v>
      </c>
    </row>
    <row r="385" spans="5:23" ht="18">
      <c r="E385" s="1"/>
      <c r="S385" s="363" t="s">
        <v>2081</v>
      </c>
      <c r="T385" s="28"/>
      <c r="U385" s="28"/>
      <c r="V385" s="279">
        <v>7</v>
      </c>
      <c r="W385" s="1" t="s">
        <v>129</v>
      </c>
    </row>
    <row r="386" spans="5:23" ht="18">
      <c r="E386" s="1"/>
      <c r="S386" s="311" t="s">
        <v>671</v>
      </c>
      <c r="T386" s="28"/>
      <c r="U386" s="271"/>
      <c r="V386" s="279">
        <v>7</v>
      </c>
      <c r="W386" s="1" t="s">
        <v>129</v>
      </c>
    </row>
    <row r="387" spans="5:23" ht="18">
      <c r="E387" s="1"/>
      <c r="S387" s="453" t="s">
        <v>3190</v>
      </c>
      <c r="T387" s="28"/>
      <c r="U387" s="28"/>
      <c r="V387" s="279">
        <v>7</v>
      </c>
      <c r="W387" s="1" t="s">
        <v>129</v>
      </c>
    </row>
    <row r="388" spans="5:23" ht="18">
      <c r="E388" s="1"/>
      <c r="S388" s="453" t="s">
        <v>3027</v>
      </c>
      <c r="T388" s="28"/>
      <c r="U388" s="28"/>
      <c r="V388" s="279">
        <v>7</v>
      </c>
      <c r="W388" s="1" t="s">
        <v>129</v>
      </c>
    </row>
    <row r="389" spans="5:23" ht="18">
      <c r="E389" s="1"/>
      <c r="S389" s="453" t="s">
        <v>2969</v>
      </c>
      <c r="T389" s="28"/>
      <c r="U389" s="28"/>
      <c r="V389" s="279">
        <v>7</v>
      </c>
      <c r="W389" s="1" t="s">
        <v>129</v>
      </c>
    </row>
    <row r="390" spans="5:23" ht="18">
      <c r="E390" s="1"/>
      <c r="S390" s="479" t="s">
        <v>2937</v>
      </c>
      <c r="T390" s="28"/>
      <c r="U390" s="28"/>
      <c r="V390" s="279">
        <v>7</v>
      </c>
      <c r="W390" s="1" t="s">
        <v>129</v>
      </c>
    </row>
    <row r="391" spans="5:23" ht="18">
      <c r="E391" s="1"/>
      <c r="S391" s="205" t="s">
        <v>2384</v>
      </c>
      <c r="T391" s="28"/>
      <c r="U391" s="271"/>
      <c r="V391" s="279">
        <v>7</v>
      </c>
      <c r="W391" s="1" t="s">
        <v>129</v>
      </c>
    </row>
    <row r="392" spans="5:23" ht="18">
      <c r="E392" s="1"/>
      <c r="S392" s="205" t="s">
        <v>2498</v>
      </c>
      <c r="T392" s="28"/>
      <c r="U392" s="28"/>
      <c r="V392" s="279">
        <v>6</v>
      </c>
      <c r="W392" s="1" t="s">
        <v>129</v>
      </c>
    </row>
    <row r="393" spans="5:23" ht="18">
      <c r="E393" s="1"/>
      <c r="S393" s="205" t="s">
        <v>3450</v>
      </c>
      <c r="T393" s="28"/>
      <c r="U393" s="28"/>
      <c r="V393" s="279">
        <v>6</v>
      </c>
      <c r="W393" s="1" t="s">
        <v>129</v>
      </c>
    </row>
    <row r="394" spans="5:23" ht="18">
      <c r="E394" s="1"/>
      <c r="S394" s="311" t="s">
        <v>905</v>
      </c>
      <c r="T394" s="28"/>
      <c r="U394" s="28"/>
      <c r="V394" s="279">
        <v>6</v>
      </c>
      <c r="W394" s="1" t="s">
        <v>129</v>
      </c>
    </row>
    <row r="395" spans="5:23" ht="18">
      <c r="E395" s="1"/>
      <c r="S395" s="453" t="s">
        <v>3018</v>
      </c>
      <c r="T395" s="28"/>
      <c r="U395" s="28"/>
      <c r="V395" s="279">
        <v>6</v>
      </c>
      <c r="W395" s="1" t="s">
        <v>129</v>
      </c>
    </row>
    <row r="396" spans="5:23" ht="18">
      <c r="E396" s="1"/>
      <c r="S396" s="453" t="s">
        <v>2994</v>
      </c>
      <c r="T396" s="28"/>
      <c r="U396" s="28"/>
      <c r="V396" s="279">
        <v>6</v>
      </c>
      <c r="W396" s="1" t="s">
        <v>129</v>
      </c>
    </row>
    <row r="397" spans="5:23" ht="18">
      <c r="E397" s="1"/>
      <c r="S397" s="205" t="s">
        <v>2073</v>
      </c>
      <c r="T397" s="28"/>
      <c r="U397" s="28"/>
      <c r="V397" s="279">
        <v>6</v>
      </c>
      <c r="W397" s="1" t="s">
        <v>129</v>
      </c>
    </row>
    <row r="398" spans="5:23" ht="18">
      <c r="E398" s="1"/>
      <c r="S398" s="453" t="s">
        <v>2895</v>
      </c>
      <c r="T398" s="28"/>
      <c r="U398" s="28"/>
      <c r="V398" s="279">
        <v>6</v>
      </c>
      <c r="W398" s="1" t="s">
        <v>129</v>
      </c>
    </row>
    <row r="399" spans="5:23" ht="18">
      <c r="E399" s="1"/>
      <c r="S399" s="453" t="s">
        <v>2907</v>
      </c>
      <c r="T399" s="28"/>
      <c r="U399" s="28"/>
      <c r="V399" s="279">
        <v>6</v>
      </c>
      <c r="W399" s="1" t="s">
        <v>129</v>
      </c>
    </row>
    <row r="400" spans="5:23" ht="18">
      <c r="E400" s="1"/>
      <c r="S400" s="311" t="s">
        <v>930</v>
      </c>
      <c r="T400" s="28"/>
      <c r="U400" s="28"/>
      <c r="V400" s="279">
        <v>6</v>
      </c>
      <c r="W400" s="1" t="s">
        <v>129</v>
      </c>
    </row>
    <row r="401" spans="5:23" ht="18">
      <c r="E401" s="1"/>
      <c r="S401" s="453" t="s">
        <v>2976</v>
      </c>
      <c r="T401" s="271"/>
      <c r="U401" s="271"/>
      <c r="V401" s="279">
        <v>6</v>
      </c>
      <c r="W401" s="1" t="s">
        <v>129</v>
      </c>
    </row>
    <row r="402" spans="5:23" ht="18">
      <c r="E402" s="1"/>
      <c r="S402" s="453" t="s">
        <v>3101</v>
      </c>
      <c r="T402" s="271"/>
      <c r="U402" s="271"/>
      <c r="V402" s="279">
        <v>6</v>
      </c>
      <c r="W402" s="1" t="s">
        <v>129</v>
      </c>
    </row>
    <row r="403" spans="5:23" ht="18">
      <c r="E403" s="1"/>
      <c r="S403" s="453" t="s">
        <v>3034</v>
      </c>
      <c r="T403" s="271"/>
      <c r="U403" s="271"/>
      <c r="V403" s="279">
        <v>6</v>
      </c>
      <c r="W403" s="1" t="s">
        <v>129</v>
      </c>
    </row>
    <row r="404" spans="5:23" ht="18">
      <c r="E404" s="1"/>
      <c r="S404" s="453" t="s">
        <v>3016</v>
      </c>
      <c r="T404" s="271"/>
      <c r="U404" s="271"/>
      <c r="V404" s="279">
        <v>6</v>
      </c>
      <c r="W404" s="1" t="s">
        <v>129</v>
      </c>
    </row>
    <row r="405" spans="5:23" ht="18">
      <c r="E405" s="1"/>
      <c r="S405" s="453" t="s">
        <v>3180</v>
      </c>
      <c r="T405" s="28"/>
      <c r="U405" s="271"/>
      <c r="V405" s="279">
        <v>6</v>
      </c>
      <c r="W405" s="1" t="s">
        <v>129</v>
      </c>
    </row>
    <row r="406" spans="5:23" ht="18">
      <c r="E406" s="1"/>
      <c r="S406" s="453" t="s">
        <v>3135</v>
      </c>
      <c r="T406" s="28"/>
      <c r="U406" s="271"/>
      <c r="V406" s="279">
        <v>6</v>
      </c>
      <c r="W406" s="1" t="s">
        <v>129</v>
      </c>
    </row>
    <row r="407" spans="5:23" ht="18">
      <c r="E407" s="1"/>
      <c r="S407" s="311" t="s">
        <v>579</v>
      </c>
      <c r="T407" s="28"/>
      <c r="U407" s="28"/>
      <c r="V407" s="279">
        <v>6</v>
      </c>
      <c r="W407" s="1" t="s">
        <v>129</v>
      </c>
    </row>
    <row r="408" spans="5:23" ht="18">
      <c r="E408" s="1"/>
      <c r="S408" s="453" t="s">
        <v>3061</v>
      </c>
      <c r="T408" s="28"/>
      <c r="U408" s="271"/>
      <c r="V408" s="279">
        <v>6</v>
      </c>
      <c r="W408" s="1" t="s">
        <v>129</v>
      </c>
    </row>
    <row r="409" spans="5:23" ht="18">
      <c r="E409" s="1"/>
      <c r="S409" s="453" t="s">
        <v>3186</v>
      </c>
      <c r="T409" s="28"/>
      <c r="U409" s="271"/>
      <c r="V409" s="279">
        <v>6</v>
      </c>
      <c r="W409" s="1" t="s">
        <v>129</v>
      </c>
    </row>
    <row r="410" spans="5:23" ht="18">
      <c r="E410" s="1"/>
      <c r="S410" s="311" t="s">
        <v>897</v>
      </c>
      <c r="T410" s="28"/>
      <c r="U410" s="28"/>
      <c r="V410" s="279">
        <v>6</v>
      </c>
      <c r="W410" s="1" t="s">
        <v>129</v>
      </c>
    </row>
    <row r="411" spans="5:23" ht="18">
      <c r="E411" s="1"/>
      <c r="S411" s="205" t="s">
        <v>2416</v>
      </c>
      <c r="T411" s="28"/>
      <c r="U411" s="28"/>
      <c r="V411" s="279">
        <v>6</v>
      </c>
      <c r="W411" s="1" t="s">
        <v>129</v>
      </c>
    </row>
    <row r="412" spans="5:23" ht="18">
      <c r="E412" s="1"/>
      <c r="S412" s="453" t="s">
        <v>2904</v>
      </c>
      <c r="T412" s="28"/>
      <c r="U412" s="271"/>
      <c r="V412" s="279">
        <v>6</v>
      </c>
      <c r="W412" s="1" t="s">
        <v>129</v>
      </c>
    </row>
    <row r="413" spans="5:23" ht="18">
      <c r="E413" s="1"/>
      <c r="S413" s="453" t="s">
        <v>2939</v>
      </c>
      <c r="T413" s="28"/>
      <c r="U413" s="271"/>
      <c r="V413" s="279">
        <v>6</v>
      </c>
      <c r="W413" s="1" t="s">
        <v>129</v>
      </c>
    </row>
    <row r="414" spans="5:23" ht="18">
      <c r="E414" s="1"/>
      <c r="S414" s="311" t="s">
        <v>783</v>
      </c>
      <c r="T414" s="28"/>
      <c r="U414" s="28"/>
      <c r="V414" s="279">
        <v>6</v>
      </c>
      <c r="W414" s="1" t="s">
        <v>129</v>
      </c>
    </row>
    <row r="415" spans="5:23" ht="18">
      <c r="E415" s="1"/>
      <c r="S415" s="453" t="s">
        <v>3127</v>
      </c>
      <c r="T415" s="28"/>
      <c r="U415" s="271"/>
      <c r="V415" s="279">
        <v>6</v>
      </c>
      <c r="W415" s="1" t="s">
        <v>129</v>
      </c>
    </row>
    <row r="416" spans="5:23" ht="18">
      <c r="E416" s="1"/>
      <c r="S416" s="311" t="s">
        <v>1999</v>
      </c>
      <c r="T416" s="28"/>
      <c r="U416" s="28"/>
      <c r="V416" s="279">
        <v>6</v>
      </c>
      <c r="W416" s="1" t="s">
        <v>129</v>
      </c>
    </row>
    <row r="417" spans="5:23" ht="18">
      <c r="E417" s="1"/>
      <c r="S417" s="453" t="s">
        <v>2979</v>
      </c>
      <c r="T417" s="28"/>
      <c r="U417" s="271"/>
      <c r="V417" s="279">
        <v>6</v>
      </c>
      <c r="W417" s="1" t="s">
        <v>129</v>
      </c>
    </row>
    <row r="418" spans="5:23" ht="18">
      <c r="E418" s="1"/>
      <c r="S418" s="453" t="s">
        <v>3098</v>
      </c>
      <c r="T418" s="271"/>
      <c r="U418" s="271"/>
      <c r="V418" s="279">
        <v>6</v>
      </c>
      <c r="W418" s="1" t="s">
        <v>129</v>
      </c>
    </row>
    <row r="419" spans="5:23" ht="18">
      <c r="E419" s="1"/>
      <c r="S419" s="205" t="s">
        <v>2381</v>
      </c>
      <c r="T419" s="28"/>
      <c r="U419" s="28"/>
      <c r="V419" s="279">
        <v>6</v>
      </c>
      <c r="W419" s="1" t="s">
        <v>129</v>
      </c>
    </row>
    <row r="420" spans="5:23" ht="18">
      <c r="E420" s="1"/>
      <c r="S420" s="453" t="s">
        <v>3103</v>
      </c>
      <c r="T420" s="28"/>
      <c r="U420" s="28"/>
      <c r="V420" s="279">
        <v>5</v>
      </c>
      <c r="W420" s="1" t="s">
        <v>129</v>
      </c>
    </row>
    <row r="421" spans="5:23" ht="18">
      <c r="E421" s="1"/>
      <c r="S421" s="205" t="s">
        <v>3130</v>
      </c>
      <c r="T421" s="28"/>
      <c r="U421" s="28"/>
      <c r="V421" s="279">
        <v>5</v>
      </c>
      <c r="W421" s="1" t="s">
        <v>129</v>
      </c>
    </row>
    <row r="422" spans="5:23" ht="18">
      <c r="E422" s="1"/>
      <c r="S422" s="205" t="s">
        <v>3208</v>
      </c>
      <c r="T422" s="28"/>
      <c r="U422" s="28"/>
      <c r="V422" s="279">
        <v>5</v>
      </c>
      <c r="W422" s="1" t="s">
        <v>129</v>
      </c>
    </row>
    <row r="423" spans="5:23" ht="18">
      <c r="E423" s="1"/>
      <c r="S423" s="218" t="s">
        <v>3837</v>
      </c>
      <c r="T423" s="28"/>
      <c r="U423" s="28"/>
      <c r="V423" s="279">
        <v>5</v>
      </c>
      <c r="W423" s="1" t="s">
        <v>129</v>
      </c>
    </row>
    <row r="424" spans="5:23" ht="18">
      <c r="E424" s="1"/>
      <c r="S424" s="205" t="s">
        <v>3848</v>
      </c>
      <c r="T424" s="28"/>
      <c r="U424" s="28"/>
      <c r="V424" s="279">
        <v>5</v>
      </c>
      <c r="W424" s="1" t="s">
        <v>129</v>
      </c>
    </row>
    <row r="425" spans="5:23" ht="18">
      <c r="E425" s="1"/>
      <c r="S425" s="311" t="s">
        <v>789</v>
      </c>
      <c r="T425" s="271"/>
      <c r="U425" s="271"/>
      <c r="V425" s="279">
        <v>5</v>
      </c>
      <c r="W425" s="1" t="s">
        <v>129</v>
      </c>
    </row>
    <row r="426" spans="5:23" ht="18">
      <c r="E426" s="1"/>
      <c r="S426" s="453" t="s">
        <v>2944</v>
      </c>
      <c r="T426" s="28"/>
      <c r="U426" s="28"/>
      <c r="V426" s="279">
        <v>5</v>
      </c>
      <c r="W426" s="1" t="s">
        <v>129</v>
      </c>
    </row>
    <row r="427" spans="5:23" ht="18">
      <c r="E427" s="1"/>
      <c r="S427" s="311" t="s">
        <v>791</v>
      </c>
      <c r="T427" s="28"/>
      <c r="U427" s="271"/>
      <c r="V427" s="279">
        <v>5</v>
      </c>
      <c r="W427" s="1" t="s">
        <v>129</v>
      </c>
    </row>
    <row r="428" spans="5:23" ht="18">
      <c r="E428" s="1"/>
      <c r="S428" s="311" t="s">
        <v>544</v>
      </c>
      <c r="T428" s="28"/>
      <c r="U428" s="28"/>
      <c r="V428" s="279">
        <v>5</v>
      </c>
      <c r="W428" s="1" t="s">
        <v>129</v>
      </c>
    </row>
    <row r="429" spans="5:23" ht="18">
      <c r="E429" s="1"/>
      <c r="S429" s="453" t="s">
        <v>2913</v>
      </c>
      <c r="T429" s="28"/>
      <c r="U429" s="28"/>
      <c r="V429" s="279">
        <v>5</v>
      </c>
      <c r="W429" s="1" t="s">
        <v>129</v>
      </c>
    </row>
    <row r="430" spans="5:23" ht="18">
      <c r="E430" s="1"/>
      <c r="S430" s="453" t="s">
        <v>2729</v>
      </c>
      <c r="T430" s="28"/>
      <c r="U430" s="271"/>
      <c r="V430" s="279">
        <v>5</v>
      </c>
      <c r="W430" s="1" t="s">
        <v>129</v>
      </c>
    </row>
    <row r="431" spans="5:23" ht="18">
      <c r="E431" s="1"/>
      <c r="S431" s="453" t="s">
        <v>3181</v>
      </c>
      <c r="T431" s="271"/>
      <c r="U431" s="271"/>
      <c r="V431" s="279">
        <v>5</v>
      </c>
      <c r="W431" s="1" t="s">
        <v>129</v>
      </c>
    </row>
    <row r="432" spans="5:23" ht="18">
      <c r="E432" s="1"/>
      <c r="S432" s="205" t="s">
        <v>2455</v>
      </c>
      <c r="T432" s="28"/>
      <c r="U432" s="271"/>
      <c r="V432" s="279">
        <v>5</v>
      </c>
      <c r="W432" s="1" t="s">
        <v>129</v>
      </c>
    </row>
    <row r="433" spans="5:23" ht="18">
      <c r="E433" s="1"/>
      <c r="S433" s="205" t="s">
        <v>3839</v>
      </c>
      <c r="T433" s="28"/>
      <c r="U433" s="271"/>
      <c r="V433" s="279">
        <v>5</v>
      </c>
      <c r="W433" s="1" t="s">
        <v>129</v>
      </c>
    </row>
    <row r="434" spans="5:23" ht="18">
      <c r="E434" s="1"/>
      <c r="S434" s="218" t="s">
        <v>3835</v>
      </c>
      <c r="T434" s="28"/>
      <c r="U434" s="271"/>
      <c r="V434" s="279">
        <v>5</v>
      </c>
      <c r="W434" s="1" t="s">
        <v>129</v>
      </c>
    </row>
    <row r="435" spans="5:23" ht="18">
      <c r="E435" s="1"/>
      <c r="S435" s="205" t="s">
        <v>3850</v>
      </c>
      <c r="T435" s="28"/>
      <c r="U435" s="271"/>
      <c r="V435" s="279">
        <v>5</v>
      </c>
      <c r="W435" s="1" t="s">
        <v>129</v>
      </c>
    </row>
    <row r="436" spans="5:23" ht="18">
      <c r="E436" s="1"/>
      <c r="S436" s="311" t="s">
        <v>651</v>
      </c>
      <c r="T436" s="28"/>
      <c r="U436" s="28"/>
      <c r="V436" s="279">
        <v>5</v>
      </c>
      <c r="W436" s="1" t="s">
        <v>129</v>
      </c>
    </row>
    <row r="437" spans="5:23" ht="18">
      <c r="E437" s="1"/>
      <c r="S437" s="205" t="s">
        <v>3844</v>
      </c>
      <c r="T437" s="271"/>
      <c r="U437" s="271"/>
      <c r="V437" s="279">
        <v>5</v>
      </c>
      <c r="W437" s="1" t="s">
        <v>129</v>
      </c>
    </row>
    <row r="438" spans="5:23" ht="18">
      <c r="E438" s="1"/>
      <c r="S438" s="311" t="s">
        <v>1987</v>
      </c>
      <c r="T438" s="28"/>
      <c r="U438" s="28"/>
      <c r="V438" s="279">
        <v>5</v>
      </c>
      <c r="W438" s="1" t="s">
        <v>129</v>
      </c>
    </row>
    <row r="439" spans="5:23" ht="18">
      <c r="E439" s="1"/>
      <c r="S439" s="205" t="s">
        <v>3842</v>
      </c>
      <c r="T439" s="28"/>
      <c r="U439" s="271"/>
      <c r="V439" s="279">
        <v>5</v>
      </c>
      <c r="W439" s="1" t="s">
        <v>129</v>
      </c>
    </row>
    <row r="440" spans="5:23" ht="18">
      <c r="E440" s="1"/>
      <c r="S440" s="205" t="s">
        <v>2385</v>
      </c>
      <c r="T440" s="28"/>
      <c r="U440" s="28"/>
      <c r="V440" s="279">
        <v>5</v>
      </c>
      <c r="W440" s="1" t="s">
        <v>129</v>
      </c>
    </row>
    <row r="441" spans="5:23" ht="18">
      <c r="E441" s="1"/>
      <c r="S441" s="205" t="s">
        <v>2368</v>
      </c>
      <c r="T441" s="28"/>
      <c r="U441" s="28"/>
      <c r="V441" s="279">
        <v>5</v>
      </c>
      <c r="W441" s="1" t="s">
        <v>129</v>
      </c>
    </row>
    <row r="442" spans="5:23" ht="18">
      <c r="E442" s="1"/>
      <c r="S442" s="453" t="s">
        <v>3069</v>
      </c>
      <c r="T442" s="28"/>
      <c r="U442" s="271"/>
      <c r="V442" s="279">
        <v>5</v>
      </c>
      <c r="W442" s="1" t="s">
        <v>129</v>
      </c>
    </row>
    <row r="443" spans="5:23" ht="18">
      <c r="E443" s="1"/>
      <c r="S443" s="311" t="s">
        <v>662</v>
      </c>
      <c r="T443" s="28"/>
      <c r="U443" s="28"/>
      <c r="V443" s="279">
        <v>5</v>
      </c>
      <c r="W443" s="1" t="s">
        <v>129</v>
      </c>
    </row>
    <row r="444" spans="5:23" ht="18">
      <c r="E444" s="1"/>
      <c r="S444" s="453" t="s">
        <v>2998</v>
      </c>
      <c r="T444" s="28"/>
      <c r="U444" s="271"/>
      <c r="V444" s="279">
        <v>5</v>
      </c>
      <c r="W444" s="1" t="s">
        <v>129</v>
      </c>
    </row>
    <row r="445" spans="5:23" ht="18">
      <c r="E445" s="1"/>
      <c r="S445" s="453" t="s">
        <v>3184</v>
      </c>
      <c r="T445" s="28"/>
      <c r="U445" s="271"/>
      <c r="V445" s="279">
        <v>5</v>
      </c>
      <c r="W445" s="1" t="s">
        <v>129</v>
      </c>
    </row>
    <row r="446" spans="5:23" ht="18">
      <c r="E446" s="1"/>
      <c r="S446" s="205" t="s">
        <v>3400</v>
      </c>
      <c r="T446" s="271"/>
      <c r="U446" s="271"/>
      <c r="V446" s="279">
        <v>5</v>
      </c>
      <c r="W446" s="1" t="s">
        <v>129</v>
      </c>
    </row>
    <row r="447" spans="5:23" ht="18">
      <c r="E447" s="1"/>
      <c r="S447" s="205" t="s">
        <v>2272</v>
      </c>
      <c r="T447" s="28"/>
      <c r="U447" s="28"/>
      <c r="V447" s="279">
        <v>5</v>
      </c>
      <c r="W447" s="1" t="s">
        <v>129</v>
      </c>
    </row>
    <row r="448" spans="5:23" ht="18">
      <c r="E448" s="1"/>
      <c r="S448" s="453" t="s">
        <v>2776</v>
      </c>
      <c r="T448" s="28"/>
      <c r="U448" s="271"/>
      <c r="V448" s="279">
        <v>5</v>
      </c>
      <c r="W448" s="1" t="s">
        <v>129</v>
      </c>
    </row>
    <row r="449" spans="5:23" ht="18">
      <c r="E449" s="1"/>
      <c r="S449" s="311" t="s">
        <v>1583</v>
      </c>
      <c r="T449" s="28"/>
      <c r="U449" s="28"/>
      <c r="V449" s="279">
        <v>5</v>
      </c>
      <c r="W449" s="1" t="s">
        <v>129</v>
      </c>
    </row>
    <row r="450" spans="5:23" ht="18">
      <c r="E450" s="1"/>
      <c r="S450" s="205" t="s">
        <v>2487</v>
      </c>
      <c r="T450" s="28"/>
      <c r="U450" s="28"/>
      <c r="V450" s="279">
        <v>5</v>
      </c>
      <c r="W450" s="1" t="s">
        <v>129</v>
      </c>
    </row>
    <row r="451" spans="5:23" ht="18">
      <c r="E451" s="1"/>
      <c r="S451" s="453" t="s">
        <v>2755</v>
      </c>
      <c r="T451" s="28"/>
      <c r="U451" s="271"/>
      <c r="V451" s="279">
        <v>5</v>
      </c>
      <c r="W451" s="1" t="s">
        <v>129</v>
      </c>
    </row>
    <row r="452" spans="5:23" ht="18">
      <c r="E452" s="1"/>
      <c r="S452" s="205" t="s">
        <v>2479</v>
      </c>
      <c r="T452" s="28"/>
      <c r="U452" s="28"/>
      <c r="V452" s="279">
        <v>5</v>
      </c>
      <c r="W452" s="1" t="s">
        <v>129</v>
      </c>
    </row>
    <row r="453" spans="5:23" ht="18">
      <c r="E453" s="1"/>
      <c r="S453" s="311" t="s">
        <v>430</v>
      </c>
      <c r="T453" s="28"/>
      <c r="U453" s="28"/>
      <c r="V453" s="279">
        <v>5</v>
      </c>
      <c r="W453" s="1" t="s">
        <v>129</v>
      </c>
    </row>
    <row r="454" spans="5:23" ht="18">
      <c r="E454" s="1"/>
      <c r="S454" s="205" t="s">
        <v>3840</v>
      </c>
      <c r="T454" s="28"/>
      <c r="U454" s="271"/>
      <c r="V454" s="279">
        <v>5</v>
      </c>
      <c r="W454" s="1" t="s">
        <v>129</v>
      </c>
    </row>
    <row r="455" spans="5:23" ht="18">
      <c r="E455" s="1"/>
      <c r="S455" s="453" t="s">
        <v>3080</v>
      </c>
      <c r="T455" s="271"/>
      <c r="U455" s="271"/>
      <c r="V455" s="279">
        <v>5</v>
      </c>
      <c r="W455" s="1" t="s">
        <v>129</v>
      </c>
    </row>
    <row r="456" spans="5:23" ht="18">
      <c r="E456" s="1"/>
      <c r="S456" s="453" t="s">
        <v>2777</v>
      </c>
      <c r="T456" s="28"/>
      <c r="U456" s="271"/>
      <c r="V456" s="279">
        <v>5</v>
      </c>
      <c r="W456" s="1" t="s">
        <v>129</v>
      </c>
    </row>
    <row r="457" spans="5:23" ht="18">
      <c r="E457" s="1"/>
      <c r="S457" s="205" t="s">
        <v>3409</v>
      </c>
      <c r="T457" s="28"/>
      <c r="U457" s="271"/>
      <c r="V457" s="279">
        <v>5</v>
      </c>
      <c r="W457" s="1" t="s">
        <v>129</v>
      </c>
    </row>
    <row r="458" spans="5:23" ht="18">
      <c r="E458" s="1"/>
      <c r="S458" s="311" t="s">
        <v>1134</v>
      </c>
      <c r="T458" s="28"/>
      <c r="U458" s="28"/>
      <c r="V458" s="279">
        <v>5</v>
      </c>
      <c r="W458" s="1" t="s">
        <v>129</v>
      </c>
    </row>
    <row r="459" spans="5:23" ht="18">
      <c r="E459" s="1"/>
      <c r="S459" s="205" t="s">
        <v>3843</v>
      </c>
      <c r="T459" s="28"/>
      <c r="U459" s="271"/>
      <c r="V459" s="279">
        <v>5</v>
      </c>
      <c r="W459" s="1" t="s">
        <v>129</v>
      </c>
    </row>
    <row r="460" spans="5:23" ht="18">
      <c r="E460" s="1"/>
      <c r="S460" s="205" t="s">
        <v>2382</v>
      </c>
      <c r="T460" s="28"/>
      <c r="U460" s="28"/>
      <c r="V460" s="279">
        <v>5</v>
      </c>
      <c r="W460" s="1" t="s">
        <v>129</v>
      </c>
    </row>
    <row r="461" spans="5:23" ht="18">
      <c r="E461" s="1"/>
      <c r="S461" s="205" t="s">
        <v>2382</v>
      </c>
      <c r="T461" s="28"/>
      <c r="U461" s="271"/>
      <c r="V461" s="279">
        <v>5</v>
      </c>
      <c r="W461" s="1" t="s">
        <v>129</v>
      </c>
    </row>
    <row r="462" spans="5:23" ht="18">
      <c r="E462" s="1"/>
      <c r="S462" s="311" t="s">
        <v>639</v>
      </c>
      <c r="T462" s="28"/>
      <c r="U462" s="28"/>
      <c r="V462" s="279">
        <v>5</v>
      </c>
      <c r="W462" s="1" t="s">
        <v>129</v>
      </c>
    </row>
    <row r="463" spans="5:23" ht="18">
      <c r="E463" s="1"/>
      <c r="S463" s="205" t="s">
        <v>3841</v>
      </c>
      <c r="T463" s="28"/>
      <c r="U463" s="271"/>
      <c r="V463" s="279">
        <v>5</v>
      </c>
      <c r="W463" s="1" t="s">
        <v>129</v>
      </c>
    </row>
    <row r="464" spans="5:23" ht="18">
      <c r="E464" s="1"/>
      <c r="S464" s="205" t="s">
        <v>3851</v>
      </c>
      <c r="T464" s="28"/>
      <c r="U464" s="271"/>
      <c r="V464" s="279">
        <v>5</v>
      </c>
      <c r="W464" s="1" t="s">
        <v>129</v>
      </c>
    </row>
    <row r="465" spans="5:23" ht="18">
      <c r="E465" s="1"/>
      <c r="S465" s="205" t="s">
        <v>3810</v>
      </c>
      <c r="T465" s="28"/>
      <c r="U465" s="271"/>
      <c r="V465" s="279">
        <v>5</v>
      </c>
      <c r="W465" s="1" t="s">
        <v>129</v>
      </c>
    </row>
    <row r="466" spans="5:23" ht="18">
      <c r="E466" s="1"/>
      <c r="S466" s="311" t="s">
        <v>912</v>
      </c>
      <c r="T466" s="28"/>
      <c r="U466" s="28"/>
      <c r="V466" s="279">
        <v>5</v>
      </c>
      <c r="W466" s="1" t="s">
        <v>129</v>
      </c>
    </row>
    <row r="467" spans="5:23" ht="18">
      <c r="E467" s="1"/>
      <c r="S467" s="453" t="s">
        <v>2764</v>
      </c>
      <c r="T467" s="28"/>
      <c r="U467" s="28"/>
      <c r="V467" s="279">
        <v>4</v>
      </c>
      <c r="W467" s="1" t="s">
        <v>129</v>
      </c>
    </row>
    <row r="468" spans="5:23" ht="18">
      <c r="E468" s="1"/>
      <c r="S468" s="453" t="s">
        <v>3137</v>
      </c>
      <c r="T468" s="28"/>
      <c r="U468" s="28"/>
      <c r="V468" s="279">
        <v>4</v>
      </c>
      <c r="W468" s="1" t="s">
        <v>129</v>
      </c>
    </row>
    <row r="469" spans="5:23" ht="18">
      <c r="E469" s="1"/>
      <c r="S469" s="453" t="s">
        <v>2999</v>
      </c>
      <c r="T469" s="28"/>
      <c r="U469" s="28"/>
      <c r="V469" s="279">
        <v>4</v>
      </c>
      <c r="W469" s="1" t="s">
        <v>129</v>
      </c>
    </row>
    <row r="470" spans="5:23" ht="18">
      <c r="E470" s="1"/>
      <c r="S470" s="205" t="s">
        <v>3811</v>
      </c>
      <c r="T470" s="28"/>
      <c r="U470" s="28"/>
      <c r="V470" s="279">
        <v>4</v>
      </c>
      <c r="W470" s="1" t="s">
        <v>129</v>
      </c>
    </row>
    <row r="471" spans="5:23" ht="18">
      <c r="E471" s="1"/>
      <c r="S471" s="453" t="s">
        <v>3143</v>
      </c>
      <c r="T471" s="28"/>
      <c r="U471" s="28"/>
      <c r="V471" s="279">
        <v>4</v>
      </c>
      <c r="W471" s="1" t="s">
        <v>129</v>
      </c>
    </row>
    <row r="472" spans="5:23" ht="18">
      <c r="E472" s="1"/>
      <c r="S472" s="453" t="s">
        <v>2767</v>
      </c>
      <c r="T472" s="28"/>
      <c r="U472" s="28"/>
      <c r="V472" s="279">
        <v>4</v>
      </c>
      <c r="W472" s="1" t="s">
        <v>129</v>
      </c>
    </row>
    <row r="473" spans="5:23" ht="18">
      <c r="E473" s="1"/>
      <c r="S473" s="311" t="s">
        <v>642</v>
      </c>
      <c r="T473" s="28"/>
      <c r="U473" s="271"/>
      <c r="V473" s="279">
        <v>4</v>
      </c>
      <c r="W473" s="1" t="s">
        <v>129</v>
      </c>
    </row>
    <row r="474" spans="5:23" ht="18">
      <c r="E474" s="1"/>
      <c r="S474" s="311" t="s">
        <v>906</v>
      </c>
      <c r="T474" s="28"/>
      <c r="U474" s="28"/>
      <c r="V474" s="279">
        <v>4</v>
      </c>
      <c r="W474" s="1" t="s">
        <v>129</v>
      </c>
    </row>
    <row r="475" spans="5:23" ht="18">
      <c r="E475" s="1"/>
      <c r="S475" s="205" t="s">
        <v>3205</v>
      </c>
      <c r="T475" s="28"/>
      <c r="U475" s="28"/>
      <c r="V475" s="279">
        <v>4</v>
      </c>
      <c r="W475" s="1" t="s">
        <v>129</v>
      </c>
    </row>
    <row r="476" spans="5:23" ht="18">
      <c r="E476" s="1"/>
      <c r="S476" s="453" t="s">
        <v>3033</v>
      </c>
      <c r="T476" s="28"/>
      <c r="U476" s="28"/>
      <c r="V476" s="279">
        <v>4</v>
      </c>
      <c r="W476" s="1" t="s">
        <v>129</v>
      </c>
    </row>
    <row r="477" spans="5:23" ht="18">
      <c r="E477" s="1"/>
      <c r="S477" s="311" t="s">
        <v>599</v>
      </c>
      <c r="T477" s="28"/>
      <c r="U477" s="28"/>
      <c r="V477" s="279">
        <v>4</v>
      </c>
      <c r="W477" s="1" t="s">
        <v>129</v>
      </c>
    </row>
    <row r="478" spans="5:23" ht="18">
      <c r="E478" s="1"/>
      <c r="S478" s="311" t="s">
        <v>1187</v>
      </c>
      <c r="T478" s="28"/>
      <c r="U478" s="28"/>
      <c r="V478" s="279">
        <v>4</v>
      </c>
      <c r="W478" s="1" t="s">
        <v>129</v>
      </c>
    </row>
    <row r="479" spans="5:23" ht="18">
      <c r="E479" s="1"/>
      <c r="S479" s="453" t="s">
        <v>3154</v>
      </c>
      <c r="T479" s="28"/>
      <c r="U479" s="28"/>
      <c r="V479" s="279">
        <v>4</v>
      </c>
      <c r="W479" s="1" t="s">
        <v>129</v>
      </c>
    </row>
    <row r="480" spans="5:23" ht="18">
      <c r="E480" s="1"/>
      <c r="S480" s="453" t="s">
        <v>3050</v>
      </c>
      <c r="T480" s="28"/>
      <c r="U480" s="28"/>
      <c r="V480" s="279">
        <v>4</v>
      </c>
      <c r="W480" s="1" t="s">
        <v>129</v>
      </c>
    </row>
    <row r="481" spans="5:23" ht="18">
      <c r="E481" s="1"/>
      <c r="S481" s="205" t="s">
        <v>2442</v>
      </c>
      <c r="T481" s="28"/>
      <c r="U481" s="271"/>
      <c r="V481" s="279">
        <v>4</v>
      </c>
      <c r="W481" s="1" t="s">
        <v>129</v>
      </c>
    </row>
    <row r="482" spans="5:23" ht="18">
      <c r="E482" s="1"/>
      <c r="S482" s="205" t="s">
        <v>2063</v>
      </c>
      <c r="T482" s="28"/>
      <c r="U482" s="28"/>
      <c r="V482" s="279">
        <v>4</v>
      </c>
      <c r="W482" s="1" t="s">
        <v>129</v>
      </c>
    </row>
    <row r="483" spans="5:23" ht="18">
      <c r="E483" s="1"/>
      <c r="S483" s="311" t="s">
        <v>1227</v>
      </c>
      <c r="T483" s="28"/>
      <c r="U483" s="28"/>
      <c r="V483" s="279">
        <v>4</v>
      </c>
      <c r="W483" s="1" t="s">
        <v>129</v>
      </c>
    </row>
    <row r="484" spans="5:23" ht="18">
      <c r="E484" s="1"/>
      <c r="S484" s="311" t="s">
        <v>443</v>
      </c>
      <c r="T484" s="28"/>
      <c r="U484" s="28"/>
      <c r="V484" s="279">
        <v>4</v>
      </c>
      <c r="W484" s="1" t="s">
        <v>129</v>
      </c>
    </row>
    <row r="485" spans="5:23" ht="18">
      <c r="E485" s="1"/>
      <c r="S485" s="311" t="s">
        <v>1722</v>
      </c>
      <c r="T485" s="28"/>
      <c r="U485" s="28"/>
      <c r="V485" s="279">
        <v>4</v>
      </c>
      <c r="W485" s="1" t="s">
        <v>129</v>
      </c>
    </row>
    <row r="486" spans="5:23" ht="18">
      <c r="E486" s="1"/>
      <c r="S486" s="453" t="s">
        <v>3138</v>
      </c>
      <c r="T486" s="28"/>
      <c r="U486" s="28"/>
      <c r="V486" s="279">
        <v>4</v>
      </c>
      <c r="W486" s="1" t="s">
        <v>129</v>
      </c>
    </row>
    <row r="487" spans="5:23" ht="18">
      <c r="E487" s="1"/>
      <c r="S487" s="311" t="s">
        <v>1990</v>
      </c>
      <c r="T487" s="28"/>
      <c r="U487" s="28"/>
      <c r="V487" s="279">
        <v>4</v>
      </c>
      <c r="W487" s="1" t="s">
        <v>129</v>
      </c>
    </row>
    <row r="488" spans="5:23" ht="18">
      <c r="E488" s="1"/>
      <c r="S488" s="205" t="s">
        <v>3401</v>
      </c>
      <c r="T488" s="28"/>
      <c r="U488" s="28"/>
      <c r="V488" s="279">
        <v>4</v>
      </c>
      <c r="W488" s="1" t="s">
        <v>129</v>
      </c>
    </row>
    <row r="489" spans="5:23" ht="18">
      <c r="E489" s="1"/>
      <c r="S489" s="311" t="s">
        <v>1590</v>
      </c>
      <c r="T489" s="28"/>
      <c r="U489" s="28"/>
      <c r="V489" s="279">
        <v>4</v>
      </c>
      <c r="W489" s="1" t="s">
        <v>129</v>
      </c>
    </row>
    <row r="490" spans="5:23" ht="18">
      <c r="E490" s="1"/>
      <c r="S490" s="453" t="s">
        <v>3048</v>
      </c>
      <c r="T490" s="28"/>
      <c r="U490" s="28"/>
      <c r="V490" s="279">
        <v>4</v>
      </c>
      <c r="W490" s="1" t="s">
        <v>129</v>
      </c>
    </row>
    <row r="491" spans="5:23" ht="18">
      <c r="E491" s="1"/>
      <c r="S491" s="453" t="s">
        <v>3060</v>
      </c>
      <c r="T491" s="28"/>
      <c r="U491" s="28"/>
      <c r="V491" s="279">
        <v>4</v>
      </c>
      <c r="W491" s="1" t="s">
        <v>129</v>
      </c>
    </row>
    <row r="492" spans="5:23" ht="18">
      <c r="E492" s="1"/>
      <c r="S492" s="453" t="s">
        <v>2770</v>
      </c>
      <c r="T492" s="28"/>
      <c r="U492" s="28"/>
      <c r="V492" s="279">
        <v>4</v>
      </c>
      <c r="W492" s="1" t="s">
        <v>129</v>
      </c>
    </row>
    <row r="493" spans="5:23" ht="18">
      <c r="E493" s="1"/>
      <c r="S493" s="311" t="s">
        <v>603</v>
      </c>
      <c r="T493" s="28"/>
      <c r="U493" s="28"/>
      <c r="V493" s="279">
        <v>4</v>
      </c>
      <c r="W493" s="1" t="s">
        <v>129</v>
      </c>
    </row>
    <row r="494" spans="5:23" ht="18">
      <c r="E494" s="1"/>
      <c r="S494" s="311" t="s">
        <v>840</v>
      </c>
      <c r="T494" s="28"/>
      <c r="U494" s="28"/>
      <c r="V494" s="279">
        <v>4</v>
      </c>
      <c r="W494" s="1" t="s">
        <v>129</v>
      </c>
    </row>
    <row r="495" spans="5:23" ht="18">
      <c r="E495" s="1"/>
      <c r="S495" s="311" t="s">
        <v>1136</v>
      </c>
      <c r="T495" s="28"/>
      <c r="U495" s="28"/>
      <c r="V495" s="279">
        <v>4</v>
      </c>
      <c r="W495" s="1" t="s">
        <v>129</v>
      </c>
    </row>
    <row r="496" spans="5:23" ht="18">
      <c r="E496" s="1"/>
      <c r="S496" s="311" t="s">
        <v>838</v>
      </c>
      <c r="T496" s="28"/>
      <c r="U496" s="28"/>
      <c r="V496" s="279">
        <v>4</v>
      </c>
      <c r="W496" s="1" t="s">
        <v>129</v>
      </c>
    </row>
    <row r="497" spans="5:23" ht="18">
      <c r="E497" s="1"/>
      <c r="S497" s="205" t="s">
        <v>2316</v>
      </c>
      <c r="T497" s="28"/>
      <c r="U497" s="28"/>
      <c r="V497" s="279">
        <v>4</v>
      </c>
      <c r="W497" s="1" t="s">
        <v>129</v>
      </c>
    </row>
    <row r="498" spans="5:23" ht="18">
      <c r="E498" s="1"/>
      <c r="S498" s="311" t="s">
        <v>801</v>
      </c>
      <c r="T498" s="28"/>
      <c r="U498" s="28"/>
      <c r="V498" s="279">
        <v>4</v>
      </c>
      <c r="W498" s="1" t="s">
        <v>129</v>
      </c>
    </row>
    <row r="499" spans="5:23" ht="18">
      <c r="E499" s="1"/>
      <c r="S499" s="311" t="s">
        <v>1211</v>
      </c>
      <c r="T499" s="28"/>
      <c r="U499" s="28"/>
      <c r="V499" s="279">
        <v>4</v>
      </c>
      <c r="W499" s="1" t="s">
        <v>129</v>
      </c>
    </row>
    <row r="500" spans="5:23" ht="18">
      <c r="E500" s="1"/>
      <c r="S500" s="453" t="s">
        <v>3044</v>
      </c>
      <c r="T500" s="28"/>
      <c r="U500" s="271"/>
      <c r="V500" s="279">
        <v>4</v>
      </c>
      <c r="W500" s="1" t="s">
        <v>129</v>
      </c>
    </row>
    <row r="501" spans="5:23" ht="18">
      <c r="E501" s="1"/>
      <c r="S501" s="453" t="s">
        <v>3081</v>
      </c>
      <c r="T501" s="271"/>
      <c r="U501" s="271"/>
      <c r="V501" s="279">
        <v>4</v>
      </c>
      <c r="W501" s="1" t="s">
        <v>129</v>
      </c>
    </row>
    <row r="502" spans="5:23" ht="18">
      <c r="E502" s="1"/>
      <c r="S502" s="205" t="s">
        <v>2286</v>
      </c>
      <c r="T502" s="28"/>
      <c r="U502" s="28"/>
      <c r="V502" s="279">
        <v>4</v>
      </c>
      <c r="W502" s="1" t="s">
        <v>129</v>
      </c>
    </row>
    <row r="503" spans="5:23" ht="18">
      <c r="E503" s="1"/>
      <c r="S503" s="205" t="s">
        <v>3405</v>
      </c>
      <c r="T503" s="28"/>
      <c r="U503" s="28"/>
      <c r="V503" s="279">
        <v>3</v>
      </c>
      <c r="W503" s="1" t="s">
        <v>129</v>
      </c>
    </row>
    <row r="504" spans="5:23" ht="18">
      <c r="E504" s="1"/>
      <c r="S504" s="311" t="s">
        <v>1621</v>
      </c>
      <c r="T504" s="271"/>
      <c r="U504" s="271"/>
      <c r="V504" s="279">
        <v>3</v>
      </c>
      <c r="W504" s="1" t="s">
        <v>129</v>
      </c>
    </row>
    <row r="505" spans="5:23" ht="18">
      <c r="E505" s="1"/>
      <c r="S505" s="453" t="s">
        <v>3085</v>
      </c>
      <c r="T505" s="28"/>
      <c r="U505" s="28"/>
      <c r="V505" s="279">
        <v>3</v>
      </c>
      <c r="W505" s="1" t="s">
        <v>129</v>
      </c>
    </row>
    <row r="506" spans="5:23" ht="18">
      <c r="E506" s="1"/>
      <c r="S506" s="311" t="s">
        <v>1972</v>
      </c>
      <c r="T506" s="28"/>
      <c r="U506" s="271"/>
      <c r="V506" s="279">
        <v>3</v>
      </c>
      <c r="W506" s="1" t="s">
        <v>129</v>
      </c>
    </row>
    <row r="507" spans="5:23" ht="18">
      <c r="E507" s="1"/>
      <c r="S507" s="311" t="s">
        <v>654</v>
      </c>
      <c r="T507" s="28"/>
      <c r="U507" s="28"/>
      <c r="V507" s="279">
        <v>3</v>
      </c>
      <c r="W507" s="1" t="s">
        <v>129</v>
      </c>
    </row>
    <row r="508" spans="5:23" ht="18">
      <c r="E508" s="1"/>
      <c r="S508" s="453" t="s">
        <v>2769</v>
      </c>
      <c r="T508" s="28"/>
      <c r="U508" s="28"/>
      <c r="V508" s="279">
        <v>3</v>
      </c>
      <c r="W508" s="1" t="s">
        <v>129</v>
      </c>
    </row>
    <row r="509" spans="5:23" ht="18">
      <c r="E509" s="1"/>
      <c r="S509" s="453" t="s">
        <v>3194</v>
      </c>
      <c r="T509" s="28"/>
      <c r="U509" s="28"/>
      <c r="V509" s="279">
        <v>3</v>
      </c>
      <c r="W509" s="1" t="s">
        <v>129</v>
      </c>
    </row>
    <row r="510" spans="5:23" ht="18">
      <c r="E510" s="1"/>
      <c r="S510" s="453" t="s">
        <v>3179</v>
      </c>
      <c r="T510" s="28"/>
      <c r="U510" s="28"/>
      <c r="V510" s="279">
        <v>3</v>
      </c>
      <c r="W510" s="1" t="s">
        <v>129</v>
      </c>
    </row>
    <row r="511" spans="5:23" ht="18">
      <c r="E511" s="1"/>
      <c r="S511" s="205" t="s">
        <v>2294</v>
      </c>
      <c r="T511" s="28"/>
      <c r="U511" s="28"/>
      <c r="V511" s="279">
        <v>3</v>
      </c>
      <c r="W511" s="1" t="s">
        <v>129</v>
      </c>
    </row>
    <row r="512" spans="5:23" ht="18">
      <c r="E512" s="1"/>
      <c r="S512" s="453" t="s">
        <v>2932</v>
      </c>
      <c r="T512" s="28"/>
      <c r="U512" s="28"/>
      <c r="V512" s="279">
        <v>3</v>
      </c>
      <c r="W512" s="1" t="s">
        <v>129</v>
      </c>
    </row>
    <row r="513" spans="5:23" ht="18">
      <c r="E513" s="1"/>
      <c r="S513" s="453" t="s">
        <v>2982</v>
      </c>
      <c r="T513" s="28"/>
      <c r="U513" s="28"/>
      <c r="V513" s="279">
        <v>3</v>
      </c>
      <c r="W513" s="1" t="s">
        <v>129</v>
      </c>
    </row>
    <row r="514" spans="5:23" ht="18">
      <c r="E514" s="1"/>
      <c r="S514" s="205" t="s">
        <v>3325</v>
      </c>
      <c r="T514" s="28"/>
      <c r="U514" s="28"/>
      <c r="V514" s="279">
        <v>3</v>
      </c>
      <c r="W514" s="1" t="s">
        <v>129</v>
      </c>
    </row>
    <row r="515" spans="5:23" ht="18">
      <c r="E515" s="1"/>
      <c r="S515" s="453" t="s">
        <v>3168</v>
      </c>
      <c r="T515" s="28"/>
      <c r="U515" s="28"/>
      <c r="V515" s="279">
        <v>3</v>
      </c>
      <c r="W515" s="1" t="s">
        <v>129</v>
      </c>
    </row>
    <row r="516" spans="5:23" ht="18">
      <c r="E516" s="1"/>
      <c r="S516" s="205" t="s">
        <v>2246</v>
      </c>
      <c r="T516" s="28"/>
      <c r="U516" s="271"/>
      <c r="V516" s="279">
        <v>3</v>
      </c>
      <c r="W516" s="1" t="s">
        <v>129</v>
      </c>
    </row>
    <row r="517" spans="5:23" ht="18">
      <c r="E517" s="1"/>
      <c r="S517" s="205" t="s">
        <v>2308</v>
      </c>
      <c r="T517" s="271"/>
      <c r="U517" s="271"/>
      <c r="V517" s="279">
        <v>3</v>
      </c>
      <c r="W517" s="1" t="s">
        <v>129</v>
      </c>
    </row>
    <row r="518" spans="5:23" ht="18">
      <c r="E518" s="1"/>
      <c r="S518" s="311" t="s">
        <v>1978</v>
      </c>
      <c r="T518" s="271"/>
      <c r="U518" s="271"/>
      <c r="V518" s="279">
        <v>3</v>
      </c>
      <c r="W518" s="1" t="s">
        <v>129</v>
      </c>
    </row>
    <row r="519" spans="5:23" ht="18">
      <c r="E519" s="1"/>
      <c r="S519" s="311" t="s">
        <v>1205</v>
      </c>
      <c r="T519" s="28"/>
      <c r="U519" s="271"/>
      <c r="V519" s="279">
        <v>3</v>
      </c>
      <c r="W519" s="1" t="s">
        <v>129</v>
      </c>
    </row>
    <row r="520" spans="5:23" ht="18">
      <c r="E520" s="1"/>
      <c r="S520" s="453" t="s">
        <v>3104</v>
      </c>
      <c r="T520" s="28"/>
      <c r="U520" s="28"/>
      <c r="V520" s="279">
        <v>3</v>
      </c>
      <c r="W520" s="1" t="s">
        <v>129</v>
      </c>
    </row>
    <row r="521" spans="5:23" ht="18">
      <c r="E521" s="1"/>
      <c r="S521" s="205" t="s">
        <v>3555</v>
      </c>
      <c r="T521" s="28"/>
      <c r="U521" s="28"/>
      <c r="V521" s="279">
        <v>3</v>
      </c>
      <c r="W521" s="1" t="s">
        <v>129</v>
      </c>
    </row>
    <row r="522" spans="5:23" ht="18">
      <c r="E522" s="1"/>
      <c r="S522" s="205" t="s">
        <v>2323</v>
      </c>
      <c r="T522" s="28"/>
      <c r="U522" s="28"/>
      <c r="V522" s="279">
        <v>3</v>
      </c>
      <c r="W522" s="1" t="s">
        <v>129</v>
      </c>
    </row>
    <row r="523" spans="5:23" ht="18">
      <c r="E523" s="1"/>
      <c r="S523" s="453" t="s">
        <v>3074</v>
      </c>
      <c r="T523" s="28"/>
      <c r="U523" s="28"/>
      <c r="V523" s="279">
        <v>3</v>
      </c>
      <c r="W523" s="1" t="s">
        <v>129</v>
      </c>
    </row>
    <row r="524" spans="5:23" ht="18">
      <c r="E524" s="1"/>
      <c r="S524" s="453" t="s">
        <v>3125</v>
      </c>
      <c r="T524" s="28"/>
      <c r="U524" s="28"/>
      <c r="V524" s="279">
        <v>3</v>
      </c>
      <c r="W524" s="1" t="s">
        <v>129</v>
      </c>
    </row>
    <row r="525" spans="5:23" ht="18">
      <c r="E525" s="1"/>
      <c r="S525" s="453" t="s">
        <v>3042</v>
      </c>
      <c r="T525" s="28"/>
      <c r="U525" s="28"/>
      <c r="V525" s="279">
        <v>3</v>
      </c>
      <c r="W525" s="1" t="s">
        <v>129</v>
      </c>
    </row>
    <row r="526" spans="5:23" ht="18">
      <c r="E526" s="1"/>
      <c r="S526" s="205" t="s">
        <v>3451</v>
      </c>
      <c r="T526" s="28"/>
      <c r="U526" s="28"/>
      <c r="V526" s="279">
        <v>3</v>
      </c>
      <c r="W526" s="1" t="s">
        <v>129</v>
      </c>
    </row>
    <row r="527" spans="5:23" ht="18">
      <c r="E527" s="1"/>
      <c r="S527" s="453" t="s">
        <v>2758</v>
      </c>
      <c r="T527" s="28"/>
      <c r="U527" s="28"/>
      <c r="V527" s="279">
        <v>3</v>
      </c>
      <c r="W527" s="1" t="s">
        <v>129</v>
      </c>
    </row>
    <row r="528" spans="5:23" ht="18">
      <c r="E528" s="1"/>
      <c r="S528" s="205" t="s">
        <v>2489</v>
      </c>
      <c r="T528" s="28"/>
      <c r="U528" s="271"/>
      <c r="V528" s="279">
        <v>3</v>
      </c>
      <c r="W528" s="1" t="s">
        <v>129</v>
      </c>
    </row>
    <row r="529" spans="5:23" ht="18">
      <c r="E529" s="1"/>
      <c r="S529" s="453" t="s">
        <v>3064</v>
      </c>
      <c r="T529" s="28"/>
      <c r="U529" s="28"/>
      <c r="V529" s="279">
        <v>3</v>
      </c>
      <c r="W529" s="1" t="s">
        <v>129</v>
      </c>
    </row>
    <row r="530" spans="5:23" ht="18">
      <c r="E530" s="1"/>
      <c r="S530" s="311" t="s">
        <v>933</v>
      </c>
      <c r="T530" s="28"/>
      <c r="U530" s="271"/>
      <c r="V530" s="279">
        <v>3</v>
      </c>
      <c r="W530" s="1" t="s">
        <v>129</v>
      </c>
    </row>
    <row r="531" spans="5:23" ht="18">
      <c r="E531" s="1"/>
      <c r="S531" s="453" t="s">
        <v>3100</v>
      </c>
      <c r="T531" s="50"/>
      <c r="U531" s="50"/>
      <c r="V531" s="279">
        <v>3</v>
      </c>
      <c r="W531" s="1" t="s">
        <v>129</v>
      </c>
    </row>
    <row r="532" spans="5:23" ht="18">
      <c r="E532" s="1"/>
      <c r="S532" s="205" t="s">
        <v>2450</v>
      </c>
      <c r="T532" s="28"/>
      <c r="U532" s="271"/>
      <c r="V532" s="279">
        <v>3</v>
      </c>
      <c r="W532" s="1" t="s">
        <v>129</v>
      </c>
    </row>
    <row r="533" spans="5:23" ht="18">
      <c r="E533" s="1"/>
      <c r="S533" s="205" t="s">
        <v>3235</v>
      </c>
      <c r="T533" s="28"/>
      <c r="U533" s="28"/>
      <c r="V533" s="279">
        <v>3</v>
      </c>
      <c r="W533" s="1" t="s">
        <v>129</v>
      </c>
    </row>
    <row r="534" spans="5:23" ht="18">
      <c r="E534" s="1"/>
      <c r="S534" s="205" t="s">
        <v>3232</v>
      </c>
      <c r="T534" s="28"/>
      <c r="U534" s="28"/>
      <c r="V534" s="279">
        <v>3</v>
      </c>
      <c r="W534" s="1" t="s">
        <v>129</v>
      </c>
    </row>
    <row r="535" spans="5:23" ht="18">
      <c r="E535" s="1"/>
      <c r="S535" s="311" t="s">
        <v>914</v>
      </c>
      <c r="T535" s="28"/>
      <c r="U535" s="28"/>
      <c r="V535" s="279">
        <v>3</v>
      </c>
      <c r="W535" s="1" t="s">
        <v>129</v>
      </c>
    </row>
    <row r="536" spans="5:23" ht="18">
      <c r="E536" s="1"/>
      <c r="S536" s="205" t="s">
        <v>2428</v>
      </c>
      <c r="T536" s="28"/>
      <c r="U536" s="271"/>
      <c r="V536" s="279">
        <v>3</v>
      </c>
      <c r="W536" s="1" t="s">
        <v>129</v>
      </c>
    </row>
    <row r="537" spans="5:23" ht="18">
      <c r="E537" s="1"/>
      <c r="S537" s="453" t="s">
        <v>2910</v>
      </c>
      <c r="T537" s="50"/>
      <c r="U537" s="50"/>
      <c r="V537" s="279">
        <v>3</v>
      </c>
      <c r="W537" s="1" t="s">
        <v>129</v>
      </c>
    </row>
    <row r="538" spans="5:23" ht="18">
      <c r="E538" s="1"/>
      <c r="S538" s="453" t="s">
        <v>3055</v>
      </c>
      <c r="T538" s="28"/>
      <c r="U538" s="28"/>
      <c r="V538" s="279">
        <v>3</v>
      </c>
      <c r="W538" s="1" t="s">
        <v>129</v>
      </c>
    </row>
    <row r="539" spans="5:23" ht="18">
      <c r="E539" s="1"/>
      <c r="S539" s="453" t="s">
        <v>3162</v>
      </c>
      <c r="T539" s="28"/>
      <c r="U539" s="28"/>
      <c r="V539" s="279">
        <v>3</v>
      </c>
      <c r="W539" s="1" t="s">
        <v>129</v>
      </c>
    </row>
    <row r="540" spans="5:23" ht="18">
      <c r="E540" s="1"/>
      <c r="S540" s="205" t="s">
        <v>2371</v>
      </c>
      <c r="T540" s="28"/>
      <c r="U540" s="271"/>
      <c r="V540" s="279">
        <v>3</v>
      </c>
      <c r="W540" s="1" t="s">
        <v>129</v>
      </c>
    </row>
    <row r="541" spans="5:23" ht="18">
      <c r="E541" s="1"/>
      <c r="S541" s="453" t="s">
        <v>3015</v>
      </c>
      <c r="T541" s="28"/>
      <c r="U541" s="28"/>
      <c r="V541" s="279">
        <v>3</v>
      </c>
      <c r="W541" s="1" t="s">
        <v>129</v>
      </c>
    </row>
    <row r="542" spans="5:23" ht="18">
      <c r="E542" s="1"/>
      <c r="S542" s="205" t="s">
        <v>3219</v>
      </c>
      <c r="T542" s="28"/>
      <c r="U542" s="28"/>
      <c r="V542" s="279">
        <v>3</v>
      </c>
      <c r="W542" s="1" t="s">
        <v>129</v>
      </c>
    </row>
    <row r="543" spans="5:23" ht="18">
      <c r="E543" s="1"/>
      <c r="S543" s="311" t="s">
        <v>1113</v>
      </c>
      <c r="T543" s="28"/>
      <c r="U543" s="271"/>
      <c r="V543" s="279">
        <v>3</v>
      </c>
      <c r="W543" s="1" t="s">
        <v>129</v>
      </c>
    </row>
    <row r="544" spans="5:23" ht="18">
      <c r="E544" s="1"/>
      <c r="S544" s="453" t="s">
        <v>2893</v>
      </c>
      <c r="T544" s="28"/>
      <c r="U544" s="28"/>
      <c r="V544" s="279">
        <v>3</v>
      </c>
      <c r="W544" s="1" t="s">
        <v>129</v>
      </c>
    </row>
    <row r="545" spans="5:23" ht="18">
      <c r="E545" s="1"/>
      <c r="S545" s="311" t="s">
        <v>1996</v>
      </c>
      <c r="T545" s="28"/>
      <c r="U545" s="271"/>
      <c r="V545" s="279">
        <v>3</v>
      </c>
      <c r="W545" s="1" t="s">
        <v>129</v>
      </c>
    </row>
    <row r="546" spans="5:23" ht="18">
      <c r="E546" s="1"/>
      <c r="S546" s="453" t="s">
        <v>3031</v>
      </c>
      <c r="T546" s="28"/>
      <c r="U546" s="28"/>
      <c r="V546" s="279">
        <v>3</v>
      </c>
      <c r="W546" s="1" t="s">
        <v>129</v>
      </c>
    </row>
    <row r="547" spans="5:23" ht="18">
      <c r="E547" s="1"/>
      <c r="S547" s="453" t="s">
        <v>2983</v>
      </c>
      <c r="T547" s="28"/>
      <c r="U547" s="28"/>
      <c r="V547" s="279">
        <v>3</v>
      </c>
      <c r="W547" s="1" t="s">
        <v>129</v>
      </c>
    </row>
    <row r="548" spans="5:23" ht="18">
      <c r="E548" s="1"/>
      <c r="S548" s="205" t="s">
        <v>3228</v>
      </c>
      <c r="T548" s="28"/>
      <c r="U548" s="28"/>
      <c r="V548" s="279">
        <v>3</v>
      </c>
      <c r="W548" s="1" t="s">
        <v>129</v>
      </c>
    </row>
    <row r="549" spans="5:23" ht="18">
      <c r="E549" s="1"/>
      <c r="S549" s="205" t="s">
        <v>3206</v>
      </c>
      <c r="T549" s="28"/>
      <c r="U549" s="28"/>
      <c r="V549" s="279">
        <v>3</v>
      </c>
      <c r="W549" s="1" t="s">
        <v>129</v>
      </c>
    </row>
    <row r="550" spans="5:23" ht="18">
      <c r="E550" s="1"/>
      <c r="S550" s="205" t="s">
        <v>2484</v>
      </c>
      <c r="T550" s="28"/>
      <c r="U550" s="271"/>
      <c r="V550" s="279">
        <v>3</v>
      </c>
      <c r="W550" s="1" t="s">
        <v>129</v>
      </c>
    </row>
    <row r="551" spans="5:23" ht="18">
      <c r="E551" s="1"/>
      <c r="S551" s="363" t="s">
        <v>2372</v>
      </c>
      <c r="T551" s="28"/>
      <c r="U551" s="28"/>
      <c r="V551" s="279">
        <v>3</v>
      </c>
      <c r="W551" s="1" t="s">
        <v>129</v>
      </c>
    </row>
    <row r="552" spans="5:23" ht="18">
      <c r="E552" s="1"/>
      <c r="S552" s="205" t="s">
        <v>3408</v>
      </c>
      <c r="T552" s="28"/>
      <c r="U552" s="28"/>
      <c r="V552" s="279">
        <v>3</v>
      </c>
      <c r="W552" s="1" t="s">
        <v>129</v>
      </c>
    </row>
    <row r="553" spans="5:23" ht="18">
      <c r="E553" s="1"/>
      <c r="S553" s="205" t="s">
        <v>3557</v>
      </c>
      <c r="T553" s="28"/>
      <c r="U553" s="28"/>
      <c r="V553" s="279">
        <v>3</v>
      </c>
      <c r="W553" s="1" t="s">
        <v>129</v>
      </c>
    </row>
    <row r="554" spans="5:23" ht="18">
      <c r="E554" s="1"/>
      <c r="S554" s="205" t="s">
        <v>2367</v>
      </c>
      <c r="T554" s="28"/>
      <c r="U554" s="28"/>
      <c r="V554" s="279">
        <v>3</v>
      </c>
      <c r="W554" s="1" t="s">
        <v>129</v>
      </c>
    </row>
    <row r="555" spans="5:23" ht="18">
      <c r="E555" s="1"/>
      <c r="S555" s="205" t="s">
        <v>3236</v>
      </c>
      <c r="T555" s="28"/>
      <c r="U555" s="271"/>
      <c r="V555" s="279">
        <v>3</v>
      </c>
      <c r="W555" s="1" t="s">
        <v>129</v>
      </c>
    </row>
    <row r="556" spans="5:23" ht="18">
      <c r="E556" s="1"/>
      <c r="S556" s="311" t="s">
        <v>613</v>
      </c>
      <c r="T556" s="28"/>
      <c r="U556" s="28"/>
      <c r="V556" s="279">
        <v>3</v>
      </c>
      <c r="W556" s="1" t="s">
        <v>129</v>
      </c>
    </row>
    <row r="557" spans="5:23" ht="18">
      <c r="E557" s="1"/>
      <c r="S557" s="205" t="s">
        <v>3217</v>
      </c>
      <c r="T557" s="28"/>
      <c r="U557" s="271"/>
      <c r="V557" s="279">
        <v>2</v>
      </c>
      <c r="W557" s="1" t="s">
        <v>129</v>
      </c>
    </row>
    <row r="558" spans="5:23" ht="18">
      <c r="E558" s="1"/>
      <c r="S558" s="453" t="s">
        <v>3000</v>
      </c>
      <c r="T558" s="28"/>
      <c r="U558" s="271"/>
      <c r="V558" s="279">
        <v>2</v>
      </c>
      <c r="W558" s="1" t="s">
        <v>129</v>
      </c>
    </row>
    <row r="559" spans="5:23" ht="18">
      <c r="E559" s="1"/>
      <c r="S559" s="205" t="s">
        <v>3402</v>
      </c>
      <c r="T559" s="28"/>
      <c r="U559" s="271"/>
      <c r="V559" s="279">
        <v>2</v>
      </c>
      <c r="W559" s="1" t="s">
        <v>129</v>
      </c>
    </row>
    <row r="560" spans="5:23" ht="18">
      <c r="E560" s="1"/>
      <c r="S560" s="453" t="s">
        <v>3193</v>
      </c>
      <c r="T560" s="28"/>
      <c r="U560" s="271"/>
      <c r="V560" s="279">
        <v>2</v>
      </c>
      <c r="W560" s="1" t="s">
        <v>129</v>
      </c>
    </row>
    <row r="561" spans="5:23" ht="18">
      <c r="E561" s="1"/>
      <c r="S561" s="311" t="s">
        <v>1954</v>
      </c>
      <c r="T561" s="28"/>
      <c r="U561" s="271"/>
      <c r="V561" s="279">
        <v>2</v>
      </c>
      <c r="W561" s="1" t="s">
        <v>129</v>
      </c>
    </row>
    <row r="562" spans="5:23" ht="18">
      <c r="E562" s="1"/>
      <c r="S562" s="311" t="s">
        <v>919</v>
      </c>
      <c r="T562" s="28"/>
      <c r="U562" s="271"/>
      <c r="V562" s="279">
        <v>2</v>
      </c>
      <c r="W562" s="1" t="s">
        <v>129</v>
      </c>
    </row>
    <row r="563" spans="5:23" ht="18">
      <c r="E563" s="1"/>
      <c r="S563" s="453" t="s">
        <v>3077</v>
      </c>
      <c r="T563" s="28"/>
      <c r="U563" s="271"/>
      <c r="V563" s="279">
        <v>2</v>
      </c>
      <c r="W563" s="1" t="s">
        <v>129</v>
      </c>
    </row>
    <row r="564" spans="5:23" ht="18">
      <c r="E564" s="1"/>
      <c r="S564" s="205" t="s">
        <v>3859</v>
      </c>
      <c r="T564" s="28"/>
      <c r="U564" s="271"/>
      <c r="V564" s="279">
        <v>2</v>
      </c>
      <c r="W564" s="1" t="s">
        <v>129</v>
      </c>
    </row>
    <row r="565" spans="5:23" ht="18">
      <c r="E565" s="1"/>
      <c r="S565" s="311" t="s">
        <v>1962</v>
      </c>
      <c r="T565" s="28"/>
      <c r="U565" s="271"/>
      <c r="V565" s="279">
        <v>2</v>
      </c>
      <c r="W565" s="1" t="s">
        <v>129</v>
      </c>
    </row>
    <row r="566" spans="5:23" ht="18">
      <c r="E566" s="1"/>
      <c r="S566" s="453" t="s">
        <v>3173</v>
      </c>
      <c r="T566" s="28"/>
      <c r="U566" s="271"/>
      <c r="V566" s="279">
        <v>2</v>
      </c>
      <c r="W566" s="1" t="s">
        <v>129</v>
      </c>
    </row>
    <row r="567" spans="5:23" ht="18">
      <c r="E567" s="1"/>
      <c r="S567" s="311" t="s">
        <v>614</v>
      </c>
      <c r="T567" s="271"/>
      <c r="U567" s="271"/>
      <c r="V567" s="279">
        <v>2</v>
      </c>
      <c r="W567" s="1" t="s">
        <v>129</v>
      </c>
    </row>
    <row r="568" spans="5:23" ht="18">
      <c r="E568" s="1"/>
      <c r="S568" s="453" t="s">
        <v>2905</v>
      </c>
      <c r="T568" s="271"/>
      <c r="U568" s="271"/>
      <c r="V568" s="279">
        <v>2</v>
      </c>
      <c r="W568" s="1" t="s">
        <v>129</v>
      </c>
    </row>
    <row r="569" spans="5:23" ht="18">
      <c r="E569" s="1"/>
      <c r="S569" s="453" t="s">
        <v>3196</v>
      </c>
      <c r="T569" s="28"/>
      <c r="U569" s="28"/>
      <c r="V569" s="279">
        <v>2</v>
      </c>
      <c r="W569" s="1" t="s">
        <v>129</v>
      </c>
    </row>
    <row r="570" spans="5:23" ht="18">
      <c r="E570" s="1"/>
      <c r="S570" s="311" t="s">
        <v>629</v>
      </c>
      <c r="T570" s="28"/>
      <c r="U570" s="271"/>
      <c r="V570" s="279">
        <v>2</v>
      </c>
      <c r="W570" s="1" t="s">
        <v>129</v>
      </c>
    </row>
    <row r="571" spans="5:23" ht="18">
      <c r="E571" s="1"/>
      <c r="S571" s="205" t="s">
        <v>2374</v>
      </c>
      <c r="T571" s="28"/>
      <c r="U571" s="271"/>
      <c r="V571" s="279">
        <v>2</v>
      </c>
      <c r="W571" s="1" t="s">
        <v>129</v>
      </c>
    </row>
    <row r="572" spans="5:23" ht="18">
      <c r="E572" s="1"/>
      <c r="S572" s="453" t="s">
        <v>2993</v>
      </c>
      <c r="T572" s="28"/>
      <c r="U572" s="28"/>
      <c r="V572" s="279">
        <v>2</v>
      </c>
      <c r="W572" s="1" t="s">
        <v>129</v>
      </c>
    </row>
    <row r="573" spans="5:23" ht="18">
      <c r="E573" s="1"/>
      <c r="S573" s="84" t="s">
        <v>3032</v>
      </c>
      <c r="T573" s="28"/>
      <c r="U573" s="28"/>
      <c r="V573" s="279">
        <v>2</v>
      </c>
      <c r="W573" s="1" t="s">
        <v>129</v>
      </c>
    </row>
    <row r="574" spans="5:23" ht="18">
      <c r="E574" s="1"/>
      <c r="S574" s="311" t="s">
        <v>1176</v>
      </c>
      <c r="T574" s="271"/>
      <c r="U574" s="271"/>
      <c r="V574" s="279">
        <v>2</v>
      </c>
      <c r="W574" s="1" t="s">
        <v>129</v>
      </c>
    </row>
    <row r="575" spans="5:23" ht="18">
      <c r="E575" s="1"/>
      <c r="S575" s="453" t="s">
        <v>3118</v>
      </c>
      <c r="T575" s="28"/>
      <c r="U575" s="28"/>
      <c r="V575" s="279">
        <v>2</v>
      </c>
      <c r="W575" s="1" t="s">
        <v>129</v>
      </c>
    </row>
    <row r="576" spans="5:23" ht="18">
      <c r="E576" s="1"/>
      <c r="S576" s="205" t="s">
        <v>2264</v>
      </c>
      <c r="T576" s="271"/>
      <c r="U576" s="271"/>
      <c r="V576" s="279">
        <v>2</v>
      </c>
      <c r="W576" s="1" t="s">
        <v>129</v>
      </c>
    </row>
    <row r="577" spans="5:23" ht="18">
      <c r="E577" s="1"/>
      <c r="S577" s="453" t="s">
        <v>2912</v>
      </c>
      <c r="T577" s="28"/>
      <c r="U577" s="28"/>
      <c r="V577" s="279">
        <v>2</v>
      </c>
      <c r="W577" s="1" t="s">
        <v>129</v>
      </c>
    </row>
    <row r="578" spans="5:23" ht="18">
      <c r="E578" s="1"/>
      <c r="S578" s="453" t="s">
        <v>3039</v>
      </c>
      <c r="T578" s="28"/>
      <c r="U578" s="28"/>
      <c r="V578" s="279">
        <v>2</v>
      </c>
      <c r="W578" s="1" t="s">
        <v>129</v>
      </c>
    </row>
    <row r="579" spans="5:23" ht="18">
      <c r="E579" s="1"/>
      <c r="S579" s="453" t="s">
        <v>2991</v>
      </c>
      <c r="T579" s="28"/>
      <c r="U579" s="28"/>
      <c r="V579" s="279">
        <v>2</v>
      </c>
      <c r="W579" s="1" t="s">
        <v>129</v>
      </c>
    </row>
    <row r="580" spans="5:23" ht="18">
      <c r="E580" s="1"/>
      <c r="S580" s="453" t="s">
        <v>3112</v>
      </c>
      <c r="T580" s="28"/>
      <c r="U580" s="28"/>
      <c r="V580" s="279">
        <v>2</v>
      </c>
      <c r="W580" s="1" t="s">
        <v>129</v>
      </c>
    </row>
    <row r="581" spans="5:23" ht="18">
      <c r="E581" s="1"/>
      <c r="S581" s="205" t="s">
        <v>3406</v>
      </c>
      <c r="T581" s="28"/>
      <c r="U581" s="28"/>
      <c r="V581" s="279">
        <v>2</v>
      </c>
      <c r="W581" s="1" t="s">
        <v>129</v>
      </c>
    </row>
    <row r="582" spans="5:23" ht="18">
      <c r="E582" s="1"/>
      <c r="S582" s="205" t="s">
        <v>2401</v>
      </c>
      <c r="T582" s="271"/>
      <c r="U582" s="271"/>
      <c r="V582" s="279">
        <v>2</v>
      </c>
      <c r="W582" s="1" t="s">
        <v>129</v>
      </c>
    </row>
    <row r="583" spans="5:23" ht="18">
      <c r="E583" s="1"/>
      <c r="S583" s="453" t="s">
        <v>2768</v>
      </c>
      <c r="T583" s="28"/>
      <c r="U583" s="28"/>
      <c r="V583" s="279">
        <v>2</v>
      </c>
      <c r="W583" s="1" t="s">
        <v>129</v>
      </c>
    </row>
    <row r="584" spans="5:23" ht="18">
      <c r="E584" s="1"/>
      <c r="S584" s="453" t="s">
        <v>3172</v>
      </c>
      <c r="T584" s="28"/>
      <c r="U584" s="28"/>
      <c r="V584" s="279">
        <v>2</v>
      </c>
      <c r="W584" s="1" t="s">
        <v>129</v>
      </c>
    </row>
    <row r="585" spans="5:23" ht="18">
      <c r="E585" s="1"/>
      <c r="S585" s="205" t="s">
        <v>3330</v>
      </c>
      <c r="T585" s="28"/>
      <c r="U585" s="28"/>
      <c r="V585" s="279">
        <v>2</v>
      </c>
      <c r="W585" s="1" t="s">
        <v>129</v>
      </c>
    </row>
    <row r="586" spans="5:23" ht="18">
      <c r="E586" s="1"/>
      <c r="S586" s="205" t="s">
        <v>2266</v>
      </c>
      <c r="T586" s="28"/>
      <c r="U586" s="271"/>
      <c r="V586" s="279">
        <v>2</v>
      </c>
      <c r="W586" s="1" t="s">
        <v>129</v>
      </c>
    </row>
    <row r="587" spans="5:23" ht="18">
      <c r="E587" s="1"/>
      <c r="S587" s="453" t="s">
        <v>2996</v>
      </c>
      <c r="T587" s="28"/>
      <c r="U587" s="28"/>
      <c r="V587" s="279">
        <v>2</v>
      </c>
      <c r="W587" s="1" t="s">
        <v>129</v>
      </c>
    </row>
    <row r="588" spans="5:23" ht="18">
      <c r="E588" s="1"/>
      <c r="S588" s="363" t="s">
        <v>2069</v>
      </c>
      <c r="T588" s="28"/>
      <c r="U588" s="271"/>
      <c r="V588" s="279">
        <v>2</v>
      </c>
      <c r="W588" s="1" t="s">
        <v>129</v>
      </c>
    </row>
    <row r="589" spans="5:23" ht="18">
      <c r="E589" s="1"/>
      <c r="S589" s="205" t="s">
        <v>2280</v>
      </c>
      <c r="T589" s="28"/>
      <c r="U589" s="271"/>
      <c r="V589" s="279">
        <v>2</v>
      </c>
      <c r="W589" s="1" t="s">
        <v>129</v>
      </c>
    </row>
    <row r="590" spans="5:23" ht="18">
      <c r="E590" s="1"/>
      <c r="S590" s="453" t="s">
        <v>3183</v>
      </c>
      <c r="T590" s="28"/>
      <c r="U590" s="28"/>
      <c r="V590" s="279">
        <v>2</v>
      </c>
      <c r="W590" s="1" t="s">
        <v>129</v>
      </c>
    </row>
    <row r="591" spans="5:23" ht="18">
      <c r="E591" s="1"/>
      <c r="S591" s="205" t="s">
        <v>2373</v>
      </c>
      <c r="T591" s="28"/>
      <c r="U591" s="271"/>
      <c r="V591" s="279">
        <v>2</v>
      </c>
      <c r="W591" s="1" t="s">
        <v>129</v>
      </c>
    </row>
    <row r="592" spans="5:23" ht="18">
      <c r="E592" s="1"/>
      <c r="S592" s="205" t="s">
        <v>3215</v>
      </c>
      <c r="T592" s="28"/>
      <c r="U592" s="28"/>
      <c r="V592" s="279">
        <v>2</v>
      </c>
      <c r="W592" s="1" t="s">
        <v>129</v>
      </c>
    </row>
    <row r="593" spans="5:23" ht="18">
      <c r="E593" s="1"/>
      <c r="S593" s="205" t="s">
        <v>2270</v>
      </c>
      <c r="T593" s="28"/>
      <c r="U593" s="271"/>
      <c r="V593" s="279">
        <v>2</v>
      </c>
      <c r="W593" s="1" t="s">
        <v>129</v>
      </c>
    </row>
    <row r="594" spans="5:23" ht="18">
      <c r="E594" s="1"/>
      <c r="S594" s="363" t="s">
        <v>2302</v>
      </c>
      <c r="T594" s="28"/>
      <c r="U594" s="271"/>
      <c r="V594" s="279">
        <v>2</v>
      </c>
      <c r="W594" s="1" t="s">
        <v>129</v>
      </c>
    </row>
    <row r="595" spans="5:23" ht="18">
      <c r="E595" s="1"/>
      <c r="S595" s="453" t="s">
        <v>2759</v>
      </c>
      <c r="T595" s="28"/>
      <c r="U595" s="28"/>
      <c r="V595" s="279">
        <v>2</v>
      </c>
      <c r="W595" s="1" t="s">
        <v>129</v>
      </c>
    </row>
    <row r="596" spans="5:23" ht="18">
      <c r="E596" s="1"/>
      <c r="S596" s="205" t="s">
        <v>3554</v>
      </c>
      <c r="T596" s="28"/>
      <c r="U596" s="28"/>
      <c r="V596" s="279">
        <v>2</v>
      </c>
      <c r="W596" s="1" t="s">
        <v>129</v>
      </c>
    </row>
    <row r="597" spans="5:23" ht="18">
      <c r="E597" s="1"/>
      <c r="S597" s="311" t="s">
        <v>616</v>
      </c>
      <c r="T597" s="28"/>
      <c r="U597" s="271"/>
      <c r="V597" s="279">
        <v>2</v>
      </c>
      <c r="W597" s="1" t="s">
        <v>129</v>
      </c>
    </row>
    <row r="598" spans="5:23" ht="18">
      <c r="E598" s="1"/>
      <c r="S598" s="311" t="s">
        <v>1942</v>
      </c>
      <c r="T598" s="28"/>
      <c r="U598" s="271"/>
      <c r="V598" s="279">
        <v>2</v>
      </c>
      <c r="W598" s="1" t="s">
        <v>129</v>
      </c>
    </row>
    <row r="599" spans="5:23" ht="18">
      <c r="E599" s="1"/>
      <c r="S599" s="205" t="s">
        <v>3407</v>
      </c>
      <c r="T599" s="28"/>
      <c r="U599" s="28"/>
      <c r="V599" s="279">
        <v>2</v>
      </c>
      <c r="W599" s="1" t="s">
        <v>129</v>
      </c>
    </row>
    <row r="600" spans="5:23" ht="18">
      <c r="E600" s="1"/>
      <c r="S600" s="311" t="s">
        <v>817</v>
      </c>
      <c r="T600" s="28"/>
      <c r="U600" s="271"/>
      <c r="V600" s="279">
        <v>2</v>
      </c>
      <c r="W600" s="1" t="s">
        <v>129</v>
      </c>
    </row>
    <row r="601" spans="5:23" ht="18">
      <c r="E601" s="1"/>
      <c r="S601" s="311" t="s">
        <v>1172</v>
      </c>
      <c r="T601" s="28"/>
      <c r="U601" s="271"/>
      <c r="V601" s="279">
        <v>2</v>
      </c>
      <c r="W601" s="1" t="s">
        <v>129</v>
      </c>
    </row>
    <row r="602" spans="5:23" ht="18">
      <c r="E602" s="1"/>
      <c r="S602" s="453" t="s">
        <v>3056</v>
      </c>
      <c r="T602" s="28"/>
      <c r="U602" s="28"/>
      <c r="V602" s="279">
        <v>1</v>
      </c>
      <c r="W602" s="1" t="s">
        <v>129</v>
      </c>
    </row>
    <row r="603" spans="5:23" ht="18">
      <c r="E603" s="1"/>
      <c r="S603" s="453" t="s">
        <v>2992</v>
      </c>
      <c r="T603" s="28"/>
      <c r="U603" s="28"/>
      <c r="V603" s="279">
        <v>1</v>
      </c>
      <c r="W603" s="1" t="s">
        <v>129</v>
      </c>
    </row>
    <row r="604" spans="5:23" ht="18">
      <c r="E604" s="1"/>
      <c r="S604" s="453" t="s">
        <v>3191</v>
      </c>
      <c r="T604" s="28"/>
      <c r="U604" s="28"/>
      <c r="V604" s="279">
        <v>1</v>
      </c>
      <c r="W604" s="1" t="s">
        <v>129</v>
      </c>
    </row>
    <row r="605" spans="5:23" ht="18">
      <c r="E605" s="1"/>
      <c r="S605" s="205" t="s">
        <v>2352</v>
      </c>
      <c r="T605" s="28"/>
      <c r="U605" s="28"/>
      <c r="V605" s="279">
        <v>1</v>
      </c>
      <c r="W605" s="1" t="s">
        <v>129</v>
      </c>
    </row>
    <row r="606" spans="5:23" ht="18">
      <c r="E606" s="1"/>
      <c r="S606" s="311" t="s">
        <v>913</v>
      </c>
      <c r="T606" s="28"/>
      <c r="U606" s="28"/>
      <c r="V606" s="279">
        <v>1</v>
      </c>
      <c r="W606" s="1" t="s">
        <v>129</v>
      </c>
    </row>
    <row r="607" spans="5:23" ht="18">
      <c r="E607" s="1"/>
      <c r="S607" s="453" t="s">
        <v>2887</v>
      </c>
      <c r="V607" s="279">
        <v>1</v>
      </c>
      <c r="W607" s="1" t="s">
        <v>129</v>
      </c>
    </row>
    <row r="608" spans="5:23" ht="18">
      <c r="E608" s="1"/>
      <c r="S608" s="453" t="s">
        <v>3121</v>
      </c>
      <c r="V608" s="279">
        <v>1</v>
      </c>
      <c r="W608" s="1" t="s">
        <v>129</v>
      </c>
    </row>
    <row r="609" spans="5:23" ht="18">
      <c r="E609" s="1"/>
      <c r="S609" s="453" t="s">
        <v>2896</v>
      </c>
      <c r="V609" s="279">
        <v>1</v>
      </c>
      <c r="W609" s="1" t="s">
        <v>129</v>
      </c>
    </row>
    <row r="610" spans="5:23" ht="18">
      <c r="E610" s="1"/>
      <c r="S610" s="453" t="s">
        <v>2899</v>
      </c>
      <c r="V610" s="279">
        <v>1</v>
      </c>
      <c r="W610" s="1" t="s">
        <v>129</v>
      </c>
    </row>
    <row r="611" spans="5:23" ht="18">
      <c r="E611" s="1"/>
      <c r="S611" s="205" t="s">
        <v>3549</v>
      </c>
      <c r="V611" s="279">
        <v>1</v>
      </c>
      <c r="W611" s="1" t="s">
        <v>129</v>
      </c>
    </row>
    <row r="612" spans="5:23" ht="18">
      <c r="E612" s="1"/>
      <c r="S612" s="453" t="s">
        <v>3119</v>
      </c>
      <c r="V612" s="279">
        <v>1</v>
      </c>
      <c r="W612" s="1" t="s">
        <v>129</v>
      </c>
    </row>
    <row r="613" spans="5:23" ht="18">
      <c r="E613" s="1"/>
      <c r="S613" s="205" t="s">
        <v>3326</v>
      </c>
      <c r="V613" s="279">
        <v>1</v>
      </c>
      <c r="W613" s="1" t="s">
        <v>129</v>
      </c>
    </row>
    <row r="614" spans="5:23" ht="18">
      <c r="E614" s="1"/>
      <c r="S614" s="205" t="s">
        <v>3230</v>
      </c>
      <c r="V614" s="279">
        <v>1</v>
      </c>
      <c r="W614" s="1" t="s">
        <v>129</v>
      </c>
    </row>
    <row r="615" spans="5:23" ht="18">
      <c r="E615" s="1"/>
      <c r="S615" s="311" t="s">
        <v>1932</v>
      </c>
      <c r="T615" s="28"/>
      <c r="U615" s="28"/>
      <c r="V615" s="279">
        <v>1</v>
      </c>
      <c r="W615" s="1" t="s">
        <v>129</v>
      </c>
    </row>
    <row r="616" spans="5:23" ht="18">
      <c r="E616" s="1"/>
      <c r="S616" s="311" t="s">
        <v>813</v>
      </c>
      <c r="T616" s="28"/>
      <c r="U616" s="28"/>
      <c r="V616" s="279">
        <v>1</v>
      </c>
      <c r="W616" s="1" t="s">
        <v>129</v>
      </c>
    </row>
    <row r="617" spans="5:23" ht="18">
      <c r="E617" s="1"/>
      <c r="S617" s="205" t="s">
        <v>2354</v>
      </c>
      <c r="T617" s="28"/>
      <c r="U617" s="28"/>
      <c r="V617" s="279">
        <v>1</v>
      </c>
      <c r="W617" s="1" t="s">
        <v>129</v>
      </c>
    </row>
    <row r="618" spans="5:23" ht="18">
      <c r="E618" s="1"/>
      <c r="S618" s="453" t="s">
        <v>3176</v>
      </c>
      <c r="V618" s="279">
        <v>1</v>
      </c>
      <c r="W618" s="1" t="s">
        <v>129</v>
      </c>
    </row>
    <row r="619" spans="5:23" ht="18">
      <c r="E619" s="1"/>
      <c r="S619" s="205" t="s">
        <v>2071</v>
      </c>
      <c r="T619" s="28"/>
      <c r="U619" s="28"/>
      <c r="V619" s="279">
        <v>1</v>
      </c>
      <c r="W619" s="1" t="s">
        <v>129</v>
      </c>
    </row>
    <row r="620" spans="5:23" ht="18">
      <c r="E620" s="1"/>
      <c r="S620" s="311" t="s">
        <v>604</v>
      </c>
      <c r="T620" s="28"/>
      <c r="U620" s="28"/>
      <c r="V620" s="279">
        <v>1</v>
      </c>
      <c r="W620" s="1" t="s">
        <v>129</v>
      </c>
    </row>
    <row r="621" spans="5:23" ht="18">
      <c r="E621" s="1"/>
      <c r="S621" s="311" t="s">
        <v>794</v>
      </c>
      <c r="T621" s="28"/>
      <c r="U621" s="28"/>
      <c r="V621" s="279">
        <v>1</v>
      </c>
      <c r="W621" s="1" t="s">
        <v>129</v>
      </c>
    </row>
    <row r="622" spans="5:23" ht="18">
      <c r="E622" s="1"/>
      <c r="S622" s="205" t="s">
        <v>2419</v>
      </c>
      <c r="T622" s="28"/>
      <c r="U622" s="28"/>
      <c r="V622" s="279">
        <v>1</v>
      </c>
      <c r="W622" s="1" t="s">
        <v>129</v>
      </c>
    </row>
    <row r="623" spans="5:23" ht="18">
      <c r="E623" s="1"/>
      <c r="S623" s="453" t="s">
        <v>3116</v>
      </c>
      <c r="V623" s="279">
        <v>1</v>
      </c>
      <c r="W623" s="1" t="s">
        <v>129</v>
      </c>
    </row>
    <row r="624" spans="5:23" ht="18">
      <c r="E624" s="1"/>
      <c r="S624" s="205" t="s">
        <v>3223</v>
      </c>
      <c r="V624" s="279">
        <v>1</v>
      </c>
      <c r="W624" s="1" t="s">
        <v>129</v>
      </c>
    </row>
    <row r="625" spans="5:23" ht="18">
      <c r="E625" s="1"/>
      <c r="S625" s="453" t="s">
        <v>3097</v>
      </c>
      <c r="V625" s="279">
        <v>1</v>
      </c>
      <c r="W625" s="1" t="s">
        <v>129</v>
      </c>
    </row>
    <row r="626" spans="5:23" ht="18">
      <c r="E626" s="1"/>
      <c r="S626" s="453" t="s">
        <v>3062</v>
      </c>
      <c r="V626" s="279">
        <v>1</v>
      </c>
      <c r="W626" s="1" t="s">
        <v>129</v>
      </c>
    </row>
    <row r="627" spans="5:23" ht="18">
      <c r="E627" s="1"/>
      <c r="S627" s="453" t="s">
        <v>3040</v>
      </c>
      <c r="V627" s="279">
        <v>1</v>
      </c>
      <c r="W627" s="1" t="s">
        <v>129</v>
      </c>
    </row>
    <row r="628" spans="5:23" ht="18">
      <c r="E628" s="1"/>
      <c r="S628" s="205" t="s">
        <v>2295</v>
      </c>
      <c r="T628" s="28"/>
      <c r="U628" s="28"/>
      <c r="V628" s="279">
        <v>1</v>
      </c>
      <c r="W628" s="1" t="s">
        <v>129</v>
      </c>
    </row>
    <row r="629" spans="5:23" ht="18">
      <c r="E629" s="1"/>
      <c r="S629" s="311" t="s">
        <v>901</v>
      </c>
      <c r="T629" s="28"/>
      <c r="U629" s="28"/>
      <c r="V629" s="279">
        <v>1</v>
      </c>
      <c r="W629" s="1" t="s">
        <v>129</v>
      </c>
    </row>
    <row r="630" spans="5:23" ht="18">
      <c r="E630" s="1"/>
      <c r="S630" s="453" t="s">
        <v>3161</v>
      </c>
      <c r="V630" s="279">
        <v>1</v>
      </c>
      <c r="W630" s="1" t="s">
        <v>129</v>
      </c>
    </row>
    <row r="631" spans="5:23" ht="18">
      <c r="E631" s="1"/>
      <c r="S631" s="205" t="s">
        <v>3218</v>
      </c>
      <c r="V631" s="279">
        <v>1</v>
      </c>
      <c r="W631" s="1" t="s">
        <v>129</v>
      </c>
    </row>
    <row r="632" spans="5:23" ht="18">
      <c r="E632" s="1"/>
      <c r="S632" s="453" t="s">
        <v>2949</v>
      </c>
      <c r="V632" s="279">
        <v>1</v>
      </c>
      <c r="W632" s="1" t="s">
        <v>129</v>
      </c>
    </row>
    <row r="633" spans="5:23" ht="18">
      <c r="E633" s="1"/>
      <c r="S633" s="453" t="s">
        <v>2420</v>
      </c>
      <c r="V633" s="279">
        <v>1</v>
      </c>
      <c r="W633" s="1" t="s">
        <v>129</v>
      </c>
    </row>
    <row r="634" spans="5:23" ht="18" customHeight="1">
      <c r="E634" s="1"/>
      <c r="S634" s="453" t="s">
        <v>3019</v>
      </c>
      <c r="V634" s="279">
        <v>1</v>
      </c>
      <c r="W634" s="1" t="s">
        <v>129</v>
      </c>
    </row>
    <row r="635" spans="5:23" ht="18" customHeight="1">
      <c r="E635" s="1"/>
      <c r="S635" s="453" t="s">
        <v>3182</v>
      </c>
      <c r="V635" s="279">
        <v>1</v>
      </c>
      <c r="W635" s="1" t="s">
        <v>129</v>
      </c>
    </row>
    <row r="636" spans="5:23" ht="18" customHeight="1">
      <c r="S636" s="205" t="s">
        <v>3410</v>
      </c>
      <c r="V636" s="279">
        <v>1</v>
      </c>
      <c r="W636" s="1" t="s">
        <v>129</v>
      </c>
    </row>
    <row r="637" spans="5:23" ht="18" customHeight="1">
      <c r="S637" s="205" t="s">
        <v>3558</v>
      </c>
      <c r="V637" s="279">
        <v>1</v>
      </c>
      <c r="W637" s="1" t="s">
        <v>129</v>
      </c>
    </row>
    <row r="638" spans="5:23" ht="18" customHeight="1">
      <c r="S638" s="311" t="s">
        <v>1985</v>
      </c>
      <c r="T638" s="28"/>
      <c r="U638" s="28"/>
      <c r="V638" s="279">
        <v>1</v>
      </c>
      <c r="W638" s="1" t="s">
        <v>129</v>
      </c>
    </row>
    <row r="639" spans="5:23" ht="18" customHeight="1">
      <c r="S639" s="205" t="s">
        <v>3332</v>
      </c>
      <c r="V639" s="279">
        <v>1</v>
      </c>
      <c r="W639" s="1" t="s">
        <v>129</v>
      </c>
    </row>
    <row r="640" spans="5:23" ht="18" customHeight="1">
      <c r="S640" s="205" t="s">
        <v>3212</v>
      </c>
      <c r="V640" s="279">
        <v>1</v>
      </c>
      <c r="W640" s="1" t="s">
        <v>129</v>
      </c>
    </row>
    <row r="641" spans="19:23" ht="18" customHeight="1">
      <c r="S641" s="205" t="s">
        <v>2453</v>
      </c>
      <c r="T641" s="28"/>
      <c r="U641" s="28"/>
      <c r="V641" s="279">
        <v>1</v>
      </c>
      <c r="W641" s="1" t="s">
        <v>129</v>
      </c>
    </row>
    <row r="642" spans="19:23" ht="18" customHeight="1">
      <c r="S642" s="205" t="s">
        <v>3234</v>
      </c>
      <c r="V642" s="279">
        <v>1</v>
      </c>
      <c r="W642" s="1" t="s">
        <v>129</v>
      </c>
    </row>
    <row r="643" spans="19:23" ht="18" customHeight="1">
      <c r="S643" s="205" t="s">
        <v>2334</v>
      </c>
      <c r="T643" s="28"/>
      <c r="U643" s="28"/>
      <c r="V643" s="279">
        <v>1</v>
      </c>
      <c r="W643" s="1" t="s">
        <v>129</v>
      </c>
    </row>
    <row r="644" spans="19:23" ht="18" customHeight="1">
      <c r="S644" s="453" t="s">
        <v>3185</v>
      </c>
      <c r="V644" s="279">
        <v>1</v>
      </c>
      <c r="W644" s="1" t="s">
        <v>129</v>
      </c>
    </row>
    <row r="645" spans="19:23" ht="18" customHeight="1">
      <c r="S645" s="453" t="s">
        <v>3079</v>
      </c>
      <c r="V645" s="279">
        <v>1</v>
      </c>
      <c r="W645" s="1" t="s">
        <v>129</v>
      </c>
    </row>
    <row r="646" spans="19:23" ht="18" customHeight="1">
      <c r="S646" s="453" t="s">
        <v>2950</v>
      </c>
      <c r="V646" s="279">
        <v>1</v>
      </c>
      <c r="W646" s="1" t="s">
        <v>129</v>
      </c>
    </row>
    <row r="647" spans="19:23" ht="18" customHeight="1">
      <c r="S647" s="453" t="s">
        <v>3120</v>
      </c>
      <c r="V647" s="279">
        <v>1</v>
      </c>
      <c r="W647" s="1" t="s">
        <v>129</v>
      </c>
    </row>
    <row r="648" spans="19:23" ht="18" customHeight="1">
      <c r="S648" s="453" t="s">
        <v>3063</v>
      </c>
      <c r="V648" s="279">
        <v>1</v>
      </c>
      <c r="W648" s="1" t="s">
        <v>129</v>
      </c>
    </row>
    <row r="649" spans="19:23" ht="18" customHeight="1">
      <c r="S649" s="453" t="s">
        <v>3093</v>
      </c>
      <c r="V649" s="279">
        <v>1</v>
      </c>
      <c r="W649" s="1" t="s">
        <v>129</v>
      </c>
    </row>
    <row r="650" spans="19:23" ht="18" customHeight="1">
      <c r="S650" s="205" t="s">
        <v>3229</v>
      </c>
      <c r="V650" s="279">
        <v>1</v>
      </c>
      <c r="W650" s="1" t="s">
        <v>129</v>
      </c>
    </row>
    <row r="651" spans="19:23" ht="18" customHeight="1">
      <c r="S651" s="453" t="s">
        <v>2947</v>
      </c>
      <c r="V651" s="279">
        <v>1</v>
      </c>
      <c r="W651" s="1" t="s">
        <v>129</v>
      </c>
    </row>
    <row r="652" spans="19:23" ht="18" customHeight="1">
      <c r="S652" s="453" t="s">
        <v>2934</v>
      </c>
      <c r="V652" s="279">
        <v>1</v>
      </c>
      <c r="W652" s="1" t="s">
        <v>129</v>
      </c>
    </row>
    <row r="653" spans="19:23" ht="18" customHeight="1">
      <c r="S653" s="205" t="s">
        <v>3220</v>
      </c>
      <c r="V653" s="279">
        <v>1</v>
      </c>
      <c r="W653" s="1" t="s">
        <v>129</v>
      </c>
    </row>
    <row r="654" spans="19:23" ht="18" customHeight="1">
      <c r="S654" s="205" t="s">
        <v>2366</v>
      </c>
      <c r="T654" s="28"/>
      <c r="U654" s="28"/>
      <c r="V654" s="279">
        <v>1</v>
      </c>
      <c r="W654" s="1" t="s">
        <v>129</v>
      </c>
    </row>
    <row r="655" spans="19:23" ht="18" customHeight="1">
      <c r="S655" s="453" t="s">
        <v>3129</v>
      </c>
      <c r="V655" s="279">
        <v>1</v>
      </c>
      <c r="W655" s="1" t="s">
        <v>129</v>
      </c>
    </row>
    <row r="656" spans="19:23" ht="18" customHeight="1">
      <c r="S656" s="205" t="s">
        <v>3813</v>
      </c>
      <c r="V656" s="279">
        <v>1</v>
      </c>
      <c r="W656" s="1" t="s">
        <v>129</v>
      </c>
    </row>
    <row r="657" spans="19:23" ht="18" customHeight="1">
      <c r="S657" s="453" t="s">
        <v>3174</v>
      </c>
      <c r="V657" s="279">
        <v>1</v>
      </c>
      <c r="W657" s="1" t="s">
        <v>129</v>
      </c>
    </row>
    <row r="658" spans="19:23" ht="18" customHeight="1">
      <c r="S658" s="205" t="s">
        <v>3548</v>
      </c>
      <c r="V658" s="279">
        <v>1</v>
      </c>
      <c r="W658" s="1" t="s">
        <v>129</v>
      </c>
    </row>
    <row r="659" spans="19:23" ht="18" customHeight="1">
      <c r="S659" s="453" t="s">
        <v>3198</v>
      </c>
      <c r="V659" s="279">
        <v>1</v>
      </c>
      <c r="W659" s="1" t="s">
        <v>129</v>
      </c>
    </row>
    <row r="660" spans="19:23" ht="18" customHeight="1">
      <c r="S660" s="453" t="s">
        <v>2771</v>
      </c>
      <c r="V660" s="279">
        <v>1</v>
      </c>
      <c r="W660" s="1" t="s">
        <v>129</v>
      </c>
    </row>
    <row r="661" spans="19:23" ht="18" customHeight="1">
      <c r="S661" s="453" t="s">
        <v>3075</v>
      </c>
      <c r="V661" s="279">
        <v>1</v>
      </c>
      <c r="W661" s="1" t="s">
        <v>129</v>
      </c>
    </row>
    <row r="662" spans="19:23" ht="18" customHeight="1">
      <c r="S662" s="453" t="s">
        <v>2980</v>
      </c>
      <c r="V662" s="279">
        <v>1</v>
      </c>
      <c r="W662" s="1" t="s">
        <v>129</v>
      </c>
    </row>
    <row r="663" spans="19:23" ht="18" customHeight="1">
      <c r="S663" s="453" t="s">
        <v>2766</v>
      </c>
      <c r="V663" s="279">
        <v>1</v>
      </c>
      <c r="W663" s="1" t="s">
        <v>129</v>
      </c>
    </row>
    <row r="664" spans="19:23" ht="18" customHeight="1">
      <c r="S664" s="453" t="s">
        <v>2964</v>
      </c>
      <c r="V664" s="279">
        <v>1</v>
      </c>
      <c r="W664" s="1" t="s">
        <v>129</v>
      </c>
    </row>
    <row r="665" spans="19:23" ht="18" customHeight="1">
      <c r="S665" s="205" t="s">
        <v>3323</v>
      </c>
      <c r="V665" s="279">
        <v>1</v>
      </c>
      <c r="W665" s="1" t="s">
        <v>129</v>
      </c>
    </row>
    <row r="666" spans="19:23" ht="18" customHeight="1">
      <c r="S666" s="453" t="s">
        <v>3160</v>
      </c>
      <c r="V666" s="279">
        <v>1</v>
      </c>
      <c r="W666" s="1" t="s">
        <v>129</v>
      </c>
    </row>
    <row r="667" spans="19:23" ht="18" customHeight="1">
      <c r="S667" s="453" t="s">
        <v>3169</v>
      </c>
      <c r="V667" s="279">
        <v>1</v>
      </c>
      <c r="W667" s="1" t="s">
        <v>129</v>
      </c>
    </row>
    <row r="668" spans="19:23" ht="18" customHeight="1">
      <c r="S668" s="205" t="s">
        <v>3812</v>
      </c>
      <c r="V668" s="279">
        <v>1</v>
      </c>
      <c r="W668" s="1" t="s">
        <v>129</v>
      </c>
    </row>
    <row r="669" spans="19:23" ht="18" customHeight="1">
      <c r="S669" s="363" t="s">
        <v>2248</v>
      </c>
      <c r="T669" s="28"/>
      <c r="U669" s="28"/>
      <c r="V669" s="279">
        <v>1</v>
      </c>
      <c r="W669" s="1" t="s">
        <v>129</v>
      </c>
    </row>
    <row r="670" spans="19:23" ht="18" customHeight="1">
      <c r="S670" s="453" t="s">
        <v>3072</v>
      </c>
      <c r="V670" s="279">
        <v>1</v>
      </c>
      <c r="W670" s="1" t="s">
        <v>129</v>
      </c>
    </row>
    <row r="671" spans="19:23" ht="18" customHeight="1">
      <c r="S671" s="205" t="s">
        <v>3403</v>
      </c>
      <c r="V671" s="279">
        <v>1</v>
      </c>
      <c r="W671" s="1" t="s">
        <v>129</v>
      </c>
    </row>
    <row r="672" spans="19:23" ht="18" customHeight="1">
      <c r="S672" s="205" t="s">
        <v>2449</v>
      </c>
      <c r="T672" s="28"/>
      <c r="U672" s="28"/>
      <c r="V672" s="279">
        <v>1</v>
      </c>
      <c r="W672" s="1" t="s">
        <v>129</v>
      </c>
    </row>
    <row r="673" spans="19:23" ht="18" customHeight="1">
      <c r="S673" s="205" t="s">
        <v>2289</v>
      </c>
      <c r="T673" s="28"/>
      <c r="U673" s="28"/>
      <c r="V673" s="279">
        <v>1</v>
      </c>
      <c r="W673" s="1" t="s">
        <v>129</v>
      </c>
    </row>
    <row r="674" spans="19:23" ht="18" customHeight="1">
      <c r="S674" s="205" t="s">
        <v>2306</v>
      </c>
      <c r="T674" s="28"/>
      <c r="U674" s="28"/>
      <c r="V674" s="279">
        <v>1</v>
      </c>
      <c r="W674" s="1" t="s">
        <v>129</v>
      </c>
    </row>
    <row r="675" spans="19:23" ht="18" customHeight="1">
      <c r="S675" s="311" t="s">
        <v>566</v>
      </c>
      <c r="T675" s="28"/>
      <c r="U675" s="28"/>
      <c r="V675" s="279">
        <v>1</v>
      </c>
      <c r="W675" s="1" t="s">
        <v>129</v>
      </c>
    </row>
    <row r="676" spans="19:23" ht="18" customHeight="1">
      <c r="S676" s="205" t="s">
        <v>3216</v>
      </c>
      <c r="V676" s="279">
        <v>1</v>
      </c>
      <c r="W676" s="1" t="s">
        <v>129</v>
      </c>
    </row>
    <row r="677" spans="19:23" ht="18" customHeight="1">
      <c r="S677" s="453" t="s">
        <v>2989</v>
      </c>
      <c r="V677" s="279">
        <v>1</v>
      </c>
      <c r="W677" s="1" t="s">
        <v>129</v>
      </c>
    </row>
    <row r="678" spans="19:23" ht="18" customHeight="1">
      <c r="S678" s="453" t="s">
        <v>3046</v>
      </c>
      <c r="V678" s="279">
        <v>1</v>
      </c>
      <c r="W678" s="1" t="s">
        <v>129</v>
      </c>
    </row>
    <row r="679" spans="19:23" ht="18" customHeight="1">
      <c r="S679" s="205" t="s">
        <v>3552</v>
      </c>
      <c r="V679" s="279">
        <v>1</v>
      </c>
      <c r="W679" s="1" t="s">
        <v>129</v>
      </c>
    </row>
    <row r="680" spans="19:23" ht="18" customHeight="1">
      <c r="S680" s="205" t="s">
        <v>2409</v>
      </c>
      <c r="T680" s="28"/>
      <c r="U680" s="28"/>
      <c r="V680" s="279">
        <v>1</v>
      </c>
      <c r="W680" s="1" t="s">
        <v>129</v>
      </c>
    </row>
    <row r="681" spans="19:23" ht="18" customHeight="1">
      <c r="S681" s="311" t="s">
        <v>1995</v>
      </c>
      <c r="T681" s="28"/>
      <c r="U681" s="28"/>
      <c r="V681" s="279">
        <v>1</v>
      </c>
      <c r="W681" s="1" t="s">
        <v>129</v>
      </c>
    </row>
    <row r="682" spans="19:23" ht="18" customHeight="1">
      <c r="S682" s="453" t="s">
        <v>2761</v>
      </c>
      <c r="V682" s="279">
        <v>1</v>
      </c>
      <c r="W682" s="1" t="s">
        <v>129</v>
      </c>
    </row>
    <row r="683" spans="19:23" ht="18" customHeight="1">
      <c r="S683" s="453" t="s">
        <v>2886</v>
      </c>
      <c r="V683" s="279">
        <v>1</v>
      </c>
      <c r="W683" s="1" t="s">
        <v>129</v>
      </c>
    </row>
    <row r="684" spans="19:23" ht="18" customHeight="1">
      <c r="S684" s="453" t="s">
        <v>3041</v>
      </c>
      <c r="V684" s="279">
        <v>1</v>
      </c>
      <c r="W684" s="1" t="s">
        <v>129</v>
      </c>
    </row>
    <row r="685" spans="19:23" ht="18" customHeight="1">
      <c r="S685" s="311" t="s">
        <v>924</v>
      </c>
      <c r="T685" s="28"/>
      <c r="U685" s="28"/>
      <c r="V685" s="279">
        <v>1</v>
      </c>
      <c r="W685" s="1" t="s">
        <v>129</v>
      </c>
    </row>
    <row r="686" spans="19:23" ht="18" customHeight="1">
      <c r="S686" s="453" t="s">
        <v>3043</v>
      </c>
      <c r="V686" s="279">
        <v>1</v>
      </c>
      <c r="W686" s="1" t="s">
        <v>129</v>
      </c>
    </row>
    <row r="687" spans="19:23" ht="18" customHeight="1">
      <c r="S687" s="311" t="s">
        <v>1121</v>
      </c>
      <c r="T687" s="28"/>
      <c r="U687" s="28"/>
      <c r="V687" s="279">
        <v>1</v>
      </c>
      <c r="W687" s="1" t="s">
        <v>129</v>
      </c>
    </row>
    <row r="688" spans="19:23" ht="18" customHeight="1">
      <c r="S688" s="205" t="s">
        <v>2435</v>
      </c>
      <c r="T688" s="28"/>
      <c r="U688" s="28"/>
      <c r="V688" s="279">
        <v>1</v>
      </c>
      <c r="W688" s="1" t="s">
        <v>129</v>
      </c>
    </row>
    <row r="689" spans="19:23" ht="18" customHeight="1">
      <c r="S689" s="311" t="s">
        <v>1158</v>
      </c>
      <c r="T689" s="28"/>
      <c r="U689" s="28"/>
      <c r="V689" s="279">
        <v>1</v>
      </c>
      <c r="W689" s="1" t="s">
        <v>129</v>
      </c>
    </row>
    <row r="690" spans="19:23" ht="18" customHeight="1">
      <c r="S690" s="453" t="s">
        <v>2735</v>
      </c>
      <c r="V690" s="279">
        <v>1</v>
      </c>
      <c r="W690" s="1" t="s">
        <v>129</v>
      </c>
    </row>
    <row r="691" spans="19:23" ht="18" customHeight="1">
      <c r="S691" s="205" t="s">
        <v>3213</v>
      </c>
      <c r="V691" s="279">
        <v>1</v>
      </c>
      <c r="W691" s="1" t="s">
        <v>129</v>
      </c>
    </row>
    <row r="692" spans="19:23" ht="18" customHeight="1">
      <c r="S692" s="453" t="s">
        <v>3073</v>
      </c>
      <c r="V692" s="279">
        <v>1</v>
      </c>
      <c r="W692" s="1" t="s">
        <v>129</v>
      </c>
    </row>
    <row r="693" spans="19:23" ht="18" customHeight="1">
      <c r="S693" s="205" t="s">
        <v>2432</v>
      </c>
      <c r="T693" s="28"/>
      <c r="U693" s="28"/>
      <c r="V693" s="279">
        <v>1</v>
      </c>
      <c r="W693" s="1" t="s">
        <v>129</v>
      </c>
    </row>
    <row r="694" spans="19:23" ht="18" customHeight="1">
      <c r="S694" s="205" t="s">
        <v>3207</v>
      </c>
      <c r="V694" s="279">
        <v>1</v>
      </c>
      <c r="W694" s="1" t="s">
        <v>129</v>
      </c>
    </row>
    <row r="695" spans="19:23" ht="18" customHeight="1">
      <c r="S695" s="205" t="s">
        <v>2348</v>
      </c>
      <c r="T695" s="28"/>
      <c r="U695" s="28"/>
      <c r="V695" s="279">
        <v>1</v>
      </c>
      <c r="W695" s="1" t="s">
        <v>129</v>
      </c>
    </row>
    <row r="696" spans="19:23" ht="18" customHeight="1">
      <c r="S696" s="311" t="s">
        <v>645</v>
      </c>
      <c r="T696" s="28"/>
      <c r="U696" s="28"/>
      <c r="V696" s="279">
        <v>1</v>
      </c>
      <c r="W696" s="1" t="s">
        <v>129</v>
      </c>
    </row>
    <row r="697" spans="19:23" ht="18" customHeight="1">
      <c r="S697" s="453" t="s">
        <v>3122</v>
      </c>
      <c r="V697" s="279">
        <v>1</v>
      </c>
      <c r="W697" s="1" t="s">
        <v>129</v>
      </c>
    </row>
    <row r="698" spans="19:23" ht="18" customHeight="1">
      <c r="S698" s="205" t="s">
        <v>2497</v>
      </c>
      <c r="T698" s="28"/>
      <c r="U698" s="28"/>
      <c r="V698" s="279">
        <v>1</v>
      </c>
      <c r="W698" s="1" t="s">
        <v>129</v>
      </c>
    </row>
    <row r="699" spans="19:23" ht="18" customHeight="1">
      <c r="S699" s="453" t="s">
        <v>3136</v>
      </c>
      <c r="V699" s="279">
        <v>1</v>
      </c>
      <c r="W699" s="1" t="s">
        <v>129</v>
      </c>
    </row>
    <row r="700" spans="19:23" ht="18" customHeight="1">
      <c r="S700" s="205" t="s">
        <v>2413</v>
      </c>
      <c r="T700" s="28"/>
      <c r="U700" s="28"/>
      <c r="V700" s="279">
        <v>1</v>
      </c>
      <c r="W700" s="1" t="s">
        <v>129</v>
      </c>
    </row>
  </sheetData>
  <sortState xmlns:xlrd2="http://schemas.microsoft.com/office/spreadsheetml/2017/richdata2" ref="S92:W700">
    <sortCondition descending="1" ref="V92:V700"/>
    <sortCondition ref="S92:S700"/>
  </sortState>
  <hyperlinks>
    <hyperlink ref="A5" r:id="rId1" display="https://www.procyclingstats.com/rider/joao-almeida" xr:uid="{EE6230EF-C4B2-4612-9F66-BD213B8E1694}"/>
    <hyperlink ref="A6" r:id="rId2" display="https://www.procyclingstats.com/rider/wout-van-aert" xr:uid="{0BE0135F-7A55-4DEF-A4DF-7B03084482EB}"/>
    <hyperlink ref="A1" r:id="rId3" display="https://www.procyclingstats.com/rider/tadej-pogacar" xr:uid="{8DE4584B-4C3A-4E99-AA45-897C8951168C}"/>
    <hyperlink ref="A2" r:id="rId4" display="https://www.procyclingstats.com/rider/remco-evenepoel" xr:uid="{7CDE3561-18F1-463C-BA5B-13AE5BEDD9A8}"/>
    <hyperlink ref="A3" r:id="rId5" display="https://www.procyclingstats.com/rider/jonas-vingegaard-rasmussen" xr:uid="{3811156B-B328-4D19-BC7D-7639F10350D7}"/>
    <hyperlink ref="A7" r:id="rId6" display="https://www.procyclingstats.com/rider/mads-pedersen" xr:uid="{7981A28C-7929-4E75-B0D1-33FEA81EA4C6}"/>
    <hyperlink ref="A4" r:id="rId7" display="https://www.procyclingstats.com/rider/primoz-roglic" xr:uid="{39F1ECC9-093E-4F3A-B2A7-7409162370CD}"/>
    <hyperlink ref="A10" r:id="rId8" display="https://www.procyclingstats.com/rider/jasper-philipsen" xr:uid="{B5820632-8A1C-480A-8660-65395F81E671}"/>
    <hyperlink ref="A9" r:id="rId9" display="https://www.procyclingstats.com/rider/adam-yates" xr:uid="{B6497966-82BF-46FD-AE4E-0EFC5D9B7043}"/>
    <hyperlink ref="A8" r:id="rId10" display="https://www.procyclingstats.com/rider/mattias-skjelmose-jensen" xr:uid="{E2FD2B7F-CBF6-41B1-8502-26D246A60956}"/>
    <hyperlink ref="G15" r:id="rId11" display="https://www.procyclingstats.com/rider/pello-bilbao" xr:uid="{B0E9EF7C-EE65-42B1-AF2D-703265AA4E97}"/>
    <hyperlink ref="G4" r:id="rId12" display="https://www.procyclingstats.com/rider/mathieu-van-der-poel" xr:uid="{1B6D57BF-C23C-4003-8A5B-EF49A3842CFC}"/>
    <hyperlink ref="G9" r:id="rId13" display="https://www.procyclingstats.com/rider/christophe-laporte" xr:uid="{EC1FF08D-4206-4216-88B2-5C3A85FA96B7}"/>
    <hyperlink ref="G7" r:id="rId14" display="https://www.procyclingstats.com/rider/juan-ayuso-pesquera" xr:uid="{7610787E-4BC9-40D8-BD35-620403FF748D}"/>
    <hyperlink ref="G1" r:id="rId15" display="https://www.procyclingstats.com/rider/arnaud-de-lie" xr:uid="{DB7CBB10-668A-48E9-A820-4F36EEFE90B8}"/>
    <hyperlink ref="G14" r:id="rId16" display="https://www.procyclingstats.com/rider/matej-mohoric" xr:uid="{5B2409C0-F4FA-4F82-B3DD-1CFA1E6418A6}"/>
    <hyperlink ref="G13" r:id="rId17" display="https://www.procyclingstats.com/rider/neilson-powless" xr:uid="{CD5D6A18-0AF7-4EDC-8BF1-E012B738028B}"/>
    <hyperlink ref="G11" r:id="rId18" display="https://www.procyclingstats.com/rider/thomas-pidcock" xr:uid="{51042D9C-9B19-4806-95E8-8044DC84090F}"/>
    <hyperlink ref="G8" r:id="rId19" display="https://www.procyclingstats.com/rider/mikel-landa" xr:uid="{F17034D9-EA32-4B18-8BC9-57725E21739D}"/>
    <hyperlink ref="G3" r:id="rId20" display="https://www.procyclingstats.com/rider/simon-yates" xr:uid="{4D029420-6536-4414-8033-7D47ECB408A6}"/>
    <hyperlink ref="G10" r:id="rId21" display="https://www.procyclingstats.com/rider/filippo-ganna" xr:uid="{C8192FD7-A350-4966-89E5-07A933EE2309}"/>
    <hyperlink ref="G6" r:id="rId22" display="https://www.procyclingstats.com/rider/olav-kooij" xr:uid="{554576A7-82C8-4110-ACEF-4574AC1F498C}"/>
    <hyperlink ref="G2" r:id="rId23" display="https://www.procyclingstats.com/rider/marc-hirschi" xr:uid="{5D3D25D8-55A2-4102-BBD2-980506CA782A}"/>
    <hyperlink ref="G5" r:id="rId24" display="https://www.procyclingstats.com/rider/sepp-kuss" xr:uid="{2FF57785-3EBC-466D-BDD6-81966665DE07}"/>
    <hyperlink ref="G12" r:id="rId25" display="https://www.procyclingstats.com/rider/felix-gall" xr:uid="{D0D3F50B-1B57-41A6-999E-20547BFFCBC4}"/>
    <hyperlink ref="M10" r:id="rId26" display="https://www.procyclingstats.com/rider/stefan-kung" xr:uid="{7CA963F6-5E1B-4886-A326-9F4C31045FB1}"/>
    <hyperlink ref="M7" r:id="rId27" display="https://www.procyclingstats.com/rider/aleksandr-vlasov" xr:uid="{FA61911F-E125-4896-8F80-CF3BFA7C6BEE}"/>
    <hyperlink ref="M3" r:id="rId28" display="https://www.procyclingstats.com/rider/carlos-rodriguez-cano" xr:uid="{BCBA8938-8B89-4119-A3F2-8CC00C86CA6D}"/>
    <hyperlink ref="M11" r:id="rId29" display="https://www.procyclingstats.com/rider/jai-hindley" xr:uid="{F164E352-E0FB-4881-B0B4-9167AFC879B3}"/>
    <hyperlink ref="M20" r:id="rId30" display="https://www.procyclingstats.com/rider/david-gaudu" xr:uid="{75BB0FB6-B9B3-407E-9E31-A6B24AD26864}"/>
    <hyperlink ref="M12" r:id="rId31" display="https://www.procyclingstats.com/rider/geraint-thomas" xr:uid="{0A5B0A43-0F70-463E-824C-6B5FB76685B1}"/>
    <hyperlink ref="M19" r:id="rId32" display="https://www.procyclingstats.com/rider/romain-bardet" xr:uid="{6F926D6D-14B0-4BB3-A4C4-C4A7F5DD2F92}"/>
    <hyperlink ref="M5" r:id="rId33" display="https://www.procyclingstats.com/rider/brandon-mcnulty" xr:uid="{EEB68221-E472-435E-9FEC-B987BD38C805}"/>
    <hyperlink ref="M2" r:id="rId34" display="https://www.procyclingstats.com/rider/valentin-madouas" xr:uid="{069C9A17-0A54-4446-9356-0511C25AF4D7}"/>
    <hyperlink ref="M6" r:id="rId35" display="https://www.procyclingstats.com/rider/tiesj-benoot" xr:uid="{5B0ED183-D572-4DB4-8D0D-5B7D215BCF2A}"/>
    <hyperlink ref="M8" r:id="rId36" display="https://www.procyclingstats.com/rider/santiago-buitrago-sanchez" xr:uid="{FD2BC1AD-3B9D-45D6-B81F-16B1E0DF073D}"/>
    <hyperlink ref="M1" r:id="rId37" display="https://www.procyclingstats.com/rider/thibaut-pinot" xr:uid="{4C11DD98-3842-4E37-8562-9E008A4754E6}"/>
    <hyperlink ref="M18" r:id="rId38" display="https://www.procyclingstats.com/rider/damiano-caruso" xr:uid="{7928EA42-012C-43E4-B265-1BD2FF3BCDD1}"/>
    <hyperlink ref="M4" r:id="rId39" display="https://www.procyclingstats.com/rider/giulio-ciccone" xr:uid="{9C7F695C-AE7B-4855-A125-73DEAE920DEB}"/>
    <hyperlink ref="M9" r:id="rId40" display="https://www.procyclingstats.com/rider/matteo-jorgenson" xr:uid="{49367F17-5B85-49D1-B8CC-F4A4BB50E6B3}"/>
    <hyperlink ref="M17" r:id="rId41" display="https://www.procyclingstats.com/rider/kaden-groves" xr:uid="{A79E49E4-E3EF-4346-9B6C-FA630D21CEF5}"/>
    <hyperlink ref="M15" r:id="rId42" display="https://www.procyclingstats.com/rider/cian-uijtdebroeks" xr:uid="{D59BEA75-02FF-4FB9-B2BB-0DDE69828CE2}"/>
    <hyperlink ref="M16" r:id="rId43" display="https://www.procyclingstats.com/rider/ilan-van-wilder" xr:uid="{B728B8A3-AB0C-42DD-A783-59E88EF70302}"/>
    <hyperlink ref="M13" r:id="rId44" display="https://www.procyclingstats.com/rider/einer-augusto-rubio-reyes" xr:uid="{E8CDF9AE-9D25-443D-8F6F-30BA1F2CB9FD}"/>
    <hyperlink ref="M14" r:id="rId45" display="https://www.procyclingstats.com/rider/ben-healy" xr:uid="{289BC6A4-AC3D-4761-BBEA-F3253AAB8BF8}"/>
    <hyperlink ref="S1" r:id="rId46" display="https://www.procyclingstats.com/rider/enric-mas" xr:uid="{5BB08B24-68B2-49EB-820D-F3F17B8CF22C}"/>
    <hyperlink ref="S3" r:id="rId47" display="https://www.procyclingstats.com/rider/michael-matthews" xr:uid="{BA4B42C3-B733-439E-B7F6-A165FEE8E036}"/>
    <hyperlink ref="S22" r:id="rId48" display="https://www.procyclingstats.com/rider/tim-merlier" xr:uid="{249E8677-3C20-4988-A3E0-F5318A3D9188}"/>
    <hyperlink ref="S11" r:id="rId49" display="https://www.procyclingstats.com/rider/ben-o-connor" xr:uid="{B5C256B6-5142-4F7E-ADFD-941821974307}"/>
    <hyperlink ref="S5" r:id="rId50" display="https://www.procyclingstats.com/rider/guillaume-martin" xr:uid="{1B4019E4-68A6-4558-97BA-0C9B67C4DBE3}"/>
    <hyperlink ref="S23" r:id="rId51" display="https://www.procyclingstats.com/rider/dylan-groenewegen" xr:uid="{4F934ABB-2669-4C7E-8AB2-05FB76E6C236}"/>
    <hyperlink ref="S19" r:id="rId52" display="https://www.procyclingstats.com/rider/marc-soler" xr:uid="{741DF5C6-052E-4DF4-A9A9-48748227A4B6}"/>
    <hyperlink ref="S6" r:id="rId53" display="https://www.procyclingstats.com/rider/andreas-leknessund" xr:uid="{C209BBAC-EC46-4C04-899F-FE3A53E28FD1}"/>
    <hyperlink ref="S9" r:id="rId54" display="https://www.procyclingstats.com/rider/lennard-kamna" xr:uid="{C4F0ABBB-5FA3-4910-B549-A95A88056561}"/>
    <hyperlink ref="S20" r:id="rId55" display="https://www.procyclingstats.com/rider/toms-skujins" xr:uid="{E0DD08F4-F3D5-42A2-8B37-2D631D15E093}"/>
    <hyperlink ref="S8" r:id="rId56" display="https://www.procyclingstats.com/rider/tobias-halland-johannessen" xr:uid="{F7467BD9-FB06-44CC-B6C6-69222C82E8DD}"/>
    <hyperlink ref="S10" r:id="rId57" display="https://www.procyclingstats.com/rider/michael-woods" xr:uid="{AD1CCB89-8689-4775-ADFD-17C70D735223}"/>
    <hyperlink ref="S13" r:id="rId58" display="https://www.procyclingstats.com/rider/yves-lampaert" xr:uid="{24D851C7-473B-4B4F-B46E-01BA23A469B9}"/>
    <hyperlink ref="S17" r:id="rId59" display="https://www.procyclingstats.com/rider/ion-izagirre" xr:uid="{85806D88-E061-4939-86A5-B846AAFE8B52}"/>
    <hyperlink ref="S2" r:id="rId60" display="https://www.procyclingstats.com/rider/alex-aranburu" xr:uid="{7DE50D8A-C43A-4E8D-AA50-B3D46D1F68B0}"/>
    <hyperlink ref="S24" r:id="rId61" display="https://www.procyclingstats.com/rider/axel-zingle" xr:uid="{8AF4440F-A65A-42D4-835E-B2537D1BCC99}"/>
    <hyperlink ref="S4" r:id="rId62" display="https://www.procyclingstats.com/rider/andreas-kron" xr:uid="{3D8708A1-B9F7-4516-8F44-61A74ED78D80}"/>
    <hyperlink ref="S14" r:id="rId63" display="https://www.procyclingstats.com/rider/andrea-bagioli" xr:uid="{18A31B8E-9B89-417B-AC1B-4EDDBBCBDABC}"/>
    <hyperlink ref="S18" r:id="rId64" display="https://www.procyclingstats.com/rider/soren-kragh-andersen" xr:uid="{1C58ED6B-87E9-4C2D-8572-355BA3D780D5}"/>
    <hyperlink ref="S21" r:id="rId65" display="https://www.procyclingstats.com/rider/corbin-strong" xr:uid="{95FC0EC4-C4AD-4DB5-A16E-DBC1D2887154}"/>
    <hyperlink ref="S15" r:id="rId66" display="https://www.procyclingstats.com/rider/florian-vermeersch" xr:uid="{F67A281C-0631-4CA3-B84F-A75581476D75}"/>
    <hyperlink ref="S16" r:id="rId67" display="https://www.procyclingstats.com/rider/jonathan-milan" xr:uid="{9957248B-466F-499B-B2AB-7428730753BC}"/>
    <hyperlink ref="S7" r:id="rId68" display="https://www.procyclingstats.com/rider/rui-costa" xr:uid="{ADBFFC2A-72D7-4832-B484-042573C79401}"/>
    <hyperlink ref="S12" r:id="rId69" display="https://www.procyclingstats.com/rider/lenny-martinez" xr:uid="{1FA35E05-F711-41C7-A6B6-486208176EEE}"/>
    <hyperlink ref="S25" r:id="rId70" display="https://www.procyclingstats.com/rider/pavel-sivakov" xr:uid="{CE3321F9-B6E7-43AB-B632-3D66D152AF05}"/>
    <hyperlink ref="A16" r:id="rId71" display="https://www.procyclingstats.com/rider/alexander-kristoff" xr:uid="{907BF066-5C90-4296-8D54-9E174599CE6B}"/>
    <hyperlink ref="A28" r:id="rId72" display="https://www.procyclingstats.com/rider/arnaud-demare" xr:uid="{D887AFA6-202A-4EAA-B529-5052DAB07C4E}"/>
    <hyperlink ref="A26" r:id="rId73" display="https://www.procyclingstats.com/rider/thymen-arensman" xr:uid="{23D7325A-7758-44F3-8575-7B72E597A09A}"/>
    <hyperlink ref="A41" r:id="rId74" display="https://www.procyclingstats.com/rider/matteo-trentin" xr:uid="{05851893-BFE0-45B8-BB1D-359338533F3C}"/>
    <hyperlink ref="A21" r:id="rId75" display="https://www.procyclingstats.com/rider/danny-van-poppel" xr:uid="{8693C4B7-68DC-450C-8B22-2E799C627CE9}"/>
    <hyperlink ref="A22" r:id="rId76" display="https://www.procyclingstats.com/rider/julian-alaphilippe" xr:uid="{0CF20672-8F1B-44C4-BE48-405631FAD556}"/>
    <hyperlink ref="A35" r:id="rId77" display="https://www.procyclingstats.com/rider/jasper-stuyven" xr:uid="{120E96A9-2E36-48D5-A4D9-431F27161AFF}"/>
    <hyperlink ref="A18" r:id="rId78" display="https://www.procyclingstats.com/rider/mauro-schmid" xr:uid="{D88AC94F-D7AA-47A1-9918-222B761B9969}"/>
    <hyperlink ref="A20" r:id="rId79" display="https://www.procyclingstats.com/rider/magnus-sheffield" xr:uid="{1E1BC0FB-2625-4811-BEF0-02F9672B3CF2}"/>
    <hyperlink ref="A43" r:id="rId80" display="https://www.procyclingstats.com/rider/kasper-asgreen" xr:uid="{C91355D5-F1CA-4D30-B5B5-64101A01D197}"/>
    <hyperlink ref="A38" r:id="rId81" display="https://www.procyclingstats.com/rider/aleksey-lutsenko" xr:uid="{48A067C9-9AE7-4B4B-8BEF-4721F9A9B5E8}"/>
    <hyperlink ref="A25" r:id="rId82" display="https://www.procyclingstats.com/rider/tim-wellens" xr:uid="{055DE0BA-EE8D-4182-A91B-EC398D82CAEE}"/>
    <hyperlink ref="A40" r:id="rId83" display="https://www.procyclingstats.com/rider/jay-vine" xr:uid="{CA49595B-7CB5-49C0-B45E-16A16DA0CAD1}"/>
    <hyperlink ref="A30" r:id="rId84" display="https://www.procyclingstats.com/rider/attila-valter" xr:uid="{AB1863ED-E06E-4DD0-83A9-0DC97F9AFA43}"/>
    <hyperlink ref="A19" r:id="rId85" display="https://www.procyclingstats.com/rider/bryan-coquard" xr:uid="{56F3F905-1DC4-4E15-80B4-B8EBBDAFFE58}"/>
    <hyperlink ref="A39" r:id="rId86" display="https://www.procyclingstats.com/rider/jordi-meeus" xr:uid="{122428BF-71A2-478F-AD07-1ACCDFE1DD26}"/>
    <hyperlink ref="A34" r:id="rId87" display="https://www.procyclingstats.com/rider/rasmus-tiller" xr:uid="{B7B543CB-7920-4668-BBA5-D9ED9E980540}"/>
    <hyperlink ref="A17" r:id="rId88" display="https://www.procyclingstats.com/rider/tao-geoghegan-hart" xr:uid="{C52A3FA5-86EE-49BE-A88A-16995482D7F0}"/>
    <hyperlink ref="A27" r:id="rId89" display="https://www.procyclingstats.com/rider/wout-poels" xr:uid="{1BE861A2-0C2C-44D2-87CA-9E828C94307A}"/>
    <hyperlink ref="A29" r:id="rId90" display="https://www.procyclingstats.com/rider/felix-grossschartner" xr:uid="{5CAAFF00-BC16-4C1C-89CE-FF8E21ED9D7A}"/>
    <hyperlink ref="A31" r:id="rId91" display="https://www.procyclingstats.com/rider/mikkel-bjerg" xr:uid="{B7F107EB-C02F-4A32-B165-3A7E053B9BFA}"/>
    <hyperlink ref="A37" r:id="rId92" display="https://www.procyclingstats.com/rider/filippo-zana" xr:uid="{613392C4-421D-4033-8C54-001EF4161917}"/>
    <hyperlink ref="A15" r:id="rId93" display="https://www.procyclingstats.com/rider/maxim-van-gils" xr:uid="{E747F7FE-AA15-4193-A177-29A2045DCC8E}"/>
    <hyperlink ref="A32" r:id="rId94" display="https://www.procyclingstats.com/rider/soren-waerenskjold" xr:uid="{EDC69C28-1409-4820-BEC0-EA3E0CABEFDA}"/>
    <hyperlink ref="A14" r:id="rId95" display="https://www.procyclingstats.com/rider/derek-gee" xr:uid="{06CEB259-10C2-45FB-A53E-D64B1661873D}"/>
    <hyperlink ref="A42" r:id="rId96" display="https://www.procyclingstats.com/rider/aurelien-paret-peintre" xr:uid="{E19B0FB7-FC4E-4239-A35D-170E9576BF18}"/>
    <hyperlink ref="A33" r:id="rId97" display="https://www.procyclingstats.com/rider/edward-irl-dunbar" xr:uid="{7344D444-21A8-439A-80C6-845D7268872E}"/>
    <hyperlink ref="A36" r:id="rId98" display="https://www.procyclingstats.com/rider/antonio-tiberi" xr:uid="{CDA5D03A-3BE3-4F73-82EE-823F6B26DC0B}"/>
    <hyperlink ref="A23" r:id="rId99" display="https://www.procyclingstats.com/rider/romain-gregoire1" xr:uid="{AC6E5319-7A90-431A-8E01-9D0A42D7DF05}"/>
    <hyperlink ref="A24" r:id="rId100" display="https://www.procyclingstats.com/rider/joshua-tarling" xr:uid="{15DB7B7B-9D8A-47EA-B2A8-84EAA876A997}"/>
    <hyperlink ref="G55" r:id="rId101" display="https://www.procyclingstats.com/rider/richard-carapaz" xr:uid="{1CF1ECDB-A101-4D68-971A-6EEF340C15BD}"/>
    <hyperlink ref="G25" r:id="rId102" display="https://www.procyclingstats.com/rider/ethan-hayter" xr:uid="{366BAC83-51F8-42D9-A7E2-996B1DE971FD}"/>
    <hyperlink ref="G49" r:id="rId103" display="https://www.procyclingstats.com/rider/dylan-van-baarle" xr:uid="{22649C8E-0808-40A8-B024-F0F45A2745C7}"/>
    <hyperlink ref="G35" r:id="rId104" display="https://www.procyclingstats.com/rider/fabio-jakobsen" xr:uid="{DD326FDD-F782-4A3B-B995-3F0C22B1F354}"/>
    <hyperlink ref="G30" r:id="rId105" display="https://www.procyclingstats.com/rider/warren-barguil" xr:uid="{2E01447D-F739-4562-8684-66EDF9140379}"/>
    <hyperlink ref="G32" r:id="rId106" display="https://www.procyclingstats.com/rider/lorenzo-rota" xr:uid="{246E5E12-D563-48D4-96A7-5BFE21E2B2E3}"/>
    <hyperlink ref="G57" r:id="rId107" display="https://www.procyclingstats.com/rider/wilco-kelderman" xr:uid="{A5509E30-477B-4CB3-A4B5-F1214FEE1B79}"/>
    <hyperlink ref="G44" r:id="rId108" display="https://www.procyclingstats.com/rider/diego-ulissi" xr:uid="{A5E67727-7220-4830-B11F-5E8030E455AA}"/>
    <hyperlink ref="G38" r:id="rId109" display="https://www.procyclingstats.com/rider/hugh-carthy" xr:uid="{CCA24AF9-5B04-4900-A5CD-3B91DFBD235E}"/>
    <hyperlink ref="G41" r:id="rId110" display="https://www.procyclingstats.com/rider/luke-plapp" xr:uid="{9F8A18FA-97A0-4CAD-A20E-BC2F0A907438}"/>
    <hyperlink ref="G43" r:id="rId111" display="https://www.procyclingstats.com/rider/pascal-ackermann" xr:uid="{D602E9D7-FC09-4D69-8176-9D60A0C25E2A}"/>
    <hyperlink ref="G19" r:id="rId112" display="https://www.procyclingstats.com/rider/caleb-ewan" xr:uid="{313DC996-A5D3-4182-A329-D6442322129A}"/>
    <hyperlink ref="G34" r:id="rId113" display="https://www.procyclingstats.com/rider/jack-haig" xr:uid="{175B6054-D14E-476C-AE0C-826FD0863867}"/>
    <hyperlink ref="G20" r:id="rId114" display="https://www.procyclingstats.com/rider/michal-kwiatkowski" xr:uid="{EEB3393B-DA9B-4B22-8232-3B8887A7A139}"/>
    <hyperlink ref="G39" r:id="rId115" display="https://www.procyclingstats.com/rider/patrick-konrad" xr:uid="{F040B07B-5BC7-4766-AD95-36A614AD0FFA}"/>
    <hyperlink ref="G53" r:id="rId116" display="https://www.procyclingstats.com/rider/remi-cavagna" xr:uid="{F60393BF-B853-48CC-8815-2EF358C7340B}"/>
    <hyperlink ref="G33" r:id="rId117" display="https://www.procyclingstats.com/rider/rafal-majka" xr:uid="{8204FFE6-AD45-404E-88EC-0BC97C5EA919}"/>
    <hyperlink ref="G24" r:id="rId118" display="https://www.procyclingstats.com/rider/nils-politt" xr:uid="{8CBB2234-1ECB-4963-BE84-9ABCFD206D33}"/>
    <hyperlink ref="G51" r:id="rId119" display="https://www.procyclingstats.com/rider/emanuel-buchmann" xr:uid="{178EA682-3CB3-4587-86BF-795B91BBD113}"/>
    <hyperlink ref="G22" r:id="rId120" display="https://www.procyclingstats.com/rider/mathieu-burgaudeau" xr:uid="{B2F79562-1DC1-46BF-B0D3-8B00862BF147}"/>
    <hyperlink ref="G29" r:id="rId121" display="https://www.procyclingstats.com/rider/gerben-thijssen-bel" xr:uid="{7D021C75-CEDC-4BB8-ADBF-B3A8E599375B}"/>
    <hyperlink ref="G58" r:id="rId122" display="https://www.procyclingstats.com/rider/bruno-armirail" xr:uid="{122F498F-E930-4B2F-AB3D-2A2BB7827D89}"/>
    <hyperlink ref="G40" r:id="rId123" display="https://www.procyclingstats.com/rider/mike-teunissen" xr:uid="{8F2DD13C-E029-4195-820B-B9D820F89945}"/>
    <hyperlink ref="G28" r:id="rId124" display="https://www.procyclingstats.com/rider/victor-lafay" xr:uid="{0B7972E7-89D6-45FF-9925-B09F10F2C178}"/>
    <hyperlink ref="G23" r:id="rId125" display="https://www.procyclingstats.com/rider/juan-sebastian-molano" xr:uid="{09402639-E15F-4C6B-B50F-F5CC95E1ED04}"/>
    <hyperlink ref="G37" r:id="rId126" display="https://www.procyclingstats.com/rider/cristian-rodriguez" xr:uid="{9D6A1153-474E-466B-AC65-DAFC2FC3F9EF}"/>
    <hyperlink ref="G47" r:id="rId127" display="https://www.procyclingstats.com/rider/sam-welsford" xr:uid="{E38AA0A4-A7C3-4CC2-B767-B4B6FBB991B6}"/>
    <hyperlink ref="G45" r:id="rId128" display="https://www.procyclingstats.com/rider/hugo-page" xr:uid="{7E198AEB-7851-4A51-8851-FB7697A59F6F}"/>
    <hyperlink ref="G27" r:id="rId129" display="https://www.procyclingstats.com/rider/mattia-cattaneo" xr:uid="{B165476F-29C1-4597-8F48-2A3587FC6981}"/>
    <hyperlink ref="G52" r:id="rId130" display="https://www.procyclingstats.com/rider/davide-ballerini" xr:uid="{DFCD66B7-276E-4BFF-8208-39F717A6130D}"/>
    <hyperlink ref="G42" r:id="rId131" display="https://www.procyclingstats.com/rider/jasper-de-buyst" xr:uid="{AB6A2AB5-C3AE-4D7C-A510-9881A76947BE}"/>
    <hyperlink ref="G21" r:id="rId132" display="https://www.procyclingstats.com/rider/oier-lazkano" xr:uid="{E652D685-146D-4AB8-8DEA-4855AF56EB59}"/>
    <hyperlink ref="G31" r:id="rId133" display="https://www.procyclingstats.com/rider/ethan-vernon" xr:uid="{BB95A027-917E-43E6-9ADE-469F53522305}"/>
    <hyperlink ref="G26" r:id="rId134" display="https://www.procyclingstats.com/rider/marijn-van-den-berg" xr:uid="{0A608649-1B93-4314-845D-0C51CCAA31A9}"/>
    <hyperlink ref="G46" r:id="rId135" display="https://www.procyclingstats.com/rider/john-degenkolb" xr:uid="{CF2EAB1D-83BD-4BC6-9297-4359A8D3A1B0}"/>
    <hyperlink ref="G50" r:id="rId136" display="https://www.procyclingstats.com/rider/simone-velasco" xr:uid="{A1E546F9-7224-4B4D-9C2A-C6D270240547}"/>
    <hyperlink ref="G48" r:id="rId137" display="https://www.procyclingstats.com/rider/arvid-de-kleijn" xr:uid="{2888A1BC-54A6-4024-8E28-8C9F743DB14F}"/>
    <hyperlink ref="G54" r:id="rId138" display="https://www.procyclingstats.com/rider/milan-menten" xr:uid="{BA9A6456-CC8D-4B5A-9505-F59E6D716704}"/>
    <hyperlink ref="G56" r:id="rId139" display="https://www.procyclingstats.com/rider/paul-penhoet" xr:uid="{6254A8FB-A953-43EF-8312-38DF073CB61B}"/>
    <hyperlink ref="G36" r:id="rId140" display="https://www.procyclingstats.com/rider/max-poole" xr:uid="{3E91DFEE-CFCA-4323-9175-3E26282834E2}"/>
    <hyperlink ref="G59" r:id="rId141" display="https://www.procyclingstats.com/rider/lennert-van-eetvelt" xr:uid="{890BFDD3-2D21-48EB-AF13-48A733288EC5}"/>
    <hyperlink ref="M26" r:id="rId142" display="https://www.procyclingstats.com/rider/sergio-higuita" xr:uid="{B1DDAC37-0F53-4CA6-B5F1-11DAF7AFE3E0}"/>
    <hyperlink ref="M49" r:id="rId143" display="https://www.procyclingstats.com/rider/biniyam-ghirmay" xr:uid="{A0255186-8D2C-4A10-B40C-464EB8C4CDB2}"/>
    <hyperlink ref="M64" r:id="rId144" display="https://www.procyclingstats.com/rider/dylan-teuns" xr:uid="{33C76B65-D3B4-482F-8073-7903E0BF48E5}"/>
    <hyperlink ref="M72" r:id="rId145" display="https://www.procyclingstats.com/rider/sam-bennett" xr:uid="{1D88B35D-7E29-4705-B463-1BCD16C73210}"/>
    <hyperlink ref="M57" r:id="rId146" display="https://www.procyclingstats.com/rider/phil-bauhaus" xr:uid="{838A95F3-4033-4B8D-A52B-223B58BC5955}"/>
    <hyperlink ref="M67" r:id="rId147" display="https://www.procyclingstats.com/rider/rigoberto-uran" xr:uid="{E3FED587-A22C-41DD-8E95-3C0F54884F81}"/>
    <hyperlink ref="M25" r:id="rId148" display="https://www.procyclingstats.com/rider/mark-cavendish" xr:uid="{ECF2788C-0996-43A4-A40F-0508D6E787B2}"/>
    <hyperlink ref="M43" r:id="rId149" display="https://www.procyclingstats.com/rider/fernando-gaviria" xr:uid="{85828346-2284-4707-892B-CAF7F8D7A222}"/>
    <hyperlink ref="M41" r:id="rId150" display="https://www.procyclingstats.com/rider/alberto-bettiol" xr:uid="{ABADD9DA-E6E4-4680-AF2E-106406CC9942}"/>
    <hyperlink ref="M36" r:id="rId151" display="https://www.procyclingstats.com/rider/ivan-garcia-cortina" xr:uid="{EE26CA0A-74B1-4FA5-9C0E-4A89CACD256D}"/>
    <hyperlink ref="M50" r:id="rId152" display="https://www.procyclingstats.com/rider/kevin-vauquelin" xr:uid="{9AA1A346-2CD1-4AB9-9C99-4FBC4B6565FF}"/>
    <hyperlink ref="M30" r:id="rId153" display="https://www.procyclingstats.com/rider/magnus-cort-nielsen" xr:uid="{8BB6AF46-493E-4778-9EF8-B0CAC20E39B0}"/>
    <hyperlink ref="M45" r:id="rId154" display="https://www.procyclingstats.com/rider/stefan-bissegger" xr:uid="{0BB35AB1-3D11-4DBA-8080-94340E187DE2}"/>
    <hyperlink ref="M68" r:id="rId155" display="https://www.procyclingstats.com/rider/max-walscheid" xr:uid="{AD6C37EC-B9D5-42E1-809C-32D4C50C425E}"/>
    <hyperlink ref="M31" r:id="rId156" display="https://www.procyclingstats.com/rider/jesus-herrada-lopez" xr:uid="{A0D1D1EF-8646-498E-BC04-F5C39A9A734E}"/>
    <hyperlink ref="M46" r:id="rId157" display="https://www.procyclingstats.com/rider/matteo-sobrero" xr:uid="{80FD1041-1E8A-49F2-8619-716E6B2EE75E}"/>
    <hyperlink ref="M66" r:id="rId158" display="https://www.procyclingstats.com/rider/ben-tulett" xr:uid="{D866D732-2D88-4038-8734-5564343C3FDA}"/>
    <hyperlink ref="M56" r:id="rId159" display="https://www.procyclingstats.com/rider/dries-van-gestel" xr:uid="{8DE11DC6-3288-42D4-ABF9-23149F143126}"/>
    <hyperlink ref="M34" r:id="rId160" display="https://www.procyclingstats.com/rider/alexander-kamp" xr:uid="{A633BA65-DF53-4F35-97A4-97D15F7110B0}"/>
    <hyperlink ref="M60" r:id="rId161" display="https://www.procyclingstats.com/rider/johan-esteban-chaves" xr:uid="{367FD447-2C20-4367-AF8E-8E2140CCD562}"/>
    <hyperlink ref="M65" r:id="rId162" display="https://www.procyclingstats.com/rider/alberto-dainese" xr:uid="{AB5296E4-D8A6-4FCD-BEFB-4016C83AA7D1}"/>
    <hyperlink ref="M74" r:id="rId163" display="https://www.procyclingstats.com/rider/lorenzo-fortunato" xr:uid="{87320539-D1DA-4CBD-9028-2500FDF5136A}"/>
    <hyperlink ref="M53" r:id="rId164" display="https://www.procyclingstats.com/rider/vincenzo-albanese" xr:uid="{729D7DA0-BB27-49C1-A16B-B644F9D29F75}"/>
    <hyperlink ref="M70" r:id="rId165" display="https://www.procyclingstats.com/rider/dries-de-bondt" xr:uid="{44298D9C-37D7-402E-AFF7-C5D658F3BE20}"/>
    <hyperlink ref="M39" r:id="rId166" display="https://www.procyclingstats.com/rider/andrea-vendrame" xr:uid="{7710E799-5EC0-4B4C-92B9-C696503C0757}"/>
    <hyperlink ref="M38" r:id="rId167" display="https://www.procyclingstats.com/rider/edward-theuns" xr:uid="{D781D2B9-9C6A-40DD-8799-65B30B1C3799}"/>
    <hyperlink ref="M32" r:id="rId168" display="https://www.procyclingstats.com/rider/georg-zimmermann" xr:uid="{EB711A21-9024-4380-A4B3-E73F717DC1E2}"/>
    <hyperlink ref="M24" r:id="rId169" display="https://www.procyclingstats.com/rider/elia-viviani" xr:uid="{74843A76-8301-4250-BEF3-FE04EB24F75C}"/>
    <hyperlink ref="M40" r:id="rId170" display="https://www.procyclingstats.com/rider/clement-champoussin" xr:uid="{AC4C1B5F-06A9-4248-811A-1C32B07E1ACA}"/>
    <hyperlink ref="M29" r:id="rId171" display="https://www.procyclingstats.com/rider/michael-storer" xr:uid="{44AA9230-066C-40FA-BC41-B3156F7B75B1}"/>
    <hyperlink ref="M47" r:id="rId172" display="https://www.procyclingstats.com/rider/davide-formolo" xr:uid="{B3759839-5DB0-434C-8733-E43CB25B2AAC}"/>
    <hyperlink ref="M35" r:id="rId173" display="https://www.procyclingstats.com/rider/simon-clarke" xr:uid="{61DFC498-530A-45AA-B95A-36A8C09BB608}"/>
    <hyperlink ref="M62" r:id="rId174" display="https://www.procyclingstats.com/rider/steff-cras" xr:uid="{F344DEDB-75A1-4E4B-A141-173E30D8EF8A}"/>
    <hyperlink ref="M33" r:id="rId175" display="https://www.procyclingstats.com/rider/sep-vanmarcke" xr:uid="{9748B0C1-2649-4432-813D-95F83B235C4F}"/>
    <hyperlink ref="M54" r:id="rId176" display="https://www.procyclingstats.com/rider/nelson-oliveira" xr:uid="{0F24E6FD-A5C6-4E14-BA0A-D92D39277BE0}"/>
    <hyperlink ref="M37" r:id="rId177" display="https://www.procyclingstats.com/rider/oscar-onley" xr:uid="{8F66BDEF-FDB9-4713-B8D4-F886A2A85169}"/>
    <hyperlink ref="M63" r:id="rId178" display="https://www.procyclingstats.com/rider/chris-harper" xr:uid="{2F0F2A04-147F-4D2A-8944-71017AAA40DB}"/>
    <hyperlink ref="M51" r:id="rId179" display="https://www.procyclingstats.com/rider/henok-mulubrhan" xr:uid="{1F03A304-462A-47FB-86C5-B50D0E7DF41B}"/>
    <hyperlink ref="M52" r:id="rId180" display="https://www.procyclingstats.com/rider/kevin-vermaerke" xr:uid="{B9CCC07B-CA3F-4C56-842C-D6A7C9655E24}"/>
    <hyperlink ref="M69" r:id="rId181" display="https://www.procyclingstats.com/rider/ben-zwiehoff" xr:uid="{86448B55-9DE1-4A4C-AA57-3A0DAF063D15}"/>
    <hyperlink ref="M71" r:id="rId182" display="https://www.procyclingstats.com/rider/matthew-dinham" xr:uid="{6B30FEBE-41E0-4752-A7A0-BABD52CFFF8B}"/>
    <hyperlink ref="M28" r:id="rId183" display="https://www.procyclingstats.com/rider/jonathan-castroviejo" xr:uid="{4182C1E8-EB16-4817-B960-D1D7F368A52B}"/>
    <hyperlink ref="M44" r:id="rId184" display="https://www.procyclingstats.com/rider/matteo-moschetti" xr:uid="{036CF937-C8DC-48C4-B31E-5A11DB82E40A}"/>
    <hyperlink ref="M55" r:id="rId185" display="https://www.procyclingstats.com/rider/nathan-van-hooydonck" xr:uid="{5D3EDF4F-7DC3-4D72-8C17-C31A94C3AA13}"/>
    <hyperlink ref="M73" r:id="rId186" display="https://www.procyclingstats.com/rider/laurens-de-plus" xr:uid="{FEC0329F-810A-4C1F-BAC4-E704070C0109}"/>
    <hyperlink ref="M42" r:id="rId187" display="https://www.procyclingstats.com/rider/frederik-frison" xr:uid="{A6778DDE-51DD-4BDD-BA53-34ABFD8DE4E7}"/>
    <hyperlink ref="M59" r:id="rId188" display="https://www.procyclingstats.com/rider/laurence-pithie" xr:uid="{D14E337C-A7E4-4ACD-8D7B-5ED286F0EEC7}"/>
    <hyperlink ref="M27" r:id="rId189" display="https://www.procyclingstats.com/rider/marius-mayrhofer" xr:uid="{B593AA69-E10E-4E15-B692-92C3E0CD8E59}"/>
    <hyperlink ref="M58" r:id="rId190" display="https://www.procyclingstats.com/rider/milan-vader" xr:uid="{84626FDD-864B-4037-ACE9-3635CC49EC84}"/>
    <hyperlink ref="M61" r:id="rId191" display="https://www.procyclingstats.com/rider/tobias-lund-andresen" xr:uid="{B49A6101-14BD-4FD0-ACC4-1B0D4AF82403}"/>
    <hyperlink ref="M48" r:id="rId192" display="https://www.procyclingstats.com/rider/davide-bais" xr:uid="{4788B418-FC00-4D29-A951-CCF2953E1D94}"/>
    <hyperlink ref="S60" r:id="rId193" display="https://www.procyclingstats.com/rider/benoit-cosnefroy" xr:uid="{41E335A9-C420-4EE9-8714-C47EB1C4555D}"/>
    <hyperlink ref="S31" r:id="rId194" display="https://www.procyclingstats.com/rider/alfred-wright" xr:uid="{527B3324-895E-4D8C-AD6B-9CA7080AEAC4}"/>
    <hyperlink ref="S52" r:id="rId195" display="https://www.procyclingstats.com/rider/tobias-foss" xr:uid="{722D9CCE-1828-46DF-85FD-385F72C188B0}"/>
    <hyperlink ref="S62" r:id="rId196" display="https://www.procyclingstats.com/rider/ruben-guerreiro" xr:uid="{4AF8C8E7-7908-4482-A18D-9B9BCE6E072F}"/>
    <hyperlink ref="S35" r:id="rId197" display="https://www.procyclingstats.com/rider/florian-senechal" xr:uid="{2ABAD8D8-E33C-4AFF-AE3B-F45BAC2072D5}"/>
    <hyperlink ref="S66" r:id="rId198" display="https://www.procyclingstats.com/rider/gino-mader" xr:uid="{22DD98CF-DA62-43FA-89F7-C40C04DE4816}"/>
    <hyperlink ref="S50" r:id="rId199" display="https://www.procyclingstats.com/rider/anthony-turgis" xr:uid="{7ADB5038-BF13-432B-8DAC-9D0ECA3DD504}"/>
    <hyperlink ref="S80" r:id="rId200" display="https://www.procyclingstats.com/rider/pierre-latour" xr:uid="{9CBAD2BC-81C7-450B-899E-4E643747EB24}"/>
    <hyperlink ref="S63" r:id="rId201" display="https://www.procyclingstats.com/rider/quinn-simmons" xr:uid="{2F6A99BB-1598-42FA-8B74-60805DECF85C}"/>
    <hyperlink ref="S73" r:id="rId202" display="https://www.procyclingstats.com/rider/rudy-molard" xr:uid="{B1099BE0-344F-40FF-914D-71CDBB033CD5}"/>
    <hyperlink ref="S44" r:id="rId203" display="https://www.procyclingstats.com/rider/matis-louvel" xr:uid="{DFDD302C-40F5-4DDD-8D94-91DBADC15554}"/>
    <hyperlink ref="S81" r:id="rId204" display="https://www.procyclingstats.com/rider/jhonatan-narvaez" xr:uid="{7C41B9D8-8438-40F5-A9D1-9F1DDCF2BCC5}"/>
    <hyperlink ref="S77" r:id="rId205" display="https://www.procyclingstats.com/rider/giacomo-nizzolo" xr:uid="{0BD0F5CD-D200-45E2-9D67-CBE8AFDD1E82}"/>
    <hyperlink ref="S75" r:id="rId206" display="https://www.procyclingstats.com/rider/rohan-dennis" xr:uid="{7C5C75BF-77F8-4923-A47A-DC8D8894DC97}"/>
    <hyperlink ref="S43" r:id="rId207" display="https://www.procyclingstats.com/rider/andrea-pasqualon" xr:uid="{73005705-0F21-408F-9115-81BFAE02DEDE}"/>
    <hyperlink ref="S42" r:id="rId208" display="https://www.procyclingstats.com/rider/luca-mozzato" xr:uid="{AF8D7B8B-C6EC-4D65-A1A0-83844C7A28A6}"/>
    <hyperlink ref="S82" r:id="rId209" display="https://www.procyclingstats.com/rider/natnael-tesfatsion" xr:uid="{E8711EA0-6356-4A39-9DB9-EE2E8AFEE48E}"/>
    <hyperlink ref="S37" r:id="rId210" display="https://www.procyclingstats.com/rider/sandy-dujardin" xr:uid="{7DF2129B-E7DD-41B0-AAA9-4BE7EDBC8007}"/>
    <hyperlink ref="S67" r:id="rId211" display="https://www.procyclingstats.com/rider/george-bennett" xr:uid="{8F886976-21BA-4B0A-9671-A0C412A81E56}"/>
    <hyperlink ref="S88" r:id="rId212" display="https://www.procyclingstats.com/rider/rune-herregodts" xr:uid="{61142E29-5CE8-41CD-A5AC-88CEF8050C67}"/>
    <hyperlink ref="S41" r:id="rId213" display="https://www.procyclingstats.com/rider/sylvain-moniquet" xr:uid="{D015B8F2-5A70-474C-B8F6-DE4C867E0836}"/>
    <hyperlink ref="S47" r:id="rId214" display="https://www.procyclingstats.com/rider/alessandro-fedeli" xr:uid="{A7DB2D1C-4A92-41CD-A060-62E82148F97C}"/>
    <hyperlink ref="S48" r:id="rId215" display="https://www.procyclingstats.com/rider/dorian-godon" xr:uid="{CDBCA304-3F4D-40C6-8BDE-7EE0B30687C5}"/>
    <hyperlink ref="S84" r:id="rId216" display="https://www.procyclingstats.com/rider/clement-venturini" xr:uid="{DC114939-C305-40AB-93FF-3DB32A6358F2}"/>
    <hyperlink ref="S85" r:id="rId217" display="https://www.procyclingstats.com/rider/eduardo-sepulveda" xr:uid="{BAD89BED-732F-4F40-8F2D-660F0B37967A}"/>
    <hyperlink ref="S58" r:id="rId218" display="https://www.procyclingstats.com/rider/roger-adria" xr:uid="{D0871EFF-13B9-4B50-8117-C2644F98B9AF}"/>
    <hyperlink ref="S54" r:id="rId219" display="https://www.procyclingstats.com/rider/clement-berthet" xr:uid="{940EEE76-3F54-4D5D-8415-3C65B2D2C783}"/>
    <hyperlink ref="S36" r:id="rId220" display="https://www.procyclingstats.com/rider/sjoerd-bax" xr:uid="{A13578A9-E0C9-4173-B07E-C511E464FFB5}"/>
    <hyperlink ref="S79" r:id="rId221" display="https://www.procyclingstats.com/rider/valentin-ferron" xr:uid="{41577E2A-471D-4190-ABC3-8C8948F2BCCF}"/>
    <hyperlink ref="S51" r:id="rId222" display="https://www.procyclingstats.com/rider/pascal-eenkhoorn" xr:uid="{B33A611D-380E-44E1-BECD-5AC60C25C338}"/>
    <hyperlink ref="S32" r:id="rId223" display="https://www.procyclingstats.com/rider/jefferson-alexander-cepeda" xr:uid="{1E3031D3-F3C3-4A30-947B-B7074A8F0746}"/>
    <hyperlink ref="S87" r:id="rId224" display="https://www.procyclingstats.com/rider/cedric-beullens" xr:uid="{42CBB48B-AA2D-41E1-91A6-F7D43A1AD40D}"/>
    <hyperlink ref="S55" r:id="rId225" display="https://www.procyclingstats.com/rider/stephen-williams" xr:uid="{7BD11569-804A-4532-ADA2-E9E448A8E67B}"/>
    <hyperlink ref="S71" r:id="rId226" display="https://www.procyclingstats.com/rider/jenthe-biermans" xr:uid="{4A7BCD1C-BBFE-4B68-9E96-12A1F33C660A}"/>
    <hyperlink ref="S45" r:id="rId227" display="https://www.procyclingstats.com/rider/nico-denz" xr:uid="{0C780AE8-289D-40B5-BC65-2E83A30B3DC6}"/>
    <hyperlink ref="S30" r:id="rId228" display="https://www.procyclingstats.com/rider/cristian-scaroni" xr:uid="{8DA15222-627F-4A55-A775-E51E7E839ACB}"/>
    <hyperlink ref="S56" r:id="rId229" display="https://www.procyclingstats.com/rider/louis-barre" xr:uid="{3ED4854A-C0A4-4766-A51F-2727C7E9DCEA}"/>
    <hyperlink ref="S86" r:id="rId230" display="https://www.procyclingstats.com/rider/lewis-askey" xr:uid="{4627F1E8-E1DF-41EA-BF5E-C1D8A6069B4B}"/>
    <hyperlink ref="S76" r:id="rId231" display="https://www.procyclingstats.com/rider/thomas-gloag" xr:uid="{04CA4D9F-4875-4F07-A27A-2049218B31A9}"/>
    <hyperlink ref="S29" r:id="rId232" display="https://www.procyclingstats.com/rider/remy-rochas" xr:uid="{7BCA36A8-B13F-401D-A998-5DD28BFA9CEF}"/>
    <hyperlink ref="S61" r:id="rId233" display="https://www.procyclingstats.com/rider/simon-carr" xr:uid="{C8C551A7-7779-474C-9970-BBEEDF1160E4}"/>
    <hyperlink ref="S78" r:id="rId234" display="https://www.procyclingstats.com/rider/owain-doull" xr:uid="{15597A71-193C-47F2-95E4-0A91C9A5590B}"/>
    <hyperlink ref="S34" r:id="rId235" display="https://www.procyclingstats.com/rider/thibau-nys" xr:uid="{923D7F8A-4216-427D-859A-6BE00A4316B2}"/>
    <hyperlink ref="S46" r:id="rId236" display="https://www.procyclingstats.com/rider/frederik-wandahl" xr:uid="{872706C6-8F27-4455-9AA5-D102A8B85687}"/>
    <hyperlink ref="S38" r:id="rId237" display="https://www.procyclingstats.com/rider/timo-kielich" xr:uid="{A44829F5-0BE5-48DB-BBC0-5C817802EBD7}"/>
    <hyperlink ref="S70" r:id="rId238" display="https://www.procyclingstats.com/rider/ide-schelling" xr:uid="{3FB69640-B727-4788-ACDE-1EDB27AEBBA1}"/>
    <hyperlink ref="S64" r:id="rId239" display="https://www.procyclingstats.com/rider/cees-bol" xr:uid="{D269EF5A-0F23-41C3-A937-715AC5077E02}"/>
    <hyperlink ref="S72" r:id="rId240" display="https://www.procyclingstats.com/rider/sven-erik-bystrom" xr:uid="{0F14D09C-5FA0-4389-9D4D-546B3F5186E9}"/>
    <hyperlink ref="S33" r:id="rId241" display="https://www.procyclingstats.com/rider/nils-eekhoff" xr:uid="{1D0729C1-78BD-4DA3-98DF-3F51654D75AF}"/>
    <hyperlink ref="S69" r:id="rId242" display="https://www.procyclingstats.com/rider/damien-howson" xr:uid="{CCB254F7-5512-4CA4-90F2-0AC845BCDC8E}"/>
    <hyperlink ref="S83" r:id="rId243" display="https://www.procyclingstats.com/rider/sebastian-berwick" xr:uid="{01C816BA-555A-4C97-AFA7-33766CC2EA09}"/>
    <hyperlink ref="S65" r:id="rId244" display="https://www.procyclingstats.com/rider/amanuel-gebrezgabihier" xr:uid="{D3391D9E-BCCC-4F71-BC46-98243DE64DFD}"/>
    <hyperlink ref="S49" r:id="rId245" display="https://www.procyclingstats.com/rider/matthew-riccitello" xr:uid="{F772B5EB-ABA7-4203-9556-E87FE3EF4F5F}"/>
    <hyperlink ref="S74" r:id="rId246" display="https://www.procyclingstats.com/rider/georg-steinhauser" xr:uid="{FE81B295-078C-41F7-8A6B-10061EA44720}"/>
    <hyperlink ref="S68" r:id="rId247" display="https://www.procyclingstats.com/rider/egan-bernal" xr:uid="{E24C7746-98CA-4EDC-94D0-B70A748EC936}"/>
    <hyperlink ref="S40" r:id="rId248" display="https://www.procyclingstats.com/rider/felix-engelhardt" xr:uid="{F693A348-A68E-4550-9F8E-41D408CFBD55}"/>
    <hyperlink ref="S53" r:id="rId249" display="https://www.procyclingstats.com/rider/enrico-zanoncello" xr:uid="{47AD7548-A63B-41B9-8140-B02B989261C5}"/>
    <hyperlink ref="S39" r:id="rId250" display="https://www.procyclingstats.com/rider/jesus-david-pena-jimenez" xr:uid="{B94079B1-3F54-4FDF-A2D7-C9E1A68101EF}"/>
    <hyperlink ref="S59" r:id="rId251" display="https://www.procyclingstats.com/rider/isaac-del-toro" xr:uid="{AE49CFA9-92EA-4643-AA19-B6140A575352}"/>
    <hyperlink ref="S57" r:id="rId252" display="https://www.procyclingstats.com/rider/george-jackson" xr:uid="{1D05CB69-5B92-45CA-8433-81F56948C04F}"/>
    <hyperlink ref="A107" r:id="rId253" display="https://www.procyclingstats.com/rider/daniel-felipe-martinez" xr:uid="{7CF91B96-E1B7-4A8B-AA7B-CFE4EFA0E556}"/>
    <hyperlink ref="A65" r:id="rId254" display="https://www.procyclingstats.com/rider/louis-meintjes" xr:uid="{44D112F5-7A69-428D-90C9-104F60705BB9}"/>
    <hyperlink ref="A85" r:id="rId255" display="https://www.procyclingstats.com/rider/juan-pedro-lopez" xr:uid="{7E8ECB77-B45A-44A0-88BE-31789BD0D415}"/>
    <hyperlink ref="A64" r:id="rId256" display="https://www.procyclingstats.com/rider/miguel-angel-lopez" xr:uid="{AAF63AD5-AAB6-4CFE-9A12-420B1270AB94}"/>
    <hyperlink ref="A63" r:id="rId257" display="https://www.procyclingstats.com/rider/quinten-hermans" xr:uid="{80F44572-9838-41AB-B63A-2069D42BA9C6}"/>
    <hyperlink ref="A103" r:id="rId258" display="https://www.procyclingstats.com/rider/victor-campenaerts" xr:uid="{C670BE0F-66B2-49D5-A434-C66E9307D937}"/>
    <hyperlink ref="A81" r:id="rId259" display="https://www.procyclingstats.com/rider/mauri-vansevenant" xr:uid="{022F7973-FDFF-4FA8-9CE9-AB900089B846}"/>
    <hyperlink ref="A68" r:id="rId260" display="https://www.procyclingstats.com/rider/max-kanter" xr:uid="{190FED90-F859-4B76-AAB0-9090CB70A987}"/>
    <hyperlink ref="A93" r:id="rId261" display="https://www.procyclingstats.com/rider/mikkel-honore" xr:uid="{0A1B0B71-8078-4F88-B9EC-FC2F3B60F465}"/>
    <hyperlink ref="A114" r:id="rId262" display="https://www.procyclingstats.com/rider/alessandro-covi" xr:uid="{3CD0338A-61C6-4C86-A7A6-58FEC214A99D}"/>
    <hyperlink ref="A61" r:id="rId263" display="https://www.procyclingstats.com/rider/samuele-battistella" xr:uid="{0E14E166-9245-4806-9629-B24EF0A9D8D8}"/>
    <hyperlink ref="A48" r:id="rId264" display="https://www.procyclingstats.com/rider/gianni-vermeersch" xr:uid="{B439E3E8-3BFE-4516-B455-583D78C26C66}"/>
    <hyperlink ref="A110" r:id="rId265" display="https://www.procyclingstats.com/rider/david-de-la-cruz" xr:uid="{A0417798-96E7-489E-84C6-111C09AA7916}"/>
    <hyperlink ref="A75" r:id="rId266" display="https://www.procyclingstats.com/rider/rein-taaramae" xr:uid="{27A0ECDF-F110-4D69-B4EA-A8B4D66E9087}"/>
    <hyperlink ref="A52" r:id="rId267" display="https://www.procyclingstats.com/rider/giovanni-aleotti" xr:uid="{C4008BFC-27A7-4ABD-9DC1-B838CC536C03}"/>
    <hyperlink ref="A94" r:id="rId268" display="https://www.procyclingstats.com/rider/luka-mezgec" xr:uid="{2A4DC4B7-644D-41C7-BE6C-270F0C09475D}"/>
    <hyperlink ref="A84" r:id="rId269" display="https://www.procyclingstats.com/rider/jason-tesson" xr:uid="{264CB8F8-7F83-4A74-BB23-F6007600D1D0}"/>
    <hyperlink ref="A106" r:id="rId270" display="https://www.procyclingstats.com/rider/jakub-mareczko" xr:uid="{5E09EC66-7EE6-4159-9885-24A6A01E9E7D}"/>
    <hyperlink ref="A99" r:id="rId271" display="https://www.procyclingstats.com/rider/filippo-fiorelli" xr:uid="{D62E3741-C26E-470F-9DA9-001A9CD8BB42}"/>
    <hyperlink ref="A76" r:id="rId272" display="https://www.procyclingstats.com/rider/torstein-traeen" xr:uid="{A85543DF-6EAA-4024-B2E7-603296384EB2}"/>
    <hyperlink ref="A98" r:id="rId273" display="https://www.procyclingstats.com/rider/casper-van-uden" xr:uid="{299D884F-5FC4-4455-BD0D-9E3993C04C9D}"/>
    <hyperlink ref="A86" r:id="rId274" display="https://www.procyclingstats.com/rider/timothy-dupont" xr:uid="{4A5DB71C-798E-43B7-B8B1-DC286FB1ADB9}"/>
    <hyperlink ref="A92" r:id="rId275" display="https://www.procyclingstats.com/rider/stan-dewulf" xr:uid="{BB3F8004-CE7F-4663-95B5-D9174C32D722}"/>
    <hyperlink ref="A96" r:id="rId276" display="https://www.procyclingstats.com/rider/harm-vanhoucke" xr:uid="{6760C291-CC53-40D5-8FFA-469B0132AB42}"/>
    <hyperlink ref="A82" r:id="rId277" display="https://www.procyclingstats.com/rider/stefan-de-bod" xr:uid="{71853FB3-1BFA-4CCB-BD13-916EA9E67CFA}"/>
    <hyperlink ref="A101" r:id="rId278" display="https://www.procyclingstats.com/rider/aaron-gate" xr:uid="{C5AE33CD-E59D-4005-950A-6187B652F6A4}"/>
    <hyperlink ref="A67" r:id="rId279" display="https://www.procyclingstats.com/rider/daan-hoole" xr:uid="{71852DC8-51A6-4A1A-91CA-1E8F104D83BF}"/>
    <hyperlink ref="A66" r:id="rId280" display="https://www.procyclingstats.com/rider/anthony-perez" xr:uid="{23F4B226-A58B-47CB-8E87-9C594CE5B312}"/>
    <hyperlink ref="A79" r:id="rId281" display="https://www.procyclingstats.com/rider/rui-oliveira" xr:uid="{140ECCE6-D330-496C-A4D8-59806B2F6FFF}"/>
    <hyperlink ref="A102" r:id="rId282" display="https://www.procyclingstats.com/rider/james-knox" xr:uid="{A629979C-4182-4511-A4CB-7F239056D96C}"/>
    <hyperlink ref="A69" r:id="rId283" display="https://www.procyclingstats.com/rider/krists-neilands" xr:uid="{4BD73285-D421-48CB-8503-2BF7C4BB402B}"/>
    <hyperlink ref="A59" r:id="rId284" display="https://www.procyclingstats.com/rider/harold-tejada" xr:uid="{30FA9D54-E4A6-4741-A14A-5D9E4A31889F}"/>
    <hyperlink ref="A47" r:id="rId285" display="https://www.procyclingstats.com/rider/orluis-aular" xr:uid="{E9F08D35-6213-4053-8330-944079150384}"/>
    <hyperlink ref="A58" r:id="rId286" display="https://www.procyclingstats.com/rider/lionel-taminiaux" xr:uid="{23A5640F-12CC-4B79-9233-4091D37745F4}"/>
    <hyperlink ref="A72" r:id="rId287" display="https://www.procyclingstats.com/rider/jon-barrenetxea-golzarri" xr:uid="{CAE4A5E8-087B-40DA-B86C-FC358E571FC2}"/>
    <hyperlink ref="A54" r:id="rId288" display="https://www.procyclingstats.com/rider/mathias-vacek" xr:uid="{400DE7EB-81F7-4A17-A074-958BC882BF4D}"/>
    <hyperlink ref="A55" r:id="rId289" display="https://www.procyclingstats.com/rider/finn-fisher-black" xr:uid="{8BA7D3D5-8E52-470A-B2C3-8E3AC73C43FB}"/>
    <hyperlink ref="A115" r:id="rId290" display="https://www.procyclingstats.com/rider/laurens-huys" xr:uid="{AC25D5AC-2676-45D4-AED8-A1D2388E0A76}"/>
    <hyperlink ref="A91" r:id="rId291" display="https://www.procyclingstats.com/rider/stan-van-tricht" xr:uid="{C2715D21-BA30-4F46-B939-A5CF689C0CCD}"/>
    <hyperlink ref="A113" r:id="rId292" display="https://www.procyclingstats.com/rider/laurenz-rex" xr:uid="{E8D8B2EB-6920-44A8-AA8E-56A6B117D2D6}"/>
    <hyperlink ref="A95" r:id="rId293" display="https://www.procyclingstats.com/rider/ivo-emanuel-alves" xr:uid="{4B472777-4587-461D-8A74-2E40E674DFAB}"/>
    <hyperlink ref="A104" r:id="rId294" display="https://www.procyclingstats.com/rider/walter-calzoni" xr:uid="{2CD6C67A-4FE7-4FD1-8BA8-5A804B38AE7B}"/>
    <hyperlink ref="A83" r:id="rId295" display="https://www.procyclingstats.com/rider/nans-peters" xr:uid="{30970A39-34B5-4B91-8D95-0BBBA01DB028}"/>
    <hyperlink ref="A49" r:id="rId296" display="https://www.procyclingstats.com/rider/yannis-voisard" xr:uid="{C7A812B7-164E-47C4-B5EF-2B4796353504}"/>
    <hyperlink ref="A97" r:id="rId297" display="https://www.procyclingstats.com/rider/william-junior-lecerf" xr:uid="{91355AFC-9807-44C3-AE93-85BFD8D9CE84}"/>
    <hyperlink ref="A78" r:id="rId298" display="https://www.procyclingstats.com/rider/ben-hermans" xr:uid="{DAE4BA9F-8DE1-4C84-8962-A8036DD22C85}"/>
    <hyperlink ref="A112" r:id="rId299" display="https://www.procyclingstats.com/rider/gorka-izagirre" xr:uid="{51151C0A-930B-4B87-B113-5B4B2F76A3A0}"/>
    <hyperlink ref="A73" r:id="rId300" display="https://www.procyclingstats.com/rider/arne-marit" xr:uid="{6FA668CC-EF9C-4364-AD1B-6DBE761E0DB8}"/>
    <hyperlink ref="A57" r:id="rId301" display="https://www.procyclingstats.com/rider/alexis-renard" xr:uid="{3468A41A-5F2C-4BC1-A393-71F72AFD68DD}"/>
    <hyperlink ref="A62" r:id="rId302" display="https://www.procyclingstats.com/rider/julien-bernard" xr:uid="{E4278F2C-C000-4A26-90EC-7E5613574576}"/>
    <hyperlink ref="A87" r:id="rId303" display="https://www.procyclingstats.com/rider/ryan-mullen" xr:uid="{181B86C9-9A7B-4B1E-86E9-D5575582FBB6}"/>
    <hyperlink ref="A51" r:id="rId304" display="https://www.procyclingstats.com/rider/kobe-goossens" xr:uid="{005CE812-0A46-4388-A9C4-EB502AD75FDA}"/>
    <hyperlink ref="A111" r:id="rId305" display="https://www.procyclingstats.com/rider/mark-donovan" xr:uid="{ACFC4BE1-7233-4241-92B1-939517F06A89}"/>
    <hyperlink ref="A108" r:id="rId306" display="https://www.procyclingstats.com/rider/casper-pedersen" xr:uid="{09744972-B56C-4A04-84F5-6C134731FFDC}"/>
    <hyperlink ref="A89" r:id="rId307" display="https://www.procyclingstats.com/rider/javier-romo" xr:uid="{25BB53CB-CFFB-4424-9605-C6C8DAB74052}"/>
    <hyperlink ref="A77" r:id="rId308" display="https://www.procyclingstats.com/rider/fredrik-dversnes" xr:uid="{9F7B5CCC-9266-4552-B499-B2C1B32FC085}"/>
    <hyperlink ref="A50" r:id="rId309" display="https://www.procyclingstats.com/rider/nicolas-prodhomme" xr:uid="{DE145E45-5219-444C-86F8-6FD9EDBCFBB9}"/>
    <hyperlink ref="A70" r:id="rId310" display="https://www.procyclingstats.com/rider/tim-van-dijke" xr:uid="{999A6EF0-A167-4C44-811E-EC93FC5B1B75}"/>
    <hyperlink ref="A80" r:id="rId311" display="https://www.procyclingstats.com/rider/pelayo-sanchez-mayo" xr:uid="{05E5D208-070F-4AF4-8B6D-7960B2818B8C}"/>
    <hyperlink ref="A60" r:id="rId312" display="https://www.procyclingstats.com/rider/jarne-van-de-paar" xr:uid="{2814137F-FD89-4C39-AB95-F6D03DA5B988}"/>
    <hyperlink ref="A56" r:id="rId313" display="https://www.procyclingstats.com/rider/brent-van-moer" xr:uid="{268A5BF3-40B8-4CCD-84D8-162D29713F6E}"/>
    <hyperlink ref="A74" r:id="rId314" display="https://www.procyclingstats.com/rider/geoffrey-soupe" xr:uid="{ADBD5352-128C-4F49-A303-BC49F98DCD06}"/>
    <hyperlink ref="A53" r:id="rId315" display="https://www.procyclingstats.com/rider/per-strand-hagenes" xr:uid="{BBBE2B05-C029-463D-BF1C-E1ED7404DAA1}"/>
    <hyperlink ref="A88" r:id="rId316" display="https://www.procyclingstats.com/rider/giulio-pellizzari" xr:uid="{9B190A8E-7B59-47E6-AF3A-5D61C4CDA4E7}"/>
    <hyperlink ref="A109" r:id="rId317" display="https://www.procyclingstats.com/rider/jonas-rickaert" xr:uid="{96F2A911-8BFE-4500-8776-B1EC36F17E4E}"/>
    <hyperlink ref="A105" r:id="rId318" display="https://www.procyclingstats.com/rider/martin-marcellusi" xr:uid="{B0C562D4-F6D0-477B-8C64-64CB4E4098B1}"/>
    <hyperlink ref="A100" r:id="rId319" display="https://www.procyclingstats.com/rider/marco-frigo" xr:uid="{BC64DD63-14A8-43D4-BCC2-49AB9731B1D5}"/>
    <hyperlink ref="A71" r:id="rId320" display="https://www.procyclingstats.com/rider/oscar-sevilla" xr:uid="{81195871-6853-4070-902D-92095F3C1A81}"/>
    <hyperlink ref="A90" r:id="rId321" display="https://www.procyclingstats.com/rider/riley-sheehan" xr:uid="{738E5AF7-5DEF-4D15-8566-06E4FEAED401}"/>
    <hyperlink ref="G99" r:id="rId322" display="https://www.procyclingstats.com/rider/bauke-mollema" xr:uid="{2259AAF2-64BB-4709-A6C7-0721E8CEE7DC}"/>
    <hyperlink ref="G142" r:id="rId323" display="https://www.procyclingstats.com/rider/greg-van-avermaet" xr:uid="{AE1912C4-345A-4172-BD46-38FBB7A3E0EC}"/>
    <hyperlink ref="G65" r:id="rId324" display="https://www.procyclingstats.com/rider/hugo-hofstetter" xr:uid="{A96E00A2-6639-4760-AA12-63850F226F2F}"/>
    <hyperlink ref="G68" r:id="rId325" display="https://www.procyclingstats.com/rider/koen-bouwman" xr:uid="{6E9A35EF-A7BD-42AC-91E0-F51F5F8B4CE4}"/>
    <hyperlink ref="G75" r:id="rId326" display="https://www.procyclingstats.com/rider/simone-consonni" xr:uid="{0C7950F8-326C-4D7E-BA2E-13CC8C370A78}"/>
    <hyperlink ref="G104" r:id="rId327" display="https://www.procyclingstats.com/rider/bob-jungels" xr:uid="{D4B97BC7-C19D-4F34-84B0-34D787A68B94}"/>
    <hyperlink ref="G106" r:id="rId328" display="https://www.procyclingstats.com/rider/ben-turner" xr:uid="{683BB397-DE69-4867-B284-0C6504699F67}"/>
    <hyperlink ref="G134" r:id="rId329" display="https://www.procyclingstats.com/rider/jakob-fuglsang" xr:uid="{465AAFDB-1865-45A0-96E5-EA7C9DEE9A99}"/>
    <hyperlink ref="G122" r:id="rId330" display="https://www.procyclingstats.com/rider/luis-leon-sanchez" xr:uid="{61E3527A-E2F8-4632-ADDA-E68467BABD2A}"/>
    <hyperlink ref="G117" r:id="rId331" display="https://www.procyclingstats.com/rider/jake-stewart" xr:uid="{703F3E9F-805D-44AF-929D-04002DB64EE1}"/>
    <hyperlink ref="G108" r:id="rId332" display="https://www.procyclingstats.com/rider/hugo-houle" xr:uid="{D47FC9E5-A7B1-4FC2-8B32-A35EE09772DB}"/>
    <hyperlink ref="G123" r:id="rId333" display="https://www.procyclingstats.com/rider/ivan-ramiro-sosa" xr:uid="{7A4D33EF-7DDB-4D8D-8BC8-2F9F139DB6CE}"/>
    <hyperlink ref="G89" r:id="rId334" display="https://www.procyclingstats.com/rider/stefano-oldani" xr:uid="{CE0F47EF-AE60-4151-A64D-69BF834CC8DE}"/>
    <hyperlink ref="G93" r:id="rId335" display="https://www.procyclingstats.com/rider/maximilian-schachmann" xr:uid="{C96AB856-BA39-4037-84FB-0741B29CD84F}"/>
    <hyperlink ref="G88" r:id="rId336" display="https://www.procyclingstats.com/rider/lucas-hamilton" xr:uid="{E806CD7B-0CDF-4783-A13D-6F9C4F1AEF24}"/>
    <hyperlink ref="G96" r:id="rId337" display="https://www.procyclingstats.com/rider/geoffrey-bouchard" xr:uid="{12943C3F-31B4-4EE6-B3A6-F87D8FB76EF8}"/>
    <hyperlink ref="G95" r:id="rId338" display="https://www.procyclingstats.com/rider/piet-allegaert" xr:uid="{D98E57F8-9B94-4457-AD73-E8EFCFB7C179}"/>
    <hyperlink ref="G72" r:id="rId339" display="https://www.procyclingstats.com/rider/stanisaw-aniolkowski" xr:uid="{A512D777-01CA-4CC8-A76A-3CB17919ED12}"/>
    <hyperlink ref="G143" r:id="rId340" display="https://www.procyclingstats.com/rider/taco-van-der-hoorn" xr:uid="{BC8ED3F9-E3FD-4BFC-8C5E-4CCA5B64358E}"/>
    <hyperlink ref="G140" r:id="rId341" display="https://www.procyclingstats.com/rider/nick-schultz" xr:uid="{2EAD44B1-4714-4AC7-ADEA-28536D23CB09}"/>
    <hyperlink ref="G66" r:id="rId342" display="https://www.procyclingstats.com/rider/daniel-mclay" xr:uid="{35D55761-9510-4ADD-908E-438800745BEB}"/>
    <hyperlink ref="G138" r:id="rId343" display="https://www.procyclingstats.com/rider/edvald-boasson-hagen" xr:uid="{392884BE-77E0-4AD9-AAE7-437EAA2D4EC0}"/>
    <hyperlink ref="G137" r:id="rId344" display="https://www.procyclingstats.com/rider/connor-swift" xr:uid="{F0E5F7C6-EAD0-4CFB-8AA5-994FEC880468}"/>
    <hyperlink ref="G79" r:id="rId345" display="https://www.procyclingstats.com/rider/gonzalo-serrano" xr:uid="{8B4008E9-08CC-43F3-A8AE-1E50F12A3EA7}"/>
    <hyperlink ref="G85" r:id="rId346" display="https://www.procyclingstats.com/rider/nikias-arndt" xr:uid="{3847EA2F-82AF-4F64-8825-0B7D49644C58}"/>
    <hyperlink ref="G86" r:id="rId347" display="https://www.procyclingstats.com/rider/lawson-craddock" xr:uid="{0C188780-8B90-4121-9365-EDA261601653}"/>
    <hyperlink ref="G103" r:id="rId348" display="https://www.procyclingstats.com/rider/elie-gesbert" xr:uid="{0FFAC29D-356A-4829-A11E-912A57B3E4CA}"/>
    <hyperlink ref="G92" r:id="rId349" display="https://www.procyclingstats.com/rider/tony-gallopin" xr:uid="{19D32BB0-4659-43FB-BAE0-E4D44DF4EB5B}"/>
    <hyperlink ref="G84" r:id="rId350" display="https://www.procyclingstats.com/rider/sean-quinn" xr:uid="{AA51EC37-4F32-4336-8A78-DC94F3FF3CFF}"/>
    <hyperlink ref="G69" r:id="rId351" display="https://www.procyclingstats.com/rider/itamar-einhorn" xr:uid="{B69846DE-62D2-4FC4-9F1F-903A3C0412B8}"/>
    <hyperlink ref="G80" r:id="rId352" display="https://www.procyclingstats.com/rider/mark-stewart" xr:uid="{D28F2AE6-5D52-479A-B7DA-B128F873416F}"/>
    <hyperlink ref="G118" r:id="rId353" display="https://www.procyclingstats.com/rider/samuel-watson" xr:uid="{2166EBBD-62C6-4631-97F3-1C6519F34D1F}"/>
    <hyperlink ref="G98" r:id="rId354" display="https://www.procyclingstats.com/rider/madis-mihkels" xr:uid="{FA4DE374-01D1-4367-B660-F5B27AC84CF6}"/>
    <hyperlink ref="G83" r:id="rId355" display="https://www.procyclingstats.com/rider/jakub-otruba" xr:uid="{D29773B6-2276-4E6E-9EBD-642AEFFC9B9B}"/>
    <hyperlink ref="G91" r:id="rId356" display="https://www.procyclingstats.com/rider/davide-piganzoli" xr:uid="{D61EA972-D885-41AD-B51E-74BF323BBB6D}"/>
    <hyperlink ref="G111" r:id="rId357" display="https://www.procyclingstats.com/rider/guillaume-boivin" xr:uid="{C01F13C4-F780-48E7-8069-6BA6E7A1749D}"/>
    <hyperlink ref="G77" r:id="rId358" display="https://www.procyclingstats.com/rider/dion-smith" xr:uid="{7CCD9870-54BB-4EB5-9F18-94CAA48835C0}"/>
    <hyperlink ref="G70" r:id="rId359" display="https://www.procyclingstats.com/rider/simone-petilli" xr:uid="{A47A1707-6414-4089-8260-4B6F0209EECE}"/>
    <hyperlink ref="G71" r:id="rId360" display="https://www.procyclingstats.com/rider/bert-van-lerberghe" xr:uid="{EC7FF706-18EF-47C7-8CE3-B0D75D919733}"/>
    <hyperlink ref="G135" r:id="rId361" display="https://www.procyclingstats.com/rider/raul-garcia-pierna" xr:uid="{56BD0F74-7B47-43BE-A63D-C16C938EC7D0}"/>
    <hyperlink ref="G97" r:id="rId362" display="https://www.procyclingstats.com/rider/jacob-hindsgaul-madsen" xr:uid="{BC3A6FD6-D6C7-491F-B796-2C4343B6A3E5}"/>
    <hyperlink ref="G125" r:id="rId363" display="https://www.procyclingstats.com/rider/rainer-kepplinger" xr:uid="{56EADA59-25BA-46E6-8E76-81702E137C42}"/>
    <hyperlink ref="G115" r:id="rId364" display="https://www.procyclingstats.com/rider/gregor-muhlberger" xr:uid="{1C6C04BA-ACF2-41F6-B6CA-FDCB719812DF}"/>
    <hyperlink ref="G94" r:id="rId365" display="https://www.procyclingstats.com/rider/niccolo-bonifazio" xr:uid="{3D6F8D40-116E-4032-96C4-C8CC450D5847}"/>
    <hyperlink ref="G102" r:id="rId366" display="https://www.procyclingstats.com/rider/thomas-de-gendt" xr:uid="{4F44863F-40FA-480E-B62D-0BF9A34108AF}"/>
    <hyperlink ref="G109" r:id="rId367" display="https://www.procyclingstats.com/rider/jonas-koch" xr:uid="{B5D94150-DDC5-4A75-8A2E-F2C76E8418D8}"/>
    <hyperlink ref="G64" r:id="rId368" display="https://www.procyclingstats.com/rider/jonas-gregaard" xr:uid="{1B68ACBD-1DE8-446A-8B6C-9E05596EF4F5}"/>
    <hyperlink ref="G105" r:id="rId369" display="https://www.procyclingstats.com/rider/alex-kirsch" xr:uid="{0069FF0C-987D-4B60-8660-FD32638892B5}"/>
    <hyperlink ref="G90" r:id="rId370" display="https://www.procyclingstats.com/rider/paul-ourselin" xr:uid="{A9A62D70-9DE4-4709-B55D-CD4831BEF316}"/>
    <hyperlink ref="G139" r:id="rId371" display="https://www.procyclingstats.com/rider/leo-hayter" xr:uid="{1AA909AC-D6DF-4E26-9EEF-2C23B7392295}"/>
    <hyperlink ref="G112" r:id="rId372" display="https://www.procyclingstats.com/rider/kamiel-bonneu" xr:uid="{D6271503-4311-48A3-984A-9DAA527BED2A}"/>
    <hyperlink ref="G78" r:id="rId373" display="https://www.procyclingstats.com/rider/william-barta" xr:uid="{BF13C465-1013-46FC-B2EC-82B6590EF11C}"/>
    <hyperlink ref="G113" r:id="rId374" display="https://www.procyclingstats.com/rider/james-fouche" xr:uid="{A2DE6E48-6E65-48A2-9C82-FC0A60631678}"/>
    <hyperlink ref="G81" r:id="rId375" display="https://www.procyclingstats.com/rider/jenno-berckmoes" xr:uid="{BE4639C7-9C54-4522-8168-70BBDC035D06}"/>
    <hyperlink ref="G133" r:id="rId376" display="https://www.procyclingstats.com/rider/nicolas-dalla-valle" xr:uid="{AD4973F5-2122-4F5D-BF59-480D482197D4}"/>
    <hyperlink ref="G120" r:id="rId377" display="https://www.procyclingstats.com/rider/eddy-fine" xr:uid="{5E1264C8-EF43-4FF4-80E8-A30A2D969520}"/>
    <hyperlink ref="G141" r:id="rId378" display="https://www.procyclingstats.com/rider/colin-stussi" xr:uid="{C2448132-D7F6-48F4-90EC-BF1EC83A7D70}"/>
    <hyperlink ref="G136" r:id="rId379" display="https://www.procyclingstats.com/rider/axel-mariault" xr:uid="{FC9C7ECE-0985-4969-9E16-B1319EA9320E}"/>
    <hyperlink ref="G107" r:id="rId380" display="https://www.procyclingstats.com/rider/anders-foldager" xr:uid="{38FF15DD-A976-4263-BFC2-0A5FBD9E57D0}"/>
    <hyperlink ref="G63" r:id="rId381" display="https://www.procyclingstats.com/rider/stian-fredheim" xr:uid="{A6455AA5-50E8-4F5C-8E45-86887E48A04D}"/>
    <hyperlink ref="G116" r:id="rId382" display="https://www.procyclingstats.com/rider/alec-segaert" xr:uid="{7311546B-3150-4B42-9ADE-6FBEBE54688F}"/>
    <hyperlink ref="G101" r:id="rId383" display="https://www.procyclingstats.com/rider/ewen-costiou" xr:uid="{2452222F-75D4-4A65-8C1F-86CF60D347B5}"/>
    <hyperlink ref="G67" r:id="rId384" display="https://www.procyclingstats.com/rider/tom-van-asbroeck" xr:uid="{CF506158-5D75-41B8-9560-EAC7347E8A51}"/>
    <hyperlink ref="G128" r:id="rId385" display="https://www.procyclingstats.com/rider/louis-vervaeke" xr:uid="{59A76B38-BAEB-4E10-A23B-87D43F1A3C22}"/>
    <hyperlink ref="G82" r:id="rId386" display="https://www.procyclingstats.com/rider/lilian-calmejane" xr:uid="{F5331812-6825-4115-8886-CCFAE0EE0668}"/>
    <hyperlink ref="G129" r:id="rId387" display="https://www.procyclingstats.com/rider/samuele-zoccarato" xr:uid="{5548E835-33D1-4AF2-87B6-87A8B9500C93}"/>
    <hyperlink ref="G124" r:id="rId388" display="https://www.procyclingstats.com/rider/lucas-carstensen" xr:uid="{79E23418-D2BA-4718-A4C5-E9931FA2BC46}"/>
    <hyperlink ref="G114" r:id="rId389" display="https://www.procyclingstats.com/rider/mirco-maestri" xr:uid="{F8B650E0-349E-443E-BC04-FD82F7CDBEFD}"/>
    <hyperlink ref="G73" r:id="rId390" display="https://www.procyclingstats.com/rider/rory-townsend" xr:uid="{CF8D4E95-1378-4EB2-A66A-2C679BC6FCA6}"/>
    <hyperlink ref="G100" r:id="rId391" display="https://www.procyclingstats.com/rider/callum-scotson" xr:uid="{D75AD03D-9758-4315-A5C1-51C9E4B903C7}"/>
    <hyperlink ref="G119" r:id="rId392" display="https://www.procyclingstats.com/rider/david-dekker" xr:uid="{74FC2215-433B-4BB6-8FB9-5B463ACE5A43}"/>
    <hyperlink ref="G121" r:id="rId393" display="https://www.procyclingstats.com/rider/benjamin-prades-reverter" xr:uid="{BCA48599-0BB6-45AE-A68D-8B0295CE2A22}"/>
    <hyperlink ref="G76" r:id="rId394" display="https://www.procyclingstats.com/rider/florian-lipowitz" xr:uid="{57602A55-C959-46DD-B2E4-FD7EDA9BF7E0}"/>
    <hyperlink ref="G87" r:id="rId395" display="https://www.procyclingstats.com/rider/eric-antonio-fagundez" xr:uid="{E2B07C9E-EBB1-4F33-9EEC-CE950A5897A7}"/>
    <hyperlink ref="G110" r:id="rId396" display="https://www.procyclingstats.com/rider/jacopo-mosca" xr:uid="{2138D3FD-2B15-4B81-9377-5771466E6834}"/>
    <hyperlink ref="G132" r:id="rId397" display="https://www.procyclingstats.com/rider/logan-currie" xr:uid="{0030117B-70FE-4DEE-8610-946AAD484F2D}"/>
    <hyperlink ref="G126" r:id="rId398" display="https://www.procyclingstats.com/rider/iuri-leitao" xr:uid="{05A23FCD-2B6F-402E-B2A1-74F317478D43}"/>
    <hyperlink ref="G127" r:id="rId399" display="https://www.procyclingstats.com/rider/karel-vacek" xr:uid="{A046BB6F-27E3-449A-A5CA-9FEAE384EDE2}"/>
    <hyperlink ref="G131" r:id="rId400" display="https://www.procyclingstats.com/rider/welay-hagos-berhe" xr:uid="{E8C60615-B3BB-4A00-AE12-F6AD3F157CC2}"/>
    <hyperlink ref="G74" r:id="rId401" display="https://www.procyclingstats.com/rider/pablo-castrillo-zapater" xr:uid="{3DA1B62E-7DC1-415E-A8D5-8D9870FA1C30}"/>
    <hyperlink ref="M97" r:id="rId402" display="https://www.procyclingstats.com/rider/domenico-pozzovivo" xr:uid="{18B4484C-BAB1-403C-85EA-7CF36D5A132C}"/>
    <hyperlink ref="M98" r:id="rId403" display="https://www.procyclingstats.com/rider/peter-sagan" xr:uid="{9E8BCF46-6EB6-4A24-99CC-9B84929CC8D3}"/>
    <hyperlink ref="M150" r:id="rId404" display="https://www.procyclingstats.com/rider/oliver-naesen" xr:uid="{4837A3A9-4E14-4115-A110-7380EE729CC8}"/>
    <hyperlink ref="M141" r:id="rId405" display="https://www.procyclingstats.com/rider/benjamin-thomas-2" xr:uid="{ACDBB759-1639-4E39-9A38-A0CF0B0E2245}"/>
    <hyperlink ref="M163" r:id="rId406" display="https://www.procyclingstats.com/rider/carlos-verona" xr:uid="{86BA9A5C-0E76-4933-9EE8-30A4B87BD0AE}"/>
    <hyperlink ref="M147" r:id="rId407" display="https://www.procyclingstats.com/rider/marco-haller" xr:uid="{97340EA2-36C2-4FEE-8ED1-F515CA6948D4}"/>
    <hyperlink ref="M157" r:id="rId408" display="https://www.procyclingstats.com/rider/nicola-conci" xr:uid="{C44875DB-DA89-4C64-AD08-D4453DA31617}"/>
    <hyperlink ref="M96" r:id="rId409" display="https://www.procyclingstats.com/rider/fausto-masnada" xr:uid="{ED3F20B3-7F40-45EC-949F-6872FCE864F7}"/>
    <hyperlink ref="M171" r:id="rId410" display="https://www.procyclingstats.com/rider/anthon-charmig" xr:uid="{C87D911E-61FF-4244-8D29-850AE8F11EC2}"/>
    <hyperlink ref="M149" r:id="rId411" display="https://www.procyclingstats.com/rider/michel-hessmann" xr:uid="{A6FAD4C7-B041-4F42-8224-721409068388}"/>
    <hyperlink ref="M124" r:id="rId412" display="https://www.procyclingstats.com/rider/benjamin-dyball" xr:uid="{4DBD35C8-29FD-46E0-A577-AFA8CD0CEBBB}"/>
    <hyperlink ref="M137" r:id="rId413" display="https://www.procyclingstats.com/rider/kevin-geniets" xr:uid="{E1D6EE39-4134-4793-8ED3-81D8DF5273E6}"/>
    <hyperlink ref="M87" r:id="rId414" display="https://www.procyclingstats.com/rider/ruben-fernandez" xr:uid="{0CAE3B17-393D-4BF8-AEAB-AFD1A7562962}"/>
    <hyperlink ref="M161" r:id="rId415" display="https://www.procyclingstats.com/rider/vadim-pronskiy" xr:uid="{91968C80-1506-4B3D-B61C-1605F8E714FD}"/>
    <hyperlink ref="M109" r:id="rId416" display="https://www.procyclingstats.com/rider/lennert-teugels" xr:uid="{74BB0267-FBF7-4B26-BBBB-AF9541502C0A}"/>
    <hyperlink ref="M146" r:id="rId417" display="https://www.procyclingstats.com/rider/davide-gabburo" xr:uid="{ACD98061-11A7-49DB-95C9-3CFFFBEC1AA5}"/>
    <hyperlink ref="M164" r:id="rId418" display="https://www.procyclingstats.com/rider/anatoliy-budyak" xr:uid="{D8A542B3-0B80-4922-9DB9-42B885F3CF97}"/>
    <hyperlink ref="M107" r:id="rId419" display="https://www.procyclingstats.com/rider/jambaljamts-sainbayar" xr:uid="{E0E9FB30-1A7A-4674-90FB-E2F051FAFE4A}"/>
    <hyperlink ref="M93" r:id="rId420" display="https://www.procyclingstats.com/rider/gleb-syritsa" xr:uid="{B55A2EA4-C458-4DDE-B3A4-6FA01ADC9EF5}"/>
    <hyperlink ref="M121" r:id="rId421" display="https://www.procyclingstats.com/rider/jon-aberasturi" xr:uid="{A6CFD86D-EB5D-45A1-B6C1-A86C38051B09}"/>
    <hyperlink ref="M117" r:id="rId422" display="https://www.procyclingstats.com/rider/jos-van-emden" xr:uid="{B59624A4-FB60-4EF6-88BC-CDE847BD5FB2}"/>
    <hyperlink ref="M132" r:id="rId423" display="https://www.procyclingstats.com/rider/emils-liepins" xr:uid="{817AC177-91A7-4E59-B147-C7350D8E8ABB}"/>
    <hyperlink ref="M175" r:id="rId424" display="https://www.procyclingstats.com/rider/miguel-heidemann" xr:uid="{769CFACA-EEE9-42F9-AA83-43BE6936DB87}"/>
    <hyperlink ref="M81" r:id="rId425" display="https://www.procyclingstats.com/rider/nicolas-zukowsky" xr:uid="{DADDA7EB-F164-4D5B-A7CC-11032CCE3543}"/>
    <hyperlink ref="M100" r:id="rId426" display="https://www.procyclingstats.com/rider/erlend-blikra" xr:uid="{78138377-ECF6-45D0-8406-6A51988AF691}"/>
    <hyperlink ref="M136" r:id="rId427" display="https://www.procyclingstats.com/rider/paul-double" xr:uid="{CBBADCAF-DC6E-4714-9FD8-FDB206C1C076}"/>
    <hyperlink ref="M88" r:id="rId428" display="https://www.procyclingstats.com/rider/robbe-ghys" xr:uid="{6ADEA6EA-E3A5-49AF-BDE8-9FFEF32E8FD0}"/>
    <hyperlink ref="M129" r:id="rId429" display="https://www.procyclingstats.com/rider/sasha-weemaes" xr:uid="{62C81958-1514-4B47-ABFE-7C78B430F7AE}"/>
    <hyperlink ref="M118" r:id="rId430" display="https://www.procyclingstats.com/rider/jordi-warlop" xr:uid="{EF9A7198-4EFE-45E1-A9D5-8E6DD38E5323}"/>
    <hyperlink ref="M120" r:id="rId431" display="https://www.procyclingstats.com/rider/alessandro-tonelli" xr:uid="{AA9010E5-C2F8-4976-9090-89819372F776}"/>
    <hyperlink ref="M154" r:id="rId432" display="https://www.procyclingstats.com/rider/tom-sexton" xr:uid="{C1514595-CF0B-414C-87B2-A46DFDD9E3E9}"/>
    <hyperlink ref="M134" r:id="rId433" display="https://www.procyclingstats.com/rider/xabier-mikel-azparren-irurzun" xr:uid="{E93AC61F-C3F6-4045-928B-94C504CDB575}"/>
    <hyperlink ref="M115" r:id="rId434" display="https://www.procyclingstats.com/rider/saeid-safarzadeh" xr:uid="{B1940524-95F8-4CEA-8227-3547E762EBDB}"/>
    <hyperlink ref="M169" r:id="rId435" display="https://www.procyclingstats.com/rider/gianluca-brambilla" xr:uid="{A35D90AC-D736-4DF9-BB0C-D3E7AD46FE70}"/>
    <hyperlink ref="M165" r:id="rId436" display="https://www.procyclingstats.com/rider/josef-cerny" xr:uid="{4718A976-5ACB-41E6-91CC-4BBE86A349A0}"/>
    <hyperlink ref="M162" r:id="rId437" display="https://www.procyclingstats.com/rider/sebastian-schonberger" xr:uid="{B2E68CDC-1EE2-47B0-88C6-AB7DD3C0A548}"/>
    <hyperlink ref="M92" r:id="rId438" display="https://www.procyclingstats.com/rider/james-shaw" xr:uid="{A0C51730-9FC8-4263-B1FF-B9E2617A56C0}"/>
    <hyperlink ref="M176" r:id="rId439" display="https://www.procyclingstats.com/rider/olivier-le-gac" xr:uid="{1125BB6A-7A82-45E9-BBC2-49AFBA07B590}"/>
    <hyperlink ref="M112" r:id="rId440" display="https://www.procyclingstats.com/rider/thibault-guernalec" xr:uid="{E3C8FFAE-A895-4ADC-9BAE-C2AB770DE617}"/>
    <hyperlink ref="M166" r:id="rId441" display="https://www.procyclingstats.com/rider/pier-andre-cote" xr:uid="{3DFA958E-E8E9-49D1-AF93-68B76A5F1E9F}"/>
    <hyperlink ref="M105" r:id="rId442" display="https://www.procyclingstats.com/rider/mathias-norsgaard" xr:uid="{52FABBE0-9195-4BB1-B78C-5E6EECE87D70}"/>
    <hyperlink ref="M80" r:id="rId443" display="https://www.procyclingstats.com/rider/marco-tizza" xr:uid="{FD06C9F5-332D-4E3E-8153-CCD04716F82E}"/>
    <hyperlink ref="M85" r:id="rId444" display="https://www.procyclingstats.com/rider/luke-lamperti" xr:uid="{2E40A308-B543-4BF0-B909-D987D8403900}"/>
    <hyperlink ref="M89" r:id="rId445" display="https://www.procyclingstats.com/rider/paul-lapeira" xr:uid="{B8640C2C-7585-4666-9161-05FED75E72CD}"/>
    <hyperlink ref="M103" r:id="rId446" display="https://www.procyclingstats.com/rider/bart-lemmen" xr:uid="{45EA327D-C1EE-43E4-B7B2-7E0C610E8CC8}"/>
    <hyperlink ref="M173" r:id="rId447" display="https://www.procyclingstats.com/rider/nathan-earle" xr:uid="{68E7982E-4075-40C6-81E2-7F893B1FF863}"/>
    <hyperlink ref="M95" r:id="rId448" display="https://www.procyclingstats.com/rider/joris-delbove" xr:uid="{06065B79-D6ED-4D76-9DEF-3B3B95C305DC}"/>
    <hyperlink ref="M94" r:id="rId449" display="https://www.procyclingstats.com/rider/jonathan-klever-caicedo" xr:uid="{12EAED18-BF29-4F77-8973-8FE1B5F939E9}"/>
    <hyperlink ref="M131" r:id="rId450" display="https://www.procyclingstats.com/rider/txomin-juaristi" xr:uid="{077614A2-7EBF-4626-AD1F-12BCD74DE0F7}"/>
    <hyperlink ref="M167" r:id="rId451" display="https://www.procyclingstats.com/rider/harold-martin-lopez" xr:uid="{7DC197BC-D537-44DC-AFFD-9E18E57F4584}"/>
    <hyperlink ref="M111" r:id="rId452" display="https://www.procyclingstats.com/rider/francesco-busatto" xr:uid="{E26DD9ED-82EC-4354-960F-E4DCCDB03F96}"/>
    <hyperlink ref="M119" r:id="rId453" display="https://www.procyclingstats.com/rider/jason-osborne" xr:uid="{D0A4DC2D-D6D0-462C-B0F2-94C5DE1ECE4C}"/>
    <hyperlink ref="M101" r:id="rId454" display="https://www.procyclingstats.com/rider/markus-hoelgaard" xr:uid="{73FFF569-6E72-4CB1-A40E-CBF2A4D4200F}"/>
    <hyperlink ref="M108" r:id="rId455" display="https://www.procyclingstats.com/rider/kristian-sbaragli" xr:uid="{7A7A0312-623E-42CC-BA6E-B5648FE5864E}"/>
    <hyperlink ref="M172" r:id="rId456" display="https://www.procyclingstats.com/rider/aime-de-gendt" xr:uid="{AC4FFC30-FC7A-4B89-A2FD-C199EA917A37}"/>
    <hyperlink ref="M123" r:id="rId457" display="https://www.procyclingstats.com/rider/valerio-conti" xr:uid="{F52E59BA-683C-4319-B22A-40B912A679AF}"/>
    <hyperlink ref="M174" r:id="rId458" display="https://www.procyclingstats.com/rider/chris-hamilton" xr:uid="{93FF78A6-B1F9-4A7B-A5D8-A28249C3ECCB}"/>
    <hyperlink ref="M152" r:id="rId459" display="https://www.procyclingstats.com/rider/simon-pellaud" xr:uid="{CF80F28D-B108-46A2-9739-F9673214916F}"/>
    <hyperlink ref="M91" r:id="rId460" display="https://www.procyclingstats.com/rider/james-piccoli" xr:uid="{BA12057F-781A-4A1B-B8A8-1EFEE34E7EDC}"/>
    <hyperlink ref="M143" r:id="rId461" display="https://www.procyclingstats.com/rider/walter-vargas" xr:uid="{1D21D7A3-7F21-4711-9C44-411327C4B4B4}"/>
    <hyperlink ref="M126" r:id="rId462" display="https://www.procyclingstats.com/rider/gotzon-martin" xr:uid="{DB7AF1FF-2739-4ABE-AB8A-F3B01AA16DDA}"/>
    <hyperlink ref="M99" r:id="rId463" display="https://www.procyclingstats.com/rider/matteo-badilatti" xr:uid="{DFC1C8A9-CBE2-4C37-8FCC-33A1F5276847}"/>
    <hyperlink ref="M106" r:id="rId464" display="https://www.procyclingstats.com/rider/jens-reynders" xr:uid="{AECD84B3-5CE6-4D7C-B957-B7F9E59D756B}"/>
    <hyperlink ref="M110" r:id="rId465" display="https://www.procyclingstats.com/rider/filippo-baroncini" xr:uid="{76B8DC96-B02A-4B19-BA71-D82795497B2E}"/>
    <hyperlink ref="M82" r:id="rId466" display="https://www.procyclingstats.com/rider/daniel-babor" xr:uid="{7149EEC5-1B3E-441E-AD07-585F04D567B2}"/>
    <hyperlink ref="M122" r:id="rId467" display="https://www.procyclingstats.com/rider/jonas-abrahamsen" xr:uid="{E3E84682-D475-4E16-B40A-5DC4D31934C8}"/>
    <hyperlink ref="M86" r:id="rId468" display="https://www.procyclingstats.com/rider/norbert-banaszek" xr:uid="{B545B575-D8E7-419D-AFE1-87C0C158CC61}"/>
    <hyperlink ref="M78" r:id="rId469" display="https://www.procyclingstats.com/rider/joan-bou" xr:uid="{8ED670B5-5AD0-49F8-BA1F-6DD7780D325D}"/>
    <hyperlink ref="M84" r:id="rId470" display="https://www.procyclingstats.com/rider/gleb-brussenskiy" xr:uid="{00D869FE-0496-4527-AE7D-AFBCF9BDF3D3}"/>
    <hyperlink ref="M79" r:id="rId471" display="https://www.procyclingstats.com/rider/alexander-edmondson" xr:uid="{E429EF93-271D-4998-9FE4-CA5E406DDF82}"/>
    <hyperlink ref="M125" r:id="rId472" display="https://www.procyclingstats.com/rider/patrick-gamper" xr:uid="{A83EBAEF-1B7C-4AD7-840F-AF893643543F}"/>
    <hyperlink ref="M138" r:id="rId473" display="https://www.procyclingstats.com/rider/alexis-guerin" xr:uid="{5F224EA2-EDAB-4EE6-A443-50859E1189F4}"/>
    <hyperlink ref="M156" r:id="rId474" display="https://www.procyclingstats.com/rider/andrey-zeits" xr:uid="{EAABE25D-B7A9-4E3B-BE7F-1EC843542D33}"/>
    <hyperlink ref="M177" r:id="rId475" display="https://www.procyclingstats.com/rider/harry-sweeny" xr:uid="{D07FFA06-024F-4934-85CD-6E64A0A8870B}"/>
    <hyperlink ref="M133" r:id="rId476" display="https://www.procyclingstats.com/rider/adne-van-engelen" xr:uid="{385A3DF6-48F2-47D8-A46E-B4343A003170}"/>
    <hyperlink ref="M160" r:id="rId477" display="https://www.procyclingstats.com/rider/rick-pluimers" xr:uid="{88A12D0E-F753-41EB-A741-CCE031E8A294}"/>
    <hyperlink ref="M155" r:id="rId478" display="https://www.procyclingstats.com/rider/matus-stocek" xr:uid="{9DE774EE-6B9E-416F-AB69-5923172F5F2A}"/>
    <hyperlink ref="M168" r:id="rId479" display="https://www.procyclingstats.com/rider/rasmus-bogh-wallin" xr:uid="{C26A31B7-C379-4A17-ABCB-51DE2776228E}"/>
    <hyperlink ref="M178" r:id="rId480" display="https://www.procyclingstats.com/rider/reuben-thompson" xr:uid="{0EA501F6-0A06-4C0E-A376-CBDB365E8ED1}"/>
    <hyperlink ref="M148" r:id="rId481" display="https://www.procyclingstats.com/rider/kim-heiduk" xr:uid="{979B740B-DE19-4B84-91A7-4B6797AEF922}"/>
    <hyperlink ref="M113" r:id="rId482" display="https://www.procyclingstats.com/rider/kevin-ledanois" xr:uid="{BDDC7E89-C6A5-464E-8896-3A66612BA4B3}"/>
    <hyperlink ref="M104" r:id="rId483" display="https://www.procyclingstats.com/rider/jeroen-meijers" xr:uid="{8AE713A6-7C9D-4C6E-A8F7-A0C32844F3DD}"/>
    <hyperlink ref="M114" r:id="rId484" display="https://www.procyclingstats.com/rider/edward-planckaert" xr:uid="{86F58125-1901-4750-A332-E18787548510}"/>
    <hyperlink ref="M130" r:id="rId485" display="https://www.procyclingstats.com/rider/maikel-zijlaard" xr:uid="{5CD40635-492B-49CA-A04B-E08F8033BF46}"/>
    <hyperlink ref="M158" r:id="rId486" display="https://www.procyclingstats.com/rider/sean-flynn" xr:uid="{1AEADBE5-19D1-4B49-A6EE-776AA56CB853}"/>
    <hyperlink ref="M140" r:id="rId487" display="https://www.procyclingstats.com/rider/jordi-lopez-caravaca" xr:uid="{4A1E73A3-9CE1-4601-9F57-A7FC8169A244}"/>
    <hyperlink ref="M159" r:id="rId488" display="https://www.procyclingstats.com/rider/marco-murgano" xr:uid="{35432A97-4905-4BDC-925A-570CAB9D3D24}"/>
    <hyperlink ref="M83" r:id="rId489" display="https://www.procyclingstats.com/rider/tegsh-bayar-batsaikhan" xr:uid="{14F2F479-1FB3-4F31-9FF3-1BB7C4BAB6CD}"/>
    <hyperlink ref="M116" r:id="rId490" display="https://www.procyclingstats.com/rider/german-nicolas-tivani-perez" xr:uid="{6C550C6D-5016-45F9-8861-3CBA0AEC5053}"/>
    <hyperlink ref="M102" r:id="rId491" display="https://www.procyclingstats.com/rider/johannes-kulset" xr:uid="{FAE1AEF3-5DDD-478C-A103-29336D2F71F5}"/>
    <hyperlink ref="M153" r:id="rId492" display="https://www.procyclingstats.com/rider/jesper-rasch" xr:uid="{E76BA43E-15B6-459A-AD40-D0DF3E585D24}"/>
    <hyperlink ref="M139" r:id="rId493" display="https://www.procyclingstats.com/rider/niklas-larsen" xr:uid="{903CE5FC-8A3E-464D-9E6B-A49F8E90DD09}"/>
    <hyperlink ref="M151" r:id="rId494" display="https://www.procyclingstats.com/rider/atsushi-oka" xr:uid="{24490CC1-27C8-4880-84BF-289785577507}"/>
    <hyperlink ref="M90" r:id="rId495" display="https://www.procyclingstats.com/rider/valentin-paret-peintre" xr:uid="{1DE3D0AD-5F19-445D-BCCB-B29F3197099B}"/>
    <hyperlink ref="M127" r:id="rId496" display="https://www.procyclingstats.com/rider/wilmar-paredes" xr:uid="{19FF0C0E-4E93-4060-A1C5-F6FFFA6043C2}"/>
    <hyperlink ref="M145" r:id="rId497" display="https://www.procyclingstats.com/rider/fabio-christen" xr:uid="{B3D5F383-7909-4126-915A-63E8A37B8CA7}"/>
    <hyperlink ref="M128" r:id="rId498" display="https://www.procyclingstats.com/rider/mathys-rondel" xr:uid="{8A355820-739F-4797-ADE6-449ADD775BB7}"/>
    <hyperlink ref="M170" r:id="rId499" display="https://www.procyclingstats.com/rider/nicolo-buratti" xr:uid="{C5E9D744-B511-4C88-B9CF-D3C3E21ADB3D}"/>
    <hyperlink ref="M144" r:id="rId500" display="https://www.procyclingstats.com/rider/lars-boven" xr:uid="{B30DFB86-E6EA-47D5-A1C3-617555982179}"/>
    <hyperlink ref="M135" r:id="rId501" display="https://www.procyclingstats.com/rider/lorenzo-conforti" xr:uid="{452D14B5-DD49-4CC6-B312-A8E837340E1B}"/>
    <hyperlink ref="M142" r:id="rId502" display="https://www.procyclingstats.com/rider/julien-trarieux" xr:uid="{74FB4F74-6DCF-4F7C-A628-6F809DBB731E}"/>
    <hyperlink ref="S453" r:id="rId503" display="https://www.procyclingstats.com/rider/nairo-quintana" xr:uid="{95BCEBD3-E6B5-4D50-BE35-D6EA658F5BEE}"/>
    <hyperlink ref="S173" r:id="rId504" display="https://www.procyclingstats.com/rider/jan-tratnik" xr:uid="{355379E8-4E5A-43BB-9A3E-2274E60D8070}"/>
    <hyperlink ref="S570" r:id="rId505" display="https://www.procyclingstats.com/rider/jan-hirt" xr:uid="{FD4A2A3C-A765-48C5-8D1D-AC592802BFC8}"/>
    <hyperlink ref="S175" r:id="rId506" display="https://www.procyclingstats.com/rider/nacer-bouhanni" xr:uid="{CA6B47FB-3C2B-435D-8E05-0A73B0CB6C72}"/>
    <hyperlink ref="S414" r:id="rId507" display="https://www.procyclingstats.com/rider/robert-stannard" xr:uid="{FD6BB1A0-26C3-4355-8B49-CFF6997C5F94}"/>
    <hyperlink ref="S477" r:id="rId508" display="https://www.procyclingstats.com/rider/simon-geschke" xr:uid="{F3BC4CF9-617C-4195-B69A-A1E0245A9E6F}"/>
    <hyperlink ref="S118" r:id="rId509" display="https://www.procyclingstats.com/rider/axel-laurance" xr:uid="{8C29A782-6903-4247-8634-4CAA415B3603}"/>
    <hyperlink ref="S351" r:id="rId510" display="https://www.procyclingstats.com/rider/sam-oomen" xr:uid="{77098C95-B65C-403A-B009-2215F45D1A36}"/>
    <hyperlink ref="S154" r:id="rId511" display="https://www.procyclingstats.com/rider/julien-simon" xr:uid="{76878580-F987-4213-A4E7-2C30F47612E3}"/>
    <hyperlink ref="S170" r:id="rId512" display="https://www.procyclingstats.com/rider/quentin-pacher" xr:uid="{003345EA-BF43-4FD5-80F5-E507D12A19D2}"/>
    <hyperlink ref="S353" r:id="rId513" display="https://www.procyclingstats.com/rider/sebastien-reichenbach" xr:uid="{18057489-1491-4726-9C0A-E75C905E7A5D}"/>
    <hyperlink ref="S98" r:id="rId514" display="https://www.procyclingstats.com/rider/andrea-piccolo" xr:uid="{5699E2CD-FD6D-491D-AC08-CB8DD3907A07}"/>
    <hyperlink ref="S174" r:id="rId515" display="https://www.procyclingstats.com/rider/edoardo-affini" xr:uid="{59007095-68D7-4879-A56D-8838871A17D1}"/>
    <hyperlink ref="S232" r:id="rId516" display="https://www.procyclingstats.com/rider/steven-kruijswijk" xr:uid="{9A250EFD-E7F5-4763-BB63-0761B0E010A3}"/>
    <hyperlink ref="S271" r:id="rId517" display="https://www.procyclingstats.com/rider/antonio-pedrero" xr:uid="{8292F21D-5412-4124-BDB7-01200A214CBC}"/>
    <hyperlink ref="S138" r:id="rId518" display="https://www.procyclingstats.com/rider/marc-sarreau" xr:uid="{1FCB7F81-B9F2-4F41-9D0B-E506928E0547}"/>
    <hyperlink ref="S121" r:id="rId519" display="https://www.procyclingstats.com/rider/xandro-meurisse" xr:uid="{D9A535BD-D214-4F22-BB91-4482C541C2F2}"/>
    <hyperlink ref="S181" r:id="rId520" display="https://www.procyclingstats.com/rider/lorrenzo-manzin" xr:uid="{57C736FB-0AC2-43D7-8718-35969F8E78D1}"/>
    <hyperlink ref="S206" r:id="rId521" display="https://www.procyclingstats.com/rider/luca-covili" xr:uid="{B4D330B4-284E-42AA-9153-D60389046FB0}"/>
    <hyperlink ref="S155" r:id="rId522" display="https://www.procyclingstats.com/rider/loic-vliegen" xr:uid="{0A518221-C92A-48A1-AF1A-37A5D776295F}"/>
    <hyperlink ref="S385" r:id="rId523" display="https://www.procyclingstats.com/rider/johannes-staune-mittet" xr:uid="{4B4F4B40-C3C0-462B-B449-86371652D92A}"/>
    <hyperlink ref="S221" r:id="rId524" display="https://www.procyclingstats.com/rider/edoardo-zambanini" xr:uid="{7FB1ADD2-4121-4FBC-A8BB-1964F09D0EE5}"/>
    <hyperlink ref="S522" r:id="rId525" display="https://www.procyclingstats.com/rider/jimmy-janssens" xr:uid="{68E7883F-22D8-45A2-B1AD-45D9C026528D}"/>
    <hyperlink ref="S382" r:id="rId526" display="https://www.procyclingstats.com/rider/archie-ryan" xr:uid="{DD0E68C2-9B9B-448A-B0E0-A5C9F2DF6934}"/>
    <hyperlink ref="S127" r:id="rId527" display="https://www.procyclingstats.com/rider/michael-valgren-andersen" xr:uid="{DC7A2DB2-6B1E-45D4-8BBC-CCA14001BC40}"/>
    <hyperlink ref="S293" r:id="rId528" display="https://www.procyclingstats.com/rider/mark-padun" xr:uid="{611040B7-EFB0-42B3-8442-181926191C73}"/>
    <hyperlink ref="S107" r:id="rId529" display="https://www.procyclingstats.com/rider/maciej-bodnar" xr:uid="{441DCB7A-1899-4D60-B916-E257DFEE6B8A}"/>
    <hyperlink ref="S556" r:id="rId530" display="https://www.procyclingstats.com/rider/bram-welten" xr:uid="{4584205A-2BA4-437C-9F72-6B47A2B8A95E}"/>
    <hyperlink ref="S235" r:id="rId531" display="https://www.procyclingstats.com/rider/jonathan-lastra" xr:uid="{7E86025C-9267-4D97-ACFD-3CE9B133C969}"/>
    <hyperlink ref="S493" r:id="rId532" display="https://www.procyclingstats.com/rider/oscar-riesebeek" xr:uid="{370C4834-A2A5-47AE-990A-F4EF8BD0A9B0}"/>
    <hyperlink ref="S273" r:id="rId533" display="https://www.procyclingstats.com/rider/oscar-rodriguez" xr:uid="{B7F57B5C-B100-4499-A439-4AA8062AB4C9}"/>
    <hyperlink ref="S92" r:id="rId534" display="https://www.procyclingstats.com/rider/mikel-bizkarra" xr:uid="{F0E9290D-F207-4F87-94A0-AB71C009F1B9}"/>
    <hyperlink ref="S696" r:id="rId535" display="https://www.procyclingstats.com/rider/kenneth-van-rooy" xr:uid="{4C1BFCDE-6658-4933-AD6F-B856020E7167}"/>
    <hyperlink ref="S535" r:id="rId536" display="https://www.procyclingstats.com/rider/mauricio-moreira" xr:uid="{EF8C45A7-86EC-4EEB-AD30-08208CA01D0D}"/>
    <hyperlink ref="S198" r:id="rId537" display="https://www.procyclingstats.com/rider/kelland-brien" xr:uid="{0F753180-B8F1-4267-8914-1C48034EE6DD}"/>
    <hyperlink ref="S239" r:id="rId538" display="https://www.procyclingstats.com/rider/pierre-barbier" xr:uid="{579693E4-9DD1-437E-A2E5-729D41EB8014}"/>
    <hyperlink ref="S214" r:id="rId539" display="https://www.procyclingstats.com/rider/laurent-pichon" xr:uid="{1CB50460-C815-432A-B250-8FD214ED57EE}"/>
    <hyperlink ref="S598" r:id="rId540" display="https://www.procyclingstats.com/rider/mick-van-dijke" xr:uid="{AB3391C7-A907-4178-A72A-AC1131815D5A}"/>
    <hyperlink ref="S279" r:id="rId541" display="https://www.procyclingstats.com/rider/alan-banaszek" xr:uid="{799D49A9-8D5D-4D4B-9CED-567D2EFE67C0}"/>
    <hyperlink ref="S169" r:id="rId542" display="https://www.procyclingstats.com/rider/joel-nicolau" xr:uid="{42C07250-0919-49CC-85FB-5334DD494A94}"/>
    <hyperlink ref="S185" r:id="rId543" display="https://www.procyclingstats.com/rider/igor-arrieta-lizarraga" xr:uid="{8A0FB3A4-92EF-479F-9996-1C2C79E5988C}"/>
    <hyperlink ref="S116" r:id="rId544" display="https://www.procyclingstats.com/rider/raymond-kreder" xr:uid="{8D907526-04FA-4C78-AE14-495810BEAF85}"/>
    <hyperlink ref="S617" r:id="rId545" display="https://www.procyclingstats.com/rider/mikael-cherel" xr:uid="{747EF502-B8FF-42B8-87CD-CB61EA893478}"/>
    <hyperlink ref="S377" r:id="rId546" display="https://www.procyclingstats.com/rider/jose-felix-parra" xr:uid="{0C067A99-BE95-4B5D-A136-0BB7D0B695D8}"/>
    <hyperlink ref="S176" r:id="rId547" display="https://www.procyclingstats.com/rider/odd-christian-eiking" xr:uid="{07BCD90C-9748-402F-B618-D99989E8A473}"/>
    <hyperlink ref="S130" r:id="rId548" display="https://www.procyclingstats.com/rider/franck-bonnamour" xr:uid="{9FD04618-CA51-4F2B-8929-BEAC2716CA50}"/>
    <hyperlink ref="S350" r:id="rId549" display="https://www.procyclingstats.com/rider/michael-morkov" xr:uid="{785CEF53-059F-441C-8F1B-FC9BBBE3DEC1}"/>
    <hyperlink ref="S132" r:id="rId550" display="https://www.procyclingstats.com/rider/alessandro-de-marchi" xr:uid="{CA521813-4FDE-4D99-86D3-82938E0B071F}"/>
    <hyperlink ref="S133" r:id="rId551" display="https://www.procyclingstats.com/rider/kenny-elissonde" xr:uid="{5181E7FE-87FA-496A-82EC-714751667E98}"/>
    <hyperlink ref="S689" r:id="rId552" display="https://www.procyclingstats.com/rider/jannik-steimle" xr:uid="{E37F28AE-3777-48FC-9A34-4B812BC8137F}"/>
    <hyperlink ref="S428" r:id="rId553" display="https://www.procyclingstats.com/rider/omar-fraile" xr:uid="{F4455A9A-EF01-4D07-8D6D-D598F4BEAEC0}"/>
    <hyperlink ref="S615" r:id="rId554" display="https://www.procyclingstats.com/rider/oscar-cabedo" xr:uid="{BCAED480-2AFB-4DBD-8498-5E807AE99AA9}"/>
    <hyperlink ref="S337" r:id="rId555" display="https://www.procyclingstats.com/rider/joel-suter" xr:uid="{0AC0270A-1058-4799-B1A7-C365155C7A94}"/>
    <hyperlink ref="S340" r:id="rId556" display="https://www.procyclingstats.com/rider/tobias-bayer" xr:uid="{C60A37D3-7EF9-424D-8850-D8D29CABC7A7}"/>
    <hyperlink ref="S562" r:id="rId557" display="https://www.procyclingstats.com/rider/anthony-delaplace" xr:uid="{594458FE-29C7-4435-8DEA-44E3FB676A58}"/>
    <hyperlink ref="S222" r:id="rId558" display="https://www.procyclingstats.com/rider/mattia-bais" xr:uid="{4137669B-5807-4AC8-8ED5-83BC10CFB72C}"/>
    <hyperlink ref="S315" r:id="rId559" display="https://www.procyclingstats.com/rider/marco-brenner" xr:uid="{5A57BA78-7204-46A2-8ACB-9F6F8C350422}"/>
    <hyperlink ref="S474" r:id="rId560" display="https://www.procyclingstats.com/rider/frederico-figueiredo" xr:uid="{3F9AE882-C8AA-4CAC-B83A-75F516F8B56B}"/>
    <hyperlink ref="S675" r:id="rId561" display="https://www.procyclingstats.com/rider/hermann-pernsteiner" xr:uid="{01DD66F1-A48E-4949-BDD1-A3455D5D2E3E}"/>
    <hyperlink ref="S466" r:id="rId562" display="https://www.procyclingstats.com/rider/thimo-willems" xr:uid="{4E7D5C55-7AB7-413E-B5A3-A71DF77D9812}"/>
    <hyperlink ref="S487" r:id="rId563" display="https://www.procyclingstats.com/rider/ander-okamika" xr:uid="{0C358570-5662-48B0-A3A0-AC769962CEF8}"/>
    <hyperlink ref="S373" r:id="rId564" display="https://www.procyclingstats.com/rider/joao-matias" xr:uid="{3AAC10FE-0AAF-4C6B-AC20-B48A924A2241}"/>
    <hyperlink ref="S263" r:id="rId565" display="https://www.procyclingstats.com/rider/robin-froidevaux" xr:uid="{C2A12B7F-1858-4A8C-9825-26C48D709548}"/>
    <hyperlink ref="S511" r:id="rId566" display="https://www.procyclingstats.com/rider/igor-chzhan" xr:uid="{C32535A3-8E3F-40FE-9FE5-83F9EE5EDDAC}"/>
    <hyperlink ref="S594" r:id="rId567" display="https://www.procyclingstats.com/rider/mohd-harrif-saleh" xr:uid="{0CA697E4-D58C-4B40-86C2-9D00C0E36FB7}"/>
    <hyperlink ref="S700" r:id="rId568" display="https://www.procyclingstats.com/rider/hannes-wilksch" xr:uid="{4B6907FC-E146-46DE-8149-890075BF0424}"/>
    <hyperlink ref="S168" r:id="rId569" display="https://www.procyclingstats.com/rider/scott-mcgill" xr:uid="{426B7190-A8B5-495C-A281-27F402F3A9B3}"/>
    <hyperlink ref="S233" r:id="rId570" display="https://www.procyclingstats.com/rider/victor-langellotti" xr:uid="{07703223-B1B4-4896-9CD0-F883C14EFE47}"/>
    <hyperlink ref="S274" r:id="rId571" display="https://www.procyclingstats.com/rider/zdenek-stybar" xr:uid="{0F656989-4BDA-4442-85CA-2514AAF24CDC}"/>
    <hyperlink ref="S229" r:id="rId572" display="https://www.procyclingstats.com/rider/ryan-gibbons" xr:uid="{E0483438-75EB-41E5-B5E4-F219EF0F470C}"/>
    <hyperlink ref="S567" r:id="rId573" display="https://www.procyclingstats.com/rider/michael-gogl" xr:uid="{B26E4264-7D43-489F-8131-199EDB06F2E9}"/>
    <hyperlink ref="S298" r:id="rId574" display="https://www.procyclingstats.com/rider/rafael-reis" xr:uid="{08FB8D15-8C99-40ED-8CF2-8668DA1917AF}"/>
    <hyperlink ref="S436" r:id="rId575" display="https://www.procyclingstats.com/rider/reinardt-janse-van-rensburg" xr:uid="{B79AEFEC-FB0E-400C-9DCC-28E233F75ABD}"/>
    <hyperlink ref="S347" r:id="rId576" display="https://www.procyclingstats.com/rider/anders-halland-johannessen" xr:uid="{EF16D9CA-CA01-4CD5-B008-D88B787B7FC1}"/>
    <hyperlink ref="S128" r:id="rId577" display="https://www.procyclingstats.com/rider/fernando-barcelo" xr:uid="{7F2A21E0-58CC-4EFD-91C7-62EFC9AD5146}"/>
    <hyperlink ref="S410" r:id="rId578" display="https://www.procyclingstats.com/rider/arjen-livyns" xr:uid="{B5DFA062-9572-46FA-97C4-15A6445CAC5C}"/>
    <hyperlink ref="S135" r:id="rId579" display="https://www.procyclingstats.com/rider/karl-patrick-lauk" xr:uid="{C1899A25-EC11-4242-A197-D14752B52690}"/>
    <hyperlink ref="S574" r:id="rId580" display="https://www.procyclingstats.com/rider/jakub-kaczmarek" xr:uid="{1B0AC69A-4EA1-476B-9F08-C2F1EF316477}"/>
    <hyperlink ref="S507" r:id="rId581" display="https://www.procyclingstats.com/rider/tom-bohli" xr:uid="{8E2FF2F1-6FF9-4598-B27A-66BCEAC21BD7}"/>
    <hyperlink ref="S620" r:id="rId582" display="https://www.procyclingstats.com/rider/floris-de-tier" xr:uid="{9615F11B-09DC-438B-AE95-EB82AEAB6D28}"/>
    <hyperlink ref="S283" r:id="rId583" display="https://www.procyclingstats.com/rider/jarrad-drizners" xr:uid="{C1EBD93D-3011-451F-824D-574083F772C0}"/>
    <hyperlink ref="S478" r:id="rId584" display="https://www.procyclingstats.com/rider/simon-guglielmi" xr:uid="{9A0CF753-39EB-494D-AE0E-8AC27499EB78}"/>
    <hyperlink ref="S189" r:id="rId585" display="https://www.procyclingstats.com/rider/omer-goldstein" xr:uid="{8507397C-5AF6-45B5-80CE-CFAB233EEE6D}"/>
    <hyperlink ref="S119" r:id="rId586" display="https://www.procyclingstats.com/rider/matteo-malucelli" xr:uid="{9D9787B4-B65C-4570-8E32-EA6D623F3E5E}"/>
    <hyperlink ref="S292" r:id="rId587" display="https://www.procyclingstats.com/rider/mathijs-paasschens" xr:uid="{BBDC3FB5-6B26-4404-B316-CCACEEDFB3ED}"/>
    <hyperlink ref="S483" r:id="rId588" display="https://www.procyclingstats.com/rider/muhammad-nur-aiman-mohd-zariff" xr:uid="{1ADC94E2-253E-44CF-B056-EEBC290FED1E}"/>
    <hyperlink ref="S220" r:id="rId589" display="https://www.procyclingstats.com/rider/dawit-yemane" xr:uid="{B0D79F32-8579-4609-9073-8F8B98880D72}"/>
    <hyperlink ref="S449" r:id="rId590" display="https://www.procyclingstats.com/rider/emmanuel-morin" xr:uid="{CE9C084D-4AC2-4E10-9091-0D7CF1DC93B8}"/>
    <hyperlink ref="S482" r:id="rId591" display="https://www.procyclingstats.com/rider/pau-miquel-delgado" xr:uid="{39AF34C8-AC77-4DE3-949C-F79D1848C66F}"/>
    <hyperlink ref="S179" r:id="rId592" display="https://www.procyclingstats.com/rider/adne-holter" xr:uid="{C55F41B4-FB35-4C78-8734-D2540570F0EC}"/>
    <hyperlink ref="S588" r:id="rId593" display="https://www.procyclingstats.com/rider/oscar-pelegri" xr:uid="{0494ADFF-53DD-4F9A-BCDC-511973342573}"/>
    <hyperlink ref="S619" r:id="rId594" display="https://www.procyclingstats.com/rider/jonathan-couanon" xr:uid="{F8A625E1-F091-4CB4-BCB4-383998367314}"/>
    <hyperlink ref="S397" r:id="rId595" display="https://www.procyclingstats.com/rider/lindsay-de-vylder" xr:uid="{16590D3D-9164-4940-A79D-20AF74BD48E0}"/>
    <hyperlink ref="S209" r:id="rId596" display="https://www.procyclingstats.com/rider/michele-gazzoli" xr:uid="{200D3B5E-FA9C-4E1E-A111-1C6E7FF037B8}"/>
    <hyperlink ref="S262" r:id="rId597" display="https://www.procyclingstats.com/rider/antonio-manuel-sousa-ferreira" xr:uid="{6498BCA2-1482-4DD2-9329-0DCC1FD89859}"/>
    <hyperlink ref="S516" r:id="rId598" display="https://www.procyclingstats.com/rider/andre-drege" xr:uid="{796BAA25-1570-4E23-AF3B-792B3DEB02A0}"/>
    <hyperlink ref="S669" r:id="rId599" display="https://www.procyclingstats.com/rider/jean-bosco-nsengiyumva" xr:uid="{6102A8CD-C8E1-4851-8C6B-70DBD2B862D2}"/>
    <hyperlink ref="S111" r:id="rId600" display="https://www.procyclingstats.com/rider/donavan-grondin" xr:uid="{E9B3B9F3-C1DB-4CDA-8119-B68C29C6DE19}"/>
    <hyperlink ref="S295" r:id="rId601" display="https://www.procyclingstats.com/rider/jensen-plowright" xr:uid="{0EBD1F62-6F69-4816-AB23-A136B796E88C}"/>
    <hyperlink ref="S576" r:id="rId602" display="https://www.procyclingstats.com/rider/victor-koretzky" xr:uid="{9B9659AE-AAD3-47D3-BA3F-37BEA7E9469A}"/>
    <hyperlink ref="S224" r:id="rId603" display="https://www.procyclingstats.com/rider/joren-bloem2" xr:uid="{39E08D67-EEFA-4761-8F31-09FADE315371}"/>
    <hyperlink ref="S586" r:id="rId604" display="https://www.procyclingstats.com/rider/rick-ottema" xr:uid="{D8FDF3E4-E7B3-4E2D-B2D9-ED372E54DA08}"/>
    <hyperlink ref="S593" r:id="rId605" display="https://www.procyclingstats.com/rider/szymon-sajnok" xr:uid="{3B4C5B47-CF17-4503-875C-93BCE918AD21}"/>
    <hyperlink ref="S447" r:id="rId606" display="https://www.procyclingstats.com/rider/flavien-maurelet" xr:uid="{5249A823-834A-43B3-A59E-1D1268EA64C4}"/>
    <hyperlink ref="S286" r:id="rId607" display="https://www.procyclingstats.com/rider/tord-gudmestad" xr:uid="{2293CFFB-711A-4B06-AD9C-EBC2081CD978}"/>
    <hyperlink ref="S367" r:id="rId608" display="https://www.procyclingstats.com/rider/alan-jousseaume" xr:uid="{E98AEFE9-7B91-400E-B05B-613ADA92044E}"/>
    <hyperlink ref="S140" r:id="rId609" display="https://www.procyclingstats.com/rider/vito-braet" xr:uid="{F41226E6-46B0-43D6-88E2-9FF01800F1A0}"/>
    <hyperlink ref="S589" r:id="rId610" display="https://www.procyclingstats.com/rider/thomas-pesenti" xr:uid="{BB4449BE-7B0F-4B65-B586-CE396DF56345}"/>
    <hyperlink ref="S502" r:id="rId611" display="https://www.procyclingstats.com/rider/alessandro-verre" xr:uid="{E2883E8D-CD29-4A1F-8BAF-DA9F9FE0DBAC}"/>
    <hyperlink ref="S105" r:id="rId612" display="https://www.procyclingstats.com/rider/hamza-amari" xr:uid="{C3F66CAA-91F6-4948-82BA-2D8231F1C755}"/>
    <hyperlink ref="S673" r:id="rId613" display="https://www.procyclingstats.com/rider/anton-palzer" xr:uid="{C8BE7952-01AD-4847-949D-95E221F333DF}"/>
    <hyperlink ref="S628" r:id="rId614" display="https://www.procyclingstats.com/rider/bilguunjargal-erdenebat" xr:uid="{FB2E8815-06BC-488C-B686-2640E18DB9F9}"/>
    <hyperlink ref="S328" r:id="rId615" display="https://www.procyclingstats.com/rider/valentin-midey" xr:uid="{030771F6-478C-4680-9F27-5C9C93E91885}"/>
    <hyperlink ref="S674" r:id="rId616" display="https://www.procyclingstats.com/rider/keon-woo-park" xr:uid="{E7ED51FE-870C-4855-AEB3-76A0ABF64DB1}"/>
    <hyperlink ref="S114" r:id="rId617" display="https://www.procyclingstats.com/rider/yuma-koishi" xr:uid="{7AB6029B-C517-4175-A589-2B2E9D632EE5}"/>
    <hyperlink ref="S517" r:id="rId618" display="https://www.procyclingstats.com/rider/marcelo-felipe" xr:uid="{ED09A248-A8EB-43AD-B4ED-0C922F590D89}"/>
    <hyperlink ref="S287" r:id="rId619" display="https://www.procyclingstats.com/rider/mael-guegan" xr:uid="{348CCB6F-C9A6-4984-B813-274594B67A04}"/>
    <hyperlink ref="S245" r:id="rId620" display="https://www.procyclingstats.com/rider/miguel-angel-fernandez-ruiz" xr:uid="{B47C0C05-B66F-44BC-BE92-B1B4F256BF77}"/>
    <hyperlink ref="S106" r:id="rId621" display="https://www.procyclingstats.com/rider/mario-aparicio-munoz" xr:uid="{9C38243D-0485-44F1-AA9E-AAFA753EAFF2}"/>
    <hyperlink ref="S497" r:id="rId622" display="https://www.procyclingstats.com/rider/dylan-sunderland" xr:uid="{356D3B6E-8DD9-49D0-BABD-8583258A17D5}"/>
    <hyperlink ref="S378" r:id="rId623" display="https://www.procyclingstats.com/rider/edgar-andres-pinzon-villalba" xr:uid="{20795BD4-126A-4A60-AB7D-C0BAB583140C}"/>
    <hyperlink ref="S360" r:id="rId624" display="https://www.procyclingstats.com/rider/filippo-fortin" xr:uid="{31C14391-0438-4233-8D74-372994B92918}"/>
    <hyperlink ref="S303" r:id="rId625" display="https://www.procyclingstats.com/rider/mihael-stajnar" xr:uid="{6F71098B-8D24-48EA-958A-751FFFF544F4}"/>
    <hyperlink ref="S219" r:id="rId626" display="https://www.procyclingstats.com/rider/attilio-viviani" xr:uid="{8A74795F-22D3-4B3B-BD0F-AD108A9EF791}"/>
    <hyperlink ref="S103" r:id="rId627" display="https://www.procyclingstats.com/rider/embret-svestad-bardseng" xr:uid="{18395260-7B87-4AE4-A333-EF4E7DFCF653}"/>
    <hyperlink ref="S643" r:id="rId628" display="https://www.procyclingstats.com/rider/unai-iribar-jauregi" xr:uid="{4E59A789-ADAC-4BF2-A1A7-CE2689762B48}"/>
    <hyperlink ref="S281" r:id="rId629" display="https://www.procyclingstats.com/rider/antoine-debons" xr:uid="{AB155CD1-67E4-4A2E-8A75-64BBBE3BF60B}"/>
    <hyperlink ref="S134" r:id="rId630" display="https://www.procyclingstats.com/rider/milan-fretin" xr:uid="{F35A9710-3E54-45D8-8719-4745B6770580}"/>
    <hyperlink ref="S144" r:id="rId631" display="https://www.procyclingstats.com/rider/alex-colman" xr:uid="{65046EC6-36B9-4131-89A9-93414DF4AC3E}"/>
    <hyperlink ref="S129" r:id="rId632" display="https://www.procyclingstats.com/rider/louis-blouwe" xr:uid="{F861203F-CEA2-481F-ABC3-D6AF8C4F1E1C}"/>
    <hyperlink ref="S695" r:id="rId633" display="https://www.procyclingstats.com/rider/morne-van-niekerk" xr:uid="{D3906512-4CC7-412C-A14F-0078C8D92935}"/>
    <hyperlink ref="S223" r:id="rId634" display="https://www.procyclingstats.com/rider/pavel-bittner" xr:uid="{E4266E1D-5A35-40DB-9F33-56EC09CEF005}"/>
    <hyperlink ref="S605" r:id="rId635" display="https://www.procyclingstats.com/rider/tomas-barta" xr:uid="{CE1D8602-085D-4136-AC78-EC041F2C8715}"/>
    <hyperlink ref="S323" r:id="rId636" display="https://www.procyclingstats.com/rider/michael-hepburn" xr:uid="{0AFF3F95-EFB7-4BC1-B922-A6F337BB646A}"/>
    <hyperlink ref="S248" r:id="rId637" display="https://www.procyclingstats.com/rider/alessio-martinelli" xr:uid="{396AE855-DB72-4B57-85EE-D44503EBA0F1}"/>
    <hyperlink ref="S654" r:id="rId638" display="https://www.procyclingstats.com/rider/riccardo-lucca" xr:uid="{597742AA-7F39-47D0-B97C-183258DF5363}"/>
    <hyperlink ref="S554" r:id="rId639" display="https://www.procyclingstats.com/rider/riccardo-verza-2" xr:uid="{F96BCCDB-727F-4B18-8911-E3CA846ABAB2}"/>
    <hyperlink ref="S441" r:id="rId640" display="https://www.procyclingstats.com/rider/tomas-kopecky" xr:uid="{C6C2825B-8113-45BE-A171-F93165AF9A5F}"/>
    <hyperlink ref="S300" r:id="rId641" display="https://www.procyclingstats.com/rider/alexander-salby" xr:uid="{20EE9042-57F4-45D6-8DA9-3BA258B60A71}"/>
    <hyperlink ref="S261" r:id="rId642" display="https://www.procyclingstats.com/rider/ceriel-desal" xr:uid="{8DB236CE-3643-4D8B-8B53-2E3E8BCEE061}"/>
    <hyperlink ref="S540" r:id="rId643" display="https://www.procyclingstats.com/rider/dimitri-peyskens" xr:uid="{B652B275-1FD5-4A02-9A24-D9D08AADE607}"/>
    <hyperlink ref="S551" r:id="rId644" display="https://www.procyclingstats.com/rider/alex-tolio" xr:uid="{BB5A1EC9-7B3E-4BB9-81D9-F2A2CA41B207}"/>
    <hyperlink ref="S591" r:id="rId645" display="https://www.procyclingstats.com/rider/viktor-potocki" xr:uid="{38A552C3-D789-4ACA-BB7C-54D6D989F969}"/>
    <hyperlink ref="S571" r:id="rId646" display="https://www.procyclingstats.com/rider/dylan-hopkins" xr:uid="{E02148B9-073F-41B8-A548-CCE393BCAC9F}"/>
    <hyperlink ref="S419" r:id="rId647" display="https://www.procyclingstats.com/rider/james-whelan" xr:uid="{30C05494-7770-4EE9-882E-4220E31BCF9C}"/>
    <hyperlink ref="S460" r:id="rId648" display="https://www.procyclingstats.com/rider/tyler-stites" xr:uid="{7B25F583-98A5-495D-9068-027D8BE4A152}"/>
    <hyperlink ref="S391" r:id="rId649" display="https://www.procyclingstats.com/rider/matej-zahalka" xr:uid="{6474DFBC-3BC4-4DC1-9EAD-55927D908ED2}"/>
    <hyperlink ref="S440" r:id="rId650" display="https://www.procyclingstats.com/rider/siim-kiskonen" xr:uid="{0F8F9142-3070-4BBD-B2FD-D536FD8F7561}"/>
    <hyperlink ref="S582" r:id="rId651" display="https://www.procyclingstats.com/rider/lukas-meiler" xr:uid="{760CA12B-1AFD-48E5-924B-37776DA65765}"/>
    <hyperlink ref="S120" r:id="rId652" display="https://www.procyclingstats.com/rider/johan-meens" xr:uid="{782F4A11-636D-4CF2-A7AE-4311A5640259}"/>
    <hyperlink ref="S305" r:id="rId653" display="https://www.procyclingstats.com/rider/bastien-tronchon" xr:uid="{A5654F0D-7500-4370-A8AC-BD6D4F0DD190}"/>
    <hyperlink ref="S680" r:id="rId654" display="https://www.procyclingstats.com/rider/valentin-retailleau" xr:uid="{2D600180-184C-4002-84B1-B58CCF4250D6}"/>
    <hyperlink ref="S167" r:id="rId655" display="https://www.procyclingstats.com/rider/alex-martin-gutierrez" xr:uid="{15BCC080-548B-4750-A97B-0D47853ECE89}"/>
    <hyperlink ref="S331" r:id="rId656" display="https://www.procyclingstats.com/rider/jokin-murguialday-elorza" xr:uid="{B9C9CFF8-C69B-4F87-BDFF-46F47000B98F}"/>
    <hyperlink ref="S411" r:id="rId657" display="https://www.procyclingstats.com/rider/andoni-lopez-de-abetxuko-jimenez" xr:uid="{3C9D97F1-F21A-47E0-88C3-7539203B9ECF}"/>
    <hyperlink ref="S622" r:id="rId658" display="https://www.procyclingstats.com/rider/jesus-del-pino" xr:uid="{E74BDEC0-9444-45EF-A7DA-0FEE7A57BBA3}"/>
    <hyperlink ref="S334" r:id="rId659" display="https://www.procyclingstats.com/rider/blake-quick" xr:uid="{46421F79-3F1E-4ED3-8DDE-9FA6273916BC}"/>
    <hyperlink ref="S152" r:id="rId660" display="https://www.procyclingstats.com/rider/nicklas-amdi-pedersen" xr:uid="{6453CA4B-2FEA-4BC1-99AF-A12C98C755B3}"/>
    <hyperlink ref="S109" r:id="rId661" display="https://www.procyclingstats.com/rider/mathias-bregnhoj" xr:uid="{9557BF28-6971-41B2-B445-B19A97713672}"/>
    <hyperlink ref="S536" r:id="rId662" display="https://www.procyclingstats.com/rider/ingvar-omarsson" xr:uid="{2ED64E19-96AC-43E2-BCA4-7EDA7618646B}"/>
    <hyperlink ref="S157" r:id="rId663" display="https://www.procyclingstats.com/rider/davide-bomboi" xr:uid="{17383258-7D7B-4D1B-95D2-D6ACF923A704}"/>
    <hyperlink ref="S113" r:id="rId664" display="https://www.procyclingstats.com/rider/jordan-jegat" xr:uid="{D3F9C0C3-01E9-4F78-8F5E-09A465FBEEF6}"/>
    <hyperlink ref="S693" r:id="rId665" display="https://www.procyclingstats.com/rider/loe-van-belle" xr:uid="{170B3A30-E8EC-404C-A25E-7DCDCD61529B}"/>
    <hyperlink ref="S156" r:id="rId666" display="https://www.procyclingstats.com/rider/mats-wenzel" xr:uid="{22E71325-CC71-418D-A737-BE13E179F975}"/>
    <hyperlink ref="S688" r:id="rId667" display="https://www.procyclingstats.com/rider/felix-stehli" xr:uid="{50C7F73B-475F-4BAF-A3B0-172ECED4050E}"/>
    <hyperlink ref="S193" r:id="rId668" display="https://www.procyclingstats.com/rider/petr-kelemeh" xr:uid="{DCDCF197-A633-4C20-8616-6050CD1F7389}"/>
    <hyperlink ref="S481" r:id="rId669" display="https://www.procyclingstats.com/rider/mathis-le-berre" xr:uid="{7781596C-EEA9-4DD4-AB31-4FEEB28A9716}"/>
    <hyperlink ref="S349" r:id="rId670" display="https://www.procyclingstats.com/rider/lorenzo-milesi" xr:uid="{450A70D9-D4EF-411E-980D-09CB0F3A06C1}"/>
    <hyperlink ref="S253" r:id="rId671" display="https://www.procyclingstats.com/rider/alexandre-balmer" xr:uid="{7613CAF1-DC2E-4C83-BC21-E919DA43D3BF}"/>
    <hyperlink ref="S672" r:id="rId672" display="https://www.procyclingstats.com/rider/robigzon-leandro-oyola" xr:uid="{890DCEB2-845F-4D01-87CF-A2DA9A3E09FB}"/>
    <hyperlink ref="S532" r:id="rId673" display="https://www.procyclingstats.com/rider/david-lozano" xr:uid="{321D2F23-6344-43BA-91F9-8583E55E6548}"/>
    <hyperlink ref="S215" r:id="rId674" display="https://www.procyclingstats.com/rider/cristian-raileanu" xr:uid="{120AEF0D-5F65-432F-94F2-AB8CE03D0726}"/>
    <hyperlink ref="S641" r:id="rId675" display="https://www.procyclingstats.com/rider/alessandro-iacchi" xr:uid="{D2649528-4E73-410F-BF49-8BECDC6EBC34}"/>
    <hyperlink ref="S160" r:id="rId676" display="https://www.procyclingstats.com/rider/pierre-gautherat" xr:uid="{92806884-24F9-4A83-89EF-330E9DC73939}"/>
    <hyperlink ref="S432" r:id="rId677" display="https://www.procyclingstats.com/rider/haest-jasper" xr:uid="{B352F2E5-2968-487D-8DC8-F335A5A85C09}"/>
    <hyperlink ref="S312" r:id="rId678" display="https://www.procyclingstats.com/rider/abel-balderstone-roumens" xr:uid="{E065BE86-F257-4F71-B357-AFF65AB64125}"/>
    <hyperlink ref="S452" r:id="rId679" display="https://www.procyclingstats.com/rider/tobiasz-pawlak" xr:uid="{126CEB68-9A81-4493-821E-1974785070E8}"/>
    <hyperlink ref="S137" r:id="rId680" display="https://www.procyclingstats.com/rider/brandon-smith-rivera-vargas" xr:uid="{7A4486E0-F9B6-4708-96F8-E80A64AE085F}"/>
    <hyperlink ref="S318" r:id="rId681" display="https://www.procyclingstats.com/rider/thanakhan-chaiyasombat" xr:uid="{259F1B90-06BD-430A-9950-EC258BED7309}"/>
    <hyperlink ref="S372" r:id="rId682" display="https://www.procyclingstats.com/rider/ali-labib-shotorban" xr:uid="{0B085281-D474-46F0-8946-4D194067BF04}"/>
    <hyperlink ref="S550" r:id="rId683" display="https://www.procyclingstats.com/rider/tim-torn-teutenberg" xr:uid="{2CF7F1E0-EBB4-4B29-9ADC-0D9910E0786C}"/>
    <hyperlink ref="S450" r:id="rId684" display="https://www.procyclingstats.com/rider/hayato-okamoto" xr:uid="{D3D87671-50F2-4DFA-B389-EA83CA7E67C6}"/>
    <hyperlink ref="S528" r:id="rId685" display="https://www.procyclingstats.com/rider/thomas-lebas" xr:uid="{D6A59FE0-6746-4046-8B5E-4C676712DC00}"/>
    <hyperlink ref="S324" r:id="rId686" display="https://www.procyclingstats.com/rider/maxime-jarnet" xr:uid="{AB489FDC-4B43-4A34-B6BA-99866CB4EE88}"/>
    <hyperlink ref="S698" r:id="rId687" display="https://www.procyclingstats.com/rider/matheo-vercher" xr:uid="{7DF580CF-348D-4E7C-8139-64831A25E124}"/>
    <hyperlink ref="S392" r:id="rId688" display="https://www.procyclingstats.com/rider/yukiya-arashiro" xr:uid="{85C17300-B5BD-4C7B-A2F6-A4F2C5D4A885}"/>
    <hyperlink ref="S341" r:id="rId689" display="https://www.procyclingstats.com/rider/carter-bettles" xr:uid="{8A413EDE-89F6-47AB-880E-5E6DF529A77F}"/>
    <hyperlink ref="S319" r:id="rId690" display="https://www.procyclingstats.com/rider/lucas-de-rossi" xr:uid="{71C9FBA8-7EF0-42F5-98CA-65A6CB147409}"/>
    <hyperlink ref="S484" r:id="rId691" display="https://www.procyclingstats.com/rider/gianni-moscon" xr:uid="{1CE7B7DE-2BF2-4673-8C9F-0AAEBB6D6C67}"/>
    <hyperlink ref="S143" r:id="rId692" display="https://www.procyclingstats.com/rider/davide-cimolai" xr:uid="{D4D4D396-B62F-49C6-9F02-7D71AB3595F2}"/>
    <hyperlink ref="S284" r:id="rId693" display="https://www.procyclingstats.com/rider/luke-durbridge" xr:uid="{FC51FECB-ADC4-473F-AD87-951371CB13F3}"/>
    <hyperlink ref="S177" r:id="rId694" display="https://www.procyclingstats.com/rider/matteo-fabbro" xr:uid="{4100383F-5C8E-403F-9D96-B8361E0BB40C}"/>
    <hyperlink ref="S95" r:id="rId695" display="https://www.procyclingstats.com/rider/kristoffer-halvorsen" xr:uid="{7676BE36-828B-4352-909C-36B70F9CF189}"/>
    <hyperlink ref="S150" r:id="rId696" display="https://www.procyclingstats.com/rider/merhawi-kudus" xr:uid="{CA93B15E-2B78-4DC2-A770-32911300BCC6}"/>
    <hyperlink ref="S218" r:id="rId697" display="https://www.procyclingstats.com/rider/boy-van-poppel" xr:uid="{C854FA47-0A69-4D19-8E53-3CB5DF6B3AD6}"/>
    <hyperlink ref="S124" r:id="rId698" display="https://www.procyclingstats.com/rider/jhonatan-restrepo" xr:uid="{2ABD31BD-0FF2-4DAD-B34E-74CE3D98F07F}"/>
    <hyperlink ref="S494" r:id="rId699" display="https://www.procyclingstats.com/rider/clement-russo" xr:uid="{56F31A0D-0858-4098-A5D1-5B530374C39D}"/>
    <hyperlink ref="S601" r:id="rId700" display="https://www.procyclingstats.com/rider/matthew-walls" xr:uid="{FECDFC6B-F35C-4BE9-B76D-A07F0E29E216}"/>
    <hyperlink ref="S228" r:id="rId701" display="https://www.procyclingstats.com/rider/jose-manuel-diaz-gallego" xr:uid="{1474AC05-9B14-4C9B-A5C1-2B2C17715A58}"/>
    <hyperlink ref="S333" r:id="rId702" display="https://www.procyclingstats.com/rider/eduard-prades" xr:uid="{9A1A209D-986F-47F7-AC51-0AEC6DC315E6}"/>
    <hyperlink ref="S188" r:id="rId703" display="https://www.procyclingstats.com/rider/fabio-felline" xr:uid="{CDE122F0-4793-459E-B238-082C7D790D02}"/>
    <hyperlink ref="S597" r:id="rId704" display="https://www.procyclingstats.com/rider/damien-touze" xr:uid="{A5A8D4A6-A709-4996-94CE-3DA824673E51}"/>
    <hyperlink ref="S142" r:id="rId705" display="https://www.procyclingstats.com/rider/jefferson-cepeda-hernandez" xr:uid="{AE20D166-370B-47B7-8E0E-F2ECB7BCDE2D}"/>
    <hyperlink ref="S376" r:id="rId706" display="https://www.procyclingstats.com/rider/daniel-navarro" xr:uid="{816B149B-2DBE-49C8-994F-80A9B1F1782D}"/>
    <hyperlink ref="S386" r:id="rId707" display="https://www.procyclingstats.com/rider/patryk-stosz" xr:uid="{6D0875D7-F92F-432D-A34D-C0DF9A8F7965}"/>
    <hyperlink ref="S687" r:id="rId708" display="https://www.procyclingstats.com/rider/anders-skaarseth" xr:uid="{1634CDAA-72B5-4B87-865A-0972778791DA}"/>
    <hyperlink ref="S187" r:id="rId709" display="https://www.procyclingstats.com/rider/yevgeniy-fedorov" xr:uid="{1139A80D-A191-450D-8EE9-6DA0F3A9B949}"/>
    <hyperlink ref="S158" r:id="rId710" display="https://www.procyclingstats.com/rider/victor-de-la-parte" xr:uid="{3BF445BE-B74B-4548-88DB-CAAC66FD2B03}"/>
    <hyperlink ref="S473" r:id="rId711" display="https://www.procyclingstats.com/rider/niklas-eg" xr:uid="{44147519-916C-4D37-94C1-85F7372500C3}"/>
    <hyperlink ref="S332" r:id="rId712" display="https://www.procyclingstats.com/rider/christophe-noppe" xr:uid="{403B23E1-5F8F-47B2-BC20-F5FE2F175189}"/>
    <hyperlink ref="S321" r:id="rId713" display="https://www.procyclingstats.com/rider/delio-fernandez" xr:uid="{7AE4F36A-173E-47C4-9541-625922DCC06D}"/>
    <hyperlink ref="S93" r:id="rId714" display="https://www.procyclingstats.com/rider/romain-cardis" xr:uid="{64456BE6-4D80-4701-BBEA-E062AADC71AA}"/>
    <hyperlink ref="S427" r:id="rId715" display="https://www.procyclingstats.com/rider/fabien-doubey" xr:uid="{B09369CB-B1F4-41BB-9FCF-E23F363F3F91}"/>
    <hyperlink ref="S255" r:id="rId716" display="https://www.procyclingstats.com/rider/urko-berrade-fernandez" xr:uid="{166F2BFB-F667-40A1-8549-1CC2B3BE1165}"/>
    <hyperlink ref="S329" r:id="rId717" display="https://www.procyclingstats.com/rider/kenny-molly" xr:uid="{CD4AD4BF-3858-44A3-96A5-0230FDCC32A7}"/>
    <hyperlink ref="S182" r:id="rId718" display="https://www.procyclingstats.com/rider/antonio-nibali" xr:uid="{7BCB462C-489B-4EBF-A4BC-C63CEC77C49A}"/>
    <hyperlink ref="S506" r:id="rId719" display="https://www.procyclingstats.com/rider/marceli-boguslawski" xr:uid="{25415834-82A2-45A4-85A9-7AE8B5D080E1}"/>
    <hyperlink ref="S685" r:id="rId720" display="https://www.procyclingstats.com/rider/jacob-scott" xr:uid="{CB4994D1-2875-4A99-AD6D-177856B06F6D}"/>
    <hyperlink ref="S381" r:id="rId721" display="https://www.procyclingstats.com/rider/joey-rosskopf" xr:uid="{39356BF3-BFBD-46F5-AAED-3578187C5AC7}"/>
    <hyperlink ref="S606" r:id="rId722" display="https://www.procyclingstats.com/rider/cyril-barthe" xr:uid="{336D7262-EA77-4BA9-B44E-66737D29060F}"/>
    <hyperlink ref="S504" r:id="rId723" display="https://www.procyclingstats.com/rider/antonio-angulo" xr:uid="{BC8CA987-B43F-483C-81E7-479BDD92E7D1}"/>
    <hyperlink ref="S425" r:id="rId724" display="https://www.procyclingstats.com/rider/rodrigo-contreras" xr:uid="{B86D05F3-897C-4119-901F-B0AACB63A715}"/>
    <hyperlink ref="S616" r:id="rId725" display="https://www.procyclingstats.com/rider/andre-carvalho" xr:uid="{CC63E354-9126-4DE9-ACEA-613C44115B09}"/>
    <hyperlink ref="S394" r:id="rId726" display="https://www.procyclingstats.com/rider/henrique-casimiro" xr:uid="{CE341594-0630-4E3C-813E-E82CBD8A60C7}"/>
    <hyperlink ref="S316" r:id="rId727" display="https://www.procyclingstats.com/rider/jeremy-cabot" xr:uid="{C3E161CB-EE04-4445-9606-7A17E461E79E}"/>
    <hyperlink ref="S317" r:id="rId728" display="https://www.procyclingstats.com/rider/diego-andres-camargo" xr:uid="{9D877C4C-F7D7-4475-86FD-2CF88655968C}"/>
    <hyperlink ref="S141" r:id="rId729" display="https://www.procyclingstats.com/rider/carlos-canal" xr:uid="{9AFD696D-4C1A-47CD-B635-6A7CC7B8544E}"/>
    <hyperlink ref="S244" r:id="rId730" display="https://www.procyclingstats.com/rider/luca-colnaghi" xr:uid="{147D7C10-FD07-49F9-84EC-CB22D3A85B5C}"/>
    <hyperlink ref="S108" r:id="rId731" display="https://www.procyclingstats.com/rider/matthew-bostock" xr:uid="{100C1245-A5D8-48BF-8DB8-27C44F87CB70}"/>
    <hyperlink ref="S358" r:id="rId732" display="https://www.procyclingstats.com/rider/thomas-champion" xr:uid="{93DA836A-EA0E-4A67-BEF5-315768967053}"/>
    <hyperlink ref="S561" r:id="rId733" display="https://www.procyclingstats.com/rider/tomasz-budzinski" xr:uid="{1B157BC4-BE4C-4EC2-A12B-86D56961ADB3}"/>
    <hyperlink ref="S344" r:id="rId734" display="https://www.procyclingstats.com/rider/metkel-eyob" xr:uid="{6EF0302A-6393-46B6-ACC7-10E0D4F261B8}"/>
    <hyperlink ref="S621" r:id="rId735" display="https://www.procyclingstats.com/rider/tim-declercq" xr:uid="{BF78FECC-D120-41A0-A465-69446F0FEC63}"/>
    <hyperlink ref="S629" r:id="rId736" display="https://www.procyclingstats.com/rider/jesse-ewart" xr:uid="{A4A1F0B3-23E4-4739-A24C-2AD83C9CC4CC}"/>
    <hyperlink ref="S400" r:id="rId737" display="https://www.procyclingstats.com/rider/jesus-ezquerra-muela" xr:uid="{B6E1ABFC-6E22-4BB1-8BB6-3AD241530F7C}"/>
    <hyperlink ref="S359" r:id="rId738" display="https://www.procyclingstats.com/rider/marton-dina" xr:uid="{AA243DCF-AAFB-4613-B2D3-680C8B29C092}"/>
    <hyperlink ref="S565" r:id="rId739" display="https://www.procyclingstats.com/rider/erik-fetter" xr:uid="{03BC9528-BEC5-4CD2-9E7A-A0E3B7EF1ED9}"/>
    <hyperlink ref="S161" r:id="rId740" display="https://www.procyclingstats.com/rider/yevgeniy-gidich" xr:uid="{3B5B4B54-243D-460C-BBC7-FFE6028E722A}"/>
    <hyperlink ref="S519" r:id="rId741" display="https://www.procyclingstats.com/rider/andrea-garosio" xr:uid="{CCA734AC-71B0-472E-ADB6-97B3DAAC49AB}"/>
    <hyperlink ref="S148" r:id="rId742" display="https://www.procyclingstats.com/rider/stefano-gandin" xr:uid="{FAD781B6-7C89-42EF-AAEE-F10FFD0E1D2E}"/>
    <hyperlink ref="S210" r:id="rId743" display="https://www.procyclingstats.com/rider/gal-glivar" xr:uid="{0C09DA26-C0F2-407E-8172-E5F46D2E74DF}"/>
    <hyperlink ref="S518" r:id="rId744" display="https://www.procyclingstats.com/rider/paniego-fuentes" xr:uid="{65CBFF46-ADAB-4415-BDCA-D43F7D92F6F2}"/>
    <hyperlink ref="S163" r:id="rId745" display="https://www.procyclingstats.com/rider/matevz-govekar" xr:uid="{0A9A32D6-FC30-4230-A3D5-1DEED667877C}"/>
    <hyperlink ref="S162" r:id="rId746" display="https://www.procyclingstats.com/rider/david-gonzalez-lopez" xr:uid="{4BABD4F9-A205-41D3-A7E4-B4D90C61823B}"/>
    <hyperlink ref="S638" r:id="rId747" display="https://www.procyclingstats.com/rider/jules-hesters" xr:uid="{19297D7A-3A2F-4D94-86CF-F548FC69B25D}"/>
    <hyperlink ref="S236" r:id="rId748" display="https://www.procyclingstats.com/rider/jose-joaquin-rojas" xr:uid="{E15C60F4-3720-43C5-B4DA-8794C0B43BAE}"/>
    <hyperlink ref="S125" r:id="rId749" display="https://www.procyclingstats.com/rider/rudiger-selig" xr:uid="{9292645A-4D88-4661-8DD6-01FD548C351A}"/>
    <hyperlink ref="S249" r:id="rId750" display="https://www.procyclingstats.com/rider/alex-molenaar" xr:uid="{08D3AF12-5426-40A1-A197-ED3567ADE0B6}"/>
    <hyperlink ref="S327" r:id="rId751" display="https://www.procyclingstats.com/rider/giovanni-lonardi" xr:uid="{4608DB28-0D16-4B89-AC50-6245C81A0B37}"/>
    <hyperlink ref="S600" r:id="rId752" display="https://www.procyclingstats.com/rider/emiel-vermeulen" xr:uid="{80667CE0-63A9-4B7D-A327-52F270916F13}"/>
    <hyperlink ref="S101" r:id="rId753" display="https://www.procyclingstats.com/rider/michel-ries" xr:uid="{3CA7CB60-51F8-4645-BD7A-536243B3493C}"/>
    <hyperlink ref="S289" r:id="rId754" display="https://www.procyclingstats.com/rider/alexander-krieger" xr:uid="{D468B24F-663C-4A76-85BB-9D22A101B561}"/>
    <hyperlink ref="S407" r:id="rId755" display="https://www.procyclingstats.com/rider/colin-joyce" xr:uid="{7677D06A-52EA-4360-BB9E-B0EDA533348C}"/>
    <hyperlink ref="S462" r:id="rId756" display="https://www.procyclingstats.com/rider/andreas-stokbro" xr:uid="{C52AC1EF-FCA5-4354-B133-004C99B6BD37}"/>
    <hyperlink ref="S265" r:id="rId757" display="https://www.procyclingstats.com/rider/julius-johansen" xr:uid="{EE95BDA9-2D77-4C87-B6DE-FD94ACE32F89}"/>
    <hyperlink ref="S380" r:id="rId758" display="https://www.procyclingstats.com/rider/dusan-rajovic" xr:uid="{7EEC7C97-1929-4090-AC72-7A1FB5048F13}"/>
    <hyperlink ref="S375" r:id="rId759" display="https://www.procyclingstats.com/rider/remy-mertz" xr:uid="{D0CD3E6C-723E-4142-9D76-5DD201B69AA2}"/>
    <hyperlink ref="S195" r:id="rId760" display="https://www.procyclingstats.com/rider/lluis-guillermo-mas" xr:uid="{9EC160F6-54AE-4E5A-B1ED-DC9A863DEFE0}"/>
    <hyperlink ref="S443" r:id="rId761" display="https://www.procyclingstats.com/rider/filip-maciejuk" xr:uid="{41A7E454-9193-4F03-A582-23180DD902EF}"/>
    <hyperlink ref="S498" r:id="rId762" display="https://www.procyclingstats.com/rider/daniel-turek" xr:uid="{C322D0B8-E35D-4E6B-8B83-E78C09DB1E7D}"/>
    <hyperlink ref="S291" r:id="rId763" display="https://www.procyclingstats.com/rider/moise-mugisha" xr:uid="{320A3524-B0DB-4310-9410-1A0977AF36CA}"/>
    <hyperlink ref="S496" r:id="rId764" display="https://www.procyclingstats.com/rider/sarawut-sirironnachai" xr:uid="{D048BCA5-B959-4287-8812-9E109496B7C2}"/>
    <hyperlink ref="S348" r:id="rId765" display="https://www.procyclingstats.com/rider/kent-main" xr:uid="{913EEADF-47CC-4017-BECE-0E355A8E97AD}"/>
    <hyperlink ref="S530" r:id="rId766" display="https://www.procyclingstats.com/rider/samuel-leroux" xr:uid="{916D0A49-99ED-42C6-83E9-665B2ACA3F95}"/>
    <hyperlink ref="S543" r:id="rId767" display="https://www.procyclingstats.com/rider/jose-luis-rodriguez" xr:uid="{154EE033-8024-477C-AFF9-5DD144EF683D}"/>
    <hyperlink ref="S458" r:id="rId768" display="https://www.procyclingstats.com/rider/joaquim-silva" xr:uid="{EF986118-39AB-4CEF-BC87-EC994DB44A15}"/>
    <hyperlink ref="S495" r:id="rId769" display="https://www.procyclingstats.com/rider/michael-schwarzmann" xr:uid="{7F42CB76-A263-4522-8A6E-42F1ECDC1A5D}"/>
    <hyperlink ref="S276" r:id="rId770" display="https://www.procyclingstats.com/rider/norman-vahtra" xr:uid="{DEC6F1FC-6117-445D-BCA8-4B77AC2D1C79}"/>
    <hyperlink ref="S370" r:id="rId771" display="https://www.procyclingstats.com/rider/alexander-konychev" xr:uid="{CC60D2E1-AEA5-407C-8126-F6AC19463FC1}"/>
    <hyperlink ref="S499" r:id="rId772" display="https://www.procyclingstats.com/rider/martin-urianstad" xr:uid="{3AB4C1C4-FF8D-4B47-878B-2A7C6DF920D2}"/>
    <hyperlink ref="S489" r:id="rId773" display="https://www.procyclingstats.com/rider/manuel-penalver" xr:uid="{BEA1E682-C7C3-4957-A897-C60937A9FFD6}"/>
    <hyperlink ref="S96" r:id="rId774" display="https://www.procyclingstats.com/rider/johan-jacobs" xr:uid="{6DFA28E1-F42B-4372-9AB4-C2920F2E112C}"/>
    <hyperlink ref="S269" r:id="rId775" display="https://www.procyclingstats.com/rider/andreas-miltiadis" xr:uid="{3FCEC949-FB77-4224-827A-CD666DA28BFC}"/>
    <hyperlink ref="S204" r:id="rId776" display="https://www.procyclingstats.com/rider/polychronis-tzortzakis" xr:uid="{49B7E7A8-C229-4031-8601-E04D353DD2B2}"/>
    <hyperlink ref="S212" r:id="rId777" display="https://www.procyclingstats.com/rider/jeremy-leveau" xr:uid="{DEE9E78E-D24B-4F52-B0AB-DB54E1A30575}"/>
    <hyperlink ref="S201" r:id="rId778" display="https://www.procyclingstats.com/rider/jonas-rapp" xr:uid="{ED55F70E-BC92-4354-9024-B0CD3ABFFE30}"/>
    <hyperlink ref="S485" r:id="rId779" display="https://www.procyclingstats.com/rider/frederik-muff" xr:uid="{70F93EE4-C030-48D7-BB71-7F3B1B59362C}"/>
    <hyperlink ref="S136" r:id="rId780" display="https://www.procyclingstats.com/rider/erik-nordsaeter-resell" xr:uid="{2B2C67D8-7A43-417B-B771-D6F541ECD332}"/>
    <hyperlink ref="S545" r:id="rId781" display="https://www.procyclingstats.com/rider/nassim-saidi" xr:uid="{2544F17F-3CEA-49F0-93D0-630BE302AA2E}"/>
    <hyperlink ref="S102" r:id="rId782" display="https://www.procyclingstats.com/rider/willie-smit" xr:uid="{796678FA-48B1-4A1F-838E-C7E31348AEBD}"/>
    <hyperlink ref="S681" r:id="rId783" display="https://www.procyclingstats.com/rider/alejandro-ropero" xr:uid="{502D9D20-A550-45E7-996C-C978655AB962}"/>
    <hyperlink ref="S438" r:id="rId784" display="https://www.procyclingstats.com/rider/frederik-jensen" xr:uid="{6D19D233-9B01-4830-A7EA-BFFF640B7FDC}"/>
    <hyperlink ref="S346" r:id="rId785" display="https://www.procyclingstats.com/rider/ognjen-ilic" xr:uid="{13F33C59-EDB9-41FF-B419-FE2C1A2F85FA}"/>
    <hyperlink ref="S416" r:id="rId786" display="https://www.procyclingstats.com/rider/campbell-stewart" xr:uid="{B526D8FA-2DCA-4838-A3D4-EBD544870B73}"/>
    <hyperlink ref="S430" r:id="rId787" display="https://www.procyclingstats.com/rider/samuel-gaze" xr:uid="{9D8CA274-EC72-4338-9B8B-3768DEB512AC}"/>
    <hyperlink ref="S363" r:id="rId788" display="https://www.procyclingstats.com/rider/dmitriy-gruzdev" xr:uid="{09AFA5B8-8126-462D-8283-857D0EE3CFBC}"/>
    <hyperlink ref="S690" r:id="rId789" display="https://www.procyclingstats.com/rider/martin-svrcek" xr:uid="{C10FE143-9231-47B9-A24B-6096D9F3ABD8}"/>
    <hyperlink ref="S216" r:id="rId790" display="https://www.procyclingstats.com/rider/ivan-romeo" xr:uid="{7F53FCA8-4D33-478B-9F32-5129FB17C231}"/>
    <hyperlink ref="S186" r:id="rId791" display="https://www.procyclingstats.com/rider/alex-baudin" xr:uid="{CFEAD0CB-298B-4473-9669-443BDF7FB6DD}"/>
    <hyperlink ref="S345" r:id="rId792" display="https://www.procyclingstats.com/rider/lorenzo-germani" xr:uid="{2BF3BF3A-14D6-4C9F-BEAD-4D822AC1B187}"/>
    <hyperlink ref="S126" r:id="rId793" display="https://www.procyclingstats.com/rider/antonio-soto" xr:uid="{7C1ADFB5-BF42-480D-B32C-4BA457DA672F}"/>
    <hyperlink ref="S100" r:id="rId794" display="https://www.procyclingstats.com/rider/lukas-postlberger" xr:uid="{263415B0-1963-46D9-8330-9D1FCDC378E1}"/>
    <hyperlink ref="S153" r:id="rId795" display="https://www.procyclingstats.com/rider/pierre-luc-perichon" xr:uid="{2B00D681-C475-44E9-86F9-90379FE197E6}"/>
    <hyperlink ref="S451" r:id="rId796" display="https://www.procyclingstats.com/rider/enzo-paleni" xr:uid="{909FF96D-9E05-40FD-8787-BA7A613C41E3}"/>
    <hyperlink ref="S264" r:id="rId797" display="https://www.procyclingstats.com/rider/emilien-jeanniere" xr:uid="{882E23D3-3AF0-4828-B394-8C043877FDB5}"/>
    <hyperlink ref="S527" r:id="rId798" display="https://www.procyclingstats.com/rider/azzedine-lagab" xr:uid="{1B9EDB15-D488-418D-BDF2-497C08A094A8}"/>
    <hyperlink ref="S595" r:id="rId799" display="https://www.procyclingstats.com/rider/meron-teshome" xr:uid="{C9ADE0CF-6EDB-4CAF-84FD-191D0CD3E0EE}"/>
    <hyperlink ref="S238" r:id="rId800" display="https://www.procyclingstats.com/rider/clement-alleno" xr:uid="{26642CBE-D434-4A74-9E62-B064F0112320}"/>
    <hyperlink ref="S682" r:id="rId801" display="https://www.procyclingstats.com/rider/sergey-rostovtsev" xr:uid="{ABEF8A54-8177-46A9-B420-61129C1C0F93}"/>
    <hyperlink ref="S251" r:id="rId802" display="https://www.procyclingstats.com/rider/christopher-rougierlagane" xr:uid="{69407054-3C4B-4DFF-8C5F-26E8D06E9A2E}"/>
    <hyperlink ref="S314" r:id="rId803" display="https://www.procyclingstats.com/rider/natnael-berhane" xr:uid="{4C736FCD-0F38-4F05-8209-606F7B9F1047}"/>
    <hyperlink ref="S467" r:id="rId804" display="https://www.procyclingstats.com/rider/aklilu-arefayne" xr:uid="{96436F0B-5C2C-431B-A4B7-3D8D54965102}"/>
    <hyperlink ref="S266" r:id="rId805" display="https://www.procyclingstats.com/rider/christofer-robin-jurado" xr:uid="{281BA775-A55E-4F0F-9784-4A5A0FFB664F}"/>
    <hyperlink ref="S663" r:id="rId806" display="https://www.procyclingstats.com/rider/marcelo-nahuel-mendez" xr:uid="{FB569B24-4E3E-49DF-B0D4-1AD367B026E6}"/>
    <hyperlink ref="S472" r:id="rId807" display="https://www.procyclingstats.com/rider/tomas-contte" xr:uid="{C4BB6445-ED79-41C0-A1E0-12DA62E126AE}"/>
    <hyperlink ref="S583" r:id="rId808" display="https://www.procyclingstats.com/rider/marcos-omar-mendez" xr:uid="{9EF0E68F-BEA0-4347-8572-206EA977D7C3}"/>
    <hyperlink ref="S508" r:id="rId809" display="https://www.procyclingstats.com/rider/iker-bonillo-martin" xr:uid="{104A8C90-22A2-4AEE-A20C-AC8D8B1F6960}"/>
    <hyperlink ref="S492" r:id="rId810" display="https://www.procyclingstats.com/rider/ariel-maximiliano-richeze" xr:uid="{B14EA30B-F679-4BEB-B9D8-9FAE59655A6C}"/>
    <hyperlink ref="S660" r:id="rId811" display="https://www.procyclingstats.com/rider/niklas-markl" xr:uid="{981293D2-8536-42B0-A694-44B33AE28F07}"/>
    <hyperlink ref="S320" r:id="rId812" display="https://www.procyclingstats.com/rider/juan-pablo-dotti" xr:uid="{F8FCAC24-4D6E-4D7E-BB97-E912856548CD}"/>
    <hyperlink ref="S139" r:id="rId813" display="https://www.procyclingstats.com/rider/manuele-tarozzi" xr:uid="{605C3938-DD29-4FF0-9445-48C9DAB5BE8D}"/>
    <hyperlink ref="S199" r:id="rId814" display="https://www.procyclingstats.com/rider/cesar-nicolas-paredes" xr:uid="{5613EB91-EEB8-499B-A11B-CA96643C3CE4}"/>
    <hyperlink ref="S448" r:id="rId815" display="https://www.procyclingstats.com/rider/leandro-carlos-messineo" xr:uid="{99350D60-B2CF-4A71-A367-90148E79F22B}"/>
    <hyperlink ref="S456" r:id="rId816" display="https://www.procyclingstats.com/rider/vicente-rojas" xr:uid="{0A41297C-8FF9-4C9F-8DAC-D7B1D8233DB5}"/>
    <hyperlink ref="S683" r:id="rId817" display="https://www.procyclingstats.com/rider/marcus-sander-hansen" xr:uid="{7CE23308-99BE-4478-B5AE-8245BF4F89FB}"/>
    <hyperlink ref="S607" r:id="rId818" display="https://www.procyclingstats.com/rider/ayco-bastiaens" xr:uid="{3F4BA45A-7778-474A-A8F7-CDA7E9DBE97F}"/>
    <hyperlink ref="S178" r:id="rId819" display="https://www.procyclingstats.com/rider/mulu-kinfe-hailemichael" xr:uid="{7E00A37D-D25D-4648-9DF5-5A6FD4BAC59D}"/>
    <hyperlink ref="S192" r:id="rId820" display="https://www.procyclingstats.com/rider/charles-kagimu" xr:uid="{83B4878C-3CF3-4978-A602-2496BB7BD264}"/>
    <hyperlink ref="S544" r:id="rId821" display="https://www.procyclingstats.com/rider/kiya-rogora" xr:uid="{661788F1-3867-48E3-AB9E-9E813B9B0687}"/>
    <hyperlink ref="S288" r:id="rId822" display="https://www.procyclingstats.com/rider/yacine-hamza" xr:uid="{1AF107D1-B895-4BD6-A0FC-0D9059062F6D}"/>
    <hyperlink ref="S398" r:id="rId823" display="https://www.procyclingstats.com/rider/ed-doghmy-achraf" xr:uid="{6088D773-F7A7-47AB-9C19-1A4FAAB9DA1C}"/>
    <hyperlink ref="S609" r:id="rId824" display="https://www.procyclingstats.com/rider/youssef-bdadou" xr:uid="{239109F6-9ADA-4C60-96DF-38C0447F419B}"/>
    <hyperlink ref="S610" r:id="rId825" display="https://www.procyclingstats.com/rider/louis-bendixen" xr:uid="{35B53D7C-AD1D-4AA4-8ADF-ED33E4229BAF}"/>
    <hyperlink ref="S412" r:id="rId826" display="https://www.procyclingstats.com/rider/rafael-lourenco" xr:uid="{456E3DE7-DBC5-40BB-9907-D27BE7A59EC8}"/>
    <hyperlink ref="S568" r:id="rId827" display="https://www.procyclingstats.com/rider/tsgabu-gebremaryam-grmay" xr:uid="{0CA49F83-EBFA-4453-94BC-FD454F971314}"/>
    <hyperlink ref="S399" r:id="rId828" display="https://www.procyclingstats.com/rider/lucas-eriksson" xr:uid="{00D2310A-A8B5-4899-9684-2A59BC3EA8A2}"/>
    <hyperlink ref="S272" r:id="rId829" display="https://www.procyclingstats.com/rider/marc-oliver-pritzen" xr:uid="{D2E069AA-A1DE-47EA-A34D-04A6DF24B550}"/>
    <hyperlink ref="S242" r:id="rId830" display="https://www.procyclingstats.com/rider/thomas-bonnet" xr:uid="{4C5F1CB1-7D6D-4208-95CE-A998305317C3}"/>
    <hyperlink ref="S537" r:id="rId831" display="https://www.procyclingstats.com/rider/callum-ormiston" xr:uid="{FB48374C-D555-4B93-96D7-FB9189AB84B2}"/>
    <hyperlink ref="S240" r:id="rId832" display="https://www.procyclingstats.com/rider/joseph-blackmore" xr:uid="{5878BCD1-F712-415F-9B27-3FE3C57CEB35}"/>
    <hyperlink ref="S577" r:id="rId833" display="https://www.procyclingstats.com/rider/peter-kusztor" xr:uid="{2F83B5B3-7A34-4FD3-8239-8FD69F75CA53}"/>
    <hyperlink ref="S429" r:id="rId834" display="https://www.procyclingstats.com/rider/francesco-gavazzi" xr:uid="{701F3E4F-F436-419A-922F-C7521539BE0C}"/>
    <hyperlink ref="S122" r:id="rId835" display="https://www.procyclingstats.com/rider/lukas-nerurkar" xr:uid="{5F0FFCA8-CEDA-45FB-BFF2-8B65E1E0794A}"/>
    <hyperlink ref="S299" r:id="rId836" display="https://www.procyclingstats.com/rider/jonas-rutsch" xr:uid="{CF073F1C-C8B2-4E51-A1A6-F342131FF560}"/>
    <hyperlink ref="S259" r:id="rId837" display="https://www.procyclingstats.com/rider/adam-de-vos" xr:uid="{E84951CA-EB18-4312-A48E-9C448ABF1954}"/>
    <hyperlink ref="S383" r:id="rId838" display="https://www.procyclingstats.com/rider/javier-serrano" xr:uid="{18884943-1BA0-4BB1-890D-23F027C89EF1}"/>
    <hyperlink ref="S512" r:id="rId839" display="https://www.procyclingstats.com/rider/filippo-colombo1" xr:uid="{0D1EC6CB-C327-429B-A383-B6421BFD5362}"/>
    <hyperlink ref="S147" r:id="rId840" display="https://www.procyclingstats.com/rider/thomas-gachignard" xr:uid="{335919A4-4A97-496E-BC30-8E4263AD6089}"/>
    <hyperlink ref="S652" r:id="rId841" display="https://www.procyclingstats.com/rider/wesley-kreder" xr:uid="{F8CCD032-5505-41F0-B003-0AC73B561AD1}"/>
    <hyperlink ref="S257" r:id="rId842" display="https://www.procyclingstats.com/rider/martijn-budding" xr:uid="{020D5175-2435-4F6F-A602-E054EF546569}"/>
    <hyperlink ref="S390" r:id="rId843" display="https://www.procyclingstats.com/rider/nathan-vandepitte" xr:uid="{8A139439-9889-4676-A660-C5FE423B0DF8}"/>
    <hyperlink ref="S413" r:id="rId844" display="https://www.procyclingstats.com/rider/sergio-meris" xr:uid="{23AA34DD-36C0-4017-87D7-96F14D3F79CA}"/>
    <hyperlink ref="S207" r:id="rId845" display="https://www.procyclingstats.com/rider/roy-eefting" xr:uid="{9EBB34BC-D1F1-49FD-8607-2E2D9431CD35}"/>
    <hyperlink ref="S339" r:id="rId846" display="https://www.procyclingstats.com/rider/jack-aitken" xr:uid="{B48C6457-18C2-4ED2-82EE-D5D1A614E752}"/>
    <hyperlink ref="S426" r:id="rId847" display="https://www.procyclingstats.com/rider/tijl-de-decker" xr:uid="{12845567-3FD3-4A6F-82EC-F7F506D79919}"/>
    <hyperlink ref="S313" r:id="rId848" display="https://www.procyclingstats.com/rider/giacomo-ballabio" xr:uid="{D18E6D79-CC24-420B-9F17-039EEE03B6A6}"/>
    <hyperlink ref="S651" r:id="rId849" display="https://www.procyclingstats.com/rider/stefan-kovar" xr:uid="{B9A2AEC8-03B0-43B6-9577-89B6E2A5D118}"/>
    <hyperlink ref="S213" r:id="rId850" display="https://www.procyclingstats.com/rider/drew-morey" xr:uid="{A8221DFC-A17F-4F75-91D4-82722589454B}"/>
    <hyperlink ref="S632" r:id="rId851" display="https://www.procyclingstats.com/rider/camilo-andres-gomez-gomez" xr:uid="{40DFE3E4-BD2B-4F91-AEBE-35E5334658E5}"/>
    <hyperlink ref="S646" r:id="rId852" display="https://www.procyclingstats.com/rider/hoonmin-jun" xr:uid="{7806E357-FB05-4A00-A2E6-C09E0F1244C7}"/>
    <hyperlink ref="S664" r:id="rId853" display="https://www.procyclingstats.com/rider/didier-merchan" xr:uid="{59F4ABC9-6C26-4383-96E0-4C50C5E5FA2E}"/>
    <hyperlink ref="S241" r:id="rId854" display="https://www.procyclingstats.com/rider/jetse-bol" xr:uid="{E3070418-E1D6-4A6D-96ED-751E9E4B3BF1}"/>
    <hyperlink ref="S389" r:id="rId855" display="https://www.procyclingstats.com/rider/hugo-toumire" xr:uid="{7103A367-5776-4608-84EA-CB588ABEE238}"/>
    <hyperlink ref="S308" r:id="rId856" display="https://www.procyclingstats.com/rider/jordan-villani" xr:uid="{5E2A4094-6AB8-468F-9287-1906C97894E2}"/>
    <hyperlink ref="S401" r:id="rId857" display="https://www.procyclingstats.com/rider/riley-fleming" xr:uid="{C0460115-2D7E-4E7D-8B4E-0867690EE63F}"/>
    <hyperlink ref="S205" r:id="rId858" display="https://www.procyclingstats.com/rider/liam-walsh" xr:uid="{F67C8807-59F5-4C0D-9A92-7D6B17AC3CC8}"/>
    <hyperlink ref="S285" r:id="rId859" display="https://www.procyclingstats.com/rider/brady-gilmore" xr:uid="{F7B87592-7E37-45F7-8C32-4F81D8884B24}"/>
    <hyperlink ref="S417" r:id="rId860" display="https://www.procyclingstats.com/rider/declan-trezise" xr:uid="{1E033189-6590-4A79-8B00-884A784740CF}"/>
    <hyperlink ref="S662" r:id="rId861" display="https://www.procyclingstats.com/rider/hamish-mckenzie" xr:uid="{A84287F0-9D55-4FBD-BAFC-C74BA0731C5D}"/>
    <hyperlink ref="S260" r:id="rId862" display="https://www.procyclingstats.com/rider/nicolas-debeaumarche" xr:uid="{EE8904EE-C209-478D-A144-76CD29C4BE2D}"/>
    <hyperlink ref="S513" r:id="rId863" display="https://www.procyclingstats.com/rider/timo-de-jong" xr:uid="{531D1E55-53C1-474D-8C10-33FFC021FA5F}"/>
    <hyperlink ref="S547" r:id="rId864" display="https://www.procyclingstats.com/rider/abram-stockman" xr:uid="{380619C8-A018-4A82-BE7B-36B154AFAF1B}"/>
    <hyperlink ref="S117" r:id="rId865" display="https://www.procyclingstats.com/rider/terry-kusuma" xr:uid="{F88B4644-663A-4599-8616-F092FE4F60E6}"/>
    <hyperlink ref="S180" r:id="rId866" display="https://www.procyclingstats.com/rider/anton-kuzmin" xr:uid="{819BBF0D-0E63-48C0-BEC2-16A9136A32FB}"/>
    <hyperlink ref="S231" r:id="rId867" display="https://www.procyclingstats.com/rider/kyung-gu-jang" xr:uid="{0EA92385-AEFE-4308-AA3E-10368BAFBEE1}"/>
    <hyperlink ref="S364" r:id="rId868" display="https://www.procyclingstats.com/rider/cameron-ivory" xr:uid="{8C7F7AFA-7461-40A7-939A-983712A1140A}"/>
    <hyperlink ref="S677" r:id="rId869" display="https://www.procyclingstats.com/rider/patompob-phonarjthan" xr:uid="{BF365D89-6A7F-4B31-AE7B-EC117374851F}"/>
    <hyperlink ref="S374" r:id="rId870" display="https://www.procyclingstats.com/rider/lionel-mawditt" xr:uid="{D0FDE407-22D1-41D8-8579-259B47CBB46F}"/>
    <hyperlink ref="S579" r:id="rId871" display="https://www.procyclingstats.com/rider/shao-hsuan-lu" xr:uid="{D70B213D-52E0-4382-8CA9-28ECF31C4D4E}"/>
    <hyperlink ref="S603" r:id="rId872" display="https://www.procyclingstats.com/rider/ruslan-aliyev" xr:uid="{AF5E1F8C-F577-43C7-80D9-1809E5F0766F}"/>
    <hyperlink ref="S572" r:id="rId873" display="https://www.procyclingstats.com/rider/taj-jones" xr:uid="{0D0AAB7D-C847-460F-AFA8-BB9D31B89C6A}"/>
    <hyperlink ref="S396" r:id="rId874" display="https://www.procyclingstats.com/rider/leo-danes" xr:uid="{3D822F7F-5B8E-41C9-BD72-2328D0D11BD0}"/>
    <hyperlink ref="S587" r:id="rId875" display="https://www.procyclingstats.com/rider/rasmus-sojbergpedersen" xr:uid="{2F7CB377-7FE8-47CF-A09A-2DF7F0D463E9}"/>
    <hyperlink ref="S444" r:id="rId876" display="https://www.procyclingstats.com/rider/filippo-magli2" xr:uid="{095CD23E-24BB-473B-A6F3-769FCDC4361B}"/>
    <hyperlink ref="S469" r:id="rId877" display="https://www.procyclingstats.com/rider/dario-igor-belletta" xr:uid="{CCBC5C8B-BD91-49C0-9678-338C2F88E5F6}"/>
    <hyperlink ref="S558" r:id="rId878" display="https://www.procyclingstats.com/rider/michael-belleri" xr:uid="{0F5A8E92-AB71-452C-8222-7441ADEE34BF}"/>
    <hyperlink ref="S277" r:id="rId879" display="https://www.procyclingstats.com/rider/moran-vermeulen" xr:uid="{E7D33CC1-E729-4C63-8D5E-42DB8CF0BB1A}"/>
    <hyperlink ref="S301" r:id="rId880" display="https://www.procyclingstats.com/rider/sergio-samitier" xr:uid="{CAFFAD3B-1E55-4D11-958F-3A280BA98165}"/>
    <hyperlink ref="S541" r:id="rId881" display="https://www.procyclingstats.com/rider/finlay-pickering" xr:uid="{D2C03809-D336-4E32-BAB1-4A01D93C062B}"/>
    <hyperlink ref="S404" r:id="rId882" display="https://www.procyclingstats.com/rider/kaden-hopkins" xr:uid="{04734568-5BC5-4117-93EA-81B97CF65C6E}"/>
    <hyperlink ref="S395" r:id="rId883" display="https://www.procyclingstats.com/rider/charlesetienne-chretien" xr:uid="{94AFF986-4D63-40C3-B9C7-17BAEC1823C4}"/>
    <hyperlink ref="S634" r:id="rId884" display="https://www.procyclingstats.com/rider/byron-guama" xr:uid="{463F1AA4-9489-468A-92B7-65277B674A8E}"/>
    <hyperlink ref="S388" r:id="rId885" display="https://www.procyclingstats.com/rider/fernando-tercero-lopez" xr:uid="{167F31D3-3C3A-4D27-9CDF-8C8B0FEB2D81}"/>
    <hyperlink ref="S149" r:id="rId886" display="https://www.procyclingstats.com/rider/arthur-kluckers" xr:uid="{569F8197-22D0-4444-91A0-DB47878068D2}"/>
    <hyperlink ref="S268" r:id="rId887" display="https://www.procyclingstats.com/rider/dario-lillo" xr:uid="{9F1BF8CA-D1F4-4026-8BF1-BC8A52774833}"/>
    <hyperlink ref="S546" r:id="rId888" display="https://www.procyclingstats.com/rider/michael-schar" xr:uid="{50794BC9-C750-482E-BEAB-CFDBBD22EF81}"/>
    <hyperlink ref="S573" r:id="rId889" display="https://www.procyclingstats.com/rider/christopher-juul-jensen" xr:uid="{9F72D198-CD69-4954-B81B-A85DFDADAB89}"/>
    <hyperlink ref="S476" r:id="rId890" display="https://www.procyclingstats.com/rider/gianmarco-garofoli" xr:uid="{234F12D9-D79E-46FE-843C-1E2AAF819E91}"/>
    <hyperlink ref="S403" r:id="rId891" display="https://www.procyclingstats.com/rider/asbjorn-hellemose" xr:uid="{D9ACFBE6-7C7E-4643-914C-46A5D1EB5D13}"/>
    <hyperlink ref="S578" r:id="rId892" display="https://www.procyclingstats.com/rider/remi-lelandais" xr:uid="{38EDC19E-45DE-4769-BEA4-FC58357515D2}"/>
    <hyperlink ref="S627" r:id="rId893" display="https://www.procyclingstats.com/rider/pirmin-eisenbarth" xr:uid="{65AD7A46-E464-4E74-BCBB-E390FC6D4ABA}"/>
    <hyperlink ref="S684" r:id="rId894" display="https://www.procyclingstats.com/rider/alessandro-santaromita" xr:uid="{73B2225C-3CCA-4321-A4D1-6F94AB219764}"/>
    <hyperlink ref="S525" r:id="rId895" display="https://www.procyclingstats.com/rider/francis-juneau" xr:uid="{CF13A643-C32E-4906-8F93-E8A5A6770336}"/>
    <hyperlink ref="S686" r:id="rId896" display="https://www.procyclingstats.com/rider/gabriel-shipley" xr:uid="{EB9A3F41-9053-400A-BDDF-D0290D219B32}"/>
    <hyperlink ref="S500" r:id="rId897" display="https://www.procyclingstats.com/rider/luca-van-boven" xr:uid="{627DA6C1-D676-4CE4-8925-74B6245804CD}"/>
    <hyperlink ref="S247" r:id="rId898" display="https://www.procyclingstats.com/rider/alvaro-jose-hodeg" xr:uid="{D6DD2A15-A541-4833-82FE-6024FB615621}"/>
    <hyperlink ref="S678" r:id="rId899" display="https://www.procyclingstats.com/rider/charles-planet" xr:uid="{931528A8-EE4B-4CB1-8D90-554CDA2B027E}"/>
    <hyperlink ref="S172" r:id="rId900" display="https://www.procyclingstats.com/rider/filippo-ridolfo" xr:uid="{C78D7A57-9C55-40D0-B662-E5DEEDA09162}"/>
    <hyperlink ref="S490" r:id="rId901" display="https://www.procyclingstats.com/rider/rudy-porter" xr:uid="{052B13A2-DCC7-43C2-B7C0-932682B970C2}"/>
    <hyperlink ref="S480" r:id="rId902" display="https://www.procyclingstats.com/rider/pierre-pascal-keup" xr:uid="{2208F3B3-2B56-4FC1-A42F-44D434A0D4D0}"/>
    <hyperlink ref="S227" r:id="rId903" display="https://www.procyclingstats.com/rider/sander-de-pestel" xr:uid="{897CEB85-36AA-4054-968C-DBC67B087BC4}"/>
    <hyperlink ref="S282" r:id="rId904" display="https://www.procyclingstats.com/rider/tuur-dens" xr:uid="{2CD8CBA1-390C-47E7-95CE-212092F363EE}"/>
    <hyperlink ref="S296" r:id="rId905" display="https://www.procyclingstats.com/rider/martins-pluto" xr:uid="{02591A93-32DF-4742-BA7B-80F34D30F01B}"/>
    <hyperlink ref="S538" r:id="rId906" display="https://www.procyclingstats.com/rider/markus-pajur" xr:uid="{B7A1E850-84DC-457A-8B10-DEB536F39E34}"/>
    <hyperlink ref="S602" r:id="rId907" display="https://www.procyclingstats.com/rider/rokas-adomaitis" xr:uid="{545A7269-D261-476F-BA0D-4A7102FAA010}"/>
    <hyperlink ref="S166" r:id="rId908" display="https://www.procyclingstats.com/rider/matias-malmberg" xr:uid="{31A2F7DB-6384-4E88-89E2-81DBBDBA5EAC}"/>
    <hyperlink ref="S491" r:id="rId909" display="https://www.procyclingstats.com/rider/bartlomiej-proc" xr:uid="{4295A0C7-6B9E-4C2F-8E70-00D41C80370E}"/>
    <hyperlink ref="S626" r:id="rId910" display="https://www.procyclingstats.com/rider/jakob-egholm" xr:uid="{9F4437DB-A415-4E12-81B4-3D705EBC6D9E}"/>
    <hyperlink ref="S648" r:id="rId911" display="https://www.procyclingstats.com/rider/axel-kallberg" xr:uid="{B3DBC35C-800A-4132-BA45-36AC7712EB1E}"/>
    <hyperlink ref="S529" r:id="rId912" display="https://www.procyclingstats.com/rider/hugo-lennartsson" xr:uid="{FAE1FF29-8DDC-4A08-B3DA-F089BAE57F0C}"/>
    <hyperlink ref="S164" r:id="rId913" display="https://www.procyclingstats.com/rider/liam-johnston" xr:uid="{783BF3FD-1D88-4664-A069-D4640255655F}"/>
    <hyperlink ref="S115" r:id="rId914" display="https://www.procyclingstats.com/rider/naoki-kojima" xr:uid="{E53D78BE-5348-4EBC-B203-B2187BFC29B8}"/>
    <hyperlink ref="S442" r:id="rId915" display="https://www.procyclingstats.com/rider/kazushige-kuboki" xr:uid="{38E12676-90CB-4A07-AC52-40394966F602}"/>
    <hyperlink ref="S226" r:id="rId916" display="https://www.procyclingstats.com/rider/ryan-cavanagh" xr:uid="{DBC70E33-3913-4E16-A7EB-F629354724B5}"/>
    <hyperlink ref="S183" r:id="rId917" display="https://www.procyclingstats.com/rider/leonel-quintero" xr:uid="{ED1338C1-8967-4CBB-9953-F4D57098A5C7}"/>
    <hyperlink ref="S670" r:id="rId918" display="https://www.procyclingstats.com/rider/rei-onodera" xr:uid="{10E223C3-5883-402A-8CF1-181805B4D904}"/>
    <hyperlink ref="S692" r:id="rId919" display="https://www.procyclingstats.com/rider/jose-vicente-toribio" xr:uid="{2E2B8EC9-9CA2-4408-BC47-281873BF62C5}"/>
    <hyperlink ref="S523" r:id="rId920" display="https://www.procyclingstats.com/rider/luca-jenni" xr:uid="{F8610BD6-EFA0-488A-8D62-EF3B9806A7AC}"/>
    <hyperlink ref="S661" r:id="rId921" display="https://www.procyclingstats.com/rider/kevin-mccambridge" xr:uid="{1A54BF49-15B0-4608-802B-2315C0AB038F}"/>
    <hyperlink ref="S246" r:id="rId922" display="https://www.procyclingstats.com/rider/celestin-guillon" xr:uid="{D2654C66-92F4-4209-9B40-6069B8E16D53}"/>
    <hyperlink ref="S563" r:id="rId923" display="https://www.procyclingstats.com/rider/thomas-devaux" xr:uid="{9FA0248B-7451-4582-8AFF-F908059CDE58}"/>
    <hyperlink ref="S200" r:id="rId924" display="https://www.procyclingstats.com/rider/nicolo-parisini" xr:uid="{F8402274-9BB9-4B97-A150-26542F8907E3}"/>
    <hyperlink ref="S645" r:id="rId925" display="https://www.procyclingstats.com/rider/maximilien-juillard" xr:uid="{F1EE1544-27B2-4F9C-BCA1-6BEE18904CA2}"/>
    <hyperlink ref="S455" r:id="rId926" display="https://www.procyclingstats.com/rider/torbjorn-andre-roed1" xr:uid="{409E97BF-D62F-496F-BEF8-25FC2B78181E}"/>
    <hyperlink ref="S501" r:id="rId927" display="https://www.procyclingstats.com/rider/luca-vergallito" xr:uid="{E0082784-0032-4869-8AB8-FCF4136BF9F2}"/>
    <hyperlink ref="S505" r:id="rId928" display="https://www.procyclingstats.com/rider/francois-bidard" xr:uid="{11CCD632-DFBE-4C19-97D8-648A620384A3}"/>
    <hyperlink ref="S649" r:id="rId929" display="https://www.procyclingstats.com/rider/euro-kim" xr:uid="{E815C2B0-47DA-45DD-B186-877E2FCAD1B5}"/>
    <hyperlink ref="S306" r:id="rId930" display="https://www.procyclingstats.com/rider/chih-hao-tu" xr:uid="{CD4A635E-6EED-4EB3-9DA9-443A4CB6EDD4}"/>
    <hyperlink ref="S267" r:id="rId931" display="https://www.procyclingstats.com/rider/matyas-kopecky" xr:uid="{E603BC8A-1B4A-4EF8-858E-F2F11BFAAF00}"/>
    <hyperlink ref="S252" r:id="rId932" display="https://www.procyclingstats.com/rider/maurice-ballerstedt" xr:uid="{BFE59179-D927-409E-8EBA-648E43BA3CBE}"/>
    <hyperlink ref="S625" r:id="rId933" display="https://www.procyclingstats.com/rider/patrick-eddy2" xr:uid="{5AE9ACD7-A8A3-40B4-97D5-9A3CBF79A552}"/>
    <hyperlink ref="S418" r:id="rId934" display="https://www.procyclingstats.com/rider/yentl-vandevelde" xr:uid="{F8720C5C-D588-40C2-9BD7-C04042A89B5F}"/>
    <hyperlink ref="S297" r:id="rId935" display="https://www.procyclingstats.com/rider/martijn-rasenberg" xr:uid="{8D94E6DD-A522-4B83-8213-6F561DE5E960}"/>
    <hyperlink ref="S531" r:id="rId936" display="https://www.procyclingstats.com/rider/bert-jan-lindeman" xr:uid="{ADBF09AB-8575-4F6D-AABB-DC51E5B98137}"/>
    <hyperlink ref="S402" r:id="rId937" display="https://www.procyclingstats.com/rider/yoeri-havik" xr:uid="{B8CBE48F-4C12-452C-AF07-867F785AD1C1}"/>
    <hyperlink ref="S146" r:id="rId938" display="https://www.procyclingstats.com/rider/hartthijs-de-vries" xr:uid="{98857953-D7B0-4019-96CB-031B8053BBE9}"/>
    <hyperlink ref="S420" r:id="rId939" display="https://www.procyclingstats.com/rider/tobias-aagaard-hansen" xr:uid="{0F4A94DA-F255-443D-ADBB-CBBBC018BBCA}"/>
    <hyperlink ref="S520" r:id="rId940" display="https://www.procyclingstats.com/rider/lars-hohmann" xr:uid="{3D355289-10B1-4649-9663-FFFE7AD8EAB8}"/>
    <hyperlink ref="S362" r:id="rId941" display="https://www.procyclingstats.com/rider/carlos-garcia-pierna" xr:uid="{5767B9F5-CA32-4A43-9574-B4F16925E954}"/>
    <hyperlink ref="S307" r:id="rId942" display="https://www.procyclingstats.com/rider/lars-van-den-berg" xr:uid="{4831F19D-597F-4F94-B8C8-C6AD649968FB}"/>
    <hyperlink ref="S225" r:id="rId943" display="https://www.procyclingstats.com/rider/marcel-camprubi" xr:uid="{EF1CA455-445B-4215-8CB5-B639193E7A82}"/>
    <hyperlink ref="S580" r:id="rId944" display="https://www.procyclingstats.com/rider/david-martin-romero" xr:uid="{F1C4601B-C110-4290-977A-6EF3D6E728D4}"/>
    <hyperlink ref="S369" r:id="rId945" display="https://www.procyclingstats.com/rider/oded-kogut" xr:uid="{65ABFB58-780A-408E-9E38-FEB5244E26E2}"/>
    <hyperlink ref="S352" r:id="rId946" display="https://www.procyclingstats.com/rider/johan-price-pejtersen" xr:uid="{3F8236F8-2485-4940-AE3A-A353364057F3}"/>
    <hyperlink ref="S623" r:id="rId947" display="https://www.procyclingstats.com/rider/silvan-dillier" xr:uid="{5284DF3E-AE61-4CE7-A513-A77C91BE2DCF}"/>
    <hyperlink ref="S575" r:id="rId948" display="https://www.procyclingstats.com/rider/stinus-kaempe" xr:uid="{85095351-781A-4CFA-BD2A-AEF00272154D}"/>
    <hyperlink ref="S612" r:id="rId949" display="https://www.procyclingstats.com/rider/michael-boros" xr:uid="{E8FE3455-820C-4394-8D06-0C20E3E4DA98}"/>
    <hyperlink ref="S608" r:id="rId950" display="https://www.procyclingstats.com/rider/dominik-bauer" xr:uid="{0BD5A9DD-5C80-476D-92C9-56AB4257282F}"/>
    <hyperlink ref="S697" r:id="rId951" display="https://www.procyclingstats.com/rider/luke-verburg" xr:uid="{F54FBD96-B344-4D94-83B1-960CB4E84D35}"/>
    <hyperlink ref="S368" r:id="rId952" display="https://www.procyclingstats.com/rider/antti-jussi-juntunen" xr:uid="{050D8E8D-CBB5-4AB6-BF93-91397F43DE5D}"/>
    <hyperlink ref="S524" r:id="rId953" display="https://www.procyclingstats.com/rider/zhi-hui-jiang" xr:uid="{14FE7585-66DB-4AC5-AA1F-E981E4F75FB7}"/>
    <hyperlink ref="S217" r:id="rId954" display="https://www.procyclingstats.com/rider/nils-sinschek" xr:uid="{1B8A0267-4E96-4D78-B890-D9BC37DEDE0B}"/>
    <hyperlink ref="S415" r:id="rId955" display="https://www.procyclingstats.com/rider/anton-stensby" xr:uid="{1B62A3A2-1474-42F4-ABE8-7CD29379BEBF}"/>
    <hyperlink ref="S655" r:id="rId956" display="https://www.procyclingstats.com/rider/xianjing-lyu" xr:uid="{5300F0BA-9895-435A-B4A5-8BF416160C04}"/>
    <hyperlink ref="S97" r:id="rId957" display="https://www.procyclingstats.com/rider/alessio-nieri" xr:uid="{31989D06-1404-4185-8C3C-4643CF5869FE}"/>
    <hyperlink ref="S250" r:id="rId958" display="https://www.procyclingstats.com/rider/danny-osorio" xr:uid="{D778AB74-1640-45F4-8FA4-702E81CDF2A6}"/>
    <hyperlink ref="S330" r:id="rId959" display="https://www.procyclingstats.com/rider/luke-mudgway" xr:uid="{FA6A7C45-7D59-4EAB-A0B7-E1DE0A72D170}"/>
    <hyperlink ref="S338" r:id="rId960" display="https://www.procyclingstats.com/rider/frank-van-den-broek" xr:uid="{703D8340-86CE-4B4A-B1C1-E022C32D0BC2}"/>
    <hyperlink ref="S406" r:id="rId961" display="https://www.procyclingstats.com/rider/jelle-johannink" xr:uid="{DE98C56C-B2E6-4FCB-8F97-17ADDCD5B587}"/>
    <hyperlink ref="S699" r:id="rId962" display="https://www.procyclingstats.com/rider/kuicheng-wang" xr:uid="{5C9CBD99-4A01-457B-9121-02BC009B8C74}"/>
    <hyperlink ref="S468" r:id="rId963" display="https://www.procyclingstats.com/rider/myagmarsuren-baasankhuu" xr:uid="{849284B0-4A1B-47F0-B554-8ACD8447D6FB}"/>
    <hyperlink ref="S486" r:id="rId964" display="https://www.procyclingstats.com/rider/victor-ocampo" xr:uid="{15EE8D3C-8E65-4AC8-B3F6-1971E4747178}"/>
    <hyperlink ref="S110" r:id="rId965" display="https://www.procyclingstats.com/rider/cedrik-bakke-christophersen" xr:uid="{E2FA2D3D-0B69-45E8-AB7A-FF4526EF9F85}"/>
    <hyperlink ref="S278" r:id="rId966" display="https://www.procyclingstats.com/rider/magnus-waehre1" xr:uid="{12585189-5CE4-4FB4-80AF-1A2481F9268B}"/>
    <hyperlink ref="S325" r:id="rId967" display="https://www.procyclingstats.com/rider/josh-kench" xr:uid="{FEE4E397-807D-4E06-9F2A-909E15E92935}"/>
    <hyperlink ref="S471" r:id="rId968" display="https://www.procyclingstats.com/rider/roniel-campos" xr:uid="{F4A1EFDD-4B15-4C8F-84D2-790B041D9023}"/>
    <hyperlink ref="S355" r:id="rId969" display="https://www.procyclingstats.com/rider/adam-toupalik" xr:uid="{BE4EF7E0-676D-414A-BC5A-E6A904B129CC}"/>
    <hyperlink ref="S190" r:id="rId970" display="https://www.procyclingstats.com/rider/tijmen-graat" xr:uid="{7B9ACF6D-2CA5-4931-A5E5-7A4836F6359B}"/>
    <hyperlink ref="S230" r:id="rId971" display="https://www.procyclingstats.com/rider/mason-hollyman" xr:uid="{11637CB7-22CA-4F5B-891E-0C0FB0E73E3C}"/>
    <hyperlink ref="S237" r:id="rId972" display="https://www.procyclingstats.com/rider/jon-agirre" xr:uid="{27580CC1-11C3-4A64-B48F-4B59389B0E63}"/>
    <hyperlink ref="S479" r:id="rId973" display="https://www.procyclingstats.com/rider/august-jensen" xr:uid="{E0F61FA0-D197-4A7B-8197-5D96D214B131}"/>
    <hyperlink ref="S208" r:id="rId974" display="https://www.procyclingstats.com/rider/afonso-eulalio" xr:uid="{D361BC4C-E01A-4DFE-81CA-BE9AB6901AE9}"/>
    <hyperlink ref="S254" r:id="rId975" display="https://www.procyclingstats.com/rider/xabier-berasategi-garmendia" xr:uid="{8E30EC2F-58A7-4453-BD72-D1AFE32F63DC}"/>
    <hyperlink ref="S371" r:id="rId976" display="https://www.procyclingstats.com/rider/mads-ostergaard-kristensen" xr:uid="{098CA308-26FC-40F3-9D63-6514CBB5A4EA}"/>
    <hyperlink ref="S666" r:id="rId977" display="https://www.procyclingstats.com/rider/tobias-muller1" xr:uid="{7E21EAF6-D4A8-49F1-803F-8B1AA107ACCA}"/>
    <hyperlink ref="S630" r:id="rId978" display="https://www.procyclingstats.com/rider/alexy-faure-prost" xr:uid="{51DCFA61-05E3-4A6A-A319-9815CA588DBB}"/>
    <hyperlink ref="S539" r:id="rId979" display="https://www.procyclingstats.com/rider/maciej-paterski" xr:uid="{F6799B9F-C6C3-4464-996A-9F3D3481F187}"/>
    <hyperlink ref="S343" r:id="rId980" display="https://www.procyclingstats.com/rider/alexandre-delettre" xr:uid="{2128B600-5903-4C62-A97B-CECACC544E92}"/>
    <hyperlink ref="S357" r:id="rId981" display="https://www.procyclingstats.com/rider/jordy-bouts" xr:uid="{54F880A3-45B1-4B0F-B55B-6982D314F2F3}"/>
    <hyperlink ref="S515" r:id="rId982" display="https://www.procyclingstats.com/rider/daniel-dias" xr:uid="{B112683F-B39B-4D14-9CFC-199CF84EAACD}"/>
    <hyperlink ref="S667" r:id="rId983" display="https://www.procyclingstats.com/rider/diogo-narciso" xr:uid="{08F1B9ED-F987-4BF0-BA51-B32BEDC4ACB7}"/>
    <hyperlink ref="S194" r:id="rId984" display="https://www.procyclingstats.com/rider/leangel-linarez" xr:uid="{91137CC2-A231-4F66-BC84-12ED016C4A28}"/>
    <hyperlink ref="S196" r:id="rId985" display="https://www.procyclingstats.com/rider/luis-angel-mate" xr:uid="{53457706-798D-4417-8E3D-E6CD1A1D456D}"/>
    <hyperlink ref="S584" r:id="rId986" display="https://www.procyclingstats.com/rider/luis-mendonca" xr:uid="{A462B3A7-7C0D-451F-95E0-A45F0DE9BFF3}"/>
    <hyperlink ref="S566" r:id="rId987" display="https://www.procyclingstats.com/rider/pablo-garcia-frances" xr:uid="{C9EE1C19-31B1-4854-A530-9F83F709AADA}"/>
    <hyperlink ref="S657" r:id="rId988" display="https://www.procyclingstats.com/rider/joao-macedo" xr:uid="{9A683BA7-CB03-4786-98AE-A6EE1009A21B}"/>
    <hyperlink ref="S197" r:id="rId989" display="https://www.procyclingstats.com/rider/artem-nych" xr:uid="{EDC4F6EC-F208-4497-B8F1-D5CB9C820F27}"/>
    <hyperlink ref="S618" r:id="rId990" display="https://www.procyclingstats.com/rider/ivan-cobo-cayon" xr:uid="{5D6FF58F-B384-43A2-AD9B-EE0E45401EB9}"/>
    <hyperlink ref="S322" r:id="rId991" display="https://www.procyclingstats.com/rider/cesar-fonte" xr:uid="{514FC0C2-94C1-472F-B5E8-106C4DA0A251}"/>
    <hyperlink ref="S243" r:id="rId992" display="https://www.procyclingstats.com/rider/antonio-carvalho" xr:uid="{E09E0AB7-B48B-421A-B439-38592D55ACC5}"/>
    <hyperlink ref="S510" r:id="rId993" display="https://www.procyclingstats.com/rider/adrian-bustamante" xr:uid="{91153B3F-DBB3-494B-BF7F-5CC4B91B68FD}"/>
    <hyperlink ref="S405" r:id="rId994" display="https://www.procyclingstats.com/rider/mikel-iturria" xr:uid="{75B291D9-90A4-4B10-AA51-C02BC9252A5C}"/>
    <hyperlink ref="S633" r:id="rId995" display="https://www.procyclingstats.com/rider/helder-goncalves" xr:uid="{C9AC3333-6109-4646-96FB-5E22801E7437}"/>
    <hyperlink ref="S431" r:id="rId996" display="https://www.procyclingstats.com/rider/jaume-guardeno" xr:uid="{FA59A396-6DB3-44B2-BAB6-AC3655881520}"/>
    <hyperlink ref="S635" r:id="rId997" display="https://www.procyclingstats.com/rider/cesar-david-guavita" xr:uid="{AF021239-A74C-4FEC-9471-EF1A3AD01F2E}"/>
    <hyperlink ref="S590" r:id="rId998" display="https://www.procyclingstats.com/rider/andrea-pietrobon" xr:uid="{C8F89FDC-8180-4CFB-9317-09EF1310D564}"/>
    <hyperlink ref="S445" r:id="rId999" display="https://www.procyclingstats.com/rider/paul-magnier" xr:uid="{497227A3-5309-4FC3-B8B5-D158054456C8}"/>
    <hyperlink ref="S644" r:id="rId1000" display="https://www.procyclingstats.com/rider/thomas-joseph" xr:uid="{F40DC5AA-D918-4029-8A85-D1F1B14CDEBE}"/>
    <hyperlink ref="S409" r:id="rId1001" display="https://www.procyclingstats.com/rider/wessel-krul" xr:uid="{832032D3-C906-47AE-8E2F-54725D5481CA}"/>
    <hyperlink ref="S310" r:id="rId1002" display="https://www.procyclingstats.com/rider/jeppe-aaskov" xr:uid="{851FDFAA-17CD-49C5-A58C-E02AD9E6B994}"/>
    <hyperlink ref="S311" r:id="rId1003" display="https://www.procyclingstats.com/rider/kasper-andersen1" xr:uid="{55BB922B-A9AA-42A8-AB1F-B2CFF574D7AA}"/>
    <hyperlink ref="S165" r:id="rId1004" display="https://www.procyclingstats.com/rider/magnus-bak-klaris" xr:uid="{EA320451-B728-4F84-BDD0-2CF10270F97A}"/>
    <hyperlink ref="S387" r:id="rId1005" display="https://www.procyclingstats.com/rider/tobias-svarre" xr:uid="{AD00B5BE-8641-4E2F-B38B-4F4D9D900B16}"/>
    <hyperlink ref="S604" r:id="rId1006" display="https://www.procyclingstats.com/rider/simon-bak" xr:uid="{43FEE88F-48CE-4AB5-9944-68B54301CC71}"/>
    <hyperlink ref="S112" r:id="rId1007" display="https://www.procyclingstats.com/rider/noah-hobbs" xr:uid="{2675725E-230D-4573-89C4-437FA39C3884}"/>
    <hyperlink ref="S560" r:id="rId1008" display="https://www.procyclingstats.com/rider/marc-brustenga-masague" xr:uid="{422E8BB0-ABA5-4010-B3DD-1C3870957A53}"/>
    <hyperlink ref="S509" r:id="rId1009" display="https://www.procyclingstats.com/rider/lewis-bower" xr:uid="{5F9256DA-91D2-4AB7-A4DB-8E2C62BEBC2C}"/>
    <hyperlink ref="S184" r:id="rId1010" display="https://www.procyclingstats.com/rider/vincent-van-hemelen" xr:uid="{069A0669-F482-44AD-9B95-2BF989673979}"/>
    <hyperlink ref="S569" r:id="rId1011" display="https://www.procyclingstats.com/rider/thibaud-gruel" xr:uid="{86B8CC72-E6D9-4241-B0D6-09F19747545E}"/>
    <hyperlink ref="S335" r:id="rId1012" display="https://www.procyclingstats.com/rider/johan-ravnoy" xr:uid="{938D8AC9-57C5-49D9-90EB-54E0586864EC}"/>
    <hyperlink ref="S659" r:id="rId1013" display="https://www.procyclingstats.com/rider/elias-maris" xr:uid="{61F61BA1-3ED3-4CD7-BA4C-0A9656A5D7DD}"/>
    <hyperlink ref="S356" r:id="rId1014" display="https://www.procyclingstats.com/rider/giacomo-villa" xr:uid="{880780B3-D467-4446-979E-DB9CEF50F715}"/>
    <hyperlink ref="S275" r:id="rId1015" display="https://www.procyclingstats.com/rider/pierre-thierry" xr:uid="{D81086DA-7B7B-4CC0-B065-E71E88A41DA4}"/>
    <hyperlink ref="S99" r:id="rId1016" display="https://www.procyclingstats.com/rider/michal-pomorski" xr:uid="{E5506BE5-0052-49D5-B296-4ED66F6EBEC9}"/>
    <hyperlink ref="S256" r:id="rId1017" display="https://www.procyclingstats.com/rider/loic-bettendorf" xr:uid="{70A530A6-1FE9-460F-9211-3A6ABE637BC0}"/>
    <hyperlink ref="S171" r:id="rId1018" display="https://www.procyclingstats.com/rider/riley-pickrell" xr:uid="{2C73CBF5-8EE8-46E3-8508-231118346735}"/>
    <hyperlink ref="S475" r:id="rId1019" display="https://www.procyclingstats.com/rider/radoslaw-fratczak" xr:uid="{835D8F78-0F26-401C-A178-C19DF06FDE3C}"/>
    <hyperlink ref="S549" r:id="rId1020" display="https://www.procyclingstats.com/rider/rotem-tene" xr:uid="{3DA00C2B-BD74-4D13-9E5D-EEA761B10EC2}"/>
    <hyperlink ref="S694" r:id="rId1021" display="https://www.procyclingstats.com/rider/vlad-van-mechelen" xr:uid="{EB62F7A3-8E8E-4698-806C-AA5A0FBE8CB1}"/>
    <hyperlink ref="S422" r:id="rId1022" display="https://www.procyclingstats.com/rider/carl-frederik-bevort" xr:uid="{B4FF52AE-2BB6-4F46-AAA2-22197A0A2A6B}"/>
    <hyperlink ref="S131" r:id="rId1023" display="https://www.procyclingstats.com/rider/simon-dalby" xr:uid="{319EEC62-F20D-4EB1-9007-D447C7B2F3EE}"/>
    <hyperlink ref="S640" r:id="rId1024" display="https://www.procyclingstats.com/rider/axel-huens" xr:uid="{7649B16B-F943-4D68-9DBC-22A783C5CD15}"/>
    <hyperlink ref="S691" r:id="rId1025" display="https://www.procyclingstats.com/rider/arnaud-tendon" xr:uid="{D78AAF4B-A104-46F3-ADBC-E1D6F327E8DE}"/>
    <hyperlink ref="S94" r:id="rId1026" display="https://www.procyclingstats.com/rider/jan-christen" xr:uid="{44C4F399-85FD-4CA4-BFF3-90D4BE7DDC25}"/>
    <hyperlink ref="S592" r:id="rId1027" display="https://www.procyclingstats.com/rider/nadav-raisberg" xr:uid="{A02B91E9-490D-4584-AD4D-5D502324C170}"/>
    <hyperlink ref="S676" r:id="rId1028" display="https://www.procyclingstats.com/rider/diego-pescador" xr:uid="{D9419317-6BFF-42B7-A01A-B4065023E12A}"/>
    <hyperlink ref="S557" r:id="rId1029" display="https://www.procyclingstats.com/rider/enekoitz-azparren-irurzun" xr:uid="{AB597BBB-9209-4957-BF55-9340C82314DD}"/>
    <hyperlink ref="S631" r:id="rId1030" display="https://www.procyclingstats.com/rider/joshua-golliker" xr:uid="{12C655A6-9AB8-47BA-BDB1-3C88CBAA7FA3}"/>
    <hyperlink ref="S542" r:id="rId1031" display="https://www.procyclingstats.com/rider/samuele-rivi" xr:uid="{0CA94EB8-9004-4E5B-8386-08B71F3E6EA3}"/>
    <hyperlink ref="S653" r:id="rId1032" display="https://www.procyclingstats.com/rider/jean-louis-le" xr:uid="{F69BE7B7-2265-4A56-808A-E6CA5984CD70}"/>
    <hyperlink ref="S354" r:id="rId1033" display="https://www.procyclingstats.com/rider/florian-stork" xr:uid="{3D27F62B-4138-41E1-8D07-FF1D8803F9ED}"/>
    <hyperlink ref="S365" r:id="rId1034" display="https://www.procyclingstats.com/rider/vincent-john" xr:uid="{C96B9119-27DC-4553-B750-32191F81154F}"/>
    <hyperlink ref="S624" r:id="rId1035" display="https://www.procyclingstats.com/rider/vinzent-dorn" xr:uid="{D056C89D-7671-41FD-9784-56FDAE5F17CE}"/>
    <hyperlink ref="S145" r:id="rId1036" display="https://www.procyclingstats.com/rider/dries-de-pooter" xr:uid="{63B3A39E-AC9B-4A77-AC2C-9BE13A517406}"/>
    <hyperlink ref="S548" r:id="rId1037" display="https://www.procyclingstats.com/rider/jarri-stravers" xr:uid="{369EA191-9E97-4F29-A5DC-091CE94A366B}"/>
    <hyperlink ref="S650" r:id="rId1038" display="https://www.procyclingstats.com/rider/vladimir-koltunov" xr:uid="{9128F230-30CF-4C13-B57D-3D397A2FAC34}"/>
    <hyperlink ref="S614" r:id="rId1039" display="https://www.procyclingstats.com/rider/bart-buijk" xr:uid="{F7D08AE9-814A-4DA9-B5B5-A0C90A26B1EB}"/>
    <hyperlink ref="S290" r:id="rId1040" display="https://www.procyclingstats.com/rider/daniil-marukhin" xr:uid="{2CF64C0D-C403-4DAD-BE58-9EA0E3118DFB}"/>
    <hyperlink ref="S534" r:id="rId1041" display="https://www.procyclingstats.com/rider/jose-mendes" xr:uid="{430AEDA4-A803-42BE-8B9C-3B9FB788546E}"/>
    <hyperlink ref="S336" r:id="rId1042" display="https://www.procyclingstats.com/rider/rudolf-remkhi" xr:uid="{F3E61CCC-74D3-47F5-80F0-85064AF83BC3}"/>
    <hyperlink ref="S642" r:id="rId1043" display="https://www.procyclingstats.com/rider/bold-iderbold" xr:uid="{53AD4B26-4B0A-4E3D-8738-5BBB8BDDD309}"/>
    <hyperlink ref="S533" r:id="rId1044" display="https://www.procyclingstats.com/rider/francisco-mancebo" xr:uid="{C23FB017-BE9A-43C1-968C-EA736392697F}"/>
    <hyperlink ref="S555" r:id="rId1045" display="https://www.procyclingstats.com/rider/abdullah-wehbi" xr:uid="{52474A23-DCBF-4025-86AF-BCEB08A76166}"/>
    <hyperlink ref="S361" r:id="rId1046" display="https://www.procyclingstats.com/rider/eder-frayre" xr:uid="{080487B8-8395-424D-BB92-0631D45776CA}"/>
    <hyperlink ref="S151" r:id="rId1047" display="https://www.procyclingstats.com/rider/zeb-kyffin" xr:uid="{8D27BB04-6BD2-4ACB-BF05-B4CAD54F701F}"/>
    <hyperlink ref="S665" r:id="rId1048" display="https://www.procyclingstats.com/rider/antonio-morgado" xr:uid="{67C9B975-FEBE-4AB0-B637-F452DD349D1F}"/>
    <hyperlink ref="S514" r:id="rId1049" display="https://www.procyclingstats.com/rider/simon-dehairs" xr:uid="{E88CC7AB-422F-4580-9D35-477A2A83FAC4}"/>
    <hyperlink ref="S613" r:id="rId1050" display="https://www.procyclingstats.com/rider/enzo-boulet" xr:uid="{D896F677-8EAC-4B71-9B3B-0F7B8093A1E7}"/>
    <hyperlink ref="S302" r:id="rId1051" display="https://www.procyclingstats.com/rider/colby-simmons" xr:uid="{86D4CF6D-FE38-42C1-B344-84D1F5AB0954}"/>
    <hyperlink ref="S585" r:id="rId1052" display="https://www.procyclingstats.com/rider/sebastian-mora-vedri" xr:uid="{77490C4A-848F-4440-81EF-82E97BF71F6A}"/>
    <hyperlink ref="S384" r:id="rId1053" display="https://www.procyclingstats.com/rider/liam-slock" xr:uid="{2CCF860E-9182-4BB3-A08B-EDB4022693BE}"/>
    <hyperlink ref="S639" r:id="rId1054" display="https://www.procyclingstats.com/rider/haijie-hu" xr:uid="{B09DE618-04B6-4D82-9D4E-6DAF33529D0A}"/>
    <hyperlink ref="S446" r:id="rId1055" display="https://www.procyclingstats.com/rider/vladyslav-makogon" xr:uid="{499FA60B-5FAB-4A9C-889A-CA8D6EBE1677}"/>
    <hyperlink ref="S488" r:id="rId1056" display="https://www.procyclingstats.com/rider/yan-pastushenko" xr:uid="{C6D0295D-D618-4208-A3B1-3F7076F4126F}"/>
    <hyperlink ref="S559" r:id="rId1057" display="https://www.procyclingstats.com/rider/daniel-bonello" xr:uid="{EB305056-BB17-416C-BDCD-D0E96263836E}"/>
    <hyperlink ref="S671" r:id="rId1058" display="https://www.procyclingstats.com/rider/ahmet-orken" xr:uid="{B6B23706-C13E-41DD-9BBC-0C76A6016F8C}"/>
    <hyperlink ref="S503" r:id="rId1059" display="https://www.procyclingstats.com/rider/mohamad-izzat-hilmi-abdul-halil" xr:uid="{D5748029-F9CF-4805-849A-832665050FDB}"/>
    <hyperlink ref="S581" r:id="rId1060" display="https://www.procyclingstats.com/rider/nur-amirul-fakhruddin-mazuki" xr:uid="{1257BD17-90E1-4DDC-87AA-900BF1B13285}"/>
    <hyperlink ref="S599" r:id="rId1061" display="https://www.procyclingstats.com/rider/gijs-van-hoecke" xr:uid="{E7E8B8FF-22FB-41DE-BAA0-B4DA41BCF3AB}"/>
    <hyperlink ref="S552" r:id="rId1062" display="https://www.procyclingstats.com/rider/jardi-christiaan-van-der-lee" xr:uid="{B0737495-0303-429E-BD18-6AF12D8D4B0E}"/>
    <hyperlink ref="S457" r:id="rId1063" display="https://www.procyclingstats.com/rider/michal-schuran" xr:uid="{9A5273B7-D8F6-4310-8F33-9147BAC4E774}"/>
    <hyperlink ref="S636" r:id="rId1064" display="https://www.procyclingstats.com/rider/marvin-hammerschmid" xr:uid="{5F59C0E4-D1CE-4723-ABFF-E4A915F9E3B5}"/>
    <hyperlink ref="S393" r:id="rId1065" display="https://www.procyclingstats.com/rider/huub-artz" xr:uid="{0A542BE0-CBE3-48D9-98B1-0358C8DEE374}"/>
    <hyperlink ref="S526" r:id="rId1066" display="https://www.procyclingstats.com/rider/max-kroonen" xr:uid="{FF8F73AB-9153-40AB-B117-2FEF1FF4D3BF}"/>
    <hyperlink ref="S658" r:id="rId1067" display="https://www.procyclingstats.com/rider/roman-maikin" xr:uid="{66216B6E-AA0B-4244-82B9-A69CBBEC6CC3}"/>
    <hyperlink ref="S611" r:id="rId1068" display="https://www.procyclingstats.com/rider/maris-bogdanovics" xr:uid="{2E93E09A-C4BE-4F49-8307-59DED8792BD6}"/>
    <hyperlink ref="S258" r:id="rId1069" display="https://www.procyclingstats.com/rider/josh-burnett" xr:uid="{9319D3D8-BD7C-4099-984C-694FF0E8A1E0}"/>
    <hyperlink ref="S379" r:id="rId1070" display="https://www.procyclingstats.com/rider/lorenzo-quartucci2" xr:uid="{4FCE8E40-1177-4741-A2C8-858F11807BD0}"/>
    <hyperlink ref="S421" r:id="rId1071" display="https://www.procyclingstats.com/rider/davide-baldaccini" xr:uid="{D855E6E9-315A-432A-B925-281010456DCE}"/>
    <hyperlink ref="S679" r:id="rId1072" display="https://www.procyclingstats.com/rider/youcef-reguigui" xr:uid="{6D4011CC-2E35-4CF5-ACA8-2475ABF39F06}"/>
    <hyperlink ref="S159" r:id="rId1073" display="https://www.procyclingstats.com/rider/william-eaves" xr:uid="{A56E88E4-8E69-4FDC-A254-981811035252}"/>
    <hyperlink ref="S596" r:id="rId1074" display="https://www.procyclingstats.com/rider/yuhi-todome" xr:uid="{9944B212-1F2C-4EF9-AD87-2ECA1BE80090}"/>
    <hyperlink ref="S521" r:id="rId1075" display="https://www.procyclingstats.com/rider/masahiro-ishigami" xr:uid="{E530A0D7-1692-4176-8BF8-B1EC3FB85491}"/>
    <hyperlink ref="S270" r:id="rId1076" display="https://www.procyclingstats.com/rider/james-oram" xr:uid="{196B8E42-461B-45B8-81DE-3CFAFD5558D9}"/>
    <hyperlink ref="S553" r:id="rId1077" display="https://www.procyclingstats.com/rider/victor-vercouillie" xr:uid="{5C212E13-62FE-4343-A947-1A5266FCC950}"/>
    <hyperlink ref="S637" r:id="rId1078" display="https://www.procyclingstats.com/rider/jo-hashikawa" xr:uid="{42EB8C0E-459E-4DBF-8FEF-0FE61AE57617}"/>
    <hyperlink ref="S202" r:id="rId1079" display="https://www.procyclingstats.com/rider/kane-richards" xr:uid="{5F1E80AB-4EEF-4F21-AD7F-411AE9D0C6F4}"/>
    <hyperlink ref="S465" r:id="rId1080" display="https://www.procyclingstats.com/rider/red-walters" xr:uid="{9083345B-A14F-4F85-938F-3B130151265C}"/>
    <hyperlink ref="S470" r:id="rId1081" display="https://www.procyclingstats.com/rider/aiman-cahyadi" xr:uid="{CE74E15E-5583-42C6-B101-6682F8C3746B}"/>
    <hyperlink ref="S668" r:id="rId1082" display="https://www.procyclingstats.com/rider/tobias-nolde" xr:uid="{1D909C5D-70DD-4B66-BD99-453532E98DF7}"/>
    <hyperlink ref="S656" r:id="rId1083" display="https://www.procyclingstats.com/rider/binyan-ma" xr:uid="{F1B0268F-144B-4ABF-AD34-7E064952D30B}"/>
    <hyperlink ref="S191" r:id="rId1084" display="https://www.procyclingstats.com/rider/juri-hollmann" xr:uid="{B06D4B2F-B11A-4236-B137-049E4E1048A1}"/>
    <hyperlink ref="S123" r:id="rId1085" display="https://www.procyclingstats.com/rider/marko-pavlic" xr:uid="{6B94882C-BD65-4EDA-8D7E-5AA3D8770B4C}"/>
    <hyperlink ref="S203" r:id="rId1086" display="https://www.procyclingstats.com/rider/anze-skok" xr:uid="{581A1523-125B-48AA-95AD-C1C98BF5699B}"/>
    <hyperlink ref="S434" r:id="rId1087" display="https://www.procyclingstats.com/rider/kristjan-hocevar" xr:uid="{833F5AFC-9318-4DB3-B741-A745A313235E}"/>
    <hyperlink ref="S280" r:id="rId1088" display="https://www.procyclingstats.com/rider/marien-bogerd" xr:uid="{B03D97C9-0A40-498A-9C2E-284415F0FBE1}"/>
    <hyperlink ref="S423" r:id="rId1089" display="https://www.procyclingstats.com/rider/noah-bogli" xr:uid="{402F7541-E5B4-4DF2-B010-1E363A55E63E}"/>
    <hyperlink ref="S211" r:id="rId1090" display="https://www.procyclingstats.com/rider/iver-knotten" xr:uid="{A30B786B-78E1-4036-906C-627748B23D09}"/>
    <hyperlink ref="S433" r:id="rId1091" display="https://www.procyclingstats.com/rider/alan-hatherly" xr:uid="{69611AB2-BE3E-4A59-B460-0EADC7F082CE}"/>
    <hyperlink ref="S454" r:id="rId1092" display="https://www.procyclingstats.com/rider/felix-ritzinger" xr:uid="{96A880BC-5991-463D-B2A6-A2C7509157C4}"/>
    <hyperlink ref="S463" r:id="rId1093" display="https://www.procyclingstats.com/rider/daniel-szalay" xr:uid="{76E720CF-50C7-4168-A92F-11A760216A8E}"/>
    <hyperlink ref="S439" r:id="rId1094" display="https://www.procyclingstats.com/rider/gleb-karpenko" xr:uid="{01ACF037-17EF-4DB1-A752-67E008BCDE37}"/>
    <hyperlink ref="S459" r:id="rId1095" display="https://www.procyclingstats.com/rider/gorka-sorarrain" xr:uid="{370B5500-5B68-4249-8BBB-9AD77557371F}"/>
    <hyperlink ref="S437" r:id="rId1096" display="https://www.procyclingstats.com/rider/aljaz-jarc" xr:uid="{17E88FF2-9193-41F0-BA15-221D0E7311B1}"/>
    <hyperlink ref="S104" r:id="rId1097" display="https://www.procyclingstats.com/rider/awet-aman" xr:uid="{5D82A365-DF89-4629-AA4D-A3F985742EA2}"/>
    <hyperlink ref="S294" r:id="rId1098" display="https://www.procyclingstats.com/rider/mengis-petros" xr:uid="{4AEA6147-8DF5-40F9-948B-8CD77ED03D15}"/>
    <hyperlink ref="S309" r:id="rId1099" display="https://www.procyclingstats.com/rider/tyler-williams" xr:uid="{E68BCB8C-533F-4D7B-AC7A-A338C0E190A7}"/>
    <hyperlink ref="S461" r:id="rId1100" display="https://www.procyclingstats.com/rider/tyler-stites" xr:uid="{46069A36-7EC1-4AEF-AFBF-081B956AAC67}"/>
    <hyperlink ref="S424" r:id="rId1101" display="https://www.procyclingstats.com/rider/ryan-christensen" xr:uid="{7F084B03-A89E-4E94-9B09-245AEF4CE345}"/>
    <hyperlink ref="S304" r:id="rId1102" display="https://www.procyclingstats.com/rider/travis-stedman" xr:uid="{4C7E2BAE-F84E-472A-A5E7-4E57CA908638}"/>
    <hyperlink ref="S435" r:id="rId1103" display="https://www.procyclingstats.com/rider/philippe-jacob" xr:uid="{7FB283E6-5C38-4769-B176-4B659AF7CE2C}"/>
    <hyperlink ref="S464" r:id="rId1104" display="https://www.procyclingstats.com/rider/lauri-tamm" xr:uid="{2EBFCDFB-F116-4E84-8404-9A156B96CF61}"/>
    <hyperlink ref="S564" r:id="rId1105" display="https://www.procyclingstats.com/rider/imanol-erviti" xr:uid="{F29EECB7-AA79-418C-AE80-CCB2FF8D1D0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512"/>
  <sheetViews>
    <sheetView zoomScale="90" zoomScaleNormal="90" workbookViewId="0">
      <selection activeCell="H75" sqref="H75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4383</v>
      </c>
      <c r="D1" s="436" t="s">
        <v>3815</v>
      </c>
      <c r="E1" s="436"/>
      <c r="F1" s="436"/>
      <c r="G1" s="436"/>
    </row>
    <row r="2" spans="1:13" ht="15" customHeight="1">
      <c r="A2" s="425" t="s">
        <v>2719</v>
      </c>
    </row>
    <row r="3" spans="1:13" ht="15" customHeight="1">
      <c r="A3" s="24" t="s">
        <v>4384</v>
      </c>
    </row>
    <row r="4" spans="1:13" ht="15" customHeight="1">
      <c r="A4" s="25" t="s">
        <v>2552</v>
      </c>
      <c r="B4" s="390" t="s">
        <v>2186</v>
      </c>
      <c r="C4" s="284"/>
      <c r="D4" s="284"/>
      <c r="E4" s="284"/>
      <c r="F4" s="284"/>
      <c r="G4" s="284"/>
      <c r="H4" s="124"/>
      <c r="M4" s="124" t="s">
        <v>2186</v>
      </c>
    </row>
    <row r="5" spans="1:13" ht="15" customHeight="1">
      <c r="A5" s="26" t="s">
        <v>153</v>
      </c>
      <c r="B5" s="361" t="s">
        <v>4511</v>
      </c>
      <c r="C5" s="25"/>
      <c r="D5" s="25"/>
      <c r="E5" s="25"/>
      <c r="F5" s="25"/>
      <c r="G5" s="25"/>
      <c r="I5" s="220"/>
      <c r="M5" s="124"/>
    </row>
    <row r="6" spans="1:13" ht="15" customHeight="1">
      <c r="A6" s="21" t="s">
        <v>4029</v>
      </c>
      <c r="B6" s="405" t="s">
        <v>2686</v>
      </c>
      <c r="C6" s="26"/>
      <c r="D6" s="26"/>
      <c r="E6" s="26"/>
      <c r="F6" s="26"/>
      <c r="G6" s="26"/>
      <c r="H6" s="3"/>
      <c r="I6" s="220" t="s">
        <v>2885</v>
      </c>
      <c r="M6" t="s">
        <v>1901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4385</v>
      </c>
      <c r="H8" s="1"/>
    </row>
    <row r="9" spans="1:13" ht="15" customHeight="1">
      <c r="A9" s="25" t="s">
        <v>2544</v>
      </c>
      <c r="B9" s="390" t="s">
        <v>2186</v>
      </c>
    </row>
    <row r="10" spans="1:13" ht="15" customHeight="1">
      <c r="A10" s="26" t="s">
        <v>23</v>
      </c>
      <c r="B10" s="361" t="s">
        <v>4511</v>
      </c>
      <c r="F10" s="387"/>
    </row>
    <row r="11" spans="1:13" ht="15" customHeight="1">
      <c r="A11" s="21" t="s">
        <v>4023</v>
      </c>
      <c r="B11" s="405" t="s">
        <v>2750</v>
      </c>
    </row>
    <row r="12" spans="1:13" ht="15" customHeight="1">
      <c r="A12" s="21"/>
      <c r="C12" s="220"/>
      <c r="D12" t="s">
        <v>2885</v>
      </c>
    </row>
    <row r="13" spans="1:13" ht="15" customHeight="1">
      <c r="A13" s="435" t="s">
        <v>4386</v>
      </c>
      <c r="B13" s="436"/>
    </row>
    <row r="14" spans="1:13" ht="15" customHeight="1">
      <c r="A14" s="284" t="s">
        <v>2355</v>
      </c>
      <c r="B14" s="284" t="s">
        <v>2356</v>
      </c>
      <c r="C14" s="284" t="s">
        <v>2357</v>
      </c>
      <c r="D14" s="284" t="s">
        <v>2358</v>
      </c>
      <c r="E14" s="284" t="s">
        <v>2359</v>
      </c>
      <c r="F14" s="284" t="s">
        <v>2360</v>
      </c>
      <c r="G14" s="284" t="s">
        <v>40</v>
      </c>
      <c r="H14" s="390" t="s">
        <v>2186</v>
      </c>
    </row>
    <row r="15" spans="1:13" ht="15" customHeight="1">
      <c r="A15" s="25" t="s">
        <v>4029</v>
      </c>
      <c r="B15" s="25" t="s">
        <v>735</v>
      </c>
      <c r="C15" s="25" t="s">
        <v>4029</v>
      </c>
      <c r="D15" s="25" t="s">
        <v>4028</v>
      </c>
      <c r="E15" s="25" t="s">
        <v>4009</v>
      </c>
      <c r="F15" s="25" t="s">
        <v>735</v>
      </c>
      <c r="G15" s="25" t="s">
        <v>735</v>
      </c>
      <c r="H15" s="361" t="s">
        <v>735</v>
      </c>
    </row>
    <row r="16" spans="1:13" ht="15" customHeight="1">
      <c r="A16" s="26" t="s">
        <v>153</v>
      </c>
      <c r="B16" s="26" t="s">
        <v>155</v>
      </c>
      <c r="C16" s="26" t="s">
        <v>2559</v>
      </c>
      <c r="D16" s="26" t="s">
        <v>4029</v>
      </c>
      <c r="E16" s="26" t="s">
        <v>21</v>
      </c>
      <c r="F16" s="26" t="s">
        <v>2560</v>
      </c>
      <c r="G16" s="26" t="s">
        <v>155</v>
      </c>
      <c r="H16" s="405" t="s">
        <v>2686</v>
      </c>
    </row>
    <row r="17" spans="1:8" ht="15" customHeight="1">
      <c r="A17" s="21" t="s">
        <v>1924</v>
      </c>
      <c r="B17" s="21" t="s">
        <v>2726</v>
      </c>
      <c r="C17" s="21" t="s">
        <v>23</v>
      </c>
      <c r="D17" s="21" t="s">
        <v>2906</v>
      </c>
      <c r="E17" s="21" t="s">
        <v>4032</v>
      </c>
      <c r="F17" s="21" t="s">
        <v>4019</v>
      </c>
      <c r="G17" s="21" t="s">
        <v>2560</v>
      </c>
      <c r="H17" s="519"/>
    </row>
    <row r="18" spans="1:8" ht="15" customHeight="1">
      <c r="A18" s="21"/>
      <c r="B18" s="21"/>
      <c r="C18" s="21"/>
      <c r="D18" s="21"/>
      <c r="E18" s="21"/>
      <c r="F18" s="21"/>
      <c r="G18" s="21"/>
      <c r="H18" s="519"/>
    </row>
    <row r="19" spans="1:8" ht="15" customHeight="1">
      <c r="A19" s="425" t="s">
        <v>2720</v>
      </c>
    </row>
    <row r="20" spans="1:8" ht="15" customHeight="1">
      <c r="A20" s="24" t="s">
        <v>4387</v>
      </c>
    </row>
    <row r="21" spans="1:8" ht="15" customHeight="1">
      <c r="A21" s="25"/>
      <c r="B21" s="390" t="s">
        <v>2186</v>
      </c>
    </row>
    <row r="22" spans="1:8" ht="15" customHeight="1">
      <c r="A22" s="26"/>
      <c r="B22" s="361"/>
      <c r="C22" s="220"/>
    </row>
    <row r="23" spans="1:8" ht="15" customHeight="1">
      <c r="A23" s="21"/>
      <c r="B23" s="405"/>
      <c r="C23" s="220"/>
    </row>
    <row r="24" spans="1:8" ht="15" customHeight="1">
      <c r="B24" s="1"/>
    </row>
    <row r="25" spans="1:8" ht="15" customHeight="1">
      <c r="A25" s="24" t="s">
        <v>4388</v>
      </c>
    </row>
    <row r="26" spans="1:8" ht="15" customHeight="1">
      <c r="A26" s="25"/>
      <c r="B26" s="390" t="s">
        <v>2186</v>
      </c>
    </row>
    <row r="27" spans="1:8" ht="15" customHeight="1">
      <c r="A27" s="25"/>
      <c r="B27" s="361"/>
      <c r="C27" s="220"/>
    </row>
    <row r="28" spans="1:8" ht="15" customHeight="1">
      <c r="A28" s="21"/>
      <c r="B28" s="405"/>
      <c r="C28" s="220"/>
      <c r="F28" s="387"/>
    </row>
    <row r="29" spans="1:8" ht="15" customHeight="1">
      <c r="A29" s="21"/>
    </row>
    <row r="30" spans="1:8" ht="15" customHeight="1">
      <c r="A30" s="24" t="s">
        <v>4389</v>
      </c>
      <c r="D30" t="s">
        <v>2885</v>
      </c>
    </row>
    <row r="31" spans="1:8" ht="15" customHeight="1">
      <c r="A31" s="25"/>
      <c r="B31" s="390" t="s">
        <v>2186</v>
      </c>
    </row>
    <row r="32" spans="1:8" ht="15" customHeight="1">
      <c r="A32" s="25"/>
      <c r="B32" s="361"/>
    </row>
    <row r="33" spans="1:6" ht="15" customHeight="1">
      <c r="A33" s="21"/>
      <c r="B33" s="405"/>
    </row>
    <row r="34" spans="1:6" ht="15" customHeight="1">
      <c r="A34" s="21"/>
    </row>
    <row r="35" spans="1:6" ht="15" customHeight="1">
      <c r="A35" s="24" t="s">
        <v>4390</v>
      </c>
    </row>
    <row r="36" spans="1:6" ht="15" customHeight="1">
      <c r="A36" s="25"/>
      <c r="B36" s="390"/>
    </row>
    <row r="37" spans="1:6" ht="15" customHeight="1">
      <c r="A37" s="25"/>
      <c r="B37" s="361"/>
      <c r="C37" s="220"/>
    </row>
    <row r="38" spans="1:6" ht="15" customHeight="1">
      <c r="A38" s="21"/>
      <c r="B38" s="405"/>
      <c r="C38" s="220"/>
      <c r="F38" s="387"/>
    </row>
    <row r="39" spans="1:6" ht="15" customHeight="1">
      <c r="B39" s="1"/>
    </row>
    <row r="40" spans="1:6" ht="15" customHeight="1">
      <c r="A40" s="24" t="s">
        <v>4391</v>
      </c>
    </row>
    <row r="41" spans="1:6" ht="15" customHeight="1">
      <c r="A41" s="25"/>
      <c r="B41" s="390"/>
    </row>
    <row r="42" spans="1:6" ht="15" customHeight="1">
      <c r="A42" s="26"/>
      <c r="B42" s="361"/>
      <c r="C42" s="220"/>
    </row>
    <row r="43" spans="1:6" ht="15" customHeight="1">
      <c r="A43" s="21"/>
      <c r="B43" s="405"/>
      <c r="C43" s="220"/>
      <c r="F43" s="387"/>
    </row>
    <row r="44" spans="1:6" ht="15" customHeight="1">
      <c r="B44" s="3"/>
      <c r="E44" s="24"/>
    </row>
    <row r="45" spans="1:6" ht="15" customHeight="1">
      <c r="A45" s="24" t="s">
        <v>4392</v>
      </c>
    </row>
    <row r="46" spans="1:6" ht="15" customHeight="1">
      <c r="A46" s="25"/>
      <c r="B46" s="390" t="s">
        <v>2186</v>
      </c>
    </row>
    <row r="47" spans="1:6" ht="15" customHeight="1">
      <c r="A47" s="26"/>
      <c r="B47" s="361"/>
      <c r="C47" s="220" t="s">
        <v>2885</v>
      </c>
    </row>
    <row r="48" spans="1:6" ht="15" customHeight="1">
      <c r="A48" s="21"/>
      <c r="B48" s="405"/>
      <c r="C48" s="220"/>
    </row>
    <row r="49" spans="1:10" ht="15" customHeight="1">
      <c r="A49" s="21"/>
      <c r="B49" s="1"/>
      <c r="F49" s="387"/>
    </row>
    <row r="50" spans="1:10" ht="15" customHeight="1">
      <c r="A50" s="24" t="s">
        <v>4393</v>
      </c>
    </row>
    <row r="51" spans="1:10" ht="15" customHeight="1">
      <c r="A51" s="284"/>
      <c r="B51" s="390" t="s">
        <v>2186</v>
      </c>
      <c r="C51" s="284"/>
      <c r="D51" s="284"/>
      <c r="E51" s="284"/>
      <c r="F51" s="284"/>
      <c r="G51" s="284"/>
      <c r="H51" s="284"/>
      <c r="I51" s="124"/>
    </row>
    <row r="52" spans="1:10" ht="15" customHeight="1">
      <c r="A52" s="25"/>
      <c r="B52" s="361"/>
      <c r="C52" s="25"/>
      <c r="D52" s="25"/>
      <c r="E52" s="25"/>
      <c r="F52" s="25"/>
      <c r="G52" s="25"/>
      <c r="H52" s="25"/>
    </row>
    <row r="53" spans="1:10" ht="15" customHeight="1">
      <c r="A53" s="26"/>
      <c r="B53" s="405"/>
      <c r="C53" s="26"/>
      <c r="D53" s="26"/>
      <c r="E53" s="25"/>
      <c r="F53" s="26"/>
      <c r="G53" s="25"/>
      <c r="H53" s="26"/>
      <c r="I53" s="3"/>
    </row>
    <row r="54" spans="1:10" ht="15" customHeight="1">
      <c r="A54" s="21"/>
      <c r="B54" s="391"/>
      <c r="C54" s="26"/>
      <c r="D54" s="26"/>
      <c r="E54" s="21"/>
      <c r="F54" s="21"/>
      <c r="G54" s="21"/>
      <c r="H54" s="21"/>
      <c r="I54" s="1"/>
    </row>
    <row r="55" spans="1:10" ht="15" customHeight="1"/>
    <row r="56" spans="1:10" ht="15" customHeight="1">
      <c r="A56" s="435" t="s">
        <v>5364</v>
      </c>
      <c r="B56" s="436"/>
      <c r="C56" s="436"/>
      <c r="J56" s="220"/>
    </row>
    <row r="57" spans="1:10" ht="15" customHeight="1">
      <c r="A57" s="284"/>
      <c r="B57" s="390" t="s">
        <v>2186</v>
      </c>
      <c r="C57" s="284"/>
      <c r="D57" s="284"/>
      <c r="E57" s="284"/>
      <c r="F57" s="284"/>
      <c r="G57" s="284"/>
      <c r="H57" s="284"/>
      <c r="I57" s="124"/>
      <c r="J57" s="220"/>
    </row>
    <row r="58" spans="1:10" ht="15" customHeight="1">
      <c r="A58" s="25"/>
      <c r="B58" s="361"/>
      <c r="C58" s="25"/>
      <c r="D58" s="25"/>
      <c r="E58" s="25"/>
      <c r="F58" s="25"/>
      <c r="G58" s="25"/>
      <c r="H58" s="25"/>
    </row>
    <row r="59" spans="1:10" ht="15" customHeight="1">
      <c r="A59" s="26"/>
      <c r="B59" s="405"/>
      <c r="C59" s="26"/>
      <c r="D59" s="26"/>
      <c r="E59" s="26"/>
      <c r="F59" s="26"/>
      <c r="G59" s="26"/>
      <c r="H59" s="26"/>
      <c r="I59" s="3"/>
    </row>
    <row r="60" spans="1:10" ht="15" customHeight="1">
      <c r="A60" s="21"/>
      <c r="B60" s="1"/>
      <c r="C60" s="21"/>
      <c r="D60" s="21"/>
      <c r="E60" s="21"/>
      <c r="F60" s="21"/>
      <c r="G60" s="21"/>
      <c r="H60" s="21"/>
      <c r="I60" s="1"/>
    </row>
    <row r="61" spans="1:10" ht="15" customHeight="1">
      <c r="A61" s="425" t="s">
        <v>2721</v>
      </c>
    </row>
    <row r="62" spans="1:10" ht="15" customHeight="1">
      <c r="A62" s="24" t="s">
        <v>2717</v>
      </c>
      <c r="F62" s="387"/>
      <c r="J62" s="220"/>
    </row>
    <row r="63" spans="1:10" ht="15" customHeight="1">
      <c r="A63" s="284" t="s">
        <v>2355</v>
      </c>
      <c r="B63" s="284" t="s">
        <v>2356</v>
      </c>
      <c r="C63" s="284" t="s">
        <v>2357</v>
      </c>
      <c r="D63" s="284" t="s">
        <v>2358</v>
      </c>
      <c r="E63" s="284" t="s">
        <v>2359</v>
      </c>
      <c r="F63" s="284" t="s">
        <v>40</v>
      </c>
      <c r="G63" s="390" t="s">
        <v>2186</v>
      </c>
      <c r="J63" s="220"/>
    </row>
    <row r="64" spans="1:10" ht="15" customHeight="1">
      <c r="A64" s="25"/>
      <c r="B64" s="25"/>
      <c r="C64" s="25"/>
      <c r="D64" s="25"/>
      <c r="E64" s="25"/>
      <c r="F64" s="25"/>
      <c r="G64" s="361"/>
      <c r="H64" s="220"/>
    </row>
    <row r="65" spans="1:8" ht="15" customHeight="1">
      <c r="A65" s="26"/>
      <c r="B65" s="26"/>
      <c r="C65" s="26"/>
      <c r="D65" s="26"/>
      <c r="E65" s="26"/>
      <c r="F65" s="26"/>
      <c r="G65" s="405"/>
      <c r="H65" s="220"/>
    </row>
    <row r="66" spans="1:8" ht="15" customHeight="1">
      <c r="A66" s="26"/>
      <c r="B66" s="21"/>
      <c r="C66" s="21"/>
      <c r="D66" s="21"/>
      <c r="E66" s="21"/>
      <c r="F66" s="21"/>
      <c r="G66" s="391"/>
    </row>
    <row r="67" spans="1:8" ht="15" customHeight="1">
      <c r="A67" s="39"/>
      <c r="F67" s="387"/>
    </row>
    <row r="68" spans="1:8" ht="15" customHeight="1">
      <c r="A68" s="24" t="s">
        <v>2718</v>
      </c>
      <c r="F68" s="387"/>
    </row>
    <row r="69" spans="1:8" ht="15" customHeight="1">
      <c r="A69" s="284" t="s">
        <v>2355</v>
      </c>
      <c r="B69" s="284" t="s">
        <v>2356</v>
      </c>
      <c r="C69" s="284" t="s">
        <v>2357</v>
      </c>
      <c r="D69" s="284" t="s">
        <v>2358</v>
      </c>
      <c r="E69" s="284" t="s">
        <v>2359</v>
      </c>
      <c r="F69" s="284" t="s">
        <v>40</v>
      </c>
      <c r="G69" s="390" t="s">
        <v>2186</v>
      </c>
    </row>
    <row r="70" spans="1:8" ht="15" customHeight="1">
      <c r="A70" s="25"/>
      <c r="B70" s="25"/>
      <c r="C70" s="25"/>
      <c r="D70" s="25"/>
      <c r="E70" s="25"/>
      <c r="F70" s="25"/>
      <c r="G70" s="361"/>
      <c r="H70" s="220"/>
    </row>
    <row r="71" spans="1:8" ht="15" customHeight="1">
      <c r="A71" s="26"/>
      <c r="B71" s="26"/>
      <c r="C71" s="26"/>
      <c r="D71" s="26"/>
      <c r="E71" s="26"/>
      <c r="F71" s="26"/>
      <c r="G71" s="405"/>
      <c r="H71" s="220"/>
    </row>
    <row r="72" spans="1:8" ht="15" customHeight="1">
      <c r="A72" s="21"/>
      <c r="B72" s="21"/>
      <c r="C72" s="21"/>
      <c r="D72" s="26"/>
      <c r="E72" s="21"/>
      <c r="F72" s="21"/>
      <c r="G72" s="391"/>
    </row>
    <row r="73" spans="1:8" ht="15" customHeight="1"/>
    <row r="74" spans="1:8" ht="15" customHeight="1">
      <c r="A74" s="435" t="s">
        <v>4394</v>
      </c>
      <c r="B74" s="436"/>
      <c r="C74" s="436"/>
      <c r="F74" s="387"/>
    </row>
    <row r="75" spans="1:8" ht="15" customHeight="1">
      <c r="A75" s="284" t="s">
        <v>2355</v>
      </c>
      <c r="B75" s="284" t="s">
        <v>2356</v>
      </c>
      <c r="C75" s="284" t="s">
        <v>2357</v>
      </c>
      <c r="D75" s="284" t="s">
        <v>2358</v>
      </c>
      <c r="E75" s="284" t="s">
        <v>2359</v>
      </c>
      <c r="F75" s="284" t="s">
        <v>40</v>
      </c>
      <c r="G75" s="390" t="s">
        <v>2186</v>
      </c>
    </row>
    <row r="76" spans="1:8" ht="15" customHeight="1">
      <c r="A76" s="25"/>
      <c r="B76" s="25"/>
      <c r="C76" s="25"/>
      <c r="D76" s="25"/>
      <c r="E76" s="25"/>
      <c r="F76" s="25"/>
      <c r="G76" s="361"/>
      <c r="H76" s="220"/>
    </row>
    <row r="77" spans="1:8" ht="15" customHeight="1">
      <c r="A77" s="26"/>
      <c r="B77" s="26"/>
      <c r="C77" s="26"/>
      <c r="D77" s="26"/>
      <c r="E77" s="26"/>
      <c r="F77" s="26"/>
      <c r="G77" s="405"/>
      <c r="H77" s="220"/>
    </row>
    <row r="78" spans="1:8" ht="15" customHeight="1">
      <c r="A78" s="21"/>
      <c r="B78" s="21"/>
      <c r="C78" s="26"/>
      <c r="D78" s="21"/>
      <c r="E78" s="21"/>
      <c r="F78" s="21"/>
      <c r="G78" s="391"/>
    </row>
    <row r="79" spans="1:8" ht="15" customHeight="1"/>
    <row r="80" spans="1:8" ht="15" customHeight="1">
      <c r="A80" s="425" t="s">
        <v>2722</v>
      </c>
      <c r="C80" t="s">
        <v>2885</v>
      </c>
    </row>
    <row r="81" spans="1:9" ht="15" customHeight="1">
      <c r="A81" s="24" t="s">
        <v>2723</v>
      </c>
      <c r="C81" t="s">
        <v>2885</v>
      </c>
    </row>
    <row r="82" spans="1:9" ht="15" customHeight="1">
      <c r="A82" s="25"/>
      <c r="B82" s="390" t="s">
        <v>2186</v>
      </c>
      <c r="C82" s="220"/>
      <c r="F82" s="387"/>
    </row>
    <row r="83" spans="1:9" ht="15" customHeight="1">
      <c r="A83" s="26"/>
      <c r="B83" s="361"/>
      <c r="C83" s="220"/>
    </row>
    <row r="84" spans="1:9" ht="15" customHeight="1">
      <c r="A84" s="21"/>
      <c r="B84" s="405"/>
      <c r="C84" s="220"/>
    </row>
    <row r="85" spans="1:9" ht="15" customHeight="1">
      <c r="B85" s="1"/>
      <c r="D85" t="s">
        <v>2885</v>
      </c>
    </row>
    <row r="86" spans="1:9" ht="15" customHeight="1">
      <c r="A86" s="24" t="s">
        <v>4395</v>
      </c>
    </row>
    <row r="87" spans="1:9" ht="15" customHeight="1">
      <c r="A87" s="284" t="s">
        <v>2355</v>
      </c>
      <c r="B87" s="284" t="s">
        <v>2356</v>
      </c>
      <c r="C87" s="284" t="s">
        <v>2357</v>
      </c>
      <c r="D87" s="284" t="s">
        <v>2358</v>
      </c>
      <c r="E87" s="284" t="s">
        <v>2359</v>
      </c>
      <c r="F87" s="284" t="s">
        <v>2360</v>
      </c>
      <c r="G87" s="284" t="s">
        <v>40</v>
      </c>
      <c r="H87" s="390" t="s">
        <v>2186</v>
      </c>
      <c r="I87" s="284"/>
    </row>
    <row r="88" spans="1:9" ht="15" customHeight="1">
      <c r="A88" s="26"/>
      <c r="C88" s="124"/>
      <c r="H88" s="361"/>
    </row>
    <row r="89" spans="1:9" ht="15" customHeight="1">
      <c r="A89" s="26"/>
      <c r="C89" s="124"/>
      <c r="H89" s="361"/>
    </row>
    <row r="90" spans="1:9" ht="15" customHeight="1">
      <c r="A90" s="26"/>
      <c r="C90" s="124"/>
      <c r="H90" s="361"/>
    </row>
    <row r="91" spans="1:9" ht="15" customHeight="1">
      <c r="A91" s="21"/>
      <c r="B91" s="3"/>
      <c r="H91" s="3"/>
    </row>
    <row r="92" spans="1:9" ht="15" customHeight="1">
      <c r="A92" s="24" t="s">
        <v>4396</v>
      </c>
      <c r="C92" s="3"/>
      <c r="H92" s="1"/>
    </row>
    <row r="93" spans="1:9" ht="15" customHeight="1">
      <c r="A93" s="284" t="s">
        <v>2355</v>
      </c>
      <c r="B93" s="284" t="s">
        <v>2356</v>
      </c>
      <c r="C93" s="284" t="s">
        <v>2357</v>
      </c>
      <c r="D93" s="284" t="s">
        <v>2358</v>
      </c>
      <c r="E93" s="284" t="s">
        <v>40</v>
      </c>
      <c r="F93" s="390" t="s">
        <v>2186</v>
      </c>
    </row>
    <row r="94" spans="1:9" ht="15" customHeight="1">
      <c r="A94" s="26"/>
      <c r="C94" s="220"/>
      <c r="F94" s="361"/>
    </row>
    <row r="95" spans="1:9" ht="15" customHeight="1">
      <c r="A95" s="21"/>
      <c r="B95" s="3"/>
      <c r="C95" s="220"/>
      <c r="F95" s="405"/>
      <c r="I95" t="s">
        <v>2885</v>
      </c>
    </row>
    <row r="96" spans="1:9" ht="15" customHeight="1">
      <c r="A96" s="21"/>
      <c r="B96" s="3"/>
      <c r="C96" s="220"/>
      <c r="F96" s="405"/>
    </row>
    <row r="97" spans="1:6" ht="15" customHeight="1">
      <c r="A97" s="39"/>
      <c r="B97" s="1"/>
      <c r="F97" s="1"/>
    </row>
    <row r="98" spans="1:6" ht="15" customHeight="1">
      <c r="A98" s="520" t="s">
        <v>4397</v>
      </c>
      <c r="B98" s="1"/>
      <c r="F98" s="1"/>
    </row>
    <row r="99" spans="1:6" ht="15" customHeight="1">
      <c r="A99" s="284" t="s">
        <v>2355</v>
      </c>
      <c r="B99" s="284" t="s">
        <v>2356</v>
      </c>
      <c r="C99" s="284" t="s">
        <v>2357</v>
      </c>
      <c r="D99" s="284" t="s">
        <v>2358</v>
      </c>
      <c r="E99" s="284" t="s">
        <v>40</v>
      </c>
      <c r="F99" s="390" t="s">
        <v>2186</v>
      </c>
    </row>
    <row r="100" spans="1:6" ht="15" customHeight="1">
      <c r="A100" s="26"/>
      <c r="C100" s="220"/>
      <c r="F100" s="361"/>
    </row>
    <row r="101" spans="1:6" ht="15" customHeight="1">
      <c r="A101" s="21"/>
      <c r="B101" s="3"/>
      <c r="C101" s="220"/>
      <c r="F101" s="405"/>
    </row>
    <row r="102" spans="1:6" ht="15" customHeight="1">
      <c r="A102" s="21"/>
      <c r="B102" s="3"/>
      <c r="C102" s="220"/>
      <c r="F102" s="405"/>
    </row>
    <row r="103" spans="1:6" ht="15" customHeight="1">
      <c r="A103" s="39"/>
      <c r="B103" s="1"/>
      <c r="F103" s="1"/>
    </row>
    <row r="104" spans="1:6" ht="15" customHeight="1">
      <c r="A104" s="24" t="s">
        <v>4398</v>
      </c>
    </row>
    <row r="105" spans="1:6" ht="15" customHeight="1">
      <c r="A105" s="25"/>
      <c r="B105" s="390" t="s">
        <v>2186</v>
      </c>
      <c r="C105" s="220"/>
      <c r="E105" s="387"/>
    </row>
    <row r="106" spans="1:6" ht="15" customHeight="1">
      <c r="A106" s="26"/>
      <c r="B106" s="361"/>
      <c r="C106" s="220"/>
      <c r="D106" s="284"/>
      <c r="E106" s="284"/>
      <c r="F106" s="124"/>
    </row>
    <row r="107" spans="1:6" ht="15" customHeight="1">
      <c r="A107" s="21"/>
      <c r="B107" s="405"/>
      <c r="C107" s="220"/>
      <c r="F107" s="124"/>
    </row>
    <row r="108" spans="1:6" ht="15" customHeight="1">
      <c r="A108" s="21"/>
      <c r="B108" s="391"/>
    </row>
    <row r="109" spans="1:6" ht="15" customHeight="1">
      <c r="A109" s="24" t="s">
        <v>4399</v>
      </c>
      <c r="F109" s="1"/>
    </row>
    <row r="110" spans="1:6" ht="15" customHeight="1">
      <c r="A110" s="25"/>
      <c r="B110" s="390" t="s">
        <v>2186</v>
      </c>
      <c r="C110" s="220"/>
      <c r="F110" s="387"/>
    </row>
    <row r="111" spans="1:6" ht="15" customHeight="1">
      <c r="A111" s="25"/>
      <c r="B111" s="361"/>
      <c r="C111" s="220"/>
    </row>
    <row r="112" spans="1:6" ht="15" customHeight="1">
      <c r="A112" s="21"/>
      <c r="B112" s="405"/>
      <c r="C112" s="220"/>
    </row>
    <row r="113" spans="1:6" ht="15" customHeight="1">
      <c r="B113" s="1"/>
    </row>
    <row r="114" spans="1:6" ht="15" customHeight="1">
      <c r="A114" s="24" t="s">
        <v>4400</v>
      </c>
    </row>
    <row r="115" spans="1:6" ht="15" customHeight="1">
      <c r="A115" s="25"/>
      <c r="B115" s="390" t="s">
        <v>2186</v>
      </c>
      <c r="C115" s="220"/>
    </row>
    <row r="116" spans="1:6" ht="15" customHeight="1">
      <c r="A116" s="26"/>
      <c r="B116" s="361"/>
      <c r="C116" s="220"/>
    </row>
    <row r="117" spans="1:6" ht="15" customHeight="1">
      <c r="A117" s="21"/>
      <c r="B117" s="405"/>
    </row>
    <row r="118" spans="1:6" ht="15" customHeight="1">
      <c r="A118" s="21"/>
      <c r="B118" s="3"/>
    </row>
    <row r="119" spans="1:6" ht="15" customHeight="1">
      <c r="A119" s="425" t="s">
        <v>2724</v>
      </c>
      <c r="B119" s="1"/>
    </row>
    <row r="120" spans="1:6" ht="15" customHeight="1">
      <c r="A120" s="24" t="s">
        <v>4401</v>
      </c>
    </row>
    <row r="121" spans="1:6" ht="15" customHeight="1">
      <c r="A121" s="25"/>
      <c r="B121" s="390" t="s">
        <v>2186</v>
      </c>
      <c r="C121" s="220"/>
    </row>
    <row r="122" spans="1:6" ht="15" customHeight="1">
      <c r="A122" s="26"/>
      <c r="B122" s="361"/>
      <c r="C122" s="220"/>
    </row>
    <row r="123" spans="1:6" ht="15" customHeight="1">
      <c r="A123" s="21"/>
      <c r="B123" s="405"/>
      <c r="C123" s="220"/>
    </row>
    <row r="124" spans="1:6" ht="15" customHeight="1">
      <c r="A124" s="21"/>
      <c r="D124" t="s">
        <v>2885</v>
      </c>
    </row>
    <row r="125" spans="1:6" ht="15" customHeight="1">
      <c r="A125" s="521" t="s">
        <v>4402</v>
      </c>
      <c r="B125" s="1"/>
    </row>
    <row r="126" spans="1:6" ht="15" customHeight="1">
      <c r="A126" s="21"/>
      <c r="B126" s="390" t="s">
        <v>2186</v>
      </c>
    </row>
    <row r="127" spans="1:6" ht="15" customHeight="1">
      <c r="B127" s="361"/>
    </row>
    <row r="128" spans="1:6" ht="15" customHeight="1">
      <c r="A128" s="39"/>
      <c r="B128" s="405"/>
      <c r="F128" s="387"/>
    </row>
    <row r="129" spans="1:7" ht="15" customHeight="1"/>
    <row r="130" spans="1:7" ht="15" customHeight="1">
      <c r="A130" s="24" t="s">
        <v>4403</v>
      </c>
      <c r="B130" s="24"/>
      <c r="F130" s="18"/>
    </row>
    <row r="131" spans="1:7" ht="15" customHeight="1">
      <c r="A131" s="284" t="s">
        <v>2355</v>
      </c>
      <c r="B131" s="284" t="s">
        <v>2356</v>
      </c>
      <c r="C131" s="284" t="s">
        <v>2357</v>
      </c>
      <c r="D131" s="284" t="s">
        <v>2358</v>
      </c>
      <c r="E131" s="284" t="s">
        <v>2359</v>
      </c>
      <c r="F131" s="284" t="s">
        <v>40</v>
      </c>
      <c r="G131" s="390" t="s">
        <v>2186</v>
      </c>
    </row>
    <row r="132" spans="1:7" ht="15" customHeight="1">
      <c r="A132" s="25"/>
      <c r="B132" s="25"/>
      <c r="C132" s="25"/>
      <c r="D132" s="25"/>
      <c r="E132" s="25"/>
      <c r="F132" s="25"/>
      <c r="G132" s="361"/>
    </row>
    <row r="133" spans="1:7" ht="15" customHeight="1">
      <c r="A133" s="26"/>
      <c r="B133" s="26"/>
      <c r="C133" s="26"/>
      <c r="D133" s="26"/>
      <c r="E133" s="26"/>
      <c r="F133" s="26"/>
      <c r="G133" s="405"/>
    </row>
    <row r="134" spans="1:7" ht="15" customHeight="1">
      <c r="A134" s="21"/>
      <c r="B134" s="21"/>
      <c r="C134" s="26"/>
      <c r="D134" s="21"/>
      <c r="E134" s="21"/>
      <c r="F134" s="21"/>
      <c r="G134" s="391"/>
    </row>
    <row r="135" spans="1:7" ht="15" customHeight="1">
      <c r="F135" s="18"/>
    </row>
    <row r="136" spans="1:7" ht="15" customHeight="1">
      <c r="A136" s="24" t="s">
        <v>4404</v>
      </c>
    </row>
    <row r="137" spans="1:7" ht="15" customHeight="1">
      <c r="A137" s="284" t="s">
        <v>2355</v>
      </c>
      <c r="B137" s="284" t="s">
        <v>2356</v>
      </c>
      <c r="C137" s="284" t="s">
        <v>2357</v>
      </c>
      <c r="D137" s="284" t="s">
        <v>2358</v>
      </c>
      <c r="E137" s="284" t="s">
        <v>2359</v>
      </c>
      <c r="F137" s="284" t="s">
        <v>40</v>
      </c>
      <c r="G137" s="390" t="s">
        <v>2186</v>
      </c>
    </row>
    <row r="138" spans="1:7" ht="15" customHeight="1">
      <c r="A138" s="25"/>
      <c r="B138" s="25"/>
      <c r="C138" s="25"/>
      <c r="D138" s="25"/>
      <c r="E138" s="25"/>
      <c r="F138" s="25"/>
      <c r="G138" s="361"/>
    </row>
    <row r="139" spans="1:7" ht="15" customHeight="1">
      <c r="A139" s="26"/>
      <c r="B139" s="26"/>
      <c r="C139" s="26"/>
      <c r="D139" s="26"/>
      <c r="E139" s="26"/>
      <c r="F139" s="26"/>
      <c r="G139" s="405"/>
    </row>
    <row r="140" spans="1:7" ht="15" customHeight="1">
      <c r="A140" s="21"/>
      <c r="B140" s="21"/>
      <c r="C140" s="26"/>
      <c r="D140" s="21"/>
      <c r="E140" s="21"/>
      <c r="F140" s="21"/>
      <c r="G140" s="391"/>
    </row>
    <row r="141" spans="1:7" ht="15" customHeight="1">
      <c r="A141" s="24" t="s">
        <v>4405</v>
      </c>
      <c r="F141" s="18"/>
    </row>
    <row r="142" spans="1:7" ht="15" customHeight="1">
      <c r="A142" s="284" t="s">
        <v>2355</v>
      </c>
      <c r="B142" s="284" t="s">
        <v>2356</v>
      </c>
      <c r="C142" s="284" t="s">
        <v>40</v>
      </c>
      <c r="D142" s="390" t="s">
        <v>2186</v>
      </c>
    </row>
    <row r="143" spans="1:7" ht="15" customHeight="1">
      <c r="C143" s="25"/>
      <c r="D143" s="361"/>
    </row>
    <row r="144" spans="1:7" ht="15" customHeight="1">
      <c r="A144" s="39"/>
      <c r="C144" s="26"/>
      <c r="D144" s="405"/>
      <c r="F144" s="387"/>
    </row>
    <row r="145" spans="1:6" ht="15" customHeight="1">
      <c r="C145" s="21"/>
      <c r="D145" s="391"/>
    </row>
    <row r="146" spans="1:6" ht="15" customHeight="1">
      <c r="B146" t="s">
        <v>2885</v>
      </c>
      <c r="F146" s="18"/>
    </row>
    <row r="147" spans="1:6" ht="15" customHeight="1">
      <c r="A147" s="425" t="s">
        <v>2725</v>
      </c>
      <c r="D147" t="s">
        <v>2885</v>
      </c>
    </row>
    <row r="148" spans="1:6" ht="15" customHeight="1">
      <c r="A148" s="520" t="s">
        <v>4406</v>
      </c>
    </row>
    <row r="149" spans="1:6" ht="15" customHeight="1">
      <c r="A149" s="39"/>
      <c r="B149" s="390" t="s">
        <v>2186</v>
      </c>
      <c r="F149" s="387"/>
    </row>
    <row r="150" spans="1:6" ht="15" customHeight="1">
      <c r="B150" s="361"/>
    </row>
    <row r="151" spans="1:6" ht="15" customHeight="1">
      <c r="B151" s="405"/>
      <c r="F151" s="18"/>
    </row>
    <row r="152" spans="1:6" ht="15" customHeight="1">
      <c r="D152" t="s">
        <v>2885</v>
      </c>
    </row>
    <row r="153" spans="1:6" ht="15" customHeight="1">
      <c r="A153" s="520" t="s">
        <v>2903</v>
      </c>
    </row>
    <row r="154" spans="1:6" ht="15" customHeight="1">
      <c r="A154" s="39"/>
      <c r="B154" s="390" t="s">
        <v>2186</v>
      </c>
      <c r="F154" s="387"/>
    </row>
    <row r="155" spans="1:6" ht="15" customHeight="1">
      <c r="B155" s="361"/>
    </row>
    <row r="156" spans="1:6" ht="15" customHeight="1">
      <c r="B156" s="405"/>
      <c r="F156" s="18"/>
    </row>
    <row r="157" spans="1:6" ht="15" customHeight="1"/>
    <row r="158" spans="1:6" ht="15" customHeight="1">
      <c r="A158" s="520" t="s">
        <v>4407</v>
      </c>
    </row>
    <row r="159" spans="1:6" ht="15" customHeight="1">
      <c r="A159" s="225"/>
      <c r="B159" s="390" t="s">
        <v>2186</v>
      </c>
    </row>
    <row r="160" spans="1:6" ht="15" customHeight="1">
      <c r="A160" s="39"/>
      <c r="B160" s="361"/>
      <c r="F160" s="387"/>
    </row>
    <row r="161" spans="1:12" ht="15" customHeight="1">
      <c r="B161" s="405"/>
    </row>
    <row r="162" spans="1:12" ht="15" customHeight="1">
      <c r="B162" s="1"/>
      <c r="F162" s="18"/>
    </row>
    <row r="163" spans="1:12" ht="15" customHeight="1">
      <c r="A163" s="520" t="s">
        <v>4408</v>
      </c>
    </row>
    <row r="164" spans="1:12" ht="15" customHeight="1">
      <c r="A164" s="284" t="s">
        <v>2355</v>
      </c>
      <c r="B164" s="284" t="s">
        <v>2356</v>
      </c>
      <c r="C164" s="284" t="s">
        <v>2357</v>
      </c>
      <c r="D164" s="284" t="s">
        <v>2358</v>
      </c>
      <c r="E164" s="284" t="s">
        <v>2359</v>
      </c>
      <c r="F164" s="284" t="s">
        <v>2360</v>
      </c>
      <c r="G164" s="284" t="s">
        <v>2361</v>
      </c>
      <c r="H164" s="284" t="s">
        <v>2362</v>
      </c>
      <c r="I164" s="284" t="s">
        <v>40</v>
      </c>
      <c r="J164" s="390" t="s">
        <v>2186</v>
      </c>
    </row>
    <row r="165" spans="1:12" ht="15" customHeight="1">
      <c r="J165" s="361"/>
    </row>
    <row r="166" spans="1:12" ht="15" customHeight="1">
      <c r="E166" s="284"/>
      <c r="F166" s="18"/>
      <c r="I166" s="3"/>
      <c r="J166" s="405"/>
    </row>
    <row r="167" spans="1:12" ht="15" customHeight="1">
      <c r="I167" s="1"/>
      <c r="J167" s="391"/>
    </row>
    <row r="168" spans="1:12" ht="15" customHeight="1">
      <c r="A168" s="225"/>
      <c r="G168" s="284"/>
      <c r="H168" s="284"/>
      <c r="I168" s="284"/>
      <c r="J168" s="284"/>
      <c r="K168" s="284"/>
      <c r="L168" s="284"/>
    </row>
    <row r="169" spans="1:12" ht="15" customHeight="1">
      <c r="A169" s="520" t="s">
        <v>4409</v>
      </c>
      <c r="F169" s="387"/>
      <c r="I169" t="s">
        <v>2885</v>
      </c>
    </row>
    <row r="170" spans="1:12" ht="15" customHeight="1">
      <c r="A170" s="284" t="s">
        <v>2355</v>
      </c>
      <c r="B170" s="284" t="s">
        <v>2356</v>
      </c>
      <c r="C170" s="284" t="s">
        <v>2357</v>
      </c>
      <c r="D170" s="284" t="s">
        <v>2358</v>
      </c>
      <c r="E170" s="284" t="s">
        <v>40</v>
      </c>
      <c r="F170" s="390" t="s">
        <v>2186</v>
      </c>
    </row>
    <row r="171" spans="1:12" ht="15" customHeight="1">
      <c r="F171" s="361"/>
    </row>
    <row r="172" spans="1:12" ht="15" customHeight="1">
      <c r="E172" s="3"/>
      <c r="F172" s="405"/>
    </row>
    <row r="173" spans="1:12" ht="15" customHeight="1">
      <c r="A173" s="225"/>
      <c r="E173" s="1"/>
      <c r="F173" s="391"/>
    </row>
    <row r="174" spans="1:12" ht="15" customHeight="1">
      <c r="A174" s="39"/>
      <c r="F174" s="387"/>
    </row>
    <row r="175" spans="1:12" ht="15" customHeight="1">
      <c r="A175" s="24" t="s">
        <v>4410</v>
      </c>
    </row>
    <row r="176" spans="1:12" ht="15" customHeight="1">
      <c r="B176" s="390" t="s">
        <v>2186</v>
      </c>
      <c r="F176" s="18"/>
    </row>
    <row r="177" spans="1:9" ht="15" customHeight="1">
      <c r="B177" s="361"/>
    </row>
    <row r="178" spans="1:9" ht="15" customHeight="1">
      <c r="A178" s="225"/>
      <c r="B178" s="405"/>
    </row>
    <row r="179" spans="1:9" ht="15" customHeight="1"/>
    <row r="180" spans="1:9" ht="15" customHeight="1">
      <c r="A180" s="24" t="s">
        <v>4411</v>
      </c>
      <c r="F180" s="18"/>
    </row>
    <row r="181" spans="1:9" ht="15" customHeight="1">
      <c r="A181" s="284" t="s">
        <v>2355</v>
      </c>
      <c r="B181" s="284" t="s">
        <v>2356</v>
      </c>
      <c r="C181" s="284" t="s">
        <v>2357</v>
      </c>
      <c r="D181" s="284" t="s">
        <v>2358</v>
      </c>
      <c r="E181" s="284" t="s">
        <v>2359</v>
      </c>
      <c r="F181" s="284" t="s">
        <v>2360</v>
      </c>
      <c r="G181" s="284" t="s">
        <v>2361</v>
      </c>
      <c r="H181" s="284" t="s">
        <v>40</v>
      </c>
      <c r="I181" s="390" t="s">
        <v>2186</v>
      </c>
    </row>
    <row r="182" spans="1:9" ht="15" customHeight="1">
      <c r="A182" s="225"/>
      <c r="I182" s="361"/>
    </row>
    <row r="183" spans="1:9" ht="15" customHeight="1">
      <c r="A183" s="39"/>
      <c r="F183" s="387"/>
      <c r="H183" s="3"/>
      <c r="I183" s="405"/>
    </row>
    <row r="184" spans="1:9" ht="15" customHeight="1">
      <c r="H184" s="1"/>
      <c r="I184" s="391"/>
    </row>
    <row r="185" spans="1:9" ht="15" customHeight="1">
      <c r="F185" s="18"/>
    </row>
    <row r="186" spans="1:9" ht="15" customHeight="1">
      <c r="A186" s="425" t="s">
        <v>2745</v>
      </c>
    </row>
    <row r="187" spans="1:9" ht="15" customHeight="1">
      <c r="A187" s="522" t="s">
        <v>4412</v>
      </c>
    </row>
    <row r="188" spans="1:9" ht="15" customHeight="1">
      <c r="A188" s="39"/>
      <c r="B188" s="390" t="s">
        <v>2186</v>
      </c>
      <c r="F188" s="387"/>
    </row>
    <row r="189" spans="1:9" ht="15" customHeight="1">
      <c r="B189" s="361"/>
    </row>
    <row r="190" spans="1:9" ht="15" customHeight="1">
      <c r="B190" s="405"/>
      <c r="F190" s="18"/>
    </row>
    <row r="191" spans="1:9" ht="15" customHeight="1">
      <c r="B191" s="1"/>
    </row>
    <row r="192" spans="1:9" ht="15" customHeight="1">
      <c r="A192" s="520" t="s">
        <v>4413</v>
      </c>
    </row>
    <row r="193" spans="1:6" ht="15" customHeight="1">
      <c r="A193" s="39"/>
      <c r="B193" s="390" t="s">
        <v>2186</v>
      </c>
      <c r="F193" s="387"/>
    </row>
    <row r="194" spans="1:6" ht="15" customHeight="1">
      <c r="B194" s="361"/>
    </row>
    <row r="195" spans="1:6" ht="15" customHeight="1">
      <c r="B195" s="405"/>
      <c r="F195" s="18"/>
    </row>
    <row r="196" spans="1:6" ht="15" customHeight="1"/>
    <row r="197" spans="1:6" ht="15" customHeight="1">
      <c r="A197" s="24" t="s">
        <v>4414</v>
      </c>
      <c r="F197" s="387"/>
    </row>
    <row r="198" spans="1:6" ht="15" customHeight="1">
      <c r="B198" s="390" t="s">
        <v>2186</v>
      </c>
    </row>
    <row r="199" spans="1:6" ht="15" customHeight="1">
      <c r="A199" s="39"/>
      <c r="B199" s="361"/>
      <c r="F199" s="387"/>
    </row>
    <row r="200" spans="1:6" ht="15" customHeight="1">
      <c r="B200" s="405"/>
    </row>
    <row r="201" spans="1:6" ht="15" customHeight="1">
      <c r="F201" s="18"/>
    </row>
    <row r="202" spans="1:6" ht="15" customHeight="1">
      <c r="A202" s="520" t="s">
        <v>4415</v>
      </c>
    </row>
    <row r="203" spans="1:6" ht="15" customHeight="1">
      <c r="A203" s="225"/>
      <c r="B203" s="390" t="s">
        <v>2186</v>
      </c>
    </row>
    <row r="204" spans="1:6" ht="15" customHeight="1">
      <c r="A204" s="39"/>
      <c r="B204" s="361"/>
      <c r="F204" s="387"/>
    </row>
    <row r="205" spans="1:6" ht="15" customHeight="1">
      <c r="B205" s="405"/>
    </row>
    <row r="206" spans="1:6" ht="15" customHeight="1">
      <c r="F206" s="18"/>
    </row>
    <row r="207" spans="1:6" ht="15" customHeight="1">
      <c r="A207" s="520" t="s">
        <v>4416</v>
      </c>
    </row>
    <row r="208" spans="1:6" ht="15" customHeight="1">
      <c r="A208" s="225"/>
      <c r="B208" s="390" t="s">
        <v>2186</v>
      </c>
    </row>
    <row r="209" spans="1:10" ht="15" customHeight="1">
      <c r="A209" s="39"/>
      <c r="B209" s="361"/>
      <c r="F209" s="387"/>
    </row>
    <row r="210" spans="1:10" ht="15" customHeight="1">
      <c r="B210" s="405"/>
    </row>
    <row r="211" spans="1:10" ht="15" customHeight="1">
      <c r="F211" s="18"/>
    </row>
    <row r="212" spans="1:10" ht="15" customHeight="1">
      <c r="A212" s="425" t="s">
        <v>2746</v>
      </c>
    </row>
    <row r="213" spans="1:10" ht="15" customHeight="1">
      <c r="A213" s="520" t="s">
        <v>4417</v>
      </c>
    </row>
    <row r="214" spans="1:10" ht="15" customHeight="1">
      <c r="A214" s="284" t="s">
        <v>2355</v>
      </c>
      <c r="B214" s="284" t="s">
        <v>2356</v>
      </c>
      <c r="C214" s="284" t="s">
        <v>2357</v>
      </c>
      <c r="D214" s="284" t="s">
        <v>2358</v>
      </c>
      <c r="E214" s="284" t="s">
        <v>2359</v>
      </c>
      <c r="F214" s="284" t="s">
        <v>2360</v>
      </c>
      <c r="G214" s="284" t="s">
        <v>2361</v>
      </c>
      <c r="H214" s="284" t="s">
        <v>2362</v>
      </c>
      <c r="I214" s="284" t="s">
        <v>40</v>
      </c>
      <c r="J214" s="390" t="s">
        <v>2186</v>
      </c>
    </row>
    <row r="215" spans="1:10" ht="15" customHeight="1">
      <c r="J215" s="361"/>
    </row>
    <row r="216" spans="1:10" ht="15" customHeight="1">
      <c r="F216" s="18"/>
      <c r="I216" s="3"/>
      <c r="J216" s="405"/>
    </row>
    <row r="217" spans="1:10" ht="15" customHeight="1">
      <c r="J217" s="361"/>
    </row>
    <row r="218" spans="1:10" ht="15" customHeight="1">
      <c r="A218" s="225"/>
    </row>
    <row r="219" spans="1:10" ht="15" customHeight="1">
      <c r="A219" s="520" t="s">
        <v>4418</v>
      </c>
      <c r="F219" s="387"/>
    </row>
    <row r="220" spans="1:10" ht="15" customHeight="1">
      <c r="A220" s="284" t="s">
        <v>2355</v>
      </c>
      <c r="B220" s="284" t="s">
        <v>2356</v>
      </c>
      <c r="C220" s="284" t="s">
        <v>2357</v>
      </c>
      <c r="D220" s="284" t="s">
        <v>2358</v>
      </c>
      <c r="E220" s="284" t="s">
        <v>2359</v>
      </c>
      <c r="F220" s="284" t="s">
        <v>2360</v>
      </c>
      <c r="G220" s="284" t="s">
        <v>2361</v>
      </c>
      <c r="H220" s="284" t="s">
        <v>40</v>
      </c>
      <c r="I220" s="390" t="s">
        <v>2186</v>
      </c>
    </row>
    <row r="221" spans="1:10" ht="15" customHeight="1">
      <c r="F221" s="18"/>
      <c r="I221" s="361"/>
    </row>
    <row r="222" spans="1:10" ht="15" customHeight="1">
      <c r="H222" s="3"/>
      <c r="I222" s="405"/>
    </row>
    <row r="223" spans="1:10" ht="15" customHeight="1">
      <c r="A223" s="225"/>
      <c r="I223" s="361"/>
    </row>
    <row r="224" spans="1:10" ht="15" customHeight="1">
      <c r="A224" s="39"/>
      <c r="F224" s="387"/>
      <c r="G224" t="s">
        <v>2885</v>
      </c>
    </row>
    <row r="225" spans="1:11" ht="15" customHeight="1">
      <c r="A225" s="425" t="s">
        <v>2747</v>
      </c>
    </row>
    <row r="226" spans="1:11" ht="15" customHeight="1">
      <c r="A226" s="520" t="s">
        <v>4419</v>
      </c>
      <c r="F226" s="18"/>
    </row>
    <row r="227" spans="1:11" ht="15" customHeight="1">
      <c r="B227" s="390" t="s">
        <v>2186</v>
      </c>
    </row>
    <row r="228" spans="1:11" ht="15" customHeight="1">
      <c r="A228" s="225"/>
      <c r="B228" s="361"/>
      <c r="K228" t="s">
        <v>2885</v>
      </c>
    </row>
    <row r="229" spans="1:11" ht="15" customHeight="1">
      <c r="A229" s="39"/>
      <c r="B229" s="405"/>
      <c r="F229" s="387"/>
    </row>
    <row r="230" spans="1:11" ht="15" customHeight="1">
      <c r="J230" t="s">
        <v>2885</v>
      </c>
    </row>
    <row r="231" spans="1:11" ht="15" customHeight="1">
      <c r="A231" s="520" t="s">
        <v>4420</v>
      </c>
      <c r="F231" s="18"/>
    </row>
    <row r="232" spans="1:11" ht="15" customHeight="1">
      <c r="B232" s="390" t="s">
        <v>2186</v>
      </c>
    </row>
    <row r="233" spans="1:11" ht="15" customHeight="1">
      <c r="A233" s="225"/>
      <c r="B233" s="361"/>
    </row>
    <row r="234" spans="1:11" ht="15" customHeight="1">
      <c r="A234" s="39"/>
      <c r="B234" s="405"/>
      <c r="F234" s="387"/>
    </row>
    <row r="235" spans="1:11" ht="15" customHeight="1"/>
    <row r="236" spans="1:11" ht="15" customHeight="1">
      <c r="A236" s="520" t="s">
        <v>4421</v>
      </c>
      <c r="F236" s="18"/>
    </row>
    <row r="237" spans="1:11" ht="15" customHeight="1">
      <c r="B237" s="390" t="s">
        <v>2186</v>
      </c>
    </row>
    <row r="238" spans="1:11" ht="15" customHeight="1">
      <c r="A238" s="225"/>
      <c r="B238" s="361"/>
    </row>
    <row r="239" spans="1:11" ht="15" customHeight="1">
      <c r="A239" s="39"/>
      <c r="B239" s="405"/>
      <c r="F239" s="387"/>
    </row>
    <row r="240" spans="1:11" ht="15" customHeight="1"/>
    <row r="241" spans="1:7" ht="15" customHeight="1">
      <c r="A241" s="520" t="s">
        <v>4422</v>
      </c>
      <c r="F241" s="18"/>
    </row>
    <row r="242" spans="1:7" ht="15" customHeight="1">
      <c r="A242" s="284" t="s">
        <v>2355</v>
      </c>
      <c r="B242" s="284" t="s">
        <v>2356</v>
      </c>
      <c r="C242" s="284" t="s">
        <v>2357</v>
      </c>
      <c r="D242" s="284" t="s">
        <v>2358</v>
      </c>
      <c r="E242" s="284" t="s">
        <v>2359</v>
      </c>
      <c r="F242" s="284" t="s">
        <v>40</v>
      </c>
      <c r="G242" s="390" t="s">
        <v>2186</v>
      </c>
    </row>
    <row r="243" spans="1:7" ht="15" customHeight="1">
      <c r="A243" s="225"/>
      <c r="G243" s="361"/>
    </row>
    <row r="244" spans="1:7" ht="15" customHeight="1">
      <c r="A244" s="39"/>
      <c r="F244" s="387"/>
      <c r="G244" s="405"/>
    </row>
    <row r="245" spans="1:7" ht="15" customHeight="1">
      <c r="G245" s="361"/>
    </row>
    <row r="246" spans="1:7" ht="15" customHeight="1">
      <c r="F246" s="18"/>
    </row>
    <row r="247" spans="1:7" ht="15" customHeight="1">
      <c r="A247" s="520" t="s">
        <v>4423</v>
      </c>
    </row>
    <row r="248" spans="1:7" ht="15" customHeight="1">
      <c r="A248" s="225"/>
      <c r="B248" s="390" t="s">
        <v>2186</v>
      </c>
    </row>
    <row r="249" spans="1:7" ht="15" customHeight="1">
      <c r="A249" s="39"/>
      <c r="B249" s="361"/>
      <c r="F249" s="387"/>
    </row>
    <row r="250" spans="1:7" ht="15" customHeight="1">
      <c r="B250" s="405"/>
    </row>
    <row r="251" spans="1:7" ht="15" customHeight="1">
      <c r="F251" s="18"/>
    </row>
    <row r="252" spans="1:7" ht="15" customHeight="1">
      <c r="A252" s="520" t="s">
        <v>4424</v>
      </c>
      <c r="D252" t="s">
        <v>2885</v>
      </c>
    </row>
    <row r="253" spans="1:7" ht="15" customHeight="1">
      <c r="A253" s="225"/>
      <c r="B253" s="390" t="s">
        <v>2186</v>
      </c>
    </row>
    <row r="254" spans="1:7" ht="15" customHeight="1">
      <c r="A254" s="39"/>
      <c r="B254" s="361"/>
      <c r="F254" s="387"/>
    </row>
    <row r="255" spans="1:7" ht="15" customHeight="1">
      <c r="B255" s="405"/>
    </row>
    <row r="256" spans="1:7" ht="15" customHeight="1">
      <c r="F256" s="18"/>
    </row>
    <row r="257" spans="1:7" ht="15" customHeight="1">
      <c r="A257" s="520" t="s">
        <v>4425</v>
      </c>
    </row>
    <row r="258" spans="1:7" ht="15" customHeight="1">
      <c r="A258" s="225"/>
      <c r="B258" s="390" t="s">
        <v>2186</v>
      </c>
    </row>
    <row r="259" spans="1:7" ht="15" customHeight="1">
      <c r="A259" s="39"/>
      <c r="B259" s="361"/>
      <c r="F259" s="387"/>
    </row>
    <row r="260" spans="1:7" ht="15" customHeight="1">
      <c r="B260" s="405"/>
    </row>
    <row r="261" spans="1:7" ht="15" customHeight="1">
      <c r="F261" s="18"/>
    </row>
    <row r="262" spans="1:7" ht="15" customHeight="1">
      <c r="A262" s="520" t="s">
        <v>4426</v>
      </c>
    </row>
    <row r="263" spans="1:7" ht="15" customHeight="1">
      <c r="A263" s="225"/>
      <c r="B263" s="390" t="s">
        <v>2186</v>
      </c>
    </row>
    <row r="264" spans="1:7" ht="15" customHeight="1">
      <c r="A264" s="39"/>
      <c r="B264" s="361"/>
      <c r="F264" s="387"/>
    </row>
    <row r="265" spans="1:7" ht="15" customHeight="1">
      <c r="B265" s="405"/>
    </row>
    <row r="266" spans="1:7" ht="15" customHeight="1">
      <c r="F266" s="18"/>
    </row>
    <row r="267" spans="1:7" ht="15" customHeight="1">
      <c r="A267" s="425" t="s">
        <v>2891</v>
      </c>
    </row>
    <row r="268" spans="1:7" ht="15" customHeight="1">
      <c r="A268" s="520" t="s">
        <v>4427</v>
      </c>
    </row>
    <row r="269" spans="1:7" ht="15" customHeight="1">
      <c r="A269" s="284" t="s">
        <v>2355</v>
      </c>
      <c r="B269" s="284" t="s">
        <v>2356</v>
      </c>
      <c r="C269" s="284" t="s">
        <v>2357</v>
      </c>
      <c r="D269" s="284" t="s">
        <v>2358</v>
      </c>
      <c r="E269" s="284" t="s">
        <v>2359</v>
      </c>
      <c r="F269" s="284" t="s">
        <v>40</v>
      </c>
      <c r="G269" s="390" t="s">
        <v>2186</v>
      </c>
    </row>
    <row r="270" spans="1:7" ht="15" customHeight="1">
      <c r="A270" s="225"/>
      <c r="G270" s="361"/>
    </row>
    <row r="271" spans="1:7" ht="15" customHeight="1">
      <c r="A271" s="39"/>
      <c r="F271" s="387"/>
      <c r="G271" s="405"/>
    </row>
    <row r="272" spans="1:7" ht="15" customHeight="1">
      <c r="G272" s="361"/>
    </row>
    <row r="273" spans="1:6" ht="15" customHeight="1">
      <c r="A273" s="225"/>
    </row>
    <row r="274" spans="1:6" ht="15" customHeight="1">
      <c r="A274" s="520" t="s">
        <v>4428</v>
      </c>
      <c r="F274" s="387"/>
    </row>
    <row r="275" spans="1:6" ht="15" customHeight="1">
      <c r="B275" s="390" t="s">
        <v>2186</v>
      </c>
    </row>
    <row r="276" spans="1:6" ht="15" customHeight="1">
      <c r="B276" s="361"/>
      <c r="F276" s="18"/>
    </row>
    <row r="277" spans="1:6" ht="15" customHeight="1">
      <c r="B277" s="405"/>
    </row>
    <row r="278" spans="1:6" ht="15" customHeight="1">
      <c r="A278" s="225"/>
    </row>
    <row r="279" spans="1:6" ht="15" customHeight="1">
      <c r="A279" s="520" t="s">
        <v>4429</v>
      </c>
      <c r="F279" s="387"/>
    </row>
    <row r="280" spans="1:6" ht="15" customHeight="1">
      <c r="B280" s="390" t="s">
        <v>2186</v>
      </c>
    </row>
    <row r="281" spans="1:6" ht="15" customHeight="1">
      <c r="B281" s="361"/>
      <c r="F281" s="18"/>
    </row>
    <row r="282" spans="1:6" ht="15" customHeight="1">
      <c r="B282" s="405"/>
    </row>
    <row r="283" spans="1:6" ht="15" customHeight="1">
      <c r="A283" s="225"/>
    </row>
    <row r="284" spans="1:6" ht="15" customHeight="1">
      <c r="A284" s="24" t="s">
        <v>4430</v>
      </c>
      <c r="F284" s="387"/>
    </row>
    <row r="285" spans="1:6" ht="15" customHeight="1">
      <c r="B285" s="390" t="s">
        <v>2186</v>
      </c>
    </row>
    <row r="286" spans="1:6" ht="15" customHeight="1">
      <c r="B286" s="361"/>
      <c r="F286" s="18"/>
    </row>
    <row r="287" spans="1:6" ht="15" customHeight="1">
      <c r="B287" s="405"/>
    </row>
    <row r="288" spans="1:6" ht="15" customHeight="1">
      <c r="A288" s="225"/>
    </row>
    <row r="289" spans="1:9" ht="15" customHeight="1">
      <c r="A289" s="520" t="s">
        <v>4431</v>
      </c>
      <c r="F289" s="387"/>
    </row>
    <row r="290" spans="1:9" ht="15" customHeight="1">
      <c r="B290" s="390" t="s">
        <v>2186</v>
      </c>
    </row>
    <row r="291" spans="1:9" ht="15" customHeight="1">
      <c r="B291" s="361"/>
      <c r="F291" s="18"/>
    </row>
    <row r="292" spans="1:9" ht="15" customHeight="1">
      <c r="B292" s="405"/>
    </row>
    <row r="293" spans="1:9" ht="15" customHeight="1">
      <c r="A293" s="225"/>
    </row>
    <row r="294" spans="1:9" ht="15" customHeight="1">
      <c r="A294" s="24" t="s">
        <v>4432</v>
      </c>
      <c r="F294" s="387"/>
    </row>
    <row r="295" spans="1:9" ht="15" customHeight="1">
      <c r="A295" s="284" t="s">
        <v>2355</v>
      </c>
      <c r="B295" s="284" t="s">
        <v>2356</v>
      </c>
      <c r="C295" s="284" t="s">
        <v>2357</v>
      </c>
      <c r="D295" s="284" t="s">
        <v>2358</v>
      </c>
      <c r="E295" s="284" t="s">
        <v>2359</v>
      </c>
      <c r="F295" s="284" t="s">
        <v>2360</v>
      </c>
      <c r="G295" s="284" t="s">
        <v>2361</v>
      </c>
      <c r="H295" s="284" t="s">
        <v>40</v>
      </c>
      <c r="I295" s="390" t="s">
        <v>2186</v>
      </c>
    </row>
    <row r="296" spans="1:9" ht="15" customHeight="1">
      <c r="F296" s="18"/>
      <c r="I296" s="361"/>
    </row>
    <row r="297" spans="1:9" ht="15" customHeight="1">
      <c r="H297" s="3"/>
      <c r="I297" s="405"/>
    </row>
    <row r="298" spans="1:9" ht="15" customHeight="1">
      <c r="A298" s="225"/>
      <c r="I298" s="361"/>
    </row>
    <row r="299" spans="1:9" ht="15" customHeight="1">
      <c r="A299" s="39"/>
      <c r="F299" s="387"/>
    </row>
    <row r="300" spans="1:9" ht="15" customHeight="1">
      <c r="A300" s="425" t="s">
        <v>2922</v>
      </c>
    </row>
    <row r="301" spans="1:9" ht="15" customHeight="1"/>
    <row r="302" spans="1:9" ht="15" customHeight="1">
      <c r="A302" s="39"/>
      <c r="F302" s="387"/>
    </row>
    <row r="303" spans="1:9" ht="15" customHeight="1"/>
    <row r="304" spans="1:9" ht="15" customHeight="1">
      <c r="F304" s="18"/>
    </row>
    <row r="305" spans="1:6" ht="15" customHeight="1"/>
    <row r="306" spans="1:6" ht="15" customHeight="1"/>
    <row r="307" spans="1:6" ht="15" customHeight="1">
      <c r="A307" s="39"/>
      <c r="F307" s="387"/>
    </row>
    <row r="308" spans="1:6" ht="15" customHeight="1"/>
    <row r="309" spans="1:6" ht="15" customHeight="1">
      <c r="F309" s="18"/>
    </row>
    <row r="310" spans="1:6" ht="15" customHeight="1"/>
    <row r="311" spans="1:6" ht="15" customHeight="1"/>
    <row r="312" spans="1:6" ht="15" customHeight="1"/>
    <row r="313" spans="1:6" ht="15" customHeight="1">
      <c r="A313" s="39"/>
      <c r="F313" s="387"/>
    </row>
    <row r="314" spans="1:6" ht="15" customHeight="1"/>
    <row r="315" spans="1:6" ht="15" customHeight="1">
      <c r="F315" s="18"/>
    </row>
    <row r="316" spans="1:6" ht="15" customHeight="1"/>
    <row r="317" spans="1:6" ht="15" customHeight="1"/>
    <row r="318" spans="1:6" ht="15" customHeight="1">
      <c r="A318" s="39"/>
      <c r="F318" s="387"/>
    </row>
    <row r="319" spans="1:6" ht="15" customHeight="1"/>
    <row r="320" spans="1:6" ht="15" customHeight="1">
      <c r="F320" s="18"/>
    </row>
    <row r="321" spans="1:6" ht="15" customHeight="1"/>
    <row r="322" spans="1:6" ht="15" customHeight="1"/>
    <row r="323" spans="1:6" ht="15" customHeight="1">
      <c r="A323" s="39"/>
      <c r="F323" s="387"/>
    </row>
    <row r="324" spans="1:6" ht="15" customHeight="1"/>
    <row r="325" spans="1:6" ht="15" customHeight="1">
      <c r="F325" s="18"/>
    </row>
    <row r="326" spans="1:6" ht="15" customHeight="1"/>
    <row r="327" spans="1:6" ht="15" customHeight="1"/>
    <row r="328" spans="1:6" ht="15" customHeight="1">
      <c r="A328" s="39"/>
      <c r="F328" s="387"/>
    </row>
    <row r="329" spans="1:6" ht="15" customHeight="1"/>
    <row r="330" spans="1:6" ht="15" customHeight="1">
      <c r="F330" s="18"/>
    </row>
    <row r="331" spans="1:6" ht="15" customHeight="1"/>
    <row r="332" spans="1:6" ht="15" customHeight="1"/>
    <row r="333" spans="1:6" ht="15" customHeight="1">
      <c r="A333" s="225"/>
    </row>
    <row r="334" spans="1:6" ht="15" customHeight="1">
      <c r="A334" s="39"/>
      <c r="F334" s="387"/>
    </row>
    <row r="335" spans="1:6" ht="15" customHeight="1"/>
    <row r="336" spans="1:6" ht="15" customHeight="1">
      <c r="F336" s="18"/>
    </row>
    <row r="337" spans="1:6" ht="15" customHeight="1"/>
    <row r="338" spans="1:6" ht="15" customHeight="1">
      <c r="A338" s="225"/>
    </row>
    <row r="339" spans="1:6" ht="15" customHeight="1">
      <c r="A339" s="39"/>
      <c r="F339" s="387"/>
    </row>
    <row r="340" spans="1:6" ht="15" customHeight="1"/>
    <row r="341" spans="1:6" ht="15" customHeight="1">
      <c r="F341" s="18"/>
    </row>
    <row r="342" spans="1:6" ht="15" customHeight="1"/>
    <row r="343" spans="1:6" ht="15" customHeight="1">
      <c r="A343" s="225"/>
    </row>
    <row r="344" spans="1:6" ht="15" customHeight="1">
      <c r="A344" s="39"/>
      <c r="F344" s="387"/>
    </row>
    <row r="345" spans="1:6" ht="15" customHeight="1"/>
    <row r="346" spans="1:6" ht="15" customHeight="1">
      <c r="F346" s="18"/>
    </row>
    <row r="347" spans="1:6" ht="15" customHeight="1"/>
    <row r="348" spans="1:6" ht="15" customHeight="1">
      <c r="A348" s="225"/>
    </row>
    <row r="349" spans="1:6" ht="15" customHeight="1">
      <c r="A349" s="39"/>
      <c r="F349" s="387"/>
    </row>
    <row r="350" spans="1:6" ht="15" customHeight="1"/>
    <row r="351" spans="1:6" ht="15" customHeight="1">
      <c r="F351" s="18"/>
    </row>
    <row r="352" spans="1:6" ht="15" customHeight="1"/>
    <row r="353" spans="1:6" ht="15" customHeight="1">
      <c r="A353" s="225"/>
    </row>
    <row r="354" spans="1:6" ht="15" customHeight="1">
      <c r="A354" s="39"/>
      <c r="F354" s="387"/>
    </row>
    <row r="355" spans="1:6" ht="15" customHeight="1"/>
    <row r="356" spans="1:6" ht="15" customHeight="1">
      <c r="F356" s="18"/>
    </row>
    <row r="357" spans="1:6" ht="15" customHeight="1"/>
    <row r="358" spans="1:6" ht="15" customHeight="1">
      <c r="A358" s="225"/>
    </row>
    <row r="359" spans="1:6" ht="15" customHeight="1">
      <c r="A359" s="39"/>
      <c r="F359" s="387"/>
    </row>
    <row r="360" spans="1:6" ht="15" customHeight="1"/>
    <row r="361" spans="1:6" ht="15" customHeight="1">
      <c r="F361" s="18"/>
    </row>
    <row r="362" spans="1:6" ht="15" customHeight="1"/>
    <row r="363" spans="1:6" ht="15" customHeight="1">
      <c r="A363" s="225"/>
    </row>
    <row r="364" spans="1:6" ht="15" customHeight="1">
      <c r="A364" s="39"/>
      <c r="F364" s="387"/>
    </row>
    <row r="365" spans="1:6" ht="15" customHeight="1"/>
    <row r="366" spans="1:6" ht="15" customHeight="1">
      <c r="F366" s="18"/>
    </row>
    <row r="367" spans="1:6" ht="15" customHeight="1"/>
    <row r="368" spans="1:6" ht="15" customHeight="1">
      <c r="A368" s="225"/>
    </row>
    <row r="369" spans="1:6" ht="15" customHeight="1">
      <c r="A369" s="39"/>
      <c r="F369" s="387"/>
    </row>
    <row r="370" spans="1:6" ht="15" customHeight="1"/>
    <row r="371" spans="1:6" ht="15" customHeight="1">
      <c r="F371" s="18"/>
    </row>
    <row r="372" spans="1:6" ht="15" customHeight="1"/>
    <row r="373" spans="1:6" ht="15" customHeight="1">
      <c r="F373" s="387"/>
    </row>
    <row r="374" spans="1:6" ht="15" customHeight="1"/>
    <row r="375" spans="1:6" ht="15" customHeight="1">
      <c r="A375" s="39"/>
      <c r="F375" s="387"/>
    </row>
    <row r="376" spans="1:6" ht="15" customHeight="1"/>
    <row r="377" spans="1:6" ht="15" customHeight="1">
      <c r="F377" s="18"/>
    </row>
    <row r="378" spans="1:6" ht="15" customHeight="1"/>
    <row r="379" spans="1:6" ht="15" customHeight="1">
      <c r="A379" s="225"/>
    </row>
    <row r="380" spans="1:6" ht="15" customHeight="1">
      <c r="A380" s="39"/>
      <c r="F380" s="387"/>
    </row>
    <row r="381" spans="1:6" ht="15" customHeight="1"/>
    <row r="382" spans="1:6" ht="15" customHeight="1">
      <c r="F382" s="18"/>
    </row>
    <row r="383" spans="1:6" ht="15" customHeight="1"/>
    <row r="384" spans="1:6" ht="15" customHeight="1">
      <c r="A384" s="225"/>
    </row>
    <row r="385" spans="1:6" ht="15" customHeight="1">
      <c r="A385" s="39"/>
      <c r="F385" s="387"/>
    </row>
    <row r="386" spans="1:6" ht="15" customHeight="1"/>
    <row r="387" spans="1:6" ht="15" customHeight="1">
      <c r="F387" s="18"/>
    </row>
    <row r="388" spans="1:6" ht="15" customHeight="1"/>
    <row r="389" spans="1:6" ht="15" customHeight="1">
      <c r="A389" s="225"/>
    </row>
    <row r="390" spans="1:6" ht="15" customHeight="1">
      <c r="A390" s="39"/>
      <c r="F390" s="387"/>
    </row>
    <row r="391" spans="1:6" ht="15" customHeight="1"/>
    <row r="392" spans="1:6" ht="15" customHeight="1">
      <c r="F392" s="18"/>
    </row>
    <row r="393" spans="1:6" ht="15" customHeight="1"/>
    <row r="394" spans="1:6" ht="15" customHeight="1">
      <c r="A394" s="225"/>
    </row>
    <row r="395" spans="1:6" ht="15" customHeight="1">
      <c r="A395" s="39"/>
      <c r="F395" s="387"/>
    </row>
    <row r="396" spans="1:6" ht="15" customHeight="1"/>
    <row r="397" spans="1:6" ht="15" customHeight="1">
      <c r="F397" s="18"/>
    </row>
    <row r="398" spans="1:6" ht="15" customHeight="1"/>
    <row r="399" spans="1:6" ht="15" customHeight="1">
      <c r="A399" s="225"/>
    </row>
    <row r="400" spans="1:6" ht="15" customHeight="1">
      <c r="A400" s="39"/>
      <c r="F400" s="387"/>
    </row>
    <row r="401" spans="1:6" ht="15" customHeight="1"/>
    <row r="402" spans="1:6" ht="15" customHeight="1">
      <c r="F402" s="18"/>
    </row>
    <row r="403" spans="1:6" ht="15" customHeight="1"/>
    <row r="404" spans="1:6" ht="15" customHeight="1">
      <c r="A404" s="225"/>
    </row>
    <row r="405" spans="1:6" ht="15" customHeight="1">
      <c r="A405" s="39"/>
      <c r="F405" s="387"/>
    </row>
    <row r="406" spans="1:6" ht="15" customHeight="1"/>
    <row r="407" spans="1:6" ht="15" customHeight="1">
      <c r="F407" s="18"/>
    </row>
    <row r="408" spans="1:6" ht="15" customHeight="1"/>
    <row r="409" spans="1:6" ht="15" customHeight="1">
      <c r="A409" s="225"/>
    </row>
    <row r="410" spans="1:6" ht="15" customHeight="1">
      <c r="A410" s="39"/>
      <c r="F410" s="387"/>
    </row>
    <row r="411" spans="1:6" ht="15" customHeight="1"/>
    <row r="412" spans="1:6" ht="15" customHeight="1">
      <c r="F412" s="18"/>
    </row>
    <row r="413" spans="1:6" ht="15" customHeight="1"/>
    <row r="414" spans="1:6" ht="15" customHeight="1">
      <c r="A414" s="225"/>
    </row>
    <row r="415" spans="1:6" ht="15" customHeight="1">
      <c r="A415" s="39"/>
      <c r="F415" s="387"/>
    </row>
    <row r="416" spans="1:6" ht="15" customHeight="1"/>
    <row r="417" spans="1:6" ht="15" customHeight="1">
      <c r="F417" s="18"/>
    </row>
    <row r="418" spans="1:6" ht="15" customHeight="1"/>
    <row r="419" spans="1:6" ht="15" customHeight="1">
      <c r="A419" s="225"/>
    </row>
    <row r="420" spans="1:6" ht="15" customHeight="1">
      <c r="A420" s="39"/>
      <c r="F420" s="387"/>
    </row>
    <row r="421" spans="1:6" ht="15" customHeight="1"/>
    <row r="422" spans="1:6" ht="15" customHeight="1">
      <c r="F422" s="18"/>
    </row>
    <row r="423" spans="1:6" ht="15" customHeight="1"/>
    <row r="424" spans="1:6" ht="15" customHeight="1">
      <c r="A424" s="225"/>
    </row>
    <row r="425" spans="1:6" ht="15" customHeight="1">
      <c r="A425" s="39"/>
      <c r="F425" s="387"/>
    </row>
    <row r="426" spans="1:6" ht="15" customHeight="1"/>
    <row r="427" spans="1:6" ht="15" customHeight="1">
      <c r="F427" s="18"/>
    </row>
    <row r="428" spans="1:6" ht="15" customHeight="1"/>
    <row r="429" spans="1:6" ht="15" customHeight="1">
      <c r="A429" s="225"/>
    </row>
    <row r="430" spans="1:6" ht="15" customHeight="1">
      <c r="A430" s="39"/>
      <c r="F430" s="387"/>
    </row>
    <row r="431" spans="1:6" ht="15" customHeight="1"/>
    <row r="432" spans="1:6" ht="15" customHeight="1">
      <c r="F432" s="18"/>
    </row>
    <row r="433" spans="1:6" ht="15" customHeight="1"/>
    <row r="434" spans="1:6" ht="15" customHeight="1">
      <c r="A434" s="225"/>
    </row>
    <row r="435" spans="1:6" ht="15" customHeight="1">
      <c r="A435" s="39"/>
      <c r="F435" s="387"/>
    </row>
    <row r="436" spans="1:6" ht="15" customHeight="1"/>
    <row r="437" spans="1:6" ht="15" customHeight="1">
      <c r="F437" s="18"/>
    </row>
    <row r="438" spans="1:6" ht="15" customHeight="1"/>
    <row r="439" spans="1:6" ht="15" customHeight="1">
      <c r="A439" s="225"/>
    </row>
    <row r="440" spans="1:6" ht="15" customHeight="1">
      <c r="A440" s="39"/>
      <c r="F440" s="387"/>
    </row>
    <row r="441" spans="1:6" ht="15" customHeight="1"/>
    <row r="442" spans="1:6" ht="15" customHeight="1">
      <c r="F442" s="18"/>
    </row>
    <row r="443" spans="1:6" ht="15" customHeight="1"/>
    <row r="444" spans="1:6" ht="15" customHeight="1">
      <c r="A444" s="225"/>
    </row>
    <row r="445" spans="1:6" ht="15" customHeight="1">
      <c r="A445" s="39"/>
      <c r="F445" s="387"/>
    </row>
    <row r="446" spans="1:6" ht="15" customHeight="1"/>
    <row r="447" spans="1:6" ht="15" customHeight="1">
      <c r="F447" s="18"/>
    </row>
    <row r="448" spans="1:6" ht="15" customHeight="1"/>
    <row r="449" spans="1:6" ht="15" customHeight="1">
      <c r="A449" s="225"/>
    </row>
    <row r="450" spans="1:6" ht="15" customHeight="1">
      <c r="A450" s="39"/>
      <c r="F450" s="387"/>
    </row>
    <row r="451" spans="1:6" ht="15" customHeight="1"/>
    <row r="452" spans="1:6" ht="15" customHeight="1">
      <c r="F452" s="18"/>
    </row>
    <row r="453" spans="1:6" ht="15" customHeight="1"/>
    <row r="454" spans="1:6" ht="15" customHeight="1">
      <c r="A454" s="225"/>
    </row>
    <row r="455" spans="1:6" ht="15" customHeight="1">
      <c r="A455" s="39"/>
      <c r="F455" s="387"/>
    </row>
    <row r="456" spans="1:6" ht="15" customHeight="1"/>
    <row r="457" spans="1:6" ht="15" customHeight="1">
      <c r="F457" s="18"/>
    </row>
    <row r="458" spans="1:6" ht="15" customHeight="1"/>
    <row r="459" spans="1:6" ht="15" customHeight="1">
      <c r="A459" s="225"/>
    </row>
    <row r="460" spans="1:6" ht="15" customHeight="1">
      <c r="A460" s="39"/>
      <c r="F460" s="387"/>
    </row>
    <row r="461" spans="1:6" ht="15" customHeight="1"/>
    <row r="462" spans="1:6" ht="15" customHeight="1">
      <c r="F462" s="18"/>
    </row>
    <row r="463" spans="1:6" ht="15" customHeight="1"/>
    <row r="464" spans="1:6" ht="15" customHeight="1">
      <c r="A464" s="225"/>
    </row>
    <row r="465" spans="1:6" ht="15" customHeight="1">
      <c r="A465" s="39"/>
      <c r="F465" s="387"/>
    </row>
    <row r="466" spans="1:6" ht="15" customHeight="1"/>
    <row r="467" spans="1:6" ht="15" customHeight="1">
      <c r="F467" s="18"/>
    </row>
    <row r="468" spans="1:6" ht="15" customHeight="1"/>
    <row r="469" spans="1:6" ht="15" customHeight="1">
      <c r="A469" s="225"/>
    </row>
    <row r="470" spans="1:6" ht="15" customHeight="1">
      <c r="A470" s="39"/>
      <c r="F470" s="387"/>
    </row>
    <row r="471" spans="1:6" ht="15" customHeight="1"/>
    <row r="472" spans="1:6" ht="15" customHeight="1">
      <c r="F472" s="18"/>
    </row>
    <row r="473" spans="1:6" ht="15" customHeight="1"/>
    <row r="474" spans="1:6" ht="15" customHeight="1">
      <c r="A474" s="225"/>
    </row>
    <row r="475" spans="1:6" ht="15" customHeight="1">
      <c r="A475" s="39"/>
      <c r="F475" s="387"/>
    </row>
    <row r="476" spans="1:6" ht="15" customHeight="1"/>
    <row r="477" spans="1:6" ht="15" customHeight="1">
      <c r="F477" s="18"/>
    </row>
    <row r="478" spans="1:6" ht="15" customHeight="1"/>
    <row r="479" spans="1:6" ht="15" customHeight="1">
      <c r="A479" s="225"/>
    </row>
    <row r="480" spans="1:6" ht="15" customHeight="1">
      <c r="A480" s="39"/>
      <c r="F480" s="387"/>
    </row>
    <row r="481" spans="1:6" ht="15" customHeight="1"/>
    <row r="482" spans="1:6" ht="15" customHeight="1">
      <c r="F482" s="18"/>
    </row>
    <row r="483" spans="1:6" ht="15" customHeight="1"/>
    <row r="484" spans="1:6" ht="15" customHeight="1">
      <c r="A484" s="225"/>
    </row>
    <row r="485" spans="1:6" ht="15" customHeight="1">
      <c r="A485" s="39"/>
      <c r="F485" s="387"/>
    </row>
    <row r="486" spans="1:6" ht="15" customHeight="1"/>
    <row r="487" spans="1:6" ht="15" customHeight="1">
      <c r="F487" s="18"/>
    </row>
    <row r="488" spans="1:6" ht="15" customHeight="1"/>
    <row r="489" spans="1:6" ht="15" customHeight="1">
      <c r="A489" s="225"/>
    </row>
    <row r="490" spans="1:6" ht="15" customHeight="1">
      <c r="A490" s="39"/>
      <c r="F490" s="387"/>
    </row>
    <row r="491" spans="1:6" ht="15" customHeight="1"/>
    <row r="492" spans="1:6" ht="15" customHeight="1">
      <c r="F492" s="18"/>
    </row>
    <row r="493" spans="1:6" ht="15" customHeight="1"/>
    <row r="494" spans="1:6" ht="15" customHeight="1">
      <c r="A494" s="39"/>
    </row>
    <row r="495" spans="1:6" ht="15" customHeight="1">
      <c r="A495" s="39"/>
      <c r="F495" s="387"/>
    </row>
    <row r="496" spans="1:6" ht="15" customHeight="1"/>
    <row r="497" spans="1:6" ht="15" customHeight="1">
      <c r="F497" s="18"/>
    </row>
    <row r="498" spans="1:6" ht="15" customHeight="1"/>
    <row r="499" spans="1:6" ht="15" customHeight="1">
      <c r="A499" s="39"/>
    </row>
    <row r="500" spans="1:6" ht="15" customHeight="1">
      <c r="A500" s="39"/>
      <c r="F500" s="387"/>
    </row>
    <row r="501" spans="1:6" ht="15" customHeight="1"/>
    <row r="502" spans="1:6" ht="15" customHeight="1">
      <c r="F502" s="18"/>
    </row>
    <row r="503" spans="1:6" ht="15" customHeight="1"/>
    <row r="504" spans="1:6" ht="15" customHeight="1">
      <c r="A504" s="39"/>
    </row>
    <row r="505" spans="1:6" ht="15" customHeight="1">
      <c r="A505" s="39"/>
      <c r="F505" s="387"/>
    </row>
    <row r="506" spans="1:6" ht="15" customHeight="1"/>
    <row r="507" spans="1:6" ht="15" customHeight="1">
      <c r="F507" s="18"/>
    </row>
    <row r="508" spans="1:6" ht="15" customHeight="1"/>
    <row r="509" spans="1:6" ht="15" customHeight="1">
      <c r="A509" s="39"/>
    </row>
    <row r="510" spans="1:6" ht="15" customHeight="1">
      <c r="A510" s="39"/>
      <c r="F510" s="387"/>
    </row>
    <row r="511" spans="1:6" ht="15" customHeight="1"/>
    <row r="512" spans="1:6" ht="15" customHeight="1">
      <c r="F512" s="18"/>
    </row>
    <row r="513" spans="1:6" ht="15" customHeight="1"/>
    <row r="514" spans="1:6" ht="15" customHeight="1">
      <c r="A514" s="39"/>
    </row>
    <row r="515" spans="1:6" ht="15" customHeight="1">
      <c r="A515" s="39"/>
      <c r="F515" s="387"/>
    </row>
    <row r="516" spans="1:6" ht="15" customHeight="1"/>
    <row r="517" spans="1:6" ht="15" customHeight="1">
      <c r="F517" s="18"/>
    </row>
    <row r="518" spans="1:6" ht="15" customHeight="1"/>
    <row r="519" spans="1:6" ht="15" customHeight="1">
      <c r="A519" s="39"/>
    </row>
    <row r="520" spans="1:6" ht="15" customHeight="1">
      <c r="A520" s="39"/>
      <c r="F520" s="387"/>
    </row>
    <row r="521" spans="1:6" ht="15" customHeight="1"/>
    <row r="522" spans="1:6" ht="15" customHeight="1">
      <c r="F522" s="18"/>
    </row>
    <row r="523" spans="1:6" ht="15" customHeight="1"/>
    <row r="524" spans="1:6" ht="15" customHeight="1"/>
    <row r="525" spans="1:6" ht="15" customHeight="1">
      <c r="A525" s="39"/>
      <c r="F525" s="387"/>
    </row>
    <row r="526" spans="1:6" ht="15" customHeight="1"/>
    <row r="527" spans="1:6" ht="15" customHeight="1">
      <c r="F527" s="18"/>
    </row>
    <row r="528" spans="1:6" ht="15" customHeight="1"/>
    <row r="529" spans="1:6" ht="15" customHeight="1"/>
    <row r="530" spans="1:6" ht="15" customHeight="1">
      <c r="A530" s="39"/>
      <c r="F530" s="387"/>
    </row>
    <row r="531" spans="1:6" ht="15" customHeight="1"/>
    <row r="532" spans="1:6" ht="15" customHeight="1">
      <c r="F532" s="18"/>
    </row>
    <row r="533" spans="1:6" ht="15" customHeight="1"/>
    <row r="534" spans="1:6" ht="15" customHeight="1"/>
    <row r="535" spans="1:6" ht="15" customHeight="1">
      <c r="A535" s="39"/>
      <c r="F535" s="387"/>
    </row>
    <row r="536" spans="1:6" ht="15" customHeight="1"/>
    <row r="537" spans="1:6" ht="15" customHeight="1">
      <c r="F537" s="18"/>
    </row>
    <row r="538" spans="1:6" ht="15" customHeight="1"/>
    <row r="539" spans="1:6" ht="15" customHeight="1"/>
    <row r="540" spans="1:6" ht="15" customHeight="1">
      <c r="A540" s="39"/>
      <c r="F540" s="387"/>
    </row>
    <row r="541" spans="1:6" ht="15" customHeight="1"/>
    <row r="542" spans="1:6" ht="15" customHeight="1">
      <c r="F542" s="18"/>
    </row>
    <row r="543" spans="1:6" ht="15" customHeight="1"/>
    <row r="544" spans="1:6" ht="15" customHeight="1"/>
    <row r="545" spans="1:6" ht="15" customHeight="1">
      <c r="A545" s="39"/>
      <c r="F545" s="387"/>
    </row>
    <row r="546" spans="1:6" ht="15" customHeight="1"/>
    <row r="547" spans="1:6" ht="15" customHeight="1">
      <c r="F547" s="18"/>
    </row>
    <row r="548" spans="1:6" ht="15" customHeight="1"/>
    <row r="549" spans="1:6" ht="15" customHeight="1"/>
    <row r="550" spans="1:6" ht="15" customHeight="1">
      <c r="A550" s="39"/>
    </row>
    <row r="551" spans="1:6" ht="15" customHeight="1">
      <c r="A551" s="39"/>
      <c r="F551" s="387"/>
    </row>
    <row r="552" spans="1:6" ht="15" customHeight="1"/>
    <row r="553" spans="1:6" ht="15" customHeight="1">
      <c r="F553" s="18"/>
    </row>
    <row r="554" spans="1:6" ht="15" customHeight="1"/>
    <row r="555" spans="1:6" ht="15" customHeight="1">
      <c r="A555" s="39"/>
    </row>
    <row r="556" spans="1:6" ht="15" customHeight="1">
      <c r="A556" s="39"/>
      <c r="F556" s="387"/>
    </row>
    <row r="557" spans="1:6" ht="15" customHeight="1"/>
    <row r="558" spans="1:6" ht="15" customHeight="1">
      <c r="F558" s="18"/>
    </row>
    <row r="559" spans="1:6" ht="15" customHeight="1"/>
    <row r="560" spans="1:6" ht="15" customHeight="1">
      <c r="A560" s="39"/>
    </row>
    <row r="561" spans="1:6" ht="15" customHeight="1">
      <c r="A561" s="39"/>
      <c r="F561" s="387"/>
    </row>
    <row r="562" spans="1:6" ht="15" customHeight="1"/>
    <row r="563" spans="1:6" ht="15" customHeight="1">
      <c r="F563" s="18"/>
    </row>
    <row r="564" spans="1:6" ht="15" customHeight="1"/>
    <row r="565" spans="1:6" ht="15" customHeight="1">
      <c r="A565" s="39"/>
    </row>
    <row r="566" spans="1:6" ht="15" customHeight="1">
      <c r="A566" s="39"/>
      <c r="F566" s="387"/>
    </row>
    <row r="567" spans="1:6" ht="15" customHeight="1"/>
    <row r="568" spans="1:6" ht="15" customHeight="1">
      <c r="F568" s="18"/>
    </row>
    <row r="569" spans="1:6" ht="15" customHeight="1"/>
    <row r="570" spans="1:6" ht="15" customHeight="1"/>
    <row r="571" spans="1:6" ht="15" customHeight="1">
      <c r="A571" s="39"/>
      <c r="F571" s="387"/>
    </row>
    <row r="572" spans="1:6" ht="15" customHeight="1"/>
    <row r="573" spans="1:6" ht="15" customHeight="1">
      <c r="F573" s="18"/>
    </row>
    <row r="574" spans="1:6" ht="15" customHeight="1"/>
    <row r="575" spans="1:6" ht="15" customHeight="1"/>
    <row r="576" spans="1:6" ht="15" customHeight="1">
      <c r="A576" s="39"/>
      <c r="F576" s="387"/>
    </row>
    <row r="577" spans="1:6" ht="15" customHeight="1"/>
    <row r="578" spans="1:6" ht="15" customHeight="1">
      <c r="F578" s="18"/>
    </row>
    <row r="579" spans="1:6" ht="15" customHeight="1"/>
    <row r="580" spans="1:6" ht="15" customHeight="1"/>
    <row r="581" spans="1:6" ht="15" customHeight="1">
      <c r="A581" s="39"/>
      <c r="F581" s="387"/>
    </row>
    <row r="582" spans="1:6" ht="15" customHeight="1"/>
    <row r="583" spans="1:6" ht="15" customHeight="1">
      <c r="F583" s="18"/>
    </row>
    <row r="584" spans="1:6" ht="15" customHeight="1"/>
    <row r="585" spans="1:6" ht="15" customHeight="1">
      <c r="A585" s="225"/>
    </row>
    <row r="586" spans="1:6" ht="15" customHeight="1">
      <c r="A586" s="39"/>
      <c r="F586" s="387"/>
    </row>
    <row r="587" spans="1:6" ht="15" customHeight="1"/>
    <row r="588" spans="1:6" ht="15" customHeight="1">
      <c r="F588" s="18"/>
    </row>
    <row r="589" spans="1:6" ht="15" customHeight="1"/>
    <row r="590" spans="1:6" ht="15" customHeight="1">
      <c r="A590" s="225"/>
    </row>
    <row r="591" spans="1:6" ht="15" customHeight="1">
      <c r="A591" s="39"/>
      <c r="F591" s="387"/>
    </row>
    <row r="592" spans="1:6" ht="15" customHeight="1"/>
    <row r="593" spans="1:6" ht="15" customHeight="1">
      <c r="F593" s="18"/>
    </row>
    <row r="594" spans="1:6" ht="15" customHeight="1"/>
    <row r="595" spans="1:6" ht="15" customHeight="1">
      <c r="A595" s="225"/>
    </row>
    <row r="596" spans="1:6" ht="15" customHeight="1">
      <c r="A596" s="39"/>
      <c r="F596" s="387"/>
    </row>
    <row r="597" spans="1:6" ht="15" customHeight="1"/>
    <row r="598" spans="1:6" ht="15" customHeight="1">
      <c r="F598" s="18"/>
    </row>
    <row r="599" spans="1:6" ht="15" customHeight="1"/>
    <row r="600" spans="1:6" ht="15" customHeight="1">
      <c r="A600" s="225"/>
    </row>
    <row r="601" spans="1:6" ht="15" customHeight="1">
      <c r="A601" s="39"/>
      <c r="F601" s="387"/>
    </row>
    <row r="602" spans="1:6" ht="15" customHeight="1"/>
    <row r="603" spans="1:6" ht="15" customHeight="1">
      <c r="F603" s="18"/>
    </row>
    <row r="604" spans="1:6" ht="15" customHeight="1"/>
    <row r="605" spans="1:6" ht="15" customHeight="1"/>
    <row r="606" spans="1:6" ht="15" customHeight="1">
      <c r="A606" s="39"/>
      <c r="F606" s="387"/>
    </row>
    <row r="607" spans="1:6" ht="15" customHeight="1"/>
    <row r="608" spans="1:6" ht="15" customHeight="1">
      <c r="F608" s="18"/>
    </row>
    <row r="609" spans="1:6" ht="15" customHeight="1"/>
    <row r="610" spans="1:6" ht="15" customHeight="1"/>
    <row r="611" spans="1:6" ht="15" customHeight="1">
      <c r="A611" s="39"/>
      <c r="F611" s="387"/>
    </row>
    <row r="612" spans="1:6" ht="15" customHeight="1"/>
    <row r="613" spans="1:6" ht="15" customHeight="1">
      <c r="F613" s="18"/>
    </row>
    <row r="614" spans="1:6" ht="15" customHeight="1"/>
    <row r="615" spans="1:6" ht="15" customHeight="1"/>
    <row r="616" spans="1:6" ht="15" customHeight="1">
      <c r="A616" s="39"/>
      <c r="F616" s="387"/>
    </row>
    <row r="617" spans="1:6" ht="15" customHeight="1">
      <c r="A617" s="388"/>
    </row>
    <row r="618" spans="1:6" ht="15" customHeight="1">
      <c r="F618" s="18"/>
    </row>
    <row r="619" spans="1:6" ht="15" customHeight="1"/>
    <row r="620" spans="1:6" ht="15" customHeight="1"/>
    <row r="621" spans="1:6" ht="15" customHeight="1">
      <c r="A621" s="388"/>
    </row>
    <row r="622" spans="1:6" ht="15" customHeight="1"/>
    <row r="623" spans="1:6" ht="15" customHeight="1"/>
    <row r="624" spans="1:6" ht="15" customHeight="1"/>
    <row r="625" spans="1:1" ht="15" customHeight="1">
      <c r="A625" s="388"/>
    </row>
    <row r="626" spans="1:1" ht="15" customHeight="1"/>
    <row r="627" spans="1:1" ht="15" customHeight="1"/>
    <row r="628" spans="1:1" ht="15" customHeight="1"/>
    <row r="629" spans="1:1" ht="15" customHeight="1">
      <c r="A629" s="388"/>
    </row>
    <row r="630" spans="1:1" ht="15" customHeight="1"/>
    <row r="631" spans="1:1" ht="15" customHeight="1"/>
    <row r="632" spans="1:1" ht="15" customHeight="1"/>
    <row r="633" spans="1:1" ht="15" customHeight="1">
      <c r="A633" s="388"/>
    </row>
    <row r="634" spans="1:1" ht="15" customHeight="1"/>
    <row r="635" spans="1:1" ht="15" customHeight="1"/>
    <row r="636" spans="1:1" ht="15" customHeight="1"/>
    <row r="637" spans="1:1" ht="15" customHeight="1">
      <c r="A637" s="388"/>
    </row>
    <row r="638" spans="1:1" ht="15" customHeight="1"/>
    <row r="639" spans="1:1" ht="15" customHeight="1"/>
    <row r="640" spans="1:1" ht="15" customHeight="1"/>
    <row r="641" spans="1:1" ht="15" customHeight="1">
      <c r="A641" s="388"/>
    </row>
    <row r="642" spans="1:1" ht="15" customHeight="1"/>
    <row r="643" spans="1:1" ht="15" customHeight="1"/>
    <row r="644" spans="1:1" ht="15" customHeight="1"/>
    <row r="645" spans="1:1" ht="15" customHeight="1">
      <c r="A645" s="388"/>
    </row>
    <row r="646" spans="1:1" ht="15" customHeight="1"/>
    <row r="647" spans="1:1" ht="15" customHeight="1"/>
    <row r="648" spans="1:1" ht="15" customHeight="1"/>
    <row r="649" spans="1:1" ht="15" customHeight="1">
      <c r="A649" s="388"/>
    </row>
    <row r="650" spans="1:1" ht="15" customHeight="1"/>
    <row r="651" spans="1:1" ht="15" customHeight="1"/>
    <row r="652" spans="1:1" ht="15" customHeight="1"/>
    <row r="653" spans="1:1" ht="15" customHeight="1">
      <c r="A653" s="388"/>
    </row>
    <row r="654" spans="1:1" ht="15" customHeight="1"/>
    <row r="655" spans="1:1" ht="15" customHeight="1"/>
    <row r="656" spans="1:1" ht="15" customHeight="1"/>
    <row r="657" spans="1:1" ht="15" customHeight="1">
      <c r="A657" s="388"/>
    </row>
    <row r="658" spans="1:1" ht="15" customHeight="1"/>
    <row r="659" spans="1:1" ht="15" customHeight="1"/>
    <row r="660" spans="1:1" ht="15" customHeight="1"/>
    <row r="661" spans="1:1" ht="15" customHeight="1">
      <c r="A661" s="388"/>
    </row>
    <row r="662" spans="1:1" ht="15" customHeight="1"/>
    <row r="663" spans="1:1" ht="15" customHeight="1"/>
    <row r="664" spans="1:1" ht="15" customHeight="1"/>
    <row r="665" spans="1:1" ht="15" customHeight="1">
      <c r="A665" s="388"/>
    </row>
    <row r="666" spans="1:1" ht="15" customHeight="1"/>
    <row r="667" spans="1:1" ht="15" customHeight="1"/>
    <row r="668" spans="1:1" ht="15" customHeight="1"/>
    <row r="669" spans="1:1" ht="15" customHeight="1">
      <c r="A669" s="388"/>
    </row>
    <row r="670" spans="1:1" ht="15" customHeight="1"/>
    <row r="671" spans="1:1" ht="15" customHeight="1"/>
    <row r="672" spans="1:1" ht="15" customHeight="1"/>
    <row r="673" spans="1:1" ht="15" customHeight="1">
      <c r="A673" s="388"/>
    </row>
    <row r="674" spans="1:1" ht="15" customHeight="1"/>
    <row r="675" spans="1:1" ht="15" customHeight="1"/>
    <row r="676" spans="1:1" ht="15" customHeight="1"/>
    <row r="677" spans="1:1" ht="15" customHeight="1">
      <c r="A677" s="388"/>
    </row>
    <row r="678" spans="1:1" ht="15" customHeight="1"/>
    <row r="679" spans="1:1" ht="15" customHeight="1"/>
    <row r="680" spans="1:1" ht="15" customHeight="1"/>
    <row r="681" spans="1:1" ht="15" customHeight="1">
      <c r="A681" s="388"/>
    </row>
    <row r="682" spans="1:1" ht="15" customHeight="1"/>
    <row r="683" spans="1:1" ht="15" customHeight="1"/>
    <row r="684" spans="1:1" ht="15" customHeight="1"/>
    <row r="685" spans="1:1" ht="15" customHeight="1">
      <c r="A685" s="388"/>
    </row>
    <row r="686" spans="1:1" ht="15" customHeight="1"/>
    <row r="687" spans="1:1" ht="15" customHeight="1"/>
    <row r="688" spans="1:1" ht="15" customHeight="1"/>
    <row r="689" spans="1:1" ht="15" customHeight="1"/>
    <row r="690" spans="1:1" ht="15" customHeight="1">
      <c r="A690" s="388"/>
    </row>
    <row r="691" spans="1:1" ht="15" customHeight="1"/>
    <row r="692" spans="1:1" ht="15" customHeight="1"/>
    <row r="693" spans="1:1" ht="15" customHeight="1"/>
    <row r="694" spans="1:1" ht="15" customHeight="1">
      <c r="A694" s="388"/>
    </row>
    <row r="695" spans="1:1" ht="15" customHeight="1"/>
    <row r="696" spans="1:1" ht="15" customHeight="1"/>
    <row r="697" spans="1:1" ht="15" customHeight="1"/>
    <row r="698" spans="1:1" ht="15" customHeight="1">
      <c r="A698" s="388"/>
    </row>
    <row r="699" spans="1:1" ht="15" customHeight="1"/>
    <row r="700" spans="1:1" ht="15" customHeight="1"/>
    <row r="701" spans="1:1" ht="15" customHeight="1"/>
    <row r="702" spans="1:1" ht="15" customHeight="1">
      <c r="A702" s="388"/>
    </row>
    <row r="703" spans="1:1" ht="15" customHeight="1"/>
    <row r="704" spans="1:1" ht="15" customHeight="1"/>
    <row r="705" spans="1:6" ht="15" customHeight="1"/>
    <row r="706" spans="1:6" ht="15" customHeight="1">
      <c r="A706" s="388"/>
    </row>
    <row r="707" spans="1:6" ht="15" customHeight="1"/>
    <row r="708" spans="1:6" ht="15" customHeight="1"/>
    <row r="709" spans="1:6" ht="15" customHeight="1"/>
    <row r="710" spans="1:6" ht="15" customHeight="1">
      <c r="A710" s="225"/>
    </row>
    <row r="711" spans="1:6" ht="15" customHeight="1">
      <c r="A711" s="39"/>
      <c r="F711" s="387"/>
    </row>
    <row r="712" spans="1:6" ht="15" customHeight="1"/>
    <row r="713" spans="1:6" ht="15" customHeight="1">
      <c r="F713" s="18"/>
    </row>
    <row r="714" spans="1:6" ht="15" customHeight="1"/>
    <row r="715" spans="1:6" ht="15" customHeight="1">
      <c r="A715" s="225"/>
    </row>
    <row r="716" spans="1:6" ht="15" customHeight="1">
      <c r="A716" s="39"/>
    </row>
    <row r="717" spans="1:6" ht="15" customHeight="1"/>
    <row r="718" spans="1:6" ht="15" customHeight="1"/>
    <row r="719" spans="1:6" ht="15" customHeight="1"/>
    <row r="720" spans="1:6" ht="15" customHeight="1">
      <c r="A720" s="225"/>
    </row>
    <row r="721" spans="1:1" ht="15" customHeight="1">
      <c r="A721" s="39"/>
    </row>
    <row r="722" spans="1:1" ht="15" customHeight="1"/>
    <row r="723" spans="1:1" ht="15" customHeight="1"/>
    <row r="724" spans="1:1" ht="15" customHeight="1"/>
    <row r="725" spans="1:1" ht="15" customHeight="1">
      <c r="A725" s="225"/>
    </row>
    <row r="726" spans="1:1" ht="15" customHeight="1">
      <c r="A726" s="39"/>
    </row>
    <row r="727" spans="1:1" ht="15" customHeight="1"/>
    <row r="728" spans="1:1" ht="15" customHeight="1"/>
    <row r="729" spans="1:1" ht="15" customHeight="1"/>
    <row r="730" spans="1:1" ht="15" customHeight="1">
      <c r="A730" s="225"/>
    </row>
    <row r="731" spans="1:1" ht="15" customHeight="1">
      <c r="A731" s="39"/>
    </row>
    <row r="732" spans="1:1" ht="15" customHeight="1"/>
    <row r="733" spans="1:1" ht="15" customHeight="1"/>
    <row r="734" spans="1:1" ht="15" customHeight="1"/>
    <row r="735" spans="1:1" ht="15" customHeight="1">
      <c r="A735" s="225"/>
    </row>
    <row r="736" spans="1:1" ht="15" customHeight="1">
      <c r="A736" s="39"/>
    </row>
    <row r="737" spans="1:1" ht="15" customHeight="1"/>
    <row r="738" spans="1:1" ht="15" customHeight="1"/>
    <row r="739" spans="1:1" ht="15" customHeight="1"/>
    <row r="740" spans="1:1" ht="15" customHeight="1">
      <c r="A740" s="225"/>
    </row>
    <row r="741" spans="1:1" ht="15" customHeight="1">
      <c r="A741" s="39"/>
    </row>
    <row r="742" spans="1:1" ht="15" customHeight="1"/>
    <row r="743" spans="1:1" ht="15" customHeight="1"/>
    <row r="744" spans="1:1" ht="15" customHeight="1"/>
    <row r="745" spans="1:1" ht="15" customHeight="1">
      <c r="A745" s="225"/>
    </row>
    <row r="746" spans="1:1" ht="15" customHeight="1">
      <c r="A746" s="39"/>
    </row>
    <row r="747" spans="1:1" ht="15" customHeight="1"/>
    <row r="748" spans="1:1" ht="15" customHeight="1"/>
    <row r="749" spans="1:1" ht="15" customHeight="1"/>
    <row r="750" spans="1:1" ht="15" customHeight="1">
      <c r="A750" s="225"/>
    </row>
    <row r="751" spans="1:1" ht="15" customHeight="1">
      <c r="A751" s="39"/>
    </row>
    <row r="752" spans="1:1" ht="15" customHeight="1"/>
    <row r="753" spans="1:1" ht="15" customHeight="1"/>
    <row r="754" spans="1:1" ht="15" customHeight="1"/>
    <row r="755" spans="1:1" ht="15" customHeight="1">
      <c r="A755" s="225"/>
    </row>
    <row r="756" spans="1:1" ht="15" customHeight="1">
      <c r="A756" s="39"/>
    </row>
    <row r="757" spans="1:1" ht="15" customHeight="1"/>
    <row r="758" spans="1:1" ht="15" customHeight="1"/>
    <row r="759" spans="1:1" ht="15" customHeight="1"/>
    <row r="760" spans="1:1" ht="15" customHeight="1">
      <c r="A760" s="225"/>
    </row>
    <row r="761" spans="1:1" ht="15" customHeight="1">
      <c r="A761" s="39"/>
    </row>
    <row r="762" spans="1:1" ht="15" customHeight="1"/>
    <row r="763" spans="1:1" ht="15" customHeight="1"/>
    <row r="764" spans="1:1" ht="15" customHeight="1"/>
    <row r="765" spans="1:1" ht="15" customHeight="1">
      <c r="A765" s="225"/>
    </row>
    <row r="766" spans="1:1" ht="15" customHeight="1">
      <c r="A766" s="39"/>
    </row>
    <row r="767" spans="1:1" ht="15" customHeight="1"/>
    <row r="768" spans="1:1" ht="15" customHeight="1"/>
    <row r="769" spans="1:1" ht="15" customHeight="1"/>
    <row r="770" spans="1:1" ht="15" customHeight="1">
      <c r="A770" s="225"/>
    </row>
    <row r="771" spans="1:1" ht="15" customHeight="1">
      <c r="A771" s="39"/>
    </row>
    <row r="772" spans="1:1" ht="15" customHeight="1"/>
    <row r="773" spans="1:1" ht="15" customHeight="1"/>
    <row r="774" spans="1:1" ht="15" customHeight="1"/>
    <row r="775" spans="1:1" ht="15" customHeight="1">
      <c r="A775" s="225"/>
    </row>
    <row r="776" spans="1:1" ht="15" customHeight="1">
      <c r="A776" s="39"/>
    </row>
    <row r="777" spans="1:1" ht="15" customHeight="1"/>
    <row r="778" spans="1:1" ht="15" customHeight="1"/>
    <row r="779" spans="1:1" ht="15" customHeight="1"/>
    <row r="780" spans="1:1" ht="15" customHeight="1">
      <c r="A780" s="225"/>
    </row>
    <row r="781" spans="1:1" ht="15" customHeight="1">
      <c r="A781" s="39"/>
    </row>
    <row r="782" spans="1:1" ht="15" customHeight="1"/>
    <row r="783" spans="1:1" ht="15" customHeight="1"/>
    <row r="784" spans="1:1" ht="15" customHeight="1"/>
    <row r="785" spans="1:1" ht="15" customHeight="1">
      <c r="A785" s="225"/>
    </row>
    <row r="786" spans="1:1" ht="15" customHeight="1">
      <c r="A786" s="39"/>
    </row>
    <row r="787" spans="1:1" ht="15" customHeight="1"/>
    <row r="788" spans="1:1" ht="15" customHeight="1"/>
    <row r="789" spans="1:1" ht="15" customHeight="1"/>
    <row r="790" spans="1:1" ht="15" customHeight="1">
      <c r="A790" s="225"/>
    </row>
    <row r="791" spans="1:1" ht="15" customHeight="1">
      <c r="A791" s="39"/>
    </row>
    <row r="792" spans="1:1" ht="15" customHeight="1"/>
    <row r="793" spans="1:1" ht="15" customHeight="1"/>
    <row r="794" spans="1:1" ht="15" customHeight="1"/>
    <row r="795" spans="1:1" ht="15" customHeight="1">
      <c r="A795" s="225"/>
    </row>
    <row r="796" spans="1:1" ht="15" customHeight="1">
      <c r="A796" s="39"/>
    </row>
    <row r="797" spans="1:1" ht="15" customHeight="1"/>
    <row r="798" spans="1:1" ht="15" customHeight="1"/>
    <row r="799" spans="1:1" ht="15" customHeight="1"/>
    <row r="800" spans="1:1" ht="15" customHeight="1">
      <c r="A800" s="225"/>
    </row>
    <row r="801" spans="1:1" ht="15" customHeight="1">
      <c r="A801" s="39"/>
    </row>
    <row r="802" spans="1:1" ht="15" customHeight="1"/>
    <row r="803" spans="1:1" ht="15" customHeight="1"/>
    <row r="804" spans="1:1" ht="15" customHeight="1"/>
    <row r="805" spans="1:1" ht="15" customHeight="1">
      <c r="A805" s="225"/>
    </row>
    <row r="806" spans="1:1" ht="15" customHeight="1">
      <c r="A806" s="39"/>
    </row>
    <row r="807" spans="1:1" ht="15" customHeight="1"/>
    <row r="808" spans="1:1" ht="15" customHeight="1"/>
    <row r="809" spans="1:1" ht="15" customHeight="1"/>
    <row r="810" spans="1:1" ht="15" customHeight="1">
      <c r="A810" s="225"/>
    </row>
    <row r="811" spans="1:1" ht="15" customHeight="1">
      <c r="A811" s="225"/>
    </row>
    <row r="812" spans="1:1" ht="15" customHeight="1"/>
    <row r="813" spans="1:1" ht="15" customHeight="1">
      <c r="A813" s="39"/>
    </row>
    <row r="814" spans="1:1" ht="15" customHeight="1"/>
    <row r="815" spans="1:1" ht="15" customHeight="1">
      <c r="A815" s="389"/>
    </row>
    <row r="816" spans="1:1" ht="15" customHeight="1">
      <c r="A816" s="225"/>
    </row>
    <row r="817" spans="1:1" ht="15" customHeight="1">
      <c r="A817" s="225"/>
    </row>
    <row r="818" spans="1:1" ht="15" customHeight="1">
      <c r="A818" s="225"/>
    </row>
    <row r="819" spans="1:1" ht="15" customHeight="1">
      <c r="A819" s="1"/>
    </row>
    <row r="820" spans="1:1" ht="15" customHeight="1">
      <c r="A820" s="389"/>
    </row>
    <row r="821" spans="1:1" ht="15" customHeight="1">
      <c r="A821" s="225"/>
    </row>
    <row r="822" spans="1:1" ht="15" customHeight="1">
      <c r="A822" s="225"/>
    </row>
    <row r="823" spans="1:1" ht="15" customHeight="1">
      <c r="A823" s="225"/>
    </row>
    <row r="824" spans="1:1" ht="15" customHeight="1">
      <c r="A824" s="1"/>
    </row>
    <row r="825" spans="1:1" ht="15" customHeight="1">
      <c r="A825" s="389"/>
    </row>
    <row r="826" spans="1:1" ht="15" customHeight="1">
      <c r="A826" s="225"/>
    </row>
    <row r="827" spans="1:1" ht="15" customHeight="1">
      <c r="A827" s="225"/>
    </row>
    <row r="828" spans="1:1" ht="15" customHeight="1">
      <c r="A828" s="225"/>
    </row>
    <row r="829" spans="1:1" ht="15" customHeight="1">
      <c r="A829" s="1"/>
    </row>
    <row r="830" spans="1:1" ht="15" customHeight="1">
      <c r="A830" s="389"/>
    </row>
    <row r="831" spans="1:1" ht="15" customHeight="1">
      <c r="A831" s="225"/>
    </row>
    <row r="832" spans="1:1" ht="15" customHeight="1">
      <c r="A832" s="225"/>
    </row>
    <row r="833" spans="1:1" ht="15" customHeight="1">
      <c r="A833" s="225"/>
    </row>
    <row r="834" spans="1:1" ht="15" customHeight="1">
      <c r="A834" s="1"/>
    </row>
    <row r="835" spans="1:1" ht="15" customHeight="1">
      <c r="A835" s="389"/>
    </row>
    <row r="836" spans="1:1" ht="15" customHeight="1">
      <c r="A836" s="225"/>
    </row>
    <row r="837" spans="1:1" ht="15" customHeight="1">
      <c r="A837" s="225"/>
    </row>
    <row r="838" spans="1:1" ht="15" customHeight="1">
      <c r="A838" s="225"/>
    </row>
    <row r="839" spans="1:1" ht="15" customHeight="1">
      <c r="A839" s="1"/>
    </row>
    <row r="840" spans="1:1" ht="15" customHeight="1">
      <c r="A840" s="389"/>
    </row>
    <row r="841" spans="1:1" ht="15" customHeight="1">
      <c r="A841" s="225"/>
    </row>
    <row r="842" spans="1:1" ht="15" customHeight="1">
      <c r="A842" s="225"/>
    </row>
    <row r="843" spans="1:1" ht="15" customHeight="1">
      <c r="A843" s="225"/>
    </row>
    <row r="844" spans="1:1" ht="15" customHeight="1">
      <c r="A844" s="1"/>
    </row>
    <row r="845" spans="1:1" ht="15" customHeight="1">
      <c r="A845" s="389"/>
    </row>
    <row r="846" spans="1:1" ht="15" customHeight="1">
      <c r="A846" s="225"/>
    </row>
    <row r="847" spans="1:1" ht="15" customHeight="1">
      <c r="A847" s="225"/>
    </row>
    <row r="848" spans="1:1" ht="15" customHeight="1">
      <c r="A848" s="225"/>
    </row>
    <row r="849" spans="1:1" ht="15" customHeight="1">
      <c r="A849" s="1"/>
    </row>
    <row r="850" spans="1:1" ht="15" customHeight="1">
      <c r="A850" s="389"/>
    </row>
    <row r="851" spans="1:1" ht="15" customHeight="1">
      <c r="A851" s="225"/>
    </row>
    <row r="852" spans="1:1" ht="15" customHeight="1">
      <c r="A852" s="225"/>
    </row>
    <row r="853" spans="1:1" ht="15" customHeight="1">
      <c r="A853" s="225"/>
    </row>
    <row r="854" spans="1:1" ht="15" customHeight="1">
      <c r="A854" s="1"/>
    </row>
    <row r="855" spans="1:1" ht="15" customHeight="1">
      <c r="A855" s="389"/>
    </row>
    <row r="856" spans="1:1" ht="15" customHeight="1">
      <c r="A856" s="225"/>
    </row>
    <row r="857" spans="1:1" ht="15" customHeight="1">
      <c r="A857" s="225"/>
    </row>
    <row r="858" spans="1:1" ht="15" customHeight="1">
      <c r="A858" s="225"/>
    </row>
    <row r="859" spans="1:1" ht="15" customHeight="1">
      <c r="A859" s="1"/>
    </row>
    <row r="860" spans="1:1" ht="15" customHeight="1">
      <c r="A860" s="389"/>
    </row>
    <row r="861" spans="1:1" ht="15" customHeight="1">
      <c r="A861" s="225"/>
    </row>
    <row r="862" spans="1:1" ht="15" customHeight="1">
      <c r="A862" s="225"/>
    </row>
    <row r="863" spans="1:1" ht="15" customHeight="1">
      <c r="A863" s="225"/>
    </row>
    <row r="864" spans="1:1" ht="15" customHeight="1">
      <c r="A864" s="1"/>
    </row>
    <row r="865" spans="1:1" ht="15" customHeight="1">
      <c r="A865" s="389"/>
    </row>
    <row r="866" spans="1:1" ht="15" customHeight="1">
      <c r="A866" s="92"/>
    </row>
    <row r="867" spans="1:1" ht="15" customHeight="1">
      <c r="A867" s="93"/>
    </row>
    <row r="868" spans="1:1" ht="15" customHeight="1">
      <c r="A868" s="94"/>
    </row>
    <row r="869" spans="1:1" ht="15" customHeight="1">
      <c r="A869" s="10"/>
    </row>
    <row r="870" spans="1:1" ht="15" customHeight="1">
      <c r="A870" s="17"/>
    </row>
    <row r="871" spans="1:1" ht="15" customHeight="1">
      <c r="A871" s="92"/>
    </row>
    <row r="872" spans="1:1" ht="15" customHeight="1">
      <c r="A872" s="93"/>
    </row>
    <row r="873" spans="1:1" ht="15" customHeight="1">
      <c r="A873" s="94"/>
    </row>
    <row r="874" spans="1:1" ht="15" customHeight="1">
      <c r="A874" s="94"/>
    </row>
    <row r="875" spans="1:1" ht="15" customHeight="1">
      <c r="A875" s="10"/>
    </row>
    <row r="876" spans="1:1" ht="15" customHeight="1">
      <c r="A876" s="17"/>
    </row>
    <row r="877" spans="1:1" ht="15" customHeight="1">
      <c r="A877" s="92"/>
    </row>
    <row r="878" spans="1:1" ht="15" customHeight="1">
      <c r="A878" s="93"/>
    </row>
    <row r="879" spans="1:1" ht="15" customHeight="1">
      <c r="A879" s="94"/>
    </row>
    <row r="880" spans="1:1" ht="15" customHeight="1">
      <c r="A880" s="10"/>
    </row>
    <row r="881" spans="1:1" ht="15" customHeight="1">
      <c r="A881" s="17"/>
    </row>
    <row r="882" spans="1:1" ht="15" customHeight="1">
      <c r="A882" s="92"/>
    </row>
    <row r="883" spans="1:1" ht="15" customHeight="1">
      <c r="A883" s="93"/>
    </row>
    <row r="884" spans="1:1" ht="15" customHeight="1">
      <c r="A884" s="94"/>
    </row>
    <row r="885" spans="1:1" ht="15" customHeight="1">
      <c r="A885" s="10"/>
    </row>
    <row r="886" spans="1:1" ht="15" customHeight="1">
      <c r="A886" s="17"/>
    </row>
    <row r="887" spans="1:1" ht="15" customHeight="1">
      <c r="A887" s="92"/>
    </row>
    <row r="888" spans="1:1" ht="15" customHeight="1">
      <c r="A888" s="93"/>
    </row>
    <row r="889" spans="1:1" ht="15" customHeight="1">
      <c r="A889" s="94"/>
    </row>
    <row r="890" spans="1:1" ht="15" customHeight="1">
      <c r="A890" s="10"/>
    </row>
    <row r="891" spans="1:1" ht="15" customHeight="1">
      <c r="A891" s="17"/>
    </row>
    <row r="892" spans="1:1" ht="15" customHeight="1">
      <c r="A892" s="92"/>
    </row>
    <row r="893" spans="1:1" ht="15" customHeight="1">
      <c r="A893" s="93"/>
    </row>
    <row r="894" spans="1:1" ht="15" customHeight="1">
      <c r="A894" s="94"/>
    </row>
    <row r="895" spans="1:1" ht="15" customHeight="1">
      <c r="A895" s="10"/>
    </row>
    <row r="896" spans="1:1" ht="15" customHeight="1">
      <c r="A896" s="17"/>
    </row>
    <row r="897" spans="1:1" ht="15" customHeight="1">
      <c r="A897" s="92"/>
    </row>
    <row r="898" spans="1:1" ht="15" customHeight="1">
      <c r="A898" s="93"/>
    </row>
    <row r="899" spans="1:1" ht="15" customHeight="1">
      <c r="A899" s="94"/>
    </row>
    <row r="900" spans="1:1" ht="15" customHeight="1">
      <c r="A900" s="10"/>
    </row>
    <row r="901" spans="1:1" ht="15" customHeight="1">
      <c r="A901" s="17"/>
    </row>
    <row r="902" spans="1:1" ht="15" customHeight="1">
      <c r="A902" s="92"/>
    </row>
    <row r="903" spans="1:1" ht="15" customHeight="1">
      <c r="A903" s="93"/>
    </row>
    <row r="904" spans="1:1" ht="15" customHeight="1">
      <c r="A904" s="94"/>
    </row>
    <row r="905" spans="1:1" ht="15" customHeight="1">
      <c r="A905" s="10"/>
    </row>
    <row r="906" spans="1:1" ht="15" customHeight="1">
      <c r="A906" s="17"/>
    </row>
    <row r="907" spans="1:1" ht="15" customHeight="1">
      <c r="A907" s="92"/>
    </row>
    <row r="908" spans="1:1" ht="15" customHeight="1">
      <c r="A908" s="93"/>
    </row>
    <row r="909" spans="1:1" ht="15" customHeight="1">
      <c r="A909" s="94"/>
    </row>
    <row r="910" spans="1:1" ht="15" customHeight="1">
      <c r="A910" s="10"/>
    </row>
    <row r="911" spans="1:1" ht="15" customHeight="1">
      <c r="A911" s="17"/>
    </row>
    <row r="912" spans="1:1" ht="15" customHeight="1">
      <c r="A912" s="92"/>
    </row>
    <row r="913" spans="1:1" ht="15" customHeight="1">
      <c r="A913" s="93"/>
    </row>
    <row r="914" spans="1:1" ht="15" customHeight="1">
      <c r="A914" s="94"/>
    </row>
    <row r="915" spans="1:1" ht="15" customHeight="1">
      <c r="A915" s="10"/>
    </row>
    <row r="916" spans="1:1" ht="15" customHeight="1">
      <c r="A916" s="17"/>
    </row>
    <row r="917" spans="1:1" ht="15" customHeight="1">
      <c r="A917" s="92"/>
    </row>
    <row r="918" spans="1:1" ht="15" customHeight="1">
      <c r="A918" s="93"/>
    </row>
    <row r="919" spans="1:1" ht="15" customHeight="1">
      <c r="A919" s="94"/>
    </row>
    <row r="920" spans="1:1" ht="15" customHeight="1">
      <c r="A920" s="10"/>
    </row>
    <row r="921" spans="1:1" ht="15" customHeight="1">
      <c r="A921" s="27"/>
    </row>
    <row r="922" spans="1:1" ht="15" customHeight="1">
      <c r="A922" s="92"/>
    </row>
    <row r="923" spans="1:1" ht="15" customHeight="1">
      <c r="A923" s="93"/>
    </row>
    <row r="924" spans="1:1" ht="15" customHeight="1">
      <c r="A924" s="94"/>
    </row>
    <row r="925" spans="1:1" ht="15" customHeight="1">
      <c r="A925" s="10"/>
    </row>
    <row r="926" spans="1:1" ht="15" customHeight="1">
      <c r="A926" s="27"/>
    </row>
    <row r="927" spans="1:1" ht="15" customHeight="1">
      <c r="A927" s="92"/>
    </row>
    <row r="928" spans="1:1" ht="15" customHeight="1">
      <c r="A928" s="93"/>
    </row>
    <row r="929" spans="1:1" ht="15" customHeight="1">
      <c r="A929" s="94"/>
    </row>
    <row r="930" spans="1:1" ht="15" customHeight="1">
      <c r="A930" s="21"/>
    </row>
    <row r="931" spans="1:1" ht="15" customHeight="1">
      <c r="A931" s="24"/>
    </row>
    <row r="932" spans="1:1" ht="15" customHeight="1">
      <c r="A932" s="92"/>
    </row>
    <row r="933" spans="1:1" ht="15" customHeight="1">
      <c r="A933" s="93"/>
    </row>
    <row r="934" spans="1:1" ht="15" customHeight="1">
      <c r="A934" s="94"/>
    </row>
    <row r="935" spans="1:1" ht="15" customHeight="1">
      <c r="A935" s="21"/>
    </row>
    <row r="936" spans="1:1" ht="15" customHeight="1">
      <c r="A936" s="24"/>
    </row>
    <row r="937" spans="1:1" ht="15" customHeight="1">
      <c r="A937" s="92"/>
    </row>
    <row r="938" spans="1:1" ht="15" customHeight="1">
      <c r="A938" s="93"/>
    </row>
    <row r="939" spans="1:1" ht="15" customHeight="1">
      <c r="A939" s="94"/>
    </row>
    <row r="940" spans="1:1" s="170" customFormat="1" ht="15" customHeight="1">
      <c r="A940" s="94"/>
    </row>
    <row r="941" spans="1:1" ht="15" customHeight="1">
      <c r="A941" s="24"/>
    </row>
    <row r="942" spans="1:1" ht="15" customHeight="1">
      <c r="A942" s="92"/>
    </row>
    <row r="943" spans="1:1" ht="15" customHeight="1">
      <c r="A943" s="93"/>
    </row>
    <row r="944" spans="1:1" ht="15" customHeight="1">
      <c r="A944" s="94"/>
    </row>
    <row r="945" spans="1:1" ht="15" customHeight="1">
      <c r="A945" s="21"/>
    </row>
    <row r="946" spans="1:1" ht="15" customHeight="1">
      <c r="A946" s="24"/>
    </row>
    <row r="947" spans="1:1" ht="15" customHeight="1">
      <c r="A947" s="92"/>
    </row>
    <row r="948" spans="1:1" ht="15" customHeight="1">
      <c r="A948" s="93"/>
    </row>
    <row r="949" spans="1:1" ht="15" customHeight="1">
      <c r="A949" s="94"/>
    </row>
    <row r="950" spans="1:1" ht="15" customHeight="1">
      <c r="A950" s="21"/>
    </row>
    <row r="951" spans="1:1" ht="15" customHeight="1">
      <c r="A951" s="24"/>
    </row>
    <row r="952" spans="1:1" ht="15" customHeight="1">
      <c r="A952" s="92"/>
    </row>
    <row r="953" spans="1:1" ht="15" customHeight="1">
      <c r="A953" s="93"/>
    </row>
    <row r="954" spans="1:1" ht="15" customHeight="1">
      <c r="A954" s="94"/>
    </row>
    <row r="955" spans="1:1" ht="15" customHeight="1">
      <c r="A955" s="21"/>
    </row>
    <row r="956" spans="1:1" ht="15" customHeight="1">
      <c r="A956" s="24"/>
    </row>
    <row r="957" spans="1:1" ht="15" customHeight="1">
      <c r="A957" s="92"/>
    </row>
    <row r="958" spans="1:1" ht="15" customHeight="1">
      <c r="A958" s="93"/>
    </row>
    <row r="959" spans="1:1" ht="15" customHeight="1">
      <c r="A959" s="94"/>
    </row>
    <row r="960" spans="1:1" ht="15" customHeight="1">
      <c r="A960" s="21"/>
    </row>
    <row r="961" spans="1:1" ht="15" customHeight="1">
      <c r="A961" s="24"/>
    </row>
    <row r="962" spans="1:1" ht="15" customHeight="1">
      <c r="A962" s="92"/>
    </row>
    <row r="963" spans="1:1" ht="15" customHeight="1">
      <c r="A963" s="93"/>
    </row>
    <row r="964" spans="1:1" ht="15" customHeight="1">
      <c r="A964" s="94"/>
    </row>
    <row r="965" spans="1:1" ht="15" customHeight="1">
      <c r="A965" s="21"/>
    </row>
    <row r="966" spans="1:1" ht="15" customHeight="1">
      <c r="A966" s="24"/>
    </row>
    <row r="967" spans="1:1" ht="15" customHeight="1">
      <c r="A967" s="92"/>
    </row>
    <row r="968" spans="1:1" ht="15" customHeight="1">
      <c r="A968" s="93"/>
    </row>
    <row r="969" spans="1:1" ht="15" customHeight="1">
      <c r="A969" s="94"/>
    </row>
    <row r="970" spans="1:1" ht="15" customHeight="1">
      <c r="A970" s="21"/>
    </row>
    <row r="971" spans="1:1" ht="15" customHeight="1">
      <c r="A971" s="24"/>
    </row>
    <row r="972" spans="1:1" ht="15" customHeight="1">
      <c r="A972" s="92"/>
    </row>
    <row r="973" spans="1:1" ht="15" customHeight="1">
      <c r="A973" s="93"/>
    </row>
    <row r="974" spans="1:1" ht="15" customHeight="1">
      <c r="A974" s="94"/>
    </row>
    <row r="975" spans="1:1" ht="15" customHeight="1">
      <c r="A975" s="21"/>
    </row>
    <row r="976" spans="1:1" ht="15" customHeight="1">
      <c r="A976" s="24"/>
    </row>
    <row r="977" spans="1:1" ht="15" customHeight="1">
      <c r="A977" s="92"/>
    </row>
    <row r="978" spans="1:1" ht="15" customHeight="1">
      <c r="A978" s="93"/>
    </row>
    <row r="979" spans="1:1" ht="15" customHeight="1">
      <c r="A979" s="94"/>
    </row>
    <row r="980" spans="1:1" ht="15" customHeight="1">
      <c r="A980" s="21"/>
    </row>
    <row r="981" spans="1:1" ht="15" customHeight="1">
      <c r="A981" s="24"/>
    </row>
    <row r="982" spans="1:1" ht="15" customHeight="1">
      <c r="A982" s="92"/>
    </row>
    <row r="983" spans="1:1" ht="15" customHeight="1">
      <c r="A983" s="93"/>
    </row>
    <row r="984" spans="1:1" ht="15" customHeight="1">
      <c r="A984" s="94"/>
    </row>
    <row r="985" spans="1:1" ht="15" customHeight="1">
      <c r="A985" s="21"/>
    </row>
    <row r="986" spans="1:1" ht="15" customHeight="1">
      <c r="A986" s="24"/>
    </row>
    <row r="987" spans="1:1" ht="15" customHeight="1">
      <c r="A987" s="92"/>
    </row>
    <row r="988" spans="1:1" ht="15" customHeight="1">
      <c r="A988" s="93"/>
    </row>
    <row r="989" spans="1:1" ht="15" customHeight="1">
      <c r="A989" s="94"/>
    </row>
    <row r="990" spans="1:1" ht="15" customHeight="1">
      <c r="A990" s="21"/>
    </row>
    <row r="991" spans="1:1" ht="15" customHeight="1">
      <c r="A991" s="24"/>
    </row>
    <row r="992" spans="1:1" ht="15" customHeight="1">
      <c r="A992" s="92"/>
    </row>
    <row r="993" spans="1:1" ht="15" customHeight="1">
      <c r="A993" s="93"/>
    </row>
    <row r="994" spans="1:1" ht="15" customHeight="1">
      <c r="A994" s="94"/>
    </row>
    <row r="995" spans="1:1" ht="15" customHeight="1"/>
    <row r="996" spans="1:1" ht="15" customHeight="1">
      <c r="A996" s="24"/>
    </row>
    <row r="997" spans="1:1" ht="15" customHeight="1">
      <c r="A997" s="92"/>
    </row>
    <row r="998" spans="1:1" ht="15" customHeight="1">
      <c r="A998" s="93"/>
    </row>
    <row r="999" spans="1:1" ht="15" customHeight="1">
      <c r="A999" s="94"/>
    </row>
    <row r="1000" spans="1:1" ht="15" customHeight="1"/>
    <row r="1001" spans="1:1" ht="15" customHeight="1">
      <c r="A1001" s="24"/>
    </row>
    <row r="1002" spans="1:1" ht="15" customHeight="1">
      <c r="A1002" s="92"/>
    </row>
    <row r="1003" spans="1:1" ht="15" customHeight="1">
      <c r="A1003" s="93"/>
    </row>
    <row r="1004" spans="1:1" ht="15" customHeight="1">
      <c r="A1004" s="94"/>
    </row>
    <row r="1005" spans="1:1" ht="15" customHeight="1"/>
    <row r="1006" spans="1:1" ht="15" customHeight="1">
      <c r="A1006" s="24"/>
    </row>
    <row r="1007" spans="1:1" ht="15" customHeight="1">
      <c r="A1007" s="92"/>
    </row>
    <row r="1008" spans="1:1" ht="15" customHeight="1">
      <c r="A1008" s="93"/>
    </row>
    <row r="1009" spans="1:1" ht="15" customHeight="1">
      <c r="A1009" s="94"/>
    </row>
    <row r="1010" spans="1:1" ht="15" customHeight="1"/>
    <row r="1011" spans="1:1" ht="15" customHeight="1">
      <c r="A1011" s="24"/>
    </row>
    <row r="1012" spans="1:1" ht="15" customHeight="1">
      <c r="A1012" s="92"/>
    </row>
    <row r="1013" spans="1:1" ht="15" customHeight="1">
      <c r="A1013" s="93"/>
    </row>
    <row r="1014" spans="1:1" ht="15" customHeight="1">
      <c r="A1014" s="94"/>
    </row>
    <row r="1015" spans="1:1" ht="15" customHeight="1"/>
    <row r="1016" spans="1:1" ht="15" customHeight="1">
      <c r="A1016" s="24"/>
    </row>
    <row r="1017" spans="1:1" ht="15" customHeight="1">
      <c r="A1017" s="92"/>
    </row>
    <row r="1018" spans="1:1" ht="15" customHeight="1">
      <c r="A1018" s="93"/>
    </row>
    <row r="1019" spans="1:1" ht="15" customHeight="1">
      <c r="A1019" s="94"/>
    </row>
    <row r="1020" spans="1:1" ht="15" customHeight="1"/>
    <row r="1021" spans="1:1" ht="15" customHeight="1">
      <c r="A1021" s="24"/>
    </row>
    <row r="1022" spans="1:1" ht="15" customHeight="1">
      <c r="A1022" s="92"/>
    </row>
    <row r="1023" spans="1:1" ht="15" customHeight="1">
      <c r="A1023" s="93"/>
    </row>
    <row r="1024" spans="1:1" ht="15" customHeight="1">
      <c r="A1024" s="94"/>
    </row>
    <row r="1025" spans="1:1" ht="15" customHeight="1"/>
    <row r="1026" spans="1:1" ht="15" customHeight="1">
      <c r="A1026" s="24"/>
    </row>
    <row r="1027" spans="1:1" ht="15" customHeight="1">
      <c r="A1027" s="92"/>
    </row>
    <row r="1028" spans="1:1" ht="15" customHeight="1">
      <c r="A1028" s="93"/>
    </row>
    <row r="1029" spans="1:1" ht="15" customHeight="1">
      <c r="A1029" s="94"/>
    </row>
    <row r="1030" spans="1:1" ht="15" customHeight="1"/>
    <row r="1031" spans="1:1" ht="15" customHeight="1"/>
    <row r="1032" spans="1:1" ht="15" customHeight="1"/>
    <row r="1033" spans="1:1" ht="15" customHeight="1"/>
    <row r="1034" spans="1:1" ht="15" customHeight="1"/>
    <row r="1035" spans="1:1" ht="15" customHeight="1"/>
    <row r="1036" spans="1:1" ht="15" customHeight="1"/>
    <row r="1037" spans="1:1" ht="15" customHeight="1"/>
    <row r="1038" spans="1:1" ht="15" customHeight="1"/>
    <row r="1039" spans="1:1" ht="15" customHeight="1"/>
    <row r="1040" spans="1:1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</sheetData>
  <hyperlinks>
    <hyperlink ref="A98" r:id="rId1" display="https://www.procyclingstats.com/race/tour-of-antalya/2024/overview" xr:uid="{A47A4BE7-D102-4AF4-A0A6-E3C1D88CCC96}"/>
    <hyperlink ref="A125" r:id="rId2" display="https://www.procyclingstats.com/race/classic-var/2024/overview" xr:uid="{94DA6F2A-6D72-4EA9-A59C-FC2BB092FE00}"/>
    <hyperlink ref="A148" r:id="rId3" display="https://www.procyclingstats.com/race/faun-ardeche-classic/2024/overview" xr:uid="{C8983934-D47E-4E97-9A23-15E6948C883A}"/>
    <hyperlink ref="A153" r:id="rId4" display="https://www.procyclingstats.com/race/la-drome-classic/2024/overview" xr:uid="{839FFDE2-C733-4E98-9048-80282615F82D}"/>
    <hyperlink ref="A158" r:id="rId5" display="https://www.procyclingstats.com/race/kuurne-brussel-kuurne/2024/overview" xr:uid="{DCFDFA71-E035-4E63-B8CA-232DFC5D28AE}"/>
    <hyperlink ref="A163" r:id="rId6" display="https://www.procyclingstats.com/race/tour-of-rwanda/2024/overview" xr:uid="{312D90DE-F247-436B-A031-903D602FF671}"/>
    <hyperlink ref="A169" r:id="rId7" display="https://www.procyclingstats.com/race/gran-camino/2024/overview" xr:uid="{5B9E6651-08CB-44D6-96C3-72FF0306D0E4}"/>
    <hyperlink ref="A192" r:id="rId8" display="https://www.procyclingstats.com/race/trofeo-laigueglia/2024/overview" xr:uid="{2530935B-BD6D-4B5F-AAE6-02677C7C55E6}"/>
    <hyperlink ref="A202" r:id="rId9" display="https://www.procyclingstats.com/race/grote-prijs-jean-pierre-monsere/2024/overview" xr:uid="{81227A85-1277-4B13-9BAE-2BB44C0B0916}"/>
    <hyperlink ref="A207" r:id="rId10" display="https://www.procyclingstats.com/race/strade-bianche/2024/overview" xr:uid="{AD449AF9-8325-4F8A-A6DC-8AEEC2E1D0B7}"/>
    <hyperlink ref="A213" r:id="rId11" display="https://www.procyclingstats.com/race/paris-nice/2024/overview" xr:uid="{F0C87748-934C-49CD-B7BB-7B6A8B533056}"/>
    <hyperlink ref="A219" r:id="rId12" display="https://www.procyclingstats.com/race/tirreno-adriatico/2024/overview" xr:uid="{F2DB0911-65AE-4A23-897A-BBE076EC3D8C}"/>
    <hyperlink ref="A226" r:id="rId13" display="https://www.procyclingstats.com/race/nokere-koers/2024/overview" xr:uid="{A9FF178E-9833-437F-A247-337D78EC56EB}"/>
    <hyperlink ref="A231" r:id="rId14" display="https://www.procyclingstats.com/race/milano-torino/2024/overview" xr:uid="{6B4354CD-37B9-49D1-8F0D-A222C961B61E}"/>
    <hyperlink ref="A236" r:id="rId15" display="https://www.procyclingstats.com/race/gp-de-denain/2024/overview" xr:uid="{0F3067E3-0474-4602-8F84-844490B169DA}"/>
    <hyperlink ref="A241" r:id="rId16" display="https://www.procyclingstats.com/race/tour-de-taiwan/2024/overview" xr:uid="{43888CC4-AD59-47C7-A1B6-CD1BE185E015}"/>
    <hyperlink ref="A247" r:id="rId17" display="https://www.procyclingstats.com/race/bredene-koksijde-classic/2024/overview" xr:uid="{0CA5EF4F-E9D6-4945-87E7-603018A9C1FF}"/>
    <hyperlink ref="A252" r:id="rId18" display="https://www.procyclingstats.com/race/classic-loire-atlantique/2024/overview" xr:uid="{BDD2647D-F8B8-4AF0-930B-0A8F1A3EAE0D}"/>
    <hyperlink ref="A257" r:id="rId19" display="https://www.procyclingstats.com/race/cholet-pays-de-loire/2024/overview" xr:uid="{F6A29F3E-ECCA-4090-B811-78E551B444E1}"/>
    <hyperlink ref="A262" r:id="rId20" display="https://www.procyclingstats.com/race/milano-sanremo/2024/overview" xr:uid="{12E7EF4C-729F-49D9-9B06-1023F5E5394F}"/>
    <hyperlink ref="A268" r:id="rId21" display="https://www.procyclingstats.com/race/settimana-internazionale-coppi-e-bartali/2024/overview" xr:uid="{5FA83090-6819-4674-8D9C-E12F4EF18277}"/>
    <hyperlink ref="A274" r:id="rId22" display="https://www.procyclingstats.com/race/la-roue-tourangelle/2024/overview" xr:uid="{37DAB57A-507F-437D-8D36-A8C961CCC9D3}"/>
    <hyperlink ref="A279" r:id="rId23" display="https://www.procyclingstats.com/race/oxyclean-classic-brugge-de-panne/2024/overview" xr:uid="{0C1BBF44-5CE9-4C95-A12A-C2895E420D3B}"/>
    <hyperlink ref="A289" r:id="rId24" display="https://www.procyclingstats.com/race/gent-wevelgem/2024/overview" xr:uid="{6BFCD3A0-8DCA-413E-881C-03232C059ACE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25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1082"/>
  <sheetViews>
    <sheetView topLeftCell="A226" zoomScaleNormal="100" workbookViewId="0">
      <pane xSplit="4" topLeftCell="E1" activePane="topRight" state="frozen"/>
      <selection pane="topRight" activeCell="E130" sqref="E130:E250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61" width="11.7109375" customWidth="1"/>
    <col min="62" max="62" width="12.7109375" customWidth="1"/>
    <col min="63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63" t="s">
        <v>2553</v>
      </c>
      <c r="B5" s="3"/>
      <c r="C5" s="3"/>
      <c r="D5" s="33">
        <f t="shared" ref="D5:D36" si="0">SUM(E5:DZ5)</f>
        <v>0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63"/>
      <c r="Z5" s="63"/>
      <c r="AA5" s="63"/>
      <c r="AB5" s="335"/>
      <c r="AC5" s="317"/>
      <c r="AD5" s="63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3"/>
      <c r="BK5" s="273"/>
      <c r="BL5" s="60"/>
      <c r="BM5" s="3"/>
      <c r="BN5" s="283"/>
      <c r="BO5" s="79"/>
      <c r="BP5" s="40"/>
      <c r="BQ5" s="75"/>
      <c r="BR5" s="82"/>
      <c r="BS5" s="3"/>
      <c r="BT5" s="79"/>
      <c r="BU5" s="137"/>
    </row>
    <row r="6" spans="1:73" ht="15.75">
      <c r="A6" s="273" t="s">
        <v>1890</v>
      </c>
      <c r="B6" s="3"/>
      <c r="C6" s="3"/>
      <c r="D6" s="33">
        <f t="shared" si="0"/>
        <v>0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273"/>
      <c r="Z6" s="273"/>
      <c r="AA6" s="63"/>
      <c r="AB6" s="324"/>
      <c r="AC6" s="317"/>
      <c r="AD6" s="63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4"/>
      <c r="BK6" s="224"/>
      <c r="BL6" s="82"/>
      <c r="BM6" s="63"/>
      <c r="BN6" s="283"/>
      <c r="BO6" s="79"/>
      <c r="BP6" s="40"/>
      <c r="BQ6" s="75"/>
      <c r="BR6" s="82"/>
      <c r="BS6" s="3"/>
      <c r="BT6" s="79"/>
      <c r="BU6" s="137"/>
    </row>
    <row r="7" spans="1:73" ht="15.75">
      <c r="A7" s="218" t="s">
        <v>1563</v>
      </c>
      <c r="B7" s="3"/>
      <c r="C7" s="3"/>
      <c r="D7" s="33">
        <f t="shared" si="0"/>
        <v>0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224"/>
      <c r="Z7" s="224"/>
      <c r="AA7" s="63"/>
      <c r="AB7" s="324"/>
      <c r="AC7" s="317"/>
      <c r="AD7" s="63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3"/>
      <c r="BK7" s="273"/>
      <c r="BL7" s="60"/>
      <c r="BM7" s="3"/>
      <c r="BN7" s="283"/>
      <c r="BO7" s="79"/>
      <c r="BP7" s="40"/>
      <c r="BQ7" s="75"/>
      <c r="BR7" s="82"/>
      <c r="BS7" s="3"/>
      <c r="BT7" s="79"/>
      <c r="BU7" s="137"/>
    </row>
    <row r="8" spans="1:73" ht="15.75">
      <c r="A8" s="273" t="s">
        <v>1883</v>
      </c>
      <c r="B8" s="3"/>
      <c r="C8" s="3"/>
      <c r="D8" s="33">
        <f t="shared" si="0"/>
        <v>0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273"/>
      <c r="Z8" s="273"/>
      <c r="AA8" s="63"/>
      <c r="AB8" s="324"/>
      <c r="AC8" s="317"/>
      <c r="AD8" s="63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4"/>
      <c r="BK8" s="224"/>
      <c r="BL8" s="82"/>
      <c r="BM8" s="63"/>
      <c r="BN8" s="283"/>
      <c r="BO8" s="79"/>
      <c r="BP8" s="40"/>
      <c r="BQ8" s="75"/>
      <c r="BR8" s="82"/>
      <c r="BS8" s="3"/>
      <c r="BT8" s="79"/>
      <c r="BU8" s="137"/>
    </row>
    <row r="9" spans="1:73" ht="15.75">
      <c r="A9" s="63" t="s">
        <v>4035</v>
      </c>
      <c r="B9" s="3"/>
      <c r="C9" s="3"/>
      <c r="D9" s="33">
        <f t="shared" si="0"/>
        <v>0</v>
      </c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224"/>
      <c r="Z9" s="224"/>
      <c r="AA9" s="63"/>
      <c r="AB9" s="324"/>
      <c r="AC9" s="317"/>
      <c r="AD9" s="63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4"/>
      <c r="BK9" s="224"/>
      <c r="BL9" s="82"/>
      <c r="BM9" s="3"/>
      <c r="BN9" s="283"/>
      <c r="BO9" s="79"/>
      <c r="BP9" s="3"/>
      <c r="BQ9" s="75"/>
      <c r="BR9" s="82"/>
      <c r="BS9" s="3"/>
      <c r="BT9" s="79"/>
      <c r="BU9" s="137"/>
    </row>
    <row r="10" spans="1:73" ht="15.75">
      <c r="A10" s="218" t="s">
        <v>1553</v>
      </c>
      <c r="B10" s="3"/>
      <c r="C10" s="3"/>
      <c r="D10" s="33">
        <f t="shared" si="0"/>
        <v>0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224"/>
      <c r="Z10" s="224"/>
      <c r="AA10" s="63"/>
      <c r="AB10" s="324"/>
      <c r="AC10" s="317"/>
      <c r="AD10" s="63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3"/>
      <c r="BK10" s="273"/>
      <c r="BL10" s="60"/>
      <c r="BM10" s="63"/>
      <c r="BN10" s="283"/>
      <c r="BO10" s="79"/>
      <c r="BP10" s="3"/>
      <c r="BQ10" s="75"/>
      <c r="BR10" s="82"/>
      <c r="BS10" s="3"/>
      <c r="BT10" s="79"/>
      <c r="BU10" s="137"/>
    </row>
    <row r="11" spans="1:73" ht="15.75">
      <c r="A11" s="63" t="s">
        <v>2542</v>
      </c>
      <c r="B11" s="3"/>
      <c r="C11" s="3"/>
      <c r="D11" s="33">
        <f t="shared" si="0"/>
        <v>0</v>
      </c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63"/>
      <c r="Z11" s="63"/>
      <c r="AA11" s="63"/>
      <c r="AB11" s="335"/>
      <c r="AC11" s="317"/>
      <c r="AD11" s="63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3"/>
      <c r="BK11" s="273"/>
      <c r="BL11" s="60"/>
      <c r="BM11" s="3"/>
      <c r="BN11" s="283"/>
      <c r="BO11" s="79"/>
      <c r="BP11" s="40"/>
      <c r="BQ11" s="75"/>
      <c r="BR11" s="82"/>
      <c r="BS11" s="3"/>
      <c r="BT11" s="79"/>
      <c r="BU11" s="137"/>
    </row>
    <row r="12" spans="1:73" ht="15.75">
      <c r="A12" s="273" t="s">
        <v>1</v>
      </c>
      <c r="B12" s="3"/>
      <c r="C12" s="3"/>
      <c r="D12" s="33">
        <f t="shared" si="0"/>
        <v>0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273"/>
      <c r="Z12" s="273"/>
      <c r="AA12" s="63"/>
      <c r="AB12" s="324"/>
      <c r="AC12" s="317"/>
      <c r="AD12" s="63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4"/>
      <c r="BK12" s="224"/>
      <c r="BL12" s="82"/>
      <c r="BM12" s="63"/>
      <c r="BN12" s="282"/>
      <c r="BO12" s="79"/>
      <c r="BP12" s="3"/>
      <c r="BQ12" s="75"/>
      <c r="BR12" s="82"/>
      <c r="BS12" s="3"/>
      <c r="BT12" s="79"/>
      <c r="BU12" s="137"/>
    </row>
    <row r="13" spans="1:73" ht="15.75">
      <c r="A13" s="273" t="s">
        <v>1898</v>
      </c>
      <c r="B13" s="3"/>
      <c r="C13" s="3"/>
      <c r="D13" s="33">
        <f t="shared" si="0"/>
        <v>0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273"/>
      <c r="Z13" s="273"/>
      <c r="AA13" s="63"/>
      <c r="AB13" s="324"/>
      <c r="AC13" s="317"/>
      <c r="AD13" s="63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3"/>
      <c r="BO13" s="79"/>
      <c r="BP13" s="3"/>
      <c r="BQ13" s="75"/>
      <c r="BR13" s="82"/>
      <c r="BS13" s="3"/>
      <c r="BT13" s="79"/>
      <c r="BU13" s="137"/>
    </row>
    <row r="14" spans="1:73" ht="15.75">
      <c r="A14" s="63" t="s">
        <v>2560</v>
      </c>
      <c r="B14" s="3"/>
      <c r="C14" s="3"/>
      <c r="D14" s="33">
        <f t="shared" si="0"/>
        <v>0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63"/>
      <c r="Z14" s="63"/>
      <c r="AA14" s="63"/>
      <c r="AB14" s="335"/>
      <c r="AC14" s="317"/>
      <c r="AD14" s="63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3"/>
      <c r="BK14" s="273"/>
      <c r="BL14" s="60"/>
      <c r="BM14" s="3"/>
      <c r="BN14" s="283"/>
      <c r="BO14" s="79"/>
      <c r="BP14" s="40"/>
      <c r="BQ14" s="75"/>
      <c r="BR14" s="82"/>
      <c r="BS14" s="3"/>
      <c r="BT14" s="79"/>
      <c r="BU14" s="137"/>
    </row>
    <row r="15" spans="1:73" ht="15.75">
      <c r="A15" s="63" t="s">
        <v>4016</v>
      </c>
      <c r="B15" s="3"/>
      <c r="C15" s="3"/>
      <c r="D15" s="33">
        <f t="shared" si="0"/>
        <v>0</v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224"/>
      <c r="Z15" s="224"/>
      <c r="AA15" s="63"/>
      <c r="AB15" s="324"/>
      <c r="AC15" s="317"/>
      <c r="AD15" s="63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3"/>
      <c r="BO15" s="79"/>
      <c r="BP15" s="3"/>
      <c r="BQ15" s="75"/>
      <c r="BR15" s="82"/>
      <c r="BS15" s="3"/>
      <c r="BT15" s="79"/>
      <c r="BU15" s="137"/>
    </row>
    <row r="16" spans="1:73" ht="15.75">
      <c r="A16" s="218" t="s">
        <v>1559</v>
      </c>
      <c r="B16" s="3"/>
      <c r="C16" s="3"/>
      <c r="D16" s="33">
        <f t="shared" si="0"/>
        <v>0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63"/>
      <c r="Z16" s="63"/>
      <c r="AA16" s="63"/>
      <c r="AB16" s="324"/>
      <c r="AC16" s="317"/>
      <c r="AD16" s="63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3"/>
      <c r="BK16" s="273"/>
      <c r="BL16" s="60"/>
      <c r="BM16" s="63"/>
      <c r="BN16" s="282"/>
      <c r="BO16" s="79"/>
      <c r="BP16" s="40"/>
      <c r="BQ16" s="75"/>
      <c r="BR16" s="82"/>
      <c r="BS16" s="3"/>
      <c r="BT16" s="79"/>
      <c r="BU16" s="137"/>
    </row>
    <row r="17" spans="1:73" ht="15.75">
      <c r="A17" s="63" t="s">
        <v>4309</v>
      </c>
      <c r="B17" s="3"/>
      <c r="C17" s="3"/>
      <c r="D17" s="33">
        <f t="shared" si="0"/>
        <v>0</v>
      </c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273"/>
      <c r="Z17" s="273"/>
      <c r="AA17" s="63"/>
      <c r="AB17" s="324"/>
      <c r="AC17" s="317"/>
      <c r="AD17" s="63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3"/>
      <c r="BO17" s="79"/>
      <c r="BP17" s="3"/>
      <c r="BQ17" s="75"/>
      <c r="BR17" s="82"/>
      <c r="BS17" s="3"/>
      <c r="BT17" s="79"/>
      <c r="BU17" s="137"/>
    </row>
    <row r="18" spans="1:73" ht="15.75">
      <c r="A18" s="63" t="s">
        <v>728</v>
      </c>
      <c r="B18" s="3"/>
      <c r="C18" s="3"/>
      <c r="D18" s="33">
        <f t="shared" si="0"/>
        <v>0</v>
      </c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63"/>
      <c r="Z18" s="63"/>
      <c r="AA18" s="63"/>
      <c r="AB18" s="324"/>
      <c r="AC18" s="317"/>
      <c r="AD18" s="63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3"/>
      <c r="BK18" s="273"/>
      <c r="BL18" s="60"/>
      <c r="BM18" s="63"/>
      <c r="BN18" s="282"/>
      <c r="BO18" s="79"/>
      <c r="BP18" s="3"/>
      <c r="BQ18" s="75"/>
      <c r="BR18" s="82"/>
      <c r="BS18" s="3"/>
      <c r="BT18" s="79"/>
      <c r="BU18" s="137"/>
    </row>
    <row r="19" spans="1:73" ht="15.75">
      <c r="A19" s="63" t="s">
        <v>4006</v>
      </c>
      <c r="B19" s="3"/>
      <c r="C19" s="3"/>
      <c r="D19" s="33">
        <f t="shared" si="0"/>
        <v>0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273"/>
      <c r="Z19" s="273"/>
      <c r="AA19" s="63"/>
      <c r="AB19" s="324"/>
      <c r="AC19" s="317"/>
      <c r="AD19" s="63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3"/>
      <c r="BO19" s="79"/>
      <c r="BP19" s="3"/>
      <c r="BQ19" s="75"/>
      <c r="BR19" s="82"/>
      <c r="BS19" s="3"/>
      <c r="BT19" s="79"/>
      <c r="BU19" s="137"/>
    </row>
    <row r="20" spans="1:73" ht="15.75">
      <c r="A20" s="273" t="s">
        <v>1927</v>
      </c>
      <c r="B20" s="3"/>
      <c r="C20" s="3"/>
      <c r="D20" s="33">
        <f t="shared" si="0"/>
        <v>0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63"/>
      <c r="Z20" s="63"/>
      <c r="AA20" s="63"/>
      <c r="AB20" s="335"/>
      <c r="AC20" s="317"/>
      <c r="AD20" s="63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3"/>
      <c r="BK20" s="273"/>
      <c r="BL20" s="60"/>
      <c r="BM20" s="3"/>
      <c r="BN20" s="283"/>
      <c r="BO20" s="79"/>
      <c r="BP20" s="40"/>
      <c r="BQ20" s="75"/>
      <c r="BR20" s="82"/>
      <c r="BS20" s="3"/>
      <c r="BT20" s="79"/>
      <c r="BU20" s="137"/>
    </row>
    <row r="21" spans="1:73" ht="15.75">
      <c r="A21" s="63" t="s">
        <v>745</v>
      </c>
      <c r="B21" s="3"/>
      <c r="C21" s="3"/>
      <c r="D21" s="33">
        <f t="shared" si="0"/>
        <v>0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63"/>
      <c r="Z21" s="63"/>
      <c r="AA21" s="63"/>
      <c r="AB21" s="324"/>
      <c r="AC21" s="317"/>
      <c r="AD21" s="63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3"/>
      <c r="BK21" s="273"/>
      <c r="BL21" s="60"/>
      <c r="BM21" s="3"/>
      <c r="BN21" s="283"/>
      <c r="BO21" s="79"/>
      <c r="BP21" s="3"/>
      <c r="BQ21" s="75"/>
      <c r="BR21" s="82"/>
      <c r="BS21" s="107"/>
      <c r="BT21" s="79"/>
      <c r="BU21" s="137"/>
    </row>
    <row r="22" spans="1:73" ht="15.75">
      <c r="A22" s="273" t="s">
        <v>1886</v>
      </c>
      <c r="B22" s="3"/>
      <c r="C22" s="3"/>
      <c r="D22" s="33">
        <f t="shared" si="0"/>
        <v>0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273"/>
      <c r="Z22" s="273"/>
      <c r="AA22" s="63"/>
      <c r="AB22" s="324"/>
      <c r="AC22" s="317"/>
      <c r="AD22" s="63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3"/>
      <c r="BK22" s="273"/>
      <c r="BL22" s="60"/>
      <c r="BM22" s="63"/>
      <c r="BN22" s="282"/>
      <c r="BO22" s="79"/>
      <c r="BP22" s="3"/>
      <c r="BQ22" s="75"/>
      <c r="BR22" s="82"/>
      <c r="BS22" s="3"/>
      <c r="BT22" s="79"/>
      <c r="BU22" s="137"/>
    </row>
    <row r="23" spans="1:73" ht="15.75">
      <c r="A23" s="63" t="s">
        <v>2543</v>
      </c>
      <c r="B23" s="3"/>
      <c r="C23" s="3"/>
      <c r="D23" s="33">
        <f t="shared" si="0"/>
        <v>0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63"/>
      <c r="Z23" s="63"/>
      <c r="AA23" s="63"/>
      <c r="AB23" s="335"/>
      <c r="AC23" s="317"/>
      <c r="AD23" s="63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4"/>
      <c r="BK23" s="224"/>
      <c r="BL23" s="82"/>
      <c r="BM23" s="63"/>
      <c r="BN23" s="283"/>
      <c r="BO23" s="79"/>
      <c r="BP23" s="40"/>
      <c r="BQ23" s="75"/>
      <c r="BR23" s="82"/>
      <c r="BS23" s="3"/>
      <c r="BT23" s="79"/>
      <c r="BU23" s="137"/>
    </row>
    <row r="24" spans="1:73" ht="15.75">
      <c r="A24" s="63" t="s">
        <v>153</v>
      </c>
      <c r="B24" s="3"/>
      <c r="C24" s="3"/>
      <c r="D24" s="33">
        <f t="shared" si="0"/>
        <v>0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63"/>
      <c r="Z24" s="63"/>
      <c r="AA24" s="63"/>
      <c r="AB24" s="335"/>
      <c r="AC24" s="317"/>
      <c r="AD24" s="63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2"/>
      <c r="BO24" s="79"/>
      <c r="BP24" s="40"/>
      <c r="BQ24" s="75"/>
      <c r="BR24" s="82"/>
      <c r="BS24" s="3"/>
      <c r="BT24" s="79"/>
      <c r="BU24" s="137"/>
    </row>
    <row r="25" spans="1:73" ht="15.75">
      <c r="A25" s="273" t="s">
        <v>1899</v>
      </c>
      <c r="B25" s="3"/>
      <c r="C25" s="3"/>
      <c r="D25" s="33">
        <f t="shared" si="0"/>
        <v>0</v>
      </c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273"/>
      <c r="Z25" s="273"/>
      <c r="AA25" s="63"/>
      <c r="AB25" s="325"/>
      <c r="AC25" s="317"/>
      <c r="AD25" s="63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3"/>
      <c r="BK25" s="273"/>
      <c r="BL25" s="60"/>
      <c r="BM25" s="3"/>
      <c r="BN25" s="283"/>
      <c r="BO25" s="79"/>
      <c r="BP25" s="40"/>
      <c r="BQ25" s="75"/>
      <c r="BR25" s="82"/>
      <c r="BS25" s="3"/>
      <c r="BT25" s="79"/>
      <c r="BU25" s="137"/>
    </row>
    <row r="26" spans="1:73" ht="15.75">
      <c r="A26" s="63" t="s">
        <v>2546</v>
      </c>
      <c r="B26" s="3"/>
      <c r="C26" s="3"/>
      <c r="D26" s="33">
        <f t="shared" si="0"/>
        <v>0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273"/>
      <c r="Z26" s="273"/>
      <c r="AA26" s="63"/>
      <c r="AB26" s="324"/>
      <c r="AC26" s="317"/>
      <c r="AD26" s="63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3"/>
      <c r="BO26" s="79"/>
      <c r="BP26" s="3"/>
      <c r="BQ26" s="75"/>
      <c r="BR26" s="82"/>
      <c r="BS26" s="3"/>
      <c r="BT26" s="79"/>
      <c r="BU26" s="137"/>
    </row>
    <row r="27" spans="1:73" ht="15.75">
      <c r="A27" s="63" t="s">
        <v>2559</v>
      </c>
      <c r="B27" s="3"/>
      <c r="C27" s="3"/>
      <c r="D27" s="33">
        <f t="shared" si="0"/>
        <v>0</v>
      </c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273"/>
      <c r="Z27" s="273"/>
      <c r="AA27" s="63"/>
      <c r="AB27" s="324"/>
      <c r="AC27" s="317"/>
      <c r="AD27" s="63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3"/>
      <c r="BK27" s="273"/>
      <c r="BL27" s="60"/>
      <c r="BM27" s="3"/>
      <c r="BN27" s="283"/>
      <c r="BO27" s="79"/>
      <c r="BP27" s="3"/>
      <c r="BQ27" s="75"/>
      <c r="BR27" s="82"/>
      <c r="BS27" s="3"/>
      <c r="BT27" s="79"/>
      <c r="BU27" s="137"/>
    </row>
    <row r="28" spans="1:73" ht="15.75">
      <c r="A28" s="273" t="s">
        <v>9</v>
      </c>
      <c r="B28" s="3"/>
      <c r="C28" s="3"/>
      <c r="D28" s="33">
        <f t="shared" si="0"/>
        <v>0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63"/>
      <c r="Z28" s="63"/>
      <c r="AA28" s="63"/>
      <c r="AB28" s="335"/>
      <c r="AC28" s="317"/>
      <c r="AD28" s="63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3"/>
      <c r="BO28" s="79"/>
      <c r="BP28" s="3"/>
      <c r="BQ28" s="75"/>
      <c r="BR28" s="82"/>
      <c r="BS28" s="3"/>
      <c r="BT28" s="79"/>
      <c r="BU28" s="137"/>
    </row>
    <row r="29" spans="1:73" ht="15.75">
      <c r="A29" s="63" t="s">
        <v>4019</v>
      </c>
      <c r="B29" s="3"/>
      <c r="C29" s="3"/>
      <c r="D29" s="33">
        <f t="shared" si="0"/>
        <v>0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273"/>
      <c r="Z29" s="273"/>
      <c r="AA29" s="63"/>
      <c r="AB29" s="324"/>
      <c r="AC29" s="317"/>
      <c r="AD29" s="63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3"/>
      <c r="BK29" s="273"/>
      <c r="BL29" s="60"/>
      <c r="BM29" s="63"/>
      <c r="BN29" s="283"/>
      <c r="BO29" s="79"/>
      <c r="BP29" s="3"/>
      <c r="BQ29" s="75"/>
      <c r="BR29" s="82"/>
      <c r="BS29" s="3"/>
      <c r="BT29" s="79"/>
      <c r="BU29" s="137"/>
    </row>
    <row r="30" spans="1:73" ht="15.75">
      <c r="A30" s="273" t="s">
        <v>1894</v>
      </c>
      <c r="B30" s="3"/>
      <c r="C30" s="3"/>
      <c r="D30" s="33">
        <f t="shared" si="0"/>
        <v>0</v>
      </c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224"/>
      <c r="Z30" s="224"/>
      <c r="AA30" s="63"/>
      <c r="AB30" s="324"/>
      <c r="AC30" s="317"/>
      <c r="AD30" s="63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3"/>
      <c r="BK30" s="273"/>
      <c r="BL30" s="60"/>
      <c r="BM30" s="3"/>
      <c r="BN30" s="283"/>
      <c r="BO30" s="79"/>
      <c r="BP30" s="40"/>
      <c r="BQ30" s="75"/>
      <c r="BR30" s="82"/>
      <c r="BS30" s="3"/>
      <c r="BT30" s="79"/>
      <c r="BU30" s="137"/>
    </row>
    <row r="31" spans="1:73" ht="15.75">
      <c r="A31" s="273" t="s">
        <v>11</v>
      </c>
      <c r="B31" s="3"/>
      <c r="C31" s="3"/>
      <c r="D31" s="33">
        <f t="shared" si="0"/>
        <v>0</v>
      </c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63"/>
      <c r="Z31" s="63"/>
      <c r="AA31" s="63"/>
      <c r="AB31" s="324"/>
      <c r="AC31" s="317"/>
      <c r="AD31" s="63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3"/>
      <c r="BK31" s="273"/>
      <c r="BL31" s="60"/>
      <c r="BM31" s="3"/>
      <c r="BN31" s="283"/>
      <c r="BO31" s="79"/>
      <c r="BP31" s="3"/>
      <c r="BQ31" s="75"/>
      <c r="BR31" s="82"/>
      <c r="BS31" s="3"/>
      <c r="BT31" s="79"/>
      <c r="BU31" s="137"/>
    </row>
    <row r="32" spans="1:73" ht="15.75">
      <c r="A32" s="63" t="s">
        <v>2544</v>
      </c>
      <c r="B32" s="3"/>
      <c r="C32" s="3"/>
      <c r="D32" s="33">
        <f t="shared" si="0"/>
        <v>0</v>
      </c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273"/>
      <c r="Z32" s="273"/>
      <c r="AA32" s="63"/>
      <c r="AB32" s="324"/>
      <c r="AC32" s="317"/>
      <c r="AD32" s="63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3"/>
      <c r="BO32" s="79"/>
      <c r="BP32" s="3"/>
      <c r="BQ32" s="75"/>
      <c r="BR32" s="82"/>
      <c r="BS32" s="3"/>
      <c r="BT32" s="79"/>
      <c r="BU32" s="137"/>
    </row>
    <row r="33" spans="1:73" ht="15.75">
      <c r="A33" s="273" t="s">
        <v>1900</v>
      </c>
      <c r="B33" s="3"/>
      <c r="C33" s="3"/>
      <c r="D33" s="33">
        <f t="shared" si="0"/>
        <v>0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63"/>
      <c r="Z33" s="63"/>
      <c r="AA33" s="63"/>
      <c r="AB33" s="335"/>
      <c r="AC33" s="317"/>
      <c r="AD33" s="63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3"/>
      <c r="BO33" s="79"/>
      <c r="BP33" s="3"/>
      <c r="BQ33" s="75"/>
      <c r="BR33" s="82"/>
      <c r="BS33" s="3"/>
      <c r="BT33" s="79"/>
      <c r="BU33" s="137"/>
    </row>
    <row r="34" spans="1:73" ht="15.75">
      <c r="A34" s="218" t="s">
        <v>1561</v>
      </c>
      <c r="B34" s="3"/>
      <c r="C34" s="3"/>
      <c r="D34" s="33">
        <f t="shared" si="0"/>
        <v>0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273"/>
      <c r="Z34" s="273"/>
      <c r="AA34" s="63"/>
      <c r="AB34" s="325"/>
      <c r="AC34" s="317"/>
      <c r="AD34" s="63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4"/>
      <c r="BK34" s="224"/>
      <c r="BL34" s="82"/>
      <c r="BM34" s="3"/>
      <c r="BN34" s="283"/>
      <c r="BO34" s="79"/>
      <c r="BP34" s="40"/>
      <c r="BQ34" s="75"/>
      <c r="BR34" s="82"/>
      <c r="BS34" s="3"/>
      <c r="BT34" s="79"/>
      <c r="BU34" s="137"/>
    </row>
    <row r="35" spans="1:73" ht="15.75">
      <c r="A35" s="63" t="s">
        <v>685</v>
      </c>
      <c r="B35" s="3"/>
      <c r="C35" s="3"/>
      <c r="D35" s="33">
        <f t="shared" si="0"/>
        <v>0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273"/>
      <c r="Z35" s="273"/>
      <c r="AA35" s="63"/>
      <c r="AB35" s="325"/>
      <c r="AC35" s="317"/>
      <c r="AD35" s="63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3"/>
      <c r="BO35" s="79"/>
      <c r="BP35" s="3"/>
      <c r="BQ35" s="75"/>
      <c r="BR35" s="82"/>
      <c r="BS35" s="3"/>
      <c r="BT35" s="79"/>
      <c r="BU35" s="137"/>
    </row>
    <row r="36" spans="1:73" ht="15.75">
      <c r="A36" s="273" t="s">
        <v>1891</v>
      </c>
      <c r="B36" s="3"/>
      <c r="C36" s="3"/>
      <c r="D36" s="33">
        <f t="shared" si="0"/>
        <v>0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63"/>
      <c r="Z36" s="63"/>
      <c r="AA36" s="63"/>
      <c r="AB36" s="324"/>
      <c r="AC36" s="317"/>
      <c r="AD36" s="63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3"/>
      <c r="BK36" s="273"/>
      <c r="BL36" s="60"/>
      <c r="BM36" s="3"/>
      <c r="BN36" s="283"/>
      <c r="BO36" s="79"/>
      <c r="BP36" s="40"/>
      <c r="BQ36" s="75"/>
      <c r="BR36" s="82"/>
      <c r="BS36" s="3"/>
      <c r="BT36" s="79"/>
      <c r="BU36" s="137"/>
    </row>
    <row r="37" spans="1:73" ht="15.75">
      <c r="A37" s="63" t="s">
        <v>4015</v>
      </c>
      <c r="B37" s="3"/>
      <c r="C37" s="3"/>
      <c r="D37" s="33">
        <f t="shared" ref="D37:D68" si="1">SUM(E37:DZ37)</f>
        <v>0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273"/>
      <c r="Z37" s="273"/>
      <c r="AA37" s="63"/>
      <c r="AB37" s="324"/>
      <c r="AC37" s="317"/>
      <c r="AD37" s="63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3"/>
      <c r="BO37" s="79"/>
      <c r="BP37" s="3"/>
      <c r="BQ37" s="75"/>
      <c r="BR37" s="82"/>
      <c r="BS37" s="3"/>
      <c r="BT37" s="79"/>
      <c r="BU37" s="137"/>
    </row>
    <row r="38" spans="1:73" ht="15.75">
      <c r="A38" s="63" t="s">
        <v>740</v>
      </c>
      <c r="B38" s="3"/>
      <c r="C38" s="3"/>
      <c r="D38" s="33">
        <f t="shared" si="1"/>
        <v>0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63"/>
      <c r="Z38" s="63"/>
      <c r="AA38" s="63"/>
      <c r="AB38" s="335"/>
      <c r="AC38" s="317"/>
      <c r="AD38" s="63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2"/>
      <c r="BO38" s="79"/>
      <c r="BP38" s="3"/>
      <c r="BQ38" s="75"/>
      <c r="BR38" s="82"/>
      <c r="BS38" s="3"/>
      <c r="BT38" s="79"/>
      <c r="BU38" s="137"/>
    </row>
    <row r="39" spans="1:73" ht="15.75">
      <c r="A39" s="273" t="s">
        <v>15</v>
      </c>
      <c r="B39" s="3"/>
      <c r="C39" s="3"/>
      <c r="D39" s="33">
        <f t="shared" si="1"/>
        <v>0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273"/>
      <c r="Z39" s="273"/>
      <c r="AA39" s="63"/>
      <c r="AB39" s="325"/>
      <c r="AC39" s="317"/>
      <c r="AD39" s="63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3"/>
      <c r="BO39" s="79"/>
      <c r="BP39" s="3"/>
      <c r="BQ39" s="75"/>
      <c r="BR39" s="82"/>
      <c r="BS39" s="3"/>
      <c r="BT39" s="79"/>
      <c r="BU39" s="137"/>
    </row>
    <row r="40" spans="1:73" ht="15.75">
      <c r="A40" s="63" t="s">
        <v>4024</v>
      </c>
      <c r="B40" s="3"/>
      <c r="C40" s="3"/>
      <c r="D40" s="33">
        <f t="shared" si="1"/>
        <v>0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273"/>
      <c r="Z40" s="273"/>
      <c r="AA40" s="63"/>
      <c r="AB40" s="324"/>
      <c r="AC40" s="317"/>
      <c r="AD40" s="63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3"/>
      <c r="BK40" s="273"/>
      <c r="BL40" s="60"/>
      <c r="BM40" s="63"/>
      <c r="BN40" s="282"/>
      <c r="BO40" s="79"/>
      <c r="BP40" s="3"/>
      <c r="BQ40" s="75"/>
      <c r="BR40" s="82"/>
      <c r="BS40" s="3"/>
      <c r="BT40" s="79"/>
      <c r="BU40" s="137"/>
    </row>
    <row r="41" spans="1:73" ht="15.75">
      <c r="A41" s="63" t="s">
        <v>2563</v>
      </c>
      <c r="B41" s="3"/>
      <c r="C41" s="3"/>
      <c r="D41" s="33">
        <f t="shared" si="1"/>
        <v>0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63"/>
      <c r="Z41" s="63"/>
      <c r="AA41" s="63"/>
      <c r="AB41" s="324"/>
      <c r="AC41" s="317"/>
      <c r="AD41" s="63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3"/>
      <c r="BK41" s="273"/>
      <c r="BL41" s="60"/>
      <c r="BM41" s="63"/>
      <c r="BN41" s="282"/>
      <c r="BO41" s="79"/>
      <c r="BP41" s="3"/>
      <c r="BQ41" s="75"/>
      <c r="BR41" s="82"/>
      <c r="BS41" s="3"/>
      <c r="BT41" s="79"/>
      <c r="BU41" s="137"/>
    </row>
    <row r="42" spans="1:73" ht="15.75">
      <c r="A42" s="273" t="s">
        <v>1887</v>
      </c>
      <c r="B42" s="3"/>
      <c r="C42" s="3"/>
      <c r="D42" s="33">
        <f t="shared" si="1"/>
        <v>0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63"/>
      <c r="Z42" s="63"/>
      <c r="AA42" s="63"/>
      <c r="AB42" s="324"/>
      <c r="AC42" s="317"/>
      <c r="AD42" s="63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4"/>
      <c r="BK42" s="224"/>
      <c r="BL42" s="82"/>
      <c r="BM42" s="3"/>
      <c r="BN42" s="282"/>
      <c r="BO42" s="79"/>
      <c r="BP42" s="40"/>
      <c r="BQ42" s="75"/>
      <c r="BR42" s="82"/>
      <c r="BS42" s="3"/>
      <c r="BT42" s="79"/>
      <c r="BU42" s="137"/>
    </row>
    <row r="43" spans="1:73" ht="15.75">
      <c r="A43" s="273" t="s">
        <v>17</v>
      </c>
      <c r="B43" s="3"/>
      <c r="C43" s="3"/>
      <c r="D43" s="33">
        <f t="shared" si="1"/>
        <v>0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63"/>
      <c r="Z43" s="63"/>
      <c r="AA43" s="63"/>
      <c r="AB43" s="335"/>
      <c r="AC43" s="317"/>
      <c r="AD43" s="63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2"/>
      <c r="BO43" s="79"/>
      <c r="BP43" s="3"/>
      <c r="BQ43" s="75"/>
      <c r="BR43" s="82"/>
      <c r="BS43" s="107"/>
      <c r="BT43" s="79"/>
      <c r="BU43" s="137"/>
    </row>
    <row r="44" spans="1:73" ht="15.75">
      <c r="A44" s="63" t="s">
        <v>714</v>
      </c>
      <c r="B44" s="3"/>
      <c r="C44" s="3"/>
      <c r="D44" s="33">
        <f t="shared" si="1"/>
        <v>0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63"/>
      <c r="Z44" s="63"/>
      <c r="AA44" s="63"/>
      <c r="AB44" s="335"/>
      <c r="AC44" s="317"/>
      <c r="AD44" s="63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3"/>
      <c r="BO44" s="79"/>
      <c r="BP44" s="3"/>
      <c r="BQ44" s="75"/>
      <c r="BR44" s="82"/>
      <c r="BS44" s="3"/>
      <c r="BT44" s="79"/>
      <c r="BU44" s="137"/>
    </row>
    <row r="45" spans="1:73" ht="15.75">
      <c r="A45" s="63" t="s">
        <v>162</v>
      </c>
      <c r="B45" s="3"/>
      <c r="C45" s="3"/>
      <c r="D45" s="33">
        <f t="shared" si="1"/>
        <v>0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63"/>
      <c r="Z45" s="63"/>
      <c r="AA45" s="63"/>
      <c r="AB45" s="335"/>
      <c r="AC45" s="317"/>
      <c r="AD45" s="63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3"/>
      <c r="BK45" s="273"/>
      <c r="BL45" s="60"/>
      <c r="BM45" s="3"/>
      <c r="BN45" s="283"/>
      <c r="BO45" s="79"/>
      <c r="BP45" s="3"/>
      <c r="BQ45" s="75"/>
      <c r="BR45" s="82"/>
      <c r="BS45" s="3"/>
      <c r="BT45" s="79"/>
      <c r="BU45" s="137"/>
    </row>
    <row r="46" spans="1:73" ht="15.75">
      <c r="A46" s="63" t="s">
        <v>2548</v>
      </c>
      <c r="B46" s="3"/>
      <c r="C46" s="3"/>
      <c r="D46" s="33">
        <f t="shared" si="1"/>
        <v>0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224"/>
      <c r="Z46" s="224"/>
      <c r="AA46" s="63"/>
      <c r="AB46" s="324"/>
      <c r="AC46" s="317"/>
      <c r="AD46" s="63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3"/>
      <c r="BK46" s="273"/>
      <c r="BL46" s="60"/>
      <c r="BM46" s="3"/>
      <c r="BN46" s="282"/>
      <c r="BO46" s="79"/>
      <c r="BP46" s="3"/>
      <c r="BQ46" s="75"/>
      <c r="BR46" s="82"/>
      <c r="BS46" s="3"/>
      <c r="BT46" s="79"/>
      <c r="BU46" s="137"/>
    </row>
    <row r="47" spans="1:73" ht="15.75">
      <c r="A47" s="63" t="s">
        <v>4018</v>
      </c>
      <c r="B47" s="3"/>
      <c r="C47" s="3"/>
      <c r="D47" s="33">
        <f t="shared" si="1"/>
        <v>0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63"/>
      <c r="Z47" s="63"/>
      <c r="AA47" s="63"/>
      <c r="AB47" s="335"/>
      <c r="AC47" s="317"/>
      <c r="AD47" s="63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4"/>
      <c r="BK47" s="224"/>
      <c r="BL47" s="82"/>
      <c r="BM47" s="3"/>
      <c r="BN47" s="283"/>
      <c r="BO47" s="79"/>
      <c r="BP47" s="40"/>
      <c r="BQ47" s="75"/>
      <c r="BR47" s="82"/>
      <c r="BS47" s="3"/>
      <c r="BT47" s="79"/>
      <c r="BU47" s="137"/>
    </row>
    <row r="48" spans="1:73" ht="15.75">
      <c r="A48" s="63" t="s">
        <v>2567</v>
      </c>
      <c r="B48" s="3"/>
      <c r="C48" s="3"/>
      <c r="D48" s="33">
        <f t="shared" si="1"/>
        <v>0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273"/>
      <c r="Z48" s="273"/>
      <c r="AA48" s="63"/>
      <c r="AB48" s="324"/>
      <c r="AC48" s="317"/>
      <c r="AD48" s="63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4"/>
      <c r="BK48" s="224"/>
      <c r="BL48" s="82"/>
      <c r="BM48" s="3"/>
      <c r="BN48" s="283"/>
      <c r="BO48" s="79"/>
      <c r="BP48" s="40"/>
      <c r="BQ48" s="75"/>
      <c r="BR48" s="82"/>
      <c r="BS48" s="3"/>
      <c r="BT48" s="79"/>
      <c r="BU48" s="137"/>
    </row>
    <row r="49" spans="1:73" ht="15.75">
      <c r="A49" s="63" t="s">
        <v>2551</v>
      </c>
      <c r="B49" s="3"/>
      <c r="C49" s="3"/>
      <c r="D49" s="33">
        <f t="shared" si="1"/>
        <v>0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273"/>
      <c r="Z49" s="273"/>
      <c r="AA49" s="63"/>
      <c r="AB49" s="324"/>
      <c r="AC49" s="317"/>
      <c r="AD49" s="63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3"/>
      <c r="BO49" s="79"/>
      <c r="BP49" s="3"/>
      <c r="BQ49" s="75"/>
      <c r="BR49" s="82"/>
      <c r="BS49" s="3"/>
      <c r="BT49" s="79"/>
      <c r="BU49" s="137"/>
    </row>
    <row r="50" spans="1:73" ht="15.75">
      <c r="A50" s="218" t="s">
        <v>1549</v>
      </c>
      <c r="B50" s="3"/>
      <c r="C50" s="3"/>
      <c r="D50" s="33">
        <f t="shared" si="1"/>
        <v>0</v>
      </c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63"/>
      <c r="Z50" s="63"/>
      <c r="AA50" s="63"/>
      <c r="AB50" s="324"/>
      <c r="AC50" s="317"/>
      <c r="AD50" s="63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3"/>
      <c r="BK50" s="273"/>
      <c r="BL50" s="60"/>
      <c r="BM50" s="63"/>
      <c r="BN50" s="283"/>
      <c r="BO50" s="79"/>
      <c r="BP50" s="3"/>
      <c r="BQ50" s="75"/>
      <c r="BR50" s="82"/>
      <c r="BS50" s="3"/>
      <c r="BT50" s="79"/>
      <c r="BU50" s="137"/>
    </row>
    <row r="51" spans="1:73" ht="15.75">
      <c r="A51" s="63" t="s">
        <v>4010</v>
      </c>
      <c r="B51" s="3"/>
      <c r="C51" s="3"/>
      <c r="D51" s="33">
        <f t="shared" si="1"/>
        <v>0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63"/>
      <c r="Z51" s="63"/>
      <c r="AA51" s="63"/>
      <c r="AB51" s="324"/>
      <c r="AC51" s="317"/>
      <c r="AD51" s="63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2"/>
      <c r="BO51" s="79"/>
      <c r="BP51" s="3"/>
      <c r="BQ51" s="75"/>
      <c r="BR51" s="82"/>
      <c r="BS51" s="3"/>
      <c r="BT51" s="79"/>
      <c r="BU51" s="137"/>
    </row>
    <row r="52" spans="1:73" ht="15.75">
      <c r="A52" s="63" t="s">
        <v>2547</v>
      </c>
      <c r="B52" s="3"/>
      <c r="C52" s="3"/>
      <c r="D52" s="33">
        <f t="shared" si="1"/>
        <v>0</v>
      </c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63"/>
      <c r="Z52" s="63"/>
      <c r="AA52" s="63"/>
      <c r="AB52" s="324"/>
      <c r="AC52" s="317"/>
      <c r="AD52" s="63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3"/>
      <c r="BO52" s="79"/>
      <c r="BP52" s="3"/>
      <c r="BQ52" s="75"/>
      <c r="BR52" s="82"/>
      <c r="BS52" s="3"/>
      <c r="BT52" s="79"/>
      <c r="BU52" s="137"/>
    </row>
    <row r="53" spans="1:73" ht="15.75">
      <c r="A53" s="63" t="s">
        <v>4030</v>
      </c>
      <c r="B53" s="3"/>
      <c r="C53" s="3"/>
      <c r="D53" s="33">
        <f t="shared" si="1"/>
        <v>0</v>
      </c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273"/>
      <c r="Z53" s="273"/>
      <c r="AA53" s="63"/>
      <c r="AB53" s="325"/>
      <c r="AC53" s="317"/>
      <c r="AD53" s="63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3"/>
      <c r="BO53" s="79"/>
      <c r="BP53" s="3"/>
      <c r="BQ53" s="75"/>
      <c r="BR53" s="82"/>
      <c r="BS53" s="3"/>
      <c r="BT53" s="79"/>
      <c r="BU53" s="137"/>
    </row>
    <row r="54" spans="1:73" ht="15.75">
      <c r="A54" s="63" t="s">
        <v>4032</v>
      </c>
      <c r="B54" s="3"/>
      <c r="C54" s="3"/>
      <c r="D54" s="33">
        <f t="shared" si="1"/>
        <v>0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273"/>
      <c r="Z54" s="273"/>
      <c r="AA54" s="63"/>
      <c r="AB54" s="324"/>
      <c r="AC54" s="317"/>
      <c r="AD54" s="63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3"/>
      <c r="BO54" s="79"/>
      <c r="BP54" s="3"/>
      <c r="BQ54" s="75"/>
      <c r="BR54" s="82"/>
      <c r="BS54" s="3"/>
      <c r="BT54" s="79"/>
      <c r="BU54" s="137"/>
    </row>
    <row r="55" spans="1:73" ht="15.75">
      <c r="A55" s="63" t="s">
        <v>757</v>
      </c>
      <c r="B55" s="3"/>
      <c r="C55" s="3"/>
      <c r="D55" s="33">
        <f t="shared" si="1"/>
        <v>0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63"/>
      <c r="Z55" s="63"/>
      <c r="AA55" s="63"/>
      <c r="AB55" s="335"/>
      <c r="AC55" s="317"/>
      <c r="AD55" s="63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3"/>
      <c r="BO55" s="79"/>
      <c r="BP55" s="3"/>
      <c r="BQ55" s="75"/>
      <c r="BR55" s="82"/>
      <c r="BS55" s="3"/>
      <c r="BT55" s="79"/>
      <c r="BU55" s="137"/>
    </row>
    <row r="56" spans="1:73" ht="15.75">
      <c r="A56" s="63" t="s">
        <v>4031</v>
      </c>
      <c r="B56" s="3"/>
      <c r="C56" s="3"/>
      <c r="D56" s="33">
        <f t="shared" si="1"/>
        <v>0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273"/>
      <c r="Z56" s="273"/>
      <c r="AA56" s="63"/>
      <c r="AB56" s="324"/>
      <c r="AC56" s="317"/>
      <c r="AD56" s="63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4"/>
      <c r="BK56" s="224"/>
      <c r="BL56" s="82"/>
      <c r="BM56" s="3"/>
      <c r="BN56" s="283"/>
      <c r="BO56" s="79"/>
      <c r="BP56" s="40"/>
      <c r="BQ56" s="75"/>
      <c r="BR56" s="82"/>
      <c r="BS56" s="3"/>
      <c r="BT56" s="79"/>
      <c r="BU56" s="137"/>
    </row>
    <row r="57" spans="1:73" ht="15.75">
      <c r="A57" s="273" t="s">
        <v>2726</v>
      </c>
      <c r="B57" s="3"/>
      <c r="C57" s="3"/>
      <c r="D57" s="33">
        <f t="shared" si="1"/>
        <v>0</v>
      </c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224"/>
      <c r="Z57" s="224"/>
      <c r="AA57" s="63"/>
      <c r="AB57" s="324"/>
      <c r="AC57" s="317"/>
      <c r="AD57" s="63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3"/>
      <c r="BO57" s="79"/>
      <c r="BP57" s="3"/>
      <c r="BQ57" s="75"/>
      <c r="BR57" s="82"/>
      <c r="BS57" s="3"/>
      <c r="BT57" s="79"/>
      <c r="BU57" s="137"/>
    </row>
    <row r="58" spans="1:73" ht="15.75">
      <c r="A58" s="63" t="s">
        <v>4014</v>
      </c>
      <c r="B58" s="3"/>
      <c r="C58" s="3"/>
      <c r="D58" s="33">
        <f t="shared" si="1"/>
        <v>0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63"/>
      <c r="Z58" s="63"/>
      <c r="AA58" s="63"/>
      <c r="AB58" s="324"/>
      <c r="AC58" s="317"/>
      <c r="AD58" s="63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3"/>
      <c r="BK58" s="273"/>
      <c r="BL58" s="60"/>
      <c r="BM58" s="63"/>
      <c r="BN58" s="282"/>
      <c r="BO58" s="79"/>
      <c r="BP58" s="3"/>
      <c r="BQ58" s="75"/>
      <c r="BR58" s="82"/>
      <c r="BS58" s="3"/>
      <c r="BT58" s="79"/>
      <c r="BU58" s="137"/>
    </row>
    <row r="59" spans="1:73" ht="15.75">
      <c r="A59" s="63" t="s">
        <v>753</v>
      </c>
      <c r="B59" s="3"/>
      <c r="C59" s="3"/>
      <c r="D59" s="33">
        <f t="shared" si="1"/>
        <v>0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63"/>
      <c r="Z59" s="63"/>
      <c r="AA59" s="63"/>
      <c r="AB59" s="335"/>
      <c r="AC59" s="317"/>
      <c r="AD59" s="63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3"/>
      <c r="BO59" s="79"/>
      <c r="BP59" s="3"/>
      <c r="BQ59" s="75"/>
      <c r="BR59" s="82"/>
      <c r="BS59" s="3"/>
      <c r="BT59" s="79"/>
      <c r="BU59" s="137"/>
    </row>
    <row r="60" spans="1:73" ht="15.75">
      <c r="A60" s="28" t="s">
        <v>21</v>
      </c>
      <c r="B60" s="3"/>
      <c r="C60" s="3"/>
      <c r="D60" s="33">
        <f t="shared" si="1"/>
        <v>0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63"/>
      <c r="Z60" s="63"/>
      <c r="AA60" s="63"/>
      <c r="AB60" s="335"/>
      <c r="AC60" s="317"/>
      <c r="AD60" s="63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2"/>
      <c r="BO60" s="79"/>
      <c r="BP60" s="3"/>
      <c r="BQ60" s="75"/>
      <c r="BR60" s="82"/>
      <c r="BS60" s="3"/>
      <c r="BT60" s="79"/>
      <c r="BU60" s="137"/>
    </row>
    <row r="61" spans="1:73" ht="15.75">
      <c r="A61" s="63" t="s">
        <v>141</v>
      </c>
      <c r="B61" s="3"/>
      <c r="C61" s="3"/>
      <c r="D61" s="33">
        <f t="shared" si="1"/>
        <v>0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63"/>
      <c r="Z61" s="63"/>
      <c r="AA61" s="63"/>
      <c r="AB61" s="324"/>
      <c r="AC61" s="317"/>
      <c r="AD61" s="63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3"/>
      <c r="BK61" s="273"/>
      <c r="BL61" s="60"/>
      <c r="BM61" s="63"/>
      <c r="BN61" s="282"/>
      <c r="BO61" s="79"/>
      <c r="BP61" s="3"/>
      <c r="BQ61" s="75"/>
      <c r="BR61" s="82"/>
      <c r="BS61" s="3"/>
      <c r="BT61" s="79"/>
      <c r="BU61" s="137"/>
    </row>
    <row r="62" spans="1:73" ht="15.75">
      <c r="A62" s="273" t="s">
        <v>1901</v>
      </c>
      <c r="B62" s="3"/>
      <c r="C62" s="3"/>
      <c r="D62" s="33">
        <f t="shared" si="1"/>
        <v>0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273"/>
      <c r="Z62" s="273"/>
      <c r="AA62" s="63"/>
      <c r="AB62" s="324"/>
      <c r="AC62" s="317"/>
      <c r="AD62" s="63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3"/>
      <c r="BK62" s="273"/>
      <c r="BL62" s="60"/>
      <c r="BM62" s="3"/>
      <c r="BN62" s="283"/>
      <c r="BO62" s="79"/>
      <c r="BP62" s="40"/>
      <c r="BQ62" s="75"/>
      <c r="BR62" s="82"/>
      <c r="BS62" s="3"/>
      <c r="BT62" s="79"/>
      <c r="BU62" s="137"/>
    </row>
    <row r="63" spans="1:73" ht="15.75">
      <c r="A63" s="63" t="s">
        <v>4025</v>
      </c>
      <c r="B63" s="3"/>
      <c r="C63" s="3"/>
      <c r="D63" s="33">
        <f t="shared" si="1"/>
        <v>0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63"/>
      <c r="Z63" s="63"/>
      <c r="AA63" s="63"/>
      <c r="AB63" s="324"/>
      <c r="AC63" s="317"/>
      <c r="AD63" s="63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2"/>
      <c r="BO63" s="79"/>
      <c r="BP63" s="3"/>
      <c r="BQ63" s="75"/>
      <c r="BR63" s="82"/>
      <c r="BS63" s="3"/>
      <c r="BT63" s="79"/>
      <c r="BU63" s="137"/>
    </row>
    <row r="64" spans="1:73" ht="15.75">
      <c r="A64" s="63" t="s">
        <v>2550</v>
      </c>
      <c r="B64" s="3"/>
      <c r="C64" s="3"/>
      <c r="D64" s="33">
        <f t="shared" si="1"/>
        <v>0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224"/>
      <c r="Z64" s="224"/>
      <c r="AA64" s="63"/>
      <c r="AB64" s="324"/>
      <c r="AC64" s="317"/>
      <c r="AD64" s="63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3"/>
      <c r="BK64" s="273"/>
      <c r="BL64" s="60"/>
      <c r="BM64" s="3"/>
      <c r="BN64" s="283"/>
      <c r="BO64" s="79"/>
      <c r="BP64" s="40"/>
      <c r="BQ64" s="75"/>
      <c r="BR64" s="82"/>
      <c r="BS64" s="3"/>
      <c r="BT64" s="79"/>
      <c r="BU64" s="137"/>
    </row>
    <row r="65" spans="1:73" ht="15.75">
      <c r="A65" s="273" t="s">
        <v>1902</v>
      </c>
      <c r="B65" s="3"/>
      <c r="C65" s="3"/>
      <c r="D65" s="33">
        <f t="shared" si="1"/>
        <v>0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224"/>
      <c r="Z65" s="224"/>
      <c r="AA65" s="63"/>
      <c r="AB65" s="325"/>
      <c r="AC65" s="317"/>
      <c r="AD65" s="63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3"/>
      <c r="BK65" s="273"/>
      <c r="BL65" s="60"/>
      <c r="BM65" s="3"/>
      <c r="BN65" s="283"/>
      <c r="BO65" s="79"/>
      <c r="BP65" s="3"/>
      <c r="BQ65" s="75"/>
      <c r="BR65" s="82"/>
      <c r="BS65" s="3"/>
      <c r="BT65" s="79"/>
      <c r="BU65" s="137"/>
    </row>
    <row r="66" spans="1:73" ht="15.75">
      <c r="A66" s="218" t="s">
        <v>1550</v>
      </c>
      <c r="B66" s="3"/>
      <c r="C66" s="3"/>
      <c r="D66" s="33">
        <f t="shared" si="1"/>
        <v>0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63"/>
      <c r="Z66" s="63"/>
      <c r="AA66" s="63"/>
      <c r="AB66" s="335"/>
      <c r="AC66" s="317"/>
      <c r="AD66" s="63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3"/>
      <c r="BO66" s="79"/>
      <c r="BP66" s="3"/>
      <c r="BQ66" s="75"/>
      <c r="BR66" s="82"/>
      <c r="BS66" s="3"/>
      <c r="BT66" s="79"/>
      <c r="BU66" s="137"/>
    </row>
    <row r="67" spans="1:73" ht="15.75">
      <c r="A67" s="63" t="s">
        <v>719</v>
      </c>
      <c r="B67" s="3"/>
      <c r="C67" s="3"/>
      <c r="D67" s="33">
        <f t="shared" si="1"/>
        <v>0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63"/>
      <c r="Z67" s="63"/>
      <c r="AA67" s="63"/>
      <c r="AB67" s="324"/>
      <c r="AC67" s="317"/>
      <c r="AD67" s="63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3"/>
      <c r="BO67" s="79"/>
      <c r="BP67" s="3"/>
      <c r="BQ67" s="75"/>
      <c r="BR67" s="82"/>
      <c r="BS67" s="3"/>
      <c r="BT67" s="79"/>
      <c r="BU67" s="137"/>
    </row>
    <row r="68" spans="1:73" ht="15.75">
      <c r="A68" s="63" t="s">
        <v>2549</v>
      </c>
      <c r="B68" s="3"/>
      <c r="C68" s="3"/>
      <c r="D68" s="33">
        <f t="shared" si="1"/>
        <v>0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273"/>
      <c r="Z68" s="273"/>
      <c r="AA68" s="63"/>
      <c r="AB68" s="325"/>
      <c r="AC68" s="317"/>
      <c r="AD68" s="63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2"/>
      <c r="BO68" s="79"/>
      <c r="BP68" s="3"/>
      <c r="BQ68" s="75"/>
      <c r="BR68" s="82"/>
      <c r="BS68" s="3"/>
      <c r="BT68" s="79"/>
      <c r="BU68" s="137"/>
    </row>
    <row r="69" spans="1:73" ht="15.75">
      <c r="A69" s="63" t="s">
        <v>2556</v>
      </c>
      <c r="B69" s="3"/>
      <c r="C69" s="3"/>
      <c r="D69" s="33">
        <f t="shared" ref="D69:D100" si="2">SUM(E69:DZ69)</f>
        <v>0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63"/>
      <c r="Z69" s="63"/>
      <c r="AA69" s="63"/>
      <c r="AB69" s="325"/>
      <c r="AC69" s="317"/>
      <c r="AD69" s="63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3"/>
      <c r="BK69" s="273"/>
      <c r="BL69" s="60"/>
      <c r="BM69" s="3"/>
      <c r="BN69" s="283"/>
      <c r="BO69" s="79"/>
      <c r="BP69" s="3"/>
      <c r="BQ69" s="75"/>
      <c r="BR69" s="82"/>
      <c r="BS69" s="3"/>
      <c r="BT69" s="79"/>
      <c r="BU69" s="137"/>
    </row>
    <row r="70" spans="1:73" ht="15.75">
      <c r="A70" s="63" t="s">
        <v>720</v>
      </c>
      <c r="B70" s="3"/>
      <c r="C70" s="3"/>
      <c r="D70" s="33">
        <f t="shared" si="2"/>
        <v>0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273"/>
      <c r="Z70" s="273"/>
      <c r="AA70" s="63"/>
      <c r="AB70" s="324"/>
      <c r="AC70" s="317"/>
      <c r="AD70" s="63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3"/>
      <c r="BK70" s="273"/>
      <c r="BL70" s="60"/>
      <c r="BM70" s="3"/>
      <c r="BN70" s="283"/>
      <c r="BO70" s="79"/>
      <c r="BP70" s="3"/>
      <c r="BQ70" s="75"/>
      <c r="BR70" s="82"/>
      <c r="BS70" s="3"/>
      <c r="BT70" s="79"/>
      <c r="BU70" s="137"/>
    </row>
    <row r="71" spans="1:73" ht="15.75">
      <c r="A71" s="273" t="s">
        <v>23</v>
      </c>
      <c r="B71" s="3"/>
      <c r="C71" s="3"/>
      <c r="D71" s="33">
        <f t="shared" si="2"/>
        <v>0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63"/>
      <c r="Z71" s="63"/>
      <c r="AA71" s="63"/>
      <c r="AB71" s="335"/>
      <c r="AC71" s="317"/>
      <c r="AD71" s="63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3"/>
      <c r="BO71" s="79"/>
      <c r="BP71" s="3"/>
      <c r="BQ71" s="75"/>
      <c r="BR71" s="82"/>
      <c r="BS71" s="3"/>
      <c r="BT71" s="79"/>
      <c r="BU71" s="137"/>
    </row>
    <row r="72" spans="1:73" ht="15.75">
      <c r="A72" s="273" t="s">
        <v>25</v>
      </c>
      <c r="B72" s="3"/>
      <c r="C72" s="3"/>
      <c r="D72" s="33">
        <f t="shared" si="2"/>
        <v>0</v>
      </c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63"/>
      <c r="Z72" s="63"/>
      <c r="AA72" s="63"/>
      <c r="AB72" s="325"/>
      <c r="AC72" s="317"/>
      <c r="AD72" s="63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4"/>
      <c r="BK72" s="224"/>
      <c r="BL72" s="82"/>
      <c r="BM72" s="63"/>
      <c r="BN72" s="283"/>
      <c r="BO72" s="79"/>
      <c r="BP72" s="3"/>
      <c r="BQ72" s="75"/>
      <c r="BR72" s="82"/>
      <c r="BS72" s="3"/>
      <c r="BT72" s="79"/>
      <c r="BU72" s="137"/>
    </row>
    <row r="73" spans="1:73" ht="15.75">
      <c r="A73" s="63" t="s">
        <v>4011</v>
      </c>
      <c r="B73" s="3"/>
      <c r="C73" s="3"/>
      <c r="D73" s="33">
        <f t="shared" si="2"/>
        <v>0</v>
      </c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63"/>
      <c r="Z73" s="63"/>
      <c r="AA73" s="63"/>
      <c r="AB73" s="324"/>
      <c r="AC73" s="317"/>
      <c r="AD73" s="63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3"/>
      <c r="BK73" s="273"/>
      <c r="BL73" s="60"/>
      <c r="BM73" s="3"/>
      <c r="BN73" s="283"/>
      <c r="BO73" s="79"/>
      <c r="BP73" s="40"/>
      <c r="BQ73" s="75"/>
      <c r="BR73" s="82"/>
      <c r="BS73" s="3"/>
      <c r="BT73" s="79"/>
      <c r="BU73" s="137"/>
    </row>
    <row r="74" spans="1:73" ht="15.75">
      <c r="A74" s="218" t="s">
        <v>1560</v>
      </c>
      <c r="B74" s="3"/>
      <c r="C74" s="3"/>
      <c r="D74" s="33">
        <f t="shared" si="2"/>
        <v>0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63"/>
      <c r="Z74" s="63"/>
      <c r="AA74" s="63"/>
      <c r="AB74" s="324"/>
      <c r="AC74" s="317"/>
      <c r="AD74" s="63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4"/>
      <c r="BK74" s="224"/>
      <c r="BL74" s="82"/>
      <c r="BM74" s="63"/>
      <c r="BN74" s="283"/>
      <c r="BO74" s="79"/>
      <c r="BP74" s="40"/>
      <c r="BQ74" s="75"/>
      <c r="BR74" s="82"/>
      <c r="BS74" s="3"/>
      <c r="BT74" s="79"/>
      <c r="BU74" s="137"/>
    </row>
    <row r="75" spans="1:73" ht="15.75">
      <c r="A75" s="218" t="s">
        <v>1562</v>
      </c>
      <c r="B75" s="3"/>
      <c r="C75" s="3"/>
      <c r="D75" s="33">
        <f t="shared" si="2"/>
        <v>0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224"/>
      <c r="Z75" s="224"/>
      <c r="AA75" s="63"/>
      <c r="AB75" s="324"/>
      <c r="AC75" s="317"/>
      <c r="AD75" s="63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3"/>
      <c r="BO75" s="79"/>
      <c r="BP75" s="3"/>
      <c r="BQ75" s="75"/>
      <c r="BR75" s="82"/>
      <c r="BS75" s="3"/>
      <c r="BT75" s="79"/>
      <c r="BU75" s="137"/>
    </row>
    <row r="76" spans="1:73" ht="15.75">
      <c r="A76" s="63" t="s">
        <v>4012</v>
      </c>
      <c r="B76" s="3"/>
      <c r="C76" s="3"/>
      <c r="D76" s="33">
        <f t="shared" si="2"/>
        <v>0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63"/>
      <c r="Z76" s="63"/>
      <c r="AA76" s="63"/>
      <c r="AB76" s="335"/>
      <c r="AC76" s="317"/>
      <c r="AD76" s="63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3"/>
      <c r="BO76" s="79"/>
      <c r="BP76" s="3"/>
      <c r="BQ76" s="75"/>
      <c r="BR76" s="82"/>
      <c r="BS76" s="3"/>
      <c r="BT76" s="79"/>
      <c r="BU76" s="137"/>
    </row>
    <row r="77" spans="1:73" ht="15.75">
      <c r="A77" s="63" t="s">
        <v>2545</v>
      </c>
      <c r="B77" s="3"/>
      <c r="C77" s="3"/>
      <c r="D77" s="33">
        <f t="shared" si="2"/>
        <v>0</v>
      </c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273"/>
      <c r="Z77" s="273"/>
      <c r="AA77" s="63"/>
      <c r="AB77" s="324"/>
      <c r="AC77" s="317"/>
      <c r="AD77" s="63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3"/>
      <c r="BK77" s="273"/>
      <c r="BL77" s="60"/>
      <c r="BM77" s="3"/>
      <c r="BN77" s="283"/>
      <c r="BO77" s="79"/>
      <c r="BP77" s="40"/>
      <c r="BQ77" s="75"/>
      <c r="BR77" s="82"/>
      <c r="BS77" s="3"/>
      <c r="BT77" s="79"/>
      <c r="BU77" s="137"/>
    </row>
    <row r="78" spans="1:73" ht="15.75">
      <c r="A78" s="63" t="s">
        <v>703</v>
      </c>
      <c r="B78" s="3"/>
      <c r="C78" s="3"/>
      <c r="D78" s="33">
        <f t="shared" si="2"/>
        <v>0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273"/>
      <c r="Z78" s="273"/>
      <c r="AA78" s="63"/>
      <c r="AB78" s="324"/>
      <c r="AC78" s="317"/>
      <c r="AD78" s="63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3"/>
      <c r="BK78" s="273"/>
      <c r="BL78" s="60"/>
      <c r="BM78" s="3"/>
      <c r="BN78" s="283"/>
      <c r="BO78" s="79"/>
      <c r="BP78" s="40"/>
      <c r="BQ78" s="75"/>
      <c r="BR78" s="82"/>
      <c r="BS78" s="3"/>
      <c r="BT78" s="79"/>
      <c r="BU78" s="137"/>
    </row>
    <row r="79" spans="1:73" ht="15.75">
      <c r="A79" s="63" t="s">
        <v>735</v>
      </c>
      <c r="B79" s="3"/>
      <c r="C79" s="3"/>
      <c r="D79" s="33">
        <f t="shared" si="2"/>
        <v>0</v>
      </c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63"/>
      <c r="Z79" s="63"/>
      <c r="AA79" s="63"/>
      <c r="AB79" s="324"/>
      <c r="AC79" s="317"/>
      <c r="AD79" s="63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3"/>
      <c r="BK79" s="273"/>
      <c r="BL79" s="60"/>
      <c r="BM79" s="3"/>
      <c r="BN79" s="283"/>
      <c r="BO79" s="79"/>
      <c r="BP79" s="40"/>
      <c r="BQ79" s="75"/>
      <c r="BR79" s="82"/>
      <c r="BS79" s="3"/>
      <c r="BT79" s="79"/>
      <c r="BU79" s="137"/>
    </row>
    <row r="80" spans="1:73" ht="15.75">
      <c r="A80" s="63" t="s">
        <v>4007</v>
      </c>
      <c r="B80" s="3"/>
      <c r="C80" s="3"/>
      <c r="D80" s="33">
        <f t="shared" si="2"/>
        <v>0</v>
      </c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63"/>
      <c r="Z80" s="63"/>
      <c r="AA80" s="63"/>
      <c r="AB80" s="324"/>
      <c r="AC80" s="317"/>
      <c r="AD80" s="63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3"/>
      <c r="BK80" s="273"/>
      <c r="BL80" s="60"/>
      <c r="BM80" s="3"/>
      <c r="BN80" s="283"/>
      <c r="BO80" s="79"/>
      <c r="BP80" s="40"/>
      <c r="BQ80" s="75"/>
      <c r="BR80" s="82"/>
      <c r="BS80" s="3"/>
      <c r="BT80" s="79"/>
      <c r="BU80" s="137"/>
    </row>
    <row r="81" spans="1:73" ht="15.75">
      <c r="A81" s="63" t="s">
        <v>4033</v>
      </c>
      <c r="B81" s="3"/>
      <c r="C81" s="3"/>
      <c r="D81" s="33">
        <f t="shared" si="2"/>
        <v>0</v>
      </c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273"/>
      <c r="Z81" s="273"/>
      <c r="AA81" s="63"/>
      <c r="AB81" s="324"/>
      <c r="AC81" s="317"/>
      <c r="AD81" s="63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3"/>
      <c r="BK81" s="273"/>
      <c r="BL81" s="60"/>
      <c r="BM81" s="3"/>
      <c r="BN81" s="283"/>
      <c r="BO81" s="79"/>
      <c r="BP81" s="40"/>
      <c r="BQ81" s="75"/>
      <c r="BR81" s="82"/>
      <c r="BS81" s="3"/>
      <c r="BT81" s="79"/>
      <c r="BU81" s="137"/>
    </row>
    <row r="82" spans="1:73" ht="15.75">
      <c r="A82" s="63" t="s">
        <v>154</v>
      </c>
      <c r="B82" s="3"/>
      <c r="C82" s="3"/>
      <c r="D82" s="33">
        <f t="shared" si="2"/>
        <v>0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273"/>
      <c r="Z82" s="273"/>
      <c r="AA82" s="63"/>
      <c r="AB82" s="324"/>
      <c r="AC82" s="317"/>
      <c r="AD82" s="63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3"/>
      <c r="BK82" s="273"/>
      <c r="BL82" s="60"/>
      <c r="BM82" s="3"/>
      <c r="BN82" s="283"/>
      <c r="BO82" s="79"/>
      <c r="BP82" s="40"/>
      <c r="BQ82" s="75"/>
      <c r="BR82" s="82"/>
      <c r="BS82" s="3"/>
      <c r="BT82" s="79"/>
      <c r="BU82" s="137"/>
    </row>
    <row r="83" spans="1:73" ht="15.75">
      <c r="A83" s="63" t="s">
        <v>2557</v>
      </c>
      <c r="B83" s="3"/>
      <c r="C83" s="3"/>
      <c r="D83" s="33">
        <f t="shared" si="2"/>
        <v>0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63"/>
      <c r="Z83" s="63"/>
      <c r="AA83" s="63"/>
      <c r="AB83" s="335"/>
      <c r="AC83" s="317"/>
      <c r="AD83" s="63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3"/>
      <c r="BK83" s="273"/>
      <c r="BL83" s="60"/>
      <c r="BM83" s="3"/>
      <c r="BN83" s="283"/>
      <c r="BO83" s="79"/>
      <c r="BP83" s="40"/>
      <c r="BQ83" s="75"/>
      <c r="BR83" s="82"/>
      <c r="BS83" s="3"/>
      <c r="BT83" s="79"/>
      <c r="BU83" s="137"/>
    </row>
    <row r="84" spans="1:73" ht="15.75">
      <c r="A84" s="63" t="s">
        <v>721</v>
      </c>
      <c r="B84" s="3"/>
      <c r="C84" s="3"/>
      <c r="D84" s="33">
        <f t="shared" si="2"/>
        <v>0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63"/>
      <c r="Z84" s="63"/>
      <c r="AA84" s="63"/>
      <c r="AB84" s="324"/>
      <c r="AC84" s="317"/>
      <c r="AD84" s="63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3"/>
      <c r="BK84" s="273"/>
      <c r="BL84" s="60"/>
      <c r="BM84" s="3"/>
      <c r="BN84" s="283"/>
      <c r="BO84" s="79"/>
      <c r="BP84" s="40"/>
      <c r="BQ84" s="75"/>
      <c r="BR84" s="82"/>
      <c r="BS84" s="3"/>
      <c r="BT84" s="79"/>
      <c r="BU84" s="137"/>
    </row>
    <row r="85" spans="1:73" ht="15.75">
      <c r="A85" s="63" t="s">
        <v>4022</v>
      </c>
      <c r="B85" s="3"/>
      <c r="C85" s="3"/>
      <c r="D85" s="33">
        <f t="shared" si="2"/>
        <v>0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63"/>
      <c r="Z85" s="63"/>
      <c r="AA85" s="63"/>
      <c r="AB85" s="335"/>
      <c r="AC85" s="317"/>
      <c r="AD85" s="63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3"/>
      <c r="BK85" s="273"/>
      <c r="BL85" s="60"/>
      <c r="BM85" s="3"/>
      <c r="BN85" s="283"/>
      <c r="BO85" s="79"/>
      <c r="BP85" s="40"/>
      <c r="BQ85" s="75"/>
      <c r="BR85" s="82"/>
      <c r="BS85" s="3"/>
      <c r="BT85" s="79"/>
      <c r="BU85" s="137"/>
    </row>
    <row r="86" spans="1:73" ht="15.75">
      <c r="A86" s="28" t="s">
        <v>142</v>
      </c>
      <c r="B86" s="3"/>
      <c r="C86" s="3"/>
      <c r="D86" s="33">
        <f t="shared" si="2"/>
        <v>0</v>
      </c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273"/>
      <c r="Z86" s="273"/>
      <c r="AA86" s="63"/>
      <c r="AB86" s="324"/>
      <c r="AC86" s="317"/>
      <c r="AD86" s="63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3"/>
      <c r="BK86" s="273"/>
      <c r="BL86" s="60"/>
      <c r="BM86" s="3"/>
      <c r="BN86" s="283"/>
      <c r="BO86" s="79"/>
      <c r="BP86" s="40"/>
      <c r="BQ86" s="75"/>
      <c r="BR86" s="82"/>
      <c r="BS86" s="3"/>
      <c r="BT86" s="79"/>
      <c r="BU86" s="137"/>
    </row>
    <row r="87" spans="1:73" ht="15.75">
      <c r="A87" s="63" t="s">
        <v>695</v>
      </c>
      <c r="B87" s="3"/>
      <c r="C87" s="3"/>
      <c r="D87" s="33">
        <f t="shared" si="2"/>
        <v>0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63"/>
      <c r="Z87" s="63"/>
      <c r="AA87" s="63"/>
      <c r="AB87" s="335"/>
      <c r="AC87" s="317"/>
      <c r="AD87" s="63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3"/>
      <c r="BK87" s="273"/>
      <c r="BL87" s="60"/>
      <c r="BM87" s="3"/>
      <c r="BN87" s="283"/>
      <c r="BO87" s="79"/>
      <c r="BP87" s="40"/>
      <c r="BQ87" s="75"/>
      <c r="BR87" s="82"/>
      <c r="BS87" s="3"/>
      <c r="BT87" s="79"/>
      <c r="BU87" s="137"/>
    </row>
    <row r="88" spans="1:73" ht="15.75">
      <c r="A88" s="218" t="s">
        <v>1566</v>
      </c>
      <c r="B88" s="3"/>
      <c r="C88" s="3"/>
      <c r="D88" s="33">
        <f t="shared" si="2"/>
        <v>0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273"/>
      <c r="Z88" s="273"/>
      <c r="AA88" s="63"/>
      <c r="AB88" s="325"/>
      <c r="AC88" s="317"/>
      <c r="AD88" s="63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3"/>
      <c r="BK88" s="273"/>
      <c r="BL88" s="60"/>
      <c r="BM88" s="3"/>
      <c r="BN88" s="283"/>
      <c r="BO88" s="79"/>
      <c r="BP88" s="40"/>
      <c r="BQ88" s="75"/>
      <c r="BR88" s="82"/>
      <c r="BS88" s="3"/>
      <c r="BT88" s="79"/>
      <c r="BU88" s="137"/>
    </row>
    <row r="89" spans="1:73" ht="15.75">
      <c r="A89" s="63" t="s">
        <v>2566</v>
      </c>
      <c r="B89" s="3"/>
      <c r="C89" s="3"/>
      <c r="D89" s="33">
        <f t="shared" si="2"/>
        <v>0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63"/>
      <c r="Z89" s="63"/>
      <c r="AA89" s="63"/>
      <c r="AB89" s="324"/>
      <c r="AC89" s="317"/>
      <c r="AD89" s="63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3"/>
      <c r="BK89" s="273"/>
      <c r="BL89" s="60"/>
      <c r="BM89" s="3"/>
      <c r="BN89" s="283"/>
      <c r="BO89" s="79"/>
      <c r="BP89" s="40"/>
      <c r="BQ89" s="75"/>
      <c r="BR89" s="82"/>
      <c r="BS89" s="3"/>
      <c r="BT89" s="79"/>
      <c r="BU89" s="137"/>
    </row>
    <row r="90" spans="1:73" ht="15.75">
      <c r="A90" s="63" t="s">
        <v>736</v>
      </c>
      <c r="B90" s="3"/>
      <c r="C90" s="3"/>
      <c r="D90" s="33">
        <f t="shared" si="2"/>
        <v>0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63"/>
      <c r="Z90" s="63"/>
      <c r="AA90" s="63"/>
      <c r="AB90" s="335"/>
      <c r="AC90" s="317"/>
      <c r="AD90" s="63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3"/>
      <c r="BK90" s="273"/>
      <c r="BL90" s="60"/>
      <c r="BM90" s="3"/>
      <c r="BN90" s="283"/>
      <c r="BO90" s="79"/>
      <c r="BP90" s="40"/>
      <c r="BQ90" s="75"/>
      <c r="BR90" s="82"/>
      <c r="BS90" s="3"/>
      <c r="BT90" s="79"/>
      <c r="BU90" s="137"/>
    </row>
    <row r="91" spans="1:73" ht="15.75">
      <c r="A91" s="63" t="s">
        <v>4023</v>
      </c>
      <c r="B91" s="3"/>
      <c r="C91" s="3"/>
      <c r="D91" s="33">
        <f t="shared" si="2"/>
        <v>0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63"/>
      <c r="Z91" s="63"/>
      <c r="AA91" s="63"/>
      <c r="AB91" s="324"/>
      <c r="AC91" s="317"/>
      <c r="AD91" s="63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3"/>
      <c r="BK91" s="273"/>
      <c r="BL91" s="60"/>
      <c r="BM91" s="3"/>
      <c r="BN91" s="283"/>
      <c r="BO91" s="79"/>
      <c r="BP91" s="40"/>
      <c r="BQ91" s="75"/>
      <c r="BR91" s="82"/>
      <c r="BS91" s="3"/>
      <c r="BT91" s="79"/>
      <c r="BU91" s="137"/>
    </row>
    <row r="92" spans="1:73" ht="15.75">
      <c r="A92" s="273" t="s">
        <v>1924</v>
      </c>
      <c r="B92" s="3"/>
      <c r="C92" s="3"/>
      <c r="D92" s="33">
        <f t="shared" si="2"/>
        <v>0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63"/>
      <c r="Z92" s="63"/>
      <c r="AA92" s="63"/>
      <c r="AB92" s="325"/>
      <c r="AC92" s="317"/>
      <c r="AD92" s="63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3"/>
      <c r="BK92" s="273"/>
      <c r="BL92" s="60"/>
      <c r="BM92" s="3"/>
      <c r="BN92" s="283"/>
      <c r="BO92" s="79"/>
      <c r="BP92" s="40"/>
      <c r="BQ92" s="75"/>
      <c r="BR92" s="82"/>
      <c r="BS92" s="3"/>
      <c r="BT92" s="79"/>
      <c r="BU92" s="137"/>
    </row>
    <row r="93" spans="1:73" ht="15.75">
      <c r="A93" s="63" t="s">
        <v>706</v>
      </c>
      <c r="B93" s="3"/>
      <c r="C93" s="3"/>
      <c r="D93" s="33">
        <f t="shared" si="2"/>
        <v>0</v>
      </c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63"/>
      <c r="Z93" s="63"/>
      <c r="AA93" s="63"/>
      <c r="AB93" s="324"/>
      <c r="AC93" s="317"/>
      <c r="AD93" s="63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3"/>
      <c r="BK93" s="273"/>
      <c r="BL93" s="60"/>
      <c r="BM93" s="3"/>
      <c r="BN93" s="283"/>
      <c r="BO93" s="79"/>
      <c r="BP93" s="40"/>
      <c r="BQ93" s="75"/>
      <c r="BR93" s="82"/>
      <c r="BS93" s="3"/>
      <c r="BT93" s="79"/>
      <c r="BU93" s="137"/>
    </row>
    <row r="94" spans="1:73" ht="15.75">
      <c r="A94" s="63" t="s">
        <v>705</v>
      </c>
      <c r="B94" s="3"/>
      <c r="C94" s="3"/>
      <c r="D94" s="33">
        <f t="shared" si="2"/>
        <v>0</v>
      </c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28"/>
      <c r="Z94" s="28"/>
      <c r="AA94" s="63"/>
      <c r="AB94" s="324"/>
      <c r="AC94" s="317"/>
      <c r="AD94" s="63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3"/>
      <c r="BK94" s="273"/>
      <c r="BL94" s="60"/>
      <c r="BM94" s="3"/>
      <c r="BN94" s="283"/>
      <c r="BO94" s="79"/>
      <c r="BP94" s="40"/>
      <c r="BQ94" s="75"/>
      <c r="BR94" s="82"/>
      <c r="BS94" s="3"/>
      <c r="BT94" s="79"/>
      <c r="BU94" s="137"/>
    </row>
    <row r="95" spans="1:73" ht="15.75">
      <c r="A95" s="273" t="s">
        <v>2003</v>
      </c>
      <c r="B95" s="3"/>
      <c r="C95" s="3"/>
      <c r="D95" s="33">
        <f t="shared" si="2"/>
        <v>0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273"/>
      <c r="Z95" s="273"/>
      <c r="AA95" s="63"/>
      <c r="AB95" s="324"/>
      <c r="AC95" s="317"/>
      <c r="AD95" s="63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3"/>
      <c r="BK95" s="273"/>
      <c r="BL95" s="60"/>
      <c r="BM95" s="3"/>
      <c r="BN95" s="283"/>
      <c r="BO95" s="79"/>
      <c r="BP95" s="40"/>
      <c r="BQ95" s="75"/>
      <c r="BR95" s="82"/>
      <c r="BS95" s="3"/>
      <c r="BT95" s="79"/>
      <c r="BU95" s="137"/>
    </row>
    <row r="96" spans="1:73" ht="15.75">
      <c r="A96" s="63" t="s">
        <v>2552</v>
      </c>
      <c r="B96" s="3"/>
      <c r="C96" s="3"/>
      <c r="D96" s="33">
        <f t="shared" si="2"/>
        <v>0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224"/>
      <c r="Z96" s="224"/>
      <c r="AA96" s="63"/>
      <c r="AB96" s="324"/>
      <c r="AC96" s="317"/>
      <c r="AD96" s="63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3"/>
      <c r="BK96" s="273"/>
      <c r="BL96" s="60"/>
      <c r="BM96" s="3"/>
      <c r="BN96" s="283"/>
      <c r="BO96" s="79"/>
      <c r="BP96" s="40"/>
      <c r="BQ96" s="75"/>
      <c r="BR96" s="82"/>
      <c r="BS96" s="3"/>
      <c r="BT96" s="79"/>
      <c r="BU96" s="137"/>
    </row>
    <row r="97" spans="1:73" ht="15.75">
      <c r="A97" s="63" t="s">
        <v>690</v>
      </c>
      <c r="B97" s="3"/>
      <c r="C97" s="3"/>
      <c r="D97" s="33">
        <f t="shared" si="2"/>
        <v>0</v>
      </c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273"/>
      <c r="Z97" s="273"/>
      <c r="AA97" s="63"/>
      <c r="AB97" s="324"/>
      <c r="AC97" s="317"/>
      <c r="AD97" s="63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3"/>
      <c r="BK97" s="273"/>
      <c r="BL97" s="60"/>
      <c r="BM97" s="3"/>
      <c r="BN97" s="283"/>
      <c r="BO97" s="79"/>
      <c r="BP97" s="40"/>
      <c r="BQ97" s="75"/>
      <c r="BR97" s="82"/>
      <c r="BS97" s="3"/>
      <c r="BT97" s="79"/>
      <c r="BU97" s="137"/>
    </row>
    <row r="98" spans="1:73" ht="15.75">
      <c r="A98" s="273" t="s">
        <v>1882</v>
      </c>
      <c r="B98" s="3"/>
      <c r="C98" s="3"/>
      <c r="D98" s="33">
        <f t="shared" si="2"/>
        <v>0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63"/>
      <c r="Z98" s="63"/>
      <c r="AA98" s="63"/>
      <c r="AB98" s="335"/>
      <c r="AC98" s="317"/>
      <c r="AD98" s="63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3"/>
      <c r="BK98" s="273"/>
      <c r="BL98" s="60"/>
      <c r="BM98" s="3"/>
      <c r="BN98" s="283"/>
      <c r="BO98" s="79"/>
      <c r="BP98" s="40"/>
      <c r="BQ98" s="75"/>
      <c r="BR98" s="82"/>
      <c r="BS98" s="3"/>
      <c r="BT98" s="79"/>
      <c r="BU98" s="137"/>
    </row>
    <row r="99" spans="1:73" ht="15.75">
      <c r="A99" s="63" t="s">
        <v>4013</v>
      </c>
      <c r="B99" s="3"/>
      <c r="C99" s="3"/>
      <c r="D99" s="33">
        <f t="shared" si="2"/>
        <v>0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63"/>
      <c r="Z99" s="63"/>
      <c r="AA99" s="63"/>
      <c r="AB99" s="335"/>
      <c r="AC99" s="317"/>
      <c r="AD99" s="63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3"/>
      <c r="BK99" s="273"/>
      <c r="BL99" s="60"/>
      <c r="BM99" s="3"/>
      <c r="BN99" s="283"/>
      <c r="BO99" s="79"/>
      <c r="BP99" s="40"/>
      <c r="BQ99" s="75"/>
      <c r="BR99" s="82"/>
      <c r="BS99" s="3"/>
      <c r="BT99" s="79"/>
      <c r="BU99" s="137"/>
    </row>
    <row r="100" spans="1:73" ht="15.75">
      <c r="A100" s="63" t="s">
        <v>4186</v>
      </c>
      <c r="B100" s="3"/>
      <c r="C100" s="3"/>
      <c r="D100" s="33">
        <f t="shared" si="2"/>
        <v>0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224"/>
      <c r="Z100" s="224"/>
      <c r="AA100" s="63"/>
      <c r="AB100" s="324"/>
      <c r="AC100" s="317"/>
      <c r="AD100" s="63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3"/>
      <c r="BK100" s="273"/>
      <c r="BL100" s="60"/>
      <c r="BM100" s="3"/>
      <c r="BN100" s="283"/>
      <c r="BO100" s="79"/>
      <c r="BP100" s="40"/>
      <c r="BQ100" s="75"/>
      <c r="BR100" s="82"/>
      <c r="BS100" s="3"/>
      <c r="BT100" s="79"/>
      <c r="BU100" s="137"/>
    </row>
    <row r="101" spans="1:73" ht="15.75">
      <c r="A101" s="273" t="s">
        <v>31</v>
      </c>
      <c r="B101" s="3"/>
      <c r="C101" s="3"/>
      <c r="D101" s="33">
        <f>SUM(E101:DZ101)</f>
        <v>0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28"/>
      <c r="Z101" s="28"/>
      <c r="AA101" s="63"/>
      <c r="AB101" s="324"/>
      <c r="AC101" s="317"/>
      <c r="AD101" s="63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3"/>
      <c r="BK101" s="273"/>
      <c r="BL101" s="60"/>
      <c r="BM101" s="3"/>
      <c r="BN101" s="283"/>
      <c r="BO101" s="79"/>
      <c r="BP101" s="40"/>
      <c r="BQ101" s="75"/>
      <c r="BR101" s="82"/>
      <c r="BS101" s="3"/>
      <c r="BT101" s="79"/>
      <c r="BU101" s="137"/>
    </row>
    <row r="102" spans="1:73" ht="15.75">
      <c r="A102" s="63" t="s">
        <v>4017</v>
      </c>
      <c r="B102" s="3"/>
      <c r="C102" s="3"/>
      <c r="D102" s="33">
        <f>SUM(E102:DZ102)</f>
        <v>0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63"/>
      <c r="Z102" s="63"/>
      <c r="AA102" s="63"/>
      <c r="AB102" s="324"/>
      <c r="AC102" s="317"/>
      <c r="AD102" s="63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3"/>
      <c r="BK102" s="273"/>
      <c r="BL102" s="60"/>
      <c r="BM102" s="3"/>
      <c r="BN102" s="283"/>
      <c r="BO102" s="79"/>
      <c r="BP102" s="40"/>
      <c r="BQ102" s="75"/>
      <c r="BR102" s="82"/>
      <c r="BS102" s="3"/>
      <c r="BT102" s="79"/>
      <c r="BU102" s="137"/>
    </row>
    <row r="103" spans="1:73" ht="15.75">
      <c r="A103" s="63" t="s">
        <v>747</v>
      </c>
      <c r="B103" s="3"/>
      <c r="C103" s="3"/>
      <c r="D103" s="33">
        <f>SUM(E103:DZ103)</f>
        <v>0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273"/>
      <c r="Z103" s="273"/>
      <c r="AA103" s="63"/>
      <c r="AB103" s="325"/>
      <c r="AC103" s="317"/>
      <c r="AD103" s="63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3"/>
      <c r="BK103" s="273"/>
      <c r="BL103" s="60"/>
      <c r="BM103" s="3"/>
      <c r="BN103" s="283"/>
      <c r="BO103" s="79"/>
      <c r="BP103" s="40"/>
      <c r="BQ103" s="75"/>
      <c r="BR103" s="82"/>
      <c r="BS103" s="3"/>
      <c r="BT103" s="79"/>
      <c r="BU103" s="137"/>
    </row>
    <row r="104" spans="1:73" ht="15.75">
      <c r="A104" s="63" t="s">
        <v>2558</v>
      </c>
      <c r="B104" s="3"/>
      <c r="C104" s="3"/>
      <c r="D104" s="33">
        <f>SUM(E104:DZ104)</f>
        <v>0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273"/>
      <c r="Z104" s="273"/>
      <c r="AA104" s="63"/>
      <c r="AB104" s="324"/>
      <c r="AC104" s="317"/>
      <c r="AD104" s="63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3"/>
      <c r="BK104" s="273"/>
      <c r="BL104" s="60"/>
      <c r="BM104" s="3"/>
      <c r="BN104" s="283"/>
      <c r="BO104" s="79"/>
      <c r="BP104" s="40"/>
      <c r="BQ104" s="75"/>
      <c r="BR104" s="82"/>
      <c r="BS104" s="3"/>
      <c r="BT104" s="79"/>
      <c r="BU104" s="137"/>
    </row>
    <row r="105" spans="1:73" ht="15.75">
      <c r="A105" s="63" t="s">
        <v>739</v>
      </c>
      <c r="B105" s="3"/>
      <c r="C105" s="3"/>
      <c r="D105" s="33">
        <f t="shared" ref="D105:D125" si="3">SUM(E105:DZ105)</f>
        <v>0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273"/>
      <c r="Z105" s="273"/>
      <c r="AA105" s="63"/>
      <c r="AB105" s="324"/>
      <c r="AC105" s="317"/>
      <c r="AD105" s="63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57"/>
      <c r="BD105" s="9"/>
      <c r="BE105" s="9"/>
      <c r="BF105" s="9"/>
      <c r="BG105" s="9"/>
      <c r="BH105" s="9"/>
      <c r="BI105" s="9"/>
      <c r="BJ105" s="273"/>
      <c r="BK105" s="273"/>
      <c r="BL105" s="60"/>
      <c r="BM105" s="3"/>
      <c r="BN105" s="283"/>
      <c r="BO105" s="79"/>
      <c r="BP105" s="40"/>
      <c r="BQ105" s="75"/>
      <c r="BR105" s="82"/>
      <c r="BS105" s="3"/>
      <c r="BT105" s="79"/>
      <c r="BU105" s="137"/>
    </row>
    <row r="106" spans="1:73" ht="15.75">
      <c r="A106" s="273" t="s">
        <v>33</v>
      </c>
      <c r="B106" s="3"/>
      <c r="C106" s="3"/>
      <c r="D106" s="33">
        <f t="shared" si="3"/>
        <v>0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273"/>
      <c r="Z106" s="273"/>
      <c r="AA106" s="63"/>
      <c r="AB106" s="324"/>
      <c r="AC106" s="317"/>
      <c r="AD106" s="63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57"/>
      <c r="BD106" s="9"/>
      <c r="BE106" s="9"/>
      <c r="BF106" s="9"/>
      <c r="BG106" s="9"/>
      <c r="BH106" s="9"/>
      <c r="BI106" s="9"/>
      <c r="BJ106" s="273"/>
      <c r="BK106" s="273"/>
      <c r="BL106" s="60"/>
      <c r="BM106" s="3"/>
      <c r="BN106" s="283"/>
      <c r="BO106" s="79"/>
      <c r="BP106" s="40"/>
      <c r="BQ106" s="75"/>
      <c r="BR106" s="82"/>
      <c r="BS106" s="3"/>
      <c r="BT106" s="79"/>
      <c r="BU106" s="137"/>
    </row>
    <row r="107" spans="1:73" ht="15.75">
      <c r="A107" s="273" t="s">
        <v>37</v>
      </c>
      <c r="B107" s="3"/>
      <c r="C107" s="3"/>
      <c r="D107" s="33">
        <f t="shared" si="3"/>
        <v>0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273"/>
      <c r="Z107" s="273"/>
      <c r="AA107" s="63"/>
      <c r="AB107" s="324"/>
      <c r="AC107" s="317"/>
      <c r="AD107" s="63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57"/>
      <c r="BD107" s="9"/>
      <c r="BE107" s="9"/>
      <c r="BF107" s="9"/>
      <c r="BG107" s="9"/>
      <c r="BH107" s="9"/>
      <c r="BI107" s="9"/>
      <c r="BJ107" s="273"/>
      <c r="BK107" s="273"/>
      <c r="BL107" s="60"/>
      <c r="BM107" s="3"/>
      <c r="BN107" s="283"/>
      <c r="BO107" s="79"/>
      <c r="BP107" s="40"/>
      <c r="BQ107" s="75"/>
      <c r="BR107" s="82"/>
      <c r="BS107" s="3"/>
      <c r="BT107" s="79"/>
      <c r="BU107" s="137"/>
    </row>
    <row r="108" spans="1:73" ht="15.75">
      <c r="A108" s="28" t="s">
        <v>143</v>
      </c>
      <c r="B108" s="3"/>
      <c r="C108" s="3"/>
      <c r="D108" s="33">
        <f t="shared" si="3"/>
        <v>0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273"/>
      <c r="Z108" s="273"/>
      <c r="AA108" s="63"/>
      <c r="AB108" s="324"/>
      <c r="AC108" s="317"/>
      <c r="AD108" s="63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57"/>
      <c r="BD108" s="9"/>
      <c r="BE108" s="9"/>
      <c r="BF108" s="9"/>
      <c r="BG108" s="9"/>
      <c r="BH108" s="9"/>
      <c r="BI108" s="9"/>
      <c r="BJ108" s="273"/>
      <c r="BK108" s="273"/>
      <c r="BL108" s="60"/>
      <c r="BM108" s="3"/>
      <c r="BN108" s="283"/>
      <c r="BO108" s="79"/>
      <c r="BP108" s="40"/>
      <c r="BQ108" s="75"/>
      <c r="BR108" s="82"/>
      <c r="BS108" s="3"/>
      <c r="BT108" s="79"/>
      <c r="BU108" s="137"/>
    </row>
    <row r="109" spans="1:73" ht="15.75">
      <c r="A109" s="63" t="s">
        <v>4020</v>
      </c>
      <c r="B109" s="3"/>
      <c r="C109" s="3"/>
      <c r="D109" s="33">
        <f t="shared" si="3"/>
        <v>0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273"/>
      <c r="Z109" s="273"/>
      <c r="AA109" s="63"/>
      <c r="AB109" s="324"/>
      <c r="AC109" s="317"/>
      <c r="AD109" s="63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57"/>
      <c r="BD109" s="9"/>
      <c r="BE109" s="9"/>
      <c r="BF109" s="9"/>
      <c r="BG109" s="9"/>
      <c r="BH109" s="9"/>
      <c r="BI109" s="9"/>
      <c r="BJ109" s="273"/>
      <c r="BK109" s="273"/>
      <c r="BL109" s="60"/>
      <c r="BM109" s="3"/>
      <c r="BN109" s="283"/>
      <c r="BO109" s="79"/>
      <c r="BP109" s="40"/>
      <c r="BQ109" s="75"/>
      <c r="BR109" s="82"/>
      <c r="BS109" s="3"/>
      <c r="BT109" s="79"/>
      <c r="BU109" s="137"/>
    </row>
    <row r="110" spans="1:73" ht="15.75">
      <c r="A110" s="218" t="s">
        <v>1568</v>
      </c>
      <c r="B110" s="3"/>
      <c r="C110" s="3"/>
      <c r="D110" s="33">
        <f t="shared" si="3"/>
        <v>0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273"/>
      <c r="Z110" s="273"/>
      <c r="AA110" s="63"/>
      <c r="AB110" s="324"/>
      <c r="AC110" s="317"/>
      <c r="AD110" s="63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57"/>
      <c r="BD110" s="9"/>
      <c r="BE110" s="9"/>
      <c r="BF110" s="9"/>
      <c r="BG110" s="9"/>
      <c r="BH110" s="9"/>
      <c r="BI110" s="9"/>
      <c r="BJ110" s="273"/>
      <c r="BK110" s="273"/>
      <c r="BL110" s="60"/>
      <c r="BM110" s="3"/>
      <c r="BN110" s="283"/>
      <c r="BO110" s="79"/>
      <c r="BP110" s="40"/>
      <c r="BQ110" s="75"/>
      <c r="BR110" s="82"/>
      <c r="BS110" s="3"/>
      <c r="BT110" s="79"/>
      <c r="BU110" s="137"/>
    </row>
    <row r="111" spans="1:73" ht="15.75">
      <c r="A111" s="63" t="s">
        <v>4021</v>
      </c>
      <c r="B111" s="3"/>
      <c r="C111" s="3"/>
      <c r="D111" s="33">
        <f t="shared" si="3"/>
        <v>0</v>
      </c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273"/>
      <c r="Z111" s="273"/>
      <c r="AA111" s="63"/>
      <c r="AB111" s="324"/>
      <c r="AC111" s="317"/>
      <c r="AD111" s="63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57"/>
      <c r="BD111" s="9"/>
      <c r="BE111" s="9"/>
      <c r="BF111" s="9"/>
      <c r="BG111" s="9"/>
      <c r="BH111" s="9"/>
      <c r="BI111" s="9"/>
      <c r="BJ111" s="273"/>
      <c r="BK111" s="273"/>
      <c r="BL111" s="60"/>
      <c r="BM111" s="3"/>
      <c r="BN111" s="283"/>
      <c r="BO111" s="79"/>
      <c r="BP111" s="40"/>
      <c r="BQ111" s="75"/>
      <c r="BR111" s="82"/>
      <c r="BS111" s="3"/>
      <c r="BT111" s="79"/>
      <c r="BU111" s="137"/>
    </row>
    <row r="112" spans="1:73" ht="15.75">
      <c r="A112" s="63" t="s">
        <v>4026</v>
      </c>
      <c r="B112" s="3"/>
      <c r="C112" s="3"/>
      <c r="D112" s="33">
        <f t="shared" si="3"/>
        <v>0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273"/>
      <c r="Z112" s="273"/>
      <c r="AA112" s="63"/>
      <c r="AB112" s="324"/>
      <c r="AC112" s="317"/>
      <c r="AD112" s="63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57"/>
      <c r="BD112" s="9"/>
      <c r="BE112" s="9"/>
      <c r="BF112" s="9"/>
      <c r="BG112" s="9"/>
      <c r="BH112" s="9"/>
      <c r="BI112" s="9"/>
      <c r="BJ112" s="273"/>
      <c r="BK112" s="273"/>
      <c r="BL112" s="60"/>
      <c r="BM112" s="3"/>
      <c r="BN112" s="283"/>
      <c r="BO112" s="79"/>
      <c r="BP112" s="40"/>
      <c r="BQ112" s="75"/>
      <c r="BR112" s="82"/>
      <c r="BS112" s="3"/>
      <c r="BT112" s="79"/>
      <c r="BU112" s="137"/>
    </row>
    <row r="113" spans="1:73" ht="15.75">
      <c r="A113" s="273" t="s">
        <v>1905</v>
      </c>
      <c r="B113" s="3"/>
      <c r="C113" s="3"/>
      <c r="D113" s="33">
        <f t="shared" si="3"/>
        <v>0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273"/>
      <c r="Z113" s="273"/>
      <c r="AA113" s="63"/>
      <c r="AB113" s="324"/>
      <c r="AC113" s="317"/>
      <c r="AD113" s="63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57"/>
      <c r="BD113" s="9"/>
      <c r="BE113" s="9"/>
      <c r="BF113" s="9"/>
      <c r="BG113" s="9"/>
      <c r="BH113" s="9"/>
      <c r="BI113" s="9"/>
      <c r="BJ113" s="273"/>
      <c r="BK113" s="273"/>
      <c r="BL113" s="60"/>
      <c r="BM113" s="3"/>
      <c r="BN113" s="283"/>
      <c r="BO113" s="79"/>
      <c r="BP113" s="40"/>
      <c r="BQ113" s="75"/>
      <c r="BR113" s="82"/>
      <c r="BS113" s="3"/>
      <c r="BT113" s="79"/>
      <c r="BU113" s="137"/>
    </row>
    <row r="114" spans="1:73" ht="15.75">
      <c r="A114" s="63" t="s">
        <v>180</v>
      </c>
      <c r="B114" s="3"/>
      <c r="C114" s="3"/>
      <c r="D114" s="33">
        <f t="shared" si="3"/>
        <v>0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273"/>
      <c r="Z114" s="273"/>
      <c r="AA114" s="63"/>
      <c r="AB114" s="324"/>
      <c r="AC114" s="317"/>
      <c r="AD114" s="63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57"/>
      <c r="BD114" s="9"/>
      <c r="BE114" s="9"/>
      <c r="BF114" s="9"/>
      <c r="BG114" s="9"/>
      <c r="BH114" s="9"/>
      <c r="BI114" s="9"/>
      <c r="BJ114" s="273"/>
      <c r="BK114" s="273"/>
      <c r="BL114" s="60"/>
      <c r="BM114" s="3"/>
      <c r="BN114" s="283"/>
      <c r="BO114" s="79"/>
      <c r="BP114" s="40"/>
      <c r="BQ114" s="75"/>
      <c r="BR114" s="82"/>
      <c r="BS114" s="3"/>
      <c r="BT114" s="79"/>
      <c r="BU114" s="137"/>
    </row>
    <row r="115" spans="1:73" ht="15.75">
      <c r="A115" s="63" t="s">
        <v>4009</v>
      </c>
      <c r="B115" s="3"/>
      <c r="C115" s="3"/>
      <c r="D115" s="33">
        <f t="shared" si="3"/>
        <v>0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273"/>
      <c r="Z115" s="273"/>
      <c r="AA115" s="63"/>
      <c r="AB115" s="324"/>
      <c r="AC115" s="317"/>
      <c r="AD115" s="63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57"/>
      <c r="BD115" s="9"/>
      <c r="BE115" s="9"/>
      <c r="BF115" s="9"/>
      <c r="BG115" s="9"/>
      <c r="BH115" s="9"/>
      <c r="BI115" s="9"/>
      <c r="BJ115" s="273"/>
      <c r="BK115" s="273"/>
      <c r="BL115" s="60"/>
      <c r="BM115" s="3"/>
      <c r="BN115" s="283"/>
      <c r="BO115" s="79"/>
      <c r="BP115" s="40"/>
      <c r="BQ115" s="75"/>
      <c r="BR115" s="82"/>
      <c r="BS115" s="3"/>
      <c r="BT115" s="79"/>
      <c r="BU115" s="137"/>
    </row>
    <row r="116" spans="1:73" ht="15.75">
      <c r="A116" s="63" t="s">
        <v>2564</v>
      </c>
      <c r="B116" s="3"/>
      <c r="C116" s="3"/>
      <c r="D116" s="33">
        <f t="shared" si="3"/>
        <v>0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273"/>
      <c r="Z116" s="273"/>
      <c r="AA116" s="63"/>
      <c r="AB116" s="324"/>
      <c r="AC116" s="317"/>
      <c r="AD116" s="63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57"/>
      <c r="BD116" s="9"/>
      <c r="BE116" s="9"/>
      <c r="BF116" s="9"/>
      <c r="BG116" s="9"/>
      <c r="BH116" s="9"/>
      <c r="BI116" s="9"/>
      <c r="BJ116" s="273"/>
      <c r="BK116" s="273"/>
      <c r="BL116" s="60"/>
      <c r="BM116" s="3"/>
      <c r="BN116" s="283"/>
      <c r="BO116" s="79"/>
      <c r="BP116" s="40"/>
      <c r="BQ116" s="75"/>
      <c r="BR116" s="82"/>
      <c r="BS116" s="3"/>
      <c r="BT116" s="79"/>
      <c r="BU116" s="137"/>
    </row>
    <row r="117" spans="1:73" ht="15.75">
      <c r="A117" s="218" t="s">
        <v>1565</v>
      </c>
      <c r="B117" s="3"/>
      <c r="C117" s="3"/>
      <c r="D117" s="33">
        <f t="shared" si="3"/>
        <v>0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273"/>
      <c r="Z117" s="273"/>
      <c r="AA117" s="63"/>
      <c r="AB117" s="324"/>
      <c r="AC117" s="317"/>
      <c r="AD117" s="63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57"/>
      <c r="BD117" s="9"/>
      <c r="BE117" s="9"/>
      <c r="BF117" s="9"/>
      <c r="BG117" s="9"/>
      <c r="BH117" s="9"/>
      <c r="BI117" s="9"/>
      <c r="BJ117" s="273"/>
      <c r="BK117" s="273"/>
      <c r="BL117" s="60"/>
      <c r="BM117" s="3"/>
      <c r="BN117" s="283"/>
      <c r="BO117" s="79"/>
      <c r="BP117" s="40"/>
      <c r="BQ117" s="75"/>
      <c r="BR117" s="82"/>
      <c r="BS117" s="3"/>
      <c r="BT117" s="79"/>
      <c r="BU117" s="137"/>
    </row>
    <row r="118" spans="1:73" ht="15.75">
      <c r="A118" s="63" t="s">
        <v>4028</v>
      </c>
      <c r="B118" s="3"/>
      <c r="C118" s="3"/>
      <c r="D118" s="33">
        <f t="shared" si="3"/>
        <v>0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273"/>
      <c r="Z118" s="273"/>
      <c r="AA118" s="63"/>
      <c r="AB118" s="324"/>
      <c r="AC118" s="317"/>
      <c r="AD118" s="63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57"/>
      <c r="BD118" s="9"/>
      <c r="BE118" s="9"/>
      <c r="BF118" s="9"/>
      <c r="BG118" s="9"/>
      <c r="BH118" s="9"/>
      <c r="BI118" s="9"/>
      <c r="BJ118" s="273"/>
      <c r="BK118" s="273"/>
      <c r="BL118" s="60"/>
      <c r="BM118" s="3"/>
      <c r="BN118" s="283"/>
      <c r="BO118" s="79"/>
      <c r="BP118" s="40"/>
      <c r="BQ118" s="75"/>
      <c r="BR118" s="82"/>
      <c r="BS118" s="3"/>
      <c r="BT118" s="79"/>
      <c r="BU118" s="137"/>
    </row>
    <row r="119" spans="1:73" ht="15.75">
      <c r="A119" s="63" t="s">
        <v>155</v>
      </c>
      <c r="B119" s="3"/>
      <c r="C119" s="3"/>
      <c r="D119" s="33">
        <f t="shared" si="3"/>
        <v>0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273"/>
      <c r="Z119" s="273"/>
      <c r="AA119" s="63"/>
      <c r="AB119" s="324"/>
      <c r="AC119" s="317"/>
      <c r="AD119" s="63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57"/>
      <c r="BD119" s="9"/>
      <c r="BE119" s="9"/>
      <c r="BF119" s="9"/>
      <c r="BG119" s="9"/>
      <c r="BH119" s="9"/>
      <c r="BI119" s="9"/>
      <c r="BJ119" s="273"/>
      <c r="BK119" s="273"/>
      <c r="BL119" s="60"/>
      <c r="BM119" s="3"/>
      <c r="BN119" s="283"/>
      <c r="BO119" s="79"/>
      <c r="BP119" s="40"/>
      <c r="BQ119" s="75"/>
      <c r="BR119" s="82"/>
      <c r="BS119" s="3"/>
      <c r="BT119" s="79"/>
      <c r="BU119" s="137"/>
    </row>
    <row r="120" spans="1:73" ht="15.75">
      <c r="A120" s="63" t="s">
        <v>4029</v>
      </c>
      <c r="B120" s="3"/>
      <c r="C120" s="3"/>
      <c r="D120" s="33">
        <f t="shared" si="3"/>
        <v>0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273"/>
      <c r="Z120" s="273"/>
      <c r="AA120" s="63"/>
      <c r="AB120" s="324"/>
      <c r="AC120" s="317"/>
      <c r="AD120" s="63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57"/>
      <c r="BD120" s="9"/>
      <c r="BE120" s="9"/>
      <c r="BF120" s="9"/>
      <c r="BG120" s="9"/>
      <c r="BH120" s="9"/>
      <c r="BI120" s="9"/>
      <c r="BJ120" s="273"/>
      <c r="BK120" s="273"/>
      <c r="BL120" s="60"/>
      <c r="BM120" s="3"/>
      <c r="BN120" s="283"/>
      <c r="BO120" s="79"/>
      <c r="BP120" s="40"/>
      <c r="BQ120" s="75"/>
      <c r="BR120" s="82"/>
      <c r="BS120" s="3"/>
      <c r="BT120" s="79"/>
      <c r="BU120" s="137"/>
    </row>
    <row r="121" spans="1:73" ht="15.75">
      <c r="A121" s="63" t="s">
        <v>4027</v>
      </c>
      <c r="B121" s="3"/>
      <c r="C121" s="3"/>
      <c r="D121" s="33">
        <f t="shared" si="3"/>
        <v>0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273"/>
      <c r="Z121" s="273"/>
      <c r="AA121" s="63"/>
      <c r="AB121" s="324"/>
      <c r="AC121" s="317"/>
      <c r="AD121" s="63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57"/>
      <c r="BD121" s="9"/>
      <c r="BE121" s="9"/>
      <c r="BF121" s="9"/>
      <c r="BG121" s="9"/>
      <c r="BH121" s="9"/>
      <c r="BI121" s="9"/>
      <c r="BJ121" s="273"/>
      <c r="BK121" s="273"/>
      <c r="BL121" s="60"/>
      <c r="BM121" s="3"/>
      <c r="BN121" s="283"/>
      <c r="BO121" s="79"/>
      <c r="BP121" s="40"/>
      <c r="BQ121" s="75"/>
      <c r="BR121" s="82"/>
      <c r="BS121" s="3"/>
      <c r="BT121" s="79"/>
      <c r="BU121" s="137"/>
    </row>
    <row r="122" spans="1:73" ht="15.75">
      <c r="A122" s="63" t="s">
        <v>4008</v>
      </c>
      <c r="B122" s="3"/>
      <c r="C122" s="3"/>
      <c r="D122" s="33">
        <f t="shared" si="3"/>
        <v>0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273"/>
      <c r="Z122" s="273"/>
      <c r="AA122" s="63"/>
      <c r="AB122" s="324"/>
      <c r="AC122" s="317"/>
      <c r="AD122" s="63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57"/>
      <c r="BD122" s="9"/>
      <c r="BE122" s="9"/>
      <c r="BF122" s="9"/>
      <c r="BG122" s="9"/>
      <c r="BH122" s="9"/>
      <c r="BI122" s="9"/>
      <c r="BJ122" s="273"/>
      <c r="BK122" s="273"/>
      <c r="BL122" s="60"/>
      <c r="BM122" s="3"/>
      <c r="BN122" s="283"/>
      <c r="BO122" s="79"/>
      <c r="BP122" s="40"/>
      <c r="BQ122" s="75"/>
      <c r="BR122" s="82"/>
      <c r="BS122" s="3"/>
      <c r="BT122" s="79"/>
      <c r="BU122" s="137"/>
    </row>
    <row r="123" spans="1:73" ht="15.75">
      <c r="A123" s="63" t="s">
        <v>710</v>
      </c>
      <c r="B123" s="3"/>
      <c r="C123" s="3"/>
      <c r="D123" s="33">
        <f t="shared" si="3"/>
        <v>0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273"/>
      <c r="Z123" s="273"/>
      <c r="AA123" s="63"/>
      <c r="AB123" s="324"/>
      <c r="AC123" s="317"/>
      <c r="AD123" s="63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57"/>
      <c r="BD123" s="9"/>
      <c r="BE123" s="9"/>
      <c r="BF123" s="9"/>
      <c r="BG123" s="9"/>
      <c r="BH123" s="9"/>
      <c r="BI123" s="9"/>
      <c r="BJ123" s="273"/>
      <c r="BK123" s="273"/>
      <c r="BL123" s="60"/>
      <c r="BM123" s="3"/>
      <c r="BN123" s="283"/>
      <c r="BO123" s="79"/>
      <c r="BP123" s="40"/>
      <c r="BQ123" s="75"/>
      <c r="BR123" s="82"/>
      <c r="BS123" s="3"/>
      <c r="BT123" s="79"/>
      <c r="BU123" s="137"/>
    </row>
    <row r="124" spans="1:73" ht="15.75">
      <c r="A124" s="63" t="s">
        <v>2541</v>
      </c>
      <c r="B124" s="3"/>
      <c r="C124" s="3"/>
      <c r="D124" s="33">
        <f t="shared" si="3"/>
        <v>0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273"/>
      <c r="Z124" s="273"/>
      <c r="AA124" s="63"/>
      <c r="AB124" s="324"/>
      <c r="AC124" s="317"/>
      <c r="AD124" s="63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57"/>
      <c r="BD124" s="9"/>
      <c r="BE124" s="9"/>
      <c r="BF124" s="9"/>
      <c r="BG124" s="9"/>
      <c r="BH124" s="9"/>
      <c r="BI124" s="9"/>
      <c r="BJ124" s="273"/>
      <c r="BK124" s="273"/>
      <c r="BL124" s="60"/>
      <c r="BM124" s="3"/>
      <c r="BN124" s="283"/>
      <c r="BO124" s="79"/>
      <c r="BP124" s="40"/>
      <c r="BQ124" s="75"/>
      <c r="BR124" s="82"/>
      <c r="BS124" s="3"/>
      <c r="BT124" s="79"/>
      <c r="BU124" s="137"/>
    </row>
    <row r="125" spans="1:73" ht="15.75">
      <c r="A125" s="273" t="s">
        <v>1888</v>
      </c>
      <c r="B125" s="3"/>
      <c r="C125" s="3"/>
      <c r="D125" s="33">
        <f t="shared" si="3"/>
        <v>0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273"/>
      <c r="Z125" s="273"/>
      <c r="AA125" s="63"/>
      <c r="AB125" s="324"/>
      <c r="AC125" s="317"/>
      <c r="AD125" s="63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57"/>
      <c r="BD125" s="9"/>
      <c r="BE125" s="9"/>
      <c r="BF125" s="9"/>
      <c r="BG125" s="9"/>
      <c r="BH125" s="9"/>
      <c r="BI125" s="9"/>
      <c r="BJ125" s="273"/>
      <c r="BK125" s="273"/>
      <c r="BL125" s="60"/>
      <c r="BM125" s="3"/>
      <c r="BN125" s="283"/>
      <c r="BO125" s="79"/>
      <c r="BP125" s="40"/>
      <c r="BQ125" s="75"/>
      <c r="BR125" s="82"/>
      <c r="BS125" s="3"/>
      <c r="BT125" s="79"/>
      <c r="BU125" s="137"/>
    </row>
    <row r="126" spans="1:73" ht="15.75">
      <c r="A126" s="60"/>
      <c r="B126" s="3"/>
      <c r="C126" s="3"/>
      <c r="D126" s="33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3"/>
      <c r="AC126" s="3"/>
      <c r="AD126" s="3"/>
      <c r="AE126" s="79"/>
      <c r="AF126" s="137"/>
      <c r="AH126" s="1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82"/>
      <c r="BR126" s="82"/>
      <c r="BS126" s="3"/>
      <c r="BT126" s="79"/>
      <c r="BU126" s="137"/>
    </row>
    <row r="127" spans="1:73" ht="15.75">
      <c r="D127" s="33"/>
    </row>
    <row r="128" spans="1:73" ht="15.75">
      <c r="D128" s="33"/>
    </row>
    <row r="129" spans="1:60" s="30" customFormat="1" ht="20.25">
      <c r="A129" s="30" t="s">
        <v>172</v>
      </c>
      <c r="B129"/>
      <c r="C129"/>
      <c r="D129" s="32" t="s">
        <v>40</v>
      </c>
      <c r="E129" s="110" t="s">
        <v>2606</v>
      </c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</row>
    <row r="130" spans="1:60" ht="15.75">
      <c r="A130" s="63" t="s">
        <v>2553</v>
      </c>
      <c r="B130" s="3"/>
      <c r="C130" s="3"/>
      <c r="D130" s="33">
        <f>SUM(E130:DZ130)</f>
        <v>49.5</v>
      </c>
      <c r="E130" s="528">
        <v>49.5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63"/>
      <c r="R130" s="63"/>
      <c r="S130" s="63"/>
      <c r="T130" s="335"/>
      <c r="U130" s="317"/>
      <c r="V130" s="63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273"/>
      <c r="AI130" s="273"/>
      <c r="AJ130" s="63"/>
      <c r="AK130" s="324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273" t="s">
        <v>1890</v>
      </c>
      <c r="B131" s="3"/>
      <c r="C131" s="3"/>
      <c r="D131" s="33">
        <f>SUM(E131:DZ131)</f>
        <v>48</v>
      </c>
      <c r="E131" s="528">
        <v>48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273"/>
      <c r="R131" s="273"/>
      <c r="S131" s="63"/>
      <c r="T131" s="324"/>
      <c r="U131" s="317"/>
      <c r="V131" s="63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24"/>
      <c r="AI131" s="224"/>
      <c r="AJ131" s="63"/>
      <c r="AK131" s="324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218" t="s">
        <v>1563</v>
      </c>
      <c r="B132" s="3"/>
      <c r="C132" s="3"/>
      <c r="D132" s="33">
        <f>SUM(E132:DZ132)</f>
        <v>290.60000000000002</v>
      </c>
      <c r="E132" s="528">
        <v>290.60000000000002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224"/>
      <c r="R132" s="224"/>
      <c r="S132" s="63"/>
      <c r="T132" s="324"/>
      <c r="U132" s="317"/>
      <c r="V132" s="63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2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273" t="s">
        <v>1883</v>
      </c>
      <c r="B133" s="3"/>
      <c r="C133" s="3"/>
      <c r="D133" s="33">
        <f>SUM(E133:DZ133)</f>
        <v>148.5</v>
      </c>
      <c r="E133" s="528">
        <v>148.5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273"/>
      <c r="R133" s="273"/>
      <c r="S133" s="63"/>
      <c r="T133" s="324"/>
      <c r="U133" s="317"/>
      <c r="V133" s="63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3"/>
      <c r="AI133" s="273"/>
      <c r="AJ133" s="63"/>
      <c r="AK133" s="324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63" t="s">
        <v>4035</v>
      </c>
      <c r="B134" s="3"/>
      <c r="C134" s="3"/>
      <c r="D134" s="33">
        <f>SUM(E134:DZ134)</f>
        <v>132.4</v>
      </c>
      <c r="E134" s="528">
        <v>132.4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224"/>
      <c r="R134" s="224"/>
      <c r="S134" s="63"/>
      <c r="T134" s="324"/>
      <c r="U134" s="317"/>
      <c r="V134" s="63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224"/>
      <c r="AI134" s="224"/>
      <c r="AJ134" s="63"/>
      <c r="AK134" s="324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218" t="s">
        <v>1553</v>
      </c>
      <c r="B135" s="3"/>
      <c r="C135" s="3"/>
      <c r="D135" s="33">
        <f>SUM(E135:DZ135)</f>
        <v>482.70000000000005</v>
      </c>
      <c r="E135" s="528">
        <v>482.70000000000005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224"/>
      <c r="R135" s="224"/>
      <c r="S135" s="63"/>
      <c r="T135" s="324"/>
      <c r="U135" s="317"/>
      <c r="V135" s="63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24"/>
      <c r="AI135" s="224"/>
      <c r="AJ135" s="63"/>
      <c r="AK135" s="324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3" t="s">
        <v>2542</v>
      </c>
      <c r="B136" s="3"/>
      <c r="C136" s="3"/>
      <c r="D136" s="33">
        <f>SUM(E136:DZ136)</f>
        <v>240</v>
      </c>
      <c r="E136" s="528">
        <v>240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63"/>
      <c r="R136" s="63"/>
      <c r="S136" s="63"/>
      <c r="T136" s="335"/>
      <c r="U136" s="317"/>
      <c r="V136" s="63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3"/>
      <c r="AI136" s="273"/>
      <c r="AJ136" s="63"/>
      <c r="AK136" s="324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273" t="s">
        <v>1</v>
      </c>
      <c r="B137" s="3"/>
      <c r="C137" s="3"/>
      <c r="D137" s="33">
        <f>SUM(E137:DZ137)</f>
        <v>452.2</v>
      </c>
      <c r="E137" s="528">
        <v>452.2</v>
      </c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273"/>
      <c r="R137" s="273"/>
      <c r="S137" s="63"/>
      <c r="T137" s="324"/>
      <c r="U137" s="317"/>
      <c r="V137" s="63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3"/>
      <c r="AI137" s="273"/>
      <c r="AJ137" s="63"/>
      <c r="AK137" s="324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273" t="s">
        <v>1898</v>
      </c>
      <c r="B138" s="3"/>
      <c r="C138" s="3"/>
      <c r="D138" s="33">
        <f>SUM(E138:DZ138)</f>
        <v>389.29999999999995</v>
      </c>
      <c r="E138" s="528">
        <v>389.29999999999995</v>
      </c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273"/>
      <c r="R138" s="273"/>
      <c r="S138" s="63"/>
      <c r="T138" s="324"/>
      <c r="U138" s="317"/>
      <c r="V138" s="63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273"/>
      <c r="AI138" s="273"/>
      <c r="AJ138" s="63"/>
      <c r="AK138" s="324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3" t="s">
        <v>2560</v>
      </c>
      <c r="B139" s="3"/>
      <c r="C139" s="3"/>
      <c r="D139" s="33">
        <f>SUM(E139:DZ139)</f>
        <v>671.2</v>
      </c>
      <c r="E139" s="528">
        <v>671.2</v>
      </c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63"/>
      <c r="R139" s="63"/>
      <c r="S139" s="63"/>
      <c r="T139" s="335"/>
      <c r="U139" s="317"/>
      <c r="V139" s="63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224"/>
      <c r="AI139" s="224"/>
      <c r="AJ139" s="63"/>
      <c r="AK139" s="32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63" t="s">
        <v>4016</v>
      </c>
      <c r="B140" s="3"/>
      <c r="C140" s="3"/>
      <c r="D140" s="33">
        <f>SUM(E140:DZ140)</f>
        <v>154.10000000000002</v>
      </c>
      <c r="E140" s="528">
        <v>154.10000000000002</v>
      </c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224"/>
      <c r="R140" s="224"/>
      <c r="S140" s="63"/>
      <c r="T140" s="324"/>
      <c r="U140" s="317"/>
      <c r="V140" s="63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63"/>
      <c r="AI140" s="63"/>
      <c r="AJ140" s="63"/>
      <c r="AK140" s="324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218" t="s">
        <v>1559</v>
      </c>
      <c r="B141" s="3"/>
      <c r="C141" s="3"/>
      <c r="D141" s="33">
        <f>SUM(E141:DZ141)</f>
        <v>220.85000000000002</v>
      </c>
      <c r="E141" s="528">
        <v>220.85000000000002</v>
      </c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63"/>
      <c r="R141" s="63"/>
      <c r="S141" s="63"/>
      <c r="T141" s="324"/>
      <c r="U141" s="317"/>
      <c r="V141" s="63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273"/>
      <c r="AI141" s="273"/>
      <c r="AJ141" s="63"/>
      <c r="AK141" s="324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63" t="s">
        <v>4309</v>
      </c>
      <c r="B142" s="3"/>
      <c r="C142" s="3"/>
      <c r="D142" s="33">
        <f>SUM(E142:DZ142)</f>
        <v>174.59999999999997</v>
      </c>
      <c r="E142" s="528">
        <v>174.59999999999997</v>
      </c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273"/>
      <c r="R142" s="273"/>
      <c r="S142" s="63"/>
      <c r="T142" s="324"/>
      <c r="U142" s="317"/>
      <c r="V142" s="63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63"/>
      <c r="AI142" s="63"/>
      <c r="AJ142" s="63"/>
      <c r="AK142" s="324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3" t="s">
        <v>728</v>
      </c>
      <c r="B143" s="3"/>
      <c r="C143" s="3"/>
      <c r="D143" s="33">
        <f>SUM(E143:DZ143)</f>
        <v>612.79999999999984</v>
      </c>
      <c r="E143" s="528">
        <v>612.79999999999984</v>
      </c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63"/>
      <c r="R143" s="63"/>
      <c r="S143" s="63"/>
      <c r="T143" s="324"/>
      <c r="U143" s="317"/>
      <c r="V143" s="63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273"/>
      <c r="AI143" s="273"/>
      <c r="AJ143" s="63"/>
      <c r="AK143" s="32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3" t="s">
        <v>4006</v>
      </c>
      <c r="B144" s="3"/>
      <c r="C144" s="3"/>
      <c r="D144" s="33">
        <f>SUM(E144:DZ144)</f>
        <v>250.40000000000003</v>
      </c>
      <c r="E144" s="528">
        <v>250.40000000000003</v>
      </c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273"/>
      <c r="R144" s="273"/>
      <c r="S144" s="63"/>
      <c r="T144" s="324"/>
      <c r="U144" s="317"/>
      <c r="V144" s="63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63"/>
      <c r="AI144" s="63"/>
      <c r="AJ144" s="63"/>
      <c r="AK144" s="324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273" t="s">
        <v>1927</v>
      </c>
      <c r="B145" s="3"/>
      <c r="C145" s="3"/>
      <c r="D145" s="33">
        <f>SUM(E145:DZ145)</f>
        <v>203.49999999999997</v>
      </c>
      <c r="E145" s="528">
        <v>203.49999999999997</v>
      </c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63"/>
      <c r="R145" s="63"/>
      <c r="S145" s="63"/>
      <c r="T145" s="335"/>
      <c r="U145" s="317"/>
      <c r="V145" s="63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273"/>
      <c r="AI145" s="273"/>
      <c r="AJ145" s="63"/>
      <c r="AK145" s="32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63" t="s">
        <v>745</v>
      </c>
      <c r="B146" s="3"/>
      <c r="C146" s="3"/>
      <c r="D146" s="33">
        <f>SUM(E146:DZ146)</f>
        <v>162</v>
      </c>
      <c r="E146" s="528">
        <v>162</v>
      </c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63"/>
      <c r="R146" s="63"/>
      <c r="S146" s="63"/>
      <c r="T146" s="324"/>
      <c r="U146" s="317"/>
      <c r="V146" s="63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63"/>
      <c r="AI146" s="63"/>
      <c r="AJ146" s="63"/>
      <c r="AK146" s="324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273" t="s">
        <v>1886</v>
      </c>
      <c r="B147" s="3"/>
      <c r="C147" s="3"/>
      <c r="D147" s="33">
        <f>SUM(E147:DZ147)</f>
        <v>305.40000000000003</v>
      </c>
      <c r="E147" s="528">
        <v>305.40000000000003</v>
      </c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273"/>
      <c r="R147" s="273"/>
      <c r="S147" s="63"/>
      <c r="T147" s="324"/>
      <c r="U147" s="317"/>
      <c r="V147" s="63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3"/>
      <c r="AI147" s="273"/>
      <c r="AJ147" s="63"/>
      <c r="AK147" s="324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63" t="s">
        <v>2543</v>
      </c>
      <c r="B148" s="3"/>
      <c r="C148" s="3"/>
      <c r="D148" s="33">
        <f>SUM(E148:DZ148)</f>
        <v>621.29999999999984</v>
      </c>
      <c r="E148" s="528">
        <v>621.29999999999984</v>
      </c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63"/>
      <c r="R148" s="63"/>
      <c r="S148" s="63"/>
      <c r="T148" s="335"/>
      <c r="U148" s="317"/>
      <c r="V148" s="63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73"/>
      <c r="AI148" s="273"/>
      <c r="AJ148" s="63"/>
      <c r="AK148" s="324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63" t="s">
        <v>153</v>
      </c>
      <c r="B149" s="3"/>
      <c r="C149" s="3"/>
      <c r="D149" s="33">
        <f>SUM(E149:DZ149)</f>
        <v>234.19999999999993</v>
      </c>
      <c r="E149" s="528">
        <v>234.19999999999993</v>
      </c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63"/>
      <c r="R149" s="63"/>
      <c r="S149" s="63"/>
      <c r="T149" s="335"/>
      <c r="U149" s="317"/>
      <c r="V149" s="63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273"/>
      <c r="AI149" s="273"/>
      <c r="AJ149" s="63"/>
      <c r="AK149" s="325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273" t="s">
        <v>1899</v>
      </c>
      <c r="B150" s="3"/>
      <c r="C150" s="3"/>
      <c r="D150" s="33">
        <f>SUM(E150:DZ150)</f>
        <v>286.09999999999997</v>
      </c>
      <c r="E150" s="528">
        <v>286.09999999999997</v>
      </c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273"/>
      <c r="R150" s="273"/>
      <c r="S150" s="63"/>
      <c r="T150" s="325"/>
      <c r="U150" s="317"/>
      <c r="V150" s="63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224"/>
      <c r="AI150" s="224"/>
      <c r="AJ150" s="63"/>
      <c r="AK150" s="324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63" t="s">
        <v>2546</v>
      </c>
      <c r="B151" s="3"/>
      <c r="C151" s="3"/>
      <c r="D151" s="33">
        <f>SUM(E151:DZ151)</f>
        <v>103.79999999999998</v>
      </c>
      <c r="E151" s="528">
        <v>103.79999999999998</v>
      </c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273"/>
      <c r="R151" s="273"/>
      <c r="S151" s="63"/>
      <c r="T151" s="324"/>
      <c r="U151" s="317"/>
      <c r="V151" s="63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63"/>
      <c r="AI151" s="63"/>
      <c r="AJ151" s="63"/>
      <c r="AK151" s="32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63" t="s">
        <v>2559</v>
      </c>
      <c r="B152" s="3"/>
      <c r="C152" s="3"/>
      <c r="D152" s="33">
        <f>SUM(E152:DZ152)</f>
        <v>454.59999999999997</v>
      </c>
      <c r="E152" s="528">
        <v>454.59999999999997</v>
      </c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273"/>
      <c r="R152" s="273"/>
      <c r="S152" s="63"/>
      <c r="T152" s="324"/>
      <c r="U152" s="317"/>
      <c r="V152" s="63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3"/>
      <c r="AI152" s="273"/>
      <c r="AJ152" s="63"/>
      <c r="AK152" s="324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273" t="s">
        <v>9</v>
      </c>
      <c r="B153" s="3"/>
      <c r="C153" s="3"/>
      <c r="D153" s="33">
        <f>SUM(E153:DZ153)</f>
        <v>338.09999999999997</v>
      </c>
      <c r="E153" s="528">
        <v>338.09999999999997</v>
      </c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63"/>
      <c r="R153" s="63"/>
      <c r="S153" s="63"/>
      <c r="T153" s="335"/>
      <c r="U153" s="317"/>
      <c r="V153" s="63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63"/>
      <c r="AI153" s="63"/>
      <c r="AJ153" s="63"/>
      <c r="AK153" s="324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63" t="s">
        <v>4019</v>
      </c>
      <c r="B154" s="3"/>
      <c r="C154" s="3"/>
      <c r="D154" s="33">
        <f>SUM(E154:DZ154)</f>
        <v>525.5</v>
      </c>
      <c r="E154" s="528">
        <v>525.5</v>
      </c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273"/>
      <c r="R154" s="273"/>
      <c r="S154" s="63"/>
      <c r="T154" s="324"/>
      <c r="U154" s="317"/>
      <c r="V154" s="63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73"/>
      <c r="AI154" s="273"/>
      <c r="AJ154" s="63"/>
      <c r="AK154" s="324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s="273" t="s">
        <v>1894</v>
      </c>
      <c r="B155" s="3"/>
      <c r="C155" s="3"/>
      <c r="D155" s="33">
        <f>SUM(E155:DZ155)</f>
        <v>514.09999999999991</v>
      </c>
      <c r="E155" s="528">
        <v>514.09999999999991</v>
      </c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224"/>
      <c r="R155" s="224"/>
      <c r="S155" s="63"/>
      <c r="T155" s="324"/>
      <c r="U155" s="317"/>
      <c r="V155" s="63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63"/>
      <c r="AI155" s="63"/>
      <c r="AJ155" s="63"/>
      <c r="AK155" s="324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273" t="s">
        <v>11</v>
      </c>
      <c r="B156" s="3"/>
      <c r="C156" s="3"/>
      <c r="D156" s="33">
        <f>SUM(E156:DZ156)</f>
        <v>316.5</v>
      </c>
      <c r="E156" s="528">
        <v>316.5</v>
      </c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63"/>
      <c r="R156" s="63"/>
      <c r="S156" s="63"/>
      <c r="T156" s="324"/>
      <c r="U156" s="317"/>
      <c r="V156" s="63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3"/>
      <c r="AI156" s="273"/>
      <c r="AJ156" s="63"/>
      <c r="AK156" s="324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3" t="s">
        <v>2544</v>
      </c>
      <c r="B157" s="3"/>
      <c r="C157" s="3"/>
      <c r="D157" s="33">
        <f>SUM(E157:DZ157)</f>
        <v>184.00000000000003</v>
      </c>
      <c r="E157" s="528">
        <v>184.00000000000003</v>
      </c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273"/>
      <c r="R157" s="273"/>
      <c r="S157" s="63"/>
      <c r="T157" s="324"/>
      <c r="U157" s="317"/>
      <c r="V157" s="63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273"/>
      <c r="AI157" s="273"/>
      <c r="AJ157" s="63"/>
      <c r="AK157" s="324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273" t="s">
        <v>1900</v>
      </c>
      <c r="B158" s="3"/>
      <c r="C158" s="3"/>
      <c r="D158" s="33">
        <f>SUM(E158:DZ158)</f>
        <v>264.00000000000006</v>
      </c>
      <c r="E158" s="528">
        <v>264.00000000000006</v>
      </c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63"/>
      <c r="R158" s="63"/>
      <c r="S158" s="63"/>
      <c r="T158" s="335"/>
      <c r="U158" s="317"/>
      <c r="V158" s="63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3"/>
      <c r="AI158" s="273"/>
      <c r="AJ158" s="63"/>
      <c r="AK158" s="324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218" t="s">
        <v>1561</v>
      </c>
      <c r="B159" s="3"/>
      <c r="C159" s="3"/>
      <c r="D159" s="33">
        <f>SUM(E159:DZ159)</f>
        <v>588.89999999999986</v>
      </c>
      <c r="E159" s="528">
        <v>588.89999999999986</v>
      </c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273"/>
      <c r="R159" s="273"/>
      <c r="S159" s="63"/>
      <c r="T159" s="325"/>
      <c r="U159" s="317"/>
      <c r="V159" s="63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24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3" t="s">
        <v>685</v>
      </c>
      <c r="B160" s="3"/>
      <c r="C160" s="3"/>
      <c r="D160" s="33">
        <f>SUM(E160:DZ160)</f>
        <v>309.40000000000003</v>
      </c>
      <c r="E160" s="528">
        <v>309.40000000000003</v>
      </c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273"/>
      <c r="R160" s="273"/>
      <c r="S160" s="63"/>
      <c r="T160" s="325"/>
      <c r="U160" s="317"/>
      <c r="V160" s="63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24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273" t="s">
        <v>1891</v>
      </c>
      <c r="B161" s="3"/>
      <c r="C161" s="3"/>
      <c r="D161" s="33">
        <f>SUM(E161:DZ161)</f>
        <v>141</v>
      </c>
      <c r="E161" s="528">
        <v>141</v>
      </c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63"/>
      <c r="R161" s="63"/>
      <c r="S161" s="63"/>
      <c r="T161" s="324"/>
      <c r="U161" s="317"/>
      <c r="V161" s="63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224"/>
      <c r="AI161" s="224"/>
      <c r="AJ161" s="63"/>
      <c r="AK161" s="324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63" t="s">
        <v>4015</v>
      </c>
      <c r="B162" s="3"/>
      <c r="C162" s="3"/>
      <c r="D162" s="33">
        <f>SUM(E162:DZ162)</f>
        <v>61.599999999999994</v>
      </c>
      <c r="E162" s="528">
        <v>61.599999999999994</v>
      </c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273"/>
      <c r="R162" s="273"/>
      <c r="S162" s="63"/>
      <c r="T162" s="324"/>
      <c r="U162" s="317"/>
      <c r="V162" s="63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63"/>
      <c r="AI162" s="63"/>
      <c r="AJ162" s="63"/>
      <c r="AK162" s="324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63" t="s">
        <v>740</v>
      </c>
      <c r="B163" s="3"/>
      <c r="C163" s="3"/>
      <c r="D163" s="33">
        <f>SUM(E163:DZ163)</f>
        <v>576.19999999999993</v>
      </c>
      <c r="E163" s="528">
        <v>576.19999999999993</v>
      </c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63"/>
      <c r="R163" s="63"/>
      <c r="S163" s="63"/>
      <c r="T163" s="335"/>
      <c r="U163" s="317"/>
      <c r="V163" s="63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273"/>
      <c r="AI163" s="273"/>
      <c r="AJ163" s="63"/>
      <c r="AK163" s="324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273" t="s">
        <v>15</v>
      </c>
      <c r="B164" s="3"/>
      <c r="C164" s="3"/>
      <c r="D164" s="33">
        <f>SUM(E164:DZ164)</f>
        <v>47.2</v>
      </c>
      <c r="E164" s="528">
        <v>47.2</v>
      </c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273"/>
      <c r="R164" s="273"/>
      <c r="S164" s="63"/>
      <c r="T164" s="325"/>
      <c r="U164" s="317"/>
      <c r="V164" s="63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63"/>
      <c r="AI164" s="63"/>
      <c r="AJ164" s="63"/>
      <c r="AK164" s="324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63" t="s">
        <v>4024</v>
      </c>
      <c r="B165" s="3"/>
      <c r="C165" s="3"/>
      <c r="D165" s="33">
        <f>SUM(E165:DZ165)</f>
        <v>189.59999999999997</v>
      </c>
      <c r="E165" s="528">
        <v>189.59999999999997</v>
      </c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273"/>
      <c r="R165" s="273"/>
      <c r="S165" s="63"/>
      <c r="T165" s="324"/>
      <c r="U165" s="317"/>
      <c r="V165" s="63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28"/>
      <c r="AI165" s="28"/>
      <c r="AJ165" s="63"/>
      <c r="AK165" s="32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3" t="s">
        <v>2563</v>
      </c>
      <c r="B166" s="3"/>
      <c r="C166" s="3"/>
      <c r="D166" s="33">
        <f>SUM(E166:DZ166)</f>
        <v>264.89999999999998</v>
      </c>
      <c r="E166" s="528">
        <v>264.89999999999998</v>
      </c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63"/>
      <c r="R166" s="63"/>
      <c r="S166" s="63"/>
      <c r="T166" s="324"/>
      <c r="U166" s="317"/>
      <c r="V166" s="63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63"/>
      <c r="AI166" s="63"/>
      <c r="AJ166" s="63"/>
      <c r="AK166" s="324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273" t="s">
        <v>1887</v>
      </c>
      <c r="B167" s="3"/>
      <c r="C167" s="3"/>
      <c r="D167" s="33">
        <f>SUM(E167:DZ167)</f>
        <v>90.2</v>
      </c>
      <c r="E167" s="528">
        <v>90.2</v>
      </c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63"/>
      <c r="R167" s="63"/>
      <c r="S167" s="63"/>
      <c r="T167" s="324"/>
      <c r="U167" s="317"/>
      <c r="V167" s="63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273"/>
      <c r="AI167" s="273"/>
      <c r="AJ167" s="63"/>
      <c r="AK167" s="32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273" t="s">
        <v>17</v>
      </c>
      <c r="B168" s="3"/>
      <c r="C168" s="3"/>
      <c r="D168" s="33">
        <f>SUM(E168:DZ168)</f>
        <v>314.79999999999995</v>
      </c>
      <c r="E168" s="528">
        <v>314.79999999999995</v>
      </c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63"/>
      <c r="R168" s="63"/>
      <c r="S168" s="63"/>
      <c r="T168" s="335"/>
      <c r="U168" s="317"/>
      <c r="V168" s="63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273"/>
      <c r="AI168" s="273"/>
      <c r="AJ168" s="63"/>
      <c r="AK168" s="325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63" t="s">
        <v>714</v>
      </c>
      <c r="B169" s="3"/>
      <c r="C169" s="3"/>
      <c r="D169" s="33">
        <f>SUM(E169:DZ169)</f>
        <v>20.599999999999994</v>
      </c>
      <c r="E169" s="528">
        <v>20.599999999999994</v>
      </c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63"/>
      <c r="R169" s="63"/>
      <c r="S169" s="63"/>
      <c r="T169" s="335"/>
      <c r="U169" s="317"/>
      <c r="V169" s="63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24"/>
      <c r="AI169" s="224"/>
      <c r="AJ169" s="63"/>
      <c r="AK169" s="325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63" t="s">
        <v>162</v>
      </c>
      <c r="B170" s="3"/>
      <c r="C170" s="3"/>
      <c r="D170" s="33">
        <f>SUM(E170:DZ170)</f>
        <v>376.5</v>
      </c>
      <c r="E170" s="528">
        <v>376.5</v>
      </c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63"/>
      <c r="R170" s="63"/>
      <c r="S170" s="63"/>
      <c r="T170" s="335"/>
      <c r="U170" s="317"/>
      <c r="V170" s="63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63"/>
      <c r="AI170" s="63"/>
      <c r="AJ170" s="63"/>
      <c r="AK170" s="32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107"/>
      <c r="BG170" s="79"/>
      <c r="BH170" s="137"/>
    </row>
    <row r="171" spans="1:60" ht="15.75">
      <c r="A171" s="63" t="s">
        <v>2548</v>
      </c>
      <c r="B171" s="3"/>
      <c r="C171" s="3"/>
      <c r="D171" s="33">
        <f>SUM(E171:DZ171)</f>
        <v>208.3</v>
      </c>
      <c r="E171" s="528">
        <v>208.3</v>
      </c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224"/>
      <c r="R171" s="224"/>
      <c r="S171" s="63"/>
      <c r="T171" s="324"/>
      <c r="U171" s="317"/>
      <c r="V171" s="63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24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3" t="s">
        <v>4018</v>
      </c>
      <c r="B172" s="3"/>
      <c r="C172" s="3"/>
      <c r="D172" s="33">
        <f>SUM(E172:DZ172)</f>
        <v>211.7</v>
      </c>
      <c r="E172" s="528">
        <v>211.7</v>
      </c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63"/>
      <c r="R172" s="63"/>
      <c r="S172" s="63"/>
      <c r="T172" s="335"/>
      <c r="U172" s="317"/>
      <c r="V172" s="63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3"/>
      <c r="AI172" s="273"/>
      <c r="AJ172" s="63"/>
      <c r="AK172" s="324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63" t="s">
        <v>2567</v>
      </c>
      <c r="B173" s="3"/>
      <c r="C173" s="3"/>
      <c r="D173" s="33">
        <f>SUM(E173:DZ173)</f>
        <v>200.29999999999998</v>
      </c>
      <c r="E173" s="528">
        <v>200.29999999999998</v>
      </c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273"/>
      <c r="R173" s="273"/>
      <c r="S173" s="63"/>
      <c r="T173" s="324"/>
      <c r="U173" s="317"/>
      <c r="V173" s="63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3"/>
      <c r="AI173" s="273"/>
      <c r="AJ173" s="63"/>
      <c r="AK173" s="32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63" t="s">
        <v>2551</v>
      </c>
      <c r="B174" s="3"/>
      <c r="C174" s="3"/>
      <c r="D174" s="33">
        <f>SUM(E174:DZ174)</f>
        <v>15.000000000000002</v>
      </c>
      <c r="E174" s="528">
        <v>15.000000000000002</v>
      </c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273"/>
      <c r="R174" s="273"/>
      <c r="S174" s="63"/>
      <c r="T174" s="324"/>
      <c r="U174" s="317"/>
      <c r="V174" s="63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24"/>
      <c r="AI174" s="224"/>
      <c r="AJ174" s="63"/>
      <c r="AK174" s="324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218" t="s">
        <v>1549</v>
      </c>
      <c r="B175" s="3"/>
      <c r="C175" s="3"/>
      <c r="D175" s="33">
        <f>SUM(E175:DZ175)</f>
        <v>156.19999999999999</v>
      </c>
      <c r="E175" s="528">
        <v>156.19999999999999</v>
      </c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63"/>
      <c r="R175" s="63"/>
      <c r="S175" s="63"/>
      <c r="T175" s="324"/>
      <c r="U175" s="317"/>
      <c r="V175" s="63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224"/>
      <c r="AI175" s="224"/>
      <c r="AJ175" s="63"/>
      <c r="AK175" s="324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63" t="s">
        <v>4010</v>
      </c>
      <c r="B176" s="3"/>
      <c r="C176" s="3"/>
      <c r="D176" s="33">
        <f>SUM(E176:DZ176)</f>
        <v>227.1</v>
      </c>
      <c r="E176" s="528">
        <v>227.1</v>
      </c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63"/>
      <c r="R176" s="63"/>
      <c r="S176" s="63"/>
      <c r="T176" s="324"/>
      <c r="U176" s="317"/>
      <c r="V176" s="63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224"/>
      <c r="AI176" s="224"/>
      <c r="AJ176" s="63"/>
      <c r="AK176" s="324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s="63" t="s">
        <v>2547</v>
      </c>
      <c r="B177" s="3"/>
      <c r="C177" s="3"/>
      <c r="D177" s="33">
        <f>SUM(E177:DZ177)</f>
        <v>191.5</v>
      </c>
      <c r="E177" s="528">
        <v>191.5</v>
      </c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63"/>
      <c r="R177" s="63"/>
      <c r="S177" s="63"/>
      <c r="T177" s="324"/>
      <c r="U177" s="317"/>
      <c r="V177" s="63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273"/>
      <c r="AI177" s="273"/>
      <c r="AJ177" s="63"/>
      <c r="AK177" s="325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63" t="s">
        <v>4030</v>
      </c>
      <c r="B178" s="3"/>
      <c r="C178" s="3"/>
      <c r="D178" s="33">
        <f>SUM(E178:DZ178)</f>
        <v>122.6</v>
      </c>
      <c r="E178" s="528">
        <v>122.6</v>
      </c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273"/>
      <c r="R178" s="273"/>
      <c r="S178" s="63"/>
      <c r="T178" s="325"/>
      <c r="U178" s="317"/>
      <c r="V178" s="63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63"/>
      <c r="AI178" s="63"/>
      <c r="AJ178" s="63"/>
      <c r="AK178" s="324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63" t="s">
        <v>4032</v>
      </c>
      <c r="B179" s="3"/>
      <c r="C179" s="3"/>
      <c r="D179" s="33">
        <f>SUM(E179:DZ179)</f>
        <v>586</v>
      </c>
      <c r="E179" s="528">
        <v>586</v>
      </c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273"/>
      <c r="R179" s="273"/>
      <c r="S179" s="63"/>
      <c r="T179" s="324"/>
      <c r="U179" s="317"/>
      <c r="V179" s="63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3"/>
      <c r="AI179" s="273"/>
      <c r="AJ179" s="63"/>
      <c r="AK179" s="324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63" t="s">
        <v>757</v>
      </c>
      <c r="B180" s="3"/>
      <c r="C180" s="3"/>
      <c r="D180" s="33">
        <f>SUM(E180:DZ180)</f>
        <v>312.8</v>
      </c>
      <c r="E180" s="528">
        <v>312.8</v>
      </c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63"/>
      <c r="R180" s="63"/>
      <c r="S180" s="63"/>
      <c r="T180" s="335"/>
      <c r="U180" s="317"/>
      <c r="V180" s="63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63"/>
      <c r="AI180" s="63"/>
      <c r="AJ180" s="63"/>
      <c r="AK180" s="32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63" t="s">
        <v>4031</v>
      </c>
      <c r="B181" s="3"/>
      <c r="C181" s="3"/>
      <c r="D181" s="33">
        <f>SUM(E181:DZ181)</f>
        <v>130.00000000000003</v>
      </c>
      <c r="E181" s="528">
        <v>130.00000000000003</v>
      </c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273"/>
      <c r="R181" s="273"/>
      <c r="S181" s="63"/>
      <c r="T181" s="324"/>
      <c r="U181" s="317"/>
      <c r="V181" s="63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63"/>
      <c r="AI181" s="63"/>
      <c r="AJ181" s="63"/>
      <c r="AK181" s="324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273" t="s">
        <v>2726</v>
      </c>
      <c r="B182" s="3"/>
      <c r="C182" s="3"/>
      <c r="D182" s="33">
        <f>SUM(E182:DZ182)</f>
        <v>455.75</v>
      </c>
      <c r="E182" s="528">
        <v>455.75</v>
      </c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224"/>
      <c r="R182" s="224"/>
      <c r="S182" s="63"/>
      <c r="T182" s="324"/>
      <c r="U182" s="317"/>
      <c r="V182" s="63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63"/>
      <c r="AI182" s="63"/>
      <c r="AJ182" s="63"/>
      <c r="AK182" s="324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63" t="s">
        <v>4014</v>
      </c>
      <c r="B183" s="3"/>
      <c r="C183" s="3"/>
      <c r="D183" s="33">
        <f>SUM(E183:DZ183)</f>
        <v>427.5</v>
      </c>
      <c r="E183" s="528">
        <v>427.5</v>
      </c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63"/>
      <c r="R183" s="63"/>
      <c r="S183" s="63"/>
      <c r="T183" s="324"/>
      <c r="U183" s="317"/>
      <c r="V183" s="63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8"/>
      <c r="AI183" s="28"/>
      <c r="AJ183" s="63"/>
      <c r="AK183" s="324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63" t="s">
        <v>753</v>
      </c>
      <c r="B184" s="3"/>
      <c r="C184" s="3"/>
      <c r="D184" s="33">
        <f>SUM(E184:DZ184)</f>
        <v>66.399999999999991</v>
      </c>
      <c r="E184" s="528">
        <v>66.399999999999991</v>
      </c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63"/>
      <c r="R184" s="63"/>
      <c r="S184" s="63"/>
      <c r="T184" s="335"/>
      <c r="U184" s="317"/>
      <c r="V184" s="63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63"/>
      <c r="AI184" s="63"/>
      <c r="AJ184" s="63"/>
      <c r="AK184" s="324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28" t="s">
        <v>21</v>
      </c>
      <c r="B185" s="3"/>
      <c r="C185" s="3"/>
      <c r="D185" s="33">
        <f>SUM(E185:DZ185)</f>
        <v>633.99999999999989</v>
      </c>
      <c r="E185" s="528">
        <v>633.99999999999989</v>
      </c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63"/>
      <c r="R185" s="63"/>
      <c r="S185" s="63"/>
      <c r="T185" s="335"/>
      <c r="U185" s="317"/>
      <c r="V185" s="63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4"/>
      <c r="AI185" s="224"/>
      <c r="AJ185" s="63"/>
      <c r="AK185" s="324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3" t="s">
        <v>141</v>
      </c>
      <c r="B186" s="3"/>
      <c r="C186" s="3"/>
      <c r="D186" s="33">
        <f>SUM(E186:DZ186)</f>
        <v>476.59999999999997</v>
      </c>
      <c r="E186" s="528">
        <v>476.59999999999997</v>
      </c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63"/>
      <c r="R186" s="63"/>
      <c r="S186" s="63"/>
      <c r="T186" s="324"/>
      <c r="U186" s="317"/>
      <c r="V186" s="63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24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273" t="s">
        <v>1901</v>
      </c>
      <c r="B187" s="3"/>
      <c r="C187" s="3"/>
      <c r="D187" s="33">
        <f>SUM(E187:DZ187)</f>
        <v>151.6</v>
      </c>
      <c r="E187" s="528">
        <v>151.6</v>
      </c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273"/>
      <c r="R187" s="273"/>
      <c r="S187" s="63"/>
      <c r="T187" s="324"/>
      <c r="U187" s="317"/>
      <c r="V187" s="63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273"/>
      <c r="AI187" s="273"/>
      <c r="AJ187" s="63"/>
      <c r="AK187" s="32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63" t="s">
        <v>4025</v>
      </c>
      <c r="B188" s="3"/>
      <c r="C188" s="3"/>
      <c r="D188" s="33">
        <f>SUM(E188:DZ188)</f>
        <v>144.9</v>
      </c>
      <c r="E188" s="528">
        <v>144.9</v>
      </c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63"/>
      <c r="R188" s="63"/>
      <c r="S188" s="63"/>
      <c r="T188" s="324"/>
      <c r="U188" s="317"/>
      <c r="V188" s="63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63"/>
      <c r="AI188" s="63"/>
      <c r="AJ188" s="63"/>
      <c r="AK188" s="324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63" t="s">
        <v>2550</v>
      </c>
      <c r="B189" s="3"/>
      <c r="C189" s="3"/>
      <c r="D189" s="33">
        <f>SUM(E189:DZ189)</f>
        <v>474.1</v>
      </c>
      <c r="E189" s="528">
        <v>474.1</v>
      </c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224"/>
      <c r="R189" s="224"/>
      <c r="S189" s="63"/>
      <c r="T189" s="324"/>
      <c r="U189" s="317"/>
      <c r="V189" s="63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63"/>
      <c r="AI189" s="63"/>
      <c r="AJ189" s="63"/>
      <c r="AK189" s="32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273" t="s">
        <v>1902</v>
      </c>
      <c r="B190" s="3"/>
      <c r="C190" s="3"/>
      <c r="D190" s="33">
        <f>SUM(E190:DZ190)</f>
        <v>462.29999999999995</v>
      </c>
      <c r="E190" s="528">
        <v>462.29999999999995</v>
      </c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224"/>
      <c r="R190" s="224"/>
      <c r="S190" s="63"/>
      <c r="T190" s="325"/>
      <c r="U190" s="317"/>
      <c r="V190" s="63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3"/>
      <c r="AI190" s="273"/>
      <c r="AJ190" s="63"/>
      <c r="AK190" s="32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218" t="s">
        <v>1550</v>
      </c>
      <c r="B191" s="3"/>
      <c r="C191" s="3"/>
      <c r="D191" s="33">
        <f>SUM(E191:DZ191)</f>
        <v>79.45</v>
      </c>
      <c r="E191" s="528">
        <v>79.45</v>
      </c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63"/>
      <c r="R191" s="63"/>
      <c r="S191" s="63"/>
      <c r="T191" s="335"/>
      <c r="U191" s="317"/>
      <c r="V191" s="63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3"/>
      <c r="AI191" s="273"/>
      <c r="AJ191" s="63"/>
      <c r="AK191" s="324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3" t="s">
        <v>719</v>
      </c>
      <c r="B192" s="3"/>
      <c r="C192" s="3"/>
      <c r="D192" s="33">
        <f>SUM(E192:DZ192)</f>
        <v>281.10000000000002</v>
      </c>
      <c r="E192" s="528">
        <v>281.10000000000002</v>
      </c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63"/>
      <c r="R192" s="63"/>
      <c r="S192" s="63"/>
      <c r="T192" s="324"/>
      <c r="U192" s="317"/>
      <c r="V192" s="63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63"/>
      <c r="AI192" s="63"/>
      <c r="AJ192" s="63"/>
      <c r="AK192" s="32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63" t="s">
        <v>2549</v>
      </c>
      <c r="B193" s="3"/>
      <c r="C193" s="3"/>
      <c r="D193" s="33">
        <f>SUM(E193:DZ193)</f>
        <v>559.04999999999995</v>
      </c>
      <c r="E193" s="528">
        <v>559.04999999999995</v>
      </c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273"/>
      <c r="R193" s="273"/>
      <c r="S193" s="63"/>
      <c r="T193" s="325"/>
      <c r="U193" s="317"/>
      <c r="V193" s="63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3"/>
      <c r="AI193" s="273"/>
      <c r="AJ193" s="63"/>
      <c r="AK193" s="32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63" t="s">
        <v>2556</v>
      </c>
      <c r="B194" s="3"/>
      <c r="C194" s="3"/>
      <c r="D194" s="33">
        <f>SUM(E194:DZ194)</f>
        <v>132.4</v>
      </c>
      <c r="E194" s="528">
        <v>132.4</v>
      </c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63"/>
      <c r="R194" s="63"/>
      <c r="S194" s="63"/>
      <c r="T194" s="325"/>
      <c r="U194" s="317"/>
      <c r="V194" s="63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3"/>
      <c r="AI194" s="273"/>
      <c r="AJ194" s="63"/>
      <c r="AK194" s="324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63" t="s">
        <v>720</v>
      </c>
      <c r="B195" s="3"/>
      <c r="C195" s="3"/>
      <c r="D195" s="33">
        <f>SUM(E195:DZ195)</f>
        <v>92.699999999999989</v>
      </c>
      <c r="E195" s="528">
        <v>92.699999999999989</v>
      </c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273"/>
      <c r="R195" s="273"/>
      <c r="S195" s="63"/>
      <c r="T195" s="324"/>
      <c r="U195" s="317"/>
      <c r="V195" s="63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3"/>
      <c r="AI195" s="273"/>
      <c r="AJ195" s="63"/>
      <c r="AK195" s="324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273" t="s">
        <v>23</v>
      </c>
      <c r="B196" s="3"/>
      <c r="C196" s="3"/>
      <c r="D196" s="33">
        <f>SUM(E196:DZ196)</f>
        <v>114</v>
      </c>
      <c r="E196" s="528">
        <v>114</v>
      </c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63"/>
      <c r="R196" s="63"/>
      <c r="S196" s="63"/>
      <c r="T196" s="335"/>
      <c r="U196" s="317"/>
      <c r="V196" s="63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63"/>
      <c r="AI196" s="63"/>
      <c r="AJ196" s="63"/>
      <c r="AK196" s="324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273" t="s">
        <v>25</v>
      </c>
      <c r="B197" s="3"/>
      <c r="C197" s="3"/>
      <c r="D197" s="33">
        <f>SUM(E197:DZ197)</f>
        <v>409.8</v>
      </c>
      <c r="E197" s="528">
        <v>409.8</v>
      </c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63"/>
      <c r="R197" s="63"/>
      <c r="S197" s="63"/>
      <c r="T197" s="325"/>
      <c r="U197" s="317"/>
      <c r="V197" s="63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63"/>
      <c r="AI197" s="63"/>
      <c r="AJ197" s="63"/>
      <c r="AK197" s="324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3" t="s">
        <v>4011</v>
      </c>
      <c r="B198" s="3"/>
      <c r="C198" s="3"/>
      <c r="D198" s="33">
        <f>SUM(E198:DZ198)</f>
        <v>492</v>
      </c>
      <c r="E198" s="528">
        <v>492</v>
      </c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63"/>
      <c r="R198" s="63"/>
      <c r="S198" s="63"/>
      <c r="T198" s="324"/>
      <c r="U198" s="317"/>
      <c r="V198" s="63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63"/>
      <c r="AI198" s="63"/>
      <c r="AJ198" s="63"/>
      <c r="AK198" s="32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s="218" t="s">
        <v>1560</v>
      </c>
      <c r="B199" s="3"/>
      <c r="C199" s="3"/>
      <c r="D199" s="33">
        <f>SUM(E199:DZ199)</f>
        <v>413.9</v>
      </c>
      <c r="E199" s="528">
        <v>413.9</v>
      </c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63"/>
      <c r="R199" s="63"/>
      <c r="S199" s="63"/>
      <c r="T199" s="324"/>
      <c r="U199" s="317"/>
      <c r="V199" s="63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3"/>
      <c r="AI199" s="273"/>
      <c r="AJ199" s="63"/>
      <c r="AK199" s="324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218" t="s">
        <v>1562</v>
      </c>
      <c r="B200" s="3"/>
      <c r="C200" s="3"/>
      <c r="D200" s="33">
        <f>SUM(E200:DZ200)</f>
        <v>276.7</v>
      </c>
      <c r="E200" s="528">
        <v>276.7</v>
      </c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224"/>
      <c r="R200" s="224"/>
      <c r="S200" s="63"/>
      <c r="T200" s="324"/>
      <c r="U200" s="317"/>
      <c r="V200" s="63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3"/>
      <c r="AI200" s="273"/>
      <c r="AJ200" s="63"/>
      <c r="AK200" s="324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3" t="s">
        <v>4012</v>
      </c>
      <c r="B201" s="3"/>
      <c r="C201" s="3"/>
      <c r="D201" s="33">
        <f>SUM(E201:DZ201)</f>
        <v>453.79999999999995</v>
      </c>
      <c r="E201" s="528">
        <v>453.79999999999995</v>
      </c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63"/>
      <c r="R201" s="63"/>
      <c r="S201" s="63"/>
      <c r="T201" s="335"/>
      <c r="U201" s="317"/>
      <c r="V201" s="63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8"/>
      <c r="AI201" s="28"/>
      <c r="AJ201" s="63"/>
      <c r="AK201" s="324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63" t="s">
        <v>2545</v>
      </c>
      <c r="B202" s="3"/>
      <c r="C202" s="3"/>
      <c r="D202" s="33">
        <f>SUM(E202:DZ202)</f>
        <v>215.6</v>
      </c>
      <c r="E202" s="528">
        <v>215.6</v>
      </c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273"/>
      <c r="R202" s="273"/>
      <c r="S202" s="63"/>
      <c r="T202" s="324"/>
      <c r="U202" s="317"/>
      <c r="V202" s="63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24"/>
      <c r="AI202" s="224"/>
      <c r="AJ202" s="63"/>
      <c r="AK202" s="324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63" t="s">
        <v>703</v>
      </c>
      <c r="B203" s="3"/>
      <c r="C203" s="3"/>
      <c r="D203" s="33">
        <f>SUM(E203:DZ203)</f>
        <v>350.70000000000005</v>
      </c>
      <c r="E203" s="528">
        <v>350.70000000000005</v>
      </c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273"/>
      <c r="R203" s="273"/>
      <c r="S203" s="63"/>
      <c r="T203" s="324"/>
      <c r="U203" s="317"/>
      <c r="V203" s="63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3"/>
      <c r="AI203" s="273"/>
      <c r="AJ203" s="63"/>
      <c r="AK203" s="324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63" t="s">
        <v>735</v>
      </c>
      <c r="B204" s="3"/>
      <c r="C204" s="3"/>
      <c r="D204" s="33">
        <f>SUM(E204:DZ204)</f>
        <v>740</v>
      </c>
      <c r="E204" s="528">
        <v>740</v>
      </c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63"/>
      <c r="R204" s="63"/>
      <c r="S204" s="63"/>
      <c r="T204" s="324"/>
      <c r="U204" s="317"/>
      <c r="V204" s="63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3"/>
      <c r="AI204" s="273"/>
      <c r="AJ204" s="63"/>
      <c r="AK204" s="324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63" t="s">
        <v>4007</v>
      </c>
      <c r="B205" s="3"/>
      <c r="C205" s="3"/>
      <c r="D205" s="33">
        <f>SUM(E205:DZ205)</f>
        <v>329.8</v>
      </c>
      <c r="E205" s="528">
        <v>329.8</v>
      </c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63"/>
      <c r="R205" s="63"/>
      <c r="S205" s="63"/>
      <c r="T205" s="324"/>
      <c r="U205" s="317"/>
      <c r="V205" s="63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8"/>
      <c r="AI205" s="28"/>
      <c r="AJ205" s="63"/>
      <c r="AK205" s="324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63" t="s">
        <v>4033</v>
      </c>
      <c r="B206" s="3"/>
      <c r="C206" s="3"/>
      <c r="D206" s="33">
        <f>SUM(E206:DZ206)</f>
        <v>279.19999999999993</v>
      </c>
      <c r="E206" s="528">
        <v>279.19999999999993</v>
      </c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273"/>
      <c r="R206" s="273"/>
      <c r="S206" s="63"/>
      <c r="T206" s="324"/>
      <c r="U206" s="317"/>
      <c r="V206" s="63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24"/>
      <c r="AI206" s="224"/>
      <c r="AJ206" s="63"/>
      <c r="AK206" s="324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3" t="s">
        <v>154</v>
      </c>
      <c r="B207" s="3"/>
      <c r="C207" s="3"/>
      <c r="D207" s="33">
        <f>SUM(E207:DZ207)</f>
        <v>627.29999999999995</v>
      </c>
      <c r="E207" s="528">
        <v>627.29999999999995</v>
      </c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273"/>
      <c r="R207" s="273"/>
      <c r="S207" s="63"/>
      <c r="T207" s="324"/>
      <c r="U207" s="317"/>
      <c r="V207" s="63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63"/>
      <c r="AI207" s="63"/>
      <c r="AJ207" s="63"/>
      <c r="AK207" s="324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3" t="s">
        <v>2557</v>
      </c>
      <c r="B208" s="3"/>
      <c r="C208" s="3"/>
      <c r="D208" s="33">
        <f>SUM(E208:DZ208)</f>
        <v>438.5</v>
      </c>
      <c r="E208" s="528">
        <v>438.5</v>
      </c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63"/>
      <c r="R208" s="63"/>
      <c r="S208" s="63"/>
      <c r="T208" s="335"/>
      <c r="U208" s="317"/>
      <c r="V208" s="63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63"/>
      <c r="AI208" s="63"/>
      <c r="AJ208" s="63"/>
      <c r="AK208" s="324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60" ht="15.75">
      <c r="A209" s="63" t="s">
        <v>721</v>
      </c>
      <c r="B209" s="3"/>
      <c r="C209" s="3"/>
      <c r="D209" s="33">
        <f>SUM(E209:DZ209)</f>
        <v>247.3</v>
      </c>
      <c r="E209" s="528">
        <v>247.3</v>
      </c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63"/>
      <c r="R209" s="63"/>
      <c r="S209" s="63"/>
      <c r="T209" s="324"/>
      <c r="U209" s="317"/>
      <c r="V209" s="63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273"/>
      <c r="AI209" s="273"/>
      <c r="AJ209" s="63"/>
      <c r="AK209" s="324"/>
      <c r="AL209" s="63"/>
      <c r="AM209" s="63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82"/>
      <c r="BE209" s="82"/>
      <c r="BF209" s="3"/>
      <c r="BG209" s="79"/>
      <c r="BH209" s="137"/>
    </row>
    <row r="210" spans="1:60" ht="15.75">
      <c r="A210" s="63" t="s">
        <v>4022</v>
      </c>
      <c r="B210" s="3"/>
      <c r="C210" s="3"/>
      <c r="D210" s="33">
        <f>SUM(E210:DZ210)</f>
        <v>275.90000000000003</v>
      </c>
      <c r="E210" s="528">
        <v>275.90000000000003</v>
      </c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63"/>
      <c r="R210" s="63"/>
      <c r="S210" s="63"/>
      <c r="T210" s="335"/>
      <c r="U210" s="317"/>
      <c r="V210" s="63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273"/>
      <c r="AI210" s="273"/>
      <c r="AJ210" s="63"/>
      <c r="AK210" s="324"/>
      <c r="AL210" s="63"/>
      <c r="AM210" s="63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82"/>
      <c r="BE210" s="82"/>
      <c r="BF210" s="3"/>
      <c r="BG210" s="79"/>
      <c r="BH210" s="137"/>
    </row>
    <row r="211" spans="1:60" ht="15.75">
      <c r="A211" s="28" t="s">
        <v>142</v>
      </c>
      <c r="B211" s="3"/>
      <c r="C211" s="3"/>
      <c r="D211" s="33">
        <f>SUM(E211:DZ211)</f>
        <v>463.20000000000005</v>
      </c>
      <c r="E211" s="528">
        <v>463.20000000000005</v>
      </c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273"/>
      <c r="R211" s="273"/>
      <c r="S211" s="63"/>
      <c r="T211" s="324"/>
      <c r="U211" s="317"/>
      <c r="V211" s="63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273"/>
      <c r="AI211" s="273"/>
      <c r="AJ211" s="63"/>
      <c r="AK211" s="324"/>
      <c r="AL211" s="63"/>
      <c r="AM211" s="63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82"/>
      <c r="BE211" s="82"/>
      <c r="BF211" s="3"/>
      <c r="BG211" s="79"/>
      <c r="BH211" s="137"/>
    </row>
    <row r="212" spans="1:60" ht="15.75">
      <c r="A212" s="63" t="s">
        <v>695</v>
      </c>
      <c r="B212" s="3"/>
      <c r="C212" s="3"/>
      <c r="D212" s="33">
        <f>SUM(E212:DZ212)</f>
        <v>215.5</v>
      </c>
      <c r="E212" s="528">
        <v>215.5</v>
      </c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63"/>
      <c r="R212" s="63"/>
      <c r="S212" s="63"/>
      <c r="T212" s="335"/>
      <c r="U212" s="317"/>
      <c r="V212" s="63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273"/>
      <c r="AI212" s="273"/>
      <c r="AJ212" s="63"/>
      <c r="AK212" s="324"/>
      <c r="AL212" s="63"/>
      <c r="AM212" s="63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82"/>
      <c r="BE212" s="82"/>
      <c r="BF212" s="3"/>
      <c r="BG212" s="79"/>
      <c r="BH212" s="137"/>
    </row>
    <row r="213" spans="1:60" ht="15.75">
      <c r="A213" s="218" t="s">
        <v>1566</v>
      </c>
      <c r="B213" s="3"/>
      <c r="C213" s="3"/>
      <c r="D213" s="33">
        <f>SUM(E213:DZ213)</f>
        <v>119.60000000000002</v>
      </c>
      <c r="E213" s="528">
        <v>119.60000000000002</v>
      </c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273"/>
      <c r="R213" s="273"/>
      <c r="S213" s="63"/>
      <c r="T213" s="325"/>
      <c r="U213" s="317"/>
      <c r="V213" s="63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273"/>
      <c r="AI213" s="273"/>
      <c r="AJ213" s="63"/>
      <c r="AK213" s="324"/>
      <c r="AL213" s="63"/>
      <c r="AM213" s="63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82"/>
      <c r="BE213" s="82"/>
      <c r="BF213" s="3"/>
      <c r="BG213" s="79"/>
      <c r="BH213" s="137"/>
    </row>
    <row r="214" spans="1:60" ht="15.75">
      <c r="A214" s="63" t="s">
        <v>2566</v>
      </c>
      <c r="B214" s="3"/>
      <c r="C214" s="3"/>
      <c r="D214" s="33">
        <f>SUM(E214:DZ214)</f>
        <v>236.1</v>
      </c>
      <c r="E214" s="528">
        <v>236.1</v>
      </c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63"/>
      <c r="R214" s="63"/>
      <c r="S214" s="63"/>
      <c r="T214" s="324"/>
      <c r="U214" s="317"/>
      <c r="V214" s="63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273"/>
      <c r="AI214" s="273"/>
      <c r="AJ214" s="63"/>
      <c r="AK214" s="324"/>
      <c r="AL214" s="63"/>
      <c r="AM214" s="63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82"/>
      <c r="BE214" s="82"/>
      <c r="BF214" s="3"/>
      <c r="BG214" s="79"/>
      <c r="BH214" s="137"/>
    </row>
    <row r="215" spans="1:60" ht="15.75">
      <c r="A215" s="63" t="s">
        <v>736</v>
      </c>
      <c r="B215" s="3"/>
      <c r="C215" s="3"/>
      <c r="D215" s="33">
        <f>SUM(E215:DZ215)</f>
        <v>505.6</v>
      </c>
      <c r="E215" s="528">
        <v>505.6</v>
      </c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63"/>
      <c r="R215" s="63"/>
      <c r="S215" s="63"/>
      <c r="T215" s="335"/>
      <c r="U215" s="317"/>
      <c r="V215" s="63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273"/>
      <c r="AI215" s="273"/>
      <c r="AJ215" s="63"/>
      <c r="AK215" s="324"/>
      <c r="AL215" s="63"/>
      <c r="AM215" s="63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82"/>
      <c r="BE215" s="82"/>
      <c r="BF215" s="3"/>
      <c r="BG215" s="79"/>
      <c r="BH215" s="137"/>
    </row>
    <row r="216" spans="1:60" ht="15.75">
      <c r="A216" s="63" t="s">
        <v>4023</v>
      </c>
      <c r="B216" s="3"/>
      <c r="C216" s="3"/>
      <c r="D216" s="33">
        <f>SUM(E216:DZ216)</f>
        <v>267.00000000000006</v>
      </c>
      <c r="E216" s="528">
        <v>267.00000000000006</v>
      </c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63"/>
      <c r="R216" s="63"/>
      <c r="S216" s="63"/>
      <c r="T216" s="324"/>
      <c r="U216" s="317"/>
      <c r="V216" s="63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273"/>
      <c r="AI216" s="273"/>
      <c r="AJ216" s="63"/>
      <c r="AK216" s="324"/>
      <c r="AL216" s="63"/>
      <c r="AM216" s="63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82"/>
      <c r="BE216" s="82"/>
      <c r="BF216" s="3"/>
      <c r="BG216" s="79"/>
      <c r="BH216" s="137"/>
    </row>
    <row r="217" spans="1:60" ht="15.75">
      <c r="A217" s="273" t="s">
        <v>1924</v>
      </c>
      <c r="B217" s="3"/>
      <c r="C217" s="3"/>
      <c r="D217" s="33">
        <f>SUM(E217:DZ217)</f>
        <v>486.59999999999997</v>
      </c>
      <c r="E217" s="528">
        <v>486.59999999999997</v>
      </c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63"/>
      <c r="R217" s="63"/>
      <c r="S217" s="63"/>
      <c r="T217" s="325"/>
      <c r="U217" s="317"/>
      <c r="V217" s="63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273"/>
      <c r="AI217" s="273"/>
      <c r="AJ217" s="63"/>
      <c r="AK217" s="324"/>
      <c r="AL217" s="63"/>
      <c r="AM217" s="63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82"/>
      <c r="BE217" s="82"/>
      <c r="BF217" s="3"/>
      <c r="BG217" s="79"/>
      <c r="BH217" s="137"/>
    </row>
    <row r="218" spans="1:60" ht="15.75">
      <c r="A218" s="63" t="s">
        <v>706</v>
      </c>
      <c r="B218" s="3"/>
      <c r="C218" s="3"/>
      <c r="D218" s="33">
        <f>SUM(E218:DZ218)</f>
        <v>486.70000000000005</v>
      </c>
      <c r="E218" s="528">
        <v>486.70000000000005</v>
      </c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63"/>
      <c r="R218" s="63"/>
      <c r="S218" s="63"/>
      <c r="T218" s="324"/>
      <c r="U218" s="317"/>
      <c r="V218" s="63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273"/>
      <c r="AI218" s="273"/>
      <c r="AJ218" s="63"/>
      <c r="AK218" s="324"/>
      <c r="AL218" s="63"/>
      <c r="AM218" s="63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82"/>
      <c r="BE218" s="82"/>
      <c r="BF218" s="3"/>
      <c r="BG218" s="79"/>
      <c r="BH218" s="137"/>
    </row>
    <row r="219" spans="1:60" ht="15.75">
      <c r="A219" s="63" t="s">
        <v>705</v>
      </c>
      <c r="B219" s="3"/>
      <c r="C219" s="3"/>
      <c r="D219" s="33">
        <f>SUM(E219:DZ219)</f>
        <v>118.29999999999998</v>
      </c>
      <c r="E219" s="528">
        <v>118.29999999999998</v>
      </c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28"/>
      <c r="R219" s="28"/>
      <c r="S219" s="63"/>
      <c r="T219" s="324"/>
      <c r="U219" s="317"/>
      <c r="V219" s="63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273"/>
      <c r="AI219" s="273"/>
      <c r="AJ219" s="63"/>
      <c r="AK219" s="324"/>
      <c r="AL219" s="63"/>
      <c r="AM219" s="63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82"/>
      <c r="BE219" s="82"/>
      <c r="BF219" s="3"/>
      <c r="BG219" s="79"/>
      <c r="BH219" s="137"/>
    </row>
    <row r="220" spans="1:60" ht="15.75">
      <c r="A220" s="273" t="s">
        <v>2003</v>
      </c>
      <c r="B220" s="3"/>
      <c r="C220" s="3"/>
      <c r="D220" s="33">
        <f>SUM(E220:DZ220)</f>
        <v>487.09999999999991</v>
      </c>
      <c r="E220" s="528">
        <v>487.09999999999991</v>
      </c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273"/>
      <c r="R220" s="273"/>
      <c r="S220" s="63"/>
      <c r="T220" s="324"/>
      <c r="U220" s="317"/>
      <c r="V220" s="63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273"/>
      <c r="AI220" s="273"/>
      <c r="AJ220" s="63"/>
      <c r="AK220" s="324"/>
      <c r="AL220" s="63"/>
      <c r="AM220" s="63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82"/>
      <c r="BE220" s="82"/>
      <c r="BF220" s="3"/>
      <c r="BG220" s="79"/>
      <c r="BH220" s="137"/>
    </row>
    <row r="221" spans="1:60" ht="15.75">
      <c r="A221" s="63" t="s">
        <v>2552</v>
      </c>
      <c r="B221" s="3"/>
      <c r="C221" s="3"/>
      <c r="D221" s="33">
        <f>SUM(E221:DZ221)</f>
        <v>182.4</v>
      </c>
      <c r="E221" s="528">
        <v>182.4</v>
      </c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224"/>
      <c r="R221" s="224"/>
      <c r="S221" s="63"/>
      <c r="T221" s="324"/>
      <c r="U221" s="317"/>
      <c r="V221" s="63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273"/>
      <c r="AI221" s="273"/>
      <c r="AJ221" s="63"/>
      <c r="AK221" s="324"/>
      <c r="AL221" s="63"/>
      <c r="AM221" s="63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82"/>
      <c r="BE221" s="82"/>
      <c r="BF221" s="3"/>
      <c r="BG221" s="79"/>
      <c r="BH221" s="137"/>
    </row>
    <row r="222" spans="1:60" ht="15.75">
      <c r="A222" s="63" t="s">
        <v>690</v>
      </c>
      <c r="B222" s="3"/>
      <c r="C222" s="3"/>
      <c r="D222" s="33">
        <f>SUM(E222:DZ222)</f>
        <v>145.4</v>
      </c>
      <c r="E222" s="528">
        <v>145.4</v>
      </c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273"/>
      <c r="R222" s="273"/>
      <c r="S222" s="63"/>
      <c r="T222" s="324"/>
      <c r="U222" s="317"/>
      <c r="V222" s="63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273"/>
      <c r="AI222" s="273"/>
      <c r="AJ222" s="63"/>
      <c r="AK222" s="324"/>
      <c r="AL222" s="63"/>
      <c r="AM222" s="63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82"/>
      <c r="BE222" s="82"/>
      <c r="BF222" s="3"/>
      <c r="BG222" s="79"/>
      <c r="BH222" s="137"/>
    </row>
    <row r="223" spans="1:60" ht="15.75">
      <c r="A223" s="273" t="s">
        <v>1882</v>
      </c>
      <c r="B223" s="3"/>
      <c r="C223" s="3"/>
      <c r="D223" s="33">
        <f>SUM(E223:DZ223)</f>
        <v>495.30000000000007</v>
      </c>
      <c r="E223" s="528">
        <v>495.30000000000007</v>
      </c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63"/>
      <c r="R223" s="63"/>
      <c r="S223" s="63"/>
      <c r="T223" s="335"/>
      <c r="U223" s="317"/>
      <c r="V223" s="63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273"/>
      <c r="AI223" s="273"/>
      <c r="AJ223" s="63"/>
      <c r="AK223" s="324"/>
      <c r="AL223" s="63"/>
      <c r="AM223" s="63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82"/>
      <c r="BE223" s="82"/>
      <c r="BF223" s="3"/>
      <c r="BG223" s="79"/>
      <c r="BH223" s="137"/>
    </row>
    <row r="224" spans="1:60" ht="15.75">
      <c r="A224" s="63" t="s">
        <v>4013</v>
      </c>
      <c r="B224" s="3"/>
      <c r="C224" s="3"/>
      <c r="D224" s="33">
        <f>SUM(E224:DZ224)</f>
        <v>362.59999999999991</v>
      </c>
      <c r="E224" s="528">
        <v>362.59999999999991</v>
      </c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63"/>
      <c r="R224" s="63"/>
      <c r="S224" s="63"/>
      <c r="T224" s="335"/>
      <c r="U224" s="317"/>
      <c r="V224" s="63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273"/>
      <c r="AI224" s="273"/>
      <c r="AJ224" s="63"/>
      <c r="AK224" s="324"/>
      <c r="AL224" s="63"/>
      <c r="AM224" s="63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82"/>
      <c r="BE224" s="82"/>
      <c r="BF224" s="3"/>
      <c r="BG224" s="79"/>
      <c r="BH224" s="137"/>
    </row>
    <row r="225" spans="1:60" ht="15.75">
      <c r="A225" s="63" t="s">
        <v>4186</v>
      </c>
      <c r="B225" s="3"/>
      <c r="C225" s="3"/>
      <c r="D225" s="33">
        <f>SUM(E225:DZ225)</f>
        <v>589.9</v>
      </c>
      <c r="E225" s="528">
        <v>589.9</v>
      </c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224"/>
      <c r="R225" s="224"/>
      <c r="S225" s="63"/>
      <c r="T225" s="324"/>
      <c r="U225" s="317"/>
      <c r="V225" s="63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273"/>
      <c r="AI225" s="273"/>
      <c r="AJ225" s="63"/>
      <c r="AK225" s="324"/>
      <c r="AL225" s="63"/>
      <c r="AM225" s="63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82"/>
      <c r="BE225" s="82"/>
      <c r="BF225" s="3"/>
      <c r="BG225" s="79"/>
      <c r="BH225" s="137"/>
    </row>
    <row r="226" spans="1:60" ht="15.75">
      <c r="A226" s="273" t="s">
        <v>31</v>
      </c>
      <c r="B226" s="3"/>
      <c r="C226" s="3"/>
      <c r="D226" s="33">
        <f>SUM(E226:DZ226)</f>
        <v>580.80000000000007</v>
      </c>
      <c r="E226" s="528">
        <v>580.80000000000007</v>
      </c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28"/>
      <c r="R226" s="28"/>
      <c r="S226" s="63"/>
      <c r="T226" s="324"/>
      <c r="U226" s="317"/>
      <c r="V226" s="63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273"/>
      <c r="AI226" s="273"/>
      <c r="AJ226" s="63"/>
      <c r="AK226" s="324"/>
      <c r="AL226" s="63"/>
      <c r="AM226" s="63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82"/>
      <c r="BE226" s="82"/>
      <c r="BF226" s="3"/>
      <c r="BG226" s="79"/>
      <c r="BH226" s="137"/>
    </row>
    <row r="227" spans="1:60" ht="15.75">
      <c r="A227" s="63" t="s">
        <v>4017</v>
      </c>
      <c r="B227" s="3"/>
      <c r="C227" s="3"/>
      <c r="D227" s="33">
        <f>SUM(E227:DZ227)</f>
        <v>325.10000000000002</v>
      </c>
      <c r="E227" s="528">
        <v>325.10000000000002</v>
      </c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63"/>
      <c r="R227" s="63"/>
      <c r="S227" s="63"/>
      <c r="T227" s="324"/>
      <c r="U227" s="317"/>
      <c r="V227" s="63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273"/>
      <c r="AI227" s="273"/>
      <c r="AJ227" s="63"/>
      <c r="AK227" s="324"/>
      <c r="AL227" s="63"/>
      <c r="AM227" s="63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82"/>
      <c r="BE227" s="82"/>
      <c r="BF227" s="3"/>
      <c r="BG227" s="79"/>
      <c r="BH227" s="137"/>
    </row>
    <row r="228" spans="1:60" ht="15.75">
      <c r="A228" s="63" t="s">
        <v>747</v>
      </c>
      <c r="B228" s="3"/>
      <c r="C228" s="3"/>
      <c r="D228" s="33">
        <f>SUM(E228:DZ228)</f>
        <v>221.39999999999998</v>
      </c>
      <c r="E228" s="528">
        <v>221.39999999999998</v>
      </c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273"/>
      <c r="R228" s="273"/>
      <c r="S228" s="63"/>
      <c r="T228" s="325"/>
      <c r="U228" s="317"/>
      <c r="V228" s="63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273"/>
      <c r="AI228" s="273"/>
      <c r="AJ228" s="63"/>
      <c r="AK228" s="324"/>
      <c r="AL228" s="63"/>
      <c r="AM228" s="63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82"/>
      <c r="BE228" s="82"/>
      <c r="BF228" s="3"/>
      <c r="BG228" s="79"/>
      <c r="BH228" s="137"/>
    </row>
    <row r="229" spans="1:60" ht="15.75">
      <c r="A229" s="63" t="s">
        <v>2558</v>
      </c>
      <c r="B229" s="3"/>
      <c r="C229" s="3"/>
      <c r="D229" s="33">
        <f>SUM(E229:DZ229)</f>
        <v>154.29999999999998</v>
      </c>
      <c r="E229" s="528">
        <v>154.29999999999998</v>
      </c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273"/>
      <c r="R229" s="273"/>
      <c r="S229" s="63"/>
      <c r="T229" s="324"/>
      <c r="U229" s="317"/>
      <c r="V229" s="63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273"/>
      <c r="AI229" s="273"/>
      <c r="AJ229" s="63"/>
      <c r="AK229" s="324"/>
      <c r="AL229" s="63"/>
      <c r="AM229" s="63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82"/>
      <c r="BE229" s="82"/>
      <c r="BF229" s="3"/>
      <c r="BG229" s="79"/>
      <c r="BH229" s="137"/>
    </row>
    <row r="230" spans="1:60" ht="15.75">
      <c r="A230" s="63" t="s">
        <v>739</v>
      </c>
      <c r="B230" s="3"/>
      <c r="C230" s="3"/>
      <c r="D230" s="33">
        <f>SUM(E230:DZ230)</f>
        <v>497.20000000000005</v>
      </c>
      <c r="E230" s="528">
        <v>497.20000000000005</v>
      </c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273"/>
      <c r="R230" s="273"/>
      <c r="S230" s="63"/>
      <c r="T230" s="324"/>
      <c r="U230" s="317"/>
      <c r="V230" s="63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273"/>
      <c r="AI230" s="273"/>
      <c r="AJ230" s="63"/>
      <c r="AK230" s="324"/>
      <c r="AL230" s="63"/>
      <c r="AM230" s="63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82"/>
      <c r="BE230" s="82"/>
      <c r="BF230" s="3"/>
      <c r="BG230" s="79"/>
      <c r="BH230" s="137"/>
    </row>
    <row r="231" spans="1:60" ht="15.75">
      <c r="A231" s="273" t="s">
        <v>33</v>
      </c>
      <c r="B231" s="3"/>
      <c r="C231" s="3"/>
      <c r="D231" s="33">
        <f>SUM(E231:DZ231)</f>
        <v>545.30000000000007</v>
      </c>
      <c r="E231" s="528">
        <v>545.30000000000007</v>
      </c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273"/>
      <c r="R231" s="273"/>
      <c r="S231" s="63"/>
      <c r="T231" s="324"/>
      <c r="U231" s="317"/>
      <c r="V231" s="63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273"/>
      <c r="AI231" s="273"/>
      <c r="AJ231" s="63"/>
      <c r="AK231" s="324"/>
      <c r="AL231" s="63"/>
      <c r="AM231" s="63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82"/>
      <c r="BE231" s="82"/>
      <c r="BF231" s="3"/>
      <c r="BG231" s="79"/>
      <c r="BH231" s="137"/>
    </row>
    <row r="232" spans="1:60" ht="15.75">
      <c r="A232" s="273" t="s">
        <v>37</v>
      </c>
      <c r="B232" s="3"/>
      <c r="C232" s="3"/>
      <c r="D232" s="33">
        <f>SUM(E232:DZ232)</f>
        <v>219.9</v>
      </c>
      <c r="E232" s="528">
        <v>219.9</v>
      </c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273"/>
      <c r="R232" s="273"/>
      <c r="S232" s="63"/>
      <c r="T232" s="324"/>
      <c r="U232" s="317"/>
      <c r="V232" s="63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273"/>
      <c r="AI232" s="273"/>
      <c r="AJ232" s="63"/>
      <c r="AK232" s="324"/>
      <c r="AL232" s="63"/>
      <c r="AM232" s="63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82"/>
      <c r="BE232" s="82"/>
      <c r="BF232" s="3"/>
      <c r="BG232" s="79"/>
      <c r="BH232" s="137"/>
    </row>
    <row r="233" spans="1:60" ht="15.75">
      <c r="A233" s="28" t="s">
        <v>143</v>
      </c>
      <c r="B233" s="3"/>
      <c r="C233" s="3"/>
      <c r="D233" s="33">
        <f>SUM(E233:DZ233)</f>
        <v>438.25</v>
      </c>
      <c r="E233" s="528">
        <v>438.25</v>
      </c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273"/>
      <c r="R233" s="273"/>
      <c r="S233" s="63"/>
      <c r="T233" s="324"/>
      <c r="U233" s="317"/>
      <c r="V233" s="63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273"/>
      <c r="AI233" s="273"/>
      <c r="AJ233" s="63"/>
      <c r="AK233" s="324"/>
      <c r="AL233" s="63"/>
      <c r="AM233" s="63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82"/>
      <c r="BE233" s="82"/>
      <c r="BF233" s="3"/>
      <c r="BG233" s="79"/>
      <c r="BH233" s="137"/>
    </row>
    <row r="234" spans="1:60" ht="15.75">
      <c r="A234" s="63" t="s">
        <v>4020</v>
      </c>
      <c r="B234" s="3"/>
      <c r="C234" s="3"/>
      <c r="D234" s="33">
        <f>SUM(E234:DZ234)</f>
        <v>267.90000000000003</v>
      </c>
      <c r="E234" s="528">
        <v>267.90000000000003</v>
      </c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273"/>
      <c r="R234" s="273"/>
      <c r="S234" s="63"/>
      <c r="T234" s="324"/>
      <c r="U234" s="317"/>
      <c r="V234" s="63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273"/>
      <c r="AI234" s="273"/>
      <c r="AJ234" s="63"/>
      <c r="AK234" s="324"/>
      <c r="AL234" s="63"/>
      <c r="AM234" s="63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82"/>
      <c r="BE234" s="82"/>
      <c r="BF234" s="3"/>
      <c r="BG234" s="79"/>
      <c r="BH234" s="137"/>
    </row>
    <row r="235" spans="1:60" ht="15.75">
      <c r="A235" s="218" t="s">
        <v>1568</v>
      </c>
      <c r="B235" s="3"/>
      <c r="C235" s="3"/>
      <c r="D235" s="33">
        <f>SUM(E235:DZ235)</f>
        <v>484.09999999999997</v>
      </c>
      <c r="E235" s="528">
        <v>484.09999999999997</v>
      </c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273"/>
      <c r="R235" s="273"/>
      <c r="S235" s="63"/>
      <c r="T235" s="324"/>
      <c r="U235" s="317"/>
      <c r="V235" s="63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273"/>
      <c r="AI235" s="273"/>
      <c r="AJ235" s="63"/>
      <c r="AK235" s="324"/>
      <c r="AL235" s="63"/>
      <c r="AM235" s="63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82"/>
      <c r="BE235" s="82"/>
      <c r="BF235" s="3"/>
      <c r="BG235" s="79"/>
      <c r="BH235" s="137"/>
    </row>
    <row r="236" spans="1:60" ht="15.75">
      <c r="A236" s="63" t="s">
        <v>4021</v>
      </c>
      <c r="B236" s="3"/>
      <c r="C236" s="3"/>
      <c r="D236" s="33">
        <f>SUM(E236:DZ236)</f>
        <v>501.20000000000005</v>
      </c>
      <c r="E236" s="528">
        <v>501.20000000000005</v>
      </c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273"/>
      <c r="R236" s="273"/>
      <c r="S236" s="63"/>
      <c r="T236" s="324"/>
      <c r="U236" s="317"/>
      <c r="V236" s="63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273"/>
      <c r="AI236" s="273"/>
      <c r="AJ236" s="63"/>
      <c r="AK236" s="324"/>
      <c r="AL236" s="63"/>
      <c r="AM236" s="63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82"/>
      <c r="BE236" s="82"/>
      <c r="BF236" s="3"/>
      <c r="BG236" s="79"/>
      <c r="BH236" s="137"/>
    </row>
    <row r="237" spans="1:60" ht="15.75">
      <c r="A237" s="63" t="s">
        <v>4026</v>
      </c>
      <c r="B237" s="3"/>
      <c r="C237" s="3"/>
      <c r="D237" s="33">
        <f>SUM(E237:DZ237)</f>
        <v>130.5</v>
      </c>
      <c r="E237" s="528">
        <v>130.5</v>
      </c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273"/>
      <c r="R237" s="273"/>
      <c r="S237" s="63"/>
      <c r="T237" s="324"/>
      <c r="U237" s="317"/>
      <c r="V237" s="63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273"/>
      <c r="AI237" s="273"/>
      <c r="AJ237" s="63"/>
      <c r="AK237" s="324"/>
      <c r="AL237" s="63"/>
      <c r="AM237" s="63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82"/>
      <c r="BE237" s="82"/>
      <c r="BF237" s="3"/>
      <c r="BG237" s="79"/>
      <c r="BH237" s="137"/>
    </row>
    <row r="238" spans="1:60" ht="15.75">
      <c r="A238" s="273" t="s">
        <v>1905</v>
      </c>
      <c r="B238" s="3"/>
      <c r="C238" s="3"/>
      <c r="D238" s="33">
        <f>SUM(E238:DZ238)</f>
        <v>447.9</v>
      </c>
      <c r="E238" s="528">
        <v>447.9</v>
      </c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273"/>
      <c r="R238" s="273"/>
      <c r="S238" s="63"/>
      <c r="T238" s="324"/>
      <c r="U238" s="317"/>
      <c r="V238" s="63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273"/>
      <c r="AI238" s="273"/>
      <c r="AJ238" s="63"/>
      <c r="AK238" s="324"/>
      <c r="AL238" s="63"/>
      <c r="AM238" s="63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82"/>
      <c r="BE238" s="82"/>
      <c r="BF238" s="3"/>
      <c r="BG238" s="79"/>
      <c r="BH238" s="137"/>
    </row>
    <row r="239" spans="1:60" ht="15.75">
      <c r="A239" s="63" t="s">
        <v>180</v>
      </c>
      <c r="B239" s="3"/>
      <c r="C239" s="3"/>
      <c r="D239" s="33">
        <f>SUM(E239:DZ239)</f>
        <v>203.2</v>
      </c>
      <c r="E239" s="528">
        <v>203.2</v>
      </c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273"/>
      <c r="R239" s="273"/>
      <c r="S239" s="63"/>
      <c r="T239" s="324"/>
      <c r="U239" s="317"/>
      <c r="V239" s="63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273"/>
      <c r="AI239" s="273"/>
      <c r="AJ239" s="63"/>
      <c r="AK239" s="324"/>
      <c r="AL239" s="63"/>
      <c r="AM239" s="63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82"/>
      <c r="BE239" s="82"/>
      <c r="BF239" s="3"/>
      <c r="BG239" s="79"/>
      <c r="BH239" s="137"/>
    </row>
    <row r="240" spans="1:60" ht="15.75">
      <c r="A240" s="63" t="s">
        <v>4009</v>
      </c>
      <c r="B240" s="3"/>
      <c r="C240" s="3"/>
      <c r="D240" s="33">
        <f>SUM(E240:DZ240)</f>
        <v>637.1</v>
      </c>
      <c r="E240" s="528">
        <v>637.1</v>
      </c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273"/>
      <c r="R240" s="273"/>
      <c r="S240" s="63"/>
      <c r="T240" s="324"/>
      <c r="U240" s="317"/>
      <c r="V240" s="63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273"/>
      <c r="AI240" s="273"/>
      <c r="AJ240" s="63"/>
      <c r="AK240" s="324"/>
      <c r="AL240" s="63"/>
      <c r="AM240" s="63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82"/>
      <c r="BE240" s="82"/>
      <c r="BF240" s="3"/>
      <c r="BG240" s="79"/>
      <c r="BH240" s="137"/>
    </row>
    <row r="241" spans="1:60" ht="15.75">
      <c r="A241" s="63" t="s">
        <v>2564</v>
      </c>
      <c r="B241" s="3"/>
      <c r="C241" s="3"/>
      <c r="D241" s="33">
        <f>SUM(E241:DZ241)</f>
        <v>405.29999999999995</v>
      </c>
      <c r="E241" s="528">
        <v>405.29999999999995</v>
      </c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273"/>
      <c r="R241" s="273"/>
      <c r="S241" s="63"/>
      <c r="T241" s="324"/>
      <c r="U241" s="317"/>
      <c r="V241" s="63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273"/>
      <c r="AI241" s="273"/>
      <c r="AJ241" s="63"/>
      <c r="AK241" s="324"/>
      <c r="AL241" s="63"/>
      <c r="AM241" s="63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82"/>
      <c r="BE241" s="82"/>
      <c r="BF241" s="3"/>
      <c r="BG241" s="79"/>
      <c r="BH241" s="137"/>
    </row>
    <row r="242" spans="1:60" ht="15.75">
      <c r="A242" s="218" t="s">
        <v>1565</v>
      </c>
      <c r="B242" s="3"/>
      <c r="C242" s="3"/>
      <c r="D242" s="33">
        <f>SUM(E242:DZ242)</f>
        <v>604.5</v>
      </c>
      <c r="E242" s="528">
        <v>604.5</v>
      </c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273"/>
      <c r="R242" s="273"/>
      <c r="S242" s="63"/>
      <c r="T242" s="324"/>
      <c r="U242" s="317"/>
      <c r="V242" s="63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273"/>
      <c r="AI242" s="273"/>
      <c r="AJ242" s="63"/>
      <c r="AK242" s="324"/>
      <c r="AL242" s="63"/>
      <c r="AM242" s="63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82"/>
      <c r="BE242" s="82"/>
      <c r="BF242" s="3"/>
      <c r="BG242" s="79"/>
      <c r="BH242" s="137"/>
    </row>
    <row r="243" spans="1:60" ht="15.75">
      <c r="A243" s="63" t="s">
        <v>4028</v>
      </c>
      <c r="B243" s="3"/>
      <c r="C243" s="3"/>
      <c r="D243" s="33">
        <f>SUM(E243:DZ243)</f>
        <v>473.7</v>
      </c>
      <c r="E243" s="528">
        <v>473.7</v>
      </c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273"/>
      <c r="R243" s="273"/>
      <c r="S243" s="63"/>
      <c r="T243" s="324"/>
      <c r="U243" s="317"/>
      <c r="V243" s="63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273"/>
      <c r="AI243" s="273"/>
      <c r="AJ243" s="63"/>
      <c r="AK243" s="324"/>
      <c r="AL243" s="63"/>
      <c r="AM243" s="63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82"/>
      <c r="BE243" s="82"/>
      <c r="BF243" s="3"/>
      <c r="BG243" s="79"/>
      <c r="BH243" s="137"/>
    </row>
    <row r="244" spans="1:60" ht="15.75">
      <c r="A244" s="63" t="s">
        <v>155</v>
      </c>
      <c r="B244" s="3"/>
      <c r="C244" s="3"/>
      <c r="D244" s="33">
        <f>SUM(E244:DZ244)</f>
        <v>711.40000000000009</v>
      </c>
      <c r="E244" s="528">
        <v>711.40000000000009</v>
      </c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273"/>
      <c r="R244" s="273"/>
      <c r="S244" s="63"/>
      <c r="T244" s="324"/>
      <c r="U244" s="317"/>
      <c r="V244" s="63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273"/>
      <c r="AI244" s="273"/>
      <c r="AJ244" s="63"/>
      <c r="AK244" s="324"/>
      <c r="AL244" s="63"/>
      <c r="AM244" s="63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82"/>
      <c r="BE244" s="82"/>
      <c r="BF244" s="3"/>
      <c r="BG244" s="79"/>
      <c r="BH244" s="137"/>
    </row>
    <row r="245" spans="1:60" ht="15.75">
      <c r="A245" s="63" t="s">
        <v>4029</v>
      </c>
      <c r="B245" s="3"/>
      <c r="C245" s="3"/>
      <c r="D245" s="33">
        <f>SUM(E245:DZ245)</f>
        <v>534.70000000000005</v>
      </c>
      <c r="E245" s="528">
        <v>534.70000000000005</v>
      </c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273"/>
      <c r="R245" s="273"/>
      <c r="S245" s="63"/>
      <c r="T245" s="324"/>
      <c r="U245" s="317"/>
      <c r="V245" s="63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273"/>
      <c r="AI245" s="273"/>
      <c r="AJ245" s="63"/>
      <c r="AK245" s="324"/>
      <c r="AL245" s="63"/>
      <c r="AM245" s="63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82"/>
      <c r="BE245" s="82"/>
      <c r="BF245" s="3"/>
      <c r="BG245" s="79"/>
      <c r="BH245" s="137"/>
    </row>
    <row r="246" spans="1:60" ht="15.75">
      <c r="A246" s="63" t="s">
        <v>4027</v>
      </c>
      <c r="B246" s="3"/>
      <c r="C246" s="3"/>
      <c r="D246" s="33">
        <f>SUM(E246:DZ246)</f>
        <v>526.20000000000005</v>
      </c>
      <c r="E246" s="528">
        <v>526.20000000000005</v>
      </c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273"/>
      <c r="R246" s="273"/>
      <c r="S246" s="63"/>
      <c r="T246" s="324"/>
      <c r="U246" s="317"/>
      <c r="V246" s="63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273"/>
      <c r="AI246" s="273"/>
      <c r="AJ246" s="63"/>
      <c r="AK246" s="324"/>
      <c r="AL246" s="63"/>
      <c r="AM246" s="63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82"/>
      <c r="BE246" s="82"/>
      <c r="BF246" s="3"/>
      <c r="BG246" s="79"/>
      <c r="BH246" s="137"/>
    </row>
    <row r="247" spans="1:60" ht="15.75">
      <c r="A247" s="63" t="s">
        <v>4008</v>
      </c>
      <c r="B247" s="3"/>
      <c r="C247" s="3"/>
      <c r="D247" s="33">
        <f>SUM(E247:DZ247)</f>
        <v>479.89999999999992</v>
      </c>
      <c r="E247" s="528">
        <v>479.89999999999992</v>
      </c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273"/>
      <c r="R247" s="273"/>
      <c r="S247" s="63"/>
      <c r="T247" s="324"/>
      <c r="U247" s="317"/>
      <c r="V247" s="63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273"/>
      <c r="AI247" s="273"/>
      <c r="AJ247" s="63"/>
      <c r="AK247" s="324"/>
      <c r="AL247" s="63"/>
      <c r="AM247" s="63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82"/>
      <c r="BE247" s="82"/>
      <c r="BF247" s="3"/>
      <c r="BG247" s="79"/>
      <c r="BH247" s="137"/>
    </row>
    <row r="248" spans="1:60" ht="15.75">
      <c r="A248" s="63" t="s">
        <v>710</v>
      </c>
      <c r="B248" s="3"/>
      <c r="C248" s="3"/>
      <c r="D248" s="33">
        <f>SUM(E248:DZ248)</f>
        <v>200.29999999999998</v>
      </c>
      <c r="E248" s="528">
        <v>200.29999999999998</v>
      </c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273"/>
      <c r="R248" s="273"/>
      <c r="S248" s="63"/>
      <c r="T248" s="324"/>
      <c r="U248" s="317"/>
      <c r="V248" s="63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273"/>
      <c r="AI248" s="273"/>
      <c r="AJ248" s="63"/>
      <c r="AK248" s="324"/>
      <c r="AL248" s="63"/>
      <c r="AM248" s="63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82"/>
      <c r="BE248" s="82"/>
      <c r="BF248" s="3"/>
      <c r="BG248" s="79"/>
      <c r="BH248" s="137"/>
    </row>
    <row r="249" spans="1:60" ht="15.75">
      <c r="A249" s="63" t="s">
        <v>2541</v>
      </c>
      <c r="B249" s="3"/>
      <c r="C249" s="3"/>
      <c r="D249" s="33">
        <f>SUM(E249:DZ249)</f>
        <v>393.3</v>
      </c>
      <c r="E249" s="528">
        <v>393.3</v>
      </c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273"/>
      <c r="R249" s="273"/>
      <c r="S249" s="63"/>
      <c r="T249" s="324"/>
      <c r="U249" s="317"/>
      <c r="V249" s="63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273"/>
      <c r="AI249" s="273"/>
      <c r="AJ249" s="63"/>
      <c r="AK249" s="324"/>
      <c r="AL249" s="63"/>
      <c r="AM249" s="63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82"/>
      <c r="BE249" s="82"/>
      <c r="BF249" s="3"/>
      <c r="BG249" s="79"/>
      <c r="BH249" s="137"/>
    </row>
    <row r="250" spans="1:60" ht="15.75">
      <c r="A250" s="273" t="s">
        <v>1888</v>
      </c>
      <c r="B250" s="3"/>
      <c r="C250" s="3"/>
      <c r="D250" s="33">
        <f>SUM(E250:DZ250)</f>
        <v>272.09999999999997</v>
      </c>
      <c r="E250" s="528">
        <v>272.09999999999997</v>
      </c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273"/>
      <c r="R250" s="273"/>
      <c r="S250" s="63"/>
      <c r="T250" s="324"/>
      <c r="U250" s="317"/>
      <c r="V250" s="63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273"/>
      <c r="AI250" s="273"/>
      <c r="AJ250" s="63"/>
      <c r="AK250" s="324"/>
      <c r="AL250" s="63"/>
      <c r="AM250" s="63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82"/>
      <c r="BE250" s="82"/>
      <c r="BF250" s="3"/>
      <c r="BG250" s="79"/>
      <c r="BH250" s="137"/>
    </row>
    <row r="251" spans="1:60" ht="15.75">
      <c r="D251" s="33"/>
    </row>
    <row r="252" spans="1:60" ht="15.75">
      <c r="D252" s="33"/>
    </row>
    <row r="253" spans="1:60" ht="15.75">
      <c r="D253" s="33"/>
    </row>
    <row r="254" spans="1:60" s="30" customFormat="1" ht="20.25">
      <c r="A254" s="30" t="s">
        <v>1456</v>
      </c>
      <c r="B254"/>
      <c r="C254"/>
      <c r="D254" s="32" t="s">
        <v>40</v>
      </c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</row>
    <row r="255" spans="1:60" ht="15.75">
      <c r="A255" s="63" t="s">
        <v>2553</v>
      </c>
      <c r="B255" s="3"/>
      <c r="C255" s="3"/>
      <c r="D255" s="33">
        <f t="shared" ref="D255:D286" si="4">SUM(E255:DZ255)</f>
        <v>0</v>
      </c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63"/>
      <c r="AL255" s="63"/>
      <c r="AM255" s="63"/>
      <c r="AN255" s="335"/>
      <c r="AO255" s="317"/>
      <c r="AP255" s="63"/>
      <c r="AR255" s="50"/>
    </row>
    <row r="256" spans="1:60" ht="15.75">
      <c r="A256" s="273" t="s">
        <v>1890</v>
      </c>
      <c r="B256" s="3"/>
      <c r="C256" s="3"/>
      <c r="D256" s="33">
        <f t="shared" si="4"/>
        <v>0</v>
      </c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273"/>
      <c r="AL256" s="273"/>
      <c r="AM256" s="63"/>
      <c r="AN256" s="324"/>
      <c r="AO256" s="317"/>
      <c r="AP256" s="63"/>
      <c r="AR256" s="50"/>
    </row>
    <row r="257" spans="1:44" ht="15.75">
      <c r="A257" s="218" t="s">
        <v>1563</v>
      </c>
      <c r="B257" s="3"/>
      <c r="C257" s="3"/>
      <c r="D257" s="33">
        <f t="shared" si="4"/>
        <v>0</v>
      </c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224"/>
      <c r="AL257" s="224"/>
      <c r="AM257" s="63"/>
      <c r="AN257" s="324"/>
      <c r="AO257" s="317"/>
      <c r="AP257" s="63"/>
      <c r="AR257" s="50"/>
    </row>
    <row r="258" spans="1:44" ht="15.75">
      <c r="A258" s="273" t="s">
        <v>1883</v>
      </c>
      <c r="B258" s="3"/>
      <c r="C258" s="3"/>
      <c r="D258" s="33">
        <f t="shared" si="4"/>
        <v>0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273"/>
      <c r="AL258" s="273"/>
      <c r="AM258" s="63"/>
      <c r="AN258" s="324"/>
      <c r="AO258" s="317"/>
      <c r="AP258" s="63"/>
      <c r="AR258" s="50"/>
    </row>
    <row r="259" spans="1:44" ht="15.75">
      <c r="A259" s="63" t="s">
        <v>4035</v>
      </c>
      <c r="B259" s="3"/>
      <c r="C259" s="3"/>
      <c r="D259" s="33">
        <f t="shared" si="4"/>
        <v>0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224"/>
      <c r="AL259" s="224"/>
      <c r="AM259" s="63"/>
      <c r="AN259" s="324"/>
      <c r="AO259" s="317"/>
      <c r="AP259" s="63"/>
      <c r="AR259" s="50"/>
    </row>
    <row r="260" spans="1:44" ht="15.75">
      <c r="A260" s="218" t="s">
        <v>1553</v>
      </c>
      <c r="B260" s="3"/>
      <c r="C260" s="3"/>
      <c r="D260" s="33">
        <f t="shared" si="4"/>
        <v>0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224"/>
      <c r="AL260" s="224"/>
      <c r="AM260" s="63"/>
      <c r="AN260" s="324"/>
      <c r="AO260" s="317"/>
      <c r="AP260" s="63"/>
      <c r="AR260" s="50"/>
    </row>
    <row r="261" spans="1:44" ht="15.75">
      <c r="A261" s="63" t="s">
        <v>2542</v>
      </c>
      <c r="B261" s="3"/>
      <c r="C261" s="3"/>
      <c r="D261" s="33">
        <f t="shared" si="4"/>
        <v>0</v>
      </c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63"/>
      <c r="AL261" s="63"/>
      <c r="AM261" s="63"/>
      <c r="AN261" s="335"/>
      <c r="AO261" s="317"/>
      <c r="AP261" s="63"/>
      <c r="AR261" s="50"/>
    </row>
    <row r="262" spans="1:44" ht="15.75">
      <c r="A262" s="273" t="s">
        <v>1</v>
      </c>
      <c r="B262" s="3"/>
      <c r="C262" s="3"/>
      <c r="D262" s="33">
        <f t="shared" si="4"/>
        <v>0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273"/>
      <c r="AL262" s="273"/>
      <c r="AM262" s="63"/>
      <c r="AN262" s="324"/>
      <c r="AO262" s="317"/>
      <c r="AP262" s="63"/>
      <c r="AR262" s="50"/>
    </row>
    <row r="263" spans="1:44" ht="15.75">
      <c r="A263" s="273" t="s">
        <v>1898</v>
      </c>
      <c r="B263" s="3"/>
      <c r="C263" s="3"/>
      <c r="D263" s="33">
        <f t="shared" si="4"/>
        <v>0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273"/>
      <c r="AL263" s="273"/>
      <c r="AM263" s="63"/>
      <c r="AN263" s="324"/>
      <c r="AO263" s="317"/>
      <c r="AP263" s="63"/>
      <c r="AR263" s="50"/>
    </row>
    <row r="264" spans="1:44" ht="15.75">
      <c r="A264" s="63" t="s">
        <v>2560</v>
      </c>
      <c r="B264" s="3"/>
      <c r="C264" s="3"/>
      <c r="D264" s="33">
        <f t="shared" si="4"/>
        <v>0</v>
      </c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63"/>
      <c r="AL264" s="63"/>
      <c r="AM264" s="63"/>
      <c r="AN264" s="335"/>
      <c r="AO264" s="317"/>
      <c r="AP264" s="63"/>
      <c r="AR264" s="50"/>
    </row>
    <row r="265" spans="1:44" ht="15.75">
      <c r="A265" s="63" t="s">
        <v>4016</v>
      </c>
      <c r="B265" s="3"/>
      <c r="C265" s="3"/>
      <c r="D265" s="33">
        <f t="shared" si="4"/>
        <v>0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224"/>
      <c r="AL265" s="224"/>
      <c r="AM265" s="63"/>
      <c r="AN265" s="324"/>
      <c r="AO265" s="317"/>
      <c r="AP265" s="63"/>
      <c r="AR265" s="50"/>
    </row>
    <row r="266" spans="1:44" ht="15.75">
      <c r="A266" s="218" t="s">
        <v>1559</v>
      </c>
      <c r="B266" s="3"/>
      <c r="C266" s="3"/>
      <c r="D266" s="33">
        <f t="shared" si="4"/>
        <v>0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63"/>
      <c r="AL266" s="63"/>
      <c r="AM266" s="63"/>
      <c r="AN266" s="324"/>
      <c r="AO266" s="317"/>
      <c r="AP266" s="63"/>
      <c r="AR266" s="50"/>
    </row>
    <row r="267" spans="1:44" ht="15.75">
      <c r="A267" s="63" t="s">
        <v>4309</v>
      </c>
      <c r="B267" s="3"/>
      <c r="C267" s="3"/>
      <c r="D267" s="33">
        <f t="shared" si="4"/>
        <v>0</v>
      </c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273"/>
      <c r="AL267" s="273"/>
      <c r="AM267" s="63"/>
      <c r="AN267" s="324"/>
      <c r="AO267" s="317"/>
      <c r="AP267" s="63"/>
      <c r="AR267" s="50"/>
    </row>
    <row r="268" spans="1:44" ht="15.75">
      <c r="A268" s="63" t="s">
        <v>728</v>
      </c>
      <c r="B268" s="3"/>
      <c r="C268" s="3"/>
      <c r="D268" s="33">
        <f t="shared" si="4"/>
        <v>0</v>
      </c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63"/>
      <c r="AL268" s="63"/>
      <c r="AM268" s="63"/>
      <c r="AN268" s="324"/>
      <c r="AO268" s="317"/>
      <c r="AP268" s="63"/>
      <c r="AR268" s="50"/>
    </row>
    <row r="269" spans="1:44" ht="15.75">
      <c r="A269" s="63" t="s">
        <v>4006</v>
      </c>
      <c r="B269" s="3"/>
      <c r="C269" s="3"/>
      <c r="D269" s="33">
        <f t="shared" si="4"/>
        <v>0</v>
      </c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273"/>
      <c r="AL269" s="273"/>
      <c r="AM269" s="63"/>
      <c r="AN269" s="324"/>
      <c r="AO269" s="317"/>
      <c r="AP269" s="63"/>
      <c r="AR269" s="50"/>
    </row>
    <row r="270" spans="1:44" ht="15.75">
      <c r="A270" s="273" t="s">
        <v>1927</v>
      </c>
      <c r="B270" s="3"/>
      <c r="C270" s="3"/>
      <c r="D270" s="33">
        <f t="shared" si="4"/>
        <v>0</v>
      </c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63"/>
      <c r="AL270" s="63"/>
      <c r="AM270" s="63"/>
      <c r="AN270" s="335"/>
      <c r="AO270" s="317"/>
      <c r="AP270" s="63"/>
      <c r="AR270" s="50"/>
    </row>
    <row r="271" spans="1:44" ht="15.75">
      <c r="A271" s="63" t="s">
        <v>745</v>
      </c>
      <c r="B271" s="3"/>
      <c r="C271" s="3"/>
      <c r="D271" s="33">
        <f t="shared" si="4"/>
        <v>0</v>
      </c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63"/>
      <c r="AL271" s="63"/>
      <c r="AM271" s="63"/>
      <c r="AN271" s="324"/>
      <c r="AO271" s="317"/>
      <c r="AP271" s="63"/>
      <c r="AR271" s="50"/>
    </row>
    <row r="272" spans="1:44" ht="15.75">
      <c r="A272" s="273" t="s">
        <v>1886</v>
      </c>
      <c r="B272" s="3"/>
      <c r="C272" s="3"/>
      <c r="D272" s="33">
        <f t="shared" si="4"/>
        <v>0</v>
      </c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273"/>
      <c r="AL272" s="273"/>
      <c r="AM272" s="63"/>
      <c r="AN272" s="324"/>
      <c r="AO272" s="317"/>
      <c r="AP272" s="63"/>
      <c r="AR272" s="50"/>
    </row>
    <row r="273" spans="1:44" ht="15.75">
      <c r="A273" s="63" t="s">
        <v>2543</v>
      </c>
      <c r="B273" s="3"/>
      <c r="C273" s="3"/>
      <c r="D273" s="33">
        <f t="shared" si="4"/>
        <v>0</v>
      </c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63"/>
      <c r="AL273" s="63"/>
      <c r="AM273" s="63"/>
      <c r="AN273" s="335"/>
      <c r="AO273" s="317"/>
      <c r="AP273" s="63"/>
      <c r="AR273" s="50"/>
    </row>
    <row r="274" spans="1:44" ht="15.75">
      <c r="A274" s="63" t="s">
        <v>153</v>
      </c>
      <c r="B274" s="3"/>
      <c r="C274" s="3"/>
      <c r="D274" s="33">
        <f t="shared" si="4"/>
        <v>0</v>
      </c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63"/>
      <c r="AL274" s="63"/>
      <c r="AM274" s="63"/>
      <c r="AN274" s="335"/>
      <c r="AO274" s="317"/>
      <c r="AP274" s="63"/>
      <c r="AR274" s="50"/>
    </row>
    <row r="275" spans="1:44" ht="15.75">
      <c r="A275" s="273" t="s">
        <v>1899</v>
      </c>
      <c r="B275" s="3"/>
      <c r="C275" s="3"/>
      <c r="D275" s="33">
        <f t="shared" si="4"/>
        <v>0</v>
      </c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273"/>
      <c r="AL275" s="273"/>
      <c r="AM275" s="63"/>
      <c r="AN275" s="325"/>
      <c r="AO275" s="317"/>
      <c r="AP275" s="63"/>
      <c r="AR275" s="50"/>
    </row>
    <row r="276" spans="1:44" ht="15.75">
      <c r="A276" s="63" t="s">
        <v>2546</v>
      </c>
      <c r="B276" s="3"/>
      <c r="C276" s="3"/>
      <c r="D276" s="33">
        <f t="shared" si="4"/>
        <v>0</v>
      </c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273"/>
      <c r="AL276" s="273"/>
      <c r="AM276" s="63"/>
      <c r="AN276" s="324"/>
      <c r="AO276" s="317"/>
      <c r="AP276" s="63"/>
      <c r="AR276" s="50"/>
    </row>
    <row r="277" spans="1:44" ht="15.75">
      <c r="A277" s="63" t="s">
        <v>2559</v>
      </c>
      <c r="B277" s="3"/>
      <c r="C277" s="3"/>
      <c r="D277" s="33">
        <f t="shared" si="4"/>
        <v>0</v>
      </c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273"/>
      <c r="AL277" s="273"/>
      <c r="AM277" s="63"/>
      <c r="AN277" s="324"/>
      <c r="AO277" s="317"/>
      <c r="AP277" s="63"/>
      <c r="AR277" s="50"/>
    </row>
    <row r="278" spans="1:44" ht="15.75">
      <c r="A278" s="273" t="s">
        <v>9</v>
      </c>
      <c r="B278" s="3"/>
      <c r="C278" s="3"/>
      <c r="D278" s="33">
        <f t="shared" si="4"/>
        <v>0</v>
      </c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63"/>
      <c r="AL278" s="63"/>
      <c r="AM278" s="63"/>
      <c r="AN278" s="335"/>
      <c r="AO278" s="317"/>
      <c r="AP278" s="63"/>
      <c r="AR278" s="50"/>
    </row>
    <row r="279" spans="1:44" ht="15.75">
      <c r="A279" s="63" t="s">
        <v>4019</v>
      </c>
      <c r="B279" s="3"/>
      <c r="C279" s="3"/>
      <c r="D279" s="33">
        <f t="shared" si="4"/>
        <v>0</v>
      </c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273"/>
      <c r="AL279" s="273"/>
      <c r="AM279" s="63"/>
      <c r="AN279" s="324"/>
      <c r="AO279" s="317"/>
      <c r="AP279" s="63"/>
      <c r="AR279" s="50"/>
    </row>
    <row r="280" spans="1:44" ht="15.75">
      <c r="A280" s="273" t="s">
        <v>1894</v>
      </c>
      <c r="B280" s="3"/>
      <c r="C280" s="3"/>
      <c r="D280" s="33">
        <f t="shared" si="4"/>
        <v>0</v>
      </c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224"/>
      <c r="AL280" s="224"/>
      <c r="AM280" s="63"/>
      <c r="AN280" s="324"/>
      <c r="AO280" s="317"/>
      <c r="AP280" s="63"/>
      <c r="AR280" s="50"/>
    </row>
    <row r="281" spans="1:44" ht="15.75">
      <c r="A281" s="273" t="s">
        <v>11</v>
      </c>
      <c r="B281" s="3"/>
      <c r="C281" s="3"/>
      <c r="D281" s="33">
        <f t="shared" si="4"/>
        <v>0</v>
      </c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63"/>
      <c r="AL281" s="63"/>
      <c r="AM281" s="63"/>
      <c r="AN281" s="324"/>
      <c r="AO281" s="317"/>
      <c r="AP281" s="63"/>
      <c r="AR281" s="50"/>
    </row>
    <row r="282" spans="1:44" ht="15.75">
      <c r="A282" s="63" t="s">
        <v>2544</v>
      </c>
      <c r="B282" s="3"/>
      <c r="C282" s="3"/>
      <c r="D282" s="33">
        <f t="shared" si="4"/>
        <v>0</v>
      </c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273"/>
      <c r="AL282" s="273"/>
      <c r="AM282" s="63"/>
      <c r="AN282" s="324"/>
      <c r="AO282" s="317"/>
      <c r="AP282" s="63"/>
      <c r="AR282" s="50"/>
    </row>
    <row r="283" spans="1:44" ht="15.75">
      <c r="A283" s="273" t="s">
        <v>1900</v>
      </c>
      <c r="B283" s="3"/>
      <c r="C283" s="3"/>
      <c r="D283" s="33">
        <f t="shared" si="4"/>
        <v>0</v>
      </c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63"/>
      <c r="AL283" s="63"/>
      <c r="AM283" s="63"/>
      <c r="AN283" s="335"/>
      <c r="AO283" s="317"/>
      <c r="AP283" s="63"/>
      <c r="AR283" s="50"/>
    </row>
    <row r="284" spans="1:44" ht="15.75">
      <c r="A284" s="218" t="s">
        <v>1561</v>
      </c>
      <c r="B284" s="3"/>
      <c r="C284" s="3"/>
      <c r="D284" s="33">
        <f t="shared" si="4"/>
        <v>0</v>
      </c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273"/>
      <c r="AL284" s="273"/>
      <c r="AM284" s="63"/>
      <c r="AN284" s="325"/>
      <c r="AO284" s="317"/>
      <c r="AP284" s="63"/>
      <c r="AR284" s="50"/>
    </row>
    <row r="285" spans="1:44" ht="15.75">
      <c r="A285" s="63" t="s">
        <v>685</v>
      </c>
      <c r="B285" s="3"/>
      <c r="C285" s="3"/>
      <c r="D285" s="33">
        <f t="shared" si="4"/>
        <v>0</v>
      </c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273"/>
      <c r="AL285" s="273"/>
      <c r="AM285" s="63"/>
      <c r="AN285" s="325"/>
      <c r="AO285" s="317"/>
      <c r="AP285" s="63"/>
      <c r="AR285" s="50"/>
    </row>
    <row r="286" spans="1:44" ht="15.75">
      <c r="A286" s="273" t="s">
        <v>1891</v>
      </c>
      <c r="B286" s="3"/>
      <c r="C286" s="3"/>
      <c r="D286" s="33">
        <f t="shared" si="4"/>
        <v>0</v>
      </c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63"/>
      <c r="AL286" s="63"/>
      <c r="AM286" s="63"/>
      <c r="AN286" s="324"/>
      <c r="AO286" s="317"/>
      <c r="AP286" s="63"/>
      <c r="AR286" s="50"/>
    </row>
    <row r="287" spans="1:44" ht="15.75">
      <c r="A287" s="63" t="s">
        <v>4015</v>
      </c>
      <c r="B287" s="3"/>
      <c r="C287" s="3"/>
      <c r="D287" s="33">
        <f t="shared" ref="D287:D318" si="5">SUM(E287:DZ287)</f>
        <v>0</v>
      </c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273"/>
      <c r="AL287" s="273"/>
      <c r="AM287" s="63"/>
      <c r="AN287" s="324"/>
      <c r="AO287" s="317"/>
      <c r="AP287" s="63"/>
      <c r="AR287" s="50"/>
    </row>
    <row r="288" spans="1:44" ht="15.75">
      <c r="A288" s="63" t="s">
        <v>740</v>
      </c>
      <c r="B288" s="3"/>
      <c r="C288" s="3"/>
      <c r="D288" s="33">
        <f t="shared" si="5"/>
        <v>0</v>
      </c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63"/>
      <c r="AL288" s="63"/>
      <c r="AM288" s="63"/>
      <c r="AN288" s="335"/>
      <c r="AO288" s="317"/>
      <c r="AP288" s="63"/>
      <c r="AR288" s="50"/>
    </row>
    <row r="289" spans="1:44" ht="15.75">
      <c r="A289" s="273" t="s">
        <v>15</v>
      </c>
      <c r="B289" s="3"/>
      <c r="C289" s="3"/>
      <c r="D289" s="33">
        <f t="shared" si="5"/>
        <v>0</v>
      </c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273"/>
      <c r="AL289" s="273"/>
      <c r="AM289" s="63"/>
      <c r="AN289" s="325"/>
      <c r="AO289" s="317"/>
      <c r="AP289" s="63"/>
      <c r="AR289" s="50"/>
    </row>
    <row r="290" spans="1:44" ht="15.75">
      <c r="A290" s="63" t="s">
        <v>4024</v>
      </c>
      <c r="B290" s="3"/>
      <c r="C290" s="3"/>
      <c r="D290" s="33">
        <f t="shared" si="5"/>
        <v>0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273"/>
      <c r="AL290" s="273"/>
      <c r="AM290" s="63"/>
      <c r="AN290" s="324"/>
      <c r="AO290" s="317"/>
      <c r="AP290" s="63"/>
      <c r="AR290" s="50"/>
    </row>
    <row r="291" spans="1:44" ht="15.75">
      <c r="A291" s="63" t="s">
        <v>2563</v>
      </c>
      <c r="B291" s="3"/>
      <c r="C291" s="3"/>
      <c r="D291" s="33">
        <f t="shared" si="5"/>
        <v>0</v>
      </c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63"/>
      <c r="AL291" s="63"/>
      <c r="AM291" s="63"/>
      <c r="AN291" s="324"/>
      <c r="AO291" s="317"/>
      <c r="AP291" s="63"/>
      <c r="AR291" s="50"/>
    </row>
    <row r="292" spans="1:44" ht="15.75">
      <c r="A292" s="273" t="s">
        <v>1887</v>
      </c>
      <c r="B292" s="3"/>
      <c r="C292" s="3"/>
      <c r="D292" s="33">
        <f t="shared" si="5"/>
        <v>0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63"/>
      <c r="AL292" s="63"/>
      <c r="AM292" s="63"/>
      <c r="AN292" s="324"/>
      <c r="AO292" s="317"/>
      <c r="AP292" s="63"/>
      <c r="AR292" s="50"/>
    </row>
    <row r="293" spans="1:44" ht="15.75">
      <c r="A293" s="273" t="s">
        <v>17</v>
      </c>
      <c r="B293" s="3"/>
      <c r="C293" s="3"/>
      <c r="D293" s="33">
        <f t="shared" si="5"/>
        <v>0</v>
      </c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63"/>
      <c r="AL293" s="63"/>
      <c r="AM293" s="63"/>
      <c r="AN293" s="335"/>
      <c r="AO293" s="317"/>
      <c r="AP293" s="63"/>
      <c r="AR293" s="50"/>
    </row>
    <row r="294" spans="1:44" ht="15.75">
      <c r="A294" s="63" t="s">
        <v>714</v>
      </c>
      <c r="B294" s="3"/>
      <c r="C294" s="3"/>
      <c r="D294" s="33">
        <f t="shared" si="5"/>
        <v>0</v>
      </c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63"/>
      <c r="AL294" s="63"/>
      <c r="AM294" s="63"/>
      <c r="AN294" s="335"/>
      <c r="AO294" s="317"/>
      <c r="AP294" s="63"/>
      <c r="AR294" s="50"/>
    </row>
    <row r="295" spans="1:44" ht="15.75">
      <c r="A295" s="63" t="s">
        <v>162</v>
      </c>
      <c r="B295" s="3"/>
      <c r="C295" s="3"/>
      <c r="D295" s="33">
        <f t="shared" si="5"/>
        <v>0</v>
      </c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63"/>
      <c r="AL295" s="63"/>
      <c r="AM295" s="63"/>
      <c r="AN295" s="335"/>
      <c r="AO295" s="317"/>
      <c r="AP295" s="63"/>
      <c r="AR295" s="50"/>
    </row>
    <row r="296" spans="1:44" ht="15.75">
      <c r="A296" s="63" t="s">
        <v>2548</v>
      </c>
      <c r="B296" s="3"/>
      <c r="C296" s="3"/>
      <c r="D296" s="33">
        <f t="shared" si="5"/>
        <v>0</v>
      </c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224"/>
      <c r="AL296" s="224"/>
      <c r="AM296" s="63"/>
      <c r="AN296" s="324"/>
      <c r="AO296" s="317"/>
      <c r="AP296" s="63"/>
      <c r="AR296" s="50"/>
    </row>
    <row r="297" spans="1:44" ht="15.75">
      <c r="A297" s="63" t="s">
        <v>4018</v>
      </c>
      <c r="B297" s="3"/>
      <c r="C297" s="3"/>
      <c r="D297" s="33">
        <f t="shared" si="5"/>
        <v>0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63"/>
      <c r="AL297" s="63"/>
      <c r="AM297" s="63"/>
      <c r="AN297" s="335"/>
      <c r="AO297" s="317"/>
      <c r="AP297" s="63"/>
      <c r="AR297" s="50"/>
    </row>
    <row r="298" spans="1:44" ht="15.75">
      <c r="A298" s="63" t="s">
        <v>2567</v>
      </c>
      <c r="B298" s="3"/>
      <c r="C298" s="3"/>
      <c r="D298" s="33">
        <f t="shared" si="5"/>
        <v>0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273"/>
      <c r="AL298" s="273"/>
      <c r="AM298" s="63"/>
      <c r="AN298" s="324"/>
      <c r="AO298" s="317"/>
      <c r="AP298" s="63"/>
      <c r="AR298" s="50"/>
    </row>
    <row r="299" spans="1:44" ht="15.75">
      <c r="A299" s="63" t="s">
        <v>2551</v>
      </c>
      <c r="B299" s="3"/>
      <c r="C299" s="3"/>
      <c r="D299" s="33">
        <f t="shared" si="5"/>
        <v>0</v>
      </c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273"/>
      <c r="AL299" s="273"/>
      <c r="AM299" s="63"/>
      <c r="AN299" s="324"/>
      <c r="AO299" s="317"/>
      <c r="AP299" s="63"/>
      <c r="AR299" s="50"/>
    </row>
    <row r="300" spans="1:44" ht="15.75">
      <c r="A300" s="218" t="s">
        <v>1549</v>
      </c>
      <c r="B300" s="3"/>
      <c r="C300" s="3"/>
      <c r="D300" s="33">
        <f t="shared" si="5"/>
        <v>0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63"/>
      <c r="AL300" s="63"/>
      <c r="AM300" s="63"/>
      <c r="AN300" s="324"/>
      <c r="AO300" s="317"/>
      <c r="AP300" s="63"/>
      <c r="AR300" s="50"/>
    </row>
    <row r="301" spans="1:44" ht="15.75">
      <c r="A301" s="63" t="s">
        <v>4010</v>
      </c>
      <c r="B301" s="3"/>
      <c r="C301" s="3"/>
      <c r="D301" s="33">
        <f t="shared" si="5"/>
        <v>0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63"/>
      <c r="AL301" s="63"/>
      <c r="AM301" s="63"/>
      <c r="AN301" s="324"/>
      <c r="AO301" s="317"/>
      <c r="AP301" s="63"/>
      <c r="AR301" s="50"/>
    </row>
    <row r="302" spans="1:44" ht="15.75">
      <c r="A302" s="63" t="s">
        <v>2547</v>
      </c>
      <c r="B302" s="3"/>
      <c r="C302" s="3"/>
      <c r="D302" s="33">
        <f t="shared" si="5"/>
        <v>0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63"/>
      <c r="AL302" s="63"/>
      <c r="AM302" s="63"/>
      <c r="AN302" s="324"/>
      <c r="AO302" s="317"/>
      <c r="AP302" s="63"/>
      <c r="AR302" s="50"/>
    </row>
    <row r="303" spans="1:44" ht="15.75">
      <c r="A303" s="63" t="s">
        <v>4030</v>
      </c>
      <c r="B303" s="3"/>
      <c r="C303" s="3"/>
      <c r="D303" s="33">
        <f t="shared" si="5"/>
        <v>0</v>
      </c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273"/>
      <c r="AL303" s="273"/>
      <c r="AM303" s="63"/>
      <c r="AN303" s="325"/>
      <c r="AO303" s="317"/>
      <c r="AP303" s="63"/>
      <c r="AR303" s="50"/>
    </row>
    <row r="304" spans="1:44" ht="15.75">
      <c r="A304" s="63" t="s">
        <v>4032</v>
      </c>
      <c r="B304" s="3"/>
      <c r="C304" s="3"/>
      <c r="D304" s="33">
        <f t="shared" si="5"/>
        <v>0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273"/>
      <c r="AL304" s="273"/>
      <c r="AM304" s="63"/>
      <c r="AN304" s="324"/>
      <c r="AO304" s="317"/>
      <c r="AP304" s="63"/>
      <c r="AR304" s="50"/>
    </row>
    <row r="305" spans="1:44" ht="15.75">
      <c r="A305" s="63" t="s">
        <v>757</v>
      </c>
      <c r="B305" s="3"/>
      <c r="C305" s="3"/>
      <c r="D305" s="33">
        <f t="shared" si="5"/>
        <v>0</v>
      </c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63"/>
      <c r="AL305" s="63"/>
      <c r="AM305" s="63"/>
      <c r="AN305" s="335"/>
      <c r="AO305" s="317"/>
      <c r="AP305" s="63"/>
      <c r="AR305" s="50"/>
    </row>
    <row r="306" spans="1:44" ht="15.75">
      <c r="A306" s="63" t="s">
        <v>4031</v>
      </c>
      <c r="B306" s="3"/>
      <c r="C306" s="3"/>
      <c r="D306" s="33">
        <f t="shared" si="5"/>
        <v>0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273"/>
      <c r="AL306" s="273"/>
      <c r="AM306" s="63"/>
      <c r="AN306" s="324"/>
      <c r="AO306" s="317"/>
      <c r="AP306" s="63"/>
      <c r="AR306" s="50"/>
    </row>
    <row r="307" spans="1:44" ht="15.75">
      <c r="A307" s="273" t="s">
        <v>2726</v>
      </c>
      <c r="B307" s="3"/>
      <c r="C307" s="3"/>
      <c r="D307" s="33">
        <f t="shared" si="5"/>
        <v>0</v>
      </c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224"/>
      <c r="AL307" s="224"/>
      <c r="AM307" s="63"/>
      <c r="AN307" s="324"/>
      <c r="AO307" s="317"/>
      <c r="AP307" s="63"/>
      <c r="AR307" s="50"/>
    </row>
    <row r="308" spans="1:44" ht="15.75">
      <c r="A308" s="63" t="s">
        <v>4014</v>
      </c>
      <c r="B308" s="3"/>
      <c r="C308" s="3"/>
      <c r="D308" s="33">
        <f t="shared" si="5"/>
        <v>0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63"/>
      <c r="AL308" s="63"/>
      <c r="AM308" s="63"/>
      <c r="AN308" s="324"/>
      <c r="AO308" s="317"/>
      <c r="AP308" s="63"/>
      <c r="AR308" s="50"/>
    </row>
    <row r="309" spans="1:44" ht="15.75">
      <c r="A309" s="63" t="s">
        <v>753</v>
      </c>
      <c r="B309" s="3"/>
      <c r="C309" s="3"/>
      <c r="D309" s="33">
        <f t="shared" si="5"/>
        <v>0</v>
      </c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63"/>
      <c r="AL309" s="63"/>
      <c r="AM309" s="63"/>
      <c r="AN309" s="335"/>
      <c r="AO309" s="317"/>
      <c r="AP309" s="63"/>
      <c r="AR309" s="50"/>
    </row>
    <row r="310" spans="1:44" ht="15.75">
      <c r="A310" s="28" t="s">
        <v>21</v>
      </c>
      <c r="B310" s="3"/>
      <c r="C310" s="3"/>
      <c r="D310" s="33">
        <f t="shared" si="5"/>
        <v>0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63"/>
      <c r="AL310" s="63"/>
      <c r="AM310" s="63"/>
      <c r="AN310" s="335"/>
      <c r="AO310" s="317"/>
      <c r="AP310" s="63"/>
      <c r="AR310" s="50"/>
    </row>
    <row r="311" spans="1:44" ht="15.75">
      <c r="A311" s="63" t="s">
        <v>141</v>
      </c>
      <c r="B311" s="3"/>
      <c r="C311" s="3"/>
      <c r="D311" s="33">
        <f t="shared" si="5"/>
        <v>0</v>
      </c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63"/>
      <c r="AL311" s="63"/>
      <c r="AM311" s="63"/>
      <c r="AN311" s="324"/>
      <c r="AO311" s="317"/>
      <c r="AP311" s="63"/>
      <c r="AR311" s="50"/>
    </row>
    <row r="312" spans="1:44" ht="15.75">
      <c r="A312" s="273" t="s">
        <v>1901</v>
      </c>
      <c r="B312" s="3"/>
      <c r="C312" s="3"/>
      <c r="D312" s="33">
        <f t="shared" si="5"/>
        <v>0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273"/>
      <c r="AL312" s="273"/>
      <c r="AM312" s="63"/>
      <c r="AN312" s="324"/>
      <c r="AO312" s="317"/>
      <c r="AP312" s="63"/>
      <c r="AR312" s="50"/>
    </row>
    <row r="313" spans="1:44" ht="15.75">
      <c r="A313" s="63" t="s">
        <v>4025</v>
      </c>
      <c r="B313" s="3"/>
      <c r="C313" s="3"/>
      <c r="D313" s="33">
        <f t="shared" si="5"/>
        <v>0</v>
      </c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63"/>
      <c r="AL313" s="63"/>
      <c r="AM313" s="63"/>
      <c r="AN313" s="324"/>
      <c r="AO313" s="317"/>
      <c r="AP313" s="63"/>
      <c r="AR313" s="50"/>
    </row>
    <row r="314" spans="1:44" ht="15.75">
      <c r="A314" s="63" t="s">
        <v>2550</v>
      </c>
      <c r="B314" s="3"/>
      <c r="C314" s="3"/>
      <c r="D314" s="33">
        <f t="shared" si="5"/>
        <v>0</v>
      </c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224"/>
      <c r="AL314" s="224"/>
      <c r="AM314" s="63"/>
      <c r="AN314" s="324"/>
      <c r="AO314" s="317"/>
      <c r="AP314" s="63"/>
      <c r="AR314" s="50"/>
    </row>
    <row r="315" spans="1:44" ht="15.75">
      <c r="A315" s="273" t="s">
        <v>1902</v>
      </c>
      <c r="B315" s="3"/>
      <c r="C315" s="3"/>
      <c r="D315" s="33">
        <f t="shared" si="5"/>
        <v>0</v>
      </c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224"/>
      <c r="AL315" s="224"/>
      <c r="AM315" s="63"/>
      <c r="AN315" s="325"/>
      <c r="AO315" s="317"/>
      <c r="AP315" s="63"/>
      <c r="AR315" s="50"/>
    </row>
    <row r="316" spans="1:44" ht="15.75">
      <c r="A316" s="218" t="s">
        <v>1550</v>
      </c>
      <c r="B316" s="3"/>
      <c r="C316" s="3"/>
      <c r="D316" s="33">
        <f t="shared" si="5"/>
        <v>0</v>
      </c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63"/>
      <c r="AL316" s="63"/>
      <c r="AM316" s="63"/>
      <c r="AN316" s="335"/>
      <c r="AO316" s="317"/>
      <c r="AP316" s="63"/>
      <c r="AR316" s="50"/>
    </row>
    <row r="317" spans="1:44" ht="15.75">
      <c r="A317" s="63" t="s">
        <v>719</v>
      </c>
      <c r="B317" s="3"/>
      <c r="C317" s="3"/>
      <c r="D317" s="33">
        <f t="shared" si="5"/>
        <v>0</v>
      </c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63"/>
      <c r="AL317" s="63"/>
      <c r="AM317" s="63"/>
      <c r="AN317" s="324"/>
      <c r="AO317" s="317"/>
      <c r="AP317" s="63"/>
      <c r="AR317" s="50"/>
    </row>
    <row r="318" spans="1:44" ht="15.75">
      <c r="A318" s="63" t="s">
        <v>2549</v>
      </c>
      <c r="B318" s="3"/>
      <c r="C318" s="3"/>
      <c r="D318" s="33">
        <f t="shared" si="5"/>
        <v>0</v>
      </c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273"/>
      <c r="AL318" s="273"/>
      <c r="AM318" s="63"/>
      <c r="AN318" s="325"/>
      <c r="AO318" s="317"/>
      <c r="AP318" s="63"/>
      <c r="AR318" s="50"/>
    </row>
    <row r="319" spans="1:44" ht="15.75">
      <c r="A319" s="63" t="s">
        <v>2556</v>
      </c>
      <c r="B319" s="3"/>
      <c r="C319" s="3"/>
      <c r="D319" s="33">
        <f t="shared" ref="D319:D350" si="6">SUM(E319:DZ319)</f>
        <v>0</v>
      </c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63"/>
      <c r="AL319" s="63"/>
      <c r="AM319" s="63"/>
      <c r="AN319" s="325"/>
      <c r="AO319" s="317"/>
      <c r="AP319" s="63"/>
      <c r="AR319" s="50"/>
    </row>
    <row r="320" spans="1:44" ht="15.75">
      <c r="A320" s="63" t="s">
        <v>720</v>
      </c>
      <c r="B320" s="3"/>
      <c r="C320" s="3"/>
      <c r="D320" s="33">
        <f t="shared" si="6"/>
        <v>0</v>
      </c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273"/>
      <c r="AL320" s="273"/>
      <c r="AM320" s="63"/>
      <c r="AN320" s="324"/>
      <c r="AO320" s="317"/>
      <c r="AP320" s="63"/>
      <c r="AR320" s="50"/>
    </row>
    <row r="321" spans="1:44" ht="15.75">
      <c r="A321" s="273" t="s">
        <v>23</v>
      </c>
      <c r="B321" s="3"/>
      <c r="C321" s="3"/>
      <c r="D321" s="33">
        <f t="shared" si="6"/>
        <v>0</v>
      </c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63"/>
      <c r="AL321" s="63"/>
      <c r="AM321" s="63"/>
      <c r="AN321" s="335"/>
      <c r="AO321" s="317"/>
      <c r="AP321" s="63"/>
      <c r="AR321" s="50"/>
    </row>
    <row r="322" spans="1:44" ht="15.75">
      <c r="A322" s="273" t="s">
        <v>25</v>
      </c>
      <c r="B322" s="3"/>
      <c r="C322" s="3"/>
      <c r="D322" s="33">
        <f t="shared" si="6"/>
        <v>0</v>
      </c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63"/>
      <c r="AL322" s="63"/>
      <c r="AM322" s="63"/>
      <c r="AN322" s="325"/>
      <c r="AO322" s="317"/>
      <c r="AP322" s="63"/>
      <c r="AR322" s="50"/>
    </row>
    <row r="323" spans="1:44" ht="15.75">
      <c r="A323" s="63" t="s">
        <v>4011</v>
      </c>
      <c r="B323" s="3"/>
      <c r="C323" s="3"/>
      <c r="D323" s="33">
        <f t="shared" si="6"/>
        <v>0</v>
      </c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63"/>
      <c r="AL323" s="63"/>
      <c r="AM323" s="63"/>
      <c r="AN323" s="324"/>
      <c r="AO323" s="317"/>
      <c r="AP323" s="63"/>
      <c r="AR323" s="50"/>
    </row>
    <row r="324" spans="1:44" ht="15.75">
      <c r="A324" s="218" t="s">
        <v>1560</v>
      </c>
      <c r="B324" s="3"/>
      <c r="C324" s="3"/>
      <c r="D324" s="33">
        <f t="shared" si="6"/>
        <v>0</v>
      </c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63"/>
      <c r="AL324" s="63"/>
      <c r="AM324" s="63"/>
      <c r="AN324" s="324"/>
      <c r="AO324" s="317"/>
      <c r="AP324" s="63"/>
      <c r="AR324" s="50"/>
    </row>
    <row r="325" spans="1:44" ht="15.75">
      <c r="A325" s="218" t="s">
        <v>1562</v>
      </c>
      <c r="B325" s="3"/>
      <c r="C325" s="3"/>
      <c r="D325" s="33">
        <f t="shared" si="6"/>
        <v>0</v>
      </c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224"/>
      <c r="AL325" s="224"/>
      <c r="AM325" s="63"/>
      <c r="AN325" s="324"/>
      <c r="AO325" s="317"/>
      <c r="AP325" s="63"/>
      <c r="AR325" s="50"/>
    </row>
    <row r="326" spans="1:44" ht="15.75">
      <c r="A326" s="63" t="s">
        <v>4012</v>
      </c>
      <c r="B326" s="3"/>
      <c r="C326" s="3"/>
      <c r="D326" s="33">
        <f t="shared" si="6"/>
        <v>0</v>
      </c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63"/>
      <c r="AL326" s="63"/>
      <c r="AM326" s="63"/>
      <c r="AN326" s="335"/>
      <c r="AO326" s="317"/>
      <c r="AP326" s="63"/>
      <c r="AR326" s="50"/>
    </row>
    <row r="327" spans="1:44" ht="15.75">
      <c r="A327" s="63" t="s">
        <v>2545</v>
      </c>
      <c r="B327" s="3"/>
      <c r="C327" s="3"/>
      <c r="D327" s="33">
        <f t="shared" si="6"/>
        <v>0</v>
      </c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273"/>
      <c r="AL327" s="273"/>
      <c r="AM327" s="63"/>
      <c r="AN327" s="324"/>
      <c r="AO327" s="317"/>
      <c r="AP327" s="63"/>
      <c r="AR327" s="50"/>
    </row>
    <row r="328" spans="1:44" ht="15.75">
      <c r="A328" s="63" t="s">
        <v>703</v>
      </c>
      <c r="B328" s="3"/>
      <c r="C328" s="3"/>
      <c r="D328" s="33">
        <f t="shared" si="6"/>
        <v>0</v>
      </c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273"/>
      <c r="AL328" s="273"/>
      <c r="AM328" s="63"/>
      <c r="AN328" s="324"/>
      <c r="AO328" s="317"/>
      <c r="AP328" s="63"/>
      <c r="AR328" s="50"/>
    </row>
    <row r="329" spans="1:44" ht="15.75">
      <c r="A329" s="63" t="s">
        <v>735</v>
      </c>
      <c r="B329" s="3"/>
      <c r="C329" s="3"/>
      <c r="D329" s="33">
        <f t="shared" si="6"/>
        <v>0</v>
      </c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63"/>
      <c r="AL329" s="63"/>
      <c r="AM329" s="63"/>
      <c r="AN329" s="324"/>
      <c r="AO329" s="317"/>
      <c r="AP329" s="63"/>
      <c r="AR329" s="50"/>
    </row>
    <row r="330" spans="1:44" ht="15.75">
      <c r="A330" s="63" t="s">
        <v>4007</v>
      </c>
      <c r="B330" s="3"/>
      <c r="C330" s="3"/>
      <c r="D330" s="33">
        <f t="shared" si="6"/>
        <v>0</v>
      </c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63"/>
      <c r="AL330" s="63"/>
      <c r="AM330" s="63"/>
      <c r="AN330" s="324"/>
      <c r="AO330" s="317"/>
      <c r="AP330" s="63"/>
      <c r="AR330" s="50"/>
    </row>
    <row r="331" spans="1:44" ht="15.75">
      <c r="A331" s="63" t="s">
        <v>4033</v>
      </c>
      <c r="B331" s="3"/>
      <c r="C331" s="3"/>
      <c r="D331" s="33">
        <f t="shared" si="6"/>
        <v>0</v>
      </c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273"/>
      <c r="AL331" s="273"/>
      <c r="AM331" s="63"/>
      <c r="AN331" s="324"/>
      <c r="AO331" s="317"/>
      <c r="AP331" s="63"/>
      <c r="AR331" s="50"/>
    </row>
    <row r="332" spans="1:44" ht="15.75">
      <c r="A332" s="63" t="s">
        <v>154</v>
      </c>
      <c r="B332" s="3"/>
      <c r="C332" s="3"/>
      <c r="D332" s="33">
        <f t="shared" si="6"/>
        <v>0</v>
      </c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273"/>
      <c r="AL332" s="273"/>
      <c r="AM332" s="63"/>
      <c r="AN332" s="324"/>
      <c r="AO332" s="317"/>
      <c r="AP332" s="63"/>
      <c r="AR332" s="50"/>
    </row>
    <row r="333" spans="1:44" ht="15.75">
      <c r="A333" s="63" t="s">
        <v>2557</v>
      </c>
      <c r="B333" s="3"/>
      <c r="C333" s="3"/>
      <c r="D333" s="33">
        <f t="shared" si="6"/>
        <v>0</v>
      </c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63"/>
      <c r="AL333" s="63"/>
      <c r="AM333" s="63"/>
      <c r="AN333" s="335"/>
      <c r="AO333" s="317"/>
      <c r="AP333" s="63"/>
      <c r="AR333" s="50"/>
    </row>
    <row r="334" spans="1:44" ht="15.75">
      <c r="A334" s="63" t="s">
        <v>721</v>
      </c>
      <c r="B334" s="3"/>
      <c r="C334" s="3"/>
      <c r="D334" s="33">
        <f t="shared" si="6"/>
        <v>0</v>
      </c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63"/>
      <c r="AL334" s="63"/>
      <c r="AM334" s="63"/>
      <c r="AN334" s="324"/>
      <c r="AO334" s="317"/>
      <c r="AP334" s="63"/>
      <c r="AR334" s="50"/>
    </row>
    <row r="335" spans="1:44" ht="15.75">
      <c r="A335" s="63" t="s">
        <v>4022</v>
      </c>
      <c r="B335" s="3"/>
      <c r="C335" s="3"/>
      <c r="D335" s="33">
        <f t="shared" si="6"/>
        <v>0</v>
      </c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63"/>
      <c r="AL335" s="63"/>
      <c r="AM335" s="63"/>
      <c r="AN335" s="335"/>
      <c r="AO335" s="317"/>
      <c r="AP335" s="63"/>
      <c r="AR335" s="50"/>
    </row>
    <row r="336" spans="1:44" ht="15.75">
      <c r="A336" s="28" t="s">
        <v>142</v>
      </c>
      <c r="B336" s="3"/>
      <c r="C336" s="3"/>
      <c r="D336" s="33">
        <f t="shared" si="6"/>
        <v>0</v>
      </c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273"/>
      <c r="AL336" s="273"/>
      <c r="AM336" s="63"/>
      <c r="AN336" s="324"/>
      <c r="AO336" s="317"/>
      <c r="AP336" s="63"/>
      <c r="AR336" s="50"/>
    </row>
    <row r="337" spans="1:44" ht="15.75">
      <c r="A337" s="63" t="s">
        <v>695</v>
      </c>
      <c r="B337" s="3"/>
      <c r="C337" s="3"/>
      <c r="D337" s="33">
        <f t="shared" si="6"/>
        <v>0</v>
      </c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63"/>
      <c r="AL337" s="63"/>
      <c r="AM337" s="63"/>
      <c r="AN337" s="335"/>
      <c r="AO337" s="317"/>
      <c r="AP337" s="63"/>
      <c r="AR337" s="50"/>
    </row>
    <row r="338" spans="1:44" s="30" customFormat="1" ht="15.75" customHeight="1">
      <c r="A338" s="218" t="s">
        <v>1566</v>
      </c>
      <c r="B338" s="3"/>
      <c r="C338" s="3"/>
      <c r="D338" s="33">
        <f t="shared" si="6"/>
        <v>0</v>
      </c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273"/>
      <c r="AL338" s="273"/>
      <c r="AM338" s="63"/>
      <c r="AN338" s="325"/>
      <c r="AO338" s="317"/>
      <c r="AP338" s="63"/>
      <c r="AR338" s="50"/>
    </row>
    <row r="339" spans="1:44" ht="15.75">
      <c r="A339" s="63" t="s">
        <v>2566</v>
      </c>
      <c r="B339" s="3"/>
      <c r="C339" s="3"/>
      <c r="D339" s="33">
        <f t="shared" si="6"/>
        <v>0</v>
      </c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63"/>
      <c r="AL339" s="63"/>
      <c r="AM339" s="63"/>
      <c r="AN339" s="324"/>
      <c r="AO339" s="317"/>
      <c r="AP339" s="63"/>
      <c r="AR339" s="50"/>
    </row>
    <row r="340" spans="1:44" ht="15.75">
      <c r="A340" s="63" t="s">
        <v>736</v>
      </c>
      <c r="B340" s="3"/>
      <c r="C340" s="3"/>
      <c r="D340" s="33">
        <f t="shared" si="6"/>
        <v>0</v>
      </c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63"/>
      <c r="AL340" s="63"/>
      <c r="AM340" s="63"/>
      <c r="AN340" s="335"/>
      <c r="AO340" s="317"/>
      <c r="AP340" s="63"/>
      <c r="AR340" s="50"/>
    </row>
    <row r="341" spans="1:44" ht="15.75">
      <c r="A341" s="63" t="s">
        <v>4023</v>
      </c>
      <c r="B341" s="3"/>
      <c r="C341" s="3"/>
      <c r="D341" s="33">
        <f t="shared" si="6"/>
        <v>0</v>
      </c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63"/>
      <c r="AL341" s="63"/>
      <c r="AM341" s="63"/>
      <c r="AN341" s="324"/>
      <c r="AO341" s="317"/>
      <c r="AP341" s="63"/>
      <c r="AR341" s="50"/>
    </row>
    <row r="342" spans="1:44" ht="15.75">
      <c r="A342" s="273" t="s">
        <v>1924</v>
      </c>
      <c r="B342" s="3"/>
      <c r="C342" s="3"/>
      <c r="D342" s="33">
        <f t="shared" si="6"/>
        <v>0</v>
      </c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63"/>
      <c r="AL342" s="63"/>
      <c r="AM342" s="63"/>
      <c r="AN342" s="325"/>
      <c r="AO342" s="317"/>
      <c r="AP342" s="63"/>
      <c r="AR342" s="50"/>
    </row>
    <row r="343" spans="1:44" ht="15.75">
      <c r="A343" s="63" t="s">
        <v>706</v>
      </c>
      <c r="B343" s="3"/>
      <c r="C343" s="3"/>
      <c r="D343" s="33">
        <f t="shared" si="6"/>
        <v>0</v>
      </c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63"/>
      <c r="AL343" s="63"/>
      <c r="AM343" s="63"/>
      <c r="AN343" s="324"/>
      <c r="AO343" s="317"/>
      <c r="AP343" s="63"/>
      <c r="AR343" s="50"/>
    </row>
    <row r="344" spans="1:44" ht="15.75">
      <c r="A344" s="63" t="s">
        <v>705</v>
      </c>
      <c r="B344" s="3"/>
      <c r="C344" s="3"/>
      <c r="D344" s="33">
        <f t="shared" si="6"/>
        <v>0</v>
      </c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28"/>
      <c r="AL344" s="28"/>
      <c r="AM344" s="63"/>
      <c r="AN344" s="324"/>
      <c r="AO344" s="317"/>
      <c r="AP344" s="63"/>
      <c r="AR344" s="50"/>
    </row>
    <row r="345" spans="1:44" ht="15.75">
      <c r="A345" s="273" t="s">
        <v>2003</v>
      </c>
      <c r="B345" s="3"/>
      <c r="C345" s="3"/>
      <c r="D345" s="33">
        <f t="shared" si="6"/>
        <v>0</v>
      </c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273"/>
      <c r="AL345" s="273"/>
      <c r="AM345" s="63"/>
      <c r="AN345" s="324"/>
      <c r="AO345" s="317"/>
      <c r="AP345" s="63"/>
      <c r="AR345" s="50"/>
    </row>
    <row r="346" spans="1:44" ht="15.75">
      <c r="A346" s="63" t="s">
        <v>2552</v>
      </c>
      <c r="B346" s="3"/>
      <c r="C346" s="3"/>
      <c r="D346" s="33">
        <f t="shared" si="6"/>
        <v>0</v>
      </c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224"/>
      <c r="AL346" s="224"/>
      <c r="AM346" s="63"/>
      <c r="AN346" s="324"/>
      <c r="AO346" s="317"/>
      <c r="AP346" s="63"/>
      <c r="AR346" s="50"/>
    </row>
    <row r="347" spans="1:44" ht="15.75">
      <c r="A347" s="63" t="s">
        <v>690</v>
      </c>
      <c r="B347" s="3"/>
      <c r="C347" s="3"/>
      <c r="D347" s="33">
        <f t="shared" si="6"/>
        <v>0</v>
      </c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273"/>
      <c r="AL347" s="273"/>
      <c r="AM347" s="63"/>
      <c r="AN347" s="324"/>
      <c r="AO347" s="317"/>
      <c r="AP347" s="63"/>
      <c r="AR347" s="50"/>
    </row>
    <row r="348" spans="1:44" ht="15.75">
      <c r="A348" s="273" t="s">
        <v>1882</v>
      </c>
      <c r="B348" s="3"/>
      <c r="C348" s="3"/>
      <c r="D348" s="33">
        <f t="shared" si="6"/>
        <v>0</v>
      </c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63"/>
      <c r="AL348" s="63"/>
      <c r="AM348" s="63"/>
      <c r="AN348" s="335"/>
      <c r="AO348" s="317"/>
      <c r="AP348" s="63"/>
      <c r="AR348" s="50"/>
    </row>
    <row r="349" spans="1:44" ht="15.75">
      <c r="A349" s="63" t="s">
        <v>4013</v>
      </c>
      <c r="B349" s="3"/>
      <c r="C349" s="3"/>
      <c r="D349" s="33">
        <f t="shared" si="6"/>
        <v>0</v>
      </c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63"/>
      <c r="AL349" s="63"/>
      <c r="AM349" s="63"/>
      <c r="AN349" s="335"/>
      <c r="AO349" s="317"/>
      <c r="AP349" s="63"/>
      <c r="AR349" s="50"/>
    </row>
    <row r="350" spans="1:44" ht="15.75">
      <c r="A350" s="63" t="s">
        <v>4186</v>
      </c>
      <c r="B350" s="3"/>
      <c r="C350" s="3"/>
      <c r="D350" s="33">
        <f t="shared" si="6"/>
        <v>0</v>
      </c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224"/>
      <c r="AL350" s="224"/>
      <c r="AM350" s="63"/>
      <c r="AN350" s="324"/>
      <c r="AO350" s="317"/>
      <c r="AP350" s="63"/>
      <c r="AR350" s="50"/>
    </row>
    <row r="351" spans="1:44" ht="15.75">
      <c r="A351" s="273" t="s">
        <v>31</v>
      </c>
      <c r="B351" s="3"/>
      <c r="C351" s="3"/>
      <c r="D351" s="33">
        <f>SUM(E351:DZ351)</f>
        <v>0</v>
      </c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28"/>
      <c r="AL351" s="28"/>
      <c r="AM351" s="63"/>
      <c r="AN351" s="324"/>
      <c r="AO351" s="317"/>
      <c r="AP351" s="63"/>
      <c r="AR351" s="50"/>
    </row>
    <row r="352" spans="1:44" ht="15.75">
      <c r="A352" s="63" t="s">
        <v>4017</v>
      </c>
      <c r="B352" s="3"/>
      <c r="C352" s="3"/>
      <c r="D352" s="33">
        <f>SUM(E352:DZ352)</f>
        <v>0</v>
      </c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63"/>
      <c r="AL352" s="63"/>
      <c r="AM352" s="63"/>
      <c r="AN352" s="324"/>
      <c r="AO352" s="317"/>
      <c r="AP352" s="63"/>
      <c r="AR352" s="50"/>
    </row>
    <row r="353" spans="1:44" ht="15.75">
      <c r="A353" s="63" t="s">
        <v>747</v>
      </c>
      <c r="B353" s="3"/>
      <c r="C353" s="3"/>
      <c r="D353" s="33">
        <f>SUM(E353:DZ353)</f>
        <v>0</v>
      </c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273"/>
      <c r="AL353" s="273"/>
      <c r="AM353" s="63"/>
      <c r="AN353" s="325"/>
      <c r="AO353" s="317"/>
      <c r="AP353" s="63"/>
      <c r="AR353" s="50"/>
    </row>
    <row r="354" spans="1:44" ht="15.75">
      <c r="A354" s="63" t="s">
        <v>2558</v>
      </c>
      <c r="B354" s="3"/>
      <c r="C354" s="3"/>
      <c r="D354" s="33">
        <f>SUM(E354:DZ354)</f>
        <v>0</v>
      </c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273"/>
      <c r="AL354" s="273"/>
      <c r="AM354" s="63"/>
      <c r="AN354" s="324"/>
      <c r="AO354" s="317"/>
      <c r="AP354" s="63"/>
      <c r="AR354" s="50"/>
    </row>
    <row r="355" spans="1:44" ht="15.75">
      <c r="A355" s="63" t="s">
        <v>739</v>
      </c>
      <c r="B355" s="3"/>
      <c r="C355" s="3"/>
      <c r="D355" s="33">
        <f t="shared" ref="D355:D375" si="7">SUM(E355:DZ355)</f>
        <v>0</v>
      </c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273"/>
      <c r="AL355" s="273"/>
      <c r="AM355" s="63"/>
      <c r="AN355" s="324"/>
      <c r="AO355" s="317"/>
      <c r="AP355" s="63"/>
      <c r="AR355" s="50"/>
    </row>
    <row r="356" spans="1:44" ht="15.75">
      <c r="A356" s="273" t="s">
        <v>33</v>
      </c>
      <c r="B356" s="3"/>
      <c r="C356" s="3"/>
      <c r="D356" s="33">
        <f t="shared" si="7"/>
        <v>0</v>
      </c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273"/>
      <c r="AL356" s="273"/>
      <c r="AM356" s="63"/>
      <c r="AN356" s="324"/>
      <c r="AO356" s="317"/>
      <c r="AP356" s="63"/>
      <c r="AR356" s="50"/>
    </row>
    <row r="357" spans="1:44" ht="15.75">
      <c r="A357" s="273" t="s">
        <v>37</v>
      </c>
      <c r="B357" s="3"/>
      <c r="C357" s="3"/>
      <c r="D357" s="33">
        <f t="shared" si="7"/>
        <v>0</v>
      </c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273"/>
      <c r="AL357" s="273"/>
      <c r="AM357" s="63"/>
      <c r="AN357" s="324"/>
      <c r="AO357" s="317"/>
      <c r="AP357" s="63"/>
      <c r="AR357" s="50"/>
    </row>
    <row r="358" spans="1:44" ht="15.75">
      <c r="A358" s="28" t="s">
        <v>143</v>
      </c>
      <c r="B358" s="3"/>
      <c r="C358" s="3"/>
      <c r="D358" s="33">
        <f t="shared" si="7"/>
        <v>0</v>
      </c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273"/>
      <c r="AL358" s="273"/>
      <c r="AM358" s="63"/>
      <c r="AN358" s="324"/>
      <c r="AO358" s="317"/>
      <c r="AP358" s="63"/>
      <c r="AR358" s="50"/>
    </row>
    <row r="359" spans="1:44" ht="15.75">
      <c r="A359" s="63" t="s">
        <v>4020</v>
      </c>
      <c r="B359" s="3"/>
      <c r="C359" s="3"/>
      <c r="D359" s="33">
        <f t="shared" si="7"/>
        <v>0</v>
      </c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273"/>
      <c r="AL359" s="273"/>
      <c r="AM359" s="63"/>
      <c r="AN359" s="324"/>
      <c r="AO359" s="317"/>
      <c r="AP359" s="63"/>
      <c r="AR359" s="50"/>
    </row>
    <row r="360" spans="1:44" ht="15.75">
      <c r="A360" s="218" t="s">
        <v>1568</v>
      </c>
      <c r="B360" s="3"/>
      <c r="C360" s="3"/>
      <c r="D360" s="33">
        <f t="shared" si="7"/>
        <v>0</v>
      </c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273"/>
      <c r="AL360" s="273"/>
      <c r="AM360" s="63"/>
      <c r="AN360" s="324"/>
      <c r="AO360" s="317"/>
      <c r="AP360" s="63"/>
      <c r="AR360" s="50"/>
    </row>
    <row r="361" spans="1:44" ht="15.75">
      <c r="A361" s="63" t="s">
        <v>4021</v>
      </c>
      <c r="B361" s="3"/>
      <c r="C361" s="3"/>
      <c r="D361" s="33">
        <f t="shared" si="7"/>
        <v>0</v>
      </c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273"/>
      <c r="AL361" s="273"/>
      <c r="AM361" s="63"/>
      <c r="AN361" s="324"/>
      <c r="AO361" s="317"/>
      <c r="AP361" s="63"/>
      <c r="AR361" s="50"/>
    </row>
    <row r="362" spans="1:44" ht="15.75">
      <c r="A362" s="63" t="s">
        <v>4026</v>
      </c>
      <c r="B362" s="3"/>
      <c r="C362" s="3"/>
      <c r="D362" s="33">
        <f t="shared" si="7"/>
        <v>0</v>
      </c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273"/>
      <c r="AL362" s="273"/>
      <c r="AM362" s="63"/>
      <c r="AN362" s="324"/>
      <c r="AO362" s="317"/>
      <c r="AP362" s="63"/>
      <c r="AR362" s="50"/>
    </row>
    <row r="363" spans="1:44" ht="15.75">
      <c r="A363" s="273" t="s">
        <v>1905</v>
      </c>
      <c r="B363" s="3"/>
      <c r="C363" s="3"/>
      <c r="D363" s="33">
        <f t="shared" si="7"/>
        <v>0</v>
      </c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273"/>
      <c r="AL363" s="273"/>
      <c r="AM363" s="63"/>
      <c r="AN363" s="324"/>
      <c r="AO363" s="317"/>
      <c r="AP363" s="63"/>
      <c r="AR363" s="50"/>
    </row>
    <row r="364" spans="1:44" ht="15.75">
      <c r="A364" s="63" t="s">
        <v>180</v>
      </c>
      <c r="B364" s="3"/>
      <c r="C364" s="3"/>
      <c r="D364" s="33">
        <f t="shared" si="7"/>
        <v>0</v>
      </c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273"/>
      <c r="AL364" s="273"/>
      <c r="AM364" s="63"/>
      <c r="AN364" s="324"/>
      <c r="AO364" s="317"/>
      <c r="AP364" s="63"/>
      <c r="AR364" s="50"/>
    </row>
    <row r="365" spans="1:44" ht="15.75">
      <c r="A365" s="63" t="s">
        <v>4009</v>
      </c>
      <c r="B365" s="3"/>
      <c r="C365" s="3"/>
      <c r="D365" s="33">
        <f t="shared" si="7"/>
        <v>0</v>
      </c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273"/>
      <c r="AL365" s="273"/>
      <c r="AM365" s="63"/>
      <c r="AN365" s="324"/>
      <c r="AO365" s="317"/>
      <c r="AP365" s="63"/>
      <c r="AR365" s="50"/>
    </row>
    <row r="366" spans="1:44" ht="15.75">
      <c r="A366" s="63" t="s">
        <v>2564</v>
      </c>
      <c r="B366" s="3"/>
      <c r="C366" s="3"/>
      <c r="D366" s="33">
        <f t="shared" si="7"/>
        <v>0</v>
      </c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273"/>
      <c r="AL366" s="273"/>
      <c r="AM366" s="63"/>
      <c r="AN366" s="324"/>
      <c r="AO366" s="317"/>
      <c r="AP366" s="63"/>
      <c r="AR366" s="50"/>
    </row>
    <row r="367" spans="1:44" ht="15.75">
      <c r="A367" s="218" t="s">
        <v>1565</v>
      </c>
      <c r="B367" s="3"/>
      <c r="C367" s="3"/>
      <c r="D367" s="33">
        <f t="shared" si="7"/>
        <v>0</v>
      </c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273"/>
      <c r="AL367" s="273"/>
      <c r="AM367" s="63"/>
      <c r="AN367" s="324"/>
      <c r="AO367" s="317"/>
      <c r="AP367" s="63"/>
      <c r="AR367" s="50"/>
    </row>
    <row r="368" spans="1:44" ht="15.75">
      <c r="A368" s="63" t="s">
        <v>4028</v>
      </c>
      <c r="B368" s="3"/>
      <c r="C368" s="3"/>
      <c r="D368" s="33">
        <f t="shared" si="7"/>
        <v>0</v>
      </c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273"/>
      <c r="AL368" s="273"/>
      <c r="AM368" s="63"/>
      <c r="AN368" s="324"/>
      <c r="AO368" s="317"/>
      <c r="AP368" s="63"/>
      <c r="AR368" s="50"/>
    </row>
    <row r="369" spans="1:44" ht="15.75">
      <c r="A369" s="63" t="s">
        <v>155</v>
      </c>
      <c r="B369" s="3"/>
      <c r="C369" s="3"/>
      <c r="D369" s="33">
        <f t="shared" si="7"/>
        <v>0</v>
      </c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273"/>
      <c r="AL369" s="273"/>
      <c r="AM369" s="63"/>
      <c r="AN369" s="324"/>
      <c r="AO369" s="317"/>
      <c r="AP369" s="63"/>
      <c r="AR369" s="50"/>
    </row>
    <row r="370" spans="1:44" ht="15.75">
      <c r="A370" s="63" t="s">
        <v>4029</v>
      </c>
      <c r="B370" s="3"/>
      <c r="C370" s="3"/>
      <c r="D370" s="33">
        <f t="shared" si="7"/>
        <v>0</v>
      </c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273"/>
      <c r="AL370" s="273"/>
      <c r="AM370" s="63"/>
      <c r="AN370" s="324"/>
      <c r="AO370" s="317"/>
      <c r="AP370" s="63"/>
      <c r="AR370" s="50"/>
    </row>
    <row r="371" spans="1:44" ht="15.75">
      <c r="A371" s="63" t="s">
        <v>4027</v>
      </c>
      <c r="B371" s="3"/>
      <c r="C371" s="3"/>
      <c r="D371" s="33">
        <f t="shared" si="7"/>
        <v>0</v>
      </c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273"/>
      <c r="AL371" s="273"/>
      <c r="AM371" s="63"/>
      <c r="AN371" s="324"/>
      <c r="AO371" s="317"/>
      <c r="AP371" s="63"/>
      <c r="AR371" s="50"/>
    </row>
    <row r="372" spans="1:44" ht="15.75">
      <c r="A372" s="63" t="s">
        <v>4008</v>
      </c>
      <c r="B372" s="3"/>
      <c r="C372" s="3"/>
      <c r="D372" s="33">
        <f t="shared" si="7"/>
        <v>0</v>
      </c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273"/>
      <c r="AL372" s="273"/>
      <c r="AM372" s="63"/>
      <c r="AN372" s="324"/>
      <c r="AO372" s="317"/>
      <c r="AP372" s="63"/>
      <c r="AR372" s="50"/>
    </row>
    <row r="373" spans="1:44" ht="15.75">
      <c r="A373" s="63" t="s">
        <v>710</v>
      </c>
      <c r="B373" s="3"/>
      <c r="C373" s="3"/>
      <c r="D373" s="33">
        <f t="shared" si="7"/>
        <v>0</v>
      </c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273"/>
      <c r="AL373" s="273"/>
      <c r="AM373" s="63"/>
      <c r="AN373" s="324"/>
      <c r="AO373" s="317"/>
      <c r="AP373" s="63"/>
      <c r="AR373" s="50"/>
    </row>
    <row r="374" spans="1:44" ht="15.75">
      <c r="A374" s="63" t="s">
        <v>2541</v>
      </c>
      <c r="B374" s="3"/>
      <c r="C374" s="3"/>
      <c r="D374" s="33">
        <f t="shared" si="7"/>
        <v>0</v>
      </c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273"/>
      <c r="AL374" s="273"/>
      <c r="AM374" s="63"/>
      <c r="AN374" s="324"/>
      <c r="AO374" s="317"/>
      <c r="AP374" s="63"/>
      <c r="AR374" s="50"/>
    </row>
    <row r="375" spans="1:44" ht="15.75">
      <c r="A375" s="273" t="s">
        <v>1888</v>
      </c>
      <c r="B375" s="3"/>
      <c r="C375" s="3"/>
      <c r="D375" s="33">
        <f t="shared" si="7"/>
        <v>0</v>
      </c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273"/>
      <c r="AL375" s="273"/>
      <c r="AM375" s="63"/>
      <c r="AN375" s="324"/>
      <c r="AO375" s="317"/>
      <c r="AP375" s="63"/>
      <c r="AR375" s="50"/>
    </row>
    <row r="376" spans="1:44" ht="15.75">
      <c r="A376" s="60"/>
      <c r="B376" s="3"/>
      <c r="C376" s="3"/>
      <c r="D376" s="33"/>
      <c r="E376" s="177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63"/>
      <c r="AB376" s="63"/>
      <c r="AC376" s="63"/>
      <c r="AD376" s="324"/>
      <c r="AE376" s="63"/>
      <c r="AF376" s="63"/>
    </row>
    <row r="377" spans="1:44" ht="15.75">
      <c r="D377" s="33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273"/>
      <c r="AB377" s="273"/>
      <c r="AC377" s="63"/>
      <c r="AD377" s="324"/>
      <c r="AE377" s="63"/>
      <c r="AF377" s="63"/>
    </row>
    <row r="378" spans="1:44" ht="15.75">
      <c r="D378" s="33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R378" s="9"/>
      <c r="S378" s="9"/>
      <c r="T378" s="9"/>
      <c r="U378" s="9"/>
      <c r="V378" s="9"/>
      <c r="W378" s="9"/>
      <c r="X378" s="9"/>
      <c r="Y378" s="9"/>
      <c r="Z378" s="9"/>
      <c r="AA378" s="273"/>
      <c r="AB378" s="273"/>
      <c r="AC378" s="63"/>
      <c r="AD378" s="324"/>
      <c r="AE378" s="63"/>
      <c r="AF378" s="63"/>
    </row>
    <row r="379" spans="1:44" ht="20.25">
      <c r="A379" s="30" t="s">
        <v>1457</v>
      </c>
      <c r="D379" s="32" t="s">
        <v>40</v>
      </c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325"/>
      <c r="AE379" s="63"/>
      <c r="AF379" s="63"/>
    </row>
    <row r="380" spans="1:44" ht="15.75">
      <c r="A380" s="63" t="s">
        <v>2553</v>
      </c>
      <c r="B380" s="3"/>
      <c r="C380" s="3"/>
      <c r="D380" s="33">
        <f t="shared" ref="D380:D411" si="8">SUM(E380:DZ380)</f>
        <v>0</v>
      </c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63"/>
      <c r="AE380" s="63"/>
      <c r="AF380" s="63"/>
      <c r="AG380" s="63"/>
      <c r="AH380" s="335"/>
      <c r="AI380" s="317"/>
      <c r="AJ380" s="63"/>
    </row>
    <row r="381" spans="1:44" ht="15.75">
      <c r="A381" s="273" t="s">
        <v>1890</v>
      </c>
      <c r="B381" s="3"/>
      <c r="C381" s="3"/>
      <c r="D381" s="33">
        <f t="shared" si="8"/>
        <v>0</v>
      </c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273"/>
      <c r="AE381" s="63"/>
      <c r="AF381" s="273"/>
      <c r="AG381" s="63"/>
      <c r="AH381" s="324"/>
      <c r="AI381" s="317"/>
      <c r="AJ381" s="63"/>
    </row>
    <row r="382" spans="1:44" ht="15.75">
      <c r="A382" s="218" t="s">
        <v>1563</v>
      </c>
      <c r="B382" s="3"/>
      <c r="C382" s="3"/>
      <c r="D382" s="33">
        <f t="shared" si="8"/>
        <v>0</v>
      </c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224"/>
      <c r="AE382" s="63"/>
      <c r="AF382" s="224"/>
      <c r="AG382" s="63"/>
      <c r="AH382" s="324"/>
      <c r="AI382" s="317"/>
      <c r="AJ382" s="63"/>
    </row>
    <row r="383" spans="1:44" ht="15.75">
      <c r="A383" s="273" t="s">
        <v>1883</v>
      </c>
      <c r="B383" s="3"/>
      <c r="C383" s="3"/>
      <c r="D383" s="33">
        <f t="shared" si="8"/>
        <v>0</v>
      </c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273"/>
      <c r="AE383" s="63"/>
      <c r="AF383" s="273"/>
      <c r="AG383" s="63"/>
      <c r="AH383" s="324"/>
      <c r="AI383" s="317"/>
      <c r="AJ383" s="63"/>
    </row>
    <row r="384" spans="1:44" ht="15.75">
      <c r="A384" s="63" t="s">
        <v>4035</v>
      </c>
      <c r="B384" s="3"/>
      <c r="C384" s="3"/>
      <c r="D384" s="33">
        <f t="shared" si="8"/>
        <v>0</v>
      </c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224"/>
      <c r="AE384" s="63"/>
      <c r="AF384" s="224"/>
      <c r="AG384" s="63"/>
      <c r="AH384" s="324"/>
      <c r="AI384" s="317"/>
      <c r="AJ384" s="63"/>
    </row>
    <row r="385" spans="1:36" ht="15.75">
      <c r="A385" s="218" t="s">
        <v>1553</v>
      </c>
      <c r="B385" s="3"/>
      <c r="C385" s="3"/>
      <c r="D385" s="33">
        <f t="shared" si="8"/>
        <v>0</v>
      </c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224"/>
      <c r="AE385" s="63"/>
      <c r="AF385" s="224"/>
      <c r="AG385" s="63"/>
      <c r="AH385" s="324"/>
      <c r="AI385" s="317"/>
      <c r="AJ385" s="63"/>
    </row>
    <row r="386" spans="1:36" ht="15.75">
      <c r="A386" s="63" t="s">
        <v>2542</v>
      </c>
      <c r="B386" s="3"/>
      <c r="C386" s="3"/>
      <c r="D386" s="33">
        <f t="shared" si="8"/>
        <v>0</v>
      </c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63"/>
      <c r="AE386" s="63"/>
      <c r="AF386" s="63"/>
      <c r="AG386" s="63"/>
      <c r="AH386" s="335"/>
      <c r="AI386" s="317"/>
      <c r="AJ386" s="63"/>
    </row>
    <row r="387" spans="1:36" ht="15.75">
      <c r="A387" s="273" t="s">
        <v>1</v>
      </c>
      <c r="B387" s="3"/>
      <c r="C387" s="3"/>
      <c r="D387" s="33">
        <f t="shared" si="8"/>
        <v>0</v>
      </c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273"/>
      <c r="AE387" s="63"/>
      <c r="AF387" s="273"/>
      <c r="AG387" s="63"/>
      <c r="AH387" s="324"/>
      <c r="AI387" s="317"/>
      <c r="AJ387" s="63"/>
    </row>
    <row r="388" spans="1:36" ht="15.75">
      <c r="A388" s="273" t="s">
        <v>1898</v>
      </c>
      <c r="B388" s="3"/>
      <c r="C388" s="3"/>
      <c r="D388" s="33">
        <f t="shared" si="8"/>
        <v>0</v>
      </c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273"/>
      <c r="AE388" s="63"/>
      <c r="AF388" s="273"/>
      <c r="AG388" s="63"/>
      <c r="AH388" s="324"/>
      <c r="AI388" s="317"/>
      <c r="AJ388" s="63"/>
    </row>
    <row r="389" spans="1:36" ht="15.75">
      <c r="A389" s="63" t="s">
        <v>2560</v>
      </c>
      <c r="B389" s="3"/>
      <c r="C389" s="3"/>
      <c r="D389" s="33">
        <f t="shared" si="8"/>
        <v>0</v>
      </c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63"/>
      <c r="AE389" s="63"/>
      <c r="AF389" s="63"/>
      <c r="AG389" s="63"/>
      <c r="AH389" s="335"/>
      <c r="AI389" s="317"/>
      <c r="AJ389" s="63"/>
    </row>
    <row r="390" spans="1:36" ht="15.75">
      <c r="A390" s="63" t="s">
        <v>4016</v>
      </c>
      <c r="B390" s="3"/>
      <c r="C390" s="3"/>
      <c r="D390" s="33">
        <f t="shared" si="8"/>
        <v>0</v>
      </c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224"/>
      <c r="AE390" s="63"/>
      <c r="AF390" s="224"/>
      <c r="AG390" s="63"/>
      <c r="AH390" s="324"/>
      <c r="AI390" s="317"/>
      <c r="AJ390" s="63"/>
    </row>
    <row r="391" spans="1:36" ht="15.75">
      <c r="A391" s="218" t="s">
        <v>1559</v>
      </c>
      <c r="B391" s="3"/>
      <c r="C391" s="3"/>
      <c r="D391" s="33">
        <f t="shared" si="8"/>
        <v>0</v>
      </c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63"/>
      <c r="AE391" s="63"/>
      <c r="AF391" s="63"/>
      <c r="AG391" s="63"/>
      <c r="AH391" s="324"/>
      <c r="AI391" s="317"/>
      <c r="AJ391" s="63"/>
    </row>
    <row r="392" spans="1:36" ht="15.75">
      <c r="A392" s="63" t="s">
        <v>4309</v>
      </c>
      <c r="B392" s="3"/>
      <c r="C392" s="3"/>
      <c r="D392" s="33">
        <f t="shared" si="8"/>
        <v>0</v>
      </c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273"/>
      <c r="AE392" s="63"/>
      <c r="AF392" s="273"/>
      <c r="AG392" s="63"/>
      <c r="AH392" s="324"/>
      <c r="AI392" s="317"/>
      <c r="AJ392" s="63"/>
    </row>
    <row r="393" spans="1:36" ht="15.75">
      <c r="A393" s="63" t="s">
        <v>728</v>
      </c>
      <c r="B393" s="3"/>
      <c r="C393" s="3"/>
      <c r="D393" s="33">
        <f t="shared" si="8"/>
        <v>0</v>
      </c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63"/>
      <c r="AE393" s="63"/>
      <c r="AF393" s="63"/>
      <c r="AG393" s="63"/>
      <c r="AH393" s="324"/>
      <c r="AI393" s="317"/>
      <c r="AJ393" s="63"/>
    </row>
    <row r="394" spans="1:36" ht="15.75">
      <c r="A394" s="63" t="s">
        <v>4006</v>
      </c>
      <c r="B394" s="3"/>
      <c r="C394" s="3"/>
      <c r="D394" s="33">
        <f t="shared" si="8"/>
        <v>0</v>
      </c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273"/>
      <c r="AE394" s="63"/>
      <c r="AF394" s="273"/>
      <c r="AG394" s="63"/>
      <c r="AH394" s="324"/>
      <c r="AI394" s="317"/>
      <c r="AJ394" s="63"/>
    </row>
    <row r="395" spans="1:36" ht="15.75">
      <c r="A395" s="273" t="s">
        <v>1927</v>
      </c>
      <c r="B395" s="3"/>
      <c r="C395" s="3"/>
      <c r="D395" s="33">
        <f t="shared" si="8"/>
        <v>0</v>
      </c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63"/>
      <c r="AE395" s="63"/>
      <c r="AF395" s="63"/>
      <c r="AG395" s="63"/>
      <c r="AH395" s="335"/>
      <c r="AI395" s="317"/>
      <c r="AJ395" s="63"/>
    </row>
    <row r="396" spans="1:36" ht="15.75">
      <c r="A396" s="63" t="s">
        <v>745</v>
      </c>
      <c r="B396" s="3"/>
      <c r="C396" s="3"/>
      <c r="D396" s="33">
        <f t="shared" si="8"/>
        <v>0</v>
      </c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63"/>
      <c r="AE396" s="63"/>
      <c r="AF396" s="63"/>
      <c r="AG396" s="63"/>
      <c r="AH396" s="324"/>
      <c r="AI396" s="317"/>
      <c r="AJ396" s="63"/>
    </row>
    <row r="397" spans="1:36" ht="15.75">
      <c r="A397" s="273" t="s">
        <v>1886</v>
      </c>
      <c r="B397" s="3"/>
      <c r="C397" s="3"/>
      <c r="D397" s="33">
        <f t="shared" si="8"/>
        <v>0</v>
      </c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273"/>
      <c r="AE397" s="63"/>
      <c r="AF397" s="273"/>
      <c r="AG397" s="63"/>
      <c r="AH397" s="324"/>
      <c r="AI397" s="317"/>
      <c r="AJ397" s="63"/>
    </row>
    <row r="398" spans="1:36" ht="15.75">
      <c r="A398" s="63" t="s">
        <v>2543</v>
      </c>
      <c r="B398" s="3"/>
      <c r="C398" s="3"/>
      <c r="D398" s="33">
        <f t="shared" si="8"/>
        <v>0</v>
      </c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63"/>
      <c r="AE398" s="63"/>
      <c r="AF398" s="63"/>
      <c r="AG398" s="63"/>
      <c r="AH398" s="335"/>
      <c r="AI398" s="317"/>
      <c r="AJ398" s="63"/>
    </row>
    <row r="399" spans="1:36" ht="15.75">
      <c r="A399" s="63" t="s">
        <v>153</v>
      </c>
      <c r="B399" s="3"/>
      <c r="C399" s="3"/>
      <c r="D399" s="33">
        <f t="shared" si="8"/>
        <v>0</v>
      </c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63"/>
      <c r="AE399" s="63"/>
      <c r="AF399" s="63"/>
      <c r="AG399" s="63"/>
      <c r="AH399" s="335"/>
      <c r="AI399" s="317"/>
      <c r="AJ399" s="63"/>
    </row>
    <row r="400" spans="1:36" ht="15.75">
      <c r="A400" s="273" t="s">
        <v>1899</v>
      </c>
      <c r="B400" s="3"/>
      <c r="C400" s="3"/>
      <c r="D400" s="33">
        <f t="shared" si="8"/>
        <v>0</v>
      </c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273"/>
      <c r="AE400" s="63"/>
      <c r="AF400" s="273"/>
      <c r="AG400" s="63"/>
      <c r="AH400" s="325"/>
      <c r="AI400" s="317"/>
      <c r="AJ400" s="63"/>
    </row>
    <row r="401" spans="1:36" ht="15.75">
      <c r="A401" s="63" t="s">
        <v>2546</v>
      </c>
      <c r="B401" s="3"/>
      <c r="C401" s="3"/>
      <c r="D401" s="33">
        <f t="shared" si="8"/>
        <v>0</v>
      </c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273"/>
      <c r="AE401" s="63"/>
      <c r="AF401" s="273"/>
      <c r="AG401" s="63"/>
      <c r="AH401" s="324"/>
      <c r="AI401" s="317"/>
      <c r="AJ401" s="63"/>
    </row>
    <row r="402" spans="1:36" ht="15.75">
      <c r="A402" s="63" t="s">
        <v>2559</v>
      </c>
      <c r="B402" s="3"/>
      <c r="C402" s="3"/>
      <c r="D402" s="33">
        <f t="shared" si="8"/>
        <v>0</v>
      </c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273"/>
      <c r="AE402" s="63"/>
      <c r="AF402" s="273"/>
      <c r="AG402" s="63"/>
      <c r="AH402" s="324"/>
      <c r="AI402" s="317"/>
      <c r="AJ402" s="63"/>
    </row>
    <row r="403" spans="1:36" ht="15.75">
      <c r="A403" s="273" t="s">
        <v>9</v>
      </c>
      <c r="B403" s="3"/>
      <c r="C403" s="3"/>
      <c r="D403" s="33">
        <f t="shared" si="8"/>
        <v>0</v>
      </c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63"/>
      <c r="AE403" s="63"/>
      <c r="AF403" s="63"/>
      <c r="AG403" s="63"/>
      <c r="AH403" s="335"/>
      <c r="AI403" s="317"/>
      <c r="AJ403" s="63"/>
    </row>
    <row r="404" spans="1:36" ht="15.75">
      <c r="A404" s="63" t="s">
        <v>4019</v>
      </c>
      <c r="B404" s="3"/>
      <c r="C404" s="3"/>
      <c r="D404" s="33">
        <f t="shared" si="8"/>
        <v>0</v>
      </c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273"/>
      <c r="AE404" s="63"/>
      <c r="AF404" s="273"/>
      <c r="AG404" s="63"/>
      <c r="AH404" s="324"/>
      <c r="AI404" s="317"/>
      <c r="AJ404" s="63"/>
    </row>
    <row r="405" spans="1:36" ht="15.75">
      <c r="A405" s="273" t="s">
        <v>1894</v>
      </c>
      <c r="B405" s="3"/>
      <c r="C405" s="3"/>
      <c r="D405" s="33">
        <f t="shared" si="8"/>
        <v>0</v>
      </c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224"/>
      <c r="AE405" s="63"/>
      <c r="AF405" s="224"/>
      <c r="AG405" s="63"/>
      <c r="AH405" s="324"/>
      <c r="AI405" s="317"/>
      <c r="AJ405" s="63"/>
    </row>
    <row r="406" spans="1:36" ht="15.75">
      <c r="A406" s="273" t="s">
        <v>11</v>
      </c>
      <c r="B406" s="3"/>
      <c r="C406" s="3"/>
      <c r="D406" s="33">
        <f t="shared" si="8"/>
        <v>0</v>
      </c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63"/>
      <c r="AE406" s="63"/>
      <c r="AF406" s="63"/>
      <c r="AG406" s="63"/>
      <c r="AH406" s="324"/>
      <c r="AI406" s="317"/>
      <c r="AJ406" s="63"/>
    </row>
    <row r="407" spans="1:36" ht="15.75">
      <c r="A407" s="63" t="s">
        <v>2544</v>
      </c>
      <c r="B407" s="3"/>
      <c r="C407" s="3"/>
      <c r="D407" s="33">
        <f t="shared" si="8"/>
        <v>0</v>
      </c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273"/>
      <c r="AE407" s="63"/>
      <c r="AF407" s="273"/>
      <c r="AG407" s="63"/>
      <c r="AH407" s="324"/>
      <c r="AI407" s="317"/>
      <c r="AJ407" s="63"/>
    </row>
    <row r="408" spans="1:36" ht="15.75">
      <c r="A408" s="273" t="s">
        <v>1900</v>
      </c>
      <c r="B408" s="3"/>
      <c r="C408" s="3"/>
      <c r="D408" s="33">
        <f t="shared" si="8"/>
        <v>0</v>
      </c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63"/>
      <c r="AE408" s="63"/>
      <c r="AF408" s="63"/>
      <c r="AG408" s="63"/>
      <c r="AH408" s="335"/>
      <c r="AI408" s="317"/>
      <c r="AJ408" s="63"/>
    </row>
    <row r="409" spans="1:36" ht="15.75">
      <c r="A409" s="218" t="s">
        <v>1561</v>
      </c>
      <c r="B409" s="3"/>
      <c r="C409" s="3"/>
      <c r="D409" s="33">
        <f t="shared" si="8"/>
        <v>0</v>
      </c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273"/>
      <c r="AE409" s="63"/>
      <c r="AF409" s="273"/>
      <c r="AG409" s="63"/>
      <c r="AH409" s="325"/>
      <c r="AI409" s="317"/>
      <c r="AJ409" s="63"/>
    </row>
    <row r="410" spans="1:36" ht="15.75">
      <c r="A410" s="63" t="s">
        <v>685</v>
      </c>
      <c r="B410" s="3"/>
      <c r="C410" s="3"/>
      <c r="D410" s="33">
        <f t="shared" si="8"/>
        <v>0</v>
      </c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273"/>
      <c r="AE410" s="63"/>
      <c r="AF410" s="273"/>
      <c r="AG410" s="63"/>
      <c r="AH410" s="325"/>
      <c r="AI410" s="317"/>
      <c r="AJ410" s="63"/>
    </row>
    <row r="411" spans="1:36" ht="15.75">
      <c r="A411" s="273" t="s">
        <v>1891</v>
      </c>
      <c r="B411" s="3"/>
      <c r="C411" s="3"/>
      <c r="D411" s="33">
        <f t="shared" si="8"/>
        <v>0</v>
      </c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63"/>
      <c r="AE411" s="63"/>
      <c r="AF411" s="63"/>
      <c r="AG411" s="63"/>
      <c r="AH411" s="324"/>
      <c r="AI411" s="317"/>
      <c r="AJ411" s="63"/>
    </row>
    <row r="412" spans="1:36" ht="15.75">
      <c r="A412" s="63" t="s">
        <v>4015</v>
      </c>
      <c r="B412" s="3"/>
      <c r="C412" s="3"/>
      <c r="D412" s="33">
        <f t="shared" ref="D412:D443" si="9">SUM(E412:DZ412)</f>
        <v>0</v>
      </c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273"/>
      <c r="AE412" s="63"/>
      <c r="AF412" s="273"/>
      <c r="AG412" s="63"/>
      <c r="AH412" s="324"/>
      <c r="AI412" s="317"/>
      <c r="AJ412" s="63"/>
    </row>
    <row r="413" spans="1:36" ht="15.75">
      <c r="A413" s="63" t="s">
        <v>740</v>
      </c>
      <c r="B413" s="3"/>
      <c r="C413" s="3"/>
      <c r="D413" s="33">
        <f t="shared" si="9"/>
        <v>0</v>
      </c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63"/>
      <c r="AE413" s="63"/>
      <c r="AF413" s="63"/>
      <c r="AG413" s="63"/>
      <c r="AH413" s="335"/>
      <c r="AI413" s="317"/>
      <c r="AJ413" s="63"/>
    </row>
    <row r="414" spans="1:36" ht="15.75">
      <c r="A414" s="273" t="s">
        <v>15</v>
      </c>
      <c r="B414" s="3"/>
      <c r="C414" s="3"/>
      <c r="D414" s="33">
        <f t="shared" si="9"/>
        <v>0</v>
      </c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273"/>
      <c r="AE414" s="63"/>
      <c r="AF414" s="273"/>
      <c r="AG414" s="63"/>
      <c r="AH414" s="325"/>
      <c r="AI414" s="317"/>
      <c r="AJ414" s="63"/>
    </row>
    <row r="415" spans="1:36" ht="15.75">
      <c r="A415" s="63" t="s">
        <v>4024</v>
      </c>
      <c r="B415" s="3"/>
      <c r="C415" s="3"/>
      <c r="D415" s="33">
        <f t="shared" si="9"/>
        <v>0</v>
      </c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273"/>
      <c r="AE415" s="63"/>
      <c r="AF415" s="273"/>
      <c r="AG415" s="63"/>
      <c r="AH415" s="324"/>
      <c r="AI415" s="317"/>
      <c r="AJ415" s="63"/>
    </row>
    <row r="416" spans="1:36" ht="15.75">
      <c r="A416" s="63" t="s">
        <v>2563</v>
      </c>
      <c r="B416" s="3"/>
      <c r="C416" s="3"/>
      <c r="D416" s="33">
        <f t="shared" si="9"/>
        <v>0</v>
      </c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63"/>
      <c r="AE416" s="63"/>
      <c r="AF416" s="63"/>
      <c r="AG416" s="63"/>
      <c r="AH416" s="324"/>
      <c r="AI416" s="317"/>
      <c r="AJ416" s="63"/>
    </row>
    <row r="417" spans="1:36" ht="15.75">
      <c r="A417" s="273" t="s">
        <v>1887</v>
      </c>
      <c r="B417" s="3"/>
      <c r="C417" s="3"/>
      <c r="D417" s="33">
        <f t="shared" si="9"/>
        <v>0</v>
      </c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63"/>
      <c r="AE417" s="63"/>
      <c r="AF417" s="63"/>
      <c r="AG417" s="63"/>
      <c r="AH417" s="324"/>
      <c r="AI417" s="317"/>
      <c r="AJ417" s="63"/>
    </row>
    <row r="418" spans="1:36" ht="15.75">
      <c r="A418" s="273" t="s">
        <v>17</v>
      </c>
      <c r="B418" s="3"/>
      <c r="C418" s="3"/>
      <c r="D418" s="33">
        <f t="shared" si="9"/>
        <v>0</v>
      </c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63"/>
      <c r="AE418" s="63"/>
      <c r="AF418" s="63"/>
      <c r="AG418" s="63"/>
      <c r="AH418" s="335"/>
      <c r="AI418" s="317"/>
      <c r="AJ418" s="63"/>
    </row>
    <row r="419" spans="1:36" ht="15.75">
      <c r="A419" s="63" t="s">
        <v>714</v>
      </c>
      <c r="B419" s="3"/>
      <c r="C419" s="3"/>
      <c r="D419" s="33">
        <f t="shared" si="9"/>
        <v>0</v>
      </c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63"/>
      <c r="AE419" s="63"/>
      <c r="AF419" s="63"/>
      <c r="AG419" s="63"/>
      <c r="AH419" s="335"/>
      <c r="AI419" s="317"/>
      <c r="AJ419" s="63"/>
    </row>
    <row r="420" spans="1:36" ht="15.75">
      <c r="A420" s="63" t="s">
        <v>162</v>
      </c>
      <c r="B420" s="3"/>
      <c r="C420" s="3"/>
      <c r="D420" s="33">
        <f t="shared" si="9"/>
        <v>0</v>
      </c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63"/>
      <c r="AE420" s="63"/>
      <c r="AF420" s="63"/>
      <c r="AG420" s="63"/>
      <c r="AH420" s="335"/>
      <c r="AI420" s="317"/>
      <c r="AJ420" s="63"/>
    </row>
    <row r="421" spans="1:36" ht="15.75">
      <c r="A421" s="63" t="s">
        <v>2548</v>
      </c>
      <c r="B421" s="3"/>
      <c r="C421" s="3"/>
      <c r="D421" s="33">
        <f t="shared" si="9"/>
        <v>0</v>
      </c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224"/>
      <c r="AE421" s="63"/>
      <c r="AF421" s="224"/>
      <c r="AG421" s="63"/>
      <c r="AH421" s="324"/>
      <c r="AI421" s="317"/>
      <c r="AJ421" s="63"/>
    </row>
    <row r="422" spans="1:36" ht="15.75">
      <c r="A422" s="63" t="s">
        <v>4018</v>
      </c>
      <c r="B422" s="3"/>
      <c r="C422" s="3"/>
      <c r="D422" s="33">
        <f t="shared" si="9"/>
        <v>0</v>
      </c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63"/>
      <c r="AE422" s="63"/>
      <c r="AF422" s="63"/>
      <c r="AG422" s="63"/>
      <c r="AH422" s="335"/>
      <c r="AI422" s="317"/>
      <c r="AJ422" s="63"/>
    </row>
    <row r="423" spans="1:36" ht="15.75">
      <c r="A423" s="63" t="s">
        <v>2567</v>
      </c>
      <c r="B423" s="3"/>
      <c r="C423" s="3"/>
      <c r="D423" s="33">
        <f t="shared" si="9"/>
        <v>0</v>
      </c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273"/>
      <c r="AE423" s="63"/>
      <c r="AF423" s="273"/>
      <c r="AG423" s="63"/>
      <c r="AH423" s="324"/>
      <c r="AI423" s="317"/>
      <c r="AJ423" s="63"/>
    </row>
    <row r="424" spans="1:36" ht="15.75">
      <c r="A424" s="63" t="s">
        <v>2551</v>
      </c>
      <c r="B424" s="3"/>
      <c r="C424" s="3"/>
      <c r="D424" s="33">
        <f t="shared" si="9"/>
        <v>0</v>
      </c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273"/>
      <c r="AE424" s="63"/>
      <c r="AF424" s="273"/>
      <c r="AG424" s="63"/>
      <c r="AH424" s="324"/>
      <c r="AI424" s="317"/>
      <c r="AJ424" s="63"/>
    </row>
    <row r="425" spans="1:36" ht="15.75">
      <c r="A425" s="218" t="s">
        <v>1549</v>
      </c>
      <c r="B425" s="3"/>
      <c r="C425" s="3"/>
      <c r="D425" s="33">
        <f t="shared" si="9"/>
        <v>0</v>
      </c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63"/>
      <c r="AE425" s="63"/>
      <c r="AF425" s="63"/>
      <c r="AG425" s="63"/>
      <c r="AH425" s="324"/>
      <c r="AI425" s="317"/>
      <c r="AJ425" s="63"/>
    </row>
    <row r="426" spans="1:36" ht="15.75">
      <c r="A426" s="63" t="s">
        <v>4010</v>
      </c>
      <c r="B426" s="3"/>
      <c r="C426" s="3"/>
      <c r="D426" s="33">
        <f t="shared" si="9"/>
        <v>0</v>
      </c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63"/>
      <c r="AE426" s="63"/>
      <c r="AF426" s="63"/>
      <c r="AG426" s="63"/>
      <c r="AH426" s="324"/>
      <c r="AI426" s="317"/>
      <c r="AJ426" s="63"/>
    </row>
    <row r="427" spans="1:36" ht="15.75">
      <c r="A427" s="63" t="s">
        <v>2547</v>
      </c>
      <c r="B427" s="3"/>
      <c r="C427" s="3"/>
      <c r="D427" s="33">
        <f t="shared" si="9"/>
        <v>0</v>
      </c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63"/>
      <c r="AE427" s="63"/>
      <c r="AF427" s="63"/>
      <c r="AG427" s="63"/>
      <c r="AH427" s="324"/>
      <c r="AI427" s="317"/>
      <c r="AJ427" s="63"/>
    </row>
    <row r="428" spans="1:36" ht="15.75">
      <c r="A428" s="63" t="s">
        <v>4030</v>
      </c>
      <c r="B428" s="3"/>
      <c r="C428" s="3"/>
      <c r="D428" s="33">
        <f t="shared" si="9"/>
        <v>0</v>
      </c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273"/>
      <c r="AE428" s="63"/>
      <c r="AF428" s="273"/>
      <c r="AG428" s="63"/>
      <c r="AH428" s="325"/>
      <c r="AI428" s="317"/>
      <c r="AJ428" s="63"/>
    </row>
    <row r="429" spans="1:36" ht="15.75">
      <c r="A429" s="63" t="s">
        <v>4032</v>
      </c>
      <c r="B429" s="3"/>
      <c r="C429" s="3"/>
      <c r="D429" s="33">
        <f t="shared" si="9"/>
        <v>0</v>
      </c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273"/>
      <c r="AE429" s="63"/>
      <c r="AF429" s="273"/>
      <c r="AG429" s="63"/>
      <c r="AH429" s="324"/>
      <c r="AI429" s="317"/>
      <c r="AJ429" s="63"/>
    </row>
    <row r="430" spans="1:36" ht="15.75">
      <c r="A430" s="63" t="s">
        <v>757</v>
      </c>
      <c r="B430" s="3"/>
      <c r="C430" s="3"/>
      <c r="D430" s="33">
        <f t="shared" si="9"/>
        <v>0</v>
      </c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63"/>
      <c r="AE430" s="63"/>
      <c r="AF430" s="63"/>
      <c r="AG430" s="63"/>
      <c r="AH430" s="335"/>
      <c r="AI430" s="317"/>
      <c r="AJ430" s="63"/>
    </row>
    <row r="431" spans="1:36" ht="15.75">
      <c r="A431" s="63" t="s">
        <v>4031</v>
      </c>
      <c r="B431" s="3"/>
      <c r="C431" s="3"/>
      <c r="D431" s="33">
        <f t="shared" si="9"/>
        <v>0</v>
      </c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273"/>
      <c r="AE431" s="63"/>
      <c r="AF431" s="273"/>
      <c r="AG431" s="63"/>
      <c r="AH431" s="324"/>
      <c r="AI431" s="317"/>
      <c r="AJ431" s="63"/>
    </row>
    <row r="432" spans="1:36" ht="15.75">
      <c r="A432" s="273" t="s">
        <v>2726</v>
      </c>
      <c r="B432" s="3"/>
      <c r="C432" s="3"/>
      <c r="D432" s="33">
        <f t="shared" si="9"/>
        <v>0</v>
      </c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224"/>
      <c r="AE432" s="63"/>
      <c r="AF432" s="224"/>
      <c r="AG432" s="63"/>
      <c r="AH432" s="324"/>
      <c r="AI432" s="317"/>
      <c r="AJ432" s="63"/>
    </row>
    <row r="433" spans="1:36" ht="15.75">
      <c r="A433" s="63" t="s">
        <v>4014</v>
      </c>
      <c r="B433" s="3"/>
      <c r="C433" s="3"/>
      <c r="D433" s="33">
        <f t="shared" si="9"/>
        <v>0</v>
      </c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63"/>
      <c r="AE433" s="63"/>
      <c r="AF433" s="63"/>
      <c r="AG433" s="63"/>
      <c r="AH433" s="324"/>
      <c r="AI433" s="317"/>
      <c r="AJ433" s="63"/>
    </row>
    <row r="434" spans="1:36" ht="15.75">
      <c r="A434" s="63" t="s">
        <v>753</v>
      </c>
      <c r="B434" s="3"/>
      <c r="C434" s="3"/>
      <c r="D434" s="33">
        <f t="shared" si="9"/>
        <v>0</v>
      </c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63"/>
      <c r="AE434" s="63"/>
      <c r="AF434" s="63"/>
      <c r="AG434" s="63"/>
      <c r="AH434" s="335"/>
      <c r="AI434" s="317"/>
      <c r="AJ434" s="63"/>
    </row>
    <row r="435" spans="1:36" ht="15.75">
      <c r="A435" s="28" t="s">
        <v>21</v>
      </c>
      <c r="B435" s="3"/>
      <c r="C435" s="3"/>
      <c r="D435" s="33">
        <f t="shared" si="9"/>
        <v>0</v>
      </c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63"/>
      <c r="AE435" s="63"/>
      <c r="AF435" s="63"/>
      <c r="AG435" s="63"/>
      <c r="AH435" s="335"/>
      <c r="AI435" s="317"/>
      <c r="AJ435" s="63"/>
    </row>
    <row r="436" spans="1:36" ht="15.75">
      <c r="A436" s="63" t="s">
        <v>141</v>
      </c>
      <c r="B436" s="3"/>
      <c r="C436" s="3"/>
      <c r="D436" s="33">
        <f t="shared" si="9"/>
        <v>0</v>
      </c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63"/>
      <c r="AE436" s="63"/>
      <c r="AF436" s="63"/>
      <c r="AG436" s="63"/>
      <c r="AH436" s="324"/>
      <c r="AI436" s="317"/>
      <c r="AJ436" s="63"/>
    </row>
    <row r="437" spans="1:36" ht="15.75">
      <c r="A437" s="273" t="s">
        <v>1901</v>
      </c>
      <c r="B437" s="3"/>
      <c r="C437" s="3"/>
      <c r="D437" s="33">
        <f t="shared" si="9"/>
        <v>0</v>
      </c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273"/>
      <c r="AE437" s="63"/>
      <c r="AF437" s="273"/>
      <c r="AG437" s="63"/>
      <c r="AH437" s="324"/>
      <c r="AI437" s="317"/>
      <c r="AJ437" s="63"/>
    </row>
    <row r="438" spans="1:36" ht="15.75">
      <c r="A438" s="63" t="s">
        <v>4025</v>
      </c>
      <c r="B438" s="3"/>
      <c r="C438" s="3"/>
      <c r="D438" s="33">
        <f t="shared" si="9"/>
        <v>0</v>
      </c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63"/>
      <c r="AE438" s="63"/>
      <c r="AF438" s="63"/>
      <c r="AG438" s="63"/>
      <c r="AH438" s="324"/>
      <c r="AI438" s="317"/>
      <c r="AJ438" s="63"/>
    </row>
    <row r="439" spans="1:36" ht="15.75">
      <c r="A439" s="63" t="s">
        <v>2550</v>
      </c>
      <c r="B439" s="3"/>
      <c r="C439" s="3"/>
      <c r="D439" s="33">
        <f t="shared" si="9"/>
        <v>0</v>
      </c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224"/>
      <c r="AE439" s="63"/>
      <c r="AF439" s="224"/>
      <c r="AG439" s="63"/>
      <c r="AH439" s="324"/>
      <c r="AI439" s="317"/>
      <c r="AJ439" s="63"/>
    </row>
    <row r="440" spans="1:36" ht="15.75">
      <c r="A440" s="273" t="s">
        <v>1902</v>
      </c>
      <c r="B440" s="3"/>
      <c r="C440" s="3"/>
      <c r="D440" s="33">
        <f t="shared" si="9"/>
        <v>0</v>
      </c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224"/>
      <c r="AE440" s="63"/>
      <c r="AF440" s="224"/>
      <c r="AG440" s="63"/>
      <c r="AH440" s="325"/>
      <c r="AI440" s="317"/>
      <c r="AJ440" s="63"/>
    </row>
    <row r="441" spans="1:36" ht="15.75">
      <c r="A441" s="218" t="s">
        <v>1550</v>
      </c>
      <c r="B441" s="3"/>
      <c r="C441" s="3"/>
      <c r="D441" s="33">
        <f t="shared" si="9"/>
        <v>0</v>
      </c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63"/>
      <c r="AE441" s="63"/>
      <c r="AF441" s="63"/>
      <c r="AG441" s="63"/>
      <c r="AH441" s="335"/>
      <c r="AI441" s="317"/>
      <c r="AJ441" s="63"/>
    </row>
    <row r="442" spans="1:36" ht="15.75">
      <c r="A442" s="63" t="s">
        <v>719</v>
      </c>
      <c r="B442" s="3"/>
      <c r="C442" s="3"/>
      <c r="D442" s="33">
        <f t="shared" si="9"/>
        <v>0</v>
      </c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63"/>
      <c r="AE442" s="63"/>
      <c r="AF442" s="63"/>
      <c r="AG442" s="63"/>
      <c r="AH442" s="324"/>
      <c r="AI442" s="317"/>
      <c r="AJ442" s="63"/>
    </row>
    <row r="443" spans="1:36" s="30" customFormat="1" ht="20.25">
      <c r="A443" s="63" t="s">
        <v>2549</v>
      </c>
      <c r="B443" s="3"/>
      <c r="C443" s="3"/>
      <c r="D443" s="33">
        <f t="shared" si="9"/>
        <v>0</v>
      </c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273"/>
      <c r="AE443" s="63"/>
      <c r="AF443" s="273"/>
      <c r="AG443" s="63"/>
      <c r="AH443" s="325"/>
      <c r="AI443" s="317"/>
      <c r="AJ443" s="63"/>
    </row>
    <row r="444" spans="1:36" ht="15.75">
      <c r="A444" s="63" t="s">
        <v>2556</v>
      </c>
      <c r="B444" s="3"/>
      <c r="C444" s="3"/>
      <c r="D444" s="33">
        <f t="shared" ref="D444:D475" si="10">SUM(E444:DZ444)</f>
        <v>0</v>
      </c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63"/>
      <c r="AE444" s="63"/>
      <c r="AF444" s="63"/>
      <c r="AG444" s="63"/>
      <c r="AH444" s="325"/>
      <c r="AI444" s="317"/>
      <c r="AJ444" s="63"/>
    </row>
    <row r="445" spans="1:36" ht="15.75">
      <c r="A445" s="63" t="s">
        <v>720</v>
      </c>
      <c r="B445" s="3"/>
      <c r="C445" s="3"/>
      <c r="D445" s="33">
        <f t="shared" si="10"/>
        <v>0</v>
      </c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273"/>
      <c r="AE445" s="63"/>
      <c r="AF445" s="273"/>
      <c r="AG445" s="63"/>
      <c r="AH445" s="324"/>
      <c r="AI445" s="317"/>
      <c r="AJ445" s="63"/>
    </row>
    <row r="446" spans="1:36" ht="15.75">
      <c r="A446" s="273" t="s">
        <v>23</v>
      </c>
      <c r="B446" s="3"/>
      <c r="C446" s="3"/>
      <c r="D446" s="33">
        <f t="shared" si="10"/>
        <v>0</v>
      </c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63"/>
      <c r="AE446" s="63"/>
      <c r="AF446" s="63"/>
      <c r="AG446" s="63"/>
      <c r="AH446" s="335"/>
      <c r="AI446" s="317"/>
      <c r="AJ446" s="63"/>
    </row>
    <row r="447" spans="1:36" ht="15.75">
      <c r="A447" s="273" t="s">
        <v>25</v>
      </c>
      <c r="B447" s="3"/>
      <c r="C447" s="3"/>
      <c r="D447" s="33">
        <f t="shared" si="10"/>
        <v>0</v>
      </c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63"/>
      <c r="AE447" s="63"/>
      <c r="AF447" s="63"/>
      <c r="AG447" s="63"/>
      <c r="AH447" s="325"/>
      <c r="AI447" s="317"/>
      <c r="AJ447" s="63"/>
    </row>
    <row r="448" spans="1:36" ht="15.75">
      <c r="A448" s="63" t="s">
        <v>4011</v>
      </c>
      <c r="B448" s="3"/>
      <c r="C448" s="3"/>
      <c r="D448" s="33">
        <f t="shared" si="10"/>
        <v>0</v>
      </c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63"/>
      <c r="AE448" s="63"/>
      <c r="AF448" s="63"/>
      <c r="AG448" s="63"/>
      <c r="AH448" s="324"/>
      <c r="AI448" s="317"/>
      <c r="AJ448" s="63"/>
    </row>
    <row r="449" spans="1:36" ht="15.75">
      <c r="A449" s="218" t="s">
        <v>1560</v>
      </c>
      <c r="B449" s="3"/>
      <c r="C449" s="3"/>
      <c r="D449" s="33">
        <f t="shared" si="10"/>
        <v>0</v>
      </c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63"/>
      <c r="AE449" s="63"/>
      <c r="AF449" s="63"/>
      <c r="AG449" s="63"/>
      <c r="AH449" s="324"/>
      <c r="AI449" s="317"/>
      <c r="AJ449" s="63"/>
    </row>
    <row r="450" spans="1:36" ht="15.75">
      <c r="A450" s="218" t="s">
        <v>1562</v>
      </c>
      <c r="B450" s="3"/>
      <c r="C450" s="3"/>
      <c r="D450" s="33">
        <f t="shared" si="10"/>
        <v>0</v>
      </c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224"/>
      <c r="AE450" s="63"/>
      <c r="AF450" s="224"/>
      <c r="AG450" s="63"/>
      <c r="AH450" s="324"/>
      <c r="AI450" s="317"/>
      <c r="AJ450" s="63"/>
    </row>
    <row r="451" spans="1:36" ht="15.75">
      <c r="A451" s="63" t="s">
        <v>4012</v>
      </c>
      <c r="B451" s="3"/>
      <c r="C451" s="3"/>
      <c r="D451" s="33">
        <f t="shared" si="10"/>
        <v>0</v>
      </c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63"/>
      <c r="AE451" s="63"/>
      <c r="AF451" s="63"/>
      <c r="AG451" s="63"/>
      <c r="AH451" s="335"/>
      <c r="AI451" s="317"/>
      <c r="AJ451" s="63"/>
    </row>
    <row r="452" spans="1:36" ht="15.75">
      <c r="A452" s="63" t="s">
        <v>2545</v>
      </c>
      <c r="B452" s="3"/>
      <c r="C452" s="3"/>
      <c r="D452" s="33">
        <f t="shared" si="10"/>
        <v>0</v>
      </c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273"/>
      <c r="AE452" s="63"/>
      <c r="AF452" s="273"/>
      <c r="AG452" s="63"/>
      <c r="AH452" s="324"/>
      <c r="AI452" s="317"/>
      <c r="AJ452" s="63"/>
    </row>
    <row r="453" spans="1:36" ht="15.75">
      <c r="A453" s="63" t="s">
        <v>703</v>
      </c>
      <c r="B453" s="3"/>
      <c r="C453" s="3"/>
      <c r="D453" s="33">
        <f t="shared" si="10"/>
        <v>0</v>
      </c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273"/>
      <c r="AE453" s="63"/>
      <c r="AF453" s="273"/>
      <c r="AG453" s="63"/>
      <c r="AH453" s="324"/>
      <c r="AI453" s="317"/>
      <c r="AJ453" s="63"/>
    </row>
    <row r="454" spans="1:36" ht="15.75">
      <c r="A454" s="63" t="s">
        <v>735</v>
      </c>
      <c r="B454" s="3"/>
      <c r="C454" s="3"/>
      <c r="D454" s="33">
        <f t="shared" si="10"/>
        <v>0</v>
      </c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63"/>
      <c r="AE454" s="63"/>
      <c r="AF454" s="63"/>
      <c r="AG454" s="63"/>
      <c r="AH454" s="324"/>
      <c r="AI454" s="317"/>
      <c r="AJ454" s="63"/>
    </row>
    <row r="455" spans="1:36" ht="15.75">
      <c r="A455" s="63" t="s">
        <v>4007</v>
      </c>
      <c r="B455" s="3"/>
      <c r="C455" s="3"/>
      <c r="D455" s="33">
        <f t="shared" si="10"/>
        <v>0</v>
      </c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63"/>
      <c r="AE455" s="63"/>
      <c r="AF455" s="63"/>
      <c r="AG455" s="63"/>
      <c r="AH455" s="324"/>
      <c r="AI455" s="317"/>
      <c r="AJ455" s="63"/>
    </row>
    <row r="456" spans="1:36" ht="15.75">
      <c r="A456" s="63" t="s">
        <v>4033</v>
      </c>
      <c r="B456" s="3"/>
      <c r="C456" s="3"/>
      <c r="D456" s="33">
        <f t="shared" si="10"/>
        <v>0</v>
      </c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273"/>
      <c r="AE456" s="63"/>
      <c r="AF456" s="273"/>
      <c r="AG456" s="63"/>
      <c r="AH456" s="324"/>
      <c r="AI456" s="317"/>
      <c r="AJ456" s="63"/>
    </row>
    <row r="457" spans="1:36" ht="15.75">
      <c r="A457" s="63" t="s">
        <v>154</v>
      </c>
      <c r="B457" s="3"/>
      <c r="C457" s="3"/>
      <c r="D457" s="33">
        <f t="shared" si="10"/>
        <v>0</v>
      </c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273"/>
      <c r="AE457" s="63"/>
      <c r="AF457" s="273"/>
      <c r="AG457" s="63"/>
      <c r="AH457" s="324"/>
      <c r="AI457" s="317"/>
      <c r="AJ457" s="63"/>
    </row>
    <row r="458" spans="1:36" ht="15.75">
      <c r="A458" s="63" t="s">
        <v>2557</v>
      </c>
      <c r="B458" s="3"/>
      <c r="C458" s="3"/>
      <c r="D458" s="33">
        <f t="shared" si="10"/>
        <v>0</v>
      </c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63"/>
      <c r="AE458" s="63"/>
      <c r="AF458" s="63"/>
      <c r="AG458" s="63"/>
      <c r="AH458" s="335"/>
      <c r="AI458" s="317"/>
      <c r="AJ458" s="63"/>
    </row>
    <row r="459" spans="1:36" ht="15.75">
      <c r="A459" s="63" t="s">
        <v>721</v>
      </c>
      <c r="B459" s="3"/>
      <c r="C459" s="3"/>
      <c r="D459" s="33">
        <f t="shared" si="10"/>
        <v>0</v>
      </c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63"/>
      <c r="AE459" s="63"/>
      <c r="AF459" s="63"/>
      <c r="AG459" s="63"/>
      <c r="AH459" s="324"/>
      <c r="AI459" s="317"/>
      <c r="AJ459" s="63"/>
    </row>
    <row r="460" spans="1:36" ht="15.75">
      <c r="A460" s="63" t="s">
        <v>4022</v>
      </c>
      <c r="B460" s="3"/>
      <c r="C460" s="3"/>
      <c r="D460" s="33">
        <f t="shared" si="10"/>
        <v>0</v>
      </c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63"/>
      <c r="AE460" s="63"/>
      <c r="AF460" s="63"/>
      <c r="AG460" s="63"/>
      <c r="AH460" s="335"/>
      <c r="AI460" s="317"/>
      <c r="AJ460" s="63"/>
    </row>
    <row r="461" spans="1:36" ht="15.75">
      <c r="A461" s="28" t="s">
        <v>142</v>
      </c>
      <c r="B461" s="3"/>
      <c r="C461" s="3"/>
      <c r="D461" s="33">
        <f t="shared" si="10"/>
        <v>0</v>
      </c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273"/>
      <c r="AE461" s="63"/>
      <c r="AF461" s="273"/>
      <c r="AG461" s="63"/>
      <c r="AH461" s="324"/>
      <c r="AI461" s="317"/>
      <c r="AJ461" s="63"/>
    </row>
    <row r="462" spans="1:36" ht="15.75">
      <c r="A462" s="63" t="s">
        <v>695</v>
      </c>
      <c r="B462" s="3"/>
      <c r="C462" s="3"/>
      <c r="D462" s="33">
        <f t="shared" si="10"/>
        <v>0</v>
      </c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63"/>
      <c r="AE462" s="63"/>
      <c r="AF462" s="63"/>
      <c r="AG462" s="63"/>
      <c r="AH462" s="335"/>
      <c r="AI462" s="317"/>
      <c r="AJ462" s="63"/>
    </row>
    <row r="463" spans="1:36" ht="15.75">
      <c r="A463" s="218" t="s">
        <v>1566</v>
      </c>
      <c r="B463" s="3"/>
      <c r="C463" s="3"/>
      <c r="D463" s="33">
        <f t="shared" si="10"/>
        <v>0</v>
      </c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273"/>
      <c r="AE463" s="63"/>
      <c r="AF463" s="273"/>
      <c r="AG463" s="63"/>
      <c r="AH463" s="325"/>
      <c r="AI463" s="317"/>
      <c r="AJ463" s="63"/>
    </row>
    <row r="464" spans="1:36" ht="15.75">
      <c r="A464" s="63" t="s">
        <v>2566</v>
      </c>
      <c r="B464" s="3"/>
      <c r="C464" s="3"/>
      <c r="D464" s="33">
        <f t="shared" si="10"/>
        <v>0</v>
      </c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63"/>
      <c r="AE464" s="63"/>
      <c r="AF464" s="63"/>
      <c r="AG464" s="63"/>
      <c r="AH464" s="324"/>
      <c r="AI464" s="317"/>
      <c r="AJ464" s="63"/>
    </row>
    <row r="465" spans="1:36" ht="15.75">
      <c r="A465" s="63" t="s">
        <v>736</v>
      </c>
      <c r="B465" s="3"/>
      <c r="C465" s="3"/>
      <c r="D465" s="33">
        <f t="shared" si="10"/>
        <v>0</v>
      </c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63"/>
      <c r="AE465" s="63"/>
      <c r="AF465" s="63"/>
      <c r="AG465" s="63"/>
      <c r="AH465" s="335"/>
      <c r="AI465" s="317"/>
      <c r="AJ465" s="63"/>
    </row>
    <row r="466" spans="1:36" ht="15.75">
      <c r="A466" s="63" t="s">
        <v>4023</v>
      </c>
      <c r="B466" s="3"/>
      <c r="C466" s="3"/>
      <c r="D466" s="33">
        <f t="shared" si="10"/>
        <v>0</v>
      </c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63"/>
      <c r="AE466" s="63"/>
      <c r="AF466" s="63"/>
      <c r="AG466" s="63"/>
      <c r="AH466" s="324"/>
      <c r="AI466" s="317"/>
      <c r="AJ466" s="63"/>
    </row>
    <row r="467" spans="1:36" ht="15.75">
      <c r="A467" s="273" t="s">
        <v>1924</v>
      </c>
      <c r="B467" s="3"/>
      <c r="C467" s="3"/>
      <c r="D467" s="33">
        <f t="shared" si="10"/>
        <v>0</v>
      </c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63"/>
      <c r="AE467" s="63"/>
      <c r="AF467" s="63"/>
      <c r="AG467" s="63"/>
      <c r="AH467" s="325"/>
      <c r="AI467" s="317"/>
      <c r="AJ467" s="63"/>
    </row>
    <row r="468" spans="1:36" ht="15.75">
      <c r="A468" s="63" t="s">
        <v>706</v>
      </c>
      <c r="B468" s="3"/>
      <c r="C468" s="3"/>
      <c r="D468" s="33">
        <f t="shared" si="10"/>
        <v>0</v>
      </c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63"/>
      <c r="AE468" s="63"/>
      <c r="AF468" s="63"/>
      <c r="AG468" s="63"/>
      <c r="AH468" s="324"/>
      <c r="AI468" s="317"/>
      <c r="AJ468" s="63"/>
    </row>
    <row r="469" spans="1:36" ht="15.75">
      <c r="A469" s="63" t="s">
        <v>705</v>
      </c>
      <c r="B469" s="3"/>
      <c r="C469" s="3"/>
      <c r="D469" s="33">
        <f t="shared" si="10"/>
        <v>0</v>
      </c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28"/>
      <c r="AE469" s="63"/>
      <c r="AF469" s="28"/>
      <c r="AG469" s="63"/>
      <c r="AH469" s="324"/>
      <c r="AI469" s="317"/>
      <c r="AJ469" s="63"/>
    </row>
    <row r="470" spans="1:36" ht="15.75">
      <c r="A470" s="273" t="s">
        <v>2003</v>
      </c>
      <c r="B470" s="3"/>
      <c r="C470" s="3"/>
      <c r="D470" s="33">
        <f t="shared" si="10"/>
        <v>0</v>
      </c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273"/>
      <c r="AE470" s="63"/>
      <c r="AF470" s="273"/>
      <c r="AG470" s="63"/>
      <c r="AH470" s="324"/>
      <c r="AI470" s="317"/>
      <c r="AJ470" s="63"/>
    </row>
    <row r="471" spans="1:36" ht="15.75">
      <c r="A471" s="63" t="s">
        <v>2552</v>
      </c>
      <c r="B471" s="3"/>
      <c r="C471" s="3"/>
      <c r="D471" s="33">
        <f t="shared" si="10"/>
        <v>0</v>
      </c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224"/>
      <c r="AE471" s="63"/>
      <c r="AF471" s="224"/>
      <c r="AG471" s="63"/>
      <c r="AH471" s="324"/>
      <c r="AI471" s="317"/>
      <c r="AJ471" s="63"/>
    </row>
    <row r="472" spans="1:36" ht="15.75">
      <c r="A472" s="63" t="s">
        <v>690</v>
      </c>
      <c r="B472" s="3"/>
      <c r="C472" s="3"/>
      <c r="D472" s="33">
        <f t="shared" si="10"/>
        <v>0</v>
      </c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273"/>
      <c r="AE472" s="63"/>
      <c r="AF472" s="273"/>
      <c r="AG472" s="63"/>
      <c r="AH472" s="324"/>
      <c r="AI472" s="317"/>
      <c r="AJ472" s="63"/>
    </row>
    <row r="473" spans="1:36" ht="15.75">
      <c r="A473" s="273" t="s">
        <v>1882</v>
      </c>
      <c r="B473" s="3"/>
      <c r="C473" s="3"/>
      <c r="D473" s="33">
        <f t="shared" si="10"/>
        <v>0</v>
      </c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63"/>
      <c r="AE473" s="63"/>
      <c r="AF473" s="63"/>
      <c r="AG473" s="63"/>
      <c r="AH473" s="335"/>
      <c r="AI473" s="317"/>
      <c r="AJ473" s="63"/>
    </row>
    <row r="474" spans="1:36" ht="15.75">
      <c r="A474" s="63" t="s">
        <v>4013</v>
      </c>
      <c r="B474" s="3"/>
      <c r="C474" s="3"/>
      <c r="D474" s="33">
        <f t="shared" si="10"/>
        <v>0</v>
      </c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63"/>
      <c r="AE474" s="63"/>
      <c r="AF474" s="63"/>
      <c r="AG474" s="63"/>
      <c r="AH474" s="335"/>
      <c r="AI474" s="317"/>
      <c r="AJ474" s="63"/>
    </row>
    <row r="475" spans="1:36" ht="15.75">
      <c r="A475" s="63" t="s">
        <v>4186</v>
      </c>
      <c r="B475" s="3"/>
      <c r="C475" s="3"/>
      <c r="D475" s="33">
        <f t="shared" si="10"/>
        <v>0</v>
      </c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224"/>
      <c r="AE475" s="63"/>
      <c r="AF475" s="224"/>
      <c r="AG475" s="63"/>
      <c r="AH475" s="324"/>
      <c r="AI475" s="317"/>
      <c r="AJ475" s="63"/>
    </row>
    <row r="476" spans="1:36" ht="15.75">
      <c r="A476" s="273" t="s">
        <v>31</v>
      </c>
      <c r="B476" s="3"/>
      <c r="C476" s="3"/>
      <c r="D476" s="33">
        <f>SUM(E476:DZ476)</f>
        <v>0</v>
      </c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28"/>
      <c r="AE476" s="63"/>
      <c r="AF476" s="28"/>
      <c r="AG476" s="63"/>
      <c r="AH476" s="324"/>
      <c r="AI476" s="317"/>
      <c r="AJ476" s="63"/>
    </row>
    <row r="477" spans="1:36" ht="15.75">
      <c r="A477" s="63" t="s">
        <v>4017</v>
      </c>
      <c r="B477" s="3"/>
      <c r="C477" s="3"/>
      <c r="D477" s="33">
        <f>SUM(E477:DZ477)</f>
        <v>0</v>
      </c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63"/>
      <c r="AE477" s="63"/>
      <c r="AF477" s="63"/>
      <c r="AG477" s="63"/>
      <c r="AH477" s="324"/>
      <c r="AI477" s="317"/>
      <c r="AJ477" s="63"/>
    </row>
    <row r="478" spans="1:36" ht="15.75">
      <c r="A478" s="63" t="s">
        <v>747</v>
      </c>
      <c r="B478" s="3"/>
      <c r="C478" s="3"/>
      <c r="D478" s="33">
        <f>SUM(E478:DZ478)</f>
        <v>0</v>
      </c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273"/>
      <c r="AE478" s="63"/>
      <c r="AF478" s="273"/>
      <c r="AG478" s="63"/>
      <c r="AH478" s="325"/>
      <c r="AI478" s="317"/>
      <c r="AJ478" s="63"/>
    </row>
    <row r="479" spans="1:36" ht="15.75">
      <c r="A479" s="63" t="s">
        <v>2558</v>
      </c>
      <c r="B479" s="3"/>
      <c r="C479" s="3"/>
      <c r="D479" s="33">
        <f>SUM(E479:DZ479)</f>
        <v>0</v>
      </c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273"/>
      <c r="AE479" s="63"/>
      <c r="AF479" s="273"/>
      <c r="AG479" s="63"/>
      <c r="AH479" s="324"/>
      <c r="AI479" s="317"/>
      <c r="AJ479" s="63"/>
    </row>
    <row r="480" spans="1:36" ht="15.75">
      <c r="A480" s="63" t="s">
        <v>739</v>
      </c>
      <c r="B480" s="3"/>
      <c r="C480" s="3"/>
      <c r="D480" s="33">
        <f t="shared" ref="D480:D500" si="11">SUM(E480:DZ480)</f>
        <v>0</v>
      </c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273"/>
      <c r="AE480" s="63"/>
      <c r="AF480" s="273"/>
      <c r="AG480" s="63"/>
      <c r="AH480" s="324"/>
      <c r="AI480" s="317"/>
      <c r="AJ480" s="63"/>
    </row>
    <row r="481" spans="1:36" ht="15.75">
      <c r="A481" s="273" t="s">
        <v>33</v>
      </c>
      <c r="B481" s="3"/>
      <c r="C481" s="3"/>
      <c r="D481" s="33">
        <f t="shared" si="11"/>
        <v>0</v>
      </c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273"/>
      <c r="AE481" s="63"/>
      <c r="AF481" s="273"/>
      <c r="AG481" s="63"/>
      <c r="AH481" s="324"/>
      <c r="AI481" s="317"/>
      <c r="AJ481" s="63"/>
    </row>
    <row r="482" spans="1:36" ht="15.75">
      <c r="A482" s="273" t="s">
        <v>37</v>
      </c>
      <c r="B482" s="3"/>
      <c r="C482" s="3"/>
      <c r="D482" s="33">
        <f t="shared" si="11"/>
        <v>0</v>
      </c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273"/>
      <c r="AE482" s="63"/>
      <c r="AF482" s="273"/>
      <c r="AG482" s="63"/>
      <c r="AH482" s="324"/>
      <c r="AI482" s="317"/>
      <c r="AJ482" s="63"/>
    </row>
    <row r="483" spans="1:36" ht="15.75">
      <c r="A483" s="28" t="s">
        <v>143</v>
      </c>
      <c r="B483" s="3"/>
      <c r="C483" s="3"/>
      <c r="D483" s="33">
        <f t="shared" si="11"/>
        <v>0</v>
      </c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273"/>
      <c r="AE483" s="63"/>
      <c r="AF483" s="273"/>
      <c r="AG483" s="63"/>
      <c r="AH483" s="324"/>
      <c r="AI483" s="317"/>
      <c r="AJ483" s="63"/>
    </row>
    <row r="484" spans="1:36" ht="15.75">
      <c r="A484" s="63" t="s">
        <v>4020</v>
      </c>
      <c r="B484" s="3"/>
      <c r="C484" s="3"/>
      <c r="D484" s="33">
        <f t="shared" si="11"/>
        <v>0</v>
      </c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273"/>
      <c r="AE484" s="63"/>
      <c r="AF484" s="273"/>
      <c r="AG484" s="63"/>
      <c r="AH484" s="324"/>
      <c r="AI484" s="317"/>
      <c r="AJ484" s="63"/>
    </row>
    <row r="485" spans="1:36" ht="15.75">
      <c r="A485" s="218" t="s">
        <v>1568</v>
      </c>
      <c r="B485" s="3"/>
      <c r="C485" s="3"/>
      <c r="D485" s="33">
        <f t="shared" si="11"/>
        <v>0</v>
      </c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273"/>
      <c r="AE485" s="63"/>
      <c r="AF485" s="273"/>
      <c r="AG485" s="63"/>
      <c r="AH485" s="324"/>
      <c r="AI485" s="317"/>
      <c r="AJ485" s="63"/>
    </row>
    <row r="486" spans="1:36" ht="15.75">
      <c r="A486" s="63" t="s">
        <v>4021</v>
      </c>
      <c r="B486" s="3"/>
      <c r="C486" s="3"/>
      <c r="D486" s="33">
        <f t="shared" si="11"/>
        <v>0</v>
      </c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273"/>
      <c r="AE486" s="63"/>
      <c r="AF486" s="273"/>
      <c r="AG486" s="63"/>
      <c r="AH486" s="324"/>
      <c r="AI486" s="317"/>
      <c r="AJ486" s="63"/>
    </row>
    <row r="487" spans="1:36" ht="15.75">
      <c r="A487" s="63" t="s">
        <v>4026</v>
      </c>
      <c r="B487" s="3"/>
      <c r="C487" s="3"/>
      <c r="D487" s="33">
        <f t="shared" si="11"/>
        <v>0</v>
      </c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273"/>
      <c r="AE487" s="63"/>
      <c r="AF487" s="273"/>
      <c r="AG487" s="63"/>
      <c r="AH487" s="324"/>
      <c r="AI487" s="317"/>
      <c r="AJ487" s="63"/>
    </row>
    <row r="488" spans="1:36" ht="15.75">
      <c r="A488" s="273" t="s">
        <v>1905</v>
      </c>
      <c r="B488" s="3"/>
      <c r="C488" s="3"/>
      <c r="D488" s="33">
        <f t="shared" si="11"/>
        <v>0</v>
      </c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273"/>
      <c r="AE488" s="63"/>
      <c r="AF488" s="273"/>
      <c r="AG488" s="63"/>
      <c r="AH488" s="324"/>
      <c r="AI488" s="317"/>
      <c r="AJ488" s="63"/>
    </row>
    <row r="489" spans="1:36" ht="15.75">
      <c r="A489" s="63" t="s">
        <v>180</v>
      </c>
      <c r="B489" s="3"/>
      <c r="C489" s="3"/>
      <c r="D489" s="33">
        <f t="shared" si="11"/>
        <v>0</v>
      </c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273"/>
      <c r="AE489" s="63"/>
      <c r="AF489" s="273"/>
      <c r="AG489" s="63"/>
      <c r="AH489" s="324"/>
      <c r="AI489" s="317"/>
      <c r="AJ489" s="63"/>
    </row>
    <row r="490" spans="1:36" ht="15.75">
      <c r="A490" s="63" t="s">
        <v>4009</v>
      </c>
      <c r="B490" s="3"/>
      <c r="C490" s="3"/>
      <c r="D490" s="33">
        <f t="shared" si="11"/>
        <v>0</v>
      </c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273"/>
      <c r="AE490" s="63"/>
      <c r="AF490" s="273"/>
      <c r="AG490" s="63"/>
      <c r="AH490" s="324"/>
      <c r="AI490" s="317"/>
      <c r="AJ490" s="63"/>
    </row>
    <row r="491" spans="1:36" ht="15.75">
      <c r="A491" s="63" t="s">
        <v>2564</v>
      </c>
      <c r="B491" s="3"/>
      <c r="C491" s="3"/>
      <c r="D491" s="33">
        <f t="shared" si="11"/>
        <v>0</v>
      </c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273"/>
      <c r="AE491" s="63"/>
      <c r="AF491" s="273"/>
      <c r="AG491" s="63"/>
      <c r="AH491" s="324"/>
      <c r="AI491" s="317"/>
      <c r="AJ491" s="63"/>
    </row>
    <row r="492" spans="1:36" ht="15.75">
      <c r="A492" s="218" t="s">
        <v>1565</v>
      </c>
      <c r="B492" s="3"/>
      <c r="C492" s="3"/>
      <c r="D492" s="33">
        <f t="shared" si="11"/>
        <v>0</v>
      </c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273"/>
      <c r="AE492" s="63"/>
      <c r="AF492" s="273"/>
      <c r="AG492" s="63"/>
      <c r="AH492" s="324"/>
      <c r="AI492" s="317"/>
      <c r="AJ492" s="63"/>
    </row>
    <row r="493" spans="1:36" ht="15.75">
      <c r="A493" s="63" t="s">
        <v>4028</v>
      </c>
      <c r="B493" s="3"/>
      <c r="C493" s="3"/>
      <c r="D493" s="33">
        <f t="shared" si="11"/>
        <v>0</v>
      </c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273"/>
      <c r="AE493" s="63"/>
      <c r="AF493" s="273"/>
      <c r="AG493" s="63"/>
      <c r="AH493" s="324"/>
      <c r="AI493" s="317"/>
      <c r="AJ493" s="63"/>
    </row>
    <row r="494" spans="1:36" ht="15.75">
      <c r="A494" s="63" t="s">
        <v>155</v>
      </c>
      <c r="B494" s="3"/>
      <c r="C494" s="3"/>
      <c r="D494" s="33">
        <f t="shared" si="11"/>
        <v>0</v>
      </c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273"/>
      <c r="AE494" s="63"/>
      <c r="AF494" s="273"/>
      <c r="AG494" s="63"/>
      <c r="AH494" s="324"/>
      <c r="AI494" s="317"/>
      <c r="AJ494" s="63"/>
    </row>
    <row r="495" spans="1:36" ht="15.75">
      <c r="A495" s="63" t="s">
        <v>4029</v>
      </c>
      <c r="B495" s="3"/>
      <c r="C495" s="3"/>
      <c r="D495" s="33">
        <f t="shared" si="11"/>
        <v>0</v>
      </c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273"/>
      <c r="AE495" s="63"/>
      <c r="AF495" s="273"/>
      <c r="AG495" s="63"/>
      <c r="AH495" s="324"/>
      <c r="AI495" s="317"/>
      <c r="AJ495" s="63"/>
    </row>
    <row r="496" spans="1:36" ht="15.75">
      <c r="A496" s="63" t="s">
        <v>4027</v>
      </c>
      <c r="B496" s="3"/>
      <c r="C496" s="3"/>
      <c r="D496" s="33">
        <f t="shared" si="11"/>
        <v>0</v>
      </c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273"/>
      <c r="AE496" s="63"/>
      <c r="AF496" s="273"/>
      <c r="AG496" s="63"/>
      <c r="AH496" s="324"/>
      <c r="AI496" s="317"/>
      <c r="AJ496" s="63"/>
    </row>
    <row r="497" spans="1:72" ht="15.75">
      <c r="A497" s="63" t="s">
        <v>4008</v>
      </c>
      <c r="B497" s="3"/>
      <c r="C497" s="3"/>
      <c r="D497" s="33">
        <f t="shared" si="11"/>
        <v>0</v>
      </c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273"/>
      <c r="AE497" s="63"/>
      <c r="AF497" s="273"/>
      <c r="AG497" s="63"/>
      <c r="AH497" s="324"/>
      <c r="AI497" s="317"/>
      <c r="AJ497" s="63"/>
    </row>
    <row r="498" spans="1:72" ht="15.75">
      <c r="A498" s="63" t="s">
        <v>710</v>
      </c>
      <c r="B498" s="3"/>
      <c r="C498" s="3"/>
      <c r="D498" s="33">
        <f t="shared" si="11"/>
        <v>0</v>
      </c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273"/>
      <c r="AE498" s="63"/>
      <c r="AF498" s="273"/>
      <c r="AG498" s="63"/>
      <c r="AH498" s="324"/>
      <c r="AI498" s="317"/>
      <c r="AJ498" s="63"/>
    </row>
    <row r="499" spans="1:72" ht="15.75">
      <c r="A499" s="63" t="s">
        <v>2541</v>
      </c>
      <c r="B499" s="3"/>
      <c r="C499" s="3"/>
      <c r="D499" s="33">
        <f t="shared" si="11"/>
        <v>0</v>
      </c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273"/>
      <c r="AE499" s="63"/>
      <c r="AF499" s="273"/>
      <c r="AG499" s="63"/>
      <c r="AH499" s="324"/>
      <c r="AI499" s="317"/>
      <c r="AJ499" s="63"/>
    </row>
    <row r="500" spans="1:72" ht="15.75">
      <c r="A500" s="273" t="s">
        <v>1888</v>
      </c>
      <c r="B500" s="3"/>
      <c r="C500" s="3"/>
      <c r="D500" s="33">
        <f t="shared" si="11"/>
        <v>0</v>
      </c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273"/>
      <c r="AE500" s="63"/>
      <c r="AF500" s="273"/>
      <c r="AG500" s="63"/>
      <c r="AH500" s="324"/>
      <c r="AI500" s="317"/>
      <c r="AJ500" s="63"/>
    </row>
    <row r="501" spans="1:72" ht="15.75">
      <c r="D501" s="33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63"/>
      <c r="Y501" s="63"/>
      <c r="Z501" s="63"/>
      <c r="AA501" s="324"/>
      <c r="AB501" s="63"/>
      <c r="AC501" s="63"/>
    </row>
    <row r="502" spans="1:72" ht="15.75">
      <c r="D502" s="33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273"/>
      <c r="Y502" s="273"/>
      <c r="Z502" s="63"/>
      <c r="AA502" s="325"/>
      <c r="AB502" s="63"/>
      <c r="AC502" s="63"/>
    </row>
    <row r="503" spans="1:72" ht="15.75">
      <c r="D503" s="33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273"/>
      <c r="Y503" s="273"/>
      <c r="Z503" s="63"/>
      <c r="AA503" s="325"/>
      <c r="AB503" s="63"/>
      <c r="AC503" s="63"/>
    </row>
    <row r="504" spans="1:72" ht="20.25">
      <c r="A504" s="30" t="s">
        <v>169</v>
      </c>
      <c r="D504" s="32" t="s">
        <v>40</v>
      </c>
      <c r="E504" s="110" t="s">
        <v>4515</v>
      </c>
      <c r="F504" s="110" t="s">
        <v>4514</v>
      </c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/>
      <c r="BE504" s="110"/>
      <c r="BF504" s="110"/>
      <c r="BG504" s="110"/>
      <c r="BH504" s="110"/>
      <c r="BI504" s="110"/>
      <c r="BJ504" s="110"/>
      <c r="BK504" s="110"/>
      <c r="BL504" s="110"/>
      <c r="BM504" s="110"/>
      <c r="BN504" s="110"/>
    </row>
    <row r="505" spans="1:72" ht="15.75">
      <c r="A505" s="63" t="s">
        <v>2553</v>
      </c>
      <c r="B505" s="3"/>
      <c r="C505" s="3"/>
      <c r="D505" s="33">
        <f>SUM(E505:DZ505)</f>
        <v>30</v>
      </c>
      <c r="E505" s="528">
        <v>30</v>
      </c>
      <c r="F505" s="528">
        <v>0</v>
      </c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63"/>
      <c r="BP505" s="63"/>
      <c r="BQ505" s="63"/>
      <c r="BR505" s="335"/>
      <c r="BS505" s="317"/>
      <c r="BT505" s="63"/>
    </row>
    <row r="506" spans="1:72" ht="15.75">
      <c r="A506" s="273" t="s">
        <v>1890</v>
      </c>
      <c r="B506" s="3"/>
      <c r="C506" s="3"/>
      <c r="D506" s="33">
        <f>SUM(E506:DZ506)</f>
        <v>7.5</v>
      </c>
      <c r="E506" s="528">
        <v>0</v>
      </c>
      <c r="F506" s="528">
        <v>7.5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273"/>
      <c r="BP506" s="273"/>
      <c r="BQ506" s="63"/>
      <c r="BR506" s="324"/>
      <c r="BS506" s="317"/>
      <c r="BT506" s="63"/>
    </row>
    <row r="507" spans="1:72" ht="15.75">
      <c r="A507" s="218" t="s">
        <v>1563</v>
      </c>
      <c r="B507" s="3"/>
      <c r="C507" s="3"/>
      <c r="D507" s="33">
        <f>SUM(E507:DZ507)</f>
        <v>49.2</v>
      </c>
      <c r="E507" s="528">
        <v>48</v>
      </c>
      <c r="F507" s="528">
        <v>1.2</v>
      </c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224"/>
      <c r="BP507" s="224"/>
      <c r="BQ507" s="63"/>
      <c r="BR507" s="324"/>
      <c r="BS507" s="317"/>
      <c r="BT507" s="63"/>
    </row>
    <row r="508" spans="1:72" ht="15.75">
      <c r="A508" s="273" t="s">
        <v>1883</v>
      </c>
      <c r="B508" s="3"/>
      <c r="C508" s="3"/>
      <c r="D508" s="33">
        <f>SUM(E508:DZ508)</f>
        <v>24</v>
      </c>
      <c r="E508" s="528">
        <v>24</v>
      </c>
      <c r="F508" s="528">
        <v>0</v>
      </c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273"/>
      <c r="BP508" s="273"/>
      <c r="BQ508" s="63"/>
      <c r="BR508" s="324"/>
      <c r="BS508" s="317"/>
      <c r="BT508" s="63"/>
    </row>
    <row r="509" spans="1:72" ht="15.75">
      <c r="A509" s="63" t="s">
        <v>4035</v>
      </c>
      <c r="B509" s="3"/>
      <c r="C509" s="3"/>
      <c r="D509" s="33">
        <f>SUM(E509:DZ509)</f>
        <v>0</v>
      </c>
      <c r="E509" s="528">
        <v>0</v>
      </c>
      <c r="F509" s="528">
        <v>0</v>
      </c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224"/>
      <c r="BP509" s="224"/>
      <c r="BQ509" s="63"/>
      <c r="BR509" s="324"/>
      <c r="BS509" s="317"/>
      <c r="BT509" s="63"/>
    </row>
    <row r="510" spans="1:72" ht="15.75">
      <c r="A510" s="218" t="s">
        <v>1553</v>
      </c>
      <c r="B510" s="3"/>
      <c r="C510" s="3"/>
      <c r="D510" s="33">
        <f>SUM(E510:DZ510)</f>
        <v>26</v>
      </c>
      <c r="E510" s="528">
        <v>0</v>
      </c>
      <c r="F510" s="528">
        <v>26</v>
      </c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224"/>
      <c r="BP510" s="224"/>
      <c r="BQ510" s="63"/>
      <c r="BR510" s="324"/>
      <c r="BS510" s="317"/>
      <c r="BT510" s="63"/>
    </row>
    <row r="511" spans="1:72" ht="15.75">
      <c r="A511" s="63" t="s">
        <v>2542</v>
      </c>
      <c r="B511" s="3"/>
      <c r="C511" s="3"/>
      <c r="D511" s="33">
        <f>SUM(E511:DZ511)</f>
        <v>28</v>
      </c>
      <c r="E511" s="528">
        <v>28</v>
      </c>
      <c r="F511" s="528">
        <v>0</v>
      </c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63"/>
      <c r="BP511" s="63"/>
      <c r="BQ511" s="63"/>
      <c r="BR511" s="335"/>
      <c r="BS511" s="317"/>
      <c r="BT511" s="63"/>
    </row>
    <row r="512" spans="1:72" ht="15.75">
      <c r="A512" s="273" t="s">
        <v>1</v>
      </c>
      <c r="B512" s="3"/>
      <c r="C512" s="3"/>
      <c r="D512" s="33">
        <f>SUM(E512:DZ512)</f>
        <v>2.8</v>
      </c>
      <c r="E512" s="528">
        <v>2.8</v>
      </c>
      <c r="F512" s="528">
        <v>0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273"/>
      <c r="BP512" s="273"/>
      <c r="BQ512" s="63"/>
      <c r="BR512" s="324"/>
      <c r="BS512" s="317"/>
      <c r="BT512" s="63"/>
    </row>
    <row r="513" spans="1:72" ht="15.75">
      <c r="A513" s="273" t="s">
        <v>1898</v>
      </c>
      <c r="B513" s="3"/>
      <c r="C513" s="3"/>
      <c r="D513" s="33">
        <f>SUM(E513:DZ513)</f>
        <v>0</v>
      </c>
      <c r="E513" s="528">
        <v>0</v>
      </c>
      <c r="F513" s="528">
        <v>0</v>
      </c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273"/>
      <c r="BP513" s="273"/>
      <c r="BQ513" s="63"/>
      <c r="BR513" s="324"/>
      <c r="BS513" s="317"/>
      <c r="BT513" s="63"/>
    </row>
    <row r="514" spans="1:72" ht="15.75">
      <c r="A514" s="63" t="s">
        <v>2560</v>
      </c>
      <c r="B514" s="3"/>
      <c r="C514" s="3"/>
      <c r="D514" s="33">
        <f>SUM(E514:DZ514)</f>
        <v>0</v>
      </c>
      <c r="E514" s="528">
        <v>0</v>
      </c>
      <c r="F514" s="528">
        <v>0</v>
      </c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63"/>
      <c r="BP514" s="63"/>
      <c r="BQ514" s="63"/>
      <c r="BR514" s="335"/>
      <c r="BS514" s="317"/>
      <c r="BT514" s="63"/>
    </row>
    <row r="515" spans="1:72" ht="15.75">
      <c r="A515" s="63" t="s">
        <v>4016</v>
      </c>
      <c r="B515" s="3"/>
      <c r="C515" s="3"/>
      <c r="D515" s="33">
        <f>SUM(E515:DZ515)</f>
        <v>54</v>
      </c>
      <c r="E515" s="528">
        <v>30</v>
      </c>
      <c r="F515" s="528">
        <v>24</v>
      </c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224"/>
      <c r="BP515" s="224"/>
      <c r="BQ515" s="63"/>
      <c r="BR515" s="324"/>
      <c r="BS515" s="317"/>
      <c r="BT515" s="63"/>
    </row>
    <row r="516" spans="1:72" ht="15.75">
      <c r="A516" s="218" t="s">
        <v>1559</v>
      </c>
      <c r="B516" s="3"/>
      <c r="C516" s="3"/>
      <c r="D516" s="33">
        <f>SUM(E516:DZ516)</f>
        <v>26.8</v>
      </c>
      <c r="E516" s="528">
        <v>26.8</v>
      </c>
      <c r="F516" s="528">
        <v>0</v>
      </c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63"/>
      <c r="BP516" s="63"/>
      <c r="BQ516" s="63"/>
      <c r="BR516" s="324"/>
      <c r="BS516" s="317"/>
      <c r="BT516" s="63"/>
    </row>
    <row r="517" spans="1:72" ht="15.75">
      <c r="A517" s="63" t="s">
        <v>4309</v>
      </c>
      <c r="B517" s="3"/>
      <c r="C517" s="3"/>
      <c r="D517" s="33">
        <f>SUM(E517:DZ517)</f>
        <v>0</v>
      </c>
      <c r="E517" s="528">
        <v>0</v>
      </c>
      <c r="F517" s="528">
        <v>0</v>
      </c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273"/>
      <c r="BP517" s="273"/>
      <c r="BQ517" s="63"/>
      <c r="BR517" s="324"/>
      <c r="BS517" s="317"/>
      <c r="BT517" s="63"/>
    </row>
    <row r="518" spans="1:72" ht="15.75">
      <c r="A518" s="63" t="s">
        <v>728</v>
      </c>
      <c r="B518" s="3"/>
      <c r="C518" s="3"/>
      <c r="D518" s="33">
        <f>SUM(E518:DZ518)</f>
        <v>71.2</v>
      </c>
      <c r="E518" s="528">
        <v>46</v>
      </c>
      <c r="F518" s="528">
        <v>25.2</v>
      </c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63"/>
      <c r="BP518" s="63"/>
      <c r="BQ518" s="63"/>
      <c r="BR518" s="324"/>
      <c r="BS518" s="317"/>
      <c r="BT518" s="63"/>
    </row>
    <row r="519" spans="1:72" ht="15.75">
      <c r="A519" s="63" t="s">
        <v>4006</v>
      </c>
      <c r="B519" s="3"/>
      <c r="C519" s="3"/>
      <c r="D519" s="33">
        <f>SUM(E519:DZ519)</f>
        <v>33.200000000000003</v>
      </c>
      <c r="E519" s="528">
        <v>33.200000000000003</v>
      </c>
      <c r="F519" s="528">
        <v>0</v>
      </c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273"/>
      <c r="BP519" s="273"/>
      <c r="BQ519" s="63"/>
      <c r="BR519" s="324"/>
      <c r="BS519" s="317"/>
      <c r="BT519" s="63"/>
    </row>
    <row r="520" spans="1:72" ht="15.75">
      <c r="A520" s="273" t="s">
        <v>1927</v>
      </c>
      <c r="B520" s="3"/>
      <c r="C520" s="3"/>
      <c r="D520" s="33">
        <f>SUM(E520:DZ520)</f>
        <v>6.6000000000000005</v>
      </c>
      <c r="E520" s="528">
        <v>6.6000000000000005</v>
      </c>
      <c r="F520" s="528">
        <v>0</v>
      </c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63"/>
      <c r="BP520" s="63"/>
      <c r="BQ520" s="63"/>
      <c r="BR520" s="335"/>
      <c r="BS520" s="317"/>
      <c r="BT520" s="63"/>
    </row>
    <row r="521" spans="1:72" ht="15.75">
      <c r="A521" s="63" t="s">
        <v>745</v>
      </c>
      <c r="B521" s="3"/>
      <c r="C521" s="3"/>
      <c r="D521" s="33">
        <f>SUM(E521:DZ521)</f>
        <v>26</v>
      </c>
      <c r="E521" s="528">
        <v>26</v>
      </c>
      <c r="F521" s="528">
        <v>0</v>
      </c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63"/>
      <c r="BP521" s="63"/>
      <c r="BQ521" s="63"/>
      <c r="BR521" s="324"/>
      <c r="BS521" s="317"/>
      <c r="BT521" s="63"/>
    </row>
    <row r="522" spans="1:72" ht="15.75">
      <c r="A522" s="273" t="s">
        <v>1886</v>
      </c>
      <c r="B522" s="3"/>
      <c r="C522" s="3"/>
      <c r="D522" s="33">
        <f>SUM(E522:DZ522)</f>
        <v>6.6000000000000005</v>
      </c>
      <c r="E522" s="528">
        <v>6.6000000000000005</v>
      </c>
      <c r="F522" s="528">
        <v>0</v>
      </c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273"/>
      <c r="BP522" s="273"/>
      <c r="BQ522" s="63"/>
      <c r="BR522" s="324"/>
      <c r="BS522" s="317"/>
      <c r="BT522" s="63"/>
    </row>
    <row r="523" spans="1:72" ht="15.75">
      <c r="A523" s="63" t="s">
        <v>2543</v>
      </c>
      <c r="B523" s="3"/>
      <c r="C523" s="3"/>
      <c r="D523" s="33">
        <f>SUM(E523:DZ523)</f>
        <v>35.799999999999997</v>
      </c>
      <c r="E523" s="528">
        <v>35.799999999999997</v>
      </c>
      <c r="F523" s="528">
        <v>0</v>
      </c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63"/>
      <c r="BP523" s="63"/>
      <c r="BQ523" s="63"/>
      <c r="BR523" s="335"/>
      <c r="BS523" s="317"/>
      <c r="BT523" s="63"/>
    </row>
    <row r="524" spans="1:72" ht="15.75">
      <c r="A524" s="63" t="s">
        <v>153</v>
      </c>
      <c r="B524" s="3"/>
      <c r="C524" s="3"/>
      <c r="D524" s="33">
        <f>SUM(E524:DZ524)</f>
        <v>86</v>
      </c>
      <c r="E524" s="528">
        <v>60.7</v>
      </c>
      <c r="F524" s="528">
        <v>25.3</v>
      </c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63"/>
      <c r="BP524" s="63"/>
      <c r="BQ524" s="63"/>
      <c r="BR524" s="335"/>
      <c r="BS524" s="317"/>
      <c r="BT524" s="63"/>
    </row>
    <row r="525" spans="1:72" ht="15.75">
      <c r="A525" s="273" t="s">
        <v>1899</v>
      </c>
      <c r="B525" s="3"/>
      <c r="C525" s="3"/>
      <c r="D525" s="33">
        <f>SUM(E525:DZ525)</f>
        <v>52</v>
      </c>
      <c r="E525" s="528">
        <v>22</v>
      </c>
      <c r="F525" s="528">
        <v>30</v>
      </c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273"/>
      <c r="BP525" s="273"/>
      <c r="BQ525" s="63"/>
      <c r="BR525" s="325"/>
      <c r="BS525" s="317"/>
      <c r="BT525" s="63"/>
    </row>
    <row r="526" spans="1:72" ht="15.75">
      <c r="A526" s="63" t="s">
        <v>2546</v>
      </c>
      <c r="B526" s="3"/>
      <c r="C526" s="3"/>
      <c r="D526" s="33">
        <f>SUM(E526:DZ526)</f>
        <v>52.6</v>
      </c>
      <c r="E526" s="528">
        <v>24.6</v>
      </c>
      <c r="F526" s="528">
        <v>28</v>
      </c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273"/>
      <c r="BP526" s="273"/>
      <c r="BQ526" s="63"/>
      <c r="BR526" s="324"/>
      <c r="BS526" s="317"/>
      <c r="BT526" s="63"/>
    </row>
    <row r="527" spans="1:72" ht="15.75">
      <c r="A527" s="63" t="s">
        <v>2559</v>
      </c>
      <c r="B527" s="3"/>
      <c r="C527" s="3"/>
      <c r="D527" s="33">
        <f>SUM(E527:DZ527)</f>
        <v>24</v>
      </c>
      <c r="E527" s="528">
        <v>24</v>
      </c>
      <c r="F527" s="528">
        <v>0</v>
      </c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273"/>
      <c r="BP527" s="273"/>
      <c r="BQ527" s="63"/>
      <c r="BR527" s="324"/>
      <c r="BS527" s="317"/>
      <c r="BT527" s="63"/>
    </row>
    <row r="528" spans="1:72" ht="15.75">
      <c r="A528" s="273" t="s">
        <v>9</v>
      </c>
      <c r="B528" s="3"/>
      <c r="C528" s="3"/>
      <c r="D528" s="33">
        <f>SUM(E528:DZ528)</f>
        <v>6.6000000000000005</v>
      </c>
      <c r="E528" s="528">
        <v>0</v>
      </c>
      <c r="F528" s="528">
        <v>6.6000000000000005</v>
      </c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63"/>
      <c r="BP528" s="63"/>
      <c r="BQ528" s="63"/>
      <c r="BR528" s="335"/>
      <c r="BS528" s="317"/>
      <c r="BT528" s="63"/>
    </row>
    <row r="529" spans="1:72" ht="15.75">
      <c r="A529" s="63" t="s">
        <v>4019</v>
      </c>
      <c r="B529" s="3"/>
      <c r="C529" s="3"/>
      <c r="D529" s="33">
        <f>SUM(E529:DZ529)</f>
        <v>11.4</v>
      </c>
      <c r="E529" s="528">
        <v>11.4</v>
      </c>
      <c r="F529" s="528">
        <v>0</v>
      </c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273"/>
      <c r="BP529" s="273"/>
      <c r="BQ529" s="63"/>
      <c r="BR529" s="324"/>
      <c r="BS529" s="317"/>
      <c r="BT529" s="63"/>
    </row>
    <row r="530" spans="1:72" ht="15.75">
      <c r="A530" s="273" t="s">
        <v>1894</v>
      </c>
      <c r="B530" s="3"/>
      <c r="C530" s="3"/>
      <c r="D530" s="33">
        <f>SUM(E530:DZ530)</f>
        <v>0</v>
      </c>
      <c r="E530" s="528">
        <v>0</v>
      </c>
      <c r="F530" s="528">
        <v>0</v>
      </c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224"/>
      <c r="BP530" s="224"/>
      <c r="BQ530" s="63"/>
      <c r="BR530" s="324"/>
      <c r="BS530" s="317"/>
      <c r="BT530" s="63"/>
    </row>
    <row r="531" spans="1:72" ht="15.75">
      <c r="A531" s="273" t="s">
        <v>11</v>
      </c>
      <c r="B531" s="3"/>
      <c r="C531" s="3"/>
      <c r="D531" s="33">
        <f>SUM(E531:DZ531)</f>
        <v>18</v>
      </c>
      <c r="E531" s="528">
        <v>0</v>
      </c>
      <c r="F531" s="528">
        <v>18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63"/>
      <c r="BP531" s="63"/>
      <c r="BQ531" s="63"/>
      <c r="BR531" s="324"/>
      <c r="BS531" s="317"/>
      <c r="BT531" s="63"/>
    </row>
    <row r="532" spans="1:72" ht="15.75">
      <c r="A532" s="63" t="s">
        <v>2544</v>
      </c>
      <c r="B532" s="3"/>
      <c r="C532" s="3"/>
      <c r="D532" s="33">
        <f>SUM(E532:DZ532)</f>
        <v>90.1</v>
      </c>
      <c r="E532" s="528">
        <v>42.5</v>
      </c>
      <c r="F532" s="528">
        <v>47.6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273"/>
      <c r="BP532" s="273"/>
      <c r="BQ532" s="63"/>
      <c r="BR532" s="324"/>
      <c r="BS532" s="317"/>
      <c r="BT532" s="63"/>
    </row>
    <row r="533" spans="1:72" ht="15.75">
      <c r="A533" s="273" t="s">
        <v>1900</v>
      </c>
      <c r="B533" s="3"/>
      <c r="C533" s="3"/>
      <c r="D533" s="33">
        <f>SUM(E533:DZ533)</f>
        <v>2.4</v>
      </c>
      <c r="E533" s="528">
        <v>2.4</v>
      </c>
      <c r="F533" s="528">
        <v>0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63"/>
      <c r="BP533" s="63"/>
      <c r="BQ533" s="63"/>
      <c r="BR533" s="335"/>
      <c r="BS533" s="317"/>
      <c r="BT533" s="63"/>
    </row>
    <row r="534" spans="1:72" ht="15.75">
      <c r="A534" s="218" t="s">
        <v>1561</v>
      </c>
      <c r="B534" s="3"/>
      <c r="C534" s="3"/>
      <c r="D534" s="33">
        <f>SUM(E534:DZ534)</f>
        <v>7.8000000000000007</v>
      </c>
      <c r="E534" s="528">
        <v>7.8000000000000007</v>
      </c>
      <c r="F534" s="528">
        <v>0</v>
      </c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273"/>
      <c r="BP534" s="273"/>
      <c r="BQ534" s="63"/>
      <c r="BR534" s="325"/>
      <c r="BS534" s="317"/>
      <c r="BT534" s="63"/>
    </row>
    <row r="535" spans="1:72" ht="15.75">
      <c r="A535" s="63" t="s">
        <v>685</v>
      </c>
      <c r="B535" s="3"/>
      <c r="C535" s="3"/>
      <c r="D535" s="33">
        <f>SUM(E535:DZ535)</f>
        <v>22</v>
      </c>
      <c r="E535" s="528">
        <v>0</v>
      </c>
      <c r="F535" s="528">
        <v>22</v>
      </c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273"/>
      <c r="BP535" s="273"/>
      <c r="BQ535" s="63"/>
      <c r="BR535" s="325"/>
      <c r="BS535" s="317"/>
      <c r="BT535" s="63"/>
    </row>
    <row r="536" spans="1:72" ht="15.75">
      <c r="A536" s="273" t="s">
        <v>1891</v>
      </c>
      <c r="B536" s="3"/>
      <c r="C536" s="3"/>
      <c r="D536" s="33">
        <f>SUM(E536:DZ536)</f>
        <v>22</v>
      </c>
      <c r="E536" s="528">
        <v>0</v>
      </c>
      <c r="F536" s="528">
        <v>22</v>
      </c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63"/>
      <c r="BP536" s="63"/>
      <c r="BQ536" s="63"/>
      <c r="BR536" s="324"/>
      <c r="BS536" s="317"/>
      <c r="BT536" s="63"/>
    </row>
    <row r="537" spans="1:72" ht="15.75">
      <c r="A537" s="63" t="s">
        <v>4015</v>
      </c>
      <c r="B537" s="3"/>
      <c r="C537" s="3"/>
      <c r="D537" s="33">
        <f>SUM(E537:DZ537)</f>
        <v>0</v>
      </c>
      <c r="E537" s="528">
        <v>0</v>
      </c>
      <c r="F537" s="528">
        <v>0</v>
      </c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273"/>
      <c r="BP537" s="273"/>
      <c r="BQ537" s="63"/>
      <c r="BR537" s="324"/>
      <c r="BS537" s="317"/>
      <c r="BT537" s="63"/>
    </row>
    <row r="538" spans="1:72" ht="15.75">
      <c r="A538" s="63" t="s">
        <v>740</v>
      </c>
      <c r="B538" s="3"/>
      <c r="C538" s="3"/>
      <c r="D538" s="33">
        <f>SUM(E538:DZ538)</f>
        <v>0</v>
      </c>
      <c r="E538" s="528">
        <v>0</v>
      </c>
      <c r="F538" s="528">
        <v>0</v>
      </c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63"/>
      <c r="BP538" s="63"/>
      <c r="BQ538" s="63"/>
      <c r="BR538" s="335"/>
      <c r="BS538" s="317"/>
      <c r="BT538" s="63"/>
    </row>
    <row r="539" spans="1:72" ht="15.75">
      <c r="A539" s="273" t="s">
        <v>15</v>
      </c>
      <c r="B539" s="3"/>
      <c r="C539" s="3"/>
      <c r="D539" s="33">
        <f>SUM(E539:DZ539)</f>
        <v>45.2</v>
      </c>
      <c r="E539" s="528">
        <v>44</v>
      </c>
      <c r="F539" s="528">
        <v>1.2</v>
      </c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273"/>
      <c r="BP539" s="273"/>
      <c r="BQ539" s="63"/>
      <c r="BR539" s="325"/>
      <c r="BS539" s="317"/>
      <c r="BT539" s="63"/>
    </row>
    <row r="540" spans="1:72" ht="15.75">
      <c r="A540" s="63" t="s">
        <v>4024</v>
      </c>
      <c r="B540" s="3"/>
      <c r="C540" s="3"/>
      <c r="D540" s="33">
        <f>SUM(E540:DZ540)</f>
        <v>28.400000000000002</v>
      </c>
      <c r="E540" s="528">
        <v>27.3</v>
      </c>
      <c r="F540" s="528">
        <v>1.1000000000000001</v>
      </c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273"/>
      <c r="BP540" s="273"/>
      <c r="BQ540" s="63"/>
      <c r="BR540" s="324"/>
      <c r="BS540" s="317"/>
      <c r="BT540" s="63"/>
    </row>
    <row r="541" spans="1:72" ht="15.75">
      <c r="A541" s="63" t="s">
        <v>2563</v>
      </c>
      <c r="B541" s="3"/>
      <c r="C541" s="3"/>
      <c r="D541" s="33">
        <f>SUM(E541:DZ541)</f>
        <v>24</v>
      </c>
      <c r="E541" s="528">
        <v>0</v>
      </c>
      <c r="F541" s="528">
        <v>24</v>
      </c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63"/>
      <c r="BP541" s="63"/>
      <c r="BQ541" s="63"/>
      <c r="BR541" s="324"/>
      <c r="BS541" s="317"/>
      <c r="BT541" s="63"/>
    </row>
    <row r="542" spans="1:72" ht="15.75">
      <c r="A542" s="273" t="s">
        <v>1887</v>
      </c>
      <c r="B542" s="3"/>
      <c r="C542" s="3"/>
      <c r="D542" s="33">
        <f>SUM(E542:DZ542)</f>
        <v>28.5</v>
      </c>
      <c r="E542" s="528">
        <v>24</v>
      </c>
      <c r="F542" s="528">
        <v>4.5</v>
      </c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63"/>
      <c r="BP542" s="63"/>
      <c r="BQ542" s="63"/>
      <c r="BR542" s="324"/>
      <c r="BS542" s="317"/>
      <c r="BT542" s="63"/>
    </row>
    <row r="543" spans="1:72" ht="15.75">
      <c r="A543" s="273" t="s">
        <v>17</v>
      </c>
      <c r="B543" s="3"/>
      <c r="C543" s="3"/>
      <c r="D543" s="33">
        <f>SUM(E543:DZ543)</f>
        <v>6.6000000000000005</v>
      </c>
      <c r="E543" s="528">
        <v>6.6000000000000005</v>
      </c>
      <c r="F543" s="528">
        <v>0</v>
      </c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63"/>
      <c r="BP543" s="63"/>
      <c r="BQ543" s="63"/>
      <c r="BR543" s="335"/>
      <c r="BS543" s="317"/>
      <c r="BT543" s="63"/>
    </row>
    <row r="544" spans="1:72" ht="15.75">
      <c r="A544" s="63" t="s">
        <v>714</v>
      </c>
      <c r="B544" s="3"/>
      <c r="C544" s="3"/>
      <c r="D544" s="33">
        <f>SUM(E544:DZ544)</f>
        <v>29.9</v>
      </c>
      <c r="E544" s="528">
        <v>26</v>
      </c>
      <c r="F544" s="528">
        <v>3.9000000000000004</v>
      </c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63"/>
      <c r="BP544" s="63"/>
      <c r="BQ544" s="63"/>
      <c r="BR544" s="335"/>
      <c r="BS544" s="317"/>
      <c r="BT544" s="63"/>
    </row>
    <row r="545" spans="1:72" ht="15.75">
      <c r="A545" s="63" t="s">
        <v>162</v>
      </c>
      <c r="B545" s="3"/>
      <c r="C545" s="3"/>
      <c r="D545" s="33">
        <f>SUM(E545:DZ545)</f>
        <v>22</v>
      </c>
      <c r="E545" s="528">
        <v>22</v>
      </c>
      <c r="F545" s="528">
        <v>0</v>
      </c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63"/>
      <c r="BP545" s="63"/>
      <c r="BQ545" s="63"/>
      <c r="BR545" s="335"/>
      <c r="BS545" s="317"/>
      <c r="BT545" s="63"/>
    </row>
    <row r="546" spans="1:72" ht="15.75">
      <c r="A546" s="63" t="s">
        <v>2548</v>
      </c>
      <c r="B546" s="3"/>
      <c r="C546" s="3"/>
      <c r="D546" s="33">
        <f>SUM(E546:DZ546)</f>
        <v>4.5</v>
      </c>
      <c r="E546" s="528">
        <v>4.5</v>
      </c>
      <c r="F546" s="528">
        <v>0</v>
      </c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224"/>
      <c r="BP546" s="224"/>
      <c r="BQ546" s="63"/>
      <c r="BR546" s="324"/>
      <c r="BS546" s="317"/>
      <c r="BT546" s="63"/>
    </row>
    <row r="547" spans="1:72" ht="15.75">
      <c r="A547" s="63" t="s">
        <v>4018</v>
      </c>
      <c r="B547" s="3"/>
      <c r="C547" s="3"/>
      <c r="D547" s="33">
        <f>SUM(E547:DZ547)</f>
        <v>15.400000000000002</v>
      </c>
      <c r="E547" s="528">
        <v>0</v>
      </c>
      <c r="F547" s="528">
        <v>15.400000000000002</v>
      </c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63"/>
      <c r="BP547" s="63"/>
      <c r="BQ547" s="63"/>
      <c r="BR547" s="335"/>
      <c r="BS547" s="317"/>
      <c r="BT547" s="63"/>
    </row>
    <row r="548" spans="1:72" s="30" customFormat="1" ht="20.25">
      <c r="A548" s="63" t="s">
        <v>2567</v>
      </c>
      <c r="B548" s="3"/>
      <c r="C548" s="3"/>
      <c r="D548" s="33">
        <f>SUM(E548:DZ548)</f>
        <v>7.8000000000000007</v>
      </c>
      <c r="E548" s="528">
        <v>0</v>
      </c>
      <c r="F548" s="528">
        <v>7.8000000000000007</v>
      </c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273"/>
      <c r="BP548" s="273"/>
      <c r="BQ548" s="63"/>
      <c r="BR548" s="324"/>
      <c r="BS548" s="317"/>
      <c r="BT548" s="63"/>
    </row>
    <row r="549" spans="1:72" ht="15.75">
      <c r="A549" s="63" t="s">
        <v>2551</v>
      </c>
      <c r="B549" s="3"/>
      <c r="C549" s="3"/>
      <c r="D549" s="33">
        <f>SUM(E549:DZ549)</f>
        <v>9.9</v>
      </c>
      <c r="E549" s="528">
        <v>3.3000000000000003</v>
      </c>
      <c r="F549" s="528">
        <v>6.6000000000000005</v>
      </c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273"/>
      <c r="BP549" s="273"/>
      <c r="BQ549" s="63"/>
      <c r="BR549" s="324"/>
      <c r="BS549" s="317"/>
      <c r="BT549" s="63"/>
    </row>
    <row r="550" spans="1:72" ht="15.75">
      <c r="A550" s="218" t="s">
        <v>1549</v>
      </c>
      <c r="B550" s="3"/>
      <c r="C550" s="3"/>
      <c r="D550" s="33">
        <f>SUM(E550:DZ550)</f>
        <v>80.400000000000006</v>
      </c>
      <c r="E550" s="528">
        <v>51</v>
      </c>
      <c r="F550" s="528">
        <v>29.4</v>
      </c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63"/>
      <c r="BP550" s="63"/>
      <c r="BQ550" s="63"/>
      <c r="BR550" s="324"/>
      <c r="BS550" s="317"/>
      <c r="BT550" s="63"/>
    </row>
    <row r="551" spans="1:72" ht="15.75">
      <c r="A551" s="63" t="s">
        <v>4010</v>
      </c>
      <c r="B551" s="3"/>
      <c r="C551" s="3"/>
      <c r="D551" s="33">
        <f>SUM(E551:DZ551)</f>
        <v>36.6</v>
      </c>
      <c r="E551" s="528">
        <v>30</v>
      </c>
      <c r="F551" s="528">
        <v>6.6000000000000005</v>
      </c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63"/>
      <c r="BP551" s="63"/>
      <c r="BQ551" s="63"/>
      <c r="BR551" s="324"/>
      <c r="BS551" s="317"/>
      <c r="BT551" s="63"/>
    </row>
    <row r="552" spans="1:72" ht="15.75">
      <c r="A552" s="63" t="s">
        <v>2547</v>
      </c>
      <c r="B552" s="3"/>
      <c r="C552" s="3"/>
      <c r="D552" s="33">
        <f>SUM(E552:DZ552)</f>
        <v>0</v>
      </c>
      <c r="E552" s="528">
        <v>0</v>
      </c>
      <c r="F552" s="528">
        <v>0</v>
      </c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63"/>
      <c r="BP552" s="63"/>
      <c r="BQ552" s="63"/>
      <c r="BR552" s="324"/>
      <c r="BS552" s="317"/>
      <c r="BT552" s="63"/>
    </row>
    <row r="553" spans="1:72" ht="15.75">
      <c r="A553" s="63" t="s">
        <v>4030</v>
      </c>
      <c r="B553" s="3"/>
      <c r="C553" s="3"/>
      <c r="D553" s="33">
        <f>SUM(E553:DZ553)</f>
        <v>0</v>
      </c>
      <c r="E553" s="528">
        <v>0</v>
      </c>
      <c r="F553" s="528">
        <v>0</v>
      </c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273"/>
      <c r="BP553" s="273"/>
      <c r="BQ553" s="63"/>
      <c r="BR553" s="325"/>
      <c r="BS553" s="317"/>
      <c r="BT553" s="63"/>
    </row>
    <row r="554" spans="1:72" ht="15.75">
      <c r="A554" s="63" t="s">
        <v>4032</v>
      </c>
      <c r="B554" s="3"/>
      <c r="C554" s="3"/>
      <c r="D554" s="33">
        <f>SUM(E554:DZ554)</f>
        <v>30.4</v>
      </c>
      <c r="E554" s="528">
        <v>30.4</v>
      </c>
      <c r="F554" s="528">
        <v>0</v>
      </c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273"/>
      <c r="BP554" s="273"/>
      <c r="BQ554" s="63"/>
      <c r="BR554" s="324"/>
      <c r="BS554" s="317"/>
      <c r="BT554" s="63"/>
    </row>
    <row r="555" spans="1:72" ht="15.75">
      <c r="A555" s="63" t="s">
        <v>757</v>
      </c>
      <c r="B555" s="3"/>
      <c r="C555" s="3"/>
      <c r="D555" s="33">
        <f>SUM(E555:DZ555)</f>
        <v>26</v>
      </c>
      <c r="E555" s="528">
        <v>0</v>
      </c>
      <c r="F555" s="528">
        <v>26</v>
      </c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63"/>
      <c r="BP555" s="63"/>
      <c r="BQ555" s="63"/>
      <c r="BR555" s="335"/>
      <c r="BS555" s="317"/>
      <c r="BT555" s="63"/>
    </row>
    <row r="556" spans="1:72" ht="15.75">
      <c r="A556" s="63" t="s">
        <v>4031</v>
      </c>
      <c r="B556" s="3"/>
      <c r="C556" s="3"/>
      <c r="D556" s="33">
        <f>SUM(E556:DZ556)</f>
        <v>26</v>
      </c>
      <c r="E556" s="528">
        <v>26</v>
      </c>
      <c r="F556" s="528">
        <v>0</v>
      </c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273"/>
      <c r="BP556" s="273"/>
      <c r="BQ556" s="63"/>
      <c r="BR556" s="324"/>
      <c r="BS556" s="317"/>
      <c r="BT556" s="63"/>
    </row>
    <row r="557" spans="1:72" ht="15.75">
      <c r="A557" s="273" t="s">
        <v>2726</v>
      </c>
      <c r="B557" s="3"/>
      <c r="C557" s="3"/>
      <c r="D557" s="33">
        <f>SUM(E557:DZ557)</f>
        <v>0</v>
      </c>
      <c r="E557" s="528">
        <v>0</v>
      </c>
      <c r="F557" s="528">
        <v>0</v>
      </c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224"/>
      <c r="BP557" s="224"/>
      <c r="BQ557" s="63"/>
      <c r="BR557" s="324"/>
      <c r="BS557" s="317"/>
      <c r="BT557" s="63"/>
    </row>
    <row r="558" spans="1:72" ht="15.75">
      <c r="A558" s="63" t="s">
        <v>4014</v>
      </c>
      <c r="B558" s="3"/>
      <c r="C558" s="3"/>
      <c r="D558" s="33">
        <f>SUM(E558:DZ558)</f>
        <v>21</v>
      </c>
      <c r="E558" s="528">
        <v>0</v>
      </c>
      <c r="F558" s="528">
        <v>21</v>
      </c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63"/>
      <c r="BP558" s="63"/>
      <c r="BQ558" s="63"/>
      <c r="BR558" s="324"/>
      <c r="BS558" s="317"/>
      <c r="BT558" s="63"/>
    </row>
    <row r="559" spans="1:72" ht="15.75">
      <c r="A559" s="63" t="s">
        <v>753</v>
      </c>
      <c r="B559" s="3"/>
      <c r="C559" s="3"/>
      <c r="D559" s="33">
        <f>SUM(E559:DZ559)</f>
        <v>24</v>
      </c>
      <c r="E559" s="528">
        <v>24</v>
      </c>
      <c r="F559" s="528">
        <v>0</v>
      </c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63"/>
      <c r="BP559" s="63"/>
      <c r="BQ559" s="63"/>
      <c r="BR559" s="335"/>
      <c r="BS559" s="317"/>
      <c r="BT559" s="63"/>
    </row>
    <row r="560" spans="1:72" ht="15.75">
      <c r="A560" s="28" t="s">
        <v>21</v>
      </c>
      <c r="B560" s="3"/>
      <c r="C560" s="3"/>
      <c r="D560" s="33">
        <f>SUM(E560:DZ560)</f>
        <v>0</v>
      </c>
      <c r="E560" s="528">
        <v>0</v>
      </c>
      <c r="F560" s="528">
        <v>0</v>
      </c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63"/>
      <c r="BP560" s="63"/>
      <c r="BQ560" s="63"/>
      <c r="BR560" s="335"/>
      <c r="BS560" s="317"/>
      <c r="BT560" s="63"/>
    </row>
    <row r="561" spans="1:72" ht="15.75">
      <c r="A561" s="63" t="s">
        <v>141</v>
      </c>
      <c r="B561" s="3"/>
      <c r="C561" s="3"/>
      <c r="D561" s="33">
        <f>SUM(E561:DZ561)</f>
        <v>0</v>
      </c>
      <c r="E561" s="528">
        <v>0</v>
      </c>
      <c r="F561" s="528">
        <v>0</v>
      </c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63"/>
      <c r="BP561" s="63"/>
      <c r="BQ561" s="63"/>
      <c r="BR561" s="324"/>
      <c r="BS561" s="317"/>
      <c r="BT561" s="63"/>
    </row>
    <row r="562" spans="1:72" ht="15.75">
      <c r="A562" s="273" t="s">
        <v>1901</v>
      </c>
      <c r="B562" s="3"/>
      <c r="C562" s="3"/>
      <c r="D562" s="33">
        <f>SUM(E562:DZ562)</f>
        <v>0</v>
      </c>
      <c r="E562" s="528">
        <v>0</v>
      </c>
      <c r="F562" s="528">
        <v>0</v>
      </c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273"/>
      <c r="BP562" s="273"/>
      <c r="BQ562" s="63"/>
      <c r="BR562" s="324"/>
      <c r="BS562" s="317"/>
      <c r="BT562" s="63"/>
    </row>
    <row r="563" spans="1:72" ht="15.75">
      <c r="A563" s="63" t="s">
        <v>4025</v>
      </c>
      <c r="B563" s="3"/>
      <c r="C563" s="3"/>
      <c r="D563" s="33">
        <f>SUM(E563:DZ563)</f>
        <v>8.3999999999999986</v>
      </c>
      <c r="E563" s="528">
        <v>0</v>
      </c>
      <c r="F563" s="528">
        <v>8.3999999999999986</v>
      </c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63"/>
      <c r="BP563" s="63"/>
      <c r="BQ563" s="63"/>
      <c r="BR563" s="324"/>
      <c r="BS563" s="317"/>
      <c r="BT563" s="63"/>
    </row>
    <row r="564" spans="1:72" ht="15.75">
      <c r="A564" s="63" t="s">
        <v>2550</v>
      </c>
      <c r="B564" s="3"/>
      <c r="C564" s="3"/>
      <c r="D564" s="33">
        <f>SUM(E564:DZ564)</f>
        <v>3.5999999999999996</v>
      </c>
      <c r="E564" s="528">
        <v>3.5999999999999996</v>
      </c>
      <c r="F564" s="528">
        <v>0</v>
      </c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224"/>
      <c r="BP564" s="224"/>
      <c r="BQ564" s="63"/>
      <c r="BR564" s="324"/>
      <c r="BS564" s="317"/>
      <c r="BT564" s="63"/>
    </row>
    <row r="565" spans="1:72" ht="15.75">
      <c r="A565" s="273" t="s">
        <v>1902</v>
      </c>
      <c r="B565" s="3"/>
      <c r="C565" s="3"/>
      <c r="D565" s="33">
        <f>SUM(E565:DZ565)</f>
        <v>8.3999999999999986</v>
      </c>
      <c r="E565" s="528">
        <v>8.3999999999999986</v>
      </c>
      <c r="F565" s="528">
        <v>0</v>
      </c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224"/>
      <c r="BP565" s="224"/>
      <c r="BQ565" s="63"/>
      <c r="BR565" s="325"/>
      <c r="BS565" s="317"/>
      <c r="BT565" s="63"/>
    </row>
    <row r="566" spans="1:72" ht="15.75">
      <c r="A566" s="218" t="s">
        <v>1550</v>
      </c>
      <c r="B566" s="3"/>
      <c r="C566" s="3"/>
      <c r="D566" s="33">
        <f>SUM(E566:DZ566)</f>
        <v>28.2</v>
      </c>
      <c r="E566" s="528">
        <v>2.2000000000000002</v>
      </c>
      <c r="F566" s="528">
        <v>26</v>
      </c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63"/>
      <c r="BP566" s="63"/>
      <c r="BQ566" s="63"/>
      <c r="BR566" s="335"/>
      <c r="BS566" s="317"/>
      <c r="BT566" s="63"/>
    </row>
    <row r="567" spans="1:72" ht="15.75">
      <c r="A567" s="63" t="s">
        <v>719</v>
      </c>
      <c r="B567" s="3"/>
      <c r="C567" s="3"/>
      <c r="D567" s="33">
        <f>SUM(E567:DZ567)</f>
        <v>19.2</v>
      </c>
      <c r="E567" s="528">
        <v>18</v>
      </c>
      <c r="F567" s="528">
        <v>1.2</v>
      </c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63"/>
      <c r="BP567" s="63"/>
      <c r="BQ567" s="63"/>
      <c r="BR567" s="324"/>
      <c r="BS567" s="317"/>
      <c r="BT567" s="63"/>
    </row>
    <row r="568" spans="1:72" ht="15.75">
      <c r="A568" s="63" t="s">
        <v>2549</v>
      </c>
      <c r="B568" s="3"/>
      <c r="C568" s="3"/>
      <c r="D568" s="33">
        <f>SUM(E568:DZ568)</f>
        <v>0</v>
      </c>
      <c r="E568" s="528">
        <v>0</v>
      </c>
      <c r="F568" s="528">
        <v>0</v>
      </c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273"/>
      <c r="BP568" s="273"/>
      <c r="BQ568" s="63"/>
      <c r="BR568" s="325"/>
      <c r="BS568" s="317"/>
      <c r="BT568" s="63"/>
    </row>
    <row r="569" spans="1:72" ht="15.75">
      <c r="A569" s="63" t="s">
        <v>2556</v>
      </c>
      <c r="B569" s="3"/>
      <c r="C569" s="3"/>
      <c r="D569" s="33">
        <f>SUM(E569:DZ569)</f>
        <v>33.1</v>
      </c>
      <c r="E569" s="528">
        <v>22</v>
      </c>
      <c r="F569" s="528">
        <v>11.1</v>
      </c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63"/>
      <c r="BP569" s="63"/>
      <c r="BQ569" s="63"/>
      <c r="BR569" s="325"/>
      <c r="BS569" s="317"/>
      <c r="BT569" s="63"/>
    </row>
    <row r="570" spans="1:72" ht="15.75">
      <c r="A570" s="63" t="s">
        <v>720</v>
      </c>
      <c r="B570" s="3"/>
      <c r="C570" s="3"/>
      <c r="D570" s="33">
        <f>SUM(E570:DZ570)</f>
        <v>21.4</v>
      </c>
      <c r="E570" s="528">
        <v>15.399999999999999</v>
      </c>
      <c r="F570" s="528">
        <v>6</v>
      </c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273"/>
      <c r="BP570" s="273"/>
      <c r="BQ570" s="63"/>
      <c r="BR570" s="324"/>
      <c r="BS570" s="317"/>
      <c r="BT570" s="63"/>
    </row>
    <row r="571" spans="1:72" ht="15.75">
      <c r="A571" s="273" t="s">
        <v>23</v>
      </c>
      <c r="B571" s="3"/>
      <c r="C571" s="3"/>
      <c r="D571" s="33">
        <f>SUM(E571:DZ571)</f>
        <v>41.4</v>
      </c>
      <c r="E571" s="528">
        <v>0</v>
      </c>
      <c r="F571" s="528">
        <v>41.4</v>
      </c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63"/>
      <c r="BP571" s="63"/>
      <c r="BQ571" s="63"/>
      <c r="BR571" s="335"/>
      <c r="BS571" s="317"/>
      <c r="BT571" s="63"/>
    </row>
    <row r="572" spans="1:72" ht="15.75">
      <c r="A572" s="273" t="s">
        <v>25</v>
      </c>
      <c r="B572" s="3"/>
      <c r="C572" s="3"/>
      <c r="D572" s="33">
        <f>SUM(E572:DZ572)</f>
        <v>0</v>
      </c>
      <c r="E572" s="528">
        <v>0</v>
      </c>
      <c r="F572" s="528">
        <v>0</v>
      </c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63"/>
      <c r="BP572" s="63"/>
      <c r="BQ572" s="63"/>
      <c r="BR572" s="325"/>
      <c r="BS572" s="317"/>
      <c r="BT572" s="63"/>
    </row>
    <row r="573" spans="1:72" ht="15.75">
      <c r="A573" s="63" t="s">
        <v>4011</v>
      </c>
      <c r="B573" s="3"/>
      <c r="C573" s="3"/>
      <c r="D573" s="33">
        <f>SUM(E573:DZ573)</f>
        <v>6.6000000000000005</v>
      </c>
      <c r="E573" s="528">
        <v>6.6000000000000005</v>
      </c>
      <c r="F573" s="528">
        <v>0</v>
      </c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63"/>
      <c r="BP573" s="63"/>
      <c r="BQ573" s="63"/>
      <c r="BR573" s="324"/>
      <c r="BS573" s="317"/>
      <c r="BT573" s="63"/>
    </row>
    <row r="574" spans="1:72" ht="15.75">
      <c r="A574" s="218" t="s">
        <v>1560</v>
      </c>
      <c r="B574" s="3"/>
      <c r="C574" s="3"/>
      <c r="D574" s="33">
        <f>SUM(E574:DZ574)</f>
        <v>26</v>
      </c>
      <c r="E574" s="528">
        <v>26</v>
      </c>
      <c r="F574" s="528">
        <v>0</v>
      </c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63"/>
      <c r="BP574" s="63"/>
      <c r="BQ574" s="63"/>
      <c r="BR574" s="324"/>
      <c r="BS574" s="317"/>
      <c r="BT574" s="63"/>
    </row>
    <row r="575" spans="1:72" ht="15.75">
      <c r="A575" s="218" t="s">
        <v>1562</v>
      </c>
      <c r="B575" s="3"/>
      <c r="C575" s="3"/>
      <c r="D575" s="33">
        <f>SUM(E575:DZ575)</f>
        <v>52.4</v>
      </c>
      <c r="E575" s="528">
        <v>51</v>
      </c>
      <c r="F575" s="528">
        <v>1.4</v>
      </c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224"/>
      <c r="BP575" s="224"/>
      <c r="BQ575" s="63"/>
      <c r="BR575" s="324"/>
      <c r="BS575" s="317"/>
      <c r="BT575" s="63"/>
    </row>
    <row r="576" spans="1:72" ht="15.75">
      <c r="A576" s="63" t="s">
        <v>4012</v>
      </c>
      <c r="B576" s="3"/>
      <c r="C576" s="3"/>
      <c r="D576" s="33">
        <f>SUM(E576:DZ576)</f>
        <v>0</v>
      </c>
      <c r="E576" s="528">
        <v>0</v>
      </c>
      <c r="F576" s="528">
        <v>0</v>
      </c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63"/>
      <c r="BP576" s="63"/>
      <c r="BQ576" s="63"/>
      <c r="BR576" s="335"/>
      <c r="BS576" s="317"/>
      <c r="BT576" s="63"/>
    </row>
    <row r="577" spans="1:72" ht="15.75">
      <c r="A577" s="63" t="s">
        <v>2545</v>
      </c>
      <c r="B577" s="3"/>
      <c r="C577" s="3"/>
      <c r="D577" s="33">
        <f>SUM(E577:DZ577)</f>
        <v>28</v>
      </c>
      <c r="E577" s="528">
        <v>28</v>
      </c>
      <c r="F577" s="528">
        <v>0</v>
      </c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273"/>
      <c r="BP577" s="273"/>
      <c r="BQ577" s="63"/>
      <c r="BR577" s="324"/>
      <c r="BS577" s="317"/>
      <c r="BT577" s="63"/>
    </row>
    <row r="578" spans="1:72" ht="15.75">
      <c r="A578" s="63" t="s">
        <v>703</v>
      </c>
      <c r="B578" s="3"/>
      <c r="C578" s="3"/>
      <c r="D578" s="33">
        <f>SUM(E578:DZ578)</f>
        <v>28</v>
      </c>
      <c r="E578" s="528">
        <v>0</v>
      </c>
      <c r="F578" s="528">
        <v>28</v>
      </c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273"/>
      <c r="BP578" s="273"/>
      <c r="BQ578" s="63"/>
      <c r="BR578" s="324"/>
      <c r="BS578" s="317"/>
      <c r="BT578" s="63"/>
    </row>
    <row r="579" spans="1:72" ht="15.75">
      <c r="A579" s="63" t="s">
        <v>735</v>
      </c>
      <c r="B579" s="3"/>
      <c r="C579" s="3"/>
      <c r="D579" s="33">
        <f>SUM(E579:DZ579)</f>
        <v>0</v>
      </c>
      <c r="E579" s="528">
        <v>0</v>
      </c>
      <c r="F579" s="528">
        <v>0</v>
      </c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63"/>
      <c r="BP579" s="63"/>
      <c r="BQ579" s="63"/>
      <c r="BR579" s="324"/>
      <c r="BS579" s="317"/>
      <c r="BT579" s="63"/>
    </row>
    <row r="580" spans="1:72" ht="15.75">
      <c r="A580" s="63" t="s">
        <v>4007</v>
      </c>
      <c r="B580" s="3"/>
      <c r="C580" s="3"/>
      <c r="D580" s="33">
        <f>SUM(E580:DZ580)</f>
        <v>22</v>
      </c>
      <c r="E580" s="528">
        <v>22</v>
      </c>
      <c r="F580" s="528">
        <v>0</v>
      </c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63"/>
      <c r="BP580" s="63"/>
      <c r="BQ580" s="63"/>
      <c r="BR580" s="324"/>
      <c r="BS580" s="317"/>
      <c r="BT580" s="63"/>
    </row>
    <row r="581" spans="1:72" ht="15.75">
      <c r="A581" s="63" t="s">
        <v>4033</v>
      </c>
      <c r="B581" s="3"/>
      <c r="C581" s="3"/>
      <c r="D581" s="33">
        <f>SUM(E581:DZ581)</f>
        <v>39.6</v>
      </c>
      <c r="E581" s="528">
        <v>16.5</v>
      </c>
      <c r="F581" s="528">
        <v>23.1</v>
      </c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273"/>
      <c r="BP581" s="273"/>
      <c r="BQ581" s="63"/>
      <c r="BR581" s="324"/>
      <c r="BS581" s="317"/>
      <c r="BT581" s="63"/>
    </row>
    <row r="582" spans="1:72" ht="15.75">
      <c r="A582" s="63" t="s">
        <v>154</v>
      </c>
      <c r="B582" s="3"/>
      <c r="C582" s="3"/>
      <c r="D582" s="33">
        <f>SUM(E582:DZ582)</f>
        <v>0</v>
      </c>
      <c r="E582" s="528">
        <v>0</v>
      </c>
      <c r="F582" s="528">
        <v>0</v>
      </c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273"/>
      <c r="BP582" s="273"/>
      <c r="BQ582" s="63"/>
      <c r="BR582" s="324"/>
      <c r="BS582" s="317"/>
      <c r="BT582" s="63"/>
    </row>
    <row r="583" spans="1:72" ht="15.75">
      <c r="A583" s="63" t="s">
        <v>2557</v>
      </c>
      <c r="B583" s="3"/>
      <c r="C583" s="3"/>
      <c r="D583" s="33">
        <f>SUM(E583:DZ583)</f>
        <v>17.600000000000001</v>
      </c>
      <c r="E583" s="528">
        <v>16.5</v>
      </c>
      <c r="F583" s="528">
        <v>1.1000000000000001</v>
      </c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63"/>
      <c r="BP583" s="63"/>
      <c r="BQ583" s="63"/>
      <c r="BR583" s="335"/>
      <c r="BS583" s="317"/>
      <c r="BT583" s="63"/>
    </row>
    <row r="584" spans="1:72" ht="15.75">
      <c r="A584" s="63" t="s">
        <v>721</v>
      </c>
      <c r="B584" s="3"/>
      <c r="C584" s="3"/>
      <c r="D584" s="33">
        <f>SUM(E584:DZ584)</f>
        <v>0</v>
      </c>
      <c r="E584" s="528">
        <v>0</v>
      </c>
      <c r="F584" s="528">
        <v>0</v>
      </c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63"/>
      <c r="BP584" s="63"/>
      <c r="BQ584" s="63"/>
      <c r="BR584" s="324"/>
      <c r="BS584" s="317"/>
      <c r="BT584" s="63"/>
    </row>
    <row r="585" spans="1:72" ht="15.75">
      <c r="A585" s="63" t="s">
        <v>4022</v>
      </c>
      <c r="B585" s="3"/>
      <c r="C585" s="3"/>
      <c r="D585" s="33">
        <f>SUM(E585:DZ585)</f>
        <v>28</v>
      </c>
      <c r="E585" s="528">
        <v>0</v>
      </c>
      <c r="F585" s="528">
        <v>28</v>
      </c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63"/>
      <c r="BP585" s="63"/>
      <c r="BQ585" s="63"/>
      <c r="BR585" s="335"/>
      <c r="BS585" s="317"/>
      <c r="BT585" s="63"/>
    </row>
    <row r="586" spans="1:72" ht="15.75">
      <c r="A586" s="28" t="s">
        <v>142</v>
      </c>
      <c r="B586" s="3"/>
      <c r="C586" s="3"/>
      <c r="D586" s="33">
        <f>SUM(E586:DZ586)</f>
        <v>8.3999999999999986</v>
      </c>
      <c r="E586" s="528">
        <v>8.3999999999999986</v>
      </c>
      <c r="F586" s="528">
        <v>0</v>
      </c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273"/>
      <c r="BP586" s="273"/>
      <c r="BQ586" s="63"/>
      <c r="BR586" s="324"/>
      <c r="BS586" s="317"/>
      <c r="BT586" s="63"/>
    </row>
    <row r="587" spans="1:72" ht="15.75">
      <c r="A587" s="63" t="s">
        <v>695</v>
      </c>
      <c r="B587" s="3"/>
      <c r="C587" s="3"/>
      <c r="D587" s="33">
        <f>SUM(E587:DZ587)</f>
        <v>42</v>
      </c>
      <c r="E587" s="528">
        <v>42</v>
      </c>
      <c r="F587" s="528">
        <v>0</v>
      </c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63"/>
      <c r="BP587" s="63"/>
      <c r="BQ587" s="63"/>
      <c r="BR587" s="335"/>
      <c r="BS587" s="317"/>
      <c r="BT587" s="63"/>
    </row>
    <row r="588" spans="1:72" ht="15.75">
      <c r="A588" s="218" t="s">
        <v>1566</v>
      </c>
      <c r="B588" s="3"/>
      <c r="C588" s="3"/>
      <c r="D588" s="33">
        <f>SUM(E588:DZ588)</f>
        <v>31.5</v>
      </c>
      <c r="E588" s="528">
        <v>24</v>
      </c>
      <c r="F588" s="528">
        <v>7.5</v>
      </c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273"/>
      <c r="BP588" s="273"/>
      <c r="BQ588" s="63"/>
      <c r="BR588" s="325"/>
      <c r="BS588" s="317"/>
      <c r="BT588" s="63"/>
    </row>
    <row r="589" spans="1:72" ht="15.75">
      <c r="A589" s="63" t="s">
        <v>2566</v>
      </c>
      <c r="B589" s="3"/>
      <c r="C589" s="3"/>
      <c r="D589" s="33">
        <f>SUM(E589:DZ589)</f>
        <v>36.400000000000006</v>
      </c>
      <c r="E589" s="528">
        <v>36.400000000000006</v>
      </c>
      <c r="F589" s="528">
        <v>0</v>
      </c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63"/>
      <c r="BP589" s="63"/>
      <c r="BQ589" s="63"/>
      <c r="BR589" s="324"/>
      <c r="BS589" s="317"/>
      <c r="BT589" s="63"/>
    </row>
    <row r="590" spans="1:72" ht="15.75">
      <c r="A590" s="63" t="s">
        <v>736</v>
      </c>
      <c r="B590" s="3"/>
      <c r="C590" s="3"/>
      <c r="D590" s="33">
        <f>SUM(E590:DZ590)</f>
        <v>0</v>
      </c>
      <c r="E590" s="528">
        <v>0</v>
      </c>
      <c r="F590" s="528">
        <v>0</v>
      </c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63"/>
      <c r="BP590" s="63"/>
      <c r="BQ590" s="63"/>
      <c r="BR590" s="335"/>
      <c r="BS590" s="317"/>
      <c r="BT590" s="63"/>
    </row>
    <row r="591" spans="1:72" ht="15.75">
      <c r="A591" s="63" t="s">
        <v>4023</v>
      </c>
      <c r="B591" s="3"/>
      <c r="C591" s="3"/>
      <c r="D591" s="33">
        <f>SUM(E591:DZ591)</f>
        <v>37.200000000000003</v>
      </c>
      <c r="E591" s="528">
        <v>0</v>
      </c>
      <c r="F591" s="528">
        <v>37.200000000000003</v>
      </c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63"/>
      <c r="BP591" s="63"/>
      <c r="BQ591" s="63"/>
      <c r="BR591" s="324"/>
      <c r="BS591" s="317"/>
      <c r="BT591" s="63"/>
    </row>
    <row r="592" spans="1:72" ht="15.75">
      <c r="A592" s="273" t="s">
        <v>1924</v>
      </c>
      <c r="B592" s="3"/>
      <c r="C592" s="3"/>
      <c r="D592" s="33">
        <f>SUM(E592:DZ592)</f>
        <v>23.799999999999997</v>
      </c>
      <c r="E592" s="528">
        <v>8.3999999999999986</v>
      </c>
      <c r="F592" s="528">
        <v>15.399999999999999</v>
      </c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63"/>
      <c r="BP592" s="63"/>
      <c r="BQ592" s="63"/>
      <c r="BR592" s="325"/>
      <c r="BS592" s="317"/>
      <c r="BT592" s="63"/>
    </row>
    <row r="593" spans="1:72" ht="15.75">
      <c r="A593" s="63" t="s">
        <v>706</v>
      </c>
      <c r="B593" s="3"/>
      <c r="C593" s="3"/>
      <c r="D593" s="33">
        <f>SUM(E593:DZ593)</f>
        <v>7.1999999999999993</v>
      </c>
      <c r="E593" s="528">
        <v>7.1999999999999993</v>
      </c>
      <c r="F593" s="528">
        <v>0</v>
      </c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63"/>
      <c r="BP593" s="63"/>
      <c r="BQ593" s="63"/>
      <c r="BR593" s="324"/>
      <c r="BS593" s="317"/>
      <c r="BT593" s="63"/>
    </row>
    <row r="594" spans="1:72" ht="15.75">
      <c r="A594" s="63" t="s">
        <v>705</v>
      </c>
      <c r="B594" s="3"/>
      <c r="C594" s="3"/>
      <c r="D594" s="33">
        <f>SUM(E594:DZ594)</f>
        <v>58.6</v>
      </c>
      <c r="E594" s="528">
        <v>34.6</v>
      </c>
      <c r="F594" s="528">
        <v>24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28"/>
      <c r="BP594" s="28"/>
      <c r="BQ594" s="63"/>
      <c r="BR594" s="324"/>
      <c r="BS594" s="317"/>
      <c r="BT594" s="63"/>
    </row>
    <row r="595" spans="1:72" ht="15.75">
      <c r="A595" s="273" t="s">
        <v>2003</v>
      </c>
      <c r="B595" s="3"/>
      <c r="C595" s="3"/>
      <c r="D595" s="33">
        <f>SUM(E595:DZ595)</f>
        <v>24</v>
      </c>
      <c r="E595" s="528">
        <v>24</v>
      </c>
      <c r="F595" s="528">
        <v>0</v>
      </c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273"/>
      <c r="BP595" s="273"/>
      <c r="BQ595" s="63"/>
      <c r="BR595" s="324"/>
      <c r="BS595" s="317"/>
      <c r="BT595" s="63"/>
    </row>
    <row r="596" spans="1:72" ht="15.75">
      <c r="A596" s="63" t="s">
        <v>2552</v>
      </c>
      <c r="B596" s="3"/>
      <c r="C596" s="3"/>
      <c r="D596" s="33">
        <f>SUM(E596:DZ596)</f>
        <v>96.4</v>
      </c>
      <c r="E596" s="528">
        <v>69</v>
      </c>
      <c r="F596" s="528">
        <v>27.4</v>
      </c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224"/>
      <c r="BP596" s="224"/>
      <c r="BQ596" s="63"/>
      <c r="BR596" s="324"/>
      <c r="BS596" s="317"/>
      <c r="BT596" s="63"/>
    </row>
    <row r="597" spans="1:72" ht="15.75">
      <c r="A597" s="63" t="s">
        <v>690</v>
      </c>
      <c r="B597" s="3"/>
      <c r="C597" s="3"/>
      <c r="D597" s="33">
        <f>SUM(E597:DZ597)</f>
        <v>19.2</v>
      </c>
      <c r="E597" s="528">
        <v>18</v>
      </c>
      <c r="F597" s="528">
        <v>1.2</v>
      </c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273"/>
      <c r="BP597" s="273"/>
      <c r="BQ597" s="63"/>
      <c r="BR597" s="324"/>
      <c r="BS597" s="317"/>
      <c r="BT597" s="63"/>
    </row>
    <row r="598" spans="1:72" ht="15.75">
      <c r="A598" s="273" t="s">
        <v>1882</v>
      </c>
      <c r="B598" s="3"/>
      <c r="C598" s="3"/>
      <c r="D598" s="33">
        <f>SUM(E598:DZ598)</f>
        <v>26</v>
      </c>
      <c r="E598" s="528">
        <v>26</v>
      </c>
      <c r="F598" s="528">
        <v>0</v>
      </c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63"/>
      <c r="BP598" s="63"/>
      <c r="BQ598" s="63"/>
      <c r="BR598" s="335"/>
      <c r="BS598" s="317"/>
      <c r="BT598" s="63"/>
    </row>
    <row r="599" spans="1:72" ht="15.75">
      <c r="A599" s="63" t="s">
        <v>4013</v>
      </c>
      <c r="B599" s="3"/>
      <c r="C599" s="3"/>
      <c r="D599" s="33">
        <f>SUM(E599:DZ599)</f>
        <v>73.099999999999994</v>
      </c>
      <c r="E599" s="528">
        <v>49</v>
      </c>
      <c r="F599" s="528">
        <v>24.1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63"/>
      <c r="BP599" s="63"/>
      <c r="BQ599" s="63"/>
      <c r="BR599" s="335"/>
      <c r="BS599" s="317"/>
      <c r="BT599" s="63"/>
    </row>
    <row r="600" spans="1:72" ht="15.75">
      <c r="A600" s="63" t="s">
        <v>4186</v>
      </c>
      <c r="B600" s="3"/>
      <c r="C600" s="3"/>
      <c r="D600" s="33">
        <f>SUM(E600:DZ600)</f>
        <v>50</v>
      </c>
      <c r="E600" s="528">
        <v>22</v>
      </c>
      <c r="F600" s="528">
        <v>28</v>
      </c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224"/>
      <c r="BP600" s="224"/>
      <c r="BQ600" s="63"/>
      <c r="BR600" s="324"/>
      <c r="BS600" s="317"/>
      <c r="BT600" s="63"/>
    </row>
    <row r="601" spans="1:72" ht="15.75">
      <c r="A601" s="273" t="s">
        <v>31</v>
      </c>
      <c r="B601" s="3"/>
      <c r="C601" s="3"/>
      <c r="D601" s="33">
        <f>SUM(E601:DZ601)</f>
        <v>0</v>
      </c>
      <c r="E601" s="528">
        <v>0</v>
      </c>
      <c r="F601" s="528">
        <v>0</v>
      </c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28"/>
      <c r="BP601" s="28"/>
      <c r="BQ601" s="63"/>
      <c r="BR601" s="324"/>
      <c r="BS601" s="317"/>
      <c r="BT601" s="63"/>
    </row>
    <row r="602" spans="1:72" ht="15.75">
      <c r="A602" s="63" t="s">
        <v>4017</v>
      </c>
      <c r="B602" s="3"/>
      <c r="C602" s="3"/>
      <c r="D602" s="33">
        <f>SUM(E602:DZ602)</f>
        <v>0</v>
      </c>
      <c r="E602" s="528">
        <v>0</v>
      </c>
      <c r="F602" s="528">
        <v>0</v>
      </c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63"/>
      <c r="BP602" s="63"/>
      <c r="BQ602" s="63"/>
      <c r="BR602" s="324"/>
      <c r="BS602" s="317"/>
      <c r="BT602" s="63"/>
    </row>
    <row r="603" spans="1:72" ht="15.75">
      <c r="A603" s="63" t="s">
        <v>747</v>
      </c>
      <c r="B603" s="3"/>
      <c r="C603" s="3"/>
      <c r="D603" s="33">
        <f>SUM(E603:DZ603)</f>
        <v>51</v>
      </c>
      <c r="E603" s="528">
        <v>49.7</v>
      </c>
      <c r="F603" s="528">
        <v>1.3</v>
      </c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273"/>
      <c r="BP603" s="273"/>
      <c r="BQ603" s="63"/>
      <c r="BR603" s="325"/>
      <c r="BS603" s="317"/>
      <c r="BT603" s="63"/>
    </row>
    <row r="604" spans="1:72" ht="15.75">
      <c r="A604" s="63" t="s">
        <v>2558</v>
      </c>
      <c r="B604" s="3"/>
      <c r="C604" s="3"/>
      <c r="D604" s="33">
        <f>SUM(E604:DZ604)</f>
        <v>76.400000000000006</v>
      </c>
      <c r="E604" s="528">
        <v>47</v>
      </c>
      <c r="F604" s="528">
        <v>29.4</v>
      </c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273"/>
      <c r="BP604" s="273"/>
      <c r="BQ604" s="63"/>
      <c r="BR604" s="324"/>
      <c r="BS604" s="317"/>
      <c r="BT604" s="63"/>
    </row>
    <row r="605" spans="1:72" ht="15.75">
      <c r="A605" s="63" t="s">
        <v>739</v>
      </c>
      <c r="B605" s="3"/>
      <c r="C605" s="3"/>
      <c r="D605" s="33">
        <f>SUM(E605:DZ605)</f>
        <v>22</v>
      </c>
      <c r="E605" s="528">
        <v>0</v>
      </c>
      <c r="F605" s="528">
        <v>22</v>
      </c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273"/>
      <c r="BP605" s="273"/>
      <c r="BQ605" s="63"/>
      <c r="BR605" s="324"/>
      <c r="BS605" s="317"/>
      <c r="BT605" s="63"/>
    </row>
    <row r="606" spans="1:72" ht="15.75">
      <c r="A606" s="273" t="s">
        <v>33</v>
      </c>
      <c r="B606" s="3"/>
      <c r="C606" s="3"/>
      <c r="D606" s="33">
        <f>SUM(E606:DZ606)</f>
        <v>0</v>
      </c>
      <c r="E606" s="528">
        <v>0</v>
      </c>
      <c r="F606" s="528">
        <v>0</v>
      </c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273"/>
      <c r="BP606" s="273"/>
      <c r="BQ606" s="63"/>
      <c r="BR606" s="324"/>
      <c r="BS606" s="317"/>
      <c r="BT606" s="63"/>
    </row>
    <row r="607" spans="1:72" ht="15.75">
      <c r="A607" s="273" t="s">
        <v>37</v>
      </c>
      <c r="B607" s="3"/>
      <c r="C607" s="3"/>
      <c r="D607" s="33">
        <f>SUM(E607:DZ607)</f>
        <v>0</v>
      </c>
      <c r="E607" s="528">
        <v>0</v>
      </c>
      <c r="F607" s="528">
        <v>0</v>
      </c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273"/>
      <c r="BP607" s="273"/>
      <c r="BQ607" s="63"/>
      <c r="BR607" s="324"/>
      <c r="BS607" s="317"/>
      <c r="BT607" s="63"/>
    </row>
    <row r="608" spans="1:72" ht="15.75">
      <c r="A608" s="28" t="s">
        <v>143</v>
      </c>
      <c r="B608" s="3"/>
      <c r="C608" s="3"/>
      <c r="D608" s="33">
        <f>SUM(E608:DZ608)</f>
        <v>6.6000000000000005</v>
      </c>
      <c r="E608" s="528">
        <v>6.6000000000000005</v>
      </c>
      <c r="F608" s="528">
        <v>0</v>
      </c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273"/>
      <c r="BP608" s="273"/>
      <c r="BQ608" s="63"/>
      <c r="BR608" s="324"/>
      <c r="BS608" s="317"/>
      <c r="BT608" s="63"/>
    </row>
    <row r="609" spans="1:72" ht="15.75">
      <c r="A609" s="63" t="s">
        <v>4020</v>
      </c>
      <c r="B609" s="3"/>
      <c r="C609" s="3"/>
      <c r="D609" s="33">
        <f>SUM(E609:DZ609)</f>
        <v>9.6</v>
      </c>
      <c r="E609" s="528">
        <v>9.6</v>
      </c>
      <c r="F609" s="528">
        <v>0</v>
      </c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273"/>
      <c r="BP609" s="273"/>
      <c r="BQ609" s="63"/>
      <c r="BR609" s="324"/>
      <c r="BS609" s="317"/>
      <c r="BT609" s="63"/>
    </row>
    <row r="610" spans="1:72" ht="15.75">
      <c r="A610" s="218" t="s">
        <v>1568</v>
      </c>
      <c r="B610" s="3"/>
      <c r="C610" s="3"/>
      <c r="D610" s="33">
        <f>SUM(E610:DZ610)</f>
        <v>24</v>
      </c>
      <c r="E610" s="528">
        <v>0</v>
      </c>
      <c r="F610" s="528">
        <v>24</v>
      </c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273"/>
      <c r="BP610" s="273"/>
      <c r="BQ610" s="63"/>
      <c r="BR610" s="324"/>
      <c r="BS610" s="317"/>
      <c r="BT610" s="63"/>
    </row>
    <row r="611" spans="1:72" ht="15.75">
      <c r="A611" s="63" t="s">
        <v>4021</v>
      </c>
      <c r="B611" s="3"/>
      <c r="C611" s="3"/>
      <c r="D611" s="33">
        <f>SUM(E611:DZ611)</f>
        <v>26</v>
      </c>
      <c r="E611" s="528">
        <v>0</v>
      </c>
      <c r="F611" s="528">
        <v>26</v>
      </c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273"/>
      <c r="BP611" s="273"/>
      <c r="BQ611" s="63"/>
      <c r="BR611" s="324"/>
      <c r="BS611" s="317"/>
      <c r="BT611" s="63"/>
    </row>
    <row r="612" spans="1:72" ht="15.75">
      <c r="A612" s="63" t="s">
        <v>4026</v>
      </c>
      <c r="B612" s="3"/>
      <c r="C612" s="3"/>
      <c r="D612" s="33">
        <f>SUM(E612:DZ612)</f>
        <v>4.1999999999999993</v>
      </c>
      <c r="E612" s="528">
        <v>0</v>
      </c>
      <c r="F612" s="528">
        <v>4.1999999999999993</v>
      </c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273"/>
      <c r="BP612" s="273"/>
      <c r="BQ612" s="63"/>
      <c r="BR612" s="324"/>
      <c r="BS612" s="317"/>
      <c r="BT612" s="63"/>
    </row>
    <row r="613" spans="1:72" ht="15.75">
      <c r="A613" s="273" t="s">
        <v>1905</v>
      </c>
      <c r="B613" s="3"/>
      <c r="C613" s="3"/>
      <c r="D613" s="33">
        <f>SUM(E613:DZ613)</f>
        <v>7.8000000000000007</v>
      </c>
      <c r="E613" s="528">
        <v>7.8000000000000007</v>
      </c>
      <c r="F613" s="528">
        <v>0</v>
      </c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273"/>
      <c r="BP613" s="273"/>
      <c r="BQ613" s="63"/>
      <c r="BR613" s="324"/>
      <c r="BS613" s="317"/>
      <c r="BT613" s="63"/>
    </row>
    <row r="614" spans="1:72" ht="15.75">
      <c r="A614" s="63" t="s">
        <v>180</v>
      </c>
      <c r="B614" s="3"/>
      <c r="C614" s="3"/>
      <c r="D614" s="33">
        <f>SUM(E614:DZ614)</f>
        <v>26</v>
      </c>
      <c r="E614" s="528">
        <v>26</v>
      </c>
      <c r="F614" s="528">
        <v>0</v>
      </c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273"/>
      <c r="BP614" s="273"/>
      <c r="BQ614" s="63"/>
      <c r="BR614" s="324"/>
      <c r="BS614" s="317"/>
      <c r="BT614" s="63"/>
    </row>
    <row r="615" spans="1:72" ht="15.75">
      <c r="A615" s="63" t="s">
        <v>4009</v>
      </c>
      <c r="B615" s="3"/>
      <c r="C615" s="3"/>
      <c r="D615" s="33">
        <f>SUM(E615:DZ615)</f>
        <v>8.3999999999999986</v>
      </c>
      <c r="E615" s="528">
        <v>0</v>
      </c>
      <c r="F615" s="528">
        <v>8.3999999999999986</v>
      </c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273"/>
      <c r="BP615" s="273"/>
      <c r="BQ615" s="63"/>
      <c r="BR615" s="324"/>
      <c r="BS615" s="317"/>
      <c r="BT615" s="63"/>
    </row>
    <row r="616" spans="1:72" ht="15.75">
      <c r="A616" s="63" t="s">
        <v>2564</v>
      </c>
      <c r="B616" s="3"/>
      <c r="C616" s="3"/>
      <c r="D616" s="33">
        <f>SUM(E616:DZ616)</f>
        <v>30</v>
      </c>
      <c r="E616" s="528">
        <v>30</v>
      </c>
      <c r="F616" s="528">
        <v>0</v>
      </c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273"/>
      <c r="BP616" s="273"/>
      <c r="BQ616" s="63"/>
      <c r="BR616" s="324"/>
      <c r="BS616" s="317"/>
      <c r="BT616" s="63"/>
    </row>
    <row r="617" spans="1:72" ht="15.75">
      <c r="A617" s="218" t="s">
        <v>1565</v>
      </c>
      <c r="B617" s="3"/>
      <c r="C617" s="3"/>
      <c r="D617" s="33">
        <f>SUM(E617:DZ617)</f>
        <v>26</v>
      </c>
      <c r="E617" s="528">
        <v>26</v>
      </c>
      <c r="F617" s="528">
        <v>0</v>
      </c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273"/>
      <c r="BP617" s="273"/>
      <c r="BQ617" s="63"/>
      <c r="BR617" s="324"/>
      <c r="BS617" s="317"/>
      <c r="BT617" s="63"/>
    </row>
    <row r="618" spans="1:72" ht="15.75">
      <c r="A618" s="63" t="s">
        <v>4028</v>
      </c>
      <c r="B618" s="3"/>
      <c r="C618" s="3"/>
      <c r="D618" s="33">
        <f>SUM(E618:DZ618)</f>
        <v>0</v>
      </c>
      <c r="E618" s="528">
        <v>0</v>
      </c>
      <c r="F618" s="528">
        <v>0</v>
      </c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273"/>
      <c r="BP618" s="273"/>
      <c r="BQ618" s="63"/>
      <c r="BR618" s="324"/>
      <c r="BS618" s="317"/>
      <c r="BT618" s="63"/>
    </row>
    <row r="619" spans="1:72" ht="15.75">
      <c r="A619" s="63" t="s">
        <v>155</v>
      </c>
      <c r="B619" s="3"/>
      <c r="C619" s="3"/>
      <c r="D619" s="33">
        <f>SUM(E619:DZ619)</f>
        <v>22</v>
      </c>
      <c r="E619" s="528">
        <v>22</v>
      </c>
      <c r="F619" s="528">
        <v>0</v>
      </c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273"/>
      <c r="BP619" s="273"/>
      <c r="BQ619" s="63"/>
      <c r="BR619" s="324"/>
      <c r="BS619" s="317"/>
      <c r="BT619" s="63"/>
    </row>
    <row r="620" spans="1:72" ht="15.75">
      <c r="A620" s="63" t="s">
        <v>4029</v>
      </c>
      <c r="B620" s="3"/>
      <c r="C620" s="3"/>
      <c r="D620" s="33">
        <f>SUM(E620:DZ620)</f>
        <v>60.1</v>
      </c>
      <c r="E620" s="528">
        <v>51.5</v>
      </c>
      <c r="F620" s="528">
        <v>8.6</v>
      </c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273"/>
      <c r="BP620" s="273"/>
      <c r="BQ620" s="63"/>
      <c r="BR620" s="324"/>
      <c r="BS620" s="317"/>
      <c r="BT620" s="63"/>
    </row>
    <row r="621" spans="1:72" ht="15.75">
      <c r="A621" s="63" t="s">
        <v>4027</v>
      </c>
      <c r="B621" s="3"/>
      <c r="C621" s="3"/>
      <c r="D621" s="33">
        <f>SUM(E621:DZ621)</f>
        <v>47.800000000000004</v>
      </c>
      <c r="E621" s="528">
        <v>41.2</v>
      </c>
      <c r="F621" s="528">
        <v>6.6000000000000005</v>
      </c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273"/>
      <c r="BP621" s="273"/>
      <c r="BQ621" s="63"/>
      <c r="BR621" s="324"/>
      <c r="BS621" s="317"/>
      <c r="BT621" s="63"/>
    </row>
    <row r="622" spans="1:72" ht="15.75">
      <c r="A622" s="63" t="s">
        <v>4008</v>
      </c>
      <c r="B622" s="3"/>
      <c r="C622" s="3"/>
      <c r="D622" s="33">
        <f>SUM(E622:DZ622)</f>
        <v>8.3999999999999986</v>
      </c>
      <c r="E622" s="528">
        <v>0</v>
      </c>
      <c r="F622" s="528">
        <v>8.3999999999999986</v>
      </c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273"/>
      <c r="BP622" s="273"/>
      <c r="BQ622" s="63"/>
      <c r="BR622" s="324"/>
      <c r="BS622" s="317"/>
      <c r="BT622" s="63"/>
    </row>
    <row r="623" spans="1:72" ht="15.75">
      <c r="A623" s="63" t="s">
        <v>710</v>
      </c>
      <c r="B623" s="3"/>
      <c r="C623" s="3"/>
      <c r="D623" s="33">
        <f>SUM(E623:DZ623)</f>
        <v>54</v>
      </c>
      <c r="E623" s="528">
        <v>30</v>
      </c>
      <c r="F623" s="528">
        <v>24</v>
      </c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273"/>
      <c r="BP623" s="273"/>
      <c r="BQ623" s="63"/>
      <c r="BR623" s="324"/>
      <c r="BS623" s="317"/>
      <c r="BT623" s="63"/>
    </row>
    <row r="624" spans="1:72" ht="15.75">
      <c r="A624" s="63" t="s">
        <v>2541</v>
      </c>
      <c r="B624" s="3"/>
      <c r="C624" s="3"/>
      <c r="D624" s="33">
        <f>SUM(E624:DZ624)</f>
        <v>34.5</v>
      </c>
      <c r="E624" s="528">
        <v>6.5</v>
      </c>
      <c r="F624" s="528">
        <v>28</v>
      </c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273"/>
      <c r="BP624" s="273"/>
      <c r="BQ624" s="63"/>
      <c r="BR624" s="324"/>
      <c r="BS624" s="317"/>
      <c r="BT624" s="63"/>
    </row>
    <row r="625" spans="1:72" ht="15.75">
      <c r="A625" s="273" t="s">
        <v>1888</v>
      </c>
      <c r="B625" s="3"/>
      <c r="C625" s="3"/>
      <c r="D625" s="33">
        <f>SUM(E625:DZ625)</f>
        <v>30.6</v>
      </c>
      <c r="E625" s="528">
        <v>30.6</v>
      </c>
      <c r="F625" s="528">
        <v>0</v>
      </c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273"/>
      <c r="BP625" s="273"/>
      <c r="BQ625" s="63"/>
      <c r="BR625" s="324"/>
      <c r="BS625" s="317"/>
      <c r="BT625" s="63"/>
    </row>
    <row r="626" spans="1:72" ht="15.75">
      <c r="A626" s="60"/>
      <c r="B626" s="3"/>
      <c r="C626" s="3"/>
      <c r="D626" s="33"/>
      <c r="E626" s="177"/>
      <c r="F626" s="9"/>
      <c r="G626" s="9"/>
      <c r="H626" s="9"/>
      <c r="I626" s="9"/>
      <c r="J626" s="9"/>
      <c r="K626" s="9"/>
      <c r="L626" s="9"/>
      <c r="M626" s="9"/>
      <c r="N626" s="63"/>
      <c r="O626" s="63"/>
      <c r="P626" s="63"/>
      <c r="Q626" s="324"/>
      <c r="R626" s="63"/>
      <c r="S626" s="63"/>
      <c r="U626" s="3"/>
      <c r="V626" s="79"/>
      <c r="W626" s="137"/>
    </row>
    <row r="627" spans="1:72" ht="15.75">
      <c r="D627" s="33"/>
      <c r="F627" s="9"/>
      <c r="G627" s="9"/>
      <c r="H627" s="9"/>
      <c r="I627" s="9"/>
      <c r="J627" s="9"/>
      <c r="K627" s="9"/>
      <c r="L627" s="9"/>
      <c r="M627" s="9"/>
      <c r="N627" s="63"/>
      <c r="O627" s="273"/>
      <c r="P627" s="63"/>
      <c r="Q627" s="325"/>
      <c r="R627" s="63"/>
      <c r="S627" s="63"/>
      <c r="U627" s="3"/>
      <c r="V627" s="79"/>
      <c r="W627" s="137"/>
    </row>
    <row r="628" spans="1:72" ht="15.75">
      <c r="D628" s="33"/>
      <c r="F628" s="9"/>
      <c r="G628" s="9"/>
      <c r="H628" s="9"/>
      <c r="I628" s="9"/>
      <c r="J628" s="9"/>
      <c r="K628" s="9"/>
      <c r="L628" s="9"/>
      <c r="M628" s="9"/>
      <c r="N628" s="63"/>
      <c r="O628" s="63"/>
      <c r="P628" s="63"/>
      <c r="Q628" s="324"/>
      <c r="R628" s="63"/>
      <c r="S628" s="63"/>
      <c r="U628" s="3"/>
      <c r="V628" s="79"/>
      <c r="W628" s="137"/>
    </row>
    <row r="629" spans="1:72" ht="20.25">
      <c r="A629" s="30" t="s">
        <v>170</v>
      </c>
      <c r="D629" s="32" t="s">
        <v>40</v>
      </c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  <c r="AG629" s="110"/>
    </row>
    <row r="630" spans="1:72" ht="15.75">
      <c r="A630" s="63" t="s">
        <v>2553</v>
      </c>
      <c r="B630" s="3"/>
      <c r="C630" s="3"/>
      <c r="D630" s="33">
        <f t="shared" ref="D630:D661" si="12">SUM(E630:DZ630)</f>
        <v>0</v>
      </c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63"/>
      <c r="AI630" s="63"/>
      <c r="AJ630" s="63"/>
      <c r="AK630" s="335"/>
      <c r="AL630" s="317"/>
      <c r="AM630" s="63"/>
    </row>
    <row r="631" spans="1:72" ht="15.75">
      <c r="A631" s="273" t="s">
        <v>1890</v>
      </c>
      <c r="B631" s="3"/>
      <c r="C631" s="3"/>
      <c r="D631" s="33">
        <f t="shared" si="12"/>
        <v>0</v>
      </c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273"/>
      <c r="AI631" s="273"/>
      <c r="AJ631" s="63"/>
      <c r="AK631" s="324"/>
      <c r="AL631" s="317"/>
      <c r="AM631" s="63"/>
    </row>
    <row r="632" spans="1:72" ht="15.75">
      <c r="A632" s="218" t="s">
        <v>1563</v>
      </c>
      <c r="B632" s="3"/>
      <c r="C632" s="3"/>
      <c r="D632" s="33">
        <f t="shared" si="12"/>
        <v>0</v>
      </c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224"/>
      <c r="AI632" s="224"/>
      <c r="AJ632" s="63"/>
      <c r="AK632" s="324"/>
      <c r="AL632" s="317"/>
      <c r="AM632" s="63"/>
    </row>
    <row r="633" spans="1:72" ht="15.75">
      <c r="A633" s="273" t="s">
        <v>1883</v>
      </c>
      <c r="B633" s="3"/>
      <c r="C633" s="3"/>
      <c r="D633" s="33">
        <f t="shared" si="12"/>
        <v>0</v>
      </c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273"/>
      <c r="AI633" s="273"/>
      <c r="AJ633" s="63"/>
      <c r="AK633" s="324"/>
      <c r="AL633" s="317"/>
      <c r="AM633" s="63"/>
    </row>
    <row r="634" spans="1:72" ht="15.75">
      <c r="A634" s="63" t="s">
        <v>4035</v>
      </c>
      <c r="B634" s="3"/>
      <c r="C634" s="3"/>
      <c r="D634" s="33">
        <f t="shared" si="12"/>
        <v>0</v>
      </c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224"/>
      <c r="AI634" s="224"/>
      <c r="AJ634" s="63"/>
      <c r="AK634" s="324"/>
      <c r="AL634" s="317"/>
      <c r="AM634" s="63"/>
    </row>
    <row r="635" spans="1:72" ht="15.75">
      <c r="A635" s="218" t="s">
        <v>1553</v>
      </c>
      <c r="B635" s="3"/>
      <c r="C635" s="3"/>
      <c r="D635" s="33">
        <f t="shared" si="12"/>
        <v>0</v>
      </c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224"/>
      <c r="AI635" s="224"/>
      <c r="AJ635" s="63"/>
      <c r="AK635" s="324"/>
      <c r="AL635" s="317"/>
      <c r="AM635" s="63"/>
    </row>
    <row r="636" spans="1:72" ht="15.75">
      <c r="A636" s="63" t="s">
        <v>2542</v>
      </c>
      <c r="B636" s="3"/>
      <c r="C636" s="3"/>
      <c r="D636" s="33">
        <f t="shared" si="12"/>
        <v>0</v>
      </c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63"/>
      <c r="AI636" s="63"/>
      <c r="AJ636" s="63"/>
      <c r="AK636" s="335"/>
      <c r="AL636" s="317"/>
      <c r="AM636" s="63"/>
    </row>
    <row r="637" spans="1:72" ht="15.75">
      <c r="A637" s="273" t="s">
        <v>1</v>
      </c>
      <c r="B637" s="3"/>
      <c r="C637" s="3"/>
      <c r="D637" s="33">
        <f t="shared" si="12"/>
        <v>0</v>
      </c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273"/>
      <c r="AI637" s="273"/>
      <c r="AJ637" s="63"/>
      <c r="AK637" s="324"/>
      <c r="AL637" s="317"/>
      <c r="AM637" s="63"/>
    </row>
    <row r="638" spans="1:72" ht="15.75">
      <c r="A638" s="273" t="s">
        <v>1898</v>
      </c>
      <c r="B638" s="3"/>
      <c r="C638" s="3"/>
      <c r="D638" s="33">
        <f t="shared" si="12"/>
        <v>0</v>
      </c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273"/>
      <c r="AI638" s="273"/>
      <c r="AJ638" s="63"/>
      <c r="AK638" s="324"/>
      <c r="AL638" s="317"/>
      <c r="AM638" s="63"/>
    </row>
    <row r="639" spans="1:72" ht="15.75">
      <c r="A639" s="63" t="s">
        <v>2560</v>
      </c>
      <c r="B639" s="3"/>
      <c r="C639" s="3"/>
      <c r="D639" s="33">
        <f t="shared" si="12"/>
        <v>0</v>
      </c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63"/>
      <c r="AI639" s="63"/>
      <c r="AJ639" s="63"/>
      <c r="AK639" s="335"/>
      <c r="AL639" s="317"/>
      <c r="AM639" s="63"/>
    </row>
    <row r="640" spans="1:72" ht="15.75">
      <c r="A640" s="63" t="s">
        <v>4016</v>
      </c>
      <c r="B640" s="3"/>
      <c r="C640" s="3"/>
      <c r="D640" s="33">
        <f t="shared" si="12"/>
        <v>0</v>
      </c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224"/>
      <c r="AI640" s="224"/>
      <c r="AJ640" s="63"/>
      <c r="AK640" s="324"/>
      <c r="AL640" s="317"/>
      <c r="AM640" s="63"/>
    </row>
    <row r="641" spans="1:39" ht="15.75">
      <c r="A641" s="218" t="s">
        <v>1559</v>
      </c>
      <c r="B641" s="3"/>
      <c r="C641" s="3"/>
      <c r="D641" s="33">
        <f t="shared" si="12"/>
        <v>0</v>
      </c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63"/>
      <c r="AI641" s="63"/>
      <c r="AJ641" s="63"/>
      <c r="AK641" s="324"/>
      <c r="AL641" s="317"/>
      <c r="AM641" s="63"/>
    </row>
    <row r="642" spans="1:39" ht="15.75">
      <c r="A642" s="63" t="s">
        <v>4309</v>
      </c>
      <c r="B642" s="3"/>
      <c r="C642" s="3"/>
      <c r="D642" s="33">
        <f t="shared" si="12"/>
        <v>0</v>
      </c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273"/>
      <c r="AI642" s="273"/>
      <c r="AJ642" s="63"/>
      <c r="AK642" s="324"/>
      <c r="AL642" s="317"/>
      <c r="AM642" s="63"/>
    </row>
    <row r="643" spans="1:39" ht="15.75">
      <c r="A643" s="63" t="s">
        <v>728</v>
      </c>
      <c r="B643" s="3"/>
      <c r="C643" s="3"/>
      <c r="D643" s="33">
        <f t="shared" si="12"/>
        <v>0</v>
      </c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63"/>
      <c r="AI643" s="63"/>
      <c r="AJ643" s="63"/>
      <c r="AK643" s="324"/>
      <c r="AL643" s="317"/>
      <c r="AM643" s="63"/>
    </row>
    <row r="644" spans="1:39" ht="15.75">
      <c r="A644" s="63" t="s">
        <v>4006</v>
      </c>
      <c r="B644" s="3"/>
      <c r="C644" s="3"/>
      <c r="D644" s="33">
        <f t="shared" si="12"/>
        <v>0</v>
      </c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273"/>
      <c r="AI644" s="273"/>
      <c r="AJ644" s="63"/>
      <c r="AK644" s="324"/>
      <c r="AL644" s="317"/>
      <c r="AM644" s="63"/>
    </row>
    <row r="645" spans="1:39" ht="15.75">
      <c r="A645" s="273" t="s">
        <v>1927</v>
      </c>
      <c r="B645" s="3"/>
      <c r="C645" s="3"/>
      <c r="D645" s="33">
        <f t="shared" si="12"/>
        <v>0</v>
      </c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63"/>
      <c r="AI645" s="63"/>
      <c r="AJ645" s="63"/>
      <c r="AK645" s="335"/>
      <c r="AL645" s="317"/>
      <c r="AM645" s="63"/>
    </row>
    <row r="646" spans="1:39" ht="15.75">
      <c r="A646" s="63" t="s">
        <v>745</v>
      </c>
      <c r="B646" s="3"/>
      <c r="C646" s="3"/>
      <c r="D646" s="33">
        <f t="shared" si="12"/>
        <v>0</v>
      </c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63"/>
      <c r="AI646" s="63"/>
      <c r="AJ646" s="63"/>
      <c r="AK646" s="324"/>
      <c r="AL646" s="317"/>
      <c r="AM646" s="63"/>
    </row>
    <row r="647" spans="1:39" ht="15.75">
      <c r="A647" s="273" t="s">
        <v>1886</v>
      </c>
      <c r="B647" s="3"/>
      <c r="C647" s="3"/>
      <c r="D647" s="33">
        <f t="shared" si="12"/>
        <v>0</v>
      </c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273"/>
      <c r="AI647" s="273"/>
      <c r="AJ647" s="63"/>
      <c r="AK647" s="324"/>
      <c r="AL647" s="317"/>
      <c r="AM647" s="63"/>
    </row>
    <row r="648" spans="1:39" ht="15.75">
      <c r="A648" s="63" t="s">
        <v>2543</v>
      </c>
      <c r="B648" s="3"/>
      <c r="C648" s="3"/>
      <c r="D648" s="33">
        <f t="shared" si="12"/>
        <v>0</v>
      </c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63"/>
      <c r="AI648" s="63"/>
      <c r="AJ648" s="63"/>
      <c r="AK648" s="335"/>
      <c r="AL648" s="317"/>
      <c r="AM648" s="63"/>
    </row>
    <row r="649" spans="1:39" ht="15.75">
      <c r="A649" s="63" t="s">
        <v>153</v>
      </c>
      <c r="B649" s="3"/>
      <c r="C649" s="3"/>
      <c r="D649" s="33">
        <f t="shared" si="12"/>
        <v>0</v>
      </c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63"/>
      <c r="AI649" s="63"/>
      <c r="AJ649" s="63"/>
      <c r="AK649" s="335"/>
      <c r="AL649" s="317"/>
      <c r="AM649" s="63"/>
    </row>
    <row r="650" spans="1:39" ht="15.75">
      <c r="A650" s="273" t="s">
        <v>1899</v>
      </c>
      <c r="B650" s="3"/>
      <c r="C650" s="3"/>
      <c r="D650" s="33">
        <f t="shared" si="12"/>
        <v>0</v>
      </c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273"/>
      <c r="AI650" s="273"/>
      <c r="AJ650" s="63"/>
      <c r="AK650" s="325"/>
      <c r="AL650" s="317"/>
      <c r="AM650" s="63"/>
    </row>
    <row r="651" spans="1:39" ht="15.75">
      <c r="A651" s="63" t="s">
        <v>2546</v>
      </c>
      <c r="B651" s="3"/>
      <c r="C651" s="3"/>
      <c r="D651" s="33">
        <f t="shared" si="12"/>
        <v>0</v>
      </c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273"/>
      <c r="AI651" s="273"/>
      <c r="AJ651" s="63"/>
      <c r="AK651" s="324"/>
      <c r="AL651" s="317"/>
      <c r="AM651" s="63"/>
    </row>
    <row r="652" spans="1:39" ht="15.75">
      <c r="A652" s="63" t="s">
        <v>2559</v>
      </c>
      <c r="B652" s="3"/>
      <c r="C652" s="3"/>
      <c r="D652" s="33">
        <f t="shared" si="12"/>
        <v>0</v>
      </c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273"/>
      <c r="AI652" s="273"/>
      <c r="AJ652" s="63"/>
      <c r="AK652" s="324"/>
      <c r="AL652" s="317"/>
      <c r="AM652" s="63"/>
    </row>
    <row r="653" spans="1:39" s="30" customFormat="1" ht="20.25">
      <c r="A653" s="273" t="s">
        <v>9</v>
      </c>
      <c r="B653" s="3"/>
      <c r="C653" s="3"/>
      <c r="D653" s="33">
        <f t="shared" si="12"/>
        <v>0</v>
      </c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63"/>
      <c r="AI653" s="63"/>
      <c r="AJ653" s="63"/>
      <c r="AK653" s="335"/>
      <c r="AL653" s="317"/>
      <c r="AM653" s="63"/>
    </row>
    <row r="654" spans="1:39" ht="15.75">
      <c r="A654" s="63" t="s">
        <v>4019</v>
      </c>
      <c r="B654" s="3"/>
      <c r="C654" s="3"/>
      <c r="D654" s="33">
        <f t="shared" si="12"/>
        <v>0</v>
      </c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273"/>
      <c r="AI654" s="273"/>
      <c r="AJ654" s="63"/>
      <c r="AK654" s="324"/>
      <c r="AL654" s="317"/>
      <c r="AM654" s="63"/>
    </row>
    <row r="655" spans="1:39" ht="15.75">
      <c r="A655" s="273" t="s">
        <v>1894</v>
      </c>
      <c r="B655" s="3"/>
      <c r="C655" s="3"/>
      <c r="D655" s="33">
        <f t="shared" si="12"/>
        <v>0</v>
      </c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224"/>
      <c r="AI655" s="224"/>
      <c r="AJ655" s="63"/>
      <c r="AK655" s="324"/>
      <c r="AL655" s="317"/>
      <c r="AM655" s="63"/>
    </row>
    <row r="656" spans="1:39" ht="15.75">
      <c r="A656" s="273" t="s">
        <v>11</v>
      </c>
      <c r="B656" s="3"/>
      <c r="C656" s="3"/>
      <c r="D656" s="33">
        <f t="shared" si="12"/>
        <v>0</v>
      </c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63"/>
      <c r="AI656" s="63"/>
      <c r="AJ656" s="63"/>
      <c r="AK656" s="324"/>
      <c r="AL656" s="317"/>
      <c r="AM656" s="63"/>
    </row>
    <row r="657" spans="1:39" ht="15.75">
      <c r="A657" s="63" t="s">
        <v>2544</v>
      </c>
      <c r="B657" s="3"/>
      <c r="C657" s="3"/>
      <c r="D657" s="33">
        <f t="shared" si="12"/>
        <v>0</v>
      </c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273"/>
      <c r="AI657" s="273"/>
      <c r="AJ657" s="63"/>
      <c r="AK657" s="324"/>
      <c r="AL657" s="317"/>
      <c r="AM657" s="63"/>
    </row>
    <row r="658" spans="1:39" ht="15.75">
      <c r="A658" s="273" t="s">
        <v>1900</v>
      </c>
      <c r="B658" s="3"/>
      <c r="C658" s="3"/>
      <c r="D658" s="33">
        <f t="shared" si="12"/>
        <v>0</v>
      </c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63"/>
      <c r="AI658" s="63"/>
      <c r="AJ658" s="63"/>
      <c r="AK658" s="335"/>
      <c r="AL658" s="317"/>
      <c r="AM658" s="63"/>
    </row>
    <row r="659" spans="1:39" ht="15.75">
      <c r="A659" s="218" t="s">
        <v>1561</v>
      </c>
      <c r="B659" s="3"/>
      <c r="C659" s="3"/>
      <c r="D659" s="33">
        <f t="shared" si="12"/>
        <v>0</v>
      </c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273"/>
      <c r="AI659" s="273"/>
      <c r="AJ659" s="63"/>
      <c r="AK659" s="325"/>
      <c r="AL659" s="317"/>
      <c r="AM659" s="63"/>
    </row>
    <row r="660" spans="1:39" ht="15.75">
      <c r="A660" s="63" t="s">
        <v>685</v>
      </c>
      <c r="B660" s="3"/>
      <c r="C660" s="3"/>
      <c r="D660" s="33">
        <f t="shared" si="12"/>
        <v>0</v>
      </c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273"/>
      <c r="AI660" s="273"/>
      <c r="AJ660" s="63"/>
      <c r="AK660" s="325"/>
      <c r="AL660" s="317"/>
      <c r="AM660" s="63"/>
    </row>
    <row r="661" spans="1:39" ht="15.75">
      <c r="A661" s="273" t="s">
        <v>1891</v>
      </c>
      <c r="B661" s="3"/>
      <c r="C661" s="3"/>
      <c r="D661" s="33">
        <f t="shared" si="12"/>
        <v>0</v>
      </c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63"/>
      <c r="AI661" s="63"/>
      <c r="AJ661" s="63"/>
      <c r="AK661" s="324"/>
      <c r="AL661" s="317"/>
      <c r="AM661" s="63"/>
    </row>
    <row r="662" spans="1:39" ht="15.75">
      <c r="A662" s="63" t="s">
        <v>4015</v>
      </c>
      <c r="B662" s="3"/>
      <c r="C662" s="3"/>
      <c r="D662" s="33">
        <f t="shared" ref="D662:D693" si="13">SUM(E662:DZ662)</f>
        <v>0</v>
      </c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273"/>
      <c r="AI662" s="273"/>
      <c r="AJ662" s="63"/>
      <c r="AK662" s="324"/>
      <c r="AL662" s="317"/>
      <c r="AM662" s="63"/>
    </row>
    <row r="663" spans="1:39" ht="15.75">
      <c r="A663" s="63" t="s">
        <v>740</v>
      </c>
      <c r="B663" s="3"/>
      <c r="C663" s="3"/>
      <c r="D663" s="33">
        <f t="shared" si="13"/>
        <v>0</v>
      </c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63"/>
      <c r="AI663" s="63"/>
      <c r="AJ663" s="63"/>
      <c r="AK663" s="335"/>
      <c r="AL663" s="317"/>
      <c r="AM663" s="63"/>
    </row>
    <row r="664" spans="1:39" ht="15.75">
      <c r="A664" s="273" t="s">
        <v>15</v>
      </c>
      <c r="B664" s="3"/>
      <c r="C664" s="3"/>
      <c r="D664" s="33">
        <f t="shared" si="13"/>
        <v>0</v>
      </c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273"/>
      <c r="AI664" s="273"/>
      <c r="AJ664" s="63"/>
      <c r="AK664" s="325"/>
      <c r="AL664" s="317"/>
      <c r="AM664" s="63"/>
    </row>
    <row r="665" spans="1:39" ht="15.75">
      <c r="A665" s="63" t="s">
        <v>4024</v>
      </c>
      <c r="B665" s="3"/>
      <c r="C665" s="3"/>
      <c r="D665" s="33">
        <f t="shared" si="13"/>
        <v>0</v>
      </c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273"/>
      <c r="AI665" s="273"/>
      <c r="AJ665" s="63"/>
      <c r="AK665" s="324"/>
      <c r="AL665" s="317"/>
      <c r="AM665" s="63"/>
    </row>
    <row r="666" spans="1:39" ht="15.75">
      <c r="A666" s="63" t="s">
        <v>2563</v>
      </c>
      <c r="B666" s="3"/>
      <c r="C666" s="3"/>
      <c r="D666" s="33">
        <f t="shared" si="13"/>
        <v>0</v>
      </c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63"/>
      <c r="AI666" s="63"/>
      <c r="AJ666" s="63"/>
      <c r="AK666" s="324"/>
      <c r="AL666" s="317"/>
      <c r="AM666" s="63"/>
    </row>
    <row r="667" spans="1:39" ht="15.75">
      <c r="A667" s="273" t="s">
        <v>1887</v>
      </c>
      <c r="B667" s="3"/>
      <c r="C667" s="3"/>
      <c r="D667" s="33">
        <f t="shared" si="13"/>
        <v>0</v>
      </c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63"/>
      <c r="AI667" s="63"/>
      <c r="AJ667" s="63"/>
      <c r="AK667" s="324"/>
      <c r="AL667" s="317"/>
      <c r="AM667" s="63"/>
    </row>
    <row r="668" spans="1:39" ht="15.75">
      <c r="A668" s="273" t="s">
        <v>17</v>
      </c>
      <c r="B668" s="3"/>
      <c r="C668" s="3"/>
      <c r="D668" s="33">
        <f t="shared" si="13"/>
        <v>0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63"/>
      <c r="AI668" s="63"/>
      <c r="AJ668" s="63"/>
      <c r="AK668" s="335"/>
      <c r="AL668" s="317"/>
      <c r="AM668" s="63"/>
    </row>
    <row r="669" spans="1:39" ht="15.75">
      <c r="A669" s="63" t="s">
        <v>714</v>
      </c>
      <c r="B669" s="3"/>
      <c r="C669" s="3"/>
      <c r="D669" s="33">
        <f t="shared" si="13"/>
        <v>0</v>
      </c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63"/>
      <c r="AI669" s="63"/>
      <c r="AJ669" s="63"/>
      <c r="AK669" s="335"/>
      <c r="AL669" s="317"/>
      <c r="AM669" s="63"/>
    </row>
    <row r="670" spans="1:39" ht="15.75">
      <c r="A670" s="63" t="s">
        <v>162</v>
      </c>
      <c r="B670" s="3"/>
      <c r="C670" s="3"/>
      <c r="D670" s="33">
        <f t="shared" si="13"/>
        <v>0</v>
      </c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63"/>
      <c r="AI670" s="63"/>
      <c r="AJ670" s="63"/>
      <c r="AK670" s="335"/>
      <c r="AL670" s="317"/>
      <c r="AM670" s="63"/>
    </row>
    <row r="671" spans="1:39" ht="15.75">
      <c r="A671" s="63" t="s">
        <v>2548</v>
      </c>
      <c r="B671" s="3"/>
      <c r="C671" s="3"/>
      <c r="D671" s="33">
        <f t="shared" si="13"/>
        <v>0</v>
      </c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224"/>
      <c r="AI671" s="224"/>
      <c r="AJ671" s="63"/>
      <c r="AK671" s="324"/>
      <c r="AL671" s="317"/>
      <c r="AM671" s="63"/>
    </row>
    <row r="672" spans="1:39" ht="15.75">
      <c r="A672" s="63" t="s">
        <v>4018</v>
      </c>
      <c r="B672" s="3"/>
      <c r="C672" s="3"/>
      <c r="D672" s="33">
        <f t="shared" si="13"/>
        <v>0</v>
      </c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63"/>
      <c r="AI672" s="63"/>
      <c r="AJ672" s="63"/>
      <c r="AK672" s="335"/>
      <c r="AL672" s="317"/>
      <c r="AM672" s="63"/>
    </row>
    <row r="673" spans="1:39" ht="15.75">
      <c r="A673" s="63" t="s">
        <v>2567</v>
      </c>
      <c r="B673" s="3"/>
      <c r="C673" s="3"/>
      <c r="D673" s="33">
        <f t="shared" si="13"/>
        <v>0</v>
      </c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273"/>
      <c r="AI673" s="273"/>
      <c r="AJ673" s="63"/>
      <c r="AK673" s="324"/>
      <c r="AL673" s="317"/>
      <c r="AM673" s="63"/>
    </row>
    <row r="674" spans="1:39" ht="15.75">
      <c r="A674" s="63" t="s">
        <v>2551</v>
      </c>
      <c r="B674" s="3"/>
      <c r="C674" s="3"/>
      <c r="D674" s="33">
        <f t="shared" si="13"/>
        <v>0</v>
      </c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273"/>
      <c r="AI674" s="273"/>
      <c r="AJ674" s="63"/>
      <c r="AK674" s="324"/>
      <c r="AL674" s="317"/>
      <c r="AM674" s="63"/>
    </row>
    <row r="675" spans="1:39" ht="15.75">
      <c r="A675" s="218" t="s">
        <v>1549</v>
      </c>
      <c r="B675" s="3"/>
      <c r="C675" s="3"/>
      <c r="D675" s="33">
        <f t="shared" si="13"/>
        <v>0</v>
      </c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63"/>
      <c r="AI675" s="63"/>
      <c r="AJ675" s="63"/>
      <c r="AK675" s="324"/>
      <c r="AL675" s="317"/>
      <c r="AM675" s="63"/>
    </row>
    <row r="676" spans="1:39" ht="15.75">
      <c r="A676" s="63" t="s">
        <v>4010</v>
      </c>
      <c r="B676" s="3"/>
      <c r="C676" s="3"/>
      <c r="D676" s="33">
        <f t="shared" si="13"/>
        <v>0</v>
      </c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63"/>
      <c r="AI676" s="63"/>
      <c r="AJ676" s="63"/>
      <c r="AK676" s="324"/>
      <c r="AL676" s="317"/>
      <c r="AM676" s="63"/>
    </row>
    <row r="677" spans="1:39" ht="15.75">
      <c r="A677" s="63" t="s">
        <v>2547</v>
      </c>
      <c r="B677" s="3"/>
      <c r="C677" s="3"/>
      <c r="D677" s="33">
        <f t="shared" si="13"/>
        <v>0</v>
      </c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63"/>
      <c r="AI677" s="63"/>
      <c r="AJ677" s="63"/>
      <c r="AK677" s="324"/>
      <c r="AL677" s="317"/>
      <c r="AM677" s="63"/>
    </row>
    <row r="678" spans="1:39" ht="15.75">
      <c r="A678" s="63" t="s">
        <v>4030</v>
      </c>
      <c r="B678" s="3"/>
      <c r="C678" s="3"/>
      <c r="D678" s="33">
        <f t="shared" si="13"/>
        <v>0</v>
      </c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273"/>
      <c r="AI678" s="273"/>
      <c r="AJ678" s="63"/>
      <c r="AK678" s="325"/>
      <c r="AL678" s="317"/>
      <c r="AM678" s="63"/>
    </row>
    <row r="679" spans="1:39" ht="15.75">
      <c r="A679" s="63" t="s">
        <v>4032</v>
      </c>
      <c r="B679" s="3"/>
      <c r="C679" s="3"/>
      <c r="D679" s="33">
        <f t="shared" si="13"/>
        <v>0</v>
      </c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273"/>
      <c r="AI679" s="273"/>
      <c r="AJ679" s="63"/>
      <c r="AK679" s="324"/>
      <c r="AL679" s="317"/>
      <c r="AM679" s="63"/>
    </row>
    <row r="680" spans="1:39" ht="15.75">
      <c r="A680" s="63" t="s">
        <v>757</v>
      </c>
      <c r="B680" s="3"/>
      <c r="C680" s="3"/>
      <c r="D680" s="33">
        <f t="shared" si="13"/>
        <v>0</v>
      </c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63"/>
      <c r="AI680" s="63"/>
      <c r="AJ680" s="63"/>
      <c r="AK680" s="335"/>
      <c r="AL680" s="317"/>
      <c r="AM680" s="63"/>
    </row>
    <row r="681" spans="1:39" ht="15.75">
      <c r="A681" s="63" t="s">
        <v>4031</v>
      </c>
      <c r="B681" s="3"/>
      <c r="C681" s="3"/>
      <c r="D681" s="33">
        <f t="shared" si="13"/>
        <v>0</v>
      </c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273"/>
      <c r="AI681" s="273"/>
      <c r="AJ681" s="63"/>
      <c r="AK681" s="324"/>
      <c r="AL681" s="317"/>
      <c r="AM681" s="63"/>
    </row>
    <row r="682" spans="1:39" ht="15.75">
      <c r="A682" s="273" t="s">
        <v>2726</v>
      </c>
      <c r="B682" s="3"/>
      <c r="C682" s="3"/>
      <c r="D682" s="33">
        <f t="shared" si="13"/>
        <v>0</v>
      </c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224"/>
      <c r="AI682" s="224"/>
      <c r="AJ682" s="63"/>
      <c r="AK682" s="324"/>
      <c r="AL682" s="317"/>
      <c r="AM682" s="63"/>
    </row>
    <row r="683" spans="1:39" ht="15.75">
      <c r="A683" s="63" t="s">
        <v>4014</v>
      </c>
      <c r="B683" s="3"/>
      <c r="C683" s="3"/>
      <c r="D683" s="33">
        <f t="shared" si="13"/>
        <v>0</v>
      </c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63"/>
      <c r="AI683" s="63"/>
      <c r="AJ683" s="63"/>
      <c r="AK683" s="324"/>
      <c r="AL683" s="317"/>
      <c r="AM683" s="63"/>
    </row>
    <row r="684" spans="1:39" ht="15.75">
      <c r="A684" s="63" t="s">
        <v>753</v>
      </c>
      <c r="B684" s="3"/>
      <c r="C684" s="3"/>
      <c r="D684" s="33">
        <f t="shared" si="13"/>
        <v>0</v>
      </c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63"/>
      <c r="AI684" s="63"/>
      <c r="AJ684" s="63"/>
      <c r="AK684" s="335"/>
      <c r="AL684" s="317"/>
      <c r="AM684" s="63"/>
    </row>
    <row r="685" spans="1:39" ht="15.75">
      <c r="A685" s="28" t="s">
        <v>21</v>
      </c>
      <c r="B685" s="3"/>
      <c r="C685" s="3"/>
      <c r="D685" s="33">
        <f t="shared" si="13"/>
        <v>0</v>
      </c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63"/>
      <c r="AI685" s="63"/>
      <c r="AJ685" s="63"/>
      <c r="AK685" s="335"/>
      <c r="AL685" s="317"/>
      <c r="AM685" s="63"/>
    </row>
    <row r="686" spans="1:39" ht="15.75">
      <c r="A686" s="63" t="s">
        <v>141</v>
      </c>
      <c r="B686" s="3"/>
      <c r="C686" s="3"/>
      <c r="D686" s="33">
        <f t="shared" si="13"/>
        <v>0</v>
      </c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63"/>
      <c r="AI686" s="63"/>
      <c r="AJ686" s="63"/>
      <c r="AK686" s="324"/>
      <c r="AL686" s="317"/>
      <c r="AM686" s="63"/>
    </row>
    <row r="687" spans="1:39" ht="15.75">
      <c r="A687" s="273" t="s">
        <v>1901</v>
      </c>
      <c r="B687" s="3"/>
      <c r="C687" s="3"/>
      <c r="D687" s="33">
        <f t="shared" si="13"/>
        <v>0</v>
      </c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273"/>
      <c r="AI687" s="273"/>
      <c r="AJ687" s="63"/>
      <c r="AK687" s="324"/>
      <c r="AL687" s="317"/>
      <c r="AM687" s="63"/>
    </row>
    <row r="688" spans="1:39" ht="15.75">
      <c r="A688" s="63" t="s">
        <v>4025</v>
      </c>
      <c r="B688" s="3"/>
      <c r="C688" s="3"/>
      <c r="D688" s="33">
        <f t="shared" si="13"/>
        <v>0</v>
      </c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63"/>
      <c r="AI688" s="63"/>
      <c r="AJ688" s="63"/>
      <c r="AK688" s="324"/>
      <c r="AL688" s="317"/>
      <c r="AM688" s="63"/>
    </row>
    <row r="689" spans="1:39" ht="15.75">
      <c r="A689" s="63" t="s">
        <v>2550</v>
      </c>
      <c r="B689" s="3"/>
      <c r="C689" s="3"/>
      <c r="D689" s="33">
        <f t="shared" si="13"/>
        <v>0</v>
      </c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224"/>
      <c r="AI689" s="224"/>
      <c r="AJ689" s="63"/>
      <c r="AK689" s="324"/>
      <c r="AL689" s="317"/>
      <c r="AM689" s="63"/>
    </row>
    <row r="690" spans="1:39" ht="15.75">
      <c r="A690" s="273" t="s">
        <v>1902</v>
      </c>
      <c r="B690" s="3"/>
      <c r="C690" s="3"/>
      <c r="D690" s="33">
        <f t="shared" si="13"/>
        <v>0</v>
      </c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224"/>
      <c r="AI690" s="224"/>
      <c r="AJ690" s="63"/>
      <c r="AK690" s="325"/>
      <c r="AL690" s="317"/>
      <c r="AM690" s="63"/>
    </row>
    <row r="691" spans="1:39" ht="15.75">
      <c r="A691" s="218" t="s">
        <v>1550</v>
      </c>
      <c r="B691" s="3"/>
      <c r="C691" s="3"/>
      <c r="D691" s="33">
        <f t="shared" si="13"/>
        <v>0</v>
      </c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63"/>
      <c r="AI691" s="63"/>
      <c r="AJ691" s="63"/>
      <c r="AK691" s="335"/>
      <c r="AL691" s="317"/>
      <c r="AM691" s="63"/>
    </row>
    <row r="692" spans="1:39" ht="15.75">
      <c r="A692" s="63" t="s">
        <v>719</v>
      </c>
      <c r="B692" s="3"/>
      <c r="C692" s="3"/>
      <c r="D692" s="33">
        <f t="shared" si="13"/>
        <v>0</v>
      </c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63"/>
      <c r="AI692" s="63"/>
      <c r="AJ692" s="63"/>
      <c r="AK692" s="324"/>
      <c r="AL692" s="317"/>
      <c r="AM692" s="63"/>
    </row>
    <row r="693" spans="1:39" ht="15.75">
      <c r="A693" s="63" t="s">
        <v>2549</v>
      </c>
      <c r="B693" s="3"/>
      <c r="C693" s="3"/>
      <c r="D693" s="33">
        <f t="shared" si="13"/>
        <v>0</v>
      </c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273"/>
      <c r="AI693" s="273"/>
      <c r="AJ693" s="63"/>
      <c r="AK693" s="325"/>
      <c r="AL693" s="317"/>
      <c r="AM693" s="63"/>
    </row>
    <row r="694" spans="1:39" ht="15.75">
      <c r="A694" s="63" t="s">
        <v>2556</v>
      </c>
      <c r="B694" s="3"/>
      <c r="C694" s="3"/>
      <c r="D694" s="33">
        <f t="shared" ref="D694:D725" si="14">SUM(E694:DZ694)</f>
        <v>0</v>
      </c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63"/>
      <c r="AI694" s="63"/>
      <c r="AJ694" s="63"/>
      <c r="AK694" s="325"/>
      <c r="AL694" s="317"/>
      <c r="AM694" s="63"/>
    </row>
    <row r="695" spans="1:39" ht="15.75">
      <c r="A695" s="63" t="s">
        <v>720</v>
      </c>
      <c r="B695" s="3"/>
      <c r="C695" s="3"/>
      <c r="D695" s="33">
        <f t="shared" si="14"/>
        <v>0</v>
      </c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273"/>
      <c r="AI695" s="273"/>
      <c r="AJ695" s="63"/>
      <c r="AK695" s="324"/>
      <c r="AL695" s="317"/>
      <c r="AM695" s="63"/>
    </row>
    <row r="696" spans="1:39" ht="15.75">
      <c r="A696" s="273" t="s">
        <v>23</v>
      </c>
      <c r="B696" s="3"/>
      <c r="C696" s="3"/>
      <c r="D696" s="33">
        <f t="shared" si="14"/>
        <v>0</v>
      </c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63"/>
      <c r="AI696" s="63"/>
      <c r="AJ696" s="63"/>
      <c r="AK696" s="335"/>
      <c r="AL696" s="317"/>
      <c r="AM696" s="63"/>
    </row>
    <row r="697" spans="1:39" ht="15.75">
      <c r="A697" s="273" t="s">
        <v>25</v>
      </c>
      <c r="B697" s="3"/>
      <c r="C697" s="3"/>
      <c r="D697" s="33">
        <f t="shared" si="14"/>
        <v>0</v>
      </c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63"/>
      <c r="AI697" s="63"/>
      <c r="AJ697" s="63"/>
      <c r="AK697" s="325"/>
      <c r="AL697" s="317"/>
      <c r="AM697" s="63"/>
    </row>
    <row r="698" spans="1:39" ht="15.75">
      <c r="A698" s="63" t="s">
        <v>4011</v>
      </c>
      <c r="B698" s="3"/>
      <c r="C698" s="3"/>
      <c r="D698" s="33">
        <f t="shared" si="14"/>
        <v>0</v>
      </c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63"/>
      <c r="AI698" s="63"/>
      <c r="AJ698" s="63"/>
      <c r="AK698" s="324"/>
      <c r="AL698" s="317"/>
      <c r="AM698" s="63"/>
    </row>
    <row r="699" spans="1:39" ht="15.75">
      <c r="A699" s="218" t="s">
        <v>1560</v>
      </c>
      <c r="B699" s="3"/>
      <c r="C699" s="3"/>
      <c r="D699" s="33">
        <f t="shared" si="14"/>
        <v>0</v>
      </c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63"/>
      <c r="AI699" s="63"/>
      <c r="AJ699" s="63"/>
      <c r="AK699" s="324"/>
      <c r="AL699" s="317"/>
      <c r="AM699" s="63"/>
    </row>
    <row r="700" spans="1:39" ht="15.75">
      <c r="A700" s="218" t="s">
        <v>1562</v>
      </c>
      <c r="B700" s="3"/>
      <c r="C700" s="3"/>
      <c r="D700" s="33">
        <f t="shared" si="14"/>
        <v>0</v>
      </c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224"/>
      <c r="AI700" s="224"/>
      <c r="AJ700" s="63"/>
      <c r="AK700" s="324"/>
      <c r="AL700" s="317"/>
      <c r="AM700" s="63"/>
    </row>
    <row r="701" spans="1:39" ht="15.75">
      <c r="A701" s="63" t="s">
        <v>4012</v>
      </c>
      <c r="B701" s="3"/>
      <c r="C701" s="3"/>
      <c r="D701" s="33">
        <f t="shared" si="14"/>
        <v>0</v>
      </c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63"/>
      <c r="AI701" s="63"/>
      <c r="AJ701" s="63"/>
      <c r="AK701" s="335"/>
      <c r="AL701" s="317"/>
      <c r="AM701" s="63"/>
    </row>
    <row r="702" spans="1:39" ht="15.75">
      <c r="A702" s="63" t="s">
        <v>2545</v>
      </c>
      <c r="B702" s="3"/>
      <c r="C702" s="3"/>
      <c r="D702" s="33">
        <f t="shared" si="14"/>
        <v>0</v>
      </c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273"/>
      <c r="AI702" s="273"/>
      <c r="AJ702" s="63"/>
      <c r="AK702" s="324"/>
      <c r="AL702" s="317"/>
      <c r="AM702" s="63"/>
    </row>
    <row r="703" spans="1:39" ht="15.75">
      <c r="A703" s="63" t="s">
        <v>703</v>
      </c>
      <c r="B703" s="3"/>
      <c r="C703" s="3"/>
      <c r="D703" s="33">
        <f t="shared" si="14"/>
        <v>0</v>
      </c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273"/>
      <c r="AI703" s="273"/>
      <c r="AJ703" s="63"/>
      <c r="AK703" s="324"/>
      <c r="AL703" s="317"/>
      <c r="AM703" s="63"/>
    </row>
    <row r="704" spans="1:39" ht="15.75">
      <c r="A704" s="63" t="s">
        <v>735</v>
      </c>
      <c r="B704" s="3"/>
      <c r="C704" s="3"/>
      <c r="D704" s="33">
        <f t="shared" si="14"/>
        <v>0</v>
      </c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63"/>
      <c r="AI704" s="63"/>
      <c r="AJ704" s="63"/>
      <c r="AK704" s="324"/>
      <c r="AL704" s="317"/>
      <c r="AM704" s="63"/>
    </row>
    <row r="705" spans="1:39" ht="15.75">
      <c r="A705" s="63" t="s">
        <v>4007</v>
      </c>
      <c r="B705" s="3"/>
      <c r="C705" s="3"/>
      <c r="D705" s="33">
        <f t="shared" si="14"/>
        <v>0</v>
      </c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63"/>
      <c r="AI705" s="63"/>
      <c r="AJ705" s="63"/>
      <c r="AK705" s="324"/>
      <c r="AL705" s="317"/>
      <c r="AM705" s="63"/>
    </row>
    <row r="706" spans="1:39" ht="15.75">
      <c r="A706" s="63" t="s">
        <v>4033</v>
      </c>
      <c r="B706" s="3"/>
      <c r="C706" s="3"/>
      <c r="D706" s="33">
        <f t="shared" si="14"/>
        <v>0</v>
      </c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273"/>
      <c r="AI706" s="273"/>
      <c r="AJ706" s="63"/>
      <c r="AK706" s="324"/>
      <c r="AL706" s="317"/>
      <c r="AM706" s="63"/>
    </row>
    <row r="707" spans="1:39" ht="15.75">
      <c r="A707" s="63" t="s">
        <v>154</v>
      </c>
      <c r="B707" s="3"/>
      <c r="C707" s="3"/>
      <c r="D707" s="33">
        <f t="shared" si="14"/>
        <v>0</v>
      </c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273"/>
      <c r="AI707" s="273"/>
      <c r="AJ707" s="63"/>
      <c r="AK707" s="324"/>
      <c r="AL707" s="317"/>
      <c r="AM707" s="63"/>
    </row>
    <row r="708" spans="1:39" ht="15.75">
      <c r="A708" s="63" t="s">
        <v>2557</v>
      </c>
      <c r="B708" s="3"/>
      <c r="C708" s="3"/>
      <c r="D708" s="33">
        <f t="shared" si="14"/>
        <v>0</v>
      </c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63"/>
      <c r="AI708" s="63"/>
      <c r="AJ708" s="63"/>
      <c r="AK708" s="335"/>
      <c r="AL708" s="317"/>
      <c r="AM708" s="63"/>
    </row>
    <row r="709" spans="1:39" ht="15.75">
      <c r="A709" s="63" t="s">
        <v>721</v>
      </c>
      <c r="B709" s="3"/>
      <c r="C709" s="3"/>
      <c r="D709" s="33">
        <f t="shared" si="14"/>
        <v>0</v>
      </c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63"/>
      <c r="AI709" s="63"/>
      <c r="AJ709" s="63"/>
      <c r="AK709" s="324"/>
      <c r="AL709" s="317"/>
      <c r="AM709" s="63"/>
    </row>
    <row r="710" spans="1:39" ht="15.75">
      <c r="A710" s="63" t="s">
        <v>4022</v>
      </c>
      <c r="B710" s="3"/>
      <c r="C710" s="3"/>
      <c r="D710" s="33">
        <f t="shared" si="14"/>
        <v>0</v>
      </c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63"/>
      <c r="AI710" s="63"/>
      <c r="AJ710" s="63"/>
      <c r="AK710" s="335"/>
      <c r="AL710" s="317"/>
      <c r="AM710" s="63"/>
    </row>
    <row r="711" spans="1:39" ht="15.75">
      <c r="A711" s="28" t="s">
        <v>142</v>
      </c>
      <c r="B711" s="3"/>
      <c r="C711" s="3"/>
      <c r="D711" s="33">
        <f t="shared" si="14"/>
        <v>0</v>
      </c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273"/>
      <c r="AI711" s="273"/>
      <c r="AJ711" s="63"/>
      <c r="AK711" s="324"/>
      <c r="AL711" s="317"/>
      <c r="AM711" s="63"/>
    </row>
    <row r="712" spans="1:39" ht="15.75">
      <c r="A712" s="63" t="s">
        <v>695</v>
      </c>
      <c r="B712" s="3"/>
      <c r="C712" s="3"/>
      <c r="D712" s="33">
        <f t="shared" si="14"/>
        <v>0</v>
      </c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63"/>
      <c r="AI712" s="63"/>
      <c r="AJ712" s="63"/>
      <c r="AK712" s="335"/>
      <c r="AL712" s="317"/>
      <c r="AM712" s="63"/>
    </row>
    <row r="713" spans="1:39" ht="15.75">
      <c r="A713" s="218" t="s">
        <v>1566</v>
      </c>
      <c r="B713" s="3"/>
      <c r="C713" s="3"/>
      <c r="D713" s="33">
        <f t="shared" si="14"/>
        <v>0</v>
      </c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273"/>
      <c r="AI713" s="273"/>
      <c r="AJ713" s="63"/>
      <c r="AK713" s="325"/>
      <c r="AL713" s="317"/>
      <c r="AM713" s="63"/>
    </row>
    <row r="714" spans="1:39" ht="15.75">
      <c r="A714" s="63" t="s">
        <v>2566</v>
      </c>
      <c r="B714" s="3"/>
      <c r="C714" s="3"/>
      <c r="D714" s="33">
        <f t="shared" si="14"/>
        <v>0</v>
      </c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63"/>
      <c r="AI714" s="63"/>
      <c r="AJ714" s="63"/>
      <c r="AK714" s="324"/>
      <c r="AL714" s="317"/>
      <c r="AM714" s="63"/>
    </row>
    <row r="715" spans="1:39" ht="15.75">
      <c r="A715" s="63" t="s">
        <v>736</v>
      </c>
      <c r="B715" s="3"/>
      <c r="C715" s="3"/>
      <c r="D715" s="33">
        <f t="shared" si="14"/>
        <v>0</v>
      </c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63"/>
      <c r="AI715" s="63"/>
      <c r="AJ715" s="63"/>
      <c r="AK715" s="335"/>
      <c r="AL715" s="317"/>
      <c r="AM715" s="63"/>
    </row>
    <row r="716" spans="1:39" ht="15.75">
      <c r="A716" s="63" t="s">
        <v>4023</v>
      </c>
      <c r="B716" s="3"/>
      <c r="C716" s="3"/>
      <c r="D716" s="33">
        <f t="shared" si="14"/>
        <v>0</v>
      </c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63"/>
      <c r="AI716" s="63"/>
      <c r="AJ716" s="63"/>
      <c r="AK716" s="324"/>
      <c r="AL716" s="317"/>
      <c r="AM716" s="63"/>
    </row>
    <row r="717" spans="1:39" ht="15.75">
      <c r="A717" s="273" t="s">
        <v>1924</v>
      </c>
      <c r="B717" s="3"/>
      <c r="C717" s="3"/>
      <c r="D717" s="33">
        <f t="shared" si="14"/>
        <v>0</v>
      </c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63"/>
      <c r="AI717" s="63"/>
      <c r="AJ717" s="63"/>
      <c r="AK717" s="325"/>
      <c r="AL717" s="317"/>
      <c r="AM717" s="63"/>
    </row>
    <row r="718" spans="1:39" ht="15.75">
      <c r="A718" s="63" t="s">
        <v>706</v>
      </c>
      <c r="B718" s="3"/>
      <c r="C718" s="3"/>
      <c r="D718" s="33">
        <f t="shared" si="14"/>
        <v>0</v>
      </c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63"/>
      <c r="AI718" s="63"/>
      <c r="AJ718" s="63"/>
      <c r="AK718" s="324"/>
      <c r="AL718" s="317"/>
      <c r="AM718" s="63"/>
    </row>
    <row r="719" spans="1:39" ht="15.75">
      <c r="A719" s="63" t="s">
        <v>705</v>
      </c>
      <c r="B719" s="3"/>
      <c r="C719" s="3"/>
      <c r="D719" s="33">
        <f t="shared" si="14"/>
        <v>0</v>
      </c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28"/>
      <c r="AI719" s="28"/>
      <c r="AJ719" s="63"/>
      <c r="AK719" s="324"/>
      <c r="AL719" s="317"/>
      <c r="AM719" s="63"/>
    </row>
    <row r="720" spans="1:39" ht="15.75">
      <c r="A720" s="273" t="s">
        <v>2003</v>
      </c>
      <c r="B720" s="3"/>
      <c r="C720" s="3"/>
      <c r="D720" s="33">
        <f t="shared" si="14"/>
        <v>0</v>
      </c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273"/>
      <c r="AI720" s="273"/>
      <c r="AJ720" s="63"/>
      <c r="AK720" s="324"/>
      <c r="AL720" s="317"/>
      <c r="AM720" s="63"/>
    </row>
    <row r="721" spans="1:39" ht="15.75">
      <c r="A721" s="63" t="s">
        <v>2552</v>
      </c>
      <c r="B721" s="3"/>
      <c r="C721" s="3"/>
      <c r="D721" s="33">
        <f t="shared" si="14"/>
        <v>0</v>
      </c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224"/>
      <c r="AI721" s="224"/>
      <c r="AJ721" s="63"/>
      <c r="AK721" s="324"/>
      <c r="AL721" s="317"/>
      <c r="AM721" s="63"/>
    </row>
    <row r="722" spans="1:39" ht="15.75">
      <c r="A722" s="63" t="s">
        <v>690</v>
      </c>
      <c r="B722" s="3"/>
      <c r="C722" s="3"/>
      <c r="D722" s="33">
        <f t="shared" si="14"/>
        <v>0</v>
      </c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273"/>
      <c r="AI722" s="273"/>
      <c r="AJ722" s="63"/>
      <c r="AK722" s="324"/>
      <c r="AL722" s="317"/>
      <c r="AM722" s="63"/>
    </row>
    <row r="723" spans="1:39" ht="15.75">
      <c r="A723" s="273" t="s">
        <v>1882</v>
      </c>
      <c r="B723" s="3"/>
      <c r="C723" s="3"/>
      <c r="D723" s="33">
        <f t="shared" si="14"/>
        <v>0</v>
      </c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63"/>
      <c r="AI723" s="63"/>
      <c r="AJ723" s="63"/>
      <c r="AK723" s="335"/>
      <c r="AL723" s="317"/>
      <c r="AM723" s="63"/>
    </row>
    <row r="724" spans="1:39" ht="15.75">
      <c r="A724" s="63" t="s">
        <v>4013</v>
      </c>
      <c r="B724" s="3"/>
      <c r="C724" s="3"/>
      <c r="D724" s="33">
        <f t="shared" si="14"/>
        <v>0</v>
      </c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63"/>
      <c r="AI724" s="63"/>
      <c r="AJ724" s="63"/>
      <c r="AK724" s="335"/>
      <c r="AL724" s="317"/>
      <c r="AM724" s="63"/>
    </row>
    <row r="725" spans="1:39" ht="15.75">
      <c r="A725" s="63" t="s">
        <v>4186</v>
      </c>
      <c r="B725" s="3"/>
      <c r="C725" s="3"/>
      <c r="D725" s="33">
        <f t="shared" si="14"/>
        <v>0</v>
      </c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224"/>
      <c r="AI725" s="224"/>
      <c r="AJ725" s="63"/>
      <c r="AK725" s="324"/>
      <c r="AL725" s="317"/>
      <c r="AM725" s="63"/>
    </row>
    <row r="726" spans="1:39" ht="15.75">
      <c r="A726" s="273" t="s">
        <v>31</v>
      </c>
      <c r="B726" s="3"/>
      <c r="C726" s="3"/>
      <c r="D726" s="33">
        <f>SUM(E726:DZ726)</f>
        <v>0</v>
      </c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28"/>
      <c r="AI726" s="28"/>
      <c r="AJ726" s="63"/>
      <c r="AK726" s="324"/>
      <c r="AL726" s="317"/>
      <c r="AM726" s="63"/>
    </row>
    <row r="727" spans="1:39" ht="15.75">
      <c r="A727" s="63" t="s">
        <v>4017</v>
      </c>
      <c r="B727" s="3"/>
      <c r="C727" s="3"/>
      <c r="D727" s="33">
        <f>SUM(E727:DZ727)</f>
        <v>0</v>
      </c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63"/>
      <c r="AI727" s="63"/>
      <c r="AJ727" s="63"/>
      <c r="AK727" s="324"/>
      <c r="AL727" s="317"/>
      <c r="AM727" s="63"/>
    </row>
    <row r="728" spans="1:39" ht="15.75">
      <c r="A728" s="63" t="s">
        <v>747</v>
      </c>
      <c r="B728" s="3"/>
      <c r="C728" s="3"/>
      <c r="D728" s="33">
        <f>SUM(E728:DZ728)</f>
        <v>0</v>
      </c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273"/>
      <c r="AI728" s="273"/>
      <c r="AJ728" s="63"/>
      <c r="AK728" s="325"/>
      <c r="AL728" s="317"/>
      <c r="AM728" s="63"/>
    </row>
    <row r="729" spans="1:39" ht="15.75">
      <c r="A729" s="63" t="s">
        <v>2558</v>
      </c>
      <c r="B729" s="3"/>
      <c r="C729" s="3"/>
      <c r="D729" s="33">
        <f>SUM(E729:DZ729)</f>
        <v>0</v>
      </c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273"/>
      <c r="AI729" s="273"/>
      <c r="AJ729" s="63"/>
      <c r="AK729" s="324"/>
      <c r="AL729" s="317"/>
      <c r="AM729" s="63"/>
    </row>
    <row r="730" spans="1:39" ht="15.75">
      <c r="A730" s="63" t="s">
        <v>739</v>
      </c>
      <c r="B730" s="3"/>
      <c r="C730" s="3"/>
      <c r="D730" s="33">
        <f t="shared" ref="D730:D750" si="15">SUM(E730:DZ730)</f>
        <v>0</v>
      </c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273"/>
      <c r="AI730" s="273"/>
      <c r="AJ730" s="63"/>
      <c r="AK730" s="324"/>
      <c r="AL730" s="317"/>
      <c r="AM730" s="63"/>
    </row>
    <row r="731" spans="1:39" ht="15.75">
      <c r="A731" s="273" t="s">
        <v>33</v>
      </c>
      <c r="B731" s="3"/>
      <c r="C731" s="3"/>
      <c r="D731" s="33">
        <f t="shared" si="15"/>
        <v>0</v>
      </c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273"/>
      <c r="AI731" s="273"/>
      <c r="AJ731" s="63"/>
      <c r="AK731" s="324"/>
      <c r="AL731" s="317"/>
      <c r="AM731" s="63"/>
    </row>
    <row r="732" spans="1:39" ht="15.75">
      <c r="A732" s="273" t="s">
        <v>37</v>
      </c>
      <c r="B732" s="3"/>
      <c r="C732" s="3"/>
      <c r="D732" s="33">
        <f t="shared" si="15"/>
        <v>0</v>
      </c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273"/>
      <c r="AI732" s="273"/>
      <c r="AJ732" s="63"/>
      <c r="AK732" s="324"/>
      <c r="AL732" s="317"/>
      <c r="AM732" s="63"/>
    </row>
    <row r="733" spans="1:39" ht="15.75">
      <c r="A733" s="28" t="s">
        <v>143</v>
      </c>
      <c r="B733" s="3"/>
      <c r="C733" s="3"/>
      <c r="D733" s="33">
        <f t="shared" si="15"/>
        <v>0</v>
      </c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273"/>
      <c r="AI733" s="273"/>
      <c r="AJ733" s="63"/>
      <c r="AK733" s="324"/>
      <c r="AL733" s="317"/>
      <c r="AM733" s="63"/>
    </row>
    <row r="734" spans="1:39" ht="15.75">
      <c r="A734" s="63" t="s">
        <v>4020</v>
      </c>
      <c r="B734" s="3"/>
      <c r="C734" s="3"/>
      <c r="D734" s="33">
        <f t="shared" si="15"/>
        <v>0</v>
      </c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273"/>
      <c r="AI734" s="273"/>
      <c r="AJ734" s="63"/>
      <c r="AK734" s="324"/>
      <c r="AL734" s="317"/>
      <c r="AM734" s="63"/>
    </row>
    <row r="735" spans="1:39" ht="15.75">
      <c r="A735" s="218" t="s">
        <v>1568</v>
      </c>
      <c r="B735" s="3"/>
      <c r="C735" s="3"/>
      <c r="D735" s="33">
        <f t="shared" si="15"/>
        <v>0</v>
      </c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273"/>
      <c r="AI735" s="273"/>
      <c r="AJ735" s="63"/>
      <c r="AK735" s="324"/>
      <c r="AL735" s="317"/>
      <c r="AM735" s="63"/>
    </row>
    <row r="736" spans="1:39" ht="15.75">
      <c r="A736" s="63" t="s">
        <v>4021</v>
      </c>
      <c r="B736" s="3"/>
      <c r="C736" s="3"/>
      <c r="D736" s="33">
        <f t="shared" si="15"/>
        <v>0</v>
      </c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273"/>
      <c r="AI736" s="273"/>
      <c r="AJ736" s="63"/>
      <c r="AK736" s="324"/>
      <c r="AL736" s="317"/>
      <c r="AM736" s="63"/>
    </row>
    <row r="737" spans="1:39" ht="15.75">
      <c r="A737" s="63" t="s">
        <v>4026</v>
      </c>
      <c r="B737" s="3"/>
      <c r="C737" s="3"/>
      <c r="D737" s="33">
        <f t="shared" si="15"/>
        <v>0</v>
      </c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273"/>
      <c r="AI737" s="273"/>
      <c r="AJ737" s="63"/>
      <c r="AK737" s="324"/>
      <c r="AL737" s="317"/>
      <c r="AM737" s="63"/>
    </row>
    <row r="738" spans="1:39" ht="15.75">
      <c r="A738" s="273" t="s">
        <v>1905</v>
      </c>
      <c r="B738" s="3"/>
      <c r="C738" s="3"/>
      <c r="D738" s="33">
        <f t="shared" si="15"/>
        <v>0</v>
      </c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273"/>
      <c r="AI738" s="273"/>
      <c r="AJ738" s="63"/>
      <c r="AK738" s="324"/>
      <c r="AL738" s="317"/>
      <c r="AM738" s="63"/>
    </row>
    <row r="739" spans="1:39" ht="15.75">
      <c r="A739" s="63" t="s">
        <v>180</v>
      </c>
      <c r="B739" s="3"/>
      <c r="C739" s="3"/>
      <c r="D739" s="33">
        <f t="shared" si="15"/>
        <v>0</v>
      </c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273"/>
      <c r="AI739" s="273"/>
      <c r="AJ739" s="63"/>
      <c r="AK739" s="324"/>
      <c r="AL739" s="317"/>
      <c r="AM739" s="63"/>
    </row>
    <row r="740" spans="1:39" ht="15.75">
      <c r="A740" s="63" t="s">
        <v>4009</v>
      </c>
      <c r="B740" s="3"/>
      <c r="C740" s="3"/>
      <c r="D740" s="33">
        <f t="shared" si="15"/>
        <v>0</v>
      </c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273"/>
      <c r="AI740" s="273"/>
      <c r="AJ740" s="63"/>
      <c r="AK740" s="324"/>
      <c r="AL740" s="317"/>
      <c r="AM740" s="63"/>
    </row>
    <row r="741" spans="1:39" ht="15.75">
      <c r="A741" s="63" t="s">
        <v>2564</v>
      </c>
      <c r="B741" s="3"/>
      <c r="C741" s="3"/>
      <c r="D741" s="33">
        <f t="shared" si="15"/>
        <v>0</v>
      </c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273"/>
      <c r="AI741" s="273"/>
      <c r="AJ741" s="63"/>
      <c r="AK741" s="324"/>
      <c r="AL741" s="317"/>
      <c r="AM741" s="63"/>
    </row>
    <row r="742" spans="1:39" ht="15.75">
      <c r="A742" s="218" t="s">
        <v>1565</v>
      </c>
      <c r="B742" s="3"/>
      <c r="C742" s="3"/>
      <c r="D742" s="33">
        <f t="shared" si="15"/>
        <v>0</v>
      </c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273"/>
      <c r="AI742" s="273"/>
      <c r="AJ742" s="63"/>
      <c r="AK742" s="324"/>
      <c r="AL742" s="317"/>
      <c r="AM742" s="63"/>
    </row>
    <row r="743" spans="1:39" ht="15.75">
      <c r="A743" s="63" t="s">
        <v>4028</v>
      </c>
      <c r="B743" s="3"/>
      <c r="C743" s="3"/>
      <c r="D743" s="33">
        <f t="shared" si="15"/>
        <v>0</v>
      </c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273"/>
      <c r="AI743" s="273"/>
      <c r="AJ743" s="63"/>
      <c r="AK743" s="324"/>
      <c r="AL743" s="317"/>
      <c r="AM743" s="63"/>
    </row>
    <row r="744" spans="1:39" ht="15.75">
      <c r="A744" s="63" t="s">
        <v>155</v>
      </c>
      <c r="B744" s="3"/>
      <c r="C744" s="3"/>
      <c r="D744" s="33">
        <f t="shared" si="15"/>
        <v>0</v>
      </c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273"/>
      <c r="AI744" s="273"/>
      <c r="AJ744" s="63"/>
      <c r="AK744" s="324"/>
      <c r="AL744" s="317"/>
      <c r="AM744" s="63"/>
    </row>
    <row r="745" spans="1:39" ht="15.75">
      <c r="A745" s="63" t="s">
        <v>4029</v>
      </c>
      <c r="B745" s="3"/>
      <c r="C745" s="3"/>
      <c r="D745" s="33">
        <f t="shared" si="15"/>
        <v>0</v>
      </c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273"/>
      <c r="AI745" s="273"/>
      <c r="AJ745" s="63"/>
      <c r="AK745" s="324"/>
      <c r="AL745" s="317"/>
      <c r="AM745" s="63"/>
    </row>
    <row r="746" spans="1:39" ht="15.75">
      <c r="A746" s="63" t="s">
        <v>4027</v>
      </c>
      <c r="B746" s="3"/>
      <c r="C746" s="3"/>
      <c r="D746" s="33">
        <f t="shared" si="15"/>
        <v>0</v>
      </c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273"/>
      <c r="AI746" s="273"/>
      <c r="AJ746" s="63"/>
      <c r="AK746" s="324"/>
      <c r="AL746" s="317"/>
      <c r="AM746" s="63"/>
    </row>
    <row r="747" spans="1:39" ht="15.75">
      <c r="A747" s="63" t="s">
        <v>4008</v>
      </c>
      <c r="B747" s="3"/>
      <c r="C747" s="3"/>
      <c r="D747" s="33">
        <f t="shared" si="15"/>
        <v>0</v>
      </c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273"/>
      <c r="AI747" s="273"/>
      <c r="AJ747" s="63"/>
      <c r="AK747" s="324"/>
      <c r="AL747" s="317"/>
      <c r="AM747" s="63"/>
    </row>
    <row r="748" spans="1:39" ht="15.75">
      <c r="A748" s="63" t="s">
        <v>710</v>
      </c>
      <c r="B748" s="3"/>
      <c r="C748" s="3"/>
      <c r="D748" s="33">
        <f t="shared" si="15"/>
        <v>0</v>
      </c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273"/>
      <c r="AI748" s="273"/>
      <c r="AJ748" s="63"/>
      <c r="AK748" s="324"/>
      <c r="AL748" s="317"/>
      <c r="AM748" s="63"/>
    </row>
    <row r="749" spans="1:39" ht="15.75">
      <c r="A749" s="63" t="s">
        <v>2541</v>
      </c>
      <c r="B749" s="3"/>
      <c r="C749" s="3"/>
      <c r="D749" s="33">
        <f t="shared" si="15"/>
        <v>0</v>
      </c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273"/>
      <c r="AI749" s="273"/>
      <c r="AJ749" s="63"/>
      <c r="AK749" s="324"/>
      <c r="AL749" s="317"/>
      <c r="AM749" s="63"/>
    </row>
    <row r="750" spans="1:39" ht="15.75">
      <c r="A750" s="273" t="s">
        <v>1888</v>
      </c>
      <c r="B750" s="3"/>
      <c r="C750" s="3"/>
      <c r="D750" s="33">
        <f t="shared" si="15"/>
        <v>0</v>
      </c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273"/>
      <c r="AI750" s="273"/>
      <c r="AJ750" s="63"/>
      <c r="AK750" s="324"/>
      <c r="AL750" s="317"/>
      <c r="AM750" s="63"/>
    </row>
    <row r="751" spans="1:39" ht="15.75">
      <c r="D751" s="33"/>
      <c r="F751" s="177"/>
      <c r="G751" s="177"/>
      <c r="H751" s="177"/>
      <c r="I751" s="177"/>
      <c r="J751" s="177"/>
      <c r="K751" s="3"/>
      <c r="L751" s="3"/>
      <c r="M751" s="3"/>
      <c r="N751" s="79"/>
      <c r="O751" s="137"/>
      <c r="Q751" s="109"/>
      <c r="R751" s="109"/>
      <c r="S751" s="82"/>
      <c r="T751" s="82"/>
      <c r="U751" s="3"/>
      <c r="V751" s="79"/>
      <c r="W751" s="137"/>
      <c r="AG751" s="273"/>
      <c r="AH751" s="63"/>
      <c r="AI751" s="324"/>
      <c r="AJ751" s="317"/>
      <c r="AK751" s="63"/>
    </row>
    <row r="752" spans="1:39" ht="15.75">
      <c r="D752" s="33"/>
      <c r="F752" s="177"/>
      <c r="G752" s="177"/>
      <c r="H752" s="177"/>
      <c r="I752" s="177"/>
      <c r="J752" s="177"/>
      <c r="K752" s="3"/>
      <c r="L752" s="3"/>
      <c r="M752" s="3"/>
      <c r="N752" s="79"/>
      <c r="O752" s="137"/>
      <c r="Q752" s="109"/>
      <c r="R752" s="109"/>
      <c r="S752" s="82"/>
      <c r="T752" s="82"/>
      <c r="U752" s="3"/>
      <c r="V752" s="79"/>
      <c r="W752" s="137"/>
    </row>
    <row r="753" spans="1:35" ht="15.75">
      <c r="D753" s="33"/>
      <c r="F753" s="177"/>
      <c r="G753" s="177"/>
      <c r="H753" s="177"/>
      <c r="I753" s="177"/>
      <c r="J753" s="177"/>
      <c r="K753" s="3"/>
      <c r="L753" s="3"/>
      <c r="M753" s="3"/>
      <c r="N753" s="79"/>
      <c r="O753" s="137"/>
      <c r="Q753" s="109"/>
      <c r="R753" s="109"/>
      <c r="S753" s="82"/>
      <c r="T753" s="82"/>
      <c r="U753" s="3"/>
      <c r="V753" s="79"/>
      <c r="W753" s="137"/>
    </row>
    <row r="754" spans="1:35" s="30" customFormat="1" ht="20.25">
      <c r="A754" s="30" t="s">
        <v>173</v>
      </c>
      <c r="B754"/>
      <c r="C754"/>
      <c r="D754" s="32" t="s">
        <v>40</v>
      </c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</row>
    <row r="755" spans="1:35" ht="15.75">
      <c r="A755" s="63" t="s">
        <v>2553</v>
      </c>
      <c r="B755" s="3"/>
      <c r="C755" s="3"/>
      <c r="D755" s="33">
        <f t="shared" ref="D755:D786" si="16">SUM(E755:DZ755)</f>
        <v>0</v>
      </c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63"/>
      <c r="T755" s="63"/>
      <c r="U755" s="63"/>
      <c r="V755" s="335"/>
      <c r="W755" s="317"/>
      <c r="X755" s="63"/>
      <c r="Z755" s="213"/>
      <c r="AA755" s="50"/>
      <c r="AB755" s="50"/>
      <c r="AC755" s="50"/>
      <c r="AD755" s="50"/>
      <c r="AE755" s="213"/>
      <c r="AF755" s="50"/>
      <c r="AG755" s="50"/>
      <c r="AH755" s="28"/>
      <c r="AI755" s="50"/>
    </row>
    <row r="756" spans="1:35" ht="15.75">
      <c r="A756" s="273" t="s">
        <v>1890</v>
      </c>
      <c r="B756" s="3"/>
      <c r="C756" s="3"/>
      <c r="D756" s="33">
        <f t="shared" si="16"/>
        <v>0</v>
      </c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273"/>
      <c r="T756" s="273"/>
      <c r="U756" s="63"/>
      <c r="V756" s="324"/>
      <c r="W756" s="317"/>
      <c r="X756" s="63"/>
      <c r="Z756" s="50"/>
      <c r="AA756" s="50"/>
      <c r="AB756" s="50"/>
      <c r="AC756" s="212"/>
      <c r="AD756" s="50"/>
      <c r="AE756" s="50"/>
      <c r="AF756" s="50"/>
      <c r="AG756" s="50"/>
      <c r="AH756" s="28"/>
      <c r="AI756" s="50"/>
    </row>
    <row r="757" spans="1:35" ht="15.75">
      <c r="A757" s="218" t="s">
        <v>1563</v>
      </c>
      <c r="B757" s="3"/>
      <c r="C757" s="3"/>
      <c r="D757" s="33">
        <f t="shared" si="16"/>
        <v>0</v>
      </c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224"/>
      <c r="T757" s="224"/>
      <c r="U757" s="63"/>
      <c r="V757" s="324"/>
      <c r="W757" s="317"/>
      <c r="X757" s="63"/>
      <c r="Z757" s="50"/>
      <c r="AA757" s="50"/>
      <c r="AB757" s="50"/>
      <c r="AC757" s="50"/>
      <c r="AD757" s="50"/>
      <c r="AE757" s="50"/>
      <c r="AF757" s="50"/>
      <c r="AG757" s="50"/>
      <c r="AH757" s="28"/>
      <c r="AI757" s="50"/>
    </row>
    <row r="758" spans="1:35" ht="15.75">
      <c r="A758" s="273" t="s">
        <v>1883</v>
      </c>
      <c r="B758" s="3"/>
      <c r="C758" s="3"/>
      <c r="D758" s="33">
        <f t="shared" si="16"/>
        <v>0</v>
      </c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273"/>
      <c r="T758" s="273"/>
      <c r="U758" s="63"/>
      <c r="V758" s="324"/>
      <c r="W758" s="317"/>
      <c r="X758" s="63"/>
      <c r="Z758" s="50"/>
      <c r="AA758" s="50"/>
      <c r="AB758" s="50"/>
      <c r="AC758" s="50"/>
      <c r="AD758" s="50"/>
      <c r="AE758" s="50"/>
      <c r="AF758" s="50"/>
      <c r="AG758" s="50"/>
      <c r="AH758" s="28"/>
      <c r="AI758" s="50"/>
    </row>
    <row r="759" spans="1:35" ht="15.75">
      <c r="A759" s="63" t="s">
        <v>4035</v>
      </c>
      <c r="B759" s="3"/>
      <c r="C759" s="3"/>
      <c r="D759" s="33">
        <f t="shared" si="16"/>
        <v>0</v>
      </c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224"/>
      <c r="T759" s="224"/>
      <c r="U759" s="63"/>
      <c r="V759" s="324"/>
      <c r="W759" s="317"/>
      <c r="X759" s="63"/>
      <c r="Z759" s="50"/>
      <c r="AA759" s="50"/>
      <c r="AB759" s="50"/>
      <c r="AC759" s="50"/>
      <c r="AD759" s="50"/>
      <c r="AE759" s="50"/>
      <c r="AF759" s="50"/>
      <c r="AG759" s="50"/>
      <c r="AH759" s="28"/>
      <c r="AI759" s="50"/>
    </row>
    <row r="760" spans="1:35" ht="15.75">
      <c r="A760" s="218" t="s">
        <v>1553</v>
      </c>
      <c r="B760" s="3"/>
      <c r="C760" s="3"/>
      <c r="D760" s="33">
        <f t="shared" si="16"/>
        <v>0</v>
      </c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224"/>
      <c r="T760" s="224"/>
      <c r="U760" s="63"/>
      <c r="V760" s="324"/>
      <c r="W760" s="317"/>
      <c r="X760" s="63"/>
      <c r="Z760" s="50"/>
      <c r="AA760" s="50"/>
      <c r="AB760" s="50"/>
      <c r="AC760" s="50"/>
      <c r="AD760" s="50"/>
      <c r="AE760" s="50"/>
      <c r="AF760" s="50"/>
      <c r="AG760" s="50"/>
      <c r="AH760" s="28"/>
      <c r="AI760" s="50"/>
    </row>
    <row r="761" spans="1:35" ht="15.75">
      <c r="A761" s="63" t="s">
        <v>2542</v>
      </c>
      <c r="B761" s="3"/>
      <c r="C761" s="3"/>
      <c r="D761" s="33">
        <f t="shared" si="16"/>
        <v>0</v>
      </c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63"/>
      <c r="T761" s="63"/>
      <c r="U761" s="63"/>
      <c r="V761" s="335"/>
      <c r="W761" s="317"/>
      <c r="X761" s="63"/>
      <c r="Z761" s="50"/>
      <c r="AA761" s="50"/>
      <c r="AB761" s="50"/>
      <c r="AC761" s="50"/>
      <c r="AD761" s="50"/>
      <c r="AE761" s="50"/>
      <c r="AF761" s="50"/>
      <c r="AG761" s="50"/>
      <c r="AH761" s="28"/>
      <c r="AI761" s="50"/>
    </row>
    <row r="762" spans="1:35" ht="15.75">
      <c r="A762" s="273" t="s">
        <v>1</v>
      </c>
      <c r="B762" s="3"/>
      <c r="C762" s="3"/>
      <c r="D762" s="33">
        <f t="shared" si="16"/>
        <v>0</v>
      </c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273"/>
      <c r="T762" s="273"/>
      <c r="U762" s="63"/>
      <c r="V762" s="324"/>
      <c r="W762" s="317"/>
      <c r="X762" s="63"/>
      <c r="Z762" s="50"/>
      <c r="AA762" s="50"/>
      <c r="AB762" s="50"/>
      <c r="AC762" s="50"/>
      <c r="AD762" s="50"/>
      <c r="AE762" s="50"/>
      <c r="AF762" s="50"/>
      <c r="AG762" s="50"/>
      <c r="AH762" s="28"/>
      <c r="AI762" s="50"/>
    </row>
    <row r="763" spans="1:35" ht="15.75">
      <c r="A763" s="273" t="s">
        <v>1898</v>
      </c>
      <c r="B763" s="3"/>
      <c r="C763" s="3"/>
      <c r="D763" s="33">
        <f t="shared" si="16"/>
        <v>0</v>
      </c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273"/>
      <c r="T763" s="273"/>
      <c r="U763" s="63"/>
      <c r="V763" s="324"/>
      <c r="W763" s="317"/>
      <c r="X763" s="63"/>
      <c r="Z763" s="50"/>
      <c r="AA763" s="50"/>
      <c r="AB763" s="50"/>
      <c r="AC763" s="50"/>
      <c r="AD763" s="50"/>
      <c r="AE763" s="50"/>
      <c r="AF763" s="50"/>
      <c r="AG763" s="50"/>
      <c r="AH763" s="28"/>
      <c r="AI763" s="50"/>
    </row>
    <row r="764" spans="1:35" ht="15.75">
      <c r="A764" s="63" t="s">
        <v>2560</v>
      </c>
      <c r="B764" s="3"/>
      <c r="C764" s="3"/>
      <c r="D764" s="33">
        <f t="shared" si="16"/>
        <v>0</v>
      </c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63"/>
      <c r="T764" s="63"/>
      <c r="U764" s="63"/>
      <c r="V764" s="335"/>
      <c r="W764" s="317"/>
      <c r="X764" s="63"/>
      <c r="Z764" s="50"/>
      <c r="AA764" s="50"/>
      <c r="AB764" s="50"/>
      <c r="AC764" s="50"/>
      <c r="AD764" s="50"/>
      <c r="AE764" s="50"/>
      <c r="AF764" s="50"/>
      <c r="AG764" s="50"/>
      <c r="AH764" s="28"/>
      <c r="AI764" s="50"/>
    </row>
    <row r="765" spans="1:35" ht="15.75">
      <c r="A765" s="63" t="s">
        <v>4016</v>
      </c>
      <c r="B765" s="3"/>
      <c r="C765" s="3"/>
      <c r="D765" s="33">
        <f t="shared" si="16"/>
        <v>0</v>
      </c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224"/>
      <c r="T765" s="224"/>
      <c r="U765" s="63"/>
      <c r="V765" s="324"/>
      <c r="W765" s="317"/>
      <c r="X765" s="63"/>
      <c r="Z765" s="50"/>
      <c r="AA765" s="50"/>
      <c r="AB765" s="50"/>
      <c r="AC765" s="50"/>
      <c r="AD765" s="50"/>
      <c r="AE765" s="50"/>
      <c r="AF765" s="213"/>
      <c r="AG765" s="50"/>
      <c r="AH765" s="28"/>
      <c r="AI765" s="50"/>
    </row>
    <row r="766" spans="1:35" ht="15.75">
      <c r="A766" s="218" t="s">
        <v>1559</v>
      </c>
      <c r="B766" s="3"/>
      <c r="C766" s="3"/>
      <c r="D766" s="33">
        <f t="shared" si="16"/>
        <v>0</v>
      </c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63"/>
      <c r="T766" s="63"/>
      <c r="U766" s="63"/>
      <c r="V766" s="324"/>
      <c r="W766" s="317"/>
      <c r="X766" s="63"/>
      <c r="Z766" s="50"/>
      <c r="AA766" s="50"/>
      <c r="AB766" s="50"/>
      <c r="AC766" s="50"/>
      <c r="AD766" s="50"/>
      <c r="AE766" s="50"/>
      <c r="AF766" s="50"/>
      <c r="AG766" s="50"/>
      <c r="AH766" s="28"/>
      <c r="AI766" s="50"/>
    </row>
    <row r="767" spans="1:35" ht="15.75">
      <c r="A767" s="63" t="s">
        <v>4309</v>
      </c>
      <c r="B767" s="3"/>
      <c r="C767" s="3"/>
      <c r="D767" s="33">
        <f t="shared" si="16"/>
        <v>0</v>
      </c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273"/>
      <c r="T767" s="273"/>
      <c r="U767" s="63"/>
      <c r="V767" s="324"/>
      <c r="W767" s="317"/>
      <c r="X767" s="63"/>
      <c r="Z767" s="50"/>
      <c r="AA767" s="50"/>
      <c r="AB767" s="50"/>
      <c r="AC767" s="50"/>
      <c r="AD767" s="50"/>
      <c r="AE767" s="50"/>
      <c r="AF767" s="50"/>
      <c r="AG767" s="50"/>
      <c r="AH767" s="28"/>
      <c r="AI767" s="50"/>
    </row>
    <row r="768" spans="1:35" ht="15.75">
      <c r="A768" s="63" t="s">
        <v>728</v>
      </c>
      <c r="B768" s="3"/>
      <c r="C768" s="3"/>
      <c r="D768" s="33">
        <f t="shared" si="16"/>
        <v>0</v>
      </c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63"/>
      <c r="T768" s="63"/>
      <c r="U768" s="63"/>
      <c r="V768" s="324"/>
      <c r="W768" s="317"/>
      <c r="X768" s="63"/>
      <c r="Z768" s="50"/>
      <c r="AA768" s="50"/>
      <c r="AB768" s="50"/>
      <c r="AC768" s="50"/>
      <c r="AD768" s="50"/>
      <c r="AE768" s="50"/>
      <c r="AF768" s="50"/>
      <c r="AG768" s="50"/>
      <c r="AH768" s="28"/>
      <c r="AI768" s="50"/>
    </row>
    <row r="769" spans="1:35" ht="15.75">
      <c r="A769" s="63" t="s">
        <v>4006</v>
      </c>
      <c r="B769" s="3"/>
      <c r="C769" s="3"/>
      <c r="D769" s="33">
        <f t="shared" si="16"/>
        <v>0</v>
      </c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273"/>
      <c r="T769" s="273"/>
      <c r="U769" s="63"/>
      <c r="V769" s="324"/>
      <c r="W769" s="317"/>
      <c r="X769" s="63"/>
      <c r="Z769" s="50"/>
      <c r="AA769" s="50"/>
      <c r="AB769" s="50"/>
      <c r="AC769" s="50"/>
      <c r="AD769" s="50"/>
      <c r="AE769" s="50"/>
      <c r="AF769" s="50"/>
      <c r="AG769" s="50"/>
      <c r="AH769" s="28"/>
      <c r="AI769" s="50"/>
    </row>
    <row r="770" spans="1:35" ht="15.75">
      <c r="A770" s="273" t="s">
        <v>1927</v>
      </c>
      <c r="B770" s="3"/>
      <c r="C770" s="3"/>
      <c r="D770" s="33">
        <f t="shared" si="16"/>
        <v>0</v>
      </c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63"/>
      <c r="T770" s="63"/>
      <c r="U770" s="63"/>
      <c r="V770" s="335"/>
      <c r="W770" s="317"/>
      <c r="X770" s="63"/>
      <c r="Z770" s="50"/>
      <c r="AA770" s="50"/>
      <c r="AB770" s="50"/>
      <c r="AC770" s="50"/>
      <c r="AD770" s="50"/>
      <c r="AE770" s="50"/>
      <c r="AF770" s="50"/>
      <c r="AG770" s="50"/>
      <c r="AH770" s="28"/>
      <c r="AI770" s="50"/>
    </row>
    <row r="771" spans="1:35" ht="15.75">
      <c r="A771" s="63" t="s">
        <v>745</v>
      </c>
      <c r="B771" s="3"/>
      <c r="C771" s="3"/>
      <c r="D771" s="33">
        <f t="shared" si="16"/>
        <v>0</v>
      </c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63"/>
      <c r="T771" s="63"/>
      <c r="U771" s="63"/>
      <c r="V771" s="324"/>
      <c r="W771" s="317"/>
      <c r="X771" s="63"/>
      <c r="Z771" s="50"/>
      <c r="AA771" s="50"/>
      <c r="AB771" s="50"/>
      <c r="AC771" s="50"/>
      <c r="AD771" s="50"/>
      <c r="AE771" s="50"/>
      <c r="AF771" s="50"/>
      <c r="AG771" s="50"/>
      <c r="AH771" s="28"/>
      <c r="AI771" s="50"/>
    </row>
    <row r="772" spans="1:35" ht="15.75">
      <c r="A772" s="273" t="s">
        <v>1886</v>
      </c>
      <c r="B772" s="3"/>
      <c r="C772" s="3"/>
      <c r="D772" s="33">
        <f t="shared" si="16"/>
        <v>0</v>
      </c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273"/>
      <c r="T772" s="273"/>
      <c r="U772" s="63"/>
      <c r="V772" s="324"/>
      <c r="W772" s="317"/>
      <c r="X772" s="63"/>
      <c r="Z772" s="50"/>
      <c r="AA772" s="50"/>
      <c r="AB772" s="50"/>
      <c r="AC772" s="50"/>
      <c r="AD772" s="50"/>
      <c r="AE772" s="50"/>
      <c r="AF772" s="50"/>
      <c r="AG772" s="50"/>
      <c r="AH772" s="28"/>
      <c r="AI772" s="50"/>
    </row>
    <row r="773" spans="1:35" ht="15.75">
      <c r="A773" s="63" t="s">
        <v>2543</v>
      </c>
      <c r="B773" s="3"/>
      <c r="C773" s="3"/>
      <c r="D773" s="33">
        <f t="shared" si="16"/>
        <v>0</v>
      </c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63"/>
      <c r="T773" s="63"/>
      <c r="U773" s="63"/>
      <c r="V773" s="335"/>
      <c r="W773" s="317"/>
      <c r="X773" s="63"/>
      <c r="Z773" s="50"/>
      <c r="AA773" s="50"/>
      <c r="AB773" s="50"/>
      <c r="AC773" s="50"/>
      <c r="AD773" s="50"/>
      <c r="AE773" s="50"/>
      <c r="AF773" s="50"/>
      <c r="AG773" s="50"/>
      <c r="AH773" s="28"/>
      <c r="AI773" s="50"/>
    </row>
    <row r="774" spans="1:35" ht="15.75">
      <c r="A774" s="63" t="s">
        <v>153</v>
      </c>
      <c r="B774" s="3"/>
      <c r="C774" s="3"/>
      <c r="D774" s="33">
        <f t="shared" si="16"/>
        <v>0</v>
      </c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63"/>
      <c r="T774" s="63"/>
      <c r="U774" s="63"/>
      <c r="V774" s="335"/>
      <c r="W774" s="317"/>
      <c r="X774" s="63"/>
      <c r="Z774" s="50"/>
      <c r="AA774" s="50"/>
      <c r="AB774" s="50"/>
      <c r="AC774" s="50"/>
      <c r="AD774" s="50"/>
      <c r="AE774" s="50"/>
      <c r="AF774" s="50"/>
      <c r="AG774" s="50"/>
      <c r="AH774" s="28"/>
      <c r="AI774" s="50"/>
    </row>
    <row r="775" spans="1:35" ht="15.75">
      <c r="A775" s="273" t="s">
        <v>1899</v>
      </c>
      <c r="B775" s="3"/>
      <c r="C775" s="3"/>
      <c r="D775" s="33">
        <f t="shared" si="16"/>
        <v>0</v>
      </c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273"/>
      <c r="T775" s="273"/>
      <c r="U775" s="63"/>
      <c r="V775" s="325"/>
      <c r="W775" s="317"/>
      <c r="X775" s="63"/>
      <c r="Z775" s="50"/>
      <c r="AA775" s="50"/>
      <c r="AB775" s="50"/>
      <c r="AC775" s="50"/>
      <c r="AD775" s="50"/>
      <c r="AE775" s="50"/>
      <c r="AF775" s="50"/>
      <c r="AG775" s="50"/>
      <c r="AH775" s="28"/>
      <c r="AI775" s="50"/>
    </row>
    <row r="776" spans="1:35" ht="15.75">
      <c r="A776" s="63" t="s">
        <v>2546</v>
      </c>
      <c r="B776" s="3"/>
      <c r="C776" s="3"/>
      <c r="D776" s="33">
        <f t="shared" si="16"/>
        <v>0</v>
      </c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273"/>
      <c r="T776" s="273"/>
      <c r="U776" s="63"/>
      <c r="V776" s="324"/>
      <c r="W776" s="317"/>
      <c r="X776" s="63"/>
      <c r="Z776" s="50"/>
      <c r="AA776" s="50"/>
      <c r="AB776" s="50"/>
      <c r="AC776" s="50"/>
      <c r="AD776" s="50"/>
      <c r="AE776" s="50"/>
      <c r="AF776" s="50"/>
      <c r="AG776" s="50"/>
      <c r="AH776" s="28"/>
      <c r="AI776" s="50"/>
    </row>
    <row r="777" spans="1:35" ht="15.75">
      <c r="A777" s="63" t="s">
        <v>2559</v>
      </c>
      <c r="B777" s="3"/>
      <c r="C777" s="3"/>
      <c r="D777" s="33">
        <f t="shared" si="16"/>
        <v>0</v>
      </c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273"/>
      <c r="T777" s="273"/>
      <c r="U777" s="63"/>
      <c r="V777" s="324"/>
      <c r="W777" s="317"/>
      <c r="X777" s="63"/>
      <c r="Z777" s="50"/>
      <c r="AA777" s="50"/>
      <c r="AB777" s="50"/>
      <c r="AC777" s="50"/>
      <c r="AD777" s="50"/>
      <c r="AE777" s="50"/>
      <c r="AF777" s="50"/>
      <c r="AG777" s="50"/>
      <c r="AH777" s="28"/>
      <c r="AI777" s="50"/>
    </row>
    <row r="778" spans="1:35" ht="15.75">
      <c r="A778" s="273" t="s">
        <v>9</v>
      </c>
      <c r="B778" s="3"/>
      <c r="C778" s="3"/>
      <c r="D778" s="33">
        <f t="shared" si="16"/>
        <v>0</v>
      </c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63"/>
      <c r="T778" s="63"/>
      <c r="U778" s="63"/>
      <c r="V778" s="335"/>
      <c r="W778" s="317"/>
      <c r="X778" s="63"/>
      <c r="Z778" s="50"/>
      <c r="AA778" s="50"/>
      <c r="AB778" s="50"/>
      <c r="AC778" s="50"/>
      <c r="AD778" s="50"/>
      <c r="AE778" s="50"/>
      <c r="AF778" s="50"/>
      <c r="AG778" s="50"/>
      <c r="AH778" s="28"/>
      <c r="AI778" s="50"/>
    </row>
    <row r="779" spans="1:35" ht="15.75">
      <c r="A779" s="63" t="s">
        <v>4019</v>
      </c>
      <c r="B779" s="3"/>
      <c r="C779" s="3"/>
      <c r="D779" s="33">
        <f t="shared" si="16"/>
        <v>0</v>
      </c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273"/>
      <c r="T779" s="273"/>
      <c r="U779" s="63"/>
      <c r="V779" s="324"/>
      <c r="W779" s="317"/>
      <c r="X779" s="63"/>
      <c r="Z779" s="50"/>
      <c r="AA779" s="50"/>
      <c r="AB779" s="50"/>
      <c r="AC779" s="50"/>
      <c r="AD779" s="50"/>
      <c r="AE779" s="50"/>
      <c r="AF779" s="50"/>
      <c r="AG779" s="50"/>
      <c r="AH779" s="28"/>
      <c r="AI779" s="50"/>
    </row>
    <row r="780" spans="1:35" ht="15.75">
      <c r="A780" s="273" t="s">
        <v>1894</v>
      </c>
      <c r="B780" s="3"/>
      <c r="C780" s="3"/>
      <c r="D780" s="33">
        <f t="shared" si="16"/>
        <v>0</v>
      </c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224"/>
      <c r="T780" s="224"/>
      <c r="U780" s="63"/>
      <c r="V780" s="324"/>
      <c r="W780" s="317"/>
      <c r="X780" s="63"/>
      <c r="Z780" s="50"/>
      <c r="AA780" s="50"/>
      <c r="AB780" s="50"/>
      <c r="AC780" s="50"/>
      <c r="AD780" s="50"/>
      <c r="AE780" s="50"/>
      <c r="AF780" s="50"/>
      <c r="AG780" s="50"/>
      <c r="AH780" s="28"/>
      <c r="AI780" s="50"/>
    </row>
    <row r="781" spans="1:35" ht="15.75">
      <c r="A781" s="273" t="s">
        <v>11</v>
      </c>
      <c r="B781" s="3"/>
      <c r="C781" s="3"/>
      <c r="D781" s="33">
        <f t="shared" si="16"/>
        <v>0</v>
      </c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63"/>
      <c r="T781" s="63"/>
      <c r="U781" s="63"/>
      <c r="V781" s="324"/>
      <c r="W781" s="317"/>
      <c r="X781" s="63"/>
      <c r="Z781" s="50"/>
      <c r="AA781" s="50"/>
      <c r="AB781" s="50"/>
      <c r="AC781" s="50"/>
      <c r="AD781" s="50"/>
      <c r="AE781" s="50"/>
      <c r="AF781" s="211"/>
      <c r="AG781" s="50"/>
      <c r="AH781" s="28"/>
      <c r="AI781" s="50"/>
    </row>
    <row r="782" spans="1:35" ht="15.75">
      <c r="A782" s="63" t="s">
        <v>2544</v>
      </c>
      <c r="B782" s="3"/>
      <c r="C782" s="3"/>
      <c r="D782" s="33">
        <f t="shared" si="16"/>
        <v>0</v>
      </c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273"/>
      <c r="T782" s="273"/>
      <c r="U782" s="63"/>
      <c r="V782" s="324"/>
      <c r="W782" s="317"/>
      <c r="X782" s="63"/>
      <c r="Z782" s="50"/>
      <c r="AA782" s="50"/>
      <c r="AB782" s="50"/>
      <c r="AC782" s="50"/>
      <c r="AD782" s="50"/>
      <c r="AE782" s="50"/>
      <c r="AF782" s="212"/>
      <c r="AG782" s="50"/>
      <c r="AH782" s="28"/>
      <c r="AI782" s="50"/>
    </row>
    <row r="783" spans="1:35" ht="15.75">
      <c r="A783" s="273" t="s">
        <v>1900</v>
      </c>
      <c r="B783" s="3"/>
      <c r="C783" s="3"/>
      <c r="D783" s="33">
        <f t="shared" si="16"/>
        <v>0</v>
      </c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63"/>
      <c r="T783" s="63"/>
      <c r="U783" s="63"/>
      <c r="V783" s="335"/>
      <c r="W783" s="317"/>
      <c r="X783" s="63"/>
      <c r="Z783" s="50"/>
      <c r="AA783" s="50"/>
      <c r="AB783" s="50"/>
      <c r="AC783" s="50"/>
      <c r="AD783" s="50"/>
      <c r="AE783" s="50"/>
      <c r="AF783" s="50"/>
      <c r="AG783" s="50"/>
      <c r="AH783" s="28"/>
      <c r="AI783" s="50"/>
    </row>
    <row r="784" spans="1:35" ht="15.75">
      <c r="A784" s="218" t="s">
        <v>1561</v>
      </c>
      <c r="B784" s="3"/>
      <c r="C784" s="3"/>
      <c r="D784" s="33">
        <f t="shared" si="16"/>
        <v>0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273"/>
      <c r="T784" s="273"/>
      <c r="U784" s="63"/>
      <c r="V784" s="325"/>
      <c r="W784" s="317"/>
      <c r="X784" s="63"/>
      <c r="Z784" s="50"/>
      <c r="AA784" s="50"/>
      <c r="AB784" s="50"/>
      <c r="AC784" s="50"/>
      <c r="AD784" s="50"/>
      <c r="AE784" s="50"/>
      <c r="AF784" s="50"/>
      <c r="AG784" s="50"/>
      <c r="AH784" s="28"/>
      <c r="AI784" s="50"/>
    </row>
    <row r="785" spans="1:35" ht="15.75">
      <c r="A785" s="63" t="s">
        <v>685</v>
      </c>
      <c r="B785" s="3"/>
      <c r="C785" s="3"/>
      <c r="D785" s="33">
        <f t="shared" si="16"/>
        <v>0</v>
      </c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273"/>
      <c r="T785" s="273"/>
      <c r="U785" s="63"/>
      <c r="V785" s="325"/>
      <c r="W785" s="317"/>
      <c r="X785" s="63"/>
      <c r="Z785" s="211"/>
      <c r="AA785" s="50"/>
      <c r="AB785" s="50"/>
      <c r="AC785" s="50"/>
      <c r="AD785" s="50"/>
      <c r="AE785" s="50"/>
      <c r="AF785" s="50"/>
      <c r="AG785" s="50"/>
      <c r="AH785" s="28"/>
      <c r="AI785" s="50"/>
    </row>
    <row r="786" spans="1:35" ht="15.75">
      <c r="A786" s="273" t="s">
        <v>1891</v>
      </c>
      <c r="B786" s="3"/>
      <c r="C786" s="3"/>
      <c r="D786" s="33">
        <f t="shared" si="16"/>
        <v>0</v>
      </c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63"/>
      <c r="T786" s="63"/>
      <c r="U786" s="63"/>
      <c r="V786" s="324"/>
      <c r="W786" s="317"/>
      <c r="X786" s="63"/>
      <c r="Z786" s="50"/>
      <c r="AA786" s="50"/>
      <c r="AB786" s="50"/>
      <c r="AC786" s="50"/>
      <c r="AD786" s="50"/>
      <c r="AE786" s="50"/>
      <c r="AF786" s="50"/>
      <c r="AG786" s="50"/>
      <c r="AH786" s="28"/>
      <c r="AI786" s="50"/>
    </row>
    <row r="787" spans="1:35" ht="15.75">
      <c r="A787" s="63" t="s">
        <v>4015</v>
      </c>
      <c r="B787" s="3"/>
      <c r="C787" s="3"/>
      <c r="D787" s="33">
        <f t="shared" ref="D787:D818" si="17">SUM(E787:DZ787)</f>
        <v>0</v>
      </c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273"/>
      <c r="T787" s="273"/>
      <c r="U787" s="63"/>
      <c r="V787" s="324"/>
      <c r="W787" s="317"/>
      <c r="X787" s="63"/>
      <c r="Z787" s="50"/>
      <c r="AA787" s="50"/>
      <c r="AB787" s="50"/>
      <c r="AC787" s="50"/>
      <c r="AD787" s="50"/>
      <c r="AE787" s="50"/>
      <c r="AF787" s="50"/>
      <c r="AG787" s="50"/>
      <c r="AH787" s="28"/>
      <c r="AI787" s="50"/>
    </row>
    <row r="788" spans="1:35" ht="15.75">
      <c r="A788" s="63" t="s">
        <v>740</v>
      </c>
      <c r="B788" s="3"/>
      <c r="C788" s="3"/>
      <c r="D788" s="33">
        <f t="shared" si="17"/>
        <v>0</v>
      </c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63"/>
      <c r="T788" s="63"/>
      <c r="U788" s="63"/>
      <c r="V788" s="335"/>
      <c r="W788" s="317"/>
      <c r="X788" s="63"/>
      <c r="Z788" s="50"/>
      <c r="AA788" s="50"/>
      <c r="AB788" s="50"/>
      <c r="AC788" s="50"/>
      <c r="AD788" s="50"/>
      <c r="AE788" s="50"/>
      <c r="AF788" s="50"/>
      <c r="AG788" s="50"/>
      <c r="AH788" s="28"/>
      <c r="AI788" s="50"/>
    </row>
    <row r="789" spans="1:35" ht="15.75">
      <c r="A789" s="273" t="s">
        <v>15</v>
      </c>
      <c r="B789" s="3"/>
      <c r="C789" s="3"/>
      <c r="D789" s="33">
        <f t="shared" si="17"/>
        <v>0</v>
      </c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273"/>
      <c r="T789" s="273"/>
      <c r="U789" s="63"/>
      <c r="V789" s="325"/>
      <c r="W789" s="317"/>
      <c r="X789" s="63"/>
      <c r="Z789" s="50"/>
      <c r="AA789" s="50"/>
      <c r="AB789" s="50"/>
      <c r="AC789" s="50"/>
      <c r="AD789" s="50"/>
      <c r="AE789" s="50"/>
      <c r="AF789" s="50"/>
      <c r="AG789" s="50"/>
      <c r="AH789" s="28"/>
      <c r="AI789" s="50"/>
    </row>
    <row r="790" spans="1:35" ht="15.75">
      <c r="A790" s="63" t="s">
        <v>4024</v>
      </c>
      <c r="B790" s="3"/>
      <c r="C790" s="3"/>
      <c r="D790" s="33">
        <f t="shared" si="17"/>
        <v>0</v>
      </c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273"/>
      <c r="T790" s="273"/>
      <c r="U790" s="63"/>
      <c r="V790" s="324"/>
      <c r="W790" s="317"/>
      <c r="X790" s="63"/>
      <c r="Z790" s="50"/>
      <c r="AA790" s="50"/>
      <c r="AB790" s="50"/>
      <c r="AC790" s="50"/>
      <c r="AD790" s="50"/>
      <c r="AE790" s="50"/>
      <c r="AF790" s="50"/>
      <c r="AG790" s="50"/>
      <c r="AH790" s="28"/>
      <c r="AI790" s="50"/>
    </row>
    <row r="791" spans="1:35" ht="15.75">
      <c r="A791" s="63" t="s">
        <v>2563</v>
      </c>
      <c r="B791" s="3"/>
      <c r="C791" s="3"/>
      <c r="D791" s="33">
        <f t="shared" si="17"/>
        <v>0</v>
      </c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63"/>
      <c r="T791" s="63"/>
      <c r="U791" s="63"/>
      <c r="V791" s="324"/>
      <c r="W791" s="317"/>
      <c r="X791" s="63"/>
      <c r="Z791" s="50"/>
      <c r="AA791" s="50"/>
      <c r="AB791" s="50"/>
      <c r="AC791" s="50"/>
      <c r="AD791" s="50"/>
      <c r="AE791" s="50"/>
      <c r="AF791" s="50"/>
      <c r="AG791" s="50"/>
      <c r="AH791" s="28"/>
      <c r="AI791" s="50"/>
    </row>
    <row r="792" spans="1:35" ht="15.75">
      <c r="A792" s="273" t="s">
        <v>1887</v>
      </c>
      <c r="B792" s="3"/>
      <c r="C792" s="3"/>
      <c r="D792" s="33">
        <f t="shared" si="17"/>
        <v>0</v>
      </c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63"/>
      <c r="T792" s="63"/>
      <c r="U792" s="63"/>
      <c r="V792" s="324"/>
      <c r="W792" s="317"/>
      <c r="X792" s="63"/>
      <c r="Z792" s="50"/>
      <c r="AA792" s="50"/>
      <c r="AB792" s="50"/>
      <c r="AC792" s="50"/>
      <c r="AD792" s="50"/>
      <c r="AE792" s="50"/>
      <c r="AF792" s="50"/>
      <c r="AG792" s="50"/>
      <c r="AH792" s="28"/>
      <c r="AI792" s="50"/>
    </row>
    <row r="793" spans="1:35" ht="15.75">
      <c r="A793" s="273" t="s">
        <v>17</v>
      </c>
      <c r="B793" s="3"/>
      <c r="C793" s="3"/>
      <c r="D793" s="33">
        <f t="shared" si="17"/>
        <v>0</v>
      </c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63"/>
      <c r="T793" s="63"/>
      <c r="U793" s="63"/>
      <c r="V793" s="335"/>
      <c r="W793" s="317"/>
      <c r="X793" s="63"/>
      <c r="Z793" s="50"/>
      <c r="AA793" s="50"/>
      <c r="AB793" s="50"/>
      <c r="AC793" s="50"/>
      <c r="AD793" s="50"/>
      <c r="AE793" s="50"/>
      <c r="AF793" s="50"/>
      <c r="AG793" s="50"/>
      <c r="AH793" s="28"/>
      <c r="AI793" s="50"/>
    </row>
    <row r="794" spans="1:35" ht="15.75">
      <c r="A794" s="63" t="s">
        <v>714</v>
      </c>
      <c r="B794" s="3"/>
      <c r="C794" s="3"/>
      <c r="D794" s="33">
        <f t="shared" si="17"/>
        <v>0</v>
      </c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63"/>
      <c r="T794" s="63"/>
      <c r="U794" s="63"/>
      <c r="V794" s="335"/>
      <c r="W794" s="317"/>
      <c r="X794" s="63"/>
      <c r="Z794" s="50"/>
      <c r="AA794" s="50"/>
      <c r="AB794" s="50"/>
      <c r="AC794" s="50"/>
      <c r="AD794" s="50"/>
      <c r="AE794" s="50"/>
      <c r="AF794" s="50"/>
      <c r="AG794" s="50"/>
      <c r="AH794" s="28"/>
      <c r="AI794" s="50"/>
    </row>
    <row r="795" spans="1:35" ht="15.75">
      <c r="A795" s="63" t="s">
        <v>162</v>
      </c>
      <c r="B795" s="3"/>
      <c r="C795" s="3"/>
      <c r="D795" s="33">
        <f t="shared" si="17"/>
        <v>0</v>
      </c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63"/>
      <c r="T795" s="63"/>
      <c r="U795" s="63"/>
      <c r="V795" s="335"/>
      <c r="W795" s="317"/>
      <c r="X795" s="63"/>
      <c r="Z795" s="50"/>
      <c r="AA795" s="50"/>
      <c r="AB795" s="50"/>
      <c r="AC795" s="211"/>
      <c r="AD795" s="50"/>
      <c r="AE795" s="50"/>
      <c r="AF795" s="50"/>
      <c r="AG795" s="50"/>
      <c r="AH795" s="28"/>
      <c r="AI795" s="50"/>
    </row>
    <row r="796" spans="1:35" ht="15.75">
      <c r="A796" s="63" t="s">
        <v>2548</v>
      </c>
      <c r="B796" s="3"/>
      <c r="C796" s="3"/>
      <c r="D796" s="33">
        <f t="shared" si="17"/>
        <v>0</v>
      </c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224"/>
      <c r="T796" s="224"/>
      <c r="U796" s="63"/>
      <c r="V796" s="324"/>
      <c r="W796" s="317"/>
      <c r="X796" s="63"/>
      <c r="Z796" s="50"/>
      <c r="AA796" s="50"/>
      <c r="AB796" s="50"/>
      <c r="AC796" s="50"/>
      <c r="AD796" s="50"/>
      <c r="AE796" s="50"/>
      <c r="AF796" s="50"/>
      <c r="AG796" s="50"/>
      <c r="AH796" s="28"/>
      <c r="AI796" s="50"/>
    </row>
    <row r="797" spans="1:35" ht="15.75">
      <c r="A797" s="63" t="s">
        <v>4018</v>
      </c>
      <c r="B797" s="3"/>
      <c r="C797" s="3"/>
      <c r="D797" s="33">
        <f t="shared" si="17"/>
        <v>0</v>
      </c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63"/>
      <c r="T797" s="63"/>
      <c r="U797" s="63"/>
      <c r="V797" s="335"/>
      <c r="W797" s="317"/>
      <c r="X797" s="63"/>
      <c r="Z797" s="50"/>
      <c r="AA797" s="50"/>
      <c r="AB797" s="50"/>
      <c r="AC797" s="50"/>
      <c r="AD797" s="50"/>
      <c r="AE797" s="50"/>
      <c r="AF797" s="50"/>
      <c r="AG797" s="50"/>
      <c r="AH797" s="28"/>
      <c r="AI797" s="50"/>
    </row>
    <row r="798" spans="1:35" ht="15.75">
      <c r="A798" s="63" t="s">
        <v>2567</v>
      </c>
      <c r="B798" s="3"/>
      <c r="C798" s="3"/>
      <c r="D798" s="33">
        <f t="shared" si="17"/>
        <v>0</v>
      </c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273"/>
      <c r="T798" s="273"/>
      <c r="U798" s="63"/>
      <c r="V798" s="324"/>
      <c r="W798" s="317"/>
      <c r="X798" s="63"/>
      <c r="Z798" s="50"/>
      <c r="AA798" s="212"/>
      <c r="AB798" s="211"/>
      <c r="AC798" s="50"/>
      <c r="AD798" s="211"/>
      <c r="AE798" s="211"/>
      <c r="AF798" s="50"/>
      <c r="AG798" s="50"/>
      <c r="AH798" s="28"/>
      <c r="AI798" s="50"/>
    </row>
    <row r="799" spans="1:35" ht="15.75">
      <c r="A799" s="63" t="s">
        <v>2551</v>
      </c>
      <c r="B799" s="3"/>
      <c r="C799" s="3"/>
      <c r="D799" s="33">
        <f t="shared" si="17"/>
        <v>0</v>
      </c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273"/>
      <c r="T799" s="273"/>
      <c r="U799" s="63"/>
      <c r="V799" s="324"/>
      <c r="W799" s="317"/>
      <c r="X799" s="63"/>
      <c r="Z799" s="50"/>
      <c r="AA799" s="50"/>
      <c r="AB799" s="50"/>
      <c r="AC799" s="50"/>
      <c r="AD799" s="50"/>
      <c r="AE799" s="50"/>
      <c r="AF799" s="50"/>
      <c r="AG799" s="50"/>
      <c r="AH799" s="28"/>
      <c r="AI799" s="50"/>
    </row>
    <row r="800" spans="1:35" ht="15.75">
      <c r="A800" s="218" t="s">
        <v>1549</v>
      </c>
      <c r="B800" s="3"/>
      <c r="C800" s="3"/>
      <c r="D800" s="33">
        <f t="shared" si="17"/>
        <v>0</v>
      </c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63"/>
      <c r="T800" s="63"/>
      <c r="U800" s="63"/>
      <c r="V800" s="324"/>
      <c r="W800" s="317"/>
      <c r="X800" s="63"/>
      <c r="Z800" s="50"/>
      <c r="AA800" s="211"/>
      <c r="AB800" s="50"/>
      <c r="AC800" s="50"/>
      <c r="AD800" s="213"/>
      <c r="AE800" s="212"/>
      <c r="AF800" s="50"/>
      <c r="AG800" s="211"/>
      <c r="AH800" s="28"/>
      <c r="AI800" s="50"/>
    </row>
    <row r="801" spans="1:35" ht="15.75">
      <c r="A801" s="63" t="s">
        <v>4010</v>
      </c>
      <c r="B801" s="3"/>
      <c r="C801" s="3"/>
      <c r="D801" s="33">
        <f t="shared" si="17"/>
        <v>0</v>
      </c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63"/>
      <c r="T801" s="63"/>
      <c r="U801" s="63"/>
      <c r="V801" s="324"/>
      <c r="W801" s="317"/>
      <c r="X801" s="63"/>
      <c r="Z801" s="50"/>
      <c r="AA801" s="50"/>
      <c r="AB801" s="50"/>
      <c r="AC801" s="50"/>
      <c r="AD801" s="50"/>
      <c r="AE801" s="50"/>
      <c r="AF801" s="50"/>
      <c r="AG801" s="50"/>
      <c r="AH801" s="28"/>
      <c r="AI801" s="50"/>
    </row>
    <row r="802" spans="1:35" ht="15.75">
      <c r="A802" s="63" t="s">
        <v>2547</v>
      </c>
      <c r="B802" s="3"/>
      <c r="C802" s="3"/>
      <c r="D802" s="33">
        <f t="shared" si="17"/>
        <v>0</v>
      </c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63"/>
      <c r="T802" s="63"/>
      <c r="U802" s="63"/>
      <c r="V802" s="324"/>
      <c r="W802" s="317"/>
      <c r="X802" s="63"/>
      <c r="Z802" s="50"/>
      <c r="AA802" s="50"/>
      <c r="AB802" s="50"/>
      <c r="AC802" s="50"/>
      <c r="AD802" s="50"/>
      <c r="AE802" s="50"/>
      <c r="AF802" s="50"/>
      <c r="AG802" s="50"/>
      <c r="AH802" s="28"/>
      <c r="AI802" s="50"/>
    </row>
    <row r="803" spans="1:35" ht="15.75">
      <c r="A803" s="63" t="s">
        <v>4030</v>
      </c>
      <c r="B803" s="3"/>
      <c r="C803" s="3"/>
      <c r="D803" s="33">
        <f t="shared" si="17"/>
        <v>0</v>
      </c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273"/>
      <c r="T803" s="273"/>
      <c r="U803" s="63"/>
      <c r="V803" s="325"/>
      <c r="W803" s="317"/>
      <c r="X803" s="63"/>
      <c r="Z803" s="50"/>
      <c r="AA803" s="50"/>
      <c r="AB803" s="50"/>
      <c r="AC803" s="50"/>
      <c r="AD803" s="50"/>
      <c r="AE803" s="50"/>
      <c r="AF803" s="50"/>
      <c r="AG803" s="50"/>
      <c r="AH803" s="28"/>
      <c r="AI803" s="50"/>
    </row>
    <row r="804" spans="1:35" ht="15.75">
      <c r="A804" s="63" t="s">
        <v>4032</v>
      </c>
      <c r="B804" s="3"/>
      <c r="C804" s="3"/>
      <c r="D804" s="33">
        <f t="shared" si="17"/>
        <v>0</v>
      </c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273"/>
      <c r="T804" s="273"/>
      <c r="U804" s="63"/>
      <c r="V804" s="324"/>
      <c r="W804" s="317"/>
      <c r="X804" s="63"/>
      <c r="Z804" s="50"/>
      <c r="AA804" s="50"/>
      <c r="AB804" s="50"/>
      <c r="AC804" s="50"/>
      <c r="AD804" s="50"/>
      <c r="AE804" s="50"/>
      <c r="AF804" s="50"/>
      <c r="AG804" s="50"/>
      <c r="AH804" s="28"/>
      <c r="AI804" s="50"/>
    </row>
    <row r="805" spans="1:35" ht="15.75">
      <c r="A805" s="63" t="s">
        <v>757</v>
      </c>
      <c r="B805" s="3"/>
      <c r="C805" s="3"/>
      <c r="D805" s="33">
        <f t="shared" si="17"/>
        <v>0</v>
      </c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63"/>
      <c r="T805" s="63"/>
      <c r="U805" s="63"/>
      <c r="V805" s="335"/>
      <c r="W805" s="317"/>
      <c r="X805" s="63"/>
      <c r="Z805" s="50"/>
      <c r="AA805" s="50"/>
      <c r="AB805" s="50"/>
      <c r="AC805" s="50"/>
      <c r="AD805" s="50"/>
      <c r="AE805" s="50"/>
      <c r="AF805" s="50"/>
      <c r="AG805" s="50"/>
      <c r="AH805" s="28"/>
      <c r="AI805" s="50"/>
    </row>
    <row r="806" spans="1:35" ht="15.75">
      <c r="A806" s="63" t="s">
        <v>4031</v>
      </c>
      <c r="B806" s="3"/>
      <c r="C806" s="3"/>
      <c r="D806" s="33">
        <f t="shared" si="17"/>
        <v>0</v>
      </c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273"/>
      <c r="T806" s="273"/>
      <c r="U806" s="63"/>
      <c r="V806" s="324"/>
      <c r="W806" s="317"/>
      <c r="X806" s="63"/>
      <c r="Z806" s="50"/>
      <c r="AA806" s="50"/>
      <c r="AB806" s="50"/>
      <c r="AC806" s="50"/>
      <c r="AD806" s="50"/>
      <c r="AE806" s="50"/>
      <c r="AF806" s="50"/>
      <c r="AG806" s="50"/>
      <c r="AH806" s="28"/>
      <c r="AI806" s="50"/>
    </row>
    <row r="807" spans="1:35" ht="15.75">
      <c r="A807" s="273" t="s">
        <v>2726</v>
      </c>
      <c r="B807" s="3"/>
      <c r="C807" s="3"/>
      <c r="D807" s="33">
        <f t="shared" si="17"/>
        <v>0</v>
      </c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224"/>
      <c r="T807" s="224"/>
      <c r="U807" s="63"/>
      <c r="V807" s="324"/>
      <c r="W807" s="317"/>
      <c r="X807" s="63"/>
      <c r="Z807" s="50"/>
      <c r="AA807" s="50"/>
      <c r="AB807" s="50"/>
      <c r="AC807" s="50"/>
      <c r="AD807" s="50"/>
      <c r="AE807" s="50"/>
      <c r="AF807" s="50"/>
      <c r="AG807" s="50"/>
      <c r="AH807" s="28"/>
      <c r="AI807" s="50"/>
    </row>
    <row r="808" spans="1:35" ht="15.75">
      <c r="A808" s="63" t="s">
        <v>4014</v>
      </c>
      <c r="B808" s="3"/>
      <c r="C808" s="3"/>
      <c r="D808" s="33">
        <f t="shared" si="17"/>
        <v>0</v>
      </c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63"/>
      <c r="T808" s="63"/>
      <c r="U808" s="63"/>
      <c r="V808" s="324"/>
      <c r="W808" s="317"/>
      <c r="X808" s="63"/>
      <c r="Z808" s="50"/>
      <c r="AA808" s="50"/>
      <c r="AB808" s="50"/>
      <c r="AC808" s="50"/>
      <c r="AD808" s="50"/>
      <c r="AE808" s="50"/>
      <c r="AF808" s="50"/>
      <c r="AG808" s="50"/>
      <c r="AH808" s="28"/>
      <c r="AI808" s="50"/>
    </row>
    <row r="809" spans="1:35" ht="15.75">
      <c r="A809" s="63" t="s">
        <v>753</v>
      </c>
      <c r="B809" s="3"/>
      <c r="C809" s="3"/>
      <c r="D809" s="33">
        <f t="shared" si="17"/>
        <v>0</v>
      </c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63"/>
      <c r="T809" s="63"/>
      <c r="U809" s="63"/>
      <c r="V809" s="335"/>
      <c r="W809" s="317"/>
      <c r="X809" s="63"/>
      <c r="Z809" s="50"/>
      <c r="AA809" s="50"/>
      <c r="AB809" s="50"/>
      <c r="AC809" s="50"/>
      <c r="AD809" s="50"/>
      <c r="AE809" s="50"/>
      <c r="AF809" s="50"/>
      <c r="AG809" s="50"/>
      <c r="AH809" s="28"/>
      <c r="AI809" s="50"/>
    </row>
    <row r="810" spans="1:35" ht="15.75">
      <c r="A810" s="28" t="s">
        <v>21</v>
      </c>
      <c r="B810" s="3"/>
      <c r="C810" s="3"/>
      <c r="D810" s="33">
        <f t="shared" si="17"/>
        <v>0</v>
      </c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63"/>
      <c r="T810" s="63"/>
      <c r="U810" s="63"/>
      <c r="V810" s="335"/>
      <c r="W810" s="317"/>
      <c r="X810" s="63"/>
      <c r="Z810" s="50"/>
      <c r="AA810" s="50"/>
      <c r="AB810" s="50"/>
      <c r="AC810" s="50"/>
      <c r="AD810" s="50"/>
      <c r="AE810" s="50"/>
      <c r="AF810" s="50"/>
      <c r="AG810" s="213"/>
      <c r="AH810" s="28"/>
      <c r="AI810" s="50"/>
    </row>
    <row r="811" spans="1:35" ht="15.75">
      <c r="A811" s="63" t="s">
        <v>141</v>
      </c>
      <c r="B811" s="3"/>
      <c r="C811" s="3"/>
      <c r="D811" s="33">
        <f t="shared" si="17"/>
        <v>0</v>
      </c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63"/>
      <c r="T811" s="63"/>
      <c r="U811" s="63"/>
      <c r="V811" s="324"/>
      <c r="W811" s="317"/>
      <c r="X811" s="63"/>
      <c r="Z811" s="50"/>
      <c r="AA811" s="50"/>
      <c r="AB811" s="50"/>
      <c r="AC811" s="50"/>
      <c r="AD811" s="50"/>
      <c r="AE811" s="50"/>
      <c r="AF811" s="50"/>
      <c r="AG811" s="50"/>
      <c r="AH811" s="28"/>
      <c r="AI811" s="50"/>
    </row>
    <row r="812" spans="1:35" ht="15.75">
      <c r="A812" s="273" t="s">
        <v>1901</v>
      </c>
      <c r="B812" s="3"/>
      <c r="C812" s="3"/>
      <c r="D812" s="33">
        <f t="shared" si="17"/>
        <v>0</v>
      </c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273"/>
      <c r="T812" s="273"/>
      <c r="U812" s="63"/>
      <c r="V812" s="324"/>
      <c r="W812" s="317"/>
      <c r="X812" s="63"/>
      <c r="Z812" s="50"/>
      <c r="AA812" s="50"/>
      <c r="AB812" s="50"/>
      <c r="AC812" s="50"/>
      <c r="AD812" s="50"/>
      <c r="AE812" s="50"/>
      <c r="AF812" s="50"/>
      <c r="AG812" s="50"/>
      <c r="AH812" s="28"/>
      <c r="AI812" s="50"/>
    </row>
    <row r="813" spans="1:35" ht="15.75">
      <c r="A813" s="63" t="s">
        <v>4025</v>
      </c>
      <c r="B813" s="3"/>
      <c r="C813" s="3"/>
      <c r="D813" s="33">
        <f t="shared" si="17"/>
        <v>0</v>
      </c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63"/>
      <c r="T813" s="63"/>
      <c r="U813" s="63"/>
      <c r="V813" s="324"/>
      <c r="W813" s="317"/>
      <c r="X813" s="63"/>
      <c r="Z813" s="50"/>
      <c r="AA813" s="50"/>
      <c r="AB813" s="50"/>
      <c r="AC813" s="50"/>
      <c r="AD813" s="50"/>
      <c r="AE813" s="50"/>
      <c r="AF813" s="50"/>
      <c r="AG813" s="50"/>
      <c r="AH813" s="28"/>
      <c r="AI813" s="50"/>
    </row>
    <row r="814" spans="1:35" ht="15.75">
      <c r="A814" s="63" t="s">
        <v>2550</v>
      </c>
      <c r="B814" s="3"/>
      <c r="C814" s="3"/>
      <c r="D814" s="33">
        <f t="shared" si="17"/>
        <v>0</v>
      </c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224"/>
      <c r="T814" s="224"/>
      <c r="U814" s="63"/>
      <c r="V814" s="324"/>
      <c r="W814" s="317"/>
      <c r="X814" s="63"/>
      <c r="Z814" s="212"/>
      <c r="AA814" s="50"/>
      <c r="AB814" s="50"/>
      <c r="AC814" s="50"/>
      <c r="AD814" s="50"/>
      <c r="AE814" s="50"/>
      <c r="AF814" s="50"/>
      <c r="AG814" s="50"/>
      <c r="AH814" s="28"/>
      <c r="AI814" s="50"/>
    </row>
    <row r="815" spans="1:35" ht="15.75">
      <c r="A815" s="273" t="s">
        <v>1902</v>
      </c>
      <c r="B815" s="3"/>
      <c r="C815" s="3"/>
      <c r="D815" s="33">
        <f t="shared" si="17"/>
        <v>0</v>
      </c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224"/>
      <c r="T815" s="224"/>
      <c r="U815" s="63"/>
      <c r="V815" s="325"/>
      <c r="W815" s="317"/>
      <c r="X815" s="63"/>
      <c r="Z815" s="50"/>
      <c r="AA815" s="50"/>
      <c r="AB815" s="50"/>
      <c r="AC815" s="50"/>
      <c r="AD815" s="50"/>
      <c r="AE815" s="50"/>
      <c r="AF815" s="50"/>
      <c r="AG815" s="50"/>
      <c r="AH815" s="28"/>
      <c r="AI815" s="50"/>
    </row>
    <row r="816" spans="1:35" ht="15.75">
      <c r="A816" s="218" t="s">
        <v>1550</v>
      </c>
      <c r="B816" s="3"/>
      <c r="C816" s="3"/>
      <c r="D816" s="33">
        <f t="shared" si="17"/>
        <v>0</v>
      </c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63"/>
      <c r="T816" s="63"/>
      <c r="U816" s="63"/>
      <c r="V816" s="335"/>
      <c r="W816" s="317"/>
      <c r="X816" s="63"/>
      <c r="Z816" s="50"/>
      <c r="AA816" s="50"/>
      <c r="AB816" s="50"/>
      <c r="AC816" s="50"/>
      <c r="AD816" s="50"/>
      <c r="AE816" s="50"/>
      <c r="AF816" s="50"/>
      <c r="AG816" s="50"/>
      <c r="AH816" s="28"/>
      <c r="AI816" s="50"/>
    </row>
    <row r="817" spans="1:35" ht="15.75">
      <c r="A817" s="63" t="s">
        <v>719</v>
      </c>
      <c r="B817" s="3"/>
      <c r="C817" s="3"/>
      <c r="D817" s="33">
        <f t="shared" si="17"/>
        <v>0</v>
      </c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63"/>
      <c r="T817" s="63"/>
      <c r="U817" s="63"/>
      <c r="V817" s="324"/>
      <c r="W817" s="317"/>
      <c r="X817" s="63"/>
      <c r="Z817" s="50"/>
      <c r="AA817" s="50"/>
      <c r="AB817" s="50"/>
      <c r="AC817" s="50"/>
      <c r="AD817" s="50"/>
      <c r="AE817" s="50"/>
      <c r="AF817" s="50"/>
      <c r="AG817" s="50"/>
      <c r="AH817" s="28"/>
      <c r="AI817" s="50"/>
    </row>
    <row r="818" spans="1:35" ht="15.75">
      <c r="A818" s="63" t="s">
        <v>2549</v>
      </c>
      <c r="B818" s="3"/>
      <c r="C818" s="3"/>
      <c r="D818" s="33">
        <f t="shared" si="17"/>
        <v>0</v>
      </c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273"/>
      <c r="T818" s="273"/>
      <c r="U818" s="63"/>
      <c r="V818" s="325"/>
      <c r="W818" s="317"/>
      <c r="X818" s="63"/>
      <c r="Z818" s="50"/>
      <c r="AA818" s="213"/>
      <c r="AB818" s="213"/>
      <c r="AC818" s="50"/>
      <c r="AD818" s="50"/>
      <c r="AE818" s="50"/>
      <c r="AF818" s="50"/>
      <c r="AG818" s="212"/>
      <c r="AH818" s="28"/>
      <c r="AI818" s="50"/>
    </row>
    <row r="819" spans="1:35" ht="15.75">
      <c r="A819" s="63" t="s">
        <v>2556</v>
      </c>
      <c r="B819" s="3"/>
      <c r="C819" s="3"/>
      <c r="D819" s="33">
        <f t="shared" ref="D819:D850" si="18">SUM(E819:DZ819)</f>
        <v>0</v>
      </c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63"/>
      <c r="T819" s="63"/>
      <c r="U819" s="63"/>
      <c r="V819" s="325"/>
      <c r="W819" s="317"/>
      <c r="X819" s="63"/>
      <c r="Z819" s="50"/>
      <c r="AA819" s="50"/>
      <c r="AB819" s="50"/>
      <c r="AC819" s="50"/>
      <c r="AD819" s="50"/>
      <c r="AE819" s="50"/>
      <c r="AF819" s="50"/>
      <c r="AG819" s="50"/>
      <c r="AH819" s="28"/>
      <c r="AI819" s="50"/>
    </row>
    <row r="820" spans="1:35" ht="15.75">
      <c r="A820" s="63" t="s">
        <v>720</v>
      </c>
      <c r="B820" s="3"/>
      <c r="C820" s="3"/>
      <c r="D820" s="33">
        <f t="shared" si="18"/>
        <v>0</v>
      </c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273"/>
      <c r="T820" s="273"/>
      <c r="U820" s="63"/>
      <c r="V820" s="324"/>
      <c r="W820" s="317"/>
      <c r="X820" s="63"/>
      <c r="Z820" s="50"/>
      <c r="AA820" s="50"/>
      <c r="AB820" s="50"/>
      <c r="AC820" s="50"/>
      <c r="AD820" s="50"/>
      <c r="AE820" s="50"/>
      <c r="AF820" s="50"/>
      <c r="AG820" s="50"/>
      <c r="AH820" s="28"/>
      <c r="AI820" s="50"/>
    </row>
    <row r="821" spans="1:35" ht="15.75">
      <c r="A821" s="273" t="s">
        <v>23</v>
      </c>
      <c r="B821" s="3"/>
      <c r="C821" s="3"/>
      <c r="D821" s="33">
        <f t="shared" si="18"/>
        <v>0</v>
      </c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63"/>
      <c r="T821" s="63"/>
      <c r="U821" s="63"/>
      <c r="V821" s="335"/>
      <c r="W821" s="317"/>
      <c r="X821" s="63"/>
      <c r="Z821" s="50"/>
      <c r="AA821" s="50"/>
      <c r="AB821" s="50"/>
      <c r="AC821" s="50"/>
      <c r="AD821" s="50"/>
      <c r="AE821" s="50"/>
      <c r="AF821" s="50"/>
      <c r="AG821" s="50"/>
      <c r="AH821" s="28"/>
      <c r="AI821" s="50"/>
    </row>
    <row r="822" spans="1:35" ht="15.75">
      <c r="A822" s="273" t="s">
        <v>25</v>
      </c>
      <c r="B822" s="3"/>
      <c r="C822" s="3"/>
      <c r="D822" s="33">
        <f t="shared" si="18"/>
        <v>0</v>
      </c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63"/>
      <c r="T822" s="63"/>
      <c r="U822" s="63"/>
      <c r="V822" s="325"/>
      <c r="W822" s="317"/>
      <c r="X822" s="63"/>
      <c r="Z822" s="50"/>
      <c r="AA822" s="50"/>
      <c r="AB822" s="50"/>
      <c r="AC822" s="50"/>
      <c r="AD822" s="50"/>
      <c r="AE822" s="50"/>
      <c r="AF822" s="50"/>
      <c r="AG822" s="50"/>
      <c r="AH822" s="28"/>
      <c r="AI822" s="50"/>
    </row>
    <row r="823" spans="1:35" ht="15.75">
      <c r="A823" s="63" t="s">
        <v>4011</v>
      </c>
      <c r="B823" s="3"/>
      <c r="C823" s="3"/>
      <c r="D823" s="33">
        <f t="shared" si="18"/>
        <v>0</v>
      </c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63"/>
      <c r="T823" s="63"/>
      <c r="U823" s="63"/>
      <c r="V823" s="324"/>
      <c r="W823" s="317"/>
      <c r="X823" s="63"/>
      <c r="Z823" s="50"/>
      <c r="AA823" s="50"/>
      <c r="AB823" s="50"/>
      <c r="AC823" s="50"/>
      <c r="AD823" s="50"/>
      <c r="AE823" s="50"/>
      <c r="AF823" s="50"/>
      <c r="AG823" s="50"/>
      <c r="AH823" s="28"/>
      <c r="AI823" s="50"/>
    </row>
    <row r="824" spans="1:35" ht="15.75">
      <c r="A824" s="218" t="s">
        <v>1560</v>
      </c>
      <c r="B824" s="3"/>
      <c r="C824" s="3"/>
      <c r="D824" s="33">
        <f t="shared" si="18"/>
        <v>0</v>
      </c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63"/>
      <c r="T824" s="63"/>
      <c r="U824" s="63"/>
      <c r="V824" s="324"/>
      <c r="W824" s="317"/>
      <c r="X824" s="63"/>
      <c r="Z824" s="50"/>
      <c r="AA824" s="50"/>
      <c r="AB824" s="50"/>
      <c r="AC824" s="50"/>
      <c r="AD824" s="50"/>
      <c r="AE824" s="50"/>
      <c r="AF824" s="50"/>
      <c r="AG824" s="50"/>
      <c r="AH824" s="28"/>
      <c r="AI824" s="50"/>
    </row>
    <row r="825" spans="1:35" ht="15.75">
      <c r="A825" s="218" t="s">
        <v>1562</v>
      </c>
      <c r="B825" s="3"/>
      <c r="C825" s="3"/>
      <c r="D825" s="33">
        <f t="shared" si="18"/>
        <v>0</v>
      </c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224"/>
      <c r="T825" s="224"/>
      <c r="U825" s="63"/>
      <c r="V825" s="324"/>
      <c r="W825" s="317"/>
      <c r="X825" s="63"/>
      <c r="Z825" s="50"/>
      <c r="AA825" s="50"/>
      <c r="AB825" s="212"/>
      <c r="AC825" s="50"/>
      <c r="AD825" s="212"/>
      <c r="AE825" s="50"/>
      <c r="AF825" s="50"/>
      <c r="AG825" s="50"/>
      <c r="AH825" s="28"/>
      <c r="AI825" s="50"/>
    </row>
    <row r="826" spans="1:35" ht="15.75">
      <c r="A826" s="63" t="s">
        <v>4012</v>
      </c>
      <c r="B826" s="3"/>
      <c r="C826" s="3"/>
      <c r="D826" s="33">
        <f t="shared" si="18"/>
        <v>0</v>
      </c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63"/>
      <c r="T826" s="63"/>
      <c r="U826" s="63"/>
      <c r="V826" s="335"/>
      <c r="W826" s="317"/>
      <c r="X826" s="63"/>
      <c r="Z826" s="50"/>
      <c r="AA826" s="50"/>
      <c r="AB826" s="50"/>
      <c r="AC826" s="50"/>
      <c r="AD826" s="50"/>
      <c r="AE826" s="50"/>
      <c r="AF826" s="50"/>
      <c r="AG826" s="50"/>
      <c r="AH826" s="28"/>
      <c r="AI826" s="50"/>
    </row>
    <row r="827" spans="1:35" ht="15.75">
      <c r="A827" s="63" t="s">
        <v>2545</v>
      </c>
      <c r="B827" s="3"/>
      <c r="C827" s="3"/>
      <c r="D827" s="33">
        <f t="shared" si="18"/>
        <v>0</v>
      </c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273"/>
      <c r="T827" s="273"/>
      <c r="U827" s="63"/>
      <c r="V827" s="324"/>
      <c r="W827" s="317"/>
      <c r="X827" s="63"/>
      <c r="Z827" s="50"/>
      <c r="AA827" s="50"/>
      <c r="AB827" s="50"/>
      <c r="AC827" s="50"/>
      <c r="AD827" s="50"/>
      <c r="AE827" s="50"/>
      <c r="AF827" s="50"/>
      <c r="AG827" s="50"/>
      <c r="AH827" s="28"/>
      <c r="AI827" s="50"/>
    </row>
    <row r="828" spans="1:35" ht="15.75">
      <c r="A828" s="63" t="s">
        <v>703</v>
      </c>
      <c r="B828" s="3"/>
      <c r="C828" s="3"/>
      <c r="D828" s="33">
        <f t="shared" si="18"/>
        <v>0</v>
      </c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273"/>
      <c r="T828" s="273"/>
      <c r="U828" s="63"/>
      <c r="V828" s="324"/>
      <c r="W828" s="317"/>
      <c r="X828" s="63"/>
      <c r="Z828" s="50"/>
      <c r="AA828" s="50"/>
      <c r="AB828" s="50"/>
      <c r="AC828" s="213"/>
      <c r="AD828" s="50"/>
      <c r="AE828" s="50"/>
      <c r="AF828" s="50"/>
      <c r="AG828" s="50"/>
      <c r="AH828" s="28"/>
      <c r="AI828" s="50"/>
    </row>
    <row r="829" spans="1:35" ht="15.75">
      <c r="A829" s="63" t="s">
        <v>735</v>
      </c>
      <c r="B829" s="3"/>
      <c r="C829" s="3"/>
      <c r="D829" s="33">
        <f t="shared" si="18"/>
        <v>0</v>
      </c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63"/>
      <c r="T829" s="63"/>
      <c r="U829" s="63"/>
      <c r="V829" s="324"/>
      <c r="W829" s="317"/>
      <c r="X829" s="63"/>
      <c r="Z829" s="50"/>
      <c r="AA829" s="50"/>
      <c r="AB829" s="50"/>
      <c r="AC829" s="50"/>
      <c r="AD829" s="50"/>
      <c r="AE829" s="50"/>
      <c r="AF829" s="50"/>
      <c r="AG829" s="50"/>
      <c r="AH829" s="28"/>
      <c r="AI829" s="50"/>
    </row>
    <row r="830" spans="1:35" ht="15.75">
      <c r="A830" s="63" t="s">
        <v>4007</v>
      </c>
      <c r="B830" s="3"/>
      <c r="C830" s="3"/>
      <c r="D830" s="33">
        <f t="shared" si="18"/>
        <v>0</v>
      </c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63"/>
      <c r="T830" s="63"/>
      <c r="U830" s="63"/>
      <c r="V830" s="324"/>
      <c r="W830" s="317"/>
      <c r="X830" s="63"/>
      <c r="Z830" s="50"/>
      <c r="AA830" s="50"/>
      <c r="AB830" s="50"/>
      <c r="AC830" s="50"/>
      <c r="AD830" s="50"/>
      <c r="AE830" s="50"/>
      <c r="AF830" s="50"/>
      <c r="AG830" s="50"/>
      <c r="AH830" s="28"/>
      <c r="AI830" s="50"/>
    </row>
    <row r="831" spans="1:35" ht="15.75">
      <c r="A831" s="63" t="s">
        <v>4033</v>
      </c>
      <c r="B831" s="3"/>
      <c r="C831" s="3"/>
      <c r="D831" s="33">
        <f t="shared" si="18"/>
        <v>0</v>
      </c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273"/>
      <c r="T831" s="273"/>
      <c r="U831" s="63"/>
      <c r="V831" s="324"/>
      <c r="W831" s="317"/>
      <c r="X831" s="63"/>
      <c r="Z831" s="50"/>
      <c r="AA831" s="50"/>
      <c r="AB831" s="50"/>
      <c r="AC831" s="50"/>
      <c r="AD831" s="50"/>
      <c r="AE831" s="50"/>
      <c r="AF831" s="50"/>
      <c r="AG831" s="50"/>
      <c r="AH831" s="28"/>
      <c r="AI831" s="50"/>
    </row>
    <row r="832" spans="1:35" ht="15.75">
      <c r="A832" s="63" t="s">
        <v>154</v>
      </c>
      <c r="B832" s="3"/>
      <c r="C832" s="3"/>
      <c r="D832" s="33">
        <f t="shared" si="18"/>
        <v>0</v>
      </c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273"/>
      <c r="T832" s="273"/>
      <c r="U832" s="63"/>
      <c r="V832" s="324"/>
      <c r="W832" s="317"/>
      <c r="X832" s="63"/>
      <c r="Z832" s="50"/>
      <c r="AA832" s="50"/>
      <c r="AB832" s="50"/>
      <c r="AC832" s="50"/>
      <c r="AD832" s="50"/>
      <c r="AE832" s="50"/>
      <c r="AF832" s="50"/>
      <c r="AG832" s="50"/>
      <c r="AH832" s="28"/>
      <c r="AI832" s="50"/>
    </row>
    <row r="833" spans="1:35" ht="15.75">
      <c r="A833" s="63" t="s">
        <v>2557</v>
      </c>
      <c r="B833" s="3"/>
      <c r="C833" s="3"/>
      <c r="D833" s="33">
        <f t="shared" si="18"/>
        <v>0</v>
      </c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63"/>
      <c r="T833" s="63"/>
      <c r="U833" s="63"/>
      <c r="V833" s="335"/>
      <c r="W833" s="317"/>
      <c r="X833" s="63"/>
      <c r="Z833" s="50"/>
      <c r="AA833" s="50"/>
      <c r="AB833" s="50"/>
      <c r="AC833" s="50"/>
      <c r="AD833" s="50"/>
      <c r="AE833" s="50"/>
      <c r="AF833" s="50"/>
      <c r="AG833" s="50"/>
      <c r="AH833" s="28"/>
      <c r="AI833" s="50"/>
    </row>
    <row r="834" spans="1:35" ht="15.75">
      <c r="A834" s="63" t="s">
        <v>721</v>
      </c>
      <c r="B834" s="3"/>
      <c r="C834" s="3"/>
      <c r="D834" s="33">
        <f t="shared" si="18"/>
        <v>0</v>
      </c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63"/>
      <c r="T834" s="63"/>
      <c r="U834" s="63"/>
      <c r="V834" s="324"/>
      <c r="W834" s="317"/>
      <c r="X834" s="63"/>
      <c r="Z834" s="50"/>
      <c r="AA834" s="50"/>
      <c r="AB834" s="50"/>
      <c r="AC834" s="50"/>
      <c r="AD834" s="50"/>
      <c r="AE834" s="50"/>
      <c r="AF834" s="50"/>
      <c r="AG834" s="50"/>
      <c r="AH834" s="28"/>
      <c r="AI834" s="50"/>
    </row>
    <row r="835" spans="1:35" ht="15.75">
      <c r="A835" s="63" t="s">
        <v>4022</v>
      </c>
      <c r="B835" s="3"/>
      <c r="C835" s="3"/>
      <c r="D835" s="33">
        <f t="shared" si="18"/>
        <v>0</v>
      </c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63"/>
      <c r="T835" s="63"/>
      <c r="U835" s="63"/>
      <c r="V835" s="335"/>
      <c r="W835" s="317"/>
      <c r="X835" s="63"/>
    </row>
    <row r="836" spans="1:35" ht="15.75">
      <c r="A836" s="28" t="s">
        <v>142</v>
      </c>
      <c r="B836" s="3"/>
      <c r="C836" s="3"/>
      <c r="D836" s="33">
        <f t="shared" si="18"/>
        <v>0</v>
      </c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273"/>
      <c r="T836" s="273"/>
      <c r="U836" s="63"/>
      <c r="V836" s="324"/>
      <c r="W836" s="317"/>
      <c r="X836" s="63"/>
    </row>
    <row r="837" spans="1:35" ht="15.75">
      <c r="A837" s="63" t="s">
        <v>695</v>
      </c>
      <c r="B837" s="3"/>
      <c r="C837" s="3"/>
      <c r="D837" s="33">
        <f t="shared" si="18"/>
        <v>0</v>
      </c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63"/>
      <c r="T837" s="63"/>
      <c r="U837" s="63"/>
      <c r="V837" s="335"/>
      <c r="W837" s="317"/>
      <c r="X837" s="63"/>
    </row>
    <row r="838" spans="1:35" ht="15.75">
      <c r="A838" s="218" t="s">
        <v>1566</v>
      </c>
      <c r="B838" s="3"/>
      <c r="C838" s="3"/>
      <c r="D838" s="33">
        <f t="shared" si="18"/>
        <v>0</v>
      </c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273"/>
      <c r="T838" s="273"/>
      <c r="U838" s="63"/>
      <c r="V838" s="325"/>
      <c r="W838" s="317"/>
      <c r="X838" s="63"/>
    </row>
    <row r="839" spans="1:35" ht="15.75">
      <c r="A839" s="63" t="s">
        <v>2566</v>
      </c>
      <c r="B839" s="3"/>
      <c r="C839" s="3"/>
      <c r="D839" s="33">
        <f t="shared" si="18"/>
        <v>0</v>
      </c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63"/>
      <c r="T839" s="63"/>
      <c r="U839" s="63"/>
      <c r="V839" s="324"/>
      <c r="W839" s="317"/>
      <c r="X839" s="63"/>
    </row>
    <row r="840" spans="1:35" ht="15.75">
      <c r="A840" s="63" t="s">
        <v>736</v>
      </c>
      <c r="B840" s="3"/>
      <c r="C840" s="3"/>
      <c r="D840" s="33">
        <f t="shared" si="18"/>
        <v>0</v>
      </c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63"/>
      <c r="T840" s="63"/>
      <c r="U840" s="63"/>
      <c r="V840" s="335"/>
      <c r="W840" s="317"/>
      <c r="X840" s="63"/>
    </row>
    <row r="841" spans="1:35" ht="15.75">
      <c r="A841" s="63" t="s">
        <v>4023</v>
      </c>
      <c r="B841" s="3"/>
      <c r="C841" s="3"/>
      <c r="D841" s="33">
        <f t="shared" si="18"/>
        <v>0</v>
      </c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63"/>
      <c r="T841" s="63"/>
      <c r="U841" s="63"/>
      <c r="V841" s="324"/>
      <c r="W841" s="317"/>
      <c r="X841" s="63"/>
    </row>
    <row r="842" spans="1:35" ht="15.75">
      <c r="A842" s="273" t="s">
        <v>1924</v>
      </c>
      <c r="B842" s="3"/>
      <c r="C842" s="3"/>
      <c r="D842" s="33">
        <f t="shared" si="18"/>
        <v>0</v>
      </c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63"/>
      <c r="T842" s="63"/>
      <c r="U842" s="63"/>
      <c r="V842" s="325"/>
      <c r="W842" s="317"/>
      <c r="X842" s="63"/>
    </row>
    <row r="843" spans="1:35" ht="15.75">
      <c r="A843" s="63" t="s">
        <v>706</v>
      </c>
      <c r="B843" s="3"/>
      <c r="C843" s="3"/>
      <c r="D843" s="33">
        <f t="shared" si="18"/>
        <v>0</v>
      </c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63"/>
      <c r="T843" s="63"/>
      <c r="U843" s="63"/>
      <c r="V843" s="324"/>
      <c r="W843" s="317"/>
      <c r="X843" s="63"/>
    </row>
    <row r="844" spans="1:35" ht="15.75">
      <c r="A844" s="63" t="s">
        <v>705</v>
      </c>
      <c r="B844" s="3"/>
      <c r="C844" s="3"/>
      <c r="D844" s="33">
        <f t="shared" si="18"/>
        <v>0</v>
      </c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28"/>
      <c r="T844" s="28"/>
      <c r="U844" s="63"/>
      <c r="V844" s="324"/>
      <c r="W844" s="317"/>
      <c r="X844" s="63"/>
    </row>
    <row r="845" spans="1:35" ht="15.75">
      <c r="A845" s="273" t="s">
        <v>2003</v>
      </c>
      <c r="B845" s="3"/>
      <c r="C845" s="3"/>
      <c r="D845" s="33">
        <f t="shared" si="18"/>
        <v>0</v>
      </c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273"/>
      <c r="T845" s="273"/>
      <c r="U845" s="63"/>
      <c r="V845" s="324"/>
      <c r="W845" s="317"/>
      <c r="X845" s="63"/>
    </row>
    <row r="846" spans="1:35" ht="15.75">
      <c r="A846" s="63" t="s">
        <v>2552</v>
      </c>
      <c r="B846" s="3"/>
      <c r="C846" s="3"/>
      <c r="D846" s="33">
        <f t="shared" si="18"/>
        <v>0</v>
      </c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224"/>
      <c r="T846" s="224"/>
      <c r="U846" s="63"/>
      <c r="V846" s="324"/>
      <c r="W846" s="317"/>
      <c r="X846" s="63"/>
    </row>
    <row r="847" spans="1:35" ht="15.75">
      <c r="A847" s="63" t="s">
        <v>690</v>
      </c>
      <c r="B847" s="3"/>
      <c r="C847" s="3"/>
      <c r="D847" s="33">
        <f t="shared" si="18"/>
        <v>0</v>
      </c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273"/>
      <c r="T847" s="273"/>
      <c r="U847" s="63"/>
      <c r="V847" s="324"/>
      <c r="W847" s="317"/>
      <c r="X847" s="63"/>
    </row>
    <row r="848" spans="1:35" ht="15.75">
      <c r="A848" s="273" t="s">
        <v>1882</v>
      </c>
      <c r="B848" s="3"/>
      <c r="C848" s="3"/>
      <c r="D848" s="33">
        <f t="shared" si="18"/>
        <v>0</v>
      </c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63"/>
      <c r="T848" s="63"/>
      <c r="U848" s="63"/>
      <c r="V848" s="335"/>
      <c r="W848" s="317"/>
      <c r="X848" s="63"/>
    </row>
    <row r="849" spans="1:24" ht="15.75">
      <c r="A849" s="63" t="s">
        <v>4013</v>
      </c>
      <c r="B849" s="3"/>
      <c r="C849" s="3"/>
      <c r="D849" s="33">
        <f t="shared" si="18"/>
        <v>0</v>
      </c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63"/>
      <c r="T849" s="63"/>
      <c r="U849" s="63"/>
      <c r="V849" s="335"/>
      <c r="W849" s="317"/>
      <c r="X849" s="63"/>
    </row>
    <row r="850" spans="1:24" ht="15.75">
      <c r="A850" s="63" t="s">
        <v>4186</v>
      </c>
      <c r="B850" s="3"/>
      <c r="C850" s="3"/>
      <c r="D850" s="33">
        <f t="shared" si="18"/>
        <v>0</v>
      </c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224"/>
      <c r="T850" s="224"/>
      <c r="U850" s="63"/>
      <c r="V850" s="324"/>
      <c r="W850" s="317"/>
      <c r="X850" s="63"/>
    </row>
    <row r="851" spans="1:24" ht="15.75">
      <c r="A851" s="273" t="s">
        <v>31</v>
      </c>
      <c r="B851" s="3"/>
      <c r="C851" s="3"/>
      <c r="D851" s="33">
        <f>SUM(E851:DZ851)</f>
        <v>0</v>
      </c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28"/>
      <c r="T851" s="28"/>
      <c r="U851" s="63"/>
      <c r="V851" s="324"/>
      <c r="W851" s="317"/>
      <c r="X851" s="63"/>
    </row>
    <row r="852" spans="1:24" ht="15.75">
      <c r="A852" s="63" t="s">
        <v>4017</v>
      </c>
      <c r="B852" s="3"/>
      <c r="C852" s="3"/>
      <c r="D852" s="33">
        <f>SUM(E852:DZ852)</f>
        <v>0</v>
      </c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63"/>
      <c r="T852" s="63"/>
      <c r="U852" s="63"/>
      <c r="V852" s="324"/>
      <c r="W852" s="317"/>
      <c r="X852" s="63"/>
    </row>
    <row r="853" spans="1:24" ht="15.75">
      <c r="A853" s="63" t="s">
        <v>747</v>
      </c>
      <c r="B853" s="3"/>
      <c r="C853" s="3"/>
      <c r="D853" s="33">
        <f>SUM(E853:DZ853)</f>
        <v>0</v>
      </c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273"/>
      <c r="T853" s="273"/>
      <c r="U853" s="63"/>
      <c r="V853" s="325"/>
      <c r="W853" s="317"/>
      <c r="X853" s="63"/>
    </row>
    <row r="854" spans="1:24" ht="15.75">
      <c r="A854" s="63" t="s">
        <v>2558</v>
      </c>
      <c r="B854" s="3"/>
      <c r="C854" s="3"/>
      <c r="D854" s="33">
        <f>SUM(E854:DZ854)</f>
        <v>0</v>
      </c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273"/>
      <c r="T854" s="273"/>
      <c r="U854" s="63"/>
      <c r="V854" s="324"/>
      <c r="W854" s="317"/>
      <c r="X854" s="63"/>
    </row>
    <row r="855" spans="1:24" ht="15.75">
      <c r="A855" s="63" t="s">
        <v>739</v>
      </c>
      <c r="B855" s="3"/>
      <c r="C855" s="3"/>
      <c r="D855" s="33">
        <f t="shared" ref="D855:D875" si="19">SUM(E855:DZ855)</f>
        <v>0</v>
      </c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273"/>
      <c r="T855" s="273"/>
      <c r="U855" s="63"/>
      <c r="V855" s="324"/>
      <c r="W855" s="317"/>
      <c r="X855" s="63"/>
    </row>
    <row r="856" spans="1:24" ht="15.75">
      <c r="A856" s="273" t="s">
        <v>33</v>
      </c>
      <c r="B856" s="3"/>
      <c r="C856" s="3"/>
      <c r="D856" s="33">
        <f t="shared" si="19"/>
        <v>0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273"/>
      <c r="T856" s="273"/>
      <c r="U856" s="63"/>
      <c r="V856" s="324"/>
      <c r="W856" s="317"/>
      <c r="X856" s="63"/>
    </row>
    <row r="857" spans="1:24" ht="15.75">
      <c r="A857" s="273" t="s">
        <v>37</v>
      </c>
      <c r="B857" s="3"/>
      <c r="C857" s="3"/>
      <c r="D857" s="33">
        <f t="shared" si="19"/>
        <v>0</v>
      </c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273"/>
      <c r="T857" s="273"/>
      <c r="U857" s="63"/>
      <c r="V857" s="324"/>
      <c r="W857" s="317"/>
      <c r="X857" s="63"/>
    </row>
    <row r="858" spans="1:24" ht="15.75">
      <c r="A858" s="28" t="s">
        <v>143</v>
      </c>
      <c r="B858" s="3"/>
      <c r="C858" s="3"/>
      <c r="D858" s="33">
        <f t="shared" si="19"/>
        <v>0</v>
      </c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273"/>
      <c r="T858" s="273"/>
      <c r="U858" s="63"/>
      <c r="V858" s="324"/>
      <c r="W858" s="317"/>
      <c r="X858" s="63"/>
    </row>
    <row r="859" spans="1:24" ht="15.75">
      <c r="A859" s="63" t="s">
        <v>4020</v>
      </c>
      <c r="B859" s="3"/>
      <c r="C859" s="3"/>
      <c r="D859" s="33">
        <f t="shared" si="19"/>
        <v>0</v>
      </c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273"/>
      <c r="T859" s="273"/>
      <c r="U859" s="63"/>
      <c r="V859" s="324"/>
      <c r="W859" s="317"/>
      <c r="X859" s="63"/>
    </row>
    <row r="860" spans="1:24" ht="15.75">
      <c r="A860" s="218" t="s">
        <v>1568</v>
      </c>
      <c r="B860" s="3"/>
      <c r="C860" s="3"/>
      <c r="D860" s="33">
        <f t="shared" si="19"/>
        <v>0</v>
      </c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273"/>
      <c r="T860" s="273"/>
      <c r="U860" s="63"/>
      <c r="V860" s="324"/>
      <c r="W860" s="317"/>
      <c r="X860" s="63"/>
    </row>
    <row r="861" spans="1:24" ht="15.75">
      <c r="A861" s="63" t="s">
        <v>4021</v>
      </c>
      <c r="B861" s="3"/>
      <c r="C861" s="3"/>
      <c r="D861" s="33">
        <f t="shared" si="19"/>
        <v>0</v>
      </c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273"/>
      <c r="T861" s="273"/>
      <c r="U861" s="63"/>
      <c r="V861" s="324"/>
      <c r="W861" s="317"/>
      <c r="X861" s="63"/>
    </row>
    <row r="862" spans="1:24" ht="15.75">
      <c r="A862" s="63" t="s">
        <v>4026</v>
      </c>
      <c r="B862" s="3"/>
      <c r="C862" s="3"/>
      <c r="D862" s="33">
        <f t="shared" si="19"/>
        <v>0</v>
      </c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273"/>
      <c r="T862" s="273"/>
      <c r="U862" s="63"/>
      <c r="V862" s="324"/>
      <c r="W862" s="317"/>
      <c r="X862" s="63"/>
    </row>
    <row r="863" spans="1:24" ht="15.75">
      <c r="A863" s="273" t="s">
        <v>1905</v>
      </c>
      <c r="B863" s="3"/>
      <c r="C863" s="3"/>
      <c r="D863" s="33">
        <f t="shared" si="19"/>
        <v>0</v>
      </c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273"/>
      <c r="T863" s="273"/>
      <c r="U863" s="63"/>
      <c r="V863" s="324"/>
      <c r="W863" s="317"/>
      <c r="X863" s="63"/>
    </row>
    <row r="864" spans="1:24" ht="15.75">
      <c r="A864" s="63" t="s">
        <v>180</v>
      </c>
      <c r="B864" s="3"/>
      <c r="C864" s="3"/>
      <c r="D864" s="33">
        <f t="shared" si="19"/>
        <v>0</v>
      </c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273"/>
      <c r="T864" s="273"/>
      <c r="U864" s="63"/>
      <c r="V864" s="324"/>
      <c r="W864" s="317"/>
      <c r="X864" s="63"/>
    </row>
    <row r="865" spans="1:24" ht="15.75">
      <c r="A865" s="63" t="s">
        <v>4009</v>
      </c>
      <c r="B865" s="3"/>
      <c r="C865" s="3"/>
      <c r="D865" s="33">
        <f t="shared" si="19"/>
        <v>0</v>
      </c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273"/>
      <c r="T865" s="273"/>
      <c r="U865" s="63"/>
      <c r="V865" s="324"/>
      <c r="W865" s="317"/>
      <c r="X865" s="63"/>
    </row>
    <row r="866" spans="1:24" ht="15.75">
      <c r="A866" s="63" t="s">
        <v>2564</v>
      </c>
      <c r="B866" s="3"/>
      <c r="C866" s="3"/>
      <c r="D866" s="33">
        <f t="shared" si="19"/>
        <v>0</v>
      </c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273"/>
      <c r="T866" s="273"/>
      <c r="U866" s="63"/>
      <c r="V866" s="324"/>
      <c r="W866" s="317"/>
      <c r="X866" s="63"/>
    </row>
    <row r="867" spans="1:24" ht="15.75">
      <c r="A867" s="218" t="s">
        <v>1565</v>
      </c>
      <c r="B867" s="3"/>
      <c r="C867" s="3"/>
      <c r="D867" s="33">
        <f t="shared" si="19"/>
        <v>0</v>
      </c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273"/>
      <c r="T867" s="273"/>
      <c r="U867" s="63"/>
      <c r="V867" s="324"/>
      <c r="W867" s="317"/>
      <c r="X867" s="63"/>
    </row>
    <row r="868" spans="1:24" ht="15.75">
      <c r="A868" s="63" t="s">
        <v>4028</v>
      </c>
      <c r="B868" s="3"/>
      <c r="C868" s="3"/>
      <c r="D868" s="33">
        <f t="shared" si="19"/>
        <v>0</v>
      </c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273"/>
      <c r="T868" s="273"/>
      <c r="U868" s="63"/>
      <c r="V868" s="324"/>
      <c r="W868" s="317"/>
      <c r="X868" s="63"/>
    </row>
    <row r="869" spans="1:24" ht="15.75">
      <c r="A869" s="63" t="s">
        <v>155</v>
      </c>
      <c r="B869" s="3"/>
      <c r="C869" s="3"/>
      <c r="D869" s="33">
        <f t="shared" si="19"/>
        <v>0</v>
      </c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273"/>
      <c r="T869" s="273"/>
      <c r="U869" s="63"/>
      <c r="V869" s="324"/>
      <c r="W869" s="317"/>
      <c r="X869" s="63"/>
    </row>
    <row r="870" spans="1:24" ht="15.75">
      <c r="A870" s="63" t="s">
        <v>4029</v>
      </c>
      <c r="B870" s="3"/>
      <c r="C870" s="3"/>
      <c r="D870" s="33">
        <f t="shared" si="19"/>
        <v>0</v>
      </c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273"/>
      <c r="T870" s="273"/>
      <c r="U870" s="63"/>
      <c r="V870" s="324"/>
      <c r="W870" s="317"/>
      <c r="X870" s="63"/>
    </row>
    <row r="871" spans="1:24" ht="15.75">
      <c r="A871" s="63" t="s">
        <v>4027</v>
      </c>
      <c r="B871" s="3"/>
      <c r="C871" s="3"/>
      <c r="D871" s="33">
        <f t="shared" si="19"/>
        <v>0</v>
      </c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273"/>
      <c r="T871" s="273"/>
      <c r="U871" s="63"/>
      <c r="V871" s="324"/>
      <c r="W871" s="317"/>
      <c r="X871" s="63"/>
    </row>
    <row r="872" spans="1:24" ht="15.75">
      <c r="A872" s="63" t="s">
        <v>4008</v>
      </c>
      <c r="B872" s="3"/>
      <c r="C872" s="3"/>
      <c r="D872" s="33">
        <f t="shared" si="19"/>
        <v>0</v>
      </c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273"/>
      <c r="T872" s="273"/>
      <c r="U872" s="63"/>
      <c r="V872" s="324"/>
      <c r="W872" s="317"/>
      <c r="X872" s="63"/>
    </row>
    <row r="873" spans="1:24" ht="15.75">
      <c r="A873" s="63" t="s">
        <v>710</v>
      </c>
      <c r="B873" s="3"/>
      <c r="C873" s="3"/>
      <c r="D873" s="33">
        <f t="shared" si="19"/>
        <v>0</v>
      </c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273"/>
      <c r="T873" s="273"/>
      <c r="U873" s="63"/>
      <c r="V873" s="324"/>
      <c r="W873" s="317"/>
      <c r="X873" s="63"/>
    </row>
    <row r="874" spans="1:24" ht="15.75">
      <c r="A874" s="63" t="s">
        <v>2541</v>
      </c>
      <c r="B874" s="3"/>
      <c r="C874" s="3"/>
      <c r="D874" s="33">
        <f t="shared" si="19"/>
        <v>0</v>
      </c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273"/>
      <c r="T874" s="273"/>
      <c r="U874" s="63"/>
      <c r="V874" s="324"/>
      <c r="W874" s="317"/>
      <c r="X874" s="63"/>
    </row>
    <row r="875" spans="1:24" ht="15.75">
      <c r="A875" s="273" t="s">
        <v>1888</v>
      </c>
      <c r="B875" s="3"/>
      <c r="C875" s="3"/>
      <c r="D875" s="33">
        <f t="shared" si="19"/>
        <v>0</v>
      </c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273"/>
      <c r="T875" s="273"/>
      <c r="U875" s="63"/>
      <c r="V875" s="324"/>
      <c r="W875" s="317"/>
      <c r="X875" s="63"/>
    </row>
    <row r="876" spans="1:24" ht="15.75">
      <c r="A876" s="60"/>
      <c r="B876" s="3"/>
      <c r="C876" s="3"/>
      <c r="D876" s="33"/>
      <c r="E876" s="177"/>
    </row>
    <row r="877" spans="1:24" ht="15.75">
      <c r="D877" s="33"/>
    </row>
    <row r="878" spans="1:24" ht="15.75">
      <c r="D878" s="33"/>
    </row>
    <row r="879" spans="1:24" ht="20.25">
      <c r="A879" s="30" t="s">
        <v>126</v>
      </c>
      <c r="D879" s="32" t="s">
        <v>40</v>
      </c>
      <c r="E879" s="110"/>
      <c r="F879" s="110"/>
      <c r="G879" s="110"/>
    </row>
    <row r="880" spans="1:24" ht="15.75">
      <c r="A880" s="63" t="s">
        <v>2553</v>
      </c>
      <c r="B880" s="3"/>
      <c r="C880" s="3"/>
      <c r="D880" s="33">
        <f t="shared" ref="D880:D911" si="20">SUM(E880:DZ880)</f>
        <v>0</v>
      </c>
      <c r="E880" s="9"/>
      <c r="F880" s="9"/>
      <c r="G880" s="9"/>
      <c r="H880" s="63"/>
      <c r="I880" s="63"/>
      <c r="J880" s="335"/>
      <c r="K880" s="317"/>
      <c r="L880" s="63"/>
    </row>
    <row r="881" spans="1:12" ht="15.75">
      <c r="A881" s="273" t="s">
        <v>1890</v>
      </c>
      <c r="B881" s="3"/>
      <c r="C881" s="3"/>
      <c r="D881" s="33">
        <f t="shared" si="20"/>
        <v>0</v>
      </c>
      <c r="E881" s="9"/>
      <c r="F881" s="9"/>
      <c r="G881" s="9"/>
      <c r="H881" s="273"/>
      <c r="I881" s="63"/>
      <c r="J881" s="324"/>
      <c r="K881" s="317"/>
      <c r="L881" s="63"/>
    </row>
    <row r="882" spans="1:12" ht="15.75">
      <c r="A882" s="218" t="s">
        <v>1563</v>
      </c>
      <c r="B882" s="3"/>
      <c r="C882" s="3"/>
      <c r="D882" s="33">
        <f t="shared" si="20"/>
        <v>0</v>
      </c>
      <c r="E882" s="9"/>
      <c r="F882" s="9"/>
      <c r="G882" s="9"/>
      <c r="H882" s="224"/>
      <c r="I882" s="63"/>
      <c r="J882" s="324"/>
      <c r="K882" s="317"/>
      <c r="L882" s="63"/>
    </row>
    <row r="883" spans="1:12" ht="15.75">
      <c r="A883" s="273" t="s">
        <v>1883</v>
      </c>
      <c r="B883" s="3"/>
      <c r="C883" s="3"/>
      <c r="D883" s="33">
        <f t="shared" si="20"/>
        <v>0</v>
      </c>
      <c r="E883" s="9"/>
      <c r="F883" s="9"/>
      <c r="G883" s="9"/>
      <c r="H883" s="273"/>
      <c r="I883" s="63"/>
      <c r="J883" s="324"/>
      <c r="K883" s="317"/>
      <c r="L883" s="63"/>
    </row>
    <row r="884" spans="1:12" ht="15.75">
      <c r="A884" s="63" t="s">
        <v>4035</v>
      </c>
      <c r="B884" s="3"/>
      <c r="C884" s="3"/>
      <c r="D884" s="33">
        <f t="shared" si="20"/>
        <v>0</v>
      </c>
      <c r="E884" s="9"/>
      <c r="F884" s="9"/>
      <c r="G884" s="9"/>
      <c r="H884" s="224"/>
      <c r="I884" s="63"/>
      <c r="J884" s="324"/>
      <c r="K884" s="317"/>
      <c r="L884" s="63"/>
    </row>
    <row r="885" spans="1:12" ht="15.75">
      <c r="A885" s="218" t="s">
        <v>1553</v>
      </c>
      <c r="B885" s="3"/>
      <c r="C885" s="3"/>
      <c r="D885" s="33">
        <f t="shared" si="20"/>
        <v>0</v>
      </c>
      <c r="E885" s="9"/>
      <c r="F885" s="9"/>
      <c r="G885" s="9"/>
      <c r="H885" s="224"/>
      <c r="I885" s="63"/>
      <c r="J885" s="324"/>
      <c r="K885" s="317"/>
      <c r="L885" s="63"/>
    </row>
    <row r="886" spans="1:12" ht="15.75">
      <c r="A886" s="63" t="s">
        <v>2542</v>
      </c>
      <c r="B886" s="3"/>
      <c r="C886" s="3"/>
      <c r="D886" s="33">
        <f t="shared" si="20"/>
        <v>0</v>
      </c>
      <c r="E886" s="9"/>
      <c r="F886" s="9"/>
      <c r="G886" s="9"/>
      <c r="H886" s="63"/>
      <c r="I886" s="63"/>
      <c r="J886" s="335"/>
      <c r="K886" s="317"/>
      <c r="L886" s="63"/>
    </row>
    <row r="887" spans="1:12" ht="15.75">
      <c r="A887" s="273" t="s">
        <v>1</v>
      </c>
      <c r="B887" s="3"/>
      <c r="C887" s="3"/>
      <c r="D887" s="33">
        <f t="shared" si="20"/>
        <v>0</v>
      </c>
      <c r="E887" s="9"/>
      <c r="F887" s="9"/>
      <c r="G887" s="9"/>
      <c r="H887" s="273"/>
      <c r="I887" s="63"/>
      <c r="J887" s="324"/>
      <c r="K887" s="317"/>
      <c r="L887" s="63"/>
    </row>
    <row r="888" spans="1:12" ht="15.75">
      <c r="A888" s="273" t="s">
        <v>1898</v>
      </c>
      <c r="B888" s="3"/>
      <c r="C888" s="3"/>
      <c r="D888" s="33">
        <f t="shared" si="20"/>
        <v>0</v>
      </c>
      <c r="E888" s="9"/>
      <c r="F888" s="9"/>
      <c r="G888" s="9"/>
      <c r="H888" s="273"/>
      <c r="I888" s="63"/>
      <c r="J888" s="324"/>
      <c r="K888" s="317"/>
      <c r="L888" s="63"/>
    </row>
    <row r="889" spans="1:12" ht="15.75">
      <c r="A889" s="63" t="s">
        <v>2560</v>
      </c>
      <c r="B889" s="3"/>
      <c r="C889" s="3"/>
      <c r="D889" s="33">
        <f t="shared" si="20"/>
        <v>0</v>
      </c>
      <c r="E889" s="9"/>
      <c r="F889" s="9"/>
      <c r="G889" s="9"/>
      <c r="H889" s="63"/>
      <c r="I889" s="63"/>
      <c r="J889" s="335"/>
      <c r="K889" s="317"/>
      <c r="L889" s="63"/>
    </row>
    <row r="890" spans="1:12" ht="15.75">
      <c r="A890" s="63" t="s">
        <v>4016</v>
      </c>
      <c r="B890" s="3"/>
      <c r="C890" s="3"/>
      <c r="D890" s="33">
        <f t="shared" si="20"/>
        <v>0</v>
      </c>
      <c r="E890" s="9"/>
      <c r="F890" s="9"/>
      <c r="G890" s="9"/>
      <c r="H890" s="224"/>
      <c r="I890" s="63"/>
      <c r="J890" s="324"/>
      <c r="K890" s="317"/>
      <c r="L890" s="63"/>
    </row>
    <row r="891" spans="1:12" ht="15.75">
      <c r="A891" s="218" t="s">
        <v>1559</v>
      </c>
      <c r="B891" s="3"/>
      <c r="C891" s="3"/>
      <c r="D891" s="33">
        <f t="shared" si="20"/>
        <v>0</v>
      </c>
      <c r="E891" s="9"/>
      <c r="F891" s="9"/>
      <c r="G891" s="9"/>
      <c r="H891" s="63"/>
      <c r="I891" s="63"/>
      <c r="J891" s="324"/>
      <c r="K891" s="317"/>
      <c r="L891" s="63"/>
    </row>
    <row r="892" spans="1:12" ht="15.75">
      <c r="A892" s="63" t="s">
        <v>4309</v>
      </c>
      <c r="B892" s="3"/>
      <c r="C892" s="3"/>
      <c r="D892" s="33">
        <f t="shared" si="20"/>
        <v>0</v>
      </c>
      <c r="E892" s="9"/>
      <c r="F892" s="9"/>
      <c r="G892" s="9"/>
      <c r="H892" s="273"/>
      <c r="I892" s="63"/>
      <c r="J892" s="324"/>
      <c r="K892" s="317"/>
      <c r="L892" s="63"/>
    </row>
    <row r="893" spans="1:12" ht="15.75">
      <c r="A893" s="63" t="s">
        <v>728</v>
      </c>
      <c r="B893" s="3"/>
      <c r="C893" s="3"/>
      <c r="D893" s="33">
        <f t="shared" si="20"/>
        <v>0</v>
      </c>
      <c r="E893" s="9"/>
      <c r="F893" s="9"/>
      <c r="G893" s="9"/>
      <c r="H893" s="63"/>
      <c r="I893" s="63"/>
      <c r="J893" s="324"/>
      <c r="K893" s="317"/>
      <c r="L893" s="63"/>
    </row>
    <row r="894" spans="1:12" ht="15.75">
      <c r="A894" s="63" t="s">
        <v>4006</v>
      </c>
      <c r="B894" s="3"/>
      <c r="C894" s="3"/>
      <c r="D894" s="33">
        <f t="shared" si="20"/>
        <v>0</v>
      </c>
      <c r="E894" s="9"/>
      <c r="F894" s="9"/>
      <c r="G894" s="9"/>
      <c r="H894" s="273"/>
      <c r="I894" s="63"/>
      <c r="J894" s="324"/>
      <c r="K894" s="317"/>
      <c r="L894" s="63"/>
    </row>
    <row r="895" spans="1:12" ht="15.75">
      <c r="A895" s="273" t="s">
        <v>1927</v>
      </c>
      <c r="B895" s="3"/>
      <c r="C895" s="3"/>
      <c r="D895" s="33">
        <f t="shared" si="20"/>
        <v>0</v>
      </c>
      <c r="E895" s="9"/>
      <c r="F895" s="9"/>
      <c r="G895" s="9"/>
      <c r="H895" s="63"/>
      <c r="I895" s="63"/>
      <c r="J895" s="335"/>
      <c r="K895" s="317"/>
      <c r="L895" s="63"/>
    </row>
    <row r="896" spans="1:12" ht="15.75">
      <c r="A896" s="63" t="s">
        <v>745</v>
      </c>
      <c r="B896" s="3"/>
      <c r="C896" s="3"/>
      <c r="D896" s="33">
        <f t="shared" si="20"/>
        <v>0</v>
      </c>
      <c r="E896" s="9"/>
      <c r="F896" s="9"/>
      <c r="G896" s="9"/>
      <c r="H896" s="63"/>
      <c r="I896" s="63"/>
      <c r="J896" s="324"/>
      <c r="K896" s="317"/>
      <c r="L896" s="63"/>
    </row>
    <row r="897" spans="1:12" ht="15.75">
      <c r="A897" s="273" t="s">
        <v>1886</v>
      </c>
      <c r="B897" s="3"/>
      <c r="C897" s="3"/>
      <c r="D897" s="33">
        <f t="shared" si="20"/>
        <v>0</v>
      </c>
      <c r="E897" s="9"/>
      <c r="F897" s="9"/>
      <c r="G897" s="9"/>
      <c r="H897" s="273"/>
      <c r="I897" s="63"/>
      <c r="J897" s="324"/>
      <c r="K897" s="317"/>
      <c r="L897" s="63"/>
    </row>
    <row r="898" spans="1:12" ht="15.75">
      <c r="A898" s="63" t="s">
        <v>2543</v>
      </c>
      <c r="B898" s="3"/>
      <c r="C898" s="3"/>
      <c r="D898" s="33">
        <f t="shared" si="20"/>
        <v>0</v>
      </c>
      <c r="E898" s="9"/>
      <c r="F898" s="9"/>
      <c r="G898" s="9"/>
      <c r="H898" s="63"/>
      <c r="I898" s="63"/>
      <c r="J898" s="335"/>
      <c r="K898" s="317"/>
      <c r="L898" s="63"/>
    </row>
    <row r="899" spans="1:12" ht="15.75">
      <c r="A899" s="63" t="s">
        <v>153</v>
      </c>
      <c r="B899" s="3"/>
      <c r="C899" s="3"/>
      <c r="D899" s="33">
        <f t="shared" si="20"/>
        <v>0</v>
      </c>
      <c r="E899" s="9"/>
      <c r="F899" s="9"/>
      <c r="G899" s="9"/>
      <c r="H899" s="63"/>
      <c r="I899" s="63"/>
      <c r="J899" s="335"/>
      <c r="K899" s="317"/>
      <c r="L899" s="63"/>
    </row>
    <row r="900" spans="1:12" ht="15.75">
      <c r="A900" s="273" t="s">
        <v>1899</v>
      </c>
      <c r="B900" s="3"/>
      <c r="C900" s="3"/>
      <c r="D900" s="33">
        <f t="shared" si="20"/>
        <v>0</v>
      </c>
      <c r="E900" s="9"/>
      <c r="F900" s="9"/>
      <c r="G900" s="9"/>
      <c r="H900" s="273"/>
      <c r="I900" s="63"/>
      <c r="J900" s="325"/>
      <c r="K900" s="317"/>
      <c r="L900" s="63"/>
    </row>
    <row r="901" spans="1:12" ht="15.75">
      <c r="A901" s="63" t="s">
        <v>2546</v>
      </c>
      <c r="B901" s="3"/>
      <c r="C901" s="3"/>
      <c r="D901" s="33">
        <f t="shared" si="20"/>
        <v>0</v>
      </c>
      <c r="E901" s="9"/>
      <c r="F901" s="9"/>
      <c r="G901" s="9"/>
      <c r="H901" s="273"/>
      <c r="I901" s="63"/>
      <c r="J901" s="324"/>
      <c r="K901" s="317"/>
      <c r="L901" s="63"/>
    </row>
    <row r="902" spans="1:12" ht="15.75">
      <c r="A902" s="63" t="s">
        <v>2559</v>
      </c>
      <c r="B902" s="3"/>
      <c r="C902" s="3"/>
      <c r="D902" s="33">
        <f t="shared" si="20"/>
        <v>0</v>
      </c>
      <c r="E902" s="9"/>
      <c r="F902" s="9"/>
      <c r="G902" s="9"/>
      <c r="H902" s="273"/>
      <c r="I902" s="63"/>
      <c r="J902" s="324"/>
      <c r="K902" s="317"/>
      <c r="L902" s="63"/>
    </row>
    <row r="903" spans="1:12" ht="15.75">
      <c r="A903" s="273" t="s">
        <v>9</v>
      </c>
      <c r="B903" s="3"/>
      <c r="C903" s="3"/>
      <c r="D903" s="33">
        <f t="shared" si="20"/>
        <v>0</v>
      </c>
      <c r="E903" s="9"/>
      <c r="F903" s="9"/>
      <c r="G903" s="9"/>
      <c r="H903" s="63"/>
      <c r="I903" s="63"/>
      <c r="J903" s="335"/>
      <c r="K903" s="317"/>
      <c r="L903" s="63"/>
    </row>
    <row r="904" spans="1:12" ht="15.75">
      <c r="A904" s="63" t="s">
        <v>4019</v>
      </c>
      <c r="B904" s="3"/>
      <c r="C904" s="3"/>
      <c r="D904" s="33">
        <f t="shared" si="20"/>
        <v>0</v>
      </c>
      <c r="E904" s="9"/>
      <c r="F904" s="9"/>
      <c r="G904" s="9"/>
      <c r="H904" s="273"/>
      <c r="I904" s="63"/>
      <c r="J904" s="324"/>
      <c r="K904" s="317"/>
      <c r="L904" s="63"/>
    </row>
    <row r="905" spans="1:12" ht="15.75">
      <c r="A905" s="273" t="s">
        <v>1894</v>
      </c>
      <c r="B905" s="3"/>
      <c r="C905" s="3"/>
      <c r="D905" s="33">
        <f t="shared" si="20"/>
        <v>0</v>
      </c>
      <c r="E905" s="9"/>
      <c r="F905" s="9"/>
      <c r="G905" s="9"/>
      <c r="H905" s="224"/>
      <c r="I905" s="63"/>
      <c r="J905" s="324"/>
      <c r="K905" s="317"/>
      <c r="L905" s="63"/>
    </row>
    <row r="906" spans="1:12" ht="15.75">
      <c r="A906" s="273" t="s">
        <v>11</v>
      </c>
      <c r="B906" s="3"/>
      <c r="C906" s="3"/>
      <c r="D906" s="33">
        <f t="shared" si="20"/>
        <v>0</v>
      </c>
      <c r="E906" s="9"/>
      <c r="F906" s="9"/>
      <c r="G906" s="9"/>
      <c r="H906" s="63"/>
      <c r="I906" s="63"/>
      <c r="J906" s="324"/>
      <c r="K906" s="317"/>
      <c r="L906" s="63"/>
    </row>
    <row r="907" spans="1:12" ht="15.75">
      <c r="A907" s="63" t="s">
        <v>2544</v>
      </c>
      <c r="B907" s="3"/>
      <c r="C907" s="3"/>
      <c r="D907" s="33">
        <f t="shared" si="20"/>
        <v>0</v>
      </c>
      <c r="E907" s="9"/>
      <c r="F907" s="9"/>
      <c r="G907" s="9"/>
      <c r="H907" s="273"/>
      <c r="I907" s="63"/>
      <c r="J907" s="324"/>
      <c r="K907" s="317"/>
      <c r="L907" s="63"/>
    </row>
    <row r="908" spans="1:12" ht="15.75">
      <c r="A908" s="273" t="s">
        <v>1900</v>
      </c>
      <c r="B908" s="3"/>
      <c r="C908" s="3"/>
      <c r="D908" s="33">
        <f t="shared" si="20"/>
        <v>0</v>
      </c>
      <c r="E908" s="9"/>
      <c r="F908" s="9"/>
      <c r="G908" s="9"/>
      <c r="H908" s="63"/>
      <c r="I908" s="63"/>
      <c r="J908" s="335"/>
      <c r="K908" s="317"/>
      <c r="L908" s="63"/>
    </row>
    <row r="909" spans="1:12" ht="15.75">
      <c r="A909" s="218" t="s">
        <v>1561</v>
      </c>
      <c r="B909" s="3"/>
      <c r="C909" s="3"/>
      <c r="D909" s="33">
        <f t="shared" si="20"/>
        <v>0</v>
      </c>
      <c r="E909" s="9"/>
      <c r="F909" s="9"/>
      <c r="G909" s="9"/>
      <c r="H909" s="273"/>
      <c r="I909" s="63"/>
      <c r="J909" s="325"/>
      <c r="K909" s="317"/>
      <c r="L909" s="63"/>
    </row>
    <row r="910" spans="1:12" ht="15.75">
      <c r="A910" s="63" t="s">
        <v>685</v>
      </c>
      <c r="B910" s="3"/>
      <c r="C910" s="3"/>
      <c r="D910" s="33">
        <f t="shared" si="20"/>
        <v>0</v>
      </c>
      <c r="E910" s="9"/>
      <c r="F910" s="9"/>
      <c r="G910" s="9"/>
      <c r="H910" s="273"/>
      <c r="I910" s="63"/>
      <c r="J910" s="325"/>
      <c r="K910" s="317"/>
      <c r="L910" s="63"/>
    </row>
    <row r="911" spans="1:12" ht="15.75">
      <c r="A911" s="273" t="s">
        <v>1891</v>
      </c>
      <c r="B911" s="3"/>
      <c r="C911" s="3"/>
      <c r="D911" s="33">
        <f t="shared" si="20"/>
        <v>0</v>
      </c>
      <c r="E911" s="9"/>
      <c r="F911" s="9"/>
      <c r="G911" s="9"/>
      <c r="H911" s="63"/>
      <c r="I911" s="63"/>
      <c r="J911" s="324"/>
      <c r="K911" s="317"/>
      <c r="L911" s="63"/>
    </row>
    <row r="912" spans="1:12" ht="15.75">
      <c r="A912" s="63" t="s">
        <v>4015</v>
      </c>
      <c r="B912" s="3"/>
      <c r="C912" s="3"/>
      <c r="D912" s="33">
        <f t="shared" ref="D912:D943" si="21">SUM(E912:DZ912)</f>
        <v>0</v>
      </c>
      <c r="E912" s="9"/>
      <c r="F912" s="9"/>
      <c r="G912" s="9"/>
      <c r="H912" s="273"/>
      <c r="I912" s="63"/>
      <c r="J912" s="324"/>
      <c r="K912" s="317"/>
      <c r="L912" s="63"/>
    </row>
    <row r="913" spans="1:12" ht="15.75">
      <c r="A913" s="63" t="s">
        <v>740</v>
      </c>
      <c r="B913" s="3"/>
      <c r="C913" s="3"/>
      <c r="D913" s="33">
        <f t="shared" si="21"/>
        <v>0</v>
      </c>
      <c r="E913" s="9"/>
      <c r="F913" s="9"/>
      <c r="G913" s="9"/>
      <c r="H913" s="63"/>
      <c r="I913" s="63"/>
      <c r="J913" s="335"/>
      <c r="K913" s="317"/>
      <c r="L913" s="63"/>
    </row>
    <row r="914" spans="1:12" ht="15.75">
      <c r="A914" s="273" t="s">
        <v>15</v>
      </c>
      <c r="B914" s="3"/>
      <c r="C914" s="3"/>
      <c r="D914" s="33">
        <f t="shared" si="21"/>
        <v>0</v>
      </c>
      <c r="E914" s="9"/>
      <c r="F914" s="9"/>
      <c r="G914" s="9"/>
      <c r="H914" s="273"/>
      <c r="I914" s="63"/>
      <c r="J914" s="325"/>
      <c r="K914" s="317"/>
      <c r="L914" s="63"/>
    </row>
    <row r="915" spans="1:12" ht="15.75">
      <c r="A915" s="63" t="s">
        <v>4024</v>
      </c>
      <c r="B915" s="3"/>
      <c r="C915" s="3"/>
      <c r="D915" s="33">
        <f t="shared" si="21"/>
        <v>0</v>
      </c>
      <c r="E915" s="9"/>
      <c r="F915" s="9"/>
      <c r="G915" s="9"/>
      <c r="H915" s="273"/>
      <c r="I915" s="63"/>
      <c r="J915" s="324"/>
      <c r="K915" s="317"/>
      <c r="L915" s="63"/>
    </row>
    <row r="916" spans="1:12" ht="15.75">
      <c r="A916" s="63" t="s">
        <v>2563</v>
      </c>
      <c r="B916" s="3"/>
      <c r="C916" s="3"/>
      <c r="D916" s="33">
        <f t="shared" si="21"/>
        <v>0</v>
      </c>
      <c r="E916" s="9"/>
      <c r="F916" s="9"/>
      <c r="G916" s="9"/>
      <c r="H916" s="63"/>
      <c r="I916" s="63"/>
      <c r="J916" s="324"/>
      <c r="K916" s="317"/>
      <c r="L916" s="63"/>
    </row>
    <row r="917" spans="1:12" ht="15.75">
      <c r="A917" s="273" t="s">
        <v>1887</v>
      </c>
      <c r="B917" s="3"/>
      <c r="C917" s="3"/>
      <c r="D917" s="33">
        <f t="shared" si="21"/>
        <v>0</v>
      </c>
      <c r="E917" s="9"/>
      <c r="F917" s="9"/>
      <c r="G917" s="9"/>
      <c r="H917" s="63"/>
      <c r="I917" s="63"/>
      <c r="J917" s="324"/>
      <c r="K917" s="317"/>
      <c r="L917" s="63"/>
    </row>
    <row r="918" spans="1:12" ht="15.75">
      <c r="A918" s="273" t="s">
        <v>17</v>
      </c>
      <c r="B918" s="3"/>
      <c r="C918" s="3"/>
      <c r="D918" s="33">
        <f t="shared" si="21"/>
        <v>0</v>
      </c>
      <c r="E918" s="9"/>
      <c r="F918" s="9"/>
      <c r="G918" s="9"/>
      <c r="H918" s="63"/>
      <c r="I918" s="63"/>
      <c r="J918" s="335"/>
      <c r="K918" s="317"/>
      <c r="L918" s="63"/>
    </row>
    <row r="919" spans="1:12" ht="15.75">
      <c r="A919" s="63" t="s">
        <v>714</v>
      </c>
      <c r="B919" s="3"/>
      <c r="C919" s="3"/>
      <c r="D919" s="33">
        <f t="shared" si="21"/>
        <v>0</v>
      </c>
      <c r="E919" s="9"/>
      <c r="F919" s="9"/>
      <c r="G919" s="9"/>
      <c r="H919" s="63"/>
      <c r="I919" s="63"/>
      <c r="J919" s="335"/>
      <c r="K919" s="317"/>
      <c r="L919" s="63"/>
    </row>
    <row r="920" spans="1:12" ht="15.75">
      <c r="A920" s="63" t="s">
        <v>162</v>
      </c>
      <c r="B920" s="3"/>
      <c r="C920" s="3"/>
      <c r="D920" s="33">
        <f t="shared" si="21"/>
        <v>0</v>
      </c>
      <c r="E920" s="9"/>
      <c r="F920" s="9"/>
      <c r="G920" s="9"/>
      <c r="H920" s="63"/>
      <c r="I920" s="63"/>
      <c r="J920" s="335"/>
      <c r="K920" s="317"/>
      <c r="L920" s="63"/>
    </row>
    <row r="921" spans="1:12" ht="15.75">
      <c r="A921" s="63" t="s">
        <v>2548</v>
      </c>
      <c r="B921" s="3"/>
      <c r="C921" s="3"/>
      <c r="D921" s="33">
        <f t="shared" si="21"/>
        <v>0</v>
      </c>
      <c r="E921" s="9"/>
      <c r="F921" s="9"/>
      <c r="G921" s="9"/>
      <c r="H921" s="224"/>
      <c r="I921" s="63"/>
      <c r="J921" s="324"/>
      <c r="K921" s="317"/>
      <c r="L921" s="63"/>
    </row>
    <row r="922" spans="1:12" ht="15.75">
      <c r="A922" s="63" t="s">
        <v>4018</v>
      </c>
      <c r="B922" s="3"/>
      <c r="C922" s="3"/>
      <c r="D922" s="33">
        <f t="shared" si="21"/>
        <v>0</v>
      </c>
      <c r="E922" s="9"/>
      <c r="F922" s="9"/>
      <c r="G922" s="9"/>
      <c r="H922" s="63"/>
      <c r="I922" s="63"/>
      <c r="J922" s="335"/>
      <c r="K922" s="317"/>
      <c r="L922" s="63"/>
    </row>
    <row r="923" spans="1:12" ht="15.75">
      <c r="A923" s="63" t="s">
        <v>2567</v>
      </c>
      <c r="B923" s="3"/>
      <c r="C923" s="3"/>
      <c r="D923" s="33">
        <f t="shared" si="21"/>
        <v>0</v>
      </c>
      <c r="E923" s="9"/>
      <c r="F923" s="9"/>
      <c r="G923" s="9"/>
      <c r="H923" s="273"/>
      <c r="I923" s="63"/>
      <c r="J923" s="324"/>
      <c r="K923" s="317"/>
      <c r="L923" s="63"/>
    </row>
    <row r="924" spans="1:12" ht="15.75">
      <c r="A924" s="63" t="s">
        <v>2551</v>
      </c>
      <c r="B924" s="3"/>
      <c r="C924" s="3"/>
      <c r="D924" s="33">
        <f t="shared" si="21"/>
        <v>0</v>
      </c>
      <c r="E924" s="9"/>
      <c r="F924" s="9"/>
      <c r="G924" s="9"/>
      <c r="H924" s="273"/>
      <c r="I924" s="63"/>
      <c r="J924" s="324"/>
      <c r="K924" s="317"/>
      <c r="L924" s="63"/>
    </row>
    <row r="925" spans="1:12" ht="15.75">
      <c r="A925" s="218" t="s">
        <v>1549</v>
      </c>
      <c r="B925" s="3"/>
      <c r="C925" s="3"/>
      <c r="D925" s="33">
        <f t="shared" si="21"/>
        <v>0</v>
      </c>
      <c r="E925" s="9"/>
      <c r="F925" s="9"/>
      <c r="G925" s="9"/>
      <c r="H925" s="63"/>
      <c r="I925" s="63"/>
      <c r="J925" s="324"/>
      <c r="K925" s="317"/>
      <c r="L925" s="63"/>
    </row>
    <row r="926" spans="1:12" ht="15.75">
      <c r="A926" s="63" t="s">
        <v>4010</v>
      </c>
      <c r="B926" s="3"/>
      <c r="C926" s="3"/>
      <c r="D926" s="33">
        <f t="shared" si="21"/>
        <v>0</v>
      </c>
      <c r="E926" s="9"/>
      <c r="F926" s="9"/>
      <c r="G926" s="9"/>
      <c r="H926" s="63"/>
      <c r="I926" s="63"/>
      <c r="J926" s="324"/>
      <c r="K926" s="317"/>
      <c r="L926" s="63"/>
    </row>
    <row r="927" spans="1:12" ht="15.75">
      <c r="A927" s="63" t="s">
        <v>2547</v>
      </c>
      <c r="B927" s="3"/>
      <c r="C927" s="3"/>
      <c r="D927" s="33">
        <f t="shared" si="21"/>
        <v>0</v>
      </c>
      <c r="E927" s="9"/>
      <c r="F927" s="9"/>
      <c r="G927" s="9"/>
      <c r="H927" s="63"/>
      <c r="I927" s="63"/>
      <c r="J927" s="324"/>
      <c r="K927" s="317"/>
      <c r="L927" s="63"/>
    </row>
    <row r="928" spans="1:12" ht="15.75">
      <c r="A928" s="63" t="s">
        <v>4030</v>
      </c>
      <c r="B928" s="3"/>
      <c r="C928" s="3"/>
      <c r="D928" s="33">
        <f t="shared" si="21"/>
        <v>0</v>
      </c>
      <c r="E928" s="9"/>
      <c r="F928" s="9"/>
      <c r="G928" s="9"/>
      <c r="H928" s="273"/>
      <c r="I928" s="63"/>
      <c r="J928" s="325"/>
      <c r="K928" s="317"/>
      <c r="L928" s="63"/>
    </row>
    <row r="929" spans="1:12" ht="15.75">
      <c r="A929" s="63" t="s">
        <v>4032</v>
      </c>
      <c r="B929" s="3"/>
      <c r="C929" s="3"/>
      <c r="D929" s="33">
        <f t="shared" si="21"/>
        <v>0</v>
      </c>
      <c r="E929" s="9"/>
      <c r="F929" s="9"/>
      <c r="G929" s="9"/>
      <c r="H929" s="273"/>
      <c r="I929" s="63"/>
      <c r="J929" s="324"/>
      <c r="K929" s="317"/>
      <c r="L929" s="63"/>
    </row>
    <row r="930" spans="1:12" ht="15.75">
      <c r="A930" s="63" t="s">
        <v>757</v>
      </c>
      <c r="B930" s="3"/>
      <c r="C930" s="3"/>
      <c r="D930" s="33">
        <f t="shared" si="21"/>
        <v>0</v>
      </c>
      <c r="E930" s="9"/>
      <c r="F930" s="9"/>
      <c r="G930" s="9"/>
      <c r="H930" s="63"/>
      <c r="I930" s="63"/>
      <c r="J930" s="335"/>
      <c r="K930" s="317"/>
      <c r="L930" s="63"/>
    </row>
    <row r="931" spans="1:12" ht="15.75">
      <c r="A931" s="63" t="s">
        <v>4031</v>
      </c>
      <c r="B931" s="3"/>
      <c r="C931" s="3"/>
      <c r="D931" s="33">
        <f t="shared" si="21"/>
        <v>0</v>
      </c>
      <c r="E931" s="9"/>
      <c r="F931" s="9"/>
      <c r="G931" s="9"/>
      <c r="H931" s="273"/>
      <c r="I931" s="63"/>
      <c r="J931" s="324"/>
      <c r="K931" s="317"/>
      <c r="L931" s="63"/>
    </row>
    <row r="932" spans="1:12" ht="15.75">
      <c r="A932" s="273" t="s">
        <v>2726</v>
      </c>
      <c r="B932" s="3"/>
      <c r="C932" s="3"/>
      <c r="D932" s="33">
        <f t="shared" si="21"/>
        <v>0</v>
      </c>
      <c r="E932" s="9"/>
      <c r="F932" s="9"/>
      <c r="G932" s="9"/>
      <c r="H932" s="224"/>
      <c r="I932" s="63"/>
      <c r="J932" s="324"/>
      <c r="K932" s="317"/>
      <c r="L932" s="63"/>
    </row>
    <row r="933" spans="1:12" ht="15.75">
      <c r="A933" s="63" t="s">
        <v>4014</v>
      </c>
      <c r="B933" s="3"/>
      <c r="C933" s="3"/>
      <c r="D933" s="33">
        <f t="shared" si="21"/>
        <v>0</v>
      </c>
      <c r="E933" s="9"/>
      <c r="F933" s="9"/>
      <c r="G933" s="9"/>
      <c r="H933" s="63"/>
      <c r="I933" s="63"/>
      <c r="J933" s="324"/>
      <c r="K933" s="317"/>
      <c r="L933" s="63"/>
    </row>
    <row r="934" spans="1:12" ht="15.75">
      <c r="A934" s="63" t="s">
        <v>753</v>
      </c>
      <c r="B934" s="3"/>
      <c r="C934" s="3"/>
      <c r="D934" s="33">
        <f t="shared" si="21"/>
        <v>0</v>
      </c>
      <c r="E934" s="9"/>
      <c r="F934" s="9"/>
      <c r="G934" s="9"/>
      <c r="H934" s="63"/>
      <c r="I934" s="63"/>
      <c r="J934" s="335"/>
      <c r="K934" s="317"/>
      <c r="L934" s="63"/>
    </row>
    <row r="935" spans="1:12" ht="15.75">
      <c r="A935" s="28" t="s">
        <v>21</v>
      </c>
      <c r="B935" s="3"/>
      <c r="C935" s="3"/>
      <c r="D935" s="33">
        <f t="shared" si="21"/>
        <v>0</v>
      </c>
      <c r="E935" s="9"/>
      <c r="F935" s="9"/>
      <c r="G935" s="9"/>
      <c r="H935" s="63"/>
      <c r="I935" s="63"/>
      <c r="J935" s="335"/>
      <c r="K935" s="317"/>
      <c r="L935" s="63"/>
    </row>
    <row r="936" spans="1:12" ht="15.75">
      <c r="A936" s="63" t="s">
        <v>141</v>
      </c>
      <c r="B936" s="3"/>
      <c r="C936" s="3"/>
      <c r="D936" s="33">
        <f t="shared" si="21"/>
        <v>0</v>
      </c>
      <c r="E936" s="9"/>
      <c r="F936" s="9"/>
      <c r="G936" s="9"/>
      <c r="H936" s="63"/>
      <c r="I936" s="63"/>
      <c r="J936" s="324"/>
      <c r="K936" s="317"/>
      <c r="L936" s="63"/>
    </row>
    <row r="937" spans="1:12" ht="15.75">
      <c r="A937" s="273" t="s">
        <v>1901</v>
      </c>
      <c r="B937" s="3"/>
      <c r="C937" s="3"/>
      <c r="D937" s="33">
        <f t="shared" si="21"/>
        <v>0</v>
      </c>
      <c r="E937" s="9"/>
      <c r="F937" s="9"/>
      <c r="G937" s="9"/>
      <c r="H937" s="273"/>
      <c r="I937" s="63"/>
      <c r="J937" s="324"/>
      <c r="K937" s="317"/>
      <c r="L937" s="63"/>
    </row>
    <row r="938" spans="1:12" ht="15.75">
      <c r="A938" s="63" t="s">
        <v>4025</v>
      </c>
      <c r="B938" s="3"/>
      <c r="C938" s="3"/>
      <c r="D938" s="33">
        <f t="shared" si="21"/>
        <v>0</v>
      </c>
      <c r="E938" s="9"/>
      <c r="F938" s="9"/>
      <c r="G938" s="9"/>
      <c r="H938" s="63"/>
      <c r="I938" s="63"/>
      <c r="J938" s="324"/>
      <c r="K938" s="317"/>
      <c r="L938" s="63"/>
    </row>
    <row r="939" spans="1:12" ht="15.75">
      <c r="A939" s="63" t="s">
        <v>2550</v>
      </c>
      <c r="B939" s="3"/>
      <c r="C939" s="3"/>
      <c r="D939" s="33">
        <f t="shared" si="21"/>
        <v>0</v>
      </c>
      <c r="E939" s="9"/>
      <c r="F939" s="9"/>
      <c r="G939" s="9"/>
      <c r="H939" s="224"/>
      <c r="I939" s="63"/>
      <c r="J939" s="324"/>
      <c r="K939" s="317"/>
      <c r="L939" s="63"/>
    </row>
    <row r="940" spans="1:12" ht="15.75">
      <c r="A940" s="273" t="s">
        <v>1902</v>
      </c>
      <c r="B940" s="3"/>
      <c r="C940" s="3"/>
      <c r="D940" s="33">
        <f t="shared" si="21"/>
        <v>0</v>
      </c>
      <c r="E940" s="9"/>
      <c r="F940" s="9"/>
      <c r="G940" s="9"/>
      <c r="H940" s="224"/>
      <c r="I940" s="63"/>
      <c r="J940" s="325"/>
      <c r="K940" s="317"/>
      <c r="L940" s="63"/>
    </row>
    <row r="941" spans="1:12" ht="15.75">
      <c r="A941" s="218" t="s">
        <v>1550</v>
      </c>
      <c r="B941" s="3"/>
      <c r="C941" s="3"/>
      <c r="D941" s="33">
        <f t="shared" si="21"/>
        <v>0</v>
      </c>
      <c r="E941" s="9"/>
      <c r="F941" s="9"/>
      <c r="G941" s="9"/>
      <c r="H941" s="63"/>
      <c r="I941" s="63"/>
      <c r="J941" s="335"/>
      <c r="K941" s="317"/>
      <c r="L941" s="63"/>
    </row>
    <row r="942" spans="1:12" ht="15.75">
      <c r="A942" s="63" t="s">
        <v>719</v>
      </c>
      <c r="B942" s="3"/>
      <c r="C942" s="3"/>
      <c r="D942" s="33">
        <f t="shared" si="21"/>
        <v>0</v>
      </c>
      <c r="E942" s="9"/>
      <c r="F942" s="9"/>
      <c r="G942" s="9"/>
      <c r="H942" s="63"/>
      <c r="I942" s="63"/>
      <c r="J942" s="324"/>
      <c r="K942" s="317"/>
      <c r="L942" s="63"/>
    </row>
    <row r="943" spans="1:12" ht="15.75">
      <c r="A943" s="63" t="s">
        <v>2549</v>
      </c>
      <c r="B943" s="3"/>
      <c r="C943" s="3"/>
      <c r="D943" s="33">
        <f t="shared" si="21"/>
        <v>0</v>
      </c>
      <c r="E943" s="9"/>
      <c r="F943" s="9"/>
      <c r="G943" s="9"/>
      <c r="H943" s="273"/>
      <c r="I943" s="63"/>
      <c r="J943" s="325"/>
      <c r="K943" s="317"/>
      <c r="L943" s="63"/>
    </row>
    <row r="944" spans="1:12" ht="15.75">
      <c r="A944" s="63" t="s">
        <v>2556</v>
      </c>
      <c r="B944" s="3"/>
      <c r="C944" s="3"/>
      <c r="D944" s="33">
        <f t="shared" ref="D944:D975" si="22">SUM(E944:DZ944)</f>
        <v>0</v>
      </c>
      <c r="E944" s="9"/>
      <c r="F944" s="9"/>
      <c r="G944" s="9"/>
      <c r="H944" s="63"/>
      <c r="I944" s="63"/>
      <c r="J944" s="325"/>
      <c r="K944" s="317"/>
      <c r="L944" s="63"/>
    </row>
    <row r="945" spans="1:12" ht="15.75">
      <c r="A945" s="63" t="s">
        <v>720</v>
      </c>
      <c r="B945" s="3"/>
      <c r="C945" s="3"/>
      <c r="D945" s="33">
        <f t="shared" si="22"/>
        <v>0</v>
      </c>
      <c r="E945" s="9"/>
      <c r="F945" s="9"/>
      <c r="G945" s="9"/>
      <c r="H945" s="273"/>
      <c r="I945" s="63"/>
      <c r="J945" s="324"/>
      <c r="K945" s="317"/>
      <c r="L945" s="63"/>
    </row>
    <row r="946" spans="1:12" ht="15.75">
      <c r="A946" s="273" t="s">
        <v>23</v>
      </c>
      <c r="B946" s="3"/>
      <c r="C946" s="3"/>
      <c r="D946" s="33">
        <f t="shared" si="22"/>
        <v>0</v>
      </c>
      <c r="E946" s="9"/>
      <c r="F946" s="9"/>
      <c r="G946" s="9"/>
      <c r="H946" s="63"/>
      <c r="I946" s="63"/>
      <c r="J946" s="335"/>
      <c r="K946" s="317"/>
      <c r="L946" s="63"/>
    </row>
    <row r="947" spans="1:12" ht="15.75">
      <c r="A947" s="273" t="s">
        <v>25</v>
      </c>
      <c r="B947" s="3"/>
      <c r="C947" s="3"/>
      <c r="D947" s="33">
        <f t="shared" si="22"/>
        <v>0</v>
      </c>
      <c r="E947" s="9"/>
      <c r="F947" s="9"/>
      <c r="G947" s="9"/>
      <c r="H947" s="63"/>
      <c r="I947" s="63"/>
      <c r="J947" s="325"/>
      <c r="K947" s="317"/>
      <c r="L947" s="63"/>
    </row>
    <row r="948" spans="1:12" ht="15.75">
      <c r="A948" s="63" t="s">
        <v>4011</v>
      </c>
      <c r="B948" s="3"/>
      <c r="C948" s="3"/>
      <c r="D948" s="33">
        <f t="shared" si="22"/>
        <v>0</v>
      </c>
      <c r="E948" s="9"/>
      <c r="F948" s="9"/>
      <c r="G948" s="9"/>
      <c r="H948" s="63"/>
      <c r="I948" s="63"/>
      <c r="J948" s="324"/>
      <c r="K948" s="317"/>
      <c r="L948" s="63"/>
    </row>
    <row r="949" spans="1:12" ht="15.75">
      <c r="A949" s="218" t="s">
        <v>1560</v>
      </c>
      <c r="B949" s="3"/>
      <c r="C949" s="3"/>
      <c r="D949" s="33">
        <f t="shared" si="22"/>
        <v>0</v>
      </c>
      <c r="E949" s="9"/>
      <c r="F949" s="9"/>
      <c r="G949" s="9"/>
      <c r="H949" s="63"/>
      <c r="I949" s="63"/>
      <c r="J949" s="324"/>
      <c r="K949" s="317"/>
      <c r="L949" s="63"/>
    </row>
    <row r="950" spans="1:12" ht="15.75">
      <c r="A950" s="218" t="s">
        <v>1562</v>
      </c>
      <c r="B950" s="3"/>
      <c r="C950" s="3"/>
      <c r="D950" s="33">
        <f t="shared" si="22"/>
        <v>0</v>
      </c>
      <c r="E950" s="9"/>
      <c r="F950" s="9"/>
      <c r="G950" s="9"/>
      <c r="H950" s="224"/>
      <c r="I950" s="63"/>
      <c r="J950" s="324"/>
      <c r="K950" s="317"/>
      <c r="L950" s="63"/>
    </row>
    <row r="951" spans="1:12" ht="15.75">
      <c r="A951" s="63" t="s">
        <v>4012</v>
      </c>
      <c r="B951" s="3"/>
      <c r="C951" s="3"/>
      <c r="D951" s="33">
        <f t="shared" si="22"/>
        <v>0</v>
      </c>
      <c r="E951" s="9"/>
      <c r="F951" s="9"/>
      <c r="G951" s="9"/>
      <c r="H951" s="63"/>
      <c r="I951" s="63"/>
      <c r="J951" s="335"/>
      <c r="K951" s="317"/>
      <c r="L951" s="63"/>
    </row>
    <row r="952" spans="1:12" ht="15.75">
      <c r="A952" s="63" t="s">
        <v>2545</v>
      </c>
      <c r="B952" s="3"/>
      <c r="C952" s="3"/>
      <c r="D952" s="33">
        <f t="shared" si="22"/>
        <v>0</v>
      </c>
      <c r="E952" s="9"/>
      <c r="F952" s="9"/>
      <c r="G952" s="9"/>
      <c r="H952" s="273"/>
      <c r="I952" s="63"/>
      <c r="J952" s="324"/>
      <c r="K952" s="317"/>
      <c r="L952" s="63"/>
    </row>
    <row r="953" spans="1:12" ht="15.75">
      <c r="A953" s="63" t="s">
        <v>703</v>
      </c>
      <c r="B953" s="3"/>
      <c r="C953" s="3"/>
      <c r="D953" s="33">
        <f t="shared" si="22"/>
        <v>0</v>
      </c>
      <c r="E953" s="9"/>
      <c r="F953" s="9"/>
      <c r="G953" s="9"/>
      <c r="H953" s="273"/>
      <c r="I953" s="63"/>
      <c r="J953" s="324"/>
      <c r="K953" s="317"/>
      <c r="L953" s="63"/>
    </row>
    <row r="954" spans="1:12" ht="15.75">
      <c r="A954" s="63" t="s">
        <v>735</v>
      </c>
      <c r="B954" s="3"/>
      <c r="C954" s="3"/>
      <c r="D954" s="33">
        <f t="shared" si="22"/>
        <v>0</v>
      </c>
      <c r="E954" s="9"/>
      <c r="F954" s="9"/>
      <c r="G954" s="9"/>
      <c r="H954" s="63"/>
      <c r="I954" s="63"/>
      <c r="J954" s="324"/>
      <c r="K954" s="317"/>
      <c r="L954" s="63"/>
    </row>
    <row r="955" spans="1:12" ht="15.75">
      <c r="A955" s="63" t="s">
        <v>4007</v>
      </c>
      <c r="B955" s="3"/>
      <c r="C955" s="3"/>
      <c r="D955" s="33">
        <f t="shared" si="22"/>
        <v>0</v>
      </c>
      <c r="E955" s="9"/>
      <c r="F955" s="9"/>
      <c r="G955" s="9"/>
      <c r="H955" s="63"/>
      <c r="I955" s="63"/>
      <c r="J955" s="324"/>
      <c r="K955" s="317"/>
      <c r="L955" s="63"/>
    </row>
    <row r="956" spans="1:12" ht="15.75">
      <c r="A956" s="63" t="s">
        <v>4033</v>
      </c>
      <c r="B956" s="3"/>
      <c r="C956" s="3"/>
      <c r="D956" s="33">
        <f t="shared" si="22"/>
        <v>0</v>
      </c>
      <c r="E956" s="9"/>
      <c r="F956" s="9"/>
      <c r="G956" s="9"/>
      <c r="H956" s="273"/>
      <c r="I956" s="63"/>
      <c r="J956" s="324"/>
      <c r="K956" s="317"/>
      <c r="L956" s="63"/>
    </row>
    <row r="957" spans="1:12" ht="15.75">
      <c r="A957" s="63" t="s">
        <v>154</v>
      </c>
      <c r="B957" s="3"/>
      <c r="C957" s="3"/>
      <c r="D957" s="33">
        <f t="shared" si="22"/>
        <v>0</v>
      </c>
      <c r="E957" s="9"/>
      <c r="F957" s="9"/>
      <c r="G957" s="9"/>
      <c r="H957" s="273"/>
      <c r="I957" s="63"/>
      <c r="J957" s="324"/>
      <c r="K957" s="317"/>
      <c r="L957" s="63"/>
    </row>
    <row r="958" spans="1:12" ht="15.75">
      <c r="A958" s="63" t="s">
        <v>2557</v>
      </c>
      <c r="B958" s="3"/>
      <c r="C958" s="3"/>
      <c r="D958" s="33">
        <f t="shared" si="22"/>
        <v>0</v>
      </c>
      <c r="E958" s="9"/>
      <c r="F958" s="9"/>
      <c r="G958" s="9"/>
      <c r="H958" s="63"/>
      <c r="I958" s="63"/>
      <c r="J958" s="335"/>
      <c r="K958" s="317"/>
      <c r="L958" s="63"/>
    </row>
    <row r="959" spans="1:12" ht="15.75">
      <c r="A959" s="63" t="s">
        <v>721</v>
      </c>
      <c r="B959" s="3"/>
      <c r="C959" s="3"/>
      <c r="D959" s="33">
        <f t="shared" si="22"/>
        <v>0</v>
      </c>
      <c r="E959" s="9"/>
      <c r="F959" s="9"/>
      <c r="G959" s="9"/>
      <c r="H959" s="63"/>
      <c r="I959" s="63"/>
      <c r="J959" s="324"/>
      <c r="K959" s="317"/>
      <c r="L959" s="63"/>
    </row>
    <row r="960" spans="1:12" ht="15.75">
      <c r="A960" s="63" t="s">
        <v>4022</v>
      </c>
      <c r="B960" s="3"/>
      <c r="C960" s="3"/>
      <c r="D960" s="33">
        <f t="shared" si="22"/>
        <v>0</v>
      </c>
      <c r="E960" s="9"/>
      <c r="F960" s="9"/>
      <c r="G960" s="9"/>
      <c r="H960" s="63"/>
      <c r="I960" s="63"/>
      <c r="J960" s="335"/>
      <c r="K960" s="317"/>
      <c r="L960" s="63"/>
    </row>
    <row r="961" spans="1:12" ht="15.75">
      <c r="A961" s="28" t="s">
        <v>142</v>
      </c>
      <c r="B961" s="3"/>
      <c r="C961" s="3"/>
      <c r="D961" s="33">
        <f t="shared" si="22"/>
        <v>0</v>
      </c>
      <c r="E961" s="9"/>
      <c r="F961" s="9"/>
      <c r="G961" s="9"/>
      <c r="H961" s="273"/>
      <c r="I961" s="63"/>
      <c r="J961" s="324"/>
      <c r="K961" s="317"/>
      <c r="L961" s="63"/>
    </row>
    <row r="962" spans="1:12" ht="15.75">
      <c r="A962" s="63" t="s">
        <v>695</v>
      </c>
      <c r="B962" s="3"/>
      <c r="C962" s="3"/>
      <c r="D962" s="33">
        <f t="shared" si="22"/>
        <v>0</v>
      </c>
      <c r="E962" s="9"/>
      <c r="F962" s="9"/>
      <c r="G962" s="9"/>
      <c r="H962" s="63"/>
      <c r="I962" s="63"/>
      <c r="J962" s="335"/>
      <c r="K962" s="317"/>
      <c r="L962" s="63"/>
    </row>
    <row r="963" spans="1:12" ht="15.75">
      <c r="A963" s="218" t="s">
        <v>1566</v>
      </c>
      <c r="B963" s="3"/>
      <c r="C963" s="3"/>
      <c r="D963" s="33">
        <f t="shared" si="22"/>
        <v>0</v>
      </c>
      <c r="E963" s="9"/>
      <c r="F963" s="9"/>
      <c r="G963" s="9"/>
      <c r="H963" s="273"/>
      <c r="I963" s="63"/>
      <c r="J963" s="325"/>
      <c r="K963" s="317"/>
      <c r="L963" s="63"/>
    </row>
    <row r="964" spans="1:12" ht="15.75">
      <c r="A964" s="63" t="s">
        <v>2566</v>
      </c>
      <c r="B964" s="3"/>
      <c r="C964" s="3"/>
      <c r="D964" s="33">
        <f t="shared" si="22"/>
        <v>0</v>
      </c>
      <c r="E964" s="9"/>
      <c r="F964" s="9"/>
      <c r="G964" s="9"/>
      <c r="H964" s="63"/>
      <c r="I964" s="63"/>
      <c r="J964" s="324"/>
      <c r="K964" s="317"/>
      <c r="L964" s="63"/>
    </row>
    <row r="965" spans="1:12" ht="15.75">
      <c r="A965" s="63" t="s">
        <v>736</v>
      </c>
      <c r="B965" s="3"/>
      <c r="C965" s="3"/>
      <c r="D965" s="33">
        <f t="shared" si="22"/>
        <v>0</v>
      </c>
      <c r="E965" s="9"/>
      <c r="F965" s="9"/>
      <c r="G965" s="9"/>
      <c r="H965" s="63"/>
      <c r="I965" s="63"/>
      <c r="J965" s="335"/>
      <c r="K965" s="317"/>
      <c r="L965" s="63"/>
    </row>
    <row r="966" spans="1:12" ht="15.75">
      <c r="A966" s="63" t="s">
        <v>4023</v>
      </c>
      <c r="B966" s="3"/>
      <c r="C966" s="3"/>
      <c r="D966" s="33">
        <f t="shared" si="22"/>
        <v>0</v>
      </c>
      <c r="E966" s="9"/>
      <c r="F966" s="9"/>
      <c r="G966" s="9"/>
      <c r="H966" s="63"/>
      <c r="I966" s="63"/>
      <c r="J966" s="324"/>
      <c r="K966" s="317"/>
      <c r="L966" s="63"/>
    </row>
    <row r="967" spans="1:12" ht="15.75">
      <c r="A967" s="273" t="s">
        <v>1924</v>
      </c>
      <c r="B967" s="3"/>
      <c r="C967" s="3"/>
      <c r="D967" s="33">
        <f t="shared" si="22"/>
        <v>0</v>
      </c>
      <c r="E967" s="9"/>
      <c r="F967" s="9"/>
      <c r="G967" s="9"/>
      <c r="H967" s="63"/>
      <c r="I967" s="63"/>
      <c r="J967" s="325"/>
      <c r="K967" s="317"/>
      <c r="L967" s="63"/>
    </row>
    <row r="968" spans="1:12" ht="15.75">
      <c r="A968" s="63" t="s">
        <v>706</v>
      </c>
      <c r="B968" s="3"/>
      <c r="C968" s="3"/>
      <c r="D968" s="33">
        <f t="shared" si="22"/>
        <v>0</v>
      </c>
      <c r="E968" s="9"/>
      <c r="F968" s="9"/>
      <c r="G968" s="9"/>
      <c r="H968" s="63"/>
      <c r="I968" s="63"/>
      <c r="J968" s="324"/>
      <c r="K968" s="317"/>
      <c r="L968" s="63"/>
    </row>
    <row r="969" spans="1:12" ht="15.75">
      <c r="A969" s="63" t="s">
        <v>705</v>
      </c>
      <c r="B969" s="3"/>
      <c r="C969" s="3"/>
      <c r="D969" s="33">
        <f t="shared" si="22"/>
        <v>0</v>
      </c>
      <c r="E969" s="9"/>
      <c r="F969" s="9"/>
      <c r="G969" s="9"/>
      <c r="H969" s="28"/>
      <c r="I969" s="63"/>
      <c r="J969" s="324"/>
      <c r="K969" s="317"/>
      <c r="L969" s="63"/>
    </row>
    <row r="970" spans="1:12" ht="15.75">
      <c r="A970" s="273" t="s">
        <v>2003</v>
      </c>
      <c r="B970" s="3"/>
      <c r="C970" s="3"/>
      <c r="D970" s="33">
        <f t="shared" si="22"/>
        <v>0</v>
      </c>
      <c r="E970" s="9"/>
      <c r="F970" s="9"/>
      <c r="G970" s="9"/>
      <c r="H970" s="273"/>
      <c r="I970" s="63"/>
      <c r="J970" s="324"/>
      <c r="K970" s="317"/>
      <c r="L970" s="63"/>
    </row>
    <row r="971" spans="1:12" ht="15.75">
      <c r="A971" s="63" t="s">
        <v>2552</v>
      </c>
      <c r="B971" s="3"/>
      <c r="C971" s="3"/>
      <c r="D971" s="33">
        <f t="shared" si="22"/>
        <v>0</v>
      </c>
      <c r="E971" s="9"/>
      <c r="F971" s="9"/>
      <c r="G971" s="9"/>
      <c r="H971" s="224"/>
      <c r="I971" s="63"/>
      <c r="J971" s="324"/>
      <c r="K971" s="317"/>
      <c r="L971" s="63"/>
    </row>
    <row r="972" spans="1:12" ht="15.75">
      <c r="A972" s="63" t="s">
        <v>690</v>
      </c>
      <c r="B972" s="3"/>
      <c r="C972" s="3"/>
      <c r="D972" s="33">
        <f t="shared" si="22"/>
        <v>0</v>
      </c>
      <c r="E972" s="9"/>
      <c r="F972" s="9"/>
      <c r="G972" s="9"/>
      <c r="H972" s="273"/>
      <c r="I972" s="63"/>
      <c r="J972" s="324"/>
      <c r="K972" s="317"/>
      <c r="L972" s="63"/>
    </row>
    <row r="973" spans="1:12" ht="15.75">
      <c r="A973" s="273" t="s">
        <v>1882</v>
      </c>
      <c r="B973" s="3"/>
      <c r="C973" s="3"/>
      <c r="D973" s="33">
        <f t="shared" si="22"/>
        <v>0</v>
      </c>
      <c r="E973" s="9"/>
      <c r="F973" s="9"/>
      <c r="G973" s="9"/>
      <c r="H973" s="63"/>
      <c r="I973" s="63"/>
      <c r="J973" s="335"/>
      <c r="K973" s="317"/>
      <c r="L973" s="63"/>
    </row>
    <row r="974" spans="1:12" ht="15.75">
      <c r="A974" s="63" t="s">
        <v>4013</v>
      </c>
      <c r="B974" s="3"/>
      <c r="C974" s="3"/>
      <c r="D974" s="33">
        <f t="shared" si="22"/>
        <v>0</v>
      </c>
      <c r="E974" s="9"/>
      <c r="F974" s="9"/>
      <c r="G974" s="9"/>
      <c r="H974" s="63"/>
      <c r="I974" s="63"/>
      <c r="J974" s="335"/>
      <c r="K974" s="317"/>
      <c r="L974" s="63"/>
    </row>
    <row r="975" spans="1:12" ht="15.75">
      <c r="A975" s="63" t="s">
        <v>4186</v>
      </c>
      <c r="B975" s="3"/>
      <c r="C975" s="3"/>
      <c r="D975" s="33">
        <f t="shared" si="22"/>
        <v>0</v>
      </c>
      <c r="E975" s="9"/>
      <c r="F975" s="9"/>
      <c r="G975" s="9"/>
      <c r="H975" s="224"/>
      <c r="I975" s="63"/>
      <c r="J975" s="324"/>
      <c r="K975" s="317"/>
      <c r="L975" s="63"/>
    </row>
    <row r="976" spans="1:12" ht="15.75">
      <c r="A976" s="273" t="s">
        <v>31</v>
      </c>
      <c r="B976" s="3"/>
      <c r="C976" s="3"/>
      <c r="D976" s="33">
        <f>SUM(E976:DZ976)</f>
        <v>0</v>
      </c>
      <c r="E976" s="9"/>
      <c r="F976" s="9"/>
      <c r="G976" s="9"/>
      <c r="H976" s="28"/>
      <c r="I976" s="63"/>
      <c r="J976" s="324"/>
      <c r="K976" s="317"/>
      <c r="L976" s="63"/>
    </row>
    <row r="977" spans="1:12" ht="15.75">
      <c r="A977" s="63" t="s">
        <v>4017</v>
      </c>
      <c r="B977" s="3"/>
      <c r="C977" s="3"/>
      <c r="D977" s="33">
        <f>SUM(E977:DZ977)</f>
        <v>0</v>
      </c>
      <c r="E977" s="9"/>
      <c r="F977" s="9"/>
      <c r="G977" s="9"/>
      <c r="H977" s="63"/>
      <c r="I977" s="63"/>
      <c r="J977" s="324"/>
      <c r="K977" s="317"/>
      <c r="L977" s="63"/>
    </row>
    <row r="978" spans="1:12" ht="15.75">
      <c r="A978" s="63" t="s">
        <v>747</v>
      </c>
      <c r="B978" s="3"/>
      <c r="C978" s="3"/>
      <c r="D978" s="33">
        <f>SUM(E978:DZ978)</f>
        <v>0</v>
      </c>
      <c r="E978" s="9"/>
      <c r="F978" s="9"/>
      <c r="G978" s="9"/>
      <c r="H978" s="273"/>
      <c r="I978" s="63"/>
      <c r="J978" s="325"/>
      <c r="K978" s="317"/>
      <c r="L978" s="63"/>
    </row>
    <row r="979" spans="1:12" ht="15.75">
      <c r="A979" s="63" t="s">
        <v>2558</v>
      </c>
      <c r="B979" s="3"/>
      <c r="C979" s="3"/>
      <c r="D979" s="33">
        <f>SUM(E979:DZ979)</f>
        <v>0</v>
      </c>
      <c r="E979" s="9"/>
      <c r="F979" s="9"/>
      <c r="G979" s="9"/>
      <c r="H979" s="273"/>
      <c r="I979" s="63"/>
      <c r="J979" s="324"/>
      <c r="K979" s="317"/>
      <c r="L979" s="63"/>
    </row>
    <row r="980" spans="1:12" ht="15.75">
      <c r="A980" s="63" t="s">
        <v>739</v>
      </c>
      <c r="D980" s="33">
        <f t="shared" ref="D980:D1000" si="23">SUM(E980:DZ980)</f>
        <v>0</v>
      </c>
      <c r="E980" s="9"/>
    </row>
    <row r="981" spans="1:12" ht="15.75">
      <c r="A981" s="273" t="s">
        <v>33</v>
      </c>
      <c r="D981" s="33">
        <f t="shared" si="23"/>
        <v>0</v>
      </c>
      <c r="E981" s="9"/>
    </row>
    <row r="982" spans="1:12" ht="15.75">
      <c r="A982" s="273" t="s">
        <v>37</v>
      </c>
      <c r="D982" s="33">
        <f t="shared" si="23"/>
        <v>0</v>
      </c>
      <c r="E982" s="9"/>
    </row>
    <row r="983" spans="1:12" ht="15.75">
      <c r="A983" s="28" t="s">
        <v>143</v>
      </c>
      <c r="D983" s="33">
        <f t="shared" si="23"/>
        <v>0</v>
      </c>
      <c r="E983" s="9"/>
    </row>
    <row r="984" spans="1:12" ht="15.75">
      <c r="A984" s="63" t="s">
        <v>4020</v>
      </c>
      <c r="D984" s="33">
        <f t="shared" si="23"/>
        <v>0</v>
      </c>
    </row>
    <row r="985" spans="1:12" ht="15.75">
      <c r="A985" s="218" t="s">
        <v>1568</v>
      </c>
      <c r="D985" s="33">
        <f t="shared" si="23"/>
        <v>0</v>
      </c>
    </row>
    <row r="986" spans="1:12" ht="15.75">
      <c r="A986" s="63" t="s">
        <v>4021</v>
      </c>
      <c r="D986" s="33">
        <f t="shared" si="23"/>
        <v>0</v>
      </c>
    </row>
    <row r="987" spans="1:12" ht="15.75">
      <c r="A987" s="63" t="s">
        <v>4026</v>
      </c>
      <c r="D987" s="33">
        <f t="shared" si="23"/>
        <v>0</v>
      </c>
    </row>
    <row r="988" spans="1:12" ht="15.75">
      <c r="A988" s="273" t="s">
        <v>1905</v>
      </c>
      <c r="D988" s="33">
        <f t="shared" si="23"/>
        <v>0</v>
      </c>
    </row>
    <row r="989" spans="1:12" ht="15.75">
      <c r="A989" s="63" t="s">
        <v>180</v>
      </c>
      <c r="D989" s="33">
        <f t="shared" si="23"/>
        <v>0</v>
      </c>
    </row>
    <row r="990" spans="1:12" ht="15.75">
      <c r="A990" s="63" t="s">
        <v>4009</v>
      </c>
      <c r="D990" s="33">
        <f t="shared" si="23"/>
        <v>0</v>
      </c>
    </row>
    <row r="991" spans="1:12" ht="15.75">
      <c r="A991" s="63" t="s">
        <v>2564</v>
      </c>
      <c r="D991" s="33">
        <f t="shared" si="23"/>
        <v>0</v>
      </c>
    </row>
    <row r="992" spans="1:12" ht="15.75">
      <c r="A992" s="218" t="s">
        <v>1565</v>
      </c>
      <c r="D992" s="33">
        <f t="shared" si="23"/>
        <v>0</v>
      </c>
    </row>
    <row r="993" spans="1:4" ht="15.75">
      <c r="A993" s="63" t="s">
        <v>4028</v>
      </c>
      <c r="D993" s="33">
        <f t="shared" si="23"/>
        <v>0</v>
      </c>
    </row>
    <row r="994" spans="1:4" ht="15.75">
      <c r="A994" s="63" t="s">
        <v>155</v>
      </c>
      <c r="D994" s="33">
        <f t="shared" si="23"/>
        <v>0</v>
      </c>
    </row>
    <row r="995" spans="1:4" ht="15.75">
      <c r="A995" s="63" t="s">
        <v>4029</v>
      </c>
      <c r="D995" s="33">
        <f t="shared" si="23"/>
        <v>0</v>
      </c>
    </row>
    <row r="996" spans="1:4" ht="15.75">
      <c r="A996" s="63" t="s">
        <v>4027</v>
      </c>
      <c r="D996" s="33">
        <f t="shared" si="23"/>
        <v>0</v>
      </c>
    </row>
    <row r="997" spans="1:4" ht="15.75">
      <c r="A997" s="63" t="s">
        <v>4008</v>
      </c>
      <c r="D997" s="33">
        <f t="shared" si="23"/>
        <v>0</v>
      </c>
    </row>
    <row r="998" spans="1:4" ht="15.75">
      <c r="A998" s="63" t="s">
        <v>710</v>
      </c>
      <c r="D998" s="33">
        <f t="shared" si="23"/>
        <v>0</v>
      </c>
    </row>
    <row r="999" spans="1:4" ht="15.75">
      <c r="A999" s="63" t="s">
        <v>2541</v>
      </c>
      <c r="D999" s="33">
        <f t="shared" si="23"/>
        <v>0</v>
      </c>
    </row>
    <row r="1000" spans="1:4" ht="15.75">
      <c r="A1000" s="273" t="s">
        <v>1888</v>
      </c>
      <c r="D1000" s="33">
        <f t="shared" si="23"/>
        <v>0</v>
      </c>
    </row>
    <row r="1001" spans="1:4" ht="15.75">
      <c r="D1001" s="33"/>
    </row>
    <row r="1002" spans="1:4" ht="15.75">
      <c r="D1002" s="33"/>
    </row>
    <row r="1003" spans="1:4" ht="15.75">
      <c r="D1003" s="33"/>
    </row>
    <row r="1004" spans="1:4" ht="15.75">
      <c r="D1004" s="33"/>
    </row>
    <row r="1005" spans="1:4" ht="15.75">
      <c r="D1005" s="33"/>
    </row>
    <row r="1006" spans="1:4" ht="15.75">
      <c r="D1006" s="33"/>
    </row>
    <row r="1007" spans="1:4" ht="15.75">
      <c r="D1007" s="33"/>
    </row>
    <row r="1008" spans="1:4" ht="15.75">
      <c r="D1008" s="33"/>
    </row>
    <row r="1009" spans="4:4" ht="15.75">
      <c r="D1009" s="33"/>
    </row>
    <row r="1010" spans="4:4" ht="15.75">
      <c r="D1010" s="33"/>
    </row>
    <row r="1011" spans="4:4" ht="15.75">
      <c r="D1011" s="33"/>
    </row>
    <row r="1012" spans="4:4" ht="15.75">
      <c r="D1012" s="33"/>
    </row>
    <row r="1013" spans="4:4" ht="15.75">
      <c r="D1013" s="33"/>
    </row>
    <row r="1014" spans="4:4" ht="15.75">
      <c r="D1014" s="33"/>
    </row>
    <row r="1015" spans="4:4" ht="15.75">
      <c r="D1015" s="33"/>
    </row>
    <row r="1016" spans="4:4" ht="15.75">
      <c r="D1016" s="33"/>
    </row>
    <row r="1017" spans="4:4" ht="15.75">
      <c r="D1017" s="33"/>
    </row>
    <row r="1018" spans="4:4" ht="15.75">
      <c r="D1018" s="33"/>
    </row>
    <row r="1019" spans="4:4" ht="15.75">
      <c r="D1019" s="33"/>
    </row>
    <row r="1020" spans="4:4" ht="15.75">
      <c r="D1020" s="33"/>
    </row>
    <row r="1021" spans="4:4" ht="15.75">
      <c r="D1021" s="33"/>
    </row>
    <row r="1022" spans="4:4" ht="15.75">
      <c r="D1022" s="33"/>
    </row>
    <row r="1023" spans="4:4" ht="15.75">
      <c r="D1023" s="33"/>
    </row>
    <row r="1024" spans="4:4" ht="15.75">
      <c r="D1024" s="33"/>
    </row>
    <row r="1025" spans="4:4" ht="15.75">
      <c r="D1025" s="33"/>
    </row>
    <row r="1026" spans="4:4" ht="15.75">
      <c r="D1026" s="33"/>
    </row>
    <row r="1027" spans="4:4" ht="15.75">
      <c r="D1027" s="33"/>
    </row>
    <row r="1028" spans="4:4" ht="15.75">
      <c r="D1028" s="33"/>
    </row>
    <row r="1029" spans="4:4" ht="15.75">
      <c r="D1029" s="33"/>
    </row>
    <row r="1030" spans="4:4" ht="15.75">
      <c r="D1030" s="33"/>
    </row>
    <row r="1031" spans="4:4" ht="15.75">
      <c r="D1031" s="33"/>
    </row>
    <row r="1032" spans="4:4" ht="15.75">
      <c r="D1032" s="33"/>
    </row>
    <row r="1033" spans="4:4" ht="15.75">
      <c r="D1033" s="33"/>
    </row>
    <row r="1034" spans="4:4" ht="15.75">
      <c r="D1034" s="33"/>
    </row>
    <row r="1035" spans="4:4" ht="15.75">
      <c r="D1035" s="33"/>
    </row>
    <row r="1036" spans="4:4" ht="15.75">
      <c r="D1036" s="33"/>
    </row>
    <row r="1037" spans="4:4" ht="15.75">
      <c r="D1037" s="33"/>
    </row>
    <row r="1038" spans="4:4" ht="15.75">
      <c r="D1038" s="33"/>
    </row>
    <row r="1039" spans="4:4" ht="15.75">
      <c r="D1039" s="33"/>
    </row>
    <row r="1040" spans="4:4" ht="15.75">
      <c r="D1040" s="33"/>
    </row>
    <row r="1041" spans="4:4" ht="15.75">
      <c r="D1041" s="33"/>
    </row>
    <row r="1042" spans="4:4" ht="15.75">
      <c r="D1042" s="33"/>
    </row>
    <row r="1043" spans="4:4" ht="15.75">
      <c r="D1043" s="33"/>
    </row>
    <row r="1044" spans="4:4" ht="15.75">
      <c r="D1044" s="33"/>
    </row>
    <row r="1045" spans="4:4" ht="15.75">
      <c r="D1045" s="33"/>
    </row>
    <row r="1046" spans="4:4" ht="15.75">
      <c r="D1046" s="33"/>
    </row>
    <row r="1047" spans="4:4" ht="15.75">
      <c r="D1047" s="33"/>
    </row>
    <row r="1048" spans="4:4" ht="15.75">
      <c r="D1048" s="33"/>
    </row>
    <row r="1049" spans="4:4" ht="15.75">
      <c r="D1049" s="33"/>
    </row>
    <row r="1050" spans="4:4" ht="15.75">
      <c r="D1050" s="33"/>
    </row>
    <row r="1051" spans="4:4" ht="15.75">
      <c r="D1051" s="33"/>
    </row>
    <row r="1052" spans="4:4" ht="15.75">
      <c r="D1052" s="33"/>
    </row>
    <row r="1053" spans="4:4" ht="15.75">
      <c r="D1053" s="33"/>
    </row>
    <row r="1054" spans="4:4" ht="15.75">
      <c r="D1054" s="33"/>
    </row>
    <row r="1055" spans="4:4" ht="15.75">
      <c r="D1055" s="33"/>
    </row>
    <row r="1056" spans="4:4" ht="15.75">
      <c r="D1056" s="33"/>
    </row>
    <row r="1057" spans="4:4" ht="15.75">
      <c r="D1057" s="33"/>
    </row>
    <row r="1058" spans="4:4" ht="15.75">
      <c r="D1058" s="33"/>
    </row>
    <row r="1059" spans="4:4" ht="15.75">
      <c r="D1059" s="33"/>
    </row>
    <row r="1060" spans="4:4" ht="15.75">
      <c r="D1060" s="33"/>
    </row>
    <row r="1061" spans="4:4" ht="15.75">
      <c r="D1061" s="33"/>
    </row>
    <row r="1062" spans="4:4" ht="15.75">
      <c r="D1062" s="33"/>
    </row>
    <row r="1063" spans="4:4" ht="15.75">
      <c r="D1063" s="33"/>
    </row>
    <row r="1064" spans="4:4" ht="15.75">
      <c r="D1064" s="33"/>
    </row>
    <row r="1065" spans="4:4" ht="15.75">
      <c r="D1065" s="33"/>
    </row>
    <row r="1066" spans="4:4" ht="15.75">
      <c r="D1066" s="33"/>
    </row>
    <row r="1067" spans="4:4" ht="15.75">
      <c r="D1067" s="33"/>
    </row>
    <row r="1068" spans="4:4" ht="15.75">
      <c r="D1068" s="33"/>
    </row>
    <row r="1069" spans="4:4" ht="15.75">
      <c r="D1069" s="33"/>
    </row>
    <row r="1070" spans="4:4" ht="15.75">
      <c r="D1070" s="33"/>
    </row>
    <row r="1071" spans="4:4" ht="15.75">
      <c r="D1071" s="33"/>
    </row>
    <row r="1072" spans="4:4" ht="15.75">
      <c r="D1072" s="33"/>
    </row>
    <row r="1073" spans="4:4" ht="15.75">
      <c r="D1073" s="33"/>
    </row>
    <row r="1074" spans="4:4" ht="15.75">
      <c r="D1074" s="33"/>
    </row>
    <row r="1075" spans="4:4" ht="15.75">
      <c r="D1075" s="33"/>
    </row>
    <row r="1076" spans="4:4" ht="15.75">
      <c r="D1076" s="33"/>
    </row>
    <row r="1077" spans="4:4" ht="15.75">
      <c r="D1077" s="33"/>
    </row>
    <row r="1078" spans="4:4" ht="15.75">
      <c r="D1078" s="33"/>
    </row>
    <row r="1079" spans="4:4" ht="15.75">
      <c r="D1079" s="33"/>
    </row>
    <row r="1080" spans="4:4" ht="15.75">
      <c r="D1080" s="33"/>
    </row>
    <row r="1081" spans="4:4" ht="15.75">
      <c r="D1081" s="33"/>
    </row>
    <row r="1082" spans="4:4" ht="15.75">
      <c r="D1082" s="33"/>
    </row>
  </sheetData>
  <sortState xmlns:xlrd2="http://schemas.microsoft.com/office/spreadsheetml/2017/richdata2" ref="BO505:BT604">
    <sortCondition ref="BO505:BO60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Q472"/>
  <sheetViews>
    <sheetView topLeftCell="A125" zoomScaleNormal="100" workbookViewId="0">
      <pane xSplit="2" topLeftCell="C1" activePane="topRight" state="frozen"/>
      <selection pane="topRight" activeCell="G128" sqref="G128:G160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381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</row>
    <row r="2" spans="1:381" ht="30" customHeight="1">
      <c r="A2" s="36"/>
      <c r="B2" s="44" t="s">
        <v>40</v>
      </c>
      <c r="C2" s="42"/>
      <c r="D2" s="22" t="s">
        <v>182</v>
      </c>
      <c r="H2" s="42"/>
      <c r="I2" s="399" t="s">
        <v>2900</v>
      </c>
      <c r="M2" s="42"/>
      <c r="N2" s="399" t="s">
        <v>795</v>
      </c>
      <c r="R2" s="42"/>
      <c r="S2" s="399" t="s">
        <v>2028</v>
      </c>
      <c r="W2" s="42"/>
      <c r="X2" s="399" t="s">
        <v>186</v>
      </c>
      <c r="AB2" s="42"/>
      <c r="AC2" s="399" t="s">
        <v>175</v>
      </c>
      <c r="AE2" s="399"/>
      <c r="AG2" s="42"/>
      <c r="AH2" s="399" t="s">
        <v>187</v>
      </c>
      <c r="AJ2" s="399"/>
      <c r="AL2" s="42"/>
      <c r="AM2" s="399" t="s">
        <v>188</v>
      </c>
      <c r="AO2" s="399"/>
      <c r="AQ2" s="42"/>
      <c r="AR2" s="399" t="s">
        <v>2030</v>
      </c>
      <c r="AT2" s="399"/>
      <c r="AV2" s="42"/>
      <c r="AW2" s="399" t="s">
        <v>2029</v>
      </c>
      <c r="AY2" s="399"/>
      <c r="BA2" s="42"/>
      <c r="BB2" s="399" t="s">
        <v>2620</v>
      </c>
      <c r="BC2"/>
      <c r="BD2" s="399"/>
      <c r="BF2" s="42"/>
      <c r="BG2" s="399" t="s">
        <v>190</v>
      </c>
      <c r="BI2" s="399"/>
      <c r="BK2" s="42"/>
      <c r="BL2" s="399" t="s">
        <v>191</v>
      </c>
      <c r="BN2" s="399"/>
      <c r="BP2" s="42"/>
      <c r="BQ2" s="399" t="s">
        <v>192</v>
      </c>
      <c r="BS2" s="399"/>
      <c r="BU2" s="42"/>
      <c r="BV2" s="399" t="s">
        <v>195</v>
      </c>
      <c r="BX2" s="399"/>
      <c r="BZ2" s="42"/>
      <c r="CA2" s="399" t="s">
        <v>193</v>
      </c>
      <c r="CC2" s="399"/>
      <c r="CE2" s="42"/>
      <c r="CF2" s="399" t="s">
        <v>194</v>
      </c>
      <c r="CH2" s="399"/>
      <c r="CJ2" s="42"/>
      <c r="CK2" s="399" t="s">
        <v>176</v>
      </c>
      <c r="CM2" s="399"/>
      <c r="CO2" s="42"/>
      <c r="CP2" s="399" t="s">
        <v>196</v>
      </c>
      <c r="CR2" s="399"/>
      <c r="CT2" s="42"/>
      <c r="CU2" s="399" t="s">
        <v>197</v>
      </c>
      <c r="CW2" s="399"/>
      <c r="CY2" s="42"/>
      <c r="CZ2" s="399" t="s">
        <v>198</v>
      </c>
      <c r="DB2" s="399"/>
      <c r="DD2" s="42"/>
      <c r="DE2" s="399" t="s">
        <v>199</v>
      </c>
      <c r="DG2" s="399"/>
      <c r="DI2" s="42"/>
      <c r="DJ2" s="399" t="s">
        <v>201</v>
      </c>
      <c r="DL2" s="399"/>
      <c r="DN2" s="42"/>
      <c r="DO2" s="399" t="s">
        <v>202</v>
      </c>
      <c r="DQ2" s="399"/>
      <c r="DS2" s="42"/>
      <c r="DT2" s="399" t="s">
        <v>203</v>
      </c>
      <c r="DV2" s="399"/>
      <c r="DX2" s="42"/>
      <c r="DY2" s="399" t="s">
        <v>205</v>
      </c>
      <c r="EA2" s="399"/>
      <c r="EC2" s="42"/>
      <c r="ED2" s="399" t="s">
        <v>206</v>
      </c>
      <c r="EF2" s="399"/>
      <c r="EH2" s="42"/>
      <c r="EI2" s="399" t="s">
        <v>3226</v>
      </c>
      <c r="EK2" s="399"/>
      <c r="EM2" s="42"/>
      <c r="EN2" s="399" t="s">
        <v>207</v>
      </c>
      <c r="EP2" s="399"/>
      <c r="ER2" s="42"/>
      <c r="ES2" s="399" t="s">
        <v>346</v>
      </c>
      <c r="EU2" s="399"/>
      <c r="EW2" s="42"/>
      <c r="EX2" s="399" t="s">
        <v>208</v>
      </c>
      <c r="EZ2" s="399"/>
      <c r="FB2" s="42"/>
      <c r="FC2" s="399" t="s">
        <v>209</v>
      </c>
      <c r="FE2" s="399"/>
      <c r="FG2" s="42"/>
      <c r="FH2" s="399" t="s">
        <v>210</v>
      </c>
      <c r="FJ2" s="399"/>
      <c r="FL2" s="42"/>
      <c r="FM2" s="399" t="s">
        <v>212</v>
      </c>
      <c r="FO2" s="399"/>
      <c r="FQ2" s="42"/>
      <c r="FR2" s="399" t="s">
        <v>213</v>
      </c>
      <c r="FT2" s="399"/>
      <c r="FV2" s="42"/>
      <c r="FW2" s="399" t="s">
        <v>214</v>
      </c>
      <c r="FY2" s="399"/>
      <c r="GA2" s="42"/>
      <c r="GB2" s="399" t="s">
        <v>351</v>
      </c>
      <c r="GD2" s="399"/>
      <c r="GF2" s="42"/>
      <c r="GG2" s="399" t="s">
        <v>2087</v>
      </c>
      <c r="GI2" s="399"/>
      <c r="GK2" s="42"/>
      <c r="GT2" s="399"/>
      <c r="HC2" s="399"/>
      <c r="HL2" s="399"/>
      <c r="HU2" s="399"/>
      <c r="ID2" s="399"/>
      <c r="IM2" s="399"/>
      <c r="IV2" s="399"/>
      <c r="JE2" s="399"/>
      <c r="JN2" s="399"/>
      <c r="JW2" s="399"/>
      <c r="KF2" s="399"/>
      <c r="KO2" s="399"/>
      <c r="KX2" s="399"/>
      <c r="LG2" s="399"/>
      <c r="LP2" s="399"/>
      <c r="LY2" s="399"/>
      <c r="MH2" s="399"/>
      <c r="MQ2" s="399"/>
      <c r="MZ2" s="399"/>
      <c r="NI2" s="399"/>
    </row>
    <row r="3" spans="1:381" s="21" customFormat="1" ht="18" customHeight="1">
      <c r="A3" s="38"/>
      <c r="B3" s="45"/>
      <c r="C3" s="42"/>
      <c r="D3" s="404">
        <v>2021</v>
      </c>
      <c r="E3" s="404">
        <v>2022</v>
      </c>
      <c r="F3" s="404">
        <v>2023</v>
      </c>
      <c r="G3" s="404">
        <v>2024</v>
      </c>
      <c r="H3" s="42"/>
      <c r="I3" s="404">
        <v>2020</v>
      </c>
      <c r="J3" s="404">
        <v>2021</v>
      </c>
      <c r="K3" s="404">
        <v>2022</v>
      </c>
      <c r="L3" s="404">
        <v>2023</v>
      </c>
      <c r="M3" s="42"/>
      <c r="N3" s="404">
        <v>2020</v>
      </c>
      <c r="O3" s="404">
        <v>2021</v>
      </c>
      <c r="P3" s="404">
        <v>2022</v>
      </c>
      <c r="Q3" s="404">
        <v>2023</v>
      </c>
      <c r="R3" s="42"/>
      <c r="S3" s="404">
        <v>2020</v>
      </c>
      <c r="T3" s="404">
        <v>2021</v>
      </c>
      <c r="U3" s="404">
        <v>2022</v>
      </c>
      <c r="V3" s="404">
        <v>2023</v>
      </c>
      <c r="W3" s="42"/>
      <c r="X3" s="404">
        <v>2020</v>
      </c>
      <c r="Y3" s="404">
        <v>2021</v>
      </c>
      <c r="Z3" s="404">
        <v>2022</v>
      </c>
      <c r="AA3" s="404">
        <v>2023</v>
      </c>
      <c r="AB3" s="42"/>
      <c r="AC3" s="404">
        <v>2020</v>
      </c>
      <c r="AD3" s="404">
        <v>2021</v>
      </c>
      <c r="AE3" s="404">
        <v>2022</v>
      </c>
      <c r="AF3" s="404">
        <v>2023</v>
      </c>
      <c r="AG3" s="42"/>
      <c r="AH3" s="404">
        <v>2020</v>
      </c>
      <c r="AI3" s="404">
        <v>2021</v>
      </c>
      <c r="AJ3" s="404">
        <v>2022</v>
      </c>
      <c r="AK3" s="404">
        <v>2023</v>
      </c>
      <c r="AL3" s="42"/>
      <c r="AM3" s="404">
        <v>2020</v>
      </c>
      <c r="AN3" s="404">
        <v>2021</v>
      </c>
      <c r="AO3" s="404">
        <v>2022</v>
      </c>
      <c r="AP3" s="404">
        <v>2023</v>
      </c>
      <c r="AQ3" s="42"/>
      <c r="AR3" s="404">
        <v>2020</v>
      </c>
      <c r="AS3" s="404">
        <v>2021</v>
      </c>
      <c r="AT3" s="404">
        <v>2022</v>
      </c>
      <c r="AU3" s="404">
        <v>2023</v>
      </c>
      <c r="AV3" s="42"/>
      <c r="AW3" s="404">
        <v>2020</v>
      </c>
      <c r="AX3" s="404">
        <v>2021</v>
      </c>
      <c r="AY3" s="404">
        <v>2022</v>
      </c>
      <c r="AZ3" s="404">
        <v>2023</v>
      </c>
      <c r="BA3" s="42"/>
      <c r="BB3" s="404">
        <v>2020</v>
      </c>
      <c r="BC3" s="404">
        <v>2021</v>
      </c>
      <c r="BD3" s="404">
        <v>2022</v>
      </c>
      <c r="BE3" s="404">
        <v>2023</v>
      </c>
      <c r="BF3" s="42"/>
      <c r="BG3" s="404">
        <v>2020</v>
      </c>
      <c r="BH3" s="404">
        <v>2021</v>
      </c>
      <c r="BI3" s="404">
        <v>2022</v>
      </c>
      <c r="BJ3" s="404">
        <v>2023</v>
      </c>
      <c r="BK3" s="42"/>
      <c r="BL3" s="404">
        <v>2020</v>
      </c>
      <c r="BM3" s="404">
        <v>2021</v>
      </c>
      <c r="BN3" s="404">
        <v>2022</v>
      </c>
      <c r="BO3" s="404">
        <v>2023</v>
      </c>
      <c r="BP3" s="42"/>
      <c r="BQ3" s="404">
        <v>2020</v>
      </c>
      <c r="BR3" s="404">
        <v>2021</v>
      </c>
      <c r="BS3" s="404">
        <v>2022</v>
      </c>
      <c r="BT3" s="404">
        <v>2023</v>
      </c>
      <c r="BU3" s="42"/>
      <c r="BV3" s="404">
        <v>2020</v>
      </c>
      <c r="BW3" s="404">
        <v>2021</v>
      </c>
      <c r="BX3" s="404">
        <v>2022</v>
      </c>
      <c r="BY3" s="404">
        <v>2023</v>
      </c>
      <c r="BZ3" s="42"/>
      <c r="CA3" s="404">
        <v>2020</v>
      </c>
      <c r="CB3" s="404">
        <v>2021</v>
      </c>
      <c r="CC3" s="404">
        <v>2022</v>
      </c>
      <c r="CD3" s="404">
        <v>2023</v>
      </c>
      <c r="CE3" s="42"/>
      <c r="CF3" s="404">
        <v>2020</v>
      </c>
      <c r="CG3" s="404">
        <v>2021</v>
      </c>
      <c r="CH3" s="404">
        <v>2022</v>
      </c>
      <c r="CI3" s="404">
        <v>2023</v>
      </c>
      <c r="CJ3" s="42"/>
      <c r="CK3" s="404">
        <v>2020</v>
      </c>
      <c r="CL3" s="404">
        <v>2021</v>
      </c>
      <c r="CM3" s="404">
        <v>2022</v>
      </c>
      <c r="CN3" s="404">
        <v>2023</v>
      </c>
      <c r="CO3" s="42"/>
      <c r="CP3" s="404">
        <v>2020</v>
      </c>
      <c r="CQ3" s="404">
        <v>2021</v>
      </c>
      <c r="CR3" s="404">
        <v>2022</v>
      </c>
      <c r="CS3" s="404">
        <v>2023</v>
      </c>
      <c r="CT3" s="42"/>
      <c r="CU3" s="404">
        <v>2020</v>
      </c>
      <c r="CV3" s="404">
        <v>2021</v>
      </c>
      <c r="CW3" s="404">
        <v>2022</v>
      </c>
      <c r="CX3" s="404">
        <v>2023</v>
      </c>
      <c r="CY3" s="42"/>
      <c r="CZ3" s="404">
        <v>2020</v>
      </c>
      <c r="DA3" s="404">
        <v>2021</v>
      </c>
      <c r="DB3" s="404">
        <v>2022</v>
      </c>
      <c r="DC3" s="404">
        <v>2023</v>
      </c>
      <c r="DD3" s="42"/>
      <c r="DE3" s="404">
        <v>2020</v>
      </c>
      <c r="DF3" s="404">
        <v>2021</v>
      </c>
      <c r="DG3" s="404">
        <v>2022</v>
      </c>
      <c r="DH3" s="404">
        <v>2023</v>
      </c>
      <c r="DI3" s="42"/>
      <c r="DJ3" s="404">
        <v>2020</v>
      </c>
      <c r="DK3" s="404">
        <v>2021</v>
      </c>
      <c r="DL3" s="404">
        <v>2022</v>
      </c>
      <c r="DM3" s="404">
        <v>2023</v>
      </c>
      <c r="DN3" s="42"/>
      <c r="DO3" s="404">
        <v>2020</v>
      </c>
      <c r="DP3" s="404">
        <v>2021</v>
      </c>
      <c r="DQ3" s="404">
        <v>2022</v>
      </c>
      <c r="DR3" s="404">
        <v>2023</v>
      </c>
      <c r="DS3" s="42"/>
      <c r="DT3" s="404">
        <v>2020</v>
      </c>
      <c r="DU3" s="404">
        <v>2021</v>
      </c>
      <c r="DV3" s="404">
        <v>2022</v>
      </c>
      <c r="DW3" s="404">
        <v>2023</v>
      </c>
      <c r="DX3" s="42"/>
      <c r="DY3" s="404">
        <v>2020</v>
      </c>
      <c r="DZ3" s="404">
        <v>2021</v>
      </c>
      <c r="EA3" s="404">
        <v>2022</v>
      </c>
      <c r="EB3" s="404">
        <v>2023</v>
      </c>
      <c r="EC3" s="42"/>
      <c r="ED3" s="404">
        <v>2020</v>
      </c>
      <c r="EE3" s="404">
        <v>2021</v>
      </c>
      <c r="EF3" s="404">
        <v>2022</v>
      </c>
      <c r="EG3" s="404">
        <v>2023</v>
      </c>
      <c r="EH3" s="42"/>
      <c r="EI3" s="404">
        <v>2020</v>
      </c>
      <c r="EJ3" s="404">
        <v>2021</v>
      </c>
      <c r="EK3" s="404">
        <v>2022</v>
      </c>
      <c r="EL3" s="404">
        <v>2023</v>
      </c>
      <c r="EM3" s="42"/>
      <c r="EN3" s="404">
        <v>2020</v>
      </c>
      <c r="EO3" s="404">
        <v>2021</v>
      </c>
      <c r="EP3" s="404">
        <v>2022</v>
      </c>
      <c r="EQ3" s="404">
        <v>2023</v>
      </c>
      <c r="ER3" s="42"/>
      <c r="ES3" s="404">
        <v>202</v>
      </c>
      <c r="ET3" s="404">
        <v>2021</v>
      </c>
      <c r="EU3" s="404">
        <v>2022</v>
      </c>
      <c r="EV3" s="404">
        <v>2023</v>
      </c>
      <c r="EW3" s="42"/>
      <c r="EX3" s="404">
        <v>2020</v>
      </c>
      <c r="EY3" s="404">
        <v>2021</v>
      </c>
      <c r="EZ3" s="404">
        <v>2022</v>
      </c>
      <c r="FA3" s="404">
        <v>2023</v>
      </c>
      <c r="FB3" s="42"/>
      <c r="FC3" s="404">
        <v>2020</v>
      </c>
      <c r="FD3" s="404">
        <v>2021</v>
      </c>
      <c r="FE3" s="404">
        <v>2022</v>
      </c>
      <c r="FF3" s="404">
        <v>2023</v>
      </c>
      <c r="FG3" s="42"/>
      <c r="FH3" s="404">
        <v>2020</v>
      </c>
      <c r="FI3" s="404">
        <v>2021</v>
      </c>
      <c r="FJ3" s="404">
        <v>2022</v>
      </c>
      <c r="FK3" s="404">
        <v>2023</v>
      </c>
      <c r="FL3" s="42"/>
      <c r="FM3" s="404">
        <v>2020</v>
      </c>
      <c r="FN3" s="404">
        <v>2021</v>
      </c>
      <c r="FO3" s="404">
        <v>2022</v>
      </c>
      <c r="FP3" s="404">
        <v>2023</v>
      </c>
      <c r="FQ3" s="42"/>
      <c r="FR3" s="404">
        <v>2020</v>
      </c>
      <c r="FS3" s="404">
        <v>2021</v>
      </c>
      <c r="FT3" s="404">
        <v>2022</v>
      </c>
      <c r="FU3" s="404">
        <v>2023</v>
      </c>
      <c r="FV3" s="42"/>
      <c r="FW3" s="404">
        <v>2020</v>
      </c>
      <c r="FX3" s="404">
        <v>2021</v>
      </c>
      <c r="FY3" s="404">
        <v>2022</v>
      </c>
      <c r="FZ3" s="404">
        <v>2023</v>
      </c>
      <c r="GA3" s="42"/>
      <c r="GB3" s="404">
        <v>2020</v>
      </c>
      <c r="GC3" s="404">
        <v>2021</v>
      </c>
      <c r="GD3" s="404">
        <v>2022</v>
      </c>
      <c r="GE3" s="404">
        <v>2023</v>
      </c>
      <c r="GF3" s="42"/>
      <c r="GG3" s="404">
        <v>2020</v>
      </c>
      <c r="GH3" s="404">
        <v>2021</v>
      </c>
      <c r="GI3" s="404">
        <v>2022</v>
      </c>
      <c r="GJ3" s="404">
        <v>2023</v>
      </c>
      <c r="GK3" s="42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J3" s="37"/>
      <c r="IK3" s="37"/>
      <c r="IL3" s="37"/>
      <c r="IM3" s="37"/>
      <c r="IN3" s="37"/>
      <c r="IO3" s="37"/>
      <c r="IP3" s="37"/>
      <c r="IQ3" s="37"/>
      <c r="IS3" s="37"/>
      <c r="IT3" s="37"/>
      <c r="IU3" s="37"/>
      <c r="IV3" s="37"/>
      <c r="IW3" s="37"/>
      <c r="IX3" s="37"/>
      <c r="IY3" s="37"/>
      <c r="IZ3" s="37"/>
      <c r="JB3" s="37"/>
      <c r="JC3" s="37"/>
      <c r="JD3" s="37"/>
      <c r="JE3" s="37"/>
      <c r="JF3" s="37"/>
      <c r="JG3" s="37"/>
      <c r="JI3" s="37"/>
      <c r="JK3" s="37"/>
      <c r="JL3" s="37"/>
      <c r="JM3" s="37"/>
      <c r="JN3" s="37"/>
      <c r="JO3" s="37"/>
      <c r="JP3" s="37"/>
      <c r="JQ3" s="37"/>
      <c r="JR3" s="37"/>
      <c r="JT3" s="37"/>
      <c r="JU3" s="37"/>
      <c r="JV3" s="37"/>
      <c r="JW3" s="37"/>
      <c r="JX3" s="37"/>
      <c r="JY3" s="37"/>
      <c r="JZ3" s="37"/>
      <c r="KA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S3" s="37"/>
      <c r="KU3" s="37"/>
      <c r="KV3" s="37"/>
      <c r="KW3" s="37"/>
      <c r="KX3" s="37"/>
      <c r="KY3" s="37"/>
      <c r="KZ3" s="37"/>
      <c r="LB3" s="37"/>
      <c r="LD3" s="37"/>
      <c r="LE3" s="37"/>
      <c r="LF3" s="37"/>
      <c r="LG3" s="37"/>
      <c r="LH3" s="37"/>
      <c r="LI3" s="37"/>
      <c r="LK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</row>
    <row r="4" spans="1:381" s="21" customFormat="1" ht="18" customHeight="1">
      <c r="A4" s="38"/>
      <c r="B4" s="45"/>
      <c r="C4" s="42"/>
      <c r="D4" s="403">
        <v>0.25</v>
      </c>
      <c r="E4" s="403">
        <v>0.5</v>
      </c>
      <c r="F4" s="403">
        <v>0.75</v>
      </c>
      <c r="G4" s="403">
        <v>1</v>
      </c>
      <c r="H4" s="42"/>
      <c r="I4" s="403">
        <v>0.25</v>
      </c>
      <c r="J4" s="403">
        <v>0.5</v>
      </c>
      <c r="K4" s="403">
        <v>0.75</v>
      </c>
      <c r="L4" s="403">
        <v>1</v>
      </c>
      <c r="M4" s="42"/>
      <c r="N4" s="403">
        <v>0.25</v>
      </c>
      <c r="O4" s="403">
        <v>0.5</v>
      </c>
      <c r="P4" s="403">
        <v>0.75</v>
      </c>
      <c r="Q4" s="403">
        <v>1</v>
      </c>
      <c r="R4" s="42"/>
      <c r="S4" s="403">
        <v>0.25</v>
      </c>
      <c r="T4" s="403">
        <v>0.5</v>
      </c>
      <c r="U4" s="403">
        <v>0.75</v>
      </c>
      <c r="V4" s="403">
        <v>1</v>
      </c>
      <c r="W4" s="42"/>
      <c r="X4" s="403">
        <v>0.25</v>
      </c>
      <c r="Y4" s="403">
        <v>0.5</v>
      </c>
      <c r="Z4" s="403">
        <v>0.75</v>
      </c>
      <c r="AA4" s="403">
        <v>1</v>
      </c>
      <c r="AB4" s="42"/>
      <c r="AC4" s="403">
        <v>0.25</v>
      </c>
      <c r="AD4" s="403">
        <v>0.5</v>
      </c>
      <c r="AE4" s="403">
        <v>0.75</v>
      </c>
      <c r="AF4" s="403">
        <v>1</v>
      </c>
      <c r="AG4" s="42"/>
      <c r="AH4" s="403">
        <v>0.25</v>
      </c>
      <c r="AI4" s="403">
        <v>0.5</v>
      </c>
      <c r="AJ4" s="403">
        <v>0.75</v>
      </c>
      <c r="AK4" s="403">
        <v>1</v>
      </c>
      <c r="AL4" s="42"/>
      <c r="AM4" s="403">
        <v>0.25</v>
      </c>
      <c r="AN4" s="403">
        <v>0.5</v>
      </c>
      <c r="AO4" s="403">
        <v>0.75</v>
      </c>
      <c r="AP4" s="403">
        <v>1</v>
      </c>
      <c r="AQ4" s="42"/>
      <c r="AR4" s="403">
        <v>0.25</v>
      </c>
      <c r="AS4" s="403">
        <v>0.5</v>
      </c>
      <c r="AT4" s="403">
        <v>0.75</v>
      </c>
      <c r="AU4" s="403">
        <v>1</v>
      </c>
      <c r="AV4" s="42"/>
      <c r="AW4" s="403">
        <v>0.25</v>
      </c>
      <c r="AX4" s="403">
        <v>0.5</v>
      </c>
      <c r="AY4" s="403">
        <v>0.75</v>
      </c>
      <c r="AZ4" s="403">
        <v>1</v>
      </c>
      <c r="BA4" s="42"/>
      <c r="BB4" s="403">
        <v>0.25</v>
      </c>
      <c r="BC4" s="403">
        <v>0.5</v>
      </c>
      <c r="BD4" s="403">
        <v>0.75</v>
      </c>
      <c r="BE4" s="403">
        <v>1</v>
      </c>
      <c r="BF4" s="42"/>
      <c r="BG4" s="403">
        <v>0.25</v>
      </c>
      <c r="BH4" s="403">
        <v>0.5</v>
      </c>
      <c r="BI4" s="403">
        <v>0.75</v>
      </c>
      <c r="BJ4" s="403">
        <v>1</v>
      </c>
      <c r="BK4" s="42"/>
      <c r="BL4" s="403">
        <v>0.25</v>
      </c>
      <c r="BM4" s="403">
        <v>0.5</v>
      </c>
      <c r="BN4" s="403">
        <v>0.75</v>
      </c>
      <c r="BO4" s="403">
        <v>1</v>
      </c>
      <c r="BP4" s="42"/>
      <c r="BQ4" s="403">
        <v>0.25</v>
      </c>
      <c r="BR4" s="403">
        <v>0.5</v>
      </c>
      <c r="BS4" s="403">
        <v>0.75</v>
      </c>
      <c r="BT4" s="403">
        <v>1</v>
      </c>
      <c r="BU4" s="42"/>
      <c r="BV4" s="403">
        <v>0.25</v>
      </c>
      <c r="BW4" s="403">
        <v>0.5</v>
      </c>
      <c r="BX4" s="403">
        <v>0.75</v>
      </c>
      <c r="BY4" s="403">
        <v>1</v>
      </c>
      <c r="BZ4" s="42"/>
      <c r="CA4" s="403">
        <v>0.25</v>
      </c>
      <c r="CB4" s="403">
        <v>0.5</v>
      </c>
      <c r="CC4" s="403">
        <v>0.75</v>
      </c>
      <c r="CD4" s="403">
        <v>1</v>
      </c>
      <c r="CE4" s="42"/>
      <c r="CF4" s="403">
        <v>0.25</v>
      </c>
      <c r="CG4" s="403">
        <v>0.5</v>
      </c>
      <c r="CH4" s="403">
        <v>0.75</v>
      </c>
      <c r="CI4" s="403">
        <v>1</v>
      </c>
      <c r="CJ4" s="42"/>
      <c r="CK4" s="403">
        <v>0.25</v>
      </c>
      <c r="CL4" s="403">
        <v>0.5</v>
      </c>
      <c r="CM4" s="403">
        <v>0.75</v>
      </c>
      <c r="CN4" s="403">
        <v>1</v>
      </c>
      <c r="CO4" s="42"/>
      <c r="CP4" s="403">
        <v>0.25</v>
      </c>
      <c r="CQ4" s="403">
        <v>0.5</v>
      </c>
      <c r="CR4" s="403">
        <v>0.75</v>
      </c>
      <c r="CS4" s="403">
        <v>1</v>
      </c>
      <c r="CT4" s="42"/>
      <c r="CU4" s="403">
        <v>0.25</v>
      </c>
      <c r="CV4" s="403">
        <v>0.5</v>
      </c>
      <c r="CW4" s="403">
        <v>0.75</v>
      </c>
      <c r="CX4" s="403">
        <v>1</v>
      </c>
      <c r="CY4" s="42"/>
      <c r="CZ4" s="403">
        <v>0.25</v>
      </c>
      <c r="DA4" s="403">
        <v>0.5</v>
      </c>
      <c r="DB4" s="403">
        <v>0.75</v>
      </c>
      <c r="DC4" s="403">
        <v>1</v>
      </c>
      <c r="DD4" s="42"/>
      <c r="DE4" s="403">
        <v>0.25</v>
      </c>
      <c r="DF4" s="403">
        <v>0.5</v>
      </c>
      <c r="DG4" s="403">
        <v>0.75</v>
      </c>
      <c r="DH4" s="403">
        <v>1</v>
      </c>
      <c r="DI4" s="42"/>
      <c r="DJ4" s="403">
        <v>0.25</v>
      </c>
      <c r="DK4" s="403">
        <v>0.5</v>
      </c>
      <c r="DL4" s="403">
        <v>0.75</v>
      </c>
      <c r="DM4" s="403">
        <v>1</v>
      </c>
      <c r="DN4" s="42"/>
      <c r="DO4" s="403">
        <v>0.25</v>
      </c>
      <c r="DP4" s="403">
        <v>0.5</v>
      </c>
      <c r="DQ4" s="403">
        <v>0.75</v>
      </c>
      <c r="DR4" s="403">
        <v>1</v>
      </c>
      <c r="DS4" s="42"/>
      <c r="DT4" s="403">
        <v>0.25</v>
      </c>
      <c r="DU4" s="403">
        <v>0.5</v>
      </c>
      <c r="DV4" s="403">
        <v>0.75</v>
      </c>
      <c r="DW4" s="403">
        <v>1</v>
      </c>
      <c r="DX4" s="42"/>
      <c r="DY4" s="403">
        <v>0.25</v>
      </c>
      <c r="DZ4" s="403">
        <v>0.5</v>
      </c>
      <c r="EA4" s="403">
        <v>0.75</v>
      </c>
      <c r="EB4" s="403">
        <v>1</v>
      </c>
      <c r="EC4" s="42"/>
      <c r="ED4" s="403">
        <v>0.25</v>
      </c>
      <c r="EE4" s="403">
        <v>0.5</v>
      </c>
      <c r="EF4" s="403">
        <v>0.75</v>
      </c>
      <c r="EG4" s="403">
        <v>1</v>
      </c>
      <c r="EH4" s="42"/>
      <c r="EI4" s="403">
        <v>0.25</v>
      </c>
      <c r="EJ4" s="403">
        <v>0.5</v>
      </c>
      <c r="EK4" s="403">
        <v>0.75</v>
      </c>
      <c r="EL4" s="403">
        <v>1</v>
      </c>
      <c r="EM4" s="42"/>
      <c r="EN4" s="403">
        <v>0.25</v>
      </c>
      <c r="EO4" s="403">
        <v>0.5</v>
      </c>
      <c r="EP4" s="403">
        <v>0.75</v>
      </c>
      <c r="EQ4" s="403">
        <v>1</v>
      </c>
      <c r="ER4" s="42"/>
      <c r="ES4" s="403">
        <v>0.25</v>
      </c>
      <c r="ET4" s="403">
        <v>0.5</v>
      </c>
      <c r="EU4" s="403">
        <v>0.75</v>
      </c>
      <c r="EV4" s="403">
        <v>1</v>
      </c>
      <c r="EW4" s="42"/>
      <c r="EX4" s="403">
        <v>0.25</v>
      </c>
      <c r="EY4" s="403">
        <v>0.5</v>
      </c>
      <c r="EZ4" s="403">
        <v>0.75</v>
      </c>
      <c r="FA4" s="403">
        <v>1</v>
      </c>
      <c r="FB4" s="42"/>
      <c r="FC4" s="403">
        <v>0.25</v>
      </c>
      <c r="FD4" s="403">
        <v>0.5</v>
      </c>
      <c r="FE4" s="403">
        <v>0.75</v>
      </c>
      <c r="FF4" s="403">
        <v>1</v>
      </c>
      <c r="FG4" s="42"/>
      <c r="FH4" s="403">
        <v>0.25</v>
      </c>
      <c r="FI4" s="403">
        <v>0.5</v>
      </c>
      <c r="FJ4" s="403">
        <v>0.75</v>
      </c>
      <c r="FK4" s="403">
        <v>1</v>
      </c>
      <c r="FL4" s="42"/>
      <c r="FM4" s="403">
        <v>0.25</v>
      </c>
      <c r="FN4" s="403">
        <v>0.5</v>
      </c>
      <c r="FO4" s="403">
        <v>0.75</v>
      </c>
      <c r="FP4" s="403">
        <v>1</v>
      </c>
      <c r="FQ4" s="408"/>
      <c r="FR4" s="403">
        <v>0.25</v>
      </c>
      <c r="FS4" s="403">
        <v>0.5</v>
      </c>
      <c r="FT4" s="403">
        <v>0.75</v>
      </c>
      <c r="FU4" s="403">
        <v>1</v>
      </c>
      <c r="FV4" s="408"/>
      <c r="FW4" s="403">
        <v>0.25</v>
      </c>
      <c r="FX4" s="403">
        <v>0.5</v>
      </c>
      <c r="FY4" s="403">
        <v>0.75</v>
      </c>
      <c r="FZ4" s="403">
        <v>1</v>
      </c>
      <c r="GA4" s="408"/>
      <c r="GB4" s="403">
        <v>0.25</v>
      </c>
      <c r="GC4" s="403">
        <v>0.5</v>
      </c>
      <c r="GD4" s="403">
        <v>0.75</v>
      </c>
      <c r="GE4" s="403">
        <v>1</v>
      </c>
      <c r="GF4" s="408"/>
      <c r="GG4" s="403">
        <v>0.25</v>
      </c>
      <c r="GH4" s="403">
        <v>0.5</v>
      </c>
      <c r="GI4" s="403">
        <v>0.75</v>
      </c>
      <c r="GJ4" s="403">
        <v>1</v>
      </c>
      <c r="GK4" s="408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J4" s="37"/>
      <c r="IK4" s="37"/>
      <c r="IL4" s="37"/>
      <c r="IM4" s="37"/>
      <c r="IN4" s="37"/>
      <c r="IO4" s="37"/>
      <c r="IP4" s="37"/>
      <c r="IQ4" s="37"/>
      <c r="IS4" s="37"/>
      <c r="IT4" s="37"/>
      <c r="IU4" s="37"/>
      <c r="IV4" s="37"/>
      <c r="IW4" s="37"/>
      <c r="IX4" s="37"/>
      <c r="IY4" s="37"/>
      <c r="IZ4" s="37"/>
      <c r="JB4" s="37"/>
      <c r="JC4" s="37"/>
      <c r="JD4" s="37"/>
      <c r="JE4" s="37"/>
      <c r="JF4" s="37"/>
      <c r="JG4" s="37"/>
      <c r="JI4" s="37"/>
      <c r="JK4" s="37"/>
      <c r="JL4" s="37"/>
      <c r="JM4" s="37"/>
      <c r="JN4" s="37"/>
      <c r="JO4" s="37"/>
      <c r="JP4" s="37"/>
      <c r="JQ4" s="37"/>
      <c r="JR4" s="37"/>
      <c r="JT4" s="37"/>
      <c r="JU4" s="37"/>
      <c r="JV4" s="37"/>
      <c r="JW4" s="37"/>
      <c r="JX4" s="37"/>
      <c r="JY4" s="37"/>
      <c r="JZ4" s="37"/>
      <c r="KA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S4" s="37"/>
      <c r="KU4" s="37"/>
      <c r="KV4" s="37"/>
      <c r="KW4" s="37"/>
      <c r="KX4" s="37"/>
      <c r="KY4" s="37"/>
      <c r="KZ4" s="37"/>
      <c r="LB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</row>
    <row r="5" spans="1:381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00"/>
      <c r="AO5" s="37"/>
      <c r="AP5" s="400"/>
      <c r="AQ5" s="42"/>
      <c r="AR5" s="400"/>
      <c r="AS5" s="37"/>
      <c r="AT5" s="400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DY5" s="37"/>
      <c r="DZ5" s="37"/>
      <c r="EA5" s="37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08"/>
      <c r="FR5" s="37"/>
      <c r="FS5" s="37"/>
      <c r="FT5" s="37"/>
      <c r="FU5" s="37"/>
      <c r="FV5" s="408"/>
      <c r="FW5" s="37"/>
      <c r="FX5" s="37"/>
      <c r="FY5" s="37"/>
      <c r="FZ5" s="37"/>
      <c r="GA5" s="408"/>
      <c r="GB5" s="37"/>
      <c r="GC5" s="37"/>
      <c r="GD5" s="37"/>
      <c r="GE5" s="37"/>
      <c r="GF5" s="408"/>
      <c r="GG5" s="37"/>
      <c r="GH5" s="37"/>
      <c r="GI5" s="37"/>
      <c r="GJ5" s="37"/>
      <c r="GK5" s="408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J5" s="37"/>
      <c r="IK5" s="37"/>
      <c r="IL5" s="37"/>
      <c r="IM5" s="37"/>
      <c r="IN5" s="37"/>
      <c r="IO5" s="37"/>
      <c r="IP5" s="37"/>
      <c r="IQ5" s="37"/>
      <c r="IS5" s="37"/>
      <c r="IT5" s="37"/>
      <c r="IU5" s="37"/>
      <c r="IV5" s="37"/>
      <c r="IW5" s="37"/>
      <c r="IX5" s="37"/>
      <c r="IY5" s="37"/>
      <c r="IZ5" s="37"/>
      <c r="JB5" s="37"/>
      <c r="JC5" s="37"/>
      <c r="JD5" s="37"/>
      <c r="JE5" s="37"/>
      <c r="JF5" s="37"/>
      <c r="JG5" s="37"/>
      <c r="JI5" s="37"/>
      <c r="JK5" s="37"/>
      <c r="JL5" s="37"/>
      <c r="JM5" s="37"/>
      <c r="JN5" s="37"/>
      <c r="JO5" s="37"/>
      <c r="JP5" s="37"/>
      <c r="JQ5" s="37"/>
      <c r="JR5" s="37"/>
      <c r="JT5" s="37"/>
      <c r="JU5" s="37"/>
      <c r="JV5" s="37"/>
      <c r="JW5" s="37"/>
      <c r="JX5" s="37"/>
      <c r="JY5" s="37"/>
      <c r="JZ5" s="37"/>
      <c r="KA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S5" s="37"/>
      <c r="KU5" s="37"/>
      <c r="KV5" s="37"/>
      <c r="KW5" s="37"/>
      <c r="KX5" s="37"/>
      <c r="KY5" s="37"/>
      <c r="KZ5" s="37"/>
      <c r="LB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</row>
    <row r="6" spans="1:381" s="21" customFormat="1" ht="18" customHeight="1">
      <c r="A6" s="84" t="s">
        <v>2553</v>
      </c>
      <c r="B6" s="46">
        <f>SUM(D6:ZZ6)</f>
        <v>18214.274999999994</v>
      </c>
      <c r="C6" s="42"/>
      <c r="D6" s="50">
        <v>0</v>
      </c>
      <c r="E6" s="50">
        <v>0</v>
      </c>
      <c r="F6" s="50">
        <v>172.57499999999999</v>
      </c>
      <c r="G6" s="50">
        <v>49.5</v>
      </c>
      <c r="H6" s="408"/>
      <c r="I6" s="50">
        <v>0</v>
      </c>
      <c r="J6" s="50">
        <v>0</v>
      </c>
      <c r="K6" s="50">
        <v>0</v>
      </c>
      <c r="L6" s="50">
        <v>187.8</v>
      </c>
      <c r="M6" s="408"/>
      <c r="N6" s="50">
        <v>0</v>
      </c>
      <c r="O6" s="50">
        <v>0</v>
      </c>
      <c r="P6" s="50">
        <v>0</v>
      </c>
      <c r="Q6" s="50">
        <v>751.7</v>
      </c>
      <c r="R6" s="408"/>
      <c r="S6" s="396">
        <v>0</v>
      </c>
      <c r="T6" s="50">
        <v>0</v>
      </c>
      <c r="U6" s="438">
        <v>0</v>
      </c>
      <c r="V6" s="50">
        <v>282.40000000000009</v>
      </c>
      <c r="W6" s="408"/>
      <c r="X6" s="50">
        <v>0</v>
      </c>
      <c r="Y6" s="50">
        <v>0</v>
      </c>
      <c r="Z6" s="50">
        <v>0</v>
      </c>
      <c r="AA6" s="50">
        <v>97.400000000000091</v>
      </c>
      <c r="AB6" s="408"/>
      <c r="AC6" s="50">
        <v>0</v>
      </c>
      <c r="AD6" s="50">
        <v>0</v>
      </c>
      <c r="AE6" s="50">
        <v>0</v>
      </c>
      <c r="AF6" s="50">
        <v>520.60000000000127</v>
      </c>
      <c r="AG6" s="408"/>
      <c r="AH6" s="50">
        <v>0</v>
      </c>
      <c r="AI6" s="50">
        <v>0</v>
      </c>
      <c r="AJ6" s="50">
        <v>0</v>
      </c>
      <c r="AK6" s="50">
        <v>449.80000000000155</v>
      </c>
      <c r="AL6" s="408"/>
      <c r="AM6" s="396">
        <v>0</v>
      </c>
      <c r="AN6" s="396">
        <v>0</v>
      </c>
      <c r="AO6" s="396">
        <v>0</v>
      </c>
      <c r="AP6" s="50">
        <v>488.20000000000073</v>
      </c>
      <c r="AQ6" s="408"/>
      <c r="AR6" s="50">
        <v>0</v>
      </c>
      <c r="AS6" s="50">
        <v>0</v>
      </c>
      <c r="AT6" s="50">
        <v>0</v>
      </c>
      <c r="AU6" s="50">
        <v>321.5</v>
      </c>
      <c r="AV6" s="408"/>
      <c r="AW6" s="50">
        <v>0</v>
      </c>
      <c r="AX6" s="50">
        <v>0</v>
      </c>
      <c r="AY6" s="50">
        <v>0</v>
      </c>
      <c r="AZ6" s="50">
        <v>484.49999999999818</v>
      </c>
      <c r="BA6" s="408"/>
      <c r="BB6" s="50">
        <v>0</v>
      </c>
      <c r="BC6" s="50">
        <v>0</v>
      </c>
      <c r="BD6" s="50">
        <v>0</v>
      </c>
      <c r="BE6" s="50">
        <v>400.09999999999997</v>
      </c>
      <c r="BF6" s="408"/>
      <c r="BG6" s="50">
        <v>0</v>
      </c>
      <c r="BH6" s="50">
        <v>0</v>
      </c>
      <c r="BI6" s="50">
        <v>0</v>
      </c>
      <c r="BJ6" s="50">
        <v>364.2</v>
      </c>
      <c r="BK6" s="408"/>
      <c r="BL6" s="50">
        <v>0</v>
      </c>
      <c r="BM6" s="50">
        <v>0</v>
      </c>
      <c r="BN6" s="50">
        <v>0</v>
      </c>
      <c r="BO6" s="50">
        <v>344.2</v>
      </c>
      <c r="BP6" s="408"/>
      <c r="BQ6" s="50">
        <v>0</v>
      </c>
      <c r="BR6" s="50">
        <v>0</v>
      </c>
      <c r="BS6" s="50">
        <v>0</v>
      </c>
      <c r="BT6" s="50">
        <v>444.29999999999927</v>
      </c>
      <c r="BU6" s="408"/>
      <c r="BV6" s="50">
        <v>0</v>
      </c>
      <c r="BW6" s="50">
        <v>0</v>
      </c>
      <c r="BX6" s="50">
        <v>0</v>
      </c>
      <c r="BY6" s="50">
        <v>450.699999999998</v>
      </c>
      <c r="BZ6" s="408"/>
      <c r="CA6" s="50">
        <v>0</v>
      </c>
      <c r="CB6" s="50">
        <v>0</v>
      </c>
      <c r="CC6" s="50">
        <v>0</v>
      </c>
      <c r="CD6" s="50">
        <v>499.59999999999945</v>
      </c>
      <c r="CE6" s="408"/>
      <c r="CF6" s="50">
        <v>0</v>
      </c>
      <c r="CG6" s="50">
        <v>0</v>
      </c>
      <c r="CH6" s="50">
        <v>0</v>
      </c>
      <c r="CI6" s="50">
        <v>312.69999999999982</v>
      </c>
      <c r="CJ6" s="408"/>
      <c r="CK6" s="50">
        <v>0</v>
      </c>
      <c r="CL6" s="50">
        <v>0</v>
      </c>
      <c r="CM6" s="50">
        <v>0</v>
      </c>
      <c r="CN6" s="50">
        <v>373.2</v>
      </c>
      <c r="CO6" s="408"/>
      <c r="CP6" s="443">
        <v>0</v>
      </c>
      <c r="CQ6" s="443">
        <v>0</v>
      </c>
      <c r="CR6" s="443">
        <v>0</v>
      </c>
      <c r="CS6" s="50">
        <v>135.60000000000036</v>
      </c>
      <c r="CT6" s="408"/>
      <c r="CU6" s="50">
        <v>0</v>
      </c>
      <c r="CV6" s="50">
        <v>0</v>
      </c>
      <c r="CW6" s="50">
        <v>0</v>
      </c>
      <c r="CX6" s="50">
        <v>251.10000000000036</v>
      </c>
      <c r="CY6" s="408"/>
      <c r="CZ6" s="50">
        <v>0</v>
      </c>
      <c r="DA6" s="50">
        <v>0</v>
      </c>
      <c r="DB6" s="50">
        <v>0</v>
      </c>
      <c r="DC6" s="50">
        <v>51.6</v>
      </c>
      <c r="DD6" s="408"/>
      <c r="DE6" s="443">
        <v>0</v>
      </c>
      <c r="DF6" s="443">
        <v>0</v>
      </c>
      <c r="DG6" s="443">
        <v>0</v>
      </c>
      <c r="DH6" s="50">
        <v>1026.4000000000001</v>
      </c>
      <c r="DI6" s="408"/>
      <c r="DJ6" s="443">
        <v>0</v>
      </c>
      <c r="DK6" s="443">
        <v>0</v>
      </c>
      <c r="DL6" s="443">
        <v>0</v>
      </c>
      <c r="DM6" s="50">
        <v>465.00000000000182</v>
      </c>
      <c r="DN6" s="408"/>
      <c r="DO6" s="50">
        <v>0</v>
      </c>
      <c r="DP6" s="50">
        <v>0</v>
      </c>
      <c r="DQ6" s="50">
        <v>0</v>
      </c>
      <c r="DR6" s="50">
        <v>455.20000000000073</v>
      </c>
      <c r="DS6" s="408"/>
      <c r="DT6" s="50">
        <v>0</v>
      </c>
      <c r="DU6" s="50">
        <v>0</v>
      </c>
      <c r="DV6" s="50">
        <v>0</v>
      </c>
      <c r="DW6" s="50">
        <v>2976.3499999999985</v>
      </c>
      <c r="DX6" s="408"/>
      <c r="DY6" s="50">
        <v>0</v>
      </c>
      <c r="DZ6" s="443">
        <v>0</v>
      </c>
      <c r="EA6" s="443">
        <v>0</v>
      </c>
      <c r="EB6" s="50">
        <v>415.20000000000073</v>
      </c>
      <c r="EC6" s="408"/>
      <c r="ED6" s="50">
        <v>0</v>
      </c>
      <c r="EE6" s="50">
        <v>0</v>
      </c>
      <c r="EF6" s="50">
        <v>0</v>
      </c>
      <c r="EG6" s="50">
        <v>235.69999999999891</v>
      </c>
      <c r="EH6" s="408"/>
      <c r="EI6" s="50">
        <v>0</v>
      </c>
      <c r="EJ6" s="50">
        <v>0</v>
      </c>
      <c r="EK6" s="50">
        <v>0</v>
      </c>
      <c r="EL6" s="50">
        <v>334.39999999999964</v>
      </c>
      <c r="EM6" s="408"/>
      <c r="EN6" s="50">
        <v>0</v>
      </c>
      <c r="EO6" s="50">
        <v>0</v>
      </c>
      <c r="EP6" s="50">
        <v>0</v>
      </c>
      <c r="EQ6" s="50">
        <v>143.49999999999818</v>
      </c>
      <c r="ER6" s="408"/>
      <c r="ES6" s="50">
        <v>0</v>
      </c>
      <c r="ET6" s="50">
        <v>0</v>
      </c>
      <c r="EU6" s="50">
        <v>0</v>
      </c>
      <c r="EV6" s="50">
        <v>1488.5</v>
      </c>
      <c r="EW6" s="408"/>
      <c r="EX6" s="443">
        <v>0</v>
      </c>
      <c r="EY6" s="443">
        <v>0</v>
      </c>
      <c r="EZ6" s="443">
        <v>0</v>
      </c>
      <c r="FA6" s="50">
        <v>127.49999999999818</v>
      </c>
      <c r="FB6" s="408"/>
      <c r="FC6" s="50">
        <v>0</v>
      </c>
      <c r="FD6" s="50">
        <v>0</v>
      </c>
      <c r="FE6" s="50">
        <v>0</v>
      </c>
      <c r="FF6" s="50">
        <v>466</v>
      </c>
      <c r="FG6" s="408"/>
      <c r="FH6" s="50">
        <v>0</v>
      </c>
      <c r="FI6" s="50">
        <v>0</v>
      </c>
      <c r="FJ6" s="50">
        <v>0</v>
      </c>
      <c r="FK6" s="50">
        <v>188.25</v>
      </c>
      <c r="FL6" s="408"/>
      <c r="FM6" s="443">
        <v>0</v>
      </c>
      <c r="FN6" s="443">
        <v>0</v>
      </c>
      <c r="FO6" s="443">
        <v>0</v>
      </c>
      <c r="FP6" s="50">
        <v>374</v>
      </c>
      <c r="FQ6" s="408"/>
      <c r="FR6" s="50">
        <v>0</v>
      </c>
      <c r="FS6" s="50">
        <v>0</v>
      </c>
      <c r="FT6" s="50">
        <v>0</v>
      </c>
      <c r="FU6" s="50">
        <v>276.99999999999272</v>
      </c>
      <c r="FV6" s="408"/>
      <c r="FW6" s="474">
        <v>0</v>
      </c>
      <c r="FX6" s="474">
        <v>0</v>
      </c>
      <c r="FY6" s="474">
        <v>0</v>
      </c>
      <c r="FZ6" s="50">
        <v>1366.5000000000082</v>
      </c>
      <c r="GA6" s="408"/>
      <c r="GB6" s="50">
        <v>0</v>
      </c>
      <c r="GC6" s="50">
        <v>0</v>
      </c>
      <c r="GD6" s="50">
        <v>0</v>
      </c>
      <c r="GE6" s="50">
        <v>441.5</v>
      </c>
      <c r="GF6" s="408"/>
      <c r="GG6" s="50">
        <v>0</v>
      </c>
      <c r="GH6" s="50">
        <v>0</v>
      </c>
      <c r="GI6" s="50">
        <v>0</v>
      </c>
      <c r="GJ6" s="50">
        <v>0</v>
      </c>
      <c r="GK6" s="408"/>
      <c r="GT6" s="37"/>
      <c r="GU6" s="37"/>
      <c r="HC6" s="37"/>
      <c r="HD6" s="37"/>
      <c r="HL6" s="37"/>
      <c r="HM6" s="37"/>
      <c r="HU6" s="37"/>
      <c r="HV6" s="37"/>
      <c r="ID6" s="37"/>
      <c r="IE6" s="37"/>
      <c r="IM6" s="37"/>
      <c r="IN6" s="37"/>
      <c r="IV6" s="37"/>
      <c r="IW6" s="37"/>
      <c r="JE6" s="37"/>
      <c r="JF6" s="37"/>
      <c r="JN6" s="37"/>
      <c r="JO6" s="37"/>
      <c r="JW6" s="37"/>
      <c r="JX6" s="37"/>
      <c r="KF6" s="37"/>
      <c r="KG6" s="37"/>
      <c r="KO6" s="37"/>
      <c r="KP6" s="37"/>
      <c r="LP6" s="37"/>
      <c r="LQ6" s="37"/>
      <c r="LY6" s="37"/>
      <c r="LZ6" s="37"/>
      <c r="MH6" s="37"/>
      <c r="MI6" s="37"/>
      <c r="MQ6" s="37"/>
      <c r="MR6" s="37"/>
      <c r="MZ6" s="37"/>
      <c r="NA6" s="37"/>
      <c r="NI6" s="37"/>
      <c r="NJ6" s="37"/>
      <c r="NK6" s="37"/>
      <c r="NL6" s="37"/>
      <c r="NM6" s="37"/>
      <c r="NN6" s="37"/>
      <c r="NO6" s="37"/>
      <c r="NP6" s="37"/>
      <c r="NQ6" s="37"/>
    </row>
    <row r="7" spans="1:381" ht="18">
      <c r="A7" s="84" t="s">
        <v>1890</v>
      </c>
      <c r="B7" s="46">
        <f>SUM(D7:ZZ7)</f>
        <v>46553.674999999916</v>
      </c>
      <c r="C7" s="42"/>
      <c r="D7" s="50">
        <v>0</v>
      </c>
      <c r="E7" s="50">
        <v>0</v>
      </c>
      <c r="F7" s="50">
        <v>303.89999999999998</v>
      </c>
      <c r="G7" s="50">
        <v>48</v>
      </c>
      <c r="H7" s="408"/>
      <c r="I7" s="50">
        <v>0</v>
      </c>
      <c r="J7" s="50">
        <v>0</v>
      </c>
      <c r="K7" s="50">
        <v>0</v>
      </c>
      <c r="L7" s="50">
        <v>83.300000000000068</v>
      </c>
      <c r="M7" s="408"/>
      <c r="N7" s="50">
        <v>0</v>
      </c>
      <c r="O7" s="50">
        <v>275.5</v>
      </c>
      <c r="P7" s="50">
        <v>301.72500000000048</v>
      </c>
      <c r="Q7" s="50">
        <v>510.40000000000077</v>
      </c>
      <c r="R7" s="408"/>
      <c r="S7" s="396">
        <v>0</v>
      </c>
      <c r="T7" s="50">
        <v>33</v>
      </c>
      <c r="U7" s="438">
        <v>132.00000000000068</v>
      </c>
      <c r="V7" s="50">
        <v>52.000000000000682</v>
      </c>
      <c r="W7" s="408"/>
      <c r="X7" s="50">
        <v>0</v>
      </c>
      <c r="Y7" s="50">
        <v>343.15</v>
      </c>
      <c r="Z7" s="50">
        <v>260.625</v>
      </c>
      <c r="AA7" s="50">
        <v>117.10000000000036</v>
      </c>
      <c r="AB7" s="408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08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08"/>
      <c r="AM7" s="396">
        <v>0</v>
      </c>
      <c r="AN7" s="396">
        <v>185.49999999999977</v>
      </c>
      <c r="AO7" s="396">
        <v>62.024999999999523</v>
      </c>
      <c r="AP7" s="50">
        <v>563.89999999999964</v>
      </c>
      <c r="AQ7" s="408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08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08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08"/>
      <c r="BG7" s="50">
        <v>0</v>
      </c>
      <c r="BH7" s="50">
        <v>78</v>
      </c>
      <c r="BI7" s="50">
        <v>231.5249999999985</v>
      </c>
      <c r="BJ7" s="50">
        <v>172</v>
      </c>
      <c r="BK7" s="408"/>
      <c r="BL7" s="50">
        <v>0</v>
      </c>
      <c r="BM7" s="50">
        <v>2.6000000000012733</v>
      </c>
      <c r="BN7" s="50">
        <v>0</v>
      </c>
      <c r="BO7" s="50">
        <v>0</v>
      </c>
      <c r="BP7" s="408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08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08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08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08"/>
      <c r="CK7" s="50">
        <v>0</v>
      </c>
      <c r="CL7" s="50">
        <v>279.85000000000127</v>
      </c>
      <c r="CM7" s="50">
        <v>293.84999999999741</v>
      </c>
      <c r="CN7" s="50">
        <v>422.5</v>
      </c>
      <c r="CO7" s="408"/>
      <c r="CP7" s="443">
        <v>0</v>
      </c>
      <c r="CQ7" s="443">
        <v>253.50000000000091</v>
      </c>
      <c r="CR7" s="443">
        <v>375.59999999999877</v>
      </c>
      <c r="CS7" s="50">
        <v>337.49999999999636</v>
      </c>
      <c r="CT7" s="408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08"/>
      <c r="CZ7" s="50">
        <v>0</v>
      </c>
      <c r="DA7" s="50">
        <v>0</v>
      </c>
      <c r="DB7" s="50">
        <v>137.25000000000136</v>
      </c>
      <c r="DC7" s="50">
        <v>144</v>
      </c>
      <c r="DD7" s="408"/>
      <c r="DE7" s="443">
        <v>0</v>
      </c>
      <c r="DF7" s="443">
        <v>1624.0999999999995</v>
      </c>
      <c r="DG7" s="443">
        <v>2268.8249999999998</v>
      </c>
      <c r="DH7" s="50">
        <v>1844.0000000000018</v>
      </c>
      <c r="DI7" s="408"/>
      <c r="DJ7" s="443">
        <v>0</v>
      </c>
      <c r="DK7" s="443">
        <v>176.09999999999945</v>
      </c>
      <c r="DL7" s="443">
        <v>226.80000000000246</v>
      </c>
      <c r="DM7" s="50">
        <v>626.00000000000182</v>
      </c>
      <c r="DN7" s="408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08"/>
      <c r="DT7" s="50">
        <v>0</v>
      </c>
      <c r="DU7" s="50">
        <v>1757.0999999999322</v>
      </c>
      <c r="DV7" s="50">
        <v>1286.624999999985</v>
      </c>
      <c r="DW7" s="50">
        <v>3794.200000000008</v>
      </c>
      <c r="DX7" s="408"/>
      <c r="DY7" s="50">
        <v>0</v>
      </c>
      <c r="DZ7" s="443">
        <v>55.699999999995271</v>
      </c>
      <c r="EA7" s="443">
        <v>228.07500000000027</v>
      </c>
      <c r="EB7" s="50">
        <v>460.80000000001019</v>
      </c>
      <c r="EC7" s="408"/>
      <c r="ED7" s="50">
        <v>0</v>
      </c>
      <c r="EE7" s="50">
        <v>31.849999999996726</v>
      </c>
      <c r="EF7" s="50">
        <v>183.30000000000109</v>
      </c>
      <c r="EG7" s="50">
        <v>50.800000000006548</v>
      </c>
      <c r="EH7" s="408"/>
      <c r="EI7" s="50">
        <v>0</v>
      </c>
      <c r="EJ7" s="50">
        <v>38.099999999996726</v>
      </c>
      <c r="EK7" s="50">
        <v>0</v>
      </c>
      <c r="EL7" s="50">
        <v>288.5</v>
      </c>
      <c r="EM7" s="408"/>
      <c r="EN7" s="50">
        <v>0</v>
      </c>
      <c r="EO7" s="50">
        <v>0</v>
      </c>
      <c r="EP7" s="50">
        <v>154.80000000000109</v>
      </c>
      <c r="EQ7" s="50">
        <v>186.200000000008</v>
      </c>
      <c r="ER7" s="408"/>
      <c r="ES7" s="50">
        <v>0</v>
      </c>
      <c r="ET7" s="50">
        <v>1635.5000000000164</v>
      </c>
      <c r="EU7" s="50">
        <v>3281.0249999999996</v>
      </c>
      <c r="EV7" s="50">
        <v>2845.1999999999898</v>
      </c>
      <c r="EW7" s="408"/>
      <c r="EX7" s="443">
        <v>0</v>
      </c>
      <c r="EY7" s="443">
        <v>64.999999999996362</v>
      </c>
      <c r="EZ7" s="443">
        <v>106.42499999999973</v>
      </c>
      <c r="FA7" s="50">
        <v>188</v>
      </c>
      <c r="FB7" s="408"/>
      <c r="FC7" s="50">
        <v>0</v>
      </c>
      <c r="FD7" s="50">
        <v>0</v>
      </c>
      <c r="FE7" s="50">
        <v>177.00000000000136</v>
      </c>
      <c r="FF7" s="50">
        <v>104.9</v>
      </c>
      <c r="FG7" s="408"/>
      <c r="FH7" s="50">
        <v>0</v>
      </c>
      <c r="FI7" s="50">
        <v>0</v>
      </c>
      <c r="FJ7" s="50">
        <v>185.92499999999836</v>
      </c>
      <c r="FK7" s="50">
        <v>283.89999999999782</v>
      </c>
      <c r="FL7" s="408"/>
      <c r="FM7" s="443">
        <v>0</v>
      </c>
      <c r="FN7" s="443">
        <v>298.74999999999636</v>
      </c>
      <c r="FO7" s="443">
        <v>425.99999999999727</v>
      </c>
      <c r="FP7" s="50">
        <v>645.9</v>
      </c>
      <c r="FQ7" s="408"/>
      <c r="FR7" s="50">
        <v>0</v>
      </c>
      <c r="FS7" s="50">
        <v>0</v>
      </c>
      <c r="FT7" s="50">
        <v>0</v>
      </c>
      <c r="FU7" s="50">
        <v>83.799999999999272</v>
      </c>
      <c r="FV7" s="408"/>
      <c r="FW7" s="474">
        <v>0</v>
      </c>
      <c r="FX7" s="474">
        <v>361.49999999999818</v>
      </c>
      <c r="FY7" s="474">
        <v>481.5</v>
      </c>
      <c r="FZ7" s="50">
        <v>1068.9000000000096</v>
      </c>
      <c r="GA7" s="408"/>
      <c r="GB7" s="50">
        <v>0</v>
      </c>
      <c r="GC7" s="50">
        <v>131.74999999999636</v>
      </c>
      <c r="GD7" s="50">
        <v>260.24999999999864</v>
      </c>
      <c r="GE7" s="50">
        <v>368</v>
      </c>
      <c r="GF7" s="408"/>
      <c r="GG7" s="50">
        <v>0</v>
      </c>
      <c r="GH7" s="50">
        <v>563.59999999999309</v>
      </c>
      <c r="GI7" s="50">
        <v>0</v>
      </c>
      <c r="GJ7" s="50">
        <v>0</v>
      </c>
      <c r="GK7" s="408"/>
      <c r="GU7" s="9"/>
      <c r="HD7" s="9"/>
      <c r="HM7" s="9"/>
      <c r="HV7" s="9"/>
      <c r="IE7" s="9"/>
      <c r="IN7" s="9"/>
      <c r="IW7" s="9"/>
      <c r="JF7" s="9"/>
      <c r="JO7" s="9"/>
      <c r="JX7" s="9"/>
      <c r="KG7" s="9"/>
      <c r="KP7" s="9"/>
      <c r="LQ7" s="9"/>
      <c r="LZ7" s="9"/>
      <c r="MI7" s="9"/>
      <c r="MR7" s="9"/>
      <c r="NA7" s="9"/>
      <c r="NJ7" s="9"/>
      <c r="NL7" s="9"/>
      <c r="NM7" s="21"/>
      <c r="NN7" s="9"/>
      <c r="NO7" s="21"/>
      <c r="NP7" s="9"/>
    </row>
    <row r="8" spans="1:381" ht="18">
      <c r="A8" s="84" t="s">
        <v>1563</v>
      </c>
      <c r="B8" s="46">
        <f>SUM(D8:ZZ8)</f>
        <v>49141.487499999865</v>
      </c>
      <c r="C8" s="42"/>
      <c r="D8" s="50">
        <v>0</v>
      </c>
      <c r="E8" s="50">
        <v>0</v>
      </c>
      <c r="F8" s="50">
        <v>275.25000000000006</v>
      </c>
      <c r="G8" s="50">
        <v>290.60000000000002</v>
      </c>
      <c r="H8" s="408"/>
      <c r="I8" s="50">
        <v>50.67499999999999</v>
      </c>
      <c r="J8" s="50">
        <v>0</v>
      </c>
      <c r="K8" s="50">
        <v>0</v>
      </c>
      <c r="L8" s="50">
        <v>200.19999999999993</v>
      </c>
      <c r="M8" s="408"/>
      <c r="N8" s="50">
        <v>105.125</v>
      </c>
      <c r="O8" s="50">
        <v>453.64999999999986</v>
      </c>
      <c r="P8" s="50">
        <v>604.87500000000023</v>
      </c>
      <c r="Q8" s="50">
        <v>796.60000000000105</v>
      </c>
      <c r="R8" s="408"/>
      <c r="S8" s="396">
        <v>61.649999999999977</v>
      </c>
      <c r="T8" s="50">
        <v>0</v>
      </c>
      <c r="U8" s="438">
        <v>210.22500000000014</v>
      </c>
      <c r="V8" s="50">
        <v>335.00000000000023</v>
      </c>
      <c r="W8" s="408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08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08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08"/>
      <c r="AM8" s="396">
        <v>82.350000000000136</v>
      </c>
      <c r="AN8" s="396">
        <v>169.0499999999995</v>
      </c>
      <c r="AO8" s="396">
        <v>179.32499999999959</v>
      </c>
      <c r="AP8" s="50">
        <v>496.199999999998</v>
      </c>
      <c r="AQ8" s="408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08"/>
      <c r="AW8" s="50">
        <v>0</v>
      </c>
      <c r="AX8" s="50">
        <v>370.60000000000036</v>
      </c>
      <c r="AY8" s="50">
        <v>355.875</v>
      </c>
      <c r="AZ8" s="50">
        <v>698.10000000000036</v>
      </c>
      <c r="BA8" s="408"/>
      <c r="BB8" s="50">
        <v>0</v>
      </c>
      <c r="BC8" s="50">
        <v>50.200000000000728</v>
      </c>
      <c r="BD8" s="50">
        <v>225.97499999999809</v>
      </c>
      <c r="BE8" s="50">
        <v>392</v>
      </c>
      <c r="BF8" s="408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08"/>
      <c r="BL8" s="50">
        <v>0</v>
      </c>
      <c r="BM8" s="50">
        <v>88.850000000000364</v>
      </c>
      <c r="BN8" s="50">
        <v>265.72499999999877</v>
      </c>
      <c r="BO8" s="50">
        <v>381.2</v>
      </c>
      <c r="BP8" s="408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08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08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08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08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08"/>
      <c r="CP8" s="443">
        <v>73.299999999999272</v>
      </c>
      <c r="CQ8" s="443">
        <v>248.75</v>
      </c>
      <c r="CR8" s="443">
        <v>175.35000000000082</v>
      </c>
      <c r="CS8" s="50">
        <v>348</v>
      </c>
      <c r="CT8" s="408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08"/>
      <c r="CZ8" s="50">
        <v>0</v>
      </c>
      <c r="DA8" s="50">
        <v>61.199999999993452</v>
      </c>
      <c r="DB8" s="50">
        <v>24.750000000002046</v>
      </c>
      <c r="DC8" s="50">
        <v>33</v>
      </c>
      <c r="DD8" s="408"/>
      <c r="DE8" s="443">
        <v>386.80000000000064</v>
      </c>
      <c r="DF8" s="443">
        <v>1123.2499999999991</v>
      </c>
      <c r="DG8" s="443">
        <v>1911.4499999999996</v>
      </c>
      <c r="DH8" s="50">
        <v>1202.5500000000011</v>
      </c>
      <c r="DI8" s="408"/>
      <c r="DJ8" s="443">
        <v>163.27500000000009</v>
      </c>
      <c r="DK8" s="443">
        <v>204.09999999999945</v>
      </c>
      <c r="DL8" s="443">
        <v>302.17500000000246</v>
      </c>
      <c r="DM8" s="50">
        <v>529.79999999999927</v>
      </c>
      <c r="DN8" s="408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08"/>
      <c r="DT8" s="50">
        <v>1030.4375000000002</v>
      </c>
      <c r="DU8" s="50">
        <v>1627.2500000000355</v>
      </c>
      <c r="DV8" s="50">
        <v>3525.1499999999855</v>
      </c>
      <c r="DW8" s="50">
        <v>3343.6000000000022</v>
      </c>
      <c r="DX8" s="408"/>
      <c r="DY8" s="50">
        <v>0</v>
      </c>
      <c r="DZ8" s="443">
        <v>155.59999999999673</v>
      </c>
      <c r="EA8" s="443">
        <v>142.87499999999727</v>
      </c>
      <c r="EB8" s="50">
        <v>368</v>
      </c>
      <c r="EC8" s="408"/>
      <c r="ED8" s="50">
        <v>37.125000000000114</v>
      </c>
      <c r="EE8" s="50">
        <v>226.29999999999745</v>
      </c>
      <c r="EF8" s="50">
        <v>146.47499999999673</v>
      </c>
      <c r="EG8" s="50">
        <v>197.20000000000073</v>
      </c>
      <c r="EH8" s="408"/>
      <c r="EI8" s="50">
        <v>93.649999999999636</v>
      </c>
      <c r="EJ8" s="50">
        <v>68.849999999996726</v>
      </c>
      <c r="EK8" s="50">
        <v>0</v>
      </c>
      <c r="EL8" s="50">
        <v>374.50000000000364</v>
      </c>
      <c r="EM8" s="408"/>
      <c r="EN8" s="50">
        <v>0</v>
      </c>
      <c r="EO8" s="50">
        <v>0</v>
      </c>
      <c r="EP8" s="50">
        <v>224.17499999999563</v>
      </c>
      <c r="EQ8" s="50">
        <v>261.90000000000873</v>
      </c>
      <c r="ER8" s="408"/>
      <c r="ES8" s="50">
        <v>615.92500000001837</v>
      </c>
      <c r="ET8" s="50">
        <v>1037.7999999999101</v>
      </c>
      <c r="EU8" s="50">
        <v>1519.4250000000002</v>
      </c>
      <c r="EV8" s="50">
        <v>2266.8499999999949</v>
      </c>
      <c r="EW8" s="408"/>
      <c r="EX8" s="443">
        <v>32.500000000000227</v>
      </c>
      <c r="EY8" s="443">
        <v>216.19999999999709</v>
      </c>
      <c r="EZ8" s="443">
        <v>192.44999999999618</v>
      </c>
      <c r="FA8" s="50">
        <v>11.700000000000728</v>
      </c>
      <c r="FB8" s="408"/>
      <c r="FC8" s="50">
        <v>0</v>
      </c>
      <c r="FD8" s="50">
        <v>0</v>
      </c>
      <c r="FE8" s="50">
        <v>180.74999999999727</v>
      </c>
      <c r="FF8" s="50">
        <v>262.5</v>
      </c>
      <c r="FG8" s="408"/>
      <c r="FH8" s="50">
        <v>0</v>
      </c>
      <c r="FI8" s="50">
        <v>0</v>
      </c>
      <c r="FJ8" s="50">
        <v>272.99999999999454</v>
      </c>
      <c r="FK8" s="50">
        <v>64.5</v>
      </c>
      <c r="FL8" s="408"/>
      <c r="FM8" s="443">
        <v>50.825000000000159</v>
      </c>
      <c r="FN8" s="443">
        <v>331.19999999999345</v>
      </c>
      <c r="FO8" s="443">
        <v>220.72499999999945</v>
      </c>
      <c r="FP8" s="50">
        <v>505.09999999999997</v>
      </c>
      <c r="FQ8" s="408"/>
      <c r="FR8" s="50">
        <v>0</v>
      </c>
      <c r="FS8" s="50">
        <v>0</v>
      </c>
      <c r="FT8" s="50">
        <v>0</v>
      </c>
      <c r="FU8" s="50">
        <v>96.200000000000728</v>
      </c>
      <c r="FV8" s="408"/>
      <c r="FW8" s="474">
        <v>138</v>
      </c>
      <c r="FX8" s="474">
        <v>457.19999999998981</v>
      </c>
      <c r="FY8" s="474">
        <v>572.99999999999727</v>
      </c>
      <c r="FZ8" s="50">
        <v>954.84999999998547</v>
      </c>
      <c r="GA8" s="408"/>
      <c r="GB8" s="50">
        <v>58.750000000001819</v>
      </c>
      <c r="GC8" s="50">
        <v>126.74999999998909</v>
      </c>
      <c r="GD8" s="50">
        <v>260.24999999999727</v>
      </c>
      <c r="GE8" s="50">
        <v>314</v>
      </c>
      <c r="GF8" s="408"/>
      <c r="GG8" s="50">
        <v>0</v>
      </c>
      <c r="GH8" s="50">
        <v>684.54999999999563</v>
      </c>
      <c r="GI8" s="50">
        <v>0</v>
      </c>
      <c r="GJ8" s="50">
        <v>0</v>
      </c>
      <c r="GK8" s="408"/>
      <c r="GU8" s="9"/>
      <c r="HD8" s="9"/>
      <c r="HM8" s="9"/>
      <c r="HV8" s="9"/>
      <c r="IE8" s="9"/>
      <c r="IN8" s="9"/>
      <c r="IW8" s="9"/>
      <c r="JF8" s="9"/>
      <c r="JO8" s="9"/>
      <c r="JX8" s="9"/>
      <c r="KG8" s="9"/>
      <c r="KP8" s="9"/>
      <c r="LQ8" s="9"/>
      <c r="LZ8" s="9"/>
      <c r="MI8" s="9"/>
      <c r="MR8" s="9"/>
      <c r="NA8" s="9"/>
      <c r="NJ8" s="9"/>
      <c r="NL8" s="9"/>
      <c r="NN8" s="9"/>
      <c r="NP8" s="9"/>
    </row>
    <row r="9" spans="1:381" ht="18">
      <c r="A9" s="84" t="s">
        <v>1883</v>
      </c>
      <c r="B9" s="46">
        <f>SUM(D9:ZZ9)</f>
        <v>34740.349999999962</v>
      </c>
      <c r="C9" s="42"/>
      <c r="D9" s="50">
        <v>0</v>
      </c>
      <c r="E9" s="50">
        <v>0</v>
      </c>
      <c r="F9" s="50">
        <v>226.95</v>
      </c>
      <c r="G9" s="50">
        <v>148.5</v>
      </c>
      <c r="H9" s="408"/>
      <c r="I9" s="50">
        <v>0</v>
      </c>
      <c r="J9" s="50">
        <v>0</v>
      </c>
      <c r="K9" s="50">
        <v>0</v>
      </c>
      <c r="L9" s="50">
        <v>104.00000000000011</v>
      </c>
      <c r="M9" s="408"/>
      <c r="N9" s="50">
        <v>0</v>
      </c>
      <c r="O9" s="50">
        <v>158.9</v>
      </c>
      <c r="P9" s="50">
        <v>112.12499999999991</v>
      </c>
      <c r="Q9" s="50">
        <v>212.40000000000032</v>
      </c>
      <c r="R9" s="408"/>
      <c r="S9" s="396">
        <v>0</v>
      </c>
      <c r="T9" s="50">
        <v>77.500000000000057</v>
      </c>
      <c r="U9" s="438">
        <v>188.62500000000017</v>
      </c>
      <c r="V9" s="50">
        <v>205.70000000000027</v>
      </c>
      <c r="W9" s="408"/>
      <c r="X9" s="50">
        <v>0</v>
      </c>
      <c r="Y9" s="50">
        <v>261.49999999999989</v>
      </c>
      <c r="Z9" s="50">
        <v>97.5</v>
      </c>
      <c r="AA9" s="50">
        <v>239.79999999999973</v>
      </c>
      <c r="AB9" s="408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08"/>
      <c r="AH9" s="50">
        <v>0</v>
      </c>
      <c r="AI9" s="50">
        <v>391.4</v>
      </c>
      <c r="AJ9" s="50">
        <v>349.42500000000007</v>
      </c>
      <c r="AK9" s="50">
        <v>457.39999999999918</v>
      </c>
      <c r="AL9" s="408"/>
      <c r="AM9" s="396">
        <v>0</v>
      </c>
      <c r="AN9" s="396">
        <v>266.59999999999991</v>
      </c>
      <c r="AO9" s="396">
        <v>203.4749999999998</v>
      </c>
      <c r="AP9" s="50">
        <v>215.69999999999891</v>
      </c>
      <c r="AQ9" s="408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08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08"/>
      <c r="BB9" s="50">
        <v>0</v>
      </c>
      <c r="BC9" s="50">
        <v>85.649999999999864</v>
      </c>
      <c r="BD9" s="50">
        <v>136.12499999999966</v>
      </c>
      <c r="BE9" s="50">
        <v>342.2</v>
      </c>
      <c r="BF9" s="408"/>
      <c r="BG9" s="50">
        <v>0</v>
      </c>
      <c r="BH9" s="50">
        <v>135.99999999999977</v>
      </c>
      <c r="BI9" s="50">
        <v>29.249999999999659</v>
      </c>
      <c r="BJ9" s="50">
        <v>351.3</v>
      </c>
      <c r="BK9" s="408"/>
      <c r="BL9" s="50">
        <v>0</v>
      </c>
      <c r="BM9" s="50">
        <v>111.60000000000036</v>
      </c>
      <c r="BN9" s="50">
        <v>305.32499999999993</v>
      </c>
      <c r="BO9" s="50">
        <v>173.3</v>
      </c>
      <c r="BP9" s="408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08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08"/>
      <c r="CA9" s="50">
        <v>0</v>
      </c>
      <c r="CB9" s="50">
        <v>109.89999999999782</v>
      </c>
      <c r="CC9" s="50">
        <v>284.32500000000027</v>
      </c>
      <c r="CD9" s="50">
        <v>177.5</v>
      </c>
      <c r="CE9" s="408"/>
      <c r="CF9" s="50">
        <v>0</v>
      </c>
      <c r="CG9" s="50">
        <v>183.75</v>
      </c>
      <c r="CH9" s="50">
        <v>202.27500000000055</v>
      </c>
      <c r="CI9" s="50">
        <v>352.50000000000091</v>
      </c>
      <c r="CJ9" s="408"/>
      <c r="CK9" s="50">
        <v>0</v>
      </c>
      <c r="CL9" s="50">
        <v>151.29999999999973</v>
      </c>
      <c r="CM9" s="50">
        <v>252.375</v>
      </c>
      <c r="CN9" s="50">
        <v>375.90000000000003</v>
      </c>
      <c r="CO9" s="408"/>
      <c r="CP9" s="443">
        <v>0</v>
      </c>
      <c r="CQ9" s="443">
        <v>130.79999999999973</v>
      </c>
      <c r="CR9" s="443">
        <v>387.74999999999864</v>
      </c>
      <c r="CS9" s="50">
        <v>175.70000000000164</v>
      </c>
      <c r="CT9" s="408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08"/>
      <c r="CZ9" s="50">
        <v>0</v>
      </c>
      <c r="DA9" s="50">
        <v>126.75</v>
      </c>
      <c r="DB9" s="50">
        <v>214.49999999999932</v>
      </c>
      <c r="DC9" s="50">
        <v>53.4</v>
      </c>
      <c r="DD9" s="408"/>
      <c r="DE9" s="443">
        <v>0</v>
      </c>
      <c r="DF9" s="443">
        <v>1401.6999999999998</v>
      </c>
      <c r="DG9" s="443">
        <v>1293.2999999999997</v>
      </c>
      <c r="DH9" s="50">
        <v>1794.7000000000035</v>
      </c>
      <c r="DI9" s="408"/>
      <c r="DJ9" s="443">
        <v>0</v>
      </c>
      <c r="DK9" s="443">
        <v>272.79999999999927</v>
      </c>
      <c r="DL9" s="443">
        <v>187.19999999999754</v>
      </c>
      <c r="DM9" s="50">
        <v>288.100000000004</v>
      </c>
      <c r="DN9" s="408"/>
      <c r="DO9" s="50">
        <v>0</v>
      </c>
      <c r="DP9" s="50">
        <v>78.25</v>
      </c>
      <c r="DQ9" s="50">
        <v>434.47500000000082</v>
      </c>
      <c r="DR9" s="50">
        <v>229.50000000000364</v>
      </c>
      <c r="DS9" s="408"/>
      <c r="DT9" s="50">
        <v>0</v>
      </c>
      <c r="DU9" s="50">
        <v>1145.2000000000062</v>
      </c>
      <c r="DV9" s="50">
        <v>1079.9249999999902</v>
      </c>
      <c r="DW9" s="50">
        <v>2394.7999999999993</v>
      </c>
      <c r="DX9" s="408"/>
      <c r="DY9" s="50">
        <v>0</v>
      </c>
      <c r="DZ9" s="443">
        <v>46.050000000000182</v>
      </c>
      <c r="EA9" s="443">
        <v>157.34999999999945</v>
      </c>
      <c r="EB9" s="50">
        <v>278.69999999999891</v>
      </c>
      <c r="EC9" s="408"/>
      <c r="ED9" s="50">
        <v>0</v>
      </c>
      <c r="EE9" s="50">
        <v>157.95000000000073</v>
      </c>
      <c r="EF9" s="50">
        <v>368.92499999999836</v>
      </c>
      <c r="EG9" s="50">
        <v>262.19999999999709</v>
      </c>
      <c r="EH9" s="408"/>
      <c r="EI9" s="50">
        <v>0</v>
      </c>
      <c r="EJ9" s="50">
        <v>113.09999999999945</v>
      </c>
      <c r="EK9" s="50">
        <v>0</v>
      </c>
      <c r="EL9" s="50">
        <v>7.6999999999952706</v>
      </c>
      <c r="EM9" s="408"/>
      <c r="EN9" s="50">
        <v>0</v>
      </c>
      <c r="EO9" s="50">
        <v>0</v>
      </c>
      <c r="EP9" s="50">
        <v>172.12499999999727</v>
      </c>
      <c r="EQ9" s="50">
        <v>289.49999999999818</v>
      </c>
      <c r="ER9" s="408"/>
      <c r="ES9" s="50">
        <v>0</v>
      </c>
      <c r="ET9" s="50">
        <v>1121.5500000000011</v>
      </c>
      <c r="EU9" s="50">
        <v>1921.5</v>
      </c>
      <c r="EV9" s="50">
        <v>987.50000000000364</v>
      </c>
      <c r="EW9" s="408"/>
      <c r="EX9" s="443">
        <v>0</v>
      </c>
      <c r="EY9" s="443">
        <v>84.75</v>
      </c>
      <c r="EZ9" s="443">
        <v>43.649999999999181</v>
      </c>
      <c r="FA9" s="50">
        <v>355.99999999999636</v>
      </c>
      <c r="FB9" s="408"/>
      <c r="FC9" s="50">
        <v>0</v>
      </c>
      <c r="FD9" s="50">
        <v>0</v>
      </c>
      <c r="FE9" s="50">
        <v>103.5</v>
      </c>
      <c r="FF9" s="50">
        <v>216.2</v>
      </c>
      <c r="FG9" s="408"/>
      <c r="FH9" s="50">
        <v>0</v>
      </c>
      <c r="FI9" s="50">
        <v>0</v>
      </c>
      <c r="FJ9" s="50">
        <v>22.424999999999727</v>
      </c>
      <c r="FK9" s="50">
        <v>220.19999999999709</v>
      </c>
      <c r="FL9" s="408"/>
      <c r="FM9" s="443">
        <v>0</v>
      </c>
      <c r="FN9" s="443">
        <v>82.499999999998181</v>
      </c>
      <c r="FO9" s="443">
        <v>84.600000000000819</v>
      </c>
      <c r="FP9" s="50">
        <v>190.5</v>
      </c>
      <c r="FQ9" s="408"/>
      <c r="FR9" s="50">
        <v>0</v>
      </c>
      <c r="FS9" s="50">
        <v>0</v>
      </c>
      <c r="FT9" s="50">
        <v>0</v>
      </c>
      <c r="FU9" s="50">
        <v>363.70000000000437</v>
      </c>
      <c r="FV9" s="408"/>
      <c r="FW9" s="474">
        <v>0</v>
      </c>
      <c r="FX9" s="474">
        <v>375.59999999999673</v>
      </c>
      <c r="FY9" s="474">
        <v>781.79999999999973</v>
      </c>
      <c r="FZ9" s="50">
        <v>750.69999999998549</v>
      </c>
      <c r="GA9" s="408"/>
      <c r="GB9" s="50">
        <v>0</v>
      </c>
      <c r="GC9" s="50">
        <v>111.74999999999636</v>
      </c>
      <c r="GD9" s="50">
        <v>187.125</v>
      </c>
      <c r="GE9" s="50">
        <v>303</v>
      </c>
      <c r="GF9" s="408"/>
      <c r="GG9" s="50">
        <v>0</v>
      </c>
      <c r="GH9" s="50">
        <v>325.10000000000309</v>
      </c>
      <c r="GI9" s="50">
        <v>0</v>
      </c>
      <c r="GJ9" s="50">
        <v>0</v>
      </c>
      <c r="GK9" s="408"/>
      <c r="GU9" s="9"/>
      <c r="HD9" s="9"/>
      <c r="HM9" s="9"/>
      <c r="HV9" s="9"/>
      <c r="IE9" s="9"/>
      <c r="IN9" s="9"/>
      <c r="IW9" s="9"/>
      <c r="JF9" s="9"/>
      <c r="JO9" s="9"/>
      <c r="JX9" s="9"/>
      <c r="KG9" s="9"/>
      <c r="KP9" s="9"/>
      <c r="LQ9" s="9"/>
      <c r="LZ9" s="9"/>
      <c r="MI9" s="9"/>
      <c r="MR9" s="9"/>
      <c r="NA9" s="9"/>
      <c r="NJ9" s="9"/>
      <c r="NL9" s="9"/>
      <c r="NM9" s="21"/>
      <c r="NN9" s="9"/>
      <c r="NO9" s="21"/>
      <c r="NP9" s="9"/>
    </row>
    <row r="10" spans="1:381" ht="18">
      <c r="A10" s="40" t="s">
        <v>4035</v>
      </c>
      <c r="B10" s="46">
        <f>SUM(D10:ZZ10)</f>
        <v>132.4</v>
      </c>
      <c r="C10" s="42"/>
      <c r="D10" s="50">
        <v>0</v>
      </c>
      <c r="E10" s="50">
        <v>0</v>
      </c>
      <c r="F10" s="50">
        <v>0</v>
      </c>
      <c r="G10" s="50">
        <v>132.4</v>
      </c>
      <c r="H10" s="408"/>
      <c r="I10" s="50">
        <v>0</v>
      </c>
      <c r="J10" s="50">
        <v>0</v>
      </c>
      <c r="K10" s="50">
        <v>0</v>
      </c>
      <c r="L10" s="50">
        <v>0</v>
      </c>
      <c r="M10" s="408"/>
      <c r="N10" s="50">
        <v>0</v>
      </c>
      <c r="O10" s="50">
        <v>0</v>
      </c>
      <c r="P10" s="50">
        <v>0</v>
      </c>
      <c r="Q10" s="50">
        <v>0</v>
      </c>
      <c r="R10" s="408"/>
      <c r="S10" s="50">
        <v>0</v>
      </c>
      <c r="T10" s="50">
        <v>0</v>
      </c>
      <c r="U10" s="50">
        <v>0</v>
      </c>
      <c r="V10" s="50">
        <v>0</v>
      </c>
      <c r="W10" s="408"/>
      <c r="X10" s="50">
        <v>0</v>
      </c>
      <c r="Y10" s="50">
        <v>0</v>
      </c>
      <c r="Z10" s="50">
        <v>0</v>
      </c>
      <c r="AA10" s="50">
        <v>0</v>
      </c>
      <c r="AB10" s="408"/>
      <c r="AC10" s="50">
        <v>0</v>
      </c>
      <c r="AD10" s="50">
        <v>0</v>
      </c>
      <c r="AE10" s="50">
        <v>0</v>
      </c>
      <c r="AF10" s="50">
        <v>0</v>
      </c>
      <c r="AG10" s="408"/>
      <c r="AH10" s="50">
        <v>0</v>
      </c>
      <c r="AI10" s="50">
        <v>0</v>
      </c>
      <c r="AJ10" s="50">
        <v>0</v>
      </c>
      <c r="AK10" s="50">
        <v>0</v>
      </c>
      <c r="AL10" s="408"/>
      <c r="AM10" s="50">
        <v>0</v>
      </c>
      <c r="AN10" s="50">
        <v>0</v>
      </c>
      <c r="AO10" s="50">
        <v>0</v>
      </c>
      <c r="AP10" s="50">
        <v>0</v>
      </c>
      <c r="AQ10" s="408"/>
      <c r="AR10" s="50">
        <v>0</v>
      </c>
      <c r="AS10" s="50">
        <v>0</v>
      </c>
      <c r="AT10" s="50">
        <v>0</v>
      </c>
      <c r="AU10" s="50">
        <v>0</v>
      </c>
      <c r="AV10" s="408"/>
      <c r="AW10" s="50">
        <v>0</v>
      </c>
      <c r="AX10" s="50">
        <v>0</v>
      </c>
      <c r="AY10" s="50">
        <v>0</v>
      </c>
      <c r="AZ10" s="50">
        <v>0</v>
      </c>
      <c r="BA10" s="408"/>
      <c r="BB10" s="50">
        <v>0</v>
      </c>
      <c r="BC10" s="50">
        <v>0</v>
      </c>
      <c r="BD10" s="50">
        <v>0</v>
      </c>
      <c r="BE10" s="50">
        <v>0</v>
      </c>
      <c r="BF10" s="408"/>
      <c r="BG10" s="50">
        <v>0</v>
      </c>
      <c r="BH10" s="50">
        <v>0</v>
      </c>
      <c r="BI10" s="50">
        <v>0</v>
      </c>
      <c r="BJ10" s="50">
        <v>0</v>
      </c>
      <c r="BK10" s="408"/>
      <c r="BL10" s="50">
        <v>0</v>
      </c>
      <c r="BM10" s="50">
        <v>0</v>
      </c>
      <c r="BN10" s="50">
        <v>0</v>
      </c>
      <c r="BO10" s="50">
        <v>0</v>
      </c>
      <c r="BP10" s="408"/>
      <c r="BQ10" s="50">
        <v>0</v>
      </c>
      <c r="BR10" s="50">
        <v>0</v>
      </c>
      <c r="BS10" s="50">
        <v>0</v>
      </c>
      <c r="BT10" s="50">
        <v>0</v>
      </c>
      <c r="BU10" s="408"/>
      <c r="BV10" s="50">
        <v>0</v>
      </c>
      <c r="BW10" s="50">
        <v>0</v>
      </c>
      <c r="BX10" s="50">
        <v>0</v>
      </c>
      <c r="BY10" s="50">
        <v>0</v>
      </c>
      <c r="BZ10" s="408"/>
      <c r="CA10" s="50">
        <v>0</v>
      </c>
      <c r="CB10" s="50">
        <v>0</v>
      </c>
      <c r="CC10" s="50">
        <v>0</v>
      </c>
      <c r="CD10" s="50">
        <v>0</v>
      </c>
      <c r="CE10" s="408"/>
      <c r="CF10" s="50">
        <v>0</v>
      </c>
      <c r="CG10" s="50">
        <v>0</v>
      </c>
      <c r="CH10" s="50">
        <v>0</v>
      </c>
      <c r="CI10" s="50">
        <v>0</v>
      </c>
      <c r="CJ10" s="408"/>
      <c r="CK10" s="50">
        <v>0</v>
      </c>
      <c r="CL10" s="50">
        <v>0</v>
      </c>
      <c r="CM10" s="50">
        <v>0</v>
      </c>
      <c r="CN10" s="50">
        <v>0</v>
      </c>
      <c r="CO10" s="408"/>
      <c r="CP10" s="50">
        <v>0</v>
      </c>
      <c r="CQ10" s="50">
        <v>0</v>
      </c>
      <c r="CR10" s="50">
        <v>0</v>
      </c>
      <c r="CS10" s="50">
        <v>0</v>
      </c>
      <c r="CT10" s="408"/>
      <c r="CU10" s="50">
        <v>0</v>
      </c>
      <c r="CV10" s="50">
        <v>0</v>
      </c>
      <c r="CW10" s="50">
        <v>0</v>
      </c>
      <c r="CX10" s="50">
        <v>0</v>
      </c>
      <c r="CY10" s="408"/>
      <c r="CZ10" s="50">
        <v>0</v>
      </c>
      <c r="DA10" s="50">
        <v>0</v>
      </c>
      <c r="DB10" s="50">
        <v>0</v>
      </c>
      <c r="DC10" s="50">
        <v>0</v>
      </c>
      <c r="DD10" s="408"/>
      <c r="DE10" s="50">
        <v>0</v>
      </c>
      <c r="DF10" s="50">
        <v>0</v>
      </c>
      <c r="DG10" s="50">
        <v>0</v>
      </c>
      <c r="DH10" s="50">
        <v>0</v>
      </c>
      <c r="DI10" s="408"/>
      <c r="DJ10" s="50">
        <v>0</v>
      </c>
      <c r="DK10" s="50">
        <v>0</v>
      </c>
      <c r="DL10" s="50">
        <v>0</v>
      </c>
      <c r="DM10" s="50">
        <v>0</v>
      </c>
      <c r="DN10" s="408"/>
      <c r="DO10" s="50">
        <v>0</v>
      </c>
      <c r="DP10" s="50">
        <v>0</v>
      </c>
      <c r="DQ10" s="50">
        <v>0</v>
      </c>
      <c r="DR10" s="50">
        <v>0</v>
      </c>
      <c r="DS10" s="408"/>
      <c r="DT10" s="50">
        <v>0</v>
      </c>
      <c r="DU10" s="50">
        <v>0</v>
      </c>
      <c r="DV10" s="50">
        <v>0</v>
      </c>
      <c r="DW10" s="50">
        <v>0</v>
      </c>
      <c r="DX10" s="408"/>
      <c r="DY10" s="50">
        <v>0</v>
      </c>
      <c r="DZ10" s="50">
        <v>0</v>
      </c>
      <c r="EA10" s="50">
        <v>0</v>
      </c>
      <c r="EB10" s="50">
        <v>0</v>
      </c>
      <c r="EC10" s="408"/>
      <c r="ED10" s="50">
        <v>0</v>
      </c>
      <c r="EE10" s="50">
        <v>0</v>
      </c>
      <c r="EF10" s="50">
        <v>0</v>
      </c>
      <c r="EG10" s="50">
        <v>0</v>
      </c>
      <c r="EH10" s="408"/>
      <c r="EI10" s="50">
        <v>0</v>
      </c>
      <c r="EJ10" s="50">
        <v>0</v>
      </c>
      <c r="EK10" s="50">
        <v>0</v>
      </c>
      <c r="EL10" s="50">
        <v>0</v>
      </c>
      <c r="EM10" s="408"/>
      <c r="EN10" s="50">
        <v>0</v>
      </c>
      <c r="EO10" s="50">
        <v>0</v>
      </c>
      <c r="EP10" s="50">
        <v>0</v>
      </c>
      <c r="EQ10" s="50">
        <v>0</v>
      </c>
      <c r="ER10" s="408"/>
      <c r="ES10" s="50">
        <v>0</v>
      </c>
      <c r="ET10" s="50">
        <v>0</v>
      </c>
      <c r="EU10" s="50">
        <v>0</v>
      </c>
      <c r="EV10" s="50">
        <v>0</v>
      </c>
      <c r="EW10" s="408"/>
      <c r="EX10" s="50">
        <v>0</v>
      </c>
      <c r="EY10" s="50">
        <v>0</v>
      </c>
      <c r="EZ10" s="50">
        <v>0</v>
      </c>
      <c r="FA10" s="50">
        <v>0</v>
      </c>
      <c r="FB10" s="408"/>
      <c r="FC10" s="50">
        <v>0</v>
      </c>
      <c r="FD10" s="50">
        <v>0</v>
      </c>
      <c r="FE10" s="50">
        <v>0</v>
      </c>
      <c r="FF10" s="50">
        <v>0</v>
      </c>
      <c r="FG10" s="408"/>
      <c r="FH10" s="50">
        <v>0</v>
      </c>
      <c r="FI10" s="50">
        <v>0</v>
      </c>
      <c r="FJ10" s="50">
        <v>0</v>
      </c>
      <c r="FK10" s="50">
        <v>0</v>
      </c>
      <c r="FL10" s="408"/>
      <c r="FM10" s="50">
        <v>0</v>
      </c>
      <c r="FN10" s="50">
        <v>0</v>
      </c>
      <c r="FO10" s="50">
        <v>0</v>
      </c>
      <c r="FP10" s="50">
        <v>0</v>
      </c>
      <c r="FQ10" s="408"/>
      <c r="FR10" s="50">
        <v>0</v>
      </c>
      <c r="FS10" s="50">
        <v>0</v>
      </c>
      <c r="FT10" s="50">
        <v>0</v>
      </c>
      <c r="FU10" s="50">
        <v>0</v>
      </c>
      <c r="FV10" s="408"/>
      <c r="FW10" s="50">
        <v>0</v>
      </c>
      <c r="FX10" s="50">
        <v>0</v>
      </c>
      <c r="FY10" s="50">
        <v>0</v>
      </c>
      <c r="FZ10" s="50">
        <v>0</v>
      </c>
      <c r="GA10" s="408"/>
      <c r="GB10" s="50">
        <v>0</v>
      </c>
      <c r="GC10" s="50">
        <v>0</v>
      </c>
      <c r="GD10" s="50">
        <v>0</v>
      </c>
      <c r="GE10" s="50">
        <v>0</v>
      </c>
      <c r="GF10" s="408"/>
      <c r="GG10" s="50">
        <v>0</v>
      </c>
      <c r="GH10" s="50">
        <v>0</v>
      </c>
      <c r="GI10" s="50">
        <v>0</v>
      </c>
      <c r="GJ10" s="50">
        <v>0</v>
      </c>
      <c r="GK10" s="408"/>
      <c r="GU10" s="9"/>
      <c r="HD10" s="9"/>
      <c r="HM10" s="9"/>
      <c r="HV10" s="9"/>
      <c r="IE10" s="9"/>
      <c r="IN10" s="9"/>
      <c r="IW10" s="9"/>
      <c r="JF10" s="9"/>
      <c r="JO10" s="9"/>
      <c r="JX10" s="9"/>
      <c r="KG10" s="9"/>
      <c r="KP10" s="9"/>
      <c r="LQ10" s="9"/>
      <c r="LZ10" s="9"/>
      <c r="MI10" s="9"/>
      <c r="MR10" s="9"/>
      <c r="NA10" s="9"/>
      <c r="NJ10" s="9"/>
      <c r="NL10" s="9"/>
      <c r="NN10" s="9"/>
      <c r="NP10" s="9"/>
    </row>
    <row r="11" spans="1:381" s="39" customFormat="1" ht="18">
      <c r="A11" s="84" t="s">
        <v>1553</v>
      </c>
      <c r="B11" s="46">
        <f>SUM(D11:ZZ11)</f>
        <v>62902.374999999978</v>
      </c>
      <c r="C11" s="42"/>
      <c r="D11" s="50">
        <v>0</v>
      </c>
      <c r="E11" s="50">
        <v>0</v>
      </c>
      <c r="F11" s="50">
        <v>408.82500000000005</v>
      </c>
      <c r="G11" s="50">
        <v>482.70000000000005</v>
      </c>
      <c r="H11" s="408"/>
      <c r="I11" s="50">
        <v>32.400000000000034</v>
      </c>
      <c r="J11" s="50">
        <v>0</v>
      </c>
      <c r="K11" s="50">
        <v>0</v>
      </c>
      <c r="L11" s="50">
        <v>109.9000000000002</v>
      </c>
      <c r="M11" s="408"/>
      <c r="N11" s="50">
        <v>114.15000000000003</v>
      </c>
      <c r="O11" s="50">
        <v>350.09999999999997</v>
      </c>
      <c r="P11" s="50">
        <v>568.64999999999975</v>
      </c>
      <c r="Q11" s="50">
        <v>315.49999999999955</v>
      </c>
      <c r="R11" s="408"/>
      <c r="S11" s="396">
        <v>0</v>
      </c>
      <c r="T11" s="50">
        <v>111.45000000000005</v>
      </c>
      <c r="U11" s="438">
        <v>183.75</v>
      </c>
      <c r="V11" s="50">
        <v>239.69999999999982</v>
      </c>
      <c r="W11" s="408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08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08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08"/>
      <c r="AM11" s="396">
        <v>114.5999999999998</v>
      </c>
      <c r="AN11" s="396">
        <v>260.39999999999918</v>
      </c>
      <c r="AO11" s="396">
        <v>264.90000000000055</v>
      </c>
      <c r="AP11" s="50">
        <v>660.99999999999818</v>
      </c>
      <c r="AQ11" s="408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08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08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08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08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08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08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08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08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08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08"/>
      <c r="CP11" s="443">
        <v>167.11250000000064</v>
      </c>
      <c r="CQ11" s="443">
        <v>350.00000000000091</v>
      </c>
      <c r="CR11" s="443">
        <v>386.40000000000327</v>
      </c>
      <c r="CS11" s="50">
        <v>509.49999999999454</v>
      </c>
      <c r="CT11" s="408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08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08"/>
      <c r="DE11" s="443">
        <v>483.650000000001</v>
      </c>
      <c r="DF11" s="443">
        <v>1303.7499999999991</v>
      </c>
      <c r="DG11" s="443">
        <v>1872.4499999999996</v>
      </c>
      <c r="DH11" s="50">
        <v>2660.0999999999949</v>
      </c>
      <c r="DI11" s="408"/>
      <c r="DJ11" s="443">
        <v>126.75</v>
      </c>
      <c r="DK11" s="443">
        <v>283.49999999999818</v>
      </c>
      <c r="DL11" s="443">
        <v>720.22500000000218</v>
      </c>
      <c r="DM11" s="50">
        <v>866.49999999999454</v>
      </c>
      <c r="DN11" s="408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08"/>
      <c r="DT11" s="50">
        <v>988.9249999999995</v>
      </c>
      <c r="DU11" s="50">
        <v>1850.3999999999851</v>
      </c>
      <c r="DV11" s="50">
        <v>2993.1750000000011</v>
      </c>
      <c r="DW11" s="50">
        <v>3675.9500000000044</v>
      </c>
      <c r="DX11" s="408"/>
      <c r="DY11" s="50">
        <v>0</v>
      </c>
      <c r="DZ11" s="443">
        <v>153.14999999999418</v>
      </c>
      <c r="EA11" s="443">
        <v>135</v>
      </c>
      <c r="EB11" s="50">
        <v>271.20000000000437</v>
      </c>
      <c r="EC11" s="408"/>
      <c r="ED11" s="50">
        <v>122.52499999999998</v>
      </c>
      <c r="EE11" s="50">
        <v>79.199999999993452</v>
      </c>
      <c r="EF11" s="50">
        <v>375.224999999994</v>
      </c>
      <c r="EG11" s="50">
        <v>445.50000000000364</v>
      </c>
      <c r="EH11" s="408"/>
      <c r="EI11" s="50">
        <v>79.550000000000637</v>
      </c>
      <c r="EJ11" s="50">
        <v>191.94999999999527</v>
      </c>
      <c r="EK11" s="50">
        <v>0</v>
      </c>
      <c r="EL11" s="50">
        <v>324.80000000000291</v>
      </c>
      <c r="EM11" s="408"/>
      <c r="EN11" s="50">
        <v>0</v>
      </c>
      <c r="EO11" s="50">
        <v>0</v>
      </c>
      <c r="EP11" s="50">
        <v>222.15000000000327</v>
      </c>
      <c r="EQ11" s="50">
        <v>100.50000000000364</v>
      </c>
      <c r="ER11" s="408"/>
      <c r="ES11" s="50">
        <v>547.22500000001583</v>
      </c>
      <c r="ET11" s="50">
        <v>1369.8499999999567</v>
      </c>
      <c r="EU11" s="50">
        <v>4405.125</v>
      </c>
      <c r="EV11" s="50">
        <v>3788.5999999999949</v>
      </c>
      <c r="EW11" s="408"/>
      <c r="EX11" s="443">
        <v>35.524999999999864</v>
      </c>
      <c r="EY11" s="443">
        <v>102.49999999999636</v>
      </c>
      <c r="EZ11" s="443">
        <v>193.12500000000273</v>
      </c>
      <c r="FA11" s="50">
        <v>73.000000000003638</v>
      </c>
      <c r="FB11" s="408"/>
      <c r="FC11" s="50">
        <v>0</v>
      </c>
      <c r="FD11" s="50">
        <v>0</v>
      </c>
      <c r="FE11" s="50">
        <v>270.22500000000218</v>
      </c>
      <c r="FF11" s="50">
        <v>326</v>
      </c>
      <c r="FG11" s="408"/>
      <c r="FH11" s="50">
        <v>0</v>
      </c>
      <c r="FI11" s="50">
        <v>0</v>
      </c>
      <c r="FJ11" s="50">
        <v>369.45000000000164</v>
      </c>
      <c r="FK11" s="50">
        <v>319.14999999999782</v>
      </c>
      <c r="FL11" s="408"/>
      <c r="FM11" s="443">
        <v>26.137500000000045</v>
      </c>
      <c r="FN11" s="443">
        <v>315.24999999999636</v>
      </c>
      <c r="FO11" s="443">
        <v>375</v>
      </c>
      <c r="FP11" s="50">
        <v>563.30000000000007</v>
      </c>
      <c r="FQ11" s="408"/>
      <c r="FR11" s="50">
        <v>0</v>
      </c>
      <c r="FS11" s="50">
        <v>0</v>
      </c>
      <c r="FT11" s="50">
        <v>0</v>
      </c>
      <c r="FU11" s="50">
        <v>308.60000000000582</v>
      </c>
      <c r="FV11" s="408"/>
      <c r="FW11" s="474">
        <v>170.79999999999973</v>
      </c>
      <c r="FX11" s="474">
        <v>611.149999999996</v>
      </c>
      <c r="FY11" s="474">
        <v>1065.8999999999951</v>
      </c>
      <c r="FZ11" s="50">
        <v>1370.9000000000547</v>
      </c>
      <c r="GA11" s="408"/>
      <c r="GB11" s="50">
        <v>75.375000000001819</v>
      </c>
      <c r="GC11" s="50">
        <v>141.24999999999454</v>
      </c>
      <c r="GD11" s="50">
        <v>333.37500000000819</v>
      </c>
      <c r="GE11" s="50">
        <v>510</v>
      </c>
      <c r="GF11" s="408"/>
      <c r="GG11" s="50">
        <v>0</v>
      </c>
      <c r="GH11" s="50">
        <v>822.79999999999563</v>
      </c>
      <c r="GI11" s="50">
        <v>0</v>
      </c>
      <c r="GJ11" s="50">
        <v>0</v>
      </c>
      <c r="GK11" s="408"/>
      <c r="GU11" s="402"/>
      <c r="HD11" s="402"/>
      <c r="HM11" s="402"/>
      <c r="HV11" s="402"/>
      <c r="IE11" s="402"/>
      <c r="IN11" s="402"/>
      <c r="IW11" s="402"/>
      <c r="JF11" s="402"/>
      <c r="JO11" s="402"/>
      <c r="JX11" s="402"/>
      <c r="KG11" s="402"/>
      <c r="KP11" s="402"/>
      <c r="LQ11" s="402"/>
      <c r="LZ11" s="402"/>
      <c r="MI11" s="402"/>
      <c r="MR11" s="402"/>
      <c r="NA11" s="402"/>
      <c r="NJ11" s="402"/>
      <c r="NP11" s="37"/>
    </row>
    <row r="12" spans="1:381" ht="18">
      <c r="A12" s="40" t="s">
        <v>2542</v>
      </c>
      <c r="B12" s="46">
        <f>SUM(D12:ZZ12)</f>
        <v>24815.175000000025</v>
      </c>
      <c r="C12" s="42"/>
      <c r="D12" s="50">
        <v>0</v>
      </c>
      <c r="E12" s="50">
        <v>0</v>
      </c>
      <c r="F12" s="50">
        <v>319.57500000000005</v>
      </c>
      <c r="G12" s="50">
        <v>240</v>
      </c>
      <c r="H12" s="408"/>
      <c r="I12" s="50">
        <v>0</v>
      </c>
      <c r="J12" s="50">
        <v>0</v>
      </c>
      <c r="K12" s="50">
        <v>0</v>
      </c>
      <c r="L12" s="50">
        <v>240.70000000000005</v>
      </c>
      <c r="M12" s="408"/>
      <c r="N12" s="50">
        <v>0</v>
      </c>
      <c r="O12" s="50">
        <v>0</v>
      </c>
      <c r="P12" s="50">
        <v>0</v>
      </c>
      <c r="Q12" s="50">
        <v>470.5</v>
      </c>
      <c r="R12" s="408"/>
      <c r="S12" s="396">
        <v>0</v>
      </c>
      <c r="T12" s="50">
        <v>0</v>
      </c>
      <c r="U12" s="438">
        <v>0</v>
      </c>
      <c r="V12" s="50">
        <v>160</v>
      </c>
      <c r="W12" s="408"/>
      <c r="X12" s="50">
        <v>0</v>
      </c>
      <c r="Y12" s="50">
        <v>0</v>
      </c>
      <c r="Z12" s="50">
        <v>0</v>
      </c>
      <c r="AA12" s="50">
        <v>211.50000000000045</v>
      </c>
      <c r="AB12" s="408"/>
      <c r="AC12" s="50">
        <v>0</v>
      </c>
      <c r="AD12" s="50">
        <v>0</v>
      </c>
      <c r="AE12" s="50">
        <v>0</v>
      </c>
      <c r="AF12" s="50">
        <v>792.50000000000045</v>
      </c>
      <c r="AG12" s="408"/>
      <c r="AH12" s="50">
        <v>0</v>
      </c>
      <c r="AI12" s="50">
        <v>0</v>
      </c>
      <c r="AJ12" s="50">
        <v>0</v>
      </c>
      <c r="AK12" s="50">
        <v>780.10000000000082</v>
      </c>
      <c r="AL12" s="408"/>
      <c r="AM12" s="396">
        <v>0</v>
      </c>
      <c r="AN12" s="396">
        <v>0</v>
      </c>
      <c r="AO12" s="396">
        <v>0</v>
      </c>
      <c r="AP12" s="50">
        <v>464.65000000000055</v>
      </c>
      <c r="AQ12" s="408"/>
      <c r="AR12" s="50">
        <v>0</v>
      </c>
      <c r="AS12" s="50">
        <v>0</v>
      </c>
      <c r="AT12" s="50">
        <v>0</v>
      </c>
      <c r="AU12" s="50">
        <v>116.00000000000001</v>
      </c>
      <c r="AV12" s="408"/>
      <c r="AW12" s="50">
        <v>0</v>
      </c>
      <c r="AX12" s="50">
        <v>0</v>
      </c>
      <c r="AY12" s="50">
        <v>0</v>
      </c>
      <c r="AZ12" s="50">
        <v>925.00000000000091</v>
      </c>
      <c r="BA12" s="408"/>
      <c r="BB12" s="50">
        <v>0</v>
      </c>
      <c r="BC12" s="50">
        <v>0</v>
      </c>
      <c r="BD12" s="50">
        <v>0</v>
      </c>
      <c r="BE12" s="50">
        <v>632.04999999999995</v>
      </c>
      <c r="BF12" s="408"/>
      <c r="BG12" s="50">
        <v>0</v>
      </c>
      <c r="BH12" s="50">
        <v>0</v>
      </c>
      <c r="BI12" s="50">
        <v>0</v>
      </c>
      <c r="BJ12" s="50">
        <v>183.4</v>
      </c>
      <c r="BK12" s="408"/>
      <c r="BL12" s="50">
        <v>0</v>
      </c>
      <c r="BM12" s="50">
        <v>0</v>
      </c>
      <c r="BN12" s="50">
        <v>0</v>
      </c>
      <c r="BO12" s="50">
        <v>86.5</v>
      </c>
      <c r="BP12" s="408"/>
      <c r="BQ12" s="50">
        <v>0</v>
      </c>
      <c r="BR12" s="50">
        <v>0</v>
      </c>
      <c r="BS12" s="50">
        <v>0</v>
      </c>
      <c r="BT12" s="50">
        <v>466.50000000000091</v>
      </c>
      <c r="BU12" s="408"/>
      <c r="BV12" s="50">
        <v>0</v>
      </c>
      <c r="BW12" s="50">
        <v>0</v>
      </c>
      <c r="BX12" s="50">
        <v>0</v>
      </c>
      <c r="BY12" s="50">
        <v>379.30000000000018</v>
      </c>
      <c r="BZ12" s="408"/>
      <c r="CA12" s="50">
        <v>0</v>
      </c>
      <c r="CB12" s="50">
        <v>0</v>
      </c>
      <c r="CC12" s="50">
        <v>0</v>
      </c>
      <c r="CD12" s="50">
        <v>264.50000000000182</v>
      </c>
      <c r="CE12" s="408"/>
      <c r="CF12" s="50">
        <v>0</v>
      </c>
      <c r="CG12" s="50">
        <v>0</v>
      </c>
      <c r="CH12" s="50">
        <v>0</v>
      </c>
      <c r="CI12" s="50">
        <v>381.49999999999818</v>
      </c>
      <c r="CJ12" s="408"/>
      <c r="CK12" s="50">
        <v>0</v>
      </c>
      <c r="CL12" s="50">
        <v>0</v>
      </c>
      <c r="CM12" s="50">
        <v>0</v>
      </c>
      <c r="CN12" s="50">
        <v>432.9</v>
      </c>
      <c r="CO12" s="408"/>
      <c r="CP12" s="443">
        <v>0</v>
      </c>
      <c r="CQ12" s="443">
        <v>0</v>
      </c>
      <c r="CR12" s="443">
        <v>0</v>
      </c>
      <c r="CS12" s="50">
        <v>364.09999999999673</v>
      </c>
      <c r="CT12" s="408"/>
      <c r="CU12" s="50">
        <v>0</v>
      </c>
      <c r="CV12" s="50">
        <v>0</v>
      </c>
      <c r="CW12" s="50">
        <v>0</v>
      </c>
      <c r="CX12" s="50">
        <v>568.79999999999563</v>
      </c>
      <c r="CY12" s="408"/>
      <c r="CZ12" s="50">
        <v>0</v>
      </c>
      <c r="DA12" s="50">
        <v>0</v>
      </c>
      <c r="DB12" s="50">
        <v>0</v>
      </c>
      <c r="DC12" s="50">
        <v>273</v>
      </c>
      <c r="DD12" s="408"/>
      <c r="DE12" s="443">
        <v>0</v>
      </c>
      <c r="DF12" s="443">
        <v>0</v>
      </c>
      <c r="DG12" s="443">
        <v>0</v>
      </c>
      <c r="DH12" s="50">
        <v>2513.6000000000022</v>
      </c>
      <c r="DI12" s="408"/>
      <c r="DJ12" s="443">
        <v>0</v>
      </c>
      <c r="DK12" s="443">
        <v>0</v>
      </c>
      <c r="DL12" s="443">
        <v>0</v>
      </c>
      <c r="DM12" s="50">
        <v>395.29999999999927</v>
      </c>
      <c r="DN12" s="408"/>
      <c r="DO12" s="50">
        <v>0</v>
      </c>
      <c r="DP12" s="50">
        <v>0</v>
      </c>
      <c r="DQ12" s="50">
        <v>0</v>
      </c>
      <c r="DR12" s="50">
        <v>1446.5999999999967</v>
      </c>
      <c r="DS12" s="408"/>
      <c r="DT12" s="50">
        <v>0</v>
      </c>
      <c r="DU12" s="50">
        <v>0</v>
      </c>
      <c r="DV12" s="50">
        <v>0</v>
      </c>
      <c r="DW12" s="50">
        <v>2864.9499999999971</v>
      </c>
      <c r="DX12" s="408"/>
      <c r="DY12" s="50">
        <v>0</v>
      </c>
      <c r="DZ12" s="443">
        <v>0</v>
      </c>
      <c r="EA12" s="443">
        <v>0</v>
      </c>
      <c r="EB12" s="50">
        <v>418.20000000000073</v>
      </c>
      <c r="EC12" s="408"/>
      <c r="ED12" s="50">
        <v>0</v>
      </c>
      <c r="EE12" s="50">
        <v>0</v>
      </c>
      <c r="EF12" s="50">
        <v>0</v>
      </c>
      <c r="EG12" s="50">
        <v>291.29999999999563</v>
      </c>
      <c r="EH12" s="408"/>
      <c r="EI12" s="50">
        <v>0</v>
      </c>
      <c r="EJ12" s="50">
        <v>0</v>
      </c>
      <c r="EK12" s="50">
        <v>0</v>
      </c>
      <c r="EL12" s="50">
        <v>329.799999999992</v>
      </c>
      <c r="EM12" s="408"/>
      <c r="EN12" s="50">
        <v>0</v>
      </c>
      <c r="EO12" s="50">
        <v>0</v>
      </c>
      <c r="EP12" s="50">
        <v>0</v>
      </c>
      <c r="EQ12" s="50">
        <v>165.79999999999563</v>
      </c>
      <c r="ER12" s="408"/>
      <c r="ES12" s="50">
        <v>0</v>
      </c>
      <c r="ET12" s="50">
        <v>0</v>
      </c>
      <c r="EU12" s="50">
        <v>0</v>
      </c>
      <c r="EV12" s="50">
        <v>3765.7999999999993</v>
      </c>
      <c r="EW12" s="408"/>
      <c r="EX12" s="443">
        <v>0</v>
      </c>
      <c r="EY12" s="443">
        <v>0</v>
      </c>
      <c r="EZ12" s="443">
        <v>0</v>
      </c>
      <c r="FA12" s="50">
        <v>370.49999999999272</v>
      </c>
      <c r="FB12" s="408"/>
      <c r="FC12" s="50">
        <v>0</v>
      </c>
      <c r="FD12" s="50">
        <v>0</v>
      </c>
      <c r="FE12" s="50">
        <v>0</v>
      </c>
      <c r="FF12" s="50">
        <v>364.5</v>
      </c>
      <c r="FG12" s="408"/>
      <c r="FH12" s="50">
        <v>0</v>
      </c>
      <c r="FI12" s="50">
        <v>0</v>
      </c>
      <c r="FJ12" s="50">
        <v>0</v>
      </c>
      <c r="FK12" s="50">
        <v>402.59999999999127</v>
      </c>
      <c r="FL12" s="408"/>
      <c r="FM12" s="443">
        <v>0</v>
      </c>
      <c r="FN12" s="443">
        <v>0</v>
      </c>
      <c r="FO12" s="443">
        <v>0</v>
      </c>
      <c r="FP12" s="50">
        <v>474.7</v>
      </c>
      <c r="FQ12" s="408"/>
      <c r="FR12" s="50">
        <v>0</v>
      </c>
      <c r="FS12" s="50">
        <v>0</v>
      </c>
      <c r="FT12" s="50">
        <v>0</v>
      </c>
      <c r="FU12" s="50">
        <v>348.39999999999782</v>
      </c>
      <c r="FV12" s="408"/>
      <c r="FW12" s="474">
        <v>0</v>
      </c>
      <c r="FX12" s="474">
        <v>0</v>
      </c>
      <c r="FY12" s="474">
        <v>0</v>
      </c>
      <c r="FZ12" s="50">
        <v>1357.5500000000698</v>
      </c>
      <c r="GA12" s="408"/>
      <c r="GB12" s="50">
        <v>0</v>
      </c>
      <c r="GC12" s="50">
        <v>0</v>
      </c>
      <c r="GD12" s="50">
        <v>0</v>
      </c>
      <c r="GE12" s="50">
        <v>552.5</v>
      </c>
      <c r="GF12" s="408"/>
      <c r="GG12" s="50">
        <v>0</v>
      </c>
      <c r="GH12" s="50">
        <v>0</v>
      </c>
      <c r="GI12" s="50">
        <v>0</v>
      </c>
      <c r="GJ12" s="50">
        <v>0</v>
      </c>
      <c r="GK12" s="408"/>
      <c r="GT12" s="18"/>
      <c r="GU12" s="9"/>
      <c r="HC12" s="18"/>
      <c r="HD12" s="9"/>
      <c r="HM12" s="9"/>
      <c r="HV12" s="9"/>
      <c r="IE12" s="9"/>
      <c r="IN12" s="9"/>
      <c r="IW12" s="9"/>
      <c r="JF12" s="9"/>
      <c r="JO12" s="9"/>
      <c r="JX12" s="9"/>
      <c r="KG12" s="9"/>
      <c r="KP12" s="9"/>
      <c r="LQ12" s="9"/>
      <c r="LZ12" s="9"/>
      <c r="MI12" s="9"/>
      <c r="MR12" s="9"/>
      <c r="NA12" s="9"/>
      <c r="NJ12" s="9"/>
      <c r="NL12" s="9"/>
      <c r="NN12" s="9"/>
      <c r="NP12" s="9"/>
    </row>
    <row r="13" spans="1:381" ht="18">
      <c r="A13" s="41" t="s">
        <v>1</v>
      </c>
      <c r="B13" s="46">
        <f>SUM(D13:ZZ13)</f>
        <v>41898.874999999927</v>
      </c>
      <c r="C13" s="42"/>
      <c r="D13" s="50">
        <v>0</v>
      </c>
      <c r="E13" s="50">
        <v>0</v>
      </c>
      <c r="F13" s="50">
        <v>144.67500000000001</v>
      </c>
      <c r="G13" s="50">
        <v>452.2</v>
      </c>
      <c r="H13" s="408"/>
      <c r="I13" s="50">
        <v>77.624999999999972</v>
      </c>
      <c r="J13" s="50">
        <v>0</v>
      </c>
      <c r="K13" s="50">
        <v>0</v>
      </c>
      <c r="L13" s="50">
        <v>3.9000000000000909</v>
      </c>
      <c r="M13" s="408"/>
      <c r="N13" s="50">
        <v>64.850000000000023</v>
      </c>
      <c r="O13" s="50">
        <v>348.625</v>
      </c>
      <c r="P13" s="50">
        <v>525</v>
      </c>
      <c r="Q13" s="50">
        <v>447.19999999999959</v>
      </c>
      <c r="R13" s="408"/>
      <c r="S13" s="396">
        <v>75</v>
      </c>
      <c r="T13" s="50">
        <v>103.55000000000007</v>
      </c>
      <c r="U13" s="438">
        <v>235.20000000000044</v>
      </c>
      <c r="V13" s="50">
        <v>127.49999999999977</v>
      </c>
      <c r="W13" s="408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08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08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08"/>
      <c r="AM13" s="396">
        <v>90.750000000000114</v>
      </c>
      <c r="AN13" s="396">
        <v>133.27499999999964</v>
      </c>
      <c r="AO13" s="396">
        <v>229.87499999999966</v>
      </c>
      <c r="AP13" s="50">
        <v>592.59999999999991</v>
      </c>
      <c r="AQ13" s="408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08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08"/>
      <c r="BB13" s="50">
        <v>0</v>
      </c>
      <c r="BC13" s="50">
        <v>122.14999999999941</v>
      </c>
      <c r="BD13" s="50">
        <v>122.02499999999952</v>
      </c>
      <c r="BE13" s="50">
        <v>470</v>
      </c>
      <c r="BF13" s="408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08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08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08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08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08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08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08"/>
      <c r="CP13" s="443">
        <v>68.625000000000455</v>
      </c>
      <c r="CQ13" s="443">
        <v>295.09999999999991</v>
      </c>
      <c r="CR13" s="443">
        <v>48.375000000001364</v>
      </c>
      <c r="CS13" s="50">
        <v>196.10000000000127</v>
      </c>
      <c r="CT13" s="408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08"/>
      <c r="CZ13" s="50">
        <v>0</v>
      </c>
      <c r="DA13" s="50">
        <v>203.125</v>
      </c>
      <c r="DB13" s="50">
        <v>249.30000000000109</v>
      </c>
      <c r="DC13" s="50">
        <v>153</v>
      </c>
      <c r="DD13" s="408"/>
      <c r="DE13" s="443">
        <v>248.52499999999964</v>
      </c>
      <c r="DF13" s="443">
        <v>932.65000000000055</v>
      </c>
      <c r="DG13" s="443">
        <v>887.69999999999925</v>
      </c>
      <c r="DH13" s="50">
        <v>1649.2000000000025</v>
      </c>
      <c r="DI13" s="408"/>
      <c r="DJ13" s="443">
        <v>76.025000000000091</v>
      </c>
      <c r="DK13" s="443">
        <v>143.55000000000018</v>
      </c>
      <c r="DL13" s="443">
        <v>302.17499999999836</v>
      </c>
      <c r="DM13" s="50">
        <v>644.40000000000327</v>
      </c>
      <c r="DN13" s="408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08"/>
      <c r="DT13" s="50">
        <v>631.97499999999991</v>
      </c>
      <c r="DU13" s="50">
        <v>1372.2999999999502</v>
      </c>
      <c r="DV13" s="50">
        <v>2867.9999999999795</v>
      </c>
      <c r="DW13" s="50">
        <v>2788.8000000000047</v>
      </c>
      <c r="DX13" s="408"/>
      <c r="DY13" s="50">
        <v>0</v>
      </c>
      <c r="DZ13" s="443">
        <v>101.5</v>
      </c>
      <c r="EA13" s="443">
        <v>204.97500000000082</v>
      </c>
      <c r="EB13" s="50">
        <v>251.30000000000655</v>
      </c>
      <c r="EC13" s="408"/>
      <c r="ED13" s="50">
        <v>110.85000000000002</v>
      </c>
      <c r="EE13" s="50">
        <v>207.64999999999964</v>
      </c>
      <c r="EF13" s="50">
        <v>37.049999999998363</v>
      </c>
      <c r="EG13" s="50">
        <v>149.50000000000546</v>
      </c>
      <c r="EH13" s="408"/>
      <c r="EI13" s="50">
        <v>68.550000000000182</v>
      </c>
      <c r="EJ13" s="50">
        <v>116.60000000000036</v>
      </c>
      <c r="EK13" s="50">
        <v>0</v>
      </c>
      <c r="EL13" s="50">
        <v>118</v>
      </c>
      <c r="EM13" s="408"/>
      <c r="EN13" s="50">
        <v>0</v>
      </c>
      <c r="EO13" s="50">
        <v>0</v>
      </c>
      <c r="EP13" s="50">
        <v>0</v>
      </c>
      <c r="EQ13" s="50">
        <v>328.20000000000073</v>
      </c>
      <c r="ER13" s="408"/>
      <c r="ES13" s="50">
        <v>607.55000000000337</v>
      </c>
      <c r="ET13" s="50">
        <v>1292.0000000000309</v>
      </c>
      <c r="EU13" s="50">
        <v>604.79999999999995</v>
      </c>
      <c r="EV13" s="50">
        <v>2597.0999999999913</v>
      </c>
      <c r="EW13" s="408"/>
      <c r="EX13" s="443">
        <v>8.0999999999999091</v>
      </c>
      <c r="EY13" s="443">
        <v>113.25000000000092</v>
      </c>
      <c r="EZ13" s="443">
        <v>29.249999999994543</v>
      </c>
      <c r="FA13" s="50">
        <v>38.5</v>
      </c>
      <c r="FB13" s="408"/>
      <c r="FC13" s="50">
        <v>0</v>
      </c>
      <c r="FD13" s="50">
        <v>0</v>
      </c>
      <c r="FE13" s="50">
        <v>131.549999999997</v>
      </c>
      <c r="FF13" s="50">
        <v>170.7</v>
      </c>
      <c r="FG13" s="408"/>
      <c r="FH13" s="50">
        <v>0</v>
      </c>
      <c r="FI13" s="50">
        <v>0</v>
      </c>
      <c r="FJ13" s="50">
        <v>296.92499999999427</v>
      </c>
      <c r="FK13" s="50">
        <v>289.29999999999563</v>
      </c>
      <c r="FL13" s="408"/>
      <c r="FM13" s="443">
        <v>36.825000000000045</v>
      </c>
      <c r="FN13" s="443">
        <v>203.50000000000364</v>
      </c>
      <c r="FO13" s="443">
        <v>259.04999999999836</v>
      </c>
      <c r="FP13" s="50">
        <v>299.5</v>
      </c>
      <c r="FQ13" s="408"/>
      <c r="FR13" s="50">
        <v>0</v>
      </c>
      <c r="FS13" s="50">
        <v>0</v>
      </c>
      <c r="FT13" s="50">
        <v>0</v>
      </c>
      <c r="FU13" s="50">
        <v>151.89999999999418</v>
      </c>
      <c r="FV13" s="408"/>
      <c r="FW13" s="474">
        <v>176.30000000000064</v>
      </c>
      <c r="FX13" s="474">
        <v>343.85000000000946</v>
      </c>
      <c r="FY13" s="474">
        <v>452.09999999999945</v>
      </c>
      <c r="FZ13" s="50">
        <v>1114.4999999999461</v>
      </c>
      <c r="GA13" s="408"/>
      <c r="GB13" s="50">
        <v>65.249999999999091</v>
      </c>
      <c r="GC13" s="50">
        <v>98.000000000009095</v>
      </c>
      <c r="GD13" s="50">
        <v>127.49999999999727</v>
      </c>
      <c r="GE13" s="50">
        <v>284.5</v>
      </c>
      <c r="GF13" s="408"/>
      <c r="GG13" s="50">
        <v>0</v>
      </c>
      <c r="GH13" s="50">
        <v>537.29999999999927</v>
      </c>
      <c r="GI13" s="50">
        <v>0</v>
      </c>
      <c r="GJ13" s="50">
        <v>0</v>
      </c>
      <c r="GK13" s="408"/>
      <c r="GU13" s="9"/>
      <c r="HD13" s="9"/>
      <c r="HM13" s="9"/>
      <c r="HV13" s="9"/>
      <c r="IE13" s="9"/>
      <c r="IN13" s="9"/>
      <c r="IW13" s="9"/>
      <c r="JF13" s="9"/>
      <c r="JO13" s="9"/>
      <c r="JX13" s="9"/>
      <c r="KG13" s="9"/>
      <c r="KP13" s="9"/>
      <c r="LQ13" s="9"/>
      <c r="LZ13" s="9"/>
      <c r="MI13" s="9"/>
      <c r="MR13" s="9"/>
      <c r="NA13" s="9"/>
      <c r="NJ13" s="9"/>
      <c r="NL13" s="9"/>
      <c r="NN13" s="9"/>
      <c r="NO13" s="21"/>
      <c r="NP13" s="9"/>
    </row>
    <row r="14" spans="1:381" s="39" customFormat="1" ht="18">
      <c r="A14" s="84" t="s">
        <v>1898</v>
      </c>
      <c r="B14" s="46">
        <f>SUM(D14:ZZ14)</f>
        <v>38753.700000000041</v>
      </c>
      <c r="C14" s="42"/>
      <c r="D14" s="50">
        <v>0</v>
      </c>
      <c r="E14" s="50">
        <v>0</v>
      </c>
      <c r="F14" s="50">
        <v>415.94999999999993</v>
      </c>
      <c r="G14" s="50">
        <v>389.29999999999995</v>
      </c>
      <c r="H14" s="408"/>
      <c r="I14" s="50">
        <v>0</v>
      </c>
      <c r="J14" s="50">
        <v>0</v>
      </c>
      <c r="K14" s="50">
        <v>0</v>
      </c>
      <c r="L14" s="50">
        <v>240.69999999999993</v>
      </c>
      <c r="M14" s="408"/>
      <c r="N14" s="50">
        <v>0</v>
      </c>
      <c r="O14" s="50">
        <v>0</v>
      </c>
      <c r="P14" s="50">
        <v>576.375</v>
      </c>
      <c r="Q14" s="50">
        <v>445.90000000000009</v>
      </c>
      <c r="R14" s="408"/>
      <c r="S14" s="396">
        <v>0</v>
      </c>
      <c r="T14" s="50">
        <v>0</v>
      </c>
      <c r="U14" s="438">
        <v>265.72500000000014</v>
      </c>
      <c r="V14" s="50">
        <v>100.40000000000055</v>
      </c>
      <c r="W14" s="408"/>
      <c r="X14" s="50">
        <v>0</v>
      </c>
      <c r="Y14" s="50">
        <v>0</v>
      </c>
      <c r="Z14" s="50">
        <v>265.5</v>
      </c>
      <c r="AA14" s="50">
        <v>288.20000000000027</v>
      </c>
      <c r="AB14" s="408"/>
      <c r="AC14" s="50">
        <v>0</v>
      </c>
      <c r="AD14" s="50">
        <v>0</v>
      </c>
      <c r="AE14" s="50">
        <v>564.89999999999918</v>
      </c>
      <c r="AF14" s="50">
        <v>837.59999999999991</v>
      </c>
      <c r="AG14" s="408"/>
      <c r="AH14" s="50">
        <v>0</v>
      </c>
      <c r="AI14" s="50">
        <v>0</v>
      </c>
      <c r="AJ14" s="50">
        <v>593.69999999999959</v>
      </c>
      <c r="AK14" s="50">
        <v>939.80000000000018</v>
      </c>
      <c r="AL14" s="408"/>
      <c r="AM14" s="396">
        <v>0</v>
      </c>
      <c r="AN14" s="396">
        <v>0</v>
      </c>
      <c r="AO14" s="396">
        <v>221.02499999999918</v>
      </c>
      <c r="AP14" s="50">
        <v>746.10000000000036</v>
      </c>
      <c r="AQ14" s="408"/>
      <c r="AR14" s="50">
        <v>0</v>
      </c>
      <c r="AS14" s="50">
        <v>0</v>
      </c>
      <c r="AT14" s="50">
        <v>181.5</v>
      </c>
      <c r="AU14" s="50">
        <v>91</v>
      </c>
      <c r="AV14" s="408"/>
      <c r="AW14" s="50">
        <v>0</v>
      </c>
      <c r="AX14" s="50">
        <v>0</v>
      </c>
      <c r="AY14" s="50">
        <v>179.77500000000123</v>
      </c>
      <c r="AZ14" s="50">
        <v>843.40000000000146</v>
      </c>
      <c r="BA14" s="408"/>
      <c r="BB14" s="50">
        <v>0</v>
      </c>
      <c r="BC14" s="50">
        <v>0</v>
      </c>
      <c r="BD14" s="50">
        <v>358.57500000000164</v>
      </c>
      <c r="BE14" s="50">
        <v>723.2</v>
      </c>
      <c r="BF14" s="408"/>
      <c r="BG14" s="50">
        <v>0</v>
      </c>
      <c r="BH14" s="50">
        <v>0</v>
      </c>
      <c r="BI14" s="50">
        <v>238.20000000000232</v>
      </c>
      <c r="BJ14" s="50">
        <v>313.2</v>
      </c>
      <c r="BK14" s="408"/>
      <c r="BL14" s="50">
        <v>0</v>
      </c>
      <c r="BM14" s="50">
        <v>0</v>
      </c>
      <c r="BN14" s="50">
        <v>111.37500000000136</v>
      </c>
      <c r="BO14" s="50">
        <v>145.5</v>
      </c>
      <c r="BP14" s="408"/>
      <c r="BQ14" s="50">
        <v>0</v>
      </c>
      <c r="BR14" s="50">
        <v>0</v>
      </c>
      <c r="BS14" s="50">
        <v>253.12500000000205</v>
      </c>
      <c r="BT14" s="50">
        <v>685.30000000000109</v>
      </c>
      <c r="BU14" s="408"/>
      <c r="BV14" s="50">
        <v>0</v>
      </c>
      <c r="BW14" s="50">
        <v>0</v>
      </c>
      <c r="BX14" s="50">
        <v>592.05000000000177</v>
      </c>
      <c r="BY14" s="50">
        <v>280.99999999999818</v>
      </c>
      <c r="BZ14" s="408"/>
      <c r="CA14" s="50">
        <v>0</v>
      </c>
      <c r="CB14" s="50">
        <v>0</v>
      </c>
      <c r="CC14" s="50">
        <v>201.37500000000136</v>
      </c>
      <c r="CD14" s="50">
        <v>537.899999999996</v>
      </c>
      <c r="CE14" s="408"/>
      <c r="CF14" s="50">
        <v>0</v>
      </c>
      <c r="CG14" s="50">
        <v>0</v>
      </c>
      <c r="CH14" s="50">
        <v>97.800000000000409</v>
      </c>
      <c r="CI14" s="50">
        <v>414.69999999999891</v>
      </c>
      <c r="CJ14" s="408"/>
      <c r="CK14" s="50">
        <v>0</v>
      </c>
      <c r="CL14" s="50">
        <v>0</v>
      </c>
      <c r="CM14" s="50">
        <v>198.30000000000109</v>
      </c>
      <c r="CN14" s="50">
        <v>242.7</v>
      </c>
      <c r="CO14" s="408"/>
      <c r="CP14" s="443">
        <v>0</v>
      </c>
      <c r="CQ14" s="443">
        <v>0</v>
      </c>
      <c r="CR14" s="443">
        <v>317.47499999999809</v>
      </c>
      <c r="CS14" s="50">
        <v>383.19999999999709</v>
      </c>
      <c r="CT14" s="408"/>
      <c r="CU14" s="50">
        <v>0</v>
      </c>
      <c r="CV14" s="50">
        <v>0</v>
      </c>
      <c r="CW14" s="50">
        <v>403.12499999999864</v>
      </c>
      <c r="CX14" s="50">
        <v>477.59999999999673</v>
      </c>
      <c r="CY14" s="408"/>
      <c r="CZ14" s="50">
        <v>0</v>
      </c>
      <c r="DA14" s="50">
        <v>0</v>
      </c>
      <c r="DB14" s="50">
        <v>86.624999999998636</v>
      </c>
      <c r="DC14" s="50">
        <v>13.2</v>
      </c>
      <c r="DD14" s="408"/>
      <c r="DE14" s="443">
        <v>0</v>
      </c>
      <c r="DF14" s="443">
        <v>0</v>
      </c>
      <c r="DG14" s="443">
        <v>1392.6750000000004</v>
      </c>
      <c r="DH14" s="50">
        <v>3101.1999999999989</v>
      </c>
      <c r="DI14" s="408"/>
      <c r="DJ14" s="443">
        <v>0</v>
      </c>
      <c r="DK14" s="443">
        <v>0</v>
      </c>
      <c r="DL14" s="443">
        <v>347.77500000000055</v>
      </c>
      <c r="DM14" s="50">
        <v>418.60000000000036</v>
      </c>
      <c r="DN14" s="408"/>
      <c r="DO14" s="50">
        <v>0</v>
      </c>
      <c r="DP14" s="50">
        <v>0</v>
      </c>
      <c r="DQ14" s="50">
        <v>347.09999999999945</v>
      </c>
      <c r="DR14" s="50">
        <v>571.29999999999927</v>
      </c>
      <c r="DS14" s="408"/>
      <c r="DT14" s="50">
        <v>0</v>
      </c>
      <c r="DU14" s="50">
        <v>0</v>
      </c>
      <c r="DV14" s="50">
        <v>2563.2749999999992</v>
      </c>
      <c r="DW14" s="50">
        <v>2539.600000000004</v>
      </c>
      <c r="DX14" s="408"/>
      <c r="DY14" s="50">
        <v>0</v>
      </c>
      <c r="DZ14" s="443">
        <v>0</v>
      </c>
      <c r="EA14" s="443">
        <v>240.00000000000546</v>
      </c>
      <c r="EB14" s="50">
        <v>211.80000000000291</v>
      </c>
      <c r="EC14" s="408"/>
      <c r="ED14" s="50">
        <v>0</v>
      </c>
      <c r="EE14" s="50">
        <v>0</v>
      </c>
      <c r="EF14" s="50">
        <v>189.37500000000273</v>
      </c>
      <c r="EG14" s="50">
        <v>617.80000000000291</v>
      </c>
      <c r="EH14" s="408"/>
      <c r="EI14" s="50">
        <v>0</v>
      </c>
      <c r="EJ14" s="50">
        <v>0</v>
      </c>
      <c r="EK14" s="50">
        <v>0</v>
      </c>
      <c r="EL14" s="50">
        <v>110.49999999999272</v>
      </c>
      <c r="EM14" s="408"/>
      <c r="EN14" s="50">
        <v>0</v>
      </c>
      <c r="EO14" s="50">
        <v>0</v>
      </c>
      <c r="EP14" s="50">
        <v>278.55000000000382</v>
      </c>
      <c r="EQ14" s="50">
        <v>169.99999999999272</v>
      </c>
      <c r="ER14" s="408"/>
      <c r="ES14" s="50">
        <v>0</v>
      </c>
      <c r="ET14" s="50">
        <v>0</v>
      </c>
      <c r="EU14" s="50">
        <v>2468.0250000000001</v>
      </c>
      <c r="EV14" s="50">
        <v>3369.0999999999985</v>
      </c>
      <c r="EW14" s="408"/>
      <c r="EX14" s="443">
        <v>0</v>
      </c>
      <c r="EY14" s="443">
        <v>0</v>
      </c>
      <c r="EZ14" s="443">
        <v>192.60000000000218</v>
      </c>
      <c r="FA14" s="50">
        <v>25.199999999993452</v>
      </c>
      <c r="FB14" s="408"/>
      <c r="FC14" s="50">
        <v>0</v>
      </c>
      <c r="FD14" s="50">
        <v>0</v>
      </c>
      <c r="FE14" s="50">
        <v>124.50000000000273</v>
      </c>
      <c r="FF14" s="50">
        <v>151</v>
      </c>
      <c r="FG14" s="408"/>
      <c r="FH14" s="50">
        <v>0</v>
      </c>
      <c r="FI14" s="50">
        <v>0</v>
      </c>
      <c r="FJ14" s="50">
        <v>292.27499999999782</v>
      </c>
      <c r="FK14" s="50">
        <v>123.69999999999709</v>
      </c>
      <c r="FL14" s="408"/>
      <c r="FM14" s="443">
        <v>0</v>
      </c>
      <c r="FN14" s="443">
        <v>0</v>
      </c>
      <c r="FO14" s="443">
        <v>349.125</v>
      </c>
      <c r="FP14" s="50">
        <v>387.4</v>
      </c>
      <c r="FQ14" s="408"/>
      <c r="FR14" s="50">
        <v>0</v>
      </c>
      <c r="FS14" s="50">
        <v>0</v>
      </c>
      <c r="FT14" s="50">
        <v>0</v>
      </c>
      <c r="FU14" s="50">
        <v>236.80000000000291</v>
      </c>
      <c r="FV14" s="408"/>
      <c r="FW14" s="474">
        <v>0</v>
      </c>
      <c r="FX14" s="474">
        <v>0</v>
      </c>
      <c r="FY14" s="474">
        <v>696.82500000000982</v>
      </c>
      <c r="FZ14" s="50">
        <v>1333.600000000029</v>
      </c>
      <c r="GA14" s="408"/>
      <c r="GB14" s="50">
        <v>0</v>
      </c>
      <c r="GC14" s="50">
        <v>0</v>
      </c>
      <c r="GD14" s="50">
        <v>136.125</v>
      </c>
      <c r="GE14" s="50">
        <v>505.5</v>
      </c>
      <c r="GF14" s="408"/>
      <c r="GG14" s="50">
        <v>0</v>
      </c>
      <c r="GH14" s="50">
        <v>0</v>
      </c>
      <c r="GI14" s="50">
        <v>0</v>
      </c>
      <c r="GJ14" s="50">
        <v>0</v>
      </c>
      <c r="GK14" s="408"/>
      <c r="GT14" s="143"/>
      <c r="GU14" s="402"/>
      <c r="HC14" s="143"/>
      <c r="HD14" s="402"/>
      <c r="HM14" s="402"/>
      <c r="HV14" s="402"/>
      <c r="IE14" s="402"/>
      <c r="IN14" s="402"/>
      <c r="IW14" s="402"/>
      <c r="JF14" s="402"/>
      <c r="JO14" s="402"/>
      <c r="JX14" s="402"/>
      <c r="KG14" s="402"/>
      <c r="KP14" s="402"/>
      <c r="LQ14" s="402"/>
      <c r="LZ14" s="402"/>
      <c r="MI14" s="402"/>
      <c r="MR14" s="402"/>
      <c r="NA14" s="402"/>
      <c r="NJ14" s="402"/>
      <c r="NP14" s="37"/>
    </row>
    <row r="15" spans="1:381" ht="18">
      <c r="A15" s="41" t="s">
        <v>2560</v>
      </c>
      <c r="B15" s="46">
        <f>SUM(D15:ZZ15)</f>
        <v>25129.450000000023</v>
      </c>
      <c r="C15" s="42"/>
      <c r="D15" s="50">
        <v>0</v>
      </c>
      <c r="E15" s="50">
        <v>0</v>
      </c>
      <c r="F15" s="50">
        <v>449.55000000000007</v>
      </c>
      <c r="G15" s="50">
        <v>671.2</v>
      </c>
      <c r="H15" s="408"/>
      <c r="I15" s="50">
        <v>0</v>
      </c>
      <c r="J15" s="50">
        <v>0</v>
      </c>
      <c r="K15" s="50">
        <v>0</v>
      </c>
      <c r="L15" s="50">
        <v>157.10000000000014</v>
      </c>
      <c r="M15" s="408"/>
      <c r="N15" s="50">
        <v>0</v>
      </c>
      <c r="O15" s="50">
        <v>0</v>
      </c>
      <c r="P15" s="50">
        <v>0</v>
      </c>
      <c r="Q15" s="50">
        <v>770.69999999999982</v>
      </c>
      <c r="R15" s="408"/>
      <c r="S15" s="396">
        <v>0</v>
      </c>
      <c r="T15" s="50">
        <v>0</v>
      </c>
      <c r="U15" s="438">
        <v>0</v>
      </c>
      <c r="V15" s="50">
        <v>361.29999999999973</v>
      </c>
      <c r="W15" s="408"/>
      <c r="X15" s="50">
        <v>0</v>
      </c>
      <c r="Y15" s="50">
        <v>0</v>
      </c>
      <c r="Z15" s="50">
        <v>0</v>
      </c>
      <c r="AA15" s="50">
        <v>239.69999999999982</v>
      </c>
      <c r="AB15" s="408"/>
      <c r="AC15" s="50">
        <v>0</v>
      </c>
      <c r="AD15" s="50">
        <v>0</v>
      </c>
      <c r="AE15" s="50">
        <v>0</v>
      </c>
      <c r="AF15" s="50">
        <v>880.79999999999973</v>
      </c>
      <c r="AG15" s="408"/>
      <c r="AH15" s="50">
        <v>0</v>
      </c>
      <c r="AI15" s="50">
        <v>0</v>
      </c>
      <c r="AJ15" s="50">
        <v>0</v>
      </c>
      <c r="AK15" s="50">
        <v>822.79999999999927</v>
      </c>
      <c r="AL15" s="408"/>
      <c r="AM15" s="396">
        <v>0</v>
      </c>
      <c r="AN15" s="396">
        <v>0</v>
      </c>
      <c r="AO15" s="396">
        <v>0</v>
      </c>
      <c r="AP15" s="50">
        <v>562.29999999999836</v>
      </c>
      <c r="AQ15" s="408"/>
      <c r="AR15" s="50">
        <v>0</v>
      </c>
      <c r="AS15" s="50">
        <v>0</v>
      </c>
      <c r="AT15" s="50">
        <v>0</v>
      </c>
      <c r="AU15" s="50">
        <v>453.5</v>
      </c>
      <c r="AV15" s="408"/>
      <c r="AW15" s="50">
        <v>0</v>
      </c>
      <c r="AX15" s="50">
        <v>0</v>
      </c>
      <c r="AY15" s="50">
        <v>0</v>
      </c>
      <c r="AZ15" s="50">
        <v>943.99999999999818</v>
      </c>
      <c r="BA15" s="408"/>
      <c r="BB15" s="50">
        <v>0</v>
      </c>
      <c r="BC15" s="50">
        <v>0</v>
      </c>
      <c r="BD15" s="50">
        <v>0</v>
      </c>
      <c r="BE15" s="50">
        <v>399.5</v>
      </c>
      <c r="BF15" s="408"/>
      <c r="BG15" s="50">
        <v>0</v>
      </c>
      <c r="BH15" s="50">
        <v>0</v>
      </c>
      <c r="BI15" s="50">
        <v>0</v>
      </c>
      <c r="BJ15" s="50">
        <v>274.2</v>
      </c>
      <c r="BK15" s="408"/>
      <c r="BL15" s="50">
        <v>0</v>
      </c>
      <c r="BM15" s="50">
        <v>0</v>
      </c>
      <c r="BN15" s="50">
        <v>0</v>
      </c>
      <c r="BO15" s="50">
        <v>322.2</v>
      </c>
      <c r="BP15" s="408"/>
      <c r="BQ15" s="50">
        <v>0</v>
      </c>
      <c r="BR15" s="50">
        <v>0</v>
      </c>
      <c r="BS15" s="50">
        <v>0</v>
      </c>
      <c r="BT15" s="50">
        <v>358.10000000000036</v>
      </c>
      <c r="BU15" s="408"/>
      <c r="BV15" s="50">
        <v>0</v>
      </c>
      <c r="BW15" s="50">
        <v>0</v>
      </c>
      <c r="BX15" s="50">
        <v>0</v>
      </c>
      <c r="BY15" s="50">
        <v>527.20000000000073</v>
      </c>
      <c r="BZ15" s="408"/>
      <c r="CA15" s="50">
        <v>0</v>
      </c>
      <c r="CB15" s="50">
        <v>0</v>
      </c>
      <c r="CC15" s="50">
        <v>0</v>
      </c>
      <c r="CD15" s="50">
        <v>445.39999999999964</v>
      </c>
      <c r="CE15" s="408"/>
      <c r="CF15" s="50">
        <v>0</v>
      </c>
      <c r="CG15" s="50">
        <v>0</v>
      </c>
      <c r="CH15" s="50">
        <v>0</v>
      </c>
      <c r="CI15" s="50">
        <v>292.59999999999854</v>
      </c>
      <c r="CJ15" s="408"/>
      <c r="CK15" s="50">
        <v>0</v>
      </c>
      <c r="CL15" s="50">
        <v>0</v>
      </c>
      <c r="CM15" s="50">
        <v>0</v>
      </c>
      <c r="CN15" s="50">
        <v>352.1</v>
      </c>
      <c r="CO15" s="408"/>
      <c r="CP15" s="443">
        <v>0</v>
      </c>
      <c r="CQ15" s="443">
        <v>0</v>
      </c>
      <c r="CR15" s="443">
        <v>0</v>
      </c>
      <c r="CS15" s="50">
        <v>365.70000000000255</v>
      </c>
      <c r="CT15" s="408"/>
      <c r="CU15" s="50">
        <v>0</v>
      </c>
      <c r="CV15" s="50">
        <v>0</v>
      </c>
      <c r="CW15" s="50">
        <v>0</v>
      </c>
      <c r="CX15" s="50">
        <v>533</v>
      </c>
      <c r="CY15" s="408"/>
      <c r="CZ15" s="50">
        <v>0</v>
      </c>
      <c r="DA15" s="50">
        <v>0</v>
      </c>
      <c r="DB15" s="50">
        <v>0</v>
      </c>
      <c r="DC15" s="50">
        <v>60.4</v>
      </c>
      <c r="DD15" s="408"/>
      <c r="DE15" s="443">
        <v>0</v>
      </c>
      <c r="DF15" s="443">
        <v>0</v>
      </c>
      <c r="DG15" s="443">
        <v>0</v>
      </c>
      <c r="DH15" s="50">
        <v>1967.5999999999985</v>
      </c>
      <c r="DI15" s="408"/>
      <c r="DJ15" s="443">
        <v>0</v>
      </c>
      <c r="DK15" s="443">
        <v>0</v>
      </c>
      <c r="DL15" s="443">
        <v>0</v>
      </c>
      <c r="DM15" s="50">
        <v>854.99999999999636</v>
      </c>
      <c r="DN15" s="408"/>
      <c r="DO15" s="50">
        <v>0</v>
      </c>
      <c r="DP15" s="50">
        <v>0</v>
      </c>
      <c r="DQ15" s="50">
        <v>0</v>
      </c>
      <c r="DR15" s="50">
        <v>749</v>
      </c>
      <c r="DS15" s="408"/>
      <c r="DT15" s="50">
        <v>0</v>
      </c>
      <c r="DU15" s="50">
        <v>0</v>
      </c>
      <c r="DV15" s="50">
        <v>0</v>
      </c>
      <c r="DW15" s="50">
        <v>4034.2499999999982</v>
      </c>
      <c r="DX15" s="408"/>
      <c r="DY15" s="50">
        <v>0</v>
      </c>
      <c r="DZ15" s="443">
        <v>0</v>
      </c>
      <c r="EA15" s="443">
        <v>0</v>
      </c>
      <c r="EB15" s="50">
        <v>205.49999999999636</v>
      </c>
      <c r="EC15" s="408"/>
      <c r="ED15" s="50">
        <v>0</v>
      </c>
      <c r="EE15" s="50">
        <v>0</v>
      </c>
      <c r="EF15" s="50">
        <v>0</v>
      </c>
      <c r="EG15" s="50">
        <v>365.99999999999272</v>
      </c>
      <c r="EH15" s="408"/>
      <c r="EI15" s="50">
        <v>0</v>
      </c>
      <c r="EJ15" s="50">
        <v>0</v>
      </c>
      <c r="EK15" s="50">
        <v>0</v>
      </c>
      <c r="EL15" s="50">
        <v>424.39999999999418</v>
      </c>
      <c r="EM15" s="408"/>
      <c r="EN15" s="50">
        <v>0</v>
      </c>
      <c r="EO15" s="50">
        <v>0</v>
      </c>
      <c r="EP15" s="50">
        <v>0</v>
      </c>
      <c r="EQ15" s="50">
        <v>109.29999999999927</v>
      </c>
      <c r="ER15" s="408"/>
      <c r="ES15" s="50">
        <v>0</v>
      </c>
      <c r="ET15" s="50">
        <v>0</v>
      </c>
      <c r="EU15" s="50">
        <v>0</v>
      </c>
      <c r="EV15" s="50">
        <v>3320.4999999999854</v>
      </c>
      <c r="EW15" s="408"/>
      <c r="EX15" s="443">
        <v>0</v>
      </c>
      <c r="EY15" s="443">
        <v>0</v>
      </c>
      <c r="EZ15" s="443">
        <v>0</v>
      </c>
      <c r="FA15" s="50">
        <v>29.399999999997817</v>
      </c>
      <c r="FB15" s="408"/>
      <c r="FC15" s="50">
        <v>0</v>
      </c>
      <c r="FD15" s="50">
        <v>0</v>
      </c>
      <c r="FE15" s="50">
        <v>0</v>
      </c>
      <c r="FF15" s="50">
        <v>385.90000000000003</v>
      </c>
      <c r="FG15" s="408"/>
      <c r="FH15" s="50">
        <v>0</v>
      </c>
      <c r="FI15" s="50">
        <v>0</v>
      </c>
      <c r="FJ15" s="50">
        <v>0</v>
      </c>
      <c r="FK15" s="50">
        <v>216.85000000000218</v>
      </c>
      <c r="FL15" s="408"/>
      <c r="FM15" s="443">
        <v>0</v>
      </c>
      <c r="FN15" s="443">
        <v>0</v>
      </c>
      <c r="FO15" s="443">
        <v>0</v>
      </c>
      <c r="FP15" s="50">
        <v>474</v>
      </c>
      <c r="FQ15" s="408"/>
      <c r="FR15" s="50">
        <v>0</v>
      </c>
      <c r="FS15" s="50">
        <v>0</v>
      </c>
      <c r="FT15" s="50">
        <v>0</v>
      </c>
      <c r="FU15" s="50">
        <v>99.99999999998181</v>
      </c>
      <c r="FV15" s="408"/>
      <c r="FW15" s="474">
        <v>0</v>
      </c>
      <c r="FX15" s="474">
        <v>0</v>
      </c>
      <c r="FY15" s="474">
        <v>0</v>
      </c>
      <c r="FZ15" s="50">
        <v>1192.4000000000815</v>
      </c>
      <c r="GA15" s="408"/>
      <c r="GB15" s="50">
        <v>0</v>
      </c>
      <c r="GC15" s="50">
        <v>0</v>
      </c>
      <c r="GD15" s="50">
        <v>0</v>
      </c>
      <c r="GE15" s="50">
        <v>456</v>
      </c>
      <c r="GF15" s="408"/>
      <c r="GG15" s="50">
        <v>0</v>
      </c>
      <c r="GH15" s="50">
        <v>0</v>
      </c>
      <c r="GI15" s="50">
        <v>0</v>
      </c>
      <c r="GJ15" s="50">
        <v>0</v>
      </c>
      <c r="GK15" s="408"/>
      <c r="GU15" s="9"/>
      <c r="HD15" s="9"/>
      <c r="HM15" s="9"/>
      <c r="HV15" s="9"/>
      <c r="IE15" s="9"/>
      <c r="IN15" s="9"/>
      <c r="IW15" s="9"/>
      <c r="JF15" s="9"/>
      <c r="JO15" s="9"/>
      <c r="JX15" s="9"/>
      <c r="KG15" s="9"/>
      <c r="KP15" s="9"/>
      <c r="LQ15" s="9"/>
      <c r="LZ15" s="9"/>
      <c r="MI15" s="9"/>
      <c r="MR15" s="9"/>
      <c r="NA15" s="9"/>
      <c r="NJ15" s="9"/>
      <c r="NL15" s="9"/>
      <c r="NN15" s="9"/>
      <c r="NP15" s="9"/>
    </row>
    <row r="16" spans="1:381" ht="18">
      <c r="A16" s="40" t="s">
        <v>4016</v>
      </c>
      <c r="B16" s="46">
        <f>SUM(D16:ZZ16)</f>
        <v>154.10000000000002</v>
      </c>
      <c r="C16" s="42"/>
      <c r="D16" s="50">
        <v>0</v>
      </c>
      <c r="E16" s="50">
        <v>0</v>
      </c>
      <c r="F16" s="50">
        <v>0</v>
      </c>
      <c r="G16" s="50">
        <v>154.10000000000002</v>
      </c>
      <c r="H16" s="408"/>
      <c r="I16" s="50">
        <v>0</v>
      </c>
      <c r="J16" s="50">
        <v>0</v>
      </c>
      <c r="K16" s="50">
        <v>0</v>
      </c>
      <c r="L16" s="50">
        <v>0</v>
      </c>
      <c r="M16" s="408"/>
      <c r="N16" s="50">
        <v>0</v>
      </c>
      <c r="O16" s="50">
        <v>0</v>
      </c>
      <c r="P16" s="50">
        <v>0</v>
      </c>
      <c r="Q16" s="50">
        <v>0</v>
      </c>
      <c r="R16" s="408"/>
      <c r="S16" s="50">
        <v>0</v>
      </c>
      <c r="T16" s="50">
        <v>0</v>
      </c>
      <c r="U16" s="50">
        <v>0</v>
      </c>
      <c r="V16" s="50">
        <v>0</v>
      </c>
      <c r="W16" s="408"/>
      <c r="X16" s="50">
        <v>0</v>
      </c>
      <c r="Y16" s="50">
        <v>0</v>
      </c>
      <c r="Z16" s="50">
        <v>0</v>
      </c>
      <c r="AA16" s="50">
        <v>0</v>
      </c>
      <c r="AB16" s="408"/>
      <c r="AC16" s="50">
        <v>0</v>
      </c>
      <c r="AD16" s="50">
        <v>0</v>
      </c>
      <c r="AE16" s="50">
        <v>0</v>
      </c>
      <c r="AF16" s="50">
        <v>0</v>
      </c>
      <c r="AG16" s="408"/>
      <c r="AH16" s="50">
        <v>0</v>
      </c>
      <c r="AI16" s="50">
        <v>0</v>
      </c>
      <c r="AJ16" s="50">
        <v>0</v>
      </c>
      <c r="AK16" s="50">
        <v>0</v>
      </c>
      <c r="AL16" s="408"/>
      <c r="AM16" s="50">
        <v>0</v>
      </c>
      <c r="AN16" s="50">
        <v>0</v>
      </c>
      <c r="AO16" s="50">
        <v>0</v>
      </c>
      <c r="AP16" s="50">
        <v>0</v>
      </c>
      <c r="AQ16" s="408"/>
      <c r="AR16" s="50">
        <v>0</v>
      </c>
      <c r="AS16" s="50">
        <v>0</v>
      </c>
      <c r="AT16" s="50">
        <v>0</v>
      </c>
      <c r="AU16" s="50">
        <v>0</v>
      </c>
      <c r="AV16" s="408"/>
      <c r="AW16" s="50">
        <v>0</v>
      </c>
      <c r="AX16" s="50">
        <v>0</v>
      </c>
      <c r="AY16" s="50">
        <v>0</v>
      </c>
      <c r="AZ16" s="50">
        <v>0</v>
      </c>
      <c r="BA16" s="408"/>
      <c r="BB16" s="50">
        <v>0</v>
      </c>
      <c r="BC16" s="50">
        <v>0</v>
      </c>
      <c r="BD16" s="50">
        <v>0</v>
      </c>
      <c r="BE16" s="50">
        <v>0</v>
      </c>
      <c r="BF16" s="408"/>
      <c r="BG16" s="50">
        <v>0</v>
      </c>
      <c r="BH16" s="50">
        <v>0</v>
      </c>
      <c r="BI16" s="50">
        <v>0</v>
      </c>
      <c r="BJ16" s="50">
        <v>0</v>
      </c>
      <c r="BK16" s="408"/>
      <c r="BL16" s="50">
        <v>0</v>
      </c>
      <c r="BM16" s="50">
        <v>0</v>
      </c>
      <c r="BN16" s="50">
        <v>0</v>
      </c>
      <c r="BO16" s="50">
        <v>0</v>
      </c>
      <c r="BP16" s="408"/>
      <c r="BQ16" s="50">
        <v>0</v>
      </c>
      <c r="BR16" s="50">
        <v>0</v>
      </c>
      <c r="BS16" s="50">
        <v>0</v>
      </c>
      <c r="BT16" s="50">
        <v>0</v>
      </c>
      <c r="BU16" s="408"/>
      <c r="BV16" s="50">
        <v>0</v>
      </c>
      <c r="BW16" s="50">
        <v>0</v>
      </c>
      <c r="BX16" s="50">
        <v>0</v>
      </c>
      <c r="BY16" s="50">
        <v>0</v>
      </c>
      <c r="BZ16" s="408"/>
      <c r="CA16" s="50">
        <v>0</v>
      </c>
      <c r="CB16" s="50">
        <v>0</v>
      </c>
      <c r="CC16" s="50">
        <v>0</v>
      </c>
      <c r="CD16" s="50">
        <v>0</v>
      </c>
      <c r="CE16" s="408"/>
      <c r="CF16" s="50">
        <v>0</v>
      </c>
      <c r="CG16" s="50">
        <v>0</v>
      </c>
      <c r="CH16" s="50">
        <v>0</v>
      </c>
      <c r="CI16" s="50">
        <v>0</v>
      </c>
      <c r="CJ16" s="408"/>
      <c r="CK16" s="50">
        <v>0</v>
      </c>
      <c r="CL16" s="50">
        <v>0</v>
      </c>
      <c r="CM16" s="50">
        <v>0</v>
      </c>
      <c r="CN16" s="50">
        <v>0</v>
      </c>
      <c r="CO16" s="408"/>
      <c r="CP16" s="50">
        <v>0</v>
      </c>
      <c r="CQ16" s="50">
        <v>0</v>
      </c>
      <c r="CR16" s="50">
        <v>0</v>
      </c>
      <c r="CS16" s="50">
        <v>0</v>
      </c>
      <c r="CT16" s="408"/>
      <c r="CU16" s="50">
        <v>0</v>
      </c>
      <c r="CV16" s="50">
        <v>0</v>
      </c>
      <c r="CW16" s="50">
        <v>0</v>
      </c>
      <c r="CX16" s="50">
        <v>0</v>
      </c>
      <c r="CY16" s="408"/>
      <c r="CZ16" s="50">
        <v>0</v>
      </c>
      <c r="DA16" s="50">
        <v>0</v>
      </c>
      <c r="DB16" s="50">
        <v>0</v>
      </c>
      <c r="DC16" s="50">
        <v>0</v>
      </c>
      <c r="DD16" s="408"/>
      <c r="DE16" s="50">
        <v>0</v>
      </c>
      <c r="DF16" s="50">
        <v>0</v>
      </c>
      <c r="DG16" s="50">
        <v>0</v>
      </c>
      <c r="DH16" s="50">
        <v>0</v>
      </c>
      <c r="DI16" s="408"/>
      <c r="DJ16" s="50">
        <v>0</v>
      </c>
      <c r="DK16" s="50">
        <v>0</v>
      </c>
      <c r="DL16" s="50">
        <v>0</v>
      </c>
      <c r="DM16" s="50">
        <v>0</v>
      </c>
      <c r="DN16" s="408"/>
      <c r="DO16" s="50">
        <v>0</v>
      </c>
      <c r="DP16" s="50">
        <v>0</v>
      </c>
      <c r="DQ16" s="50">
        <v>0</v>
      </c>
      <c r="DR16" s="50">
        <v>0</v>
      </c>
      <c r="DS16" s="408"/>
      <c r="DT16" s="50">
        <v>0</v>
      </c>
      <c r="DU16" s="50">
        <v>0</v>
      </c>
      <c r="DV16" s="50">
        <v>0</v>
      </c>
      <c r="DW16" s="50">
        <v>0</v>
      </c>
      <c r="DX16" s="408"/>
      <c r="DY16" s="50">
        <v>0</v>
      </c>
      <c r="DZ16" s="50">
        <v>0</v>
      </c>
      <c r="EA16" s="50">
        <v>0</v>
      </c>
      <c r="EB16" s="50">
        <v>0</v>
      </c>
      <c r="EC16" s="408"/>
      <c r="ED16" s="50">
        <v>0</v>
      </c>
      <c r="EE16" s="50">
        <v>0</v>
      </c>
      <c r="EF16" s="50">
        <v>0</v>
      </c>
      <c r="EG16" s="50">
        <v>0</v>
      </c>
      <c r="EH16" s="408"/>
      <c r="EI16" s="50">
        <v>0</v>
      </c>
      <c r="EJ16" s="50">
        <v>0</v>
      </c>
      <c r="EK16" s="50">
        <v>0</v>
      </c>
      <c r="EL16" s="50">
        <v>0</v>
      </c>
      <c r="EM16" s="408"/>
      <c r="EN16" s="50">
        <v>0</v>
      </c>
      <c r="EO16" s="50">
        <v>0</v>
      </c>
      <c r="EP16" s="50">
        <v>0</v>
      </c>
      <c r="EQ16" s="50">
        <v>0</v>
      </c>
      <c r="ER16" s="408"/>
      <c r="ES16" s="50">
        <v>0</v>
      </c>
      <c r="ET16" s="50">
        <v>0</v>
      </c>
      <c r="EU16" s="50">
        <v>0</v>
      </c>
      <c r="EV16" s="50">
        <v>0</v>
      </c>
      <c r="EW16" s="408"/>
      <c r="EX16" s="50">
        <v>0</v>
      </c>
      <c r="EY16" s="50">
        <v>0</v>
      </c>
      <c r="EZ16" s="50">
        <v>0</v>
      </c>
      <c r="FA16" s="50">
        <v>0</v>
      </c>
      <c r="FB16" s="408"/>
      <c r="FC16" s="50">
        <v>0</v>
      </c>
      <c r="FD16" s="50">
        <v>0</v>
      </c>
      <c r="FE16" s="50">
        <v>0</v>
      </c>
      <c r="FF16" s="50">
        <v>0</v>
      </c>
      <c r="FG16" s="408"/>
      <c r="FH16" s="50">
        <v>0</v>
      </c>
      <c r="FI16" s="50">
        <v>0</v>
      </c>
      <c r="FJ16" s="50">
        <v>0</v>
      </c>
      <c r="FK16" s="50">
        <v>0</v>
      </c>
      <c r="FL16" s="408"/>
      <c r="FM16" s="50">
        <v>0</v>
      </c>
      <c r="FN16" s="50">
        <v>0</v>
      </c>
      <c r="FO16" s="50">
        <v>0</v>
      </c>
      <c r="FP16" s="50">
        <v>0</v>
      </c>
      <c r="FQ16" s="408"/>
      <c r="FR16" s="50">
        <v>0</v>
      </c>
      <c r="FS16" s="50">
        <v>0</v>
      </c>
      <c r="FT16" s="50">
        <v>0</v>
      </c>
      <c r="FU16" s="50">
        <v>0</v>
      </c>
      <c r="FV16" s="408"/>
      <c r="FW16" s="50">
        <v>0</v>
      </c>
      <c r="FX16" s="50">
        <v>0</v>
      </c>
      <c r="FY16" s="50">
        <v>0</v>
      </c>
      <c r="FZ16" s="50">
        <v>0</v>
      </c>
      <c r="GA16" s="408"/>
      <c r="GB16" s="50">
        <v>0</v>
      </c>
      <c r="GC16" s="50">
        <v>0</v>
      </c>
      <c r="GD16" s="50">
        <v>0</v>
      </c>
      <c r="GE16" s="50">
        <v>0</v>
      </c>
      <c r="GF16" s="408"/>
      <c r="GG16" s="50">
        <v>0</v>
      </c>
      <c r="GH16" s="50">
        <v>0</v>
      </c>
      <c r="GI16" s="50">
        <v>0</v>
      </c>
      <c r="GJ16" s="50">
        <v>0</v>
      </c>
      <c r="GK16" s="408"/>
      <c r="GT16" s="18"/>
      <c r="GU16" s="9"/>
      <c r="HC16" s="18"/>
      <c r="HD16" s="9"/>
      <c r="HM16" s="9"/>
      <c r="HV16" s="9"/>
      <c r="IE16" s="9"/>
      <c r="IN16" s="9"/>
      <c r="IW16" s="9"/>
      <c r="JF16" s="9"/>
      <c r="JO16" s="9"/>
      <c r="JX16" s="9"/>
      <c r="KG16" s="9"/>
      <c r="KP16" s="9"/>
      <c r="LQ16" s="9"/>
      <c r="LZ16" s="9"/>
      <c r="MI16" s="9"/>
      <c r="MR16" s="9"/>
      <c r="NA16" s="9"/>
      <c r="NJ16" s="9"/>
      <c r="NL16" s="9"/>
      <c r="NN16" s="9"/>
      <c r="NP16" s="9"/>
    </row>
    <row r="17" spans="1:381" ht="18">
      <c r="A17" s="84" t="s">
        <v>1559</v>
      </c>
      <c r="B17" s="46">
        <f>SUM(D17:ZZ17)</f>
        <v>55844.949999999888</v>
      </c>
      <c r="C17" s="42"/>
      <c r="D17" s="50">
        <v>0</v>
      </c>
      <c r="E17" s="50">
        <v>0</v>
      </c>
      <c r="F17" s="50">
        <v>335.32500000000005</v>
      </c>
      <c r="G17" s="50">
        <v>220.85000000000002</v>
      </c>
      <c r="H17" s="408"/>
      <c r="I17" s="50">
        <v>46.25</v>
      </c>
      <c r="J17" s="50">
        <v>0</v>
      </c>
      <c r="K17" s="50">
        <v>0</v>
      </c>
      <c r="L17" s="50">
        <v>82.499999999999886</v>
      </c>
      <c r="M17" s="408"/>
      <c r="N17" s="50">
        <v>95.750000000000114</v>
      </c>
      <c r="O17" s="50">
        <v>400.84999999999991</v>
      </c>
      <c r="P17" s="50">
        <v>396.48749999999995</v>
      </c>
      <c r="Q17" s="50">
        <v>536.79999999999927</v>
      </c>
      <c r="R17" s="408"/>
      <c r="S17" s="396">
        <v>74.625000000000114</v>
      </c>
      <c r="T17" s="50">
        <v>60.799999999999955</v>
      </c>
      <c r="U17" s="438">
        <v>218.10000000000048</v>
      </c>
      <c r="V17" s="50">
        <v>426.39999999999941</v>
      </c>
      <c r="W17" s="408"/>
      <c r="X17" s="50">
        <v>1.1250000000001137</v>
      </c>
      <c r="Y17" s="50">
        <v>378.09999999999968</v>
      </c>
      <c r="Z17" s="50">
        <v>285.37500000000085</v>
      </c>
      <c r="AA17" s="50">
        <v>207</v>
      </c>
      <c r="AB17" s="408"/>
      <c r="AC17" s="50">
        <v>159.625</v>
      </c>
      <c r="AD17" s="50">
        <v>223.74999999999957</v>
      </c>
      <c r="AE17" s="50">
        <v>412.50000000000102</v>
      </c>
      <c r="AF17" s="50">
        <v>867.20000000000027</v>
      </c>
      <c r="AG17" s="408"/>
      <c r="AH17" s="50">
        <v>70.374999999999318</v>
      </c>
      <c r="AI17" s="50">
        <v>653.84999999999968</v>
      </c>
      <c r="AJ17" s="50">
        <v>784.50000000000136</v>
      </c>
      <c r="AK17" s="50">
        <v>616.39999999999964</v>
      </c>
      <c r="AL17" s="408"/>
      <c r="AM17" s="396">
        <v>75.650000000000091</v>
      </c>
      <c r="AN17" s="396">
        <v>198.14999999999964</v>
      </c>
      <c r="AO17" s="396">
        <v>289.80000000000041</v>
      </c>
      <c r="AP17" s="50">
        <v>623.25000000000182</v>
      </c>
      <c r="AQ17" s="408"/>
      <c r="AR17" s="50">
        <v>56.799999999998818</v>
      </c>
      <c r="AS17" s="50">
        <v>208.04999999999973</v>
      </c>
      <c r="AT17" s="50">
        <v>429.52499999999986</v>
      </c>
      <c r="AU17" s="50">
        <v>339.2</v>
      </c>
      <c r="AV17" s="408"/>
      <c r="AW17" s="50">
        <v>0</v>
      </c>
      <c r="AX17" s="50">
        <v>179.19999999999936</v>
      </c>
      <c r="AY17" s="50">
        <v>40.875</v>
      </c>
      <c r="AZ17" s="50">
        <v>856.20000000000164</v>
      </c>
      <c r="BA17" s="408"/>
      <c r="BB17" s="50">
        <v>0</v>
      </c>
      <c r="BC17" s="50">
        <v>80.049999999999727</v>
      </c>
      <c r="BD17" s="50">
        <v>224.69999999999959</v>
      </c>
      <c r="BE17" s="50">
        <v>487.05</v>
      </c>
      <c r="BF17" s="408"/>
      <c r="BG17" s="50">
        <v>31.249999999999091</v>
      </c>
      <c r="BH17" s="50">
        <v>89.999999999999545</v>
      </c>
      <c r="BI17" s="50">
        <v>264.97499999999945</v>
      </c>
      <c r="BJ17" s="50">
        <v>588.69999999999993</v>
      </c>
      <c r="BK17" s="408"/>
      <c r="BL17" s="50">
        <v>0</v>
      </c>
      <c r="BM17" s="50">
        <v>56.999999999999545</v>
      </c>
      <c r="BN17" s="50">
        <v>234.89999999999918</v>
      </c>
      <c r="BO17" s="50">
        <v>430.7</v>
      </c>
      <c r="BP17" s="408"/>
      <c r="BQ17" s="50">
        <v>1.7499999999990905</v>
      </c>
      <c r="BR17" s="50">
        <v>152.39999999999918</v>
      </c>
      <c r="BS17" s="50">
        <v>203.84999999999945</v>
      </c>
      <c r="BT17" s="50">
        <v>761.30000000000291</v>
      </c>
      <c r="BU17" s="408"/>
      <c r="BV17" s="50">
        <v>0</v>
      </c>
      <c r="BW17" s="50">
        <v>462.14999999999964</v>
      </c>
      <c r="BX17" s="50">
        <v>535.87499999999795</v>
      </c>
      <c r="BY17" s="50">
        <v>291.50000000000546</v>
      </c>
      <c r="BZ17" s="408"/>
      <c r="CA17" s="50">
        <v>0</v>
      </c>
      <c r="CB17" s="50">
        <v>94.849999999998545</v>
      </c>
      <c r="CC17" s="50">
        <v>239.62499999999795</v>
      </c>
      <c r="CD17" s="50">
        <v>467.00000000000546</v>
      </c>
      <c r="CE17" s="408"/>
      <c r="CF17" s="50">
        <v>0</v>
      </c>
      <c r="CG17" s="50">
        <v>196.24999999999909</v>
      </c>
      <c r="CH17" s="50">
        <v>133.94999999999823</v>
      </c>
      <c r="CI17" s="50">
        <v>325.50000000000546</v>
      </c>
      <c r="CJ17" s="408"/>
      <c r="CK17" s="50">
        <v>0</v>
      </c>
      <c r="CL17" s="50">
        <v>241.80000000000018</v>
      </c>
      <c r="CM17" s="50">
        <v>100.79999999999836</v>
      </c>
      <c r="CN17" s="50">
        <v>214.50000000000003</v>
      </c>
      <c r="CO17" s="408"/>
      <c r="CP17" s="443">
        <v>81.899999999999181</v>
      </c>
      <c r="CQ17" s="443">
        <v>245.90000000000055</v>
      </c>
      <c r="CR17" s="443">
        <v>321.97499999999741</v>
      </c>
      <c r="CS17" s="50">
        <v>307.100000000004</v>
      </c>
      <c r="CT17" s="408"/>
      <c r="CU17" s="50">
        <v>0</v>
      </c>
      <c r="CV17" s="50">
        <v>196.40000000000146</v>
      </c>
      <c r="CW17" s="50">
        <v>187.64999999999918</v>
      </c>
      <c r="CX17" s="50">
        <v>541.20000000000437</v>
      </c>
      <c r="CY17" s="408"/>
      <c r="CZ17" s="50">
        <v>0</v>
      </c>
      <c r="DA17" s="50">
        <v>39.000000000003638</v>
      </c>
      <c r="DB17" s="50">
        <v>155.24999999999864</v>
      </c>
      <c r="DC17" s="50">
        <v>42</v>
      </c>
      <c r="DD17" s="408"/>
      <c r="DE17" s="443">
        <v>484.07499999999936</v>
      </c>
      <c r="DF17" s="443">
        <v>1533.1000000000004</v>
      </c>
      <c r="DG17" s="443">
        <v>1177.2000000000007</v>
      </c>
      <c r="DH17" s="50">
        <v>2312.6000000000095</v>
      </c>
      <c r="DI17" s="408"/>
      <c r="DJ17" s="443">
        <v>148.79999999999973</v>
      </c>
      <c r="DK17" s="443">
        <v>280.50000000000091</v>
      </c>
      <c r="DL17" s="443">
        <v>649.01250000000164</v>
      </c>
      <c r="DM17" s="50">
        <v>632.20000000000982</v>
      </c>
      <c r="DN17" s="408"/>
      <c r="DO17" s="50">
        <v>0</v>
      </c>
      <c r="DP17" s="50">
        <v>287.09999999999854</v>
      </c>
      <c r="DQ17" s="50">
        <v>411.75</v>
      </c>
      <c r="DR17" s="50">
        <v>705.100000000004</v>
      </c>
      <c r="DS17" s="408"/>
      <c r="DT17" s="50">
        <v>921.79999999999973</v>
      </c>
      <c r="DU17" s="50">
        <v>1969.4499999999771</v>
      </c>
      <c r="DV17" s="50">
        <v>3563.1749999999738</v>
      </c>
      <c r="DW17" s="50">
        <v>3665.7500000000055</v>
      </c>
      <c r="DX17" s="408"/>
      <c r="DY17" s="50">
        <v>0</v>
      </c>
      <c r="DZ17" s="443">
        <v>178.5</v>
      </c>
      <c r="EA17" s="443">
        <v>239.099999999994</v>
      </c>
      <c r="EB17" s="50">
        <v>189.00000000000728</v>
      </c>
      <c r="EC17" s="408"/>
      <c r="ED17" s="50">
        <v>82.575000000000045</v>
      </c>
      <c r="EE17" s="50">
        <v>209.80000000000291</v>
      </c>
      <c r="EF17" s="50">
        <v>201.67500000000109</v>
      </c>
      <c r="EG17" s="50">
        <v>273.60000000000946</v>
      </c>
      <c r="EH17" s="408"/>
      <c r="EI17" s="50">
        <v>74.524999999999636</v>
      </c>
      <c r="EJ17" s="50">
        <v>125.95000000000255</v>
      </c>
      <c r="EK17" s="50">
        <v>0</v>
      </c>
      <c r="EL17" s="50">
        <v>404.90000000001237</v>
      </c>
      <c r="EM17" s="408"/>
      <c r="EN17" s="50">
        <v>0</v>
      </c>
      <c r="EO17" s="50">
        <v>0</v>
      </c>
      <c r="EP17" s="50">
        <v>237.37499999999727</v>
      </c>
      <c r="EQ17" s="50">
        <v>278.70000000001164</v>
      </c>
      <c r="ER17" s="408"/>
      <c r="ES17" s="50">
        <v>659.39999999998372</v>
      </c>
      <c r="ET17" s="50">
        <v>1353.8500000000222</v>
      </c>
      <c r="EU17" s="50">
        <v>2420.7749999999996</v>
      </c>
      <c r="EV17" s="50">
        <v>3084.5999999999985</v>
      </c>
      <c r="EW17" s="408"/>
      <c r="EX17" s="443">
        <v>26.499999999999318</v>
      </c>
      <c r="EY17" s="443">
        <v>196.25000000000182</v>
      </c>
      <c r="EZ17" s="443">
        <v>129.375</v>
      </c>
      <c r="FA17" s="50">
        <v>10.800000000010186</v>
      </c>
      <c r="FB17" s="408"/>
      <c r="FC17" s="50">
        <v>0</v>
      </c>
      <c r="FD17" s="50">
        <v>0</v>
      </c>
      <c r="FE17" s="50">
        <v>95.025000000000546</v>
      </c>
      <c r="FF17" s="50">
        <v>294</v>
      </c>
      <c r="FG17" s="408"/>
      <c r="FH17" s="50">
        <v>0</v>
      </c>
      <c r="FI17" s="50">
        <v>0</v>
      </c>
      <c r="FJ17" s="50">
        <v>384.75</v>
      </c>
      <c r="FK17" s="50">
        <v>106.50000000001091</v>
      </c>
      <c r="FL17" s="408"/>
      <c r="FM17" s="443">
        <v>45.099999999999909</v>
      </c>
      <c r="FN17" s="443">
        <v>230.57500000000073</v>
      </c>
      <c r="FO17" s="443">
        <v>271.05000000000655</v>
      </c>
      <c r="FP17" s="50">
        <v>447</v>
      </c>
      <c r="FQ17" s="408"/>
      <c r="FR17" s="50">
        <v>0</v>
      </c>
      <c r="FS17" s="50">
        <v>0</v>
      </c>
      <c r="FT17" s="50">
        <v>0</v>
      </c>
      <c r="FU17" s="50">
        <v>394.10000000000218</v>
      </c>
      <c r="FV17" s="408"/>
      <c r="FW17" s="474">
        <v>207.64999999999918</v>
      </c>
      <c r="FX17" s="474">
        <v>620.39999999999964</v>
      </c>
      <c r="FY17" s="474">
        <v>900.67500000000757</v>
      </c>
      <c r="FZ17" s="50">
        <v>1267.7499999997999</v>
      </c>
      <c r="GA17" s="408"/>
      <c r="GB17" s="50">
        <v>69.124999999998181</v>
      </c>
      <c r="GC17" s="50">
        <v>133.375</v>
      </c>
      <c r="GD17" s="50">
        <v>220.875</v>
      </c>
      <c r="GE17" s="50">
        <v>391.5</v>
      </c>
      <c r="GF17" s="408"/>
      <c r="GG17" s="50">
        <v>0</v>
      </c>
      <c r="GH17" s="50">
        <v>764.60000000000036</v>
      </c>
      <c r="GI17" s="50">
        <v>0</v>
      </c>
      <c r="GJ17" s="50">
        <v>0</v>
      </c>
      <c r="GK17" s="408"/>
      <c r="GU17" s="9"/>
      <c r="HD17" s="9"/>
      <c r="HM17" s="9"/>
      <c r="HV17" s="9"/>
      <c r="IE17" s="9"/>
      <c r="IN17" s="9"/>
      <c r="IW17" s="9"/>
      <c r="JF17" s="9"/>
      <c r="JO17" s="9"/>
      <c r="JX17" s="9"/>
      <c r="KG17" s="9"/>
      <c r="KP17" s="9"/>
      <c r="LQ17" s="9"/>
      <c r="LZ17" s="9"/>
      <c r="MI17" s="9"/>
      <c r="MR17" s="9"/>
      <c r="NA17" s="9"/>
      <c r="NJ17" s="9"/>
      <c r="NL17" s="9"/>
      <c r="NN17" s="9"/>
      <c r="NO17" s="21"/>
      <c r="NP17" s="9"/>
    </row>
    <row r="18" spans="1:381" ht="18">
      <c r="A18" s="84" t="s">
        <v>4309</v>
      </c>
      <c r="B18" s="46">
        <f>SUM(D18:ZZ18)</f>
        <v>174.59999999999997</v>
      </c>
      <c r="C18" s="42"/>
      <c r="D18" s="50">
        <v>0</v>
      </c>
      <c r="E18" s="50">
        <v>0</v>
      </c>
      <c r="F18" s="50">
        <v>0</v>
      </c>
      <c r="G18" s="50">
        <v>174.59999999999997</v>
      </c>
      <c r="H18" s="408"/>
      <c r="I18" s="50">
        <v>0</v>
      </c>
      <c r="J18" s="50">
        <v>0</v>
      </c>
      <c r="K18" s="50">
        <v>0</v>
      </c>
      <c r="L18" s="50">
        <v>0</v>
      </c>
      <c r="M18" s="408"/>
      <c r="N18" s="50">
        <v>0</v>
      </c>
      <c r="O18" s="50">
        <v>0</v>
      </c>
      <c r="P18" s="50">
        <v>0</v>
      </c>
      <c r="Q18" s="50">
        <v>0</v>
      </c>
      <c r="R18" s="408"/>
      <c r="S18" s="50">
        <v>0</v>
      </c>
      <c r="T18" s="50">
        <v>0</v>
      </c>
      <c r="U18" s="50">
        <v>0</v>
      </c>
      <c r="V18" s="50">
        <v>0</v>
      </c>
      <c r="W18" s="408"/>
      <c r="X18" s="50">
        <v>0</v>
      </c>
      <c r="Y18" s="50">
        <v>0</v>
      </c>
      <c r="Z18" s="50">
        <v>0</v>
      </c>
      <c r="AA18" s="50">
        <v>0</v>
      </c>
      <c r="AB18" s="408"/>
      <c r="AC18" s="50">
        <v>0</v>
      </c>
      <c r="AD18" s="50">
        <v>0</v>
      </c>
      <c r="AE18" s="50">
        <v>0</v>
      </c>
      <c r="AF18" s="50">
        <v>0</v>
      </c>
      <c r="AG18" s="408"/>
      <c r="AH18" s="50">
        <v>0</v>
      </c>
      <c r="AI18" s="50">
        <v>0</v>
      </c>
      <c r="AJ18" s="50">
        <v>0</v>
      </c>
      <c r="AK18" s="50">
        <v>0</v>
      </c>
      <c r="AL18" s="408"/>
      <c r="AM18" s="50">
        <v>0</v>
      </c>
      <c r="AN18" s="50">
        <v>0</v>
      </c>
      <c r="AO18" s="50">
        <v>0</v>
      </c>
      <c r="AP18" s="50">
        <v>0</v>
      </c>
      <c r="AQ18" s="408"/>
      <c r="AR18" s="50">
        <v>0</v>
      </c>
      <c r="AS18" s="50">
        <v>0</v>
      </c>
      <c r="AT18" s="50">
        <v>0</v>
      </c>
      <c r="AU18" s="50">
        <v>0</v>
      </c>
      <c r="AV18" s="408"/>
      <c r="AW18" s="50">
        <v>0</v>
      </c>
      <c r="AX18" s="50">
        <v>0</v>
      </c>
      <c r="AY18" s="50">
        <v>0</v>
      </c>
      <c r="AZ18" s="50">
        <v>0</v>
      </c>
      <c r="BA18" s="408"/>
      <c r="BB18" s="50">
        <v>0</v>
      </c>
      <c r="BC18" s="50">
        <v>0</v>
      </c>
      <c r="BD18" s="50">
        <v>0</v>
      </c>
      <c r="BE18" s="50">
        <v>0</v>
      </c>
      <c r="BF18" s="408"/>
      <c r="BG18" s="50">
        <v>0</v>
      </c>
      <c r="BH18" s="50">
        <v>0</v>
      </c>
      <c r="BI18" s="50">
        <v>0</v>
      </c>
      <c r="BJ18" s="50">
        <v>0</v>
      </c>
      <c r="BK18" s="408"/>
      <c r="BL18" s="50">
        <v>0</v>
      </c>
      <c r="BM18" s="50">
        <v>0</v>
      </c>
      <c r="BN18" s="50">
        <v>0</v>
      </c>
      <c r="BO18" s="50">
        <v>0</v>
      </c>
      <c r="BP18" s="408"/>
      <c r="BQ18" s="50">
        <v>0</v>
      </c>
      <c r="BR18" s="50">
        <v>0</v>
      </c>
      <c r="BS18" s="50">
        <v>0</v>
      </c>
      <c r="BT18" s="50">
        <v>0</v>
      </c>
      <c r="BU18" s="408"/>
      <c r="BV18" s="50">
        <v>0</v>
      </c>
      <c r="BW18" s="50">
        <v>0</v>
      </c>
      <c r="BX18" s="50">
        <v>0</v>
      </c>
      <c r="BY18" s="50">
        <v>0</v>
      </c>
      <c r="BZ18" s="408"/>
      <c r="CA18" s="50">
        <v>0</v>
      </c>
      <c r="CB18" s="50">
        <v>0</v>
      </c>
      <c r="CC18" s="50">
        <v>0</v>
      </c>
      <c r="CD18" s="50">
        <v>0</v>
      </c>
      <c r="CE18" s="408"/>
      <c r="CF18" s="50">
        <v>0</v>
      </c>
      <c r="CG18" s="50">
        <v>0</v>
      </c>
      <c r="CH18" s="50">
        <v>0</v>
      </c>
      <c r="CI18" s="50">
        <v>0</v>
      </c>
      <c r="CJ18" s="408"/>
      <c r="CK18" s="50">
        <v>0</v>
      </c>
      <c r="CL18" s="50">
        <v>0</v>
      </c>
      <c r="CM18" s="50">
        <v>0</v>
      </c>
      <c r="CN18" s="50">
        <v>0</v>
      </c>
      <c r="CO18" s="408"/>
      <c r="CP18" s="50">
        <v>0</v>
      </c>
      <c r="CQ18" s="50">
        <v>0</v>
      </c>
      <c r="CR18" s="50">
        <v>0</v>
      </c>
      <c r="CS18" s="50">
        <v>0</v>
      </c>
      <c r="CT18" s="408"/>
      <c r="CU18" s="50">
        <v>0</v>
      </c>
      <c r="CV18" s="50">
        <v>0</v>
      </c>
      <c r="CW18" s="50">
        <v>0</v>
      </c>
      <c r="CX18" s="50">
        <v>0</v>
      </c>
      <c r="CY18" s="408"/>
      <c r="CZ18" s="50">
        <v>0</v>
      </c>
      <c r="DA18" s="50">
        <v>0</v>
      </c>
      <c r="DB18" s="50">
        <v>0</v>
      </c>
      <c r="DC18" s="50">
        <v>0</v>
      </c>
      <c r="DD18" s="408"/>
      <c r="DE18" s="50">
        <v>0</v>
      </c>
      <c r="DF18" s="50">
        <v>0</v>
      </c>
      <c r="DG18" s="50">
        <v>0</v>
      </c>
      <c r="DH18" s="50">
        <v>0</v>
      </c>
      <c r="DI18" s="408"/>
      <c r="DJ18" s="50">
        <v>0</v>
      </c>
      <c r="DK18" s="50">
        <v>0</v>
      </c>
      <c r="DL18" s="50">
        <v>0</v>
      </c>
      <c r="DM18" s="50">
        <v>0</v>
      </c>
      <c r="DN18" s="408"/>
      <c r="DO18" s="50">
        <v>0</v>
      </c>
      <c r="DP18" s="50">
        <v>0</v>
      </c>
      <c r="DQ18" s="50">
        <v>0</v>
      </c>
      <c r="DR18" s="50">
        <v>0</v>
      </c>
      <c r="DS18" s="408"/>
      <c r="DT18" s="50">
        <v>0</v>
      </c>
      <c r="DU18" s="50">
        <v>0</v>
      </c>
      <c r="DV18" s="50">
        <v>0</v>
      </c>
      <c r="DW18" s="50">
        <v>0</v>
      </c>
      <c r="DX18" s="408"/>
      <c r="DY18" s="50">
        <v>0</v>
      </c>
      <c r="DZ18" s="50">
        <v>0</v>
      </c>
      <c r="EA18" s="50">
        <v>0</v>
      </c>
      <c r="EB18" s="50">
        <v>0</v>
      </c>
      <c r="EC18" s="408"/>
      <c r="ED18" s="50">
        <v>0</v>
      </c>
      <c r="EE18" s="50">
        <v>0</v>
      </c>
      <c r="EF18" s="50">
        <v>0</v>
      </c>
      <c r="EG18" s="50">
        <v>0</v>
      </c>
      <c r="EH18" s="408"/>
      <c r="EI18" s="50">
        <v>0</v>
      </c>
      <c r="EJ18" s="50">
        <v>0</v>
      </c>
      <c r="EK18" s="50">
        <v>0</v>
      </c>
      <c r="EL18" s="50">
        <v>0</v>
      </c>
      <c r="EM18" s="408"/>
      <c r="EN18" s="50">
        <v>0</v>
      </c>
      <c r="EO18" s="50">
        <v>0</v>
      </c>
      <c r="EP18" s="50">
        <v>0</v>
      </c>
      <c r="EQ18" s="50">
        <v>0</v>
      </c>
      <c r="ER18" s="408"/>
      <c r="ES18" s="50">
        <v>0</v>
      </c>
      <c r="ET18" s="50">
        <v>0</v>
      </c>
      <c r="EU18" s="50">
        <v>0</v>
      </c>
      <c r="EV18" s="50">
        <v>0</v>
      </c>
      <c r="EW18" s="408"/>
      <c r="EX18" s="50">
        <v>0</v>
      </c>
      <c r="EY18" s="50">
        <v>0</v>
      </c>
      <c r="EZ18" s="50">
        <v>0</v>
      </c>
      <c r="FA18" s="50">
        <v>0</v>
      </c>
      <c r="FB18" s="408"/>
      <c r="FC18" s="50">
        <v>0</v>
      </c>
      <c r="FD18" s="50">
        <v>0</v>
      </c>
      <c r="FE18" s="50">
        <v>0</v>
      </c>
      <c r="FF18" s="50">
        <v>0</v>
      </c>
      <c r="FG18" s="408"/>
      <c r="FH18" s="50">
        <v>0</v>
      </c>
      <c r="FI18" s="50">
        <v>0</v>
      </c>
      <c r="FJ18" s="50">
        <v>0</v>
      </c>
      <c r="FK18" s="50">
        <v>0</v>
      </c>
      <c r="FL18" s="408"/>
      <c r="FM18" s="50">
        <v>0</v>
      </c>
      <c r="FN18" s="50">
        <v>0</v>
      </c>
      <c r="FO18" s="50">
        <v>0</v>
      </c>
      <c r="FP18" s="50">
        <v>0</v>
      </c>
      <c r="FQ18" s="408"/>
      <c r="FR18" s="50">
        <v>0</v>
      </c>
      <c r="FS18" s="50">
        <v>0</v>
      </c>
      <c r="FT18" s="50">
        <v>0</v>
      </c>
      <c r="FU18" s="50">
        <v>0</v>
      </c>
      <c r="FV18" s="408"/>
      <c r="FW18" s="50">
        <v>0</v>
      </c>
      <c r="FX18" s="50">
        <v>0</v>
      </c>
      <c r="FY18" s="50">
        <v>0</v>
      </c>
      <c r="FZ18" s="50">
        <v>0</v>
      </c>
      <c r="GA18" s="408"/>
      <c r="GB18" s="50">
        <v>0</v>
      </c>
      <c r="GC18" s="50">
        <v>0</v>
      </c>
      <c r="GD18" s="50">
        <v>0</v>
      </c>
      <c r="GE18" s="50">
        <v>0</v>
      </c>
      <c r="GF18" s="408"/>
      <c r="GG18" s="50">
        <v>0</v>
      </c>
      <c r="GH18" s="50">
        <v>0</v>
      </c>
      <c r="GI18" s="50">
        <v>0</v>
      </c>
      <c r="GJ18" s="50">
        <v>0</v>
      </c>
      <c r="GK18" s="408"/>
      <c r="GU18" s="9"/>
      <c r="HD18" s="9"/>
      <c r="HM18" s="9"/>
      <c r="HV18" s="9"/>
      <c r="IE18" s="9"/>
      <c r="IN18" s="9"/>
      <c r="IW18" s="9"/>
      <c r="JF18" s="9"/>
      <c r="JO18" s="9"/>
      <c r="JX18" s="9"/>
      <c r="KG18" s="9"/>
      <c r="KP18" s="9"/>
      <c r="LQ18" s="9"/>
      <c r="LZ18" s="9"/>
      <c r="MI18" s="9"/>
      <c r="MR18" s="9"/>
      <c r="NA18" s="9"/>
      <c r="NJ18" s="9"/>
      <c r="NL18" s="9"/>
      <c r="NN18" s="9"/>
      <c r="NO18" s="21"/>
      <c r="NP18" s="9"/>
    </row>
    <row r="19" spans="1:381" ht="18">
      <c r="A19" s="40" t="s">
        <v>728</v>
      </c>
      <c r="B19" s="46">
        <f>SUM(D19:ZZ19)</f>
        <v>51956.525000000111</v>
      </c>
      <c r="C19" s="42"/>
      <c r="D19" s="50">
        <v>0</v>
      </c>
      <c r="E19" s="50">
        <v>0</v>
      </c>
      <c r="F19" s="50">
        <v>100.5</v>
      </c>
      <c r="G19" s="50">
        <v>612.79999999999984</v>
      </c>
      <c r="H19" s="408"/>
      <c r="I19" s="50">
        <v>46.199999999999989</v>
      </c>
      <c r="J19" s="50">
        <v>0</v>
      </c>
      <c r="K19" s="50">
        <v>0</v>
      </c>
      <c r="L19" s="50">
        <v>210.50000000000006</v>
      </c>
      <c r="M19" s="408"/>
      <c r="N19" s="50">
        <v>62.599999999999966</v>
      </c>
      <c r="O19" s="50">
        <v>371.99999999999983</v>
      </c>
      <c r="P19" s="50">
        <v>387.67499999999995</v>
      </c>
      <c r="Q19" s="50">
        <v>514.7999999999995</v>
      </c>
      <c r="R19" s="408"/>
      <c r="S19" s="396">
        <v>60.650000000000034</v>
      </c>
      <c r="T19" s="50">
        <v>93.699999999999932</v>
      </c>
      <c r="U19" s="438">
        <v>260.77499999999986</v>
      </c>
      <c r="V19" s="50">
        <v>345.59999999999968</v>
      </c>
      <c r="W19" s="408"/>
      <c r="X19" s="50">
        <v>78.400000000000091</v>
      </c>
      <c r="Y19" s="50">
        <v>359.75000000000023</v>
      </c>
      <c r="Z19" s="50">
        <v>265.72500000000014</v>
      </c>
      <c r="AA19" s="50">
        <v>330.59999999999945</v>
      </c>
      <c r="AB19" s="408"/>
      <c r="AC19" s="50">
        <v>46.049999999999955</v>
      </c>
      <c r="AD19" s="50">
        <v>323.10000000000014</v>
      </c>
      <c r="AE19" s="50">
        <v>479.24999999999966</v>
      </c>
      <c r="AF19" s="50">
        <v>337.59999999999945</v>
      </c>
      <c r="AG19" s="408"/>
      <c r="AH19" s="50">
        <v>46.525000000000091</v>
      </c>
      <c r="AI19" s="50">
        <v>570.54999999999973</v>
      </c>
      <c r="AJ19" s="50">
        <v>612.44999999999959</v>
      </c>
      <c r="AK19" s="50">
        <v>652.40000000000055</v>
      </c>
      <c r="AL19" s="408"/>
      <c r="AM19" s="396">
        <v>112.65000000000009</v>
      </c>
      <c r="AN19" s="396">
        <v>271.09999999999945</v>
      </c>
      <c r="AO19" s="396">
        <v>226.64999999999952</v>
      </c>
      <c r="AP19" s="50">
        <v>700.39999999999964</v>
      </c>
      <c r="AQ19" s="408"/>
      <c r="AR19" s="50">
        <v>47.799999999999727</v>
      </c>
      <c r="AS19" s="50">
        <v>65.999999999999545</v>
      </c>
      <c r="AT19" s="50">
        <v>293.17499999999905</v>
      </c>
      <c r="AU19" s="50">
        <v>244.9</v>
      </c>
      <c r="AV19" s="408"/>
      <c r="AW19" s="50">
        <v>0</v>
      </c>
      <c r="AX19" s="50">
        <v>278.29999999999973</v>
      </c>
      <c r="AY19" s="50">
        <v>31.574999999999591</v>
      </c>
      <c r="AZ19" s="50">
        <v>948.800000000002</v>
      </c>
      <c r="BA19" s="408"/>
      <c r="BB19" s="50">
        <v>0</v>
      </c>
      <c r="BC19" s="50">
        <v>172.64999999999964</v>
      </c>
      <c r="BD19" s="50">
        <v>301.42499999999973</v>
      </c>
      <c r="BE19" s="50">
        <v>427.4</v>
      </c>
      <c r="BF19" s="408"/>
      <c r="BG19" s="50">
        <v>114.52500000000009</v>
      </c>
      <c r="BH19" s="50">
        <v>199.54999999999973</v>
      </c>
      <c r="BI19" s="50">
        <v>182.24999999999932</v>
      </c>
      <c r="BJ19" s="50">
        <v>509.3</v>
      </c>
      <c r="BK19" s="408"/>
      <c r="BL19" s="50">
        <v>0</v>
      </c>
      <c r="BM19" s="50">
        <v>12.099999999999454</v>
      </c>
      <c r="BN19" s="50">
        <v>384.75000000000068</v>
      </c>
      <c r="BO19" s="50">
        <v>388.4</v>
      </c>
      <c r="BP19" s="408"/>
      <c r="BQ19" s="50">
        <v>88.899999999999636</v>
      </c>
      <c r="BR19" s="50">
        <v>165.24999999999864</v>
      </c>
      <c r="BS19" s="50">
        <v>277.72500000000082</v>
      </c>
      <c r="BT19" s="50">
        <v>453.40000000000055</v>
      </c>
      <c r="BU19" s="408"/>
      <c r="BV19" s="50">
        <v>0</v>
      </c>
      <c r="BW19" s="50">
        <v>348.19999999999891</v>
      </c>
      <c r="BX19" s="50">
        <v>170.92500000000041</v>
      </c>
      <c r="BY19" s="50">
        <v>356.79999999999927</v>
      </c>
      <c r="BZ19" s="408"/>
      <c r="CA19" s="50">
        <v>0</v>
      </c>
      <c r="CB19" s="50">
        <v>103.35000000000036</v>
      </c>
      <c r="CC19" s="50">
        <v>293.25</v>
      </c>
      <c r="CD19" s="50">
        <v>666.79999999999745</v>
      </c>
      <c r="CE19" s="408"/>
      <c r="CF19" s="50">
        <v>0</v>
      </c>
      <c r="CG19" s="50">
        <v>317.54999999999927</v>
      </c>
      <c r="CH19" s="50">
        <v>293.40000000000055</v>
      </c>
      <c r="CI19" s="50">
        <v>149.10000000000036</v>
      </c>
      <c r="CJ19" s="408"/>
      <c r="CK19" s="50">
        <v>64.125000000000455</v>
      </c>
      <c r="CL19" s="50">
        <v>250.5</v>
      </c>
      <c r="CM19" s="50">
        <v>130.95000000000027</v>
      </c>
      <c r="CN19" s="50">
        <v>268.10000000000002</v>
      </c>
      <c r="CO19" s="408"/>
      <c r="CP19" s="443">
        <v>124.20000000000027</v>
      </c>
      <c r="CQ19" s="443">
        <v>271.89999999999964</v>
      </c>
      <c r="CR19" s="443">
        <v>112.64999999999986</v>
      </c>
      <c r="CS19" s="50">
        <v>478.10000000000218</v>
      </c>
      <c r="CT19" s="408"/>
      <c r="CU19" s="50">
        <v>0</v>
      </c>
      <c r="CV19" s="50">
        <v>298.67500000000018</v>
      </c>
      <c r="CW19" s="50">
        <v>122.62500000000068</v>
      </c>
      <c r="CX19" s="50">
        <v>301.80000000000291</v>
      </c>
      <c r="CY19" s="408"/>
      <c r="CZ19" s="50">
        <v>0</v>
      </c>
      <c r="DA19" s="50">
        <v>55.750000000003638</v>
      </c>
      <c r="DB19" s="50">
        <v>27.000000000000682</v>
      </c>
      <c r="DC19" s="50">
        <v>306.60000000000002</v>
      </c>
      <c r="DD19" s="408"/>
      <c r="DE19" s="443">
        <v>297.55000000000018</v>
      </c>
      <c r="DF19" s="443">
        <v>1062.8499999999985</v>
      </c>
      <c r="DG19" s="443">
        <v>2375.0250000000015</v>
      </c>
      <c r="DH19" s="50">
        <v>2126.6000000000022</v>
      </c>
      <c r="DI19" s="408"/>
      <c r="DJ19" s="443">
        <v>128.15000000000009</v>
      </c>
      <c r="DK19" s="443">
        <v>112.69999999999982</v>
      </c>
      <c r="DL19" s="443">
        <v>431.25000000000273</v>
      </c>
      <c r="DM19" s="50">
        <v>825.29999999999927</v>
      </c>
      <c r="DN19" s="408"/>
      <c r="DO19" s="50">
        <v>0</v>
      </c>
      <c r="DP19" s="50">
        <v>243.75</v>
      </c>
      <c r="DQ19" s="50">
        <v>312.07500000000164</v>
      </c>
      <c r="DR19" s="50">
        <v>572.29999999999927</v>
      </c>
      <c r="DS19" s="408"/>
      <c r="DT19" s="50">
        <v>876.82499999999982</v>
      </c>
      <c r="DU19" s="50">
        <v>1457.5999999999713</v>
      </c>
      <c r="DV19" s="50">
        <v>2462.7750000000415</v>
      </c>
      <c r="DW19" s="50">
        <v>2754.2000000000062</v>
      </c>
      <c r="DX19" s="408"/>
      <c r="DY19" s="50">
        <v>0</v>
      </c>
      <c r="DZ19" s="443">
        <v>69.299999999999272</v>
      </c>
      <c r="EA19" s="443">
        <v>173.62500000000273</v>
      </c>
      <c r="EB19" s="50">
        <v>226.80000000000291</v>
      </c>
      <c r="EC19" s="408"/>
      <c r="ED19" s="50">
        <v>113.20000000000016</v>
      </c>
      <c r="EE19" s="50">
        <v>0</v>
      </c>
      <c r="EF19" s="50">
        <v>333.22500000000491</v>
      </c>
      <c r="EG19" s="50">
        <v>343.20000000000437</v>
      </c>
      <c r="EH19" s="408"/>
      <c r="EI19" s="50">
        <v>88.400000000000546</v>
      </c>
      <c r="EJ19" s="50">
        <v>88.649999999999636</v>
      </c>
      <c r="EK19" s="50">
        <v>0</v>
      </c>
      <c r="EL19" s="50">
        <v>703.70000000000073</v>
      </c>
      <c r="EM19" s="408"/>
      <c r="EN19" s="50">
        <v>0</v>
      </c>
      <c r="EO19" s="50">
        <v>0</v>
      </c>
      <c r="EP19" s="50">
        <v>224.25000000000819</v>
      </c>
      <c r="EQ19" s="50">
        <v>403.60000000000218</v>
      </c>
      <c r="ER19" s="408"/>
      <c r="ES19" s="50">
        <v>554.97500000000537</v>
      </c>
      <c r="ET19" s="50">
        <v>1360.9000000000433</v>
      </c>
      <c r="EU19" s="50">
        <v>1055.1000000000001</v>
      </c>
      <c r="EV19" s="50">
        <v>3596.0999999999985</v>
      </c>
      <c r="EW19" s="408"/>
      <c r="EX19" s="443">
        <v>0.32500000000004547</v>
      </c>
      <c r="EY19" s="443">
        <v>115.99999999999818</v>
      </c>
      <c r="EZ19" s="443">
        <v>137.47500000000218</v>
      </c>
      <c r="FA19" s="50">
        <v>237</v>
      </c>
      <c r="FB19" s="408"/>
      <c r="FC19" s="50">
        <v>0</v>
      </c>
      <c r="FD19" s="50">
        <v>0</v>
      </c>
      <c r="FE19" s="50">
        <v>86.325000000001637</v>
      </c>
      <c r="FF19" s="50">
        <v>321.90000000000003</v>
      </c>
      <c r="FG19" s="408"/>
      <c r="FH19" s="50">
        <v>0</v>
      </c>
      <c r="FI19" s="50">
        <v>0</v>
      </c>
      <c r="FJ19" s="50">
        <v>296.85000000000218</v>
      </c>
      <c r="FK19" s="50">
        <v>293.90000000000146</v>
      </c>
      <c r="FL19" s="408"/>
      <c r="FM19" s="443">
        <v>33</v>
      </c>
      <c r="FN19" s="443">
        <v>178.45000000000073</v>
      </c>
      <c r="FO19" s="443">
        <v>300.82500000000709</v>
      </c>
      <c r="FP19" s="50">
        <v>392.8</v>
      </c>
      <c r="FQ19" s="408"/>
      <c r="FR19" s="50">
        <v>0</v>
      </c>
      <c r="FS19" s="50">
        <v>0</v>
      </c>
      <c r="FT19" s="50">
        <v>0</v>
      </c>
      <c r="FU19" s="50">
        <v>233.09999999999854</v>
      </c>
      <c r="FV19" s="408"/>
      <c r="FW19" s="474">
        <v>272.77499999999964</v>
      </c>
      <c r="FX19" s="474">
        <v>508.55000000000291</v>
      </c>
      <c r="FY19" s="474">
        <v>782.32500000001801</v>
      </c>
      <c r="FZ19" s="50">
        <v>1253.8999999999774</v>
      </c>
      <c r="GA19" s="408"/>
      <c r="GB19" s="50">
        <v>96.875</v>
      </c>
      <c r="GC19" s="50">
        <v>139.5</v>
      </c>
      <c r="GD19" s="50">
        <v>225.00000000000273</v>
      </c>
      <c r="GE19" s="50">
        <v>252.5</v>
      </c>
      <c r="GF19" s="408"/>
      <c r="GG19" s="50">
        <v>0</v>
      </c>
      <c r="GH19" s="50">
        <v>841.649999999996</v>
      </c>
      <c r="GI19" s="50">
        <v>0</v>
      </c>
      <c r="GJ19" s="50">
        <v>0</v>
      </c>
      <c r="GK19" s="408"/>
      <c r="GT19" s="18"/>
      <c r="GU19" s="9"/>
      <c r="HC19" s="18"/>
      <c r="HD19" s="9"/>
      <c r="HM19" s="9"/>
      <c r="HV19" s="9"/>
      <c r="IE19" s="9"/>
      <c r="IN19" s="9"/>
      <c r="IW19" s="9"/>
      <c r="JF19" s="9"/>
      <c r="JO19" s="9"/>
      <c r="JX19" s="9"/>
      <c r="KG19" s="9"/>
      <c r="KP19" s="9"/>
      <c r="LQ19" s="9"/>
      <c r="LZ19" s="9"/>
      <c r="MI19" s="9"/>
      <c r="MR19" s="9"/>
      <c r="NA19" s="9"/>
      <c r="NJ19" s="9"/>
      <c r="NL19" s="9"/>
      <c r="NN19" s="9"/>
      <c r="NP19" s="9"/>
    </row>
    <row r="20" spans="1:381" ht="18">
      <c r="A20" s="40" t="s">
        <v>4006</v>
      </c>
      <c r="B20" s="46">
        <f>SUM(D20:ZZ20)</f>
        <v>250.40000000000003</v>
      </c>
      <c r="C20" s="42"/>
      <c r="D20" s="50">
        <v>0</v>
      </c>
      <c r="E20" s="50">
        <v>0</v>
      </c>
      <c r="F20" s="50">
        <v>0</v>
      </c>
      <c r="G20" s="50">
        <v>250.40000000000003</v>
      </c>
      <c r="H20" s="408"/>
      <c r="I20" s="50">
        <v>0</v>
      </c>
      <c r="J20" s="50">
        <v>0</v>
      </c>
      <c r="K20" s="50">
        <v>0</v>
      </c>
      <c r="L20" s="50">
        <v>0</v>
      </c>
      <c r="M20" s="408"/>
      <c r="N20" s="50">
        <v>0</v>
      </c>
      <c r="O20" s="50">
        <v>0</v>
      </c>
      <c r="P20" s="50">
        <v>0</v>
      </c>
      <c r="Q20" s="50">
        <v>0</v>
      </c>
      <c r="R20" s="408"/>
      <c r="S20" s="50">
        <v>0</v>
      </c>
      <c r="T20" s="50">
        <v>0</v>
      </c>
      <c r="U20" s="50">
        <v>0</v>
      </c>
      <c r="V20" s="50">
        <v>0</v>
      </c>
      <c r="W20" s="408"/>
      <c r="X20" s="50">
        <v>0</v>
      </c>
      <c r="Y20" s="50">
        <v>0</v>
      </c>
      <c r="Z20" s="50">
        <v>0</v>
      </c>
      <c r="AA20" s="50">
        <v>0</v>
      </c>
      <c r="AB20" s="408"/>
      <c r="AC20" s="50">
        <v>0</v>
      </c>
      <c r="AD20" s="50">
        <v>0</v>
      </c>
      <c r="AE20" s="50">
        <v>0</v>
      </c>
      <c r="AF20" s="50">
        <v>0</v>
      </c>
      <c r="AG20" s="408"/>
      <c r="AH20" s="50">
        <v>0</v>
      </c>
      <c r="AI20" s="50">
        <v>0</v>
      </c>
      <c r="AJ20" s="50">
        <v>0</v>
      </c>
      <c r="AK20" s="50">
        <v>0</v>
      </c>
      <c r="AL20" s="408"/>
      <c r="AM20" s="50">
        <v>0</v>
      </c>
      <c r="AN20" s="50">
        <v>0</v>
      </c>
      <c r="AO20" s="50">
        <v>0</v>
      </c>
      <c r="AP20" s="50">
        <v>0</v>
      </c>
      <c r="AQ20" s="408"/>
      <c r="AR20" s="50">
        <v>0</v>
      </c>
      <c r="AS20" s="50">
        <v>0</v>
      </c>
      <c r="AT20" s="50">
        <v>0</v>
      </c>
      <c r="AU20" s="50">
        <v>0</v>
      </c>
      <c r="AV20" s="408"/>
      <c r="AW20" s="50">
        <v>0</v>
      </c>
      <c r="AX20" s="50">
        <v>0</v>
      </c>
      <c r="AY20" s="50">
        <v>0</v>
      </c>
      <c r="AZ20" s="50">
        <v>0</v>
      </c>
      <c r="BA20" s="408"/>
      <c r="BB20" s="50">
        <v>0</v>
      </c>
      <c r="BC20" s="50">
        <v>0</v>
      </c>
      <c r="BD20" s="50">
        <v>0</v>
      </c>
      <c r="BE20" s="50">
        <v>0</v>
      </c>
      <c r="BF20" s="408"/>
      <c r="BG20" s="50">
        <v>0</v>
      </c>
      <c r="BH20" s="50">
        <v>0</v>
      </c>
      <c r="BI20" s="50">
        <v>0</v>
      </c>
      <c r="BJ20" s="50">
        <v>0</v>
      </c>
      <c r="BK20" s="408"/>
      <c r="BL20" s="50">
        <v>0</v>
      </c>
      <c r="BM20" s="50">
        <v>0</v>
      </c>
      <c r="BN20" s="50">
        <v>0</v>
      </c>
      <c r="BO20" s="50">
        <v>0</v>
      </c>
      <c r="BP20" s="408"/>
      <c r="BQ20" s="50">
        <v>0</v>
      </c>
      <c r="BR20" s="50">
        <v>0</v>
      </c>
      <c r="BS20" s="50">
        <v>0</v>
      </c>
      <c r="BT20" s="50">
        <v>0</v>
      </c>
      <c r="BU20" s="408"/>
      <c r="BV20" s="50">
        <v>0</v>
      </c>
      <c r="BW20" s="50">
        <v>0</v>
      </c>
      <c r="BX20" s="50">
        <v>0</v>
      </c>
      <c r="BY20" s="50">
        <v>0</v>
      </c>
      <c r="BZ20" s="408"/>
      <c r="CA20" s="50">
        <v>0</v>
      </c>
      <c r="CB20" s="50">
        <v>0</v>
      </c>
      <c r="CC20" s="50">
        <v>0</v>
      </c>
      <c r="CD20" s="50">
        <v>0</v>
      </c>
      <c r="CE20" s="408"/>
      <c r="CF20" s="50">
        <v>0</v>
      </c>
      <c r="CG20" s="50">
        <v>0</v>
      </c>
      <c r="CH20" s="50">
        <v>0</v>
      </c>
      <c r="CI20" s="50">
        <v>0</v>
      </c>
      <c r="CJ20" s="408"/>
      <c r="CK20" s="50">
        <v>0</v>
      </c>
      <c r="CL20" s="50">
        <v>0</v>
      </c>
      <c r="CM20" s="50">
        <v>0</v>
      </c>
      <c r="CN20" s="50">
        <v>0</v>
      </c>
      <c r="CO20" s="408"/>
      <c r="CP20" s="50">
        <v>0</v>
      </c>
      <c r="CQ20" s="50">
        <v>0</v>
      </c>
      <c r="CR20" s="50">
        <v>0</v>
      </c>
      <c r="CS20" s="50">
        <v>0</v>
      </c>
      <c r="CT20" s="408"/>
      <c r="CU20" s="50">
        <v>0</v>
      </c>
      <c r="CV20" s="50">
        <v>0</v>
      </c>
      <c r="CW20" s="50">
        <v>0</v>
      </c>
      <c r="CX20" s="50">
        <v>0</v>
      </c>
      <c r="CY20" s="408"/>
      <c r="CZ20" s="50">
        <v>0</v>
      </c>
      <c r="DA20" s="50">
        <v>0</v>
      </c>
      <c r="DB20" s="50">
        <v>0</v>
      </c>
      <c r="DC20" s="50">
        <v>0</v>
      </c>
      <c r="DD20" s="408"/>
      <c r="DE20" s="50">
        <v>0</v>
      </c>
      <c r="DF20" s="50">
        <v>0</v>
      </c>
      <c r="DG20" s="50">
        <v>0</v>
      </c>
      <c r="DH20" s="50">
        <v>0</v>
      </c>
      <c r="DI20" s="408"/>
      <c r="DJ20" s="50">
        <v>0</v>
      </c>
      <c r="DK20" s="50">
        <v>0</v>
      </c>
      <c r="DL20" s="50">
        <v>0</v>
      </c>
      <c r="DM20" s="50">
        <v>0</v>
      </c>
      <c r="DN20" s="408"/>
      <c r="DO20" s="50">
        <v>0</v>
      </c>
      <c r="DP20" s="50">
        <v>0</v>
      </c>
      <c r="DQ20" s="50">
        <v>0</v>
      </c>
      <c r="DR20" s="50">
        <v>0</v>
      </c>
      <c r="DS20" s="408"/>
      <c r="DT20" s="50">
        <v>0</v>
      </c>
      <c r="DU20" s="50">
        <v>0</v>
      </c>
      <c r="DV20" s="50">
        <v>0</v>
      </c>
      <c r="DW20" s="50">
        <v>0</v>
      </c>
      <c r="DX20" s="408"/>
      <c r="DY20" s="50">
        <v>0</v>
      </c>
      <c r="DZ20" s="50">
        <v>0</v>
      </c>
      <c r="EA20" s="50">
        <v>0</v>
      </c>
      <c r="EB20" s="50">
        <v>0</v>
      </c>
      <c r="EC20" s="408"/>
      <c r="ED20" s="50">
        <v>0</v>
      </c>
      <c r="EE20" s="50">
        <v>0</v>
      </c>
      <c r="EF20" s="50">
        <v>0</v>
      </c>
      <c r="EG20" s="50">
        <v>0</v>
      </c>
      <c r="EH20" s="408"/>
      <c r="EI20" s="50">
        <v>0</v>
      </c>
      <c r="EJ20" s="50">
        <v>0</v>
      </c>
      <c r="EK20" s="50">
        <v>0</v>
      </c>
      <c r="EL20" s="50">
        <v>0</v>
      </c>
      <c r="EM20" s="408"/>
      <c r="EN20" s="50">
        <v>0</v>
      </c>
      <c r="EO20" s="50">
        <v>0</v>
      </c>
      <c r="EP20" s="50">
        <v>0</v>
      </c>
      <c r="EQ20" s="50">
        <v>0</v>
      </c>
      <c r="ER20" s="408"/>
      <c r="ES20" s="50">
        <v>0</v>
      </c>
      <c r="ET20" s="50">
        <v>0</v>
      </c>
      <c r="EU20" s="50">
        <v>0</v>
      </c>
      <c r="EV20" s="50">
        <v>0</v>
      </c>
      <c r="EW20" s="408"/>
      <c r="EX20" s="50">
        <v>0</v>
      </c>
      <c r="EY20" s="50">
        <v>0</v>
      </c>
      <c r="EZ20" s="50">
        <v>0</v>
      </c>
      <c r="FA20" s="50">
        <v>0</v>
      </c>
      <c r="FB20" s="408"/>
      <c r="FC20" s="50">
        <v>0</v>
      </c>
      <c r="FD20" s="50">
        <v>0</v>
      </c>
      <c r="FE20" s="50">
        <v>0</v>
      </c>
      <c r="FF20" s="50">
        <v>0</v>
      </c>
      <c r="FG20" s="408"/>
      <c r="FH20" s="50">
        <v>0</v>
      </c>
      <c r="FI20" s="50">
        <v>0</v>
      </c>
      <c r="FJ20" s="50">
        <v>0</v>
      </c>
      <c r="FK20" s="50">
        <v>0</v>
      </c>
      <c r="FL20" s="408"/>
      <c r="FM20" s="50">
        <v>0</v>
      </c>
      <c r="FN20" s="50">
        <v>0</v>
      </c>
      <c r="FO20" s="50">
        <v>0</v>
      </c>
      <c r="FP20" s="50">
        <v>0</v>
      </c>
      <c r="FQ20" s="408"/>
      <c r="FR20" s="50">
        <v>0</v>
      </c>
      <c r="FS20" s="50">
        <v>0</v>
      </c>
      <c r="FT20" s="50">
        <v>0</v>
      </c>
      <c r="FU20" s="50">
        <v>0</v>
      </c>
      <c r="FV20" s="408"/>
      <c r="FW20" s="50">
        <v>0</v>
      </c>
      <c r="FX20" s="50">
        <v>0</v>
      </c>
      <c r="FY20" s="50">
        <v>0</v>
      </c>
      <c r="FZ20" s="50">
        <v>0</v>
      </c>
      <c r="GA20" s="408"/>
      <c r="GB20" s="50">
        <v>0</v>
      </c>
      <c r="GC20" s="50">
        <v>0</v>
      </c>
      <c r="GD20" s="50">
        <v>0</v>
      </c>
      <c r="GE20" s="50">
        <v>0</v>
      </c>
      <c r="GF20" s="408"/>
      <c r="GG20" s="50">
        <v>0</v>
      </c>
      <c r="GH20" s="50">
        <v>0</v>
      </c>
      <c r="GI20" s="50">
        <v>0</v>
      </c>
      <c r="GJ20" s="50">
        <v>0</v>
      </c>
      <c r="GK20" s="408"/>
      <c r="GU20" s="9"/>
      <c r="HD20" s="9"/>
      <c r="HM20" s="9"/>
      <c r="HV20" s="9"/>
      <c r="IE20" s="9"/>
      <c r="IN20" s="9"/>
      <c r="IW20" s="9"/>
      <c r="JF20" s="9"/>
      <c r="JO20" s="9"/>
      <c r="JX20" s="9"/>
      <c r="KG20" s="9"/>
      <c r="KP20" s="9"/>
      <c r="LQ20" s="9"/>
      <c r="LZ20" s="9"/>
      <c r="MI20" s="9"/>
      <c r="MR20" s="9"/>
      <c r="NA20" s="9"/>
      <c r="NJ20" s="9"/>
      <c r="NL20" s="9"/>
      <c r="NM20" s="21"/>
      <c r="NN20" s="9"/>
      <c r="NO20" s="21"/>
      <c r="NP20" s="9"/>
    </row>
    <row r="21" spans="1:381" s="39" customFormat="1" ht="18">
      <c r="A21" s="40" t="s">
        <v>1927</v>
      </c>
      <c r="B21" s="46">
        <f>SUM(D21:ZZ21)</f>
        <v>30203.450000000077</v>
      </c>
      <c r="C21" s="42"/>
      <c r="D21" s="50">
        <v>0</v>
      </c>
      <c r="E21" s="50">
        <v>0</v>
      </c>
      <c r="F21" s="50">
        <v>100.05000000000001</v>
      </c>
      <c r="G21" s="50">
        <v>203.49999999999997</v>
      </c>
      <c r="H21" s="408"/>
      <c r="I21" s="50">
        <v>0</v>
      </c>
      <c r="J21" s="50">
        <v>0</v>
      </c>
      <c r="K21" s="50">
        <v>0</v>
      </c>
      <c r="L21" s="50">
        <v>66</v>
      </c>
      <c r="M21" s="408"/>
      <c r="N21" s="50">
        <v>0</v>
      </c>
      <c r="O21" s="50">
        <v>0</v>
      </c>
      <c r="P21" s="50">
        <v>344.85</v>
      </c>
      <c r="Q21" s="50">
        <v>354.39999999999986</v>
      </c>
      <c r="R21" s="408"/>
      <c r="S21" s="396">
        <v>0</v>
      </c>
      <c r="T21" s="50">
        <v>0</v>
      </c>
      <c r="U21" s="438">
        <v>41.024999999999693</v>
      </c>
      <c r="V21" s="50">
        <v>243.7999999999995</v>
      </c>
      <c r="W21" s="408"/>
      <c r="X21" s="50">
        <v>0</v>
      </c>
      <c r="Y21" s="50">
        <v>0</v>
      </c>
      <c r="Z21" s="50">
        <v>154.125</v>
      </c>
      <c r="AA21" s="50">
        <v>417.99999999999977</v>
      </c>
      <c r="AB21" s="408"/>
      <c r="AC21" s="50">
        <v>0</v>
      </c>
      <c r="AD21" s="50">
        <v>0</v>
      </c>
      <c r="AE21" s="50">
        <v>404.625</v>
      </c>
      <c r="AF21" s="50">
        <v>718.39999999999964</v>
      </c>
      <c r="AG21" s="408"/>
      <c r="AH21" s="50">
        <v>0</v>
      </c>
      <c r="AI21" s="50">
        <v>0</v>
      </c>
      <c r="AJ21" s="50">
        <v>255.75</v>
      </c>
      <c r="AK21" s="50">
        <v>596.29999999999973</v>
      </c>
      <c r="AL21" s="408"/>
      <c r="AM21" s="396">
        <v>0</v>
      </c>
      <c r="AN21" s="396">
        <v>0</v>
      </c>
      <c r="AO21" s="396">
        <v>297.26249999999993</v>
      </c>
      <c r="AP21" s="50">
        <v>316.5</v>
      </c>
      <c r="AQ21" s="408"/>
      <c r="AR21" s="50">
        <v>0</v>
      </c>
      <c r="AS21" s="50">
        <v>0</v>
      </c>
      <c r="AT21" s="50">
        <v>71.099999999999795</v>
      </c>
      <c r="AU21" s="50">
        <v>38.4</v>
      </c>
      <c r="AV21" s="408"/>
      <c r="AW21" s="50">
        <v>0</v>
      </c>
      <c r="AX21" s="50">
        <v>0</v>
      </c>
      <c r="AY21" s="50">
        <v>405.67499999999905</v>
      </c>
      <c r="AZ21" s="50">
        <v>895.30000000000109</v>
      </c>
      <c r="BA21" s="408"/>
      <c r="BB21" s="50">
        <v>0</v>
      </c>
      <c r="BC21" s="50">
        <v>0</v>
      </c>
      <c r="BD21" s="50">
        <v>244.875</v>
      </c>
      <c r="BE21" s="50">
        <v>446.3</v>
      </c>
      <c r="BF21" s="408"/>
      <c r="BG21" s="50">
        <v>0</v>
      </c>
      <c r="BH21" s="50">
        <v>0</v>
      </c>
      <c r="BI21" s="50">
        <v>71.174999999999727</v>
      </c>
      <c r="BJ21" s="50">
        <v>0</v>
      </c>
      <c r="BK21" s="408"/>
      <c r="BL21" s="50">
        <v>0</v>
      </c>
      <c r="BM21" s="50">
        <v>0</v>
      </c>
      <c r="BN21" s="50">
        <v>348.75</v>
      </c>
      <c r="BO21" s="50">
        <v>81.5</v>
      </c>
      <c r="BP21" s="408"/>
      <c r="BQ21" s="50">
        <v>0</v>
      </c>
      <c r="BR21" s="50">
        <v>0</v>
      </c>
      <c r="BS21" s="50">
        <v>423.45000000000027</v>
      </c>
      <c r="BT21" s="50">
        <v>406.49999999999909</v>
      </c>
      <c r="BU21" s="408"/>
      <c r="BV21" s="50">
        <v>0</v>
      </c>
      <c r="BW21" s="50">
        <v>0</v>
      </c>
      <c r="BX21" s="50">
        <v>361.87499999999932</v>
      </c>
      <c r="BY21" s="50">
        <v>491.40000000000055</v>
      </c>
      <c r="BZ21" s="408"/>
      <c r="CA21" s="50">
        <v>0</v>
      </c>
      <c r="CB21" s="50">
        <v>0</v>
      </c>
      <c r="CC21" s="50">
        <v>332.17499999999973</v>
      </c>
      <c r="CD21" s="50">
        <v>243</v>
      </c>
      <c r="CE21" s="408"/>
      <c r="CF21" s="50">
        <v>0</v>
      </c>
      <c r="CG21" s="50">
        <v>0</v>
      </c>
      <c r="CH21" s="50">
        <v>367.08750000000055</v>
      </c>
      <c r="CI21" s="50">
        <v>302.50000000000091</v>
      </c>
      <c r="CJ21" s="408"/>
      <c r="CK21" s="50">
        <v>0</v>
      </c>
      <c r="CL21" s="50">
        <v>0</v>
      </c>
      <c r="CM21" s="50">
        <v>271.57500000000027</v>
      </c>
      <c r="CN21" s="50">
        <v>423.19999999999993</v>
      </c>
      <c r="CO21" s="408"/>
      <c r="CP21" s="443">
        <v>0</v>
      </c>
      <c r="CQ21" s="443">
        <v>0</v>
      </c>
      <c r="CR21" s="443">
        <v>91.875000000000682</v>
      </c>
      <c r="CS21" s="50">
        <v>496.10000000000127</v>
      </c>
      <c r="CT21" s="408"/>
      <c r="CU21" s="50">
        <v>0</v>
      </c>
      <c r="CV21" s="50">
        <v>0</v>
      </c>
      <c r="CW21" s="50">
        <v>400.79999999999905</v>
      </c>
      <c r="CX21" s="50">
        <v>208.70000000000164</v>
      </c>
      <c r="CY21" s="408"/>
      <c r="CZ21" s="50">
        <v>0</v>
      </c>
      <c r="DA21" s="50">
        <v>0</v>
      </c>
      <c r="DB21" s="50">
        <v>59.399999999998499</v>
      </c>
      <c r="DC21" s="50">
        <v>42</v>
      </c>
      <c r="DD21" s="408"/>
      <c r="DE21" s="443">
        <v>0</v>
      </c>
      <c r="DF21" s="443">
        <v>0</v>
      </c>
      <c r="DG21" s="443">
        <v>890.40000000000009</v>
      </c>
      <c r="DH21" s="50">
        <v>1496.2999999999975</v>
      </c>
      <c r="DI21" s="408"/>
      <c r="DJ21" s="443">
        <v>0</v>
      </c>
      <c r="DK21" s="443">
        <v>0</v>
      </c>
      <c r="DL21" s="443">
        <v>330.60000000000218</v>
      </c>
      <c r="DM21" s="50">
        <v>356.49999999999636</v>
      </c>
      <c r="DN21" s="408"/>
      <c r="DO21" s="50">
        <v>0</v>
      </c>
      <c r="DP21" s="50">
        <v>0</v>
      </c>
      <c r="DQ21" s="50">
        <v>251.10000000000218</v>
      </c>
      <c r="DR21" s="50">
        <v>482.49999999999818</v>
      </c>
      <c r="DS21" s="408"/>
      <c r="DT21" s="50">
        <v>0</v>
      </c>
      <c r="DU21" s="50">
        <v>0</v>
      </c>
      <c r="DV21" s="50">
        <v>1718.9250000000611</v>
      </c>
      <c r="DW21" s="50">
        <v>2066.399999999996</v>
      </c>
      <c r="DX21" s="408"/>
      <c r="DY21" s="50">
        <v>0</v>
      </c>
      <c r="DZ21" s="443">
        <v>0</v>
      </c>
      <c r="EA21" s="443">
        <v>180.00000000000273</v>
      </c>
      <c r="EB21" s="50">
        <v>466.99999999999636</v>
      </c>
      <c r="EC21" s="408"/>
      <c r="ED21" s="50">
        <v>0</v>
      </c>
      <c r="EE21" s="50">
        <v>0</v>
      </c>
      <c r="EF21" s="50">
        <v>103.12499999999864</v>
      </c>
      <c r="EG21" s="50">
        <v>247.09999999999673</v>
      </c>
      <c r="EH21" s="408"/>
      <c r="EI21" s="50">
        <v>0</v>
      </c>
      <c r="EJ21" s="50">
        <v>0</v>
      </c>
      <c r="EK21" s="50">
        <v>0</v>
      </c>
      <c r="EL21" s="50">
        <v>219.70000000000073</v>
      </c>
      <c r="EM21" s="408"/>
      <c r="EN21" s="50">
        <v>0</v>
      </c>
      <c r="EO21" s="50">
        <v>0</v>
      </c>
      <c r="EP21" s="50">
        <v>45.149999999999181</v>
      </c>
      <c r="EQ21" s="50">
        <v>324.90000000000327</v>
      </c>
      <c r="ER21" s="408"/>
      <c r="ES21" s="50">
        <v>0</v>
      </c>
      <c r="ET21" s="50">
        <v>0</v>
      </c>
      <c r="EU21" s="50">
        <v>1800.3749999999995</v>
      </c>
      <c r="EV21" s="50">
        <v>2843.9999999999964</v>
      </c>
      <c r="EW21" s="408"/>
      <c r="EX21" s="443">
        <v>0</v>
      </c>
      <c r="EY21" s="443">
        <v>0</v>
      </c>
      <c r="EZ21" s="443">
        <v>7.3500000000008185</v>
      </c>
      <c r="FA21" s="50">
        <v>405.69999999999891</v>
      </c>
      <c r="FB21" s="408"/>
      <c r="FC21" s="50">
        <v>0</v>
      </c>
      <c r="FD21" s="50">
        <v>0</v>
      </c>
      <c r="FE21" s="50">
        <v>178.94999999999891</v>
      </c>
      <c r="FF21" s="50">
        <v>239.5</v>
      </c>
      <c r="FG21" s="408"/>
      <c r="FH21" s="50">
        <v>0</v>
      </c>
      <c r="FI21" s="50">
        <v>0</v>
      </c>
      <c r="FJ21" s="50">
        <v>289.27499999999918</v>
      </c>
      <c r="FK21" s="50">
        <v>326.5</v>
      </c>
      <c r="FL21" s="408"/>
      <c r="FM21" s="443">
        <v>0</v>
      </c>
      <c r="FN21" s="443">
        <v>0</v>
      </c>
      <c r="FO21" s="443">
        <v>216</v>
      </c>
      <c r="FP21" s="50">
        <v>604.4</v>
      </c>
      <c r="FQ21" s="408"/>
      <c r="FR21" s="50">
        <v>0</v>
      </c>
      <c r="FS21" s="50">
        <v>0</v>
      </c>
      <c r="FT21" s="50">
        <v>0</v>
      </c>
      <c r="FU21" s="50">
        <v>69.899999999997817</v>
      </c>
      <c r="FV21" s="408"/>
      <c r="FW21" s="474">
        <v>0</v>
      </c>
      <c r="FX21" s="474">
        <v>0</v>
      </c>
      <c r="FY21" s="474">
        <v>422.55000000000382</v>
      </c>
      <c r="FZ21" s="50">
        <v>1067.7000000000248</v>
      </c>
      <c r="GA21" s="408"/>
      <c r="GB21" s="50">
        <v>0</v>
      </c>
      <c r="GC21" s="50">
        <v>0</v>
      </c>
      <c r="GD21" s="50">
        <v>93.750000000005457</v>
      </c>
      <c r="GE21" s="50">
        <v>418.5</v>
      </c>
      <c r="GF21" s="408"/>
      <c r="GG21" s="50">
        <v>0</v>
      </c>
      <c r="GH21" s="50">
        <v>0</v>
      </c>
      <c r="GI21" s="50">
        <v>0</v>
      </c>
      <c r="GJ21" s="50">
        <v>0</v>
      </c>
      <c r="GK21" s="408"/>
      <c r="GT21" s="401"/>
      <c r="GU21" s="37"/>
      <c r="HC21" s="21"/>
      <c r="HD21" s="37"/>
      <c r="HL21" s="21"/>
      <c r="HM21" s="37"/>
      <c r="HU21" s="21"/>
      <c r="HV21" s="37"/>
      <c r="ID21" s="21"/>
      <c r="IE21" s="37"/>
      <c r="IM21" s="21"/>
      <c r="IN21" s="37"/>
      <c r="IV21" s="21"/>
      <c r="IW21" s="37"/>
      <c r="JE21" s="21"/>
      <c r="JF21" s="37"/>
      <c r="JN21" s="21"/>
      <c r="JO21" s="37"/>
      <c r="JW21" s="21"/>
      <c r="JX21" s="37"/>
      <c r="KF21" s="21"/>
      <c r="KG21" s="37"/>
      <c r="KO21" s="21"/>
      <c r="KP21" s="37"/>
      <c r="LP21" s="21"/>
      <c r="LQ21" s="37"/>
      <c r="LY21" s="21"/>
      <c r="LZ21" s="37"/>
      <c r="MH21" s="21"/>
      <c r="MI21" s="37"/>
      <c r="MQ21" s="21"/>
      <c r="MR21" s="37"/>
      <c r="MZ21" s="21"/>
      <c r="NA21" s="37"/>
      <c r="NI21" s="21"/>
      <c r="NJ21" s="37"/>
      <c r="NK21" s="21"/>
      <c r="NL21" s="37"/>
      <c r="NM21" s="21"/>
      <c r="NN21" s="21"/>
      <c r="NO21" s="21"/>
      <c r="NP21" s="37"/>
      <c r="NQ21" s="37"/>
    </row>
    <row r="22" spans="1:381" ht="18">
      <c r="A22" s="40" t="s">
        <v>745</v>
      </c>
      <c r="B22" s="46">
        <f>SUM(D22:ZZ22)</f>
        <v>41956.72499999994</v>
      </c>
      <c r="C22" s="42"/>
      <c r="D22" s="50">
        <v>0</v>
      </c>
      <c r="E22" s="50">
        <v>0</v>
      </c>
      <c r="F22" s="50">
        <v>171.97499999999999</v>
      </c>
      <c r="G22" s="50">
        <v>162</v>
      </c>
      <c r="H22" s="408"/>
      <c r="I22" s="50">
        <v>70.124999999999972</v>
      </c>
      <c r="J22" s="50">
        <v>0</v>
      </c>
      <c r="K22" s="50">
        <v>0</v>
      </c>
      <c r="L22" s="50">
        <v>44</v>
      </c>
      <c r="M22" s="408"/>
      <c r="N22" s="50">
        <v>93.525000000000034</v>
      </c>
      <c r="O22" s="50">
        <v>261.44999999999993</v>
      </c>
      <c r="P22" s="50">
        <v>280.35000000000002</v>
      </c>
      <c r="Q22" s="50">
        <v>435.39999999999986</v>
      </c>
      <c r="R22" s="408"/>
      <c r="S22" s="396">
        <v>47.625000000000057</v>
      </c>
      <c r="T22" s="50">
        <v>154.34999999999991</v>
      </c>
      <c r="U22" s="438">
        <v>174.37500000000017</v>
      </c>
      <c r="V22" s="50">
        <v>262.20000000000027</v>
      </c>
      <c r="W22" s="408"/>
      <c r="X22" s="50">
        <v>49.300000000000068</v>
      </c>
      <c r="Y22" s="50">
        <v>389.27499999999986</v>
      </c>
      <c r="Z22" s="50">
        <v>195.30000000000024</v>
      </c>
      <c r="AA22" s="50">
        <v>203.49999999999955</v>
      </c>
      <c r="AB22" s="408"/>
      <c r="AC22" s="50">
        <v>129.80000000000007</v>
      </c>
      <c r="AD22" s="50">
        <v>351.35000000000014</v>
      </c>
      <c r="AE22" s="50">
        <v>257.55000000000058</v>
      </c>
      <c r="AF22" s="50">
        <v>293.79999999999973</v>
      </c>
      <c r="AG22" s="408"/>
      <c r="AH22" s="50">
        <v>149.34999999999968</v>
      </c>
      <c r="AI22" s="50">
        <v>550.97500000000014</v>
      </c>
      <c r="AJ22" s="50">
        <v>556.27500000000089</v>
      </c>
      <c r="AK22" s="50">
        <v>420.69999999999891</v>
      </c>
      <c r="AL22" s="408"/>
      <c r="AM22" s="396">
        <v>84.250000000000341</v>
      </c>
      <c r="AN22" s="396">
        <v>294.52499999999964</v>
      </c>
      <c r="AO22" s="396">
        <v>255.37500000000102</v>
      </c>
      <c r="AP22" s="50">
        <v>98.399999999999181</v>
      </c>
      <c r="AQ22" s="408"/>
      <c r="AR22" s="50">
        <v>55.474999999999909</v>
      </c>
      <c r="AS22" s="50">
        <v>94</v>
      </c>
      <c r="AT22" s="50">
        <v>143.62500000000102</v>
      </c>
      <c r="AU22" s="50">
        <v>82.8</v>
      </c>
      <c r="AV22" s="408"/>
      <c r="AW22" s="50">
        <v>0</v>
      </c>
      <c r="AX22" s="50">
        <v>245.05000000000018</v>
      </c>
      <c r="AY22" s="50">
        <v>194.55000000000177</v>
      </c>
      <c r="AZ22" s="50">
        <v>464.79999999999973</v>
      </c>
      <c r="BA22" s="408"/>
      <c r="BB22" s="50">
        <v>0</v>
      </c>
      <c r="BC22" s="50">
        <v>127.20000000000027</v>
      </c>
      <c r="BD22" s="50">
        <v>400.20000000000232</v>
      </c>
      <c r="BE22" s="50">
        <v>94.100000000000009</v>
      </c>
      <c r="BF22" s="408"/>
      <c r="BG22" s="50">
        <v>25</v>
      </c>
      <c r="BH22" s="50">
        <v>152.85000000000036</v>
      </c>
      <c r="BI22" s="50">
        <v>169.87500000000205</v>
      </c>
      <c r="BJ22" s="50">
        <v>57.6</v>
      </c>
      <c r="BK22" s="408"/>
      <c r="BL22" s="50">
        <v>0</v>
      </c>
      <c r="BM22" s="50">
        <v>153.35000000000036</v>
      </c>
      <c r="BN22" s="50">
        <v>267.22500000000082</v>
      </c>
      <c r="BO22" s="50">
        <v>134.80000000000001</v>
      </c>
      <c r="BP22" s="408"/>
      <c r="BQ22" s="50">
        <v>50.875</v>
      </c>
      <c r="BR22" s="50">
        <v>210.67500000000064</v>
      </c>
      <c r="BS22" s="50">
        <v>455.85000000000014</v>
      </c>
      <c r="BT22" s="50">
        <v>175.29999999999973</v>
      </c>
      <c r="BU22" s="408"/>
      <c r="BV22" s="50">
        <v>0</v>
      </c>
      <c r="BW22" s="50">
        <v>357.40000000000055</v>
      </c>
      <c r="BX22" s="50">
        <v>357.97500000000082</v>
      </c>
      <c r="BY22" s="50">
        <v>295.59999999999991</v>
      </c>
      <c r="BZ22" s="408"/>
      <c r="CA22" s="50">
        <v>0</v>
      </c>
      <c r="CB22" s="50">
        <v>156.5</v>
      </c>
      <c r="CC22" s="50">
        <v>399</v>
      </c>
      <c r="CD22" s="50">
        <v>72.899999999999636</v>
      </c>
      <c r="CE22" s="408"/>
      <c r="CF22" s="50">
        <v>0</v>
      </c>
      <c r="CG22" s="50">
        <v>285.59999999999991</v>
      </c>
      <c r="CH22" s="50">
        <v>299.17500000000041</v>
      </c>
      <c r="CI22" s="50">
        <v>100.10000000000036</v>
      </c>
      <c r="CJ22" s="408"/>
      <c r="CK22" s="50">
        <v>34.824999999999818</v>
      </c>
      <c r="CL22" s="50">
        <v>264.79999999999882</v>
      </c>
      <c r="CM22" s="50">
        <v>157.20000000000027</v>
      </c>
      <c r="CN22" s="50">
        <v>246.6</v>
      </c>
      <c r="CO22" s="408"/>
      <c r="CP22" s="443">
        <v>45.249999999999545</v>
      </c>
      <c r="CQ22" s="443">
        <v>291.69999999999891</v>
      </c>
      <c r="CR22" s="443">
        <v>257.92499999999973</v>
      </c>
      <c r="CS22" s="50">
        <v>324.50000000000182</v>
      </c>
      <c r="CT22" s="408"/>
      <c r="CU22" s="50">
        <v>0</v>
      </c>
      <c r="CV22" s="50">
        <v>146.64999999999873</v>
      </c>
      <c r="CW22" s="50">
        <v>142.94999999999891</v>
      </c>
      <c r="CX22" s="50">
        <v>316.60000000000127</v>
      </c>
      <c r="CY22" s="408"/>
      <c r="CZ22" s="50">
        <v>0</v>
      </c>
      <c r="DA22" s="50">
        <v>151.05000000000291</v>
      </c>
      <c r="DB22" s="50">
        <v>211.49999999999932</v>
      </c>
      <c r="DC22" s="50">
        <v>39</v>
      </c>
      <c r="DD22" s="408"/>
      <c r="DE22" s="443">
        <v>311.80000000000018</v>
      </c>
      <c r="DF22" s="443">
        <v>1219.9000000000005</v>
      </c>
      <c r="DG22" s="443">
        <v>1020.5999999999988</v>
      </c>
      <c r="DH22" s="50">
        <v>2225.7000000000007</v>
      </c>
      <c r="DI22" s="408"/>
      <c r="DJ22" s="443">
        <v>161.04999999999995</v>
      </c>
      <c r="DK22" s="443">
        <v>135.29999999999836</v>
      </c>
      <c r="DL22" s="443">
        <v>246.22499999999945</v>
      </c>
      <c r="DM22" s="50">
        <v>217.30000000000109</v>
      </c>
      <c r="DN22" s="408"/>
      <c r="DO22" s="50">
        <v>0</v>
      </c>
      <c r="DP22" s="50">
        <v>254.34999999999582</v>
      </c>
      <c r="DQ22" s="50">
        <v>339.67500000000109</v>
      </c>
      <c r="DR22" s="50">
        <v>660.70000000000073</v>
      </c>
      <c r="DS22" s="408"/>
      <c r="DT22" s="50">
        <v>539.75</v>
      </c>
      <c r="DU22" s="50">
        <v>1798.7749999999287</v>
      </c>
      <c r="DV22" s="50">
        <v>2637.0750000000589</v>
      </c>
      <c r="DW22" s="50">
        <v>976.40000000000509</v>
      </c>
      <c r="DX22" s="408"/>
      <c r="DY22" s="50">
        <v>0</v>
      </c>
      <c r="DZ22" s="443">
        <v>86.399999999999636</v>
      </c>
      <c r="EA22" s="443">
        <v>248.62500000000273</v>
      </c>
      <c r="EB22" s="50">
        <v>531.100000000004</v>
      </c>
      <c r="EC22" s="408"/>
      <c r="ED22" s="50">
        <v>111.42500000000007</v>
      </c>
      <c r="EE22" s="50">
        <v>131.80000000000109</v>
      </c>
      <c r="EF22" s="50">
        <v>118.05000000000382</v>
      </c>
      <c r="EG22" s="50">
        <v>296.90000000000327</v>
      </c>
      <c r="EH22" s="408"/>
      <c r="EI22" s="50">
        <v>55.124999999999545</v>
      </c>
      <c r="EJ22" s="50">
        <v>142.80000000000291</v>
      </c>
      <c r="EK22" s="50">
        <v>0</v>
      </c>
      <c r="EL22" s="50">
        <v>131.30000000000109</v>
      </c>
      <c r="EM22" s="408"/>
      <c r="EN22" s="50">
        <v>0</v>
      </c>
      <c r="EO22" s="50">
        <v>0</v>
      </c>
      <c r="EP22" s="50">
        <v>205.19999999999891</v>
      </c>
      <c r="EQ22" s="50">
        <v>176.50000000000364</v>
      </c>
      <c r="ER22" s="408"/>
      <c r="ES22" s="50">
        <v>200.50000000000682</v>
      </c>
      <c r="ET22" s="50">
        <v>1183.7499999999873</v>
      </c>
      <c r="EU22" s="50">
        <v>1550.0249999999999</v>
      </c>
      <c r="EV22" s="50">
        <v>2185.3999999999978</v>
      </c>
      <c r="EW22" s="408"/>
      <c r="EX22" s="443">
        <v>4.9499999999998181</v>
      </c>
      <c r="EY22" s="443">
        <v>119.35000000000218</v>
      </c>
      <c r="EZ22" s="443">
        <v>239.47499999999945</v>
      </c>
      <c r="FA22" s="50">
        <v>163.50000000000182</v>
      </c>
      <c r="FB22" s="408"/>
      <c r="FC22" s="50">
        <v>0</v>
      </c>
      <c r="FD22" s="50">
        <v>0</v>
      </c>
      <c r="FE22" s="50">
        <v>294.97499999999127</v>
      </c>
      <c r="FF22" s="50">
        <v>324</v>
      </c>
      <c r="FG22" s="408"/>
      <c r="FH22" s="50">
        <v>0</v>
      </c>
      <c r="FI22" s="50">
        <v>0</v>
      </c>
      <c r="FJ22" s="50">
        <v>274.72499999999127</v>
      </c>
      <c r="FK22" s="50">
        <v>224.00000000000182</v>
      </c>
      <c r="FL22" s="408"/>
      <c r="FM22" s="443">
        <v>122.55000000000018</v>
      </c>
      <c r="FN22" s="443">
        <v>250.60000000000036</v>
      </c>
      <c r="FO22" s="443">
        <v>188.24999999999454</v>
      </c>
      <c r="FP22" s="50">
        <v>284.5</v>
      </c>
      <c r="FQ22" s="408"/>
      <c r="FR22" s="50">
        <v>0</v>
      </c>
      <c r="FS22" s="50">
        <v>0</v>
      </c>
      <c r="FT22" s="50">
        <v>0</v>
      </c>
      <c r="FU22" s="50">
        <v>257.00000000000364</v>
      </c>
      <c r="FV22" s="408"/>
      <c r="FW22" s="474">
        <v>225.30000000000018</v>
      </c>
      <c r="FX22" s="474">
        <v>429.24999999999818</v>
      </c>
      <c r="FY22" s="474">
        <v>1172.1749999999852</v>
      </c>
      <c r="FZ22" s="50">
        <v>721.59999999995489</v>
      </c>
      <c r="GA22" s="408"/>
      <c r="GB22" s="50">
        <v>52.25</v>
      </c>
      <c r="GC22" s="50">
        <v>144.25</v>
      </c>
      <c r="GD22" s="50">
        <v>302.25</v>
      </c>
      <c r="GE22" s="50">
        <v>283</v>
      </c>
      <c r="GF22" s="408"/>
      <c r="GG22" s="50">
        <v>0</v>
      </c>
      <c r="GH22" s="50">
        <v>632.17500000000109</v>
      </c>
      <c r="GI22" s="50">
        <v>0</v>
      </c>
      <c r="GJ22" s="50">
        <v>0</v>
      </c>
      <c r="GK22" s="408"/>
      <c r="GT22" s="18"/>
      <c r="GU22" s="9"/>
      <c r="HC22" s="18"/>
      <c r="HD22" s="9"/>
      <c r="HM22" s="9"/>
      <c r="HV22" s="9"/>
      <c r="IE22" s="9"/>
      <c r="IN22" s="9"/>
      <c r="IW22" s="9"/>
      <c r="JF22" s="9"/>
      <c r="JO22" s="9"/>
      <c r="JX22" s="9"/>
      <c r="KG22" s="9"/>
      <c r="KP22" s="9"/>
      <c r="LQ22" s="9"/>
      <c r="LZ22" s="9"/>
      <c r="MI22" s="9"/>
      <c r="MR22" s="9"/>
      <c r="MZ22" s="1"/>
      <c r="NA22" s="9"/>
      <c r="NI22" s="3"/>
      <c r="NJ22" s="9"/>
      <c r="NK22" s="1"/>
      <c r="NL22" s="9"/>
      <c r="NN22" s="9"/>
      <c r="NP22" s="9"/>
    </row>
    <row r="23" spans="1:381" ht="18">
      <c r="A23" s="84" t="s">
        <v>1886</v>
      </c>
      <c r="B23" s="46">
        <f>SUM(D23:ZZ23)</f>
        <v>53015.849999999926</v>
      </c>
      <c r="C23" s="42"/>
      <c r="D23" s="50">
        <v>0</v>
      </c>
      <c r="E23" s="50">
        <v>0</v>
      </c>
      <c r="F23" s="50">
        <v>274.50000000000006</v>
      </c>
      <c r="G23" s="50">
        <v>305.40000000000003</v>
      </c>
      <c r="H23" s="408"/>
      <c r="I23" s="50">
        <v>0</v>
      </c>
      <c r="J23" s="50">
        <v>0</v>
      </c>
      <c r="K23" s="50">
        <v>0</v>
      </c>
      <c r="L23" s="50">
        <v>162.00000000000011</v>
      </c>
      <c r="M23" s="408"/>
      <c r="N23" s="50">
        <v>0</v>
      </c>
      <c r="O23" s="50">
        <v>361.1</v>
      </c>
      <c r="P23" s="50">
        <v>497.84999999999997</v>
      </c>
      <c r="Q23" s="50">
        <v>530.30000000000018</v>
      </c>
      <c r="R23" s="408"/>
      <c r="S23" s="396">
        <v>0</v>
      </c>
      <c r="T23" s="50">
        <v>114.05000000000018</v>
      </c>
      <c r="U23" s="438">
        <v>176.40000000000003</v>
      </c>
      <c r="V23" s="50">
        <v>259.5</v>
      </c>
      <c r="W23" s="408"/>
      <c r="X23" s="50">
        <v>0</v>
      </c>
      <c r="Y23" s="50">
        <v>319.39999999999998</v>
      </c>
      <c r="Z23" s="50">
        <v>178.49999999999966</v>
      </c>
      <c r="AA23" s="50">
        <v>273.60000000000036</v>
      </c>
      <c r="AB23" s="408"/>
      <c r="AC23" s="50">
        <v>0</v>
      </c>
      <c r="AD23" s="50">
        <v>393.25000000000023</v>
      </c>
      <c r="AE23" s="50">
        <v>722.47499999999945</v>
      </c>
      <c r="AF23" s="50">
        <v>1211.0999999999985</v>
      </c>
      <c r="AG23" s="408"/>
      <c r="AH23" s="50">
        <v>0</v>
      </c>
      <c r="AI23" s="50">
        <v>546.24999999999977</v>
      </c>
      <c r="AJ23" s="50">
        <v>557.4749999999998</v>
      </c>
      <c r="AK23" s="50">
        <v>620.39999999999918</v>
      </c>
      <c r="AL23" s="408"/>
      <c r="AM23" s="396">
        <v>0</v>
      </c>
      <c r="AN23" s="396">
        <v>266.49999999999932</v>
      </c>
      <c r="AO23" s="396">
        <v>402.07500000000027</v>
      </c>
      <c r="AP23" s="50">
        <v>609.60000000000127</v>
      </c>
      <c r="AQ23" s="408"/>
      <c r="AR23" s="50">
        <v>0</v>
      </c>
      <c r="AS23" s="50">
        <v>157.69999999999936</v>
      </c>
      <c r="AT23" s="50">
        <v>262.05000000000177</v>
      </c>
      <c r="AU23" s="50">
        <v>471.09999999999997</v>
      </c>
      <c r="AV23" s="408"/>
      <c r="AW23" s="50">
        <v>0</v>
      </c>
      <c r="AX23" s="50">
        <v>291.99999999999909</v>
      </c>
      <c r="AY23" s="50">
        <v>546.90000000000191</v>
      </c>
      <c r="AZ23" s="50">
        <v>988.70000000000255</v>
      </c>
      <c r="BA23" s="408"/>
      <c r="BB23" s="50">
        <v>0</v>
      </c>
      <c r="BC23" s="50">
        <v>132.99999999999909</v>
      </c>
      <c r="BD23" s="50">
        <v>258.07500000000164</v>
      </c>
      <c r="BE23" s="50">
        <v>584.6</v>
      </c>
      <c r="BF23" s="408"/>
      <c r="BG23" s="50">
        <v>0</v>
      </c>
      <c r="BH23" s="50">
        <v>140.64999999999918</v>
      </c>
      <c r="BI23" s="50">
        <v>324.52500000000191</v>
      </c>
      <c r="BJ23" s="50">
        <v>376.4</v>
      </c>
      <c r="BK23" s="408"/>
      <c r="BL23" s="50">
        <v>0</v>
      </c>
      <c r="BM23" s="50">
        <v>79.799999999999272</v>
      </c>
      <c r="BN23" s="50">
        <v>258.37500000000136</v>
      </c>
      <c r="BO23" s="50">
        <v>191.5</v>
      </c>
      <c r="BP23" s="408"/>
      <c r="BQ23" s="50">
        <v>0</v>
      </c>
      <c r="BR23" s="50">
        <v>176.69999999999936</v>
      </c>
      <c r="BS23" s="50">
        <v>160.20000000000095</v>
      </c>
      <c r="BT23" s="50">
        <v>514.40000000000146</v>
      </c>
      <c r="BU23" s="408"/>
      <c r="BV23" s="50">
        <v>0</v>
      </c>
      <c r="BW23" s="50">
        <v>394.40000000000009</v>
      </c>
      <c r="BX23" s="50">
        <v>485.40000000000123</v>
      </c>
      <c r="BY23" s="50">
        <v>609.10000000000218</v>
      </c>
      <c r="BZ23" s="408"/>
      <c r="CA23" s="50">
        <v>0</v>
      </c>
      <c r="CB23" s="50">
        <v>96.750000000001819</v>
      </c>
      <c r="CC23" s="50">
        <v>197.32500000000027</v>
      </c>
      <c r="CD23" s="50">
        <v>460.69999999999891</v>
      </c>
      <c r="CE23" s="408"/>
      <c r="CF23" s="50">
        <v>0</v>
      </c>
      <c r="CG23" s="50">
        <v>172.64999999999964</v>
      </c>
      <c r="CH23" s="50">
        <v>68.849999999999454</v>
      </c>
      <c r="CI23" s="50">
        <v>294.10000000000036</v>
      </c>
      <c r="CJ23" s="408"/>
      <c r="CK23" s="50">
        <v>0</v>
      </c>
      <c r="CL23" s="50">
        <v>223.09999999999854</v>
      </c>
      <c r="CM23" s="50">
        <v>149.09999999999945</v>
      </c>
      <c r="CN23" s="50">
        <v>302.5</v>
      </c>
      <c r="CO23" s="408"/>
      <c r="CP23" s="443">
        <v>0</v>
      </c>
      <c r="CQ23" s="443">
        <v>229.09999999999854</v>
      </c>
      <c r="CR23" s="443">
        <v>304.42499999999973</v>
      </c>
      <c r="CS23" s="50">
        <v>382.80000000000291</v>
      </c>
      <c r="CT23" s="408"/>
      <c r="CU23" s="50">
        <v>0</v>
      </c>
      <c r="CV23" s="50">
        <v>164.24999999999818</v>
      </c>
      <c r="CW23" s="50">
        <v>236.24999999999727</v>
      </c>
      <c r="CX23" s="50">
        <v>583.80000000000109</v>
      </c>
      <c r="CY23" s="408"/>
      <c r="CZ23" s="50">
        <v>0</v>
      </c>
      <c r="DA23" s="50">
        <v>59.75</v>
      </c>
      <c r="DB23" s="50">
        <v>156.14999999999782</v>
      </c>
      <c r="DC23" s="50">
        <v>273</v>
      </c>
      <c r="DD23" s="408"/>
      <c r="DE23" s="443">
        <v>0</v>
      </c>
      <c r="DF23" s="443">
        <v>1640.9000000000005</v>
      </c>
      <c r="DG23" s="443">
        <v>1824.1499999999985</v>
      </c>
      <c r="DH23" s="50">
        <v>2220.7999999999993</v>
      </c>
      <c r="DI23" s="408"/>
      <c r="DJ23" s="443">
        <v>0</v>
      </c>
      <c r="DK23" s="443">
        <v>65.450000000000728</v>
      </c>
      <c r="DL23" s="443">
        <v>495.67499999999563</v>
      </c>
      <c r="DM23" s="50">
        <v>600.60000000000036</v>
      </c>
      <c r="DN23" s="408"/>
      <c r="DO23" s="50">
        <v>0</v>
      </c>
      <c r="DP23" s="50">
        <v>353.40000000000055</v>
      </c>
      <c r="DQ23" s="50">
        <v>326.69999999999618</v>
      </c>
      <c r="DR23" s="50">
        <v>572.10000000000036</v>
      </c>
      <c r="DS23" s="408"/>
      <c r="DT23" s="50">
        <v>0</v>
      </c>
      <c r="DU23" s="50">
        <v>1604.4000000000178</v>
      </c>
      <c r="DV23" s="50">
        <v>2814.5999999999285</v>
      </c>
      <c r="DW23" s="50">
        <v>3763.4500000000007</v>
      </c>
      <c r="DX23" s="408"/>
      <c r="DY23" s="50">
        <v>0</v>
      </c>
      <c r="DZ23" s="443">
        <v>68.949999999998909</v>
      </c>
      <c r="EA23" s="443">
        <v>192.74999999999727</v>
      </c>
      <c r="EB23" s="50">
        <v>243.59999999999854</v>
      </c>
      <c r="EC23" s="408"/>
      <c r="ED23" s="50">
        <v>0</v>
      </c>
      <c r="EE23" s="50">
        <v>59.599999999998545</v>
      </c>
      <c r="EF23" s="50">
        <v>273.60000000000491</v>
      </c>
      <c r="EG23" s="50">
        <v>357.09999999999491</v>
      </c>
      <c r="EH23" s="408"/>
      <c r="EI23" s="50">
        <v>0</v>
      </c>
      <c r="EJ23" s="50">
        <v>129.79999999999927</v>
      </c>
      <c r="EK23" s="50">
        <v>0</v>
      </c>
      <c r="EL23" s="50">
        <v>415.09999999999127</v>
      </c>
      <c r="EM23" s="408"/>
      <c r="EN23" s="50">
        <v>0</v>
      </c>
      <c r="EO23" s="50">
        <v>0</v>
      </c>
      <c r="EP23" s="50">
        <v>222.82499999999891</v>
      </c>
      <c r="EQ23" s="50">
        <v>210.29999999999563</v>
      </c>
      <c r="ER23" s="408"/>
      <c r="ES23" s="50">
        <v>0</v>
      </c>
      <c r="ET23" s="50">
        <v>1473.3000000000211</v>
      </c>
      <c r="EU23" s="50">
        <v>2897.7000000000003</v>
      </c>
      <c r="EV23" s="50">
        <v>2863.9999999999891</v>
      </c>
      <c r="EW23" s="408"/>
      <c r="EX23" s="443">
        <v>0</v>
      </c>
      <c r="EY23" s="443">
        <v>127.49999999999818</v>
      </c>
      <c r="EZ23" s="443">
        <v>187.80000000000109</v>
      </c>
      <c r="FA23" s="50">
        <v>132.99999999999272</v>
      </c>
      <c r="FB23" s="408"/>
      <c r="FC23" s="50">
        <v>0</v>
      </c>
      <c r="FD23" s="50">
        <v>0</v>
      </c>
      <c r="FE23" s="50">
        <v>201.29999999999836</v>
      </c>
      <c r="FF23" s="50">
        <v>176.1</v>
      </c>
      <c r="FG23" s="408"/>
      <c r="FH23" s="50">
        <v>0</v>
      </c>
      <c r="FI23" s="50">
        <v>0</v>
      </c>
      <c r="FJ23" s="50">
        <v>327.75</v>
      </c>
      <c r="FK23" s="50">
        <v>205.44999999999345</v>
      </c>
      <c r="FL23" s="408"/>
      <c r="FM23" s="443">
        <v>0</v>
      </c>
      <c r="FN23" s="443">
        <v>262.92500000000291</v>
      </c>
      <c r="FO23" s="443">
        <v>144.89999999999782</v>
      </c>
      <c r="FP23" s="50">
        <v>575.69999999999993</v>
      </c>
      <c r="FQ23" s="408"/>
      <c r="FR23" s="50">
        <v>0</v>
      </c>
      <c r="FS23" s="50">
        <v>0</v>
      </c>
      <c r="FT23" s="50">
        <v>0</v>
      </c>
      <c r="FU23" s="50">
        <v>615.79999999999563</v>
      </c>
      <c r="FV23" s="408"/>
      <c r="FW23" s="474">
        <v>0</v>
      </c>
      <c r="FX23" s="474">
        <v>539.10000000000764</v>
      </c>
      <c r="FY23" s="474">
        <v>788.32499999999891</v>
      </c>
      <c r="FZ23" s="50">
        <v>974.80000000004725</v>
      </c>
      <c r="GA23" s="408"/>
      <c r="GB23" s="50">
        <v>0</v>
      </c>
      <c r="GC23" s="50">
        <v>131.62500000000546</v>
      </c>
      <c r="GD23" s="50">
        <v>289.12499999999454</v>
      </c>
      <c r="GE23" s="50">
        <v>376.5</v>
      </c>
      <c r="GF23" s="408"/>
      <c r="GG23" s="50">
        <v>0</v>
      </c>
      <c r="GH23" s="50">
        <v>725.399999999996</v>
      </c>
      <c r="GI23" s="50">
        <v>0</v>
      </c>
      <c r="GJ23" s="50">
        <v>0</v>
      </c>
      <c r="GK23" s="408"/>
      <c r="GU23" s="9"/>
      <c r="HD23" s="9"/>
      <c r="HM23" s="9"/>
      <c r="HV23" s="9"/>
      <c r="IE23" s="9"/>
      <c r="IN23" s="9"/>
      <c r="IW23" s="9"/>
      <c r="JF23" s="9"/>
      <c r="JO23" s="9"/>
      <c r="JX23" s="9"/>
      <c r="KG23" s="9"/>
      <c r="KP23" s="9"/>
      <c r="LQ23" s="9"/>
      <c r="LZ23" s="9"/>
      <c r="MI23" s="9"/>
      <c r="MR23" s="9"/>
      <c r="NA23" s="9"/>
      <c r="NJ23" s="9"/>
      <c r="NL23" s="9"/>
      <c r="NN23" s="9"/>
      <c r="NO23" s="21"/>
      <c r="NP23" s="9"/>
    </row>
    <row r="24" spans="1:381" s="39" customFormat="1" ht="18">
      <c r="A24" s="40" t="s">
        <v>2543</v>
      </c>
      <c r="B24" s="46">
        <f>SUM(D24:ZZ24)</f>
        <v>20934.899999999998</v>
      </c>
      <c r="C24" s="42"/>
      <c r="D24" s="426">
        <v>0</v>
      </c>
      <c r="E24" s="50">
        <v>0</v>
      </c>
      <c r="F24" s="50">
        <v>370.8</v>
      </c>
      <c r="G24" s="50">
        <v>621.29999999999984</v>
      </c>
      <c r="H24" s="408"/>
      <c r="I24" s="50">
        <v>0</v>
      </c>
      <c r="J24" s="50">
        <v>0</v>
      </c>
      <c r="K24" s="50">
        <v>0</v>
      </c>
      <c r="L24" s="50">
        <v>204.5999999999998</v>
      </c>
      <c r="M24" s="408"/>
      <c r="N24" s="50">
        <v>0</v>
      </c>
      <c r="O24" s="50">
        <v>0</v>
      </c>
      <c r="P24" s="50">
        <v>0</v>
      </c>
      <c r="Q24" s="50">
        <v>404.60000000000014</v>
      </c>
      <c r="R24" s="408"/>
      <c r="S24" s="396">
        <v>0</v>
      </c>
      <c r="T24" s="50">
        <v>0</v>
      </c>
      <c r="U24" s="438">
        <v>0</v>
      </c>
      <c r="V24" s="50">
        <v>6.0000000000002274</v>
      </c>
      <c r="W24" s="408"/>
      <c r="X24" s="50">
        <v>0</v>
      </c>
      <c r="Y24" s="50">
        <v>0</v>
      </c>
      <c r="Z24" s="50">
        <v>0</v>
      </c>
      <c r="AA24" s="50">
        <v>91.200000000000045</v>
      </c>
      <c r="AB24" s="408"/>
      <c r="AC24" s="50">
        <v>0</v>
      </c>
      <c r="AD24" s="50">
        <v>0</v>
      </c>
      <c r="AE24" s="50">
        <v>0</v>
      </c>
      <c r="AF24" s="50">
        <v>676.30000000000086</v>
      </c>
      <c r="AG24" s="408"/>
      <c r="AH24" s="50">
        <v>0</v>
      </c>
      <c r="AI24" s="50">
        <v>0</v>
      </c>
      <c r="AJ24" s="50">
        <v>0</v>
      </c>
      <c r="AK24" s="50">
        <v>353.70000000000118</v>
      </c>
      <c r="AL24" s="408"/>
      <c r="AM24" s="396">
        <v>0</v>
      </c>
      <c r="AN24" s="396">
        <v>0</v>
      </c>
      <c r="AO24" s="396">
        <v>0</v>
      </c>
      <c r="AP24" s="50">
        <v>606.79999999999973</v>
      </c>
      <c r="AQ24" s="408"/>
      <c r="AR24" s="50">
        <v>0</v>
      </c>
      <c r="AS24" s="50">
        <v>0</v>
      </c>
      <c r="AT24" s="50">
        <v>0</v>
      </c>
      <c r="AU24" s="50">
        <v>338.5</v>
      </c>
      <c r="AV24" s="408"/>
      <c r="AW24" s="50">
        <v>0</v>
      </c>
      <c r="AX24" s="50">
        <v>0</v>
      </c>
      <c r="AY24" s="50">
        <v>0</v>
      </c>
      <c r="AZ24" s="50">
        <v>562.69999999999982</v>
      </c>
      <c r="BA24" s="408"/>
      <c r="BB24" s="426">
        <v>0</v>
      </c>
      <c r="BC24" s="50">
        <v>0</v>
      </c>
      <c r="BD24" s="50">
        <v>0</v>
      </c>
      <c r="BE24" s="50">
        <v>483.5</v>
      </c>
      <c r="BF24" s="408"/>
      <c r="BG24" s="50">
        <v>0</v>
      </c>
      <c r="BH24" s="50">
        <v>0</v>
      </c>
      <c r="BI24" s="50">
        <v>0</v>
      </c>
      <c r="BJ24" s="50">
        <v>179.5</v>
      </c>
      <c r="BK24" s="408"/>
      <c r="BL24" s="50">
        <v>0</v>
      </c>
      <c r="BM24" s="50">
        <v>0</v>
      </c>
      <c r="BN24" s="50">
        <v>0</v>
      </c>
      <c r="BO24" s="50">
        <v>105.39999999999999</v>
      </c>
      <c r="BP24" s="408"/>
      <c r="BQ24" s="50">
        <v>0</v>
      </c>
      <c r="BR24" s="50">
        <v>0</v>
      </c>
      <c r="BS24" s="50">
        <v>0</v>
      </c>
      <c r="BT24" s="50">
        <v>433.99999999999909</v>
      </c>
      <c r="BU24" s="408"/>
      <c r="BV24" s="50">
        <v>0</v>
      </c>
      <c r="BW24" s="50">
        <v>0</v>
      </c>
      <c r="BX24" s="50">
        <v>0</v>
      </c>
      <c r="BY24" s="50">
        <v>425.80000000000018</v>
      </c>
      <c r="BZ24" s="408"/>
      <c r="CA24" s="50">
        <v>0</v>
      </c>
      <c r="CB24" s="50">
        <v>0</v>
      </c>
      <c r="CC24" s="50">
        <v>0</v>
      </c>
      <c r="CD24" s="50">
        <v>434</v>
      </c>
      <c r="CE24" s="408"/>
      <c r="CF24" s="50">
        <v>0</v>
      </c>
      <c r="CG24" s="50">
        <v>0</v>
      </c>
      <c r="CH24" s="50">
        <v>0</v>
      </c>
      <c r="CI24" s="50">
        <v>185.5</v>
      </c>
      <c r="CJ24" s="408"/>
      <c r="CK24" s="50">
        <v>0</v>
      </c>
      <c r="CL24" s="50">
        <v>0</v>
      </c>
      <c r="CM24" s="50">
        <v>0</v>
      </c>
      <c r="CN24" s="50">
        <v>214</v>
      </c>
      <c r="CO24" s="408"/>
      <c r="CP24" s="443">
        <v>0</v>
      </c>
      <c r="CQ24" s="443">
        <v>0</v>
      </c>
      <c r="CR24" s="443">
        <v>0</v>
      </c>
      <c r="CS24" s="50">
        <v>168.00000000000091</v>
      </c>
      <c r="CT24" s="408"/>
      <c r="CU24" s="50">
        <v>0</v>
      </c>
      <c r="CV24" s="50">
        <v>0</v>
      </c>
      <c r="CW24" s="50">
        <v>0</v>
      </c>
      <c r="CX24" s="50">
        <v>450.50000000000091</v>
      </c>
      <c r="CY24" s="408"/>
      <c r="CZ24" s="50">
        <v>0</v>
      </c>
      <c r="DA24" s="50">
        <v>0</v>
      </c>
      <c r="DB24" s="50">
        <v>0</v>
      </c>
      <c r="DC24" s="50">
        <v>29.4</v>
      </c>
      <c r="DD24" s="408"/>
      <c r="DE24" s="443">
        <v>0</v>
      </c>
      <c r="DF24" s="443">
        <v>0</v>
      </c>
      <c r="DG24" s="443">
        <v>0</v>
      </c>
      <c r="DH24" s="50">
        <v>1574.8000000000047</v>
      </c>
      <c r="DI24" s="408"/>
      <c r="DJ24" s="443">
        <v>0</v>
      </c>
      <c r="DK24" s="443">
        <v>0</v>
      </c>
      <c r="DL24" s="443">
        <v>0</v>
      </c>
      <c r="DM24" s="50">
        <v>576.40000000000327</v>
      </c>
      <c r="DN24" s="408"/>
      <c r="DO24" s="50">
        <v>0</v>
      </c>
      <c r="DP24" s="50">
        <v>0</v>
      </c>
      <c r="DQ24" s="50">
        <v>0</v>
      </c>
      <c r="DR24" s="50">
        <v>945.69999999999891</v>
      </c>
      <c r="DS24" s="408"/>
      <c r="DT24" s="50">
        <v>0</v>
      </c>
      <c r="DU24" s="50">
        <v>0</v>
      </c>
      <c r="DV24" s="50">
        <v>0</v>
      </c>
      <c r="DW24" s="50">
        <v>3224.4000000000015</v>
      </c>
      <c r="DX24" s="408"/>
      <c r="DY24" s="50">
        <v>0</v>
      </c>
      <c r="DZ24" s="443">
        <v>0</v>
      </c>
      <c r="EA24" s="443">
        <v>0</v>
      </c>
      <c r="EB24" s="50">
        <v>241.80000000000109</v>
      </c>
      <c r="EC24" s="408"/>
      <c r="ED24" s="50">
        <v>0</v>
      </c>
      <c r="EE24" s="50">
        <v>0</v>
      </c>
      <c r="EF24" s="50">
        <v>0</v>
      </c>
      <c r="EG24" s="50">
        <v>430.30000000000109</v>
      </c>
      <c r="EH24" s="408"/>
      <c r="EI24" s="50">
        <v>0</v>
      </c>
      <c r="EJ24" s="50">
        <v>0</v>
      </c>
      <c r="EK24" s="50">
        <v>0</v>
      </c>
      <c r="EL24" s="50">
        <v>336.79999999999927</v>
      </c>
      <c r="EM24" s="408"/>
      <c r="EN24" s="50">
        <v>0</v>
      </c>
      <c r="EO24" s="50">
        <v>0</v>
      </c>
      <c r="EP24" s="50">
        <v>0</v>
      </c>
      <c r="EQ24" s="50">
        <v>133</v>
      </c>
      <c r="ER24" s="408"/>
      <c r="ES24" s="50">
        <v>0</v>
      </c>
      <c r="ET24" s="50">
        <v>0</v>
      </c>
      <c r="EU24" s="50">
        <v>0</v>
      </c>
      <c r="EV24" s="50">
        <v>3373.7999999999993</v>
      </c>
      <c r="EW24" s="408"/>
      <c r="EX24" s="443">
        <v>0</v>
      </c>
      <c r="EY24" s="443">
        <v>0</v>
      </c>
      <c r="EZ24" s="443">
        <v>0</v>
      </c>
      <c r="FA24" s="50">
        <v>89.799999999999272</v>
      </c>
      <c r="FB24" s="408"/>
      <c r="FC24" s="50">
        <v>0</v>
      </c>
      <c r="FD24" s="50">
        <v>0</v>
      </c>
      <c r="FE24" s="50">
        <v>0</v>
      </c>
      <c r="FF24" s="50">
        <v>293</v>
      </c>
      <c r="FG24" s="408"/>
      <c r="FH24" s="50">
        <v>0</v>
      </c>
      <c r="FI24" s="50">
        <v>0</v>
      </c>
      <c r="FJ24" s="50">
        <v>0</v>
      </c>
      <c r="FK24" s="50">
        <v>53.699999999993452</v>
      </c>
      <c r="FL24" s="408"/>
      <c r="FM24" s="443">
        <v>0</v>
      </c>
      <c r="FN24" s="443">
        <v>0</v>
      </c>
      <c r="FO24" s="443">
        <v>0</v>
      </c>
      <c r="FP24" s="50">
        <v>340.5</v>
      </c>
      <c r="FQ24" s="408"/>
      <c r="FR24" s="50">
        <v>0</v>
      </c>
      <c r="FS24" s="50">
        <v>0</v>
      </c>
      <c r="FT24" s="50">
        <v>0</v>
      </c>
      <c r="FU24" s="50">
        <v>302.29999999999563</v>
      </c>
      <c r="FV24" s="408"/>
      <c r="FW24" s="474">
        <v>0</v>
      </c>
      <c r="FX24" s="474">
        <v>0</v>
      </c>
      <c r="FY24" s="474">
        <v>0</v>
      </c>
      <c r="FZ24" s="50">
        <v>1238.4999999999964</v>
      </c>
      <c r="GA24" s="408"/>
      <c r="GB24" s="50">
        <v>0</v>
      </c>
      <c r="GC24" s="50">
        <v>0</v>
      </c>
      <c r="GD24" s="50">
        <v>0</v>
      </c>
      <c r="GE24" s="50">
        <v>434</v>
      </c>
      <c r="GF24" s="408"/>
      <c r="GG24" s="50">
        <v>0</v>
      </c>
      <c r="GH24" s="50">
        <v>0</v>
      </c>
      <c r="GI24" s="50">
        <v>0</v>
      </c>
      <c r="GJ24" s="50">
        <v>0</v>
      </c>
      <c r="GK24" s="408"/>
      <c r="GT24" s="18"/>
      <c r="GU24" s="9"/>
      <c r="HC24" s="18"/>
      <c r="HD24" s="9"/>
      <c r="HL24"/>
      <c r="HM24" s="9"/>
      <c r="HV24"/>
      <c r="ID24"/>
      <c r="IE24" s="9"/>
      <c r="IM24"/>
      <c r="IN24" s="9"/>
      <c r="IV24"/>
      <c r="IW24" s="9"/>
      <c r="JE24"/>
      <c r="JF24" s="9"/>
      <c r="JN24"/>
      <c r="JO24" s="9"/>
      <c r="JW24"/>
      <c r="JX24" s="9"/>
      <c r="KF24"/>
      <c r="KG24" s="9"/>
      <c r="KO24"/>
      <c r="KP24" s="9"/>
      <c r="LP24"/>
      <c r="LQ24" s="9"/>
      <c r="LY24"/>
      <c r="LZ24" s="9"/>
      <c r="MH24"/>
      <c r="MI24" s="9"/>
      <c r="MQ24"/>
      <c r="MR24" s="9"/>
      <c r="MZ24" s="1"/>
      <c r="NA24" s="9"/>
      <c r="NI24" s="3"/>
      <c r="NJ24" s="9"/>
      <c r="NK24" s="1"/>
      <c r="NL24" s="9"/>
      <c r="NM24"/>
      <c r="NN24" s="9"/>
      <c r="NO24"/>
      <c r="NP24" s="37"/>
      <c r="NQ24"/>
    </row>
    <row r="25" spans="1:381" s="39" customFormat="1" ht="18">
      <c r="A25" s="40" t="s">
        <v>153</v>
      </c>
      <c r="B25" s="46">
        <f>SUM(D25:ZZ25)</f>
        <v>49839.962500000147</v>
      </c>
      <c r="C25" s="42"/>
      <c r="D25" s="50">
        <v>0</v>
      </c>
      <c r="E25" s="50">
        <v>0</v>
      </c>
      <c r="F25" s="50">
        <v>288.45000000000005</v>
      </c>
      <c r="G25" s="50">
        <v>234.19999999999993</v>
      </c>
      <c r="H25" s="408"/>
      <c r="I25" s="50">
        <v>35.900000000000006</v>
      </c>
      <c r="J25" s="50">
        <v>0</v>
      </c>
      <c r="K25" s="50">
        <v>0</v>
      </c>
      <c r="L25" s="50">
        <v>207.10000000000002</v>
      </c>
      <c r="M25" s="408"/>
      <c r="N25" s="50">
        <v>90.250000000000057</v>
      </c>
      <c r="O25" s="50">
        <v>434.89999999999992</v>
      </c>
      <c r="P25" s="50">
        <v>416.02500000000003</v>
      </c>
      <c r="Q25" s="50">
        <v>472.39999999999918</v>
      </c>
      <c r="R25" s="408"/>
      <c r="S25" s="396">
        <v>92.350000000000136</v>
      </c>
      <c r="T25" s="50">
        <v>121.5</v>
      </c>
      <c r="U25" s="438">
        <v>156.11250000000024</v>
      </c>
      <c r="V25" s="50">
        <v>330.00000000000023</v>
      </c>
      <c r="W25" s="408"/>
      <c r="X25" s="50">
        <v>16.825000000000045</v>
      </c>
      <c r="Y25" s="50">
        <v>386.95000000000027</v>
      </c>
      <c r="Z25" s="50">
        <v>117.00000000000034</v>
      </c>
      <c r="AA25" s="50">
        <v>200.39999999999918</v>
      </c>
      <c r="AB25" s="408"/>
      <c r="AC25" s="50">
        <v>138.75</v>
      </c>
      <c r="AD25" s="50">
        <v>311.05000000000018</v>
      </c>
      <c r="AE25" s="50">
        <v>350.69999999999925</v>
      </c>
      <c r="AF25" s="50">
        <v>741.59999999999854</v>
      </c>
      <c r="AG25" s="408"/>
      <c r="AH25" s="50">
        <v>51.649999999999636</v>
      </c>
      <c r="AI25" s="50">
        <v>609.35000000000014</v>
      </c>
      <c r="AJ25" s="50">
        <v>606</v>
      </c>
      <c r="AK25" s="50">
        <v>465.89999999999918</v>
      </c>
      <c r="AL25" s="408"/>
      <c r="AM25" s="396">
        <v>70.850000000000023</v>
      </c>
      <c r="AN25" s="396">
        <v>204.45000000000073</v>
      </c>
      <c r="AO25" s="396">
        <v>375.22499999999945</v>
      </c>
      <c r="AP25" s="50">
        <v>608.30000000000018</v>
      </c>
      <c r="AQ25" s="408"/>
      <c r="AR25" s="50">
        <v>27.000000000000909</v>
      </c>
      <c r="AS25" s="50">
        <v>304.54999999999973</v>
      </c>
      <c r="AT25" s="50">
        <v>399.07499999999823</v>
      </c>
      <c r="AU25" s="50">
        <v>496.09999999999997</v>
      </c>
      <c r="AV25" s="408"/>
      <c r="AW25" s="50">
        <v>0</v>
      </c>
      <c r="AX25" s="50">
        <v>280.20000000000073</v>
      </c>
      <c r="AY25" s="50">
        <v>255.22500000000014</v>
      </c>
      <c r="AZ25" s="50">
        <v>633.79999999999927</v>
      </c>
      <c r="BA25" s="408"/>
      <c r="BB25" s="50">
        <v>0</v>
      </c>
      <c r="BC25" s="50">
        <v>95.350000000000364</v>
      </c>
      <c r="BD25" s="50">
        <v>177.75</v>
      </c>
      <c r="BE25" s="50">
        <v>589.9</v>
      </c>
      <c r="BF25" s="408"/>
      <c r="BG25" s="50">
        <v>29.250000000000455</v>
      </c>
      <c r="BH25" s="50">
        <v>84</v>
      </c>
      <c r="BI25" s="50">
        <v>264.97499999999945</v>
      </c>
      <c r="BJ25" s="50">
        <v>364.3</v>
      </c>
      <c r="BK25" s="408"/>
      <c r="BL25" s="50">
        <v>0</v>
      </c>
      <c r="BM25" s="50">
        <v>88.250000000000909</v>
      </c>
      <c r="BN25" s="50">
        <v>264</v>
      </c>
      <c r="BO25" s="50">
        <v>307</v>
      </c>
      <c r="BP25" s="408"/>
      <c r="BQ25" s="50">
        <v>99.300000000001091</v>
      </c>
      <c r="BR25" s="50">
        <v>131.85000000000082</v>
      </c>
      <c r="BS25" s="50">
        <v>307.72499999999945</v>
      </c>
      <c r="BT25" s="50">
        <v>615.49999999999909</v>
      </c>
      <c r="BU25" s="408"/>
      <c r="BV25" s="50">
        <v>0</v>
      </c>
      <c r="BW25" s="50">
        <v>362.70000000000027</v>
      </c>
      <c r="BX25" s="50">
        <v>284.17499999999905</v>
      </c>
      <c r="BY25" s="50">
        <v>315.199999999998</v>
      </c>
      <c r="BZ25" s="408"/>
      <c r="CA25" s="50">
        <v>0</v>
      </c>
      <c r="CB25" s="50">
        <v>98.75</v>
      </c>
      <c r="CC25" s="50">
        <v>210.89999999999918</v>
      </c>
      <c r="CD25" s="50">
        <v>637.89999999999964</v>
      </c>
      <c r="CE25" s="408"/>
      <c r="CF25" s="50">
        <v>0</v>
      </c>
      <c r="CG25" s="50">
        <v>256.40000000000055</v>
      </c>
      <c r="CH25" s="50">
        <v>166.49999999999932</v>
      </c>
      <c r="CI25" s="50">
        <v>275.00000000000182</v>
      </c>
      <c r="CJ25" s="408"/>
      <c r="CK25" s="50">
        <v>47.074999999999818</v>
      </c>
      <c r="CL25" s="50">
        <v>242.75000000000091</v>
      </c>
      <c r="CM25" s="50">
        <v>105.29999999999905</v>
      </c>
      <c r="CN25" s="50">
        <v>187.9</v>
      </c>
      <c r="CO25" s="408"/>
      <c r="CP25" s="443">
        <v>171.29999999999973</v>
      </c>
      <c r="CQ25" s="443">
        <v>283.14999999999964</v>
      </c>
      <c r="CR25" s="443">
        <v>207.89999999999918</v>
      </c>
      <c r="CS25" s="50">
        <v>284.00000000000182</v>
      </c>
      <c r="CT25" s="408"/>
      <c r="CU25" s="50">
        <v>0</v>
      </c>
      <c r="CV25" s="50">
        <v>182.09999999999945</v>
      </c>
      <c r="CW25" s="50">
        <v>303.82500000000027</v>
      </c>
      <c r="CX25" s="50">
        <v>163.90000000000146</v>
      </c>
      <c r="CY25" s="408"/>
      <c r="CZ25" s="50">
        <v>0</v>
      </c>
      <c r="DA25" s="50">
        <v>92.450000000000728</v>
      </c>
      <c r="DB25" s="50">
        <v>264.375</v>
      </c>
      <c r="DC25" s="50">
        <v>142.19999999999999</v>
      </c>
      <c r="DD25" s="408"/>
      <c r="DE25" s="443">
        <v>187.650000000001</v>
      </c>
      <c r="DF25" s="443">
        <v>1462.8000000000002</v>
      </c>
      <c r="DG25" s="443">
        <v>999.67500000000041</v>
      </c>
      <c r="DH25" s="50">
        <v>1886.1999999999989</v>
      </c>
      <c r="DI25" s="408"/>
      <c r="DJ25" s="443">
        <v>185.69999999999959</v>
      </c>
      <c r="DK25" s="443">
        <v>75.400000000001455</v>
      </c>
      <c r="DL25" s="443">
        <v>537.82500000000164</v>
      </c>
      <c r="DM25" s="50">
        <v>356.89999999999964</v>
      </c>
      <c r="DN25" s="408"/>
      <c r="DO25" s="50">
        <v>0</v>
      </c>
      <c r="DP25" s="50">
        <v>258.14999999999964</v>
      </c>
      <c r="DQ25" s="50">
        <v>215.62499999999864</v>
      </c>
      <c r="DR25" s="50">
        <v>375.29999999999927</v>
      </c>
      <c r="DS25" s="408"/>
      <c r="DT25" s="50">
        <v>1051.4999999999995</v>
      </c>
      <c r="DU25" s="50">
        <v>1363.2499999999873</v>
      </c>
      <c r="DV25" s="50">
        <v>2981.6250000000246</v>
      </c>
      <c r="DW25" s="50">
        <v>2941.399999999996</v>
      </c>
      <c r="DX25" s="408"/>
      <c r="DY25" s="50">
        <v>0</v>
      </c>
      <c r="DZ25" s="443">
        <v>68</v>
      </c>
      <c r="EA25" s="443">
        <v>223.50000000000546</v>
      </c>
      <c r="EB25" s="50">
        <v>143.99999999999636</v>
      </c>
      <c r="EC25" s="408"/>
      <c r="ED25" s="50">
        <v>32.899999999999864</v>
      </c>
      <c r="EE25" s="50">
        <v>137.00000000000182</v>
      </c>
      <c r="EF25" s="50">
        <v>408.82500000000437</v>
      </c>
      <c r="EG25" s="50">
        <v>169.79999999999927</v>
      </c>
      <c r="EH25" s="408"/>
      <c r="EI25" s="50">
        <v>58.649999999999181</v>
      </c>
      <c r="EJ25" s="50">
        <v>149.45000000000255</v>
      </c>
      <c r="EK25" s="50">
        <v>0</v>
      </c>
      <c r="EL25" s="50">
        <v>438.299999999992</v>
      </c>
      <c r="EM25" s="408"/>
      <c r="EN25" s="50">
        <v>0</v>
      </c>
      <c r="EO25" s="50">
        <v>0</v>
      </c>
      <c r="EP25" s="50">
        <v>273.82500000000982</v>
      </c>
      <c r="EQ25" s="50">
        <v>449.99999999999636</v>
      </c>
      <c r="ER25" s="408"/>
      <c r="ES25" s="50">
        <v>834.20000000001846</v>
      </c>
      <c r="ET25" s="50">
        <v>1420.6499999999833</v>
      </c>
      <c r="EU25" s="50">
        <v>1728.75</v>
      </c>
      <c r="EV25" s="50">
        <v>2169.3000000000029</v>
      </c>
      <c r="EW25" s="408"/>
      <c r="EX25" s="443">
        <v>0</v>
      </c>
      <c r="EY25" s="443">
        <v>181.25000000000182</v>
      </c>
      <c r="EZ25" s="443">
        <v>135.00000000001091</v>
      </c>
      <c r="FA25" s="50">
        <v>84.499999999992724</v>
      </c>
      <c r="FB25" s="408"/>
      <c r="FC25" s="50">
        <v>0</v>
      </c>
      <c r="FD25" s="50">
        <v>0</v>
      </c>
      <c r="FE25" s="50">
        <v>256.35000000001037</v>
      </c>
      <c r="FF25" s="50">
        <v>363</v>
      </c>
      <c r="FG25" s="408"/>
      <c r="FH25" s="50">
        <v>0</v>
      </c>
      <c r="FI25" s="50">
        <v>0</v>
      </c>
      <c r="FJ25" s="50">
        <v>339.37500000001091</v>
      </c>
      <c r="FK25" s="50">
        <v>42.899999999994179</v>
      </c>
      <c r="FL25" s="408"/>
      <c r="FM25" s="443">
        <v>17.424999999999841</v>
      </c>
      <c r="FN25" s="443">
        <v>268.00000000000182</v>
      </c>
      <c r="FO25" s="443">
        <v>180.22500000001037</v>
      </c>
      <c r="FP25" s="50">
        <v>309.60000000000002</v>
      </c>
      <c r="FQ25" s="408"/>
      <c r="FR25" s="50">
        <v>0</v>
      </c>
      <c r="FS25" s="50">
        <v>0</v>
      </c>
      <c r="FT25" s="50">
        <v>0</v>
      </c>
      <c r="FU25" s="50">
        <v>327.89999999999782</v>
      </c>
      <c r="FV25" s="408"/>
      <c r="FW25" s="474">
        <v>172.04999999999927</v>
      </c>
      <c r="FX25" s="474">
        <v>544.899999999996</v>
      </c>
      <c r="FY25" s="474">
        <v>1119.3750000000136</v>
      </c>
      <c r="FZ25" s="50">
        <v>1095.7000000000523</v>
      </c>
      <c r="GA25" s="408"/>
      <c r="GB25" s="50">
        <v>60.500000000002728</v>
      </c>
      <c r="GC25" s="50">
        <v>142.5</v>
      </c>
      <c r="GD25" s="50">
        <v>256.87499999999727</v>
      </c>
      <c r="GE25" s="50">
        <v>295.5</v>
      </c>
      <c r="GF25" s="408"/>
      <c r="GG25" s="50">
        <v>0</v>
      </c>
      <c r="GH25" s="50">
        <v>825.85000000000036</v>
      </c>
      <c r="GI25" s="50">
        <v>0</v>
      </c>
      <c r="GJ25" s="50">
        <v>0</v>
      </c>
      <c r="GK25" s="408"/>
      <c r="GT25" s="18"/>
      <c r="GU25" s="9"/>
      <c r="HC25" s="18"/>
      <c r="HD25" s="9"/>
      <c r="HL25"/>
      <c r="HM25" s="9"/>
      <c r="HV25"/>
      <c r="ID25"/>
      <c r="IE25" s="9"/>
      <c r="IM25"/>
      <c r="IN25" s="9"/>
      <c r="IV25"/>
      <c r="IW25" s="9"/>
      <c r="JE25"/>
      <c r="JF25" s="9"/>
      <c r="JN25"/>
      <c r="JO25" s="9"/>
      <c r="JW25"/>
      <c r="JX25" s="9"/>
      <c r="KF25"/>
      <c r="KG25" s="9"/>
      <c r="KO25"/>
      <c r="KP25" s="9"/>
      <c r="LP25"/>
      <c r="LQ25" s="9"/>
      <c r="LY25"/>
      <c r="LZ25" s="9"/>
      <c r="MH25"/>
      <c r="MI25" s="9"/>
      <c r="MQ25"/>
      <c r="MR25" s="9"/>
      <c r="MZ25" s="1"/>
      <c r="NA25" s="9"/>
      <c r="NI25" s="3"/>
      <c r="NJ25" s="9"/>
      <c r="NK25" s="1"/>
      <c r="NL25" s="9"/>
      <c r="NM25"/>
      <c r="NN25" s="9"/>
      <c r="NO25"/>
      <c r="NP25" s="37"/>
      <c r="NQ25"/>
    </row>
    <row r="26" spans="1:381" ht="18">
      <c r="A26" s="40" t="s">
        <v>1899</v>
      </c>
      <c r="B26" s="46">
        <f>SUM(D26:ZZ26)</f>
        <v>32112.299999999974</v>
      </c>
      <c r="C26" s="42"/>
      <c r="D26" s="50">
        <v>0</v>
      </c>
      <c r="E26" s="50">
        <v>0</v>
      </c>
      <c r="F26" s="50">
        <v>384.375</v>
      </c>
      <c r="G26" s="50">
        <v>286.09999999999997</v>
      </c>
      <c r="H26" s="408"/>
      <c r="I26" s="50">
        <v>0</v>
      </c>
      <c r="J26" s="50">
        <v>0</v>
      </c>
      <c r="K26" s="50">
        <v>0</v>
      </c>
      <c r="L26" s="50">
        <v>232</v>
      </c>
      <c r="M26" s="408"/>
      <c r="N26" s="50">
        <v>0</v>
      </c>
      <c r="O26" s="50">
        <v>0</v>
      </c>
      <c r="P26" s="50">
        <v>226.64999999999998</v>
      </c>
      <c r="Q26" s="50">
        <v>393.599999999999</v>
      </c>
      <c r="R26" s="408"/>
      <c r="S26" s="396">
        <v>0</v>
      </c>
      <c r="T26" s="50">
        <v>0</v>
      </c>
      <c r="U26" s="438">
        <v>152.84999999999997</v>
      </c>
      <c r="V26" s="50">
        <v>234.99999999999977</v>
      </c>
      <c r="W26" s="408"/>
      <c r="X26" s="50">
        <v>0</v>
      </c>
      <c r="Y26" s="50">
        <v>0</v>
      </c>
      <c r="Z26" s="50">
        <v>134.0999999999998</v>
      </c>
      <c r="AA26" s="50">
        <v>202.5</v>
      </c>
      <c r="AB26" s="408"/>
      <c r="AC26" s="50">
        <v>0</v>
      </c>
      <c r="AD26" s="50">
        <v>0</v>
      </c>
      <c r="AE26" s="50">
        <v>579.30000000000018</v>
      </c>
      <c r="AF26" s="50">
        <v>969.89999999999918</v>
      </c>
      <c r="AG26" s="408"/>
      <c r="AH26" s="50">
        <v>0</v>
      </c>
      <c r="AI26" s="50">
        <v>0</v>
      </c>
      <c r="AJ26" s="50">
        <v>336.45000000000027</v>
      </c>
      <c r="AK26" s="50">
        <v>220.09999999999945</v>
      </c>
      <c r="AL26" s="408"/>
      <c r="AM26" s="396">
        <v>0</v>
      </c>
      <c r="AN26" s="396">
        <v>0</v>
      </c>
      <c r="AO26" s="396">
        <v>288.97500000000014</v>
      </c>
      <c r="AP26" s="50">
        <v>582.89999999999873</v>
      </c>
      <c r="AQ26" s="408"/>
      <c r="AR26" s="50">
        <v>0</v>
      </c>
      <c r="AS26" s="50">
        <v>0</v>
      </c>
      <c r="AT26" s="50">
        <v>181.95000000000027</v>
      </c>
      <c r="AU26" s="50">
        <v>31.200000000000003</v>
      </c>
      <c r="AV26" s="408"/>
      <c r="AW26" s="50">
        <v>0</v>
      </c>
      <c r="AX26" s="50">
        <v>0</v>
      </c>
      <c r="AY26" s="50">
        <v>350.24999999999795</v>
      </c>
      <c r="AZ26" s="50">
        <v>100.39999999999782</v>
      </c>
      <c r="BA26" s="408"/>
      <c r="BB26" s="50">
        <v>0</v>
      </c>
      <c r="BC26" s="50">
        <v>0</v>
      </c>
      <c r="BD26" s="50">
        <v>111.22500000000014</v>
      </c>
      <c r="BE26" s="50">
        <v>588.9</v>
      </c>
      <c r="BF26" s="408"/>
      <c r="BG26" s="50">
        <v>0</v>
      </c>
      <c r="BH26" s="50">
        <v>0</v>
      </c>
      <c r="BI26" s="50">
        <v>171.82499999999959</v>
      </c>
      <c r="BJ26" s="50">
        <v>272.2</v>
      </c>
      <c r="BK26" s="408"/>
      <c r="BL26" s="50">
        <v>0</v>
      </c>
      <c r="BM26" s="50">
        <v>0</v>
      </c>
      <c r="BN26" s="50">
        <v>187.87499999999864</v>
      </c>
      <c r="BO26" s="50">
        <v>206</v>
      </c>
      <c r="BP26" s="408"/>
      <c r="BQ26" s="50">
        <v>0</v>
      </c>
      <c r="BR26" s="50">
        <v>0</v>
      </c>
      <c r="BS26" s="50">
        <v>311.02499999999714</v>
      </c>
      <c r="BT26" s="50">
        <v>613.79999999999836</v>
      </c>
      <c r="BU26" s="408"/>
      <c r="BV26" s="50">
        <v>0</v>
      </c>
      <c r="BW26" s="50">
        <v>0</v>
      </c>
      <c r="BX26" s="50">
        <v>416.77499999999714</v>
      </c>
      <c r="BY26" s="50">
        <v>536.99999999999818</v>
      </c>
      <c r="BZ26" s="408"/>
      <c r="CA26" s="50">
        <v>0</v>
      </c>
      <c r="CB26" s="50">
        <v>0</v>
      </c>
      <c r="CC26" s="50">
        <v>259.12499999999659</v>
      </c>
      <c r="CD26" s="50">
        <v>503.29999999999745</v>
      </c>
      <c r="CE26" s="408"/>
      <c r="CF26" s="50">
        <v>0</v>
      </c>
      <c r="CG26" s="50">
        <v>0</v>
      </c>
      <c r="CH26" s="50">
        <v>100.64999999999714</v>
      </c>
      <c r="CI26" s="50">
        <v>396.59999999999854</v>
      </c>
      <c r="CJ26" s="408"/>
      <c r="CK26" s="50">
        <v>0</v>
      </c>
      <c r="CL26" s="50">
        <v>0</v>
      </c>
      <c r="CM26" s="50">
        <v>112.49999999999591</v>
      </c>
      <c r="CN26" s="50">
        <v>292.60000000000002</v>
      </c>
      <c r="CO26" s="408"/>
      <c r="CP26" s="443">
        <v>0</v>
      </c>
      <c r="CQ26" s="443">
        <v>0</v>
      </c>
      <c r="CR26" s="443">
        <v>197.54999999999632</v>
      </c>
      <c r="CS26" s="50">
        <v>128.5</v>
      </c>
      <c r="CT26" s="408"/>
      <c r="CU26" s="50">
        <v>0</v>
      </c>
      <c r="CV26" s="50">
        <v>0</v>
      </c>
      <c r="CW26" s="50">
        <v>223.12499999999727</v>
      </c>
      <c r="CX26" s="50">
        <v>318.40000000000146</v>
      </c>
      <c r="CY26" s="408"/>
      <c r="CZ26" s="50">
        <v>0</v>
      </c>
      <c r="DA26" s="50">
        <v>0</v>
      </c>
      <c r="DB26" s="50">
        <v>237.74999999999727</v>
      </c>
      <c r="DC26" s="50">
        <v>107.6</v>
      </c>
      <c r="DD26" s="408"/>
      <c r="DE26" s="443">
        <v>0</v>
      </c>
      <c r="DF26" s="443">
        <v>0</v>
      </c>
      <c r="DG26" s="443">
        <v>1091.924999999999</v>
      </c>
      <c r="DH26" s="50">
        <v>1028.1000000000004</v>
      </c>
      <c r="DI26" s="408"/>
      <c r="DJ26" s="443">
        <v>0</v>
      </c>
      <c r="DK26" s="443">
        <v>0</v>
      </c>
      <c r="DL26" s="443">
        <v>562.27500000000055</v>
      </c>
      <c r="DM26" s="50">
        <v>694.20000000000073</v>
      </c>
      <c r="DN26" s="408"/>
      <c r="DO26" s="50">
        <v>0</v>
      </c>
      <c r="DP26" s="50">
        <v>0</v>
      </c>
      <c r="DQ26" s="50">
        <v>216.97500000000218</v>
      </c>
      <c r="DR26" s="50">
        <v>515.00000000000182</v>
      </c>
      <c r="DS26" s="408"/>
      <c r="DT26" s="50">
        <v>0</v>
      </c>
      <c r="DU26" s="50">
        <v>0</v>
      </c>
      <c r="DV26" s="50">
        <v>1205.9250000000188</v>
      </c>
      <c r="DW26" s="50">
        <v>4702.7000000000007</v>
      </c>
      <c r="DX26" s="408"/>
      <c r="DY26" s="50">
        <v>0</v>
      </c>
      <c r="DZ26" s="443">
        <v>0</v>
      </c>
      <c r="EA26" s="443">
        <v>217.20000000000164</v>
      </c>
      <c r="EB26" s="50">
        <v>25.200000000000728</v>
      </c>
      <c r="EC26" s="408"/>
      <c r="ED26" s="50">
        <v>0</v>
      </c>
      <c r="EE26" s="50">
        <v>0</v>
      </c>
      <c r="EF26" s="50">
        <v>286.12500000000273</v>
      </c>
      <c r="EG26" s="50">
        <v>88.5</v>
      </c>
      <c r="EH26" s="408"/>
      <c r="EI26" s="50">
        <v>0</v>
      </c>
      <c r="EJ26" s="50">
        <v>0</v>
      </c>
      <c r="EK26" s="50">
        <v>0</v>
      </c>
      <c r="EL26" s="50">
        <v>219.90000000000146</v>
      </c>
      <c r="EM26" s="408"/>
      <c r="EN26" s="50">
        <v>0</v>
      </c>
      <c r="EO26" s="50">
        <v>0</v>
      </c>
      <c r="EP26" s="50">
        <v>75.524999999997817</v>
      </c>
      <c r="EQ26" s="50">
        <v>389.90000000000146</v>
      </c>
      <c r="ER26" s="408"/>
      <c r="ES26" s="50">
        <v>0</v>
      </c>
      <c r="ET26" s="50">
        <v>0</v>
      </c>
      <c r="EU26" s="50">
        <v>2661.2250000000004</v>
      </c>
      <c r="EV26" s="50">
        <v>1633.2000000000116</v>
      </c>
      <c r="EW26" s="408"/>
      <c r="EX26" s="443">
        <v>0</v>
      </c>
      <c r="EY26" s="443">
        <v>0</v>
      </c>
      <c r="EZ26" s="443">
        <v>24.75</v>
      </c>
      <c r="FA26" s="50">
        <v>290.70000000000073</v>
      </c>
      <c r="FB26" s="408"/>
      <c r="FC26" s="50">
        <v>0</v>
      </c>
      <c r="FD26" s="50">
        <v>0</v>
      </c>
      <c r="FE26" s="50">
        <v>25.200000000000273</v>
      </c>
      <c r="FF26" s="50">
        <v>368.5</v>
      </c>
      <c r="FG26" s="408"/>
      <c r="FH26" s="50">
        <v>0</v>
      </c>
      <c r="FI26" s="50">
        <v>0</v>
      </c>
      <c r="FJ26" s="50">
        <v>89.09999999999809</v>
      </c>
      <c r="FK26" s="50">
        <v>443.80000000000655</v>
      </c>
      <c r="FL26" s="408"/>
      <c r="FM26" s="443">
        <v>0</v>
      </c>
      <c r="FN26" s="443">
        <v>0</v>
      </c>
      <c r="FO26" s="443">
        <v>167.62499999999591</v>
      </c>
      <c r="FP26" s="50">
        <v>494.5</v>
      </c>
      <c r="FQ26" s="408"/>
      <c r="FR26" s="50">
        <v>0</v>
      </c>
      <c r="FS26" s="50">
        <v>0</v>
      </c>
      <c r="FT26" s="50">
        <v>0</v>
      </c>
      <c r="FU26" s="50">
        <v>53.900000000012369</v>
      </c>
      <c r="FV26" s="408"/>
      <c r="FW26" s="474">
        <v>0</v>
      </c>
      <c r="FX26" s="474">
        <v>0</v>
      </c>
      <c r="FY26" s="474">
        <v>574.34999999999945</v>
      </c>
      <c r="FZ26" s="50">
        <v>1232.1999999999541</v>
      </c>
      <c r="GA26" s="408"/>
      <c r="GB26" s="50">
        <v>0</v>
      </c>
      <c r="GC26" s="50">
        <v>0</v>
      </c>
      <c r="GD26" s="50">
        <v>219.37500000000273</v>
      </c>
      <c r="GE26" s="50">
        <v>331.5</v>
      </c>
      <c r="GF26" s="408"/>
      <c r="GG26" s="50">
        <v>0</v>
      </c>
      <c r="GH26" s="50">
        <v>0</v>
      </c>
      <c r="GI26" s="50">
        <v>0</v>
      </c>
      <c r="GJ26" s="50">
        <v>0</v>
      </c>
      <c r="GK26" s="408"/>
      <c r="GT26" s="18"/>
      <c r="GU26" s="9"/>
      <c r="HC26" s="18"/>
      <c r="HD26" s="9"/>
      <c r="HM26" s="9"/>
      <c r="HV26" s="9"/>
      <c r="IE26" s="9"/>
      <c r="IN26" s="9"/>
      <c r="IW26" s="9"/>
      <c r="JF26" s="9"/>
      <c r="JO26" s="9"/>
      <c r="JX26" s="9"/>
      <c r="KG26" s="9"/>
      <c r="KP26" s="9"/>
      <c r="LQ26" s="9"/>
      <c r="LZ26" s="9"/>
      <c r="MI26" s="9"/>
      <c r="MR26" s="9"/>
      <c r="MZ26" s="1"/>
      <c r="NA26" s="9"/>
      <c r="NI26" s="3"/>
      <c r="NJ26" s="9"/>
      <c r="NK26" s="1"/>
      <c r="NL26" s="9"/>
      <c r="NN26" s="9"/>
      <c r="NP26" s="9"/>
    </row>
    <row r="27" spans="1:381" ht="18">
      <c r="A27" s="40" t="s">
        <v>2546</v>
      </c>
      <c r="B27" s="46">
        <f>SUM(D27:ZZ27)</f>
        <v>22775.275000000016</v>
      </c>
      <c r="C27" s="42"/>
      <c r="D27" s="50">
        <v>0</v>
      </c>
      <c r="E27" s="50">
        <v>0</v>
      </c>
      <c r="F27" s="50">
        <v>460.27500000000003</v>
      </c>
      <c r="G27" s="50">
        <v>103.79999999999998</v>
      </c>
      <c r="H27" s="408"/>
      <c r="I27" s="50">
        <v>0</v>
      </c>
      <c r="J27" s="50">
        <v>0</v>
      </c>
      <c r="K27" s="50">
        <v>0</v>
      </c>
      <c r="L27" s="50">
        <v>299.80000000000007</v>
      </c>
      <c r="M27" s="408"/>
      <c r="N27" s="50">
        <v>0</v>
      </c>
      <c r="O27" s="50">
        <v>0</v>
      </c>
      <c r="P27" s="50">
        <v>0</v>
      </c>
      <c r="Q27" s="50">
        <v>541.49999999999932</v>
      </c>
      <c r="R27" s="408"/>
      <c r="S27" s="396">
        <v>0</v>
      </c>
      <c r="T27" s="50">
        <v>0</v>
      </c>
      <c r="U27" s="438">
        <v>0</v>
      </c>
      <c r="V27" s="50">
        <v>285.49999999999977</v>
      </c>
      <c r="W27" s="408"/>
      <c r="X27" s="50">
        <v>0</v>
      </c>
      <c r="Y27" s="50">
        <v>0</v>
      </c>
      <c r="Z27" s="50">
        <v>0</v>
      </c>
      <c r="AA27" s="50">
        <v>317.39999999999964</v>
      </c>
      <c r="AB27" s="408"/>
      <c r="AC27" s="50">
        <v>0</v>
      </c>
      <c r="AD27" s="50">
        <v>0</v>
      </c>
      <c r="AE27" s="50">
        <v>0</v>
      </c>
      <c r="AF27" s="50">
        <v>567.49999999999909</v>
      </c>
      <c r="AG27" s="408"/>
      <c r="AH27" s="50">
        <v>0</v>
      </c>
      <c r="AI27" s="50">
        <v>0</v>
      </c>
      <c r="AJ27" s="50">
        <v>0</v>
      </c>
      <c r="AK27" s="50">
        <v>488.19999999999982</v>
      </c>
      <c r="AL27" s="408"/>
      <c r="AM27" s="396">
        <v>0</v>
      </c>
      <c r="AN27" s="396">
        <v>0</v>
      </c>
      <c r="AO27" s="396">
        <v>0</v>
      </c>
      <c r="AP27" s="50">
        <v>579.00000000000091</v>
      </c>
      <c r="AQ27" s="408"/>
      <c r="AR27" s="50">
        <v>0</v>
      </c>
      <c r="AS27" s="50">
        <v>0</v>
      </c>
      <c r="AT27" s="50">
        <v>0</v>
      </c>
      <c r="AU27" s="50">
        <v>120.5</v>
      </c>
      <c r="AV27" s="408"/>
      <c r="AW27" s="50">
        <v>0</v>
      </c>
      <c r="AX27" s="50">
        <v>0</v>
      </c>
      <c r="AY27" s="50">
        <v>0</v>
      </c>
      <c r="AZ27" s="50">
        <v>982.70000000000073</v>
      </c>
      <c r="BA27" s="408"/>
      <c r="BB27" s="50">
        <v>0</v>
      </c>
      <c r="BC27" s="50">
        <v>0</v>
      </c>
      <c r="BD27" s="50">
        <v>0</v>
      </c>
      <c r="BE27" s="50">
        <v>546.1</v>
      </c>
      <c r="BF27" s="408"/>
      <c r="BG27" s="50">
        <v>0</v>
      </c>
      <c r="BH27" s="50">
        <v>0</v>
      </c>
      <c r="BI27" s="50">
        <v>0</v>
      </c>
      <c r="BJ27" s="50">
        <v>170.5</v>
      </c>
      <c r="BK27" s="408"/>
      <c r="BL27" s="50">
        <v>0</v>
      </c>
      <c r="BM27" s="50">
        <v>0</v>
      </c>
      <c r="BN27" s="50">
        <v>0</v>
      </c>
      <c r="BO27" s="50">
        <v>81.8</v>
      </c>
      <c r="BP27" s="408"/>
      <c r="BQ27" s="50">
        <v>0</v>
      </c>
      <c r="BR27" s="50">
        <v>0</v>
      </c>
      <c r="BS27" s="50">
        <v>0</v>
      </c>
      <c r="BT27" s="50">
        <v>426.99999999999909</v>
      </c>
      <c r="BU27" s="408"/>
      <c r="BV27" s="50">
        <v>0</v>
      </c>
      <c r="BW27" s="50">
        <v>0</v>
      </c>
      <c r="BX27" s="50">
        <v>0</v>
      </c>
      <c r="BY27" s="50">
        <v>459.69999999999982</v>
      </c>
      <c r="BZ27" s="408"/>
      <c r="CA27" s="50">
        <v>0</v>
      </c>
      <c r="CB27" s="50">
        <v>0</v>
      </c>
      <c r="CC27" s="50">
        <v>0</v>
      </c>
      <c r="CD27" s="50">
        <v>418.5</v>
      </c>
      <c r="CE27" s="408"/>
      <c r="CF27" s="50">
        <v>0</v>
      </c>
      <c r="CG27" s="50">
        <v>0</v>
      </c>
      <c r="CH27" s="50">
        <v>0</v>
      </c>
      <c r="CI27" s="50">
        <v>307.50000000000182</v>
      </c>
      <c r="CJ27" s="408"/>
      <c r="CK27" s="50">
        <v>0</v>
      </c>
      <c r="CL27" s="50">
        <v>0</v>
      </c>
      <c r="CM27" s="50">
        <v>0</v>
      </c>
      <c r="CN27" s="50">
        <v>204.9</v>
      </c>
      <c r="CO27" s="408"/>
      <c r="CP27" s="443">
        <v>0</v>
      </c>
      <c r="CQ27" s="443">
        <v>0</v>
      </c>
      <c r="CR27" s="443">
        <v>0</v>
      </c>
      <c r="CS27" s="50">
        <v>367</v>
      </c>
      <c r="CT27" s="408"/>
      <c r="CU27" s="50">
        <v>0</v>
      </c>
      <c r="CV27" s="50">
        <v>0</v>
      </c>
      <c r="CW27" s="50">
        <v>0</v>
      </c>
      <c r="CX27" s="50">
        <v>448.40000000000146</v>
      </c>
      <c r="CY27" s="408"/>
      <c r="CZ27" s="50">
        <v>0</v>
      </c>
      <c r="DA27" s="50">
        <v>0</v>
      </c>
      <c r="DB27" s="50">
        <v>0</v>
      </c>
      <c r="DC27" s="50">
        <v>150.9</v>
      </c>
      <c r="DD27" s="408"/>
      <c r="DE27" s="443">
        <v>0</v>
      </c>
      <c r="DF27" s="443">
        <v>0</v>
      </c>
      <c r="DG27" s="443">
        <v>0</v>
      </c>
      <c r="DH27" s="50">
        <v>1659.1999999999953</v>
      </c>
      <c r="DI27" s="408"/>
      <c r="DJ27" s="443">
        <v>0</v>
      </c>
      <c r="DK27" s="443">
        <v>0</v>
      </c>
      <c r="DL27" s="443">
        <v>0</v>
      </c>
      <c r="DM27" s="50">
        <v>590.59999999999673</v>
      </c>
      <c r="DN27" s="408"/>
      <c r="DO27" s="50">
        <v>0</v>
      </c>
      <c r="DP27" s="50">
        <v>0</v>
      </c>
      <c r="DQ27" s="50">
        <v>0</v>
      </c>
      <c r="DR27" s="50">
        <v>768.19999999999891</v>
      </c>
      <c r="DS27" s="408"/>
      <c r="DT27" s="50">
        <v>0</v>
      </c>
      <c r="DU27" s="50">
        <v>0</v>
      </c>
      <c r="DV27" s="50">
        <v>0</v>
      </c>
      <c r="DW27" s="50">
        <v>3270.8999999999996</v>
      </c>
      <c r="DX27" s="408"/>
      <c r="DY27" s="50">
        <v>0</v>
      </c>
      <c r="DZ27" s="443">
        <v>0</v>
      </c>
      <c r="EA27" s="443">
        <v>0</v>
      </c>
      <c r="EB27" s="50">
        <v>296.40000000000509</v>
      </c>
      <c r="EC27" s="408"/>
      <c r="ED27" s="50">
        <v>0</v>
      </c>
      <c r="EE27" s="50">
        <v>0</v>
      </c>
      <c r="EF27" s="50">
        <v>0</v>
      </c>
      <c r="EG27" s="50">
        <v>351.80000000000291</v>
      </c>
      <c r="EH27" s="408"/>
      <c r="EI27" s="50">
        <v>0</v>
      </c>
      <c r="EJ27" s="50">
        <v>0</v>
      </c>
      <c r="EK27" s="50">
        <v>0</v>
      </c>
      <c r="EL27" s="50">
        <v>132.49999999999636</v>
      </c>
      <c r="EM27" s="408"/>
      <c r="EN27" s="50">
        <v>0</v>
      </c>
      <c r="EO27" s="50">
        <v>0</v>
      </c>
      <c r="EP27" s="50">
        <v>0</v>
      </c>
      <c r="EQ27" s="50">
        <v>201.99999999999636</v>
      </c>
      <c r="ER27" s="408"/>
      <c r="ES27" s="50">
        <v>0</v>
      </c>
      <c r="ET27" s="50">
        <v>0</v>
      </c>
      <c r="EU27" s="50">
        <v>0</v>
      </c>
      <c r="EV27" s="50">
        <v>4022.9999999999964</v>
      </c>
      <c r="EW27" s="408"/>
      <c r="EX27" s="443">
        <v>0</v>
      </c>
      <c r="EY27" s="443">
        <v>0</v>
      </c>
      <c r="EZ27" s="443">
        <v>0</v>
      </c>
      <c r="FA27" s="50">
        <v>206.29999999999563</v>
      </c>
      <c r="FB27" s="408"/>
      <c r="FC27" s="50">
        <v>0</v>
      </c>
      <c r="FD27" s="50">
        <v>0</v>
      </c>
      <c r="FE27" s="50">
        <v>0</v>
      </c>
      <c r="FF27" s="50">
        <v>249.6</v>
      </c>
      <c r="FG27" s="408"/>
      <c r="FH27" s="50">
        <v>0</v>
      </c>
      <c r="FI27" s="50">
        <v>0</v>
      </c>
      <c r="FJ27" s="50">
        <v>0</v>
      </c>
      <c r="FK27" s="50">
        <v>228.09999999999491</v>
      </c>
      <c r="FL27" s="408"/>
      <c r="FM27" s="443">
        <v>0</v>
      </c>
      <c r="FN27" s="443">
        <v>0</v>
      </c>
      <c r="FO27" s="443">
        <v>0</v>
      </c>
      <c r="FP27" s="50">
        <v>515.70000000000005</v>
      </c>
      <c r="FQ27" s="408"/>
      <c r="FR27" s="50">
        <v>0</v>
      </c>
      <c r="FS27" s="50">
        <v>0</v>
      </c>
      <c r="FT27" s="50">
        <v>0</v>
      </c>
      <c r="FU27" s="50">
        <v>216.09999999999854</v>
      </c>
      <c r="FV27" s="408"/>
      <c r="FW27" s="474">
        <v>0</v>
      </c>
      <c r="FX27" s="474">
        <v>0</v>
      </c>
      <c r="FY27" s="474">
        <v>0</v>
      </c>
      <c r="FZ27" s="50">
        <v>1244.4000000000365</v>
      </c>
      <c r="GA27" s="408"/>
      <c r="GB27" s="50">
        <v>0</v>
      </c>
      <c r="GC27" s="50">
        <v>0</v>
      </c>
      <c r="GD27" s="50">
        <v>0</v>
      </c>
      <c r="GE27" s="50">
        <v>492</v>
      </c>
      <c r="GF27" s="408"/>
      <c r="GG27" s="50">
        <v>0</v>
      </c>
      <c r="GH27" s="50">
        <v>0</v>
      </c>
      <c r="GI27" s="50">
        <v>0</v>
      </c>
      <c r="GJ27" s="50">
        <v>0</v>
      </c>
      <c r="GK27" s="408"/>
      <c r="GU27" s="9"/>
      <c r="HD27" s="9"/>
      <c r="HM27" s="9"/>
      <c r="HV27" s="9"/>
      <c r="IE27" s="9"/>
      <c r="IN27" s="9"/>
      <c r="IW27" s="9"/>
      <c r="JF27" s="9"/>
      <c r="JO27" s="9"/>
      <c r="JX27" s="9"/>
      <c r="KG27" s="9"/>
      <c r="KP27" s="9"/>
      <c r="LQ27" s="9"/>
      <c r="LZ27" s="9"/>
      <c r="MI27" s="9"/>
      <c r="MR27" s="9"/>
      <c r="NA27" s="9"/>
      <c r="NJ27" s="9"/>
      <c r="NL27" s="9"/>
      <c r="NM27" s="21"/>
      <c r="NN27" s="9"/>
      <c r="NO27" s="21"/>
      <c r="NP27" s="9"/>
    </row>
    <row r="28" spans="1:381" ht="18">
      <c r="A28" s="40" t="s">
        <v>2559</v>
      </c>
      <c r="B28" s="46">
        <f>SUM(D28:ZZ28)</f>
        <v>25476.299999999992</v>
      </c>
      <c r="C28" s="42"/>
      <c r="D28" s="50">
        <v>0</v>
      </c>
      <c r="E28" s="50">
        <v>0</v>
      </c>
      <c r="F28" s="50">
        <v>270.60000000000002</v>
      </c>
      <c r="G28" s="50">
        <v>454.59999999999997</v>
      </c>
      <c r="H28" s="408"/>
      <c r="I28" s="50">
        <v>0</v>
      </c>
      <c r="J28" s="50">
        <v>0</v>
      </c>
      <c r="K28" s="50">
        <v>0</v>
      </c>
      <c r="L28" s="50">
        <v>435.90000000000009</v>
      </c>
      <c r="M28" s="408"/>
      <c r="N28" s="50">
        <v>0</v>
      </c>
      <c r="O28" s="50">
        <v>0</v>
      </c>
      <c r="P28" s="50">
        <v>0</v>
      </c>
      <c r="Q28" s="50">
        <v>722.599999999999</v>
      </c>
      <c r="R28" s="408"/>
      <c r="S28" s="396">
        <v>0</v>
      </c>
      <c r="T28" s="50">
        <v>0</v>
      </c>
      <c r="U28" s="438">
        <v>0</v>
      </c>
      <c r="V28" s="50">
        <v>233.29999999999995</v>
      </c>
      <c r="W28" s="408"/>
      <c r="X28" s="50">
        <v>0</v>
      </c>
      <c r="Y28" s="50">
        <v>0</v>
      </c>
      <c r="Z28" s="50">
        <v>0</v>
      </c>
      <c r="AA28" s="50">
        <v>370.29999999999927</v>
      </c>
      <c r="AB28" s="408"/>
      <c r="AC28" s="50">
        <v>0</v>
      </c>
      <c r="AD28" s="50">
        <v>0</v>
      </c>
      <c r="AE28" s="50">
        <v>0</v>
      </c>
      <c r="AF28" s="50">
        <v>683.69999999999936</v>
      </c>
      <c r="AG28" s="408"/>
      <c r="AH28" s="50">
        <v>0</v>
      </c>
      <c r="AI28" s="50">
        <v>0</v>
      </c>
      <c r="AJ28" s="50">
        <v>0</v>
      </c>
      <c r="AK28" s="50">
        <v>865.59999999999991</v>
      </c>
      <c r="AL28" s="408"/>
      <c r="AM28" s="396">
        <v>0</v>
      </c>
      <c r="AN28" s="396">
        <v>0</v>
      </c>
      <c r="AO28" s="396">
        <v>0</v>
      </c>
      <c r="AP28" s="50">
        <v>639.40000000000055</v>
      </c>
      <c r="AQ28" s="408"/>
      <c r="AR28" s="50">
        <v>0</v>
      </c>
      <c r="AS28" s="50">
        <v>0</v>
      </c>
      <c r="AT28" s="50">
        <v>0</v>
      </c>
      <c r="AU28" s="50">
        <v>395.5</v>
      </c>
      <c r="AV28" s="408"/>
      <c r="AW28" s="50">
        <v>0</v>
      </c>
      <c r="AX28" s="50">
        <v>0</v>
      </c>
      <c r="AY28" s="50">
        <v>0</v>
      </c>
      <c r="AZ28" s="50">
        <v>942.40000000000055</v>
      </c>
      <c r="BA28" s="408"/>
      <c r="BB28" s="50">
        <v>0</v>
      </c>
      <c r="BC28" s="50">
        <v>0</v>
      </c>
      <c r="BD28" s="50">
        <v>0</v>
      </c>
      <c r="BE28" s="50">
        <v>532.20000000000005</v>
      </c>
      <c r="BF28" s="408"/>
      <c r="BG28" s="50">
        <v>0</v>
      </c>
      <c r="BH28" s="50">
        <v>0</v>
      </c>
      <c r="BI28" s="50">
        <v>0</v>
      </c>
      <c r="BJ28" s="50">
        <v>362.7</v>
      </c>
      <c r="BK28" s="408"/>
      <c r="BL28" s="50">
        <v>0</v>
      </c>
      <c r="BM28" s="50">
        <v>0</v>
      </c>
      <c r="BN28" s="50">
        <v>0</v>
      </c>
      <c r="BO28" s="50">
        <v>336.1</v>
      </c>
      <c r="BP28" s="408"/>
      <c r="BQ28" s="50">
        <v>0</v>
      </c>
      <c r="BR28" s="50">
        <v>0</v>
      </c>
      <c r="BS28" s="50">
        <v>0</v>
      </c>
      <c r="BT28" s="50">
        <v>484.600000000004</v>
      </c>
      <c r="BU28" s="408"/>
      <c r="BV28" s="50">
        <v>0</v>
      </c>
      <c r="BW28" s="50">
        <v>0</v>
      </c>
      <c r="BX28" s="50">
        <v>0</v>
      </c>
      <c r="BY28" s="50">
        <v>566.20000000000073</v>
      </c>
      <c r="BZ28" s="408"/>
      <c r="CA28" s="50">
        <v>0</v>
      </c>
      <c r="CB28" s="50">
        <v>0</v>
      </c>
      <c r="CC28" s="50">
        <v>0</v>
      </c>
      <c r="CD28" s="50">
        <v>481.20000000000255</v>
      </c>
      <c r="CE28" s="408"/>
      <c r="CF28" s="50">
        <v>0</v>
      </c>
      <c r="CG28" s="50">
        <v>0</v>
      </c>
      <c r="CH28" s="50">
        <v>0</v>
      </c>
      <c r="CI28" s="50">
        <v>390.30000000000291</v>
      </c>
      <c r="CJ28" s="408"/>
      <c r="CK28" s="50">
        <v>0</v>
      </c>
      <c r="CL28" s="50">
        <v>0</v>
      </c>
      <c r="CM28" s="50">
        <v>0</v>
      </c>
      <c r="CN28" s="50">
        <v>624.29999999999995</v>
      </c>
      <c r="CO28" s="408"/>
      <c r="CP28" s="443">
        <v>0</v>
      </c>
      <c r="CQ28" s="443">
        <v>0</v>
      </c>
      <c r="CR28" s="443">
        <v>0</v>
      </c>
      <c r="CS28" s="50">
        <v>487.80000000000109</v>
      </c>
      <c r="CT28" s="408"/>
      <c r="CU28" s="50">
        <v>0</v>
      </c>
      <c r="CV28" s="50">
        <v>0</v>
      </c>
      <c r="CW28" s="50">
        <v>0</v>
      </c>
      <c r="CX28" s="50">
        <v>298.10000000000218</v>
      </c>
      <c r="CY28" s="408"/>
      <c r="CZ28" s="50">
        <v>0</v>
      </c>
      <c r="DA28" s="50">
        <v>0</v>
      </c>
      <c r="DB28" s="50">
        <v>0</v>
      </c>
      <c r="DC28" s="50">
        <v>228.3</v>
      </c>
      <c r="DD28" s="408"/>
      <c r="DE28" s="443">
        <v>0</v>
      </c>
      <c r="DF28" s="443">
        <v>0</v>
      </c>
      <c r="DG28" s="443">
        <v>0</v>
      </c>
      <c r="DH28" s="50">
        <v>1227.3000000000011</v>
      </c>
      <c r="DI28" s="408"/>
      <c r="DJ28" s="443">
        <v>0</v>
      </c>
      <c r="DK28" s="443">
        <v>0</v>
      </c>
      <c r="DL28" s="443">
        <v>0</v>
      </c>
      <c r="DM28" s="50">
        <v>821.70000000000073</v>
      </c>
      <c r="DN28" s="408"/>
      <c r="DO28" s="50">
        <v>0</v>
      </c>
      <c r="DP28" s="50">
        <v>0</v>
      </c>
      <c r="DQ28" s="50">
        <v>0</v>
      </c>
      <c r="DR28" s="50">
        <v>804.39999999999964</v>
      </c>
      <c r="DS28" s="408"/>
      <c r="DT28" s="50">
        <v>0</v>
      </c>
      <c r="DU28" s="50">
        <v>0</v>
      </c>
      <c r="DV28" s="50">
        <v>0</v>
      </c>
      <c r="DW28" s="50">
        <v>4073.6000000000004</v>
      </c>
      <c r="DX28" s="408"/>
      <c r="DY28" s="50">
        <v>0</v>
      </c>
      <c r="DZ28" s="443">
        <v>0</v>
      </c>
      <c r="EA28" s="443">
        <v>0</v>
      </c>
      <c r="EB28" s="50">
        <v>412</v>
      </c>
      <c r="EC28" s="408"/>
      <c r="ED28" s="50">
        <v>0</v>
      </c>
      <c r="EE28" s="50">
        <v>0</v>
      </c>
      <c r="EF28" s="50">
        <v>0</v>
      </c>
      <c r="EG28" s="50">
        <v>329.49999999999636</v>
      </c>
      <c r="EH28" s="408"/>
      <c r="EI28" s="50">
        <v>0</v>
      </c>
      <c r="EJ28" s="50">
        <v>0</v>
      </c>
      <c r="EK28" s="50">
        <v>0</v>
      </c>
      <c r="EL28" s="50">
        <v>455.79999999999927</v>
      </c>
      <c r="EM28" s="408"/>
      <c r="EN28" s="50">
        <v>0</v>
      </c>
      <c r="EO28" s="50">
        <v>0</v>
      </c>
      <c r="EP28" s="50">
        <v>0</v>
      </c>
      <c r="EQ28" s="50">
        <v>110.80000000000291</v>
      </c>
      <c r="ER28" s="408"/>
      <c r="ES28" s="50">
        <v>0</v>
      </c>
      <c r="ET28" s="50">
        <v>0</v>
      </c>
      <c r="EU28" s="50">
        <v>0</v>
      </c>
      <c r="EV28" s="50">
        <v>2687.2000000000007</v>
      </c>
      <c r="EW28" s="408"/>
      <c r="EX28" s="443">
        <v>0</v>
      </c>
      <c r="EY28" s="443">
        <v>0</v>
      </c>
      <c r="EZ28" s="443">
        <v>0</v>
      </c>
      <c r="FA28" s="50">
        <v>233.20000000000073</v>
      </c>
      <c r="FB28" s="408"/>
      <c r="FC28" s="50">
        <v>0</v>
      </c>
      <c r="FD28" s="50">
        <v>0</v>
      </c>
      <c r="FE28" s="50">
        <v>0</v>
      </c>
      <c r="FF28" s="50">
        <v>660.1</v>
      </c>
      <c r="FG28" s="408"/>
      <c r="FH28" s="50">
        <v>0</v>
      </c>
      <c r="FI28" s="50">
        <v>0</v>
      </c>
      <c r="FJ28" s="50">
        <v>0</v>
      </c>
      <c r="FK28" s="50">
        <v>499.10000000000218</v>
      </c>
      <c r="FL28" s="408"/>
      <c r="FM28" s="443">
        <v>0</v>
      </c>
      <c r="FN28" s="443">
        <v>0</v>
      </c>
      <c r="FO28" s="443">
        <v>0</v>
      </c>
      <c r="FP28" s="50">
        <v>534.5</v>
      </c>
      <c r="FQ28" s="408"/>
      <c r="FR28" s="50">
        <v>0</v>
      </c>
      <c r="FS28" s="50">
        <v>0</v>
      </c>
      <c r="FT28" s="50">
        <v>0</v>
      </c>
      <c r="FU28" s="50">
        <v>292.19999999999345</v>
      </c>
      <c r="FV28" s="408"/>
      <c r="FW28" s="474">
        <v>0</v>
      </c>
      <c r="FX28" s="474">
        <v>0</v>
      </c>
      <c r="FY28" s="474">
        <v>0</v>
      </c>
      <c r="FZ28" s="50">
        <v>1107.1999999999855</v>
      </c>
      <c r="GA28" s="408"/>
      <c r="GB28" s="50">
        <v>0</v>
      </c>
      <c r="GC28" s="50">
        <v>0</v>
      </c>
      <c r="GD28" s="50">
        <v>0</v>
      </c>
      <c r="GE28" s="50">
        <v>422</v>
      </c>
      <c r="GF28" s="408"/>
      <c r="GG28" s="50">
        <v>0</v>
      </c>
      <c r="GH28" s="50">
        <v>0</v>
      </c>
      <c r="GI28" s="50">
        <v>0</v>
      </c>
      <c r="GJ28" s="50">
        <v>0</v>
      </c>
      <c r="GK28" s="408"/>
      <c r="GT28" s="18"/>
      <c r="GU28" s="9"/>
      <c r="HC28" s="18"/>
      <c r="HD28" s="9"/>
      <c r="HM28" s="9"/>
      <c r="HV28" s="9"/>
      <c r="IE28" s="9"/>
      <c r="IN28" s="9"/>
      <c r="IW28" s="9"/>
      <c r="JF28" s="9"/>
      <c r="JO28" s="9"/>
      <c r="JX28" s="9"/>
      <c r="KG28" s="9"/>
      <c r="KP28" s="9"/>
      <c r="LQ28" s="9"/>
      <c r="LZ28" s="9"/>
      <c r="MI28" s="9"/>
      <c r="MR28" s="9"/>
      <c r="NA28" s="9"/>
      <c r="NJ28" s="9"/>
      <c r="NL28" s="9"/>
      <c r="NN28" s="9"/>
      <c r="NP28" s="9"/>
    </row>
    <row r="29" spans="1:381" ht="18">
      <c r="A29" s="41" t="s">
        <v>9</v>
      </c>
      <c r="B29" s="46">
        <f>SUM(D29:ZZ29)</f>
        <v>54947.450000000055</v>
      </c>
      <c r="C29" s="42"/>
      <c r="D29" s="50">
        <v>0</v>
      </c>
      <c r="E29" s="50">
        <v>0</v>
      </c>
      <c r="F29" s="50">
        <v>531.75</v>
      </c>
      <c r="G29" s="50">
        <v>338.09999999999997</v>
      </c>
      <c r="H29" s="408"/>
      <c r="I29" s="50">
        <v>11.375</v>
      </c>
      <c r="J29" s="50">
        <v>0</v>
      </c>
      <c r="K29" s="50">
        <v>0</v>
      </c>
      <c r="L29" s="50">
        <v>143.39999999999998</v>
      </c>
      <c r="M29" s="408"/>
      <c r="N29" s="50">
        <v>114.22499999999997</v>
      </c>
      <c r="O29" s="50">
        <v>202.10000000000005</v>
      </c>
      <c r="P29" s="50">
        <v>410.36250000000024</v>
      </c>
      <c r="Q29" s="50">
        <v>630.19999999999982</v>
      </c>
      <c r="R29" s="408"/>
      <c r="S29" s="396">
        <v>27.624999999999943</v>
      </c>
      <c r="T29" s="50">
        <v>83</v>
      </c>
      <c r="U29" s="438">
        <v>142.05000000000058</v>
      </c>
      <c r="V29" s="50">
        <v>221.70000000000027</v>
      </c>
      <c r="W29" s="408"/>
      <c r="X29" s="50">
        <v>21.25</v>
      </c>
      <c r="Y29" s="50">
        <v>310</v>
      </c>
      <c r="Z29" s="50">
        <v>176.25000000000051</v>
      </c>
      <c r="AA29" s="50">
        <v>389.69999999999936</v>
      </c>
      <c r="AB29" s="408"/>
      <c r="AC29" s="50">
        <v>155.17499999999995</v>
      </c>
      <c r="AD29" s="50">
        <v>205.29999999999973</v>
      </c>
      <c r="AE29" s="50">
        <v>742.57499999999959</v>
      </c>
      <c r="AF29" s="50">
        <v>784.79999999999973</v>
      </c>
      <c r="AG29" s="408"/>
      <c r="AH29" s="50">
        <v>108.32499999999982</v>
      </c>
      <c r="AI29" s="50">
        <v>520.89999999999986</v>
      </c>
      <c r="AJ29" s="50">
        <v>446.17499999999973</v>
      </c>
      <c r="AK29" s="50">
        <v>931.699999999998</v>
      </c>
      <c r="AL29" s="408"/>
      <c r="AM29" s="396">
        <v>55.624999999999886</v>
      </c>
      <c r="AN29" s="396">
        <v>127.59999999999991</v>
      </c>
      <c r="AO29" s="396">
        <v>247.94999999999925</v>
      </c>
      <c r="AP29" s="50">
        <v>742.69999999999891</v>
      </c>
      <c r="AQ29" s="408"/>
      <c r="AR29" s="50">
        <v>47.750000000000455</v>
      </c>
      <c r="AS29" s="50">
        <v>139.29999999999995</v>
      </c>
      <c r="AT29" s="50">
        <v>191.24999999999932</v>
      </c>
      <c r="AU29" s="50">
        <v>291.7</v>
      </c>
      <c r="AV29" s="408"/>
      <c r="AW29" s="50">
        <v>0</v>
      </c>
      <c r="AX29" s="50">
        <v>176.05000000000018</v>
      </c>
      <c r="AY29" s="50">
        <v>220.34999999999945</v>
      </c>
      <c r="AZ29" s="50">
        <v>1004.4999999999991</v>
      </c>
      <c r="BA29" s="408"/>
      <c r="BB29" s="50">
        <v>0</v>
      </c>
      <c r="BC29" s="50">
        <v>91.600000000000136</v>
      </c>
      <c r="BD29" s="50">
        <v>204.30000000000041</v>
      </c>
      <c r="BE29" s="50">
        <v>519</v>
      </c>
      <c r="BF29" s="408"/>
      <c r="BG29" s="50">
        <v>33.5</v>
      </c>
      <c r="BH29" s="50">
        <v>72.000000000000227</v>
      </c>
      <c r="BI29" s="50">
        <v>40.049999999999727</v>
      </c>
      <c r="BJ29" s="50">
        <v>239.5</v>
      </c>
      <c r="BK29" s="408"/>
      <c r="BL29" s="50">
        <v>0</v>
      </c>
      <c r="BM29" s="50">
        <v>2.7999999999997272</v>
      </c>
      <c r="BN29" s="50">
        <v>151.87499999999932</v>
      </c>
      <c r="BO29" s="50">
        <v>102.60000000000001</v>
      </c>
      <c r="BP29" s="408"/>
      <c r="BQ29" s="50">
        <v>53.125000000000455</v>
      </c>
      <c r="BR29" s="50">
        <v>158.94999999999982</v>
      </c>
      <c r="BS29" s="50">
        <v>117.14999999999918</v>
      </c>
      <c r="BT29" s="50">
        <v>407.5</v>
      </c>
      <c r="BU29" s="408"/>
      <c r="BV29" s="50">
        <v>0</v>
      </c>
      <c r="BW29" s="50">
        <v>493.15000000000009</v>
      </c>
      <c r="BX29" s="50">
        <v>511.72499999999809</v>
      </c>
      <c r="BY29" s="50">
        <v>765.39999999999964</v>
      </c>
      <c r="BZ29" s="408"/>
      <c r="CA29" s="50">
        <v>0</v>
      </c>
      <c r="CB29" s="50">
        <v>95.999999999996362</v>
      </c>
      <c r="CC29" s="50">
        <v>120.07499999999754</v>
      </c>
      <c r="CD29" s="50">
        <v>357.49999999999636</v>
      </c>
      <c r="CE29" s="408"/>
      <c r="CF29" s="50">
        <v>0</v>
      </c>
      <c r="CG29" s="50">
        <v>185.5</v>
      </c>
      <c r="CH29" s="50">
        <v>103.04999999999973</v>
      </c>
      <c r="CI29" s="50">
        <v>315.899999999996</v>
      </c>
      <c r="CJ29" s="408"/>
      <c r="CK29" s="50">
        <v>64.500000000000455</v>
      </c>
      <c r="CL29" s="50">
        <v>281.75000000000045</v>
      </c>
      <c r="CM29" s="50">
        <v>202.49999999999795</v>
      </c>
      <c r="CN29" s="50">
        <v>417.1</v>
      </c>
      <c r="CO29" s="408"/>
      <c r="CP29" s="443">
        <v>154</v>
      </c>
      <c r="CQ29" s="443">
        <v>288.50000000000045</v>
      </c>
      <c r="CR29" s="443">
        <v>303.67499999999836</v>
      </c>
      <c r="CS29" s="50">
        <v>341.89999999999964</v>
      </c>
      <c r="CT29" s="408"/>
      <c r="CU29" s="50">
        <v>0</v>
      </c>
      <c r="CV29" s="50">
        <v>293.32500000000073</v>
      </c>
      <c r="CW29" s="50">
        <v>244.19999999999891</v>
      </c>
      <c r="CX29" s="50">
        <v>584.69999999999891</v>
      </c>
      <c r="CY29" s="408"/>
      <c r="CZ29" s="50">
        <v>0</v>
      </c>
      <c r="DA29" s="50">
        <v>107.74999999999818</v>
      </c>
      <c r="DB29" s="50">
        <v>25.799999999998363</v>
      </c>
      <c r="DC29" s="50">
        <v>180</v>
      </c>
      <c r="DD29" s="408"/>
      <c r="DE29" s="443">
        <v>93.450000000000273</v>
      </c>
      <c r="DF29" s="443">
        <v>961.39999999999873</v>
      </c>
      <c r="DG29" s="443">
        <v>1311.8249999999998</v>
      </c>
      <c r="DH29" s="50">
        <v>2328.7000000000007</v>
      </c>
      <c r="DI29" s="408"/>
      <c r="DJ29" s="443">
        <v>234.82500000000005</v>
      </c>
      <c r="DK29" s="443">
        <v>276.05000000000109</v>
      </c>
      <c r="DL29" s="443">
        <v>564.26249999999754</v>
      </c>
      <c r="DM29" s="50">
        <v>917.60000000000036</v>
      </c>
      <c r="DN29" s="408"/>
      <c r="DO29" s="50">
        <v>0</v>
      </c>
      <c r="DP29" s="50">
        <v>292.05000000000291</v>
      </c>
      <c r="DQ29" s="50">
        <v>358.20000000000027</v>
      </c>
      <c r="DR29" s="50">
        <v>828.60000000000036</v>
      </c>
      <c r="DS29" s="408"/>
      <c r="DT29" s="50">
        <v>1019.0749999999998</v>
      </c>
      <c r="DU29" s="50">
        <v>1839.400000000076</v>
      </c>
      <c r="DV29" s="50">
        <v>2600.6249999999632</v>
      </c>
      <c r="DW29" s="50">
        <v>4214.3499999999949</v>
      </c>
      <c r="DX29" s="408"/>
      <c r="DY29" s="50">
        <v>0</v>
      </c>
      <c r="DZ29" s="443">
        <v>78.599999999998545</v>
      </c>
      <c r="EA29" s="443">
        <v>303.22499999999809</v>
      </c>
      <c r="EB29" s="50">
        <v>294.89999999999418</v>
      </c>
      <c r="EC29" s="408"/>
      <c r="ED29" s="50">
        <v>115.67499999999984</v>
      </c>
      <c r="EE29" s="50">
        <v>64.19999999999709</v>
      </c>
      <c r="EF29" s="50">
        <v>203.24999999999864</v>
      </c>
      <c r="EG29" s="50">
        <v>356.59999999998763</v>
      </c>
      <c r="EH29" s="408"/>
      <c r="EI29" s="50">
        <v>128.80000000000018</v>
      </c>
      <c r="EJ29" s="50">
        <v>74.749999999996362</v>
      </c>
      <c r="EK29" s="50">
        <v>0</v>
      </c>
      <c r="EL29" s="50">
        <v>262.299999999992</v>
      </c>
      <c r="EM29" s="408"/>
      <c r="EN29" s="50">
        <v>0</v>
      </c>
      <c r="EO29" s="50">
        <v>0</v>
      </c>
      <c r="EP29" s="50">
        <v>142.87499999999727</v>
      </c>
      <c r="EQ29" s="50">
        <v>36.799999999995634</v>
      </c>
      <c r="ER29" s="408"/>
      <c r="ES29" s="50">
        <v>658.82500000000391</v>
      </c>
      <c r="ET29" s="50">
        <v>1486.6000000000131</v>
      </c>
      <c r="EU29" s="50">
        <v>2040.8249999999996</v>
      </c>
      <c r="EV29" s="50">
        <v>4062.9999999999891</v>
      </c>
      <c r="EW29" s="408"/>
      <c r="EX29" s="443">
        <v>14.625000000000227</v>
      </c>
      <c r="EY29" s="443">
        <v>69.999999999998181</v>
      </c>
      <c r="EZ29" s="443">
        <v>161.55000000000109</v>
      </c>
      <c r="FA29" s="50">
        <v>0</v>
      </c>
      <c r="FB29" s="408"/>
      <c r="FC29" s="50">
        <v>0</v>
      </c>
      <c r="FD29" s="50">
        <v>0</v>
      </c>
      <c r="FE29" s="50">
        <v>137.77499999999782</v>
      </c>
      <c r="FF29" s="50">
        <v>142.30000000000001</v>
      </c>
      <c r="FG29" s="408"/>
      <c r="FH29" s="50">
        <v>0</v>
      </c>
      <c r="FI29" s="50">
        <v>0</v>
      </c>
      <c r="FJ29" s="50">
        <v>358.95000000000709</v>
      </c>
      <c r="FK29" s="50">
        <v>438.74999999998545</v>
      </c>
      <c r="FL29" s="408"/>
      <c r="FM29" s="443">
        <v>11.375</v>
      </c>
      <c r="FN29" s="443">
        <v>253.24999999999636</v>
      </c>
      <c r="FO29" s="443">
        <v>263.02500000000327</v>
      </c>
      <c r="FP29" s="50">
        <v>593.19999999999993</v>
      </c>
      <c r="FQ29" s="408"/>
      <c r="FR29" s="50">
        <v>0</v>
      </c>
      <c r="FS29" s="50">
        <v>0</v>
      </c>
      <c r="FT29" s="50">
        <v>0</v>
      </c>
      <c r="FU29" s="50">
        <v>386.29999999998108</v>
      </c>
      <c r="FV29" s="408"/>
      <c r="FW29" s="474">
        <v>195.07500000000073</v>
      </c>
      <c r="FX29" s="474">
        <v>570.69999999999345</v>
      </c>
      <c r="FY29" s="474">
        <v>816.82500000000744</v>
      </c>
      <c r="FZ29" s="50">
        <v>1088.10000000012</v>
      </c>
      <c r="GA29" s="408"/>
      <c r="GB29" s="50">
        <v>61.625</v>
      </c>
      <c r="GC29" s="50">
        <v>155.49999999999454</v>
      </c>
      <c r="GD29" s="50">
        <v>225.375</v>
      </c>
      <c r="GE29" s="50">
        <v>475</v>
      </c>
      <c r="GF29" s="408"/>
      <c r="GG29" s="50">
        <v>0</v>
      </c>
      <c r="GH29" s="50">
        <v>851.75000000000273</v>
      </c>
      <c r="GI29" s="50">
        <v>0</v>
      </c>
      <c r="GJ29" s="50">
        <v>0</v>
      </c>
      <c r="GK29" s="408"/>
      <c r="GT29" s="18"/>
      <c r="GU29" s="9"/>
      <c r="HC29" s="18"/>
      <c r="HD29" s="9"/>
      <c r="HM29" s="9"/>
      <c r="HV29" s="9"/>
      <c r="IE29" s="9"/>
      <c r="IN29" s="9"/>
      <c r="IW29" s="9"/>
      <c r="JF29" s="9"/>
      <c r="JO29" s="9"/>
      <c r="JX29" s="9"/>
      <c r="KG29" s="9"/>
      <c r="KP29" s="9"/>
      <c r="LQ29" s="9"/>
      <c r="LZ29" s="9"/>
      <c r="MI29" s="9"/>
      <c r="MR29" s="9"/>
      <c r="NA29" s="9"/>
      <c r="NJ29" s="9"/>
      <c r="NL29" s="9"/>
      <c r="NN29" s="9"/>
      <c r="NP29" s="9"/>
    </row>
    <row r="30" spans="1:381" ht="18">
      <c r="A30" s="40" t="s">
        <v>4019</v>
      </c>
      <c r="B30" s="46">
        <f>SUM(D30:ZZ30)</f>
        <v>525.5</v>
      </c>
      <c r="C30" s="42"/>
      <c r="D30" s="50">
        <v>0</v>
      </c>
      <c r="E30" s="50">
        <v>0</v>
      </c>
      <c r="F30" s="50">
        <v>0</v>
      </c>
      <c r="G30" s="50">
        <v>525.5</v>
      </c>
      <c r="H30" s="408"/>
      <c r="I30" s="50">
        <v>0</v>
      </c>
      <c r="J30" s="50">
        <v>0</v>
      </c>
      <c r="K30" s="50">
        <v>0</v>
      </c>
      <c r="L30" s="50">
        <v>0</v>
      </c>
      <c r="M30" s="408"/>
      <c r="N30" s="50">
        <v>0</v>
      </c>
      <c r="O30" s="50">
        <v>0</v>
      </c>
      <c r="P30" s="50">
        <v>0</v>
      </c>
      <c r="Q30" s="50">
        <v>0</v>
      </c>
      <c r="R30" s="408"/>
      <c r="S30" s="50">
        <v>0</v>
      </c>
      <c r="T30" s="50">
        <v>0</v>
      </c>
      <c r="U30" s="50">
        <v>0</v>
      </c>
      <c r="V30" s="50">
        <v>0</v>
      </c>
      <c r="W30" s="408"/>
      <c r="X30" s="50">
        <v>0</v>
      </c>
      <c r="Y30" s="50">
        <v>0</v>
      </c>
      <c r="Z30" s="50">
        <v>0</v>
      </c>
      <c r="AA30" s="50">
        <v>0</v>
      </c>
      <c r="AB30" s="408"/>
      <c r="AC30" s="50">
        <v>0</v>
      </c>
      <c r="AD30" s="50">
        <v>0</v>
      </c>
      <c r="AE30" s="50">
        <v>0</v>
      </c>
      <c r="AF30" s="50">
        <v>0</v>
      </c>
      <c r="AG30" s="408"/>
      <c r="AH30" s="50">
        <v>0</v>
      </c>
      <c r="AI30" s="50">
        <v>0</v>
      </c>
      <c r="AJ30" s="50">
        <v>0</v>
      </c>
      <c r="AK30" s="50">
        <v>0</v>
      </c>
      <c r="AL30" s="408"/>
      <c r="AM30" s="50">
        <v>0</v>
      </c>
      <c r="AN30" s="50">
        <v>0</v>
      </c>
      <c r="AO30" s="50">
        <v>0</v>
      </c>
      <c r="AP30" s="50">
        <v>0</v>
      </c>
      <c r="AQ30" s="408"/>
      <c r="AR30" s="50">
        <v>0</v>
      </c>
      <c r="AS30" s="50">
        <v>0</v>
      </c>
      <c r="AT30" s="50">
        <v>0</v>
      </c>
      <c r="AU30" s="50">
        <v>0</v>
      </c>
      <c r="AV30" s="408"/>
      <c r="AW30" s="50">
        <v>0</v>
      </c>
      <c r="AX30" s="50">
        <v>0</v>
      </c>
      <c r="AY30" s="50">
        <v>0</v>
      </c>
      <c r="AZ30" s="50">
        <v>0</v>
      </c>
      <c r="BA30" s="408"/>
      <c r="BB30" s="50">
        <v>0</v>
      </c>
      <c r="BC30" s="50">
        <v>0</v>
      </c>
      <c r="BD30" s="50">
        <v>0</v>
      </c>
      <c r="BE30" s="50">
        <v>0</v>
      </c>
      <c r="BF30" s="408"/>
      <c r="BG30" s="50">
        <v>0</v>
      </c>
      <c r="BH30" s="50">
        <v>0</v>
      </c>
      <c r="BI30" s="50">
        <v>0</v>
      </c>
      <c r="BJ30" s="50">
        <v>0</v>
      </c>
      <c r="BK30" s="408"/>
      <c r="BL30" s="50">
        <v>0</v>
      </c>
      <c r="BM30" s="50">
        <v>0</v>
      </c>
      <c r="BN30" s="50">
        <v>0</v>
      </c>
      <c r="BO30" s="50">
        <v>0</v>
      </c>
      <c r="BP30" s="408"/>
      <c r="BQ30" s="50">
        <v>0</v>
      </c>
      <c r="BR30" s="50">
        <v>0</v>
      </c>
      <c r="BS30" s="50">
        <v>0</v>
      </c>
      <c r="BT30" s="50">
        <v>0</v>
      </c>
      <c r="BU30" s="408"/>
      <c r="BV30" s="50">
        <v>0</v>
      </c>
      <c r="BW30" s="50">
        <v>0</v>
      </c>
      <c r="BX30" s="50">
        <v>0</v>
      </c>
      <c r="BY30" s="50">
        <v>0</v>
      </c>
      <c r="BZ30" s="408"/>
      <c r="CA30" s="50">
        <v>0</v>
      </c>
      <c r="CB30" s="50">
        <v>0</v>
      </c>
      <c r="CC30" s="50">
        <v>0</v>
      </c>
      <c r="CD30" s="50">
        <v>0</v>
      </c>
      <c r="CE30" s="408"/>
      <c r="CF30" s="50">
        <v>0</v>
      </c>
      <c r="CG30" s="50">
        <v>0</v>
      </c>
      <c r="CH30" s="50">
        <v>0</v>
      </c>
      <c r="CI30" s="50">
        <v>0</v>
      </c>
      <c r="CJ30" s="408"/>
      <c r="CK30" s="50">
        <v>0</v>
      </c>
      <c r="CL30" s="50">
        <v>0</v>
      </c>
      <c r="CM30" s="50">
        <v>0</v>
      </c>
      <c r="CN30" s="50">
        <v>0</v>
      </c>
      <c r="CO30" s="408"/>
      <c r="CP30" s="50">
        <v>0</v>
      </c>
      <c r="CQ30" s="50">
        <v>0</v>
      </c>
      <c r="CR30" s="50">
        <v>0</v>
      </c>
      <c r="CS30" s="50">
        <v>0</v>
      </c>
      <c r="CT30" s="408"/>
      <c r="CU30" s="50">
        <v>0</v>
      </c>
      <c r="CV30" s="50">
        <v>0</v>
      </c>
      <c r="CW30" s="50">
        <v>0</v>
      </c>
      <c r="CX30" s="50">
        <v>0</v>
      </c>
      <c r="CY30" s="408"/>
      <c r="CZ30" s="50">
        <v>0</v>
      </c>
      <c r="DA30" s="50">
        <v>0</v>
      </c>
      <c r="DB30" s="50">
        <v>0</v>
      </c>
      <c r="DC30" s="50">
        <v>0</v>
      </c>
      <c r="DD30" s="408"/>
      <c r="DE30" s="50">
        <v>0</v>
      </c>
      <c r="DF30" s="50">
        <v>0</v>
      </c>
      <c r="DG30" s="50">
        <v>0</v>
      </c>
      <c r="DH30" s="50">
        <v>0</v>
      </c>
      <c r="DI30" s="408"/>
      <c r="DJ30" s="50">
        <v>0</v>
      </c>
      <c r="DK30" s="50">
        <v>0</v>
      </c>
      <c r="DL30" s="50">
        <v>0</v>
      </c>
      <c r="DM30" s="50">
        <v>0</v>
      </c>
      <c r="DN30" s="408"/>
      <c r="DO30" s="50">
        <v>0</v>
      </c>
      <c r="DP30" s="50">
        <v>0</v>
      </c>
      <c r="DQ30" s="50">
        <v>0</v>
      </c>
      <c r="DR30" s="50">
        <v>0</v>
      </c>
      <c r="DS30" s="408"/>
      <c r="DT30" s="50">
        <v>0</v>
      </c>
      <c r="DU30" s="50">
        <v>0</v>
      </c>
      <c r="DV30" s="50">
        <v>0</v>
      </c>
      <c r="DW30" s="50">
        <v>0</v>
      </c>
      <c r="DX30" s="408"/>
      <c r="DY30" s="50">
        <v>0</v>
      </c>
      <c r="DZ30" s="50">
        <v>0</v>
      </c>
      <c r="EA30" s="50">
        <v>0</v>
      </c>
      <c r="EB30" s="50">
        <v>0</v>
      </c>
      <c r="EC30" s="408"/>
      <c r="ED30" s="50">
        <v>0</v>
      </c>
      <c r="EE30" s="50">
        <v>0</v>
      </c>
      <c r="EF30" s="50">
        <v>0</v>
      </c>
      <c r="EG30" s="50">
        <v>0</v>
      </c>
      <c r="EH30" s="408"/>
      <c r="EI30" s="50">
        <v>0</v>
      </c>
      <c r="EJ30" s="50">
        <v>0</v>
      </c>
      <c r="EK30" s="50">
        <v>0</v>
      </c>
      <c r="EL30" s="50">
        <v>0</v>
      </c>
      <c r="EM30" s="408"/>
      <c r="EN30" s="50">
        <v>0</v>
      </c>
      <c r="EO30" s="50">
        <v>0</v>
      </c>
      <c r="EP30" s="50">
        <v>0</v>
      </c>
      <c r="EQ30" s="50">
        <v>0</v>
      </c>
      <c r="ER30" s="408"/>
      <c r="ES30" s="50">
        <v>0</v>
      </c>
      <c r="ET30" s="50">
        <v>0</v>
      </c>
      <c r="EU30" s="50">
        <v>0</v>
      </c>
      <c r="EV30" s="50">
        <v>0</v>
      </c>
      <c r="EW30" s="408"/>
      <c r="EX30" s="50">
        <v>0</v>
      </c>
      <c r="EY30" s="50">
        <v>0</v>
      </c>
      <c r="EZ30" s="50">
        <v>0</v>
      </c>
      <c r="FA30" s="50">
        <v>0</v>
      </c>
      <c r="FB30" s="408"/>
      <c r="FC30" s="50">
        <v>0</v>
      </c>
      <c r="FD30" s="50">
        <v>0</v>
      </c>
      <c r="FE30" s="50">
        <v>0</v>
      </c>
      <c r="FF30" s="50">
        <v>0</v>
      </c>
      <c r="FG30" s="408"/>
      <c r="FH30" s="50">
        <v>0</v>
      </c>
      <c r="FI30" s="50">
        <v>0</v>
      </c>
      <c r="FJ30" s="50">
        <v>0</v>
      </c>
      <c r="FK30" s="50">
        <v>0</v>
      </c>
      <c r="FL30" s="408"/>
      <c r="FM30" s="50">
        <v>0</v>
      </c>
      <c r="FN30" s="50">
        <v>0</v>
      </c>
      <c r="FO30" s="50">
        <v>0</v>
      </c>
      <c r="FP30" s="50">
        <v>0</v>
      </c>
      <c r="FQ30" s="408"/>
      <c r="FR30" s="50">
        <v>0</v>
      </c>
      <c r="FS30" s="50">
        <v>0</v>
      </c>
      <c r="FT30" s="50">
        <v>0</v>
      </c>
      <c r="FU30" s="50">
        <v>0</v>
      </c>
      <c r="FV30" s="408"/>
      <c r="FW30" s="50">
        <v>0</v>
      </c>
      <c r="FX30" s="50">
        <v>0</v>
      </c>
      <c r="FY30" s="50">
        <v>0</v>
      </c>
      <c r="FZ30" s="50">
        <v>0</v>
      </c>
      <c r="GA30" s="408"/>
      <c r="GB30" s="50">
        <v>0</v>
      </c>
      <c r="GC30" s="50">
        <v>0</v>
      </c>
      <c r="GD30" s="50">
        <v>0</v>
      </c>
      <c r="GE30" s="50">
        <v>0</v>
      </c>
      <c r="GF30" s="408"/>
      <c r="GG30" s="50">
        <v>0</v>
      </c>
      <c r="GH30" s="50">
        <v>0</v>
      </c>
      <c r="GI30" s="50">
        <v>0</v>
      </c>
      <c r="GJ30" s="50">
        <v>0</v>
      </c>
      <c r="GK30" s="408"/>
      <c r="GU30" s="9"/>
      <c r="HD30" s="9"/>
      <c r="HM30" s="9"/>
      <c r="HV30" s="9"/>
      <c r="IE30" s="9"/>
      <c r="IN30" s="9"/>
      <c r="IW30" s="9"/>
      <c r="JF30" s="9"/>
      <c r="JO30" s="9"/>
      <c r="JX30" s="9"/>
      <c r="KG30" s="9"/>
      <c r="KP30" s="9"/>
      <c r="LQ30" s="9"/>
      <c r="LZ30" s="9"/>
      <c r="MI30" s="9"/>
      <c r="MR30" s="9"/>
      <c r="NA30" s="9"/>
      <c r="NJ30" s="9"/>
      <c r="NL30" s="9"/>
      <c r="NN30" s="9"/>
      <c r="NO30" s="21"/>
      <c r="NP30" s="9"/>
    </row>
    <row r="31" spans="1:381" ht="18">
      <c r="A31" s="84" t="s">
        <v>1894</v>
      </c>
      <c r="B31" s="46">
        <f>SUM(D31:ZZ31)</f>
        <v>53591.749999999942</v>
      </c>
      <c r="C31" s="42"/>
      <c r="D31" s="50">
        <v>0</v>
      </c>
      <c r="E31" s="50">
        <v>0</v>
      </c>
      <c r="F31" s="50">
        <v>247.5</v>
      </c>
      <c r="G31" s="50">
        <v>514.09999999999991</v>
      </c>
      <c r="H31" s="408"/>
      <c r="I31" s="50">
        <v>0</v>
      </c>
      <c r="J31" s="50">
        <v>0</v>
      </c>
      <c r="K31" s="50">
        <v>0</v>
      </c>
      <c r="L31" s="50">
        <v>41.600000000000023</v>
      </c>
      <c r="M31" s="408"/>
      <c r="N31" s="50">
        <v>0</v>
      </c>
      <c r="O31" s="50">
        <v>343.04999999999995</v>
      </c>
      <c r="P31" s="50">
        <v>642.8250000000005</v>
      </c>
      <c r="Q31" s="50">
        <v>427.40000000000009</v>
      </c>
      <c r="R31" s="408"/>
      <c r="S31" s="396">
        <v>0</v>
      </c>
      <c r="T31" s="50">
        <v>30.250000000000114</v>
      </c>
      <c r="U31" s="438">
        <v>138.37499999999966</v>
      </c>
      <c r="V31" s="50">
        <v>285.99999999999977</v>
      </c>
      <c r="W31" s="408"/>
      <c r="X31" s="50">
        <v>0</v>
      </c>
      <c r="Y31" s="50">
        <v>371.95000000000005</v>
      </c>
      <c r="Z31" s="50">
        <v>358.20000000000027</v>
      </c>
      <c r="AA31" s="50">
        <v>360</v>
      </c>
      <c r="AB31" s="408"/>
      <c r="AC31" s="50">
        <v>0</v>
      </c>
      <c r="AD31" s="50">
        <v>214.00000000000045</v>
      </c>
      <c r="AE31" s="50">
        <v>712.05000000000041</v>
      </c>
      <c r="AF31" s="50">
        <v>910.70000000000118</v>
      </c>
      <c r="AG31" s="408"/>
      <c r="AH31" s="50">
        <v>0</v>
      </c>
      <c r="AI31" s="50">
        <v>581.09999999999991</v>
      </c>
      <c r="AJ31" s="50">
        <v>630.67500000000143</v>
      </c>
      <c r="AK31" s="50">
        <v>439.50000000000045</v>
      </c>
      <c r="AL31" s="408"/>
      <c r="AM31" s="396">
        <v>0</v>
      </c>
      <c r="AN31" s="396">
        <v>269.25</v>
      </c>
      <c r="AO31" s="396">
        <v>181.80000000000109</v>
      </c>
      <c r="AP31" s="50">
        <v>557.60000000000036</v>
      </c>
      <c r="AQ31" s="408"/>
      <c r="AR31" s="50">
        <v>0</v>
      </c>
      <c r="AS31" s="50">
        <v>111.94999999999982</v>
      </c>
      <c r="AT31" s="50">
        <v>166.12500000000068</v>
      </c>
      <c r="AU31" s="50">
        <v>237.5</v>
      </c>
      <c r="AV31" s="408"/>
      <c r="AW31" s="50">
        <v>0</v>
      </c>
      <c r="AX31" s="50">
        <v>185.24999999999955</v>
      </c>
      <c r="AY31" s="50">
        <v>561.60000000000014</v>
      </c>
      <c r="AZ31" s="50">
        <v>724.20000000000164</v>
      </c>
      <c r="BA31" s="408"/>
      <c r="BB31" s="50">
        <v>0</v>
      </c>
      <c r="BC31" s="50">
        <v>92.25</v>
      </c>
      <c r="BD31" s="50">
        <v>219.375</v>
      </c>
      <c r="BE31" s="50">
        <v>560.20000000000005</v>
      </c>
      <c r="BF31" s="408"/>
      <c r="BG31" s="50">
        <v>0</v>
      </c>
      <c r="BH31" s="50">
        <v>78</v>
      </c>
      <c r="BI31" s="50">
        <v>96.974999999999454</v>
      </c>
      <c r="BJ31" s="50">
        <v>273.3</v>
      </c>
      <c r="BK31" s="408"/>
      <c r="BL31" s="50">
        <v>0</v>
      </c>
      <c r="BM31" s="50">
        <v>19.299999999999727</v>
      </c>
      <c r="BN31" s="50">
        <v>147.67499999999973</v>
      </c>
      <c r="BO31" s="50">
        <v>313.59999999999997</v>
      </c>
      <c r="BP31" s="408"/>
      <c r="BQ31" s="50">
        <v>0</v>
      </c>
      <c r="BR31" s="50">
        <v>122.44999999999982</v>
      </c>
      <c r="BS31" s="50">
        <v>110.69999999999959</v>
      </c>
      <c r="BT31" s="50">
        <v>720.20000000000073</v>
      </c>
      <c r="BU31" s="408"/>
      <c r="BV31" s="50">
        <v>0</v>
      </c>
      <c r="BW31" s="50">
        <v>416.35000000000036</v>
      </c>
      <c r="BX31" s="50">
        <v>530.625</v>
      </c>
      <c r="BY31" s="50">
        <v>648.89999999999964</v>
      </c>
      <c r="BZ31" s="408"/>
      <c r="CA31" s="50">
        <v>0</v>
      </c>
      <c r="CB31" s="50">
        <v>151.24999999999636</v>
      </c>
      <c r="CC31" s="50">
        <v>131.17499999999973</v>
      </c>
      <c r="CD31" s="50">
        <v>414.59999999999673</v>
      </c>
      <c r="CE31" s="408"/>
      <c r="CF31" s="50">
        <v>0</v>
      </c>
      <c r="CG31" s="50">
        <v>208.00000000000045</v>
      </c>
      <c r="CH31" s="50">
        <v>83.249999999999318</v>
      </c>
      <c r="CI31" s="50">
        <v>404.69999999999527</v>
      </c>
      <c r="CJ31" s="408"/>
      <c r="CK31" s="50">
        <v>0</v>
      </c>
      <c r="CL31" s="50">
        <v>262.05000000000018</v>
      </c>
      <c r="CM31" s="50">
        <v>168.67499999999973</v>
      </c>
      <c r="CN31" s="50">
        <v>409.7</v>
      </c>
      <c r="CO31" s="408"/>
      <c r="CP31" s="443">
        <v>0</v>
      </c>
      <c r="CQ31" s="443">
        <v>234.75</v>
      </c>
      <c r="CR31" s="443">
        <v>245.47500000000082</v>
      </c>
      <c r="CS31" s="50">
        <v>480.69999999999527</v>
      </c>
      <c r="CT31" s="408"/>
      <c r="CU31" s="50">
        <v>0</v>
      </c>
      <c r="CV31" s="50">
        <v>200.97499999999991</v>
      </c>
      <c r="CW31" s="50">
        <v>329.17500000000382</v>
      </c>
      <c r="CX31" s="50">
        <v>611.89999999999782</v>
      </c>
      <c r="CY31" s="408"/>
      <c r="CZ31" s="50">
        <v>0</v>
      </c>
      <c r="DA31" s="50">
        <v>2.7999999999956344</v>
      </c>
      <c r="DB31" s="50">
        <v>31.500000000004093</v>
      </c>
      <c r="DC31" s="50">
        <v>39</v>
      </c>
      <c r="DD31" s="408"/>
      <c r="DE31" s="443">
        <v>0</v>
      </c>
      <c r="DF31" s="443">
        <v>1753.0999999999995</v>
      </c>
      <c r="DG31" s="443">
        <v>2206.2749999999992</v>
      </c>
      <c r="DH31" s="50">
        <v>1530.5</v>
      </c>
      <c r="DI31" s="408"/>
      <c r="DJ31" s="443">
        <v>0</v>
      </c>
      <c r="DK31" s="443">
        <v>95.449999999999818</v>
      </c>
      <c r="DL31" s="443">
        <v>471.22500000000082</v>
      </c>
      <c r="DM31" s="50">
        <v>708.90000000000146</v>
      </c>
      <c r="DN31" s="408"/>
      <c r="DO31" s="50">
        <v>0</v>
      </c>
      <c r="DP31" s="50">
        <v>230.60000000000036</v>
      </c>
      <c r="DQ31" s="50">
        <v>280.72500000000218</v>
      </c>
      <c r="DR31" s="50">
        <v>1363.5000000000055</v>
      </c>
      <c r="DS31" s="408"/>
      <c r="DT31" s="50">
        <v>0</v>
      </c>
      <c r="DU31" s="50">
        <v>1309.150000000016</v>
      </c>
      <c r="DV31" s="50">
        <v>2906.8500000000322</v>
      </c>
      <c r="DW31" s="50">
        <v>3993.0000000000073</v>
      </c>
      <c r="DX31" s="408"/>
      <c r="DY31" s="50">
        <v>0</v>
      </c>
      <c r="DZ31" s="443">
        <v>74.100000000000364</v>
      </c>
      <c r="EA31" s="443">
        <v>342.44999999999072</v>
      </c>
      <c r="EB31" s="50">
        <v>317.80000000000655</v>
      </c>
      <c r="EC31" s="408"/>
      <c r="ED31" s="50">
        <v>0</v>
      </c>
      <c r="EE31" s="50">
        <v>132.49999999999636</v>
      </c>
      <c r="EF31" s="50">
        <v>216.44999999999618</v>
      </c>
      <c r="EG31" s="50">
        <v>215.80000000000291</v>
      </c>
      <c r="EH31" s="408"/>
      <c r="EI31" s="50">
        <v>0</v>
      </c>
      <c r="EJ31" s="50">
        <v>67.899999999995998</v>
      </c>
      <c r="EK31" s="50">
        <v>0</v>
      </c>
      <c r="EL31" s="50">
        <v>389.79999999999563</v>
      </c>
      <c r="EM31" s="408"/>
      <c r="EN31" s="50">
        <v>0</v>
      </c>
      <c r="EO31" s="50">
        <v>0</v>
      </c>
      <c r="EP31" s="50">
        <v>247.12499999999454</v>
      </c>
      <c r="EQ31" s="50">
        <v>369.39999999999782</v>
      </c>
      <c r="ER31" s="408"/>
      <c r="ES31" s="50">
        <v>0</v>
      </c>
      <c r="ET31" s="50">
        <v>1624.7499999999654</v>
      </c>
      <c r="EU31" s="50">
        <v>3065.625</v>
      </c>
      <c r="EV31" s="50">
        <v>3576.2000000000007</v>
      </c>
      <c r="EW31" s="408"/>
      <c r="EX31" s="443">
        <v>0</v>
      </c>
      <c r="EY31" s="443">
        <v>183.24999999999636</v>
      </c>
      <c r="EZ31" s="443">
        <v>125.99999999999727</v>
      </c>
      <c r="FA31" s="50">
        <v>65.899999999997817</v>
      </c>
      <c r="FB31" s="408"/>
      <c r="FC31" s="50">
        <v>0</v>
      </c>
      <c r="FD31" s="50">
        <v>0</v>
      </c>
      <c r="FE31" s="50">
        <v>92.549999999998363</v>
      </c>
      <c r="FF31" s="50">
        <v>299.89999999999998</v>
      </c>
      <c r="FG31" s="408"/>
      <c r="FH31" s="50">
        <v>0</v>
      </c>
      <c r="FI31" s="50">
        <v>0</v>
      </c>
      <c r="FJ31" s="50">
        <v>386.39999999999509</v>
      </c>
      <c r="FK31" s="50">
        <v>131.79999999999563</v>
      </c>
      <c r="FL31" s="408"/>
      <c r="FM31" s="443">
        <v>0</v>
      </c>
      <c r="FN31" s="443">
        <v>313.149999999996</v>
      </c>
      <c r="FO31" s="443">
        <v>288.37499999999454</v>
      </c>
      <c r="FP31" s="50">
        <v>301.2</v>
      </c>
      <c r="FQ31" s="408"/>
      <c r="FR31" s="50">
        <v>0</v>
      </c>
      <c r="FS31" s="50">
        <v>0</v>
      </c>
      <c r="FT31" s="50">
        <v>0</v>
      </c>
      <c r="FU31" s="50">
        <v>573.49999999999636</v>
      </c>
      <c r="FV31" s="408"/>
      <c r="FW31" s="474">
        <v>0</v>
      </c>
      <c r="FX31" s="474">
        <v>577.09999999999491</v>
      </c>
      <c r="FY31" s="474">
        <v>761.54999999999836</v>
      </c>
      <c r="FZ31" s="50">
        <v>1334.8000000000065</v>
      </c>
      <c r="GA31" s="408"/>
      <c r="GB31" s="50">
        <v>0</v>
      </c>
      <c r="GC31" s="50">
        <v>169.99999999999272</v>
      </c>
      <c r="GD31" s="50">
        <v>242.62500000000273</v>
      </c>
      <c r="GE31" s="50">
        <v>475.5</v>
      </c>
      <c r="GF31" s="408"/>
      <c r="GG31" s="50">
        <v>0</v>
      </c>
      <c r="GH31" s="50">
        <v>774.85000000000036</v>
      </c>
      <c r="GI31" s="50">
        <v>0</v>
      </c>
      <c r="GJ31" s="50">
        <v>0</v>
      </c>
      <c r="GK31" s="408"/>
      <c r="GU31" s="9"/>
      <c r="HD31" s="9"/>
      <c r="HM31" s="9"/>
      <c r="HV31" s="9"/>
      <c r="IE31" s="9"/>
      <c r="IN31" s="9"/>
      <c r="IW31" s="9"/>
      <c r="JF31" s="9"/>
      <c r="JO31" s="9"/>
      <c r="JX31" s="9"/>
      <c r="KG31" s="9"/>
      <c r="KP31" s="9"/>
      <c r="LQ31" s="9"/>
      <c r="LZ31" s="9"/>
      <c r="MI31" s="9"/>
      <c r="MR31" s="9"/>
      <c r="NA31" s="9"/>
      <c r="NJ31" s="9"/>
      <c r="NL31" s="9"/>
      <c r="NN31" s="9"/>
      <c r="NP31" s="9"/>
    </row>
    <row r="32" spans="1:381" ht="18">
      <c r="A32" s="41" t="s">
        <v>11</v>
      </c>
      <c r="B32" s="46">
        <f>SUM(D32:ZZ32)</f>
        <v>58266.67500000009</v>
      </c>
      <c r="C32" s="42"/>
      <c r="D32" s="50">
        <v>0</v>
      </c>
      <c r="E32" s="50">
        <v>0</v>
      </c>
      <c r="F32" s="50">
        <v>181.35000000000002</v>
      </c>
      <c r="G32" s="50">
        <v>316.5</v>
      </c>
      <c r="H32" s="408"/>
      <c r="I32" s="50">
        <v>26.699999999999989</v>
      </c>
      <c r="J32" s="50">
        <v>0</v>
      </c>
      <c r="K32" s="50">
        <v>0</v>
      </c>
      <c r="L32" s="50">
        <v>90.799999999999955</v>
      </c>
      <c r="M32" s="408"/>
      <c r="N32" s="50">
        <v>138.27500000000003</v>
      </c>
      <c r="O32" s="50">
        <v>341.35000000000014</v>
      </c>
      <c r="P32" s="50">
        <v>522.22500000000036</v>
      </c>
      <c r="Q32" s="50">
        <v>463.20000000000005</v>
      </c>
      <c r="R32" s="408"/>
      <c r="S32" s="396">
        <v>69.25</v>
      </c>
      <c r="T32" s="50">
        <v>114.30000000000018</v>
      </c>
      <c r="U32" s="438">
        <v>138.8250000000001</v>
      </c>
      <c r="V32" s="50">
        <v>237.09999999999991</v>
      </c>
      <c r="W32" s="408"/>
      <c r="X32" s="50">
        <v>42.049999999999727</v>
      </c>
      <c r="Y32" s="50">
        <v>355.84999999999968</v>
      </c>
      <c r="Z32" s="50">
        <v>291.9749999999998</v>
      </c>
      <c r="AA32" s="50">
        <v>569.09999999999991</v>
      </c>
      <c r="AB32" s="408"/>
      <c r="AC32" s="50">
        <v>244.24999999999957</v>
      </c>
      <c r="AD32" s="50">
        <v>484.59999999999991</v>
      </c>
      <c r="AE32" s="50">
        <v>638.32500000000027</v>
      </c>
      <c r="AF32" s="50">
        <v>717.80000000000018</v>
      </c>
      <c r="AG32" s="408"/>
      <c r="AH32" s="50">
        <v>231.99999999999932</v>
      </c>
      <c r="AI32" s="50">
        <v>559.64999999999986</v>
      </c>
      <c r="AJ32" s="50">
        <v>666.44999999999959</v>
      </c>
      <c r="AK32" s="50">
        <v>786.50000000000091</v>
      </c>
      <c r="AL32" s="408"/>
      <c r="AM32" s="396">
        <v>118.32499999999993</v>
      </c>
      <c r="AN32" s="396">
        <v>306.40000000000009</v>
      </c>
      <c r="AO32" s="396">
        <v>216.15000000000055</v>
      </c>
      <c r="AP32" s="50">
        <v>587.30000000000018</v>
      </c>
      <c r="AQ32" s="408"/>
      <c r="AR32" s="50">
        <v>13.900000000001</v>
      </c>
      <c r="AS32" s="50">
        <v>0</v>
      </c>
      <c r="AT32" s="50">
        <v>129.29999999999973</v>
      </c>
      <c r="AU32" s="50">
        <v>117</v>
      </c>
      <c r="AV32" s="408"/>
      <c r="AW32" s="50">
        <v>0</v>
      </c>
      <c r="AX32" s="50">
        <v>226.79999999999973</v>
      </c>
      <c r="AY32" s="50">
        <v>550.64999999999986</v>
      </c>
      <c r="AZ32" s="50">
        <v>1155.0999999999985</v>
      </c>
      <c r="BA32" s="408"/>
      <c r="BB32" s="50">
        <v>0</v>
      </c>
      <c r="BC32" s="50">
        <v>174.24999999999955</v>
      </c>
      <c r="BD32" s="50">
        <v>170.62500000000068</v>
      </c>
      <c r="BE32" s="50">
        <v>500.4</v>
      </c>
      <c r="BF32" s="408"/>
      <c r="BG32" s="50">
        <v>44.125000000000455</v>
      </c>
      <c r="BH32" s="50">
        <v>167.94999999999982</v>
      </c>
      <c r="BI32" s="50">
        <v>209.77500000000055</v>
      </c>
      <c r="BJ32" s="50">
        <v>258.60000000000002</v>
      </c>
      <c r="BK32" s="408"/>
      <c r="BL32" s="50">
        <v>0</v>
      </c>
      <c r="BM32" s="50">
        <v>46.800000000000182</v>
      </c>
      <c r="BN32" s="50">
        <v>186.90000000000055</v>
      </c>
      <c r="BO32" s="50">
        <v>129.30000000000001</v>
      </c>
      <c r="BP32" s="408"/>
      <c r="BQ32" s="50">
        <v>9.5250000000005457</v>
      </c>
      <c r="BR32" s="50">
        <v>240.92500000000018</v>
      </c>
      <c r="BS32" s="50">
        <v>117.45000000000027</v>
      </c>
      <c r="BT32" s="50">
        <v>524.10000000000036</v>
      </c>
      <c r="BU32" s="408"/>
      <c r="BV32" s="50">
        <v>0</v>
      </c>
      <c r="BW32" s="50">
        <v>489.49999999999909</v>
      </c>
      <c r="BX32" s="50">
        <v>330.52500000000055</v>
      </c>
      <c r="BY32" s="50">
        <v>260.60000000000036</v>
      </c>
      <c r="BZ32" s="408"/>
      <c r="CA32" s="50">
        <v>0</v>
      </c>
      <c r="CB32" s="50">
        <v>96.75</v>
      </c>
      <c r="CC32" s="50">
        <v>97.499999999999318</v>
      </c>
      <c r="CD32" s="50">
        <v>313.80000000000109</v>
      </c>
      <c r="CE32" s="408"/>
      <c r="CF32" s="50">
        <v>0</v>
      </c>
      <c r="CG32" s="50">
        <v>269.39999999999964</v>
      </c>
      <c r="CH32" s="50">
        <v>63.750000000000682</v>
      </c>
      <c r="CI32" s="50">
        <v>417.90000000000146</v>
      </c>
      <c r="CJ32" s="408"/>
      <c r="CK32" s="50">
        <v>19.500000000000909</v>
      </c>
      <c r="CL32" s="50">
        <v>268.79999999999927</v>
      </c>
      <c r="CM32" s="50">
        <v>166.64999999999986</v>
      </c>
      <c r="CN32" s="50">
        <v>423.3</v>
      </c>
      <c r="CO32" s="408"/>
      <c r="CP32" s="443">
        <v>64.600000000000364</v>
      </c>
      <c r="CQ32" s="443">
        <v>314.44999999999982</v>
      </c>
      <c r="CR32" s="443">
        <v>324.59999999999741</v>
      </c>
      <c r="CS32" s="50">
        <v>517.10000000000036</v>
      </c>
      <c r="CT32" s="408"/>
      <c r="CU32" s="50">
        <v>0</v>
      </c>
      <c r="CV32" s="50">
        <v>159.05000000000018</v>
      </c>
      <c r="CW32" s="50">
        <v>358.12499999999864</v>
      </c>
      <c r="CX32" s="50">
        <v>698</v>
      </c>
      <c r="CY32" s="408"/>
      <c r="CZ32" s="50">
        <v>0</v>
      </c>
      <c r="DA32" s="50">
        <v>74.750000000001819</v>
      </c>
      <c r="DB32" s="50">
        <v>183</v>
      </c>
      <c r="DC32" s="50">
        <v>97.5</v>
      </c>
      <c r="DD32" s="408"/>
      <c r="DE32" s="443">
        <v>490.27500000000009</v>
      </c>
      <c r="DF32" s="443">
        <v>1305.8000000000029</v>
      </c>
      <c r="DG32" s="443">
        <v>1820.8500000000001</v>
      </c>
      <c r="DH32" s="50">
        <v>2706.399999999996</v>
      </c>
      <c r="DI32" s="408"/>
      <c r="DJ32" s="443">
        <v>228.59999999999991</v>
      </c>
      <c r="DK32" s="443">
        <v>233.15000000000327</v>
      </c>
      <c r="DL32" s="443">
        <v>469.42500000000109</v>
      </c>
      <c r="DM32" s="50">
        <v>745.30000000000291</v>
      </c>
      <c r="DN32" s="408"/>
      <c r="DO32" s="50">
        <v>0</v>
      </c>
      <c r="DP32" s="50">
        <v>309.60000000000218</v>
      </c>
      <c r="DQ32" s="50">
        <v>488.47500000000218</v>
      </c>
      <c r="DR32" s="50">
        <v>931.30000000000109</v>
      </c>
      <c r="DS32" s="408"/>
      <c r="DT32" s="50">
        <v>813.82500000000095</v>
      </c>
      <c r="DU32" s="50">
        <v>1895.4000000000315</v>
      </c>
      <c r="DV32" s="50">
        <v>2766.0000000000205</v>
      </c>
      <c r="DW32" s="50">
        <v>3130.7499999999982</v>
      </c>
      <c r="DX32" s="408"/>
      <c r="DY32" s="50">
        <v>0</v>
      </c>
      <c r="DZ32" s="443">
        <v>130.50000000000182</v>
      </c>
      <c r="EA32" s="443">
        <v>286.875</v>
      </c>
      <c r="EB32" s="50">
        <v>374.49999999999636</v>
      </c>
      <c r="EC32" s="408"/>
      <c r="ED32" s="50">
        <v>148.45000000000005</v>
      </c>
      <c r="EE32" s="50">
        <v>218.17499999999927</v>
      </c>
      <c r="EF32" s="50">
        <v>240.82499999999891</v>
      </c>
      <c r="EG32" s="50">
        <v>929.60000000000218</v>
      </c>
      <c r="EH32" s="408"/>
      <c r="EI32" s="50">
        <v>100.80000000000064</v>
      </c>
      <c r="EJ32" s="50">
        <v>217.02500000000146</v>
      </c>
      <c r="EK32" s="50">
        <v>0</v>
      </c>
      <c r="EL32" s="50">
        <v>305.79999999999927</v>
      </c>
      <c r="EM32" s="408"/>
      <c r="EN32" s="50">
        <v>0</v>
      </c>
      <c r="EO32" s="50">
        <v>0</v>
      </c>
      <c r="EP32" s="50">
        <v>167.47499999999945</v>
      </c>
      <c r="EQ32" s="50">
        <v>45.499999999996362</v>
      </c>
      <c r="ER32" s="408"/>
      <c r="ES32" s="50">
        <v>460.899999999996</v>
      </c>
      <c r="ET32" s="50">
        <v>1669.0499999999829</v>
      </c>
      <c r="EU32" s="50">
        <v>3473.25</v>
      </c>
      <c r="EV32" s="50">
        <v>3195.7999999999956</v>
      </c>
      <c r="EW32" s="408"/>
      <c r="EX32" s="443">
        <v>64.574999999999818</v>
      </c>
      <c r="EY32" s="443">
        <v>90.399999999999636</v>
      </c>
      <c r="EZ32" s="443">
        <v>182.17500000000109</v>
      </c>
      <c r="FA32" s="50">
        <v>142.79999999999927</v>
      </c>
      <c r="FB32" s="408"/>
      <c r="FC32" s="50">
        <v>0</v>
      </c>
      <c r="FD32" s="50">
        <v>0</v>
      </c>
      <c r="FE32" s="50">
        <v>222.60000000000218</v>
      </c>
      <c r="FF32" s="50">
        <v>249.89999999999998</v>
      </c>
      <c r="FG32" s="408"/>
      <c r="FH32" s="50">
        <v>0</v>
      </c>
      <c r="FI32" s="50">
        <v>0</v>
      </c>
      <c r="FJ32" s="50">
        <v>261.375</v>
      </c>
      <c r="FK32" s="50">
        <v>379.04999999999927</v>
      </c>
      <c r="FL32" s="408"/>
      <c r="FM32" s="443">
        <v>65.825000000000045</v>
      </c>
      <c r="FN32" s="443">
        <v>327.15000000000327</v>
      </c>
      <c r="FO32" s="443">
        <v>339.30000000001201</v>
      </c>
      <c r="FP32" s="50">
        <v>570.4</v>
      </c>
      <c r="FQ32" s="408"/>
      <c r="FR32" s="50">
        <v>0</v>
      </c>
      <c r="FS32" s="50">
        <v>0</v>
      </c>
      <c r="FT32" s="50">
        <v>0</v>
      </c>
      <c r="FU32" s="50">
        <v>240.59999999999491</v>
      </c>
      <c r="FV32" s="408"/>
      <c r="FW32" s="474">
        <v>275.20000000000209</v>
      </c>
      <c r="FX32" s="474">
        <v>566.90000000000691</v>
      </c>
      <c r="FY32" s="474">
        <v>721.65000000001146</v>
      </c>
      <c r="FZ32" s="50">
        <v>1227.9000000000074</v>
      </c>
      <c r="GA32" s="408"/>
      <c r="GB32" s="50">
        <v>63.625</v>
      </c>
      <c r="GC32" s="50">
        <v>157.75000000000728</v>
      </c>
      <c r="GD32" s="50">
        <v>215.25000000000546</v>
      </c>
      <c r="GE32" s="50">
        <v>488</v>
      </c>
      <c r="GF32" s="408"/>
      <c r="GG32" s="50">
        <v>0</v>
      </c>
      <c r="GH32" s="50">
        <v>675.35000000000036</v>
      </c>
      <c r="GI32" s="50">
        <v>0</v>
      </c>
      <c r="GJ32" s="50">
        <v>0</v>
      </c>
      <c r="GK32" s="408"/>
      <c r="GT32" s="18"/>
      <c r="GU32" s="9"/>
      <c r="HC32" s="18"/>
      <c r="HD32" s="9"/>
      <c r="HM32" s="9"/>
      <c r="HV32" s="9"/>
      <c r="IE32" s="9"/>
      <c r="IN32" s="9"/>
      <c r="IW32" s="9"/>
      <c r="JF32" s="9"/>
      <c r="JO32" s="9"/>
      <c r="JX32" s="9"/>
      <c r="KG32" s="9"/>
      <c r="KP32" s="9"/>
      <c r="LQ32" s="9"/>
      <c r="LZ32" s="9"/>
      <c r="MI32" s="9"/>
      <c r="MR32" s="9"/>
      <c r="NA32" s="9"/>
      <c r="NJ32" s="9"/>
      <c r="NL32" s="9"/>
      <c r="NN32" s="9"/>
      <c r="NP32" s="9"/>
    </row>
    <row r="33" spans="1:381" ht="18">
      <c r="A33" s="41" t="s">
        <v>2544</v>
      </c>
      <c r="B33" s="46">
        <f>SUM(D33:ZZ33)</f>
        <v>22000.950000000019</v>
      </c>
      <c r="C33" s="42"/>
      <c r="D33" s="50">
        <v>0</v>
      </c>
      <c r="E33" s="50">
        <v>0</v>
      </c>
      <c r="F33" s="50">
        <v>148.5</v>
      </c>
      <c r="G33" s="50">
        <v>184.00000000000003</v>
      </c>
      <c r="H33" s="408"/>
      <c r="I33" s="50">
        <v>0</v>
      </c>
      <c r="J33" s="50">
        <v>0</v>
      </c>
      <c r="K33" s="50">
        <v>0</v>
      </c>
      <c r="L33" s="50">
        <v>238.19999999999987</v>
      </c>
      <c r="M33" s="408"/>
      <c r="N33" s="50">
        <v>0</v>
      </c>
      <c r="O33" s="50">
        <v>0</v>
      </c>
      <c r="P33" s="50">
        <v>0</v>
      </c>
      <c r="Q33" s="50">
        <v>584.79999999999973</v>
      </c>
      <c r="R33" s="408"/>
      <c r="S33" s="396">
        <v>0</v>
      </c>
      <c r="T33" s="50">
        <v>0</v>
      </c>
      <c r="U33" s="438">
        <v>0</v>
      </c>
      <c r="V33" s="50">
        <v>253.69999999999982</v>
      </c>
      <c r="W33" s="408"/>
      <c r="X33" s="50">
        <v>0</v>
      </c>
      <c r="Y33" s="50">
        <v>0</v>
      </c>
      <c r="Z33" s="50">
        <v>0</v>
      </c>
      <c r="AA33" s="50">
        <v>420.49999999999955</v>
      </c>
      <c r="AB33" s="408"/>
      <c r="AC33" s="50">
        <v>0</v>
      </c>
      <c r="AD33" s="50">
        <v>0</v>
      </c>
      <c r="AE33" s="50">
        <v>0</v>
      </c>
      <c r="AF33" s="50">
        <v>613.40000000000009</v>
      </c>
      <c r="AG33" s="408"/>
      <c r="AH33" s="50">
        <v>0</v>
      </c>
      <c r="AI33" s="50">
        <v>0</v>
      </c>
      <c r="AJ33" s="50">
        <v>0</v>
      </c>
      <c r="AK33" s="50">
        <v>439.90000000000009</v>
      </c>
      <c r="AL33" s="408"/>
      <c r="AM33" s="396">
        <v>0</v>
      </c>
      <c r="AN33" s="396">
        <v>0</v>
      </c>
      <c r="AO33" s="396">
        <v>0</v>
      </c>
      <c r="AP33" s="50">
        <v>487.5</v>
      </c>
      <c r="AQ33" s="408"/>
      <c r="AR33" s="50">
        <v>0</v>
      </c>
      <c r="AS33" s="50">
        <v>0</v>
      </c>
      <c r="AT33" s="50">
        <v>0</v>
      </c>
      <c r="AU33" s="50">
        <v>130</v>
      </c>
      <c r="AV33" s="408"/>
      <c r="AW33" s="50">
        <v>0</v>
      </c>
      <c r="AX33" s="50">
        <v>0</v>
      </c>
      <c r="AY33" s="50">
        <v>0</v>
      </c>
      <c r="AZ33" s="50">
        <v>799.10000000000127</v>
      </c>
      <c r="BA33" s="408"/>
      <c r="BB33" s="50">
        <v>0</v>
      </c>
      <c r="BC33" s="50">
        <v>0</v>
      </c>
      <c r="BD33" s="50">
        <v>0</v>
      </c>
      <c r="BE33" s="50">
        <v>431.7</v>
      </c>
      <c r="BF33" s="408"/>
      <c r="BG33" s="50">
        <v>0</v>
      </c>
      <c r="BH33" s="50">
        <v>0</v>
      </c>
      <c r="BI33" s="50">
        <v>0</v>
      </c>
      <c r="BJ33" s="50">
        <v>300.8</v>
      </c>
      <c r="BK33" s="408"/>
      <c r="BL33" s="50">
        <v>0</v>
      </c>
      <c r="BM33" s="50">
        <v>0</v>
      </c>
      <c r="BN33" s="50">
        <v>0</v>
      </c>
      <c r="BO33" s="50">
        <v>183.3</v>
      </c>
      <c r="BP33" s="408"/>
      <c r="BQ33" s="50">
        <v>0</v>
      </c>
      <c r="BR33" s="50">
        <v>0</v>
      </c>
      <c r="BS33" s="50">
        <v>0</v>
      </c>
      <c r="BT33" s="50">
        <v>600.10000000000127</v>
      </c>
      <c r="BU33" s="408"/>
      <c r="BV33" s="50">
        <v>0</v>
      </c>
      <c r="BW33" s="50">
        <v>0</v>
      </c>
      <c r="BX33" s="50">
        <v>0</v>
      </c>
      <c r="BY33" s="50">
        <v>482.20000000000164</v>
      </c>
      <c r="BZ33" s="408"/>
      <c r="CA33" s="50">
        <v>0</v>
      </c>
      <c r="CB33" s="50">
        <v>0</v>
      </c>
      <c r="CC33" s="50">
        <v>0</v>
      </c>
      <c r="CD33" s="50">
        <v>374.20000000000073</v>
      </c>
      <c r="CE33" s="408"/>
      <c r="CF33" s="50">
        <v>0</v>
      </c>
      <c r="CG33" s="50">
        <v>0</v>
      </c>
      <c r="CH33" s="50">
        <v>0</v>
      </c>
      <c r="CI33" s="50">
        <v>300.00000000000091</v>
      </c>
      <c r="CJ33" s="408"/>
      <c r="CK33" s="50">
        <v>0</v>
      </c>
      <c r="CL33" s="50">
        <v>0</v>
      </c>
      <c r="CM33" s="50">
        <v>0</v>
      </c>
      <c r="CN33" s="50">
        <v>318</v>
      </c>
      <c r="CO33" s="408"/>
      <c r="CP33" s="443">
        <v>0</v>
      </c>
      <c r="CQ33" s="443">
        <v>0</v>
      </c>
      <c r="CR33" s="443">
        <v>0</v>
      </c>
      <c r="CS33" s="50">
        <v>459.49999999999818</v>
      </c>
      <c r="CT33" s="408"/>
      <c r="CU33" s="50">
        <v>0</v>
      </c>
      <c r="CV33" s="50">
        <v>0</v>
      </c>
      <c r="CW33" s="50">
        <v>0</v>
      </c>
      <c r="CX33" s="50">
        <v>51.999999999998181</v>
      </c>
      <c r="CY33" s="408"/>
      <c r="CZ33" s="50">
        <v>0</v>
      </c>
      <c r="DA33" s="50">
        <v>0</v>
      </c>
      <c r="DB33" s="50">
        <v>0</v>
      </c>
      <c r="DC33" s="50">
        <v>188.7</v>
      </c>
      <c r="DD33" s="408"/>
      <c r="DE33" s="443">
        <v>0</v>
      </c>
      <c r="DF33" s="443">
        <v>0</v>
      </c>
      <c r="DG33" s="443">
        <v>0</v>
      </c>
      <c r="DH33" s="50">
        <v>2077.6499999999996</v>
      </c>
      <c r="DI33" s="408"/>
      <c r="DJ33" s="443">
        <v>0</v>
      </c>
      <c r="DK33" s="443">
        <v>0</v>
      </c>
      <c r="DL33" s="443">
        <v>0</v>
      </c>
      <c r="DM33" s="50">
        <v>505.59999999999673</v>
      </c>
      <c r="DN33" s="408"/>
      <c r="DO33" s="50">
        <v>0</v>
      </c>
      <c r="DP33" s="50">
        <v>0</v>
      </c>
      <c r="DQ33" s="50">
        <v>0</v>
      </c>
      <c r="DR33" s="50">
        <v>473.50000000000182</v>
      </c>
      <c r="DS33" s="408"/>
      <c r="DT33" s="50">
        <v>0</v>
      </c>
      <c r="DU33" s="50">
        <v>0</v>
      </c>
      <c r="DV33" s="50">
        <v>0</v>
      </c>
      <c r="DW33" s="50">
        <v>3046.5000000000018</v>
      </c>
      <c r="DX33" s="408"/>
      <c r="DY33" s="50">
        <v>0</v>
      </c>
      <c r="DZ33" s="443">
        <v>0</v>
      </c>
      <c r="EA33" s="443">
        <v>0</v>
      </c>
      <c r="EB33" s="50">
        <v>566.50000000000364</v>
      </c>
      <c r="EC33" s="408"/>
      <c r="ED33" s="50">
        <v>0</v>
      </c>
      <c r="EE33" s="50">
        <v>0</v>
      </c>
      <c r="EF33" s="50">
        <v>0</v>
      </c>
      <c r="EG33" s="50">
        <v>351.80000000000655</v>
      </c>
      <c r="EH33" s="408"/>
      <c r="EI33" s="50">
        <v>0</v>
      </c>
      <c r="EJ33" s="50">
        <v>0</v>
      </c>
      <c r="EK33" s="50">
        <v>0</v>
      </c>
      <c r="EL33" s="50">
        <v>288.99999999999636</v>
      </c>
      <c r="EM33" s="408"/>
      <c r="EN33" s="50">
        <v>0</v>
      </c>
      <c r="EO33" s="50">
        <v>0</v>
      </c>
      <c r="EP33" s="50">
        <v>0</v>
      </c>
      <c r="EQ33" s="50">
        <v>290.89999999999782</v>
      </c>
      <c r="ER33" s="408"/>
      <c r="ES33" s="50">
        <v>0</v>
      </c>
      <c r="ET33" s="50">
        <v>0</v>
      </c>
      <c r="EU33" s="50">
        <v>0</v>
      </c>
      <c r="EV33" s="50">
        <v>3326.75</v>
      </c>
      <c r="EW33" s="408"/>
      <c r="EX33" s="443">
        <v>0</v>
      </c>
      <c r="EY33" s="443">
        <v>0</v>
      </c>
      <c r="EZ33" s="443">
        <v>0</v>
      </c>
      <c r="FA33" s="50">
        <v>276.29999999999563</v>
      </c>
      <c r="FB33" s="408"/>
      <c r="FC33" s="50">
        <v>0</v>
      </c>
      <c r="FD33" s="50">
        <v>0</v>
      </c>
      <c r="FE33" s="50">
        <v>0</v>
      </c>
      <c r="FF33" s="50">
        <v>254.1</v>
      </c>
      <c r="FG33" s="408"/>
      <c r="FH33" s="50">
        <v>0</v>
      </c>
      <c r="FI33" s="50">
        <v>0</v>
      </c>
      <c r="FJ33" s="50">
        <v>0</v>
      </c>
      <c r="FK33" s="50">
        <v>206.49999999998909</v>
      </c>
      <c r="FL33" s="408"/>
      <c r="FM33" s="443">
        <v>0</v>
      </c>
      <c r="FN33" s="443">
        <v>0</v>
      </c>
      <c r="FO33" s="443">
        <v>0</v>
      </c>
      <c r="FP33" s="50">
        <v>458.7</v>
      </c>
      <c r="FQ33" s="408"/>
      <c r="FR33" s="50">
        <v>0</v>
      </c>
      <c r="FS33" s="50">
        <v>0</v>
      </c>
      <c r="FT33" s="50">
        <v>0</v>
      </c>
      <c r="FU33" s="50">
        <v>148.89999999999418</v>
      </c>
      <c r="FV33" s="408"/>
      <c r="FW33" s="474">
        <v>0</v>
      </c>
      <c r="FX33" s="474">
        <v>0</v>
      </c>
      <c r="FY33" s="474">
        <v>0</v>
      </c>
      <c r="FZ33" s="50">
        <v>1363.1500000000365</v>
      </c>
      <c r="GA33" s="408"/>
      <c r="GB33" s="50">
        <v>0</v>
      </c>
      <c r="GC33" s="50">
        <v>0</v>
      </c>
      <c r="GD33" s="50">
        <v>0</v>
      </c>
      <c r="GE33" s="50">
        <v>375</v>
      </c>
      <c r="GF33" s="408"/>
      <c r="GG33" s="50">
        <v>0</v>
      </c>
      <c r="GH33" s="50">
        <v>0</v>
      </c>
      <c r="GI33" s="50">
        <v>0</v>
      </c>
      <c r="GJ33" s="50">
        <v>0</v>
      </c>
      <c r="GK33" s="408"/>
      <c r="GU33" s="9"/>
      <c r="HD33" s="9"/>
      <c r="HM33" s="9"/>
      <c r="HV33" s="9"/>
      <c r="IE33" s="9"/>
      <c r="IN33" s="9"/>
      <c r="IW33" s="9"/>
      <c r="JF33" s="9"/>
      <c r="JO33" s="9"/>
      <c r="JX33" s="9"/>
      <c r="KG33" s="9"/>
      <c r="KP33" s="9"/>
      <c r="LQ33" s="9"/>
      <c r="LZ33" s="9"/>
      <c r="MI33" s="9"/>
      <c r="MR33" s="9"/>
      <c r="NA33" s="9"/>
      <c r="NJ33" s="9"/>
      <c r="NL33" s="9"/>
      <c r="NM33" s="21"/>
      <c r="NN33" s="9"/>
      <c r="NO33" s="21"/>
      <c r="NP33" s="9"/>
    </row>
    <row r="34" spans="1:381" ht="18">
      <c r="A34" s="41" t="s">
        <v>1900</v>
      </c>
      <c r="B34" s="46">
        <f>SUM(D34:ZZ34)</f>
        <v>40411.250000000058</v>
      </c>
      <c r="C34" s="42"/>
      <c r="D34" s="50">
        <v>0</v>
      </c>
      <c r="E34" s="50">
        <v>0</v>
      </c>
      <c r="F34" s="50">
        <v>466.95000000000005</v>
      </c>
      <c r="G34" s="50">
        <v>264.00000000000006</v>
      </c>
      <c r="H34" s="408"/>
      <c r="I34" s="50">
        <v>0</v>
      </c>
      <c r="J34" s="50">
        <v>0</v>
      </c>
      <c r="K34" s="50">
        <v>0</v>
      </c>
      <c r="L34" s="50">
        <v>260.70000000000005</v>
      </c>
      <c r="M34" s="408"/>
      <c r="N34" s="50">
        <v>0</v>
      </c>
      <c r="O34" s="50">
        <v>0</v>
      </c>
      <c r="P34" s="50">
        <v>309.6749999999999</v>
      </c>
      <c r="Q34" s="50">
        <v>487.10000000000036</v>
      </c>
      <c r="R34" s="408"/>
      <c r="S34" s="396">
        <v>0</v>
      </c>
      <c r="T34" s="50">
        <v>0</v>
      </c>
      <c r="U34" s="438">
        <v>157.57499999999993</v>
      </c>
      <c r="V34" s="50">
        <v>353.09999999999991</v>
      </c>
      <c r="W34" s="408"/>
      <c r="X34" s="50">
        <v>0</v>
      </c>
      <c r="Y34" s="50">
        <v>0</v>
      </c>
      <c r="Z34" s="50">
        <v>203.625</v>
      </c>
      <c r="AA34" s="50">
        <v>419.20000000000027</v>
      </c>
      <c r="AB34" s="408"/>
      <c r="AC34" s="50">
        <v>0</v>
      </c>
      <c r="AD34" s="50">
        <v>0</v>
      </c>
      <c r="AE34" s="50">
        <v>437.4749999999998</v>
      </c>
      <c r="AF34" s="50">
        <v>988.10000000000036</v>
      </c>
      <c r="AG34" s="408"/>
      <c r="AH34" s="50">
        <v>0</v>
      </c>
      <c r="AI34" s="50">
        <v>0</v>
      </c>
      <c r="AJ34" s="50">
        <v>564.52499999999884</v>
      </c>
      <c r="AK34" s="50">
        <v>603.30000000000018</v>
      </c>
      <c r="AL34" s="408"/>
      <c r="AM34" s="396">
        <v>0</v>
      </c>
      <c r="AN34" s="396">
        <v>0</v>
      </c>
      <c r="AO34" s="396">
        <v>325.87499999999898</v>
      </c>
      <c r="AP34" s="50">
        <v>696.10000000000036</v>
      </c>
      <c r="AQ34" s="408"/>
      <c r="AR34" s="50">
        <v>0</v>
      </c>
      <c r="AS34" s="50">
        <v>0</v>
      </c>
      <c r="AT34" s="50">
        <v>327</v>
      </c>
      <c r="AU34" s="50">
        <v>144</v>
      </c>
      <c r="AV34" s="408"/>
      <c r="AW34" s="50">
        <v>0</v>
      </c>
      <c r="AX34" s="50">
        <v>0</v>
      </c>
      <c r="AY34" s="50">
        <v>131.92499999999905</v>
      </c>
      <c r="AZ34" s="50">
        <v>926.69999999999982</v>
      </c>
      <c r="BA34" s="408"/>
      <c r="BB34" s="50">
        <v>0</v>
      </c>
      <c r="BC34" s="50">
        <v>0</v>
      </c>
      <c r="BD34" s="50">
        <v>253.64999999999986</v>
      </c>
      <c r="BE34" s="50">
        <v>705.09999999999991</v>
      </c>
      <c r="BF34" s="408"/>
      <c r="BG34" s="50">
        <v>0</v>
      </c>
      <c r="BH34" s="50">
        <v>0</v>
      </c>
      <c r="BI34" s="50">
        <v>302.32499999999959</v>
      </c>
      <c r="BJ34" s="50">
        <v>319.29999999999995</v>
      </c>
      <c r="BK34" s="408"/>
      <c r="BL34" s="50">
        <v>0</v>
      </c>
      <c r="BM34" s="50">
        <v>0</v>
      </c>
      <c r="BN34" s="50">
        <v>320.25</v>
      </c>
      <c r="BO34" s="50">
        <v>279.90000000000003</v>
      </c>
      <c r="BP34" s="408"/>
      <c r="BQ34" s="50">
        <v>0</v>
      </c>
      <c r="BR34" s="50">
        <v>0</v>
      </c>
      <c r="BS34" s="50">
        <v>338.77500000000055</v>
      </c>
      <c r="BT34" s="50">
        <v>599.40000000000055</v>
      </c>
      <c r="BU34" s="408"/>
      <c r="BV34" s="50">
        <v>0</v>
      </c>
      <c r="BW34" s="50">
        <v>0</v>
      </c>
      <c r="BX34" s="50">
        <v>542.85000000000014</v>
      </c>
      <c r="BY34" s="50">
        <v>375.29999999999927</v>
      </c>
      <c r="BZ34" s="408"/>
      <c r="CA34" s="50">
        <v>0</v>
      </c>
      <c r="CB34" s="50">
        <v>0</v>
      </c>
      <c r="CC34" s="50">
        <v>274.50000000000068</v>
      </c>
      <c r="CD34" s="50">
        <v>555.29999999999927</v>
      </c>
      <c r="CE34" s="408"/>
      <c r="CF34" s="50">
        <v>0</v>
      </c>
      <c r="CG34" s="50">
        <v>0</v>
      </c>
      <c r="CH34" s="50">
        <v>241.94999999999959</v>
      </c>
      <c r="CI34" s="50">
        <v>448.79999999999927</v>
      </c>
      <c r="CJ34" s="408"/>
      <c r="CK34" s="50">
        <v>0</v>
      </c>
      <c r="CL34" s="50">
        <v>0</v>
      </c>
      <c r="CM34" s="50">
        <v>222.22499999999945</v>
      </c>
      <c r="CN34" s="50">
        <v>200.4</v>
      </c>
      <c r="CO34" s="408"/>
      <c r="CP34" s="443">
        <v>0</v>
      </c>
      <c r="CQ34" s="443">
        <v>0</v>
      </c>
      <c r="CR34" s="443">
        <v>227.32500000000095</v>
      </c>
      <c r="CS34" s="50">
        <v>337.5</v>
      </c>
      <c r="CT34" s="408"/>
      <c r="CU34" s="50">
        <v>0</v>
      </c>
      <c r="CV34" s="50">
        <v>0</v>
      </c>
      <c r="CW34" s="50">
        <v>331.200000000003</v>
      </c>
      <c r="CX34" s="50">
        <v>265.99999999999818</v>
      </c>
      <c r="CY34" s="408"/>
      <c r="CZ34" s="50">
        <v>0</v>
      </c>
      <c r="DA34" s="50">
        <v>0</v>
      </c>
      <c r="DB34" s="50">
        <v>312.07500000000027</v>
      </c>
      <c r="DC34" s="50">
        <v>219</v>
      </c>
      <c r="DD34" s="408"/>
      <c r="DE34" s="443">
        <v>0</v>
      </c>
      <c r="DF34" s="443">
        <v>0</v>
      </c>
      <c r="DG34" s="443">
        <v>1498.35</v>
      </c>
      <c r="DH34" s="50">
        <v>2603.9999999999982</v>
      </c>
      <c r="DI34" s="408"/>
      <c r="DJ34" s="443">
        <v>0</v>
      </c>
      <c r="DK34" s="443">
        <v>0</v>
      </c>
      <c r="DL34" s="443">
        <v>359.77500000000055</v>
      </c>
      <c r="DM34" s="50">
        <v>519.79999999999927</v>
      </c>
      <c r="DN34" s="408"/>
      <c r="DO34" s="50">
        <v>0</v>
      </c>
      <c r="DP34" s="50">
        <v>0</v>
      </c>
      <c r="DQ34" s="50">
        <v>420.30000000000109</v>
      </c>
      <c r="DR34" s="50">
        <v>434.69999999999709</v>
      </c>
      <c r="DS34" s="408"/>
      <c r="DT34" s="50">
        <v>0</v>
      </c>
      <c r="DU34" s="50">
        <v>0</v>
      </c>
      <c r="DV34" s="50">
        <v>2733.3750000000314</v>
      </c>
      <c r="DW34" s="50">
        <v>4213.5</v>
      </c>
      <c r="DX34" s="408"/>
      <c r="DY34" s="50">
        <v>0</v>
      </c>
      <c r="DZ34" s="443">
        <v>0</v>
      </c>
      <c r="EA34" s="443">
        <v>320.47500000000525</v>
      </c>
      <c r="EB34" s="50">
        <v>257.09999999999491</v>
      </c>
      <c r="EC34" s="408"/>
      <c r="ED34" s="50">
        <v>0</v>
      </c>
      <c r="EE34" s="50">
        <v>0</v>
      </c>
      <c r="EF34" s="50">
        <v>83.17500000000382</v>
      </c>
      <c r="EG34" s="50">
        <v>503.69999999999709</v>
      </c>
      <c r="EH34" s="408"/>
      <c r="EI34" s="50">
        <v>0</v>
      </c>
      <c r="EJ34" s="50">
        <v>0</v>
      </c>
      <c r="EK34" s="50">
        <v>0</v>
      </c>
      <c r="EL34" s="50">
        <v>380.29999999999563</v>
      </c>
      <c r="EM34" s="408"/>
      <c r="EN34" s="50">
        <v>0</v>
      </c>
      <c r="EO34" s="50">
        <v>0</v>
      </c>
      <c r="EP34" s="50">
        <v>124.50000000000273</v>
      </c>
      <c r="EQ34" s="50">
        <v>186</v>
      </c>
      <c r="ER34" s="408"/>
      <c r="ES34" s="50">
        <v>0</v>
      </c>
      <c r="ET34" s="50">
        <v>0</v>
      </c>
      <c r="EU34" s="50">
        <v>2365.4250000000002</v>
      </c>
      <c r="EV34" s="50">
        <v>3314.6000000000058</v>
      </c>
      <c r="EW34" s="408"/>
      <c r="EX34" s="443">
        <v>0</v>
      </c>
      <c r="EY34" s="443">
        <v>0</v>
      </c>
      <c r="EZ34" s="443">
        <v>117</v>
      </c>
      <c r="FA34" s="50">
        <v>62.999999999996362</v>
      </c>
      <c r="FB34" s="408"/>
      <c r="FC34" s="50">
        <v>0</v>
      </c>
      <c r="FD34" s="50">
        <v>0</v>
      </c>
      <c r="FE34" s="50">
        <v>74.925000000001091</v>
      </c>
      <c r="FF34" s="50">
        <v>286.60000000000002</v>
      </c>
      <c r="FG34" s="408"/>
      <c r="FH34" s="50">
        <v>0</v>
      </c>
      <c r="FI34" s="50">
        <v>0</v>
      </c>
      <c r="FJ34" s="50">
        <v>205.5</v>
      </c>
      <c r="FK34" s="50">
        <v>117.49999999999636</v>
      </c>
      <c r="FL34" s="408"/>
      <c r="FM34" s="443">
        <v>0</v>
      </c>
      <c r="FN34" s="443">
        <v>0</v>
      </c>
      <c r="FO34" s="443">
        <v>117.07499999999891</v>
      </c>
      <c r="FP34" s="50">
        <v>464.7</v>
      </c>
      <c r="FQ34" s="408"/>
      <c r="FR34" s="50">
        <v>0</v>
      </c>
      <c r="FS34" s="50">
        <v>0</v>
      </c>
      <c r="FT34" s="50">
        <v>0</v>
      </c>
      <c r="FU34" s="50">
        <v>100.40000000000146</v>
      </c>
      <c r="FV34" s="408"/>
      <c r="FW34" s="474">
        <v>0</v>
      </c>
      <c r="FX34" s="474">
        <v>0</v>
      </c>
      <c r="FY34" s="474">
        <v>586.94999999999891</v>
      </c>
      <c r="FZ34" s="50">
        <v>1581.1000000000399</v>
      </c>
      <c r="GA34" s="408"/>
      <c r="GB34" s="50">
        <v>0</v>
      </c>
      <c r="GC34" s="50">
        <v>0</v>
      </c>
      <c r="GD34" s="50">
        <v>192.37500000000273</v>
      </c>
      <c r="GE34" s="50">
        <v>445</v>
      </c>
      <c r="GF34" s="408"/>
      <c r="GG34" s="50">
        <v>0</v>
      </c>
      <c r="GH34" s="50">
        <v>0</v>
      </c>
      <c r="GI34" s="50">
        <v>0</v>
      </c>
      <c r="GJ34" s="50">
        <v>0</v>
      </c>
      <c r="GK34" s="408"/>
      <c r="GT34" s="18"/>
      <c r="GU34" s="9"/>
      <c r="HC34" s="18"/>
      <c r="HD34" s="9"/>
      <c r="HM34" s="9"/>
      <c r="HV34" s="9"/>
      <c r="IE34" s="9"/>
      <c r="IN34" s="9"/>
      <c r="IW34" s="9"/>
      <c r="JF34" s="9"/>
      <c r="JO34" s="9"/>
      <c r="JX34" s="9"/>
      <c r="KG34" s="9"/>
      <c r="KP34" s="9"/>
      <c r="LQ34" s="9"/>
      <c r="LZ34" s="9"/>
      <c r="MI34" s="9"/>
      <c r="MR34" s="9"/>
      <c r="NA34" s="9"/>
      <c r="NJ34" s="9"/>
      <c r="NL34" s="9"/>
      <c r="NN34" s="9"/>
      <c r="NP34" s="9"/>
    </row>
    <row r="35" spans="1:381" ht="18">
      <c r="A35" s="84" t="s">
        <v>1561</v>
      </c>
      <c r="B35" s="46">
        <f>SUM(D35:ZZ35)</f>
        <v>55862.024999999965</v>
      </c>
      <c r="C35" s="42"/>
      <c r="D35" s="50">
        <v>0</v>
      </c>
      <c r="E35" s="50">
        <v>0</v>
      </c>
      <c r="F35" s="50">
        <v>407.47500000000002</v>
      </c>
      <c r="G35" s="50">
        <v>588.89999999999986</v>
      </c>
      <c r="H35" s="408"/>
      <c r="I35" s="50">
        <v>36.874999999999986</v>
      </c>
      <c r="J35" s="50">
        <v>0</v>
      </c>
      <c r="K35" s="50">
        <v>0</v>
      </c>
      <c r="L35" s="50">
        <v>94.600000000000136</v>
      </c>
      <c r="M35" s="408"/>
      <c r="N35" s="50">
        <v>126.22499999999997</v>
      </c>
      <c r="O35" s="50">
        <v>301.44999999999993</v>
      </c>
      <c r="P35" s="50">
        <v>418.98750000000041</v>
      </c>
      <c r="Q35" s="50">
        <v>414.19999999999959</v>
      </c>
      <c r="R35" s="408"/>
      <c r="S35" s="396">
        <v>24.375000000000057</v>
      </c>
      <c r="T35" s="50">
        <v>99.549999999999898</v>
      </c>
      <c r="U35" s="438">
        <v>243.15000000000055</v>
      </c>
      <c r="V35" s="50">
        <v>235.50000000000023</v>
      </c>
      <c r="W35" s="408"/>
      <c r="X35" s="50">
        <v>38.274999999999977</v>
      </c>
      <c r="Y35" s="50">
        <v>336.24999999999977</v>
      </c>
      <c r="Z35" s="50">
        <v>307.65000000000055</v>
      </c>
      <c r="AA35" s="50">
        <v>505.5</v>
      </c>
      <c r="AB35" s="408"/>
      <c r="AC35" s="50">
        <v>59.675000000000075</v>
      </c>
      <c r="AD35" s="50">
        <v>458.65000000000032</v>
      </c>
      <c r="AE35" s="50">
        <v>616.57500000000061</v>
      </c>
      <c r="AF35" s="50">
        <v>671.29999999999973</v>
      </c>
      <c r="AG35" s="408"/>
      <c r="AH35" s="50">
        <v>182.59999999999994</v>
      </c>
      <c r="AI35" s="50">
        <v>537.70000000000027</v>
      </c>
      <c r="AJ35" s="50">
        <v>585.375</v>
      </c>
      <c r="AK35" s="50">
        <v>536.099999999999</v>
      </c>
      <c r="AL35" s="408"/>
      <c r="AM35" s="396">
        <v>52.374999999999773</v>
      </c>
      <c r="AN35" s="396">
        <v>225.34999999999991</v>
      </c>
      <c r="AO35" s="396">
        <v>265.38749999999891</v>
      </c>
      <c r="AP35" s="50">
        <v>473.79999999999927</v>
      </c>
      <c r="AQ35" s="408"/>
      <c r="AR35" s="50">
        <v>41.249999999999545</v>
      </c>
      <c r="AS35" s="50">
        <v>187.25</v>
      </c>
      <c r="AT35" s="50">
        <v>273.07499999999891</v>
      </c>
      <c r="AU35" s="50">
        <v>229.5</v>
      </c>
      <c r="AV35" s="408"/>
      <c r="AW35" s="50">
        <v>0</v>
      </c>
      <c r="AX35" s="50">
        <v>56.849999999999909</v>
      </c>
      <c r="AY35" s="50">
        <v>413.92499999999836</v>
      </c>
      <c r="AZ35" s="50">
        <v>1073.9999999999982</v>
      </c>
      <c r="BA35" s="408"/>
      <c r="BB35" s="50">
        <v>0</v>
      </c>
      <c r="BC35" s="50">
        <v>85.199999999999818</v>
      </c>
      <c r="BD35" s="50">
        <v>128.62499999999864</v>
      </c>
      <c r="BE35" s="50">
        <v>428.6</v>
      </c>
      <c r="BF35" s="408"/>
      <c r="BG35" s="50">
        <v>27.624999999999545</v>
      </c>
      <c r="BH35" s="50">
        <v>84.600000000000364</v>
      </c>
      <c r="BI35" s="50">
        <v>202.64999999999918</v>
      </c>
      <c r="BJ35" s="50">
        <v>208.7</v>
      </c>
      <c r="BK35" s="408"/>
      <c r="BL35" s="50">
        <v>0</v>
      </c>
      <c r="BM35" s="50">
        <v>7.6499999999991815</v>
      </c>
      <c r="BN35" s="50">
        <v>144.26249999999891</v>
      </c>
      <c r="BO35" s="50">
        <v>221.6</v>
      </c>
      <c r="BP35" s="408"/>
      <c r="BQ35" s="50">
        <v>0.3499999999994543</v>
      </c>
      <c r="BR35" s="50">
        <v>163.54999999999927</v>
      </c>
      <c r="BS35" s="50">
        <v>161.13750000000027</v>
      </c>
      <c r="BT35" s="50">
        <v>503.49999999999909</v>
      </c>
      <c r="BU35" s="408"/>
      <c r="BV35" s="50">
        <v>0</v>
      </c>
      <c r="BW35" s="50">
        <v>411.89999999999873</v>
      </c>
      <c r="BX35" s="50">
        <v>383.32499999999959</v>
      </c>
      <c r="BY35" s="50">
        <v>689.39999999999873</v>
      </c>
      <c r="BZ35" s="408"/>
      <c r="CA35" s="50">
        <v>0</v>
      </c>
      <c r="CB35" s="50">
        <v>90.899999999999636</v>
      </c>
      <c r="CC35" s="50">
        <v>105.00000000000068</v>
      </c>
      <c r="CD35" s="50">
        <v>323.89999999999691</v>
      </c>
      <c r="CE35" s="408"/>
      <c r="CF35" s="50">
        <v>0</v>
      </c>
      <c r="CG35" s="50">
        <v>230.89999999999918</v>
      </c>
      <c r="CH35" s="50">
        <v>46.800000000000409</v>
      </c>
      <c r="CI35" s="50">
        <v>389</v>
      </c>
      <c r="CJ35" s="408"/>
      <c r="CK35" s="50">
        <v>58.274999999999636</v>
      </c>
      <c r="CL35" s="50">
        <v>249.94999999999891</v>
      </c>
      <c r="CM35" s="50">
        <v>202.16250000000082</v>
      </c>
      <c r="CN35" s="50">
        <v>397.1</v>
      </c>
      <c r="CO35" s="408"/>
      <c r="CP35" s="443">
        <v>128.14999999999964</v>
      </c>
      <c r="CQ35" s="443">
        <v>272.79999999999927</v>
      </c>
      <c r="CR35" s="443">
        <v>309.30000000000109</v>
      </c>
      <c r="CS35" s="50">
        <v>434</v>
      </c>
      <c r="CT35" s="408"/>
      <c r="CU35" s="50">
        <v>0</v>
      </c>
      <c r="CV35" s="50">
        <v>277.39999999999964</v>
      </c>
      <c r="CW35" s="50">
        <v>227.55000000000109</v>
      </c>
      <c r="CX35" s="50">
        <v>704.89999999999964</v>
      </c>
      <c r="CY35" s="408"/>
      <c r="CZ35" s="50">
        <v>0</v>
      </c>
      <c r="DA35" s="50">
        <v>71.999999999996362</v>
      </c>
      <c r="DB35" s="50">
        <v>179.02500000000055</v>
      </c>
      <c r="DC35" s="50">
        <v>66</v>
      </c>
      <c r="DD35" s="408"/>
      <c r="DE35" s="443">
        <v>539.05000000000018</v>
      </c>
      <c r="DF35" s="443">
        <v>1238.3249999999998</v>
      </c>
      <c r="DG35" s="443">
        <v>1786.5749999999996</v>
      </c>
      <c r="DH35" s="50">
        <v>2341.6000000000022</v>
      </c>
      <c r="DI35" s="408"/>
      <c r="DJ35" s="443">
        <v>144.10000000000014</v>
      </c>
      <c r="DK35" s="443">
        <v>259.449999999998</v>
      </c>
      <c r="DL35" s="443">
        <v>428.92499999999973</v>
      </c>
      <c r="DM35" s="50">
        <v>483.20000000000073</v>
      </c>
      <c r="DN35" s="408"/>
      <c r="DO35" s="50">
        <v>0</v>
      </c>
      <c r="DP35" s="50">
        <v>279.19999999999618</v>
      </c>
      <c r="DQ35" s="50">
        <v>237.22500000000218</v>
      </c>
      <c r="DR35" s="50">
        <v>1276.4000000000033</v>
      </c>
      <c r="DS35" s="408"/>
      <c r="DT35" s="50">
        <v>904.27500000000009</v>
      </c>
      <c r="DU35" s="50">
        <v>1412.649999999916</v>
      </c>
      <c r="DV35" s="50">
        <v>2552.5125000000576</v>
      </c>
      <c r="DW35" s="50">
        <v>3654.7999999999993</v>
      </c>
      <c r="DX35" s="408"/>
      <c r="DY35" s="50">
        <v>0</v>
      </c>
      <c r="DZ35" s="443">
        <v>81.749999999998181</v>
      </c>
      <c r="EA35" s="443">
        <v>234.75000000000273</v>
      </c>
      <c r="EB35" s="50">
        <v>212.99999999999272</v>
      </c>
      <c r="EC35" s="408"/>
      <c r="ED35" s="50">
        <v>161.09999999999968</v>
      </c>
      <c r="EE35" s="50">
        <v>88.349999999998545</v>
      </c>
      <c r="EF35" s="50">
        <v>34.725000000004911</v>
      </c>
      <c r="EG35" s="50">
        <v>463.89999999999054</v>
      </c>
      <c r="EH35" s="408"/>
      <c r="EI35" s="50">
        <v>11.524999999999636</v>
      </c>
      <c r="EJ35" s="50">
        <v>64.599999999996726</v>
      </c>
      <c r="EK35" s="50">
        <v>0</v>
      </c>
      <c r="EL35" s="50">
        <v>256.39999999999054</v>
      </c>
      <c r="EM35" s="408"/>
      <c r="EN35" s="50">
        <v>0</v>
      </c>
      <c r="EO35" s="50">
        <v>0</v>
      </c>
      <c r="EP35" s="50">
        <v>186.30000000000655</v>
      </c>
      <c r="EQ35" s="50">
        <v>177.59999999999491</v>
      </c>
      <c r="ER35" s="408"/>
      <c r="ES35" s="50">
        <v>563.84999999999627</v>
      </c>
      <c r="ET35" s="50">
        <v>1544.6999999999898</v>
      </c>
      <c r="EU35" s="50">
        <v>3087.6000000000004</v>
      </c>
      <c r="EV35" s="50">
        <v>4405.4999999999818</v>
      </c>
      <c r="EW35" s="408"/>
      <c r="EX35" s="443">
        <v>0</v>
      </c>
      <c r="EY35" s="443">
        <v>174.29999999999563</v>
      </c>
      <c r="EZ35" s="443">
        <v>148.27500000000055</v>
      </c>
      <c r="FA35" s="50">
        <v>143.99999999999272</v>
      </c>
      <c r="FB35" s="408"/>
      <c r="FC35" s="50">
        <v>0</v>
      </c>
      <c r="FD35" s="50">
        <v>0</v>
      </c>
      <c r="FE35" s="50">
        <v>141.82500000000164</v>
      </c>
      <c r="FF35" s="50">
        <v>186.5</v>
      </c>
      <c r="FG35" s="408"/>
      <c r="FH35" s="50">
        <v>0</v>
      </c>
      <c r="FI35" s="50">
        <v>0</v>
      </c>
      <c r="FJ35" s="50">
        <v>407.40000000000327</v>
      </c>
      <c r="FK35" s="50">
        <v>285.299999999992</v>
      </c>
      <c r="FL35" s="408"/>
      <c r="FM35" s="443">
        <v>60.625</v>
      </c>
      <c r="FN35" s="443">
        <v>248.24999999999818</v>
      </c>
      <c r="FO35" s="443">
        <v>462.52500000000873</v>
      </c>
      <c r="FP35" s="50">
        <v>445.1</v>
      </c>
      <c r="FQ35" s="408"/>
      <c r="FR35" s="50">
        <v>0</v>
      </c>
      <c r="FS35" s="50">
        <v>0</v>
      </c>
      <c r="FT35" s="50">
        <v>0</v>
      </c>
      <c r="FU35" s="50">
        <v>390.59999999998399</v>
      </c>
      <c r="FV35" s="408"/>
      <c r="FW35" s="474">
        <v>152.54999999999927</v>
      </c>
      <c r="FX35" s="474">
        <v>504.399999999996</v>
      </c>
      <c r="FY35" s="474">
        <v>609.15000000001965</v>
      </c>
      <c r="FZ35" s="50">
        <v>1199.2000000000678</v>
      </c>
      <c r="GA35" s="408"/>
      <c r="GB35" s="50">
        <v>34.999999999999091</v>
      </c>
      <c r="GC35" s="50">
        <v>148.99999999999636</v>
      </c>
      <c r="GD35" s="50">
        <v>223.50000000000546</v>
      </c>
      <c r="GE35" s="50">
        <v>513.5</v>
      </c>
      <c r="GF35" s="408"/>
      <c r="GG35" s="50">
        <v>0</v>
      </c>
      <c r="GH35" s="50">
        <v>529.59999999999491</v>
      </c>
      <c r="GI35" s="50">
        <v>0</v>
      </c>
      <c r="GJ35" s="50">
        <v>0</v>
      </c>
      <c r="GK35" s="408"/>
      <c r="GL35" s="470"/>
      <c r="GN35" s="1"/>
      <c r="GO35" s="37"/>
      <c r="GT35" s="18"/>
      <c r="GU35" s="9"/>
      <c r="HC35" s="18"/>
      <c r="HD35" s="9"/>
      <c r="HM35" s="9"/>
      <c r="HV35" s="9"/>
      <c r="IE35" s="9"/>
      <c r="IN35" s="9"/>
      <c r="IW35" s="9"/>
      <c r="JF35" s="9"/>
      <c r="JO35" s="9"/>
      <c r="JX35" s="9"/>
      <c r="KG35" s="9"/>
      <c r="KP35" s="9"/>
      <c r="LQ35" s="9"/>
      <c r="LZ35" s="9"/>
      <c r="MI35" s="9"/>
      <c r="MR35" s="9"/>
      <c r="NA35" s="9"/>
      <c r="NJ35" s="9"/>
      <c r="NL35" s="9"/>
      <c r="NN35" s="9"/>
      <c r="NP35" s="9"/>
    </row>
    <row r="36" spans="1:381" s="39" customFormat="1" ht="18">
      <c r="A36" s="41" t="s">
        <v>685</v>
      </c>
      <c r="B36" s="46">
        <f>SUM(D36:ZZ36)</f>
        <v>41767.937499999942</v>
      </c>
      <c r="C36" s="42"/>
      <c r="D36" s="50">
        <v>0</v>
      </c>
      <c r="E36" s="50">
        <v>0</v>
      </c>
      <c r="F36" s="50">
        <v>239.02499999999998</v>
      </c>
      <c r="G36" s="50">
        <v>309.40000000000003</v>
      </c>
      <c r="H36" s="408"/>
      <c r="I36" s="50">
        <v>17.774999999999999</v>
      </c>
      <c r="J36" s="50">
        <v>0</v>
      </c>
      <c r="K36" s="50">
        <v>0</v>
      </c>
      <c r="L36" s="50">
        <v>115.09999999999991</v>
      </c>
      <c r="M36" s="408"/>
      <c r="N36" s="50">
        <v>110.375</v>
      </c>
      <c r="O36" s="50">
        <v>370.34999999999997</v>
      </c>
      <c r="P36" s="50">
        <v>213.15000000000003</v>
      </c>
      <c r="Q36" s="50">
        <v>640.70000000000027</v>
      </c>
      <c r="R36" s="408"/>
      <c r="S36" s="396">
        <v>24.5</v>
      </c>
      <c r="T36" s="50">
        <v>188.59999999999991</v>
      </c>
      <c r="U36" s="438">
        <v>248.32499999999993</v>
      </c>
      <c r="V36" s="50">
        <v>121.50000000000045</v>
      </c>
      <c r="W36" s="408"/>
      <c r="X36" s="50">
        <v>61.274999999999864</v>
      </c>
      <c r="Y36" s="50">
        <v>68.199999999999704</v>
      </c>
      <c r="Z36" s="50">
        <v>108</v>
      </c>
      <c r="AA36" s="50">
        <v>393.90000000000009</v>
      </c>
      <c r="AB36" s="408"/>
      <c r="AC36" s="50">
        <v>141.27500000000003</v>
      </c>
      <c r="AD36" s="50">
        <v>177</v>
      </c>
      <c r="AE36" s="50">
        <v>463.46249999999969</v>
      </c>
      <c r="AF36" s="50">
        <v>619.10000000000036</v>
      </c>
      <c r="AG36" s="408"/>
      <c r="AH36" s="50">
        <v>71.400000000000318</v>
      </c>
      <c r="AI36" s="50">
        <v>319.64999999999998</v>
      </c>
      <c r="AJ36" s="50">
        <v>557.39999999999952</v>
      </c>
      <c r="AK36" s="50">
        <v>478.09999999999991</v>
      </c>
      <c r="AL36" s="408"/>
      <c r="AM36" s="396">
        <v>90.649999999999977</v>
      </c>
      <c r="AN36" s="396">
        <v>69.300000000000182</v>
      </c>
      <c r="AO36" s="396">
        <v>289.76249999999959</v>
      </c>
      <c r="AP36" s="50">
        <v>454.99999999999909</v>
      </c>
      <c r="AQ36" s="408"/>
      <c r="AR36" s="50">
        <v>25.925000000000182</v>
      </c>
      <c r="AS36" s="50">
        <v>104.75</v>
      </c>
      <c r="AT36" s="50">
        <v>125.99999999999966</v>
      </c>
      <c r="AU36" s="50">
        <v>246</v>
      </c>
      <c r="AV36" s="408"/>
      <c r="AW36" s="50">
        <v>0</v>
      </c>
      <c r="AX36" s="50">
        <v>224.24999999999977</v>
      </c>
      <c r="AY36" s="50">
        <v>187.65000000000055</v>
      </c>
      <c r="AZ36" s="50">
        <v>735.29999999999745</v>
      </c>
      <c r="BA36" s="408"/>
      <c r="BB36" s="50">
        <v>0</v>
      </c>
      <c r="BC36" s="50">
        <v>24.450000000000045</v>
      </c>
      <c r="BD36" s="50">
        <v>401.69999999999959</v>
      </c>
      <c r="BE36" s="50">
        <v>404</v>
      </c>
      <c r="BF36" s="408"/>
      <c r="BG36" s="50">
        <v>51.075000000000273</v>
      </c>
      <c r="BH36" s="50">
        <v>150.34999999999991</v>
      </c>
      <c r="BI36" s="50">
        <v>229.91250000000014</v>
      </c>
      <c r="BJ36" s="50">
        <v>141.69999999999999</v>
      </c>
      <c r="BK36" s="408"/>
      <c r="BL36" s="50">
        <v>0</v>
      </c>
      <c r="BM36" s="50">
        <v>42.149999999999864</v>
      </c>
      <c r="BN36" s="50">
        <v>169.20000000000027</v>
      </c>
      <c r="BO36" s="50">
        <v>260.8</v>
      </c>
      <c r="BP36" s="408"/>
      <c r="BQ36" s="50">
        <v>29.349999999999909</v>
      </c>
      <c r="BR36" s="50">
        <v>66.700000000000045</v>
      </c>
      <c r="BS36" s="50">
        <v>137.47500000000082</v>
      </c>
      <c r="BT36" s="50">
        <v>573.69999999999891</v>
      </c>
      <c r="BU36" s="408"/>
      <c r="BV36" s="50">
        <v>0</v>
      </c>
      <c r="BW36" s="50">
        <v>350.65000000000055</v>
      </c>
      <c r="BX36" s="50">
        <v>312.60000000000082</v>
      </c>
      <c r="BY36" s="50">
        <v>97.499999999998181</v>
      </c>
      <c r="BZ36" s="408"/>
      <c r="CA36" s="50">
        <v>0</v>
      </c>
      <c r="CB36" s="50">
        <v>21.850000000000364</v>
      </c>
      <c r="CC36" s="50">
        <v>232.12500000000205</v>
      </c>
      <c r="CD36" s="50">
        <v>361.29999999999836</v>
      </c>
      <c r="CE36" s="408"/>
      <c r="CF36" s="50">
        <v>0</v>
      </c>
      <c r="CG36" s="50">
        <v>23.250000000000455</v>
      </c>
      <c r="CH36" s="50">
        <v>254.17500000000109</v>
      </c>
      <c r="CI36" s="50">
        <v>357.5</v>
      </c>
      <c r="CJ36" s="408"/>
      <c r="CK36" s="50">
        <v>46.949999999999818</v>
      </c>
      <c r="CL36" s="50">
        <v>92.200000000000273</v>
      </c>
      <c r="CM36" s="50">
        <v>172.80000000000109</v>
      </c>
      <c r="CN36" s="50">
        <v>447.6</v>
      </c>
      <c r="CO36" s="408"/>
      <c r="CP36" s="443">
        <v>106.14999999999964</v>
      </c>
      <c r="CQ36" s="443">
        <v>130.65000000000009</v>
      </c>
      <c r="CR36" s="443">
        <v>124.31250000000068</v>
      </c>
      <c r="CS36" s="50">
        <v>419.19999999999891</v>
      </c>
      <c r="CT36" s="408"/>
      <c r="CU36" s="50">
        <v>0</v>
      </c>
      <c r="CV36" s="50">
        <v>48.900000000000091</v>
      </c>
      <c r="CW36" s="50">
        <v>216.45000000000027</v>
      </c>
      <c r="CX36" s="50">
        <v>456.99999999999818</v>
      </c>
      <c r="CY36" s="408"/>
      <c r="CZ36" s="50">
        <v>0</v>
      </c>
      <c r="DA36" s="50">
        <v>0</v>
      </c>
      <c r="DB36" s="50">
        <v>10.725000000000136</v>
      </c>
      <c r="DC36" s="50">
        <v>111</v>
      </c>
      <c r="DD36" s="408"/>
      <c r="DE36" s="443">
        <v>235.54999999999973</v>
      </c>
      <c r="DF36" s="443">
        <v>921.24999999999864</v>
      </c>
      <c r="DG36" s="443">
        <v>1352.7750000000001</v>
      </c>
      <c r="DH36" s="50">
        <v>1287.4000000000015</v>
      </c>
      <c r="DI36" s="408"/>
      <c r="DJ36" s="443">
        <v>219.00000000000034</v>
      </c>
      <c r="DK36" s="443">
        <v>52.549999999998363</v>
      </c>
      <c r="DL36" s="443">
        <v>473.24999999999727</v>
      </c>
      <c r="DM36" s="50">
        <v>378.10000000000218</v>
      </c>
      <c r="DN36" s="408"/>
      <c r="DO36" s="50">
        <v>0</v>
      </c>
      <c r="DP36" s="50">
        <v>173.44999999999891</v>
      </c>
      <c r="DQ36" s="50">
        <v>27.449999999997544</v>
      </c>
      <c r="DR36" s="50">
        <v>799.80000000000109</v>
      </c>
      <c r="DS36" s="408"/>
      <c r="DT36" s="50">
        <v>768.67499999999995</v>
      </c>
      <c r="DU36" s="50">
        <v>958.15000000000737</v>
      </c>
      <c r="DV36" s="50">
        <v>2331.5249999999501</v>
      </c>
      <c r="DW36" s="50">
        <v>3261.4999999999982</v>
      </c>
      <c r="DX36" s="408"/>
      <c r="DY36" s="50">
        <v>0</v>
      </c>
      <c r="DZ36" s="443">
        <v>12.649999999998727</v>
      </c>
      <c r="EA36" s="443">
        <v>227.62499999999864</v>
      </c>
      <c r="EB36" s="50">
        <v>356.59999999999854</v>
      </c>
      <c r="EC36" s="408"/>
      <c r="ED36" s="50">
        <v>93.675000000000182</v>
      </c>
      <c r="EE36" s="50">
        <v>275.99999999999909</v>
      </c>
      <c r="EF36" s="50">
        <v>13.800000000001091</v>
      </c>
      <c r="EG36" s="50">
        <v>277.399999999996</v>
      </c>
      <c r="EH36" s="408"/>
      <c r="EI36" s="50">
        <v>24.949999999999363</v>
      </c>
      <c r="EJ36" s="50">
        <v>56.199999999999818</v>
      </c>
      <c r="EK36" s="50">
        <v>0</v>
      </c>
      <c r="EL36" s="50">
        <v>311.89999999999418</v>
      </c>
      <c r="EM36" s="408"/>
      <c r="EN36" s="50">
        <v>0</v>
      </c>
      <c r="EO36" s="50">
        <v>0</v>
      </c>
      <c r="EP36" s="50">
        <v>153.14999999999918</v>
      </c>
      <c r="EQ36" s="50">
        <v>26.499999999994543</v>
      </c>
      <c r="ER36" s="408"/>
      <c r="ES36" s="50">
        <v>659.47499999999718</v>
      </c>
      <c r="ET36" s="50">
        <v>1140.0999999999958</v>
      </c>
      <c r="EU36" s="50">
        <v>733.35</v>
      </c>
      <c r="EV36" s="50">
        <v>2966.200000000008</v>
      </c>
      <c r="EW36" s="408"/>
      <c r="EX36" s="443">
        <v>45.000000000000227</v>
      </c>
      <c r="EY36" s="443">
        <v>39.500000000000909</v>
      </c>
      <c r="EZ36" s="443">
        <v>191.54999999999703</v>
      </c>
      <c r="FA36" s="50">
        <v>147.49999999998909</v>
      </c>
      <c r="FB36" s="408"/>
      <c r="FC36" s="50">
        <v>0</v>
      </c>
      <c r="FD36" s="50">
        <v>0</v>
      </c>
      <c r="FE36" s="50">
        <v>127.08749999999782</v>
      </c>
      <c r="FF36" s="50">
        <v>90.1</v>
      </c>
      <c r="FG36" s="408"/>
      <c r="FH36" s="50">
        <v>0</v>
      </c>
      <c r="FI36" s="50">
        <v>0</v>
      </c>
      <c r="FJ36" s="50">
        <v>307.12499999999864</v>
      </c>
      <c r="FK36" s="50">
        <v>76.199999999989814</v>
      </c>
      <c r="FL36" s="408"/>
      <c r="FM36" s="443">
        <v>23.575000000000273</v>
      </c>
      <c r="FN36" s="443">
        <v>190.04999999999927</v>
      </c>
      <c r="FO36" s="443">
        <v>249.59999999999945</v>
      </c>
      <c r="FP36" s="50">
        <v>326</v>
      </c>
      <c r="FQ36" s="408"/>
      <c r="FR36" s="50">
        <v>0</v>
      </c>
      <c r="FS36" s="50">
        <v>0</v>
      </c>
      <c r="FT36" s="50">
        <v>0</v>
      </c>
      <c r="FU36" s="50">
        <v>46.599999999994907</v>
      </c>
      <c r="FV36" s="408"/>
      <c r="FW36" s="474">
        <v>139.57499999999936</v>
      </c>
      <c r="FX36" s="474">
        <v>245.69999999999891</v>
      </c>
      <c r="FY36" s="474">
        <v>636.74999999999727</v>
      </c>
      <c r="FZ36" s="50">
        <v>1316.700000000056</v>
      </c>
      <c r="GA36" s="408"/>
      <c r="GB36" s="50">
        <v>66.999999999999091</v>
      </c>
      <c r="GC36" s="50">
        <v>105.99999999999818</v>
      </c>
      <c r="GD36" s="50">
        <v>124.12499999999454</v>
      </c>
      <c r="GE36" s="50">
        <v>460.5</v>
      </c>
      <c r="GF36" s="408"/>
      <c r="GG36" s="50">
        <v>0</v>
      </c>
      <c r="GH36" s="50">
        <v>552.10000000000036</v>
      </c>
      <c r="GI36" s="50">
        <v>0</v>
      </c>
      <c r="GJ36" s="50">
        <v>0</v>
      </c>
      <c r="GK36" s="408"/>
      <c r="GL36" s="41"/>
      <c r="GM36"/>
      <c r="GN36" s="9"/>
      <c r="GO36" s="37"/>
      <c r="GT36" s="18"/>
      <c r="GU36" s="9"/>
      <c r="HC36" s="18"/>
      <c r="HD36" s="9"/>
      <c r="HL36"/>
      <c r="HM36" s="9"/>
      <c r="HU36"/>
      <c r="HV36" s="9"/>
      <c r="ID36"/>
      <c r="IE36" s="9"/>
      <c r="IM36"/>
      <c r="IN36" s="9"/>
      <c r="IV36"/>
      <c r="IW36" s="9"/>
      <c r="JE36"/>
      <c r="JF36" s="9"/>
      <c r="JN36"/>
      <c r="JO36" s="9"/>
      <c r="JW36"/>
      <c r="JX36" s="9"/>
      <c r="KF36"/>
      <c r="KG36" s="9"/>
      <c r="KO36"/>
      <c r="KP36" s="9"/>
      <c r="LP36"/>
      <c r="LQ36" s="9"/>
      <c r="LY36"/>
      <c r="LZ36" s="9"/>
      <c r="MH36"/>
      <c r="MI36" s="9"/>
      <c r="MQ36"/>
      <c r="MR36" s="9"/>
      <c r="MZ36"/>
      <c r="NA36" s="9"/>
      <c r="NI36"/>
      <c r="NJ36" s="9"/>
      <c r="NK36"/>
      <c r="NL36" s="9"/>
      <c r="NM36"/>
      <c r="NN36" s="9"/>
      <c r="NO36"/>
      <c r="NP36" s="37"/>
      <c r="NQ36"/>
    </row>
    <row r="37" spans="1:381" ht="18">
      <c r="A37" s="84" t="s">
        <v>1891</v>
      </c>
      <c r="B37" s="46">
        <f>SUM(D37:ZZ37)</f>
        <v>46232.875000000065</v>
      </c>
      <c r="C37" s="42"/>
      <c r="D37" s="50">
        <v>0</v>
      </c>
      <c r="E37" s="50">
        <v>0</v>
      </c>
      <c r="F37" s="50">
        <v>249.90000000000003</v>
      </c>
      <c r="G37" s="50">
        <v>141</v>
      </c>
      <c r="H37" s="408"/>
      <c r="I37" s="50">
        <v>0</v>
      </c>
      <c r="J37" s="50">
        <v>0</v>
      </c>
      <c r="K37" s="50">
        <v>0</v>
      </c>
      <c r="L37" s="50">
        <v>372.5</v>
      </c>
      <c r="M37" s="408"/>
      <c r="N37" s="50">
        <v>0</v>
      </c>
      <c r="O37" s="50">
        <v>343.90000000000009</v>
      </c>
      <c r="P37" s="50">
        <v>411.37499999999989</v>
      </c>
      <c r="Q37" s="50">
        <v>534.00000000000091</v>
      </c>
      <c r="R37" s="408"/>
      <c r="S37" s="396">
        <v>0</v>
      </c>
      <c r="T37" s="50">
        <v>61.300000000000068</v>
      </c>
      <c r="U37" s="438">
        <v>191.8499999999998</v>
      </c>
      <c r="V37" s="50">
        <v>256.39999999999986</v>
      </c>
      <c r="W37" s="408"/>
      <c r="X37" s="50">
        <v>0</v>
      </c>
      <c r="Y37" s="50">
        <v>334.04999999999973</v>
      </c>
      <c r="Z37" s="50">
        <v>135</v>
      </c>
      <c r="AA37" s="50">
        <v>236.80000000000018</v>
      </c>
      <c r="AB37" s="408"/>
      <c r="AC37" s="50">
        <v>0</v>
      </c>
      <c r="AD37" s="50">
        <v>246.10000000000014</v>
      </c>
      <c r="AE37" s="50">
        <v>462.74999999999966</v>
      </c>
      <c r="AF37" s="50">
        <v>748.50000000000045</v>
      </c>
      <c r="AG37" s="408"/>
      <c r="AH37" s="50">
        <v>0</v>
      </c>
      <c r="AI37" s="50">
        <v>516.60000000000036</v>
      </c>
      <c r="AJ37" s="50">
        <v>593.92500000000075</v>
      </c>
      <c r="AK37" s="50">
        <v>564.09999999999991</v>
      </c>
      <c r="AL37" s="408"/>
      <c r="AM37" s="396">
        <v>0</v>
      </c>
      <c r="AN37" s="396">
        <v>284.5</v>
      </c>
      <c r="AO37" s="396">
        <v>218.55000000000041</v>
      </c>
      <c r="AP37" s="50">
        <v>429.39999999999964</v>
      </c>
      <c r="AQ37" s="408"/>
      <c r="AR37" s="50">
        <v>0</v>
      </c>
      <c r="AS37" s="50">
        <v>87.25</v>
      </c>
      <c r="AT37" s="50">
        <v>0</v>
      </c>
      <c r="AU37" s="50">
        <v>218</v>
      </c>
      <c r="AV37" s="408"/>
      <c r="AW37" s="50">
        <v>0</v>
      </c>
      <c r="AX37" s="50">
        <v>198.90000000000009</v>
      </c>
      <c r="AY37" s="50">
        <v>296.10000000000014</v>
      </c>
      <c r="AZ37" s="50">
        <v>690.99999999999909</v>
      </c>
      <c r="BA37" s="408"/>
      <c r="BB37" s="50">
        <v>0</v>
      </c>
      <c r="BC37" s="50">
        <v>102</v>
      </c>
      <c r="BD37" s="50">
        <v>150.30000000000007</v>
      </c>
      <c r="BE37" s="50">
        <v>490.15</v>
      </c>
      <c r="BF37" s="408"/>
      <c r="BG37" s="50">
        <v>0</v>
      </c>
      <c r="BH37" s="50">
        <v>120.79999999999973</v>
      </c>
      <c r="BI37" s="50">
        <v>33.975000000000136</v>
      </c>
      <c r="BJ37" s="50">
        <v>229.9</v>
      </c>
      <c r="BK37" s="408"/>
      <c r="BL37" s="50">
        <v>0</v>
      </c>
      <c r="BM37" s="50">
        <v>41.75</v>
      </c>
      <c r="BN37" s="50">
        <v>128.625</v>
      </c>
      <c r="BO37" s="50">
        <v>144.9</v>
      </c>
      <c r="BP37" s="408"/>
      <c r="BQ37" s="50">
        <v>0</v>
      </c>
      <c r="BR37" s="50">
        <v>159.25</v>
      </c>
      <c r="BS37" s="50">
        <v>143.77500000000055</v>
      </c>
      <c r="BT37" s="50">
        <v>398.60000000000127</v>
      </c>
      <c r="BU37" s="408"/>
      <c r="BV37" s="50">
        <v>0</v>
      </c>
      <c r="BW37" s="50">
        <v>421.19999999999982</v>
      </c>
      <c r="BX37" s="50">
        <v>378.67500000000041</v>
      </c>
      <c r="BY37" s="50">
        <v>519.40000000000327</v>
      </c>
      <c r="BZ37" s="408"/>
      <c r="CA37" s="50">
        <v>0</v>
      </c>
      <c r="CB37" s="50">
        <v>96.200000000004366</v>
      </c>
      <c r="CC37" s="50">
        <v>111.30000000000041</v>
      </c>
      <c r="CD37" s="50">
        <v>270.65000000000146</v>
      </c>
      <c r="CE37" s="408"/>
      <c r="CF37" s="50">
        <v>0</v>
      </c>
      <c r="CG37" s="50">
        <v>167.99999999999955</v>
      </c>
      <c r="CH37" s="50">
        <v>197.39999999999986</v>
      </c>
      <c r="CI37" s="50">
        <v>434.40000000000055</v>
      </c>
      <c r="CJ37" s="408"/>
      <c r="CK37" s="50">
        <v>0</v>
      </c>
      <c r="CL37" s="50">
        <v>226.64999999999964</v>
      </c>
      <c r="CM37" s="50">
        <v>150.67499999999973</v>
      </c>
      <c r="CN37" s="50">
        <v>456.5</v>
      </c>
      <c r="CO37" s="408"/>
      <c r="CP37" s="443">
        <v>0</v>
      </c>
      <c r="CQ37" s="443">
        <v>301.25</v>
      </c>
      <c r="CR37" s="443">
        <v>240.75000000000068</v>
      </c>
      <c r="CS37" s="50">
        <v>482.90000000000146</v>
      </c>
      <c r="CT37" s="408"/>
      <c r="CU37" s="50">
        <v>0</v>
      </c>
      <c r="CV37" s="50">
        <v>227.14999999999873</v>
      </c>
      <c r="CW37" s="50">
        <v>162.82500000000095</v>
      </c>
      <c r="CX37" s="50">
        <v>445.45000000000255</v>
      </c>
      <c r="CY37" s="408"/>
      <c r="CZ37" s="50">
        <v>0</v>
      </c>
      <c r="DA37" s="50">
        <v>151.850000000004</v>
      </c>
      <c r="DB37" s="50">
        <v>68.400000000000546</v>
      </c>
      <c r="DC37" s="50">
        <v>91.2</v>
      </c>
      <c r="DD37" s="408"/>
      <c r="DE37" s="443">
        <v>0</v>
      </c>
      <c r="DF37" s="443">
        <v>1396.8499999999995</v>
      </c>
      <c r="DG37" s="443">
        <v>941.17500000000007</v>
      </c>
      <c r="DH37" s="50">
        <v>1608.2000000000025</v>
      </c>
      <c r="DI37" s="408"/>
      <c r="DJ37" s="443">
        <v>0</v>
      </c>
      <c r="DK37" s="443">
        <v>144.70000000000073</v>
      </c>
      <c r="DL37" s="443">
        <v>458.17500000000109</v>
      </c>
      <c r="DM37" s="50">
        <v>720.60000000000218</v>
      </c>
      <c r="DN37" s="408"/>
      <c r="DO37" s="50">
        <v>0</v>
      </c>
      <c r="DP37" s="50">
        <v>298.85000000000127</v>
      </c>
      <c r="DQ37" s="50">
        <v>285.67500000000109</v>
      </c>
      <c r="DR37" s="50">
        <v>1115.4000000000033</v>
      </c>
      <c r="DS37" s="408"/>
      <c r="DT37" s="50">
        <v>0</v>
      </c>
      <c r="DU37" s="50">
        <v>1781.8000000000293</v>
      </c>
      <c r="DV37" s="50">
        <v>2992.7999999999888</v>
      </c>
      <c r="DW37" s="50">
        <v>3380.8000000000011</v>
      </c>
      <c r="DX37" s="408"/>
      <c r="DY37" s="50">
        <v>0</v>
      </c>
      <c r="DZ37" s="443">
        <v>159.79999999999563</v>
      </c>
      <c r="EA37" s="443">
        <v>299.09999999999673</v>
      </c>
      <c r="EB37" s="50">
        <v>204.00000000000728</v>
      </c>
      <c r="EC37" s="408"/>
      <c r="ED37" s="50">
        <v>0</v>
      </c>
      <c r="EE37" s="50">
        <v>147.99999999999818</v>
      </c>
      <c r="EF37" s="50">
        <v>159.89999999999782</v>
      </c>
      <c r="EG37" s="50">
        <v>257.30000000000291</v>
      </c>
      <c r="EH37" s="408"/>
      <c r="EI37" s="50">
        <v>0</v>
      </c>
      <c r="EJ37" s="50">
        <v>73.249999999998181</v>
      </c>
      <c r="EK37" s="50">
        <v>0</v>
      </c>
      <c r="EL37" s="50">
        <v>209.59999999999854</v>
      </c>
      <c r="EM37" s="408"/>
      <c r="EN37" s="50">
        <v>0</v>
      </c>
      <c r="EO37" s="50">
        <v>0</v>
      </c>
      <c r="EP37" s="50">
        <v>196.12499999999591</v>
      </c>
      <c r="EQ37" s="50">
        <v>126.90000000000509</v>
      </c>
      <c r="ER37" s="408"/>
      <c r="ES37" s="50">
        <v>0</v>
      </c>
      <c r="ET37" s="50">
        <v>1212.0000000000891</v>
      </c>
      <c r="EU37" s="50">
        <v>2115.9000000000005</v>
      </c>
      <c r="EV37" s="50">
        <v>2542.1000000000022</v>
      </c>
      <c r="EW37" s="408"/>
      <c r="EX37" s="443">
        <v>0</v>
      </c>
      <c r="EY37" s="443">
        <v>131.64999999999782</v>
      </c>
      <c r="EZ37" s="443">
        <v>166.19999999999618</v>
      </c>
      <c r="FA37" s="50">
        <v>74.099999999998545</v>
      </c>
      <c r="FB37" s="408"/>
      <c r="FC37" s="50">
        <v>0</v>
      </c>
      <c r="FD37" s="50">
        <v>0</v>
      </c>
      <c r="FE37" s="50">
        <v>366.89999999999509</v>
      </c>
      <c r="FF37" s="50">
        <v>549.4</v>
      </c>
      <c r="FG37" s="408"/>
      <c r="FH37" s="50">
        <v>0</v>
      </c>
      <c r="FI37" s="50">
        <v>0</v>
      </c>
      <c r="FJ37" s="50">
        <v>364.42499999999291</v>
      </c>
      <c r="FK37" s="50">
        <v>395.60000000000218</v>
      </c>
      <c r="FL37" s="408"/>
      <c r="FM37" s="443">
        <v>0</v>
      </c>
      <c r="FN37" s="443">
        <v>212.12500000000182</v>
      </c>
      <c r="FO37" s="443">
        <v>217.95000000000164</v>
      </c>
      <c r="FP37" s="50">
        <v>324</v>
      </c>
      <c r="FQ37" s="408"/>
      <c r="FR37" s="50">
        <v>0</v>
      </c>
      <c r="FS37" s="50">
        <v>0</v>
      </c>
      <c r="FT37" s="50">
        <v>0</v>
      </c>
      <c r="FU37" s="50">
        <v>241.50000000000364</v>
      </c>
      <c r="FV37" s="408"/>
      <c r="FW37" s="474">
        <v>0</v>
      </c>
      <c r="FX37" s="474">
        <v>522.25000000000728</v>
      </c>
      <c r="FY37" s="474">
        <v>845.92500000000382</v>
      </c>
      <c r="FZ37" s="50">
        <v>1036.9999999999359</v>
      </c>
      <c r="GA37" s="408"/>
      <c r="GB37" s="50">
        <v>0</v>
      </c>
      <c r="GC37" s="50">
        <v>140.87500000000364</v>
      </c>
      <c r="GD37" s="50">
        <v>151.125</v>
      </c>
      <c r="GE37" s="50">
        <v>393.5</v>
      </c>
      <c r="GF37" s="408"/>
      <c r="GG37" s="50">
        <v>0</v>
      </c>
      <c r="GH37" s="50">
        <v>698.74999999999272</v>
      </c>
      <c r="GI37" s="50">
        <v>0</v>
      </c>
      <c r="GJ37" s="50">
        <v>0</v>
      </c>
      <c r="GK37" s="408"/>
      <c r="GL37" s="469"/>
      <c r="GN37" s="39"/>
      <c r="GO37" s="37"/>
      <c r="GU37" s="9"/>
      <c r="HD37" s="9"/>
      <c r="HM37" s="9"/>
      <c r="HV37" s="9"/>
      <c r="IE37" s="9"/>
      <c r="IN37" s="9"/>
      <c r="IW37" s="9"/>
      <c r="JF37" s="9"/>
      <c r="JO37" s="9"/>
      <c r="JX37" s="9"/>
      <c r="KG37" s="9"/>
      <c r="KP37" s="9"/>
      <c r="LQ37" s="9"/>
      <c r="LZ37" s="9"/>
      <c r="MI37" s="9"/>
      <c r="MR37" s="9"/>
      <c r="NA37" s="9"/>
      <c r="NJ37" s="9"/>
      <c r="NL37" s="9"/>
      <c r="NN37" s="9"/>
      <c r="NP37" s="9"/>
    </row>
    <row r="38" spans="1:381" ht="18">
      <c r="A38" s="40" t="s">
        <v>4015</v>
      </c>
      <c r="B38" s="46">
        <f>SUM(D38:ZZ38)</f>
        <v>61.599999999999994</v>
      </c>
      <c r="C38" s="42"/>
      <c r="D38" s="50">
        <v>0</v>
      </c>
      <c r="E38" s="50">
        <v>0</v>
      </c>
      <c r="F38" s="50">
        <v>0</v>
      </c>
      <c r="G38" s="50">
        <v>61.599999999999994</v>
      </c>
      <c r="H38" s="408"/>
      <c r="I38" s="50">
        <v>0</v>
      </c>
      <c r="J38" s="50">
        <v>0</v>
      </c>
      <c r="K38" s="50">
        <v>0</v>
      </c>
      <c r="L38" s="50">
        <v>0</v>
      </c>
      <c r="M38" s="408"/>
      <c r="N38" s="50">
        <v>0</v>
      </c>
      <c r="O38" s="50">
        <v>0</v>
      </c>
      <c r="P38" s="50">
        <v>0</v>
      </c>
      <c r="Q38" s="50">
        <v>0</v>
      </c>
      <c r="R38" s="408"/>
      <c r="S38" s="50">
        <v>0</v>
      </c>
      <c r="T38" s="50">
        <v>0</v>
      </c>
      <c r="U38" s="50">
        <v>0</v>
      </c>
      <c r="V38" s="50">
        <v>0</v>
      </c>
      <c r="W38" s="408"/>
      <c r="X38" s="50">
        <v>0</v>
      </c>
      <c r="Y38" s="50">
        <v>0</v>
      </c>
      <c r="Z38" s="50">
        <v>0</v>
      </c>
      <c r="AA38" s="50">
        <v>0</v>
      </c>
      <c r="AB38" s="408"/>
      <c r="AC38" s="50">
        <v>0</v>
      </c>
      <c r="AD38" s="50">
        <v>0</v>
      </c>
      <c r="AE38" s="50">
        <v>0</v>
      </c>
      <c r="AF38" s="50">
        <v>0</v>
      </c>
      <c r="AG38" s="408"/>
      <c r="AH38" s="50">
        <v>0</v>
      </c>
      <c r="AI38" s="50">
        <v>0</v>
      </c>
      <c r="AJ38" s="50">
        <v>0</v>
      </c>
      <c r="AK38" s="50">
        <v>0</v>
      </c>
      <c r="AL38" s="408"/>
      <c r="AM38" s="50">
        <v>0</v>
      </c>
      <c r="AN38" s="50">
        <v>0</v>
      </c>
      <c r="AO38" s="50">
        <v>0</v>
      </c>
      <c r="AP38" s="50">
        <v>0</v>
      </c>
      <c r="AQ38" s="408"/>
      <c r="AR38" s="50">
        <v>0</v>
      </c>
      <c r="AS38" s="50">
        <v>0</v>
      </c>
      <c r="AT38" s="50">
        <v>0</v>
      </c>
      <c r="AU38" s="50">
        <v>0</v>
      </c>
      <c r="AV38" s="408"/>
      <c r="AW38" s="50">
        <v>0</v>
      </c>
      <c r="AX38" s="50">
        <v>0</v>
      </c>
      <c r="AY38" s="50">
        <v>0</v>
      </c>
      <c r="AZ38" s="50">
        <v>0</v>
      </c>
      <c r="BA38" s="408"/>
      <c r="BB38" s="50">
        <v>0</v>
      </c>
      <c r="BC38" s="50">
        <v>0</v>
      </c>
      <c r="BD38" s="50">
        <v>0</v>
      </c>
      <c r="BE38" s="50">
        <v>0</v>
      </c>
      <c r="BF38" s="408"/>
      <c r="BG38" s="50">
        <v>0</v>
      </c>
      <c r="BH38" s="50">
        <v>0</v>
      </c>
      <c r="BI38" s="50">
        <v>0</v>
      </c>
      <c r="BJ38" s="50">
        <v>0</v>
      </c>
      <c r="BK38" s="408"/>
      <c r="BL38" s="50">
        <v>0</v>
      </c>
      <c r="BM38" s="50">
        <v>0</v>
      </c>
      <c r="BN38" s="50">
        <v>0</v>
      </c>
      <c r="BO38" s="50">
        <v>0</v>
      </c>
      <c r="BP38" s="408"/>
      <c r="BQ38" s="50">
        <v>0</v>
      </c>
      <c r="BR38" s="50">
        <v>0</v>
      </c>
      <c r="BS38" s="50">
        <v>0</v>
      </c>
      <c r="BT38" s="50">
        <v>0</v>
      </c>
      <c r="BU38" s="408"/>
      <c r="BV38" s="50">
        <v>0</v>
      </c>
      <c r="BW38" s="50">
        <v>0</v>
      </c>
      <c r="BX38" s="50">
        <v>0</v>
      </c>
      <c r="BY38" s="50">
        <v>0</v>
      </c>
      <c r="BZ38" s="408"/>
      <c r="CA38" s="50">
        <v>0</v>
      </c>
      <c r="CB38" s="50">
        <v>0</v>
      </c>
      <c r="CC38" s="50">
        <v>0</v>
      </c>
      <c r="CD38" s="50">
        <v>0</v>
      </c>
      <c r="CE38" s="408"/>
      <c r="CF38" s="50">
        <v>0</v>
      </c>
      <c r="CG38" s="50">
        <v>0</v>
      </c>
      <c r="CH38" s="50">
        <v>0</v>
      </c>
      <c r="CI38" s="50">
        <v>0</v>
      </c>
      <c r="CJ38" s="408"/>
      <c r="CK38" s="50">
        <v>0</v>
      </c>
      <c r="CL38" s="50">
        <v>0</v>
      </c>
      <c r="CM38" s="50">
        <v>0</v>
      </c>
      <c r="CN38" s="50">
        <v>0</v>
      </c>
      <c r="CO38" s="408"/>
      <c r="CP38" s="50">
        <v>0</v>
      </c>
      <c r="CQ38" s="50">
        <v>0</v>
      </c>
      <c r="CR38" s="50">
        <v>0</v>
      </c>
      <c r="CS38" s="50">
        <v>0</v>
      </c>
      <c r="CT38" s="408"/>
      <c r="CU38" s="50">
        <v>0</v>
      </c>
      <c r="CV38" s="50">
        <v>0</v>
      </c>
      <c r="CW38" s="50">
        <v>0</v>
      </c>
      <c r="CX38" s="50">
        <v>0</v>
      </c>
      <c r="CY38" s="408"/>
      <c r="CZ38" s="50">
        <v>0</v>
      </c>
      <c r="DA38" s="50">
        <v>0</v>
      </c>
      <c r="DB38" s="50">
        <v>0</v>
      </c>
      <c r="DC38" s="50">
        <v>0</v>
      </c>
      <c r="DD38" s="408"/>
      <c r="DE38" s="50">
        <v>0</v>
      </c>
      <c r="DF38" s="50">
        <v>0</v>
      </c>
      <c r="DG38" s="50">
        <v>0</v>
      </c>
      <c r="DH38" s="50">
        <v>0</v>
      </c>
      <c r="DI38" s="408"/>
      <c r="DJ38" s="50">
        <v>0</v>
      </c>
      <c r="DK38" s="50">
        <v>0</v>
      </c>
      <c r="DL38" s="50">
        <v>0</v>
      </c>
      <c r="DM38" s="50">
        <v>0</v>
      </c>
      <c r="DN38" s="408"/>
      <c r="DO38" s="50">
        <v>0</v>
      </c>
      <c r="DP38" s="50">
        <v>0</v>
      </c>
      <c r="DQ38" s="50">
        <v>0</v>
      </c>
      <c r="DR38" s="50">
        <v>0</v>
      </c>
      <c r="DS38" s="408"/>
      <c r="DT38" s="50">
        <v>0</v>
      </c>
      <c r="DU38" s="50">
        <v>0</v>
      </c>
      <c r="DV38" s="50">
        <v>0</v>
      </c>
      <c r="DW38" s="50">
        <v>0</v>
      </c>
      <c r="DX38" s="408"/>
      <c r="DY38" s="50">
        <v>0</v>
      </c>
      <c r="DZ38" s="50">
        <v>0</v>
      </c>
      <c r="EA38" s="50">
        <v>0</v>
      </c>
      <c r="EB38" s="50">
        <v>0</v>
      </c>
      <c r="EC38" s="408"/>
      <c r="ED38" s="50">
        <v>0</v>
      </c>
      <c r="EE38" s="50">
        <v>0</v>
      </c>
      <c r="EF38" s="50">
        <v>0</v>
      </c>
      <c r="EG38" s="50">
        <v>0</v>
      </c>
      <c r="EH38" s="408"/>
      <c r="EI38" s="50">
        <v>0</v>
      </c>
      <c r="EJ38" s="50">
        <v>0</v>
      </c>
      <c r="EK38" s="50">
        <v>0</v>
      </c>
      <c r="EL38" s="50">
        <v>0</v>
      </c>
      <c r="EM38" s="408"/>
      <c r="EN38" s="50">
        <v>0</v>
      </c>
      <c r="EO38" s="50">
        <v>0</v>
      </c>
      <c r="EP38" s="50">
        <v>0</v>
      </c>
      <c r="EQ38" s="50">
        <v>0</v>
      </c>
      <c r="ER38" s="408"/>
      <c r="ES38" s="50">
        <v>0</v>
      </c>
      <c r="ET38" s="50">
        <v>0</v>
      </c>
      <c r="EU38" s="50">
        <v>0</v>
      </c>
      <c r="EV38" s="50">
        <v>0</v>
      </c>
      <c r="EW38" s="408"/>
      <c r="EX38" s="50">
        <v>0</v>
      </c>
      <c r="EY38" s="50">
        <v>0</v>
      </c>
      <c r="EZ38" s="50">
        <v>0</v>
      </c>
      <c r="FA38" s="50">
        <v>0</v>
      </c>
      <c r="FB38" s="408"/>
      <c r="FC38" s="50">
        <v>0</v>
      </c>
      <c r="FD38" s="50">
        <v>0</v>
      </c>
      <c r="FE38" s="50">
        <v>0</v>
      </c>
      <c r="FF38" s="50">
        <v>0</v>
      </c>
      <c r="FG38" s="408"/>
      <c r="FH38" s="50">
        <v>0</v>
      </c>
      <c r="FI38" s="50">
        <v>0</v>
      </c>
      <c r="FJ38" s="50">
        <v>0</v>
      </c>
      <c r="FK38" s="50">
        <v>0</v>
      </c>
      <c r="FL38" s="408"/>
      <c r="FM38" s="50">
        <v>0</v>
      </c>
      <c r="FN38" s="50">
        <v>0</v>
      </c>
      <c r="FO38" s="50">
        <v>0</v>
      </c>
      <c r="FP38" s="50">
        <v>0</v>
      </c>
      <c r="FQ38" s="408"/>
      <c r="FR38" s="50">
        <v>0</v>
      </c>
      <c r="FS38" s="50">
        <v>0</v>
      </c>
      <c r="FT38" s="50">
        <v>0</v>
      </c>
      <c r="FU38" s="50">
        <v>0</v>
      </c>
      <c r="FV38" s="408"/>
      <c r="FW38" s="50">
        <v>0</v>
      </c>
      <c r="FX38" s="50">
        <v>0</v>
      </c>
      <c r="FY38" s="50">
        <v>0</v>
      </c>
      <c r="FZ38" s="50">
        <v>0</v>
      </c>
      <c r="GA38" s="408"/>
      <c r="GB38" s="50">
        <v>0</v>
      </c>
      <c r="GC38" s="50">
        <v>0</v>
      </c>
      <c r="GD38" s="50">
        <v>0</v>
      </c>
      <c r="GE38" s="50">
        <v>0</v>
      </c>
      <c r="GF38" s="408"/>
      <c r="GG38" s="50">
        <v>0</v>
      </c>
      <c r="GH38" s="50">
        <v>0</v>
      </c>
      <c r="GI38" s="50">
        <v>0</v>
      </c>
      <c r="GJ38" s="50">
        <v>0</v>
      </c>
      <c r="GK38" s="408"/>
      <c r="GL38" s="41"/>
      <c r="GN38" s="1"/>
      <c r="GO38" s="37"/>
      <c r="GT38" s="18"/>
      <c r="GU38" s="9"/>
      <c r="HC38" s="18"/>
      <c r="HD38" s="9"/>
      <c r="HM38" s="9"/>
      <c r="HV38" s="9"/>
      <c r="IE38" s="9"/>
      <c r="IN38" s="9"/>
      <c r="IW38" s="9"/>
      <c r="JF38" s="9"/>
      <c r="JO38" s="9"/>
      <c r="JX38" s="9"/>
      <c r="KG38" s="9"/>
      <c r="KP38" s="9"/>
      <c r="LQ38" s="9"/>
      <c r="LZ38" s="9"/>
      <c r="MI38" s="9"/>
      <c r="MR38" s="9"/>
      <c r="NA38" s="9"/>
      <c r="NJ38" s="9"/>
      <c r="NL38" s="9"/>
      <c r="NN38" s="9"/>
      <c r="NP38" s="9"/>
    </row>
    <row r="39" spans="1:381" ht="18">
      <c r="A39" s="41" t="s">
        <v>740</v>
      </c>
      <c r="B39" s="46">
        <f>SUM(D39:ZZ39)</f>
        <v>60574.949999999917</v>
      </c>
      <c r="C39" s="42"/>
      <c r="D39" s="50">
        <v>0</v>
      </c>
      <c r="E39" s="50">
        <v>0</v>
      </c>
      <c r="F39" s="50">
        <v>593.25</v>
      </c>
      <c r="G39" s="50">
        <v>576.19999999999993</v>
      </c>
      <c r="H39" s="408"/>
      <c r="I39" s="50">
        <v>28.875000000000028</v>
      </c>
      <c r="J39" s="50">
        <v>0</v>
      </c>
      <c r="K39" s="50">
        <v>0</v>
      </c>
      <c r="L39" s="50">
        <v>153.20000000000016</v>
      </c>
      <c r="M39" s="408"/>
      <c r="N39" s="50">
        <v>143.50000000000006</v>
      </c>
      <c r="O39" s="50">
        <v>254.5</v>
      </c>
      <c r="P39" s="50">
        <v>583.125</v>
      </c>
      <c r="Q39" s="50">
        <v>612.49999999999955</v>
      </c>
      <c r="R39" s="408"/>
      <c r="S39" s="396">
        <v>42.5</v>
      </c>
      <c r="T39" s="50">
        <v>72.89999999999992</v>
      </c>
      <c r="U39" s="438">
        <v>189.37499999999966</v>
      </c>
      <c r="V39" s="50">
        <v>165.40000000000009</v>
      </c>
      <c r="W39" s="408"/>
      <c r="X39" s="50">
        <v>13.624999999999886</v>
      </c>
      <c r="Y39" s="50">
        <v>367.44999999999993</v>
      </c>
      <c r="Z39" s="50">
        <v>302.02499999999952</v>
      </c>
      <c r="AA39" s="50">
        <v>184.49999999999955</v>
      </c>
      <c r="AB39" s="408"/>
      <c r="AC39" s="50">
        <v>118.57499999999993</v>
      </c>
      <c r="AD39" s="50">
        <v>342.20000000000005</v>
      </c>
      <c r="AE39" s="50">
        <v>601.12499999999966</v>
      </c>
      <c r="AF39" s="50">
        <v>890.99999999999955</v>
      </c>
      <c r="AG39" s="408"/>
      <c r="AH39" s="50">
        <v>141.59999999999923</v>
      </c>
      <c r="AI39" s="50">
        <v>573.29999999999995</v>
      </c>
      <c r="AJ39" s="50">
        <v>858.97499999999945</v>
      </c>
      <c r="AK39" s="50">
        <v>768.19999999999982</v>
      </c>
      <c r="AL39" s="408"/>
      <c r="AM39" s="396">
        <v>70.274999999999864</v>
      </c>
      <c r="AN39" s="396">
        <v>217.25000000000068</v>
      </c>
      <c r="AO39" s="396">
        <v>195.41250000000014</v>
      </c>
      <c r="AP39" s="50">
        <v>437.79999999999927</v>
      </c>
      <c r="AQ39" s="408"/>
      <c r="AR39" s="50">
        <v>44.25</v>
      </c>
      <c r="AS39" s="50">
        <v>43.350000000000364</v>
      </c>
      <c r="AT39" s="50">
        <v>172.98749999999973</v>
      </c>
      <c r="AU39" s="50">
        <v>353</v>
      </c>
      <c r="AV39" s="408"/>
      <c r="AW39" s="50">
        <v>0</v>
      </c>
      <c r="AX39" s="50">
        <v>240.75000000000045</v>
      </c>
      <c r="AY39" s="50">
        <v>668.85000000000014</v>
      </c>
      <c r="AZ39" s="50">
        <v>1003.0000000000018</v>
      </c>
      <c r="BA39" s="408"/>
      <c r="BB39" s="50">
        <v>0</v>
      </c>
      <c r="BC39" s="50">
        <v>128.45000000000027</v>
      </c>
      <c r="BD39" s="50">
        <v>275.06249999999932</v>
      </c>
      <c r="BE39" s="50">
        <v>438.1</v>
      </c>
      <c r="BF39" s="408"/>
      <c r="BG39" s="50">
        <v>28.574999999999818</v>
      </c>
      <c r="BH39" s="50">
        <v>126.75000000000045</v>
      </c>
      <c r="BI39" s="50">
        <v>263.10000000000014</v>
      </c>
      <c r="BJ39" s="50">
        <v>315.20000000000005</v>
      </c>
      <c r="BK39" s="408"/>
      <c r="BL39" s="50">
        <v>0</v>
      </c>
      <c r="BM39" s="50">
        <v>8.4500000000002728</v>
      </c>
      <c r="BN39" s="50">
        <v>135</v>
      </c>
      <c r="BO39" s="50">
        <v>206.8</v>
      </c>
      <c r="BP39" s="408"/>
      <c r="BQ39" s="50">
        <v>16.375</v>
      </c>
      <c r="BR39" s="50">
        <v>173.45000000000027</v>
      </c>
      <c r="BS39" s="50">
        <v>108</v>
      </c>
      <c r="BT39" s="50">
        <v>467.70000000000164</v>
      </c>
      <c r="BU39" s="408"/>
      <c r="BV39" s="50">
        <v>0</v>
      </c>
      <c r="BW39" s="50">
        <v>380.85000000000036</v>
      </c>
      <c r="BX39" s="50">
        <v>452.84999999999945</v>
      </c>
      <c r="BY39" s="50">
        <v>691.50000000000182</v>
      </c>
      <c r="BZ39" s="408"/>
      <c r="CA39" s="50">
        <v>0</v>
      </c>
      <c r="CB39" s="50">
        <v>118.84999999999673</v>
      </c>
      <c r="CC39" s="50">
        <v>122.32500000000095</v>
      </c>
      <c r="CD39" s="50">
        <v>397.100000000004</v>
      </c>
      <c r="CE39" s="408"/>
      <c r="CF39" s="50">
        <v>0</v>
      </c>
      <c r="CG39" s="50">
        <v>247.05000000000018</v>
      </c>
      <c r="CH39" s="50">
        <v>33.75</v>
      </c>
      <c r="CI39" s="50">
        <v>460.60000000000218</v>
      </c>
      <c r="CJ39" s="408"/>
      <c r="CK39" s="50">
        <v>91.949999999998909</v>
      </c>
      <c r="CL39" s="50">
        <v>262.75000000000045</v>
      </c>
      <c r="CM39" s="50">
        <v>108.82500000000027</v>
      </c>
      <c r="CN39" s="50">
        <v>495.39999999999992</v>
      </c>
      <c r="CO39" s="408"/>
      <c r="CP39" s="443">
        <v>160.32499999999936</v>
      </c>
      <c r="CQ39" s="443">
        <v>260.90000000000146</v>
      </c>
      <c r="CR39" s="443">
        <v>296.40000000000055</v>
      </c>
      <c r="CS39" s="50">
        <v>400.89999999999964</v>
      </c>
      <c r="CT39" s="408"/>
      <c r="CU39" s="50">
        <v>0</v>
      </c>
      <c r="CV39" s="50">
        <v>318.79999999999836</v>
      </c>
      <c r="CW39" s="50">
        <v>402.07500000000164</v>
      </c>
      <c r="CX39" s="50">
        <v>663.20000000000073</v>
      </c>
      <c r="CY39" s="408"/>
      <c r="CZ39" s="50">
        <v>0</v>
      </c>
      <c r="DA39" s="50">
        <v>50.999999999996362</v>
      </c>
      <c r="DB39" s="50">
        <v>42.225000000000819</v>
      </c>
      <c r="DC39" s="50">
        <v>241.5</v>
      </c>
      <c r="DD39" s="408"/>
      <c r="DE39" s="443">
        <v>348.25000000000045</v>
      </c>
      <c r="DF39" s="443">
        <v>1666.7000000000007</v>
      </c>
      <c r="DG39" s="443">
        <v>2284.6874999999991</v>
      </c>
      <c r="DH39" s="50">
        <v>1705.9999999999964</v>
      </c>
      <c r="DI39" s="408"/>
      <c r="DJ39" s="443">
        <v>191.74999999999977</v>
      </c>
      <c r="DK39" s="443">
        <v>161.55000000000018</v>
      </c>
      <c r="DL39" s="443">
        <v>657.97500000000218</v>
      </c>
      <c r="DM39" s="50">
        <v>732.39999999999964</v>
      </c>
      <c r="DN39" s="408"/>
      <c r="DO39" s="50">
        <v>0</v>
      </c>
      <c r="DP39" s="50">
        <v>213.29999999999927</v>
      </c>
      <c r="DQ39" s="50">
        <v>543.37500000000136</v>
      </c>
      <c r="DR39" s="50">
        <v>1226.1999999999971</v>
      </c>
      <c r="DS39" s="408"/>
      <c r="DT39" s="50">
        <v>961.37499999999909</v>
      </c>
      <c r="DU39" s="50">
        <v>1666.6000000000095</v>
      </c>
      <c r="DV39" s="50">
        <v>3131.3249999999689</v>
      </c>
      <c r="DW39" s="50">
        <v>4498.8999999999942</v>
      </c>
      <c r="DX39" s="408"/>
      <c r="DY39" s="50">
        <v>0</v>
      </c>
      <c r="DZ39" s="443">
        <v>145.45000000000073</v>
      </c>
      <c r="EA39" s="443">
        <v>246.375</v>
      </c>
      <c r="EB39" s="50">
        <v>355.79999999998472</v>
      </c>
      <c r="EC39" s="408"/>
      <c r="ED39" s="50">
        <v>105.37499999999977</v>
      </c>
      <c r="EE39" s="50">
        <v>58.94999999999709</v>
      </c>
      <c r="EF39" s="50">
        <v>464.10000000000491</v>
      </c>
      <c r="EG39" s="50">
        <v>308.09999999999491</v>
      </c>
      <c r="EH39" s="408"/>
      <c r="EI39" s="50">
        <v>107.57499999999891</v>
      </c>
      <c r="EJ39" s="50">
        <v>134.09999999999673</v>
      </c>
      <c r="EK39" s="50">
        <v>0</v>
      </c>
      <c r="EL39" s="50">
        <v>492.19999999998981</v>
      </c>
      <c r="EM39" s="408"/>
      <c r="EN39" s="50">
        <v>0</v>
      </c>
      <c r="EO39" s="50">
        <v>0</v>
      </c>
      <c r="EP39" s="50">
        <v>195.75</v>
      </c>
      <c r="EQ39" s="50">
        <v>228.49999999998909</v>
      </c>
      <c r="ER39" s="408"/>
      <c r="ES39" s="50">
        <v>561.80000000000109</v>
      </c>
      <c r="ET39" s="50">
        <v>1515.8499999999476</v>
      </c>
      <c r="EU39" s="50">
        <v>2894.25</v>
      </c>
      <c r="EV39" s="50">
        <v>3450.2999999999956</v>
      </c>
      <c r="EW39" s="408"/>
      <c r="EX39" s="443">
        <v>43.499999999999773</v>
      </c>
      <c r="EY39" s="443">
        <v>157.79999999999563</v>
      </c>
      <c r="EZ39" s="443">
        <v>231.18749999999727</v>
      </c>
      <c r="FA39" s="50">
        <v>97.899999999986903</v>
      </c>
      <c r="FB39" s="408"/>
      <c r="FC39" s="50">
        <v>0</v>
      </c>
      <c r="FD39" s="50">
        <v>0</v>
      </c>
      <c r="FE39" s="50">
        <v>253.98749999999563</v>
      </c>
      <c r="FF39" s="50">
        <v>281.10000000000002</v>
      </c>
      <c r="FG39" s="408"/>
      <c r="FH39" s="50">
        <v>0</v>
      </c>
      <c r="FI39" s="50">
        <v>0</v>
      </c>
      <c r="FJ39" s="50">
        <v>308.47499999999945</v>
      </c>
      <c r="FK39" s="50">
        <v>437.99999999999272</v>
      </c>
      <c r="FL39" s="408"/>
      <c r="FM39" s="443">
        <v>56.949999999999818</v>
      </c>
      <c r="FN39" s="443">
        <v>248.44999999999709</v>
      </c>
      <c r="FO39" s="443">
        <v>299.77500000000327</v>
      </c>
      <c r="FP39" s="50">
        <v>675.7</v>
      </c>
      <c r="FQ39" s="408"/>
      <c r="FR39" s="50">
        <v>0</v>
      </c>
      <c r="FS39" s="50">
        <v>0</v>
      </c>
      <c r="FT39" s="50">
        <v>0</v>
      </c>
      <c r="FU39" s="50">
        <v>413.39999999999418</v>
      </c>
      <c r="FV39" s="408"/>
      <c r="FW39" s="474">
        <v>265.42499999999836</v>
      </c>
      <c r="FX39" s="474">
        <v>663.14999999999236</v>
      </c>
      <c r="FY39" s="474">
        <v>890.17500000001473</v>
      </c>
      <c r="FZ39" s="50">
        <v>858.4000000000882</v>
      </c>
      <c r="GA39" s="408"/>
      <c r="GB39" s="50">
        <v>60.250000000000909</v>
      </c>
      <c r="GC39" s="50">
        <v>124.99999999999272</v>
      </c>
      <c r="GD39" s="50">
        <v>352.50000000000273</v>
      </c>
      <c r="GE39" s="50">
        <v>460.5</v>
      </c>
      <c r="GF39" s="408"/>
      <c r="GG39" s="50">
        <v>0</v>
      </c>
      <c r="GH39" s="50">
        <v>721.49999999999818</v>
      </c>
      <c r="GI39" s="50">
        <v>0</v>
      </c>
      <c r="GJ39" s="50">
        <v>0</v>
      </c>
      <c r="GK39" s="408"/>
      <c r="GL39" s="41"/>
      <c r="GN39" s="9"/>
      <c r="GO39" s="37"/>
      <c r="GT39" s="18"/>
      <c r="GU39" s="9"/>
      <c r="HC39" s="18"/>
      <c r="HD39" s="9"/>
      <c r="HM39" s="9"/>
      <c r="HV39" s="9"/>
      <c r="IE39" s="9"/>
      <c r="IN39" s="9"/>
      <c r="IW39" s="9"/>
      <c r="JF39" s="9"/>
      <c r="JO39" s="9"/>
      <c r="JX39" s="9"/>
      <c r="KG39" s="9"/>
      <c r="KP39" s="9"/>
      <c r="LQ39" s="9"/>
      <c r="LZ39" s="9"/>
      <c r="MI39" s="9"/>
      <c r="MR39" s="9"/>
      <c r="NA39" s="9"/>
      <c r="NJ39" s="9"/>
      <c r="NL39" s="9"/>
      <c r="NN39" s="9"/>
      <c r="NP39" s="9"/>
    </row>
    <row r="40" spans="1:381" ht="18">
      <c r="A40" s="41" t="s">
        <v>15</v>
      </c>
      <c r="B40" s="46">
        <f>SUM(D40:ZZ40)</f>
        <v>54413.587499999812</v>
      </c>
      <c r="C40" s="42"/>
      <c r="D40" s="50">
        <v>0</v>
      </c>
      <c r="E40" s="50">
        <v>0</v>
      </c>
      <c r="F40" s="50">
        <v>272.99999999999994</v>
      </c>
      <c r="G40" s="50">
        <v>47.2</v>
      </c>
      <c r="H40" s="408"/>
      <c r="I40" s="50">
        <v>109.49999999999994</v>
      </c>
      <c r="J40" s="50">
        <v>0</v>
      </c>
      <c r="K40" s="50">
        <v>0</v>
      </c>
      <c r="L40" s="50">
        <v>83.700000000000045</v>
      </c>
      <c r="M40" s="408"/>
      <c r="N40" s="50">
        <v>110.64999999999986</v>
      </c>
      <c r="O40" s="50">
        <v>349.05000000000018</v>
      </c>
      <c r="P40" s="50">
        <v>347.32500000000005</v>
      </c>
      <c r="Q40" s="50">
        <v>453.10000000000036</v>
      </c>
      <c r="R40" s="408"/>
      <c r="S40" s="396">
        <v>0</v>
      </c>
      <c r="T40" s="50">
        <v>72.499999999999886</v>
      </c>
      <c r="U40" s="438">
        <v>209.40000000000038</v>
      </c>
      <c r="V40" s="50">
        <v>240.70000000000005</v>
      </c>
      <c r="W40" s="408"/>
      <c r="X40" s="50">
        <v>7.3500000000001364</v>
      </c>
      <c r="Y40" s="50">
        <v>330.20000000000005</v>
      </c>
      <c r="Z40" s="50">
        <v>202.80000000000041</v>
      </c>
      <c r="AA40" s="50">
        <v>542.09999999999945</v>
      </c>
      <c r="AB40" s="408"/>
      <c r="AC40" s="50">
        <v>142.07499999999993</v>
      </c>
      <c r="AD40" s="50">
        <v>202.70000000000027</v>
      </c>
      <c r="AE40" s="50">
        <v>635.39999999999986</v>
      </c>
      <c r="AF40" s="50">
        <v>961.79999999999973</v>
      </c>
      <c r="AG40" s="408"/>
      <c r="AH40" s="50">
        <v>59.224999999999909</v>
      </c>
      <c r="AI40" s="50">
        <v>587.14999999999986</v>
      </c>
      <c r="AJ40" s="50">
        <v>657.82500000000027</v>
      </c>
      <c r="AK40" s="50">
        <v>837.89999999999964</v>
      </c>
      <c r="AL40" s="408"/>
      <c r="AM40" s="396">
        <v>72.074999999999932</v>
      </c>
      <c r="AN40" s="396">
        <v>324.54999999999995</v>
      </c>
      <c r="AO40" s="396">
        <v>265.04999999999939</v>
      </c>
      <c r="AP40" s="50">
        <v>432.39999999999964</v>
      </c>
      <c r="AQ40" s="408"/>
      <c r="AR40" s="50">
        <v>13.999999999998636</v>
      </c>
      <c r="AS40" s="50">
        <v>171.5</v>
      </c>
      <c r="AT40" s="50">
        <v>228.82499999999959</v>
      </c>
      <c r="AU40" s="50">
        <v>279</v>
      </c>
      <c r="AV40" s="408"/>
      <c r="AW40" s="50">
        <v>0</v>
      </c>
      <c r="AX40" s="50">
        <v>114.65000000000009</v>
      </c>
      <c r="AY40" s="50">
        <v>524.99999999999864</v>
      </c>
      <c r="AZ40" s="50">
        <v>833.00000000000091</v>
      </c>
      <c r="BA40" s="408"/>
      <c r="BB40" s="50">
        <v>0</v>
      </c>
      <c r="BC40" s="50">
        <v>157</v>
      </c>
      <c r="BD40" s="50">
        <v>189.22499999999809</v>
      </c>
      <c r="BE40" s="50">
        <v>354.7</v>
      </c>
      <c r="BF40" s="408"/>
      <c r="BG40" s="50">
        <v>43.499999999999091</v>
      </c>
      <c r="BH40" s="50">
        <v>104.09999999999991</v>
      </c>
      <c r="BI40" s="50">
        <v>98.774999999999181</v>
      </c>
      <c r="BJ40" s="50">
        <v>451.00000000000006</v>
      </c>
      <c r="BK40" s="408"/>
      <c r="BL40" s="50">
        <v>0</v>
      </c>
      <c r="BM40" s="50">
        <v>124</v>
      </c>
      <c r="BN40" s="50">
        <v>143.625</v>
      </c>
      <c r="BO40" s="50">
        <v>210</v>
      </c>
      <c r="BP40" s="408"/>
      <c r="BQ40" s="50">
        <v>28.574999999998454</v>
      </c>
      <c r="BR40" s="50">
        <v>167.34999999999991</v>
      </c>
      <c r="BS40" s="50">
        <v>227.92499999999973</v>
      </c>
      <c r="BT40" s="50">
        <v>403.59999999999854</v>
      </c>
      <c r="BU40" s="408"/>
      <c r="BV40" s="50">
        <v>0</v>
      </c>
      <c r="BW40" s="50">
        <v>353.05000000000018</v>
      </c>
      <c r="BX40" s="50">
        <v>451.875</v>
      </c>
      <c r="BY40" s="50">
        <v>788.09999999999764</v>
      </c>
      <c r="BZ40" s="408"/>
      <c r="CA40" s="50">
        <v>0</v>
      </c>
      <c r="CB40" s="50">
        <v>136.99999999999636</v>
      </c>
      <c r="CC40" s="50">
        <v>202.27499999999986</v>
      </c>
      <c r="CD40" s="50">
        <v>243.19999999999891</v>
      </c>
      <c r="CE40" s="408"/>
      <c r="CF40" s="50">
        <v>0</v>
      </c>
      <c r="CG40" s="50">
        <v>171.75</v>
      </c>
      <c r="CH40" s="50">
        <v>103.12499999999932</v>
      </c>
      <c r="CI40" s="50">
        <v>451.89999999999964</v>
      </c>
      <c r="CJ40" s="408"/>
      <c r="CK40" s="50">
        <v>59.874999999999091</v>
      </c>
      <c r="CL40" s="50">
        <v>226.50000000000091</v>
      </c>
      <c r="CM40" s="50">
        <v>100.64999999999986</v>
      </c>
      <c r="CN40" s="50">
        <v>268.3</v>
      </c>
      <c r="CO40" s="408"/>
      <c r="CP40" s="443">
        <v>108.49999999999909</v>
      </c>
      <c r="CQ40" s="443">
        <v>265.64999999999918</v>
      </c>
      <c r="CR40" s="443">
        <v>310.87500000000068</v>
      </c>
      <c r="CS40" s="50">
        <v>358.89999999999964</v>
      </c>
      <c r="CT40" s="408"/>
      <c r="CU40" s="50">
        <v>0</v>
      </c>
      <c r="CV40" s="50">
        <v>90.775000000000546</v>
      </c>
      <c r="CW40" s="50">
        <v>442.31249999999864</v>
      </c>
      <c r="CX40" s="50">
        <v>310.09999999999854</v>
      </c>
      <c r="CY40" s="408"/>
      <c r="CZ40" s="50">
        <v>0</v>
      </c>
      <c r="DA40" s="50">
        <v>102.09999999999673</v>
      </c>
      <c r="DB40" s="50">
        <v>197.17499999999973</v>
      </c>
      <c r="DC40" s="50">
        <v>97.5</v>
      </c>
      <c r="DD40" s="408"/>
      <c r="DE40" s="443">
        <v>426.37499999999864</v>
      </c>
      <c r="DF40" s="443">
        <v>1610.1499999999996</v>
      </c>
      <c r="DG40" s="443">
        <v>2236.7250000000004</v>
      </c>
      <c r="DH40" s="50">
        <v>1315.6999999999989</v>
      </c>
      <c r="DI40" s="408"/>
      <c r="DJ40" s="443">
        <v>219.32499999999982</v>
      </c>
      <c r="DK40" s="443">
        <v>118.19999999999891</v>
      </c>
      <c r="DL40" s="443">
        <v>499.950000000003</v>
      </c>
      <c r="DM40" s="50">
        <v>927.29999999999927</v>
      </c>
      <c r="DN40" s="408"/>
      <c r="DO40" s="50">
        <v>0</v>
      </c>
      <c r="DP40" s="50">
        <v>169.69999999999709</v>
      </c>
      <c r="DQ40" s="50">
        <v>318.00000000000136</v>
      </c>
      <c r="DR40" s="50">
        <v>452.79999999999563</v>
      </c>
      <c r="DS40" s="408"/>
      <c r="DT40" s="50">
        <v>1132.6499999999994</v>
      </c>
      <c r="DU40" s="50">
        <v>1469.1999999999798</v>
      </c>
      <c r="DV40" s="50">
        <v>2112.4499999999989</v>
      </c>
      <c r="DW40" s="50">
        <v>4113.9999999999927</v>
      </c>
      <c r="DX40" s="408"/>
      <c r="DY40" s="50">
        <v>0</v>
      </c>
      <c r="DZ40" s="443">
        <v>107.09999999999673</v>
      </c>
      <c r="EA40" s="443">
        <v>342</v>
      </c>
      <c r="EB40" s="50">
        <v>300.20000000000073</v>
      </c>
      <c r="EC40" s="408"/>
      <c r="ED40" s="50">
        <v>77.10000000000025</v>
      </c>
      <c r="EE40" s="50">
        <v>243.649999999996</v>
      </c>
      <c r="EF40" s="50">
        <v>348.52500000000327</v>
      </c>
      <c r="EG40" s="50">
        <v>627.70000000000073</v>
      </c>
      <c r="EH40" s="408"/>
      <c r="EI40" s="50">
        <v>55.524999999999181</v>
      </c>
      <c r="EJ40" s="50">
        <v>138.649999999996</v>
      </c>
      <c r="EK40" s="50">
        <v>0</v>
      </c>
      <c r="EL40" s="50">
        <v>567.30000000000291</v>
      </c>
      <c r="EM40" s="408"/>
      <c r="EN40" s="50">
        <v>0</v>
      </c>
      <c r="EO40" s="50">
        <v>0</v>
      </c>
      <c r="EP40" s="50">
        <v>121.80000000000382</v>
      </c>
      <c r="EQ40" s="50">
        <v>64.900000000001455</v>
      </c>
      <c r="ER40" s="408"/>
      <c r="ES40" s="50">
        <v>536.14999999997781</v>
      </c>
      <c r="ET40" s="50">
        <v>1346.349999999904</v>
      </c>
      <c r="EU40" s="50">
        <v>3078.2250000000004</v>
      </c>
      <c r="EV40" s="50">
        <v>2986</v>
      </c>
      <c r="EW40" s="408"/>
      <c r="EX40" s="443">
        <v>0</v>
      </c>
      <c r="EY40" s="443">
        <v>74.999999999996362</v>
      </c>
      <c r="EZ40" s="443">
        <v>126.00000000000273</v>
      </c>
      <c r="FA40" s="50">
        <v>71.500000000003638</v>
      </c>
      <c r="FB40" s="408"/>
      <c r="FC40" s="50">
        <v>0</v>
      </c>
      <c r="FD40" s="50">
        <v>0</v>
      </c>
      <c r="FE40" s="50">
        <v>172.275000000006</v>
      </c>
      <c r="FF40" s="50">
        <v>300</v>
      </c>
      <c r="FG40" s="408"/>
      <c r="FH40" s="50">
        <v>0</v>
      </c>
      <c r="FI40" s="50">
        <v>0</v>
      </c>
      <c r="FJ40" s="50">
        <v>314.25000000000273</v>
      </c>
      <c r="FK40" s="50">
        <v>493.80000000000655</v>
      </c>
      <c r="FL40" s="408"/>
      <c r="FM40" s="443">
        <v>16.500000000000455</v>
      </c>
      <c r="FN40" s="443">
        <v>240.149999999996</v>
      </c>
      <c r="FO40" s="443">
        <v>201.07500000000164</v>
      </c>
      <c r="FP40" s="50">
        <v>631.29999999999995</v>
      </c>
      <c r="FQ40" s="408"/>
      <c r="FR40" s="50">
        <v>0</v>
      </c>
      <c r="FS40" s="50">
        <v>0</v>
      </c>
      <c r="FT40" s="50">
        <v>0</v>
      </c>
      <c r="FU40" s="50">
        <v>253.90000000000146</v>
      </c>
      <c r="FV40" s="408"/>
      <c r="FW40" s="474">
        <v>206.72499999999854</v>
      </c>
      <c r="FX40" s="474">
        <v>419.19999999998799</v>
      </c>
      <c r="FY40" s="474">
        <v>1044.7499999999918</v>
      </c>
      <c r="FZ40" s="50">
        <v>1053.1000000000188</v>
      </c>
      <c r="GA40" s="408"/>
      <c r="GB40" s="50">
        <v>75.624999999997272</v>
      </c>
      <c r="GC40" s="50">
        <v>121.49999999998909</v>
      </c>
      <c r="GD40" s="50">
        <v>264.37500000000273</v>
      </c>
      <c r="GE40" s="50">
        <v>428</v>
      </c>
      <c r="GF40" s="408"/>
      <c r="GG40" s="50">
        <v>0</v>
      </c>
      <c r="GH40" s="50">
        <v>573.29999999999291</v>
      </c>
      <c r="GI40" s="50">
        <v>0</v>
      </c>
      <c r="GJ40" s="50">
        <v>0</v>
      </c>
      <c r="GK40" s="408"/>
      <c r="GL40" s="469"/>
      <c r="GM40" s="327"/>
      <c r="GN40" s="39"/>
      <c r="GO40" s="37"/>
      <c r="GT40" s="18"/>
      <c r="GU40" s="9"/>
      <c r="HC40" s="18"/>
      <c r="HD40" s="9"/>
      <c r="HM40" s="9"/>
      <c r="HV40" s="9"/>
      <c r="IE40" s="9"/>
      <c r="IN40" s="9"/>
      <c r="IW40" s="9"/>
      <c r="JF40" s="9"/>
      <c r="JO40" s="9"/>
      <c r="JX40" s="9"/>
      <c r="KG40" s="9"/>
      <c r="KP40" s="9"/>
      <c r="LQ40" s="9"/>
      <c r="LZ40" s="9"/>
      <c r="MI40" s="9"/>
      <c r="MR40" s="9"/>
      <c r="NA40" s="9"/>
      <c r="NJ40" s="9"/>
      <c r="NL40" s="9"/>
      <c r="NN40" s="9"/>
      <c r="NP40" s="9"/>
    </row>
    <row r="41" spans="1:381" s="39" customFormat="1" ht="18">
      <c r="A41" s="40" t="s">
        <v>4024</v>
      </c>
      <c r="B41" s="46">
        <f>SUM(D41:ZZ41)</f>
        <v>189.59999999999997</v>
      </c>
      <c r="C41" s="42"/>
      <c r="D41" s="50">
        <v>0</v>
      </c>
      <c r="E41" s="50">
        <v>0</v>
      </c>
      <c r="F41" s="50">
        <v>0</v>
      </c>
      <c r="G41" s="50">
        <v>189.59999999999997</v>
      </c>
      <c r="H41" s="408"/>
      <c r="I41" s="50">
        <v>0</v>
      </c>
      <c r="J41" s="50">
        <v>0</v>
      </c>
      <c r="K41" s="50">
        <v>0</v>
      </c>
      <c r="L41" s="50">
        <v>0</v>
      </c>
      <c r="M41" s="408"/>
      <c r="N41" s="50">
        <v>0</v>
      </c>
      <c r="O41" s="50">
        <v>0</v>
      </c>
      <c r="P41" s="50">
        <v>0</v>
      </c>
      <c r="Q41" s="50">
        <v>0</v>
      </c>
      <c r="R41" s="408"/>
      <c r="S41" s="50">
        <v>0</v>
      </c>
      <c r="T41" s="50">
        <v>0</v>
      </c>
      <c r="U41" s="50">
        <v>0</v>
      </c>
      <c r="V41" s="50">
        <v>0</v>
      </c>
      <c r="W41" s="408"/>
      <c r="X41" s="50">
        <v>0</v>
      </c>
      <c r="Y41" s="50">
        <v>0</v>
      </c>
      <c r="Z41" s="50">
        <v>0</v>
      </c>
      <c r="AA41" s="50">
        <v>0</v>
      </c>
      <c r="AB41" s="408"/>
      <c r="AC41" s="50">
        <v>0</v>
      </c>
      <c r="AD41" s="50">
        <v>0</v>
      </c>
      <c r="AE41" s="50">
        <v>0</v>
      </c>
      <c r="AF41" s="50">
        <v>0</v>
      </c>
      <c r="AG41" s="408"/>
      <c r="AH41" s="50">
        <v>0</v>
      </c>
      <c r="AI41" s="50">
        <v>0</v>
      </c>
      <c r="AJ41" s="50">
        <v>0</v>
      </c>
      <c r="AK41" s="50">
        <v>0</v>
      </c>
      <c r="AL41" s="408"/>
      <c r="AM41" s="50">
        <v>0</v>
      </c>
      <c r="AN41" s="50">
        <v>0</v>
      </c>
      <c r="AO41" s="50">
        <v>0</v>
      </c>
      <c r="AP41" s="50">
        <v>0</v>
      </c>
      <c r="AQ41" s="408"/>
      <c r="AR41" s="50">
        <v>0</v>
      </c>
      <c r="AS41" s="50">
        <v>0</v>
      </c>
      <c r="AT41" s="50">
        <v>0</v>
      </c>
      <c r="AU41" s="50">
        <v>0</v>
      </c>
      <c r="AV41" s="408"/>
      <c r="AW41" s="50">
        <v>0</v>
      </c>
      <c r="AX41" s="50">
        <v>0</v>
      </c>
      <c r="AY41" s="50">
        <v>0</v>
      </c>
      <c r="AZ41" s="50">
        <v>0</v>
      </c>
      <c r="BA41" s="408"/>
      <c r="BB41" s="50">
        <v>0</v>
      </c>
      <c r="BC41" s="50">
        <v>0</v>
      </c>
      <c r="BD41" s="50">
        <v>0</v>
      </c>
      <c r="BE41" s="50">
        <v>0</v>
      </c>
      <c r="BF41" s="408"/>
      <c r="BG41" s="50">
        <v>0</v>
      </c>
      <c r="BH41" s="50">
        <v>0</v>
      </c>
      <c r="BI41" s="50">
        <v>0</v>
      </c>
      <c r="BJ41" s="50">
        <v>0</v>
      </c>
      <c r="BK41" s="408"/>
      <c r="BL41" s="50">
        <v>0</v>
      </c>
      <c r="BM41" s="50">
        <v>0</v>
      </c>
      <c r="BN41" s="50">
        <v>0</v>
      </c>
      <c r="BO41" s="50">
        <v>0</v>
      </c>
      <c r="BP41" s="408"/>
      <c r="BQ41" s="50">
        <v>0</v>
      </c>
      <c r="BR41" s="50">
        <v>0</v>
      </c>
      <c r="BS41" s="50">
        <v>0</v>
      </c>
      <c r="BT41" s="50">
        <v>0</v>
      </c>
      <c r="BU41" s="408"/>
      <c r="BV41" s="50">
        <v>0</v>
      </c>
      <c r="BW41" s="50">
        <v>0</v>
      </c>
      <c r="BX41" s="50">
        <v>0</v>
      </c>
      <c r="BY41" s="50">
        <v>0</v>
      </c>
      <c r="BZ41" s="408"/>
      <c r="CA41" s="50">
        <v>0</v>
      </c>
      <c r="CB41" s="50">
        <v>0</v>
      </c>
      <c r="CC41" s="50">
        <v>0</v>
      </c>
      <c r="CD41" s="50">
        <v>0</v>
      </c>
      <c r="CE41" s="408"/>
      <c r="CF41" s="50">
        <v>0</v>
      </c>
      <c r="CG41" s="50">
        <v>0</v>
      </c>
      <c r="CH41" s="50">
        <v>0</v>
      </c>
      <c r="CI41" s="50">
        <v>0</v>
      </c>
      <c r="CJ41" s="408"/>
      <c r="CK41" s="50">
        <v>0</v>
      </c>
      <c r="CL41" s="50">
        <v>0</v>
      </c>
      <c r="CM41" s="50">
        <v>0</v>
      </c>
      <c r="CN41" s="50">
        <v>0</v>
      </c>
      <c r="CO41" s="408"/>
      <c r="CP41" s="50">
        <v>0</v>
      </c>
      <c r="CQ41" s="50">
        <v>0</v>
      </c>
      <c r="CR41" s="50">
        <v>0</v>
      </c>
      <c r="CS41" s="50">
        <v>0</v>
      </c>
      <c r="CT41" s="408"/>
      <c r="CU41" s="50">
        <v>0</v>
      </c>
      <c r="CV41" s="50">
        <v>0</v>
      </c>
      <c r="CW41" s="50">
        <v>0</v>
      </c>
      <c r="CX41" s="50">
        <v>0</v>
      </c>
      <c r="CY41" s="408"/>
      <c r="CZ41" s="50">
        <v>0</v>
      </c>
      <c r="DA41" s="50">
        <v>0</v>
      </c>
      <c r="DB41" s="50">
        <v>0</v>
      </c>
      <c r="DC41" s="50">
        <v>0</v>
      </c>
      <c r="DD41" s="408"/>
      <c r="DE41" s="50">
        <v>0</v>
      </c>
      <c r="DF41" s="50">
        <v>0</v>
      </c>
      <c r="DG41" s="50">
        <v>0</v>
      </c>
      <c r="DH41" s="50">
        <v>0</v>
      </c>
      <c r="DI41" s="408"/>
      <c r="DJ41" s="50">
        <v>0</v>
      </c>
      <c r="DK41" s="50">
        <v>0</v>
      </c>
      <c r="DL41" s="50">
        <v>0</v>
      </c>
      <c r="DM41" s="50">
        <v>0</v>
      </c>
      <c r="DN41" s="408"/>
      <c r="DO41" s="50">
        <v>0</v>
      </c>
      <c r="DP41" s="50">
        <v>0</v>
      </c>
      <c r="DQ41" s="50">
        <v>0</v>
      </c>
      <c r="DR41" s="50">
        <v>0</v>
      </c>
      <c r="DS41" s="408"/>
      <c r="DT41" s="50">
        <v>0</v>
      </c>
      <c r="DU41" s="50">
        <v>0</v>
      </c>
      <c r="DV41" s="50">
        <v>0</v>
      </c>
      <c r="DW41" s="50">
        <v>0</v>
      </c>
      <c r="DX41" s="408"/>
      <c r="DY41" s="50">
        <v>0</v>
      </c>
      <c r="DZ41" s="50">
        <v>0</v>
      </c>
      <c r="EA41" s="50">
        <v>0</v>
      </c>
      <c r="EB41" s="50">
        <v>0</v>
      </c>
      <c r="EC41" s="408"/>
      <c r="ED41" s="50">
        <v>0</v>
      </c>
      <c r="EE41" s="50">
        <v>0</v>
      </c>
      <c r="EF41" s="50">
        <v>0</v>
      </c>
      <c r="EG41" s="50">
        <v>0</v>
      </c>
      <c r="EH41" s="408"/>
      <c r="EI41" s="50">
        <v>0</v>
      </c>
      <c r="EJ41" s="50">
        <v>0</v>
      </c>
      <c r="EK41" s="50">
        <v>0</v>
      </c>
      <c r="EL41" s="50">
        <v>0</v>
      </c>
      <c r="EM41" s="408"/>
      <c r="EN41" s="50">
        <v>0</v>
      </c>
      <c r="EO41" s="50">
        <v>0</v>
      </c>
      <c r="EP41" s="50">
        <v>0</v>
      </c>
      <c r="EQ41" s="50">
        <v>0</v>
      </c>
      <c r="ER41" s="408"/>
      <c r="ES41" s="50">
        <v>0</v>
      </c>
      <c r="ET41" s="50">
        <v>0</v>
      </c>
      <c r="EU41" s="50">
        <v>0</v>
      </c>
      <c r="EV41" s="50">
        <v>0</v>
      </c>
      <c r="EW41" s="408"/>
      <c r="EX41" s="50">
        <v>0</v>
      </c>
      <c r="EY41" s="50">
        <v>0</v>
      </c>
      <c r="EZ41" s="50">
        <v>0</v>
      </c>
      <c r="FA41" s="50">
        <v>0</v>
      </c>
      <c r="FB41" s="408"/>
      <c r="FC41" s="50">
        <v>0</v>
      </c>
      <c r="FD41" s="50">
        <v>0</v>
      </c>
      <c r="FE41" s="50">
        <v>0</v>
      </c>
      <c r="FF41" s="50">
        <v>0</v>
      </c>
      <c r="FG41" s="408"/>
      <c r="FH41" s="50">
        <v>0</v>
      </c>
      <c r="FI41" s="50">
        <v>0</v>
      </c>
      <c r="FJ41" s="50">
        <v>0</v>
      </c>
      <c r="FK41" s="50">
        <v>0</v>
      </c>
      <c r="FL41" s="408"/>
      <c r="FM41" s="50">
        <v>0</v>
      </c>
      <c r="FN41" s="50">
        <v>0</v>
      </c>
      <c r="FO41" s="50">
        <v>0</v>
      </c>
      <c r="FP41" s="50">
        <v>0</v>
      </c>
      <c r="FQ41" s="408"/>
      <c r="FR41" s="50">
        <v>0</v>
      </c>
      <c r="FS41" s="50">
        <v>0</v>
      </c>
      <c r="FT41" s="50">
        <v>0</v>
      </c>
      <c r="FU41" s="50">
        <v>0</v>
      </c>
      <c r="FV41" s="408"/>
      <c r="FW41" s="50">
        <v>0</v>
      </c>
      <c r="FX41" s="50">
        <v>0</v>
      </c>
      <c r="FY41" s="50">
        <v>0</v>
      </c>
      <c r="FZ41" s="50">
        <v>0</v>
      </c>
      <c r="GA41" s="408"/>
      <c r="GB41" s="50">
        <v>0</v>
      </c>
      <c r="GC41" s="50">
        <v>0</v>
      </c>
      <c r="GD41" s="50">
        <v>0</v>
      </c>
      <c r="GE41" s="50">
        <v>0</v>
      </c>
      <c r="GF41" s="408"/>
      <c r="GG41" s="50">
        <v>0</v>
      </c>
      <c r="GH41" s="50">
        <v>0</v>
      </c>
      <c r="GI41" s="50">
        <v>0</v>
      </c>
      <c r="GJ41" s="50">
        <v>0</v>
      </c>
      <c r="GK41" s="408"/>
      <c r="GL41" s="469"/>
      <c r="GM41" s="419"/>
      <c r="GN41" s="1"/>
      <c r="GO41" s="37"/>
      <c r="GT41" s="143"/>
      <c r="GU41" s="402"/>
      <c r="HC41" s="143"/>
      <c r="HD41" s="402"/>
      <c r="HM41" s="402"/>
      <c r="HV41" s="402"/>
      <c r="IE41" s="402"/>
      <c r="IN41" s="402"/>
      <c r="IW41" s="402"/>
      <c r="JF41" s="402"/>
      <c r="JO41" s="402"/>
      <c r="JX41" s="402"/>
      <c r="KG41" s="402"/>
      <c r="KP41" s="402"/>
      <c r="LQ41" s="402"/>
      <c r="LZ41" s="402"/>
      <c r="MI41" s="402"/>
      <c r="MR41" s="402"/>
      <c r="NA41" s="402"/>
      <c r="NJ41" s="402"/>
      <c r="NP41" s="37"/>
    </row>
    <row r="42" spans="1:381" s="39" customFormat="1" ht="18">
      <c r="A42" s="41" t="s">
        <v>2563</v>
      </c>
      <c r="B42" s="46">
        <f>SUM(D42:ZZ42)</f>
        <v>25596.524999999972</v>
      </c>
      <c r="C42" s="42"/>
      <c r="D42" s="50">
        <v>0</v>
      </c>
      <c r="E42" s="50">
        <v>0</v>
      </c>
      <c r="F42" s="50">
        <v>245.32499999999999</v>
      </c>
      <c r="G42" s="50">
        <v>264.89999999999998</v>
      </c>
      <c r="H42" s="408"/>
      <c r="I42" s="50">
        <v>0</v>
      </c>
      <c r="J42" s="50">
        <v>0</v>
      </c>
      <c r="K42" s="50">
        <v>0</v>
      </c>
      <c r="L42" s="50">
        <v>211.69999999999982</v>
      </c>
      <c r="M42" s="408"/>
      <c r="N42" s="50">
        <v>0</v>
      </c>
      <c r="O42" s="50">
        <v>0</v>
      </c>
      <c r="P42" s="50">
        <v>0</v>
      </c>
      <c r="Q42" s="50">
        <v>447.60000000000059</v>
      </c>
      <c r="R42" s="408"/>
      <c r="S42" s="396">
        <v>0</v>
      </c>
      <c r="T42" s="50">
        <v>0</v>
      </c>
      <c r="U42" s="438">
        <v>0</v>
      </c>
      <c r="V42" s="50">
        <v>286.70000000000073</v>
      </c>
      <c r="W42" s="408"/>
      <c r="X42" s="50">
        <v>0</v>
      </c>
      <c r="Y42" s="50">
        <v>0</v>
      </c>
      <c r="Z42" s="50">
        <v>0</v>
      </c>
      <c r="AA42" s="50">
        <v>205.20000000000027</v>
      </c>
      <c r="AB42" s="408"/>
      <c r="AC42" s="50">
        <v>0</v>
      </c>
      <c r="AD42" s="50">
        <v>0</v>
      </c>
      <c r="AE42" s="50">
        <v>0</v>
      </c>
      <c r="AF42" s="50">
        <v>941.70000000000027</v>
      </c>
      <c r="AG42" s="408"/>
      <c r="AH42" s="50">
        <v>0</v>
      </c>
      <c r="AI42" s="50">
        <v>0</v>
      </c>
      <c r="AJ42" s="50">
        <v>0</v>
      </c>
      <c r="AK42" s="50">
        <v>726.69999999999936</v>
      </c>
      <c r="AL42" s="408"/>
      <c r="AM42" s="396">
        <v>0</v>
      </c>
      <c r="AN42" s="396">
        <v>0</v>
      </c>
      <c r="AO42" s="396">
        <v>0</v>
      </c>
      <c r="AP42" s="50">
        <v>664.19999999999982</v>
      </c>
      <c r="AQ42" s="408"/>
      <c r="AR42" s="50">
        <v>0</v>
      </c>
      <c r="AS42" s="50">
        <v>0</v>
      </c>
      <c r="AT42" s="50">
        <v>0</v>
      </c>
      <c r="AU42" s="50">
        <v>236</v>
      </c>
      <c r="AV42" s="408"/>
      <c r="AW42" s="50">
        <v>0</v>
      </c>
      <c r="AX42" s="50">
        <v>0</v>
      </c>
      <c r="AY42" s="50">
        <v>0</v>
      </c>
      <c r="AZ42" s="50">
        <v>933.09999999999945</v>
      </c>
      <c r="BA42" s="408"/>
      <c r="BB42" s="50">
        <v>0</v>
      </c>
      <c r="BC42" s="50">
        <v>0</v>
      </c>
      <c r="BD42" s="50">
        <v>0</v>
      </c>
      <c r="BE42" s="50">
        <v>495.4</v>
      </c>
      <c r="BF42" s="408"/>
      <c r="BG42" s="50">
        <v>0</v>
      </c>
      <c r="BH42" s="50">
        <v>0</v>
      </c>
      <c r="BI42" s="50">
        <v>0</v>
      </c>
      <c r="BJ42" s="50">
        <v>259.7</v>
      </c>
      <c r="BK42" s="408"/>
      <c r="BL42" s="50">
        <v>0</v>
      </c>
      <c r="BM42" s="50">
        <v>0</v>
      </c>
      <c r="BN42" s="50">
        <v>0</v>
      </c>
      <c r="BO42" s="50">
        <v>140.6</v>
      </c>
      <c r="BP42" s="408"/>
      <c r="BQ42" s="50">
        <v>0</v>
      </c>
      <c r="BR42" s="50">
        <v>0</v>
      </c>
      <c r="BS42" s="50">
        <v>0</v>
      </c>
      <c r="BT42" s="50">
        <v>581.49999999999909</v>
      </c>
      <c r="BU42" s="408"/>
      <c r="BV42" s="50">
        <v>0</v>
      </c>
      <c r="BW42" s="50">
        <v>0</v>
      </c>
      <c r="BX42" s="50">
        <v>0</v>
      </c>
      <c r="BY42" s="50">
        <v>546.19999999999618</v>
      </c>
      <c r="BZ42" s="408"/>
      <c r="CA42" s="50">
        <v>0</v>
      </c>
      <c r="CB42" s="50">
        <v>0</v>
      </c>
      <c r="CC42" s="50">
        <v>0</v>
      </c>
      <c r="CD42" s="50">
        <v>418.49999999999818</v>
      </c>
      <c r="CE42" s="408"/>
      <c r="CF42" s="50">
        <v>0</v>
      </c>
      <c r="CG42" s="50">
        <v>0</v>
      </c>
      <c r="CH42" s="50">
        <v>0</v>
      </c>
      <c r="CI42" s="50">
        <v>307.49999999999818</v>
      </c>
      <c r="CJ42" s="408"/>
      <c r="CK42" s="50">
        <v>0</v>
      </c>
      <c r="CL42" s="50">
        <v>0</v>
      </c>
      <c r="CM42" s="50">
        <v>0</v>
      </c>
      <c r="CN42" s="50">
        <v>235</v>
      </c>
      <c r="CO42" s="408"/>
      <c r="CP42" s="443">
        <v>0</v>
      </c>
      <c r="CQ42" s="443">
        <v>0</v>
      </c>
      <c r="CR42" s="443">
        <v>0</v>
      </c>
      <c r="CS42" s="50">
        <v>333.60000000000036</v>
      </c>
      <c r="CT42" s="408"/>
      <c r="CU42" s="50">
        <v>0</v>
      </c>
      <c r="CV42" s="50">
        <v>0</v>
      </c>
      <c r="CW42" s="50">
        <v>0</v>
      </c>
      <c r="CX42" s="50">
        <v>668.09999999999854</v>
      </c>
      <c r="CY42" s="408"/>
      <c r="CZ42" s="50">
        <v>0</v>
      </c>
      <c r="DA42" s="50">
        <v>0</v>
      </c>
      <c r="DB42" s="50">
        <v>0</v>
      </c>
      <c r="DC42" s="50">
        <v>29.4</v>
      </c>
      <c r="DD42" s="408"/>
      <c r="DE42" s="443">
        <v>0</v>
      </c>
      <c r="DF42" s="443">
        <v>0</v>
      </c>
      <c r="DG42" s="443">
        <v>0</v>
      </c>
      <c r="DH42" s="50">
        <v>2397.4000000000015</v>
      </c>
      <c r="DI42" s="408"/>
      <c r="DJ42" s="443">
        <v>0</v>
      </c>
      <c r="DK42" s="443">
        <v>0</v>
      </c>
      <c r="DL42" s="443">
        <v>0</v>
      </c>
      <c r="DM42" s="50">
        <v>824.90000000000146</v>
      </c>
      <c r="DN42" s="408"/>
      <c r="DO42" s="50">
        <v>0</v>
      </c>
      <c r="DP42" s="50">
        <v>0</v>
      </c>
      <c r="DQ42" s="50">
        <v>0</v>
      </c>
      <c r="DR42" s="50">
        <v>834.60000000000036</v>
      </c>
      <c r="DS42" s="408"/>
      <c r="DT42" s="50">
        <v>0</v>
      </c>
      <c r="DU42" s="50">
        <v>0</v>
      </c>
      <c r="DV42" s="50">
        <v>0</v>
      </c>
      <c r="DW42" s="50">
        <v>4181.8000000000029</v>
      </c>
      <c r="DX42" s="408"/>
      <c r="DY42" s="50">
        <v>0</v>
      </c>
      <c r="DZ42" s="443">
        <v>0</v>
      </c>
      <c r="EA42" s="443">
        <v>0</v>
      </c>
      <c r="EB42" s="50">
        <v>317.30000000001019</v>
      </c>
      <c r="EC42" s="408"/>
      <c r="ED42" s="50">
        <v>0</v>
      </c>
      <c r="EE42" s="50">
        <v>0</v>
      </c>
      <c r="EF42" s="50">
        <v>0</v>
      </c>
      <c r="EG42" s="50">
        <v>295.00000000000728</v>
      </c>
      <c r="EH42" s="408"/>
      <c r="EI42" s="50">
        <v>0</v>
      </c>
      <c r="EJ42" s="50">
        <v>0</v>
      </c>
      <c r="EK42" s="50">
        <v>0</v>
      </c>
      <c r="EL42" s="50">
        <v>421.40000000000146</v>
      </c>
      <c r="EM42" s="408"/>
      <c r="EN42" s="50">
        <v>0</v>
      </c>
      <c r="EO42" s="50">
        <v>0</v>
      </c>
      <c r="EP42" s="50">
        <v>0</v>
      </c>
      <c r="EQ42" s="50">
        <v>239.70000000000437</v>
      </c>
      <c r="ER42" s="408"/>
      <c r="ES42" s="50">
        <v>0</v>
      </c>
      <c r="ET42" s="50">
        <v>0</v>
      </c>
      <c r="EU42" s="50">
        <v>0</v>
      </c>
      <c r="EV42" s="50">
        <v>3785.1000000000022</v>
      </c>
      <c r="EW42" s="408"/>
      <c r="EX42" s="443">
        <v>0</v>
      </c>
      <c r="EY42" s="443">
        <v>0</v>
      </c>
      <c r="EZ42" s="443">
        <v>0</v>
      </c>
      <c r="FA42" s="50">
        <v>104.60000000000218</v>
      </c>
      <c r="FB42" s="408"/>
      <c r="FC42" s="50">
        <v>0</v>
      </c>
      <c r="FD42" s="50">
        <v>0</v>
      </c>
      <c r="FE42" s="50">
        <v>0</v>
      </c>
      <c r="FF42" s="50">
        <v>218.49999999999997</v>
      </c>
      <c r="FG42" s="408"/>
      <c r="FH42" s="50">
        <v>0</v>
      </c>
      <c r="FI42" s="50">
        <v>0</v>
      </c>
      <c r="FJ42" s="50">
        <v>0</v>
      </c>
      <c r="FK42" s="50">
        <v>244.00000000000728</v>
      </c>
      <c r="FL42" s="408"/>
      <c r="FM42" s="443">
        <v>0</v>
      </c>
      <c r="FN42" s="443">
        <v>0</v>
      </c>
      <c r="FO42" s="443">
        <v>0</v>
      </c>
      <c r="FP42" s="50">
        <v>646</v>
      </c>
      <c r="FQ42" s="408"/>
      <c r="FR42" s="50">
        <v>0</v>
      </c>
      <c r="FS42" s="50">
        <v>0</v>
      </c>
      <c r="FT42" s="50">
        <v>0</v>
      </c>
      <c r="FU42" s="50">
        <v>372.50000000000364</v>
      </c>
      <c r="FV42" s="408"/>
      <c r="FW42" s="474">
        <v>0</v>
      </c>
      <c r="FX42" s="474">
        <v>0</v>
      </c>
      <c r="FY42" s="474">
        <v>0</v>
      </c>
      <c r="FZ42" s="50">
        <v>1150.0999999999374</v>
      </c>
      <c r="GA42" s="408"/>
      <c r="GB42" s="50">
        <v>0</v>
      </c>
      <c r="GC42" s="50">
        <v>0</v>
      </c>
      <c r="GD42" s="50">
        <v>0</v>
      </c>
      <c r="GE42" s="50">
        <v>385</v>
      </c>
      <c r="GF42" s="408"/>
      <c r="GG42" s="50">
        <v>0</v>
      </c>
      <c r="GH42" s="50">
        <v>0</v>
      </c>
      <c r="GI42" s="50">
        <v>0</v>
      </c>
      <c r="GJ42" s="50">
        <v>0</v>
      </c>
      <c r="GK42" s="408"/>
      <c r="GL42" s="40"/>
      <c r="GM42" s="18"/>
      <c r="GN42" s="9"/>
      <c r="GO42" s="37"/>
      <c r="GT42" s="143"/>
      <c r="GU42" s="402"/>
      <c r="HC42" s="143"/>
      <c r="HD42" s="402"/>
      <c r="HM42" s="402"/>
      <c r="HV42" s="402"/>
      <c r="IE42" s="402"/>
      <c r="IN42" s="402"/>
      <c r="IW42" s="402"/>
      <c r="JF42" s="402"/>
      <c r="JO42" s="402"/>
      <c r="JX42" s="402"/>
      <c r="KG42" s="402"/>
      <c r="KP42" s="402"/>
      <c r="LQ42" s="402"/>
      <c r="LZ42" s="402"/>
      <c r="MI42" s="402"/>
      <c r="MR42" s="402"/>
      <c r="NA42" s="402"/>
      <c r="NJ42" s="402"/>
      <c r="NP42" s="37"/>
    </row>
    <row r="43" spans="1:381" ht="18">
      <c r="A43" s="84" t="s">
        <v>1887</v>
      </c>
      <c r="B43" s="46">
        <f>SUM(D43:ZZ43)</f>
        <v>37504.687499999978</v>
      </c>
      <c r="C43" s="42"/>
      <c r="D43" s="50">
        <v>0</v>
      </c>
      <c r="E43" s="50">
        <v>0</v>
      </c>
      <c r="F43" s="50">
        <v>686.47500000000002</v>
      </c>
      <c r="G43" s="50">
        <v>90.2</v>
      </c>
      <c r="H43" s="408"/>
      <c r="I43" s="50">
        <v>0</v>
      </c>
      <c r="J43" s="50">
        <v>0</v>
      </c>
      <c r="K43" s="50">
        <v>0</v>
      </c>
      <c r="L43" s="50">
        <v>551.60000000000014</v>
      </c>
      <c r="M43" s="408"/>
      <c r="N43" s="50">
        <v>0</v>
      </c>
      <c r="O43" s="50">
        <v>447</v>
      </c>
      <c r="P43" s="50">
        <v>323.54999999999995</v>
      </c>
      <c r="Q43" s="50">
        <v>476.30000000000018</v>
      </c>
      <c r="R43" s="408"/>
      <c r="S43" s="396">
        <v>0</v>
      </c>
      <c r="T43" s="50">
        <v>122.5</v>
      </c>
      <c r="U43" s="438">
        <v>371.85000000000048</v>
      </c>
      <c r="V43" s="50">
        <v>9.6000000000003638</v>
      </c>
      <c r="W43" s="408"/>
      <c r="X43" s="50">
        <v>0</v>
      </c>
      <c r="Y43" s="50">
        <v>159.40000000000009</v>
      </c>
      <c r="Z43" s="50">
        <v>276.97500000000048</v>
      </c>
      <c r="AA43" s="50">
        <v>60.000000000000455</v>
      </c>
      <c r="AB43" s="408"/>
      <c r="AC43" s="50">
        <v>0</v>
      </c>
      <c r="AD43" s="50">
        <v>266.75</v>
      </c>
      <c r="AE43" s="50">
        <v>278.81250000000034</v>
      </c>
      <c r="AF43" s="50">
        <v>494.89999999999964</v>
      </c>
      <c r="AG43" s="408"/>
      <c r="AH43" s="50">
        <v>0</v>
      </c>
      <c r="AI43" s="50">
        <v>384.54999999999995</v>
      </c>
      <c r="AJ43" s="50">
        <v>406.79999999999973</v>
      </c>
      <c r="AK43" s="50">
        <v>601.70000000000027</v>
      </c>
      <c r="AL43" s="408"/>
      <c r="AM43" s="396">
        <v>0</v>
      </c>
      <c r="AN43" s="396">
        <v>80.150000000000091</v>
      </c>
      <c r="AO43" s="396">
        <v>484.76250000000027</v>
      </c>
      <c r="AP43" s="50">
        <v>321.30000000000018</v>
      </c>
      <c r="AQ43" s="408"/>
      <c r="AR43" s="50">
        <v>0</v>
      </c>
      <c r="AS43" s="50">
        <v>84</v>
      </c>
      <c r="AT43" s="50">
        <v>374.10000000000014</v>
      </c>
      <c r="AU43" s="50">
        <v>16.5</v>
      </c>
      <c r="AV43" s="408"/>
      <c r="AW43" s="50">
        <v>0</v>
      </c>
      <c r="AX43" s="50">
        <v>172.74999999999955</v>
      </c>
      <c r="AY43" s="50">
        <v>40.950000000000955</v>
      </c>
      <c r="AZ43" s="50">
        <v>430.19999999999982</v>
      </c>
      <c r="BA43" s="408"/>
      <c r="BB43" s="50">
        <v>0</v>
      </c>
      <c r="BC43" s="50">
        <v>217.95000000000005</v>
      </c>
      <c r="BD43" s="50">
        <v>425.25000000000068</v>
      </c>
      <c r="BE43" s="50">
        <v>135.5</v>
      </c>
      <c r="BF43" s="408"/>
      <c r="BG43" s="50">
        <v>0</v>
      </c>
      <c r="BH43" s="50">
        <v>121.5499999999995</v>
      </c>
      <c r="BI43" s="50">
        <v>274.91250000000082</v>
      </c>
      <c r="BJ43" s="50">
        <v>26.400000000000002</v>
      </c>
      <c r="BK43" s="408"/>
      <c r="BL43" s="50">
        <v>0</v>
      </c>
      <c r="BM43" s="50">
        <v>100.49999999999909</v>
      </c>
      <c r="BN43" s="50">
        <v>334.42500000000041</v>
      </c>
      <c r="BO43" s="50">
        <v>112.5</v>
      </c>
      <c r="BP43" s="408"/>
      <c r="BQ43" s="50">
        <v>0</v>
      </c>
      <c r="BR43" s="50">
        <v>152.94999999999936</v>
      </c>
      <c r="BS43" s="50">
        <v>426.07500000000095</v>
      </c>
      <c r="BT43" s="50">
        <v>211.09999999999945</v>
      </c>
      <c r="BU43" s="408"/>
      <c r="BV43" s="50">
        <v>0</v>
      </c>
      <c r="BW43" s="50">
        <v>518.39999999999964</v>
      </c>
      <c r="BX43" s="50">
        <v>215.69999999999891</v>
      </c>
      <c r="BY43" s="50">
        <v>347.80000000000018</v>
      </c>
      <c r="BZ43" s="408"/>
      <c r="CA43" s="50">
        <v>0</v>
      </c>
      <c r="CB43" s="50">
        <v>82.000000000001819</v>
      </c>
      <c r="CC43" s="50">
        <v>438.67499999999973</v>
      </c>
      <c r="CD43" s="50">
        <v>66.000000000000909</v>
      </c>
      <c r="CE43" s="408"/>
      <c r="CF43" s="50">
        <v>0</v>
      </c>
      <c r="CG43" s="50">
        <v>174.49999999999909</v>
      </c>
      <c r="CH43" s="50">
        <v>413.09999999999945</v>
      </c>
      <c r="CI43" s="50">
        <v>174.89999999999964</v>
      </c>
      <c r="CJ43" s="408"/>
      <c r="CK43" s="50">
        <v>0</v>
      </c>
      <c r="CL43" s="50">
        <v>187.74999999999909</v>
      </c>
      <c r="CM43" s="50">
        <v>388.94999999999754</v>
      </c>
      <c r="CN43" s="50">
        <v>142.5</v>
      </c>
      <c r="CO43" s="408"/>
      <c r="CP43" s="443">
        <v>0</v>
      </c>
      <c r="CQ43" s="443">
        <v>241.49999999999909</v>
      </c>
      <c r="CR43" s="443">
        <v>311.51249999999891</v>
      </c>
      <c r="CS43" s="50">
        <v>206.09999999999945</v>
      </c>
      <c r="CT43" s="408"/>
      <c r="CU43" s="50">
        <v>0</v>
      </c>
      <c r="CV43" s="50">
        <v>127.94999999999936</v>
      </c>
      <c r="CW43" s="50">
        <v>83.924999999999727</v>
      </c>
      <c r="CX43" s="50">
        <v>187.69999999999891</v>
      </c>
      <c r="CY43" s="408"/>
      <c r="CZ43" s="50">
        <v>0</v>
      </c>
      <c r="DA43" s="50">
        <v>78.250000000001819</v>
      </c>
      <c r="DB43" s="50">
        <v>92.249999999998636</v>
      </c>
      <c r="DC43" s="50">
        <v>31.5</v>
      </c>
      <c r="DD43" s="408"/>
      <c r="DE43" s="443">
        <v>0</v>
      </c>
      <c r="DF43" s="443">
        <v>887.80000000000064</v>
      </c>
      <c r="DG43" s="443">
        <v>967.2000000000005</v>
      </c>
      <c r="DH43" s="50">
        <v>1546.8999999999969</v>
      </c>
      <c r="DI43" s="408"/>
      <c r="DJ43" s="443">
        <v>0</v>
      </c>
      <c r="DK43" s="443">
        <v>83.200000000001637</v>
      </c>
      <c r="DL43" s="443">
        <v>164.17499999999973</v>
      </c>
      <c r="DM43" s="50">
        <v>590.59999999999673</v>
      </c>
      <c r="DN43" s="408"/>
      <c r="DO43" s="50">
        <v>0</v>
      </c>
      <c r="DP43" s="50">
        <v>193.10000000000218</v>
      </c>
      <c r="DQ43" s="50">
        <v>32.09999999999809</v>
      </c>
      <c r="DR43" s="50">
        <v>507.99999999999636</v>
      </c>
      <c r="DS43" s="408"/>
      <c r="DT43" s="50">
        <v>0</v>
      </c>
      <c r="DU43" s="50">
        <v>1648.0000000000373</v>
      </c>
      <c r="DV43" s="50">
        <v>2178.2249999999763</v>
      </c>
      <c r="DW43" s="50">
        <v>2167.9000000000015</v>
      </c>
      <c r="DX43" s="408"/>
      <c r="DY43" s="50">
        <v>0</v>
      </c>
      <c r="DZ43" s="443">
        <v>129.94999999999982</v>
      </c>
      <c r="EA43" s="443">
        <v>76.499999999997272</v>
      </c>
      <c r="EB43" s="50">
        <v>389.40000000000146</v>
      </c>
      <c r="EC43" s="408"/>
      <c r="ED43" s="50">
        <v>0</v>
      </c>
      <c r="EE43" s="50">
        <v>272.30000000000018</v>
      </c>
      <c r="EF43" s="50">
        <v>251.02499999999782</v>
      </c>
      <c r="EG43" s="50">
        <v>359.59999999999854</v>
      </c>
      <c r="EH43" s="408"/>
      <c r="EI43" s="50">
        <v>0</v>
      </c>
      <c r="EJ43" s="50">
        <v>122.35000000000218</v>
      </c>
      <c r="EK43" s="50">
        <v>0</v>
      </c>
      <c r="EL43" s="50">
        <v>15</v>
      </c>
      <c r="EM43" s="408"/>
      <c r="EN43" s="50">
        <v>0</v>
      </c>
      <c r="EO43" s="50">
        <v>0</v>
      </c>
      <c r="EP43" s="50">
        <v>313.049999999997</v>
      </c>
      <c r="EQ43" s="50">
        <v>37.800000000001091</v>
      </c>
      <c r="ER43" s="408"/>
      <c r="ES43" s="50">
        <v>0</v>
      </c>
      <c r="ET43" s="50">
        <v>1210.7499999999782</v>
      </c>
      <c r="EU43" s="50">
        <v>625.72499999999991</v>
      </c>
      <c r="EV43" s="50">
        <v>2055.6999999999935</v>
      </c>
      <c r="EW43" s="408"/>
      <c r="EX43" s="443">
        <v>0</v>
      </c>
      <c r="EY43" s="443">
        <v>146.25000000000182</v>
      </c>
      <c r="EZ43" s="443">
        <v>189.52499999999509</v>
      </c>
      <c r="FA43" s="50">
        <v>70.399999999999636</v>
      </c>
      <c r="FB43" s="408"/>
      <c r="FC43" s="50">
        <v>0</v>
      </c>
      <c r="FD43" s="50">
        <v>0</v>
      </c>
      <c r="FE43" s="50">
        <v>251.88749999999618</v>
      </c>
      <c r="FF43" s="50">
        <v>299.89999999999998</v>
      </c>
      <c r="FG43" s="408"/>
      <c r="FH43" s="50">
        <v>0</v>
      </c>
      <c r="FI43" s="50">
        <v>0</v>
      </c>
      <c r="FJ43" s="50">
        <v>323.69999999999891</v>
      </c>
      <c r="FK43" s="50">
        <v>301.399999999996</v>
      </c>
      <c r="FL43" s="408"/>
      <c r="FM43" s="443">
        <v>0</v>
      </c>
      <c r="FN43" s="443">
        <v>275.57500000000073</v>
      </c>
      <c r="FO43" s="443">
        <v>183.97500000000218</v>
      </c>
      <c r="FP43" s="50">
        <v>342.5</v>
      </c>
      <c r="FQ43" s="408"/>
      <c r="FR43" s="50">
        <v>0</v>
      </c>
      <c r="FS43" s="50">
        <v>0</v>
      </c>
      <c r="FT43" s="50">
        <v>0</v>
      </c>
      <c r="FU43" s="50">
        <v>38.600000000000364</v>
      </c>
      <c r="FV43" s="408"/>
      <c r="FW43" s="474">
        <v>0</v>
      </c>
      <c r="FX43" s="474">
        <v>646</v>
      </c>
      <c r="FY43" s="474">
        <v>413.92500000000655</v>
      </c>
      <c r="FZ43" s="50">
        <v>636.60000000002765</v>
      </c>
      <c r="GA43" s="408"/>
      <c r="GB43" s="50">
        <v>0</v>
      </c>
      <c r="GC43" s="50">
        <v>250.87500000000182</v>
      </c>
      <c r="GD43" s="50">
        <v>174.37499999999454</v>
      </c>
      <c r="GE43" s="50">
        <v>357.5</v>
      </c>
      <c r="GF43" s="408"/>
      <c r="GG43" s="50">
        <v>0</v>
      </c>
      <c r="GH43" s="50">
        <v>711.59999999999945</v>
      </c>
      <c r="GI43" s="50">
        <v>0</v>
      </c>
      <c r="GJ43" s="50">
        <v>0</v>
      </c>
      <c r="GK43" s="408"/>
      <c r="GL43" s="467"/>
      <c r="GM43" s="327"/>
      <c r="GN43" s="9"/>
      <c r="GO43" s="37"/>
    </row>
    <row r="44" spans="1:381" ht="18">
      <c r="A44" s="41" t="s">
        <v>17</v>
      </c>
      <c r="B44" s="46">
        <f>SUM(D44:ZZ44)</f>
        <v>58157.850000000122</v>
      </c>
      <c r="C44" s="42"/>
      <c r="D44" s="50">
        <v>0</v>
      </c>
      <c r="E44" s="50">
        <v>0</v>
      </c>
      <c r="F44" s="50">
        <v>264.14999999999998</v>
      </c>
      <c r="G44" s="50">
        <v>314.79999999999995</v>
      </c>
      <c r="H44" s="408"/>
      <c r="I44" s="50">
        <v>69.450000000000017</v>
      </c>
      <c r="J44" s="50">
        <v>0</v>
      </c>
      <c r="K44" s="50">
        <v>0</v>
      </c>
      <c r="L44" s="50">
        <v>319.89999999999998</v>
      </c>
      <c r="M44" s="408"/>
      <c r="N44" s="50">
        <v>108.12499999999994</v>
      </c>
      <c r="O44" s="50">
        <v>397.94999999999993</v>
      </c>
      <c r="P44" s="50">
        <v>369.15000000000055</v>
      </c>
      <c r="Q44" s="50">
        <v>549.60000000000014</v>
      </c>
      <c r="R44" s="408"/>
      <c r="S44" s="396">
        <v>13.325000000000045</v>
      </c>
      <c r="T44" s="50">
        <v>168.14999999999998</v>
      </c>
      <c r="U44" s="438">
        <v>129.37500000000051</v>
      </c>
      <c r="V44" s="50">
        <v>231.80000000000018</v>
      </c>
      <c r="W44" s="408"/>
      <c r="X44" s="50">
        <v>127.04999999999995</v>
      </c>
      <c r="Y44" s="50">
        <v>408.99999999999972</v>
      </c>
      <c r="Z44" s="50">
        <v>224.25</v>
      </c>
      <c r="AA44" s="50">
        <v>224.40000000000009</v>
      </c>
      <c r="AB44" s="408"/>
      <c r="AC44" s="50">
        <v>181.52499999999998</v>
      </c>
      <c r="AD44" s="50">
        <v>359.75</v>
      </c>
      <c r="AE44" s="50">
        <v>762.82499999999959</v>
      </c>
      <c r="AF44" s="50">
        <v>715.29999999999973</v>
      </c>
      <c r="AG44" s="408"/>
      <c r="AH44" s="50">
        <v>111.07499999999982</v>
      </c>
      <c r="AI44" s="50">
        <v>520.99999999999955</v>
      </c>
      <c r="AJ44" s="50">
        <v>809.3999999999985</v>
      </c>
      <c r="AK44" s="50">
        <v>681.80000000000018</v>
      </c>
      <c r="AL44" s="408"/>
      <c r="AM44" s="396">
        <v>112.77499999999998</v>
      </c>
      <c r="AN44" s="396">
        <v>233.5</v>
      </c>
      <c r="AO44" s="396">
        <v>192.5249999999985</v>
      </c>
      <c r="AP44" s="50">
        <v>608.5</v>
      </c>
      <c r="AQ44" s="408"/>
      <c r="AR44" s="50">
        <v>0</v>
      </c>
      <c r="AS44" s="50">
        <v>152.55000000000018</v>
      </c>
      <c r="AT44" s="50">
        <v>268.27499999999782</v>
      </c>
      <c r="AU44" s="50">
        <v>290.49999999999994</v>
      </c>
      <c r="AV44" s="408"/>
      <c r="AW44" s="50">
        <v>0</v>
      </c>
      <c r="AX44" s="50">
        <v>263.45000000000027</v>
      </c>
      <c r="AY44" s="50">
        <v>303.82499999999891</v>
      </c>
      <c r="AZ44" s="50">
        <v>983.09999999999945</v>
      </c>
      <c r="BA44" s="408"/>
      <c r="BB44" s="50">
        <v>0</v>
      </c>
      <c r="BC44" s="50">
        <v>124.40000000000055</v>
      </c>
      <c r="BD44" s="50">
        <v>116.99999999999795</v>
      </c>
      <c r="BE44" s="50">
        <v>499.2</v>
      </c>
      <c r="BF44" s="408"/>
      <c r="BG44" s="50">
        <v>27.724999999999909</v>
      </c>
      <c r="BH44" s="50">
        <v>146.35000000000082</v>
      </c>
      <c r="BI44" s="50">
        <v>79.124999999997272</v>
      </c>
      <c r="BJ44" s="50">
        <v>216</v>
      </c>
      <c r="BK44" s="408"/>
      <c r="BL44" s="50">
        <v>0</v>
      </c>
      <c r="BM44" s="50">
        <v>102.25000000000045</v>
      </c>
      <c r="BN44" s="50">
        <v>143.54999999999905</v>
      </c>
      <c r="BO44" s="50">
        <v>124.1</v>
      </c>
      <c r="BP44" s="408"/>
      <c r="BQ44" s="50">
        <v>95.999999999999545</v>
      </c>
      <c r="BR44" s="50">
        <v>186.35000000000082</v>
      </c>
      <c r="BS44" s="50">
        <v>132.74999999999932</v>
      </c>
      <c r="BT44" s="50">
        <v>488.5</v>
      </c>
      <c r="BU44" s="408"/>
      <c r="BV44" s="50">
        <v>0</v>
      </c>
      <c r="BW44" s="50">
        <v>401.50000000000136</v>
      </c>
      <c r="BX44" s="50">
        <v>796.04999999999973</v>
      </c>
      <c r="BY44" s="50">
        <v>450.90000000000055</v>
      </c>
      <c r="BZ44" s="408"/>
      <c r="CA44" s="50">
        <v>0</v>
      </c>
      <c r="CB44" s="50">
        <v>246</v>
      </c>
      <c r="CC44" s="50">
        <v>97.500000000000682</v>
      </c>
      <c r="CD44" s="50">
        <v>333.29999999999927</v>
      </c>
      <c r="CE44" s="408"/>
      <c r="CF44" s="50">
        <v>0</v>
      </c>
      <c r="CG44" s="50">
        <v>216.35000000000127</v>
      </c>
      <c r="CH44" s="50">
        <v>107.99999999999932</v>
      </c>
      <c r="CI44" s="50">
        <v>473.5</v>
      </c>
      <c r="CJ44" s="408"/>
      <c r="CK44" s="50">
        <v>27.950000000000273</v>
      </c>
      <c r="CL44" s="50">
        <v>238.80000000000291</v>
      </c>
      <c r="CM44" s="50">
        <v>249.22500000000082</v>
      </c>
      <c r="CN44" s="50">
        <v>384.90000000000003</v>
      </c>
      <c r="CO44" s="408"/>
      <c r="CP44" s="443">
        <v>135.84999999999991</v>
      </c>
      <c r="CQ44" s="443">
        <v>285.30000000000109</v>
      </c>
      <c r="CR44" s="443">
        <v>478.19999999999891</v>
      </c>
      <c r="CS44" s="50">
        <v>431.89999999999782</v>
      </c>
      <c r="CT44" s="408"/>
      <c r="CU44" s="50">
        <v>0</v>
      </c>
      <c r="CV44" s="50">
        <v>158.25</v>
      </c>
      <c r="CW44" s="50">
        <v>224.62499999999727</v>
      </c>
      <c r="CX44" s="50">
        <v>646</v>
      </c>
      <c r="CY44" s="408"/>
      <c r="CZ44" s="50">
        <v>0</v>
      </c>
      <c r="DA44" s="50">
        <v>66.500000000003638</v>
      </c>
      <c r="DB44" s="50">
        <v>0</v>
      </c>
      <c r="DC44" s="50">
        <v>302.7</v>
      </c>
      <c r="DD44" s="408"/>
      <c r="DE44" s="443">
        <v>109.72499999999945</v>
      </c>
      <c r="DF44" s="443">
        <v>1329.125</v>
      </c>
      <c r="DG44" s="443">
        <v>1219.5000000000002</v>
      </c>
      <c r="DH44" s="50">
        <v>2482.3000000000011</v>
      </c>
      <c r="DI44" s="408"/>
      <c r="DJ44" s="443">
        <v>259.27500000000009</v>
      </c>
      <c r="DK44" s="443">
        <v>193.40000000000055</v>
      </c>
      <c r="DL44" s="443">
        <v>592.94999999999891</v>
      </c>
      <c r="DM44" s="50">
        <v>932.10000000000036</v>
      </c>
      <c r="DN44" s="408"/>
      <c r="DO44" s="50">
        <v>0</v>
      </c>
      <c r="DP44" s="50">
        <v>182.25000000000091</v>
      </c>
      <c r="DQ44" s="50">
        <v>885.37500000000136</v>
      </c>
      <c r="DR44" s="50">
        <v>1366.8000000000011</v>
      </c>
      <c r="DS44" s="408"/>
      <c r="DT44" s="50">
        <v>1010.4749999999995</v>
      </c>
      <c r="DU44" s="50">
        <v>1655.2000000000162</v>
      </c>
      <c r="DV44" s="50">
        <v>3721.9500000000126</v>
      </c>
      <c r="DW44" s="50">
        <v>3729.7500000000036</v>
      </c>
      <c r="DX44" s="408"/>
      <c r="DY44" s="50">
        <v>0</v>
      </c>
      <c r="DZ44" s="443">
        <v>145.90000000000327</v>
      </c>
      <c r="EA44" s="443">
        <v>257.10000000000218</v>
      </c>
      <c r="EB44" s="50">
        <v>279.200000000008</v>
      </c>
      <c r="EC44" s="408"/>
      <c r="ED44" s="50">
        <v>116.75000000000023</v>
      </c>
      <c r="EE44" s="50">
        <v>185.40000000000146</v>
      </c>
      <c r="EF44" s="50">
        <v>224.85000000000218</v>
      </c>
      <c r="EG44" s="50">
        <v>404.60000000000582</v>
      </c>
      <c r="EH44" s="408"/>
      <c r="EI44" s="50">
        <v>47.249999999999545</v>
      </c>
      <c r="EJ44" s="50">
        <v>261.55000000000109</v>
      </c>
      <c r="EK44" s="50">
        <v>0</v>
      </c>
      <c r="EL44" s="50">
        <v>318.80000000000291</v>
      </c>
      <c r="EM44" s="408"/>
      <c r="EN44" s="50">
        <v>0</v>
      </c>
      <c r="EO44" s="50">
        <v>0</v>
      </c>
      <c r="EP44" s="50">
        <v>139.12500000000273</v>
      </c>
      <c r="EQ44" s="50">
        <v>62</v>
      </c>
      <c r="ER44" s="408"/>
      <c r="ES44" s="50">
        <v>716.89999999997417</v>
      </c>
      <c r="ET44" s="50">
        <v>1541.3500000001332</v>
      </c>
      <c r="EU44" s="50">
        <v>2161.5</v>
      </c>
      <c r="EV44" s="50">
        <v>3463.1999999999971</v>
      </c>
      <c r="EW44" s="408"/>
      <c r="EX44" s="443">
        <v>3.1499999999998636</v>
      </c>
      <c r="EY44" s="443">
        <v>89.850000000002183</v>
      </c>
      <c r="EZ44" s="443">
        <v>117</v>
      </c>
      <c r="FA44" s="50">
        <v>149.40000000000146</v>
      </c>
      <c r="FB44" s="408"/>
      <c r="FC44" s="50">
        <v>0</v>
      </c>
      <c r="FD44" s="50">
        <v>0</v>
      </c>
      <c r="FE44" s="50">
        <v>212.09999999999945</v>
      </c>
      <c r="FF44" s="50">
        <v>479.2</v>
      </c>
      <c r="FG44" s="408"/>
      <c r="FH44" s="50">
        <v>0</v>
      </c>
      <c r="FI44" s="50">
        <v>0</v>
      </c>
      <c r="FJ44" s="50">
        <v>329.77499999999782</v>
      </c>
      <c r="FK44" s="50">
        <v>330.25000000000364</v>
      </c>
      <c r="FL44" s="408"/>
      <c r="FM44" s="443">
        <v>89.625000000000455</v>
      </c>
      <c r="FN44" s="443">
        <v>267.65000000000509</v>
      </c>
      <c r="FO44" s="443">
        <v>388.04999999999563</v>
      </c>
      <c r="FP44" s="50">
        <v>495.7</v>
      </c>
      <c r="FQ44" s="408"/>
      <c r="FR44" s="50">
        <v>0</v>
      </c>
      <c r="FS44" s="50">
        <v>0</v>
      </c>
      <c r="FT44" s="50">
        <v>0</v>
      </c>
      <c r="FU44" s="50">
        <v>423.60000000000218</v>
      </c>
      <c r="FV44" s="408"/>
      <c r="FW44" s="474">
        <v>283.95000000000027</v>
      </c>
      <c r="FX44" s="474">
        <v>564.05000000000655</v>
      </c>
      <c r="FY44" s="474">
        <v>812.24999999999454</v>
      </c>
      <c r="FZ44" s="50">
        <v>934.39999999997531</v>
      </c>
      <c r="GA44" s="408"/>
      <c r="GB44" s="50">
        <v>80.499999999999091</v>
      </c>
      <c r="GC44" s="50">
        <v>157.75000000000909</v>
      </c>
      <c r="GD44" s="50">
        <v>246.00000000000273</v>
      </c>
      <c r="GE44" s="50">
        <v>468.5</v>
      </c>
      <c r="GF44" s="408"/>
      <c r="GG44" s="50">
        <v>0</v>
      </c>
      <c r="GH44" s="50">
        <v>530.70000000000073</v>
      </c>
      <c r="GI44" s="50">
        <v>0</v>
      </c>
      <c r="GJ44" s="50">
        <v>0</v>
      </c>
      <c r="GK44" s="408"/>
      <c r="GL44" s="467"/>
      <c r="GM44" s="419"/>
      <c r="GN44" s="1"/>
      <c r="GO44" s="37"/>
      <c r="GU44" s="9"/>
      <c r="HD44" s="9"/>
      <c r="HM44" s="9"/>
      <c r="HV44" s="9"/>
      <c r="IE44" s="9"/>
      <c r="IN44" s="9"/>
      <c r="IW44" s="9"/>
      <c r="JF44" s="9"/>
      <c r="JO44" s="9"/>
      <c r="JX44" s="9"/>
      <c r="KG44" s="9"/>
      <c r="KP44" s="9"/>
      <c r="LQ44" s="9"/>
      <c r="LZ44" s="9"/>
      <c r="MI44" s="9"/>
      <c r="MR44" s="9"/>
      <c r="NA44" s="9"/>
      <c r="NJ44" s="9"/>
      <c r="NL44" s="9"/>
      <c r="NN44" s="9"/>
      <c r="NP44" s="9"/>
    </row>
    <row r="45" spans="1:381" s="39" customFormat="1" ht="18">
      <c r="A45" s="41" t="s">
        <v>714</v>
      </c>
      <c r="B45" s="46">
        <f>SUM(D45:ZZ45)</f>
        <v>51435.662500000115</v>
      </c>
      <c r="C45" s="42"/>
      <c r="D45" s="50">
        <v>0</v>
      </c>
      <c r="E45" s="50">
        <v>0</v>
      </c>
      <c r="F45" s="50">
        <v>180.15</v>
      </c>
      <c r="G45" s="50">
        <v>20.599999999999994</v>
      </c>
      <c r="H45" s="408"/>
      <c r="I45" s="50">
        <v>47.75</v>
      </c>
      <c r="J45" s="50">
        <v>0</v>
      </c>
      <c r="K45" s="50">
        <v>0</v>
      </c>
      <c r="L45" s="50">
        <v>85.800000000000068</v>
      </c>
      <c r="M45" s="408"/>
      <c r="N45" s="50">
        <v>83.150000000000034</v>
      </c>
      <c r="O45" s="50">
        <v>259.89999999999998</v>
      </c>
      <c r="P45" s="50">
        <v>503.58749999999998</v>
      </c>
      <c r="Q45" s="50">
        <v>520.60000000000082</v>
      </c>
      <c r="R45" s="408"/>
      <c r="S45" s="396">
        <v>35.375000000000057</v>
      </c>
      <c r="T45" s="50">
        <v>146.54999999999995</v>
      </c>
      <c r="U45" s="438">
        <v>261.37499999999983</v>
      </c>
      <c r="V45" s="50">
        <v>510.39999999999986</v>
      </c>
      <c r="W45" s="408"/>
      <c r="X45" s="50">
        <v>54.724999999999795</v>
      </c>
      <c r="Y45" s="50">
        <v>377.29999999999995</v>
      </c>
      <c r="Z45" s="50">
        <v>252.37499999999983</v>
      </c>
      <c r="AA45" s="50">
        <v>267.50000000000045</v>
      </c>
      <c r="AB45" s="408"/>
      <c r="AC45" s="50">
        <v>91.299999999999727</v>
      </c>
      <c r="AD45" s="50">
        <v>343.2000000000001</v>
      </c>
      <c r="AE45" s="50">
        <v>505.7249999999994</v>
      </c>
      <c r="AF45" s="50">
        <v>839.00000000000045</v>
      </c>
      <c r="AG45" s="408"/>
      <c r="AH45" s="50">
        <v>196.24999999999957</v>
      </c>
      <c r="AI45" s="50">
        <v>432.10000000000059</v>
      </c>
      <c r="AJ45" s="50">
        <v>706.42499999999973</v>
      </c>
      <c r="AK45" s="50">
        <v>601.59999999999991</v>
      </c>
      <c r="AL45" s="408"/>
      <c r="AM45" s="396">
        <v>70.449999999999818</v>
      </c>
      <c r="AN45" s="396">
        <v>275</v>
      </c>
      <c r="AO45" s="396">
        <v>190.31249999999932</v>
      </c>
      <c r="AP45" s="50">
        <v>673.50000000000091</v>
      </c>
      <c r="AQ45" s="408"/>
      <c r="AR45" s="50">
        <v>70.624999999999545</v>
      </c>
      <c r="AS45" s="50">
        <v>248.75</v>
      </c>
      <c r="AT45" s="50">
        <v>442.875</v>
      </c>
      <c r="AU45" s="50">
        <v>419.1</v>
      </c>
      <c r="AV45" s="408"/>
      <c r="AW45" s="50">
        <v>0</v>
      </c>
      <c r="AX45" s="50">
        <v>157.20000000000027</v>
      </c>
      <c r="AY45" s="50">
        <v>12.825000000000273</v>
      </c>
      <c r="AZ45" s="50">
        <v>796.60000000000218</v>
      </c>
      <c r="BA45" s="408"/>
      <c r="BB45" s="50">
        <v>0</v>
      </c>
      <c r="BC45" s="50">
        <v>208.05000000000018</v>
      </c>
      <c r="BD45" s="50">
        <v>221.39999999999986</v>
      </c>
      <c r="BE45" s="50">
        <v>551.20000000000005</v>
      </c>
      <c r="BF45" s="408"/>
      <c r="BG45" s="50">
        <v>129.74999999999955</v>
      </c>
      <c r="BH45" s="50">
        <v>272.50000000000045</v>
      </c>
      <c r="BI45" s="50">
        <v>157.27500000000055</v>
      </c>
      <c r="BJ45" s="50">
        <v>458.4</v>
      </c>
      <c r="BK45" s="408"/>
      <c r="BL45" s="50">
        <v>0</v>
      </c>
      <c r="BM45" s="50">
        <v>127.60000000000036</v>
      </c>
      <c r="BN45" s="50">
        <v>257.73750000000109</v>
      </c>
      <c r="BO45" s="50">
        <v>516.29999999999995</v>
      </c>
      <c r="BP45" s="408"/>
      <c r="BQ45" s="50">
        <v>56.799999999999727</v>
      </c>
      <c r="BR45" s="50">
        <v>327.20000000000073</v>
      </c>
      <c r="BS45" s="50">
        <v>145.91250000000082</v>
      </c>
      <c r="BT45" s="50">
        <v>665.90000000000146</v>
      </c>
      <c r="BU45" s="408"/>
      <c r="BV45" s="50">
        <v>0</v>
      </c>
      <c r="BW45" s="50">
        <v>365.70000000000027</v>
      </c>
      <c r="BX45" s="50">
        <v>471.15000000000055</v>
      </c>
      <c r="BY45" s="50">
        <v>446.30000000000109</v>
      </c>
      <c r="BZ45" s="408"/>
      <c r="CA45" s="50">
        <v>0</v>
      </c>
      <c r="CB45" s="50">
        <v>223.89999999999964</v>
      </c>
      <c r="CC45" s="50">
        <v>124.79999999999973</v>
      </c>
      <c r="CD45" s="50">
        <v>743.60000000000036</v>
      </c>
      <c r="CE45" s="408"/>
      <c r="CF45" s="50">
        <v>0</v>
      </c>
      <c r="CG45" s="50">
        <v>273.15000000000009</v>
      </c>
      <c r="CH45" s="50">
        <v>251.62500000000136</v>
      </c>
      <c r="CI45" s="50">
        <v>315.39999999999782</v>
      </c>
      <c r="CJ45" s="408"/>
      <c r="CK45" s="50">
        <v>13.499999999999545</v>
      </c>
      <c r="CL45" s="50">
        <v>292.59999999999945</v>
      </c>
      <c r="CM45" s="50">
        <v>136.46249999999986</v>
      </c>
      <c r="CN45" s="50">
        <v>187.8</v>
      </c>
      <c r="CO45" s="408"/>
      <c r="CP45" s="443">
        <v>110.79999999999973</v>
      </c>
      <c r="CQ45" s="443">
        <v>214.949999999998</v>
      </c>
      <c r="CR45" s="443">
        <v>344.10000000000014</v>
      </c>
      <c r="CS45" s="50">
        <v>349.39999999999964</v>
      </c>
      <c r="CT45" s="408"/>
      <c r="CU45" s="50">
        <v>0</v>
      </c>
      <c r="CV45" s="50">
        <v>102.84999999999764</v>
      </c>
      <c r="CW45" s="50">
        <v>50.474999999998772</v>
      </c>
      <c r="CX45" s="50">
        <v>188.40000000000146</v>
      </c>
      <c r="CY45" s="408"/>
      <c r="CZ45" s="50">
        <v>0</v>
      </c>
      <c r="DA45" s="50">
        <v>83.200000000000728</v>
      </c>
      <c r="DB45" s="50">
        <v>26.999999999998636</v>
      </c>
      <c r="DC45" s="50">
        <v>49.7</v>
      </c>
      <c r="DD45" s="408"/>
      <c r="DE45" s="443">
        <v>363.42500000000109</v>
      </c>
      <c r="DF45" s="443">
        <v>1069.6999999999989</v>
      </c>
      <c r="DG45" s="443">
        <v>671.5499999999995</v>
      </c>
      <c r="DH45" s="50">
        <v>1443</v>
      </c>
      <c r="DI45" s="408"/>
      <c r="DJ45" s="443">
        <v>150.08750000000032</v>
      </c>
      <c r="DK45" s="443">
        <v>224.449999999998</v>
      </c>
      <c r="DL45" s="443">
        <v>443.54999999999995</v>
      </c>
      <c r="DM45" s="50">
        <v>551.70000000000073</v>
      </c>
      <c r="DN45" s="408"/>
      <c r="DO45" s="50">
        <v>0</v>
      </c>
      <c r="DP45" s="50">
        <v>363.44999999999891</v>
      </c>
      <c r="DQ45" s="50">
        <v>311.25</v>
      </c>
      <c r="DR45" s="50">
        <v>741.59999999999491</v>
      </c>
      <c r="DS45" s="408"/>
      <c r="DT45" s="50">
        <v>941.51250000000027</v>
      </c>
      <c r="DU45" s="50">
        <v>1503.2500000000091</v>
      </c>
      <c r="DV45" s="50">
        <v>3106.4624999999787</v>
      </c>
      <c r="DW45" s="50">
        <v>3837.600000000004</v>
      </c>
      <c r="DX45" s="408"/>
      <c r="DY45" s="50">
        <v>0</v>
      </c>
      <c r="DZ45" s="443">
        <v>50.25</v>
      </c>
      <c r="EA45" s="443">
        <v>279.75</v>
      </c>
      <c r="EB45" s="50">
        <v>264.50000000000728</v>
      </c>
      <c r="EC45" s="408"/>
      <c r="ED45" s="50">
        <v>166.59999999999968</v>
      </c>
      <c r="EE45" s="50">
        <v>40.600000000000364</v>
      </c>
      <c r="EF45" s="50">
        <v>156.67499999999973</v>
      </c>
      <c r="EG45" s="50">
        <v>307.90000000000509</v>
      </c>
      <c r="EH45" s="408"/>
      <c r="EI45" s="50">
        <v>118.07499999999982</v>
      </c>
      <c r="EJ45" s="50">
        <v>189.04999999999927</v>
      </c>
      <c r="EK45" s="50">
        <v>0</v>
      </c>
      <c r="EL45" s="50">
        <v>862.90000000000509</v>
      </c>
      <c r="EM45" s="408"/>
      <c r="EN45" s="50">
        <v>0</v>
      </c>
      <c r="EO45" s="50">
        <v>0</v>
      </c>
      <c r="EP45" s="50">
        <v>305.40000000000327</v>
      </c>
      <c r="EQ45" s="50">
        <v>299.70000000000437</v>
      </c>
      <c r="ER45" s="408"/>
      <c r="ES45" s="50">
        <v>531.10000000002265</v>
      </c>
      <c r="ET45" s="50">
        <v>1243.5500000000757</v>
      </c>
      <c r="EU45" s="50">
        <v>1624.125</v>
      </c>
      <c r="EV45" s="50">
        <v>2198.9000000000015</v>
      </c>
      <c r="EW45" s="408"/>
      <c r="EX45" s="443">
        <v>29.999999999999773</v>
      </c>
      <c r="EY45" s="443">
        <v>164.99999999999818</v>
      </c>
      <c r="EZ45" s="443">
        <v>150.15000000000327</v>
      </c>
      <c r="FA45" s="50">
        <v>13.500000000007276</v>
      </c>
      <c r="FB45" s="408"/>
      <c r="FC45" s="50">
        <v>0</v>
      </c>
      <c r="FD45" s="50">
        <v>0</v>
      </c>
      <c r="FE45" s="50">
        <v>148.27500000000055</v>
      </c>
      <c r="FF45" s="50">
        <v>428.7</v>
      </c>
      <c r="FG45" s="408"/>
      <c r="FH45" s="50">
        <v>0</v>
      </c>
      <c r="FI45" s="50">
        <v>0</v>
      </c>
      <c r="FJ45" s="50">
        <v>338.32499999999891</v>
      </c>
      <c r="FK45" s="50">
        <v>187.20000000000437</v>
      </c>
      <c r="FL45" s="408"/>
      <c r="FM45" s="443">
        <v>51.174999999999727</v>
      </c>
      <c r="FN45" s="443">
        <v>201.75000000000182</v>
      </c>
      <c r="FO45" s="443">
        <v>314.25</v>
      </c>
      <c r="FP45" s="50">
        <v>423</v>
      </c>
      <c r="FQ45" s="408"/>
      <c r="FR45" s="50">
        <v>0</v>
      </c>
      <c r="FS45" s="50">
        <v>0</v>
      </c>
      <c r="FT45" s="50">
        <v>0</v>
      </c>
      <c r="FU45" s="50">
        <v>154.49999999999636</v>
      </c>
      <c r="FV45" s="408"/>
      <c r="FW45" s="474">
        <v>252.61249999999973</v>
      </c>
      <c r="FX45" s="474">
        <v>666.70000000000618</v>
      </c>
      <c r="FY45" s="474">
        <v>604.20000000000709</v>
      </c>
      <c r="FZ45" s="50">
        <v>1229.3999999999783</v>
      </c>
      <c r="GA45" s="408"/>
      <c r="GB45" s="50">
        <v>51.000000000002728</v>
      </c>
      <c r="GC45" s="50">
        <v>164.25000000000364</v>
      </c>
      <c r="GD45" s="50">
        <v>229.5</v>
      </c>
      <c r="GE45" s="50">
        <v>409.5</v>
      </c>
      <c r="GF45" s="408"/>
      <c r="GG45" s="50">
        <v>0</v>
      </c>
      <c r="GH45" s="50">
        <v>718.14999999999964</v>
      </c>
      <c r="GI45" s="50">
        <v>0</v>
      </c>
      <c r="GJ45" s="50">
        <v>0</v>
      </c>
      <c r="GK45" s="408"/>
      <c r="GL45" s="40"/>
      <c r="GM45" s="419"/>
      <c r="GN45" s="9"/>
      <c r="GO45" s="37"/>
      <c r="GU45" s="402"/>
      <c r="HD45" s="402"/>
      <c r="HM45" s="402"/>
      <c r="HV45" s="402"/>
      <c r="IE45" s="402"/>
      <c r="IN45" s="402"/>
      <c r="IW45" s="402"/>
      <c r="JF45" s="402"/>
      <c r="JO45" s="402"/>
      <c r="JX45" s="402"/>
      <c r="KG45" s="402"/>
      <c r="KP45" s="402"/>
      <c r="LQ45" s="402"/>
      <c r="LZ45" s="402"/>
      <c r="MI45" s="402"/>
      <c r="MR45" s="402"/>
      <c r="NA45" s="402"/>
      <c r="NJ45" s="402"/>
      <c r="NP45" s="37"/>
    </row>
    <row r="46" spans="1:381" ht="18">
      <c r="A46" s="40" t="s">
        <v>162</v>
      </c>
      <c r="B46" s="46">
        <f>SUM(D46:ZZ46)</f>
        <v>56163.099999999875</v>
      </c>
      <c r="C46" s="42"/>
      <c r="D46" s="50">
        <v>0</v>
      </c>
      <c r="E46" s="50">
        <v>0</v>
      </c>
      <c r="F46" s="50">
        <v>123.14999999999999</v>
      </c>
      <c r="G46" s="50">
        <v>376.5</v>
      </c>
      <c r="H46" s="408"/>
      <c r="I46" s="50">
        <v>5.2499999999999858</v>
      </c>
      <c r="J46" s="50">
        <v>0</v>
      </c>
      <c r="K46" s="50">
        <v>0</v>
      </c>
      <c r="L46" s="50">
        <v>293.69999999999993</v>
      </c>
      <c r="M46" s="408"/>
      <c r="N46" s="50">
        <v>65.32499999999996</v>
      </c>
      <c r="O46" s="50">
        <v>199.9</v>
      </c>
      <c r="P46" s="50">
        <v>551.17500000000018</v>
      </c>
      <c r="Q46" s="50">
        <v>727.49999999999909</v>
      </c>
      <c r="R46" s="408"/>
      <c r="S46" s="396">
        <v>28.64999999999992</v>
      </c>
      <c r="T46" s="50">
        <v>62</v>
      </c>
      <c r="U46" s="438">
        <v>145.05000000000007</v>
      </c>
      <c r="V46" s="50">
        <v>217.5</v>
      </c>
      <c r="W46" s="408"/>
      <c r="X46" s="50">
        <v>40.85000000000025</v>
      </c>
      <c r="Y46" s="50">
        <v>329.69999999999982</v>
      </c>
      <c r="Z46" s="50">
        <v>188.92500000000007</v>
      </c>
      <c r="AA46" s="50">
        <v>330.39999999999964</v>
      </c>
      <c r="AB46" s="408"/>
      <c r="AC46" s="50">
        <v>132.57500000000005</v>
      </c>
      <c r="AD46" s="50">
        <v>298.39999999999986</v>
      </c>
      <c r="AE46" s="50">
        <v>515.85000000000014</v>
      </c>
      <c r="AF46" s="50">
        <v>751</v>
      </c>
      <c r="AG46" s="408"/>
      <c r="AH46" s="50">
        <v>100.55000000000018</v>
      </c>
      <c r="AI46" s="50">
        <v>484.60000000000008</v>
      </c>
      <c r="AJ46" s="50">
        <v>706.42500000000075</v>
      </c>
      <c r="AK46" s="50">
        <v>839.09999999999945</v>
      </c>
      <c r="AL46" s="408"/>
      <c r="AM46" s="396">
        <v>95.250000000000114</v>
      </c>
      <c r="AN46" s="396">
        <v>150.05000000000041</v>
      </c>
      <c r="AO46" s="396">
        <v>324.60000000000014</v>
      </c>
      <c r="AP46" s="50">
        <v>522.49999999999909</v>
      </c>
      <c r="AQ46" s="408"/>
      <c r="AR46" s="50">
        <v>24.725000000000364</v>
      </c>
      <c r="AS46" s="50">
        <v>99.050000000000182</v>
      </c>
      <c r="AT46" s="50">
        <v>355.27499999999986</v>
      </c>
      <c r="AU46" s="50">
        <v>463</v>
      </c>
      <c r="AV46" s="408"/>
      <c r="AW46" s="50">
        <v>0</v>
      </c>
      <c r="AX46" s="50">
        <v>105.10000000000036</v>
      </c>
      <c r="AY46" s="50">
        <v>608.69999999999959</v>
      </c>
      <c r="AZ46" s="50">
        <v>954.19999999999709</v>
      </c>
      <c r="BA46" s="408"/>
      <c r="BB46" s="50">
        <v>0</v>
      </c>
      <c r="BC46" s="50">
        <v>140.05000000000018</v>
      </c>
      <c r="BD46" s="50">
        <v>186.29999999999973</v>
      </c>
      <c r="BE46" s="50">
        <v>476.5</v>
      </c>
      <c r="BF46" s="408"/>
      <c r="BG46" s="50">
        <v>77.025000000000091</v>
      </c>
      <c r="BH46" s="50">
        <v>132.65000000000032</v>
      </c>
      <c r="BI46" s="50">
        <v>196.19999999999891</v>
      </c>
      <c r="BJ46" s="50">
        <v>234.79999999999998</v>
      </c>
      <c r="BK46" s="408"/>
      <c r="BL46" s="50">
        <v>0</v>
      </c>
      <c r="BM46" s="50">
        <v>96</v>
      </c>
      <c r="BN46" s="50">
        <v>122.25</v>
      </c>
      <c r="BO46" s="50">
        <v>240.3</v>
      </c>
      <c r="BP46" s="408"/>
      <c r="BQ46" s="50">
        <v>95.250000000000455</v>
      </c>
      <c r="BR46" s="50">
        <v>186.19999999999936</v>
      </c>
      <c r="BS46" s="50">
        <v>149.85000000000014</v>
      </c>
      <c r="BT46" s="50">
        <v>580.29999999999563</v>
      </c>
      <c r="BU46" s="408"/>
      <c r="BV46" s="50">
        <v>0</v>
      </c>
      <c r="BW46" s="50">
        <v>277.39999999999964</v>
      </c>
      <c r="BX46" s="50">
        <v>485.77500000000123</v>
      </c>
      <c r="BY46" s="50">
        <v>472.99999999999818</v>
      </c>
      <c r="BZ46" s="408"/>
      <c r="CA46" s="50">
        <v>0</v>
      </c>
      <c r="CB46" s="50">
        <v>142.49999999999818</v>
      </c>
      <c r="CC46" s="50">
        <v>156</v>
      </c>
      <c r="CD46" s="50">
        <v>486.29999999999745</v>
      </c>
      <c r="CE46" s="408"/>
      <c r="CF46" s="50">
        <v>0</v>
      </c>
      <c r="CG46" s="50">
        <v>187</v>
      </c>
      <c r="CH46" s="50">
        <v>89.850000000000136</v>
      </c>
      <c r="CI46" s="50">
        <v>396.79999999999745</v>
      </c>
      <c r="CJ46" s="408"/>
      <c r="CK46" s="50">
        <v>38.525000000000091</v>
      </c>
      <c r="CL46" s="50">
        <v>239.35000000000036</v>
      </c>
      <c r="CM46" s="50">
        <v>220.87500000000136</v>
      </c>
      <c r="CN46" s="50">
        <v>549.1</v>
      </c>
      <c r="CO46" s="408"/>
      <c r="CP46" s="443">
        <v>139.20000000000027</v>
      </c>
      <c r="CQ46" s="443">
        <v>184.75000000000045</v>
      </c>
      <c r="CR46" s="443">
        <v>339.97500000000082</v>
      </c>
      <c r="CS46" s="50">
        <v>482.59999999999673</v>
      </c>
      <c r="CT46" s="408"/>
      <c r="CU46" s="50">
        <v>0</v>
      </c>
      <c r="CV46" s="50">
        <v>70.675000000000182</v>
      </c>
      <c r="CW46" s="50">
        <v>362.17500000000109</v>
      </c>
      <c r="CX46" s="50">
        <v>376.79999999999927</v>
      </c>
      <c r="CY46" s="408"/>
      <c r="CZ46" s="50">
        <v>0</v>
      </c>
      <c r="DA46" s="50">
        <v>46.75</v>
      </c>
      <c r="DB46" s="50">
        <v>36.450000000001637</v>
      </c>
      <c r="DC46" s="50">
        <v>141</v>
      </c>
      <c r="DD46" s="408"/>
      <c r="DE46" s="443">
        <v>277.19999999999936</v>
      </c>
      <c r="DF46" s="443">
        <v>1202.5</v>
      </c>
      <c r="DG46" s="443">
        <v>2394.8999999999996</v>
      </c>
      <c r="DH46" s="50">
        <v>1877.0000000000055</v>
      </c>
      <c r="DI46" s="408"/>
      <c r="DJ46" s="443">
        <v>194.07500000000039</v>
      </c>
      <c r="DK46" s="443">
        <v>142.75</v>
      </c>
      <c r="DL46" s="443">
        <v>593.55000000000109</v>
      </c>
      <c r="DM46" s="50">
        <v>996.40000000000691</v>
      </c>
      <c r="DN46" s="408"/>
      <c r="DO46" s="50">
        <v>0</v>
      </c>
      <c r="DP46" s="50">
        <v>256.30000000000109</v>
      </c>
      <c r="DQ46" s="50">
        <v>293.92500000000109</v>
      </c>
      <c r="DR46" s="50">
        <v>1012.6000000000095</v>
      </c>
      <c r="DS46" s="408"/>
      <c r="DT46" s="50">
        <v>868.39999999999918</v>
      </c>
      <c r="DU46" s="50">
        <v>1112.9000000000169</v>
      </c>
      <c r="DV46" s="50">
        <v>2518.7999999999915</v>
      </c>
      <c r="DW46" s="50">
        <v>4401.7499999999945</v>
      </c>
      <c r="DX46" s="408"/>
      <c r="DY46" s="50">
        <v>0</v>
      </c>
      <c r="DZ46" s="443">
        <v>72.399999999999636</v>
      </c>
      <c r="EA46" s="443">
        <v>134.99999999999181</v>
      </c>
      <c r="EB46" s="50">
        <v>243.69999999999345</v>
      </c>
      <c r="EC46" s="408"/>
      <c r="ED46" s="50">
        <v>83.100000000000136</v>
      </c>
      <c r="EE46" s="50">
        <v>135.90000000000055</v>
      </c>
      <c r="EF46" s="50">
        <v>490.94999999999345</v>
      </c>
      <c r="EG46" s="50">
        <v>202.49999999999636</v>
      </c>
      <c r="EH46" s="408"/>
      <c r="EI46" s="50">
        <v>98.850000000000364</v>
      </c>
      <c r="EJ46" s="50">
        <v>81.199999999999818</v>
      </c>
      <c r="EK46" s="50">
        <v>0</v>
      </c>
      <c r="EL46" s="50">
        <v>591.29999999999927</v>
      </c>
      <c r="EM46" s="408"/>
      <c r="EN46" s="50">
        <v>0</v>
      </c>
      <c r="EO46" s="50">
        <v>0</v>
      </c>
      <c r="EP46" s="50">
        <v>194.54999999999563</v>
      </c>
      <c r="EQ46" s="50">
        <v>190.49999999999636</v>
      </c>
      <c r="ER46" s="408"/>
      <c r="ES46" s="50">
        <v>821.19999999998663</v>
      </c>
      <c r="ET46" s="50">
        <v>1396.599999999964</v>
      </c>
      <c r="EU46" s="50">
        <v>3086.7749999999996</v>
      </c>
      <c r="EV46" s="50">
        <v>2810.8999999999978</v>
      </c>
      <c r="EW46" s="408"/>
      <c r="EX46" s="443">
        <v>44.375000000000455</v>
      </c>
      <c r="EY46" s="443">
        <v>75</v>
      </c>
      <c r="EZ46" s="443">
        <v>119.92499999999291</v>
      </c>
      <c r="FA46" s="50">
        <v>219.60000000000218</v>
      </c>
      <c r="FB46" s="408"/>
      <c r="FC46" s="50">
        <v>0</v>
      </c>
      <c r="FD46" s="50">
        <v>0</v>
      </c>
      <c r="FE46" s="50">
        <v>123.44999999999618</v>
      </c>
      <c r="FF46" s="50">
        <v>400.09999999999997</v>
      </c>
      <c r="FG46" s="408"/>
      <c r="FH46" s="50">
        <v>0</v>
      </c>
      <c r="FI46" s="50">
        <v>0</v>
      </c>
      <c r="FJ46" s="50">
        <v>321.74999999999454</v>
      </c>
      <c r="FK46" s="50">
        <v>450.95000000000437</v>
      </c>
      <c r="FL46" s="408"/>
      <c r="FM46" s="443">
        <v>87.325000000000159</v>
      </c>
      <c r="FN46" s="443">
        <v>170.99999999999818</v>
      </c>
      <c r="FO46" s="443">
        <v>232.12499999999727</v>
      </c>
      <c r="FP46" s="50">
        <v>563.20000000000005</v>
      </c>
      <c r="FQ46" s="408"/>
      <c r="FR46" s="50">
        <v>0</v>
      </c>
      <c r="FS46" s="50">
        <v>0</v>
      </c>
      <c r="FT46" s="50">
        <v>0</v>
      </c>
      <c r="FU46" s="50">
        <v>483.20000000000437</v>
      </c>
      <c r="FV46" s="408"/>
      <c r="FW46" s="474">
        <v>295.29999999999973</v>
      </c>
      <c r="FX46" s="474">
        <v>356.79999999999927</v>
      </c>
      <c r="FY46" s="474">
        <v>709.125</v>
      </c>
      <c r="FZ46" s="50">
        <v>1057.8999999999664</v>
      </c>
      <c r="GA46" s="408"/>
      <c r="GB46" s="50">
        <v>73.374999999999091</v>
      </c>
      <c r="GC46" s="50">
        <v>163</v>
      </c>
      <c r="GD46" s="50">
        <v>209.62500000000273</v>
      </c>
      <c r="GE46" s="50">
        <v>559.5</v>
      </c>
      <c r="GF46" s="408"/>
      <c r="GG46" s="50">
        <v>0</v>
      </c>
      <c r="GH46" s="50">
        <v>614.94999999999891</v>
      </c>
      <c r="GI46" s="50">
        <v>0</v>
      </c>
      <c r="GJ46" s="50">
        <v>0</v>
      </c>
      <c r="GK46" s="408"/>
      <c r="GL46" s="467"/>
      <c r="GM46" s="327"/>
      <c r="GN46" s="39"/>
      <c r="GO46" s="37"/>
      <c r="GT46" s="18"/>
      <c r="GU46" s="9"/>
      <c r="HC46" s="18"/>
      <c r="HD46" s="9"/>
      <c r="HM46" s="9"/>
      <c r="HV46" s="9"/>
      <c r="IE46" s="9"/>
      <c r="IN46" s="9"/>
      <c r="IW46" s="9"/>
      <c r="JF46" s="9"/>
      <c r="JO46" s="9"/>
      <c r="JX46" s="9"/>
      <c r="KG46" s="9"/>
      <c r="KP46" s="9"/>
      <c r="LQ46" s="9"/>
      <c r="LZ46" s="9"/>
      <c r="MI46" s="9"/>
      <c r="MR46" s="9"/>
      <c r="NA46" s="9"/>
      <c r="NJ46" s="9"/>
      <c r="NL46" s="9"/>
      <c r="NN46" s="9"/>
      <c r="NP46" s="9"/>
    </row>
    <row r="47" spans="1:381" ht="18">
      <c r="A47" s="41" t="s">
        <v>2548</v>
      </c>
      <c r="B47" s="46">
        <f>SUM(D47:ZZ47)</f>
        <v>19898.52499999998</v>
      </c>
      <c r="C47" s="42"/>
      <c r="D47" s="50">
        <v>0</v>
      </c>
      <c r="E47" s="50">
        <v>0</v>
      </c>
      <c r="F47" s="50">
        <v>467.02500000000003</v>
      </c>
      <c r="G47" s="50">
        <v>208.3</v>
      </c>
      <c r="H47" s="408"/>
      <c r="I47" s="50">
        <v>0</v>
      </c>
      <c r="J47" s="50">
        <v>0</v>
      </c>
      <c r="K47" s="50">
        <v>0</v>
      </c>
      <c r="L47" s="50">
        <v>166.89999999999998</v>
      </c>
      <c r="M47" s="408"/>
      <c r="N47" s="50">
        <v>0</v>
      </c>
      <c r="O47" s="50">
        <v>0</v>
      </c>
      <c r="P47" s="50">
        <v>0</v>
      </c>
      <c r="Q47" s="50">
        <v>514.09999999999945</v>
      </c>
      <c r="R47" s="408"/>
      <c r="S47" s="396">
        <v>0</v>
      </c>
      <c r="T47" s="50">
        <v>0</v>
      </c>
      <c r="U47" s="438">
        <v>0</v>
      </c>
      <c r="V47" s="50">
        <v>461.00000000000023</v>
      </c>
      <c r="W47" s="408"/>
      <c r="X47" s="50">
        <v>0</v>
      </c>
      <c r="Y47" s="50">
        <v>0</v>
      </c>
      <c r="Z47" s="50">
        <v>0</v>
      </c>
      <c r="AA47" s="50">
        <v>236.19999999999936</v>
      </c>
      <c r="AB47" s="408"/>
      <c r="AC47" s="50">
        <v>0</v>
      </c>
      <c r="AD47" s="50">
        <v>0</v>
      </c>
      <c r="AE47" s="50">
        <v>0</v>
      </c>
      <c r="AF47" s="50">
        <v>686.89999999999964</v>
      </c>
      <c r="AG47" s="408"/>
      <c r="AH47" s="50">
        <v>0</v>
      </c>
      <c r="AI47" s="50">
        <v>0</v>
      </c>
      <c r="AJ47" s="50">
        <v>0</v>
      </c>
      <c r="AK47" s="50">
        <v>367.19999999999982</v>
      </c>
      <c r="AL47" s="408"/>
      <c r="AM47" s="396">
        <v>0</v>
      </c>
      <c r="AN47" s="396">
        <v>0</v>
      </c>
      <c r="AO47" s="396">
        <v>0</v>
      </c>
      <c r="AP47" s="50">
        <v>620.64999999999873</v>
      </c>
      <c r="AQ47" s="408"/>
      <c r="AR47" s="50">
        <v>0</v>
      </c>
      <c r="AS47" s="50">
        <v>0</v>
      </c>
      <c r="AT47" s="50">
        <v>0</v>
      </c>
      <c r="AU47" s="50">
        <v>334.8</v>
      </c>
      <c r="AV47" s="408"/>
      <c r="AW47" s="50">
        <v>0</v>
      </c>
      <c r="AX47" s="50">
        <v>0</v>
      </c>
      <c r="AY47" s="50">
        <v>0</v>
      </c>
      <c r="AZ47" s="50">
        <v>376.30000000000109</v>
      </c>
      <c r="BA47" s="408"/>
      <c r="BB47" s="50">
        <v>0</v>
      </c>
      <c r="BC47" s="50">
        <v>0</v>
      </c>
      <c r="BD47" s="50">
        <v>0</v>
      </c>
      <c r="BE47" s="50">
        <v>595.75</v>
      </c>
      <c r="BF47" s="408"/>
      <c r="BG47" s="50">
        <v>0</v>
      </c>
      <c r="BH47" s="50">
        <v>0</v>
      </c>
      <c r="BI47" s="50">
        <v>0</v>
      </c>
      <c r="BJ47" s="50">
        <v>153.69999999999999</v>
      </c>
      <c r="BK47" s="408"/>
      <c r="BL47" s="50">
        <v>0</v>
      </c>
      <c r="BM47" s="50">
        <v>0</v>
      </c>
      <c r="BN47" s="50">
        <v>0</v>
      </c>
      <c r="BO47" s="50">
        <v>255.8</v>
      </c>
      <c r="BP47" s="408"/>
      <c r="BQ47" s="50">
        <v>0</v>
      </c>
      <c r="BR47" s="50">
        <v>0</v>
      </c>
      <c r="BS47" s="50">
        <v>0</v>
      </c>
      <c r="BT47" s="50">
        <v>577.300000000002</v>
      </c>
      <c r="BU47" s="408"/>
      <c r="BV47" s="50">
        <v>0</v>
      </c>
      <c r="BW47" s="50">
        <v>0</v>
      </c>
      <c r="BX47" s="50">
        <v>0</v>
      </c>
      <c r="BY47" s="50">
        <v>505.90000000000236</v>
      </c>
      <c r="BZ47" s="408"/>
      <c r="CA47" s="50">
        <v>0</v>
      </c>
      <c r="CB47" s="50">
        <v>0</v>
      </c>
      <c r="CC47" s="50">
        <v>0</v>
      </c>
      <c r="CD47" s="50">
        <v>538.10000000000309</v>
      </c>
      <c r="CE47" s="408"/>
      <c r="CF47" s="50">
        <v>0</v>
      </c>
      <c r="CG47" s="50">
        <v>0</v>
      </c>
      <c r="CH47" s="50">
        <v>0</v>
      </c>
      <c r="CI47" s="50">
        <v>378.80000000000291</v>
      </c>
      <c r="CJ47" s="408"/>
      <c r="CK47" s="50">
        <v>0</v>
      </c>
      <c r="CL47" s="50">
        <v>0</v>
      </c>
      <c r="CM47" s="50">
        <v>0</v>
      </c>
      <c r="CN47" s="50">
        <v>248.90000000000003</v>
      </c>
      <c r="CO47" s="408"/>
      <c r="CP47" s="443">
        <v>0</v>
      </c>
      <c r="CQ47" s="443">
        <v>0</v>
      </c>
      <c r="CR47" s="443">
        <v>0</v>
      </c>
      <c r="CS47" s="50">
        <v>298.00000000000546</v>
      </c>
      <c r="CT47" s="408"/>
      <c r="CU47" s="50">
        <v>0</v>
      </c>
      <c r="CV47" s="50">
        <v>0</v>
      </c>
      <c r="CW47" s="50">
        <v>0</v>
      </c>
      <c r="CX47" s="50">
        <v>338.50000000000364</v>
      </c>
      <c r="CY47" s="408"/>
      <c r="CZ47" s="50">
        <v>0</v>
      </c>
      <c r="DA47" s="50">
        <v>0</v>
      </c>
      <c r="DB47" s="50">
        <v>0</v>
      </c>
      <c r="DC47" s="50">
        <v>379.2</v>
      </c>
      <c r="DD47" s="408"/>
      <c r="DE47" s="443">
        <v>0</v>
      </c>
      <c r="DF47" s="443">
        <v>0</v>
      </c>
      <c r="DG47" s="443">
        <v>0</v>
      </c>
      <c r="DH47" s="50">
        <v>658.10000000000218</v>
      </c>
      <c r="DI47" s="408"/>
      <c r="DJ47" s="443">
        <v>0</v>
      </c>
      <c r="DK47" s="443">
        <v>0</v>
      </c>
      <c r="DL47" s="443">
        <v>0</v>
      </c>
      <c r="DM47" s="50">
        <v>610.10000000000036</v>
      </c>
      <c r="DN47" s="408"/>
      <c r="DO47" s="50">
        <v>0</v>
      </c>
      <c r="DP47" s="50">
        <v>0</v>
      </c>
      <c r="DQ47" s="50">
        <v>0</v>
      </c>
      <c r="DR47" s="50">
        <v>387.29999999999927</v>
      </c>
      <c r="DS47" s="408"/>
      <c r="DT47" s="50">
        <v>0</v>
      </c>
      <c r="DU47" s="50">
        <v>0</v>
      </c>
      <c r="DV47" s="50">
        <v>0</v>
      </c>
      <c r="DW47" s="50">
        <v>3744.9499999999971</v>
      </c>
      <c r="DX47" s="408"/>
      <c r="DY47" s="50">
        <v>0</v>
      </c>
      <c r="DZ47" s="443">
        <v>0</v>
      </c>
      <c r="EA47" s="443">
        <v>0</v>
      </c>
      <c r="EB47" s="50">
        <v>265.69999999999709</v>
      </c>
      <c r="EC47" s="408"/>
      <c r="ED47" s="50">
        <v>0</v>
      </c>
      <c r="EE47" s="50">
        <v>0</v>
      </c>
      <c r="EF47" s="50">
        <v>0</v>
      </c>
      <c r="EG47" s="50">
        <v>42.900000000001455</v>
      </c>
      <c r="EH47" s="408"/>
      <c r="EI47" s="50">
        <v>0</v>
      </c>
      <c r="EJ47" s="50">
        <v>0</v>
      </c>
      <c r="EK47" s="50">
        <v>0</v>
      </c>
      <c r="EL47" s="50">
        <v>484.20000000000437</v>
      </c>
      <c r="EM47" s="408"/>
      <c r="EN47" s="50">
        <v>0</v>
      </c>
      <c r="EO47" s="50">
        <v>0</v>
      </c>
      <c r="EP47" s="50">
        <v>0</v>
      </c>
      <c r="EQ47" s="50">
        <v>124.70000000000073</v>
      </c>
      <c r="ER47" s="408"/>
      <c r="ES47" s="50">
        <v>0</v>
      </c>
      <c r="ET47" s="50">
        <v>0</v>
      </c>
      <c r="EU47" s="50">
        <v>0</v>
      </c>
      <c r="EV47" s="50">
        <v>2205.9000000000051</v>
      </c>
      <c r="EW47" s="408"/>
      <c r="EX47" s="443">
        <v>0</v>
      </c>
      <c r="EY47" s="443">
        <v>0</v>
      </c>
      <c r="EZ47" s="443">
        <v>0</v>
      </c>
      <c r="FA47" s="50">
        <v>107.40000000000509</v>
      </c>
      <c r="FB47" s="408"/>
      <c r="FC47" s="50">
        <v>0</v>
      </c>
      <c r="FD47" s="50">
        <v>0</v>
      </c>
      <c r="FE47" s="50">
        <v>0</v>
      </c>
      <c r="FF47" s="50">
        <v>252.4</v>
      </c>
      <c r="FG47" s="408"/>
      <c r="FH47" s="50">
        <v>0</v>
      </c>
      <c r="FI47" s="50">
        <v>0</v>
      </c>
      <c r="FJ47" s="50">
        <v>0</v>
      </c>
      <c r="FK47" s="50">
        <v>250.60000000000582</v>
      </c>
      <c r="FL47" s="408"/>
      <c r="FM47" s="443">
        <v>0</v>
      </c>
      <c r="FN47" s="443">
        <v>0</v>
      </c>
      <c r="FO47" s="443">
        <v>0</v>
      </c>
      <c r="FP47" s="50">
        <v>492.5</v>
      </c>
      <c r="FQ47" s="408"/>
      <c r="FR47" s="50">
        <v>0</v>
      </c>
      <c r="FS47" s="50">
        <v>0</v>
      </c>
      <c r="FT47" s="50">
        <v>0</v>
      </c>
      <c r="FU47" s="50">
        <v>230.50000000000728</v>
      </c>
      <c r="FV47" s="408"/>
      <c r="FW47" s="474">
        <v>0</v>
      </c>
      <c r="FX47" s="474">
        <v>0</v>
      </c>
      <c r="FY47" s="474">
        <v>0</v>
      </c>
      <c r="FZ47" s="50">
        <v>1016.9499999999338</v>
      </c>
      <c r="GA47" s="408"/>
      <c r="GB47" s="50">
        <v>0</v>
      </c>
      <c r="GC47" s="50">
        <v>0</v>
      </c>
      <c r="GD47" s="50">
        <v>0</v>
      </c>
      <c r="GE47" s="50">
        <v>315</v>
      </c>
      <c r="GF47" s="408"/>
      <c r="GG47" s="50">
        <v>0</v>
      </c>
      <c r="GH47" s="50">
        <v>0</v>
      </c>
      <c r="GI47" s="50">
        <v>0</v>
      </c>
      <c r="GJ47" s="50">
        <v>0</v>
      </c>
      <c r="GK47" s="408"/>
      <c r="GL47" s="468"/>
      <c r="GM47" s="327"/>
      <c r="GN47" s="1"/>
      <c r="GO47" s="37"/>
      <c r="GU47" s="9"/>
      <c r="HD47" s="9"/>
      <c r="HM47" s="9"/>
      <c r="HV47" s="9"/>
      <c r="IE47" s="9"/>
      <c r="IN47" s="9"/>
      <c r="IW47" s="9"/>
      <c r="JF47" s="9"/>
      <c r="JO47" s="9"/>
      <c r="JX47" s="9"/>
      <c r="KG47" s="9"/>
      <c r="KP47" s="9"/>
      <c r="LQ47" s="9"/>
      <c r="LZ47" s="9"/>
      <c r="MI47" s="9"/>
      <c r="MR47" s="9"/>
      <c r="NA47" s="9"/>
      <c r="NJ47" s="9"/>
      <c r="NL47" s="9"/>
      <c r="NN47" s="9"/>
      <c r="NO47" s="21"/>
      <c r="NP47" s="9"/>
    </row>
    <row r="48" spans="1:381" ht="18">
      <c r="A48" s="40" t="s">
        <v>4018</v>
      </c>
      <c r="B48" s="46">
        <f>SUM(D48:ZZ48)</f>
        <v>211.7</v>
      </c>
      <c r="C48" s="42"/>
      <c r="D48" s="50">
        <v>0</v>
      </c>
      <c r="E48" s="50">
        <v>0</v>
      </c>
      <c r="F48" s="50">
        <v>0</v>
      </c>
      <c r="G48" s="50">
        <v>211.7</v>
      </c>
      <c r="H48" s="408"/>
      <c r="I48" s="50">
        <v>0</v>
      </c>
      <c r="J48" s="50">
        <v>0</v>
      </c>
      <c r="K48" s="50">
        <v>0</v>
      </c>
      <c r="L48" s="50">
        <v>0</v>
      </c>
      <c r="M48" s="408"/>
      <c r="N48" s="50">
        <v>0</v>
      </c>
      <c r="O48" s="50">
        <v>0</v>
      </c>
      <c r="P48" s="50">
        <v>0</v>
      </c>
      <c r="Q48" s="50">
        <v>0</v>
      </c>
      <c r="R48" s="408"/>
      <c r="S48" s="50">
        <v>0</v>
      </c>
      <c r="T48" s="50">
        <v>0</v>
      </c>
      <c r="U48" s="50">
        <v>0</v>
      </c>
      <c r="V48" s="50">
        <v>0</v>
      </c>
      <c r="W48" s="408"/>
      <c r="X48" s="50">
        <v>0</v>
      </c>
      <c r="Y48" s="50">
        <v>0</v>
      </c>
      <c r="Z48" s="50">
        <v>0</v>
      </c>
      <c r="AA48" s="50">
        <v>0</v>
      </c>
      <c r="AB48" s="408"/>
      <c r="AC48" s="50">
        <v>0</v>
      </c>
      <c r="AD48" s="50">
        <v>0</v>
      </c>
      <c r="AE48" s="50">
        <v>0</v>
      </c>
      <c r="AF48" s="50">
        <v>0</v>
      </c>
      <c r="AG48" s="408"/>
      <c r="AH48" s="50">
        <v>0</v>
      </c>
      <c r="AI48" s="50">
        <v>0</v>
      </c>
      <c r="AJ48" s="50">
        <v>0</v>
      </c>
      <c r="AK48" s="50">
        <v>0</v>
      </c>
      <c r="AL48" s="408"/>
      <c r="AM48" s="50">
        <v>0</v>
      </c>
      <c r="AN48" s="50">
        <v>0</v>
      </c>
      <c r="AO48" s="50">
        <v>0</v>
      </c>
      <c r="AP48" s="50">
        <v>0</v>
      </c>
      <c r="AQ48" s="408"/>
      <c r="AR48" s="50">
        <v>0</v>
      </c>
      <c r="AS48" s="50">
        <v>0</v>
      </c>
      <c r="AT48" s="50">
        <v>0</v>
      </c>
      <c r="AU48" s="50">
        <v>0</v>
      </c>
      <c r="AV48" s="408"/>
      <c r="AW48" s="50">
        <v>0</v>
      </c>
      <c r="AX48" s="50">
        <v>0</v>
      </c>
      <c r="AY48" s="50">
        <v>0</v>
      </c>
      <c r="AZ48" s="50">
        <v>0</v>
      </c>
      <c r="BA48" s="408"/>
      <c r="BB48" s="50">
        <v>0</v>
      </c>
      <c r="BC48" s="50">
        <v>0</v>
      </c>
      <c r="BD48" s="50">
        <v>0</v>
      </c>
      <c r="BE48" s="50">
        <v>0</v>
      </c>
      <c r="BF48" s="408"/>
      <c r="BG48" s="50">
        <v>0</v>
      </c>
      <c r="BH48" s="50">
        <v>0</v>
      </c>
      <c r="BI48" s="50">
        <v>0</v>
      </c>
      <c r="BJ48" s="50">
        <v>0</v>
      </c>
      <c r="BK48" s="408"/>
      <c r="BL48" s="50">
        <v>0</v>
      </c>
      <c r="BM48" s="50">
        <v>0</v>
      </c>
      <c r="BN48" s="50">
        <v>0</v>
      </c>
      <c r="BO48" s="50">
        <v>0</v>
      </c>
      <c r="BP48" s="408"/>
      <c r="BQ48" s="50">
        <v>0</v>
      </c>
      <c r="BR48" s="50">
        <v>0</v>
      </c>
      <c r="BS48" s="50">
        <v>0</v>
      </c>
      <c r="BT48" s="50">
        <v>0</v>
      </c>
      <c r="BU48" s="408"/>
      <c r="BV48" s="50">
        <v>0</v>
      </c>
      <c r="BW48" s="50">
        <v>0</v>
      </c>
      <c r="BX48" s="50">
        <v>0</v>
      </c>
      <c r="BY48" s="50">
        <v>0</v>
      </c>
      <c r="BZ48" s="408"/>
      <c r="CA48" s="50">
        <v>0</v>
      </c>
      <c r="CB48" s="50">
        <v>0</v>
      </c>
      <c r="CC48" s="50">
        <v>0</v>
      </c>
      <c r="CD48" s="50">
        <v>0</v>
      </c>
      <c r="CE48" s="408"/>
      <c r="CF48" s="50">
        <v>0</v>
      </c>
      <c r="CG48" s="50">
        <v>0</v>
      </c>
      <c r="CH48" s="50">
        <v>0</v>
      </c>
      <c r="CI48" s="50">
        <v>0</v>
      </c>
      <c r="CJ48" s="408"/>
      <c r="CK48" s="50">
        <v>0</v>
      </c>
      <c r="CL48" s="50">
        <v>0</v>
      </c>
      <c r="CM48" s="50">
        <v>0</v>
      </c>
      <c r="CN48" s="50">
        <v>0</v>
      </c>
      <c r="CO48" s="408"/>
      <c r="CP48" s="50">
        <v>0</v>
      </c>
      <c r="CQ48" s="50">
        <v>0</v>
      </c>
      <c r="CR48" s="50">
        <v>0</v>
      </c>
      <c r="CS48" s="50">
        <v>0</v>
      </c>
      <c r="CT48" s="408"/>
      <c r="CU48" s="50">
        <v>0</v>
      </c>
      <c r="CV48" s="50">
        <v>0</v>
      </c>
      <c r="CW48" s="50">
        <v>0</v>
      </c>
      <c r="CX48" s="50">
        <v>0</v>
      </c>
      <c r="CY48" s="408"/>
      <c r="CZ48" s="50">
        <v>0</v>
      </c>
      <c r="DA48" s="50">
        <v>0</v>
      </c>
      <c r="DB48" s="50">
        <v>0</v>
      </c>
      <c r="DC48" s="50">
        <v>0</v>
      </c>
      <c r="DD48" s="408"/>
      <c r="DE48" s="50">
        <v>0</v>
      </c>
      <c r="DF48" s="50">
        <v>0</v>
      </c>
      <c r="DG48" s="50">
        <v>0</v>
      </c>
      <c r="DH48" s="50">
        <v>0</v>
      </c>
      <c r="DI48" s="408"/>
      <c r="DJ48" s="50">
        <v>0</v>
      </c>
      <c r="DK48" s="50">
        <v>0</v>
      </c>
      <c r="DL48" s="50">
        <v>0</v>
      </c>
      <c r="DM48" s="50">
        <v>0</v>
      </c>
      <c r="DN48" s="408"/>
      <c r="DO48" s="50">
        <v>0</v>
      </c>
      <c r="DP48" s="50">
        <v>0</v>
      </c>
      <c r="DQ48" s="50">
        <v>0</v>
      </c>
      <c r="DR48" s="50">
        <v>0</v>
      </c>
      <c r="DS48" s="408"/>
      <c r="DT48" s="50">
        <v>0</v>
      </c>
      <c r="DU48" s="50">
        <v>0</v>
      </c>
      <c r="DV48" s="50">
        <v>0</v>
      </c>
      <c r="DW48" s="50">
        <v>0</v>
      </c>
      <c r="DX48" s="408"/>
      <c r="DY48" s="50">
        <v>0</v>
      </c>
      <c r="DZ48" s="50">
        <v>0</v>
      </c>
      <c r="EA48" s="50">
        <v>0</v>
      </c>
      <c r="EB48" s="50">
        <v>0</v>
      </c>
      <c r="EC48" s="408"/>
      <c r="ED48" s="50">
        <v>0</v>
      </c>
      <c r="EE48" s="50">
        <v>0</v>
      </c>
      <c r="EF48" s="50">
        <v>0</v>
      </c>
      <c r="EG48" s="50">
        <v>0</v>
      </c>
      <c r="EH48" s="408"/>
      <c r="EI48" s="50">
        <v>0</v>
      </c>
      <c r="EJ48" s="50">
        <v>0</v>
      </c>
      <c r="EK48" s="50">
        <v>0</v>
      </c>
      <c r="EL48" s="50">
        <v>0</v>
      </c>
      <c r="EM48" s="408"/>
      <c r="EN48" s="50">
        <v>0</v>
      </c>
      <c r="EO48" s="50">
        <v>0</v>
      </c>
      <c r="EP48" s="50">
        <v>0</v>
      </c>
      <c r="EQ48" s="50">
        <v>0</v>
      </c>
      <c r="ER48" s="408"/>
      <c r="ES48" s="50">
        <v>0</v>
      </c>
      <c r="ET48" s="50">
        <v>0</v>
      </c>
      <c r="EU48" s="50">
        <v>0</v>
      </c>
      <c r="EV48" s="50">
        <v>0</v>
      </c>
      <c r="EW48" s="408"/>
      <c r="EX48" s="50">
        <v>0</v>
      </c>
      <c r="EY48" s="50">
        <v>0</v>
      </c>
      <c r="EZ48" s="50">
        <v>0</v>
      </c>
      <c r="FA48" s="50">
        <v>0</v>
      </c>
      <c r="FB48" s="408"/>
      <c r="FC48" s="50">
        <v>0</v>
      </c>
      <c r="FD48" s="50">
        <v>0</v>
      </c>
      <c r="FE48" s="50">
        <v>0</v>
      </c>
      <c r="FF48" s="50">
        <v>0</v>
      </c>
      <c r="FG48" s="408"/>
      <c r="FH48" s="50">
        <v>0</v>
      </c>
      <c r="FI48" s="50">
        <v>0</v>
      </c>
      <c r="FJ48" s="50">
        <v>0</v>
      </c>
      <c r="FK48" s="50">
        <v>0</v>
      </c>
      <c r="FL48" s="408"/>
      <c r="FM48" s="50">
        <v>0</v>
      </c>
      <c r="FN48" s="50">
        <v>0</v>
      </c>
      <c r="FO48" s="50">
        <v>0</v>
      </c>
      <c r="FP48" s="50">
        <v>0</v>
      </c>
      <c r="FQ48" s="408"/>
      <c r="FR48" s="50">
        <v>0</v>
      </c>
      <c r="FS48" s="50">
        <v>0</v>
      </c>
      <c r="FT48" s="50">
        <v>0</v>
      </c>
      <c r="FU48" s="50">
        <v>0</v>
      </c>
      <c r="FV48" s="408"/>
      <c r="FW48" s="50">
        <v>0</v>
      </c>
      <c r="FX48" s="50">
        <v>0</v>
      </c>
      <c r="FY48" s="50">
        <v>0</v>
      </c>
      <c r="FZ48" s="50">
        <v>0</v>
      </c>
      <c r="GA48" s="408"/>
      <c r="GB48" s="50">
        <v>0</v>
      </c>
      <c r="GC48" s="50">
        <v>0</v>
      </c>
      <c r="GD48" s="50">
        <v>0</v>
      </c>
      <c r="GE48" s="50">
        <v>0</v>
      </c>
      <c r="GF48" s="408"/>
      <c r="GG48" s="50">
        <v>0</v>
      </c>
      <c r="GH48" s="50">
        <v>0</v>
      </c>
      <c r="GI48" s="50">
        <v>0</v>
      </c>
      <c r="GJ48" s="50">
        <v>0</v>
      </c>
      <c r="GK48" s="408"/>
      <c r="GL48" s="84"/>
      <c r="GM48" s="327"/>
      <c r="GN48" s="9"/>
      <c r="GO48" s="37"/>
      <c r="GT48" s="18"/>
      <c r="GU48" s="9"/>
      <c r="HC48" s="18"/>
      <c r="HD48" s="9"/>
      <c r="HM48" s="9"/>
      <c r="HV48" s="9"/>
      <c r="IE48" s="9"/>
      <c r="IN48" s="9"/>
      <c r="IW48" s="9"/>
      <c r="JF48" s="9"/>
      <c r="JO48" s="9"/>
      <c r="JX48" s="9"/>
      <c r="KG48" s="9"/>
      <c r="KP48" s="9"/>
      <c r="LQ48" s="9"/>
      <c r="LZ48" s="9"/>
      <c r="MI48" s="9"/>
      <c r="MR48" s="9"/>
      <c r="NA48" s="9"/>
      <c r="NJ48" s="9"/>
      <c r="NL48" s="9"/>
      <c r="NN48" s="9"/>
      <c r="NP48" s="9"/>
    </row>
    <row r="49" spans="1:380" ht="18">
      <c r="A49" s="41" t="s">
        <v>2567</v>
      </c>
      <c r="B49" s="46">
        <f>SUM(D49:ZZ49)</f>
        <v>21676.825000000041</v>
      </c>
      <c r="C49" s="42"/>
      <c r="D49" s="50">
        <v>0</v>
      </c>
      <c r="E49" s="50">
        <v>0</v>
      </c>
      <c r="F49" s="50">
        <v>524.92499999999995</v>
      </c>
      <c r="G49" s="50">
        <v>200.29999999999998</v>
      </c>
      <c r="H49" s="408"/>
      <c r="I49" s="50">
        <v>0</v>
      </c>
      <c r="J49" s="50">
        <v>0</v>
      </c>
      <c r="K49" s="50">
        <v>0</v>
      </c>
      <c r="L49" s="50">
        <v>38.800000000000068</v>
      </c>
      <c r="M49" s="408"/>
      <c r="N49" s="50">
        <v>0</v>
      </c>
      <c r="O49" s="50">
        <v>0</v>
      </c>
      <c r="P49" s="50">
        <v>0</v>
      </c>
      <c r="Q49" s="50">
        <v>611.80000000000018</v>
      </c>
      <c r="R49" s="408"/>
      <c r="S49" s="396">
        <v>0</v>
      </c>
      <c r="T49" s="50">
        <v>0</v>
      </c>
      <c r="U49" s="438">
        <v>0</v>
      </c>
      <c r="V49" s="50">
        <v>219.69999999999959</v>
      </c>
      <c r="W49" s="408"/>
      <c r="X49" s="50">
        <v>0</v>
      </c>
      <c r="Y49" s="50">
        <v>0</v>
      </c>
      <c r="Z49" s="50">
        <v>0</v>
      </c>
      <c r="AA49" s="50">
        <v>286.50000000000045</v>
      </c>
      <c r="AB49" s="408"/>
      <c r="AC49" s="50">
        <v>0</v>
      </c>
      <c r="AD49" s="50">
        <v>0</v>
      </c>
      <c r="AE49" s="50">
        <v>0</v>
      </c>
      <c r="AF49" s="50">
        <v>805.00000000000091</v>
      </c>
      <c r="AG49" s="408"/>
      <c r="AH49" s="50">
        <v>0</v>
      </c>
      <c r="AI49" s="50">
        <v>0</v>
      </c>
      <c r="AJ49" s="50">
        <v>0</v>
      </c>
      <c r="AK49" s="50">
        <v>791.45000000000027</v>
      </c>
      <c r="AL49" s="408"/>
      <c r="AM49" s="396">
        <v>0</v>
      </c>
      <c r="AN49" s="396">
        <v>0</v>
      </c>
      <c r="AO49" s="396">
        <v>0</v>
      </c>
      <c r="AP49" s="50">
        <v>645.15000000000055</v>
      </c>
      <c r="AQ49" s="408"/>
      <c r="AR49" s="50">
        <v>0</v>
      </c>
      <c r="AS49" s="50">
        <v>0</v>
      </c>
      <c r="AT49" s="50">
        <v>0</v>
      </c>
      <c r="AU49" s="50">
        <v>140.80000000000001</v>
      </c>
      <c r="AV49" s="408"/>
      <c r="AW49" s="50">
        <v>0</v>
      </c>
      <c r="AX49" s="50">
        <v>0</v>
      </c>
      <c r="AY49" s="50">
        <v>0</v>
      </c>
      <c r="AZ49" s="50">
        <v>906.60000000000036</v>
      </c>
      <c r="BA49" s="408"/>
      <c r="BB49" s="50">
        <v>0</v>
      </c>
      <c r="BC49" s="50">
        <v>0</v>
      </c>
      <c r="BD49" s="50">
        <v>0</v>
      </c>
      <c r="BE49" s="50">
        <v>517.29999999999995</v>
      </c>
      <c r="BF49" s="408"/>
      <c r="BG49" s="50">
        <v>0</v>
      </c>
      <c r="BH49" s="50">
        <v>0</v>
      </c>
      <c r="BI49" s="50">
        <v>0</v>
      </c>
      <c r="BJ49" s="50">
        <v>266</v>
      </c>
      <c r="BK49" s="408"/>
      <c r="BL49" s="50">
        <v>0</v>
      </c>
      <c r="BM49" s="50">
        <v>0</v>
      </c>
      <c r="BN49" s="50">
        <v>0</v>
      </c>
      <c r="BO49" s="50">
        <v>188.8</v>
      </c>
      <c r="BP49" s="408"/>
      <c r="BQ49" s="50">
        <v>0</v>
      </c>
      <c r="BR49" s="50">
        <v>0</v>
      </c>
      <c r="BS49" s="50">
        <v>0</v>
      </c>
      <c r="BT49" s="50">
        <v>611.34999999999945</v>
      </c>
      <c r="BU49" s="408"/>
      <c r="BV49" s="50">
        <v>0</v>
      </c>
      <c r="BW49" s="50">
        <v>0</v>
      </c>
      <c r="BX49" s="50">
        <v>0</v>
      </c>
      <c r="BY49" s="50">
        <v>578.50000000000091</v>
      </c>
      <c r="BZ49" s="408"/>
      <c r="CA49" s="50">
        <v>0</v>
      </c>
      <c r="CB49" s="50">
        <v>0</v>
      </c>
      <c r="CC49" s="50">
        <v>0</v>
      </c>
      <c r="CD49" s="50">
        <v>404.75000000000182</v>
      </c>
      <c r="CE49" s="408"/>
      <c r="CF49" s="50">
        <v>0</v>
      </c>
      <c r="CG49" s="50">
        <v>0</v>
      </c>
      <c r="CH49" s="50">
        <v>0</v>
      </c>
      <c r="CI49" s="50">
        <v>312.80000000000109</v>
      </c>
      <c r="CJ49" s="408"/>
      <c r="CK49" s="50">
        <v>0</v>
      </c>
      <c r="CL49" s="50">
        <v>0</v>
      </c>
      <c r="CM49" s="50">
        <v>0</v>
      </c>
      <c r="CN49" s="50">
        <v>229</v>
      </c>
      <c r="CO49" s="408"/>
      <c r="CP49" s="443">
        <v>0</v>
      </c>
      <c r="CQ49" s="443">
        <v>0</v>
      </c>
      <c r="CR49" s="443">
        <v>0</v>
      </c>
      <c r="CS49" s="50">
        <v>304.49999999999818</v>
      </c>
      <c r="CT49" s="408"/>
      <c r="CU49" s="50">
        <v>0</v>
      </c>
      <c r="CV49" s="50">
        <v>0</v>
      </c>
      <c r="CW49" s="50">
        <v>0</v>
      </c>
      <c r="CX49" s="50">
        <v>231.19999999999891</v>
      </c>
      <c r="CY49" s="408"/>
      <c r="CZ49" s="50">
        <v>0</v>
      </c>
      <c r="DA49" s="50">
        <v>0</v>
      </c>
      <c r="DB49" s="50">
        <v>0</v>
      </c>
      <c r="DC49" s="50">
        <v>9.1</v>
      </c>
      <c r="DD49" s="408"/>
      <c r="DE49" s="443">
        <v>0</v>
      </c>
      <c r="DF49" s="443">
        <v>0</v>
      </c>
      <c r="DG49" s="443">
        <v>0</v>
      </c>
      <c r="DH49" s="50">
        <v>1450.2999999999993</v>
      </c>
      <c r="DI49" s="408"/>
      <c r="DJ49" s="443">
        <v>0</v>
      </c>
      <c r="DK49" s="443">
        <v>0</v>
      </c>
      <c r="DL49" s="443">
        <v>0</v>
      </c>
      <c r="DM49" s="50">
        <v>617.09999999999491</v>
      </c>
      <c r="DN49" s="408"/>
      <c r="DO49" s="50">
        <v>0</v>
      </c>
      <c r="DP49" s="50">
        <v>0</v>
      </c>
      <c r="DQ49" s="50">
        <v>0</v>
      </c>
      <c r="DR49" s="50">
        <v>636.09999999999491</v>
      </c>
      <c r="DS49" s="408"/>
      <c r="DT49" s="50">
        <v>0</v>
      </c>
      <c r="DU49" s="50">
        <v>0</v>
      </c>
      <c r="DV49" s="50">
        <v>0</v>
      </c>
      <c r="DW49" s="50">
        <v>3714.1999999999989</v>
      </c>
      <c r="DX49" s="408"/>
      <c r="DY49" s="50">
        <v>0</v>
      </c>
      <c r="DZ49" s="443">
        <v>0</v>
      </c>
      <c r="EA49" s="443">
        <v>0</v>
      </c>
      <c r="EB49" s="50">
        <v>390</v>
      </c>
      <c r="EC49" s="408"/>
      <c r="ED49" s="50">
        <v>0</v>
      </c>
      <c r="EE49" s="50">
        <v>0</v>
      </c>
      <c r="EF49" s="50">
        <v>0</v>
      </c>
      <c r="EG49" s="50">
        <v>163.89999999999782</v>
      </c>
      <c r="EH49" s="408"/>
      <c r="EI49" s="50">
        <v>0</v>
      </c>
      <c r="EJ49" s="50">
        <v>0</v>
      </c>
      <c r="EK49" s="50">
        <v>0</v>
      </c>
      <c r="EL49" s="50">
        <v>338.39999999999782</v>
      </c>
      <c r="EM49" s="408"/>
      <c r="EN49" s="50">
        <v>0</v>
      </c>
      <c r="EO49" s="50">
        <v>0</v>
      </c>
      <c r="EP49" s="50">
        <v>0</v>
      </c>
      <c r="EQ49" s="50">
        <v>106.99999999999636</v>
      </c>
      <c r="ER49" s="408"/>
      <c r="ES49" s="50">
        <v>0</v>
      </c>
      <c r="ET49" s="50">
        <v>0</v>
      </c>
      <c r="EU49" s="50">
        <v>0</v>
      </c>
      <c r="EV49" s="50">
        <v>2725.700000000008</v>
      </c>
      <c r="EW49" s="408"/>
      <c r="EX49" s="443">
        <v>0</v>
      </c>
      <c r="EY49" s="443">
        <v>0</v>
      </c>
      <c r="EZ49" s="443">
        <v>0</v>
      </c>
      <c r="FA49" s="50">
        <v>13.499999999996362</v>
      </c>
      <c r="FB49" s="408"/>
      <c r="FC49" s="50">
        <v>0</v>
      </c>
      <c r="FD49" s="50">
        <v>0</v>
      </c>
      <c r="FE49" s="50">
        <v>0</v>
      </c>
      <c r="FF49" s="50">
        <v>76.099999999999994</v>
      </c>
      <c r="FG49" s="408"/>
      <c r="FH49" s="50">
        <v>0</v>
      </c>
      <c r="FI49" s="50">
        <v>0</v>
      </c>
      <c r="FJ49" s="50">
        <v>0</v>
      </c>
      <c r="FK49" s="50">
        <v>156.99999999999636</v>
      </c>
      <c r="FL49" s="408"/>
      <c r="FM49" s="443">
        <v>0</v>
      </c>
      <c r="FN49" s="443">
        <v>0</v>
      </c>
      <c r="FO49" s="443">
        <v>0</v>
      </c>
      <c r="FP49" s="50">
        <v>495.40000000000003</v>
      </c>
      <c r="FQ49" s="408"/>
      <c r="FR49" s="50">
        <v>0</v>
      </c>
      <c r="FS49" s="50">
        <v>0</v>
      </c>
      <c r="FT49" s="50">
        <v>0</v>
      </c>
      <c r="FU49" s="50">
        <v>240.70000000000437</v>
      </c>
      <c r="FV49" s="408"/>
      <c r="FW49" s="474">
        <v>0</v>
      </c>
      <c r="FX49" s="474">
        <v>0</v>
      </c>
      <c r="FY49" s="474">
        <v>0</v>
      </c>
      <c r="FZ49" s="50">
        <v>1289.6000000000518</v>
      </c>
      <c r="GA49" s="408"/>
      <c r="GB49" s="50">
        <v>0</v>
      </c>
      <c r="GC49" s="50">
        <v>0</v>
      </c>
      <c r="GD49" s="50">
        <v>0</v>
      </c>
      <c r="GE49" s="50">
        <v>437.5</v>
      </c>
      <c r="GF49" s="408"/>
      <c r="GG49" s="50">
        <v>0</v>
      </c>
      <c r="GH49" s="50">
        <v>0</v>
      </c>
      <c r="GI49" s="50">
        <v>0</v>
      </c>
      <c r="GJ49" s="50">
        <v>0</v>
      </c>
      <c r="GK49" s="408"/>
      <c r="GL49" s="467"/>
      <c r="GM49" s="419"/>
      <c r="GN49" s="9"/>
      <c r="GO49" s="37"/>
      <c r="GT49" s="18"/>
      <c r="GU49" s="9"/>
      <c r="HC49" s="18"/>
      <c r="HD49" s="9"/>
      <c r="HM49" s="9"/>
      <c r="HV49" s="9"/>
      <c r="IE49" s="9"/>
      <c r="IN49" s="9"/>
      <c r="IW49" s="9"/>
      <c r="JF49" s="9"/>
      <c r="JO49" s="9"/>
      <c r="JX49" s="9"/>
      <c r="KG49" s="9"/>
      <c r="KP49" s="9"/>
      <c r="LQ49" s="9"/>
      <c r="LZ49" s="9"/>
      <c r="MI49" s="9"/>
      <c r="MR49" s="9"/>
      <c r="NA49" s="9"/>
      <c r="NJ49" s="9"/>
      <c r="NL49" s="9"/>
      <c r="NN49" s="9"/>
      <c r="NP49" s="9"/>
    </row>
    <row r="50" spans="1:380" ht="18">
      <c r="A50" s="41" t="s">
        <v>2551</v>
      </c>
      <c r="B50" s="46">
        <f>SUM(D50:ZZ50)</f>
        <v>15766.849999999975</v>
      </c>
      <c r="C50" s="42"/>
      <c r="D50" s="50">
        <v>0</v>
      </c>
      <c r="E50" s="50">
        <v>0</v>
      </c>
      <c r="F50" s="50">
        <v>108.14999999999999</v>
      </c>
      <c r="G50" s="50">
        <v>15.000000000000002</v>
      </c>
      <c r="H50" s="408"/>
      <c r="I50" s="50">
        <v>0</v>
      </c>
      <c r="J50" s="50">
        <v>0</v>
      </c>
      <c r="K50" s="50">
        <v>0</v>
      </c>
      <c r="L50" s="50">
        <v>77.000000000000057</v>
      </c>
      <c r="M50" s="408"/>
      <c r="N50" s="50">
        <v>0</v>
      </c>
      <c r="O50" s="50">
        <v>0</v>
      </c>
      <c r="P50" s="50">
        <v>0</v>
      </c>
      <c r="Q50" s="50">
        <v>227.29999999999973</v>
      </c>
      <c r="R50" s="408"/>
      <c r="S50" s="396">
        <v>0</v>
      </c>
      <c r="T50" s="50">
        <v>0</v>
      </c>
      <c r="U50" s="438">
        <v>0</v>
      </c>
      <c r="V50" s="50">
        <v>339.99999999999977</v>
      </c>
      <c r="W50" s="408"/>
      <c r="X50" s="50">
        <v>0</v>
      </c>
      <c r="Y50" s="50">
        <v>0</v>
      </c>
      <c r="Z50" s="50">
        <v>0</v>
      </c>
      <c r="AA50" s="50">
        <v>85.399999999999636</v>
      </c>
      <c r="AB50" s="408"/>
      <c r="AC50" s="50">
        <v>0</v>
      </c>
      <c r="AD50" s="50">
        <v>0</v>
      </c>
      <c r="AE50" s="50">
        <v>0</v>
      </c>
      <c r="AF50" s="50">
        <v>696.59999999999991</v>
      </c>
      <c r="AG50" s="408"/>
      <c r="AH50" s="50">
        <v>0</v>
      </c>
      <c r="AI50" s="50">
        <v>0</v>
      </c>
      <c r="AJ50" s="50">
        <v>0</v>
      </c>
      <c r="AK50" s="50">
        <v>385.49999999999955</v>
      </c>
      <c r="AL50" s="408"/>
      <c r="AM50" s="396">
        <v>0</v>
      </c>
      <c r="AN50" s="396">
        <v>0</v>
      </c>
      <c r="AO50" s="396">
        <v>0</v>
      </c>
      <c r="AP50" s="50">
        <v>557.89999999999964</v>
      </c>
      <c r="AQ50" s="408"/>
      <c r="AR50" s="50">
        <v>0</v>
      </c>
      <c r="AS50" s="50">
        <v>0</v>
      </c>
      <c r="AT50" s="50">
        <v>0</v>
      </c>
      <c r="AU50" s="50">
        <v>263.59999999999997</v>
      </c>
      <c r="AV50" s="408"/>
      <c r="AW50" s="50">
        <v>0</v>
      </c>
      <c r="AX50" s="50">
        <v>0</v>
      </c>
      <c r="AY50" s="50">
        <v>0</v>
      </c>
      <c r="AZ50" s="50">
        <v>379.600000000004</v>
      </c>
      <c r="BA50" s="408"/>
      <c r="BB50" s="50">
        <v>0</v>
      </c>
      <c r="BC50" s="50">
        <v>0</v>
      </c>
      <c r="BD50" s="50">
        <v>0</v>
      </c>
      <c r="BE50" s="50">
        <v>496.5</v>
      </c>
      <c r="BF50" s="408"/>
      <c r="BG50" s="50">
        <v>0</v>
      </c>
      <c r="BH50" s="50">
        <v>0</v>
      </c>
      <c r="BI50" s="50">
        <v>0</v>
      </c>
      <c r="BJ50" s="50">
        <v>333.8</v>
      </c>
      <c r="BK50" s="408"/>
      <c r="BL50" s="50">
        <v>0</v>
      </c>
      <c r="BM50" s="50">
        <v>0</v>
      </c>
      <c r="BN50" s="50">
        <v>0</v>
      </c>
      <c r="BO50" s="50">
        <v>176.9</v>
      </c>
      <c r="BP50" s="408"/>
      <c r="BQ50" s="50">
        <v>0</v>
      </c>
      <c r="BR50" s="50">
        <v>0</v>
      </c>
      <c r="BS50" s="50">
        <v>0</v>
      </c>
      <c r="BT50" s="50">
        <v>496.60000000000309</v>
      </c>
      <c r="BU50" s="408"/>
      <c r="BV50" s="50">
        <v>0</v>
      </c>
      <c r="BW50" s="50">
        <v>0</v>
      </c>
      <c r="BX50" s="50">
        <v>0</v>
      </c>
      <c r="BY50" s="50">
        <v>644.50000000000091</v>
      </c>
      <c r="BZ50" s="408"/>
      <c r="CA50" s="50">
        <v>0</v>
      </c>
      <c r="CB50" s="50">
        <v>0</v>
      </c>
      <c r="CC50" s="50">
        <v>0</v>
      </c>
      <c r="CD50" s="50">
        <v>544.19999999999982</v>
      </c>
      <c r="CE50" s="408"/>
      <c r="CF50" s="50">
        <v>0</v>
      </c>
      <c r="CG50" s="50">
        <v>0</v>
      </c>
      <c r="CH50" s="50">
        <v>0</v>
      </c>
      <c r="CI50" s="50">
        <v>258.90000000000055</v>
      </c>
      <c r="CJ50" s="408"/>
      <c r="CK50" s="50">
        <v>0</v>
      </c>
      <c r="CL50" s="50">
        <v>0</v>
      </c>
      <c r="CM50" s="50">
        <v>0</v>
      </c>
      <c r="CN50" s="50">
        <v>384.3</v>
      </c>
      <c r="CO50" s="408"/>
      <c r="CP50" s="443">
        <v>0</v>
      </c>
      <c r="CQ50" s="443">
        <v>0</v>
      </c>
      <c r="CR50" s="443">
        <v>0</v>
      </c>
      <c r="CS50" s="50">
        <v>66.300000000000182</v>
      </c>
      <c r="CT50" s="408"/>
      <c r="CU50" s="50">
        <v>0</v>
      </c>
      <c r="CV50" s="50">
        <v>0</v>
      </c>
      <c r="CW50" s="50">
        <v>0</v>
      </c>
      <c r="CX50" s="50">
        <v>37.400000000000546</v>
      </c>
      <c r="CY50" s="408"/>
      <c r="CZ50" s="50">
        <v>0</v>
      </c>
      <c r="DA50" s="50">
        <v>0</v>
      </c>
      <c r="DB50" s="50">
        <v>0</v>
      </c>
      <c r="DC50" s="50">
        <v>29.700000000000003</v>
      </c>
      <c r="DD50" s="408"/>
      <c r="DE50" s="443">
        <v>0</v>
      </c>
      <c r="DF50" s="443">
        <v>0</v>
      </c>
      <c r="DG50" s="443">
        <v>0</v>
      </c>
      <c r="DH50" s="50">
        <v>701.40000000000146</v>
      </c>
      <c r="DI50" s="408"/>
      <c r="DJ50" s="443">
        <v>0</v>
      </c>
      <c r="DK50" s="443">
        <v>0</v>
      </c>
      <c r="DL50" s="443">
        <v>0</v>
      </c>
      <c r="DM50" s="50">
        <v>566.50000000000364</v>
      </c>
      <c r="DN50" s="408"/>
      <c r="DO50" s="50">
        <v>0</v>
      </c>
      <c r="DP50" s="50">
        <v>0</v>
      </c>
      <c r="DQ50" s="50">
        <v>0</v>
      </c>
      <c r="DR50" s="50">
        <v>359.40000000000509</v>
      </c>
      <c r="DS50" s="408"/>
      <c r="DT50" s="50">
        <v>0</v>
      </c>
      <c r="DU50" s="50">
        <v>0</v>
      </c>
      <c r="DV50" s="50">
        <v>0</v>
      </c>
      <c r="DW50" s="50">
        <v>3343.600000000004</v>
      </c>
      <c r="DX50" s="408"/>
      <c r="DY50" s="50">
        <v>0</v>
      </c>
      <c r="DZ50" s="443">
        <v>0</v>
      </c>
      <c r="EA50" s="443">
        <v>0</v>
      </c>
      <c r="EB50" s="50">
        <v>79.500000000007276</v>
      </c>
      <c r="EC50" s="408"/>
      <c r="ED50" s="50">
        <v>0</v>
      </c>
      <c r="EE50" s="50">
        <v>0</v>
      </c>
      <c r="EF50" s="50">
        <v>0</v>
      </c>
      <c r="EG50" s="50">
        <v>287.80000000000837</v>
      </c>
      <c r="EH50" s="408"/>
      <c r="EI50" s="50">
        <v>0</v>
      </c>
      <c r="EJ50" s="50">
        <v>0</v>
      </c>
      <c r="EK50" s="50">
        <v>0</v>
      </c>
      <c r="EL50" s="50">
        <v>239.30000000000655</v>
      </c>
      <c r="EM50" s="408"/>
      <c r="EN50" s="50">
        <v>0</v>
      </c>
      <c r="EO50" s="50">
        <v>0</v>
      </c>
      <c r="EP50" s="50">
        <v>0</v>
      </c>
      <c r="EQ50" s="50">
        <v>321.90000000000691</v>
      </c>
      <c r="ER50" s="408"/>
      <c r="ES50" s="50">
        <v>0</v>
      </c>
      <c r="ET50" s="50">
        <v>0</v>
      </c>
      <c r="EU50" s="50">
        <v>0</v>
      </c>
      <c r="EV50" s="50">
        <v>1372.1999999999935</v>
      </c>
      <c r="EW50" s="408"/>
      <c r="EX50" s="443">
        <v>0</v>
      </c>
      <c r="EY50" s="443">
        <v>0</v>
      </c>
      <c r="EZ50" s="443">
        <v>0</v>
      </c>
      <c r="FA50" s="50">
        <v>7.7000000000061846</v>
      </c>
      <c r="FB50" s="408"/>
      <c r="FC50" s="50">
        <v>0</v>
      </c>
      <c r="FD50" s="50">
        <v>0</v>
      </c>
      <c r="FE50" s="50">
        <v>0</v>
      </c>
      <c r="FF50" s="50">
        <v>75.099999999999994</v>
      </c>
      <c r="FG50" s="408"/>
      <c r="FH50" s="50">
        <v>0</v>
      </c>
      <c r="FI50" s="50">
        <v>0</v>
      </c>
      <c r="FJ50" s="50">
        <v>0</v>
      </c>
      <c r="FK50" s="50">
        <v>164.90000000000691</v>
      </c>
      <c r="FL50" s="408"/>
      <c r="FM50" s="443">
        <v>0</v>
      </c>
      <c r="FN50" s="443">
        <v>0</v>
      </c>
      <c r="FO50" s="443">
        <v>0</v>
      </c>
      <c r="FP50" s="50">
        <v>360</v>
      </c>
      <c r="FQ50" s="408"/>
      <c r="FR50" s="50">
        <v>0</v>
      </c>
      <c r="FS50" s="50">
        <v>0</v>
      </c>
      <c r="FT50" s="50">
        <v>0</v>
      </c>
      <c r="FU50" s="50">
        <v>111.59999999999491</v>
      </c>
      <c r="FV50" s="408"/>
      <c r="FW50" s="474">
        <v>0</v>
      </c>
      <c r="FX50" s="474">
        <v>0</v>
      </c>
      <c r="FY50" s="474">
        <v>0</v>
      </c>
      <c r="FZ50" s="50">
        <v>826.2999999999214</v>
      </c>
      <c r="GA50" s="408"/>
      <c r="GB50" s="50">
        <v>0</v>
      </c>
      <c r="GC50" s="50">
        <v>0</v>
      </c>
      <c r="GD50" s="50">
        <v>0</v>
      </c>
      <c r="GE50" s="50">
        <v>344.5</v>
      </c>
      <c r="GF50" s="408"/>
      <c r="GG50" s="50">
        <v>0</v>
      </c>
      <c r="GH50" s="50">
        <v>0</v>
      </c>
      <c r="GI50" s="50">
        <v>0</v>
      </c>
      <c r="GJ50" s="50">
        <v>0</v>
      </c>
      <c r="GK50" s="408"/>
      <c r="GL50" s="467"/>
      <c r="GM50" s="18"/>
      <c r="GN50" s="1"/>
      <c r="GO50" s="37"/>
      <c r="GT50" s="18"/>
      <c r="GU50" s="9"/>
      <c r="HC50" s="18"/>
      <c r="HD50" s="9"/>
      <c r="HM50" s="9"/>
      <c r="HV50" s="9"/>
      <c r="IE50" s="9"/>
      <c r="IN50" s="9"/>
      <c r="IW50" s="9"/>
      <c r="JF50" s="9"/>
      <c r="JO50" s="9"/>
      <c r="JX50" s="9"/>
      <c r="KG50" s="9"/>
      <c r="KP50" s="9"/>
      <c r="LQ50" s="9"/>
      <c r="LZ50" s="9"/>
      <c r="MI50" s="9"/>
      <c r="MR50" s="9"/>
      <c r="NA50" s="9"/>
      <c r="NJ50" s="9"/>
      <c r="NL50" s="9"/>
      <c r="NN50" s="9"/>
      <c r="NP50" s="9"/>
    </row>
    <row r="51" spans="1:380" ht="18">
      <c r="A51" s="84" t="s">
        <v>1549</v>
      </c>
      <c r="B51" s="46">
        <f>SUM(D51:ZZ51)</f>
        <v>47092.675000000032</v>
      </c>
      <c r="C51" s="42"/>
      <c r="D51" s="50">
        <v>0</v>
      </c>
      <c r="E51" s="50">
        <v>0</v>
      </c>
      <c r="F51" s="50">
        <v>198.375</v>
      </c>
      <c r="G51" s="50">
        <v>156.19999999999999</v>
      </c>
      <c r="H51" s="408"/>
      <c r="I51" s="50">
        <v>17.875</v>
      </c>
      <c r="J51" s="50">
        <v>0</v>
      </c>
      <c r="K51" s="50">
        <v>0</v>
      </c>
      <c r="L51" s="50">
        <v>177.09999999999997</v>
      </c>
      <c r="M51" s="408"/>
      <c r="N51" s="50">
        <v>103.92499999999995</v>
      </c>
      <c r="O51" s="50">
        <v>274.14999999999998</v>
      </c>
      <c r="P51" s="50">
        <v>396.75000000000017</v>
      </c>
      <c r="Q51" s="50">
        <v>530.80000000000018</v>
      </c>
      <c r="R51" s="408"/>
      <c r="S51" s="396">
        <v>38.449999999999989</v>
      </c>
      <c r="T51" s="50">
        <v>40.39999999999992</v>
      </c>
      <c r="U51" s="438">
        <v>89.25</v>
      </c>
      <c r="V51" s="50">
        <v>205.89999999999986</v>
      </c>
      <c r="W51" s="408"/>
      <c r="X51" s="50">
        <v>36.074999999999932</v>
      </c>
      <c r="Y51" s="50">
        <v>259.35000000000002</v>
      </c>
      <c r="Z51" s="50">
        <v>158.7750000000002</v>
      </c>
      <c r="AA51" s="50">
        <v>143.49999999999955</v>
      </c>
      <c r="AB51" s="408"/>
      <c r="AC51" s="50">
        <v>130.10000000000002</v>
      </c>
      <c r="AD51" s="50">
        <v>323.54999999999973</v>
      </c>
      <c r="AE51" s="50">
        <v>596.69999999999993</v>
      </c>
      <c r="AF51" s="50">
        <v>895.30000000000018</v>
      </c>
      <c r="AG51" s="408"/>
      <c r="AH51" s="50">
        <v>48.649999999999864</v>
      </c>
      <c r="AI51" s="50">
        <v>340.65000000000009</v>
      </c>
      <c r="AJ51" s="50">
        <v>507</v>
      </c>
      <c r="AK51" s="50">
        <v>440.20000000000027</v>
      </c>
      <c r="AL51" s="408"/>
      <c r="AM51" s="396">
        <v>105.67499999999995</v>
      </c>
      <c r="AN51" s="396">
        <v>115.04999999999995</v>
      </c>
      <c r="AO51" s="396">
        <v>119.24999999999932</v>
      </c>
      <c r="AP51" s="50">
        <v>468</v>
      </c>
      <c r="AQ51" s="408"/>
      <c r="AR51" s="50">
        <v>15.675000000001091</v>
      </c>
      <c r="AS51" s="50">
        <v>160.95000000000005</v>
      </c>
      <c r="AT51" s="50">
        <v>63.599999999999454</v>
      </c>
      <c r="AU51" s="50">
        <v>291.7</v>
      </c>
      <c r="AV51" s="408"/>
      <c r="AW51" s="50">
        <v>0</v>
      </c>
      <c r="AX51" s="50">
        <v>285.70000000000027</v>
      </c>
      <c r="AY51" s="50">
        <v>444.29999999999973</v>
      </c>
      <c r="AZ51" s="50">
        <v>1079.6999999999998</v>
      </c>
      <c r="BA51" s="408"/>
      <c r="BB51" s="50">
        <v>0</v>
      </c>
      <c r="BC51" s="50">
        <v>119.04999999999995</v>
      </c>
      <c r="BD51" s="50">
        <v>117.29999999999973</v>
      </c>
      <c r="BE51" s="50">
        <v>477.9</v>
      </c>
      <c r="BF51" s="408"/>
      <c r="BG51" s="50">
        <v>47.200000000000728</v>
      </c>
      <c r="BH51" s="50">
        <v>160.79999999999973</v>
      </c>
      <c r="BI51" s="50">
        <v>180.52499999999952</v>
      </c>
      <c r="BJ51" s="50">
        <v>238.2</v>
      </c>
      <c r="BK51" s="408"/>
      <c r="BL51" s="50">
        <v>0</v>
      </c>
      <c r="BM51" s="50">
        <v>189.40000000000055</v>
      </c>
      <c r="BN51" s="50">
        <v>52.5</v>
      </c>
      <c r="BO51" s="50">
        <v>85.9</v>
      </c>
      <c r="BP51" s="408"/>
      <c r="BQ51" s="50">
        <v>63.450000000000728</v>
      </c>
      <c r="BR51" s="50">
        <v>164.80000000000064</v>
      </c>
      <c r="BS51" s="50">
        <v>211.49999999999932</v>
      </c>
      <c r="BT51" s="50">
        <v>420.49999999999909</v>
      </c>
      <c r="BU51" s="408"/>
      <c r="BV51" s="50">
        <v>0</v>
      </c>
      <c r="BW51" s="50">
        <v>411.375</v>
      </c>
      <c r="BX51" s="50">
        <v>510.22500000000014</v>
      </c>
      <c r="BY51" s="50">
        <v>499.699999999998</v>
      </c>
      <c r="BZ51" s="408"/>
      <c r="CA51" s="50">
        <v>0</v>
      </c>
      <c r="CB51" s="50">
        <v>184.70000000000073</v>
      </c>
      <c r="CC51" s="50">
        <v>17.475000000000819</v>
      </c>
      <c r="CD51" s="50">
        <v>335.09999999999764</v>
      </c>
      <c r="CE51" s="408"/>
      <c r="CF51" s="50">
        <v>0</v>
      </c>
      <c r="CG51" s="50">
        <v>151.84999999999991</v>
      </c>
      <c r="CH51" s="50">
        <v>69.674999999999045</v>
      </c>
      <c r="CI51" s="50">
        <v>227.99999999999818</v>
      </c>
      <c r="CJ51" s="408"/>
      <c r="CK51" s="50">
        <v>41.750000000000455</v>
      </c>
      <c r="CL51" s="50">
        <v>324.5</v>
      </c>
      <c r="CM51" s="50">
        <v>365.4750000000015</v>
      </c>
      <c r="CN51" s="50">
        <v>258.70000000000005</v>
      </c>
      <c r="CO51" s="408"/>
      <c r="CP51" s="443">
        <v>131.30000000000064</v>
      </c>
      <c r="CQ51" s="443">
        <v>288.64999999999964</v>
      </c>
      <c r="CR51" s="443">
        <v>263.85000000000014</v>
      </c>
      <c r="CS51" s="50">
        <v>280.30000000000291</v>
      </c>
      <c r="CT51" s="408"/>
      <c r="CU51" s="50">
        <v>0</v>
      </c>
      <c r="CV51" s="50">
        <v>128.85000000000036</v>
      </c>
      <c r="CW51" s="50">
        <v>261.30000000000041</v>
      </c>
      <c r="CX51" s="50">
        <v>224.50000000000182</v>
      </c>
      <c r="CY51" s="408"/>
      <c r="CZ51" s="50">
        <v>0</v>
      </c>
      <c r="DA51" s="50">
        <v>88.55000000000291</v>
      </c>
      <c r="DB51" s="50">
        <v>193.5</v>
      </c>
      <c r="DC51" s="50">
        <v>65.099999999999994</v>
      </c>
      <c r="DD51" s="408"/>
      <c r="DE51" s="443">
        <v>161.42500000000109</v>
      </c>
      <c r="DF51" s="443">
        <v>724.20000000000073</v>
      </c>
      <c r="DG51" s="443">
        <v>1438.4249999999997</v>
      </c>
      <c r="DH51" s="50">
        <v>1840.5000000000036</v>
      </c>
      <c r="DI51" s="408"/>
      <c r="DJ51" s="443">
        <v>166.70000000000027</v>
      </c>
      <c r="DK51" s="443">
        <v>245.95000000000073</v>
      </c>
      <c r="DL51" s="443">
        <v>287.55000000000109</v>
      </c>
      <c r="DM51" s="50">
        <v>765.39999999999964</v>
      </c>
      <c r="DN51" s="408"/>
      <c r="DO51" s="50">
        <v>0</v>
      </c>
      <c r="DP51" s="50">
        <v>144.65000000000055</v>
      </c>
      <c r="DQ51" s="50">
        <v>256.87500000000136</v>
      </c>
      <c r="DR51" s="50">
        <v>771.69999999999709</v>
      </c>
      <c r="DS51" s="408"/>
      <c r="DT51" s="50">
        <v>817.57500000000027</v>
      </c>
      <c r="DU51" s="50">
        <v>1587.6500000000115</v>
      </c>
      <c r="DV51" s="50">
        <v>1950.6000000000377</v>
      </c>
      <c r="DW51" s="50">
        <v>3009.399999999996</v>
      </c>
      <c r="DX51" s="408"/>
      <c r="DY51" s="50">
        <v>0</v>
      </c>
      <c r="DZ51" s="443">
        <v>110.74999999999909</v>
      </c>
      <c r="EA51" s="443">
        <v>358.875</v>
      </c>
      <c r="EB51" s="50">
        <v>324.79999999999563</v>
      </c>
      <c r="EC51" s="408"/>
      <c r="ED51" s="50">
        <v>64.375</v>
      </c>
      <c r="EE51" s="50">
        <v>72.199999999999818</v>
      </c>
      <c r="EF51" s="50">
        <v>116.77499999999918</v>
      </c>
      <c r="EG51" s="50">
        <v>194.799999999992</v>
      </c>
      <c r="EH51" s="408"/>
      <c r="EI51" s="50">
        <v>76.925000000000637</v>
      </c>
      <c r="EJ51" s="50">
        <v>223.10000000000036</v>
      </c>
      <c r="EK51" s="50">
        <v>0</v>
      </c>
      <c r="EL51" s="50">
        <v>297.99999999999272</v>
      </c>
      <c r="EM51" s="408"/>
      <c r="EN51" s="50">
        <v>0</v>
      </c>
      <c r="EO51" s="50">
        <v>0</v>
      </c>
      <c r="EP51" s="50">
        <v>18.900000000000546</v>
      </c>
      <c r="EQ51" s="50">
        <v>207.39999999999418</v>
      </c>
      <c r="ER51" s="408"/>
      <c r="ES51" s="50">
        <v>386.85000000001264</v>
      </c>
      <c r="ET51" s="50">
        <v>1199.0249999999578</v>
      </c>
      <c r="EU51" s="50">
        <v>1995.8999999999999</v>
      </c>
      <c r="EV51" s="50">
        <v>4125.6000000000022</v>
      </c>
      <c r="EW51" s="408"/>
      <c r="EX51" s="443">
        <v>71.875</v>
      </c>
      <c r="EY51" s="443">
        <v>94.25</v>
      </c>
      <c r="EZ51" s="443">
        <v>12.224999999999454</v>
      </c>
      <c r="FA51" s="50">
        <v>110.09999999999127</v>
      </c>
      <c r="FB51" s="408"/>
      <c r="FC51" s="50">
        <v>0</v>
      </c>
      <c r="FD51" s="50">
        <v>0</v>
      </c>
      <c r="FE51" s="50">
        <v>132.67499999999973</v>
      </c>
      <c r="FF51" s="50">
        <v>339.5</v>
      </c>
      <c r="FG51" s="408"/>
      <c r="FH51" s="50">
        <v>0</v>
      </c>
      <c r="FI51" s="50">
        <v>0</v>
      </c>
      <c r="FJ51" s="50">
        <v>270.59999999999809</v>
      </c>
      <c r="FK51" s="50">
        <v>76.799999999991996</v>
      </c>
      <c r="FL51" s="408"/>
      <c r="FM51" s="443">
        <v>41.924999999999841</v>
      </c>
      <c r="FN51" s="443">
        <v>303.27499999999964</v>
      </c>
      <c r="FO51" s="443">
        <v>269.92499999999563</v>
      </c>
      <c r="FP51" s="50">
        <v>368.7</v>
      </c>
      <c r="FQ51" s="408"/>
      <c r="FR51" s="50">
        <v>0</v>
      </c>
      <c r="FS51" s="50">
        <v>0</v>
      </c>
      <c r="FT51" s="50">
        <v>0</v>
      </c>
      <c r="FU51" s="50">
        <v>368.70000000000073</v>
      </c>
      <c r="FV51" s="408"/>
      <c r="FW51" s="474">
        <v>184.42500000000064</v>
      </c>
      <c r="FX51" s="474">
        <v>591.49999999999818</v>
      </c>
      <c r="FY51" s="474">
        <v>596.69999999999072</v>
      </c>
      <c r="FZ51" s="50">
        <v>959.800000000056</v>
      </c>
      <c r="GA51" s="408"/>
      <c r="GB51" s="50">
        <v>58.250000000001819</v>
      </c>
      <c r="GC51" s="50">
        <v>100.75</v>
      </c>
      <c r="GD51" s="50">
        <v>190.12500000000273</v>
      </c>
      <c r="GE51" s="50">
        <v>377.5</v>
      </c>
      <c r="GF51" s="408"/>
      <c r="GG51" s="50">
        <v>0</v>
      </c>
      <c r="GH51" s="50">
        <v>518.12499999999818</v>
      </c>
      <c r="GI51" s="50">
        <v>0</v>
      </c>
      <c r="GJ51" s="50">
        <v>0</v>
      </c>
      <c r="GK51" s="408"/>
      <c r="GL51" s="467"/>
      <c r="GM51" s="18"/>
      <c r="GN51" s="39"/>
      <c r="GO51" s="37"/>
      <c r="GU51" s="9"/>
      <c r="HD51" s="9"/>
      <c r="HM51" s="9"/>
      <c r="HV51" s="9"/>
      <c r="IE51" s="9"/>
      <c r="IN51" s="9"/>
      <c r="IW51" s="9"/>
      <c r="JF51" s="9"/>
      <c r="JO51" s="9"/>
      <c r="JX51" s="9"/>
      <c r="KG51" s="9"/>
      <c r="KP51" s="9"/>
      <c r="LQ51" s="9"/>
      <c r="LZ51" s="9"/>
      <c r="MI51" s="9"/>
      <c r="MR51" s="9"/>
      <c r="NA51" s="9"/>
      <c r="NJ51" s="9"/>
      <c r="NL51" s="9"/>
      <c r="NN51" s="9"/>
      <c r="NO51" s="21"/>
      <c r="NP51" s="9"/>
    </row>
    <row r="52" spans="1:380" ht="18">
      <c r="A52" s="40" t="s">
        <v>4010</v>
      </c>
      <c r="B52" s="46">
        <f>SUM(D52:ZZ52)</f>
        <v>227.1</v>
      </c>
      <c r="C52" s="42"/>
      <c r="D52" s="50">
        <v>0</v>
      </c>
      <c r="E52" s="50">
        <v>0</v>
      </c>
      <c r="F52" s="50">
        <v>0</v>
      </c>
      <c r="G52" s="50">
        <v>227.1</v>
      </c>
      <c r="H52" s="408"/>
      <c r="I52" s="50">
        <v>0</v>
      </c>
      <c r="J52" s="50">
        <v>0</v>
      </c>
      <c r="K52" s="50">
        <v>0</v>
      </c>
      <c r="L52" s="50">
        <v>0</v>
      </c>
      <c r="M52" s="408"/>
      <c r="N52" s="50">
        <v>0</v>
      </c>
      <c r="O52" s="50">
        <v>0</v>
      </c>
      <c r="P52" s="50">
        <v>0</v>
      </c>
      <c r="Q52" s="50">
        <v>0</v>
      </c>
      <c r="R52" s="408"/>
      <c r="S52" s="50">
        <v>0</v>
      </c>
      <c r="T52" s="50">
        <v>0</v>
      </c>
      <c r="U52" s="50">
        <v>0</v>
      </c>
      <c r="V52" s="50">
        <v>0</v>
      </c>
      <c r="W52" s="408"/>
      <c r="X52" s="50">
        <v>0</v>
      </c>
      <c r="Y52" s="50">
        <v>0</v>
      </c>
      <c r="Z52" s="50">
        <v>0</v>
      </c>
      <c r="AA52" s="50">
        <v>0</v>
      </c>
      <c r="AB52" s="408"/>
      <c r="AC52" s="50">
        <v>0</v>
      </c>
      <c r="AD52" s="50">
        <v>0</v>
      </c>
      <c r="AE52" s="50">
        <v>0</v>
      </c>
      <c r="AF52" s="50">
        <v>0</v>
      </c>
      <c r="AG52" s="408"/>
      <c r="AH52" s="50">
        <v>0</v>
      </c>
      <c r="AI52" s="50">
        <v>0</v>
      </c>
      <c r="AJ52" s="50">
        <v>0</v>
      </c>
      <c r="AK52" s="50">
        <v>0</v>
      </c>
      <c r="AL52" s="408"/>
      <c r="AM52" s="50">
        <v>0</v>
      </c>
      <c r="AN52" s="50">
        <v>0</v>
      </c>
      <c r="AO52" s="50">
        <v>0</v>
      </c>
      <c r="AP52" s="50">
        <v>0</v>
      </c>
      <c r="AQ52" s="408"/>
      <c r="AR52" s="50">
        <v>0</v>
      </c>
      <c r="AS52" s="50">
        <v>0</v>
      </c>
      <c r="AT52" s="50">
        <v>0</v>
      </c>
      <c r="AU52" s="50">
        <v>0</v>
      </c>
      <c r="AV52" s="408"/>
      <c r="AW52" s="50">
        <v>0</v>
      </c>
      <c r="AX52" s="50">
        <v>0</v>
      </c>
      <c r="AY52" s="50">
        <v>0</v>
      </c>
      <c r="AZ52" s="50">
        <v>0</v>
      </c>
      <c r="BA52" s="408"/>
      <c r="BB52" s="50">
        <v>0</v>
      </c>
      <c r="BC52" s="50">
        <v>0</v>
      </c>
      <c r="BD52" s="50">
        <v>0</v>
      </c>
      <c r="BE52" s="50">
        <v>0</v>
      </c>
      <c r="BF52" s="408"/>
      <c r="BG52" s="50">
        <v>0</v>
      </c>
      <c r="BH52" s="50">
        <v>0</v>
      </c>
      <c r="BI52" s="50">
        <v>0</v>
      </c>
      <c r="BJ52" s="50">
        <v>0</v>
      </c>
      <c r="BK52" s="408"/>
      <c r="BL52" s="50">
        <v>0</v>
      </c>
      <c r="BM52" s="50">
        <v>0</v>
      </c>
      <c r="BN52" s="50">
        <v>0</v>
      </c>
      <c r="BO52" s="50">
        <v>0</v>
      </c>
      <c r="BP52" s="408"/>
      <c r="BQ52" s="50">
        <v>0</v>
      </c>
      <c r="BR52" s="50">
        <v>0</v>
      </c>
      <c r="BS52" s="50">
        <v>0</v>
      </c>
      <c r="BT52" s="50">
        <v>0</v>
      </c>
      <c r="BU52" s="408"/>
      <c r="BV52" s="50">
        <v>0</v>
      </c>
      <c r="BW52" s="50">
        <v>0</v>
      </c>
      <c r="BX52" s="50">
        <v>0</v>
      </c>
      <c r="BY52" s="50">
        <v>0</v>
      </c>
      <c r="BZ52" s="408"/>
      <c r="CA52" s="50">
        <v>0</v>
      </c>
      <c r="CB52" s="50">
        <v>0</v>
      </c>
      <c r="CC52" s="50">
        <v>0</v>
      </c>
      <c r="CD52" s="50">
        <v>0</v>
      </c>
      <c r="CE52" s="408"/>
      <c r="CF52" s="50">
        <v>0</v>
      </c>
      <c r="CG52" s="50">
        <v>0</v>
      </c>
      <c r="CH52" s="50">
        <v>0</v>
      </c>
      <c r="CI52" s="50">
        <v>0</v>
      </c>
      <c r="CJ52" s="408"/>
      <c r="CK52" s="50">
        <v>0</v>
      </c>
      <c r="CL52" s="50">
        <v>0</v>
      </c>
      <c r="CM52" s="50">
        <v>0</v>
      </c>
      <c r="CN52" s="50">
        <v>0</v>
      </c>
      <c r="CO52" s="408"/>
      <c r="CP52" s="50">
        <v>0</v>
      </c>
      <c r="CQ52" s="50">
        <v>0</v>
      </c>
      <c r="CR52" s="50">
        <v>0</v>
      </c>
      <c r="CS52" s="50">
        <v>0</v>
      </c>
      <c r="CT52" s="408"/>
      <c r="CU52" s="50">
        <v>0</v>
      </c>
      <c r="CV52" s="50">
        <v>0</v>
      </c>
      <c r="CW52" s="50">
        <v>0</v>
      </c>
      <c r="CX52" s="50">
        <v>0</v>
      </c>
      <c r="CY52" s="408"/>
      <c r="CZ52" s="50">
        <v>0</v>
      </c>
      <c r="DA52" s="50">
        <v>0</v>
      </c>
      <c r="DB52" s="50">
        <v>0</v>
      </c>
      <c r="DC52" s="50">
        <v>0</v>
      </c>
      <c r="DD52" s="408"/>
      <c r="DE52" s="50">
        <v>0</v>
      </c>
      <c r="DF52" s="50">
        <v>0</v>
      </c>
      <c r="DG52" s="50">
        <v>0</v>
      </c>
      <c r="DH52" s="50">
        <v>0</v>
      </c>
      <c r="DI52" s="408"/>
      <c r="DJ52" s="50">
        <v>0</v>
      </c>
      <c r="DK52" s="50">
        <v>0</v>
      </c>
      <c r="DL52" s="50">
        <v>0</v>
      </c>
      <c r="DM52" s="50">
        <v>0</v>
      </c>
      <c r="DN52" s="408"/>
      <c r="DO52" s="50">
        <v>0</v>
      </c>
      <c r="DP52" s="50">
        <v>0</v>
      </c>
      <c r="DQ52" s="50">
        <v>0</v>
      </c>
      <c r="DR52" s="50">
        <v>0</v>
      </c>
      <c r="DS52" s="408"/>
      <c r="DT52" s="50">
        <v>0</v>
      </c>
      <c r="DU52" s="50">
        <v>0</v>
      </c>
      <c r="DV52" s="50">
        <v>0</v>
      </c>
      <c r="DW52" s="50">
        <v>0</v>
      </c>
      <c r="DX52" s="408"/>
      <c r="DY52" s="50">
        <v>0</v>
      </c>
      <c r="DZ52" s="50">
        <v>0</v>
      </c>
      <c r="EA52" s="50">
        <v>0</v>
      </c>
      <c r="EB52" s="50">
        <v>0</v>
      </c>
      <c r="EC52" s="408"/>
      <c r="ED52" s="50">
        <v>0</v>
      </c>
      <c r="EE52" s="50">
        <v>0</v>
      </c>
      <c r="EF52" s="50">
        <v>0</v>
      </c>
      <c r="EG52" s="50">
        <v>0</v>
      </c>
      <c r="EH52" s="408"/>
      <c r="EI52" s="50">
        <v>0</v>
      </c>
      <c r="EJ52" s="50">
        <v>0</v>
      </c>
      <c r="EK52" s="50">
        <v>0</v>
      </c>
      <c r="EL52" s="50">
        <v>0</v>
      </c>
      <c r="EM52" s="408"/>
      <c r="EN52" s="50">
        <v>0</v>
      </c>
      <c r="EO52" s="50">
        <v>0</v>
      </c>
      <c r="EP52" s="50">
        <v>0</v>
      </c>
      <c r="EQ52" s="50">
        <v>0</v>
      </c>
      <c r="ER52" s="408"/>
      <c r="ES52" s="50">
        <v>0</v>
      </c>
      <c r="ET52" s="50">
        <v>0</v>
      </c>
      <c r="EU52" s="50">
        <v>0</v>
      </c>
      <c r="EV52" s="50">
        <v>0</v>
      </c>
      <c r="EW52" s="408"/>
      <c r="EX52" s="50">
        <v>0</v>
      </c>
      <c r="EY52" s="50">
        <v>0</v>
      </c>
      <c r="EZ52" s="50">
        <v>0</v>
      </c>
      <c r="FA52" s="50">
        <v>0</v>
      </c>
      <c r="FB52" s="408"/>
      <c r="FC52" s="50">
        <v>0</v>
      </c>
      <c r="FD52" s="50">
        <v>0</v>
      </c>
      <c r="FE52" s="50">
        <v>0</v>
      </c>
      <c r="FF52" s="50">
        <v>0</v>
      </c>
      <c r="FG52" s="408"/>
      <c r="FH52" s="50">
        <v>0</v>
      </c>
      <c r="FI52" s="50">
        <v>0</v>
      </c>
      <c r="FJ52" s="50">
        <v>0</v>
      </c>
      <c r="FK52" s="50">
        <v>0</v>
      </c>
      <c r="FL52" s="408"/>
      <c r="FM52" s="50">
        <v>0</v>
      </c>
      <c r="FN52" s="50">
        <v>0</v>
      </c>
      <c r="FO52" s="50">
        <v>0</v>
      </c>
      <c r="FP52" s="50">
        <v>0</v>
      </c>
      <c r="FQ52" s="408"/>
      <c r="FR52" s="50">
        <v>0</v>
      </c>
      <c r="FS52" s="50">
        <v>0</v>
      </c>
      <c r="FT52" s="50">
        <v>0</v>
      </c>
      <c r="FU52" s="50">
        <v>0</v>
      </c>
      <c r="FV52" s="408"/>
      <c r="FW52" s="50">
        <v>0</v>
      </c>
      <c r="FX52" s="50">
        <v>0</v>
      </c>
      <c r="FY52" s="50">
        <v>0</v>
      </c>
      <c r="FZ52" s="50">
        <v>0</v>
      </c>
      <c r="GA52" s="408"/>
      <c r="GB52" s="50">
        <v>0</v>
      </c>
      <c r="GC52" s="50">
        <v>0</v>
      </c>
      <c r="GD52" s="50">
        <v>0</v>
      </c>
      <c r="GE52" s="50">
        <v>0</v>
      </c>
      <c r="GF52" s="408"/>
      <c r="GG52" s="50">
        <v>0</v>
      </c>
      <c r="GH52" s="50">
        <v>0</v>
      </c>
      <c r="GI52" s="50">
        <v>0</v>
      </c>
      <c r="GJ52" s="50">
        <v>0</v>
      </c>
      <c r="GK52" s="408"/>
      <c r="GL52" s="39"/>
      <c r="GM52" s="327"/>
      <c r="GN52" s="1"/>
      <c r="GO52" s="37"/>
      <c r="GU52" s="9"/>
      <c r="HD52" s="9"/>
      <c r="HM52" s="9"/>
      <c r="HV52" s="9"/>
      <c r="IE52" s="9"/>
      <c r="IN52" s="9"/>
      <c r="IW52" s="9"/>
      <c r="JF52" s="9"/>
      <c r="JO52" s="9"/>
      <c r="JX52" s="9"/>
      <c r="KG52" s="9"/>
      <c r="KP52" s="9"/>
      <c r="LQ52" s="9"/>
      <c r="LZ52" s="9"/>
      <c r="MI52" s="9"/>
      <c r="MR52" s="9"/>
      <c r="NA52" s="9"/>
      <c r="NJ52" s="9"/>
      <c r="NL52" s="9"/>
      <c r="NN52" s="9"/>
      <c r="NP52" s="9"/>
    </row>
    <row r="53" spans="1:380" ht="18">
      <c r="A53" s="84" t="s">
        <v>2547</v>
      </c>
      <c r="B53" s="46">
        <f>SUM(D53:ZZ53)</f>
        <v>23553.849999999959</v>
      </c>
      <c r="C53" s="42"/>
      <c r="D53" s="50">
        <v>0</v>
      </c>
      <c r="E53" s="50">
        <v>0</v>
      </c>
      <c r="F53" s="50">
        <v>268.04999999999995</v>
      </c>
      <c r="G53" s="50">
        <v>191.5</v>
      </c>
      <c r="H53" s="408"/>
      <c r="I53" s="50">
        <v>0</v>
      </c>
      <c r="J53" s="50">
        <v>0</v>
      </c>
      <c r="K53" s="50">
        <v>0</v>
      </c>
      <c r="L53" s="50">
        <v>143.29999999999995</v>
      </c>
      <c r="M53" s="408"/>
      <c r="N53" s="50">
        <v>0</v>
      </c>
      <c r="O53" s="50">
        <v>0</v>
      </c>
      <c r="P53" s="50">
        <v>0</v>
      </c>
      <c r="Q53" s="50">
        <v>620.19999999999982</v>
      </c>
      <c r="R53" s="408"/>
      <c r="S53" s="396">
        <v>0</v>
      </c>
      <c r="T53" s="50">
        <v>0</v>
      </c>
      <c r="U53" s="438">
        <v>0</v>
      </c>
      <c r="V53" s="50">
        <v>380.49999999999955</v>
      </c>
      <c r="W53" s="408"/>
      <c r="X53" s="50">
        <v>0</v>
      </c>
      <c r="Y53" s="50">
        <v>0</v>
      </c>
      <c r="Z53" s="50">
        <v>0</v>
      </c>
      <c r="AA53" s="50">
        <v>179.09999999999945</v>
      </c>
      <c r="AB53" s="408"/>
      <c r="AC53" s="50">
        <v>0</v>
      </c>
      <c r="AD53" s="50">
        <v>0</v>
      </c>
      <c r="AE53" s="50">
        <v>0</v>
      </c>
      <c r="AF53" s="50">
        <v>631.19999999999936</v>
      </c>
      <c r="AG53" s="408"/>
      <c r="AH53" s="50">
        <v>0</v>
      </c>
      <c r="AI53" s="50">
        <v>0</v>
      </c>
      <c r="AJ53" s="50">
        <v>0</v>
      </c>
      <c r="AK53" s="50">
        <v>593.44999999999982</v>
      </c>
      <c r="AL53" s="408"/>
      <c r="AM53" s="396">
        <v>0</v>
      </c>
      <c r="AN53" s="396">
        <v>0</v>
      </c>
      <c r="AO53" s="396">
        <v>0</v>
      </c>
      <c r="AP53" s="50">
        <v>860.35000000000082</v>
      </c>
      <c r="AQ53" s="408"/>
      <c r="AR53" s="50">
        <v>0</v>
      </c>
      <c r="AS53" s="50">
        <v>0</v>
      </c>
      <c r="AT53" s="50">
        <v>0</v>
      </c>
      <c r="AU53" s="50">
        <v>380.6</v>
      </c>
      <c r="AV53" s="408"/>
      <c r="AW53" s="50">
        <v>0</v>
      </c>
      <c r="AX53" s="50">
        <v>0</v>
      </c>
      <c r="AY53" s="50">
        <v>0</v>
      </c>
      <c r="AZ53" s="50">
        <v>834.00000000000273</v>
      </c>
      <c r="BA53" s="408"/>
      <c r="BB53" s="50">
        <v>0</v>
      </c>
      <c r="BC53" s="50">
        <v>0</v>
      </c>
      <c r="BD53" s="50">
        <v>0</v>
      </c>
      <c r="BE53" s="50">
        <v>600.5</v>
      </c>
      <c r="BF53" s="408"/>
      <c r="BG53" s="50">
        <v>0</v>
      </c>
      <c r="BH53" s="50">
        <v>0</v>
      </c>
      <c r="BI53" s="50">
        <v>0</v>
      </c>
      <c r="BJ53" s="50">
        <v>304.89999999999998</v>
      </c>
      <c r="BK53" s="408"/>
      <c r="BL53" s="50">
        <v>0</v>
      </c>
      <c r="BM53" s="50">
        <v>0</v>
      </c>
      <c r="BN53" s="50">
        <v>0</v>
      </c>
      <c r="BO53" s="50">
        <v>291.5</v>
      </c>
      <c r="BP53" s="408"/>
      <c r="BQ53" s="50">
        <v>0</v>
      </c>
      <c r="BR53" s="50">
        <v>0</v>
      </c>
      <c r="BS53" s="50">
        <v>0</v>
      </c>
      <c r="BT53" s="50">
        <v>613.85000000000127</v>
      </c>
      <c r="BU53" s="408"/>
      <c r="BV53" s="50">
        <v>0</v>
      </c>
      <c r="BW53" s="50">
        <v>0</v>
      </c>
      <c r="BX53" s="50">
        <v>0</v>
      </c>
      <c r="BY53" s="50">
        <v>303.70000000000164</v>
      </c>
      <c r="BZ53" s="408"/>
      <c r="CA53" s="50">
        <v>0</v>
      </c>
      <c r="CB53" s="50">
        <v>0</v>
      </c>
      <c r="CC53" s="50">
        <v>0</v>
      </c>
      <c r="CD53" s="50">
        <v>621.15000000000327</v>
      </c>
      <c r="CE53" s="408"/>
      <c r="CF53" s="50">
        <v>0</v>
      </c>
      <c r="CG53" s="50">
        <v>0</v>
      </c>
      <c r="CH53" s="50">
        <v>0</v>
      </c>
      <c r="CI53" s="50">
        <v>358.80000000000109</v>
      </c>
      <c r="CJ53" s="408"/>
      <c r="CK53" s="50">
        <v>0</v>
      </c>
      <c r="CL53" s="50">
        <v>0</v>
      </c>
      <c r="CM53" s="50">
        <v>0</v>
      </c>
      <c r="CN53" s="50">
        <v>190.70000000000002</v>
      </c>
      <c r="CO53" s="408"/>
      <c r="CP53" s="443">
        <v>0</v>
      </c>
      <c r="CQ53" s="443">
        <v>0</v>
      </c>
      <c r="CR53" s="443">
        <v>0</v>
      </c>
      <c r="CS53" s="50">
        <v>377.60000000000036</v>
      </c>
      <c r="CT53" s="408"/>
      <c r="CU53" s="50">
        <v>0</v>
      </c>
      <c r="CV53" s="50">
        <v>0</v>
      </c>
      <c r="CW53" s="50">
        <v>0</v>
      </c>
      <c r="CX53" s="50">
        <v>338.00000000000546</v>
      </c>
      <c r="CY53" s="408"/>
      <c r="CZ53" s="50">
        <v>0</v>
      </c>
      <c r="DA53" s="50">
        <v>0</v>
      </c>
      <c r="DB53" s="50">
        <v>0</v>
      </c>
      <c r="DC53" s="50">
        <v>327</v>
      </c>
      <c r="DD53" s="408"/>
      <c r="DE53" s="443">
        <v>0</v>
      </c>
      <c r="DF53" s="443">
        <v>0</v>
      </c>
      <c r="DG53" s="443">
        <v>0</v>
      </c>
      <c r="DH53" s="50">
        <v>1787.2000000000044</v>
      </c>
      <c r="DI53" s="408"/>
      <c r="DJ53" s="443">
        <v>0</v>
      </c>
      <c r="DK53" s="443">
        <v>0</v>
      </c>
      <c r="DL53" s="443">
        <v>0</v>
      </c>
      <c r="DM53" s="50">
        <v>519.50000000000364</v>
      </c>
      <c r="DN53" s="408"/>
      <c r="DO53" s="50">
        <v>0</v>
      </c>
      <c r="DP53" s="50">
        <v>0</v>
      </c>
      <c r="DQ53" s="50">
        <v>0</v>
      </c>
      <c r="DR53" s="50">
        <v>553.50000000000364</v>
      </c>
      <c r="DS53" s="408"/>
      <c r="DT53" s="50">
        <v>0</v>
      </c>
      <c r="DU53" s="50">
        <v>0</v>
      </c>
      <c r="DV53" s="50">
        <v>0</v>
      </c>
      <c r="DW53" s="50">
        <v>3641.5</v>
      </c>
      <c r="DX53" s="408"/>
      <c r="DY53" s="50">
        <v>0</v>
      </c>
      <c r="DZ53" s="443">
        <v>0</v>
      </c>
      <c r="EA53" s="443">
        <v>0</v>
      </c>
      <c r="EB53" s="50">
        <v>275.30000000000291</v>
      </c>
      <c r="EC53" s="408"/>
      <c r="ED53" s="50">
        <v>0</v>
      </c>
      <c r="EE53" s="50">
        <v>0</v>
      </c>
      <c r="EF53" s="50">
        <v>0</v>
      </c>
      <c r="EG53" s="50">
        <v>113.10000000000218</v>
      </c>
      <c r="EH53" s="408"/>
      <c r="EI53" s="50">
        <v>0</v>
      </c>
      <c r="EJ53" s="50">
        <v>0</v>
      </c>
      <c r="EK53" s="50">
        <v>0</v>
      </c>
      <c r="EL53" s="50">
        <v>705.79999999999563</v>
      </c>
      <c r="EM53" s="408"/>
      <c r="EN53" s="50">
        <v>0</v>
      </c>
      <c r="EO53" s="50">
        <v>0</v>
      </c>
      <c r="EP53" s="50">
        <v>0</v>
      </c>
      <c r="EQ53" s="50">
        <v>347.99999999999636</v>
      </c>
      <c r="ER53" s="408"/>
      <c r="ES53" s="50">
        <v>0</v>
      </c>
      <c r="ET53" s="50">
        <v>0</v>
      </c>
      <c r="EU53" s="50">
        <v>0</v>
      </c>
      <c r="EV53" s="50">
        <v>2923.3000000000065</v>
      </c>
      <c r="EW53" s="408"/>
      <c r="EX53" s="443">
        <v>0</v>
      </c>
      <c r="EY53" s="443">
        <v>0</v>
      </c>
      <c r="EZ53" s="443">
        <v>0</v>
      </c>
      <c r="FA53" s="50">
        <v>88.69999999999709</v>
      </c>
      <c r="FB53" s="408"/>
      <c r="FC53" s="50">
        <v>0</v>
      </c>
      <c r="FD53" s="50">
        <v>0</v>
      </c>
      <c r="FE53" s="50">
        <v>0</v>
      </c>
      <c r="FF53" s="50">
        <v>305.3</v>
      </c>
      <c r="FG53" s="408"/>
      <c r="FH53" s="50">
        <v>0</v>
      </c>
      <c r="FI53" s="50">
        <v>0</v>
      </c>
      <c r="FJ53" s="50">
        <v>0</v>
      </c>
      <c r="FK53" s="50">
        <v>340.79999999999927</v>
      </c>
      <c r="FL53" s="408"/>
      <c r="FM53" s="443">
        <v>0</v>
      </c>
      <c r="FN53" s="443">
        <v>0</v>
      </c>
      <c r="FO53" s="443">
        <v>0</v>
      </c>
      <c r="FP53" s="50">
        <v>571.1</v>
      </c>
      <c r="FQ53" s="408"/>
      <c r="FR53" s="50">
        <v>0</v>
      </c>
      <c r="FS53" s="50">
        <v>0</v>
      </c>
      <c r="FT53" s="50">
        <v>0</v>
      </c>
      <c r="FU53" s="50">
        <v>14.599999999998545</v>
      </c>
      <c r="FV53" s="408"/>
      <c r="FW53" s="474">
        <v>0</v>
      </c>
      <c r="FX53" s="474">
        <v>0</v>
      </c>
      <c r="FY53" s="474">
        <v>0</v>
      </c>
      <c r="FZ53" s="50">
        <v>1380.6999999999346</v>
      </c>
      <c r="GA53" s="408"/>
      <c r="GB53" s="50">
        <v>0</v>
      </c>
      <c r="GC53" s="50">
        <v>0</v>
      </c>
      <c r="GD53" s="50">
        <v>0</v>
      </c>
      <c r="GE53" s="50">
        <v>575.5</v>
      </c>
      <c r="GF53" s="408"/>
      <c r="GG53" s="50">
        <v>0</v>
      </c>
      <c r="GH53" s="50">
        <v>0</v>
      </c>
      <c r="GI53" s="50">
        <v>0</v>
      </c>
      <c r="GJ53" s="50">
        <v>0</v>
      </c>
      <c r="GK53" s="408"/>
      <c r="GL53" s="84"/>
      <c r="GM53" s="18"/>
      <c r="GN53" s="9"/>
      <c r="GO53" s="37"/>
      <c r="GU53" s="9"/>
      <c r="HD53" s="9"/>
      <c r="HM53" s="9"/>
      <c r="HV53" s="9"/>
      <c r="IE53" s="9"/>
      <c r="IN53" s="9"/>
      <c r="IW53" s="9"/>
      <c r="JF53" s="9"/>
      <c r="JO53" s="9"/>
      <c r="JX53" s="9"/>
      <c r="KG53" s="9"/>
      <c r="KP53" s="9"/>
      <c r="LQ53" s="9"/>
      <c r="LZ53" s="9"/>
      <c r="MI53" s="9"/>
      <c r="MR53" s="9"/>
      <c r="NA53" s="9"/>
      <c r="NJ53" s="9"/>
      <c r="NL53" s="9"/>
      <c r="NN53" s="9"/>
      <c r="NO53" s="21"/>
      <c r="NP53" s="9"/>
    </row>
    <row r="54" spans="1:380" ht="18">
      <c r="A54" s="40" t="s">
        <v>4030</v>
      </c>
      <c r="B54" s="46">
        <f>SUM(D54:ZZ54)</f>
        <v>122.6</v>
      </c>
      <c r="C54" s="42"/>
      <c r="D54" s="50">
        <v>0</v>
      </c>
      <c r="E54" s="50">
        <v>0</v>
      </c>
      <c r="F54" s="50">
        <v>0</v>
      </c>
      <c r="G54" s="50">
        <v>122.6</v>
      </c>
      <c r="H54" s="408"/>
      <c r="I54" s="50">
        <v>0</v>
      </c>
      <c r="J54" s="50">
        <v>0</v>
      </c>
      <c r="K54" s="50">
        <v>0</v>
      </c>
      <c r="L54" s="50">
        <v>0</v>
      </c>
      <c r="M54" s="408"/>
      <c r="N54" s="50">
        <v>0</v>
      </c>
      <c r="O54" s="50">
        <v>0</v>
      </c>
      <c r="P54" s="50">
        <v>0</v>
      </c>
      <c r="Q54" s="50">
        <v>0</v>
      </c>
      <c r="R54" s="408"/>
      <c r="S54" s="50">
        <v>0</v>
      </c>
      <c r="T54" s="50">
        <v>0</v>
      </c>
      <c r="U54" s="50">
        <v>0</v>
      </c>
      <c r="V54" s="50">
        <v>0</v>
      </c>
      <c r="W54" s="408"/>
      <c r="X54" s="50">
        <v>0</v>
      </c>
      <c r="Y54" s="50">
        <v>0</v>
      </c>
      <c r="Z54" s="50">
        <v>0</v>
      </c>
      <c r="AA54" s="50">
        <v>0</v>
      </c>
      <c r="AB54" s="408"/>
      <c r="AC54" s="50">
        <v>0</v>
      </c>
      <c r="AD54" s="50">
        <v>0</v>
      </c>
      <c r="AE54" s="50">
        <v>0</v>
      </c>
      <c r="AF54" s="50">
        <v>0</v>
      </c>
      <c r="AG54" s="408"/>
      <c r="AH54" s="50">
        <v>0</v>
      </c>
      <c r="AI54" s="50">
        <v>0</v>
      </c>
      <c r="AJ54" s="50">
        <v>0</v>
      </c>
      <c r="AK54" s="50">
        <v>0</v>
      </c>
      <c r="AL54" s="408"/>
      <c r="AM54" s="50">
        <v>0</v>
      </c>
      <c r="AN54" s="50">
        <v>0</v>
      </c>
      <c r="AO54" s="50">
        <v>0</v>
      </c>
      <c r="AP54" s="50">
        <v>0</v>
      </c>
      <c r="AQ54" s="408"/>
      <c r="AR54" s="50">
        <v>0</v>
      </c>
      <c r="AS54" s="50">
        <v>0</v>
      </c>
      <c r="AT54" s="50">
        <v>0</v>
      </c>
      <c r="AU54" s="50">
        <v>0</v>
      </c>
      <c r="AV54" s="408"/>
      <c r="AW54" s="50">
        <v>0</v>
      </c>
      <c r="AX54" s="50">
        <v>0</v>
      </c>
      <c r="AY54" s="50">
        <v>0</v>
      </c>
      <c r="AZ54" s="50">
        <v>0</v>
      </c>
      <c r="BA54" s="408"/>
      <c r="BB54" s="50">
        <v>0</v>
      </c>
      <c r="BC54" s="50">
        <v>0</v>
      </c>
      <c r="BD54" s="50">
        <v>0</v>
      </c>
      <c r="BE54" s="50">
        <v>0</v>
      </c>
      <c r="BF54" s="408"/>
      <c r="BG54" s="50">
        <v>0</v>
      </c>
      <c r="BH54" s="50">
        <v>0</v>
      </c>
      <c r="BI54" s="50">
        <v>0</v>
      </c>
      <c r="BJ54" s="50">
        <v>0</v>
      </c>
      <c r="BK54" s="408"/>
      <c r="BL54" s="50">
        <v>0</v>
      </c>
      <c r="BM54" s="50">
        <v>0</v>
      </c>
      <c r="BN54" s="50">
        <v>0</v>
      </c>
      <c r="BO54" s="50">
        <v>0</v>
      </c>
      <c r="BP54" s="408"/>
      <c r="BQ54" s="50">
        <v>0</v>
      </c>
      <c r="BR54" s="50">
        <v>0</v>
      </c>
      <c r="BS54" s="50">
        <v>0</v>
      </c>
      <c r="BT54" s="50">
        <v>0</v>
      </c>
      <c r="BU54" s="408"/>
      <c r="BV54" s="50">
        <v>0</v>
      </c>
      <c r="BW54" s="50">
        <v>0</v>
      </c>
      <c r="BX54" s="50">
        <v>0</v>
      </c>
      <c r="BY54" s="50">
        <v>0</v>
      </c>
      <c r="BZ54" s="408"/>
      <c r="CA54" s="50">
        <v>0</v>
      </c>
      <c r="CB54" s="50">
        <v>0</v>
      </c>
      <c r="CC54" s="50">
        <v>0</v>
      </c>
      <c r="CD54" s="50">
        <v>0</v>
      </c>
      <c r="CE54" s="408"/>
      <c r="CF54" s="50">
        <v>0</v>
      </c>
      <c r="CG54" s="50">
        <v>0</v>
      </c>
      <c r="CH54" s="50">
        <v>0</v>
      </c>
      <c r="CI54" s="50">
        <v>0</v>
      </c>
      <c r="CJ54" s="408"/>
      <c r="CK54" s="50">
        <v>0</v>
      </c>
      <c r="CL54" s="50">
        <v>0</v>
      </c>
      <c r="CM54" s="50">
        <v>0</v>
      </c>
      <c r="CN54" s="50">
        <v>0</v>
      </c>
      <c r="CO54" s="408"/>
      <c r="CP54" s="50">
        <v>0</v>
      </c>
      <c r="CQ54" s="50">
        <v>0</v>
      </c>
      <c r="CR54" s="50">
        <v>0</v>
      </c>
      <c r="CS54" s="50">
        <v>0</v>
      </c>
      <c r="CT54" s="408"/>
      <c r="CU54" s="50">
        <v>0</v>
      </c>
      <c r="CV54" s="50">
        <v>0</v>
      </c>
      <c r="CW54" s="50">
        <v>0</v>
      </c>
      <c r="CX54" s="50">
        <v>0</v>
      </c>
      <c r="CY54" s="408"/>
      <c r="CZ54" s="50">
        <v>0</v>
      </c>
      <c r="DA54" s="50">
        <v>0</v>
      </c>
      <c r="DB54" s="50">
        <v>0</v>
      </c>
      <c r="DC54" s="50">
        <v>0</v>
      </c>
      <c r="DD54" s="408"/>
      <c r="DE54" s="50">
        <v>0</v>
      </c>
      <c r="DF54" s="50">
        <v>0</v>
      </c>
      <c r="DG54" s="50">
        <v>0</v>
      </c>
      <c r="DH54" s="50">
        <v>0</v>
      </c>
      <c r="DI54" s="408"/>
      <c r="DJ54" s="50">
        <v>0</v>
      </c>
      <c r="DK54" s="50">
        <v>0</v>
      </c>
      <c r="DL54" s="50">
        <v>0</v>
      </c>
      <c r="DM54" s="50">
        <v>0</v>
      </c>
      <c r="DN54" s="408"/>
      <c r="DO54" s="50">
        <v>0</v>
      </c>
      <c r="DP54" s="50">
        <v>0</v>
      </c>
      <c r="DQ54" s="50">
        <v>0</v>
      </c>
      <c r="DR54" s="50">
        <v>0</v>
      </c>
      <c r="DS54" s="408"/>
      <c r="DT54" s="50">
        <v>0</v>
      </c>
      <c r="DU54" s="50">
        <v>0</v>
      </c>
      <c r="DV54" s="50">
        <v>0</v>
      </c>
      <c r="DW54" s="50">
        <v>0</v>
      </c>
      <c r="DX54" s="408"/>
      <c r="DY54" s="50">
        <v>0</v>
      </c>
      <c r="DZ54" s="50">
        <v>0</v>
      </c>
      <c r="EA54" s="50">
        <v>0</v>
      </c>
      <c r="EB54" s="50">
        <v>0</v>
      </c>
      <c r="EC54" s="408"/>
      <c r="ED54" s="50">
        <v>0</v>
      </c>
      <c r="EE54" s="50">
        <v>0</v>
      </c>
      <c r="EF54" s="50">
        <v>0</v>
      </c>
      <c r="EG54" s="50">
        <v>0</v>
      </c>
      <c r="EH54" s="408"/>
      <c r="EI54" s="50">
        <v>0</v>
      </c>
      <c r="EJ54" s="50">
        <v>0</v>
      </c>
      <c r="EK54" s="50">
        <v>0</v>
      </c>
      <c r="EL54" s="50">
        <v>0</v>
      </c>
      <c r="EM54" s="408"/>
      <c r="EN54" s="50">
        <v>0</v>
      </c>
      <c r="EO54" s="50">
        <v>0</v>
      </c>
      <c r="EP54" s="50">
        <v>0</v>
      </c>
      <c r="EQ54" s="50">
        <v>0</v>
      </c>
      <c r="ER54" s="408"/>
      <c r="ES54" s="50">
        <v>0</v>
      </c>
      <c r="ET54" s="50">
        <v>0</v>
      </c>
      <c r="EU54" s="50">
        <v>0</v>
      </c>
      <c r="EV54" s="50">
        <v>0</v>
      </c>
      <c r="EW54" s="408"/>
      <c r="EX54" s="50">
        <v>0</v>
      </c>
      <c r="EY54" s="50">
        <v>0</v>
      </c>
      <c r="EZ54" s="50">
        <v>0</v>
      </c>
      <c r="FA54" s="50">
        <v>0</v>
      </c>
      <c r="FB54" s="408"/>
      <c r="FC54" s="50">
        <v>0</v>
      </c>
      <c r="FD54" s="50">
        <v>0</v>
      </c>
      <c r="FE54" s="50">
        <v>0</v>
      </c>
      <c r="FF54" s="50">
        <v>0</v>
      </c>
      <c r="FG54" s="408"/>
      <c r="FH54" s="50">
        <v>0</v>
      </c>
      <c r="FI54" s="50">
        <v>0</v>
      </c>
      <c r="FJ54" s="50">
        <v>0</v>
      </c>
      <c r="FK54" s="50">
        <v>0</v>
      </c>
      <c r="FL54" s="408"/>
      <c r="FM54" s="50">
        <v>0</v>
      </c>
      <c r="FN54" s="50">
        <v>0</v>
      </c>
      <c r="FO54" s="50">
        <v>0</v>
      </c>
      <c r="FP54" s="50">
        <v>0</v>
      </c>
      <c r="FQ54" s="408"/>
      <c r="FR54" s="50">
        <v>0</v>
      </c>
      <c r="FS54" s="50">
        <v>0</v>
      </c>
      <c r="FT54" s="50">
        <v>0</v>
      </c>
      <c r="FU54" s="50">
        <v>0</v>
      </c>
      <c r="FV54" s="408"/>
      <c r="FW54" s="50">
        <v>0</v>
      </c>
      <c r="FX54" s="50">
        <v>0</v>
      </c>
      <c r="FY54" s="50">
        <v>0</v>
      </c>
      <c r="FZ54" s="50">
        <v>0</v>
      </c>
      <c r="GA54" s="408"/>
      <c r="GB54" s="50">
        <v>0</v>
      </c>
      <c r="GC54" s="50">
        <v>0</v>
      </c>
      <c r="GD54" s="50">
        <v>0</v>
      </c>
      <c r="GE54" s="50">
        <v>0</v>
      </c>
      <c r="GF54" s="408"/>
      <c r="GG54" s="50">
        <v>0</v>
      </c>
      <c r="GH54" s="50">
        <v>0</v>
      </c>
      <c r="GI54" s="50">
        <v>0</v>
      </c>
      <c r="GJ54" s="50">
        <v>0</v>
      </c>
      <c r="GK54" s="408"/>
      <c r="GL54" s="467"/>
      <c r="GM54" s="327"/>
      <c r="GN54" s="39"/>
      <c r="GO54" s="37"/>
      <c r="GU54" s="9"/>
      <c r="HD54" s="9"/>
      <c r="HM54" s="9"/>
      <c r="HV54" s="9"/>
      <c r="IE54" s="9"/>
      <c r="IN54" s="9"/>
      <c r="IW54" s="9"/>
      <c r="JF54" s="9"/>
      <c r="JO54" s="9"/>
      <c r="JX54" s="9"/>
      <c r="KG54" s="9"/>
      <c r="KP54" s="9"/>
      <c r="LQ54" s="9"/>
      <c r="LZ54" s="9"/>
      <c r="MI54" s="9"/>
      <c r="MR54" s="9"/>
      <c r="NA54" s="9"/>
      <c r="NJ54" s="9"/>
      <c r="NL54" s="9"/>
      <c r="NN54" s="9"/>
      <c r="NP54" s="9"/>
    </row>
    <row r="55" spans="1:380" ht="18">
      <c r="A55" s="40" t="s">
        <v>4032</v>
      </c>
      <c r="B55" s="46">
        <f>SUM(D55:ZZ55)</f>
        <v>586</v>
      </c>
      <c r="C55" s="42"/>
      <c r="D55" s="50">
        <v>0</v>
      </c>
      <c r="E55" s="50">
        <v>0</v>
      </c>
      <c r="F55" s="50">
        <v>0</v>
      </c>
      <c r="G55" s="50">
        <v>586</v>
      </c>
      <c r="H55" s="408"/>
      <c r="I55" s="50">
        <v>0</v>
      </c>
      <c r="J55" s="50">
        <v>0</v>
      </c>
      <c r="K55" s="50">
        <v>0</v>
      </c>
      <c r="L55" s="50">
        <v>0</v>
      </c>
      <c r="M55" s="408"/>
      <c r="N55" s="50">
        <v>0</v>
      </c>
      <c r="O55" s="50">
        <v>0</v>
      </c>
      <c r="P55" s="50">
        <v>0</v>
      </c>
      <c r="Q55" s="50">
        <v>0</v>
      </c>
      <c r="R55" s="408"/>
      <c r="S55" s="50">
        <v>0</v>
      </c>
      <c r="T55" s="50">
        <v>0</v>
      </c>
      <c r="U55" s="50">
        <v>0</v>
      </c>
      <c r="V55" s="50">
        <v>0</v>
      </c>
      <c r="W55" s="408"/>
      <c r="X55" s="50">
        <v>0</v>
      </c>
      <c r="Y55" s="50">
        <v>0</v>
      </c>
      <c r="Z55" s="50">
        <v>0</v>
      </c>
      <c r="AA55" s="50">
        <v>0</v>
      </c>
      <c r="AB55" s="408"/>
      <c r="AC55" s="50">
        <v>0</v>
      </c>
      <c r="AD55" s="50">
        <v>0</v>
      </c>
      <c r="AE55" s="50">
        <v>0</v>
      </c>
      <c r="AF55" s="50">
        <v>0</v>
      </c>
      <c r="AG55" s="408"/>
      <c r="AH55" s="50">
        <v>0</v>
      </c>
      <c r="AI55" s="50">
        <v>0</v>
      </c>
      <c r="AJ55" s="50">
        <v>0</v>
      </c>
      <c r="AK55" s="50">
        <v>0</v>
      </c>
      <c r="AL55" s="408"/>
      <c r="AM55" s="50">
        <v>0</v>
      </c>
      <c r="AN55" s="50">
        <v>0</v>
      </c>
      <c r="AO55" s="50">
        <v>0</v>
      </c>
      <c r="AP55" s="50">
        <v>0</v>
      </c>
      <c r="AQ55" s="408"/>
      <c r="AR55" s="50">
        <v>0</v>
      </c>
      <c r="AS55" s="50">
        <v>0</v>
      </c>
      <c r="AT55" s="50">
        <v>0</v>
      </c>
      <c r="AU55" s="50">
        <v>0</v>
      </c>
      <c r="AV55" s="408"/>
      <c r="AW55" s="50">
        <v>0</v>
      </c>
      <c r="AX55" s="50">
        <v>0</v>
      </c>
      <c r="AY55" s="50">
        <v>0</v>
      </c>
      <c r="AZ55" s="50">
        <v>0</v>
      </c>
      <c r="BA55" s="408"/>
      <c r="BB55" s="50">
        <v>0</v>
      </c>
      <c r="BC55" s="50">
        <v>0</v>
      </c>
      <c r="BD55" s="50">
        <v>0</v>
      </c>
      <c r="BE55" s="50">
        <v>0</v>
      </c>
      <c r="BF55" s="408"/>
      <c r="BG55" s="50">
        <v>0</v>
      </c>
      <c r="BH55" s="50">
        <v>0</v>
      </c>
      <c r="BI55" s="50">
        <v>0</v>
      </c>
      <c r="BJ55" s="50">
        <v>0</v>
      </c>
      <c r="BK55" s="408"/>
      <c r="BL55" s="50">
        <v>0</v>
      </c>
      <c r="BM55" s="50">
        <v>0</v>
      </c>
      <c r="BN55" s="50">
        <v>0</v>
      </c>
      <c r="BO55" s="50">
        <v>0</v>
      </c>
      <c r="BP55" s="408"/>
      <c r="BQ55" s="50">
        <v>0</v>
      </c>
      <c r="BR55" s="50">
        <v>0</v>
      </c>
      <c r="BS55" s="50">
        <v>0</v>
      </c>
      <c r="BT55" s="50">
        <v>0</v>
      </c>
      <c r="BU55" s="408"/>
      <c r="BV55" s="50">
        <v>0</v>
      </c>
      <c r="BW55" s="50">
        <v>0</v>
      </c>
      <c r="BX55" s="50">
        <v>0</v>
      </c>
      <c r="BY55" s="50">
        <v>0</v>
      </c>
      <c r="BZ55" s="408"/>
      <c r="CA55" s="50">
        <v>0</v>
      </c>
      <c r="CB55" s="50">
        <v>0</v>
      </c>
      <c r="CC55" s="50">
        <v>0</v>
      </c>
      <c r="CD55" s="50">
        <v>0</v>
      </c>
      <c r="CE55" s="408"/>
      <c r="CF55" s="50">
        <v>0</v>
      </c>
      <c r="CG55" s="50">
        <v>0</v>
      </c>
      <c r="CH55" s="50">
        <v>0</v>
      </c>
      <c r="CI55" s="50">
        <v>0</v>
      </c>
      <c r="CJ55" s="408"/>
      <c r="CK55" s="50">
        <v>0</v>
      </c>
      <c r="CL55" s="50">
        <v>0</v>
      </c>
      <c r="CM55" s="50">
        <v>0</v>
      </c>
      <c r="CN55" s="50">
        <v>0</v>
      </c>
      <c r="CO55" s="408"/>
      <c r="CP55" s="50">
        <v>0</v>
      </c>
      <c r="CQ55" s="50">
        <v>0</v>
      </c>
      <c r="CR55" s="50">
        <v>0</v>
      </c>
      <c r="CS55" s="50">
        <v>0</v>
      </c>
      <c r="CT55" s="408"/>
      <c r="CU55" s="50">
        <v>0</v>
      </c>
      <c r="CV55" s="50">
        <v>0</v>
      </c>
      <c r="CW55" s="50">
        <v>0</v>
      </c>
      <c r="CX55" s="50">
        <v>0</v>
      </c>
      <c r="CY55" s="408"/>
      <c r="CZ55" s="50">
        <v>0</v>
      </c>
      <c r="DA55" s="50">
        <v>0</v>
      </c>
      <c r="DB55" s="50">
        <v>0</v>
      </c>
      <c r="DC55" s="50">
        <v>0</v>
      </c>
      <c r="DD55" s="408"/>
      <c r="DE55" s="50">
        <v>0</v>
      </c>
      <c r="DF55" s="50">
        <v>0</v>
      </c>
      <c r="DG55" s="50">
        <v>0</v>
      </c>
      <c r="DH55" s="50">
        <v>0</v>
      </c>
      <c r="DI55" s="408"/>
      <c r="DJ55" s="50">
        <v>0</v>
      </c>
      <c r="DK55" s="50">
        <v>0</v>
      </c>
      <c r="DL55" s="50">
        <v>0</v>
      </c>
      <c r="DM55" s="50">
        <v>0</v>
      </c>
      <c r="DN55" s="408"/>
      <c r="DO55" s="50">
        <v>0</v>
      </c>
      <c r="DP55" s="50">
        <v>0</v>
      </c>
      <c r="DQ55" s="50">
        <v>0</v>
      </c>
      <c r="DR55" s="50">
        <v>0</v>
      </c>
      <c r="DS55" s="408"/>
      <c r="DT55" s="50">
        <v>0</v>
      </c>
      <c r="DU55" s="50">
        <v>0</v>
      </c>
      <c r="DV55" s="50">
        <v>0</v>
      </c>
      <c r="DW55" s="50">
        <v>0</v>
      </c>
      <c r="DX55" s="408"/>
      <c r="DY55" s="50">
        <v>0</v>
      </c>
      <c r="DZ55" s="50">
        <v>0</v>
      </c>
      <c r="EA55" s="50">
        <v>0</v>
      </c>
      <c r="EB55" s="50">
        <v>0</v>
      </c>
      <c r="EC55" s="408"/>
      <c r="ED55" s="50">
        <v>0</v>
      </c>
      <c r="EE55" s="50">
        <v>0</v>
      </c>
      <c r="EF55" s="50">
        <v>0</v>
      </c>
      <c r="EG55" s="50">
        <v>0</v>
      </c>
      <c r="EH55" s="408"/>
      <c r="EI55" s="50">
        <v>0</v>
      </c>
      <c r="EJ55" s="50">
        <v>0</v>
      </c>
      <c r="EK55" s="50">
        <v>0</v>
      </c>
      <c r="EL55" s="50">
        <v>0</v>
      </c>
      <c r="EM55" s="408"/>
      <c r="EN55" s="50">
        <v>0</v>
      </c>
      <c r="EO55" s="50">
        <v>0</v>
      </c>
      <c r="EP55" s="50">
        <v>0</v>
      </c>
      <c r="EQ55" s="50">
        <v>0</v>
      </c>
      <c r="ER55" s="408"/>
      <c r="ES55" s="50">
        <v>0</v>
      </c>
      <c r="ET55" s="50">
        <v>0</v>
      </c>
      <c r="EU55" s="50">
        <v>0</v>
      </c>
      <c r="EV55" s="50">
        <v>0</v>
      </c>
      <c r="EW55" s="408"/>
      <c r="EX55" s="50">
        <v>0</v>
      </c>
      <c r="EY55" s="50">
        <v>0</v>
      </c>
      <c r="EZ55" s="50">
        <v>0</v>
      </c>
      <c r="FA55" s="50">
        <v>0</v>
      </c>
      <c r="FB55" s="408"/>
      <c r="FC55" s="50">
        <v>0</v>
      </c>
      <c r="FD55" s="50">
        <v>0</v>
      </c>
      <c r="FE55" s="50">
        <v>0</v>
      </c>
      <c r="FF55" s="50">
        <v>0</v>
      </c>
      <c r="FG55" s="408"/>
      <c r="FH55" s="50">
        <v>0</v>
      </c>
      <c r="FI55" s="50">
        <v>0</v>
      </c>
      <c r="FJ55" s="50">
        <v>0</v>
      </c>
      <c r="FK55" s="50">
        <v>0</v>
      </c>
      <c r="FL55" s="408"/>
      <c r="FM55" s="50">
        <v>0</v>
      </c>
      <c r="FN55" s="50">
        <v>0</v>
      </c>
      <c r="FO55" s="50">
        <v>0</v>
      </c>
      <c r="FP55" s="50">
        <v>0</v>
      </c>
      <c r="FQ55" s="408"/>
      <c r="FR55" s="50">
        <v>0</v>
      </c>
      <c r="FS55" s="50">
        <v>0</v>
      </c>
      <c r="FT55" s="50">
        <v>0</v>
      </c>
      <c r="FU55" s="50">
        <v>0</v>
      </c>
      <c r="FV55" s="408"/>
      <c r="FW55" s="50">
        <v>0</v>
      </c>
      <c r="FX55" s="50">
        <v>0</v>
      </c>
      <c r="FY55" s="50">
        <v>0</v>
      </c>
      <c r="FZ55" s="50">
        <v>0</v>
      </c>
      <c r="GA55" s="408"/>
      <c r="GB55" s="50">
        <v>0</v>
      </c>
      <c r="GC55" s="50">
        <v>0</v>
      </c>
      <c r="GD55" s="50">
        <v>0</v>
      </c>
      <c r="GE55" s="50">
        <v>0</v>
      </c>
      <c r="GF55" s="408"/>
      <c r="GG55" s="50">
        <v>0</v>
      </c>
      <c r="GH55" s="50">
        <v>0</v>
      </c>
      <c r="GI55" s="50">
        <v>0</v>
      </c>
      <c r="GJ55" s="50">
        <v>0</v>
      </c>
      <c r="GK55" s="408"/>
      <c r="GL55" s="468"/>
      <c r="GM55" s="18"/>
      <c r="GN55" s="1"/>
      <c r="GO55" s="37"/>
      <c r="GT55" s="18"/>
      <c r="GU55" s="9"/>
      <c r="HC55" s="18"/>
      <c r="HD55" s="9"/>
      <c r="HM55" s="9"/>
      <c r="HV55" s="9"/>
      <c r="IE55" s="9"/>
      <c r="IN55" s="9"/>
      <c r="IW55" s="9"/>
      <c r="JF55" s="9"/>
      <c r="JO55" s="9"/>
      <c r="JX55" s="9"/>
      <c r="KG55" s="9"/>
      <c r="KP55" s="9"/>
      <c r="LQ55" s="9"/>
      <c r="LZ55" s="9"/>
      <c r="MI55" s="9"/>
      <c r="MR55" s="9"/>
      <c r="NA55" s="9"/>
      <c r="NJ55" s="9"/>
      <c r="NL55" s="9"/>
      <c r="NN55" s="9"/>
      <c r="NP55" s="9"/>
    </row>
    <row r="56" spans="1:380" s="39" customFormat="1" ht="18">
      <c r="A56" s="41" t="s">
        <v>757</v>
      </c>
      <c r="B56" s="46">
        <f>SUM(D56:ZZ56)</f>
        <v>61443.299999999916</v>
      </c>
      <c r="C56" s="42"/>
      <c r="D56" s="50">
        <v>0</v>
      </c>
      <c r="E56" s="50">
        <v>0</v>
      </c>
      <c r="F56" s="50">
        <v>571.34999999999991</v>
      </c>
      <c r="G56" s="50">
        <v>312.8</v>
      </c>
      <c r="H56" s="408"/>
      <c r="I56" s="50">
        <v>69.625</v>
      </c>
      <c r="J56" s="50">
        <v>0</v>
      </c>
      <c r="K56" s="50">
        <v>0</v>
      </c>
      <c r="L56" s="50">
        <v>314.8000000000003</v>
      </c>
      <c r="M56" s="408"/>
      <c r="N56" s="50">
        <v>82.949999999999932</v>
      </c>
      <c r="O56" s="50">
        <v>332.75</v>
      </c>
      <c r="P56" s="50">
        <v>501.60000000000014</v>
      </c>
      <c r="Q56" s="50">
        <v>525.099999999999</v>
      </c>
      <c r="R56" s="408"/>
      <c r="S56" s="396">
        <v>70.125</v>
      </c>
      <c r="T56" s="50">
        <v>177.60000000000002</v>
      </c>
      <c r="U56" s="438">
        <v>134.99999999999966</v>
      </c>
      <c r="V56" s="50">
        <v>293.29999999999927</v>
      </c>
      <c r="W56" s="408"/>
      <c r="X56" s="50">
        <v>13.949999999999818</v>
      </c>
      <c r="Y56" s="50">
        <v>320.75000000000011</v>
      </c>
      <c r="Z56" s="50">
        <v>302.17499999999939</v>
      </c>
      <c r="AA56" s="50">
        <v>301.19999999999936</v>
      </c>
      <c r="AB56" s="408"/>
      <c r="AC56" s="50">
        <v>125.25</v>
      </c>
      <c r="AD56" s="50">
        <v>420.69999999999982</v>
      </c>
      <c r="AE56" s="50">
        <v>705.59999999999889</v>
      </c>
      <c r="AF56" s="50">
        <v>1192.9000000000001</v>
      </c>
      <c r="AG56" s="408"/>
      <c r="AH56" s="50">
        <v>109.85000000000058</v>
      </c>
      <c r="AI56" s="50">
        <v>564.64999999999986</v>
      </c>
      <c r="AJ56" s="50">
        <v>846.97499999999889</v>
      </c>
      <c r="AK56" s="50">
        <v>572.09999999999945</v>
      </c>
      <c r="AL56" s="408"/>
      <c r="AM56" s="396">
        <v>119.1999999999997</v>
      </c>
      <c r="AN56" s="396">
        <v>197.59999999999945</v>
      </c>
      <c r="AO56" s="396">
        <v>155.92499999999905</v>
      </c>
      <c r="AP56" s="50">
        <v>586.05000000000018</v>
      </c>
      <c r="AQ56" s="408"/>
      <c r="AR56" s="50">
        <v>44.625</v>
      </c>
      <c r="AS56" s="50">
        <v>160.74999999999955</v>
      </c>
      <c r="AT56" s="50">
        <v>4.4999999999986358</v>
      </c>
      <c r="AU56" s="50">
        <v>389.7</v>
      </c>
      <c r="AV56" s="408"/>
      <c r="AW56" s="50">
        <v>0</v>
      </c>
      <c r="AX56" s="50">
        <v>239.74999999999955</v>
      </c>
      <c r="AY56" s="50">
        <v>643.49999999999932</v>
      </c>
      <c r="AZ56" s="50">
        <v>800.59999999999945</v>
      </c>
      <c r="BA56" s="408"/>
      <c r="BB56" s="50">
        <v>0</v>
      </c>
      <c r="BC56" s="50">
        <v>129.24999999999955</v>
      </c>
      <c r="BD56" s="50">
        <v>264.82499999999891</v>
      </c>
      <c r="BE56" s="50">
        <v>580.55000000000007</v>
      </c>
      <c r="BF56" s="408"/>
      <c r="BG56" s="50">
        <v>62.000000000000455</v>
      </c>
      <c r="BH56" s="50">
        <v>140.44999999999936</v>
      </c>
      <c r="BI56" s="50">
        <v>134.32499999999891</v>
      </c>
      <c r="BJ56" s="50">
        <v>212.8</v>
      </c>
      <c r="BK56" s="408"/>
      <c r="BL56" s="50">
        <v>0</v>
      </c>
      <c r="BM56" s="50">
        <v>8.8499999999994543</v>
      </c>
      <c r="BN56" s="50">
        <v>139.12499999999932</v>
      </c>
      <c r="BO56" s="50">
        <v>266</v>
      </c>
      <c r="BP56" s="408"/>
      <c r="BQ56" s="50">
        <v>56.999999999999545</v>
      </c>
      <c r="BR56" s="50">
        <v>174.64999999999873</v>
      </c>
      <c r="BS56" s="50">
        <v>110.47499999999945</v>
      </c>
      <c r="BT56" s="50">
        <v>556.70000000000073</v>
      </c>
      <c r="BU56" s="408"/>
      <c r="BV56" s="50">
        <v>0</v>
      </c>
      <c r="BW56" s="50">
        <v>374.94999999999936</v>
      </c>
      <c r="BX56" s="50">
        <v>631.12499999999864</v>
      </c>
      <c r="BY56" s="50">
        <v>679.20000000000255</v>
      </c>
      <c r="BZ56" s="408"/>
      <c r="CA56" s="50">
        <v>0</v>
      </c>
      <c r="CB56" s="50">
        <v>137.99999999999636</v>
      </c>
      <c r="CC56" s="50">
        <v>97.5</v>
      </c>
      <c r="CD56" s="50">
        <v>401.80000000000109</v>
      </c>
      <c r="CE56" s="408"/>
      <c r="CF56" s="50">
        <v>0</v>
      </c>
      <c r="CG56" s="50">
        <v>183.44999999999891</v>
      </c>
      <c r="CH56" s="50">
        <v>96.674999999999045</v>
      </c>
      <c r="CI56" s="50">
        <v>609.90000000000146</v>
      </c>
      <c r="CJ56" s="408"/>
      <c r="CK56" s="50">
        <v>30.5</v>
      </c>
      <c r="CL56" s="50">
        <v>221.29999999999882</v>
      </c>
      <c r="CM56" s="50">
        <v>168.74999999999864</v>
      </c>
      <c r="CN56" s="50">
        <v>395.80000000000007</v>
      </c>
      <c r="CO56" s="408"/>
      <c r="CP56" s="443">
        <v>135.57500000000027</v>
      </c>
      <c r="CQ56" s="443">
        <v>267.30000000000018</v>
      </c>
      <c r="CR56" s="443">
        <v>278.62499999999727</v>
      </c>
      <c r="CS56" s="50">
        <v>431.80000000000473</v>
      </c>
      <c r="CT56" s="408"/>
      <c r="CU56" s="50">
        <v>0</v>
      </c>
      <c r="CV56" s="50">
        <v>240.5</v>
      </c>
      <c r="CW56" s="50">
        <v>439.80000000000109</v>
      </c>
      <c r="CX56" s="50">
        <v>689.100000000004</v>
      </c>
      <c r="CY56" s="408"/>
      <c r="CZ56" s="50">
        <v>0</v>
      </c>
      <c r="DA56" s="50">
        <v>98.249999999998181</v>
      </c>
      <c r="DB56" s="50">
        <v>19.800000000001091</v>
      </c>
      <c r="DC56" s="50">
        <v>192</v>
      </c>
      <c r="DD56" s="408"/>
      <c r="DE56" s="443">
        <v>218.85000000000082</v>
      </c>
      <c r="DF56" s="443">
        <v>1642.2999999999993</v>
      </c>
      <c r="DG56" s="443">
        <v>2019.4499999999989</v>
      </c>
      <c r="DH56" s="50">
        <v>2190.0000000000055</v>
      </c>
      <c r="DI56" s="408"/>
      <c r="DJ56" s="443">
        <v>171.79999999999995</v>
      </c>
      <c r="DK56" s="443">
        <v>165.74999999999909</v>
      </c>
      <c r="DL56" s="443">
        <v>636.07500000000027</v>
      </c>
      <c r="DM56" s="50">
        <v>591.50000000000364</v>
      </c>
      <c r="DN56" s="408"/>
      <c r="DO56" s="50">
        <v>0</v>
      </c>
      <c r="DP56" s="50">
        <v>232.54999999999836</v>
      </c>
      <c r="DQ56" s="50">
        <v>373.875</v>
      </c>
      <c r="DR56" s="50">
        <v>1341.1000000000004</v>
      </c>
      <c r="DS56" s="408"/>
      <c r="DT56" s="50">
        <v>1070.0999999999992</v>
      </c>
      <c r="DU56" s="50">
        <v>1429.5</v>
      </c>
      <c r="DV56" s="50">
        <v>3219.8249999999989</v>
      </c>
      <c r="DW56" s="50">
        <v>4383.1499999999978</v>
      </c>
      <c r="DX56" s="408"/>
      <c r="DY56" s="50">
        <v>0</v>
      </c>
      <c r="DZ56" s="443">
        <v>109.44999999999891</v>
      </c>
      <c r="EA56" s="443">
        <v>324.37499999999727</v>
      </c>
      <c r="EB56" s="50">
        <v>326.30000000000291</v>
      </c>
      <c r="EC56" s="408"/>
      <c r="ED56" s="50">
        <v>108.89999999999964</v>
      </c>
      <c r="EE56" s="50">
        <v>19.349999999998545</v>
      </c>
      <c r="EF56" s="50">
        <v>328.42499999999836</v>
      </c>
      <c r="EG56" s="50">
        <v>184.50000000000364</v>
      </c>
      <c r="EH56" s="408"/>
      <c r="EI56" s="50">
        <v>120.62500000000045</v>
      </c>
      <c r="EJ56" s="50">
        <v>71.850000000002183</v>
      </c>
      <c r="EK56" s="50">
        <v>0</v>
      </c>
      <c r="EL56" s="50">
        <v>547.30000000000291</v>
      </c>
      <c r="EM56" s="408"/>
      <c r="EN56" s="50">
        <v>0</v>
      </c>
      <c r="EO56" s="50">
        <v>0</v>
      </c>
      <c r="EP56" s="50">
        <v>170.625</v>
      </c>
      <c r="EQ56" s="50">
        <v>79.500000000003638</v>
      </c>
      <c r="ER56" s="408"/>
      <c r="ES56" s="50">
        <v>886.7250000000131</v>
      </c>
      <c r="ET56" s="50">
        <v>2003.2499999999491</v>
      </c>
      <c r="EU56" s="50">
        <v>3526.1249999999991</v>
      </c>
      <c r="EV56" s="50">
        <v>3359.8999999999942</v>
      </c>
      <c r="EW56" s="408"/>
      <c r="EX56" s="443">
        <v>78.500000000000227</v>
      </c>
      <c r="EY56" s="443">
        <v>92.050000000001091</v>
      </c>
      <c r="EZ56" s="443">
        <v>180.00000000000273</v>
      </c>
      <c r="FA56" s="50">
        <v>55.599999999998545</v>
      </c>
      <c r="FB56" s="408"/>
      <c r="FC56" s="50">
        <v>0</v>
      </c>
      <c r="FD56" s="50">
        <v>0</v>
      </c>
      <c r="FE56" s="50">
        <v>211.87500000000546</v>
      </c>
      <c r="FF56" s="50">
        <v>372</v>
      </c>
      <c r="FG56" s="408"/>
      <c r="FH56" s="50">
        <v>0</v>
      </c>
      <c r="FI56" s="50">
        <v>0</v>
      </c>
      <c r="FJ56" s="50">
        <v>389.25000000000546</v>
      </c>
      <c r="FK56" s="50">
        <v>182.79999999999563</v>
      </c>
      <c r="FL56" s="408"/>
      <c r="FM56" s="443">
        <v>20.0499999999995</v>
      </c>
      <c r="FN56" s="443">
        <v>284.32499999999709</v>
      </c>
      <c r="FO56" s="443">
        <v>452.85000000000491</v>
      </c>
      <c r="FP56" s="50">
        <v>588.29999999999995</v>
      </c>
      <c r="FQ56" s="408"/>
      <c r="FR56" s="50">
        <v>0</v>
      </c>
      <c r="FS56" s="50">
        <v>0</v>
      </c>
      <c r="FT56" s="50">
        <v>0</v>
      </c>
      <c r="FU56" s="50">
        <v>585.29999999999563</v>
      </c>
      <c r="FV56" s="408"/>
      <c r="FW56" s="474">
        <v>223.14999999999964</v>
      </c>
      <c r="FX56" s="474">
        <v>541.34999999999491</v>
      </c>
      <c r="FY56" s="474">
        <v>793.50000000001364</v>
      </c>
      <c r="FZ56" s="50">
        <v>1107.3499999999476</v>
      </c>
      <c r="GA56" s="408"/>
      <c r="GB56" s="50">
        <v>66.000000000001364</v>
      </c>
      <c r="GC56" s="50">
        <v>134.62499999999636</v>
      </c>
      <c r="GD56" s="50">
        <v>252.75</v>
      </c>
      <c r="GE56" s="50">
        <v>440.5</v>
      </c>
      <c r="GF56" s="408"/>
      <c r="GG56" s="50">
        <v>0</v>
      </c>
      <c r="GH56" s="50">
        <v>674.149999999996</v>
      </c>
      <c r="GI56" s="50">
        <v>0</v>
      </c>
      <c r="GJ56" s="50">
        <v>0</v>
      </c>
      <c r="GK56" s="408"/>
      <c r="GL56" s="41"/>
      <c r="GM56" s="327"/>
      <c r="GN56" s="9"/>
      <c r="GO56" s="37"/>
      <c r="GT56" s="143"/>
      <c r="GU56" s="402"/>
      <c r="HC56" s="143"/>
      <c r="HD56" s="402"/>
      <c r="HM56" s="402"/>
      <c r="HV56" s="402"/>
      <c r="IE56" s="402"/>
      <c r="IN56" s="402"/>
      <c r="IW56" s="402"/>
      <c r="JF56" s="402"/>
      <c r="JO56" s="402"/>
      <c r="JX56" s="402"/>
      <c r="KG56" s="402"/>
      <c r="KP56" s="402"/>
      <c r="LQ56" s="402"/>
      <c r="LZ56" s="402"/>
      <c r="MI56" s="402"/>
      <c r="MR56" s="402"/>
      <c r="NA56" s="402"/>
      <c r="NJ56" s="402"/>
      <c r="NP56" s="37"/>
    </row>
    <row r="57" spans="1:380" s="39" customFormat="1" ht="18">
      <c r="A57" s="40" t="s">
        <v>4031</v>
      </c>
      <c r="B57" s="46">
        <f>SUM(D57:ZZ57)</f>
        <v>130.00000000000003</v>
      </c>
      <c r="C57" s="42"/>
      <c r="D57" s="50">
        <v>0</v>
      </c>
      <c r="E57" s="50">
        <v>0</v>
      </c>
      <c r="F57" s="50">
        <v>0</v>
      </c>
      <c r="G57" s="50">
        <v>130.00000000000003</v>
      </c>
      <c r="H57" s="408"/>
      <c r="I57" s="50">
        <v>0</v>
      </c>
      <c r="J57" s="50">
        <v>0</v>
      </c>
      <c r="K57" s="50">
        <v>0</v>
      </c>
      <c r="L57" s="50">
        <v>0</v>
      </c>
      <c r="M57" s="408"/>
      <c r="N57" s="50">
        <v>0</v>
      </c>
      <c r="O57" s="50">
        <v>0</v>
      </c>
      <c r="P57" s="50">
        <v>0</v>
      </c>
      <c r="Q57" s="50">
        <v>0</v>
      </c>
      <c r="R57" s="408"/>
      <c r="S57" s="50">
        <v>0</v>
      </c>
      <c r="T57" s="50">
        <v>0</v>
      </c>
      <c r="U57" s="50">
        <v>0</v>
      </c>
      <c r="V57" s="50">
        <v>0</v>
      </c>
      <c r="W57" s="408"/>
      <c r="X57" s="50">
        <v>0</v>
      </c>
      <c r="Y57" s="50">
        <v>0</v>
      </c>
      <c r="Z57" s="50">
        <v>0</v>
      </c>
      <c r="AA57" s="50">
        <v>0</v>
      </c>
      <c r="AB57" s="408"/>
      <c r="AC57" s="50">
        <v>0</v>
      </c>
      <c r="AD57" s="50">
        <v>0</v>
      </c>
      <c r="AE57" s="50">
        <v>0</v>
      </c>
      <c r="AF57" s="50">
        <v>0</v>
      </c>
      <c r="AG57" s="408"/>
      <c r="AH57" s="50">
        <v>0</v>
      </c>
      <c r="AI57" s="50">
        <v>0</v>
      </c>
      <c r="AJ57" s="50">
        <v>0</v>
      </c>
      <c r="AK57" s="50">
        <v>0</v>
      </c>
      <c r="AL57" s="408"/>
      <c r="AM57" s="50">
        <v>0</v>
      </c>
      <c r="AN57" s="50">
        <v>0</v>
      </c>
      <c r="AO57" s="50">
        <v>0</v>
      </c>
      <c r="AP57" s="50">
        <v>0</v>
      </c>
      <c r="AQ57" s="408"/>
      <c r="AR57" s="50">
        <v>0</v>
      </c>
      <c r="AS57" s="50">
        <v>0</v>
      </c>
      <c r="AT57" s="50">
        <v>0</v>
      </c>
      <c r="AU57" s="50">
        <v>0</v>
      </c>
      <c r="AV57" s="408"/>
      <c r="AW57" s="50">
        <v>0</v>
      </c>
      <c r="AX57" s="50">
        <v>0</v>
      </c>
      <c r="AY57" s="50">
        <v>0</v>
      </c>
      <c r="AZ57" s="50">
        <v>0</v>
      </c>
      <c r="BA57" s="408"/>
      <c r="BB57" s="50">
        <v>0</v>
      </c>
      <c r="BC57" s="50">
        <v>0</v>
      </c>
      <c r="BD57" s="50">
        <v>0</v>
      </c>
      <c r="BE57" s="50">
        <v>0</v>
      </c>
      <c r="BF57" s="408"/>
      <c r="BG57" s="50">
        <v>0</v>
      </c>
      <c r="BH57" s="50">
        <v>0</v>
      </c>
      <c r="BI57" s="50">
        <v>0</v>
      </c>
      <c r="BJ57" s="50">
        <v>0</v>
      </c>
      <c r="BK57" s="408"/>
      <c r="BL57" s="50">
        <v>0</v>
      </c>
      <c r="BM57" s="50">
        <v>0</v>
      </c>
      <c r="BN57" s="50">
        <v>0</v>
      </c>
      <c r="BO57" s="50">
        <v>0</v>
      </c>
      <c r="BP57" s="408"/>
      <c r="BQ57" s="50">
        <v>0</v>
      </c>
      <c r="BR57" s="50">
        <v>0</v>
      </c>
      <c r="BS57" s="50">
        <v>0</v>
      </c>
      <c r="BT57" s="50">
        <v>0</v>
      </c>
      <c r="BU57" s="408"/>
      <c r="BV57" s="50">
        <v>0</v>
      </c>
      <c r="BW57" s="50">
        <v>0</v>
      </c>
      <c r="BX57" s="50">
        <v>0</v>
      </c>
      <c r="BY57" s="50">
        <v>0</v>
      </c>
      <c r="BZ57" s="408"/>
      <c r="CA57" s="50">
        <v>0</v>
      </c>
      <c r="CB57" s="50">
        <v>0</v>
      </c>
      <c r="CC57" s="50">
        <v>0</v>
      </c>
      <c r="CD57" s="50">
        <v>0</v>
      </c>
      <c r="CE57" s="408"/>
      <c r="CF57" s="50">
        <v>0</v>
      </c>
      <c r="CG57" s="50">
        <v>0</v>
      </c>
      <c r="CH57" s="50">
        <v>0</v>
      </c>
      <c r="CI57" s="50">
        <v>0</v>
      </c>
      <c r="CJ57" s="408"/>
      <c r="CK57" s="50">
        <v>0</v>
      </c>
      <c r="CL57" s="50">
        <v>0</v>
      </c>
      <c r="CM57" s="50">
        <v>0</v>
      </c>
      <c r="CN57" s="50">
        <v>0</v>
      </c>
      <c r="CO57" s="408"/>
      <c r="CP57" s="50">
        <v>0</v>
      </c>
      <c r="CQ57" s="50">
        <v>0</v>
      </c>
      <c r="CR57" s="50">
        <v>0</v>
      </c>
      <c r="CS57" s="50">
        <v>0</v>
      </c>
      <c r="CT57" s="408"/>
      <c r="CU57" s="50">
        <v>0</v>
      </c>
      <c r="CV57" s="50">
        <v>0</v>
      </c>
      <c r="CW57" s="50">
        <v>0</v>
      </c>
      <c r="CX57" s="50">
        <v>0</v>
      </c>
      <c r="CY57" s="408"/>
      <c r="CZ57" s="50">
        <v>0</v>
      </c>
      <c r="DA57" s="50">
        <v>0</v>
      </c>
      <c r="DB57" s="50">
        <v>0</v>
      </c>
      <c r="DC57" s="50">
        <v>0</v>
      </c>
      <c r="DD57" s="408"/>
      <c r="DE57" s="50">
        <v>0</v>
      </c>
      <c r="DF57" s="50">
        <v>0</v>
      </c>
      <c r="DG57" s="50">
        <v>0</v>
      </c>
      <c r="DH57" s="50">
        <v>0</v>
      </c>
      <c r="DI57" s="408"/>
      <c r="DJ57" s="50">
        <v>0</v>
      </c>
      <c r="DK57" s="50">
        <v>0</v>
      </c>
      <c r="DL57" s="50">
        <v>0</v>
      </c>
      <c r="DM57" s="50">
        <v>0</v>
      </c>
      <c r="DN57" s="408"/>
      <c r="DO57" s="50">
        <v>0</v>
      </c>
      <c r="DP57" s="50">
        <v>0</v>
      </c>
      <c r="DQ57" s="50">
        <v>0</v>
      </c>
      <c r="DR57" s="50">
        <v>0</v>
      </c>
      <c r="DS57" s="408"/>
      <c r="DT57" s="50">
        <v>0</v>
      </c>
      <c r="DU57" s="50">
        <v>0</v>
      </c>
      <c r="DV57" s="50">
        <v>0</v>
      </c>
      <c r="DW57" s="50">
        <v>0</v>
      </c>
      <c r="DX57" s="408"/>
      <c r="DY57" s="50">
        <v>0</v>
      </c>
      <c r="DZ57" s="50">
        <v>0</v>
      </c>
      <c r="EA57" s="50">
        <v>0</v>
      </c>
      <c r="EB57" s="50">
        <v>0</v>
      </c>
      <c r="EC57" s="408"/>
      <c r="ED57" s="50">
        <v>0</v>
      </c>
      <c r="EE57" s="50">
        <v>0</v>
      </c>
      <c r="EF57" s="50">
        <v>0</v>
      </c>
      <c r="EG57" s="50">
        <v>0</v>
      </c>
      <c r="EH57" s="408"/>
      <c r="EI57" s="50">
        <v>0</v>
      </c>
      <c r="EJ57" s="50">
        <v>0</v>
      </c>
      <c r="EK57" s="50">
        <v>0</v>
      </c>
      <c r="EL57" s="50">
        <v>0</v>
      </c>
      <c r="EM57" s="408"/>
      <c r="EN57" s="50">
        <v>0</v>
      </c>
      <c r="EO57" s="50">
        <v>0</v>
      </c>
      <c r="EP57" s="50">
        <v>0</v>
      </c>
      <c r="EQ57" s="50">
        <v>0</v>
      </c>
      <c r="ER57" s="408"/>
      <c r="ES57" s="50">
        <v>0</v>
      </c>
      <c r="ET57" s="50">
        <v>0</v>
      </c>
      <c r="EU57" s="50">
        <v>0</v>
      </c>
      <c r="EV57" s="50">
        <v>0</v>
      </c>
      <c r="EW57" s="408"/>
      <c r="EX57" s="50">
        <v>0</v>
      </c>
      <c r="EY57" s="50">
        <v>0</v>
      </c>
      <c r="EZ57" s="50">
        <v>0</v>
      </c>
      <c r="FA57" s="50">
        <v>0</v>
      </c>
      <c r="FB57" s="408"/>
      <c r="FC57" s="50">
        <v>0</v>
      </c>
      <c r="FD57" s="50">
        <v>0</v>
      </c>
      <c r="FE57" s="50">
        <v>0</v>
      </c>
      <c r="FF57" s="50">
        <v>0</v>
      </c>
      <c r="FG57" s="408"/>
      <c r="FH57" s="50">
        <v>0</v>
      </c>
      <c r="FI57" s="50">
        <v>0</v>
      </c>
      <c r="FJ57" s="50">
        <v>0</v>
      </c>
      <c r="FK57" s="50">
        <v>0</v>
      </c>
      <c r="FL57" s="408"/>
      <c r="FM57" s="50">
        <v>0</v>
      </c>
      <c r="FN57" s="50">
        <v>0</v>
      </c>
      <c r="FO57" s="50">
        <v>0</v>
      </c>
      <c r="FP57" s="50">
        <v>0</v>
      </c>
      <c r="FQ57" s="408"/>
      <c r="FR57" s="50">
        <v>0</v>
      </c>
      <c r="FS57" s="50">
        <v>0</v>
      </c>
      <c r="FT57" s="50">
        <v>0</v>
      </c>
      <c r="FU57" s="50">
        <v>0</v>
      </c>
      <c r="FV57" s="408"/>
      <c r="FW57" s="50">
        <v>0</v>
      </c>
      <c r="FX57" s="50">
        <v>0</v>
      </c>
      <c r="FY57" s="50">
        <v>0</v>
      </c>
      <c r="FZ57" s="50">
        <v>0</v>
      </c>
      <c r="GA57" s="408"/>
      <c r="GB57" s="50">
        <v>0</v>
      </c>
      <c r="GC57" s="50">
        <v>0</v>
      </c>
      <c r="GD57" s="50">
        <v>0</v>
      </c>
      <c r="GE57" s="50">
        <v>0</v>
      </c>
      <c r="GF57" s="408"/>
      <c r="GG57" s="50">
        <v>0</v>
      </c>
      <c r="GH57" s="50">
        <v>0</v>
      </c>
      <c r="GI57" s="50">
        <v>0</v>
      </c>
      <c r="GJ57" s="50">
        <v>0</v>
      </c>
      <c r="GK57" s="408"/>
      <c r="GL57" s="469"/>
      <c r="GM57" s="327"/>
      <c r="GO57" s="37"/>
      <c r="GT57" s="143"/>
      <c r="GU57" s="402"/>
      <c r="HC57" s="143"/>
      <c r="HD57" s="402"/>
      <c r="HM57" s="402"/>
      <c r="HV57" s="402"/>
      <c r="IE57" s="402"/>
      <c r="IN57" s="402"/>
      <c r="IW57" s="402"/>
      <c r="JF57" s="402"/>
      <c r="JO57" s="402"/>
      <c r="JX57" s="402"/>
      <c r="KG57" s="402"/>
      <c r="KP57" s="402"/>
      <c r="LQ57" s="402"/>
      <c r="LZ57" s="402"/>
      <c r="MI57" s="402"/>
      <c r="MR57" s="402"/>
      <c r="NA57" s="402"/>
      <c r="NJ57" s="402"/>
      <c r="NP57" s="37"/>
    </row>
    <row r="58" spans="1:380" ht="18">
      <c r="A58" s="41" t="s">
        <v>2726</v>
      </c>
      <c r="B58" s="46">
        <f>SUM(D58:ZZ58)</f>
        <v>38748.825000000099</v>
      </c>
      <c r="C58" s="42"/>
      <c r="D58" s="50">
        <v>0</v>
      </c>
      <c r="E58" s="50">
        <v>0</v>
      </c>
      <c r="F58" s="50">
        <v>469.57500000000005</v>
      </c>
      <c r="G58" s="50">
        <v>455.75</v>
      </c>
      <c r="H58" s="408"/>
      <c r="I58" s="50">
        <v>0</v>
      </c>
      <c r="J58" s="50">
        <v>0</v>
      </c>
      <c r="K58" s="50">
        <v>0</v>
      </c>
      <c r="L58" s="50">
        <v>258.30000000000007</v>
      </c>
      <c r="M58" s="408"/>
      <c r="N58" s="50">
        <v>0</v>
      </c>
      <c r="O58" s="50">
        <v>0</v>
      </c>
      <c r="P58" s="50">
        <v>424.76249999999982</v>
      </c>
      <c r="Q58" s="50">
        <v>663.79999999999927</v>
      </c>
      <c r="R58" s="408"/>
      <c r="S58" s="396">
        <v>0</v>
      </c>
      <c r="T58" s="50">
        <v>0</v>
      </c>
      <c r="U58" s="438">
        <v>226.57499999999976</v>
      </c>
      <c r="V58" s="50">
        <v>386.99999999999955</v>
      </c>
      <c r="W58" s="408"/>
      <c r="X58" s="50">
        <v>0</v>
      </c>
      <c r="Y58" s="50">
        <v>0</v>
      </c>
      <c r="Z58" s="50">
        <v>283.12499999999983</v>
      </c>
      <c r="AA58" s="50">
        <v>193.49999999999955</v>
      </c>
      <c r="AB58" s="408"/>
      <c r="AC58" s="50">
        <v>0</v>
      </c>
      <c r="AD58" s="50">
        <v>0</v>
      </c>
      <c r="AE58" s="50">
        <v>497.8499999999998</v>
      </c>
      <c r="AF58" s="50">
        <v>906.89999999999964</v>
      </c>
      <c r="AG58" s="408"/>
      <c r="AH58" s="50">
        <v>0</v>
      </c>
      <c r="AI58" s="50">
        <v>0</v>
      </c>
      <c r="AJ58" s="50">
        <v>781.04999999999893</v>
      </c>
      <c r="AK58" s="50">
        <v>452.89999999999964</v>
      </c>
      <c r="AL58" s="408"/>
      <c r="AM58" s="396">
        <v>0</v>
      </c>
      <c r="AN58" s="396">
        <v>0</v>
      </c>
      <c r="AO58" s="396">
        <v>200.96249999999918</v>
      </c>
      <c r="AP58" s="50">
        <v>294.40000000000055</v>
      </c>
      <c r="AQ58" s="408"/>
      <c r="AR58" s="50">
        <v>0</v>
      </c>
      <c r="AS58" s="50">
        <v>0</v>
      </c>
      <c r="AT58" s="50">
        <v>112.5</v>
      </c>
      <c r="AU58" s="50">
        <v>421.5</v>
      </c>
      <c r="AV58" s="408"/>
      <c r="AW58" s="50">
        <v>0</v>
      </c>
      <c r="AX58" s="50">
        <v>0</v>
      </c>
      <c r="AY58" s="50">
        <v>199.65000000000123</v>
      </c>
      <c r="AZ58" s="50">
        <v>576.59999999999764</v>
      </c>
      <c r="BA58" s="408"/>
      <c r="BB58" s="50">
        <v>0</v>
      </c>
      <c r="BC58" s="50">
        <v>0</v>
      </c>
      <c r="BD58" s="50">
        <v>241.72500000000082</v>
      </c>
      <c r="BE58" s="50">
        <v>389.8</v>
      </c>
      <c r="BF58" s="408"/>
      <c r="BG58" s="50">
        <v>0</v>
      </c>
      <c r="BH58" s="50">
        <v>0</v>
      </c>
      <c r="BI58" s="50">
        <v>160.20000000000095</v>
      </c>
      <c r="BJ58" s="50">
        <v>230.29999999999998</v>
      </c>
      <c r="BK58" s="408"/>
      <c r="BL58" s="50">
        <v>0</v>
      </c>
      <c r="BM58" s="50">
        <v>0</v>
      </c>
      <c r="BN58" s="50">
        <v>315.18750000000136</v>
      </c>
      <c r="BO58" s="50">
        <v>238.7</v>
      </c>
      <c r="BP58" s="408"/>
      <c r="BQ58" s="50">
        <v>0</v>
      </c>
      <c r="BR58" s="50">
        <v>0</v>
      </c>
      <c r="BS58" s="50">
        <v>176.96250000000191</v>
      </c>
      <c r="BT58" s="50">
        <v>504.29999999999745</v>
      </c>
      <c r="BU58" s="408"/>
      <c r="BV58" s="50">
        <v>0</v>
      </c>
      <c r="BW58" s="50">
        <v>0</v>
      </c>
      <c r="BX58" s="50">
        <v>522.97500000000082</v>
      </c>
      <c r="BY58" s="50">
        <v>360.19999999999982</v>
      </c>
      <c r="BZ58" s="408"/>
      <c r="CA58" s="50">
        <v>0</v>
      </c>
      <c r="CB58" s="50">
        <v>0</v>
      </c>
      <c r="CC58" s="50">
        <v>106.65000000000055</v>
      </c>
      <c r="CD58" s="50">
        <v>276.59999999999854</v>
      </c>
      <c r="CE58" s="408"/>
      <c r="CF58" s="50">
        <v>0</v>
      </c>
      <c r="CG58" s="50">
        <v>0</v>
      </c>
      <c r="CH58" s="50">
        <v>158.62500000000136</v>
      </c>
      <c r="CI58" s="50">
        <v>301.49999999999818</v>
      </c>
      <c r="CJ58" s="408"/>
      <c r="CK58" s="50">
        <v>0</v>
      </c>
      <c r="CL58" s="50">
        <v>0</v>
      </c>
      <c r="CM58" s="50">
        <v>225.03750000000014</v>
      </c>
      <c r="CN58" s="50">
        <v>246.39999999999998</v>
      </c>
      <c r="CO58" s="408"/>
      <c r="CP58" s="443">
        <v>0</v>
      </c>
      <c r="CQ58" s="443">
        <v>0</v>
      </c>
      <c r="CR58" s="443">
        <v>324.97500000000014</v>
      </c>
      <c r="CS58" s="50">
        <v>441.99999999999818</v>
      </c>
      <c r="CT58" s="408"/>
      <c r="CU58" s="50">
        <v>0</v>
      </c>
      <c r="CV58" s="50">
        <v>0</v>
      </c>
      <c r="CW58" s="50">
        <v>412.65000000000327</v>
      </c>
      <c r="CX58" s="50">
        <v>454.69999999999709</v>
      </c>
      <c r="CY58" s="408"/>
      <c r="CZ58" s="50">
        <v>0</v>
      </c>
      <c r="DA58" s="50">
        <v>0</v>
      </c>
      <c r="DB58" s="50">
        <v>13.650000000003274</v>
      </c>
      <c r="DC58" s="50">
        <v>124.5</v>
      </c>
      <c r="DD58" s="408"/>
      <c r="DE58" s="443">
        <v>0</v>
      </c>
      <c r="DF58" s="443">
        <v>0</v>
      </c>
      <c r="DG58" s="443">
        <v>1646.1750000000002</v>
      </c>
      <c r="DH58" s="50">
        <v>2262.0999999999967</v>
      </c>
      <c r="DI58" s="408"/>
      <c r="DJ58" s="443">
        <v>0</v>
      </c>
      <c r="DK58" s="443">
        <v>0</v>
      </c>
      <c r="DL58" s="443">
        <v>644.02500000000055</v>
      </c>
      <c r="DM58" s="50">
        <v>747.49999999999818</v>
      </c>
      <c r="DN58" s="408"/>
      <c r="DO58" s="50">
        <v>0</v>
      </c>
      <c r="DP58" s="50">
        <v>0</v>
      </c>
      <c r="DQ58" s="50">
        <v>222.15000000000055</v>
      </c>
      <c r="DR58" s="50">
        <v>701.99999999999454</v>
      </c>
      <c r="DS58" s="408"/>
      <c r="DT58" s="50">
        <v>0</v>
      </c>
      <c r="DU58" s="50">
        <v>0</v>
      </c>
      <c r="DV58" s="50">
        <v>3082.012500000033</v>
      </c>
      <c r="DW58" s="50">
        <v>3682.3999999999905</v>
      </c>
      <c r="DX58" s="408"/>
      <c r="DY58" s="50">
        <v>0</v>
      </c>
      <c r="DZ58" s="443">
        <v>0</v>
      </c>
      <c r="EA58" s="443">
        <v>218.85000000000491</v>
      </c>
      <c r="EB58" s="50">
        <v>240.59999999999127</v>
      </c>
      <c r="EC58" s="408"/>
      <c r="ED58" s="50">
        <v>0</v>
      </c>
      <c r="EE58" s="50">
        <v>0</v>
      </c>
      <c r="EF58" s="50">
        <v>237.00000000000273</v>
      </c>
      <c r="EG58" s="50">
        <v>528.99999999999272</v>
      </c>
      <c r="EH58" s="408"/>
      <c r="EI58" s="50">
        <v>0</v>
      </c>
      <c r="EJ58" s="50">
        <v>0</v>
      </c>
      <c r="EK58" s="50">
        <v>0</v>
      </c>
      <c r="EL58" s="50">
        <v>477.10000000000582</v>
      </c>
      <c r="EM58" s="408"/>
      <c r="EN58" s="50">
        <v>0</v>
      </c>
      <c r="EO58" s="50">
        <v>0</v>
      </c>
      <c r="EP58" s="50">
        <v>186.67500000000382</v>
      </c>
      <c r="EQ58" s="50">
        <v>125</v>
      </c>
      <c r="ER58" s="408"/>
      <c r="ES58" s="50">
        <v>0</v>
      </c>
      <c r="ET58" s="50">
        <v>0</v>
      </c>
      <c r="EU58" s="50">
        <v>1999.8000000000002</v>
      </c>
      <c r="EV58" s="50">
        <v>3350.9999999999964</v>
      </c>
      <c r="EW58" s="408"/>
      <c r="EX58" s="443">
        <v>0</v>
      </c>
      <c r="EY58" s="443">
        <v>0</v>
      </c>
      <c r="EZ58" s="443">
        <v>196.95000000000437</v>
      </c>
      <c r="FA58" s="50">
        <v>73.100000000005821</v>
      </c>
      <c r="FB58" s="408"/>
      <c r="FC58" s="50">
        <v>0</v>
      </c>
      <c r="FD58" s="50">
        <v>0</v>
      </c>
      <c r="FE58" s="50">
        <v>84.825000000001637</v>
      </c>
      <c r="FF58" s="50">
        <v>277.5</v>
      </c>
      <c r="FG58" s="408"/>
      <c r="FH58" s="50">
        <v>0</v>
      </c>
      <c r="FI58" s="50">
        <v>0</v>
      </c>
      <c r="FJ58" s="50">
        <v>330.00000000000273</v>
      </c>
      <c r="FK58" s="50">
        <v>136.80000000000291</v>
      </c>
      <c r="FL58" s="408"/>
      <c r="FM58" s="443">
        <v>0</v>
      </c>
      <c r="FN58" s="443">
        <v>0</v>
      </c>
      <c r="FO58" s="443">
        <v>202.65000000000055</v>
      </c>
      <c r="FP58" s="50">
        <v>343.79999999999995</v>
      </c>
      <c r="FQ58" s="408"/>
      <c r="FR58" s="50">
        <v>0</v>
      </c>
      <c r="FS58" s="50">
        <v>0</v>
      </c>
      <c r="FT58" s="50">
        <v>0</v>
      </c>
      <c r="FU58" s="50">
        <v>542.89999999999782</v>
      </c>
      <c r="FV58" s="408"/>
      <c r="FW58" s="474">
        <v>0</v>
      </c>
      <c r="FX58" s="474">
        <v>0</v>
      </c>
      <c r="FY58" s="474">
        <v>728.25000000000273</v>
      </c>
      <c r="FZ58" s="50">
        <v>809.70000000006758</v>
      </c>
      <c r="GA58" s="408"/>
      <c r="GB58" s="50">
        <v>0</v>
      </c>
      <c r="GC58" s="50">
        <v>0</v>
      </c>
      <c r="GD58" s="50">
        <v>179.625</v>
      </c>
      <c r="GE58" s="50">
        <v>455</v>
      </c>
      <c r="GF58" s="408"/>
      <c r="GG58" s="50">
        <v>0</v>
      </c>
      <c r="GH58" s="50">
        <v>0</v>
      </c>
      <c r="GI58" s="50">
        <v>0</v>
      </c>
      <c r="GJ58" s="50">
        <v>0</v>
      </c>
      <c r="GK58" s="408"/>
      <c r="GL58" s="468"/>
      <c r="GM58" s="327"/>
      <c r="GN58" s="1"/>
      <c r="GO58" s="37"/>
      <c r="GT58" s="18"/>
      <c r="GU58" s="9"/>
      <c r="HC58" s="18"/>
      <c r="HD58" s="9"/>
      <c r="HM58" s="9"/>
      <c r="HV58" s="9"/>
      <c r="IE58" s="9"/>
      <c r="IN58" s="9"/>
      <c r="IW58" s="9"/>
      <c r="JF58" s="9"/>
      <c r="JO58" s="9"/>
      <c r="JX58" s="9"/>
      <c r="KG58" s="9"/>
      <c r="KP58" s="9"/>
      <c r="LQ58" s="9"/>
      <c r="LZ58" s="9"/>
      <c r="MI58" s="9"/>
      <c r="MR58" s="9"/>
      <c r="NA58" s="9"/>
      <c r="NJ58" s="9"/>
      <c r="NL58" s="9"/>
      <c r="NN58" s="9"/>
      <c r="NP58" s="9"/>
    </row>
    <row r="59" spans="1:380" ht="18">
      <c r="A59" s="40" t="s">
        <v>4014</v>
      </c>
      <c r="B59" s="46">
        <f>SUM(D59:ZZ59)</f>
        <v>427.5</v>
      </c>
      <c r="C59" s="42"/>
      <c r="D59" s="50">
        <v>0</v>
      </c>
      <c r="E59" s="50">
        <v>0</v>
      </c>
      <c r="F59" s="50">
        <v>0</v>
      </c>
      <c r="G59" s="50">
        <v>427.5</v>
      </c>
      <c r="H59" s="408"/>
      <c r="I59" s="50">
        <v>0</v>
      </c>
      <c r="J59" s="50">
        <v>0</v>
      </c>
      <c r="K59" s="50">
        <v>0</v>
      </c>
      <c r="L59" s="50">
        <v>0</v>
      </c>
      <c r="M59" s="408"/>
      <c r="N59" s="50">
        <v>0</v>
      </c>
      <c r="O59" s="50">
        <v>0</v>
      </c>
      <c r="P59" s="50">
        <v>0</v>
      </c>
      <c r="Q59" s="50">
        <v>0</v>
      </c>
      <c r="R59" s="408"/>
      <c r="S59" s="50">
        <v>0</v>
      </c>
      <c r="T59" s="50">
        <v>0</v>
      </c>
      <c r="U59" s="50">
        <v>0</v>
      </c>
      <c r="V59" s="50">
        <v>0</v>
      </c>
      <c r="W59" s="408"/>
      <c r="X59" s="50">
        <v>0</v>
      </c>
      <c r="Y59" s="50">
        <v>0</v>
      </c>
      <c r="Z59" s="50">
        <v>0</v>
      </c>
      <c r="AA59" s="50">
        <v>0</v>
      </c>
      <c r="AB59" s="408"/>
      <c r="AC59" s="50">
        <v>0</v>
      </c>
      <c r="AD59" s="50">
        <v>0</v>
      </c>
      <c r="AE59" s="50">
        <v>0</v>
      </c>
      <c r="AF59" s="50">
        <v>0</v>
      </c>
      <c r="AG59" s="408"/>
      <c r="AH59" s="50">
        <v>0</v>
      </c>
      <c r="AI59" s="50">
        <v>0</v>
      </c>
      <c r="AJ59" s="50">
        <v>0</v>
      </c>
      <c r="AK59" s="50">
        <v>0</v>
      </c>
      <c r="AL59" s="408"/>
      <c r="AM59" s="50">
        <v>0</v>
      </c>
      <c r="AN59" s="50">
        <v>0</v>
      </c>
      <c r="AO59" s="50">
        <v>0</v>
      </c>
      <c r="AP59" s="50">
        <v>0</v>
      </c>
      <c r="AQ59" s="408"/>
      <c r="AR59" s="50">
        <v>0</v>
      </c>
      <c r="AS59" s="50">
        <v>0</v>
      </c>
      <c r="AT59" s="50">
        <v>0</v>
      </c>
      <c r="AU59" s="50">
        <v>0</v>
      </c>
      <c r="AV59" s="408"/>
      <c r="AW59" s="50">
        <v>0</v>
      </c>
      <c r="AX59" s="50">
        <v>0</v>
      </c>
      <c r="AY59" s="50">
        <v>0</v>
      </c>
      <c r="AZ59" s="50">
        <v>0</v>
      </c>
      <c r="BA59" s="408"/>
      <c r="BB59" s="50">
        <v>0</v>
      </c>
      <c r="BC59" s="50">
        <v>0</v>
      </c>
      <c r="BD59" s="50">
        <v>0</v>
      </c>
      <c r="BE59" s="50">
        <v>0</v>
      </c>
      <c r="BF59" s="408"/>
      <c r="BG59" s="50">
        <v>0</v>
      </c>
      <c r="BH59" s="50">
        <v>0</v>
      </c>
      <c r="BI59" s="50">
        <v>0</v>
      </c>
      <c r="BJ59" s="50">
        <v>0</v>
      </c>
      <c r="BK59" s="408"/>
      <c r="BL59" s="50">
        <v>0</v>
      </c>
      <c r="BM59" s="50">
        <v>0</v>
      </c>
      <c r="BN59" s="50">
        <v>0</v>
      </c>
      <c r="BO59" s="50">
        <v>0</v>
      </c>
      <c r="BP59" s="408"/>
      <c r="BQ59" s="50">
        <v>0</v>
      </c>
      <c r="BR59" s="50">
        <v>0</v>
      </c>
      <c r="BS59" s="50">
        <v>0</v>
      </c>
      <c r="BT59" s="50">
        <v>0</v>
      </c>
      <c r="BU59" s="408"/>
      <c r="BV59" s="50">
        <v>0</v>
      </c>
      <c r="BW59" s="50">
        <v>0</v>
      </c>
      <c r="BX59" s="50">
        <v>0</v>
      </c>
      <c r="BY59" s="50">
        <v>0</v>
      </c>
      <c r="BZ59" s="408"/>
      <c r="CA59" s="50">
        <v>0</v>
      </c>
      <c r="CB59" s="50">
        <v>0</v>
      </c>
      <c r="CC59" s="50">
        <v>0</v>
      </c>
      <c r="CD59" s="50">
        <v>0</v>
      </c>
      <c r="CE59" s="408"/>
      <c r="CF59" s="50">
        <v>0</v>
      </c>
      <c r="CG59" s="50">
        <v>0</v>
      </c>
      <c r="CH59" s="50">
        <v>0</v>
      </c>
      <c r="CI59" s="50">
        <v>0</v>
      </c>
      <c r="CJ59" s="408"/>
      <c r="CK59" s="50">
        <v>0</v>
      </c>
      <c r="CL59" s="50">
        <v>0</v>
      </c>
      <c r="CM59" s="50">
        <v>0</v>
      </c>
      <c r="CN59" s="50">
        <v>0</v>
      </c>
      <c r="CO59" s="408"/>
      <c r="CP59" s="50">
        <v>0</v>
      </c>
      <c r="CQ59" s="50">
        <v>0</v>
      </c>
      <c r="CR59" s="50">
        <v>0</v>
      </c>
      <c r="CS59" s="50">
        <v>0</v>
      </c>
      <c r="CT59" s="408"/>
      <c r="CU59" s="50">
        <v>0</v>
      </c>
      <c r="CV59" s="50">
        <v>0</v>
      </c>
      <c r="CW59" s="50">
        <v>0</v>
      </c>
      <c r="CX59" s="50">
        <v>0</v>
      </c>
      <c r="CY59" s="408"/>
      <c r="CZ59" s="50">
        <v>0</v>
      </c>
      <c r="DA59" s="50">
        <v>0</v>
      </c>
      <c r="DB59" s="50">
        <v>0</v>
      </c>
      <c r="DC59" s="50">
        <v>0</v>
      </c>
      <c r="DD59" s="408"/>
      <c r="DE59" s="50">
        <v>0</v>
      </c>
      <c r="DF59" s="50">
        <v>0</v>
      </c>
      <c r="DG59" s="50">
        <v>0</v>
      </c>
      <c r="DH59" s="50">
        <v>0</v>
      </c>
      <c r="DI59" s="408"/>
      <c r="DJ59" s="50">
        <v>0</v>
      </c>
      <c r="DK59" s="50">
        <v>0</v>
      </c>
      <c r="DL59" s="50">
        <v>0</v>
      </c>
      <c r="DM59" s="50">
        <v>0</v>
      </c>
      <c r="DN59" s="408"/>
      <c r="DO59" s="50">
        <v>0</v>
      </c>
      <c r="DP59" s="50">
        <v>0</v>
      </c>
      <c r="DQ59" s="50">
        <v>0</v>
      </c>
      <c r="DR59" s="50">
        <v>0</v>
      </c>
      <c r="DS59" s="408"/>
      <c r="DT59" s="50">
        <v>0</v>
      </c>
      <c r="DU59" s="50">
        <v>0</v>
      </c>
      <c r="DV59" s="50">
        <v>0</v>
      </c>
      <c r="DW59" s="50">
        <v>0</v>
      </c>
      <c r="DX59" s="408"/>
      <c r="DY59" s="50">
        <v>0</v>
      </c>
      <c r="DZ59" s="50">
        <v>0</v>
      </c>
      <c r="EA59" s="50">
        <v>0</v>
      </c>
      <c r="EB59" s="50">
        <v>0</v>
      </c>
      <c r="EC59" s="408"/>
      <c r="ED59" s="50">
        <v>0</v>
      </c>
      <c r="EE59" s="50">
        <v>0</v>
      </c>
      <c r="EF59" s="50">
        <v>0</v>
      </c>
      <c r="EG59" s="50">
        <v>0</v>
      </c>
      <c r="EH59" s="408"/>
      <c r="EI59" s="50">
        <v>0</v>
      </c>
      <c r="EJ59" s="50">
        <v>0</v>
      </c>
      <c r="EK59" s="50">
        <v>0</v>
      </c>
      <c r="EL59" s="50">
        <v>0</v>
      </c>
      <c r="EM59" s="408"/>
      <c r="EN59" s="50">
        <v>0</v>
      </c>
      <c r="EO59" s="50">
        <v>0</v>
      </c>
      <c r="EP59" s="50">
        <v>0</v>
      </c>
      <c r="EQ59" s="50">
        <v>0</v>
      </c>
      <c r="ER59" s="408"/>
      <c r="ES59" s="50">
        <v>0</v>
      </c>
      <c r="ET59" s="50">
        <v>0</v>
      </c>
      <c r="EU59" s="50">
        <v>0</v>
      </c>
      <c r="EV59" s="50">
        <v>0</v>
      </c>
      <c r="EW59" s="408"/>
      <c r="EX59" s="50">
        <v>0</v>
      </c>
      <c r="EY59" s="50">
        <v>0</v>
      </c>
      <c r="EZ59" s="50">
        <v>0</v>
      </c>
      <c r="FA59" s="50">
        <v>0</v>
      </c>
      <c r="FB59" s="408"/>
      <c r="FC59" s="50">
        <v>0</v>
      </c>
      <c r="FD59" s="50">
        <v>0</v>
      </c>
      <c r="FE59" s="50">
        <v>0</v>
      </c>
      <c r="FF59" s="50">
        <v>0</v>
      </c>
      <c r="FG59" s="408"/>
      <c r="FH59" s="50">
        <v>0</v>
      </c>
      <c r="FI59" s="50">
        <v>0</v>
      </c>
      <c r="FJ59" s="50">
        <v>0</v>
      </c>
      <c r="FK59" s="50">
        <v>0</v>
      </c>
      <c r="FL59" s="408"/>
      <c r="FM59" s="50">
        <v>0</v>
      </c>
      <c r="FN59" s="50">
        <v>0</v>
      </c>
      <c r="FO59" s="50">
        <v>0</v>
      </c>
      <c r="FP59" s="50">
        <v>0</v>
      </c>
      <c r="FQ59" s="408"/>
      <c r="FR59" s="50">
        <v>0</v>
      </c>
      <c r="FS59" s="50">
        <v>0</v>
      </c>
      <c r="FT59" s="50">
        <v>0</v>
      </c>
      <c r="FU59" s="50">
        <v>0</v>
      </c>
      <c r="FV59" s="408"/>
      <c r="FW59" s="50">
        <v>0</v>
      </c>
      <c r="FX59" s="50">
        <v>0</v>
      </c>
      <c r="FY59" s="50">
        <v>0</v>
      </c>
      <c r="FZ59" s="50">
        <v>0</v>
      </c>
      <c r="GA59" s="408"/>
      <c r="GB59" s="50">
        <v>0</v>
      </c>
      <c r="GC59" s="50">
        <v>0</v>
      </c>
      <c r="GD59" s="50">
        <v>0</v>
      </c>
      <c r="GE59" s="50">
        <v>0</v>
      </c>
      <c r="GF59" s="408"/>
      <c r="GG59" s="50">
        <v>0</v>
      </c>
      <c r="GH59" s="50">
        <v>0</v>
      </c>
      <c r="GI59" s="50">
        <v>0</v>
      </c>
      <c r="GJ59" s="50">
        <v>0</v>
      </c>
      <c r="GK59" s="408"/>
      <c r="GL59" s="41"/>
      <c r="GM59" s="327"/>
      <c r="GN59" s="9"/>
      <c r="GO59" s="37"/>
      <c r="GT59" s="18"/>
      <c r="GU59" s="9"/>
      <c r="HC59" s="18"/>
      <c r="HD59" s="9"/>
      <c r="HM59" s="9"/>
      <c r="HV59" s="9"/>
      <c r="IE59" s="9"/>
      <c r="IN59" s="9"/>
      <c r="IW59" s="9"/>
      <c r="JF59" s="9"/>
      <c r="JO59" s="9"/>
      <c r="JX59" s="9"/>
      <c r="KG59" s="9"/>
      <c r="KP59" s="9"/>
      <c r="LQ59" s="9"/>
      <c r="LZ59" s="9"/>
      <c r="MI59" s="9"/>
      <c r="MR59" s="9"/>
      <c r="NA59" s="9"/>
      <c r="NJ59" s="9"/>
      <c r="NL59" s="9"/>
      <c r="NN59" s="9"/>
      <c r="NP59" s="9"/>
    </row>
    <row r="60" spans="1:380" ht="18">
      <c r="A60" s="41" t="s">
        <v>753</v>
      </c>
      <c r="B60" s="46">
        <f>SUM(D60:ZZ60)</f>
        <v>50779.399999999972</v>
      </c>
      <c r="C60" s="42"/>
      <c r="D60" s="50">
        <v>0</v>
      </c>
      <c r="E60" s="50">
        <v>0</v>
      </c>
      <c r="F60" s="50">
        <v>412.65000000000003</v>
      </c>
      <c r="G60" s="50">
        <v>66.399999999999991</v>
      </c>
      <c r="H60" s="408"/>
      <c r="I60" s="50">
        <v>46.375</v>
      </c>
      <c r="J60" s="50">
        <v>0</v>
      </c>
      <c r="K60" s="50">
        <v>0</v>
      </c>
      <c r="L60" s="50">
        <v>160.99999999999989</v>
      </c>
      <c r="M60" s="408"/>
      <c r="N60" s="50">
        <v>70.399999999999864</v>
      </c>
      <c r="O60" s="50">
        <v>395.05000000000018</v>
      </c>
      <c r="P60" s="50">
        <v>358.83750000000009</v>
      </c>
      <c r="Q60" s="50">
        <v>494.99999999999955</v>
      </c>
      <c r="R60" s="408"/>
      <c r="S60" s="396">
        <v>47.249999999999886</v>
      </c>
      <c r="T60" s="50">
        <v>127.54999999999995</v>
      </c>
      <c r="U60" s="438">
        <v>316.80000000000024</v>
      </c>
      <c r="V60" s="50">
        <v>541.00000000000068</v>
      </c>
      <c r="W60" s="408"/>
      <c r="X60" s="50">
        <v>73.824999999999932</v>
      </c>
      <c r="Y60" s="50">
        <v>390.69999999999993</v>
      </c>
      <c r="Z60" s="50">
        <v>281.24999999999983</v>
      </c>
      <c r="AA60" s="50">
        <v>281.39999999999918</v>
      </c>
      <c r="AB60" s="408"/>
      <c r="AC60" s="50">
        <v>58.599999999999909</v>
      </c>
      <c r="AD60" s="50">
        <v>180.50000000000023</v>
      </c>
      <c r="AE60" s="50">
        <v>515.99999999999966</v>
      </c>
      <c r="AF60" s="50">
        <v>812.49999999999909</v>
      </c>
      <c r="AG60" s="408"/>
      <c r="AH60" s="50">
        <v>180.625</v>
      </c>
      <c r="AI60" s="50">
        <v>623.25000000000045</v>
      </c>
      <c r="AJ60" s="50">
        <v>574.19999999999891</v>
      </c>
      <c r="AK60" s="50">
        <v>218.69999999999891</v>
      </c>
      <c r="AL60" s="408"/>
      <c r="AM60" s="396">
        <v>122.64999999999986</v>
      </c>
      <c r="AN60" s="396">
        <v>192.25</v>
      </c>
      <c r="AO60" s="396">
        <v>310.46249999999986</v>
      </c>
      <c r="AP60" s="50">
        <v>710.80000000000018</v>
      </c>
      <c r="AQ60" s="408"/>
      <c r="AR60" s="50">
        <v>80.199999999999363</v>
      </c>
      <c r="AS60" s="50">
        <v>126.69999999999982</v>
      </c>
      <c r="AT60" s="50">
        <v>136.5</v>
      </c>
      <c r="AU60" s="50">
        <v>425</v>
      </c>
      <c r="AV60" s="408"/>
      <c r="AW60" s="50">
        <v>0</v>
      </c>
      <c r="AX60" s="50">
        <v>319.95000000000027</v>
      </c>
      <c r="AY60" s="50">
        <v>214.19999999999959</v>
      </c>
      <c r="AZ60" s="50">
        <v>479.79999999999927</v>
      </c>
      <c r="BA60" s="408"/>
      <c r="BB60" s="50">
        <v>0</v>
      </c>
      <c r="BC60" s="50">
        <v>148.15000000000009</v>
      </c>
      <c r="BD60" s="50">
        <v>282</v>
      </c>
      <c r="BE60" s="50">
        <v>627.00000000000011</v>
      </c>
      <c r="BF60" s="408"/>
      <c r="BG60" s="50">
        <v>119.84999999999991</v>
      </c>
      <c r="BH60" s="50">
        <v>234.14999999999964</v>
      </c>
      <c r="BI60" s="50">
        <v>116.69999999999959</v>
      </c>
      <c r="BJ60" s="50">
        <v>455.40000000000003</v>
      </c>
      <c r="BK60" s="408"/>
      <c r="BL60" s="50">
        <v>0</v>
      </c>
      <c r="BM60" s="50">
        <v>98.699999999999818</v>
      </c>
      <c r="BN60" s="50">
        <v>291.7124999999985</v>
      </c>
      <c r="BO60" s="50">
        <v>305.7</v>
      </c>
      <c r="BP60" s="408"/>
      <c r="BQ60" s="50">
        <v>114.375</v>
      </c>
      <c r="BR60" s="50">
        <v>202.55000000000018</v>
      </c>
      <c r="BS60" s="50">
        <v>478.16249999999945</v>
      </c>
      <c r="BT60" s="50">
        <v>568.5</v>
      </c>
      <c r="BU60" s="408"/>
      <c r="BV60" s="50">
        <v>0</v>
      </c>
      <c r="BW60" s="50">
        <v>343.15000000000055</v>
      </c>
      <c r="BX60" s="50">
        <v>263.99999999999932</v>
      </c>
      <c r="BY60" s="50">
        <v>278.79999999999836</v>
      </c>
      <c r="BZ60" s="408"/>
      <c r="CA60" s="50">
        <v>0</v>
      </c>
      <c r="CB60" s="50">
        <v>221.64999999999964</v>
      </c>
      <c r="CC60" s="50">
        <v>341.99999999999864</v>
      </c>
      <c r="CD60" s="50">
        <v>652.89999999999964</v>
      </c>
      <c r="CE60" s="408"/>
      <c r="CF60" s="50">
        <v>0</v>
      </c>
      <c r="CG60" s="50">
        <v>198.70000000000027</v>
      </c>
      <c r="CH60" s="50">
        <v>289.87499999999864</v>
      </c>
      <c r="CI60" s="50">
        <v>282.10000000000036</v>
      </c>
      <c r="CJ60" s="408"/>
      <c r="CK60" s="50">
        <v>23.375</v>
      </c>
      <c r="CL60" s="50">
        <v>298.60000000000036</v>
      </c>
      <c r="CM60" s="50">
        <v>193.38749999999823</v>
      </c>
      <c r="CN60" s="50">
        <v>297</v>
      </c>
      <c r="CO60" s="408"/>
      <c r="CP60" s="443">
        <v>101.875</v>
      </c>
      <c r="CQ60" s="443">
        <v>278.25</v>
      </c>
      <c r="CR60" s="443">
        <v>320.625</v>
      </c>
      <c r="CS60" s="50">
        <v>308.30000000000291</v>
      </c>
      <c r="CT60" s="408"/>
      <c r="CU60" s="50">
        <v>0</v>
      </c>
      <c r="CV60" s="50">
        <v>137.15000000000146</v>
      </c>
      <c r="CW60" s="50">
        <v>125.62500000000136</v>
      </c>
      <c r="CX60" s="50">
        <v>461.5</v>
      </c>
      <c r="CY60" s="408"/>
      <c r="CZ60" s="50">
        <v>0</v>
      </c>
      <c r="DA60" s="50">
        <v>48.749999999998181</v>
      </c>
      <c r="DB60" s="50">
        <v>63.000000000001364</v>
      </c>
      <c r="DC60" s="50">
        <v>244.70000000000002</v>
      </c>
      <c r="DD60" s="408"/>
      <c r="DE60" s="443">
        <v>424.27499999999918</v>
      </c>
      <c r="DF60" s="443">
        <v>1575.4499999999998</v>
      </c>
      <c r="DG60" s="443">
        <v>1148.4750000000004</v>
      </c>
      <c r="DH60" s="50">
        <v>686.70000000000073</v>
      </c>
      <c r="DI60" s="408"/>
      <c r="DJ60" s="443">
        <v>59.5</v>
      </c>
      <c r="DK60" s="443">
        <v>113.70000000000073</v>
      </c>
      <c r="DL60" s="443">
        <v>324.37500000000136</v>
      </c>
      <c r="DM60" s="50">
        <v>676.69999999999527</v>
      </c>
      <c r="DN60" s="408"/>
      <c r="DO60" s="50">
        <v>0</v>
      </c>
      <c r="DP60" s="50">
        <v>330.49999999999909</v>
      </c>
      <c r="DQ60" s="50">
        <v>191.10000000000082</v>
      </c>
      <c r="DR60" s="50">
        <v>765.39999999999964</v>
      </c>
      <c r="DS60" s="408"/>
      <c r="DT60" s="50">
        <v>633.12499999999977</v>
      </c>
      <c r="DU60" s="50">
        <v>1696.4500000000189</v>
      </c>
      <c r="DV60" s="50">
        <v>2530.1624999999872</v>
      </c>
      <c r="DW60" s="50">
        <v>3957.6999999999971</v>
      </c>
      <c r="DX60" s="408"/>
      <c r="DY60" s="50">
        <v>0</v>
      </c>
      <c r="DZ60" s="443">
        <v>72.950000000000728</v>
      </c>
      <c r="EA60" s="443">
        <v>98.999999999998636</v>
      </c>
      <c r="EB60" s="50">
        <v>312.89999999999782</v>
      </c>
      <c r="EC60" s="408"/>
      <c r="ED60" s="50">
        <v>156.39999999999998</v>
      </c>
      <c r="EE60" s="50">
        <v>261.95000000000073</v>
      </c>
      <c r="EF60" s="50">
        <v>100.64999999999918</v>
      </c>
      <c r="EG60" s="50">
        <v>85.200000000000728</v>
      </c>
      <c r="EH60" s="408"/>
      <c r="EI60" s="50">
        <v>157.5</v>
      </c>
      <c r="EJ60" s="50">
        <v>269.79999999999927</v>
      </c>
      <c r="EK60" s="50">
        <v>0</v>
      </c>
      <c r="EL60" s="50">
        <v>621.60000000000946</v>
      </c>
      <c r="EM60" s="408"/>
      <c r="EN60" s="50">
        <v>0</v>
      </c>
      <c r="EO60" s="50">
        <v>0</v>
      </c>
      <c r="EP60" s="50">
        <v>123.82499999999618</v>
      </c>
      <c r="EQ60" s="50">
        <v>434.10000000000218</v>
      </c>
      <c r="ER60" s="408"/>
      <c r="ES60" s="50">
        <v>360.87499999999091</v>
      </c>
      <c r="ET60" s="50">
        <v>1278.649999999936</v>
      </c>
      <c r="EU60" s="50">
        <v>1804.3500000000001</v>
      </c>
      <c r="EV60" s="50">
        <v>2321.5000000000036</v>
      </c>
      <c r="EW60" s="408"/>
      <c r="EX60" s="443">
        <v>8.9999999999997726</v>
      </c>
      <c r="EY60" s="443">
        <v>70</v>
      </c>
      <c r="EZ60" s="443">
        <v>124.724999999994</v>
      </c>
      <c r="FA60" s="50">
        <v>65.100000000002183</v>
      </c>
      <c r="FB60" s="408"/>
      <c r="FC60" s="50">
        <v>0</v>
      </c>
      <c r="FD60" s="50">
        <v>0</v>
      </c>
      <c r="FE60" s="50">
        <v>83.474999999993997</v>
      </c>
      <c r="FF60" s="50">
        <v>424.9</v>
      </c>
      <c r="FG60" s="408"/>
      <c r="FH60" s="50">
        <v>0</v>
      </c>
      <c r="FI60" s="50">
        <v>0</v>
      </c>
      <c r="FJ60" s="50">
        <v>306.07500000000164</v>
      </c>
      <c r="FK60" s="50">
        <v>269.29999999999927</v>
      </c>
      <c r="FL60" s="408"/>
      <c r="FM60" s="443">
        <v>95.549999999999955</v>
      </c>
      <c r="FN60" s="443">
        <v>274.24999999999818</v>
      </c>
      <c r="FO60" s="443">
        <v>193.50000000000273</v>
      </c>
      <c r="FP60" s="50">
        <v>434.79999999999995</v>
      </c>
      <c r="FQ60" s="408"/>
      <c r="FR60" s="50">
        <v>0</v>
      </c>
      <c r="FS60" s="50">
        <v>0</v>
      </c>
      <c r="FT60" s="50">
        <v>0</v>
      </c>
      <c r="FU60" s="50">
        <v>16.499999999996362</v>
      </c>
      <c r="FV60" s="408"/>
      <c r="FW60" s="474">
        <v>244.49999999999955</v>
      </c>
      <c r="FX60" s="474">
        <v>678.69999999999527</v>
      </c>
      <c r="FY60" s="474">
        <v>814.72500000000764</v>
      </c>
      <c r="FZ60" s="50">
        <v>1377.4000000000299</v>
      </c>
      <c r="GA60" s="408"/>
      <c r="GB60" s="50">
        <v>59.374999999999091</v>
      </c>
      <c r="GC60" s="50">
        <v>153.24999999999636</v>
      </c>
      <c r="GD60" s="50">
        <v>174.37500000000273</v>
      </c>
      <c r="GE60" s="50">
        <v>385.5</v>
      </c>
      <c r="GF60" s="408"/>
      <c r="GG60" s="50">
        <v>0</v>
      </c>
      <c r="GH60" s="50">
        <v>782.89999999999964</v>
      </c>
      <c r="GI60" s="50">
        <v>0</v>
      </c>
      <c r="GJ60" s="50">
        <v>0</v>
      </c>
      <c r="GK60" s="408"/>
      <c r="GL60" s="469"/>
      <c r="GM60" s="18"/>
      <c r="GN60" s="39"/>
      <c r="GO60" s="37"/>
      <c r="GT60" s="18"/>
      <c r="GU60" s="9"/>
      <c r="HC60" s="18"/>
      <c r="HD60" s="9"/>
      <c r="HM60" s="9"/>
      <c r="HV60" s="9"/>
      <c r="IE60" s="9"/>
      <c r="IN60" s="9"/>
      <c r="IW60" s="9"/>
      <c r="JF60" s="9"/>
      <c r="JO60" s="9"/>
      <c r="JX60" s="9"/>
      <c r="KG60" s="9"/>
      <c r="KP60" s="9"/>
      <c r="LQ60" s="9"/>
      <c r="LZ60" s="9"/>
      <c r="MI60" s="9"/>
      <c r="MR60" s="9"/>
      <c r="NA60" s="9"/>
      <c r="NJ60" s="9"/>
      <c r="NL60" s="9"/>
      <c r="NN60" s="9"/>
      <c r="NP60" s="9"/>
    </row>
    <row r="61" spans="1:380" ht="18">
      <c r="A61" s="41" t="s">
        <v>21</v>
      </c>
      <c r="B61" s="46">
        <f>SUM(D61:ZZ61)</f>
        <v>63561.937499999876</v>
      </c>
      <c r="C61" s="42"/>
      <c r="D61" s="50">
        <v>0</v>
      </c>
      <c r="E61" s="50">
        <v>0</v>
      </c>
      <c r="F61" s="50">
        <v>320.54999999999995</v>
      </c>
      <c r="G61" s="50">
        <v>633.99999999999989</v>
      </c>
      <c r="H61" s="408"/>
      <c r="I61" s="50">
        <v>12.249999999999993</v>
      </c>
      <c r="J61" s="50">
        <v>0</v>
      </c>
      <c r="K61" s="50">
        <v>0</v>
      </c>
      <c r="L61" s="50">
        <v>103.70000000000005</v>
      </c>
      <c r="M61" s="408"/>
      <c r="N61" s="50">
        <v>169.12499999999994</v>
      </c>
      <c r="O61" s="50">
        <v>394.9499999999997</v>
      </c>
      <c r="P61" s="50">
        <v>532.65000000000009</v>
      </c>
      <c r="Q61" s="50">
        <v>812.30000000000018</v>
      </c>
      <c r="R61" s="408"/>
      <c r="S61" s="396">
        <v>56.624999999999773</v>
      </c>
      <c r="T61" s="50">
        <v>51.699999999999704</v>
      </c>
      <c r="U61" s="438">
        <v>143.99999999999966</v>
      </c>
      <c r="V61" s="50">
        <v>255.69999999999982</v>
      </c>
      <c r="W61" s="408"/>
      <c r="X61" s="50">
        <v>61.349999999999909</v>
      </c>
      <c r="Y61" s="50">
        <v>381.9500000000005</v>
      </c>
      <c r="Z61" s="50">
        <v>246.52499999999952</v>
      </c>
      <c r="AA61" s="50">
        <v>291.09999999999991</v>
      </c>
      <c r="AB61" s="408"/>
      <c r="AC61" s="50">
        <v>128.8499999999998</v>
      </c>
      <c r="AD61" s="50">
        <v>430.00000000000045</v>
      </c>
      <c r="AE61" s="50">
        <v>687.6749999999987</v>
      </c>
      <c r="AF61" s="50">
        <v>1045.5999999999995</v>
      </c>
      <c r="AG61" s="408"/>
      <c r="AH61" s="50">
        <v>189.34999999999968</v>
      </c>
      <c r="AI61" s="50">
        <v>628.75</v>
      </c>
      <c r="AJ61" s="50">
        <v>819.44999999999823</v>
      </c>
      <c r="AK61" s="50">
        <v>578.89999999999964</v>
      </c>
      <c r="AL61" s="408"/>
      <c r="AM61" s="396">
        <v>127.57499999999982</v>
      </c>
      <c r="AN61" s="396">
        <v>230.15000000000055</v>
      </c>
      <c r="AO61" s="396">
        <v>307.6499999999985</v>
      </c>
      <c r="AP61" s="50">
        <v>595.49999999999909</v>
      </c>
      <c r="AQ61" s="408"/>
      <c r="AR61" s="50">
        <v>37.674999999999727</v>
      </c>
      <c r="AS61" s="50">
        <v>102.00000000000045</v>
      </c>
      <c r="AT61" s="50">
        <v>166.72499999999945</v>
      </c>
      <c r="AU61" s="50">
        <v>221.5</v>
      </c>
      <c r="AV61" s="408"/>
      <c r="AW61" s="50">
        <v>0</v>
      </c>
      <c r="AX61" s="50">
        <v>118.75000000000045</v>
      </c>
      <c r="AY61" s="50">
        <v>918.90000000000055</v>
      </c>
      <c r="AZ61" s="50">
        <v>952.49999999999818</v>
      </c>
      <c r="BA61" s="408"/>
      <c r="BB61" s="50">
        <v>0</v>
      </c>
      <c r="BC61" s="50">
        <v>155.35000000000036</v>
      </c>
      <c r="BD61" s="50">
        <v>341.17499999999905</v>
      </c>
      <c r="BE61" s="50">
        <v>452.5</v>
      </c>
      <c r="BF61" s="408"/>
      <c r="BG61" s="50">
        <v>54.25</v>
      </c>
      <c r="BH61" s="50">
        <v>136.85000000000082</v>
      </c>
      <c r="BI61" s="50">
        <v>326.84999999999877</v>
      </c>
      <c r="BJ61" s="50">
        <v>222.7</v>
      </c>
      <c r="BK61" s="408"/>
      <c r="BL61" s="50">
        <v>0</v>
      </c>
      <c r="BM61" s="50">
        <v>54.75</v>
      </c>
      <c r="BN61" s="50">
        <v>188.625</v>
      </c>
      <c r="BO61" s="50">
        <v>116</v>
      </c>
      <c r="BP61" s="408"/>
      <c r="BQ61" s="50">
        <v>46.374999999999545</v>
      </c>
      <c r="BR61" s="50">
        <v>206.79999999999973</v>
      </c>
      <c r="BS61" s="50">
        <v>206.24999999999864</v>
      </c>
      <c r="BT61" s="50">
        <v>452.49999999999818</v>
      </c>
      <c r="BU61" s="408"/>
      <c r="BV61" s="50">
        <v>0</v>
      </c>
      <c r="BW61" s="50">
        <v>518.20000000000073</v>
      </c>
      <c r="BX61" s="50">
        <v>452.47499999999945</v>
      </c>
      <c r="BY61" s="50">
        <v>526.29999999999927</v>
      </c>
      <c r="BZ61" s="408"/>
      <c r="CA61" s="50">
        <v>0</v>
      </c>
      <c r="CB61" s="50">
        <v>97.899999999994179</v>
      </c>
      <c r="CC61" s="50">
        <v>108.29999999999973</v>
      </c>
      <c r="CD61" s="50">
        <v>365.09999999999854</v>
      </c>
      <c r="CE61" s="408"/>
      <c r="CF61" s="50">
        <v>0</v>
      </c>
      <c r="CG61" s="50">
        <v>280.89999999999964</v>
      </c>
      <c r="CH61" s="50">
        <v>75</v>
      </c>
      <c r="CI61" s="50">
        <v>375</v>
      </c>
      <c r="CJ61" s="408"/>
      <c r="CK61" s="50">
        <v>29.249999999999545</v>
      </c>
      <c r="CL61" s="50">
        <v>268.49999999999909</v>
      </c>
      <c r="CM61" s="50">
        <v>36.675000000001091</v>
      </c>
      <c r="CN61" s="50">
        <v>272.3</v>
      </c>
      <c r="CO61" s="408"/>
      <c r="CP61" s="443">
        <v>141.94999999999936</v>
      </c>
      <c r="CQ61" s="443">
        <v>300.54999999999836</v>
      </c>
      <c r="CR61" s="443">
        <v>295.65000000000055</v>
      </c>
      <c r="CS61" s="50">
        <v>317.29999999999927</v>
      </c>
      <c r="CT61" s="408"/>
      <c r="CU61" s="50">
        <v>0</v>
      </c>
      <c r="CV61" s="50">
        <v>218.05000000000109</v>
      </c>
      <c r="CW61" s="50">
        <v>496.98749999999973</v>
      </c>
      <c r="CX61" s="50">
        <v>637.00000000000182</v>
      </c>
      <c r="CY61" s="408"/>
      <c r="CZ61" s="50">
        <v>0</v>
      </c>
      <c r="DA61" s="50">
        <v>52.799999999999272</v>
      </c>
      <c r="DB61" s="50">
        <v>27</v>
      </c>
      <c r="DC61" s="50">
        <v>42</v>
      </c>
      <c r="DD61" s="408"/>
      <c r="DE61" s="443">
        <v>491.45000000000073</v>
      </c>
      <c r="DF61" s="443">
        <v>2031.8500000000031</v>
      </c>
      <c r="DG61" s="443">
        <v>2406.6750000000002</v>
      </c>
      <c r="DH61" s="50">
        <v>2034.5999999999985</v>
      </c>
      <c r="DI61" s="408"/>
      <c r="DJ61" s="443">
        <v>202.07499999999959</v>
      </c>
      <c r="DK61" s="443">
        <v>113.30000000000109</v>
      </c>
      <c r="DL61" s="443">
        <v>615.14999999999645</v>
      </c>
      <c r="DM61" s="50">
        <v>808.69999999999891</v>
      </c>
      <c r="DN61" s="408"/>
      <c r="DO61" s="50">
        <v>0</v>
      </c>
      <c r="DP61" s="50">
        <v>240.35000000000127</v>
      </c>
      <c r="DQ61" s="50">
        <v>575.24999999999727</v>
      </c>
      <c r="DR61" s="50">
        <v>926.50000000000182</v>
      </c>
      <c r="DS61" s="408"/>
      <c r="DT61" s="50">
        <v>1049.5999999999999</v>
      </c>
      <c r="DU61" s="50">
        <v>1951.7500000000173</v>
      </c>
      <c r="DV61" s="50">
        <v>3430.8749999999645</v>
      </c>
      <c r="DW61" s="50">
        <v>4223.6499999999978</v>
      </c>
      <c r="DX61" s="408"/>
      <c r="DY61" s="50">
        <v>0</v>
      </c>
      <c r="DZ61" s="443">
        <v>105.14999999999964</v>
      </c>
      <c r="EA61" s="443">
        <v>359.625</v>
      </c>
      <c r="EB61" s="50">
        <v>331.69999999999709</v>
      </c>
      <c r="EC61" s="408"/>
      <c r="ED61" s="50">
        <v>101.42499999999927</v>
      </c>
      <c r="EE61" s="50">
        <v>131.74999999999818</v>
      </c>
      <c r="EF61" s="50">
        <v>315.30000000000109</v>
      </c>
      <c r="EG61" s="50">
        <v>515.69999999999345</v>
      </c>
      <c r="EH61" s="408"/>
      <c r="EI61" s="50">
        <v>44.624999999999545</v>
      </c>
      <c r="EJ61" s="50">
        <v>64.75</v>
      </c>
      <c r="EK61" s="50">
        <v>0</v>
      </c>
      <c r="EL61" s="50">
        <v>262.59999999999491</v>
      </c>
      <c r="EM61" s="408"/>
      <c r="EN61" s="50">
        <v>0</v>
      </c>
      <c r="EO61" s="50">
        <v>0</v>
      </c>
      <c r="EP61" s="50">
        <v>281.625</v>
      </c>
      <c r="EQ61" s="50">
        <v>121.29999999999563</v>
      </c>
      <c r="ER61" s="408"/>
      <c r="ES61" s="50">
        <v>640.05000000000973</v>
      </c>
      <c r="ET61" s="50">
        <v>1240.899999999905</v>
      </c>
      <c r="EU61" s="50">
        <v>4033.875</v>
      </c>
      <c r="EV61" s="50">
        <v>3976.3999999999978</v>
      </c>
      <c r="EW61" s="408"/>
      <c r="EX61" s="443">
        <v>0</v>
      </c>
      <c r="EY61" s="443">
        <v>131.35000000000036</v>
      </c>
      <c r="EZ61" s="443">
        <v>187.87499999999727</v>
      </c>
      <c r="FA61" s="50">
        <v>0</v>
      </c>
      <c r="FB61" s="408"/>
      <c r="FC61" s="50">
        <v>0</v>
      </c>
      <c r="FD61" s="50">
        <v>0</v>
      </c>
      <c r="FE61" s="50">
        <v>296.25</v>
      </c>
      <c r="FF61" s="50">
        <v>303.5</v>
      </c>
      <c r="FG61" s="408"/>
      <c r="FH61" s="50">
        <v>0</v>
      </c>
      <c r="FI61" s="50">
        <v>0</v>
      </c>
      <c r="FJ61" s="50">
        <v>259.80000000000109</v>
      </c>
      <c r="FK61" s="50">
        <v>262.049999999992</v>
      </c>
      <c r="FL61" s="408"/>
      <c r="FM61" s="443">
        <v>30.774999999999409</v>
      </c>
      <c r="FN61" s="443">
        <v>351.34999999999673</v>
      </c>
      <c r="FO61" s="443">
        <v>405.22499999999673</v>
      </c>
      <c r="FP61" s="50">
        <v>645.20000000000005</v>
      </c>
      <c r="FQ61" s="408"/>
      <c r="FR61" s="50">
        <v>0</v>
      </c>
      <c r="FS61" s="50">
        <v>0</v>
      </c>
      <c r="FT61" s="50">
        <v>0</v>
      </c>
      <c r="FU61" s="50">
        <v>301.50000000000364</v>
      </c>
      <c r="FV61" s="408"/>
      <c r="FW61" s="474">
        <v>283.92499999999973</v>
      </c>
      <c r="FX61" s="474">
        <v>664.87499999999272</v>
      </c>
      <c r="FY61" s="474">
        <v>1182.1499999999978</v>
      </c>
      <c r="FZ61" s="50">
        <v>1198.6000000000436</v>
      </c>
      <c r="GA61" s="408"/>
      <c r="GB61" s="50">
        <v>82.375000000000909</v>
      </c>
      <c r="GC61" s="50">
        <v>160.24999999999272</v>
      </c>
      <c r="GD61" s="50">
        <v>359.24999999999454</v>
      </c>
      <c r="GE61" s="50">
        <v>471</v>
      </c>
      <c r="GF61" s="408"/>
      <c r="GG61" s="50">
        <v>0</v>
      </c>
      <c r="GH61" s="50">
        <v>703.94999999999891</v>
      </c>
      <c r="GI61" s="50">
        <v>0</v>
      </c>
      <c r="GJ61" s="50">
        <v>0</v>
      </c>
      <c r="GK61" s="408"/>
      <c r="GL61" s="41"/>
      <c r="GM61" s="18"/>
      <c r="GN61" s="1"/>
      <c r="GO61" s="37"/>
      <c r="GU61" s="9"/>
      <c r="HD61" s="9"/>
      <c r="HM61" s="9"/>
      <c r="HV61" s="9"/>
      <c r="IE61" s="9"/>
      <c r="IN61" s="9"/>
      <c r="IW61" s="9"/>
      <c r="JF61" s="9"/>
      <c r="JO61" s="9"/>
      <c r="JX61" s="9"/>
      <c r="KG61" s="9"/>
      <c r="KP61" s="9"/>
      <c r="LQ61" s="9"/>
      <c r="LZ61" s="9"/>
      <c r="MI61" s="9"/>
      <c r="MR61" s="9"/>
      <c r="NA61" s="9"/>
      <c r="NJ61" s="9"/>
      <c r="NL61" s="9"/>
      <c r="NN61" s="9"/>
      <c r="NP61" s="9"/>
    </row>
    <row r="62" spans="1:380" ht="18">
      <c r="A62" s="40" t="s">
        <v>141</v>
      </c>
      <c r="B62" s="46">
        <f>SUM(D62:ZZ62)</f>
        <v>58005.2749999999</v>
      </c>
      <c r="C62" s="42"/>
      <c r="D62" s="50">
        <v>0</v>
      </c>
      <c r="E62" s="50">
        <v>0</v>
      </c>
      <c r="F62" s="50">
        <v>567.07500000000005</v>
      </c>
      <c r="G62" s="50">
        <v>476.59999999999997</v>
      </c>
      <c r="H62" s="408"/>
      <c r="I62" s="50">
        <v>44.750000000000014</v>
      </c>
      <c r="J62" s="50">
        <v>0</v>
      </c>
      <c r="K62" s="50">
        <v>0</v>
      </c>
      <c r="L62" s="50">
        <v>175.09999999999991</v>
      </c>
      <c r="M62" s="408"/>
      <c r="N62" s="50">
        <v>126.97500000000002</v>
      </c>
      <c r="O62" s="50">
        <v>307.8499999999998</v>
      </c>
      <c r="P62" s="50">
        <v>407.43750000000011</v>
      </c>
      <c r="Q62" s="50">
        <v>433.59999999999945</v>
      </c>
      <c r="R62" s="408"/>
      <c r="S62" s="396">
        <v>48.050000000000068</v>
      </c>
      <c r="T62" s="50">
        <v>103.79999999999984</v>
      </c>
      <c r="U62" s="438">
        <v>132.07500000000044</v>
      </c>
      <c r="V62" s="50">
        <v>121.89999999999918</v>
      </c>
      <c r="W62" s="408"/>
      <c r="X62" s="50">
        <v>37.324999999999932</v>
      </c>
      <c r="Y62" s="50">
        <v>397.85</v>
      </c>
      <c r="Z62" s="50">
        <v>252.375</v>
      </c>
      <c r="AA62" s="50">
        <v>206.99999999999955</v>
      </c>
      <c r="AB62" s="408"/>
      <c r="AC62" s="50">
        <v>218.09999999999994</v>
      </c>
      <c r="AD62" s="50">
        <v>423.20000000000005</v>
      </c>
      <c r="AE62" s="50">
        <v>661.87499999999966</v>
      </c>
      <c r="AF62" s="50">
        <v>1007.4000000000001</v>
      </c>
      <c r="AG62" s="408"/>
      <c r="AH62" s="50">
        <v>143.77500000000009</v>
      </c>
      <c r="AI62" s="50">
        <v>500.69999999999914</v>
      </c>
      <c r="AJ62" s="50">
        <v>666.22499999999991</v>
      </c>
      <c r="AK62" s="50">
        <v>953.19999999999936</v>
      </c>
      <c r="AL62" s="408"/>
      <c r="AM62" s="396">
        <v>74.100000000000023</v>
      </c>
      <c r="AN62" s="396">
        <v>230.65000000000009</v>
      </c>
      <c r="AO62" s="396">
        <v>456.97499999999945</v>
      </c>
      <c r="AP62" s="50">
        <v>411.59999999999945</v>
      </c>
      <c r="AQ62" s="408"/>
      <c r="AR62" s="50">
        <v>0</v>
      </c>
      <c r="AS62" s="50">
        <v>14.699999999999818</v>
      </c>
      <c r="AT62" s="50">
        <v>469.57500000000027</v>
      </c>
      <c r="AU62" s="50">
        <v>97.5</v>
      </c>
      <c r="AV62" s="408"/>
      <c r="AW62" s="50">
        <v>0</v>
      </c>
      <c r="AX62" s="50">
        <v>103.35000000000082</v>
      </c>
      <c r="AY62" s="50">
        <v>378.29999999999905</v>
      </c>
      <c r="AZ62" s="50">
        <v>1051.3999999999996</v>
      </c>
      <c r="BA62" s="408"/>
      <c r="BB62" s="50">
        <v>0</v>
      </c>
      <c r="BC62" s="50">
        <v>205.44999999999982</v>
      </c>
      <c r="BD62" s="50">
        <v>226.79999999999973</v>
      </c>
      <c r="BE62" s="50">
        <v>343.5</v>
      </c>
      <c r="BF62" s="408"/>
      <c r="BG62" s="50">
        <v>21.824999999998909</v>
      </c>
      <c r="BH62" s="50">
        <v>134.95000000000027</v>
      </c>
      <c r="BI62" s="50">
        <v>272.69999999999959</v>
      </c>
      <c r="BJ62" s="50">
        <v>135.29999999999998</v>
      </c>
      <c r="BK62" s="408"/>
      <c r="BL62" s="50">
        <v>0</v>
      </c>
      <c r="BM62" s="50">
        <v>100.70000000000118</v>
      </c>
      <c r="BN62" s="50">
        <v>324.29999999999905</v>
      </c>
      <c r="BO62" s="50">
        <v>71.7</v>
      </c>
      <c r="BP62" s="408"/>
      <c r="BQ62" s="50">
        <v>74.524999999998272</v>
      </c>
      <c r="BR62" s="50">
        <v>243.10000000000082</v>
      </c>
      <c r="BS62" s="50">
        <v>251.99999999999864</v>
      </c>
      <c r="BT62" s="50">
        <v>395.5</v>
      </c>
      <c r="BU62" s="408"/>
      <c r="BV62" s="50">
        <v>0</v>
      </c>
      <c r="BW62" s="50">
        <v>376.15000000000146</v>
      </c>
      <c r="BX62" s="50">
        <v>509.40000000000055</v>
      </c>
      <c r="BY62" s="50">
        <v>737.09999999999945</v>
      </c>
      <c r="BZ62" s="408"/>
      <c r="CA62" s="50">
        <v>0</v>
      </c>
      <c r="CB62" s="50">
        <v>128.84999999999854</v>
      </c>
      <c r="CC62" s="50">
        <v>205.27500000000191</v>
      </c>
      <c r="CD62" s="50">
        <v>114.89999999999964</v>
      </c>
      <c r="CE62" s="408"/>
      <c r="CF62" s="50">
        <v>0</v>
      </c>
      <c r="CG62" s="50">
        <v>269.90000000000236</v>
      </c>
      <c r="CH62" s="50">
        <v>156.22499999999945</v>
      </c>
      <c r="CI62" s="50">
        <v>282</v>
      </c>
      <c r="CJ62" s="408"/>
      <c r="CK62" s="50">
        <v>53.699999999998909</v>
      </c>
      <c r="CL62" s="50">
        <v>265.00000000000182</v>
      </c>
      <c r="CM62" s="50">
        <v>90.825000000000273</v>
      </c>
      <c r="CN62" s="50">
        <v>323.5</v>
      </c>
      <c r="CO62" s="408"/>
      <c r="CP62" s="443">
        <v>176.24999999999864</v>
      </c>
      <c r="CQ62" s="443">
        <v>272.80000000000109</v>
      </c>
      <c r="CR62" s="443">
        <v>315.97500000000082</v>
      </c>
      <c r="CS62" s="50">
        <v>395.70000000000073</v>
      </c>
      <c r="CT62" s="408"/>
      <c r="CU62" s="50">
        <v>0</v>
      </c>
      <c r="CV62" s="50">
        <v>176.55000000000109</v>
      </c>
      <c r="CW62" s="50">
        <v>171.97500000000082</v>
      </c>
      <c r="CX62" s="50">
        <v>743.49999999999818</v>
      </c>
      <c r="CY62" s="408"/>
      <c r="CZ62" s="50">
        <v>0</v>
      </c>
      <c r="DA62" s="50">
        <v>129.149999999996</v>
      </c>
      <c r="DB62" s="50">
        <v>185.92499999999973</v>
      </c>
      <c r="DC62" s="50">
        <v>277.5</v>
      </c>
      <c r="DD62" s="408"/>
      <c r="DE62" s="443">
        <v>355.67499999999882</v>
      </c>
      <c r="DF62" s="443">
        <v>1755.6750000000011</v>
      </c>
      <c r="DG62" s="443">
        <v>1769.25</v>
      </c>
      <c r="DH62" s="50">
        <v>2060.6999999999935</v>
      </c>
      <c r="DI62" s="408"/>
      <c r="DJ62" s="443">
        <v>304.79999999999995</v>
      </c>
      <c r="DK62" s="443">
        <v>57.400000000000546</v>
      </c>
      <c r="DL62" s="443">
        <v>438.41249999999945</v>
      </c>
      <c r="DM62" s="50">
        <v>915.19999999999527</v>
      </c>
      <c r="DN62" s="408"/>
      <c r="DO62" s="50">
        <v>0</v>
      </c>
      <c r="DP62" s="50">
        <v>372.89999999999964</v>
      </c>
      <c r="DQ62" s="50">
        <v>242.17499999999973</v>
      </c>
      <c r="DR62" s="50">
        <v>1096.1999999999989</v>
      </c>
      <c r="DS62" s="408"/>
      <c r="DT62" s="50">
        <v>1019.0749999999991</v>
      </c>
      <c r="DU62" s="50">
        <v>1685.0499999999856</v>
      </c>
      <c r="DV62" s="50">
        <v>2839.6499999999951</v>
      </c>
      <c r="DW62" s="50">
        <v>4493.9500000000007</v>
      </c>
      <c r="DX62" s="408"/>
      <c r="DY62" s="50">
        <v>0</v>
      </c>
      <c r="DZ62" s="443">
        <v>72.499999999996362</v>
      </c>
      <c r="EA62" s="443">
        <v>200.17500000000382</v>
      </c>
      <c r="EB62" s="50">
        <v>361</v>
      </c>
      <c r="EC62" s="408"/>
      <c r="ED62" s="50">
        <v>99.624999999999886</v>
      </c>
      <c r="EE62" s="50">
        <v>48.249999999998181</v>
      </c>
      <c r="EF62" s="50">
        <v>155.54999999999836</v>
      </c>
      <c r="EG62" s="50">
        <v>372.59999999999854</v>
      </c>
      <c r="EH62" s="408"/>
      <c r="EI62" s="50">
        <v>85.324999999998909</v>
      </c>
      <c r="EJ62" s="50">
        <v>115.899999999996</v>
      </c>
      <c r="EK62" s="50">
        <v>0</v>
      </c>
      <c r="EL62" s="50">
        <v>141.79999999999927</v>
      </c>
      <c r="EM62" s="408"/>
      <c r="EN62" s="50">
        <v>0</v>
      </c>
      <c r="EO62" s="50">
        <v>0</v>
      </c>
      <c r="EP62" s="50">
        <v>273.59999999999945</v>
      </c>
      <c r="EQ62" s="50">
        <v>77.299999999999272</v>
      </c>
      <c r="ER62" s="408"/>
      <c r="ES62" s="50">
        <v>826.29999999998881</v>
      </c>
      <c r="ET62" s="50">
        <v>1409.2999999999483</v>
      </c>
      <c r="EU62" s="50">
        <v>2390.4750000000004</v>
      </c>
      <c r="EV62" s="50">
        <v>4429.2999999999993</v>
      </c>
      <c r="EW62" s="408"/>
      <c r="EX62" s="443">
        <v>0</v>
      </c>
      <c r="EY62" s="443">
        <v>69.999999999996362</v>
      </c>
      <c r="EZ62" s="443">
        <v>111.37500000000546</v>
      </c>
      <c r="FA62" s="50">
        <v>71.5</v>
      </c>
      <c r="FB62" s="408"/>
      <c r="FC62" s="50">
        <v>0</v>
      </c>
      <c r="FD62" s="50">
        <v>0</v>
      </c>
      <c r="FE62" s="50">
        <v>123.07500000000437</v>
      </c>
      <c r="FF62" s="50">
        <v>165.4</v>
      </c>
      <c r="FG62" s="408"/>
      <c r="FH62" s="50">
        <v>0</v>
      </c>
      <c r="FI62" s="50">
        <v>0</v>
      </c>
      <c r="FJ62" s="50">
        <v>228.97500000000491</v>
      </c>
      <c r="FK62" s="50">
        <v>447.64999999999418</v>
      </c>
      <c r="FL62" s="408"/>
      <c r="FM62" s="443">
        <v>73.374999999999773</v>
      </c>
      <c r="FN62" s="443">
        <v>313.299999999992</v>
      </c>
      <c r="FO62" s="443">
        <v>183.67500000000109</v>
      </c>
      <c r="FP62" s="50">
        <v>715.80000000000007</v>
      </c>
      <c r="FQ62" s="408"/>
      <c r="FR62" s="50">
        <v>0</v>
      </c>
      <c r="FS62" s="50">
        <v>0</v>
      </c>
      <c r="FT62" s="50">
        <v>0</v>
      </c>
      <c r="FU62" s="50">
        <v>238.80000000000655</v>
      </c>
      <c r="FV62" s="408"/>
      <c r="FW62" s="474">
        <v>213.37499999999864</v>
      </c>
      <c r="FX62" s="474">
        <v>563.44999999998981</v>
      </c>
      <c r="FY62" s="474">
        <v>617.25</v>
      </c>
      <c r="FZ62" s="50">
        <v>913.40000000004375</v>
      </c>
      <c r="GA62" s="408"/>
      <c r="GB62" s="50">
        <v>73.374999999998181</v>
      </c>
      <c r="GC62" s="50">
        <v>147.99999999998545</v>
      </c>
      <c r="GD62" s="50">
        <v>289.49999999999727</v>
      </c>
      <c r="GE62" s="50">
        <v>409</v>
      </c>
      <c r="GF62" s="408"/>
      <c r="GG62" s="50">
        <v>0</v>
      </c>
      <c r="GH62" s="50">
        <v>706.99999999999454</v>
      </c>
      <c r="GI62" s="50">
        <v>0</v>
      </c>
      <c r="GJ62" s="50">
        <v>0</v>
      </c>
      <c r="GK62" s="408"/>
      <c r="GL62" s="39"/>
      <c r="GM62" s="18"/>
      <c r="GN62" s="9"/>
      <c r="GO62" s="37"/>
      <c r="GU62" s="9"/>
      <c r="HD62" s="9"/>
      <c r="HM62" s="9"/>
      <c r="HV62" s="9"/>
      <c r="IE62" s="9"/>
      <c r="IN62" s="9"/>
      <c r="IW62" s="9"/>
      <c r="JF62" s="9"/>
      <c r="JO62" s="9"/>
      <c r="JX62" s="9"/>
      <c r="KG62" s="9"/>
      <c r="KP62" s="9"/>
      <c r="LQ62" s="9"/>
      <c r="LZ62" s="9"/>
      <c r="MI62" s="9"/>
      <c r="MR62" s="9"/>
      <c r="NA62" s="9"/>
      <c r="NJ62" s="9"/>
      <c r="NL62" s="9"/>
      <c r="NN62" s="9"/>
      <c r="NP62" s="9"/>
    </row>
    <row r="63" spans="1:380" s="39" customFormat="1" ht="18">
      <c r="A63" s="40" t="s">
        <v>1901</v>
      </c>
      <c r="B63" s="46">
        <f>SUM(D63:ZZ63)</f>
        <v>33185.000000000029</v>
      </c>
      <c r="C63" s="42"/>
      <c r="D63" s="50">
        <v>0</v>
      </c>
      <c r="E63" s="50">
        <v>0</v>
      </c>
      <c r="F63" s="50">
        <v>205.72500000000002</v>
      </c>
      <c r="G63" s="50">
        <v>151.6</v>
      </c>
      <c r="H63" s="408"/>
      <c r="I63" s="50">
        <v>0</v>
      </c>
      <c r="J63" s="50">
        <v>0</v>
      </c>
      <c r="K63" s="50">
        <v>0</v>
      </c>
      <c r="L63" s="50">
        <v>315.99999999999989</v>
      </c>
      <c r="M63" s="408"/>
      <c r="N63" s="50">
        <v>0</v>
      </c>
      <c r="O63" s="50">
        <v>0</v>
      </c>
      <c r="P63" s="50">
        <v>456.6</v>
      </c>
      <c r="Q63" s="50">
        <v>528.39999999999986</v>
      </c>
      <c r="R63" s="408"/>
      <c r="S63" s="396">
        <v>0</v>
      </c>
      <c r="T63" s="50">
        <v>0</v>
      </c>
      <c r="U63" s="438">
        <v>271.7999999999999</v>
      </c>
      <c r="V63" s="50">
        <v>34.100000000000136</v>
      </c>
      <c r="W63" s="408"/>
      <c r="X63" s="50">
        <v>0</v>
      </c>
      <c r="Y63" s="50">
        <v>0</v>
      </c>
      <c r="Z63" s="50">
        <v>415.50000000000034</v>
      </c>
      <c r="AA63" s="50">
        <v>81.699999999999363</v>
      </c>
      <c r="AB63" s="408"/>
      <c r="AC63" s="50">
        <v>0</v>
      </c>
      <c r="AD63" s="50">
        <v>0</v>
      </c>
      <c r="AE63" s="50">
        <v>228.2249999999998</v>
      </c>
      <c r="AF63" s="50">
        <v>722.69999999999982</v>
      </c>
      <c r="AG63" s="408"/>
      <c r="AH63" s="50">
        <v>0</v>
      </c>
      <c r="AI63" s="50">
        <v>0</v>
      </c>
      <c r="AJ63" s="50">
        <v>424.6500000000006</v>
      </c>
      <c r="AK63" s="50">
        <v>640.80000000000018</v>
      </c>
      <c r="AL63" s="408"/>
      <c r="AM63" s="396">
        <v>0</v>
      </c>
      <c r="AN63" s="396">
        <v>0</v>
      </c>
      <c r="AO63" s="396">
        <v>374.70000000000095</v>
      </c>
      <c r="AP63" s="50">
        <v>383.60000000000036</v>
      </c>
      <c r="AQ63" s="408"/>
      <c r="AR63" s="50">
        <v>0</v>
      </c>
      <c r="AS63" s="50">
        <v>0</v>
      </c>
      <c r="AT63" s="50">
        <v>45.000000000001023</v>
      </c>
      <c r="AU63" s="50">
        <v>218</v>
      </c>
      <c r="AV63" s="408"/>
      <c r="AW63" s="50">
        <v>0</v>
      </c>
      <c r="AX63" s="50">
        <v>0</v>
      </c>
      <c r="AY63" s="50">
        <v>260.47500000000082</v>
      </c>
      <c r="AZ63" s="50">
        <v>865.99999999999909</v>
      </c>
      <c r="BA63" s="408"/>
      <c r="BB63" s="50">
        <v>0</v>
      </c>
      <c r="BC63" s="50">
        <v>0</v>
      </c>
      <c r="BD63" s="50">
        <v>165.00000000000136</v>
      </c>
      <c r="BE63" s="50">
        <v>419</v>
      </c>
      <c r="BF63" s="408"/>
      <c r="BG63" s="50">
        <v>0</v>
      </c>
      <c r="BH63" s="50">
        <v>0</v>
      </c>
      <c r="BI63" s="50">
        <v>91.875000000000682</v>
      </c>
      <c r="BJ63" s="50">
        <v>239.9</v>
      </c>
      <c r="BK63" s="408"/>
      <c r="BL63" s="50">
        <v>0</v>
      </c>
      <c r="BM63" s="50">
        <v>0</v>
      </c>
      <c r="BN63" s="50">
        <v>256.50000000000068</v>
      </c>
      <c r="BO63" s="50">
        <v>30.1</v>
      </c>
      <c r="BP63" s="408"/>
      <c r="BQ63" s="50">
        <v>0</v>
      </c>
      <c r="BR63" s="50">
        <v>0</v>
      </c>
      <c r="BS63" s="50">
        <v>456.37500000000068</v>
      </c>
      <c r="BT63" s="50">
        <v>400.60000000000127</v>
      </c>
      <c r="BU63" s="408"/>
      <c r="BV63" s="50">
        <v>0</v>
      </c>
      <c r="BW63" s="50">
        <v>0</v>
      </c>
      <c r="BX63" s="50">
        <v>285.97500000000014</v>
      </c>
      <c r="BY63" s="50">
        <v>687.800000000002</v>
      </c>
      <c r="BZ63" s="408"/>
      <c r="CA63" s="50">
        <v>0</v>
      </c>
      <c r="CB63" s="50">
        <v>0</v>
      </c>
      <c r="CC63" s="50">
        <v>309.52499999999986</v>
      </c>
      <c r="CD63" s="50">
        <v>273.90000000000146</v>
      </c>
      <c r="CE63" s="408"/>
      <c r="CF63" s="50">
        <v>0</v>
      </c>
      <c r="CG63" s="50">
        <v>0</v>
      </c>
      <c r="CH63" s="50">
        <v>168.82500000000027</v>
      </c>
      <c r="CI63" s="50">
        <v>258.00000000000091</v>
      </c>
      <c r="CJ63" s="408"/>
      <c r="CK63" s="50">
        <v>0</v>
      </c>
      <c r="CL63" s="50">
        <v>0</v>
      </c>
      <c r="CM63" s="50">
        <v>299.77499999999986</v>
      </c>
      <c r="CN63" s="50">
        <v>636.70000000000005</v>
      </c>
      <c r="CO63" s="408"/>
      <c r="CP63" s="443">
        <v>0</v>
      </c>
      <c r="CQ63" s="443">
        <v>0</v>
      </c>
      <c r="CR63" s="443">
        <v>178.50000000000068</v>
      </c>
      <c r="CS63" s="50">
        <v>391.60000000000036</v>
      </c>
      <c r="CT63" s="408"/>
      <c r="CU63" s="50">
        <v>0</v>
      </c>
      <c r="CV63" s="50">
        <v>0</v>
      </c>
      <c r="CW63" s="50">
        <v>329.70000000000095</v>
      </c>
      <c r="CX63" s="50">
        <v>573.10000000000218</v>
      </c>
      <c r="CY63" s="408"/>
      <c r="CZ63" s="50">
        <v>0</v>
      </c>
      <c r="DA63" s="50">
        <v>0</v>
      </c>
      <c r="DB63" s="50">
        <v>126.07500000000095</v>
      </c>
      <c r="DC63" s="50">
        <v>48.3</v>
      </c>
      <c r="DD63" s="408"/>
      <c r="DE63" s="443">
        <v>0</v>
      </c>
      <c r="DF63" s="443">
        <v>0</v>
      </c>
      <c r="DG63" s="443">
        <v>1569.3750000000005</v>
      </c>
      <c r="DH63" s="50">
        <v>2966.8000000000011</v>
      </c>
      <c r="DI63" s="408"/>
      <c r="DJ63" s="443">
        <v>0</v>
      </c>
      <c r="DK63" s="443">
        <v>0</v>
      </c>
      <c r="DL63" s="443">
        <v>184.34999999999945</v>
      </c>
      <c r="DM63" s="50">
        <v>620.90000000000146</v>
      </c>
      <c r="DN63" s="408"/>
      <c r="DO63" s="50">
        <v>0</v>
      </c>
      <c r="DP63" s="50">
        <v>0</v>
      </c>
      <c r="DQ63" s="50">
        <v>164.62500000000273</v>
      </c>
      <c r="DR63" s="50">
        <v>1123.8000000000011</v>
      </c>
      <c r="DS63" s="408"/>
      <c r="DT63" s="50">
        <v>0</v>
      </c>
      <c r="DU63" s="50">
        <v>0</v>
      </c>
      <c r="DV63" s="50">
        <v>1780.0500000000447</v>
      </c>
      <c r="DW63" s="50">
        <v>3388.7000000000007</v>
      </c>
      <c r="DX63" s="408"/>
      <c r="DY63" s="50">
        <v>0</v>
      </c>
      <c r="DZ63" s="443">
        <v>0</v>
      </c>
      <c r="EA63" s="443">
        <v>6.3000000000010914</v>
      </c>
      <c r="EB63" s="50">
        <v>206.29999999999927</v>
      </c>
      <c r="EC63" s="408"/>
      <c r="ED63" s="50">
        <v>0</v>
      </c>
      <c r="EE63" s="50">
        <v>0</v>
      </c>
      <c r="EF63" s="50">
        <v>61.949999999998909</v>
      </c>
      <c r="EG63" s="50">
        <v>300.19999999999345</v>
      </c>
      <c r="EH63" s="408"/>
      <c r="EI63" s="50">
        <v>0</v>
      </c>
      <c r="EJ63" s="50">
        <v>0</v>
      </c>
      <c r="EK63" s="50">
        <v>0</v>
      </c>
      <c r="EL63" s="50">
        <v>64.999999999996362</v>
      </c>
      <c r="EM63" s="408"/>
      <c r="EN63" s="50">
        <v>0</v>
      </c>
      <c r="EO63" s="50">
        <v>0</v>
      </c>
      <c r="EP63" s="50">
        <v>31.5</v>
      </c>
      <c r="EQ63" s="50">
        <v>99.899999999994179</v>
      </c>
      <c r="ER63" s="408"/>
      <c r="ES63" s="50">
        <v>0</v>
      </c>
      <c r="ET63" s="50">
        <v>0</v>
      </c>
      <c r="EU63" s="50">
        <v>657.82500000000005</v>
      </c>
      <c r="EV63" s="50">
        <v>2730.2000000000007</v>
      </c>
      <c r="EW63" s="408"/>
      <c r="EX63" s="443">
        <v>0</v>
      </c>
      <c r="EY63" s="443">
        <v>0</v>
      </c>
      <c r="EZ63" s="443">
        <v>18.224999999999454</v>
      </c>
      <c r="FA63" s="50">
        <v>74.399999999994179</v>
      </c>
      <c r="FB63" s="408"/>
      <c r="FC63" s="50">
        <v>0</v>
      </c>
      <c r="FD63" s="50">
        <v>0</v>
      </c>
      <c r="FE63" s="50">
        <v>153.82499999999754</v>
      </c>
      <c r="FF63" s="50">
        <v>321.2</v>
      </c>
      <c r="FG63" s="408"/>
      <c r="FH63" s="50">
        <v>0</v>
      </c>
      <c r="FI63" s="50">
        <v>0</v>
      </c>
      <c r="FJ63" s="50">
        <v>300.90000000000055</v>
      </c>
      <c r="FK63" s="50">
        <v>288.59999999999854</v>
      </c>
      <c r="FL63" s="408"/>
      <c r="FM63" s="443">
        <v>0</v>
      </c>
      <c r="FN63" s="443">
        <v>0</v>
      </c>
      <c r="FO63" s="443">
        <v>273.67499999999836</v>
      </c>
      <c r="FP63" s="50">
        <v>344.1</v>
      </c>
      <c r="FQ63" s="408"/>
      <c r="FR63" s="50">
        <v>0</v>
      </c>
      <c r="FS63" s="50">
        <v>0</v>
      </c>
      <c r="FT63" s="50">
        <v>0</v>
      </c>
      <c r="FU63" s="50">
        <v>262.80000000000291</v>
      </c>
      <c r="FV63" s="408"/>
      <c r="FW63" s="474">
        <v>0</v>
      </c>
      <c r="FX63" s="474">
        <v>0</v>
      </c>
      <c r="FY63" s="474">
        <v>289.19999999999072</v>
      </c>
      <c r="FZ63" s="50">
        <v>1104.5999999999958</v>
      </c>
      <c r="GA63" s="408"/>
      <c r="GB63" s="50">
        <v>0</v>
      </c>
      <c r="GC63" s="50">
        <v>0</v>
      </c>
      <c r="GD63" s="50">
        <v>165.00000000000546</v>
      </c>
      <c r="GE63" s="50">
        <v>378</v>
      </c>
      <c r="GF63" s="408"/>
      <c r="GG63" s="50">
        <v>0</v>
      </c>
      <c r="GH63" s="50">
        <v>0</v>
      </c>
      <c r="GI63" s="50">
        <v>0</v>
      </c>
      <c r="GJ63" s="50">
        <v>0</v>
      </c>
      <c r="GK63" s="408"/>
      <c r="GL63" s="467"/>
      <c r="GM63" s="327"/>
      <c r="GO63" s="37"/>
      <c r="GU63" s="402"/>
      <c r="HD63" s="402"/>
      <c r="HM63" s="402"/>
      <c r="HV63" s="402"/>
      <c r="IE63" s="402"/>
      <c r="IN63" s="402"/>
      <c r="IW63" s="402"/>
      <c r="JF63" s="402"/>
      <c r="JO63" s="402"/>
      <c r="JX63" s="402"/>
      <c r="KG63" s="402"/>
      <c r="KP63" s="402"/>
      <c r="LQ63" s="402"/>
      <c r="LZ63" s="402"/>
      <c r="MI63" s="402"/>
      <c r="MR63" s="402"/>
      <c r="NA63" s="402"/>
      <c r="NJ63" s="402"/>
      <c r="NP63" s="37"/>
    </row>
    <row r="64" spans="1:380" ht="18">
      <c r="A64" s="40" t="s">
        <v>4025</v>
      </c>
      <c r="B64" s="46">
        <f>SUM(D64:ZZ64)</f>
        <v>144.9</v>
      </c>
      <c r="C64" s="42"/>
      <c r="D64" s="50">
        <v>0</v>
      </c>
      <c r="E64" s="50">
        <v>0</v>
      </c>
      <c r="F64" s="50">
        <v>0</v>
      </c>
      <c r="G64" s="50">
        <v>144.9</v>
      </c>
      <c r="H64" s="408"/>
      <c r="I64" s="50">
        <v>0</v>
      </c>
      <c r="J64" s="50">
        <v>0</v>
      </c>
      <c r="K64" s="50">
        <v>0</v>
      </c>
      <c r="L64" s="50">
        <v>0</v>
      </c>
      <c r="M64" s="408"/>
      <c r="N64" s="50">
        <v>0</v>
      </c>
      <c r="O64" s="50">
        <v>0</v>
      </c>
      <c r="P64" s="50">
        <v>0</v>
      </c>
      <c r="Q64" s="50">
        <v>0</v>
      </c>
      <c r="R64" s="408"/>
      <c r="S64" s="50">
        <v>0</v>
      </c>
      <c r="T64" s="50">
        <v>0</v>
      </c>
      <c r="U64" s="50">
        <v>0</v>
      </c>
      <c r="V64" s="50">
        <v>0</v>
      </c>
      <c r="W64" s="408"/>
      <c r="X64" s="50">
        <v>0</v>
      </c>
      <c r="Y64" s="50">
        <v>0</v>
      </c>
      <c r="Z64" s="50">
        <v>0</v>
      </c>
      <c r="AA64" s="50">
        <v>0</v>
      </c>
      <c r="AB64" s="408"/>
      <c r="AC64" s="50">
        <v>0</v>
      </c>
      <c r="AD64" s="50">
        <v>0</v>
      </c>
      <c r="AE64" s="50">
        <v>0</v>
      </c>
      <c r="AF64" s="50">
        <v>0</v>
      </c>
      <c r="AG64" s="408"/>
      <c r="AH64" s="50">
        <v>0</v>
      </c>
      <c r="AI64" s="50">
        <v>0</v>
      </c>
      <c r="AJ64" s="50">
        <v>0</v>
      </c>
      <c r="AK64" s="50">
        <v>0</v>
      </c>
      <c r="AL64" s="408"/>
      <c r="AM64" s="50">
        <v>0</v>
      </c>
      <c r="AN64" s="50">
        <v>0</v>
      </c>
      <c r="AO64" s="50">
        <v>0</v>
      </c>
      <c r="AP64" s="50">
        <v>0</v>
      </c>
      <c r="AQ64" s="408"/>
      <c r="AR64" s="50">
        <v>0</v>
      </c>
      <c r="AS64" s="50">
        <v>0</v>
      </c>
      <c r="AT64" s="50">
        <v>0</v>
      </c>
      <c r="AU64" s="50">
        <v>0</v>
      </c>
      <c r="AV64" s="408"/>
      <c r="AW64" s="50">
        <v>0</v>
      </c>
      <c r="AX64" s="50">
        <v>0</v>
      </c>
      <c r="AY64" s="50">
        <v>0</v>
      </c>
      <c r="AZ64" s="50">
        <v>0</v>
      </c>
      <c r="BA64" s="408"/>
      <c r="BB64" s="50">
        <v>0</v>
      </c>
      <c r="BC64" s="50">
        <v>0</v>
      </c>
      <c r="BD64" s="50">
        <v>0</v>
      </c>
      <c r="BE64" s="50">
        <v>0</v>
      </c>
      <c r="BF64" s="408"/>
      <c r="BG64" s="50">
        <v>0</v>
      </c>
      <c r="BH64" s="50">
        <v>0</v>
      </c>
      <c r="BI64" s="50">
        <v>0</v>
      </c>
      <c r="BJ64" s="50">
        <v>0</v>
      </c>
      <c r="BK64" s="408"/>
      <c r="BL64" s="50">
        <v>0</v>
      </c>
      <c r="BM64" s="50">
        <v>0</v>
      </c>
      <c r="BN64" s="50">
        <v>0</v>
      </c>
      <c r="BO64" s="50">
        <v>0</v>
      </c>
      <c r="BP64" s="408"/>
      <c r="BQ64" s="50">
        <v>0</v>
      </c>
      <c r="BR64" s="50">
        <v>0</v>
      </c>
      <c r="BS64" s="50">
        <v>0</v>
      </c>
      <c r="BT64" s="50">
        <v>0</v>
      </c>
      <c r="BU64" s="408"/>
      <c r="BV64" s="50">
        <v>0</v>
      </c>
      <c r="BW64" s="50">
        <v>0</v>
      </c>
      <c r="BX64" s="50">
        <v>0</v>
      </c>
      <c r="BY64" s="50">
        <v>0</v>
      </c>
      <c r="BZ64" s="408"/>
      <c r="CA64" s="50">
        <v>0</v>
      </c>
      <c r="CB64" s="50">
        <v>0</v>
      </c>
      <c r="CC64" s="50">
        <v>0</v>
      </c>
      <c r="CD64" s="50">
        <v>0</v>
      </c>
      <c r="CE64" s="408"/>
      <c r="CF64" s="50">
        <v>0</v>
      </c>
      <c r="CG64" s="50">
        <v>0</v>
      </c>
      <c r="CH64" s="50">
        <v>0</v>
      </c>
      <c r="CI64" s="50">
        <v>0</v>
      </c>
      <c r="CJ64" s="408"/>
      <c r="CK64" s="50">
        <v>0</v>
      </c>
      <c r="CL64" s="50">
        <v>0</v>
      </c>
      <c r="CM64" s="50">
        <v>0</v>
      </c>
      <c r="CN64" s="50">
        <v>0</v>
      </c>
      <c r="CO64" s="408"/>
      <c r="CP64" s="50">
        <v>0</v>
      </c>
      <c r="CQ64" s="50">
        <v>0</v>
      </c>
      <c r="CR64" s="50">
        <v>0</v>
      </c>
      <c r="CS64" s="50">
        <v>0</v>
      </c>
      <c r="CT64" s="408"/>
      <c r="CU64" s="50">
        <v>0</v>
      </c>
      <c r="CV64" s="50">
        <v>0</v>
      </c>
      <c r="CW64" s="50">
        <v>0</v>
      </c>
      <c r="CX64" s="50">
        <v>0</v>
      </c>
      <c r="CY64" s="408"/>
      <c r="CZ64" s="50">
        <v>0</v>
      </c>
      <c r="DA64" s="50">
        <v>0</v>
      </c>
      <c r="DB64" s="50">
        <v>0</v>
      </c>
      <c r="DC64" s="50">
        <v>0</v>
      </c>
      <c r="DD64" s="408"/>
      <c r="DE64" s="50">
        <v>0</v>
      </c>
      <c r="DF64" s="50">
        <v>0</v>
      </c>
      <c r="DG64" s="50">
        <v>0</v>
      </c>
      <c r="DH64" s="50">
        <v>0</v>
      </c>
      <c r="DI64" s="408"/>
      <c r="DJ64" s="50">
        <v>0</v>
      </c>
      <c r="DK64" s="50">
        <v>0</v>
      </c>
      <c r="DL64" s="50">
        <v>0</v>
      </c>
      <c r="DM64" s="50">
        <v>0</v>
      </c>
      <c r="DN64" s="408"/>
      <c r="DO64" s="50">
        <v>0</v>
      </c>
      <c r="DP64" s="50">
        <v>0</v>
      </c>
      <c r="DQ64" s="50">
        <v>0</v>
      </c>
      <c r="DR64" s="50">
        <v>0</v>
      </c>
      <c r="DS64" s="408"/>
      <c r="DT64" s="50">
        <v>0</v>
      </c>
      <c r="DU64" s="50">
        <v>0</v>
      </c>
      <c r="DV64" s="50">
        <v>0</v>
      </c>
      <c r="DW64" s="50">
        <v>0</v>
      </c>
      <c r="DX64" s="408"/>
      <c r="DY64" s="50">
        <v>0</v>
      </c>
      <c r="DZ64" s="50">
        <v>0</v>
      </c>
      <c r="EA64" s="50">
        <v>0</v>
      </c>
      <c r="EB64" s="50">
        <v>0</v>
      </c>
      <c r="EC64" s="408"/>
      <c r="ED64" s="50">
        <v>0</v>
      </c>
      <c r="EE64" s="50">
        <v>0</v>
      </c>
      <c r="EF64" s="50">
        <v>0</v>
      </c>
      <c r="EG64" s="50">
        <v>0</v>
      </c>
      <c r="EH64" s="408"/>
      <c r="EI64" s="50">
        <v>0</v>
      </c>
      <c r="EJ64" s="50">
        <v>0</v>
      </c>
      <c r="EK64" s="50">
        <v>0</v>
      </c>
      <c r="EL64" s="50">
        <v>0</v>
      </c>
      <c r="EM64" s="408"/>
      <c r="EN64" s="50">
        <v>0</v>
      </c>
      <c r="EO64" s="50">
        <v>0</v>
      </c>
      <c r="EP64" s="50">
        <v>0</v>
      </c>
      <c r="EQ64" s="50">
        <v>0</v>
      </c>
      <c r="ER64" s="408"/>
      <c r="ES64" s="50">
        <v>0</v>
      </c>
      <c r="ET64" s="50">
        <v>0</v>
      </c>
      <c r="EU64" s="50">
        <v>0</v>
      </c>
      <c r="EV64" s="50">
        <v>0</v>
      </c>
      <c r="EW64" s="408"/>
      <c r="EX64" s="50">
        <v>0</v>
      </c>
      <c r="EY64" s="50">
        <v>0</v>
      </c>
      <c r="EZ64" s="50">
        <v>0</v>
      </c>
      <c r="FA64" s="50">
        <v>0</v>
      </c>
      <c r="FB64" s="408"/>
      <c r="FC64" s="50">
        <v>0</v>
      </c>
      <c r="FD64" s="50">
        <v>0</v>
      </c>
      <c r="FE64" s="50">
        <v>0</v>
      </c>
      <c r="FF64" s="50">
        <v>0</v>
      </c>
      <c r="FG64" s="408"/>
      <c r="FH64" s="50">
        <v>0</v>
      </c>
      <c r="FI64" s="50">
        <v>0</v>
      </c>
      <c r="FJ64" s="50">
        <v>0</v>
      </c>
      <c r="FK64" s="50">
        <v>0</v>
      </c>
      <c r="FL64" s="408"/>
      <c r="FM64" s="50">
        <v>0</v>
      </c>
      <c r="FN64" s="50">
        <v>0</v>
      </c>
      <c r="FO64" s="50">
        <v>0</v>
      </c>
      <c r="FP64" s="50">
        <v>0</v>
      </c>
      <c r="FQ64" s="408"/>
      <c r="FR64" s="50">
        <v>0</v>
      </c>
      <c r="FS64" s="50">
        <v>0</v>
      </c>
      <c r="FT64" s="50">
        <v>0</v>
      </c>
      <c r="FU64" s="50">
        <v>0</v>
      </c>
      <c r="FV64" s="408"/>
      <c r="FW64" s="50">
        <v>0</v>
      </c>
      <c r="FX64" s="50">
        <v>0</v>
      </c>
      <c r="FY64" s="50">
        <v>0</v>
      </c>
      <c r="FZ64" s="50">
        <v>0</v>
      </c>
      <c r="GA64" s="408"/>
      <c r="GB64" s="50">
        <v>0</v>
      </c>
      <c r="GC64" s="50">
        <v>0</v>
      </c>
      <c r="GD64" s="50">
        <v>0</v>
      </c>
      <c r="GE64" s="50">
        <v>0</v>
      </c>
      <c r="GF64" s="408"/>
      <c r="GG64" s="50">
        <v>0</v>
      </c>
      <c r="GH64" s="50">
        <v>0</v>
      </c>
      <c r="GI64" s="50">
        <v>0</v>
      </c>
      <c r="GJ64" s="50">
        <v>0</v>
      </c>
      <c r="GK64" s="408"/>
      <c r="GL64" s="468"/>
      <c r="GM64" s="327"/>
      <c r="GN64" s="1"/>
      <c r="GO64" s="37"/>
      <c r="GT64" s="18"/>
      <c r="GU64" s="9"/>
      <c r="HC64" s="18"/>
      <c r="HD64" s="9"/>
      <c r="HM64" s="9"/>
      <c r="HV64" s="9"/>
      <c r="IE64" s="9"/>
      <c r="IN64" s="9"/>
      <c r="IW64" s="9"/>
      <c r="JF64" s="9"/>
      <c r="JO64" s="9"/>
      <c r="JX64" s="9"/>
      <c r="KG64" s="9"/>
      <c r="KP64" s="9"/>
      <c r="LQ64" s="9"/>
      <c r="LZ64" s="9"/>
      <c r="MI64" s="9"/>
      <c r="MR64" s="9"/>
      <c r="NA64" s="9"/>
      <c r="NJ64" s="9"/>
      <c r="NL64" s="9"/>
      <c r="NN64" s="9"/>
      <c r="NP64" s="9"/>
    </row>
    <row r="65" spans="1:380" ht="18">
      <c r="A65" s="84" t="s">
        <v>2550</v>
      </c>
      <c r="B65" s="46">
        <f>SUM(D65:ZZ65)</f>
        <v>23830.799999999992</v>
      </c>
      <c r="C65" s="42"/>
      <c r="D65" s="50">
        <v>0</v>
      </c>
      <c r="E65" s="50">
        <v>0</v>
      </c>
      <c r="F65" s="50">
        <v>126.60000000000001</v>
      </c>
      <c r="G65" s="50">
        <v>474.1</v>
      </c>
      <c r="H65" s="408"/>
      <c r="I65" s="50">
        <v>0</v>
      </c>
      <c r="J65" s="50">
        <v>0</v>
      </c>
      <c r="K65" s="50">
        <v>0</v>
      </c>
      <c r="L65" s="50">
        <v>244.20000000000022</v>
      </c>
      <c r="M65" s="408"/>
      <c r="N65" s="50">
        <v>0</v>
      </c>
      <c r="O65" s="50">
        <v>0</v>
      </c>
      <c r="P65" s="50">
        <v>0</v>
      </c>
      <c r="Q65" s="50">
        <v>559.49999999999864</v>
      </c>
      <c r="R65" s="408"/>
      <c r="S65" s="396">
        <v>0</v>
      </c>
      <c r="T65" s="50">
        <v>0</v>
      </c>
      <c r="U65" s="438">
        <v>0</v>
      </c>
      <c r="V65" s="50">
        <v>498.59999999999968</v>
      </c>
      <c r="W65" s="408"/>
      <c r="X65" s="50">
        <v>0</v>
      </c>
      <c r="Y65" s="50">
        <v>0</v>
      </c>
      <c r="Z65" s="50">
        <v>0</v>
      </c>
      <c r="AA65" s="50">
        <v>189.599999999999</v>
      </c>
      <c r="AB65" s="408"/>
      <c r="AC65" s="50">
        <v>0</v>
      </c>
      <c r="AD65" s="50">
        <v>0</v>
      </c>
      <c r="AE65" s="50">
        <v>0</v>
      </c>
      <c r="AF65" s="50">
        <v>745.29999999999836</v>
      </c>
      <c r="AG65" s="408"/>
      <c r="AH65" s="50">
        <v>0</v>
      </c>
      <c r="AI65" s="50">
        <v>0</v>
      </c>
      <c r="AJ65" s="50">
        <v>0</v>
      </c>
      <c r="AK65" s="50">
        <v>608.29999999999836</v>
      </c>
      <c r="AL65" s="408"/>
      <c r="AM65" s="396">
        <v>0</v>
      </c>
      <c r="AN65" s="396">
        <v>0</v>
      </c>
      <c r="AO65" s="396">
        <v>0</v>
      </c>
      <c r="AP65" s="50">
        <v>673.39999999999964</v>
      </c>
      <c r="AQ65" s="408"/>
      <c r="AR65" s="50">
        <v>0</v>
      </c>
      <c r="AS65" s="50">
        <v>0</v>
      </c>
      <c r="AT65" s="50">
        <v>0</v>
      </c>
      <c r="AU65" s="50">
        <v>604.4</v>
      </c>
      <c r="AV65" s="408"/>
      <c r="AW65" s="50">
        <v>0</v>
      </c>
      <c r="AX65" s="50">
        <v>0</v>
      </c>
      <c r="AY65" s="50">
        <v>0</v>
      </c>
      <c r="AZ65" s="50">
        <v>778.49999999999818</v>
      </c>
      <c r="BA65" s="408"/>
      <c r="BB65" s="50">
        <v>0</v>
      </c>
      <c r="BC65" s="50">
        <v>0</v>
      </c>
      <c r="BD65" s="50">
        <v>0</v>
      </c>
      <c r="BE65" s="50">
        <v>502</v>
      </c>
      <c r="BF65" s="408"/>
      <c r="BG65" s="50">
        <v>0</v>
      </c>
      <c r="BH65" s="50">
        <v>0</v>
      </c>
      <c r="BI65" s="50">
        <v>0</v>
      </c>
      <c r="BJ65" s="50">
        <v>398.3</v>
      </c>
      <c r="BK65" s="408"/>
      <c r="BL65" s="50">
        <v>0</v>
      </c>
      <c r="BM65" s="50">
        <v>0</v>
      </c>
      <c r="BN65" s="50">
        <v>0</v>
      </c>
      <c r="BO65" s="50">
        <v>384.9</v>
      </c>
      <c r="BP65" s="408"/>
      <c r="BQ65" s="50">
        <v>0</v>
      </c>
      <c r="BR65" s="50">
        <v>0</v>
      </c>
      <c r="BS65" s="50">
        <v>0</v>
      </c>
      <c r="BT65" s="50">
        <v>575.99999999999909</v>
      </c>
      <c r="BU65" s="408"/>
      <c r="BV65" s="50">
        <v>0</v>
      </c>
      <c r="BW65" s="50">
        <v>0</v>
      </c>
      <c r="BX65" s="50">
        <v>0</v>
      </c>
      <c r="BY65" s="50">
        <v>319.60000000000218</v>
      </c>
      <c r="BZ65" s="408"/>
      <c r="CA65" s="50">
        <v>0</v>
      </c>
      <c r="CB65" s="50">
        <v>0</v>
      </c>
      <c r="CC65" s="50">
        <v>0</v>
      </c>
      <c r="CD65" s="50">
        <v>523.70000000000073</v>
      </c>
      <c r="CE65" s="408"/>
      <c r="CF65" s="50">
        <v>0</v>
      </c>
      <c r="CG65" s="50">
        <v>0</v>
      </c>
      <c r="CH65" s="50">
        <v>0</v>
      </c>
      <c r="CI65" s="50">
        <v>287.00000000000182</v>
      </c>
      <c r="CJ65" s="408"/>
      <c r="CK65" s="50">
        <v>0</v>
      </c>
      <c r="CL65" s="50">
        <v>0</v>
      </c>
      <c r="CM65" s="50">
        <v>0</v>
      </c>
      <c r="CN65" s="50">
        <v>206.4</v>
      </c>
      <c r="CO65" s="408"/>
      <c r="CP65" s="443">
        <v>0</v>
      </c>
      <c r="CQ65" s="443">
        <v>0</v>
      </c>
      <c r="CR65" s="443">
        <v>0</v>
      </c>
      <c r="CS65" s="50">
        <v>329.50000000000364</v>
      </c>
      <c r="CT65" s="408"/>
      <c r="CU65" s="50">
        <v>0</v>
      </c>
      <c r="CV65" s="50">
        <v>0</v>
      </c>
      <c r="CW65" s="50">
        <v>0</v>
      </c>
      <c r="CX65" s="50">
        <v>360.90000000000691</v>
      </c>
      <c r="CY65" s="408"/>
      <c r="CZ65" s="50">
        <v>0</v>
      </c>
      <c r="DA65" s="50">
        <v>0</v>
      </c>
      <c r="DB65" s="50">
        <v>0</v>
      </c>
      <c r="DC65" s="50">
        <v>299.7</v>
      </c>
      <c r="DD65" s="408"/>
      <c r="DE65" s="443">
        <v>0</v>
      </c>
      <c r="DF65" s="443">
        <v>0</v>
      </c>
      <c r="DG65" s="443">
        <v>0</v>
      </c>
      <c r="DH65" s="50">
        <v>2282.5999999999985</v>
      </c>
      <c r="DI65" s="408"/>
      <c r="DJ65" s="443">
        <v>0</v>
      </c>
      <c r="DK65" s="443">
        <v>0</v>
      </c>
      <c r="DL65" s="443">
        <v>0</v>
      </c>
      <c r="DM65" s="50">
        <v>413.89999999999964</v>
      </c>
      <c r="DN65" s="408"/>
      <c r="DO65" s="50">
        <v>0</v>
      </c>
      <c r="DP65" s="50">
        <v>0</v>
      </c>
      <c r="DQ65" s="50">
        <v>0</v>
      </c>
      <c r="DR65" s="50">
        <v>563.19999999999527</v>
      </c>
      <c r="DS65" s="408"/>
      <c r="DT65" s="50">
        <v>0</v>
      </c>
      <c r="DU65" s="50">
        <v>0</v>
      </c>
      <c r="DV65" s="50">
        <v>0</v>
      </c>
      <c r="DW65" s="50">
        <v>3083.1000000000022</v>
      </c>
      <c r="DX65" s="408"/>
      <c r="DY65" s="50">
        <v>0</v>
      </c>
      <c r="DZ65" s="443">
        <v>0</v>
      </c>
      <c r="EA65" s="443">
        <v>0</v>
      </c>
      <c r="EB65" s="50">
        <v>208.200000000008</v>
      </c>
      <c r="EC65" s="408"/>
      <c r="ED65" s="50">
        <v>0</v>
      </c>
      <c r="EE65" s="50">
        <v>0</v>
      </c>
      <c r="EF65" s="50">
        <v>0</v>
      </c>
      <c r="EG65" s="50">
        <v>367.00000000000364</v>
      </c>
      <c r="EH65" s="408"/>
      <c r="EI65" s="50">
        <v>0</v>
      </c>
      <c r="EJ65" s="50">
        <v>0</v>
      </c>
      <c r="EK65" s="50">
        <v>0</v>
      </c>
      <c r="EL65" s="50">
        <v>560.20000000000437</v>
      </c>
      <c r="EM65" s="408"/>
      <c r="EN65" s="50">
        <v>0</v>
      </c>
      <c r="EO65" s="50">
        <v>0</v>
      </c>
      <c r="EP65" s="50">
        <v>0</v>
      </c>
      <c r="EQ65" s="50">
        <v>466.80000000000655</v>
      </c>
      <c r="ER65" s="408"/>
      <c r="ES65" s="50">
        <v>0</v>
      </c>
      <c r="ET65" s="50">
        <v>0</v>
      </c>
      <c r="EU65" s="50">
        <v>0</v>
      </c>
      <c r="EV65" s="50">
        <v>3016.1000000000022</v>
      </c>
      <c r="EW65" s="408"/>
      <c r="EX65" s="443">
        <v>0</v>
      </c>
      <c r="EY65" s="443">
        <v>0</v>
      </c>
      <c r="EZ65" s="443">
        <v>0</v>
      </c>
      <c r="FA65" s="50">
        <v>163.90000000000509</v>
      </c>
      <c r="FB65" s="408"/>
      <c r="FC65" s="50">
        <v>0</v>
      </c>
      <c r="FD65" s="50">
        <v>0</v>
      </c>
      <c r="FE65" s="50">
        <v>0</v>
      </c>
      <c r="FF65" s="50">
        <v>423.6</v>
      </c>
      <c r="FG65" s="408"/>
      <c r="FH65" s="50">
        <v>0</v>
      </c>
      <c r="FI65" s="50">
        <v>0</v>
      </c>
      <c r="FJ65" s="50">
        <v>0</v>
      </c>
      <c r="FK65" s="50">
        <v>86</v>
      </c>
      <c r="FL65" s="408"/>
      <c r="FM65" s="443">
        <v>0</v>
      </c>
      <c r="FN65" s="443">
        <v>0</v>
      </c>
      <c r="FO65" s="443">
        <v>0</v>
      </c>
      <c r="FP65" s="50">
        <v>355.2</v>
      </c>
      <c r="FQ65" s="408"/>
      <c r="FR65" s="50">
        <v>0</v>
      </c>
      <c r="FS65" s="50">
        <v>0</v>
      </c>
      <c r="FT65" s="50">
        <v>0</v>
      </c>
      <c r="FU65" s="50">
        <v>682.10000000000218</v>
      </c>
      <c r="FV65" s="408"/>
      <c r="FW65" s="474">
        <v>0</v>
      </c>
      <c r="FX65" s="474">
        <v>0</v>
      </c>
      <c r="FY65" s="474">
        <v>0</v>
      </c>
      <c r="FZ65" s="50">
        <v>1095.3999999999564</v>
      </c>
      <c r="GA65" s="408"/>
      <c r="GB65" s="50">
        <v>0</v>
      </c>
      <c r="GC65" s="50">
        <v>0</v>
      </c>
      <c r="GD65" s="50">
        <v>0</v>
      </c>
      <c r="GE65" s="50">
        <v>373</v>
      </c>
      <c r="GF65" s="408"/>
      <c r="GG65" s="50">
        <v>0</v>
      </c>
      <c r="GH65" s="50">
        <v>0</v>
      </c>
      <c r="GI65" s="50">
        <v>0</v>
      </c>
      <c r="GJ65" s="50">
        <v>0</v>
      </c>
      <c r="GK65" s="408"/>
      <c r="GL65" s="469"/>
      <c r="GM65" s="419"/>
      <c r="GN65" s="39"/>
      <c r="GO65" s="37"/>
      <c r="GT65" s="18"/>
      <c r="GU65" s="9"/>
      <c r="HC65" s="18"/>
      <c r="HD65" s="9"/>
      <c r="HM65" s="9"/>
      <c r="HV65" s="9"/>
      <c r="IE65" s="9"/>
      <c r="IN65" s="9"/>
      <c r="IW65" s="9"/>
      <c r="JF65" s="9"/>
      <c r="JO65" s="9"/>
      <c r="JX65" s="9"/>
      <c r="KG65" s="9"/>
      <c r="KP65" s="9"/>
      <c r="LQ65" s="9"/>
      <c r="LZ65" s="9"/>
      <c r="MI65" s="9"/>
      <c r="MR65" s="9"/>
      <c r="NA65" s="9"/>
      <c r="NJ65" s="9"/>
      <c r="NL65" s="9"/>
      <c r="NN65" s="9"/>
      <c r="NP65" s="9"/>
    </row>
    <row r="66" spans="1:380" ht="18">
      <c r="A66" s="84" t="s">
        <v>1902</v>
      </c>
      <c r="B66" s="46">
        <f>SUM(D66:ZZ66)</f>
        <v>39373.82499999999</v>
      </c>
      <c r="C66" s="42"/>
      <c r="D66" s="50">
        <v>0</v>
      </c>
      <c r="E66" s="50">
        <v>0</v>
      </c>
      <c r="F66" s="50">
        <v>363.37499999999994</v>
      </c>
      <c r="G66" s="50">
        <v>462.29999999999995</v>
      </c>
      <c r="H66" s="408"/>
      <c r="I66" s="50">
        <v>0</v>
      </c>
      <c r="J66" s="50">
        <v>0</v>
      </c>
      <c r="K66" s="50">
        <v>0</v>
      </c>
      <c r="L66" s="50">
        <v>229.89999999999986</v>
      </c>
      <c r="M66" s="408"/>
      <c r="N66" s="50">
        <v>0</v>
      </c>
      <c r="O66" s="50">
        <v>0</v>
      </c>
      <c r="P66" s="50">
        <v>457.65000000000003</v>
      </c>
      <c r="Q66" s="50">
        <v>448.30000000000018</v>
      </c>
      <c r="R66" s="408"/>
      <c r="S66" s="396">
        <v>0</v>
      </c>
      <c r="T66" s="50">
        <v>0</v>
      </c>
      <c r="U66" s="438">
        <v>192.74999999999983</v>
      </c>
      <c r="V66" s="50">
        <v>264.59999999999991</v>
      </c>
      <c r="W66" s="408"/>
      <c r="X66" s="50">
        <v>0</v>
      </c>
      <c r="Y66" s="50">
        <v>0</v>
      </c>
      <c r="Z66" s="50">
        <v>224.24999999999949</v>
      </c>
      <c r="AA66" s="50">
        <v>222.00000000000091</v>
      </c>
      <c r="AB66" s="408"/>
      <c r="AC66" s="50">
        <v>0</v>
      </c>
      <c r="AD66" s="50">
        <v>0</v>
      </c>
      <c r="AE66" s="50">
        <v>421.64999999999947</v>
      </c>
      <c r="AF66" s="50">
        <v>1112.2000000000003</v>
      </c>
      <c r="AG66" s="408"/>
      <c r="AH66" s="50">
        <v>0</v>
      </c>
      <c r="AI66" s="50">
        <v>0</v>
      </c>
      <c r="AJ66" s="50">
        <v>697.34999999999945</v>
      </c>
      <c r="AK66" s="50">
        <v>635.09999999999764</v>
      </c>
      <c r="AL66" s="408"/>
      <c r="AM66" s="396">
        <v>0</v>
      </c>
      <c r="AN66" s="396">
        <v>0</v>
      </c>
      <c r="AO66" s="396">
        <v>324.22499999999945</v>
      </c>
      <c r="AP66" s="50">
        <v>481.39999999999782</v>
      </c>
      <c r="AQ66" s="408"/>
      <c r="AR66" s="50">
        <v>0</v>
      </c>
      <c r="AS66" s="50">
        <v>0</v>
      </c>
      <c r="AT66" s="50">
        <v>298.49999999999864</v>
      </c>
      <c r="AU66" s="50">
        <v>252.3</v>
      </c>
      <c r="AV66" s="408"/>
      <c r="AW66" s="50">
        <v>0</v>
      </c>
      <c r="AX66" s="50">
        <v>0</v>
      </c>
      <c r="AY66" s="50">
        <v>146.99999999999864</v>
      </c>
      <c r="AZ66" s="50">
        <v>881.39999999999873</v>
      </c>
      <c r="BA66" s="408"/>
      <c r="BB66" s="50">
        <v>0</v>
      </c>
      <c r="BC66" s="50">
        <v>0</v>
      </c>
      <c r="BD66" s="50">
        <v>221.24999999999795</v>
      </c>
      <c r="BE66" s="50">
        <v>444.6</v>
      </c>
      <c r="BF66" s="408"/>
      <c r="BG66" s="50">
        <v>0</v>
      </c>
      <c r="BH66" s="50">
        <v>0</v>
      </c>
      <c r="BI66" s="50">
        <v>156.44999999999891</v>
      </c>
      <c r="BJ66" s="50">
        <v>195.4</v>
      </c>
      <c r="BK66" s="408"/>
      <c r="BL66" s="50">
        <v>0</v>
      </c>
      <c r="BM66" s="50">
        <v>0</v>
      </c>
      <c r="BN66" s="50">
        <v>148.27499999999986</v>
      </c>
      <c r="BO66" s="50">
        <v>280.7</v>
      </c>
      <c r="BP66" s="408"/>
      <c r="BQ66" s="50">
        <v>0</v>
      </c>
      <c r="BR66" s="50">
        <v>0</v>
      </c>
      <c r="BS66" s="50">
        <v>114.07500000000027</v>
      </c>
      <c r="BT66" s="50">
        <v>470</v>
      </c>
      <c r="BU66" s="408"/>
      <c r="BV66" s="50">
        <v>0</v>
      </c>
      <c r="BW66" s="50">
        <v>0</v>
      </c>
      <c r="BX66" s="50">
        <v>401.92500000000041</v>
      </c>
      <c r="BY66" s="50">
        <v>716.29999999999927</v>
      </c>
      <c r="BZ66" s="408"/>
      <c r="CA66" s="50">
        <v>0</v>
      </c>
      <c r="CB66" s="50">
        <v>0</v>
      </c>
      <c r="CC66" s="50">
        <v>161.25000000000136</v>
      </c>
      <c r="CD66" s="50">
        <v>381.49999999999818</v>
      </c>
      <c r="CE66" s="408"/>
      <c r="CF66" s="50">
        <v>0</v>
      </c>
      <c r="CG66" s="50">
        <v>0</v>
      </c>
      <c r="CH66" s="50">
        <v>219.37500000000068</v>
      </c>
      <c r="CI66" s="50">
        <v>465.99999999999636</v>
      </c>
      <c r="CJ66" s="408"/>
      <c r="CK66" s="50">
        <v>0</v>
      </c>
      <c r="CL66" s="50">
        <v>0</v>
      </c>
      <c r="CM66" s="50">
        <v>158.47500000000082</v>
      </c>
      <c r="CN66" s="50">
        <v>366</v>
      </c>
      <c r="CO66" s="408"/>
      <c r="CP66" s="443">
        <v>0</v>
      </c>
      <c r="CQ66" s="443">
        <v>0</v>
      </c>
      <c r="CR66" s="443">
        <v>238.125</v>
      </c>
      <c r="CS66" s="50">
        <v>500.19999999999527</v>
      </c>
      <c r="CT66" s="408"/>
      <c r="CU66" s="50">
        <v>0</v>
      </c>
      <c r="CV66" s="50">
        <v>0</v>
      </c>
      <c r="CW66" s="50">
        <v>317.10000000000014</v>
      </c>
      <c r="CX66" s="50">
        <v>616.399999999996</v>
      </c>
      <c r="CY66" s="408"/>
      <c r="CZ66" s="50">
        <v>0</v>
      </c>
      <c r="DA66" s="50">
        <v>0</v>
      </c>
      <c r="DB66" s="50">
        <v>33.824999999998909</v>
      </c>
      <c r="DC66" s="50">
        <v>39</v>
      </c>
      <c r="DD66" s="408"/>
      <c r="DE66" s="443">
        <v>0</v>
      </c>
      <c r="DF66" s="443">
        <v>0</v>
      </c>
      <c r="DG66" s="443">
        <v>1613.1</v>
      </c>
      <c r="DH66" s="50">
        <v>2064.9000000000015</v>
      </c>
      <c r="DI66" s="408"/>
      <c r="DJ66" s="443">
        <v>0</v>
      </c>
      <c r="DK66" s="443">
        <v>0</v>
      </c>
      <c r="DL66" s="443">
        <v>296.10000000000082</v>
      </c>
      <c r="DM66" s="50">
        <v>644.90000000000146</v>
      </c>
      <c r="DN66" s="408"/>
      <c r="DO66" s="50">
        <v>0</v>
      </c>
      <c r="DP66" s="50">
        <v>0</v>
      </c>
      <c r="DQ66" s="50">
        <v>360.89999999999918</v>
      </c>
      <c r="DR66" s="50">
        <v>764.90000000000327</v>
      </c>
      <c r="DS66" s="408"/>
      <c r="DT66" s="50">
        <v>0</v>
      </c>
      <c r="DU66" s="50">
        <v>0</v>
      </c>
      <c r="DV66" s="50">
        <v>2804.550000000012</v>
      </c>
      <c r="DW66" s="50">
        <v>3629.2999999999993</v>
      </c>
      <c r="DX66" s="408"/>
      <c r="DY66" s="50">
        <v>0</v>
      </c>
      <c r="DZ66" s="443">
        <v>0</v>
      </c>
      <c r="EA66" s="443">
        <v>308.32499999999891</v>
      </c>
      <c r="EB66" s="50">
        <v>206.99999999999636</v>
      </c>
      <c r="EC66" s="408"/>
      <c r="ED66" s="50">
        <v>0</v>
      </c>
      <c r="EE66" s="50">
        <v>0</v>
      </c>
      <c r="EF66" s="50">
        <v>300.82499999999618</v>
      </c>
      <c r="EG66" s="50">
        <v>272.49999999999636</v>
      </c>
      <c r="EH66" s="408"/>
      <c r="EI66" s="50">
        <v>0</v>
      </c>
      <c r="EJ66" s="50">
        <v>0</v>
      </c>
      <c r="EK66" s="50">
        <v>0</v>
      </c>
      <c r="EL66" s="50">
        <v>205.49999999999636</v>
      </c>
      <c r="EM66" s="408"/>
      <c r="EN66" s="50">
        <v>0</v>
      </c>
      <c r="EO66" s="50">
        <v>0</v>
      </c>
      <c r="EP66" s="50">
        <v>172.19999999999618</v>
      </c>
      <c r="EQ66" s="50">
        <v>250.39999999999782</v>
      </c>
      <c r="ER66" s="408"/>
      <c r="ES66" s="50">
        <v>0</v>
      </c>
      <c r="ET66" s="50">
        <v>0</v>
      </c>
      <c r="EU66" s="50">
        <v>2134.2749999999996</v>
      </c>
      <c r="EV66" s="50">
        <v>3780.7999999999993</v>
      </c>
      <c r="EW66" s="408"/>
      <c r="EX66" s="443">
        <v>0</v>
      </c>
      <c r="EY66" s="443">
        <v>0</v>
      </c>
      <c r="EZ66" s="443">
        <v>190.57499999999618</v>
      </c>
      <c r="FA66" s="50">
        <v>33.599999999994907</v>
      </c>
      <c r="FB66" s="408"/>
      <c r="FC66" s="50">
        <v>0</v>
      </c>
      <c r="FD66" s="50">
        <v>0</v>
      </c>
      <c r="FE66" s="50">
        <v>228.44999999999618</v>
      </c>
      <c r="FF66" s="50">
        <v>384.4</v>
      </c>
      <c r="FG66" s="408"/>
      <c r="FH66" s="50">
        <v>0</v>
      </c>
      <c r="FI66" s="50">
        <v>0</v>
      </c>
      <c r="FJ66" s="50">
        <v>334.79999999999563</v>
      </c>
      <c r="FK66" s="50">
        <v>58.099999999994907</v>
      </c>
      <c r="FL66" s="408"/>
      <c r="FM66" s="443">
        <v>0</v>
      </c>
      <c r="FN66" s="443">
        <v>0</v>
      </c>
      <c r="FO66" s="443">
        <v>187.64999999999509</v>
      </c>
      <c r="FP66" s="50">
        <v>370.90000000000003</v>
      </c>
      <c r="FQ66" s="408"/>
      <c r="FR66" s="50">
        <v>0</v>
      </c>
      <c r="FS66" s="50">
        <v>0</v>
      </c>
      <c r="FT66" s="50">
        <v>0</v>
      </c>
      <c r="FU66" s="50">
        <v>335.89999999999418</v>
      </c>
      <c r="FV66" s="408"/>
      <c r="FW66" s="474">
        <v>0</v>
      </c>
      <c r="FX66" s="474">
        <v>0</v>
      </c>
      <c r="FY66" s="474">
        <v>910.04999999999291</v>
      </c>
      <c r="FZ66" s="50">
        <v>1095.2000000000626</v>
      </c>
      <c r="GA66" s="408"/>
      <c r="GB66" s="50">
        <v>0</v>
      </c>
      <c r="GC66" s="50">
        <v>0</v>
      </c>
      <c r="GD66" s="50">
        <v>279.75</v>
      </c>
      <c r="GE66" s="50">
        <v>391.5</v>
      </c>
      <c r="GF66" s="408"/>
      <c r="GG66" s="50">
        <v>0</v>
      </c>
      <c r="GH66" s="50">
        <v>0</v>
      </c>
      <c r="GI66" s="50">
        <v>0</v>
      </c>
      <c r="GJ66" s="50">
        <v>0</v>
      </c>
      <c r="GK66" s="408"/>
      <c r="GL66" s="468"/>
      <c r="GM66" s="327"/>
      <c r="GN66" s="1"/>
      <c r="GO66" s="37"/>
      <c r="GT66" s="18"/>
      <c r="GU66" s="9"/>
      <c r="HC66" s="18"/>
      <c r="HD66" s="9"/>
      <c r="HM66" s="9"/>
      <c r="HV66" s="9"/>
      <c r="IE66" s="9"/>
      <c r="IN66" s="9"/>
      <c r="IW66" s="9"/>
      <c r="JF66" s="9"/>
      <c r="JO66" s="9"/>
      <c r="JX66" s="9"/>
      <c r="KG66" s="9"/>
      <c r="KP66" s="9"/>
      <c r="LQ66" s="9"/>
      <c r="LZ66" s="9"/>
      <c r="MI66" s="9"/>
      <c r="MR66" s="9"/>
      <c r="NA66" s="9"/>
      <c r="NJ66" s="9"/>
      <c r="NL66" s="9"/>
      <c r="NN66" s="9"/>
      <c r="NP66" s="9"/>
    </row>
    <row r="67" spans="1:380" s="39" customFormat="1" ht="18">
      <c r="A67" s="84" t="s">
        <v>1550</v>
      </c>
      <c r="B67" s="46">
        <f>SUM(D67:ZZ67)</f>
        <v>47600.312499999985</v>
      </c>
      <c r="C67" s="42"/>
      <c r="D67" s="50">
        <v>0</v>
      </c>
      <c r="E67" s="50">
        <v>0</v>
      </c>
      <c r="F67" s="50">
        <v>159.89999999999998</v>
      </c>
      <c r="G67" s="50">
        <v>79.45</v>
      </c>
      <c r="H67" s="408"/>
      <c r="I67" s="50">
        <v>10.500000000000014</v>
      </c>
      <c r="J67" s="50">
        <v>0</v>
      </c>
      <c r="K67" s="50">
        <v>0</v>
      </c>
      <c r="L67" s="50">
        <v>144.90000000000003</v>
      </c>
      <c r="M67" s="408"/>
      <c r="N67" s="50">
        <v>160.49999999999989</v>
      </c>
      <c r="O67" s="50">
        <v>50.849999999999994</v>
      </c>
      <c r="P67" s="50">
        <v>504.07500000000039</v>
      </c>
      <c r="Q67" s="50">
        <v>580.10000000000059</v>
      </c>
      <c r="R67" s="408"/>
      <c r="S67" s="396">
        <v>26.299999999999898</v>
      </c>
      <c r="T67" s="50">
        <v>41.450000000000017</v>
      </c>
      <c r="U67" s="438">
        <v>32.362500000000239</v>
      </c>
      <c r="V67" s="50">
        <v>150.10000000000014</v>
      </c>
      <c r="W67" s="408"/>
      <c r="X67" s="50">
        <v>43.800000000000068</v>
      </c>
      <c r="Y67" s="50">
        <v>156.85000000000002</v>
      </c>
      <c r="Z67" s="50">
        <v>162.00000000000017</v>
      </c>
      <c r="AA67" s="50">
        <v>222.00000000000045</v>
      </c>
      <c r="AB67" s="408"/>
      <c r="AC67" s="50">
        <v>82.124999999999943</v>
      </c>
      <c r="AD67" s="50">
        <v>195.80000000000007</v>
      </c>
      <c r="AE67" s="50">
        <v>500.69999999999891</v>
      </c>
      <c r="AF67" s="50">
        <v>507.40000000000055</v>
      </c>
      <c r="AG67" s="408"/>
      <c r="AH67" s="50">
        <v>124.25000000000045</v>
      </c>
      <c r="AI67" s="50">
        <v>261.24999999999989</v>
      </c>
      <c r="AJ67" s="50">
        <v>601.57499999999891</v>
      </c>
      <c r="AK67" s="50">
        <v>947.50000000000136</v>
      </c>
      <c r="AL67" s="408"/>
      <c r="AM67" s="396">
        <v>54.525000000000205</v>
      </c>
      <c r="AN67" s="396">
        <v>213.29999999999995</v>
      </c>
      <c r="AO67" s="396">
        <v>232.04999999999836</v>
      </c>
      <c r="AP67" s="50">
        <v>454.50000000000091</v>
      </c>
      <c r="AQ67" s="408"/>
      <c r="AR67" s="50">
        <v>43.124999999999091</v>
      </c>
      <c r="AS67" s="50">
        <v>88.75</v>
      </c>
      <c r="AT67" s="50">
        <v>81.674999999998704</v>
      </c>
      <c r="AU67" s="50">
        <v>152</v>
      </c>
      <c r="AV67" s="408"/>
      <c r="AW67" s="50">
        <v>0</v>
      </c>
      <c r="AX67" s="50">
        <v>240.74999999999977</v>
      </c>
      <c r="AY67" s="50">
        <v>311.0249999999985</v>
      </c>
      <c r="AZ67" s="50">
        <v>887.89999999999873</v>
      </c>
      <c r="BA67" s="408"/>
      <c r="BB67" s="50">
        <v>0</v>
      </c>
      <c r="BC67" s="50">
        <v>139.45000000000005</v>
      </c>
      <c r="BD67" s="50">
        <v>73.124999999998636</v>
      </c>
      <c r="BE67" s="50">
        <v>428</v>
      </c>
      <c r="BF67" s="408"/>
      <c r="BG67" s="50">
        <v>77.574999999998909</v>
      </c>
      <c r="BH67" s="50">
        <v>173.64999999999986</v>
      </c>
      <c r="BI67" s="50">
        <v>76.274999999998499</v>
      </c>
      <c r="BJ67" s="50">
        <v>207</v>
      </c>
      <c r="BK67" s="408"/>
      <c r="BL67" s="50">
        <v>0</v>
      </c>
      <c r="BM67" s="50">
        <v>146.84999999999991</v>
      </c>
      <c r="BN67" s="50">
        <v>132.37499999999864</v>
      </c>
      <c r="BO67" s="50">
        <v>104.10000000000001</v>
      </c>
      <c r="BP67" s="408"/>
      <c r="BQ67" s="50">
        <v>68.199999999998909</v>
      </c>
      <c r="BR67" s="50">
        <v>160.54999999999973</v>
      </c>
      <c r="BS67" s="50">
        <v>107.24999999999864</v>
      </c>
      <c r="BT67" s="50">
        <v>418.199999999998</v>
      </c>
      <c r="BU67" s="408"/>
      <c r="BV67" s="50">
        <v>0</v>
      </c>
      <c r="BW67" s="50">
        <v>214.55000000000018</v>
      </c>
      <c r="BX67" s="50">
        <v>595.49999999999727</v>
      </c>
      <c r="BY67" s="50">
        <v>469.99999999999909</v>
      </c>
      <c r="BZ67" s="408"/>
      <c r="CA67" s="50">
        <v>0</v>
      </c>
      <c r="CB67" s="50">
        <v>183.60000000000218</v>
      </c>
      <c r="CC67" s="50">
        <v>68.624999999997954</v>
      </c>
      <c r="CD67" s="50">
        <v>267.29999999999836</v>
      </c>
      <c r="CE67" s="408"/>
      <c r="CF67" s="50">
        <v>0</v>
      </c>
      <c r="CG67" s="50">
        <v>215</v>
      </c>
      <c r="CH67" s="50">
        <v>57.149999999997817</v>
      </c>
      <c r="CI67" s="50">
        <v>339.14999999999873</v>
      </c>
      <c r="CJ67" s="408"/>
      <c r="CK67" s="50">
        <v>40.049999999999727</v>
      </c>
      <c r="CL67" s="50">
        <v>207.65000000000055</v>
      </c>
      <c r="CM67" s="50">
        <v>177.52499999999782</v>
      </c>
      <c r="CN67" s="50">
        <v>361.3</v>
      </c>
      <c r="CO67" s="408"/>
      <c r="CP67" s="443">
        <v>117.12499999999909</v>
      </c>
      <c r="CQ67" s="443">
        <v>133.10000000000036</v>
      </c>
      <c r="CR67" s="443">
        <v>263.69999999999754</v>
      </c>
      <c r="CS67" s="50">
        <v>340.89999999999873</v>
      </c>
      <c r="CT67" s="408"/>
      <c r="CU67" s="50">
        <v>0</v>
      </c>
      <c r="CV67" s="50">
        <v>165.55000000000109</v>
      </c>
      <c r="CW67" s="50">
        <v>472.49999999999864</v>
      </c>
      <c r="CX67" s="50">
        <v>611.24999999999818</v>
      </c>
      <c r="CY67" s="408"/>
      <c r="CZ67" s="50">
        <v>0</v>
      </c>
      <c r="DA67" s="50">
        <v>141.05000000000291</v>
      </c>
      <c r="DB67" s="50">
        <v>117.89999999999918</v>
      </c>
      <c r="DC67" s="50">
        <v>29.4</v>
      </c>
      <c r="DD67" s="408"/>
      <c r="DE67" s="443">
        <v>335.62499999999909</v>
      </c>
      <c r="DF67" s="443">
        <v>498.150000000001</v>
      </c>
      <c r="DG67" s="443">
        <v>1024.8750000000005</v>
      </c>
      <c r="DH67" s="50">
        <v>3737.5999999999967</v>
      </c>
      <c r="DI67" s="408"/>
      <c r="DJ67" s="443">
        <v>140.57499999999993</v>
      </c>
      <c r="DK67" s="443">
        <v>200.75</v>
      </c>
      <c r="DL67" s="443">
        <v>538.04999999999973</v>
      </c>
      <c r="DM67" s="50">
        <v>374.89999999999418</v>
      </c>
      <c r="DN67" s="408"/>
      <c r="DO67" s="50">
        <v>0</v>
      </c>
      <c r="DP67" s="50">
        <v>205.54999999999882</v>
      </c>
      <c r="DQ67" s="50">
        <v>284.32499999999891</v>
      </c>
      <c r="DR67" s="50">
        <v>982.79999999999745</v>
      </c>
      <c r="DS67" s="408"/>
      <c r="DT67" s="50">
        <v>998.14999999999964</v>
      </c>
      <c r="DU67" s="50">
        <v>1166.0499999999975</v>
      </c>
      <c r="DV67" s="50">
        <v>2460.6000000000063</v>
      </c>
      <c r="DW67" s="50">
        <v>2271.8000000000029</v>
      </c>
      <c r="DX67" s="408"/>
      <c r="DY67" s="50">
        <v>0</v>
      </c>
      <c r="DZ67" s="443">
        <v>52.500000000000909</v>
      </c>
      <c r="EA67" s="443">
        <v>318.45000000000027</v>
      </c>
      <c r="EB67" s="50">
        <v>202.20000000000437</v>
      </c>
      <c r="EC67" s="408"/>
      <c r="ED67" s="50">
        <v>80.800000000000182</v>
      </c>
      <c r="EE67" s="50">
        <v>162.10000000000127</v>
      </c>
      <c r="EF67" s="50">
        <v>383.25000000000273</v>
      </c>
      <c r="EG67" s="50">
        <v>531.60000000000218</v>
      </c>
      <c r="EH67" s="408"/>
      <c r="EI67" s="50">
        <v>96.175000000000182</v>
      </c>
      <c r="EJ67" s="50">
        <v>171.050000000002</v>
      </c>
      <c r="EK67" s="50">
        <v>0</v>
      </c>
      <c r="EL67" s="50">
        <v>167.10000000000582</v>
      </c>
      <c r="EM67" s="408"/>
      <c r="EN67" s="50">
        <v>0</v>
      </c>
      <c r="EO67" s="50">
        <v>0</v>
      </c>
      <c r="EP67" s="50">
        <v>84.375000000002728</v>
      </c>
      <c r="EQ67" s="50">
        <v>133.70000000000437</v>
      </c>
      <c r="ER67" s="408"/>
      <c r="ES67" s="50">
        <v>407.52499999998281</v>
      </c>
      <c r="ET67" s="50">
        <v>1263.8999999999769</v>
      </c>
      <c r="EU67" s="50">
        <v>1854.375</v>
      </c>
      <c r="EV67" s="50">
        <v>3015</v>
      </c>
      <c r="EW67" s="408"/>
      <c r="EX67" s="443">
        <v>12.250000000000227</v>
      </c>
      <c r="EY67" s="443">
        <v>4.5500000000001819</v>
      </c>
      <c r="EZ67" s="443">
        <v>14.625000000002728</v>
      </c>
      <c r="FA67" s="50">
        <v>120.29999999999927</v>
      </c>
      <c r="FB67" s="408"/>
      <c r="FC67" s="50">
        <v>0</v>
      </c>
      <c r="FD67" s="50">
        <v>0</v>
      </c>
      <c r="FE67" s="50">
        <v>163.575000000003</v>
      </c>
      <c r="FF67" s="50">
        <v>235.1</v>
      </c>
      <c r="FG67" s="408"/>
      <c r="FH67" s="50">
        <v>0</v>
      </c>
      <c r="FI67" s="50">
        <v>0</v>
      </c>
      <c r="FJ67" s="50">
        <v>318.60000000000218</v>
      </c>
      <c r="FK67" s="50">
        <v>233.00000000000364</v>
      </c>
      <c r="FL67" s="408"/>
      <c r="FM67" s="443">
        <v>58.850000000000364</v>
      </c>
      <c r="FN67" s="443">
        <v>146.70000000000164</v>
      </c>
      <c r="FO67" s="443">
        <v>396.97499999999673</v>
      </c>
      <c r="FP67" s="50">
        <v>435.8</v>
      </c>
      <c r="FQ67" s="408"/>
      <c r="FR67" s="50">
        <v>0</v>
      </c>
      <c r="FS67" s="50">
        <v>0</v>
      </c>
      <c r="FT67" s="50">
        <v>0</v>
      </c>
      <c r="FU67" s="50">
        <v>213.80000000000291</v>
      </c>
      <c r="FV67" s="408"/>
      <c r="FW67" s="474">
        <v>162.14999999999918</v>
      </c>
      <c r="FX67" s="474">
        <v>256.44999999999982</v>
      </c>
      <c r="FY67" s="474">
        <v>1095.4499999999962</v>
      </c>
      <c r="FZ67" s="50">
        <v>1708.8500000000115</v>
      </c>
      <c r="GA67" s="408"/>
      <c r="GB67" s="50">
        <v>47.999999999998181</v>
      </c>
      <c r="GC67" s="50">
        <v>84.500000000001819</v>
      </c>
      <c r="GD67" s="50">
        <v>240.375</v>
      </c>
      <c r="GE67" s="50">
        <v>604.5</v>
      </c>
      <c r="GF67" s="408"/>
      <c r="GG67" s="50">
        <v>0</v>
      </c>
      <c r="GH67" s="50">
        <v>494.20000000000346</v>
      </c>
      <c r="GI67" s="50">
        <v>0</v>
      </c>
      <c r="GJ67" s="50">
        <v>0</v>
      </c>
      <c r="GK67" s="408"/>
      <c r="GL67" s="84"/>
      <c r="GM67" s="327"/>
      <c r="GN67" s="9"/>
      <c r="GO67" s="37"/>
      <c r="GT67" s="143"/>
      <c r="GU67" s="402"/>
      <c r="HC67" s="143"/>
      <c r="HD67" s="402"/>
      <c r="HM67" s="402"/>
      <c r="HV67" s="402"/>
      <c r="IE67" s="402"/>
      <c r="IN67" s="402"/>
      <c r="IW67" s="402"/>
      <c r="JF67" s="402"/>
      <c r="JO67" s="402"/>
      <c r="JX67" s="402"/>
      <c r="KG67" s="402"/>
      <c r="KP67" s="402"/>
      <c r="LQ67" s="402"/>
      <c r="LZ67" s="402"/>
      <c r="MI67" s="402"/>
      <c r="MR67" s="402"/>
      <c r="NA67" s="402"/>
      <c r="NJ67" s="402"/>
      <c r="NP67" s="37"/>
    </row>
    <row r="68" spans="1:380" ht="18">
      <c r="A68" s="41" t="s">
        <v>719</v>
      </c>
      <c r="B68" s="46">
        <f>SUM(D68:ZZ68)</f>
        <v>56024.399999999907</v>
      </c>
      <c r="C68" s="42"/>
      <c r="D68" s="50">
        <v>0</v>
      </c>
      <c r="E68" s="50">
        <v>0</v>
      </c>
      <c r="F68" s="50">
        <v>187.35000000000002</v>
      </c>
      <c r="G68" s="50">
        <v>281.10000000000002</v>
      </c>
      <c r="H68" s="408"/>
      <c r="I68" s="50">
        <v>51.200000000000017</v>
      </c>
      <c r="J68" s="50">
        <v>0</v>
      </c>
      <c r="K68" s="50">
        <v>0</v>
      </c>
      <c r="L68" s="50">
        <v>288.29999999999995</v>
      </c>
      <c r="M68" s="408"/>
      <c r="N68" s="50">
        <v>109.24999999999994</v>
      </c>
      <c r="O68" s="50">
        <v>326.99999999999989</v>
      </c>
      <c r="P68" s="50">
        <v>393.30000000000007</v>
      </c>
      <c r="Q68" s="50">
        <v>767.20000000000027</v>
      </c>
      <c r="R68" s="408"/>
      <c r="S68" s="396">
        <v>9.5999999999999659</v>
      </c>
      <c r="T68" s="50">
        <v>35.850000000000023</v>
      </c>
      <c r="U68" s="438">
        <v>253.5</v>
      </c>
      <c r="V68" s="50">
        <v>245.29999999999995</v>
      </c>
      <c r="W68" s="408"/>
      <c r="X68" s="50">
        <v>82.850000000000136</v>
      </c>
      <c r="Y68" s="50">
        <v>313.85000000000014</v>
      </c>
      <c r="Z68" s="50">
        <v>208.04999999999973</v>
      </c>
      <c r="AA68" s="50">
        <v>372.50000000000091</v>
      </c>
      <c r="AB68" s="408"/>
      <c r="AC68" s="50">
        <v>148.25</v>
      </c>
      <c r="AD68" s="50">
        <v>307.44999999999993</v>
      </c>
      <c r="AE68" s="50">
        <v>494.99999999999966</v>
      </c>
      <c r="AF68" s="50">
        <v>898.40000000000055</v>
      </c>
      <c r="AG68" s="408"/>
      <c r="AH68" s="50">
        <v>78.225000000000364</v>
      </c>
      <c r="AI68" s="50">
        <v>471.84999999999991</v>
      </c>
      <c r="AJ68" s="50">
        <v>833.24999999999864</v>
      </c>
      <c r="AK68" s="50">
        <v>452.70000000000073</v>
      </c>
      <c r="AL68" s="408"/>
      <c r="AM68" s="396">
        <v>134.95000000000005</v>
      </c>
      <c r="AN68" s="396">
        <v>319.89999999999941</v>
      </c>
      <c r="AO68" s="396">
        <v>282.97499999999809</v>
      </c>
      <c r="AP68" s="50">
        <v>520.19999999999982</v>
      </c>
      <c r="AQ68" s="408"/>
      <c r="AR68" s="50">
        <v>0</v>
      </c>
      <c r="AS68" s="50">
        <v>161.90000000000009</v>
      </c>
      <c r="AT68" s="50">
        <v>365.24999999999932</v>
      </c>
      <c r="AU68" s="50">
        <v>523.6</v>
      </c>
      <c r="AV68" s="408"/>
      <c r="AW68" s="50">
        <v>0</v>
      </c>
      <c r="AX68" s="50">
        <v>177.40000000000055</v>
      </c>
      <c r="AY68" s="50">
        <v>677.32500000000027</v>
      </c>
      <c r="AZ68" s="50">
        <v>702.19999999999982</v>
      </c>
      <c r="BA68" s="408"/>
      <c r="BB68" s="50">
        <v>0</v>
      </c>
      <c r="BC68" s="50">
        <v>138.34999999999945</v>
      </c>
      <c r="BD68" s="50">
        <v>121.64999999999918</v>
      </c>
      <c r="BE68" s="50">
        <v>483.2</v>
      </c>
      <c r="BF68" s="408"/>
      <c r="BG68" s="50">
        <v>28.775000000000091</v>
      </c>
      <c r="BH68" s="50">
        <v>133.54999999999973</v>
      </c>
      <c r="BI68" s="50">
        <v>263.24999999999864</v>
      </c>
      <c r="BJ68" s="50">
        <v>292.39999999999998</v>
      </c>
      <c r="BK68" s="408"/>
      <c r="BL68" s="50">
        <v>0</v>
      </c>
      <c r="BM68" s="50">
        <v>91.750000000000455</v>
      </c>
      <c r="BN68" s="50">
        <v>149.62499999999932</v>
      </c>
      <c r="BO68" s="50">
        <v>236.1</v>
      </c>
      <c r="BP68" s="408"/>
      <c r="BQ68" s="50">
        <v>69.650000000000091</v>
      </c>
      <c r="BR68" s="50">
        <v>188.65000000000055</v>
      </c>
      <c r="BS68" s="50">
        <v>216.37499999999932</v>
      </c>
      <c r="BT68" s="50">
        <v>387.70000000000073</v>
      </c>
      <c r="BU68" s="408"/>
      <c r="BV68" s="50">
        <v>0</v>
      </c>
      <c r="BW68" s="50">
        <v>396.85000000000082</v>
      </c>
      <c r="BX68" s="50">
        <v>458.39999999999918</v>
      </c>
      <c r="BY68" s="50">
        <v>507.50000000000182</v>
      </c>
      <c r="BZ68" s="408"/>
      <c r="CA68" s="50">
        <v>0</v>
      </c>
      <c r="CB68" s="50">
        <v>187.29999999999745</v>
      </c>
      <c r="CC68" s="50">
        <v>90</v>
      </c>
      <c r="CD68" s="50">
        <v>281.10000000000218</v>
      </c>
      <c r="CE68" s="408"/>
      <c r="CF68" s="50">
        <v>0</v>
      </c>
      <c r="CG68" s="50">
        <v>148.45000000000027</v>
      </c>
      <c r="CH68" s="50">
        <v>98.024999999999181</v>
      </c>
      <c r="CI68" s="50">
        <v>316.80000000000109</v>
      </c>
      <c r="CJ68" s="408"/>
      <c r="CK68" s="50">
        <v>69.050000000000637</v>
      </c>
      <c r="CL68" s="50">
        <v>189.20000000000027</v>
      </c>
      <c r="CM68" s="50">
        <v>240.22500000000082</v>
      </c>
      <c r="CN68" s="50">
        <v>352.5</v>
      </c>
      <c r="CO68" s="408"/>
      <c r="CP68" s="443">
        <v>188.42499999999927</v>
      </c>
      <c r="CQ68" s="443">
        <v>256.90000000000009</v>
      </c>
      <c r="CR68" s="443">
        <v>373.05000000000246</v>
      </c>
      <c r="CS68" s="50">
        <v>325.600000000004</v>
      </c>
      <c r="CT68" s="408"/>
      <c r="CU68" s="50">
        <v>0</v>
      </c>
      <c r="CV68" s="50">
        <v>145.04999999999973</v>
      </c>
      <c r="CW68" s="50">
        <v>243.97500000000355</v>
      </c>
      <c r="CX68" s="50">
        <v>233.90000000000691</v>
      </c>
      <c r="CY68" s="408"/>
      <c r="CZ68" s="50">
        <v>0</v>
      </c>
      <c r="DA68" s="50">
        <v>108.99999999999636</v>
      </c>
      <c r="DB68" s="50">
        <v>180.37500000000136</v>
      </c>
      <c r="DC68" s="50">
        <v>182.4</v>
      </c>
      <c r="DD68" s="408"/>
      <c r="DE68" s="443">
        <v>122.72500000000082</v>
      </c>
      <c r="DF68" s="443">
        <v>1529.3999999999996</v>
      </c>
      <c r="DG68" s="443">
        <v>2044.3499999999995</v>
      </c>
      <c r="DH68" s="50">
        <v>475.19999999999709</v>
      </c>
      <c r="DI68" s="408"/>
      <c r="DJ68" s="443">
        <v>215.57499999999959</v>
      </c>
      <c r="DK68" s="443">
        <v>275.59999999999854</v>
      </c>
      <c r="DL68" s="443">
        <v>606.75000000000136</v>
      </c>
      <c r="DM68" s="50">
        <v>777.29999999999382</v>
      </c>
      <c r="DN68" s="408"/>
      <c r="DO68" s="50">
        <v>0</v>
      </c>
      <c r="DP68" s="50">
        <v>252.04999999999836</v>
      </c>
      <c r="DQ68" s="50">
        <v>366.90000000000191</v>
      </c>
      <c r="DR68" s="50">
        <v>952.39999999999418</v>
      </c>
      <c r="DS68" s="408"/>
      <c r="DT68" s="50">
        <v>920.82500000000027</v>
      </c>
      <c r="DU68" s="50">
        <v>1584.1999999999834</v>
      </c>
      <c r="DV68" s="50">
        <v>3468.5999999999763</v>
      </c>
      <c r="DW68" s="50">
        <v>4250.8500000000004</v>
      </c>
      <c r="DX68" s="408"/>
      <c r="DY68" s="50">
        <v>0</v>
      </c>
      <c r="DZ68" s="443">
        <v>78.600000000002183</v>
      </c>
      <c r="EA68" s="443">
        <v>192.375</v>
      </c>
      <c r="EB68" s="50">
        <v>274.79999999999563</v>
      </c>
      <c r="EC68" s="408"/>
      <c r="ED68" s="50">
        <v>92.25</v>
      </c>
      <c r="EE68" s="50">
        <v>45.200000000006185</v>
      </c>
      <c r="EF68" s="50">
        <v>265.72500000000491</v>
      </c>
      <c r="EG68" s="50">
        <v>525.59999999999491</v>
      </c>
      <c r="EH68" s="408"/>
      <c r="EI68" s="50">
        <v>98.175000000000182</v>
      </c>
      <c r="EJ68" s="50">
        <v>274.89999999999782</v>
      </c>
      <c r="EK68" s="50">
        <v>0</v>
      </c>
      <c r="EL68" s="50">
        <v>556.19999999999345</v>
      </c>
      <c r="EM68" s="408"/>
      <c r="EN68" s="50">
        <v>0</v>
      </c>
      <c r="EO68" s="50">
        <v>0</v>
      </c>
      <c r="EP68" s="50">
        <v>198.75000000000546</v>
      </c>
      <c r="EQ68" s="50">
        <v>287.49999999999272</v>
      </c>
      <c r="ER68" s="408"/>
      <c r="ES68" s="50">
        <v>523.17500000001246</v>
      </c>
      <c r="ET68" s="50">
        <v>1394.2499999999163</v>
      </c>
      <c r="EU68" s="50">
        <v>3450</v>
      </c>
      <c r="EV68" s="50">
        <v>3418.9999999999964</v>
      </c>
      <c r="EW68" s="408"/>
      <c r="EX68" s="443">
        <v>29.974999999999909</v>
      </c>
      <c r="EY68" s="443">
        <v>105.10000000000036</v>
      </c>
      <c r="EZ68" s="443">
        <v>250.57500000000164</v>
      </c>
      <c r="FA68" s="50">
        <v>203.99999999999272</v>
      </c>
      <c r="FB68" s="408"/>
      <c r="FC68" s="50">
        <v>0</v>
      </c>
      <c r="FD68" s="50">
        <v>0</v>
      </c>
      <c r="FE68" s="50">
        <v>113.625</v>
      </c>
      <c r="FF68" s="50">
        <v>329.5</v>
      </c>
      <c r="FG68" s="408"/>
      <c r="FH68" s="50">
        <v>0</v>
      </c>
      <c r="FI68" s="50">
        <v>0</v>
      </c>
      <c r="FJ68" s="50">
        <v>278.625</v>
      </c>
      <c r="FK68" s="50">
        <v>198.84999999999854</v>
      </c>
      <c r="FL68" s="408"/>
      <c r="FM68" s="443">
        <v>28.875</v>
      </c>
      <c r="FN68" s="443">
        <v>268.04999999999563</v>
      </c>
      <c r="FO68" s="443">
        <v>335.54999999999836</v>
      </c>
      <c r="FP68" s="50">
        <v>340.5</v>
      </c>
      <c r="FQ68" s="408"/>
      <c r="FR68" s="50">
        <v>0</v>
      </c>
      <c r="FS68" s="50">
        <v>0</v>
      </c>
      <c r="FT68" s="50">
        <v>0</v>
      </c>
      <c r="FU68" s="50">
        <v>206.10000000000582</v>
      </c>
      <c r="FV68" s="408"/>
      <c r="FW68" s="474">
        <v>269.52500000000009</v>
      </c>
      <c r="FX68" s="474">
        <v>606.99999999999454</v>
      </c>
      <c r="FY68" s="474">
        <v>652.95000000000709</v>
      </c>
      <c r="FZ68" s="50">
        <v>921.10000000001833</v>
      </c>
      <c r="GA68" s="408"/>
      <c r="GB68" s="50">
        <v>69.500000000001819</v>
      </c>
      <c r="GC68" s="50">
        <v>139.99999999999636</v>
      </c>
      <c r="GD68" s="50">
        <v>185.25000000000546</v>
      </c>
      <c r="GE68" s="50">
        <v>473</v>
      </c>
      <c r="GF68" s="408"/>
      <c r="GG68" s="50">
        <v>0</v>
      </c>
      <c r="GH68" s="50">
        <v>645.40000000000327</v>
      </c>
      <c r="GI68" s="50">
        <v>0</v>
      </c>
      <c r="GJ68" s="50">
        <v>0</v>
      </c>
      <c r="GK68" s="408"/>
      <c r="GL68" s="467"/>
      <c r="GM68" s="18"/>
      <c r="GN68" s="39"/>
      <c r="GO68" s="37"/>
      <c r="GT68" s="18"/>
      <c r="GU68" s="9"/>
      <c r="HC68" s="18"/>
      <c r="HD68" s="9"/>
      <c r="HM68" s="9"/>
      <c r="HV68" s="9"/>
      <c r="IE68" s="9"/>
      <c r="IN68" s="9"/>
      <c r="IW68" s="9"/>
      <c r="JF68" s="9"/>
      <c r="JO68" s="9"/>
      <c r="JX68" s="9"/>
      <c r="KG68" s="9"/>
      <c r="KP68" s="9"/>
      <c r="LQ68" s="9"/>
      <c r="LZ68" s="9"/>
      <c r="MI68" s="9"/>
      <c r="MR68" s="9"/>
      <c r="NA68" s="9"/>
      <c r="NJ68" s="9"/>
      <c r="NL68" s="9"/>
      <c r="NN68" s="9"/>
      <c r="NP68" s="9"/>
    </row>
    <row r="69" spans="1:380" ht="18">
      <c r="A69" s="41" t="s">
        <v>2549</v>
      </c>
      <c r="B69" s="46">
        <f>SUM(D69:ZZ69)</f>
        <v>23996.650000000016</v>
      </c>
      <c r="C69" s="42"/>
      <c r="D69" s="50">
        <v>0</v>
      </c>
      <c r="E69" s="50">
        <v>0</v>
      </c>
      <c r="F69" s="50">
        <v>320.10000000000002</v>
      </c>
      <c r="G69" s="50">
        <v>559.04999999999995</v>
      </c>
      <c r="H69" s="408"/>
      <c r="I69" s="50">
        <v>0</v>
      </c>
      <c r="J69" s="50">
        <v>0</v>
      </c>
      <c r="K69" s="50">
        <v>0</v>
      </c>
      <c r="L69" s="50">
        <v>177.40000000000009</v>
      </c>
      <c r="M69" s="408"/>
      <c r="N69" s="50">
        <v>0</v>
      </c>
      <c r="O69" s="50">
        <v>0</v>
      </c>
      <c r="P69" s="50">
        <v>0</v>
      </c>
      <c r="Q69" s="50">
        <v>469.29999999999995</v>
      </c>
      <c r="R69" s="408"/>
      <c r="S69" s="396">
        <v>0</v>
      </c>
      <c r="T69" s="50">
        <v>0</v>
      </c>
      <c r="U69" s="438">
        <v>0</v>
      </c>
      <c r="V69" s="50">
        <v>370.69999999999982</v>
      </c>
      <c r="W69" s="408"/>
      <c r="X69" s="50">
        <v>0</v>
      </c>
      <c r="Y69" s="50">
        <v>0</v>
      </c>
      <c r="Z69" s="50">
        <v>0</v>
      </c>
      <c r="AA69" s="50">
        <v>255.50000000000045</v>
      </c>
      <c r="AB69" s="408"/>
      <c r="AC69" s="50">
        <v>0</v>
      </c>
      <c r="AD69" s="50">
        <v>0</v>
      </c>
      <c r="AE69" s="50">
        <v>0</v>
      </c>
      <c r="AF69" s="50">
        <v>894.70000000000027</v>
      </c>
      <c r="AG69" s="408"/>
      <c r="AH69" s="50">
        <v>0</v>
      </c>
      <c r="AI69" s="50">
        <v>0</v>
      </c>
      <c r="AJ69" s="50">
        <v>0</v>
      </c>
      <c r="AK69" s="50">
        <v>441.39999999999964</v>
      </c>
      <c r="AL69" s="408"/>
      <c r="AM69" s="396">
        <v>0</v>
      </c>
      <c r="AN69" s="396">
        <v>0</v>
      </c>
      <c r="AO69" s="396">
        <v>0</v>
      </c>
      <c r="AP69" s="50">
        <v>639.79999999999973</v>
      </c>
      <c r="AQ69" s="408"/>
      <c r="AR69" s="50">
        <v>0</v>
      </c>
      <c r="AS69" s="50">
        <v>0</v>
      </c>
      <c r="AT69" s="50">
        <v>0</v>
      </c>
      <c r="AU69" s="50">
        <v>389.9</v>
      </c>
      <c r="AV69" s="408"/>
      <c r="AW69" s="50">
        <v>0</v>
      </c>
      <c r="AX69" s="50">
        <v>0</v>
      </c>
      <c r="AY69" s="50">
        <v>0</v>
      </c>
      <c r="AZ69" s="50">
        <v>756.40000000000055</v>
      </c>
      <c r="BA69" s="408"/>
      <c r="BB69" s="50">
        <v>0</v>
      </c>
      <c r="BC69" s="50">
        <v>0</v>
      </c>
      <c r="BD69" s="50">
        <v>0</v>
      </c>
      <c r="BE69" s="50">
        <v>549.1</v>
      </c>
      <c r="BF69" s="408"/>
      <c r="BG69" s="50">
        <v>0</v>
      </c>
      <c r="BH69" s="50">
        <v>0</v>
      </c>
      <c r="BI69" s="50">
        <v>0</v>
      </c>
      <c r="BJ69" s="50">
        <v>437.1</v>
      </c>
      <c r="BK69" s="408"/>
      <c r="BL69" s="50">
        <v>0</v>
      </c>
      <c r="BM69" s="50">
        <v>0</v>
      </c>
      <c r="BN69" s="50">
        <v>0</v>
      </c>
      <c r="BO69" s="50">
        <v>389.8</v>
      </c>
      <c r="BP69" s="408"/>
      <c r="BQ69" s="50">
        <v>0</v>
      </c>
      <c r="BR69" s="50">
        <v>0</v>
      </c>
      <c r="BS69" s="50">
        <v>0</v>
      </c>
      <c r="BT69" s="50">
        <v>717.79999999999927</v>
      </c>
      <c r="BU69" s="408"/>
      <c r="BV69" s="50">
        <v>0</v>
      </c>
      <c r="BW69" s="50">
        <v>0</v>
      </c>
      <c r="BX69" s="50">
        <v>0</v>
      </c>
      <c r="BY69" s="50">
        <v>481.39999999999691</v>
      </c>
      <c r="BZ69" s="408"/>
      <c r="CA69" s="50">
        <v>0</v>
      </c>
      <c r="CB69" s="50">
        <v>0</v>
      </c>
      <c r="CC69" s="50">
        <v>0</v>
      </c>
      <c r="CD69" s="50">
        <v>687.49999999999454</v>
      </c>
      <c r="CE69" s="408"/>
      <c r="CF69" s="50">
        <v>0</v>
      </c>
      <c r="CG69" s="50">
        <v>0</v>
      </c>
      <c r="CH69" s="50">
        <v>0</v>
      </c>
      <c r="CI69" s="50">
        <v>289.29999999999927</v>
      </c>
      <c r="CJ69" s="408"/>
      <c r="CK69" s="50">
        <v>0</v>
      </c>
      <c r="CL69" s="50">
        <v>0</v>
      </c>
      <c r="CM69" s="50">
        <v>0</v>
      </c>
      <c r="CN69" s="50">
        <v>196.70000000000002</v>
      </c>
      <c r="CO69" s="408"/>
      <c r="CP69" s="443">
        <v>0</v>
      </c>
      <c r="CQ69" s="443">
        <v>0</v>
      </c>
      <c r="CR69" s="443">
        <v>0</v>
      </c>
      <c r="CS69" s="50">
        <v>350.60000000000218</v>
      </c>
      <c r="CT69" s="408"/>
      <c r="CU69" s="50">
        <v>0</v>
      </c>
      <c r="CV69" s="50">
        <v>0</v>
      </c>
      <c r="CW69" s="50">
        <v>0</v>
      </c>
      <c r="CX69" s="50">
        <v>200.69999999999891</v>
      </c>
      <c r="CY69" s="408"/>
      <c r="CZ69" s="50">
        <v>0</v>
      </c>
      <c r="DA69" s="50">
        <v>0</v>
      </c>
      <c r="DB69" s="50">
        <v>0</v>
      </c>
      <c r="DC69" s="50">
        <v>166.5</v>
      </c>
      <c r="DD69" s="408"/>
      <c r="DE69" s="443">
        <v>0</v>
      </c>
      <c r="DF69" s="443">
        <v>0</v>
      </c>
      <c r="DG69" s="443">
        <v>0</v>
      </c>
      <c r="DH69" s="50">
        <v>1973.0999999999967</v>
      </c>
      <c r="DI69" s="408"/>
      <c r="DJ69" s="443">
        <v>0</v>
      </c>
      <c r="DK69" s="443">
        <v>0</v>
      </c>
      <c r="DL69" s="443">
        <v>0</v>
      </c>
      <c r="DM69" s="50">
        <v>479.09999999999854</v>
      </c>
      <c r="DN69" s="408"/>
      <c r="DO69" s="50">
        <v>0</v>
      </c>
      <c r="DP69" s="50">
        <v>0</v>
      </c>
      <c r="DQ69" s="50">
        <v>0</v>
      </c>
      <c r="DR69" s="50">
        <v>656.40000000000146</v>
      </c>
      <c r="DS69" s="408"/>
      <c r="DT69" s="50">
        <v>0</v>
      </c>
      <c r="DU69" s="50">
        <v>0</v>
      </c>
      <c r="DV69" s="50">
        <v>0</v>
      </c>
      <c r="DW69" s="50">
        <v>3524.1499999999996</v>
      </c>
      <c r="DX69" s="408"/>
      <c r="DY69" s="50">
        <v>0</v>
      </c>
      <c r="DZ69" s="443">
        <v>0</v>
      </c>
      <c r="EA69" s="443">
        <v>0</v>
      </c>
      <c r="EB69" s="50">
        <v>246.00000000000364</v>
      </c>
      <c r="EC69" s="408"/>
      <c r="ED69" s="50">
        <v>0</v>
      </c>
      <c r="EE69" s="50">
        <v>0</v>
      </c>
      <c r="EF69" s="50">
        <v>0</v>
      </c>
      <c r="EG69" s="50">
        <v>497.69999999999709</v>
      </c>
      <c r="EH69" s="408"/>
      <c r="EI69" s="50">
        <v>0</v>
      </c>
      <c r="EJ69" s="50">
        <v>0</v>
      </c>
      <c r="EK69" s="50">
        <v>0</v>
      </c>
      <c r="EL69" s="50">
        <v>741.20000000000073</v>
      </c>
      <c r="EM69" s="408"/>
      <c r="EN69" s="50">
        <v>0</v>
      </c>
      <c r="EO69" s="50">
        <v>0</v>
      </c>
      <c r="EP69" s="50">
        <v>0</v>
      </c>
      <c r="EQ69" s="50">
        <v>320.50000000000364</v>
      </c>
      <c r="ER69" s="408"/>
      <c r="ES69" s="50">
        <v>0</v>
      </c>
      <c r="ET69" s="50">
        <v>0</v>
      </c>
      <c r="EU69" s="50">
        <v>0</v>
      </c>
      <c r="EV69" s="50">
        <v>2713.0999999999949</v>
      </c>
      <c r="EW69" s="408"/>
      <c r="EX69" s="443">
        <v>0</v>
      </c>
      <c r="EY69" s="443">
        <v>0</v>
      </c>
      <c r="EZ69" s="443">
        <v>0</v>
      </c>
      <c r="FA69" s="50">
        <v>128.80000000000291</v>
      </c>
      <c r="FB69" s="408"/>
      <c r="FC69" s="50">
        <v>0</v>
      </c>
      <c r="FD69" s="50">
        <v>0</v>
      </c>
      <c r="FE69" s="50">
        <v>0</v>
      </c>
      <c r="FF69" s="50">
        <v>436</v>
      </c>
      <c r="FG69" s="408"/>
      <c r="FH69" s="50">
        <v>0</v>
      </c>
      <c r="FI69" s="50">
        <v>0</v>
      </c>
      <c r="FJ69" s="50">
        <v>0</v>
      </c>
      <c r="FK69" s="50">
        <v>193.35000000000218</v>
      </c>
      <c r="FL69" s="408"/>
      <c r="FM69" s="443">
        <v>0</v>
      </c>
      <c r="FN69" s="443">
        <v>0</v>
      </c>
      <c r="FO69" s="443">
        <v>0</v>
      </c>
      <c r="FP69" s="50">
        <v>421.20000000000005</v>
      </c>
      <c r="FQ69" s="408"/>
      <c r="FR69" s="50">
        <v>0</v>
      </c>
      <c r="FS69" s="50">
        <v>0</v>
      </c>
      <c r="FT69" s="50">
        <v>0</v>
      </c>
      <c r="FU69" s="50">
        <v>106.19999999998981</v>
      </c>
      <c r="FV69" s="408"/>
      <c r="FW69" s="474">
        <v>0</v>
      </c>
      <c r="FX69" s="474">
        <v>0</v>
      </c>
      <c r="FY69" s="474">
        <v>0</v>
      </c>
      <c r="FZ69" s="50">
        <v>1363.6000000000327</v>
      </c>
      <c r="GA69" s="408"/>
      <c r="GB69" s="50">
        <v>0</v>
      </c>
      <c r="GC69" s="50">
        <v>0</v>
      </c>
      <c r="GD69" s="50">
        <v>0</v>
      </c>
      <c r="GE69" s="50">
        <v>455.5</v>
      </c>
      <c r="GF69" s="408"/>
      <c r="GG69" s="50">
        <v>0</v>
      </c>
      <c r="GH69" s="50">
        <v>0</v>
      </c>
      <c r="GI69" s="50">
        <v>0</v>
      </c>
      <c r="GJ69" s="50">
        <v>0</v>
      </c>
      <c r="GK69" s="408"/>
      <c r="GL69" s="468"/>
      <c r="GM69" s="419"/>
      <c r="GN69" s="1"/>
      <c r="GO69" s="37"/>
      <c r="GT69" s="18"/>
      <c r="GU69" s="9"/>
      <c r="HC69" s="18"/>
      <c r="HD69" s="9"/>
      <c r="HM69" s="9"/>
      <c r="HV69" s="9"/>
      <c r="IE69" s="9"/>
      <c r="IN69" s="9"/>
      <c r="IW69" s="9"/>
      <c r="JF69" s="9"/>
      <c r="JO69" s="9"/>
      <c r="JX69" s="9"/>
      <c r="KG69" s="9"/>
      <c r="KP69" s="9"/>
      <c r="LQ69" s="9"/>
      <c r="LZ69" s="9"/>
      <c r="MI69" s="9"/>
      <c r="MR69" s="9"/>
      <c r="NA69" s="9"/>
      <c r="NJ69" s="9"/>
      <c r="NL69" s="9"/>
      <c r="NN69" s="9"/>
      <c r="NP69" s="9"/>
    </row>
    <row r="70" spans="1:380" ht="18">
      <c r="A70" s="41" t="s">
        <v>2556</v>
      </c>
      <c r="B70" s="46">
        <f>SUM(D70:ZZ70)</f>
        <v>21467.825000000048</v>
      </c>
      <c r="C70" s="42"/>
      <c r="D70" s="50">
        <v>0</v>
      </c>
      <c r="E70" s="50">
        <v>0</v>
      </c>
      <c r="F70" s="50">
        <v>130.875</v>
      </c>
      <c r="G70" s="50">
        <v>132.4</v>
      </c>
      <c r="H70" s="408"/>
      <c r="I70" s="50">
        <v>0</v>
      </c>
      <c r="J70" s="50">
        <v>0</v>
      </c>
      <c r="K70" s="50">
        <v>0</v>
      </c>
      <c r="L70" s="50">
        <v>0</v>
      </c>
      <c r="M70" s="408"/>
      <c r="N70" s="50">
        <v>0</v>
      </c>
      <c r="O70" s="50">
        <v>0</v>
      </c>
      <c r="P70" s="50">
        <v>0</v>
      </c>
      <c r="Q70" s="50">
        <v>436.49999999999955</v>
      </c>
      <c r="R70" s="408"/>
      <c r="S70" s="396">
        <v>0</v>
      </c>
      <c r="T70" s="50">
        <v>0</v>
      </c>
      <c r="U70" s="438">
        <v>0</v>
      </c>
      <c r="V70" s="50">
        <v>488.64999999999964</v>
      </c>
      <c r="W70" s="408"/>
      <c r="X70" s="50">
        <v>0</v>
      </c>
      <c r="Y70" s="50">
        <v>0</v>
      </c>
      <c r="Z70" s="50">
        <v>0</v>
      </c>
      <c r="AA70" s="50">
        <v>441.90000000000055</v>
      </c>
      <c r="AB70" s="408"/>
      <c r="AC70" s="50">
        <v>0</v>
      </c>
      <c r="AD70" s="50">
        <v>0</v>
      </c>
      <c r="AE70" s="50">
        <v>0</v>
      </c>
      <c r="AF70" s="50">
        <v>687.70000000000118</v>
      </c>
      <c r="AG70" s="408"/>
      <c r="AH70" s="50">
        <v>0</v>
      </c>
      <c r="AI70" s="50">
        <v>0</v>
      </c>
      <c r="AJ70" s="50">
        <v>0</v>
      </c>
      <c r="AK70" s="50">
        <v>301.30000000000109</v>
      </c>
      <c r="AL70" s="408"/>
      <c r="AM70" s="396">
        <v>0</v>
      </c>
      <c r="AN70" s="396">
        <v>0</v>
      </c>
      <c r="AO70" s="396">
        <v>0</v>
      </c>
      <c r="AP70" s="50">
        <v>807.59999999999991</v>
      </c>
      <c r="AQ70" s="408"/>
      <c r="AR70" s="50">
        <v>0</v>
      </c>
      <c r="AS70" s="50">
        <v>0</v>
      </c>
      <c r="AT70" s="50">
        <v>0</v>
      </c>
      <c r="AU70" s="50">
        <v>296.7</v>
      </c>
      <c r="AV70" s="408"/>
      <c r="AW70" s="50">
        <v>0</v>
      </c>
      <c r="AX70" s="50">
        <v>0</v>
      </c>
      <c r="AY70" s="50">
        <v>0</v>
      </c>
      <c r="AZ70" s="50">
        <v>394.30000000000109</v>
      </c>
      <c r="BA70" s="408"/>
      <c r="BB70" s="50">
        <v>0</v>
      </c>
      <c r="BC70" s="50">
        <v>0</v>
      </c>
      <c r="BD70" s="50">
        <v>0</v>
      </c>
      <c r="BE70" s="50">
        <v>690</v>
      </c>
      <c r="BF70" s="408"/>
      <c r="BG70" s="50">
        <v>0</v>
      </c>
      <c r="BH70" s="50">
        <v>0</v>
      </c>
      <c r="BI70" s="50">
        <v>0</v>
      </c>
      <c r="BJ70" s="50">
        <v>497.40000000000003</v>
      </c>
      <c r="BK70" s="408"/>
      <c r="BL70" s="50">
        <v>0</v>
      </c>
      <c r="BM70" s="50">
        <v>0</v>
      </c>
      <c r="BN70" s="50">
        <v>0</v>
      </c>
      <c r="BO70" s="50">
        <v>396.9</v>
      </c>
      <c r="BP70" s="408"/>
      <c r="BQ70" s="50">
        <v>0</v>
      </c>
      <c r="BR70" s="50">
        <v>0</v>
      </c>
      <c r="BS70" s="50">
        <v>0</v>
      </c>
      <c r="BT70" s="50">
        <v>745.90000000000055</v>
      </c>
      <c r="BU70" s="408"/>
      <c r="BV70" s="50">
        <v>0</v>
      </c>
      <c r="BW70" s="50">
        <v>0</v>
      </c>
      <c r="BX70" s="50">
        <v>0</v>
      </c>
      <c r="BY70" s="50">
        <v>415.40000000000055</v>
      </c>
      <c r="BZ70" s="408"/>
      <c r="CA70" s="50">
        <v>0</v>
      </c>
      <c r="CB70" s="50">
        <v>0</v>
      </c>
      <c r="CC70" s="50">
        <v>0</v>
      </c>
      <c r="CD70" s="50">
        <v>809.29999999999927</v>
      </c>
      <c r="CE70" s="408"/>
      <c r="CF70" s="50">
        <v>0</v>
      </c>
      <c r="CG70" s="50">
        <v>0</v>
      </c>
      <c r="CH70" s="50">
        <v>0</v>
      </c>
      <c r="CI70" s="50">
        <v>455.44999999999709</v>
      </c>
      <c r="CJ70" s="408"/>
      <c r="CK70" s="50">
        <v>0</v>
      </c>
      <c r="CL70" s="50">
        <v>0</v>
      </c>
      <c r="CM70" s="50">
        <v>0</v>
      </c>
      <c r="CN70" s="50">
        <v>264.25</v>
      </c>
      <c r="CO70" s="408"/>
      <c r="CP70" s="443">
        <v>0</v>
      </c>
      <c r="CQ70" s="443">
        <v>0</v>
      </c>
      <c r="CR70" s="443">
        <v>0</v>
      </c>
      <c r="CS70" s="50">
        <v>435.399999999996</v>
      </c>
      <c r="CT70" s="408"/>
      <c r="CU70" s="50">
        <v>0</v>
      </c>
      <c r="CV70" s="50">
        <v>0</v>
      </c>
      <c r="CW70" s="50">
        <v>0</v>
      </c>
      <c r="CX70" s="50">
        <v>236.59999999999491</v>
      </c>
      <c r="CY70" s="408"/>
      <c r="CZ70" s="50">
        <v>0</v>
      </c>
      <c r="DA70" s="50">
        <v>0</v>
      </c>
      <c r="DB70" s="50">
        <v>0</v>
      </c>
      <c r="DC70" s="50">
        <v>14.3</v>
      </c>
      <c r="DD70" s="408"/>
      <c r="DE70" s="443">
        <v>0</v>
      </c>
      <c r="DF70" s="443">
        <v>0</v>
      </c>
      <c r="DG70" s="443">
        <v>0</v>
      </c>
      <c r="DH70" s="50">
        <v>1100.7999999999975</v>
      </c>
      <c r="DI70" s="408"/>
      <c r="DJ70" s="443">
        <v>0</v>
      </c>
      <c r="DK70" s="443">
        <v>0</v>
      </c>
      <c r="DL70" s="443">
        <v>0</v>
      </c>
      <c r="DM70" s="50">
        <v>676.59999999999673</v>
      </c>
      <c r="DN70" s="408"/>
      <c r="DO70" s="50">
        <v>0</v>
      </c>
      <c r="DP70" s="50">
        <v>0</v>
      </c>
      <c r="DQ70" s="50">
        <v>0</v>
      </c>
      <c r="DR70" s="50">
        <v>465.84999999999309</v>
      </c>
      <c r="DS70" s="408"/>
      <c r="DT70" s="50">
        <v>0</v>
      </c>
      <c r="DU70" s="50">
        <v>0</v>
      </c>
      <c r="DV70" s="50">
        <v>0</v>
      </c>
      <c r="DW70" s="50">
        <v>3736.4499999999971</v>
      </c>
      <c r="DX70" s="408"/>
      <c r="DY70" s="50">
        <v>0</v>
      </c>
      <c r="DZ70" s="443">
        <v>0</v>
      </c>
      <c r="EA70" s="443">
        <v>0</v>
      </c>
      <c r="EB70" s="50">
        <v>290.70000000000437</v>
      </c>
      <c r="EC70" s="408"/>
      <c r="ED70" s="50">
        <v>0</v>
      </c>
      <c r="EE70" s="50">
        <v>0</v>
      </c>
      <c r="EF70" s="50">
        <v>0</v>
      </c>
      <c r="EG70" s="50">
        <v>339.00000000000364</v>
      </c>
      <c r="EH70" s="408"/>
      <c r="EI70" s="50">
        <v>0</v>
      </c>
      <c r="EJ70" s="50">
        <v>0</v>
      </c>
      <c r="EK70" s="50">
        <v>0</v>
      </c>
      <c r="EL70" s="50">
        <v>547.09999999999854</v>
      </c>
      <c r="EM70" s="408"/>
      <c r="EN70" s="50">
        <v>0</v>
      </c>
      <c r="EO70" s="50">
        <v>0</v>
      </c>
      <c r="EP70" s="50">
        <v>0</v>
      </c>
      <c r="EQ70" s="50">
        <v>168.59999999999854</v>
      </c>
      <c r="ER70" s="408"/>
      <c r="ES70" s="50">
        <v>0</v>
      </c>
      <c r="ET70" s="50">
        <v>0</v>
      </c>
      <c r="EU70" s="50">
        <v>0</v>
      </c>
      <c r="EV70" s="50">
        <v>1764.0999999999985</v>
      </c>
      <c r="EW70" s="408"/>
      <c r="EX70" s="443">
        <v>0</v>
      </c>
      <c r="EY70" s="443">
        <v>0</v>
      </c>
      <c r="EZ70" s="443">
        <v>0</v>
      </c>
      <c r="FA70" s="50">
        <v>166.79999999999927</v>
      </c>
      <c r="FB70" s="408"/>
      <c r="FC70" s="50">
        <v>0</v>
      </c>
      <c r="FD70" s="50">
        <v>0</v>
      </c>
      <c r="FE70" s="50">
        <v>0</v>
      </c>
      <c r="FF70" s="50">
        <v>302.3</v>
      </c>
      <c r="FG70" s="408"/>
      <c r="FH70" s="50">
        <v>0</v>
      </c>
      <c r="FI70" s="50">
        <v>0</v>
      </c>
      <c r="FJ70" s="50">
        <v>0</v>
      </c>
      <c r="FK70" s="50">
        <v>283.79999999999563</v>
      </c>
      <c r="FL70" s="408"/>
      <c r="FM70" s="443">
        <v>0</v>
      </c>
      <c r="FN70" s="443">
        <v>0</v>
      </c>
      <c r="FO70" s="443">
        <v>0</v>
      </c>
      <c r="FP70" s="50">
        <v>223.9</v>
      </c>
      <c r="FQ70" s="408"/>
      <c r="FR70" s="50">
        <v>0</v>
      </c>
      <c r="FS70" s="50">
        <v>0</v>
      </c>
      <c r="FT70" s="50">
        <v>0</v>
      </c>
      <c r="FU70" s="50">
        <v>92.299999999999272</v>
      </c>
      <c r="FV70" s="408"/>
      <c r="FW70" s="474">
        <v>0</v>
      </c>
      <c r="FX70" s="474">
        <v>0</v>
      </c>
      <c r="FY70" s="474">
        <v>0</v>
      </c>
      <c r="FZ70" s="50">
        <v>1728.7000000000721</v>
      </c>
      <c r="GA70" s="408"/>
      <c r="GB70" s="50">
        <v>0</v>
      </c>
      <c r="GC70" s="50">
        <v>0</v>
      </c>
      <c r="GD70" s="50">
        <v>0</v>
      </c>
      <c r="GE70" s="50">
        <v>502</v>
      </c>
      <c r="GF70" s="408"/>
      <c r="GG70" s="50">
        <v>0</v>
      </c>
      <c r="GH70" s="50">
        <v>0</v>
      </c>
      <c r="GI70" s="50">
        <v>0</v>
      </c>
      <c r="GJ70" s="50">
        <v>0</v>
      </c>
      <c r="GK70" s="408"/>
      <c r="GL70" s="41"/>
      <c r="GM70" s="18"/>
      <c r="GN70" s="9"/>
      <c r="GO70" s="37"/>
      <c r="GT70" s="18"/>
      <c r="GU70" s="9"/>
      <c r="HC70" s="18"/>
      <c r="HD70" s="9"/>
      <c r="HM70" s="9"/>
      <c r="HV70" s="9"/>
      <c r="IE70" s="9"/>
      <c r="IN70" s="9"/>
      <c r="IW70" s="9"/>
      <c r="JF70" s="9"/>
      <c r="JO70" s="9"/>
      <c r="JX70" s="9"/>
      <c r="KG70" s="9"/>
      <c r="KP70" s="9"/>
      <c r="LQ70" s="9"/>
      <c r="LZ70" s="9"/>
      <c r="MI70" s="9"/>
      <c r="MR70" s="9"/>
      <c r="NA70" s="9"/>
      <c r="NJ70" s="9"/>
      <c r="NL70" s="9"/>
      <c r="NN70" s="9"/>
      <c r="NP70" s="9"/>
    </row>
    <row r="71" spans="1:380" ht="18">
      <c r="A71" s="41" t="s">
        <v>720</v>
      </c>
      <c r="B71" s="46">
        <f>SUM(D71:ZZ71)</f>
        <v>46535.024999999994</v>
      </c>
      <c r="C71" s="42"/>
      <c r="D71" s="50">
        <v>0</v>
      </c>
      <c r="E71" s="50">
        <v>0</v>
      </c>
      <c r="F71" s="50">
        <v>188.77500000000001</v>
      </c>
      <c r="G71" s="50">
        <v>92.699999999999989</v>
      </c>
      <c r="H71" s="408"/>
      <c r="I71" s="50">
        <v>27.250000000000007</v>
      </c>
      <c r="J71" s="50">
        <v>0</v>
      </c>
      <c r="K71" s="50">
        <v>0</v>
      </c>
      <c r="L71" s="50">
        <v>129.10000000000002</v>
      </c>
      <c r="M71" s="408"/>
      <c r="N71" s="50">
        <v>133.97499999999991</v>
      </c>
      <c r="O71" s="50">
        <v>313.89999999999998</v>
      </c>
      <c r="P71" s="50">
        <v>467.47500000000048</v>
      </c>
      <c r="Q71" s="50">
        <v>795.2</v>
      </c>
      <c r="R71" s="408"/>
      <c r="S71" s="396">
        <v>68.624999999999886</v>
      </c>
      <c r="T71" s="50">
        <v>25.350000000000023</v>
      </c>
      <c r="U71" s="438">
        <v>204.90000000000055</v>
      </c>
      <c r="V71" s="50">
        <v>248.2999999999995</v>
      </c>
      <c r="W71" s="408"/>
      <c r="X71" s="50">
        <v>92.775000000000205</v>
      </c>
      <c r="Y71" s="50">
        <v>370.35</v>
      </c>
      <c r="Z71" s="50">
        <v>171.00000000000051</v>
      </c>
      <c r="AA71" s="50">
        <v>256.20000000000027</v>
      </c>
      <c r="AB71" s="408"/>
      <c r="AC71" s="50">
        <v>105.72500000000002</v>
      </c>
      <c r="AD71" s="50">
        <v>374.44999999999959</v>
      </c>
      <c r="AE71" s="50">
        <v>463.50000000000068</v>
      </c>
      <c r="AF71" s="50">
        <v>798.30000000000109</v>
      </c>
      <c r="AG71" s="408"/>
      <c r="AH71" s="50">
        <v>174.97500000000014</v>
      </c>
      <c r="AI71" s="50">
        <v>490.14999999999992</v>
      </c>
      <c r="AJ71" s="50">
        <v>509.69999999999993</v>
      </c>
      <c r="AK71" s="50">
        <v>396.70000000000073</v>
      </c>
      <c r="AL71" s="408"/>
      <c r="AM71" s="396">
        <v>128.875</v>
      </c>
      <c r="AN71" s="396">
        <v>355.55000000000018</v>
      </c>
      <c r="AO71" s="396">
        <v>267.75</v>
      </c>
      <c r="AP71" s="50">
        <v>282.00000000000091</v>
      </c>
      <c r="AQ71" s="408"/>
      <c r="AR71" s="50">
        <v>56.624999999999545</v>
      </c>
      <c r="AS71" s="50">
        <v>170.94999999999982</v>
      </c>
      <c r="AT71" s="50">
        <v>268.12499999999864</v>
      </c>
      <c r="AU71" s="50">
        <v>278</v>
      </c>
      <c r="AV71" s="408"/>
      <c r="AW71" s="50">
        <v>0</v>
      </c>
      <c r="AX71" s="50">
        <v>72.899999999999636</v>
      </c>
      <c r="AY71" s="50">
        <v>45.899999999997817</v>
      </c>
      <c r="AZ71" s="50">
        <v>443.80000000000018</v>
      </c>
      <c r="BA71" s="408"/>
      <c r="BB71" s="50">
        <v>0</v>
      </c>
      <c r="BC71" s="50">
        <v>186.14999999999964</v>
      </c>
      <c r="BD71" s="50">
        <v>108.59999999999877</v>
      </c>
      <c r="BE71" s="50">
        <v>274.89999999999998</v>
      </c>
      <c r="BF71" s="408"/>
      <c r="BG71" s="50">
        <v>75.624999999999545</v>
      </c>
      <c r="BH71" s="50">
        <v>137.14999999999918</v>
      </c>
      <c r="BI71" s="50">
        <v>196.2749999999985</v>
      </c>
      <c r="BJ71" s="50">
        <v>218.39999999999998</v>
      </c>
      <c r="BK71" s="408"/>
      <c r="BL71" s="50">
        <v>0</v>
      </c>
      <c r="BM71" s="50">
        <v>31.499999999999545</v>
      </c>
      <c r="BN71" s="50">
        <v>61.049999999998363</v>
      </c>
      <c r="BO71" s="50">
        <v>153.5</v>
      </c>
      <c r="BP71" s="408"/>
      <c r="BQ71" s="50">
        <v>93.799999999999272</v>
      </c>
      <c r="BR71" s="50">
        <v>180.64999999999918</v>
      </c>
      <c r="BS71" s="50">
        <v>136.19999999999891</v>
      </c>
      <c r="BT71" s="50">
        <v>270.00000000000182</v>
      </c>
      <c r="BU71" s="408"/>
      <c r="BV71" s="50">
        <v>0</v>
      </c>
      <c r="BW71" s="50">
        <v>359.80000000000018</v>
      </c>
      <c r="BX71" s="50">
        <v>531.29999999999905</v>
      </c>
      <c r="BY71" s="50">
        <v>379.10000000000036</v>
      </c>
      <c r="BZ71" s="408"/>
      <c r="CA71" s="50">
        <v>0</v>
      </c>
      <c r="CB71" s="50">
        <v>93.349999999998545</v>
      </c>
      <c r="CC71" s="50">
        <v>115.79999999999973</v>
      </c>
      <c r="CD71" s="50">
        <v>111.60000000000127</v>
      </c>
      <c r="CE71" s="408"/>
      <c r="CF71" s="50">
        <v>0</v>
      </c>
      <c r="CG71" s="50">
        <v>307.25</v>
      </c>
      <c r="CH71" s="50">
        <v>27.674999999999045</v>
      </c>
      <c r="CI71" s="50">
        <v>487.10000000000127</v>
      </c>
      <c r="CJ71" s="408"/>
      <c r="CK71" s="50">
        <v>48.850000000000364</v>
      </c>
      <c r="CL71" s="50">
        <v>244.74999999999909</v>
      </c>
      <c r="CM71" s="50">
        <v>235.87499999999932</v>
      </c>
      <c r="CN71" s="50">
        <v>269.3</v>
      </c>
      <c r="CO71" s="408"/>
      <c r="CP71" s="443">
        <v>100.62499999999955</v>
      </c>
      <c r="CQ71" s="443">
        <v>255.99999999999909</v>
      </c>
      <c r="CR71" s="443">
        <v>281.25</v>
      </c>
      <c r="CS71" s="50">
        <v>382.20000000000164</v>
      </c>
      <c r="CT71" s="408"/>
      <c r="CU71" s="50">
        <v>0</v>
      </c>
      <c r="CV71" s="50">
        <v>31.249999999999091</v>
      </c>
      <c r="CW71" s="50">
        <v>306.14999999999782</v>
      </c>
      <c r="CX71" s="50">
        <v>227.40000000000146</v>
      </c>
      <c r="CY71" s="408"/>
      <c r="CZ71" s="50">
        <v>0</v>
      </c>
      <c r="DA71" s="50">
        <v>71.499999999998181</v>
      </c>
      <c r="DB71" s="50">
        <v>96.374999999997954</v>
      </c>
      <c r="DC71" s="50">
        <v>42</v>
      </c>
      <c r="DD71" s="408"/>
      <c r="DE71" s="443">
        <v>554.79999999999836</v>
      </c>
      <c r="DF71" s="443">
        <v>1477.2749999999969</v>
      </c>
      <c r="DG71" s="443">
        <v>461.32500000000027</v>
      </c>
      <c r="DH71" s="50">
        <v>1199.7000000000025</v>
      </c>
      <c r="DI71" s="408"/>
      <c r="DJ71" s="443">
        <v>223.90000000000009</v>
      </c>
      <c r="DK71" s="443">
        <v>241.19999999999527</v>
      </c>
      <c r="DL71" s="443">
        <v>387.52500000000055</v>
      </c>
      <c r="DM71" s="50">
        <v>736.20000000000255</v>
      </c>
      <c r="DN71" s="408"/>
      <c r="DO71" s="50">
        <v>0</v>
      </c>
      <c r="DP71" s="50">
        <v>270.34999999999764</v>
      </c>
      <c r="DQ71" s="50">
        <v>210.82500000000164</v>
      </c>
      <c r="DR71" s="50">
        <v>698.39999999999964</v>
      </c>
      <c r="DS71" s="408"/>
      <c r="DT71" s="50">
        <v>824.02500000000055</v>
      </c>
      <c r="DU71" s="50">
        <v>1565.4499999999771</v>
      </c>
      <c r="DV71" s="50">
        <v>2674.8000000000447</v>
      </c>
      <c r="DW71" s="50">
        <v>3308.6499999999978</v>
      </c>
      <c r="DX71" s="408"/>
      <c r="DY71" s="50">
        <v>0</v>
      </c>
      <c r="DZ71" s="443">
        <v>116.80000000000291</v>
      </c>
      <c r="EA71" s="443">
        <v>244.12500000000409</v>
      </c>
      <c r="EB71" s="50">
        <v>232.19999999999709</v>
      </c>
      <c r="EC71" s="408"/>
      <c r="ED71" s="50">
        <v>67.450000000000159</v>
      </c>
      <c r="EE71" s="50">
        <v>111.50000000000364</v>
      </c>
      <c r="EF71" s="50">
        <v>227.92500000000655</v>
      </c>
      <c r="EG71" s="50">
        <v>138.49999999999818</v>
      </c>
      <c r="EH71" s="408"/>
      <c r="EI71" s="50">
        <v>59.200000000000728</v>
      </c>
      <c r="EJ71" s="50">
        <v>240.80000000000291</v>
      </c>
      <c r="EK71" s="50">
        <v>0</v>
      </c>
      <c r="EL71" s="50">
        <v>235.99999999999636</v>
      </c>
      <c r="EM71" s="408"/>
      <c r="EN71" s="50">
        <v>0</v>
      </c>
      <c r="EO71" s="50">
        <v>0</v>
      </c>
      <c r="EP71" s="50">
        <v>181.575000000003</v>
      </c>
      <c r="EQ71" s="50">
        <v>114.99999999999636</v>
      </c>
      <c r="ER71" s="408"/>
      <c r="ES71" s="50">
        <v>267.42499999997108</v>
      </c>
      <c r="ET71" s="50">
        <v>1377.8000000000211</v>
      </c>
      <c r="EU71" s="50">
        <v>2133.6000000000004</v>
      </c>
      <c r="EV71" s="50">
        <v>2768.2000000000044</v>
      </c>
      <c r="EW71" s="408"/>
      <c r="EX71" s="443">
        <v>7.4250000000001819</v>
      </c>
      <c r="EY71" s="443">
        <v>108.40000000000327</v>
      </c>
      <c r="EZ71" s="443">
        <v>198.07500000000164</v>
      </c>
      <c r="FA71" s="50">
        <v>153.90000000000146</v>
      </c>
      <c r="FB71" s="408"/>
      <c r="FC71" s="50">
        <v>0</v>
      </c>
      <c r="FD71" s="50">
        <v>0</v>
      </c>
      <c r="FE71" s="50">
        <v>90.300000000002456</v>
      </c>
      <c r="FF71" s="50">
        <v>382.3</v>
      </c>
      <c r="FG71" s="408"/>
      <c r="FH71" s="50">
        <v>0</v>
      </c>
      <c r="FI71" s="50">
        <v>0</v>
      </c>
      <c r="FJ71" s="50">
        <v>340.57500000000164</v>
      </c>
      <c r="FK71" s="50">
        <v>180.75000000000364</v>
      </c>
      <c r="FL71" s="408"/>
      <c r="FM71" s="443">
        <v>31.000000000000114</v>
      </c>
      <c r="FN71" s="443">
        <v>215.05000000000109</v>
      </c>
      <c r="FO71" s="443">
        <v>272.39999999999782</v>
      </c>
      <c r="FP71" s="50">
        <v>408.3</v>
      </c>
      <c r="FQ71" s="408"/>
      <c r="FR71" s="50">
        <v>0</v>
      </c>
      <c r="FS71" s="50">
        <v>0</v>
      </c>
      <c r="FT71" s="50">
        <v>0</v>
      </c>
      <c r="FU71" s="50">
        <v>280.00000000000364</v>
      </c>
      <c r="FV71" s="408"/>
      <c r="FW71" s="474">
        <v>262.57500000000027</v>
      </c>
      <c r="FX71" s="474">
        <v>684.65000000000146</v>
      </c>
      <c r="FY71" s="474">
        <v>879.82499999999345</v>
      </c>
      <c r="FZ71" s="50">
        <v>700.59999999997092</v>
      </c>
      <c r="GA71" s="408"/>
      <c r="GB71" s="50">
        <v>54.249999999996362</v>
      </c>
      <c r="GC71" s="50">
        <v>127.25</v>
      </c>
      <c r="GD71" s="50">
        <v>265.12500000000273</v>
      </c>
      <c r="GE71" s="50">
        <v>407.5</v>
      </c>
      <c r="GF71" s="408"/>
      <c r="GG71" s="50">
        <v>0</v>
      </c>
      <c r="GH71" s="50">
        <v>732.10000000000218</v>
      </c>
      <c r="GI71" s="50">
        <v>0</v>
      </c>
      <c r="GJ71" s="50">
        <v>0</v>
      </c>
      <c r="GK71" s="408"/>
      <c r="GL71" s="469"/>
      <c r="GM71" s="18"/>
      <c r="GN71" s="9"/>
      <c r="GO71" s="37"/>
      <c r="GU71" s="9"/>
      <c r="HD71" s="9"/>
      <c r="HM71" s="9"/>
      <c r="HV71" s="9"/>
      <c r="IE71" s="9"/>
      <c r="IN71" s="9"/>
      <c r="IW71" s="9"/>
      <c r="JF71" s="9"/>
      <c r="JO71" s="9"/>
      <c r="JX71" s="9"/>
      <c r="KG71" s="9"/>
      <c r="KP71" s="9"/>
      <c r="LQ71" s="9"/>
      <c r="LZ71" s="9"/>
      <c r="MI71" s="9"/>
      <c r="MR71" s="9"/>
      <c r="NA71" s="9"/>
      <c r="NJ71" s="9"/>
      <c r="NL71" s="9"/>
      <c r="NN71" s="9"/>
      <c r="NP71" s="9"/>
    </row>
    <row r="72" spans="1:380" s="39" customFormat="1" ht="18">
      <c r="A72" s="41" t="s">
        <v>23</v>
      </c>
      <c r="B72" s="46">
        <f>SUM(D72:ZZ72)</f>
        <v>52488.73750000009</v>
      </c>
      <c r="C72" s="42"/>
      <c r="D72" s="50">
        <v>0</v>
      </c>
      <c r="E72" s="50">
        <v>0</v>
      </c>
      <c r="F72" s="50">
        <v>255</v>
      </c>
      <c r="G72" s="50">
        <v>114</v>
      </c>
      <c r="H72" s="408"/>
      <c r="I72" s="50">
        <v>18.750000000000007</v>
      </c>
      <c r="J72" s="50">
        <v>0</v>
      </c>
      <c r="K72" s="50">
        <v>0</v>
      </c>
      <c r="L72" s="50">
        <v>268.19999999999993</v>
      </c>
      <c r="M72" s="408"/>
      <c r="N72" s="50">
        <v>184.77499999999986</v>
      </c>
      <c r="O72" s="50">
        <v>303.14999999999998</v>
      </c>
      <c r="P72" s="50">
        <v>327.11250000000007</v>
      </c>
      <c r="Q72" s="50">
        <v>655.19999999999959</v>
      </c>
      <c r="R72" s="408"/>
      <c r="S72" s="396">
        <v>56.849999999999909</v>
      </c>
      <c r="T72" s="50">
        <v>49.699999999999932</v>
      </c>
      <c r="U72" s="438">
        <v>275.25000000000034</v>
      </c>
      <c r="V72" s="50">
        <v>327.2000000000005</v>
      </c>
      <c r="W72" s="408"/>
      <c r="X72" s="50">
        <v>106.72499999999991</v>
      </c>
      <c r="Y72" s="50">
        <v>357.52499999999981</v>
      </c>
      <c r="Z72" s="50">
        <v>158.92500000000109</v>
      </c>
      <c r="AA72" s="50">
        <v>342.89999999999918</v>
      </c>
      <c r="AB72" s="408"/>
      <c r="AC72" s="50">
        <v>93.524999999999977</v>
      </c>
      <c r="AD72" s="50">
        <v>234.70000000000016</v>
      </c>
      <c r="AE72" s="50">
        <v>487.35000000000082</v>
      </c>
      <c r="AF72" s="50">
        <v>536.89999999999827</v>
      </c>
      <c r="AG72" s="408"/>
      <c r="AH72" s="50">
        <v>46.275000000000318</v>
      </c>
      <c r="AI72" s="50">
        <v>560.82500000000005</v>
      </c>
      <c r="AJ72" s="50">
        <v>698.47499999999991</v>
      </c>
      <c r="AK72" s="50">
        <v>647.59999999999854</v>
      </c>
      <c r="AL72" s="408"/>
      <c r="AM72" s="396">
        <v>119.32499999999993</v>
      </c>
      <c r="AN72" s="396">
        <v>158.32499999999982</v>
      </c>
      <c r="AO72" s="396">
        <v>227.36250000000041</v>
      </c>
      <c r="AP72" s="50">
        <v>484.19999999999982</v>
      </c>
      <c r="AQ72" s="408"/>
      <c r="AR72" s="50">
        <v>23.824999999999818</v>
      </c>
      <c r="AS72" s="50">
        <v>127.24999999999977</v>
      </c>
      <c r="AT72" s="50">
        <v>133.12500000000068</v>
      </c>
      <c r="AU72" s="50">
        <v>287.10000000000002</v>
      </c>
      <c r="AV72" s="408"/>
      <c r="AW72" s="50">
        <v>0</v>
      </c>
      <c r="AX72" s="50">
        <v>141.89999999999964</v>
      </c>
      <c r="AY72" s="50">
        <v>562.35000000000082</v>
      </c>
      <c r="AZ72" s="50">
        <v>866.60000000000218</v>
      </c>
      <c r="BA72" s="408"/>
      <c r="BB72" s="50">
        <v>0</v>
      </c>
      <c r="BC72" s="50">
        <v>168.59999999999945</v>
      </c>
      <c r="BD72" s="50">
        <v>232.20000000000095</v>
      </c>
      <c r="BE72" s="50">
        <v>615.4</v>
      </c>
      <c r="BF72" s="408"/>
      <c r="BG72" s="50">
        <v>46.350000000000364</v>
      </c>
      <c r="BH72" s="50">
        <v>122.69999999999936</v>
      </c>
      <c r="BI72" s="50">
        <v>270.67500000000041</v>
      </c>
      <c r="BJ72" s="50">
        <v>301</v>
      </c>
      <c r="BK72" s="408"/>
      <c r="BL72" s="50">
        <v>0</v>
      </c>
      <c r="BM72" s="50">
        <v>51.899999999999181</v>
      </c>
      <c r="BN72" s="50">
        <v>71.437500000001364</v>
      </c>
      <c r="BO72" s="50">
        <v>154.80000000000001</v>
      </c>
      <c r="BP72" s="408"/>
      <c r="BQ72" s="50">
        <v>107.87500000000045</v>
      </c>
      <c r="BR72" s="50">
        <v>192.77499999999964</v>
      </c>
      <c r="BS72" s="50">
        <v>201.11250000000041</v>
      </c>
      <c r="BT72" s="50">
        <v>522.90000000000146</v>
      </c>
      <c r="BU72" s="408"/>
      <c r="BV72" s="50">
        <v>0</v>
      </c>
      <c r="BW72" s="50">
        <v>311.49999999999909</v>
      </c>
      <c r="BX72" s="50">
        <v>436.20000000000027</v>
      </c>
      <c r="BY72" s="50">
        <v>489.20000000000073</v>
      </c>
      <c r="BZ72" s="408"/>
      <c r="CA72" s="50">
        <v>0</v>
      </c>
      <c r="CB72" s="50">
        <v>101.44999999999891</v>
      </c>
      <c r="CC72" s="50">
        <v>172.42499999999905</v>
      </c>
      <c r="CD72" s="50">
        <v>595.5</v>
      </c>
      <c r="CE72" s="408"/>
      <c r="CF72" s="50">
        <v>0</v>
      </c>
      <c r="CG72" s="50">
        <v>235.29999999999927</v>
      </c>
      <c r="CH72" s="50">
        <v>189.89999999999986</v>
      </c>
      <c r="CI72" s="50">
        <v>314.19999999999891</v>
      </c>
      <c r="CJ72" s="408"/>
      <c r="CK72" s="50">
        <v>67.200000000000728</v>
      </c>
      <c r="CL72" s="50">
        <v>273.5</v>
      </c>
      <c r="CM72" s="50">
        <v>248.13749999999891</v>
      </c>
      <c r="CN72" s="50">
        <v>362.29999999999995</v>
      </c>
      <c r="CO72" s="408"/>
      <c r="CP72" s="443">
        <v>182.95000000000073</v>
      </c>
      <c r="CQ72" s="443">
        <v>254.55000000000018</v>
      </c>
      <c r="CR72" s="443">
        <v>321.82499999999891</v>
      </c>
      <c r="CS72" s="50">
        <v>397.99999999999818</v>
      </c>
      <c r="CT72" s="408"/>
      <c r="CU72" s="50">
        <v>0</v>
      </c>
      <c r="CV72" s="50">
        <v>147.849999999999</v>
      </c>
      <c r="CW72" s="50">
        <v>226.19999999999891</v>
      </c>
      <c r="CX72" s="50">
        <v>370.79999999999745</v>
      </c>
      <c r="CY72" s="408"/>
      <c r="CZ72" s="50">
        <v>0</v>
      </c>
      <c r="DA72" s="50">
        <v>146.29999999999745</v>
      </c>
      <c r="DB72" s="50">
        <v>151.27499999999918</v>
      </c>
      <c r="DC72" s="50">
        <v>106.5</v>
      </c>
      <c r="DD72" s="408"/>
      <c r="DE72" s="443">
        <v>449.90000000000009</v>
      </c>
      <c r="DF72" s="443">
        <v>1223.2500000000018</v>
      </c>
      <c r="DG72" s="443">
        <v>1384.35</v>
      </c>
      <c r="DH72" s="50">
        <v>1254.3000000000011</v>
      </c>
      <c r="DI72" s="408"/>
      <c r="DJ72" s="443">
        <v>194.3875000000005</v>
      </c>
      <c r="DK72" s="443">
        <v>211.40000000000055</v>
      </c>
      <c r="DL72" s="443">
        <v>467.62499999999727</v>
      </c>
      <c r="DM72" s="50">
        <v>682.29999999999927</v>
      </c>
      <c r="DN72" s="408"/>
      <c r="DO72" s="50">
        <v>0</v>
      </c>
      <c r="DP72" s="50">
        <v>271.20000000000164</v>
      </c>
      <c r="DQ72" s="50">
        <v>233.17499999999836</v>
      </c>
      <c r="DR72" s="50">
        <v>903.19999999999709</v>
      </c>
      <c r="DS72" s="408"/>
      <c r="DT72" s="50">
        <v>996.71250000000123</v>
      </c>
      <c r="DU72" s="50">
        <v>1496.5750000000207</v>
      </c>
      <c r="DV72" s="50">
        <v>2738.8874999999716</v>
      </c>
      <c r="DW72" s="50">
        <v>3653.4999999999964</v>
      </c>
      <c r="DX72" s="408"/>
      <c r="DY72" s="50">
        <v>0</v>
      </c>
      <c r="DZ72" s="443">
        <v>92.400000000001455</v>
      </c>
      <c r="EA72" s="443">
        <v>168.67499999999563</v>
      </c>
      <c r="EB72" s="50">
        <v>314.19999999999709</v>
      </c>
      <c r="EC72" s="408"/>
      <c r="ED72" s="50">
        <v>69.000000000000227</v>
      </c>
      <c r="EE72" s="50">
        <v>279.69999999999891</v>
      </c>
      <c r="EF72" s="50">
        <v>13.424999999998363</v>
      </c>
      <c r="EG72" s="50">
        <v>33.799999999999272</v>
      </c>
      <c r="EH72" s="408"/>
      <c r="EI72" s="50">
        <v>57.350000000000819</v>
      </c>
      <c r="EJ72" s="50">
        <v>132.09999999999673</v>
      </c>
      <c r="EK72" s="50">
        <v>0</v>
      </c>
      <c r="EL72" s="50">
        <v>264.79999999999927</v>
      </c>
      <c r="EM72" s="408"/>
      <c r="EN72" s="50">
        <v>0</v>
      </c>
      <c r="EO72" s="50">
        <v>0</v>
      </c>
      <c r="EP72" s="50">
        <v>127.27499999999782</v>
      </c>
      <c r="EQ72" s="50">
        <v>113.19999999999709</v>
      </c>
      <c r="ER72" s="408"/>
      <c r="ES72" s="50">
        <v>447.42500000000609</v>
      </c>
      <c r="ET72" s="50">
        <v>1258.5000000000873</v>
      </c>
      <c r="EU72" s="50">
        <v>2542.9499999999998</v>
      </c>
      <c r="EV72" s="50">
        <v>3956.6000000000022</v>
      </c>
      <c r="EW72" s="408"/>
      <c r="EX72" s="443">
        <v>13.650000000000546</v>
      </c>
      <c r="EY72" s="443">
        <v>74.099999999996726</v>
      </c>
      <c r="EZ72" s="443">
        <v>152.99999999999727</v>
      </c>
      <c r="FA72" s="50">
        <v>298.5</v>
      </c>
      <c r="FB72" s="408"/>
      <c r="FC72" s="50">
        <v>0</v>
      </c>
      <c r="FD72" s="50">
        <v>0</v>
      </c>
      <c r="FE72" s="50">
        <v>143.32499999999891</v>
      </c>
      <c r="FF72" s="50">
        <v>141</v>
      </c>
      <c r="FG72" s="408"/>
      <c r="FH72" s="50">
        <v>0</v>
      </c>
      <c r="FI72" s="50">
        <v>0</v>
      </c>
      <c r="FJ72" s="50">
        <v>306.375</v>
      </c>
      <c r="FK72" s="50">
        <v>308.99999999999636</v>
      </c>
      <c r="FL72" s="408"/>
      <c r="FM72" s="443">
        <v>43.775000000000318</v>
      </c>
      <c r="FN72" s="443">
        <v>209.80000000000473</v>
      </c>
      <c r="FO72" s="443">
        <v>371.54999999999836</v>
      </c>
      <c r="FP72" s="50">
        <v>432.3</v>
      </c>
      <c r="FQ72" s="408"/>
      <c r="FR72" s="50">
        <v>0</v>
      </c>
      <c r="FS72" s="50">
        <v>0</v>
      </c>
      <c r="FT72" s="50">
        <v>0</v>
      </c>
      <c r="FU72" s="50">
        <v>90.399999999990541</v>
      </c>
      <c r="FV72" s="408"/>
      <c r="FW72" s="474">
        <v>252.46250000000191</v>
      </c>
      <c r="FX72" s="474">
        <v>571.20000000000437</v>
      </c>
      <c r="FY72" s="474">
        <v>728.54999999999563</v>
      </c>
      <c r="FZ72" s="50">
        <v>1234.2000000000378</v>
      </c>
      <c r="GA72" s="408"/>
      <c r="GB72" s="50">
        <v>85</v>
      </c>
      <c r="GC72" s="50">
        <v>192.25000000000728</v>
      </c>
      <c r="GD72" s="50">
        <v>184.49999999999454</v>
      </c>
      <c r="GE72" s="50">
        <v>492.5</v>
      </c>
      <c r="GF72" s="408"/>
      <c r="GG72" s="50">
        <v>0</v>
      </c>
      <c r="GH72" s="50">
        <v>728.07500000000164</v>
      </c>
      <c r="GI72" s="50">
        <v>0</v>
      </c>
      <c r="GJ72" s="50">
        <v>0</v>
      </c>
      <c r="GK72" s="408"/>
      <c r="GL72" s="469"/>
      <c r="GM72" s="327"/>
      <c r="GN72" s="1"/>
      <c r="GO72" s="37"/>
      <c r="GU72" s="402"/>
      <c r="HD72" s="402"/>
      <c r="HM72" s="402"/>
      <c r="HV72" s="402"/>
      <c r="IE72" s="402"/>
      <c r="IN72" s="402"/>
      <c r="IW72" s="402"/>
      <c r="JF72" s="402"/>
      <c r="JO72" s="402"/>
      <c r="JX72" s="402"/>
      <c r="KG72" s="402"/>
      <c r="KP72" s="402"/>
      <c r="LQ72" s="402"/>
      <c r="LZ72" s="402"/>
      <c r="MI72" s="402"/>
      <c r="MR72" s="402"/>
      <c r="NA72" s="402"/>
      <c r="NJ72" s="402"/>
      <c r="NP72" s="37"/>
    </row>
    <row r="73" spans="1:380" ht="18">
      <c r="A73" s="41" t="s">
        <v>25</v>
      </c>
      <c r="B73" s="46">
        <f>SUM(D73:ZZ73)</f>
        <v>59971.037500000144</v>
      </c>
      <c r="C73" s="42"/>
      <c r="D73" s="50">
        <v>0</v>
      </c>
      <c r="E73" s="50">
        <v>0</v>
      </c>
      <c r="F73" s="50">
        <v>232.875</v>
      </c>
      <c r="G73" s="50">
        <v>409.8</v>
      </c>
      <c r="H73" s="408"/>
      <c r="I73" s="50">
        <v>64.824999999999989</v>
      </c>
      <c r="J73" s="50">
        <v>0</v>
      </c>
      <c r="K73" s="50">
        <v>0</v>
      </c>
      <c r="L73" s="50">
        <v>226.80000000000018</v>
      </c>
      <c r="M73" s="408"/>
      <c r="N73" s="50">
        <v>94.27499999999992</v>
      </c>
      <c r="O73" s="50">
        <v>284.64999999999998</v>
      </c>
      <c r="P73" s="50">
        <v>531.07499999999993</v>
      </c>
      <c r="Q73" s="50">
        <v>417.59999999999991</v>
      </c>
      <c r="R73" s="408"/>
      <c r="S73" s="396">
        <v>77.874999999999886</v>
      </c>
      <c r="T73" s="50">
        <v>140.6500000000002</v>
      </c>
      <c r="U73" s="438">
        <v>150.52499999999969</v>
      </c>
      <c r="V73" s="50">
        <v>253.5</v>
      </c>
      <c r="W73" s="408"/>
      <c r="X73" s="50">
        <v>57.700000000000273</v>
      </c>
      <c r="Y73" s="50">
        <v>406.04999999999973</v>
      </c>
      <c r="Z73" s="50">
        <v>215.17499999999973</v>
      </c>
      <c r="AA73" s="50">
        <v>330.40000000000009</v>
      </c>
      <c r="AB73" s="408"/>
      <c r="AC73" s="50">
        <v>92.449999999999932</v>
      </c>
      <c r="AD73" s="50">
        <v>316.95000000000027</v>
      </c>
      <c r="AE73" s="50">
        <v>551.24999999999966</v>
      </c>
      <c r="AF73" s="50">
        <v>768.19999999999936</v>
      </c>
      <c r="AG73" s="408"/>
      <c r="AH73" s="50">
        <v>110.77500000000009</v>
      </c>
      <c r="AI73" s="50">
        <v>519.19999999999959</v>
      </c>
      <c r="AJ73" s="50">
        <v>987.90000000000055</v>
      </c>
      <c r="AK73" s="50">
        <v>630.49999999999955</v>
      </c>
      <c r="AL73" s="408"/>
      <c r="AM73" s="396">
        <v>158.49999999999989</v>
      </c>
      <c r="AN73" s="396">
        <v>250.64999999999918</v>
      </c>
      <c r="AO73" s="396">
        <v>356.85000000000014</v>
      </c>
      <c r="AP73" s="50">
        <v>481.19999999999982</v>
      </c>
      <c r="AQ73" s="408"/>
      <c r="AR73" s="50">
        <v>0.9749999999994543</v>
      </c>
      <c r="AS73" s="50">
        <v>197.09999999999854</v>
      </c>
      <c r="AT73" s="50">
        <v>400.57499999999959</v>
      </c>
      <c r="AU73" s="50">
        <v>385.5</v>
      </c>
      <c r="AV73" s="408"/>
      <c r="AW73" s="50">
        <v>0</v>
      </c>
      <c r="AX73" s="50">
        <v>98.25</v>
      </c>
      <c r="AY73" s="50">
        <v>618.59999999999877</v>
      </c>
      <c r="AZ73" s="50">
        <v>1002.3999999999996</v>
      </c>
      <c r="BA73" s="408"/>
      <c r="BB73" s="50">
        <v>0</v>
      </c>
      <c r="BC73" s="50">
        <v>216.94999999999891</v>
      </c>
      <c r="BD73" s="50">
        <v>249.97499999999945</v>
      </c>
      <c r="BE73" s="50">
        <v>487</v>
      </c>
      <c r="BF73" s="408"/>
      <c r="BG73" s="50">
        <v>28.874999999999545</v>
      </c>
      <c r="BH73" s="50">
        <v>94.699999999999363</v>
      </c>
      <c r="BI73" s="50">
        <v>343.42499999999973</v>
      </c>
      <c r="BJ73" s="50">
        <v>246.6</v>
      </c>
      <c r="BK73" s="408"/>
      <c r="BL73" s="50">
        <v>0</v>
      </c>
      <c r="BM73" s="50">
        <v>11.650000000000091</v>
      </c>
      <c r="BN73" s="50">
        <v>173.24999999999932</v>
      </c>
      <c r="BO73" s="50">
        <v>177.3</v>
      </c>
      <c r="BP73" s="408"/>
      <c r="BQ73" s="50">
        <v>95.324999999999363</v>
      </c>
      <c r="BR73" s="50">
        <v>238.25000000000045</v>
      </c>
      <c r="BS73" s="50">
        <v>169.19999999999823</v>
      </c>
      <c r="BT73" s="50">
        <v>518.30000000000018</v>
      </c>
      <c r="BU73" s="408"/>
      <c r="BV73" s="50">
        <v>0</v>
      </c>
      <c r="BW73" s="50">
        <v>411.45000000000073</v>
      </c>
      <c r="BX73" s="50">
        <v>396.14999999999782</v>
      </c>
      <c r="BY73" s="50">
        <v>525.19999999999891</v>
      </c>
      <c r="BZ73" s="408"/>
      <c r="CA73" s="50">
        <v>0</v>
      </c>
      <c r="CB73" s="50">
        <v>148.65000000000509</v>
      </c>
      <c r="CC73" s="50">
        <v>155.99999999999727</v>
      </c>
      <c r="CD73" s="50">
        <v>469.80000000000018</v>
      </c>
      <c r="CE73" s="408"/>
      <c r="CF73" s="50">
        <v>0</v>
      </c>
      <c r="CG73" s="50">
        <v>255.85000000000036</v>
      </c>
      <c r="CH73" s="50">
        <v>68.84999999999809</v>
      </c>
      <c r="CI73" s="50">
        <v>480.40000000000146</v>
      </c>
      <c r="CJ73" s="408"/>
      <c r="CK73" s="50">
        <v>94.675000000000182</v>
      </c>
      <c r="CL73" s="50">
        <v>279.85000000000082</v>
      </c>
      <c r="CM73" s="50">
        <v>103.64999999999782</v>
      </c>
      <c r="CN73" s="50">
        <v>376.50000000000006</v>
      </c>
      <c r="CO73" s="408"/>
      <c r="CP73" s="443">
        <v>162.67499999999973</v>
      </c>
      <c r="CQ73" s="443">
        <v>247.95000000000073</v>
      </c>
      <c r="CR73" s="443">
        <v>197.99999999999864</v>
      </c>
      <c r="CS73" s="50">
        <v>614.70000000000073</v>
      </c>
      <c r="CT73" s="408"/>
      <c r="CU73" s="50">
        <v>0</v>
      </c>
      <c r="CV73" s="50">
        <v>122.34999999999945</v>
      </c>
      <c r="CW73" s="50">
        <v>321.22499999999945</v>
      </c>
      <c r="CX73" s="50">
        <v>402.29999999999563</v>
      </c>
      <c r="CY73" s="408"/>
      <c r="CZ73" s="50">
        <v>0</v>
      </c>
      <c r="DA73" s="50">
        <v>77.500000000001819</v>
      </c>
      <c r="DB73" s="50">
        <v>166.04999999999836</v>
      </c>
      <c r="DC73" s="50">
        <v>105</v>
      </c>
      <c r="DD73" s="408"/>
      <c r="DE73" s="443">
        <v>246.47499999999945</v>
      </c>
      <c r="DF73" s="443">
        <v>1230.4000000000015</v>
      </c>
      <c r="DG73" s="443">
        <v>2433.9749999999995</v>
      </c>
      <c r="DH73" s="50">
        <v>2535.2999999999975</v>
      </c>
      <c r="DI73" s="408"/>
      <c r="DJ73" s="443">
        <v>232.83749999999986</v>
      </c>
      <c r="DK73" s="443">
        <v>151.75000000000091</v>
      </c>
      <c r="DL73" s="443">
        <v>744.45000000000573</v>
      </c>
      <c r="DM73" s="50">
        <v>706.59999999999854</v>
      </c>
      <c r="DN73" s="408"/>
      <c r="DO73" s="50">
        <v>0</v>
      </c>
      <c r="DP73" s="50">
        <v>327.94999999999982</v>
      </c>
      <c r="DQ73" s="50">
        <v>404.62500000000409</v>
      </c>
      <c r="DR73" s="50">
        <v>1014.0000000000036</v>
      </c>
      <c r="DS73" s="408"/>
      <c r="DT73" s="50">
        <v>1107.3624999999995</v>
      </c>
      <c r="DU73" s="50">
        <v>1344.4500000000007</v>
      </c>
      <c r="DV73" s="50">
        <v>3419.7750000000879</v>
      </c>
      <c r="DW73" s="50">
        <v>3398.4999999999927</v>
      </c>
      <c r="DX73" s="408"/>
      <c r="DY73" s="50">
        <v>0</v>
      </c>
      <c r="DZ73" s="443">
        <v>146.09999999999854</v>
      </c>
      <c r="EA73" s="443">
        <v>152.62500000000546</v>
      </c>
      <c r="EB73" s="50">
        <v>331.09999999999491</v>
      </c>
      <c r="EC73" s="408"/>
      <c r="ED73" s="50">
        <v>96.824999999999818</v>
      </c>
      <c r="EE73" s="50">
        <v>130.59999999999854</v>
      </c>
      <c r="EF73" s="50">
        <v>357.37499999999727</v>
      </c>
      <c r="EG73" s="50">
        <v>375.59999999999854</v>
      </c>
      <c r="EH73" s="408"/>
      <c r="EI73" s="50">
        <v>97.650000000000091</v>
      </c>
      <c r="EJ73" s="50">
        <v>150.79999999999927</v>
      </c>
      <c r="EK73" s="50">
        <v>0</v>
      </c>
      <c r="EL73" s="50">
        <v>374.39999999999782</v>
      </c>
      <c r="EM73" s="408"/>
      <c r="EN73" s="50">
        <v>0</v>
      </c>
      <c r="EO73" s="50">
        <v>0</v>
      </c>
      <c r="EP73" s="50">
        <v>201.07499999999891</v>
      </c>
      <c r="EQ73" s="50">
        <v>67.000000000007276</v>
      </c>
      <c r="ER73" s="408"/>
      <c r="ES73" s="50">
        <v>611.90000000001146</v>
      </c>
      <c r="ET73" s="50">
        <v>1484.4500000000317</v>
      </c>
      <c r="EU73" s="50">
        <v>3341.7750000000005</v>
      </c>
      <c r="EV73" s="50">
        <v>3667.200000000008</v>
      </c>
      <c r="EW73" s="408"/>
      <c r="EX73" s="443">
        <v>62.624999999999773</v>
      </c>
      <c r="EY73" s="443">
        <v>213.70000000000073</v>
      </c>
      <c r="EZ73" s="443">
        <v>186.82500000000437</v>
      </c>
      <c r="FA73" s="50">
        <v>283.09999999999854</v>
      </c>
      <c r="FB73" s="408"/>
      <c r="FC73" s="50">
        <v>0</v>
      </c>
      <c r="FD73" s="50">
        <v>0</v>
      </c>
      <c r="FE73" s="50">
        <v>221.400000000006</v>
      </c>
      <c r="FF73" s="50">
        <v>161.5</v>
      </c>
      <c r="FG73" s="408"/>
      <c r="FH73" s="50">
        <v>0</v>
      </c>
      <c r="FI73" s="50">
        <v>0</v>
      </c>
      <c r="FJ73" s="50">
        <v>451.50000000000273</v>
      </c>
      <c r="FK73" s="50">
        <v>306.49999999999636</v>
      </c>
      <c r="FL73" s="408"/>
      <c r="FM73" s="443">
        <v>28.374999999999773</v>
      </c>
      <c r="FN73" s="443">
        <v>238.02500000000327</v>
      </c>
      <c r="FO73" s="443">
        <v>349.12500000000273</v>
      </c>
      <c r="FP73" s="50">
        <v>562.6</v>
      </c>
      <c r="FQ73" s="408"/>
      <c r="FR73" s="50">
        <v>0</v>
      </c>
      <c r="FS73" s="50">
        <v>0</v>
      </c>
      <c r="FT73" s="50">
        <v>0</v>
      </c>
      <c r="FU73" s="50">
        <v>450.60000000000946</v>
      </c>
      <c r="FV73" s="408"/>
      <c r="FW73" s="474">
        <v>285.56249999999955</v>
      </c>
      <c r="FX73" s="474">
        <v>653.95000000000618</v>
      </c>
      <c r="FY73" s="474">
        <v>664.20000000000709</v>
      </c>
      <c r="FZ73" s="50">
        <v>1157.9000000000042</v>
      </c>
      <c r="GA73" s="408"/>
      <c r="GB73" s="50">
        <v>65.124999999998181</v>
      </c>
      <c r="GC73" s="50">
        <v>131.87500000000364</v>
      </c>
      <c r="GD73" s="50">
        <v>327.75000000000409</v>
      </c>
      <c r="GE73" s="50">
        <v>460</v>
      </c>
      <c r="GF73" s="408"/>
      <c r="GG73" s="50">
        <v>0</v>
      </c>
      <c r="GH73" s="50">
        <v>766.69999999999891</v>
      </c>
      <c r="GI73" s="50">
        <v>0</v>
      </c>
      <c r="GJ73" s="50">
        <v>0</v>
      </c>
      <c r="GK73" s="408"/>
      <c r="GL73" s="41"/>
      <c r="GN73" s="9"/>
      <c r="GO73" s="37"/>
      <c r="GT73" s="18"/>
      <c r="GU73" s="9"/>
      <c r="HC73" s="18"/>
      <c r="HD73" s="9"/>
      <c r="HM73" s="9"/>
      <c r="HV73" s="9"/>
      <c r="IE73" s="9"/>
      <c r="IN73" s="9"/>
      <c r="IW73" s="9"/>
      <c r="JF73" s="9"/>
      <c r="JO73" s="9"/>
      <c r="JX73" s="9"/>
      <c r="KG73" s="9"/>
      <c r="KP73" s="9"/>
      <c r="LQ73" s="9"/>
      <c r="LZ73" s="9"/>
      <c r="MI73" s="9"/>
      <c r="MR73" s="9"/>
      <c r="NA73" s="9"/>
      <c r="NJ73" s="9"/>
      <c r="NL73" s="9"/>
      <c r="NN73" s="9"/>
      <c r="NP73" s="9"/>
    </row>
    <row r="74" spans="1:380" ht="18">
      <c r="A74" s="40" t="s">
        <v>4011</v>
      </c>
      <c r="B74" s="46">
        <f>SUM(D74:ZZ74)</f>
        <v>492</v>
      </c>
      <c r="C74" s="42"/>
      <c r="D74" s="50">
        <v>0</v>
      </c>
      <c r="E74" s="50">
        <v>0</v>
      </c>
      <c r="F74" s="50">
        <v>0</v>
      </c>
      <c r="G74" s="50">
        <v>492</v>
      </c>
      <c r="H74" s="408"/>
      <c r="I74" s="50">
        <v>0</v>
      </c>
      <c r="J74" s="50">
        <v>0</v>
      </c>
      <c r="K74" s="50">
        <v>0</v>
      </c>
      <c r="L74" s="50">
        <v>0</v>
      </c>
      <c r="M74" s="408"/>
      <c r="N74" s="50">
        <v>0</v>
      </c>
      <c r="O74" s="50">
        <v>0</v>
      </c>
      <c r="P74" s="50">
        <v>0</v>
      </c>
      <c r="Q74" s="50">
        <v>0</v>
      </c>
      <c r="R74" s="408"/>
      <c r="S74" s="50">
        <v>0</v>
      </c>
      <c r="T74" s="50">
        <v>0</v>
      </c>
      <c r="U74" s="50">
        <v>0</v>
      </c>
      <c r="V74" s="50">
        <v>0</v>
      </c>
      <c r="W74" s="408"/>
      <c r="X74" s="50">
        <v>0</v>
      </c>
      <c r="Y74" s="50">
        <v>0</v>
      </c>
      <c r="Z74" s="50">
        <v>0</v>
      </c>
      <c r="AA74" s="50">
        <v>0</v>
      </c>
      <c r="AB74" s="408"/>
      <c r="AC74" s="50">
        <v>0</v>
      </c>
      <c r="AD74" s="50">
        <v>0</v>
      </c>
      <c r="AE74" s="50">
        <v>0</v>
      </c>
      <c r="AF74" s="50">
        <v>0</v>
      </c>
      <c r="AG74" s="408"/>
      <c r="AH74" s="50">
        <v>0</v>
      </c>
      <c r="AI74" s="50">
        <v>0</v>
      </c>
      <c r="AJ74" s="50">
        <v>0</v>
      </c>
      <c r="AK74" s="50">
        <v>0</v>
      </c>
      <c r="AL74" s="408"/>
      <c r="AM74" s="50">
        <v>0</v>
      </c>
      <c r="AN74" s="50">
        <v>0</v>
      </c>
      <c r="AO74" s="50">
        <v>0</v>
      </c>
      <c r="AP74" s="50">
        <v>0</v>
      </c>
      <c r="AQ74" s="408"/>
      <c r="AR74" s="50">
        <v>0</v>
      </c>
      <c r="AS74" s="50">
        <v>0</v>
      </c>
      <c r="AT74" s="50">
        <v>0</v>
      </c>
      <c r="AU74" s="50">
        <v>0</v>
      </c>
      <c r="AV74" s="408"/>
      <c r="AW74" s="50">
        <v>0</v>
      </c>
      <c r="AX74" s="50">
        <v>0</v>
      </c>
      <c r="AY74" s="50">
        <v>0</v>
      </c>
      <c r="AZ74" s="50">
        <v>0</v>
      </c>
      <c r="BA74" s="408"/>
      <c r="BB74" s="50">
        <v>0</v>
      </c>
      <c r="BC74" s="50">
        <v>0</v>
      </c>
      <c r="BD74" s="50">
        <v>0</v>
      </c>
      <c r="BE74" s="50">
        <v>0</v>
      </c>
      <c r="BF74" s="408"/>
      <c r="BG74" s="50">
        <v>0</v>
      </c>
      <c r="BH74" s="50">
        <v>0</v>
      </c>
      <c r="BI74" s="50">
        <v>0</v>
      </c>
      <c r="BJ74" s="50">
        <v>0</v>
      </c>
      <c r="BK74" s="408"/>
      <c r="BL74" s="50">
        <v>0</v>
      </c>
      <c r="BM74" s="50">
        <v>0</v>
      </c>
      <c r="BN74" s="50">
        <v>0</v>
      </c>
      <c r="BO74" s="50">
        <v>0</v>
      </c>
      <c r="BP74" s="408"/>
      <c r="BQ74" s="50">
        <v>0</v>
      </c>
      <c r="BR74" s="50">
        <v>0</v>
      </c>
      <c r="BS74" s="50">
        <v>0</v>
      </c>
      <c r="BT74" s="50">
        <v>0</v>
      </c>
      <c r="BU74" s="408"/>
      <c r="BV74" s="50">
        <v>0</v>
      </c>
      <c r="BW74" s="50">
        <v>0</v>
      </c>
      <c r="BX74" s="50">
        <v>0</v>
      </c>
      <c r="BY74" s="50">
        <v>0</v>
      </c>
      <c r="BZ74" s="408"/>
      <c r="CA74" s="50">
        <v>0</v>
      </c>
      <c r="CB74" s="50">
        <v>0</v>
      </c>
      <c r="CC74" s="50">
        <v>0</v>
      </c>
      <c r="CD74" s="50">
        <v>0</v>
      </c>
      <c r="CE74" s="408"/>
      <c r="CF74" s="50">
        <v>0</v>
      </c>
      <c r="CG74" s="50">
        <v>0</v>
      </c>
      <c r="CH74" s="50">
        <v>0</v>
      </c>
      <c r="CI74" s="50">
        <v>0</v>
      </c>
      <c r="CJ74" s="408"/>
      <c r="CK74" s="50">
        <v>0</v>
      </c>
      <c r="CL74" s="50">
        <v>0</v>
      </c>
      <c r="CM74" s="50">
        <v>0</v>
      </c>
      <c r="CN74" s="50">
        <v>0</v>
      </c>
      <c r="CO74" s="408"/>
      <c r="CP74" s="50">
        <v>0</v>
      </c>
      <c r="CQ74" s="50">
        <v>0</v>
      </c>
      <c r="CR74" s="50">
        <v>0</v>
      </c>
      <c r="CS74" s="50">
        <v>0</v>
      </c>
      <c r="CT74" s="408"/>
      <c r="CU74" s="50">
        <v>0</v>
      </c>
      <c r="CV74" s="50">
        <v>0</v>
      </c>
      <c r="CW74" s="50">
        <v>0</v>
      </c>
      <c r="CX74" s="50">
        <v>0</v>
      </c>
      <c r="CY74" s="408"/>
      <c r="CZ74" s="50">
        <v>0</v>
      </c>
      <c r="DA74" s="50">
        <v>0</v>
      </c>
      <c r="DB74" s="50">
        <v>0</v>
      </c>
      <c r="DC74" s="50">
        <v>0</v>
      </c>
      <c r="DD74" s="408"/>
      <c r="DE74" s="50">
        <v>0</v>
      </c>
      <c r="DF74" s="50">
        <v>0</v>
      </c>
      <c r="DG74" s="50">
        <v>0</v>
      </c>
      <c r="DH74" s="50">
        <v>0</v>
      </c>
      <c r="DI74" s="408"/>
      <c r="DJ74" s="50">
        <v>0</v>
      </c>
      <c r="DK74" s="50">
        <v>0</v>
      </c>
      <c r="DL74" s="50">
        <v>0</v>
      </c>
      <c r="DM74" s="50">
        <v>0</v>
      </c>
      <c r="DN74" s="408"/>
      <c r="DO74" s="50">
        <v>0</v>
      </c>
      <c r="DP74" s="50">
        <v>0</v>
      </c>
      <c r="DQ74" s="50">
        <v>0</v>
      </c>
      <c r="DR74" s="50">
        <v>0</v>
      </c>
      <c r="DS74" s="408"/>
      <c r="DT74" s="50">
        <v>0</v>
      </c>
      <c r="DU74" s="50">
        <v>0</v>
      </c>
      <c r="DV74" s="50">
        <v>0</v>
      </c>
      <c r="DW74" s="50">
        <v>0</v>
      </c>
      <c r="DX74" s="408"/>
      <c r="DY74" s="50">
        <v>0</v>
      </c>
      <c r="DZ74" s="50">
        <v>0</v>
      </c>
      <c r="EA74" s="50">
        <v>0</v>
      </c>
      <c r="EB74" s="50">
        <v>0</v>
      </c>
      <c r="EC74" s="408"/>
      <c r="ED74" s="50">
        <v>0</v>
      </c>
      <c r="EE74" s="50">
        <v>0</v>
      </c>
      <c r="EF74" s="50">
        <v>0</v>
      </c>
      <c r="EG74" s="50">
        <v>0</v>
      </c>
      <c r="EH74" s="408"/>
      <c r="EI74" s="50">
        <v>0</v>
      </c>
      <c r="EJ74" s="50">
        <v>0</v>
      </c>
      <c r="EK74" s="50">
        <v>0</v>
      </c>
      <c r="EL74" s="50">
        <v>0</v>
      </c>
      <c r="EM74" s="408"/>
      <c r="EN74" s="50">
        <v>0</v>
      </c>
      <c r="EO74" s="50">
        <v>0</v>
      </c>
      <c r="EP74" s="50">
        <v>0</v>
      </c>
      <c r="EQ74" s="50">
        <v>0</v>
      </c>
      <c r="ER74" s="408"/>
      <c r="ES74" s="50">
        <v>0</v>
      </c>
      <c r="ET74" s="50">
        <v>0</v>
      </c>
      <c r="EU74" s="50">
        <v>0</v>
      </c>
      <c r="EV74" s="50">
        <v>0</v>
      </c>
      <c r="EW74" s="408"/>
      <c r="EX74" s="50">
        <v>0</v>
      </c>
      <c r="EY74" s="50">
        <v>0</v>
      </c>
      <c r="EZ74" s="50">
        <v>0</v>
      </c>
      <c r="FA74" s="50">
        <v>0</v>
      </c>
      <c r="FB74" s="408"/>
      <c r="FC74" s="50">
        <v>0</v>
      </c>
      <c r="FD74" s="50">
        <v>0</v>
      </c>
      <c r="FE74" s="50">
        <v>0</v>
      </c>
      <c r="FF74" s="50">
        <v>0</v>
      </c>
      <c r="FG74" s="408"/>
      <c r="FH74" s="50">
        <v>0</v>
      </c>
      <c r="FI74" s="50">
        <v>0</v>
      </c>
      <c r="FJ74" s="50">
        <v>0</v>
      </c>
      <c r="FK74" s="50">
        <v>0</v>
      </c>
      <c r="FL74" s="408"/>
      <c r="FM74" s="50">
        <v>0</v>
      </c>
      <c r="FN74" s="50">
        <v>0</v>
      </c>
      <c r="FO74" s="50">
        <v>0</v>
      </c>
      <c r="FP74" s="50">
        <v>0</v>
      </c>
      <c r="FQ74" s="408"/>
      <c r="FR74" s="50">
        <v>0</v>
      </c>
      <c r="FS74" s="50">
        <v>0</v>
      </c>
      <c r="FT74" s="50">
        <v>0</v>
      </c>
      <c r="FU74" s="50">
        <v>0</v>
      </c>
      <c r="FV74" s="408"/>
      <c r="FW74" s="50">
        <v>0</v>
      </c>
      <c r="FX74" s="50">
        <v>0</v>
      </c>
      <c r="FY74" s="50">
        <v>0</v>
      </c>
      <c r="FZ74" s="50">
        <v>0</v>
      </c>
      <c r="GA74" s="408"/>
      <c r="GB74" s="50">
        <v>0</v>
      </c>
      <c r="GC74" s="50">
        <v>0</v>
      </c>
      <c r="GD74" s="50">
        <v>0</v>
      </c>
      <c r="GE74" s="50">
        <v>0</v>
      </c>
      <c r="GF74" s="408"/>
      <c r="GG74" s="50">
        <v>0</v>
      </c>
      <c r="GH74" s="50">
        <v>0</v>
      </c>
      <c r="GI74" s="50">
        <v>0</v>
      </c>
      <c r="GJ74" s="50">
        <v>0</v>
      </c>
      <c r="GK74" s="408"/>
      <c r="GL74" s="469"/>
      <c r="GN74" s="39"/>
      <c r="GO74" s="37"/>
      <c r="GU74" s="9"/>
      <c r="HD74" s="9"/>
      <c r="HM74" s="9"/>
      <c r="HV74" s="9"/>
      <c r="IE74" s="9"/>
      <c r="IN74" s="9"/>
      <c r="IW74" s="9"/>
      <c r="JF74" s="9"/>
      <c r="JO74" s="9"/>
      <c r="JX74" s="9"/>
      <c r="KG74" s="9"/>
      <c r="KP74" s="9"/>
      <c r="LQ74" s="9"/>
      <c r="LZ74" s="9"/>
      <c r="MI74" s="9"/>
      <c r="MR74" s="9"/>
      <c r="NA74" s="9"/>
      <c r="NJ74" s="9"/>
      <c r="NL74" s="9"/>
      <c r="NN74" s="9"/>
      <c r="NO74" s="21"/>
      <c r="NP74" s="9"/>
    </row>
    <row r="75" spans="1:380" ht="18">
      <c r="A75" s="84" t="s">
        <v>1560</v>
      </c>
      <c r="B75" s="46">
        <f>SUM(D75:ZZ75)</f>
        <v>53174.150000000009</v>
      </c>
      <c r="C75" s="42"/>
      <c r="D75" s="50">
        <v>0</v>
      </c>
      <c r="E75" s="50">
        <v>0</v>
      </c>
      <c r="F75" s="50">
        <v>287.7</v>
      </c>
      <c r="G75" s="50">
        <v>413.9</v>
      </c>
      <c r="H75" s="408"/>
      <c r="I75" s="50">
        <v>45.75</v>
      </c>
      <c r="J75" s="50">
        <v>0</v>
      </c>
      <c r="K75" s="50">
        <v>0</v>
      </c>
      <c r="L75" s="50">
        <v>200.10000000000002</v>
      </c>
      <c r="M75" s="408"/>
      <c r="N75" s="50">
        <v>102.25000000000006</v>
      </c>
      <c r="O75" s="50">
        <v>266.20000000000016</v>
      </c>
      <c r="P75" s="50">
        <v>383.47499999999997</v>
      </c>
      <c r="Q75" s="50">
        <v>566.69999999999982</v>
      </c>
      <c r="R75" s="408"/>
      <c r="S75" s="396">
        <v>18.525000000000091</v>
      </c>
      <c r="T75" s="50">
        <v>81.700000000000102</v>
      </c>
      <c r="U75" s="438">
        <v>288.37499999999983</v>
      </c>
      <c r="V75" s="50">
        <v>232.19999999999982</v>
      </c>
      <c r="W75" s="408"/>
      <c r="X75" s="50">
        <v>81.174999999999955</v>
      </c>
      <c r="Y75" s="50">
        <v>305.00000000000011</v>
      </c>
      <c r="Z75" s="50">
        <v>385.57500000000027</v>
      </c>
      <c r="AA75" s="50">
        <v>234.90000000000009</v>
      </c>
      <c r="AB75" s="408"/>
      <c r="AC75" s="50">
        <v>56.774999999999864</v>
      </c>
      <c r="AD75" s="50">
        <v>239.94999999999996</v>
      </c>
      <c r="AE75" s="50">
        <v>482.32499999999959</v>
      </c>
      <c r="AF75" s="50">
        <v>607.20000000000027</v>
      </c>
      <c r="AG75" s="408"/>
      <c r="AH75" s="50">
        <v>96.124999999999787</v>
      </c>
      <c r="AI75" s="50">
        <v>484.40000000000009</v>
      </c>
      <c r="AJ75" s="50">
        <v>853.2</v>
      </c>
      <c r="AK75" s="50">
        <v>711</v>
      </c>
      <c r="AL75" s="408"/>
      <c r="AM75" s="396">
        <v>101.47500000000002</v>
      </c>
      <c r="AN75" s="396">
        <v>206.40000000000032</v>
      </c>
      <c r="AO75" s="396">
        <v>251.02500000000055</v>
      </c>
      <c r="AP75" s="50">
        <v>653.10000000000127</v>
      </c>
      <c r="AQ75" s="408"/>
      <c r="AR75" s="50">
        <v>31.874999999999545</v>
      </c>
      <c r="AS75" s="50">
        <v>171.75000000000045</v>
      </c>
      <c r="AT75" s="50">
        <v>243.67500000000041</v>
      </c>
      <c r="AU75" s="50">
        <v>229.5</v>
      </c>
      <c r="AV75" s="408"/>
      <c r="AW75" s="50">
        <v>0</v>
      </c>
      <c r="AX75" s="50">
        <v>149.15000000000009</v>
      </c>
      <c r="AY75" s="50">
        <v>59.775000000000546</v>
      </c>
      <c r="AZ75" s="50">
        <v>853.00000000000091</v>
      </c>
      <c r="BA75" s="408"/>
      <c r="BB75" s="50">
        <v>0</v>
      </c>
      <c r="BC75" s="50">
        <v>272.50000000000023</v>
      </c>
      <c r="BD75" s="50">
        <v>231.89999999999986</v>
      </c>
      <c r="BE75" s="50">
        <v>547.40000000000009</v>
      </c>
      <c r="BF75" s="408"/>
      <c r="BG75" s="50">
        <v>71.849999999999</v>
      </c>
      <c r="BH75" s="50">
        <v>117.84999999999991</v>
      </c>
      <c r="BI75" s="50">
        <v>133.87500000000068</v>
      </c>
      <c r="BJ75" s="50">
        <v>271.8</v>
      </c>
      <c r="BK75" s="408"/>
      <c r="BL75" s="50">
        <v>0</v>
      </c>
      <c r="BM75" s="50">
        <v>109.79999999999973</v>
      </c>
      <c r="BN75" s="50">
        <v>322.5</v>
      </c>
      <c r="BO75" s="50">
        <v>249.89999999999998</v>
      </c>
      <c r="BP75" s="408"/>
      <c r="BQ75" s="50">
        <v>81.874999999999545</v>
      </c>
      <c r="BR75" s="50">
        <v>278.90000000000009</v>
      </c>
      <c r="BS75" s="50">
        <v>248.40000000000055</v>
      </c>
      <c r="BT75" s="50">
        <v>502.70000000000073</v>
      </c>
      <c r="BU75" s="408"/>
      <c r="BV75" s="50">
        <v>0</v>
      </c>
      <c r="BW75" s="50">
        <v>301.74999999999955</v>
      </c>
      <c r="BX75" s="50">
        <v>400.49999999999932</v>
      </c>
      <c r="BY75" s="50">
        <v>601.300000000002</v>
      </c>
      <c r="BZ75" s="408"/>
      <c r="CA75" s="50">
        <v>0</v>
      </c>
      <c r="CB75" s="50">
        <v>108.89999999999964</v>
      </c>
      <c r="CC75" s="50">
        <v>185.99999999999932</v>
      </c>
      <c r="CD75" s="50">
        <v>610.10000000000218</v>
      </c>
      <c r="CE75" s="408"/>
      <c r="CF75" s="50">
        <v>0</v>
      </c>
      <c r="CG75" s="50">
        <v>139.64999999999964</v>
      </c>
      <c r="CH75" s="50">
        <v>164.62500000000068</v>
      </c>
      <c r="CI75" s="50">
        <v>295.50000000000182</v>
      </c>
      <c r="CJ75" s="408"/>
      <c r="CK75" s="50">
        <v>15.374999999999091</v>
      </c>
      <c r="CL75" s="50">
        <v>187.74999999999955</v>
      </c>
      <c r="CM75" s="50">
        <v>24.299999999999045</v>
      </c>
      <c r="CN75" s="50">
        <v>351.9</v>
      </c>
      <c r="CO75" s="408"/>
      <c r="CP75" s="443">
        <v>129.02499999999964</v>
      </c>
      <c r="CQ75" s="443">
        <v>167.09999999999945</v>
      </c>
      <c r="CR75" s="443">
        <v>286.64999999999986</v>
      </c>
      <c r="CS75" s="50">
        <v>463.899999999996</v>
      </c>
      <c r="CT75" s="408"/>
      <c r="CU75" s="50">
        <v>0</v>
      </c>
      <c r="CV75" s="50">
        <v>119.04999999999927</v>
      </c>
      <c r="CW75" s="50">
        <v>204.90000000000123</v>
      </c>
      <c r="CX75" s="50">
        <v>465.39999999999782</v>
      </c>
      <c r="CY75" s="408"/>
      <c r="CZ75" s="50">
        <v>0</v>
      </c>
      <c r="DA75" s="50">
        <v>70.399999999997817</v>
      </c>
      <c r="DB75" s="50">
        <v>144.00000000000136</v>
      </c>
      <c r="DC75" s="50">
        <v>156.4</v>
      </c>
      <c r="DD75" s="408"/>
      <c r="DE75" s="443">
        <v>157.92499999999927</v>
      </c>
      <c r="DF75" s="443">
        <v>955.44999999999891</v>
      </c>
      <c r="DG75" s="443">
        <v>1748.6249999999995</v>
      </c>
      <c r="DH75" s="50">
        <v>1588.9000000000033</v>
      </c>
      <c r="DI75" s="408"/>
      <c r="DJ75" s="443">
        <v>176.99999999999977</v>
      </c>
      <c r="DK75" s="443">
        <v>238.80000000000109</v>
      </c>
      <c r="DL75" s="443">
        <v>617.47500000000355</v>
      </c>
      <c r="DM75" s="50">
        <v>762.00000000000182</v>
      </c>
      <c r="DN75" s="408"/>
      <c r="DO75" s="50">
        <v>0</v>
      </c>
      <c r="DP75" s="50">
        <v>159.85000000000036</v>
      </c>
      <c r="DQ75" s="50">
        <v>337.12500000000136</v>
      </c>
      <c r="DR75" s="50">
        <v>919.19999999999891</v>
      </c>
      <c r="DS75" s="408"/>
      <c r="DT75" s="50">
        <v>863.39999999999964</v>
      </c>
      <c r="DU75" s="50">
        <v>1834.4500000000062</v>
      </c>
      <c r="DV75" s="50">
        <v>3260.1750000000407</v>
      </c>
      <c r="DW75" s="50">
        <v>3509.0499999999938</v>
      </c>
      <c r="DX75" s="408"/>
      <c r="DY75" s="50">
        <v>0</v>
      </c>
      <c r="DZ75" s="443">
        <v>63.249999999998181</v>
      </c>
      <c r="EA75" s="443">
        <v>179.25000000000273</v>
      </c>
      <c r="EB75" s="50">
        <v>275.20000000000073</v>
      </c>
      <c r="EC75" s="408"/>
      <c r="ED75" s="50">
        <v>89.549999999999955</v>
      </c>
      <c r="EE75" s="50">
        <v>2.6000000000003638</v>
      </c>
      <c r="EF75" s="50">
        <v>120.82500000000164</v>
      </c>
      <c r="EG75" s="50">
        <v>125.20000000000073</v>
      </c>
      <c r="EH75" s="408"/>
      <c r="EI75" s="50">
        <v>102.89999999999918</v>
      </c>
      <c r="EJ75" s="50">
        <v>151.19999999999891</v>
      </c>
      <c r="EK75" s="50">
        <v>0</v>
      </c>
      <c r="EL75" s="50">
        <v>396.20000000000437</v>
      </c>
      <c r="EM75" s="408"/>
      <c r="EN75" s="50">
        <v>0</v>
      </c>
      <c r="EO75" s="50">
        <v>0</v>
      </c>
      <c r="EP75" s="50">
        <v>249.75000000000273</v>
      </c>
      <c r="EQ75" s="50">
        <v>267.29999999999927</v>
      </c>
      <c r="ER75" s="408"/>
      <c r="ES75" s="50">
        <v>416.64999999998736</v>
      </c>
      <c r="ET75" s="50">
        <v>1201.7999999999829</v>
      </c>
      <c r="EU75" s="50">
        <v>2352.3750000000009</v>
      </c>
      <c r="EV75" s="50">
        <v>3677.7999999999956</v>
      </c>
      <c r="EW75" s="408"/>
      <c r="EX75" s="443">
        <v>0.32499999999959073</v>
      </c>
      <c r="EY75" s="443">
        <v>70</v>
      </c>
      <c r="EZ75" s="443">
        <v>183.75000000000273</v>
      </c>
      <c r="FA75" s="50">
        <v>177.20000000000437</v>
      </c>
      <c r="FB75" s="408"/>
      <c r="FC75" s="50">
        <v>0</v>
      </c>
      <c r="FD75" s="50">
        <v>0</v>
      </c>
      <c r="FE75" s="50">
        <v>136.80000000000109</v>
      </c>
      <c r="FF75" s="50">
        <v>328.2</v>
      </c>
      <c r="FG75" s="408"/>
      <c r="FH75" s="50">
        <v>0</v>
      </c>
      <c r="FI75" s="50">
        <v>0</v>
      </c>
      <c r="FJ75" s="50">
        <v>231.22500000000491</v>
      </c>
      <c r="FK75" s="50">
        <v>164.75000000000364</v>
      </c>
      <c r="FL75" s="408"/>
      <c r="FM75" s="443">
        <v>53.049999999999955</v>
      </c>
      <c r="FN75" s="443">
        <v>215.02499999999964</v>
      </c>
      <c r="FO75" s="443">
        <v>320.32500000000437</v>
      </c>
      <c r="FP75" s="50">
        <v>398.40000000000003</v>
      </c>
      <c r="FQ75" s="408"/>
      <c r="FR75" s="50">
        <v>0</v>
      </c>
      <c r="FS75" s="50">
        <v>0</v>
      </c>
      <c r="FT75" s="50">
        <v>0</v>
      </c>
      <c r="FU75" s="50">
        <v>226.6000000000131</v>
      </c>
      <c r="FV75" s="408"/>
      <c r="FW75" s="474">
        <v>247.07499999999891</v>
      </c>
      <c r="FX75" s="474">
        <v>605</v>
      </c>
      <c r="FY75" s="474">
        <v>907.20000000000982</v>
      </c>
      <c r="FZ75" s="50">
        <v>1167.9999999999586</v>
      </c>
      <c r="GA75" s="408"/>
      <c r="GB75" s="50">
        <v>70.749999999999091</v>
      </c>
      <c r="GC75" s="50">
        <v>123.12499999999636</v>
      </c>
      <c r="GD75" s="50">
        <v>269.62500000000273</v>
      </c>
      <c r="GE75" s="50">
        <v>405.5</v>
      </c>
      <c r="GF75" s="408"/>
      <c r="GG75" s="50">
        <v>0</v>
      </c>
      <c r="GH75" s="50">
        <v>660.00000000000091</v>
      </c>
      <c r="GI75" s="50">
        <v>0</v>
      </c>
      <c r="GJ75" s="50">
        <v>0</v>
      </c>
      <c r="GK75" s="408"/>
      <c r="GL75" s="468"/>
      <c r="GN75" s="1"/>
      <c r="GO75" s="37"/>
      <c r="GT75" s="18"/>
      <c r="GU75" s="9"/>
      <c r="HC75" s="18"/>
      <c r="HD75" s="9"/>
      <c r="HM75" s="9"/>
      <c r="HV75" s="9"/>
      <c r="IE75" s="9"/>
      <c r="IN75" s="9"/>
      <c r="IW75" s="9"/>
      <c r="JF75" s="9"/>
      <c r="JO75" s="9"/>
      <c r="JX75" s="9"/>
      <c r="KG75" s="9"/>
      <c r="KP75" s="9"/>
      <c r="LQ75" s="9"/>
      <c r="LZ75" s="9"/>
      <c r="MI75" s="9"/>
      <c r="MR75" s="9"/>
      <c r="NA75" s="9"/>
      <c r="NJ75" s="9"/>
      <c r="NL75" s="9"/>
      <c r="NN75" s="9"/>
      <c r="NP75" s="9"/>
    </row>
    <row r="76" spans="1:380" ht="18">
      <c r="A76" s="84" t="s">
        <v>1562</v>
      </c>
      <c r="B76" s="46">
        <f>SUM(D76:ZZ76)</f>
        <v>49875.899999999972</v>
      </c>
      <c r="C76" s="42"/>
      <c r="D76" s="50">
        <v>0</v>
      </c>
      <c r="E76" s="50">
        <v>0</v>
      </c>
      <c r="F76" s="50">
        <v>234.78749999999997</v>
      </c>
      <c r="G76" s="50">
        <v>276.7</v>
      </c>
      <c r="H76" s="408"/>
      <c r="I76" s="50">
        <v>36.075000000000017</v>
      </c>
      <c r="J76" s="50">
        <v>0</v>
      </c>
      <c r="K76" s="50">
        <v>0</v>
      </c>
      <c r="L76" s="50">
        <v>71.499999999999943</v>
      </c>
      <c r="M76" s="408"/>
      <c r="N76" s="50">
        <v>123.59999999999997</v>
      </c>
      <c r="O76" s="50">
        <v>371.20000000000005</v>
      </c>
      <c r="P76" s="50">
        <v>347.96249999999998</v>
      </c>
      <c r="Q76" s="50">
        <v>548.80000000000018</v>
      </c>
      <c r="R76" s="408"/>
      <c r="S76" s="396">
        <v>73.39999999999992</v>
      </c>
      <c r="T76" s="50">
        <v>142.29999999999984</v>
      </c>
      <c r="U76" s="438">
        <v>274.72499999999997</v>
      </c>
      <c r="V76" s="50">
        <v>580.29999999999995</v>
      </c>
      <c r="W76" s="408"/>
      <c r="X76" s="50">
        <v>17.10000000000025</v>
      </c>
      <c r="Y76" s="50">
        <v>356.5</v>
      </c>
      <c r="Z76" s="50">
        <v>321.37500000000017</v>
      </c>
      <c r="AA76" s="50">
        <v>183</v>
      </c>
      <c r="AB76" s="408"/>
      <c r="AC76" s="50">
        <v>101.29999999999997</v>
      </c>
      <c r="AD76" s="50">
        <v>280.94999999999982</v>
      </c>
      <c r="AE76" s="50">
        <v>417.07500000000095</v>
      </c>
      <c r="AF76" s="50">
        <v>823.89999999999964</v>
      </c>
      <c r="AG76" s="408"/>
      <c r="AH76" s="50">
        <v>124.42500000000018</v>
      </c>
      <c r="AI76" s="50">
        <v>571.25</v>
      </c>
      <c r="AJ76" s="50">
        <v>663.22500000000082</v>
      </c>
      <c r="AK76" s="50">
        <v>245.099999999999</v>
      </c>
      <c r="AL76" s="408"/>
      <c r="AM76" s="396">
        <v>99.575000000000273</v>
      </c>
      <c r="AN76" s="396">
        <v>297.19999999999936</v>
      </c>
      <c r="AO76" s="396">
        <v>412.68750000000136</v>
      </c>
      <c r="AP76" s="50">
        <v>677.09999999999945</v>
      </c>
      <c r="AQ76" s="408"/>
      <c r="AR76" s="50">
        <v>59.700000000000728</v>
      </c>
      <c r="AS76" s="50">
        <v>253.64999999999918</v>
      </c>
      <c r="AT76" s="50">
        <v>426.00000000000153</v>
      </c>
      <c r="AU76" s="50">
        <v>491.2</v>
      </c>
      <c r="AV76" s="408"/>
      <c r="AW76" s="50">
        <v>0</v>
      </c>
      <c r="AX76" s="50">
        <v>104.60000000000036</v>
      </c>
      <c r="AY76" s="50">
        <v>144.52500000000191</v>
      </c>
      <c r="AZ76" s="50">
        <v>556.35000000000036</v>
      </c>
      <c r="BA76" s="408"/>
      <c r="BB76" s="50">
        <v>0</v>
      </c>
      <c r="BC76" s="50">
        <v>186.44999999999936</v>
      </c>
      <c r="BD76" s="50">
        <v>267.67500000000109</v>
      </c>
      <c r="BE76" s="50">
        <v>613.9</v>
      </c>
      <c r="BF76" s="408"/>
      <c r="BG76" s="50">
        <v>84.450000000000273</v>
      </c>
      <c r="BH76" s="50">
        <v>84.649999999999636</v>
      </c>
      <c r="BI76" s="50">
        <v>294.07500000000164</v>
      </c>
      <c r="BJ76" s="50">
        <v>416.8</v>
      </c>
      <c r="BK76" s="408"/>
      <c r="BL76" s="50">
        <v>0</v>
      </c>
      <c r="BM76" s="50">
        <v>6.5000000000004547</v>
      </c>
      <c r="BN76" s="50">
        <v>222.78750000000286</v>
      </c>
      <c r="BO76" s="50">
        <v>437</v>
      </c>
      <c r="BP76" s="408"/>
      <c r="BQ76" s="50">
        <v>50.700000000000273</v>
      </c>
      <c r="BR76" s="50">
        <v>223.40000000000055</v>
      </c>
      <c r="BS76" s="50">
        <v>225.78750000000218</v>
      </c>
      <c r="BT76" s="50">
        <v>593.69999999999982</v>
      </c>
      <c r="BU76" s="408"/>
      <c r="BV76" s="50">
        <v>0</v>
      </c>
      <c r="BW76" s="50">
        <v>309.30000000000018</v>
      </c>
      <c r="BX76" s="50">
        <v>341.55000000000109</v>
      </c>
      <c r="BY76" s="50">
        <v>292.19999999999891</v>
      </c>
      <c r="BZ76" s="408"/>
      <c r="CA76" s="50">
        <v>0</v>
      </c>
      <c r="CB76" s="50">
        <v>93.499999999996362</v>
      </c>
      <c r="CC76" s="50">
        <v>180.37499999999932</v>
      </c>
      <c r="CD76" s="50">
        <v>531.89999999999782</v>
      </c>
      <c r="CE76" s="408"/>
      <c r="CF76" s="50">
        <v>0</v>
      </c>
      <c r="CG76" s="50">
        <v>257.25</v>
      </c>
      <c r="CH76" s="50">
        <v>333.30000000000109</v>
      </c>
      <c r="CI76" s="50">
        <v>308.09999999999854</v>
      </c>
      <c r="CJ76" s="408"/>
      <c r="CK76" s="50">
        <v>15.249999999999545</v>
      </c>
      <c r="CL76" s="50">
        <v>240.25</v>
      </c>
      <c r="CM76" s="50">
        <v>340.31249999999727</v>
      </c>
      <c r="CN76" s="50">
        <v>261.40000000000003</v>
      </c>
      <c r="CO76" s="408"/>
      <c r="CP76" s="443">
        <v>152.75</v>
      </c>
      <c r="CQ76" s="443">
        <v>218.85000000000036</v>
      </c>
      <c r="CR76" s="443">
        <v>330.89999999999782</v>
      </c>
      <c r="CS76" s="50">
        <v>337.60000000000036</v>
      </c>
      <c r="CT76" s="408"/>
      <c r="CU76" s="50">
        <v>0</v>
      </c>
      <c r="CV76" s="50">
        <v>133.60000000000036</v>
      </c>
      <c r="CW76" s="50">
        <v>90.149999999999181</v>
      </c>
      <c r="CX76" s="50">
        <v>494.85000000000036</v>
      </c>
      <c r="CY76" s="408"/>
      <c r="CZ76" s="50">
        <v>0</v>
      </c>
      <c r="DA76" s="50">
        <v>93</v>
      </c>
      <c r="DB76" s="50">
        <v>183.97499999999945</v>
      </c>
      <c r="DC76" s="50">
        <v>183.9</v>
      </c>
      <c r="DD76" s="408"/>
      <c r="DE76" s="443">
        <v>259.37500000000045</v>
      </c>
      <c r="DF76" s="443">
        <v>1336.75</v>
      </c>
      <c r="DG76" s="443">
        <v>1335.3000000000006</v>
      </c>
      <c r="DH76" s="50">
        <v>759.29999999999745</v>
      </c>
      <c r="DI76" s="408"/>
      <c r="DJ76" s="443">
        <v>182.61250000000018</v>
      </c>
      <c r="DK76" s="443">
        <v>156.54999999999927</v>
      </c>
      <c r="DL76" s="443">
        <v>259.04999999999563</v>
      </c>
      <c r="DM76" s="50">
        <v>520</v>
      </c>
      <c r="DN76" s="408"/>
      <c r="DO76" s="50">
        <v>0</v>
      </c>
      <c r="DP76" s="50">
        <v>216.74999999999909</v>
      </c>
      <c r="DQ76" s="50">
        <v>255.44999999999891</v>
      </c>
      <c r="DR76" s="50">
        <v>819.00000000000182</v>
      </c>
      <c r="DS76" s="408"/>
      <c r="DT76" s="50">
        <v>910.76249999999959</v>
      </c>
      <c r="DU76" s="50">
        <v>1533.5999999999995</v>
      </c>
      <c r="DV76" s="50">
        <v>2346.412499999979</v>
      </c>
      <c r="DW76" s="50">
        <v>3250.1999999999971</v>
      </c>
      <c r="DX76" s="408"/>
      <c r="DY76" s="50">
        <v>0</v>
      </c>
      <c r="DZ76" s="443">
        <v>133.100000000004</v>
      </c>
      <c r="EA76" s="443">
        <v>211.49999999999454</v>
      </c>
      <c r="EB76" s="50">
        <v>202.49999999999636</v>
      </c>
      <c r="EC76" s="408"/>
      <c r="ED76" s="50">
        <v>105.87500000000045</v>
      </c>
      <c r="EE76" s="50">
        <v>260.30000000000291</v>
      </c>
      <c r="EF76" s="50">
        <v>296.77499999999509</v>
      </c>
      <c r="EG76" s="50">
        <v>247.39999999999054</v>
      </c>
      <c r="EH76" s="408"/>
      <c r="EI76" s="50">
        <v>167.625</v>
      </c>
      <c r="EJ76" s="50">
        <v>241.24999999999818</v>
      </c>
      <c r="EK76" s="50">
        <v>0</v>
      </c>
      <c r="EL76" s="50">
        <v>566.299999999992</v>
      </c>
      <c r="EM76" s="408"/>
      <c r="EN76" s="50">
        <v>0</v>
      </c>
      <c r="EO76" s="50">
        <v>0</v>
      </c>
      <c r="EP76" s="50">
        <v>140.47499999999673</v>
      </c>
      <c r="EQ76" s="50">
        <v>240.799999999992</v>
      </c>
      <c r="ER76" s="408"/>
      <c r="ES76" s="50">
        <v>423.150000000006</v>
      </c>
      <c r="ET76" s="50">
        <v>1213.2999999999956</v>
      </c>
      <c r="EU76" s="50">
        <v>2113.5</v>
      </c>
      <c r="EV76" s="50">
        <v>2446.6999999999898</v>
      </c>
      <c r="EW76" s="408"/>
      <c r="EX76" s="443">
        <v>23.499999999999773</v>
      </c>
      <c r="EY76" s="443">
        <v>111.89999999999964</v>
      </c>
      <c r="EZ76" s="443">
        <v>123.82499999999618</v>
      </c>
      <c r="FA76" s="50">
        <v>70.799999999988358</v>
      </c>
      <c r="FB76" s="408"/>
      <c r="FC76" s="50">
        <v>0</v>
      </c>
      <c r="FD76" s="50">
        <v>0</v>
      </c>
      <c r="FE76" s="50">
        <v>244.19999999999618</v>
      </c>
      <c r="FF76" s="50">
        <v>299.5</v>
      </c>
      <c r="FG76" s="408"/>
      <c r="FH76" s="50">
        <v>0</v>
      </c>
      <c r="FI76" s="50">
        <v>0</v>
      </c>
      <c r="FJ76" s="50">
        <v>252.82499999999618</v>
      </c>
      <c r="FK76" s="50">
        <v>44.399999999990541</v>
      </c>
      <c r="FL76" s="408"/>
      <c r="FM76" s="443">
        <v>12.250000000000455</v>
      </c>
      <c r="FN76" s="443">
        <v>283.02499999999964</v>
      </c>
      <c r="FO76" s="443">
        <v>197.99999999999727</v>
      </c>
      <c r="FP76" s="50">
        <v>327.60000000000002</v>
      </c>
      <c r="FQ76" s="408"/>
      <c r="FR76" s="50">
        <v>0</v>
      </c>
      <c r="FS76" s="50">
        <v>0</v>
      </c>
      <c r="FT76" s="50">
        <v>0</v>
      </c>
      <c r="FU76" s="50">
        <v>400.19999999998981</v>
      </c>
      <c r="FV76" s="408"/>
      <c r="FW76" s="474">
        <v>211.33749999999873</v>
      </c>
      <c r="FX76" s="474">
        <v>611.49999999999636</v>
      </c>
      <c r="FY76" s="474">
        <v>728.54999999999836</v>
      </c>
      <c r="FZ76" s="50">
        <v>1102.4000000000888</v>
      </c>
      <c r="GA76" s="408"/>
      <c r="GB76" s="50">
        <v>104.75000000000091</v>
      </c>
      <c r="GC76" s="50">
        <v>172.87499999999636</v>
      </c>
      <c r="GD76" s="50">
        <v>173.62499999999727</v>
      </c>
      <c r="GE76" s="50">
        <v>393</v>
      </c>
      <c r="GF76" s="408"/>
      <c r="GG76" s="50">
        <v>0</v>
      </c>
      <c r="GH76" s="50">
        <v>692.89999999999964</v>
      </c>
      <c r="GI76" s="50">
        <v>0</v>
      </c>
      <c r="GJ76" s="50">
        <v>0</v>
      </c>
      <c r="GK76" s="408"/>
      <c r="GL76" s="41"/>
      <c r="GN76" s="9"/>
      <c r="GO76" s="37"/>
      <c r="GT76" s="18"/>
      <c r="GU76" s="9"/>
      <c r="HC76" s="18"/>
      <c r="HD76" s="9"/>
      <c r="HM76" s="9"/>
      <c r="HV76" s="9"/>
      <c r="IE76" s="9"/>
      <c r="IN76" s="9"/>
      <c r="IW76" s="9"/>
      <c r="JF76" s="9"/>
      <c r="JO76" s="9"/>
      <c r="JX76" s="9"/>
      <c r="KG76" s="9"/>
      <c r="KP76" s="9"/>
      <c r="LQ76" s="9"/>
      <c r="LZ76" s="9"/>
      <c r="MI76" s="9"/>
      <c r="MR76" s="9"/>
      <c r="NA76" s="9"/>
      <c r="NJ76" s="9"/>
      <c r="NL76" s="9"/>
      <c r="NN76" s="9"/>
      <c r="NP76" s="9"/>
    </row>
    <row r="77" spans="1:380" ht="18">
      <c r="A77" s="40" t="s">
        <v>4012</v>
      </c>
      <c r="B77" s="46">
        <f>SUM(D77:ZZ77)</f>
        <v>453.79999999999995</v>
      </c>
      <c r="C77" s="42"/>
      <c r="D77" s="50">
        <v>0</v>
      </c>
      <c r="E77" s="50">
        <v>0</v>
      </c>
      <c r="F77" s="50">
        <v>0</v>
      </c>
      <c r="G77" s="50">
        <v>453.79999999999995</v>
      </c>
      <c r="H77" s="408"/>
      <c r="I77" s="50">
        <v>0</v>
      </c>
      <c r="J77" s="50">
        <v>0</v>
      </c>
      <c r="K77" s="50">
        <v>0</v>
      </c>
      <c r="L77" s="50">
        <v>0</v>
      </c>
      <c r="M77" s="408"/>
      <c r="N77" s="50">
        <v>0</v>
      </c>
      <c r="O77" s="50">
        <v>0</v>
      </c>
      <c r="P77" s="50">
        <v>0</v>
      </c>
      <c r="Q77" s="50">
        <v>0</v>
      </c>
      <c r="R77" s="408"/>
      <c r="S77" s="50">
        <v>0</v>
      </c>
      <c r="T77" s="50">
        <v>0</v>
      </c>
      <c r="U77" s="50">
        <v>0</v>
      </c>
      <c r="V77" s="50">
        <v>0</v>
      </c>
      <c r="W77" s="408"/>
      <c r="X77" s="50">
        <v>0</v>
      </c>
      <c r="Y77" s="50">
        <v>0</v>
      </c>
      <c r="Z77" s="50">
        <v>0</v>
      </c>
      <c r="AA77" s="50">
        <v>0</v>
      </c>
      <c r="AB77" s="408"/>
      <c r="AC77" s="50">
        <v>0</v>
      </c>
      <c r="AD77" s="50">
        <v>0</v>
      </c>
      <c r="AE77" s="50">
        <v>0</v>
      </c>
      <c r="AF77" s="50">
        <v>0</v>
      </c>
      <c r="AG77" s="408"/>
      <c r="AH77" s="50">
        <v>0</v>
      </c>
      <c r="AI77" s="50">
        <v>0</v>
      </c>
      <c r="AJ77" s="50">
        <v>0</v>
      </c>
      <c r="AK77" s="50">
        <v>0</v>
      </c>
      <c r="AL77" s="408"/>
      <c r="AM77" s="50">
        <v>0</v>
      </c>
      <c r="AN77" s="50">
        <v>0</v>
      </c>
      <c r="AO77" s="50">
        <v>0</v>
      </c>
      <c r="AP77" s="50">
        <v>0</v>
      </c>
      <c r="AQ77" s="408"/>
      <c r="AR77" s="50">
        <v>0</v>
      </c>
      <c r="AS77" s="50">
        <v>0</v>
      </c>
      <c r="AT77" s="50">
        <v>0</v>
      </c>
      <c r="AU77" s="50">
        <v>0</v>
      </c>
      <c r="AV77" s="408"/>
      <c r="AW77" s="50">
        <v>0</v>
      </c>
      <c r="AX77" s="50">
        <v>0</v>
      </c>
      <c r="AY77" s="50">
        <v>0</v>
      </c>
      <c r="AZ77" s="50">
        <v>0</v>
      </c>
      <c r="BA77" s="408"/>
      <c r="BB77" s="50">
        <v>0</v>
      </c>
      <c r="BC77" s="50">
        <v>0</v>
      </c>
      <c r="BD77" s="50">
        <v>0</v>
      </c>
      <c r="BE77" s="50">
        <v>0</v>
      </c>
      <c r="BF77" s="408"/>
      <c r="BG77" s="50">
        <v>0</v>
      </c>
      <c r="BH77" s="50">
        <v>0</v>
      </c>
      <c r="BI77" s="50">
        <v>0</v>
      </c>
      <c r="BJ77" s="50">
        <v>0</v>
      </c>
      <c r="BK77" s="408"/>
      <c r="BL77" s="50">
        <v>0</v>
      </c>
      <c r="BM77" s="50">
        <v>0</v>
      </c>
      <c r="BN77" s="50">
        <v>0</v>
      </c>
      <c r="BO77" s="50">
        <v>0</v>
      </c>
      <c r="BP77" s="408"/>
      <c r="BQ77" s="50">
        <v>0</v>
      </c>
      <c r="BR77" s="50">
        <v>0</v>
      </c>
      <c r="BS77" s="50">
        <v>0</v>
      </c>
      <c r="BT77" s="50">
        <v>0</v>
      </c>
      <c r="BU77" s="408"/>
      <c r="BV77" s="50">
        <v>0</v>
      </c>
      <c r="BW77" s="50">
        <v>0</v>
      </c>
      <c r="BX77" s="50">
        <v>0</v>
      </c>
      <c r="BY77" s="50">
        <v>0</v>
      </c>
      <c r="BZ77" s="408"/>
      <c r="CA77" s="50">
        <v>0</v>
      </c>
      <c r="CB77" s="50">
        <v>0</v>
      </c>
      <c r="CC77" s="50">
        <v>0</v>
      </c>
      <c r="CD77" s="50">
        <v>0</v>
      </c>
      <c r="CE77" s="408"/>
      <c r="CF77" s="50">
        <v>0</v>
      </c>
      <c r="CG77" s="50">
        <v>0</v>
      </c>
      <c r="CH77" s="50">
        <v>0</v>
      </c>
      <c r="CI77" s="50">
        <v>0</v>
      </c>
      <c r="CJ77" s="408"/>
      <c r="CK77" s="50">
        <v>0</v>
      </c>
      <c r="CL77" s="50">
        <v>0</v>
      </c>
      <c r="CM77" s="50">
        <v>0</v>
      </c>
      <c r="CN77" s="50">
        <v>0</v>
      </c>
      <c r="CO77" s="408"/>
      <c r="CP77" s="50">
        <v>0</v>
      </c>
      <c r="CQ77" s="50">
        <v>0</v>
      </c>
      <c r="CR77" s="50">
        <v>0</v>
      </c>
      <c r="CS77" s="50">
        <v>0</v>
      </c>
      <c r="CT77" s="408"/>
      <c r="CU77" s="50">
        <v>0</v>
      </c>
      <c r="CV77" s="50">
        <v>0</v>
      </c>
      <c r="CW77" s="50">
        <v>0</v>
      </c>
      <c r="CX77" s="50">
        <v>0</v>
      </c>
      <c r="CY77" s="408"/>
      <c r="CZ77" s="50">
        <v>0</v>
      </c>
      <c r="DA77" s="50">
        <v>0</v>
      </c>
      <c r="DB77" s="50">
        <v>0</v>
      </c>
      <c r="DC77" s="50">
        <v>0</v>
      </c>
      <c r="DD77" s="408"/>
      <c r="DE77" s="50">
        <v>0</v>
      </c>
      <c r="DF77" s="50">
        <v>0</v>
      </c>
      <c r="DG77" s="50">
        <v>0</v>
      </c>
      <c r="DH77" s="50">
        <v>0</v>
      </c>
      <c r="DI77" s="408"/>
      <c r="DJ77" s="50">
        <v>0</v>
      </c>
      <c r="DK77" s="50">
        <v>0</v>
      </c>
      <c r="DL77" s="50">
        <v>0</v>
      </c>
      <c r="DM77" s="50">
        <v>0</v>
      </c>
      <c r="DN77" s="408"/>
      <c r="DO77" s="50">
        <v>0</v>
      </c>
      <c r="DP77" s="50">
        <v>0</v>
      </c>
      <c r="DQ77" s="50">
        <v>0</v>
      </c>
      <c r="DR77" s="50">
        <v>0</v>
      </c>
      <c r="DS77" s="408"/>
      <c r="DT77" s="50">
        <v>0</v>
      </c>
      <c r="DU77" s="50">
        <v>0</v>
      </c>
      <c r="DV77" s="50">
        <v>0</v>
      </c>
      <c r="DW77" s="50">
        <v>0</v>
      </c>
      <c r="DX77" s="408"/>
      <c r="DY77" s="50">
        <v>0</v>
      </c>
      <c r="DZ77" s="50">
        <v>0</v>
      </c>
      <c r="EA77" s="50">
        <v>0</v>
      </c>
      <c r="EB77" s="50">
        <v>0</v>
      </c>
      <c r="EC77" s="408"/>
      <c r="ED77" s="50">
        <v>0</v>
      </c>
      <c r="EE77" s="50">
        <v>0</v>
      </c>
      <c r="EF77" s="50">
        <v>0</v>
      </c>
      <c r="EG77" s="50">
        <v>0</v>
      </c>
      <c r="EH77" s="408"/>
      <c r="EI77" s="50">
        <v>0</v>
      </c>
      <c r="EJ77" s="50">
        <v>0</v>
      </c>
      <c r="EK77" s="50">
        <v>0</v>
      </c>
      <c r="EL77" s="50">
        <v>0</v>
      </c>
      <c r="EM77" s="408"/>
      <c r="EN77" s="50">
        <v>0</v>
      </c>
      <c r="EO77" s="50">
        <v>0</v>
      </c>
      <c r="EP77" s="50">
        <v>0</v>
      </c>
      <c r="EQ77" s="50">
        <v>0</v>
      </c>
      <c r="ER77" s="408"/>
      <c r="ES77" s="50">
        <v>0</v>
      </c>
      <c r="ET77" s="50">
        <v>0</v>
      </c>
      <c r="EU77" s="50">
        <v>0</v>
      </c>
      <c r="EV77" s="50">
        <v>0</v>
      </c>
      <c r="EW77" s="408"/>
      <c r="EX77" s="50">
        <v>0</v>
      </c>
      <c r="EY77" s="50">
        <v>0</v>
      </c>
      <c r="EZ77" s="50">
        <v>0</v>
      </c>
      <c r="FA77" s="50">
        <v>0</v>
      </c>
      <c r="FB77" s="408"/>
      <c r="FC77" s="50">
        <v>0</v>
      </c>
      <c r="FD77" s="50">
        <v>0</v>
      </c>
      <c r="FE77" s="50">
        <v>0</v>
      </c>
      <c r="FF77" s="50">
        <v>0</v>
      </c>
      <c r="FG77" s="408"/>
      <c r="FH77" s="50">
        <v>0</v>
      </c>
      <c r="FI77" s="50">
        <v>0</v>
      </c>
      <c r="FJ77" s="50">
        <v>0</v>
      </c>
      <c r="FK77" s="50">
        <v>0</v>
      </c>
      <c r="FL77" s="408"/>
      <c r="FM77" s="50">
        <v>0</v>
      </c>
      <c r="FN77" s="50">
        <v>0</v>
      </c>
      <c r="FO77" s="50">
        <v>0</v>
      </c>
      <c r="FP77" s="50">
        <v>0</v>
      </c>
      <c r="FQ77" s="408"/>
      <c r="FR77" s="50">
        <v>0</v>
      </c>
      <c r="FS77" s="50">
        <v>0</v>
      </c>
      <c r="FT77" s="50">
        <v>0</v>
      </c>
      <c r="FU77" s="50">
        <v>0</v>
      </c>
      <c r="FV77" s="408"/>
      <c r="FW77" s="50">
        <v>0</v>
      </c>
      <c r="FX77" s="50">
        <v>0</v>
      </c>
      <c r="FY77" s="50">
        <v>0</v>
      </c>
      <c r="FZ77" s="50">
        <v>0</v>
      </c>
      <c r="GA77" s="408"/>
      <c r="GB77" s="50">
        <v>0</v>
      </c>
      <c r="GC77" s="50">
        <v>0</v>
      </c>
      <c r="GD77" s="50">
        <v>0</v>
      </c>
      <c r="GE77" s="50">
        <v>0</v>
      </c>
      <c r="GF77" s="408"/>
      <c r="GG77" s="50">
        <v>0</v>
      </c>
      <c r="GH77" s="50">
        <v>0</v>
      </c>
      <c r="GI77" s="50">
        <v>0</v>
      </c>
      <c r="GJ77" s="50">
        <v>0</v>
      </c>
      <c r="GK77" s="408"/>
      <c r="GL77" s="470"/>
      <c r="GN77" s="1"/>
      <c r="GO77" s="37"/>
      <c r="GU77" s="9"/>
      <c r="HD77" s="9"/>
      <c r="HM77" s="9"/>
      <c r="HV77" s="9"/>
      <c r="IE77" s="9"/>
      <c r="IN77" s="9"/>
      <c r="IW77" s="9"/>
      <c r="JF77" s="9"/>
      <c r="JO77" s="9"/>
      <c r="JX77" s="9"/>
      <c r="KG77" s="9"/>
      <c r="KP77" s="9"/>
      <c r="LQ77" s="9"/>
      <c r="LZ77" s="9"/>
      <c r="MI77" s="9"/>
      <c r="MR77" s="9"/>
      <c r="NA77" s="9"/>
      <c r="NJ77" s="9"/>
      <c r="NL77" s="9"/>
      <c r="NN77" s="9"/>
      <c r="NO77" s="21"/>
      <c r="NP77" s="9"/>
    </row>
    <row r="78" spans="1:380" s="39" customFormat="1" ht="18">
      <c r="A78" s="41" t="s">
        <v>2545</v>
      </c>
      <c r="B78" s="46">
        <f>SUM(D78:ZZ78)</f>
        <v>20828.425000000017</v>
      </c>
      <c r="C78" s="42"/>
      <c r="D78" s="50">
        <v>0</v>
      </c>
      <c r="E78" s="50">
        <v>0</v>
      </c>
      <c r="F78" s="50">
        <v>438.52500000000003</v>
      </c>
      <c r="G78" s="50">
        <v>215.6</v>
      </c>
      <c r="H78" s="408"/>
      <c r="I78" s="50">
        <v>0</v>
      </c>
      <c r="J78" s="50">
        <v>0</v>
      </c>
      <c r="K78" s="50">
        <v>0</v>
      </c>
      <c r="L78" s="50">
        <v>257.5</v>
      </c>
      <c r="M78" s="408"/>
      <c r="N78" s="50">
        <v>0</v>
      </c>
      <c r="O78" s="50">
        <v>0</v>
      </c>
      <c r="P78" s="50">
        <v>0</v>
      </c>
      <c r="Q78" s="50">
        <v>664.69999999999959</v>
      </c>
      <c r="R78" s="408"/>
      <c r="S78" s="396">
        <v>0</v>
      </c>
      <c r="T78" s="50">
        <v>0</v>
      </c>
      <c r="U78" s="438">
        <v>0</v>
      </c>
      <c r="V78" s="50">
        <v>244</v>
      </c>
      <c r="W78" s="408"/>
      <c r="X78" s="50">
        <v>0</v>
      </c>
      <c r="Y78" s="50">
        <v>0</v>
      </c>
      <c r="Z78" s="50">
        <v>0</v>
      </c>
      <c r="AA78" s="50">
        <v>49.399999999999636</v>
      </c>
      <c r="AB78" s="408"/>
      <c r="AC78" s="50">
        <v>0</v>
      </c>
      <c r="AD78" s="50">
        <v>0</v>
      </c>
      <c r="AE78" s="50">
        <v>0</v>
      </c>
      <c r="AF78" s="50">
        <v>585.09999999999991</v>
      </c>
      <c r="AG78" s="408"/>
      <c r="AH78" s="50">
        <v>0</v>
      </c>
      <c r="AI78" s="50">
        <v>0</v>
      </c>
      <c r="AJ78" s="50">
        <v>0</v>
      </c>
      <c r="AK78" s="50">
        <v>604.34999999999991</v>
      </c>
      <c r="AL78" s="408"/>
      <c r="AM78" s="396">
        <v>0</v>
      </c>
      <c r="AN78" s="396">
        <v>0</v>
      </c>
      <c r="AO78" s="396">
        <v>0</v>
      </c>
      <c r="AP78" s="50">
        <v>710.05000000000109</v>
      </c>
      <c r="AQ78" s="408"/>
      <c r="AR78" s="50">
        <v>0</v>
      </c>
      <c r="AS78" s="50">
        <v>0</v>
      </c>
      <c r="AT78" s="50">
        <v>0</v>
      </c>
      <c r="AU78" s="50">
        <v>136.5</v>
      </c>
      <c r="AV78" s="408"/>
      <c r="AW78" s="50">
        <v>0</v>
      </c>
      <c r="AX78" s="50">
        <v>0</v>
      </c>
      <c r="AY78" s="50">
        <v>0</v>
      </c>
      <c r="AZ78" s="50">
        <v>909.60000000000218</v>
      </c>
      <c r="BA78" s="408"/>
      <c r="BB78" s="50">
        <v>0</v>
      </c>
      <c r="BC78" s="50">
        <v>0</v>
      </c>
      <c r="BD78" s="50">
        <v>0</v>
      </c>
      <c r="BE78" s="50">
        <v>707.8</v>
      </c>
      <c r="BF78" s="408"/>
      <c r="BG78" s="50">
        <v>0</v>
      </c>
      <c r="BH78" s="50">
        <v>0</v>
      </c>
      <c r="BI78" s="50">
        <v>0</v>
      </c>
      <c r="BJ78" s="50">
        <v>500.5</v>
      </c>
      <c r="BK78" s="408"/>
      <c r="BL78" s="50">
        <v>0</v>
      </c>
      <c r="BM78" s="50">
        <v>0</v>
      </c>
      <c r="BN78" s="50">
        <v>0</v>
      </c>
      <c r="BO78" s="50">
        <v>201.3</v>
      </c>
      <c r="BP78" s="408"/>
      <c r="BQ78" s="50">
        <v>0</v>
      </c>
      <c r="BR78" s="50">
        <v>0</v>
      </c>
      <c r="BS78" s="50">
        <v>0</v>
      </c>
      <c r="BT78" s="50">
        <v>588.85000000000218</v>
      </c>
      <c r="BU78" s="408"/>
      <c r="BV78" s="50">
        <v>0</v>
      </c>
      <c r="BW78" s="50">
        <v>0</v>
      </c>
      <c r="BX78" s="50">
        <v>0</v>
      </c>
      <c r="BY78" s="50">
        <v>149.300000000002</v>
      </c>
      <c r="BZ78" s="408"/>
      <c r="CA78" s="50">
        <v>0</v>
      </c>
      <c r="CB78" s="50">
        <v>0</v>
      </c>
      <c r="CC78" s="50">
        <v>0</v>
      </c>
      <c r="CD78" s="50">
        <v>533.25000000000182</v>
      </c>
      <c r="CE78" s="408"/>
      <c r="CF78" s="50">
        <v>0</v>
      </c>
      <c r="CG78" s="50">
        <v>0</v>
      </c>
      <c r="CH78" s="50">
        <v>0</v>
      </c>
      <c r="CI78" s="50">
        <v>144</v>
      </c>
      <c r="CJ78" s="408"/>
      <c r="CK78" s="50">
        <v>0</v>
      </c>
      <c r="CL78" s="50">
        <v>0</v>
      </c>
      <c r="CM78" s="50">
        <v>0</v>
      </c>
      <c r="CN78" s="50">
        <v>293.39999999999998</v>
      </c>
      <c r="CO78" s="408"/>
      <c r="CP78" s="443">
        <v>0</v>
      </c>
      <c r="CQ78" s="443">
        <v>0</v>
      </c>
      <c r="CR78" s="443">
        <v>0</v>
      </c>
      <c r="CS78" s="50">
        <v>254.39999999999964</v>
      </c>
      <c r="CT78" s="408"/>
      <c r="CU78" s="50">
        <v>0</v>
      </c>
      <c r="CV78" s="50">
        <v>0</v>
      </c>
      <c r="CW78" s="50">
        <v>0</v>
      </c>
      <c r="CX78" s="50">
        <v>417.39999999999782</v>
      </c>
      <c r="CY78" s="408"/>
      <c r="CZ78" s="50">
        <v>0</v>
      </c>
      <c r="DA78" s="50">
        <v>0</v>
      </c>
      <c r="DB78" s="50">
        <v>0</v>
      </c>
      <c r="DC78" s="50">
        <v>270</v>
      </c>
      <c r="DD78" s="408"/>
      <c r="DE78" s="443">
        <v>0</v>
      </c>
      <c r="DF78" s="443">
        <v>0</v>
      </c>
      <c r="DG78" s="443">
        <v>0</v>
      </c>
      <c r="DH78" s="50">
        <v>1668.2999999999993</v>
      </c>
      <c r="DI78" s="408"/>
      <c r="DJ78" s="443">
        <v>0</v>
      </c>
      <c r="DK78" s="443">
        <v>0</v>
      </c>
      <c r="DL78" s="443">
        <v>0</v>
      </c>
      <c r="DM78" s="50">
        <v>547.69999999999709</v>
      </c>
      <c r="DN78" s="408"/>
      <c r="DO78" s="50">
        <v>0</v>
      </c>
      <c r="DP78" s="50">
        <v>0</v>
      </c>
      <c r="DQ78" s="50">
        <v>0</v>
      </c>
      <c r="DR78" s="50">
        <v>544.89999999999782</v>
      </c>
      <c r="DS78" s="408"/>
      <c r="DT78" s="50">
        <v>0</v>
      </c>
      <c r="DU78" s="50">
        <v>0</v>
      </c>
      <c r="DV78" s="50">
        <v>0</v>
      </c>
      <c r="DW78" s="50">
        <v>2811.4999999999982</v>
      </c>
      <c r="DX78" s="408"/>
      <c r="DY78" s="50">
        <v>0</v>
      </c>
      <c r="DZ78" s="443">
        <v>0</v>
      </c>
      <c r="EA78" s="443">
        <v>0</v>
      </c>
      <c r="EB78" s="50">
        <v>283.10000000000218</v>
      </c>
      <c r="EC78" s="408"/>
      <c r="ED78" s="50">
        <v>0</v>
      </c>
      <c r="EE78" s="50">
        <v>0</v>
      </c>
      <c r="EF78" s="50">
        <v>0</v>
      </c>
      <c r="EG78" s="50">
        <v>189.10000000000218</v>
      </c>
      <c r="EH78" s="408"/>
      <c r="EI78" s="50">
        <v>0</v>
      </c>
      <c r="EJ78" s="50">
        <v>0</v>
      </c>
      <c r="EK78" s="50">
        <v>0</v>
      </c>
      <c r="EL78" s="50">
        <v>284</v>
      </c>
      <c r="EM78" s="408"/>
      <c r="EN78" s="50">
        <v>0</v>
      </c>
      <c r="EO78" s="50">
        <v>0</v>
      </c>
      <c r="EP78" s="50">
        <v>0</v>
      </c>
      <c r="EQ78" s="50">
        <v>359.79999999999927</v>
      </c>
      <c r="ER78" s="408"/>
      <c r="ES78" s="50">
        <v>0</v>
      </c>
      <c r="ET78" s="50">
        <v>0</v>
      </c>
      <c r="EU78" s="50">
        <v>0</v>
      </c>
      <c r="EV78" s="50">
        <v>1605.6000000000022</v>
      </c>
      <c r="EW78" s="408"/>
      <c r="EX78" s="443">
        <v>0</v>
      </c>
      <c r="EY78" s="443">
        <v>0</v>
      </c>
      <c r="EZ78" s="443">
        <v>0</v>
      </c>
      <c r="FA78" s="50">
        <v>225</v>
      </c>
      <c r="FB78" s="408"/>
      <c r="FC78" s="50">
        <v>0</v>
      </c>
      <c r="FD78" s="50">
        <v>0</v>
      </c>
      <c r="FE78" s="50">
        <v>0</v>
      </c>
      <c r="FF78" s="50">
        <v>420.1</v>
      </c>
      <c r="FG78" s="408"/>
      <c r="FH78" s="50">
        <v>0</v>
      </c>
      <c r="FI78" s="50">
        <v>0</v>
      </c>
      <c r="FJ78" s="50">
        <v>0</v>
      </c>
      <c r="FK78" s="50">
        <v>418.89999999999782</v>
      </c>
      <c r="FL78" s="408"/>
      <c r="FM78" s="443">
        <v>0</v>
      </c>
      <c r="FN78" s="443">
        <v>0</v>
      </c>
      <c r="FO78" s="443">
        <v>0</v>
      </c>
      <c r="FP78" s="50">
        <v>522.30000000000007</v>
      </c>
      <c r="FQ78" s="408"/>
      <c r="FR78" s="50">
        <v>0</v>
      </c>
      <c r="FS78" s="50">
        <v>0</v>
      </c>
      <c r="FT78" s="50">
        <v>0</v>
      </c>
      <c r="FU78" s="50">
        <v>217.29999999999563</v>
      </c>
      <c r="FV78" s="408"/>
      <c r="FW78" s="474">
        <v>0</v>
      </c>
      <c r="FX78" s="474">
        <v>0</v>
      </c>
      <c r="FY78" s="474">
        <v>0</v>
      </c>
      <c r="FZ78" s="50">
        <v>1500.8000000000247</v>
      </c>
      <c r="GA78" s="408"/>
      <c r="GB78" s="50">
        <v>0</v>
      </c>
      <c r="GC78" s="50">
        <v>0</v>
      </c>
      <c r="GD78" s="50">
        <v>0</v>
      </c>
      <c r="GE78" s="50">
        <v>354.5</v>
      </c>
      <c r="GF78" s="408"/>
      <c r="GG78" s="50">
        <v>0</v>
      </c>
      <c r="GH78" s="50">
        <v>0</v>
      </c>
      <c r="GI78" s="50">
        <v>0</v>
      </c>
      <c r="GJ78" s="50">
        <v>0</v>
      </c>
      <c r="GK78" s="408"/>
      <c r="GL78" s="41"/>
      <c r="GM78"/>
      <c r="GN78" s="9"/>
      <c r="GO78" s="37"/>
      <c r="GT78" s="143"/>
      <c r="GU78" s="402"/>
      <c r="HC78" s="143"/>
      <c r="HD78" s="402"/>
      <c r="HM78" s="402"/>
      <c r="HV78" s="402"/>
      <c r="IE78" s="402"/>
      <c r="IN78" s="402"/>
      <c r="IW78" s="402"/>
      <c r="JF78" s="402"/>
      <c r="JO78" s="402"/>
      <c r="JX78" s="402"/>
      <c r="KG78" s="402"/>
      <c r="KP78" s="402"/>
      <c r="LQ78" s="402"/>
      <c r="LZ78" s="402"/>
      <c r="MI78" s="402"/>
      <c r="MR78" s="402"/>
      <c r="NA78" s="402"/>
      <c r="NJ78" s="402"/>
      <c r="NP78" s="37"/>
    </row>
    <row r="79" spans="1:380" ht="18">
      <c r="A79" s="41" t="s">
        <v>703</v>
      </c>
      <c r="B79" s="46">
        <f>SUM(D79:ZZ79)</f>
        <v>59430.237500000199</v>
      </c>
      <c r="C79" s="42"/>
      <c r="D79" s="50">
        <v>0</v>
      </c>
      <c r="E79" s="50">
        <v>0</v>
      </c>
      <c r="F79" s="50">
        <v>540.97499999999991</v>
      </c>
      <c r="G79" s="50">
        <v>350.70000000000005</v>
      </c>
      <c r="H79" s="408"/>
      <c r="I79" s="50">
        <v>24.25</v>
      </c>
      <c r="J79" s="50">
        <v>0</v>
      </c>
      <c r="K79" s="50">
        <v>0</v>
      </c>
      <c r="L79" s="50">
        <v>108.19999999999993</v>
      </c>
      <c r="M79" s="408"/>
      <c r="N79" s="50">
        <v>98.400000000000034</v>
      </c>
      <c r="O79" s="50">
        <v>258.89999999999998</v>
      </c>
      <c r="P79" s="50">
        <v>445.5374999999998</v>
      </c>
      <c r="Q79" s="50">
        <v>488.70000000000073</v>
      </c>
      <c r="R79" s="408"/>
      <c r="S79" s="396">
        <v>25.500000000000057</v>
      </c>
      <c r="T79" s="50">
        <v>129.04999999999984</v>
      </c>
      <c r="U79" s="438">
        <v>246</v>
      </c>
      <c r="V79" s="50">
        <v>299</v>
      </c>
      <c r="W79" s="408"/>
      <c r="X79" s="50">
        <v>14.799999999999841</v>
      </c>
      <c r="Y79" s="50">
        <v>292.59999999999991</v>
      </c>
      <c r="Z79" s="50">
        <v>414.22499999999877</v>
      </c>
      <c r="AA79" s="50">
        <v>169.20000000000073</v>
      </c>
      <c r="AB79" s="408"/>
      <c r="AC79" s="50">
        <v>122.29999999999997</v>
      </c>
      <c r="AD79" s="50">
        <v>356.84999999999945</v>
      </c>
      <c r="AE79" s="50">
        <v>546.59999999999945</v>
      </c>
      <c r="AF79" s="50">
        <v>1156.400000000001</v>
      </c>
      <c r="AG79" s="408"/>
      <c r="AH79" s="50">
        <v>105.57500000000003</v>
      </c>
      <c r="AI79" s="50">
        <v>454.90000000000009</v>
      </c>
      <c r="AJ79" s="50">
        <v>767.17499999999893</v>
      </c>
      <c r="AK79" s="50">
        <v>779.30000000000155</v>
      </c>
      <c r="AL79" s="408"/>
      <c r="AM79" s="396">
        <v>90.299999999999841</v>
      </c>
      <c r="AN79" s="396">
        <v>263.49999999999977</v>
      </c>
      <c r="AO79" s="396">
        <v>226.61249999999973</v>
      </c>
      <c r="AP79" s="50">
        <v>515.050000000002</v>
      </c>
      <c r="AQ79" s="408"/>
      <c r="AR79" s="50">
        <v>28.024999999999636</v>
      </c>
      <c r="AS79" s="50">
        <v>299.04999999999973</v>
      </c>
      <c r="AT79" s="50">
        <v>375.97499999999945</v>
      </c>
      <c r="AU79" s="50">
        <v>409.2</v>
      </c>
      <c r="AV79" s="408"/>
      <c r="AW79" s="50">
        <v>0</v>
      </c>
      <c r="AX79" s="50">
        <v>177.14999999999827</v>
      </c>
      <c r="AY79" s="50">
        <v>510.82499999999618</v>
      </c>
      <c r="AZ79" s="50">
        <v>889.00000000000182</v>
      </c>
      <c r="BA79" s="408"/>
      <c r="BB79" s="50">
        <v>0</v>
      </c>
      <c r="BC79" s="50">
        <v>169.99999999999909</v>
      </c>
      <c r="BD79" s="50">
        <v>205.64999999999986</v>
      </c>
      <c r="BE79" s="50">
        <v>545.75</v>
      </c>
      <c r="BF79" s="408"/>
      <c r="BG79" s="50">
        <v>35.024999999999181</v>
      </c>
      <c r="BH79" s="50">
        <v>191.39999999999873</v>
      </c>
      <c r="BI79" s="50">
        <v>171.97499999999945</v>
      </c>
      <c r="BJ79" s="50">
        <v>280</v>
      </c>
      <c r="BK79" s="408"/>
      <c r="BL79" s="50">
        <v>0</v>
      </c>
      <c r="BM79" s="50">
        <v>106.14999999999918</v>
      </c>
      <c r="BN79" s="50">
        <v>144.18749999999659</v>
      </c>
      <c r="BO79" s="50">
        <v>323.3</v>
      </c>
      <c r="BP79" s="408"/>
      <c r="BQ79" s="50">
        <v>85.099999999999</v>
      </c>
      <c r="BR79" s="50">
        <v>234.49999999999955</v>
      </c>
      <c r="BS79" s="50">
        <v>156.93749999999659</v>
      </c>
      <c r="BT79" s="50">
        <v>556.20000000000073</v>
      </c>
      <c r="BU79" s="408"/>
      <c r="BV79" s="50">
        <v>0</v>
      </c>
      <c r="BW79" s="50">
        <v>419.349999999999</v>
      </c>
      <c r="BX79" s="50">
        <v>391.12499999999659</v>
      </c>
      <c r="BY79" s="50">
        <v>645.30000000000473</v>
      </c>
      <c r="BZ79" s="408"/>
      <c r="CA79" s="50">
        <v>0</v>
      </c>
      <c r="CB79" s="50">
        <v>230.45000000000437</v>
      </c>
      <c r="CC79" s="50">
        <v>146.24999999999795</v>
      </c>
      <c r="CD79" s="50">
        <v>476.40000000000509</v>
      </c>
      <c r="CE79" s="408"/>
      <c r="CF79" s="50">
        <v>0</v>
      </c>
      <c r="CG79" s="50">
        <v>247.74999999999955</v>
      </c>
      <c r="CH79" s="50">
        <v>90.974999999997408</v>
      </c>
      <c r="CI79" s="50">
        <v>300.00000000000364</v>
      </c>
      <c r="CJ79" s="408"/>
      <c r="CK79" s="50">
        <v>53.200000000000273</v>
      </c>
      <c r="CL79" s="50">
        <v>281.29999999999927</v>
      </c>
      <c r="CM79" s="50">
        <v>233.06249999999864</v>
      </c>
      <c r="CN79" s="50">
        <v>275.10000000000002</v>
      </c>
      <c r="CO79" s="408"/>
      <c r="CP79" s="443">
        <v>165.14999999999964</v>
      </c>
      <c r="CQ79" s="443">
        <v>293.00000000000091</v>
      </c>
      <c r="CR79" s="443">
        <v>388.79999999999836</v>
      </c>
      <c r="CS79" s="50">
        <v>314.10000000000218</v>
      </c>
      <c r="CT79" s="408"/>
      <c r="CU79" s="50">
        <v>0</v>
      </c>
      <c r="CV79" s="50">
        <v>211.94999999999982</v>
      </c>
      <c r="CW79" s="50">
        <v>191.17499999999973</v>
      </c>
      <c r="CX79" s="50">
        <v>728.20000000000073</v>
      </c>
      <c r="CY79" s="408"/>
      <c r="CZ79" s="50">
        <v>0</v>
      </c>
      <c r="DA79" s="50">
        <v>200.95000000000437</v>
      </c>
      <c r="DB79" s="50">
        <v>98.999999999997272</v>
      </c>
      <c r="DC79" s="50">
        <v>53.3</v>
      </c>
      <c r="DD79" s="408"/>
      <c r="DE79" s="443">
        <v>103.57499999999891</v>
      </c>
      <c r="DF79" s="443">
        <v>696</v>
      </c>
      <c r="DG79" s="443">
        <v>2320.3499999999995</v>
      </c>
      <c r="DH79" s="50">
        <v>1836.5999999999985</v>
      </c>
      <c r="DI79" s="408"/>
      <c r="DJ79" s="443">
        <v>238.71250000000055</v>
      </c>
      <c r="DK79" s="443">
        <v>316.59999999999945</v>
      </c>
      <c r="DL79" s="443">
        <v>428.17499999999836</v>
      </c>
      <c r="DM79" s="50">
        <v>859.70000000000255</v>
      </c>
      <c r="DN79" s="408"/>
      <c r="DO79" s="50">
        <v>0</v>
      </c>
      <c r="DP79" s="50">
        <v>275.75000000000273</v>
      </c>
      <c r="DQ79" s="50">
        <v>622.80000000000246</v>
      </c>
      <c r="DR79" s="50">
        <v>990.20000000000618</v>
      </c>
      <c r="DS79" s="408"/>
      <c r="DT79" s="50">
        <v>1081.4374999999998</v>
      </c>
      <c r="DU79" s="50">
        <v>1703.8000000000566</v>
      </c>
      <c r="DV79" s="50">
        <v>3122.5125000000098</v>
      </c>
      <c r="DW79" s="50">
        <v>5032.3499999999985</v>
      </c>
      <c r="DX79" s="408"/>
      <c r="DY79" s="50">
        <v>0</v>
      </c>
      <c r="DZ79" s="443">
        <v>145.75000000000364</v>
      </c>
      <c r="EA79" s="443">
        <v>252.30000000000109</v>
      </c>
      <c r="EB79" s="50">
        <v>321.00000000000364</v>
      </c>
      <c r="EC79" s="408"/>
      <c r="ED79" s="50">
        <v>100.57499999999982</v>
      </c>
      <c r="EE79" s="50">
        <v>165.70000000000255</v>
      </c>
      <c r="EF79" s="50">
        <v>317.77500000000327</v>
      </c>
      <c r="EG79" s="50">
        <v>455.50000000000364</v>
      </c>
      <c r="EH79" s="408"/>
      <c r="EI79" s="50">
        <v>138.85000000000036</v>
      </c>
      <c r="EJ79" s="50">
        <v>180.95000000000618</v>
      </c>
      <c r="EK79" s="50">
        <v>0</v>
      </c>
      <c r="EL79" s="50">
        <v>274.69999999999709</v>
      </c>
      <c r="EM79" s="408"/>
      <c r="EN79" s="50">
        <v>0</v>
      </c>
      <c r="EO79" s="50">
        <v>0</v>
      </c>
      <c r="EP79" s="50">
        <v>228.75000000000273</v>
      </c>
      <c r="EQ79" s="50">
        <v>88.900000000001455</v>
      </c>
      <c r="ER79" s="408"/>
      <c r="ES79" s="50">
        <v>458.72499999998854</v>
      </c>
      <c r="ET79" s="50">
        <v>954.35000000012769</v>
      </c>
      <c r="EU79" s="50">
        <v>3583.2749999999996</v>
      </c>
      <c r="EV79" s="50">
        <v>3317.3999999999905</v>
      </c>
      <c r="EW79" s="408"/>
      <c r="EX79" s="443">
        <v>10.500000000000682</v>
      </c>
      <c r="EY79" s="443">
        <v>206.85000000000582</v>
      </c>
      <c r="EZ79" s="443">
        <v>181.20000000000437</v>
      </c>
      <c r="FA79" s="50">
        <v>27.299999999995634</v>
      </c>
      <c r="FB79" s="408"/>
      <c r="FC79" s="50">
        <v>0</v>
      </c>
      <c r="FD79" s="50">
        <v>0</v>
      </c>
      <c r="FE79" s="50">
        <v>85.125000000005457</v>
      </c>
      <c r="FF79" s="50">
        <v>235.5</v>
      </c>
      <c r="FG79" s="408"/>
      <c r="FH79" s="50">
        <v>0</v>
      </c>
      <c r="FI79" s="50">
        <v>0</v>
      </c>
      <c r="FJ79" s="50">
        <v>336.37500000000273</v>
      </c>
      <c r="FK79" s="50">
        <v>450.09999999999127</v>
      </c>
      <c r="FL79" s="408"/>
      <c r="FM79" s="443">
        <v>12.249999999999773</v>
      </c>
      <c r="FN79" s="443">
        <v>273.17500000000655</v>
      </c>
      <c r="FO79" s="443">
        <v>306.97500000000491</v>
      </c>
      <c r="FP79" s="50">
        <v>692.4</v>
      </c>
      <c r="FQ79" s="408"/>
      <c r="FR79" s="50">
        <v>0</v>
      </c>
      <c r="FS79" s="50">
        <v>0</v>
      </c>
      <c r="FT79" s="50">
        <v>0</v>
      </c>
      <c r="FU79" s="50">
        <v>490.49999999999636</v>
      </c>
      <c r="FV79" s="408"/>
      <c r="FW79" s="474">
        <v>176.03750000000036</v>
      </c>
      <c r="FX79" s="474">
        <v>499.65000000000873</v>
      </c>
      <c r="FY79" s="474">
        <v>573.30000000000382</v>
      </c>
      <c r="FZ79" s="50">
        <v>1138.1499999999753</v>
      </c>
      <c r="GA79" s="408"/>
      <c r="GB79" s="50">
        <v>75.499999999998181</v>
      </c>
      <c r="GC79" s="50">
        <v>174.62500000001091</v>
      </c>
      <c r="GD79" s="50">
        <v>171.37500000000273</v>
      </c>
      <c r="GE79" s="50">
        <v>433.5</v>
      </c>
      <c r="GF79" s="408"/>
      <c r="GG79" s="50">
        <v>0</v>
      </c>
      <c r="GH79" s="50">
        <v>644.90000000000327</v>
      </c>
      <c r="GI79" s="50">
        <v>0</v>
      </c>
      <c r="GJ79" s="50">
        <v>0</v>
      </c>
      <c r="GK79" s="408"/>
      <c r="GL79" s="469"/>
      <c r="GN79" s="9"/>
      <c r="GO79" s="37"/>
      <c r="GT79" s="18"/>
      <c r="GU79" s="9"/>
      <c r="HC79" s="18"/>
      <c r="HD79" s="9"/>
      <c r="HM79" s="9"/>
      <c r="HV79" s="9"/>
      <c r="IE79" s="9"/>
      <c r="IN79" s="9"/>
      <c r="IW79" s="9"/>
      <c r="JF79" s="9"/>
      <c r="JO79" s="9"/>
      <c r="JX79" s="9"/>
      <c r="KG79" s="9"/>
      <c r="KP79" s="9"/>
      <c r="LQ79" s="9"/>
      <c r="LZ79" s="9"/>
      <c r="MI79" s="9"/>
      <c r="MR79" s="9"/>
      <c r="NA79" s="9"/>
      <c r="NJ79" s="9"/>
      <c r="NL79" s="9"/>
      <c r="NN79" s="9"/>
      <c r="NP79" s="9"/>
    </row>
    <row r="80" spans="1:380" ht="18">
      <c r="A80" s="41" t="s">
        <v>735</v>
      </c>
      <c r="B80" s="46">
        <f>SUM(D80:ZZ80)</f>
        <v>56128.424999999828</v>
      </c>
      <c r="C80" s="42"/>
      <c r="D80" s="50">
        <v>0</v>
      </c>
      <c r="E80" s="50">
        <v>0</v>
      </c>
      <c r="F80" s="50">
        <v>163.19999999999999</v>
      </c>
      <c r="G80" s="50">
        <v>740</v>
      </c>
      <c r="H80" s="408"/>
      <c r="I80" s="50">
        <v>61.374999999999972</v>
      </c>
      <c r="J80" s="50">
        <v>0</v>
      </c>
      <c r="K80" s="50">
        <v>0</v>
      </c>
      <c r="L80" s="50">
        <v>36.599999999999966</v>
      </c>
      <c r="M80" s="408"/>
      <c r="N80" s="50">
        <v>109.10000000000002</v>
      </c>
      <c r="O80" s="50">
        <v>493.74999999999983</v>
      </c>
      <c r="P80" s="50">
        <v>409.05000000000007</v>
      </c>
      <c r="Q80" s="50">
        <v>717.49999999999977</v>
      </c>
      <c r="R80" s="408"/>
      <c r="S80" s="396">
        <v>47.25</v>
      </c>
      <c r="T80" s="50">
        <v>60.699999999999818</v>
      </c>
      <c r="U80" s="438">
        <v>262.79999999999956</v>
      </c>
      <c r="V80" s="50">
        <v>243.09999999999968</v>
      </c>
      <c r="W80" s="408"/>
      <c r="X80" s="50">
        <v>71.525000000000091</v>
      </c>
      <c r="Y80" s="50">
        <v>317.9499999999997</v>
      </c>
      <c r="Z80" s="50">
        <v>316.64999999999952</v>
      </c>
      <c r="AA80" s="50">
        <v>315.59999999999991</v>
      </c>
      <c r="AB80" s="408"/>
      <c r="AC80" s="50">
        <v>96.425000000000182</v>
      </c>
      <c r="AD80" s="50">
        <v>169.5999999999998</v>
      </c>
      <c r="AE80" s="50">
        <v>428.10000000000014</v>
      </c>
      <c r="AF80" s="50">
        <v>589.5</v>
      </c>
      <c r="AG80" s="408"/>
      <c r="AH80" s="50">
        <v>166.3250000000003</v>
      </c>
      <c r="AI80" s="50">
        <v>597.60000000000014</v>
      </c>
      <c r="AJ80" s="50">
        <v>581.625</v>
      </c>
      <c r="AK80" s="50">
        <v>942.10000000000082</v>
      </c>
      <c r="AL80" s="408"/>
      <c r="AM80" s="396">
        <v>114.65000000000043</v>
      </c>
      <c r="AN80" s="396">
        <v>297.19999999999993</v>
      </c>
      <c r="AO80" s="396">
        <v>219.22499999999945</v>
      </c>
      <c r="AP80" s="50">
        <v>432.300000000002</v>
      </c>
      <c r="AQ80" s="408"/>
      <c r="AR80" s="50">
        <v>0.89999999999918145</v>
      </c>
      <c r="AS80" s="50">
        <v>171.40000000000055</v>
      </c>
      <c r="AT80" s="50">
        <v>190.125</v>
      </c>
      <c r="AU80" s="50">
        <v>201.5</v>
      </c>
      <c r="AV80" s="408"/>
      <c r="AW80" s="50">
        <v>0</v>
      </c>
      <c r="AX80" s="50">
        <v>309.15000000000055</v>
      </c>
      <c r="AY80" s="50">
        <v>436.64999999999918</v>
      </c>
      <c r="AZ80" s="50">
        <v>1284.6999999999989</v>
      </c>
      <c r="BA80" s="408"/>
      <c r="BB80" s="50">
        <v>0</v>
      </c>
      <c r="BC80" s="50">
        <v>82.750000000000455</v>
      </c>
      <c r="BD80" s="50">
        <v>335.02499999999986</v>
      </c>
      <c r="BE80" s="50">
        <v>420.9</v>
      </c>
      <c r="BF80" s="408"/>
      <c r="BG80" s="50">
        <v>67.374999999999091</v>
      </c>
      <c r="BH80" s="50">
        <v>90.000000000000455</v>
      </c>
      <c r="BI80" s="50">
        <v>193.49999999999932</v>
      </c>
      <c r="BJ80" s="50">
        <v>280.8</v>
      </c>
      <c r="BK80" s="408"/>
      <c r="BL80" s="50">
        <v>0</v>
      </c>
      <c r="BM80" s="50">
        <v>3.0000000000004547</v>
      </c>
      <c r="BN80" s="50">
        <v>278.84999999999945</v>
      </c>
      <c r="BO80" s="50">
        <v>157.69999999999999</v>
      </c>
      <c r="BP80" s="408"/>
      <c r="BQ80" s="50">
        <v>78.999999999999091</v>
      </c>
      <c r="BR80" s="50">
        <v>169.05000000000018</v>
      </c>
      <c r="BS80" s="50">
        <v>169.64999999999918</v>
      </c>
      <c r="BT80" s="50">
        <v>489.19999999999891</v>
      </c>
      <c r="BU80" s="408"/>
      <c r="BV80" s="50">
        <v>0</v>
      </c>
      <c r="BW80" s="50">
        <v>407.59999999999991</v>
      </c>
      <c r="BX80" s="50">
        <v>398.47499999999877</v>
      </c>
      <c r="BY80" s="50">
        <v>481.80000000000109</v>
      </c>
      <c r="BZ80" s="408"/>
      <c r="CA80" s="50">
        <v>0</v>
      </c>
      <c r="CB80" s="50">
        <v>99.099999999996726</v>
      </c>
      <c r="CC80" s="50">
        <v>195.74999999999795</v>
      </c>
      <c r="CD80" s="50">
        <v>291.39999999999964</v>
      </c>
      <c r="CE80" s="408"/>
      <c r="CF80" s="50">
        <v>0</v>
      </c>
      <c r="CG80" s="50">
        <v>220.54999999999973</v>
      </c>
      <c r="CH80" s="50">
        <v>172.04999999999905</v>
      </c>
      <c r="CI80" s="50">
        <v>364.20000000000073</v>
      </c>
      <c r="CJ80" s="408"/>
      <c r="CK80" s="50">
        <v>29.225000000000364</v>
      </c>
      <c r="CL80" s="50">
        <v>227</v>
      </c>
      <c r="CM80" s="50">
        <v>156.74999999999864</v>
      </c>
      <c r="CN80" s="50">
        <v>539.30000000000007</v>
      </c>
      <c r="CO80" s="408"/>
      <c r="CP80" s="443">
        <v>124.07499999999891</v>
      </c>
      <c r="CQ80" s="443">
        <v>215.94999999999891</v>
      </c>
      <c r="CR80" s="443">
        <v>262.87499999999864</v>
      </c>
      <c r="CS80" s="50">
        <v>550.50000000000182</v>
      </c>
      <c r="CT80" s="408"/>
      <c r="CU80" s="50">
        <v>0</v>
      </c>
      <c r="CV80" s="50">
        <v>109.14999999999964</v>
      </c>
      <c r="CW80" s="50">
        <v>358.79999999999973</v>
      </c>
      <c r="CX80" s="50">
        <v>479.70000000000073</v>
      </c>
      <c r="CY80" s="408"/>
      <c r="CZ80" s="50">
        <v>0</v>
      </c>
      <c r="DA80" s="50">
        <v>35.749999999998181</v>
      </c>
      <c r="DB80" s="50">
        <v>16.199999999997544</v>
      </c>
      <c r="DC80" s="50">
        <v>42</v>
      </c>
      <c r="DD80" s="408"/>
      <c r="DE80" s="443">
        <v>427.79999999999927</v>
      </c>
      <c r="DF80" s="443">
        <v>1174.4499999999998</v>
      </c>
      <c r="DG80" s="443">
        <v>1438.8750000000009</v>
      </c>
      <c r="DH80" s="50">
        <v>2487.6999999999989</v>
      </c>
      <c r="DI80" s="408"/>
      <c r="DJ80" s="443">
        <v>152.67500000000064</v>
      </c>
      <c r="DK80" s="443">
        <v>93.800000000002001</v>
      </c>
      <c r="DL80" s="443">
        <v>533.32499999999754</v>
      </c>
      <c r="DM80" s="50">
        <v>607.10000000000036</v>
      </c>
      <c r="DN80" s="408"/>
      <c r="DO80" s="50">
        <v>0</v>
      </c>
      <c r="DP80" s="50">
        <v>293.35000000000127</v>
      </c>
      <c r="DQ80" s="50">
        <v>371.24999999999727</v>
      </c>
      <c r="DR80" s="50">
        <v>1321.2999999999993</v>
      </c>
      <c r="DS80" s="408"/>
      <c r="DT80" s="50">
        <v>1046.9250000000013</v>
      </c>
      <c r="DU80" s="50">
        <v>1423.9500000000407</v>
      </c>
      <c r="DV80" s="50">
        <v>2248.1249999999372</v>
      </c>
      <c r="DW80" s="50">
        <v>2817.8000000000011</v>
      </c>
      <c r="DX80" s="408"/>
      <c r="DY80" s="50">
        <v>0</v>
      </c>
      <c r="DZ80" s="443">
        <v>113.25000000000364</v>
      </c>
      <c r="EA80" s="443">
        <v>190.72499999999673</v>
      </c>
      <c r="EB80" s="50">
        <v>224.99999999999636</v>
      </c>
      <c r="EC80" s="408"/>
      <c r="ED80" s="50">
        <v>127.02500000000077</v>
      </c>
      <c r="EE80" s="50">
        <v>151.20000000000073</v>
      </c>
      <c r="EF80" s="50">
        <v>362.02500000000055</v>
      </c>
      <c r="EG80" s="50">
        <v>425.00000000000364</v>
      </c>
      <c r="EH80" s="408"/>
      <c r="EI80" s="50">
        <v>133.49999999999955</v>
      </c>
      <c r="EJ80" s="50">
        <v>109.39999999999964</v>
      </c>
      <c r="EK80" s="50">
        <v>0</v>
      </c>
      <c r="EL80" s="50">
        <v>239.29999999999927</v>
      </c>
      <c r="EM80" s="408"/>
      <c r="EN80" s="50">
        <v>0</v>
      </c>
      <c r="EO80" s="50">
        <v>0</v>
      </c>
      <c r="EP80" s="50">
        <v>188.99999999999181</v>
      </c>
      <c r="EQ80" s="50">
        <v>232.40000000000509</v>
      </c>
      <c r="ER80" s="408"/>
      <c r="ES80" s="50">
        <v>859.0999999999558</v>
      </c>
      <c r="ET80" s="50">
        <v>1152.9999999999345</v>
      </c>
      <c r="EU80" s="50">
        <v>2527.1249999999995</v>
      </c>
      <c r="EV80" s="50">
        <v>4820.1000000000095</v>
      </c>
      <c r="EW80" s="408"/>
      <c r="EX80" s="443">
        <v>10.500000000000455</v>
      </c>
      <c r="EY80" s="443">
        <v>77.200000000000728</v>
      </c>
      <c r="EZ80" s="443">
        <v>157.49999999999727</v>
      </c>
      <c r="FA80" s="50">
        <v>52</v>
      </c>
      <c r="FB80" s="408"/>
      <c r="FC80" s="50">
        <v>0</v>
      </c>
      <c r="FD80" s="50">
        <v>0</v>
      </c>
      <c r="FE80" s="50">
        <v>146.24999999999727</v>
      </c>
      <c r="FF80" s="50">
        <v>280.5</v>
      </c>
      <c r="FG80" s="408"/>
      <c r="FH80" s="50">
        <v>0</v>
      </c>
      <c r="FI80" s="50">
        <v>0</v>
      </c>
      <c r="FJ80" s="50">
        <v>225</v>
      </c>
      <c r="FK80" s="50">
        <v>149.10000000000218</v>
      </c>
      <c r="FL80" s="408"/>
      <c r="FM80" s="443">
        <v>76.700000000000728</v>
      </c>
      <c r="FN80" s="443">
        <v>293.49999999999636</v>
      </c>
      <c r="FO80" s="443">
        <v>188.625</v>
      </c>
      <c r="FP80" s="50">
        <v>352.5</v>
      </c>
      <c r="FQ80" s="408"/>
      <c r="FR80" s="50">
        <v>0</v>
      </c>
      <c r="FS80" s="50">
        <v>0</v>
      </c>
      <c r="FT80" s="50">
        <v>0</v>
      </c>
      <c r="FU80" s="50">
        <v>342.90000000001237</v>
      </c>
      <c r="FV80" s="408"/>
      <c r="FW80" s="474">
        <v>292.20000000000209</v>
      </c>
      <c r="FX80" s="474">
        <v>725.49999999999272</v>
      </c>
      <c r="FY80" s="474">
        <v>1176.5250000000005</v>
      </c>
      <c r="FZ80" s="50">
        <v>1258.3999999999564</v>
      </c>
      <c r="GA80" s="408"/>
      <c r="GB80" s="50">
        <v>78.999999999997726</v>
      </c>
      <c r="GC80" s="50">
        <v>153.24999999999272</v>
      </c>
      <c r="GD80" s="50">
        <v>319.12499999999454</v>
      </c>
      <c r="GE80" s="50">
        <v>523</v>
      </c>
      <c r="GF80" s="408"/>
      <c r="GG80" s="50">
        <v>0</v>
      </c>
      <c r="GH80" s="50">
        <v>763.35000000000309</v>
      </c>
      <c r="GI80" s="50">
        <v>0</v>
      </c>
      <c r="GJ80" s="50">
        <v>0</v>
      </c>
      <c r="GK80" s="408"/>
      <c r="GL80" s="470"/>
      <c r="GN80" s="1"/>
      <c r="GO80" s="37"/>
      <c r="GU80" s="9"/>
      <c r="HD80" s="9"/>
      <c r="HM80" s="9"/>
      <c r="HV80" s="9"/>
      <c r="IE80" s="9"/>
      <c r="IN80" s="9"/>
      <c r="IW80" s="9"/>
      <c r="JF80" s="9"/>
      <c r="JO80" s="9"/>
      <c r="JX80" s="9"/>
      <c r="KG80" s="9"/>
      <c r="KP80" s="9"/>
      <c r="LQ80" s="9"/>
      <c r="LZ80" s="9"/>
      <c r="MI80" s="9"/>
      <c r="MR80" s="9"/>
      <c r="NA80" s="9"/>
      <c r="NJ80" s="9"/>
      <c r="NL80" s="9"/>
      <c r="NN80" s="9"/>
      <c r="NP80" s="9"/>
    </row>
    <row r="81" spans="1:381" ht="18">
      <c r="A81" s="40" t="s">
        <v>4007</v>
      </c>
      <c r="B81" s="46">
        <f>SUM(D81:ZZ81)</f>
        <v>329.8</v>
      </c>
      <c r="C81" s="42"/>
      <c r="D81" s="50">
        <v>0</v>
      </c>
      <c r="E81" s="50">
        <v>0</v>
      </c>
      <c r="F81" s="50">
        <v>0</v>
      </c>
      <c r="G81" s="50">
        <v>329.8</v>
      </c>
      <c r="H81" s="408"/>
      <c r="I81" s="50">
        <v>0</v>
      </c>
      <c r="J81" s="50">
        <v>0</v>
      </c>
      <c r="K81" s="50">
        <v>0</v>
      </c>
      <c r="L81" s="50">
        <v>0</v>
      </c>
      <c r="M81" s="408"/>
      <c r="N81" s="50">
        <v>0</v>
      </c>
      <c r="O81" s="50">
        <v>0</v>
      </c>
      <c r="P81" s="50">
        <v>0</v>
      </c>
      <c r="Q81" s="50">
        <v>0</v>
      </c>
      <c r="R81" s="408"/>
      <c r="S81" s="50">
        <v>0</v>
      </c>
      <c r="T81" s="50">
        <v>0</v>
      </c>
      <c r="U81" s="50">
        <v>0</v>
      </c>
      <c r="V81" s="50">
        <v>0</v>
      </c>
      <c r="W81" s="408"/>
      <c r="X81" s="50">
        <v>0</v>
      </c>
      <c r="Y81" s="50">
        <v>0</v>
      </c>
      <c r="Z81" s="50">
        <v>0</v>
      </c>
      <c r="AA81" s="50">
        <v>0</v>
      </c>
      <c r="AB81" s="408"/>
      <c r="AC81" s="50">
        <v>0</v>
      </c>
      <c r="AD81" s="50">
        <v>0</v>
      </c>
      <c r="AE81" s="50">
        <v>0</v>
      </c>
      <c r="AF81" s="50">
        <v>0</v>
      </c>
      <c r="AG81" s="408"/>
      <c r="AH81" s="50">
        <v>0</v>
      </c>
      <c r="AI81" s="50">
        <v>0</v>
      </c>
      <c r="AJ81" s="50">
        <v>0</v>
      </c>
      <c r="AK81" s="50">
        <v>0</v>
      </c>
      <c r="AL81" s="408"/>
      <c r="AM81" s="50">
        <v>0</v>
      </c>
      <c r="AN81" s="50">
        <v>0</v>
      </c>
      <c r="AO81" s="50">
        <v>0</v>
      </c>
      <c r="AP81" s="50">
        <v>0</v>
      </c>
      <c r="AQ81" s="408"/>
      <c r="AR81" s="50">
        <v>0</v>
      </c>
      <c r="AS81" s="50">
        <v>0</v>
      </c>
      <c r="AT81" s="50">
        <v>0</v>
      </c>
      <c r="AU81" s="50">
        <v>0</v>
      </c>
      <c r="AV81" s="408"/>
      <c r="AW81" s="50">
        <v>0</v>
      </c>
      <c r="AX81" s="50">
        <v>0</v>
      </c>
      <c r="AY81" s="50">
        <v>0</v>
      </c>
      <c r="AZ81" s="50">
        <v>0</v>
      </c>
      <c r="BA81" s="408"/>
      <c r="BB81" s="50">
        <v>0</v>
      </c>
      <c r="BC81" s="50">
        <v>0</v>
      </c>
      <c r="BD81" s="50">
        <v>0</v>
      </c>
      <c r="BE81" s="50">
        <v>0</v>
      </c>
      <c r="BF81" s="408"/>
      <c r="BG81" s="50">
        <v>0</v>
      </c>
      <c r="BH81" s="50">
        <v>0</v>
      </c>
      <c r="BI81" s="50">
        <v>0</v>
      </c>
      <c r="BJ81" s="50">
        <v>0</v>
      </c>
      <c r="BK81" s="408"/>
      <c r="BL81" s="50">
        <v>0</v>
      </c>
      <c r="BM81" s="50">
        <v>0</v>
      </c>
      <c r="BN81" s="50">
        <v>0</v>
      </c>
      <c r="BO81" s="50">
        <v>0</v>
      </c>
      <c r="BP81" s="408"/>
      <c r="BQ81" s="50">
        <v>0</v>
      </c>
      <c r="BR81" s="50">
        <v>0</v>
      </c>
      <c r="BS81" s="50">
        <v>0</v>
      </c>
      <c r="BT81" s="50">
        <v>0</v>
      </c>
      <c r="BU81" s="408"/>
      <c r="BV81" s="50">
        <v>0</v>
      </c>
      <c r="BW81" s="50">
        <v>0</v>
      </c>
      <c r="BX81" s="50">
        <v>0</v>
      </c>
      <c r="BY81" s="50">
        <v>0</v>
      </c>
      <c r="BZ81" s="408"/>
      <c r="CA81" s="50">
        <v>0</v>
      </c>
      <c r="CB81" s="50">
        <v>0</v>
      </c>
      <c r="CC81" s="50">
        <v>0</v>
      </c>
      <c r="CD81" s="50">
        <v>0</v>
      </c>
      <c r="CE81" s="408"/>
      <c r="CF81" s="50">
        <v>0</v>
      </c>
      <c r="CG81" s="50">
        <v>0</v>
      </c>
      <c r="CH81" s="50">
        <v>0</v>
      </c>
      <c r="CI81" s="50">
        <v>0</v>
      </c>
      <c r="CJ81" s="408"/>
      <c r="CK81" s="50">
        <v>0</v>
      </c>
      <c r="CL81" s="50">
        <v>0</v>
      </c>
      <c r="CM81" s="50">
        <v>0</v>
      </c>
      <c r="CN81" s="50">
        <v>0</v>
      </c>
      <c r="CO81" s="408"/>
      <c r="CP81" s="50">
        <v>0</v>
      </c>
      <c r="CQ81" s="50">
        <v>0</v>
      </c>
      <c r="CR81" s="50">
        <v>0</v>
      </c>
      <c r="CS81" s="50">
        <v>0</v>
      </c>
      <c r="CT81" s="408"/>
      <c r="CU81" s="50">
        <v>0</v>
      </c>
      <c r="CV81" s="50">
        <v>0</v>
      </c>
      <c r="CW81" s="50">
        <v>0</v>
      </c>
      <c r="CX81" s="50">
        <v>0</v>
      </c>
      <c r="CY81" s="408"/>
      <c r="CZ81" s="50">
        <v>0</v>
      </c>
      <c r="DA81" s="50">
        <v>0</v>
      </c>
      <c r="DB81" s="50">
        <v>0</v>
      </c>
      <c r="DC81" s="50">
        <v>0</v>
      </c>
      <c r="DD81" s="408"/>
      <c r="DE81" s="50">
        <v>0</v>
      </c>
      <c r="DF81" s="50">
        <v>0</v>
      </c>
      <c r="DG81" s="50">
        <v>0</v>
      </c>
      <c r="DH81" s="50">
        <v>0</v>
      </c>
      <c r="DI81" s="408"/>
      <c r="DJ81" s="50">
        <v>0</v>
      </c>
      <c r="DK81" s="50">
        <v>0</v>
      </c>
      <c r="DL81" s="50">
        <v>0</v>
      </c>
      <c r="DM81" s="50">
        <v>0</v>
      </c>
      <c r="DN81" s="408"/>
      <c r="DO81" s="50">
        <v>0</v>
      </c>
      <c r="DP81" s="50">
        <v>0</v>
      </c>
      <c r="DQ81" s="50">
        <v>0</v>
      </c>
      <c r="DR81" s="50">
        <v>0</v>
      </c>
      <c r="DS81" s="408"/>
      <c r="DT81" s="50">
        <v>0</v>
      </c>
      <c r="DU81" s="50">
        <v>0</v>
      </c>
      <c r="DV81" s="50">
        <v>0</v>
      </c>
      <c r="DW81" s="50">
        <v>0</v>
      </c>
      <c r="DX81" s="408"/>
      <c r="DY81" s="50">
        <v>0</v>
      </c>
      <c r="DZ81" s="50">
        <v>0</v>
      </c>
      <c r="EA81" s="50">
        <v>0</v>
      </c>
      <c r="EB81" s="50">
        <v>0</v>
      </c>
      <c r="EC81" s="408"/>
      <c r="ED81" s="50">
        <v>0</v>
      </c>
      <c r="EE81" s="50">
        <v>0</v>
      </c>
      <c r="EF81" s="50">
        <v>0</v>
      </c>
      <c r="EG81" s="50">
        <v>0</v>
      </c>
      <c r="EH81" s="408"/>
      <c r="EI81" s="50">
        <v>0</v>
      </c>
      <c r="EJ81" s="50">
        <v>0</v>
      </c>
      <c r="EK81" s="50">
        <v>0</v>
      </c>
      <c r="EL81" s="50">
        <v>0</v>
      </c>
      <c r="EM81" s="408"/>
      <c r="EN81" s="50">
        <v>0</v>
      </c>
      <c r="EO81" s="50">
        <v>0</v>
      </c>
      <c r="EP81" s="50">
        <v>0</v>
      </c>
      <c r="EQ81" s="50">
        <v>0</v>
      </c>
      <c r="ER81" s="408"/>
      <c r="ES81" s="50">
        <v>0</v>
      </c>
      <c r="ET81" s="50">
        <v>0</v>
      </c>
      <c r="EU81" s="50">
        <v>0</v>
      </c>
      <c r="EV81" s="50">
        <v>0</v>
      </c>
      <c r="EW81" s="408"/>
      <c r="EX81" s="50">
        <v>0</v>
      </c>
      <c r="EY81" s="50">
        <v>0</v>
      </c>
      <c r="EZ81" s="50">
        <v>0</v>
      </c>
      <c r="FA81" s="50">
        <v>0</v>
      </c>
      <c r="FB81" s="408"/>
      <c r="FC81" s="50">
        <v>0</v>
      </c>
      <c r="FD81" s="50">
        <v>0</v>
      </c>
      <c r="FE81" s="50">
        <v>0</v>
      </c>
      <c r="FF81" s="50">
        <v>0</v>
      </c>
      <c r="FG81" s="408"/>
      <c r="FH81" s="50">
        <v>0</v>
      </c>
      <c r="FI81" s="50">
        <v>0</v>
      </c>
      <c r="FJ81" s="50">
        <v>0</v>
      </c>
      <c r="FK81" s="50">
        <v>0</v>
      </c>
      <c r="FL81" s="408"/>
      <c r="FM81" s="50">
        <v>0</v>
      </c>
      <c r="FN81" s="50">
        <v>0</v>
      </c>
      <c r="FO81" s="50">
        <v>0</v>
      </c>
      <c r="FP81" s="50">
        <v>0</v>
      </c>
      <c r="FQ81" s="408"/>
      <c r="FR81" s="50">
        <v>0</v>
      </c>
      <c r="FS81" s="50">
        <v>0</v>
      </c>
      <c r="FT81" s="50">
        <v>0</v>
      </c>
      <c r="FU81" s="50">
        <v>0</v>
      </c>
      <c r="FV81" s="408"/>
      <c r="FW81" s="50">
        <v>0</v>
      </c>
      <c r="FX81" s="50">
        <v>0</v>
      </c>
      <c r="FY81" s="50">
        <v>0</v>
      </c>
      <c r="FZ81" s="50">
        <v>0</v>
      </c>
      <c r="GA81" s="408"/>
      <c r="GB81" s="50">
        <v>0</v>
      </c>
      <c r="GC81" s="50">
        <v>0</v>
      </c>
      <c r="GD81" s="50">
        <v>0</v>
      </c>
      <c r="GE81" s="50">
        <v>0</v>
      </c>
      <c r="GF81" s="408"/>
      <c r="GG81" s="50">
        <v>0</v>
      </c>
      <c r="GH81" s="50">
        <v>0</v>
      </c>
      <c r="GI81" s="50">
        <v>0</v>
      </c>
      <c r="GJ81" s="50">
        <v>0</v>
      </c>
      <c r="GK81" s="408"/>
      <c r="GL81" s="469"/>
      <c r="GN81" s="39"/>
      <c r="GO81" s="37"/>
      <c r="GT81" s="18"/>
      <c r="GU81" s="9"/>
      <c r="HC81" s="18"/>
      <c r="HD81" s="9"/>
      <c r="HM81" s="9"/>
      <c r="HV81" s="9"/>
      <c r="IE81" s="9"/>
      <c r="IN81" s="9"/>
      <c r="IW81" s="9"/>
      <c r="JF81" s="9"/>
      <c r="JO81" s="9"/>
      <c r="JX81" s="9"/>
      <c r="KG81" s="9"/>
      <c r="KP81" s="9"/>
      <c r="LQ81" s="9"/>
      <c r="LZ81" s="9"/>
      <c r="MI81" s="9"/>
      <c r="MR81" s="9"/>
      <c r="NA81" s="9"/>
      <c r="NJ81" s="9"/>
      <c r="NL81" s="9"/>
      <c r="NN81" s="9"/>
      <c r="NP81" s="9"/>
    </row>
    <row r="82" spans="1:381" ht="18">
      <c r="A82" s="40" t="s">
        <v>4033</v>
      </c>
      <c r="B82" s="46">
        <f>SUM(D82:ZZ82)</f>
        <v>279.19999999999993</v>
      </c>
      <c r="C82" s="42"/>
      <c r="D82" s="50">
        <v>0</v>
      </c>
      <c r="E82" s="50">
        <v>0</v>
      </c>
      <c r="F82" s="50">
        <v>0</v>
      </c>
      <c r="G82" s="50">
        <v>279.19999999999993</v>
      </c>
      <c r="H82" s="408"/>
      <c r="I82" s="50">
        <v>0</v>
      </c>
      <c r="J82" s="50">
        <v>0</v>
      </c>
      <c r="K82" s="50">
        <v>0</v>
      </c>
      <c r="L82" s="50">
        <v>0</v>
      </c>
      <c r="M82" s="408"/>
      <c r="N82" s="50">
        <v>0</v>
      </c>
      <c r="O82" s="50">
        <v>0</v>
      </c>
      <c r="P82" s="50">
        <v>0</v>
      </c>
      <c r="Q82" s="50">
        <v>0</v>
      </c>
      <c r="R82" s="408"/>
      <c r="S82" s="50">
        <v>0</v>
      </c>
      <c r="T82" s="50">
        <v>0</v>
      </c>
      <c r="U82" s="50">
        <v>0</v>
      </c>
      <c r="V82" s="50">
        <v>0</v>
      </c>
      <c r="W82" s="408"/>
      <c r="X82" s="50">
        <v>0</v>
      </c>
      <c r="Y82" s="50">
        <v>0</v>
      </c>
      <c r="Z82" s="50">
        <v>0</v>
      </c>
      <c r="AA82" s="50">
        <v>0</v>
      </c>
      <c r="AB82" s="408"/>
      <c r="AC82" s="50">
        <v>0</v>
      </c>
      <c r="AD82" s="50">
        <v>0</v>
      </c>
      <c r="AE82" s="50">
        <v>0</v>
      </c>
      <c r="AF82" s="50">
        <v>0</v>
      </c>
      <c r="AG82" s="408"/>
      <c r="AH82" s="50">
        <v>0</v>
      </c>
      <c r="AI82" s="50">
        <v>0</v>
      </c>
      <c r="AJ82" s="50">
        <v>0</v>
      </c>
      <c r="AK82" s="50">
        <v>0</v>
      </c>
      <c r="AL82" s="408"/>
      <c r="AM82" s="50">
        <v>0</v>
      </c>
      <c r="AN82" s="50">
        <v>0</v>
      </c>
      <c r="AO82" s="50">
        <v>0</v>
      </c>
      <c r="AP82" s="50">
        <v>0</v>
      </c>
      <c r="AQ82" s="408"/>
      <c r="AR82" s="50">
        <v>0</v>
      </c>
      <c r="AS82" s="50">
        <v>0</v>
      </c>
      <c r="AT82" s="50">
        <v>0</v>
      </c>
      <c r="AU82" s="50">
        <v>0</v>
      </c>
      <c r="AV82" s="408"/>
      <c r="AW82" s="50">
        <v>0</v>
      </c>
      <c r="AX82" s="50">
        <v>0</v>
      </c>
      <c r="AY82" s="50">
        <v>0</v>
      </c>
      <c r="AZ82" s="50">
        <v>0</v>
      </c>
      <c r="BA82" s="408"/>
      <c r="BB82" s="50">
        <v>0</v>
      </c>
      <c r="BC82" s="50">
        <v>0</v>
      </c>
      <c r="BD82" s="50">
        <v>0</v>
      </c>
      <c r="BE82" s="50">
        <v>0</v>
      </c>
      <c r="BF82" s="408"/>
      <c r="BG82" s="50">
        <v>0</v>
      </c>
      <c r="BH82" s="50">
        <v>0</v>
      </c>
      <c r="BI82" s="50">
        <v>0</v>
      </c>
      <c r="BJ82" s="50">
        <v>0</v>
      </c>
      <c r="BK82" s="408"/>
      <c r="BL82" s="50">
        <v>0</v>
      </c>
      <c r="BM82" s="50">
        <v>0</v>
      </c>
      <c r="BN82" s="50">
        <v>0</v>
      </c>
      <c r="BO82" s="50">
        <v>0</v>
      </c>
      <c r="BP82" s="408"/>
      <c r="BQ82" s="50">
        <v>0</v>
      </c>
      <c r="BR82" s="50">
        <v>0</v>
      </c>
      <c r="BS82" s="50">
        <v>0</v>
      </c>
      <c r="BT82" s="50">
        <v>0</v>
      </c>
      <c r="BU82" s="408"/>
      <c r="BV82" s="50">
        <v>0</v>
      </c>
      <c r="BW82" s="50">
        <v>0</v>
      </c>
      <c r="BX82" s="50">
        <v>0</v>
      </c>
      <c r="BY82" s="50">
        <v>0</v>
      </c>
      <c r="BZ82" s="408"/>
      <c r="CA82" s="50">
        <v>0</v>
      </c>
      <c r="CB82" s="50">
        <v>0</v>
      </c>
      <c r="CC82" s="50">
        <v>0</v>
      </c>
      <c r="CD82" s="50">
        <v>0</v>
      </c>
      <c r="CE82" s="408"/>
      <c r="CF82" s="50">
        <v>0</v>
      </c>
      <c r="CG82" s="50">
        <v>0</v>
      </c>
      <c r="CH82" s="50">
        <v>0</v>
      </c>
      <c r="CI82" s="50">
        <v>0</v>
      </c>
      <c r="CJ82" s="408"/>
      <c r="CK82" s="50">
        <v>0</v>
      </c>
      <c r="CL82" s="50">
        <v>0</v>
      </c>
      <c r="CM82" s="50">
        <v>0</v>
      </c>
      <c r="CN82" s="50">
        <v>0</v>
      </c>
      <c r="CO82" s="408"/>
      <c r="CP82" s="50">
        <v>0</v>
      </c>
      <c r="CQ82" s="50">
        <v>0</v>
      </c>
      <c r="CR82" s="50">
        <v>0</v>
      </c>
      <c r="CS82" s="50">
        <v>0</v>
      </c>
      <c r="CT82" s="408"/>
      <c r="CU82" s="50">
        <v>0</v>
      </c>
      <c r="CV82" s="50">
        <v>0</v>
      </c>
      <c r="CW82" s="50">
        <v>0</v>
      </c>
      <c r="CX82" s="50">
        <v>0</v>
      </c>
      <c r="CY82" s="408"/>
      <c r="CZ82" s="50">
        <v>0</v>
      </c>
      <c r="DA82" s="50">
        <v>0</v>
      </c>
      <c r="DB82" s="50">
        <v>0</v>
      </c>
      <c r="DC82" s="50">
        <v>0</v>
      </c>
      <c r="DD82" s="408"/>
      <c r="DE82" s="50">
        <v>0</v>
      </c>
      <c r="DF82" s="50">
        <v>0</v>
      </c>
      <c r="DG82" s="50">
        <v>0</v>
      </c>
      <c r="DH82" s="50">
        <v>0</v>
      </c>
      <c r="DI82" s="408"/>
      <c r="DJ82" s="50">
        <v>0</v>
      </c>
      <c r="DK82" s="50">
        <v>0</v>
      </c>
      <c r="DL82" s="50">
        <v>0</v>
      </c>
      <c r="DM82" s="50">
        <v>0</v>
      </c>
      <c r="DN82" s="408"/>
      <c r="DO82" s="50">
        <v>0</v>
      </c>
      <c r="DP82" s="50">
        <v>0</v>
      </c>
      <c r="DQ82" s="50">
        <v>0</v>
      </c>
      <c r="DR82" s="50">
        <v>0</v>
      </c>
      <c r="DS82" s="408"/>
      <c r="DT82" s="50">
        <v>0</v>
      </c>
      <c r="DU82" s="50">
        <v>0</v>
      </c>
      <c r="DV82" s="50">
        <v>0</v>
      </c>
      <c r="DW82" s="50">
        <v>0</v>
      </c>
      <c r="DX82" s="408"/>
      <c r="DY82" s="50">
        <v>0</v>
      </c>
      <c r="DZ82" s="50">
        <v>0</v>
      </c>
      <c r="EA82" s="50">
        <v>0</v>
      </c>
      <c r="EB82" s="50">
        <v>0</v>
      </c>
      <c r="EC82" s="408"/>
      <c r="ED82" s="50">
        <v>0</v>
      </c>
      <c r="EE82" s="50">
        <v>0</v>
      </c>
      <c r="EF82" s="50">
        <v>0</v>
      </c>
      <c r="EG82" s="50">
        <v>0</v>
      </c>
      <c r="EH82" s="408"/>
      <c r="EI82" s="50">
        <v>0</v>
      </c>
      <c r="EJ82" s="50">
        <v>0</v>
      </c>
      <c r="EK82" s="50">
        <v>0</v>
      </c>
      <c r="EL82" s="50">
        <v>0</v>
      </c>
      <c r="EM82" s="408"/>
      <c r="EN82" s="50">
        <v>0</v>
      </c>
      <c r="EO82" s="50">
        <v>0</v>
      </c>
      <c r="EP82" s="50">
        <v>0</v>
      </c>
      <c r="EQ82" s="50">
        <v>0</v>
      </c>
      <c r="ER82" s="408"/>
      <c r="ES82" s="50">
        <v>0</v>
      </c>
      <c r="ET82" s="50">
        <v>0</v>
      </c>
      <c r="EU82" s="50">
        <v>0</v>
      </c>
      <c r="EV82" s="50">
        <v>0</v>
      </c>
      <c r="EW82" s="408"/>
      <c r="EX82" s="50">
        <v>0</v>
      </c>
      <c r="EY82" s="50">
        <v>0</v>
      </c>
      <c r="EZ82" s="50">
        <v>0</v>
      </c>
      <c r="FA82" s="50">
        <v>0</v>
      </c>
      <c r="FB82" s="408"/>
      <c r="FC82" s="50">
        <v>0</v>
      </c>
      <c r="FD82" s="50">
        <v>0</v>
      </c>
      <c r="FE82" s="50">
        <v>0</v>
      </c>
      <c r="FF82" s="50">
        <v>0</v>
      </c>
      <c r="FG82" s="408"/>
      <c r="FH82" s="50">
        <v>0</v>
      </c>
      <c r="FI82" s="50">
        <v>0</v>
      </c>
      <c r="FJ82" s="50">
        <v>0</v>
      </c>
      <c r="FK82" s="50">
        <v>0</v>
      </c>
      <c r="FL82" s="408"/>
      <c r="FM82" s="50">
        <v>0</v>
      </c>
      <c r="FN82" s="50">
        <v>0</v>
      </c>
      <c r="FO82" s="50">
        <v>0</v>
      </c>
      <c r="FP82" s="50">
        <v>0</v>
      </c>
      <c r="FQ82" s="408"/>
      <c r="FR82" s="50">
        <v>0</v>
      </c>
      <c r="FS82" s="50">
        <v>0</v>
      </c>
      <c r="FT82" s="50">
        <v>0</v>
      </c>
      <c r="FU82" s="50">
        <v>0</v>
      </c>
      <c r="FV82" s="408"/>
      <c r="FW82" s="50">
        <v>0</v>
      </c>
      <c r="FX82" s="50">
        <v>0</v>
      </c>
      <c r="FY82" s="50">
        <v>0</v>
      </c>
      <c r="FZ82" s="50">
        <v>0</v>
      </c>
      <c r="GA82" s="408"/>
      <c r="GB82" s="50">
        <v>0</v>
      </c>
      <c r="GC82" s="50">
        <v>0</v>
      </c>
      <c r="GD82" s="50">
        <v>0</v>
      </c>
      <c r="GE82" s="50">
        <v>0</v>
      </c>
      <c r="GF82" s="408"/>
      <c r="GG82" s="50">
        <v>0</v>
      </c>
      <c r="GH82" s="50">
        <v>0</v>
      </c>
      <c r="GI82" s="50">
        <v>0</v>
      </c>
      <c r="GJ82" s="50">
        <v>0</v>
      </c>
      <c r="GK82" s="408"/>
      <c r="GL82" s="41"/>
      <c r="GN82" s="1"/>
      <c r="GO82" s="37"/>
      <c r="GT82" s="18"/>
      <c r="GU82" s="9"/>
      <c r="HC82" s="18"/>
      <c r="HD82" s="9"/>
      <c r="HM82" s="9"/>
      <c r="HV82" s="9"/>
      <c r="IE82" s="9"/>
      <c r="IN82" s="9"/>
      <c r="IW82" s="9"/>
      <c r="JF82" s="9"/>
      <c r="JO82" s="9"/>
      <c r="JX82" s="9"/>
      <c r="KG82" s="9"/>
      <c r="KP82" s="9"/>
      <c r="LQ82" s="9"/>
      <c r="LZ82" s="9"/>
      <c r="MI82" s="9"/>
      <c r="MR82" s="9"/>
      <c r="NA82" s="9"/>
      <c r="NJ82" s="9"/>
      <c r="NL82" s="9"/>
      <c r="NN82" s="9"/>
      <c r="NP82" s="9"/>
    </row>
    <row r="83" spans="1:381" s="39" customFormat="1" ht="18">
      <c r="A83" s="40" t="s">
        <v>154</v>
      </c>
      <c r="B83" s="46">
        <f>SUM(D83:ZZ83)</f>
        <v>61775.174999999886</v>
      </c>
      <c r="C83" s="42"/>
      <c r="D83" s="50">
        <v>0</v>
      </c>
      <c r="E83" s="50">
        <v>0</v>
      </c>
      <c r="F83" s="50">
        <v>452.1</v>
      </c>
      <c r="G83" s="50">
        <v>627.29999999999995</v>
      </c>
      <c r="H83" s="408"/>
      <c r="I83" s="50">
        <v>17.624999999999986</v>
      </c>
      <c r="J83" s="50">
        <v>0</v>
      </c>
      <c r="K83" s="50">
        <v>0</v>
      </c>
      <c r="L83" s="50">
        <v>225.50000000000034</v>
      </c>
      <c r="M83" s="408"/>
      <c r="N83" s="50">
        <v>152.72500000000008</v>
      </c>
      <c r="O83" s="50">
        <v>300.75</v>
      </c>
      <c r="P83" s="50">
        <v>527.0999999999998</v>
      </c>
      <c r="Q83" s="50">
        <v>657.19999999999982</v>
      </c>
      <c r="R83" s="408"/>
      <c r="S83" s="396">
        <v>40.099999999999909</v>
      </c>
      <c r="T83" s="50">
        <v>124.19999999999982</v>
      </c>
      <c r="U83" s="438">
        <v>212.70000000000027</v>
      </c>
      <c r="V83" s="50">
        <v>138.39999999999986</v>
      </c>
      <c r="W83" s="408"/>
      <c r="X83" s="50">
        <v>41.400000000000205</v>
      </c>
      <c r="Y83" s="50">
        <v>379.05000000000007</v>
      </c>
      <c r="Z83" s="50">
        <v>228.375</v>
      </c>
      <c r="AA83" s="50">
        <v>408.5</v>
      </c>
      <c r="AB83" s="408"/>
      <c r="AC83" s="50">
        <v>131.07500000000016</v>
      </c>
      <c r="AD83" s="50">
        <v>546.85000000000014</v>
      </c>
      <c r="AE83" s="50">
        <v>693.45</v>
      </c>
      <c r="AF83" s="50">
        <v>910.09999999999991</v>
      </c>
      <c r="AG83" s="408"/>
      <c r="AH83" s="50">
        <v>217.4249999999997</v>
      </c>
      <c r="AI83" s="50">
        <v>594.89999999999986</v>
      </c>
      <c r="AJ83" s="50">
        <v>651.00000000000034</v>
      </c>
      <c r="AK83" s="50">
        <v>798.59999999999945</v>
      </c>
      <c r="AL83" s="408"/>
      <c r="AM83" s="396">
        <v>143.02499999999998</v>
      </c>
      <c r="AN83" s="396">
        <v>276.54999999999927</v>
      </c>
      <c r="AO83" s="396">
        <v>299.85000000000014</v>
      </c>
      <c r="AP83" s="50">
        <v>548.00000000000091</v>
      </c>
      <c r="AQ83" s="408"/>
      <c r="AR83" s="50">
        <v>23.375000000000455</v>
      </c>
      <c r="AS83" s="50">
        <v>98.499999999999091</v>
      </c>
      <c r="AT83" s="50">
        <v>125.10000000000014</v>
      </c>
      <c r="AU83" s="50">
        <v>136.5</v>
      </c>
      <c r="AV83" s="408"/>
      <c r="AW83" s="50">
        <v>0</v>
      </c>
      <c r="AX83" s="50">
        <v>130.49999999999864</v>
      </c>
      <c r="AY83" s="50">
        <v>529.95000000000027</v>
      </c>
      <c r="AZ83" s="50">
        <v>1107.6000000000022</v>
      </c>
      <c r="BA83" s="408"/>
      <c r="BB83" s="50">
        <v>0</v>
      </c>
      <c r="BC83" s="50">
        <v>123.24999999999909</v>
      </c>
      <c r="BD83" s="50">
        <v>123.67499999999973</v>
      </c>
      <c r="BE83" s="50">
        <v>447.8</v>
      </c>
      <c r="BF83" s="408"/>
      <c r="BG83" s="50">
        <v>49.675000000000182</v>
      </c>
      <c r="BH83" s="50">
        <v>129.29999999999927</v>
      </c>
      <c r="BI83" s="50">
        <v>141.89999999999986</v>
      </c>
      <c r="BJ83" s="50">
        <v>150.69999999999999</v>
      </c>
      <c r="BK83" s="408"/>
      <c r="BL83" s="50">
        <v>0</v>
      </c>
      <c r="BM83" s="50">
        <v>8.3999999999987267</v>
      </c>
      <c r="BN83" s="50">
        <v>185.92499999999905</v>
      </c>
      <c r="BO83" s="50">
        <v>70.2</v>
      </c>
      <c r="BP83" s="408"/>
      <c r="BQ83" s="50">
        <v>27.825000000000273</v>
      </c>
      <c r="BR83" s="50">
        <v>170.59999999999945</v>
      </c>
      <c r="BS83" s="50">
        <v>182.69999999999891</v>
      </c>
      <c r="BT83" s="50">
        <v>383.00000000000182</v>
      </c>
      <c r="BU83" s="408"/>
      <c r="BV83" s="50">
        <v>0</v>
      </c>
      <c r="BW83" s="50">
        <v>471.74999999999909</v>
      </c>
      <c r="BX83" s="50">
        <v>398.09999999999877</v>
      </c>
      <c r="BY83" s="50">
        <v>549.20000000000164</v>
      </c>
      <c r="BZ83" s="408"/>
      <c r="CA83" s="50">
        <v>0</v>
      </c>
      <c r="CB83" s="50">
        <v>91.750000000001819</v>
      </c>
      <c r="CC83" s="50">
        <v>102.37499999999932</v>
      </c>
      <c r="CD83" s="50">
        <v>246.00000000000182</v>
      </c>
      <c r="CE83" s="408"/>
      <c r="CF83" s="50">
        <v>0</v>
      </c>
      <c r="CG83" s="50">
        <v>285.05000000000018</v>
      </c>
      <c r="CH83" s="50">
        <v>176.77499999999918</v>
      </c>
      <c r="CI83" s="50">
        <v>449.89999999999964</v>
      </c>
      <c r="CJ83" s="408"/>
      <c r="CK83" s="50">
        <v>56.350000000001273</v>
      </c>
      <c r="CL83" s="50">
        <v>298.75000000000182</v>
      </c>
      <c r="CM83" s="50">
        <v>128.02499999999918</v>
      </c>
      <c r="CN83" s="50">
        <v>270.3</v>
      </c>
      <c r="CO83" s="408"/>
      <c r="CP83" s="443">
        <v>139.00000000000045</v>
      </c>
      <c r="CQ83" s="443">
        <v>333.00000000000182</v>
      </c>
      <c r="CR83" s="443">
        <v>291.75000000000068</v>
      </c>
      <c r="CS83" s="50">
        <v>404</v>
      </c>
      <c r="CT83" s="408"/>
      <c r="CU83" s="50">
        <v>0</v>
      </c>
      <c r="CV83" s="50">
        <v>247.64999999999964</v>
      </c>
      <c r="CW83" s="50">
        <v>343.42500000000246</v>
      </c>
      <c r="CX83" s="50">
        <v>512.09999999999854</v>
      </c>
      <c r="CY83" s="408"/>
      <c r="CZ83" s="50">
        <v>0</v>
      </c>
      <c r="DA83" s="50">
        <v>56.25</v>
      </c>
      <c r="DB83" s="50">
        <v>160.27500000000191</v>
      </c>
      <c r="DC83" s="50">
        <v>0</v>
      </c>
      <c r="DD83" s="408"/>
      <c r="DE83" s="443">
        <v>406.44999999999891</v>
      </c>
      <c r="DF83" s="443">
        <v>1603.0749999999971</v>
      </c>
      <c r="DG83" s="443">
        <v>1552.875</v>
      </c>
      <c r="DH83" s="50">
        <v>3437.600000000004</v>
      </c>
      <c r="DI83" s="408"/>
      <c r="DJ83" s="443">
        <v>283.10000000000014</v>
      </c>
      <c r="DK83" s="443">
        <v>263.84999999999764</v>
      </c>
      <c r="DL83" s="443">
        <v>554.70000000000164</v>
      </c>
      <c r="DM83" s="50">
        <v>700.40000000000327</v>
      </c>
      <c r="DN83" s="408"/>
      <c r="DO83" s="50">
        <v>0</v>
      </c>
      <c r="DP83" s="50">
        <v>302.14999999999782</v>
      </c>
      <c r="DQ83" s="50">
        <v>577.42500000000109</v>
      </c>
      <c r="DR83" s="50">
        <v>927.89999999999964</v>
      </c>
      <c r="DS83" s="408"/>
      <c r="DT83" s="50">
        <v>1241.2000000000005</v>
      </c>
      <c r="DU83" s="50">
        <v>1925.0499999999656</v>
      </c>
      <c r="DV83" s="50">
        <v>2918.174999999982</v>
      </c>
      <c r="DW83" s="50">
        <v>3687.0500000000029</v>
      </c>
      <c r="DX83" s="408"/>
      <c r="DY83" s="50">
        <v>0</v>
      </c>
      <c r="DZ83" s="443">
        <v>100.64999999999782</v>
      </c>
      <c r="EA83" s="443">
        <v>282</v>
      </c>
      <c r="EB83" s="50">
        <v>233.10000000000946</v>
      </c>
      <c r="EC83" s="408"/>
      <c r="ED83" s="50">
        <v>121.92499999999973</v>
      </c>
      <c r="EE83" s="50">
        <v>75.200000000000728</v>
      </c>
      <c r="EF83" s="50">
        <v>307.42500000000109</v>
      </c>
      <c r="EG83" s="50">
        <v>703.30000000000655</v>
      </c>
      <c r="EH83" s="408"/>
      <c r="EI83" s="50">
        <v>102.75000000000136</v>
      </c>
      <c r="EJ83" s="50">
        <v>122.25000000000182</v>
      </c>
      <c r="EK83" s="50">
        <v>0</v>
      </c>
      <c r="EL83" s="50">
        <v>302.40000000000146</v>
      </c>
      <c r="EM83" s="408"/>
      <c r="EN83" s="50">
        <v>0</v>
      </c>
      <c r="EO83" s="50">
        <v>0</v>
      </c>
      <c r="EP83" s="50">
        <v>206.92500000000109</v>
      </c>
      <c r="EQ83" s="50">
        <v>0</v>
      </c>
      <c r="ER83" s="408"/>
      <c r="ES83" s="50">
        <v>948.97499999999945</v>
      </c>
      <c r="ET83" s="50">
        <v>1542.3499999999622</v>
      </c>
      <c r="EU83" s="50">
        <v>3677.3999999999996</v>
      </c>
      <c r="EV83" s="50">
        <v>4504.4000000000051</v>
      </c>
      <c r="EW83" s="408"/>
      <c r="EX83" s="443">
        <v>55.499999999999773</v>
      </c>
      <c r="EY83" s="443">
        <v>75</v>
      </c>
      <c r="EZ83" s="443">
        <v>171.52500000000327</v>
      </c>
      <c r="FA83" s="50">
        <v>157.50000000000728</v>
      </c>
      <c r="FB83" s="408"/>
      <c r="FC83" s="50">
        <v>0</v>
      </c>
      <c r="FD83" s="50">
        <v>0</v>
      </c>
      <c r="FE83" s="50">
        <v>319.95000000000437</v>
      </c>
      <c r="FF83" s="50">
        <v>171.4</v>
      </c>
      <c r="FG83" s="408"/>
      <c r="FH83" s="50">
        <v>0</v>
      </c>
      <c r="FI83" s="50">
        <v>0</v>
      </c>
      <c r="FJ83" s="50">
        <v>392.70000000000437</v>
      </c>
      <c r="FK83" s="50">
        <v>234.35000000000218</v>
      </c>
      <c r="FL83" s="408"/>
      <c r="FM83" s="443">
        <v>40.325000000000045</v>
      </c>
      <c r="FN83" s="443">
        <v>286.20000000000073</v>
      </c>
      <c r="FO83" s="443">
        <v>280.50000000000546</v>
      </c>
      <c r="FP83" s="50">
        <v>454</v>
      </c>
      <c r="FQ83" s="408"/>
      <c r="FR83" s="50">
        <v>0</v>
      </c>
      <c r="FS83" s="50">
        <v>0</v>
      </c>
      <c r="FT83" s="50">
        <v>0</v>
      </c>
      <c r="FU83" s="50">
        <v>355</v>
      </c>
      <c r="FV83" s="408"/>
      <c r="FW83" s="474">
        <v>277.72500000000218</v>
      </c>
      <c r="FX83" s="474">
        <v>517.90000000000146</v>
      </c>
      <c r="FY83" s="474">
        <v>959.4750000000131</v>
      </c>
      <c r="FZ83" s="50">
        <v>1066.8999999999287</v>
      </c>
      <c r="GA83" s="408"/>
      <c r="GB83" s="50">
        <v>63.249999999998181</v>
      </c>
      <c r="GC83" s="50">
        <v>165.5</v>
      </c>
      <c r="GD83" s="50">
        <v>229.875</v>
      </c>
      <c r="GE83" s="50">
        <v>489.5</v>
      </c>
      <c r="GF83" s="408"/>
      <c r="GG83" s="50">
        <v>0</v>
      </c>
      <c r="GH83" s="50">
        <v>696.94999999999345</v>
      </c>
      <c r="GI83" s="50">
        <v>0</v>
      </c>
      <c r="GJ83" s="50">
        <v>0</v>
      </c>
      <c r="GK83" s="408"/>
      <c r="GL83" s="41"/>
      <c r="GM83"/>
      <c r="GN83" s="9"/>
      <c r="GO83" s="37"/>
      <c r="GT83" s="143"/>
      <c r="GU83" s="402"/>
      <c r="HC83" s="143"/>
      <c r="HD83" s="402"/>
      <c r="HM83" s="402"/>
      <c r="HV83" s="402"/>
      <c r="IE83" s="402"/>
      <c r="IN83" s="402"/>
      <c r="IW83" s="402"/>
      <c r="JF83" s="402"/>
      <c r="JO83" s="402"/>
      <c r="JX83" s="402"/>
      <c r="KG83" s="402"/>
      <c r="KP83" s="402"/>
      <c r="LQ83" s="402"/>
      <c r="LZ83" s="402"/>
      <c r="MI83" s="402"/>
      <c r="MR83" s="402"/>
      <c r="NA83" s="402"/>
      <c r="NJ83" s="402"/>
      <c r="NP83" s="37"/>
    </row>
    <row r="84" spans="1:381" ht="18">
      <c r="A84" s="40" t="s">
        <v>2557</v>
      </c>
      <c r="B84" s="46">
        <f>SUM(D84:ZZ84)</f>
        <v>23293.700000000004</v>
      </c>
      <c r="C84" s="42"/>
      <c r="D84" s="50">
        <v>0</v>
      </c>
      <c r="E84" s="50">
        <v>0</v>
      </c>
      <c r="F84" s="50">
        <v>355.8</v>
      </c>
      <c r="G84" s="50">
        <v>438.5</v>
      </c>
      <c r="H84" s="408"/>
      <c r="I84" s="50">
        <v>0</v>
      </c>
      <c r="J84" s="50">
        <v>0</v>
      </c>
      <c r="K84" s="50">
        <v>0</v>
      </c>
      <c r="L84" s="50">
        <v>76.999999999999773</v>
      </c>
      <c r="M84" s="408"/>
      <c r="N84" s="50">
        <v>0</v>
      </c>
      <c r="O84" s="50">
        <v>0</v>
      </c>
      <c r="P84" s="50">
        <v>0</v>
      </c>
      <c r="Q84" s="50">
        <v>488.80000000000064</v>
      </c>
      <c r="R84" s="408"/>
      <c r="S84" s="396">
        <v>0</v>
      </c>
      <c r="T84" s="50">
        <v>0</v>
      </c>
      <c r="U84" s="438">
        <v>0</v>
      </c>
      <c r="V84" s="50">
        <v>423.30000000000018</v>
      </c>
      <c r="W84" s="408"/>
      <c r="X84" s="50">
        <v>0</v>
      </c>
      <c r="Y84" s="50">
        <v>0</v>
      </c>
      <c r="Z84" s="50">
        <v>0</v>
      </c>
      <c r="AA84" s="50">
        <v>383.20000000000027</v>
      </c>
      <c r="AB84" s="408"/>
      <c r="AC84" s="50">
        <v>0</v>
      </c>
      <c r="AD84" s="50">
        <v>0</v>
      </c>
      <c r="AE84" s="50">
        <v>0</v>
      </c>
      <c r="AF84" s="50">
        <v>765.80000000000018</v>
      </c>
      <c r="AG84" s="408"/>
      <c r="AH84" s="50">
        <v>0</v>
      </c>
      <c r="AI84" s="50">
        <v>0</v>
      </c>
      <c r="AJ84" s="50">
        <v>0</v>
      </c>
      <c r="AK84" s="50">
        <v>462.60000000000036</v>
      </c>
      <c r="AL84" s="408"/>
      <c r="AM84" s="396">
        <v>0</v>
      </c>
      <c r="AN84" s="396">
        <v>0</v>
      </c>
      <c r="AO84" s="396">
        <v>0</v>
      </c>
      <c r="AP84" s="50">
        <v>697.30000000000109</v>
      </c>
      <c r="AQ84" s="408"/>
      <c r="AR84" s="50">
        <v>0</v>
      </c>
      <c r="AS84" s="50">
        <v>0</v>
      </c>
      <c r="AT84" s="50">
        <v>0</v>
      </c>
      <c r="AU84" s="50">
        <v>356.1</v>
      </c>
      <c r="AV84" s="408"/>
      <c r="AW84" s="50">
        <v>0</v>
      </c>
      <c r="AX84" s="50">
        <v>0</v>
      </c>
      <c r="AY84" s="50">
        <v>0</v>
      </c>
      <c r="AZ84" s="50">
        <v>772.90000000000055</v>
      </c>
      <c r="BA84" s="408"/>
      <c r="BB84" s="50">
        <v>0</v>
      </c>
      <c r="BC84" s="50">
        <v>0</v>
      </c>
      <c r="BD84" s="50">
        <v>0</v>
      </c>
      <c r="BE84" s="50">
        <v>551.20000000000005</v>
      </c>
      <c r="BF84" s="408"/>
      <c r="BG84" s="50">
        <v>0</v>
      </c>
      <c r="BH84" s="50">
        <v>0</v>
      </c>
      <c r="BI84" s="50">
        <v>0</v>
      </c>
      <c r="BJ84" s="50">
        <v>385.2</v>
      </c>
      <c r="BK84" s="408"/>
      <c r="BL84" s="50">
        <v>0</v>
      </c>
      <c r="BM84" s="50">
        <v>0</v>
      </c>
      <c r="BN84" s="50">
        <v>0</v>
      </c>
      <c r="BO84" s="50">
        <v>375.5</v>
      </c>
      <c r="BP84" s="408"/>
      <c r="BQ84" s="50">
        <v>0</v>
      </c>
      <c r="BR84" s="50">
        <v>0</v>
      </c>
      <c r="BS84" s="50">
        <v>0</v>
      </c>
      <c r="BT84" s="50">
        <v>645.19999999999982</v>
      </c>
      <c r="BU84" s="408"/>
      <c r="BV84" s="50">
        <v>0</v>
      </c>
      <c r="BW84" s="50">
        <v>0</v>
      </c>
      <c r="BX84" s="50">
        <v>0</v>
      </c>
      <c r="BY84" s="50">
        <v>394.09999999999854</v>
      </c>
      <c r="BZ84" s="408"/>
      <c r="CA84" s="50">
        <v>0</v>
      </c>
      <c r="CB84" s="50">
        <v>0</v>
      </c>
      <c r="CC84" s="50">
        <v>0</v>
      </c>
      <c r="CD84" s="50">
        <v>618.39999999999782</v>
      </c>
      <c r="CE84" s="408"/>
      <c r="CF84" s="50">
        <v>0</v>
      </c>
      <c r="CG84" s="50">
        <v>0</v>
      </c>
      <c r="CH84" s="50">
        <v>0</v>
      </c>
      <c r="CI84" s="50">
        <v>340.40000000000146</v>
      </c>
      <c r="CJ84" s="408"/>
      <c r="CK84" s="50">
        <v>0</v>
      </c>
      <c r="CL84" s="50">
        <v>0</v>
      </c>
      <c r="CM84" s="50">
        <v>0</v>
      </c>
      <c r="CN84" s="50">
        <v>333.7</v>
      </c>
      <c r="CO84" s="408"/>
      <c r="CP84" s="443">
        <v>0</v>
      </c>
      <c r="CQ84" s="443">
        <v>0</v>
      </c>
      <c r="CR84" s="443">
        <v>0</v>
      </c>
      <c r="CS84" s="50">
        <v>531.20000000000437</v>
      </c>
      <c r="CT84" s="408"/>
      <c r="CU84" s="50">
        <v>0</v>
      </c>
      <c r="CV84" s="50">
        <v>0</v>
      </c>
      <c r="CW84" s="50">
        <v>0</v>
      </c>
      <c r="CX84" s="50">
        <v>229.50000000000364</v>
      </c>
      <c r="CY84" s="408"/>
      <c r="CZ84" s="50">
        <v>0</v>
      </c>
      <c r="DA84" s="50">
        <v>0</v>
      </c>
      <c r="DB84" s="50">
        <v>0</v>
      </c>
      <c r="DC84" s="50">
        <v>219</v>
      </c>
      <c r="DD84" s="408"/>
      <c r="DE84" s="443">
        <v>0</v>
      </c>
      <c r="DF84" s="443">
        <v>0</v>
      </c>
      <c r="DG84" s="443">
        <v>0</v>
      </c>
      <c r="DH84" s="50">
        <v>1239.7999999999993</v>
      </c>
      <c r="DI84" s="408"/>
      <c r="DJ84" s="443">
        <v>0</v>
      </c>
      <c r="DK84" s="443">
        <v>0</v>
      </c>
      <c r="DL84" s="443">
        <v>0</v>
      </c>
      <c r="DM84" s="50">
        <v>747.20000000000073</v>
      </c>
      <c r="DN84" s="408"/>
      <c r="DO84" s="50">
        <v>0</v>
      </c>
      <c r="DP84" s="50">
        <v>0</v>
      </c>
      <c r="DQ84" s="50">
        <v>0</v>
      </c>
      <c r="DR84" s="50">
        <v>699.30000000000109</v>
      </c>
      <c r="DS84" s="408"/>
      <c r="DT84" s="50">
        <v>0</v>
      </c>
      <c r="DU84" s="50">
        <v>0</v>
      </c>
      <c r="DV84" s="50">
        <v>0</v>
      </c>
      <c r="DW84" s="50">
        <v>4246.5500000000084</v>
      </c>
      <c r="DX84" s="408"/>
      <c r="DY84" s="50">
        <v>0</v>
      </c>
      <c r="DZ84" s="443">
        <v>0</v>
      </c>
      <c r="EA84" s="443">
        <v>0</v>
      </c>
      <c r="EB84" s="50">
        <v>219.80000000001019</v>
      </c>
      <c r="EC84" s="408"/>
      <c r="ED84" s="50">
        <v>0</v>
      </c>
      <c r="EE84" s="50">
        <v>0</v>
      </c>
      <c r="EF84" s="50">
        <v>0</v>
      </c>
      <c r="EG84" s="50">
        <v>220.40000000000873</v>
      </c>
      <c r="EH84" s="408"/>
      <c r="EI84" s="50">
        <v>0</v>
      </c>
      <c r="EJ84" s="50">
        <v>0</v>
      </c>
      <c r="EK84" s="50">
        <v>0</v>
      </c>
      <c r="EL84" s="50">
        <v>525.90000000000873</v>
      </c>
      <c r="EM84" s="408"/>
      <c r="EN84" s="50">
        <v>0</v>
      </c>
      <c r="EO84" s="50">
        <v>0</v>
      </c>
      <c r="EP84" s="50">
        <v>0</v>
      </c>
      <c r="EQ84" s="50">
        <v>384.70000000000073</v>
      </c>
      <c r="ER84" s="408"/>
      <c r="ES84" s="50">
        <v>0</v>
      </c>
      <c r="ET84" s="50">
        <v>0</v>
      </c>
      <c r="EU84" s="50">
        <v>0</v>
      </c>
      <c r="EV84" s="50">
        <v>2633.8000000000065</v>
      </c>
      <c r="EW84" s="408"/>
      <c r="EX84" s="443">
        <v>0</v>
      </c>
      <c r="EY84" s="443">
        <v>0</v>
      </c>
      <c r="EZ84" s="443">
        <v>0</v>
      </c>
      <c r="FA84" s="50">
        <v>124.90000000000509</v>
      </c>
      <c r="FB84" s="408"/>
      <c r="FC84" s="50">
        <v>0</v>
      </c>
      <c r="FD84" s="50">
        <v>0</v>
      </c>
      <c r="FE84" s="50">
        <v>0</v>
      </c>
      <c r="FF84" s="50">
        <v>275.39999999999998</v>
      </c>
      <c r="FG84" s="408"/>
      <c r="FH84" s="50">
        <v>0</v>
      </c>
      <c r="FI84" s="50">
        <v>0</v>
      </c>
      <c r="FJ84" s="50">
        <v>0</v>
      </c>
      <c r="FK84" s="50">
        <v>165.25000000000728</v>
      </c>
      <c r="FL84" s="408"/>
      <c r="FM84" s="443">
        <v>0</v>
      </c>
      <c r="FN84" s="443">
        <v>0</v>
      </c>
      <c r="FO84" s="443">
        <v>0</v>
      </c>
      <c r="FP84" s="50">
        <v>293.7</v>
      </c>
      <c r="FQ84" s="408"/>
      <c r="FR84" s="50">
        <v>0</v>
      </c>
      <c r="FS84" s="50">
        <v>0</v>
      </c>
      <c r="FT84" s="50">
        <v>0</v>
      </c>
      <c r="FU84" s="50">
        <v>181.00000000000728</v>
      </c>
      <c r="FV84" s="408"/>
      <c r="FW84" s="474">
        <v>0</v>
      </c>
      <c r="FX84" s="474">
        <v>0</v>
      </c>
      <c r="FY84" s="474">
        <v>0</v>
      </c>
      <c r="FZ84" s="50">
        <v>1164.2999999999315</v>
      </c>
      <c r="GA84" s="408"/>
      <c r="GB84" s="50">
        <v>0</v>
      </c>
      <c r="GC84" s="50">
        <v>0</v>
      </c>
      <c r="GD84" s="50">
        <v>0</v>
      </c>
      <c r="GE84" s="50">
        <v>327</v>
      </c>
      <c r="GF84" s="408"/>
      <c r="GG84" s="50">
        <v>0</v>
      </c>
      <c r="GH84" s="50">
        <v>0</v>
      </c>
      <c r="GI84" s="50">
        <v>0</v>
      </c>
      <c r="GJ84" s="50">
        <v>0</v>
      </c>
      <c r="GK84" s="408"/>
      <c r="GL84" s="469"/>
      <c r="GN84" s="1"/>
      <c r="GO84" s="37"/>
      <c r="GT84" s="18"/>
      <c r="GU84" s="9"/>
      <c r="HC84" s="18"/>
      <c r="HD84" s="9"/>
      <c r="HM84" s="9"/>
      <c r="HV84" s="9"/>
      <c r="IE84" s="9"/>
      <c r="IN84" s="9"/>
      <c r="IW84" s="9"/>
      <c r="JF84" s="9"/>
      <c r="JO84" s="9"/>
      <c r="JX84" s="9"/>
      <c r="KG84" s="9"/>
      <c r="KP84" s="9"/>
      <c r="LQ84" s="9"/>
      <c r="LZ84" s="9"/>
      <c r="MI84" s="9"/>
      <c r="MR84" s="9"/>
      <c r="NA84" s="9"/>
      <c r="NJ84" s="9"/>
      <c r="NL84" s="9"/>
      <c r="NN84" s="9"/>
      <c r="NP84" s="9"/>
    </row>
    <row r="85" spans="1:381" ht="18">
      <c r="A85" s="41" t="s">
        <v>721</v>
      </c>
      <c r="B85" s="46">
        <f>SUM(D85:ZZ85)</f>
        <v>50187.862500000083</v>
      </c>
      <c r="C85" s="42"/>
      <c r="D85" s="50">
        <v>0</v>
      </c>
      <c r="E85" s="50">
        <v>0</v>
      </c>
      <c r="F85" s="50">
        <v>357.22499999999997</v>
      </c>
      <c r="G85" s="50">
        <v>247.3</v>
      </c>
      <c r="H85" s="408"/>
      <c r="I85" s="50">
        <v>16.5</v>
      </c>
      <c r="J85" s="50">
        <v>0</v>
      </c>
      <c r="K85" s="50">
        <v>0</v>
      </c>
      <c r="L85" s="50">
        <v>295.80000000000018</v>
      </c>
      <c r="M85" s="408"/>
      <c r="N85" s="50">
        <v>97.52499999999992</v>
      </c>
      <c r="O85" s="50">
        <v>374.39999999999992</v>
      </c>
      <c r="P85" s="50">
        <v>377.77500000000003</v>
      </c>
      <c r="Q85" s="50">
        <v>790.69999999999936</v>
      </c>
      <c r="R85" s="408"/>
      <c r="S85" s="396">
        <v>20.624999999999886</v>
      </c>
      <c r="T85" s="50">
        <v>46.449999999999875</v>
      </c>
      <c r="U85" s="438">
        <v>130.5</v>
      </c>
      <c r="V85" s="50">
        <v>132.59999999999968</v>
      </c>
      <c r="W85" s="408"/>
      <c r="X85" s="50">
        <v>29.250000000000114</v>
      </c>
      <c r="Y85" s="50">
        <v>403</v>
      </c>
      <c r="Z85" s="50">
        <v>226.20000000000061</v>
      </c>
      <c r="AA85" s="50">
        <v>325.40000000000009</v>
      </c>
      <c r="AB85" s="408"/>
      <c r="AC85" s="50">
        <v>201.8625000000003</v>
      </c>
      <c r="AD85" s="50">
        <v>480.19999999999982</v>
      </c>
      <c r="AE85" s="50">
        <v>675.00000000000034</v>
      </c>
      <c r="AF85" s="50">
        <v>601.09999999999991</v>
      </c>
      <c r="AG85" s="408"/>
      <c r="AH85" s="50">
        <v>57.050000000000637</v>
      </c>
      <c r="AI85" s="50">
        <v>538.04999999999973</v>
      </c>
      <c r="AJ85" s="50">
        <v>511.79999999999973</v>
      </c>
      <c r="AK85" s="50">
        <v>410.20000000000073</v>
      </c>
      <c r="AL85" s="408"/>
      <c r="AM85" s="396">
        <v>74.975000000000023</v>
      </c>
      <c r="AN85" s="396">
        <v>256.79999999999927</v>
      </c>
      <c r="AO85" s="396">
        <v>189.82499999999993</v>
      </c>
      <c r="AP85" s="50">
        <v>304.49999999999909</v>
      </c>
      <c r="AQ85" s="408"/>
      <c r="AR85" s="50">
        <v>26.125000000000455</v>
      </c>
      <c r="AS85" s="50">
        <v>219.94999999999891</v>
      </c>
      <c r="AT85" s="50">
        <v>0</v>
      </c>
      <c r="AU85" s="50">
        <v>127.5</v>
      </c>
      <c r="AV85" s="408"/>
      <c r="AW85" s="50">
        <v>0</v>
      </c>
      <c r="AX85" s="50">
        <v>293.50000000000045</v>
      </c>
      <c r="AY85" s="50">
        <v>774.60000000000082</v>
      </c>
      <c r="AZ85" s="50">
        <v>446.99999999999909</v>
      </c>
      <c r="BA85" s="408"/>
      <c r="BB85" s="50">
        <v>0</v>
      </c>
      <c r="BC85" s="50">
        <v>167.64999999999964</v>
      </c>
      <c r="BD85" s="50">
        <v>197.17499999999973</v>
      </c>
      <c r="BE85" s="50">
        <v>272.60000000000002</v>
      </c>
      <c r="BF85" s="408"/>
      <c r="BG85" s="50">
        <v>67.625000000000455</v>
      </c>
      <c r="BH85" s="50">
        <v>99.399999999999181</v>
      </c>
      <c r="BI85" s="50">
        <v>120.59999999999945</v>
      </c>
      <c r="BJ85" s="50">
        <v>169.39999999999998</v>
      </c>
      <c r="BK85" s="408"/>
      <c r="BL85" s="50">
        <v>0</v>
      </c>
      <c r="BM85" s="50">
        <v>13.099999999999909</v>
      </c>
      <c r="BN85" s="50">
        <v>34.125000000000682</v>
      </c>
      <c r="BO85" s="50">
        <v>42</v>
      </c>
      <c r="BP85" s="408"/>
      <c r="BQ85" s="50">
        <v>12.750000000000455</v>
      </c>
      <c r="BR85" s="50">
        <v>145.15000000000009</v>
      </c>
      <c r="BS85" s="50">
        <v>117.82500000000095</v>
      </c>
      <c r="BT85" s="50">
        <v>309.09999999999945</v>
      </c>
      <c r="BU85" s="408"/>
      <c r="BV85" s="50">
        <v>0</v>
      </c>
      <c r="BW85" s="50">
        <v>396.14999999999964</v>
      </c>
      <c r="BX85" s="50">
        <v>620.47500000000014</v>
      </c>
      <c r="BY85" s="50">
        <v>410.89999999999964</v>
      </c>
      <c r="BZ85" s="408"/>
      <c r="CA85" s="50">
        <v>0</v>
      </c>
      <c r="CB85" s="50">
        <v>98.750000000001819</v>
      </c>
      <c r="CC85" s="50">
        <v>106.05000000000041</v>
      </c>
      <c r="CD85" s="50">
        <v>139.80000000000018</v>
      </c>
      <c r="CE85" s="408"/>
      <c r="CF85" s="50">
        <v>0</v>
      </c>
      <c r="CG85" s="50">
        <v>263.35000000000036</v>
      </c>
      <c r="CH85" s="50">
        <v>0</v>
      </c>
      <c r="CI85" s="50">
        <v>373.99999999999909</v>
      </c>
      <c r="CJ85" s="408"/>
      <c r="CK85" s="50">
        <v>41.150000000001</v>
      </c>
      <c r="CL85" s="50">
        <v>266.85000000000036</v>
      </c>
      <c r="CM85" s="50">
        <v>296.99999999999932</v>
      </c>
      <c r="CN85" s="50">
        <v>449.4</v>
      </c>
      <c r="CO85" s="408"/>
      <c r="CP85" s="443">
        <v>72.287500000000364</v>
      </c>
      <c r="CQ85" s="443">
        <v>253.35000000000036</v>
      </c>
      <c r="CR85" s="443">
        <v>467.25</v>
      </c>
      <c r="CS85" s="50">
        <v>511.89999999999964</v>
      </c>
      <c r="CT85" s="408"/>
      <c r="CU85" s="50">
        <v>0</v>
      </c>
      <c r="CV85" s="50">
        <v>168.875</v>
      </c>
      <c r="CW85" s="50">
        <v>569.77500000000055</v>
      </c>
      <c r="CX85" s="50">
        <v>390.50000000000182</v>
      </c>
      <c r="CY85" s="408"/>
      <c r="CZ85" s="50">
        <v>0</v>
      </c>
      <c r="DA85" s="50">
        <v>142.70000000000437</v>
      </c>
      <c r="DB85" s="50">
        <v>89.999999999998636</v>
      </c>
      <c r="DC85" s="50">
        <v>97.5</v>
      </c>
      <c r="DD85" s="408"/>
      <c r="DE85" s="443">
        <v>435.87500000000045</v>
      </c>
      <c r="DF85" s="443">
        <v>1425.5</v>
      </c>
      <c r="DG85" s="443">
        <v>1311.075</v>
      </c>
      <c r="DH85" s="50">
        <v>1187.4000000000051</v>
      </c>
      <c r="DI85" s="408"/>
      <c r="DJ85" s="443">
        <v>136.96250000000009</v>
      </c>
      <c r="DK85" s="443">
        <v>142.95000000000164</v>
      </c>
      <c r="DL85" s="443">
        <v>746.17499999999973</v>
      </c>
      <c r="DM85" s="50">
        <v>479.60000000000582</v>
      </c>
      <c r="DN85" s="408"/>
      <c r="DO85" s="50">
        <v>0</v>
      </c>
      <c r="DP85" s="50">
        <v>360.15000000000146</v>
      </c>
      <c r="DQ85" s="50">
        <v>407.625</v>
      </c>
      <c r="DR85" s="50">
        <v>1240.2999999999993</v>
      </c>
      <c r="DS85" s="408"/>
      <c r="DT85" s="50">
        <v>614.77500000000077</v>
      </c>
      <c r="DU85" s="50">
        <v>1639.1000000000495</v>
      </c>
      <c r="DV85" s="50">
        <v>2242.9500000000112</v>
      </c>
      <c r="DW85" s="50">
        <v>3510.9500000000025</v>
      </c>
      <c r="DX85" s="408"/>
      <c r="DY85" s="50">
        <v>0</v>
      </c>
      <c r="DZ85" s="443">
        <v>49.750000000001819</v>
      </c>
      <c r="EA85" s="443">
        <v>222.45000000000164</v>
      </c>
      <c r="EB85" s="50">
        <v>357.50000000000182</v>
      </c>
      <c r="EC85" s="408"/>
      <c r="ED85" s="50">
        <v>79.100000000000023</v>
      </c>
      <c r="EE85" s="50">
        <v>48</v>
      </c>
      <c r="EF85" s="50">
        <v>227.92500000000109</v>
      </c>
      <c r="EG85" s="50">
        <v>113.59999999999854</v>
      </c>
      <c r="EH85" s="408"/>
      <c r="EI85" s="50">
        <v>38.625000000000909</v>
      </c>
      <c r="EJ85" s="50">
        <v>124.15000000000327</v>
      </c>
      <c r="EK85" s="50">
        <v>0</v>
      </c>
      <c r="EL85" s="50">
        <v>201.700000000008</v>
      </c>
      <c r="EM85" s="408"/>
      <c r="EN85" s="50">
        <v>0</v>
      </c>
      <c r="EO85" s="50">
        <v>0</v>
      </c>
      <c r="EP85" s="50">
        <v>200.17500000000382</v>
      </c>
      <c r="EQ85" s="50">
        <v>53.200000000008004</v>
      </c>
      <c r="ER85" s="408"/>
      <c r="ES85" s="50">
        <v>250.97500000000991</v>
      </c>
      <c r="ET85" s="50">
        <v>1545.0499999999884</v>
      </c>
      <c r="EU85" s="50">
        <v>3282.7874999999995</v>
      </c>
      <c r="EV85" s="50">
        <v>3103.4999999999927</v>
      </c>
      <c r="EW85" s="408"/>
      <c r="EX85" s="443">
        <v>19.775000000000546</v>
      </c>
      <c r="EY85" s="443">
        <v>105.75000000000364</v>
      </c>
      <c r="EZ85" s="443">
        <v>126.00000000000273</v>
      </c>
      <c r="FA85" s="50">
        <v>84.100000000005821</v>
      </c>
      <c r="FB85" s="408"/>
      <c r="FC85" s="50">
        <v>0</v>
      </c>
      <c r="FD85" s="50">
        <v>0</v>
      </c>
      <c r="FE85" s="50">
        <v>184.20000000000164</v>
      </c>
      <c r="FF85" s="50">
        <v>216.8</v>
      </c>
      <c r="FG85" s="408"/>
      <c r="FH85" s="50">
        <v>0</v>
      </c>
      <c r="FI85" s="50">
        <v>0</v>
      </c>
      <c r="FJ85" s="50">
        <v>352.87500000000546</v>
      </c>
      <c r="FK85" s="50">
        <v>371.45000000000437</v>
      </c>
      <c r="FL85" s="408"/>
      <c r="FM85" s="443">
        <v>41.924999999999955</v>
      </c>
      <c r="FN85" s="443">
        <v>286.30000000000109</v>
      </c>
      <c r="FO85" s="443">
        <v>355.80000000000382</v>
      </c>
      <c r="FP85" s="50">
        <v>534.20000000000005</v>
      </c>
      <c r="FQ85" s="408"/>
      <c r="FR85" s="50">
        <v>0</v>
      </c>
      <c r="FS85" s="50">
        <v>0</v>
      </c>
      <c r="FT85" s="50">
        <v>0</v>
      </c>
      <c r="FU85" s="50">
        <v>141.50000000000364</v>
      </c>
      <c r="FV85" s="408"/>
      <c r="FW85" s="474">
        <v>175.10000000000264</v>
      </c>
      <c r="FX85" s="474">
        <v>477.99999999999636</v>
      </c>
      <c r="FY85" s="474">
        <v>692.85000000000218</v>
      </c>
      <c r="FZ85" s="50">
        <v>706.29999999991776</v>
      </c>
      <c r="GA85" s="408"/>
      <c r="GB85" s="50">
        <v>71.312500000000909</v>
      </c>
      <c r="GC85" s="50">
        <v>132.49999999999636</v>
      </c>
      <c r="GD85" s="50">
        <v>177</v>
      </c>
      <c r="GE85" s="50">
        <v>381.5</v>
      </c>
      <c r="GF85" s="408"/>
      <c r="GG85" s="50">
        <v>0</v>
      </c>
      <c r="GH85" s="50">
        <v>714.95000000000437</v>
      </c>
      <c r="GI85" s="50">
        <v>0</v>
      </c>
      <c r="GJ85" s="50">
        <v>0</v>
      </c>
      <c r="GK85" s="408"/>
      <c r="GL85" s="84"/>
      <c r="GN85" s="9"/>
      <c r="GO85" s="37"/>
      <c r="GT85" s="18"/>
      <c r="GU85" s="9"/>
      <c r="HC85" s="18"/>
      <c r="HD85" s="9"/>
      <c r="HM85" s="9"/>
      <c r="HV85" s="9"/>
      <c r="IE85" s="9"/>
      <c r="IN85" s="9"/>
      <c r="IW85" s="9"/>
      <c r="JF85" s="9"/>
      <c r="JO85" s="9"/>
      <c r="JX85" s="9"/>
      <c r="KG85" s="9"/>
      <c r="KP85" s="9"/>
      <c r="LQ85" s="9"/>
      <c r="LZ85" s="9"/>
      <c r="MI85" s="9"/>
      <c r="MR85" s="9"/>
      <c r="NA85" s="9"/>
      <c r="NJ85" s="9"/>
      <c r="NL85" s="9"/>
      <c r="NN85" s="9"/>
      <c r="NP85" s="9"/>
    </row>
    <row r="86" spans="1:381" ht="18">
      <c r="A86" s="40" t="s">
        <v>4022</v>
      </c>
      <c r="B86" s="46">
        <f>SUM(D86:ZZ86)</f>
        <v>275.90000000000003</v>
      </c>
      <c r="C86" s="42"/>
      <c r="D86" s="50">
        <v>0</v>
      </c>
      <c r="E86" s="50">
        <v>0</v>
      </c>
      <c r="F86" s="50">
        <v>0</v>
      </c>
      <c r="G86" s="50">
        <v>275.90000000000003</v>
      </c>
      <c r="H86" s="408"/>
      <c r="I86" s="50">
        <v>0</v>
      </c>
      <c r="J86" s="50">
        <v>0</v>
      </c>
      <c r="K86" s="50">
        <v>0</v>
      </c>
      <c r="L86" s="50">
        <v>0</v>
      </c>
      <c r="M86" s="408"/>
      <c r="N86" s="50">
        <v>0</v>
      </c>
      <c r="O86" s="50">
        <v>0</v>
      </c>
      <c r="P86" s="50">
        <v>0</v>
      </c>
      <c r="Q86" s="50">
        <v>0</v>
      </c>
      <c r="R86" s="408"/>
      <c r="S86" s="50">
        <v>0</v>
      </c>
      <c r="T86" s="50">
        <v>0</v>
      </c>
      <c r="U86" s="50">
        <v>0</v>
      </c>
      <c r="V86" s="50">
        <v>0</v>
      </c>
      <c r="W86" s="408"/>
      <c r="X86" s="50">
        <v>0</v>
      </c>
      <c r="Y86" s="50">
        <v>0</v>
      </c>
      <c r="Z86" s="50">
        <v>0</v>
      </c>
      <c r="AA86" s="50">
        <v>0</v>
      </c>
      <c r="AB86" s="408"/>
      <c r="AC86" s="50">
        <v>0</v>
      </c>
      <c r="AD86" s="50">
        <v>0</v>
      </c>
      <c r="AE86" s="50">
        <v>0</v>
      </c>
      <c r="AF86" s="50">
        <v>0</v>
      </c>
      <c r="AG86" s="408"/>
      <c r="AH86" s="50">
        <v>0</v>
      </c>
      <c r="AI86" s="50">
        <v>0</v>
      </c>
      <c r="AJ86" s="50">
        <v>0</v>
      </c>
      <c r="AK86" s="50">
        <v>0</v>
      </c>
      <c r="AL86" s="408"/>
      <c r="AM86" s="50">
        <v>0</v>
      </c>
      <c r="AN86" s="50">
        <v>0</v>
      </c>
      <c r="AO86" s="50">
        <v>0</v>
      </c>
      <c r="AP86" s="50">
        <v>0</v>
      </c>
      <c r="AQ86" s="408"/>
      <c r="AR86" s="50">
        <v>0</v>
      </c>
      <c r="AS86" s="50">
        <v>0</v>
      </c>
      <c r="AT86" s="50">
        <v>0</v>
      </c>
      <c r="AU86" s="50">
        <v>0</v>
      </c>
      <c r="AV86" s="408"/>
      <c r="AW86" s="50">
        <v>0</v>
      </c>
      <c r="AX86" s="50">
        <v>0</v>
      </c>
      <c r="AY86" s="50">
        <v>0</v>
      </c>
      <c r="AZ86" s="50">
        <v>0</v>
      </c>
      <c r="BA86" s="408"/>
      <c r="BB86" s="50">
        <v>0</v>
      </c>
      <c r="BC86" s="50">
        <v>0</v>
      </c>
      <c r="BD86" s="50">
        <v>0</v>
      </c>
      <c r="BE86" s="50">
        <v>0</v>
      </c>
      <c r="BF86" s="408"/>
      <c r="BG86" s="50">
        <v>0</v>
      </c>
      <c r="BH86" s="50">
        <v>0</v>
      </c>
      <c r="BI86" s="50">
        <v>0</v>
      </c>
      <c r="BJ86" s="50">
        <v>0</v>
      </c>
      <c r="BK86" s="408"/>
      <c r="BL86" s="50">
        <v>0</v>
      </c>
      <c r="BM86" s="50">
        <v>0</v>
      </c>
      <c r="BN86" s="50">
        <v>0</v>
      </c>
      <c r="BO86" s="50">
        <v>0</v>
      </c>
      <c r="BP86" s="408"/>
      <c r="BQ86" s="50">
        <v>0</v>
      </c>
      <c r="BR86" s="50">
        <v>0</v>
      </c>
      <c r="BS86" s="50">
        <v>0</v>
      </c>
      <c r="BT86" s="50">
        <v>0</v>
      </c>
      <c r="BU86" s="408"/>
      <c r="BV86" s="50">
        <v>0</v>
      </c>
      <c r="BW86" s="50">
        <v>0</v>
      </c>
      <c r="BX86" s="50">
        <v>0</v>
      </c>
      <c r="BY86" s="50">
        <v>0</v>
      </c>
      <c r="BZ86" s="408"/>
      <c r="CA86" s="50">
        <v>0</v>
      </c>
      <c r="CB86" s="50">
        <v>0</v>
      </c>
      <c r="CC86" s="50">
        <v>0</v>
      </c>
      <c r="CD86" s="50">
        <v>0</v>
      </c>
      <c r="CE86" s="408"/>
      <c r="CF86" s="50">
        <v>0</v>
      </c>
      <c r="CG86" s="50">
        <v>0</v>
      </c>
      <c r="CH86" s="50">
        <v>0</v>
      </c>
      <c r="CI86" s="50">
        <v>0</v>
      </c>
      <c r="CJ86" s="408"/>
      <c r="CK86" s="50">
        <v>0</v>
      </c>
      <c r="CL86" s="50">
        <v>0</v>
      </c>
      <c r="CM86" s="50">
        <v>0</v>
      </c>
      <c r="CN86" s="50">
        <v>0</v>
      </c>
      <c r="CO86" s="408"/>
      <c r="CP86" s="50">
        <v>0</v>
      </c>
      <c r="CQ86" s="50">
        <v>0</v>
      </c>
      <c r="CR86" s="50">
        <v>0</v>
      </c>
      <c r="CS86" s="50">
        <v>0</v>
      </c>
      <c r="CT86" s="408"/>
      <c r="CU86" s="50">
        <v>0</v>
      </c>
      <c r="CV86" s="50">
        <v>0</v>
      </c>
      <c r="CW86" s="50">
        <v>0</v>
      </c>
      <c r="CX86" s="50">
        <v>0</v>
      </c>
      <c r="CY86" s="408"/>
      <c r="CZ86" s="50">
        <v>0</v>
      </c>
      <c r="DA86" s="50">
        <v>0</v>
      </c>
      <c r="DB86" s="50">
        <v>0</v>
      </c>
      <c r="DC86" s="50">
        <v>0</v>
      </c>
      <c r="DD86" s="408"/>
      <c r="DE86" s="50">
        <v>0</v>
      </c>
      <c r="DF86" s="50">
        <v>0</v>
      </c>
      <c r="DG86" s="50">
        <v>0</v>
      </c>
      <c r="DH86" s="50">
        <v>0</v>
      </c>
      <c r="DI86" s="408"/>
      <c r="DJ86" s="50">
        <v>0</v>
      </c>
      <c r="DK86" s="50">
        <v>0</v>
      </c>
      <c r="DL86" s="50">
        <v>0</v>
      </c>
      <c r="DM86" s="50">
        <v>0</v>
      </c>
      <c r="DN86" s="408"/>
      <c r="DO86" s="50">
        <v>0</v>
      </c>
      <c r="DP86" s="50">
        <v>0</v>
      </c>
      <c r="DQ86" s="50">
        <v>0</v>
      </c>
      <c r="DR86" s="50">
        <v>0</v>
      </c>
      <c r="DS86" s="408"/>
      <c r="DT86" s="50">
        <v>0</v>
      </c>
      <c r="DU86" s="50">
        <v>0</v>
      </c>
      <c r="DV86" s="50">
        <v>0</v>
      </c>
      <c r="DW86" s="50">
        <v>0</v>
      </c>
      <c r="DX86" s="408"/>
      <c r="DY86" s="50">
        <v>0</v>
      </c>
      <c r="DZ86" s="50">
        <v>0</v>
      </c>
      <c r="EA86" s="50">
        <v>0</v>
      </c>
      <c r="EB86" s="50">
        <v>0</v>
      </c>
      <c r="EC86" s="408"/>
      <c r="ED86" s="50">
        <v>0</v>
      </c>
      <c r="EE86" s="50">
        <v>0</v>
      </c>
      <c r="EF86" s="50">
        <v>0</v>
      </c>
      <c r="EG86" s="50">
        <v>0</v>
      </c>
      <c r="EH86" s="408"/>
      <c r="EI86" s="50">
        <v>0</v>
      </c>
      <c r="EJ86" s="50">
        <v>0</v>
      </c>
      <c r="EK86" s="50">
        <v>0</v>
      </c>
      <c r="EL86" s="50">
        <v>0</v>
      </c>
      <c r="EM86" s="408"/>
      <c r="EN86" s="50">
        <v>0</v>
      </c>
      <c r="EO86" s="50">
        <v>0</v>
      </c>
      <c r="EP86" s="50">
        <v>0</v>
      </c>
      <c r="EQ86" s="50">
        <v>0</v>
      </c>
      <c r="ER86" s="408"/>
      <c r="ES86" s="50">
        <v>0</v>
      </c>
      <c r="ET86" s="50">
        <v>0</v>
      </c>
      <c r="EU86" s="50">
        <v>0</v>
      </c>
      <c r="EV86" s="50">
        <v>0</v>
      </c>
      <c r="EW86" s="408"/>
      <c r="EX86" s="50">
        <v>0</v>
      </c>
      <c r="EY86" s="50">
        <v>0</v>
      </c>
      <c r="EZ86" s="50">
        <v>0</v>
      </c>
      <c r="FA86" s="50">
        <v>0</v>
      </c>
      <c r="FB86" s="408"/>
      <c r="FC86" s="50">
        <v>0</v>
      </c>
      <c r="FD86" s="50">
        <v>0</v>
      </c>
      <c r="FE86" s="50">
        <v>0</v>
      </c>
      <c r="FF86" s="50">
        <v>0</v>
      </c>
      <c r="FG86" s="408"/>
      <c r="FH86" s="50">
        <v>0</v>
      </c>
      <c r="FI86" s="50">
        <v>0</v>
      </c>
      <c r="FJ86" s="50">
        <v>0</v>
      </c>
      <c r="FK86" s="50">
        <v>0</v>
      </c>
      <c r="FL86" s="408"/>
      <c r="FM86" s="50">
        <v>0</v>
      </c>
      <c r="FN86" s="50">
        <v>0</v>
      </c>
      <c r="FO86" s="50">
        <v>0</v>
      </c>
      <c r="FP86" s="50">
        <v>0</v>
      </c>
      <c r="FQ86" s="408"/>
      <c r="FR86" s="50">
        <v>0</v>
      </c>
      <c r="FS86" s="50">
        <v>0</v>
      </c>
      <c r="FT86" s="50">
        <v>0</v>
      </c>
      <c r="FU86" s="50">
        <v>0</v>
      </c>
      <c r="FV86" s="408"/>
      <c r="FW86" s="50">
        <v>0</v>
      </c>
      <c r="FX86" s="50">
        <v>0</v>
      </c>
      <c r="FY86" s="50">
        <v>0</v>
      </c>
      <c r="FZ86" s="50">
        <v>0</v>
      </c>
      <c r="GA86" s="408"/>
      <c r="GB86" s="50">
        <v>0</v>
      </c>
      <c r="GC86" s="50">
        <v>0</v>
      </c>
      <c r="GD86" s="50">
        <v>0</v>
      </c>
      <c r="GE86" s="50">
        <v>0</v>
      </c>
      <c r="GF86" s="408"/>
      <c r="GG86" s="50">
        <v>0</v>
      </c>
      <c r="GH86" s="50">
        <v>0</v>
      </c>
      <c r="GI86" s="50">
        <v>0</v>
      </c>
      <c r="GJ86" s="50">
        <v>0</v>
      </c>
      <c r="GK86" s="408"/>
      <c r="GL86" s="467"/>
      <c r="GN86" s="39"/>
      <c r="GO86" s="37"/>
      <c r="GT86" s="18"/>
      <c r="GU86" s="9"/>
      <c r="HC86" s="18"/>
      <c r="HD86" s="9"/>
      <c r="HM86" s="9"/>
      <c r="HV86" s="9"/>
      <c r="IE86" s="9"/>
      <c r="IN86" s="9"/>
      <c r="IW86" s="9"/>
      <c r="JF86" s="9"/>
      <c r="JO86" s="9"/>
      <c r="JX86" s="9"/>
      <c r="KG86" s="9"/>
      <c r="KP86" s="9"/>
      <c r="LQ86" s="9"/>
      <c r="LZ86" s="9"/>
      <c r="MI86" s="9"/>
      <c r="MR86" s="9"/>
      <c r="NA86" s="9"/>
      <c r="NJ86" s="9"/>
      <c r="NL86" s="9"/>
      <c r="NN86" s="9"/>
      <c r="NP86" s="9"/>
    </row>
    <row r="87" spans="1:381" ht="18">
      <c r="A87" s="39" t="s">
        <v>142</v>
      </c>
      <c r="B87" s="46">
        <f>SUM(D87:ZZ87)</f>
        <v>58145.675000000032</v>
      </c>
      <c r="C87" s="42"/>
      <c r="D87" s="50">
        <v>0</v>
      </c>
      <c r="E87" s="50">
        <v>0</v>
      </c>
      <c r="F87" s="50">
        <v>251.77499999999998</v>
      </c>
      <c r="G87" s="50">
        <v>463.20000000000005</v>
      </c>
      <c r="H87" s="408"/>
      <c r="I87" s="50">
        <v>39.100000000000009</v>
      </c>
      <c r="J87" s="50">
        <v>0</v>
      </c>
      <c r="K87" s="50">
        <v>0</v>
      </c>
      <c r="L87" s="50">
        <v>251.70000000000016</v>
      </c>
      <c r="M87" s="408"/>
      <c r="N87" s="50">
        <v>58.550000000000011</v>
      </c>
      <c r="O87" s="50">
        <v>371.25</v>
      </c>
      <c r="P87" s="50">
        <v>398.17499999999973</v>
      </c>
      <c r="Q87" s="50">
        <v>339.59999999999945</v>
      </c>
      <c r="R87" s="408"/>
      <c r="S87" s="396">
        <v>61.999999999999943</v>
      </c>
      <c r="T87" s="50">
        <v>125.64999999999986</v>
      </c>
      <c r="U87" s="438">
        <v>134.17499999999956</v>
      </c>
      <c r="V87" s="50">
        <v>249.5</v>
      </c>
      <c r="W87" s="408"/>
      <c r="X87" s="50">
        <v>47.899999999999977</v>
      </c>
      <c r="Y87" s="50">
        <v>355.39999999999964</v>
      </c>
      <c r="Z87" s="50">
        <v>240.37499999999932</v>
      </c>
      <c r="AA87" s="50">
        <v>285.89999999999964</v>
      </c>
      <c r="AB87" s="408"/>
      <c r="AC87" s="50">
        <v>125.37500000000006</v>
      </c>
      <c r="AD87" s="50">
        <v>374.14999999999941</v>
      </c>
      <c r="AE87" s="50">
        <v>683.62499999999966</v>
      </c>
      <c r="AF87" s="50">
        <v>1083.8000000000006</v>
      </c>
      <c r="AG87" s="408"/>
      <c r="AH87" s="50">
        <v>208.79999999999927</v>
      </c>
      <c r="AI87" s="50">
        <v>507.39999999999941</v>
      </c>
      <c r="AJ87" s="50">
        <v>686.17500000000075</v>
      </c>
      <c r="AK87" s="50">
        <v>815.50000000000091</v>
      </c>
      <c r="AL87" s="408"/>
      <c r="AM87" s="396">
        <v>153.45000000000005</v>
      </c>
      <c r="AN87" s="396">
        <v>232.14999999999964</v>
      </c>
      <c r="AO87" s="396">
        <v>288.90000000000055</v>
      </c>
      <c r="AP87" s="50">
        <v>652.50000000000091</v>
      </c>
      <c r="AQ87" s="408"/>
      <c r="AR87" s="50">
        <v>42.549999999999727</v>
      </c>
      <c r="AS87" s="50">
        <v>201.70000000000027</v>
      </c>
      <c r="AT87" s="50">
        <v>181.80000000000041</v>
      </c>
      <c r="AU87" s="50">
        <v>84.5</v>
      </c>
      <c r="AV87" s="408"/>
      <c r="AW87" s="50">
        <v>0</v>
      </c>
      <c r="AX87" s="50">
        <v>259.54999999999927</v>
      </c>
      <c r="AY87" s="50">
        <v>608.92499999999973</v>
      </c>
      <c r="AZ87" s="50">
        <v>995.29999999999927</v>
      </c>
      <c r="BA87" s="408"/>
      <c r="BB87" s="50">
        <v>0</v>
      </c>
      <c r="BC87" s="50">
        <v>185.05000000000018</v>
      </c>
      <c r="BD87" s="50">
        <v>148.50000000000068</v>
      </c>
      <c r="BE87" s="50">
        <v>575.5</v>
      </c>
      <c r="BF87" s="408"/>
      <c r="BG87" s="50">
        <v>23.074999999999818</v>
      </c>
      <c r="BH87" s="50">
        <v>173.69999999999982</v>
      </c>
      <c r="BI87" s="50">
        <v>123.82499999999959</v>
      </c>
      <c r="BJ87" s="50">
        <v>166.79999999999998</v>
      </c>
      <c r="BK87" s="408"/>
      <c r="BL87" s="50">
        <v>0</v>
      </c>
      <c r="BM87" s="50">
        <v>66.949999999999818</v>
      </c>
      <c r="BN87" s="50">
        <v>305.09999999999945</v>
      </c>
      <c r="BO87" s="50">
        <v>144.5</v>
      </c>
      <c r="BP87" s="408"/>
      <c r="BQ87" s="50">
        <v>62.525000000000091</v>
      </c>
      <c r="BR87" s="50">
        <v>189.59999999999991</v>
      </c>
      <c r="BS87" s="50">
        <v>208.125</v>
      </c>
      <c r="BT87" s="50">
        <v>517.59999999999945</v>
      </c>
      <c r="BU87" s="408"/>
      <c r="BV87" s="50">
        <v>0</v>
      </c>
      <c r="BW87" s="50">
        <v>387.29999999999973</v>
      </c>
      <c r="BX87" s="50">
        <v>496.57499999999891</v>
      </c>
      <c r="BY87" s="50">
        <v>662.20000000000073</v>
      </c>
      <c r="BZ87" s="408"/>
      <c r="CA87" s="50">
        <v>0</v>
      </c>
      <c r="CB87" s="50">
        <v>169.84999999999854</v>
      </c>
      <c r="CC87" s="50">
        <v>134.09999999999945</v>
      </c>
      <c r="CD87" s="50">
        <v>405.00000000000182</v>
      </c>
      <c r="CE87" s="408"/>
      <c r="CF87" s="50">
        <v>0</v>
      </c>
      <c r="CG87" s="50">
        <v>256.15000000000055</v>
      </c>
      <c r="CH87" s="50">
        <v>142.875</v>
      </c>
      <c r="CI87" s="50">
        <v>442.50000000000364</v>
      </c>
      <c r="CJ87" s="408"/>
      <c r="CK87" s="50">
        <v>0.6499999999996362</v>
      </c>
      <c r="CL87" s="50">
        <v>236.39999999999873</v>
      </c>
      <c r="CM87" s="50">
        <v>187.12500000000136</v>
      </c>
      <c r="CN87" s="50">
        <v>491.1</v>
      </c>
      <c r="CO87" s="408"/>
      <c r="CP87" s="443">
        <v>88.774999999999636</v>
      </c>
      <c r="CQ87" s="443">
        <v>241.29999999999836</v>
      </c>
      <c r="CR87" s="443">
        <v>350.77500000000327</v>
      </c>
      <c r="CS87" s="50">
        <v>478.70000000000255</v>
      </c>
      <c r="CT87" s="408"/>
      <c r="CU87" s="50">
        <v>0</v>
      </c>
      <c r="CV87" s="50">
        <v>294.07499999999982</v>
      </c>
      <c r="CW87" s="50">
        <v>613.01250000000164</v>
      </c>
      <c r="CX87" s="50">
        <v>358.70000000000618</v>
      </c>
      <c r="CY87" s="408"/>
      <c r="CZ87" s="50">
        <v>0</v>
      </c>
      <c r="DA87" s="50">
        <v>95</v>
      </c>
      <c r="DB87" s="50">
        <v>135.00000000000136</v>
      </c>
      <c r="DC87" s="50">
        <v>279.2</v>
      </c>
      <c r="DD87" s="408"/>
      <c r="DE87" s="443">
        <v>419.74999999999955</v>
      </c>
      <c r="DF87" s="443">
        <v>1414.2499999999991</v>
      </c>
      <c r="DG87" s="443">
        <v>1688.6999999999996</v>
      </c>
      <c r="DH87" s="50">
        <v>1670.2000000000025</v>
      </c>
      <c r="DI87" s="408"/>
      <c r="DJ87" s="443">
        <v>211.57500000000005</v>
      </c>
      <c r="DK87" s="443">
        <v>139.39999999999782</v>
      </c>
      <c r="DL87" s="443">
        <v>600.60000000000082</v>
      </c>
      <c r="DM87" s="50">
        <v>547.20000000000255</v>
      </c>
      <c r="DN87" s="408"/>
      <c r="DO87" s="50">
        <v>0</v>
      </c>
      <c r="DP87" s="50">
        <v>260.04999999999927</v>
      </c>
      <c r="DQ87" s="50">
        <v>413.10000000000355</v>
      </c>
      <c r="DR87" s="50">
        <v>1209.5999999999967</v>
      </c>
      <c r="DS87" s="408"/>
      <c r="DT87" s="50">
        <v>972.74999999999932</v>
      </c>
      <c r="DU87" s="50">
        <v>1626.5499999999856</v>
      </c>
      <c r="DV87" s="50">
        <v>2844.6750000000229</v>
      </c>
      <c r="DW87" s="50">
        <v>3804.5999999999913</v>
      </c>
      <c r="DX87" s="408"/>
      <c r="DY87" s="50">
        <v>0</v>
      </c>
      <c r="DZ87" s="443">
        <v>111.65000000000146</v>
      </c>
      <c r="EA87" s="443">
        <v>190.57499999999925</v>
      </c>
      <c r="EB87" s="50">
        <v>254.99999999999636</v>
      </c>
      <c r="EC87" s="408"/>
      <c r="ED87" s="50">
        <v>131.32500000000016</v>
      </c>
      <c r="EE87" s="50">
        <v>55.649999999999636</v>
      </c>
      <c r="EF87" s="50">
        <v>242.40000000000055</v>
      </c>
      <c r="EG87" s="50">
        <v>305.89999999999782</v>
      </c>
      <c r="EH87" s="408"/>
      <c r="EI87" s="50">
        <v>39.674999999999272</v>
      </c>
      <c r="EJ87" s="50">
        <v>42.850000000000364</v>
      </c>
      <c r="EK87" s="50">
        <v>0</v>
      </c>
      <c r="EL87" s="50">
        <v>572.299999999992</v>
      </c>
      <c r="EM87" s="408"/>
      <c r="EN87" s="50">
        <v>0</v>
      </c>
      <c r="EO87" s="50">
        <v>0</v>
      </c>
      <c r="EP87" s="50">
        <v>111.97500000000218</v>
      </c>
      <c r="EQ87" s="50">
        <v>149.69999999999345</v>
      </c>
      <c r="ER87" s="408"/>
      <c r="ES87" s="50">
        <v>719.44999999999754</v>
      </c>
      <c r="ET87" s="50">
        <v>1665.899999999996</v>
      </c>
      <c r="EU87" s="50">
        <v>2988.6375000000003</v>
      </c>
      <c r="EV87" s="50">
        <v>3373.4000000000051</v>
      </c>
      <c r="EW87" s="408"/>
      <c r="EX87" s="443">
        <v>53.25</v>
      </c>
      <c r="EY87" s="443">
        <v>70.000000000001819</v>
      </c>
      <c r="EZ87" s="443">
        <v>123.97500000000218</v>
      </c>
      <c r="FA87" s="50">
        <v>112.59999999999127</v>
      </c>
      <c r="FB87" s="408"/>
      <c r="FC87" s="50">
        <v>0</v>
      </c>
      <c r="FD87" s="50">
        <v>0</v>
      </c>
      <c r="FE87" s="50">
        <v>123.45000000000164</v>
      </c>
      <c r="FF87" s="50">
        <v>434</v>
      </c>
      <c r="FG87" s="408"/>
      <c r="FH87" s="50">
        <v>0</v>
      </c>
      <c r="FI87" s="50">
        <v>0</v>
      </c>
      <c r="FJ87" s="50">
        <v>329.85000000000491</v>
      </c>
      <c r="FK87" s="50">
        <v>348.59999999999127</v>
      </c>
      <c r="FL87" s="408"/>
      <c r="FM87" s="443">
        <v>9.5250000000000909</v>
      </c>
      <c r="FN87" s="443">
        <v>363</v>
      </c>
      <c r="FO87" s="443">
        <v>409.57500000000709</v>
      </c>
      <c r="FP87" s="50">
        <v>555.79999999999995</v>
      </c>
      <c r="FQ87" s="408"/>
      <c r="FR87" s="50">
        <v>0</v>
      </c>
      <c r="FS87" s="50">
        <v>0</v>
      </c>
      <c r="FT87" s="50">
        <v>0</v>
      </c>
      <c r="FU87" s="50">
        <v>382.40000000000509</v>
      </c>
      <c r="FV87" s="408"/>
      <c r="FW87" s="474">
        <v>280.474999999999</v>
      </c>
      <c r="FX87" s="474">
        <v>471.5</v>
      </c>
      <c r="FY87" s="474">
        <v>775.95000000001528</v>
      </c>
      <c r="FZ87" s="50">
        <v>1155.1999999999991</v>
      </c>
      <c r="GA87" s="408"/>
      <c r="GB87" s="50">
        <v>59.374999999999091</v>
      </c>
      <c r="GC87" s="50">
        <v>122.5</v>
      </c>
      <c r="GD87" s="50">
        <v>250.50000000000819</v>
      </c>
      <c r="GE87" s="50">
        <v>550</v>
      </c>
      <c r="GF87" s="408"/>
      <c r="GG87" s="50">
        <v>0</v>
      </c>
      <c r="GH87" s="50">
        <v>687.15000000000509</v>
      </c>
      <c r="GI87" s="50">
        <v>0</v>
      </c>
      <c r="GJ87" s="50">
        <v>0</v>
      </c>
      <c r="GK87" s="408"/>
      <c r="GL87" s="468"/>
      <c r="GN87" s="1"/>
      <c r="GO87" s="37"/>
      <c r="GT87" s="18"/>
      <c r="GU87" s="9"/>
      <c r="HC87" s="18"/>
      <c r="HD87" s="9"/>
      <c r="HM87" s="9"/>
      <c r="HV87" s="9"/>
      <c r="IE87" s="9"/>
      <c r="IN87" s="9"/>
      <c r="IW87" s="9"/>
      <c r="JF87" s="9"/>
      <c r="JO87" s="9"/>
      <c r="JX87" s="9"/>
      <c r="KG87" s="9"/>
      <c r="KP87" s="9"/>
      <c r="LQ87" s="9"/>
      <c r="LZ87" s="9"/>
      <c r="MI87" s="9"/>
      <c r="MR87" s="9"/>
      <c r="NA87" s="9"/>
      <c r="NJ87" s="9"/>
      <c r="NL87" s="9"/>
      <c r="NN87" s="9"/>
      <c r="NP87" s="9"/>
    </row>
    <row r="88" spans="1:381" ht="18">
      <c r="A88" s="41" t="s">
        <v>695</v>
      </c>
      <c r="B88" s="46">
        <f>SUM(D88:ZZ88)</f>
        <v>53316.674999999908</v>
      </c>
      <c r="C88" s="42"/>
      <c r="D88" s="50">
        <v>0</v>
      </c>
      <c r="E88" s="50">
        <v>0</v>
      </c>
      <c r="F88" s="50">
        <v>198.375</v>
      </c>
      <c r="G88" s="50">
        <v>215.5</v>
      </c>
      <c r="H88" s="408"/>
      <c r="I88" s="50">
        <v>59.724999999999994</v>
      </c>
      <c r="J88" s="50">
        <v>0</v>
      </c>
      <c r="K88" s="50">
        <v>0</v>
      </c>
      <c r="L88" s="50">
        <v>399.50000000000011</v>
      </c>
      <c r="M88" s="408"/>
      <c r="N88" s="50">
        <v>104.65000000000003</v>
      </c>
      <c r="O88" s="50">
        <v>297.00000000000006</v>
      </c>
      <c r="P88" s="50">
        <v>332.77499999999998</v>
      </c>
      <c r="Q88" s="50">
        <v>727</v>
      </c>
      <c r="R88" s="408"/>
      <c r="S88" s="396">
        <v>49.375</v>
      </c>
      <c r="T88" s="50">
        <v>61.099999999999966</v>
      </c>
      <c r="U88" s="438">
        <v>261.44999999999976</v>
      </c>
      <c r="V88" s="50">
        <v>164</v>
      </c>
      <c r="W88" s="408"/>
      <c r="X88" s="50">
        <v>41.750000000000114</v>
      </c>
      <c r="Y88" s="50">
        <v>372.95000000000005</v>
      </c>
      <c r="Z88" s="50">
        <v>198.74999999999983</v>
      </c>
      <c r="AA88" s="50">
        <v>391.69999999999982</v>
      </c>
      <c r="AB88" s="408"/>
      <c r="AC88" s="50">
        <v>156.82499999999993</v>
      </c>
      <c r="AD88" s="50">
        <v>385.20000000000005</v>
      </c>
      <c r="AE88" s="50">
        <v>521.17500000000075</v>
      </c>
      <c r="AF88" s="50">
        <v>932.19999999999936</v>
      </c>
      <c r="AG88" s="408"/>
      <c r="AH88" s="50">
        <v>115.74999999999955</v>
      </c>
      <c r="AI88" s="50">
        <v>447.45000000000027</v>
      </c>
      <c r="AJ88" s="50">
        <v>585.07499999999993</v>
      </c>
      <c r="AK88" s="50">
        <v>514.49999999999818</v>
      </c>
      <c r="AL88" s="408"/>
      <c r="AM88" s="396">
        <v>89.949999999999932</v>
      </c>
      <c r="AN88" s="396">
        <v>230.70000000000005</v>
      </c>
      <c r="AO88" s="396">
        <v>249.9000000000002</v>
      </c>
      <c r="AP88" s="50">
        <v>585.99999999999818</v>
      </c>
      <c r="AQ88" s="408"/>
      <c r="AR88" s="50">
        <v>23.400000000000546</v>
      </c>
      <c r="AS88" s="50">
        <v>170.75</v>
      </c>
      <c r="AT88" s="50">
        <v>82.875000000001023</v>
      </c>
      <c r="AU88" s="50">
        <v>314.60000000000002</v>
      </c>
      <c r="AV88" s="408"/>
      <c r="AW88" s="50">
        <v>0</v>
      </c>
      <c r="AX88" s="50">
        <v>210.55000000000018</v>
      </c>
      <c r="AY88" s="50">
        <v>464.8500000000015</v>
      </c>
      <c r="AZ88" s="50">
        <v>634.80000000000018</v>
      </c>
      <c r="BA88" s="408"/>
      <c r="BB88" s="50">
        <v>0</v>
      </c>
      <c r="BC88" s="50">
        <v>176.45000000000027</v>
      </c>
      <c r="BD88" s="50">
        <v>169.42500000000109</v>
      </c>
      <c r="BE88" s="50">
        <v>500.40000000000003</v>
      </c>
      <c r="BF88" s="408"/>
      <c r="BG88" s="50">
        <v>20.400000000001</v>
      </c>
      <c r="BH88" s="50">
        <v>112.65000000000009</v>
      </c>
      <c r="BI88" s="50">
        <v>162.45000000000073</v>
      </c>
      <c r="BJ88" s="50">
        <v>286.39999999999998</v>
      </c>
      <c r="BK88" s="408"/>
      <c r="BL88" s="50">
        <v>0</v>
      </c>
      <c r="BM88" s="50">
        <v>43.849999999999909</v>
      </c>
      <c r="BN88" s="50">
        <v>153.75000000000068</v>
      </c>
      <c r="BO88" s="50">
        <v>170.5</v>
      </c>
      <c r="BP88" s="408"/>
      <c r="BQ88" s="50">
        <v>66.000000000000909</v>
      </c>
      <c r="BR88" s="50">
        <v>207.85000000000036</v>
      </c>
      <c r="BS88" s="50">
        <v>235.20000000000164</v>
      </c>
      <c r="BT88" s="50">
        <v>574</v>
      </c>
      <c r="BU88" s="408"/>
      <c r="BV88" s="50">
        <v>0</v>
      </c>
      <c r="BW88" s="50">
        <v>384.40000000000055</v>
      </c>
      <c r="BX88" s="50">
        <v>538.27500000000055</v>
      </c>
      <c r="BY88" s="50">
        <v>573.00000000000273</v>
      </c>
      <c r="BZ88" s="408"/>
      <c r="CA88" s="50">
        <v>0</v>
      </c>
      <c r="CB88" s="50">
        <v>158.49999999999454</v>
      </c>
      <c r="CC88" s="50">
        <v>105.75000000000068</v>
      </c>
      <c r="CD88" s="50">
        <v>406.60000000000036</v>
      </c>
      <c r="CE88" s="408"/>
      <c r="CF88" s="50">
        <v>0</v>
      </c>
      <c r="CG88" s="50">
        <v>287.35000000000036</v>
      </c>
      <c r="CH88" s="50">
        <v>66.675000000001091</v>
      </c>
      <c r="CI88" s="50">
        <v>367.70000000000073</v>
      </c>
      <c r="CJ88" s="408"/>
      <c r="CK88" s="50">
        <v>40.525000000000091</v>
      </c>
      <c r="CL88" s="50">
        <v>264.55000000000018</v>
      </c>
      <c r="CM88" s="50">
        <v>239.70000000000027</v>
      </c>
      <c r="CN88" s="50">
        <v>295</v>
      </c>
      <c r="CO88" s="408"/>
      <c r="CP88" s="443">
        <v>155.50000000000091</v>
      </c>
      <c r="CQ88" s="443">
        <v>274.85000000000127</v>
      </c>
      <c r="CR88" s="443">
        <v>371.77500000000055</v>
      </c>
      <c r="CS88" s="50">
        <v>542.29999999999745</v>
      </c>
      <c r="CT88" s="408"/>
      <c r="CU88" s="50">
        <v>0</v>
      </c>
      <c r="CV88" s="50">
        <v>53.599999999999454</v>
      </c>
      <c r="CW88" s="50">
        <v>433.3500000000015</v>
      </c>
      <c r="CX88" s="50">
        <v>465.39999999999964</v>
      </c>
      <c r="CY88" s="408"/>
      <c r="CZ88" s="50">
        <v>0</v>
      </c>
      <c r="DA88" s="50">
        <v>63.149999999995998</v>
      </c>
      <c r="DB88" s="50">
        <v>121.12500000000136</v>
      </c>
      <c r="DC88" s="50">
        <v>82.5</v>
      </c>
      <c r="DD88" s="408"/>
      <c r="DE88" s="443">
        <v>332.85000000000036</v>
      </c>
      <c r="DF88" s="443">
        <v>1257.5500000000011</v>
      </c>
      <c r="DG88" s="443">
        <v>801.2249999999998</v>
      </c>
      <c r="DH88" s="50">
        <v>1088.7999999999993</v>
      </c>
      <c r="DI88" s="408"/>
      <c r="DJ88" s="443">
        <v>192.59999999999968</v>
      </c>
      <c r="DK88" s="443">
        <v>232.05000000000109</v>
      </c>
      <c r="DL88" s="443">
        <v>425.32500000000027</v>
      </c>
      <c r="DM88" s="50">
        <v>821.79999999999745</v>
      </c>
      <c r="DN88" s="408"/>
      <c r="DO88" s="50">
        <v>0</v>
      </c>
      <c r="DP88" s="50">
        <v>221.50000000000091</v>
      </c>
      <c r="DQ88" s="50">
        <v>442.57499999999891</v>
      </c>
      <c r="DR88" s="50">
        <v>745.09999999999854</v>
      </c>
      <c r="DS88" s="408"/>
      <c r="DT88" s="50">
        <v>951.27500000000055</v>
      </c>
      <c r="DU88" s="50">
        <v>1552.050000000022</v>
      </c>
      <c r="DV88" s="50">
        <v>2820.4500000000003</v>
      </c>
      <c r="DW88" s="50">
        <v>4444.6499999999978</v>
      </c>
      <c r="DX88" s="408"/>
      <c r="DY88" s="50">
        <v>0</v>
      </c>
      <c r="DZ88" s="443">
        <v>131.24999999999636</v>
      </c>
      <c r="EA88" s="443">
        <v>182.25000000000136</v>
      </c>
      <c r="EB88" s="50">
        <v>301.79999999999563</v>
      </c>
      <c r="EC88" s="408"/>
      <c r="ED88" s="50">
        <v>90.624999999999773</v>
      </c>
      <c r="EE88" s="50">
        <v>116.89999999999236</v>
      </c>
      <c r="EF88" s="50">
        <v>118.42500000000246</v>
      </c>
      <c r="EG88" s="50">
        <v>57.799999999999272</v>
      </c>
      <c r="EH88" s="408"/>
      <c r="EI88" s="50">
        <v>56.625000000000455</v>
      </c>
      <c r="EJ88" s="50">
        <v>176.14999999999236</v>
      </c>
      <c r="EK88" s="50">
        <v>0</v>
      </c>
      <c r="EL88" s="50">
        <v>184.19999999999345</v>
      </c>
      <c r="EM88" s="408"/>
      <c r="EN88" s="50">
        <v>0</v>
      </c>
      <c r="EO88" s="50">
        <v>0</v>
      </c>
      <c r="EP88" s="50">
        <v>222.89999999999782</v>
      </c>
      <c r="EQ88" s="50">
        <v>216.19999999999345</v>
      </c>
      <c r="ER88" s="408"/>
      <c r="ES88" s="50">
        <v>653.69999999999618</v>
      </c>
      <c r="ET88" s="50">
        <v>1575.7499999999436</v>
      </c>
      <c r="EU88" s="50">
        <v>2686.4250000000002</v>
      </c>
      <c r="EV88" s="50">
        <v>3389.7000000000044</v>
      </c>
      <c r="EW88" s="408"/>
      <c r="EX88" s="443">
        <v>0</v>
      </c>
      <c r="EY88" s="443">
        <v>113.74999999999091</v>
      </c>
      <c r="EZ88" s="443">
        <v>191.99999999999454</v>
      </c>
      <c r="FA88" s="50">
        <v>193.59999999999491</v>
      </c>
      <c r="FB88" s="408"/>
      <c r="FC88" s="50">
        <v>0</v>
      </c>
      <c r="FD88" s="50">
        <v>0</v>
      </c>
      <c r="FE88" s="50">
        <v>112.12499999999727</v>
      </c>
      <c r="FF88" s="50">
        <v>157.70000000000002</v>
      </c>
      <c r="FG88" s="408"/>
      <c r="FH88" s="50">
        <v>0</v>
      </c>
      <c r="FI88" s="50">
        <v>0</v>
      </c>
      <c r="FJ88" s="50">
        <v>265.12499999999181</v>
      </c>
      <c r="FK88" s="50">
        <v>395.94999999998981</v>
      </c>
      <c r="FL88" s="408"/>
      <c r="FM88" s="443">
        <v>84.549999999999727</v>
      </c>
      <c r="FN88" s="443">
        <v>238.99999999999272</v>
      </c>
      <c r="FO88" s="443">
        <v>349.49999999998909</v>
      </c>
      <c r="FP88" s="50">
        <v>383.49999999999994</v>
      </c>
      <c r="FQ88" s="408"/>
      <c r="FR88" s="50">
        <v>0</v>
      </c>
      <c r="FS88" s="50">
        <v>0</v>
      </c>
      <c r="FT88" s="50">
        <v>0</v>
      </c>
      <c r="FU88" s="50">
        <v>312.10000000000218</v>
      </c>
      <c r="FV88" s="408"/>
      <c r="FW88" s="474">
        <v>183.17500000000018</v>
      </c>
      <c r="FX88" s="474">
        <v>586.99999999998909</v>
      </c>
      <c r="FY88" s="474">
        <v>672.67499999997926</v>
      </c>
      <c r="FZ88" s="50">
        <v>1185.3000000000625</v>
      </c>
      <c r="GA88" s="408"/>
      <c r="GB88" s="50">
        <v>62.000000000000909</v>
      </c>
      <c r="GC88" s="50">
        <v>182.74999999998545</v>
      </c>
      <c r="GD88" s="50">
        <v>261.375</v>
      </c>
      <c r="GE88" s="50">
        <v>474.5</v>
      </c>
      <c r="GF88" s="408"/>
      <c r="GG88" s="50">
        <v>0</v>
      </c>
      <c r="GH88" s="50">
        <v>655.44999999999527</v>
      </c>
      <c r="GI88" s="50">
        <v>0</v>
      </c>
      <c r="GJ88" s="50">
        <v>0</v>
      </c>
      <c r="GK88" s="408"/>
      <c r="GL88" s="41"/>
      <c r="GN88" s="9"/>
      <c r="GO88" s="37"/>
      <c r="GU88" s="9"/>
      <c r="HD88" s="9"/>
      <c r="HM88" s="9"/>
      <c r="HV88" s="9"/>
      <c r="IE88" s="9"/>
      <c r="IN88" s="9"/>
      <c r="IW88" s="9"/>
      <c r="JF88" s="9"/>
      <c r="JO88" s="9"/>
      <c r="JX88" s="9"/>
      <c r="KG88" s="9"/>
      <c r="KP88" s="9"/>
      <c r="LQ88" s="9"/>
      <c r="LZ88" s="9"/>
      <c r="MI88" s="9"/>
      <c r="MR88" s="9"/>
      <c r="NA88" s="9"/>
      <c r="NJ88" s="9"/>
      <c r="NL88" s="9"/>
      <c r="NN88" s="9"/>
      <c r="NP88" s="9"/>
    </row>
    <row r="89" spans="1:381" ht="18">
      <c r="A89" s="84" t="s">
        <v>1566</v>
      </c>
      <c r="B89" s="46">
        <f>SUM(D89:ZZ89)</f>
        <v>56949.074999999822</v>
      </c>
      <c r="C89" s="42"/>
      <c r="D89" s="50">
        <v>0</v>
      </c>
      <c r="E89" s="50">
        <v>0</v>
      </c>
      <c r="F89" s="50">
        <v>375.22499999999997</v>
      </c>
      <c r="G89" s="50">
        <v>119.60000000000002</v>
      </c>
      <c r="H89" s="408"/>
      <c r="I89" s="50">
        <v>49.82499999999996</v>
      </c>
      <c r="J89" s="50">
        <v>0</v>
      </c>
      <c r="K89" s="50">
        <v>0</v>
      </c>
      <c r="L89" s="50">
        <v>267.70000000000005</v>
      </c>
      <c r="M89" s="408"/>
      <c r="N89" s="50">
        <v>98.374999999999943</v>
      </c>
      <c r="O89" s="50">
        <v>282.25</v>
      </c>
      <c r="P89" s="50">
        <v>505.16249999999997</v>
      </c>
      <c r="Q89" s="50">
        <v>677.19999999999936</v>
      </c>
      <c r="R89" s="408"/>
      <c r="S89" s="396">
        <v>45.250000000000114</v>
      </c>
      <c r="T89" s="50">
        <v>93.949999999999932</v>
      </c>
      <c r="U89" s="438">
        <v>182.5499999999999</v>
      </c>
      <c r="V89" s="50">
        <v>105.60000000000036</v>
      </c>
      <c r="W89" s="408"/>
      <c r="X89" s="50">
        <v>19.275000000000091</v>
      </c>
      <c r="Y89" s="50">
        <v>367.55000000000018</v>
      </c>
      <c r="Z89" s="50">
        <v>377.17500000000007</v>
      </c>
      <c r="AA89" s="50">
        <v>172.599999999999</v>
      </c>
      <c r="AB89" s="408"/>
      <c r="AC89" s="50">
        <v>61.875</v>
      </c>
      <c r="AD89" s="50">
        <v>296.29999999999995</v>
      </c>
      <c r="AE89" s="50">
        <v>537.22499999999945</v>
      </c>
      <c r="AF89" s="50">
        <v>936.699999999998</v>
      </c>
      <c r="AG89" s="408"/>
      <c r="AH89" s="50">
        <v>87.524999999999849</v>
      </c>
      <c r="AI89" s="50">
        <v>504.64999999999992</v>
      </c>
      <c r="AJ89" s="50">
        <v>903.3</v>
      </c>
      <c r="AK89" s="50">
        <v>794.79999999999836</v>
      </c>
      <c r="AL89" s="408"/>
      <c r="AM89" s="396">
        <v>89.425000000000296</v>
      </c>
      <c r="AN89" s="396">
        <v>168.34999999999968</v>
      </c>
      <c r="AO89" s="396">
        <v>282.63750000000164</v>
      </c>
      <c r="AP89" s="50">
        <v>549.69999999999982</v>
      </c>
      <c r="AQ89" s="408"/>
      <c r="AR89" s="50">
        <v>32.449999999998909</v>
      </c>
      <c r="AS89" s="50">
        <v>139.25</v>
      </c>
      <c r="AT89" s="50">
        <v>364.20000000000164</v>
      </c>
      <c r="AU89" s="50">
        <v>261.5</v>
      </c>
      <c r="AV89" s="408"/>
      <c r="AW89" s="50">
        <v>0</v>
      </c>
      <c r="AX89" s="50">
        <v>126.79999999999973</v>
      </c>
      <c r="AY89" s="50">
        <v>301.35000000000082</v>
      </c>
      <c r="AZ89" s="50">
        <v>1032.5999999999995</v>
      </c>
      <c r="BA89" s="408"/>
      <c r="BB89" s="50">
        <v>0</v>
      </c>
      <c r="BC89" s="50">
        <v>146.59999999999945</v>
      </c>
      <c r="BD89" s="50">
        <v>181.72500000000082</v>
      </c>
      <c r="BE89" s="50">
        <v>419</v>
      </c>
      <c r="BF89" s="408"/>
      <c r="BG89" s="50">
        <v>1.4999999999986358</v>
      </c>
      <c r="BH89" s="50">
        <v>113.24999999999955</v>
      </c>
      <c r="BI89" s="50">
        <v>236.10000000000073</v>
      </c>
      <c r="BJ89" s="50">
        <v>213.7</v>
      </c>
      <c r="BK89" s="408"/>
      <c r="BL89" s="50">
        <v>0</v>
      </c>
      <c r="BM89" s="50">
        <v>82.699999999999363</v>
      </c>
      <c r="BN89" s="50">
        <v>162.56250000000068</v>
      </c>
      <c r="BO89" s="50">
        <v>204.29999999999998</v>
      </c>
      <c r="BP89" s="408"/>
      <c r="BQ89" s="50">
        <v>1.3749999999990905</v>
      </c>
      <c r="BR89" s="50">
        <v>166.84999999999991</v>
      </c>
      <c r="BS89" s="50">
        <v>211.61250000000109</v>
      </c>
      <c r="BT89" s="50">
        <v>505.69999999999891</v>
      </c>
      <c r="BU89" s="408"/>
      <c r="BV89" s="50">
        <v>0</v>
      </c>
      <c r="BW89" s="50">
        <v>380.74999999999909</v>
      </c>
      <c r="BX89" s="50">
        <v>615.67500000000177</v>
      </c>
      <c r="BY89" s="50">
        <v>621.89999999999964</v>
      </c>
      <c r="BZ89" s="408"/>
      <c r="CA89" s="50">
        <v>0</v>
      </c>
      <c r="CB89" s="50">
        <v>90.799999999997453</v>
      </c>
      <c r="CC89" s="50">
        <v>105</v>
      </c>
      <c r="CD89" s="50">
        <v>467.39999999999964</v>
      </c>
      <c r="CE89" s="408"/>
      <c r="CF89" s="50">
        <v>0</v>
      </c>
      <c r="CG89" s="50">
        <v>211.29999999999973</v>
      </c>
      <c r="CH89" s="50">
        <v>123.45000000000095</v>
      </c>
      <c r="CI89" s="50">
        <v>265.49999999999818</v>
      </c>
      <c r="CJ89" s="408"/>
      <c r="CK89" s="50">
        <v>54.624999999999091</v>
      </c>
      <c r="CL89" s="50">
        <v>244.49999999999909</v>
      </c>
      <c r="CM89" s="50">
        <v>245.66250000000082</v>
      </c>
      <c r="CN89" s="50">
        <v>286.89999999999998</v>
      </c>
      <c r="CO89" s="408"/>
      <c r="CP89" s="443">
        <v>145.64999999999873</v>
      </c>
      <c r="CQ89" s="443">
        <v>269.44999999999982</v>
      </c>
      <c r="CR89" s="443">
        <v>390.52499999999782</v>
      </c>
      <c r="CS89" s="50">
        <v>329.19999999999345</v>
      </c>
      <c r="CT89" s="408"/>
      <c r="CU89" s="50">
        <v>0</v>
      </c>
      <c r="CV89" s="50">
        <v>151.14999999999964</v>
      </c>
      <c r="CW89" s="50">
        <v>151.34999999999809</v>
      </c>
      <c r="CX89" s="50">
        <v>609.49999999999636</v>
      </c>
      <c r="CY89" s="408"/>
      <c r="CZ89" s="50">
        <v>0</v>
      </c>
      <c r="DA89" s="50">
        <v>42.249999999994543</v>
      </c>
      <c r="DB89" s="50">
        <v>38.399999999995089</v>
      </c>
      <c r="DC89" s="50">
        <v>194.60000000000002</v>
      </c>
      <c r="DD89" s="408"/>
      <c r="DE89" s="443">
        <v>200.42499999999927</v>
      </c>
      <c r="DF89" s="443">
        <v>1220.0250000000005</v>
      </c>
      <c r="DG89" s="443">
        <v>2382.3000000000002</v>
      </c>
      <c r="DH89" s="50">
        <v>1909.0999999999985</v>
      </c>
      <c r="DI89" s="408"/>
      <c r="DJ89" s="443">
        <v>206.32499999999959</v>
      </c>
      <c r="DK89" s="443">
        <v>214.94999999999982</v>
      </c>
      <c r="DL89" s="443">
        <v>566.84999999999945</v>
      </c>
      <c r="DM89" s="50">
        <v>847.19999999999709</v>
      </c>
      <c r="DN89" s="408"/>
      <c r="DO89" s="50">
        <v>0</v>
      </c>
      <c r="DP89" s="50">
        <v>164.04999999999836</v>
      </c>
      <c r="DQ89" s="50">
        <v>330.52500000000191</v>
      </c>
      <c r="DR89" s="50">
        <v>811.09999999999309</v>
      </c>
      <c r="DS89" s="408"/>
      <c r="DT89" s="50">
        <v>1085.224999999999</v>
      </c>
      <c r="DU89" s="50">
        <v>1680.5500000000002</v>
      </c>
      <c r="DV89" s="50">
        <v>3218.7374999999506</v>
      </c>
      <c r="DW89" s="50">
        <v>3989.3999999999942</v>
      </c>
      <c r="DX89" s="408"/>
      <c r="DY89" s="50">
        <v>0</v>
      </c>
      <c r="DZ89" s="443">
        <v>143.74999999999454</v>
      </c>
      <c r="EA89" s="443">
        <v>168.29999999999018</v>
      </c>
      <c r="EB89" s="50">
        <v>247.20000000000073</v>
      </c>
      <c r="EC89" s="408"/>
      <c r="ED89" s="50">
        <v>97.974999999999909</v>
      </c>
      <c r="EE89" s="50">
        <v>166.399999999996</v>
      </c>
      <c r="EF89" s="50">
        <v>259.42499999999018</v>
      </c>
      <c r="EG89" s="50">
        <v>146.29999999999927</v>
      </c>
      <c r="EH89" s="408"/>
      <c r="EI89" s="50">
        <v>37.799999999999272</v>
      </c>
      <c r="EJ89" s="50">
        <v>170.39999999999964</v>
      </c>
      <c r="EK89" s="50">
        <v>0</v>
      </c>
      <c r="EL89" s="50">
        <v>473.80000000000655</v>
      </c>
      <c r="EM89" s="408"/>
      <c r="EN89" s="50">
        <v>0</v>
      </c>
      <c r="EO89" s="50">
        <v>0</v>
      </c>
      <c r="EP89" s="50">
        <v>280.79999999999291</v>
      </c>
      <c r="EQ89" s="50">
        <v>151.00000000000364</v>
      </c>
      <c r="ER89" s="408"/>
      <c r="ES89" s="50">
        <v>659.09999999998718</v>
      </c>
      <c r="ET89" s="50">
        <v>1386.1499999999451</v>
      </c>
      <c r="EU89" s="50">
        <v>2789.25</v>
      </c>
      <c r="EV89" s="50">
        <v>3896.8000000000029</v>
      </c>
      <c r="EW89" s="408"/>
      <c r="EX89" s="443">
        <v>9.7499999999995453</v>
      </c>
      <c r="EY89" s="443">
        <v>86.550000000001091</v>
      </c>
      <c r="EZ89" s="443">
        <v>151.87499999999181</v>
      </c>
      <c r="FA89" s="50">
        <v>201.00000000000728</v>
      </c>
      <c r="FB89" s="408"/>
      <c r="FC89" s="50">
        <v>0</v>
      </c>
      <c r="FD89" s="50">
        <v>0</v>
      </c>
      <c r="FE89" s="50">
        <v>184.34999999999127</v>
      </c>
      <c r="FF89" s="50">
        <v>266.2</v>
      </c>
      <c r="FG89" s="408"/>
      <c r="FH89" s="50">
        <v>0</v>
      </c>
      <c r="FI89" s="50">
        <v>0</v>
      </c>
      <c r="FJ89" s="50">
        <v>346.724999999994</v>
      </c>
      <c r="FK89" s="50">
        <v>498.00000000000364</v>
      </c>
      <c r="FL89" s="408"/>
      <c r="FM89" s="443">
        <v>5.2499999999995453</v>
      </c>
      <c r="FN89" s="443">
        <v>295.49999999999818</v>
      </c>
      <c r="FO89" s="443">
        <v>377.17499999999291</v>
      </c>
      <c r="FP89" s="50">
        <v>583.1</v>
      </c>
      <c r="FQ89" s="408"/>
      <c r="FR89" s="50">
        <v>0</v>
      </c>
      <c r="FS89" s="50">
        <v>0</v>
      </c>
      <c r="FT89" s="50">
        <v>0</v>
      </c>
      <c r="FU89" s="50">
        <v>296.29999999999927</v>
      </c>
      <c r="FV89" s="408"/>
      <c r="FW89" s="474">
        <v>209.54999999999745</v>
      </c>
      <c r="FX89" s="474">
        <v>568.84999999999854</v>
      </c>
      <c r="FY89" s="474">
        <v>566.54999999999018</v>
      </c>
      <c r="FZ89" s="50">
        <v>1026.5000000000589</v>
      </c>
      <c r="GA89" s="408"/>
      <c r="GB89" s="50">
        <v>62.999999999999091</v>
      </c>
      <c r="GC89" s="50">
        <v>178.25</v>
      </c>
      <c r="GD89" s="50">
        <v>163.50000000000273</v>
      </c>
      <c r="GE89" s="50">
        <v>426</v>
      </c>
      <c r="GF89" s="408"/>
      <c r="GG89" s="50">
        <v>0</v>
      </c>
      <c r="GH89" s="50">
        <v>651.44999999999618</v>
      </c>
      <c r="GI89" s="50">
        <v>0</v>
      </c>
      <c r="GJ89" s="50">
        <v>0</v>
      </c>
      <c r="GK89" s="408"/>
      <c r="GL89" s="469"/>
      <c r="GN89" s="39"/>
      <c r="GO89" s="37"/>
      <c r="GU89" s="9"/>
      <c r="HD89" s="9"/>
      <c r="HM89" s="9"/>
      <c r="HV89" s="9"/>
      <c r="IE89" s="9"/>
      <c r="IN89" s="9"/>
      <c r="IW89" s="9"/>
      <c r="JF89" s="9"/>
      <c r="JO89" s="9"/>
      <c r="JX89" s="9"/>
      <c r="KG89" s="9"/>
      <c r="KP89" s="9"/>
      <c r="LQ89" s="9"/>
      <c r="LZ89" s="9"/>
      <c r="MI89" s="9"/>
      <c r="MR89" s="9"/>
      <c r="NA89" s="9"/>
      <c r="NJ89" s="9"/>
      <c r="NL89" s="9"/>
      <c r="NN89" s="9"/>
      <c r="NO89" s="21"/>
      <c r="NP89" s="9"/>
    </row>
    <row r="90" spans="1:381" ht="18">
      <c r="A90" s="41" t="s">
        <v>2566</v>
      </c>
      <c r="B90" s="46">
        <f>SUM(D90:ZZ90)</f>
        <v>23823.899999999983</v>
      </c>
      <c r="C90" s="42"/>
      <c r="D90" s="50">
        <v>0</v>
      </c>
      <c r="E90" s="50">
        <v>0</v>
      </c>
      <c r="F90" s="50">
        <v>94.35</v>
      </c>
      <c r="G90" s="50">
        <v>236.1</v>
      </c>
      <c r="H90" s="408"/>
      <c r="I90" s="50">
        <v>0</v>
      </c>
      <c r="J90" s="50">
        <v>0</v>
      </c>
      <c r="K90" s="50">
        <v>0</v>
      </c>
      <c r="L90" s="50">
        <v>60</v>
      </c>
      <c r="M90" s="408"/>
      <c r="N90" s="50">
        <v>0</v>
      </c>
      <c r="O90" s="50">
        <v>0</v>
      </c>
      <c r="P90" s="50">
        <v>0</v>
      </c>
      <c r="Q90" s="50">
        <v>643.59999999999945</v>
      </c>
      <c r="R90" s="408"/>
      <c r="S90" s="396">
        <v>0</v>
      </c>
      <c r="T90" s="50">
        <v>0</v>
      </c>
      <c r="U90" s="438">
        <v>0</v>
      </c>
      <c r="V90" s="50">
        <v>471.19999999999936</v>
      </c>
      <c r="W90" s="408"/>
      <c r="X90" s="50">
        <v>0</v>
      </c>
      <c r="Y90" s="50">
        <v>0</v>
      </c>
      <c r="Z90" s="50">
        <v>0</v>
      </c>
      <c r="AA90" s="50">
        <v>314.59999999999945</v>
      </c>
      <c r="AB90" s="408"/>
      <c r="AC90" s="50">
        <v>0</v>
      </c>
      <c r="AD90" s="50">
        <v>0</v>
      </c>
      <c r="AE90" s="50">
        <v>0</v>
      </c>
      <c r="AF90" s="50">
        <v>570.19999999999982</v>
      </c>
      <c r="AG90" s="408"/>
      <c r="AH90" s="50">
        <v>0</v>
      </c>
      <c r="AI90" s="50">
        <v>0</v>
      </c>
      <c r="AJ90" s="50">
        <v>0</v>
      </c>
      <c r="AK90" s="50">
        <v>608.099999999999</v>
      </c>
      <c r="AL90" s="408"/>
      <c r="AM90" s="396">
        <v>0</v>
      </c>
      <c r="AN90" s="396">
        <v>0</v>
      </c>
      <c r="AO90" s="396">
        <v>0</v>
      </c>
      <c r="AP90" s="50">
        <v>671.09999999999991</v>
      </c>
      <c r="AQ90" s="408"/>
      <c r="AR90" s="50">
        <v>0</v>
      </c>
      <c r="AS90" s="50">
        <v>0</v>
      </c>
      <c r="AT90" s="50">
        <v>0</v>
      </c>
      <c r="AU90" s="50">
        <v>297.60000000000002</v>
      </c>
      <c r="AV90" s="408"/>
      <c r="AW90" s="50">
        <v>0</v>
      </c>
      <c r="AX90" s="50">
        <v>0</v>
      </c>
      <c r="AY90" s="50">
        <v>0</v>
      </c>
      <c r="AZ90" s="50">
        <v>902.80000000000291</v>
      </c>
      <c r="BA90" s="408"/>
      <c r="BB90" s="50">
        <v>0</v>
      </c>
      <c r="BC90" s="50">
        <v>0</v>
      </c>
      <c r="BD90" s="50">
        <v>0</v>
      </c>
      <c r="BE90" s="50">
        <v>479.20000000000005</v>
      </c>
      <c r="BF90" s="408"/>
      <c r="BG90" s="50">
        <v>0</v>
      </c>
      <c r="BH90" s="50">
        <v>0</v>
      </c>
      <c r="BI90" s="50">
        <v>0</v>
      </c>
      <c r="BJ90" s="50">
        <v>345.3</v>
      </c>
      <c r="BK90" s="408"/>
      <c r="BL90" s="50">
        <v>0</v>
      </c>
      <c r="BM90" s="50">
        <v>0</v>
      </c>
      <c r="BN90" s="50">
        <v>0</v>
      </c>
      <c r="BO90" s="50">
        <v>440.8</v>
      </c>
      <c r="BP90" s="408"/>
      <c r="BQ90" s="50">
        <v>0</v>
      </c>
      <c r="BR90" s="50">
        <v>0</v>
      </c>
      <c r="BS90" s="50">
        <v>0</v>
      </c>
      <c r="BT90" s="50">
        <v>556.30000000000291</v>
      </c>
      <c r="BU90" s="408"/>
      <c r="BV90" s="50">
        <v>0</v>
      </c>
      <c r="BW90" s="50">
        <v>0</v>
      </c>
      <c r="BX90" s="50">
        <v>0</v>
      </c>
      <c r="BY90" s="50">
        <v>668.30000000000109</v>
      </c>
      <c r="BZ90" s="408"/>
      <c r="CA90" s="50">
        <v>0</v>
      </c>
      <c r="CB90" s="50">
        <v>0</v>
      </c>
      <c r="CC90" s="50">
        <v>0</v>
      </c>
      <c r="CD90" s="50">
        <v>527.10000000000218</v>
      </c>
      <c r="CE90" s="408"/>
      <c r="CF90" s="50">
        <v>0</v>
      </c>
      <c r="CG90" s="50">
        <v>0</v>
      </c>
      <c r="CH90" s="50">
        <v>0</v>
      </c>
      <c r="CI90" s="50">
        <v>276.79999999999927</v>
      </c>
      <c r="CJ90" s="408"/>
      <c r="CK90" s="50">
        <v>0</v>
      </c>
      <c r="CL90" s="50">
        <v>0</v>
      </c>
      <c r="CM90" s="50">
        <v>0</v>
      </c>
      <c r="CN90" s="50">
        <v>491.9</v>
      </c>
      <c r="CO90" s="408"/>
      <c r="CP90" s="443">
        <v>0</v>
      </c>
      <c r="CQ90" s="443">
        <v>0</v>
      </c>
      <c r="CR90" s="443">
        <v>0</v>
      </c>
      <c r="CS90" s="50">
        <v>443.80000000000109</v>
      </c>
      <c r="CT90" s="408"/>
      <c r="CU90" s="50">
        <v>0</v>
      </c>
      <c r="CV90" s="50">
        <v>0</v>
      </c>
      <c r="CW90" s="50">
        <v>0</v>
      </c>
      <c r="CX90" s="50">
        <v>322.10000000000036</v>
      </c>
      <c r="CY90" s="408"/>
      <c r="CZ90" s="50">
        <v>0</v>
      </c>
      <c r="DA90" s="50">
        <v>0</v>
      </c>
      <c r="DB90" s="50">
        <v>0</v>
      </c>
      <c r="DC90" s="50">
        <v>70</v>
      </c>
      <c r="DD90" s="408"/>
      <c r="DE90" s="443">
        <v>0</v>
      </c>
      <c r="DF90" s="443">
        <v>0</v>
      </c>
      <c r="DG90" s="443">
        <v>0</v>
      </c>
      <c r="DH90" s="50">
        <v>1244.9500000000007</v>
      </c>
      <c r="DI90" s="408"/>
      <c r="DJ90" s="443">
        <v>0</v>
      </c>
      <c r="DK90" s="443">
        <v>0</v>
      </c>
      <c r="DL90" s="443">
        <v>0</v>
      </c>
      <c r="DM90" s="50">
        <v>934</v>
      </c>
      <c r="DN90" s="408"/>
      <c r="DO90" s="50">
        <v>0</v>
      </c>
      <c r="DP90" s="50">
        <v>0</v>
      </c>
      <c r="DQ90" s="50">
        <v>0</v>
      </c>
      <c r="DR90" s="50">
        <v>765.70000000000255</v>
      </c>
      <c r="DS90" s="408"/>
      <c r="DT90" s="50">
        <v>0</v>
      </c>
      <c r="DU90" s="50">
        <v>0</v>
      </c>
      <c r="DV90" s="50">
        <v>0</v>
      </c>
      <c r="DW90" s="50">
        <v>3925.1999999999935</v>
      </c>
      <c r="DX90" s="408"/>
      <c r="DY90" s="50">
        <v>0</v>
      </c>
      <c r="DZ90" s="443">
        <v>0</v>
      </c>
      <c r="EA90" s="443">
        <v>0</v>
      </c>
      <c r="EB90" s="50">
        <v>277.39999999999054</v>
      </c>
      <c r="EC90" s="408"/>
      <c r="ED90" s="50">
        <v>0</v>
      </c>
      <c r="EE90" s="50">
        <v>0</v>
      </c>
      <c r="EF90" s="50">
        <v>0</v>
      </c>
      <c r="EG90" s="50">
        <v>224.79999999999563</v>
      </c>
      <c r="EH90" s="408"/>
      <c r="EI90" s="50">
        <v>0</v>
      </c>
      <c r="EJ90" s="50">
        <v>0</v>
      </c>
      <c r="EK90" s="50">
        <v>0</v>
      </c>
      <c r="EL90" s="50">
        <v>506.10000000000218</v>
      </c>
      <c r="EM90" s="408"/>
      <c r="EN90" s="50">
        <v>0</v>
      </c>
      <c r="EO90" s="50">
        <v>0</v>
      </c>
      <c r="EP90" s="50">
        <v>0</v>
      </c>
      <c r="EQ90" s="50">
        <v>179.69999999999709</v>
      </c>
      <c r="ER90" s="408"/>
      <c r="ES90" s="50">
        <v>0</v>
      </c>
      <c r="ET90" s="50">
        <v>0</v>
      </c>
      <c r="EU90" s="50">
        <v>0</v>
      </c>
      <c r="EV90" s="50">
        <v>3395.5499999999993</v>
      </c>
      <c r="EW90" s="408"/>
      <c r="EX90" s="443">
        <v>0</v>
      </c>
      <c r="EY90" s="443">
        <v>0</v>
      </c>
      <c r="EZ90" s="443">
        <v>0</v>
      </c>
      <c r="FA90" s="50">
        <v>82.100000000002183</v>
      </c>
      <c r="FB90" s="408"/>
      <c r="FC90" s="50">
        <v>0</v>
      </c>
      <c r="FD90" s="50">
        <v>0</v>
      </c>
      <c r="FE90" s="50">
        <v>0</v>
      </c>
      <c r="FF90" s="50">
        <v>140.30000000000001</v>
      </c>
      <c r="FG90" s="408"/>
      <c r="FH90" s="50">
        <v>0</v>
      </c>
      <c r="FI90" s="50">
        <v>0</v>
      </c>
      <c r="FJ90" s="50">
        <v>0</v>
      </c>
      <c r="FK90" s="50">
        <v>279.5</v>
      </c>
      <c r="FL90" s="408"/>
      <c r="FM90" s="443">
        <v>0</v>
      </c>
      <c r="FN90" s="443">
        <v>0</v>
      </c>
      <c r="FO90" s="443">
        <v>0</v>
      </c>
      <c r="FP90" s="50">
        <v>315.5</v>
      </c>
      <c r="FQ90" s="408"/>
      <c r="FR90" s="50">
        <v>0</v>
      </c>
      <c r="FS90" s="50">
        <v>0</v>
      </c>
      <c r="FT90" s="50">
        <v>0</v>
      </c>
      <c r="FU90" s="50">
        <v>121.39999999999782</v>
      </c>
      <c r="FV90" s="408"/>
      <c r="FW90" s="474">
        <v>0</v>
      </c>
      <c r="FX90" s="474">
        <v>0</v>
      </c>
      <c r="FY90" s="474">
        <v>0</v>
      </c>
      <c r="FZ90" s="50">
        <v>1451.4499999999957</v>
      </c>
      <c r="GA90" s="408"/>
      <c r="GB90" s="50">
        <v>0</v>
      </c>
      <c r="GC90" s="50">
        <v>0</v>
      </c>
      <c r="GD90" s="50">
        <v>0</v>
      </c>
      <c r="GE90" s="50">
        <v>489</v>
      </c>
      <c r="GF90" s="408"/>
      <c r="GG90" s="50">
        <v>0</v>
      </c>
      <c r="GH90" s="50">
        <v>0</v>
      </c>
      <c r="GI90" s="50">
        <v>0</v>
      </c>
      <c r="GJ90" s="50">
        <v>0</v>
      </c>
      <c r="GK90" s="408"/>
      <c r="GL90" s="41"/>
      <c r="GN90" s="1"/>
      <c r="GO90" s="37"/>
      <c r="GT90" s="143"/>
      <c r="GU90" s="402"/>
      <c r="HC90" s="143"/>
      <c r="HD90" s="402"/>
      <c r="HL90" s="39"/>
      <c r="HM90" s="402"/>
      <c r="HU90" s="39"/>
      <c r="HV90" s="402"/>
      <c r="ID90" s="39"/>
      <c r="IE90" s="402"/>
      <c r="IM90" s="39"/>
      <c r="IN90" s="402"/>
      <c r="IV90" s="39"/>
      <c r="IW90" s="402"/>
      <c r="JE90" s="39"/>
      <c r="JF90" s="402"/>
      <c r="JN90" s="39"/>
      <c r="JO90" s="402"/>
      <c r="JW90" s="39"/>
      <c r="JX90" s="402"/>
      <c r="KF90" s="39"/>
      <c r="KG90" s="402"/>
      <c r="KO90" s="39"/>
      <c r="KP90" s="402"/>
      <c r="LP90" s="39"/>
      <c r="LQ90" s="402"/>
      <c r="LY90" s="39"/>
      <c r="LZ90" s="402"/>
      <c r="MH90" s="39"/>
      <c r="MI90" s="402"/>
      <c r="MQ90" s="39"/>
      <c r="MR90" s="402"/>
      <c r="MZ90" s="39"/>
      <c r="NA90" s="402"/>
      <c r="NI90" s="39"/>
      <c r="NJ90" s="402"/>
      <c r="NK90" s="39"/>
      <c r="NL90" s="39"/>
      <c r="NM90" s="39"/>
      <c r="NN90" s="39"/>
      <c r="NO90" s="39"/>
      <c r="NP90" s="37"/>
      <c r="NQ90" s="39"/>
    </row>
    <row r="91" spans="1:381" ht="18">
      <c r="A91" s="41" t="s">
        <v>736</v>
      </c>
      <c r="B91" s="46">
        <f>SUM(D91:ZZ91)</f>
        <v>61692.50000000008</v>
      </c>
      <c r="C91" s="42"/>
      <c r="D91" s="50">
        <v>0</v>
      </c>
      <c r="E91" s="50">
        <v>0</v>
      </c>
      <c r="F91" s="50">
        <v>522</v>
      </c>
      <c r="G91" s="50">
        <v>505.6</v>
      </c>
      <c r="H91" s="408"/>
      <c r="I91" s="50">
        <v>36.699999999999989</v>
      </c>
      <c r="J91" s="50">
        <v>0</v>
      </c>
      <c r="K91" s="50">
        <v>0</v>
      </c>
      <c r="L91" s="50">
        <v>165.40000000000009</v>
      </c>
      <c r="M91" s="408"/>
      <c r="N91" s="50">
        <v>110.75</v>
      </c>
      <c r="O91" s="50">
        <v>373.9500000000001</v>
      </c>
      <c r="P91" s="50">
        <v>572.55000000000007</v>
      </c>
      <c r="Q91" s="50">
        <v>725.10000000000036</v>
      </c>
      <c r="R91" s="408"/>
      <c r="S91" s="396">
        <v>56.499999999999886</v>
      </c>
      <c r="T91" s="50">
        <v>71.000000000000114</v>
      </c>
      <c r="U91" s="438">
        <v>207.375</v>
      </c>
      <c r="V91" s="50">
        <v>163</v>
      </c>
      <c r="W91" s="408"/>
      <c r="X91" s="50">
        <v>48.400000000000091</v>
      </c>
      <c r="Y91" s="50">
        <v>371.95000000000005</v>
      </c>
      <c r="Z91" s="50">
        <v>233.39999999999986</v>
      </c>
      <c r="AA91" s="50">
        <v>242.80000000000064</v>
      </c>
      <c r="AB91" s="408"/>
      <c r="AC91" s="50">
        <v>126.4000000000002</v>
      </c>
      <c r="AD91" s="50">
        <v>400.35000000000036</v>
      </c>
      <c r="AE91" s="50">
        <v>616.19999999999993</v>
      </c>
      <c r="AF91" s="50">
        <v>887.70000000000027</v>
      </c>
      <c r="AG91" s="408"/>
      <c r="AH91" s="50">
        <v>193.85000000000014</v>
      </c>
      <c r="AI91" s="50">
        <v>570.20000000000073</v>
      </c>
      <c r="AJ91" s="50">
        <v>889.64999999999884</v>
      </c>
      <c r="AK91" s="50">
        <v>848.70000000000027</v>
      </c>
      <c r="AL91" s="408"/>
      <c r="AM91" s="396">
        <v>154.15000000000055</v>
      </c>
      <c r="AN91" s="396">
        <v>187.40000000000009</v>
      </c>
      <c r="AO91" s="396">
        <v>203.3999999999985</v>
      </c>
      <c r="AP91" s="50">
        <v>376.39999999999964</v>
      </c>
      <c r="AQ91" s="408"/>
      <c r="AR91" s="50">
        <v>15.125000000001364</v>
      </c>
      <c r="AS91" s="50">
        <v>192.00000000000045</v>
      </c>
      <c r="AT91" s="50">
        <v>295.2749999999985</v>
      </c>
      <c r="AU91" s="50">
        <v>127</v>
      </c>
      <c r="AV91" s="408"/>
      <c r="AW91" s="50">
        <v>0</v>
      </c>
      <c r="AX91" s="50">
        <v>226.35000000000082</v>
      </c>
      <c r="AY91" s="50">
        <v>595.42499999999905</v>
      </c>
      <c r="AZ91" s="50">
        <v>1136.0999999999995</v>
      </c>
      <c r="BA91" s="408"/>
      <c r="BB91" s="50">
        <v>0</v>
      </c>
      <c r="BC91" s="50">
        <v>180.20000000000073</v>
      </c>
      <c r="BD91" s="50">
        <v>121.87499999999932</v>
      </c>
      <c r="BE91" s="50">
        <v>284.89999999999998</v>
      </c>
      <c r="BF91" s="408"/>
      <c r="BG91" s="50">
        <v>73.500000000000909</v>
      </c>
      <c r="BH91" s="50">
        <v>88.450000000000273</v>
      </c>
      <c r="BI91" s="50">
        <v>161.69999999999959</v>
      </c>
      <c r="BJ91" s="50">
        <v>149.5</v>
      </c>
      <c r="BK91" s="408"/>
      <c r="BL91" s="50">
        <v>0</v>
      </c>
      <c r="BM91" s="50">
        <v>11.600000000000364</v>
      </c>
      <c r="BN91" s="50">
        <v>149.02499999999918</v>
      </c>
      <c r="BO91" s="50">
        <v>102</v>
      </c>
      <c r="BP91" s="408"/>
      <c r="BQ91" s="50">
        <v>44.325000000001637</v>
      </c>
      <c r="BR91" s="50">
        <v>161.00000000000045</v>
      </c>
      <c r="BS91" s="50">
        <v>107.99999999999932</v>
      </c>
      <c r="BT91" s="50">
        <v>376</v>
      </c>
      <c r="BU91" s="408"/>
      <c r="BV91" s="50">
        <v>0</v>
      </c>
      <c r="BW91" s="50">
        <v>428.60000000000036</v>
      </c>
      <c r="BX91" s="50">
        <v>424.94999999999959</v>
      </c>
      <c r="BY91" s="50">
        <v>717.99999999999909</v>
      </c>
      <c r="BZ91" s="408"/>
      <c r="CA91" s="50">
        <v>0</v>
      </c>
      <c r="CB91" s="50">
        <v>89.999999999996362</v>
      </c>
      <c r="CC91" s="50">
        <v>97.499999999999318</v>
      </c>
      <c r="CD91" s="50">
        <v>164.20000000000255</v>
      </c>
      <c r="CE91" s="408"/>
      <c r="CF91" s="50">
        <v>0</v>
      </c>
      <c r="CG91" s="50">
        <v>253.25</v>
      </c>
      <c r="CH91" s="50">
        <v>71.999999999999318</v>
      </c>
      <c r="CI91" s="50">
        <v>384.20000000000255</v>
      </c>
      <c r="CJ91" s="408"/>
      <c r="CK91" s="50">
        <v>28.150000000001455</v>
      </c>
      <c r="CL91" s="50">
        <v>293.69999999999845</v>
      </c>
      <c r="CM91" s="50">
        <v>79.724999999998772</v>
      </c>
      <c r="CN91" s="50">
        <v>405.9</v>
      </c>
      <c r="CO91" s="408"/>
      <c r="CP91" s="443">
        <v>111.82500000000118</v>
      </c>
      <c r="CQ91" s="443">
        <v>292.34999999999945</v>
      </c>
      <c r="CR91" s="443">
        <v>364.875</v>
      </c>
      <c r="CS91" s="50">
        <v>441.70000000000073</v>
      </c>
      <c r="CT91" s="408"/>
      <c r="CU91" s="50">
        <v>0</v>
      </c>
      <c r="CV91" s="50">
        <v>241.77499999999873</v>
      </c>
      <c r="CW91" s="50">
        <v>175.12499999999864</v>
      </c>
      <c r="CX91" s="50">
        <v>508.5</v>
      </c>
      <c r="CY91" s="408"/>
      <c r="CZ91" s="50">
        <v>0</v>
      </c>
      <c r="DA91" s="50">
        <v>45.500000000001819</v>
      </c>
      <c r="DB91" s="50">
        <v>146.24999999999864</v>
      </c>
      <c r="DC91" s="50">
        <v>90</v>
      </c>
      <c r="DD91" s="408"/>
      <c r="DE91" s="443">
        <v>425.60000000000127</v>
      </c>
      <c r="DF91" s="443">
        <v>1402.1499999999996</v>
      </c>
      <c r="DG91" s="443">
        <v>2317.0500000000011</v>
      </c>
      <c r="DH91" s="50">
        <v>3714.6999999999989</v>
      </c>
      <c r="DI91" s="408"/>
      <c r="DJ91" s="443">
        <v>191.9500000000005</v>
      </c>
      <c r="DK91" s="443">
        <v>278.15000000000146</v>
      </c>
      <c r="DL91" s="443">
        <v>630.67499999999973</v>
      </c>
      <c r="DM91" s="50">
        <v>785.5</v>
      </c>
      <c r="DN91" s="408"/>
      <c r="DO91" s="50">
        <v>0</v>
      </c>
      <c r="DP91" s="50">
        <v>235.75000000000091</v>
      </c>
      <c r="DQ91" s="50">
        <v>523.950000000003</v>
      </c>
      <c r="DR91" s="50">
        <v>1274</v>
      </c>
      <c r="DS91" s="408"/>
      <c r="DT91" s="50">
        <v>966.70000000000073</v>
      </c>
      <c r="DU91" s="50">
        <v>1854.8500000000004</v>
      </c>
      <c r="DV91" s="50">
        <v>3145.8000000001061</v>
      </c>
      <c r="DW91" s="50">
        <v>3741.4500000000044</v>
      </c>
      <c r="DX91" s="408"/>
      <c r="DY91" s="50">
        <v>0</v>
      </c>
      <c r="DZ91" s="443">
        <v>91.350000000004002</v>
      </c>
      <c r="EA91" s="443">
        <v>350.400000000006</v>
      </c>
      <c r="EB91" s="50">
        <v>273.90000000000509</v>
      </c>
      <c r="EC91" s="408"/>
      <c r="ED91" s="50">
        <v>133.90000000000055</v>
      </c>
      <c r="EE91" s="50">
        <v>166.35000000000036</v>
      </c>
      <c r="EF91" s="50">
        <v>359.77500000000327</v>
      </c>
      <c r="EG91" s="50">
        <v>794.80000000000291</v>
      </c>
      <c r="EH91" s="408"/>
      <c r="EI91" s="50">
        <v>102.00000000000091</v>
      </c>
      <c r="EJ91" s="50">
        <v>94.999999999998181</v>
      </c>
      <c r="EK91" s="50">
        <v>0</v>
      </c>
      <c r="EL91" s="50">
        <v>325.19999999999709</v>
      </c>
      <c r="EM91" s="408"/>
      <c r="EN91" s="50">
        <v>0</v>
      </c>
      <c r="EO91" s="50">
        <v>0</v>
      </c>
      <c r="EP91" s="50">
        <v>200.775000000006</v>
      </c>
      <c r="EQ91" s="50">
        <v>71.700000000000728</v>
      </c>
      <c r="ER91" s="408"/>
      <c r="ES91" s="50">
        <v>750.82500000001801</v>
      </c>
      <c r="ET91" s="50">
        <v>1392.0499999999174</v>
      </c>
      <c r="EU91" s="50">
        <v>3487.2000000000003</v>
      </c>
      <c r="EV91" s="50">
        <v>3898.2999999999956</v>
      </c>
      <c r="EW91" s="408"/>
      <c r="EX91" s="443">
        <v>73.875000000000455</v>
      </c>
      <c r="EY91" s="443">
        <v>77.200000000000728</v>
      </c>
      <c r="EZ91" s="443">
        <v>190.95000000000164</v>
      </c>
      <c r="FA91" s="50">
        <v>79.499999999996362</v>
      </c>
      <c r="FB91" s="408"/>
      <c r="FC91" s="50">
        <v>0</v>
      </c>
      <c r="FD91" s="50">
        <v>0</v>
      </c>
      <c r="FE91" s="50">
        <v>170.54999999999836</v>
      </c>
      <c r="FF91" s="50">
        <v>206.4</v>
      </c>
      <c r="FG91" s="408"/>
      <c r="FH91" s="50">
        <v>0</v>
      </c>
      <c r="FI91" s="50">
        <v>0</v>
      </c>
      <c r="FJ91" s="50">
        <v>390</v>
      </c>
      <c r="FK91" s="50">
        <v>255.14999999999782</v>
      </c>
      <c r="FL91" s="408"/>
      <c r="FM91" s="443">
        <v>91.050000000000637</v>
      </c>
      <c r="FN91" s="443">
        <v>277.49999999999454</v>
      </c>
      <c r="FO91" s="443">
        <v>453.60000000000764</v>
      </c>
      <c r="FP91" s="50">
        <v>444.3</v>
      </c>
      <c r="FQ91" s="408"/>
      <c r="FR91" s="50">
        <v>0</v>
      </c>
      <c r="FS91" s="50">
        <v>0</v>
      </c>
      <c r="FT91" s="50">
        <v>0</v>
      </c>
      <c r="FU91" s="50">
        <v>256</v>
      </c>
      <c r="FV91" s="408"/>
      <c r="FW91" s="474">
        <v>291.97500000000218</v>
      </c>
      <c r="FX91" s="474">
        <v>537.59999999998945</v>
      </c>
      <c r="FY91" s="474">
        <v>708.60000000001855</v>
      </c>
      <c r="FZ91" s="50">
        <v>1104.3000000000022</v>
      </c>
      <c r="GA91" s="408"/>
      <c r="GB91" s="50">
        <v>67.125000000000909</v>
      </c>
      <c r="GC91" s="50">
        <v>139.49999999998909</v>
      </c>
      <c r="GD91" s="50">
        <v>288.37500000000819</v>
      </c>
      <c r="GE91" s="50">
        <v>515</v>
      </c>
      <c r="GF91" s="408"/>
      <c r="GG91" s="50">
        <v>0</v>
      </c>
      <c r="GH91" s="50">
        <v>773.85000000000764</v>
      </c>
      <c r="GI91" s="50">
        <v>0</v>
      </c>
      <c r="GJ91" s="50">
        <v>0</v>
      </c>
      <c r="GK91" s="408"/>
      <c r="GL91" s="41"/>
      <c r="GN91" s="9"/>
      <c r="GO91" s="37"/>
      <c r="GT91" s="143"/>
      <c r="GU91" s="402"/>
      <c r="HC91" s="143"/>
      <c r="HD91" s="402"/>
      <c r="HL91" s="39"/>
      <c r="HM91" s="402"/>
      <c r="HU91" s="39"/>
      <c r="HV91" s="402"/>
      <c r="ID91" s="39"/>
      <c r="IE91" s="402"/>
      <c r="IM91" s="39"/>
      <c r="IN91" s="402"/>
      <c r="IV91" s="39"/>
      <c r="IW91" s="402"/>
      <c r="JE91" s="39"/>
      <c r="JF91" s="402"/>
      <c r="JN91" s="39"/>
      <c r="JO91" s="402"/>
      <c r="JW91" s="39"/>
      <c r="JX91" s="402"/>
      <c r="KF91" s="39"/>
      <c r="KG91" s="402"/>
      <c r="KO91" s="39"/>
      <c r="KP91" s="402"/>
      <c r="LP91" s="39"/>
      <c r="LQ91" s="402"/>
      <c r="LY91" s="39"/>
      <c r="LZ91" s="402"/>
      <c r="MH91" s="39"/>
      <c r="MI91" s="402"/>
      <c r="MQ91" s="39"/>
      <c r="MR91" s="402"/>
      <c r="MZ91" s="39"/>
      <c r="NA91" s="402"/>
      <c r="NI91" s="39"/>
      <c r="NJ91" s="402"/>
      <c r="NK91" s="39"/>
      <c r="NL91" s="39"/>
      <c r="NM91" s="39"/>
      <c r="NN91" s="39"/>
      <c r="NO91" s="39"/>
      <c r="NP91" s="37"/>
      <c r="NQ91" s="39"/>
    </row>
    <row r="92" spans="1:381" s="89" customFormat="1" ht="18">
      <c r="A92" s="40" t="s">
        <v>4023</v>
      </c>
      <c r="B92" s="46">
        <f>SUM(D92:ZZ92)</f>
        <v>267.00000000000006</v>
      </c>
      <c r="C92" s="42"/>
      <c r="D92" s="50">
        <v>0</v>
      </c>
      <c r="E92" s="50">
        <v>0</v>
      </c>
      <c r="F92" s="50">
        <v>0</v>
      </c>
      <c r="G92" s="50">
        <v>267.00000000000006</v>
      </c>
      <c r="H92" s="408"/>
      <c r="I92" s="50">
        <v>0</v>
      </c>
      <c r="J92" s="50">
        <v>0</v>
      </c>
      <c r="K92" s="50">
        <v>0</v>
      </c>
      <c r="L92" s="50">
        <v>0</v>
      </c>
      <c r="M92" s="408"/>
      <c r="N92" s="50">
        <v>0</v>
      </c>
      <c r="O92" s="50">
        <v>0</v>
      </c>
      <c r="P92" s="50">
        <v>0</v>
      </c>
      <c r="Q92" s="50">
        <v>0</v>
      </c>
      <c r="R92" s="408"/>
      <c r="S92" s="50">
        <v>0</v>
      </c>
      <c r="T92" s="50">
        <v>0</v>
      </c>
      <c r="U92" s="50">
        <v>0</v>
      </c>
      <c r="V92" s="50">
        <v>0</v>
      </c>
      <c r="W92" s="408"/>
      <c r="X92" s="50">
        <v>0</v>
      </c>
      <c r="Y92" s="50">
        <v>0</v>
      </c>
      <c r="Z92" s="50">
        <v>0</v>
      </c>
      <c r="AA92" s="50">
        <v>0</v>
      </c>
      <c r="AB92" s="408"/>
      <c r="AC92" s="50">
        <v>0</v>
      </c>
      <c r="AD92" s="50">
        <v>0</v>
      </c>
      <c r="AE92" s="50">
        <v>0</v>
      </c>
      <c r="AF92" s="50">
        <v>0</v>
      </c>
      <c r="AG92" s="408"/>
      <c r="AH92" s="50">
        <v>0</v>
      </c>
      <c r="AI92" s="50">
        <v>0</v>
      </c>
      <c r="AJ92" s="50">
        <v>0</v>
      </c>
      <c r="AK92" s="50">
        <v>0</v>
      </c>
      <c r="AL92" s="408"/>
      <c r="AM92" s="50">
        <v>0</v>
      </c>
      <c r="AN92" s="50">
        <v>0</v>
      </c>
      <c r="AO92" s="50">
        <v>0</v>
      </c>
      <c r="AP92" s="50">
        <v>0</v>
      </c>
      <c r="AQ92" s="408"/>
      <c r="AR92" s="50">
        <v>0</v>
      </c>
      <c r="AS92" s="50">
        <v>0</v>
      </c>
      <c r="AT92" s="50">
        <v>0</v>
      </c>
      <c r="AU92" s="50">
        <v>0</v>
      </c>
      <c r="AV92" s="408"/>
      <c r="AW92" s="50">
        <v>0</v>
      </c>
      <c r="AX92" s="50">
        <v>0</v>
      </c>
      <c r="AY92" s="50">
        <v>0</v>
      </c>
      <c r="AZ92" s="50">
        <v>0</v>
      </c>
      <c r="BA92" s="408"/>
      <c r="BB92" s="50">
        <v>0</v>
      </c>
      <c r="BC92" s="50">
        <v>0</v>
      </c>
      <c r="BD92" s="50">
        <v>0</v>
      </c>
      <c r="BE92" s="50">
        <v>0</v>
      </c>
      <c r="BF92" s="408"/>
      <c r="BG92" s="50">
        <v>0</v>
      </c>
      <c r="BH92" s="50">
        <v>0</v>
      </c>
      <c r="BI92" s="50">
        <v>0</v>
      </c>
      <c r="BJ92" s="50">
        <v>0</v>
      </c>
      <c r="BK92" s="408"/>
      <c r="BL92" s="50">
        <v>0</v>
      </c>
      <c r="BM92" s="50">
        <v>0</v>
      </c>
      <c r="BN92" s="50">
        <v>0</v>
      </c>
      <c r="BO92" s="50">
        <v>0</v>
      </c>
      <c r="BP92" s="408"/>
      <c r="BQ92" s="50">
        <v>0</v>
      </c>
      <c r="BR92" s="50">
        <v>0</v>
      </c>
      <c r="BS92" s="50">
        <v>0</v>
      </c>
      <c r="BT92" s="50">
        <v>0</v>
      </c>
      <c r="BU92" s="408"/>
      <c r="BV92" s="50">
        <v>0</v>
      </c>
      <c r="BW92" s="50">
        <v>0</v>
      </c>
      <c r="BX92" s="50">
        <v>0</v>
      </c>
      <c r="BY92" s="50">
        <v>0</v>
      </c>
      <c r="BZ92" s="408"/>
      <c r="CA92" s="50">
        <v>0</v>
      </c>
      <c r="CB92" s="50">
        <v>0</v>
      </c>
      <c r="CC92" s="50">
        <v>0</v>
      </c>
      <c r="CD92" s="50">
        <v>0</v>
      </c>
      <c r="CE92" s="408"/>
      <c r="CF92" s="50">
        <v>0</v>
      </c>
      <c r="CG92" s="50">
        <v>0</v>
      </c>
      <c r="CH92" s="50">
        <v>0</v>
      </c>
      <c r="CI92" s="50">
        <v>0</v>
      </c>
      <c r="CJ92" s="408"/>
      <c r="CK92" s="50">
        <v>0</v>
      </c>
      <c r="CL92" s="50">
        <v>0</v>
      </c>
      <c r="CM92" s="50">
        <v>0</v>
      </c>
      <c r="CN92" s="50">
        <v>0</v>
      </c>
      <c r="CO92" s="408"/>
      <c r="CP92" s="50">
        <v>0</v>
      </c>
      <c r="CQ92" s="50">
        <v>0</v>
      </c>
      <c r="CR92" s="50">
        <v>0</v>
      </c>
      <c r="CS92" s="50">
        <v>0</v>
      </c>
      <c r="CT92" s="408"/>
      <c r="CU92" s="50">
        <v>0</v>
      </c>
      <c r="CV92" s="50">
        <v>0</v>
      </c>
      <c r="CW92" s="50">
        <v>0</v>
      </c>
      <c r="CX92" s="50">
        <v>0</v>
      </c>
      <c r="CY92" s="408"/>
      <c r="CZ92" s="50">
        <v>0</v>
      </c>
      <c r="DA92" s="50">
        <v>0</v>
      </c>
      <c r="DB92" s="50">
        <v>0</v>
      </c>
      <c r="DC92" s="50">
        <v>0</v>
      </c>
      <c r="DD92" s="408"/>
      <c r="DE92" s="50">
        <v>0</v>
      </c>
      <c r="DF92" s="50">
        <v>0</v>
      </c>
      <c r="DG92" s="50">
        <v>0</v>
      </c>
      <c r="DH92" s="50">
        <v>0</v>
      </c>
      <c r="DI92" s="408"/>
      <c r="DJ92" s="50">
        <v>0</v>
      </c>
      <c r="DK92" s="50">
        <v>0</v>
      </c>
      <c r="DL92" s="50">
        <v>0</v>
      </c>
      <c r="DM92" s="50">
        <v>0</v>
      </c>
      <c r="DN92" s="408"/>
      <c r="DO92" s="50">
        <v>0</v>
      </c>
      <c r="DP92" s="50">
        <v>0</v>
      </c>
      <c r="DQ92" s="50">
        <v>0</v>
      </c>
      <c r="DR92" s="50">
        <v>0</v>
      </c>
      <c r="DS92" s="408"/>
      <c r="DT92" s="50">
        <v>0</v>
      </c>
      <c r="DU92" s="50">
        <v>0</v>
      </c>
      <c r="DV92" s="50">
        <v>0</v>
      </c>
      <c r="DW92" s="50">
        <v>0</v>
      </c>
      <c r="DX92" s="408"/>
      <c r="DY92" s="50">
        <v>0</v>
      </c>
      <c r="DZ92" s="50">
        <v>0</v>
      </c>
      <c r="EA92" s="50">
        <v>0</v>
      </c>
      <c r="EB92" s="50">
        <v>0</v>
      </c>
      <c r="EC92" s="408"/>
      <c r="ED92" s="50">
        <v>0</v>
      </c>
      <c r="EE92" s="50">
        <v>0</v>
      </c>
      <c r="EF92" s="50">
        <v>0</v>
      </c>
      <c r="EG92" s="50">
        <v>0</v>
      </c>
      <c r="EH92" s="408"/>
      <c r="EI92" s="50">
        <v>0</v>
      </c>
      <c r="EJ92" s="50">
        <v>0</v>
      </c>
      <c r="EK92" s="50">
        <v>0</v>
      </c>
      <c r="EL92" s="50">
        <v>0</v>
      </c>
      <c r="EM92" s="408"/>
      <c r="EN92" s="50">
        <v>0</v>
      </c>
      <c r="EO92" s="50">
        <v>0</v>
      </c>
      <c r="EP92" s="50">
        <v>0</v>
      </c>
      <c r="EQ92" s="50">
        <v>0</v>
      </c>
      <c r="ER92" s="408"/>
      <c r="ES92" s="50">
        <v>0</v>
      </c>
      <c r="ET92" s="50">
        <v>0</v>
      </c>
      <c r="EU92" s="50">
        <v>0</v>
      </c>
      <c r="EV92" s="50">
        <v>0</v>
      </c>
      <c r="EW92" s="408"/>
      <c r="EX92" s="50">
        <v>0</v>
      </c>
      <c r="EY92" s="50">
        <v>0</v>
      </c>
      <c r="EZ92" s="50">
        <v>0</v>
      </c>
      <c r="FA92" s="50">
        <v>0</v>
      </c>
      <c r="FB92" s="408"/>
      <c r="FC92" s="50">
        <v>0</v>
      </c>
      <c r="FD92" s="50">
        <v>0</v>
      </c>
      <c r="FE92" s="50">
        <v>0</v>
      </c>
      <c r="FF92" s="50">
        <v>0</v>
      </c>
      <c r="FG92" s="408"/>
      <c r="FH92" s="50">
        <v>0</v>
      </c>
      <c r="FI92" s="50">
        <v>0</v>
      </c>
      <c r="FJ92" s="50">
        <v>0</v>
      </c>
      <c r="FK92" s="50">
        <v>0</v>
      </c>
      <c r="FL92" s="408"/>
      <c r="FM92" s="50">
        <v>0</v>
      </c>
      <c r="FN92" s="50">
        <v>0</v>
      </c>
      <c r="FO92" s="50">
        <v>0</v>
      </c>
      <c r="FP92" s="50">
        <v>0</v>
      </c>
      <c r="FQ92" s="408"/>
      <c r="FR92" s="50">
        <v>0</v>
      </c>
      <c r="FS92" s="50">
        <v>0</v>
      </c>
      <c r="FT92" s="50">
        <v>0</v>
      </c>
      <c r="FU92" s="50">
        <v>0</v>
      </c>
      <c r="FV92" s="408"/>
      <c r="FW92" s="50">
        <v>0</v>
      </c>
      <c r="FX92" s="50">
        <v>0</v>
      </c>
      <c r="FY92" s="50">
        <v>0</v>
      </c>
      <c r="FZ92" s="50">
        <v>0</v>
      </c>
      <c r="GA92" s="408"/>
      <c r="GB92" s="50">
        <v>0</v>
      </c>
      <c r="GC92" s="50">
        <v>0</v>
      </c>
      <c r="GD92" s="50">
        <v>0</v>
      </c>
      <c r="GE92" s="50">
        <v>0</v>
      </c>
      <c r="GF92" s="408"/>
      <c r="GG92" s="50">
        <v>0</v>
      </c>
      <c r="GH92" s="50">
        <v>0</v>
      </c>
      <c r="GI92" s="50">
        <v>0</v>
      </c>
      <c r="GJ92" s="50">
        <v>0</v>
      </c>
      <c r="GK92" s="408"/>
      <c r="GL92" s="469"/>
      <c r="GM92"/>
      <c r="GN92" s="39"/>
      <c r="GO92" s="37"/>
      <c r="GT92"/>
      <c r="GU92" s="9"/>
      <c r="HC92"/>
      <c r="HD92" s="9"/>
      <c r="HL92"/>
      <c r="HM92" s="9"/>
      <c r="HU92"/>
      <c r="HV92" s="9"/>
      <c r="ID92"/>
      <c r="IE92" s="9"/>
      <c r="IM92"/>
      <c r="IN92" s="9"/>
      <c r="IV92"/>
      <c r="IW92" s="9"/>
      <c r="JE92"/>
      <c r="JF92" s="9"/>
      <c r="JN92"/>
      <c r="JO92" s="9"/>
      <c r="JW92"/>
      <c r="JX92" s="9"/>
      <c r="KF92"/>
      <c r="KG92" s="9"/>
      <c r="KO92"/>
      <c r="KP92" s="9"/>
      <c r="LP92"/>
      <c r="LQ92" s="9"/>
      <c r="LY92"/>
      <c r="LZ92" s="9"/>
      <c r="MH92"/>
      <c r="MI92" s="9"/>
      <c r="MQ92"/>
      <c r="MR92" s="9"/>
      <c r="MZ92"/>
      <c r="NA92" s="9"/>
      <c r="NI92"/>
      <c r="NJ92" s="9"/>
      <c r="NK92"/>
      <c r="NL92" s="9"/>
      <c r="NM92"/>
      <c r="NN92" s="9"/>
      <c r="NO92"/>
      <c r="NP92" s="9"/>
      <c r="NQ92"/>
    </row>
    <row r="93" spans="1:381" ht="18">
      <c r="A93" s="41" t="s">
        <v>1924</v>
      </c>
      <c r="B93" s="46">
        <f>SUM(D93:ZZ93)</f>
        <v>31830.949999999997</v>
      </c>
      <c r="C93" s="42"/>
      <c r="D93" s="50">
        <v>0</v>
      </c>
      <c r="E93" s="50">
        <v>0</v>
      </c>
      <c r="F93" s="50">
        <v>335.25000000000006</v>
      </c>
      <c r="G93" s="50">
        <v>486.59999999999997</v>
      </c>
      <c r="H93" s="408"/>
      <c r="I93" s="50">
        <v>0</v>
      </c>
      <c r="J93" s="50">
        <v>0</v>
      </c>
      <c r="K93" s="50">
        <v>0</v>
      </c>
      <c r="L93" s="50">
        <v>66</v>
      </c>
      <c r="M93" s="408"/>
      <c r="N93" s="50">
        <v>0</v>
      </c>
      <c r="O93" s="50">
        <v>0</v>
      </c>
      <c r="P93" s="50">
        <v>576.74999999999977</v>
      </c>
      <c r="Q93" s="50">
        <v>393.09999999999945</v>
      </c>
      <c r="R93" s="408"/>
      <c r="S93" s="396">
        <v>0</v>
      </c>
      <c r="T93" s="50">
        <v>0</v>
      </c>
      <c r="U93" s="438">
        <v>132</v>
      </c>
      <c r="V93" s="50">
        <v>259.69999999999959</v>
      </c>
      <c r="W93" s="408"/>
      <c r="X93" s="50">
        <v>0</v>
      </c>
      <c r="Y93" s="50">
        <v>0</v>
      </c>
      <c r="Z93" s="50">
        <v>388.34999999999877</v>
      </c>
      <c r="AA93" s="50">
        <v>375.59999999999945</v>
      </c>
      <c r="AB93" s="408"/>
      <c r="AC93" s="50">
        <v>0</v>
      </c>
      <c r="AD93" s="50">
        <v>0</v>
      </c>
      <c r="AE93" s="50">
        <v>377.69999999999925</v>
      </c>
      <c r="AF93" s="50">
        <v>702.19999999999891</v>
      </c>
      <c r="AG93" s="408"/>
      <c r="AH93" s="50">
        <v>0</v>
      </c>
      <c r="AI93" s="50">
        <v>0</v>
      </c>
      <c r="AJ93" s="50">
        <v>454.57499999999891</v>
      </c>
      <c r="AK93" s="50">
        <v>200.49999999999909</v>
      </c>
      <c r="AL93" s="408"/>
      <c r="AM93" s="396">
        <v>0</v>
      </c>
      <c r="AN93" s="396">
        <v>0</v>
      </c>
      <c r="AO93" s="396">
        <v>104.47499999999877</v>
      </c>
      <c r="AP93" s="50">
        <v>529.49999999999909</v>
      </c>
      <c r="AQ93" s="408"/>
      <c r="AR93" s="50">
        <v>0</v>
      </c>
      <c r="AS93" s="50">
        <v>0</v>
      </c>
      <c r="AT93" s="50">
        <v>204.74999999999829</v>
      </c>
      <c r="AU93" s="50">
        <v>54.300000000000004</v>
      </c>
      <c r="AV93" s="408"/>
      <c r="AW93" s="50">
        <v>0</v>
      </c>
      <c r="AX93" s="50">
        <v>0</v>
      </c>
      <c r="AY93" s="50">
        <v>358.79999999999905</v>
      </c>
      <c r="AZ93" s="50">
        <v>241.30000000000018</v>
      </c>
      <c r="BA93" s="408"/>
      <c r="BB93" s="50">
        <v>0</v>
      </c>
      <c r="BC93" s="50">
        <v>0</v>
      </c>
      <c r="BD93" s="50">
        <v>195.29999999999905</v>
      </c>
      <c r="BE93" s="50">
        <v>605.49999999999989</v>
      </c>
      <c r="BF93" s="408"/>
      <c r="BG93" s="50">
        <v>0</v>
      </c>
      <c r="BH93" s="50">
        <v>0</v>
      </c>
      <c r="BI93" s="50">
        <v>120.89999999999918</v>
      </c>
      <c r="BJ93" s="50">
        <v>145.19999999999999</v>
      </c>
      <c r="BK93" s="408"/>
      <c r="BL93" s="50">
        <v>0</v>
      </c>
      <c r="BM93" s="50">
        <v>0</v>
      </c>
      <c r="BN93" s="50">
        <v>86.249999999999318</v>
      </c>
      <c r="BO93" s="50">
        <v>137.4</v>
      </c>
      <c r="BP93" s="408"/>
      <c r="BQ93" s="50">
        <v>0</v>
      </c>
      <c r="BR93" s="50">
        <v>0</v>
      </c>
      <c r="BS93" s="50">
        <v>189.59999999999877</v>
      </c>
      <c r="BT93" s="50">
        <v>535.30000000000018</v>
      </c>
      <c r="BU93" s="408"/>
      <c r="BV93" s="50">
        <v>0</v>
      </c>
      <c r="BW93" s="50">
        <v>0</v>
      </c>
      <c r="BX93" s="50">
        <v>396.37499999999932</v>
      </c>
      <c r="BY93" s="50">
        <v>338.800000000002</v>
      </c>
      <c r="BZ93" s="408"/>
      <c r="CA93" s="50">
        <v>0</v>
      </c>
      <c r="CB93" s="50">
        <v>0</v>
      </c>
      <c r="CC93" s="50">
        <v>76.500000000001364</v>
      </c>
      <c r="CD93" s="50">
        <v>360.40000000000146</v>
      </c>
      <c r="CE93" s="408"/>
      <c r="CF93" s="50">
        <v>0</v>
      </c>
      <c r="CG93" s="50">
        <v>0</v>
      </c>
      <c r="CH93" s="50">
        <v>73.499999999998636</v>
      </c>
      <c r="CI93" s="50">
        <v>268.50000000000091</v>
      </c>
      <c r="CJ93" s="408"/>
      <c r="CK93" s="50">
        <v>0</v>
      </c>
      <c r="CL93" s="50">
        <v>0</v>
      </c>
      <c r="CM93" s="50">
        <v>216.37500000000068</v>
      </c>
      <c r="CN93" s="50">
        <v>198.79999999999998</v>
      </c>
      <c r="CO93" s="408"/>
      <c r="CP93" s="443">
        <v>0</v>
      </c>
      <c r="CQ93" s="443">
        <v>0</v>
      </c>
      <c r="CR93" s="443">
        <v>205.72499999999945</v>
      </c>
      <c r="CS93" s="50">
        <v>84.5</v>
      </c>
      <c r="CT93" s="408"/>
      <c r="CU93" s="50">
        <v>0</v>
      </c>
      <c r="CV93" s="50">
        <v>0</v>
      </c>
      <c r="CW93" s="50">
        <v>274.27500000000055</v>
      </c>
      <c r="CX93" s="50">
        <v>339.79999999999927</v>
      </c>
      <c r="CY93" s="408"/>
      <c r="CZ93" s="50">
        <v>0</v>
      </c>
      <c r="DA93" s="50">
        <v>0</v>
      </c>
      <c r="DB93" s="50">
        <v>230.62500000000068</v>
      </c>
      <c r="DC93" s="50">
        <v>84.600000000000009</v>
      </c>
      <c r="DD93" s="408"/>
      <c r="DE93" s="443">
        <v>0</v>
      </c>
      <c r="DF93" s="443">
        <v>0</v>
      </c>
      <c r="DG93" s="443">
        <v>2003.7749999999992</v>
      </c>
      <c r="DH93" s="50">
        <v>695.50000000000182</v>
      </c>
      <c r="DI93" s="408"/>
      <c r="DJ93" s="443">
        <v>0</v>
      </c>
      <c r="DK93" s="443">
        <v>0</v>
      </c>
      <c r="DL93" s="443">
        <v>153.52499999999918</v>
      </c>
      <c r="DM93" s="50">
        <v>730.09999999999491</v>
      </c>
      <c r="DN93" s="408"/>
      <c r="DO93" s="50">
        <v>0</v>
      </c>
      <c r="DP93" s="50">
        <v>0</v>
      </c>
      <c r="DQ93" s="50">
        <v>328.5</v>
      </c>
      <c r="DR93" s="50">
        <v>227.29999999999382</v>
      </c>
      <c r="DS93" s="408"/>
      <c r="DT93" s="50">
        <v>0</v>
      </c>
      <c r="DU93" s="50">
        <v>0</v>
      </c>
      <c r="DV93" s="50">
        <v>2142.3749999999877</v>
      </c>
      <c r="DW93" s="50">
        <v>4128.1999999999971</v>
      </c>
      <c r="DX93" s="408"/>
      <c r="DY93" s="50">
        <v>0</v>
      </c>
      <c r="DZ93" s="443">
        <v>0</v>
      </c>
      <c r="EA93" s="443">
        <v>183.00000000000136</v>
      </c>
      <c r="EB93" s="50">
        <v>344.59999999999854</v>
      </c>
      <c r="EC93" s="408"/>
      <c r="ED93" s="50">
        <v>0</v>
      </c>
      <c r="EE93" s="50">
        <v>0</v>
      </c>
      <c r="EF93" s="50">
        <v>185.25</v>
      </c>
      <c r="EG93" s="50">
        <v>611.49999999999818</v>
      </c>
      <c r="EH93" s="408"/>
      <c r="EI93" s="50">
        <v>0</v>
      </c>
      <c r="EJ93" s="50">
        <v>0</v>
      </c>
      <c r="EK93" s="50">
        <v>0</v>
      </c>
      <c r="EL93" s="50">
        <v>292.80000000000109</v>
      </c>
      <c r="EM93" s="408"/>
      <c r="EN93" s="50">
        <v>0</v>
      </c>
      <c r="EO93" s="50">
        <v>0</v>
      </c>
      <c r="EP93" s="50">
        <v>68.25</v>
      </c>
      <c r="EQ93" s="50">
        <v>112.90000000000146</v>
      </c>
      <c r="ER93" s="408"/>
      <c r="ES93" s="50">
        <v>0</v>
      </c>
      <c r="ET93" s="50">
        <v>0</v>
      </c>
      <c r="EU93" s="50">
        <v>1584.2250000000001</v>
      </c>
      <c r="EV93" s="50">
        <v>1363.1000000000058</v>
      </c>
      <c r="EW93" s="408"/>
      <c r="EX93" s="443">
        <v>0</v>
      </c>
      <c r="EY93" s="443">
        <v>0</v>
      </c>
      <c r="EZ93" s="443">
        <v>86.849999999999454</v>
      </c>
      <c r="FA93" s="50">
        <v>403.50000000000182</v>
      </c>
      <c r="FB93" s="408"/>
      <c r="FC93" s="50">
        <v>0</v>
      </c>
      <c r="FD93" s="50">
        <v>0</v>
      </c>
      <c r="FE93" s="50">
        <v>94.650000000000546</v>
      </c>
      <c r="FF93" s="50">
        <v>314.69999999999993</v>
      </c>
      <c r="FG93" s="408"/>
      <c r="FH93" s="50">
        <v>0</v>
      </c>
      <c r="FI93" s="50">
        <v>0</v>
      </c>
      <c r="FJ93" s="50">
        <v>501.52500000000055</v>
      </c>
      <c r="FK93" s="50">
        <v>525.5</v>
      </c>
      <c r="FL93" s="408"/>
      <c r="FM93" s="443">
        <v>0</v>
      </c>
      <c r="FN93" s="443">
        <v>0</v>
      </c>
      <c r="FO93" s="443">
        <v>238.50000000000273</v>
      </c>
      <c r="FP93" s="50">
        <v>314</v>
      </c>
      <c r="FQ93" s="408"/>
      <c r="FR93" s="50">
        <v>0</v>
      </c>
      <c r="FS93" s="50">
        <v>0</v>
      </c>
      <c r="FT93" s="50">
        <v>0</v>
      </c>
      <c r="FU93" s="50">
        <v>139.49999999999636</v>
      </c>
      <c r="FV93" s="408"/>
      <c r="FW93" s="474">
        <v>0</v>
      </c>
      <c r="FX93" s="474">
        <v>0</v>
      </c>
      <c r="FY93" s="474">
        <v>781.50000000001091</v>
      </c>
      <c r="FZ93" s="50">
        <v>1265.650000000016</v>
      </c>
      <c r="GA93" s="408"/>
      <c r="GB93" s="50">
        <v>0</v>
      </c>
      <c r="GC93" s="50">
        <v>0</v>
      </c>
      <c r="GD93" s="50">
        <v>208.5</v>
      </c>
      <c r="GE93" s="50">
        <v>396</v>
      </c>
      <c r="GF93" s="408"/>
      <c r="GG93" s="50">
        <v>0</v>
      </c>
      <c r="GH93" s="50">
        <v>0</v>
      </c>
      <c r="GI93" s="50">
        <v>0</v>
      </c>
      <c r="GJ93" s="50">
        <v>0</v>
      </c>
      <c r="GK93" s="408"/>
      <c r="GL93" s="469"/>
      <c r="GN93" s="1"/>
      <c r="GO93" s="37"/>
      <c r="GT93" s="18"/>
      <c r="GU93" s="9"/>
      <c r="HC93" s="18"/>
      <c r="HD93" s="9"/>
      <c r="HM93" s="9"/>
      <c r="HV93" s="9"/>
      <c r="IE93" s="9"/>
      <c r="IN93" s="9"/>
      <c r="IW93" s="9"/>
      <c r="JF93" s="9"/>
      <c r="JO93" s="9"/>
      <c r="JX93" s="9"/>
      <c r="KG93" s="9"/>
      <c r="KP93" s="9"/>
      <c r="LQ93" s="9"/>
      <c r="LZ93" s="9"/>
      <c r="MI93" s="9"/>
      <c r="MR93" s="9"/>
      <c r="NA93" s="9"/>
      <c r="NJ93" s="9"/>
      <c r="NL93" s="9"/>
      <c r="NN93" s="9"/>
      <c r="NP93" s="9"/>
    </row>
    <row r="94" spans="1:381" ht="18">
      <c r="A94" s="41" t="s">
        <v>706</v>
      </c>
      <c r="B94" s="46">
        <f>SUM(D94:ZZ94)</f>
        <v>58207.23750000001</v>
      </c>
      <c r="C94" s="42"/>
      <c r="D94" s="50">
        <v>0</v>
      </c>
      <c r="E94" s="50">
        <v>0</v>
      </c>
      <c r="F94" s="50">
        <v>434.4375</v>
      </c>
      <c r="G94" s="50">
        <v>486.70000000000005</v>
      </c>
      <c r="H94" s="408"/>
      <c r="I94" s="50">
        <v>47.775000000000006</v>
      </c>
      <c r="J94" s="50">
        <v>0</v>
      </c>
      <c r="K94" s="50">
        <v>0</v>
      </c>
      <c r="L94" s="50">
        <v>259.90000000000009</v>
      </c>
      <c r="M94" s="408"/>
      <c r="N94" s="50">
        <v>67.949999999999989</v>
      </c>
      <c r="O94" s="50">
        <v>255.40000000000009</v>
      </c>
      <c r="P94" s="50">
        <v>508.65000000000003</v>
      </c>
      <c r="Q94" s="50">
        <v>680.09999999999854</v>
      </c>
      <c r="R94" s="408"/>
      <c r="S94" s="396">
        <v>31.625</v>
      </c>
      <c r="T94" s="50">
        <v>22.950000000000045</v>
      </c>
      <c r="U94" s="438">
        <v>159.82499999999976</v>
      </c>
      <c r="V94" s="50">
        <v>193.19999999999982</v>
      </c>
      <c r="W94" s="408"/>
      <c r="X94" s="50">
        <v>75.174999999999727</v>
      </c>
      <c r="Y94" s="50">
        <v>344.15000000000009</v>
      </c>
      <c r="Z94" s="50">
        <v>302.32499999999959</v>
      </c>
      <c r="AA94" s="50">
        <v>0</v>
      </c>
      <c r="AB94" s="408"/>
      <c r="AC94" s="50">
        <v>149.52499999999998</v>
      </c>
      <c r="AD94" s="50">
        <v>380.89999999999986</v>
      </c>
      <c r="AE94" s="50">
        <v>697.12499999999898</v>
      </c>
      <c r="AF94" s="50">
        <v>1002.5999999999995</v>
      </c>
      <c r="AG94" s="408"/>
      <c r="AH94" s="50">
        <v>48.875</v>
      </c>
      <c r="AI94" s="50">
        <v>511</v>
      </c>
      <c r="AJ94" s="50">
        <v>719.17499999999893</v>
      </c>
      <c r="AK94" s="50">
        <v>894.00000000000091</v>
      </c>
      <c r="AL94" s="408"/>
      <c r="AM94" s="396">
        <v>95.874999999999886</v>
      </c>
      <c r="AN94" s="396">
        <v>206.75</v>
      </c>
      <c r="AO94" s="396">
        <v>216.07499999999959</v>
      </c>
      <c r="AP94" s="50">
        <v>451.5</v>
      </c>
      <c r="AQ94" s="408"/>
      <c r="AR94" s="50">
        <v>0</v>
      </c>
      <c r="AS94" s="50">
        <v>131.19999999999982</v>
      </c>
      <c r="AT94" s="50">
        <v>306.07499999999959</v>
      </c>
      <c r="AU94" s="50">
        <v>371.5</v>
      </c>
      <c r="AV94" s="408"/>
      <c r="AW94" s="50">
        <v>0</v>
      </c>
      <c r="AX94" s="50">
        <v>227.99999999999955</v>
      </c>
      <c r="AY94" s="50">
        <v>457.79999999999905</v>
      </c>
      <c r="AZ94" s="50">
        <v>966.75</v>
      </c>
      <c r="BA94" s="408"/>
      <c r="BB94" s="50">
        <v>0</v>
      </c>
      <c r="BC94" s="50">
        <v>66.999999999999545</v>
      </c>
      <c r="BD94" s="50">
        <v>289.875</v>
      </c>
      <c r="BE94" s="50">
        <v>345.1</v>
      </c>
      <c r="BF94" s="408"/>
      <c r="BG94" s="50">
        <v>63.375000000000455</v>
      </c>
      <c r="BH94" s="50">
        <v>85.699999999999363</v>
      </c>
      <c r="BI94" s="50">
        <v>263.99999999999864</v>
      </c>
      <c r="BJ94" s="50">
        <v>188.5</v>
      </c>
      <c r="BK94" s="408"/>
      <c r="BL94" s="50">
        <v>0</v>
      </c>
      <c r="BM94" s="50">
        <v>6.4999999999995453</v>
      </c>
      <c r="BN94" s="50">
        <v>203.24999999999932</v>
      </c>
      <c r="BO94" s="50">
        <v>174.7</v>
      </c>
      <c r="BP94" s="408"/>
      <c r="BQ94" s="50">
        <v>63.775000000000546</v>
      </c>
      <c r="BR94" s="50">
        <v>92.849999999999909</v>
      </c>
      <c r="BS94" s="50">
        <v>174.07499999999959</v>
      </c>
      <c r="BT94" s="50">
        <v>265.5</v>
      </c>
      <c r="BU94" s="408"/>
      <c r="BV94" s="50">
        <v>0</v>
      </c>
      <c r="BW94" s="50">
        <v>428.75000000000091</v>
      </c>
      <c r="BX94" s="50">
        <v>430.12499999999932</v>
      </c>
      <c r="BY94" s="50">
        <v>715.80000000000109</v>
      </c>
      <c r="BZ94" s="408"/>
      <c r="CA94" s="50">
        <v>0</v>
      </c>
      <c r="CB94" s="50">
        <v>80.550000000001091</v>
      </c>
      <c r="CC94" s="50">
        <v>204.89999999999782</v>
      </c>
      <c r="CD94" s="50">
        <v>314.70000000000437</v>
      </c>
      <c r="CE94" s="408"/>
      <c r="CF94" s="50">
        <v>0</v>
      </c>
      <c r="CG94" s="50">
        <v>194.25000000000091</v>
      </c>
      <c r="CH94" s="50">
        <v>127.12499999999932</v>
      </c>
      <c r="CI94" s="50">
        <v>366.30000000000473</v>
      </c>
      <c r="CJ94" s="408"/>
      <c r="CK94" s="50">
        <v>55.900000000000546</v>
      </c>
      <c r="CL94" s="50">
        <v>301.00000000000045</v>
      </c>
      <c r="CM94" s="50">
        <v>30.374999999998636</v>
      </c>
      <c r="CN94" s="50">
        <v>353.2</v>
      </c>
      <c r="CO94" s="408"/>
      <c r="CP94" s="443">
        <v>158.82499999999982</v>
      </c>
      <c r="CQ94" s="443">
        <v>305.04999999999973</v>
      </c>
      <c r="CR94" s="443">
        <v>294</v>
      </c>
      <c r="CS94" s="50">
        <v>334.00000000000364</v>
      </c>
      <c r="CT94" s="408"/>
      <c r="CU94" s="50">
        <v>0</v>
      </c>
      <c r="CV94" s="50">
        <v>215.72499999999809</v>
      </c>
      <c r="CW94" s="50">
        <v>308.62500000000273</v>
      </c>
      <c r="CX94" s="50">
        <v>596.15000000000509</v>
      </c>
      <c r="CY94" s="408"/>
      <c r="CZ94" s="50">
        <v>0</v>
      </c>
      <c r="DA94" s="50">
        <v>38.500000000001819</v>
      </c>
      <c r="DB94" s="50">
        <v>42.300000000002456</v>
      </c>
      <c r="DC94" s="50">
        <v>65.099999999999994</v>
      </c>
      <c r="DD94" s="408"/>
      <c r="DE94" s="443">
        <v>483.00000000000091</v>
      </c>
      <c r="DF94" s="443">
        <v>1578.0499999999993</v>
      </c>
      <c r="DG94" s="443">
        <v>1617.4499999999996</v>
      </c>
      <c r="DH94" s="50">
        <v>2570.4999999999982</v>
      </c>
      <c r="DI94" s="408"/>
      <c r="DJ94" s="443">
        <v>272.15000000000032</v>
      </c>
      <c r="DK94" s="443">
        <v>202.60000000000127</v>
      </c>
      <c r="DL94" s="443">
        <v>550.35000000000082</v>
      </c>
      <c r="DM94" s="50">
        <v>674.19999999999709</v>
      </c>
      <c r="DN94" s="408"/>
      <c r="DO94" s="50">
        <v>0</v>
      </c>
      <c r="DP94" s="50">
        <v>225.34999999999764</v>
      </c>
      <c r="DQ94" s="50">
        <v>420.22500000000082</v>
      </c>
      <c r="DR94" s="50">
        <v>1249.4999999999945</v>
      </c>
      <c r="DS94" s="408"/>
      <c r="DT94" s="50">
        <v>1141.1000000000004</v>
      </c>
      <c r="DU94" s="50">
        <v>1597.6999999999998</v>
      </c>
      <c r="DV94" s="50">
        <v>2703.9000000000156</v>
      </c>
      <c r="DW94" s="50">
        <v>3302.4000000000015</v>
      </c>
      <c r="DX94" s="408"/>
      <c r="DY94" s="50">
        <v>0</v>
      </c>
      <c r="DZ94" s="443">
        <v>104.10000000000218</v>
      </c>
      <c r="EA94" s="443">
        <v>187.87500000000273</v>
      </c>
      <c r="EB94" s="50">
        <v>335.30000000000291</v>
      </c>
      <c r="EC94" s="408"/>
      <c r="ED94" s="50">
        <v>95.72500000000025</v>
      </c>
      <c r="EE94" s="50">
        <v>43.100000000000364</v>
      </c>
      <c r="EF94" s="50">
        <v>438.97499999999945</v>
      </c>
      <c r="EG94" s="50">
        <v>231.30000000000291</v>
      </c>
      <c r="EH94" s="408"/>
      <c r="EI94" s="50">
        <v>110.32500000000073</v>
      </c>
      <c r="EJ94" s="50">
        <v>72.950000000004366</v>
      </c>
      <c r="EK94" s="50">
        <v>0</v>
      </c>
      <c r="EL94" s="50">
        <v>254.29999999999927</v>
      </c>
      <c r="EM94" s="408"/>
      <c r="EN94" s="50">
        <v>0</v>
      </c>
      <c r="EO94" s="50">
        <v>0</v>
      </c>
      <c r="EP94" s="50">
        <v>191.70000000000437</v>
      </c>
      <c r="EQ94" s="50">
        <v>126.29999999999563</v>
      </c>
      <c r="ER94" s="408"/>
      <c r="ES94" s="50">
        <v>869.600000000004</v>
      </c>
      <c r="ET94" s="50">
        <v>1630.8999999999523</v>
      </c>
      <c r="EU94" s="50">
        <v>3003.6750000000002</v>
      </c>
      <c r="EV94" s="50">
        <v>4145.3999999999978</v>
      </c>
      <c r="EW94" s="408"/>
      <c r="EX94" s="443">
        <v>30.750000000000455</v>
      </c>
      <c r="EY94" s="443">
        <v>75.000000000003638</v>
      </c>
      <c r="EZ94" s="443">
        <v>166.50000000000546</v>
      </c>
      <c r="FA94" s="50">
        <v>63.299999999999272</v>
      </c>
      <c r="FB94" s="408"/>
      <c r="FC94" s="50">
        <v>0</v>
      </c>
      <c r="FD94" s="50">
        <v>0</v>
      </c>
      <c r="FE94" s="50">
        <v>163.87500000000546</v>
      </c>
      <c r="FF94" s="50">
        <v>503.5</v>
      </c>
      <c r="FG94" s="408"/>
      <c r="FH94" s="50">
        <v>0</v>
      </c>
      <c r="FI94" s="50">
        <v>0</v>
      </c>
      <c r="FJ94" s="50">
        <v>364.87500000000546</v>
      </c>
      <c r="FK94" s="50">
        <v>149.799999999992</v>
      </c>
      <c r="FL94" s="408"/>
      <c r="FM94" s="443">
        <v>51.900000000000318</v>
      </c>
      <c r="FN94" s="443">
        <v>279.09999999999854</v>
      </c>
      <c r="FO94" s="443">
        <v>368.77500000000055</v>
      </c>
      <c r="FP94" s="50">
        <v>500</v>
      </c>
      <c r="FQ94" s="408"/>
      <c r="FR94" s="50">
        <v>0</v>
      </c>
      <c r="FS94" s="50">
        <v>0</v>
      </c>
      <c r="FT94" s="50">
        <v>0</v>
      </c>
      <c r="FU94" s="50">
        <v>378.19999999999345</v>
      </c>
      <c r="FV94" s="408"/>
      <c r="FW94" s="474">
        <v>354.15000000000146</v>
      </c>
      <c r="FX94" s="474">
        <v>570.09999999999854</v>
      </c>
      <c r="FY94" s="474">
        <v>1025.0249999999924</v>
      </c>
      <c r="FZ94" s="50">
        <v>1019.4000000000204</v>
      </c>
      <c r="GA94" s="408"/>
      <c r="GB94" s="50">
        <v>107.87500000000273</v>
      </c>
      <c r="GC94" s="50">
        <v>143.5</v>
      </c>
      <c r="GD94" s="50">
        <v>273.37500000000273</v>
      </c>
      <c r="GE94" s="50">
        <v>445.5</v>
      </c>
      <c r="GF94" s="408"/>
      <c r="GG94" s="50">
        <v>0</v>
      </c>
      <c r="GH94" s="50">
        <v>792.40000000000055</v>
      </c>
      <c r="GI94" s="50">
        <v>0</v>
      </c>
      <c r="GJ94" s="50">
        <v>0</v>
      </c>
      <c r="GK94" s="408"/>
      <c r="GL94" s="39"/>
      <c r="GN94" s="9"/>
      <c r="GO94" s="37"/>
      <c r="GT94" s="18"/>
      <c r="GU94" s="9"/>
      <c r="HC94" s="18"/>
      <c r="HD94" s="9"/>
      <c r="HM94" s="9"/>
      <c r="HV94" s="9"/>
      <c r="IE94" s="9"/>
      <c r="IN94" s="9"/>
      <c r="IW94" s="9"/>
      <c r="JF94" s="9"/>
      <c r="JO94" s="9"/>
      <c r="JX94" s="9"/>
      <c r="KG94" s="9"/>
      <c r="KP94" s="9"/>
      <c r="LQ94" s="9"/>
      <c r="LZ94" s="9"/>
      <c r="MI94" s="9"/>
      <c r="MR94" s="9"/>
      <c r="NA94" s="9"/>
      <c r="NJ94" s="9"/>
      <c r="NL94" s="9"/>
      <c r="NN94" s="9"/>
      <c r="NP94" s="9"/>
    </row>
    <row r="95" spans="1:381" s="89" customFormat="1" ht="18">
      <c r="A95" s="41" t="s">
        <v>705</v>
      </c>
      <c r="B95" s="46">
        <f>SUM(D95:ZZ95)</f>
        <v>56242.700000000114</v>
      </c>
      <c r="C95" s="42"/>
      <c r="D95" s="50">
        <v>0</v>
      </c>
      <c r="E95" s="50">
        <v>0</v>
      </c>
      <c r="F95" s="50">
        <v>157.27499999999998</v>
      </c>
      <c r="G95" s="50">
        <v>118.29999999999998</v>
      </c>
      <c r="H95" s="408"/>
      <c r="I95" s="50">
        <v>26.749999999999986</v>
      </c>
      <c r="J95" s="50">
        <v>0</v>
      </c>
      <c r="K95" s="50">
        <v>0</v>
      </c>
      <c r="L95" s="50">
        <v>240.90000000000009</v>
      </c>
      <c r="M95" s="408"/>
      <c r="N95" s="50">
        <v>142.89999999999998</v>
      </c>
      <c r="O95" s="50">
        <v>294.35000000000002</v>
      </c>
      <c r="P95" s="50">
        <v>531.74999999999989</v>
      </c>
      <c r="Q95" s="50">
        <v>582.80000000000041</v>
      </c>
      <c r="R95" s="408"/>
      <c r="S95" s="396">
        <v>27.5</v>
      </c>
      <c r="T95" s="50">
        <v>84.249999999999886</v>
      </c>
      <c r="U95" s="438">
        <v>118.72500000000031</v>
      </c>
      <c r="V95" s="50">
        <v>65</v>
      </c>
      <c r="W95" s="408"/>
      <c r="X95" s="50">
        <v>85.599999999999909</v>
      </c>
      <c r="Y95" s="50">
        <v>317.34999999999991</v>
      </c>
      <c r="Z95" s="50">
        <v>229.125</v>
      </c>
      <c r="AA95" s="50">
        <v>25.200000000000273</v>
      </c>
      <c r="AB95" s="408"/>
      <c r="AC95" s="50">
        <v>208.10000000000002</v>
      </c>
      <c r="AD95" s="50">
        <v>351.34999999999991</v>
      </c>
      <c r="AE95" s="50">
        <v>597.30000000000109</v>
      </c>
      <c r="AF95" s="50">
        <v>1033.9000000000001</v>
      </c>
      <c r="AG95" s="408"/>
      <c r="AH95" s="50">
        <v>176.05000000000041</v>
      </c>
      <c r="AI95" s="50">
        <v>573.54999999999995</v>
      </c>
      <c r="AJ95" s="50">
        <v>787.42500000000075</v>
      </c>
      <c r="AK95" s="50">
        <v>716.70000000000073</v>
      </c>
      <c r="AL95" s="408"/>
      <c r="AM95" s="396">
        <v>52.375</v>
      </c>
      <c r="AN95" s="396">
        <v>307.54999999999973</v>
      </c>
      <c r="AO95" s="396">
        <v>328.04999999999973</v>
      </c>
      <c r="AP95" s="50">
        <v>791.70000000000073</v>
      </c>
      <c r="AQ95" s="408"/>
      <c r="AR95" s="50">
        <v>0</v>
      </c>
      <c r="AS95" s="50">
        <v>172.75</v>
      </c>
      <c r="AT95" s="50">
        <v>286.79999999999905</v>
      </c>
      <c r="AU95" s="50">
        <v>386.8</v>
      </c>
      <c r="AV95" s="408"/>
      <c r="AW95" s="50">
        <v>0</v>
      </c>
      <c r="AX95" s="50">
        <v>94.400000000000546</v>
      </c>
      <c r="AY95" s="50">
        <v>316.42499999999905</v>
      </c>
      <c r="AZ95" s="50">
        <v>678.69999999999891</v>
      </c>
      <c r="BA95" s="408"/>
      <c r="BB95" s="50">
        <v>0</v>
      </c>
      <c r="BC95" s="50">
        <v>66.25</v>
      </c>
      <c r="BD95" s="50">
        <v>109.64999999999918</v>
      </c>
      <c r="BE95" s="50">
        <v>542.30000000000007</v>
      </c>
      <c r="BF95" s="408"/>
      <c r="BG95" s="50">
        <v>0</v>
      </c>
      <c r="BH95" s="50">
        <v>172.30000000000018</v>
      </c>
      <c r="BI95" s="50">
        <v>172.79999999999905</v>
      </c>
      <c r="BJ95" s="50">
        <v>352.90000000000003</v>
      </c>
      <c r="BK95" s="408"/>
      <c r="BL95" s="50">
        <v>0</v>
      </c>
      <c r="BM95" s="50">
        <v>3.0000000000004547</v>
      </c>
      <c r="BN95" s="50">
        <v>132.29999999999905</v>
      </c>
      <c r="BO95" s="50">
        <v>240.6</v>
      </c>
      <c r="BP95" s="408"/>
      <c r="BQ95" s="50">
        <v>0.52500000000009095</v>
      </c>
      <c r="BR95" s="50">
        <v>145.90000000000055</v>
      </c>
      <c r="BS95" s="50">
        <v>165.59999999999809</v>
      </c>
      <c r="BT95" s="50">
        <v>540.19999999999982</v>
      </c>
      <c r="BU95" s="408"/>
      <c r="BV95" s="50">
        <v>0</v>
      </c>
      <c r="BW95" s="50">
        <v>397.05000000000064</v>
      </c>
      <c r="BX95" s="50">
        <v>415.42499999999836</v>
      </c>
      <c r="BY95" s="50">
        <v>489.59999999999945</v>
      </c>
      <c r="BZ95" s="408"/>
      <c r="CA95" s="50">
        <v>0</v>
      </c>
      <c r="CB95" s="50">
        <v>164.90000000000327</v>
      </c>
      <c r="CC95" s="50">
        <v>89.999999999998636</v>
      </c>
      <c r="CD95" s="50">
        <v>650.40000000000146</v>
      </c>
      <c r="CE95" s="408"/>
      <c r="CF95" s="50">
        <v>0</v>
      </c>
      <c r="CG95" s="50">
        <v>182.5</v>
      </c>
      <c r="CH95" s="50">
        <v>82.499999999998636</v>
      </c>
      <c r="CI95" s="50">
        <v>180</v>
      </c>
      <c r="CJ95" s="408"/>
      <c r="CK95" s="50">
        <v>29.050000000000182</v>
      </c>
      <c r="CL95" s="50">
        <v>209.65000000000009</v>
      </c>
      <c r="CM95" s="50">
        <v>260.09999999999877</v>
      </c>
      <c r="CN95" s="50">
        <v>368.09999999999997</v>
      </c>
      <c r="CO95" s="408"/>
      <c r="CP95" s="443">
        <v>89.925000000000182</v>
      </c>
      <c r="CQ95" s="443">
        <v>243.04999999999882</v>
      </c>
      <c r="CR95" s="443">
        <v>331.64999999999986</v>
      </c>
      <c r="CS95" s="50">
        <v>276</v>
      </c>
      <c r="CT95" s="408"/>
      <c r="CU95" s="50">
        <v>0</v>
      </c>
      <c r="CV95" s="50">
        <v>190.69999999999891</v>
      </c>
      <c r="CW95" s="50">
        <v>179.10000000000082</v>
      </c>
      <c r="CX95" s="50">
        <v>639.10000000000036</v>
      </c>
      <c r="CY95" s="408"/>
      <c r="CZ95" s="50">
        <v>0</v>
      </c>
      <c r="DA95" s="50">
        <v>94.500000000001819</v>
      </c>
      <c r="DB95" s="50">
        <v>163.72499999999945</v>
      </c>
      <c r="DC95" s="50">
        <v>147.20000000000002</v>
      </c>
      <c r="DD95" s="408"/>
      <c r="DE95" s="443">
        <v>281.59999999999991</v>
      </c>
      <c r="DF95" s="443">
        <v>1601.0250000000005</v>
      </c>
      <c r="DG95" s="443">
        <v>2170.8750000000009</v>
      </c>
      <c r="DH95" s="50">
        <v>2126.7999999999993</v>
      </c>
      <c r="DI95" s="408"/>
      <c r="DJ95" s="443">
        <v>176.89999999999986</v>
      </c>
      <c r="DK95" s="443">
        <v>297.75000000000091</v>
      </c>
      <c r="DL95" s="443">
        <v>425.09999999999945</v>
      </c>
      <c r="DM95" s="50">
        <v>737</v>
      </c>
      <c r="DN95" s="408"/>
      <c r="DO95" s="50">
        <v>0</v>
      </c>
      <c r="DP95" s="50">
        <v>333.79999999999927</v>
      </c>
      <c r="DQ95" s="50">
        <v>273.74999999999864</v>
      </c>
      <c r="DR95" s="50">
        <v>726.39999999999782</v>
      </c>
      <c r="DS95" s="408"/>
      <c r="DT95" s="50">
        <v>748.40000000000077</v>
      </c>
      <c r="DU95" s="50">
        <v>1732.0999999999776</v>
      </c>
      <c r="DV95" s="50">
        <v>2573.324999999988</v>
      </c>
      <c r="DW95" s="50">
        <v>3394.8500000000058</v>
      </c>
      <c r="DX95" s="408"/>
      <c r="DY95" s="50">
        <v>0</v>
      </c>
      <c r="DZ95" s="443">
        <v>201.85000000000036</v>
      </c>
      <c r="EA95" s="443">
        <v>180.375</v>
      </c>
      <c r="EB95" s="50">
        <v>259.50000000000728</v>
      </c>
      <c r="EC95" s="408"/>
      <c r="ED95" s="50">
        <v>139.12500000000034</v>
      </c>
      <c r="EE95" s="50">
        <v>133.64999999999964</v>
      </c>
      <c r="EF95" s="50">
        <v>219.97500000000491</v>
      </c>
      <c r="EG95" s="50">
        <v>251.30000000000655</v>
      </c>
      <c r="EH95" s="408"/>
      <c r="EI95" s="50">
        <v>33.799999999999727</v>
      </c>
      <c r="EJ95" s="50">
        <v>252.45000000000437</v>
      </c>
      <c r="EK95" s="50">
        <v>0</v>
      </c>
      <c r="EL95" s="50">
        <v>278.40000000000146</v>
      </c>
      <c r="EM95" s="408"/>
      <c r="EN95" s="50">
        <v>0</v>
      </c>
      <c r="EO95" s="50">
        <v>0</v>
      </c>
      <c r="EP95" s="50">
        <v>224.625</v>
      </c>
      <c r="EQ95" s="50">
        <v>401.20000000000073</v>
      </c>
      <c r="ER95" s="408"/>
      <c r="ES95" s="50">
        <v>844.82499999999936</v>
      </c>
      <c r="ET95" s="50">
        <v>1524.9000000000942</v>
      </c>
      <c r="EU95" s="50">
        <v>3494.1000000000004</v>
      </c>
      <c r="EV95" s="50">
        <v>3095.3999999999942</v>
      </c>
      <c r="EW95" s="408"/>
      <c r="EX95" s="443">
        <v>13.500000000000227</v>
      </c>
      <c r="EY95" s="443">
        <v>136.80000000000109</v>
      </c>
      <c r="EZ95" s="443">
        <v>132.30000000000109</v>
      </c>
      <c r="FA95" s="50">
        <v>198.90000000000509</v>
      </c>
      <c r="FB95" s="408"/>
      <c r="FC95" s="50">
        <v>0</v>
      </c>
      <c r="FD95" s="50">
        <v>0</v>
      </c>
      <c r="FE95" s="50">
        <v>249.22500000000218</v>
      </c>
      <c r="FF95" s="50">
        <v>276.5</v>
      </c>
      <c r="FG95" s="408"/>
      <c r="FH95" s="50">
        <v>0</v>
      </c>
      <c r="FI95" s="50">
        <v>0</v>
      </c>
      <c r="FJ95" s="50">
        <v>270.90000000000055</v>
      </c>
      <c r="FK95" s="50">
        <v>272.45000000000073</v>
      </c>
      <c r="FL95" s="408"/>
      <c r="FM95" s="443">
        <v>73.025000000000318</v>
      </c>
      <c r="FN95" s="443">
        <v>228.79999999999927</v>
      </c>
      <c r="FO95" s="443">
        <v>396.07500000000982</v>
      </c>
      <c r="FP95" s="50">
        <v>484.2</v>
      </c>
      <c r="FQ95" s="408"/>
      <c r="FR95" s="50">
        <v>0</v>
      </c>
      <c r="FS95" s="50">
        <v>0</v>
      </c>
      <c r="FT95" s="50">
        <v>0</v>
      </c>
      <c r="FU95" s="50">
        <v>338</v>
      </c>
      <c r="FV95" s="408"/>
      <c r="FW95" s="474">
        <v>213.17500000000064</v>
      </c>
      <c r="FX95" s="474">
        <v>640.60000000000946</v>
      </c>
      <c r="FY95" s="474">
        <v>838.72500000001037</v>
      </c>
      <c r="FZ95" s="50">
        <v>1319.9999999999759</v>
      </c>
      <c r="GA95" s="408"/>
      <c r="GB95" s="50">
        <v>44.75</v>
      </c>
      <c r="GC95" s="50">
        <v>160.00000000000728</v>
      </c>
      <c r="GD95" s="50">
        <v>194.62499999999727</v>
      </c>
      <c r="GE95" s="50">
        <v>398</v>
      </c>
      <c r="GF95" s="408"/>
      <c r="GG95" s="50">
        <v>0</v>
      </c>
      <c r="GH95" s="50">
        <v>800.75000000000364</v>
      </c>
      <c r="GI95" s="50">
        <v>0</v>
      </c>
      <c r="GJ95" s="50">
        <v>0</v>
      </c>
      <c r="GK95" s="408"/>
      <c r="GL95" s="467"/>
      <c r="GM95"/>
      <c r="GN95" s="39"/>
      <c r="GO95" s="37"/>
      <c r="GT95" s="18"/>
      <c r="GU95" s="9"/>
      <c r="HC95" s="18"/>
      <c r="HD95" s="9"/>
      <c r="HL95"/>
      <c r="HM95" s="9"/>
      <c r="HU95"/>
      <c r="HV95" s="9"/>
      <c r="ID95"/>
      <c r="IE95" s="9"/>
      <c r="IM95"/>
      <c r="IN95" s="9"/>
      <c r="IV95"/>
      <c r="IW95" s="9"/>
      <c r="JE95"/>
      <c r="JF95" s="9"/>
      <c r="JN95"/>
      <c r="JO95" s="9"/>
      <c r="JW95"/>
      <c r="JX95" s="9"/>
      <c r="KF95"/>
      <c r="KG95" s="9"/>
      <c r="KO95"/>
      <c r="KP95" s="9"/>
      <c r="LP95"/>
      <c r="LQ95" s="9"/>
      <c r="LY95"/>
      <c r="LZ95" s="9"/>
      <c r="MH95"/>
      <c r="MI95" s="9"/>
      <c r="MQ95"/>
      <c r="MR95" s="9"/>
      <c r="MZ95"/>
      <c r="NA95" s="9"/>
      <c r="NI95"/>
      <c r="NJ95" s="9"/>
      <c r="NK95"/>
      <c r="NL95" s="9"/>
      <c r="NM95"/>
      <c r="NN95" s="9"/>
      <c r="NO95"/>
      <c r="NP95" s="37"/>
      <c r="NQ95"/>
    </row>
    <row r="96" spans="1:381" ht="18">
      <c r="A96" s="40" t="s">
        <v>2003</v>
      </c>
      <c r="B96" s="46">
        <f>SUM(D96:ZZ96)</f>
        <v>38202.650000000103</v>
      </c>
      <c r="C96" s="42"/>
      <c r="D96" s="50">
        <v>0</v>
      </c>
      <c r="E96" s="50">
        <v>0</v>
      </c>
      <c r="F96" s="50">
        <v>311.54999999999995</v>
      </c>
      <c r="G96" s="50">
        <v>487.09999999999991</v>
      </c>
      <c r="H96" s="408"/>
      <c r="I96" s="50">
        <v>0</v>
      </c>
      <c r="J96" s="50">
        <v>0</v>
      </c>
      <c r="K96" s="50">
        <v>0</v>
      </c>
      <c r="L96" s="50">
        <v>146.10000000000002</v>
      </c>
      <c r="M96" s="408"/>
      <c r="N96" s="50">
        <v>0</v>
      </c>
      <c r="O96" s="50">
        <v>0</v>
      </c>
      <c r="P96" s="50">
        <v>458.77500000000032</v>
      </c>
      <c r="Q96" s="50">
        <v>506.79999999999973</v>
      </c>
      <c r="R96" s="408"/>
      <c r="S96" s="396">
        <v>0</v>
      </c>
      <c r="T96" s="50">
        <v>0</v>
      </c>
      <c r="U96" s="438">
        <v>232.42499999999973</v>
      </c>
      <c r="V96" s="50">
        <v>235.49999999999955</v>
      </c>
      <c r="W96" s="408"/>
      <c r="X96" s="50">
        <v>0</v>
      </c>
      <c r="Y96" s="50">
        <v>0</v>
      </c>
      <c r="Z96" s="50">
        <v>150.07499999999993</v>
      </c>
      <c r="AA96" s="50">
        <v>224.49999999999955</v>
      </c>
      <c r="AB96" s="408"/>
      <c r="AC96" s="50">
        <v>0</v>
      </c>
      <c r="AD96" s="50">
        <v>0</v>
      </c>
      <c r="AE96" s="50">
        <v>318.97500000000014</v>
      </c>
      <c r="AF96" s="50">
        <v>548.59999999999945</v>
      </c>
      <c r="AG96" s="408"/>
      <c r="AH96" s="50">
        <v>0</v>
      </c>
      <c r="AI96" s="50">
        <v>0</v>
      </c>
      <c r="AJ96" s="50">
        <v>891.37499999999966</v>
      </c>
      <c r="AK96" s="50">
        <v>503.49999999999955</v>
      </c>
      <c r="AL96" s="408"/>
      <c r="AM96" s="396">
        <v>0</v>
      </c>
      <c r="AN96" s="396">
        <v>0</v>
      </c>
      <c r="AO96" s="396">
        <v>144.44999999999891</v>
      </c>
      <c r="AP96" s="50">
        <v>598.099999999999</v>
      </c>
      <c r="AQ96" s="408"/>
      <c r="AR96" s="50">
        <v>0</v>
      </c>
      <c r="AS96" s="50">
        <v>0</v>
      </c>
      <c r="AT96" s="50">
        <v>407.92499999999905</v>
      </c>
      <c r="AU96" s="50">
        <v>284.5</v>
      </c>
      <c r="AV96" s="408"/>
      <c r="AW96" s="50">
        <v>0</v>
      </c>
      <c r="AX96" s="50">
        <v>0</v>
      </c>
      <c r="AY96" s="50">
        <v>299.39999999999986</v>
      </c>
      <c r="AZ96" s="50">
        <v>820.99999999999909</v>
      </c>
      <c r="BA96" s="408"/>
      <c r="BB96" s="50">
        <v>0</v>
      </c>
      <c r="BC96" s="50">
        <v>0</v>
      </c>
      <c r="BD96" s="50">
        <v>218.62499999999932</v>
      </c>
      <c r="BE96" s="50">
        <v>483.5</v>
      </c>
      <c r="BF96" s="408"/>
      <c r="BG96" s="50">
        <v>0</v>
      </c>
      <c r="BH96" s="50">
        <v>0</v>
      </c>
      <c r="BI96" s="50">
        <v>180.97499999999877</v>
      </c>
      <c r="BJ96" s="50">
        <v>183.1</v>
      </c>
      <c r="BK96" s="408"/>
      <c r="BL96" s="50">
        <v>0</v>
      </c>
      <c r="BM96" s="50">
        <v>0</v>
      </c>
      <c r="BN96" s="50">
        <v>284.62499999999932</v>
      </c>
      <c r="BO96" s="50">
        <v>153.4</v>
      </c>
      <c r="BP96" s="408"/>
      <c r="BQ96" s="50">
        <v>0</v>
      </c>
      <c r="BR96" s="50">
        <v>0</v>
      </c>
      <c r="BS96" s="50">
        <v>129.82499999999959</v>
      </c>
      <c r="BT96" s="50">
        <v>471.49999999999818</v>
      </c>
      <c r="BU96" s="408"/>
      <c r="BV96" s="50">
        <v>0</v>
      </c>
      <c r="BW96" s="50">
        <v>0</v>
      </c>
      <c r="BX96" s="50">
        <v>444.07499999999891</v>
      </c>
      <c r="BY96" s="50">
        <v>151.49999999999909</v>
      </c>
      <c r="BZ96" s="408"/>
      <c r="CA96" s="50">
        <v>0</v>
      </c>
      <c r="CB96" s="50">
        <v>0</v>
      </c>
      <c r="CC96" s="50">
        <v>114.22499999999945</v>
      </c>
      <c r="CD96" s="50">
        <v>335.20000000000073</v>
      </c>
      <c r="CE96" s="408"/>
      <c r="CF96" s="50">
        <v>0</v>
      </c>
      <c r="CG96" s="50">
        <v>0</v>
      </c>
      <c r="CH96" s="50">
        <v>114.37499999999864</v>
      </c>
      <c r="CI96" s="50">
        <v>179.99999999999909</v>
      </c>
      <c r="CJ96" s="408"/>
      <c r="CK96" s="50">
        <v>0</v>
      </c>
      <c r="CL96" s="50">
        <v>0</v>
      </c>
      <c r="CM96" s="50">
        <v>169.49999999999932</v>
      </c>
      <c r="CN96" s="50">
        <v>210.5</v>
      </c>
      <c r="CO96" s="408"/>
      <c r="CP96" s="443">
        <v>0</v>
      </c>
      <c r="CQ96" s="443">
        <v>0</v>
      </c>
      <c r="CR96" s="443">
        <v>366.45000000000095</v>
      </c>
      <c r="CS96" s="50">
        <v>171.29999999999836</v>
      </c>
      <c r="CT96" s="408"/>
      <c r="CU96" s="50">
        <v>0</v>
      </c>
      <c r="CV96" s="50">
        <v>0</v>
      </c>
      <c r="CW96" s="50">
        <v>390.75</v>
      </c>
      <c r="CX96" s="50">
        <v>674.19999999999709</v>
      </c>
      <c r="CY96" s="408"/>
      <c r="CZ96" s="50">
        <v>0</v>
      </c>
      <c r="DA96" s="50">
        <v>0</v>
      </c>
      <c r="DB96" s="50">
        <v>166.5</v>
      </c>
      <c r="DC96" s="50">
        <v>70.5</v>
      </c>
      <c r="DD96" s="408"/>
      <c r="DE96" s="443">
        <v>0</v>
      </c>
      <c r="DF96" s="443">
        <v>0</v>
      </c>
      <c r="DG96" s="443">
        <v>2071.875</v>
      </c>
      <c r="DH96" s="50">
        <v>1811.8999999999978</v>
      </c>
      <c r="DI96" s="408"/>
      <c r="DJ96" s="443">
        <v>0</v>
      </c>
      <c r="DK96" s="443">
        <v>0</v>
      </c>
      <c r="DL96" s="443">
        <v>367.34999999999809</v>
      </c>
      <c r="DM96" s="50">
        <v>354.59999999999854</v>
      </c>
      <c r="DN96" s="408"/>
      <c r="DO96" s="50">
        <v>0</v>
      </c>
      <c r="DP96" s="50">
        <v>0</v>
      </c>
      <c r="DQ96" s="50">
        <v>279.52499999999918</v>
      </c>
      <c r="DR96" s="50">
        <v>904.09999999999491</v>
      </c>
      <c r="DS96" s="408"/>
      <c r="DT96" s="50">
        <v>0</v>
      </c>
      <c r="DU96" s="50">
        <v>0</v>
      </c>
      <c r="DV96" s="50">
        <v>2919.8250000000603</v>
      </c>
      <c r="DW96" s="50">
        <v>2115.3999999999942</v>
      </c>
      <c r="DX96" s="408"/>
      <c r="DY96" s="50">
        <v>0</v>
      </c>
      <c r="DZ96" s="443">
        <v>0</v>
      </c>
      <c r="EA96" s="443">
        <v>283.87500000000273</v>
      </c>
      <c r="EB96" s="50">
        <v>360.49999999999636</v>
      </c>
      <c r="EC96" s="408"/>
      <c r="ED96" s="50">
        <v>0</v>
      </c>
      <c r="EE96" s="50">
        <v>0</v>
      </c>
      <c r="EF96" s="50">
        <v>393.90000000000327</v>
      </c>
      <c r="EG96" s="50">
        <v>687.89999999999964</v>
      </c>
      <c r="EH96" s="408"/>
      <c r="EI96" s="50">
        <v>0</v>
      </c>
      <c r="EJ96" s="50">
        <v>0</v>
      </c>
      <c r="EK96" s="50">
        <v>0</v>
      </c>
      <c r="EL96" s="50">
        <v>726</v>
      </c>
      <c r="EM96" s="408"/>
      <c r="EN96" s="50">
        <v>0</v>
      </c>
      <c r="EO96" s="50">
        <v>0</v>
      </c>
      <c r="EP96" s="50">
        <v>302.55000000000382</v>
      </c>
      <c r="EQ96" s="50">
        <v>88</v>
      </c>
      <c r="ER96" s="408"/>
      <c r="ES96" s="50">
        <v>0</v>
      </c>
      <c r="ET96" s="50">
        <v>0</v>
      </c>
      <c r="EU96" s="50">
        <v>2861.25</v>
      </c>
      <c r="EV96" s="50">
        <v>3044.5999999999985</v>
      </c>
      <c r="EW96" s="408"/>
      <c r="EX96" s="443">
        <v>0</v>
      </c>
      <c r="EY96" s="443">
        <v>0</v>
      </c>
      <c r="EZ96" s="443">
        <v>171.37500000000546</v>
      </c>
      <c r="FA96" s="50">
        <v>40.5</v>
      </c>
      <c r="FB96" s="408"/>
      <c r="FC96" s="50">
        <v>0</v>
      </c>
      <c r="FD96" s="50">
        <v>0</v>
      </c>
      <c r="FE96" s="50">
        <v>187.12500000000273</v>
      </c>
      <c r="FF96" s="50">
        <v>496.7</v>
      </c>
      <c r="FG96" s="408"/>
      <c r="FH96" s="50">
        <v>0</v>
      </c>
      <c r="FI96" s="50">
        <v>0</v>
      </c>
      <c r="FJ96" s="50">
        <v>255.82500000000437</v>
      </c>
      <c r="FK96" s="50">
        <v>185.70000000000073</v>
      </c>
      <c r="FL96" s="408"/>
      <c r="FM96" s="443">
        <v>0</v>
      </c>
      <c r="FN96" s="443">
        <v>0</v>
      </c>
      <c r="FO96" s="443">
        <v>371.02500000000055</v>
      </c>
      <c r="FP96" s="50">
        <v>572.29999999999995</v>
      </c>
      <c r="FQ96" s="408"/>
      <c r="FR96" s="50">
        <v>0</v>
      </c>
      <c r="FS96" s="50">
        <v>0</v>
      </c>
      <c r="FT96" s="50">
        <v>0</v>
      </c>
      <c r="FU96" s="50">
        <v>487.49999999999272</v>
      </c>
      <c r="FV96" s="408"/>
      <c r="FW96" s="474">
        <v>0</v>
      </c>
      <c r="FX96" s="474">
        <v>0</v>
      </c>
      <c r="FY96" s="474">
        <v>826.650000000006</v>
      </c>
      <c r="FZ96" s="50">
        <v>1077.9000000000583</v>
      </c>
      <c r="GA96" s="408"/>
      <c r="GB96" s="50">
        <v>0</v>
      </c>
      <c r="GC96" s="50">
        <v>0</v>
      </c>
      <c r="GD96" s="50">
        <v>262.12500000000136</v>
      </c>
      <c r="GE96" s="50">
        <v>459.5</v>
      </c>
      <c r="GF96" s="408"/>
      <c r="GG96" s="50">
        <v>0</v>
      </c>
      <c r="GH96" s="50">
        <v>0</v>
      </c>
      <c r="GI96" s="50">
        <v>0</v>
      </c>
      <c r="GJ96" s="50">
        <v>0</v>
      </c>
      <c r="GK96" s="408"/>
      <c r="GL96" s="39"/>
      <c r="GN96" s="1"/>
      <c r="GO96" s="37"/>
      <c r="GU96" s="9"/>
      <c r="HD96" s="9"/>
      <c r="HM96" s="9"/>
      <c r="HV96" s="9"/>
      <c r="IE96" s="9"/>
      <c r="IN96" s="9"/>
      <c r="IW96" s="9"/>
      <c r="JF96" s="9"/>
      <c r="JO96" s="9"/>
      <c r="JX96" s="9"/>
      <c r="KG96" s="9"/>
      <c r="KP96" s="9"/>
      <c r="LQ96" s="9"/>
      <c r="LZ96" s="9"/>
      <c r="MI96" s="9"/>
      <c r="MR96" s="9"/>
      <c r="NA96" s="9"/>
      <c r="NJ96" s="9"/>
      <c r="NL96" s="9"/>
      <c r="NN96" s="9"/>
      <c r="NP96" s="9"/>
    </row>
    <row r="97" spans="1:380" ht="18">
      <c r="A97" s="41" t="s">
        <v>2552</v>
      </c>
      <c r="B97" s="46">
        <f>SUM(D97:ZZ97)</f>
        <v>21315.275000000009</v>
      </c>
      <c r="C97" s="42"/>
      <c r="D97" s="50">
        <v>0</v>
      </c>
      <c r="E97" s="50">
        <v>0</v>
      </c>
      <c r="F97" s="50">
        <v>320.77500000000003</v>
      </c>
      <c r="G97" s="50">
        <v>182.4</v>
      </c>
      <c r="H97" s="408"/>
      <c r="I97" s="50">
        <v>0</v>
      </c>
      <c r="J97" s="50">
        <v>0</v>
      </c>
      <c r="K97" s="50">
        <v>0</v>
      </c>
      <c r="L97" s="50">
        <v>514.89999999999986</v>
      </c>
      <c r="M97" s="408"/>
      <c r="N97" s="50">
        <v>0</v>
      </c>
      <c r="O97" s="50">
        <v>0</v>
      </c>
      <c r="P97" s="50">
        <v>0</v>
      </c>
      <c r="Q97" s="50">
        <v>414.90000000000055</v>
      </c>
      <c r="R97" s="408"/>
      <c r="S97" s="396">
        <v>0</v>
      </c>
      <c r="T97" s="50">
        <v>0</v>
      </c>
      <c r="U97" s="438">
        <v>0</v>
      </c>
      <c r="V97" s="50">
        <v>97.5</v>
      </c>
      <c r="W97" s="408"/>
      <c r="X97" s="50">
        <v>0</v>
      </c>
      <c r="Y97" s="50">
        <v>0</v>
      </c>
      <c r="Z97" s="50">
        <v>0</v>
      </c>
      <c r="AA97" s="50">
        <v>35.400000000000091</v>
      </c>
      <c r="AB97" s="408"/>
      <c r="AC97" s="50">
        <v>0</v>
      </c>
      <c r="AD97" s="50">
        <v>0</v>
      </c>
      <c r="AE97" s="50">
        <v>0</v>
      </c>
      <c r="AF97" s="50">
        <v>701.900000000001</v>
      </c>
      <c r="AG97" s="408"/>
      <c r="AH97" s="50">
        <v>0</v>
      </c>
      <c r="AI97" s="50">
        <v>0</v>
      </c>
      <c r="AJ97" s="50">
        <v>0</v>
      </c>
      <c r="AK97" s="50">
        <v>844.400000000001</v>
      </c>
      <c r="AL97" s="408"/>
      <c r="AM97" s="396">
        <v>0</v>
      </c>
      <c r="AN97" s="396">
        <v>0</v>
      </c>
      <c r="AO97" s="396">
        <v>0</v>
      </c>
      <c r="AP97" s="50">
        <v>621.99999999999909</v>
      </c>
      <c r="AQ97" s="408"/>
      <c r="AR97" s="50">
        <v>0</v>
      </c>
      <c r="AS97" s="50">
        <v>0</v>
      </c>
      <c r="AT97" s="50">
        <v>0</v>
      </c>
      <c r="AU97" s="50">
        <v>19.5</v>
      </c>
      <c r="AV97" s="408"/>
      <c r="AW97" s="50">
        <v>0</v>
      </c>
      <c r="AX97" s="50">
        <v>0</v>
      </c>
      <c r="AY97" s="50">
        <v>0</v>
      </c>
      <c r="AZ97" s="50">
        <v>904.99999999999727</v>
      </c>
      <c r="BA97" s="408"/>
      <c r="BB97" s="50">
        <v>0</v>
      </c>
      <c r="BC97" s="50">
        <v>0</v>
      </c>
      <c r="BD97" s="50">
        <v>0</v>
      </c>
      <c r="BE97" s="50">
        <v>543</v>
      </c>
      <c r="BF97" s="408"/>
      <c r="BG97" s="50">
        <v>0</v>
      </c>
      <c r="BH97" s="50">
        <v>0</v>
      </c>
      <c r="BI97" s="50">
        <v>0</v>
      </c>
      <c r="BJ97" s="50">
        <v>194.3</v>
      </c>
      <c r="BK97" s="408"/>
      <c r="BL97" s="50">
        <v>0</v>
      </c>
      <c r="BM97" s="50">
        <v>0</v>
      </c>
      <c r="BN97" s="50">
        <v>0</v>
      </c>
      <c r="BO97" s="50">
        <v>65.099999999999994</v>
      </c>
      <c r="BP97" s="408"/>
      <c r="BQ97" s="50">
        <v>0</v>
      </c>
      <c r="BR97" s="50">
        <v>0</v>
      </c>
      <c r="BS97" s="50">
        <v>0</v>
      </c>
      <c r="BT97" s="50">
        <v>431.39999999999782</v>
      </c>
      <c r="BU97" s="408"/>
      <c r="BV97" s="50">
        <v>0</v>
      </c>
      <c r="BW97" s="50">
        <v>0</v>
      </c>
      <c r="BX97" s="50">
        <v>0</v>
      </c>
      <c r="BY97" s="50">
        <v>508.699999999998</v>
      </c>
      <c r="BZ97" s="408"/>
      <c r="CA97" s="50">
        <v>0</v>
      </c>
      <c r="CB97" s="50">
        <v>0</v>
      </c>
      <c r="CC97" s="50">
        <v>0</v>
      </c>
      <c r="CD97" s="50">
        <v>488.49999999999909</v>
      </c>
      <c r="CE97" s="408"/>
      <c r="CF97" s="50">
        <v>0</v>
      </c>
      <c r="CG97" s="50">
        <v>0</v>
      </c>
      <c r="CH97" s="50">
        <v>0</v>
      </c>
      <c r="CI97" s="50">
        <v>285.49999999999727</v>
      </c>
      <c r="CJ97" s="408"/>
      <c r="CK97" s="50">
        <v>0</v>
      </c>
      <c r="CL97" s="50">
        <v>0</v>
      </c>
      <c r="CM97" s="50">
        <v>0</v>
      </c>
      <c r="CN97" s="50">
        <v>197.60000000000002</v>
      </c>
      <c r="CO97" s="408"/>
      <c r="CP97" s="443">
        <v>0</v>
      </c>
      <c r="CQ97" s="443">
        <v>0</v>
      </c>
      <c r="CR97" s="443">
        <v>0</v>
      </c>
      <c r="CS97" s="50">
        <v>231.19999999999891</v>
      </c>
      <c r="CT97" s="408"/>
      <c r="CU97" s="50">
        <v>0</v>
      </c>
      <c r="CV97" s="50">
        <v>0</v>
      </c>
      <c r="CW97" s="50">
        <v>0</v>
      </c>
      <c r="CX97" s="50">
        <v>264.90000000000146</v>
      </c>
      <c r="CY97" s="408"/>
      <c r="CZ97" s="50">
        <v>0</v>
      </c>
      <c r="DA97" s="50">
        <v>0</v>
      </c>
      <c r="DB97" s="50">
        <v>0</v>
      </c>
      <c r="DC97" s="50">
        <v>223.4</v>
      </c>
      <c r="DD97" s="408"/>
      <c r="DE97" s="443">
        <v>0</v>
      </c>
      <c r="DF97" s="443">
        <v>0</v>
      </c>
      <c r="DG97" s="443">
        <v>0</v>
      </c>
      <c r="DH97" s="50">
        <v>2547.6999999999989</v>
      </c>
      <c r="DI97" s="408"/>
      <c r="DJ97" s="443">
        <v>0</v>
      </c>
      <c r="DK97" s="443">
        <v>0</v>
      </c>
      <c r="DL97" s="443">
        <v>0</v>
      </c>
      <c r="DM97" s="50">
        <v>479</v>
      </c>
      <c r="DN97" s="408"/>
      <c r="DO97" s="50">
        <v>0</v>
      </c>
      <c r="DP97" s="50">
        <v>0</v>
      </c>
      <c r="DQ97" s="50">
        <v>0</v>
      </c>
      <c r="DR97" s="50">
        <v>520.50000000000364</v>
      </c>
      <c r="DS97" s="408"/>
      <c r="DT97" s="50">
        <v>0</v>
      </c>
      <c r="DU97" s="50">
        <v>0</v>
      </c>
      <c r="DV97" s="50">
        <v>0</v>
      </c>
      <c r="DW97" s="50">
        <v>2882</v>
      </c>
      <c r="DX97" s="408"/>
      <c r="DY97" s="50">
        <v>0</v>
      </c>
      <c r="DZ97" s="443">
        <v>0</v>
      </c>
      <c r="EA97" s="443">
        <v>0</v>
      </c>
      <c r="EB97" s="50">
        <v>380.10000000000218</v>
      </c>
      <c r="EC97" s="408"/>
      <c r="ED97" s="50">
        <v>0</v>
      </c>
      <c r="EE97" s="50">
        <v>0</v>
      </c>
      <c r="EF97" s="50">
        <v>0</v>
      </c>
      <c r="EG97" s="50">
        <v>203.20000000000437</v>
      </c>
      <c r="EH97" s="408"/>
      <c r="EI97" s="50">
        <v>0</v>
      </c>
      <c r="EJ97" s="50">
        <v>0</v>
      </c>
      <c r="EK97" s="50">
        <v>0</v>
      </c>
      <c r="EL97" s="50">
        <v>239.80000000000291</v>
      </c>
      <c r="EM97" s="408"/>
      <c r="EN97" s="50">
        <v>0</v>
      </c>
      <c r="EO97" s="50">
        <v>0</v>
      </c>
      <c r="EP97" s="50">
        <v>0</v>
      </c>
      <c r="EQ97" s="50">
        <v>49.000000000003638</v>
      </c>
      <c r="ER97" s="408"/>
      <c r="ES97" s="50">
        <v>0</v>
      </c>
      <c r="ET97" s="50">
        <v>0</v>
      </c>
      <c r="EU97" s="50">
        <v>0</v>
      </c>
      <c r="EV97" s="50">
        <v>2622.2000000000044</v>
      </c>
      <c r="EW97" s="408"/>
      <c r="EX97" s="443">
        <v>0</v>
      </c>
      <c r="EY97" s="443">
        <v>0</v>
      </c>
      <c r="EZ97" s="443">
        <v>0</v>
      </c>
      <c r="FA97" s="50">
        <v>153.80000000000291</v>
      </c>
      <c r="FB97" s="408"/>
      <c r="FC97" s="50">
        <v>0</v>
      </c>
      <c r="FD97" s="50">
        <v>0</v>
      </c>
      <c r="FE97" s="50">
        <v>0</v>
      </c>
      <c r="FF97" s="50">
        <v>357.8</v>
      </c>
      <c r="FG97" s="408"/>
      <c r="FH97" s="50">
        <v>0</v>
      </c>
      <c r="FI97" s="50">
        <v>0</v>
      </c>
      <c r="FJ97" s="50">
        <v>0</v>
      </c>
      <c r="FK97" s="50">
        <v>342.00000000000364</v>
      </c>
      <c r="FL97" s="408"/>
      <c r="FM97" s="443">
        <v>0</v>
      </c>
      <c r="FN97" s="443">
        <v>0</v>
      </c>
      <c r="FO97" s="443">
        <v>0</v>
      </c>
      <c r="FP97" s="50">
        <v>714.6</v>
      </c>
      <c r="FQ97" s="408"/>
      <c r="FR97" s="50">
        <v>0</v>
      </c>
      <c r="FS97" s="50">
        <v>0</v>
      </c>
      <c r="FT97" s="50">
        <v>0</v>
      </c>
      <c r="FU97" s="50">
        <v>115.10000000000218</v>
      </c>
      <c r="FV97" s="408"/>
      <c r="FW97" s="474">
        <v>0</v>
      </c>
      <c r="FX97" s="474">
        <v>0</v>
      </c>
      <c r="FY97" s="474">
        <v>0</v>
      </c>
      <c r="FZ97" s="50">
        <v>1185.1999999999914</v>
      </c>
      <c r="GA97" s="408"/>
      <c r="GB97" s="50">
        <v>0</v>
      </c>
      <c r="GC97" s="50">
        <v>0</v>
      </c>
      <c r="GD97" s="50">
        <v>0</v>
      </c>
      <c r="GE97" s="50">
        <v>431</v>
      </c>
      <c r="GF97" s="408"/>
      <c r="GG97" s="50">
        <v>0</v>
      </c>
      <c r="GH97" s="50">
        <v>0</v>
      </c>
      <c r="GI97" s="50">
        <v>0</v>
      </c>
      <c r="GJ97" s="50">
        <v>0</v>
      </c>
      <c r="GK97" s="408"/>
      <c r="GL97" s="39"/>
      <c r="GN97" s="1"/>
      <c r="GO97" s="37"/>
      <c r="GU97" s="9"/>
      <c r="HD97" s="9"/>
      <c r="HM97" s="9"/>
      <c r="HV97" s="9"/>
      <c r="IE97" s="9"/>
      <c r="IN97" s="9"/>
      <c r="IW97" s="9"/>
      <c r="JF97" s="9"/>
      <c r="JO97" s="9"/>
      <c r="JX97" s="9"/>
      <c r="KG97" s="9"/>
      <c r="KP97" s="9"/>
      <c r="LQ97" s="9"/>
      <c r="LZ97" s="9"/>
      <c r="MI97" s="9"/>
      <c r="MR97" s="9"/>
      <c r="NA97" s="9"/>
      <c r="NJ97" s="9"/>
      <c r="NL97" s="9"/>
      <c r="NN97" s="9"/>
      <c r="NP97" s="9"/>
    </row>
    <row r="98" spans="1:380" ht="18">
      <c r="A98" s="41" t="s">
        <v>690</v>
      </c>
      <c r="B98" s="46">
        <f>SUM(D98:ZZ98)</f>
        <v>57658.674999999785</v>
      </c>
      <c r="C98" s="42"/>
      <c r="D98" s="50">
        <v>0</v>
      </c>
      <c r="E98" s="50">
        <v>0</v>
      </c>
      <c r="F98" s="50">
        <v>298.72500000000002</v>
      </c>
      <c r="G98" s="50">
        <v>145.4</v>
      </c>
      <c r="H98" s="408"/>
      <c r="I98" s="50">
        <v>73.25</v>
      </c>
      <c r="J98" s="50">
        <v>0</v>
      </c>
      <c r="K98" s="50">
        <v>0</v>
      </c>
      <c r="L98" s="50">
        <v>78.100000000000136</v>
      </c>
      <c r="M98" s="408"/>
      <c r="N98" s="50">
        <v>93.749999999999943</v>
      </c>
      <c r="O98" s="50">
        <v>230.7</v>
      </c>
      <c r="P98" s="50">
        <v>437.62500000000011</v>
      </c>
      <c r="Q98" s="50">
        <v>683.19999999999936</v>
      </c>
      <c r="R98" s="408"/>
      <c r="S98" s="396">
        <v>30.725000000000023</v>
      </c>
      <c r="T98" s="50">
        <v>76.150000000000148</v>
      </c>
      <c r="U98" s="438">
        <v>173.77499999999986</v>
      </c>
      <c r="V98" s="50">
        <v>284.79999999999995</v>
      </c>
      <c r="W98" s="408"/>
      <c r="X98" s="50">
        <v>14.250000000000455</v>
      </c>
      <c r="Y98" s="50">
        <v>315.75</v>
      </c>
      <c r="Z98" s="50">
        <v>212.32499999999959</v>
      </c>
      <c r="AA98" s="50">
        <v>165.89999999999918</v>
      </c>
      <c r="AB98" s="408"/>
      <c r="AC98" s="50">
        <v>149.62500000000045</v>
      </c>
      <c r="AD98" s="50">
        <v>273.59999999999991</v>
      </c>
      <c r="AE98" s="50">
        <v>581.10000000000014</v>
      </c>
      <c r="AF98" s="50">
        <v>929.79999999999927</v>
      </c>
      <c r="AG98" s="408"/>
      <c r="AH98" s="50">
        <v>113.07499999999982</v>
      </c>
      <c r="AI98" s="50">
        <v>466.24999999999949</v>
      </c>
      <c r="AJ98" s="50">
        <v>706.72499999999889</v>
      </c>
      <c r="AK98" s="50">
        <v>1022.3000000000002</v>
      </c>
      <c r="AL98" s="408"/>
      <c r="AM98" s="396">
        <v>58.225000000000136</v>
      </c>
      <c r="AN98" s="396">
        <v>152.34999999999991</v>
      </c>
      <c r="AO98" s="396">
        <v>315.52499999999918</v>
      </c>
      <c r="AP98" s="50">
        <v>341.60000000000036</v>
      </c>
      <c r="AQ98" s="408"/>
      <c r="AR98" s="50">
        <v>1.1000000000008185</v>
      </c>
      <c r="AS98" s="50">
        <v>155.84999999999991</v>
      </c>
      <c r="AT98" s="50">
        <v>39.824999999999591</v>
      </c>
      <c r="AU98" s="50">
        <v>418.8</v>
      </c>
      <c r="AV98" s="408"/>
      <c r="AW98" s="50">
        <v>0</v>
      </c>
      <c r="AX98" s="50">
        <v>69.500000000000455</v>
      </c>
      <c r="AY98" s="50">
        <v>303.82500000000027</v>
      </c>
      <c r="AZ98" s="50">
        <v>1088.0000000000018</v>
      </c>
      <c r="BA98" s="408"/>
      <c r="BB98" s="50">
        <v>0</v>
      </c>
      <c r="BC98" s="50">
        <v>126.55000000000041</v>
      </c>
      <c r="BD98" s="50">
        <v>215.625</v>
      </c>
      <c r="BE98" s="50">
        <v>271.89999999999998</v>
      </c>
      <c r="BF98" s="408"/>
      <c r="BG98" s="50">
        <v>19.975000000000364</v>
      </c>
      <c r="BH98" s="50">
        <v>118.25</v>
      </c>
      <c r="BI98" s="50">
        <v>132.22500000000014</v>
      </c>
      <c r="BJ98" s="50">
        <v>187.5</v>
      </c>
      <c r="BK98" s="408"/>
      <c r="BL98" s="50">
        <v>0</v>
      </c>
      <c r="BM98" s="50">
        <v>58.700000000000273</v>
      </c>
      <c r="BN98" s="50">
        <v>106.87500000000068</v>
      </c>
      <c r="BO98" s="50">
        <v>229.8</v>
      </c>
      <c r="BP98" s="408"/>
      <c r="BQ98" s="50">
        <v>65.800000000000637</v>
      </c>
      <c r="BR98" s="50">
        <v>168.25</v>
      </c>
      <c r="BS98" s="50">
        <v>153.67500000000109</v>
      </c>
      <c r="BT98" s="50">
        <v>258.00000000000273</v>
      </c>
      <c r="BU98" s="408"/>
      <c r="BV98" s="50">
        <v>0</v>
      </c>
      <c r="BW98" s="50">
        <v>489.04999999999973</v>
      </c>
      <c r="BX98" s="50">
        <v>568.27499999999986</v>
      </c>
      <c r="BY98" s="50">
        <v>617.90000000000146</v>
      </c>
      <c r="BZ98" s="408"/>
      <c r="CA98" s="50">
        <v>0</v>
      </c>
      <c r="CB98" s="50">
        <v>99.44999999999709</v>
      </c>
      <c r="CC98" s="50">
        <v>177.59999999999945</v>
      </c>
      <c r="CD98" s="50">
        <v>262.50000000000182</v>
      </c>
      <c r="CE98" s="408"/>
      <c r="CF98" s="50">
        <v>0</v>
      </c>
      <c r="CG98" s="50">
        <v>147.25</v>
      </c>
      <c r="CH98" s="50">
        <v>181.72500000000082</v>
      </c>
      <c r="CI98" s="50">
        <v>354.69999999999891</v>
      </c>
      <c r="CJ98" s="408"/>
      <c r="CK98" s="50">
        <v>20.249999999999091</v>
      </c>
      <c r="CL98" s="50">
        <v>228.09999999999991</v>
      </c>
      <c r="CM98" s="50">
        <v>158.02500000000055</v>
      </c>
      <c r="CN98" s="50">
        <v>447.59999999999997</v>
      </c>
      <c r="CO98" s="408"/>
      <c r="CP98" s="443">
        <v>126.40000000000009</v>
      </c>
      <c r="CQ98" s="443">
        <v>278.5</v>
      </c>
      <c r="CR98" s="443">
        <v>294.30000000000041</v>
      </c>
      <c r="CS98" s="50">
        <v>432.29999999999927</v>
      </c>
      <c r="CT98" s="408"/>
      <c r="CU98" s="50">
        <v>0</v>
      </c>
      <c r="CV98" s="50">
        <v>152.84999999999991</v>
      </c>
      <c r="CW98" s="50">
        <v>272.7749999999985</v>
      </c>
      <c r="CX98" s="50">
        <v>428.60000000000036</v>
      </c>
      <c r="CY98" s="408"/>
      <c r="CZ98" s="50">
        <v>0</v>
      </c>
      <c r="DA98" s="50">
        <v>125.74999999999454</v>
      </c>
      <c r="DB98" s="50">
        <v>164.24999999999864</v>
      </c>
      <c r="DC98" s="50">
        <v>105</v>
      </c>
      <c r="DD98" s="408"/>
      <c r="DE98" s="443">
        <v>415.50000000000136</v>
      </c>
      <c r="DF98" s="443">
        <v>1227.6249999999991</v>
      </c>
      <c r="DG98" s="443">
        <v>2210.6999999999998</v>
      </c>
      <c r="DH98" s="50">
        <v>2995.5500000000047</v>
      </c>
      <c r="DI98" s="408"/>
      <c r="DJ98" s="443">
        <v>253.20000000000027</v>
      </c>
      <c r="DK98" s="443">
        <v>141.44999999999982</v>
      </c>
      <c r="DL98" s="443">
        <v>515.92499999999836</v>
      </c>
      <c r="DM98" s="50">
        <v>786.20000000000437</v>
      </c>
      <c r="DN98" s="408"/>
      <c r="DO98" s="50">
        <v>0</v>
      </c>
      <c r="DP98" s="50">
        <v>173.699999999998</v>
      </c>
      <c r="DQ98" s="50">
        <v>433.12499999999454</v>
      </c>
      <c r="DR98" s="50">
        <v>1283.600000000004</v>
      </c>
      <c r="DS98" s="408"/>
      <c r="DT98" s="50">
        <v>1070.6249999999993</v>
      </c>
      <c r="DU98" s="50">
        <v>1795.5499999999629</v>
      </c>
      <c r="DV98" s="50">
        <v>2821.8749999999168</v>
      </c>
      <c r="DW98" s="50">
        <v>4291.9000000000087</v>
      </c>
      <c r="DX98" s="408"/>
      <c r="DY98" s="50">
        <v>0</v>
      </c>
      <c r="DZ98" s="443">
        <v>120.09999999999673</v>
      </c>
      <c r="EA98" s="443">
        <v>349.57499999999891</v>
      </c>
      <c r="EB98" s="50">
        <v>240.00000000000728</v>
      </c>
      <c r="EC98" s="408"/>
      <c r="ED98" s="50">
        <v>80.675000000000182</v>
      </c>
      <c r="EE98" s="50">
        <v>124.84999999999854</v>
      </c>
      <c r="EF98" s="50">
        <v>163.57499999999618</v>
      </c>
      <c r="EG98" s="50">
        <v>374.30000000000291</v>
      </c>
      <c r="EH98" s="408"/>
      <c r="EI98" s="50">
        <v>104.29999999999973</v>
      </c>
      <c r="EJ98" s="50">
        <v>110.35000000000036</v>
      </c>
      <c r="EK98" s="50">
        <v>0</v>
      </c>
      <c r="EL98" s="50">
        <v>405.60000000000946</v>
      </c>
      <c r="EM98" s="408"/>
      <c r="EN98" s="50">
        <v>0</v>
      </c>
      <c r="EO98" s="50">
        <v>0</v>
      </c>
      <c r="EP98" s="50">
        <v>264.974999999994</v>
      </c>
      <c r="EQ98" s="50">
        <v>108.10000000000946</v>
      </c>
      <c r="ER98" s="408"/>
      <c r="ES98" s="50">
        <v>873.60000000003265</v>
      </c>
      <c r="ET98" s="50">
        <v>1305.2499999999745</v>
      </c>
      <c r="EU98" s="50">
        <v>3368.7750000000005</v>
      </c>
      <c r="EV98" s="50">
        <v>4317.3499999999985</v>
      </c>
      <c r="EW98" s="408"/>
      <c r="EX98" s="443">
        <v>8.2500000000002274</v>
      </c>
      <c r="EY98" s="443">
        <v>236.84999999999854</v>
      </c>
      <c r="EZ98" s="443">
        <v>160.42499999999563</v>
      </c>
      <c r="FA98" s="50">
        <v>23.400000000008731</v>
      </c>
      <c r="FB98" s="408"/>
      <c r="FC98" s="50">
        <v>0</v>
      </c>
      <c r="FD98" s="50">
        <v>0</v>
      </c>
      <c r="FE98" s="50">
        <v>183.22499999999945</v>
      </c>
      <c r="FF98" s="50">
        <v>280.5</v>
      </c>
      <c r="FG98" s="408"/>
      <c r="FH98" s="50">
        <v>0</v>
      </c>
      <c r="FI98" s="50">
        <v>0</v>
      </c>
      <c r="FJ98" s="50">
        <v>229.79999999999836</v>
      </c>
      <c r="FK98" s="50">
        <v>160.20000000001164</v>
      </c>
      <c r="FL98" s="408"/>
      <c r="FM98" s="443">
        <v>60.550000000000182</v>
      </c>
      <c r="FN98" s="443">
        <v>287.10000000000036</v>
      </c>
      <c r="FO98" s="443">
        <v>291.75</v>
      </c>
      <c r="FP98" s="50">
        <v>327.5</v>
      </c>
      <c r="FQ98" s="408"/>
      <c r="FR98" s="50">
        <v>0</v>
      </c>
      <c r="FS98" s="50">
        <v>0</v>
      </c>
      <c r="FT98" s="50">
        <v>0</v>
      </c>
      <c r="FU98" s="50">
        <v>314.50000000000364</v>
      </c>
      <c r="FV98" s="408"/>
      <c r="FW98" s="474">
        <v>185.94999999999845</v>
      </c>
      <c r="FX98" s="474">
        <v>441.09999999999491</v>
      </c>
      <c r="FY98" s="474">
        <v>585.37499999999454</v>
      </c>
      <c r="FZ98" s="50">
        <v>942.74999999989518</v>
      </c>
      <c r="GA98" s="408"/>
      <c r="GB98" s="50">
        <v>74.625000000002728</v>
      </c>
      <c r="GC98" s="50">
        <v>157.5</v>
      </c>
      <c r="GD98" s="50">
        <v>218.24999999998909</v>
      </c>
      <c r="GE98" s="50">
        <v>465</v>
      </c>
      <c r="GF98" s="408"/>
      <c r="GG98" s="50">
        <v>0</v>
      </c>
      <c r="GH98" s="50">
        <v>548.399999999996</v>
      </c>
      <c r="GI98" s="50">
        <v>0</v>
      </c>
      <c r="GJ98" s="50">
        <v>0</v>
      </c>
      <c r="GK98" s="408"/>
      <c r="GL98" s="39"/>
      <c r="GN98" s="1"/>
      <c r="GO98" s="37"/>
      <c r="GU98" s="9"/>
      <c r="HD98" s="9"/>
      <c r="HM98" s="9"/>
      <c r="HV98" s="9"/>
      <c r="IE98" s="9"/>
      <c r="IN98" s="9"/>
      <c r="IW98" s="9"/>
      <c r="JF98" s="9"/>
      <c r="JO98" s="9"/>
      <c r="JX98" s="9"/>
      <c r="KG98" s="9"/>
      <c r="KP98" s="9"/>
      <c r="LQ98" s="9"/>
      <c r="LZ98" s="9"/>
      <c r="MI98" s="9"/>
      <c r="MR98" s="9"/>
      <c r="NA98" s="9"/>
      <c r="NJ98" s="9"/>
      <c r="NL98" s="9"/>
      <c r="NN98" s="9"/>
      <c r="NP98" s="9"/>
    </row>
    <row r="99" spans="1:380" ht="18">
      <c r="A99" s="84" t="s">
        <v>1882</v>
      </c>
      <c r="B99" s="46">
        <f>SUM(D99:ZZ99)</f>
        <v>51106.450000000004</v>
      </c>
      <c r="C99" s="42"/>
      <c r="D99" s="50">
        <v>0</v>
      </c>
      <c r="E99" s="50">
        <v>0</v>
      </c>
      <c r="F99" s="50">
        <v>270.67499999999995</v>
      </c>
      <c r="G99" s="50">
        <v>495.30000000000007</v>
      </c>
      <c r="H99" s="408"/>
      <c r="I99" s="50">
        <v>0</v>
      </c>
      <c r="J99" s="50">
        <v>0</v>
      </c>
      <c r="K99" s="50">
        <v>0</v>
      </c>
      <c r="L99" s="50">
        <v>195.50000000000011</v>
      </c>
      <c r="M99" s="408"/>
      <c r="N99" s="50">
        <v>0</v>
      </c>
      <c r="O99" s="50">
        <v>317.89999999999998</v>
      </c>
      <c r="P99" s="50">
        <v>448.2000000000001</v>
      </c>
      <c r="Q99" s="50">
        <v>756.2000000000005</v>
      </c>
      <c r="R99" s="408"/>
      <c r="S99" s="396">
        <v>0</v>
      </c>
      <c r="T99" s="50">
        <v>3.4499999999999318</v>
      </c>
      <c r="U99" s="438">
        <v>132.1500000000002</v>
      </c>
      <c r="V99" s="50">
        <v>183.99999999999955</v>
      </c>
      <c r="W99" s="408"/>
      <c r="X99" s="50">
        <v>0</v>
      </c>
      <c r="Y99" s="50">
        <v>366.80000000000007</v>
      </c>
      <c r="Z99" s="50">
        <v>165.37500000000017</v>
      </c>
      <c r="AA99" s="50">
        <v>306.90000000000055</v>
      </c>
      <c r="AB99" s="408"/>
      <c r="AC99" s="50">
        <v>0</v>
      </c>
      <c r="AD99" s="50">
        <v>214.09999999999991</v>
      </c>
      <c r="AE99" s="50">
        <v>705.60000000000048</v>
      </c>
      <c r="AF99" s="50">
        <v>728.40000000000009</v>
      </c>
      <c r="AG99" s="408"/>
      <c r="AH99" s="50">
        <v>0</v>
      </c>
      <c r="AI99" s="50">
        <v>543.35000000000014</v>
      </c>
      <c r="AJ99" s="50">
        <v>857.7749999999985</v>
      </c>
      <c r="AK99" s="50">
        <v>763.39999999999964</v>
      </c>
      <c r="AL99" s="408"/>
      <c r="AM99" s="396">
        <v>0</v>
      </c>
      <c r="AN99" s="396">
        <v>221.79999999999995</v>
      </c>
      <c r="AO99" s="396">
        <v>162.14999999999918</v>
      </c>
      <c r="AP99" s="50">
        <v>639.20000000000164</v>
      </c>
      <c r="AQ99" s="408"/>
      <c r="AR99" s="50">
        <v>0</v>
      </c>
      <c r="AS99" s="50">
        <v>106.7000000000005</v>
      </c>
      <c r="AT99" s="50">
        <v>327.37499999999932</v>
      </c>
      <c r="AU99" s="50">
        <v>329.5</v>
      </c>
      <c r="AV99" s="408"/>
      <c r="AW99" s="50">
        <v>0</v>
      </c>
      <c r="AX99" s="50">
        <v>249.900000000001</v>
      </c>
      <c r="AY99" s="50">
        <v>320.17500000000041</v>
      </c>
      <c r="AZ99" s="50">
        <v>950.50000000000182</v>
      </c>
      <c r="BA99" s="408"/>
      <c r="BB99" s="50">
        <v>0</v>
      </c>
      <c r="BC99" s="50">
        <v>80.500000000000455</v>
      </c>
      <c r="BD99" s="50">
        <v>140.17499999999973</v>
      </c>
      <c r="BE99" s="50">
        <v>510.2</v>
      </c>
      <c r="BF99" s="408"/>
      <c r="BG99" s="50">
        <v>0</v>
      </c>
      <c r="BH99" s="50">
        <v>84.000000000000455</v>
      </c>
      <c r="BI99" s="50">
        <v>111.45000000000027</v>
      </c>
      <c r="BJ99" s="50">
        <v>355.3</v>
      </c>
      <c r="BK99" s="408"/>
      <c r="BL99" s="50">
        <v>0</v>
      </c>
      <c r="BM99" s="50">
        <v>5.7500000000009095</v>
      </c>
      <c r="BN99" s="50">
        <v>115.87500000000136</v>
      </c>
      <c r="BO99" s="50">
        <v>148.19999999999999</v>
      </c>
      <c r="BP99" s="408"/>
      <c r="BQ99" s="50">
        <v>0</v>
      </c>
      <c r="BR99" s="50">
        <v>109.25</v>
      </c>
      <c r="BS99" s="50">
        <v>110.70000000000027</v>
      </c>
      <c r="BT99" s="50">
        <v>443.90000000000236</v>
      </c>
      <c r="BU99" s="408"/>
      <c r="BV99" s="50">
        <v>0</v>
      </c>
      <c r="BW99" s="50">
        <v>579.50000000000045</v>
      </c>
      <c r="BX99" s="50">
        <v>579.45000000000027</v>
      </c>
      <c r="BY99" s="50">
        <v>496.89999999999873</v>
      </c>
      <c r="BZ99" s="408"/>
      <c r="CA99" s="50">
        <v>0</v>
      </c>
      <c r="CB99" s="50">
        <v>95.799999999999272</v>
      </c>
      <c r="CC99" s="50">
        <v>103.27500000000055</v>
      </c>
      <c r="CD99" s="50">
        <v>309.79999999999745</v>
      </c>
      <c r="CE99" s="408"/>
      <c r="CF99" s="50">
        <v>0</v>
      </c>
      <c r="CG99" s="50">
        <v>125.25000000000045</v>
      </c>
      <c r="CH99" s="50">
        <v>60.000000000000682</v>
      </c>
      <c r="CI99" s="50">
        <v>300.19999999999527</v>
      </c>
      <c r="CJ99" s="408"/>
      <c r="CK99" s="50">
        <v>0</v>
      </c>
      <c r="CL99" s="50">
        <v>249.40000000000009</v>
      </c>
      <c r="CM99" s="50">
        <v>113.25000000000068</v>
      </c>
      <c r="CN99" s="50">
        <v>197.70000000000002</v>
      </c>
      <c r="CO99" s="408"/>
      <c r="CP99" s="443">
        <v>0</v>
      </c>
      <c r="CQ99" s="443">
        <v>326.85000000000127</v>
      </c>
      <c r="CR99" s="443">
        <v>262.80000000000109</v>
      </c>
      <c r="CS99" s="50">
        <v>360.99999999999818</v>
      </c>
      <c r="CT99" s="408"/>
      <c r="CU99" s="50">
        <v>0</v>
      </c>
      <c r="CV99" s="50">
        <v>76.400000000002365</v>
      </c>
      <c r="CW99" s="50">
        <v>308.32500000000027</v>
      </c>
      <c r="CX99" s="50">
        <v>433.30000000000109</v>
      </c>
      <c r="CY99" s="408"/>
      <c r="CZ99" s="50">
        <v>0</v>
      </c>
      <c r="DA99" s="50">
        <v>42.249999999996362</v>
      </c>
      <c r="DB99" s="50">
        <v>23.700000000000273</v>
      </c>
      <c r="DC99" s="50">
        <v>229.5</v>
      </c>
      <c r="DD99" s="408"/>
      <c r="DE99" s="443">
        <v>0</v>
      </c>
      <c r="DF99" s="443">
        <v>1538.6250000000009</v>
      </c>
      <c r="DG99" s="443">
        <v>2330.5499999999997</v>
      </c>
      <c r="DH99" s="50">
        <v>2094.7999999999956</v>
      </c>
      <c r="DI99" s="408"/>
      <c r="DJ99" s="443">
        <v>0</v>
      </c>
      <c r="DK99" s="443">
        <v>124.05000000000109</v>
      </c>
      <c r="DL99" s="443">
        <v>474.299999999997</v>
      </c>
      <c r="DM99" s="50">
        <v>620.09999999999854</v>
      </c>
      <c r="DN99" s="408"/>
      <c r="DO99" s="50">
        <v>0</v>
      </c>
      <c r="DP99" s="50">
        <v>295.05000000000018</v>
      </c>
      <c r="DQ99" s="50">
        <v>364.79999999999973</v>
      </c>
      <c r="DR99" s="50">
        <v>660.79999999999927</v>
      </c>
      <c r="DS99" s="408"/>
      <c r="DT99" s="50">
        <v>0</v>
      </c>
      <c r="DU99" s="50">
        <v>1604.6499999999969</v>
      </c>
      <c r="DV99" s="50">
        <v>3264.6749999999779</v>
      </c>
      <c r="DW99" s="50">
        <v>3547.9999999999909</v>
      </c>
      <c r="DX99" s="408"/>
      <c r="DY99" s="50">
        <v>0</v>
      </c>
      <c r="DZ99" s="443">
        <v>100.74999999999636</v>
      </c>
      <c r="EA99" s="443">
        <v>301.35000000000491</v>
      </c>
      <c r="EB99" s="50">
        <v>236.69999999998981</v>
      </c>
      <c r="EC99" s="408"/>
      <c r="ED99" s="50">
        <v>0</v>
      </c>
      <c r="EE99" s="50">
        <v>63.399999999994179</v>
      </c>
      <c r="EF99" s="50">
        <v>95.850000000002183</v>
      </c>
      <c r="EG99" s="50">
        <v>404.69999999999345</v>
      </c>
      <c r="EH99" s="408"/>
      <c r="EI99" s="50">
        <v>0</v>
      </c>
      <c r="EJ99" s="50">
        <v>102.59999999999309</v>
      </c>
      <c r="EK99" s="50">
        <v>0</v>
      </c>
      <c r="EL99" s="50">
        <v>374</v>
      </c>
      <c r="EM99" s="408"/>
      <c r="EN99" s="50">
        <v>0</v>
      </c>
      <c r="EO99" s="50">
        <v>0</v>
      </c>
      <c r="EP99" s="50">
        <v>107.70000000000709</v>
      </c>
      <c r="EQ99" s="50">
        <v>201.09999999999854</v>
      </c>
      <c r="ER99" s="408"/>
      <c r="ES99" s="50">
        <v>0</v>
      </c>
      <c r="ET99" s="50">
        <v>1294.4500000000207</v>
      </c>
      <c r="EU99" s="50">
        <v>2947.8</v>
      </c>
      <c r="EV99" s="50">
        <v>3507.7999999999956</v>
      </c>
      <c r="EW99" s="408"/>
      <c r="EX99" s="443">
        <v>0</v>
      </c>
      <c r="EY99" s="443">
        <v>74.999999999996362</v>
      </c>
      <c r="EZ99" s="443">
        <v>117.00000000000273</v>
      </c>
      <c r="FA99" s="50">
        <v>71.5</v>
      </c>
      <c r="FB99" s="408"/>
      <c r="FC99" s="50">
        <v>0</v>
      </c>
      <c r="FD99" s="50">
        <v>0</v>
      </c>
      <c r="FE99" s="50">
        <v>75.375000000002728</v>
      </c>
      <c r="FF99" s="50">
        <v>135.4</v>
      </c>
      <c r="FG99" s="408"/>
      <c r="FH99" s="50">
        <v>0</v>
      </c>
      <c r="FI99" s="50">
        <v>0</v>
      </c>
      <c r="FJ99" s="50">
        <v>249.82500000000164</v>
      </c>
      <c r="FK99" s="50">
        <v>338.799999999992</v>
      </c>
      <c r="FL99" s="408"/>
      <c r="FM99" s="443">
        <v>0</v>
      </c>
      <c r="FN99" s="443">
        <v>297.39999999999964</v>
      </c>
      <c r="FO99" s="443">
        <v>399.29999999999563</v>
      </c>
      <c r="FP99" s="50">
        <v>536.5</v>
      </c>
      <c r="FQ99" s="408"/>
      <c r="FR99" s="50">
        <v>0</v>
      </c>
      <c r="FS99" s="50">
        <v>0</v>
      </c>
      <c r="FT99" s="50">
        <v>0</v>
      </c>
      <c r="FU99" s="50">
        <v>218.09999999999854</v>
      </c>
      <c r="FV99" s="408"/>
      <c r="FW99" s="474">
        <v>0</v>
      </c>
      <c r="FX99" s="474">
        <v>537.00000000000182</v>
      </c>
      <c r="FY99" s="474">
        <v>468.52499999999236</v>
      </c>
      <c r="FZ99" s="50">
        <v>1308.7000000000758</v>
      </c>
      <c r="GA99" s="408"/>
      <c r="GB99" s="50">
        <v>0</v>
      </c>
      <c r="GC99" s="50">
        <v>109.75</v>
      </c>
      <c r="GD99" s="50">
        <v>173.25</v>
      </c>
      <c r="GE99" s="50">
        <v>396</v>
      </c>
      <c r="GF99" s="408"/>
      <c r="GG99" s="50">
        <v>0</v>
      </c>
      <c r="GH99" s="50">
        <v>688.09999999999764</v>
      </c>
      <c r="GI99" s="50">
        <v>0</v>
      </c>
      <c r="GJ99" s="50">
        <v>0</v>
      </c>
      <c r="GK99" s="408"/>
      <c r="GL99" s="39"/>
      <c r="GN99" s="1"/>
      <c r="GO99" s="37"/>
      <c r="GU99" s="9"/>
      <c r="HD99" s="9"/>
      <c r="HM99" s="9"/>
      <c r="HV99" s="9"/>
      <c r="IE99" s="9"/>
      <c r="IN99" s="9"/>
      <c r="IW99" s="9"/>
      <c r="JF99" s="9"/>
      <c r="JO99" s="9"/>
      <c r="JX99" s="9"/>
      <c r="KG99" s="9"/>
      <c r="KP99" s="9"/>
      <c r="LQ99" s="9"/>
      <c r="LZ99" s="9"/>
      <c r="MI99" s="9"/>
      <c r="MR99" s="9"/>
      <c r="NA99" s="9"/>
      <c r="NJ99" s="9"/>
      <c r="NL99" s="9"/>
      <c r="NN99" s="9"/>
      <c r="NP99" s="9"/>
    </row>
    <row r="100" spans="1:380" ht="18">
      <c r="A100" s="40" t="s">
        <v>4013</v>
      </c>
      <c r="B100" s="46">
        <f>SUM(D100:ZZ100)</f>
        <v>362.59999999999991</v>
      </c>
      <c r="C100" s="42"/>
      <c r="D100" s="50">
        <v>0</v>
      </c>
      <c r="E100" s="50">
        <v>0</v>
      </c>
      <c r="F100" s="50">
        <v>0</v>
      </c>
      <c r="G100" s="50">
        <v>362.59999999999991</v>
      </c>
      <c r="H100" s="408"/>
      <c r="I100" s="50">
        <v>0</v>
      </c>
      <c r="J100" s="50">
        <v>0</v>
      </c>
      <c r="K100" s="50">
        <v>0</v>
      </c>
      <c r="L100" s="50">
        <v>0</v>
      </c>
      <c r="M100" s="408"/>
      <c r="N100" s="50">
        <v>0</v>
      </c>
      <c r="O100" s="50">
        <v>0</v>
      </c>
      <c r="P100" s="50">
        <v>0</v>
      </c>
      <c r="Q100" s="50">
        <v>0</v>
      </c>
      <c r="R100" s="408"/>
      <c r="S100" s="50">
        <v>0</v>
      </c>
      <c r="T100" s="50">
        <v>0</v>
      </c>
      <c r="U100" s="50">
        <v>0</v>
      </c>
      <c r="V100" s="50">
        <v>0</v>
      </c>
      <c r="W100" s="408"/>
      <c r="X100" s="50">
        <v>0</v>
      </c>
      <c r="Y100" s="50">
        <v>0</v>
      </c>
      <c r="Z100" s="50">
        <v>0</v>
      </c>
      <c r="AA100" s="50">
        <v>0</v>
      </c>
      <c r="AB100" s="408"/>
      <c r="AC100" s="50">
        <v>0</v>
      </c>
      <c r="AD100" s="50">
        <v>0</v>
      </c>
      <c r="AE100" s="50">
        <v>0</v>
      </c>
      <c r="AF100" s="50">
        <v>0</v>
      </c>
      <c r="AG100" s="408"/>
      <c r="AH100" s="50">
        <v>0</v>
      </c>
      <c r="AI100" s="50">
        <v>0</v>
      </c>
      <c r="AJ100" s="50">
        <v>0</v>
      </c>
      <c r="AK100" s="50">
        <v>0</v>
      </c>
      <c r="AL100" s="408"/>
      <c r="AM100" s="50">
        <v>0</v>
      </c>
      <c r="AN100" s="50">
        <v>0</v>
      </c>
      <c r="AO100" s="50">
        <v>0</v>
      </c>
      <c r="AP100" s="50">
        <v>0</v>
      </c>
      <c r="AQ100" s="408"/>
      <c r="AR100" s="50">
        <v>0</v>
      </c>
      <c r="AS100" s="50">
        <v>0</v>
      </c>
      <c r="AT100" s="50">
        <v>0</v>
      </c>
      <c r="AU100" s="50">
        <v>0</v>
      </c>
      <c r="AV100" s="408"/>
      <c r="AW100" s="50">
        <v>0</v>
      </c>
      <c r="AX100" s="50">
        <v>0</v>
      </c>
      <c r="AY100" s="50">
        <v>0</v>
      </c>
      <c r="AZ100" s="50">
        <v>0</v>
      </c>
      <c r="BA100" s="408"/>
      <c r="BB100" s="50">
        <v>0</v>
      </c>
      <c r="BC100" s="50">
        <v>0</v>
      </c>
      <c r="BD100" s="50">
        <v>0</v>
      </c>
      <c r="BE100" s="50">
        <v>0</v>
      </c>
      <c r="BF100" s="408"/>
      <c r="BG100" s="50">
        <v>0</v>
      </c>
      <c r="BH100" s="50">
        <v>0</v>
      </c>
      <c r="BI100" s="50">
        <v>0</v>
      </c>
      <c r="BJ100" s="50">
        <v>0</v>
      </c>
      <c r="BK100" s="408"/>
      <c r="BL100" s="50">
        <v>0</v>
      </c>
      <c r="BM100" s="50">
        <v>0</v>
      </c>
      <c r="BN100" s="50">
        <v>0</v>
      </c>
      <c r="BO100" s="50">
        <v>0</v>
      </c>
      <c r="BP100" s="408"/>
      <c r="BQ100" s="50">
        <v>0</v>
      </c>
      <c r="BR100" s="50">
        <v>0</v>
      </c>
      <c r="BS100" s="50">
        <v>0</v>
      </c>
      <c r="BT100" s="50">
        <v>0</v>
      </c>
      <c r="BU100" s="408"/>
      <c r="BV100" s="50">
        <v>0</v>
      </c>
      <c r="BW100" s="50">
        <v>0</v>
      </c>
      <c r="BX100" s="50">
        <v>0</v>
      </c>
      <c r="BY100" s="50">
        <v>0</v>
      </c>
      <c r="BZ100" s="408"/>
      <c r="CA100" s="50">
        <v>0</v>
      </c>
      <c r="CB100" s="50">
        <v>0</v>
      </c>
      <c r="CC100" s="50">
        <v>0</v>
      </c>
      <c r="CD100" s="50">
        <v>0</v>
      </c>
      <c r="CE100" s="408"/>
      <c r="CF100" s="50">
        <v>0</v>
      </c>
      <c r="CG100" s="50">
        <v>0</v>
      </c>
      <c r="CH100" s="50">
        <v>0</v>
      </c>
      <c r="CI100" s="50">
        <v>0</v>
      </c>
      <c r="CJ100" s="408"/>
      <c r="CK100" s="50">
        <v>0</v>
      </c>
      <c r="CL100" s="50">
        <v>0</v>
      </c>
      <c r="CM100" s="50">
        <v>0</v>
      </c>
      <c r="CN100" s="50">
        <v>0</v>
      </c>
      <c r="CO100" s="408"/>
      <c r="CP100" s="50">
        <v>0</v>
      </c>
      <c r="CQ100" s="50">
        <v>0</v>
      </c>
      <c r="CR100" s="50">
        <v>0</v>
      </c>
      <c r="CS100" s="50">
        <v>0</v>
      </c>
      <c r="CT100" s="408"/>
      <c r="CU100" s="50">
        <v>0</v>
      </c>
      <c r="CV100" s="50">
        <v>0</v>
      </c>
      <c r="CW100" s="50">
        <v>0</v>
      </c>
      <c r="CX100" s="50">
        <v>0</v>
      </c>
      <c r="CY100" s="408"/>
      <c r="CZ100" s="50">
        <v>0</v>
      </c>
      <c r="DA100" s="50">
        <v>0</v>
      </c>
      <c r="DB100" s="50">
        <v>0</v>
      </c>
      <c r="DC100" s="50">
        <v>0</v>
      </c>
      <c r="DD100" s="408"/>
      <c r="DE100" s="50">
        <v>0</v>
      </c>
      <c r="DF100" s="50">
        <v>0</v>
      </c>
      <c r="DG100" s="50">
        <v>0</v>
      </c>
      <c r="DH100" s="50">
        <v>0</v>
      </c>
      <c r="DI100" s="408"/>
      <c r="DJ100" s="50">
        <v>0</v>
      </c>
      <c r="DK100" s="50">
        <v>0</v>
      </c>
      <c r="DL100" s="50">
        <v>0</v>
      </c>
      <c r="DM100" s="50">
        <v>0</v>
      </c>
      <c r="DN100" s="408"/>
      <c r="DO100" s="50">
        <v>0</v>
      </c>
      <c r="DP100" s="50">
        <v>0</v>
      </c>
      <c r="DQ100" s="50">
        <v>0</v>
      </c>
      <c r="DR100" s="50">
        <v>0</v>
      </c>
      <c r="DS100" s="408"/>
      <c r="DT100" s="50">
        <v>0</v>
      </c>
      <c r="DU100" s="50">
        <v>0</v>
      </c>
      <c r="DV100" s="50">
        <v>0</v>
      </c>
      <c r="DW100" s="50">
        <v>0</v>
      </c>
      <c r="DX100" s="408"/>
      <c r="DY100" s="50">
        <v>0</v>
      </c>
      <c r="DZ100" s="50">
        <v>0</v>
      </c>
      <c r="EA100" s="50">
        <v>0</v>
      </c>
      <c r="EB100" s="50">
        <v>0</v>
      </c>
      <c r="EC100" s="408"/>
      <c r="ED100" s="50">
        <v>0</v>
      </c>
      <c r="EE100" s="50">
        <v>0</v>
      </c>
      <c r="EF100" s="50">
        <v>0</v>
      </c>
      <c r="EG100" s="50">
        <v>0</v>
      </c>
      <c r="EH100" s="408"/>
      <c r="EI100" s="50">
        <v>0</v>
      </c>
      <c r="EJ100" s="50">
        <v>0</v>
      </c>
      <c r="EK100" s="50">
        <v>0</v>
      </c>
      <c r="EL100" s="50">
        <v>0</v>
      </c>
      <c r="EM100" s="408"/>
      <c r="EN100" s="50">
        <v>0</v>
      </c>
      <c r="EO100" s="50">
        <v>0</v>
      </c>
      <c r="EP100" s="50">
        <v>0</v>
      </c>
      <c r="EQ100" s="50">
        <v>0</v>
      </c>
      <c r="ER100" s="408"/>
      <c r="ES100" s="50">
        <v>0</v>
      </c>
      <c r="ET100" s="50">
        <v>0</v>
      </c>
      <c r="EU100" s="50">
        <v>0</v>
      </c>
      <c r="EV100" s="50">
        <v>0</v>
      </c>
      <c r="EW100" s="408"/>
      <c r="EX100" s="50">
        <v>0</v>
      </c>
      <c r="EY100" s="50">
        <v>0</v>
      </c>
      <c r="EZ100" s="50">
        <v>0</v>
      </c>
      <c r="FA100" s="50">
        <v>0</v>
      </c>
      <c r="FB100" s="408"/>
      <c r="FC100" s="50">
        <v>0</v>
      </c>
      <c r="FD100" s="50">
        <v>0</v>
      </c>
      <c r="FE100" s="50">
        <v>0</v>
      </c>
      <c r="FF100" s="50">
        <v>0</v>
      </c>
      <c r="FG100" s="408"/>
      <c r="FH100" s="50">
        <v>0</v>
      </c>
      <c r="FI100" s="50">
        <v>0</v>
      </c>
      <c r="FJ100" s="50">
        <v>0</v>
      </c>
      <c r="FK100" s="50">
        <v>0</v>
      </c>
      <c r="FL100" s="408"/>
      <c r="FM100" s="50">
        <v>0</v>
      </c>
      <c r="FN100" s="50">
        <v>0</v>
      </c>
      <c r="FO100" s="50">
        <v>0</v>
      </c>
      <c r="FP100" s="50">
        <v>0</v>
      </c>
      <c r="FQ100" s="408"/>
      <c r="FR100" s="50">
        <v>0</v>
      </c>
      <c r="FS100" s="50">
        <v>0</v>
      </c>
      <c r="FT100" s="50">
        <v>0</v>
      </c>
      <c r="FU100" s="50">
        <v>0</v>
      </c>
      <c r="FV100" s="408"/>
      <c r="FW100" s="50">
        <v>0</v>
      </c>
      <c r="FX100" s="50">
        <v>0</v>
      </c>
      <c r="FY100" s="50">
        <v>0</v>
      </c>
      <c r="FZ100" s="50">
        <v>0</v>
      </c>
      <c r="GA100" s="408"/>
      <c r="GB100" s="50">
        <v>0</v>
      </c>
      <c r="GC100" s="50">
        <v>0</v>
      </c>
      <c r="GD100" s="50">
        <v>0</v>
      </c>
      <c r="GE100" s="50">
        <v>0</v>
      </c>
      <c r="GF100" s="408"/>
      <c r="GG100" s="50">
        <v>0</v>
      </c>
      <c r="GH100" s="50">
        <v>0</v>
      </c>
      <c r="GI100" s="50">
        <v>0</v>
      </c>
      <c r="GJ100" s="50">
        <v>0</v>
      </c>
      <c r="GK100" s="408"/>
      <c r="GL100" s="39"/>
      <c r="GN100" s="1"/>
      <c r="GO100" s="37"/>
      <c r="GU100" s="9"/>
      <c r="HD100" s="9"/>
      <c r="HM100" s="9"/>
      <c r="HV100" s="9"/>
      <c r="IE100" s="9"/>
      <c r="IN100" s="9"/>
      <c r="IW100" s="9"/>
      <c r="JF100" s="9"/>
      <c r="JO100" s="9"/>
      <c r="JX100" s="9"/>
      <c r="KG100" s="9"/>
      <c r="KP100" s="9"/>
      <c r="LQ100" s="9"/>
      <c r="LZ100" s="9"/>
      <c r="MI100" s="9"/>
      <c r="MR100" s="9"/>
      <c r="NA100" s="9"/>
      <c r="NJ100" s="9"/>
      <c r="NL100" s="9"/>
      <c r="NN100" s="9"/>
      <c r="NP100" s="9"/>
    </row>
    <row r="101" spans="1:380" ht="18">
      <c r="A101" s="40" t="s">
        <v>4186</v>
      </c>
      <c r="B101" s="46">
        <f>SUM(D101:ZZ101)</f>
        <v>589.9</v>
      </c>
      <c r="C101" s="42"/>
      <c r="D101" s="50">
        <v>0</v>
      </c>
      <c r="E101" s="50">
        <v>0</v>
      </c>
      <c r="F101" s="50">
        <v>0</v>
      </c>
      <c r="G101" s="50">
        <v>589.9</v>
      </c>
      <c r="H101" s="408"/>
      <c r="I101" s="50">
        <v>0</v>
      </c>
      <c r="J101" s="50">
        <v>0</v>
      </c>
      <c r="K101" s="50">
        <v>0</v>
      </c>
      <c r="L101" s="50">
        <v>0</v>
      </c>
      <c r="M101" s="408"/>
      <c r="N101" s="50">
        <v>0</v>
      </c>
      <c r="O101" s="50">
        <v>0</v>
      </c>
      <c r="P101" s="50">
        <v>0</v>
      </c>
      <c r="Q101" s="50">
        <v>0</v>
      </c>
      <c r="R101" s="408"/>
      <c r="S101" s="50">
        <v>0</v>
      </c>
      <c r="T101" s="50">
        <v>0</v>
      </c>
      <c r="U101" s="50">
        <v>0</v>
      </c>
      <c r="V101" s="50">
        <v>0</v>
      </c>
      <c r="W101" s="408"/>
      <c r="X101" s="50">
        <v>0</v>
      </c>
      <c r="Y101" s="50">
        <v>0</v>
      </c>
      <c r="Z101" s="50">
        <v>0</v>
      </c>
      <c r="AA101" s="50">
        <v>0</v>
      </c>
      <c r="AB101" s="408"/>
      <c r="AC101" s="50">
        <v>0</v>
      </c>
      <c r="AD101" s="50">
        <v>0</v>
      </c>
      <c r="AE101" s="50">
        <v>0</v>
      </c>
      <c r="AF101" s="50">
        <v>0</v>
      </c>
      <c r="AG101" s="408"/>
      <c r="AH101" s="50">
        <v>0</v>
      </c>
      <c r="AI101" s="50">
        <v>0</v>
      </c>
      <c r="AJ101" s="50">
        <v>0</v>
      </c>
      <c r="AK101" s="50">
        <v>0</v>
      </c>
      <c r="AL101" s="408"/>
      <c r="AM101" s="50">
        <v>0</v>
      </c>
      <c r="AN101" s="50">
        <v>0</v>
      </c>
      <c r="AO101" s="50">
        <v>0</v>
      </c>
      <c r="AP101" s="50">
        <v>0</v>
      </c>
      <c r="AQ101" s="408"/>
      <c r="AR101" s="50">
        <v>0</v>
      </c>
      <c r="AS101" s="50">
        <v>0</v>
      </c>
      <c r="AT101" s="50">
        <v>0</v>
      </c>
      <c r="AU101" s="50">
        <v>0</v>
      </c>
      <c r="AV101" s="408"/>
      <c r="AW101" s="50">
        <v>0</v>
      </c>
      <c r="AX101" s="50">
        <v>0</v>
      </c>
      <c r="AY101" s="50">
        <v>0</v>
      </c>
      <c r="AZ101" s="50">
        <v>0</v>
      </c>
      <c r="BA101" s="408"/>
      <c r="BB101" s="50">
        <v>0</v>
      </c>
      <c r="BC101" s="50">
        <v>0</v>
      </c>
      <c r="BD101" s="50">
        <v>0</v>
      </c>
      <c r="BE101" s="50">
        <v>0</v>
      </c>
      <c r="BF101" s="408"/>
      <c r="BG101" s="50">
        <v>0</v>
      </c>
      <c r="BH101" s="50">
        <v>0</v>
      </c>
      <c r="BI101" s="50">
        <v>0</v>
      </c>
      <c r="BJ101" s="50">
        <v>0</v>
      </c>
      <c r="BK101" s="408"/>
      <c r="BL101" s="50">
        <v>0</v>
      </c>
      <c r="BM101" s="50">
        <v>0</v>
      </c>
      <c r="BN101" s="50">
        <v>0</v>
      </c>
      <c r="BO101" s="50">
        <v>0</v>
      </c>
      <c r="BP101" s="408"/>
      <c r="BQ101" s="50">
        <v>0</v>
      </c>
      <c r="BR101" s="50">
        <v>0</v>
      </c>
      <c r="BS101" s="50">
        <v>0</v>
      </c>
      <c r="BT101" s="50">
        <v>0</v>
      </c>
      <c r="BU101" s="408"/>
      <c r="BV101" s="50">
        <v>0</v>
      </c>
      <c r="BW101" s="50">
        <v>0</v>
      </c>
      <c r="BX101" s="50">
        <v>0</v>
      </c>
      <c r="BY101" s="50">
        <v>0</v>
      </c>
      <c r="BZ101" s="408"/>
      <c r="CA101" s="50">
        <v>0</v>
      </c>
      <c r="CB101" s="50">
        <v>0</v>
      </c>
      <c r="CC101" s="50">
        <v>0</v>
      </c>
      <c r="CD101" s="50">
        <v>0</v>
      </c>
      <c r="CE101" s="408"/>
      <c r="CF101" s="50">
        <v>0</v>
      </c>
      <c r="CG101" s="50">
        <v>0</v>
      </c>
      <c r="CH101" s="50">
        <v>0</v>
      </c>
      <c r="CI101" s="50">
        <v>0</v>
      </c>
      <c r="CJ101" s="408"/>
      <c r="CK101" s="50">
        <v>0</v>
      </c>
      <c r="CL101" s="50">
        <v>0</v>
      </c>
      <c r="CM101" s="50">
        <v>0</v>
      </c>
      <c r="CN101" s="50">
        <v>0</v>
      </c>
      <c r="CO101" s="408"/>
      <c r="CP101" s="50">
        <v>0</v>
      </c>
      <c r="CQ101" s="50">
        <v>0</v>
      </c>
      <c r="CR101" s="50">
        <v>0</v>
      </c>
      <c r="CS101" s="50">
        <v>0</v>
      </c>
      <c r="CT101" s="408"/>
      <c r="CU101" s="50">
        <v>0</v>
      </c>
      <c r="CV101" s="50">
        <v>0</v>
      </c>
      <c r="CW101" s="50">
        <v>0</v>
      </c>
      <c r="CX101" s="50">
        <v>0</v>
      </c>
      <c r="CY101" s="408"/>
      <c r="CZ101" s="50">
        <v>0</v>
      </c>
      <c r="DA101" s="50">
        <v>0</v>
      </c>
      <c r="DB101" s="50">
        <v>0</v>
      </c>
      <c r="DC101" s="50">
        <v>0</v>
      </c>
      <c r="DD101" s="408"/>
      <c r="DE101" s="50">
        <v>0</v>
      </c>
      <c r="DF101" s="50">
        <v>0</v>
      </c>
      <c r="DG101" s="50">
        <v>0</v>
      </c>
      <c r="DH101" s="50">
        <v>0</v>
      </c>
      <c r="DI101" s="408"/>
      <c r="DJ101" s="50">
        <v>0</v>
      </c>
      <c r="DK101" s="50">
        <v>0</v>
      </c>
      <c r="DL101" s="50">
        <v>0</v>
      </c>
      <c r="DM101" s="50">
        <v>0</v>
      </c>
      <c r="DN101" s="408"/>
      <c r="DO101" s="50">
        <v>0</v>
      </c>
      <c r="DP101" s="50">
        <v>0</v>
      </c>
      <c r="DQ101" s="50">
        <v>0</v>
      </c>
      <c r="DR101" s="50">
        <v>0</v>
      </c>
      <c r="DS101" s="408"/>
      <c r="DT101" s="50">
        <v>0</v>
      </c>
      <c r="DU101" s="50">
        <v>0</v>
      </c>
      <c r="DV101" s="50">
        <v>0</v>
      </c>
      <c r="DW101" s="50">
        <v>0</v>
      </c>
      <c r="DX101" s="408"/>
      <c r="DY101" s="50">
        <v>0</v>
      </c>
      <c r="DZ101" s="50">
        <v>0</v>
      </c>
      <c r="EA101" s="50">
        <v>0</v>
      </c>
      <c r="EB101" s="50">
        <v>0</v>
      </c>
      <c r="EC101" s="408"/>
      <c r="ED101" s="50">
        <v>0</v>
      </c>
      <c r="EE101" s="50">
        <v>0</v>
      </c>
      <c r="EF101" s="50">
        <v>0</v>
      </c>
      <c r="EG101" s="50">
        <v>0</v>
      </c>
      <c r="EH101" s="408"/>
      <c r="EI101" s="50">
        <v>0</v>
      </c>
      <c r="EJ101" s="50">
        <v>0</v>
      </c>
      <c r="EK101" s="50">
        <v>0</v>
      </c>
      <c r="EL101" s="50">
        <v>0</v>
      </c>
      <c r="EM101" s="408"/>
      <c r="EN101" s="50">
        <v>0</v>
      </c>
      <c r="EO101" s="50">
        <v>0</v>
      </c>
      <c r="EP101" s="50">
        <v>0</v>
      </c>
      <c r="EQ101" s="50">
        <v>0</v>
      </c>
      <c r="ER101" s="408"/>
      <c r="ES101" s="50">
        <v>0</v>
      </c>
      <c r="ET101" s="50">
        <v>0</v>
      </c>
      <c r="EU101" s="50">
        <v>0</v>
      </c>
      <c r="EV101" s="50">
        <v>0</v>
      </c>
      <c r="EW101" s="408"/>
      <c r="EX101" s="50">
        <v>0</v>
      </c>
      <c r="EY101" s="50">
        <v>0</v>
      </c>
      <c r="EZ101" s="50">
        <v>0</v>
      </c>
      <c r="FA101" s="50">
        <v>0</v>
      </c>
      <c r="FB101" s="408"/>
      <c r="FC101" s="50">
        <v>0</v>
      </c>
      <c r="FD101" s="50">
        <v>0</v>
      </c>
      <c r="FE101" s="50">
        <v>0</v>
      </c>
      <c r="FF101" s="50">
        <v>0</v>
      </c>
      <c r="FG101" s="408"/>
      <c r="FH101" s="50">
        <v>0</v>
      </c>
      <c r="FI101" s="50">
        <v>0</v>
      </c>
      <c r="FJ101" s="50">
        <v>0</v>
      </c>
      <c r="FK101" s="50">
        <v>0</v>
      </c>
      <c r="FL101" s="408"/>
      <c r="FM101" s="50">
        <v>0</v>
      </c>
      <c r="FN101" s="50">
        <v>0</v>
      </c>
      <c r="FO101" s="50">
        <v>0</v>
      </c>
      <c r="FP101" s="50">
        <v>0</v>
      </c>
      <c r="FQ101" s="408"/>
      <c r="FR101" s="50">
        <v>0</v>
      </c>
      <c r="FS101" s="50">
        <v>0</v>
      </c>
      <c r="FT101" s="50">
        <v>0</v>
      </c>
      <c r="FU101" s="50">
        <v>0</v>
      </c>
      <c r="FV101" s="408"/>
      <c r="FW101" s="50">
        <v>0</v>
      </c>
      <c r="FX101" s="50">
        <v>0</v>
      </c>
      <c r="FY101" s="50">
        <v>0</v>
      </c>
      <c r="FZ101" s="50">
        <v>0</v>
      </c>
      <c r="GA101" s="408"/>
      <c r="GB101" s="50">
        <v>0</v>
      </c>
      <c r="GC101" s="50">
        <v>0</v>
      </c>
      <c r="GD101" s="50">
        <v>0</v>
      </c>
      <c r="GE101" s="50">
        <v>0</v>
      </c>
      <c r="GF101" s="408"/>
      <c r="GG101" s="50">
        <v>0</v>
      </c>
      <c r="GH101" s="50">
        <v>0</v>
      </c>
      <c r="GI101" s="50">
        <v>0</v>
      </c>
      <c r="GJ101" s="50">
        <v>0</v>
      </c>
      <c r="GK101" s="408"/>
      <c r="GL101" s="39"/>
      <c r="GN101" s="1"/>
      <c r="GO101" s="37"/>
      <c r="GU101" s="9"/>
      <c r="HD101" s="9"/>
      <c r="HM101" s="9"/>
      <c r="HV101" s="9"/>
      <c r="IE101" s="9"/>
      <c r="IN101" s="9"/>
      <c r="IW101" s="9"/>
      <c r="JF101" s="9"/>
      <c r="JO101" s="9"/>
      <c r="JX101" s="9"/>
      <c r="KG101" s="9"/>
      <c r="KP101" s="9"/>
      <c r="LQ101" s="9"/>
      <c r="LZ101" s="9"/>
      <c r="MI101" s="9"/>
      <c r="MR101" s="9"/>
      <c r="NA101" s="9"/>
      <c r="NJ101" s="9"/>
      <c r="NL101" s="9"/>
      <c r="NN101" s="9"/>
      <c r="NP101" s="9"/>
    </row>
    <row r="102" spans="1:380" ht="18">
      <c r="A102" s="41" t="s">
        <v>31</v>
      </c>
      <c r="B102" s="46">
        <f>SUM(D102:ZZ102)</f>
        <v>61166.887499999924</v>
      </c>
      <c r="C102" s="42"/>
      <c r="D102" s="50">
        <v>0</v>
      </c>
      <c r="E102" s="50">
        <v>0</v>
      </c>
      <c r="F102" s="50">
        <v>364.87500000000011</v>
      </c>
      <c r="G102" s="50">
        <v>580.80000000000007</v>
      </c>
      <c r="H102" s="408"/>
      <c r="I102" s="50">
        <v>79.499999999999972</v>
      </c>
      <c r="J102" s="50">
        <v>0</v>
      </c>
      <c r="K102" s="50">
        <v>0</v>
      </c>
      <c r="L102" s="50">
        <v>155.40000000000009</v>
      </c>
      <c r="M102" s="408"/>
      <c r="N102" s="50">
        <v>173.29999999999995</v>
      </c>
      <c r="O102" s="50">
        <v>378.25</v>
      </c>
      <c r="P102" s="50">
        <v>515.70000000000005</v>
      </c>
      <c r="Q102" s="50">
        <v>496.19999999999936</v>
      </c>
      <c r="R102" s="408"/>
      <c r="S102" s="396">
        <v>31.875</v>
      </c>
      <c r="T102" s="50">
        <v>108.89999999999998</v>
      </c>
      <c r="U102" s="438">
        <v>144</v>
      </c>
      <c r="V102" s="50">
        <v>222.79999999999973</v>
      </c>
      <c r="W102" s="408"/>
      <c r="X102" s="50">
        <v>10.874999999999886</v>
      </c>
      <c r="Y102" s="50">
        <v>442.59999999999968</v>
      </c>
      <c r="Z102" s="50">
        <v>275.70000000000027</v>
      </c>
      <c r="AA102" s="50">
        <v>282.69999999999936</v>
      </c>
      <c r="AB102" s="408"/>
      <c r="AC102" s="50">
        <v>135.65000000000009</v>
      </c>
      <c r="AD102" s="50">
        <v>423.55000000000018</v>
      </c>
      <c r="AE102" s="50">
        <v>514.42500000000041</v>
      </c>
      <c r="AF102" s="50">
        <v>942.49999999999955</v>
      </c>
      <c r="AG102" s="408"/>
      <c r="AH102" s="50">
        <v>109.92500000000018</v>
      </c>
      <c r="AI102" s="50">
        <v>649.84999999999945</v>
      </c>
      <c r="AJ102" s="50">
        <v>730.94999999999925</v>
      </c>
      <c r="AK102" s="50">
        <v>718.79999999999563</v>
      </c>
      <c r="AL102" s="408"/>
      <c r="AM102" s="396">
        <v>108.64999999999998</v>
      </c>
      <c r="AN102" s="396">
        <v>232.19999999999936</v>
      </c>
      <c r="AO102" s="396">
        <v>318</v>
      </c>
      <c r="AP102" s="50">
        <v>525.99999999999727</v>
      </c>
      <c r="AQ102" s="408"/>
      <c r="AR102" s="50">
        <v>0</v>
      </c>
      <c r="AS102" s="50">
        <v>173.89999999999918</v>
      </c>
      <c r="AT102" s="50">
        <v>144.14999999999918</v>
      </c>
      <c r="AU102" s="50">
        <v>383.7</v>
      </c>
      <c r="AV102" s="408"/>
      <c r="AW102" s="50">
        <v>0</v>
      </c>
      <c r="AX102" s="50">
        <v>109.599999999999</v>
      </c>
      <c r="AY102" s="50">
        <v>768.60000000000082</v>
      </c>
      <c r="AZ102" s="50">
        <v>1044.3499999999985</v>
      </c>
      <c r="BA102" s="408"/>
      <c r="BB102" s="50">
        <v>0</v>
      </c>
      <c r="BC102" s="50">
        <v>136.89999999999964</v>
      </c>
      <c r="BD102" s="50">
        <v>173.17499999999973</v>
      </c>
      <c r="BE102" s="50">
        <v>400</v>
      </c>
      <c r="BF102" s="408"/>
      <c r="BG102" s="50">
        <v>36.000000000000455</v>
      </c>
      <c r="BH102" s="50">
        <v>89.249999999999545</v>
      </c>
      <c r="BI102" s="50">
        <v>188.70000000000027</v>
      </c>
      <c r="BJ102" s="50">
        <v>203</v>
      </c>
      <c r="BK102" s="408"/>
      <c r="BL102" s="50">
        <v>0</v>
      </c>
      <c r="BM102" s="50">
        <v>31.999999999999091</v>
      </c>
      <c r="BN102" s="50">
        <v>147.67500000000109</v>
      </c>
      <c r="BO102" s="50">
        <v>195.5</v>
      </c>
      <c r="BP102" s="408"/>
      <c r="BQ102" s="50">
        <v>14.900000000000091</v>
      </c>
      <c r="BR102" s="50">
        <v>109.04999999999882</v>
      </c>
      <c r="BS102" s="50">
        <v>175.50000000000068</v>
      </c>
      <c r="BT102" s="50">
        <v>349.99999999999909</v>
      </c>
      <c r="BU102" s="408"/>
      <c r="BV102" s="50">
        <v>0</v>
      </c>
      <c r="BW102" s="50">
        <v>420.94999999999936</v>
      </c>
      <c r="BX102" s="50">
        <v>385.05000000000177</v>
      </c>
      <c r="BY102" s="50">
        <v>549.19999999999709</v>
      </c>
      <c r="BZ102" s="408"/>
      <c r="CA102" s="50">
        <v>0</v>
      </c>
      <c r="CB102" s="50">
        <v>91.999999999998181</v>
      </c>
      <c r="CC102" s="50">
        <v>133.12500000000205</v>
      </c>
      <c r="CD102" s="50">
        <v>304.99999999999818</v>
      </c>
      <c r="CE102" s="408"/>
      <c r="CF102" s="50">
        <v>0</v>
      </c>
      <c r="CG102" s="50">
        <v>336.45000000000073</v>
      </c>
      <c r="CH102" s="50">
        <v>78.750000000002046</v>
      </c>
      <c r="CI102" s="50">
        <v>307.49999999999818</v>
      </c>
      <c r="CJ102" s="408"/>
      <c r="CK102" s="50">
        <v>83.225000000000364</v>
      </c>
      <c r="CL102" s="50">
        <v>323.75000000000182</v>
      </c>
      <c r="CM102" s="50">
        <v>111.37500000000273</v>
      </c>
      <c r="CN102" s="50">
        <v>271.5</v>
      </c>
      <c r="CO102" s="408"/>
      <c r="CP102" s="443">
        <v>160.14999999999964</v>
      </c>
      <c r="CQ102" s="443">
        <v>279.09999999999854</v>
      </c>
      <c r="CR102" s="443">
        <v>318.075000000003</v>
      </c>
      <c r="CS102" s="50">
        <v>385.90000000000146</v>
      </c>
      <c r="CT102" s="408"/>
      <c r="CU102" s="50">
        <v>0</v>
      </c>
      <c r="CV102" s="50">
        <v>107.99999999999909</v>
      </c>
      <c r="CW102" s="50">
        <v>470.887500000003</v>
      </c>
      <c r="CX102" s="50">
        <v>716.84999999999854</v>
      </c>
      <c r="CY102" s="408"/>
      <c r="CZ102" s="50">
        <v>0</v>
      </c>
      <c r="DA102" s="50">
        <v>38.999999999998181</v>
      </c>
      <c r="DB102" s="50">
        <v>173.02500000000055</v>
      </c>
      <c r="DC102" s="50">
        <v>294</v>
      </c>
      <c r="DD102" s="408"/>
      <c r="DE102" s="443">
        <v>293.82500000000027</v>
      </c>
      <c r="DF102" s="443">
        <v>1685.3000000000011</v>
      </c>
      <c r="DG102" s="443">
        <v>1423.8749999999998</v>
      </c>
      <c r="DH102" s="50">
        <v>2310.8999999999978</v>
      </c>
      <c r="DI102" s="408"/>
      <c r="DJ102" s="443">
        <v>248.45000000000027</v>
      </c>
      <c r="DK102" s="443">
        <v>215.34999999999945</v>
      </c>
      <c r="DL102" s="443">
        <v>514.27500000000327</v>
      </c>
      <c r="DM102" s="50">
        <v>799.89999999999964</v>
      </c>
      <c r="DN102" s="408"/>
      <c r="DO102" s="50">
        <v>0</v>
      </c>
      <c r="DP102" s="50">
        <v>189.69999999999891</v>
      </c>
      <c r="DQ102" s="50">
        <v>531.67500000000382</v>
      </c>
      <c r="DR102" s="50">
        <v>811.79999999999927</v>
      </c>
      <c r="DS102" s="408"/>
      <c r="DT102" s="50">
        <v>1193.275000000001</v>
      </c>
      <c r="DU102" s="50">
        <v>1545.5499999999965</v>
      </c>
      <c r="DV102" s="50">
        <v>3163.7250000000445</v>
      </c>
      <c r="DW102" s="50">
        <v>4563.4000000000015</v>
      </c>
      <c r="DX102" s="408"/>
      <c r="DY102" s="50">
        <v>0</v>
      </c>
      <c r="DZ102" s="443">
        <v>78.049999999995634</v>
      </c>
      <c r="EA102" s="443">
        <v>290.25000000000273</v>
      </c>
      <c r="EB102" s="50">
        <v>255</v>
      </c>
      <c r="EC102" s="408"/>
      <c r="ED102" s="50">
        <v>106.27500000000043</v>
      </c>
      <c r="EE102" s="50">
        <v>174.14999999999964</v>
      </c>
      <c r="EF102" s="50">
        <v>229.5</v>
      </c>
      <c r="EG102" s="50">
        <v>686</v>
      </c>
      <c r="EH102" s="408"/>
      <c r="EI102" s="50">
        <v>118.19999999999982</v>
      </c>
      <c r="EJ102" s="50">
        <v>74.599999999998545</v>
      </c>
      <c r="EK102" s="50">
        <v>0</v>
      </c>
      <c r="EL102" s="50">
        <v>392.90000000000146</v>
      </c>
      <c r="EM102" s="408"/>
      <c r="EN102" s="50">
        <v>0</v>
      </c>
      <c r="EO102" s="50">
        <v>0</v>
      </c>
      <c r="EP102" s="50">
        <v>218.02500000000327</v>
      </c>
      <c r="EQ102" s="50">
        <v>158.59999999999854</v>
      </c>
      <c r="ER102" s="408"/>
      <c r="ES102" s="50">
        <v>770.15000000000282</v>
      </c>
      <c r="ET102" s="50">
        <v>1507.0499999998647</v>
      </c>
      <c r="EU102" s="50">
        <v>3449.9249999999997</v>
      </c>
      <c r="EV102" s="50">
        <v>4188.5999999999949</v>
      </c>
      <c r="EW102" s="408"/>
      <c r="EX102" s="443">
        <v>44.25</v>
      </c>
      <c r="EY102" s="443">
        <v>141.29999999999745</v>
      </c>
      <c r="EZ102" s="443">
        <v>173.25000000000546</v>
      </c>
      <c r="FA102" s="50">
        <v>77</v>
      </c>
      <c r="FB102" s="408"/>
      <c r="FC102" s="50">
        <v>0</v>
      </c>
      <c r="FD102" s="50">
        <v>0</v>
      </c>
      <c r="FE102" s="50">
        <v>175.50000000000273</v>
      </c>
      <c r="FF102" s="50">
        <v>270.59999999999997</v>
      </c>
      <c r="FG102" s="408"/>
      <c r="FH102" s="50">
        <v>0</v>
      </c>
      <c r="FI102" s="50">
        <v>0</v>
      </c>
      <c r="FJ102" s="50">
        <v>424.87500000000273</v>
      </c>
      <c r="FK102" s="50">
        <v>419.40000000000146</v>
      </c>
      <c r="FL102" s="408"/>
      <c r="FM102" s="443">
        <v>7.2000000000005002</v>
      </c>
      <c r="FN102" s="443">
        <v>294.79999999999745</v>
      </c>
      <c r="FO102" s="443">
        <v>328.72500000000491</v>
      </c>
      <c r="FP102" s="50">
        <v>553.6</v>
      </c>
      <c r="FQ102" s="408"/>
      <c r="FR102" s="50">
        <v>0</v>
      </c>
      <c r="FS102" s="50">
        <v>0</v>
      </c>
      <c r="FT102" s="50">
        <v>0</v>
      </c>
      <c r="FU102" s="50">
        <v>434.59999999999854</v>
      </c>
      <c r="FV102" s="408"/>
      <c r="FW102" s="474">
        <v>206.12500000000182</v>
      </c>
      <c r="FX102" s="474">
        <v>764.74999999999272</v>
      </c>
      <c r="FY102" s="474">
        <v>1054.1250000000109</v>
      </c>
      <c r="FZ102" s="50">
        <v>1059.3000000000188</v>
      </c>
      <c r="GA102" s="408"/>
      <c r="GB102" s="50">
        <v>67.750000000000909</v>
      </c>
      <c r="GC102" s="50">
        <v>158.99999999999272</v>
      </c>
      <c r="GD102" s="50">
        <v>302.62500000000819</v>
      </c>
      <c r="GE102" s="50">
        <v>473.5</v>
      </c>
      <c r="GF102" s="408"/>
      <c r="GG102" s="50">
        <v>0</v>
      </c>
      <c r="GH102" s="50">
        <v>653.54999999999927</v>
      </c>
      <c r="GI102" s="50">
        <v>0</v>
      </c>
      <c r="GJ102" s="50">
        <v>0</v>
      </c>
      <c r="GK102" s="408"/>
      <c r="GL102" s="39"/>
      <c r="GN102" s="1"/>
      <c r="GO102" s="37"/>
      <c r="GU102" s="9"/>
      <c r="HD102" s="9"/>
      <c r="HM102" s="9"/>
      <c r="HV102" s="9"/>
      <c r="IE102" s="9"/>
      <c r="IN102" s="9"/>
      <c r="IW102" s="9"/>
      <c r="JF102" s="9"/>
      <c r="JO102" s="9"/>
      <c r="JX102" s="9"/>
      <c r="KG102" s="9"/>
      <c r="KP102" s="9"/>
      <c r="LQ102" s="9"/>
      <c r="LZ102" s="9"/>
      <c r="MI102" s="9"/>
      <c r="MR102" s="9"/>
      <c r="NA102" s="9"/>
      <c r="NJ102" s="9"/>
      <c r="NL102" s="9"/>
      <c r="NN102" s="9"/>
      <c r="NP102" s="9"/>
    </row>
    <row r="103" spans="1:380" ht="18">
      <c r="A103" s="40" t="s">
        <v>4017</v>
      </c>
      <c r="B103" s="46">
        <f>SUM(D103:ZZ103)</f>
        <v>325.10000000000002</v>
      </c>
      <c r="C103" s="42"/>
      <c r="D103" s="50">
        <v>0</v>
      </c>
      <c r="E103" s="50">
        <v>0</v>
      </c>
      <c r="F103" s="50">
        <v>0</v>
      </c>
      <c r="G103" s="50">
        <v>325.10000000000002</v>
      </c>
      <c r="H103" s="408"/>
      <c r="I103" s="50">
        <v>0</v>
      </c>
      <c r="J103" s="50">
        <v>0</v>
      </c>
      <c r="K103" s="50">
        <v>0</v>
      </c>
      <c r="L103" s="50">
        <v>0</v>
      </c>
      <c r="M103" s="408"/>
      <c r="N103" s="50">
        <v>0</v>
      </c>
      <c r="O103" s="50">
        <v>0</v>
      </c>
      <c r="P103" s="50">
        <v>0</v>
      </c>
      <c r="Q103" s="50">
        <v>0</v>
      </c>
      <c r="R103" s="408"/>
      <c r="S103" s="50">
        <v>0</v>
      </c>
      <c r="T103" s="50">
        <v>0</v>
      </c>
      <c r="U103" s="50">
        <v>0</v>
      </c>
      <c r="V103" s="50">
        <v>0</v>
      </c>
      <c r="W103" s="408"/>
      <c r="X103" s="50">
        <v>0</v>
      </c>
      <c r="Y103" s="50">
        <v>0</v>
      </c>
      <c r="Z103" s="50">
        <v>0</v>
      </c>
      <c r="AA103" s="50">
        <v>0</v>
      </c>
      <c r="AB103" s="408"/>
      <c r="AC103" s="50">
        <v>0</v>
      </c>
      <c r="AD103" s="50">
        <v>0</v>
      </c>
      <c r="AE103" s="50">
        <v>0</v>
      </c>
      <c r="AF103" s="50">
        <v>0</v>
      </c>
      <c r="AG103" s="408"/>
      <c r="AH103" s="50">
        <v>0</v>
      </c>
      <c r="AI103" s="50">
        <v>0</v>
      </c>
      <c r="AJ103" s="50">
        <v>0</v>
      </c>
      <c r="AK103" s="50">
        <v>0</v>
      </c>
      <c r="AL103" s="408"/>
      <c r="AM103" s="50">
        <v>0</v>
      </c>
      <c r="AN103" s="50">
        <v>0</v>
      </c>
      <c r="AO103" s="50">
        <v>0</v>
      </c>
      <c r="AP103" s="50">
        <v>0</v>
      </c>
      <c r="AQ103" s="408"/>
      <c r="AR103" s="50">
        <v>0</v>
      </c>
      <c r="AS103" s="50">
        <v>0</v>
      </c>
      <c r="AT103" s="50">
        <v>0</v>
      </c>
      <c r="AU103" s="50">
        <v>0</v>
      </c>
      <c r="AV103" s="408"/>
      <c r="AW103" s="50">
        <v>0</v>
      </c>
      <c r="AX103" s="50">
        <v>0</v>
      </c>
      <c r="AY103" s="50">
        <v>0</v>
      </c>
      <c r="AZ103" s="50">
        <v>0</v>
      </c>
      <c r="BA103" s="408"/>
      <c r="BB103" s="50">
        <v>0</v>
      </c>
      <c r="BC103" s="50">
        <v>0</v>
      </c>
      <c r="BD103" s="50">
        <v>0</v>
      </c>
      <c r="BE103" s="50">
        <v>0</v>
      </c>
      <c r="BF103" s="408"/>
      <c r="BG103" s="50">
        <v>0</v>
      </c>
      <c r="BH103" s="50">
        <v>0</v>
      </c>
      <c r="BI103" s="50">
        <v>0</v>
      </c>
      <c r="BJ103" s="50">
        <v>0</v>
      </c>
      <c r="BK103" s="408"/>
      <c r="BL103" s="50">
        <v>0</v>
      </c>
      <c r="BM103" s="50">
        <v>0</v>
      </c>
      <c r="BN103" s="50">
        <v>0</v>
      </c>
      <c r="BO103" s="50">
        <v>0</v>
      </c>
      <c r="BP103" s="408"/>
      <c r="BQ103" s="50">
        <v>0</v>
      </c>
      <c r="BR103" s="50">
        <v>0</v>
      </c>
      <c r="BS103" s="50">
        <v>0</v>
      </c>
      <c r="BT103" s="50">
        <v>0</v>
      </c>
      <c r="BU103" s="408"/>
      <c r="BV103" s="50">
        <v>0</v>
      </c>
      <c r="BW103" s="50">
        <v>0</v>
      </c>
      <c r="BX103" s="50">
        <v>0</v>
      </c>
      <c r="BY103" s="50">
        <v>0</v>
      </c>
      <c r="BZ103" s="408"/>
      <c r="CA103" s="50">
        <v>0</v>
      </c>
      <c r="CB103" s="50">
        <v>0</v>
      </c>
      <c r="CC103" s="50">
        <v>0</v>
      </c>
      <c r="CD103" s="50">
        <v>0</v>
      </c>
      <c r="CE103" s="408"/>
      <c r="CF103" s="50">
        <v>0</v>
      </c>
      <c r="CG103" s="50">
        <v>0</v>
      </c>
      <c r="CH103" s="50">
        <v>0</v>
      </c>
      <c r="CI103" s="50">
        <v>0</v>
      </c>
      <c r="CJ103" s="408"/>
      <c r="CK103" s="50">
        <v>0</v>
      </c>
      <c r="CL103" s="50">
        <v>0</v>
      </c>
      <c r="CM103" s="50">
        <v>0</v>
      </c>
      <c r="CN103" s="50">
        <v>0</v>
      </c>
      <c r="CO103" s="408"/>
      <c r="CP103" s="50">
        <v>0</v>
      </c>
      <c r="CQ103" s="50">
        <v>0</v>
      </c>
      <c r="CR103" s="50">
        <v>0</v>
      </c>
      <c r="CS103" s="50">
        <v>0</v>
      </c>
      <c r="CT103" s="408"/>
      <c r="CU103" s="50">
        <v>0</v>
      </c>
      <c r="CV103" s="50">
        <v>0</v>
      </c>
      <c r="CW103" s="50">
        <v>0</v>
      </c>
      <c r="CX103" s="50">
        <v>0</v>
      </c>
      <c r="CY103" s="408"/>
      <c r="CZ103" s="50">
        <v>0</v>
      </c>
      <c r="DA103" s="50">
        <v>0</v>
      </c>
      <c r="DB103" s="50">
        <v>0</v>
      </c>
      <c r="DC103" s="50">
        <v>0</v>
      </c>
      <c r="DD103" s="408"/>
      <c r="DE103" s="50">
        <v>0</v>
      </c>
      <c r="DF103" s="50">
        <v>0</v>
      </c>
      <c r="DG103" s="50">
        <v>0</v>
      </c>
      <c r="DH103" s="50">
        <v>0</v>
      </c>
      <c r="DI103" s="408"/>
      <c r="DJ103" s="50">
        <v>0</v>
      </c>
      <c r="DK103" s="50">
        <v>0</v>
      </c>
      <c r="DL103" s="50">
        <v>0</v>
      </c>
      <c r="DM103" s="50">
        <v>0</v>
      </c>
      <c r="DN103" s="408"/>
      <c r="DO103" s="50">
        <v>0</v>
      </c>
      <c r="DP103" s="50">
        <v>0</v>
      </c>
      <c r="DQ103" s="50">
        <v>0</v>
      </c>
      <c r="DR103" s="50">
        <v>0</v>
      </c>
      <c r="DS103" s="408"/>
      <c r="DT103" s="50">
        <v>0</v>
      </c>
      <c r="DU103" s="50">
        <v>0</v>
      </c>
      <c r="DV103" s="50">
        <v>0</v>
      </c>
      <c r="DW103" s="50">
        <v>0</v>
      </c>
      <c r="DX103" s="408"/>
      <c r="DY103" s="50">
        <v>0</v>
      </c>
      <c r="DZ103" s="50">
        <v>0</v>
      </c>
      <c r="EA103" s="50">
        <v>0</v>
      </c>
      <c r="EB103" s="50">
        <v>0</v>
      </c>
      <c r="EC103" s="408"/>
      <c r="ED103" s="50">
        <v>0</v>
      </c>
      <c r="EE103" s="50">
        <v>0</v>
      </c>
      <c r="EF103" s="50">
        <v>0</v>
      </c>
      <c r="EG103" s="50">
        <v>0</v>
      </c>
      <c r="EH103" s="408"/>
      <c r="EI103" s="50">
        <v>0</v>
      </c>
      <c r="EJ103" s="50">
        <v>0</v>
      </c>
      <c r="EK103" s="50">
        <v>0</v>
      </c>
      <c r="EL103" s="50">
        <v>0</v>
      </c>
      <c r="EM103" s="408"/>
      <c r="EN103" s="50">
        <v>0</v>
      </c>
      <c r="EO103" s="50">
        <v>0</v>
      </c>
      <c r="EP103" s="50">
        <v>0</v>
      </c>
      <c r="EQ103" s="50">
        <v>0</v>
      </c>
      <c r="ER103" s="408"/>
      <c r="ES103" s="50">
        <v>0</v>
      </c>
      <c r="ET103" s="50">
        <v>0</v>
      </c>
      <c r="EU103" s="50">
        <v>0</v>
      </c>
      <c r="EV103" s="50">
        <v>0</v>
      </c>
      <c r="EW103" s="408"/>
      <c r="EX103" s="50">
        <v>0</v>
      </c>
      <c r="EY103" s="50">
        <v>0</v>
      </c>
      <c r="EZ103" s="50">
        <v>0</v>
      </c>
      <c r="FA103" s="50">
        <v>0</v>
      </c>
      <c r="FB103" s="408"/>
      <c r="FC103" s="50">
        <v>0</v>
      </c>
      <c r="FD103" s="50">
        <v>0</v>
      </c>
      <c r="FE103" s="50">
        <v>0</v>
      </c>
      <c r="FF103" s="50">
        <v>0</v>
      </c>
      <c r="FG103" s="408"/>
      <c r="FH103" s="50">
        <v>0</v>
      </c>
      <c r="FI103" s="50">
        <v>0</v>
      </c>
      <c r="FJ103" s="50">
        <v>0</v>
      </c>
      <c r="FK103" s="50">
        <v>0</v>
      </c>
      <c r="FL103" s="408"/>
      <c r="FM103" s="50">
        <v>0</v>
      </c>
      <c r="FN103" s="50">
        <v>0</v>
      </c>
      <c r="FO103" s="50">
        <v>0</v>
      </c>
      <c r="FP103" s="50">
        <v>0</v>
      </c>
      <c r="FQ103" s="408"/>
      <c r="FR103" s="50">
        <v>0</v>
      </c>
      <c r="FS103" s="50">
        <v>0</v>
      </c>
      <c r="FT103" s="50">
        <v>0</v>
      </c>
      <c r="FU103" s="50">
        <v>0</v>
      </c>
      <c r="FV103" s="408"/>
      <c r="FW103" s="50">
        <v>0</v>
      </c>
      <c r="FX103" s="50">
        <v>0</v>
      </c>
      <c r="FY103" s="50">
        <v>0</v>
      </c>
      <c r="FZ103" s="50">
        <v>0</v>
      </c>
      <c r="GA103" s="408"/>
      <c r="GB103" s="50">
        <v>0</v>
      </c>
      <c r="GC103" s="50">
        <v>0</v>
      </c>
      <c r="GD103" s="50">
        <v>0</v>
      </c>
      <c r="GE103" s="50">
        <v>0</v>
      </c>
      <c r="GF103" s="408"/>
      <c r="GG103" s="50">
        <v>0</v>
      </c>
      <c r="GH103" s="50">
        <v>0</v>
      </c>
      <c r="GI103" s="50">
        <v>0</v>
      </c>
      <c r="GJ103" s="50">
        <v>0</v>
      </c>
      <c r="GK103" s="408"/>
      <c r="GL103" s="39"/>
      <c r="GN103" s="1"/>
      <c r="GO103" s="37"/>
      <c r="GU103" s="9"/>
      <c r="HD103" s="9"/>
      <c r="HM103" s="9"/>
      <c r="HV103" s="9"/>
      <c r="IE103" s="9"/>
      <c r="IN103" s="9"/>
      <c r="IW103" s="9"/>
      <c r="JF103" s="9"/>
      <c r="JO103" s="9"/>
      <c r="JX103" s="9"/>
      <c r="KG103" s="9"/>
      <c r="KP103" s="9"/>
      <c r="LQ103" s="9"/>
      <c r="LZ103" s="9"/>
      <c r="MI103" s="9"/>
      <c r="MR103" s="9"/>
      <c r="NA103" s="9"/>
      <c r="NJ103" s="9"/>
      <c r="NL103" s="9"/>
      <c r="NN103" s="9"/>
      <c r="NP103" s="9"/>
    </row>
    <row r="104" spans="1:380" ht="18">
      <c r="A104" s="41" t="s">
        <v>747</v>
      </c>
      <c r="B104" s="46">
        <f>SUM(D104:ZZ104)</f>
        <v>50303.04999999977</v>
      </c>
      <c r="C104" s="42"/>
      <c r="D104" s="50">
        <v>0</v>
      </c>
      <c r="E104" s="50">
        <v>0</v>
      </c>
      <c r="F104" s="50">
        <v>209.54999999999998</v>
      </c>
      <c r="G104" s="50">
        <v>221.39999999999998</v>
      </c>
      <c r="H104" s="408"/>
      <c r="I104" s="50">
        <v>44.850000000000009</v>
      </c>
      <c r="J104" s="50">
        <v>0</v>
      </c>
      <c r="K104" s="50">
        <v>0</v>
      </c>
      <c r="L104" s="50">
        <v>127.59999999999997</v>
      </c>
      <c r="M104" s="408"/>
      <c r="N104" s="50">
        <v>82.800000000000011</v>
      </c>
      <c r="O104" s="50">
        <v>325.10000000000002</v>
      </c>
      <c r="P104" s="50">
        <v>461.1</v>
      </c>
      <c r="Q104" s="50">
        <v>525.99999999999886</v>
      </c>
      <c r="R104" s="408"/>
      <c r="S104" s="396">
        <v>102.62499999999983</v>
      </c>
      <c r="T104" s="50">
        <v>147.19999999999993</v>
      </c>
      <c r="U104" s="438">
        <v>230.10000000000014</v>
      </c>
      <c r="V104" s="50">
        <v>421.59999999999968</v>
      </c>
      <c r="W104" s="408"/>
      <c r="X104" s="50">
        <v>70.849999999999795</v>
      </c>
      <c r="Y104" s="50">
        <v>316.25</v>
      </c>
      <c r="Z104" s="50">
        <v>206.70000000000027</v>
      </c>
      <c r="AA104" s="50">
        <v>202.49999999999909</v>
      </c>
      <c r="AB104" s="408"/>
      <c r="AC104" s="50">
        <v>92.199999999999704</v>
      </c>
      <c r="AD104" s="50">
        <v>220.99999999999974</v>
      </c>
      <c r="AE104" s="50">
        <v>539.0250000000002</v>
      </c>
      <c r="AF104" s="50">
        <v>588.19999999999936</v>
      </c>
      <c r="AG104" s="408"/>
      <c r="AH104" s="50">
        <v>90.450000000000031</v>
      </c>
      <c r="AI104" s="50">
        <v>494.74999999999949</v>
      </c>
      <c r="AJ104" s="50">
        <v>694.87500000000068</v>
      </c>
      <c r="AK104" s="50">
        <v>307.99999999999909</v>
      </c>
      <c r="AL104" s="408"/>
      <c r="AM104" s="396">
        <v>156.59999999999968</v>
      </c>
      <c r="AN104" s="396">
        <v>296.10000000000036</v>
      </c>
      <c r="AO104" s="396">
        <v>246.97500000000014</v>
      </c>
      <c r="AP104" s="50">
        <v>489.00000000000182</v>
      </c>
      <c r="AQ104" s="408"/>
      <c r="AR104" s="50">
        <v>11.350000000000819</v>
      </c>
      <c r="AS104" s="50">
        <v>166.80000000000018</v>
      </c>
      <c r="AT104" s="50">
        <v>320.92500000000041</v>
      </c>
      <c r="AU104" s="50">
        <v>477.29999999999995</v>
      </c>
      <c r="AV104" s="408"/>
      <c r="AW104" s="50">
        <v>0</v>
      </c>
      <c r="AX104" s="50">
        <v>73.849999999999909</v>
      </c>
      <c r="AY104" s="50">
        <v>357.07499999999823</v>
      </c>
      <c r="AZ104" s="50">
        <v>478.20000000000164</v>
      </c>
      <c r="BA104" s="408"/>
      <c r="BB104" s="50">
        <v>0</v>
      </c>
      <c r="BC104" s="50">
        <v>218.25000000000045</v>
      </c>
      <c r="BD104" s="50">
        <v>201.67499999999973</v>
      </c>
      <c r="BE104" s="50">
        <v>433.1</v>
      </c>
      <c r="BF104" s="408"/>
      <c r="BG104" s="50">
        <v>71.700000000000728</v>
      </c>
      <c r="BH104" s="50">
        <v>151.94999999999982</v>
      </c>
      <c r="BI104" s="50">
        <v>175.12499999999932</v>
      </c>
      <c r="BJ104" s="50">
        <v>259.8</v>
      </c>
      <c r="BK104" s="408"/>
      <c r="BL104" s="50">
        <v>0</v>
      </c>
      <c r="BM104" s="50">
        <v>37.300000000000182</v>
      </c>
      <c r="BN104" s="50">
        <v>157.27499999999918</v>
      </c>
      <c r="BO104" s="50">
        <v>201.5</v>
      </c>
      <c r="BP104" s="408"/>
      <c r="BQ104" s="50">
        <v>99.875000000000455</v>
      </c>
      <c r="BR104" s="50">
        <v>262.14999999999964</v>
      </c>
      <c r="BS104" s="50">
        <v>162.37499999999932</v>
      </c>
      <c r="BT104" s="50">
        <v>345.80000000000109</v>
      </c>
      <c r="BU104" s="408"/>
      <c r="BV104" s="50">
        <v>0</v>
      </c>
      <c r="BW104" s="50">
        <v>345.74999999999955</v>
      </c>
      <c r="BX104" s="50">
        <v>611.25</v>
      </c>
      <c r="BY104" s="50">
        <v>299.79999999999927</v>
      </c>
      <c r="BZ104" s="408"/>
      <c r="CA104" s="50">
        <v>0</v>
      </c>
      <c r="CB104" s="50">
        <v>106.89999999999782</v>
      </c>
      <c r="CC104" s="50">
        <v>160.04999999999973</v>
      </c>
      <c r="CD104" s="50">
        <v>379.29999999999836</v>
      </c>
      <c r="CE104" s="408"/>
      <c r="CF104" s="50">
        <v>0</v>
      </c>
      <c r="CG104" s="50">
        <v>177.94999999999936</v>
      </c>
      <c r="CH104" s="50">
        <v>114</v>
      </c>
      <c r="CI104" s="50">
        <v>256.89999999999873</v>
      </c>
      <c r="CJ104" s="408"/>
      <c r="CK104" s="50">
        <v>50.500000000000455</v>
      </c>
      <c r="CL104" s="50">
        <v>199.599999999999</v>
      </c>
      <c r="CM104" s="50">
        <v>191.25</v>
      </c>
      <c r="CN104" s="50">
        <v>394.8</v>
      </c>
      <c r="CO104" s="408"/>
      <c r="CP104" s="443">
        <v>120.37500000000045</v>
      </c>
      <c r="CQ104" s="443">
        <v>197.64999999999827</v>
      </c>
      <c r="CR104" s="443">
        <v>258.00000000000273</v>
      </c>
      <c r="CS104" s="50">
        <v>336.10000000000036</v>
      </c>
      <c r="CT104" s="408"/>
      <c r="CU104" s="50">
        <v>0</v>
      </c>
      <c r="CV104" s="50">
        <v>27.949999999998454</v>
      </c>
      <c r="CW104" s="50">
        <v>138.67500000000246</v>
      </c>
      <c r="CX104" s="50">
        <v>264.69999999999891</v>
      </c>
      <c r="CY104" s="408"/>
      <c r="CZ104" s="50">
        <v>0</v>
      </c>
      <c r="DA104" s="50">
        <v>106.24999999999636</v>
      </c>
      <c r="DB104" s="50">
        <v>105.30000000000246</v>
      </c>
      <c r="DC104" s="50">
        <v>190</v>
      </c>
      <c r="DD104" s="408"/>
      <c r="DE104" s="443">
        <v>477.19999999999982</v>
      </c>
      <c r="DF104" s="443">
        <v>1100.2999999999984</v>
      </c>
      <c r="DG104" s="443">
        <v>1191.4499999999998</v>
      </c>
      <c r="DH104" s="50">
        <v>892.70000000000073</v>
      </c>
      <c r="DI104" s="408"/>
      <c r="DJ104" s="443">
        <v>176.375</v>
      </c>
      <c r="DK104" s="443">
        <v>186.64999999999964</v>
      </c>
      <c r="DL104" s="443">
        <v>604.27500000000327</v>
      </c>
      <c r="DM104" s="50">
        <v>540.70000000000073</v>
      </c>
      <c r="DN104" s="408"/>
      <c r="DO104" s="50">
        <v>0</v>
      </c>
      <c r="DP104" s="50">
        <v>227.30000000000018</v>
      </c>
      <c r="DQ104" s="50">
        <v>134.99999999999864</v>
      </c>
      <c r="DR104" s="50">
        <v>923.899999999996</v>
      </c>
      <c r="DS104" s="408"/>
      <c r="DT104" s="50">
        <v>1001.6875000000005</v>
      </c>
      <c r="DU104" s="50">
        <v>1573.0999999999985</v>
      </c>
      <c r="DV104" s="50">
        <v>3253.7249999999394</v>
      </c>
      <c r="DW104" s="50">
        <v>3687.7999999999956</v>
      </c>
      <c r="DX104" s="408"/>
      <c r="DY104" s="50">
        <v>0</v>
      </c>
      <c r="DZ104" s="443">
        <v>54.149999999995998</v>
      </c>
      <c r="EA104" s="443">
        <v>194.24999999999454</v>
      </c>
      <c r="EB104" s="50">
        <v>328.79999999999927</v>
      </c>
      <c r="EC104" s="408"/>
      <c r="ED104" s="50">
        <v>99.524999999999864</v>
      </c>
      <c r="EE104" s="50">
        <v>192.59999999999854</v>
      </c>
      <c r="EF104" s="50">
        <v>152.39999999998963</v>
      </c>
      <c r="EG104" s="50">
        <v>494.79999999999563</v>
      </c>
      <c r="EH104" s="408"/>
      <c r="EI104" s="50">
        <v>151.35000000000036</v>
      </c>
      <c r="EJ104" s="50">
        <v>200.90000000000146</v>
      </c>
      <c r="EK104" s="50">
        <v>0</v>
      </c>
      <c r="EL104" s="50">
        <v>838.99999999999636</v>
      </c>
      <c r="EM104" s="408"/>
      <c r="EN104" s="50">
        <v>0</v>
      </c>
      <c r="EO104" s="50">
        <v>0</v>
      </c>
      <c r="EP104" s="50">
        <v>283.12499999999181</v>
      </c>
      <c r="EQ104" s="50">
        <v>269.69999999999709</v>
      </c>
      <c r="ER104" s="408"/>
      <c r="ES104" s="50">
        <v>573.64999999998872</v>
      </c>
      <c r="ET104" s="50">
        <v>977.34999999992397</v>
      </c>
      <c r="EU104" s="50">
        <v>2677.6499999999996</v>
      </c>
      <c r="EV104" s="50">
        <v>1956.1000000000022</v>
      </c>
      <c r="EW104" s="408"/>
      <c r="EX104" s="443">
        <v>46.200000000000273</v>
      </c>
      <c r="EY104" s="443">
        <v>223.80000000000106</v>
      </c>
      <c r="EZ104" s="443">
        <v>140.54999999999291</v>
      </c>
      <c r="FA104" s="50">
        <v>218</v>
      </c>
      <c r="FB104" s="408"/>
      <c r="FC104" s="50">
        <v>0</v>
      </c>
      <c r="FD104" s="50">
        <v>0</v>
      </c>
      <c r="FE104" s="50">
        <v>228.82499999999072</v>
      </c>
      <c r="FF104" s="50">
        <v>478</v>
      </c>
      <c r="FG104" s="408"/>
      <c r="FH104" s="50">
        <v>0</v>
      </c>
      <c r="FI104" s="50">
        <v>0</v>
      </c>
      <c r="FJ104" s="50">
        <v>267.52499999998963</v>
      </c>
      <c r="FK104" s="50">
        <v>229.50000000000364</v>
      </c>
      <c r="FL104" s="408"/>
      <c r="FM104" s="443">
        <v>18.625</v>
      </c>
      <c r="FN104" s="443">
        <v>188.67499999999745</v>
      </c>
      <c r="FO104" s="443">
        <v>248.69999999999345</v>
      </c>
      <c r="FP104" s="50">
        <v>401.9</v>
      </c>
      <c r="FQ104" s="408"/>
      <c r="FR104" s="50">
        <v>0</v>
      </c>
      <c r="FS104" s="50">
        <v>0</v>
      </c>
      <c r="FT104" s="50">
        <v>0</v>
      </c>
      <c r="FU104" s="50">
        <v>440.5</v>
      </c>
      <c r="FV104" s="408"/>
      <c r="FW104" s="474">
        <v>273.40000000000055</v>
      </c>
      <c r="FX104" s="474">
        <v>658.89999999999418</v>
      </c>
      <c r="FY104" s="474">
        <v>593.02499999998417</v>
      </c>
      <c r="FZ104" s="50">
        <v>951.40000000003931</v>
      </c>
      <c r="GA104" s="408"/>
      <c r="GB104" s="50">
        <v>95.562499999999091</v>
      </c>
      <c r="GC104" s="50">
        <v>129.87499999999636</v>
      </c>
      <c r="GD104" s="50">
        <v>308.99999999999727</v>
      </c>
      <c r="GE104" s="50">
        <v>419</v>
      </c>
      <c r="GF104" s="408"/>
      <c r="GG104" s="50">
        <v>0</v>
      </c>
      <c r="GH104" s="50">
        <v>714.74999999999727</v>
      </c>
      <c r="GI104" s="50">
        <v>0</v>
      </c>
      <c r="GJ104" s="50">
        <v>0</v>
      </c>
      <c r="GK104" s="408"/>
      <c r="GL104" s="39"/>
      <c r="GN104" s="1"/>
      <c r="GO104" s="37"/>
      <c r="GU104" s="9"/>
      <c r="HD104" s="9"/>
      <c r="HM104" s="9"/>
      <c r="HV104" s="9"/>
      <c r="IE104" s="9"/>
      <c r="IN104" s="9"/>
      <c r="IW104" s="9"/>
      <c r="JF104" s="9"/>
      <c r="JO104" s="9"/>
      <c r="JX104" s="9"/>
      <c r="KG104" s="9"/>
      <c r="KP104" s="9"/>
      <c r="LQ104" s="9"/>
      <c r="LZ104" s="9"/>
      <c r="MI104" s="9"/>
      <c r="MR104" s="9"/>
      <c r="NA104" s="9"/>
      <c r="NJ104" s="9"/>
      <c r="NL104" s="9"/>
      <c r="NN104" s="9"/>
      <c r="NP104" s="9"/>
    </row>
    <row r="105" spans="1:380" ht="18">
      <c r="A105" s="41" t="s">
        <v>2558</v>
      </c>
      <c r="B105" s="46">
        <f>SUM(D105:ZZ105)</f>
        <v>19923.000000000011</v>
      </c>
      <c r="C105" s="42"/>
      <c r="D105" s="50">
        <v>0</v>
      </c>
      <c r="E105" s="50">
        <v>0</v>
      </c>
      <c r="F105" s="50">
        <v>141.15</v>
      </c>
      <c r="G105" s="50">
        <v>154.29999999999998</v>
      </c>
      <c r="H105" s="408"/>
      <c r="I105" s="50">
        <v>0</v>
      </c>
      <c r="J105" s="50">
        <v>0</v>
      </c>
      <c r="K105" s="50">
        <v>0</v>
      </c>
      <c r="L105" s="50">
        <v>383.5</v>
      </c>
      <c r="M105" s="408"/>
      <c r="N105" s="50">
        <v>0</v>
      </c>
      <c r="O105" s="50">
        <v>0</v>
      </c>
      <c r="P105" s="50">
        <v>0</v>
      </c>
      <c r="Q105" s="50">
        <v>288.40000000000055</v>
      </c>
      <c r="R105" s="408"/>
      <c r="S105" s="396">
        <v>0</v>
      </c>
      <c r="T105" s="50">
        <v>0</v>
      </c>
      <c r="U105" s="438">
        <v>0</v>
      </c>
      <c r="V105" s="50">
        <v>567.34999999999991</v>
      </c>
      <c r="W105" s="408"/>
      <c r="X105" s="50">
        <v>0</v>
      </c>
      <c r="Y105" s="50">
        <v>0</v>
      </c>
      <c r="Z105" s="50">
        <v>0</v>
      </c>
      <c r="AA105" s="50">
        <v>406.10000000000036</v>
      </c>
      <c r="AB105" s="408"/>
      <c r="AC105" s="50">
        <v>0</v>
      </c>
      <c r="AD105" s="50">
        <v>0</v>
      </c>
      <c r="AE105" s="50">
        <v>0</v>
      </c>
      <c r="AF105" s="50">
        <v>523.80000000000018</v>
      </c>
      <c r="AG105" s="408"/>
      <c r="AH105" s="50">
        <v>0</v>
      </c>
      <c r="AI105" s="50">
        <v>0</v>
      </c>
      <c r="AJ105" s="50">
        <v>0</v>
      </c>
      <c r="AK105" s="50">
        <v>347.5</v>
      </c>
      <c r="AL105" s="408"/>
      <c r="AM105" s="396">
        <v>0</v>
      </c>
      <c r="AN105" s="396">
        <v>0</v>
      </c>
      <c r="AO105" s="396">
        <v>0</v>
      </c>
      <c r="AP105" s="50">
        <v>831.34999999999945</v>
      </c>
      <c r="AQ105" s="408"/>
      <c r="AR105" s="50">
        <v>0</v>
      </c>
      <c r="AS105" s="50">
        <v>0</v>
      </c>
      <c r="AT105" s="50">
        <v>0</v>
      </c>
      <c r="AU105" s="50">
        <v>240.3</v>
      </c>
      <c r="AV105" s="408"/>
      <c r="AW105" s="50">
        <v>0</v>
      </c>
      <c r="AX105" s="50">
        <v>0</v>
      </c>
      <c r="AY105" s="50">
        <v>0</v>
      </c>
      <c r="AZ105" s="50">
        <v>611.29999999999927</v>
      </c>
      <c r="BA105" s="408"/>
      <c r="BB105" s="50">
        <v>0</v>
      </c>
      <c r="BC105" s="50">
        <v>0</v>
      </c>
      <c r="BD105" s="50">
        <v>0</v>
      </c>
      <c r="BE105" s="50">
        <v>742.89999999999986</v>
      </c>
      <c r="BF105" s="408"/>
      <c r="BG105" s="50">
        <v>0</v>
      </c>
      <c r="BH105" s="50">
        <v>0</v>
      </c>
      <c r="BI105" s="50">
        <v>0</v>
      </c>
      <c r="BJ105" s="50">
        <v>424.90000000000003</v>
      </c>
      <c r="BK105" s="408"/>
      <c r="BL105" s="50">
        <v>0</v>
      </c>
      <c r="BM105" s="50">
        <v>0</v>
      </c>
      <c r="BN105" s="50">
        <v>0</v>
      </c>
      <c r="BO105" s="50">
        <v>538.4</v>
      </c>
      <c r="BP105" s="408"/>
      <c r="BQ105" s="50">
        <v>0</v>
      </c>
      <c r="BR105" s="50">
        <v>0</v>
      </c>
      <c r="BS105" s="50">
        <v>0</v>
      </c>
      <c r="BT105" s="50">
        <v>806.50000000000091</v>
      </c>
      <c r="BU105" s="408"/>
      <c r="BV105" s="50">
        <v>0</v>
      </c>
      <c r="BW105" s="50">
        <v>0</v>
      </c>
      <c r="BX105" s="50">
        <v>0</v>
      </c>
      <c r="BY105" s="50">
        <v>44.800000000000182</v>
      </c>
      <c r="BZ105" s="408"/>
      <c r="CA105" s="50">
        <v>0</v>
      </c>
      <c r="CB105" s="50">
        <v>0</v>
      </c>
      <c r="CC105" s="50">
        <v>0</v>
      </c>
      <c r="CD105" s="50">
        <v>600.50000000000182</v>
      </c>
      <c r="CE105" s="408"/>
      <c r="CF105" s="50">
        <v>0</v>
      </c>
      <c r="CG105" s="50">
        <v>0</v>
      </c>
      <c r="CH105" s="50">
        <v>0</v>
      </c>
      <c r="CI105" s="50">
        <v>421.50000000000182</v>
      </c>
      <c r="CJ105" s="408"/>
      <c r="CK105" s="50">
        <v>0</v>
      </c>
      <c r="CL105" s="50">
        <v>0</v>
      </c>
      <c r="CM105" s="50">
        <v>0</v>
      </c>
      <c r="CN105" s="50">
        <v>237.2</v>
      </c>
      <c r="CO105" s="408"/>
      <c r="CP105" s="443">
        <v>0</v>
      </c>
      <c r="CQ105" s="443">
        <v>0</v>
      </c>
      <c r="CR105" s="443">
        <v>0</v>
      </c>
      <c r="CS105" s="50">
        <v>389.60000000000218</v>
      </c>
      <c r="CT105" s="408"/>
      <c r="CU105" s="50">
        <v>0</v>
      </c>
      <c r="CV105" s="50">
        <v>0</v>
      </c>
      <c r="CW105" s="50">
        <v>0</v>
      </c>
      <c r="CX105" s="50">
        <v>35.80000000000291</v>
      </c>
      <c r="CY105" s="408"/>
      <c r="CZ105" s="50">
        <v>0</v>
      </c>
      <c r="DA105" s="50">
        <v>0</v>
      </c>
      <c r="DB105" s="50">
        <v>0</v>
      </c>
      <c r="DC105" s="50">
        <v>155.4</v>
      </c>
      <c r="DD105" s="408"/>
      <c r="DE105" s="443">
        <v>0</v>
      </c>
      <c r="DF105" s="443">
        <v>0</v>
      </c>
      <c r="DG105" s="443">
        <v>0</v>
      </c>
      <c r="DH105" s="50">
        <v>1878.0499999999956</v>
      </c>
      <c r="DI105" s="408"/>
      <c r="DJ105" s="443">
        <v>0</v>
      </c>
      <c r="DK105" s="443">
        <v>0</v>
      </c>
      <c r="DL105" s="443">
        <v>0</v>
      </c>
      <c r="DM105" s="50">
        <v>321.89999999999782</v>
      </c>
      <c r="DN105" s="408"/>
      <c r="DO105" s="50">
        <v>0</v>
      </c>
      <c r="DP105" s="50">
        <v>0</v>
      </c>
      <c r="DQ105" s="50">
        <v>0</v>
      </c>
      <c r="DR105" s="50">
        <v>443.20000000000255</v>
      </c>
      <c r="DS105" s="408"/>
      <c r="DT105" s="50">
        <v>0</v>
      </c>
      <c r="DU105" s="50">
        <v>0</v>
      </c>
      <c r="DV105" s="50">
        <v>0</v>
      </c>
      <c r="DW105" s="50">
        <v>1962.100000000004</v>
      </c>
      <c r="DX105" s="408"/>
      <c r="DY105" s="50">
        <v>0</v>
      </c>
      <c r="DZ105" s="443">
        <v>0</v>
      </c>
      <c r="EA105" s="443">
        <v>0</v>
      </c>
      <c r="EB105" s="50">
        <v>335.90000000000146</v>
      </c>
      <c r="EC105" s="408"/>
      <c r="ED105" s="50">
        <v>0</v>
      </c>
      <c r="EE105" s="50">
        <v>0</v>
      </c>
      <c r="EF105" s="50">
        <v>0</v>
      </c>
      <c r="EG105" s="50">
        <v>289.69999999999891</v>
      </c>
      <c r="EH105" s="408"/>
      <c r="EI105" s="50">
        <v>0</v>
      </c>
      <c r="EJ105" s="50">
        <v>0</v>
      </c>
      <c r="EK105" s="50">
        <v>0</v>
      </c>
      <c r="EL105" s="50">
        <v>491.19999999999709</v>
      </c>
      <c r="EM105" s="408"/>
      <c r="EN105" s="50">
        <v>0</v>
      </c>
      <c r="EO105" s="50">
        <v>0</v>
      </c>
      <c r="EP105" s="50">
        <v>0</v>
      </c>
      <c r="EQ105" s="50">
        <v>423.49999999999636</v>
      </c>
      <c r="ER105" s="408"/>
      <c r="ES105" s="50">
        <v>0</v>
      </c>
      <c r="ET105" s="50">
        <v>0</v>
      </c>
      <c r="EU105" s="50">
        <v>0</v>
      </c>
      <c r="EV105" s="50">
        <v>1403.8999999999905</v>
      </c>
      <c r="EW105" s="408"/>
      <c r="EX105" s="443">
        <v>0</v>
      </c>
      <c r="EY105" s="443">
        <v>0</v>
      </c>
      <c r="EZ105" s="443">
        <v>0</v>
      </c>
      <c r="FA105" s="50">
        <v>342.89999999999782</v>
      </c>
      <c r="FB105" s="408"/>
      <c r="FC105" s="50">
        <v>0</v>
      </c>
      <c r="FD105" s="50">
        <v>0</v>
      </c>
      <c r="FE105" s="50">
        <v>0</v>
      </c>
      <c r="FF105" s="50">
        <v>439.3</v>
      </c>
      <c r="FG105" s="408"/>
      <c r="FH105" s="50">
        <v>0</v>
      </c>
      <c r="FI105" s="50">
        <v>0</v>
      </c>
      <c r="FJ105" s="50">
        <v>0</v>
      </c>
      <c r="FK105" s="50">
        <v>224.89999999999054</v>
      </c>
      <c r="FL105" s="408"/>
      <c r="FM105" s="443">
        <v>0</v>
      </c>
      <c r="FN105" s="443">
        <v>0</v>
      </c>
      <c r="FO105" s="443">
        <v>0</v>
      </c>
      <c r="FP105" s="50">
        <v>343.7</v>
      </c>
      <c r="FQ105" s="408"/>
      <c r="FR105" s="50">
        <v>0</v>
      </c>
      <c r="FS105" s="50">
        <v>0</v>
      </c>
      <c r="FT105" s="50">
        <v>0</v>
      </c>
      <c r="FU105" s="50">
        <v>63.899999999990541</v>
      </c>
      <c r="FV105" s="408"/>
      <c r="FW105" s="474">
        <v>0</v>
      </c>
      <c r="FX105" s="474">
        <v>0</v>
      </c>
      <c r="FY105" s="474">
        <v>0</v>
      </c>
      <c r="FZ105" s="50">
        <v>1616.80000000004</v>
      </c>
      <c r="GA105" s="408"/>
      <c r="GB105" s="50">
        <v>0</v>
      </c>
      <c r="GC105" s="50">
        <v>0</v>
      </c>
      <c r="GD105" s="50">
        <v>0</v>
      </c>
      <c r="GE105" s="50">
        <v>449.5</v>
      </c>
      <c r="GF105" s="408"/>
      <c r="GG105" s="50">
        <v>0</v>
      </c>
      <c r="GH105" s="50">
        <v>0</v>
      </c>
      <c r="GI105" s="50">
        <v>0</v>
      </c>
      <c r="GJ105" s="50">
        <v>0</v>
      </c>
      <c r="GK105" s="408"/>
      <c r="GL105" s="39"/>
      <c r="GN105" s="1"/>
      <c r="GO105" s="37"/>
      <c r="GU105" s="9"/>
      <c r="HD105" s="9"/>
      <c r="HM105" s="9"/>
      <c r="HV105" s="9"/>
      <c r="IE105" s="9"/>
      <c r="IN105" s="9"/>
      <c r="IW105" s="9"/>
      <c r="JF105" s="9"/>
      <c r="JO105" s="9"/>
      <c r="JX105" s="9"/>
      <c r="KG105" s="9"/>
      <c r="KP105" s="9"/>
      <c r="LQ105" s="9"/>
      <c r="LZ105" s="9"/>
      <c r="MI105" s="9"/>
      <c r="MR105" s="9"/>
      <c r="NA105" s="9"/>
      <c r="NJ105" s="9"/>
      <c r="NL105" s="9"/>
      <c r="NN105" s="9"/>
      <c r="NP105" s="9"/>
    </row>
    <row r="106" spans="1:380" ht="18">
      <c r="A106" s="41" t="s">
        <v>739</v>
      </c>
      <c r="B106" s="46">
        <f>SUM(D106:ZZ106)</f>
        <v>45713.825000000114</v>
      </c>
      <c r="C106" s="42"/>
      <c r="D106" s="50">
        <v>0</v>
      </c>
      <c r="E106" s="50">
        <v>0</v>
      </c>
      <c r="F106" s="50">
        <v>77.774999999999991</v>
      </c>
      <c r="G106" s="50">
        <v>497.20000000000005</v>
      </c>
      <c r="H106" s="408"/>
      <c r="I106" s="50">
        <v>23.25</v>
      </c>
      <c r="J106" s="50">
        <v>0</v>
      </c>
      <c r="K106" s="50">
        <v>0</v>
      </c>
      <c r="L106" s="50">
        <v>84.699999999999932</v>
      </c>
      <c r="M106" s="408"/>
      <c r="N106" s="50">
        <v>109.1749999999999</v>
      </c>
      <c r="O106" s="50">
        <v>255.24999999999994</v>
      </c>
      <c r="P106" s="50">
        <v>260.73750000000018</v>
      </c>
      <c r="Q106" s="50">
        <v>549.30000000000064</v>
      </c>
      <c r="R106" s="408"/>
      <c r="S106" s="396">
        <v>91.549999999999898</v>
      </c>
      <c r="T106" s="50">
        <v>55.100000000000023</v>
      </c>
      <c r="U106" s="438">
        <v>226.80000000000015</v>
      </c>
      <c r="V106" s="50">
        <v>163.50000000000045</v>
      </c>
      <c r="W106" s="408"/>
      <c r="X106" s="50">
        <v>105.35000000000014</v>
      </c>
      <c r="Y106" s="50">
        <v>335.90000000000009</v>
      </c>
      <c r="Z106" s="50">
        <v>193.72500000000014</v>
      </c>
      <c r="AA106" s="50">
        <v>217.70000000000027</v>
      </c>
      <c r="AB106" s="408"/>
      <c r="AC106" s="50">
        <v>92.100000000000023</v>
      </c>
      <c r="AD106" s="50">
        <v>198.74999999999977</v>
      </c>
      <c r="AE106" s="50">
        <v>395.55000000000007</v>
      </c>
      <c r="AF106" s="50">
        <v>657.5</v>
      </c>
      <c r="AG106" s="408"/>
      <c r="AH106" s="50">
        <v>83.024999999999849</v>
      </c>
      <c r="AI106" s="50">
        <v>446.10000000000008</v>
      </c>
      <c r="AJ106" s="50">
        <v>541.20000000000027</v>
      </c>
      <c r="AK106" s="50">
        <v>577.70000000000027</v>
      </c>
      <c r="AL106" s="408"/>
      <c r="AM106" s="396">
        <v>113.9000000000002</v>
      </c>
      <c r="AN106" s="396">
        <v>274.80000000000018</v>
      </c>
      <c r="AO106" s="396">
        <v>193.31250000000034</v>
      </c>
      <c r="AP106" s="50">
        <v>667.10000000000082</v>
      </c>
      <c r="AQ106" s="408"/>
      <c r="AR106" s="50">
        <v>82.25</v>
      </c>
      <c r="AS106" s="50">
        <v>181.34999999999991</v>
      </c>
      <c r="AT106" s="50">
        <v>294.37500000000034</v>
      </c>
      <c r="AU106" s="50">
        <v>237.6</v>
      </c>
      <c r="AV106" s="408"/>
      <c r="AW106" s="50">
        <v>0</v>
      </c>
      <c r="AX106" s="50">
        <v>104.30000000000018</v>
      </c>
      <c r="AY106" s="50">
        <v>184.72499999999877</v>
      </c>
      <c r="AZ106" s="50">
        <v>847.30000000000018</v>
      </c>
      <c r="BA106" s="408"/>
      <c r="BB106" s="50">
        <v>0</v>
      </c>
      <c r="BC106" s="50">
        <v>285.79999999999973</v>
      </c>
      <c r="BD106" s="50">
        <v>351.37500000000068</v>
      </c>
      <c r="BE106" s="50">
        <v>464</v>
      </c>
      <c r="BF106" s="408"/>
      <c r="BG106" s="50">
        <v>128.54999999999973</v>
      </c>
      <c r="BH106" s="50">
        <v>113.29999999999973</v>
      </c>
      <c r="BI106" s="50">
        <v>235.72499999999945</v>
      </c>
      <c r="BJ106" s="50">
        <v>202.4</v>
      </c>
      <c r="BK106" s="408"/>
      <c r="BL106" s="50">
        <v>0</v>
      </c>
      <c r="BM106" s="50">
        <v>141.15000000000009</v>
      </c>
      <c r="BN106" s="50">
        <v>197.43749999999864</v>
      </c>
      <c r="BO106" s="50">
        <v>128.4</v>
      </c>
      <c r="BP106" s="408"/>
      <c r="BQ106" s="50">
        <v>97.375</v>
      </c>
      <c r="BR106" s="50">
        <v>240.45000000000027</v>
      </c>
      <c r="BS106" s="50">
        <v>326.06249999999932</v>
      </c>
      <c r="BT106" s="50">
        <v>519.69999999999982</v>
      </c>
      <c r="BU106" s="408"/>
      <c r="BV106" s="50">
        <v>0</v>
      </c>
      <c r="BW106" s="50">
        <v>300.80000000000064</v>
      </c>
      <c r="BX106" s="50">
        <v>354.74999999999864</v>
      </c>
      <c r="BY106" s="50">
        <v>278.59999999999945</v>
      </c>
      <c r="BZ106" s="408"/>
      <c r="CA106" s="50">
        <v>0</v>
      </c>
      <c r="CB106" s="50">
        <v>104.69999999999891</v>
      </c>
      <c r="CC106" s="50">
        <v>327.59999999999877</v>
      </c>
      <c r="CD106" s="50">
        <v>448.09999999999854</v>
      </c>
      <c r="CE106" s="408"/>
      <c r="CF106" s="50">
        <v>0</v>
      </c>
      <c r="CG106" s="50">
        <v>122.50000000000091</v>
      </c>
      <c r="CH106" s="50">
        <v>218.09999999999877</v>
      </c>
      <c r="CI106" s="50">
        <v>355.49999999999909</v>
      </c>
      <c r="CJ106" s="408"/>
      <c r="CK106" s="50">
        <v>21.125000000000909</v>
      </c>
      <c r="CL106" s="50">
        <v>207.70000000000118</v>
      </c>
      <c r="CM106" s="50">
        <v>165.41249999999877</v>
      </c>
      <c r="CN106" s="50">
        <v>364.5</v>
      </c>
      <c r="CO106" s="408"/>
      <c r="CP106" s="443">
        <v>130.05000000000064</v>
      </c>
      <c r="CQ106" s="443">
        <v>232.40000000000055</v>
      </c>
      <c r="CR106" s="443">
        <v>238.42499999999905</v>
      </c>
      <c r="CS106" s="50">
        <v>369.5</v>
      </c>
      <c r="CT106" s="408"/>
      <c r="CU106" s="50">
        <v>0</v>
      </c>
      <c r="CV106" s="50">
        <v>118.25</v>
      </c>
      <c r="CW106" s="50">
        <v>106.64999999999986</v>
      </c>
      <c r="CX106" s="50">
        <v>230.59999999999854</v>
      </c>
      <c r="CY106" s="408"/>
      <c r="CZ106" s="50">
        <v>0</v>
      </c>
      <c r="DA106" s="50">
        <v>7.6999999999989086</v>
      </c>
      <c r="DB106" s="50">
        <v>3.2999999999997272</v>
      </c>
      <c r="DC106" s="50">
        <v>14.3</v>
      </c>
      <c r="DD106" s="408"/>
      <c r="DE106" s="443">
        <v>278.55000000000018</v>
      </c>
      <c r="DF106" s="443">
        <v>944.30000000000018</v>
      </c>
      <c r="DG106" s="443">
        <v>1384.5750000000005</v>
      </c>
      <c r="DH106" s="50">
        <v>1097.1999999999989</v>
      </c>
      <c r="DI106" s="408"/>
      <c r="DJ106" s="443">
        <v>166.07500000000005</v>
      </c>
      <c r="DK106" s="443">
        <v>110.30000000000018</v>
      </c>
      <c r="DL106" s="443">
        <v>256.57500000000164</v>
      </c>
      <c r="DM106" s="50">
        <v>797.29999999999745</v>
      </c>
      <c r="DN106" s="408"/>
      <c r="DO106" s="50">
        <v>0</v>
      </c>
      <c r="DP106" s="50">
        <v>276.89999999999964</v>
      </c>
      <c r="DQ106" s="50">
        <v>290.32500000000027</v>
      </c>
      <c r="DR106" s="50">
        <v>548.60000000000036</v>
      </c>
      <c r="DS106" s="408"/>
      <c r="DT106" s="50">
        <v>954.0750000000005</v>
      </c>
      <c r="DU106" s="50">
        <v>1773.9499999999953</v>
      </c>
      <c r="DV106" s="50">
        <v>2155.3875000000344</v>
      </c>
      <c r="DW106" s="50">
        <v>3949.3000000000047</v>
      </c>
      <c r="DX106" s="408"/>
      <c r="DY106" s="50">
        <v>0</v>
      </c>
      <c r="DZ106" s="443">
        <v>76</v>
      </c>
      <c r="EA106" s="443">
        <v>187.72499999999809</v>
      </c>
      <c r="EB106" s="50">
        <v>144.00000000000364</v>
      </c>
      <c r="EC106" s="408"/>
      <c r="ED106" s="50">
        <v>116.67500000000041</v>
      </c>
      <c r="EE106" s="50">
        <v>51.549999999997453</v>
      </c>
      <c r="EF106" s="50">
        <v>121.12499999999864</v>
      </c>
      <c r="EG106" s="50">
        <v>293.69999999999709</v>
      </c>
      <c r="EH106" s="408"/>
      <c r="EI106" s="50">
        <v>143.85000000000036</v>
      </c>
      <c r="EJ106" s="50">
        <v>87.749999999994543</v>
      </c>
      <c r="EK106" s="50">
        <v>0</v>
      </c>
      <c r="EL106" s="50">
        <v>235</v>
      </c>
      <c r="EM106" s="408"/>
      <c r="EN106" s="50">
        <v>0</v>
      </c>
      <c r="EO106" s="50">
        <v>0</v>
      </c>
      <c r="EP106" s="50">
        <v>89.999999999998636</v>
      </c>
      <c r="EQ106" s="50">
        <v>130.69999999999709</v>
      </c>
      <c r="ER106" s="408"/>
      <c r="ES106" s="50">
        <v>308.97500000002537</v>
      </c>
      <c r="ET106" s="50">
        <v>1120.7000000001008</v>
      </c>
      <c r="EU106" s="50">
        <v>1551.8250000000003</v>
      </c>
      <c r="EV106" s="50">
        <v>1899.8999999999978</v>
      </c>
      <c r="EW106" s="408"/>
      <c r="EX106" s="443">
        <v>32.999999999999773</v>
      </c>
      <c r="EY106" s="443">
        <v>103.79999999999745</v>
      </c>
      <c r="EZ106" s="443">
        <v>111.37499999999864</v>
      </c>
      <c r="FA106" s="50">
        <v>27.299999999999272</v>
      </c>
      <c r="FB106" s="408"/>
      <c r="FC106" s="50">
        <v>0</v>
      </c>
      <c r="FD106" s="50">
        <v>0</v>
      </c>
      <c r="FE106" s="50">
        <v>93.374999999998636</v>
      </c>
      <c r="FF106" s="50">
        <v>74.3</v>
      </c>
      <c r="FG106" s="408"/>
      <c r="FH106" s="50">
        <v>0</v>
      </c>
      <c r="FI106" s="50">
        <v>0</v>
      </c>
      <c r="FJ106" s="50">
        <v>270.67500000000109</v>
      </c>
      <c r="FK106" s="50">
        <v>194.10000000000218</v>
      </c>
      <c r="FL106" s="408"/>
      <c r="FM106" s="443">
        <v>69.075000000000045</v>
      </c>
      <c r="FN106" s="443">
        <v>184.75000000000182</v>
      </c>
      <c r="FO106" s="443">
        <v>290.24999999999454</v>
      </c>
      <c r="FP106" s="50">
        <v>465</v>
      </c>
      <c r="FQ106" s="408"/>
      <c r="FR106" s="50">
        <v>0</v>
      </c>
      <c r="FS106" s="50">
        <v>0</v>
      </c>
      <c r="FT106" s="50">
        <v>0</v>
      </c>
      <c r="FU106" s="50">
        <v>59.400000000005093</v>
      </c>
      <c r="FV106" s="408"/>
      <c r="FW106" s="474">
        <v>274.12500000000136</v>
      </c>
      <c r="FX106" s="474">
        <v>708.80000000001019</v>
      </c>
      <c r="FY106" s="474">
        <v>829.79999999998199</v>
      </c>
      <c r="FZ106" s="50">
        <v>1327.7999999999984</v>
      </c>
      <c r="GA106" s="408"/>
      <c r="GB106" s="50">
        <v>70.000000000001819</v>
      </c>
      <c r="GC106" s="50">
        <v>134.00000000000364</v>
      </c>
      <c r="GD106" s="50">
        <v>195.375</v>
      </c>
      <c r="GE106" s="50">
        <v>390.5</v>
      </c>
      <c r="GF106" s="408"/>
      <c r="GG106" s="50">
        <v>0</v>
      </c>
      <c r="GH106" s="50">
        <v>691.899999999996</v>
      </c>
      <c r="GI106" s="50">
        <v>0</v>
      </c>
      <c r="GJ106" s="50">
        <v>0</v>
      </c>
      <c r="GK106" s="408"/>
      <c r="GL106" s="39"/>
      <c r="GN106" s="1"/>
      <c r="GO106" s="37"/>
      <c r="GU106" s="9"/>
      <c r="HD106" s="9"/>
      <c r="HM106" s="9"/>
      <c r="HV106" s="9"/>
      <c r="IE106" s="9"/>
      <c r="IN106" s="9"/>
      <c r="IW106" s="9"/>
      <c r="JF106" s="9"/>
      <c r="JO106" s="9"/>
      <c r="JX106" s="9"/>
      <c r="KG106" s="9"/>
      <c r="KP106" s="9"/>
      <c r="LQ106" s="9"/>
      <c r="LZ106" s="9"/>
      <c r="MI106" s="9"/>
      <c r="MR106" s="9"/>
      <c r="NA106" s="9"/>
      <c r="NJ106" s="9"/>
      <c r="NL106" s="9"/>
      <c r="NN106" s="9"/>
      <c r="NP106" s="9"/>
    </row>
    <row r="107" spans="1:380" ht="18">
      <c r="A107" s="41" t="s">
        <v>33</v>
      </c>
      <c r="B107" s="46">
        <f>SUM(D107:ZZ107)</f>
        <v>58643.800000000017</v>
      </c>
      <c r="C107" s="42"/>
      <c r="D107" s="50">
        <v>0</v>
      </c>
      <c r="E107" s="50">
        <v>0</v>
      </c>
      <c r="F107" s="50">
        <v>203.32500000000002</v>
      </c>
      <c r="G107" s="50">
        <v>545.30000000000007</v>
      </c>
      <c r="H107" s="408"/>
      <c r="I107" s="50">
        <v>32.224999999999994</v>
      </c>
      <c r="J107" s="50">
        <v>0</v>
      </c>
      <c r="K107" s="50">
        <v>0</v>
      </c>
      <c r="L107" s="50">
        <v>323.8</v>
      </c>
      <c r="M107" s="408"/>
      <c r="N107" s="50">
        <v>147.25000000000011</v>
      </c>
      <c r="O107" s="50">
        <v>322.64999999999998</v>
      </c>
      <c r="P107" s="50">
        <v>488.7750000000002</v>
      </c>
      <c r="Q107" s="50">
        <v>866.19999999999891</v>
      </c>
      <c r="R107" s="408"/>
      <c r="S107" s="396">
        <v>28.875</v>
      </c>
      <c r="T107" s="50">
        <v>183.24999999999989</v>
      </c>
      <c r="U107" s="438">
        <v>135.00000000000034</v>
      </c>
      <c r="V107" s="50">
        <v>231.7999999999995</v>
      </c>
      <c r="W107" s="408"/>
      <c r="X107" s="50">
        <v>51</v>
      </c>
      <c r="Y107" s="50">
        <v>374.70000000000005</v>
      </c>
      <c r="Z107" s="50">
        <v>300.30000000000007</v>
      </c>
      <c r="AA107" s="50">
        <v>252.599999999999</v>
      </c>
      <c r="AB107" s="408"/>
      <c r="AC107" s="50">
        <v>91.25</v>
      </c>
      <c r="AD107" s="50">
        <v>238.84999999999991</v>
      </c>
      <c r="AE107" s="50">
        <v>671.02499999999952</v>
      </c>
      <c r="AF107" s="50">
        <v>819.19999999999891</v>
      </c>
      <c r="AG107" s="408"/>
      <c r="AH107" s="50">
        <v>212.97499999999968</v>
      </c>
      <c r="AI107" s="50">
        <v>541.34999999999968</v>
      </c>
      <c r="AJ107" s="50">
        <v>995.17500000000075</v>
      </c>
      <c r="AK107" s="50">
        <v>565.00000000000091</v>
      </c>
      <c r="AL107" s="408"/>
      <c r="AM107" s="396">
        <v>125.85000000000002</v>
      </c>
      <c r="AN107" s="396">
        <v>275.95000000000073</v>
      </c>
      <c r="AO107" s="396">
        <v>188.40000000000123</v>
      </c>
      <c r="AP107" s="50">
        <v>479.00000000000182</v>
      </c>
      <c r="AQ107" s="408"/>
      <c r="AR107" s="50">
        <v>28.124999999999091</v>
      </c>
      <c r="AS107" s="50">
        <v>260.80000000000064</v>
      </c>
      <c r="AT107" s="50">
        <v>291.67500000000109</v>
      </c>
      <c r="AU107" s="50">
        <v>265.39999999999998</v>
      </c>
      <c r="AV107" s="408"/>
      <c r="AW107" s="50">
        <v>0</v>
      </c>
      <c r="AX107" s="50">
        <v>128.45000000000027</v>
      </c>
      <c r="AY107" s="50">
        <v>323.09999999999945</v>
      </c>
      <c r="AZ107" s="50">
        <v>893.49999999999909</v>
      </c>
      <c r="BA107" s="408"/>
      <c r="BB107" s="50">
        <v>0</v>
      </c>
      <c r="BC107" s="50">
        <v>81.950000000000728</v>
      </c>
      <c r="BD107" s="50">
        <v>119.10000000000082</v>
      </c>
      <c r="BE107" s="50">
        <v>445.5</v>
      </c>
      <c r="BF107" s="408"/>
      <c r="BG107" s="50">
        <v>45.499999999999091</v>
      </c>
      <c r="BH107" s="50">
        <v>85.700000000000273</v>
      </c>
      <c r="BI107" s="50">
        <v>143.02499999999986</v>
      </c>
      <c r="BJ107" s="50">
        <v>285.5</v>
      </c>
      <c r="BK107" s="408"/>
      <c r="BL107" s="50">
        <v>0</v>
      </c>
      <c r="BM107" s="50">
        <v>3.0000000000004547</v>
      </c>
      <c r="BN107" s="50">
        <v>134.99999999999932</v>
      </c>
      <c r="BO107" s="50">
        <v>111</v>
      </c>
      <c r="BP107" s="408"/>
      <c r="BQ107" s="50">
        <v>41.074999999998909</v>
      </c>
      <c r="BR107" s="50">
        <v>166.50000000000045</v>
      </c>
      <c r="BS107" s="50">
        <v>155.25</v>
      </c>
      <c r="BT107" s="50">
        <v>436.30000000000109</v>
      </c>
      <c r="BU107" s="408"/>
      <c r="BV107" s="50">
        <v>0</v>
      </c>
      <c r="BW107" s="50">
        <v>484.75000000000045</v>
      </c>
      <c r="BX107" s="50">
        <v>588.2250000000015</v>
      </c>
      <c r="BY107" s="50">
        <v>384.89999999999964</v>
      </c>
      <c r="BZ107" s="408"/>
      <c r="CA107" s="50">
        <v>0</v>
      </c>
      <c r="CB107" s="50">
        <v>94.25</v>
      </c>
      <c r="CC107" s="50">
        <v>116.40000000000055</v>
      </c>
      <c r="CD107" s="50">
        <v>302.89999999999873</v>
      </c>
      <c r="CE107" s="408"/>
      <c r="CF107" s="50">
        <v>0</v>
      </c>
      <c r="CG107" s="50">
        <v>218.74999999999955</v>
      </c>
      <c r="CH107" s="50">
        <v>36.225000000000136</v>
      </c>
      <c r="CI107" s="50">
        <v>458.5</v>
      </c>
      <c r="CJ107" s="408"/>
      <c r="CK107" s="50">
        <v>41.049999999999272</v>
      </c>
      <c r="CL107" s="50">
        <v>242.04999999999973</v>
      </c>
      <c r="CM107" s="50">
        <v>253.87500000000068</v>
      </c>
      <c r="CN107" s="50">
        <v>289.8</v>
      </c>
      <c r="CO107" s="408"/>
      <c r="CP107" s="443">
        <v>118.34999999999945</v>
      </c>
      <c r="CQ107" s="443">
        <v>226.55000000000109</v>
      </c>
      <c r="CR107" s="443">
        <v>337.27500000000055</v>
      </c>
      <c r="CS107" s="50">
        <v>495.10000000000036</v>
      </c>
      <c r="CT107" s="408"/>
      <c r="CU107" s="50">
        <v>0</v>
      </c>
      <c r="CV107" s="50">
        <v>152.27500000000055</v>
      </c>
      <c r="CW107" s="50">
        <v>427.83749999999782</v>
      </c>
      <c r="CX107" s="50">
        <v>664.20000000000073</v>
      </c>
      <c r="CY107" s="408"/>
      <c r="CZ107" s="50">
        <v>0</v>
      </c>
      <c r="DA107" s="50">
        <v>143.50000000000364</v>
      </c>
      <c r="DB107" s="50">
        <v>160.64999999999918</v>
      </c>
      <c r="DC107" s="50">
        <v>126</v>
      </c>
      <c r="DD107" s="408"/>
      <c r="DE107" s="443">
        <v>351.349999999999</v>
      </c>
      <c r="DF107" s="443">
        <v>1535.3500000000004</v>
      </c>
      <c r="DG107" s="443">
        <v>2065.7249999999995</v>
      </c>
      <c r="DH107" s="50">
        <v>2308.3000000000011</v>
      </c>
      <c r="DI107" s="408"/>
      <c r="DJ107" s="443">
        <v>225.77500000000009</v>
      </c>
      <c r="DK107" s="443">
        <v>271.69999999999982</v>
      </c>
      <c r="DL107" s="443">
        <v>634.05000000000246</v>
      </c>
      <c r="DM107" s="50">
        <v>780.20000000000255</v>
      </c>
      <c r="DN107" s="408"/>
      <c r="DO107" s="50">
        <v>0</v>
      </c>
      <c r="DP107" s="50">
        <v>267.49999999999909</v>
      </c>
      <c r="DQ107" s="50">
        <v>532.72500000000355</v>
      </c>
      <c r="DR107" s="50">
        <v>771.20000000000255</v>
      </c>
      <c r="DS107" s="408"/>
      <c r="DT107" s="50">
        <v>918.64999999999873</v>
      </c>
      <c r="DU107" s="50">
        <v>2081.6499999999987</v>
      </c>
      <c r="DV107" s="50">
        <v>3472.1999999999975</v>
      </c>
      <c r="DW107" s="50">
        <v>3534.7999999999975</v>
      </c>
      <c r="DX107" s="408"/>
      <c r="DY107" s="50">
        <v>0</v>
      </c>
      <c r="DZ107" s="443">
        <v>99.600000000002183</v>
      </c>
      <c r="EA107" s="443">
        <v>210.07499999999891</v>
      </c>
      <c r="EB107" s="50">
        <v>246.59999999999491</v>
      </c>
      <c r="EC107" s="408"/>
      <c r="ED107" s="50">
        <v>118.75000000000011</v>
      </c>
      <c r="EE107" s="50">
        <v>49.600000000002183</v>
      </c>
      <c r="EF107" s="50">
        <v>404.99999999999727</v>
      </c>
      <c r="EG107" s="50">
        <v>340.39999999999054</v>
      </c>
      <c r="EH107" s="408"/>
      <c r="EI107" s="50">
        <v>31.724999999999454</v>
      </c>
      <c r="EJ107" s="50">
        <v>79.799999999999272</v>
      </c>
      <c r="EK107" s="50">
        <v>0</v>
      </c>
      <c r="EL107" s="50">
        <v>299.29999999999563</v>
      </c>
      <c r="EM107" s="408"/>
      <c r="EN107" s="50">
        <v>0</v>
      </c>
      <c r="EO107" s="50">
        <v>0</v>
      </c>
      <c r="EP107" s="50">
        <v>150.22499999999673</v>
      </c>
      <c r="EQ107" s="50">
        <v>172.89999999999418</v>
      </c>
      <c r="ER107" s="408"/>
      <c r="ES107" s="50">
        <v>690.92499999998472</v>
      </c>
      <c r="ET107" s="50">
        <v>1623.7500000000637</v>
      </c>
      <c r="EU107" s="50">
        <v>3462.7874999999995</v>
      </c>
      <c r="EV107" s="50">
        <v>3181.2000000000007</v>
      </c>
      <c r="EW107" s="408"/>
      <c r="EX107" s="443">
        <v>8.9999999999997726</v>
      </c>
      <c r="EY107" s="443">
        <v>75</v>
      </c>
      <c r="EZ107" s="443">
        <v>119.69999999999891</v>
      </c>
      <c r="FA107" s="50">
        <v>92.399999999997817</v>
      </c>
      <c r="FB107" s="408"/>
      <c r="FC107" s="50">
        <v>0</v>
      </c>
      <c r="FD107" s="50">
        <v>0</v>
      </c>
      <c r="FE107" s="50">
        <v>78.974999999999454</v>
      </c>
      <c r="FF107" s="50">
        <v>382.3</v>
      </c>
      <c r="FG107" s="408"/>
      <c r="FH107" s="50">
        <v>0</v>
      </c>
      <c r="FI107" s="50">
        <v>0</v>
      </c>
      <c r="FJ107" s="50">
        <v>351.15000000000055</v>
      </c>
      <c r="FK107" s="50">
        <v>214.49999999999636</v>
      </c>
      <c r="FL107" s="408"/>
      <c r="FM107" s="443">
        <v>80.299999999999727</v>
      </c>
      <c r="FN107" s="443">
        <v>258.20000000000073</v>
      </c>
      <c r="FO107" s="443">
        <v>351.37499999999727</v>
      </c>
      <c r="FP107" s="50">
        <v>515</v>
      </c>
      <c r="FQ107" s="408"/>
      <c r="FR107" s="50">
        <v>0</v>
      </c>
      <c r="FS107" s="50">
        <v>0</v>
      </c>
      <c r="FT107" s="50">
        <v>0</v>
      </c>
      <c r="FU107" s="50">
        <v>430.70000000000073</v>
      </c>
      <c r="FV107" s="408"/>
      <c r="FW107" s="474">
        <v>305.09999999999809</v>
      </c>
      <c r="FX107" s="474">
        <v>569.25000000000182</v>
      </c>
      <c r="FY107" s="474">
        <v>742.72499999999673</v>
      </c>
      <c r="FZ107" s="50">
        <v>1065.9000000000051</v>
      </c>
      <c r="GA107" s="408"/>
      <c r="GB107" s="50">
        <v>78.999999999998181</v>
      </c>
      <c r="GC107" s="50">
        <v>114.00000000000364</v>
      </c>
      <c r="GD107" s="50">
        <v>244.87500000000819</v>
      </c>
      <c r="GE107" s="50">
        <v>413.5</v>
      </c>
      <c r="GF107" s="408"/>
      <c r="GG107" s="50">
        <v>0</v>
      </c>
      <c r="GH107" s="50">
        <v>737.09999999999673</v>
      </c>
      <c r="GI107" s="50">
        <v>0</v>
      </c>
      <c r="GJ107" s="50">
        <v>0</v>
      </c>
      <c r="GK107" s="408"/>
      <c r="GL107" s="39"/>
      <c r="GN107" s="1"/>
      <c r="GO107" s="37"/>
      <c r="GU107" s="9"/>
      <c r="HD107" s="9"/>
      <c r="HM107" s="9"/>
      <c r="HV107" s="9"/>
      <c r="IE107" s="9"/>
      <c r="IN107" s="9"/>
      <c r="IW107" s="9"/>
      <c r="JF107" s="9"/>
      <c r="JO107" s="9"/>
      <c r="JX107" s="9"/>
      <c r="KG107" s="9"/>
      <c r="KP107" s="9"/>
      <c r="LQ107" s="9"/>
      <c r="LZ107" s="9"/>
      <c r="MI107" s="9"/>
      <c r="MR107" s="9"/>
      <c r="NA107" s="9"/>
      <c r="NJ107" s="9"/>
      <c r="NL107" s="9"/>
      <c r="NN107" s="9"/>
      <c r="NP107" s="9"/>
    </row>
    <row r="108" spans="1:380" ht="18">
      <c r="A108" s="41" t="s">
        <v>37</v>
      </c>
      <c r="B108" s="46">
        <f>SUM(D108:ZZ108)</f>
        <v>60148.702499999956</v>
      </c>
      <c r="C108" s="42"/>
      <c r="D108" s="50">
        <v>0</v>
      </c>
      <c r="E108" s="50">
        <v>0</v>
      </c>
      <c r="F108" s="50">
        <v>458.55000000000007</v>
      </c>
      <c r="G108" s="50">
        <v>219.9</v>
      </c>
      <c r="H108" s="408"/>
      <c r="I108" s="50">
        <v>25.25</v>
      </c>
      <c r="J108" s="50">
        <v>0</v>
      </c>
      <c r="K108" s="50">
        <v>0</v>
      </c>
      <c r="L108" s="50">
        <v>159.89999999999975</v>
      </c>
      <c r="M108" s="408"/>
      <c r="N108" s="50">
        <v>121.99999999999989</v>
      </c>
      <c r="O108" s="50">
        <v>386.65000000000009</v>
      </c>
      <c r="P108" s="50">
        <v>486.52499999999998</v>
      </c>
      <c r="Q108" s="50">
        <v>949.60000000000036</v>
      </c>
      <c r="R108" s="408"/>
      <c r="S108" s="396">
        <v>61.874999999999886</v>
      </c>
      <c r="T108" s="50">
        <v>104.05000000000007</v>
      </c>
      <c r="U108" s="438">
        <v>143.62499999999983</v>
      </c>
      <c r="V108" s="50">
        <v>227.90000000000032</v>
      </c>
      <c r="W108" s="408"/>
      <c r="X108" s="50">
        <v>28.575000000000159</v>
      </c>
      <c r="Y108" s="50">
        <v>375</v>
      </c>
      <c r="Z108" s="50">
        <v>255.2999999999999</v>
      </c>
      <c r="AA108" s="50">
        <v>226.50000000000091</v>
      </c>
      <c r="AB108" s="408"/>
      <c r="AC108" s="50">
        <v>76.350000000000023</v>
      </c>
      <c r="AD108" s="50">
        <v>363.49999999999977</v>
      </c>
      <c r="AE108" s="50">
        <v>727.65000000000055</v>
      </c>
      <c r="AF108" s="50">
        <v>1058.9000000000015</v>
      </c>
      <c r="AG108" s="408"/>
      <c r="AH108" s="50">
        <v>170.32499999999959</v>
      </c>
      <c r="AI108" s="50">
        <v>654.79999999999995</v>
      </c>
      <c r="AJ108" s="50">
        <v>794.17500000000075</v>
      </c>
      <c r="AK108" s="50">
        <v>933.80000000000018</v>
      </c>
      <c r="AL108" s="408"/>
      <c r="AM108" s="396">
        <v>78.375000000000114</v>
      </c>
      <c r="AN108" s="396">
        <v>231.45000000000073</v>
      </c>
      <c r="AO108" s="396">
        <v>223.42500000000041</v>
      </c>
      <c r="AP108" s="50">
        <v>456.90000000000146</v>
      </c>
      <c r="AQ108" s="408"/>
      <c r="AR108" s="50">
        <v>17.475000000000819</v>
      </c>
      <c r="AS108" s="50">
        <v>190.10000000000036</v>
      </c>
      <c r="AT108" s="50">
        <v>186.14999999999986</v>
      </c>
      <c r="AU108" s="50">
        <v>211</v>
      </c>
      <c r="AV108" s="408"/>
      <c r="AW108" s="50">
        <v>0</v>
      </c>
      <c r="AX108" s="50">
        <v>172.85000000000127</v>
      </c>
      <c r="AY108" s="50">
        <v>476.88749999999959</v>
      </c>
      <c r="AZ108" s="50">
        <v>796.20000000000164</v>
      </c>
      <c r="BA108" s="408"/>
      <c r="BB108" s="50">
        <v>0</v>
      </c>
      <c r="BC108" s="50">
        <v>124.70000000000118</v>
      </c>
      <c r="BD108" s="50">
        <v>127.95000000000027</v>
      </c>
      <c r="BE108" s="50">
        <v>526.9</v>
      </c>
      <c r="BF108" s="408"/>
      <c r="BG108" s="50">
        <v>73.5</v>
      </c>
      <c r="BH108" s="50">
        <v>95.250000000001364</v>
      </c>
      <c r="BI108" s="50">
        <v>126.14999999999986</v>
      </c>
      <c r="BJ108" s="50">
        <v>246.6</v>
      </c>
      <c r="BK108" s="408"/>
      <c r="BL108" s="50">
        <v>0</v>
      </c>
      <c r="BM108" s="50">
        <v>87.950000000001182</v>
      </c>
      <c r="BN108" s="50">
        <v>135</v>
      </c>
      <c r="BO108" s="50">
        <v>141.6</v>
      </c>
      <c r="BP108" s="408"/>
      <c r="BQ108" s="50">
        <v>88.100000000000364</v>
      </c>
      <c r="BR108" s="50">
        <v>178.35000000000036</v>
      </c>
      <c r="BS108" s="50">
        <v>151.875</v>
      </c>
      <c r="BT108" s="50">
        <v>495.00000000000182</v>
      </c>
      <c r="BU108" s="408"/>
      <c r="BV108" s="50">
        <v>0</v>
      </c>
      <c r="BW108" s="50">
        <v>454.14999999999964</v>
      </c>
      <c r="BX108" s="50">
        <v>475.19999999999959</v>
      </c>
      <c r="BY108" s="50">
        <v>663</v>
      </c>
      <c r="BZ108" s="408"/>
      <c r="CA108" s="50">
        <v>0</v>
      </c>
      <c r="CB108" s="50">
        <v>129.54999999999745</v>
      </c>
      <c r="CC108" s="50">
        <v>122.32499999999891</v>
      </c>
      <c r="CD108" s="50">
        <v>353.69999999999891</v>
      </c>
      <c r="CE108" s="408"/>
      <c r="CF108" s="50">
        <v>0</v>
      </c>
      <c r="CG108" s="50">
        <v>190.34999999999945</v>
      </c>
      <c r="CH108" s="50">
        <v>116.24999999999864</v>
      </c>
      <c r="CI108" s="50">
        <v>369.49999999999636</v>
      </c>
      <c r="CJ108" s="408"/>
      <c r="CK108" s="50">
        <v>54.625</v>
      </c>
      <c r="CL108" s="50">
        <v>230.99999999999909</v>
      </c>
      <c r="CM108" s="50">
        <v>50.174999999998363</v>
      </c>
      <c r="CN108" s="50">
        <v>333.8</v>
      </c>
      <c r="CO108" s="408"/>
      <c r="CP108" s="443">
        <v>134.32499999999982</v>
      </c>
      <c r="CQ108" s="443">
        <v>274.09999999999764</v>
      </c>
      <c r="CR108" s="443">
        <v>285.75</v>
      </c>
      <c r="CS108" s="50">
        <v>400.69999999999709</v>
      </c>
      <c r="CT108" s="408"/>
      <c r="CU108" s="50">
        <v>0</v>
      </c>
      <c r="CV108" s="50">
        <v>123.44999999999982</v>
      </c>
      <c r="CW108" s="50">
        <v>306.97500000000014</v>
      </c>
      <c r="CX108" s="50">
        <v>824.19999999999709</v>
      </c>
      <c r="CY108" s="408"/>
      <c r="CZ108" s="50">
        <v>0</v>
      </c>
      <c r="DA108" s="50">
        <v>142.49999999999818</v>
      </c>
      <c r="DB108" s="50">
        <v>29.25</v>
      </c>
      <c r="DC108" s="50">
        <v>36</v>
      </c>
      <c r="DD108" s="408"/>
      <c r="DE108" s="443">
        <v>222.57500000000027</v>
      </c>
      <c r="DF108" s="443">
        <v>1896.7249999999995</v>
      </c>
      <c r="DG108" s="443">
        <v>2454.8249999999998</v>
      </c>
      <c r="DH108" s="50">
        <v>2375.6999999999989</v>
      </c>
      <c r="DI108" s="408"/>
      <c r="DJ108" s="443">
        <v>208.54999999999995</v>
      </c>
      <c r="DK108" s="443">
        <v>213.44999999999891</v>
      </c>
      <c r="DL108" s="443">
        <v>670.27500000000191</v>
      </c>
      <c r="DM108" s="50">
        <v>680.30000000000109</v>
      </c>
      <c r="DN108" s="408"/>
      <c r="DO108" s="50">
        <v>0</v>
      </c>
      <c r="DP108" s="50">
        <v>117.05250000000069</v>
      </c>
      <c r="DQ108" s="50">
        <v>205.87499999999864</v>
      </c>
      <c r="DR108" s="50">
        <v>887.09999999999854</v>
      </c>
      <c r="DS108" s="408"/>
      <c r="DT108" s="50">
        <v>840.52500000000009</v>
      </c>
      <c r="DU108" s="50">
        <v>1566.2000000000053</v>
      </c>
      <c r="DV108" s="50">
        <v>2861.5499999999533</v>
      </c>
      <c r="DW108" s="50">
        <v>4378.6999999999935</v>
      </c>
      <c r="DX108" s="408"/>
      <c r="DY108" s="50">
        <v>0</v>
      </c>
      <c r="DZ108" s="443">
        <v>70.850000000000364</v>
      </c>
      <c r="EA108" s="443">
        <v>187.87500000000523</v>
      </c>
      <c r="EB108" s="50">
        <v>362.69999999998981</v>
      </c>
      <c r="EC108" s="408"/>
      <c r="ED108" s="50">
        <v>104.45000000000005</v>
      </c>
      <c r="EE108" s="50">
        <v>176.40000000000327</v>
      </c>
      <c r="EF108" s="50">
        <v>429.45000000000709</v>
      </c>
      <c r="EG108" s="50">
        <v>251.49999999998909</v>
      </c>
      <c r="EH108" s="408"/>
      <c r="EI108" s="50">
        <v>88</v>
      </c>
      <c r="EJ108" s="50">
        <v>140.89999999999964</v>
      </c>
      <c r="EK108" s="50">
        <v>0</v>
      </c>
      <c r="EL108" s="50">
        <v>388.89999999999054</v>
      </c>
      <c r="EM108" s="408"/>
      <c r="EN108" s="50">
        <v>0</v>
      </c>
      <c r="EO108" s="50">
        <v>0</v>
      </c>
      <c r="EP108" s="50">
        <v>197.62500000000273</v>
      </c>
      <c r="EQ108" s="50">
        <v>77.999999999989086</v>
      </c>
      <c r="ER108" s="408"/>
      <c r="ES108" s="50">
        <v>659.34999999999945</v>
      </c>
      <c r="ET108" s="50">
        <v>1515.3499999999367</v>
      </c>
      <c r="EU108" s="50">
        <v>3623.0999999999995</v>
      </c>
      <c r="EV108" s="50">
        <v>4290.1999999999935</v>
      </c>
      <c r="EW108" s="408"/>
      <c r="EX108" s="443">
        <v>0</v>
      </c>
      <c r="EY108" s="443">
        <v>116.5</v>
      </c>
      <c r="EZ108" s="443">
        <v>148.875</v>
      </c>
      <c r="FA108" s="50">
        <v>13.499999999992724</v>
      </c>
      <c r="FB108" s="408"/>
      <c r="FC108" s="50">
        <v>0</v>
      </c>
      <c r="FD108" s="50">
        <v>0</v>
      </c>
      <c r="FE108" s="50">
        <v>251.40000000000327</v>
      </c>
      <c r="FF108" s="50">
        <v>257.10000000000002</v>
      </c>
      <c r="FG108" s="408"/>
      <c r="FH108" s="50">
        <v>0</v>
      </c>
      <c r="FI108" s="50">
        <v>0</v>
      </c>
      <c r="FJ108" s="50">
        <v>509.36250000000382</v>
      </c>
      <c r="FK108" s="50">
        <v>290.299999999992</v>
      </c>
      <c r="FL108" s="408"/>
      <c r="FM108" s="443">
        <v>98.250000000000114</v>
      </c>
      <c r="FN108" s="443">
        <v>288.59999999999491</v>
      </c>
      <c r="FO108" s="443">
        <v>288.37500000000546</v>
      </c>
      <c r="FP108" s="50">
        <v>770.69999999999993</v>
      </c>
      <c r="FQ108" s="408"/>
      <c r="FR108" s="50">
        <v>0</v>
      </c>
      <c r="FS108" s="50">
        <v>0</v>
      </c>
      <c r="FT108" s="50">
        <v>0</v>
      </c>
      <c r="FU108" s="50">
        <v>402.70000000000073</v>
      </c>
      <c r="FV108" s="408"/>
      <c r="FW108" s="474">
        <v>213.87499999999955</v>
      </c>
      <c r="FX108" s="474">
        <v>451.24999999999636</v>
      </c>
      <c r="FY108" s="474">
        <v>787.87500000002183</v>
      </c>
      <c r="FZ108" s="50">
        <v>966.50000000009527</v>
      </c>
      <c r="GA108" s="408"/>
      <c r="GB108" s="50">
        <v>69.625000000000909</v>
      </c>
      <c r="GC108" s="50">
        <v>147.24999999999636</v>
      </c>
      <c r="GD108" s="50">
        <v>233.99999999999727</v>
      </c>
      <c r="GE108" s="50">
        <v>371.5</v>
      </c>
      <c r="GF108" s="408"/>
      <c r="GG108" s="50">
        <v>0</v>
      </c>
      <c r="GH108" s="50">
        <v>575.80000000000291</v>
      </c>
      <c r="GI108" s="50">
        <v>0</v>
      </c>
      <c r="GJ108" s="50">
        <v>0</v>
      </c>
      <c r="GK108" s="408"/>
      <c r="GL108" s="39"/>
      <c r="GN108" s="1"/>
      <c r="GO108" s="37"/>
      <c r="GU108" s="9"/>
      <c r="HD108" s="9"/>
      <c r="HM108" s="9"/>
      <c r="HV108" s="9"/>
      <c r="IE108" s="9"/>
      <c r="IN108" s="9"/>
      <c r="IW108" s="9"/>
      <c r="JF108" s="9"/>
      <c r="JO108" s="9"/>
      <c r="JX108" s="9"/>
      <c r="KG108" s="9"/>
      <c r="KP108" s="9"/>
      <c r="LQ108" s="9"/>
      <c r="LZ108" s="9"/>
      <c r="MI108" s="9"/>
      <c r="MR108" s="9"/>
      <c r="NA108" s="9"/>
      <c r="NJ108" s="9"/>
      <c r="NL108" s="9"/>
      <c r="NN108" s="9"/>
      <c r="NP108" s="9"/>
    </row>
    <row r="109" spans="1:380" ht="18">
      <c r="A109" s="39" t="s">
        <v>143</v>
      </c>
      <c r="B109" s="46">
        <f>SUM(D109:ZZ109)</f>
        <v>58252.887500000099</v>
      </c>
      <c r="C109" s="42"/>
      <c r="D109" s="50">
        <v>0</v>
      </c>
      <c r="E109" s="50">
        <v>0</v>
      </c>
      <c r="F109" s="50">
        <v>295.2</v>
      </c>
      <c r="G109" s="50">
        <v>438.25</v>
      </c>
      <c r="H109" s="408"/>
      <c r="I109" s="50">
        <v>13.75</v>
      </c>
      <c r="J109" s="50">
        <v>0</v>
      </c>
      <c r="K109" s="50">
        <v>0</v>
      </c>
      <c r="L109" s="50">
        <v>241.50000000000023</v>
      </c>
      <c r="M109" s="408"/>
      <c r="N109" s="50">
        <v>77.699999999999932</v>
      </c>
      <c r="O109" s="50">
        <v>276.70000000000005</v>
      </c>
      <c r="P109" s="50">
        <v>464.47500000000002</v>
      </c>
      <c r="Q109" s="50">
        <v>412.89999999999918</v>
      </c>
      <c r="R109" s="408"/>
      <c r="S109" s="396">
        <v>52.349999999999966</v>
      </c>
      <c r="T109" s="50">
        <v>65.050000000000068</v>
      </c>
      <c r="U109" s="438">
        <v>150.07500000000095</v>
      </c>
      <c r="V109" s="50">
        <v>149.30000000000041</v>
      </c>
      <c r="W109" s="408"/>
      <c r="X109" s="50">
        <v>103.2249999999998</v>
      </c>
      <c r="Y109" s="50">
        <v>331.70000000000005</v>
      </c>
      <c r="Z109" s="50">
        <v>211.80000000000041</v>
      </c>
      <c r="AA109" s="50">
        <v>303.29999999999927</v>
      </c>
      <c r="AB109" s="408"/>
      <c r="AC109" s="50">
        <v>253.02500000000003</v>
      </c>
      <c r="AD109" s="50">
        <v>282.14999999999986</v>
      </c>
      <c r="AE109" s="50">
        <v>587.25000000000068</v>
      </c>
      <c r="AF109" s="50">
        <v>887.59999999999854</v>
      </c>
      <c r="AG109" s="408"/>
      <c r="AH109" s="50">
        <v>70.712499999999636</v>
      </c>
      <c r="AI109" s="50">
        <v>533.24999999999977</v>
      </c>
      <c r="AJ109" s="50">
        <v>942.15000000000009</v>
      </c>
      <c r="AK109" s="50">
        <v>545.29999999999836</v>
      </c>
      <c r="AL109" s="408"/>
      <c r="AM109" s="396">
        <v>155.35000000000014</v>
      </c>
      <c r="AN109" s="396">
        <v>227.09999999999991</v>
      </c>
      <c r="AO109" s="396">
        <v>326.70000000000027</v>
      </c>
      <c r="AP109" s="50">
        <v>432.59999999999854</v>
      </c>
      <c r="AQ109" s="408"/>
      <c r="AR109" s="50">
        <v>7.4999999999990905</v>
      </c>
      <c r="AS109" s="50">
        <v>93.749999999999545</v>
      </c>
      <c r="AT109" s="50">
        <v>233.47500000000014</v>
      </c>
      <c r="AU109" s="50">
        <v>336</v>
      </c>
      <c r="AV109" s="408"/>
      <c r="AW109" s="50">
        <v>0</v>
      </c>
      <c r="AX109" s="50">
        <v>84.299999999999727</v>
      </c>
      <c r="AY109" s="50">
        <v>447.37500000000136</v>
      </c>
      <c r="AZ109" s="50">
        <v>731.99999999999909</v>
      </c>
      <c r="BA109" s="408"/>
      <c r="BB109" s="50">
        <v>0</v>
      </c>
      <c r="BC109" s="50">
        <v>111.14999999999964</v>
      </c>
      <c r="BD109" s="50">
        <v>195.60000000000082</v>
      </c>
      <c r="BE109" s="50">
        <v>464.3</v>
      </c>
      <c r="BF109" s="408"/>
      <c r="BG109" s="50">
        <v>28.624999999999091</v>
      </c>
      <c r="BH109" s="50">
        <v>123.94999999999982</v>
      </c>
      <c r="BI109" s="50">
        <v>199.35000000000082</v>
      </c>
      <c r="BJ109" s="50">
        <v>313.5</v>
      </c>
      <c r="BK109" s="408"/>
      <c r="BL109" s="50">
        <v>0</v>
      </c>
      <c r="BM109" s="50">
        <v>52.749999999999545</v>
      </c>
      <c r="BN109" s="50">
        <v>202.50000000000136</v>
      </c>
      <c r="BO109" s="50">
        <v>138.80000000000001</v>
      </c>
      <c r="BP109" s="408"/>
      <c r="BQ109" s="50">
        <v>77.299999999999272</v>
      </c>
      <c r="BR109" s="50">
        <v>216.04999999999927</v>
      </c>
      <c r="BS109" s="50">
        <v>159.75000000000068</v>
      </c>
      <c r="BT109" s="50">
        <v>380.29999999999836</v>
      </c>
      <c r="BU109" s="408"/>
      <c r="BV109" s="50">
        <v>0</v>
      </c>
      <c r="BW109" s="50">
        <v>554.04999999999927</v>
      </c>
      <c r="BX109" s="50">
        <v>539.62500000000136</v>
      </c>
      <c r="BY109" s="50">
        <v>392.19999999999891</v>
      </c>
      <c r="BZ109" s="408"/>
      <c r="CA109" s="50">
        <v>0</v>
      </c>
      <c r="CB109" s="50">
        <v>91.75</v>
      </c>
      <c r="CC109" s="50">
        <v>167.39999999999918</v>
      </c>
      <c r="CD109" s="50">
        <v>381.69999999999982</v>
      </c>
      <c r="CE109" s="408"/>
      <c r="CF109" s="50">
        <v>0</v>
      </c>
      <c r="CG109" s="50">
        <v>241.49999999999955</v>
      </c>
      <c r="CH109" s="50">
        <v>166.65000000000123</v>
      </c>
      <c r="CI109" s="50">
        <v>389.30000000000109</v>
      </c>
      <c r="CJ109" s="408"/>
      <c r="CK109" s="50">
        <v>16.324999999999363</v>
      </c>
      <c r="CL109" s="50">
        <v>252</v>
      </c>
      <c r="CM109" s="50">
        <v>131.40000000000055</v>
      </c>
      <c r="CN109" s="50">
        <v>364.6</v>
      </c>
      <c r="CO109" s="408"/>
      <c r="CP109" s="443">
        <v>121.724999999999</v>
      </c>
      <c r="CQ109" s="443">
        <v>304.54999999999927</v>
      </c>
      <c r="CR109" s="443">
        <v>283.12499999999727</v>
      </c>
      <c r="CS109" s="50">
        <v>417.90000000000146</v>
      </c>
      <c r="CT109" s="408"/>
      <c r="CU109" s="50">
        <v>0</v>
      </c>
      <c r="CV109" s="50">
        <v>219.70000000000073</v>
      </c>
      <c r="CW109" s="50">
        <v>411.03749999999945</v>
      </c>
      <c r="CX109" s="50">
        <v>946.100000000004</v>
      </c>
      <c r="CY109" s="408"/>
      <c r="CZ109" s="50">
        <v>0</v>
      </c>
      <c r="DA109" s="50">
        <v>77.350000000000364</v>
      </c>
      <c r="DB109" s="50">
        <v>24.749999999998636</v>
      </c>
      <c r="DC109" s="50">
        <v>126.9</v>
      </c>
      <c r="DD109" s="408"/>
      <c r="DE109" s="443">
        <v>297.82499999999936</v>
      </c>
      <c r="DF109" s="443">
        <v>918.22500000000309</v>
      </c>
      <c r="DG109" s="443">
        <v>1847.5500000000004</v>
      </c>
      <c r="DH109" s="50">
        <v>2183.1999999999989</v>
      </c>
      <c r="DI109" s="408"/>
      <c r="DJ109" s="443">
        <v>216.34999999999991</v>
      </c>
      <c r="DK109" s="443">
        <v>229.050000000002</v>
      </c>
      <c r="DL109" s="443">
        <v>446.47499999999536</v>
      </c>
      <c r="DM109" s="50">
        <v>737.29999999999745</v>
      </c>
      <c r="DN109" s="408"/>
      <c r="DO109" s="50">
        <v>0</v>
      </c>
      <c r="DP109" s="50">
        <v>121.25000000000091</v>
      </c>
      <c r="DQ109" s="50">
        <v>583.20000000000027</v>
      </c>
      <c r="DR109" s="50">
        <v>907.59999999999854</v>
      </c>
      <c r="DS109" s="408"/>
      <c r="DT109" s="50">
        <v>856.87499999999955</v>
      </c>
      <c r="DU109" s="50">
        <v>2168.4500000000244</v>
      </c>
      <c r="DV109" s="50">
        <v>3598.8000000000284</v>
      </c>
      <c r="DW109" s="50">
        <v>3781.7000000000007</v>
      </c>
      <c r="DX109" s="408"/>
      <c r="DY109" s="50">
        <v>0</v>
      </c>
      <c r="DZ109" s="443">
        <v>153.54999999999927</v>
      </c>
      <c r="EA109" s="443">
        <v>271.12500000000273</v>
      </c>
      <c r="EB109" s="50">
        <v>270.70000000000073</v>
      </c>
      <c r="EC109" s="408"/>
      <c r="ED109" s="50">
        <v>44.60000000000025</v>
      </c>
      <c r="EE109" s="50">
        <v>148.65000000000327</v>
      </c>
      <c r="EF109" s="50">
        <v>326.85000000000218</v>
      </c>
      <c r="EG109" s="50">
        <v>702.49999999999636</v>
      </c>
      <c r="EH109" s="408"/>
      <c r="EI109" s="50">
        <v>79.224999999999</v>
      </c>
      <c r="EJ109" s="50">
        <v>151.00000000000182</v>
      </c>
      <c r="EK109" s="50">
        <v>0</v>
      </c>
      <c r="EL109" s="50">
        <v>370.80000000000291</v>
      </c>
      <c r="EM109" s="408"/>
      <c r="EN109" s="50">
        <v>0</v>
      </c>
      <c r="EO109" s="50">
        <v>0</v>
      </c>
      <c r="EP109" s="50">
        <v>188.32500000000437</v>
      </c>
      <c r="EQ109" s="50">
        <v>109.29999999999563</v>
      </c>
      <c r="ER109" s="408"/>
      <c r="ES109" s="50">
        <v>629.49999999999409</v>
      </c>
      <c r="ET109" s="50">
        <v>1246.8999999999978</v>
      </c>
      <c r="EU109" s="50">
        <v>3344.8125</v>
      </c>
      <c r="EV109" s="50">
        <v>3624.1000000000022</v>
      </c>
      <c r="EW109" s="408"/>
      <c r="EX109" s="443">
        <v>64.499999999999545</v>
      </c>
      <c r="EY109" s="443">
        <v>116.25000000000364</v>
      </c>
      <c r="EZ109" s="443">
        <v>133.35000000000491</v>
      </c>
      <c r="FA109" s="50">
        <v>187.59999999999854</v>
      </c>
      <c r="FB109" s="408"/>
      <c r="FC109" s="50">
        <v>0</v>
      </c>
      <c r="FD109" s="50">
        <v>0</v>
      </c>
      <c r="FE109" s="50">
        <v>207.00000000000273</v>
      </c>
      <c r="FF109" s="50">
        <v>384.8</v>
      </c>
      <c r="FG109" s="408"/>
      <c r="FH109" s="50">
        <v>0</v>
      </c>
      <c r="FI109" s="50">
        <v>0</v>
      </c>
      <c r="FJ109" s="50">
        <v>247.35000000000218</v>
      </c>
      <c r="FK109" s="50">
        <v>273.20000000000073</v>
      </c>
      <c r="FL109" s="408"/>
      <c r="FM109" s="443">
        <v>55.125000000000227</v>
      </c>
      <c r="FN109" s="443">
        <v>336.50000000000182</v>
      </c>
      <c r="FO109" s="443">
        <v>321.67500000000382</v>
      </c>
      <c r="FP109" s="50">
        <v>372</v>
      </c>
      <c r="FQ109" s="408"/>
      <c r="FR109" s="50">
        <v>0</v>
      </c>
      <c r="FS109" s="50">
        <v>0</v>
      </c>
      <c r="FT109" s="50">
        <v>0</v>
      </c>
      <c r="FU109" s="50">
        <v>487.59999999999854</v>
      </c>
      <c r="FV109" s="408"/>
      <c r="FW109" s="474">
        <v>302.62499999999955</v>
      </c>
      <c r="FX109" s="474">
        <v>598.35000000000036</v>
      </c>
      <c r="FY109" s="474">
        <v>827.92500000002019</v>
      </c>
      <c r="FZ109" s="50">
        <v>1097.9000000000292</v>
      </c>
      <c r="GA109" s="408"/>
      <c r="GB109" s="50">
        <v>90.749999999999091</v>
      </c>
      <c r="GC109" s="50">
        <v>151.00000000000728</v>
      </c>
      <c r="GD109" s="50">
        <v>318.375</v>
      </c>
      <c r="GE109" s="50">
        <v>480.5</v>
      </c>
      <c r="GF109" s="408"/>
      <c r="GG109" s="50">
        <v>0</v>
      </c>
      <c r="GH109" s="50">
        <v>592.30000000000109</v>
      </c>
      <c r="GI109" s="50">
        <v>0</v>
      </c>
      <c r="GJ109" s="50">
        <v>0</v>
      </c>
      <c r="GK109" s="408"/>
      <c r="GL109" s="39"/>
      <c r="GN109" s="1"/>
      <c r="GO109" s="37"/>
      <c r="GU109" s="9"/>
      <c r="HD109" s="9"/>
      <c r="HM109" s="9"/>
      <c r="HV109" s="9"/>
      <c r="IE109" s="9"/>
      <c r="IN109" s="9"/>
      <c r="IW109" s="9"/>
      <c r="JF109" s="9"/>
      <c r="JO109" s="9"/>
      <c r="JX109" s="9"/>
      <c r="KG109" s="9"/>
      <c r="KP109" s="9"/>
      <c r="LQ109" s="9"/>
      <c r="LZ109" s="9"/>
      <c r="MI109" s="9"/>
      <c r="MR109" s="9"/>
      <c r="NA109" s="9"/>
      <c r="NJ109" s="9"/>
      <c r="NL109" s="9"/>
      <c r="NN109" s="9"/>
      <c r="NP109" s="9"/>
    </row>
    <row r="110" spans="1:380" ht="18">
      <c r="A110" s="40" t="s">
        <v>4020</v>
      </c>
      <c r="B110" s="46">
        <f>SUM(D110:ZZ110)</f>
        <v>267.90000000000003</v>
      </c>
      <c r="C110" s="42"/>
      <c r="D110" s="50">
        <v>0</v>
      </c>
      <c r="E110" s="50">
        <v>0</v>
      </c>
      <c r="F110" s="50">
        <v>0</v>
      </c>
      <c r="G110" s="50">
        <v>267.90000000000003</v>
      </c>
      <c r="H110" s="408"/>
      <c r="I110" s="50">
        <v>0</v>
      </c>
      <c r="J110" s="50">
        <v>0</v>
      </c>
      <c r="K110" s="50">
        <v>0</v>
      </c>
      <c r="L110" s="50">
        <v>0</v>
      </c>
      <c r="M110" s="408"/>
      <c r="N110" s="50">
        <v>0</v>
      </c>
      <c r="O110" s="50">
        <v>0</v>
      </c>
      <c r="P110" s="50">
        <v>0</v>
      </c>
      <c r="Q110" s="50">
        <v>0</v>
      </c>
      <c r="R110" s="408"/>
      <c r="S110" s="50">
        <v>0</v>
      </c>
      <c r="T110" s="50">
        <v>0</v>
      </c>
      <c r="U110" s="50">
        <v>0</v>
      </c>
      <c r="V110" s="50">
        <v>0</v>
      </c>
      <c r="W110" s="408"/>
      <c r="X110" s="50">
        <v>0</v>
      </c>
      <c r="Y110" s="50">
        <v>0</v>
      </c>
      <c r="Z110" s="50">
        <v>0</v>
      </c>
      <c r="AA110" s="50">
        <v>0</v>
      </c>
      <c r="AB110" s="408"/>
      <c r="AC110" s="50">
        <v>0</v>
      </c>
      <c r="AD110" s="50">
        <v>0</v>
      </c>
      <c r="AE110" s="50">
        <v>0</v>
      </c>
      <c r="AF110" s="50">
        <v>0</v>
      </c>
      <c r="AG110" s="408"/>
      <c r="AH110" s="50">
        <v>0</v>
      </c>
      <c r="AI110" s="50">
        <v>0</v>
      </c>
      <c r="AJ110" s="50">
        <v>0</v>
      </c>
      <c r="AK110" s="50">
        <v>0</v>
      </c>
      <c r="AL110" s="408"/>
      <c r="AM110" s="50">
        <v>0</v>
      </c>
      <c r="AN110" s="50">
        <v>0</v>
      </c>
      <c r="AO110" s="50">
        <v>0</v>
      </c>
      <c r="AP110" s="50">
        <v>0</v>
      </c>
      <c r="AQ110" s="408"/>
      <c r="AR110" s="50">
        <v>0</v>
      </c>
      <c r="AS110" s="50">
        <v>0</v>
      </c>
      <c r="AT110" s="50">
        <v>0</v>
      </c>
      <c r="AU110" s="50">
        <v>0</v>
      </c>
      <c r="AV110" s="408"/>
      <c r="AW110" s="50">
        <v>0</v>
      </c>
      <c r="AX110" s="50">
        <v>0</v>
      </c>
      <c r="AY110" s="50">
        <v>0</v>
      </c>
      <c r="AZ110" s="50">
        <v>0</v>
      </c>
      <c r="BA110" s="408"/>
      <c r="BB110" s="50">
        <v>0</v>
      </c>
      <c r="BC110" s="50">
        <v>0</v>
      </c>
      <c r="BD110" s="50">
        <v>0</v>
      </c>
      <c r="BE110" s="50">
        <v>0</v>
      </c>
      <c r="BF110" s="408"/>
      <c r="BG110" s="50">
        <v>0</v>
      </c>
      <c r="BH110" s="50">
        <v>0</v>
      </c>
      <c r="BI110" s="50">
        <v>0</v>
      </c>
      <c r="BJ110" s="50">
        <v>0</v>
      </c>
      <c r="BK110" s="408"/>
      <c r="BL110" s="50">
        <v>0</v>
      </c>
      <c r="BM110" s="50">
        <v>0</v>
      </c>
      <c r="BN110" s="50">
        <v>0</v>
      </c>
      <c r="BO110" s="50">
        <v>0</v>
      </c>
      <c r="BP110" s="408"/>
      <c r="BQ110" s="50">
        <v>0</v>
      </c>
      <c r="BR110" s="50">
        <v>0</v>
      </c>
      <c r="BS110" s="50">
        <v>0</v>
      </c>
      <c r="BT110" s="50">
        <v>0</v>
      </c>
      <c r="BU110" s="408"/>
      <c r="BV110" s="50">
        <v>0</v>
      </c>
      <c r="BW110" s="50">
        <v>0</v>
      </c>
      <c r="BX110" s="50">
        <v>0</v>
      </c>
      <c r="BY110" s="50">
        <v>0</v>
      </c>
      <c r="BZ110" s="408"/>
      <c r="CA110" s="50">
        <v>0</v>
      </c>
      <c r="CB110" s="50">
        <v>0</v>
      </c>
      <c r="CC110" s="50">
        <v>0</v>
      </c>
      <c r="CD110" s="50">
        <v>0</v>
      </c>
      <c r="CE110" s="408"/>
      <c r="CF110" s="50">
        <v>0</v>
      </c>
      <c r="CG110" s="50">
        <v>0</v>
      </c>
      <c r="CH110" s="50">
        <v>0</v>
      </c>
      <c r="CI110" s="50">
        <v>0</v>
      </c>
      <c r="CJ110" s="408"/>
      <c r="CK110" s="50">
        <v>0</v>
      </c>
      <c r="CL110" s="50">
        <v>0</v>
      </c>
      <c r="CM110" s="50">
        <v>0</v>
      </c>
      <c r="CN110" s="50">
        <v>0</v>
      </c>
      <c r="CO110" s="408"/>
      <c r="CP110" s="50">
        <v>0</v>
      </c>
      <c r="CQ110" s="50">
        <v>0</v>
      </c>
      <c r="CR110" s="50">
        <v>0</v>
      </c>
      <c r="CS110" s="50">
        <v>0</v>
      </c>
      <c r="CT110" s="408"/>
      <c r="CU110" s="50">
        <v>0</v>
      </c>
      <c r="CV110" s="50">
        <v>0</v>
      </c>
      <c r="CW110" s="50">
        <v>0</v>
      </c>
      <c r="CX110" s="50">
        <v>0</v>
      </c>
      <c r="CY110" s="408"/>
      <c r="CZ110" s="50">
        <v>0</v>
      </c>
      <c r="DA110" s="50">
        <v>0</v>
      </c>
      <c r="DB110" s="50">
        <v>0</v>
      </c>
      <c r="DC110" s="50">
        <v>0</v>
      </c>
      <c r="DD110" s="408"/>
      <c r="DE110" s="50">
        <v>0</v>
      </c>
      <c r="DF110" s="50">
        <v>0</v>
      </c>
      <c r="DG110" s="50">
        <v>0</v>
      </c>
      <c r="DH110" s="50">
        <v>0</v>
      </c>
      <c r="DI110" s="408"/>
      <c r="DJ110" s="50">
        <v>0</v>
      </c>
      <c r="DK110" s="50">
        <v>0</v>
      </c>
      <c r="DL110" s="50">
        <v>0</v>
      </c>
      <c r="DM110" s="50">
        <v>0</v>
      </c>
      <c r="DN110" s="408"/>
      <c r="DO110" s="50">
        <v>0</v>
      </c>
      <c r="DP110" s="50">
        <v>0</v>
      </c>
      <c r="DQ110" s="50">
        <v>0</v>
      </c>
      <c r="DR110" s="50">
        <v>0</v>
      </c>
      <c r="DS110" s="408"/>
      <c r="DT110" s="50">
        <v>0</v>
      </c>
      <c r="DU110" s="50">
        <v>0</v>
      </c>
      <c r="DV110" s="50">
        <v>0</v>
      </c>
      <c r="DW110" s="50">
        <v>0</v>
      </c>
      <c r="DX110" s="408"/>
      <c r="DY110" s="50">
        <v>0</v>
      </c>
      <c r="DZ110" s="50">
        <v>0</v>
      </c>
      <c r="EA110" s="50">
        <v>0</v>
      </c>
      <c r="EB110" s="50">
        <v>0</v>
      </c>
      <c r="EC110" s="408"/>
      <c r="ED110" s="50">
        <v>0</v>
      </c>
      <c r="EE110" s="50">
        <v>0</v>
      </c>
      <c r="EF110" s="50">
        <v>0</v>
      </c>
      <c r="EG110" s="50">
        <v>0</v>
      </c>
      <c r="EH110" s="408"/>
      <c r="EI110" s="50">
        <v>0</v>
      </c>
      <c r="EJ110" s="50">
        <v>0</v>
      </c>
      <c r="EK110" s="50">
        <v>0</v>
      </c>
      <c r="EL110" s="50">
        <v>0</v>
      </c>
      <c r="EM110" s="408"/>
      <c r="EN110" s="50">
        <v>0</v>
      </c>
      <c r="EO110" s="50">
        <v>0</v>
      </c>
      <c r="EP110" s="50">
        <v>0</v>
      </c>
      <c r="EQ110" s="50">
        <v>0</v>
      </c>
      <c r="ER110" s="408"/>
      <c r="ES110" s="50">
        <v>0</v>
      </c>
      <c r="ET110" s="50">
        <v>0</v>
      </c>
      <c r="EU110" s="50">
        <v>0</v>
      </c>
      <c r="EV110" s="50">
        <v>0</v>
      </c>
      <c r="EW110" s="408"/>
      <c r="EX110" s="50">
        <v>0</v>
      </c>
      <c r="EY110" s="50">
        <v>0</v>
      </c>
      <c r="EZ110" s="50">
        <v>0</v>
      </c>
      <c r="FA110" s="50">
        <v>0</v>
      </c>
      <c r="FB110" s="408"/>
      <c r="FC110" s="50">
        <v>0</v>
      </c>
      <c r="FD110" s="50">
        <v>0</v>
      </c>
      <c r="FE110" s="50">
        <v>0</v>
      </c>
      <c r="FF110" s="50">
        <v>0</v>
      </c>
      <c r="FG110" s="408"/>
      <c r="FH110" s="50">
        <v>0</v>
      </c>
      <c r="FI110" s="50">
        <v>0</v>
      </c>
      <c r="FJ110" s="50">
        <v>0</v>
      </c>
      <c r="FK110" s="50">
        <v>0</v>
      </c>
      <c r="FL110" s="408"/>
      <c r="FM110" s="50">
        <v>0</v>
      </c>
      <c r="FN110" s="50">
        <v>0</v>
      </c>
      <c r="FO110" s="50">
        <v>0</v>
      </c>
      <c r="FP110" s="50">
        <v>0</v>
      </c>
      <c r="FQ110" s="408"/>
      <c r="FR110" s="50">
        <v>0</v>
      </c>
      <c r="FS110" s="50">
        <v>0</v>
      </c>
      <c r="FT110" s="50">
        <v>0</v>
      </c>
      <c r="FU110" s="50">
        <v>0</v>
      </c>
      <c r="FV110" s="408"/>
      <c r="FW110" s="50">
        <v>0</v>
      </c>
      <c r="FX110" s="50">
        <v>0</v>
      </c>
      <c r="FY110" s="50">
        <v>0</v>
      </c>
      <c r="FZ110" s="50">
        <v>0</v>
      </c>
      <c r="GA110" s="408"/>
      <c r="GB110" s="50">
        <v>0</v>
      </c>
      <c r="GC110" s="50">
        <v>0</v>
      </c>
      <c r="GD110" s="50">
        <v>0</v>
      </c>
      <c r="GE110" s="50">
        <v>0</v>
      </c>
      <c r="GF110" s="408"/>
      <c r="GG110" s="50">
        <v>0</v>
      </c>
      <c r="GH110" s="50">
        <v>0</v>
      </c>
      <c r="GI110" s="50">
        <v>0</v>
      </c>
      <c r="GJ110" s="50">
        <v>0</v>
      </c>
      <c r="GK110" s="408"/>
      <c r="GL110" s="39"/>
      <c r="GN110" s="1"/>
      <c r="GO110" s="37"/>
      <c r="GU110" s="9"/>
      <c r="HD110" s="9"/>
      <c r="HM110" s="9"/>
      <c r="HV110" s="9"/>
      <c r="IE110" s="9"/>
      <c r="IN110" s="9"/>
      <c r="IW110" s="9"/>
      <c r="JF110" s="9"/>
      <c r="JO110" s="9"/>
      <c r="JX110" s="9"/>
      <c r="KG110" s="9"/>
      <c r="KP110" s="9"/>
      <c r="LQ110" s="9"/>
      <c r="LZ110" s="9"/>
      <c r="MI110" s="9"/>
      <c r="MR110" s="9"/>
      <c r="NA110" s="9"/>
      <c r="NJ110" s="9"/>
      <c r="NL110" s="9"/>
      <c r="NN110" s="9"/>
      <c r="NP110" s="9"/>
    </row>
    <row r="111" spans="1:380" ht="18">
      <c r="A111" s="84" t="s">
        <v>1568</v>
      </c>
      <c r="B111" s="46">
        <f>SUM(D111:ZZ111)</f>
        <v>61286.112500000017</v>
      </c>
      <c r="C111" s="42"/>
      <c r="D111" s="50">
        <v>0</v>
      </c>
      <c r="E111" s="50">
        <v>0</v>
      </c>
      <c r="F111" s="50">
        <v>270.75</v>
      </c>
      <c r="G111" s="50">
        <v>484.09999999999997</v>
      </c>
      <c r="H111" s="408"/>
      <c r="I111" s="50">
        <v>58.699999999999989</v>
      </c>
      <c r="J111" s="50">
        <v>0</v>
      </c>
      <c r="K111" s="50">
        <v>0</v>
      </c>
      <c r="L111" s="50">
        <v>246</v>
      </c>
      <c r="M111" s="408"/>
      <c r="N111" s="50">
        <v>92.824999999999932</v>
      </c>
      <c r="O111" s="50">
        <v>256.35000000000014</v>
      </c>
      <c r="P111" s="50">
        <v>373.9500000000001</v>
      </c>
      <c r="Q111" s="50">
        <v>374.99999999999955</v>
      </c>
      <c r="R111" s="408"/>
      <c r="S111" s="396">
        <v>67.125</v>
      </c>
      <c r="T111" s="50">
        <v>120.6500000000002</v>
      </c>
      <c r="U111" s="438">
        <v>280.87499999999966</v>
      </c>
      <c r="V111" s="50">
        <v>283.29999999999995</v>
      </c>
      <c r="W111" s="408"/>
      <c r="X111" s="50">
        <v>81.299999999999841</v>
      </c>
      <c r="Y111" s="50">
        <v>416.49999999999943</v>
      </c>
      <c r="Z111" s="50">
        <v>197.39999999999986</v>
      </c>
      <c r="AA111" s="50">
        <v>307.30000000000018</v>
      </c>
      <c r="AB111" s="408"/>
      <c r="AC111" s="50">
        <v>181.77499999999998</v>
      </c>
      <c r="AD111" s="50">
        <v>330.24999999999955</v>
      </c>
      <c r="AE111" s="50">
        <v>549.67499999999973</v>
      </c>
      <c r="AF111" s="50">
        <v>1027.0000000000005</v>
      </c>
      <c r="AG111" s="408"/>
      <c r="AH111" s="50">
        <v>125.65000000000009</v>
      </c>
      <c r="AI111" s="50">
        <v>607.95000000000005</v>
      </c>
      <c r="AJ111" s="50">
        <v>792.67500000000041</v>
      </c>
      <c r="AK111" s="50">
        <v>776.80000000000246</v>
      </c>
      <c r="AL111" s="408"/>
      <c r="AM111" s="396">
        <v>167.60000000000014</v>
      </c>
      <c r="AN111" s="396">
        <v>331.65000000000009</v>
      </c>
      <c r="AO111" s="396">
        <v>362.10000000000082</v>
      </c>
      <c r="AP111" s="50">
        <v>545.30000000000291</v>
      </c>
      <c r="AQ111" s="408"/>
      <c r="AR111" s="50">
        <v>40.399999999998727</v>
      </c>
      <c r="AS111" s="50">
        <v>213.15000000000055</v>
      </c>
      <c r="AT111" s="50">
        <v>403.57500000000027</v>
      </c>
      <c r="AU111" s="50">
        <v>273.8</v>
      </c>
      <c r="AV111" s="408"/>
      <c r="AW111" s="50">
        <v>0</v>
      </c>
      <c r="AX111" s="50">
        <v>97.050000000000637</v>
      </c>
      <c r="AY111" s="50">
        <v>364.57499999999959</v>
      </c>
      <c r="AZ111" s="50">
        <v>1060.6000000000004</v>
      </c>
      <c r="BA111" s="408"/>
      <c r="BB111" s="50">
        <v>0</v>
      </c>
      <c r="BC111" s="50">
        <v>217.70000000000073</v>
      </c>
      <c r="BD111" s="50">
        <v>132.75</v>
      </c>
      <c r="BE111" s="50">
        <v>452.5</v>
      </c>
      <c r="BF111" s="408"/>
      <c r="BG111" s="50">
        <v>113.49999999999864</v>
      </c>
      <c r="BH111" s="50">
        <v>207.60000000000036</v>
      </c>
      <c r="BI111" s="50">
        <v>279.37500000000068</v>
      </c>
      <c r="BJ111" s="50">
        <v>343.1</v>
      </c>
      <c r="BK111" s="408"/>
      <c r="BL111" s="50">
        <v>0</v>
      </c>
      <c r="BM111" s="50">
        <v>58.100000000000819</v>
      </c>
      <c r="BN111" s="50">
        <v>261.97499999999945</v>
      </c>
      <c r="BO111" s="50">
        <v>150.5</v>
      </c>
      <c r="BP111" s="408"/>
      <c r="BQ111" s="50">
        <v>99.699999999998909</v>
      </c>
      <c r="BR111" s="50">
        <v>238.90000000000009</v>
      </c>
      <c r="BS111" s="50">
        <v>313.04999999999973</v>
      </c>
      <c r="BT111" s="50">
        <v>522.5</v>
      </c>
      <c r="BU111" s="408"/>
      <c r="BV111" s="50">
        <v>0</v>
      </c>
      <c r="BW111" s="50">
        <v>361.55000000000018</v>
      </c>
      <c r="BX111" s="50">
        <v>536.25000000000068</v>
      </c>
      <c r="BY111" s="50">
        <v>578.20000000000255</v>
      </c>
      <c r="BZ111" s="408"/>
      <c r="CA111" s="50">
        <v>0</v>
      </c>
      <c r="CB111" s="50">
        <v>203.49999999999818</v>
      </c>
      <c r="CC111" s="50">
        <v>205.125</v>
      </c>
      <c r="CD111" s="50">
        <v>355.80000000000109</v>
      </c>
      <c r="CE111" s="408"/>
      <c r="CF111" s="50">
        <v>0</v>
      </c>
      <c r="CG111" s="50">
        <v>290.00000000000136</v>
      </c>
      <c r="CH111" s="50">
        <v>97.274999999999864</v>
      </c>
      <c r="CI111" s="50">
        <v>357</v>
      </c>
      <c r="CJ111" s="408"/>
      <c r="CK111" s="50">
        <v>19.149999999999636</v>
      </c>
      <c r="CL111" s="50">
        <v>271.69999999999982</v>
      </c>
      <c r="CM111" s="50">
        <v>168.00000000000136</v>
      </c>
      <c r="CN111" s="50">
        <v>368.10000000000008</v>
      </c>
      <c r="CO111" s="408"/>
      <c r="CP111" s="443">
        <v>126.22499999999809</v>
      </c>
      <c r="CQ111" s="443">
        <v>294.29999999999927</v>
      </c>
      <c r="CR111" s="443">
        <v>279.52500000000055</v>
      </c>
      <c r="CS111" s="50">
        <v>407.30000000000109</v>
      </c>
      <c r="CT111" s="408"/>
      <c r="CU111" s="50">
        <v>0</v>
      </c>
      <c r="CV111" s="50">
        <v>321.47500000000127</v>
      </c>
      <c r="CW111" s="50">
        <v>455.92500000000246</v>
      </c>
      <c r="CX111" s="50">
        <v>484.00000000000182</v>
      </c>
      <c r="CY111" s="408"/>
      <c r="CZ111" s="50">
        <v>0</v>
      </c>
      <c r="DA111" s="50">
        <v>103.89999999999964</v>
      </c>
      <c r="DB111" s="50">
        <v>208.35000000000355</v>
      </c>
      <c r="DC111" s="50">
        <v>109.8</v>
      </c>
      <c r="DD111" s="408"/>
      <c r="DE111" s="443">
        <v>286.22499999999991</v>
      </c>
      <c r="DF111" s="443">
        <v>1213.9000000000005</v>
      </c>
      <c r="DG111" s="443">
        <v>1794.375</v>
      </c>
      <c r="DH111" s="50">
        <v>3232.6000000000022</v>
      </c>
      <c r="DI111" s="408"/>
      <c r="DJ111" s="443">
        <v>246.82500000000005</v>
      </c>
      <c r="DK111" s="443">
        <v>186.55000000000018</v>
      </c>
      <c r="DL111" s="443">
        <v>600.00000000000136</v>
      </c>
      <c r="DM111" s="50">
        <v>586.50000000000364</v>
      </c>
      <c r="DN111" s="408"/>
      <c r="DO111" s="50">
        <v>0</v>
      </c>
      <c r="DP111" s="50">
        <v>360.14999999999964</v>
      </c>
      <c r="DQ111" s="50">
        <v>342.52499999999918</v>
      </c>
      <c r="DR111" s="50">
        <v>1174.8999999999996</v>
      </c>
      <c r="DS111" s="408"/>
      <c r="DT111" s="50">
        <v>913.84999999999923</v>
      </c>
      <c r="DU111" s="50">
        <v>1821.300000000012</v>
      </c>
      <c r="DV111" s="50">
        <v>3358.7250000000731</v>
      </c>
      <c r="DW111" s="50">
        <v>3571.1000000000058</v>
      </c>
      <c r="DX111" s="408"/>
      <c r="DY111" s="50">
        <v>0</v>
      </c>
      <c r="DZ111" s="443">
        <v>76.000000000003638</v>
      </c>
      <c r="EA111" s="443">
        <v>180.37500000000546</v>
      </c>
      <c r="EB111" s="50">
        <v>284.40000000000509</v>
      </c>
      <c r="EC111" s="408"/>
      <c r="ED111" s="50">
        <v>124.02500000000009</v>
      </c>
      <c r="EE111" s="50">
        <v>71.500000000001819</v>
      </c>
      <c r="EF111" s="50">
        <v>356.02499999999782</v>
      </c>
      <c r="EG111" s="50">
        <v>683.70000000000073</v>
      </c>
      <c r="EH111" s="408"/>
      <c r="EI111" s="50">
        <v>126.974999999999</v>
      </c>
      <c r="EJ111" s="50">
        <v>179.75000000000364</v>
      </c>
      <c r="EK111" s="50">
        <v>0</v>
      </c>
      <c r="EL111" s="50">
        <v>484.79999999999927</v>
      </c>
      <c r="EM111" s="408"/>
      <c r="EN111" s="50">
        <v>0</v>
      </c>
      <c r="EO111" s="50">
        <v>0</v>
      </c>
      <c r="EP111" s="50">
        <v>175.50000000000273</v>
      </c>
      <c r="EQ111" s="50">
        <v>166.99999999999272</v>
      </c>
      <c r="ER111" s="408"/>
      <c r="ES111" s="50">
        <v>297.49999999997726</v>
      </c>
      <c r="ET111" s="50">
        <v>1577.9499999999534</v>
      </c>
      <c r="EU111" s="50">
        <v>3591.0375000000004</v>
      </c>
      <c r="EV111" s="50">
        <v>3748.4000000000051</v>
      </c>
      <c r="EW111" s="408"/>
      <c r="EX111" s="443">
        <v>64.874999999999773</v>
      </c>
      <c r="EY111" s="443">
        <v>111.25000000000182</v>
      </c>
      <c r="EZ111" s="443">
        <v>173.70000000000437</v>
      </c>
      <c r="FA111" s="50">
        <v>158.40000000000146</v>
      </c>
      <c r="FB111" s="408"/>
      <c r="FC111" s="50">
        <v>0</v>
      </c>
      <c r="FD111" s="50">
        <v>0</v>
      </c>
      <c r="FE111" s="50">
        <v>111.29999999999836</v>
      </c>
      <c r="FF111" s="50">
        <v>283.7</v>
      </c>
      <c r="FG111" s="408"/>
      <c r="FH111" s="50">
        <v>0</v>
      </c>
      <c r="FI111" s="50">
        <v>0</v>
      </c>
      <c r="FJ111" s="50">
        <v>310.12500000000273</v>
      </c>
      <c r="FK111" s="50">
        <v>194.5</v>
      </c>
      <c r="FL111" s="408"/>
      <c r="FM111" s="443">
        <v>42.875000000000227</v>
      </c>
      <c r="FN111" s="443">
        <v>224.49999999999818</v>
      </c>
      <c r="FO111" s="443">
        <v>248.70000000000437</v>
      </c>
      <c r="FP111" s="50">
        <v>486.7</v>
      </c>
      <c r="FQ111" s="408"/>
      <c r="FR111" s="50">
        <v>0</v>
      </c>
      <c r="FS111" s="50">
        <v>0</v>
      </c>
      <c r="FT111" s="50">
        <v>0</v>
      </c>
      <c r="FU111" s="50">
        <v>470.09999999999854</v>
      </c>
      <c r="FV111" s="408"/>
      <c r="FW111" s="474">
        <v>279.84999999999854</v>
      </c>
      <c r="FX111" s="474">
        <v>596.39999999999054</v>
      </c>
      <c r="FY111" s="474">
        <v>870.60000000000764</v>
      </c>
      <c r="FZ111" s="50">
        <v>1136.8999999999598</v>
      </c>
      <c r="GA111" s="408"/>
      <c r="GB111" s="50">
        <v>76.124999999998636</v>
      </c>
      <c r="GC111" s="50">
        <v>135.49999999999272</v>
      </c>
      <c r="GD111" s="50">
        <v>221.99999999999727</v>
      </c>
      <c r="GE111" s="50">
        <v>419</v>
      </c>
      <c r="GF111" s="408"/>
      <c r="GG111" s="50">
        <v>0</v>
      </c>
      <c r="GH111" s="50">
        <v>697.15000000000691</v>
      </c>
      <c r="GI111" s="50">
        <v>0</v>
      </c>
      <c r="GJ111" s="50">
        <v>0</v>
      </c>
      <c r="GK111" s="408"/>
      <c r="GL111" s="39"/>
      <c r="GN111" s="1"/>
      <c r="GO111" s="37"/>
      <c r="GU111" s="9"/>
      <c r="HD111" s="9"/>
      <c r="HM111" s="9"/>
      <c r="HV111" s="9"/>
      <c r="IE111" s="9"/>
      <c r="IN111" s="9"/>
      <c r="IW111" s="9"/>
      <c r="JF111" s="9"/>
      <c r="JO111" s="9"/>
      <c r="JX111" s="9"/>
      <c r="KG111" s="9"/>
      <c r="KP111" s="9"/>
      <c r="LQ111" s="9"/>
      <c r="LZ111" s="9"/>
      <c r="MI111" s="9"/>
      <c r="MR111" s="9"/>
      <c r="NA111" s="9"/>
      <c r="NJ111" s="9"/>
      <c r="NL111" s="9"/>
      <c r="NN111" s="9"/>
      <c r="NP111" s="9"/>
    </row>
    <row r="112" spans="1:380" ht="18">
      <c r="A112" s="40" t="s">
        <v>4021</v>
      </c>
      <c r="B112" s="46">
        <f>SUM(D112:ZZ112)</f>
        <v>501.20000000000005</v>
      </c>
      <c r="C112" s="42"/>
      <c r="D112" s="50">
        <v>0</v>
      </c>
      <c r="E112" s="50">
        <v>0</v>
      </c>
      <c r="F112" s="50">
        <v>0</v>
      </c>
      <c r="G112" s="50">
        <v>501.20000000000005</v>
      </c>
      <c r="H112" s="408"/>
      <c r="I112" s="50">
        <v>0</v>
      </c>
      <c r="J112" s="50">
        <v>0</v>
      </c>
      <c r="K112" s="50">
        <v>0</v>
      </c>
      <c r="L112" s="50">
        <v>0</v>
      </c>
      <c r="M112" s="408"/>
      <c r="N112" s="50">
        <v>0</v>
      </c>
      <c r="O112" s="50">
        <v>0</v>
      </c>
      <c r="P112" s="50">
        <v>0</v>
      </c>
      <c r="Q112" s="50">
        <v>0</v>
      </c>
      <c r="R112" s="408"/>
      <c r="S112" s="50">
        <v>0</v>
      </c>
      <c r="T112" s="50">
        <v>0</v>
      </c>
      <c r="U112" s="50">
        <v>0</v>
      </c>
      <c r="V112" s="50">
        <v>0</v>
      </c>
      <c r="W112" s="408"/>
      <c r="X112" s="50">
        <v>0</v>
      </c>
      <c r="Y112" s="50">
        <v>0</v>
      </c>
      <c r="Z112" s="50">
        <v>0</v>
      </c>
      <c r="AA112" s="50">
        <v>0</v>
      </c>
      <c r="AB112" s="408"/>
      <c r="AC112" s="50">
        <v>0</v>
      </c>
      <c r="AD112" s="50">
        <v>0</v>
      </c>
      <c r="AE112" s="50">
        <v>0</v>
      </c>
      <c r="AF112" s="50">
        <v>0</v>
      </c>
      <c r="AG112" s="408"/>
      <c r="AH112" s="50">
        <v>0</v>
      </c>
      <c r="AI112" s="50">
        <v>0</v>
      </c>
      <c r="AJ112" s="50">
        <v>0</v>
      </c>
      <c r="AK112" s="50">
        <v>0</v>
      </c>
      <c r="AL112" s="408"/>
      <c r="AM112" s="50">
        <v>0</v>
      </c>
      <c r="AN112" s="50">
        <v>0</v>
      </c>
      <c r="AO112" s="50">
        <v>0</v>
      </c>
      <c r="AP112" s="50">
        <v>0</v>
      </c>
      <c r="AQ112" s="408"/>
      <c r="AR112" s="50">
        <v>0</v>
      </c>
      <c r="AS112" s="50">
        <v>0</v>
      </c>
      <c r="AT112" s="50">
        <v>0</v>
      </c>
      <c r="AU112" s="50">
        <v>0</v>
      </c>
      <c r="AV112" s="408"/>
      <c r="AW112" s="50">
        <v>0</v>
      </c>
      <c r="AX112" s="50">
        <v>0</v>
      </c>
      <c r="AY112" s="50">
        <v>0</v>
      </c>
      <c r="AZ112" s="50">
        <v>0</v>
      </c>
      <c r="BA112" s="408"/>
      <c r="BB112" s="50">
        <v>0</v>
      </c>
      <c r="BC112" s="50">
        <v>0</v>
      </c>
      <c r="BD112" s="50">
        <v>0</v>
      </c>
      <c r="BE112" s="50">
        <v>0</v>
      </c>
      <c r="BF112" s="408"/>
      <c r="BG112" s="50">
        <v>0</v>
      </c>
      <c r="BH112" s="50">
        <v>0</v>
      </c>
      <c r="BI112" s="50">
        <v>0</v>
      </c>
      <c r="BJ112" s="50">
        <v>0</v>
      </c>
      <c r="BK112" s="408"/>
      <c r="BL112" s="50">
        <v>0</v>
      </c>
      <c r="BM112" s="50">
        <v>0</v>
      </c>
      <c r="BN112" s="50">
        <v>0</v>
      </c>
      <c r="BO112" s="50">
        <v>0</v>
      </c>
      <c r="BP112" s="408"/>
      <c r="BQ112" s="50">
        <v>0</v>
      </c>
      <c r="BR112" s="50">
        <v>0</v>
      </c>
      <c r="BS112" s="50">
        <v>0</v>
      </c>
      <c r="BT112" s="50">
        <v>0</v>
      </c>
      <c r="BU112" s="408"/>
      <c r="BV112" s="50">
        <v>0</v>
      </c>
      <c r="BW112" s="50">
        <v>0</v>
      </c>
      <c r="BX112" s="50">
        <v>0</v>
      </c>
      <c r="BY112" s="50">
        <v>0</v>
      </c>
      <c r="BZ112" s="408"/>
      <c r="CA112" s="50">
        <v>0</v>
      </c>
      <c r="CB112" s="50">
        <v>0</v>
      </c>
      <c r="CC112" s="50">
        <v>0</v>
      </c>
      <c r="CD112" s="50">
        <v>0</v>
      </c>
      <c r="CE112" s="408"/>
      <c r="CF112" s="50">
        <v>0</v>
      </c>
      <c r="CG112" s="50">
        <v>0</v>
      </c>
      <c r="CH112" s="50">
        <v>0</v>
      </c>
      <c r="CI112" s="50">
        <v>0</v>
      </c>
      <c r="CJ112" s="408"/>
      <c r="CK112" s="50">
        <v>0</v>
      </c>
      <c r="CL112" s="50">
        <v>0</v>
      </c>
      <c r="CM112" s="50">
        <v>0</v>
      </c>
      <c r="CN112" s="50">
        <v>0</v>
      </c>
      <c r="CO112" s="408"/>
      <c r="CP112" s="50">
        <v>0</v>
      </c>
      <c r="CQ112" s="50">
        <v>0</v>
      </c>
      <c r="CR112" s="50">
        <v>0</v>
      </c>
      <c r="CS112" s="50">
        <v>0</v>
      </c>
      <c r="CT112" s="408"/>
      <c r="CU112" s="50">
        <v>0</v>
      </c>
      <c r="CV112" s="50">
        <v>0</v>
      </c>
      <c r="CW112" s="50">
        <v>0</v>
      </c>
      <c r="CX112" s="50">
        <v>0</v>
      </c>
      <c r="CY112" s="408"/>
      <c r="CZ112" s="50">
        <v>0</v>
      </c>
      <c r="DA112" s="50">
        <v>0</v>
      </c>
      <c r="DB112" s="50">
        <v>0</v>
      </c>
      <c r="DC112" s="50">
        <v>0</v>
      </c>
      <c r="DD112" s="408"/>
      <c r="DE112" s="50">
        <v>0</v>
      </c>
      <c r="DF112" s="50">
        <v>0</v>
      </c>
      <c r="DG112" s="50">
        <v>0</v>
      </c>
      <c r="DH112" s="50">
        <v>0</v>
      </c>
      <c r="DI112" s="408"/>
      <c r="DJ112" s="50">
        <v>0</v>
      </c>
      <c r="DK112" s="50">
        <v>0</v>
      </c>
      <c r="DL112" s="50">
        <v>0</v>
      </c>
      <c r="DM112" s="50">
        <v>0</v>
      </c>
      <c r="DN112" s="408"/>
      <c r="DO112" s="50">
        <v>0</v>
      </c>
      <c r="DP112" s="50">
        <v>0</v>
      </c>
      <c r="DQ112" s="50">
        <v>0</v>
      </c>
      <c r="DR112" s="50">
        <v>0</v>
      </c>
      <c r="DS112" s="408"/>
      <c r="DT112" s="50">
        <v>0</v>
      </c>
      <c r="DU112" s="50">
        <v>0</v>
      </c>
      <c r="DV112" s="50">
        <v>0</v>
      </c>
      <c r="DW112" s="50">
        <v>0</v>
      </c>
      <c r="DX112" s="408"/>
      <c r="DY112" s="50">
        <v>0</v>
      </c>
      <c r="DZ112" s="50">
        <v>0</v>
      </c>
      <c r="EA112" s="50">
        <v>0</v>
      </c>
      <c r="EB112" s="50">
        <v>0</v>
      </c>
      <c r="EC112" s="408"/>
      <c r="ED112" s="50">
        <v>0</v>
      </c>
      <c r="EE112" s="50">
        <v>0</v>
      </c>
      <c r="EF112" s="50">
        <v>0</v>
      </c>
      <c r="EG112" s="50">
        <v>0</v>
      </c>
      <c r="EH112" s="408"/>
      <c r="EI112" s="50">
        <v>0</v>
      </c>
      <c r="EJ112" s="50">
        <v>0</v>
      </c>
      <c r="EK112" s="50">
        <v>0</v>
      </c>
      <c r="EL112" s="50">
        <v>0</v>
      </c>
      <c r="EM112" s="408"/>
      <c r="EN112" s="50">
        <v>0</v>
      </c>
      <c r="EO112" s="50">
        <v>0</v>
      </c>
      <c r="EP112" s="50">
        <v>0</v>
      </c>
      <c r="EQ112" s="50">
        <v>0</v>
      </c>
      <c r="ER112" s="408"/>
      <c r="ES112" s="50">
        <v>0</v>
      </c>
      <c r="ET112" s="50">
        <v>0</v>
      </c>
      <c r="EU112" s="50">
        <v>0</v>
      </c>
      <c r="EV112" s="50">
        <v>0</v>
      </c>
      <c r="EW112" s="408"/>
      <c r="EX112" s="50">
        <v>0</v>
      </c>
      <c r="EY112" s="50">
        <v>0</v>
      </c>
      <c r="EZ112" s="50">
        <v>0</v>
      </c>
      <c r="FA112" s="50">
        <v>0</v>
      </c>
      <c r="FB112" s="408"/>
      <c r="FC112" s="50">
        <v>0</v>
      </c>
      <c r="FD112" s="50">
        <v>0</v>
      </c>
      <c r="FE112" s="50">
        <v>0</v>
      </c>
      <c r="FF112" s="50">
        <v>0</v>
      </c>
      <c r="FG112" s="408"/>
      <c r="FH112" s="50">
        <v>0</v>
      </c>
      <c r="FI112" s="50">
        <v>0</v>
      </c>
      <c r="FJ112" s="50">
        <v>0</v>
      </c>
      <c r="FK112" s="50">
        <v>0</v>
      </c>
      <c r="FL112" s="408"/>
      <c r="FM112" s="50">
        <v>0</v>
      </c>
      <c r="FN112" s="50">
        <v>0</v>
      </c>
      <c r="FO112" s="50">
        <v>0</v>
      </c>
      <c r="FP112" s="50">
        <v>0</v>
      </c>
      <c r="FQ112" s="408"/>
      <c r="FR112" s="50">
        <v>0</v>
      </c>
      <c r="FS112" s="50">
        <v>0</v>
      </c>
      <c r="FT112" s="50">
        <v>0</v>
      </c>
      <c r="FU112" s="50">
        <v>0</v>
      </c>
      <c r="FV112" s="408"/>
      <c r="FW112" s="50">
        <v>0</v>
      </c>
      <c r="FX112" s="50">
        <v>0</v>
      </c>
      <c r="FY112" s="50">
        <v>0</v>
      </c>
      <c r="FZ112" s="50">
        <v>0</v>
      </c>
      <c r="GA112" s="408"/>
      <c r="GB112" s="50">
        <v>0</v>
      </c>
      <c r="GC112" s="50">
        <v>0</v>
      </c>
      <c r="GD112" s="50">
        <v>0</v>
      </c>
      <c r="GE112" s="50">
        <v>0</v>
      </c>
      <c r="GF112" s="408"/>
      <c r="GG112" s="50">
        <v>0</v>
      </c>
      <c r="GH112" s="50">
        <v>0</v>
      </c>
      <c r="GI112" s="50">
        <v>0</v>
      </c>
      <c r="GJ112" s="50">
        <v>0</v>
      </c>
      <c r="GK112" s="408"/>
      <c r="GL112" s="39"/>
      <c r="GN112" s="1"/>
      <c r="GO112" s="37"/>
      <c r="GU112" s="9"/>
      <c r="HD112" s="9"/>
      <c r="HM112" s="9"/>
      <c r="HV112" s="9"/>
      <c r="IE112" s="9"/>
      <c r="IN112" s="9"/>
      <c r="IW112" s="9"/>
      <c r="JF112" s="9"/>
      <c r="JO112" s="9"/>
      <c r="JX112" s="9"/>
      <c r="KG112" s="9"/>
      <c r="KP112" s="9"/>
      <c r="LQ112" s="9"/>
      <c r="LZ112" s="9"/>
      <c r="MI112" s="9"/>
      <c r="MR112" s="9"/>
      <c r="NA112" s="9"/>
      <c r="NJ112" s="9"/>
      <c r="NL112" s="9"/>
      <c r="NN112" s="9"/>
      <c r="NP112" s="9"/>
    </row>
    <row r="113" spans="1:380" ht="18">
      <c r="A113" s="40" t="s">
        <v>4026</v>
      </c>
      <c r="B113" s="46">
        <f>SUM(D113:ZZ113)</f>
        <v>130.5</v>
      </c>
      <c r="C113" s="42"/>
      <c r="D113" s="50">
        <v>0</v>
      </c>
      <c r="E113" s="50">
        <v>0</v>
      </c>
      <c r="F113" s="50">
        <v>0</v>
      </c>
      <c r="G113" s="50">
        <v>130.5</v>
      </c>
      <c r="H113" s="408"/>
      <c r="I113" s="50">
        <v>0</v>
      </c>
      <c r="J113" s="50">
        <v>0</v>
      </c>
      <c r="K113" s="50">
        <v>0</v>
      </c>
      <c r="L113" s="50">
        <v>0</v>
      </c>
      <c r="M113" s="408"/>
      <c r="N113" s="50">
        <v>0</v>
      </c>
      <c r="O113" s="50">
        <v>0</v>
      </c>
      <c r="P113" s="50">
        <v>0</v>
      </c>
      <c r="Q113" s="50">
        <v>0</v>
      </c>
      <c r="R113" s="408"/>
      <c r="S113" s="50">
        <v>0</v>
      </c>
      <c r="T113" s="50">
        <v>0</v>
      </c>
      <c r="U113" s="50">
        <v>0</v>
      </c>
      <c r="V113" s="50">
        <v>0</v>
      </c>
      <c r="W113" s="408"/>
      <c r="X113" s="50">
        <v>0</v>
      </c>
      <c r="Y113" s="50">
        <v>0</v>
      </c>
      <c r="Z113" s="50">
        <v>0</v>
      </c>
      <c r="AA113" s="50">
        <v>0</v>
      </c>
      <c r="AB113" s="408"/>
      <c r="AC113" s="50">
        <v>0</v>
      </c>
      <c r="AD113" s="50">
        <v>0</v>
      </c>
      <c r="AE113" s="50">
        <v>0</v>
      </c>
      <c r="AF113" s="50">
        <v>0</v>
      </c>
      <c r="AG113" s="408"/>
      <c r="AH113" s="50">
        <v>0</v>
      </c>
      <c r="AI113" s="50">
        <v>0</v>
      </c>
      <c r="AJ113" s="50">
        <v>0</v>
      </c>
      <c r="AK113" s="50">
        <v>0</v>
      </c>
      <c r="AL113" s="408"/>
      <c r="AM113" s="50">
        <v>0</v>
      </c>
      <c r="AN113" s="50">
        <v>0</v>
      </c>
      <c r="AO113" s="50">
        <v>0</v>
      </c>
      <c r="AP113" s="50">
        <v>0</v>
      </c>
      <c r="AQ113" s="408"/>
      <c r="AR113" s="50">
        <v>0</v>
      </c>
      <c r="AS113" s="50">
        <v>0</v>
      </c>
      <c r="AT113" s="50">
        <v>0</v>
      </c>
      <c r="AU113" s="50">
        <v>0</v>
      </c>
      <c r="AV113" s="408"/>
      <c r="AW113" s="50">
        <v>0</v>
      </c>
      <c r="AX113" s="50">
        <v>0</v>
      </c>
      <c r="AY113" s="50">
        <v>0</v>
      </c>
      <c r="AZ113" s="50">
        <v>0</v>
      </c>
      <c r="BA113" s="408"/>
      <c r="BB113" s="50">
        <v>0</v>
      </c>
      <c r="BC113" s="50">
        <v>0</v>
      </c>
      <c r="BD113" s="50">
        <v>0</v>
      </c>
      <c r="BE113" s="50">
        <v>0</v>
      </c>
      <c r="BF113" s="408"/>
      <c r="BG113" s="50">
        <v>0</v>
      </c>
      <c r="BH113" s="50">
        <v>0</v>
      </c>
      <c r="BI113" s="50">
        <v>0</v>
      </c>
      <c r="BJ113" s="50">
        <v>0</v>
      </c>
      <c r="BK113" s="408"/>
      <c r="BL113" s="50">
        <v>0</v>
      </c>
      <c r="BM113" s="50">
        <v>0</v>
      </c>
      <c r="BN113" s="50">
        <v>0</v>
      </c>
      <c r="BO113" s="50">
        <v>0</v>
      </c>
      <c r="BP113" s="408"/>
      <c r="BQ113" s="50">
        <v>0</v>
      </c>
      <c r="BR113" s="50">
        <v>0</v>
      </c>
      <c r="BS113" s="50">
        <v>0</v>
      </c>
      <c r="BT113" s="50">
        <v>0</v>
      </c>
      <c r="BU113" s="408"/>
      <c r="BV113" s="50">
        <v>0</v>
      </c>
      <c r="BW113" s="50">
        <v>0</v>
      </c>
      <c r="BX113" s="50">
        <v>0</v>
      </c>
      <c r="BY113" s="50">
        <v>0</v>
      </c>
      <c r="BZ113" s="408"/>
      <c r="CA113" s="50">
        <v>0</v>
      </c>
      <c r="CB113" s="50">
        <v>0</v>
      </c>
      <c r="CC113" s="50">
        <v>0</v>
      </c>
      <c r="CD113" s="50">
        <v>0</v>
      </c>
      <c r="CE113" s="408"/>
      <c r="CF113" s="50">
        <v>0</v>
      </c>
      <c r="CG113" s="50">
        <v>0</v>
      </c>
      <c r="CH113" s="50">
        <v>0</v>
      </c>
      <c r="CI113" s="50">
        <v>0</v>
      </c>
      <c r="CJ113" s="408"/>
      <c r="CK113" s="50">
        <v>0</v>
      </c>
      <c r="CL113" s="50">
        <v>0</v>
      </c>
      <c r="CM113" s="50">
        <v>0</v>
      </c>
      <c r="CN113" s="50">
        <v>0</v>
      </c>
      <c r="CO113" s="408"/>
      <c r="CP113" s="50">
        <v>0</v>
      </c>
      <c r="CQ113" s="50">
        <v>0</v>
      </c>
      <c r="CR113" s="50">
        <v>0</v>
      </c>
      <c r="CS113" s="50">
        <v>0</v>
      </c>
      <c r="CT113" s="408"/>
      <c r="CU113" s="50">
        <v>0</v>
      </c>
      <c r="CV113" s="50">
        <v>0</v>
      </c>
      <c r="CW113" s="50">
        <v>0</v>
      </c>
      <c r="CX113" s="50">
        <v>0</v>
      </c>
      <c r="CY113" s="408"/>
      <c r="CZ113" s="50">
        <v>0</v>
      </c>
      <c r="DA113" s="50">
        <v>0</v>
      </c>
      <c r="DB113" s="50">
        <v>0</v>
      </c>
      <c r="DC113" s="50">
        <v>0</v>
      </c>
      <c r="DD113" s="408"/>
      <c r="DE113" s="50">
        <v>0</v>
      </c>
      <c r="DF113" s="50">
        <v>0</v>
      </c>
      <c r="DG113" s="50">
        <v>0</v>
      </c>
      <c r="DH113" s="50">
        <v>0</v>
      </c>
      <c r="DI113" s="408"/>
      <c r="DJ113" s="50">
        <v>0</v>
      </c>
      <c r="DK113" s="50">
        <v>0</v>
      </c>
      <c r="DL113" s="50">
        <v>0</v>
      </c>
      <c r="DM113" s="50">
        <v>0</v>
      </c>
      <c r="DN113" s="408"/>
      <c r="DO113" s="50">
        <v>0</v>
      </c>
      <c r="DP113" s="50">
        <v>0</v>
      </c>
      <c r="DQ113" s="50">
        <v>0</v>
      </c>
      <c r="DR113" s="50">
        <v>0</v>
      </c>
      <c r="DS113" s="408"/>
      <c r="DT113" s="50">
        <v>0</v>
      </c>
      <c r="DU113" s="50">
        <v>0</v>
      </c>
      <c r="DV113" s="50">
        <v>0</v>
      </c>
      <c r="DW113" s="50">
        <v>0</v>
      </c>
      <c r="DX113" s="408"/>
      <c r="DY113" s="50">
        <v>0</v>
      </c>
      <c r="DZ113" s="50">
        <v>0</v>
      </c>
      <c r="EA113" s="50">
        <v>0</v>
      </c>
      <c r="EB113" s="50">
        <v>0</v>
      </c>
      <c r="EC113" s="408"/>
      <c r="ED113" s="50">
        <v>0</v>
      </c>
      <c r="EE113" s="50">
        <v>0</v>
      </c>
      <c r="EF113" s="50">
        <v>0</v>
      </c>
      <c r="EG113" s="50">
        <v>0</v>
      </c>
      <c r="EH113" s="408"/>
      <c r="EI113" s="50">
        <v>0</v>
      </c>
      <c r="EJ113" s="50">
        <v>0</v>
      </c>
      <c r="EK113" s="50">
        <v>0</v>
      </c>
      <c r="EL113" s="50">
        <v>0</v>
      </c>
      <c r="EM113" s="408"/>
      <c r="EN113" s="50">
        <v>0</v>
      </c>
      <c r="EO113" s="50">
        <v>0</v>
      </c>
      <c r="EP113" s="50">
        <v>0</v>
      </c>
      <c r="EQ113" s="50">
        <v>0</v>
      </c>
      <c r="ER113" s="408"/>
      <c r="ES113" s="50">
        <v>0</v>
      </c>
      <c r="ET113" s="50">
        <v>0</v>
      </c>
      <c r="EU113" s="50">
        <v>0</v>
      </c>
      <c r="EV113" s="50">
        <v>0</v>
      </c>
      <c r="EW113" s="408"/>
      <c r="EX113" s="50">
        <v>0</v>
      </c>
      <c r="EY113" s="50">
        <v>0</v>
      </c>
      <c r="EZ113" s="50">
        <v>0</v>
      </c>
      <c r="FA113" s="50">
        <v>0</v>
      </c>
      <c r="FB113" s="408"/>
      <c r="FC113" s="50">
        <v>0</v>
      </c>
      <c r="FD113" s="50">
        <v>0</v>
      </c>
      <c r="FE113" s="50">
        <v>0</v>
      </c>
      <c r="FF113" s="50">
        <v>0</v>
      </c>
      <c r="FG113" s="408"/>
      <c r="FH113" s="50">
        <v>0</v>
      </c>
      <c r="FI113" s="50">
        <v>0</v>
      </c>
      <c r="FJ113" s="50">
        <v>0</v>
      </c>
      <c r="FK113" s="50">
        <v>0</v>
      </c>
      <c r="FL113" s="408"/>
      <c r="FM113" s="50">
        <v>0</v>
      </c>
      <c r="FN113" s="50">
        <v>0</v>
      </c>
      <c r="FO113" s="50">
        <v>0</v>
      </c>
      <c r="FP113" s="50">
        <v>0</v>
      </c>
      <c r="FQ113" s="408"/>
      <c r="FR113" s="50">
        <v>0</v>
      </c>
      <c r="FS113" s="50">
        <v>0</v>
      </c>
      <c r="FT113" s="50">
        <v>0</v>
      </c>
      <c r="FU113" s="50">
        <v>0</v>
      </c>
      <c r="FV113" s="408"/>
      <c r="FW113" s="50">
        <v>0</v>
      </c>
      <c r="FX113" s="50">
        <v>0</v>
      </c>
      <c r="FY113" s="50">
        <v>0</v>
      </c>
      <c r="FZ113" s="50">
        <v>0</v>
      </c>
      <c r="GA113" s="408"/>
      <c r="GB113" s="50">
        <v>0</v>
      </c>
      <c r="GC113" s="50">
        <v>0</v>
      </c>
      <c r="GD113" s="50">
        <v>0</v>
      </c>
      <c r="GE113" s="50">
        <v>0</v>
      </c>
      <c r="GF113" s="408"/>
      <c r="GG113" s="50">
        <v>0</v>
      </c>
      <c r="GH113" s="50">
        <v>0</v>
      </c>
      <c r="GI113" s="50">
        <v>0</v>
      </c>
      <c r="GJ113" s="50">
        <v>0</v>
      </c>
      <c r="GK113" s="408"/>
      <c r="GL113" s="39"/>
      <c r="GN113" s="1"/>
      <c r="GO113" s="37"/>
      <c r="GU113" s="9"/>
      <c r="HD113" s="9"/>
      <c r="HM113" s="9"/>
      <c r="HV113" s="9"/>
      <c r="IE113" s="9"/>
      <c r="IN113" s="9"/>
      <c r="IW113" s="9"/>
      <c r="JF113" s="9"/>
      <c r="JO113" s="9"/>
      <c r="JX113" s="9"/>
      <c r="KG113" s="9"/>
      <c r="KP113" s="9"/>
      <c r="LQ113" s="9"/>
      <c r="LZ113" s="9"/>
      <c r="MI113" s="9"/>
      <c r="MR113" s="9"/>
      <c r="NA113" s="9"/>
      <c r="NJ113" s="9"/>
      <c r="NL113" s="9"/>
      <c r="NN113" s="9"/>
      <c r="NP113" s="9"/>
    </row>
    <row r="114" spans="1:380" ht="18">
      <c r="A114" s="41" t="s">
        <v>1905</v>
      </c>
      <c r="B114" s="46">
        <f>SUM(D114:ZZ114)</f>
        <v>36659.949999999983</v>
      </c>
      <c r="C114" s="42"/>
      <c r="D114" s="50">
        <v>0</v>
      </c>
      <c r="E114" s="50">
        <v>0</v>
      </c>
      <c r="F114" s="50">
        <v>95.85</v>
      </c>
      <c r="G114" s="50">
        <v>447.9</v>
      </c>
      <c r="H114" s="408"/>
      <c r="I114" s="50">
        <v>0</v>
      </c>
      <c r="J114" s="50">
        <v>0</v>
      </c>
      <c r="K114" s="50">
        <v>0</v>
      </c>
      <c r="L114" s="50">
        <v>63.800000000000011</v>
      </c>
      <c r="M114" s="408"/>
      <c r="N114" s="50">
        <v>0</v>
      </c>
      <c r="O114" s="50">
        <v>0</v>
      </c>
      <c r="P114" s="50">
        <v>237.6749999999999</v>
      </c>
      <c r="Q114" s="50">
        <v>807.5</v>
      </c>
      <c r="R114" s="408"/>
      <c r="S114" s="396">
        <v>0</v>
      </c>
      <c r="T114" s="50">
        <v>0</v>
      </c>
      <c r="U114" s="438">
        <v>421.5750000000001</v>
      </c>
      <c r="V114" s="50">
        <v>172</v>
      </c>
      <c r="W114" s="408"/>
      <c r="X114" s="50">
        <v>0</v>
      </c>
      <c r="Y114" s="50">
        <v>0</v>
      </c>
      <c r="Z114" s="50">
        <v>295.12500000000034</v>
      </c>
      <c r="AA114" s="50">
        <v>247.50000000000045</v>
      </c>
      <c r="AB114" s="408"/>
      <c r="AC114" s="50">
        <v>0</v>
      </c>
      <c r="AD114" s="50">
        <v>0</v>
      </c>
      <c r="AE114" s="50">
        <v>487.95000000000095</v>
      </c>
      <c r="AF114" s="50">
        <v>799.70000000000073</v>
      </c>
      <c r="AG114" s="408"/>
      <c r="AH114" s="50">
        <v>0</v>
      </c>
      <c r="AI114" s="50">
        <v>0</v>
      </c>
      <c r="AJ114" s="50">
        <v>545.62500000000102</v>
      </c>
      <c r="AK114" s="50">
        <v>660.00000000000045</v>
      </c>
      <c r="AL114" s="408"/>
      <c r="AM114" s="396">
        <v>0</v>
      </c>
      <c r="AN114" s="396">
        <v>0</v>
      </c>
      <c r="AO114" s="396">
        <v>248.85000000000082</v>
      </c>
      <c r="AP114" s="50">
        <v>621.59999999999945</v>
      </c>
      <c r="AQ114" s="408"/>
      <c r="AR114" s="50">
        <v>0</v>
      </c>
      <c r="AS114" s="50">
        <v>0</v>
      </c>
      <c r="AT114" s="50">
        <v>151.50000000000136</v>
      </c>
      <c r="AU114" s="50">
        <v>399.9</v>
      </c>
      <c r="AV114" s="408"/>
      <c r="AW114" s="50">
        <v>0</v>
      </c>
      <c r="AX114" s="50">
        <v>0</v>
      </c>
      <c r="AY114" s="50">
        <v>107.55000000000177</v>
      </c>
      <c r="AZ114" s="50">
        <v>790.20000000000073</v>
      </c>
      <c r="BA114" s="408"/>
      <c r="BB114" s="50">
        <v>0</v>
      </c>
      <c r="BC114" s="50">
        <v>0</v>
      </c>
      <c r="BD114" s="50">
        <v>324.30000000000177</v>
      </c>
      <c r="BE114" s="50">
        <v>473</v>
      </c>
      <c r="BF114" s="408"/>
      <c r="BG114" s="50">
        <v>0</v>
      </c>
      <c r="BH114" s="50">
        <v>0</v>
      </c>
      <c r="BI114" s="50">
        <v>218.4750000000015</v>
      </c>
      <c r="BJ114" s="50">
        <v>191.7</v>
      </c>
      <c r="BK114" s="408"/>
      <c r="BL114" s="50">
        <v>0</v>
      </c>
      <c r="BM114" s="50">
        <v>0</v>
      </c>
      <c r="BN114" s="50">
        <v>349.27500000000191</v>
      </c>
      <c r="BO114" s="50">
        <v>181</v>
      </c>
      <c r="BP114" s="408"/>
      <c r="BQ114" s="50">
        <v>0</v>
      </c>
      <c r="BR114" s="50">
        <v>0</v>
      </c>
      <c r="BS114" s="50">
        <v>221.02500000000123</v>
      </c>
      <c r="BT114" s="50">
        <v>482.5</v>
      </c>
      <c r="BU114" s="408"/>
      <c r="BV114" s="50">
        <v>0</v>
      </c>
      <c r="BW114" s="50">
        <v>0</v>
      </c>
      <c r="BX114" s="50">
        <v>415.80000000000177</v>
      </c>
      <c r="BY114" s="50">
        <v>385.10000000000036</v>
      </c>
      <c r="BZ114" s="408"/>
      <c r="CA114" s="50">
        <v>0</v>
      </c>
      <c r="CB114" s="50">
        <v>0</v>
      </c>
      <c r="CC114" s="50">
        <v>276.15000000000055</v>
      </c>
      <c r="CD114" s="50">
        <v>461.5</v>
      </c>
      <c r="CE114" s="408"/>
      <c r="CF114" s="50">
        <v>0</v>
      </c>
      <c r="CG114" s="50">
        <v>0</v>
      </c>
      <c r="CH114" s="50">
        <v>243.52500000000055</v>
      </c>
      <c r="CI114" s="50">
        <v>435.00000000000182</v>
      </c>
      <c r="CJ114" s="408"/>
      <c r="CK114" s="50">
        <v>0</v>
      </c>
      <c r="CL114" s="50">
        <v>0</v>
      </c>
      <c r="CM114" s="50">
        <v>142.20000000000027</v>
      </c>
      <c r="CN114" s="50">
        <v>262.5</v>
      </c>
      <c r="CO114" s="408"/>
      <c r="CP114" s="443">
        <v>0</v>
      </c>
      <c r="CQ114" s="443">
        <v>0</v>
      </c>
      <c r="CR114" s="443">
        <v>339.60000000000082</v>
      </c>
      <c r="CS114" s="50">
        <v>476.10000000000036</v>
      </c>
      <c r="CT114" s="408"/>
      <c r="CU114" s="50">
        <v>0</v>
      </c>
      <c r="CV114" s="50">
        <v>0</v>
      </c>
      <c r="CW114" s="50">
        <v>93.074999999998909</v>
      </c>
      <c r="CX114" s="50">
        <v>490</v>
      </c>
      <c r="CY114" s="408"/>
      <c r="CZ114" s="50">
        <v>0</v>
      </c>
      <c r="DA114" s="50">
        <v>0</v>
      </c>
      <c r="DB114" s="50">
        <v>4.8749999999986358</v>
      </c>
      <c r="DC114" s="50">
        <v>179.7</v>
      </c>
      <c r="DD114" s="408"/>
      <c r="DE114" s="443">
        <v>0</v>
      </c>
      <c r="DF114" s="443">
        <v>0</v>
      </c>
      <c r="DG114" s="443">
        <v>1086.8249999999998</v>
      </c>
      <c r="DH114" s="50">
        <v>1834.2000000000007</v>
      </c>
      <c r="DI114" s="408"/>
      <c r="DJ114" s="443">
        <v>0</v>
      </c>
      <c r="DK114" s="443">
        <v>0</v>
      </c>
      <c r="DL114" s="443">
        <v>422.47500000000082</v>
      </c>
      <c r="DM114" s="50">
        <v>933.60000000000036</v>
      </c>
      <c r="DN114" s="408"/>
      <c r="DO114" s="50">
        <v>0</v>
      </c>
      <c r="DP114" s="50">
        <v>0</v>
      </c>
      <c r="DQ114" s="50">
        <v>226.27499999999782</v>
      </c>
      <c r="DR114" s="50">
        <v>624.79999999999382</v>
      </c>
      <c r="DS114" s="408"/>
      <c r="DT114" s="50">
        <v>0</v>
      </c>
      <c r="DU114" s="50">
        <v>0</v>
      </c>
      <c r="DV114" s="50">
        <v>2283.5249999999733</v>
      </c>
      <c r="DW114" s="50">
        <v>3832.9000000000051</v>
      </c>
      <c r="DX114" s="408"/>
      <c r="DY114" s="50">
        <v>0</v>
      </c>
      <c r="DZ114" s="443">
        <v>0</v>
      </c>
      <c r="EA114" s="443">
        <v>336.74999999999864</v>
      </c>
      <c r="EB114" s="50">
        <v>285.30000000000655</v>
      </c>
      <c r="EC114" s="408"/>
      <c r="ED114" s="50">
        <v>0</v>
      </c>
      <c r="EE114" s="50">
        <v>0</v>
      </c>
      <c r="EF114" s="50">
        <v>169.87499999999864</v>
      </c>
      <c r="EG114" s="50">
        <v>131.59999999999491</v>
      </c>
      <c r="EH114" s="408"/>
      <c r="EI114" s="50">
        <v>0</v>
      </c>
      <c r="EJ114" s="50">
        <v>0</v>
      </c>
      <c r="EK114" s="50">
        <v>0</v>
      </c>
      <c r="EL114" s="50">
        <v>175.29999999999927</v>
      </c>
      <c r="EM114" s="408"/>
      <c r="EN114" s="50">
        <v>0</v>
      </c>
      <c r="EO114" s="50">
        <v>0</v>
      </c>
      <c r="EP114" s="50">
        <v>209.69999999999891</v>
      </c>
      <c r="EQ114" s="50">
        <v>164.79999999999927</v>
      </c>
      <c r="ER114" s="408"/>
      <c r="ES114" s="50">
        <v>0</v>
      </c>
      <c r="ET114" s="50">
        <v>0</v>
      </c>
      <c r="EU114" s="50">
        <v>2443.1999999999998</v>
      </c>
      <c r="EV114" s="50">
        <v>2563.9000000000051</v>
      </c>
      <c r="EW114" s="408"/>
      <c r="EX114" s="443">
        <v>0</v>
      </c>
      <c r="EY114" s="443">
        <v>0</v>
      </c>
      <c r="EZ114" s="443">
        <v>139.64999999999918</v>
      </c>
      <c r="FA114" s="50">
        <v>39</v>
      </c>
      <c r="FB114" s="408"/>
      <c r="FC114" s="50">
        <v>0</v>
      </c>
      <c r="FD114" s="50">
        <v>0</v>
      </c>
      <c r="FE114" s="50">
        <v>80.699999999998909</v>
      </c>
      <c r="FF114" s="50">
        <v>79.5</v>
      </c>
      <c r="FG114" s="408"/>
      <c r="FH114" s="50">
        <v>0</v>
      </c>
      <c r="FI114" s="50">
        <v>0</v>
      </c>
      <c r="FJ114" s="50">
        <v>231.07499999999891</v>
      </c>
      <c r="FK114" s="50">
        <v>433.5</v>
      </c>
      <c r="FL114" s="408"/>
      <c r="FM114" s="443">
        <v>0</v>
      </c>
      <c r="FN114" s="443">
        <v>0</v>
      </c>
      <c r="FO114" s="443">
        <v>225.89999999999509</v>
      </c>
      <c r="FP114" s="50">
        <v>403.4</v>
      </c>
      <c r="FQ114" s="408"/>
      <c r="FR114" s="50">
        <v>0</v>
      </c>
      <c r="FS114" s="50">
        <v>0</v>
      </c>
      <c r="FT114" s="50">
        <v>0</v>
      </c>
      <c r="FU114" s="50">
        <v>177.5</v>
      </c>
      <c r="FV114" s="408"/>
      <c r="FW114" s="474">
        <v>0</v>
      </c>
      <c r="FX114" s="474">
        <v>0</v>
      </c>
      <c r="FY114" s="474">
        <v>832.42499999999291</v>
      </c>
      <c r="FZ114" s="50">
        <v>1345.7000000000037</v>
      </c>
      <c r="GA114" s="408"/>
      <c r="GB114" s="50">
        <v>0</v>
      </c>
      <c r="GC114" s="50">
        <v>0</v>
      </c>
      <c r="GD114" s="50">
        <v>183.37499999999727</v>
      </c>
      <c r="GE114" s="50">
        <v>515</v>
      </c>
      <c r="GF114" s="408"/>
      <c r="GG114" s="50">
        <v>0</v>
      </c>
      <c r="GH114" s="50">
        <v>0</v>
      </c>
      <c r="GI114" s="50">
        <v>0</v>
      </c>
      <c r="GJ114" s="50">
        <v>0</v>
      </c>
      <c r="GK114" s="408"/>
      <c r="GL114" s="39"/>
      <c r="GN114" s="1"/>
      <c r="GO114" s="37"/>
      <c r="GU114" s="9"/>
      <c r="HD114" s="9"/>
      <c r="HM114" s="9"/>
      <c r="HV114" s="9"/>
      <c r="IE114" s="9"/>
      <c r="IN114" s="9"/>
      <c r="IW114" s="9"/>
      <c r="JF114" s="9"/>
      <c r="JO114" s="9"/>
      <c r="JX114" s="9"/>
      <c r="KG114" s="9"/>
      <c r="KP114" s="9"/>
      <c r="LQ114" s="9"/>
      <c r="LZ114" s="9"/>
      <c r="MI114" s="9"/>
      <c r="MR114" s="9"/>
      <c r="NA114" s="9"/>
      <c r="NJ114" s="9"/>
      <c r="NL114" s="9"/>
      <c r="NN114" s="9"/>
      <c r="NP114" s="9"/>
    </row>
    <row r="115" spans="1:380" ht="18">
      <c r="A115" s="41" t="s">
        <v>180</v>
      </c>
      <c r="B115" s="46">
        <f>SUM(D115:ZZ115)</f>
        <v>22675.650000000016</v>
      </c>
      <c r="C115" s="42"/>
      <c r="D115" s="50">
        <v>0</v>
      </c>
      <c r="E115" s="50">
        <v>0</v>
      </c>
      <c r="F115" s="50">
        <v>212.84999999999997</v>
      </c>
      <c r="G115" s="50">
        <v>203.2</v>
      </c>
      <c r="H115" s="408"/>
      <c r="I115" s="50">
        <v>0</v>
      </c>
      <c r="J115" s="50">
        <v>0</v>
      </c>
      <c r="K115" s="50">
        <v>0</v>
      </c>
      <c r="L115" s="50">
        <v>230.80000000000007</v>
      </c>
      <c r="M115" s="408"/>
      <c r="N115" s="50">
        <v>0</v>
      </c>
      <c r="O115" s="50">
        <v>0</v>
      </c>
      <c r="P115" s="50">
        <v>0</v>
      </c>
      <c r="Q115" s="50">
        <v>495.79999999999995</v>
      </c>
      <c r="R115" s="408"/>
      <c r="S115" s="396">
        <v>0</v>
      </c>
      <c r="T115" s="50">
        <v>0</v>
      </c>
      <c r="U115" s="438">
        <v>0</v>
      </c>
      <c r="V115" s="50">
        <v>89.999999999999545</v>
      </c>
      <c r="W115" s="408"/>
      <c r="X115" s="50">
        <v>0</v>
      </c>
      <c r="Y115" s="50">
        <v>0</v>
      </c>
      <c r="Z115" s="50">
        <v>0</v>
      </c>
      <c r="AA115" s="50">
        <v>383.10000000000036</v>
      </c>
      <c r="AB115" s="408"/>
      <c r="AC115" s="50">
        <v>0</v>
      </c>
      <c r="AD115" s="50">
        <v>0</v>
      </c>
      <c r="AE115" s="50">
        <v>0</v>
      </c>
      <c r="AF115" s="50">
        <v>933.09999999999945</v>
      </c>
      <c r="AG115" s="408"/>
      <c r="AH115" s="50">
        <v>0</v>
      </c>
      <c r="AI115" s="50">
        <v>0</v>
      </c>
      <c r="AJ115" s="50">
        <v>0</v>
      </c>
      <c r="AK115" s="50">
        <v>791.70000000000027</v>
      </c>
      <c r="AL115" s="408"/>
      <c r="AM115" s="396">
        <v>0</v>
      </c>
      <c r="AN115" s="396">
        <v>0</v>
      </c>
      <c r="AO115" s="396">
        <v>0</v>
      </c>
      <c r="AP115" s="50">
        <v>629.95000000000073</v>
      </c>
      <c r="AQ115" s="408"/>
      <c r="AR115" s="50">
        <v>0</v>
      </c>
      <c r="AS115" s="50">
        <v>0</v>
      </c>
      <c r="AT115" s="50">
        <v>0</v>
      </c>
      <c r="AU115" s="50">
        <v>97.5</v>
      </c>
      <c r="AV115" s="408"/>
      <c r="AW115" s="50">
        <v>0</v>
      </c>
      <c r="AX115" s="50">
        <v>0</v>
      </c>
      <c r="AY115" s="50">
        <v>0</v>
      </c>
      <c r="AZ115" s="50">
        <v>779.50000000000182</v>
      </c>
      <c r="BA115" s="408"/>
      <c r="BB115" s="50">
        <v>0</v>
      </c>
      <c r="BC115" s="50">
        <v>0</v>
      </c>
      <c r="BD115" s="50">
        <v>0</v>
      </c>
      <c r="BE115" s="50">
        <v>543.65</v>
      </c>
      <c r="BF115" s="408"/>
      <c r="BG115" s="50">
        <v>0</v>
      </c>
      <c r="BH115" s="50">
        <v>0</v>
      </c>
      <c r="BI115" s="50">
        <v>0</v>
      </c>
      <c r="BJ115" s="50">
        <v>157.70000000000002</v>
      </c>
      <c r="BK115" s="408"/>
      <c r="BL115" s="50">
        <v>0</v>
      </c>
      <c r="BM115" s="50">
        <v>0</v>
      </c>
      <c r="BN115" s="50">
        <v>0</v>
      </c>
      <c r="BO115" s="50">
        <v>62.400000000000006</v>
      </c>
      <c r="BP115" s="408"/>
      <c r="BQ115" s="50">
        <v>0</v>
      </c>
      <c r="BR115" s="50">
        <v>0</v>
      </c>
      <c r="BS115" s="50">
        <v>0</v>
      </c>
      <c r="BT115" s="50">
        <v>525.19999999999982</v>
      </c>
      <c r="BU115" s="408"/>
      <c r="BV115" s="50">
        <v>0</v>
      </c>
      <c r="BW115" s="50">
        <v>0</v>
      </c>
      <c r="BX115" s="50">
        <v>0</v>
      </c>
      <c r="BY115" s="50">
        <v>530.60000000000127</v>
      </c>
      <c r="BZ115" s="408"/>
      <c r="CA115" s="50">
        <v>0</v>
      </c>
      <c r="CB115" s="50">
        <v>0</v>
      </c>
      <c r="CC115" s="50">
        <v>0</v>
      </c>
      <c r="CD115" s="50">
        <v>335.60000000000127</v>
      </c>
      <c r="CE115" s="408"/>
      <c r="CF115" s="50">
        <v>0</v>
      </c>
      <c r="CG115" s="50">
        <v>0</v>
      </c>
      <c r="CH115" s="50">
        <v>0</v>
      </c>
      <c r="CI115" s="50">
        <v>420.10000000000218</v>
      </c>
      <c r="CJ115" s="408"/>
      <c r="CK115" s="50">
        <v>0</v>
      </c>
      <c r="CL115" s="50">
        <v>0</v>
      </c>
      <c r="CM115" s="50">
        <v>0</v>
      </c>
      <c r="CN115" s="50">
        <v>353.90000000000003</v>
      </c>
      <c r="CO115" s="408"/>
      <c r="CP115" s="443">
        <v>0</v>
      </c>
      <c r="CQ115" s="443">
        <v>0</v>
      </c>
      <c r="CR115" s="443">
        <v>0</v>
      </c>
      <c r="CS115" s="50">
        <v>458.39999999999964</v>
      </c>
      <c r="CT115" s="408"/>
      <c r="CU115" s="50">
        <v>0</v>
      </c>
      <c r="CV115" s="50">
        <v>0</v>
      </c>
      <c r="CW115" s="50">
        <v>0</v>
      </c>
      <c r="CX115" s="50">
        <v>276.39999999999964</v>
      </c>
      <c r="CY115" s="408"/>
      <c r="CZ115" s="50">
        <v>0</v>
      </c>
      <c r="DA115" s="50">
        <v>0</v>
      </c>
      <c r="DB115" s="50">
        <v>0</v>
      </c>
      <c r="DC115" s="50">
        <v>275.3</v>
      </c>
      <c r="DD115" s="408"/>
      <c r="DE115" s="443">
        <v>0</v>
      </c>
      <c r="DF115" s="443">
        <v>0</v>
      </c>
      <c r="DG115" s="443">
        <v>0</v>
      </c>
      <c r="DH115" s="50">
        <v>1298.3000000000011</v>
      </c>
      <c r="DI115" s="408"/>
      <c r="DJ115" s="443">
        <v>0</v>
      </c>
      <c r="DK115" s="443">
        <v>0</v>
      </c>
      <c r="DL115" s="443">
        <v>0</v>
      </c>
      <c r="DM115" s="50">
        <v>664.99999999999818</v>
      </c>
      <c r="DN115" s="408"/>
      <c r="DO115" s="50">
        <v>0</v>
      </c>
      <c r="DP115" s="50">
        <v>0</v>
      </c>
      <c r="DQ115" s="50">
        <v>0</v>
      </c>
      <c r="DR115" s="50">
        <v>443.19999999999527</v>
      </c>
      <c r="DS115" s="408"/>
      <c r="DT115" s="50">
        <v>0</v>
      </c>
      <c r="DU115" s="50">
        <v>0</v>
      </c>
      <c r="DV115" s="50">
        <v>0</v>
      </c>
      <c r="DW115" s="50">
        <v>4105.9499999999935</v>
      </c>
      <c r="DX115" s="408"/>
      <c r="DY115" s="50">
        <v>0</v>
      </c>
      <c r="DZ115" s="443">
        <v>0</v>
      </c>
      <c r="EA115" s="443">
        <v>0</v>
      </c>
      <c r="EB115" s="50">
        <v>403</v>
      </c>
      <c r="EC115" s="408"/>
      <c r="ED115" s="50">
        <v>0</v>
      </c>
      <c r="EE115" s="50">
        <v>0</v>
      </c>
      <c r="EF115" s="50">
        <v>0</v>
      </c>
      <c r="EG115" s="50">
        <v>583.09999999999491</v>
      </c>
      <c r="EH115" s="408"/>
      <c r="EI115" s="50">
        <v>0</v>
      </c>
      <c r="EJ115" s="50">
        <v>0</v>
      </c>
      <c r="EK115" s="50">
        <v>0</v>
      </c>
      <c r="EL115" s="50">
        <v>402.39999999999782</v>
      </c>
      <c r="EM115" s="408"/>
      <c r="EN115" s="50">
        <v>0</v>
      </c>
      <c r="EO115" s="50">
        <v>0</v>
      </c>
      <c r="EP115" s="50">
        <v>0</v>
      </c>
      <c r="EQ115" s="50">
        <v>88.19999999999709</v>
      </c>
      <c r="ER115" s="408"/>
      <c r="ES115" s="50">
        <v>0</v>
      </c>
      <c r="ET115" s="50">
        <v>0</v>
      </c>
      <c r="EU115" s="50">
        <v>0</v>
      </c>
      <c r="EV115" s="50">
        <v>2593.5</v>
      </c>
      <c r="EW115" s="408"/>
      <c r="EX115" s="443">
        <v>0</v>
      </c>
      <c r="EY115" s="443">
        <v>0</v>
      </c>
      <c r="EZ115" s="443">
        <v>0</v>
      </c>
      <c r="FA115" s="50">
        <v>183.60000000000218</v>
      </c>
      <c r="FB115" s="408"/>
      <c r="FC115" s="50">
        <v>0</v>
      </c>
      <c r="FD115" s="50">
        <v>0</v>
      </c>
      <c r="FE115" s="50">
        <v>0</v>
      </c>
      <c r="FF115" s="50">
        <v>212.7</v>
      </c>
      <c r="FG115" s="408"/>
      <c r="FH115" s="50">
        <v>0</v>
      </c>
      <c r="FI115" s="50">
        <v>0</v>
      </c>
      <c r="FJ115" s="50">
        <v>0</v>
      </c>
      <c r="FK115" s="50">
        <v>386.29999999999927</v>
      </c>
      <c r="FL115" s="408"/>
      <c r="FM115" s="443">
        <v>0</v>
      </c>
      <c r="FN115" s="443">
        <v>0</v>
      </c>
      <c r="FO115" s="443">
        <v>0</v>
      </c>
      <c r="FP115" s="50">
        <v>693.5</v>
      </c>
      <c r="FQ115" s="408"/>
      <c r="FR115" s="50">
        <v>0</v>
      </c>
      <c r="FS115" s="50">
        <v>0</v>
      </c>
      <c r="FT115" s="50">
        <v>0</v>
      </c>
      <c r="FU115" s="50">
        <v>16.799999999995634</v>
      </c>
      <c r="FV115" s="408"/>
      <c r="FW115" s="474">
        <v>0</v>
      </c>
      <c r="FX115" s="474">
        <v>0</v>
      </c>
      <c r="FY115" s="474">
        <v>0</v>
      </c>
      <c r="FZ115" s="50">
        <v>1335.8500000000372</v>
      </c>
      <c r="GA115" s="408"/>
      <c r="GB115" s="50">
        <v>0</v>
      </c>
      <c r="GC115" s="50">
        <v>0</v>
      </c>
      <c r="GD115" s="50">
        <v>0</v>
      </c>
      <c r="GE115" s="50">
        <v>477.5</v>
      </c>
      <c r="GF115" s="408"/>
      <c r="GG115" s="50">
        <v>0</v>
      </c>
      <c r="GH115" s="50">
        <v>0</v>
      </c>
      <c r="GI115" s="50">
        <v>0</v>
      </c>
      <c r="GJ115" s="50">
        <v>0</v>
      </c>
      <c r="GK115" s="408"/>
      <c r="GL115" s="39"/>
      <c r="GN115" s="1"/>
      <c r="GO115" s="37"/>
      <c r="GU115" s="9"/>
      <c r="HD115" s="9"/>
      <c r="HM115" s="9"/>
      <c r="HV115" s="9"/>
      <c r="IE115" s="9"/>
      <c r="IN115" s="9"/>
      <c r="IW115" s="9"/>
      <c r="JF115" s="9"/>
      <c r="JO115" s="9"/>
      <c r="JX115" s="9"/>
      <c r="KG115" s="9"/>
      <c r="KP115" s="9"/>
      <c r="LQ115" s="9"/>
      <c r="LZ115" s="9"/>
      <c r="MI115" s="9"/>
      <c r="MR115" s="9"/>
      <c r="NA115" s="9"/>
      <c r="NJ115" s="9"/>
      <c r="NL115" s="9"/>
      <c r="NN115" s="9"/>
      <c r="NP115" s="9"/>
    </row>
    <row r="116" spans="1:380" ht="18">
      <c r="A116" s="40" t="s">
        <v>4009</v>
      </c>
      <c r="B116" s="46">
        <f>SUM(D116:ZZ116)</f>
        <v>637.1</v>
      </c>
      <c r="C116" s="42"/>
      <c r="D116" s="50">
        <v>0</v>
      </c>
      <c r="E116" s="50">
        <v>0</v>
      </c>
      <c r="F116" s="50">
        <v>0</v>
      </c>
      <c r="G116" s="50">
        <v>637.1</v>
      </c>
      <c r="H116" s="408"/>
      <c r="I116" s="50">
        <v>0</v>
      </c>
      <c r="J116" s="50">
        <v>0</v>
      </c>
      <c r="K116" s="50">
        <v>0</v>
      </c>
      <c r="L116" s="50">
        <v>0</v>
      </c>
      <c r="M116" s="408"/>
      <c r="N116" s="50">
        <v>0</v>
      </c>
      <c r="O116" s="50">
        <v>0</v>
      </c>
      <c r="P116" s="50">
        <v>0</v>
      </c>
      <c r="Q116" s="50">
        <v>0</v>
      </c>
      <c r="R116" s="408"/>
      <c r="S116" s="50">
        <v>0</v>
      </c>
      <c r="T116" s="50">
        <v>0</v>
      </c>
      <c r="U116" s="50">
        <v>0</v>
      </c>
      <c r="V116" s="50">
        <v>0</v>
      </c>
      <c r="W116" s="408"/>
      <c r="X116" s="50">
        <v>0</v>
      </c>
      <c r="Y116" s="50">
        <v>0</v>
      </c>
      <c r="Z116" s="50">
        <v>0</v>
      </c>
      <c r="AA116" s="50">
        <v>0</v>
      </c>
      <c r="AB116" s="408"/>
      <c r="AC116" s="50">
        <v>0</v>
      </c>
      <c r="AD116" s="50">
        <v>0</v>
      </c>
      <c r="AE116" s="50">
        <v>0</v>
      </c>
      <c r="AF116" s="50">
        <v>0</v>
      </c>
      <c r="AG116" s="408"/>
      <c r="AH116" s="50">
        <v>0</v>
      </c>
      <c r="AI116" s="50">
        <v>0</v>
      </c>
      <c r="AJ116" s="50">
        <v>0</v>
      </c>
      <c r="AK116" s="50">
        <v>0</v>
      </c>
      <c r="AL116" s="408"/>
      <c r="AM116" s="50">
        <v>0</v>
      </c>
      <c r="AN116" s="50">
        <v>0</v>
      </c>
      <c r="AO116" s="50">
        <v>0</v>
      </c>
      <c r="AP116" s="50">
        <v>0</v>
      </c>
      <c r="AQ116" s="408"/>
      <c r="AR116" s="50">
        <v>0</v>
      </c>
      <c r="AS116" s="50">
        <v>0</v>
      </c>
      <c r="AT116" s="50">
        <v>0</v>
      </c>
      <c r="AU116" s="50">
        <v>0</v>
      </c>
      <c r="AV116" s="408"/>
      <c r="AW116" s="50">
        <v>0</v>
      </c>
      <c r="AX116" s="50">
        <v>0</v>
      </c>
      <c r="AY116" s="50">
        <v>0</v>
      </c>
      <c r="AZ116" s="50">
        <v>0</v>
      </c>
      <c r="BA116" s="408"/>
      <c r="BB116" s="50">
        <v>0</v>
      </c>
      <c r="BC116" s="50">
        <v>0</v>
      </c>
      <c r="BD116" s="50">
        <v>0</v>
      </c>
      <c r="BE116" s="50">
        <v>0</v>
      </c>
      <c r="BF116" s="408"/>
      <c r="BG116" s="50">
        <v>0</v>
      </c>
      <c r="BH116" s="50">
        <v>0</v>
      </c>
      <c r="BI116" s="50">
        <v>0</v>
      </c>
      <c r="BJ116" s="50">
        <v>0</v>
      </c>
      <c r="BK116" s="408"/>
      <c r="BL116" s="50">
        <v>0</v>
      </c>
      <c r="BM116" s="50">
        <v>0</v>
      </c>
      <c r="BN116" s="50">
        <v>0</v>
      </c>
      <c r="BO116" s="50">
        <v>0</v>
      </c>
      <c r="BP116" s="408"/>
      <c r="BQ116" s="50">
        <v>0</v>
      </c>
      <c r="BR116" s="50">
        <v>0</v>
      </c>
      <c r="BS116" s="50">
        <v>0</v>
      </c>
      <c r="BT116" s="50">
        <v>0</v>
      </c>
      <c r="BU116" s="408"/>
      <c r="BV116" s="50">
        <v>0</v>
      </c>
      <c r="BW116" s="50">
        <v>0</v>
      </c>
      <c r="BX116" s="50">
        <v>0</v>
      </c>
      <c r="BY116" s="50">
        <v>0</v>
      </c>
      <c r="BZ116" s="408"/>
      <c r="CA116" s="50">
        <v>0</v>
      </c>
      <c r="CB116" s="50">
        <v>0</v>
      </c>
      <c r="CC116" s="50">
        <v>0</v>
      </c>
      <c r="CD116" s="50">
        <v>0</v>
      </c>
      <c r="CE116" s="408"/>
      <c r="CF116" s="50">
        <v>0</v>
      </c>
      <c r="CG116" s="50">
        <v>0</v>
      </c>
      <c r="CH116" s="50">
        <v>0</v>
      </c>
      <c r="CI116" s="50">
        <v>0</v>
      </c>
      <c r="CJ116" s="408"/>
      <c r="CK116" s="50">
        <v>0</v>
      </c>
      <c r="CL116" s="50">
        <v>0</v>
      </c>
      <c r="CM116" s="50">
        <v>0</v>
      </c>
      <c r="CN116" s="50">
        <v>0</v>
      </c>
      <c r="CO116" s="408"/>
      <c r="CP116" s="50">
        <v>0</v>
      </c>
      <c r="CQ116" s="50">
        <v>0</v>
      </c>
      <c r="CR116" s="50">
        <v>0</v>
      </c>
      <c r="CS116" s="50">
        <v>0</v>
      </c>
      <c r="CT116" s="408"/>
      <c r="CU116" s="50">
        <v>0</v>
      </c>
      <c r="CV116" s="50">
        <v>0</v>
      </c>
      <c r="CW116" s="50">
        <v>0</v>
      </c>
      <c r="CX116" s="50">
        <v>0</v>
      </c>
      <c r="CY116" s="408"/>
      <c r="CZ116" s="50">
        <v>0</v>
      </c>
      <c r="DA116" s="50">
        <v>0</v>
      </c>
      <c r="DB116" s="50">
        <v>0</v>
      </c>
      <c r="DC116" s="50">
        <v>0</v>
      </c>
      <c r="DD116" s="408"/>
      <c r="DE116" s="50">
        <v>0</v>
      </c>
      <c r="DF116" s="50">
        <v>0</v>
      </c>
      <c r="DG116" s="50">
        <v>0</v>
      </c>
      <c r="DH116" s="50">
        <v>0</v>
      </c>
      <c r="DI116" s="408"/>
      <c r="DJ116" s="50">
        <v>0</v>
      </c>
      <c r="DK116" s="50">
        <v>0</v>
      </c>
      <c r="DL116" s="50">
        <v>0</v>
      </c>
      <c r="DM116" s="50">
        <v>0</v>
      </c>
      <c r="DN116" s="408"/>
      <c r="DO116" s="50">
        <v>0</v>
      </c>
      <c r="DP116" s="50">
        <v>0</v>
      </c>
      <c r="DQ116" s="50">
        <v>0</v>
      </c>
      <c r="DR116" s="50">
        <v>0</v>
      </c>
      <c r="DS116" s="408"/>
      <c r="DT116" s="50">
        <v>0</v>
      </c>
      <c r="DU116" s="50">
        <v>0</v>
      </c>
      <c r="DV116" s="50">
        <v>0</v>
      </c>
      <c r="DW116" s="50">
        <v>0</v>
      </c>
      <c r="DX116" s="408"/>
      <c r="DY116" s="50">
        <v>0</v>
      </c>
      <c r="DZ116" s="50">
        <v>0</v>
      </c>
      <c r="EA116" s="50">
        <v>0</v>
      </c>
      <c r="EB116" s="50">
        <v>0</v>
      </c>
      <c r="EC116" s="408"/>
      <c r="ED116" s="50">
        <v>0</v>
      </c>
      <c r="EE116" s="50">
        <v>0</v>
      </c>
      <c r="EF116" s="50">
        <v>0</v>
      </c>
      <c r="EG116" s="50">
        <v>0</v>
      </c>
      <c r="EH116" s="408"/>
      <c r="EI116" s="50">
        <v>0</v>
      </c>
      <c r="EJ116" s="50">
        <v>0</v>
      </c>
      <c r="EK116" s="50">
        <v>0</v>
      </c>
      <c r="EL116" s="50">
        <v>0</v>
      </c>
      <c r="EM116" s="408"/>
      <c r="EN116" s="50">
        <v>0</v>
      </c>
      <c r="EO116" s="50">
        <v>0</v>
      </c>
      <c r="EP116" s="50">
        <v>0</v>
      </c>
      <c r="EQ116" s="50">
        <v>0</v>
      </c>
      <c r="ER116" s="408"/>
      <c r="ES116" s="50">
        <v>0</v>
      </c>
      <c r="ET116" s="50">
        <v>0</v>
      </c>
      <c r="EU116" s="50">
        <v>0</v>
      </c>
      <c r="EV116" s="50">
        <v>0</v>
      </c>
      <c r="EW116" s="408"/>
      <c r="EX116" s="50">
        <v>0</v>
      </c>
      <c r="EY116" s="50">
        <v>0</v>
      </c>
      <c r="EZ116" s="50">
        <v>0</v>
      </c>
      <c r="FA116" s="50">
        <v>0</v>
      </c>
      <c r="FB116" s="408"/>
      <c r="FC116" s="50">
        <v>0</v>
      </c>
      <c r="FD116" s="50">
        <v>0</v>
      </c>
      <c r="FE116" s="50">
        <v>0</v>
      </c>
      <c r="FF116" s="50">
        <v>0</v>
      </c>
      <c r="FG116" s="408"/>
      <c r="FH116" s="50">
        <v>0</v>
      </c>
      <c r="FI116" s="50">
        <v>0</v>
      </c>
      <c r="FJ116" s="50">
        <v>0</v>
      </c>
      <c r="FK116" s="50">
        <v>0</v>
      </c>
      <c r="FL116" s="408"/>
      <c r="FM116" s="50">
        <v>0</v>
      </c>
      <c r="FN116" s="50">
        <v>0</v>
      </c>
      <c r="FO116" s="50">
        <v>0</v>
      </c>
      <c r="FP116" s="50">
        <v>0</v>
      </c>
      <c r="FQ116" s="408"/>
      <c r="FR116" s="50">
        <v>0</v>
      </c>
      <c r="FS116" s="50">
        <v>0</v>
      </c>
      <c r="FT116" s="50">
        <v>0</v>
      </c>
      <c r="FU116" s="50">
        <v>0</v>
      </c>
      <c r="FV116" s="408"/>
      <c r="FW116" s="50">
        <v>0</v>
      </c>
      <c r="FX116" s="50">
        <v>0</v>
      </c>
      <c r="FY116" s="50">
        <v>0</v>
      </c>
      <c r="FZ116" s="50">
        <v>0</v>
      </c>
      <c r="GA116" s="408"/>
      <c r="GB116" s="50">
        <v>0</v>
      </c>
      <c r="GC116" s="50">
        <v>0</v>
      </c>
      <c r="GD116" s="50">
        <v>0</v>
      </c>
      <c r="GE116" s="50">
        <v>0</v>
      </c>
      <c r="GF116" s="408"/>
      <c r="GG116" s="50">
        <v>0</v>
      </c>
      <c r="GH116" s="50">
        <v>0</v>
      </c>
      <c r="GI116" s="50">
        <v>0</v>
      </c>
      <c r="GJ116" s="50">
        <v>0</v>
      </c>
      <c r="GK116" s="408"/>
      <c r="GL116" s="39"/>
      <c r="GN116" s="1"/>
      <c r="GO116" s="37"/>
      <c r="GU116" s="9"/>
      <c r="HD116" s="9"/>
      <c r="HM116" s="9"/>
      <c r="HV116" s="9"/>
      <c r="IE116" s="9"/>
      <c r="IN116" s="9"/>
      <c r="IW116" s="9"/>
      <c r="JF116" s="9"/>
      <c r="JO116" s="9"/>
      <c r="JX116" s="9"/>
      <c r="KG116" s="9"/>
      <c r="KP116" s="9"/>
      <c r="LQ116" s="9"/>
      <c r="LZ116" s="9"/>
      <c r="MI116" s="9"/>
      <c r="MR116" s="9"/>
      <c r="NA116" s="9"/>
      <c r="NJ116" s="9"/>
      <c r="NL116" s="9"/>
      <c r="NN116" s="9"/>
      <c r="NP116" s="9"/>
    </row>
    <row r="117" spans="1:380" ht="18">
      <c r="A117" s="41" t="s">
        <v>2564</v>
      </c>
      <c r="B117" s="46">
        <f>SUM(D117:ZZ117)</f>
        <v>22210.025000000041</v>
      </c>
      <c r="C117" s="42"/>
      <c r="D117" s="50">
        <v>0</v>
      </c>
      <c r="E117" s="50">
        <v>0</v>
      </c>
      <c r="F117" s="50">
        <v>375.22500000000002</v>
      </c>
      <c r="G117" s="50">
        <v>405.29999999999995</v>
      </c>
      <c r="H117" s="408"/>
      <c r="I117" s="50">
        <v>0</v>
      </c>
      <c r="J117" s="50">
        <v>0</v>
      </c>
      <c r="K117" s="50">
        <v>0</v>
      </c>
      <c r="L117" s="50">
        <v>137.29999999999984</v>
      </c>
      <c r="M117" s="408"/>
      <c r="N117" s="50">
        <v>0</v>
      </c>
      <c r="O117" s="50">
        <v>0</v>
      </c>
      <c r="P117" s="50">
        <v>0</v>
      </c>
      <c r="Q117" s="50">
        <v>824.00000000000045</v>
      </c>
      <c r="R117" s="408"/>
      <c r="S117" s="396">
        <v>0</v>
      </c>
      <c r="T117" s="50">
        <v>0</v>
      </c>
      <c r="U117" s="438">
        <v>0</v>
      </c>
      <c r="V117" s="50">
        <v>339.49999999999955</v>
      </c>
      <c r="W117" s="408"/>
      <c r="X117" s="50">
        <v>0</v>
      </c>
      <c r="Y117" s="50">
        <v>0</v>
      </c>
      <c r="Z117" s="50">
        <v>0</v>
      </c>
      <c r="AA117" s="50">
        <v>207.00000000000045</v>
      </c>
      <c r="AB117" s="408"/>
      <c r="AC117" s="50">
        <v>0</v>
      </c>
      <c r="AD117" s="50">
        <v>0</v>
      </c>
      <c r="AE117" s="50">
        <v>0</v>
      </c>
      <c r="AF117" s="50">
        <v>905.30000000000155</v>
      </c>
      <c r="AG117" s="408"/>
      <c r="AH117" s="50">
        <v>0</v>
      </c>
      <c r="AI117" s="50">
        <v>0</v>
      </c>
      <c r="AJ117" s="50">
        <v>0</v>
      </c>
      <c r="AK117" s="50">
        <v>556.60000000000036</v>
      </c>
      <c r="AL117" s="408"/>
      <c r="AM117" s="396">
        <v>0</v>
      </c>
      <c r="AN117" s="396">
        <v>0</v>
      </c>
      <c r="AO117" s="396">
        <v>0</v>
      </c>
      <c r="AP117" s="50">
        <v>619.10000000000036</v>
      </c>
      <c r="AQ117" s="408"/>
      <c r="AR117" s="50">
        <v>0</v>
      </c>
      <c r="AS117" s="50">
        <v>0</v>
      </c>
      <c r="AT117" s="50">
        <v>0</v>
      </c>
      <c r="AU117" s="50">
        <v>262.10000000000002</v>
      </c>
      <c r="AV117" s="408"/>
      <c r="AW117" s="50">
        <v>0</v>
      </c>
      <c r="AX117" s="50">
        <v>0</v>
      </c>
      <c r="AY117" s="50">
        <v>0</v>
      </c>
      <c r="AZ117" s="50">
        <v>684.89999999999964</v>
      </c>
      <c r="BA117" s="408"/>
      <c r="BB117" s="50">
        <v>0</v>
      </c>
      <c r="BC117" s="50">
        <v>0</v>
      </c>
      <c r="BD117" s="50">
        <v>0</v>
      </c>
      <c r="BE117" s="50">
        <v>487.5</v>
      </c>
      <c r="BF117" s="408"/>
      <c r="BG117" s="50">
        <v>0</v>
      </c>
      <c r="BH117" s="50">
        <v>0</v>
      </c>
      <c r="BI117" s="50">
        <v>0</v>
      </c>
      <c r="BJ117" s="50">
        <v>168.8</v>
      </c>
      <c r="BK117" s="408"/>
      <c r="BL117" s="50">
        <v>0</v>
      </c>
      <c r="BM117" s="50">
        <v>0</v>
      </c>
      <c r="BN117" s="50">
        <v>0</v>
      </c>
      <c r="BO117" s="50">
        <v>195.5</v>
      </c>
      <c r="BP117" s="408"/>
      <c r="BQ117" s="50">
        <v>0</v>
      </c>
      <c r="BR117" s="50">
        <v>0</v>
      </c>
      <c r="BS117" s="50">
        <v>0</v>
      </c>
      <c r="BT117" s="50">
        <v>556.19999999999982</v>
      </c>
      <c r="BU117" s="408"/>
      <c r="BV117" s="50">
        <v>0</v>
      </c>
      <c r="BW117" s="50">
        <v>0</v>
      </c>
      <c r="BX117" s="50">
        <v>0</v>
      </c>
      <c r="BY117" s="50">
        <v>443.29999999999745</v>
      </c>
      <c r="BZ117" s="408"/>
      <c r="CA117" s="50">
        <v>0</v>
      </c>
      <c r="CB117" s="50">
        <v>0</v>
      </c>
      <c r="CC117" s="50">
        <v>0</v>
      </c>
      <c r="CD117" s="50">
        <v>513.80000000000109</v>
      </c>
      <c r="CE117" s="408"/>
      <c r="CF117" s="50">
        <v>0</v>
      </c>
      <c r="CG117" s="50">
        <v>0</v>
      </c>
      <c r="CH117" s="50">
        <v>0</v>
      </c>
      <c r="CI117" s="50">
        <v>348.59999999999673</v>
      </c>
      <c r="CJ117" s="408"/>
      <c r="CK117" s="50">
        <v>0</v>
      </c>
      <c r="CL117" s="50">
        <v>0</v>
      </c>
      <c r="CM117" s="50">
        <v>0</v>
      </c>
      <c r="CN117" s="50">
        <v>219.9</v>
      </c>
      <c r="CO117" s="408"/>
      <c r="CP117" s="443">
        <v>0</v>
      </c>
      <c r="CQ117" s="443">
        <v>0</v>
      </c>
      <c r="CR117" s="443">
        <v>0</v>
      </c>
      <c r="CS117" s="50">
        <v>285.69999999999527</v>
      </c>
      <c r="CT117" s="408"/>
      <c r="CU117" s="50">
        <v>0</v>
      </c>
      <c r="CV117" s="50">
        <v>0</v>
      </c>
      <c r="CW117" s="50">
        <v>0</v>
      </c>
      <c r="CX117" s="50">
        <v>325.09999999999491</v>
      </c>
      <c r="CY117" s="408"/>
      <c r="CZ117" s="50">
        <v>0</v>
      </c>
      <c r="DA117" s="50">
        <v>0</v>
      </c>
      <c r="DB117" s="50">
        <v>0</v>
      </c>
      <c r="DC117" s="50">
        <v>33</v>
      </c>
      <c r="DD117" s="408"/>
      <c r="DE117" s="443">
        <v>0</v>
      </c>
      <c r="DF117" s="443">
        <v>0</v>
      </c>
      <c r="DG117" s="443">
        <v>0</v>
      </c>
      <c r="DH117" s="50">
        <v>974.69999999999891</v>
      </c>
      <c r="DI117" s="408"/>
      <c r="DJ117" s="443">
        <v>0</v>
      </c>
      <c r="DK117" s="443">
        <v>0</v>
      </c>
      <c r="DL117" s="443">
        <v>0</v>
      </c>
      <c r="DM117" s="50">
        <v>776.39999999999782</v>
      </c>
      <c r="DN117" s="408"/>
      <c r="DO117" s="50">
        <v>0</v>
      </c>
      <c r="DP117" s="50">
        <v>0</v>
      </c>
      <c r="DQ117" s="50">
        <v>0</v>
      </c>
      <c r="DR117" s="50">
        <v>620.09999999999673</v>
      </c>
      <c r="DS117" s="408"/>
      <c r="DT117" s="50">
        <v>0</v>
      </c>
      <c r="DU117" s="50">
        <v>0</v>
      </c>
      <c r="DV117" s="50">
        <v>0</v>
      </c>
      <c r="DW117" s="50">
        <v>4934.399999999996</v>
      </c>
      <c r="DX117" s="408"/>
      <c r="DY117" s="50">
        <v>0</v>
      </c>
      <c r="DZ117" s="443">
        <v>0</v>
      </c>
      <c r="EA117" s="443">
        <v>0</v>
      </c>
      <c r="EB117" s="50">
        <v>189.89999999999782</v>
      </c>
      <c r="EC117" s="408"/>
      <c r="ED117" s="50">
        <v>0</v>
      </c>
      <c r="EE117" s="50">
        <v>0</v>
      </c>
      <c r="EF117" s="50">
        <v>0</v>
      </c>
      <c r="EG117" s="50">
        <v>13.199999999993452</v>
      </c>
      <c r="EH117" s="408"/>
      <c r="EI117" s="50">
        <v>0</v>
      </c>
      <c r="EJ117" s="50">
        <v>0</v>
      </c>
      <c r="EK117" s="50">
        <v>0</v>
      </c>
      <c r="EL117" s="50">
        <v>212.39999999999418</v>
      </c>
      <c r="EM117" s="408"/>
      <c r="EN117" s="50">
        <v>0</v>
      </c>
      <c r="EO117" s="50">
        <v>0</v>
      </c>
      <c r="EP117" s="50">
        <v>0</v>
      </c>
      <c r="EQ117" s="50">
        <v>73.199999999993452</v>
      </c>
      <c r="ER117" s="408"/>
      <c r="ES117" s="50">
        <v>0</v>
      </c>
      <c r="ET117" s="50">
        <v>0</v>
      </c>
      <c r="EU117" s="50">
        <v>0</v>
      </c>
      <c r="EV117" s="50">
        <v>2729.799999999992</v>
      </c>
      <c r="EW117" s="408"/>
      <c r="EX117" s="443">
        <v>0</v>
      </c>
      <c r="EY117" s="443">
        <v>0</v>
      </c>
      <c r="EZ117" s="443">
        <v>0</v>
      </c>
      <c r="FA117" s="50">
        <v>0</v>
      </c>
      <c r="FB117" s="408"/>
      <c r="FC117" s="50">
        <v>0</v>
      </c>
      <c r="FD117" s="50">
        <v>0</v>
      </c>
      <c r="FE117" s="50">
        <v>0</v>
      </c>
      <c r="FF117" s="50">
        <v>208.9</v>
      </c>
      <c r="FG117" s="408"/>
      <c r="FH117" s="50">
        <v>0</v>
      </c>
      <c r="FI117" s="50">
        <v>0</v>
      </c>
      <c r="FJ117" s="50">
        <v>0</v>
      </c>
      <c r="FK117" s="50">
        <v>278.99999999999636</v>
      </c>
      <c r="FL117" s="408"/>
      <c r="FM117" s="443">
        <v>0</v>
      </c>
      <c r="FN117" s="443">
        <v>0</v>
      </c>
      <c r="FO117" s="443">
        <v>0</v>
      </c>
      <c r="FP117" s="50">
        <v>581.6</v>
      </c>
      <c r="FQ117" s="408"/>
      <c r="FR117" s="50">
        <v>0</v>
      </c>
      <c r="FS117" s="50">
        <v>0</v>
      </c>
      <c r="FT117" s="50">
        <v>0</v>
      </c>
      <c r="FU117" s="50">
        <v>32.199999999993452</v>
      </c>
      <c r="FV117" s="408"/>
      <c r="FW117" s="474">
        <v>0</v>
      </c>
      <c r="FX117" s="474">
        <v>0</v>
      </c>
      <c r="FY117" s="474">
        <v>0</v>
      </c>
      <c r="FZ117" s="50">
        <v>1161.0000000001019</v>
      </c>
      <c r="GA117" s="408"/>
      <c r="GB117" s="50">
        <v>0</v>
      </c>
      <c r="GC117" s="50">
        <v>0</v>
      </c>
      <c r="GD117" s="50">
        <v>0</v>
      </c>
      <c r="GE117" s="50">
        <v>529.5</v>
      </c>
      <c r="GF117" s="408"/>
      <c r="GG117" s="50">
        <v>0</v>
      </c>
      <c r="GH117" s="50">
        <v>0</v>
      </c>
      <c r="GI117" s="50">
        <v>0</v>
      </c>
      <c r="GJ117" s="50">
        <v>0</v>
      </c>
      <c r="GK117" s="408"/>
      <c r="GL117" s="39"/>
      <c r="GN117" s="1"/>
      <c r="GO117" s="37"/>
      <c r="GU117" s="9"/>
      <c r="HD117" s="9"/>
      <c r="HM117" s="9"/>
      <c r="HV117" s="9"/>
      <c r="IE117" s="9"/>
      <c r="IN117" s="9"/>
      <c r="IW117" s="9"/>
      <c r="JF117" s="9"/>
      <c r="JO117" s="9"/>
      <c r="JX117" s="9"/>
      <c r="KG117" s="9"/>
      <c r="KP117" s="9"/>
      <c r="LQ117" s="9"/>
      <c r="LZ117" s="9"/>
      <c r="MI117" s="9"/>
      <c r="MR117" s="9"/>
      <c r="NA117" s="9"/>
      <c r="NJ117" s="9"/>
      <c r="NL117" s="9"/>
      <c r="NN117" s="9"/>
      <c r="NP117" s="9"/>
    </row>
    <row r="118" spans="1:380" ht="18">
      <c r="A118" s="84" t="s">
        <v>1565</v>
      </c>
      <c r="B118" s="46">
        <f>SUM(D118:ZZ118)</f>
        <v>53597.487499999894</v>
      </c>
      <c r="C118" s="42"/>
      <c r="D118" s="50">
        <v>0</v>
      </c>
      <c r="E118" s="50">
        <v>0</v>
      </c>
      <c r="F118" s="50">
        <v>418.79999999999995</v>
      </c>
      <c r="G118" s="50">
        <v>604.5</v>
      </c>
      <c r="H118" s="408"/>
      <c r="I118" s="50">
        <v>10.42499999999999</v>
      </c>
      <c r="J118" s="50">
        <v>0</v>
      </c>
      <c r="K118" s="50">
        <v>0</v>
      </c>
      <c r="L118" s="50">
        <v>109.8000000000003</v>
      </c>
      <c r="M118" s="408"/>
      <c r="N118" s="50">
        <v>62.800000000000068</v>
      </c>
      <c r="O118" s="50">
        <v>406.34999999999991</v>
      </c>
      <c r="P118" s="50">
        <v>437.77500000000003</v>
      </c>
      <c r="Q118" s="50">
        <v>489.49999999999909</v>
      </c>
      <c r="R118" s="408"/>
      <c r="S118" s="396">
        <v>26</v>
      </c>
      <c r="T118" s="50">
        <v>142.44999999999993</v>
      </c>
      <c r="U118" s="438">
        <v>218.0250000000002</v>
      </c>
      <c r="V118" s="50">
        <v>200.20000000000027</v>
      </c>
      <c r="W118" s="408"/>
      <c r="X118" s="50">
        <v>49.475000000000023</v>
      </c>
      <c r="Y118" s="50">
        <v>360.59999999999991</v>
      </c>
      <c r="Z118" s="50">
        <v>217.12500000000034</v>
      </c>
      <c r="AA118" s="50">
        <v>163.099999999999</v>
      </c>
      <c r="AB118" s="408"/>
      <c r="AC118" s="50">
        <v>66.499999999999943</v>
      </c>
      <c r="AD118" s="50">
        <v>259.90000000000009</v>
      </c>
      <c r="AE118" s="50">
        <v>453.82499999999993</v>
      </c>
      <c r="AF118" s="50">
        <v>927.09999999999854</v>
      </c>
      <c r="AG118" s="408"/>
      <c r="AH118" s="50">
        <v>83.299999999999969</v>
      </c>
      <c r="AI118" s="50">
        <v>593.10000000000059</v>
      </c>
      <c r="AJ118" s="50">
        <v>719.51250000000005</v>
      </c>
      <c r="AK118" s="50">
        <v>679.29999999999927</v>
      </c>
      <c r="AL118" s="408"/>
      <c r="AM118" s="396">
        <v>116.22499999999991</v>
      </c>
      <c r="AN118" s="396">
        <v>287.59999999999945</v>
      </c>
      <c r="AO118" s="396">
        <v>422.40000000000055</v>
      </c>
      <c r="AP118" s="50">
        <v>554.49999999999909</v>
      </c>
      <c r="AQ118" s="408"/>
      <c r="AR118" s="50">
        <v>0</v>
      </c>
      <c r="AS118" s="50">
        <v>221.94999999999936</v>
      </c>
      <c r="AT118" s="50">
        <v>387.67500000000041</v>
      </c>
      <c r="AU118" s="50">
        <v>499</v>
      </c>
      <c r="AV118" s="408"/>
      <c r="AW118" s="50">
        <v>0</v>
      </c>
      <c r="AX118" s="50">
        <v>188.94999999999936</v>
      </c>
      <c r="AY118" s="50">
        <v>157.5</v>
      </c>
      <c r="AZ118" s="50">
        <v>770.30000000000109</v>
      </c>
      <c r="BA118" s="408"/>
      <c r="BB118" s="50">
        <v>0</v>
      </c>
      <c r="BC118" s="50">
        <v>79.549999999999727</v>
      </c>
      <c r="BD118" s="50">
        <v>271.19999999999959</v>
      </c>
      <c r="BE118" s="50">
        <v>446.40000000000003</v>
      </c>
      <c r="BF118" s="408"/>
      <c r="BG118" s="50">
        <v>51.025000000000091</v>
      </c>
      <c r="BH118" s="50">
        <v>84.599999999999454</v>
      </c>
      <c r="BI118" s="50">
        <v>209.85000000000014</v>
      </c>
      <c r="BJ118" s="50">
        <v>383.1</v>
      </c>
      <c r="BK118" s="408"/>
      <c r="BL118" s="50">
        <v>0</v>
      </c>
      <c r="BM118" s="50">
        <v>65.849999999999909</v>
      </c>
      <c r="BN118" s="50">
        <v>157.875</v>
      </c>
      <c r="BO118" s="50">
        <v>296.8</v>
      </c>
      <c r="BP118" s="408"/>
      <c r="BQ118" s="50">
        <v>24.250000000000455</v>
      </c>
      <c r="BR118" s="50">
        <v>176.89999999999964</v>
      </c>
      <c r="BS118" s="50">
        <v>198.00000000000068</v>
      </c>
      <c r="BT118" s="50">
        <v>486.5</v>
      </c>
      <c r="BU118" s="408"/>
      <c r="BV118" s="50">
        <v>0</v>
      </c>
      <c r="BW118" s="50">
        <v>421.94999999999936</v>
      </c>
      <c r="BX118" s="50">
        <v>481.42500000000041</v>
      </c>
      <c r="BY118" s="50">
        <v>692.89999999999964</v>
      </c>
      <c r="BZ118" s="408"/>
      <c r="CA118" s="50">
        <v>0</v>
      </c>
      <c r="CB118" s="50">
        <v>125.74999999999818</v>
      </c>
      <c r="CC118" s="50">
        <v>189.00000000000136</v>
      </c>
      <c r="CD118" s="50">
        <v>557.90000000000146</v>
      </c>
      <c r="CE118" s="408"/>
      <c r="CF118" s="50">
        <v>0</v>
      </c>
      <c r="CG118" s="50">
        <v>224.19999999999936</v>
      </c>
      <c r="CH118" s="50">
        <v>163.3500000000015</v>
      </c>
      <c r="CI118" s="50">
        <v>272.80000000000109</v>
      </c>
      <c r="CJ118" s="408"/>
      <c r="CK118" s="50">
        <v>58.675000000000182</v>
      </c>
      <c r="CL118" s="50">
        <v>271.44999999999982</v>
      </c>
      <c r="CM118" s="50">
        <v>330.00000000000136</v>
      </c>
      <c r="CN118" s="50">
        <v>410.80000000000007</v>
      </c>
      <c r="CO118" s="408"/>
      <c r="CP118" s="443">
        <v>142.90000000000009</v>
      </c>
      <c r="CQ118" s="443">
        <v>247.25000000000182</v>
      </c>
      <c r="CR118" s="443">
        <v>374.62500000000136</v>
      </c>
      <c r="CS118" s="50">
        <v>214.79999999999927</v>
      </c>
      <c r="CT118" s="408"/>
      <c r="CU118" s="50">
        <v>0</v>
      </c>
      <c r="CV118" s="50">
        <v>139.15000000000055</v>
      </c>
      <c r="CW118" s="50">
        <v>420.97499999999945</v>
      </c>
      <c r="CX118" s="50">
        <v>277.60000000000036</v>
      </c>
      <c r="CY118" s="408"/>
      <c r="CZ118" s="50">
        <v>0</v>
      </c>
      <c r="DA118" s="50">
        <v>74.599999999998545</v>
      </c>
      <c r="DB118" s="50">
        <v>36.899999999999181</v>
      </c>
      <c r="DC118" s="50">
        <v>241.5</v>
      </c>
      <c r="DD118" s="408"/>
      <c r="DE118" s="443">
        <v>394.150000000001</v>
      </c>
      <c r="DF118" s="443">
        <v>1490.1500000000015</v>
      </c>
      <c r="DG118" s="443">
        <v>1132.2749999999999</v>
      </c>
      <c r="DH118" s="50">
        <v>1746.3000000000065</v>
      </c>
      <c r="DI118" s="408"/>
      <c r="DJ118" s="443">
        <v>185.16250000000002</v>
      </c>
      <c r="DK118" s="443">
        <v>186.30000000000109</v>
      </c>
      <c r="DL118" s="443">
        <v>436.27499999999782</v>
      </c>
      <c r="DM118" s="50">
        <v>686.00000000000728</v>
      </c>
      <c r="DN118" s="408"/>
      <c r="DO118" s="50">
        <v>0</v>
      </c>
      <c r="DP118" s="50">
        <v>206.80000000000109</v>
      </c>
      <c r="DQ118" s="50">
        <v>404.69999999999754</v>
      </c>
      <c r="DR118" s="50">
        <v>1048.4000000000087</v>
      </c>
      <c r="DS118" s="408"/>
      <c r="DT118" s="50">
        <v>1022.2375000000002</v>
      </c>
      <c r="DU118" s="50">
        <v>1657.150000000056</v>
      </c>
      <c r="DV118" s="50">
        <v>2352.2249999999613</v>
      </c>
      <c r="DW118" s="50">
        <v>3290.6500000000051</v>
      </c>
      <c r="DX118" s="408"/>
      <c r="DY118" s="50">
        <v>0</v>
      </c>
      <c r="DZ118" s="443">
        <v>156.95000000000073</v>
      </c>
      <c r="EA118" s="443">
        <v>135</v>
      </c>
      <c r="EB118" s="50">
        <v>190.50000000000728</v>
      </c>
      <c r="EC118" s="408"/>
      <c r="ED118" s="50">
        <v>55.324999999999818</v>
      </c>
      <c r="EE118" s="50">
        <v>212.60000000000036</v>
      </c>
      <c r="EF118" s="50">
        <v>291.30000000000109</v>
      </c>
      <c r="EG118" s="50">
        <v>257.20000000000437</v>
      </c>
      <c r="EH118" s="408"/>
      <c r="EI118" s="50">
        <v>39.049999999999727</v>
      </c>
      <c r="EJ118" s="50">
        <v>169.20000000000255</v>
      </c>
      <c r="EK118" s="50">
        <v>0</v>
      </c>
      <c r="EL118" s="50">
        <v>713.70000000000437</v>
      </c>
      <c r="EM118" s="408"/>
      <c r="EN118" s="50">
        <v>0</v>
      </c>
      <c r="EO118" s="50">
        <v>0</v>
      </c>
      <c r="EP118" s="50">
        <v>154.49999999999454</v>
      </c>
      <c r="EQ118" s="50">
        <v>294.10000000000218</v>
      </c>
      <c r="ER118" s="408"/>
      <c r="ES118" s="50">
        <v>665.90000000000327</v>
      </c>
      <c r="ET118" s="50">
        <v>1066.5999999999767</v>
      </c>
      <c r="EU118" s="50">
        <v>2335.2749999999996</v>
      </c>
      <c r="EV118" s="50">
        <v>3032.6999999999935</v>
      </c>
      <c r="EW118" s="408"/>
      <c r="EX118" s="443">
        <v>36.374999999999773</v>
      </c>
      <c r="EY118" s="443">
        <v>90.000000000001819</v>
      </c>
      <c r="EZ118" s="443">
        <v>146.62499999999181</v>
      </c>
      <c r="FA118" s="50">
        <v>31.500000000007276</v>
      </c>
      <c r="FB118" s="408"/>
      <c r="FC118" s="50">
        <v>0</v>
      </c>
      <c r="FD118" s="50">
        <v>0</v>
      </c>
      <c r="FE118" s="50">
        <v>192.52499999999236</v>
      </c>
      <c r="FF118" s="50">
        <v>347</v>
      </c>
      <c r="FG118" s="408"/>
      <c r="FH118" s="50">
        <v>0</v>
      </c>
      <c r="FI118" s="50">
        <v>0</v>
      </c>
      <c r="FJ118" s="50">
        <v>281.39999999999236</v>
      </c>
      <c r="FK118" s="50">
        <v>112.75000000000728</v>
      </c>
      <c r="FL118" s="408"/>
      <c r="FM118" s="443">
        <v>45.999999999999886</v>
      </c>
      <c r="FN118" s="443">
        <v>282.39999999999964</v>
      </c>
      <c r="FO118" s="443">
        <v>373.31249999999454</v>
      </c>
      <c r="FP118" s="50">
        <v>351.9</v>
      </c>
      <c r="FQ118" s="408"/>
      <c r="FR118" s="50">
        <v>0</v>
      </c>
      <c r="FS118" s="50">
        <v>0</v>
      </c>
      <c r="FT118" s="50">
        <v>0</v>
      </c>
      <c r="FU118" s="50">
        <v>378.09999999999491</v>
      </c>
      <c r="FV118" s="408"/>
      <c r="FW118" s="474">
        <v>155.53750000000082</v>
      </c>
      <c r="FX118" s="474">
        <v>608.14999999999782</v>
      </c>
      <c r="FY118" s="474">
        <v>766.04999999998472</v>
      </c>
      <c r="FZ118" s="50">
        <v>1065.8999999998989</v>
      </c>
      <c r="GA118" s="408"/>
      <c r="GB118" s="50">
        <v>75.625000000001819</v>
      </c>
      <c r="GC118" s="50">
        <v>124.49999999999454</v>
      </c>
      <c r="GD118" s="50">
        <v>293.99999999999454</v>
      </c>
      <c r="GE118" s="50">
        <v>467</v>
      </c>
      <c r="GF118" s="408"/>
      <c r="GG118" s="50">
        <v>0</v>
      </c>
      <c r="GH118" s="50">
        <v>754.19999999999709</v>
      </c>
      <c r="GI118" s="50">
        <v>0</v>
      </c>
      <c r="GJ118" s="50">
        <v>0</v>
      </c>
      <c r="GK118" s="408"/>
      <c r="GL118" s="39"/>
      <c r="GN118" s="1"/>
      <c r="GO118" s="37"/>
      <c r="GU118" s="9"/>
      <c r="HD118" s="9"/>
      <c r="HM118" s="9"/>
      <c r="HV118" s="9"/>
      <c r="IE118" s="9"/>
      <c r="IN118" s="9"/>
      <c r="IW118" s="9"/>
      <c r="JF118" s="9"/>
      <c r="JO118" s="9"/>
      <c r="JX118" s="9"/>
      <c r="KG118" s="9"/>
      <c r="KP118" s="9"/>
      <c r="LQ118" s="9"/>
      <c r="LZ118" s="9"/>
      <c r="MI118" s="9"/>
      <c r="MR118" s="9"/>
      <c r="NA118" s="9"/>
      <c r="NJ118" s="9"/>
      <c r="NL118" s="9"/>
      <c r="NN118" s="9"/>
      <c r="NP118" s="9"/>
    </row>
    <row r="119" spans="1:380" ht="18">
      <c r="A119" s="40" t="s">
        <v>4028</v>
      </c>
      <c r="B119" s="46">
        <f>SUM(D119:ZZ119)</f>
        <v>473.7</v>
      </c>
      <c r="C119" s="42"/>
      <c r="D119" s="50">
        <v>0</v>
      </c>
      <c r="E119" s="50">
        <v>0</v>
      </c>
      <c r="F119" s="50">
        <v>0</v>
      </c>
      <c r="G119" s="50">
        <v>473.7</v>
      </c>
      <c r="H119" s="408"/>
      <c r="I119" s="50">
        <v>0</v>
      </c>
      <c r="J119" s="50">
        <v>0</v>
      </c>
      <c r="K119" s="50">
        <v>0</v>
      </c>
      <c r="L119" s="50">
        <v>0</v>
      </c>
      <c r="M119" s="408"/>
      <c r="N119" s="50">
        <v>0</v>
      </c>
      <c r="O119" s="50">
        <v>0</v>
      </c>
      <c r="P119" s="50">
        <v>0</v>
      </c>
      <c r="Q119" s="50">
        <v>0</v>
      </c>
      <c r="R119" s="408"/>
      <c r="S119" s="50">
        <v>0</v>
      </c>
      <c r="T119" s="50">
        <v>0</v>
      </c>
      <c r="U119" s="50">
        <v>0</v>
      </c>
      <c r="V119" s="50">
        <v>0</v>
      </c>
      <c r="W119" s="408"/>
      <c r="X119" s="50">
        <v>0</v>
      </c>
      <c r="Y119" s="50">
        <v>0</v>
      </c>
      <c r="Z119" s="50">
        <v>0</v>
      </c>
      <c r="AA119" s="50">
        <v>0</v>
      </c>
      <c r="AB119" s="408"/>
      <c r="AC119" s="50">
        <v>0</v>
      </c>
      <c r="AD119" s="50">
        <v>0</v>
      </c>
      <c r="AE119" s="50">
        <v>0</v>
      </c>
      <c r="AF119" s="50">
        <v>0</v>
      </c>
      <c r="AG119" s="408"/>
      <c r="AH119" s="50">
        <v>0</v>
      </c>
      <c r="AI119" s="50">
        <v>0</v>
      </c>
      <c r="AJ119" s="50">
        <v>0</v>
      </c>
      <c r="AK119" s="50">
        <v>0</v>
      </c>
      <c r="AL119" s="408"/>
      <c r="AM119" s="50">
        <v>0</v>
      </c>
      <c r="AN119" s="50">
        <v>0</v>
      </c>
      <c r="AO119" s="50">
        <v>0</v>
      </c>
      <c r="AP119" s="50">
        <v>0</v>
      </c>
      <c r="AQ119" s="408"/>
      <c r="AR119" s="50">
        <v>0</v>
      </c>
      <c r="AS119" s="50">
        <v>0</v>
      </c>
      <c r="AT119" s="50">
        <v>0</v>
      </c>
      <c r="AU119" s="50">
        <v>0</v>
      </c>
      <c r="AV119" s="408"/>
      <c r="AW119" s="50">
        <v>0</v>
      </c>
      <c r="AX119" s="50">
        <v>0</v>
      </c>
      <c r="AY119" s="50">
        <v>0</v>
      </c>
      <c r="AZ119" s="50">
        <v>0</v>
      </c>
      <c r="BA119" s="408"/>
      <c r="BB119" s="50">
        <v>0</v>
      </c>
      <c r="BC119" s="50">
        <v>0</v>
      </c>
      <c r="BD119" s="50">
        <v>0</v>
      </c>
      <c r="BE119" s="50">
        <v>0</v>
      </c>
      <c r="BF119" s="408"/>
      <c r="BG119" s="50">
        <v>0</v>
      </c>
      <c r="BH119" s="50">
        <v>0</v>
      </c>
      <c r="BI119" s="50">
        <v>0</v>
      </c>
      <c r="BJ119" s="50">
        <v>0</v>
      </c>
      <c r="BK119" s="408"/>
      <c r="BL119" s="50">
        <v>0</v>
      </c>
      <c r="BM119" s="50">
        <v>0</v>
      </c>
      <c r="BN119" s="50">
        <v>0</v>
      </c>
      <c r="BO119" s="50">
        <v>0</v>
      </c>
      <c r="BP119" s="408"/>
      <c r="BQ119" s="50">
        <v>0</v>
      </c>
      <c r="BR119" s="50">
        <v>0</v>
      </c>
      <c r="BS119" s="50">
        <v>0</v>
      </c>
      <c r="BT119" s="50">
        <v>0</v>
      </c>
      <c r="BU119" s="408"/>
      <c r="BV119" s="50">
        <v>0</v>
      </c>
      <c r="BW119" s="50">
        <v>0</v>
      </c>
      <c r="BX119" s="50">
        <v>0</v>
      </c>
      <c r="BY119" s="50">
        <v>0</v>
      </c>
      <c r="BZ119" s="408"/>
      <c r="CA119" s="50">
        <v>0</v>
      </c>
      <c r="CB119" s="50">
        <v>0</v>
      </c>
      <c r="CC119" s="50">
        <v>0</v>
      </c>
      <c r="CD119" s="50">
        <v>0</v>
      </c>
      <c r="CE119" s="408"/>
      <c r="CF119" s="50">
        <v>0</v>
      </c>
      <c r="CG119" s="50">
        <v>0</v>
      </c>
      <c r="CH119" s="50">
        <v>0</v>
      </c>
      <c r="CI119" s="50">
        <v>0</v>
      </c>
      <c r="CJ119" s="408"/>
      <c r="CK119" s="50">
        <v>0</v>
      </c>
      <c r="CL119" s="50">
        <v>0</v>
      </c>
      <c r="CM119" s="50">
        <v>0</v>
      </c>
      <c r="CN119" s="50">
        <v>0</v>
      </c>
      <c r="CO119" s="408"/>
      <c r="CP119" s="50">
        <v>0</v>
      </c>
      <c r="CQ119" s="50">
        <v>0</v>
      </c>
      <c r="CR119" s="50">
        <v>0</v>
      </c>
      <c r="CS119" s="50">
        <v>0</v>
      </c>
      <c r="CT119" s="408"/>
      <c r="CU119" s="50">
        <v>0</v>
      </c>
      <c r="CV119" s="50">
        <v>0</v>
      </c>
      <c r="CW119" s="50">
        <v>0</v>
      </c>
      <c r="CX119" s="50">
        <v>0</v>
      </c>
      <c r="CY119" s="408"/>
      <c r="CZ119" s="50">
        <v>0</v>
      </c>
      <c r="DA119" s="50">
        <v>0</v>
      </c>
      <c r="DB119" s="50">
        <v>0</v>
      </c>
      <c r="DC119" s="50">
        <v>0</v>
      </c>
      <c r="DD119" s="408"/>
      <c r="DE119" s="50">
        <v>0</v>
      </c>
      <c r="DF119" s="50">
        <v>0</v>
      </c>
      <c r="DG119" s="50">
        <v>0</v>
      </c>
      <c r="DH119" s="50">
        <v>0</v>
      </c>
      <c r="DI119" s="408"/>
      <c r="DJ119" s="50">
        <v>0</v>
      </c>
      <c r="DK119" s="50">
        <v>0</v>
      </c>
      <c r="DL119" s="50">
        <v>0</v>
      </c>
      <c r="DM119" s="50">
        <v>0</v>
      </c>
      <c r="DN119" s="408"/>
      <c r="DO119" s="50">
        <v>0</v>
      </c>
      <c r="DP119" s="50">
        <v>0</v>
      </c>
      <c r="DQ119" s="50">
        <v>0</v>
      </c>
      <c r="DR119" s="50">
        <v>0</v>
      </c>
      <c r="DS119" s="408"/>
      <c r="DT119" s="50">
        <v>0</v>
      </c>
      <c r="DU119" s="50">
        <v>0</v>
      </c>
      <c r="DV119" s="50">
        <v>0</v>
      </c>
      <c r="DW119" s="50">
        <v>0</v>
      </c>
      <c r="DX119" s="408"/>
      <c r="DY119" s="50">
        <v>0</v>
      </c>
      <c r="DZ119" s="50">
        <v>0</v>
      </c>
      <c r="EA119" s="50">
        <v>0</v>
      </c>
      <c r="EB119" s="50">
        <v>0</v>
      </c>
      <c r="EC119" s="408"/>
      <c r="ED119" s="50">
        <v>0</v>
      </c>
      <c r="EE119" s="50">
        <v>0</v>
      </c>
      <c r="EF119" s="50">
        <v>0</v>
      </c>
      <c r="EG119" s="50">
        <v>0</v>
      </c>
      <c r="EH119" s="408"/>
      <c r="EI119" s="50">
        <v>0</v>
      </c>
      <c r="EJ119" s="50">
        <v>0</v>
      </c>
      <c r="EK119" s="50">
        <v>0</v>
      </c>
      <c r="EL119" s="50">
        <v>0</v>
      </c>
      <c r="EM119" s="408"/>
      <c r="EN119" s="50">
        <v>0</v>
      </c>
      <c r="EO119" s="50">
        <v>0</v>
      </c>
      <c r="EP119" s="50">
        <v>0</v>
      </c>
      <c r="EQ119" s="50">
        <v>0</v>
      </c>
      <c r="ER119" s="408"/>
      <c r="ES119" s="50">
        <v>0</v>
      </c>
      <c r="ET119" s="50">
        <v>0</v>
      </c>
      <c r="EU119" s="50">
        <v>0</v>
      </c>
      <c r="EV119" s="50">
        <v>0</v>
      </c>
      <c r="EW119" s="408"/>
      <c r="EX119" s="50">
        <v>0</v>
      </c>
      <c r="EY119" s="50">
        <v>0</v>
      </c>
      <c r="EZ119" s="50">
        <v>0</v>
      </c>
      <c r="FA119" s="50">
        <v>0</v>
      </c>
      <c r="FB119" s="408"/>
      <c r="FC119" s="50">
        <v>0</v>
      </c>
      <c r="FD119" s="50">
        <v>0</v>
      </c>
      <c r="FE119" s="50">
        <v>0</v>
      </c>
      <c r="FF119" s="50">
        <v>0</v>
      </c>
      <c r="FG119" s="408"/>
      <c r="FH119" s="50">
        <v>0</v>
      </c>
      <c r="FI119" s="50">
        <v>0</v>
      </c>
      <c r="FJ119" s="50">
        <v>0</v>
      </c>
      <c r="FK119" s="50">
        <v>0</v>
      </c>
      <c r="FL119" s="408"/>
      <c r="FM119" s="50">
        <v>0</v>
      </c>
      <c r="FN119" s="50">
        <v>0</v>
      </c>
      <c r="FO119" s="50">
        <v>0</v>
      </c>
      <c r="FP119" s="50">
        <v>0</v>
      </c>
      <c r="FQ119" s="408"/>
      <c r="FR119" s="50">
        <v>0</v>
      </c>
      <c r="FS119" s="50">
        <v>0</v>
      </c>
      <c r="FT119" s="50">
        <v>0</v>
      </c>
      <c r="FU119" s="50">
        <v>0</v>
      </c>
      <c r="FV119" s="408"/>
      <c r="FW119" s="50">
        <v>0</v>
      </c>
      <c r="FX119" s="50">
        <v>0</v>
      </c>
      <c r="FY119" s="50">
        <v>0</v>
      </c>
      <c r="FZ119" s="50">
        <v>0</v>
      </c>
      <c r="GA119" s="408"/>
      <c r="GB119" s="50">
        <v>0</v>
      </c>
      <c r="GC119" s="50">
        <v>0</v>
      </c>
      <c r="GD119" s="50">
        <v>0</v>
      </c>
      <c r="GE119" s="50">
        <v>0</v>
      </c>
      <c r="GF119" s="408"/>
      <c r="GG119" s="50">
        <v>0</v>
      </c>
      <c r="GH119" s="50">
        <v>0</v>
      </c>
      <c r="GI119" s="50">
        <v>0</v>
      </c>
      <c r="GJ119" s="50">
        <v>0</v>
      </c>
      <c r="GK119" s="408"/>
      <c r="GL119" s="39"/>
      <c r="GN119" s="1"/>
      <c r="GO119" s="37"/>
      <c r="GU119" s="9"/>
      <c r="HD119" s="9"/>
      <c r="HM119" s="9"/>
      <c r="HV119" s="9"/>
      <c r="IE119" s="9"/>
      <c r="IN119" s="9"/>
      <c r="IW119" s="9"/>
      <c r="JF119" s="9"/>
      <c r="JO119" s="9"/>
      <c r="JX119" s="9"/>
      <c r="KG119" s="9"/>
      <c r="KP119" s="9"/>
      <c r="LQ119" s="9"/>
      <c r="LZ119" s="9"/>
      <c r="MI119" s="9"/>
      <c r="MR119" s="9"/>
      <c r="NA119" s="9"/>
      <c r="NJ119" s="9"/>
      <c r="NL119" s="9"/>
      <c r="NN119" s="9"/>
      <c r="NP119" s="9"/>
    </row>
    <row r="120" spans="1:380" ht="18">
      <c r="A120" s="40" t="s">
        <v>155</v>
      </c>
      <c r="B120" s="46">
        <f>SUM(D120:ZZ120)</f>
        <v>61686.299999999756</v>
      </c>
      <c r="C120" s="42"/>
      <c r="D120" s="50">
        <v>0</v>
      </c>
      <c r="E120" s="50">
        <v>0</v>
      </c>
      <c r="F120" s="50">
        <v>187.35</v>
      </c>
      <c r="G120" s="50">
        <v>711.40000000000009</v>
      </c>
      <c r="H120" s="408"/>
      <c r="I120" s="50">
        <v>69.574999999999989</v>
      </c>
      <c r="J120" s="50">
        <v>0</v>
      </c>
      <c r="K120" s="50">
        <v>0</v>
      </c>
      <c r="L120" s="50">
        <v>35.200000000000045</v>
      </c>
      <c r="M120" s="408"/>
      <c r="N120" s="50">
        <v>143.52500000000009</v>
      </c>
      <c r="O120" s="50">
        <v>266.54999999999984</v>
      </c>
      <c r="P120" s="50">
        <v>596.2125000000002</v>
      </c>
      <c r="Q120" s="50">
        <v>667</v>
      </c>
      <c r="R120" s="408"/>
      <c r="S120" s="396">
        <v>40.125000000000114</v>
      </c>
      <c r="T120" s="50">
        <v>69.999999999999886</v>
      </c>
      <c r="U120" s="438">
        <v>143.25</v>
      </c>
      <c r="V120" s="50">
        <v>284.20000000000005</v>
      </c>
      <c r="W120" s="408"/>
      <c r="X120" s="50">
        <v>55.450000000000159</v>
      </c>
      <c r="Y120" s="50">
        <v>364.25000000000017</v>
      </c>
      <c r="Z120" s="50">
        <v>277.5</v>
      </c>
      <c r="AA120" s="50">
        <v>356.400000000001</v>
      </c>
      <c r="AB120" s="408"/>
      <c r="AC120" s="50">
        <v>119.55000000000007</v>
      </c>
      <c r="AD120" s="50">
        <v>330.40000000000032</v>
      </c>
      <c r="AE120" s="50">
        <v>579.67500000000075</v>
      </c>
      <c r="AF120" s="50">
        <v>1089.4999999999995</v>
      </c>
      <c r="AG120" s="408"/>
      <c r="AH120" s="50">
        <v>157.99999999999977</v>
      </c>
      <c r="AI120" s="50">
        <v>557.29999999999995</v>
      </c>
      <c r="AJ120" s="50">
        <v>604.42499999999973</v>
      </c>
      <c r="AK120" s="50">
        <v>812.5</v>
      </c>
      <c r="AL120" s="408"/>
      <c r="AM120" s="396">
        <v>118.87500000000011</v>
      </c>
      <c r="AN120" s="396">
        <v>193.54999999999995</v>
      </c>
      <c r="AO120" s="396">
        <v>277.95000000000027</v>
      </c>
      <c r="AP120" s="50">
        <v>418.30000000000109</v>
      </c>
      <c r="AQ120" s="408"/>
      <c r="AR120" s="50">
        <v>0</v>
      </c>
      <c r="AS120" s="50">
        <v>145.54999999999973</v>
      </c>
      <c r="AT120" s="50">
        <v>385.72500000000014</v>
      </c>
      <c r="AU120" s="50">
        <v>237.5</v>
      </c>
      <c r="AV120" s="408"/>
      <c r="AW120" s="50">
        <v>0</v>
      </c>
      <c r="AX120" s="50">
        <v>114.94999999999891</v>
      </c>
      <c r="AY120" s="50">
        <v>463.87499999999932</v>
      </c>
      <c r="AZ120" s="50">
        <v>1163.1000000000022</v>
      </c>
      <c r="BA120" s="408"/>
      <c r="BB120" s="50">
        <v>0</v>
      </c>
      <c r="BC120" s="50">
        <v>83.999999999999545</v>
      </c>
      <c r="BD120" s="50">
        <v>237.37500000000068</v>
      </c>
      <c r="BE120" s="50">
        <v>502.09999999999997</v>
      </c>
      <c r="BF120" s="408"/>
      <c r="BG120" s="50">
        <v>64.75</v>
      </c>
      <c r="BH120" s="50">
        <v>77.999999999999091</v>
      </c>
      <c r="BI120" s="50">
        <v>261.52499999999918</v>
      </c>
      <c r="BJ120" s="50">
        <v>197.3</v>
      </c>
      <c r="BK120" s="408"/>
      <c r="BL120" s="50">
        <v>0</v>
      </c>
      <c r="BM120" s="50">
        <v>2.7999999999992724</v>
      </c>
      <c r="BN120" s="50">
        <v>247.64999999999918</v>
      </c>
      <c r="BO120" s="50">
        <v>113.5</v>
      </c>
      <c r="BP120" s="408"/>
      <c r="BQ120" s="50">
        <v>63.875</v>
      </c>
      <c r="BR120" s="50">
        <v>122.45000000000027</v>
      </c>
      <c r="BS120" s="50">
        <v>206.99999999999932</v>
      </c>
      <c r="BT120" s="50">
        <v>477.70000000000255</v>
      </c>
      <c r="BU120" s="408"/>
      <c r="BV120" s="50">
        <v>0</v>
      </c>
      <c r="BW120" s="50">
        <v>449.24999999999955</v>
      </c>
      <c r="BX120" s="50">
        <v>474.07499999999891</v>
      </c>
      <c r="BY120" s="50">
        <v>672.70000000000255</v>
      </c>
      <c r="BZ120" s="408"/>
      <c r="CA120" s="50">
        <v>0</v>
      </c>
      <c r="CB120" s="50">
        <v>96.249999999992724</v>
      </c>
      <c r="CC120" s="50">
        <v>165.29999999999836</v>
      </c>
      <c r="CD120" s="50">
        <v>303.30000000000109</v>
      </c>
      <c r="CE120" s="408"/>
      <c r="CF120" s="50">
        <v>0</v>
      </c>
      <c r="CG120" s="50">
        <v>243.59999999999991</v>
      </c>
      <c r="CH120" s="50">
        <v>128.62499999999864</v>
      </c>
      <c r="CI120" s="50">
        <v>472.60000000000218</v>
      </c>
      <c r="CJ120" s="408"/>
      <c r="CK120" s="50">
        <v>78.199999999999818</v>
      </c>
      <c r="CL120" s="50">
        <v>272.74999999999955</v>
      </c>
      <c r="CM120" s="50">
        <v>115.875</v>
      </c>
      <c r="CN120" s="50">
        <v>373.8</v>
      </c>
      <c r="CO120" s="408"/>
      <c r="CP120" s="443">
        <v>167.57500000000027</v>
      </c>
      <c r="CQ120" s="443">
        <v>242.74999999999955</v>
      </c>
      <c r="CR120" s="443">
        <v>302.84999999999945</v>
      </c>
      <c r="CS120" s="50">
        <v>504.60000000000036</v>
      </c>
      <c r="CT120" s="408"/>
      <c r="CU120" s="50">
        <v>0</v>
      </c>
      <c r="CV120" s="50">
        <v>182.44999999999982</v>
      </c>
      <c r="CW120" s="50">
        <v>495.90000000000055</v>
      </c>
      <c r="CX120" s="50">
        <v>689.60000000000036</v>
      </c>
      <c r="CY120" s="408"/>
      <c r="CZ120" s="50">
        <v>0</v>
      </c>
      <c r="DA120" s="50">
        <v>119.79999999999382</v>
      </c>
      <c r="DB120" s="50">
        <v>148.05000000000246</v>
      </c>
      <c r="DC120" s="50">
        <v>39</v>
      </c>
      <c r="DD120" s="408"/>
      <c r="DE120" s="443">
        <v>478.24999999999818</v>
      </c>
      <c r="DF120" s="443">
        <v>1817.7249999999985</v>
      </c>
      <c r="DG120" s="443">
        <v>2004</v>
      </c>
      <c r="DH120" s="50">
        <v>2491.5999999999985</v>
      </c>
      <c r="DI120" s="408"/>
      <c r="DJ120" s="443">
        <v>281.54999999999973</v>
      </c>
      <c r="DK120" s="443">
        <v>120.89999999999782</v>
      </c>
      <c r="DL120" s="443">
        <v>538.987499999997</v>
      </c>
      <c r="DM120" s="50">
        <v>722.29999999999927</v>
      </c>
      <c r="DN120" s="408"/>
      <c r="DO120" s="50">
        <v>0</v>
      </c>
      <c r="DP120" s="50">
        <v>294.75</v>
      </c>
      <c r="DQ120" s="50">
        <v>235.049999999997</v>
      </c>
      <c r="DR120" s="50">
        <v>1288.0000000000018</v>
      </c>
      <c r="DS120" s="408"/>
      <c r="DT120" s="50">
        <v>1286.2999999999993</v>
      </c>
      <c r="DU120" s="50">
        <v>1586.0000000000136</v>
      </c>
      <c r="DV120" s="50">
        <v>2561.6999999999471</v>
      </c>
      <c r="DW120" s="50">
        <v>3840.8000000000065</v>
      </c>
      <c r="DX120" s="408"/>
      <c r="DY120" s="50">
        <v>0</v>
      </c>
      <c r="DZ120" s="443">
        <v>60.900000000001455</v>
      </c>
      <c r="EA120" s="443">
        <v>394.19999999999345</v>
      </c>
      <c r="EB120" s="50">
        <v>288.79999999999927</v>
      </c>
      <c r="EC120" s="408"/>
      <c r="ED120" s="50">
        <v>128.37499999999977</v>
      </c>
      <c r="EE120" s="50">
        <v>14.349999999998545</v>
      </c>
      <c r="EF120" s="50">
        <v>318.224999999994</v>
      </c>
      <c r="EG120" s="50">
        <v>398.49999999999636</v>
      </c>
      <c r="EH120" s="408"/>
      <c r="EI120" s="50">
        <v>121.27500000000055</v>
      </c>
      <c r="EJ120" s="50">
        <v>49.399999999995998</v>
      </c>
      <c r="EK120" s="50">
        <v>0</v>
      </c>
      <c r="EL120" s="50">
        <v>379.49999999999636</v>
      </c>
      <c r="EM120" s="408"/>
      <c r="EN120" s="50">
        <v>0</v>
      </c>
      <c r="EO120" s="50">
        <v>0</v>
      </c>
      <c r="EP120" s="50">
        <v>248.32499999999345</v>
      </c>
      <c r="EQ120" s="50">
        <v>228.89999999999418</v>
      </c>
      <c r="ER120" s="408"/>
      <c r="ES120" s="50">
        <v>990.22499999998763</v>
      </c>
      <c r="ET120" s="50">
        <v>1722.6999999999352</v>
      </c>
      <c r="EU120" s="50">
        <v>3306.0750000000003</v>
      </c>
      <c r="EV120" s="50">
        <v>4493.6000000000058</v>
      </c>
      <c r="EW120" s="408"/>
      <c r="EX120" s="443">
        <v>0</v>
      </c>
      <c r="EY120" s="443">
        <v>94.749999999996362</v>
      </c>
      <c r="EZ120" s="443">
        <v>171.37499999998909</v>
      </c>
      <c r="FA120" s="50">
        <v>61.899999999994179</v>
      </c>
      <c r="FB120" s="408"/>
      <c r="FC120" s="50">
        <v>0</v>
      </c>
      <c r="FD120" s="50">
        <v>0</v>
      </c>
      <c r="FE120" s="50">
        <v>155.32499999999072</v>
      </c>
      <c r="FF120" s="50">
        <v>286.7</v>
      </c>
      <c r="FG120" s="408"/>
      <c r="FH120" s="50">
        <v>0</v>
      </c>
      <c r="FI120" s="50">
        <v>0</v>
      </c>
      <c r="FJ120" s="50">
        <v>339.1499999999869</v>
      </c>
      <c r="FK120" s="50">
        <v>255.49999999999272</v>
      </c>
      <c r="FL120" s="408"/>
      <c r="FM120" s="443">
        <v>20.999999999999545</v>
      </c>
      <c r="FN120" s="443">
        <v>348.54999999999382</v>
      </c>
      <c r="FO120" s="443">
        <v>350.99999999998909</v>
      </c>
      <c r="FP120" s="50">
        <v>532.6</v>
      </c>
      <c r="FQ120" s="408"/>
      <c r="FR120" s="50">
        <v>0</v>
      </c>
      <c r="FS120" s="50">
        <v>0</v>
      </c>
      <c r="FT120" s="50">
        <v>0</v>
      </c>
      <c r="FU120" s="50">
        <v>562.19999999999709</v>
      </c>
      <c r="FV120" s="408"/>
      <c r="FW120" s="474">
        <v>265.14999999999873</v>
      </c>
      <c r="FX120" s="474">
        <v>463.09999999998945</v>
      </c>
      <c r="FY120" s="474">
        <v>943.72499999998035</v>
      </c>
      <c r="FZ120" s="50">
        <v>1056.8000000000234</v>
      </c>
      <c r="GA120" s="408"/>
      <c r="GB120" s="50">
        <v>74.874999999998181</v>
      </c>
      <c r="GC120" s="50">
        <v>140.74999999998909</v>
      </c>
      <c r="GD120" s="50">
        <v>315.74999999999454</v>
      </c>
      <c r="GE120" s="50">
        <v>462.5</v>
      </c>
      <c r="GF120" s="408"/>
      <c r="GG120" s="50">
        <v>0</v>
      </c>
      <c r="GH120" s="50">
        <v>654.70000000000255</v>
      </c>
      <c r="GI120" s="50">
        <v>0</v>
      </c>
      <c r="GJ120" s="50">
        <v>0</v>
      </c>
      <c r="GK120" s="408"/>
      <c r="GL120" s="39"/>
      <c r="GN120" s="1"/>
      <c r="GO120" s="37"/>
      <c r="GU120" s="9"/>
      <c r="HD120" s="9"/>
      <c r="HM120" s="9"/>
      <c r="HV120" s="9"/>
      <c r="IE120" s="9"/>
      <c r="IN120" s="9"/>
      <c r="IW120" s="9"/>
      <c r="JF120" s="9"/>
      <c r="JO120" s="9"/>
      <c r="JX120" s="9"/>
      <c r="KG120" s="9"/>
      <c r="KP120" s="9"/>
      <c r="LQ120" s="9"/>
      <c r="LZ120" s="9"/>
      <c r="MI120" s="9"/>
      <c r="MR120" s="9"/>
      <c r="NA120" s="9"/>
      <c r="NJ120" s="9"/>
      <c r="NL120" s="9"/>
      <c r="NN120" s="9"/>
      <c r="NP120" s="9"/>
    </row>
    <row r="121" spans="1:380" ht="18">
      <c r="A121" s="40" t="s">
        <v>4029</v>
      </c>
      <c r="B121" s="46">
        <f>SUM(D121:ZZ121)</f>
        <v>534.70000000000005</v>
      </c>
      <c r="C121" s="42"/>
      <c r="D121" s="50">
        <v>0</v>
      </c>
      <c r="E121" s="50">
        <v>0</v>
      </c>
      <c r="F121" s="50">
        <v>0</v>
      </c>
      <c r="G121" s="50">
        <v>534.70000000000005</v>
      </c>
      <c r="H121" s="408"/>
      <c r="I121" s="50">
        <v>0</v>
      </c>
      <c r="J121" s="50">
        <v>0</v>
      </c>
      <c r="K121" s="50">
        <v>0</v>
      </c>
      <c r="L121" s="50">
        <v>0</v>
      </c>
      <c r="M121" s="408"/>
      <c r="N121" s="50">
        <v>0</v>
      </c>
      <c r="O121" s="50">
        <v>0</v>
      </c>
      <c r="P121" s="50">
        <v>0</v>
      </c>
      <c r="Q121" s="50">
        <v>0</v>
      </c>
      <c r="R121" s="408"/>
      <c r="S121" s="50">
        <v>0</v>
      </c>
      <c r="T121" s="50">
        <v>0</v>
      </c>
      <c r="U121" s="50">
        <v>0</v>
      </c>
      <c r="V121" s="50">
        <v>0</v>
      </c>
      <c r="W121" s="408"/>
      <c r="X121" s="50">
        <v>0</v>
      </c>
      <c r="Y121" s="50">
        <v>0</v>
      </c>
      <c r="Z121" s="50">
        <v>0</v>
      </c>
      <c r="AA121" s="50">
        <v>0</v>
      </c>
      <c r="AB121" s="408"/>
      <c r="AC121" s="50">
        <v>0</v>
      </c>
      <c r="AD121" s="50">
        <v>0</v>
      </c>
      <c r="AE121" s="50">
        <v>0</v>
      </c>
      <c r="AF121" s="50">
        <v>0</v>
      </c>
      <c r="AG121" s="408"/>
      <c r="AH121" s="50">
        <v>0</v>
      </c>
      <c r="AI121" s="50">
        <v>0</v>
      </c>
      <c r="AJ121" s="50">
        <v>0</v>
      </c>
      <c r="AK121" s="50">
        <v>0</v>
      </c>
      <c r="AL121" s="408"/>
      <c r="AM121" s="50">
        <v>0</v>
      </c>
      <c r="AN121" s="50">
        <v>0</v>
      </c>
      <c r="AO121" s="50">
        <v>0</v>
      </c>
      <c r="AP121" s="50">
        <v>0</v>
      </c>
      <c r="AQ121" s="408"/>
      <c r="AR121" s="50">
        <v>0</v>
      </c>
      <c r="AS121" s="50">
        <v>0</v>
      </c>
      <c r="AT121" s="50">
        <v>0</v>
      </c>
      <c r="AU121" s="50">
        <v>0</v>
      </c>
      <c r="AV121" s="408"/>
      <c r="AW121" s="50">
        <v>0</v>
      </c>
      <c r="AX121" s="50">
        <v>0</v>
      </c>
      <c r="AY121" s="50">
        <v>0</v>
      </c>
      <c r="AZ121" s="50">
        <v>0</v>
      </c>
      <c r="BA121" s="408"/>
      <c r="BB121" s="50">
        <v>0</v>
      </c>
      <c r="BC121" s="50">
        <v>0</v>
      </c>
      <c r="BD121" s="50">
        <v>0</v>
      </c>
      <c r="BE121" s="50">
        <v>0</v>
      </c>
      <c r="BF121" s="408"/>
      <c r="BG121" s="50">
        <v>0</v>
      </c>
      <c r="BH121" s="50">
        <v>0</v>
      </c>
      <c r="BI121" s="50">
        <v>0</v>
      </c>
      <c r="BJ121" s="50">
        <v>0</v>
      </c>
      <c r="BK121" s="408"/>
      <c r="BL121" s="50">
        <v>0</v>
      </c>
      <c r="BM121" s="50">
        <v>0</v>
      </c>
      <c r="BN121" s="50">
        <v>0</v>
      </c>
      <c r="BO121" s="50">
        <v>0</v>
      </c>
      <c r="BP121" s="408"/>
      <c r="BQ121" s="50">
        <v>0</v>
      </c>
      <c r="BR121" s="50">
        <v>0</v>
      </c>
      <c r="BS121" s="50">
        <v>0</v>
      </c>
      <c r="BT121" s="50">
        <v>0</v>
      </c>
      <c r="BU121" s="408"/>
      <c r="BV121" s="50">
        <v>0</v>
      </c>
      <c r="BW121" s="50">
        <v>0</v>
      </c>
      <c r="BX121" s="50">
        <v>0</v>
      </c>
      <c r="BY121" s="50">
        <v>0</v>
      </c>
      <c r="BZ121" s="408"/>
      <c r="CA121" s="50">
        <v>0</v>
      </c>
      <c r="CB121" s="50">
        <v>0</v>
      </c>
      <c r="CC121" s="50">
        <v>0</v>
      </c>
      <c r="CD121" s="50">
        <v>0</v>
      </c>
      <c r="CE121" s="408"/>
      <c r="CF121" s="50">
        <v>0</v>
      </c>
      <c r="CG121" s="50">
        <v>0</v>
      </c>
      <c r="CH121" s="50">
        <v>0</v>
      </c>
      <c r="CI121" s="50">
        <v>0</v>
      </c>
      <c r="CJ121" s="408"/>
      <c r="CK121" s="50">
        <v>0</v>
      </c>
      <c r="CL121" s="50">
        <v>0</v>
      </c>
      <c r="CM121" s="50">
        <v>0</v>
      </c>
      <c r="CN121" s="50">
        <v>0</v>
      </c>
      <c r="CO121" s="408"/>
      <c r="CP121" s="50">
        <v>0</v>
      </c>
      <c r="CQ121" s="50">
        <v>0</v>
      </c>
      <c r="CR121" s="50">
        <v>0</v>
      </c>
      <c r="CS121" s="50">
        <v>0</v>
      </c>
      <c r="CT121" s="408"/>
      <c r="CU121" s="50">
        <v>0</v>
      </c>
      <c r="CV121" s="50">
        <v>0</v>
      </c>
      <c r="CW121" s="50">
        <v>0</v>
      </c>
      <c r="CX121" s="50">
        <v>0</v>
      </c>
      <c r="CY121" s="408"/>
      <c r="CZ121" s="50">
        <v>0</v>
      </c>
      <c r="DA121" s="50">
        <v>0</v>
      </c>
      <c r="DB121" s="50">
        <v>0</v>
      </c>
      <c r="DC121" s="50">
        <v>0</v>
      </c>
      <c r="DD121" s="408"/>
      <c r="DE121" s="50">
        <v>0</v>
      </c>
      <c r="DF121" s="50">
        <v>0</v>
      </c>
      <c r="DG121" s="50">
        <v>0</v>
      </c>
      <c r="DH121" s="50">
        <v>0</v>
      </c>
      <c r="DI121" s="408"/>
      <c r="DJ121" s="50">
        <v>0</v>
      </c>
      <c r="DK121" s="50">
        <v>0</v>
      </c>
      <c r="DL121" s="50">
        <v>0</v>
      </c>
      <c r="DM121" s="50">
        <v>0</v>
      </c>
      <c r="DN121" s="408"/>
      <c r="DO121" s="50">
        <v>0</v>
      </c>
      <c r="DP121" s="50">
        <v>0</v>
      </c>
      <c r="DQ121" s="50">
        <v>0</v>
      </c>
      <c r="DR121" s="50">
        <v>0</v>
      </c>
      <c r="DS121" s="408"/>
      <c r="DT121" s="50">
        <v>0</v>
      </c>
      <c r="DU121" s="50">
        <v>0</v>
      </c>
      <c r="DV121" s="50">
        <v>0</v>
      </c>
      <c r="DW121" s="50">
        <v>0</v>
      </c>
      <c r="DX121" s="408"/>
      <c r="DY121" s="50">
        <v>0</v>
      </c>
      <c r="DZ121" s="50">
        <v>0</v>
      </c>
      <c r="EA121" s="50">
        <v>0</v>
      </c>
      <c r="EB121" s="50">
        <v>0</v>
      </c>
      <c r="EC121" s="408"/>
      <c r="ED121" s="50">
        <v>0</v>
      </c>
      <c r="EE121" s="50">
        <v>0</v>
      </c>
      <c r="EF121" s="50">
        <v>0</v>
      </c>
      <c r="EG121" s="50">
        <v>0</v>
      </c>
      <c r="EH121" s="408"/>
      <c r="EI121" s="50">
        <v>0</v>
      </c>
      <c r="EJ121" s="50">
        <v>0</v>
      </c>
      <c r="EK121" s="50">
        <v>0</v>
      </c>
      <c r="EL121" s="50">
        <v>0</v>
      </c>
      <c r="EM121" s="408"/>
      <c r="EN121" s="50">
        <v>0</v>
      </c>
      <c r="EO121" s="50">
        <v>0</v>
      </c>
      <c r="EP121" s="50">
        <v>0</v>
      </c>
      <c r="EQ121" s="50">
        <v>0</v>
      </c>
      <c r="ER121" s="408"/>
      <c r="ES121" s="50">
        <v>0</v>
      </c>
      <c r="ET121" s="50">
        <v>0</v>
      </c>
      <c r="EU121" s="50">
        <v>0</v>
      </c>
      <c r="EV121" s="50">
        <v>0</v>
      </c>
      <c r="EW121" s="408"/>
      <c r="EX121" s="50">
        <v>0</v>
      </c>
      <c r="EY121" s="50">
        <v>0</v>
      </c>
      <c r="EZ121" s="50">
        <v>0</v>
      </c>
      <c r="FA121" s="50">
        <v>0</v>
      </c>
      <c r="FB121" s="408"/>
      <c r="FC121" s="50">
        <v>0</v>
      </c>
      <c r="FD121" s="50">
        <v>0</v>
      </c>
      <c r="FE121" s="50">
        <v>0</v>
      </c>
      <c r="FF121" s="50">
        <v>0</v>
      </c>
      <c r="FG121" s="408"/>
      <c r="FH121" s="50">
        <v>0</v>
      </c>
      <c r="FI121" s="50">
        <v>0</v>
      </c>
      <c r="FJ121" s="50">
        <v>0</v>
      </c>
      <c r="FK121" s="50">
        <v>0</v>
      </c>
      <c r="FL121" s="408"/>
      <c r="FM121" s="50">
        <v>0</v>
      </c>
      <c r="FN121" s="50">
        <v>0</v>
      </c>
      <c r="FO121" s="50">
        <v>0</v>
      </c>
      <c r="FP121" s="50">
        <v>0</v>
      </c>
      <c r="FQ121" s="408"/>
      <c r="FR121" s="50">
        <v>0</v>
      </c>
      <c r="FS121" s="50">
        <v>0</v>
      </c>
      <c r="FT121" s="50">
        <v>0</v>
      </c>
      <c r="FU121" s="50">
        <v>0</v>
      </c>
      <c r="FV121" s="408"/>
      <c r="FW121" s="50">
        <v>0</v>
      </c>
      <c r="FX121" s="50">
        <v>0</v>
      </c>
      <c r="FY121" s="50">
        <v>0</v>
      </c>
      <c r="FZ121" s="50">
        <v>0</v>
      </c>
      <c r="GA121" s="408"/>
      <c r="GB121" s="50">
        <v>0</v>
      </c>
      <c r="GC121" s="50">
        <v>0</v>
      </c>
      <c r="GD121" s="50">
        <v>0</v>
      </c>
      <c r="GE121" s="50">
        <v>0</v>
      </c>
      <c r="GF121" s="408"/>
      <c r="GG121" s="50">
        <v>0</v>
      </c>
      <c r="GH121" s="50">
        <v>0</v>
      </c>
      <c r="GI121" s="50">
        <v>0</v>
      </c>
      <c r="GJ121" s="50">
        <v>0</v>
      </c>
      <c r="GK121" s="408"/>
      <c r="GL121" s="39"/>
      <c r="GN121" s="1"/>
      <c r="GO121" s="37"/>
      <c r="GU121" s="9"/>
      <c r="HD121" s="9"/>
      <c r="HM121" s="9"/>
      <c r="HV121" s="9"/>
      <c r="IE121" s="9"/>
      <c r="IN121" s="9"/>
      <c r="IW121" s="9"/>
      <c r="JF121" s="9"/>
      <c r="JO121" s="9"/>
      <c r="JX121" s="9"/>
      <c r="KG121" s="9"/>
      <c r="KP121" s="9"/>
      <c r="LQ121" s="9"/>
      <c r="LZ121" s="9"/>
      <c r="MI121" s="9"/>
      <c r="MR121" s="9"/>
      <c r="NA121" s="9"/>
      <c r="NJ121" s="9"/>
      <c r="NL121" s="9"/>
      <c r="NN121" s="9"/>
      <c r="NP121" s="9"/>
    </row>
    <row r="122" spans="1:380" ht="18">
      <c r="A122" s="40" t="s">
        <v>4027</v>
      </c>
      <c r="B122" s="46">
        <f>SUM(D122:ZZ122)</f>
        <v>526.20000000000005</v>
      </c>
      <c r="C122" s="42"/>
      <c r="D122" s="50">
        <v>0</v>
      </c>
      <c r="E122" s="50">
        <v>0</v>
      </c>
      <c r="F122" s="50">
        <v>0</v>
      </c>
      <c r="G122" s="50">
        <v>526.20000000000005</v>
      </c>
      <c r="H122" s="408"/>
      <c r="I122" s="50">
        <v>0</v>
      </c>
      <c r="J122" s="50">
        <v>0</v>
      </c>
      <c r="K122" s="50">
        <v>0</v>
      </c>
      <c r="L122" s="50">
        <v>0</v>
      </c>
      <c r="M122" s="408"/>
      <c r="N122" s="50">
        <v>0</v>
      </c>
      <c r="O122" s="50">
        <v>0</v>
      </c>
      <c r="P122" s="50">
        <v>0</v>
      </c>
      <c r="Q122" s="50">
        <v>0</v>
      </c>
      <c r="R122" s="408"/>
      <c r="S122" s="50">
        <v>0</v>
      </c>
      <c r="T122" s="50">
        <v>0</v>
      </c>
      <c r="U122" s="50">
        <v>0</v>
      </c>
      <c r="V122" s="50">
        <v>0</v>
      </c>
      <c r="W122" s="408"/>
      <c r="X122" s="50">
        <v>0</v>
      </c>
      <c r="Y122" s="50">
        <v>0</v>
      </c>
      <c r="Z122" s="50">
        <v>0</v>
      </c>
      <c r="AA122" s="50">
        <v>0</v>
      </c>
      <c r="AB122" s="408"/>
      <c r="AC122" s="50">
        <v>0</v>
      </c>
      <c r="AD122" s="50">
        <v>0</v>
      </c>
      <c r="AE122" s="50">
        <v>0</v>
      </c>
      <c r="AF122" s="50">
        <v>0</v>
      </c>
      <c r="AG122" s="408"/>
      <c r="AH122" s="50">
        <v>0</v>
      </c>
      <c r="AI122" s="50">
        <v>0</v>
      </c>
      <c r="AJ122" s="50">
        <v>0</v>
      </c>
      <c r="AK122" s="50">
        <v>0</v>
      </c>
      <c r="AL122" s="408"/>
      <c r="AM122" s="50">
        <v>0</v>
      </c>
      <c r="AN122" s="50">
        <v>0</v>
      </c>
      <c r="AO122" s="50">
        <v>0</v>
      </c>
      <c r="AP122" s="50">
        <v>0</v>
      </c>
      <c r="AQ122" s="408"/>
      <c r="AR122" s="50">
        <v>0</v>
      </c>
      <c r="AS122" s="50">
        <v>0</v>
      </c>
      <c r="AT122" s="50">
        <v>0</v>
      </c>
      <c r="AU122" s="50">
        <v>0</v>
      </c>
      <c r="AV122" s="408"/>
      <c r="AW122" s="50">
        <v>0</v>
      </c>
      <c r="AX122" s="50">
        <v>0</v>
      </c>
      <c r="AY122" s="50">
        <v>0</v>
      </c>
      <c r="AZ122" s="50">
        <v>0</v>
      </c>
      <c r="BA122" s="408"/>
      <c r="BB122" s="50">
        <v>0</v>
      </c>
      <c r="BC122" s="50">
        <v>0</v>
      </c>
      <c r="BD122" s="50">
        <v>0</v>
      </c>
      <c r="BE122" s="50">
        <v>0</v>
      </c>
      <c r="BF122" s="408"/>
      <c r="BG122" s="50">
        <v>0</v>
      </c>
      <c r="BH122" s="50">
        <v>0</v>
      </c>
      <c r="BI122" s="50">
        <v>0</v>
      </c>
      <c r="BJ122" s="50">
        <v>0</v>
      </c>
      <c r="BK122" s="408"/>
      <c r="BL122" s="50">
        <v>0</v>
      </c>
      <c r="BM122" s="50">
        <v>0</v>
      </c>
      <c r="BN122" s="50">
        <v>0</v>
      </c>
      <c r="BO122" s="50">
        <v>0</v>
      </c>
      <c r="BP122" s="408"/>
      <c r="BQ122" s="50">
        <v>0</v>
      </c>
      <c r="BR122" s="50">
        <v>0</v>
      </c>
      <c r="BS122" s="50">
        <v>0</v>
      </c>
      <c r="BT122" s="50">
        <v>0</v>
      </c>
      <c r="BU122" s="408"/>
      <c r="BV122" s="50">
        <v>0</v>
      </c>
      <c r="BW122" s="50">
        <v>0</v>
      </c>
      <c r="BX122" s="50">
        <v>0</v>
      </c>
      <c r="BY122" s="50">
        <v>0</v>
      </c>
      <c r="BZ122" s="408"/>
      <c r="CA122" s="50">
        <v>0</v>
      </c>
      <c r="CB122" s="50">
        <v>0</v>
      </c>
      <c r="CC122" s="50">
        <v>0</v>
      </c>
      <c r="CD122" s="50">
        <v>0</v>
      </c>
      <c r="CE122" s="408"/>
      <c r="CF122" s="50">
        <v>0</v>
      </c>
      <c r="CG122" s="50">
        <v>0</v>
      </c>
      <c r="CH122" s="50">
        <v>0</v>
      </c>
      <c r="CI122" s="50">
        <v>0</v>
      </c>
      <c r="CJ122" s="408"/>
      <c r="CK122" s="50">
        <v>0</v>
      </c>
      <c r="CL122" s="50">
        <v>0</v>
      </c>
      <c r="CM122" s="50">
        <v>0</v>
      </c>
      <c r="CN122" s="50">
        <v>0</v>
      </c>
      <c r="CO122" s="408"/>
      <c r="CP122" s="50">
        <v>0</v>
      </c>
      <c r="CQ122" s="50">
        <v>0</v>
      </c>
      <c r="CR122" s="50">
        <v>0</v>
      </c>
      <c r="CS122" s="50">
        <v>0</v>
      </c>
      <c r="CT122" s="408"/>
      <c r="CU122" s="50">
        <v>0</v>
      </c>
      <c r="CV122" s="50">
        <v>0</v>
      </c>
      <c r="CW122" s="50">
        <v>0</v>
      </c>
      <c r="CX122" s="50">
        <v>0</v>
      </c>
      <c r="CY122" s="408"/>
      <c r="CZ122" s="50">
        <v>0</v>
      </c>
      <c r="DA122" s="50">
        <v>0</v>
      </c>
      <c r="DB122" s="50">
        <v>0</v>
      </c>
      <c r="DC122" s="50">
        <v>0</v>
      </c>
      <c r="DD122" s="408"/>
      <c r="DE122" s="50">
        <v>0</v>
      </c>
      <c r="DF122" s="50">
        <v>0</v>
      </c>
      <c r="DG122" s="50">
        <v>0</v>
      </c>
      <c r="DH122" s="50">
        <v>0</v>
      </c>
      <c r="DI122" s="408"/>
      <c r="DJ122" s="50">
        <v>0</v>
      </c>
      <c r="DK122" s="50">
        <v>0</v>
      </c>
      <c r="DL122" s="50">
        <v>0</v>
      </c>
      <c r="DM122" s="50">
        <v>0</v>
      </c>
      <c r="DN122" s="408"/>
      <c r="DO122" s="50">
        <v>0</v>
      </c>
      <c r="DP122" s="50">
        <v>0</v>
      </c>
      <c r="DQ122" s="50">
        <v>0</v>
      </c>
      <c r="DR122" s="50">
        <v>0</v>
      </c>
      <c r="DS122" s="408"/>
      <c r="DT122" s="50">
        <v>0</v>
      </c>
      <c r="DU122" s="50">
        <v>0</v>
      </c>
      <c r="DV122" s="50">
        <v>0</v>
      </c>
      <c r="DW122" s="50">
        <v>0</v>
      </c>
      <c r="DX122" s="408"/>
      <c r="DY122" s="50">
        <v>0</v>
      </c>
      <c r="DZ122" s="50">
        <v>0</v>
      </c>
      <c r="EA122" s="50">
        <v>0</v>
      </c>
      <c r="EB122" s="50">
        <v>0</v>
      </c>
      <c r="EC122" s="408"/>
      <c r="ED122" s="50">
        <v>0</v>
      </c>
      <c r="EE122" s="50">
        <v>0</v>
      </c>
      <c r="EF122" s="50">
        <v>0</v>
      </c>
      <c r="EG122" s="50">
        <v>0</v>
      </c>
      <c r="EH122" s="408"/>
      <c r="EI122" s="50">
        <v>0</v>
      </c>
      <c r="EJ122" s="50">
        <v>0</v>
      </c>
      <c r="EK122" s="50">
        <v>0</v>
      </c>
      <c r="EL122" s="50">
        <v>0</v>
      </c>
      <c r="EM122" s="408"/>
      <c r="EN122" s="50">
        <v>0</v>
      </c>
      <c r="EO122" s="50">
        <v>0</v>
      </c>
      <c r="EP122" s="50">
        <v>0</v>
      </c>
      <c r="EQ122" s="50">
        <v>0</v>
      </c>
      <c r="ER122" s="408"/>
      <c r="ES122" s="50">
        <v>0</v>
      </c>
      <c r="ET122" s="50">
        <v>0</v>
      </c>
      <c r="EU122" s="50">
        <v>0</v>
      </c>
      <c r="EV122" s="50">
        <v>0</v>
      </c>
      <c r="EW122" s="408"/>
      <c r="EX122" s="50">
        <v>0</v>
      </c>
      <c r="EY122" s="50">
        <v>0</v>
      </c>
      <c r="EZ122" s="50">
        <v>0</v>
      </c>
      <c r="FA122" s="50">
        <v>0</v>
      </c>
      <c r="FB122" s="408"/>
      <c r="FC122" s="50">
        <v>0</v>
      </c>
      <c r="FD122" s="50">
        <v>0</v>
      </c>
      <c r="FE122" s="50">
        <v>0</v>
      </c>
      <c r="FF122" s="50">
        <v>0</v>
      </c>
      <c r="FG122" s="408"/>
      <c r="FH122" s="50">
        <v>0</v>
      </c>
      <c r="FI122" s="50">
        <v>0</v>
      </c>
      <c r="FJ122" s="50">
        <v>0</v>
      </c>
      <c r="FK122" s="50">
        <v>0</v>
      </c>
      <c r="FL122" s="408"/>
      <c r="FM122" s="50">
        <v>0</v>
      </c>
      <c r="FN122" s="50">
        <v>0</v>
      </c>
      <c r="FO122" s="50">
        <v>0</v>
      </c>
      <c r="FP122" s="50">
        <v>0</v>
      </c>
      <c r="FQ122" s="408"/>
      <c r="FR122" s="50">
        <v>0</v>
      </c>
      <c r="FS122" s="50">
        <v>0</v>
      </c>
      <c r="FT122" s="50">
        <v>0</v>
      </c>
      <c r="FU122" s="50">
        <v>0</v>
      </c>
      <c r="FV122" s="408"/>
      <c r="FW122" s="50">
        <v>0</v>
      </c>
      <c r="FX122" s="50">
        <v>0</v>
      </c>
      <c r="FY122" s="50">
        <v>0</v>
      </c>
      <c r="FZ122" s="50">
        <v>0</v>
      </c>
      <c r="GA122" s="408"/>
      <c r="GB122" s="50">
        <v>0</v>
      </c>
      <c r="GC122" s="50">
        <v>0</v>
      </c>
      <c r="GD122" s="50">
        <v>0</v>
      </c>
      <c r="GE122" s="50">
        <v>0</v>
      </c>
      <c r="GF122" s="408"/>
      <c r="GG122" s="50">
        <v>0</v>
      </c>
      <c r="GH122" s="50">
        <v>0</v>
      </c>
      <c r="GI122" s="50">
        <v>0</v>
      </c>
      <c r="GJ122" s="50">
        <v>0</v>
      </c>
      <c r="GK122" s="408"/>
      <c r="GL122" s="39"/>
      <c r="GN122" s="1"/>
      <c r="GO122" s="37"/>
      <c r="GU122" s="9"/>
      <c r="HD122" s="9"/>
      <c r="HM122" s="9"/>
      <c r="HV122" s="9"/>
      <c r="IE122" s="9"/>
      <c r="IN122" s="9"/>
      <c r="IW122" s="9"/>
      <c r="JF122" s="9"/>
      <c r="JO122" s="9"/>
      <c r="JX122" s="9"/>
      <c r="KG122" s="9"/>
      <c r="KP122" s="9"/>
      <c r="LQ122" s="9"/>
      <c r="LZ122" s="9"/>
      <c r="MI122" s="9"/>
      <c r="MR122" s="9"/>
      <c r="NA122" s="9"/>
      <c r="NJ122" s="9"/>
      <c r="NL122" s="9"/>
      <c r="NN122" s="9"/>
      <c r="NP122" s="9"/>
    </row>
    <row r="123" spans="1:380" ht="18">
      <c r="A123" s="40" t="s">
        <v>4008</v>
      </c>
      <c r="B123" s="46">
        <f>SUM(D123:ZZ123)</f>
        <v>479.89999999999992</v>
      </c>
      <c r="C123" s="42"/>
      <c r="D123" s="50">
        <v>0</v>
      </c>
      <c r="E123" s="50">
        <v>0</v>
      </c>
      <c r="F123" s="50">
        <v>0</v>
      </c>
      <c r="G123" s="50">
        <v>479.89999999999992</v>
      </c>
      <c r="H123" s="408"/>
      <c r="I123" s="50">
        <v>0</v>
      </c>
      <c r="J123" s="50">
        <v>0</v>
      </c>
      <c r="K123" s="50">
        <v>0</v>
      </c>
      <c r="L123" s="50">
        <v>0</v>
      </c>
      <c r="M123" s="408"/>
      <c r="N123" s="50">
        <v>0</v>
      </c>
      <c r="O123" s="50">
        <v>0</v>
      </c>
      <c r="P123" s="50">
        <v>0</v>
      </c>
      <c r="Q123" s="50">
        <v>0</v>
      </c>
      <c r="R123" s="408"/>
      <c r="S123" s="50">
        <v>0</v>
      </c>
      <c r="T123" s="50">
        <v>0</v>
      </c>
      <c r="U123" s="50">
        <v>0</v>
      </c>
      <c r="V123" s="50">
        <v>0</v>
      </c>
      <c r="W123" s="408"/>
      <c r="X123" s="50">
        <v>0</v>
      </c>
      <c r="Y123" s="50">
        <v>0</v>
      </c>
      <c r="Z123" s="50">
        <v>0</v>
      </c>
      <c r="AA123" s="50">
        <v>0</v>
      </c>
      <c r="AB123" s="408"/>
      <c r="AC123" s="50">
        <v>0</v>
      </c>
      <c r="AD123" s="50">
        <v>0</v>
      </c>
      <c r="AE123" s="50">
        <v>0</v>
      </c>
      <c r="AF123" s="50">
        <v>0</v>
      </c>
      <c r="AG123" s="408"/>
      <c r="AH123" s="50">
        <v>0</v>
      </c>
      <c r="AI123" s="50">
        <v>0</v>
      </c>
      <c r="AJ123" s="50">
        <v>0</v>
      </c>
      <c r="AK123" s="50">
        <v>0</v>
      </c>
      <c r="AL123" s="408"/>
      <c r="AM123" s="50">
        <v>0</v>
      </c>
      <c r="AN123" s="50">
        <v>0</v>
      </c>
      <c r="AO123" s="50">
        <v>0</v>
      </c>
      <c r="AP123" s="50">
        <v>0</v>
      </c>
      <c r="AQ123" s="408"/>
      <c r="AR123" s="50">
        <v>0</v>
      </c>
      <c r="AS123" s="50">
        <v>0</v>
      </c>
      <c r="AT123" s="50">
        <v>0</v>
      </c>
      <c r="AU123" s="50">
        <v>0</v>
      </c>
      <c r="AV123" s="408"/>
      <c r="AW123" s="50">
        <v>0</v>
      </c>
      <c r="AX123" s="50">
        <v>0</v>
      </c>
      <c r="AY123" s="50">
        <v>0</v>
      </c>
      <c r="AZ123" s="50">
        <v>0</v>
      </c>
      <c r="BA123" s="408"/>
      <c r="BB123" s="50">
        <v>0</v>
      </c>
      <c r="BC123" s="50">
        <v>0</v>
      </c>
      <c r="BD123" s="50">
        <v>0</v>
      </c>
      <c r="BE123" s="50">
        <v>0</v>
      </c>
      <c r="BF123" s="408"/>
      <c r="BG123" s="50">
        <v>0</v>
      </c>
      <c r="BH123" s="50">
        <v>0</v>
      </c>
      <c r="BI123" s="50">
        <v>0</v>
      </c>
      <c r="BJ123" s="50">
        <v>0</v>
      </c>
      <c r="BK123" s="408"/>
      <c r="BL123" s="50">
        <v>0</v>
      </c>
      <c r="BM123" s="50">
        <v>0</v>
      </c>
      <c r="BN123" s="50">
        <v>0</v>
      </c>
      <c r="BO123" s="50">
        <v>0</v>
      </c>
      <c r="BP123" s="408"/>
      <c r="BQ123" s="50">
        <v>0</v>
      </c>
      <c r="BR123" s="50">
        <v>0</v>
      </c>
      <c r="BS123" s="50">
        <v>0</v>
      </c>
      <c r="BT123" s="50">
        <v>0</v>
      </c>
      <c r="BU123" s="408"/>
      <c r="BV123" s="50">
        <v>0</v>
      </c>
      <c r="BW123" s="50">
        <v>0</v>
      </c>
      <c r="BX123" s="50">
        <v>0</v>
      </c>
      <c r="BY123" s="50">
        <v>0</v>
      </c>
      <c r="BZ123" s="408"/>
      <c r="CA123" s="50">
        <v>0</v>
      </c>
      <c r="CB123" s="50">
        <v>0</v>
      </c>
      <c r="CC123" s="50">
        <v>0</v>
      </c>
      <c r="CD123" s="50">
        <v>0</v>
      </c>
      <c r="CE123" s="408"/>
      <c r="CF123" s="50">
        <v>0</v>
      </c>
      <c r="CG123" s="50">
        <v>0</v>
      </c>
      <c r="CH123" s="50">
        <v>0</v>
      </c>
      <c r="CI123" s="50">
        <v>0</v>
      </c>
      <c r="CJ123" s="408"/>
      <c r="CK123" s="50">
        <v>0</v>
      </c>
      <c r="CL123" s="50">
        <v>0</v>
      </c>
      <c r="CM123" s="50">
        <v>0</v>
      </c>
      <c r="CN123" s="50">
        <v>0</v>
      </c>
      <c r="CO123" s="408"/>
      <c r="CP123" s="50">
        <v>0</v>
      </c>
      <c r="CQ123" s="50">
        <v>0</v>
      </c>
      <c r="CR123" s="50">
        <v>0</v>
      </c>
      <c r="CS123" s="50">
        <v>0</v>
      </c>
      <c r="CT123" s="408"/>
      <c r="CU123" s="50">
        <v>0</v>
      </c>
      <c r="CV123" s="50">
        <v>0</v>
      </c>
      <c r="CW123" s="50">
        <v>0</v>
      </c>
      <c r="CX123" s="50">
        <v>0</v>
      </c>
      <c r="CY123" s="408"/>
      <c r="CZ123" s="50">
        <v>0</v>
      </c>
      <c r="DA123" s="50">
        <v>0</v>
      </c>
      <c r="DB123" s="50">
        <v>0</v>
      </c>
      <c r="DC123" s="50">
        <v>0</v>
      </c>
      <c r="DD123" s="408"/>
      <c r="DE123" s="50">
        <v>0</v>
      </c>
      <c r="DF123" s="50">
        <v>0</v>
      </c>
      <c r="DG123" s="50">
        <v>0</v>
      </c>
      <c r="DH123" s="50">
        <v>0</v>
      </c>
      <c r="DI123" s="408"/>
      <c r="DJ123" s="50">
        <v>0</v>
      </c>
      <c r="DK123" s="50">
        <v>0</v>
      </c>
      <c r="DL123" s="50">
        <v>0</v>
      </c>
      <c r="DM123" s="50">
        <v>0</v>
      </c>
      <c r="DN123" s="408"/>
      <c r="DO123" s="50">
        <v>0</v>
      </c>
      <c r="DP123" s="50">
        <v>0</v>
      </c>
      <c r="DQ123" s="50">
        <v>0</v>
      </c>
      <c r="DR123" s="50">
        <v>0</v>
      </c>
      <c r="DS123" s="408"/>
      <c r="DT123" s="50">
        <v>0</v>
      </c>
      <c r="DU123" s="50">
        <v>0</v>
      </c>
      <c r="DV123" s="50">
        <v>0</v>
      </c>
      <c r="DW123" s="50">
        <v>0</v>
      </c>
      <c r="DX123" s="408"/>
      <c r="DY123" s="50">
        <v>0</v>
      </c>
      <c r="DZ123" s="50">
        <v>0</v>
      </c>
      <c r="EA123" s="50">
        <v>0</v>
      </c>
      <c r="EB123" s="50">
        <v>0</v>
      </c>
      <c r="EC123" s="408"/>
      <c r="ED123" s="50">
        <v>0</v>
      </c>
      <c r="EE123" s="50">
        <v>0</v>
      </c>
      <c r="EF123" s="50">
        <v>0</v>
      </c>
      <c r="EG123" s="50">
        <v>0</v>
      </c>
      <c r="EH123" s="408"/>
      <c r="EI123" s="50">
        <v>0</v>
      </c>
      <c r="EJ123" s="50">
        <v>0</v>
      </c>
      <c r="EK123" s="50">
        <v>0</v>
      </c>
      <c r="EL123" s="50">
        <v>0</v>
      </c>
      <c r="EM123" s="408"/>
      <c r="EN123" s="50">
        <v>0</v>
      </c>
      <c r="EO123" s="50">
        <v>0</v>
      </c>
      <c r="EP123" s="50">
        <v>0</v>
      </c>
      <c r="EQ123" s="50">
        <v>0</v>
      </c>
      <c r="ER123" s="408"/>
      <c r="ES123" s="50">
        <v>0</v>
      </c>
      <c r="ET123" s="50">
        <v>0</v>
      </c>
      <c r="EU123" s="50">
        <v>0</v>
      </c>
      <c r="EV123" s="50">
        <v>0</v>
      </c>
      <c r="EW123" s="408"/>
      <c r="EX123" s="50">
        <v>0</v>
      </c>
      <c r="EY123" s="50">
        <v>0</v>
      </c>
      <c r="EZ123" s="50">
        <v>0</v>
      </c>
      <c r="FA123" s="50">
        <v>0</v>
      </c>
      <c r="FB123" s="408"/>
      <c r="FC123" s="50">
        <v>0</v>
      </c>
      <c r="FD123" s="50">
        <v>0</v>
      </c>
      <c r="FE123" s="50">
        <v>0</v>
      </c>
      <c r="FF123" s="50">
        <v>0</v>
      </c>
      <c r="FG123" s="408"/>
      <c r="FH123" s="50">
        <v>0</v>
      </c>
      <c r="FI123" s="50">
        <v>0</v>
      </c>
      <c r="FJ123" s="50">
        <v>0</v>
      </c>
      <c r="FK123" s="50">
        <v>0</v>
      </c>
      <c r="FL123" s="408"/>
      <c r="FM123" s="50">
        <v>0</v>
      </c>
      <c r="FN123" s="50">
        <v>0</v>
      </c>
      <c r="FO123" s="50">
        <v>0</v>
      </c>
      <c r="FP123" s="50">
        <v>0</v>
      </c>
      <c r="FQ123" s="408"/>
      <c r="FR123" s="50">
        <v>0</v>
      </c>
      <c r="FS123" s="50">
        <v>0</v>
      </c>
      <c r="FT123" s="50">
        <v>0</v>
      </c>
      <c r="FU123" s="50">
        <v>0</v>
      </c>
      <c r="FV123" s="408"/>
      <c r="FW123" s="50">
        <v>0</v>
      </c>
      <c r="FX123" s="50">
        <v>0</v>
      </c>
      <c r="FY123" s="50">
        <v>0</v>
      </c>
      <c r="FZ123" s="50">
        <v>0</v>
      </c>
      <c r="GA123" s="408"/>
      <c r="GB123" s="50">
        <v>0</v>
      </c>
      <c r="GC123" s="50">
        <v>0</v>
      </c>
      <c r="GD123" s="50">
        <v>0</v>
      </c>
      <c r="GE123" s="50">
        <v>0</v>
      </c>
      <c r="GF123" s="408"/>
      <c r="GG123" s="50">
        <v>0</v>
      </c>
      <c r="GH123" s="50">
        <v>0</v>
      </c>
      <c r="GI123" s="50">
        <v>0</v>
      </c>
      <c r="GJ123" s="50">
        <v>0</v>
      </c>
      <c r="GK123" s="408"/>
      <c r="GL123" s="39"/>
      <c r="GN123" s="1"/>
      <c r="GO123" s="37"/>
      <c r="GU123" s="9"/>
      <c r="HD123" s="9"/>
      <c r="HM123" s="9"/>
      <c r="HV123" s="9"/>
      <c r="IE123" s="9"/>
      <c r="IN123" s="9"/>
      <c r="IW123" s="9"/>
      <c r="JF123" s="9"/>
      <c r="JO123" s="9"/>
      <c r="JX123" s="9"/>
      <c r="KG123" s="9"/>
      <c r="KP123" s="9"/>
      <c r="LQ123" s="9"/>
      <c r="LZ123" s="9"/>
      <c r="MI123" s="9"/>
      <c r="MR123" s="9"/>
      <c r="NA123" s="9"/>
      <c r="NJ123" s="9"/>
      <c r="NL123" s="9"/>
      <c r="NN123" s="9"/>
      <c r="NP123" s="9"/>
    </row>
    <row r="124" spans="1:380" ht="18">
      <c r="A124" s="40" t="s">
        <v>710</v>
      </c>
      <c r="B124" s="46">
        <f>SUM(D124:ZZ124)</f>
        <v>56871.375000000029</v>
      </c>
      <c r="C124" s="42"/>
      <c r="D124" s="50">
        <v>0</v>
      </c>
      <c r="E124" s="50">
        <v>0</v>
      </c>
      <c r="F124" s="50">
        <v>164.25</v>
      </c>
      <c r="G124" s="50">
        <v>200.29999999999998</v>
      </c>
      <c r="H124" s="408"/>
      <c r="I124" s="50">
        <v>35.724999999999994</v>
      </c>
      <c r="J124" s="50">
        <v>0</v>
      </c>
      <c r="K124" s="50">
        <v>0</v>
      </c>
      <c r="L124" s="50">
        <v>0</v>
      </c>
      <c r="M124" s="408"/>
      <c r="N124" s="50">
        <v>72.199999999999932</v>
      </c>
      <c r="O124" s="50">
        <v>250.44999999999996</v>
      </c>
      <c r="P124" s="50">
        <v>447.45000000000039</v>
      </c>
      <c r="Q124" s="50">
        <v>586.79999999999973</v>
      </c>
      <c r="R124" s="408"/>
      <c r="S124" s="396">
        <v>53.5</v>
      </c>
      <c r="T124" s="50">
        <v>77.849999999999966</v>
      </c>
      <c r="U124" s="438">
        <v>235.12500000000017</v>
      </c>
      <c r="V124" s="50">
        <v>181.09999999999991</v>
      </c>
      <c r="W124" s="408"/>
      <c r="X124" s="50">
        <v>54.10000000000025</v>
      </c>
      <c r="Y124" s="50">
        <v>320.50000000000011</v>
      </c>
      <c r="Z124" s="50">
        <v>182.92500000000007</v>
      </c>
      <c r="AA124" s="50">
        <v>204.89999999999964</v>
      </c>
      <c r="AB124" s="408"/>
      <c r="AC124" s="50">
        <v>102.02499999999992</v>
      </c>
      <c r="AD124" s="50">
        <v>353.25000000000017</v>
      </c>
      <c r="AE124" s="50">
        <v>449.62499999999966</v>
      </c>
      <c r="AF124" s="50">
        <v>920.59999999999945</v>
      </c>
      <c r="AG124" s="408"/>
      <c r="AH124" s="50">
        <v>105.40000000000009</v>
      </c>
      <c r="AI124" s="50">
        <v>545.05000000000018</v>
      </c>
      <c r="AJ124" s="50">
        <v>836.09999999999911</v>
      </c>
      <c r="AK124" s="50">
        <v>513.80000000000018</v>
      </c>
      <c r="AL124" s="408"/>
      <c r="AM124" s="396">
        <v>126.20000000000016</v>
      </c>
      <c r="AN124" s="396">
        <v>278.79999999999995</v>
      </c>
      <c r="AO124" s="396">
        <v>303.29999999999973</v>
      </c>
      <c r="AP124" s="50">
        <v>413.99999999999955</v>
      </c>
      <c r="AQ124" s="408"/>
      <c r="AR124" s="50">
        <v>26.850000000000819</v>
      </c>
      <c r="AS124" s="50">
        <v>120.50000000000045</v>
      </c>
      <c r="AT124" s="50">
        <v>226.12499999999932</v>
      </c>
      <c r="AU124" s="50">
        <v>131.4</v>
      </c>
      <c r="AV124" s="408"/>
      <c r="AW124" s="50">
        <v>0</v>
      </c>
      <c r="AX124" s="50">
        <v>63.900000000001</v>
      </c>
      <c r="AY124" s="50">
        <v>341.62499999999932</v>
      </c>
      <c r="AZ124" s="50">
        <v>1039.7999999999993</v>
      </c>
      <c r="BA124" s="408"/>
      <c r="BB124" s="50">
        <v>0</v>
      </c>
      <c r="BC124" s="50">
        <v>123.50000000000045</v>
      </c>
      <c r="BD124" s="50">
        <v>280.79999999999905</v>
      </c>
      <c r="BE124" s="50">
        <v>390.59999999999997</v>
      </c>
      <c r="BF124" s="408"/>
      <c r="BG124" s="50">
        <v>44.325000000000728</v>
      </c>
      <c r="BH124" s="50">
        <v>130.00000000000091</v>
      </c>
      <c r="BI124" s="50">
        <v>221.99999999999932</v>
      </c>
      <c r="BJ124" s="50">
        <v>118.5</v>
      </c>
      <c r="BK124" s="408"/>
      <c r="BL124" s="50">
        <v>0</v>
      </c>
      <c r="BM124" s="50">
        <v>23.950000000000728</v>
      </c>
      <c r="BN124" s="50">
        <v>330.37499999999864</v>
      </c>
      <c r="BO124" s="50">
        <v>171.6</v>
      </c>
      <c r="BP124" s="408"/>
      <c r="BQ124" s="50">
        <v>30.350000000000819</v>
      </c>
      <c r="BR124" s="50">
        <v>163.55000000000109</v>
      </c>
      <c r="BS124" s="50">
        <v>272.47499999999877</v>
      </c>
      <c r="BT124" s="50">
        <v>553.80000000000018</v>
      </c>
      <c r="BU124" s="408"/>
      <c r="BV124" s="50">
        <v>0</v>
      </c>
      <c r="BW124" s="50">
        <v>479.45000000000027</v>
      </c>
      <c r="BX124" s="50">
        <v>448.64999999999918</v>
      </c>
      <c r="BY124" s="50">
        <v>499</v>
      </c>
      <c r="BZ124" s="408"/>
      <c r="CA124" s="50">
        <v>0</v>
      </c>
      <c r="CB124" s="50">
        <v>94.19999999999709</v>
      </c>
      <c r="CC124" s="50">
        <v>170.54999999999973</v>
      </c>
      <c r="CD124" s="50">
        <v>356.40000000000055</v>
      </c>
      <c r="CE124" s="408"/>
      <c r="CF124" s="50">
        <v>0</v>
      </c>
      <c r="CG124" s="50">
        <v>213.20000000000027</v>
      </c>
      <c r="CH124" s="50">
        <v>260.24999999999932</v>
      </c>
      <c r="CI124" s="50">
        <v>277.90000000000055</v>
      </c>
      <c r="CJ124" s="408"/>
      <c r="CK124" s="50">
        <v>27.800000000000182</v>
      </c>
      <c r="CL124" s="50">
        <v>240.00000000000045</v>
      </c>
      <c r="CM124" s="50">
        <v>148.27499999999918</v>
      </c>
      <c r="CN124" s="50">
        <v>355.20000000000005</v>
      </c>
      <c r="CO124" s="408"/>
      <c r="CP124" s="443">
        <v>140.32500000000027</v>
      </c>
      <c r="CQ124" s="443">
        <v>314.400000000001</v>
      </c>
      <c r="CR124" s="443">
        <v>257.47499999999809</v>
      </c>
      <c r="CS124" s="50">
        <v>289.40000000000146</v>
      </c>
      <c r="CT124" s="408"/>
      <c r="CU124" s="50">
        <v>0</v>
      </c>
      <c r="CV124" s="50">
        <v>182.49999999999909</v>
      </c>
      <c r="CW124" s="50">
        <v>551.58750000000055</v>
      </c>
      <c r="CX124" s="50">
        <v>736.80000000000109</v>
      </c>
      <c r="CY124" s="408"/>
      <c r="CZ124" s="50">
        <v>0</v>
      </c>
      <c r="DA124" s="50">
        <v>103.99999999999818</v>
      </c>
      <c r="DB124" s="50">
        <v>27</v>
      </c>
      <c r="DC124" s="50">
        <v>51.6</v>
      </c>
      <c r="DD124" s="408"/>
      <c r="DE124" s="443">
        <v>161.75000000000045</v>
      </c>
      <c r="DF124" s="443">
        <v>1380.800000000002</v>
      </c>
      <c r="DG124" s="443">
        <v>2118.2999999999993</v>
      </c>
      <c r="DH124" s="50">
        <v>1777.6999999999989</v>
      </c>
      <c r="DI124" s="408"/>
      <c r="DJ124" s="443">
        <v>195.15000000000009</v>
      </c>
      <c r="DK124" s="443">
        <v>158.25000000000182</v>
      </c>
      <c r="DL124" s="443">
        <v>599.85000000000082</v>
      </c>
      <c r="DM124" s="50">
        <v>741.70000000000255</v>
      </c>
      <c r="DN124" s="408"/>
      <c r="DO124" s="50">
        <v>0</v>
      </c>
      <c r="DP124" s="50">
        <v>155.10000000000127</v>
      </c>
      <c r="DQ124" s="50">
        <v>415.34999999999945</v>
      </c>
      <c r="DR124" s="50">
        <v>744.09999999999854</v>
      </c>
      <c r="DS124" s="408"/>
      <c r="DT124" s="50">
        <v>954.74999999999977</v>
      </c>
      <c r="DU124" s="50">
        <v>2014.0500000000311</v>
      </c>
      <c r="DV124" s="50">
        <v>3631.0499999999738</v>
      </c>
      <c r="DW124" s="50">
        <v>4167.850000000004</v>
      </c>
      <c r="DX124" s="408"/>
      <c r="DY124" s="50">
        <v>0</v>
      </c>
      <c r="DZ124" s="443">
        <v>118.44999999999709</v>
      </c>
      <c r="EA124" s="443">
        <v>370.87499999999727</v>
      </c>
      <c r="EB124" s="50">
        <v>240.00000000000364</v>
      </c>
      <c r="EC124" s="408"/>
      <c r="ED124" s="50">
        <v>60.575000000000273</v>
      </c>
      <c r="EE124" s="50">
        <v>55.049999999999272</v>
      </c>
      <c r="EF124" s="50">
        <v>296.09999999999673</v>
      </c>
      <c r="EG124" s="50">
        <v>295</v>
      </c>
      <c r="EH124" s="408"/>
      <c r="EI124" s="50">
        <v>19.075000000000728</v>
      </c>
      <c r="EJ124" s="50">
        <v>46.050000000001091</v>
      </c>
      <c r="EK124" s="50">
        <v>0</v>
      </c>
      <c r="EL124" s="50">
        <v>261.39999999999782</v>
      </c>
      <c r="EM124" s="408"/>
      <c r="EN124" s="50">
        <v>0</v>
      </c>
      <c r="EO124" s="50">
        <v>0</v>
      </c>
      <c r="EP124" s="50">
        <v>263.25</v>
      </c>
      <c r="EQ124" s="50">
        <v>277.5</v>
      </c>
      <c r="ER124" s="408"/>
      <c r="ES124" s="50">
        <v>564.75000000002365</v>
      </c>
      <c r="ET124" s="50">
        <v>1598.5500000000266</v>
      </c>
      <c r="EU124" s="50">
        <v>3272.2124999999992</v>
      </c>
      <c r="EV124" s="50">
        <v>3767.6999999999898</v>
      </c>
      <c r="EW124" s="408"/>
      <c r="EX124" s="443">
        <v>58.500000000000227</v>
      </c>
      <c r="EY124" s="443">
        <v>70.000000000001819</v>
      </c>
      <c r="EZ124" s="443">
        <v>190.27499999999782</v>
      </c>
      <c r="FA124" s="50">
        <v>83.499999999996362</v>
      </c>
      <c r="FB124" s="408"/>
      <c r="FC124" s="50">
        <v>0</v>
      </c>
      <c r="FD124" s="50">
        <v>0</v>
      </c>
      <c r="FE124" s="50">
        <v>270.74999999999727</v>
      </c>
      <c r="FF124" s="50">
        <v>108.2</v>
      </c>
      <c r="FG124" s="408"/>
      <c r="FH124" s="50">
        <v>0</v>
      </c>
      <c r="FI124" s="50">
        <v>0</v>
      </c>
      <c r="FJ124" s="50">
        <v>297.89999999999782</v>
      </c>
      <c r="FK124" s="50">
        <v>313.44999999999709</v>
      </c>
      <c r="FL124" s="408"/>
      <c r="FM124" s="443">
        <v>71.850000000000023</v>
      </c>
      <c r="FN124" s="443">
        <v>294.55000000000109</v>
      </c>
      <c r="FO124" s="443">
        <v>347.32499999999345</v>
      </c>
      <c r="FP124" s="50">
        <v>694.3</v>
      </c>
      <c r="FQ124" s="408"/>
      <c r="FR124" s="50">
        <v>0</v>
      </c>
      <c r="FS124" s="50">
        <v>0</v>
      </c>
      <c r="FT124" s="50">
        <v>0</v>
      </c>
      <c r="FU124" s="50">
        <v>266.89999999999782</v>
      </c>
      <c r="FV124" s="408"/>
      <c r="FW124" s="474">
        <v>277.57500000000027</v>
      </c>
      <c r="FX124" s="474">
        <v>380.90000000000509</v>
      </c>
      <c r="FY124" s="474">
        <v>970.04999999998472</v>
      </c>
      <c r="FZ124" s="50">
        <v>1037.7000000000094</v>
      </c>
      <c r="GA124" s="408"/>
      <c r="GB124" s="50">
        <v>68.625000000001819</v>
      </c>
      <c r="GC124" s="50">
        <v>88.500000000001819</v>
      </c>
      <c r="GD124" s="50">
        <v>316.12499999999727</v>
      </c>
      <c r="GE124" s="50">
        <v>338</v>
      </c>
      <c r="GF124" s="408"/>
      <c r="GG124" s="50">
        <v>0</v>
      </c>
      <c r="GH124" s="50">
        <v>556.79999999999927</v>
      </c>
      <c r="GI124" s="50">
        <v>0</v>
      </c>
      <c r="GJ124" s="50">
        <v>0</v>
      </c>
      <c r="GK124" s="408"/>
      <c r="GL124" s="39"/>
      <c r="GN124" s="1"/>
      <c r="GO124" s="37"/>
      <c r="GU124" s="9"/>
      <c r="HD124" s="9"/>
      <c r="HM124" s="9"/>
      <c r="HV124" s="9"/>
      <c r="IE124" s="9"/>
      <c r="IN124" s="9"/>
      <c r="IW124" s="9"/>
      <c r="JF124" s="9"/>
      <c r="JO124" s="9"/>
      <c r="JX124" s="9"/>
      <c r="KG124" s="9"/>
      <c r="KP124" s="9"/>
      <c r="LQ124" s="9"/>
      <c r="LZ124" s="9"/>
      <c r="MI124" s="9"/>
      <c r="MR124" s="9"/>
      <c r="NA124" s="9"/>
      <c r="NJ124" s="9"/>
      <c r="NL124" s="9"/>
      <c r="NN124" s="9"/>
      <c r="NP124" s="9"/>
    </row>
    <row r="125" spans="1:380" ht="18">
      <c r="A125" s="84" t="s">
        <v>2541</v>
      </c>
      <c r="B125" s="46">
        <f>SUM(D125:ZZ125)</f>
        <v>14973.700000000019</v>
      </c>
      <c r="C125" s="42"/>
      <c r="D125" s="50">
        <v>0</v>
      </c>
      <c r="E125" s="50">
        <v>0</v>
      </c>
      <c r="F125" s="50">
        <v>303.89999999999998</v>
      </c>
      <c r="G125" s="50">
        <v>393.3</v>
      </c>
      <c r="H125" s="408"/>
      <c r="I125" s="50">
        <v>0</v>
      </c>
      <c r="J125" s="50">
        <v>0</v>
      </c>
      <c r="K125" s="50">
        <v>0</v>
      </c>
      <c r="L125" s="50">
        <v>191.5</v>
      </c>
      <c r="M125" s="408"/>
      <c r="N125" s="50">
        <v>0</v>
      </c>
      <c r="O125" s="50">
        <v>0</v>
      </c>
      <c r="P125" s="50">
        <v>0</v>
      </c>
      <c r="Q125" s="50">
        <v>120.79999999999973</v>
      </c>
      <c r="R125" s="408"/>
      <c r="S125" s="396">
        <v>0</v>
      </c>
      <c r="T125" s="50">
        <v>0</v>
      </c>
      <c r="U125" s="438">
        <v>0</v>
      </c>
      <c r="V125" s="50">
        <v>502.7999999999995</v>
      </c>
      <c r="W125" s="408"/>
      <c r="X125" s="50">
        <v>0</v>
      </c>
      <c r="Y125" s="50">
        <v>0</v>
      </c>
      <c r="Z125" s="50">
        <v>0</v>
      </c>
      <c r="AA125" s="50">
        <v>170</v>
      </c>
      <c r="AB125" s="408"/>
      <c r="AC125" s="50">
        <v>0</v>
      </c>
      <c r="AD125" s="50">
        <v>0</v>
      </c>
      <c r="AE125" s="50">
        <v>0</v>
      </c>
      <c r="AF125" s="50">
        <v>664.29999999999927</v>
      </c>
      <c r="AG125" s="408"/>
      <c r="AH125" s="50">
        <v>0</v>
      </c>
      <c r="AI125" s="50">
        <v>0</v>
      </c>
      <c r="AJ125" s="50">
        <v>0</v>
      </c>
      <c r="AK125" s="50">
        <v>262.05000000000064</v>
      </c>
      <c r="AL125" s="408"/>
      <c r="AM125" s="396">
        <v>0</v>
      </c>
      <c r="AN125" s="396">
        <v>0</v>
      </c>
      <c r="AO125" s="396">
        <v>0</v>
      </c>
      <c r="AP125" s="50">
        <v>607.85000000000082</v>
      </c>
      <c r="AQ125" s="408"/>
      <c r="AR125" s="50">
        <v>0</v>
      </c>
      <c r="AS125" s="50">
        <v>0</v>
      </c>
      <c r="AT125" s="50">
        <v>0</v>
      </c>
      <c r="AU125" s="50">
        <v>196.9</v>
      </c>
      <c r="AV125" s="408"/>
      <c r="AW125" s="50">
        <v>0</v>
      </c>
      <c r="AX125" s="50">
        <v>0</v>
      </c>
      <c r="AY125" s="50">
        <v>0</v>
      </c>
      <c r="AZ125" s="50">
        <v>15.199999999998909</v>
      </c>
      <c r="BA125" s="408"/>
      <c r="BB125" s="50">
        <v>0</v>
      </c>
      <c r="BC125" s="50">
        <v>0</v>
      </c>
      <c r="BD125" s="50">
        <v>0</v>
      </c>
      <c r="BE125" s="50">
        <v>496.90000000000003</v>
      </c>
      <c r="BF125" s="408"/>
      <c r="BG125" s="50">
        <v>0</v>
      </c>
      <c r="BH125" s="50">
        <v>0</v>
      </c>
      <c r="BI125" s="50">
        <v>0</v>
      </c>
      <c r="BJ125" s="50">
        <v>325.39999999999998</v>
      </c>
      <c r="BK125" s="408"/>
      <c r="BL125" s="50">
        <v>0</v>
      </c>
      <c r="BM125" s="50">
        <v>0</v>
      </c>
      <c r="BN125" s="50">
        <v>0</v>
      </c>
      <c r="BO125" s="50">
        <v>317.3</v>
      </c>
      <c r="BP125" s="408"/>
      <c r="BQ125" s="50">
        <v>0</v>
      </c>
      <c r="BR125" s="50">
        <v>0</v>
      </c>
      <c r="BS125" s="50">
        <v>0</v>
      </c>
      <c r="BT125" s="50">
        <v>433.94999999999891</v>
      </c>
      <c r="BU125" s="408"/>
      <c r="BV125" s="50">
        <v>0</v>
      </c>
      <c r="BW125" s="50">
        <v>0</v>
      </c>
      <c r="BX125" s="50">
        <v>0</v>
      </c>
      <c r="BY125" s="50">
        <v>269.39999999999964</v>
      </c>
      <c r="BZ125" s="408"/>
      <c r="CA125" s="50">
        <v>0</v>
      </c>
      <c r="CB125" s="50">
        <v>0</v>
      </c>
      <c r="CC125" s="50">
        <v>0</v>
      </c>
      <c r="CD125" s="50">
        <v>397.45000000000073</v>
      </c>
      <c r="CE125" s="408"/>
      <c r="CF125" s="50">
        <v>0</v>
      </c>
      <c r="CG125" s="50">
        <v>0</v>
      </c>
      <c r="CH125" s="50">
        <v>0</v>
      </c>
      <c r="CI125" s="50">
        <v>295.89999999999964</v>
      </c>
      <c r="CJ125" s="408"/>
      <c r="CK125" s="50">
        <v>0</v>
      </c>
      <c r="CL125" s="50">
        <v>0</v>
      </c>
      <c r="CM125" s="50">
        <v>0</v>
      </c>
      <c r="CN125" s="50">
        <v>230.79999999999998</v>
      </c>
      <c r="CO125" s="408"/>
      <c r="CP125" s="443">
        <v>0</v>
      </c>
      <c r="CQ125" s="443">
        <v>0</v>
      </c>
      <c r="CR125" s="443">
        <v>0</v>
      </c>
      <c r="CS125" s="50">
        <v>93.099999999998545</v>
      </c>
      <c r="CT125" s="408"/>
      <c r="CU125" s="50">
        <v>0</v>
      </c>
      <c r="CV125" s="50">
        <v>0</v>
      </c>
      <c r="CW125" s="50">
        <v>0</v>
      </c>
      <c r="CX125" s="50">
        <v>289.09999999999945</v>
      </c>
      <c r="CY125" s="408"/>
      <c r="CZ125" s="50">
        <v>0</v>
      </c>
      <c r="DA125" s="50">
        <v>0</v>
      </c>
      <c r="DB125" s="50">
        <v>0</v>
      </c>
      <c r="DC125" s="50">
        <v>149.5</v>
      </c>
      <c r="DD125" s="408"/>
      <c r="DE125" s="443">
        <v>0</v>
      </c>
      <c r="DF125" s="443">
        <v>0</v>
      </c>
      <c r="DG125" s="443">
        <v>0</v>
      </c>
      <c r="DH125" s="50">
        <v>1046.7999999999984</v>
      </c>
      <c r="DI125" s="408"/>
      <c r="DJ125" s="443">
        <v>0</v>
      </c>
      <c r="DK125" s="443">
        <v>0</v>
      </c>
      <c r="DL125" s="443">
        <v>0</v>
      </c>
      <c r="DM125" s="50">
        <v>361.39999999999964</v>
      </c>
      <c r="DN125" s="408"/>
      <c r="DO125" s="50">
        <v>0</v>
      </c>
      <c r="DP125" s="50">
        <v>0</v>
      </c>
      <c r="DQ125" s="50">
        <v>0</v>
      </c>
      <c r="DR125" s="50">
        <v>370.899999999996</v>
      </c>
      <c r="DS125" s="408"/>
      <c r="DT125" s="50">
        <v>0</v>
      </c>
      <c r="DU125" s="50">
        <v>0</v>
      </c>
      <c r="DV125" s="50">
        <v>0</v>
      </c>
      <c r="DW125" s="50">
        <v>2075.3999999999924</v>
      </c>
      <c r="DX125" s="408"/>
      <c r="DY125" s="50">
        <v>0</v>
      </c>
      <c r="DZ125" s="443">
        <v>0</v>
      </c>
      <c r="EA125" s="443">
        <v>0</v>
      </c>
      <c r="EB125" s="50">
        <v>172.19999999999345</v>
      </c>
      <c r="EC125" s="408"/>
      <c r="ED125" s="50">
        <v>0</v>
      </c>
      <c r="EE125" s="50">
        <v>0</v>
      </c>
      <c r="EF125" s="50">
        <v>0</v>
      </c>
      <c r="EG125" s="50">
        <v>161.99999999999454</v>
      </c>
      <c r="EH125" s="408"/>
      <c r="EI125" s="50">
        <v>0</v>
      </c>
      <c r="EJ125" s="50">
        <v>0</v>
      </c>
      <c r="EK125" s="50">
        <v>0</v>
      </c>
      <c r="EL125" s="50">
        <v>322.29999999999563</v>
      </c>
      <c r="EM125" s="408"/>
      <c r="EN125" s="50">
        <v>0</v>
      </c>
      <c r="EO125" s="50">
        <v>0</v>
      </c>
      <c r="EP125" s="50">
        <v>0</v>
      </c>
      <c r="EQ125" s="50">
        <v>158.59999999999309</v>
      </c>
      <c r="ER125" s="408"/>
      <c r="ES125" s="50">
        <v>0</v>
      </c>
      <c r="ET125" s="50">
        <v>0</v>
      </c>
      <c r="EU125" s="50">
        <v>0</v>
      </c>
      <c r="EV125" s="50">
        <v>652.59999999999854</v>
      </c>
      <c r="EW125" s="408"/>
      <c r="EX125" s="443">
        <v>0</v>
      </c>
      <c r="EY125" s="443">
        <v>0</v>
      </c>
      <c r="EZ125" s="443">
        <v>0</v>
      </c>
      <c r="FA125" s="50">
        <v>393.79999999999382</v>
      </c>
      <c r="FB125" s="408"/>
      <c r="FC125" s="50">
        <v>0</v>
      </c>
      <c r="FD125" s="50">
        <v>0</v>
      </c>
      <c r="FE125" s="50">
        <v>0</v>
      </c>
      <c r="FF125" s="50">
        <v>335.6</v>
      </c>
      <c r="FG125" s="408"/>
      <c r="FH125" s="50">
        <v>0</v>
      </c>
      <c r="FI125" s="50">
        <v>0</v>
      </c>
      <c r="FJ125" s="50">
        <v>0</v>
      </c>
      <c r="FK125" s="50">
        <v>120.29999999999563</v>
      </c>
      <c r="FL125" s="408"/>
      <c r="FM125" s="443">
        <v>0</v>
      </c>
      <c r="FN125" s="443">
        <v>0</v>
      </c>
      <c r="FO125" s="443">
        <v>0</v>
      </c>
      <c r="FP125" s="50">
        <v>373.5</v>
      </c>
      <c r="FQ125" s="408"/>
      <c r="FR125" s="50">
        <v>0</v>
      </c>
      <c r="FS125" s="50">
        <v>0</v>
      </c>
      <c r="FT125" s="50">
        <v>0</v>
      </c>
      <c r="FU125" s="50">
        <v>280.90000000000509</v>
      </c>
      <c r="FV125" s="408"/>
      <c r="FW125" s="474">
        <v>0</v>
      </c>
      <c r="FX125" s="474">
        <v>0</v>
      </c>
      <c r="FY125" s="474">
        <v>0</v>
      </c>
      <c r="FZ125" s="50">
        <v>1060.5000000000668</v>
      </c>
      <c r="GA125" s="408"/>
      <c r="GB125" s="50">
        <v>0</v>
      </c>
      <c r="GC125" s="50">
        <v>0</v>
      </c>
      <c r="GD125" s="50">
        <v>0</v>
      </c>
      <c r="GE125" s="50">
        <v>359.5</v>
      </c>
      <c r="GF125" s="408"/>
      <c r="GG125" s="50">
        <v>0</v>
      </c>
      <c r="GH125" s="50">
        <v>0</v>
      </c>
      <c r="GI125" s="50">
        <v>0</v>
      </c>
      <c r="GJ125" s="50">
        <v>0</v>
      </c>
      <c r="GK125" s="408"/>
      <c r="GL125" s="39"/>
      <c r="GN125" s="1"/>
      <c r="GO125" s="37"/>
      <c r="GU125" s="9"/>
      <c r="HD125" s="9"/>
      <c r="HM125" s="9"/>
      <c r="HV125" s="9"/>
      <c r="IE125" s="9"/>
      <c r="IN125" s="9"/>
      <c r="IW125" s="9"/>
      <c r="JF125" s="9"/>
      <c r="JO125" s="9"/>
      <c r="JX125" s="9"/>
      <c r="KG125" s="9"/>
      <c r="KP125" s="9"/>
      <c r="LQ125" s="9"/>
      <c r="LZ125" s="9"/>
      <c r="MI125" s="9"/>
      <c r="MR125" s="9"/>
      <c r="NA125" s="9"/>
      <c r="NJ125" s="9"/>
      <c r="NL125" s="9"/>
      <c r="NN125" s="9"/>
      <c r="NP125" s="9"/>
    </row>
    <row r="126" spans="1:380" ht="18">
      <c r="A126" s="84" t="s">
        <v>1888</v>
      </c>
      <c r="B126" s="46">
        <f>SUM(D126:ZZ126)</f>
        <v>54430.125000000015</v>
      </c>
      <c r="C126" s="42"/>
      <c r="D126" s="50">
        <v>0</v>
      </c>
      <c r="E126" s="50">
        <v>0</v>
      </c>
      <c r="F126" s="50">
        <v>244.125</v>
      </c>
      <c r="G126" s="50">
        <v>272.09999999999997</v>
      </c>
      <c r="H126" s="408"/>
      <c r="I126" s="50">
        <v>0</v>
      </c>
      <c r="J126" s="50">
        <v>0</v>
      </c>
      <c r="K126" s="50">
        <v>0</v>
      </c>
      <c r="L126" s="50">
        <v>224.50000000000006</v>
      </c>
      <c r="M126" s="408"/>
      <c r="N126" s="50">
        <v>0</v>
      </c>
      <c r="O126" s="50">
        <v>273.55</v>
      </c>
      <c r="P126" s="50">
        <v>496.91249999999991</v>
      </c>
      <c r="Q126" s="50">
        <v>509.99999999999955</v>
      </c>
      <c r="R126" s="408"/>
      <c r="S126" s="396">
        <v>0</v>
      </c>
      <c r="T126" s="50">
        <v>122.75</v>
      </c>
      <c r="U126" s="438">
        <v>141.75</v>
      </c>
      <c r="V126" s="50">
        <v>147.30000000000018</v>
      </c>
      <c r="W126" s="408"/>
      <c r="X126" s="50">
        <v>0</v>
      </c>
      <c r="Y126" s="50">
        <v>336.29999999999973</v>
      </c>
      <c r="Z126" s="50">
        <v>205.34999999999945</v>
      </c>
      <c r="AA126" s="50">
        <v>353.59999999999991</v>
      </c>
      <c r="AB126" s="408"/>
      <c r="AC126" s="50">
        <v>0</v>
      </c>
      <c r="AD126" s="50">
        <v>372.95000000000005</v>
      </c>
      <c r="AE126" s="50">
        <v>683.39999999999986</v>
      </c>
      <c r="AF126" s="50">
        <v>1273.1999999999998</v>
      </c>
      <c r="AG126" s="408"/>
      <c r="AH126" s="50">
        <v>0</v>
      </c>
      <c r="AI126" s="50">
        <v>597.90000000000009</v>
      </c>
      <c r="AJ126" s="50">
        <v>757.7999999999987</v>
      </c>
      <c r="AK126" s="50">
        <v>622.70000000000073</v>
      </c>
      <c r="AL126" s="408"/>
      <c r="AM126" s="396">
        <v>0</v>
      </c>
      <c r="AN126" s="396">
        <v>226.150000000001</v>
      </c>
      <c r="AO126" s="396">
        <v>221.58749999999918</v>
      </c>
      <c r="AP126" s="50">
        <v>629.55000000000018</v>
      </c>
      <c r="AQ126" s="408"/>
      <c r="AR126" s="50">
        <v>0</v>
      </c>
      <c r="AS126" s="50">
        <v>210.95000000000073</v>
      </c>
      <c r="AT126" s="50">
        <v>252.07499999999891</v>
      </c>
      <c r="AU126" s="50">
        <v>427.90000000000003</v>
      </c>
      <c r="AV126" s="408"/>
      <c r="AW126" s="50">
        <v>0</v>
      </c>
      <c r="AX126" s="50">
        <v>73.350000000000819</v>
      </c>
      <c r="AY126" s="50">
        <v>498.30000000000041</v>
      </c>
      <c r="AZ126" s="50">
        <v>906.60000000000218</v>
      </c>
      <c r="BA126" s="408"/>
      <c r="BB126" s="50">
        <v>0</v>
      </c>
      <c r="BC126" s="50">
        <v>107.75000000000091</v>
      </c>
      <c r="BD126" s="50">
        <v>118.79999999999905</v>
      </c>
      <c r="BE126" s="50">
        <v>616.45000000000005</v>
      </c>
      <c r="BF126" s="408"/>
      <c r="BG126" s="50">
        <v>0</v>
      </c>
      <c r="BH126" s="50">
        <v>141.45000000000073</v>
      </c>
      <c r="BI126" s="50">
        <v>112.49999999999932</v>
      </c>
      <c r="BJ126" s="50">
        <v>425.3</v>
      </c>
      <c r="BK126" s="408"/>
      <c r="BL126" s="50">
        <v>0</v>
      </c>
      <c r="BM126" s="50">
        <v>50.150000000001</v>
      </c>
      <c r="BN126" s="50">
        <v>146.28749999999945</v>
      </c>
      <c r="BO126" s="50">
        <v>211</v>
      </c>
      <c r="BP126" s="408"/>
      <c r="BQ126" s="50">
        <v>0</v>
      </c>
      <c r="BR126" s="50">
        <v>159.80000000000109</v>
      </c>
      <c r="BS126" s="50">
        <v>156.93749999999864</v>
      </c>
      <c r="BT126" s="50">
        <v>669.90000000000327</v>
      </c>
      <c r="BU126" s="408"/>
      <c r="BV126" s="50">
        <v>0</v>
      </c>
      <c r="BW126" s="50">
        <v>360.85000000000082</v>
      </c>
      <c r="BX126" s="50">
        <v>451.12499999999932</v>
      </c>
      <c r="BY126" s="50">
        <v>588.50000000000546</v>
      </c>
      <c r="BZ126" s="408"/>
      <c r="CA126" s="50">
        <v>0</v>
      </c>
      <c r="CB126" s="50">
        <v>87.750000000003638</v>
      </c>
      <c r="CC126" s="50">
        <v>97.500000000000682</v>
      </c>
      <c r="CD126" s="50">
        <v>544.100000000004</v>
      </c>
      <c r="CE126" s="408"/>
      <c r="CF126" s="50">
        <v>0</v>
      </c>
      <c r="CG126" s="50">
        <v>212.44999999999982</v>
      </c>
      <c r="CH126" s="50">
        <v>159.74999999999864</v>
      </c>
      <c r="CI126" s="50">
        <v>410.90000000000146</v>
      </c>
      <c r="CJ126" s="408"/>
      <c r="CK126" s="50">
        <v>0</v>
      </c>
      <c r="CL126" s="50">
        <v>190.69999999999982</v>
      </c>
      <c r="CM126" s="50">
        <v>178.31250000000068</v>
      </c>
      <c r="CN126" s="50">
        <v>229.00000000000003</v>
      </c>
      <c r="CO126" s="408"/>
      <c r="CP126" s="443">
        <v>0</v>
      </c>
      <c r="CQ126" s="443">
        <v>215.40000000000009</v>
      </c>
      <c r="CR126" s="443">
        <v>325.79999999999973</v>
      </c>
      <c r="CS126" s="50">
        <v>362.10000000000036</v>
      </c>
      <c r="CT126" s="408"/>
      <c r="CU126" s="50">
        <v>0</v>
      </c>
      <c r="CV126" s="50">
        <v>194.39999999999873</v>
      </c>
      <c r="CW126" s="50">
        <v>308.69999999999754</v>
      </c>
      <c r="CX126" s="50">
        <v>758.09999999999854</v>
      </c>
      <c r="CY126" s="408"/>
      <c r="CZ126" s="50">
        <v>0</v>
      </c>
      <c r="DA126" s="50">
        <v>162.60000000000218</v>
      </c>
      <c r="DB126" s="50">
        <v>141.30000000000109</v>
      </c>
      <c r="DC126" s="50">
        <v>222</v>
      </c>
      <c r="DD126" s="408"/>
      <c r="DE126" s="443">
        <v>0</v>
      </c>
      <c r="DF126" s="443">
        <v>1896.4999999999991</v>
      </c>
      <c r="DG126" s="443">
        <v>1802.4</v>
      </c>
      <c r="DH126" s="50">
        <v>2576.2000000000007</v>
      </c>
      <c r="DI126" s="408"/>
      <c r="DJ126" s="443">
        <v>0</v>
      </c>
      <c r="DK126" s="443">
        <v>191.95000000000073</v>
      </c>
      <c r="DL126" s="443">
        <v>580.95000000000027</v>
      </c>
      <c r="DM126" s="50">
        <v>531.20000000000255</v>
      </c>
      <c r="DN126" s="408"/>
      <c r="DO126" s="50">
        <v>0</v>
      </c>
      <c r="DP126" s="50">
        <v>270.15000000000146</v>
      </c>
      <c r="DQ126" s="50">
        <v>440.47499999999809</v>
      </c>
      <c r="DR126" s="50">
        <v>535.40000000000509</v>
      </c>
      <c r="DS126" s="408"/>
      <c r="DT126" s="50">
        <v>0</v>
      </c>
      <c r="DU126" s="50">
        <v>1679.0500000000002</v>
      </c>
      <c r="DV126" s="50">
        <v>3452.8874999999825</v>
      </c>
      <c r="DW126" s="50">
        <v>4136.2499999999891</v>
      </c>
      <c r="DX126" s="408"/>
      <c r="DY126" s="50">
        <v>0</v>
      </c>
      <c r="DZ126" s="443">
        <v>86.449999999998909</v>
      </c>
      <c r="EA126" s="443">
        <v>187.87500000000546</v>
      </c>
      <c r="EB126" s="50">
        <v>259.79999999999563</v>
      </c>
      <c r="EC126" s="408"/>
      <c r="ED126" s="50">
        <v>0</v>
      </c>
      <c r="EE126" s="50">
        <v>15.250000000003638</v>
      </c>
      <c r="EF126" s="50">
        <v>234.30000000000655</v>
      </c>
      <c r="EG126" s="50">
        <v>290.19999999999709</v>
      </c>
      <c r="EH126" s="408"/>
      <c r="EI126" s="50">
        <v>0</v>
      </c>
      <c r="EJ126" s="50">
        <v>88.400000000001455</v>
      </c>
      <c r="EK126" s="50">
        <v>0</v>
      </c>
      <c r="EL126" s="50">
        <v>307.19999999999709</v>
      </c>
      <c r="EM126" s="408"/>
      <c r="EN126" s="50">
        <v>0</v>
      </c>
      <c r="EO126" s="50">
        <v>0</v>
      </c>
      <c r="EP126" s="50">
        <v>185.70000000000709</v>
      </c>
      <c r="EQ126" s="50">
        <v>336.09999999999854</v>
      </c>
      <c r="ER126" s="408"/>
      <c r="ES126" s="50">
        <v>0</v>
      </c>
      <c r="ET126" s="50">
        <v>1604.6500000000051</v>
      </c>
      <c r="EU126" s="50">
        <v>2922.375</v>
      </c>
      <c r="EV126" s="50">
        <v>2955.9000000000196</v>
      </c>
      <c r="EW126" s="408"/>
      <c r="EX126" s="443">
        <v>0</v>
      </c>
      <c r="EY126" s="443">
        <v>92.050000000004729</v>
      </c>
      <c r="EZ126" s="443">
        <v>125.775000000006</v>
      </c>
      <c r="FA126" s="50">
        <v>140.39999999999782</v>
      </c>
      <c r="FB126" s="408"/>
      <c r="FC126" s="50">
        <v>0</v>
      </c>
      <c r="FD126" s="50">
        <v>0</v>
      </c>
      <c r="FE126" s="50">
        <v>187.50000000000273</v>
      </c>
      <c r="FF126" s="50">
        <v>224</v>
      </c>
      <c r="FG126" s="408"/>
      <c r="FH126" s="50">
        <v>0</v>
      </c>
      <c r="FI126" s="50">
        <v>0</v>
      </c>
      <c r="FJ126" s="50">
        <v>335.17499999999836</v>
      </c>
      <c r="FK126" s="50">
        <v>162.09999999999854</v>
      </c>
      <c r="FL126" s="408"/>
      <c r="FM126" s="443">
        <v>0</v>
      </c>
      <c r="FN126" s="443">
        <v>219.75000000000182</v>
      </c>
      <c r="FO126" s="443">
        <v>207.60000000000491</v>
      </c>
      <c r="FP126" s="50">
        <v>520.79999999999995</v>
      </c>
      <c r="FQ126" s="408"/>
      <c r="FR126" s="50">
        <v>0</v>
      </c>
      <c r="FS126" s="50">
        <v>0</v>
      </c>
      <c r="FT126" s="50">
        <v>0</v>
      </c>
      <c r="FU126" s="50">
        <v>651.80000000000655</v>
      </c>
      <c r="FV126" s="408"/>
      <c r="FW126" s="474">
        <v>0</v>
      </c>
      <c r="FX126" s="474">
        <v>574.39999999999782</v>
      </c>
      <c r="FY126" s="474">
        <v>598.72500000001037</v>
      </c>
      <c r="FZ126" s="50">
        <v>1095.2499999999723</v>
      </c>
      <c r="GA126" s="408"/>
      <c r="GB126" s="50">
        <v>0</v>
      </c>
      <c r="GC126" s="50">
        <v>118.75</v>
      </c>
      <c r="GD126" s="50">
        <v>262.87499999999727</v>
      </c>
      <c r="GE126" s="50">
        <v>403.5</v>
      </c>
      <c r="GF126" s="408"/>
      <c r="GG126" s="50">
        <v>0</v>
      </c>
      <c r="GH126" s="50">
        <v>741.74999999999636</v>
      </c>
      <c r="GI126" s="50">
        <v>0</v>
      </c>
      <c r="GJ126" s="50">
        <v>0</v>
      </c>
      <c r="GK126" s="408"/>
      <c r="GL126" s="39"/>
      <c r="GN126" s="1"/>
      <c r="GO126" s="37"/>
      <c r="GU126" s="9"/>
      <c r="HD126" s="9"/>
      <c r="HM126" s="9"/>
      <c r="HV126" s="9"/>
      <c r="IE126" s="9"/>
      <c r="IN126" s="9"/>
      <c r="IW126" s="9"/>
      <c r="JF126" s="9"/>
      <c r="JO126" s="9"/>
      <c r="JX126" s="9"/>
      <c r="KG126" s="9"/>
      <c r="KP126" s="9"/>
      <c r="LQ126" s="9"/>
      <c r="LZ126" s="9"/>
      <c r="MI126" s="9"/>
      <c r="MR126" s="9"/>
      <c r="NA126" s="9"/>
      <c r="NJ126" s="9"/>
      <c r="NL126" s="9"/>
      <c r="NN126" s="9"/>
      <c r="NP126" s="9"/>
    </row>
    <row r="127" spans="1:380" ht="18">
      <c r="A127" s="84"/>
      <c r="B127" s="46"/>
      <c r="C127" s="42"/>
      <c r="D127" s="50"/>
      <c r="E127" s="50"/>
      <c r="F127" s="50">
        <v>0</v>
      </c>
      <c r="G127" s="50"/>
      <c r="H127" s="408"/>
      <c r="I127" s="50"/>
      <c r="J127" s="50"/>
      <c r="K127" s="50"/>
      <c r="L127" s="50"/>
      <c r="M127" s="408"/>
      <c r="N127" s="50"/>
      <c r="O127" s="50"/>
      <c r="P127" s="50"/>
      <c r="Q127" s="50"/>
      <c r="R127" s="408"/>
      <c r="S127" s="396"/>
      <c r="T127" s="50"/>
      <c r="U127" s="438"/>
      <c r="V127" s="50"/>
      <c r="W127" s="408"/>
      <c r="X127" s="50"/>
      <c r="Y127" s="50"/>
      <c r="Z127" s="50"/>
      <c r="AA127" s="50"/>
      <c r="AB127" s="408"/>
      <c r="AC127" s="50"/>
      <c r="AD127" s="50"/>
      <c r="AE127" s="50"/>
      <c r="AF127" s="50"/>
      <c r="AG127" s="408"/>
      <c r="AH127" s="50"/>
      <c r="AI127" s="50"/>
      <c r="AJ127" s="50"/>
      <c r="AK127" s="50"/>
      <c r="AL127" s="408"/>
      <c r="AM127" s="396"/>
      <c r="AN127" s="396"/>
      <c r="AO127" s="396"/>
      <c r="AP127" s="50"/>
      <c r="AQ127" s="408"/>
      <c r="AR127" s="50"/>
      <c r="AS127" s="50"/>
      <c r="AT127" s="50"/>
      <c r="AU127" s="50"/>
      <c r="AV127" s="408"/>
      <c r="AW127" s="50"/>
      <c r="AX127" s="50"/>
      <c r="AY127" s="50"/>
      <c r="AZ127" s="50"/>
      <c r="BA127" s="408"/>
      <c r="BB127" s="50"/>
      <c r="BC127" s="50"/>
      <c r="BD127" s="50"/>
      <c r="BE127" s="50"/>
      <c r="BF127" s="408"/>
      <c r="BG127" s="50"/>
      <c r="BH127" s="50"/>
      <c r="BI127" s="50"/>
      <c r="BJ127" s="50"/>
      <c r="BK127" s="408"/>
      <c r="BL127" s="50"/>
      <c r="BM127" s="50"/>
      <c r="BN127" s="50"/>
      <c r="BO127" s="50"/>
      <c r="BP127" s="408"/>
      <c r="BQ127" s="50"/>
      <c r="BR127" s="50"/>
      <c r="BS127" s="50"/>
      <c r="BT127" s="50"/>
      <c r="BU127" s="408"/>
      <c r="BV127" s="50"/>
      <c r="BW127" s="50"/>
      <c r="BX127" s="50"/>
      <c r="BY127" s="50"/>
      <c r="BZ127" s="408"/>
      <c r="CA127" s="50"/>
      <c r="CB127" s="50"/>
      <c r="CC127" s="50"/>
      <c r="CD127" s="50"/>
      <c r="CE127" s="408"/>
      <c r="CF127" s="50"/>
      <c r="CG127" s="50"/>
      <c r="CH127" s="50"/>
      <c r="CI127" s="50"/>
      <c r="CJ127" s="408"/>
      <c r="CK127" s="50"/>
      <c r="CL127" s="50"/>
      <c r="CM127" s="50"/>
      <c r="CN127" s="50"/>
      <c r="CO127" s="408"/>
      <c r="CP127" s="443"/>
      <c r="CQ127" s="443"/>
      <c r="CR127" s="443"/>
      <c r="CS127" s="50"/>
      <c r="CT127" s="408"/>
      <c r="CU127" s="50"/>
      <c r="CV127" s="50"/>
      <c r="CW127" s="50"/>
      <c r="CX127" s="50"/>
      <c r="CY127" s="408"/>
      <c r="CZ127" s="50"/>
      <c r="DA127" s="50"/>
      <c r="DB127" s="50"/>
      <c r="DC127" s="50"/>
      <c r="DD127" s="408"/>
      <c r="DE127" s="443"/>
      <c r="DF127" s="443"/>
      <c r="DG127" s="443"/>
      <c r="DH127" s="50"/>
      <c r="DI127" s="408"/>
      <c r="DJ127" s="443"/>
      <c r="DK127" s="443"/>
      <c r="DL127" s="443"/>
      <c r="DM127" s="50"/>
      <c r="DN127" s="408"/>
      <c r="DO127" s="50"/>
      <c r="DP127" s="50"/>
      <c r="DQ127" s="50"/>
      <c r="DR127" s="50"/>
      <c r="DS127" s="408"/>
      <c r="DT127" s="50"/>
      <c r="DU127" s="50"/>
      <c r="DV127" s="50"/>
      <c r="DW127" s="50"/>
      <c r="DX127" s="408"/>
      <c r="DY127" s="50"/>
      <c r="DZ127" s="443"/>
      <c r="EA127" s="443"/>
      <c r="EB127" s="50"/>
      <c r="EC127" s="408"/>
      <c r="ED127" s="50"/>
      <c r="EE127" s="50"/>
      <c r="EF127" s="50"/>
      <c r="EG127" s="50"/>
      <c r="EH127" s="408"/>
      <c r="EI127" s="50"/>
      <c r="EJ127" s="50"/>
      <c r="EK127" s="50"/>
      <c r="EL127" s="50"/>
      <c r="EM127" s="408"/>
      <c r="EN127" s="50"/>
      <c r="EO127" s="50"/>
      <c r="EP127" s="50"/>
      <c r="EQ127" s="50"/>
      <c r="ER127" s="408"/>
      <c r="ES127" s="50"/>
      <c r="ET127" s="50"/>
      <c r="EU127" s="50"/>
      <c r="EV127" s="50"/>
      <c r="EW127" s="408"/>
      <c r="EX127" s="443"/>
      <c r="EY127" s="443"/>
      <c r="EZ127" s="443"/>
      <c r="FA127" s="50"/>
      <c r="FB127" s="408"/>
      <c r="FC127" s="50"/>
      <c r="FD127" s="50"/>
      <c r="FE127" s="50"/>
      <c r="FF127" s="50"/>
      <c r="FG127" s="408"/>
      <c r="FH127" s="50"/>
      <c r="FI127" s="50"/>
      <c r="FJ127" s="50"/>
      <c r="FK127" s="50"/>
      <c r="FL127" s="408"/>
      <c r="FM127" s="443"/>
      <c r="FN127" s="443"/>
      <c r="FO127" s="443"/>
      <c r="FP127" s="50"/>
      <c r="FQ127" s="408"/>
      <c r="FR127" s="50"/>
      <c r="FS127" s="50"/>
      <c r="FT127" s="50"/>
      <c r="FU127" s="50"/>
      <c r="FV127" s="408"/>
      <c r="FW127" s="474"/>
      <c r="FX127" s="474"/>
      <c r="FY127" s="474"/>
      <c r="FZ127" s="50"/>
      <c r="GA127" s="408"/>
      <c r="GB127" s="50"/>
      <c r="GC127" s="50"/>
      <c r="GD127" s="50"/>
      <c r="GE127" s="50"/>
      <c r="GF127" s="408"/>
      <c r="GG127" s="50"/>
      <c r="GH127" s="50"/>
      <c r="GI127" s="50"/>
      <c r="GJ127" s="50"/>
      <c r="GK127" s="408"/>
      <c r="GL127" s="39"/>
      <c r="GN127" s="1"/>
      <c r="GO127" s="37"/>
      <c r="GU127" s="9"/>
      <c r="HD127" s="9"/>
      <c r="HM127" s="9"/>
      <c r="HV127" s="9"/>
      <c r="IE127" s="9"/>
      <c r="IN127" s="9"/>
      <c r="IW127" s="9"/>
      <c r="JF127" s="9"/>
      <c r="JO127" s="9"/>
      <c r="JX127" s="9"/>
      <c r="KG127" s="9"/>
      <c r="KP127" s="9"/>
      <c r="LQ127" s="9"/>
      <c r="LZ127" s="9"/>
      <c r="MI127" s="9"/>
      <c r="MR127" s="9"/>
      <c r="NA127" s="9"/>
      <c r="NJ127" s="9"/>
      <c r="NL127" s="9"/>
      <c r="NN127" s="9"/>
      <c r="NP127" s="9"/>
    </row>
    <row r="128" spans="1:380" ht="18">
      <c r="A128" s="40" t="s">
        <v>156</v>
      </c>
      <c r="B128" s="46">
        <f>SUM(D128:ZZ128)</f>
        <v>24965.850000000151</v>
      </c>
      <c r="C128" s="42"/>
      <c r="D128" s="50">
        <v>0</v>
      </c>
      <c r="E128" s="50">
        <v>0</v>
      </c>
      <c r="F128" s="50">
        <v>0</v>
      </c>
      <c r="G128" s="50">
        <v>0</v>
      </c>
      <c r="H128" s="408"/>
      <c r="I128" s="50">
        <v>79.599999999999994</v>
      </c>
      <c r="J128" s="50">
        <v>0</v>
      </c>
      <c r="K128" s="50">
        <v>0</v>
      </c>
      <c r="L128" s="50">
        <v>0</v>
      </c>
      <c r="M128" s="408"/>
      <c r="N128" s="50">
        <v>93.324999999999989</v>
      </c>
      <c r="O128" s="50">
        <v>321.5</v>
      </c>
      <c r="P128" s="50">
        <v>519.82499999999982</v>
      </c>
      <c r="Q128" s="50">
        <v>0</v>
      </c>
      <c r="R128" s="408"/>
      <c r="S128" s="396">
        <v>30.424999999999955</v>
      </c>
      <c r="T128" s="50">
        <v>2.1000000000000227</v>
      </c>
      <c r="U128" s="438">
        <v>199.87499999999983</v>
      </c>
      <c r="V128" s="50">
        <v>0</v>
      </c>
      <c r="W128" s="408"/>
      <c r="X128" s="50">
        <v>76.274999999999977</v>
      </c>
      <c r="Y128" s="50">
        <v>290.35000000000002</v>
      </c>
      <c r="Z128" s="50">
        <v>216.75000000000017</v>
      </c>
      <c r="AA128" s="50">
        <v>0</v>
      </c>
      <c r="AB128" s="408"/>
      <c r="AC128" s="50">
        <v>161.57499999999993</v>
      </c>
      <c r="AD128" s="50">
        <v>415.14999999999964</v>
      </c>
      <c r="AE128" s="50">
        <v>462.71249999999986</v>
      </c>
      <c r="AF128" s="50">
        <v>0</v>
      </c>
      <c r="AG128" s="408"/>
      <c r="AH128" s="50">
        <v>94.475000000000151</v>
      </c>
      <c r="AI128" s="50">
        <v>446.59999999999968</v>
      </c>
      <c r="AJ128" s="50">
        <v>433.64999999999986</v>
      </c>
      <c r="AK128" s="50">
        <v>0</v>
      </c>
      <c r="AL128" s="408"/>
      <c r="AM128" s="396">
        <v>124.625</v>
      </c>
      <c r="AN128" s="396">
        <v>248.59999999999991</v>
      </c>
      <c r="AO128" s="396">
        <v>317.4375</v>
      </c>
      <c r="AP128" s="50">
        <v>0</v>
      </c>
      <c r="AQ128" s="408"/>
      <c r="AR128" s="50">
        <v>7.4250000000010914</v>
      </c>
      <c r="AS128" s="50">
        <v>327.05000000000041</v>
      </c>
      <c r="AT128" s="50">
        <v>261.37500000000102</v>
      </c>
      <c r="AU128" s="50">
        <v>0</v>
      </c>
      <c r="AV128" s="408"/>
      <c r="AW128" s="50">
        <v>0</v>
      </c>
      <c r="AX128" s="50">
        <v>48.350000000000364</v>
      </c>
      <c r="AY128" s="50">
        <v>180.07500000000164</v>
      </c>
      <c r="AZ128" s="50">
        <v>0</v>
      </c>
      <c r="BA128" s="408"/>
      <c r="BB128" s="50">
        <v>0</v>
      </c>
      <c r="BC128" s="50">
        <v>153.75000000000045</v>
      </c>
      <c r="BD128" s="50">
        <v>166.50000000000136</v>
      </c>
      <c r="BE128" s="50">
        <v>0</v>
      </c>
      <c r="BF128" s="408"/>
      <c r="BG128" s="50">
        <v>12.925000000000182</v>
      </c>
      <c r="BH128" s="50">
        <v>182.84999999999991</v>
      </c>
      <c r="BI128" s="50">
        <v>193.50000000000136</v>
      </c>
      <c r="BJ128" s="50">
        <v>0</v>
      </c>
      <c r="BK128" s="408"/>
      <c r="BL128" s="50">
        <v>0</v>
      </c>
      <c r="BM128" s="50">
        <v>100.5</v>
      </c>
      <c r="BN128" s="50">
        <v>178.50000000000148</v>
      </c>
      <c r="BO128" s="50">
        <v>0</v>
      </c>
      <c r="BP128" s="408"/>
      <c r="BQ128" s="50">
        <v>35.175000000001091</v>
      </c>
      <c r="BR128" s="50">
        <v>167.04999999999973</v>
      </c>
      <c r="BS128" s="50">
        <v>215.85000000000082</v>
      </c>
      <c r="BT128" s="50">
        <v>0</v>
      </c>
      <c r="BU128" s="408"/>
      <c r="BV128" s="50">
        <v>0</v>
      </c>
      <c r="BW128" s="50">
        <v>358.45000000000027</v>
      </c>
      <c r="BX128" s="50">
        <v>409.53749999999945</v>
      </c>
      <c r="BY128" s="50">
        <v>0</v>
      </c>
      <c r="BZ128" s="408"/>
      <c r="CA128" s="50">
        <v>0</v>
      </c>
      <c r="CB128" s="50">
        <v>104.95000000000073</v>
      </c>
      <c r="CC128" s="50">
        <v>157.72500000000014</v>
      </c>
      <c r="CD128" s="50">
        <v>0</v>
      </c>
      <c r="CE128" s="408"/>
      <c r="CF128" s="50">
        <v>0</v>
      </c>
      <c r="CG128" s="50">
        <v>159.25000000000045</v>
      </c>
      <c r="CH128" s="50">
        <v>106.35000000000014</v>
      </c>
      <c r="CI128" s="50">
        <v>0</v>
      </c>
      <c r="CJ128" s="408"/>
      <c r="CK128" s="50">
        <v>29.25</v>
      </c>
      <c r="CL128" s="50">
        <v>203.50000000000045</v>
      </c>
      <c r="CM128" s="50">
        <v>186.45000000000027</v>
      </c>
      <c r="CN128" s="50">
        <v>0</v>
      </c>
      <c r="CO128" s="408"/>
      <c r="CP128" s="443">
        <v>102.35000000000036</v>
      </c>
      <c r="CQ128" s="443">
        <v>255.30000000000018</v>
      </c>
      <c r="CR128" s="443">
        <v>167.10000000000082</v>
      </c>
      <c r="CS128" s="50">
        <v>0</v>
      </c>
      <c r="CT128" s="408"/>
      <c r="CU128" s="50">
        <v>0</v>
      </c>
      <c r="CV128" s="50">
        <v>76.849999999999454</v>
      </c>
      <c r="CW128" s="50">
        <v>350.32500000000095</v>
      </c>
      <c r="CX128" s="50">
        <v>0</v>
      </c>
      <c r="CY128" s="408"/>
      <c r="CZ128" s="50">
        <v>0</v>
      </c>
      <c r="DA128" s="50">
        <v>193.90000000000146</v>
      </c>
      <c r="DB128" s="50">
        <v>183.52500000000123</v>
      </c>
      <c r="DC128" s="50">
        <v>0</v>
      </c>
      <c r="DD128" s="408"/>
      <c r="DE128" s="443">
        <v>358.05000000000109</v>
      </c>
      <c r="DF128" s="443">
        <v>815.050000000002</v>
      </c>
      <c r="DG128" s="443">
        <v>1808.400000000001</v>
      </c>
      <c r="DH128" s="50">
        <v>0</v>
      </c>
      <c r="DI128" s="408"/>
      <c r="DJ128" s="443">
        <v>57.099999999999909</v>
      </c>
      <c r="DK128" s="443">
        <v>101.35000000000127</v>
      </c>
      <c r="DL128" s="443">
        <v>439.38749999999891</v>
      </c>
      <c r="DM128" s="50">
        <v>0</v>
      </c>
      <c r="DN128" s="408"/>
      <c r="DO128" s="50">
        <v>0</v>
      </c>
      <c r="DP128" s="50">
        <v>334.25000000000364</v>
      </c>
      <c r="DQ128" s="50">
        <v>170.62499999999591</v>
      </c>
      <c r="DR128" s="50">
        <v>0</v>
      </c>
      <c r="DS128" s="408"/>
      <c r="DT128" s="50">
        <v>701.02500000000032</v>
      </c>
      <c r="DU128" s="50">
        <v>1700.9500000000726</v>
      </c>
      <c r="DV128" s="50">
        <v>2154.1874999999836</v>
      </c>
      <c r="DW128" s="50">
        <v>0</v>
      </c>
      <c r="DX128" s="408"/>
      <c r="DY128" s="50">
        <v>0</v>
      </c>
      <c r="DZ128" s="443">
        <v>65.5</v>
      </c>
      <c r="EA128" s="443">
        <v>142.72499999999809</v>
      </c>
      <c r="EB128" s="50">
        <v>0</v>
      </c>
      <c r="EC128" s="408"/>
      <c r="ED128" s="50">
        <v>48.350000000000023</v>
      </c>
      <c r="EE128" s="50">
        <v>35</v>
      </c>
      <c r="EF128" s="50">
        <v>72.524999999997817</v>
      </c>
      <c r="EG128" s="50">
        <v>0</v>
      </c>
      <c r="EH128" s="408"/>
      <c r="EI128" s="50">
        <v>41.700000000000273</v>
      </c>
      <c r="EJ128" s="50">
        <v>89.850000000004002</v>
      </c>
      <c r="EK128" s="50">
        <v>0</v>
      </c>
      <c r="EL128" s="50">
        <v>0</v>
      </c>
      <c r="EM128" s="408"/>
      <c r="EN128" s="50">
        <v>0</v>
      </c>
      <c r="EO128" s="50">
        <v>0</v>
      </c>
      <c r="EP128" s="50">
        <v>253.27499999999509</v>
      </c>
      <c r="EQ128" s="50">
        <v>0</v>
      </c>
      <c r="ER128" s="408"/>
      <c r="ES128" s="50">
        <v>536.95000000001937</v>
      </c>
      <c r="ET128" s="50">
        <v>880.85000000003856</v>
      </c>
      <c r="EU128" s="50">
        <v>1229.2875000000001</v>
      </c>
      <c r="EV128" s="50">
        <v>0</v>
      </c>
      <c r="EW128" s="408"/>
      <c r="EX128" s="443">
        <v>27.400000000000091</v>
      </c>
      <c r="EY128" s="443">
        <v>91.150000000001455</v>
      </c>
      <c r="EZ128" s="443">
        <v>155.92499999999563</v>
      </c>
      <c r="FA128" s="50">
        <v>0</v>
      </c>
      <c r="FB128" s="408"/>
      <c r="FC128" s="50">
        <v>0</v>
      </c>
      <c r="FD128" s="50">
        <v>0</v>
      </c>
      <c r="FE128" s="50">
        <v>99.749999999997272</v>
      </c>
      <c r="FF128" s="50">
        <v>0</v>
      </c>
      <c r="FG128" s="408"/>
      <c r="FH128" s="50">
        <v>0</v>
      </c>
      <c r="FI128" s="50">
        <v>0</v>
      </c>
      <c r="FJ128" s="50">
        <v>238.125</v>
      </c>
      <c r="FK128" s="50">
        <v>0</v>
      </c>
      <c r="FL128" s="408"/>
      <c r="FM128" s="443">
        <v>91.024999999999864</v>
      </c>
      <c r="FN128" s="443">
        <v>178.00000000000182</v>
      </c>
      <c r="FO128" s="443">
        <v>294.75000000000273</v>
      </c>
      <c r="FP128" s="50">
        <v>0</v>
      </c>
      <c r="FQ128" s="408"/>
      <c r="FR128" s="50">
        <v>0</v>
      </c>
      <c r="FS128" s="50">
        <v>0</v>
      </c>
      <c r="FT128" s="50">
        <v>0</v>
      </c>
      <c r="FU128" s="50">
        <v>0</v>
      </c>
      <c r="FV128" s="408"/>
      <c r="FW128" s="474">
        <v>223.07500000000027</v>
      </c>
      <c r="FX128" s="474">
        <v>393.05000000000655</v>
      </c>
      <c r="FY128" s="474">
        <v>268.80000000000928</v>
      </c>
      <c r="FZ128" s="50">
        <v>0</v>
      </c>
      <c r="GA128" s="408"/>
      <c r="GB128" s="50">
        <v>66.375000000002728</v>
      </c>
      <c r="GC128" s="50">
        <v>108.00000000000728</v>
      </c>
      <c r="GD128" s="50">
        <v>163.49999999999181</v>
      </c>
      <c r="GE128" s="50">
        <v>0</v>
      </c>
      <c r="GF128" s="408"/>
      <c r="GG128" s="50">
        <v>0</v>
      </c>
      <c r="GH128" s="50">
        <v>720.00000000000182</v>
      </c>
      <c r="GI128" s="50">
        <v>0</v>
      </c>
      <c r="GJ128" s="50">
        <v>0</v>
      </c>
      <c r="GK128" s="408"/>
      <c r="GL128" s="41"/>
      <c r="GM128" s="89"/>
      <c r="GN128" s="9"/>
      <c r="GO128" s="37"/>
      <c r="GT128" s="18"/>
      <c r="GU128" s="9"/>
      <c r="HC128" s="18"/>
      <c r="HD128" s="9"/>
      <c r="HM128" s="9"/>
      <c r="HV128" s="9"/>
      <c r="IE128" s="9"/>
      <c r="IN128" s="9"/>
      <c r="IW128" s="9"/>
      <c r="JF128" s="9"/>
      <c r="JO128" s="9"/>
      <c r="JX128" s="9"/>
      <c r="KG128" s="9"/>
      <c r="KP128" s="9"/>
      <c r="LQ128" s="9"/>
      <c r="LZ128" s="9"/>
      <c r="MI128" s="9"/>
      <c r="MR128" s="9"/>
      <c r="NA128" s="9"/>
      <c r="NJ128" s="9"/>
      <c r="NL128" s="9"/>
      <c r="NN128" s="9"/>
      <c r="NP128" s="9"/>
    </row>
    <row r="129" spans="1:381" ht="18">
      <c r="A129" s="84" t="s">
        <v>1558</v>
      </c>
      <c r="B129" s="46">
        <f>SUM(D129:ZZ129)</f>
        <v>55392.049999999923</v>
      </c>
      <c r="C129" s="42"/>
      <c r="D129" s="50">
        <v>0</v>
      </c>
      <c r="E129" s="50">
        <v>0</v>
      </c>
      <c r="F129" s="50">
        <v>375.97499999999997</v>
      </c>
      <c r="G129" s="50">
        <v>0</v>
      </c>
      <c r="H129" s="408"/>
      <c r="I129" s="50">
        <v>49.25</v>
      </c>
      <c r="J129" s="50">
        <v>0</v>
      </c>
      <c r="K129" s="50">
        <v>0</v>
      </c>
      <c r="L129" s="50">
        <v>257.99999999999977</v>
      </c>
      <c r="M129" s="408"/>
      <c r="N129" s="50">
        <v>123.90000000000009</v>
      </c>
      <c r="O129" s="50">
        <v>231.64999999999998</v>
      </c>
      <c r="P129" s="50">
        <v>467.40000000000072</v>
      </c>
      <c r="Q129" s="50">
        <v>616.79999999999927</v>
      </c>
      <c r="R129" s="408"/>
      <c r="S129" s="396">
        <v>88.075000000000102</v>
      </c>
      <c r="T129" s="50">
        <v>82.25</v>
      </c>
      <c r="U129" s="438">
        <v>214.27500000000055</v>
      </c>
      <c r="V129" s="50">
        <v>174.5</v>
      </c>
      <c r="W129" s="408"/>
      <c r="X129" s="50">
        <v>6</v>
      </c>
      <c r="Y129" s="50">
        <v>263.19999999999993</v>
      </c>
      <c r="Z129" s="50">
        <v>172.12499999999966</v>
      </c>
      <c r="AA129" s="50">
        <v>89.400000000000091</v>
      </c>
      <c r="AB129" s="408"/>
      <c r="AC129" s="50">
        <v>208.60000000000002</v>
      </c>
      <c r="AD129" s="50">
        <v>244.75000000000026</v>
      </c>
      <c r="AE129" s="50">
        <v>665.69999999999925</v>
      </c>
      <c r="AF129" s="50">
        <v>903.5</v>
      </c>
      <c r="AG129" s="408"/>
      <c r="AH129" s="50">
        <v>54.974999999999454</v>
      </c>
      <c r="AI129" s="50">
        <v>447.40000000000009</v>
      </c>
      <c r="AJ129" s="50">
        <v>683.62499999999966</v>
      </c>
      <c r="AK129" s="50">
        <v>744.09999999999991</v>
      </c>
      <c r="AL129" s="408"/>
      <c r="AM129" s="396">
        <v>101.00000000000023</v>
      </c>
      <c r="AN129" s="396">
        <v>266.05000000000018</v>
      </c>
      <c r="AO129" s="396">
        <v>376.42499999999905</v>
      </c>
      <c r="AP129" s="50">
        <v>547.84999999999854</v>
      </c>
      <c r="AQ129" s="408"/>
      <c r="AR129" s="50">
        <v>0.89999999999872671</v>
      </c>
      <c r="AS129" s="50">
        <v>180.55000000000041</v>
      </c>
      <c r="AT129" s="50">
        <v>393.07499999999959</v>
      </c>
      <c r="AU129" s="50">
        <v>437.3</v>
      </c>
      <c r="AV129" s="408"/>
      <c r="AW129" s="50">
        <v>0</v>
      </c>
      <c r="AX129" s="50">
        <v>163.35000000000036</v>
      </c>
      <c r="AY129" s="50">
        <v>402.82499999999891</v>
      </c>
      <c r="AZ129" s="50">
        <v>881.59999999999673</v>
      </c>
      <c r="BA129" s="408"/>
      <c r="BB129" s="50">
        <v>0</v>
      </c>
      <c r="BC129" s="50">
        <v>176.15000000000009</v>
      </c>
      <c r="BD129" s="50">
        <v>230.09999999999877</v>
      </c>
      <c r="BE129" s="50">
        <v>494.25</v>
      </c>
      <c r="BF129" s="408"/>
      <c r="BG129" s="50">
        <v>15.949999999999363</v>
      </c>
      <c r="BH129" s="50">
        <v>132.65000000000009</v>
      </c>
      <c r="BI129" s="50">
        <v>286.04999999999905</v>
      </c>
      <c r="BJ129" s="50">
        <v>226.1</v>
      </c>
      <c r="BK129" s="408"/>
      <c r="BL129" s="50">
        <v>0</v>
      </c>
      <c r="BM129" s="50">
        <v>62.450000000000273</v>
      </c>
      <c r="BN129" s="50">
        <v>295.6499999999985</v>
      </c>
      <c r="BO129" s="50">
        <v>162.30000000000001</v>
      </c>
      <c r="BP129" s="408"/>
      <c r="BQ129" s="50">
        <v>63.199999999999363</v>
      </c>
      <c r="BR129" s="50">
        <v>177.55000000000018</v>
      </c>
      <c r="BS129" s="50">
        <v>179.39999999999918</v>
      </c>
      <c r="BT129" s="50">
        <v>522.99999999999818</v>
      </c>
      <c r="BU129" s="408"/>
      <c r="BV129" s="50">
        <v>0</v>
      </c>
      <c r="BW129" s="50">
        <v>407.62499999999955</v>
      </c>
      <c r="BX129" s="50">
        <v>409.6499999999985</v>
      </c>
      <c r="BY129" s="50">
        <v>419.29999999999836</v>
      </c>
      <c r="BZ129" s="408"/>
      <c r="CA129" s="50">
        <v>0</v>
      </c>
      <c r="CB129" s="50">
        <v>194.14999999999782</v>
      </c>
      <c r="CC129" s="50">
        <v>181.424999999997</v>
      </c>
      <c r="CD129" s="50">
        <v>436.49999999999909</v>
      </c>
      <c r="CE129" s="408"/>
      <c r="CF129" s="50">
        <v>0</v>
      </c>
      <c r="CG129" s="50">
        <v>170.55000000000018</v>
      </c>
      <c r="CH129" s="50">
        <v>133.57499999999891</v>
      </c>
      <c r="CI129" s="50">
        <v>276</v>
      </c>
      <c r="CJ129" s="408"/>
      <c r="CK129" s="50">
        <v>0</v>
      </c>
      <c r="CL129" s="50">
        <v>255.80000000000064</v>
      </c>
      <c r="CM129" s="50">
        <v>121.72499999999809</v>
      </c>
      <c r="CN129" s="50">
        <v>266.90000000000003</v>
      </c>
      <c r="CO129" s="408"/>
      <c r="CP129" s="443">
        <v>121.79999999999973</v>
      </c>
      <c r="CQ129" s="443">
        <v>335.89999999999964</v>
      </c>
      <c r="CR129" s="443">
        <v>322.72499999999945</v>
      </c>
      <c r="CS129" s="50">
        <v>281.89999999999964</v>
      </c>
      <c r="CT129" s="408"/>
      <c r="CU129" s="50">
        <v>0</v>
      </c>
      <c r="CV129" s="50">
        <v>214.25</v>
      </c>
      <c r="CW129" s="50">
        <v>294.90000000000055</v>
      </c>
      <c r="CX129" s="50">
        <v>683.39999999999782</v>
      </c>
      <c r="CY129" s="408"/>
      <c r="CZ129" s="50">
        <v>0</v>
      </c>
      <c r="DA129" s="50">
        <v>125.25</v>
      </c>
      <c r="DB129" s="50">
        <v>178.50000000000136</v>
      </c>
      <c r="DC129" s="50">
        <v>119.4</v>
      </c>
      <c r="DD129" s="408"/>
      <c r="DE129" s="443">
        <v>342.22499999999945</v>
      </c>
      <c r="DF129" s="443">
        <v>800.39999999999691</v>
      </c>
      <c r="DG129" s="443">
        <v>1362.6</v>
      </c>
      <c r="DH129" s="50">
        <v>2370.3999999999996</v>
      </c>
      <c r="DI129" s="408"/>
      <c r="DJ129" s="443">
        <v>139.125</v>
      </c>
      <c r="DK129" s="443">
        <v>306.89999999999782</v>
      </c>
      <c r="DL129" s="443">
        <v>457.42499999999836</v>
      </c>
      <c r="DM129" s="50">
        <v>783</v>
      </c>
      <c r="DN129" s="408"/>
      <c r="DO129" s="50">
        <v>0</v>
      </c>
      <c r="DP129" s="50">
        <v>213.94999999999982</v>
      </c>
      <c r="DQ129" s="50">
        <v>236.84999999999673</v>
      </c>
      <c r="DR129" s="50">
        <v>673.60000000000036</v>
      </c>
      <c r="DS129" s="408"/>
      <c r="DT129" s="50">
        <v>947.99999999999955</v>
      </c>
      <c r="DU129" s="50">
        <v>1765.2999999999947</v>
      </c>
      <c r="DV129" s="50">
        <v>2582.0999999999271</v>
      </c>
      <c r="DW129" s="50">
        <v>4080.2500000000036</v>
      </c>
      <c r="DX129" s="408"/>
      <c r="DY129" s="50">
        <v>0</v>
      </c>
      <c r="DZ129" s="443">
        <v>84.299999999999272</v>
      </c>
      <c r="EA129" s="443">
        <v>292.12499999999727</v>
      </c>
      <c r="EB129" s="50">
        <v>281.70000000001164</v>
      </c>
      <c r="EC129" s="408"/>
      <c r="ED129" s="50">
        <v>20.125000000000114</v>
      </c>
      <c r="EE129" s="50">
        <v>147.34999999999854</v>
      </c>
      <c r="EF129" s="50">
        <v>281.24999999999727</v>
      </c>
      <c r="EG129" s="50">
        <v>532.90000000000873</v>
      </c>
      <c r="EH129" s="408"/>
      <c r="EI129" s="50">
        <v>87.625</v>
      </c>
      <c r="EJ129" s="50">
        <v>197.99999999999818</v>
      </c>
      <c r="EK129" s="50">
        <v>0</v>
      </c>
      <c r="EL129" s="50">
        <v>480.10000000000582</v>
      </c>
      <c r="EM129" s="408"/>
      <c r="EN129" s="50">
        <v>0</v>
      </c>
      <c r="EO129" s="50">
        <v>0</v>
      </c>
      <c r="EP129" s="50">
        <v>193.94999999999618</v>
      </c>
      <c r="EQ129" s="50">
        <v>82.500000000003638</v>
      </c>
      <c r="ER129" s="408"/>
      <c r="ES129" s="50">
        <v>601.09999999999582</v>
      </c>
      <c r="ET129" s="50">
        <v>1211.3750000000546</v>
      </c>
      <c r="EU129" s="50">
        <v>3548.25</v>
      </c>
      <c r="EV129" s="50">
        <v>3260.4000000000015</v>
      </c>
      <c r="EW129" s="408"/>
      <c r="EX129" s="443">
        <v>13.5</v>
      </c>
      <c r="EY129" s="443">
        <v>98.399999999995998</v>
      </c>
      <c r="EZ129" s="443">
        <v>238.87499999999727</v>
      </c>
      <c r="FA129" s="50">
        <v>104.90000000000509</v>
      </c>
      <c r="FB129" s="408"/>
      <c r="FC129" s="50">
        <v>0</v>
      </c>
      <c r="FD129" s="50">
        <v>0</v>
      </c>
      <c r="FE129" s="50">
        <v>80.999999999997272</v>
      </c>
      <c r="FF129" s="50">
        <v>291.79999999999995</v>
      </c>
      <c r="FG129" s="408"/>
      <c r="FH129" s="50">
        <v>0</v>
      </c>
      <c r="FI129" s="50">
        <v>0</v>
      </c>
      <c r="FJ129" s="50">
        <v>240</v>
      </c>
      <c r="FK129" s="50">
        <v>351.60000000000946</v>
      </c>
      <c r="FL129" s="408"/>
      <c r="FM129" s="443">
        <v>71.425000000000182</v>
      </c>
      <c r="FN129" s="443">
        <v>246.72500000000218</v>
      </c>
      <c r="FO129" s="443">
        <v>244.79999999999563</v>
      </c>
      <c r="FP129" s="50">
        <v>579.29999999999995</v>
      </c>
      <c r="FQ129" s="408"/>
      <c r="FR129" s="50">
        <v>0</v>
      </c>
      <c r="FS129" s="50">
        <v>0</v>
      </c>
      <c r="FT129" s="50">
        <v>0</v>
      </c>
      <c r="FU129" s="50">
        <v>371.5</v>
      </c>
      <c r="FV129" s="408"/>
      <c r="FW129" s="474">
        <v>189.27499999999873</v>
      </c>
      <c r="FX129" s="474">
        <v>558.30000000000291</v>
      </c>
      <c r="FY129" s="474">
        <v>721.79999999999836</v>
      </c>
      <c r="FZ129" s="50">
        <v>1196.8499999999556</v>
      </c>
      <c r="GA129" s="408"/>
      <c r="GB129" s="50">
        <v>78.124999999999091</v>
      </c>
      <c r="GC129" s="50">
        <v>101.50000000000364</v>
      </c>
      <c r="GD129" s="50">
        <v>280.12499999999318</v>
      </c>
      <c r="GE129" s="50">
        <v>414.5</v>
      </c>
      <c r="GF129" s="408"/>
      <c r="GG129" s="50">
        <v>0</v>
      </c>
      <c r="GH129" s="50">
        <v>660.17500000000109</v>
      </c>
      <c r="GI129" s="50">
        <v>0</v>
      </c>
      <c r="GJ129" s="50">
        <v>0</v>
      </c>
      <c r="GK129" s="408"/>
      <c r="GL129" s="469"/>
      <c r="GN129" s="39"/>
      <c r="GO129" s="37"/>
      <c r="GT129" s="18"/>
      <c r="GU129" s="9"/>
      <c r="HC129" s="18"/>
      <c r="HD129" s="9"/>
      <c r="HM129" s="9"/>
      <c r="HV129" s="9"/>
      <c r="IE129" s="9"/>
      <c r="IN129" s="9"/>
      <c r="IW129" s="9"/>
      <c r="JF129" s="9"/>
      <c r="JO129" s="9"/>
      <c r="JX129" s="9"/>
      <c r="KG129" s="9"/>
      <c r="KP129" s="9"/>
      <c r="LQ129" s="9"/>
      <c r="LZ129" s="9"/>
      <c r="MI129" s="9"/>
      <c r="MR129" s="9"/>
      <c r="NA129" s="9"/>
      <c r="NJ129" s="9"/>
      <c r="NL129" s="9"/>
      <c r="NN129" s="9"/>
      <c r="NP129" s="9"/>
    </row>
    <row r="130" spans="1:381" s="39" customFormat="1" ht="18">
      <c r="A130" s="84" t="s">
        <v>1889</v>
      </c>
      <c r="B130" s="46">
        <f>SUM(D130:ZZ130)</f>
        <v>26212.174999999952</v>
      </c>
      <c r="C130" s="42"/>
      <c r="D130" s="50">
        <v>0</v>
      </c>
      <c r="E130" s="50">
        <v>0</v>
      </c>
      <c r="F130" s="50">
        <v>0</v>
      </c>
      <c r="G130" s="50">
        <v>0</v>
      </c>
      <c r="H130" s="408"/>
      <c r="I130" s="50">
        <v>0</v>
      </c>
      <c r="J130" s="50">
        <v>0</v>
      </c>
      <c r="K130" s="50">
        <v>0</v>
      </c>
      <c r="L130" s="50">
        <v>0</v>
      </c>
      <c r="M130" s="408"/>
      <c r="N130" s="50">
        <v>0</v>
      </c>
      <c r="O130" s="50">
        <v>296.30000000000007</v>
      </c>
      <c r="P130" s="50">
        <v>403.05000000000024</v>
      </c>
      <c r="Q130" s="50">
        <v>0</v>
      </c>
      <c r="R130" s="408"/>
      <c r="S130" s="396">
        <v>0</v>
      </c>
      <c r="T130" s="50">
        <v>132.14999999999998</v>
      </c>
      <c r="U130" s="438">
        <v>261.90000000000038</v>
      </c>
      <c r="V130" s="50">
        <v>0</v>
      </c>
      <c r="W130" s="408"/>
      <c r="X130" s="50">
        <v>0</v>
      </c>
      <c r="Y130" s="50">
        <v>339.64999999999975</v>
      </c>
      <c r="Z130" s="50">
        <v>344.7750000000002</v>
      </c>
      <c r="AA130" s="50">
        <v>0</v>
      </c>
      <c r="AB130" s="408"/>
      <c r="AC130" s="50">
        <v>0</v>
      </c>
      <c r="AD130" s="50">
        <v>228.44999999999936</v>
      </c>
      <c r="AE130" s="50">
        <v>426.1500000000002</v>
      </c>
      <c r="AF130" s="50">
        <v>0</v>
      </c>
      <c r="AG130" s="408"/>
      <c r="AH130" s="50">
        <v>0</v>
      </c>
      <c r="AI130" s="50">
        <v>474.99999999999915</v>
      </c>
      <c r="AJ130" s="50">
        <v>760.12500000000034</v>
      </c>
      <c r="AK130" s="50">
        <v>0</v>
      </c>
      <c r="AL130" s="408"/>
      <c r="AM130" s="396">
        <v>0</v>
      </c>
      <c r="AN130" s="396">
        <v>328.44999999999914</v>
      </c>
      <c r="AO130" s="396">
        <v>283.42500000000041</v>
      </c>
      <c r="AP130" s="50">
        <v>0</v>
      </c>
      <c r="AQ130" s="408"/>
      <c r="AR130" s="50">
        <v>0</v>
      </c>
      <c r="AS130" s="50">
        <v>133.49999999999955</v>
      </c>
      <c r="AT130" s="50">
        <v>327</v>
      </c>
      <c r="AU130" s="50">
        <v>0</v>
      </c>
      <c r="AV130" s="408"/>
      <c r="AW130" s="50">
        <v>0</v>
      </c>
      <c r="AX130" s="50">
        <v>111.45000000000073</v>
      </c>
      <c r="AY130" s="50">
        <v>264.89999999999986</v>
      </c>
      <c r="AZ130" s="50">
        <v>0</v>
      </c>
      <c r="BA130" s="408"/>
      <c r="BB130" s="50">
        <v>0</v>
      </c>
      <c r="BC130" s="50">
        <v>212.54999999999973</v>
      </c>
      <c r="BD130" s="50">
        <v>206.69999999999959</v>
      </c>
      <c r="BE130" s="50">
        <v>0</v>
      </c>
      <c r="BF130" s="408"/>
      <c r="BG130" s="50">
        <v>0</v>
      </c>
      <c r="BH130" s="50">
        <v>231.65000000000055</v>
      </c>
      <c r="BI130" s="50">
        <v>253.04999999999905</v>
      </c>
      <c r="BJ130" s="50">
        <v>0</v>
      </c>
      <c r="BK130" s="408"/>
      <c r="BL130" s="50">
        <v>0</v>
      </c>
      <c r="BM130" s="50">
        <v>91.400000000000091</v>
      </c>
      <c r="BN130" s="50">
        <v>225.89999999999986</v>
      </c>
      <c r="BO130" s="50">
        <v>0</v>
      </c>
      <c r="BP130" s="408"/>
      <c r="BQ130" s="50">
        <v>0</v>
      </c>
      <c r="BR130" s="50">
        <v>227.15000000000009</v>
      </c>
      <c r="BS130" s="50">
        <v>199.12499999999932</v>
      </c>
      <c r="BT130" s="50">
        <v>0</v>
      </c>
      <c r="BU130" s="408"/>
      <c r="BV130" s="50">
        <v>0</v>
      </c>
      <c r="BW130" s="50">
        <v>312.25000000000045</v>
      </c>
      <c r="BX130" s="50">
        <v>424.42499999999905</v>
      </c>
      <c r="BY130" s="50">
        <v>0</v>
      </c>
      <c r="BZ130" s="408"/>
      <c r="CA130" s="50">
        <v>0</v>
      </c>
      <c r="CB130" s="50">
        <v>216.19999999999891</v>
      </c>
      <c r="CC130" s="50">
        <v>167.99999999999932</v>
      </c>
      <c r="CD130" s="50">
        <v>0</v>
      </c>
      <c r="CE130" s="408"/>
      <c r="CF130" s="50">
        <v>0</v>
      </c>
      <c r="CG130" s="50">
        <v>195.85000000000036</v>
      </c>
      <c r="CH130" s="50">
        <v>140.02499999999918</v>
      </c>
      <c r="CI130" s="50">
        <v>0</v>
      </c>
      <c r="CJ130" s="408"/>
      <c r="CK130" s="50">
        <v>0</v>
      </c>
      <c r="CL130" s="50">
        <v>229.50000000000045</v>
      </c>
      <c r="CM130" s="50">
        <v>114.59999999999877</v>
      </c>
      <c r="CN130" s="50">
        <v>0</v>
      </c>
      <c r="CO130" s="408"/>
      <c r="CP130" s="443">
        <v>0</v>
      </c>
      <c r="CQ130" s="443">
        <v>233.85000000000082</v>
      </c>
      <c r="CR130" s="443">
        <v>302.09999999999809</v>
      </c>
      <c r="CS130" s="50">
        <v>0</v>
      </c>
      <c r="CT130" s="408"/>
      <c r="CU130" s="50">
        <v>0</v>
      </c>
      <c r="CV130" s="50">
        <v>192.62500000000091</v>
      </c>
      <c r="CW130" s="50">
        <v>258.89999999999782</v>
      </c>
      <c r="CX130" s="50">
        <v>0</v>
      </c>
      <c r="CY130" s="408"/>
      <c r="CZ130" s="50">
        <v>0</v>
      </c>
      <c r="DA130" s="50">
        <v>120.5</v>
      </c>
      <c r="DB130" s="50">
        <v>134.99999999999727</v>
      </c>
      <c r="DC130" s="50">
        <v>0</v>
      </c>
      <c r="DD130" s="408"/>
      <c r="DE130" s="443">
        <v>0</v>
      </c>
      <c r="DF130" s="443">
        <v>1021.2000000000025</v>
      </c>
      <c r="DG130" s="443">
        <v>1957.0499999999988</v>
      </c>
      <c r="DH130" s="50">
        <v>0</v>
      </c>
      <c r="DI130" s="408"/>
      <c r="DJ130" s="443">
        <v>0</v>
      </c>
      <c r="DK130" s="443">
        <v>254.90000000000146</v>
      </c>
      <c r="DL130" s="443">
        <v>465.82499999999482</v>
      </c>
      <c r="DM130" s="50">
        <v>0</v>
      </c>
      <c r="DN130" s="408"/>
      <c r="DO130" s="50">
        <v>0</v>
      </c>
      <c r="DP130" s="50">
        <v>322.95000000000073</v>
      </c>
      <c r="DQ130" s="50">
        <v>374.17499999999427</v>
      </c>
      <c r="DR130" s="50">
        <v>0</v>
      </c>
      <c r="DS130" s="408"/>
      <c r="DT130" s="50">
        <v>0</v>
      </c>
      <c r="DU130" s="50">
        <v>1828.3500000000477</v>
      </c>
      <c r="DV130" s="50">
        <v>2246.3249999999184</v>
      </c>
      <c r="DW130" s="50">
        <v>0</v>
      </c>
      <c r="DX130" s="408"/>
      <c r="DY130" s="50">
        <v>0</v>
      </c>
      <c r="DZ130" s="443">
        <v>85.000000000001819</v>
      </c>
      <c r="EA130" s="443">
        <v>161.99999999999454</v>
      </c>
      <c r="EB130" s="50">
        <v>0</v>
      </c>
      <c r="EC130" s="408"/>
      <c r="ED130" s="50">
        <v>0</v>
      </c>
      <c r="EE130" s="50">
        <v>45.05000000000291</v>
      </c>
      <c r="EF130" s="50">
        <v>153.37499999999727</v>
      </c>
      <c r="EG130" s="50">
        <v>0</v>
      </c>
      <c r="EH130" s="408"/>
      <c r="EI130" s="50">
        <v>0</v>
      </c>
      <c r="EJ130" s="50">
        <v>200.80000000000291</v>
      </c>
      <c r="EK130" s="50">
        <v>0</v>
      </c>
      <c r="EL130" s="50">
        <v>0</v>
      </c>
      <c r="EM130" s="408"/>
      <c r="EN130" s="50">
        <v>0</v>
      </c>
      <c r="EO130" s="50">
        <v>0</v>
      </c>
      <c r="EP130" s="50">
        <v>176.77500000000055</v>
      </c>
      <c r="EQ130" s="50">
        <v>0</v>
      </c>
      <c r="ER130" s="408"/>
      <c r="ES130" s="50">
        <v>0</v>
      </c>
      <c r="ET130" s="50">
        <v>1262.8500000000186</v>
      </c>
      <c r="EU130" s="50">
        <v>2523.8999999999996</v>
      </c>
      <c r="EV130" s="50">
        <v>0</v>
      </c>
      <c r="EW130" s="408"/>
      <c r="EX130" s="443">
        <v>0</v>
      </c>
      <c r="EY130" s="443">
        <v>137.35000000000582</v>
      </c>
      <c r="EZ130" s="443">
        <v>108.00000000000273</v>
      </c>
      <c r="FA130" s="50">
        <v>0</v>
      </c>
      <c r="FB130" s="408"/>
      <c r="FC130" s="50">
        <v>0</v>
      </c>
      <c r="FD130" s="50">
        <v>0</v>
      </c>
      <c r="FE130" s="50">
        <v>121.34999999999945</v>
      </c>
      <c r="FF130" s="50">
        <v>0</v>
      </c>
      <c r="FG130" s="408"/>
      <c r="FH130" s="50">
        <v>0</v>
      </c>
      <c r="FI130" s="50">
        <v>0</v>
      </c>
      <c r="FJ130" s="50">
        <v>311.625</v>
      </c>
      <c r="FK130" s="50">
        <v>0</v>
      </c>
      <c r="FL130" s="408"/>
      <c r="FM130" s="443">
        <v>0</v>
      </c>
      <c r="FN130" s="443">
        <v>204.79999999999927</v>
      </c>
      <c r="FO130" s="443">
        <v>188.39999999999782</v>
      </c>
      <c r="FP130" s="50">
        <v>0</v>
      </c>
      <c r="FQ130" s="408"/>
      <c r="FR130" s="50">
        <v>0</v>
      </c>
      <c r="FS130" s="50">
        <v>0</v>
      </c>
      <c r="FT130" s="50">
        <v>0</v>
      </c>
      <c r="FU130" s="50">
        <v>0</v>
      </c>
      <c r="FV130" s="408"/>
      <c r="FW130" s="474">
        <v>0</v>
      </c>
      <c r="FX130" s="474">
        <v>612.39999999999964</v>
      </c>
      <c r="FY130" s="474">
        <v>650.54999999999563</v>
      </c>
      <c r="FZ130" s="50">
        <v>0</v>
      </c>
      <c r="GA130" s="408"/>
      <c r="GB130" s="50">
        <v>0</v>
      </c>
      <c r="GC130" s="50">
        <v>160</v>
      </c>
      <c r="GD130" s="50">
        <v>160.49999999998909</v>
      </c>
      <c r="GE130" s="50">
        <v>0</v>
      </c>
      <c r="GF130" s="408"/>
      <c r="GG130" s="50">
        <v>0</v>
      </c>
      <c r="GH130" s="50">
        <v>669.05000000000473</v>
      </c>
      <c r="GI130" s="50">
        <v>0</v>
      </c>
      <c r="GJ130" s="50">
        <v>0</v>
      </c>
      <c r="GK130" s="408"/>
      <c r="GL130" s="41"/>
      <c r="GM130"/>
      <c r="GN130" s="9"/>
      <c r="GO130" s="37"/>
      <c r="GT130" s="401"/>
      <c r="GU130" s="37"/>
      <c r="HC130" s="21"/>
      <c r="HD130" s="37"/>
      <c r="HL130" s="21"/>
      <c r="HM130" s="37"/>
      <c r="HU130" s="21"/>
      <c r="HV130" s="37"/>
      <c r="ID130" s="21"/>
      <c r="IE130" s="37"/>
      <c r="IM130" s="21"/>
      <c r="IN130" s="37"/>
      <c r="IV130" s="21"/>
      <c r="IW130" s="37"/>
      <c r="JE130" s="21"/>
      <c r="JF130" s="37"/>
      <c r="JN130" s="21"/>
      <c r="JO130" s="37"/>
      <c r="JW130" s="21"/>
      <c r="JX130" s="37"/>
      <c r="KF130" s="21"/>
      <c r="KG130" s="37"/>
      <c r="KO130" s="21"/>
      <c r="KP130" s="37"/>
      <c r="LP130" s="21"/>
      <c r="LQ130" s="37"/>
      <c r="LY130" s="21"/>
      <c r="LZ130" s="37"/>
      <c r="MH130" s="21"/>
      <c r="MI130" s="37"/>
      <c r="MQ130" s="21"/>
      <c r="MR130" s="37"/>
      <c r="MZ130" s="21"/>
      <c r="NA130" s="37"/>
      <c r="NI130" s="21"/>
      <c r="NJ130" s="37"/>
      <c r="NK130" s="21"/>
      <c r="NL130" s="37"/>
      <c r="NM130" s="21"/>
      <c r="NN130" s="21"/>
      <c r="NO130" s="21"/>
      <c r="NP130" s="37"/>
      <c r="NQ130" s="37"/>
    </row>
    <row r="131" spans="1:381" s="39" customFormat="1" ht="18">
      <c r="A131" s="40" t="s">
        <v>726</v>
      </c>
      <c r="B131" s="46">
        <f>SUM(D131:ZZ131)</f>
        <v>3366.7624999999944</v>
      </c>
      <c r="C131" s="42"/>
      <c r="D131" s="50">
        <v>0</v>
      </c>
      <c r="E131" s="50">
        <v>0</v>
      </c>
      <c r="F131" s="50">
        <v>0</v>
      </c>
      <c r="G131" s="50">
        <v>0</v>
      </c>
      <c r="H131" s="408"/>
      <c r="I131" s="50">
        <v>82.374999999999986</v>
      </c>
      <c r="J131" s="50">
        <v>0</v>
      </c>
      <c r="K131" s="50">
        <v>0</v>
      </c>
      <c r="L131" s="50">
        <v>0</v>
      </c>
      <c r="M131" s="408"/>
      <c r="N131" s="50">
        <v>99.299999999999955</v>
      </c>
      <c r="O131" s="50">
        <v>0</v>
      </c>
      <c r="P131" s="50">
        <v>0</v>
      </c>
      <c r="Q131" s="50">
        <v>0</v>
      </c>
      <c r="R131" s="408"/>
      <c r="S131" s="396">
        <v>37.77499999999992</v>
      </c>
      <c r="T131" s="50">
        <v>0</v>
      </c>
      <c r="U131" s="438">
        <v>0</v>
      </c>
      <c r="V131" s="50">
        <v>0</v>
      </c>
      <c r="W131" s="408"/>
      <c r="X131" s="50">
        <v>69.824999999999932</v>
      </c>
      <c r="Y131" s="50">
        <v>0</v>
      </c>
      <c r="Z131" s="50">
        <v>0</v>
      </c>
      <c r="AA131" s="50">
        <v>0</v>
      </c>
      <c r="AB131" s="408"/>
      <c r="AC131" s="50">
        <v>48.724999999999802</v>
      </c>
      <c r="AD131" s="50">
        <v>0</v>
      </c>
      <c r="AE131" s="50">
        <v>0</v>
      </c>
      <c r="AF131" s="50">
        <v>0</v>
      </c>
      <c r="AG131" s="408"/>
      <c r="AH131" s="50">
        <v>75.025000000000091</v>
      </c>
      <c r="AI131" s="50">
        <v>0</v>
      </c>
      <c r="AJ131" s="50">
        <v>0</v>
      </c>
      <c r="AK131" s="50">
        <v>0</v>
      </c>
      <c r="AL131" s="408"/>
      <c r="AM131" s="396">
        <v>109.39999999999986</v>
      </c>
      <c r="AN131" s="396">
        <v>0</v>
      </c>
      <c r="AO131" s="396">
        <v>0</v>
      </c>
      <c r="AP131" s="50">
        <v>0</v>
      </c>
      <c r="AQ131" s="408"/>
      <c r="AR131" s="50">
        <v>47.174999999998818</v>
      </c>
      <c r="AS131" s="50">
        <v>0</v>
      </c>
      <c r="AT131" s="50">
        <v>0</v>
      </c>
      <c r="AU131" s="50">
        <v>0</v>
      </c>
      <c r="AV131" s="408"/>
      <c r="AW131" s="50">
        <v>0</v>
      </c>
      <c r="AX131" s="50">
        <v>0</v>
      </c>
      <c r="AY131" s="50">
        <v>0</v>
      </c>
      <c r="AZ131" s="50">
        <v>0</v>
      </c>
      <c r="BA131" s="408"/>
      <c r="BB131" s="50">
        <v>0</v>
      </c>
      <c r="BC131" s="50">
        <v>0</v>
      </c>
      <c r="BD131" s="50">
        <v>0</v>
      </c>
      <c r="BE131" s="50">
        <v>0</v>
      </c>
      <c r="BF131" s="408"/>
      <c r="BG131" s="50">
        <v>81.199999999998909</v>
      </c>
      <c r="BH131" s="50">
        <v>0</v>
      </c>
      <c r="BI131" s="50">
        <v>0</v>
      </c>
      <c r="BJ131" s="50">
        <v>0</v>
      </c>
      <c r="BK131" s="408"/>
      <c r="BL131" s="50">
        <v>0</v>
      </c>
      <c r="BM131" s="50">
        <v>0</v>
      </c>
      <c r="BN131" s="50">
        <v>0</v>
      </c>
      <c r="BO131" s="50">
        <v>0</v>
      </c>
      <c r="BP131" s="408"/>
      <c r="BQ131" s="50">
        <v>125.49999999999909</v>
      </c>
      <c r="BR131" s="50">
        <v>0</v>
      </c>
      <c r="BS131" s="50">
        <v>0</v>
      </c>
      <c r="BT131" s="50">
        <v>0</v>
      </c>
      <c r="BU131" s="408"/>
      <c r="BV131" s="50">
        <v>0</v>
      </c>
      <c r="BW131" s="50">
        <v>0</v>
      </c>
      <c r="BX131" s="50">
        <v>0</v>
      </c>
      <c r="BY131" s="50">
        <v>0</v>
      </c>
      <c r="BZ131" s="408"/>
      <c r="CA131" s="50">
        <v>0</v>
      </c>
      <c r="CB131" s="50">
        <v>0</v>
      </c>
      <c r="CC131" s="50">
        <v>0</v>
      </c>
      <c r="CD131" s="50">
        <v>0</v>
      </c>
      <c r="CE131" s="408"/>
      <c r="CF131" s="50">
        <v>0</v>
      </c>
      <c r="CG131" s="50">
        <v>0</v>
      </c>
      <c r="CH131" s="50">
        <v>0</v>
      </c>
      <c r="CI131" s="50">
        <v>0</v>
      </c>
      <c r="CJ131" s="408"/>
      <c r="CK131" s="50">
        <v>62.624999999999545</v>
      </c>
      <c r="CL131" s="50">
        <v>0</v>
      </c>
      <c r="CM131" s="50">
        <v>0</v>
      </c>
      <c r="CN131" s="50">
        <v>0</v>
      </c>
      <c r="CO131" s="408"/>
      <c r="CP131" s="443">
        <v>130.44999999999891</v>
      </c>
      <c r="CQ131" s="443">
        <v>0</v>
      </c>
      <c r="CR131" s="443">
        <v>0</v>
      </c>
      <c r="CS131" s="50">
        <v>0</v>
      </c>
      <c r="CT131" s="408"/>
      <c r="CU131" s="50">
        <v>0</v>
      </c>
      <c r="CV131" s="50">
        <v>0</v>
      </c>
      <c r="CW131" s="50">
        <v>0</v>
      </c>
      <c r="CX131" s="50">
        <v>0</v>
      </c>
      <c r="CY131" s="408"/>
      <c r="CZ131" s="50">
        <v>0</v>
      </c>
      <c r="DA131" s="50">
        <v>0</v>
      </c>
      <c r="DB131" s="50">
        <v>0</v>
      </c>
      <c r="DC131" s="50">
        <v>0</v>
      </c>
      <c r="DD131" s="408"/>
      <c r="DE131" s="443">
        <v>223.47499999999991</v>
      </c>
      <c r="DF131" s="443">
        <v>0</v>
      </c>
      <c r="DG131" s="443">
        <v>0</v>
      </c>
      <c r="DH131" s="50">
        <v>0</v>
      </c>
      <c r="DI131" s="408"/>
      <c r="DJ131" s="443">
        <v>120.71249999999986</v>
      </c>
      <c r="DK131" s="443">
        <v>0</v>
      </c>
      <c r="DL131" s="443">
        <v>0</v>
      </c>
      <c r="DM131" s="50">
        <v>0</v>
      </c>
      <c r="DN131" s="408"/>
      <c r="DO131" s="50">
        <v>0</v>
      </c>
      <c r="DP131" s="50">
        <v>0</v>
      </c>
      <c r="DQ131" s="50">
        <v>0</v>
      </c>
      <c r="DR131" s="50">
        <v>0</v>
      </c>
      <c r="DS131" s="408"/>
      <c r="DT131" s="50">
        <v>841.8125</v>
      </c>
      <c r="DU131" s="50">
        <v>0</v>
      </c>
      <c r="DV131" s="50">
        <v>0</v>
      </c>
      <c r="DW131" s="50">
        <v>0</v>
      </c>
      <c r="DX131" s="408"/>
      <c r="DY131" s="50">
        <v>0</v>
      </c>
      <c r="DZ131" s="443">
        <v>0</v>
      </c>
      <c r="EA131" s="443">
        <v>0</v>
      </c>
      <c r="EB131" s="50">
        <v>0</v>
      </c>
      <c r="EC131" s="408"/>
      <c r="ED131" s="50">
        <v>85.275000000000091</v>
      </c>
      <c r="EE131" s="50">
        <v>0</v>
      </c>
      <c r="EF131" s="50">
        <v>0</v>
      </c>
      <c r="EG131" s="50">
        <v>0</v>
      </c>
      <c r="EH131" s="408"/>
      <c r="EI131" s="50">
        <v>60.499999999999091</v>
      </c>
      <c r="EJ131" s="50">
        <v>0</v>
      </c>
      <c r="EK131" s="50">
        <v>0</v>
      </c>
      <c r="EL131" s="50">
        <v>0</v>
      </c>
      <c r="EM131" s="408"/>
      <c r="EN131" s="50">
        <v>0</v>
      </c>
      <c r="EO131" s="50">
        <v>0</v>
      </c>
      <c r="EP131" s="50">
        <v>0</v>
      </c>
      <c r="EQ131" s="50">
        <v>0</v>
      </c>
      <c r="ER131" s="408"/>
      <c r="ES131" s="50">
        <v>662.17500000000109</v>
      </c>
      <c r="ET131" s="50">
        <v>0</v>
      </c>
      <c r="EU131" s="50">
        <v>0</v>
      </c>
      <c r="EV131" s="50">
        <v>0</v>
      </c>
      <c r="EW131" s="408"/>
      <c r="EX131" s="443">
        <v>0</v>
      </c>
      <c r="EY131" s="443">
        <v>0</v>
      </c>
      <c r="EZ131" s="443">
        <v>0</v>
      </c>
      <c r="FA131" s="50">
        <v>0</v>
      </c>
      <c r="FB131" s="408"/>
      <c r="FC131" s="50">
        <v>0</v>
      </c>
      <c r="FD131" s="50">
        <v>0</v>
      </c>
      <c r="FE131" s="50">
        <v>0</v>
      </c>
      <c r="FF131" s="50">
        <v>0</v>
      </c>
      <c r="FG131" s="408"/>
      <c r="FH131" s="50">
        <v>0</v>
      </c>
      <c r="FI131" s="50">
        <v>0</v>
      </c>
      <c r="FJ131" s="50">
        <v>0</v>
      </c>
      <c r="FK131" s="50">
        <v>0</v>
      </c>
      <c r="FL131" s="408"/>
      <c r="FM131" s="443">
        <v>22.774999999999977</v>
      </c>
      <c r="FN131" s="443">
        <v>0</v>
      </c>
      <c r="FO131" s="443">
        <v>0</v>
      </c>
      <c r="FP131" s="50">
        <v>0</v>
      </c>
      <c r="FQ131" s="408"/>
      <c r="FR131" s="50">
        <v>0</v>
      </c>
      <c r="FS131" s="50">
        <v>0</v>
      </c>
      <c r="FT131" s="50">
        <v>0</v>
      </c>
      <c r="FU131" s="50">
        <v>0</v>
      </c>
      <c r="FV131" s="408"/>
      <c r="FW131" s="474">
        <v>306.66249999999945</v>
      </c>
      <c r="FX131" s="474">
        <v>0</v>
      </c>
      <c r="FY131" s="474">
        <v>0</v>
      </c>
      <c r="FZ131" s="50">
        <v>0</v>
      </c>
      <c r="GA131" s="408"/>
      <c r="GB131" s="50">
        <v>74</v>
      </c>
      <c r="GC131" s="50">
        <v>0</v>
      </c>
      <c r="GD131" s="50">
        <v>0</v>
      </c>
      <c r="GE131" s="50">
        <v>0</v>
      </c>
      <c r="GF131" s="408"/>
      <c r="GG131" s="50">
        <v>0</v>
      </c>
      <c r="GH131" s="50">
        <v>0</v>
      </c>
      <c r="GI131" s="50">
        <v>0</v>
      </c>
      <c r="GJ131" s="50">
        <v>0</v>
      </c>
      <c r="GK131" s="408"/>
      <c r="GL131" s="469"/>
      <c r="GM131"/>
      <c r="GN131" s="1"/>
      <c r="GO131" s="37"/>
      <c r="GT131" s="18"/>
      <c r="GU131" s="9"/>
      <c r="HC131" s="18"/>
      <c r="HD131" s="9"/>
      <c r="HL131"/>
      <c r="HM131" s="9"/>
      <c r="HU131"/>
      <c r="HV131" s="9"/>
      <c r="ID131"/>
      <c r="IE131" s="9"/>
      <c r="IM131"/>
      <c r="IN131" s="9"/>
      <c r="IV131"/>
      <c r="IW131" s="9"/>
      <c r="JE131"/>
      <c r="JF131" s="9"/>
      <c r="JN131"/>
      <c r="JO131" s="9"/>
      <c r="JW131"/>
      <c r="JX131" s="9"/>
      <c r="KF131"/>
      <c r="KG131" s="9"/>
      <c r="KO131"/>
      <c r="KP131" s="9"/>
      <c r="LP131"/>
      <c r="LQ131" s="9"/>
      <c r="LY131"/>
      <c r="LZ131" s="9"/>
      <c r="MH131"/>
      <c r="MI131" s="9"/>
      <c r="MQ131"/>
      <c r="MR131" s="9"/>
      <c r="MZ131"/>
      <c r="NA131" s="9"/>
      <c r="NI131"/>
      <c r="NJ131" s="9"/>
      <c r="NK131"/>
      <c r="NL131" s="9"/>
      <c r="NM131"/>
      <c r="NN131" s="9"/>
      <c r="NO131"/>
      <c r="NP131" s="37"/>
      <c r="NQ131"/>
    </row>
    <row r="132" spans="1:381" ht="18">
      <c r="A132" s="41" t="s">
        <v>4</v>
      </c>
      <c r="B132" s="46">
        <f>SUM(D132:ZZ132)</f>
        <v>3126.6749999999979</v>
      </c>
      <c r="C132" s="42"/>
      <c r="D132" s="50">
        <v>0</v>
      </c>
      <c r="E132" s="50">
        <v>0</v>
      </c>
      <c r="F132" s="50">
        <v>0</v>
      </c>
      <c r="G132" s="50">
        <v>0</v>
      </c>
      <c r="H132" s="408"/>
      <c r="I132" s="50">
        <v>12.5</v>
      </c>
      <c r="J132" s="50">
        <v>0</v>
      </c>
      <c r="K132" s="50">
        <v>0</v>
      </c>
      <c r="L132" s="50">
        <v>0</v>
      </c>
      <c r="M132" s="408"/>
      <c r="N132" s="50">
        <v>81.674999999999955</v>
      </c>
      <c r="O132" s="50">
        <v>0</v>
      </c>
      <c r="P132" s="50">
        <v>0</v>
      </c>
      <c r="Q132" s="50">
        <v>0</v>
      </c>
      <c r="R132" s="408"/>
      <c r="S132" s="396">
        <v>26.249999999999943</v>
      </c>
      <c r="T132" s="50">
        <v>0</v>
      </c>
      <c r="U132" s="438">
        <v>0</v>
      </c>
      <c r="V132" s="50">
        <v>0</v>
      </c>
      <c r="W132" s="408"/>
      <c r="X132" s="50">
        <v>86.624999999999886</v>
      </c>
      <c r="Y132" s="50">
        <v>0</v>
      </c>
      <c r="Z132" s="50">
        <v>0</v>
      </c>
      <c r="AA132" s="50">
        <v>0</v>
      </c>
      <c r="AB132" s="408"/>
      <c r="AC132" s="50">
        <v>89.224999999999852</v>
      </c>
      <c r="AD132" s="50">
        <v>0</v>
      </c>
      <c r="AE132" s="50">
        <v>0</v>
      </c>
      <c r="AF132" s="50">
        <v>0</v>
      </c>
      <c r="AG132" s="408"/>
      <c r="AH132" s="50">
        <v>24.800000000000182</v>
      </c>
      <c r="AI132" s="50">
        <v>0</v>
      </c>
      <c r="AJ132" s="50">
        <v>0</v>
      </c>
      <c r="AK132" s="50">
        <v>0</v>
      </c>
      <c r="AL132" s="408"/>
      <c r="AM132" s="396">
        <v>74.174999999999955</v>
      </c>
      <c r="AN132" s="396">
        <v>0</v>
      </c>
      <c r="AO132" s="396">
        <v>0</v>
      </c>
      <c r="AP132" s="50">
        <v>0</v>
      </c>
      <c r="AQ132" s="408"/>
      <c r="AR132" s="50">
        <v>19.625</v>
      </c>
      <c r="AS132" s="50">
        <v>0</v>
      </c>
      <c r="AT132" s="50">
        <v>0</v>
      </c>
      <c r="AU132" s="50">
        <v>0</v>
      </c>
      <c r="AV132" s="408"/>
      <c r="AW132" s="50">
        <v>0</v>
      </c>
      <c r="AX132" s="50">
        <v>0</v>
      </c>
      <c r="AY132" s="50">
        <v>0</v>
      </c>
      <c r="AZ132" s="50">
        <v>0</v>
      </c>
      <c r="BA132" s="408"/>
      <c r="BB132" s="50">
        <v>0</v>
      </c>
      <c r="BC132" s="50">
        <v>0</v>
      </c>
      <c r="BD132" s="50">
        <v>0</v>
      </c>
      <c r="BE132" s="50">
        <v>0</v>
      </c>
      <c r="BF132" s="408"/>
      <c r="BG132" s="50">
        <v>46.125</v>
      </c>
      <c r="BH132" s="50">
        <v>0</v>
      </c>
      <c r="BI132" s="50">
        <v>0</v>
      </c>
      <c r="BJ132" s="50">
        <v>0</v>
      </c>
      <c r="BK132" s="408"/>
      <c r="BL132" s="50">
        <v>0</v>
      </c>
      <c r="BM132" s="50">
        <v>0</v>
      </c>
      <c r="BN132" s="50">
        <v>0</v>
      </c>
      <c r="BO132" s="50">
        <v>0</v>
      </c>
      <c r="BP132" s="408"/>
      <c r="BQ132" s="50">
        <v>71.25</v>
      </c>
      <c r="BR132" s="50">
        <v>0</v>
      </c>
      <c r="BS132" s="50">
        <v>0</v>
      </c>
      <c r="BT132" s="50">
        <v>0</v>
      </c>
      <c r="BU132" s="408"/>
      <c r="BV132" s="50">
        <v>0</v>
      </c>
      <c r="BW132" s="50">
        <v>0</v>
      </c>
      <c r="BX132" s="50">
        <v>0</v>
      </c>
      <c r="BY132" s="50">
        <v>0</v>
      </c>
      <c r="BZ132" s="408"/>
      <c r="CA132" s="50">
        <v>0</v>
      </c>
      <c r="CB132" s="50">
        <v>0</v>
      </c>
      <c r="CC132" s="50">
        <v>0</v>
      </c>
      <c r="CD132" s="50">
        <v>0</v>
      </c>
      <c r="CE132" s="408"/>
      <c r="CF132" s="50">
        <v>0</v>
      </c>
      <c r="CG132" s="50">
        <v>0</v>
      </c>
      <c r="CH132" s="50">
        <v>0</v>
      </c>
      <c r="CI132" s="50">
        <v>0</v>
      </c>
      <c r="CJ132" s="408"/>
      <c r="CK132" s="50">
        <v>37.025000000001</v>
      </c>
      <c r="CL132" s="50">
        <v>0</v>
      </c>
      <c r="CM132" s="50">
        <v>0</v>
      </c>
      <c r="CN132" s="50">
        <v>0</v>
      </c>
      <c r="CO132" s="408"/>
      <c r="CP132" s="443">
        <v>112.15000000000009</v>
      </c>
      <c r="CQ132" s="443">
        <v>0</v>
      </c>
      <c r="CR132" s="443">
        <v>0</v>
      </c>
      <c r="CS132" s="50">
        <v>0</v>
      </c>
      <c r="CT132" s="408"/>
      <c r="CU132" s="50">
        <v>0</v>
      </c>
      <c r="CV132" s="50">
        <v>0</v>
      </c>
      <c r="CW132" s="50">
        <v>0</v>
      </c>
      <c r="CX132" s="50">
        <v>0</v>
      </c>
      <c r="CY132" s="408"/>
      <c r="CZ132" s="50">
        <v>0</v>
      </c>
      <c r="DA132" s="50">
        <v>0</v>
      </c>
      <c r="DB132" s="50">
        <v>0</v>
      </c>
      <c r="DC132" s="50">
        <v>0</v>
      </c>
      <c r="DD132" s="408"/>
      <c r="DE132" s="443">
        <v>302.27500000000009</v>
      </c>
      <c r="DF132" s="443">
        <v>0</v>
      </c>
      <c r="DG132" s="443">
        <v>0</v>
      </c>
      <c r="DH132" s="50">
        <v>0</v>
      </c>
      <c r="DI132" s="408"/>
      <c r="DJ132" s="443">
        <v>212.05000000000018</v>
      </c>
      <c r="DK132" s="443">
        <v>0</v>
      </c>
      <c r="DL132" s="443">
        <v>0</v>
      </c>
      <c r="DM132" s="50">
        <v>0</v>
      </c>
      <c r="DN132" s="408"/>
      <c r="DO132" s="50">
        <v>0</v>
      </c>
      <c r="DP132" s="50">
        <v>0</v>
      </c>
      <c r="DQ132" s="50">
        <v>0</v>
      </c>
      <c r="DR132" s="50">
        <v>0</v>
      </c>
      <c r="DS132" s="408"/>
      <c r="DT132" s="50">
        <v>643.20000000000027</v>
      </c>
      <c r="DU132" s="50">
        <v>0</v>
      </c>
      <c r="DV132" s="50">
        <v>0</v>
      </c>
      <c r="DW132" s="50">
        <v>0</v>
      </c>
      <c r="DX132" s="408"/>
      <c r="DY132" s="50">
        <v>0</v>
      </c>
      <c r="DZ132" s="443">
        <v>0</v>
      </c>
      <c r="EA132" s="443">
        <v>0</v>
      </c>
      <c r="EB132" s="50">
        <v>0</v>
      </c>
      <c r="EC132" s="408"/>
      <c r="ED132" s="50">
        <v>86.099999999999909</v>
      </c>
      <c r="EE132" s="50">
        <v>159.25</v>
      </c>
      <c r="EF132" s="50">
        <v>0</v>
      </c>
      <c r="EG132" s="50">
        <v>0</v>
      </c>
      <c r="EH132" s="408"/>
      <c r="EI132" s="50">
        <v>69.150000000000546</v>
      </c>
      <c r="EJ132" s="50">
        <v>0</v>
      </c>
      <c r="EK132" s="50">
        <v>0</v>
      </c>
      <c r="EL132" s="50">
        <v>0</v>
      </c>
      <c r="EM132" s="408"/>
      <c r="EN132" s="50">
        <v>0</v>
      </c>
      <c r="EO132" s="50">
        <v>0</v>
      </c>
      <c r="EP132" s="50">
        <v>0</v>
      </c>
      <c r="EQ132" s="50">
        <v>0</v>
      </c>
      <c r="ER132" s="408"/>
      <c r="ES132" s="50">
        <v>469.57499999999527</v>
      </c>
      <c r="ET132" s="50">
        <v>0</v>
      </c>
      <c r="EU132" s="50">
        <v>0</v>
      </c>
      <c r="EV132" s="50">
        <v>0</v>
      </c>
      <c r="EW132" s="408"/>
      <c r="EX132" s="443">
        <v>36</v>
      </c>
      <c r="EY132" s="443">
        <v>0</v>
      </c>
      <c r="EZ132" s="443">
        <v>0</v>
      </c>
      <c r="FA132" s="50">
        <v>0</v>
      </c>
      <c r="FB132" s="408"/>
      <c r="FC132" s="50">
        <v>0</v>
      </c>
      <c r="FD132" s="50">
        <v>0</v>
      </c>
      <c r="FE132" s="50">
        <v>0</v>
      </c>
      <c r="FF132" s="50">
        <v>0</v>
      </c>
      <c r="FG132" s="408"/>
      <c r="FH132" s="50">
        <v>0</v>
      </c>
      <c r="FI132" s="50">
        <v>0</v>
      </c>
      <c r="FJ132" s="50">
        <v>0</v>
      </c>
      <c r="FK132" s="50">
        <v>0</v>
      </c>
      <c r="FL132" s="408"/>
      <c r="FM132" s="443">
        <v>158.42499999999995</v>
      </c>
      <c r="FN132" s="443">
        <v>0</v>
      </c>
      <c r="FO132" s="443">
        <v>0</v>
      </c>
      <c r="FP132" s="50">
        <v>0</v>
      </c>
      <c r="FQ132" s="408"/>
      <c r="FR132" s="50">
        <v>0</v>
      </c>
      <c r="FS132" s="50">
        <v>0</v>
      </c>
      <c r="FT132" s="50">
        <v>0</v>
      </c>
      <c r="FU132" s="50">
        <v>0</v>
      </c>
      <c r="FV132" s="408"/>
      <c r="FW132" s="474">
        <v>255.10000000000082</v>
      </c>
      <c r="FX132" s="474">
        <v>0</v>
      </c>
      <c r="FY132" s="474">
        <v>0</v>
      </c>
      <c r="FZ132" s="50">
        <v>0</v>
      </c>
      <c r="GA132" s="408"/>
      <c r="GB132" s="50">
        <v>54.125</v>
      </c>
      <c r="GC132" s="50">
        <v>0</v>
      </c>
      <c r="GD132" s="50">
        <v>0</v>
      </c>
      <c r="GE132" s="50">
        <v>0</v>
      </c>
      <c r="GF132" s="408"/>
      <c r="GG132" s="50">
        <v>0</v>
      </c>
      <c r="GH132" s="50">
        <v>0</v>
      </c>
      <c r="GI132" s="50">
        <v>0</v>
      </c>
      <c r="GJ132" s="50">
        <v>0</v>
      </c>
      <c r="GK132" s="408"/>
      <c r="GL132" s="469"/>
      <c r="GN132" s="39"/>
      <c r="GO132" s="37"/>
      <c r="GU132" s="9"/>
      <c r="HD132" s="9"/>
      <c r="HM132" s="9"/>
      <c r="HV132" s="9"/>
      <c r="IE132" s="9"/>
      <c r="IN132" s="9"/>
      <c r="IW132" s="9"/>
      <c r="JF132" s="9"/>
      <c r="JO132" s="9"/>
      <c r="JX132" s="9"/>
      <c r="KG132" s="9"/>
      <c r="KP132" s="9"/>
      <c r="LQ132" s="9"/>
      <c r="LZ132" s="9"/>
      <c r="MI132" s="9"/>
      <c r="MR132" s="9"/>
      <c r="NA132" s="9"/>
      <c r="NJ132" s="9"/>
      <c r="NL132" s="9"/>
      <c r="NN132" s="9"/>
      <c r="NO132" s="21"/>
      <c r="NP132" s="9"/>
    </row>
    <row r="133" spans="1:381" ht="18">
      <c r="A133" s="41" t="s">
        <v>6</v>
      </c>
      <c r="B133" s="46">
        <f>SUM(D133:ZZ133)</f>
        <v>14657.349999999977</v>
      </c>
      <c r="C133" s="42"/>
      <c r="D133" s="50">
        <v>0</v>
      </c>
      <c r="E133" s="50">
        <v>0</v>
      </c>
      <c r="F133" s="50">
        <v>0</v>
      </c>
      <c r="G133" s="50">
        <v>0</v>
      </c>
      <c r="H133" s="408"/>
      <c r="I133" s="50">
        <v>53.874999999999972</v>
      </c>
      <c r="J133" s="50">
        <v>0</v>
      </c>
      <c r="K133" s="50">
        <v>0</v>
      </c>
      <c r="L133" s="50">
        <v>0</v>
      </c>
      <c r="M133" s="408"/>
      <c r="N133" s="50">
        <v>145.77499999999992</v>
      </c>
      <c r="O133" s="50">
        <v>376.09999999999991</v>
      </c>
      <c r="P133" s="50">
        <v>0</v>
      </c>
      <c r="Q133" s="50">
        <v>0</v>
      </c>
      <c r="R133" s="408"/>
      <c r="S133" s="396">
        <v>26.39999999999992</v>
      </c>
      <c r="T133" s="50">
        <v>165.70000000000005</v>
      </c>
      <c r="U133" s="438">
        <v>0</v>
      </c>
      <c r="V133" s="50">
        <v>0</v>
      </c>
      <c r="W133" s="408"/>
      <c r="X133" s="50">
        <v>56.174999999999955</v>
      </c>
      <c r="Y133" s="50">
        <v>363.49999999999983</v>
      </c>
      <c r="Z133" s="50">
        <v>0</v>
      </c>
      <c r="AA133" s="50">
        <v>0</v>
      </c>
      <c r="AB133" s="408"/>
      <c r="AC133" s="50">
        <v>104.57499999999993</v>
      </c>
      <c r="AD133" s="50">
        <v>261.34999999999968</v>
      </c>
      <c r="AE133" s="50">
        <v>0</v>
      </c>
      <c r="AF133" s="50">
        <v>0</v>
      </c>
      <c r="AG133" s="408"/>
      <c r="AH133" s="50">
        <v>82.350000000000151</v>
      </c>
      <c r="AI133" s="50">
        <v>566.54999999999973</v>
      </c>
      <c r="AJ133" s="50">
        <v>0</v>
      </c>
      <c r="AK133" s="50">
        <v>0</v>
      </c>
      <c r="AL133" s="408"/>
      <c r="AM133" s="396">
        <v>70.375000000000114</v>
      </c>
      <c r="AN133" s="396">
        <v>232.85000000000036</v>
      </c>
      <c r="AO133" s="396">
        <v>0</v>
      </c>
      <c r="AP133" s="50">
        <v>0</v>
      </c>
      <c r="AQ133" s="408"/>
      <c r="AR133" s="50">
        <v>23.900000000000091</v>
      </c>
      <c r="AS133" s="50">
        <v>157.55000000000018</v>
      </c>
      <c r="AT133" s="50">
        <v>0</v>
      </c>
      <c r="AU133" s="50">
        <v>0</v>
      </c>
      <c r="AV133" s="408"/>
      <c r="AW133" s="50">
        <v>0</v>
      </c>
      <c r="AX133" s="50">
        <v>285.10000000000036</v>
      </c>
      <c r="AY133" s="50">
        <v>0</v>
      </c>
      <c r="AZ133" s="50">
        <v>0</v>
      </c>
      <c r="BA133" s="408"/>
      <c r="BB133" s="50">
        <v>0</v>
      </c>
      <c r="BC133" s="50">
        <v>166.25</v>
      </c>
      <c r="BD133" s="50">
        <v>0</v>
      </c>
      <c r="BE133" s="50">
        <v>0</v>
      </c>
      <c r="BF133" s="408"/>
      <c r="BG133" s="50">
        <v>80.375000000000455</v>
      </c>
      <c r="BH133" s="50">
        <v>97.650000000000091</v>
      </c>
      <c r="BI133" s="50">
        <v>0</v>
      </c>
      <c r="BJ133" s="50">
        <v>0</v>
      </c>
      <c r="BK133" s="408"/>
      <c r="BL133" s="50">
        <v>0</v>
      </c>
      <c r="BM133" s="50">
        <v>111.25</v>
      </c>
      <c r="BN133" s="50">
        <v>0</v>
      </c>
      <c r="BO133" s="50">
        <v>0</v>
      </c>
      <c r="BP133" s="408"/>
      <c r="BQ133" s="50">
        <v>70.375</v>
      </c>
      <c r="BR133" s="50">
        <v>250.39999999999964</v>
      </c>
      <c r="BS133" s="50">
        <v>0</v>
      </c>
      <c r="BT133" s="50">
        <v>0</v>
      </c>
      <c r="BU133" s="408"/>
      <c r="BV133" s="50">
        <v>0</v>
      </c>
      <c r="BW133" s="50">
        <v>453.92499999999927</v>
      </c>
      <c r="BX133" s="50">
        <v>0</v>
      </c>
      <c r="BY133" s="50">
        <v>0</v>
      </c>
      <c r="BZ133" s="408"/>
      <c r="CA133" s="50">
        <v>0</v>
      </c>
      <c r="CB133" s="50">
        <v>165.75</v>
      </c>
      <c r="CC133" s="50">
        <v>0</v>
      </c>
      <c r="CD133" s="50">
        <v>0</v>
      </c>
      <c r="CE133" s="408"/>
      <c r="CF133" s="50">
        <v>0</v>
      </c>
      <c r="CG133" s="50">
        <v>120.35000000000036</v>
      </c>
      <c r="CH133" s="50">
        <v>0</v>
      </c>
      <c r="CI133" s="50">
        <v>0</v>
      </c>
      <c r="CJ133" s="408"/>
      <c r="CK133" s="50">
        <v>42.900000000000546</v>
      </c>
      <c r="CL133" s="50">
        <v>258.25</v>
      </c>
      <c r="CM133" s="50">
        <v>0</v>
      </c>
      <c r="CN133" s="50">
        <v>0</v>
      </c>
      <c r="CO133" s="408"/>
      <c r="CP133" s="443">
        <v>177.67500000000018</v>
      </c>
      <c r="CQ133" s="443">
        <v>281.800000000002</v>
      </c>
      <c r="CR133" s="443">
        <v>0</v>
      </c>
      <c r="CS133" s="50">
        <v>0</v>
      </c>
      <c r="CT133" s="408"/>
      <c r="CU133" s="50">
        <v>0</v>
      </c>
      <c r="CV133" s="50">
        <v>40.150000000001455</v>
      </c>
      <c r="CW133" s="50">
        <v>0</v>
      </c>
      <c r="CX133" s="50">
        <v>0</v>
      </c>
      <c r="CY133" s="408"/>
      <c r="CZ133" s="50">
        <v>0</v>
      </c>
      <c r="DA133" s="50">
        <v>44.349999999998545</v>
      </c>
      <c r="DB133" s="50">
        <v>0</v>
      </c>
      <c r="DC133" s="50">
        <v>0</v>
      </c>
      <c r="DD133" s="408"/>
      <c r="DE133" s="443">
        <v>196.85000000000036</v>
      </c>
      <c r="DF133" s="443">
        <v>1397.9499999999998</v>
      </c>
      <c r="DG133" s="443">
        <v>0</v>
      </c>
      <c r="DH133" s="50">
        <v>0</v>
      </c>
      <c r="DI133" s="408"/>
      <c r="DJ133" s="443">
        <v>166.49999999999977</v>
      </c>
      <c r="DK133" s="443">
        <v>62.299999999999272</v>
      </c>
      <c r="DL133" s="443">
        <v>0</v>
      </c>
      <c r="DM133" s="50">
        <v>0</v>
      </c>
      <c r="DN133" s="408"/>
      <c r="DO133" s="50">
        <v>0</v>
      </c>
      <c r="DP133" s="50">
        <v>237.79999999999836</v>
      </c>
      <c r="DQ133" s="50">
        <v>0</v>
      </c>
      <c r="DR133" s="50">
        <v>0</v>
      </c>
      <c r="DS133" s="408"/>
      <c r="DT133" s="50">
        <v>920.94999999999982</v>
      </c>
      <c r="DU133" s="50">
        <v>1501.6499999999869</v>
      </c>
      <c r="DV133" s="50">
        <v>0</v>
      </c>
      <c r="DW133" s="50">
        <v>0</v>
      </c>
      <c r="DX133" s="408"/>
      <c r="DY133" s="50">
        <v>0</v>
      </c>
      <c r="DZ133" s="443">
        <v>73.25</v>
      </c>
      <c r="EA133" s="443">
        <v>0</v>
      </c>
      <c r="EB133" s="50">
        <v>0</v>
      </c>
      <c r="EC133" s="408"/>
      <c r="ED133" s="50">
        <v>89.725000000000023</v>
      </c>
      <c r="EE133" s="50">
        <v>37.699999999998909</v>
      </c>
      <c r="EF133" s="50">
        <v>0</v>
      </c>
      <c r="EG133" s="50">
        <v>0</v>
      </c>
      <c r="EH133" s="408"/>
      <c r="EI133" s="50">
        <v>100.12500000000045</v>
      </c>
      <c r="EJ133" s="50">
        <v>135.09999999999854</v>
      </c>
      <c r="EK133" s="50">
        <v>0</v>
      </c>
      <c r="EL133" s="50">
        <v>0</v>
      </c>
      <c r="EM133" s="408"/>
      <c r="EN133" s="50">
        <v>0</v>
      </c>
      <c r="EO133" s="50">
        <v>0</v>
      </c>
      <c r="EP133" s="50">
        <v>0</v>
      </c>
      <c r="EQ133" s="50">
        <v>0</v>
      </c>
      <c r="ER133" s="408"/>
      <c r="ES133" s="50">
        <v>844.77500000000555</v>
      </c>
      <c r="ET133" s="50">
        <v>1476.524999999996</v>
      </c>
      <c r="EU133" s="50">
        <v>0</v>
      </c>
      <c r="EV133" s="50">
        <v>0</v>
      </c>
      <c r="EW133" s="408"/>
      <c r="EX133" s="443">
        <v>0.37500000000022737</v>
      </c>
      <c r="EY133" s="443">
        <v>92.549999999997453</v>
      </c>
      <c r="EZ133" s="443">
        <v>0</v>
      </c>
      <c r="FA133" s="50">
        <v>0</v>
      </c>
      <c r="FB133" s="408"/>
      <c r="FC133" s="50">
        <v>0</v>
      </c>
      <c r="FD133" s="50">
        <v>0</v>
      </c>
      <c r="FE133" s="50">
        <v>0</v>
      </c>
      <c r="FF133" s="50">
        <v>0</v>
      </c>
      <c r="FG133" s="408"/>
      <c r="FH133" s="50">
        <v>0</v>
      </c>
      <c r="FI133" s="50">
        <v>0</v>
      </c>
      <c r="FJ133" s="50">
        <v>0</v>
      </c>
      <c r="FK133" s="50">
        <v>0</v>
      </c>
      <c r="FL133" s="408"/>
      <c r="FM133" s="443">
        <v>62.549999999999955</v>
      </c>
      <c r="FN133" s="443">
        <v>311.77499999999964</v>
      </c>
      <c r="FO133" s="443">
        <v>0</v>
      </c>
      <c r="FP133" s="50">
        <v>0</v>
      </c>
      <c r="FQ133" s="408"/>
      <c r="FR133" s="50">
        <v>0</v>
      </c>
      <c r="FS133" s="50">
        <v>0</v>
      </c>
      <c r="FT133" s="50">
        <v>0</v>
      </c>
      <c r="FU133" s="50">
        <v>0</v>
      </c>
      <c r="FV133" s="408"/>
      <c r="FW133" s="474">
        <v>195.875</v>
      </c>
      <c r="FX133" s="474">
        <v>503.64999999999782</v>
      </c>
      <c r="FY133" s="474">
        <v>0</v>
      </c>
      <c r="FZ133" s="50">
        <v>0</v>
      </c>
      <c r="GA133" s="408"/>
      <c r="GB133" s="50">
        <v>68.875</v>
      </c>
      <c r="GC133" s="50">
        <v>106.24999999999818</v>
      </c>
      <c r="GD133" s="50">
        <v>0</v>
      </c>
      <c r="GE133" s="50">
        <v>0</v>
      </c>
      <c r="GF133" s="408"/>
      <c r="GG133" s="50">
        <v>0</v>
      </c>
      <c r="GH133" s="50">
        <v>740.67499999999927</v>
      </c>
      <c r="GI133" s="50">
        <v>0</v>
      </c>
      <c r="GJ133" s="50">
        <v>0</v>
      </c>
      <c r="GK133" s="408"/>
      <c r="GL133" s="41"/>
      <c r="GM133" s="18"/>
      <c r="GN133" s="9"/>
      <c r="GO133" s="37"/>
      <c r="GT133" s="18"/>
      <c r="GU133" s="9"/>
      <c r="HC133" s="18"/>
      <c r="HD133" s="9"/>
      <c r="HM133" s="9"/>
      <c r="HV133" s="9"/>
      <c r="IE133" s="9"/>
      <c r="IN133" s="9"/>
      <c r="IW133" s="9"/>
      <c r="JF133" s="9"/>
      <c r="JO133" s="9"/>
      <c r="JX133" s="9"/>
      <c r="KG133" s="9"/>
      <c r="KP133" s="9"/>
      <c r="LQ133" s="9"/>
      <c r="LZ133" s="9"/>
      <c r="MI133" s="9"/>
      <c r="MR133" s="9"/>
      <c r="NA133" s="9"/>
      <c r="NJ133" s="9"/>
      <c r="NL133" s="9"/>
      <c r="NN133" s="9"/>
      <c r="NP133" s="9"/>
    </row>
    <row r="134" spans="1:381" ht="18">
      <c r="A134" s="84" t="s">
        <v>1884</v>
      </c>
      <c r="B134" s="46">
        <f>SUM(D134:ZZ134)</f>
        <v>9941.5499999999047</v>
      </c>
      <c r="C134" s="42"/>
      <c r="D134" s="50">
        <v>0</v>
      </c>
      <c r="E134" s="50">
        <v>0</v>
      </c>
      <c r="F134" s="50">
        <v>0</v>
      </c>
      <c r="G134" s="50">
        <v>0</v>
      </c>
      <c r="H134" s="408"/>
      <c r="I134" s="50">
        <v>0</v>
      </c>
      <c r="J134" s="50">
        <v>0</v>
      </c>
      <c r="K134" s="50">
        <v>0</v>
      </c>
      <c r="L134" s="50">
        <v>0</v>
      </c>
      <c r="M134" s="408"/>
      <c r="N134" s="50">
        <v>0</v>
      </c>
      <c r="O134" s="50">
        <v>212.60000000000002</v>
      </c>
      <c r="P134" s="50">
        <v>0</v>
      </c>
      <c r="Q134" s="50">
        <v>0</v>
      </c>
      <c r="R134" s="408"/>
      <c r="S134" s="396">
        <v>0</v>
      </c>
      <c r="T134" s="50">
        <v>28.100000000000023</v>
      </c>
      <c r="U134" s="438">
        <v>0</v>
      </c>
      <c r="V134" s="50">
        <v>0</v>
      </c>
      <c r="W134" s="408"/>
      <c r="X134" s="50">
        <v>0</v>
      </c>
      <c r="Y134" s="50">
        <v>290.49999999999989</v>
      </c>
      <c r="Z134" s="50">
        <v>0</v>
      </c>
      <c r="AA134" s="50">
        <v>0</v>
      </c>
      <c r="AB134" s="408"/>
      <c r="AC134" s="50">
        <v>0</v>
      </c>
      <c r="AD134" s="50">
        <v>316.04999999999984</v>
      </c>
      <c r="AE134" s="50">
        <v>0</v>
      </c>
      <c r="AF134" s="50">
        <v>0</v>
      </c>
      <c r="AG134" s="408"/>
      <c r="AH134" s="50">
        <v>0</v>
      </c>
      <c r="AI134" s="50">
        <v>372.80000000000018</v>
      </c>
      <c r="AJ134" s="50">
        <v>0</v>
      </c>
      <c r="AK134" s="50">
        <v>0</v>
      </c>
      <c r="AL134" s="408"/>
      <c r="AM134" s="396">
        <v>0</v>
      </c>
      <c r="AN134" s="396">
        <v>282.89999999999964</v>
      </c>
      <c r="AO134" s="396">
        <v>0</v>
      </c>
      <c r="AP134" s="50">
        <v>0</v>
      </c>
      <c r="AQ134" s="408"/>
      <c r="AR134" s="50">
        <v>0</v>
      </c>
      <c r="AS134" s="50">
        <v>140.74999999999977</v>
      </c>
      <c r="AT134" s="50">
        <v>0</v>
      </c>
      <c r="AU134" s="50">
        <v>0</v>
      </c>
      <c r="AV134" s="408"/>
      <c r="AW134" s="50">
        <v>0</v>
      </c>
      <c r="AX134" s="50">
        <v>184.00000000000045</v>
      </c>
      <c r="AY134" s="50">
        <v>0</v>
      </c>
      <c r="AZ134" s="50">
        <v>0</v>
      </c>
      <c r="BA134" s="408"/>
      <c r="BB134" s="50">
        <v>0</v>
      </c>
      <c r="BC134" s="50">
        <v>94.349999999999909</v>
      </c>
      <c r="BD134" s="50">
        <v>0</v>
      </c>
      <c r="BE134" s="50">
        <v>0</v>
      </c>
      <c r="BF134" s="408"/>
      <c r="BG134" s="50">
        <v>0</v>
      </c>
      <c r="BH134" s="50">
        <v>187.50000000000045</v>
      </c>
      <c r="BI134" s="50">
        <v>0</v>
      </c>
      <c r="BJ134" s="50">
        <v>0</v>
      </c>
      <c r="BK134" s="408"/>
      <c r="BL134" s="50">
        <v>0</v>
      </c>
      <c r="BM134" s="50">
        <v>7.0000000000004547</v>
      </c>
      <c r="BN134" s="50">
        <v>0</v>
      </c>
      <c r="BO134" s="50">
        <v>0</v>
      </c>
      <c r="BP134" s="408"/>
      <c r="BQ134" s="50">
        <v>0</v>
      </c>
      <c r="BR134" s="50">
        <v>126.14999999999964</v>
      </c>
      <c r="BS134" s="50">
        <v>0</v>
      </c>
      <c r="BT134" s="50">
        <v>0</v>
      </c>
      <c r="BU134" s="408"/>
      <c r="BV134" s="50">
        <v>0</v>
      </c>
      <c r="BW134" s="50">
        <v>253</v>
      </c>
      <c r="BX134" s="50">
        <v>0</v>
      </c>
      <c r="BY134" s="50">
        <v>0</v>
      </c>
      <c r="BZ134" s="408"/>
      <c r="CA134" s="50">
        <v>0</v>
      </c>
      <c r="CB134" s="50">
        <v>182.75000000000182</v>
      </c>
      <c r="CC134" s="50">
        <v>0</v>
      </c>
      <c r="CD134" s="50">
        <v>0</v>
      </c>
      <c r="CE134" s="408"/>
      <c r="CF134" s="50">
        <v>0</v>
      </c>
      <c r="CG134" s="50">
        <v>198.64999999999964</v>
      </c>
      <c r="CH134" s="50">
        <v>0</v>
      </c>
      <c r="CI134" s="50">
        <v>0</v>
      </c>
      <c r="CJ134" s="408"/>
      <c r="CK134" s="50">
        <v>0</v>
      </c>
      <c r="CL134" s="50">
        <v>200.75</v>
      </c>
      <c r="CM134" s="50">
        <v>0</v>
      </c>
      <c r="CN134" s="50">
        <v>0</v>
      </c>
      <c r="CO134" s="408"/>
      <c r="CP134" s="443">
        <v>0</v>
      </c>
      <c r="CQ134" s="443">
        <v>193.85000000000127</v>
      </c>
      <c r="CR134" s="443">
        <v>0</v>
      </c>
      <c r="CS134" s="50">
        <v>0</v>
      </c>
      <c r="CT134" s="408"/>
      <c r="CU134" s="50">
        <v>0</v>
      </c>
      <c r="CV134" s="50">
        <v>139.65000000000055</v>
      </c>
      <c r="CW134" s="50">
        <v>0</v>
      </c>
      <c r="CX134" s="50">
        <v>0</v>
      </c>
      <c r="CY134" s="408"/>
      <c r="CZ134" s="50">
        <v>0</v>
      </c>
      <c r="DA134" s="50">
        <v>45.499999999998181</v>
      </c>
      <c r="DB134" s="50">
        <v>0</v>
      </c>
      <c r="DC134" s="50">
        <v>0</v>
      </c>
      <c r="DD134" s="408"/>
      <c r="DE134" s="443">
        <v>0</v>
      </c>
      <c r="DF134" s="443">
        <v>1310.8999999999974</v>
      </c>
      <c r="DG134" s="443">
        <v>0</v>
      </c>
      <c r="DH134" s="50">
        <v>0</v>
      </c>
      <c r="DI134" s="408"/>
      <c r="DJ134" s="443">
        <v>0</v>
      </c>
      <c r="DK134" s="443">
        <v>241.24999999999727</v>
      </c>
      <c r="DL134" s="443">
        <v>0</v>
      </c>
      <c r="DM134" s="50">
        <v>0</v>
      </c>
      <c r="DN134" s="408"/>
      <c r="DO134" s="50">
        <v>0</v>
      </c>
      <c r="DP134" s="50">
        <v>190.89999999999691</v>
      </c>
      <c r="DQ134" s="50">
        <v>0</v>
      </c>
      <c r="DR134" s="50">
        <v>0</v>
      </c>
      <c r="DS134" s="408"/>
      <c r="DT134" s="50">
        <v>0</v>
      </c>
      <c r="DU134" s="50">
        <v>1229.1999999999489</v>
      </c>
      <c r="DV134" s="50">
        <v>0</v>
      </c>
      <c r="DW134" s="50">
        <v>0</v>
      </c>
      <c r="DX134" s="408"/>
      <c r="DY134" s="50">
        <v>0</v>
      </c>
      <c r="DZ134" s="443">
        <v>184.89999999999873</v>
      </c>
      <c r="EA134" s="443">
        <v>0</v>
      </c>
      <c r="EB134" s="50">
        <v>0</v>
      </c>
      <c r="EC134" s="408"/>
      <c r="ED134" s="50">
        <v>0</v>
      </c>
      <c r="EE134" s="50">
        <v>196.14999999999964</v>
      </c>
      <c r="EF134" s="50">
        <v>0</v>
      </c>
      <c r="EG134" s="50">
        <v>0</v>
      </c>
      <c r="EH134" s="408"/>
      <c r="EI134" s="50">
        <v>0</v>
      </c>
      <c r="EJ134" s="50">
        <v>293.05000000000109</v>
      </c>
      <c r="EK134" s="50">
        <v>0</v>
      </c>
      <c r="EL134" s="50">
        <v>0</v>
      </c>
      <c r="EM134" s="408"/>
      <c r="EN134" s="50">
        <v>0</v>
      </c>
      <c r="EO134" s="50">
        <v>0</v>
      </c>
      <c r="EP134" s="50">
        <v>0</v>
      </c>
      <c r="EQ134" s="50">
        <v>0</v>
      </c>
      <c r="ER134" s="408"/>
      <c r="ES134" s="50">
        <v>0</v>
      </c>
      <c r="ET134" s="50">
        <v>1280.8499999999713</v>
      </c>
      <c r="EU134" s="50">
        <v>0</v>
      </c>
      <c r="EV134" s="50">
        <v>0</v>
      </c>
      <c r="EW134" s="408"/>
      <c r="EX134" s="443">
        <v>0</v>
      </c>
      <c r="EY134" s="443">
        <v>98.000000000001819</v>
      </c>
      <c r="EZ134" s="443">
        <v>0</v>
      </c>
      <c r="FA134" s="50">
        <v>0</v>
      </c>
      <c r="FB134" s="408"/>
      <c r="FC134" s="50">
        <v>0</v>
      </c>
      <c r="FD134" s="50">
        <v>0</v>
      </c>
      <c r="FE134" s="50">
        <v>0</v>
      </c>
      <c r="FF134" s="50">
        <v>0</v>
      </c>
      <c r="FG134" s="408"/>
      <c r="FH134" s="50">
        <v>0</v>
      </c>
      <c r="FI134" s="50">
        <v>0</v>
      </c>
      <c r="FJ134" s="50">
        <v>0</v>
      </c>
      <c r="FK134" s="50">
        <v>0</v>
      </c>
      <c r="FL134" s="408"/>
      <c r="FM134" s="443">
        <v>0</v>
      </c>
      <c r="FN134" s="443">
        <v>129.79999999999927</v>
      </c>
      <c r="FO134" s="443">
        <v>0</v>
      </c>
      <c r="FP134" s="50">
        <v>0</v>
      </c>
      <c r="FQ134" s="408"/>
      <c r="FR134" s="50">
        <v>0</v>
      </c>
      <c r="FS134" s="50">
        <v>0</v>
      </c>
      <c r="FT134" s="50">
        <v>0</v>
      </c>
      <c r="FU134" s="50">
        <v>0</v>
      </c>
      <c r="FV134" s="408"/>
      <c r="FW134" s="474">
        <v>0</v>
      </c>
      <c r="FX134" s="474">
        <v>545.29999999999927</v>
      </c>
      <c r="FY134" s="474">
        <v>0</v>
      </c>
      <c r="FZ134" s="50">
        <v>0</v>
      </c>
      <c r="GA134" s="408"/>
      <c r="GB134" s="50">
        <v>0</v>
      </c>
      <c r="GC134" s="50">
        <v>178.99999999999636</v>
      </c>
      <c r="GD134" s="50">
        <v>0</v>
      </c>
      <c r="GE134" s="50">
        <v>0</v>
      </c>
      <c r="GF134" s="408"/>
      <c r="GG134" s="50">
        <v>0</v>
      </c>
      <c r="GH134" s="50">
        <v>605.39999999999691</v>
      </c>
      <c r="GI134" s="50">
        <v>0</v>
      </c>
      <c r="GJ134" s="50">
        <v>0</v>
      </c>
      <c r="GK134" s="408"/>
      <c r="GL134" s="84"/>
      <c r="GM134" s="327"/>
      <c r="GN134" s="9"/>
      <c r="GO134" s="37"/>
      <c r="GT134" s="18"/>
      <c r="GU134" s="9"/>
      <c r="HC134" s="18"/>
      <c r="HD134" s="9"/>
      <c r="HM134" s="9"/>
      <c r="HV134" s="9"/>
      <c r="IE134" s="9"/>
      <c r="IN134" s="9"/>
      <c r="IW134" s="9"/>
      <c r="JF134" s="9"/>
      <c r="JO134" s="9"/>
      <c r="JX134" s="9"/>
      <c r="KG134" s="9"/>
      <c r="KP134" s="9"/>
      <c r="LQ134" s="9"/>
      <c r="LZ134" s="9"/>
      <c r="MI134" s="9"/>
      <c r="MR134" s="9"/>
      <c r="NA134" s="9"/>
      <c r="NJ134" s="9"/>
      <c r="NL134" s="9"/>
      <c r="NN134" s="9"/>
      <c r="NP134" s="9"/>
    </row>
    <row r="135" spans="1:381" ht="18">
      <c r="A135" s="41" t="s">
        <v>2554</v>
      </c>
      <c r="B135" s="46">
        <f>SUM(D135:ZZ135)</f>
        <v>21997.02499999998</v>
      </c>
      <c r="C135" s="42"/>
      <c r="D135" s="426">
        <v>0</v>
      </c>
      <c r="E135" s="50">
        <v>0</v>
      </c>
      <c r="F135" s="50">
        <v>154.125</v>
      </c>
      <c r="G135" s="50">
        <v>0</v>
      </c>
      <c r="H135" s="408"/>
      <c r="I135" s="50">
        <v>0</v>
      </c>
      <c r="J135" s="50">
        <v>0</v>
      </c>
      <c r="K135" s="50">
        <v>0</v>
      </c>
      <c r="L135" s="50">
        <v>208.90000000000003</v>
      </c>
      <c r="M135" s="408"/>
      <c r="N135" s="50">
        <v>0</v>
      </c>
      <c r="O135" s="50">
        <v>0</v>
      </c>
      <c r="P135" s="50">
        <v>0</v>
      </c>
      <c r="Q135" s="50">
        <v>699.89999999999986</v>
      </c>
      <c r="R135" s="408"/>
      <c r="S135" s="396">
        <v>0</v>
      </c>
      <c r="T135" s="50">
        <v>0</v>
      </c>
      <c r="U135" s="438">
        <v>0</v>
      </c>
      <c r="V135" s="50">
        <v>317.99999999999977</v>
      </c>
      <c r="W135" s="408"/>
      <c r="X135" s="50">
        <v>0</v>
      </c>
      <c r="Y135" s="50">
        <v>0</v>
      </c>
      <c r="Z135" s="50">
        <v>0</v>
      </c>
      <c r="AA135" s="50">
        <v>292.49999999999955</v>
      </c>
      <c r="AB135" s="408"/>
      <c r="AC135" s="50">
        <v>0</v>
      </c>
      <c r="AD135" s="50">
        <v>0</v>
      </c>
      <c r="AE135" s="50">
        <v>0</v>
      </c>
      <c r="AF135" s="50">
        <v>556.80000000000018</v>
      </c>
      <c r="AG135" s="408"/>
      <c r="AH135" s="50">
        <v>0</v>
      </c>
      <c r="AI135" s="50">
        <v>0</v>
      </c>
      <c r="AJ135" s="50">
        <v>0</v>
      </c>
      <c r="AK135" s="50">
        <v>572.25</v>
      </c>
      <c r="AL135" s="408"/>
      <c r="AM135" s="396">
        <v>0</v>
      </c>
      <c r="AN135" s="396">
        <v>0</v>
      </c>
      <c r="AO135" s="396">
        <v>0</v>
      </c>
      <c r="AP135" s="50">
        <v>481.05000000000018</v>
      </c>
      <c r="AQ135" s="408"/>
      <c r="AR135" s="50">
        <v>0</v>
      </c>
      <c r="AS135" s="50">
        <v>0</v>
      </c>
      <c r="AT135" s="50">
        <v>0</v>
      </c>
      <c r="AU135" s="50">
        <v>179.89999999999998</v>
      </c>
      <c r="AV135" s="408"/>
      <c r="AW135" s="50">
        <v>0</v>
      </c>
      <c r="AX135" s="50">
        <v>0</v>
      </c>
      <c r="AY135" s="50">
        <v>0</v>
      </c>
      <c r="AZ135" s="50">
        <v>907.19999999999982</v>
      </c>
      <c r="BA135" s="408"/>
      <c r="BB135" s="426">
        <v>0</v>
      </c>
      <c r="BC135" s="50">
        <v>0</v>
      </c>
      <c r="BD135" s="50">
        <v>0</v>
      </c>
      <c r="BE135" s="50">
        <v>521.5</v>
      </c>
      <c r="BF135" s="408"/>
      <c r="BG135" s="50">
        <v>0</v>
      </c>
      <c r="BH135" s="50">
        <v>0</v>
      </c>
      <c r="BI135" s="50">
        <v>0</v>
      </c>
      <c r="BJ135" s="50">
        <v>210.5</v>
      </c>
      <c r="BK135" s="408"/>
      <c r="BL135" s="50">
        <v>0</v>
      </c>
      <c r="BM135" s="50">
        <v>0</v>
      </c>
      <c r="BN135" s="50">
        <v>0</v>
      </c>
      <c r="BO135" s="50">
        <v>82.5</v>
      </c>
      <c r="BP135" s="408"/>
      <c r="BQ135" s="50">
        <v>0</v>
      </c>
      <c r="BR135" s="50">
        <v>0</v>
      </c>
      <c r="BS135" s="50">
        <v>0</v>
      </c>
      <c r="BT135" s="50">
        <v>531.05000000000018</v>
      </c>
      <c r="BU135" s="408"/>
      <c r="BV135" s="50">
        <v>0</v>
      </c>
      <c r="BW135" s="50">
        <v>0</v>
      </c>
      <c r="BX135" s="50">
        <v>0</v>
      </c>
      <c r="BY135" s="50">
        <v>654.30000000000018</v>
      </c>
      <c r="BZ135" s="408"/>
      <c r="CA135" s="50">
        <v>0</v>
      </c>
      <c r="CB135" s="50">
        <v>0</v>
      </c>
      <c r="CC135" s="50">
        <v>0</v>
      </c>
      <c r="CD135" s="50">
        <v>361.95000000000073</v>
      </c>
      <c r="CE135" s="408"/>
      <c r="CF135" s="50">
        <v>0</v>
      </c>
      <c r="CG135" s="50">
        <v>0</v>
      </c>
      <c r="CH135" s="50">
        <v>0</v>
      </c>
      <c r="CI135" s="50">
        <v>222.00000000000182</v>
      </c>
      <c r="CJ135" s="408"/>
      <c r="CK135" s="50">
        <v>0</v>
      </c>
      <c r="CL135" s="50">
        <v>0</v>
      </c>
      <c r="CM135" s="50">
        <v>0</v>
      </c>
      <c r="CN135" s="50">
        <v>344.6</v>
      </c>
      <c r="CO135" s="408"/>
      <c r="CP135" s="443">
        <v>0</v>
      </c>
      <c r="CQ135" s="443">
        <v>0</v>
      </c>
      <c r="CR135" s="443">
        <v>0</v>
      </c>
      <c r="CS135" s="50">
        <v>253.30000000000473</v>
      </c>
      <c r="CT135" s="408"/>
      <c r="CU135" s="50">
        <v>0</v>
      </c>
      <c r="CV135" s="50">
        <v>0</v>
      </c>
      <c r="CW135" s="50">
        <v>0</v>
      </c>
      <c r="CX135" s="50">
        <v>475.600000000004</v>
      </c>
      <c r="CY135" s="408"/>
      <c r="CZ135" s="50">
        <v>0</v>
      </c>
      <c r="DA135" s="50">
        <v>0</v>
      </c>
      <c r="DB135" s="50">
        <v>0</v>
      </c>
      <c r="DC135" s="50">
        <v>150</v>
      </c>
      <c r="DD135" s="408"/>
      <c r="DE135" s="443">
        <v>0</v>
      </c>
      <c r="DF135" s="443">
        <v>0</v>
      </c>
      <c r="DG135" s="443">
        <v>0</v>
      </c>
      <c r="DH135" s="50">
        <v>1543.4000000000015</v>
      </c>
      <c r="DI135" s="408"/>
      <c r="DJ135" s="443">
        <v>0</v>
      </c>
      <c r="DK135" s="443">
        <v>0</v>
      </c>
      <c r="DL135" s="443">
        <v>0</v>
      </c>
      <c r="DM135" s="50">
        <v>658.19999999999709</v>
      </c>
      <c r="DN135" s="408"/>
      <c r="DO135" s="50">
        <v>0</v>
      </c>
      <c r="DP135" s="50">
        <v>0</v>
      </c>
      <c r="DQ135" s="50">
        <v>0</v>
      </c>
      <c r="DR135" s="50">
        <v>562.10000000000036</v>
      </c>
      <c r="DS135" s="408"/>
      <c r="DT135" s="50">
        <v>0</v>
      </c>
      <c r="DU135" s="50">
        <v>0</v>
      </c>
      <c r="DV135" s="50">
        <v>0</v>
      </c>
      <c r="DW135" s="50">
        <v>3227.5999999999949</v>
      </c>
      <c r="DX135" s="408"/>
      <c r="DY135" s="50">
        <v>0</v>
      </c>
      <c r="DZ135" s="443">
        <v>0</v>
      </c>
      <c r="EA135" s="443">
        <v>0</v>
      </c>
      <c r="EB135" s="50">
        <v>469.79999999999927</v>
      </c>
      <c r="EC135" s="408"/>
      <c r="ED135" s="50">
        <v>0</v>
      </c>
      <c r="EE135" s="50">
        <v>0</v>
      </c>
      <c r="EF135" s="50">
        <v>0</v>
      </c>
      <c r="EG135" s="50">
        <v>227.59999999999854</v>
      </c>
      <c r="EH135" s="408"/>
      <c r="EI135" s="50">
        <v>0</v>
      </c>
      <c r="EJ135" s="50">
        <v>0</v>
      </c>
      <c r="EK135" s="50">
        <v>0</v>
      </c>
      <c r="EL135" s="50">
        <v>395.59999999999854</v>
      </c>
      <c r="EM135" s="408"/>
      <c r="EN135" s="50">
        <v>0</v>
      </c>
      <c r="EO135" s="50">
        <v>0</v>
      </c>
      <c r="EP135" s="50">
        <v>0</v>
      </c>
      <c r="EQ135" s="50">
        <v>241.40000000000509</v>
      </c>
      <c r="ER135" s="408"/>
      <c r="ES135" s="50">
        <v>0</v>
      </c>
      <c r="ET135" s="50">
        <v>0</v>
      </c>
      <c r="EU135" s="50">
        <v>0</v>
      </c>
      <c r="EV135" s="50">
        <v>3335.7999999999993</v>
      </c>
      <c r="EW135" s="408"/>
      <c r="EX135" s="443">
        <v>0</v>
      </c>
      <c r="EY135" s="443">
        <v>0</v>
      </c>
      <c r="EZ135" s="443">
        <v>0</v>
      </c>
      <c r="FA135" s="50">
        <v>200.10000000000218</v>
      </c>
      <c r="FB135" s="408"/>
      <c r="FC135" s="50">
        <v>0</v>
      </c>
      <c r="FD135" s="50">
        <v>0</v>
      </c>
      <c r="FE135" s="50">
        <v>0</v>
      </c>
      <c r="FF135" s="50">
        <v>321.2</v>
      </c>
      <c r="FG135" s="408"/>
      <c r="FH135" s="50">
        <v>0</v>
      </c>
      <c r="FI135" s="50">
        <v>0</v>
      </c>
      <c r="FJ135" s="50">
        <v>0</v>
      </c>
      <c r="FK135" s="50">
        <v>311.50000000000364</v>
      </c>
      <c r="FL135" s="408"/>
      <c r="FM135" s="443">
        <v>0</v>
      </c>
      <c r="FN135" s="443">
        <v>0</v>
      </c>
      <c r="FO135" s="443">
        <v>0</v>
      </c>
      <c r="FP135" s="50">
        <v>487.20000000000005</v>
      </c>
      <c r="FQ135" s="408"/>
      <c r="FR135" s="50">
        <v>0</v>
      </c>
      <c r="FS135" s="50">
        <v>0</v>
      </c>
      <c r="FT135" s="50">
        <v>0</v>
      </c>
      <c r="FU135" s="50">
        <v>187.69999999999709</v>
      </c>
      <c r="FV135" s="408"/>
      <c r="FW135" s="474">
        <v>0</v>
      </c>
      <c r="FX135" s="474">
        <v>0</v>
      </c>
      <c r="FY135" s="474">
        <v>0</v>
      </c>
      <c r="FZ135" s="50">
        <v>1199.8999999999687</v>
      </c>
      <c r="GA135" s="408"/>
      <c r="GB135" s="50">
        <v>0</v>
      </c>
      <c r="GC135" s="50">
        <v>0</v>
      </c>
      <c r="GD135" s="50">
        <v>0</v>
      </c>
      <c r="GE135" s="50">
        <v>450</v>
      </c>
      <c r="GF135" s="408"/>
      <c r="GG135" s="50">
        <v>0</v>
      </c>
      <c r="GH135" s="50">
        <v>0</v>
      </c>
      <c r="GI135" s="50">
        <v>0</v>
      </c>
      <c r="GJ135" s="50">
        <v>0</v>
      </c>
      <c r="GK135" s="408"/>
      <c r="GL135" s="469"/>
      <c r="GN135" s="39"/>
      <c r="GO135" s="37"/>
      <c r="GT135" s="18"/>
      <c r="GU135" s="9"/>
      <c r="HC135" s="18"/>
      <c r="HD135" s="9"/>
      <c r="HM135" s="9"/>
      <c r="HV135" s="9"/>
      <c r="IE135" s="9"/>
      <c r="IN135" s="9"/>
      <c r="IW135" s="9"/>
      <c r="JF135" s="9"/>
      <c r="JO135" s="9"/>
      <c r="JX135" s="9"/>
      <c r="KG135" s="9"/>
      <c r="KP135" s="9"/>
      <c r="LQ135" s="9"/>
      <c r="LZ135" s="9"/>
      <c r="MI135" s="9"/>
      <c r="MR135" s="9"/>
      <c r="NA135" s="9"/>
      <c r="NJ135" s="9"/>
      <c r="NL135" s="9"/>
      <c r="NN135" s="9"/>
      <c r="NP135" s="9"/>
    </row>
    <row r="136" spans="1:381" s="39" customFormat="1" ht="18">
      <c r="A136" s="41" t="s">
        <v>13</v>
      </c>
      <c r="B136" s="46">
        <f>SUM(D136:ZZ136)</f>
        <v>47895.887499999983</v>
      </c>
      <c r="C136" s="42"/>
      <c r="D136" s="50">
        <v>0</v>
      </c>
      <c r="E136" s="50">
        <v>0</v>
      </c>
      <c r="F136" s="50">
        <v>210.67499999999998</v>
      </c>
      <c r="G136" s="50">
        <v>0</v>
      </c>
      <c r="H136" s="408"/>
      <c r="I136" s="50">
        <v>104.125</v>
      </c>
      <c r="J136" s="50">
        <v>0</v>
      </c>
      <c r="K136" s="50">
        <v>0</v>
      </c>
      <c r="L136" s="50">
        <v>118.99999999999994</v>
      </c>
      <c r="M136" s="408"/>
      <c r="N136" s="50">
        <v>105.55000000000007</v>
      </c>
      <c r="O136" s="50">
        <v>372.9</v>
      </c>
      <c r="P136" s="50">
        <v>324.0750000000001</v>
      </c>
      <c r="Q136" s="50">
        <v>555.50000000000091</v>
      </c>
      <c r="R136" s="408"/>
      <c r="S136" s="396">
        <v>9.4499999999999318</v>
      </c>
      <c r="T136" s="50">
        <v>0</v>
      </c>
      <c r="U136" s="438">
        <v>187.27500000000003</v>
      </c>
      <c r="V136" s="50">
        <v>290.59999999999991</v>
      </c>
      <c r="W136" s="408"/>
      <c r="X136" s="50">
        <v>14.424999999999841</v>
      </c>
      <c r="Y136" s="50">
        <v>271.92499999999984</v>
      </c>
      <c r="Z136" s="50">
        <v>240.37500000000017</v>
      </c>
      <c r="AA136" s="50">
        <v>569.69999999999982</v>
      </c>
      <c r="AB136" s="408"/>
      <c r="AC136" s="50">
        <v>70.974999999999909</v>
      </c>
      <c r="AD136" s="50">
        <v>334.85000000000014</v>
      </c>
      <c r="AE136" s="50">
        <v>399.3375000000002</v>
      </c>
      <c r="AF136" s="50">
        <v>498.49999999999955</v>
      </c>
      <c r="AG136" s="408"/>
      <c r="AH136" s="50">
        <v>100.84999999999967</v>
      </c>
      <c r="AI136" s="50">
        <v>460.02499999999992</v>
      </c>
      <c r="AJ136" s="50">
        <v>620.39999999999952</v>
      </c>
      <c r="AK136" s="50">
        <v>664.5</v>
      </c>
      <c r="AL136" s="408"/>
      <c r="AM136" s="396">
        <v>93.149999999999977</v>
      </c>
      <c r="AN136" s="396">
        <v>236.17499999999973</v>
      </c>
      <c r="AO136" s="396">
        <v>317.21249999999986</v>
      </c>
      <c r="AP136" s="50">
        <v>537.5</v>
      </c>
      <c r="AQ136" s="408"/>
      <c r="AR136" s="50">
        <v>49.375000000001364</v>
      </c>
      <c r="AS136" s="50">
        <v>93.199999999999818</v>
      </c>
      <c r="AT136" s="50">
        <v>361.87499999999932</v>
      </c>
      <c r="AU136" s="50">
        <v>163.1</v>
      </c>
      <c r="AV136" s="408"/>
      <c r="AW136" s="50">
        <v>0</v>
      </c>
      <c r="AX136" s="50">
        <v>329.25000000000045</v>
      </c>
      <c r="AY136" s="50">
        <v>316.875</v>
      </c>
      <c r="AZ136" s="50">
        <v>664.20000000000073</v>
      </c>
      <c r="BA136" s="408"/>
      <c r="BB136" s="50">
        <v>0</v>
      </c>
      <c r="BC136" s="50">
        <v>160.24999999999955</v>
      </c>
      <c r="BD136" s="50">
        <v>266.47499999999877</v>
      </c>
      <c r="BE136" s="50">
        <v>527.9</v>
      </c>
      <c r="BF136" s="408"/>
      <c r="BG136" s="50">
        <v>39.925000000001546</v>
      </c>
      <c r="BH136" s="50">
        <v>164.60000000000036</v>
      </c>
      <c r="BI136" s="50">
        <v>127.91249999999945</v>
      </c>
      <c r="BJ136" s="50">
        <v>140</v>
      </c>
      <c r="BK136" s="408"/>
      <c r="BL136" s="50">
        <v>0</v>
      </c>
      <c r="BM136" s="50">
        <v>38.750000000000455</v>
      </c>
      <c r="BN136" s="50">
        <v>315.90000000000055</v>
      </c>
      <c r="BO136" s="50">
        <v>120.3</v>
      </c>
      <c r="BP136" s="408"/>
      <c r="BQ136" s="50">
        <v>78.875000000001364</v>
      </c>
      <c r="BR136" s="50">
        <v>171.62500000000045</v>
      </c>
      <c r="BS136" s="50">
        <v>305.92500000000041</v>
      </c>
      <c r="BT136" s="50">
        <v>565.10000000000127</v>
      </c>
      <c r="BU136" s="408"/>
      <c r="BV136" s="50">
        <v>0</v>
      </c>
      <c r="BW136" s="50">
        <v>411.40000000000055</v>
      </c>
      <c r="BX136" s="50">
        <v>327.67499999999973</v>
      </c>
      <c r="BY136" s="50">
        <v>164.60000000000127</v>
      </c>
      <c r="BZ136" s="408"/>
      <c r="CA136" s="50">
        <v>0</v>
      </c>
      <c r="CB136" s="50">
        <v>166</v>
      </c>
      <c r="CC136" s="50">
        <v>239.25</v>
      </c>
      <c r="CD136" s="50">
        <v>366.30000000000109</v>
      </c>
      <c r="CE136" s="408"/>
      <c r="CF136" s="50">
        <v>0</v>
      </c>
      <c r="CG136" s="50">
        <v>209.59999999999945</v>
      </c>
      <c r="CH136" s="50">
        <v>432.15000000000123</v>
      </c>
      <c r="CI136" s="50">
        <v>356</v>
      </c>
      <c r="CJ136" s="408"/>
      <c r="CK136" s="50">
        <v>43.875</v>
      </c>
      <c r="CL136" s="50">
        <v>288.10000000000082</v>
      </c>
      <c r="CM136" s="50">
        <v>179.39999999999782</v>
      </c>
      <c r="CN136" s="50">
        <v>343.9</v>
      </c>
      <c r="CO136" s="408"/>
      <c r="CP136" s="443">
        <v>105.20000000000027</v>
      </c>
      <c r="CQ136" s="443">
        <v>336.95000000000073</v>
      </c>
      <c r="CR136" s="443">
        <v>316.98749999999973</v>
      </c>
      <c r="CS136" s="50">
        <v>492.89999999999964</v>
      </c>
      <c r="CT136" s="408"/>
      <c r="CU136" s="50">
        <v>0</v>
      </c>
      <c r="CV136" s="50">
        <v>113.30000000000109</v>
      </c>
      <c r="CW136" s="50">
        <v>244.19999999999754</v>
      </c>
      <c r="CX136" s="50">
        <v>48.699999999998909</v>
      </c>
      <c r="CY136" s="408"/>
      <c r="CZ136" s="50">
        <v>0</v>
      </c>
      <c r="DA136" s="50">
        <v>66.599999999998545</v>
      </c>
      <c r="DB136" s="50">
        <v>94.124999999997272</v>
      </c>
      <c r="DC136" s="50">
        <v>134.69999999999999</v>
      </c>
      <c r="DD136" s="408"/>
      <c r="DE136" s="443">
        <v>339.97500000000082</v>
      </c>
      <c r="DF136" s="443">
        <v>553.449999999998</v>
      </c>
      <c r="DG136" s="443">
        <v>1673.625</v>
      </c>
      <c r="DH136" s="50">
        <v>1771.5000000000036</v>
      </c>
      <c r="DI136" s="408"/>
      <c r="DJ136" s="443">
        <v>102.17499999999973</v>
      </c>
      <c r="DK136" s="443">
        <v>116.44999999999982</v>
      </c>
      <c r="DL136" s="443">
        <v>283.875</v>
      </c>
      <c r="DM136" s="50">
        <v>477.100000000004</v>
      </c>
      <c r="DN136" s="408"/>
      <c r="DO136" s="50">
        <v>0</v>
      </c>
      <c r="DP136" s="50">
        <v>298.75</v>
      </c>
      <c r="DQ136" s="50">
        <v>441.22500000000218</v>
      </c>
      <c r="DR136" s="50">
        <v>469.00000000000182</v>
      </c>
      <c r="DS136" s="408"/>
      <c r="DT136" s="50">
        <v>828.07500000000095</v>
      </c>
      <c r="DU136" s="50">
        <v>1485.6249999999773</v>
      </c>
      <c r="DV136" s="50">
        <v>2635.3500000000349</v>
      </c>
      <c r="DW136" s="50">
        <v>3520.8500000000004</v>
      </c>
      <c r="DX136" s="408"/>
      <c r="DY136" s="50">
        <v>0</v>
      </c>
      <c r="DZ136" s="443">
        <v>60.500000000001819</v>
      </c>
      <c r="EA136" s="443">
        <v>128.92499999999836</v>
      </c>
      <c r="EB136" s="50">
        <v>372.00000000000364</v>
      </c>
      <c r="EC136" s="408"/>
      <c r="ED136" s="50">
        <v>79.774999999999977</v>
      </c>
      <c r="EE136" s="50">
        <v>137.39999999999964</v>
      </c>
      <c r="EF136" s="50">
        <v>62.324999999998909</v>
      </c>
      <c r="EG136" s="50">
        <v>626.80000000000109</v>
      </c>
      <c r="EH136" s="408"/>
      <c r="EI136" s="50">
        <v>67.375</v>
      </c>
      <c r="EJ136" s="50">
        <v>245.24999999999818</v>
      </c>
      <c r="EK136" s="50">
        <v>0</v>
      </c>
      <c r="EL136" s="50">
        <v>231.40000000000873</v>
      </c>
      <c r="EM136" s="408"/>
      <c r="EN136" s="50">
        <v>0</v>
      </c>
      <c r="EO136" s="50">
        <v>0</v>
      </c>
      <c r="EP136" s="50">
        <v>123.75000000000273</v>
      </c>
      <c r="EQ136" s="50">
        <v>72.800000000006548</v>
      </c>
      <c r="ER136" s="408"/>
      <c r="ES136" s="50">
        <v>494.07500000000437</v>
      </c>
      <c r="ET136" s="50">
        <v>837.05000000002292</v>
      </c>
      <c r="EU136" s="50">
        <v>1522.35</v>
      </c>
      <c r="EV136" s="50">
        <v>2502.6999999999971</v>
      </c>
      <c r="EW136" s="408"/>
      <c r="EX136" s="443">
        <v>0.32500000000004547</v>
      </c>
      <c r="EY136" s="443">
        <v>175.50000000000182</v>
      </c>
      <c r="EZ136" s="443">
        <v>179.77500000000055</v>
      </c>
      <c r="FA136" s="50">
        <v>234.50000000000364</v>
      </c>
      <c r="FB136" s="408"/>
      <c r="FC136" s="50">
        <v>0</v>
      </c>
      <c r="FD136" s="50">
        <v>0</v>
      </c>
      <c r="FE136" s="50">
        <v>352.83749999999509</v>
      </c>
      <c r="FF136" s="50">
        <v>237.5</v>
      </c>
      <c r="FG136" s="408"/>
      <c r="FH136" s="50">
        <v>0</v>
      </c>
      <c r="FI136" s="50">
        <v>0</v>
      </c>
      <c r="FJ136" s="50">
        <v>352.04999999999836</v>
      </c>
      <c r="FK136" s="50">
        <v>256.65000000000146</v>
      </c>
      <c r="FL136" s="408"/>
      <c r="FM136" s="443">
        <v>46.124999999999886</v>
      </c>
      <c r="FN136" s="443">
        <v>237.14999999999782</v>
      </c>
      <c r="FO136" s="443">
        <v>260.92499999999836</v>
      </c>
      <c r="FP136" s="50">
        <v>430.6</v>
      </c>
      <c r="FQ136" s="408"/>
      <c r="FR136" s="50">
        <v>0</v>
      </c>
      <c r="FS136" s="50">
        <v>0</v>
      </c>
      <c r="FT136" s="50">
        <v>0</v>
      </c>
      <c r="FU136" s="50">
        <v>67.299999999991996</v>
      </c>
      <c r="FV136" s="408"/>
      <c r="FW136" s="474">
        <v>193.70000000000073</v>
      </c>
      <c r="FX136" s="474">
        <v>505.84999999999854</v>
      </c>
      <c r="FY136" s="474">
        <v>794.54999999999018</v>
      </c>
      <c r="FZ136" s="50">
        <v>1163.799999999957</v>
      </c>
      <c r="GA136" s="408"/>
      <c r="GB136" s="50">
        <v>77.125000000000909</v>
      </c>
      <c r="GC136" s="50">
        <v>191.74999999999636</v>
      </c>
      <c r="GD136" s="50">
        <v>204.37500000000546</v>
      </c>
      <c r="GE136" s="50">
        <v>339</v>
      </c>
      <c r="GF136" s="408"/>
      <c r="GG136" s="50">
        <v>0</v>
      </c>
      <c r="GH136" s="50">
        <v>840.62500000000546</v>
      </c>
      <c r="GI136" s="50">
        <v>0</v>
      </c>
      <c r="GJ136" s="50">
        <v>0</v>
      </c>
      <c r="GK136" s="408"/>
      <c r="GT136" s="401"/>
      <c r="GU136" s="37"/>
      <c r="HC136" s="21"/>
      <c r="HD136" s="37"/>
      <c r="HL136" s="21"/>
      <c r="HM136" s="37"/>
      <c r="HU136" s="21"/>
      <c r="HV136" s="37"/>
      <c r="ID136" s="21"/>
      <c r="IE136" s="37"/>
      <c r="IM136" s="21"/>
      <c r="IN136" s="37"/>
      <c r="IV136" s="21"/>
      <c r="IW136" s="37"/>
      <c r="JE136" s="21"/>
      <c r="JF136" s="37"/>
      <c r="JN136" s="21"/>
      <c r="JO136" s="37"/>
      <c r="JW136" s="21"/>
      <c r="JX136" s="37"/>
      <c r="KF136" s="21"/>
      <c r="KG136" s="37"/>
      <c r="KO136" s="21"/>
      <c r="KP136" s="37"/>
      <c r="LP136" s="21"/>
      <c r="LQ136" s="37"/>
      <c r="LY136" s="21"/>
      <c r="LZ136" s="37"/>
      <c r="MH136" s="21"/>
      <c r="MI136" s="37"/>
      <c r="MQ136" s="21"/>
      <c r="MR136" s="37"/>
      <c r="MZ136" s="21"/>
      <c r="NA136" s="37"/>
      <c r="NI136" s="21"/>
      <c r="NJ136" s="37"/>
      <c r="NK136" s="21"/>
      <c r="NL136" s="37"/>
      <c r="NM136" s="21"/>
      <c r="NN136" s="21"/>
      <c r="NO136" s="21"/>
      <c r="NP136" s="37"/>
      <c r="NQ136" s="37"/>
    </row>
    <row r="137" spans="1:381" ht="18">
      <c r="A137" s="41" t="s">
        <v>691</v>
      </c>
      <c r="B137" s="46">
        <f>SUM(D137:ZZ137)</f>
        <v>52527.100000000064</v>
      </c>
      <c r="C137" s="42"/>
      <c r="D137" s="50">
        <v>0</v>
      </c>
      <c r="E137" s="50">
        <v>0</v>
      </c>
      <c r="F137" s="50">
        <v>86.699999999999989</v>
      </c>
      <c r="G137" s="50">
        <v>0</v>
      </c>
      <c r="H137" s="408"/>
      <c r="I137" s="50">
        <v>49.875</v>
      </c>
      <c r="J137" s="50">
        <v>0</v>
      </c>
      <c r="K137" s="50">
        <v>0</v>
      </c>
      <c r="L137" s="50">
        <v>152.5</v>
      </c>
      <c r="M137" s="408"/>
      <c r="N137" s="50">
        <v>151.27499999999998</v>
      </c>
      <c r="O137" s="50">
        <v>402.3</v>
      </c>
      <c r="P137" s="50">
        <v>400.19999999999993</v>
      </c>
      <c r="Q137" s="50">
        <v>293.80000000000041</v>
      </c>
      <c r="R137" s="408"/>
      <c r="S137" s="396">
        <v>10.5</v>
      </c>
      <c r="T137" s="50">
        <v>88.799999999999841</v>
      </c>
      <c r="U137" s="438">
        <v>215.62499999999966</v>
      </c>
      <c r="V137" s="50">
        <v>271.50000000000045</v>
      </c>
      <c r="W137" s="408"/>
      <c r="X137" s="50">
        <v>107.54999999999984</v>
      </c>
      <c r="Y137" s="50">
        <v>231.29999999999984</v>
      </c>
      <c r="Z137" s="50">
        <v>281.25</v>
      </c>
      <c r="AA137" s="50">
        <v>203.40000000000123</v>
      </c>
      <c r="AB137" s="408"/>
      <c r="AC137" s="50">
        <v>150.74999999999977</v>
      </c>
      <c r="AD137" s="50">
        <v>187.79999999999973</v>
      </c>
      <c r="AE137" s="50">
        <v>607.94999999999959</v>
      </c>
      <c r="AF137" s="50">
        <v>784.20000000000027</v>
      </c>
      <c r="AG137" s="408"/>
      <c r="AH137" s="50">
        <v>64.175000000000182</v>
      </c>
      <c r="AI137" s="50">
        <v>518.15000000000009</v>
      </c>
      <c r="AJ137" s="50">
        <v>632.55000000000075</v>
      </c>
      <c r="AK137" s="50">
        <v>845.89999999999964</v>
      </c>
      <c r="AL137" s="408"/>
      <c r="AM137" s="396">
        <v>52.799999999999841</v>
      </c>
      <c r="AN137" s="396">
        <v>215.50000000000023</v>
      </c>
      <c r="AO137" s="396">
        <v>305.625</v>
      </c>
      <c r="AP137" s="50">
        <v>584.29999999999973</v>
      </c>
      <c r="AQ137" s="408"/>
      <c r="AR137" s="50">
        <v>3.9000000000005457</v>
      </c>
      <c r="AS137" s="50">
        <v>78.000000000000227</v>
      </c>
      <c r="AT137" s="50">
        <v>338.99999999999932</v>
      </c>
      <c r="AU137" s="50">
        <v>222</v>
      </c>
      <c r="AV137" s="408"/>
      <c r="AW137" s="50">
        <v>0</v>
      </c>
      <c r="AX137" s="50">
        <v>280.10000000000036</v>
      </c>
      <c r="AY137" s="50">
        <v>431.99999999999932</v>
      </c>
      <c r="AZ137" s="50">
        <v>939.70000000000073</v>
      </c>
      <c r="BA137" s="408"/>
      <c r="BB137" s="50">
        <v>0</v>
      </c>
      <c r="BC137" s="50">
        <v>103.35000000000014</v>
      </c>
      <c r="BD137" s="50">
        <v>214.42499999999973</v>
      </c>
      <c r="BE137" s="50">
        <v>443.09999999999997</v>
      </c>
      <c r="BF137" s="408"/>
      <c r="BG137" s="50">
        <v>65.625000000000909</v>
      </c>
      <c r="BH137" s="50">
        <v>98.7000000000005</v>
      </c>
      <c r="BI137" s="50">
        <v>194.84999999999877</v>
      </c>
      <c r="BJ137" s="50">
        <v>270.5</v>
      </c>
      <c r="BK137" s="408"/>
      <c r="BL137" s="50">
        <v>0</v>
      </c>
      <c r="BM137" s="50">
        <v>75.699999999999818</v>
      </c>
      <c r="BN137" s="50">
        <v>164.47499999999945</v>
      </c>
      <c r="BO137" s="50">
        <v>316.79999999999995</v>
      </c>
      <c r="BP137" s="408"/>
      <c r="BQ137" s="50">
        <v>77.475000000000819</v>
      </c>
      <c r="BR137" s="50">
        <v>125</v>
      </c>
      <c r="BS137" s="50">
        <v>196.57499999999959</v>
      </c>
      <c r="BT137" s="50">
        <v>630.00000000000182</v>
      </c>
      <c r="BU137" s="408"/>
      <c r="BV137" s="50">
        <v>0</v>
      </c>
      <c r="BW137" s="50">
        <v>468.47499999999945</v>
      </c>
      <c r="BX137" s="50">
        <v>351.97499999999945</v>
      </c>
      <c r="BY137" s="50">
        <v>543.20000000000164</v>
      </c>
      <c r="BZ137" s="408"/>
      <c r="CA137" s="50">
        <v>0</v>
      </c>
      <c r="CB137" s="50">
        <v>145.45000000000073</v>
      </c>
      <c r="CC137" s="50">
        <v>275.84999999999945</v>
      </c>
      <c r="CD137" s="50">
        <v>495.90000000000055</v>
      </c>
      <c r="CE137" s="408"/>
      <c r="CF137" s="50">
        <v>0</v>
      </c>
      <c r="CG137" s="50">
        <v>127.44999999999891</v>
      </c>
      <c r="CH137" s="50">
        <v>85.725000000000136</v>
      </c>
      <c r="CI137" s="50">
        <v>398.100000000004</v>
      </c>
      <c r="CJ137" s="408"/>
      <c r="CK137" s="50">
        <v>92.650000000001</v>
      </c>
      <c r="CL137" s="50">
        <v>152.34999999999945</v>
      </c>
      <c r="CM137" s="50">
        <v>40.049999999999045</v>
      </c>
      <c r="CN137" s="50">
        <v>302</v>
      </c>
      <c r="CO137" s="408"/>
      <c r="CP137" s="443">
        <v>155.025000000001</v>
      </c>
      <c r="CQ137" s="443">
        <v>201.59999999999945</v>
      </c>
      <c r="CR137" s="443">
        <v>257.10000000000218</v>
      </c>
      <c r="CS137" s="50">
        <v>476.69999999999891</v>
      </c>
      <c r="CT137" s="408"/>
      <c r="CU137" s="50">
        <v>0</v>
      </c>
      <c r="CV137" s="50">
        <v>231.19999999999936</v>
      </c>
      <c r="CW137" s="50">
        <v>375.75000000000136</v>
      </c>
      <c r="CX137" s="50">
        <v>322</v>
      </c>
      <c r="CY137" s="408"/>
      <c r="CZ137" s="50">
        <v>0</v>
      </c>
      <c r="DA137" s="50">
        <v>0</v>
      </c>
      <c r="DB137" s="50">
        <v>157.50000000000136</v>
      </c>
      <c r="DC137" s="50">
        <v>39</v>
      </c>
      <c r="DD137" s="408"/>
      <c r="DE137" s="443">
        <v>359.42500000000018</v>
      </c>
      <c r="DF137" s="443">
        <v>1005.5999999999976</v>
      </c>
      <c r="DG137" s="443">
        <v>2170.6500000000005</v>
      </c>
      <c r="DH137" s="50">
        <v>1966.2999999999993</v>
      </c>
      <c r="DI137" s="408"/>
      <c r="DJ137" s="443">
        <v>127.50000000000068</v>
      </c>
      <c r="DK137" s="443">
        <v>219.19999999999891</v>
      </c>
      <c r="DL137" s="443">
        <v>629.99999999999727</v>
      </c>
      <c r="DM137" s="50">
        <v>790.80000000000109</v>
      </c>
      <c r="DN137" s="408"/>
      <c r="DO137" s="50">
        <v>0</v>
      </c>
      <c r="DP137" s="50">
        <v>144.34999999999854</v>
      </c>
      <c r="DQ137" s="50">
        <v>234.82499999999891</v>
      </c>
      <c r="DR137" s="50">
        <v>699.80000000000291</v>
      </c>
      <c r="DS137" s="408"/>
      <c r="DT137" s="50">
        <v>760.57500000000027</v>
      </c>
      <c r="DU137" s="50">
        <v>1088.7999999999729</v>
      </c>
      <c r="DV137" s="50">
        <v>2253.3000000000134</v>
      </c>
      <c r="DW137" s="50">
        <v>3813.5500000000065</v>
      </c>
      <c r="DX137" s="408"/>
      <c r="DY137" s="50">
        <v>0</v>
      </c>
      <c r="DZ137" s="443">
        <v>88.699999999998909</v>
      </c>
      <c r="EA137" s="443">
        <v>226.12500000000273</v>
      </c>
      <c r="EB137" s="50">
        <v>322.10000000000582</v>
      </c>
      <c r="EC137" s="408"/>
      <c r="ED137" s="50">
        <v>101.30000000000018</v>
      </c>
      <c r="EE137" s="50">
        <v>105.45000000000255</v>
      </c>
      <c r="EF137" s="50">
        <v>340.20000000000437</v>
      </c>
      <c r="EG137" s="50">
        <v>58.80000000000291</v>
      </c>
      <c r="EH137" s="408"/>
      <c r="EI137" s="50">
        <v>80.025000000001</v>
      </c>
      <c r="EJ137" s="50">
        <v>78.600000000002183</v>
      </c>
      <c r="EK137" s="50">
        <v>0</v>
      </c>
      <c r="EL137" s="50">
        <v>343.200000000008</v>
      </c>
      <c r="EM137" s="408"/>
      <c r="EN137" s="50">
        <v>0</v>
      </c>
      <c r="EO137" s="50">
        <v>0</v>
      </c>
      <c r="EP137" s="50">
        <v>259.80000000000655</v>
      </c>
      <c r="EQ137" s="50">
        <v>349.00000000000728</v>
      </c>
      <c r="ER137" s="408"/>
      <c r="ES137" s="50">
        <v>544.79999999998881</v>
      </c>
      <c r="ET137" s="50">
        <v>1626.7250000000295</v>
      </c>
      <c r="EU137" s="50">
        <v>2861.0999999999995</v>
      </c>
      <c r="EV137" s="50">
        <v>3332.1000000000095</v>
      </c>
      <c r="EW137" s="408"/>
      <c r="EX137" s="443">
        <v>37.750000000000455</v>
      </c>
      <c r="EY137" s="443">
        <v>124.55000000000199</v>
      </c>
      <c r="EZ137" s="443">
        <v>172.12500000000546</v>
      </c>
      <c r="FA137" s="50">
        <v>107.80000000000655</v>
      </c>
      <c r="FB137" s="408"/>
      <c r="FC137" s="50">
        <v>0</v>
      </c>
      <c r="FD137" s="50">
        <v>0</v>
      </c>
      <c r="FE137" s="50">
        <v>90.675000000009277</v>
      </c>
      <c r="FF137" s="50">
        <v>259.5</v>
      </c>
      <c r="FG137" s="408"/>
      <c r="FH137" s="50">
        <v>0</v>
      </c>
      <c r="FI137" s="50">
        <v>0</v>
      </c>
      <c r="FJ137" s="50">
        <v>327.75000000000819</v>
      </c>
      <c r="FK137" s="50">
        <v>60.750000000010914</v>
      </c>
      <c r="FL137" s="408"/>
      <c r="FM137" s="443">
        <v>69.975000000000364</v>
      </c>
      <c r="FN137" s="443">
        <v>216.87500000000182</v>
      </c>
      <c r="FO137" s="443">
        <v>349.42500000000928</v>
      </c>
      <c r="FP137" s="50">
        <v>558.5</v>
      </c>
      <c r="FQ137" s="408"/>
      <c r="FR137" s="50">
        <v>0</v>
      </c>
      <c r="FS137" s="50">
        <v>0</v>
      </c>
      <c r="FT137" s="50">
        <v>0</v>
      </c>
      <c r="FU137" s="50">
        <v>176.30000000001382</v>
      </c>
      <c r="FV137" s="408"/>
      <c r="FW137" s="474">
        <v>236.62500000000091</v>
      </c>
      <c r="FX137" s="474">
        <v>479.100000000004</v>
      </c>
      <c r="FY137" s="474">
        <v>748.65000000001692</v>
      </c>
      <c r="FZ137" s="50">
        <v>1202.4999999998981</v>
      </c>
      <c r="GA137" s="408"/>
      <c r="GB137" s="50">
        <v>94.125</v>
      </c>
      <c r="GC137" s="50">
        <v>158.50000000000364</v>
      </c>
      <c r="GD137" s="50">
        <v>251.24999999999727</v>
      </c>
      <c r="GE137" s="50">
        <v>390</v>
      </c>
      <c r="GF137" s="408"/>
      <c r="GG137" s="50">
        <v>0</v>
      </c>
      <c r="GH137" s="50">
        <v>569.07499999999709</v>
      </c>
      <c r="GI137" s="50">
        <v>0</v>
      </c>
      <c r="GJ137" s="50">
        <v>0</v>
      </c>
      <c r="GK137" s="408"/>
      <c r="GU137" s="9"/>
      <c r="HD137" s="9"/>
      <c r="HM137" s="9"/>
      <c r="HV137" s="9"/>
      <c r="IE137" s="9"/>
      <c r="IN137" s="9"/>
      <c r="IW137" s="9"/>
      <c r="JF137" s="9"/>
      <c r="JO137" s="9"/>
      <c r="JX137" s="9"/>
      <c r="KG137" s="9"/>
      <c r="KP137" s="9"/>
      <c r="LQ137" s="9"/>
      <c r="LZ137" s="9"/>
      <c r="MI137" s="9"/>
      <c r="MR137" s="9"/>
      <c r="NA137" s="9"/>
      <c r="NJ137" s="9"/>
      <c r="NL137" s="9"/>
      <c r="NN137" s="9"/>
      <c r="NP137" s="9"/>
    </row>
    <row r="138" spans="1:381" ht="18">
      <c r="A138" s="41" t="s">
        <v>701</v>
      </c>
      <c r="B138" s="46">
        <f>SUM(D138:ZZ138)</f>
        <v>3743.5749999999894</v>
      </c>
      <c r="C138" s="42"/>
      <c r="D138" s="50">
        <v>0</v>
      </c>
      <c r="E138" s="50">
        <v>0</v>
      </c>
      <c r="F138" s="50">
        <v>0</v>
      </c>
      <c r="G138" s="50">
        <v>0</v>
      </c>
      <c r="H138" s="408"/>
      <c r="I138" s="50">
        <v>50.624999999999943</v>
      </c>
      <c r="J138" s="50">
        <v>0</v>
      </c>
      <c r="K138" s="50">
        <v>0</v>
      </c>
      <c r="L138" s="50">
        <v>0</v>
      </c>
      <c r="M138" s="408"/>
      <c r="N138" s="50">
        <v>61.249999999999943</v>
      </c>
      <c r="O138" s="50">
        <v>0</v>
      </c>
      <c r="P138" s="50">
        <v>0</v>
      </c>
      <c r="Q138" s="50">
        <v>0</v>
      </c>
      <c r="R138" s="408"/>
      <c r="S138" s="396">
        <v>93.25</v>
      </c>
      <c r="T138" s="50">
        <v>0</v>
      </c>
      <c r="U138" s="438">
        <v>0</v>
      </c>
      <c r="V138" s="50">
        <v>0</v>
      </c>
      <c r="W138" s="408"/>
      <c r="X138" s="50">
        <v>51.299999999999955</v>
      </c>
      <c r="Y138" s="50">
        <v>0</v>
      </c>
      <c r="Z138" s="50">
        <v>0</v>
      </c>
      <c r="AA138" s="50">
        <v>0</v>
      </c>
      <c r="AB138" s="408"/>
      <c r="AC138" s="50">
        <v>84.975000000000023</v>
      </c>
      <c r="AD138" s="50">
        <v>0</v>
      </c>
      <c r="AE138" s="50">
        <v>0</v>
      </c>
      <c r="AF138" s="50">
        <v>0</v>
      </c>
      <c r="AG138" s="408"/>
      <c r="AH138" s="50">
        <v>84.774999999999849</v>
      </c>
      <c r="AI138" s="50">
        <v>0</v>
      </c>
      <c r="AJ138" s="50">
        <v>0</v>
      </c>
      <c r="AK138" s="50">
        <v>0</v>
      </c>
      <c r="AL138" s="408"/>
      <c r="AM138" s="396">
        <v>96.775000000000091</v>
      </c>
      <c r="AN138" s="396">
        <v>0</v>
      </c>
      <c r="AO138" s="396">
        <v>0</v>
      </c>
      <c r="AP138" s="50">
        <v>0</v>
      </c>
      <c r="AQ138" s="408"/>
      <c r="AR138" s="50">
        <v>39.825000000000273</v>
      </c>
      <c r="AS138" s="50">
        <v>0</v>
      </c>
      <c r="AT138" s="50">
        <v>0</v>
      </c>
      <c r="AU138" s="50">
        <v>0</v>
      </c>
      <c r="AV138" s="408"/>
      <c r="AW138" s="50">
        <v>0</v>
      </c>
      <c r="AX138" s="50">
        <v>0</v>
      </c>
      <c r="AY138" s="50">
        <v>0</v>
      </c>
      <c r="AZ138" s="50">
        <v>0</v>
      </c>
      <c r="BA138" s="408"/>
      <c r="BB138" s="50">
        <v>0</v>
      </c>
      <c r="BC138" s="50">
        <v>0</v>
      </c>
      <c r="BD138" s="50">
        <v>0</v>
      </c>
      <c r="BE138" s="50">
        <v>0</v>
      </c>
      <c r="BF138" s="408"/>
      <c r="BG138" s="50">
        <v>112.77500000000009</v>
      </c>
      <c r="BH138" s="50">
        <v>0</v>
      </c>
      <c r="BI138" s="50">
        <v>0</v>
      </c>
      <c r="BJ138" s="50">
        <v>0</v>
      </c>
      <c r="BK138" s="408"/>
      <c r="BL138" s="50">
        <v>0</v>
      </c>
      <c r="BM138" s="50">
        <v>0</v>
      </c>
      <c r="BN138" s="50">
        <v>0</v>
      </c>
      <c r="BO138" s="50">
        <v>0</v>
      </c>
      <c r="BP138" s="408"/>
      <c r="BQ138" s="50">
        <v>110.94999999999982</v>
      </c>
      <c r="BR138" s="50">
        <v>0</v>
      </c>
      <c r="BS138" s="50">
        <v>0</v>
      </c>
      <c r="BT138" s="50">
        <v>0</v>
      </c>
      <c r="BU138" s="408"/>
      <c r="BV138" s="50">
        <v>0</v>
      </c>
      <c r="BW138" s="50">
        <v>0</v>
      </c>
      <c r="BX138" s="50">
        <v>0</v>
      </c>
      <c r="BY138" s="50">
        <v>0</v>
      </c>
      <c r="BZ138" s="408"/>
      <c r="CA138" s="50">
        <v>0</v>
      </c>
      <c r="CB138" s="50">
        <v>0</v>
      </c>
      <c r="CC138" s="50">
        <v>0</v>
      </c>
      <c r="CD138" s="50">
        <v>0</v>
      </c>
      <c r="CE138" s="408"/>
      <c r="CF138" s="50">
        <v>0</v>
      </c>
      <c r="CG138" s="50">
        <v>0</v>
      </c>
      <c r="CH138" s="50">
        <v>0</v>
      </c>
      <c r="CI138" s="50">
        <v>0</v>
      </c>
      <c r="CJ138" s="408"/>
      <c r="CK138" s="50">
        <v>44.174999999999272</v>
      </c>
      <c r="CL138" s="50">
        <v>0</v>
      </c>
      <c r="CM138" s="50">
        <v>0</v>
      </c>
      <c r="CN138" s="50">
        <v>0</v>
      </c>
      <c r="CO138" s="408"/>
      <c r="CP138" s="443">
        <v>127.64999999999964</v>
      </c>
      <c r="CQ138" s="443">
        <v>0</v>
      </c>
      <c r="CR138" s="443">
        <v>0</v>
      </c>
      <c r="CS138" s="50">
        <v>0</v>
      </c>
      <c r="CT138" s="408"/>
      <c r="CU138" s="50">
        <v>0</v>
      </c>
      <c r="CV138" s="50">
        <v>0</v>
      </c>
      <c r="CW138" s="50">
        <v>0</v>
      </c>
      <c r="CX138" s="50">
        <v>0</v>
      </c>
      <c r="CY138" s="408"/>
      <c r="CZ138" s="50">
        <v>0</v>
      </c>
      <c r="DA138" s="50">
        <v>0</v>
      </c>
      <c r="DB138" s="50">
        <v>0</v>
      </c>
      <c r="DC138" s="50">
        <v>0</v>
      </c>
      <c r="DD138" s="408"/>
      <c r="DE138" s="443">
        <v>318.05000000000018</v>
      </c>
      <c r="DF138" s="443">
        <v>0</v>
      </c>
      <c r="DG138" s="443">
        <v>0</v>
      </c>
      <c r="DH138" s="50">
        <v>0</v>
      </c>
      <c r="DI138" s="408"/>
      <c r="DJ138" s="443">
        <v>255.12499999999955</v>
      </c>
      <c r="DK138" s="443">
        <v>0</v>
      </c>
      <c r="DL138" s="443">
        <v>0</v>
      </c>
      <c r="DM138" s="50">
        <v>0</v>
      </c>
      <c r="DN138" s="408"/>
      <c r="DO138" s="50">
        <v>0</v>
      </c>
      <c r="DP138" s="50">
        <v>0</v>
      </c>
      <c r="DQ138" s="50">
        <v>0</v>
      </c>
      <c r="DR138" s="50">
        <v>0</v>
      </c>
      <c r="DS138" s="408"/>
      <c r="DT138" s="50">
        <v>975.22499999999923</v>
      </c>
      <c r="DU138" s="50">
        <v>0</v>
      </c>
      <c r="DV138" s="50">
        <v>0</v>
      </c>
      <c r="DW138" s="50">
        <v>0</v>
      </c>
      <c r="DX138" s="408"/>
      <c r="DY138" s="50">
        <v>0</v>
      </c>
      <c r="DZ138" s="443">
        <v>0</v>
      </c>
      <c r="EA138" s="443">
        <v>0</v>
      </c>
      <c r="EB138" s="50">
        <v>0</v>
      </c>
      <c r="EC138" s="408"/>
      <c r="ED138" s="50">
        <v>77.224999999999682</v>
      </c>
      <c r="EE138" s="50">
        <v>0</v>
      </c>
      <c r="EF138" s="50">
        <v>0</v>
      </c>
      <c r="EG138" s="50">
        <v>0</v>
      </c>
      <c r="EH138" s="408"/>
      <c r="EI138" s="50">
        <v>105.52499999999964</v>
      </c>
      <c r="EJ138" s="50">
        <v>0</v>
      </c>
      <c r="EK138" s="50">
        <v>0</v>
      </c>
      <c r="EL138" s="50">
        <v>0</v>
      </c>
      <c r="EM138" s="408"/>
      <c r="EN138" s="50">
        <v>0</v>
      </c>
      <c r="EO138" s="50">
        <v>0</v>
      </c>
      <c r="EP138" s="50">
        <v>0</v>
      </c>
      <c r="EQ138" s="50">
        <v>0</v>
      </c>
      <c r="ER138" s="408"/>
      <c r="ES138" s="50">
        <v>704.77499999999509</v>
      </c>
      <c r="ET138" s="50">
        <v>0</v>
      </c>
      <c r="EU138" s="50">
        <v>0</v>
      </c>
      <c r="EV138" s="50">
        <v>0</v>
      </c>
      <c r="EW138" s="408"/>
      <c r="EX138" s="443">
        <v>16.874999999999318</v>
      </c>
      <c r="EY138" s="443">
        <v>0</v>
      </c>
      <c r="EZ138" s="443">
        <v>0</v>
      </c>
      <c r="FA138" s="50">
        <v>0</v>
      </c>
      <c r="FB138" s="408"/>
      <c r="FC138" s="50">
        <v>0</v>
      </c>
      <c r="FD138" s="50">
        <v>0</v>
      </c>
      <c r="FE138" s="50">
        <v>0</v>
      </c>
      <c r="FF138" s="50">
        <v>0</v>
      </c>
      <c r="FG138" s="408"/>
      <c r="FH138" s="50">
        <v>0</v>
      </c>
      <c r="FI138" s="50">
        <v>0</v>
      </c>
      <c r="FJ138" s="50">
        <v>0</v>
      </c>
      <c r="FK138" s="50">
        <v>0</v>
      </c>
      <c r="FL138" s="408"/>
      <c r="FM138" s="443">
        <v>25.424999999999727</v>
      </c>
      <c r="FN138" s="443">
        <v>0</v>
      </c>
      <c r="FO138" s="443">
        <v>0</v>
      </c>
      <c r="FP138" s="50">
        <v>0</v>
      </c>
      <c r="FQ138" s="408"/>
      <c r="FR138" s="50">
        <v>0</v>
      </c>
      <c r="FS138" s="50">
        <v>0</v>
      </c>
      <c r="FT138" s="50">
        <v>0</v>
      </c>
      <c r="FU138" s="50">
        <v>0</v>
      </c>
      <c r="FV138" s="408"/>
      <c r="FW138" s="474">
        <v>244.89999999999873</v>
      </c>
      <c r="FX138" s="474">
        <v>0</v>
      </c>
      <c r="FY138" s="474">
        <v>0</v>
      </c>
      <c r="FZ138" s="50">
        <v>0</v>
      </c>
      <c r="GA138" s="408"/>
      <c r="GB138" s="50">
        <v>62.125</v>
      </c>
      <c r="GC138" s="50">
        <v>0</v>
      </c>
      <c r="GD138" s="50">
        <v>0</v>
      </c>
      <c r="GE138" s="50">
        <v>0</v>
      </c>
      <c r="GF138" s="408"/>
      <c r="GG138" s="50">
        <v>0</v>
      </c>
      <c r="GH138" s="50">
        <v>0</v>
      </c>
      <c r="GI138" s="50">
        <v>0</v>
      </c>
      <c r="GJ138" s="50">
        <v>0</v>
      </c>
      <c r="GK138" s="408"/>
      <c r="GL138" s="467"/>
      <c r="GN138" s="39"/>
      <c r="GO138" s="37"/>
      <c r="GT138" s="18"/>
      <c r="GU138" s="9"/>
      <c r="HC138" s="18"/>
      <c r="HD138" s="9"/>
      <c r="HM138" s="9"/>
      <c r="HV138" s="9"/>
      <c r="IE138" s="9"/>
      <c r="IN138" s="9"/>
      <c r="IW138" s="9"/>
      <c r="JF138" s="9"/>
      <c r="JO138" s="9"/>
      <c r="JX138" s="9"/>
      <c r="KG138" s="9"/>
      <c r="KP138" s="9"/>
      <c r="LQ138" s="9"/>
      <c r="LZ138" s="9"/>
      <c r="MI138" s="9"/>
      <c r="MR138" s="9"/>
      <c r="NA138" s="9"/>
      <c r="NJ138" s="9"/>
      <c r="NL138" s="9"/>
      <c r="NN138" s="9"/>
      <c r="NP138" s="9"/>
    </row>
    <row r="139" spans="1:381" ht="18">
      <c r="A139" s="41" t="s">
        <v>19</v>
      </c>
      <c r="B139" s="46">
        <f>SUM(D139:ZZ139)</f>
        <v>13688.574999999937</v>
      </c>
      <c r="C139" s="42"/>
      <c r="D139" s="50">
        <v>0</v>
      </c>
      <c r="E139" s="50">
        <v>0</v>
      </c>
      <c r="F139" s="50">
        <v>0</v>
      </c>
      <c r="G139" s="50">
        <v>0</v>
      </c>
      <c r="H139" s="408"/>
      <c r="I139" s="50">
        <v>76.249999999999972</v>
      </c>
      <c r="J139" s="50">
        <v>0</v>
      </c>
      <c r="K139" s="50">
        <v>0</v>
      </c>
      <c r="L139" s="50">
        <v>0</v>
      </c>
      <c r="M139" s="408"/>
      <c r="N139" s="50">
        <v>67.249999999999943</v>
      </c>
      <c r="O139" s="50">
        <v>391.05</v>
      </c>
      <c r="P139" s="50">
        <v>0</v>
      </c>
      <c r="Q139" s="50">
        <v>0</v>
      </c>
      <c r="R139" s="408"/>
      <c r="S139" s="396">
        <v>0</v>
      </c>
      <c r="T139" s="50">
        <v>66.150000000000091</v>
      </c>
      <c r="U139" s="438">
        <v>0</v>
      </c>
      <c r="V139" s="50">
        <v>0</v>
      </c>
      <c r="W139" s="408"/>
      <c r="X139" s="50">
        <v>24.425000000000068</v>
      </c>
      <c r="Y139" s="50">
        <v>333.40000000000009</v>
      </c>
      <c r="Z139" s="50">
        <v>0</v>
      </c>
      <c r="AA139" s="50">
        <v>0</v>
      </c>
      <c r="AB139" s="408"/>
      <c r="AC139" s="50">
        <v>78.900000000000091</v>
      </c>
      <c r="AD139" s="50">
        <v>299.29999999999973</v>
      </c>
      <c r="AE139" s="50">
        <v>0</v>
      </c>
      <c r="AF139" s="50">
        <v>0</v>
      </c>
      <c r="AG139" s="408"/>
      <c r="AH139" s="50">
        <v>160.65000000000009</v>
      </c>
      <c r="AI139" s="50">
        <v>490.39999999999964</v>
      </c>
      <c r="AJ139" s="50">
        <v>0</v>
      </c>
      <c r="AK139" s="50">
        <v>0</v>
      </c>
      <c r="AL139" s="408"/>
      <c r="AM139" s="396">
        <v>43.850000000000023</v>
      </c>
      <c r="AN139" s="396">
        <v>231.40000000000009</v>
      </c>
      <c r="AO139" s="396">
        <v>0</v>
      </c>
      <c r="AP139" s="50">
        <v>0</v>
      </c>
      <c r="AQ139" s="408"/>
      <c r="AR139" s="50">
        <v>31.875000000000909</v>
      </c>
      <c r="AS139" s="50">
        <v>146.5</v>
      </c>
      <c r="AT139" s="50">
        <v>0</v>
      </c>
      <c r="AU139" s="50">
        <v>0</v>
      </c>
      <c r="AV139" s="408"/>
      <c r="AW139" s="50">
        <v>0</v>
      </c>
      <c r="AX139" s="50">
        <v>248.59999999999945</v>
      </c>
      <c r="AY139" s="50">
        <v>0</v>
      </c>
      <c r="AZ139" s="50">
        <v>0</v>
      </c>
      <c r="BA139" s="408"/>
      <c r="BB139" s="50">
        <v>0</v>
      </c>
      <c r="BC139" s="50">
        <v>111.05000000000018</v>
      </c>
      <c r="BD139" s="50">
        <v>0</v>
      </c>
      <c r="BE139" s="50">
        <v>0</v>
      </c>
      <c r="BF139" s="408"/>
      <c r="BG139" s="50">
        <v>13.000000000000455</v>
      </c>
      <c r="BH139" s="50">
        <v>111</v>
      </c>
      <c r="BI139" s="50">
        <v>0</v>
      </c>
      <c r="BJ139" s="50">
        <v>0</v>
      </c>
      <c r="BK139" s="408"/>
      <c r="BL139" s="50">
        <v>0</v>
      </c>
      <c r="BM139" s="50">
        <v>93.399999999999181</v>
      </c>
      <c r="BN139" s="50">
        <v>0</v>
      </c>
      <c r="BO139" s="50">
        <v>0</v>
      </c>
      <c r="BP139" s="408"/>
      <c r="BQ139" s="50">
        <v>44.275000000000546</v>
      </c>
      <c r="BR139" s="50">
        <v>129.49999999999955</v>
      </c>
      <c r="BS139" s="50">
        <v>0</v>
      </c>
      <c r="BT139" s="50">
        <v>0</v>
      </c>
      <c r="BU139" s="408"/>
      <c r="BV139" s="50">
        <v>0</v>
      </c>
      <c r="BW139" s="50">
        <v>422.52499999999964</v>
      </c>
      <c r="BX139" s="50">
        <v>0</v>
      </c>
      <c r="BY139" s="50">
        <v>0</v>
      </c>
      <c r="BZ139" s="408"/>
      <c r="CA139" s="50">
        <v>0</v>
      </c>
      <c r="CB139" s="50">
        <v>94.499999999998181</v>
      </c>
      <c r="CC139" s="50">
        <v>0</v>
      </c>
      <c r="CD139" s="50">
        <v>0</v>
      </c>
      <c r="CE139" s="408"/>
      <c r="CF139" s="50">
        <v>0</v>
      </c>
      <c r="CG139" s="50">
        <v>208.15000000000055</v>
      </c>
      <c r="CH139" s="50">
        <v>0</v>
      </c>
      <c r="CI139" s="50">
        <v>0</v>
      </c>
      <c r="CJ139" s="408"/>
      <c r="CK139" s="50">
        <v>5.5000000000004547</v>
      </c>
      <c r="CL139" s="50">
        <v>260.55000000000064</v>
      </c>
      <c r="CM139" s="50">
        <v>0</v>
      </c>
      <c r="CN139" s="50">
        <v>0</v>
      </c>
      <c r="CO139" s="408"/>
      <c r="CP139" s="443">
        <v>106.77500000000009</v>
      </c>
      <c r="CQ139" s="443">
        <v>197.75000000000091</v>
      </c>
      <c r="CR139" s="443">
        <v>0</v>
      </c>
      <c r="CS139" s="50">
        <v>0</v>
      </c>
      <c r="CT139" s="408"/>
      <c r="CU139" s="50">
        <v>0</v>
      </c>
      <c r="CV139" s="50">
        <v>329.34999999999945</v>
      </c>
      <c r="CW139" s="50">
        <v>0</v>
      </c>
      <c r="CX139" s="50">
        <v>0</v>
      </c>
      <c r="CY139" s="408"/>
      <c r="CZ139" s="50">
        <v>0</v>
      </c>
      <c r="DA139" s="50">
        <v>0</v>
      </c>
      <c r="DB139" s="50">
        <v>0</v>
      </c>
      <c r="DC139" s="50">
        <v>0</v>
      </c>
      <c r="DD139" s="408"/>
      <c r="DE139" s="443">
        <v>639.55000000000018</v>
      </c>
      <c r="DF139" s="443">
        <v>838.84999999999945</v>
      </c>
      <c r="DG139" s="443">
        <v>0</v>
      </c>
      <c r="DH139" s="50">
        <v>0</v>
      </c>
      <c r="DI139" s="408"/>
      <c r="DJ139" s="443">
        <v>140.65000000000009</v>
      </c>
      <c r="DK139" s="443">
        <v>317.59999999999945</v>
      </c>
      <c r="DL139" s="443">
        <v>0</v>
      </c>
      <c r="DM139" s="50">
        <v>0</v>
      </c>
      <c r="DN139" s="408"/>
      <c r="DO139" s="50">
        <v>0</v>
      </c>
      <c r="DP139" s="50">
        <v>305.40000000000055</v>
      </c>
      <c r="DQ139" s="50">
        <v>0</v>
      </c>
      <c r="DR139" s="50">
        <v>0</v>
      </c>
      <c r="DS139" s="408"/>
      <c r="DT139" s="50">
        <v>717.97500000000014</v>
      </c>
      <c r="DU139" s="50">
        <v>1571.1999999999944</v>
      </c>
      <c r="DV139" s="50">
        <v>0</v>
      </c>
      <c r="DW139" s="50">
        <v>0</v>
      </c>
      <c r="DX139" s="408"/>
      <c r="DY139" s="50">
        <v>0</v>
      </c>
      <c r="DZ139" s="443">
        <v>72.100000000000364</v>
      </c>
      <c r="EA139" s="443">
        <v>0</v>
      </c>
      <c r="EB139" s="50">
        <v>0</v>
      </c>
      <c r="EC139" s="408"/>
      <c r="ED139" s="50">
        <v>143.59999999999991</v>
      </c>
      <c r="EE139" s="50">
        <v>132.05000000000109</v>
      </c>
      <c r="EF139" s="50">
        <v>0</v>
      </c>
      <c r="EG139" s="50">
        <v>0</v>
      </c>
      <c r="EH139" s="408"/>
      <c r="EI139" s="50">
        <v>52.475000000000364</v>
      </c>
      <c r="EJ139" s="50">
        <v>34.750000000001819</v>
      </c>
      <c r="EK139" s="50">
        <v>0</v>
      </c>
      <c r="EL139" s="50">
        <v>0</v>
      </c>
      <c r="EM139" s="408"/>
      <c r="EN139" s="50">
        <v>0</v>
      </c>
      <c r="EO139" s="50">
        <v>0</v>
      </c>
      <c r="EP139" s="50">
        <v>0</v>
      </c>
      <c r="EQ139" s="50">
        <v>0</v>
      </c>
      <c r="ER139" s="408"/>
      <c r="ES139" s="50">
        <v>786.62499999999227</v>
      </c>
      <c r="ET139" s="50">
        <v>1125.2749999999687</v>
      </c>
      <c r="EU139" s="50">
        <v>0</v>
      </c>
      <c r="EV139" s="50">
        <v>0</v>
      </c>
      <c r="EW139" s="408"/>
      <c r="EX139" s="443">
        <v>0</v>
      </c>
      <c r="EY139" s="443">
        <v>60.000000000001819</v>
      </c>
      <c r="EZ139" s="443">
        <v>0</v>
      </c>
      <c r="FA139" s="50">
        <v>0</v>
      </c>
      <c r="FB139" s="408"/>
      <c r="FC139" s="50">
        <v>0</v>
      </c>
      <c r="FD139" s="50">
        <v>0</v>
      </c>
      <c r="FE139" s="50">
        <v>0</v>
      </c>
      <c r="FF139" s="50">
        <v>0</v>
      </c>
      <c r="FG139" s="408"/>
      <c r="FH139" s="50">
        <v>0</v>
      </c>
      <c r="FI139" s="50">
        <v>0</v>
      </c>
      <c r="FJ139" s="50">
        <v>0</v>
      </c>
      <c r="FK139" s="50">
        <v>0</v>
      </c>
      <c r="FL139" s="408"/>
      <c r="FM139" s="443">
        <v>98.049999999999955</v>
      </c>
      <c r="FN139" s="443">
        <v>190.62499999999636</v>
      </c>
      <c r="FO139" s="443">
        <v>0</v>
      </c>
      <c r="FP139" s="50">
        <v>0</v>
      </c>
      <c r="FQ139" s="408"/>
      <c r="FR139" s="50">
        <v>0</v>
      </c>
      <c r="FS139" s="50">
        <v>0</v>
      </c>
      <c r="FT139" s="50">
        <v>0</v>
      </c>
      <c r="FU139" s="50">
        <v>0</v>
      </c>
      <c r="FV139" s="408"/>
      <c r="FW139" s="474">
        <v>230.17500000000064</v>
      </c>
      <c r="FX139" s="474">
        <v>513.89999999999054</v>
      </c>
      <c r="FY139" s="474">
        <v>0</v>
      </c>
      <c r="FZ139" s="50">
        <v>0</v>
      </c>
      <c r="GA139" s="408"/>
      <c r="GB139" s="50">
        <v>65.625</v>
      </c>
      <c r="GC139" s="50">
        <v>139.24999999999272</v>
      </c>
      <c r="GD139" s="50">
        <v>0</v>
      </c>
      <c r="GE139" s="50">
        <v>0</v>
      </c>
      <c r="GF139" s="408"/>
      <c r="GG139" s="50">
        <v>0</v>
      </c>
      <c r="GH139" s="50">
        <v>695.52499999999782</v>
      </c>
      <c r="GI139" s="50">
        <v>0</v>
      </c>
      <c r="GJ139" s="50">
        <v>0</v>
      </c>
      <c r="GK139" s="408"/>
      <c r="GL139" s="468"/>
      <c r="GN139" s="1"/>
      <c r="GO139" s="37"/>
      <c r="GU139" s="9"/>
      <c r="HD139" s="9"/>
      <c r="HM139" s="9"/>
      <c r="HV139" s="9"/>
      <c r="IE139" s="9"/>
      <c r="IN139" s="9"/>
      <c r="IW139" s="9"/>
      <c r="JF139" s="9"/>
      <c r="JO139" s="9"/>
      <c r="JX139" s="9"/>
      <c r="KG139" s="9"/>
      <c r="KP139" s="9"/>
      <c r="LQ139" s="9"/>
      <c r="LZ139" s="9"/>
      <c r="MI139" s="9"/>
      <c r="MR139" s="9"/>
      <c r="NA139" s="9"/>
      <c r="NJ139" s="9"/>
      <c r="NL139" s="9"/>
      <c r="NM139" s="21"/>
      <c r="NN139" s="9"/>
      <c r="NO139" s="21"/>
      <c r="NP139" s="9"/>
    </row>
    <row r="140" spans="1:381" ht="18">
      <c r="A140" s="40" t="s">
        <v>1547</v>
      </c>
      <c r="B140" s="46">
        <f>SUM(D140:ZZ140)</f>
        <v>3671.3999999999737</v>
      </c>
      <c r="C140" s="42"/>
      <c r="D140" s="50">
        <v>0</v>
      </c>
      <c r="E140" s="50">
        <v>0</v>
      </c>
      <c r="F140" s="50">
        <v>0</v>
      </c>
      <c r="G140" s="50">
        <v>0</v>
      </c>
      <c r="H140" s="408"/>
      <c r="I140" s="50">
        <v>66.375000000000014</v>
      </c>
      <c r="J140" s="50">
        <v>0</v>
      </c>
      <c r="K140" s="50">
        <v>0</v>
      </c>
      <c r="L140" s="50">
        <v>0</v>
      </c>
      <c r="M140" s="408"/>
      <c r="N140" s="50">
        <v>188.27500000000003</v>
      </c>
      <c r="O140" s="50">
        <v>0</v>
      </c>
      <c r="P140" s="50">
        <v>0</v>
      </c>
      <c r="Q140" s="50">
        <v>0</v>
      </c>
      <c r="R140" s="408"/>
      <c r="S140" s="396">
        <v>49.299999999999955</v>
      </c>
      <c r="T140" s="50">
        <v>0</v>
      </c>
      <c r="U140" s="438">
        <v>0</v>
      </c>
      <c r="V140" s="50">
        <v>0</v>
      </c>
      <c r="W140" s="408"/>
      <c r="X140" s="50">
        <v>77.674999999999955</v>
      </c>
      <c r="Y140" s="50">
        <v>0</v>
      </c>
      <c r="Z140" s="50">
        <v>0</v>
      </c>
      <c r="AA140" s="50">
        <v>0</v>
      </c>
      <c r="AB140" s="408"/>
      <c r="AC140" s="50">
        <v>90.925000000000068</v>
      </c>
      <c r="AD140" s="50">
        <v>0</v>
      </c>
      <c r="AE140" s="50">
        <v>0</v>
      </c>
      <c r="AF140" s="50">
        <v>0</v>
      </c>
      <c r="AG140" s="408"/>
      <c r="AH140" s="50">
        <v>91.424999999999969</v>
      </c>
      <c r="AI140" s="50">
        <v>0</v>
      </c>
      <c r="AJ140" s="50">
        <v>0</v>
      </c>
      <c r="AK140" s="50">
        <v>0</v>
      </c>
      <c r="AL140" s="408"/>
      <c r="AM140" s="396">
        <v>105.09999999999991</v>
      </c>
      <c r="AN140" s="396">
        <v>0</v>
      </c>
      <c r="AO140" s="396">
        <v>0</v>
      </c>
      <c r="AP140" s="50">
        <v>0</v>
      </c>
      <c r="AQ140" s="408"/>
      <c r="AR140" s="50">
        <v>53.424999999998363</v>
      </c>
      <c r="AS140" s="50">
        <v>0</v>
      </c>
      <c r="AT140" s="50">
        <v>0</v>
      </c>
      <c r="AU140" s="50">
        <v>0</v>
      </c>
      <c r="AV140" s="408"/>
      <c r="AW140" s="50">
        <v>0</v>
      </c>
      <c r="AX140" s="50">
        <v>0</v>
      </c>
      <c r="AY140" s="50">
        <v>0</v>
      </c>
      <c r="AZ140" s="50">
        <v>0</v>
      </c>
      <c r="BA140" s="408"/>
      <c r="BB140" s="50">
        <v>0</v>
      </c>
      <c r="BC140" s="50">
        <v>0</v>
      </c>
      <c r="BD140" s="50">
        <v>0</v>
      </c>
      <c r="BE140" s="50">
        <v>0</v>
      </c>
      <c r="BF140" s="408"/>
      <c r="BG140" s="50">
        <v>82.749999999998636</v>
      </c>
      <c r="BH140" s="50">
        <v>0</v>
      </c>
      <c r="BI140" s="50">
        <v>0</v>
      </c>
      <c r="BJ140" s="50">
        <v>0</v>
      </c>
      <c r="BK140" s="408"/>
      <c r="BL140" s="50">
        <v>0</v>
      </c>
      <c r="BM140" s="50">
        <v>0</v>
      </c>
      <c r="BN140" s="50">
        <v>0</v>
      </c>
      <c r="BO140" s="50">
        <v>0</v>
      </c>
      <c r="BP140" s="408"/>
      <c r="BQ140" s="50">
        <v>76.374999999998636</v>
      </c>
      <c r="BR140" s="50">
        <v>0</v>
      </c>
      <c r="BS140" s="50">
        <v>0</v>
      </c>
      <c r="BT140" s="50">
        <v>0</v>
      </c>
      <c r="BU140" s="408"/>
      <c r="BV140" s="50">
        <v>0</v>
      </c>
      <c r="BW140" s="50">
        <v>0</v>
      </c>
      <c r="BX140" s="50">
        <v>0</v>
      </c>
      <c r="BY140" s="50">
        <v>0</v>
      </c>
      <c r="BZ140" s="408"/>
      <c r="CA140" s="50">
        <v>0</v>
      </c>
      <c r="CB140" s="50">
        <v>0</v>
      </c>
      <c r="CC140" s="50">
        <v>0</v>
      </c>
      <c r="CD140" s="50">
        <v>0</v>
      </c>
      <c r="CE140" s="408"/>
      <c r="CF140" s="50">
        <v>0</v>
      </c>
      <c r="CG140" s="50">
        <v>0</v>
      </c>
      <c r="CH140" s="50">
        <v>0</v>
      </c>
      <c r="CI140" s="50">
        <v>0</v>
      </c>
      <c r="CJ140" s="408"/>
      <c r="CK140" s="50">
        <v>54.275000000000546</v>
      </c>
      <c r="CL140" s="50">
        <v>0</v>
      </c>
      <c r="CM140" s="50">
        <v>0</v>
      </c>
      <c r="CN140" s="50">
        <v>0</v>
      </c>
      <c r="CO140" s="408"/>
      <c r="CP140" s="443">
        <v>178.37499999999955</v>
      </c>
      <c r="CQ140" s="443">
        <v>0</v>
      </c>
      <c r="CR140" s="443">
        <v>0</v>
      </c>
      <c r="CS140" s="50">
        <v>0</v>
      </c>
      <c r="CT140" s="408"/>
      <c r="CU140" s="50">
        <v>0</v>
      </c>
      <c r="CV140" s="50">
        <v>0</v>
      </c>
      <c r="CW140" s="50">
        <v>0</v>
      </c>
      <c r="CX140" s="50">
        <v>0</v>
      </c>
      <c r="CY140" s="408"/>
      <c r="CZ140" s="50">
        <v>0</v>
      </c>
      <c r="DA140" s="50">
        <v>0</v>
      </c>
      <c r="DB140" s="50">
        <v>0</v>
      </c>
      <c r="DC140" s="50">
        <v>0</v>
      </c>
      <c r="DD140" s="408"/>
      <c r="DE140" s="443">
        <v>132.29999999999882</v>
      </c>
      <c r="DF140" s="443">
        <v>0</v>
      </c>
      <c r="DG140" s="443">
        <v>0</v>
      </c>
      <c r="DH140" s="50">
        <v>0</v>
      </c>
      <c r="DI140" s="408"/>
      <c r="DJ140" s="443">
        <v>214.70000000000005</v>
      </c>
      <c r="DK140" s="443">
        <v>0</v>
      </c>
      <c r="DL140" s="443">
        <v>0</v>
      </c>
      <c r="DM140" s="50">
        <v>0</v>
      </c>
      <c r="DN140" s="408"/>
      <c r="DO140" s="50">
        <v>0</v>
      </c>
      <c r="DP140" s="50">
        <v>0</v>
      </c>
      <c r="DQ140" s="50">
        <v>0</v>
      </c>
      <c r="DR140" s="50">
        <v>0</v>
      </c>
      <c r="DS140" s="408"/>
      <c r="DT140" s="50">
        <v>1056.5250000000005</v>
      </c>
      <c r="DU140" s="50">
        <v>0</v>
      </c>
      <c r="DV140" s="50">
        <v>0</v>
      </c>
      <c r="DW140" s="50">
        <v>0</v>
      </c>
      <c r="DX140" s="408"/>
      <c r="DY140" s="50">
        <v>0</v>
      </c>
      <c r="DZ140" s="443">
        <v>0</v>
      </c>
      <c r="EA140" s="443">
        <v>0</v>
      </c>
      <c r="EB140" s="50">
        <v>0</v>
      </c>
      <c r="EC140" s="408"/>
      <c r="ED140" s="50">
        <v>95.925000000000296</v>
      </c>
      <c r="EE140" s="50">
        <v>0</v>
      </c>
      <c r="EF140" s="50">
        <v>0</v>
      </c>
      <c r="EG140" s="50">
        <v>0</v>
      </c>
      <c r="EH140" s="408"/>
      <c r="EI140" s="50">
        <v>143.19999999999936</v>
      </c>
      <c r="EJ140" s="50">
        <v>0</v>
      </c>
      <c r="EK140" s="50">
        <v>0</v>
      </c>
      <c r="EL140" s="50">
        <v>0</v>
      </c>
      <c r="EM140" s="408"/>
      <c r="EN140" s="50">
        <v>0</v>
      </c>
      <c r="EO140" s="50">
        <v>0</v>
      </c>
      <c r="EP140" s="50">
        <v>0</v>
      </c>
      <c r="EQ140" s="50">
        <v>0</v>
      </c>
      <c r="ER140" s="408"/>
      <c r="ES140" s="50">
        <v>498.92499999998017</v>
      </c>
      <c r="ET140" s="50">
        <v>0</v>
      </c>
      <c r="EU140" s="50">
        <v>0</v>
      </c>
      <c r="EV140" s="50">
        <v>0</v>
      </c>
      <c r="EW140" s="408"/>
      <c r="EX140" s="443">
        <v>0</v>
      </c>
      <c r="EY140" s="443">
        <v>0</v>
      </c>
      <c r="EZ140" s="443">
        <v>0</v>
      </c>
      <c r="FA140" s="50">
        <v>0</v>
      </c>
      <c r="FB140" s="408"/>
      <c r="FC140" s="50">
        <v>0</v>
      </c>
      <c r="FD140" s="50">
        <v>0</v>
      </c>
      <c r="FE140" s="50">
        <v>0</v>
      </c>
      <c r="FF140" s="50">
        <v>0</v>
      </c>
      <c r="FG140" s="408"/>
      <c r="FH140" s="50">
        <v>0</v>
      </c>
      <c r="FI140" s="50">
        <v>0</v>
      </c>
      <c r="FJ140" s="50">
        <v>0</v>
      </c>
      <c r="FK140" s="50">
        <v>0</v>
      </c>
      <c r="FL140" s="408"/>
      <c r="FM140" s="443">
        <v>26.525000000000318</v>
      </c>
      <c r="FN140" s="443">
        <v>0</v>
      </c>
      <c r="FO140" s="443">
        <v>0</v>
      </c>
      <c r="FP140" s="50">
        <v>0</v>
      </c>
      <c r="FQ140" s="408"/>
      <c r="FR140" s="50">
        <v>0</v>
      </c>
      <c r="FS140" s="50">
        <v>0</v>
      </c>
      <c r="FT140" s="50">
        <v>0</v>
      </c>
      <c r="FU140" s="50">
        <v>0</v>
      </c>
      <c r="FV140" s="408"/>
      <c r="FW140" s="474">
        <v>310.40000000000191</v>
      </c>
      <c r="FX140" s="474">
        <v>0</v>
      </c>
      <c r="FY140" s="474">
        <v>0</v>
      </c>
      <c r="FZ140" s="50">
        <v>0</v>
      </c>
      <c r="GA140" s="408"/>
      <c r="GB140" s="50">
        <v>78.624999999997272</v>
      </c>
      <c r="GC140" s="50">
        <v>0</v>
      </c>
      <c r="GD140" s="50">
        <v>0</v>
      </c>
      <c r="GE140" s="50">
        <v>0</v>
      </c>
      <c r="GF140" s="408"/>
      <c r="GG140" s="50">
        <v>0</v>
      </c>
      <c r="GH140" s="50">
        <v>0</v>
      </c>
      <c r="GI140" s="50">
        <v>0</v>
      </c>
      <c r="GJ140" s="50">
        <v>0</v>
      </c>
      <c r="GK140" s="408"/>
      <c r="GL140" s="41"/>
      <c r="GN140" s="9"/>
      <c r="GO140" s="37"/>
      <c r="GT140" s="18"/>
      <c r="GU140" s="9"/>
      <c r="HC140" s="18"/>
      <c r="HD140" s="9"/>
      <c r="HM140" s="9"/>
      <c r="HV140" s="9"/>
      <c r="IE140" s="9"/>
      <c r="IN140" s="9"/>
      <c r="IW140" s="9"/>
      <c r="JF140" s="9"/>
      <c r="JO140" s="9"/>
      <c r="JX140" s="9"/>
      <c r="KG140" s="9"/>
      <c r="KP140" s="9"/>
      <c r="LQ140" s="9"/>
      <c r="LZ140" s="9"/>
      <c r="MI140" s="9"/>
      <c r="MR140" s="9"/>
      <c r="NA140" s="9"/>
      <c r="NJ140" s="9"/>
      <c r="NL140" s="9"/>
      <c r="NN140" s="9"/>
      <c r="NP140" s="9"/>
    </row>
    <row r="141" spans="1:381" ht="18">
      <c r="A141" s="40" t="s">
        <v>2540</v>
      </c>
      <c r="B141" s="46">
        <f>SUM(D141:ZZ141)</f>
        <v>20042.374999999985</v>
      </c>
      <c r="C141" s="42"/>
      <c r="D141" s="50">
        <v>0</v>
      </c>
      <c r="E141" s="50">
        <v>0</v>
      </c>
      <c r="F141" s="50">
        <v>164.47500000000002</v>
      </c>
      <c r="G141" s="50">
        <v>0</v>
      </c>
      <c r="H141" s="408"/>
      <c r="I141" s="50">
        <v>0</v>
      </c>
      <c r="J141" s="50">
        <v>0</v>
      </c>
      <c r="K141" s="50">
        <v>0</v>
      </c>
      <c r="L141" s="50">
        <v>269.00000000000006</v>
      </c>
      <c r="M141" s="408"/>
      <c r="N141" s="50">
        <v>0</v>
      </c>
      <c r="O141" s="50">
        <v>0</v>
      </c>
      <c r="P141" s="50">
        <v>0</v>
      </c>
      <c r="Q141" s="50">
        <v>339.70000000000005</v>
      </c>
      <c r="R141" s="408"/>
      <c r="S141" s="396">
        <v>0</v>
      </c>
      <c r="T141" s="50">
        <v>0</v>
      </c>
      <c r="U141" s="438">
        <v>0</v>
      </c>
      <c r="V141" s="50">
        <v>515</v>
      </c>
      <c r="W141" s="408"/>
      <c r="X141" s="50">
        <v>0</v>
      </c>
      <c r="Y141" s="50">
        <v>0</v>
      </c>
      <c r="Z141" s="50">
        <v>0</v>
      </c>
      <c r="AA141" s="50">
        <v>249.40000000000009</v>
      </c>
      <c r="AB141" s="408"/>
      <c r="AC141" s="50">
        <v>0</v>
      </c>
      <c r="AD141" s="50">
        <v>0</v>
      </c>
      <c r="AE141" s="50">
        <v>0</v>
      </c>
      <c r="AF141" s="50">
        <v>630.50000000000045</v>
      </c>
      <c r="AG141" s="408"/>
      <c r="AH141" s="50">
        <v>0</v>
      </c>
      <c r="AI141" s="50">
        <v>0</v>
      </c>
      <c r="AJ141" s="50">
        <v>0</v>
      </c>
      <c r="AK141" s="50">
        <v>601.99999999999955</v>
      </c>
      <c r="AL141" s="408"/>
      <c r="AM141" s="396">
        <v>0</v>
      </c>
      <c r="AN141" s="396">
        <v>0</v>
      </c>
      <c r="AO141" s="396">
        <v>0</v>
      </c>
      <c r="AP141" s="50">
        <v>491.00000000000045</v>
      </c>
      <c r="AQ141" s="408"/>
      <c r="AR141" s="50">
        <v>0</v>
      </c>
      <c r="AS141" s="50">
        <v>0</v>
      </c>
      <c r="AT141" s="50">
        <v>0</v>
      </c>
      <c r="AU141" s="50">
        <v>91</v>
      </c>
      <c r="AV141" s="408"/>
      <c r="AW141" s="50">
        <v>0</v>
      </c>
      <c r="AX141" s="50">
        <v>0</v>
      </c>
      <c r="AY141" s="50">
        <v>0</v>
      </c>
      <c r="AZ141" s="50">
        <v>645.70000000000346</v>
      </c>
      <c r="BA141" s="408"/>
      <c r="BB141" s="50">
        <v>0</v>
      </c>
      <c r="BC141" s="50">
        <v>0</v>
      </c>
      <c r="BD141" s="50">
        <v>0</v>
      </c>
      <c r="BE141" s="50">
        <v>512.6</v>
      </c>
      <c r="BF141" s="408"/>
      <c r="BG141" s="50">
        <v>0</v>
      </c>
      <c r="BH141" s="50">
        <v>0</v>
      </c>
      <c r="BI141" s="50">
        <v>0</v>
      </c>
      <c r="BJ141" s="50">
        <v>421.5</v>
      </c>
      <c r="BK141" s="408"/>
      <c r="BL141" s="50">
        <v>0</v>
      </c>
      <c r="BM141" s="50">
        <v>0</v>
      </c>
      <c r="BN141" s="50">
        <v>0</v>
      </c>
      <c r="BO141" s="50">
        <v>193.8</v>
      </c>
      <c r="BP141" s="408"/>
      <c r="BQ141" s="50">
        <v>0</v>
      </c>
      <c r="BR141" s="50">
        <v>0</v>
      </c>
      <c r="BS141" s="50">
        <v>0</v>
      </c>
      <c r="BT141" s="50">
        <v>514.60000000000218</v>
      </c>
      <c r="BU141" s="408"/>
      <c r="BV141" s="50">
        <v>0</v>
      </c>
      <c r="BW141" s="50">
        <v>0</v>
      </c>
      <c r="BX141" s="50">
        <v>0</v>
      </c>
      <c r="BY141" s="50">
        <v>602.90000000000055</v>
      </c>
      <c r="BZ141" s="408"/>
      <c r="CA141" s="50">
        <v>0</v>
      </c>
      <c r="CB141" s="50">
        <v>0</v>
      </c>
      <c r="CC141" s="50">
        <v>0</v>
      </c>
      <c r="CD141" s="50">
        <v>444.70000000000164</v>
      </c>
      <c r="CE141" s="408"/>
      <c r="CF141" s="50">
        <v>0</v>
      </c>
      <c r="CG141" s="50">
        <v>0</v>
      </c>
      <c r="CH141" s="50">
        <v>0</v>
      </c>
      <c r="CI141" s="50">
        <v>283.70000000000164</v>
      </c>
      <c r="CJ141" s="408"/>
      <c r="CK141" s="50">
        <v>0</v>
      </c>
      <c r="CL141" s="50">
        <v>0</v>
      </c>
      <c r="CM141" s="50">
        <v>0</v>
      </c>
      <c r="CN141" s="50">
        <v>448.5</v>
      </c>
      <c r="CO141" s="408"/>
      <c r="CP141" s="443">
        <v>0</v>
      </c>
      <c r="CQ141" s="443">
        <v>0</v>
      </c>
      <c r="CR141" s="443">
        <v>0</v>
      </c>
      <c r="CS141" s="50">
        <v>209.00000000000182</v>
      </c>
      <c r="CT141" s="408"/>
      <c r="CU141" s="50">
        <v>0</v>
      </c>
      <c r="CV141" s="50">
        <v>0</v>
      </c>
      <c r="CW141" s="50">
        <v>0</v>
      </c>
      <c r="CX141" s="50">
        <v>126.50000000000182</v>
      </c>
      <c r="CY141" s="408"/>
      <c r="CZ141" s="50">
        <v>0</v>
      </c>
      <c r="DA141" s="50">
        <v>0</v>
      </c>
      <c r="DB141" s="50">
        <v>0</v>
      </c>
      <c r="DC141" s="50">
        <v>174.3</v>
      </c>
      <c r="DD141" s="408"/>
      <c r="DE141" s="443">
        <v>0</v>
      </c>
      <c r="DF141" s="443">
        <v>0</v>
      </c>
      <c r="DG141" s="443">
        <v>0</v>
      </c>
      <c r="DH141" s="50">
        <v>2094.0999999999985</v>
      </c>
      <c r="DI141" s="408"/>
      <c r="DJ141" s="443">
        <v>0</v>
      </c>
      <c r="DK141" s="443">
        <v>0</v>
      </c>
      <c r="DL141" s="443">
        <v>0</v>
      </c>
      <c r="DM141" s="50">
        <v>603.40000000000146</v>
      </c>
      <c r="DN141" s="408"/>
      <c r="DO141" s="50">
        <v>0</v>
      </c>
      <c r="DP141" s="50">
        <v>0</v>
      </c>
      <c r="DQ141" s="50">
        <v>0</v>
      </c>
      <c r="DR141" s="50">
        <v>240.80000000000473</v>
      </c>
      <c r="DS141" s="408"/>
      <c r="DT141" s="50">
        <v>0</v>
      </c>
      <c r="DU141" s="50">
        <v>0</v>
      </c>
      <c r="DV141" s="50">
        <v>0</v>
      </c>
      <c r="DW141" s="50">
        <v>3341.0000000000018</v>
      </c>
      <c r="DX141" s="408"/>
      <c r="DY141" s="50">
        <v>0</v>
      </c>
      <c r="DZ141" s="443">
        <v>0</v>
      </c>
      <c r="EA141" s="443">
        <v>0</v>
      </c>
      <c r="EB141" s="50">
        <v>202.70000000000255</v>
      </c>
      <c r="EC141" s="408"/>
      <c r="ED141" s="50">
        <v>0</v>
      </c>
      <c r="EE141" s="50">
        <v>0</v>
      </c>
      <c r="EF141" s="50">
        <v>0</v>
      </c>
      <c r="EG141" s="50">
        <v>275.70000000000073</v>
      </c>
      <c r="EH141" s="408"/>
      <c r="EI141" s="50">
        <v>0</v>
      </c>
      <c r="EJ141" s="50">
        <v>0</v>
      </c>
      <c r="EK141" s="50">
        <v>0</v>
      </c>
      <c r="EL141" s="50">
        <v>136.79999999999927</v>
      </c>
      <c r="EM141" s="408"/>
      <c r="EN141" s="50">
        <v>0</v>
      </c>
      <c r="EO141" s="50">
        <v>0</v>
      </c>
      <c r="EP141" s="50">
        <v>0</v>
      </c>
      <c r="EQ141" s="50">
        <v>84.100000000002183</v>
      </c>
      <c r="ER141" s="408"/>
      <c r="ES141" s="50">
        <v>0</v>
      </c>
      <c r="ET141" s="50">
        <v>0</v>
      </c>
      <c r="EU141" s="50">
        <v>0</v>
      </c>
      <c r="EV141" s="50">
        <v>2464.2000000000044</v>
      </c>
      <c r="EW141" s="408"/>
      <c r="EX141" s="443">
        <v>0</v>
      </c>
      <c r="EY141" s="443">
        <v>0</v>
      </c>
      <c r="EZ141" s="443">
        <v>0</v>
      </c>
      <c r="FA141" s="50">
        <v>203.59999999999854</v>
      </c>
      <c r="FB141" s="408"/>
      <c r="FC141" s="50">
        <v>0</v>
      </c>
      <c r="FD141" s="50">
        <v>0</v>
      </c>
      <c r="FE141" s="50">
        <v>0</v>
      </c>
      <c r="FF141" s="50">
        <v>337.9</v>
      </c>
      <c r="FG141" s="408"/>
      <c r="FH141" s="50">
        <v>0</v>
      </c>
      <c r="FI141" s="50">
        <v>0</v>
      </c>
      <c r="FJ141" s="50">
        <v>0</v>
      </c>
      <c r="FK141" s="50">
        <v>161.89999999999418</v>
      </c>
      <c r="FL141" s="408"/>
      <c r="FM141" s="443">
        <v>0</v>
      </c>
      <c r="FN141" s="443">
        <v>0</v>
      </c>
      <c r="FO141" s="443">
        <v>0</v>
      </c>
      <c r="FP141" s="50">
        <v>373.6</v>
      </c>
      <c r="FQ141" s="408"/>
      <c r="FR141" s="50">
        <v>0</v>
      </c>
      <c r="FS141" s="50">
        <v>0</v>
      </c>
      <c r="FT141" s="50">
        <v>0</v>
      </c>
      <c r="FU141" s="50">
        <v>110.40000000000146</v>
      </c>
      <c r="FV141" s="408"/>
      <c r="FW141" s="474">
        <v>0</v>
      </c>
      <c r="FX141" s="474">
        <v>0</v>
      </c>
      <c r="FY141" s="474">
        <v>0</v>
      </c>
      <c r="FZ141" s="50">
        <v>1110.7999999999593</v>
      </c>
      <c r="GA141" s="408"/>
      <c r="GB141" s="50">
        <v>0</v>
      </c>
      <c r="GC141" s="50">
        <v>0</v>
      </c>
      <c r="GD141" s="50">
        <v>0</v>
      </c>
      <c r="GE141" s="50">
        <v>371.5</v>
      </c>
      <c r="GF141" s="408"/>
      <c r="GG141" s="50">
        <v>0</v>
      </c>
      <c r="GH141" s="50">
        <v>0</v>
      </c>
      <c r="GI141" s="50">
        <v>0</v>
      </c>
      <c r="GJ141" s="50">
        <v>0</v>
      </c>
      <c r="GK141" s="408"/>
      <c r="GL141" s="469"/>
      <c r="GN141" s="9"/>
      <c r="GO141" s="37"/>
      <c r="GT141" s="18"/>
      <c r="GU141" s="9"/>
      <c r="HC141" s="18"/>
      <c r="HD141" s="9"/>
      <c r="HM141" s="9"/>
      <c r="HV141" s="9"/>
      <c r="IE141" s="9"/>
      <c r="IN141" s="9"/>
      <c r="IW141" s="9"/>
      <c r="JF141" s="9"/>
      <c r="JO141" s="9"/>
      <c r="JX141" s="9"/>
      <c r="KG141" s="9"/>
      <c r="KP141" s="9"/>
      <c r="LQ141" s="9"/>
      <c r="LZ141" s="9"/>
      <c r="MI141" s="9"/>
      <c r="MR141" s="9"/>
      <c r="NA141" s="9"/>
      <c r="NJ141" s="9"/>
      <c r="NL141" s="9"/>
      <c r="NN141" s="9"/>
      <c r="NP141" s="9"/>
    </row>
    <row r="142" spans="1:381" ht="18">
      <c r="A142" s="84" t="s">
        <v>1551</v>
      </c>
      <c r="B142" s="46">
        <f>SUM(D142:ZZ142)</f>
        <v>14106.374999999922</v>
      </c>
      <c r="C142" s="42"/>
      <c r="D142" s="50">
        <v>0</v>
      </c>
      <c r="E142" s="50">
        <v>0</v>
      </c>
      <c r="F142" s="50">
        <v>0</v>
      </c>
      <c r="G142" s="50">
        <v>0</v>
      </c>
      <c r="H142" s="408"/>
      <c r="I142" s="50">
        <v>50.625000000000007</v>
      </c>
      <c r="J142" s="50">
        <v>0</v>
      </c>
      <c r="K142" s="50">
        <v>0</v>
      </c>
      <c r="L142" s="50">
        <v>0</v>
      </c>
      <c r="M142" s="408"/>
      <c r="N142" s="50">
        <v>124.97499999999991</v>
      </c>
      <c r="O142" s="50">
        <v>250.90000000000003</v>
      </c>
      <c r="P142" s="50">
        <v>0</v>
      </c>
      <c r="Q142" s="50">
        <v>0</v>
      </c>
      <c r="R142" s="408"/>
      <c r="S142" s="396">
        <v>75.599999999999909</v>
      </c>
      <c r="T142" s="50">
        <v>67.650000000000091</v>
      </c>
      <c r="U142" s="438">
        <v>0</v>
      </c>
      <c r="V142" s="50">
        <v>0</v>
      </c>
      <c r="W142" s="408"/>
      <c r="X142" s="50">
        <v>45.399999999999977</v>
      </c>
      <c r="Y142" s="50">
        <v>393.65</v>
      </c>
      <c r="Z142" s="50">
        <v>0</v>
      </c>
      <c r="AA142" s="50">
        <v>0</v>
      </c>
      <c r="AB142" s="408"/>
      <c r="AC142" s="50">
        <v>122.9249999999999</v>
      </c>
      <c r="AD142" s="50">
        <v>394.19999999999982</v>
      </c>
      <c r="AE142" s="50">
        <v>0</v>
      </c>
      <c r="AF142" s="50">
        <v>0</v>
      </c>
      <c r="AG142" s="408"/>
      <c r="AH142" s="50">
        <v>102.42499999999997</v>
      </c>
      <c r="AI142" s="50">
        <v>526.54999999999995</v>
      </c>
      <c r="AJ142" s="50">
        <v>0</v>
      </c>
      <c r="AK142" s="50">
        <v>0</v>
      </c>
      <c r="AL142" s="408"/>
      <c r="AM142" s="396">
        <v>105.72499999999991</v>
      </c>
      <c r="AN142" s="396">
        <v>403.90000000000009</v>
      </c>
      <c r="AO142" s="396">
        <v>0</v>
      </c>
      <c r="AP142" s="50">
        <v>0</v>
      </c>
      <c r="AQ142" s="408"/>
      <c r="AR142" s="50">
        <v>32.300000000000182</v>
      </c>
      <c r="AS142" s="50">
        <v>250.70000000000027</v>
      </c>
      <c r="AT142" s="50">
        <v>0</v>
      </c>
      <c r="AU142" s="50">
        <v>0</v>
      </c>
      <c r="AV142" s="408"/>
      <c r="AW142" s="50">
        <v>0</v>
      </c>
      <c r="AX142" s="50">
        <v>215.25000000000045</v>
      </c>
      <c r="AY142" s="50">
        <v>0</v>
      </c>
      <c r="AZ142" s="50">
        <v>0</v>
      </c>
      <c r="BA142" s="408"/>
      <c r="BB142" s="50">
        <v>0</v>
      </c>
      <c r="BC142" s="50">
        <v>141.59999999999991</v>
      </c>
      <c r="BD142" s="50">
        <v>0</v>
      </c>
      <c r="BE142" s="50">
        <v>0</v>
      </c>
      <c r="BF142" s="408"/>
      <c r="BG142" s="50">
        <v>38.749999999999545</v>
      </c>
      <c r="BH142" s="50">
        <v>90</v>
      </c>
      <c r="BI142" s="50">
        <v>0</v>
      </c>
      <c r="BJ142" s="50">
        <v>0</v>
      </c>
      <c r="BK142" s="408"/>
      <c r="BL142" s="50">
        <v>0</v>
      </c>
      <c r="BM142" s="50">
        <v>87.550000000000637</v>
      </c>
      <c r="BN142" s="50">
        <v>0</v>
      </c>
      <c r="BO142" s="50">
        <v>0</v>
      </c>
      <c r="BP142" s="408"/>
      <c r="BQ142" s="50">
        <v>36.324999999999818</v>
      </c>
      <c r="BR142" s="50">
        <v>196.80000000000018</v>
      </c>
      <c r="BS142" s="50">
        <v>0</v>
      </c>
      <c r="BT142" s="50">
        <v>0</v>
      </c>
      <c r="BU142" s="408"/>
      <c r="BV142" s="50">
        <v>0</v>
      </c>
      <c r="BW142" s="50">
        <v>374.35000000000036</v>
      </c>
      <c r="BX142" s="50">
        <v>0</v>
      </c>
      <c r="BY142" s="50">
        <v>0</v>
      </c>
      <c r="BZ142" s="408"/>
      <c r="CA142" s="50">
        <v>0</v>
      </c>
      <c r="CB142" s="50">
        <v>143.100000000004</v>
      </c>
      <c r="CC142" s="50">
        <v>0</v>
      </c>
      <c r="CD142" s="50">
        <v>0</v>
      </c>
      <c r="CE142" s="408"/>
      <c r="CF142" s="50">
        <v>0</v>
      </c>
      <c r="CG142" s="50">
        <v>251.19999999999982</v>
      </c>
      <c r="CH142" s="50">
        <v>0</v>
      </c>
      <c r="CI142" s="50">
        <v>0</v>
      </c>
      <c r="CJ142" s="408"/>
      <c r="CK142" s="50">
        <v>61.449999999999363</v>
      </c>
      <c r="CL142" s="50">
        <v>217.90000000000146</v>
      </c>
      <c r="CM142" s="50">
        <v>0</v>
      </c>
      <c r="CN142" s="50">
        <v>0</v>
      </c>
      <c r="CO142" s="408"/>
      <c r="CP142" s="443">
        <v>163.22499999999991</v>
      </c>
      <c r="CQ142" s="443">
        <v>211.45000000000164</v>
      </c>
      <c r="CR142" s="443">
        <v>0</v>
      </c>
      <c r="CS142" s="50">
        <v>0</v>
      </c>
      <c r="CT142" s="408"/>
      <c r="CU142" s="50">
        <v>0</v>
      </c>
      <c r="CV142" s="50">
        <v>178.35000000000036</v>
      </c>
      <c r="CW142" s="50">
        <v>0</v>
      </c>
      <c r="CX142" s="50">
        <v>0</v>
      </c>
      <c r="CY142" s="408"/>
      <c r="CZ142" s="50">
        <v>0</v>
      </c>
      <c r="DA142" s="50">
        <v>120.75000000000182</v>
      </c>
      <c r="DB142" s="50">
        <v>0</v>
      </c>
      <c r="DC142" s="50">
        <v>0</v>
      </c>
      <c r="DD142" s="408"/>
      <c r="DE142" s="443">
        <v>312.49999999999955</v>
      </c>
      <c r="DF142" s="443">
        <v>1359.8999999999969</v>
      </c>
      <c r="DG142" s="443">
        <v>0</v>
      </c>
      <c r="DH142" s="50">
        <v>0</v>
      </c>
      <c r="DI142" s="408"/>
      <c r="DJ142" s="443">
        <v>118.94999999999982</v>
      </c>
      <c r="DK142" s="443">
        <v>91.249999999997272</v>
      </c>
      <c r="DL142" s="443">
        <v>0</v>
      </c>
      <c r="DM142" s="50">
        <v>0</v>
      </c>
      <c r="DN142" s="408"/>
      <c r="DO142" s="50">
        <v>0</v>
      </c>
      <c r="DP142" s="50">
        <v>80.299999999997453</v>
      </c>
      <c r="DQ142" s="50">
        <v>0</v>
      </c>
      <c r="DR142" s="50">
        <v>0</v>
      </c>
      <c r="DS142" s="408"/>
      <c r="DT142" s="50">
        <v>916.59999999999991</v>
      </c>
      <c r="DU142" s="50">
        <v>1355.9499999999507</v>
      </c>
      <c r="DV142" s="50">
        <v>0</v>
      </c>
      <c r="DW142" s="50">
        <v>0</v>
      </c>
      <c r="DX142" s="408"/>
      <c r="DY142" s="50">
        <v>0</v>
      </c>
      <c r="DZ142" s="443">
        <v>68.899999999999636</v>
      </c>
      <c r="EA142" s="443">
        <v>0</v>
      </c>
      <c r="EB142" s="50">
        <v>0</v>
      </c>
      <c r="EC142" s="408"/>
      <c r="ED142" s="50">
        <v>26.074999999999932</v>
      </c>
      <c r="EE142" s="50">
        <v>138.15000000000146</v>
      </c>
      <c r="EF142" s="50">
        <v>0</v>
      </c>
      <c r="EG142" s="50">
        <v>0</v>
      </c>
      <c r="EH142" s="408"/>
      <c r="EI142" s="50">
        <v>29.199999999999818</v>
      </c>
      <c r="EJ142" s="50">
        <v>189.39999999999782</v>
      </c>
      <c r="EK142" s="50">
        <v>0</v>
      </c>
      <c r="EL142" s="50">
        <v>0</v>
      </c>
      <c r="EM142" s="408"/>
      <c r="EN142" s="50">
        <v>0</v>
      </c>
      <c r="EO142" s="50">
        <v>0</v>
      </c>
      <c r="EP142" s="50">
        <v>0</v>
      </c>
      <c r="EQ142" s="50">
        <v>0</v>
      </c>
      <c r="ER142" s="408"/>
      <c r="ES142" s="50">
        <v>757.02499999997644</v>
      </c>
      <c r="ET142" s="50">
        <v>1463.1999999999953</v>
      </c>
      <c r="EU142" s="50">
        <v>0</v>
      </c>
      <c r="EV142" s="50">
        <v>0</v>
      </c>
      <c r="EW142" s="408"/>
      <c r="EX142" s="443">
        <v>33</v>
      </c>
      <c r="EY142" s="443">
        <v>134.10000000000036</v>
      </c>
      <c r="EZ142" s="443">
        <v>0</v>
      </c>
      <c r="FA142" s="50">
        <v>0</v>
      </c>
      <c r="FB142" s="408"/>
      <c r="FC142" s="50">
        <v>0</v>
      </c>
      <c r="FD142" s="50">
        <v>0</v>
      </c>
      <c r="FE142" s="50">
        <v>0</v>
      </c>
      <c r="FF142" s="50">
        <v>0</v>
      </c>
      <c r="FG142" s="408"/>
      <c r="FH142" s="50">
        <v>0</v>
      </c>
      <c r="FI142" s="50">
        <v>0</v>
      </c>
      <c r="FJ142" s="50">
        <v>0</v>
      </c>
      <c r="FK142" s="50">
        <v>0</v>
      </c>
      <c r="FL142" s="408"/>
      <c r="FM142" s="443">
        <v>17.024999999999864</v>
      </c>
      <c r="FN142" s="443">
        <v>170.80000000000109</v>
      </c>
      <c r="FO142" s="443">
        <v>0</v>
      </c>
      <c r="FP142" s="50">
        <v>0</v>
      </c>
      <c r="FQ142" s="408"/>
      <c r="FR142" s="50">
        <v>0</v>
      </c>
      <c r="FS142" s="50">
        <v>0</v>
      </c>
      <c r="FT142" s="50">
        <v>0</v>
      </c>
      <c r="FU142" s="50">
        <v>0</v>
      </c>
      <c r="FV142" s="408"/>
      <c r="FW142" s="474">
        <v>215.17500000000018</v>
      </c>
      <c r="FX142" s="474">
        <v>599.40000000000327</v>
      </c>
      <c r="FY142" s="474">
        <v>0</v>
      </c>
      <c r="FZ142" s="50">
        <v>0</v>
      </c>
      <c r="GA142" s="408"/>
      <c r="GB142" s="50">
        <v>64.999999999998636</v>
      </c>
      <c r="GC142" s="50">
        <v>56.500000000003638</v>
      </c>
      <c r="GD142" s="50">
        <v>0</v>
      </c>
      <c r="GE142" s="50">
        <v>0</v>
      </c>
      <c r="GF142" s="408"/>
      <c r="GG142" s="50">
        <v>0</v>
      </c>
      <c r="GH142" s="50">
        <v>432.399999999996</v>
      </c>
      <c r="GI142" s="50">
        <v>0</v>
      </c>
      <c r="GJ142" s="50">
        <v>0</v>
      </c>
      <c r="GK142" s="408"/>
      <c r="GL142" s="469"/>
      <c r="GN142" s="1"/>
      <c r="GO142" s="37"/>
      <c r="GT142" s="18"/>
      <c r="GU142" s="9"/>
      <c r="HC142" s="18"/>
      <c r="HD142" s="9"/>
      <c r="HM142" s="9"/>
      <c r="HV142" s="9"/>
      <c r="IE142" s="9"/>
      <c r="IN142" s="9"/>
      <c r="IW142" s="9"/>
      <c r="JF142" s="9"/>
      <c r="JO142" s="9"/>
      <c r="JX142" s="9"/>
      <c r="KG142" s="9"/>
      <c r="KP142" s="9"/>
      <c r="LQ142" s="9"/>
      <c r="LZ142" s="9"/>
      <c r="MI142" s="9"/>
      <c r="MR142" s="9"/>
      <c r="NA142" s="9"/>
      <c r="NJ142" s="9"/>
      <c r="NL142" s="9"/>
      <c r="NN142" s="9"/>
      <c r="NP142" s="9"/>
    </row>
    <row r="143" spans="1:381" ht="18">
      <c r="A143" s="84" t="s">
        <v>1567</v>
      </c>
      <c r="B143" s="46">
        <f>SUM(D143:ZZ143)</f>
        <v>36461.587499999994</v>
      </c>
      <c r="C143" s="42"/>
      <c r="D143" s="50">
        <v>0</v>
      </c>
      <c r="E143" s="50">
        <v>0</v>
      </c>
      <c r="F143" s="50">
        <v>0</v>
      </c>
      <c r="G143" s="50">
        <v>0</v>
      </c>
      <c r="H143" s="408"/>
      <c r="I143" s="50">
        <v>50.750000000000028</v>
      </c>
      <c r="J143" s="50">
        <v>0</v>
      </c>
      <c r="K143" s="50">
        <v>0</v>
      </c>
      <c r="L143" s="50">
        <v>0</v>
      </c>
      <c r="M143" s="408"/>
      <c r="N143" s="50">
        <v>91.874999999999943</v>
      </c>
      <c r="O143" s="50">
        <v>344.6</v>
      </c>
      <c r="P143" s="50">
        <v>520.125</v>
      </c>
      <c r="Q143" s="50">
        <v>0</v>
      </c>
      <c r="R143" s="408"/>
      <c r="S143" s="396">
        <v>60</v>
      </c>
      <c r="T143" s="50">
        <v>108.60000000000014</v>
      </c>
      <c r="U143" s="438">
        <v>129.37500000000034</v>
      </c>
      <c r="V143" s="50">
        <v>0</v>
      </c>
      <c r="W143" s="408"/>
      <c r="X143" s="50">
        <v>111.69999999999982</v>
      </c>
      <c r="Y143" s="50">
        <v>441.54999999999973</v>
      </c>
      <c r="Z143" s="50">
        <v>330.52499999999986</v>
      </c>
      <c r="AA143" s="50">
        <v>0</v>
      </c>
      <c r="AB143" s="408"/>
      <c r="AC143" s="50">
        <v>171.55000000000007</v>
      </c>
      <c r="AD143" s="50">
        <v>309.29999999999995</v>
      </c>
      <c r="AE143" s="50">
        <v>679.57499999999959</v>
      </c>
      <c r="AF143" s="50">
        <v>0</v>
      </c>
      <c r="AG143" s="408"/>
      <c r="AH143" s="50">
        <v>128.34999999999991</v>
      </c>
      <c r="AI143" s="50">
        <v>642.35000000000082</v>
      </c>
      <c r="AJ143" s="50">
        <v>958.94999999999959</v>
      </c>
      <c r="AK143" s="50">
        <v>0</v>
      </c>
      <c r="AL143" s="408"/>
      <c r="AM143" s="396">
        <v>165.84999999999968</v>
      </c>
      <c r="AN143" s="396">
        <v>334.10000000000127</v>
      </c>
      <c r="AO143" s="396">
        <v>270.14999999999986</v>
      </c>
      <c r="AP143" s="50">
        <v>0</v>
      </c>
      <c r="AQ143" s="408"/>
      <c r="AR143" s="50">
        <v>43.249999999999545</v>
      </c>
      <c r="AS143" s="50">
        <v>203.70000000000118</v>
      </c>
      <c r="AT143" s="50">
        <v>336.44999999999891</v>
      </c>
      <c r="AU143" s="50">
        <v>0</v>
      </c>
      <c r="AV143" s="408"/>
      <c r="AW143" s="50">
        <v>0</v>
      </c>
      <c r="AX143" s="50">
        <v>213.00000000000136</v>
      </c>
      <c r="AY143" s="50">
        <v>696.74999999999932</v>
      </c>
      <c r="AZ143" s="50">
        <v>0</v>
      </c>
      <c r="BA143" s="408"/>
      <c r="BB143" s="50">
        <v>0</v>
      </c>
      <c r="BC143" s="50">
        <v>214.95000000000118</v>
      </c>
      <c r="BD143" s="50">
        <v>187.57499999999959</v>
      </c>
      <c r="BE143" s="50">
        <v>0</v>
      </c>
      <c r="BF143" s="408"/>
      <c r="BG143" s="50">
        <v>116.37499999999955</v>
      </c>
      <c r="BH143" s="50">
        <v>199.65000000000146</v>
      </c>
      <c r="BI143" s="50">
        <v>174.07499999999891</v>
      </c>
      <c r="BJ143" s="50">
        <v>0</v>
      </c>
      <c r="BK143" s="408"/>
      <c r="BL143" s="50">
        <v>0</v>
      </c>
      <c r="BM143" s="50">
        <v>50.650000000001455</v>
      </c>
      <c r="BN143" s="50">
        <v>146.69999999999959</v>
      </c>
      <c r="BO143" s="50">
        <v>0</v>
      </c>
      <c r="BP143" s="408"/>
      <c r="BQ143" s="50">
        <v>104.94999999999982</v>
      </c>
      <c r="BR143" s="50">
        <v>234.00000000000045</v>
      </c>
      <c r="BS143" s="50">
        <v>155.25</v>
      </c>
      <c r="BT143" s="50">
        <v>0</v>
      </c>
      <c r="BU143" s="408"/>
      <c r="BV143" s="50">
        <v>0</v>
      </c>
      <c r="BW143" s="50">
        <v>371.75</v>
      </c>
      <c r="BX143" s="50">
        <v>510.29999999999836</v>
      </c>
      <c r="BY143" s="50">
        <v>0</v>
      </c>
      <c r="BZ143" s="408"/>
      <c r="CA143" s="50">
        <v>0</v>
      </c>
      <c r="CB143" s="50">
        <v>201.24999999999636</v>
      </c>
      <c r="CC143" s="50">
        <v>97.499999999998636</v>
      </c>
      <c r="CD143" s="50">
        <v>0</v>
      </c>
      <c r="CE143" s="408"/>
      <c r="CF143" s="50">
        <v>0</v>
      </c>
      <c r="CG143" s="50">
        <v>340.14999999999964</v>
      </c>
      <c r="CH143" s="50">
        <v>53.550000000000409</v>
      </c>
      <c r="CI143" s="50">
        <v>0</v>
      </c>
      <c r="CJ143" s="408"/>
      <c r="CK143" s="50">
        <v>81.000000000000455</v>
      </c>
      <c r="CL143" s="50">
        <v>294.05000000000018</v>
      </c>
      <c r="CM143" s="50">
        <v>103.19999999999891</v>
      </c>
      <c r="CN143" s="50">
        <v>0</v>
      </c>
      <c r="CO143" s="408"/>
      <c r="CP143" s="443">
        <v>128.84999999999991</v>
      </c>
      <c r="CQ143" s="443">
        <v>299.79999999999927</v>
      </c>
      <c r="CR143" s="443">
        <v>355.27500000000055</v>
      </c>
      <c r="CS143" s="50">
        <v>0</v>
      </c>
      <c r="CT143" s="408"/>
      <c r="CU143" s="50">
        <v>0</v>
      </c>
      <c r="CV143" s="50">
        <v>313.30000000000018</v>
      </c>
      <c r="CW143" s="50">
        <v>467.47499999999809</v>
      </c>
      <c r="CX143" s="50">
        <v>0</v>
      </c>
      <c r="CY143" s="408"/>
      <c r="CZ143" s="50">
        <v>0</v>
      </c>
      <c r="DA143" s="50">
        <v>34.599999999996726</v>
      </c>
      <c r="DB143" s="50">
        <v>129.67499999999836</v>
      </c>
      <c r="DC143" s="50">
        <v>0</v>
      </c>
      <c r="DD143" s="408"/>
      <c r="DE143" s="443">
        <v>209.85000000000036</v>
      </c>
      <c r="DF143" s="443">
        <v>1756.9999999999982</v>
      </c>
      <c r="DG143" s="443">
        <v>2685.6750000000006</v>
      </c>
      <c r="DH143" s="50">
        <v>0</v>
      </c>
      <c r="DI143" s="408"/>
      <c r="DJ143" s="443">
        <v>200.19999999999982</v>
      </c>
      <c r="DK143" s="443">
        <v>282.49999999999818</v>
      </c>
      <c r="DL143" s="443">
        <v>536.77499999999918</v>
      </c>
      <c r="DM143" s="50">
        <v>0</v>
      </c>
      <c r="DN143" s="408"/>
      <c r="DO143" s="50">
        <v>0</v>
      </c>
      <c r="DP143" s="50">
        <v>243.44999999999982</v>
      </c>
      <c r="DQ143" s="50">
        <v>678.67499999999973</v>
      </c>
      <c r="DR143" s="50">
        <v>0</v>
      </c>
      <c r="DS143" s="408"/>
      <c r="DT143" s="50">
        <v>862.27499999999964</v>
      </c>
      <c r="DU143" s="50">
        <v>1523.5999999999685</v>
      </c>
      <c r="DV143" s="50">
        <v>3449.0250000000251</v>
      </c>
      <c r="DW143" s="50">
        <v>0</v>
      </c>
      <c r="DX143" s="408"/>
      <c r="DY143" s="50">
        <v>0</v>
      </c>
      <c r="DZ143" s="443">
        <v>80.499999999998181</v>
      </c>
      <c r="EA143" s="443">
        <v>212.55000000000075</v>
      </c>
      <c r="EB143" s="50">
        <v>0</v>
      </c>
      <c r="EC143" s="408"/>
      <c r="ED143" s="50">
        <v>138.625</v>
      </c>
      <c r="EE143" s="50">
        <v>188.64999999999782</v>
      </c>
      <c r="EF143" s="50">
        <v>412.57500000000437</v>
      </c>
      <c r="EG143" s="50">
        <v>0</v>
      </c>
      <c r="EH143" s="408"/>
      <c r="EI143" s="50">
        <v>143.02500000000009</v>
      </c>
      <c r="EJ143" s="50">
        <v>207.79999999999927</v>
      </c>
      <c r="EK143" s="50">
        <v>0</v>
      </c>
      <c r="EL143" s="50">
        <v>0</v>
      </c>
      <c r="EM143" s="408"/>
      <c r="EN143" s="50">
        <v>0</v>
      </c>
      <c r="EO143" s="50">
        <v>0</v>
      </c>
      <c r="EP143" s="50">
        <v>314.25</v>
      </c>
      <c r="EQ143" s="50">
        <v>0</v>
      </c>
      <c r="ER143" s="408"/>
      <c r="ES143" s="50">
        <v>85.525000000001</v>
      </c>
      <c r="ET143" s="50">
        <v>1527.1499999999999</v>
      </c>
      <c r="EU143" s="50">
        <v>4136.2874999999995</v>
      </c>
      <c r="EV143" s="50">
        <v>0</v>
      </c>
      <c r="EW143" s="408"/>
      <c r="EX143" s="443">
        <v>56.624999999999545</v>
      </c>
      <c r="EY143" s="443">
        <v>72.399999999997817</v>
      </c>
      <c r="EZ143" s="443">
        <v>117.00000000000273</v>
      </c>
      <c r="FA143" s="50">
        <v>0</v>
      </c>
      <c r="FB143" s="408"/>
      <c r="FC143" s="50">
        <v>0</v>
      </c>
      <c r="FD143" s="50">
        <v>0</v>
      </c>
      <c r="FE143" s="50">
        <v>88.050000000006548</v>
      </c>
      <c r="FF143" s="50">
        <v>0</v>
      </c>
      <c r="FG143" s="408"/>
      <c r="FH143" s="50">
        <v>0</v>
      </c>
      <c r="FI143" s="50">
        <v>0</v>
      </c>
      <c r="FJ143" s="50">
        <v>281.025000000006</v>
      </c>
      <c r="FK143" s="50">
        <v>0</v>
      </c>
      <c r="FL143" s="408"/>
      <c r="FM143" s="443">
        <v>60.25</v>
      </c>
      <c r="FN143" s="443">
        <v>260.25</v>
      </c>
      <c r="FO143" s="443">
        <v>420.60000000000218</v>
      </c>
      <c r="FP143" s="50">
        <v>0</v>
      </c>
      <c r="FQ143" s="408"/>
      <c r="FR143" s="50">
        <v>0</v>
      </c>
      <c r="FS143" s="50">
        <v>0</v>
      </c>
      <c r="FT143" s="50">
        <v>0</v>
      </c>
      <c r="FU143" s="50">
        <v>0</v>
      </c>
      <c r="FV143" s="408"/>
      <c r="FW143" s="474">
        <v>265.55000000000018</v>
      </c>
      <c r="FX143" s="474">
        <v>610.64999999999964</v>
      </c>
      <c r="FY143" s="474">
        <v>594.974999999994</v>
      </c>
      <c r="FZ143" s="50">
        <v>0</v>
      </c>
      <c r="GA143" s="408"/>
      <c r="GB143" s="50">
        <v>55.625000000000909</v>
      </c>
      <c r="GC143" s="50">
        <v>141.75</v>
      </c>
      <c r="GD143" s="50">
        <v>196.5</v>
      </c>
      <c r="GE143" s="50">
        <v>0</v>
      </c>
      <c r="GF143" s="408"/>
      <c r="GG143" s="50">
        <v>0</v>
      </c>
      <c r="GH143" s="50">
        <v>656.04999999999563</v>
      </c>
      <c r="GI143" s="50">
        <v>0</v>
      </c>
      <c r="GJ143" s="50">
        <v>0</v>
      </c>
      <c r="GK143" s="408"/>
      <c r="GL143" s="41"/>
      <c r="GN143" s="9"/>
      <c r="GO143" s="37"/>
      <c r="GU143" s="9"/>
      <c r="HD143" s="9"/>
      <c r="HM143" s="9"/>
      <c r="HV143" s="9"/>
      <c r="IE143" s="9"/>
      <c r="IN143" s="9"/>
      <c r="IW143" s="9"/>
      <c r="JF143" s="9"/>
      <c r="JO143" s="9"/>
      <c r="JX143" s="9"/>
      <c r="KG143" s="9"/>
      <c r="KP143" s="9"/>
      <c r="LQ143" s="9"/>
      <c r="LZ143" s="9"/>
      <c r="MI143" s="9"/>
      <c r="MR143" s="9"/>
      <c r="NA143" s="9"/>
      <c r="NJ143" s="9"/>
      <c r="NL143" s="9"/>
      <c r="NM143" s="21"/>
      <c r="NN143" s="9"/>
      <c r="NO143" s="21"/>
      <c r="NP143" s="9"/>
    </row>
    <row r="144" spans="1:381" ht="18">
      <c r="A144" s="84" t="s">
        <v>1557</v>
      </c>
      <c r="B144" s="46">
        <f>SUM(D144:ZZ144)</f>
        <v>3235.200000000003</v>
      </c>
      <c r="C144" s="42"/>
      <c r="D144" s="50">
        <v>0</v>
      </c>
      <c r="E144" s="50">
        <v>0</v>
      </c>
      <c r="F144" s="50">
        <v>0</v>
      </c>
      <c r="G144" s="50">
        <v>0</v>
      </c>
      <c r="H144" s="408"/>
      <c r="I144" s="50">
        <v>51.375</v>
      </c>
      <c r="J144" s="50">
        <v>0</v>
      </c>
      <c r="K144" s="50">
        <v>0</v>
      </c>
      <c r="L144" s="50">
        <v>0</v>
      </c>
      <c r="M144" s="408"/>
      <c r="N144" s="50">
        <v>138.44999999999999</v>
      </c>
      <c r="O144" s="50">
        <v>0</v>
      </c>
      <c r="P144" s="50">
        <v>0</v>
      </c>
      <c r="Q144" s="50">
        <v>0</v>
      </c>
      <c r="R144" s="408"/>
      <c r="S144" s="396">
        <v>31.875</v>
      </c>
      <c r="T144" s="50">
        <v>0</v>
      </c>
      <c r="U144" s="438">
        <v>0</v>
      </c>
      <c r="V144" s="50">
        <v>0</v>
      </c>
      <c r="W144" s="408"/>
      <c r="X144" s="50">
        <v>61.549999999999955</v>
      </c>
      <c r="Y144" s="50">
        <v>0</v>
      </c>
      <c r="Z144" s="50">
        <v>0</v>
      </c>
      <c r="AA144" s="50">
        <v>0</v>
      </c>
      <c r="AB144" s="408"/>
      <c r="AC144" s="50">
        <v>94.750000000000057</v>
      </c>
      <c r="AD144" s="50">
        <v>0</v>
      </c>
      <c r="AE144" s="50">
        <v>0</v>
      </c>
      <c r="AF144" s="50">
        <v>0</v>
      </c>
      <c r="AG144" s="408"/>
      <c r="AH144" s="50">
        <v>133.87500000000023</v>
      </c>
      <c r="AI144" s="50">
        <v>0</v>
      </c>
      <c r="AJ144" s="50">
        <v>0</v>
      </c>
      <c r="AK144" s="50">
        <v>0</v>
      </c>
      <c r="AL144" s="408"/>
      <c r="AM144" s="396">
        <v>108.92499999999995</v>
      </c>
      <c r="AN144" s="396">
        <v>0</v>
      </c>
      <c r="AO144" s="396">
        <v>0</v>
      </c>
      <c r="AP144" s="50">
        <v>0</v>
      </c>
      <c r="AQ144" s="408"/>
      <c r="AR144" s="50">
        <v>15.125000000000455</v>
      </c>
      <c r="AS144" s="50">
        <v>0</v>
      </c>
      <c r="AT144" s="50">
        <v>0</v>
      </c>
      <c r="AU144" s="50">
        <v>0</v>
      </c>
      <c r="AV144" s="408"/>
      <c r="AW144" s="50">
        <v>0</v>
      </c>
      <c r="AX144" s="50">
        <v>0</v>
      </c>
      <c r="AY144" s="50">
        <v>0</v>
      </c>
      <c r="AZ144" s="50">
        <v>0</v>
      </c>
      <c r="BA144" s="408"/>
      <c r="BB144" s="50">
        <v>0</v>
      </c>
      <c r="BC144" s="50">
        <v>0</v>
      </c>
      <c r="BD144" s="50">
        <v>0</v>
      </c>
      <c r="BE144" s="50">
        <v>0</v>
      </c>
      <c r="BF144" s="408"/>
      <c r="BG144" s="50">
        <v>51.25</v>
      </c>
      <c r="BH144" s="50">
        <v>0</v>
      </c>
      <c r="BI144" s="50">
        <v>0</v>
      </c>
      <c r="BJ144" s="50">
        <v>0</v>
      </c>
      <c r="BK144" s="408"/>
      <c r="BL144" s="50">
        <v>0</v>
      </c>
      <c r="BM144" s="50">
        <v>0</v>
      </c>
      <c r="BN144" s="50">
        <v>0</v>
      </c>
      <c r="BO144" s="50">
        <v>0</v>
      </c>
      <c r="BP144" s="408"/>
      <c r="BQ144" s="50">
        <v>84.000000000000455</v>
      </c>
      <c r="BR144" s="50">
        <v>0</v>
      </c>
      <c r="BS144" s="50">
        <v>0</v>
      </c>
      <c r="BT144" s="50">
        <v>0</v>
      </c>
      <c r="BU144" s="408"/>
      <c r="BV144" s="50">
        <v>0</v>
      </c>
      <c r="BW144" s="50">
        <v>0</v>
      </c>
      <c r="BX144" s="50">
        <v>0</v>
      </c>
      <c r="BY144" s="50">
        <v>0</v>
      </c>
      <c r="BZ144" s="408"/>
      <c r="CA144" s="50">
        <v>0</v>
      </c>
      <c r="CB144" s="50">
        <v>0</v>
      </c>
      <c r="CC144" s="50">
        <v>0</v>
      </c>
      <c r="CD144" s="50">
        <v>0</v>
      </c>
      <c r="CE144" s="408"/>
      <c r="CF144" s="50">
        <v>0</v>
      </c>
      <c r="CG144" s="50">
        <v>0</v>
      </c>
      <c r="CH144" s="50">
        <v>0</v>
      </c>
      <c r="CI144" s="50">
        <v>0</v>
      </c>
      <c r="CJ144" s="408"/>
      <c r="CK144" s="50">
        <v>17.449999999999818</v>
      </c>
      <c r="CL144" s="50">
        <v>0</v>
      </c>
      <c r="CM144" s="50">
        <v>0</v>
      </c>
      <c r="CN144" s="50">
        <v>0</v>
      </c>
      <c r="CO144" s="408"/>
      <c r="CP144" s="443">
        <v>99.949999999999818</v>
      </c>
      <c r="CQ144" s="443">
        <v>0</v>
      </c>
      <c r="CR144" s="443">
        <v>0</v>
      </c>
      <c r="CS144" s="50">
        <v>0</v>
      </c>
      <c r="CT144" s="408"/>
      <c r="CU144" s="50">
        <v>0</v>
      </c>
      <c r="CV144" s="50">
        <v>0</v>
      </c>
      <c r="CW144" s="50">
        <v>0</v>
      </c>
      <c r="CX144" s="50">
        <v>0</v>
      </c>
      <c r="CY144" s="408"/>
      <c r="CZ144" s="50">
        <v>0</v>
      </c>
      <c r="DA144" s="50">
        <v>0</v>
      </c>
      <c r="DB144" s="50">
        <v>0</v>
      </c>
      <c r="DC144" s="50">
        <v>0</v>
      </c>
      <c r="DD144" s="408"/>
      <c r="DE144" s="443">
        <v>401.84999999999991</v>
      </c>
      <c r="DF144" s="443">
        <v>0</v>
      </c>
      <c r="DG144" s="443">
        <v>0</v>
      </c>
      <c r="DH144" s="50">
        <v>0</v>
      </c>
      <c r="DI144" s="408"/>
      <c r="DJ144" s="443">
        <v>162.22500000000014</v>
      </c>
      <c r="DK144" s="443">
        <v>0</v>
      </c>
      <c r="DL144" s="443">
        <v>0</v>
      </c>
      <c r="DM144" s="50">
        <v>0</v>
      </c>
      <c r="DN144" s="408"/>
      <c r="DO144" s="50">
        <v>0</v>
      </c>
      <c r="DP144" s="50">
        <v>0</v>
      </c>
      <c r="DQ144" s="50">
        <v>0</v>
      </c>
      <c r="DR144" s="50">
        <v>0</v>
      </c>
      <c r="DS144" s="408"/>
      <c r="DT144" s="50">
        <v>881.33750000000055</v>
      </c>
      <c r="DU144" s="50">
        <v>0</v>
      </c>
      <c r="DV144" s="50">
        <v>0</v>
      </c>
      <c r="DW144" s="50">
        <v>0</v>
      </c>
      <c r="DX144" s="408"/>
      <c r="DY144" s="50">
        <v>0</v>
      </c>
      <c r="DZ144" s="443">
        <v>0</v>
      </c>
      <c r="EA144" s="443">
        <v>0</v>
      </c>
      <c r="EB144" s="50">
        <v>0</v>
      </c>
      <c r="EC144" s="408"/>
      <c r="ED144" s="50">
        <v>94.899999999999864</v>
      </c>
      <c r="EE144" s="50">
        <v>0</v>
      </c>
      <c r="EF144" s="50">
        <v>0</v>
      </c>
      <c r="EG144" s="50">
        <v>0</v>
      </c>
      <c r="EH144" s="408"/>
      <c r="EI144" s="50">
        <v>34.649999999999636</v>
      </c>
      <c r="EJ144" s="50">
        <v>0</v>
      </c>
      <c r="EK144" s="50">
        <v>0</v>
      </c>
      <c r="EL144" s="50">
        <v>0</v>
      </c>
      <c r="EM144" s="408"/>
      <c r="EN144" s="50">
        <v>0</v>
      </c>
      <c r="EO144" s="50">
        <v>0</v>
      </c>
      <c r="EP144" s="50">
        <v>0</v>
      </c>
      <c r="EQ144" s="50">
        <v>0</v>
      </c>
      <c r="ER144" s="408"/>
      <c r="ES144" s="50">
        <v>397.075000000003</v>
      </c>
      <c r="ET144" s="50">
        <v>0</v>
      </c>
      <c r="EU144" s="50">
        <v>0</v>
      </c>
      <c r="EV144" s="50">
        <v>0</v>
      </c>
      <c r="EW144" s="408"/>
      <c r="EX144" s="443">
        <v>0.32500000000027285</v>
      </c>
      <c r="EY144" s="443">
        <v>0</v>
      </c>
      <c r="EZ144" s="443">
        <v>0</v>
      </c>
      <c r="FA144" s="50">
        <v>0</v>
      </c>
      <c r="FB144" s="408"/>
      <c r="FC144" s="50">
        <v>0</v>
      </c>
      <c r="FD144" s="50">
        <v>0</v>
      </c>
      <c r="FE144" s="50">
        <v>0</v>
      </c>
      <c r="FF144" s="50">
        <v>0</v>
      </c>
      <c r="FG144" s="408"/>
      <c r="FH144" s="50">
        <v>0</v>
      </c>
      <c r="FI144" s="50">
        <v>0</v>
      </c>
      <c r="FJ144" s="50">
        <v>0</v>
      </c>
      <c r="FK144" s="50">
        <v>0</v>
      </c>
      <c r="FL144" s="408"/>
      <c r="FM144" s="443">
        <v>61.174999999999727</v>
      </c>
      <c r="FN144" s="443">
        <v>0</v>
      </c>
      <c r="FO144" s="443">
        <v>0</v>
      </c>
      <c r="FP144" s="50">
        <v>0</v>
      </c>
      <c r="FQ144" s="408"/>
      <c r="FR144" s="50">
        <v>0</v>
      </c>
      <c r="FS144" s="50">
        <v>0</v>
      </c>
      <c r="FT144" s="50">
        <v>0</v>
      </c>
      <c r="FU144" s="50">
        <v>0</v>
      </c>
      <c r="FV144" s="408"/>
      <c r="FW144" s="474">
        <v>231.27500000000055</v>
      </c>
      <c r="FX144" s="474">
        <v>0</v>
      </c>
      <c r="FY144" s="474">
        <v>0</v>
      </c>
      <c r="FZ144" s="50">
        <v>0</v>
      </c>
      <c r="GA144" s="408"/>
      <c r="GB144" s="50">
        <v>81.812499999999091</v>
      </c>
      <c r="GC144" s="50">
        <v>0</v>
      </c>
      <c r="GD144" s="50">
        <v>0</v>
      </c>
      <c r="GE144" s="50">
        <v>0</v>
      </c>
      <c r="GF144" s="408"/>
      <c r="GG144" s="50">
        <v>0</v>
      </c>
      <c r="GH144" s="50">
        <v>0</v>
      </c>
      <c r="GI144" s="50">
        <v>0</v>
      </c>
      <c r="GJ144" s="50">
        <v>0</v>
      </c>
      <c r="GK144" s="408"/>
      <c r="GL144" s="469"/>
      <c r="GN144" s="39"/>
      <c r="GO144" s="37"/>
      <c r="GT144" s="18"/>
      <c r="GU144" s="9"/>
      <c r="HC144" s="18"/>
      <c r="HD144" s="9"/>
      <c r="HM144" s="9"/>
      <c r="HV144" s="9"/>
      <c r="IE144" s="9"/>
      <c r="IN144" s="9"/>
      <c r="IW144" s="9"/>
      <c r="JF144" s="9"/>
      <c r="JO144" s="9"/>
      <c r="JX144" s="9"/>
      <c r="KG144" s="9"/>
      <c r="KP144" s="9"/>
      <c r="LQ144" s="9"/>
      <c r="LZ144" s="9"/>
      <c r="MI144" s="9"/>
      <c r="MR144" s="9"/>
      <c r="NA144" s="9"/>
      <c r="NJ144" s="9"/>
      <c r="NL144" s="9"/>
      <c r="NN144" s="9"/>
      <c r="NP144" s="9"/>
    </row>
    <row r="145" spans="1:381" ht="18">
      <c r="A145" s="84" t="s">
        <v>1903</v>
      </c>
      <c r="B145" s="46">
        <f>SUM(D145:ZZ145)</f>
        <v>15233.324999999917</v>
      </c>
      <c r="C145" s="42"/>
      <c r="D145" s="50">
        <v>0</v>
      </c>
      <c r="E145" s="50">
        <v>0</v>
      </c>
      <c r="F145" s="50">
        <v>0</v>
      </c>
      <c r="G145" s="50">
        <v>0</v>
      </c>
      <c r="H145" s="408"/>
      <c r="I145" s="50">
        <v>0</v>
      </c>
      <c r="J145" s="50">
        <v>0</v>
      </c>
      <c r="K145" s="50">
        <v>0</v>
      </c>
      <c r="L145" s="50">
        <v>0</v>
      </c>
      <c r="M145" s="408"/>
      <c r="N145" s="50">
        <v>0</v>
      </c>
      <c r="O145" s="50">
        <v>0</v>
      </c>
      <c r="P145" s="50">
        <v>280.53750000000002</v>
      </c>
      <c r="Q145" s="50">
        <v>0</v>
      </c>
      <c r="R145" s="408"/>
      <c r="S145" s="396">
        <v>0</v>
      </c>
      <c r="T145" s="50">
        <v>0</v>
      </c>
      <c r="U145" s="438">
        <v>160.05000000000024</v>
      </c>
      <c r="V145" s="50">
        <v>0</v>
      </c>
      <c r="W145" s="408"/>
      <c r="X145" s="50">
        <v>0</v>
      </c>
      <c r="Y145" s="50">
        <v>0</v>
      </c>
      <c r="Z145" s="50">
        <v>168.97500000000031</v>
      </c>
      <c r="AA145" s="50">
        <v>0</v>
      </c>
      <c r="AB145" s="408"/>
      <c r="AC145" s="50">
        <v>0</v>
      </c>
      <c r="AD145" s="50">
        <v>0</v>
      </c>
      <c r="AE145" s="50">
        <v>531.44999999999982</v>
      </c>
      <c r="AF145" s="50">
        <v>0</v>
      </c>
      <c r="AG145" s="408"/>
      <c r="AH145" s="50">
        <v>0</v>
      </c>
      <c r="AI145" s="50">
        <v>0</v>
      </c>
      <c r="AJ145" s="50">
        <v>759.75000000000068</v>
      </c>
      <c r="AK145" s="50">
        <v>0</v>
      </c>
      <c r="AL145" s="408"/>
      <c r="AM145" s="396">
        <v>0</v>
      </c>
      <c r="AN145" s="396">
        <v>0</v>
      </c>
      <c r="AO145" s="396">
        <v>195.71250000000089</v>
      </c>
      <c r="AP145" s="50">
        <v>0</v>
      </c>
      <c r="AQ145" s="408"/>
      <c r="AR145" s="50">
        <v>0</v>
      </c>
      <c r="AS145" s="50">
        <v>0</v>
      </c>
      <c r="AT145" s="50">
        <v>179.70000000000095</v>
      </c>
      <c r="AU145" s="50">
        <v>0</v>
      </c>
      <c r="AV145" s="408"/>
      <c r="AW145" s="50">
        <v>0</v>
      </c>
      <c r="AX145" s="50">
        <v>0</v>
      </c>
      <c r="AY145" s="50">
        <v>301.50000000000068</v>
      </c>
      <c r="AZ145" s="50">
        <v>0</v>
      </c>
      <c r="BA145" s="408"/>
      <c r="BB145" s="50">
        <v>0</v>
      </c>
      <c r="BC145" s="50">
        <v>0</v>
      </c>
      <c r="BD145" s="50">
        <v>133.20000000000027</v>
      </c>
      <c r="BE145" s="50">
        <v>0</v>
      </c>
      <c r="BF145" s="408"/>
      <c r="BG145" s="50">
        <v>0</v>
      </c>
      <c r="BH145" s="50">
        <v>0</v>
      </c>
      <c r="BI145" s="50">
        <v>162.07500000000095</v>
      </c>
      <c r="BJ145" s="50">
        <v>0</v>
      </c>
      <c r="BK145" s="408"/>
      <c r="BL145" s="50">
        <v>0</v>
      </c>
      <c r="BM145" s="50">
        <v>0</v>
      </c>
      <c r="BN145" s="50">
        <v>146.21250000000055</v>
      </c>
      <c r="BO145" s="50">
        <v>0</v>
      </c>
      <c r="BP145" s="408"/>
      <c r="BQ145" s="50">
        <v>0</v>
      </c>
      <c r="BR145" s="50">
        <v>0</v>
      </c>
      <c r="BS145" s="50">
        <v>160.23749999999973</v>
      </c>
      <c r="BT145" s="50">
        <v>0</v>
      </c>
      <c r="BU145" s="408"/>
      <c r="BV145" s="50">
        <v>0</v>
      </c>
      <c r="BW145" s="50">
        <v>0</v>
      </c>
      <c r="BX145" s="50">
        <v>557.32499999999959</v>
      </c>
      <c r="BY145" s="50">
        <v>0</v>
      </c>
      <c r="BZ145" s="408"/>
      <c r="CA145" s="50">
        <v>0</v>
      </c>
      <c r="CB145" s="50">
        <v>0</v>
      </c>
      <c r="CC145" s="50">
        <v>174</v>
      </c>
      <c r="CD145" s="50">
        <v>0</v>
      </c>
      <c r="CE145" s="408"/>
      <c r="CF145" s="50">
        <v>0</v>
      </c>
      <c r="CG145" s="50">
        <v>0</v>
      </c>
      <c r="CH145" s="50">
        <v>102.375</v>
      </c>
      <c r="CI145" s="50">
        <v>0</v>
      </c>
      <c r="CJ145" s="408"/>
      <c r="CK145" s="50">
        <v>0</v>
      </c>
      <c r="CL145" s="50">
        <v>0</v>
      </c>
      <c r="CM145" s="50">
        <v>236.66249999999945</v>
      </c>
      <c r="CN145" s="50">
        <v>0</v>
      </c>
      <c r="CO145" s="408"/>
      <c r="CP145" s="443">
        <v>0</v>
      </c>
      <c r="CQ145" s="443">
        <v>0</v>
      </c>
      <c r="CR145" s="443">
        <v>360.82499999999959</v>
      </c>
      <c r="CS145" s="50">
        <v>0</v>
      </c>
      <c r="CT145" s="408"/>
      <c r="CU145" s="50">
        <v>0</v>
      </c>
      <c r="CV145" s="50">
        <v>0</v>
      </c>
      <c r="CW145" s="50">
        <v>374.70000000000027</v>
      </c>
      <c r="CX145" s="50">
        <v>0</v>
      </c>
      <c r="CY145" s="408"/>
      <c r="CZ145" s="50">
        <v>0</v>
      </c>
      <c r="DA145" s="50">
        <v>0</v>
      </c>
      <c r="DB145" s="50">
        <v>127.87499999999932</v>
      </c>
      <c r="DC145" s="50">
        <v>0</v>
      </c>
      <c r="DD145" s="408"/>
      <c r="DE145" s="443">
        <v>0</v>
      </c>
      <c r="DF145" s="443">
        <v>0</v>
      </c>
      <c r="DG145" s="443">
        <v>1351.875</v>
      </c>
      <c r="DH145" s="50">
        <v>0</v>
      </c>
      <c r="DI145" s="408"/>
      <c r="DJ145" s="443">
        <v>0</v>
      </c>
      <c r="DK145" s="443">
        <v>0</v>
      </c>
      <c r="DL145" s="443">
        <v>602.84999999999945</v>
      </c>
      <c r="DM145" s="50">
        <v>0</v>
      </c>
      <c r="DN145" s="408"/>
      <c r="DO145" s="50">
        <v>0</v>
      </c>
      <c r="DP145" s="50">
        <v>0</v>
      </c>
      <c r="DQ145" s="50">
        <v>314.62499999999864</v>
      </c>
      <c r="DR145" s="50">
        <v>0</v>
      </c>
      <c r="DS145" s="408"/>
      <c r="DT145" s="50">
        <v>0</v>
      </c>
      <c r="DU145" s="50">
        <v>0</v>
      </c>
      <c r="DV145" s="50">
        <v>3288.1874999999823</v>
      </c>
      <c r="DW145" s="50">
        <v>0</v>
      </c>
      <c r="DX145" s="408"/>
      <c r="DY145" s="50">
        <v>0</v>
      </c>
      <c r="DZ145" s="443">
        <v>0</v>
      </c>
      <c r="EA145" s="443">
        <v>281.54999999999563</v>
      </c>
      <c r="EB145" s="50">
        <v>0</v>
      </c>
      <c r="EC145" s="408"/>
      <c r="ED145" s="50">
        <v>0</v>
      </c>
      <c r="EE145" s="50">
        <v>0</v>
      </c>
      <c r="EF145" s="50">
        <v>9.374999999994543</v>
      </c>
      <c r="EG145" s="50">
        <v>0</v>
      </c>
      <c r="EH145" s="408"/>
      <c r="EI145" s="50">
        <v>0</v>
      </c>
      <c r="EJ145" s="50">
        <v>0</v>
      </c>
      <c r="EK145" s="50">
        <v>0</v>
      </c>
      <c r="EL145" s="50">
        <v>0</v>
      </c>
      <c r="EM145" s="408"/>
      <c r="EN145" s="50">
        <v>0</v>
      </c>
      <c r="EO145" s="50">
        <v>0</v>
      </c>
      <c r="EP145" s="50">
        <v>97.499999999991815</v>
      </c>
      <c r="EQ145" s="50">
        <v>0</v>
      </c>
      <c r="ER145" s="408"/>
      <c r="ES145" s="50">
        <v>0</v>
      </c>
      <c r="ET145" s="50">
        <v>0</v>
      </c>
      <c r="EU145" s="50">
        <v>2578.7250000000004</v>
      </c>
      <c r="EV145" s="50">
        <v>0</v>
      </c>
      <c r="EW145" s="408"/>
      <c r="EX145" s="443">
        <v>0</v>
      </c>
      <c r="EY145" s="443">
        <v>0</v>
      </c>
      <c r="EZ145" s="443">
        <v>116.99999999999181</v>
      </c>
      <c r="FA145" s="50">
        <v>0</v>
      </c>
      <c r="FB145" s="408"/>
      <c r="FC145" s="50">
        <v>0</v>
      </c>
      <c r="FD145" s="50">
        <v>0</v>
      </c>
      <c r="FE145" s="50">
        <v>75.599999999991269</v>
      </c>
      <c r="FF145" s="50">
        <v>0</v>
      </c>
      <c r="FG145" s="408"/>
      <c r="FH145" s="50">
        <v>0</v>
      </c>
      <c r="FI145" s="50">
        <v>0</v>
      </c>
      <c r="FJ145" s="50">
        <v>245.99999999999181</v>
      </c>
      <c r="FK145" s="50">
        <v>0</v>
      </c>
      <c r="FL145" s="408"/>
      <c r="FM145" s="443">
        <v>0</v>
      </c>
      <c r="FN145" s="443">
        <v>0</v>
      </c>
      <c r="FO145" s="443">
        <v>346.04999999999291</v>
      </c>
      <c r="FP145" s="50">
        <v>0</v>
      </c>
      <c r="FQ145" s="408"/>
      <c r="FR145" s="50">
        <v>0</v>
      </c>
      <c r="FS145" s="50">
        <v>0</v>
      </c>
      <c r="FT145" s="50">
        <v>0</v>
      </c>
      <c r="FU145" s="50">
        <v>0</v>
      </c>
      <c r="FV145" s="408"/>
      <c r="FW145" s="474">
        <v>0</v>
      </c>
      <c r="FX145" s="474">
        <v>0</v>
      </c>
      <c r="FY145" s="474">
        <v>635.32499999999072</v>
      </c>
      <c r="FZ145" s="50">
        <v>0</v>
      </c>
      <c r="GA145" s="408"/>
      <c r="GB145" s="50">
        <v>0</v>
      </c>
      <c r="GC145" s="50">
        <v>0</v>
      </c>
      <c r="GD145" s="50">
        <v>175.49999999999727</v>
      </c>
      <c r="GE145" s="50">
        <v>0</v>
      </c>
      <c r="GF145" s="408"/>
      <c r="GG145" s="50">
        <v>0</v>
      </c>
      <c r="GH145" s="50">
        <v>0</v>
      </c>
      <c r="GI145" s="50">
        <v>0</v>
      </c>
      <c r="GJ145" s="50">
        <v>0</v>
      </c>
      <c r="GK145" s="408"/>
      <c r="GL145" s="39"/>
      <c r="GN145" s="9"/>
      <c r="GO145" s="37"/>
      <c r="GT145" s="18"/>
      <c r="GU145" s="9"/>
      <c r="HC145" s="18"/>
      <c r="HD145" s="9"/>
      <c r="HM145" s="9"/>
      <c r="HV145" s="9"/>
      <c r="IE145" s="9"/>
      <c r="IN145" s="9"/>
      <c r="IW145" s="9"/>
      <c r="JF145" s="9"/>
      <c r="JO145" s="9"/>
      <c r="JX145" s="9"/>
      <c r="KG145" s="9"/>
      <c r="KP145" s="9"/>
      <c r="LQ145" s="9"/>
      <c r="LZ145" s="9"/>
      <c r="MI145" s="9"/>
      <c r="MR145" s="9"/>
      <c r="NA145" s="9"/>
      <c r="NJ145" s="9"/>
      <c r="NL145" s="9"/>
      <c r="NN145" s="9"/>
      <c r="NP145" s="9"/>
    </row>
    <row r="146" spans="1:381" ht="18">
      <c r="A146" s="84" t="s">
        <v>1556</v>
      </c>
      <c r="B146" s="46">
        <f>SUM(D146:ZZ146)</f>
        <v>3161.7750000000055</v>
      </c>
      <c r="C146" s="42"/>
      <c r="D146" s="50">
        <v>0</v>
      </c>
      <c r="E146" s="50">
        <v>0</v>
      </c>
      <c r="F146" s="50">
        <v>0</v>
      </c>
      <c r="G146" s="50">
        <v>0</v>
      </c>
      <c r="H146" s="408"/>
      <c r="I146" s="50">
        <v>13.75</v>
      </c>
      <c r="J146" s="50">
        <v>0</v>
      </c>
      <c r="K146" s="50">
        <v>0</v>
      </c>
      <c r="L146" s="50">
        <v>0</v>
      </c>
      <c r="M146" s="408"/>
      <c r="N146" s="50">
        <v>141.5</v>
      </c>
      <c r="O146" s="50">
        <v>0</v>
      </c>
      <c r="P146" s="50">
        <v>0</v>
      </c>
      <c r="Q146" s="50">
        <v>0</v>
      </c>
      <c r="R146" s="408"/>
      <c r="S146" s="396">
        <v>74.225000000000023</v>
      </c>
      <c r="T146" s="50">
        <v>0</v>
      </c>
      <c r="U146" s="438">
        <v>0</v>
      </c>
      <c r="V146" s="50">
        <v>0</v>
      </c>
      <c r="W146" s="408"/>
      <c r="X146" s="50">
        <v>49.449999999999932</v>
      </c>
      <c r="Y146" s="50">
        <v>0</v>
      </c>
      <c r="Z146" s="50">
        <v>0</v>
      </c>
      <c r="AA146" s="50">
        <v>0</v>
      </c>
      <c r="AB146" s="408"/>
      <c r="AC146" s="50">
        <v>80.649999999999977</v>
      </c>
      <c r="AD146" s="50">
        <v>0</v>
      </c>
      <c r="AE146" s="50">
        <v>0</v>
      </c>
      <c r="AF146" s="50">
        <v>0</v>
      </c>
      <c r="AG146" s="408"/>
      <c r="AH146" s="50">
        <v>98.500000000000213</v>
      </c>
      <c r="AI146" s="50">
        <v>0</v>
      </c>
      <c r="AJ146" s="50">
        <v>0</v>
      </c>
      <c r="AK146" s="50">
        <v>0</v>
      </c>
      <c r="AL146" s="408"/>
      <c r="AM146" s="396">
        <v>82.925000000000068</v>
      </c>
      <c r="AN146" s="396">
        <v>0</v>
      </c>
      <c r="AO146" s="396">
        <v>0</v>
      </c>
      <c r="AP146" s="50">
        <v>0</v>
      </c>
      <c r="AQ146" s="408"/>
      <c r="AR146" s="50">
        <v>33.600000000000819</v>
      </c>
      <c r="AS146" s="50">
        <v>0</v>
      </c>
      <c r="AT146" s="50">
        <v>0</v>
      </c>
      <c r="AU146" s="50">
        <v>0</v>
      </c>
      <c r="AV146" s="408"/>
      <c r="AW146" s="50">
        <v>0</v>
      </c>
      <c r="AX146" s="50">
        <v>0</v>
      </c>
      <c r="AY146" s="50">
        <v>0</v>
      </c>
      <c r="AZ146" s="50">
        <v>0</v>
      </c>
      <c r="BA146" s="408"/>
      <c r="BB146" s="50">
        <v>0</v>
      </c>
      <c r="BC146" s="50">
        <v>0</v>
      </c>
      <c r="BD146" s="50">
        <v>0</v>
      </c>
      <c r="BE146" s="50">
        <v>0</v>
      </c>
      <c r="BF146" s="408"/>
      <c r="BG146" s="50">
        <v>36.474999999999909</v>
      </c>
      <c r="BH146" s="50">
        <v>0</v>
      </c>
      <c r="BI146" s="50">
        <v>0</v>
      </c>
      <c r="BJ146" s="50">
        <v>0</v>
      </c>
      <c r="BK146" s="408"/>
      <c r="BL146" s="50">
        <v>0</v>
      </c>
      <c r="BM146" s="50">
        <v>0</v>
      </c>
      <c r="BN146" s="50">
        <v>0</v>
      </c>
      <c r="BO146" s="50">
        <v>0</v>
      </c>
      <c r="BP146" s="408"/>
      <c r="BQ146" s="50">
        <v>27.850000000000819</v>
      </c>
      <c r="BR146" s="50">
        <v>0</v>
      </c>
      <c r="BS146" s="50">
        <v>0</v>
      </c>
      <c r="BT146" s="50">
        <v>0</v>
      </c>
      <c r="BU146" s="408"/>
      <c r="BV146" s="50">
        <v>0</v>
      </c>
      <c r="BW146" s="50">
        <v>0</v>
      </c>
      <c r="BX146" s="50">
        <v>0</v>
      </c>
      <c r="BY146" s="50">
        <v>0</v>
      </c>
      <c r="BZ146" s="408"/>
      <c r="CA146" s="50">
        <v>0</v>
      </c>
      <c r="CB146" s="50">
        <v>0</v>
      </c>
      <c r="CC146" s="50">
        <v>0</v>
      </c>
      <c r="CD146" s="50">
        <v>0</v>
      </c>
      <c r="CE146" s="408"/>
      <c r="CF146" s="50">
        <v>0</v>
      </c>
      <c r="CG146" s="50">
        <v>0</v>
      </c>
      <c r="CH146" s="50">
        <v>0</v>
      </c>
      <c r="CI146" s="50">
        <v>0</v>
      </c>
      <c r="CJ146" s="408"/>
      <c r="CK146" s="50">
        <v>84.449999999999363</v>
      </c>
      <c r="CL146" s="50">
        <v>0</v>
      </c>
      <c r="CM146" s="50">
        <v>0</v>
      </c>
      <c r="CN146" s="50">
        <v>0</v>
      </c>
      <c r="CO146" s="408"/>
      <c r="CP146" s="443">
        <v>154.59999999999991</v>
      </c>
      <c r="CQ146" s="443">
        <v>0</v>
      </c>
      <c r="CR146" s="443">
        <v>0</v>
      </c>
      <c r="CS146" s="50">
        <v>0</v>
      </c>
      <c r="CT146" s="408"/>
      <c r="CU146" s="50">
        <v>0</v>
      </c>
      <c r="CV146" s="50">
        <v>0</v>
      </c>
      <c r="CW146" s="50">
        <v>0</v>
      </c>
      <c r="CX146" s="50">
        <v>0</v>
      </c>
      <c r="CY146" s="408"/>
      <c r="CZ146" s="50">
        <v>0</v>
      </c>
      <c r="DA146" s="50">
        <v>0</v>
      </c>
      <c r="DB146" s="50">
        <v>0</v>
      </c>
      <c r="DC146" s="50">
        <v>0</v>
      </c>
      <c r="DD146" s="408"/>
      <c r="DE146" s="443">
        <v>65.975000000001273</v>
      </c>
      <c r="DF146" s="443">
        <v>0</v>
      </c>
      <c r="DG146" s="443">
        <v>0</v>
      </c>
      <c r="DH146" s="50">
        <v>0</v>
      </c>
      <c r="DI146" s="408"/>
      <c r="DJ146" s="443">
        <v>189.70000000000005</v>
      </c>
      <c r="DK146" s="443">
        <v>0</v>
      </c>
      <c r="DL146" s="443">
        <v>0</v>
      </c>
      <c r="DM146" s="50">
        <v>0</v>
      </c>
      <c r="DN146" s="408"/>
      <c r="DO146" s="50">
        <v>0</v>
      </c>
      <c r="DP146" s="50">
        <v>0</v>
      </c>
      <c r="DQ146" s="50">
        <v>0</v>
      </c>
      <c r="DR146" s="50">
        <v>0</v>
      </c>
      <c r="DS146" s="408"/>
      <c r="DT146" s="50">
        <v>985.02499999999964</v>
      </c>
      <c r="DU146" s="50">
        <v>0</v>
      </c>
      <c r="DV146" s="50">
        <v>0</v>
      </c>
      <c r="DW146" s="50">
        <v>0</v>
      </c>
      <c r="DX146" s="408"/>
      <c r="DY146" s="50">
        <v>0</v>
      </c>
      <c r="DZ146" s="443">
        <v>0</v>
      </c>
      <c r="EA146" s="443">
        <v>0</v>
      </c>
      <c r="EB146" s="50">
        <v>0</v>
      </c>
      <c r="EC146" s="408"/>
      <c r="ED146" s="50">
        <v>70.024999999999977</v>
      </c>
      <c r="EE146" s="50">
        <v>0</v>
      </c>
      <c r="EF146" s="50">
        <v>0</v>
      </c>
      <c r="EG146" s="50">
        <v>0</v>
      </c>
      <c r="EH146" s="408"/>
      <c r="EI146" s="50">
        <v>67.450000000000273</v>
      </c>
      <c r="EJ146" s="50">
        <v>0</v>
      </c>
      <c r="EK146" s="50">
        <v>0</v>
      </c>
      <c r="EL146" s="50">
        <v>0</v>
      </c>
      <c r="EM146" s="408"/>
      <c r="EN146" s="50">
        <v>0</v>
      </c>
      <c r="EO146" s="50">
        <v>0</v>
      </c>
      <c r="EP146" s="50">
        <v>0</v>
      </c>
      <c r="EQ146" s="50">
        <v>0</v>
      </c>
      <c r="ER146" s="408"/>
      <c r="ES146" s="50">
        <v>598.95000000000255</v>
      </c>
      <c r="ET146" s="50">
        <v>0</v>
      </c>
      <c r="EU146" s="50">
        <v>0</v>
      </c>
      <c r="EV146" s="50">
        <v>0</v>
      </c>
      <c r="EW146" s="408"/>
      <c r="EX146" s="443">
        <v>8.2500000000002274</v>
      </c>
      <c r="EY146" s="443">
        <v>0</v>
      </c>
      <c r="EZ146" s="443">
        <v>0</v>
      </c>
      <c r="FA146" s="50">
        <v>0</v>
      </c>
      <c r="FB146" s="408"/>
      <c r="FC146" s="50">
        <v>0</v>
      </c>
      <c r="FD146" s="50">
        <v>0</v>
      </c>
      <c r="FE146" s="50">
        <v>0</v>
      </c>
      <c r="FF146" s="50">
        <v>0</v>
      </c>
      <c r="FG146" s="408"/>
      <c r="FH146" s="50">
        <v>0</v>
      </c>
      <c r="FI146" s="50">
        <v>0</v>
      </c>
      <c r="FJ146" s="50">
        <v>0</v>
      </c>
      <c r="FK146" s="50">
        <v>0</v>
      </c>
      <c r="FL146" s="408"/>
      <c r="FM146" s="443">
        <v>25.550000000000068</v>
      </c>
      <c r="FN146" s="443">
        <v>0</v>
      </c>
      <c r="FO146" s="443">
        <v>0</v>
      </c>
      <c r="FP146" s="50">
        <v>0</v>
      </c>
      <c r="FQ146" s="408"/>
      <c r="FR146" s="50">
        <v>0</v>
      </c>
      <c r="FS146" s="50">
        <v>0</v>
      </c>
      <c r="FT146" s="50">
        <v>0</v>
      </c>
      <c r="FU146" s="50">
        <v>0</v>
      </c>
      <c r="FV146" s="408"/>
      <c r="FW146" s="474">
        <v>234.24999999999864</v>
      </c>
      <c r="FX146" s="474">
        <v>0</v>
      </c>
      <c r="FY146" s="474">
        <v>0</v>
      </c>
      <c r="FZ146" s="50">
        <v>0</v>
      </c>
      <c r="GA146" s="408"/>
      <c r="GB146" s="50">
        <v>38.625000000001819</v>
      </c>
      <c r="GC146" s="50">
        <v>0</v>
      </c>
      <c r="GD146" s="50">
        <v>0</v>
      </c>
      <c r="GE146" s="50">
        <v>0</v>
      </c>
      <c r="GF146" s="408"/>
      <c r="GG146" s="50">
        <v>0</v>
      </c>
      <c r="GH146" s="50">
        <v>0</v>
      </c>
      <c r="GI146" s="50">
        <v>0</v>
      </c>
      <c r="GJ146" s="50">
        <v>0</v>
      </c>
      <c r="GK146" s="408"/>
      <c r="GL146" s="467"/>
      <c r="GN146" s="39"/>
      <c r="GO146" s="37"/>
      <c r="GU146" s="9"/>
      <c r="HD146" s="9"/>
      <c r="HM146" s="9"/>
      <c r="HV146" s="9"/>
      <c r="IE146" s="9"/>
      <c r="IN146" s="9"/>
      <c r="IW146" s="9"/>
      <c r="JF146" s="9"/>
      <c r="JO146" s="9"/>
      <c r="JX146" s="9"/>
      <c r="KG146" s="9"/>
      <c r="KP146" s="9"/>
      <c r="LQ146" s="9"/>
      <c r="LZ146" s="9"/>
      <c r="MI146" s="9"/>
      <c r="MR146" s="9"/>
      <c r="NA146" s="9"/>
      <c r="NJ146" s="9"/>
      <c r="NL146" s="9"/>
      <c r="NN146" s="9"/>
      <c r="NP146" s="9"/>
    </row>
    <row r="147" spans="1:381" ht="18">
      <c r="A147" s="41" t="s">
        <v>27</v>
      </c>
      <c r="B147" s="46">
        <f>SUM(D147:ZZ147)</f>
        <v>49425.56249999968</v>
      </c>
      <c r="C147" s="42"/>
      <c r="D147" s="50">
        <v>0</v>
      </c>
      <c r="E147" s="50">
        <v>0</v>
      </c>
      <c r="F147" s="50">
        <v>208.72500000000002</v>
      </c>
      <c r="G147" s="50">
        <v>0</v>
      </c>
      <c r="H147" s="408"/>
      <c r="I147" s="50">
        <v>35.600000000000023</v>
      </c>
      <c r="J147" s="50">
        <v>0</v>
      </c>
      <c r="K147" s="50">
        <v>0</v>
      </c>
      <c r="L147" s="50">
        <v>178.50000000000006</v>
      </c>
      <c r="M147" s="408"/>
      <c r="N147" s="50">
        <v>186.35000000000002</v>
      </c>
      <c r="O147" s="50">
        <v>229.89999999999992</v>
      </c>
      <c r="P147" s="50">
        <v>296.32500000000027</v>
      </c>
      <c r="Q147" s="50">
        <v>532.40000000000009</v>
      </c>
      <c r="R147" s="408"/>
      <c r="S147" s="396">
        <v>44.375</v>
      </c>
      <c r="T147" s="50">
        <v>90.450000000000045</v>
      </c>
      <c r="U147" s="438">
        <v>380.32499999999993</v>
      </c>
      <c r="V147" s="50">
        <v>234.69999999999959</v>
      </c>
      <c r="W147" s="408"/>
      <c r="X147" s="50">
        <v>74.699999999999818</v>
      </c>
      <c r="Y147" s="50">
        <v>378.45000000000044</v>
      </c>
      <c r="Z147" s="50">
        <v>225.67500000000041</v>
      </c>
      <c r="AA147" s="50">
        <v>216.50000000000045</v>
      </c>
      <c r="AB147" s="408"/>
      <c r="AC147" s="50">
        <v>122.82499999999982</v>
      </c>
      <c r="AD147" s="50">
        <v>498.65000000000032</v>
      </c>
      <c r="AE147" s="50">
        <v>411.97499999999911</v>
      </c>
      <c r="AF147" s="50">
        <v>840.59999999999991</v>
      </c>
      <c r="AG147" s="408"/>
      <c r="AH147" s="50">
        <v>131.22499999999991</v>
      </c>
      <c r="AI147" s="50">
        <v>548.29999999999905</v>
      </c>
      <c r="AJ147" s="50">
        <v>501.2249999999998</v>
      </c>
      <c r="AK147" s="50">
        <v>548.89999999999964</v>
      </c>
      <c r="AL147" s="408"/>
      <c r="AM147" s="396">
        <v>134.59999999999991</v>
      </c>
      <c r="AN147" s="396">
        <v>157.14999999999873</v>
      </c>
      <c r="AO147" s="396">
        <v>302.99999999999932</v>
      </c>
      <c r="AP147" s="50">
        <v>499.30000000000064</v>
      </c>
      <c r="AQ147" s="408"/>
      <c r="AR147" s="50">
        <v>6.5999999999999091</v>
      </c>
      <c r="AS147" s="50">
        <v>129.49999999999909</v>
      </c>
      <c r="AT147" s="50">
        <v>281.24999999999864</v>
      </c>
      <c r="AU147" s="50">
        <v>181.2</v>
      </c>
      <c r="AV147" s="408"/>
      <c r="AW147" s="50">
        <v>0</v>
      </c>
      <c r="AX147" s="50">
        <v>29.399999999999181</v>
      </c>
      <c r="AY147" s="50">
        <v>194.99999999999864</v>
      </c>
      <c r="AZ147" s="50">
        <v>762.60000000000036</v>
      </c>
      <c r="BA147" s="408"/>
      <c r="BB147" s="50">
        <v>0</v>
      </c>
      <c r="BC147" s="50">
        <v>178.69999999999936</v>
      </c>
      <c r="BD147" s="50">
        <v>426.59999999999945</v>
      </c>
      <c r="BE147" s="50">
        <v>429.8</v>
      </c>
      <c r="BF147" s="408"/>
      <c r="BG147" s="50">
        <v>55.299999999999727</v>
      </c>
      <c r="BH147" s="50">
        <v>146.89999999999918</v>
      </c>
      <c r="BI147" s="50">
        <v>317.77499999999918</v>
      </c>
      <c r="BJ147" s="50">
        <v>527</v>
      </c>
      <c r="BK147" s="408"/>
      <c r="BL147" s="50">
        <v>0</v>
      </c>
      <c r="BM147" s="50">
        <v>142.349999999999</v>
      </c>
      <c r="BN147" s="50">
        <v>302.24999999999795</v>
      </c>
      <c r="BO147" s="50">
        <v>314</v>
      </c>
      <c r="BP147" s="408"/>
      <c r="BQ147" s="50">
        <v>45.349999999999909</v>
      </c>
      <c r="BR147" s="50">
        <v>202.04999999999973</v>
      </c>
      <c r="BS147" s="50">
        <v>442.79999999999905</v>
      </c>
      <c r="BT147" s="50">
        <v>500.49999999999909</v>
      </c>
      <c r="BU147" s="408"/>
      <c r="BV147" s="50">
        <v>0</v>
      </c>
      <c r="BW147" s="50">
        <v>409.09999999999991</v>
      </c>
      <c r="BX147" s="50">
        <v>317.84999999999741</v>
      </c>
      <c r="BY147" s="50">
        <v>286.39999999999873</v>
      </c>
      <c r="BZ147" s="408"/>
      <c r="CA147" s="50">
        <v>0</v>
      </c>
      <c r="CB147" s="50">
        <v>143.34999999999673</v>
      </c>
      <c r="CC147" s="50">
        <v>476.84999999999673</v>
      </c>
      <c r="CD147" s="50">
        <v>340.59999999999945</v>
      </c>
      <c r="CE147" s="408"/>
      <c r="CF147" s="50">
        <v>0</v>
      </c>
      <c r="CG147" s="50">
        <v>199.94999999999982</v>
      </c>
      <c r="CH147" s="50">
        <v>239.54999999999836</v>
      </c>
      <c r="CI147" s="50">
        <v>212.19999999999982</v>
      </c>
      <c r="CJ147" s="408"/>
      <c r="CK147" s="50">
        <v>83.074999999999818</v>
      </c>
      <c r="CL147" s="50">
        <v>278.74999999999909</v>
      </c>
      <c r="CM147" s="50">
        <v>97.424999999996999</v>
      </c>
      <c r="CN147" s="50">
        <v>346.6</v>
      </c>
      <c r="CO147" s="408"/>
      <c r="CP147" s="443">
        <v>148.77500000000055</v>
      </c>
      <c r="CQ147" s="443">
        <v>309.04999999999927</v>
      </c>
      <c r="CR147" s="443">
        <v>267.82500000000027</v>
      </c>
      <c r="CS147" s="50">
        <v>236.80000000000291</v>
      </c>
      <c r="CT147" s="408"/>
      <c r="CU147" s="50">
        <v>0</v>
      </c>
      <c r="CV147" s="50">
        <v>66.649999999998727</v>
      </c>
      <c r="CW147" s="50">
        <v>153.67499999999973</v>
      </c>
      <c r="CX147" s="50">
        <v>495.50000000000182</v>
      </c>
      <c r="CY147" s="408"/>
      <c r="CZ147" s="50">
        <v>0</v>
      </c>
      <c r="DA147" s="50">
        <v>68.249999999998181</v>
      </c>
      <c r="DB147" s="50">
        <v>148.27499999999918</v>
      </c>
      <c r="DC147" s="50">
        <v>31.5</v>
      </c>
      <c r="DD147" s="408"/>
      <c r="DE147" s="443">
        <v>514.57499999999982</v>
      </c>
      <c r="DF147" s="443">
        <v>1213.0499999999993</v>
      </c>
      <c r="DG147" s="443">
        <v>822.67500000000007</v>
      </c>
      <c r="DH147" s="50">
        <v>1562.7000000000062</v>
      </c>
      <c r="DI147" s="408"/>
      <c r="DJ147" s="443">
        <v>109.44999999999959</v>
      </c>
      <c r="DK147" s="443">
        <v>143.24999999999909</v>
      </c>
      <c r="DL147" s="443">
        <v>283.42499999999973</v>
      </c>
      <c r="DM147" s="50">
        <v>572.00000000000546</v>
      </c>
      <c r="DN147" s="408"/>
      <c r="DO147" s="50">
        <v>0</v>
      </c>
      <c r="DP147" s="50">
        <v>211.949999999998</v>
      </c>
      <c r="DQ147" s="50">
        <v>346.16249999999809</v>
      </c>
      <c r="DR147" s="50">
        <v>852.60000000000582</v>
      </c>
      <c r="DS147" s="408"/>
      <c r="DT147" s="50">
        <v>808.19999999999982</v>
      </c>
      <c r="DU147" s="50">
        <v>1456.7499999999782</v>
      </c>
      <c r="DV147" s="50">
        <v>2132.2875000000254</v>
      </c>
      <c r="DW147" s="50">
        <v>2925.4000000000051</v>
      </c>
      <c r="DX147" s="408"/>
      <c r="DY147" s="50">
        <v>0</v>
      </c>
      <c r="DZ147" s="443">
        <v>60.749999999998181</v>
      </c>
      <c r="EA147" s="443">
        <v>166.49999999999864</v>
      </c>
      <c r="EB147" s="50">
        <v>371.100000000004</v>
      </c>
      <c r="EC147" s="408"/>
      <c r="ED147" s="50">
        <v>89.524999999999636</v>
      </c>
      <c r="EE147" s="50">
        <v>46.449999999998909</v>
      </c>
      <c r="EF147" s="50">
        <v>140.09999999999809</v>
      </c>
      <c r="EG147" s="50">
        <v>205.80000000000291</v>
      </c>
      <c r="EH147" s="408"/>
      <c r="EI147" s="50">
        <v>123.75</v>
      </c>
      <c r="EJ147" s="50">
        <v>190.09999999999673</v>
      </c>
      <c r="EK147" s="50">
        <v>0</v>
      </c>
      <c r="EL147" s="50">
        <v>158.80000000000655</v>
      </c>
      <c r="EM147" s="408"/>
      <c r="EN147" s="50">
        <v>0</v>
      </c>
      <c r="EO147" s="50">
        <v>0</v>
      </c>
      <c r="EP147" s="50">
        <v>253.08750000000055</v>
      </c>
      <c r="EQ147" s="50">
        <v>162.700000000008</v>
      </c>
      <c r="ER147" s="408"/>
      <c r="ES147" s="50">
        <v>232.89999999999554</v>
      </c>
      <c r="ET147" s="50">
        <v>1466.9499999997843</v>
      </c>
      <c r="EU147" s="50">
        <v>1964.1000000000001</v>
      </c>
      <c r="EV147" s="50">
        <v>3283.2000000000044</v>
      </c>
      <c r="EW147" s="408"/>
      <c r="EX147" s="443">
        <v>0</v>
      </c>
      <c r="EY147" s="443">
        <v>139.19999999999891</v>
      </c>
      <c r="EZ147" s="443">
        <v>223.875</v>
      </c>
      <c r="FA147" s="50">
        <v>193.00000000001091</v>
      </c>
      <c r="FB147" s="408"/>
      <c r="FC147" s="50">
        <v>0</v>
      </c>
      <c r="FD147" s="50">
        <v>0</v>
      </c>
      <c r="FE147" s="50">
        <v>249.787499999994</v>
      </c>
      <c r="FF147" s="50">
        <v>297.8</v>
      </c>
      <c r="FG147" s="408"/>
      <c r="FH147" s="50">
        <v>0</v>
      </c>
      <c r="FI147" s="50">
        <v>0</v>
      </c>
      <c r="FJ147" s="50">
        <v>287.99999999999727</v>
      </c>
      <c r="FK147" s="50">
        <v>203.70000000000073</v>
      </c>
      <c r="FL147" s="408"/>
      <c r="FM147" s="443">
        <v>72.124999999999545</v>
      </c>
      <c r="FN147" s="443">
        <v>277.49999999999636</v>
      </c>
      <c r="FO147" s="443">
        <v>175.95000000000164</v>
      </c>
      <c r="FP147" s="50">
        <v>576.4</v>
      </c>
      <c r="FQ147" s="408"/>
      <c r="FR147" s="50">
        <v>0</v>
      </c>
      <c r="FS147" s="50">
        <v>0</v>
      </c>
      <c r="FT147" s="50">
        <v>0</v>
      </c>
      <c r="FU147" s="50">
        <v>154.19999999999709</v>
      </c>
      <c r="FV147" s="408"/>
      <c r="FW147" s="474">
        <v>164.02500000000009</v>
      </c>
      <c r="FX147" s="474">
        <v>536.84999999998581</v>
      </c>
      <c r="FY147" s="474">
        <v>1100.0625000000055</v>
      </c>
      <c r="FZ147" s="50">
        <v>1301.8999999999201</v>
      </c>
      <c r="GA147" s="408"/>
      <c r="GB147" s="50">
        <v>62.75</v>
      </c>
      <c r="GC147" s="50">
        <v>204.74999999998727</v>
      </c>
      <c r="GD147" s="50">
        <v>266.99999999999454</v>
      </c>
      <c r="GE147" s="50">
        <v>457.5</v>
      </c>
      <c r="GF147" s="408"/>
      <c r="GG147" s="50">
        <v>0</v>
      </c>
      <c r="GH147" s="50">
        <v>623.24999999999909</v>
      </c>
      <c r="GI147" s="50">
        <v>0</v>
      </c>
      <c r="GJ147" s="50">
        <v>0</v>
      </c>
      <c r="GK147" s="408"/>
      <c r="GL147" s="39"/>
      <c r="GN147" s="1"/>
      <c r="GO147" s="37"/>
      <c r="GU147" s="9"/>
      <c r="HD147" s="9"/>
      <c r="HM147" s="9"/>
      <c r="HV147" s="9"/>
      <c r="IE147" s="9"/>
      <c r="IN147" s="9"/>
      <c r="IW147" s="9"/>
      <c r="JF147" s="9"/>
      <c r="JO147" s="9"/>
      <c r="JX147" s="9"/>
      <c r="KG147" s="9"/>
      <c r="KP147" s="9"/>
      <c r="LQ147" s="9"/>
      <c r="LZ147" s="9"/>
      <c r="MI147" s="9"/>
      <c r="MR147" s="9"/>
      <c r="NA147" s="9"/>
      <c r="NJ147" s="9"/>
      <c r="NL147" s="9"/>
      <c r="NN147" s="9"/>
      <c r="NP147" s="9"/>
    </row>
    <row r="148" spans="1:381" ht="18">
      <c r="A148" s="41" t="s">
        <v>29</v>
      </c>
      <c r="B148" s="46">
        <f>SUM(D148:ZZ148)</f>
        <v>8951.9749999999876</v>
      </c>
      <c r="C148" s="42"/>
      <c r="D148" s="50">
        <v>0</v>
      </c>
      <c r="E148" s="50">
        <v>0</v>
      </c>
      <c r="F148" s="50">
        <v>0</v>
      </c>
      <c r="G148" s="50">
        <v>0</v>
      </c>
      <c r="H148" s="408"/>
      <c r="I148" s="50">
        <v>0</v>
      </c>
      <c r="J148" s="50">
        <v>0</v>
      </c>
      <c r="K148" s="50">
        <v>0</v>
      </c>
      <c r="L148" s="50">
        <v>0</v>
      </c>
      <c r="M148" s="408"/>
      <c r="N148" s="50">
        <v>0</v>
      </c>
      <c r="O148" s="50">
        <v>211.14999999999998</v>
      </c>
      <c r="P148" s="50">
        <v>0</v>
      </c>
      <c r="Q148" s="50">
        <v>0</v>
      </c>
      <c r="R148" s="408"/>
      <c r="S148" s="396">
        <v>0</v>
      </c>
      <c r="T148" s="50">
        <v>73</v>
      </c>
      <c r="U148" s="438">
        <v>0</v>
      </c>
      <c r="V148" s="50">
        <v>0</v>
      </c>
      <c r="W148" s="408"/>
      <c r="X148" s="50">
        <v>0</v>
      </c>
      <c r="Y148" s="50">
        <v>180.8499999999998</v>
      </c>
      <c r="Z148" s="50">
        <v>0</v>
      </c>
      <c r="AA148" s="50">
        <v>0</v>
      </c>
      <c r="AB148" s="408"/>
      <c r="AC148" s="50">
        <v>0</v>
      </c>
      <c r="AD148" s="50">
        <v>227.79999999999984</v>
      </c>
      <c r="AE148" s="50">
        <v>0</v>
      </c>
      <c r="AF148" s="50">
        <v>0</v>
      </c>
      <c r="AG148" s="408"/>
      <c r="AH148" s="50">
        <v>0</v>
      </c>
      <c r="AI148" s="50">
        <v>428.99999999999955</v>
      </c>
      <c r="AJ148" s="50">
        <v>0</v>
      </c>
      <c r="AK148" s="50">
        <v>0</v>
      </c>
      <c r="AL148" s="408"/>
      <c r="AM148" s="396">
        <v>0</v>
      </c>
      <c r="AN148" s="396">
        <v>325.64999999999986</v>
      </c>
      <c r="AO148" s="396">
        <v>0</v>
      </c>
      <c r="AP148" s="50">
        <v>0</v>
      </c>
      <c r="AQ148" s="408"/>
      <c r="AR148" s="50">
        <v>0</v>
      </c>
      <c r="AS148" s="50">
        <v>23.249999999999773</v>
      </c>
      <c r="AT148" s="50">
        <v>0</v>
      </c>
      <c r="AU148" s="50">
        <v>0</v>
      </c>
      <c r="AV148" s="408"/>
      <c r="AW148" s="50">
        <v>0</v>
      </c>
      <c r="AX148" s="50">
        <v>123.44999999999936</v>
      </c>
      <c r="AY148" s="50">
        <v>0</v>
      </c>
      <c r="AZ148" s="50">
        <v>0</v>
      </c>
      <c r="BA148" s="408"/>
      <c r="BB148" s="50">
        <v>0</v>
      </c>
      <c r="BC148" s="50">
        <v>105.89999999999964</v>
      </c>
      <c r="BD148" s="50">
        <v>0</v>
      </c>
      <c r="BE148" s="50">
        <v>0</v>
      </c>
      <c r="BF148" s="408"/>
      <c r="BG148" s="50">
        <v>0</v>
      </c>
      <c r="BH148" s="50">
        <v>195.59999999999968</v>
      </c>
      <c r="BI148" s="50">
        <v>0</v>
      </c>
      <c r="BJ148" s="50">
        <v>0</v>
      </c>
      <c r="BK148" s="408"/>
      <c r="BL148" s="50">
        <v>0</v>
      </c>
      <c r="BM148" s="50">
        <v>60.499999999999545</v>
      </c>
      <c r="BN148" s="50">
        <v>0</v>
      </c>
      <c r="BO148" s="50">
        <v>0</v>
      </c>
      <c r="BP148" s="408"/>
      <c r="BQ148" s="50">
        <v>0</v>
      </c>
      <c r="BR148" s="50">
        <v>146.59999999999991</v>
      </c>
      <c r="BS148" s="50">
        <v>0</v>
      </c>
      <c r="BT148" s="50">
        <v>0</v>
      </c>
      <c r="BU148" s="408"/>
      <c r="BV148" s="50">
        <v>0</v>
      </c>
      <c r="BW148" s="50">
        <v>445.84999999999991</v>
      </c>
      <c r="BX148" s="50">
        <v>0</v>
      </c>
      <c r="BY148" s="50">
        <v>0</v>
      </c>
      <c r="BZ148" s="408"/>
      <c r="CA148" s="50">
        <v>0</v>
      </c>
      <c r="CB148" s="50">
        <v>293.84999999999854</v>
      </c>
      <c r="CC148" s="50">
        <v>0</v>
      </c>
      <c r="CD148" s="50">
        <v>0</v>
      </c>
      <c r="CE148" s="408"/>
      <c r="CF148" s="50">
        <v>0</v>
      </c>
      <c r="CG148" s="50">
        <v>189.25</v>
      </c>
      <c r="CH148" s="50">
        <v>0</v>
      </c>
      <c r="CI148" s="50">
        <v>0</v>
      </c>
      <c r="CJ148" s="408"/>
      <c r="CK148" s="50">
        <v>0</v>
      </c>
      <c r="CL148" s="50">
        <v>171.650000000001</v>
      </c>
      <c r="CM148" s="50">
        <v>0</v>
      </c>
      <c r="CN148" s="50">
        <v>0</v>
      </c>
      <c r="CO148" s="408"/>
      <c r="CP148" s="443">
        <v>0</v>
      </c>
      <c r="CQ148" s="443">
        <v>295.70000000000073</v>
      </c>
      <c r="CR148" s="443">
        <v>0</v>
      </c>
      <c r="CS148" s="50">
        <v>0</v>
      </c>
      <c r="CT148" s="408"/>
      <c r="CU148" s="50">
        <v>0</v>
      </c>
      <c r="CV148" s="50">
        <v>257.07500000000073</v>
      </c>
      <c r="CW148" s="50">
        <v>0</v>
      </c>
      <c r="CX148" s="50">
        <v>0</v>
      </c>
      <c r="CY148" s="408"/>
      <c r="CZ148" s="50">
        <v>0</v>
      </c>
      <c r="DA148" s="50">
        <v>79.650000000001455</v>
      </c>
      <c r="DB148" s="50">
        <v>0</v>
      </c>
      <c r="DC148" s="50">
        <v>0</v>
      </c>
      <c r="DD148" s="408"/>
      <c r="DE148" s="443">
        <v>0</v>
      </c>
      <c r="DF148" s="443">
        <v>413.60000000000127</v>
      </c>
      <c r="DG148" s="443">
        <v>0</v>
      </c>
      <c r="DH148" s="50">
        <v>0</v>
      </c>
      <c r="DI148" s="408"/>
      <c r="DJ148" s="443">
        <v>0</v>
      </c>
      <c r="DK148" s="443">
        <v>292.95000000000073</v>
      </c>
      <c r="DL148" s="443">
        <v>0</v>
      </c>
      <c r="DM148" s="50">
        <v>0</v>
      </c>
      <c r="DN148" s="408"/>
      <c r="DO148" s="50">
        <v>0</v>
      </c>
      <c r="DP148" s="50">
        <v>296.35000000000036</v>
      </c>
      <c r="DQ148" s="50">
        <v>0</v>
      </c>
      <c r="DR148" s="50">
        <v>0</v>
      </c>
      <c r="DS148" s="408"/>
      <c r="DT148" s="50">
        <v>0</v>
      </c>
      <c r="DU148" s="50">
        <v>1589.6500000000287</v>
      </c>
      <c r="DV148" s="50">
        <v>0</v>
      </c>
      <c r="DW148" s="50">
        <v>0</v>
      </c>
      <c r="DX148" s="408"/>
      <c r="DY148" s="50">
        <v>0</v>
      </c>
      <c r="DZ148" s="443">
        <v>20.999999999999091</v>
      </c>
      <c r="EA148" s="443">
        <v>0</v>
      </c>
      <c r="EB148" s="50">
        <v>0</v>
      </c>
      <c r="EC148" s="408"/>
      <c r="ED148" s="50">
        <v>0</v>
      </c>
      <c r="EE148" s="50">
        <v>87.699999999999818</v>
      </c>
      <c r="EF148" s="50">
        <v>0</v>
      </c>
      <c r="EG148" s="50">
        <v>0</v>
      </c>
      <c r="EH148" s="408"/>
      <c r="EI148" s="50">
        <v>0</v>
      </c>
      <c r="EJ148" s="50">
        <v>158.64999999999964</v>
      </c>
      <c r="EK148" s="50">
        <v>0</v>
      </c>
      <c r="EL148" s="50">
        <v>0</v>
      </c>
      <c r="EM148" s="408"/>
      <c r="EN148" s="50">
        <v>0</v>
      </c>
      <c r="EO148" s="50">
        <v>0</v>
      </c>
      <c r="EP148" s="50">
        <v>0</v>
      </c>
      <c r="EQ148" s="50">
        <v>0</v>
      </c>
      <c r="ER148" s="408"/>
      <c r="ES148" s="50">
        <v>0</v>
      </c>
      <c r="ET148" s="50">
        <v>973.49999999996362</v>
      </c>
      <c r="EU148" s="50">
        <v>0</v>
      </c>
      <c r="EV148" s="50">
        <v>0</v>
      </c>
      <c r="EW148" s="408"/>
      <c r="EX148" s="443">
        <v>0</v>
      </c>
      <c r="EY148" s="443">
        <v>156.49999999999909</v>
      </c>
      <c r="EZ148" s="443">
        <v>0</v>
      </c>
      <c r="FA148" s="50">
        <v>0</v>
      </c>
      <c r="FB148" s="408"/>
      <c r="FC148" s="50">
        <v>0</v>
      </c>
      <c r="FD148" s="50">
        <v>0</v>
      </c>
      <c r="FE148" s="50">
        <v>0</v>
      </c>
      <c r="FF148" s="50">
        <v>0</v>
      </c>
      <c r="FG148" s="408"/>
      <c r="FH148" s="50">
        <v>0</v>
      </c>
      <c r="FI148" s="50">
        <v>0</v>
      </c>
      <c r="FJ148" s="50">
        <v>0</v>
      </c>
      <c r="FK148" s="50">
        <v>0</v>
      </c>
      <c r="FL148" s="408"/>
      <c r="FM148" s="443">
        <v>0</v>
      </c>
      <c r="FN148" s="443">
        <v>179.44999999999891</v>
      </c>
      <c r="FO148" s="443">
        <v>0</v>
      </c>
      <c r="FP148" s="50">
        <v>0</v>
      </c>
      <c r="FQ148" s="408"/>
      <c r="FR148" s="50">
        <v>0</v>
      </c>
      <c r="FS148" s="50">
        <v>0</v>
      </c>
      <c r="FT148" s="50">
        <v>0</v>
      </c>
      <c r="FU148" s="50">
        <v>0</v>
      </c>
      <c r="FV148" s="408"/>
      <c r="FW148" s="474">
        <v>0</v>
      </c>
      <c r="FX148" s="474">
        <v>283.69999999999709</v>
      </c>
      <c r="FY148" s="474">
        <v>0</v>
      </c>
      <c r="FZ148" s="50">
        <v>0</v>
      </c>
      <c r="GA148" s="408"/>
      <c r="GB148" s="50">
        <v>0</v>
      </c>
      <c r="GC148" s="50">
        <v>116.99999999999636</v>
      </c>
      <c r="GD148" s="50">
        <v>0</v>
      </c>
      <c r="GE148" s="50">
        <v>0</v>
      </c>
      <c r="GF148" s="408"/>
      <c r="GG148" s="50">
        <v>0</v>
      </c>
      <c r="GH148" s="50">
        <v>546.15000000000236</v>
      </c>
      <c r="GI148" s="50">
        <v>0</v>
      </c>
      <c r="GJ148" s="50">
        <v>0</v>
      </c>
      <c r="GK148" s="408"/>
      <c r="GL148" s="467"/>
      <c r="GN148" s="39"/>
      <c r="GO148" s="37"/>
      <c r="GU148" s="9"/>
      <c r="HD148" s="9"/>
      <c r="HM148" s="9"/>
      <c r="HV148" s="9"/>
      <c r="IE148" s="9"/>
      <c r="IN148" s="9"/>
      <c r="IW148" s="9"/>
      <c r="JF148" s="9"/>
      <c r="JO148" s="9"/>
      <c r="JX148" s="9"/>
      <c r="KG148" s="9"/>
      <c r="KP148" s="9"/>
      <c r="LQ148" s="9"/>
      <c r="LZ148" s="9"/>
      <c r="MI148" s="9"/>
      <c r="MR148" s="9"/>
      <c r="NA148" s="9"/>
      <c r="NJ148" s="9"/>
      <c r="NL148" s="9"/>
      <c r="NN148" s="9"/>
      <c r="NP148" s="9"/>
    </row>
    <row r="149" spans="1:381" ht="18">
      <c r="A149" s="41" t="s">
        <v>1926</v>
      </c>
      <c r="B149" s="46">
        <f>SUM(D149:ZZ149)</f>
        <v>27335.712500000096</v>
      </c>
      <c r="C149" s="42"/>
      <c r="D149" s="50">
        <v>0</v>
      </c>
      <c r="E149" s="50">
        <v>0</v>
      </c>
      <c r="F149" s="50">
        <v>55.425000000000004</v>
      </c>
      <c r="G149" s="50">
        <v>0</v>
      </c>
      <c r="H149" s="408"/>
      <c r="I149" s="50">
        <v>0</v>
      </c>
      <c r="J149" s="50">
        <v>0</v>
      </c>
      <c r="K149" s="50">
        <v>0</v>
      </c>
      <c r="L149" s="50">
        <v>60.5</v>
      </c>
      <c r="M149" s="408"/>
      <c r="N149" s="50">
        <v>0</v>
      </c>
      <c r="O149" s="50">
        <v>0</v>
      </c>
      <c r="P149" s="50">
        <v>348.90000000000003</v>
      </c>
      <c r="Q149" s="50">
        <v>196.39999999999964</v>
      </c>
      <c r="R149" s="408"/>
      <c r="S149" s="396">
        <v>0</v>
      </c>
      <c r="T149" s="50">
        <v>0</v>
      </c>
      <c r="U149" s="438">
        <v>129.48750000000007</v>
      </c>
      <c r="V149" s="50">
        <v>146.79999999999973</v>
      </c>
      <c r="W149" s="408"/>
      <c r="X149" s="50">
        <v>0</v>
      </c>
      <c r="Y149" s="50">
        <v>0</v>
      </c>
      <c r="Z149" s="50">
        <v>216.22500000000031</v>
      </c>
      <c r="AA149" s="50">
        <v>98.399999999999864</v>
      </c>
      <c r="AB149" s="408"/>
      <c r="AC149" s="50">
        <v>0</v>
      </c>
      <c r="AD149" s="50">
        <v>0</v>
      </c>
      <c r="AE149" s="50">
        <v>201.97500000000014</v>
      </c>
      <c r="AF149" s="50">
        <v>428.89999999999964</v>
      </c>
      <c r="AG149" s="408"/>
      <c r="AH149" s="50">
        <v>0</v>
      </c>
      <c r="AI149" s="50">
        <v>0</v>
      </c>
      <c r="AJ149" s="50">
        <v>366.15000000000038</v>
      </c>
      <c r="AK149" s="50">
        <v>523</v>
      </c>
      <c r="AL149" s="408"/>
      <c r="AM149" s="396">
        <v>0</v>
      </c>
      <c r="AN149" s="396">
        <v>0</v>
      </c>
      <c r="AO149" s="396">
        <v>29.250000000000341</v>
      </c>
      <c r="AP149" s="50">
        <v>346.70000000000073</v>
      </c>
      <c r="AQ149" s="408"/>
      <c r="AR149" s="50">
        <v>0</v>
      </c>
      <c r="AS149" s="50">
        <v>0</v>
      </c>
      <c r="AT149" s="50">
        <v>13.650000000000546</v>
      </c>
      <c r="AU149" s="50">
        <v>146.80000000000001</v>
      </c>
      <c r="AV149" s="408"/>
      <c r="AW149" s="50">
        <v>0</v>
      </c>
      <c r="AX149" s="50">
        <v>0</v>
      </c>
      <c r="AY149" s="50">
        <v>380.17500000000007</v>
      </c>
      <c r="AZ149" s="50">
        <v>542.80000000000155</v>
      </c>
      <c r="BA149" s="408"/>
      <c r="BB149" s="50">
        <v>0</v>
      </c>
      <c r="BC149" s="50">
        <v>0</v>
      </c>
      <c r="BD149" s="50">
        <v>241.87500000000034</v>
      </c>
      <c r="BE149" s="50">
        <v>490</v>
      </c>
      <c r="BF149" s="408"/>
      <c r="BG149" s="50">
        <v>0</v>
      </c>
      <c r="BH149" s="50">
        <v>0</v>
      </c>
      <c r="BI149" s="50">
        <v>97.350000000000477</v>
      </c>
      <c r="BJ149" s="50">
        <v>153.6</v>
      </c>
      <c r="BK149" s="408"/>
      <c r="BL149" s="50">
        <v>0</v>
      </c>
      <c r="BM149" s="50">
        <v>0</v>
      </c>
      <c r="BN149" s="50">
        <v>234.375</v>
      </c>
      <c r="BO149" s="50">
        <v>119.5</v>
      </c>
      <c r="BP149" s="408"/>
      <c r="BQ149" s="50">
        <v>0</v>
      </c>
      <c r="BR149" s="50">
        <v>0</v>
      </c>
      <c r="BS149" s="50">
        <v>184.05000000000007</v>
      </c>
      <c r="BT149" s="50">
        <v>321.90000000000236</v>
      </c>
      <c r="BU149" s="408"/>
      <c r="BV149" s="50">
        <v>0</v>
      </c>
      <c r="BW149" s="50">
        <v>0</v>
      </c>
      <c r="BX149" s="50">
        <v>322.57499999999959</v>
      </c>
      <c r="BY149" s="50">
        <v>549.00000000000364</v>
      </c>
      <c r="BZ149" s="408"/>
      <c r="CA149" s="50">
        <v>0</v>
      </c>
      <c r="CB149" s="50">
        <v>0</v>
      </c>
      <c r="CC149" s="50">
        <v>70.124999999999318</v>
      </c>
      <c r="CD149" s="50">
        <v>102.00000000000364</v>
      </c>
      <c r="CE149" s="408"/>
      <c r="CF149" s="50">
        <v>0</v>
      </c>
      <c r="CG149" s="50">
        <v>0</v>
      </c>
      <c r="CH149" s="50">
        <v>328.875</v>
      </c>
      <c r="CI149" s="50">
        <v>161.50000000000364</v>
      </c>
      <c r="CJ149" s="408"/>
      <c r="CK149" s="50">
        <v>0</v>
      </c>
      <c r="CL149" s="50">
        <v>0</v>
      </c>
      <c r="CM149" s="50">
        <v>250.94999999999891</v>
      </c>
      <c r="CN149" s="50">
        <v>342.20000000000005</v>
      </c>
      <c r="CO149" s="408"/>
      <c r="CP149" s="443">
        <v>0</v>
      </c>
      <c r="CQ149" s="443">
        <v>0</v>
      </c>
      <c r="CR149" s="443">
        <v>179.7749999999985</v>
      </c>
      <c r="CS149" s="50">
        <v>184.00000000000273</v>
      </c>
      <c r="CT149" s="408"/>
      <c r="CU149" s="50">
        <v>0</v>
      </c>
      <c r="CV149" s="50">
        <v>0</v>
      </c>
      <c r="CW149" s="50">
        <v>284.3999999999985</v>
      </c>
      <c r="CX149" s="50">
        <v>532.70000000000164</v>
      </c>
      <c r="CY149" s="408"/>
      <c r="CZ149" s="50">
        <v>0</v>
      </c>
      <c r="DA149" s="50">
        <v>0</v>
      </c>
      <c r="DB149" s="50">
        <v>246.74999999999864</v>
      </c>
      <c r="DC149" s="50">
        <v>120</v>
      </c>
      <c r="DD149" s="408"/>
      <c r="DE149" s="443">
        <v>0</v>
      </c>
      <c r="DF149" s="443">
        <v>0</v>
      </c>
      <c r="DG149" s="443">
        <v>1155.4499999999994</v>
      </c>
      <c r="DH149" s="50">
        <v>1586.4999999999973</v>
      </c>
      <c r="DI149" s="408"/>
      <c r="DJ149" s="443">
        <v>0</v>
      </c>
      <c r="DK149" s="443">
        <v>0</v>
      </c>
      <c r="DL149" s="443">
        <v>374.17500000000382</v>
      </c>
      <c r="DM149" s="50">
        <v>420.09999999999854</v>
      </c>
      <c r="DN149" s="408"/>
      <c r="DO149" s="50">
        <v>0</v>
      </c>
      <c r="DP149" s="50">
        <v>0</v>
      </c>
      <c r="DQ149" s="50">
        <v>172.20000000000437</v>
      </c>
      <c r="DR149" s="50">
        <v>549.39999999999782</v>
      </c>
      <c r="DS149" s="408"/>
      <c r="DT149" s="50">
        <v>0</v>
      </c>
      <c r="DU149" s="50">
        <v>0</v>
      </c>
      <c r="DV149" s="50">
        <v>1120.9500000000698</v>
      </c>
      <c r="DW149" s="50">
        <v>2460.2000000000007</v>
      </c>
      <c r="DX149" s="408"/>
      <c r="DY149" s="50">
        <v>0</v>
      </c>
      <c r="DZ149" s="443">
        <v>0</v>
      </c>
      <c r="EA149" s="443">
        <v>260.32499999999891</v>
      </c>
      <c r="EB149" s="50">
        <v>341.5</v>
      </c>
      <c r="EC149" s="408"/>
      <c r="ED149" s="50">
        <v>0</v>
      </c>
      <c r="EE149" s="50">
        <v>0</v>
      </c>
      <c r="EF149" s="50">
        <v>446.54999999999995</v>
      </c>
      <c r="EG149" s="50">
        <v>455.60000000000036</v>
      </c>
      <c r="EH149" s="408"/>
      <c r="EI149" s="50">
        <v>0</v>
      </c>
      <c r="EJ149" s="50">
        <v>0</v>
      </c>
      <c r="EK149" s="50">
        <v>0</v>
      </c>
      <c r="EL149" s="50">
        <v>116.39999999999964</v>
      </c>
      <c r="EM149" s="408"/>
      <c r="EN149" s="50">
        <v>0</v>
      </c>
      <c r="EO149" s="50">
        <v>0</v>
      </c>
      <c r="EP149" s="50">
        <v>64.200000000000273</v>
      </c>
      <c r="EQ149" s="50">
        <v>13.5</v>
      </c>
      <c r="ER149" s="408"/>
      <c r="ES149" s="50">
        <v>0</v>
      </c>
      <c r="ET149" s="50">
        <v>0</v>
      </c>
      <c r="EU149" s="50">
        <v>1964.3250000000003</v>
      </c>
      <c r="EV149" s="50">
        <v>2513.3000000000029</v>
      </c>
      <c r="EW149" s="408"/>
      <c r="EX149" s="443">
        <v>0</v>
      </c>
      <c r="EY149" s="443">
        <v>0</v>
      </c>
      <c r="EZ149" s="443">
        <v>5.7750000000005457</v>
      </c>
      <c r="FA149" s="50">
        <v>22.5</v>
      </c>
      <c r="FB149" s="408"/>
      <c r="FC149" s="50">
        <v>0</v>
      </c>
      <c r="FD149" s="50">
        <v>0</v>
      </c>
      <c r="FE149" s="50">
        <v>173.17500000000246</v>
      </c>
      <c r="FF149" s="50">
        <v>251.4</v>
      </c>
      <c r="FG149" s="408"/>
      <c r="FH149" s="50">
        <v>0</v>
      </c>
      <c r="FI149" s="50">
        <v>0</v>
      </c>
      <c r="FJ149" s="50">
        <v>145.65000000000055</v>
      </c>
      <c r="FK149" s="50">
        <v>408.49999999999818</v>
      </c>
      <c r="FL149" s="408"/>
      <c r="FM149" s="443">
        <v>0</v>
      </c>
      <c r="FN149" s="443">
        <v>0</v>
      </c>
      <c r="FO149" s="443">
        <v>59.550000000001091</v>
      </c>
      <c r="FP149" s="50">
        <v>456.4</v>
      </c>
      <c r="FQ149" s="408"/>
      <c r="FR149" s="50">
        <v>0</v>
      </c>
      <c r="FS149" s="50">
        <v>0</v>
      </c>
      <c r="FT149" s="50">
        <v>0</v>
      </c>
      <c r="FU149" s="50">
        <v>204.70000000000073</v>
      </c>
      <c r="FV149" s="408"/>
      <c r="FW149" s="474">
        <v>0</v>
      </c>
      <c r="FX149" s="474">
        <v>0</v>
      </c>
      <c r="FY149" s="474">
        <v>882.07499999999891</v>
      </c>
      <c r="FZ149" s="50">
        <v>493.89999999998838</v>
      </c>
      <c r="GA149" s="408"/>
      <c r="GB149" s="50">
        <v>0</v>
      </c>
      <c r="GC149" s="50">
        <v>0</v>
      </c>
      <c r="GD149" s="50">
        <v>169.87500000000819</v>
      </c>
      <c r="GE149" s="50">
        <v>298.5</v>
      </c>
      <c r="GF149" s="408"/>
      <c r="GG149" s="50">
        <v>0</v>
      </c>
      <c r="GH149" s="50">
        <v>0</v>
      </c>
      <c r="GI149" s="50">
        <v>0</v>
      </c>
      <c r="GJ149" s="50">
        <v>0</v>
      </c>
      <c r="GK149" s="408"/>
      <c r="GL149" s="468"/>
      <c r="GN149" s="1"/>
      <c r="GO149" s="37"/>
      <c r="GU149" s="9"/>
      <c r="HD149" s="9"/>
      <c r="HM149" s="9"/>
      <c r="HV149" s="9"/>
      <c r="IE149" s="9"/>
      <c r="IN149" s="9"/>
      <c r="IW149" s="9"/>
      <c r="JF149" s="9"/>
      <c r="JO149" s="9"/>
      <c r="JX149" s="9"/>
      <c r="KG149" s="9"/>
      <c r="KP149" s="9"/>
      <c r="LQ149" s="9"/>
      <c r="LZ149" s="9"/>
      <c r="MI149" s="9"/>
      <c r="MR149" s="9"/>
      <c r="NA149" s="9"/>
      <c r="NJ149" s="9"/>
      <c r="NL149" s="9"/>
      <c r="NN149" s="9"/>
      <c r="NP149" s="9"/>
    </row>
    <row r="150" spans="1:381" ht="18">
      <c r="A150" s="84" t="s">
        <v>1554</v>
      </c>
      <c r="B150" s="46">
        <f>SUM(D150:ZZ150)</f>
        <v>2769.2750000000233</v>
      </c>
      <c r="C150" s="42"/>
      <c r="D150" s="50">
        <v>0</v>
      </c>
      <c r="E150" s="50">
        <v>0</v>
      </c>
      <c r="F150" s="50">
        <v>0</v>
      </c>
      <c r="G150" s="50">
        <v>0</v>
      </c>
      <c r="H150" s="408"/>
      <c r="I150" s="50">
        <v>11.000000000000014</v>
      </c>
      <c r="J150" s="50">
        <v>0</v>
      </c>
      <c r="K150" s="50">
        <v>0</v>
      </c>
      <c r="L150" s="50">
        <v>0</v>
      </c>
      <c r="M150" s="408"/>
      <c r="N150" s="50">
        <v>113.12500000000011</v>
      </c>
      <c r="O150" s="50">
        <v>0</v>
      </c>
      <c r="P150" s="50">
        <v>0</v>
      </c>
      <c r="Q150" s="50">
        <v>0</v>
      </c>
      <c r="R150" s="408"/>
      <c r="S150" s="396">
        <v>19.425000000000068</v>
      </c>
      <c r="T150" s="50">
        <v>0</v>
      </c>
      <c r="U150" s="438">
        <v>0</v>
      </c>
      <c r="V150" s="50">
        <v>0</v>
      </c>
      <c r="W150" s="408"/>
      <c r="X150" s="50">
        <v>15.875000000000114</v>
      </c>
      <c r="Y150" s="50">
        <v>0</v>
      </c>
      <c r="Z150" s="50">
        <v>0</v>
      </c>
      <c r="AA150" s="50">
        <v>0</v>
      </c>
      <c r="AB150" s="408"/>
      <c r="AC150" s="50">
        <v>91.550000000000011</v>
      </c>
      <c r="AD150" s="50">
        <v>0</v>
      </c>
      <c r="AE150" s="50">
        <v>0</v>
      </c>
      <c r="AF150" s="50">
        <v>0</v>
      </c>
      <c r="AG150" s="408"/>
      <c r="AH150" s="50">
        <v>22.049999999999955</v>
      </c>
      <c r="AI150" s="50">
        <v>0</v>
      </c>
      <c r="AJ150" s="50">
        <v>0</v>
      </c>
      <c r="AK150" s="50">
        <v>0</v>
      </c>
      <c r="AL150" s="408"/>
      <c r="AM150" s="396">
        <v>75.975000000000023</v>
      </c>
      <c r="AN150" s="396">
        <v>0</v>
      </c>
      <c r="AO150" s="396">
        <v>0</v>
      </c>
      <c r="AP150" s="50">
        <v>0</v>
      </c>
      <c r="AQ150" s="408"/>
      <c r="AR150" s="50">
        <v>0</v>
      </c>
      <c r="AS150" s="50">
        <v>0</v>
      </c>
      <c r="AT150" s="50">
        <v>0</v>
      </c>
      <c r="AU150" s="50">
        <v>0</v>
      </c>
      <c r="AV150" s="408"/>
      <c r="AW150" s="50">
        <v>0</v>
      </c>
      <c r="AX150" s="50">
        <v>0</v>
      </c>
      <c r="AY150" s="50">
        <v>0</v>
      </c>
      <c r="AZ150" s="50">
        <v>0</v>
      </c>
      <c r="BA150" s="408"/>
      <c r="BB150" s="50">
        <v>0</v>
      </c>
      <c r="BC150" s="50">
        <v>0</v>
      </c>
      <c r="BD150" s="50">
        <v>0</v>
      </c>
      <c r="BE150" s="50">
        <v>0</v>
      </c>
      <c r="BF150" s="408"/>
      <c r="BG150" s="50">
        <v>25.075000000000728</v>
      </c>
      <c r="BH150" s="50">
        <v>0</v>
      </c>
      <c r="BI150" s="50">
        <v>0</v>
      </c>
      <c r="BJ150" s="50">
        <v>0</v>
      </c>
      <c r="BK150" s="408"/>
      <c r="BL150" s="50">
        <v>0</v>
      </c>
      <c r="BM150" s="50">
        <v>0</v>
      </c>
      <c r="BN150" s="50">
        <v>0</v>
      </c>
      <c r="BO150" s="50">
        <v>0</v>
      </c>
      <c r="BP150" s="408"/>
      <c r="BQ150" s="50">
        <v>45.950000000000728</v>
      </c>
      <c r="BR150" s="50">
        <v>0</v>
      </c>
      <c r="BS150" s="50">
        <v>0</v>
      </c>
      <c r="BT150" s="50">
        <v>0</v>
      </c>
      <c r="BU150" s="408"/>
      <c r="BV150" s="50">
        <v>0</v>
      </c>
      <c r="BW150" s="50">
        <v>0</v>
      </c>
      <c r="BX150" s="50">
        <v>0</v>
      </c>
      <c r="BY150" s="50">
        <v>0</v>
      </c>
      <c r="BZ150" s="408"/>
      <c r="CA150" s="50">
        <v>0</v>
      </c>
      <c r="CB150" s="50">
        <v>0</v>
      </c>
      <c r="CC150" s="50">
        <v>0</v>
      </c>
      <c r="CD150" s="50">
        <v>0</v>
      </c>
      <c r="CE150" s="408"/>
      <c r="CF150" s="50">
        <v>0</v>
      </c>
      <c r="CG150" s="50">
        <v>0</v>
      </c>
      <c r="CH150" s="50">
        <v>0</v>
      </c>
      <c r="CI150" s="50">
        <v>0</v>
      </c>
      <c r="CJ150" s="408"/>
      <c r="CK150" s="50">
        <v>51.800000000001091</v>
      </c>
      <c r="CL150" s="50">
        <v>0</v>
      </c>
      <c r="CM150" s="50">
        <v>0</v>
      </c>
      <c r="CN150" s="50">
        <v>0</v>
      </c>
      <c r="CO150" s="408"/>
      <c r="CP150" s="443">
        <v>111.95000000000027</v>
      </c>
      <c r="CQ150" s="443">
        <v>0</v>
      </c>
      <c r="CR150" s="443">
        <v>0</v>
      </c>
      <c r="CS150" s="50">
        <v>0</v>
      </c>
      <c r="CT150" s="408"/>
      <c r="CU150" s="50">
        <v>0</v>
      </c>
      <c r="CV150" s="50">
        <v>0</v>
      </c>
      <c r="CW150" s="50">
        <v>0</v>
      </c>
      <c r="CX150" s="50">
        <v>0</v>
      </c>
      <c r="CY150" s="408"/>
      <c r="CZ150" s="50">
        <v>0</v>
      </c>
      <c r="DA150" s="50">
        <v>0</v>
      </c>
      <c r="DB150" s="50">
        <v>0</v>
      </c>
      <c r="DC150" s="50">
        <v>0</v>
      </c>
      <c r="DD150" s="408"/>
      <c r="DE150" s="443">
        <v>233.60000000000082</v>
      </c>
      <c r="DF150" s="443">
        <v>0</v>
      </c>
      <c r="DG150" s="443">
        <v>0</v>
      </c>
      <c r="DH150" s="50">
        <v>0</v>
      </c>
      <c r="DI150" s="408"/>
      <c r="DJ150" s="443">
        <v>147.32500000000005</v>
      </c>
      <c r="DK150" s="443">
        <v>0</v>
      </c>
      <c r="DL150" s="443">
        <v>0</v>
      </c>
      <c r="DM150" s="50">
        <v>0</v>
      </c>
      <c r="DN150" s="408"/>
      <c r="DO150" s="50">
        <v>0</v>
      </c>
      <c r="DP150" s="50">
        <v>0</v>
      </c>
      <c r="DQ150" s="50">
        <v>0</v>
      </c>
      <c r="DR150" s="50">
        <v>0</v>
      </c>
      <c r="DS150" s="408"/>
      <c r="DT150" s="50">
        <v>923.77500000000055</v>
      </c>
      <c r="DU150" s="50">
        <v>0</v>
      </c>
      <c r="DV150" s="50">
        <v>0</v>
      </c>
      <c r="DW150" s="50">
        <v>0</v>
      </c>
      <c r="DX150" s="408"/>
      <c r="DY150" s="50">
        <v>0</v>
      </c>
      <c r="DZ150" s="443">
        <v>0</v>
      </c>
      <c r="EA150" s="443">
        <v>0</v>
      </c>
      <c r="EB150" s="50">
        <v>0</v>
      </c>
      <c r="EC150" s="408"/>
      <c r="ED150" s="50">
        <v>17.100000000000023</v>
      </c>
      <c r="EE150" s="50">
        <v>0</v>
      </c>
      <c r="EF150" s="50">
        <v>0</v>
      </c>
      <c r="EG150" s="50">
        <v>0</v>
      </c>
      <c r="EH150" s="408"/>
      <c r="EI150" s="50">
        <v>62.975000000000819</v>
      </c>
      <c r="EJ150" s="50">
        <v>0</v>
      </c>
      <c r="EK150" s="50">
        <v>0</v>
      </c>
      <c r="EL150" s="50">
        <v>0</v>
      </c>
      <c r="EM150" s="408"/>
      <c r="EN150" s="50">
        <v>0</v>
      </c>
      <c r="EO150" s="50">
        <v>0</v>
      </c>
      <c r="EP150" s="50">
        <v>0</v>
      </c>
      <c r="EQ150" s="50">
        <v>0</v>
      </c>
      <c r="ER150" s="408"/>
      <c r="ES150" s="50">
        <v>448.92500000001428</v>
      </c>
      <c r="ET150" s="50">
        <v>0</v>
      </c>
      <c r="EU150" s="50">
        <v>0</v>
      </c>
      <c r="EV150" s="50">
        <v>0</v>
      </c>
      <c r="EW150" s="408"/>
      <c r="EX150" s="443">
        <v>35.75</v>
      </c>
      <c r="EY150" s="443">
        <v>0</v>
      </c>
      <c r="EZ150" s="443">
        <v>0</v>
      </c>
      <c r="FA150" s="50">
        <v>0</v>
      </c>
      <c r="FB150" s="408"/>
      <c r="FC150" s="50">
        <v>0</v>
      </c>
      <c r="FD150" s="50">
        <v>0</v>
      </c>
      <c r="FE150" s="50">
        <v>0</v>
      </c>
      <c r="FF150" s="50">
        <v>0</v>
      </c>
      <c r="FG150" s="408"/>
      <c r="FH150" s="50">
        <v>0</v>
      </c>
      <c r="FI150" s="50">
        <v>0</v>
      </c>
      <c r="FJ150" s="50">
        <v>0</v>
      </c>
      <c r="FK150" s="50">
        <v>0</v>
      </c>
      <c r="FL150" s="408"/>
      <c r="FM150" s="443">
        <v>91.399999999999977</v>
      </c>
      <c r="FN150" s="443">
        <v>0</v>
      </c>
      <c r="FO150" s="443">
        <v>0</v>
      </c>
      <c r="FP150" s="50">
        <v>0</v>
      </c>
      <c r="FQ150" s="408"/>
      <c r="FR150" s="50">
        <v>0</v>
      </c>
      <c r="FS150" s="50">
        <v>0</v>
      </c>
      <c r="FT150" s="50">
        <v>0</v>
      </c>
      <c r="FU150" s="50">
        <v>0</v>
      </c>
      <c r="FV150" s="408"/>
      <c r="FW150" s="474">
        <v>134.77500000000191</v>
      </c>
      <c r="FX150" s="474">
        <v>0</v>
      </c>
      <c r="FY150" s="474">
        <v>0</v>
      </c>
      <c r="FZ150" s="50">
        <v>0</v>
      </c>
      <c r="GA150" s="408"/>
      <c r="GB150" s="50">
        <v>89.875000000001819</v>
      </c>
      <c r="GC150" s="50">
        <v>0</v>
      </c>
      <c r="GD150" s="50">
        <v>0</v>
      </c>
      <c r="GE150" s="50">
        <v>0</v>
      </c>
      <c r="GF150" s="408"/>
      <c r="GG150" s="50">
        <v>0</v>
      </c>
      <c r="GH150" s="50">
        <v>0</v>
      </c>
      <c r="GI150" s="50">
        <v>0</v>
      </c>
      <c r="GJ150" s="50">
        <v>0</v>
      </c>
      <c r="GK150" s="408"/>
      <c r="GL150" s="40"/>
      <c r="GN150" s="9"/>
      <c r="GO150" s="37"/>
      <c r="GU150" s="9"/>
      <c r="HD150" s="9"/>
      <c r="HM150" s="9"/>
      <c r="HV150" s="9"/>
      <c r="IE150" s="9"/>
      <c r="IN150" s="9"/>
      <c r="IW150" s="9"/>
      <c r="JF150" s="9"/>
      <c r="JO150" s="9"/>
      <c r="JX150" s="9"/>
      <c r="KG150" s="9"/>
      <c r="KP150" s="9"/>
      <c r="LQ150" s="9"/>
      <c r="LZ150" s="9"/>
      <c r="MI150" s="9"/>
      <c r="MR150" s="9"/>
      <c r="NA150" s="9"/>
      <c r="NJ150" s="9"/>
      <c r="NL150" s="9"/>
      <c r="NN150" s="9"/>
      <c r="NO150" s="21"/>
      <c r="NP150" s="9"/>
    </row>
    <row r="151" spans="1:381" ht="18">
      <c r="A151" s="40" t="s">
        <v>158</v>
      </c>
      <c r="B151" s="46">
        <f>SUM(D151:ZZ151)</f>
        <v>3327.4749999999945</v>
      </c>
      <c r="C151" s="42"/>
      <c r="D151" s="50">
        <v>0</v>
      </c>
      <c r="E151" s="50">
        <v>0</v>
      </c>
      <c r="F151" s="50">
        <v>0</v>
      </c>
      <c r="G151" s="50">
        <v>0</v>
      </c>
      <c r="H151" s="408"/>
      <c r="I151" s="50">
        <v>27.624999999999986</v>
      </c>
      <c r="J151" s="50">
        <v>0</v>
      </c>
      <c r="K151" s="50">
        <v>0</v>
      </c>
      <c r="L151" s="50">
        <v>0</v>
      </c>
      <c r="M151" s="408"/>
      <c r="N151" s="50">
        <v>100.9500000000001</v>
      </c>
      <c r="O151" s="50">
        <v>0</v>
      </c>
      <c r="P151" s="50">
        <v>0</v>
      </c>
      <c r="Q151" s="50">
        <v>0</v>
      </c>
      <c r="R151" s="408"/>
      <c r="S151" s="396">
        <v>32.550000000000125</v>
      </c>
      <c r="T151" s="50">
        <v>0</v>
      </c>
      <c r="U151" s="438">
        <v>0</v>
      </c>
      <c r="V151" s="50">
        <v>0</v>
      </c>
      <c r="W151" s="408"/>
      <c r="X151" s="50">
        <v>52.800000000000068</v>
      </c>
      <c r="Y151" s="50">
        <v>0</v>
      </c>
      <c r="Z151" s="50">
        <v>0</v>
      </c>
      <c r="AA151" s="50">
        <v>0</v>
      </c>
      <c r="AB151" s="408"/>
      <c r="AC151" s="50">
        <v>106.30000000000001</v>
      </c>
      <c r="AD151" s="50">
        <v>0</v>
      </c>
      <c r="AE151" s="50">
        <v>0</v>
      </c>
      <c r="AF151" s="50">
        <v>0</v>
      </c>
      <c r="AG151" s="408"/>
      <c r="AH151" s="50">
        <v>59.499999999999545</v>
      </c>
      <c r="AI151" s="50">
        <v>0</v>
      </c>
      <c r="AJ151" s="50">
        <v>0</v>
      </c>
      <c r="AK151" s="50">
        <v>0</v>
      </c>
      <c r="AL151" s="408"/>
      <c r="AM151" s="396">
        <v>108.10000000000014</v>
      </c>
      <c r="AN151" s="396">
        <v>0</v>
      </c>
      <c r="AO151" s="396">
        <v>0</v>
      </c>
      <c r="AP151" s="50">
        <v>0</v>
      </c>
      <c r="AQ151" s="408"/>
      <c r="AR151" s="50">
        <v>2.375</v>
      </c>
      <c r="AS151" s="50">
        <v>0</v>
      </c>
      <c r="AT151" s="50">
        <v>0</v>
      </c>
      <c r="AU151" s="50">
        <v>0</v>
      </c>
      <c r="AV151" s="408"/>
      <c r="AW151" s="50">
        <v>0</v>
      </c>
      <c r="AX151" s="50">
        <v>0</v>
      </c>
      <c r="AY151" s="50">
        <v>0</v>
      </c>
      <c r="AZ151" s="50">
        <v>0</v>
      </c>
      <c r="BA151" s="408"/>
      <c r="BB151" s="50">
        <v>0</v>
      </c>
      <c r="BC151" s="50">
        <v>0</v>
      </c>
      <c r="BD151" s="50">
        <v>0</v>
      </c>
      <c r="BE151" s="50">
        <v>0</v>
      </c>
      <c r="BF151" s="408"/>
      <c r="BG151" s="50">
        <v>71.425000000000182</v>
      </c>
      <c r="BH151" s="50">
        <v>0</v>
      </c>
      <c r="BI151" s="50">
        <v>0</v>
      </c>
      <c r="BJ151" s="50">
        <v>0</v>
      </c>
      <c r="BK151" s="408"/>
      <c r="BL151" s="50">
        <v>0</v>
      </c>
      <c r="BM151" s="50">
        <v>0</v>
      </c>
      <c r="BN151" s="50">
        <v>0</v>
      </c>
      <c r="BO151" s="50">
        <v>0</v>
      </c>
      <c r="BP151" s="408"/>
      <c r="BQ151" s="50">
        <v>112.52500000000055</v>
      </c>
      <c r="BR151" s="50">
        <v>0</v>
      </c>
      <c r="BS151" s="50">
        <v>0</v>
      </c>
      <c r="BT151" s="50">
        <v>0</v>
      </c>
      <c r="BU151" s="408"/>
      <c r="BV151" s="50">
        <v>0</v>
      </c>
      <c r="BW151" s="50">
        <v>0</v>
      </c>
      <c r="BX151" s="50">
        <v>0</v>
      </c>
      <c r="BY151" s="50">
        <v>0</v>
      </c>
      <c r="BZ151" s="408"/>
      <c r="CA151" s="50">
        <v>0</v>
      </c>
      <c r="CB151" s="50">
        <v>0</v>
      </c>
      <c r="CC151" s="50">
        <v>0</v>
      </c>
      <c r="CD151" s="50">
        <v>0</v>
      </c>
      <c r="CE151" s="408"/>
      <c r="CF151" s="50">
        <v>0</v>
      </c>
      <c r="CG151" s="50">
        <v>0</v>
      </c>
      <c r="CH151" s="50">
        <v>0</v>
      </c>
      <c r="CI151" s="50">
        <v>0</v>
      </c>
      <c r="CJ151" s="408"/>
      <c r="CK151" s="50">
        <v>45.375</v>
      </c>
      <c r="CL151" s="50">
        <v>0</v>
      </c>
      <c r="CM151" s="50">
        <v>0</v>
      </c>
      <c r="CN151" s="50">
        <v>0</v>
      </c>
      <c r="CO151" s="408"/>
      <c r="CP151" s="443">
        <v>117.70000000000027</v>
      </c>
      <c r="CQ151" s="443">
        <v>0</v>
      </c>
      <c r="CR151" s="443">
        <v>0</v>
      </c>
      <c r="CS151" s="50">
        <v>0</v>
      </c>
      <c r="CT151" s="408"/>
      <c r="CU151" s="50">
        <v>0</v>
      </c>
      <c r="CV151" s="50">
        <v>0</v>
      </c>
      <c r="CW151" s="50">
        <v>0</v>
      </c>
      <c r="CX151" s="50">
        <v>0</v>
      </c>
      <c r="CY151" s="408"/>
      <c r="CZ151" s="50">
        <v>0</v>
      </c>
      <c r="DA151" s="50">
        <v>0</v>
      </c>
      <c r="DB151" s="50">
        <v>0</v>
      </c>
      <c r="DC151" s="50">
        <v>0</v>
      </c>
      <c r="DD151" s="408"/>
      <c r="DE151" s="443">
        <v>532.62499999999955</v>
      </c>
      <c r="DF151" s="443">
        <v>0</v>
      </c>
      <c r="DG151" s="443">
        <v>0</v>
      </c>
      <c r="DH151" s="50">
        <v>0</v>
      </c>
      <c r="DI151" s="408"/>
      <c r="DJ151" s="443">
        <v>165.34999999999991</v>
      </c>
      <c r="DK151" s="443">
        <v>0</v>
      </c>
      <c r="DL151" s="443">
        <v>0</v>
      </c>
      <c r="DM151" s="50">
        <v>0</v>
      </c>
      <c r="DN151" s="408"/>
      <c r="DO151" s="50">
        <v>0</v>
      </c>
      <c r="DP151" s="50">
        <v>0</v>
      </c>
      <c r="DQ151" s="50">
        <v>0</v>
      </c>
      <c r="DR151" s="50">
        <v>0</v>
      </c>
      <c r="DS151" s="408"/>
      <c r="DT151" s="50">
        <v>838.55</v>
      </c>
      <c r="DU151" s="50">
        <v>0</v>
      </c>
      <c r="DV151" s="50">
        <v>0</v>
      </c>
      <c r="DW151" s="50">
        <v>0</v>
      </c>
      <c r="DX151" s="408"/>
      <c r="DY151" s="50">
        <v>0</v>
      </c>
      <c r="DZ151" s="443">
        <v>0</v>
      </c>
      <c r="EA151" s="443">
        <v>0</v>
      </c>
      <c r="EB151" s="50">
        <v>0</v>
      </c>
      <c r="EC151" s="408"/>
      <c r="ED151" s="50">
        <v>23.425000000000068</v>
      </c>
      <c r="EE151" s="50">
        <v>0</v>
      </c>
      <c r="EF151" s="50">
        <v>0</v>
      </c>
      <c r="EG151" s="50">
        <v>0</v>
      </c>
      <c r="EH151" s="408"/>
      <c r="EI151" s="50">
        <v>91.549999999999727</v>
      </c>
      <c r="EJ151" s="50">
        <v>0</v>
      </c>
      <c r="EK151" s="50">
        <v>0</v>
      </c>
      <c r="EL151" s="50">
        <v>0</v>
      </c>
      <c r="EM151" s="408"/>
      <c r="EN151" s="50">
        <v>0</v>
      </c>
      <c r="EO151" s="50">
        <v>0</v>
      </c>
      <c r="EP151" s="50">
        <v>0</v>
      </c>
      <c r="EQ151" s="50">
        <v>0</v>
      </c>
      <c r="ER151" s="408"/>
      <c r="ES151" s="50">
        <v>379.42499999999518</v>
      </c>
      <c r="ET151" s="50">
        <v>0</v>
      </c>
      <c r="EU151" s="50">
        <v>0</v>
      </c>
      <c r="EV151" s="50">
        <v>0</v>
      </c>
      <c r="EW151" s="408"/>
      <c r="EX151" s="443">
        <v>16.249999999999545</v>
      </c>
      <c r="EY151" s="443">
        <v>0</v>
      </c>
      <c r="EZ151" s="443">
        <v>0</v>
      </c>
      <c r="FA151" s="50">
        <v>0</v>
      </c>
      <c r="FB151" s="408"/>
      <c r="FC151" s="50">
        <v>0</v>
      </c>
      <c r="FD151" s="50">
        <v>0</v>
      </c>
      <c r="FE151" s="50">
        <v>0</v>
      </c>
      <c r="FF151" s="50">
        <v>0</v>
      </c>
      <c r="FG151" s="408"/>
      <c r="FH151" s="50">
        <v>0</v>
      </c>
      <c r="FI151" s="50">
        <v>0</v>
      </c>
      <c r="FJ151" s="50">
        <v>0</v>
      </c>
      <c r="FK151" s="50">
        <v>0</v>
      </c>
      <c r="FL151" s="408"/>
      <c r="FM151" s="443">
        <v>108.77500000000009</v>
      </c>
      <c r="FN151" s="443">
        <v>0</v>
      </c>
      <c r="FO151" s="443">
        <v>0</v>
      </c>
      <c r="FP151" s="50">
        <v>0</v>
      </c>
      <c r="FQ151" s="408"/>
      <c r="FR151" s="50">
        <v>0</v>
      </c>
      <c r="FS151" s="50">
        <v>0</v>
      </c>
      <c r="FT151" s="50">
        <v>0</v>
      </c>
      <c r="FU151" s="50">
        <v>0</v>
      </c>
      <c r="FV151" s="408"/>
      <c r="FW151" s="474">
        <v>250.30000000000018</v>
      </c>
      <c r="FX151" s="474">
        <v>0</v>
      </c>
      <c r="FY151" s="474">
        <v>0</v>
      </c>
      <c r="FZ151" s="50">
        <v>0</v>
      </c>
      <c r="GA151" s="408"/>
      <c r="GB151" s="50">
        <v>83.999999999999091</v>
      </c>
      <c r="GC151" s="50">
        <v>0</v>
      </c>
      <c r="GD151" s="50">
        <v>0</v>
      </c>
      <c r="GE151" s="50">
        <v>0</v>
      </c>
      <c r="GF151" s="408"/>
      <c r="GG151" s="50">
        <v>0</v>
      </c>
      <c r="GH151" s="50">
        <v>0</v>
      </c>
      <c r="GI151" s="50">
        <v>0</v>
      </c>
      <c r="GJ151" s="50">
        <v>0</v>
      </c>
      <c r="GK151" s="408"/>
      <c r="GL151" s="467"/>
      <c r="GN151" s="39"/>
      <c r="GO151" s="37"/>
      <c r="GU151" s="9"/>
      <c r="HD151" s="9"/>
      <c r="HM151" s="9"/>
      <c r="HV151" s="9"/>
      <c r="IE151" s="9"/>
      <c r="IN151" s="9"/>
      <c r="IW151" s="9"/>
      <c r="JF151" s="9"/>
      <c r="JO151" s="9"/>
      <c r="JX151" s="9"/>
      <c r="KG151" s="9"/>
      <c r="KP151" s="9"/>
      <c r="LQ151" s="9"/>
      <c r="LZ151" s="9"/>
      <c r="MI151" s="9"/>
      <c r="MR151" s="9"/>
      <c r="NA151" s="9"/>
      <c r="NJ151" s="9"/>
      <c r="NL151" s="9"/>
      <c r="NN151" s="9"/>
      <c r="NP151" s="9"/>
    </row>
    <row r="152" spans="1:381" ht="18">
      <c r="A152" s="41" t="s">
        <v>1904</v>
      </c>
      <c r="B152" s="46">
        <f>SUM(D152:ZZ152)</f>
        <v>15287.475000000002</v>
      </c>
      <c r="C152" s="42"/>
      <c r="D152" s="50">
        <v>0</v>
      </c>
      <c r="E152" s="50">
        <v>0</v>
      </c>
      <c r="F152" s="50">
        <v>0</v>
      </c>
      <c r="G152" s="50">
        <v>0</v>
      </c>
      <c r="H152" s="408"/>
      <c r="I152" s="50">
        <v>0</v>
      </c>
      <c r="J152" s="50">
        <v>0</v>
      </c>
      <c r="K152" s="50">
        <v>0</v>
      </c>
      <c r="L152" s="50">
        <v>0</v>
      </c>
      <c r="M152" s="408"/>
      <c r="N152" s="50">
        <v>0</v>
      </c>
      <c r="O152" s="50">
        <v>0</v>
      </c>
      <c r="P152" s="50">
        <v>602.62500000000023</v>
      </c>
      <c r="Q152" s="50">
        <v>0</v>
      </c>
      <c r="R152" s="408"/>
      <c r="S152" s="396">
        <v>0</v>
      </c>
      <c r="T152" s="50">
        <v>0</v>
      </c>
      <c r="U152" s="438">
        <v>11.700000000000102</v>
      </c>
      <c r="V152" s="50">
        <v>0</v>
      </c>
      <c r="W152" s="408"/>
      <c r="X152" s="50">
        <v>0</v>
      </c>
      <c r="Y152" s="50">
        <v>0</v>
      </c>
      <c r="Z152" s="50">
        <v>228.90000000000055</v>
      </c>
      <c r="AA152" s="50">
        <v>0</v>
      </c>
      <c r="AB152" s="408"/>
      <c r="AC152" s="50">
        <v>0</v>
      </c>
      <c r="AD152" s="50">
        <v>0</v>
      </c>
      <c r="AE152" s="50">
        <v>475.38749999999959</v>
      </c>
      <c r="AF152" s="50">
        <v>0</v>
      </c>
      <c r="AG152" s="408"/>
      <c r="AH152" s="50">
        <v>0</v>
      </c>
      <c r="AI152" s="50">
        <v>0</v>
      </c>
      <c r="AJ152" s="50">
        <v>847.87499999999966</v>
      </c>
      <c r="AK152" s="50">
        <v>0</v>
      </c>
      <c r="AL152" s="408"/>
      <c r="AM152" s="396">
        <v>0</v>
      </c>
      <c r="AN152" s="396">
        <v>0</v>
      </c>
      <c r="AO152" s="396">
        <v>79.462499999999864</v>
      </c>
      <c r="AP152" s="50">
        <v>0</v>
      </c>
      <c r="AQ152" s="408"/>
      <c r="AR152" s="50">
        <v>0</v>
      </c>
      <c r="AS152" s="50">
        <v>0</v>
      </c>
      <c r="AT152" s="50">
        <v>188.99999999999932</v>
      </c>
      <c r="AU152" s="50">
        <v>0</v>
      </c>
      <c r="AV152" s="408"/>
      <c r="AW152" s="50">
        <v>0</v>
      </c>
      <c r="AX152" s="50">
        <v>0</v>
      </c>
      <c r="AY152" s="50">
        <v>485.62499999999932</v>
      </c>
      <c r="AZ152" s="50">
        <v>0</v>
      </c>
      <c r="BA152" s="408"/>
      <c r="BB152" s="50">
        <v>0</v>
      </c>
      <c r="BC152" s="50">
        <v>0</v>
      </c>
      <c r="BD152" s="50">
        <v>24.299999999999045</v>
      </c>
      <c r="BE152" s="50">
        <v>0</v>
      </c>
      <c r="BF152" s="408"/>
      <c r="BG152" s="50">
        <v>0</v>
      </c>
      <c r="BH152" s="50">
        <v>0</v>
      </c>
      <c r="BI152" s="50">
        <v>0</v>
      </c>
      <c r="BJ152" s="50">
        <v>0</v>
      </c>
      <c r="BK152" s="408"/>
      <c r="BL152" s="50">
        <v>0</v>
      </c>
      <c r="BM152" s="50">
        <v>0</v>
      </c>
      <c r="BN152" s="50">
        <v>115.49999999999932</v>
      </c>
      <c r="BO152" s="50">
        <v>0</v>
      </c>
      <c r="BP152" s="408"/>
      <c r="BQ152" s="50">
        <v>0</v>
      </c>
      <c r="BR152" s="50">
        <v>0</v>
      </c>
      <c r="BS152" s="50">
        <v>100.12499999999932</v>
      </c>
      <c r="BT152" s="50">
        <v>0</v>
      </c>
      <c r="BU152" s="408"/>
      <c r="BV152" s="50">
        <v>0</v>
      </c>
      <c r="BW152" s="50">
        <v>0</v>
      </c>
      <c r="BX152" s="50">
        <v>820.76249999999823</v>
      </c>
      <c r="BY152" s="50">
        <v>0</v>
      </c>
      <c r="BZ152" s="408"/>
      <c r="CA152" s="50">
        <v>0</v>
      </c>
      <c r="CB152" s="50">
        <v>0</v>
      </c>
      <c r="CC152" s="50">
        <v>20.924999999999727</v>
      </c>
      <c r="CD152" s="50">
        <v>0</v>
      </c>
      <c r="CE152" s="408"/>
      <c r="CF152" s="50">
        <v>0</v>
      </c>
      <c r="CG152" s="50">
        <v>0</v>
      </c>
      <c r="CH152" s="50">
        <v>27.824999999998909</v>
      </c>
      <c r="CI152" s="50">
        <v>0</v>
      </c>
      <c r="CJ152" s="408"/>
      <c r="CK152" s="50">
        <v>0</v>
      </c>
      <c r="CL152" s="50">
        <v>0</v>
      </c>
      <c r="CM152" s="50">
        <v>242.47499999999877</v>
      </c>
      <c r="CN152" s="50">
        <v>0</v>
      </c>
      <c r="CO152" s="408"/>
      <c r="CP152" s="443">
        <v>0</v>
      </c>
      <c r="CQ152" s="443">
        <v>0</v>
      </c>
      <c r="CR152" s="443">
        <v>258.29999999999905</v>
      </c>
      <c r="CS152" s="50">
        <v>0</v>
      </c>
      <c r="CT152" s="408"/>
      <c r="CU152" s="50">
        <v>0</v>
      </c>
      <c r="CV152" s="50">
        <v>0</v>
      </c>
      <c r="CW152" s="50">
        <v>418.04999999999836</v>
      </c>
      <c r="CX152" s="50">
        <v>0</v>
      </c>
      <c r="CY152" s="408"/>
      <c r="CZ152" s="50">
        <v>0</v>
      </c>
      <c r="DA152" s="50">
        <v>0</v>
      </c>
      <c r="DB152" s="50">
        <v>4.4999999999986358</v>
      </c>
      <c r="DC152" s="50">
        <v>0</v>
      </c>
      <c r="DD152" s="408"/>
      <c r="DE152" s="443">
        <v>0</v>
      </c>
      <c r="DF152" s="443">
        <v>0</v>
      </c>
      <c r="DG152" s="443">
        <v>2431.2750000000001</v>
      </c>
      <c r="DH152" s="50">
        <v>0</v>
      </c>
      <c r="DI152" s="408"/>
      <c r="DJ152" s="443">
        <v>0</v>
      </c>
      <c r="DK152" s="443">
        <v>0</v>
      </c>
      <c r="DL152" s="443">
        <v>576.86250000000246</v>
      </c>
      <c r="DM152" s="50">
        <v>0</v>
      </c>
      <c r="DN152" s="408"/>
      <c r="DO152" s="50">
        <v>0</v>
      </c>
      <c r="DP152" s="50">
        <v>0</v>
      </c>
      <c r="DQ152" s="50">
        <v>248.17500000000109</v>
      </c>
      <c r="DR152" s="50">
        <v>0</v>
      </c>
      <c r="DS152" s="408"/>
      <c r="DT152" s="50">
        <v>0</v>
      </c>
      <c r="DU152" s="50">
        <v>0</v>
      </c>
      <c r="DV152" s="50">
        <v>2221.2374999999997</v>
      </c>
      <c r="DW152" s="50">
        <v>0</v>
      </c>
      <c r="DX152" s="408"/>
      <c r="DY152" s="50">
        <v>0</v>
      </c>
      <c r="DZ152" s="443">
        <v>0</v>
      </c>
      <c r="EA152" s="443">
        <v>118.12500000000546</v>
      </c>
      <c r="EB152" s="50">
        <v>0</v>
      </c>
      <c r="EC152" s="408"/>
      <c r="ED152" s="50">
        <v>0</v>
      </c>
      <c r="EE152" s="50">
        <v>0</v>
      </c>
      <c r="EF152" s="50">
        <v>237.07500000000448</v>
      </c>
      <c r="EG152" s="50">
        <v>0</v>
      </c>
      <c r="EH152" s="408"/>
      <c r="EI152" s="50">
        <v>0</v>
      </c>
      <c r="EJ152" s="50">
        <v>0</v>
      </c>
      <c r="EK152" s="50">
        <v>0</v>
      </c>
      <c r="EL152" s="50">
        <v>0</v>
      </c>
      <c r="EM152" s="408"/>
      <c r="EN152" s="50">
        <v>0</v>
      </c>
      <c r="EO152" s="50">
        <v>0</v>
      </c>
      <c r="EP152" s="50">
        <v>41.400000000003274</v>
      </c>
      <c r="EQ152" s="50">
        <v>0</v>
      </c>
      <c r="ER152" s="408"/>
      <c r="ES152" s="50">
        <v>0</v>
      </c>
      <c r="ET152" s="50">
        <v>0</v>
      </c>
      <c r="EU152" s="50">
        <v>3278.5125000000003</v>
      </c>
      <c r="EV152" s="50">
        <v>0</v>
      </c>
      <c r="EW152" s="408"/>
      <c r="EX152" s="443">
        <v>0</v>
      </c>
      <c r="EY152" s="443">
        <v>0</v>
      </c>
      <c r="EZ152" s="443">
        <v>11.55000000000382</v>
      </c>
      <c r="FA152" s="50">
        <v>0</v>
      </c>
      <c r="FB152" s="408"/>
      <c r="FC152" s="50">
        <v>0</v>
      </c>
      <c r="FD152" s="50">
        <v>0</v>
      </c>
      <c r="FE152" s="50">
        <v>32.324999999998909</v>
      </c>
      <c r="FF152" s="50">
        <v>0</v>
      </c>
      <c r="FG152" s="408"/>
      <c r="FH152" s="50">
        <v>0</v>
      </c>
      <c r="FI152" s="50">
        <v>0</v>
      </c>
      <c r="FJ152" s="50">
        <v>162.82499999999891</v>
      </c>
      <c r="FK152" s="50">
        <v>0</v>
      </c>
      <c r="FL152" s="408"/>
      <c r="FM152" s="443">
        <v>0</v>
      </c>
      <c r="FN152" s="443">
        <v>0</v>
      </c>
      <c r="FO152" s="443">
        <v>350.69999999999891</v>
      </c>
      <c r="FP152" s="50">
        <v>0</v>
      </c>
      <c r="FQ152" s="408"/>
      <c r="FR152" s="50">
        <v>0</v>
      </c>
      <c r="FS152" s="50">
        <v>0</v>
      </c>
      <c r="FT152" s="50">
        <v>0</v>
      </c>
      <c r="FU152" s="50">
        <v>0</v>
      </c>
      <c r="FV152" s="408"/>
      <c r="FW152" s="474">
        <v>0</v>
      </c>
      <c r="FX152" s="474">
        <v>0</v>
      </c>
      <c r="FY152" s="474">
        <v>405.82499999999891</v>
      </c>
      <c r="FZ152" s="50">
        <v>0</v>
      </c>
      <c r="GA152" s="408"/>
      <c r="GB152" s="50">
        <v>0</v>
      </c>
      <c r="GC152" s="50">
        <v>0</v>
      </c>
      <c r="GD152" s="50">
        <v>218.25</v>
      </c>
      <c r="GE152" s="50">
        <v>0</v>
      </c>
      <c r="GF152" s="408"/>
      <c r="GG152" s="50">
        <v>0</v>
      </c>
      <c r="GH152" s="50">
        <v>0</v>
      </c>
      <c r="GI152" s="50">
        <v>0</v>
      </c>
      <c r="GJ152" s="50">
        <v>0</v>
      </c>
      <c r="GK152" s="408"/>
      <c r="GL152" s="468"/>
      <c r="GN152" s="1"/>
      <c r="GO152" s="37"/>
      <c r="GT152" s="18"/>
      <c r="GU152" s="9"/>
      <c r="HC152" s="18"/>
      <c r="HD152" s="9"/>
      <c r="HM152" s="9"/>
      <c r="HV152" s="9"/>
      <c r="IE152" s="9"/>
      <c r="IN152" s="9"/>
      <c r="IW152" s="9"/>
      <c r="JF152" s="9"/>
      <c r="JO152" s="9"/>
      <c r="JX152" s="9"/>
      <c r="KG152" s="9"/>
      <c r="KP152" s="9"/>
      <c r="LQ152" s="9"/>
      <c r="LZ152" s="9"/>
      <c r="MI152" s="9"/>
      <c r="MR152" s="9"/>
      <c r="NA152" s="9"/>
      <c r="NJ152" s="9"/>
      <c r="NL152" s="9"/>
      <c r="NN152" s="9"/>
      <c r="NP152" s="9"/>
    </row>
    <row r="153" spans="1:381" ht="18">
      <c r="A153" s="84" t="s">
        <v>2555</v>
      </c>
      <c r="B153" s="46">
        <f>SUM(D153:ZZ153)</f>
        <v>21373.774999999994</v>
      </c>
      <c r="C153" s="42"/>
      <c r="D153" s="50">
        <v>0</v>
      </c>
      <c r="E153" s="50">
        <v>0</v>
      </c>
      <c r="F153" s="50">
        <v>210.67499999999998</v>
      </c>
      <c r="G153" s="50">
        <v>0</v>
      </c>
      <c r="H153" s="408"/>
      <c r="I153" s="50">
        <v>0</v>
      </c>
      <c r="J153" s="50">
        <v>0</v>
      </c>
      <c r="K153" s="50">
        <v>0</v>
      </c>
      <c r="L153" s="50">
        <v>72.499999999999943</v>
      </c>
      <c r="M153" s="408"/>
      <c r="N153" s="50">
        <v>0</v>
      </c>
      <c r="O153" s="50">
        <v>0</v>
      </c>
      <c r="P153" s="50">
        <v>0</v>
      </c>
      <c r="Q153" s="50">
        <v>655.90000000000009</v>
      </c>
      <c r="R153" s="408"/>
      <c r="S153" s="396">
        <v>0</v>
      </c>
      <c r="T153" s="50">
        <v>0</v>
      </c>
      <c r="U153" s="438">
        <v>0</v>
      </c>
      <c r="V153" s="50">
        <v>199.5</v>
      </c>
      <c r="W153" s="408"/>
      <c r="X153" s="50">
        <v>0</v>
      </c>
      <c r="Y153" s="50">
        <v>0</v>
      </c>
      <c r="Z153" s="50">
        <v>0</v>
      </c>
      <c r="AA153" s="50">
        <v>21</v>
      </c>
      <c r="AB153" s="408"/>
      <c r="AC153" s="50">
        <v>0</v>
      </c>
      <c r="AD153" s="50">
        <v>0</v>
      </c>
      <c r="AE153" s="50">
        <v>0</v>
      </c>
      <c r="AF153" s="50">
        <v>893.29999999999882</v>
      </c>
      <c r="AG153" s="408"/>
      <c r="AH153" s="50">
        <v>0</v>
      </c>
      <c r="AI153" s="50">
        <v>0</v>
      </c>
      <c r="AJ153" s="50">
        <v>0</v>
      </c>
      <c r="AK153" s="50">
        <v>759.29999999999973</v>
      </c>
      <c r="AL153" s="408"/>
      <c r="AM153" s="396">
        <v>0</v>
      </c>
      <c r="AN153" s="396">
        <v>0</v>
      </c>
      <c r="AO153" s="396">
        <v>0</v>
      </c>
      <c r="AP153" s="50">
        <v>557.99999999999864</v>
      </c>
      <c r="AQ153" s="408"/>
      <c r="AR153" s="50">
        <v>0</v>
      </c>
      <c r="AS153" s="50">
        <v>0</v>
      </c>
      <c r="AT153" s="50">
        <v>0</v>
      </c>
      <c r="AU153" s="50">
        <v>399.59999999999997</v>
      </c>
      <c r="AV153" s="408"/>
      <c r="AW153" s="50">
        <v>0</v>
      </c>
      <c r="AX153" s="50">
        <v>0</v>
      </c>
      <c r="AY153" s="50">
        <v>0</v>
      </c>
      <c r="AZ153" s="50">
        <v>717.5</v>
      </c>
      <c r="BA153" s="408"/>
      <c r="BB153" s="50">
        <v>0</v>
      </c>
      <c r="BC153" s="50">
        <v>0</v>
      </c>
      <c r="BD153" s="50">
        <v>0</v>
      </c>
      <c r="BE153" s="50">
        <v>396.8</v>
      </c>
      <c r="BF153" s="408"/>
      <c r="BG153" s="50">
        <v>0</v>
      </c>
      <c r="BH153" s="50">
        <v>0</v>
      </c>
      <c r="BI153" s="50">
        <v>0</v>
      </c>
      <c r="BJ153" s="50">
        <v>320.5</v>
      </c>
      <c r="BK153" s="408"/>
      <c r="BL153" s="50">
        <v>0</v>
      </c>
      <c r="BM153" s="50">
        <v>0</v>
      </c>
      <c r="BN153" s="50">
        <v>0</v>
      </c>
      <c r="BO153" s="50">
        <v>190.5</v>
      </c>
      <c r="BP153" s="408"/>
      <c r="BQ153" s="50">
        <v>0</v>
      </c>
      <c r="BR153" s="50">
        <v>0</v>
      </c>
      <c r="BS153" s="50">
        <v>0</v>
      </c>
      <c r="BT153" s="50">
        <v>457.89999999999873</v>
      </c>
      <c r="BU153" s="408"/>
      <c r="BV153" s="50">
        <v>0</v>
      </c>
      <c r="BW153" s="50">
        <v>0</v>
      </c>
      <c r="BX153" s="50">
        <v>0</v>
      </c>
      <c r="BY153" s="50">
        <v>674.09999999999945</v>
      </c>
      <c r="BZ153" s="408"/>
      <c r="CA153" s="50">
        <v>0</v>
      </c>
      <c r="CB153" s="50">
        <v>0</v>
      </c>
      <c r="CC153" s="50">
        <v>0</v>
      </c>
      <c r="CD153" s="50">
        <v>492.29999999999927</v>
      </c>
      <c r="CE153" s="408"/>
      <c r="CF153" s="50">
        <v>0</v>
      </c>
      <c r="CG153" s="50">
        <v>0</v>
      </c>
      <c r="CH153" s="50">
        <v>0</v>
      </c>
      <c r="CI153" s="50">
        <v>250.69999999999709</v>
      </c>
      <c r="CJ153" s="408"/>
      <c r="CK153" s="50">
        <v>0</v>
      </c>
      <c r="CL153" s="50">
        <v>0</v>
      </c>
      <c r="CM153" s="50">
        <v>0</v>
      </c>
      <c r="CN153" s="50">
        <v>319.3</v>
      </c>
      <c r="CO153" s="408"/>
      <c r="CP153" s="443">
        <v>0</v>
      </c>
      <c r="CQ153" s="443">
        <v>0</v>
      </c>
      <c r="CR153" s="443">
        <v>0</v>
      </c>
      <c r="CS153" s="50">
        <v>224</v>
      </c>
      <c r="CT153" s="408"/>
      <c r="CU153" s="50">
        <v>0</v>
      </c>
      <c r="CV153" s="50">
        <v>0</v>
      </c>
      <c r="CW153" s="50">
        <v>0</v>
      </c>
      <c r="CX153" s="50">
        <v>257</v>
      </c>
      <c r="CY153" s="408"/>
      <c r="CZ153" s="50">
        <v>0</v>
      </c>
      <c r="DA153" s="50">
        <v>0</v>
      </c>
      <c r="DB153" s="50">
        <v>0</v>
      </c>
      <c r="DC153" s="50">
        <v>0</v>
      </c>
      <c r="DD153" s="408"/>
      <c r="DE153" s="443">
        <v>0</v>
      </c>
      <c r="DF153" s="443">
        <v>0</v>
      </c>
      <c r="DG153" s="443">
        <v>0</v>
      </c>
      <c r="DH153" s="50">
        <v>1847.4000000000015</v>
      </c>
      <c r="DI153" s="408"/>
      <c r="DJ153" s="443">
        <v>0</v>
      </c>
      <c r="DK153" s="443">
        <v>0</v>
      </c>
      <c r="DL153" s="443">
        <v>0</v>
      </c>
      <c r="DM153" s="50">
        <v>436.60000000000582</v>
      </c>
      <c r="DN153" s="408"/>
      <c r="DO153" s="50">
        <v>0</v>
      </c>
      <c r="DP153" s="50">
        <v>0</v>
      </c>
      <c r="DQ153" s="50">
        <v>0</v>
      </c>
      <c r="DR153" s="50">
        <v>994.00000000000182</v>
      </c>
      <c r="DS153" s="408"/>
      <c r="DT153" s="50">
        <v>0</v>
      </c>
      <c r="DU153" s="50">
        <v>0</v>
      </c>
      <c r="DV153" s="50">
        <v>0</v>
      </c>
      <c r="DW153" s="50">
        <v>3099.7000000000007</v>
      </c>
      <c r="DX153" s="408"/>
      <c r="DY153" s="50">
        <v>0</v>
      </c>
      <c r="DZ153" s="443">
        <v>0</v>
      </c>
      <c r="EA153" s="443">
        <v>0</v>
      </c>
      <c r="EB153" s="50">
        <v>329.70000000000437</v>
      </c>
      <c r="EC153" s="408"/>
      <c r="ED153" s="50">
        <v>0</v>
      </c>
      <c r="EE153" s="50">
        <v>0</v>
      </c>
      <c r="EF153" s="50">
        <v>0</v>
      </c>
      <c r="EG153" s="50">
        <v>173.20000000000437</v>
      </c>
      <c r="EH153" s="408"/>
      <c r="EI153" s="50">
        <v>0</v>
      </c>
      <c r="EJ153" s="50">
        <v>0</v>
      </c>
      <c r="EK153" s="50">
        <v>0</v>
      </c>
      <c r="EL153" s="50">
        <v>361.30000000000291</v>
      </c>
      <c r="EM153" s="408"/>
      <c r="EN153" s="50">
        <v>0</v>
      </c>
      <c r="EO153" s="50">
        <v>0</v>
      </c>
      <c r="EP153" s="50">
        <v>0</v>
      </c>
      <c r="EQ153" s="50">
        <v>211.30000000000291</v>
      </c>
      <c r="ER153" s="408"/>
      <c r="ES153" s="50">
        <v>0</v>
      </c>
      <c r="ET153" s="50">
        <v>0</v>
      </c>
      <c r="EU153" s="50">
        <v>0</v>
      </c>
      <c r="EV153" s="50">
        <v>2869.5999999999985</v>
      </c>
      <c r="EW153" s="408"/>
      <c r="EX153" s="443">
        <v>0</v>
      </c>
      <c r="EY153" s="443">
        <v>0</v>
      </c>
      <c r="EZ153" s="443">
        <v>0</v>
      </c>
      <c r="FA153" s="50">
        <v>34.500000000003638</v>
      </c>
      <c r="FB153" s="408"/>
      <c r="FC153" s="50">
        <v>0</v>
      </c>
      <c r="FD153" s="50">
        <v>0</v>
      </c>
      <c r="FE153" s="50">
        <v>0</v>
      </c>
      <c r="FF153" s="50">
        <v>195.5</v>
      </c>
      <c r="FG153" s="408"/>
      <c r="FH153" s="50">
        <v>0</v>
      </c>
      <c r="FI153" s="50">
        <v>0</v>
      </c>
      <c r="FJ153" s="50">
        <v>0</v>
      </c>
      <c r="FK153" s="50">
        <v>231.70000000000437</v>
      </c>
      <c r="FL153" s="408"/>
      <c r="FM153" s="443">
        <v>0</v>
      </c>
      <c r="FN153" s="443">
        <v>0</v>
      </c>
      <c r="FO153" s="443">
        <v>0</v>
      </c>
      <c r="FP153" s="50">
        <v>321.5</v>
      </c>
      <c r="FQ153" s="408"/>
      <c r="FR153" s="50">
        <v>0</v>
      </c>
      <c r="FS153" s="50">
        <v>0</v>
      </c>
      <c r="FT153" s="50">
        <v>0</v>
      </c>
      <c r="FU153" s="50">
        <v>225.89999999999782</v>
      </c>
      <c r="FV153" s="408"/>
      <c r="FW153" s="474">
        <v>0</v>
      </c>
      <c r="FX153" s="474">
        <v>0</v>
      </c>
      <c r="FY153" s="474">
        <v>0</v>
      </c>
      <c r="FZ153" s="50">
        <v>1416.9999999999709</v>
      </c>
      <c r="GA153" s="408"/>
      <c r="GB153" s="50">
        <v>0</v>
      </c>
      <c r="GC153" s="50">
        <v>0</v>
      </c>
      <c r="GD153" s="50">
        <v>0</v>
      </c>
      <c r="GE153" s="50">
        <v>554.5</v>
      </c>
      <c r="GF153" s="408"/>
      <c r="GG153" s="50">
        <v>0</v>
      </c>
      <c r="GH153" s="50">
        <v>0</v>
      </c>
      <c r="GI153" s="50">
        <v>0</v>
      </c>
      <c r="GJ153" s="50">
        <v>0</v>
      </c>
      <c r="GK153" s="408"/>
      <c r="GL153" s="84"/>
      <c r="GN153" s="9"/>
      <c r="GO153" s="37"/>
      <c r="GU153" s="9"/>
      <c r="HD153" s="9"/>
      <c r="HM153" s="9"/>
      <c r="HV153" s="9"/>
      <c r="IE153" s="9"/>
      <c r="IN153" s="9"/>
      <c r="IW153" s="9"/>
      <c r="JF153" s="9"/>
      <c r="JO153" s="9"/>
      <c r="JX153" s="9"/>
      <c r="KG153" s="9"/>
      <c r="KP153" s="9"/>
      <c r="LQ153" s="9"/>
      <c r="LZ153" s="9"/>
      <c r="MI153" s="9"/>
      <c r="MR153" s="9"/>
      <c r="NA153" s="9"/>
      <c r="NJ153" s="9"/>
      <c r="NL153" s="9"/>
      <c r="NN153" s="9"/>
      <c r="NP153" s="9"/>
    </row>
    <row r="154" spans="1:381" ht="18">
      <c r="A154" s="41" t="s">
        <v>2568</v>
      </c>
      <c r="B154" s="46">
        <f>SUM(D154:ZZ154)</f>
        <v>19511.375000000011</v>
      </c>
      <c r="C154" s="42"/>
      <c r="D154" s="426">
        <v>0</v>
      </c>
      <c r="E154" s="50">
        <v>0</v>
      </c>
      <c r="F154" s="50">
        <v>192.67499999999998</v>
      </c>
      <c r="G154" s="50">
        <v>0</v>
      </c>
      <c r="H154" s="408"/>
      <c r="I154" s="50">
        <v>0</v>
      </c>
      <c r="J154" s="50">
        <v>0</v>
      </c>
      <c r="K154" s="50">
        <v>0</v>
      </c>
      <c r="L154" s="50">
        <v>117</v>
      </c>
      <c r="M154" s="408"/>
      <c r="N154" s="50">
        <v>0</v>
      </c>
      <c r="O154" s="50">
        <v>0</v>
      </c>
      <c r="P154" s="50">
        <v>0</v>
      </c>
      <c r="Q154" s="50">
        <v>362.59999999999945</v>
      </c>
      <c r="R154" s="408"/>
      <c r="S154" s="396">
        <v>0</v>
      </c>
      <c r="T154" s="50">
        <v>0</v>
      </c>
      <c r="U154" s="438">
        <v>0</v>
      </c>
      <c r="V154" s="50">
        <v>430.69999999999982</v>
      </c>
      <c r="W154" s="408"/>
      <c r="X154" s="50">
        <v>0</v>
      </c>
      <c r="Y154" s="50">
        <v>0</v>
      </c>
      <c r="Z154" s="50">
        <v>0</v>
      </c>
      <c r="AA154" s="50">
        <v>378.20000000000027</v>
      </c>
      <c r="AB154" s="408"/>
      <c r="AC154" s="50">
        <v>0</v>
      </c>
      <c r="AD154" s="50">
        <v>0</v>
      </c>
      <c r="AE154" s="50">
        <v>0</v>
      </c>
      <c r="AF154" s="50">
        <v>756.20000000000073</v>
      </c>
      <c r="AG154" s="408"/>
      <c r="AH154" s="50">
        <v>0</v>
      </c>
      <c r="AI154" s="50">
        <v>0</v>
      </c>
      <c r="AJ154" s="50">
        <v>0</v>
      </c>
      <c r="AK154" s="50">
        <v>517.05000000000018</v>
      </c>
      <c r="AL154" s="408"/>
      <c r="AM154" s="396">
        <v>0</v>
      </c>
      <c r="AN154" s="396">
        <v>0</v>
      </c>
      <c r="AO154" s="396">
        <v>0</v>
      </c>
      <c r="AP154" s="50">
        <v>690.55000000000018</v>
      </c>
      <c r="AQ154" s="408"/>
      <c r="AR154" s="50">
        <v>0</v>
      </c>
      <c r="AS154" s="50">
        <v>0</v>
      </c>
      <c r="AT154" s="50">
        <v>0</v>
      </c>
      <c r="AU154" s="50">
        <v>398.3</v>
      </c>
      <c r="AV154" s="408"/>
      <c r="AW154" s="50">
        <v>0</v>
      </c>
      <c r="AX154" s="50">
        <v>0</v>
      </c>
      <c r="AY154" s="50">
        <v>0</v>
      </c>
      <c r="AZ154" s="50">
        <v>353.09999999999945</v>
      </c>
      <c r="BA154" s="408"/>
      <c r="BB154" s="426">
        <v>0</v>
      </c>
      <c r="BC154" s="50">
        <v>0</v>
      </c>
      <c r="BD154" s="50">
        <v>0</v>
      </c>
      <c r="BE154" s="50">
        <v>621.79999999999995</v>
      </c>
      <c r="BF154" s="408"/>
      <c r="BG154" s="50">
        <v>0</v>
      </c>
      <c r="BH154" s="50">
        <v>0</v>
      </c>
      <c r="BI154" s="50">
        <v>0</v>
      </c>
      <c r="BJ154" s="50">
        <v>454.7</v>
      </c>
      <c r="BK154" s="408"/>
      <c r="BL154" s="50">
        <v>0</v>
      </c>
      <c r="BM154" s="50">
        <v>0</v>
      </c>
      <c r="BN154" s="50">
        <v>0</v>
      </c>
      <c r="BO154" s="50">
        <v>450.6</v>
      </c>
      <c r="BP154" s="408"/>
      <c r="BQ154" s="50">
        <v>0</v>
      </c>
      <c r="BR154" s="50">
        <v>0</v>
      </c>
      <c r="BS154" s="50">
        <v>0</v>
      </c>
      <c r="BT154" s="50">
        <v>734.55000000000018</v>
      </c>
      <c r="BU154" s="408"/>
      <c r="BV154" s="50">
        <v>0</v>
      </c>
      <c r="BW154" s="50">
        <v>0</v>
      </c>
      <c r="BX154" s="50">
        <v>0</v>
      </c>
      <c r="BY154" s="50">
        <v>276.69999999999891</v>
      </c>
      <c r="BZ154" s="408"/>
      <c r="CA154" s="50">
        <v>0</v>
      </c>
      <c r="CB154" s="50">
        <v>0</v>
      </c>
      <c r="CC154" s="50">
        <v>0</v>
      </c>
      <c r="CD154" s="50">
        <v>646.449999999998</v>
      </c>
      <c r="CE154" s="408"/>
      <c r="CF154" s="50">
        <v>0</v>
      </c>
      <c r="CG154" s="50">
        <v>0</v>
      </c>
      <c r="CH154" s="50">
        <v>0</v>
      </c>
      <c r="CI154" s="50">
        <v>304.59999999999854</v>
      </c>
      <c r="CJ154" s="408"/>
      <c r="CK154" s="50">
        <v>0</v>
      </c>
      <c r="CL154" s="50">
        <v>0</v>
      </c>
      <c r="CM154" s="50">
        <v>0</v>
      </c>
      <c r="CN154" s="50">
        <v>184.5</v>
      </c>
      <c r="CO154" s="408"/>
      <c r="CP154" s="443">
        <v>0</v>
      </c>
      <c r="CQ154" s="443">
        <v>0</v>
      </c>
      <c r="CR154" s="443">
        <v>0</v>
      </c>
      <c r="CS154" s="50">
        <v>166.49999999999818</v>
      </c>
      <c r="CT154" s="408"/>
      <c r="CU154" s="50">
        <v>0</v>
      </c>
      <c r="CV154" s="50">
        <v>0</v>
      </c>
      <c r="CW154" s="50">
        <v>0</v>
      </c>
      <c r="CX154" s="50">
        <v>49.899999999999636</v>
      </c>
      <c r="CY154" s="408"/>
      <c r="CZ154" s="50">
        <v>0</v>
      </c>
      <c r="DA154" s="50">
        <v>0</v>
      </c>
      <c r="DB154" s="50">
        <v>0</v>
      </c>
      <c r="DC154" s="50">
        <v>164.89999999999998</v>
      </c>
      <c r="DD154" s="408"/>
      <c r="DE154" s="443">
        <v>0</v>
      </c>
      <c r="DF154" s="443">
        <v>0</v>
      </c>
      <c r="DG154" s="443">
        <v>0</v>
      </c>
      <c r="DH154" s="50">
        <v>1689.5999999999985</v>
      </c>
      <c r="DI154" s="408"/>
      <c r="DJ154" s="443">
        <v>0</v>
      </c>
      <c r="DK154" s="443">
        <v>0</v>
      </c>
      <c r="DL154" s="443">
        <v>0</v>
      </c>
      <c r="DM154" s="50">
        <v>627.49999999999818</v>
      </c>
      <c r="DN154" s="408"/>
      <c r="DO154" s="50">
        <v>0</v>
      </c>
      <c r="DP154" s="50">
        <v>0</v>
      </c>
      <c r="DQ154" s="50">
        <v>0</v>
      </c>
      <c r="DR154" s="50">
        <v>215.40000000000327</v>
      </c>
      <c r="DS154" s="408"/>
      <c r="DT154" s="50">
        <v>0</v>
      </c>
      <c r="DU154" s="50">
        <v>0</v>
      </c>
      <c r="DV154" s="50">
        <v>0</v>
      </c>
      <c r="DW154" s="50">
        <v>3228.2000000000007</v>
      </c>
      <c r="DX154" s="408"/>
      <c r="DY154" s="50">
        <v>0</v>
      </c>
      <c r="DZ154" s="443">
        <v>0</v>
      </c>
      <c r="EA154" s="443">
        <v>0</v>
      </c>
      <c r="EB154" s="50">
        <v>141</v>
      </c>
      <c r="EC154" s="408"/>
      <c r="ED154" s="50">
        <v>0</v>
      </c>
      <c r="EE154" s="50">
        <v>0</v>
      </c>
      <c r="EF154" s="50">
        <v>0</v>
      </c>
      <c r="EG154" s="50">
        <v>140.29999999999927</v>
      </c>
      <c r="EH154" s="408"/>
      <c r="EI154" s="50">
        <v>0</v>
      </c>
      <c r="EJ154" s="50">
        <v>0</v>
      </c>
      <c r="EK154" s="50">
        <v>0</v>
      </c>
      <c r="EL154" s="50">
        <v>268.99999999999272</v>
      </c>
      <c r="EM154" s="408"/>
      <c r="EN154" s="50">
        <v>0</v>
      </c>
      <c r="EO154" s="50">
        <v>0</v>
      </c>
      <c r="EP154" s="50">
        <v>0</v>
      </c>
      <c r="EQ154" s="50">
        <v>194.09999999999854</v>
      </c>
      <c r="ER154" s="408"/>
      <c r="ES154" s="50">
        <v>0</v>
      </c>
      <c r="ET154" s="50">
        <v>0</v>
      </c>
      <c r="EU154" s="50">
        <v>0</v>
      </c>
      <c r="EV154" s="50">
        <v>2011.0000000000036</v>
      </c>
      <c r="EW154" s="408"/>
      <c r="EX154" s="443">
        <v>0</v>
      </c>
      <c r="EY154" s="443">
        <v>0</v>
      </c>
      <c r="EZ154" s="443">
        <v>0</v>
      </c>
      <c r="FA154" s="50">
        <v>170.89999999999054</v>
      </c>
      <c r="FB154" s="408"/>
      <c r="FC154" s="50">
        <v>0</v>
      </c>
      <c r="FD154" s="50">
        <v>0</v>
      </c>
      <c r="FE154" s="50">
        <v>0</v>
      </c>
      <c r="FF154" s="50">
        <v>139.19999999999999</v>
      </c>
      <c r="FG154" s="408"/>
      <c r="FH154" s="50">
        <v>0</v>
      </c>
      <c r="FI154" s="50">
        <v>0</v>
      </c>
      <c r="FJ154" s="50">
        <v>0</v>
      </c>
      <c r="FK154" s="50">
        <v>40.499999999996362</v>
      </c>
      <c r="FL154" s="408"/>
      <c r="FM154" s="443">
        <v>0</v>
      </c>
      <c r="FN154" s="443">
        <v>0</v>
      </c>
      <c r="FO154" s="443">
        <v>0</v>
      </c>
      <c r="FP154" s="50">
        <v>367.7</v>
      </c>
      <c r="FQ154" s="408"/>
      <c r="FR154" s="50">
        <v>0</v>
      </c>
      <c r="FS154" s="50">
        <v>0</v>
      </c>
      <c r="FT154" s="50">
        <v>0</v>
      </c>
      <c r="FU154" s="50">
        <v>222.90000000000146</v>
      </c>
      <c r="FV154" s="408"/>
      <c r="FW154" s="474">
        <v>0</v>
      </c>
      <c r="FX154" s="474">
        <v>0</v>
      </c>
      <c r="FY154" s="474">
        <v>0</v>
      </c>
      <c r="FZ154" s="50">
        <v>1299.5000000000327</v>
      </c>
      <c r="GA154" s="408"/>
      <c r="GB154" s="50">
        <v>0</v>
      </c>
      <c r="GC154" s="50">
        <v>0</v>
      </c>
      <c r="GD154" s="50">
        <v>0</v>
      </c>
      <c r="GE154" s="50">
        <v>503</v>
      </c>
      <c r="GF154" s="408"/>
      <c r="GG154" s="50">
        <v>0</v>
      </c>
      <c r="GH154" s="50">
        <v>0</v>
      </c>
      <c r="GI154" s="50">
        <v>0</v>
      </c>
      <c r="GJ154" s="50">
        <v>0</v>
      </c>
      <c r="GK154" s="408"/>
      <c r="GL154" s="467"/>
      <c r="GN154" s="39"/>
      <c r="GO154" s="37"/>
      <c r="GT154" s="18"/>
      <c r="GU154" s="9"/>
      <c r="HC154" s="18"/>
      <c r="HD154" s="9"/>
      <c r="HM154" s="9"/>
      <c r="HV154" s="9"/>
      <c r="IE154" s="9"/>
      <c r="IN154" s="9"/>
      <c r="IW154" s="9"/>
      <c r="JF154" s="9"/>
      <c r="JO154" s="9"/>
      <c r="JX154" s="9"/>
      <c r="KG154" s="9"/>
      <c r="KP154" s="9"/>
      <c r="LQ154" s="9"/>
      <c r="LZ154" s="9"/>
      <c r="MI154" s="9"/>
      <c r="MR154" s="9"/>
      <c r="NA154" s="9"/>
      <c r="NJ154" s="9"/>
      <c r="NL154" s="9"/>
      <c r="NN154" s="9"/>
      <c r="NP154" s="9"/>
    </row>
    <row r="155" spans="1:381" ht="18">
      <c r="A155" s="41" t="s">
        <v>712</v>
      </c>
      <c r="B155" s="46">
        <f>SUM(D155:ZZ155)</f>
        <v>44789.475000000013</v>
      </c>
      <c r="C155" s="42"/>
      <c r="D155" s="50">
        <v>0</v>
      </c>
      <c r="E155" s="50">
        <v>0</v>
      </c>
      <c r="F155" s="50">
        <v>86.25</v>
      </c>
      <c r="G155" s="50">
        <v>0</v>
      </c>
      <c r="H155" s="408"/>
      <c r="I155" s="50">
        <v>18.874999999999986</v>
      </c>
      <c r="J155" s="50">
        <v>0</v>
      </c>
      <c r="K155" s="50">
        <v>0</v>
      </c>
      <c r="L155" s="50">
        <v>76.999999999999943</v>
      </c>
      <c r="M155" s="408"/>
      <c r="N155" s="50">
        <v>95.725000000000136</v>
      </c>
      <c r="O155" s="50">
        <v>409.55000000000007</v>
      </c>
      <c r="P155" s="50">
        <v>563.28750000000014</v>
      </c>
      <c r="Q155" s="50">
        <v>524.10000000000082</v>
      </c>
      <c r="R155" s="408"/>
      <c r="S155" s="396">
        <v>15.750000000000114</v>
      </c>
      <c r="T155" s="50">
        <v>60.000000000000114</v>
      </c>
      <c r="U155" s="438">
        <v>118.65000000000038</v>
      </c>
      <c r="V155" s="50">
        <v>201.50000000000068</v>
      </c>
      <c r="W155" s="408"/>
      <c r="X155" s="50">
        <v>53.550000000000182</v>
      </c>
      <c r="Y155" s="50">
        <v>337.45000000000016</v>
      </c>
      <c r="Z155" s="50">
        <v>148.50000000000051</v>
      </c>
      <c r="AA155" s="50">
        <v>250.50000000000023</v>
      </c>
      <c r="AB155" s="408"/>
      <c r="AC155" s="50">
        <v>104.25000000000011</v>
      </c>
      <c r="AD155" s="50">
        <v>225.75000000000026</v>
      </c>
      <c r="AE155" s="50">
        <v>414.82500000000027</v>
      </c>
      <c r="AF155" s="50">
        <v>687.80000000000018</v>
      </c>
      <c r="AG155" s="408"/>
      <c r="AH155" s="50">
        <v>102.97500000000015</v>
      </c>
      <c r="AI155" s="50">
        <v>607.40000000000032</v>
      </c>
      <c r="AJ155" s="50">
        <v>526.72500000000014</v>
      </c>
      <c r="AK155" s="50">
        <v>124.50000000000045</v>
      </c>
      <c r="AL155" s="408"/>
      <c r="AM155" s="396">
        <v>84.799999999999955</v>
      </c>
      <c r="AN155" s="396">
        <v>178.75000000000045</v>
      </c>
      <c r="AO155" s="396">
        <v>226.01249999999993</v>
      </c>
      <c r="AP155" s="50">
        <v>485.90000000000009</v>
      </c>
      <c r="AQ155" s="408"/>
      <c r="AR155" s="50">
        <v>24.374999999999091</v>
      </c>
      <c r="AS155" s="50">
        <v>87</v>
      </c>
      <c r="AT155" s="50">
        <v>107.92499999999939</v>
      </c>
      <c r="AU155" s="50">
        <v>311.40000000000003</v>
      </c>
      <c r="AV155" s="408"/>
      <c r="AW155" s="50">
        <v>0</v>
      </c>
      <c r="AX155" s="50">
        <v>255.44999999999982</v>
      </c>
      <c r="AY155" s="50">
        <v>389.69999999999959</v>
      </c>
      <c r="AZ155" s="50">
        <v>453.99999999999818</v>
      </c>
      <c r="BA155" s="408"/>
      <c r="BB155" s="50">
        <v>0</v>
      </c>
      <c r="BC155" s="50">
        <v>84.750000000000455</v>
      </c>
      <c r="BD155" s="50">
        <v>344.17500000000041</v>
      </c>
      <c r="BE155" s="50">
        <v>504.09999999999997</v>
      </c>
      <c r="BF155" s="408"/>
      <c r="BG155" s="50">
        <v>30.874999999998636</v>
      </c>
      <c r="BH155" s="50">
        <v>85.950000000000273</v>
      </c>
      <c r="BI155" s="50">
        <v>139.34999999999945</v>
      </c>
      <c r="BJ155" s="50">
        <v>140</v>
      </c>
      <c r="BK155" s="408"/>
      <c r="BL155" s="50">
        <v>0</v>
      </c>
      <c r="BM155" s="50">
        <v>5.8000000000001819</v>
      </c>
      <c r="BN155" s="50">
        <v>135.11250000000041</v>
      </c>
      <c r="BO155" s="50">
        <v>138.1</v>
      </c>
      <c r="BP155" s="408"/>
      <c r="BQ155" s="50">
        <v>51.999999999999091</v>
      </c>
      <c r="BR155" s="50">
        <v>123.25</v>
      </c>
      <c r="BS155" s="50">
        <v>276.93750000000068</v>
      </c>
      <c r="BT155" s="50">
        <v>435</v>
      </c>
      <c r="BU155" s="408"/>
      <c r="BV155" s="50">
        <v>0</v>
      </c>
      <c r="BW155" s="50">
        <v>416.52500000000009</v>
      </c>
      <c r="BX155" s="50">
        <v>342.5249999999985</v>
      </c>
      <c r="BY155" s="50">
        <v>359.30000000000018</v>
      </c>
      <c r="BZ155" s="408"/>
      <c r="CA155" s="50">
        <v>0</v>
      </c>
      <c r="CB155" s="50">
        <v>98.749999999998181</v>
      </c>
      <c r="CC155" s="50">
        <v>258.82499999999891</v>
      </c>
      <c r="CD155" s="50">
        <v>337.39999999999964</v>
      </c>
      <c r="CE155" s="408"/>
      <c r="CF155" s="50">
        <v>0</v>
      </c>
      <c r="CG155" s="50">
        <v>122.50000000000045</v>
      </c>
      <c r="CH155" s="50">
        <v>99.450000000000273</v>
      </c>
      <c r="CI155" s="50">
        <v>349.79999999999836</v>
      </c>
      <c r="CJ155" s="408"/>
      <c r="CK155" s="50">
        <v>44.699999999999363</v>
      </c>
      <c r="CL155" s="50">
        <v>211.70000000000073</v>
      </c>
      <c r="CM155" s="50">
        <v>182.21249999999918</v>
      </c>
      <c r="CN155" s="50">
        <v>257.89999999999998</v>
      </c>
      <c r="CO155" s="408"/>
      <c r="CP155" s="443">
        <v>101.349999999999</v>
      </c>
      <c r="CQ155" s="443">
        <v>248.30000000000155</v>
      </c>
      <c r="CR155" s="443">
        <v>376.49999999999932</v>
      </c>
      <c r="CS155" s="50">
        <v>279.199999999998</v>
      </c>
      <c r="CT155" s="408"/>
      <c r="CU155" s="50">
        <v>0</v>
      </c>
      <c r="CV155" s="50">
        <v>103.95000000000164</v>
      </c>
      <c r="CW155" s="50">
        <v>118.04999999999973</v>
      </c>
      <c r="CX155" s="50">
        <v>316.89999999999782</v>
      </c>
      <c r="CY155" s="408"/>
      <c r="CZ155" s="50">
        <v>0</v>
      </c>
      <c r="DA155" s="50">
        <v>143.25</v>
      </c>
      <c r="DB155" s="50">
        <v>262.64999999999918</v>
      </c>
      <c r="DC155" s="50">
        <v>149.5</v>
      </c>
      <c r="DD155" s="408"/>
      <c r="DE155" s="443">
        <v>385.33749999999964</v>
      </c>
      <c r="DF155" s="443">
        <v>1283.4500000000025</v>
      </c>
      <c r="DG155" s="443">
        <v>1480.649999999999</v>
      </c>
      <c r="DH155" s="50">
        <v>643.49999999999636</v>
      </c>
      <c r="DI155" s="408"/>
      <c r="DJ155" s="443">
        <v>146.48749999999995</v>
      </c>
      <c r="DK155" s="443">
        <v>149.20000000000164</v>
      </c>
      <c r="DL155" s="443">
        <v>115.04999999999836</v>
      </c>
      <c r="DM155" s="50">
        <v>575.09999999999491</v>
      </c>
      <c r="DN155" s="408"/>
      <c r="DO155" s="50">
        <v>0</v>
      </c>
      <c r="DP155" s="50">
        <v>167.40000000000055</v>
      </c>
      <c r="DQ155" s="50">
        <v>248.84999999999809</v>
      </c>
      <c r="DR155" s="50">
        <v>881.99999999999636</v>
      </c>
      <c r="DS155" s="408"/>
      <c r="DT155" s="50">
        <v>641.34999999999991</v>
      </c>
      <c r="DU155" s="50">
        <v>1465.8500000000076</v>
      </c>
      <c r="DV155" s="50">
        <v>2591.2874999999694</v>
      </c>
      <c r="DW155" s="50">
        <v>3284.7999999999975</v>
      </c>
      <c r="DX155" s="408"/>
      <c r="DY155" s="50">
        <v>0</v>
      </c>
      <c r="DZ155" s="443">
        <v>82.449999999999818</v>
      </c>
      <c r="EA155" s="443">
        <v>294.75</v>
      </c>
      <c r="EB155" s="50">
        <v>254.69999999999891</v>
      </c>
      <c r="EC155" s="408"/>
      <c r="ED155" s="50">
        <v>133.2750000000002</v>
      </c>
      <c r="EE155" s="50">
        <v>145.74999999999636</v>
      </c>
      <c r="EF155" s="50">
        <v>107.39999999999782</v>
      </c>
      <c r="EG155" s="50">
        <v>84.699999999998909</v>
      </c>
      <c r="EH155" s="408"/>
      <c r="EI155" s="50">
        <v>64.399999999998727</v>
      </c>
      <c r="EJ155" s="50">
        <v>97.049999999995634</v>
      </c>
      <c r="EK155" s="50">
        <v>0</v>
      </c>
      <c r="EL155" s="50">
        <v>299.10000000000218</v>
      </c>
      <c r="EM155" s="408"/>
      <c r="EN155" s="50">
        <v>0</v>
      </c>
      <c r="EO155" s="50">
        <v>0</v>
      </c>
      <c r="EP155" s="50">
        <v>225.74999999999727</v>
      </c>
      <c r="EQ155" s="50">
        <v>201.20000000000073</v>
      </c>
      <c r="ER155" s="408"/>
      <c r="ES155" s="50">
        <v>562.49999999999773</v>
      </c>
      <c r="ET155" s="50">
        <v>1415.8750000000273</v>
      </c>
      <c r="EU155" s="50">
        <v>1896.6000000000001</v>
      </c>
      <c r="EV155" s="50">
        <v>2815.6000000000022</v>
      </c>
      <c r="EW155" s="408"/>
      <c r="EX155" s="443">
        <v>0</v>
      </c>
      <c r="EY155" s="443">
        <v>168.99999999999454</v>
      </c>
      <c r="EZ155" s="443">
        <v>116.99999999999727</v>
      </c>
      <c r="FA155" s="50">
        <v>0</v>
      </c>
      <c r="FB155" s="408"/>
      <c r="FC155" s="50">
        <v>0</v>
      </c>
      <c r="FD155" s="50">
        <v>0</v>
      </c>
      <c r="FE155" s="50">
        <v>120.59999999999945</v>
      </c>
      <c r="FF155" s="50">
        <v>216</v>
      </c>
      <c r="FG155" s="408"/>
      <c r="FH155" s="50">
        <v>0</v>
      </c>
      <c r="FI155" s="50">
        <v>0</v>
      </c>
      <c r="FJ155" s="50">
        <v>313.5</v>
      </c>
      <c r="FK155" s="50">
        <v>40.5</v>
      </c>
      <c r="FL155" s="408"/>
      <c r="FM155" s="443">
        <v>94.850000000000136</v>
      </c>
      <c r="FN155" s="443">
        <v>266.32500000000073</v>
      </c>
      <c r="FO155" s="443">
        <v>234.30000000000109</v>
      </c>
      <c r="FP155" s="50">
        <v>389.5</v>
      </c>
      <c r="FQ155" s="408"/>
      <c r="FR155" s="50">
        <v>0</v>
      </c>
      <c r="FS155" s="50">
        <v>0</v>
      </c>
      <c r="FT155" s="50">
        <v>0</v>
      </c>
      <c r="FU155" s="50">
        <v>127.50000000000364</v>
      </c>
      <c r="FV155" s="408"/>
      <c r="FW155" s="474">
        <v>184.27499999999918</v>
      </c>
      <c r="FX155" s="474">
        <v>385.14999999999964</v>
      </c>
      <c r="FY155" s="474">
        <v>789.45000000000709</v>
      </c>
      <c r="FZ155" s="50">
        <v>1098.4000000000401</v>
      </c>
      <c r="GA155" s="408"/>
      <c r="GB155" s="50">
        <v>55.124999999999091</v>
      </c>
      <c r="GC155" s="50">
        <v>125.50000000000364</v>
      </c>
      <c r="GD155" s="50">
        <v>229.49999999999727</v>
      </c>
      <c r="GE155" s="50">
        <v>408</v>
      </c>
      <c r="GF155" s="408"/>
      <c r="GG155" s="50">
        <v>0</v>
      </c>
      <c r="GH155" s="50">
        <v>646.72500000000036</v>
      </c>
      <c r="GI155" s="50">
        <v>0</v>
      </c>
      <c r="GJ155" s="50">
        <v>0</v>
      </c>
      <c r="GK155" s="408"/>
      <c r="GL155" s="468"/>
      <c r="GN155" s="1"/>
      <c r="GO155" s="37"/>
      <c r="GU155" s="9"/>
      <c r="HD155" s="9"/>
      <c r="HM155" s="9"/>
      <c r="HV155" s="9"/>
      <c r="IE155" s="9"/>
      <c r="IN155" s="9"/>
      <c r="IW155" s="9"/>
      <c r="JF155" s="9"/>
      <c r="JO155" s="9"/>
      <c r="JX155" s="9"/>
      <c r="KG155" s="9"/>
      <c r="KP155" s="9"/>
      <c r="LQ155" s="9"/>
      <c r="LZ155" s="9"/>
      <c r="MI155" s="9"/>
      <c r="MR155" s="9"/>
      <c r="NA155" s="9"/>
      <c r="NJ155" s="9"/>
      <c r="NL155" s="9"/>
      <c r="NN155" s="9"/>
      <c r="NO155" s="21"/>
      <c r="NP155" s="9"/>
    </row>
    <row r="156" spans="1:381" ht="18">
      <c r="A156" s="84" t="s">
        <v>1581</v>
      </c>
      <c r="B156" s="46">
        <f>SUM(D156:ZZ156)</f>
        <v>3138.2250000000122</v>
      </c>
      <c r="C156" s="42"/>
      <c r="D156" s="50">
        <v>0</v>
      </c>
      <c r="E156" s="50">
        <v>0</v>
      </c>
      <c r="F156" s="50">
        <v>0</v>
      </c>
      <c r="G156" s="50">
        <v>0</v>
      </c>
      <c r="H156" s="408"/>
      <c r="I156" s="50">
        <v>43.124999999999986</v>
      </c>
      <c r="J156" s="50">
        <v>0</v>
      </c>
      <c r="K156" s="50">
        <v>0</v>
      </c>
      <c r="L156" s="50">
        <v>0</v>
      </c>
      <c r="M156" s="408"/>
      <c r="N156" s="50">
        <v>43.5</v>
      </c>
      <c r="O156" s="50">
        <v>0</v>
      </c>
      <c r="P156" s="50">
        <v>0</v>
      </c>
      <c r="Q156" s="50">
        <v>0</v>
      </c>
      <c r="R156" s="408"/>
      <c r="S156" s="396">
        <v>54.224999999999966</v>
      </c>
      <c r="T156" s="50">
        <v>0</v>
      </c>
      <c r="U156" s="438">
        <v>0</v>
      </c>
      <c r="V156" s="50">
        <v>0</v>
      </c>
      <c r="W156" s="408"/>
      <c r="X156" s="50">
        <v>58.75</v>
      </c>
      <c r="Y156" s="50">
        <v>0</v>
      </c>
      <c r="Z156" s="50">
        <v>0</v>
      </c>
      <c r="AA156" s="50">
        <v>0</v>
      </c>
      <c r="AB156" s="408"/>
      <c r="AC156" s="50">
        <v>80.774999999999977</v>
      </c>
      <c r="AD156" s="50">
        <v>0</v>
      </c>
      <c r="AE156" s="50">
        <v>0</v>
      </c>
      <c r="AF156" s="50">
        <v>0</v>
      </c>
      <c r="AG156" s="408"/>
      <c r="AH156" s="50">
        <v>115.40000000000055</v>
      </c>
      <c r="AI156" s="50">
        <v>0</v>
      </c>
      <c r="AJ156" s="50">
        <v>0</v>
      </c>
      <c r="AK156" s="50">
        <v>0</v>
      </c>
      <c r="AL156" s="408"/>
      <c r="AM156" s="396">
        <v>121.34999999999991</v>
      </c>
      <c r="AN156" s="396">
        <v>0</v>
      </c>
      <c r="AO156" s="396">
        <v>0</v>
      </c>
      <c r="AP156" s="50">
        <v>0</v>
      </c>
      <c r="AQ156" s="408"/>
      <c r="AR156" s="50">
        <v>63.025000000000546</v>
      </c>
      <c r="AS156" s="50">
        <v>0</v>
      </c>
      <c r="AT156" s="50">
        <v>0</v>
      </c>
      <c r="AU156" s="50">
        <v>0</v>
      </c>
      <c r="AV156" s="408"/>
      <c r="AW156" s="50">
        <v>0</v>
      </c>
      <c r="AX156" s="50">
        <v>0</v>
      </c>
      <c r="AY156" s="50">
        <v>0</v>
      </c>
      <c r="AZ156" s="50">
        <v>0</v>
      </c>
      <c r="BA156" s="408"/>
      <c r="BB156" s="50">
        <v>0</v>
      </c>
      <c r="BC156" s="50">
        <v>0</v>
      </c>
      <c r="BD156" s="50">
        <v>0</v>
      </c>
      <c r="BE156" s="50">
        <v>0</v>
      </c>
      <c r="BF156" s="408"/>
      <c r="BG156" s="50">
        <v>66.400000000000546</v>
      </c>
      <c r="BH156" s="50">
        <v>0</v>
      </c>
      <c r="BI156" s="50">
        <v>0</v>
      </c>
      <c r="BJ156" s="50">
        <v>0</v>
      </c>
      <c r="BK156" s="408"/>
      <c r="BL156" s="50">
        <v>0</v>
      </c>
      <c r="BM156" s="50">
        <v>0</v>
      </c>
      <c r="BN156" s="50">
        <v>0</v>
      </c>
      <c r="BO156" s="50">
        <v>0</v>
      </c>
      <c r="BP156" s="408"/>
      <c r="BQ156" s="50">
        <v>104.35000000000036</v>
      </c>
      <c r="BR156" s="50">
        <v>0</v>
      </c>
      <c r="BS156" s="50">
        <v>0</v>
      </c>
      <c r="BT156" s="50">
        <v>0</v>
      </c>
      <c r="BU156" s="408"/>
      <c r="BV156" s="50">
        <v>0</v>
      </c>
      <c r="BW156" s="50">
        <v>0</v>
      </c>
      <c r="BX156" s="50">
        <v>0</v>
      </c>
      <c r="BY156" s="50">
        <v>0</v>
      </c>
      <c r="BZ156" s="408"/>
      <c r="CA156" s="50">
        <v>0</v>
      </c>
      <c r="CB156" s="50">
        <v>0</v>
      </c>
      <c r="CC156" s="50">
        <v>0</v>
      </c>
      <c r="CD156" s="50">
        <v>0</v>
      </c>
      <c r="CE156" s="408"/>
      <c r="CF156" s="50">
        <v>0</v>
      </c>
      <c r="CG156" s="50">
        <v>0</v>
      </c>
      <c r="CH156" s="50">
        <v>0</v>
      </c>
      <c r="CI156" s="50">
        <v>0</v>
      </c>
      <c r="CJ156" s="408"/>
      <c r="CK156" s="50">
        <v>32.400000000000546</v>
      </c>
      <c r="CL156" s="50">
        <v>0</v>
      </c>
      <c r="CM156" s="50">
        <v>0</v>
      </c>
      <c r="CN156" s="50">
        <v>0</v>
      </c>
      <c r="CO156" s="408"/>
      <c r="CP156" s="443">
        <v>113.20000000000027</v>
      </c>
      <c r="CQ156" s="443">
        <v>0</v>
      </c>
      <c r="CR156" s="443">
        <v>0</v>
      </c>
      <c r="CS156" s="50">
        <v>0</v>
      </c>
      <c r="CT156" s="408"/>
      <c r="CU156" s="50">
        <v>0</v>
      </c>
      <c r="CV156" s="50">
        <v>0</v>
      </c>
      <c r="CW156" s="50">
        <v>0</v>
      </c>
      <c r="CX156" s="50">
        <v>0</v>
      </c>
      <c r="CY156" s="408"/>
      <c r="CZ156" s="50">
        <v>0</v>
      </c>
      <c r="DA156" s="50">
        <v>0</v>
      </c>
      <c r="DB156" s="50">
        <v>0</v>
      </c>
      <c r="DC156" s="50">
        <v>0</v>
      </c>
      <c r="DD156" s="408"/>
      <c r="DE156" s="443">
        <v>361.75000000000045</v>
      </c>
      <c r="DF156" s="443">
        <v>0</v>
      </c>
      <c r="DG156" s="443">
        <v>0</v>
      </c>
      <c r="DH156" s="50">
        <v>0</v>
      </c>
      <c r="DI156" s="408"/>
      <c r="DJ156" s="443">
        <v>161.17500000000041</v>
      </c>
      <c r="DK156" s="443">
        <v>0</v>
      </c>
      <c r="DL156" s="443">
        <v>0</v>
      </c>
      <c r="DM156" s="50">
        <v>0</v>
      </c>
      <c r="DN156" s="408"/>
      <c r="DO156" s="50">
        <v>0</v>
      </c>
      <c r="DP156" s="50">
        <v>0</v>
      </c>
      <c r="DQ156" s="50">
        <v>0</v>
      </c>
      <c r="DR156" s="50">
        <v>0</v>
      </c>
      <c r="DS156" s="408"/>
      <c r="DT156" s="50">
        <v>742.70000000000027</v>
      </c>
      <c r="DU156" s="50">
        <v>0</v>
      </c>
      <c r="DV156" s="50">
        <v>0</v>
      </c>
      <c r="DW156" s="50">
        <v>0</v>
      </c>
      <c r="DX156" s="408"/>
      <c r="DY156" s="50">
        <v>0</v>
      </c>
      <c r="DZ156" s="443">
        <v>0</v>
      </c>
      <c r="EA156" s="443">
        <v>0</v>
      </c>
      <c r="EB156" s="50">
        <v>0</v>
      </c>
      <c r="EC156" s="408"/>
      <c r="ED156" s="50">
        <v>96.374999999999886</v>
      </c>
      <c r="EE156" s="50">
        <v>0</v>
      </c>
      <c r="EF156" s="50">
        <v>0</v>
      </c>
      <c r="EG156" s="50">
        <v>0</v>
      </c>
      <c r="EH156" s="408"/>
      <c r="EI156" s="50">
        <v>59.750000000000455</v>
      </c>
      <c r="EJ156" s="50">
        <v>0</v>
      </c>
      <c r="EK156" s="50">
        <v>0</v>
      </c>
      <c r="EL156" s="50">
        <v>0</v>
      </c>
      <c r="EM156" s="408"/>
      <c r="EN156" s="50">
        <v>0</v>
      </c>
      <c r="EO156" s="50">
        <v>0</v>
      </c>
      <c r="EP156" s="50">
        <v>0</v>
      </c>
      <c r="EQ156" s="50">
        <v>0</v>
      </c>
      <c r="ER156" s="408"/>
      <c r="ES156" s="50">
        <v>396.10000000000582</v>
      </c>
      <c r="ET156" s="50">
        <v>0</v>
      </c>
      <c r="EU156" s="50">
        <v>0</v>
      </c>
      <c r="EV156" s="50">
        <v>0</v>
      </c>
      <c r="EW156" s="408"/>
      <c r="EX156" s="443">
        <v>0.37500000000022737</v>
      </c>
      <c r="EY156" s="443">
        <v>0</v>
      </c>
      <c r="EZ156" s="443">
        <v>0</v>
      </c>
      <c r="FA156" s="50">
        <v>0</v>
      </c>
      <c r="FB156" s="408"/>
      <c r="FC156" s="50">
        <v>0</v>
      </c>
      <c r="FD156" s="50">
        <v>0</v>
      </c>
      <c r="FE156" s="50">
        <v>0</v>
      </c>
      <c r="FF156" s="50">
        <v>0</v>
      </c>
      <c r="FG156" s="408"/>
      <c r="FH156" s="50">
        <v>0</v>
      </c>
      <c r="FI156" s="50">
        <v>0</v>
      </c>
      <c r="FJ156" s="50">
        <v>0</v>
      </c>
      <c r="FK156" s="50">
        <v>0</v>
      </c>
      <c r="FL156" s="408"/>
      <c r="FM156" s="443">
        <v>98.375000000000199</v>
      </c>
      <c r="FN156" s="443">
        <v>0</v>
      </c>
      <c r="FO156" s="443">
        <v>0</v>
      </c>
      <c r="FP156" s="50">
        <v>0</v>
      </c>
      <c r="FQ156" s="408"/>
      <c r="FR156" s="50">
        <v>0</v>
      </c>
      <c r="FS156" s="50">
        <v>0</v>
      </c>
      <c r="FT156" s="50">
        <v>0</v>
      </c>
      <c r="FU156" s="50">
        <v>0</v>
      </c>
      <c r="FV156" s="408"/>
      <c r="FW156" s="474">
        <v>239.75000000000091</v>
      </c>
      <c r="FX156" s="474">
        <v>0</v>
      </c>
      <c r="FY156" s="474">
        <v>0</v>
      </c>
      <c r="FZ156" s="50">
        <v>0</v>
      </c>
      <c r="GA156" s="408"/>
      <c r="GB156" s="50">
        <v>85.375000000000909</v>
      </c>
      <c r="GC156" s="50">
        <v>0</v>
      </c>
      <c r="GD156" s="50">
        <v>0</v>
      </c>
      <c r="GE156" s="50">
        <v>0</v>
      </c>
      <c r="GF156" s="408"/>
      <c r="GG156" s="50">
        <v>0</v>
      </c>
      <c r="GH156" s="50">
        <v>0</v>
      </c>
      <c r="GI156" s="50">
        <v>0</v>
      </c>
      <c r="GJ156" s="50">
        <v>0</v>
      </c>
      <c r="GK156" s="408"/>
      <c r="GL156" s="40"/>
      <c r="GN156" s="9"/>
      <c r="GO156" s="37"/>
      <c r="GU156" s="9"/>
      <c r="HD156" s="9"/>
      <c r="HM156" s="9"/>
      <c r="HV156" s="9"/>
      <c r="IE156" s="9"/>
      <c r="IN156" s="9"/>
      <c r="IW156" s="9"/>
      <c r="JF156" s="9"/>
      <c r="JO156" s="9"/>
      <c r="JX156" s="9"/>
      <c r="KG156" s="9"/>
      <c r="KP156" s="9"/>
      <c r="LQ156" s="9"/>
      <c r="LZ156" s="9"/>
      <c r="MI156" s="9"/>
      <c r="MR156" s="9"/>
      <c r="NA156" s="9"/>
      <c r="NJ156" s="9"/>
      <c r="NL156" s="9"/>
      <c r="NN156" s="9"/>
      <c r="NP156" s="9"/>
    </row>
    <row r="157" spans="1:381" ht="18">
      <c r="A157" s="41" t="s">
        <v>35</v>
      </c>
      <c r="B157" s="46">
        <f>SUM(D157:ZZ157)</f>
        <v>3311.1625000000017</v>
      </c>
      <c r="C157" s="42"/>
      <c r="D157" s="50">
        <v>0</v>
      </c>
      <c r="E157" s="50">
        <v>0</v>
      </c>
      <c r="F157" s="50">
        <v>0</v>
      </c>
      <c r="G157" s="50">
        <v>0</v>
      </c>
      <c r="H157" s="408"/>
      <c r="I157" s="50">
        <v>104.125</v>
      </c>
      <c r="J157" s="50">
        <v>0</v>
      </c>
      <c r="K157" s="50">
        <v>0</v>
      </c>
      <c r="L157" s="50">
        <v>0</v>
      </c>
      <c r="M157" s="408"/>
      <c r="N157" s="50">
        <v>137.35000000000014</v>
      </c>
      <c r="O157" s="50">
        <v>0</v>
      </c>
      <c r="P157" s="50">
        <v>0</v>
      </c>
      <c r="Q157" s="50">
        <v>0</v>
      </c>
      <c r="R157" s="408"/>
      <c r="S157" s="396">
        <v>60.550000000000068</v>
      </c>
      <c r="T157" s="50">
        <v>0</v>
      </c>
      <c r="U157" s="438">
        <v>0</v>
      </c>
      <c r="V157" s="50">
        <v>0</v>
      </c>
      <c r="W157" s="408"/>
      <c r="X157" s="50">
        <v>66.024999999999977</v>
      </c>
      <c r="Y157" s="50">
        <v>0</v>
      </c>
      <c r="Z157" s="50">
        <v>0</v>
      </c>
      <c r="AA157" s="50">
        <v>0</v>
      </c>
      <c r="AB157" s="408"/>
      <c r="AC157" s="50">
        <v>68.499999999999886</v>
      </c>
      <c r="AD157" s="50">
        <v>0</v>
      </c>
      <c r="AE157" s="50">
        <v>0</v>
      </c>
      <c r="AF157" s="50">
        <v>0</v>
      </c>
      <c r="AG157" s="408"/>
      <c r="AH157" s="50">
        <v>119.6874999999993</v>
      </c>
      <c r="AI157" s="50">
        <v>0</v>
      </c>
      <c r="AJ157" s="50">
        <v>0</v>
      </c>
      <c r="AK157" s="50">
        <v>0</v>
      </c>
      <c r="AL157" s="408"/>
      <c r="AM157" s="396">
        <v>88.324999999999932</v>
      </c>
      <c r="AN157" s="396">
        <v>0</v>
      </c>
      <c r="AO157" s="396">
        <v>0</v>
      </c>
      <c r="AP157" s="50">
        <v>0</v>
      </c>
      <c r="AQ157" s="408"/>
      <c r="AR157" s="50">
        <v>45</v>
      </c>
      <c r="AS157" s="50">
        <v>0</v>
      </c>
      <c r="AT157" s="50">
        <v>0</v>
      </c>
      <c r="AU157" s="50">
        <v>0</v>
      </c>
      <c r="AV157" s="408"/>
      <c r="AW157" s="50">
        <v>0</v>
      </c>
      <c r="AX157" s="50">
        <v>0</v>
      </c>
      <c r="AY157" s="50">
        <v>0</v>
      </c>
      <c r="AZ157" s="50">
        <v>0</v>
      </c>
      <c r="BA157" s="408"/>
      <c r="BB157" s="50">
        <v>0</v>
      </c>
      <c r="BC157" s="50">
        <v>0</v>
      </c>
      <c r="BD157" s="50">
        <v>0</v>
      </c>
      <c r="BE157" s="50">
        <v>0</v>
      </c>
      <c r="BF157" s="408"/>
      <c r="BG157" s="50">
        <v>105.57500000000027</v>
      </c>
      <c r="BH157" s="50">
        <v>0</v>
      </c>
      <c r="BI157" s="50">
        <v>0</v>
      </c>
      <c r="BJ157" s="50">
        <v>0</v>
      </c>
      <c r="BK157" s="408"/>
      <c r="BL157" s="50">
        <v>0</v>
      </c>
      <c r="BM157" s="50">
        <v>0</v>
      </c>
      <c r="BN157" s="50">
        <v>0</v>
      </c>
      <c r="BO157" s="50">
        <v>0</v>
      </c>
      <c r="BP157" s="408"/>
      <c r="BQ157" s="50">
        <v>122.25</v>
      </c>
      <c r="BR157" s="50">
        <v>0</v>
      </c>
      <c r="BS157" s="50">
        <v>0</v>
      </c>
      <c r="BT157" s="50">
        <v>0</v>
      </c>
      <c r="BU157" s="408"/>
      <c r="BV157" s="50">
        <v>0</v>
      </c>
      <c r="BW157" s="50">
        <v>0</v>
      </c>
      <c r="BX157" s="50">
        <v>0</v>
      </c>
      <c r="BY157" s="50">
        <v>0</v>
      </c>
      <c r="BZ157" s="408"/>
      <c r="CA157" s="50">
        <v>0</v>
      </c>
      <c r="CB157" s="50">
        <v>0</v>
      </c>
      <c r="CC157" s="50">
        <v>0</v>
      </c>
      <c r="CD157" s="50">
        <v>0</v>
      </c>
      <c r="CE157" s="408"/>
      <c r="CF157" s="50">
        <v>0</v>
      </c>
      <c r="CG157" s="50">
        <v>0</v>
      </c>
      <c r="CH157" s="50">
        <v>0</v>
      </c>
      <c r="CI157" s="50">
        <v>0</v>
      </c>
      <c r="CJ157" s="408"/>
      <c r="CK157" s="50">
        <v>52.5</v>
      </c>
      <c r="CL157" s="50">
        <v>0</v>
      </c>
      <c r="CM157" s="50">
        <v>0</v>
      </c>
      <c r="CN157" s="50">
        <v>0</v>
      </c>
      <c r="CO157" s="408"/>
      <c r="CP157" s="443">
        <v>131.33750000000009</v>
      </c>
      <c r="CQ157" s="443">
        <v>0</v>
      </c>
      <c r="CR157" s="443">
        <v>0</v>
      </c>
      <c r="CS157" s="50">
        <v>0</v>
      </c>
      <c r="CT157" s="408"/>
      <c r="CU157" s="50">
        <v>0</v>
      </c>
      <c r="CV157" s="50">
        <v>0</v>
      </c>
      <c r="CW157" s="50">
        <v>0</v>
      </c>
      <c r="CX157" s="50">
        <v>0</v>
      </c>
      <c r="CY157" s="408"/>
      <c r="CZ157" s="50">
        <v>0</v>
      </c>
      <c r="DA157" s="50">
        <v>0</v>
      </c>
      <c r="DB157" s="50">
        <v>0</v>
      </c>
      <c r="DC157" s="50">
        <v>0</v>
      </c>
      <c r="DD157" s="408"/>
      <c r="DE157" s="443">
        <v>353.35000000000082</v>
      </c>
      <c r="DF157" s="443">
        <v>0</v>
      </c>
      <c r="DG157" s="443">
        <v>0</v>
      </c>
      <c r="DH157" s="50">
        <v>0</v>
      </c>
      <c r="DI157" s="408"/>
      <c r="DJ157" s="443">
        <v>104.125</v>
      </c>
      <c r="DK157" s="443">
        <v>0</v>
      </c>
      <c r="DL157" s="443">
        <v>0</v>
      </c>
      <c r="DM157" s="50">
        <v>0</v>
      </c>
      <c r="DN157" s="408"/>
      <c r="DO157" s="50">
        <v>0</v>
      </c>
      <c r="DP157" s="50">
        <v>0</v>
      </c>
      <c r="DQ157" s="50">
        <v>0</v>
      </c>
      <c r="DR157" s="50">
        <v>0</v>
      </c>
      <c r="DS157" s="408"/>
      <c r="DT157" s="50">
        <v>829.42500000000018</v>
      </c>
      <c r="DU157" s="50">
        <v>0</v>
      </c>
      <c r="DV157" s="50">
        <v>0</v>
      </c>
      <c r="DW157" s="50">
        <v>0</v>
      </c>
      <c r="DX157" s="408"/>
      <c r="DY157" s="50">
        <v>0</v>
      </c>
      <c r="DZ157" s="443">
        <v>0</v>
      </c>
      <c r="EA157" s="443">
        <v>0</v>
      </c>
      <c r="EB157" s="50">
        <v>0</v>
      </c>
      <c r="EC157" s="408"/>
      <c r="ED157" s="50">
        <v>54.625</v>
      </c>
      <c r="EE157" s="50">
        <v>0</v>
      </c>
      <c r="EF157" s="50">
        <v>0</v>
      </c>
      <c r="EG157" s="50">
        <v>0</v>
      </c>
      <c r="EH157" s="408"/>
      <c r="EI157" s="50">
        <v>122.52500000000009</v>
      </c>
      <c r="EJ157" s="50">
        <v>0</v>
      </c>
      <c r="EK157" s="50">
        <v>0</v>
      </c>
      <c r="EL157" s="50">
        <v>0</v>
      </c>
      <c r="EM157" s="408"/>
      <c r="EN157" s="50">
        <v>0</v>
      </c>
      <c r="EO157" s="50">
        <v>0</v>
      </c>
      <c r="EP157" s="50">
        <v>0</v>
      </c>
      <c r="EQ157" s="50">
        <v>0</v>
      </c>
      <c r="ER157" s="408"/>
      <c r="ES157" s="50">
        <v>470.42500000000018</v>
      </c>
      <c r="ET157" s="50">
        <v>0</v>
      </c>
      <c r="EU157" s="50">
        <v>0</v>
      </c>
      <c r="EV157" s="50">
        <v>0</v>
      </c>
      <c r="EW157" s="408"/>
      <c r="EX157" s="443">
        <v>0</v>
      </c>
      <c r="EY157" s="443">
        <v>0</v>
      </c>
      <c r="EZ157" s="443">
        <v>0</v>
      </c>
      <c r="FA157" s="50">
        <v>0</v>
      </c>
      <c r="FB157" s="408"/>
      <c r="FC157" s="50">
        <v>0</v>
      </c>
      <c r="FD157" s="50">
        <v>0</v>
      </c>
      <c r="FE157" s="50">
        <v>0</v>
      </c>
      <c r="FF157" s="50">
        <v>0</v>
      </c>
      <c r="FG157" s="408"/>
      <c r="FH157" s="50">
        <v>0</v>
      </c>
      <c r="FI157" s="50">
        <v>0</v>
      </c>
      <c r="FJ157" s="50">
        <v>0</v>
      </c>
      <c r="FK157" s="50">
        <v>0</v>
      </c>
      <c r="FL157" s="408"/>
      <c r="FM157" s="443">
        <v>62.162499999999682</v>
      </c>
      <c r="FN157" s="443">
        <v>0</v>
      </c>
      <c r="FO157" s="443">
        <v>0</v>
      </c>
      <c r="FP157" s="50">
        <v>0</v>
      </c>
      <c r="FQ157" s="408"/>
      <c r="FR157" s="50">
        <v>0</v>
      </c>
      <c r="FS157" s="50">
        <v>0</v>
      </c>
      <c r="FT157" s="50">
        <v>0</v>
      </c>
      <c r="FU157" s="50">
        <v>0</v>
      </c>
      <c r="FV157" s="408"/>
      <c r="FW157" s="474">
        <v>138.67499999999973</v>
      </c>
      <c r="FX157" s="474">
        <v>0</v>
      </c>
      <c r="FY157" s="474">
        <v>0</v>
      </c>
      <c r="FZ157" s="50">
        <v>0</v>
      </c>
      <c r="GA157" s="408"/>
      <c r="GB157" s="50">
        <v>74.625000000000909</v>
      </c>
      <c r="GC157" s="50">
        <v>0</v>
      </c>
      <c r="GD157" s="50">
        <v>0</v>
      </c>
      <c r="GE157" s="50">
        <v>0</v>
      </c>
      <c r="GF157" s="408"/>
      <c r="GG157" s="50">
        <v>0</v>
      </c>
      <c r="GH157" s="50">
        <v>0</v>
      </c>
      <c r="GI157" s="50">
        <v>0</v>
      </c>
      <c r="GJ157" s="50">
        <v>0</v>
      </c>
      <c r="GK157" s="408"/>
      <c r="GL157" s="467"/>
      <c r="GN157" s="9"/>
      <c r="GO157" s="37"/>
      <c r="GT157" s="18"/>
      <c r="GU157" s="9"/>
      <c r="HC157" s="18"/>
      <c r="HD157" s="9"/>
      <c r="HM157" s="9"/>
      <c r="HV157" s="9"/>
      <c r="IE157" s="9"/>
      <c r="IN157" s="9"/>
      <c r="IW157" s="9"/>
      <c r="JF157" s="9"/>
      <c r="JO157" s="9"/>
      <c r="JX157" s="9"/>
      <c r="KG157" s="9"/>
      <c r="KP157" s="9"/>
      <c r="LQ157" s="9"/>
      <c r="LZ157" s="9"/>
      <c r="MI157" s="9"/>
      <c r="MR157" s="9"/>
      <c r="NA157" s="9"/>
      <c r="NJ157" s="9"/>
      <c r="NL157" s="9"/>
      <c r="NN157" s="9"/>
      <c r="NP157" s="9"/>
    </row>
    <row r="158" spans="1:381" ht="18">
      <c r="A158" s="41" t="s">
        <v>39</v>
      </c>
      <c r="B158" s="46">
        <f>SUM(D158:ZZ158)</f>
        <v>29481.16250000014</v>
      </c>
      <c r="C158" s="42"/>
      <c r="D158" s="50">
        <v>0</v>
      </c>
      <c r="E158" s="50">
        <v>0</v>
      </c>
      <c r="F158" s="50">
        <v>0</v>
      </c>
      <c r="G158" s="50">
        <v>0</v>
      </c>
      <c r="H158" s="408"/>
      <c r="I158" s="50">
        <v>73.699999999999932</v>
      </c>
      <c r="J158" s="50">
        <v>0</v>
      </c>
      <c r="K158" s="50">
        <v>0</v>
      </c>
      <c r="L158" s="50">
        <v>0</v>
      </c>
      <c r="M158" s="408"/>
      <c r="N158" s="50">
        <v>82.875</v>
      </c>
      <c r="O158" s="50">
        <v>351.29999999999995</v>
      </c>
      <c r="P158" s="50">
        <v>402.44999999999993</v>
      </c>
      <c r="Q158" s="50">
        <v>0</v>
      </c>
      <c r="R158" s="408"/>
      <c r="S158" s="396">
        <v>0</v>
      </c>
      <c r="T158" s="50">
        <v>37.349999999999909</v>
      </c>
      <c r="U158" s="438">
        <v>168.30000000000024</v>
      </c>
      <c r="V158" s="50">
        <v>0</v>
      </c>
      <c r="W158" s="408"/>
      <c r="X158" s="50">
        <v>26</v>
      </c>
      <c r="Y158" s="50">
        <v>360.05000000000018</v>
      </c>
      <c r="Z158" s="50">
        <v>125.32500000000027</v>
      </c>
      <c r="AA158" s="50">
        <v>0</v>
      </c>
      <c r="AB158" s="408"/>
      <c r="AC158" s="50">
        <v>81.250000000000114</v>
      </c>
      <c r="AD158" s="50">
        <v>266.84999999999991</v>
      </c>
      <c r="AE158" s="50">
        <v>652.68750000000034</v>
      </c>
      <c r="AF158" s="50">
        <v>0</v>
      </c>
      <c r="AG158" s="408"/>
      <c r="AH158" s="50">
        <v>179.27499999999986</v>
      </c>
      <c r="AI158" s="50">
        <v>614.90000000000009</v>
      </c>
      <c r="AJ158" s="50">
        <v>597.22500000000048</v>
      </c>
      <c r="AK158" s="50">
        <v>0</v>
      </c>
      <c r="AL158" s="408"/>
      <c r="AM158" s="396">
        <v>78.224999999999909</v>
      </c>
      <c r="AN158" s="396">
        <v>125.30000000000041</v>
      </c>
      <c r="AO158" s="396">
        <v>233.5875000000002</v>
      </c>
      <c r="AP158" s="50">
        <v>0</v>
      </c>
      <c r="AQ158" s="408"/>
      <c r="AR158" s="50">
        <v>27.625000000000455</v>
      </c>
      <c r="AS158" s="50">
        <v>209.55000000000018</v>
      </c>
      <c r="AT158" s="50">
        <v>127.125</v>
      </c>
      <c r="AU158" s="50">
        <v>0</v>
      </c>
      <c r="AV158" s="408"/>
      <c r="AW158" s="50">
        <v>0</v>
      </c>
      <c r="AX158" s="50">
        <v>311.69999999999936</v>
      </c>
      <c r="AY158" s="50">
        <v>439.20000000000078</v>
      </c>
      <c r="AZ158" s="50">
        <v>0</v>
      </c>
      <c r="BA158" s="408"/>
      <c r="BB158" s="50">
        <v>0</v>
      </c>
      <c r="BC158" s="50">
        <v>75.299999999999727</v>
      </c>
      <c r="BD158" s="50">
        <v>148.5</v>
      </c>
      <c r="BE158" s="50">
        <v>0</v>
      </c>
      <c r="BF158" s="408"/>
      <c r="BG158" s="50">
        <v>13.000000000000909</v>
      </c>
      <c r="BH158" s="50">
        <v>77.999999999999545</v>
      </c>
      <c r="BI158" s="50">
        <v>106.61249999999973</v>
      </c>
      <c r="BJ158" s="50">
        <v>0</v>
      </c>
      <c r="BK158" s="408"/>
      <c r="BL158" s="50">
        <v>0</v>
      </c>
      <c r="BM158" s="50">
        <v>72.999999999999545</v>
      </c>
      <c r="BN158" s="50">
        <v>51.975000000000136</v>
      </c>
      <c r="BO158" s="50">
        <v>0</v>
      </c>
      <c r="BP158" s="408"/>
      <c r="BQ158" s="50">
        <v>44.275000000000546</v>
      </c>
      <c r="BR158" s="50">
        <v>124.60000000000036</v>
      </c>
      <c r="BS158" s="50">
        <v>73.275000000000546</v>
      </c>
      <c r="BT158" s="50">
        <v>0</v>
      </c>
      <c r="BU158" s="408"/>
      <c r="BV158" s="50">
        <v>0</v>
      </c>
      <c r="BW158" s="50">
        <v>468.69999999999982</v>
      </c>
      <c r="BX158" s="50">
        <v>387.60000000000082</v>
      </c>
      <c r="BY158" s="50">
        <v>0</v>
      </c>
      <c r="BZ158" s="408"/>
      <c r="CA158" s="50">
        <v>0</v>
      </c>
      <c r="CB158" s="50">
        <v>126.25000000000182</v>
      </c>
      <c r="CC158" s="50">
        <v>123.75000000000068</v>
      </c>
      <c r="CD158" s="50">
        <v>0</v>
      </c>
      <c r="CE158" s="408"/>
      <c r="CF158" s="50">
        <v>0</v>
      </c>
      <c r="CG158" s="50">
        <v>187.45000000000073</v>
      </c>
      <c r="CH158" s="50">
        <v>7.4250000000004093</v>
      </c>
      <c r="CI158" s="50">
        <v>0</v>
      </c>
      <c r="CJ158" s="408"/>
      <c r="CK158" s="50">
        <v>16.875000000000909</v>
      </c>
      <c r="CL158" s="50">
        <v>225.80000000000064</v>
      </c>
      <c r="CM158" s="50">
        <v>103.05000000000041</v>
      </c>
      <c r="CN158" s="50">
        <v>0</v>
      </c>
      <c r="CO158" s="408"/>
      <c r="CP158" s="443">
        <v>105.82500000000073</v>
      </c>
      <c r="CQ158" s="443">
        <v>250.55000000000109</v>
      </c>
      <c r="CR158" s="443">
        <v>370.91250000000014</v>
      </c>
      <c r="CS158" s="50">
        <v>0</v>
      </c>
      <c r="CT158" s="408"/>
      <c r="CU158" s="50">
        <v>0</v>
      </c>
      <c r="CV158" s="50">
        <v>237.57500000000164</v>
      </c>
      <c r="CW158" s="50">
        <v>237.82499999999891</v>
      </c>
      <c r="CX158" s="50">
        <v>0</v>
      </c>
      <c r="CY158" s="408"/>
      <c r="CZ158" s="50">
        <v>0</v>
      </c>
      <c r="DA158" s="50">
        <v>70.750000000001819</v>
      </c>
      <c r="DB158" s="50">
        <v>172.12499999999864</v>
      </c>
      <c r="DC158" s="50">
        <v>0</v>
      </c>
      <c r="DD158" s="408"/>
      <c r="DE158" s="443">
        <v>544.19999999999936</v>
      </c>
      <c r="DF158" s="443">
        <v>1395.6999999999998</v>
      </c>
      <c r="DG158" s="443">
        <v>1766.0249999999999</v>
      </c>
      <c r="DH158" s="50">
        <v>0</v>
      </c>
      <c r="DI158" s="408"/>
      <c r="DJ158" s="443">
        <v>172.72499999999991</v>
      </c>
      <c r="DK158" s="443">
        <v>414.50000000000182</v>
      </c>
      <c r="DL158" s="443">
        <v>494.92500000000246</v>
      </c>
      <c r="DM158" s="50">
        <v>0</v>
      </c>
      <c r="DN158" s="408"/>
      <c r="DO158" s="50">
        <v>0</v>
      </c>
      <c r="DP158" s="50">
        <v>198.00000000000091</v>
      </c>
      <c r="DQ158" s="50">
        <v>169.20000000000437</v>
      </c>
      <c r="DR158" s="50">
        <v>0</v>
      </c>
      <c r="DS158" s="408"/>
      <c r="DT158" s="50">
        <v>841.40000000000055</v>
      </c>
      <c r="DU158" s="50">
        <v>1792.9499999999962</v>
      </c>
      <c r="DV158" s="50">
        <v>2004.5250000001042</v>
      </c>
      <c r="DW158" s="50">
        <v>0</v>
      </c>
      <c r="DX158" s="408"/>
      <c r="DY158" s="50">
        <v>0</v>
      </c>
      <c r="DZ158" s="443">
        <v>94.5</v>
      </c>
      <c r="EA158" s="443">
        <v>293.62500000000409</v>
      </c>
      <c r="EB158" s="50">
        <v>0</v>
      </c>
      <c r="EC158" s="408"/>
      <c r="ED158" s="50">
        <v>93.824999999999818</v>
      </c>
      <c r="EE158" s="50">
        <v>46.800000000001091</v>
      </c>
      <c r="EF158" s="50">
        <v>150.90000000000055</v>
      </c>
      <c r="EG158" s="50">
        <v>0</v>
      </c>
      <c r="EH158" s="408"/>
      <c r="EI158" s="50">
        <v>51.675000000000637</v>
      </c>
      <c r="EJ158" s="50">
        <v>109.65000000000146</v>
      </c>
      <c r="EK158" s="50">
        <v>0</v>
      </c>
      <c r="EL158" s="50">
        <v>0</v>
      </c>
      <c r="EM158" s="408"/>
      <c r="EN158" s="50">
        <v>0</v>
      </c>
      <c r="EO158" s="50">
        <v>0</v>
      </c>
      <c r="EP158" s="50">
        <v>252.00000000000136</v>
      </c>
      <c r="EQ158" s="50">
        <v>0</v>
      </c>
      <c r="ER158" s="408"/>
      <c r="ES158" s="50">
        <v>605.74999999998772</v>
      </c>
      <c r="ET158" s="50">
        <v>1814.2499999999927</v>
      </c>
      <c r="EU158" s="50">
        <v>2899.5</v>
      </c>
      <c r="EV158" s="50">
        <v>0</v>
      </c>
      <c r="EW158" s="408"/>
      <c r="EX158" s="443">
        <v>0</v>
      </c>
      <c r="EY158" s="443">
        <v>77.200000000002547</v>
      </c>
      <c r="EZ158" s="443">
        <v>184.42500000000109</v>
      </c>
      <c r="FA158" s="50">
        <v>0</v>
      </c>
      <c r="FB158" s="408"/>
      <c r="FC158" s="50">
        <v>0</v>
      </c>
      <c r="FD158" s="50">
        <v>0</v>
      </c>
      <c r="FE158" s="50">
        <v>104.13750000000437</v>
      </c>
      <c r="FF158" s="50">
        <v>0</v>
      </c>
      <c r="FG158" s="408"/>
      <c r="FH158" s="50">
        <v>0</v>
      </c>
      <c r="FI158" s="50">
        <v>0</v>
      </c>
      <c r="FJ158" s="50">
        <v>320.625</v>
      </c>
      <c r="FK158" s="50">
        <v>0</v>
      </c>
      <c r="FL158" s="408"/>
      <c r="FM158" s="443">
        <v>100.82500000000005</v>
      </c>
      <c r="FN158" s="443">
        <v>283.80000000000109</v>
      </c>
      <c r="FO158" s="443">
        <v>245.25</v>
      </c>
      <c r="FP158" s="50">
        <v>0</v>
      </c>
      <c r="FQ158" s="408"/>
      <c r="FR158" s="50">
        <v>0</v>
      </c>
      <c r="FS158" s="50">
        <v>0</v>
      </c>
      <c r="FT158" s="50">
        <v>0</v>
      </c>
      <c r="FU158" s="50">
        <v>0</v>
      </c>
      <c r="FV158" s="408"/>
      <c r="FW158" s="474">
        <v>223.775000000001</v>
      </c>
      <c r="FX158" s="474">
        <v>487.99999999999818</v>
      </c>
      <c r="FY158" s="474">
        <v>707.32500000000437</v>
      </c>
      <c r="FZ158" s="50">
        <v>0</v>
      </c>
      <c r="GA158" s="408"/>
      <c r="GB158" s="50">
        <v>50.374999999999091</v>
      </c>
      <c r="GC158" s="50">
        <v>131</v>
      </c>
      <c r="GD158" s="50">
        <v>216.00000000000955</v>
      </c>
      <c r="GE158" s="50">
        <v>0</v>
      </c>
      <c r="GF158" s="408"/>
      <c r="GG158" s="50">
        <v>0</v>
      </c>
      <c r="GH158" s="50">
        <v>688.94999999999709</v>
      </c>
      <c r="GI158" s="50">
        <v>0</v>
      </c>
      <c r="GJ158" s="50">
        <v>0</v>
      </c>
      <c r="GK158" s="408"/>
      <c r="GL158" s="467"/>
      <c r="GN158" s="1"/>
      <c r="GO158" s="37"/>
      <c r="GT158" s="18"/>
      <c r="GU158" s="9"/>
      <c r="HC158" s="18"/>
      <c r="HD158" s="9"/>
      <c r="HM158" s="9"/>
      <c r="HV158" s="9"/>
      <c r="IE158" s="9"/>
      <c r="IN158" s="9"/>
      <c r="IW158" s="9"/>
      <c r="JF158" s="9"/>
      <c r="JO158" s="9"/>
      <c r="JX158" s="9"/>
      <c r="KG158" s="9"/>
      <c r="KP158" s="9"/>
      <c r="LQ158" s="9"/>
      <c r="LZ158" s="9"/>
      <c r="MI158" s="9"/>
      <c r="MR158" s="9"/>
      <c r="NA158" s="9"/>
      <c r="NJ158" s="9"/>
      <c r="NL158" s="9"/>
      <c r="NN158" s="9"/>
      <c r="NP158" s="9"/>
    </row>
    <row r="159" spans="1:381" ht="18">
      <c r="A159" s="39" t="s">
        <v>144</v>
      </c>
      <c r="B159" s="46">
        <f>SUM(D159:ZZ159)</f>
        <v>26650.900000000016</v>
      </c>
      <c r="C159" s="42"/>
      <c r="D159" s="50">
        <v>0</v>
      </c>
      <c r="E159" s="50">
        <v>0</v>
      </c>
      <c r="F159" s="50">
        <v>0</v>
      </c>
      <c r="G159" s="50">
        <v>0</v>
      </c>
      <c r="H159" s="408"/>
      <c r="I159" s="50">
        <v>36.000000000000007</v>
      </c>
      <c r="J159" s="50">
        <v>0</v>
      </c>
      <c r="K159" s="50">
        <v>0</v>
      </c>
      <c r="L159" s="50">
        <v>0</v>
      </c>
      <c r="M159" s="408"/>
      <c r="N159" s="50">
        <v>73.799999999999983</v>
      </c>
      <c r="O159" s="50">
        <v>272.29999999999995</v>
      </c>
      <c r="P159" s="50">
        <v>387.93749999999983</v>
      </c>
      <c r="Q159" s="50">
        <v>0</v>
      </c>
      <c r="R159" s="408"/>
      <c r="S159" s="396">
        <v>62.249999999999943</v>
      </c>
      <c r="T159" s="50">
        <v>74.449999999999932</v>
      </c>
      <c r="U159" s="438">
        <v>119.55000000000024</v>
      </c>
      <c r="V159" s="50">
        <v>0</v>
      </c>
      <c r="W159" s="408"/>
      <c r="X159" s="50">
        <v>94.650000000000091</v>
      </c>
      <c r="Y159" s="50">
        <v>265.14999999999986</v>
      </c>
      <c r="Z159" s="50">
        <v>225.00000000000017</v>
      </c>
      <c r="AA159" s="50">
        <v>0</v>
      </c>
      <c r="AB159" s="408"/>
      <c r="AC159" s="50">
        <v>101.67500000000001</v>
      </c>
      <c r="AD159" s="50">
        <v>292.95000000000016</v>
      </c>
      <c r="AE159" s="50">
        <v>512.77500000000055</v>
      </c>
      <c r="AF159" s="50">
        <v>0</v>
      </c>
      <c r="AG159" s="408"/>
      <c r="AH159" s="50">
        <v>59.600000000000136</v>
      </c>
      <c r="AI159" s="50">
        <v>466.65000000000009</v>
      </c>
      <c r="AJ159" s="50">
        <v>576.82500000000061</v>
      </c>
      <c r="AK159" s="50">
        <v>0</v>
      </c>
      <c r="AL159" s="408"/>
      <c r="AM159" s="396">
        <v>147.27499999999998</v>
      </c>
      <c r="AN159" s="396">
        <v>336.54999999999995</v>
      </c>
      <c r="AO159" s="396">
        <v>260.96250000000055</v>
      </c>
      <c r="AP159" s="50">
        <v>0</v>
      </c>
      <c r="AQ159" s="408"/>
      <c r="AR159" s="50">
        <v>1.0500000000006366</v>
      </c>
      <c r="AS159" s="50">
        <v>190.84999999999991</v>
      </c>
      <c r="AT159" s="50">
        <v>14.625000000000341</v>
      </c>
      <c r="AU159" s="50">
        <v>0</v>
      </c>
      <c r="AV159" s="408"/>
      <c r="AW159" s="50">
        <v>0</v>
      </c>
      <c r="AX159" s="50">
        <v>175.74999999999955</v>
      </c>
      <c r="AY159" s="50">
        <v>387.67499999999973</v>
      </c>
      <c r="AZ159" s="50">
        <v>0</v>
      </c>
      <c r="BA159" s="408"/>
      <c r="BB159" s="50">
        <v>0</v>
      </c>
      <c r="BC159" s="50">
        <v>117.5</v>
      </c>
      <c r="BD159" s="50">
        <v>274.27499999999952</v>
      </c>
      <c r="BE159" s="50">
        <v>0</v>
      </c>
      <c r="BF159" s="408"/>
      <c r="BG159" s="50">
        <v>28.275000000001455</v>
      </c>
      <c r="BH159" s="50">
        <v>145.25</v>
      </c>
      <c r="BI159" s="50">
        <v>200.17500000000041</v>
      </c>
      <c r="BJ159" s="50">
        <v>0</v>
      </c>
      <c r="BK159" s="408"/>
      <c r="BL159" s="50">
        <v>0</v>
      </c>
      <c r="BM159" s="50">
        <v>131.75</v>
      </c>
      <c r="BN159" s="50">
        <v>132.48749999999973</v>
      </c>
      <c r="BO159" s="50">
        <v>0</v>
      </c>
      <c r="BP159" s="408"/>
      <c r="BQ159" s="50">
        <v>67.700000000000728</v>
      </c>
      <c r="BR159" s="50">
        <v>246.05000000000018</v>
      </c>
      <c r="BS159" s="50">
        <v>205.98749999999973</v>
      </c>
      <c r="BT159" s="50">
        <v>0</v>
      </c>
      <c r="BU159" s="408"/>
      <c r="BV159" s="50">
        <v>0</v>
      </c>
      <c r="BW159" s="50">
        <v>347.65000000000055</v>
      </c>
      <c r="BX159" s="50">
        <v>335.77499999999918</v>
      </c>
      <c r="BY159" s="50">
        <v>0</v>
      </c>
      <c r="BZ159" s="408"/>
      <c r="CA159" s="50">
        <v>0</v>
      </c>
      <c r="CB159" s="50">
        <v>137.60000000000036</v>
      </c>
      <c r="CC159" s="50">
        <v>105.67499999999905</v>
      </c>
      <c r="CD159" s="50">
        <v>0</v>
      </c>
      <c r="CE159" s="408"/>
      <c r="CF159" s="50">
        <v>0</v>
      </c>
      <c r="CG159" s="50">
        <v>177</v>
      </c>
      <c r="CH159" s="50">
        <v>130.5</v>
      </c>
      <c r="CI159" s="50">
        <v>0</v>
      </c>
      <c r="CJ159" s="408"/>
      <c r="CK159" s="50">
        <v>40.875000000001364</v>
      </c>
      <c r="CL159" s="50">
        <v>200.25</v>
      </c>
      <c r="CM159" s="50">
        <v>174.33749999999918</v>
      </c>
      <c r="CN159" s="50">
        <v>0</v>
      </c>
      <c r="CO159" s="408"/>
      <c r="CP159" s="443">
        <v>147.02500000000146</v>
      </c>
      <c r="CQ159" s="443">
        <v>226.24999999999909</v>
      </c>
      <c r="CR159" s="443">
        <v>247.125</v>
      </c>
      <c r="CS159" s="50">
        <v>0</v>
      </c>
      <c r="CT159" s="408"/>
      <c r="CU159" s="50">
        <v>0</v>
      </c>
      <c r="CV159" s="50">
        <v>164.05000000000018</v>
      </c>
      <c r="CW159" s="50">
        <v>218.25000000000068</v>
      </c>
      <c r="CX159" s="50">
        <v>0</v>
      </c>
      <c r="CY159" s="408"/>
      <c r="CZ159" s="50">
        <v>0</v>
      </c>
      <c r="DA159" s="50">
        <v>140.70000000000073</v>
      </c>
      <c r="DB159" s="50">
        <v>289.72500000000082</v>
      </c>
      <c r="DC159" s="50">
        <v>0</v>
      </c>
      <c r="DD159" s="408"/>
      <c r="DE159" s="443">
        <v>222.60000000000036</v>
      </c>
      <c r="DF159" s="443">
        <v>673.34999999999945</v>
      </c>
      <c r="DG159" s="443">
        <v>1459.35</v>
      </c>
      <c r="DH159" s="50">
        <v>0</v>
      </c>
      <c r="DI159" s="408"/>
      <c r="DJ159" s="443">
        <v>200.89999999999986</v>
      </c>
      <c r="DK159" s="443">
        <v>202.05000000000018</v>
      </c>
      <c r="DL159" s="443">
        <v>412.04999999999973</v>
      </c>
      <c r="DM159" s="50">
        <v>0</v>
      </c>
      <c r="DN159" s="408"/>
      <c r="DO159" s="50">
        <v>0</v>
      </c>
      <c r="DP159" s="50">
        <v>157.64999999999964</v>
      </c>
      <c r="DQ159" s="50">
        <v>256.35000000000218</v>
      </c>
      <c r="DR159" s="50">
        <v>0</v>
      </c>
      <c r="DS159" s="408"/>
      <c r="DT159" s="50">
        <v>925.30000000000064</v>
      </c>
      <c r="DU159" s="50">
        <v>1807.3999999999842</v>
      </c>
      <c r="DV159" s="50">
        <v>2310.9375000000205</v>
      </c>
      <c r="DW159" s="50">
        <v>0</v>
      </c>
      <c r="DX159" s="408"/>
      <c r="DY159" s="50">
        <v>0</v>
      </c>
      <c r="DZ159" s="443">
        <v>124.79999999999745</v>
      </c>
      <c r="EA159" s="443">
        <v>219.45000000000164</v>
      </c>
      <c r="EB159" s="50">
        <v>0</v>
      </c>
      <c r="EC159" s="408"/>
      <c r="ED159" s="50">
        <v>80.200000000000045</v>
      </c>
      <c r="EE159" s="50">
        <v>225.04999999999745</v>
      </c>
      <c r="EF159" s="50">
        <v>29.250000000001364</v>
      </c>
      <c r="EG159" s="50">
        <v>0</v>
      </c>
      <c r="EH159" s="408"/>
      <c r="EI159" s="50">
        <v>39.150000000001</v>
      </c>
      <c r="EJ159" s="50">
        <v>258.59999999999854</v>
      </c>
      <c r="EK159" s="50">
        <v>0</v>
      </c>
      <c r="EL159" s="50">
        <v>0</v>
      </c>
      <c r="EM159" s="408"/>
      <c r="EN159" s="50">
        <v>0</v>
      </c>
      <c r="EO159" s="50">
        <v>0</v>
      </c>
      <c r="EP159" s="50">
        <v>143.62500000000273</v>
      </c>
      <c r="EQ159" s="50">
        <v>0</v>
      </c>
      <c r="ER159" s="408"/>
      <c r="ES159" s="50">
        <v>554.27500000001328</v>
      </c>
      <c r="ET159" s="50">
        <v>687.59999999999491</v>
      </c>
      <c r="EU159" s="50">
        <v>1856.1000000000001</v>
      </c>
      <c r="EV159" s="50">
        <v>0</v>
      </c>
      <c r="EW159" s="408"/>
      <c r="EX159" s="443">
        <v>36</v>
      </c>
      <c r="EY159" s="443">
        <v>65</v>
      </c>
      <c r="EZ159" s="443">
        <v>133.20000000000164</v>
      </c>
      <c r="FA159" s="50">
        <v>0</v>
      </c>
      <c r="FB159" s="408"/>
      <c r="FC159" s="50">
        <v>0</v>
      </c>
      <c r="FD159" s="50">
        <v>0</v>
      </c>
      <c r="FE159" s="50">
        <v>204.22500000000218</v>
      </c>
      <c r="FF159" s="50">
        <v>0</v>
      </c>
      <c r="FG159" s="408"/>
      <c r="FH159" s="50">
        <v>0</v>
      </c>
      <c r="FI159" s="50">
        <v>0</v>
      </c>
      <c r="FJ159" s="50">
        <v>298.65000000000327</v>
      </c>
      <c r="FK159" s="50">
        <v>0</v>
      </c>
      <c r="FL159" s="408"/>
      <c r="FM159" s="443">
        <v>76.724999999999909</v>
      </c>
      <c r="FN159" s="443">
        <v>188.45000000000073</v>
      </c>
      <c r="FO159" s="443">
        <v>297.29999999999563</v>
      </c>
      <c r="FP159" s="50">
        <v>0</v>
      </c>
      <c r="FQ159" s="408"/>
      <c r="FR159" s="50">
        <v>0</v>
      </c>
      <c r="FS159" s="50">
        <v>0</v>
      </c>
      <c r="FT159" s="50">
        <v>0</v>
      </c>
      <c r="FU159" s="50">
        <v>0</v>
      </c>
      <c r="FV159" s="408"/>
      <c r="FW159" s="474">
        <v>272.75000000000182</v>
      </c>
      <c r="FX159" s="474">
        <v>414.14999999999964</v>
      </c>
      <c r="FY159" s="474">
        <v>938.62499999999181</v>
      </c>
      <c r="FZ159" s="50">
        <v>0</v>
      </c>
      <c r="GA159" s="408"/>
      <c r="GB159" s="50">
        <v>84.250000000000909</v>
      </c>
      <c r="GC159" s="50">
        <v>179.25</v>
      </c>
      <c r="GD159" s="50">
        <v>190.50000000000273</v>
      </c>
      <c r="GE159" s="50">
        <v>0</v>
      </c>
      <c r="GF159" s="408"/>
      <c r="GG159" s="50">
        <v>0</v>
      </c>
      <c r="GH159" s="50">
        <v>657.24999999999545</v>
      </c>
      <c r="GI159" s="50">
        <v>0</v>
      </c>
      <c r="GJ159" s="50">
        <v>0</v>
      </c>
      <c r="GK159" s="408"/>
      <c r="GL159" s="84"/>
      <c r="GN159" s="9"/>
      <c r="GO159" s="37"/>
      <c r="GT159" s="18"/>
      <c r="GU159" s="9"/>
      <c r="HC159" s="18"/>
      <c r="HD159" s="9"/>
      <c r="HM159" s="9"/>
      <c r="HV159" s="9"/>
      <c r="IE159" s="9"/>
      <c r="IN159" s="9"/>
      <c r="IW159" s="9"/>
      <c r="JF159" s="9"/>
      <c r="JO159" s="9"/>
      <c r="JX159" s="9"/>
      <c r="KG159" s="9"/>
      <c r="KP159" s="9"/>
      <c r="LQ159" s="9"/>
      <c r="LZ159" s="9"/>
      <c r="MI159" s="9"/>
      <c r="MR159" s="9"/>
      <c r="NA159" s="9"/>
      <c r="NJ159" s="9"/>
      <c r="NL159" s="9"/>
      <c r="NN159" s="9"/>
      <c r="NP159" s="9"/>
    </row>
    <row r="160" spans="1:381" s="89" customFormat="1" ht="18">
      <c r="A160" s="84" t="s">
        <v>1564</v>
      </c>
      <c r="B160" s="46">
        <f>SUM(D160:ZZ160)</f>
        <v>3277.1999999999821</v>
      </c>
      <c r="C160" s="42"/>
      <c r="D160" s="50">
        <v>0</v>
      </c>
      <c r="E160" s="50">
        <v>0</v>
      </c>
      <c r="F160" s="50">
        <v>0</v>
      </c>
      <c r="G160" s="50">
        <v>0</v>
      </c>
      <c r="H160" s="408"/>
      <c r="I160" s="50">
        <v>46.3</v>
      </c>
      <c r="J160" s="50">
        <v>0</v>
      </c>
      <c r="K160" s="50">
        <v>0</v>
      </c>
      <c r="L160" s="50">
        <v>0</v>
      </c>
      <c r="M160" s="408"/>
      <c r="N160" s="50">
        <v>101.87500000000006</v>
      </c>
      <c r="O160" s="50">
        <v>0</v>
      </c>
      <c r="P160" s="50">
        <v>0</v>
      </c>
      <c r="Q160" s="50">
        <v>0</v>
      </c>
      <c r="R160" s="408"/>
      <c r="S160" s="396">
        <v>60.10000000000008</v>
      </c>
      <c r="T160" s="50">
        <v>0</v>
      </c>
      <c r="U160" s="438">
        <v>0</v>
      </c>
      <c r="V160" s="50">
        <v>0</v>
      </c>
      <c r="W160" s="408"/>
      <c r="X160" s="50">
        <v>92.750000000000114</v>
      </c>
      <c r="Y160" s="50">
        <v>0</v>
      </c>
      <c r="Z160" s="50">
        <v>0</v>
      </c>
      <c r="AA160" s="50">
        <v>0</v>
      </c>
      <c r="AB160" s="408"/>
      <c r="AC160" s="50">
        <v>124.57500000000016</v>
      </c>
      <c r="AD160" s="50">
        <v>0</v>
      </c>
      <c r="AE160" s="50">
        <v>0</v>
      </c>
      <c r="AF160" s="50">
        <v>0</v>
      </c>
      <c r="AG160" s="408"/>
      <c r="AH160" s="50">
        <v>143.77500000000009</v>
      </c>
      <c r="AI160" s="50">
        <v>0</v>
      </c>
      <c r="AJ160" s="50">
        <v>0</v>
      </c>
      <c r="AK160" s="50">
        <v>0</v>
      </c>
      <c r="AL160" s="408"/>
      <c r="AM160" s="396">
        <v>15.275000000000091</v>
      </c>
      <c r="AN160" s="396">
        <v>0</v>
      </c>
      <c r="AO160" s="396">
        <v>0</v>
      </c>
      <c r="AP160" s="50">
        <v>0</v>
      </c>
      <c r="AQ160" s="408"/>
      <c r="AR160" s="50">
        <v>39.625</v>
      </c>
      <c r="AS160" s="50">
        <v>0</v>
      </c>
      <c r="AT160" s="50">
        <v>0</v>
      </c>
      <c r="AU160" s="50">
        <v>0</v>
      </c>
      <c r="AV160" s="408"/>
      <c r="AW160" s="50">
        <v>0</v>
      </c>
      <c r="AX160" s="50">
        <v>0</v>
      </c>
      <c r="AY160" s="50">
        <v>0</v>
      </c>
      <c r="AZ160" s="50">
        <v>0</v>
      </c>
      <c r="BA160" s="408"/>
      <c r="BB160" s="50">
        <v>0</v>
      </c>
      <c r="BC160" s="50">
        <v>0</v>
      </c>
      <c r="BD160" s="50">
        <v>0</v>
      </c>
      <c r="BE160" s="50">
        <v>0</v>
      </c>
      <c r="BF160" s="408"/>
      <c r="BG160" s="50">
        <v>42.600000000000364</v>
      </c>
      <c r="BH160" s="50">
        <v>0</v>
      </c>
      <c r="BI160" s="50">
        <v>0</v>
      </c>
      <c r="BJ160" s="50">
        <v>0</v>
      </c>
      <c r="BK160" s="408"/>
      <c r="BL160" s="50">
        <v>0</v>
      </c>
      <c r="BM160" s="50">
        <v>0</v>
      </c>
      <c r="BN160" s="50">
        <v>0</v>
      </c>
      <c r="BO160" s="50">
        <v>0</v>
      </c>
      <c r="BP160" s="408"/>
      <c r="BQ160" s="50">
        <v>39.849999999999909</v>
      </c>
      <c r="BR160" s="50">
        <v>0</v>
      </c>
      <c r="BS160" s="50">
        <v>0</v>
      </c>
      <c r="BT160" s="50">
        <v>0</v>
      </c>
      <c r="BU160" s="408"/>
      <c r="BV160" s="50">
        <v>0</v>
      </c>
      <c r="BW160" s="50">
        <v>0</v>
      </c>
      <c r="BX160" s="50">
        <v>0</v>
      </c>
      <c r="BY160" s="50">
        <v>0</v>
      </c>
      <c r="BZ160" s="408"/>
      <c r="CA160" s="50">
        <v>0</v>
      </c>
      <c r="CB160" s="50">
        <v>0</v>
      </c>
      <c r="CC160" s="50">
        <v>0</v>
      </c>
      <c r="CD160" s="50">
        <v>0</v>
      </c>
      <c r="CE160" s="408"/>
      <c r="CF160" s="50">
        <v>0</v>
      </c>
      <c r="CG160" s="50">
        <v>0</v>
      </c>
      <c r="CH160" s="50">
        <v>0</v>
      </c>
      <c r="CI160" s="50">
        <v>0</v>
      </c>
      <c r="CJ160" s="408"/>
      <c r="CK160" s="50">
        <v>11</v>
      </c>
      <c r="CL160" s="50">
        <v>0</v>
      </c>
      <c r="CM160" s="50">
        <v>0</v>
      </c>
      <c r="CN160" s="50">
        <v>0</v>
      </c>
      <c r="CO160" s="408"/>
      <c r="CP160" s="443">
        <v>86</v>
      </c>
      <c r="CQ160" s="443">
        <v>0</v>
      </c>
      <c r="CR160" s="443">
        <v>0</v>
      </c>
      <c r="CS160" s="50">
        <v>0</v>
      </c>
      <c r="CT160" s="408"/>
      <c r="CU160" s="50">
        <v>0</v>
      </c>
      <c r="CV160" s="50">
        <v>0</v>
      </c>
      <c r="CW160" s="50">
        <v>0</v>
      </c>
      <c r="CX160" s="50">
        <v>0</v>
      </c>
      <c r="CY160" s="408"/>
      <c r="CZ160" s="50">
        <v>0</v>
      </c>
      <c r="DA160" s="50">
        <v>0</v>
      </c>
      <c r="DB160" s="50">
        <v>0</v>
      </c>
      <c r="DC160" s="50">
        <v>0</v>
      </c>
      <c r="DD160" s="408"/>
      <c r="DE160" s="443">
        <v>483.19999999999891</v>
      </c>
      <c r="DF160" s="443">
        <v>0</v>
      </c>
      <c r="DG160" s="443">
        <v>0</v>
      </c>
      <c r="DH160" s="50">
        <v>0</v>
      </c>
      <c r="DI160" s="408"/>
      <c r="DJ160" s="443">
        <v>95.024999999999864</v>
      </c>
      <c r="DK160" s="443">
        <v>0</v>
      </c>
      <c r="DL160" s="443">
        <v>0</v>
      </c>
      <c r="DM160" s="50">
        <v>0</v>
      </c>
      <c r="DN160" s="408"/>
      <c r="DO160" s="50">
        <v>0</v>
      </c>
      <c r="DP160" s="50">
        <v>0</v>
      </c>
      <c r="DQ160" s="50">
        <v>0</v>
      </c>
      <c r="DR160" s="50">
        <v>0</v>
      </c>
      <c r="DS160" s="408"/>
      <c r="DT160" s="50">
        <v>739.5</v>
      </c>
      <c r="DU160" s="50">
        <v>0</v>
      </c>
      <c r="DV160" s="50">
        <v>0</v>
      </c>
      <c r="DW160" s="50">
        <v>0</v>
      </c>
      <c r="DX160" s="408"/>
      <c r="DY160" s="50">
        <v>0</v>
      </c>
      <c r="DZ160" s="443">
        <v>0</v>
      </c>
      <c r="EA160" s="443">
        <v>0</v>
      </c>
      <c r="EB160" s="50">
        <v>0</v>
      </c>
      <c r="EC160" s="408"/>
      <c r="ED160" s="50">
        <v>144.89999999999975</v>
      </c>
      <c r="EE160" s="50">
        <v>0</v>
      </c>
      <c r="EF160" s="50">
        <v>0</v>
      </c>
      <c r="EG160" s="50">
        <v>0</v>
      </c>
      <c r="EH160" s="408"/>
      <c r="EI160" s="50">
        <v>86.349999999999909</v>
      </c>
      <c r="EJ160" s="50">
        <v>0</v>
      </c>
      <c r="EK160" s="50">
        <v>0</v>
      </c>
      <c r="EL160" s="50">
        <v>0</v>
      </c>
      <c r="EM160" s="408"/>
      <c r="EN160" s="50">
        <v>0</v>
      </c>
      <c r="EO160" s="50">
        <v>0</v>
      </c>
      <c r="EP160" s="50">
        <v>0</v>
      </c>
      <c r="EQ160" s="50">
        <v>0</v>
      </c>
      <c r="ER160" s="408"/>
      <c r="ES160" s="50">
        <v>623.37499999998363</v>
      </c>
      <c r="ET160" s="50">
        <v>0</v>
      </c>
      <c r="EU160" s="50">
        <v>0</v>
      </c>
      <c r="EV160" s="50">
        <v>0</v>
      </c>
      <c r="EW160" s="408"/>
      <c r="EX160" s="443">
        <v>17.500000000000455</v>
      </c>
      <c r="EY160" s="443">
        <v>0</v>
      </c>
      <c r="EZ160" s="443">
        <v>0</v>
      </c>
      <c r="FA160" s="50">
        <v>0</v>
      </c>
      <c r="FB160" s="408"/>
      <c r="FC160" s="50">
        <v>0</v>
      </c>
      <c r="FD160" s="50">
        <v>0</v>
      </c>
      <c r="FE160" s="50">
        <v>0</v>
      </c>
      <c r="FF160" s="50">
        <v>0</v>
      </c>
      <c r="FG160" s="408"/>
      <c r="FH160" s="50">
        <v>0</v>
      </c>
      <c r="FI160" s="50">
        <v>0</v>
      </c>
      <c r="FJ160" s="50">
        <v>0</v>
      </c>
      <c r="FK160" s="50">
        <v>0</v>
      </c>
      <c r="FL160" s="408"/>
      <c r="FM160" s="443">
        <v>85.224999999999682</v>
      </c>
      <c r="FN160" s="443">
        <v>0</v>
      </c>
      <c r="FO160" s="443">
        <v>0</v>
      </c>
      <c r="FP160" s="50">
        <v>0</v>
      </c>
      <c r="FQ160" s="408"/>
      <c r="FR160" s="50">
        <v>0</v>
      </c>
      <c r="FS160" s="50">
        <v>0</v>
      </c>
      <c r="FT160" s="50">
        <v>0</v>
      </c>
      <c r="FU160" s="50">
        <v>0</v>
      </c>
      <c r="FV160" s="408"/>
      <c r="FW160" s="474">
        <v>133.40000000000009</v>
      </c>
      <c r="FX160" s="474">
        <v>0</v>
      </c>
      <c r="FY160" s="474">
        <v>0</v>
      </c>
      <c r="FZ160" s="50">
        <v>0</v>
      </c>
      <c r="GA160" s="408"/>
      <c r="GB160" s="50">
        <v>64.999999999999091</v>
      </c>
      <c r="GC160" s="50">
        <v>0</v>
      </c>
      <c r="GD160" s="50">
        <v>0</v>
      </c>
      <c r="GE160" s="50">
        <v>0</v>
      </c>
      <c r="GF160" s="408"/>
      <c r="GG160" s="50">
        <v>0</v>
      </c>
      <c r="GH160" s="50">
        <v>0</v>
      </c>
      <c r="GI160" s="50">
        <v>0</v>
      </c>
      <c r="GJ160" s="50">
        <v>0</v>
      </c>
      <c r="GK160" s="408"/>
      <c r="GT160"/>
      <c r="GU160" s="9"/>
      <c r="HC160"/>
      <c r="HD160" s="9"/>
      <c r="HL160"/>
      <c r="HM160" s="9"/>
      <c r="HU160"/>
      <c r="HV160" s="9"/>
      <c r="ID160"/>
      <c r="IE160" s="9"/>
      <c r="IM160"/>
      <c r="IN160" s="9"/>
      <c r="IV160"/>
      <c r="IW160" s="9"/>
      <c r="JE160"/>
      <c r="JF160" s="9"/>
      <c r="JN160"/>
      <c r="JO160" s="9"/>
      <c r="JW160"/>
      <c r="JX160" s="9"/>
      <c r="KF160"/>
      <c r="KG160" s="9"/>
      <c r="KO160"/>
      <c r="KP160" s="9"/>
      <c r="LP160"/>
      <c r="LQ160" s="9"/>
      <c r="LY160"/>
      <c r="LZ160" s="9"/>
      <c r="MH160"/>
      <c r="MI160" s="9"/>
      <c r="MQ160"/>
      <c r="MR160" s="9"/>
      <c r="MZ160"/>
      <c r="NA160" s="9"/>
      <c r="NI160"/>
      <c r="NJ160" s="9"/>
      <c r="NK160"/>
      <c r="NL160" s="9"/>
      <c r="NM160"/>
      <c r="NN160" s="9"/>
      <c r="NO160"/>
      <c r="NP160" s="9"/>
      <c r="NQ160"/>
    </row>
    <row r="161" spans="1:356" ht="18">
      <c r="A161" s="40"/>
      <c r="B161" s="46"/>
      <c r="C161" s="42"/>
      <c r="D161" s="50"/>
      <c r="E161" s="50"/>
      <c r="F161" s="50"/>
      <c r="G161" s="402"/>
      <c r="H161" s="408"/>
      <c r="I161" s="9"/>
      <c r="J161" s="402"/>
      <c r="K161" s="9"/>
      <c r="L161" s="1"/>
      <c r="M161" s="408"/>
      <c r="N161" s="1"/>
      <c r="O161" s="1"/>
      <c r="P161" s="9"/>
      <c r="Q161" s="1"/>
      <c r="R161" s="408"/>
      <c r="S161" s="1"/>
      <c r="T161" s="9"/>
      <c r="U161" s="1"/>
      <c r="V161" s="1"/>
      <c r="W161" s="408"/>
      <c r="X161" s="1"/>
      <c r="Y161" s="9"/>
      <c r="Z161" s="1"/>
      <c r="AA161" s="9"/>
      <c r="AB161" s="408"/>
      <c r="AC161" s="9"/>
      <c r="AE161" s="18"/>
      <c r="AF161" s="9"/>
      <c r="AG161" s="408"/>
      <c r="AH161" s="9"/>
      <c r="AL161" s="408"/>
      <c r="AN161" s="18"/>
      <c r="AO161" s="9"/>
      <c r="AQ161" s="408"/>
      <c r="AS161" s="9"/>
      <c r="AU161" s="9"/>
      <c r="AV161" s="408"/>
      <c r="AW161" s="18"/>
      <c r="AX161" s="9"/>
      <c r="AZ161" s="9"/>
      <c r="BA161" s="408"/>
      <c r="BB161" s="9"/>
      <c r="BD161" s="9"/>
      <c r="BF161" s="408"/>
      <c r="BG161" s="9"/>
      <c r="BI161" s="9"/>
      <c r="BK161" s="408"/>
      <c r="BM161" s="9"/>
      <c r="BP161" s="408"/>
      <c r="BR161" s="9"/>
      <c r="BT161" s="9"/>
      <c r="BU161" s="408"/>
      <c r="BV161" s="9"/>
      <c r="BY161" s="9"/>
      <c r="BZ161" s="408"/>
      <c r="CB161" s="9"/>
      <c r="CD161" s="9"/>
      <c r="CE161" s="408"/>
      <c r="CF161" s="18"/>
      <c r="CG161" s="9"/>
      <c r="CH161" s="18"/>
      <c r="CI161" s="9"/>
      <c r="CJ161" s="408"/>
      <c r="CK161" s="9"/>
      <c r="CM161" s="9"/>
      <c r="CO161" s="408"/>
      <c r="CP161" s="9"/>
      <c r="CQ161" s="18"/>
      <c r="CR161" s="9"/>
      <c r="CT161" s="408"/>
      <c r="CV161" s="9"/>
      <c r="CX161" s="18"/>
      <c r="CY161" s="408"/>
      <c r="DA161" s="9"/>
      <c r="DC161" s="9"/>
      <c r="DD161" s="408"/>
      <c r="DE161" s="9"/>
      <c r="DG161" s="18"/>
      <c r="DH161" s="9"/>
      <c r="DI161" s="408"/>
      <c r="DK161" s="18"/>
      <c r="DL161" s="9"/>
      <c r="DN161" s="408"/>
      <c r="DP161" s="9"/>
      <c r="DR161" s="9"/>
      <c r="DS161" s="408"/>
      <c r="DT161" s="18"/>
      <c r="DU161" s="9"/>
      <c r="DV161" s="18"/>
      <c r="DW161" s="9"/>
      <c r="DX161" s="408"/>
      <c r="DY161" s="9"/>
      <c r="DZ161" s="18"/>
      <c r="EA161" s="9"/>
      <c r="EC161" s="408"/>
      <c r="EE161" s="9"/>
      <c r="EG161" s="18"/>
      <c r="EH161" s="408"/>
      <c r="EI161" s="18"/>
      <c r="EJ161" s="9"/>
      <c r="EL161" s="9"/>
      <c r="EM161" s="408"/>
      <c r="EN161" s="9"/>
      <c r="EP161" s="18"/>
      <c r="EQ161" s="9"/>
      <c r="ER161" s="408"/>
      <c r="ES161" s="9"/>
      <c r="EU161" s="9"/>
      <c r="EW161" s="408"/>
      <c r="EY161" s="18"/>
      <c r="EZ161" s="9"/>
      <c r="FB161" s="408"/>
      <c r="FD161" s="9"/>
      <c r="FF161" s="9"/>
      <c r="FG161" s="408"/>
      <c r="FH161" s="18"/>
      <c r="FI161" s="9"/>
      <c r="FJ161" s="18"/>
      <c r="FK161" s="9"/>
      <c r="FL161" s="408"/>
      <c r="FM161" s="9"/>
      <c r="FN161" s="18"/>
      <c r="FO161" s="9"/>
      <c r="FQ161" s="408"/>
      <c r="FS161" s="9"/>
      <c r="FU161" s="18"/>
      <c r="FV161" s="408"/>
      <c r="FX161" s="9"/>
      <c r="FZ161" s="9"/>
      <c r="GA161" s="408"/>
      <c r="GB161" s="9"/>
      <c r="GD161" s="18"/>
      <c r="GE161" s="9"/>
      <c r="GF161" s="408"/>
      <c r="GG161" s="9"/>
      <c r="GH161" s="18"/>
      <c r="GI161" s="9"/>
      <c r="GJ161" s="18"/>
      <c r="GK161" s="408"/>
      <c r="GP161" s="9"/>
      <c r="GR161" s="9"/>
      <c r="GT161" s="9"/>
      <c r="GW161" s="9"/>
      <c r="GY161" s="9"/>
      <c r="HA161" s="9"/>
      <c r="HC161" s="9"/>
      <c r="HF161" s="9"/>
      <c r="HH161" s="9"/>
      <c r="HJ161" s="9"/>
      <c r="HL161" s="9"/>
      <c r="HO161" s="9"/>
      <c r="HQ161" s="9"/>
      <c r="HS161" s="9"/>
      <c r="HU161" s="9"/>
      <c r="HX161" s="9"/>
      <c r="HZ161" s="9"/>
      <c r="IB161" s="9"/>
      <c r="ID161" s="9"/>
      <c r="IG161" s="9"/>
      <c r="II161" s="9"/>
      <c r="IK161" s="9"/>
      <c r="IM161" s="9"/>
      <c r="IP161" s="9"/>
      <c r="IR161" s="9"/>
      <c r="IT161" s="9"/>
      <c r="IV161" s="9"/>
      <c r="IY161" s="9"/>
      <c r="JA161" s="9"/>
      <c r="JC161" s="9"/>
      <c r="JE161" s="9"/>
      <c r="JH161" s="9"/>
      <c r="JJ161" s="9"/>
      <c r="JL161" s="9"/>
      <c r="JN161" s="9"/>
      <c r="JQ161" s="9"/>
      <c r="JS161" s="9"/>
      <c r="JU161" s="9"/>
      <c r="JW161" s="9"/>
      <c r="JZ161" s="9"/>
      <c r="KB161" s="9"/>
      <c r="KD161" s="9"/>
      <c r="KF161" s="9"/>
      <c r="KI161" s="9"/>
      <c r="KK161" s="9"/>
      <c r="KM161" s="9"/>
      <c r="KO161" s="9"/>
      <c r="KR161" s="9"/>
      <c r="KT161" s="9"/>
      <c r="KV161" s="9"/>
      <c r="KX161" s="9"/>
      <c r="LA161" s="9"/>
      <c r="LC161" s="9"/>
      <c r="LE161" s="9"/>
      <c r="LG161" s="9"/>
      <c r="LJ161" s="9"/>
      <c r="LL161" s="9"/>
      <c r="LN161" s="9"/>
      <c r="LP161" s="9"/>
      <c r="LS161" s="9"/>
      <c r="LU161" s="9"/>
      <c r="LW161" s="9"/>
      <c r="LY161" s="9"/>
      <c r="MB161" s="9"/>
      <c r="MD161" s="9"/>
      <c r="MF161" s="9"/>
      <c r="MH161" s="9"/>
      <c r="MK161" s="9"/>
      <c r="MM161" s="9"/>
      <c r="MO161" s="9"/>
      <c r="MQ161" s="9"/>
    </row>
    <row r="162" spans="1:356" ht="18">
      <c r="A162" s="40"/>
      <c r="B162" s="46"/>
      <c r="C162" s="42"/>
      <c r="D162" s="50"/>
      <c r="E162" s="50"/>
      <c r="F162" s="50"/>
      <c r="G162" s="402"/>
      <c r="H162" s="408"/>
      <c r="I162" s="9"/>
      <c r="J162" s="402"/>
      <c r="K162" s="9"/>
      <c r="L162" s="1"/>
      <c r="M162" s="408"/>
      <c r="N162" s="1"/>
      <c r="O162" s="1"/>
      <c r="P162" s="9"/>
      <c r="Q162" s="1"/>
      <c r="R162" s="408"/>
      <c r="S162" s="1"/>
      <c r="T162" s="9"/>
      <c r="U162" s="1"/>
      <c r="V162" s="1"/>
      <c r="W162" s="408"/>
      <c r="X162" s="1"/>
      <c r="Y162" s="9"/>
      <c r="Z162" s="1"/>
      <c r="AA162" s="9"/>
      <c r="AB162" s="408"/>
      <c r="AC162" s="9"/>
      <c r="AE162" s="18"/>
      <c r="AF162" s="9"/>
      <c r="AG162" s="408"/>
      <c r="AH162" s="9"/>
      <c r="AJ162" s="9"/>
      <c r="AL162" s="408"/>
      <c r="AN162" s="18"/>
      <c r="AO162" s="9"/>
      <c r="AQ162" s="408"/>
      <c r="AS162" s="9"/>
      <c r="AU162" s="9"/>
      <c r="AV162" s="408"/>
      <c r="AW162" s="18"/>
      <c r="AX162" s="9"/>
      <c r="AZ162" s="9"/>
      <c r="BA162" s="408"/>
      <c r="BB162" s="9"/>
      <c r="BD162" s="9"/>
      <c r="BF162" s="408"/>
      <c r="BG162" s="9"/>
      <c r="BI162" s="9"/>
      <c r="BK162" s="408"/>
      <c r="BM162" s="9"/>
      <c r="BO162" s="18"/>
      <c r="BP162" s="408"/>
      <c r="BR162" s="9"/>
      <c r="BT162" s="9"/>
      <c r="BU162" s="408"/>
      <c r="BV162" s="9"/>
      <c r="BY162" s="9"/>
      <c r="BZ162" s="408"/>
      <c r="CB162" s="9"/>
      <c r="CD162" s="9"/>
      <c r="CE162" s="408"/>
      <c r="CF162" s="18"/>
      <c r="CG162" s="9"/>
      <c r="CH162" s="18"/>
      <c r="CI162" s="9"/>
      <c r="CJ162" s="408"/>
      <c r="CK162" s="9"/>
      <c r="CM162" s="9"/>
      <c r="CO162" s="408"/>
      <c r="CP162" s="9"/>
      <c r="CQ162" s="18"/>
      <c r="CR162" s="9"/>
      <c r="CT162" s="408"/>
      <c r="CV162" s="9"/>
      <c r="CX162" s="18"/>
      <c r="CY162" s="408"/>
      <c r="DA162" s="9"/>
      <c r="DC162" s="9"/>
      <c r="DD162" s="408"/>
      <c r="DE162" s="9"/>
      <c r="DG162" s="18"/>
      <c r="DH162" s="9"/>
      <c r="DI162" s="408"/>
      <c r="DK162" s="18"/>
      <c r="DL162" s="9"/>
      <c r="DN162" s="408"/>
      <c r="DP162" s="9"/>
      <c r="DR162" s="9"/>
      <c r="DS162" s="408"/>
      <c r="DT162" s="18"/>
      <c r="DU162" s="9"/>
      <c r="DV162" s="18"/>
      <c r="DW162" s="9"/>
      <c r="DX162" s="408"/>
      <c r="DY162" s="9"/>
      <c r="DZ162" s="18"/>
      <c r="EA162" s="9"/>
      <c r="EC162" s="408"/>
      <c r="EE162" s="9"/>
      <c r="EG162" s="18"/>
      <c r="EH162" s="408"/>
      <c r="EI162" s="18"/>
      <c r="EJ162" s="9"/>
      <c r="EL162" s="9"/>
      <c r="EM162" s="408"/>
      <c r="EN162" s="9"/>
      <c r="EP162" s="18"/>
      <c r="EQ162" s="9"/>
      <c r="ER162" s="408"/>
      <c r="ES162" s="9"/>
      <c r="EU162" s="9"/>
      <c r="EW162" s="408"/>
      <c r="EY162" s="18"/>
      <c r="EZ162" s="9"/>
      <c r="FB162" s="408"/>
      <c r="FD162" s="9"/>
      <c r="FF162" s="9"/>
      <c r="FG162" s="408"/>
      <c r="FH162" s="18"/>
      <c r="FI162" s="9"/>
      <c r="FJ162" s="18"/>
      <c r="FK162" s="9"/>
      <c r="FL162" s="408"/>
      <c r="FM162" s="9"/>
      <c r="FN162" s="18"/>
      <c r="FO162" s="9"/>
      <c r="FQ162" s="408"/>
      <c r="FS162" s="9"/>
      <c r="FU162" s="18"/>
      <c r="FV162" s="408"/>
      <c r="FX162" s="9"/>
      <c r="FZ162" s="9"/>
      <c r="GA162" s="408"/>
      <c r="GB162" s="9"/>
      <c r="GD162" s="18"/>
      <c r="GE162" s="9"/>
      <c r="GF162" s="408"/>
      <c r="GG162" s="9"/>
      <c r="GH162" s="18"/>
      <c r="GI162" s="9"/>
      <c r="GJ162" s="18"/>
      <c r="GK162" s="408"/>
      <c r="GP162" s="9"/>
      <c r="GR162" s="9"/>
      <c r="GT162" s="9"/>
      <c r="GW162" s="9"/>
      <c r="GY162" s="9"/>
      <c r="HA162" s="9"/>
      <c r="HC162" s="9"/>
      <c r="HF162" s="9"/>
      <c r="HH162" s="9"/>
      <c r="HJ162" s="9"/>
      <c r="HL162" s="9"/>
      <c r="HO162" s="9"/>
      <c r="HQ162" s="9"/>
      <c r="HS162" s="9"/>
      <c r="HU162" s="9"/>
      <c r="HX162" s="9"/>
      <c r="HZ162" s="9"/>
      <c r="IB162" s="9"/>
      <c r="ID162" s="9"/>
      <c r="IG162" s="9"/>
      <c r="II162" s="9"/>
      <c r="IK162" s="9"/>
      <c r="IM162" s="9"/>
      <c r="IP162" s="9"/>
      <c r="IR162" s="9"/>
      <c r="IT162" s="9"/>
      <c r="IV162" s="9"/>
      <c r="IY162" s="9"/>
      <c r="JA162" s="9"/>
      <c r="JC162" s="9"/>
      <c r="JE162" s="9"/>
      <c r="JH162" s="9"/>
      <c r="JJ162" s="9"/>
      <c r="JL162" s="9"/>
      <c r="JN162" s="9"/>
      <c r="JQ162" s="9"/>
      <c r="JS162" s="9"/>
      <c r="JU162" s="9"/>
      <c r="JW162" s="9"/>
      <c r="JZ162" s="9"/>
      <c r="KB162" s="9"/>
      <c r="KD162" s="9"/>
      <c r="KF162" s="9"/>
      <c r="KI162" s="9"/>
      <c r="KK162" s="9"/>
      <c r="KM162" s="9"/>
      <c r="KO162" s="9"/>
      <c r="KR162" s="9"/>
      <c r="KT162" s="9"/>
      <c r="KV162" s="9"/>
      <c r="KX162" s="9"/>
      <c r="LA162" s="9"/>
      <c r="LC162" s="9"/>
      <c r="LE162" s="9"/>
      <c r="LG162" s="9"/>
      <c r="LJ162" s="9"/>
      <c r="LL162" s="9"/>
      <c r="LN162" s="9"/>
      <c r="LP162" s="9"/>
      <c r="LS162" s="9"/>
      <c r="LU162" s="9"/>
      <c r="LW162" s="9"/>
      <c r="LY162" s="9"/>
      <c r="MB162" s="9"/>
      <c r="MD162" s="9"/>
      <c r="MF162" s="9"/>
      <c r="MH162" s="9"/>
      <c r="MK162" s="9"/>
      <c r="MM162" s="9"/>
      <c r="MO162" s="9"/>
      <c r="MQ162" s="9"/>
    </row>
    <row r="163" spans="1:356" ht="18">
      <c r="A163" s="40"/>
      <c r="B163" s="46"/>
      <c r="C163" s="42"/>
      <c r="D163" s="50"/>
      <c r="E163" s="50"/>
      <c r="F163" s="50"/>
      <c r="G163" s="402"/>
      <c r="H163" s="408"/>
      <c r="I163" s="9"/>
      <c r="J163" s="402"/>
      <c r="K163" s="9"/>
      <c r="L163" s="1"/>
      <c r="M163" s="408"/>
      <c r="N163" s="1"/>
      <c r="O163" s="1"/>
      <c r="P163" s="9"/>
      <c r="Q163" s="1"/>
      <c r="R163" s="408"/>
      <c r="S163" s="1"/>
      <c r="T163" s="9"/>
      <c r="U163" s="1"/>
      <c r="V163" s="1"/>
      <c r="W163" s="408"/>
      <c r="X163" s="1"/>
      <c r="Y163" s="9"/>
      <c r="Z163" s="1"/>
      <c r="AA163" s="9"/>
      <c r="AB163" s="408"/>
      <c r="AC163" s="9"/>
      <c r="AE163" s="18"/>
      <c r="AF163" s="9"/>
      <c r="AG163" s="408"/>
      <c r="AH163" s="9"/>
      <c r="AJ163" s="9"/>
      <c r="AL163" s="408"/>
      <c r="AN163" s="18"/>
      <c r="AO163" s="9"/>
      <c r="AQ163" s="408"/>
      <c r="AS163" s="9"/>
      <c r="AU163" s="9"/>
      <c r="AV163" s="408"/>
      <c r="AW163" s="18"/>
      <c r="AX163" s="9"/>
      <c r="AZ163" s="9"/>
      <c r="BA163" s="408"/>
      <c r="BB163" s="9"/>
      <c r="BD163" s="9"/>
      <c r="BF163" s="408"/>
      <c r="BG163" s="9"/>
      <c r="BI163" s="9"/>
      <c r="BK163" s="408"/>
      <c r="BM163" s="9"/>
      <c r="BO163" s="18"/>
      <c r="BP163" s="408"/>
      <c r="BR163" s="9"/>
      <c r="BT163" s="9"/>
      <c r="BU163" s="408"/>
      <c r="BV163" s="9"/>
      <c r="BY163" s="9"/>
      <c r="BZ163" s="408"/>
      <c r="CB163" s="9"/>
      <c r="CD163" s="9"/>
      <c r="CE163" s="408"/>
      <c r="CF163" s="18"/>
      <c r="CG163" s="9"/>
      <c r="CH163" s="18"/>
      <c r="CI163" s="9"/>
      <c r="CJ163" s="408"/>
      <c r="CK163" s="9"/>
      <c r="CM163" s="9"/>
      <c r="CO163" s="408"/>
      <c r="CP163" s="9"/>
      <c r="CQ163" s="18"/>
      <c r="CR163" s="9"/>
      <c r="CT163" s="408"/>
      <c r="CV163" s="9"/>
      <c r="CX163" s="18"/>
      <c r="CY163" s="408"/>
      <c r="DA163" s="9"/>
      <c r="DC163" s="9"/>
      <c r="DD163" s="408"/>
      <c r="DE163" s="9"/>
      <c r="DG163" s="18"/>
      <c r="DH163" s="9"/>
      <c r="DI163" s="408"/>
      <c r="DK163" s="18"/>
      <c r="DL163" s="9"/>
      <c r="DN163" s="408"/>
      <c r="DP163" s="9"/>
      <c r="DR163" s="9"/>
      <c r="DS163" s="408"/>
      <c r="DT163" s="18"/>
      <c r="DU163" s="9"/>
      <c r="DV163" s="18"/>
      <c r="DW163" s="9"/>
      <c r="DX163" s="408"/>
      <c r="DY163" s="9"/>
      <c r="DZ163" s="18"/>
      <c r="EA163" s="9"/>
      <c r="EC163" s="408"/>
      <c r="EE163" s="9"/>
      <c r="EG163" s="18"/>
      <c r="EH163" s="408"/>
      <c r="EI163" s="18"/>
      <c r="EJ163" s="9"/>
      <c r="EL163" s="9"/>
      <c r="EM163" s="408"/>
      <c r="EN163" s="9"/>
      <c r="EP163" s="18"/>
      <c r="EQ163" s="9"/>
      <c r="ER163" s="408"/>
      <c r="ES163" s="9"/>
      <c r="EU163" s="9"/>
      <c r="EW163" s="408"/>
      <c r="EY163" s="18"/>
      <c r="EZ163" s="9"/>
      <c r="FB163" s="408"/>
      <c r="FD163" s="9"/>
      <c r="FF163" s="9"/>
      <c r="FG163" s="408"/>
      <c r="FH163" s="18"/>
      <c r="FI163" s="9"/>
      <c r="FJ163" s="18"/>
      <c r="FK163" s="9"/>
      <c r="FL163" s="408"/>
      <c r="FM163" s="9"/>
      <c r="FN163" s="18"/>
      <c r="FO163" s="9"/>
      <c r="FQ163" s="408"/>
      <c r="FS163" s="9"/>
      <c r="FU163" s="18"/>
      <c r="FV163" s="408"/>
      <c r="FX163" s="9"/>
      <c r="FZ163" s="9"/>
      <c r="GA163" s="408"/>
      <c r="GB163" s="9"/>
      <c r="GD163" s="18"/>
      <c r="GE163" s="9"/>
      <c r="GF163" s="408"/>
      <c r="GG163" s="9"/>
      <c r="GH163" s="18"/>
      <c r="GI163" s="9"/>
      <c r="GJ163" s="18"/>
      <c r="GK163" s="408"/>
      <c r="GP163" s="9"/>
      <c r="GR163" s="9"/>
      <c r="GT163" s="9"/>
      <c r="GW163" s="9"/>
      <c r="GY163" s="9"/>
      <c r="HA163" s="9"/>
      <c r="HC163" s="9"/>
      <c r="HF163" s="9"/>
      <c r="HH163" s="9"/>
      <c r="HJ163" s="9"/>
      <c r="HL163" s="9"/>
      <c r="HO163" s="9"/>
      <c r="HQ163" s="9"/>
      <c r="HS163" s="9"/>
      <c r="HU163" s="9"/>
      <c r="HX163" s="9"/>
      <c r="HZ163" s="9"/>
      <c r="IB163" s="9"/>
      <c r="ID163" s="9"/>
      <c r="IG163" s="9"/>
      <c r="II163" s="9"/>
      <c r="IK163" s="9"/>
      <c r="IM163" s="9"/>
      <c r="IP163" s="9"/>
      <c r="IR163" s="9"/>
      <c r="IT163" s="9"/>
      <c r="IV163" s="9"/>
      <c r="IY163" s="9"/>
      <c r="JA163" s="9"/>
      <c r="JC163" s="9"/>
      <c r="JE163" s="9"/>
      <c r="JH163" s="9"/>
      <c r="JJ163" s="9"/>
      <c r="JL163" s="9"/>
      <c r="JN163" s="9"/>
      <c r="JQ163" s="9"/>
      <c r="JS163" s="9"/>
      <c r="JU163" s="9"/>
      <c r="JW163" s="9"/>
      <c r="JZ163" s="9"/>
      <c r="KB163" s="9"/>
      <c r="KD163" s="9"/>
      <c r="KF163" s="9"/>
      <c r="KI163" s="9"/>
      <c r="KK163" s="9"/>
      <c r="KM163" s="9"/>
      <c r="KO163" s="9"/>
      <c r="KR163" s="9"/>
      <c r="KT163" s="9"/>
      <c r="KV163" s="9"/>
      <c r="KX163" s="9"/>
      <c r="LA163" s="9"/>
      <c r="LC163" s="9"/>
      <c r="LE163" s="9"/>
      <c r="LG163" s="9"/>
      <c r="LJ163" s="9"/>
      <c r="LL163" s="9"/>
      <c r="LN163" s="9"/>
      <c r="LP163" s="9"/>
      <c r="LS163" s="9"/>
      <c r="LU163" s="9"/>
      <c r="LW163" s="9"/>
      <c r="LY163" s="9"/>
      <c r="MB163" s="9"/>
      <c r="MD163" s="9"/>
      <c r="MF163" s="9"/>
      <c r="MH163" s="9"/>
      <c r="MK163" s="9"/>
      <c r="MM163" s="9"/>
      <c r="MO163" s="9"/>
      <c r="MQ163" s="9"/>
    </row>
    <row r="164" spans="1:356" ht="18">
      <c r="A164" s="40"/>
      <c r="B164" s="46"/>
      <c r="C164" s="42"/>
      <c r="D164" s="50"/>
      <c r="E164" s="50"/>
      <c r="F164" s="50"/>
      <c r="G164" s="402"/>
      <c r="H164" s="408"/>
      <c r="I164" s="9"/>
      <c r="J164" s="402"/>
      <c r="K164" s="9"/>
      <c r="L164" s="1"/>
      <c r="M164" s="408"/>
      <c r="N164" s="9"/>
      <c r="O164" s="1"/>
      <c r="P164" s="9"/>
      <c r="Q164" s="1"/>
      <c r="R164" s="408"/>
      <c r="S164" s="1"/>
      <c r="T164" s="9"/>
      <c r="U164" s="1"/>
      <c r="V164" s="1"/>
      <c r="W164" s="408"/>
      <c r="X164" s="1"/>
      <c r="Y164" s="9"/>
      <c r="Z164" s="1"/>
      <c r="AA164" s="9"/>
      <c r="AB164" s="408"/>
      <c r="AC164" s="9"/>
      <c r="AE164" s="18"/>
      <c r="AF164" s="9"/>
      <c r="AG164" s="408"/>
      <c r="AH164" s="9"/>
      <c r="AJ164" s="9"/>
      <c r="AL164" s="408"/>
      <c r="AN164" s="18"/>
      <c r="AO164" s="9"/>
      <c r="AQ164" s="408"/>
      <c r="AS164" s="9"/>
      <c r="AU164" s="9"/>
      <c r="AV164" s="408"/>
      <c r="AW164" s="18"/>
      <c r="AX164" s="9"/>
      <c r="AZ164" s="9"/>
      <c r="BA164" s="408"/>
      <c r="BB164" s="9"/>
      <c r="BD164" s="9"/>
      <c r="BF164" s="408"/>
      <c r="BG164" s="9"/>
      <c r="BI164" s="9"/>
      <c r="BK164" s="408"/>
      <c r="BM164" s="9"/>
      <c r="BO164" s="18"/>
      <c r="BP164" s="408"/>
      <c r="BR164" s="9"/>
      <c r="BT164" s="9"/>
      <c r="BU164" s="408"/>
      <c r="BV164" s="9"/>
      <c r="BY164" s="9"/>
      <c r="BZ164" s="408"/>
      <c r="CB164" s="9"/>
      <c r="CD164" s="9"/>
      <c r="CE164" s="408"/>
      <c r="CF164" s="18"/>
      <c r="CG164" s="9"/>
      <c r="CH164" s="18"/>
      <c r="CI164" s="9"/>
      <c r="CJ164" s="408"/>
      <c r="CK164" s="9"/>
      <c r="CM164" s="9"/>
      <c r="CO164" s="408"/>
      <c r="CP164" s="9"/>
      <c r="CQ164" s="18"/>
      <c r="CR164" s="9"/>
      <c r="CT164" s="408"/>
      <c r="CV164" s="9"/>
      <c r="CX164" s="18"/>
      <c r="CY164" s="408"/>
      <c r="DA164" s="9"/>
      <c r="DC164" s="9"/>
      <c r="DD164" s="408"/>
      <c r="DE164" s="9"/>
      <c r="DG164" s="18"/>
      <c r="DH164" s="9"/>
      <c r="DI164" s="408"/>
      <c r="DK164" s="18"/>
      <c r="DL164" s="9"/>
      <c r="DN164" s="408"/>
      <c r="DP164" s="9"/>
      <c r="DR164" s="9"/>
      <c r="DS164" s="408"/>
      <c r="DT164" s="18"/>
      <c r="DU164" s="9"/>
      <c r="DV164" s="18"/>
      <c r="DW164" s="9"/>
      <c r="DX164" s="408"/>
      <c r="DY164" s="9"/>
      <c r="DZ164" s="18"/>
      <c r="EA164" s="9"/>
      <c r="EC164" s="408"/>
      <c r="EE164" s="9"/>
      <c r="EG164" s="18"/>
      <c r="EH164" s="408"/>
      <c r="EI164" s="18"/>
      <c r="EJ164" s="9"/>
      <c r="EL164" s="9"/>
      <c r="EM164" s="408"/>
      <c r="EN164" s="9"/>
      <c r="EP164" s="18"/>
      <c r="EQ164" s="9"/>
      <c r="ER164" s="408"/>
      <c r="ES164" s="9"/>
      <c r="EU164" s="9"/>
      <c r="EW164" s="408"/>
      <c r="EY164" s="18"/>
      <c r="EZ164" s="9"/>
      <c r="FB164" s="408"/>
      <c r="FD164" s="9"/>
      <c r="FF164" s="9"/>
      <c r="FG164" s="408"/>
      <c r="FH164" s="18"/>
      <c r="FI164" s="9"/>
      <c r="FJ164" s="18"/>
      <c r="FK164" s="9"/>
      <c r="FL164" s="408"/>
      <c r="FM164" s="9"/>
      <c r="FN164" s="18"/>
      <c r="FO164" s="9"/>
      <c r="FQ164" s="408"/>
      <c r="FS164" s="9"/>
      <c r="FU164" s="18"/>
      <c r="FV164" s="408"/>
      <c r="FX164" s="9"/>
      <c r="FZ164" s="9"/>
      <c r="GA164" s="408"/>
      <c r="GB164" s="9"/>
      <c r="GD164" s="18"/>
      <c r="GE164" s="9"/>
      <c r="GF164" s="408"/>
      <c r="GG164" s="9"/>
      <c r="GH164" s="18"/>
      <c r="GI164" s="9"/>
      <c r="GJ164" s="18"/>
      <c r="GK164" s="408"/>
      <c r="GP164" s="9"/>
      <c r="GR164" s="9"/>
      <c r="GT164" s="9"/>
      <c r="GW164" s="9"/>
      <c r="GY164" s="9"/>
      <c r="HA164" s="9"/>
      <c r="HC164" s="9"/>
      <c r="HF164" s="9"/>
      <c r="HH164" s="9"/>
      <c r="HJ164" s="9"/>
      <c r="HL164" s="9"/>
      <c r="HO164" s="9"/>
      <c r="HQ164" s="9"/>
      <c r="HS164" s="9"/>
      <c r="HU164" s="9"/>
      <c r="HX164" s="9"/>
      <c r="HZ164" s="9"/>
      <c r="IB164" s="9"/>
      <c r="ID164" s="9"/>
      <c r="IG164" s="9"/>
      <c r="II164" s="9"/>
      <c r="IK164" s="9"/>
      <c r="IM164" s="9"/>
      <c r="IP164" s="9"/>
      <c r="IR164" s="9"/>
      <c r="IT164" s="9"/>
      <c r="IV164" s="9"/>
      <c r="IY164" s="9"/>
      <c r="JA164" s="9"/>
      <c r="JC164" s="9"/>
      <c r="JE164" s="9"/>
      <c r="JH164" s="9"/>
      <c r="JJ164" s="9"/>
      <c r="JL164" s="9"/>
      <c r="JN164" s="9"/>
      <c r="JQ164" s="9"/>
      <c r="JS164" s="9"/>
      <c r="JU164" s="9"/>
      <c r="JW164" s="9"/>
      <c r="JZ164" s="9"/>
      <c r="KB164" s="9"/>
      <c r="KD164" s="9"/>
      <c r="KF164" s="9"/>
      <c r="KI164" s="9"/>
      <c r="KK164" s="9"/>
      <c r="KM164" s="9"/>
      <c r="KO164" s="9"/>
      <c r="KR164" s="9"/>
      <c r="KT164" s="9"/>
      <c r="KV164" s="9"/>
      <c r="KX164" s="9"/>
      <c r="LA164" s="9"/>
      <c r="LC164" s="9"/>
      <c r="LE164" s="9"/>
      <c r="LG164" s="9"/>
      <c r="LJ164" s="9"/>
      <c r="LL164" s="9"/>
      <c r="LN164" s="9"/>
      <c r="LP164" s="9"/>
      <c r="LS164" s="9"/>
      <c r="LU164" s="9"/>
      <c r="LW164" s="9"/>
      <c r="LY164" s="9"/>
      <c r="MB164" s="9"/>
      <c r="MD164" s="9"/>
      <c r="MF164" s="9"/>
      <c r="MH164" s="9"/>
      <c r="MK164" s="9"/>
      <c r="MM164" s="9"/>
      <c r="MO164" s="9"/>
      <c r="MQ164" s="9"/>
    </row>
    <row r="167" spans="1:356" ht="20.25">
      <c r="A167" s="328" t="s">
        <v>1351</v>
      </c>
      <c r="D167" s="328" t="s">
        <v>220</v>
      </c>
      <c r="E167" s="46"/>
      <c r="L167" s="328" t="s">
        <v>221</v>
      </c>
      <c r="M167" s="3"/>
      <c r="N167" s="3"/>
      <c r="O167" s="9"/>
      <c r="U167" s="328" t="s">
        <v>245</v>
      </c>
      <c r="V167" s="3"/>
      <c r="W167" s="3"/>
      <c r="X167" s="10"/>
      <c r="AD167" s="328" t="s">
        <v>273</v>
      </c>
      <c r="AE167" s="3"/>
      <c r="AF167" s="3"/>
      <c r="AG167" s="9"/>
      <c r="AM167" s="328" t="s">
        <v>1261</v>
      </c>
      <c r="AN167" s="3"/>
      <c r="AO167" s="79"/>
      <c r="AP167" s="3"/>
      <c r="AV167" s="328" t="s">
        <v>1730</v>
      </c>
      <c r="AW167" s="40"/>
      <c r="AX167" s="40"/>
      <c r="AY167" s="175"/>
      <c r="AZ167" s="18"/>
      <c r="BA167"/>
      <c r="BB167" s="18"/>
      <c r="BC167"/>
      <c r="BE167" s="328" t="s">
        <v>2090</v>
      </c>
      <c r="BF167" s="18"/>
      <c r="BG167" s="329"/>
      <c r="BH167" s="18"/>
      <c r="BI167" s="18"/>
      <c r="BN167" s="328" t="s">
        <v>2780</v>
      </c>
      <c r="BO167" s="18"/>
      <c r="BP167" s="329"/>
      <c r="BQ167" s="18"/>
      <c r="BR167" s="18"/>
      <c r="BW167" s="328" t="s">
        <v>4197</v>
      </c>
      <c r="BX167" s="327"/>
      <c r="BY167" s="18"/>
      <c r="BZ167" s="409"/>
      <c r="CA167" s="50"/>
      <c r="CF167" s="327"/>
      <c r="CG167" s="18"/>
      <c r="CH167" s="409"/>
      <c r="CI167" s="409"/>
      <c r="CJ167" s="18"/>
      <c r="CO167" s="327"/>
      <c r="CP167" s="18"/>
      <c r="CQ167" s="409"/>
      <c r="CR167" s="18"/>
      <c r="CS167" s="18"/>
      <c r="CX167" s="327"/>
      <c r="CY167" s="18"/>
      <c r="CZ167" s="50"/>
      <c r="DA167" s="18"/>
      <c r="DB167" s="18"/>
      <c r="DG167" s="327"/>
      <c r="DH167" s="18"/>
      <c r="DI167" s="409"/>
      <c r="DK167" s="350"/>
      <c r="DL167" s="1"/>
      <c r="DM167" s="410"/>
      <c r="DN167" s="1"/>
      <c r="DO167" s="50"/>
      <c r="DT167" s="50"/>
      <c r="DU167" s="18"/>
      <c r="DV167" s="409"/>
      <c r="DW167" s="18"/>
      <c r="DX167" s="18"/>
      <c r="DY167" s="18"/>
      <c r="DZ167" s="409"/>
      <c r="EA167" s="18"/>
      <c r="EB167" s="18"/>
      <c r="ED167" s="50"/>
      <c r="EG167" s="327"/>
      <c r="EH167" s="18"/>
      <c r="EI167" s="50"/>
      <c r="EJ167" s="18"/>
      <c r="EK167" s="18"/>
      <c r="EN167" s="50"/>
      <c r="EP167" s="327"/>
      <c r="EQ167" s="18"/>
      <c r="ER167" s="409"/>
      <c r="ES167" s="18"/>
      <c r="ET167" s="18"/>
      <c r="EY167" s="327"/>
      <c r="EZ167" s="18"/>
      <c r="FA167" s="409"/>
      <c r="FB167" s="18"/>
      <c r="FC167" s="18"/>
      <c r="FH167" s="50"/>
      <c r="FI167" s="18"/>
      <c r="FJ167" s="409"/>
      <c r="FK167" s="18"/>
      <c r="FL167" s="18"/>
      <c r="FM167" s="50"/>
      <c r="FN167" s="409"/>
      <c r="FO167" s="18"/>
      <c r="FP167" s="18"/>
      <c r="FU167" s="327"/>
      <c r="FV167" s="18"/>
      <c r="FW167" s="409"/>
      <c r="FX167" s="18"/>
      <c r="FY167" s="18"/>
      <c r="GP167" s="18"/>
      <c r="GQ167" s="18"/>
      <c r="GV167" s="327"/>
      <c r="GW167" s="18"/>
      <c r="GY167" s="18"/>
      <c r="GZ167" s="18"/>
      <c r="HE167" s="18"/>
      <c r="HF167" s="411"/>
      <c r="HH167" s="18"/>
      <c r="HI167" s="18"/>
      <c r="HJ167" s="18"/>
      <c r="HW167" s="327"/>
      <c r="HX167" s="18"/>
      <c r="HZ167" s="18"/>
      <c r="IA167" s="18"/>
      <c r="IF167" s="327"/>
      <c r="IG167" s="18"/>
      <c r="II167" s="18"/>
      <c r="IJ167" s="18"/>
      <c r="IX167" s="412"/>
      <c r="IY167" s="413"/>
      <c r="JG167" s="412"/>
      <c r="JH167" s="413"/>
      <c r="JI167" s="414"/>
      <c r="JJ167" s="413"/>
      <c r="JK167" s="413"/>
      <c r="JP167" s="327"/>
      <c r="JQ167" s="18"/>
      <c r="JS167" s="18"/>
      <c r="JT167" s="18"/>
      <c r="JY167" s="327"/>
      <c r="JZ167" s="18"/>
      <c r="KH167" s="327"/>
      <c r="KI167" s="18"/>
      <c r="KQ167" s="327"/>
      <c r="KR167" s="18"/>
      <c r="KS167" s="415"/>
      <c r="KT167" s="18"/>
      <c r="KU167" s="18"/>
      <c r="KZ167" s="412"/>
      <c r="LA167" s="413"/>
      <c r="LB167" s="409"/>
      <c r="LC167" s="413"/>
      <c r="LD167" s="413"/>
      <c r="LR167" s="413"/>
      <c r="LS167" s="18"/>
      <c r="LT167" s="18"/>
      <c r="LU167" s="416"/>
      <c r="LW167" s="18"/>
      <c r="MA167" s="327"/>
      <c r="MB167" s="18"/>
      <c r="MC167" s="18"/>
      <c r="MD167" s="18"/>
      <c r="ME167" s="18"/>
      <c r="MJ167" s="60"/>
      <c r="MK167" s="3"/>
      <c r="ML167" s="417"/>
      <c r="MM167" s="79"/>
      <c r="MN167" s="3"/>
      <c r="MP167" s="18"/>
    </row>
    <row r="168" spans="1:356" ht="18">
      <c r="D168" s="41"/>
      <c r="E168" s="46"/>
      <c r="L168" s="41"/>
      <c r="M168" s="3"/>
      <c r="N168" s="3"/>
      <c r="O168" s="9"/>
      <c r="U168" s="3"/>
      <c r="V168" s="3"/>
      <c r="W168" s="3"/>
      <c r="X168" s="10"/>
      <c r="AD168" s="3"/>
      <c r="AE168" s="3"/>
      <c r="AF168" s="3"/>
      <c r="AG168" s="9"/>
      <c r="AM168" s="82"/>
      <c r="AN168" s="3"/>
      <c r="AO168" s="79"/>
      <c r="AP168" s="3"/>
      <c r="AV168" s="3"/>
      <c r="AW168" s="3"/>
      <c r="AX168" s="79"/>
      <c r="AY168" s="137"/>
      <c r="AZ168" s="18"/>
      <c r="BA168"/>
      <c r="BB168" s="18"/>
      <c r="BC168"/>
      <c r="BE168" s="330"/>
      <c r="BF168" s="18"/>
      <c r="BG168" s="329"/>
      <c r="BH168" s="18"/>
      <c r="BI168" s="18"/>
      <c r="BN168" s="331"/>
      <c r="BO168" s="18"/>
      <c r="BP168" s="329"/>
      <c r="BQ168" s="18"/>
      <c r="BR168" s="18"/>
      <c r="BX168" s="416"/>
      <c r="BY168" s="18"/>
      <c r="BZ168" s="409"/>
      <c r="CA168" s="50"/>
      <c r="CF168" s="50"/>
      <c r="CG168" s="18"/>
      <c r="CI168" s="18"/>
      <c r="CJ168" s="18"/>
      <c r="CK168" s="50"/>
      <c r="CO168" s="416"/>
      <c r="CP168" s="50"/>
      <c r="CQ168" s="409"/>
      <c r="CR168" s="18"/>
      <c r="CS168" s="18"/>
      <c r="CU168" s="50"/>
      <c r="CX168" s="416"/>
      <c r="CY168" s="18"/>
      <c r="CZ168" s="50"/>
      <c r="DA168" s="18"/>
      <c r="DB168" s="18"/>
      <c r="DF168" s="50"/>
      <c r="DG168" s="416"/>
      <c r="DH168" s="18"/>
      <c r="DI168" s="409"/>
      <c r="DJ168" s="50"/>
      <c r="DK168" s="418"/>
      <c r="DL168" s="1"/>
      <c r="DM168" s="410"/>
      <c r="DN168" s="1"/>
      <c r="DO168" s="50"/>
      <c r="DT168" s="50"/>
      <c r="DU168" s="18"/>
      <c r="DV168" s="409"/>
      <c r="DW168" s="18"/>
      <c r="DX168" s="18"/>
      <c r="DY168" s="18"/>
      <c r="DZ168" s="409"/>
      <c r="EA168" s="18"/>
      <c r="EB168" s="18"/>
      <c r="ED168" s="50"/>
      <c r="EG168" s="416"/>
      <c r="EH168" s="18"/>
      <c r="EI168" s="50"/>
      <c r="EJ168" s="18"/>
      <c r="EK168" s="18"/>
      <c r="EN168" s="50"/>
      <c r="EP168" s="416"/>
      <c r="EQ168" s="18"/>
      <c r="ER168" s="409"/>
      <c r="ES168" s="50"/>
      <c r="ET168" s="18"/>
      <c r="EX168" s="50"/>
      <c r="EY168" s="416"/>
      <c r="EZ168" s="18"/>
      <c r="FA168" s="409"/>
      <c r="FB168" s="18"/>
      <c r="FC168" s="50"/>
      <c r="FH168" s="50"/>
      <c r="FI168" s="18"/>
      <c r="FJ168" s="409"/>
      <c r="FK168" s="18"/>
      <c r="FL168" s="18"/>
      <c r="FM168" s="50"/>
      <c r="FN168" s="409"/>
      <c r="FO168" s="18"/>
      <c r="FP168" s="18"/>
      <c r="FU168" s="416"/>
      <c r="FV168" s="18"/>
      <c r="FW168" s="409"/>
      <c r="FX168" s="18"/>
      <c r="FY168" s="18"/>
      <c r="GB168" s="63"/>
      <c r="GC168" s="63"/>
      <c r="GD168" s="67"/>
      <c r="GE168" s="67"/>
      <c r="GF168" s="134"/>
      <c r="GG168" s="63"/>
      <c r="GH168" s="50"/>
      <c r="GI168" s="317"/>
      <c r="GJ168" s="63"/>
      <c r="GP168" s="18"/>
      <c r="GQ168" s="18"/>
      <c r="GV168" s="419"/>
      <c r="GW168" s="18"/>
      <c r="GY168" s="18"/>
      <c r="GZ168" s="18"/>
      <c r="HE168" s="18"/>
      <c r="HF168" s="411"/>
      <c r="HH168" s="18"/>
      <c r="HI168" s="18"/>
      <c r="HJ168" s="18"/>
      <c r="HW168" s="416"/>
      <c r="HX168" s="18"/>
      <c r="HZ168" s="18"/>
      <c r="IA168" s="18"/>
      <c r="IF168" s="419"/>
      <c r="IG168" s="18"/>
      <c r="II168" s="18"/>
      <c r="IJ168" s="18"/>
      <c r="IO168" s="327"/>
      <c r="IP168" s="18"/>
      <c r="IQ168" s="420"/>
      <c r="IR168" s="18"/>
      <c r="IS168" s="18"/>
      <c r="IX168" s="416"/>
      <c r="IY168" s="413"/>
      <c r="JG168" s="416"/>
      <c r="JH168" s="413"/>
      <c r="JI168" s="414"/>
      <c r="JJ168" s="413"/>
      <c r="JK168" s="413"/>
      <c r="JP168" s="419"/>
      <c r="JQ168" s="18"/>
      <c r="JS168" s="18"/>
      <c r="JT168" s="18"/>
      <c r="JY168" s="419"/>
      <c r="JZ168" s="18"/>
      <c r="KH168" s="419"/>
      <c r="KI168" s="18"/>
      <c r="KQ168" s="419"/>
      <c r="KR168" s="18"/>
      <c r="KS168" s="415"/>
      <c r="KT168" s="18"/>
      <c r="KU168" s="18"/>
      <c r="KZ168" s="416"/>
      <c r="LA168" s="413"/>
      <c r="LB168" s="409"/>
      <c r="LC168" s="413"/>
      <c r="LD168" s="413"/>
      <c r="LR168" s="413"/>
      <c r="LS168" s="18"/>
      <c r="LT168" s="18"/>
      <c r="LU168" s="416"/>
      <c r="LW168" s="18"/>
      <c r="MA168" s="419"/>
      <c r="MB168" s="18"/>
      <c r="MC168" s="18"/>
      <c r="MD168" s="18"/>
      <c r="ME168" s="18"/>
      <c r="MJ168" s="421"/>
      <c r="MK168" s="3"/>
      <c r="ML168" s="422"/>
      <c r="MM168" s="79"/>
      <c r="MN168" s="3"/>
      <c r="MP168" s="18"/>
    </row>
    <row r="169" spans="1:356" ht="18">
      <c r="A169" s="41" t="s">
        <v>15</v>
      </c>
      <c r="B169" s="60" t="s">
        <v>1321</v>
      </c>
      <c r="D169" s="41" t="s">
        <v>21</v>
      </c>
      <c r="E169" s="46"/>
      <c r="G169" s="46">
        <v>10338</v>
      </c>
      <c r="H169" s="60" t="s">
        <v>1321</v>
      </c>
      <c r="L169" s="41" t="s">
        <v>21</v>
      </c>
      <c r="M169" s="3"/>
      <c r="N169" s="3"/>
      <c r="O169" s="55">
        <v>27401</v>
      </c>
      <c r="P169" t="s">
        <v>222</v>
      </c>
      <c r="Q169" s="60" t="s">
        <v>1321</v>
      </c>
      <c r="U169" s="41" t="s">
        <v>21</v>
      </c>
      <c r="V169" s="3"/>
      <c r="W169" s="3"/>
      <c r="X169" s="55">
        <v>45612</v>
      </c>
      <c r="Y169" t="s">
        <v>246</v>
      </c>
      <c r="Z169" s="60" t="s">
        <v>1321</v>
      </c>
      <c r="AD169" s="41" t="s">
        <v>21</v>
      </c>
      <c r="AG169" s="46">
        <v>56935</v>
      </c>
      <c r="AH169" t="s">
        <v>380</v>
      </c>
      <c r="AI169" s="60" t="s">
        <v>1321</v>
      </c>
      <c r="AM169" s="41" t="s">
        <v>31</v>
      </c>
      <c r="AN169" s="9"/>
      <c r="AO169" s="3"/>
      <c r="AP169" s="171">
        <v>61535.249999999898</v>
      </c>
      <c r="AQ169" t="s">
        <v>1262</v>
      </c>
      <c r="AR169" s="60" t="s">
        <v>1321</v>
      </c>
      <c r="AV169" s="41" t="s">
        <v>31</v>
      </c>
      <c r="AW169" s="9"/>
      <c r="AX169" s="3"/>
      <c r="AY169" s="171">
        <v>54485.262499999983</v>
      </c>
      <c r="AZ169" s="235" t="s">
        <v>1749</v>
      </c>
      <c r="BA169" s="60" t="s">
        <v>1321</v>
      </c>
      <c r="BB169" s="50"/>
      <c r="BC169"/>
      <c r="BE169" s="40" t="s">
        <v>154</v>
      </c>
      <c r="BF169" s="9"/>
      <c r="BG169" s="317"/>
      <c r="BH169" s="171">
        <v>56751.674999999799</v>
      </c>
      <c r="BI169" s="235" t="s">
        <v>2091</v>
      </c>
      <c r="BJ169" s="60" t="s">
        <v>1321</v>
      </c>
      <c r="BK169" s="50"/>
      <c r="BN169" s="28" t="s">
        <v>21</v>
      </c>
      <c r="BO169" s="18"/>
      <c r="BP169" s="329"/>
      <c r="BQ169" s="171">
        <v>60669.812499999782</v>
      </c>
      <c r="BR169" s="235" t="s">
        <v>2781</v>
      </c>
      <c r="BS169" s="60" t="s">
        <v>1321</v>
      </c>
      <c r="BT169" s="28"/>
      <c r="BU169" s="9"/>
      <c r="BV169" s="247"/>
      <c r="BW169" s="28" t="s">
        <v>21</v>
      </c>
      <c r="BZ169" s="171">
        <v>63059.487499999879</v>
      </c>
      <c r="CA169" s="235" t="s">
        <v>4316</v>
      </c>
      <c r="CB169" s="60" t="s">
        <v>1321</v>
      </c>
      <c r="CF169" s="50"/>
      <c r="CG169" s="18"/>
      <c r="CH169" s="409"/>
      <c r="CI169" s="18"/>
      <c r="CJ169" s="18"/>
      <c r="CK169" s="50"/>
      <c r="CO169" s="18"/>
      <c r="CP169" s="50"/>
      <c r="CQ169" s="409"/>
      <c r="CR169" s="18"/>
      <c r="CS169" s="18"/>
      <c r="CU169" s="50"/>
      <c r="CX169" s="18"/>
      <c r="CY169" s="18"/>
      <c r="CZ169" s="50"/>
      <c r="DA169" s="18"/>
      <c r="DB169" s="18"/>
      <c r="DF169" s="50"/>
      <c r="DG169" s="416"/>
      <c r="DH169" s="18"/>
      <c r="DI169" s="409"/>
      <c r="DJ169" s="50"/>
      <c r="DK169" s="418"/>
      <c r="DL169" s="1"/>
      <c r="DM169" s="410"/>
      <c r="DN169" s="1"/>
      <c r="DO169" s="50"/>
      <c r="DT169" s="50"/>
      <c r="DU169" s="18"/>
      <c r="DV169" s="409"/>
      <c r="DW169" s="18"/>
      <c r="DX169" s="18"/>
      <c r="DY169" s="50"/>
      <c r="DZ169" s="409"/>
      <c r="EA169" s="18"/>
      <c r="EB169" s="18"/>
      <c r="ED169" s="50"/>
      <c r="EG169" s="18"/>
      <c r="EH169" s="18"/>
      <c r="EI169" s="50"/>
      <c r="EJ169" s="18"/>
      <c r="EK169" s="18"/>
      <c r="EN169" s="50"/>
      <c r="EP169" s="18"/>
      <c r="EQ169" s="18"/>
      <c r="ER169" s="409"/>
      <c r="ES169" s="50"/>
      <c r="ET169" s="18"/>
      <c r="EX169" s="50"/>
      <c r="EY169" s="416"/>
      <c r="EZ169" s="18"/>
      <c r="FA169" s="409"/>
      <c r="FB169" s="18"/>
      <c r="FC169" s="50"/>
      <c r="FH169" s="50"/>
      <c r="FI169" s="18"/>
      <c r="FJ169" s="409"/>
      <c r="FK169" s="18"/>
      <c r="FL169" s="18"/>
      <c r="FM169" s="50"/>
      <c r="FN169" s="409"/>
      <c r="FO169" s="18"/>
      <c r="FP169" s="18"/>
      <c r="FU169" s="18"/>
      <c r="FV169" s="18"/>
      <c r="FW169" s="63"/>
      <c r="FX169" s="63"/>
      <c r="FY169" s="67"/>
      <c r="FZ169" s="67"/>
      <c r="GA169" s="134"/>
      <c r="GB169" s="63"/>
      <c r="GC169" s="317"/>
      <c r="GD169" s="63"/>
      <c r="GH169" s="50"/>
      <c r="GI169" s="317"/>
      <c r="GJ169" s="63"/>
      <c r="GP169" s="18"/>
      <c r="GQ169" s="18"/>
      <c r="GV169" s="18"/>
      <c r="GW169" s="18"/>
      <c r="GY169" s="18"/>
      <c r="GZ169" s="18"/>
      <c r="HE169" s="18"/>
      <c r="HF169" s="411"/>
      <c r="HH169" s="18"/>
      <c r="HI169" s="18"/>
      <c r="HJ169" s="18"/>
      <c r="HW169" s="18"/>
      <c r="HX169" s="18"/>
      <c r="HZ169" s="18"/>
      <c r="IA169" s="18"/>
      <c r="IF169" s="18"/>
      <c r="IG169" s="18"/>
      <c r="II169" s="18"/>
      <c r="IJ169" s="18"/>
      <c r="IO169" s="416"/>
      <c r="IP169" s="18"/>
      <c r="IQ169" s="420"/>
      <c r="IR169" s="18"/>
      <c r="IS169" s="18"/>
      <c r="IX169" s="413"/>
      <c r="IY169" s="413"/>
      <c r="JG169" s="413"/>
      <c r="JH169" s="413"/>
      <c r="JI169" s="414"/>
      <c r="JJ169" s="413"/>
      <c r="JK169" s="413"/>
      <c r="JP169" s="18"/>
      <c r="JQ169" s="18"/>
      <c r="JS169" s="18"/>
      <c r="JT169" s="18"/>
      <c r="JY169" s="18"/>
      <c r="JZ169" s="18"/>
      <c r="KH169" s="18"/>
      <c r="KI169" s="18"/>
      <c r="KQ169" s="18"/>
      <c r="KR169" s="18"/>
      <c r="KS169" s="414"/>
      <c r="KT169" s="18"/>
      <c r="KU169" s="18"/>
      <c r="KZ169" s="413"/>
      <c r="LA169" s="413"/>
      <c r="LB169" s="409"/>
      <c r="LC169" s="413"/>
      <c r="LD169" s="413"/>
      <c r="LR169" s="413"/>
      <c r="LS169" s="18"/>
      <c r="LT169" s="18"/>
      <c r="LU169" s="416"/>
      <c r="LW169" s="18"/>
      <c r="MA169" s="18"/>
      <c r="MB169" s="18"/>
      <c r="MC169" s="18"/>
      <c r="MD169" s="18"/>
      <c r="ME169" s="18"/>
      <c r="MJ169" s="3"/>
      <c r="MK169" s="3"/>
      <c r="ML169" s="423"/>
      <c r="MM169" s="79"/>
      <c r="MN169" s="3"/>
      <c r="MP169" s="18"/>
    </row>
    <row r="170" spans="1:356" ht="18">
      <c r="A170" s="49">
        <v>2014</v>
      </c>
      <c r="B170"/>
      <c r="D170" s="48" t="s">
        <v>219</v>
      </c>
      <c r="G170" s="46"/>
      <c r="L170" s="49" t="s">
        <v>1352</v>
      </c>
      <c r="M170" s="3"/>
      <c r="N170" s="3"/>
      <c r="O170" s="56"/>
      <c r="U170" s="49" t="s">
        <v>1354</v>
      </c>
      <c r="V170" s="3"/>
      <c r="W170" s="3"/>
      <c r="X170" s="56"/>
      <c r="AD170" s="49" t="s">
        <v>217</v>
      </c>
      <c r="AG170" s="46"/>
      <c r="AM170" s="49" t="s">
        <v>761</v>
      </c>
      <c r="AN170" s="9"/>
      <c r="AO170" s="1"/>
      <c r="AV170" s="49" t="s">
        <v>1636</v>
      </c>
      <c r="AX170" s="18"/>
      <c r="AY170" s="89"/>
      <c r="AZ170" s="18"/>
      <c r="BA170"/>
      <c r="BB170" s="50"/>
      <c r="BC170"/>
      <c r="BE170" s="48" t="s">
        <v>2088</v>
      </c>
      <c r="BI170" s="18"/>
      <c r="BK170" s="50"/>
      <c r="BN170" s="49" t="s">
        <v>2782</v>
      </c>
      <c r="BO170" s="18"/>
      <c r="BP170" s="329"/>
      <c r="BQ170" s="173"/>
      <c r="BR170" s="18"/>
      <c r="BT170" s="218"/>
      <c r="BU170" s="9"/>
      <c r="BV170" s="247"/>
      <c r="BW170" s="49" t="s">
        <v>4198</v>
      </c>
      <c r="BZ170" s="88"/>
      <c r="CF170" s="50"/>
      <c r="CG170" s="18"/>
      <c r="CH170" s="409"/>
      <c r="CI170" s="18"/>
      <c r="CJ170" s="18"/>
      <c r="CK170" s="50"/>
      <c r="CO170" s="327"/>
      <c r="CP170" s="50"/>
      <c r="CQ170" s="409"/>
      <c r="CR170" s="18"/>
      <c r="CS170" s="18"/>
      <c r="CU170" s="50"/>
      <c r="CX170" s="327"/>
      <c r="CY170" s="18"/>
      <c r="CZ170" s="50"/>
      <c r="DA170" s="18"/>
      <c r="DB170" s="18"/>
      <c r="DF170" s="50"/>
      <c r="DG170" s="416"/>
      <c r="DH170" s="18"/>
      <c r="DI170" s="409"/>
      <c r="DJ170" s="50"/>
      <c r="DK170" s="418"/>
      <c r="DL170" s="1"/>
      <c r="DM170" s="410"/>
      <c r="DN170" s="1"/>
      <c r="DO170" s="50"/>
      <c r="DT170" s="50"/>
      <c r="DU170" s="18"/>
      <c r="DV170" s="409"/>
      <c r="DW170" s="18"/>
      <c r="DX170" s="18"/>
      <c r="DY170" s="50"/>
      <c r="DZ170" s="409"/>
      <c r="EA170" s="18"/>
      <c r="EB170" s="18"/>
      <c r="ED170" s="50"/>
      <c r="EG170" s="327"/>
      <c r="EH170" s="18"/>
      <c r="EI170" s="50"/>
      <c r="EJ170" s="18"/>
      <c r="EK170" s="18"/>
      <c r="EN170" s="50"/>
      <c r="EP170" s="327"/>
      <c r="EQ170" s="18"/>
      <c r="ER170" s="409"/>
      <c r="ES170" s="50"/>
      <c r="ET170" s="18"/>
      <c r="EX170" s="50"/>
      <c r="EY170" s="416"/>
      <c r="EZ170" s="18"/>
      <c r="FA170" s="409"/>
      <c r="FB170" s="18"/>
      <c r="FC170" s="50"/>
      <c r="FH170" s="50"/>
      <c r="FI170" s="18"/>
      <c r="FJ170" s="409"/>
      <c r="FK170" s="18"/>
      <c r="FL170" s="18"/>
      <c r="FM170" s="50"/>
      <c r="FN170" s="409"/>
      <c r="FO170" s="18"/>
      <c r="FP170" s="18"/>
      <c r="FU170" s="327"/>
      <c r="FV170" s="18"/>
      <c r="FW170" s="273"/>
      <c r="FX170" s="63"/>
      <c r="FY170" s="67"/>
      <c r="FZ170" s="67"/>
      <c r="GA170" s="134"/>
      <c r="GB170" s="63"/>
      <c r="GC170" s="317"/>
      <c r="GD170" s="63"/>
      <c r="GH170" s="50"/>
      <c r="GI170" s="317"/>
      <c r="GJ170" s="63"/>
      <c r="GP170" s="18"/>
      <c r="GQ170" s="18"/>
      <c r="GV170" s="327"/>
      <c r="GW170" s="18"/>
      <c r="GY170" s="18"/>
      <c r="GZ170" s="18"/>
      <c r="HE170" s="18"/>
      <c r="HF170" s="411"/>
      <c r="HH170" s="18"/>
      <c r="HI170" s="18"/>
      <c r="HJ170" s="18"/>
      <c r="HW170" s="327"/>
      <c r="HX170" s="18"/>
      <c r="HZ170" s="18"/>
      <c r="IA170" s="18"/>
      <c r="IF170" s="327"/>
      <c r="IG170" s="18"/>
      <c r="II170" s="18"/>
      <c r="IJ170" s="18"/>
      <c r="IO170" s="18"/>
      <c r="IP170" s="18"/>
      <c r="IQ170" s="409"/>
      <c r="IR170" s="18"/>
      <c r="IS170" s="18"/>
      <c r="IX170" s="412"/>
      <c r="IY170" s="413"/>
      <c r="JG170" s="412"/>
      <c r="JH170" s="413"/>
      <c r="JI170" s="414"/>
      <c r="JJ170" s="413"/>
      <c r="JK170" s="413"/>
      <c r="JP170" s="327"/>
      <c r="JQ170" s="18"/>
      <c r="JS170" s="18"/>
      <c r="JT170" s="18"/>
      <c r="JY170" s="327"/>
      <c r="JZ170" s="18"/>
      <c r="KH170" s="327"/>
      <c r="KI170" s="18"/>
      <c r="KQ170" s="327"/>
      <c r="KR170" s="18"/>
      <c r="KS170" s="414"/>
      <c r="KT170" s="18"/>
      <c r="KU170" s="18"/>
      <c r="KZ170" s="412"/>
      <c r="LA170" s="413"/>
      <c r="LB170" s="409"/>
      <c r="LC170" s="413"/>
      <c r="LD170" s="413"/>
      <c r="LR170" s="413"/>
      <c r="LS170" s="18"/>
      <c r="LT170" s="18"/>
      <c r="LU170" s="416"/>
      <c r="LW170" s="18"/>
      <c r="MA170" s="327"/>
      <c r="MB170" s="18"/>
      <c r="MC170" s="18"/>
      <c r="MD170" s="18"/>
      <c r="ME170" s="18"/>
      <c r="MJ170" s="60"/>
      <c r="MK170" s="3"/>
      <c r="ML170" s="424"/>
      <c r="MM170" s="79"/>
      <c r="MN170" s="40"/>
      <c r="MP170" s="18"/>
    </row>
    <row r="171" spans="1:356" ht="18">
      <c r="A171" s="41" t="s">
        <v>21</v>
      </c>
      <c r="B171" s="60" t="s">
        <v>1322</v>
      </c>
      <c r="D171" s="41" t="s">
        <v>31</v>
      </c>
      <c r="G171" s="46">
        <v>9197</v>
      </c>
      <c r="H171" s="60" t="s">
        <v>1322</v>
      </c>
      <c r="L171" s="41" t="s">
        <v>31</v>
      </c>
      <c r="M171" s="3"/>
      <c r="N171" s="3"/>
      <c r="O171" s="53">
        <v>25671</v>
      </c>
      <c r="P171" t="s">
        <v>223</v>
      </c>
      <c r="Q171" s="60" t="s">
        <v>1322</v>
      </c>
      <c r="U171" s="41" t="s">
        <v>31</v>
      </c>
      <c r="V171" s="3"/>
      <c r="W171" s="3"/>
      <c r="X171" s="53">
        <v>42103</v>
      </c>
      <c r="Y171" t="s">
        <v>247</v>
      </c>
      <c r="Z171" s="60" t="s">
        <v>1322</v>
      </c>
      <c r="AD171" s="41" t="s">
        <v>31</v>
      </c>
      <c r="AG171" s="46">
        <v>54486</v>
      </c>
      <c r="AH171" t="s">
        <v>381</v>
      </c>
      <c r="AI171" s="60" t="s">
        <v>1322</v>
      </c>
      <c r="AM171" s="41" t="s">
        <v>21</v>
      </c>
      <c r="AN171" s="9"/>
      <c r="AO171" s="1"/>
      <c r="AP171" s="171">
        <v>59758.550000000061</v>
      </c>
      <c r="AQ171" t="s">
        <v>1263</v>
      </c>
      <c r="AR171" s="60" t="s">
        <v>1322</v>
      </c>
      <c r="AV171" s="41" t="s">
        <v>21</v>
      </c>
      <c r="AW171" s="9"/>
      <c r="AX171" s="3"/>
      <c r="AY171" s="171">
        <v>52280.250000000058</v>
      </c>
      <c r="AZ171" s="235" t="s">
        <v>1750</v>
      </c>
      <c r="BA171" s="60" t="s">
        <v>1322</v>
      </c>
      <c r="BB171" s="50"/>
      <c r="BC171"/>
      <c r="BE171" s="41" t="s">
        <v>31</v>
      </c>
      <c r="BF171" s="9"/>
      <c r="BG171" s="317"/>
      <c r="BH171" s="171">
        <v>55629.624999999636</v>
      </c>
      <c r="BI171" s="235" t="s">
        <v>2092</v>
      </c>
      <c r="BJ171" s="60" t="s">
        <v>1322</v>
      </c>
      <c r="BK171" s="50"/>
      <c r="BN171" s="63" t="s">
        <v>154</v>
      </c>
      <c r="BO171" s="18"/>
      <c r="BP171" s="329"/>
      <c r="BQ171" s="171">
        <v>58151.099999999897</v>
      </c>
      <c r="BR171" s="235" t="s">
        <v>2783</v>
      </c>
      <c r="BS171" s="60" t="s">
        <v>1322</v>
      </c>
      <c r="BT171" s="63"/>
      <c r="BU171" s="103"/>
      <c r="BV171" s="247"/>
      <c r="BW171" s="218" t="s">
        <v>1553</v>
      </c>
      <c r="BZ171" s="171">
        <v>62673.724999999984</v>
      </c>
      <c r="CA171" s="235" t="s">
        <v>4433</v>
      </c>
      <c r="CB171" s="60" t="s">
        <v>1322</v>
      </c>
      <c r="CF171" s="50"/>
      <c r="CG171" s="18"/>
      <c r="CH171" s="409"/>
      <c r="CI171" s="18"/>
      <c r="CJ171" s="18"/>
      <c r="CK171" s="50"/>
      <c r="CO171" s="416"/>
      <c r="CP171" s="50"/>
      <c r="CQ171" s="409"/>
      <c r="CR171" s="18"/>
      <c r="CS171" s="18"/>
      <c r="CU171" s="50"/>
      <c r="CX171" s="416"/>
      <c r="CY171" s="18"/>
      <c r="CZ171" s="50"/>
      <c r="DA171" s="18"/>
      <c r="DB171" s="18"/>
      <c r="DF171" s="50"/>
      <c r="DG171" s="416"/>
      <c r="DH171" s="18"/>
      <c r="DI171" s="409"/>
      <c r="DJ171" s="50"/>
      <c r="DK171" s="418"/>
      <c r="DL171" s="1"/>
      <c r="DM171" s="410"/>
      <c r="DN171" s="1"/>
      <c r="DO171" s="50"/>
      <c r="DT171" s="50"/>
      <c r="DU171" s="18"/>
      <c r="DV171" s="409"/>
      <c r="DW171" s="18"/>
      <c r="DX171" s="18"/>
      <c r="DY171" s="50"/>
      <c r="DZ171" s="409"/>
      <c r="EA171" s="18"/>
      <c r="EB171" s="18"/>
      <c r="ED171" s="50"/>
      <c r="EG171" s="416"/>
      <c r="EH171" s="18"/>
      <c r="EI171" s="50"/>
      <c r="EJ171" s="18"/>
      <c r="EK171" s="18"/>
      <c r="EN171" s="50"/>
      <c r="EP171" s="416"/>
      <c r="EQ171" s="18"/>
      <c r="ER171" s="409"/>
      <c r="ES171" s="50"/>
      <c r="ET171" s="18"/>
      <c r="EX171" s="50"/>
      <c r="EY171" s="416"/>
      <c r="EZ171" s="18"/>
      <c r="FA171" s="409"/>
      <c r="FB171" s="18"/>
      <c r="FC171" s="50"/>
      <c r="FH171" s="50"/>
      <c r="FI171" s="18"/>
      <c r="FJ171" s="409"/>
      <c r="FK171" s="18"/>
      <c r="FL171" s="18"/>
      <c r="FM171" s="50"/>
      <c r="FN171" s="409"/>
      <c r="FO171" s="18"/>
      <c r="FP171" s="18"/>
      <c r="FU171" s="416"/>
      <c r="FV171" s="18"/>
      <c r="FW171" s="218"/>
      <c r="FX171" s="63"/>
      <c r="FY171" s="67"/>
      <c r="FZ171" s="67"/>
      <c r="GA171" s="134"/>
      <c r="GB171" s="63"/>
      <c r="GC171" s="317"/>
      <c r="GD171" s="63"/>
      <c r="GH171" s="50"/>
      <c r="GI171" s="317"/>
      <c r="GJ171" s="63"/>
      <c r="GP171" s="18"/>
      <c r="GQ171" s="18"/>
      <c r="GV171" s="419"/>
      <c r="GW171" s="18"/>
      <c r="GY171" s="18"/>
      <c r="GZ171" s="18"/>
      <c r="HE171" s="18"/>
      <c r="HF171" s="411"/>
      <c r="HH171" s="18"/>
      <c r="HI171" s="18"/>
      <c r="HJ171" s="18"/>
      <c r="HW171" s="416"/>
      <c r="HX171" s="18"/>
      <c r="HZ171" s="18"/>
      <c r="IA171" s="18"/>
      <c r="IF171" s="419"/>
      <c r="IG171" s="18"/>
      <c r="II171" s="18"/>
      <c r="IJ171" s="18"/>
      <c r="IO171" s="327"/>
      <c r="IP171" s="18"/>
      <c r="IQ171" s="409"/>
      <c r="IR171" s="18"/>
      <c r="IS171" s="18"/>
      <c r="IX171" s="416"/>
      <c r="IY171" s="413"/>
      <c r="JG171" s="416"/>
      <c r="JH171" s="413"/>
      <c r="JI171" s="414"/>
      <c r="JJ171" s="413"/>
      <c r="JK171" s="413"/>
      <c r="JP171" s="419"/>
      <c r="JQ171" s="18"/>
      <c r="JS171" s="18"/>
      <c r="JT171" s="18"/>
      <c r="JY171" s="419"/>
      <c r="JZ171" s="18"/>
      <c r="KH171" s="419"/>
      <c r="KI171" s="18"/>
      <c r="KQ171" s="419"/>
      <c r="KR171" s="18"/>
      <c r="KS171" s="414"/>
      <c r="KT171" s="18"/>
      <c r="KU171" s="18"/>
      <c r="KZ171" s="416"/>
      <c r="LA171" s="413"/>
      <c r="LB171" s="409"/>
      <c r="LC171" s="413"/>
      <c r="LD171" s="413"/>
      <c r="LR171" s="413"/>
      <c r="LS171" s="18"/>
      <c r="LT171" s="18"/>
      <c r="LU171" s="416"/>
      <c r="LW171" s="18"/>
      <c r="MA171" s="419"/>
      <c r="MB171" s="18"/>
      <c r="MC171" s="18"/>
      <c r="MD171" s="18"/>
      <c r="ME171" s="18"/>
      <c r="MJ171" s="421"/>
      <c r="MK171" s="3"/>
      <c r="ML171" s="424"/>
      <c r="MM171" s="79"/>
      <c r="MN171" s="3"/>
      <c r="MP171" s="18"/>
    </row>
    <row r="172" spans="1:356" ht="18">
      <c r="A172" s="49">
        <v>2014</v>
      </c>
      <c r="B172" s="60"/>
      <c r="D172" s="48" t="s">
        <v>219</v>
      </c>
      <c r="G172" s="46"/>
      <c r="H172" s="60"/>
      <c r="L172" s="49" t="s">
        <v>1352</v>
      </c>
      <c r="M172" s="3"/>
      <c r="N172" s="3"/>
      <c r="O172" s="54"/>
      <c r="Q172" s="60"/>
      <c r="U172" s="49" t="s">
        <v>1354</v>
      </c>
      <c r="V172" s="3"/>
      <c r="W172" s="3"/>
      <c r="X172" s="53"/>
      <c r="Z172" s="60"/>
      <c r="AD172" s="49" t="s">
        <v>217</v>
      </c>
      <c r="AG172" s="46"/>
      <c r="AI172" s="60"/>
      <c r="AM172" s="49" t="s">
        <v>761</v>
      </c>
      <c r="AN172" s="9"/>
      <c r="AO172" s="3"/>
      <c r="AR172" s="60"/>
      <c r="AV172" s="49" t="s">
        <v>1636</v>
      </c>
      <c r="AW172" s="9"/>
      <c r="AX172" s="18"/>
      <c r="AY172" s="89"/>
      <c r="AZ172" s="18"/>
      <c r="BA172" s="60"/>
      <c r="BB172" s="50"/>
      <c r="BC172"/>
      <c r="BE172" s="49" t="s">
        <v>2088</v>
      </c>
      <c r="BI172" s="18"/>
      <c r="BK172" s="50"/>
      <c r="BN172" s="49" t="s">
        <v>2782</v>
      </c>
      <c r="BO172" s="18"/>
      <c r="BP172" s="329"/>
      <c r="BQ172" s="173"/>
      <c r="BR172" s="18"/>
      <c r="BT172" s="63"/>
      <c r="BU172" s="103"/>
      <c r="BV172" s="247"/>
      <c r="BW172" s="49" t="s">
        <v>4198</v>
      </c>
      <c r="BZ172" s="88"/>
      <c r="CF172" s="50"/>
      <c r="CG172" s="18"/>
      <c r="CH172" s="409"/>
      <c r="CI172" s="18"/>
      <c r="CJ172" s="18"/>
      <c r="CK172" s="50"/>
      <c r="CO172" s="416"/>
      <c r="CP172" s="50"/>
      <c r="CQ172" s="409"/>
      <c r="CR172" s="18"/>
      <c r="CS172" s="18"/>
      <c r="CU172" s="50"/>
      <c r="CX172" s="416"/>
      <c r="CY172" s="18"/>
      <c r="CZ172" s="50"/>
      <c r="DA172" s="18"/>
      <c r="DB172" s="18"/>
      <c r="DF172" s="50"/>
      <c r="DG172" s="416"/>
      <c r="DH172" s="18"/>
      <c r="DI172" s="409"/>
      <c r="DJ172" s="50"/>
      <c r="DK172" s="418"/>
      <c r="DL172" s="1"/>
      <c r="DM172" s="410"/>
      <c r="DN172" s="1"/>
      <c r="DO172" s="50"/>
      <c r="DT172" s="50"/>
      <c r="DU172" s="18"/>
      <c r="DV172" s="409"/>
      <c r="DW172" s="18"/>
      <c r="DX172" s="18"/>
      <c r="DY172" s="50"/>
      <c r="DZ172" s="409"/>
      <c r="EA172" s="18"/>
      <c r="EB172" s="18"/>
      <c r="ED172" s="50"/>
      <c r="EG172" s="416"/>
      <c r="EH172" s="18"/>
      <c r="EI172" s="50"/>
      <c r="EJ172" s="18"/>
      <c r="EK172" s="18"/>
      <c r="EN172" s="50"/>
      <c r="EP172" s="416"/>
      <c r="EQ172" s="18"/>
      <c r="ER172" s="409"/>
      <c r="ES172" s="50"/>
      <c r="ET172" s="18"/>
      <c r="EX172" s="50"/>
      <c r="EY172" s="416"/>
      <c r="EZ172" s="18"/>
      <c r="FA172" s="409"/>
      <c r="FB172" s="18"/>
      <c r="FC172" s="50"/>
      <c r="FH172" s="50"/>
      <c r="FI172" s="18"/>
      <c r="FJ172" s="409"/>
      <c r="FK172" s="18"/>
      <c r="FL172" s="18"/>
      <c r="FM172" s="50"/>
      <c r="FN172" s="409"/>
      <c r="FO172" s="18"/>
      <c r="FP172" s="18"/>
      <c r="FU172" s="416"/>
      <c r="FV172" s="18"/>
      <c r="FW172" s="273"/>
      <c r="FX172" s="63"/>
      <c r="FY172" s="67"/>
      <c r="FZ172" s="67"/>
      <c r="GA172" s="134"/>
      <c r="GB172" s="63"/>
      <c r="GC172" s="317"/>
      <c r="GD172" s="63"/>
      <c r="GH172" s="50"/>
      <c r="GI172" s="317"/>
      <c r="GJ172" s="63"/>
      <c r="GP172" s="18"/>
      <c r="GQ172" s="18"/>
      <c r="GV172" s="419"/>
      <c r="GW172" s="18"/>
      <c r="GY172" s="18"/>
      <c r="GZ172" s="18"/>
      <c r="HE172" s="18"/>
      <c r="HF172" s="411"/>
      <c r="HH172" s="18"/>
      <c r="HI172" s="18"/>
      <c r="HJ172" s="18"/>
      <c r="HW172" s="416"/>
      <c r="HX172" s="18"/>
      <c r="HZ172" s="18"/>
      <c r="IA172" s="18"/>
      <c r="IF172" s="419"/>
      <c r="IG172" s="18"/>
      <c r="II172" s="18"/>
      <c r="IJ172" s="18"/>
      <c r="IO172" s="416"/>
      <c r="IP172" s="18"/>
      <c r="IQ172" s="409"/>
      <c r="IR172" s="18"/>
      <c r="IS172" s="18"/>
      <c r="IX172" s="416"/>
      <c r="IY172" s="413"/>
      <c r="JG172" s="416"/>
      <c r="JH172" s="413"/>
      <c r="JI172" s="414"/>
      <c r="JJ172" s="413"/>
      <c r="JK172" s="413"/>
      <c r="JP172" s="419"/>
      <c r="JQ172" s="18"/>
      <c r="JS172" s="18"/>
      <c r="JT172" s="18"/>
      <c r="JY172" s="419"/>
      <c r="JZ172" s="18"/>
      <c r="KH172" s="419"/>
      <c r="KI172" s="18"/>
      <c r="KQ172" s="419"/>
      <c r="KR172" s="18"/>
      <c r="KS172" s="415"/>
      <c r="KT172" s="18"/>
      <c r="KU172" s="18"/>
      <c r="KZ172" s="416"/>
      <c r="LA172" s="413"/>
      <c r="LB172" s="409"/>
      <c r="LC172" s="413"/>
      <c r="LD172" s="413"/>
      <c r="LR172" s="413"/>
      <c r="LS172" s="18"/>
      <c r="LT172" s="18"/>
      <c r="LU172" s="416"/>
      <c r="LW172" s="18"/>
      <c r="MA172" s="419"/>
      <c r="MB172" s="18"/>
      <c r="MC172" s="18"/>
      <c r="MD172" s="18"/>
      <c r="ME172" s="18"/>
      <c r="MJ172" s="421"/>
      <c r="MK172" s="63"/>
      <c r="ML172" s="417"/>
      <c r="MM172" s="79"/>
      <c r="MN172" s="3"/>
      <c r="MP172" s="18"/>
    </row>
    <row r="173" spans="1:356" ht="18">
      <c r="A173" s="41" t="s">
        <v>39</v>
      </c>
      <c r="B173" s="60" t="s">
        <v>1323</v>
      </c>
      <c r="D173" s="41" t="s">
        <v>15</v>
      </c>
      <c r="G173" s="46">
        <v>8932</v>
      </c>
      <c r="H173" s="60" t="s">
        <v>1323</v>
      </c>
      <c r="L173" s="41" t="s">
        <v>15</v>
      </c>
      <c r="M173" s="3"/>
      <c r="N173" s="3"/>
      <c r="O173" s="53">
        <v>25309</v>
      </c>
      <c r="P173" t="s">
        <v>224</v>
      </c>
      <c r="Q173" s="60" t="s">
        <v>1323</v>
      </c>
      <c r="U173" s="41" t="s">
        <v>17</v>
      </c>
      <c r="V173" s="3"/>
      <c r="W173" s="3"/>
      <c r="X173" s="53">
        <v>41707</v>
      </c>
      <c r="Y173" t="s">
        <v>248</v>
      </c>
      <c r="Z173" s="60" t="s">
        <v>1323</v>
      </c>
      <c r="AD173" s="41" t="s">
        <v>17</v>
      </c>
      <c r="AG173" s="46">
        <v>54363</v>
      </c>
      <c r="AH173" t="s">
        <v>382</v>
      </c>
      <c r="AI173" s="60" t="s">
        <v>1323</v>
      </c>
      <c r="AM173" s="41" t="s">
        <v>11</v>
      </c>
      <c r="AN173" s="9"/>
      <c r="AO173" s="1"/>
      <c r="AP173" s="171">
        <v>59632.025000000045</v>
      </c>
      <c r="AQ173" t="s">
        <v>1264</v>
      </c>
      <c r="AR173" s="60" t="s">
        <v>1323</v>
      </c>
      <c r="AV173" s="41" t="s">
        <v>11</v>
      </c>
      <c r="AW173" s="9"/>
      <c r="AX173" s="3"/>
      <c r="AY173" s="171">
        <v>51534.462500000038</v>
      </c>
      <c r="AZ173" s="235" t="s">
        <v>1751</v>
      </c>
      <c r="BA173" s="60" t="s">
        <v>1323</v>
      </c>
      <c r="BB173" s="50"/>
      <c r="BC173"/>
      <c r="BE173" s="39" t="s">
        <v>21</v>
      </c>
      <c r="BF173" s="9"/>
      <c r="BG173" s="317"/>
      <c r="BH173" s="171">
        <v>54865.149999999849</v>
      </c>
      <c r="BI173" s="235" t="s">
        <v>2093</v>
      </c>
      <c r="BJ173" s="60" t="s">
        <v>1323</v>
      </c>
      <c r="BK173" s="50"/>
      <c r="BN173" s="273" t="s">
        <v>31</v>
      </c>
      <c r="BO173" s="18"/>
      <c r="BP173" s="329"/>
      <c r="BQ173" s="171">
        <v>56793.612499999872</v>
      </c>
      <c r="BR173" s="235" t="s">
        <v>2784</v>
      </c>
      <c r="BS173" s="60" t="s">
        <v>1323</v>
      </c>
      <c r="BT173" s="63"/>
      <c r="BU173" s="9"/>
      <c r="BV173" s="247"/>
      <c r="BW173" s="63" t="s">
        <v>736</v>
      </c>
      <c r="BZ173" s="171">
        <v>61461.525000000089</v>
      </c>
      <c r="CA173" s="235" t="s">
        <v>4434</v>
      </c>
      <c r="CB173" s="60" t="s">
        <v>1323</v>
      </c>
      <c r="CF173" s="50"/>
      <c r="CG173" s="18"/>
      <c r="CH173" s="409"/>
      <c r="CI173" s="18"/>
      <c r="CJ173" s="18"/>
      <c r="CK173" s="50"/>
      <c r="CO173" s="327"/>
      <c r="CP173" s="50"/>
      <c r="CQ173" s="409"/>
      <c r="CR173" s="18"/>
      <c r="CS173" s="18"/>
      <c r="CU173" s="50"/>
      <c r="CX173" s="327"/>
      <c r="CY173" s="18"/>
      <c r="CZ173" s="50"/>
      <c r="DA173" s="18"/>
      <c r="DB173" s="18"/>
      <c r="DF173" s="50"/>
      <c r="DG173" s="416"/>
      <c r="DH173" s="18"/>
      <c r="DI173" s="409"/>
      <c r="DJ173" s="50"/>
      <c r="DK173" s="418"/>
      <c r="DL173" s="1"/>
      <c r="DM173" s="410"/>
      <c r="DN173" s="1"/>
      <c r="DO173" s="50"/>
      <c r="DT173" s="50"/>
      <c r="DU173" s="18"/>
      <c r="DV173" s="409"/>
      <c r="DW173" s="18"/>
      <c r="DX173" s="18"/>
      <c r="DY173" s="50"/>
      <c r="DZ173" s="409"/>
      <c r="EA173" s="18"/>
      <c r="EB173" s="18"/>
      <c r="ED173" s="50"/>
      <c r="EG173" s="327"/>
      <c r="EH173" s="18"/>
      <c r="EI173" s="50"/>
      <c r="EJ173" s="18"/>
      <c r="EK173" s="18"/>
      <c r="EN173" s="50"/>
      <c r="EP173" s="327"/>
      <c r="EQ173" s="18"/>
      <c r="ER173" s="409"/>
      <c r="ES173" s="50"/>
      <c r="ET173" s="18"/>
      <c r="EX173" s="50"/>
      <c r="EY173" s="416"/>
      <c r="EZ173" s="18"/>
      <c r="FA173" s="409"/>
      <c r="FB173" s="18"/>
      <c r="FC173" s="50"/>
      <c r="FH173" s="50"/>
      <c r="FI173" s="18"/>
      <c r="FJ173" s="409"/>
      <c r="FK173" s="18"/>
      <c r="FL173" s="18"/>
      <c r="FM173" s="50"/>
      <c r="FN173" s="409"/>
      <c r="FO173" s="18"/>
      <c r="FP173" s="18"/>
      <c r="FU173" s="327"/>
      <c r="FV173" s="18"/>
      <c r="FW173" s="218"/>
      <c r="FX173" s="63"/>
      <c r="FY173" s="67"/>
      <c r="FZ173" s="67"/>
      <c r="GA173" s="134"/>
      <c r="GB173" s="63"/>
      <c r="GC173" s="317"/>
      <c r="GD173" s="63"/>
      <c r="GH173" s="50"/>
      <c r="GI173" s="317"/>
      <c r="GJ173" s="63"/>
      <c r="GP173" s="18"/>
      <c r="GQ173" s="18"/>
      <c r="GV173" s="327"/>
      <c r="GW173" s="18"/>
      <c r="GY173" s="18"/>
      <c r="GZ173" s="18"/>
      <c r="HE173" s="18"/>
      <c r="HF173" s="411"/>
      <c r="HH173" s="18"/>
      <c r="HI173" s="18"/>
      <c r="HJ173" s="18"/>
      <c r="HW173" s="327"/>
      <c r="HX173" s="18"/>
      <c r="HZ173" s="18"/>
      <c r="IA173" s="18"/>
      <c r="IF173" s="327"/>
      <c r="IG173" s="18"/>
      <c r="II173" s="18"/>
      <c r="IJ173" s="18"/>
      <c r="IO173" s="416"/>
      <c r="IP173" s="18"/>
      <c r="IQ173" s="420"/>
      <c r="IR173" s="18"/>
      <c r="IS173" s="18"/>
      <c r="IX173" s="412"/>
      <c r="IY173" s="413"/>
      <c r="JG173" s="412"/>
      <c r="JH173" s="413"/>
      <c r="JI173" s="414"/>
      <c r="JJ173" s="413"/>
      <c r="JK173" s="413"/>
      <c r="JP173" s="327"/>
      <c r="JQ173" s="18"/>
      <c r="JS173" s="18"/>
      <c r="JT173" s="18"/>
      <c r="JY173" s="327"/>
      <c r="JZ173" s="18"/>
      <c r="KH173" s="327"/>
      <c r="KI173" s="18"/>
      <c r="KQ173" s="327"/>
      <c r="KR173" s="18"/>
      <c r="KS173" s="414"/>
      <c r="KT173" s="18"/>
      <c r="KU173" s="18"/>
      <c r="KZ173" s="412"/>
      <c r="LA173" s="413"/>
      <c r="LB173" s="409"/>
      <c r="LC173" s="413"/>
      <c r="LD173" s="413"/>
      <c r="LR173" s="413"/>
      <c r="LS173" s="18"/>
      <c r="LT173" s="18"/>
      <c r="LU173" s="416"/>
      <c r="LW173" s="18"/>
      <c r="MA173" s="327"/>
      <c r="MB173" s="18"/>
      <c r="MC173" s="18"/>
      <c r="MD173" s="18"/>
      <c r="ME173" s="18"/>
      <c r="MJ173" s="60"/>
      <c r="MK173" s="3"/>
      <c r="ML173" s="424"/>
      <c r="MM173" s="79"/>
      <c r="MN173" s="40"/>
      <c r="MP173" s="18"/>
    </row>
    <row r="174" spans="1:356" ht="18">
      <c r="A174" s="49">
        <v>2014</v>
      </c>
      <c r="B174" s="60"/>
      <c r="D174" s="48" t="s">
        <v>219</v>
      </c>
      <c r="G174" s="46"/>
      <c r="H174" s="60"/>
      <c r="L174" s="49" t="s">
        <v>1352</v>
      </c>
      <c r="M174" s="3"/>
      <c r="N174" s="3"/>
      <c r="O174" s="53"/>
      <c r="Q174" s="60"/>
      <c r="U174" s="49" t="s">
        <v>216</v>
      </c>
      <c r="X174" s="53"/>
      <c r="Z174" s="60"/>
      <c r="AD174" s="49" t="s">
        <v>217</v>
      </c>
      <c r="AG174" s="46"/>
      <c r="AI174" s="60"/>
      <c r="AM174" s="49" t="s">
        <v>761</v>
      </c>
      <c r="AN174" s="9"/>
      <c r="AO174" s="1"/>
      <c r="AR174" s="60"/>
      <c r="AU174" s="89"/>
      <c r="AV174" s="49" t="s">
        <v>1636</v>
      </c>
      <c r="AW174" s="89"/>
      <c r="AX174" s="89"/>
      <c r="AY174" s="89"/>
      <c r="AZ174" s="89"/>
      <c r="BA174" s="60"/>
      <c r="BB174" s="50"/>
      <c r="BC174"/>
      <c r="BD174" s="89"/>
      <c r="BE174" s="49" t="s">
        <v>2088</v>
      </c>
      <c r="BI174" s="18"/>
      <c r="BJ174" s="89"/>
      <c r="BK174" s="50"/>
      <c r="BM174" s="89"/>
      <c r="BN174" s="49" t="s">
        <v>2782</v>
      </c>
      <c r="BO174" s="18"/>
      <c r="BP174" s="329"/>
      <c r="BQ174" s="173"/>
      <c r="BR174" s="18"/>
      <c r="BT174" s="63"/>
      <c r="BU174" s="9"/>
      <c r="BV174" s="247"/>
      <c r="BW174" s="49" t="s">
        <v>4198</v>
      </c>
      <c r="BZ174" s="88"/>
      <c r="CD174" s="89"/>
      <c r="CE174" s="89"/>
      <c r="CF174" s="50"/>
      <c r="CG174" s="18"/>
      <c r="CH174" s="409"/>
      <c r="CI174" s="18"/>
      <c r="CJ174" s="18"/>
      <c r="CK174" s="50"/>
      <c r="CM174" s="89"/>
      <c r="CN174" s="89"/>
      <c r="CO174" s="327"/>
      <c r="CP174" s="50"/>
      <c r="CQ174" s="409"/>
      <c r="CR174" s="18"/>
      <c r="CS174" s="18"/>
      <c r="CU174" s="50"/>
      <c r="CW174" s="89"/>
      <c r="CX174" s="327"/>
      <c r="CY174" s="18"/>
      <c r="CZ174" s="50"/>
      <c r="DA174" s="18"/>
      <c r="DB174" s="18"/>
      <c r="DD174" s="89"/>
      <c r="DE174" s="89"/>
      <c r="DF174" s="50"/>
      <c r="DG174" s="416"/>
      <c r="DH174" s="18"/>
      <c r="DI174" s="409"/>
      <c r="DJ174" s="50"/>
      <c r="DK174" s="418"/>
      <c r="DL174" s="1"/>
      <c r="DM174" s="410"/>
      <c r="DN174" s="1"/>
      <c r="DO174" s="50"/>
      <c r="DQ174" s="89"/>
      <c r="DR174" s="89"/>
      <c r="DS174" s="89"/>
      <c r="DT174" s="50"/>
      <c r="DU174" s="18"/>
      <c r="DV174" s="409"/>
      <c r="DW174" s="18"/>
      <c r="DX174" s="18"/>
      <c r="DY174" s="50"/>
      <c r="DZ174" s="409"/>
      <c r="EA174" s="18"/>
      <c r="EB174" s="18"/>
      <c r="ED174" s="50"/>
      <c r="EF174" s="89"/>
      <c r="EG174" s="327"/>
      <c r="EH174" s="18"/>
      <c r="EI174" s="50"/>
      <c r="EJ174" s="18"/>
      <c r="EK174" s="18"/>
      <c r="EM174" s="89"/>
      <c r="EN174" s="50"/>
      <c r="EP174" s="327"/>
      <c r="EQ174" s="18"/>
      <c r="ER174" s="409"/>
      <c r="ES174" s="50"/>
      <c r="ET174" s="18"/>
      <c r="EV174" s="89"/>
      <c r="EW174" s="89"/>
      <c r="EX174" s="50"/>
      <c r="EY174" s="416"/>
      <c r="EZ174" s="18"/>
      <c r="FA174" s="409"/>
      <c r="FB174" s="18"/>
      <c r="FC174" s="50"/>
      <c r="FE174" s="89"/>
      <c r="FF174" s="89"/>
      <c r="FG174" s="89"/>
      <c r="FH174" s="50"/>
      <c r="FI174" s="18"/>
      <c r="FJ174" s="409"/>
      <c r="FK174" s="18"/>
      <c r="FL174" s="18"/>
      <c r="FM174" s="50"/>
      <c r="FN174" s="409"/>
      <c r="FO174" s="18"/>
      <c r="FP174" s="18"/>
      <c r="FR174" s="89"/>
      <c r="FS174" s="89"/>
      <c r="FT174" s="89"/>
      <c r="FU174" s="327"/>
      <c r="FV174" s="18"/>
      <c r="FW174" s="218"/>
      <c r="FX174" s="63"/>
      <c r="FY174" s="67"/>
      <c r="FZ174" s="67"/>
      <c r="GA174" s="134"/>
      <c r="GB174" s="63"/>
      <c r="GC174" s="317"/>
      <c r="GD174" s="63"/>
      <c r="GH174" s="50"/>
      <c r="GI174" s="317"/>
      <c r="GJ174" s="63"/>
      <c r="GP174" s="18"/>
      <c r="GQ174" s="18"/>
      <c r="GR174" s="89"/>
      <c r="GS174" s="89"/>
      <c r="GT174" s="89"/>
      <c r="GU174" s="89"/>
      <c r="GV174" s="327"/>
      <c r="GW174" s="18"/>
      <c r="GY174" s="18"/>
      <c r="GZ174" s="18"/>
      <c r="HA174" s="89"/>
      <c r="HB174" s="89"/>
      <c r="HC174" s="89"/>
      <c r="HD174" s="89"/>
      <c r="HE174" s="18"/>
      <c r="HF174" s="411"/>
      <c r="HH174" s="18"/>
      <c r="HI174" s="18"/>
      <c r="HJ174" s="18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/>
      <c r="HV174" s="89"/>
      <c r="HW174" s="327"/>
      <c r="HX174" s="18"/>
      <c r="HZ174" s="18"/>
      <c r="IA174" s="18"/>
      <c r="IB174" s="89"/>
      <c r="IC174" s="89"/>
      <c r="ID174" s="89"/>
      <c r="IE174" s="89"/>
      <c r="IF174" s="327"/>
      <c r="IG174" s="18"/>
      <c r="II174" s="18"/>
      <c r="IJ174" s="18"/>
      <c r="IK174" s="89"/>
      <c r="IL174" s="89"/>
      <c r="IM174" s="89"/>
      <c r="IN174" s="89"/>
      <c r="IO174" s="327"/>
      <c r="IP174" s="18"/>
      <c r="IQ174" s="409"/>
      <c r="IR174" s="18"/>
      <c r="IS174" s="18"/>
      <c r="IT174" s="89"/>
      <c r="IU174" s="89"/>
      <c r="IV174" s="89"/>
      <c r="IW174" s="89"/>
      <c r="IX174" s="412"/>
      <c r="IY174" s="413"/>
      <c r="JA174" s="89"/>
      <c r="JB174" s="89"/>
      <c r="JC174" s="89"/>
      <c r="JD174" s="89"/>
      <c r="JE174" s="89"/>
      <c r="JF174" s="89"/>
      <c r="JG174" s="412"/>
      <c r="JH174" s="413"/>
      <c r="JI174" s="414"/>
      <c r="JJ174" s="413"/>
      <c r="JK174" s="413"/>
      <c r="JM174" s="89"/>
      <c r="JN174" s="89"/>
      <c r="JO174" s="89"/>
      <c r="JP174" s="327"/>
      <c r="JQ174" s="18"/>
      <c r="JS174" s="18"/>
      <c r="JT174" s="18"/>
      <c r="JU174" s="89"/>
      <c r="JV174" s="89"/>
      <c r="JW174" s="89"/>
      <c r="JX174" s="89"/>
      <c r="JY174" s="327"/>
      <c r="JZ174" s="18"/>
      <c r="KB174" s="89"/>
      <c r="KC174" s="89"/>
      <c r="KD174" s="89"/>
      <c r="KE174" s="89"/>
      <c r="KF174" s="89"/>
      <c r="KG174" s="89"/>
      <c r="KH174" s="327"/>
      <c r="KI174" s="18"/>
      <c r="KK174" s="89"/>
      <c r="KL174" s="89"/>
      <c r="KM174" s="89"/>
      <c r="KN174" s="89"/>
      <c r="KO174" s="89"/>
      <c r="KP174" s="89"/>
      <c r="KQ174" s="327"/>
      <c r="KR174" s="18"/>
      <c r="KS174" s="414"/>
      <c r="KT174" s="18"/>
      <c r="KU174" s="18"/>
      <c r="KV174" s="89"/>
      <c r="KW174" s="89"/>
      <c r="KX174" s="89"/>
      <c r="KY174" s="89"/>
      <c r="KZ174" s="412"/>
      <c r="LA174" s="413"/>
      <c r="LB174" s="409"/>
      <c r="LC174" s="413"/>
      <c r="LD174" s="413"/>
      <c r="LF174" s="89"/>
      <c r="LG174" s="89"/>
      <c r="LH174" s="89"/>
      <c r="LI174" s="89"/>
      <c r="LJ174" s="89"/>
      <c r="LK174" s="89"/>
      <c r="LL174" s="89"/>
      <c r="LM174" s="89"/>
      <c r="LN174" s="89"/>
      <c r="LO174" s="89"/>
      <c r="LP174" s="89"/>
      <c r="LQ174" s="89"/>
      <c r="LR174" s="413"/>
      <c r="LS174" s="18"/>
      <c r="LT174" s="18"/>
      <c r="LU174" s="416"/>
      <c r="LW174" s="18"/>
      <c r="LY174" s="89"/>
      <c r="LZ174" s="89"/>
      <c r="MA174" s="327"/>
      <c r="MB174" s="18"/>
      <c r="MC174" s="18"/>
      <c r="MD174" s="18"/>
      <c r="ME174" s="18"/>
      <c r="MH174" s="89"/>
      <c r="MI174" s="89"/>
      <c r="MJ174" s="60"/>
      <c r="MK174" s="3"/>
      <c r="ML174" s="424"/>
      <c r="MM174" s="79"/>
      <c r="MN174" s="3"/>
      <c r="MO174" s="89"/>
      <c r="MP174" s="18"/>
      <c r="MQ174" s="89"/>
      <c r="MR174" s="89"/>
    </row>
    <row r="175" spans="1:356" ht="18">
      <c r="A175" s="40" t="s">
        <v>180</v>
      </c>
      <c r="B175" s="60" t="s">
        <v>1324</v>
      </c>
      <c r="D175" s="41" t="s">
        <v>178</v>
      </c>
      <c r="G175" s="46">
        <v>8362</v>
      </c>
      <c r="H175" s="60" t="s">
        <v>1324</v>
      </c>
      <c r="L175" s="41" t="s">
        <v>17</v>
      </c>
      <c r="M175" s="3"/>
      <c r="N175" s="3"/>
      <c r="O175" s="53">
        <v>24938</v>
      </c>
      <c r="P175" t="s">
        <v>225</v>
      </c>
      <c r="Q175" s="60" t="s">
        <v>1324</v>
      </c>
      <c r="U175" s="41" t="s">
        <v>39</v>
      </c>
      <c r="V175" s="3"/>
      <c r="W175" s="3"/>
      <c r="X175" s="53">
        <v>39913</v>
      </c>
      <c r="Y175" t="s">
        <v>249</v>
      </c>
      <c r="Z175" s="60" t="s">
        <v>1324</v>
      </c>
      <c r="AD175" s="41" t="s">
        <v>25</v>
      </c>
      <c r="AG175" s="46">
        <v>51525</v>
      </c>
      <c r="AH175" t="s">
        <v>383</v>
      </c>
      <c r="AI175" s="60" t="s">
        <v>1324</v>
      </c>
      <c r="AM175" s="41" t="s">
        <v>17</v>
      </c>
      <c r="AN175" s="4"/>
      <c r="AO175" s="1"/>
      <c r="AP175" s="171">
        <v>58074.64999999998</v>
      </c>
      <c r="AQ175" t="s">
        <v>1265</v>
      </c>
      <c r="AR175" s="60" t="s">
        <v>1324</v>
      </c>
      <c r="AV175" s="41" t="s">
        <v>17</v>
      </c>
      <c r="AW175" s="9"/>
      <c r="AX175" s="3"/>
      <c r="AY175" s="171">
        <v>50945.962499999878</v>
      </c>
      <c r="AZ175" s="235" t="s">
        <v>1752</v>
      </c>
      <c r="BA175" s="60" t="s">
        <v>1324</v>
      </c>
      <c r="BB175" s="50"/>
      <c r="BC175"/>
      <c r="BE175" s="41" t="s">
        <v>11</v>
      </c>
      <c r="BF175" s="9"/>
      <c r="BG175" s="317"/>
      <c r="BH175" s="171">
        <v>54739.450000000084</v>
      </c>
      <c r="BI175" s="235" t="s">
        <v>2094</v>
      </c>
      <c r="BJ175" s="60" t="s">
        <v>1324</v>
      </c>
      <c r="BK175" s="50"/>
      <c r="BN175" s="63" t="s">
        <v>736</v>
      </c>
      <c r="BO175" s="18"/>
      <c r="BP175" s="329"/>
      <c r="BQ175" s="171">
        <v>56758.737500000105</v>
      </c>
      <c r="BR175" s="235" t="s">
        <v>2785</v>
      </c>
      <c r="BS175" s="60" t="s">
        <v>1324</v>
      </c>
      <c r="BT175" s="218"/>
      <c r="BU175" s="9"/>
      <c r="BV175" s="247"/>
      <c r="BW175" s="63" t="s">
        <v>757</v>
      </c>
      <c r="BZ175" s="171">
        <v>61461.525000000089</v>
      </c>
      <c r="CA175" s="235" t="s">
        <v>4435</v>
      </c>
      <c r="CB175" s="60" t="s">
        <v>1324</v>
      </c>
      <c r="CF175" s="50"/>
      <c r="CG175" s="18"/>
      <c r="CH175" s="409"/>
      <c r="CI175" s="18"/>
      <c r="CJ175" s="18"/>
      <c r="CK175" s="50"/>
      <c r="CO175" s="327"/>
      <c r="CP175" s="50"/>
      <c r="CQ175" s="409"/>
      <c r="CR175" s="18"/>
      <c r="CS175" s="18"/>
      <c r="CU175" s="50"/>
      <c r="CX175" s="327"/>
      <c r="CY175" s="18"/>
      <c r="CZ175" s="50"/>
      <c r="DA175" s="18"/>
      <c r="DB175" s="18"/>
      <c r="DF175" s="50"/>
      <c r="DG175" s="416"/>
      <c r="DH175" s="18"/>
      <c r="DI175" s="409"/>
      <c r="DJ175" s="50"/>
      <c r="DK175" s="418"/>
      <c r="DL175" s="1"/>
      <c r="DM175" s="410"/>
      <c r="DN175" s="1"/>
      <c r="DO175" s="50"/>
      <c r="DT175" s="50"/>
      <c r="DU175" s="18"/>
      <c r="DV175" s="409"/>
      <c r="DW175" s="18"/>
      <c r="DX175" s="18"/>
      <c r="DY175" s="50"/>
      <c r="DZ175" s="409"/>
      <c r="EA175" s="18"/>
      <c r="EB175" s="18"/>
      <c r="ED175" s="50"/>
      <c r="EG175" s="327"/>
      <c r="EH175" s="18"/>
      <c r="EI175" s="50"/>
      <c r="EJ175" s="18"/>
      <c r="EK175" s="18"/>
      <c r="EN175" s="50"/>
      <c r="EP175" s="327"/>
      <c r="EQ175" s="18"/>
      <c r="ER175" s="409"/>
      <c r="ES175" s="50"/>
      <c r="ET175" s="18"/>
      <c r="EX175" s="50"/>
      <c r="EY175" s="416"/>
      <c r="EZ175" s="18"/>
      <c r="FA175" s="409"/>
      <c r="FB175" s="18"/>
      <c r="FC175" s="50"/>
      <c r="FH175" s="50"/>
      <c r="FI175" s="18"/>
      <c r="FJ175" s="409"/>
      <c r="FK175" s="18"/>
      <c r="FL175" s="18"/>
      <c r="FM175" s="50"/>
      <c r="FN175" s="409"/>
      <c r="FO175" s="18"/>
      <c r="FP175" s="18"/>
      <c r="FU175" s="327"/>
      <c r="FV175" s="18"/>
      <c r="FW175" s="63"/>
      <c r="FX175" s="63"/>
      <c r="FY175" s="67"/>
      <c r="FZ175" s="67"/>
      <c r="GA175" s="134"/>
      <c r="GB175" s="63"/>
      <c r="GC175" s="317"/>
      <c r="GD175" s="63"/>
      <c r="GH175" s="50"/>
      <c r="GI175" s="317"/>
      <c r="GJ175" s="63"/>
      <c r="GP175" s="18"/>
      <c r="GQ175" s="18"/>
      <c r="GV175" s="327"/>
      <c r="GW175" s="18"/>
      <c r="GY175" s="18"/>
      <c r="GZ175" s="18"/>
      <c r="HE175" s="18"/>
      <c r="HF175" s="411"/>
      <c r="HH175" s="18"/>
      <c r="HI175" s="18"/>
      <c r="HJ175" s="18"/>
      <c r="HW175" s="327"/>
      <c r="HX175" s="18"/>
      <c r="HZ175" s="18"/>
      <c r="IA175" s="18"/>
      <c r="IF175" s="327"/>
      <c r="IG175" s="18"/>
      <c r="II175" s="18"/>
      <c r="IJ175" s="18"/>
      <c r="IO175" s="327"/>
      <c r="IP175" s="18"/>
      <c r="IQ175" s="409"/>
      <c r="IR175" s="18"/>
      <c r="IS175" s="18"/>
      <c r="IX175" s="412"/>
      <c r="IY175" s="413"/>
      <c r="JG175" s="412"/>
      <c r="JH175" s="413"/>
      <c r="JI175" s="414"/>
      <c r="JJ175" s="413"/>
      <c r="JK175" s="413"/>
      <c r="JP175" s="327"/>
      <c r="JQ175" s="18"/>
      <c r="JS175" s="18"/>
      <c r="JT175" s="18"/>
      <c r="JY175" s="327"/>
      <c r="JZ175" s="18"/>
      <c r="KH175" s="327"/>
      <c r="KI175" s="18"/>
      <c r="KQ175" s="419"/>
      <c r="KR175" s="18"/>
      <c r="KS175" s="415"/>
      <c r="KT175" s="18"/>
      <c r="KU175" s="18"/>
      <c r="KZ175" s="412"/>
      <c r="LA175" s="413"/>
      <c r="LB175" s="409"/>
      <c r="LC175" s="413"/>
      <c r="LD175" s="413"/>
      <c r="LR175" s="413"/>
      <c r="LS175" s="18"/>
      <c r="LT175" s="18"/>
      <c r="LU175" s="416"/>
      <c r="LW175" s="18"/>
      <c r="MA175" s="327"/>
      <c r="MB175" s="18"/>
      <c r="MC175" s="18"/>
      <c r="MD175" s="18"/>
      <c r="ME175" s="18"/>
      <c r="MJ175" s="421"/>
      <c r="MK175" s="3"/>
      <c r="ML175" s="417"/>
      <c r="MM175" s="79"/>
      <c r="MN175" s="3"/>
      <c r="MP175" s="18"/>
    </row>
    <row r="176" spans="1:356" ht="18">
      <c r="A176" s="49">
        <v>2014</v>
      </c>
      <c r="B176" s="60"/>
      <c r="D176" s="49">
        <v>2015</v>
      </c>
      <c r="G176" s="46"/>
      <c r="H176" s="60"/>
      <c r="L176" s="49" t="s">
        <v>1353</v>
      </c>
      <c r="O176" s="53"/>
      <c r="Q176" s="60"/>
      <c r="U176" s="49" t="s">
        <v>1354</v>
      </c>
      <c r="V176" s="3"/>
      <c r="W176" s="3"/>
      <c r="X176" s="53"/>
      <c r="Z176" s="60"/>
      <c r="AD176" s="49" t="s">
        <v>217</v>
      </c>
      <c r="AG176" s="46"/>
      <c r="AI176" s="60"/>
      <c r="AM176" s="49" t="s">
        <v>761</v>
      </c>
      <c r="AN176" s="9"/>
      <c r="AO176" s="3"/>
      <c r="AR176" s="60"/>
      <c r="AU176" s="89"/>
      <c r="AV176" s="49" t="s">
        <v>1636</v>
      </c>
      <c r="AW176" s="89"/>
      <c r="AX176" s="89"/>
      <c r="AY176" s="89"/>
      <c r="AZ176" s="89"/>
      <c r="BA176" s="60"/>
      <c r="BB176" s="50"/>
      <c r="BC176"/>
      <c r="BD176" s="89"/>
      <c r="BE176" s="49" t="s">
        <v>2088</v>
      </c>
      <c r="BI176" s="18"/>
      <c r="BJ176" s="89"/>
      <c r="BK176" s="50"/>
      <c r="BM176" s="89"/>
      <c r="BN176" s="49" t="s">
        <v>2782</v>
      </c>
      <c r="BO176" s="18"/>
      <c r="BP176" s="329"/>
      <c r="BQ176" s="173"/>
      <c r="BR176" s="18"/>
      <c r="BT176" s="273"/>
      <c r="BU176" s="9"/>
      <c r="BV176" s="247"/>
      <c r="BW176" s="49" t="s">
        <v>4198</v>
      </c>
      <c r="BZ176" s="88"/>
      <c r="CD176" s="89"/>
      <c r="CE176" s="89"/>
      <c r="CF176" s="50"/>
      <c r="CG176" s="18"/>
      <c r="CH176" s="409"/>
      <c r="CI176" s="18"/>
      <c r="CJ176" s="18"/>
      <c r="CK176" s="50"/>
      <c r="CM176" s="89"/>
      <c r="CN176" s="89"/>
      <c r="CO176" s="416"/>
      <c r="CP176" s="50"/>
      <c r="CQ176" s="409"/>
      <c r="CR176" s="18"/>
      <c r="CS176" s="18"/>
      <c r="CU176" s="50"/>
      <c r="CW176" s="89"/>
      <c r="CX176" s="416"/>
      <c r="CY176" s="18"/>
      <c r="CZ176" s="50"/>
      <c r="DA176" s="18"/>
      <c r="DB176" s="18"/>
      <c r="DD176" s="89"/>
      <c r="DE176" s="89"/>
      <c r="DF176" s="50"/>
      <c r="DG176" s="416"/>
      <c r="DH176" s="18"/>
      <c r="DI176" s="409"/>
      <c r="DJ176" s="50"/>
      <c r="DK176" s="418"/>
      <c r="DL176" s="1"/>
      <c r="DM176" s="410"/>
      <c r="DN176" s="1"/>
      <c r="DO176" s="50"/>
      <c r="DQ176" s="89"/>
      <c r="DR176" s="89"/>
      <c r="DS176" s="89"/>
      <c r="DT176" s="50"/>
      <c r="DU176" s="18"/>
      <c r="DV176" s="409"/>
      <c r="DW176" s="18"/>
      <c r="DX176" s="18"/>
      <c r="DY176" s="50"/>
      <c r="DZ176" s="409"/>
      <c r="EA176" s="18"/>
      <c r="EB176" s="18"/>
      <c r="ED176" s="50"/>
      <c r="EF176" s="89"/>
      <c r="EG176" s="416"/>
      <c r="EH176" s="18"/>
      <c r="EI176" s="50"/>
      <c r="EJ176" s="18"/>
      <c r="EK176" s="18"/>
      <c r="EM176" s="89"/>
      <c r="EN176" s="50"/>
      <c r="EP176" s="416"/>
      <c r="EQ176" s="18"/>
      <c r="ER176" s="409"/>
      <c r="ES176" s="50"/>
      <c r="ET176" s="18"/>
      <c r="EV176" s="89"/>
      <c r="EW176" s="89"/>
      <c r="EX176" s="50"/>
      <c r="EY176" s="416"/>
      <c r="EZ176" s="18"/>
      <c r="FA176" s="409"/>
      <c r="FB176" s="18"/>
      <c r="FC176" s="50"/>
      <c r="FE176" s="89"/>
      <c r="FF176" s="89"/>
      <c r="FG176" s="89"/>
      <c r="FH176" s="50"/>
      <c r="FI176" s="18"/>
      <c r="FJ176" s="409"/>
      <c r="FK176" s="18"/>
      <c r="FL176" s="18"/>
      <c r="FM176" s="50"/>
      <c r="FN176" s="409"/>
      <c r="FO176" s="18"/>
      <c r="FP176" s="18"/>
      <c r="FR176" s="89"/>
      <c r="FS176" s="89"/>
      <c r="FT176" s="89"/>
      <c r="FU176" s="416"/>
      <c r="FV176" s="18"/>
      <c r="FW176" s="273"/>
      <c r="FX176" s="63"/>
      <c r="FY176" s="67"/>
      <c r="FZ176" s="67"/>
      <c r="GA176" s="134"/>
      <c r="GB176" s="63"/>
      <c r="GC176" s="317"/>
      <c r="GD176" s="63"/>
      <c r="GH176" s="50"/>
      <c r="GI176" s="317"/>
      <c r="GJ176" s="63"/>
      <c r="GP176" s="18"/>
      <c r="GQ176" s="18"/>
      <c r="GR176" s="89"/>
      <c r="GS176" s="89"/>
      <c r="GT176" s="89"/>
      <c r="GU176" s="89"/>
      <c r="GV176" s="419"/>
      <c r="GW176" s="18"/>
      <c r="GY176" s="18"/>
      <c r="GZ176" s="18"/>
      <c r="HA176" s="89"/>
      <c r="HB176" s="89"/>
      <c r="HC176" s="89"/>
      <c r="HD176" s="89"/>
      <c r="HE176" s="18"/>
      <c r="HF176" s="411"/>
      <c r="HH176" s="18"/>
      <c r="HI176" s="18"/>
      <c r="HJ176" s="18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416"/>
      <c r="HX176" s="18"/>
      <c r="HZ176" s="18"/>
      <c r="IA176" s="18"/>
      <c r="IB176" s="89"/>
      <c r="IC176" s="89"/>
      <c r="ID176" s="89"/>
      <c r="IE176" s="89"/>
      <c r="IF176" s="419"/>
      <c r="IG176" s="18"/>
      <c r="II176" s="18"/>
      <c r="IJ176" s="18"/>
      <c r="IK176" s="89"/>
      <c r="IL176" s="89"/>
      <c r="IM176" s="89"/>
      <c r="IN176" s="89"/>
      <c r="IO176" s="416"/>
      <c r="IP176" s="18"/>
      <c r="IQ176" s="420"/>
      <c r="IR176" s="18"/>
      <c r="IS176" s="18"/>
      <c r="IT176" s="89"/>
      <c r="IU176" s="89"/>
      <c r="IV176" s="89"/>
      <c r="IW176" s="89"/>
      <c r="IX176" s="416"/>
      <c r="IY176" s="413"/>
      <c r="JA176" s="89"/>
      <c r="JB176" s="89"/>
      <c r="JC176" s="89"/>
      <c r="JD176" s="89"/>
      <c r="JE176" s="89"/>
      <c r="JF176" s="89"/>
      <c r="JG176" s="416"/>
      <c r="JH176" s="413"/>
      <c r="JI176" s="414"/>
      <c r="JJ176" s="413"/>
      <c r="JK176" s="413"/>
      <c r="JM176" s="89"/>
      <c r="JN176" s="89"/>
      <c r="JO176" s="89"/>
      <c r="JP176" s="419"/>
      <c r="JQ176" s="18"/>
      <c r="JS176" s="18"/>
      <c r="JT176" s="18"/>
      <c r="JU176" s="89"/>
      <c r="JV176" s="89"/>
      <c r="JW176" s="89"/>
      <c r="JX176" s="89"/>
      <c r="JY176" s="419"/>
      <c r="JZ176" s="18"/>
      <c r="KB176" s="89"/>
      <c r="KC176" s="89"/>
      <c r="KD176" s="89"/>
      <c r="KE176" s="89"/>
      <c r="KF176" s="89"/>
      <c r="KG176" s="89"/>
      <c r="KH176" s="419"/>
      <c r="KI176" s="18"/>
      <c r="KK176" s="89"/>
      <c r="KL176" s="89"/>
      <c r="KM176" s="89"/>
      <c r="KN176" s="89"/>
      <c r="KO176" s="89"/>
      <c r="KP176" s="89"/>
      <c r="KQ176" s="18"/>
      <c r="KR176" s="18"/>
      <c r="KS176" s="414"/>
      <c r="KT176" s="18"/>
      <c r="KU176" s="18"/>
      <c r="KV176" s="89"/>
      <c r="KW176" s="89"/>
      <c r="KX176" s="89"/>
      <c r="KY176" s="89"/>
      <c r="KZ176" s="416"/>
      <c r="LA176" s="413"/>
      <c r="LB176" s="409"/>
      <c r="LC176" s="413"/>
      <c r="LD176" s="413"/>
      <c r="LF176" s="89"/>
      <c r="LG176" s="89"/>
      <c r="LH176" s="89"/>
      <c r="LI176" s="89"/>
      <c r="LJ176" s="89"/>
      <c r="LK176" s="89"/>
      <c r="LL176" s="89"/>
      <c r="LM176" s="89"/>
      <c r="LN176" s="89"/>
      <c r="LO176" s="89"/>
      <c r="LP176" s="89"/>
      <c r="LQ176" s="89"/>
      <c r="LR176" s="413"/>
      <c r="LS176" s="18"/>
      <c r="LT176" s="18"/>
      <c r="LU176" s="416"/>
      <c r="LW176" s="18"/>
      <c r="LY176" s="89"/>
      <c r="LZ176" s="89"/>
      <c r="MA176" s="419"/>
      <c r="MB176" s="18"/>
      <c r="MC176" s="18"/>
      <c r="MD176" s="18"/>
      <c r="ME176" s="18"/>
      <c r="MH176" s="89"/>
      <c r="MI176" s="89"/>
      <c r="MJ176" s="3"/>
      <c r="MK176" s="3"/>
      <c r="ML176" s="424"/>
      <c r="MM176" s="79"/>
      <c r="MN176" s="40"/>
      <c r="MO176" s="89"/>
      <c r="MP176" s="18"/>
      <c r="MQ176" s="89"/>
      <c r="MR176" s="89"/>
    </row>
    <row r="177" spans="1:356" ht="18">
      <c r="A177" s="41" t="s">
        <v>9</v>
      </c>
      <c r="B177" s="60" t="s">
        <v>1325</v>
      </c>
      <c r="D177" s="41" t="s">
        <v>39</v>
      </c>
      <c r="G177" s="46">
        <v>8089</v>
      </c>
      <c r="H177" s="60" t="s">
        <v>1325</v>
      </c>
      <c r="L177" s="41" t="s">
        <v>25</v>
      </c>
      <c r="O177" s="53">
        <v>24503</v>
      </c>
      <c r="P177" t="s">
        <v>226</v>
      </c>
      <c r="Q177" s="60" t="s">
        <v>1325</v>
      </c>
      <c r="U177" s="41" t="s">
        <v>25</v>
      </c>
      <c r="X177" s="53">
        <v>39349</v>
      </c>
      <c r="Y177" t="s">
        <v>250</v>
      </c>
      <c r="Z177" s="60" t="s">
        <v>1325</v>
      </c>
      <c r="AD177" s="41" t="s">
        <v>11</v>
      </c>
      <c r="AG177" s="46">
        <v>50806</v>
      </c>
      <c r="AH177" t="s">
        <v>384</v>
      </c>
      <c r="AI177" s="60" t="s">
        <v>1325</v>
      </c>
      <c r="AM177" s="41" t="s">
        <v>25</v>
      </c>
      <c r="AN177" s="9"/>
      <c r="AO177" s="3"/>
      <c r="AP177" s="171">
        <v>54296.30000000001</v>
      </c>
      <c r="AQ177" t="s">
        <v>1266</v>
      </c>
      <c r="AR177" s="60" t="s">
        <v>1325</v>
      </c>
      <c r="AV177" s="40" t="s">
        <v>141</v>
      </c>
      <c r="AW177" s="9"/>
      <c r="AX177" s="3"/>
      <c r="AY177" s="171">
        <v>49663.662499999897</v>
      </c>
      <c r="AZ177" s="235" t="s">
        <v>1753</v>
      </c>
      <c r="BA177" s="60" t="s">
        <v>1325</v>
      </c>
      <c r="BB177" s="50"/>
      <c r="BC177"/>
      <c r="BE177" s="41" t="s">
        <v>17</v>
      </c>
      <c r="BF177" s="9"/>
      <c r="BG177" s="317"/>
      <c r="BH177" s="171">
        <v>53022.550000000287</v>
      </c>
      <c r="BI177" s="235" t="s">
        <v>2095</v>
      </c>
      <c r="BJ177" s="60" t="s">
        <v>1325</v>
      </c>
      <c r="BK177" s="50"/>
      <c r="BN177" s="63" t="s">
        <v>757</v>
      </c>
      <c r="BO177" s="18"/>
      <c r="BP177" s="329"/>
      <c r="BQ177" s="171">
        <v>56538.812499999862</v>
      </c>
      <c r="BR177" s="235" t="s">
        <v>2786</v>
      </c>
      <c r="BS177" s="60" t="s">
        <v>1325</v>
      </c>
      <c r="BT177" s="63"/>
      <c r="BU177" s="9"/>
      <c r="BV177" s="247"/>
      <c r="BW177" s="63" t="s">
        <v>154</v>
      </c>
      <c r="BZ177" s="171">
        <v>61379.249999999884</v>
      </c>
      <c r="CA177" s="235" t="s">
        <v>4436</v>
      </c>
      <c r="CB177" s="60" t="s">
        <v>1325</v>
      </c>
      <c r="CF177" s="50"/>
      <c r="CG177" s="18"/>
      <c r="CH177" s="409"/>
      <c r="CI177" s="18"/>
      <c r="CJ177" s="18"/>
      <c r="CK177" s="50"/>
      <c r="CO177" s="18"/>
      <c r="CP177" s="50"/>
      <c r="CQ177" s="409"/>
      <c r="CR177" s="18"/>
      <c r="CS177" s="18"/>
      <c r="CU177" s="50"/>
      <c r="CX177" s="18"/>
      <c r="CY177" s="18"/>
      <c r="CZ177" s="50"/>
      <c r="DA177" s="18"/>
      <c r="DB177" s="18"/>
      <c r="DF177" s="50"/>
      <c r="DG177" s="416"/>
      <c r="DH177" s="18"/>
      <c r="DI177" s="409"/>
      <c r="DJ177" s="50"/>
      <c r="DK177" s="418"/>
      <c r="DL177" s="1"/>
      <c r="DM177" s="410"/>
      <c r="DN177" s="1"/>
      <c r="DO177" s="50"/>
      <c r="DT177" s="50"/>
      <c r="DU177" s="18"/>
      <c r="DV177" s="409"/>
      <c r="DW177" s="18"/>
      <c r="DX177" s="18"/>
      <c r="DY177" s="50"/>
      <c r="DZ177" s="409"/>
      <c r="EA177" s="18"/>
      <c r="EB177" s="18"/>
      <c r="ED177" s="50"/>
      <c r="EG177" s="18"/>
      <c r="EH177" s="18"/>
      <c r="EI177" s="50"/>
      <c r="EJ177" s="18"/>
      <c r="EK177" s="18"/>
      <c r="EN177" s="50"/>
      <c r="EP177" s="18"/>
      <c r="EQ177" s="18"/>
      <c r="ER177" s="409"/>
      <c r="ES177" s="50"/>
      <c r="ET177" s="18"/>
      <c r="EX177" s="50"/>
      <c r="EY177" s="416"/>
      <c r="EZ177" s="18"/>
      <c r="FA177" s="409"/>
      <c r="FB177" s="18"/>
      <c r="FC177" s="50"/>
      <c r="FH177" s="50"/>
      <c r="FI177" s="18"/>
      <c r="FJ177" s="409"/>
      <c r="FK177" s="18"/>
      <c r="FL177" s="18"/>
      <c r="FM177" s="50"/>
      <c r="FN177" s="409"/>
      <c r="FO177" s="18"/>
      <c r="FP177" s="18"/>
      <c r="FU177" s="18"/>
      <c r="FV177" s="18"/>
      <c r="FW177" s="273"/>
      <c r="FX177" s="63"/>
      <c r="FY177" s="67"/>
      <c r="FZ177" s="67"/>
      <c r="GA177" s="134"/>
      <c r="GB177" s="63"/>
      <c r="GC177" s="317"/>
      <c r="GD177" s="63"/>
      <c r="GH177" s="50"/>
      <c r="GI177" s="317"/>
      <c r="GJ177" s="63"/>
      <c r="GP177" s="18"/>
      <c r="GQ177" s="18"/>
      <c r="GV177" s="18"/>
      <c r="GW177" s="18"/>
      <c r="GY177" s="18"/>
      <c r="GZ177" s="18"/>
      <c r="HE177" s="18"/>
      <c r="HF177" s="411"/>
      <c r="HH177" s="18"/>
      <c r="HI177" s="18"/>
      <c r="HJ177" s="18"/>
      <c r="HW177" s="18"/>
      <c r="HX177" s="18"/>
      <c r="HZ177" s="18"/>
      <c r="IA177" s="18"/>
      <c r="IF177" s="18"/>
      <c r="IG177" s="18"/>
      <c r="II177" s="18"/>
      <c r="IJ177" s="18"/>
      <c r="IO177" s="18"/>
      <c r="IP177" s="18"/>
      <c r="IQ177" s="409"/>
      <c r="IR177" s="18"/>
      <c r="IS177" s="18"/>
      <c r="IX177" s="413"/>
      <c r="IY177" s="413"/>
      <c r="JG177" s="413"/>
      <c r="JH177" s="413"/>
      <c r="JI177" s="414"/>
      <c r="JJ177" s="413"/>
      <c r="JK177" s="413"/>
      <c r="JP177" s="18"/>
      <c r="JQ177" s="18"/>
      <c r="JS177" s="18"/>
      <c r="JT177" s="18"/>
      <c r="JY177" s="18"/>
      <c r="JZ177" s="18"/>
      <c r="KH177" s="18"/>
      <c r="KI177" s="18"/>
      <c r="KQ177" s="18"/>
      <c r="KR177" s="18"/>
      <c r="KS177" s="414"/>
      <c r="KT177" s="18"/>
      <c r="KU177" s="18"/>
      <c r="KZ177" s="413"/>
      <c r="LA177" s="413"/>
      <c r="LB177" s="409"/>
      <c r="LC177" s="413"/>
      <c r="LD177" s="413"/>
      <c r="LR177" s="413"/>
      <c r="LS177" s="18"/>
      <c r="LT177" s="18"/>
      <c r="LU177" s="416"/>
      <c r="LW177" s="18"/>
      <c r="MA177" s="18"/>
      <c r="MB177" s="18"/>
      <c r="MC177" s="18"/>
      <c r="MD177" s="18"/>
      <c r="ME177" s="18"/>
      <c r="MJ177" s="3"/>
      <c r="MK177" s="63"/>
      <c r="ML177" s="424"/>
      <c r="MM177" s="79"/>
      <c r="MN177" s="3"/>
      <c r="MP177" s="18"/>
    </row>
    <row r="178" spans="1:356" ht="18">
      <c r="A178" s="49">
        <v>2014</v>
      </c>
      <c r="B178"/>
      <c r="D178" s="48" t="s">
        <v>219</v>
      </c>
      <c r="G178" s="46"/>
      <c r="L178" s="49" t="s">
        <v>1353</v>
      </c>
      <c r="O178" s="53"/>
      <c r="U178" s="49" t="s">
        <v>216</v>
      </c>
      <c r="X178" s="18"/>
      <c r="AD178" s="49" t="s">
        <v>215</v>
      </c>
      <c r="AG178" s="46"/>
      <c r="AM178" s="49" t="s">
        <v>761</v>
      </c>
      <c r="AN178" s="9"/>
      <c r="AO178" s="1"/>
      <c r="AV178" s="48" t="s">
        <v>1826</v>
      </c>
      <c r="AX178" s="18"/>
      <c r="AY178" s="89"/>
      <c r="AZ178" s="18"/>
      <c r="BA178"/>
      <c r="BB178" s="50"/>
      <c r="BC178"/>
      <c r="BE178" s="49" t="s">
        <v>2088</v>
      </c>
      <c r="BI178" s="18"/>
      <c r="BK178" s="50"/>
      <c r="BN178" s="49" t="s">
        <v>2782</v>
      </c>
      <c r="BO178" s="18"/>
      <c r="BP178" s="329"/>
      <c r="BQ178" s="173"/>
      <c r="BR178" s="18"/>
      <c r="BT178" s="273"/>
      <c r="BU178" s="9"/>
      <c r="BV178" s="247"/>
      <c r="BW178" s="49" t="s">
        <v>4198</v>
      </c>
      <c r="BZ178" s="88"/>
      <c r="CF178" s="50"/>
      <c r="CG178" s="18"/>
      <c r="CH178" s="409"/>
      <c r="CI178" s="18"/>
      <c r="CJ178" s="18"/>
      <c r="CK178" s="50"/>
      <c r="CO178" s="327"/>
      <c r="CP178" s="50"/>
      <c r="CQ178" s="409"/>
      <c r="CR178" s="18"/>
      <c r="CS178" s="18"/>
      <c r="CU178" s="50"/>
      <c r="CX178" s="327"/>
      <c r="CY178" s="18"/>
      <c r="CZ178" s="50"/>
      <c r="DA178" s="18"/>
      <c r="DB178" s="18"/>
      <c r="DF178" s="50"/>
      <c r="DG178" s="416"/>
      <c r="DH178" s="18"/>
      <c r="DI178" s="409"/>
      <c r="DJ178" s="50"/>
      <c r="DK178" s="418"/>
      <c r="DL178" s="1"/>
      <c r="DM178" s="410"/>
      <c r="DN178" s="1"/>
      <c r="DO178" s="50"/>
      <c r="DT178" s="50"/>
      <c r="DU178" s="18"/>
      <c r="DV178" s="409"/>
      <c r="DW178" s="18"/>
      <c r="DX178" s="18"/>
      <c r="DY178" s="50"/>
      <c r="DZ178" s="409"/>
      <c r="EA178" s="18"/>
      <c r="EB178" s="18"/>
      <c r="ED178" s="50"/>
      <c r="EG178" s="327"/>
      <c r="EH178" s="18"/>
      <c r="EI178" s="50"/>
      <c r="EJ178" s="18"/>
      <c r="EK178" s="18"/>
      <c r="EN178" s="50"/>
      <c r="EP178" s="327"/>
      <c r="EQ178" s="18"/>
      <c r="ER178" s="409"/>
      <c r="ES178" s="50"/>
      <c r="ET178" s="18"/>
      <c r="EX178" s="50"/>
      <c r="EY178" s="416"/>
      <c r="EZ178" s="18"/>
      <c r="FA178" s="409"/>
      <c r="FB178" s="18"/>
      <c r="FC178" s="50"/>
      <c r="FH178" s="50"/>
      <c r="FI178" s="18"/>
      <c r="FJ178" s="409"/>
      <c r="FK178" s="18"/>
      <c r="FL178" s="18"/>
      <c r="FM178" s="50"/>
      <c r="FN178" s="409"/>
      <c r="FO178" s="18"/>
      <c r="FP178" s="18"/>
      <c r="FU178" s="327"/>
      <c r="FV178" s="18"/>
      <c r="FW178" s="63"/>
      <c r="FX178" s="63"/>
      <c r="FY178" s="67"/>
      <c r="FZ178" s="67"/>
      <c r="GA178" s="134"/>
      <c r="GB178" s="63"/>
      <c r="GC178" s="317"/>
      <c r="GD178" s="63"/>
      <c r="GH178" s="50"/>
      <c r="GI178" s="317"/>
      <c r="GJ178" s="63"/>
      <c r="GP178" s="18"/>
      <c r="GQ178" s="18"/>
      <c r="GV178" s="327"/>
      <c r="GW178" s="18"/>
      <c r="GY178" s="18"/>
      <c r="GZ178" s="18"/>
      <c r="HE178" s="18"/>
      <c r="HF178" s="411"/>
      <c r="HH178" s="18"/>
      <c r="HI178" s="18"/>
      <c r="HJ178" s="18"/>
      <c r="HW178" s="327"/>
      <c r="HX178" s="18"/>
      <c r="HZ178" s="18"/>
      <c r="IA178" s="18"/>
      <c r="IF178" s="327"/>
      <c r="IG178" s="18"/>
      <c r="II178" s="18"/>
      <c r="IJ178" s="18"/>
      <c r="IO178" s="18"/>
      <c r="IP178" s="18"/>
      <c r="IQ178" s="409"/>
      <c r="IR178" s="18"/>
      <c r="IS178" s="18"/>
      <c r="IX178" s="412"/>
      <c r="IY178" s="413"/>
      <c r="JG178" s="412"/>
      <c r="JH178" s="413"/>
      <c r="JI178" s="414"/>
      <c r="JJ178" s="413"/>
      <c r="JK178" s="413"/>
      <c r="JP178" s="327"/>
      <c r="JQ178" s="18"/>
      <c r="JS178" s="18"/>
      <c r="JT178" s="18"/>
      <c r="JY178" s="327"/>
      <c r="JZ178" s="18"/>
      <c r="KH178" s="327"/>
      <c r="KI178" s="18"/>
      <c r="KQ178" s="327"/>
      <c r="KR178" s="18"/>
      <c r="KS178" s="415"/>
      <c r="KT178" s="18"/>
      <c r="KU178" s="18"/>
      <c r="KZ178" s="412"/>
      <c r="LA178" s="413"/>
      <c r="LB178" s="409"/>
      <c r="LC178" s="413"/>
      <c r="LD178" s="413"/>
      <c r="LR178" s="413"/>
      <c r="LS178" s="18"/>
      <c r="LT178" s="18"/>
      <c r="LU178" s="416"/>
      <c r="LW178" s="18"/>
      <c r="MA178" s="327"/>
      <c r="MB178" s="18"/>
      <c r="MC178" s="18"/>
      <c r="MD178" s="18"/>
      <c r="ME178" s="18"/>
      <c r="MJ178" s="60"/>
      <c r="MK178" s="3"/>
      <c r="ML178" s="417"/>
      <c r="MM178" s="79"/>
      <c r="MN178" s="40"/>
      <c r="MP178" s="18"/>
    </row>
    <row r="179" spans="1:356" ht="18">
      <c r="A179" s="41" t="s">
        <v>31</v>
      </c>
      <c r="B179" s="60" t="s">
        <v>1326</v>
      </c>
      <c r="D179" s="41" t="s">
        <v>35</v>
      </c>
      <c r="G179" s="46">
        <v>7492</v>
      </c>
      <c r="H179" s="60" t="s">
        <v>1326</v>
      </c>
      <c r="L179" s="41" t="s">
        <v>39</v>
      </c>
      <c r="M179" s="3"/>
      <c r="N179" s="3"/>
      <c r="O179" s="53">
        <v>24418</v>
      </c>
      <c r="P179" t="s">
        <v>227</v>
      </c>
      <c r="Q179" s="60" t="s">
        <v>1326</v>
      </c>
      <c r="U179" s="41" t="s">
        <v>11</v>
      </c>
      <c r="X179" s="53">
        <v>39251</v>
      </c>
      <c r="Y179" t="s">
        <v>251</v>
      </c>
      <c r="Z179" s="60" t="s">
        <v>1326</v>
      </c>
      <c r="AD179" s="41" t="s">
        <v>9</v>
      </c>
      <c r="AF179" s="3"/>
      <c r="AG179" s="46">
        <v>50794</v>
      </c>
      <c r="AH179" t="s">
        <v>385</v>
      </c>
      <c r="AI179" s="60" t="s">
        <v>1326</v>
      </c>
      <c r="AM179" s="41" t="s">
        <v>9</v>
      </c>
      <c r="AN179" s="9"/>
      <c r="AO179" s="3"/>
      <c r="AP179" s="171">
        <v>54075.012500000004</v>
      </c>
      <c r="AQ179" t="s">
        <v>1267</v>
      </c>
      <c r="AR179" s="60" t="s">
        <v>1326</v>
      </c>
      <c r="AV179" s="39" t="s">
        <v>143</v>
      </c>
      <c r="AW179" s="9"/>
      <c r="AX179" s="3"/>
      <c r="AY179" s="171">
        <v>48911.887500000041</v>
      </c>
      <c r="AZ179" s="235" t="s">
        <v>1754</v>
      </c>
      <c r="BA179" s="60" t="s">
        <v>1326</v>
      </c>
      <c r="BB179" s="50"/>
      <c r="BC179"/>
      <c r="BE179" s="40" t="s">
        <v>141</v>
      </c>
      <c r="BF179" s="9"/>
      <c r="BG179" s="317"/>
      <c r="BH179" s="171">
        <v>52995.749999999724</v>
      </c>
      <c r="BI179" s="235" t="s">
        <v>2096</v>
      </c>
      <c r="BJ179" s="60" t="s">
        <v>1326</v>
      </c>
      <c r="BK179" s="50"/>
      <c r="BN179" s="273" t="s">
        <v>33</v>
      </c>
      <c r="BO179" s="18"/>
      <c r="BP179" s="329"/>
      <c r="BQ179" s="171">
        <v>56023.450000000055</v>
      </c>
      <c r="BR179" s="235" t="s">
        <v>2787</v>
      </c>
      <c r="BS179" s="60" t="s">
        <v>1326</v>
      </c>
      <c r="BT179" s="273"/>
      <c r="BU179" s="9"/>
      <c r="BV179" s="247"/>
      <c r="BW179" s="63" t="s">
        <v>155</v>
      </c>
      <c r="BZ179" s="171">
        <v>61134.524999999747</v>
      </c>
      <c r="CA179" s="235" t="s">
        <v>4437</v>
      </c>
      <c r="CB179" s="60" t="s">
        <v>1326</v>
      </c>
      <c r="CF179" s="50"/>
      <c r="CG179" s="18"/>
      <c r="CH179" s="409"/>
      <c r="CI179" s="18"/>
      <c r="CJ179" s="18"/>
      <c r="CK179" s="50"/>
      <c r="CO179" s="18"/>
      <c r="CP179" s="50"/>
      <c r="CQ179" s="409"/>
      <c r="CR179" s="18"/>
      <c r="CS179" s="18"/>
      <c r="CU179" s="50"/>
      <c r="CX179" s="18"/>
      <c r="CY179" s="18"/>
      <c r="CZ179" s="50"/>
      <c r="DA179" s="18"/>
      <c r="DB179" s="18"/>
      <c r="DF179" s="50"/>
      <c r="DG179" s="416"/>
      <c r="DH179" s="18"/>
      <c r="DI179" s="409"/>
      <c r="DJ179" s="50"/>
      <c r="DK179" s="418"/>
      <c r="DL179" s="1"/>
      <c r="DM179" s="410"/>
      <c r="DN179" s="1"/>
      <c r="DO179" s="50"/>
      <c r="DT179" s="50"/>
      <c r="DU179" s="18"/>
      <c r="DV179" s="409"/>
      <c r="DW179" s="18"/>
      <c r="DX179" s="18"/>
      <c r="DY179" s="50"/>
      <c r="DZ179" s="409"/>
      <c r="EA179" s="18"/>
      <c r="EB179" s="18"/>
      <c r="ED179" s="50"/>
      <c r="EG179" s="18"/>
      <c r="EH179" s="18"/>
      <c r="EI179" s="50"/>
      <c r="EJ179" s="18"/>
      <c r="EK179" s="18"/>
      <c r="EN179" s="50"/>
      <c r="EP179" s="18"/>
      <c r="EQ179" s="18"/>
      <c r="ER179" s="409"/>
      <c r="ES179" s="50"/>
      <c r="ET179" s="18"/>
      <c r="EX179" s="50"/>
      <c r="EY179" s="416"/>
      <c r="EZ179" s="18"/>
      <c r="FA179" s="409"/>
      <c r="FB179" s="18"/>
      <c r="FC179" s="50"/>
      <c r="FH179" s="50"/>
      <c r="FI179" s="18"/>
      <c r="FJ179" s="409"/>
      <c r="FK179" s="18"/>
      <c r="FL179" s="18"/>
      <c r="FM179" s="50"/>
      <c r="FN179" s="409"/>
      <c r="FO179" s="18"/>
      <c r="FP179" s="18"/>
      <c r="FU179" s="18"/>
      <c r="FV179" s="18"/>
      <c r="FW179" s="218"/>
      <c r="FX179" s="63"/>
      <c r="FY179" s="67"/>
      <c r="FZ179" s="67"/>
      <c r="GA179" s="134"/>
      <c r="GB179" s="63"/>
      <c r="GC179" s="317"/>
      <c r="GD179" s="63"/>
      <c r="GH179" s="50"/>
      <c r="GI179" s="317"/>
      <c r="GJ179" s="63"/>
      <c r="GP179" s="18"/>
      <c r="GQ179" s="18"/>
      <c r="GV179" s="18"/>
      <c r="GW179" s="18"/>
      <c r="GY179" s="18"/>
      <c r="GZ179" s="18"/>
      <c r="HE179" s="18"/>
      <c r="HF179" s="411"/>
      <c r="HH179" s="18"/>
      <c r="HI179" s="18"/>
      <c r="HJ179" s="18"/>
      <c r="HW179" s="18"/>
      <c r="HX179" s="18"/>
      <c r="HZ179" s="18"/>
      <c r="IA179" s="18"/>
      <c r="IF179" s="18"/>
      <c r="IG179" s="18"/>
      <c r="II179" s="18"/>
      <c r="IJ179" s="18"/>
      <c r="IO179" s="327"/>
      <c r="IP179" s="18"/>
      <c r="IQ179" s="420"/>
      <c r="IR179" s="18"/>
      <c r="IS179" s="18"/>
      <c r="IX179" s="413"/>
      <c r="IY179" s="413"/>
      <c r="JG179" s="413"/>
      <c r="JH179" s="413"/>
      <c r="JI179" s="414"/>
      <c r="JJ179" s="413"/>
      <c r="JK179" s="413"/>
      <c r="JP179" s="18"/>
      <c r="JQ179" s="18"/>
      <c r="JS179" s="18"/>
      <c r="JT179" s="18"/>
      <c r="JY179" s="18"/>
      <c r="JZ179" s="18"/>
      <c r="KH179" s="18"/>
      <c r="KI179" s="18"/>
      <c r="KQ179" s="327"/>
      <c r="KR179" s="18"/>
      <c r="KS179" s="414"/>
      <c r="KT179" s="18"/>
      <c r="KU179" s="18"/>
      <c r="KZ179" s="413"/>
      <c r="LA179" s="413"/>
      <c r="LB179" s="409"/>
      <c r="LC179" s="413"/>
      <c r="LD179" s="413"/>
      <c r="LR179" s="413"/>
      <c r="LS179" s="18"/>
      <c r="LT179" s="18"/>
      <c r="LU179" s="416"/>
      <c r="LW179" s="18"/>
      <c r="MA179" s="18"/>
      <c r="MB179" s="18"/>
      <c r="MC179" s="18"/>
      <c r="MD179" s="18"/>
      <c r="ME179" s="18"/>
      <c r="MJ179" s="60"/>
      <c r="MK179" s="3"/>
      <c r="ML179" s="424"/>
      <c r="MM179" s="79"/>
      <c r="MN179" s="3"/>
      <c r="MP179" s="18"/>
    </row>
    <row r="180" spans="1:356" ht="18">
      <c r="A180" s="49">
        <v>2014</v>
      </c>
      <c r="D180" s="49">
        <v>2015</v>
      </c>
      <c r="G180" s="46"/>
      <c r="H180" s="60"/>
      <c r="L180" s="49" t="s">
        <v>1352</v>
      </c>
      <c r="M180" s="3"/>
      <c r="N180" s="3"/>
      <c r="O180" s="53"/>
      <c r="Q180" s="60"/>
      <c r="U180" s="49" t="s">
        <v>1355</v>
      </c>
      <c r="X180" s="54"/>
      <c r="Z180" s="60"/>
      <c r="AD180" s="49" t="s">
        <v>217</v>
      </c>
      <c r="AG180" s="46"/>
      <c r="AI180" s="60"/>
      <c r="AM180" s="49" t="s">
        <v>761</v>
      </c>
      <c r="AN180" s="10"/>
      <c r="AO180" s="1"/>
      <c r="AR180" s="60"/>
      <c r="AU180" s="89"/>
      <c r="AV180" s="48" t="s">
        <v>1636</v>
      </c>
      <c r="AW180" s="89"/>
      <c r="AX180" s="89"/>
      <c r="AY180" s="89"/>
      <c r="AZ180" s="89"/>
      <c r="BA180" s="60"/>
      <c r="BB180" s="50"/>
      <c r="BC180"/>
      <c r="BD180" s="89"/>
      <c r="BE180" s="48" t="s">
        <v>2492</v>
      </c>
      <c r="BI180" s="18"/>
      <c r="BJ180" s="89"/>
      <c r="BK180" s="50"/>
      <c r="BM180" s="89"/>
      <c r="BN180" s="49" t="s">
        <v>2782</v>
      </c>
      <c r="BO180" s="18"/>
      <c r="BP180" s="329"/>
      <c r="BQ180" s="173"/>
      <c r="BR180" s="18"/>
      <c r="BT180" s="63"/>
      <c r="BU180" s="9"/>
      <c r="BV180" s="247"/>
      <c r="BW180" s="49" t="s">
        <v>4198</v>
      </c>
      <c r="BZ180" s="88"/>
      <c r="CD180" s="89"/>
      <c r="CE180" s="89"/>
      <c r="CF180" s="50"/>
      <c r="CG180" s="18"/>
      <c r="CH180" s="409"/>
      <c r="CI180" s="18"/>
      <c r="CJ180" s="18"/>
      <c r="CK180" s="50"/>
      <c r="CM180" s="89"/>
      <c r="CN180" s="89"/>
      <c r="CO180" s="327"/>
      <c r="CP180" s="50"/>
      <c r="CQ180" s="409"/>
      <c r="CR180" s="18"/>
      <c r="CS180" s="18"/>
      <c r="CU180" s="50"/>
      <c r="CW180" s="89"/>
      <c r="CX180" s="327"/>
      <c r="CY180" s="18"/>
      <c r="CZ180" s="50"/>
      <c r="DA180" s="18"/>
      <c r="DB180" s="18"/>
      <c r="DD180" s="89"/>
      <c r="DE180" s="89"/>
      <c r="DF180" s="50"/>
      <c r="DG180" s="416"/>
      <c r="DH180" s="18"/>
      <c r="DI180" s="409"/>
      <c r="DJ180" s="50"/>
      <c r="DK180" s="418"/>
      <c r="DL180" s="1"/>
      <c r="DM180" s="410"/>
      <c r="DN180" s="1"/>
      <c r="DO180" s="50"/>
      <c r="DQ180" s="89"/>
      <c r="DR180" s="89"/>
      <c r="DS180" s="89"/>
      <c r="DT180" s="50"/>
      <c r="DU180" s="18"/>
      <c r="DV180" s="409"/>
      <c r="DW180" s="18"/>
      <c r="DX180" s="18"/>
      <c r="DY180" s="50"/>
      <c r="DZ180" s="409"/>
      <c r="EA180" s="18"/>
      <c r="EB180" s="18"/>
      <c r="ED180" s="50"/>
      <c r="EF180" s="89"/>
      <c r="EG180" s="327"/>
      <c r="EH180" s="18"/>
      <c r="EI180" s="50"/>
      <c r="EJ180" s="18"/>
      <c r="EK180" s="18"/>
      <c r="EM180" s="89"/>
      <c r="EN180" s="50"/>
      <c r="EP180" s="327"/>
      <c r="EQ180" s="18"/>
      <c r="ER180" s="409"/>
      <c r="ES180" s="50"/>
      <c r="ET180" s="18"/>
      <c r="EV180" s="89"/>
      <c r="EW180" s="89"/>
      <c r="EX180" s="50"/>
      <c r="EY180" s="416"/>
      <c r="EZ180" s="18"/>
      <c r="FA180" s="409"/>
      <c r="FB180" s="18"/>
      <c r="FC180" s="50"/>
      <c r="FE180" s="89"/>
      <c r="FF180" s="89"/>
      <c r="FG180" s="89"/>
      <c r="FH180" s="50"/>
      <c r="FI180" s="18"/>
      <c r="FJ180" s="409"/>
      <c r="FK180" s="18"/>
      <c r="FL180" s="18"/>
      <c r="FM180" s="50"/>
      <c r="FN180" s="409"/>
      <c r="FO180" s="18"/>
      <c r="FP180" s="18"/>
      <c r="FR180" s="89"/>
      <c r="FS180" s="89"/>
      <c r="FT180" s="89"/>
      <c r="FU180" s="327"/>
      <c r="FV180" s="18"/>
      <c r="FW180" s="63"/>
      <c r="FX180" s="63"/>
      <c r="FY180" s="67"/>
      <c r="FZ180" s="67"/>
      <c r="GA180" s="134"/>
      <c r="GB180" s="63"/>
      <c r="GC180" s="317"/>
      <c r="GD180" s="63"/>
      <c r="GH180" s="50"/>
      <c r="GI180" s="317"/>
      <c r="GJ180" s="63"/>
      <c r="GP180" s="18"/>
      <c r="GQ180" s="18"/>
      <c r="GR180" s="89"/>
      <c r="GS180" s="89"/>
      <c r="GT180" s="89"/>
      <c r="GU180" s="89"/>
      <c r="GV180" s="327"/>
      <c r="GW180" s="18"/>
      <c r="GY180" s="18"/>
      <c r="GZ180" s="18"/>
      <c r="HA180" s="89"/>
      <c r="HB180" s="89"/>
      <c r="HC180" s="89"/>
      <c r="HD180" s="89"/>
      <c r="HE180" s="18"/>
      <c r="HF180" s="411"/>
      <c r="HH180" s="18"/>
      <c r="HI180" s="18"/>
      <c r="HJ180" s="18"/>
      <c r="HK180" s="89"/>
      <c r="HL180" s="89"/>
      <c r="HM180" s="89"/>
      <c r="HN180" s="89"/>
      <c r="HO180" s="89"/>
      <c r="HP180" s="89"/>
      <c r="HQ180" s="89"/>
      <c r="HR180" s="89"/>
      <c r="HS180" s="89"/>
      <c r="HT180" s="89"/>
      <c r="HU180" s="89"/>
      <c r="HV180" s="89"/>
      <c r="HW180" s="327"/>
      <c r="HX180" s="18"/>
      <c r="HZ180" s="18"/>
      <c r="IA180" s="18"/>
      <c r="IB180" s="89"/>
      <c r="IC180" s="89"/>
      <c r="ID180" s="89"/>
      <c r="IE180" s="89"/>
      <c r="IF180" s="327"/>
      <c r="IG180" s="18"/>
      <c r="II180" s="18"/>
      <c r="IJ180" s="18"/>
      <c r="IK180" s="89"/>
      <c r="IL180" s="89"/>
      <c r="IM180" s="89"/>
      <c r="IN180" s="89"/>
      <c r="IO180" s="327"/>
      <c r="IP180" s="18"/>
      <c r="IQ180" s="409"/>
      <c r="IR180" s="18"/>
      <c r="IS180" s="18"/>
      <c r="IT180" s="89"/>
      <c r="IU180" s="89"/>
      <c r="IV180" s="89"/>
      <c r="IW180" s="89"/>
      <c r="IX180" s="412"/>
      <c r="IY180" s="413"/>
      <c r="JA180" s="89"/>
      <c r="JB180" s="89"/>
      <c r="JC180" s="89"/>
      <c r="JD180" s="89"/>
      <c r="JE180" s="89"/>
      <c r="JF180" s="89"/>
      <c r="JG180" s="412"/>
      <c r="JH180" s="413"/>
      <c r="JI180" s="414"/>
      <c r="JJ180" s="413"/>
      <c r="JK180" s="413"/>
      <c r="JM180" s="89"/>
      <c r="JN180" s="89"/>
      <c r="JO180" s="89"/>
      <c r="JP180" s="327"/>
      <c r="JQ180" s="18"/>
      <c r="JS180" s="18"/>
      <c r="JT180" s="18"/>
      <c r="JU180" s="89"/>
      <c r="JV180" s="89"/>
      <c r="JW180" s="89"/>
      <c r="JX180" s="89"/>
      <c r="JY180" s="327"/>
      <c r="JZ180" s="18"/>
      <c r="KB180" s="89"/>
      <c r="KC180" s="89"/>
      <c r="KD180" s="89"/>
      <c r="KE180" s="89"/>
      <c r="KF180" s="89"/>
      <c r="KG180" s="89"/>
      <c r="KH180" s="327"/>
      <c r="KI180" s="18"/>
      <c r="KK180" s="89"/>
      <c r="KL180" s="89"/>
      <c r="KM180" s="89"/>
      <c r="KN180" s="89"/>
      <c r="KO180" s="89"/>
      <c r="KP180" s="89"/>
      <c r="KQ180" s="18"/>
      <c r="KR180" s="18"/>
      <c r="KS180" s="414"/>
      <c r="KT180" s="18"/>
      <c r="KU180" s="18"/>
      <c r="KV180" s="89"/>
      <c r="KW180" s="89"/>
      <c r="KX180" s="89"/>
      <c r="KY180" s="89"/>
      <c r="KZ180" s="412"/>
      <c r="LA180" s="413"/>
      <c r="LB180" s="409"/>
      <c r="LC180" s="413"/>
      <c r="LD180" s="413"/>
      <c r="LF180" s="89"/>
      <c r="LG180" s="89"/>
      <c r="LH180" s="89"/>
      <c r="LI180" s="89"/>
      <c r="LJ180" s="89"/>
      <c r="LK180" s="89"/>
      <c r="LL180" s="89"/>
      <c r="LM180" s="89"/>
      <c r="LN180" s="89"/>
      <c r="LO180" s="89"/>
      <c r="LP180" s="89"/>
      <c r="LQ180" s="89"/>
      <c r="LR180" s="413"/>
      <c r="LS180" s="18"/>
      <c r="LT180" s="18"/>
      <c r="LU180" s="416"/>
      <c r="LW180" s="18"/>
      <c r="LY180" s="89"/>
      <c r="LZ180" s="89"/>
      <c r="MA180" s="327"/>
      <c r="MB180" s="18"/>
      <c r="MC180" s="18"/>
      <c r="MD180" s="18"/>
      <c r="ME180" s="18"/>
      <c r="MH180" s="89"/>
      <c r="MI180" s="89"/>
      <c r="MJ180" s="3"/>
      <c r="MK180" s="63"/>
      <c r="ML180" s="424"/>
      <c r="MM180" s="79"/>
      <c r="MN180" s="40"/>
      <c r="MO180" s="89"/>
      <c r="MP180" s="18"/>
      <c r="MQ180" s="89"/>
      <c r="MR180" s="89"/>
    </row>
    <row r="181" spans="1:356" ht="18">
      <c r="D181" s="41" t="s">
        <v>17</v>
      </c>
      <c r="G181" s="46">
        <v>7446</v>
      </c>
      <c r="H181" s="60" t="s">
        <v>1327</v>
      </c>
      <c r="L181" s="41" t="s">
        <v>178</v>
      </c>
      <c r="M181" s="3"/>
      <c r="N181" s="3"/>
      <c r="O181" s="53">
        <v>24259</v>
      </c>
      <c r="P181" t="s">
        <v>228</v>
      </c>
      <c r="Q181" s="60" t="s">
        <v>1327</v>
      </c>
      <c r="U181" s="41" t="s">
        <v>15</v>
      </c>
      <c r="V181" s="3"/>
      <c r="W181" s="3"/>
      <c r="X181" s="53">
        <v>39033</v>
      </c>
      <c r="Y181" t="s">
        <v>252</v>
      </c>
      <c r="Z181" s="60" t="s">
        <v>1327</v>
      </c>
      <c r="AD181" s="41" t="s">
        <v>33</v>
      </c>
      <c r="AG181" s="46">
        <v>48542</v>
      </c>
      <c r="AH181" t="s">
        <v>386</v>
      </c>
      <c r="AI181" s="60" t="s">
        <v>1327</v>
      </c>
      <c r="AM181" s="41" t="s">
        <v>39</v>
      </c>
      <c r="AN181" s="9"/>
      <c r="AO181" s="1"/>
      <c r="AP181" s="171">
        <v>53931.899999999994</v>
      </c>
      <c r="AQ181" t="s">
        <v>1268</v>
      </c>
      <c r="AR181" s="60" t="s">
        <v>1327</v>
      </c>
      <c r="AV181" s="41" t="s">
        <v>25</v>
      </c>
      <c r="AW181" s="9"/>
      <c r="AX181" s="3"/>
      <c r="AY181" s="171">
        <v>48875.137500000041</v>
      </c>
      <c r="AZ181" s="235" t="s">
        <v>1755</v>
      </c>
      <c r="BA181" s="60" t="s">
        <v>1327</v>
      </c>
      <c r="BB181" s="50"/>
      <c r="BC181"/>
      <c r="BE181" s="40" t="s">
        <v>155</v>
      </c>
      <c r="BF181" s="4"/>
      <c r="BG181" s="317"/>
      <c r="BH181" s="171">
        <v>52057.474999999744</v>
      </c>
      <c r="BI181" s="235" t="s">
        <v>2097</v>
      </c>
      <c r="BJ181" s="60" t="s">
        <v>1327</v>
      </c>
      <c r="BK181" s="50"/>
      <c r="BN181" s="273" t="s">
        <v>25</v>
      </c>
      <c r="BO181" s="18"/>
      <c r="BP181" s="329"/>
      <c r="BQ181" s="171">
        <v>56007.912500000246</v>
      </c>
      <c r="BR181" s="235" t="s">
        <v>2788</v>
      </c>
      <c r="BS181" s="60" t="s">
        <v>1327</v>
      </c>
      <c r="BT181" s="273"/>
      <c r="BU181" s="9"/>
      <c r="BV181" s="247"/>
      <c r="BW181" s="218" t="s">
        <v>1568</v>
      </c>
      <c r="BZ181" s="171">
        <v>60979.387500000012</v>
      </c>
      <c r="CA181" s="235" t="s">
        <v>4438</v>
      </c>
      <c r="CB181" s="60" t="s">
        <v>1327</v>
      </c>
      <c r="CF181" s="50"/>
      <c r="CG181" s="18"/>
      <c r="CH181" s="409"/>
      <c r="CI181" s="18"/>
      <c r="CJ181" s="18"/>
      <c r="CK181" s="50"/>
      <c r="CO181" s="18"/>
      <c r="CP181" s="50"/>
      <c r="CQ181" s="409"/>
      <c r="CR181" s="18"/>
      <c r="CS181" s="18"/>
      <c r="CU181" s="50"/>
      <c r="CX181" s="18"/>
      <c r="CY181" s="18"/>
      <c r="CZ181" s="50"/>
      <c r="DA181" s="18"/>
      <c r="DB181" s="18"/>
      <c r="DF181" s="50"/>
      <c r="DG181" s="416"/>
      <c r="DH181" s="18"/>
      <c r="DI181" s="409"/>
      <c r="DJ181" s="50"/>
      <c r="DK181" s="418"/>
      <c r="DL181" s="1"/>
      <c r="DM181" s="410"/>
      <c r="DN181" s="1"/>
      <c r="DO181" s="50"/>
      <c r="DT181" s="50"/>
      <c r="DU181" s="18"/>
      <c r="DV181" s="409"/>
      <c r="DW181" s="18"/>
      <c r="DX181" s="18"/>
      <c r="DY181" s="50"/>
      <c r="DZ181" s="409"/>
      <c r="EA181" s="18"/>
      <c r="EB181" s="18"/>
      <c r="ED181" s="50"/>
      <c r="EG181" s="18"/>
      <c r="EH181" s="18"/>
      <c r="EI181" s="50"/>
      <c r="EJ181" s="18"/>
      <c r="EK181" s="18"/>
      <c r="EN181" s="50"/>
      <c r="EP181" s="18"/>
      <c r="EQ181" s="18"/>
      <c r="ER181" s="409"/>
      <c r="ES181" s="50"/>
      <c r="ET181" s="18"/>
      <c r="EX181" s="50"/>
      <c r="EY181" s="416"/>
      <c r="EZ181" s="18"/>
      <c r="FA181" s="409"/>
      <c r="FB181" s="18"/>
      <c r="FC181" s="50"/>
      <c r="FH181" s="50"/>
      <c r="FI181" s="18"/>
      <c r="FJ181" s="409"/>
      <c r="FK181" s="18"/>
      <c r="FL181" s="18"/>
      <c r="FM181" s="50"/>
      <c r="FN181" s="409"/>
      <c r="FO181" s="18"/>
      <c r="FP181" s="18"/>
      <c r="FU181" s="18"/>
      <c r="FV181" s="18"/>
      <c r="FW181" s="273"/>
      <c r="FX181" s="63"/>
      <c r="FY181" s="67"/>
      <c r="FZ181" s="67"/>
      <c r="GA181" s="134"/>
      <c r="GB181" s="63"/>
      <c r="GC181" s="317"/>
      <c r="GD181" s="63"/>
      <c r="GH181" s="50"/>
      <c r="GI181" s="317"/>
      <c r="GJ181" s="63"/>
      <c r="GP181" s="18"/>
      <c r="GQ181" s="18"/>
      <c r="GV181" s="18"/>
      <c r="GW181" s="18"/>
      <c r="GY181" s="18"/>
      <c r="GZ181" s="18"/>
      <c r="HE181" s="18"/>
      <c r="HF181" s="411"/>
      <c r="HH181" s="18"/>
      <c r="HI181" s="18"/>
      <c r="HJ181" s="18"/>
      <c r="HW181" s="18"/>
      <c r="HX181" s="18"/>
      <c r="HZ181" s="18"/>
      <c r="IA181" s="18"/>
      <c r="IF181" s="18"/>
      <c r="IG181" s="18"/>
      <c r="II181" s="18"/>
      <c r="IJ181" s="18"/>
      <c r="IO181" s="18"/>
      <c r="IP181" s="18"/>
      <c r="IQ181" s="409"/>
      <c r="IR181" s="18"/>
      <c r="IS181" s="18"/>
      <c r="IX181" s="413"/>
      <c r="IY181" s="413"/>
      <c r="JG181" s="413"/>
      <c r="JH181" s="413"/>
      <c r="JI181" s="414"/>
      <c r="JJ181" s="413"/>
      <c r="JK181" s="413"/>
      <c r="JP181" s="18"/>
      <c r="JQ181" s="18"/>
      <c r="JS181" s="18"/>
      <c r="JT181" s="18"/>
      <c r="JY181" s="18"/>
      <c r="JZ181" s="18"/>
      <c r="KH181" s="18"/>
      <c r="KI181" s="18"/>
      <c r="KQ181" s="327"/>
      <c r="KR181" s="18"/>
      <c r="KS181" s="414"/>
      <c r="KT181" s="18"/>
      <c r="KU181" s="18"/>
      <c r="KZ181" s="413"/>
      <c r="LA181" s="413"/>
      <c r="LB181" s="409"/>
      <c r="LC181" s="413"/>
      <c r="LD181" s="413"/>
      <c r="LR181" s="413"/>
      <c r="LS181" s="18"/>
      <c r="LT181" s="18"/>
      <c r="LU181" s="416"/>
      <c r="LW181" s="18"/>
      <c r="MA181" s="18"/>
      <c r="MB181" s="18"/>
      <c r="MC181" s="18"/>
      <c r="MD181" s="18"/>
      <c r="ME181" s="18"/>
      <c r="MJ181" s="60"/>
      <c r="MK181" s="3"/>
      <c r="ML181" s="424"/>
      <c r="MM181" s="79"/>
      <c r="MN181" s="40"/>
      <c r="MP181" s="18"/>
    </row>
    <row r="182" spans="1:356" ht="18">
      <c r="D182" s="49">
        <v>2015</v>
      </c>
      <c r="G182" s="46"/>
      <c r="H182" s="3"/>
      <c r="L182" s="49" t="s">
        <v>1353</v>
      </c>
      <c r="M182" s="3"/>
      <c r="N182" s="3"/>
      <c r="O182" s="53"/>
      <c r="Q182" s="3"/>
      <c r="U182" s="49" t="s">
        <v>1354</v>
      </c>
      <c r="V182" s="3"/>
      <c r="W182" s="3"/>
      <c r="X182" s="53"/>
      <c r="Z182" s="3"/>
      <c r="AD182" s="49" t="s">
        <v>217</v>
      </c>
      <c r="AG182" s="46"/>
      <c r="AI182" s="3"/>
      <c r="AM182" s="49" t="s">
        <v>761</v>
      </c>
      <c r="AN182" s="9"/>
      <c r="AO182" s="3"/>
      <c r="AR182" s="3"/>
      <c r="AU182" s="89"/>
      <c r="AV182" s="49" t="s">
        <v>1636</v>
      </c>
      <c r="AW182" s="89"/>
      <c r="AX182" s="89"/>
      <c r="AY182" s="89"/>
      <c r="AZ182" s="89"/>
      <c r="BA182" s="3"/>
      <c r="BB182" s="50"/>
      <c r="BC182"/>
      <c r="BD182" s="89"/>
      <c r="BE182" s="48" t="s">
        <v>2088</v>
      </c>
      <c r="BI182" s="18"/>
      <c r="BJ182" s="89"/>
      <c r="BK182" s="50"/>
      <c r="BM182" s="89"/>
      <c r="BN182" s="49" t="s">
        <v>2782</v>
      </c>
      <c r="BO182" s="18"/>
      <c r="BP182" s="329"/>
      <c r="BQ182" s="173"/>
      <c r="BR182" s="18"/>
      <c r="BT182" s="273"/>
      <c r="BU182" s="9"/>
      <c r="BV182" s="247"/>
      <c r="BW182" s="49" t="s">
        <v>4198</v>
      </c>
      <c r="BZ182" s="88"/>
      <c r="CD182" s="89"/>
      <c r="CE182" s="89"/>
      <c r="CF182" s="50"/>
      <c r="CG182" s="18"/>
      <c r="CH182" s="409"/>
      <c r="CI182" s="18"/>
      <c r="CJ182" s="18"/>
      <c r="CK182" s="50"/>
      <c r="CM182" s="89"/>
      <c r="CN182" s="89"/>
      <c r="CO182" s="327"/>
      <c r="CP182" s="50"/>
      <c r="CQ182" s="409"/>
      <c r="CR182" s="18"/>
      <c r="CS182" s="18"/>
      <c r="CU182" s="50"/>
      <c r="CW182" s="89"/>
      <c r="CX182" s="327"/>
      <c r="CY182" s="18"/>
      <c r="CZ182" s="50"/>
      <c r="DA182" s="18"/>
      <c r="DB182" s="18"/>
      <c r="DD182" s="89"/>
      <c r="DE182" s="89"/>
      <c r="DF182" s="50"/>
      <c r="DG182" s="416"/>
      <c r="DH182" s="18"/>
      <c r="DI182" s="409"/>
      <c r="DJ182" s="50"/>
      <c r="DK182" s="418"/>
      <c r="DL182" s="1"/>
      <c r="DM182" s="410"/>
      <c r="DN182" s="1"/>
      <c r="DO182" s="50"/>
      <c r="DQ182" s="89"/>
      <c r="DR182" s="89"/>
      <c r="DS182" s="89"/>
      <c r="DT182" s="50"/>
      <c r="DU182" s="18"/>
      <c r="DV182" s="409"/>
      <c r="DW182" s="18"/>
      <c r="DX182" s="18"/>
      <c r="DY182" s="50"/>
      <c r="DZ182" s="409"/>
      <c r="EA182" s="18"/>
      <c r="EB182" s="18"/>
      <c r="ED182" s="50"/>
      <c r="EF182" s="89"/>
      <c r="EG182" s="327"/>
      <c r="EH182" s="18"/>
      <c r="EI182" s="50"/>
      <c r="EJ182" s="18"/>
      <c r="EK182" s="18"/>
      <c r="EM182" s="89"/>
      <c r="EN182" s="50"/>
      <c r="EP182" s="327"/>
      <c r="EQ182" s="18"/>
      <c r="ER182" s="409"/>
      <c r="ES182" s="50"/>
      <c r="ET182" s="18"/>
      <c r="EV182" s="89"/>
      <c r="EW182" s="89"/>
      <c r="EX182" s="50"/>
      <c r="EY182" s="416"/>
      <c r="EZ182" s="18"/>
      <c r="FA182" s="409"/>
      <c r="FB182" s="18"/>
      <c r="FC182" s="50"/>
      <c r="FE182" s="89"/>
      <c r="FF182" s="89"/>
      <c r="FG182" s="89"/>
      <c r="FH182" s="50"/>
      <c r="FI182" s="18"/>
      <c r="FJ182" s="409"/>
      <c r="FK182" s="18"/>
      <c r="FL182" s="18"/>
      <c r="FM182" s="50"/>
      <c r="FN182" s="409"/>
      <c r="FO182" s="18"/>
      <c r="FP182" s="18"/>
      <c r="FR182" s="89"/>
      <c r="FS182" s="89"/>
      <c r="FT182" s="89"/>
      <c r="FU182" s="327"/>
      <c r="FV182" s="18"/>
      <c r="FW182" s="63"/>
      <c r="FX182" s="63"/>
      <c r="FY182" s="67"/>
      <c r="FZ182" s="67"/>
      <c r="GA182" s="134"/>
      <c r="GB182" s="63"/>
      <c r="GC182" s="317"/>
      <c r="GD182" s="63"/>
      <c r="GH182" s="50"/>
      <c r="GI182" s="317"/>
      <c r="GJ182" s="63"/>
      <c r="GP182" s="18"/>
      <c r="GQ182" s="18"/>
      <c r="GR182" s="89"/>
      <c r="GS182" s="89"/>
      <c r="GT182" s="89"/>
      <c r="GU182" s="89"/>
      <c r="GV182" s="327"/>
      <c r="GW182" s="18"/>
      <c r="GY182" s="18"/>
      <c r="GZ182" s="18"/>
      <c r="HA182" s="89"/>
      <c r="HB182" s="89"/>
      <c r="HC182" s="89"/>
      <c r="HD182" s="89"/>
      <c r="HE182" s="18"/>
      <c r="HF182" s="411"/>
      <c r="HH182" s="18"/>
      <c r="HI182" s="18"/>
      <c r="HJ182" s="18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327"/>
      <c r="HX182" s="18"/>
      <c r="HZ182" s="18"/>
      <c r="IA182" s="18"/>
      <c r="IB182" s="89"/>
      <c r="IC182" s="89"/>
      <c r="ID182" s="89"/>
      <c r="IE182" s="89"/>
      <c r="IF182" s="327"/>
      <c r="IG182" s="18"/>
      <c r="II182" s="18"/>
      <c r="IJ182" s="18"/>
      <c r="IK182" s="89"/>
      <c r="IL182" s="89"/>
      <c r="IM182" s="89"/>
      <c r="IN182" s="89"/>
      <c r="IO182" s="327"/>
      <c r="IP182" s="18"/>
      <c r="IQ182" s="409"/>
      <c r="IR182" s="18"/>
      <c r="IS182" s="18"/>
      <c r="IT182" s="89"/>
      <c r="IU182" s="89"/>
      <c r="IV182" s="89"/>
      <c r="IW182" s="89"/>
      <c r="IX182" s="412"/>
      <c r="IY182" s="413"/>
      <c r="JA182" s="89"/>
      <c r="JB182" s="89"/>
      <c r="JC182" s="89"/>
      <c r="JD182" s="89"/>
      <c r="JE182" s="89"/>
      <c r="JF182" s="89"/>
      <c r="JG182" s="412"/>
      <c r="JH182" s="413"/>
      <c r="JI182" s="414"/>
      <c r="JJ182" s="413"/>
      <c r="JK182" s="413"/>
      <c r="JM182" s="89"/>
      <c r="JN182" s="89"/>
      <c r="JO182" s="89"/>
      <c r="JP182" s="327"/>
      <c r="JQ182" s="18"/>
      <c r="JS182" s="18"/>
      <c r="JT182" s="18"/>
      <c r="JU182" s="89"/>
      <c r="JV182" s="89"/>
      <c r="JW182" s="89"/>
      <c r="JX182" s="89"/>
      <c r="JY182" s="327"/>
      <c r="JZ182" s="18"/>
      <c r="KB182" s="89"/>
      <c r="KC182" s="89"/>
      <c r="KD182" s="89"/>
      <c r="KE182" s="89"/>
      <c r="KF182" s="89"/>
      <c r="KG182" s="89"/>
      <c r="KH182" s="327"/>
      <c r="KI182" s="18"/>
      <c r="KK182" s="89"/>
      <c r="KL182" s="89"/>
      <c r="KM182" s="89"/>
      <c r="KN182" s="89"/>
      <c r="KO182" s="89"/>
      <c r="KP182" s="89"/>
      <c r="KQ182" s="327"/>
      <c r="KR182" s="18"/>
      <c r="KS182" s="415"/>
      <c r="KT182" s="18"/>
      <c r="KU182" s="18"/>
      <c r="KV182" s="89"/>
      <c r="KW182" s="89"/>
      <c r="KX182" s="89"/>
      <c r="KY182" s="89"/>
      <c r="KZ182" s="412"/>
      <c r="LA182" s="413"/>
      <c r="LB182" s="409"/>
      <c r="LC182" s="413"/>
      <c r="LD182" s="413"/>
      <c r="LF182" s="89"/>
      <c r="LG182" s="89"/>
      <c r="LH182" s="89"/>
      <c r="LI182" s="89"/>
      <c r="LJ182" s="89"/>
      <c r="LK182" s="89"/>
      <c r="LL182" s="89"/>
      <c r="LM182" s="89"/>
      <c r="LN182" s="89"/>
      <c r="LO182" s="89"/>
      <c r="LP182" s="89"/>
      <c r="LQ182" s="89"/>
      <c r="LR182" s="413"/>
      <c r="LS182" s="18"/>
      <c r="LT182" s="18"/>
      <c r="LU182" s="416"/>
      <c r="LW182" s="18"/>
      <c r="LY182" s="89"/>
      <c r="LZ182" s="89"/>
      <c r="MA182" s="327"/>
      <c r="MB182" s="18"/>
      <c r="MC182" s="18"/>
      <c r="MD182" s="18"/>
      <c r="ME182" s="18"/>
      <c r="MH182" s="89"/>
      <c r="MI182" s="89"/>
      <c r="MJ182" s="60"/>
      <c r="MK182" s="3"/>
      <c r="ML182" s="417"/>
      <c r="MM182" s="79"/>
      <c r="MN182" s="3"/>
      <c r="MO182" s="89"/>
      <c r="MP182" s="18"/>
      <c r="MQ182" s="89"/>
      <c r="MR182" s="89"/>
    </row>
    <row r="183" spans="1:356" ht="18">
      <c r="D183" s="40" t="s">
        <v>180</v>
      </c>
      <c r="G183" s="46">
        <v>7415</v>
      </c>
      <c r="H183" t="s">
        <v>1328</v>
      </c>
      <c r="L183" s="41" t="s">
        <v>9</v>
      </c>
      <c r="O183" s="53">
        <v>22594</v>
      </c>
      <c r="P183" t="s">
        <v>229</v>
      </c>
      <c r="Q183" t="s">
        <v>1328</v>
      </c>
      <c r="U183" s="41" t="s">
        <v>9</v>
      </c>
      <c r="X183" s="53">
        <v>38876</v>
      </c>
      <c r="Y183" t="s">
        <v>253</v>
      </c>
      <c r="Z183" t="s">
        <v>1328</v>
      </c>
      <c r="AD183" s="41" t="s">
        <v>39</v>
      </c>
      <c r="AG183" s="46">
        <v>47875</v>
      </c>
      <c r="AH183" t="s">
        <v>387</v>
      </c>
      <c r="AI183" t="s">
        <v>1328</v>
      </c>
      <c r="AM183" s="41" t="s">
        <v>33</v>
      </c>
      <c r="AN183" s="9"/>
      <c r="AO183" s="1"/>
      <c r="AP183" s="171">
        <v>53818.049999999974</v>
      </c>
      <c r="AQ183" t="s">
        <v>1269</v>
      </c>
      <c r="AR183" t="s">
        <v>1328</v>
      </c>
      <c r="AV183" s="40" t="s">
        <v>154</v>
      </c>
      <c r="AW183" s="9"/>
      <c r="AX183" s="3"/>
      <c r="AY183" s="171">
        <v>48443.112499999988</v>
      </c>
      <c r="AZ183" s="235" t="s">
        <v>1756</v>
      </c>
      <c r="BA183" t="s">
        <v>1328</v>
      </c>
      <c r="BB183" s="50"/>
      <c r="BC183"/>
      <c r="BE183" s="39" t="s">
        <v>142</v>
      </c>
      <c r="BF183" s="9"/>
      <c r="BG183" s="317"/>
      <c r="BH183" s="171">
        <v>52047.224999999882</v>
      </c>
      <c r="BI183" s="235" t="s">
        <v>2098</v>
      </c>
      <c r="BJ183" t="s">
        <v>1328</v>
      </c>
      <c r="BK183" s="50"/>
      <c r="BN183" s="63" t="s">
        <v>155</v>
      </c>
      <c r="BO183" s="18"/>
      <c r="BP183" s="329"/>
      <c r="BQ183" s="171">
        <v>55636.387499999611</v>
      </c>
      <c r="BR183" s="235" t="s">
        <v>2789</v>
      </c>
      <c r="BS183" t="s">
        <v>1328</v>
      </c>
      <c r="BT183" s="273"/>
      <c r="BU183" s="9"/>
      <c r="BV183" s="247"/>
      <c r="BW183" s="273" t="s">
        <v>31</v>
      </c>
      <c r="BZ183" s="171">
        <v>60821.812499999913</v>
      </c>
      <c r="CA183" s="235" t="s">
        <v>4439</v>
      </c>
      <c r="CB183" t="s">
        <v>1328</v>
      </c>
      <c r="CF183" s="50"/>
      <c r="CG183" s="18"/>
      <c r="CH183" s="409"/>
      <c r="CI183" s="18"/>
      <c r="CJ183" s="18"/>
      <c r="CK183" s="50"/>
      <c r="CO183" s="18"/>
      <c r="CP183" s="50"/>
      <c r="CQ183" s="409"/>
      <c r="CR183" s="18"/>
      <c r="CS183" s="18"/>
      <c r="CU183" s="50"/>
      <c r="CX183" s="18"/>
      <c r="CY183" s="18"/>
      <c r="CZ183" s="50"/>
      <c r="DA183" s="18"/>
      <c r="DB183" s="18"/>
      <c r="DF183" s="50"/>
      <c r="DG183" s="416"/>
      <c r="DH183" s="18"/>
      <c r="DI183" s="409"/>
      <c r="DJ183" s="50"/>
      <c r="DK183" s="418"/>
      <c r="DL183" s="1"/>
      <c r="DM183" s="410"/>
      <c r="DN183" s="1"/>
      <c r="DO183" s="50"/>
      <c r="DT183" s="50"/>
      <c r="DU183" s="18"/>
      <c r="DV183" s="409"/>
      <c r="DW183" s="18"/>
      <c r="DX183" s="18"/>
      <c r="DY183" s="50"/>
      <c r="DZ183" s="409"/>
      <c r="EA183" s="18"/>
      <c r="EB183" s="18"/>
      <c r="ED183" s="50"/>
      <c r="EG183" s="18"/>
      <c r="EH183" s="18"/>
      <c r="EI183" s="50"/>
      <c r="EJ183" s="18"/>
      <c r="EK183" s="18"/>
      <c r="EN183" s="50"/>
      <c r="EP183" s="18"/>
      <c r="EQ183" s="18"/>
      <c r="ER183" s="409"/>
      <c r="ES183" s="50"/>
      <c r="ET183" s="18"/>
      <c r="EX183" s="50"/>
      <c r="EY183" s="416"/>
      <c r="EZ183" s="18"/>
      <c r="FA183" s="409"/>
      <c r="FB183" s="18"/>
      <c r="FC183" s="50"/>
      <c r="FH183" s="50"/>
      <c r="FI183" s="18"/>
      <c r="FJ183" s="409"/>
      <c r="FK183" s="18"/>
      <c r="FL183" s="18"/>
      <c r="FM183" s="50"/>
      <c r="FN183" s="409"/>
      <c r="FO183" s="18"/>
      <c r="FP183" s="18"/>
      <c r="FU183" s="18"/>
      <c r="FV183" s="18"/>
      <c r="FW183" s="273"/>
      <c r="FX183" s="63"/>
      <c r="FY183" s="67"/>
      <c r="FZ183" s="67"/>
      <c r="GA183" s="134"/>
      <c r="GB183" s="63"/>
      <c r="GC183" s="317"/>
      <c r="GD183" s="63"/>
      <c r="GH183" s="50"/>
      <c r="GI183" s="317"/>
      <c r="GJ183" s="63"/>
      <c r="GP183" s="18"/>
      <c r="GQ183" s="18"/>
      <c r="GV183" s="18"/>
      <c r="GW183" s="18"/>
      <c r="GY183" s="18"/>
      <c r="GZ183" s="18"/>
      <c r="HE183" s="18"/>
      <c r="HF183" s="411"/>
      <c r="HH183" s="18"/>
      <c r="HI183" s="18"/>
      <c r="HJ183" s="18"/>
      <c r="HW183" s="18"/>
      <c r="HX183" s="18"/>
      <c r="HZ183" s="18"/>
      <c r="IA183" s="18"/>
      <c r="IF183" s="18"/>
      <c r="IG183" s="18"/>
      <c r="II183" s="18"/>
      <c r="IJ183" s="18"/>
      <c r="IO183" s="327"/>
      <c r="IP183" s="18"/>
      <c r="IQ183" s="420"/>
      <c r="IR183" s="18"/>
      <c r="IS183" s="18"/>
      <c r="IX183" s="413"/>
      <c r="IY183" s="413"/>
      <c r="JG183" s="413"/>
      <c r="JH183" s="413"/>
      <c r="JI183" s="414"/>
      <c r="JJ183" s="413"/>
      <c r="JK183" s="413"/>
      <c r="JP183" s="18"/>
      <c r="JQ183" s="18"/>
      <c r="JS183" s="18"/>
      <c r="JT183" s="18"/>
      <c r="JY183" s="18"/>
      <c r="JZ183" s="18"/>
      <c r="KH183" s="18"/>
      <c r="KI183" s="18"/>
      <c r="KQ183" s="327"/>
      <c r="KR183" s="18"/>
      <c r="KS183" s="414"/>
      <c r="KT183" s="18"/>
      <c r="KU183" s="18"/>
      <c r="KZ183" s="413"/>
      <c r="LA183" s="413"/>
      <c r="LB183" s="409"/>
      <c r="LC183" s="413"/>
      <c r="LD183" s="413"/>
      <c r="LR183" s="413"/>
      <c r="LS183" s="18"/>
      <c r="LT183" s="18"/>
      <c r="LU183" s="416"/>
      <c r="LW183" s="18"/>
      <c r="MA183" s="18"/>
      <c r="MB183" s="18"/>
      <c r="MC183" s="18"/>
      <c r="MD183" s="18"/>
      <c r="ME183" s="18"/>
      <c r="MJ183" s="60"/>
      <c r="MK183" s="3"/>
      <c r="ML183" s="424"/>
      <c r="MM183" s="79"/>
      <c r="MN183" s="40"/>
      <c r="MP183" s="18"/>
    </row>
    <row r="184" spans="1:356" ht="18">
      <c r="D184" s="48" t="s">
        <v>219</v>
      </c>
      <c r="G184" s="46"/>
      <c r="H184" s="60"/>
      <c r="L184" s="49" t="s">
        <v>1352</v>
      </c>
      <c r="O184" s="53"/>
      <c r="Q184" s="60"/>
      <c r="U184" s="49" t="s">
        <v>1354</v>
      </c>
      <c r="X184" s="53"/>
      <c r="Z184" s="60"/>
      <c r="AD184" s="49" t="s">
        <v>217</v>
      </c>
      <c r="AG184" s="46"/>
      <c r="AI184" s="60"/>
      <c r="AM184" s="49" t="s">
        <v>761</v>
      </c>
      <c r="AN184" s="9"/>
      <c r="AO184" s="1"/>
      <c r="AR184" s="60"/>
      <c r="AV184" s="48" t="s">
        <v>1634</v>
      </c>
      <c r="AX184" s="18"/>
      <c r="AY184" s="89"/>
      <c r="AZ184" s="18"/>
      <c r="BA184" s="60"/>
      <c r="BB184" s="50"/>
      <c r="BC184"/>
      <c r="BE184" s="48" t="s">
        <v>2492</v>
      </c>
      <c r="BI184" s="18"/>
      <c r="BK184" s="50"/>
      <c r="BN184" s="49" t="s">
        <v>2782</v>
      </c>
      <c r="BO184" s="18"/>
      <c r="BP184" s="329"/>
      <c r="BQ184" s="173"/>
      <c r="BR184" s="18"/>
      <c r="BT184" s="28"/>
      <c r="BU184" s="9"/>
      <c r="BV184" s="247"/>
      <c r="BW184" s="49" t="s">
        <v>4198</v>
      </c>
      <c r="BZ184" s="88"/>
      <c r="CF184" s="50"/>
      <c r="CG184" s="18"/>
      <c r="CH184" s="409"/>
      <c r="CI184" s="18"/>
      <c r="CJ184" s="18"/>
      <c r="CK184" s="50"/>
      <c r="CO184" s="327"/>
      <c r="CP184" s="50"/>
      <c r="CQ184" s="409"/>
      <c r="CR184" s="18"/>
      <c r="CS184" s="18"/>
      <c r="CU184" s="50"/>
      <c r="CX184" s="327"/>
      <c r="CY184" s="18"/>
      <c r="CZ184" s="50"/>
      <c r="DA184" s="18"/>
      <c r="DB184" s="18"/>
      <c r="DF184" s="50"/>
      <c r="DG184" s="416"/>
      <c r="DH184" s="18"/>
      <c r="DI184" s="409"/>
      <c r="DJ184" s="50"/>
      <c r="DK184" s="418"/>
      <c r="DL184" s="1"/>
      <c r="DM184" s="410"/>
      <c r="DN184" s="1"/>
      <c r="DO184" s="50"/>
      <c r="DT184" s="50"/>
      <c r="DU184" s="18"/>
      <c r="DV184" s="409"/>
      <c r="DW184" s="18"/>
      <c r="DX184" s="18"/>
      <c r="DY184" s="50"/>
      <c r="DZ184" s="409"/>
      <c r="EA184" s="18"/>
      <c r="EB184" s="18"/>
      <c r="ED184" s="50"/>
      <c r="EG184" s="327"/>
      <c r="EH184" s="18"/>
      <c r="EI184" s="50"/>
      <c r="EJ184" s="18"/>
      <c r="EK184" s="18"/>
      <c r="EN184" s="50"/>
      <c r="EP184" s="327"/>
      <c r="EQ184" s="18"/>
      <c r="ER184" s="409"/>
      <c r="ES184" s="50"/>
      <c r="ET184" s="18"/>
      <c r="EX184" s="50"/>
      <c r="EY184" s="416"/>
      <c r="EZ184" s="18"/>
      <c r="FA184" s="409"/>
      <c r="FB184" s="18"/>
      <c r="FC184" s="50"/>
      <c r="FH184" s="50"/>
      <c r="FI184" s="18"/>
      <c r="FJ184" s="409"/>
      <c r="FK184" s="18"/>
      <c r="FL184" s="18"/>
      <c r="FM184" s="50"/>
      <c r="FN184" s="409"/>
      <c r="FO184" s="18"/>
      <c r="FP184" s="18"/>
      <c r="FU184" s="327"/>
      <c r="FV184" s="18"/>
      <c r="FW184" s="63"/>
      <c r="FX184" s="63"/>
      <c r="FY184" s="67"/>
      <c r="FZ184" s="67"/>
      <c r="GA184" s="134"/>
      <c r="GB184" s="63"/>
      <c r="GC184" s="317"/>
      <c r="GD184" s="63"/>
      <c r="GH184" s="50"/>
      <c r="GI184" s="317"/>
      <c r="GJ184" s="63"/>
      <c r="GP184" s="18"/>
      <c r="GQ184" s="18"/>
      <c r="GV184" s="327"/>
      <c r="GW184" s="18"/>
      <c r="GY184" s="18"/>
      <c r="GZ184" s="18"/>
      <c r="HE184" s="18"/>
      <c r="HF184" s="411"/>
      <c r="HH184" s="18"/>
      <c r="HI184" s="18"/>
      <c r="HJ184" s="18"/>
      <c r="HW184" s="327"/>
      <c r="HX184" s="18"/>
      <c r="HZ184" s="18"/>
      <c r="IA184" s="18"/>
      <c r="IF184" s="327"/>
      <c r="IG184" s="18"/>
      <c r="II184" s="18"/>
      <c r="IJ184" s="18"/>
      <c r="IO184" s="327"/>
      <c r="IP184" s="18"/>
      <c r="IQ184" s="409"/>
      <c r="IR184" s="18"/>
      <c r="IS184" s="18"/>
      <c r="IX184" s="412"/>
      <c r="IY184" s="413"/>
      <c r="JG184" s="412"/>
      <c r="JH184" s="413"/>
      <c r="JI184" s="414"/>
      <c r="JJ184" s="413"/>
      <c r="JK184" s="413"/>
      <c r="JP184" s="327"/>
      <c r="JQ184" s="18"/>
      <c r="JS184" s="18"/>
      <c r="JT184" s="18"/>
      <c r="JY184" s="327"/>
      <c r="JZ184" s="18"/>
      <c r="KH184" s="327"/>
      <c r="KI184" s="18"/>
      <c r="KQ184" s="327"/>
      <c r="KR184" s="18"/>
      <c r="KS184" s="415"/>
      <c r="KT184" s="18"/>
      <c r="KU184" s="18"/>
      <c r="KZ184" s="412"/>
      <c r="LA184" s="413"/>
      <c r="LB184" s="409"/>
      <c r="LC184" s="413"/>
      <c r="LD184" s="413"/>
      <c r="LR184" s="413"/>
      <c r="LS184" s="18"/>
      <c r="LT184" s="18"/>
      <c r="LU184" s="416"/>
      <c r="LW184" s="18"/>
      <c r="MA184" s="327"/>
      <c r="MB184" s="18"/>
      <c r="MC184" s="18"/>
      <c r="MD184" s="18"/>
      <c r="ME184" s="18"/>
      <c r="MJ184" s="60"/>
      <c r="MK184" s="3"/>
      <c r="ML184" s="422"/>
      <c r="MM184" s="79"/>
      <c r="MN184" s="3"/>
      <c r="MP184" s="18"/>
    </row>
    <row r="185" spans="1:356" ht="18">
      <c r="D185" s="41" t="s">
        <v>25</v>
      </c>
      <c r="G185" s="46">
        <v>7405</v>
      </c>
      <c r="H185" s="60" t="s">
        <v>1329</v>
      </c>
      <c r="L185" s="41" t="s">
        <v>19</v>
      </c>
      <c r="O185" s="53">
        <v>21470</v>
      </c>
      <c r="P185" t="s">
        <v>230</v>
      </c>
      <c r="Q185" s="60" t="s">
        <v>1329</v>
      </c>
      <c r="U185" s="41" t="s">
        <v>178</v>
      </c>
      <c r="V185" s="3"/>
      <c r="W185" s="3"/>
      <c r="X185" s="53">
        <v>38617</v>
      </c>
      <c r="Y185" t="s">
        <v>254</v>
      </c>
      <c r="Z185" s="60" t="s">
        <v>1329</v>
      </c>
      <c r="AD185" s="41" t="s">
        <v>19</v>
      </c>
      <c r="AG185" s="46">
        <v>46784</v>
      </c>
      <c r="AH185" t="s">
        <v>388</v>
      </c>
      <c r="AI185" s="60" t="s">
        <v>1329</v>
      </c>
      <c r="AM185" s="41" t="s">
        <v>19</v>
      </c>
      <c r="AN185" s="9"/>
      <c r="AO185" s="1"/>
      <c r="AP185" s="171">
        <v>52291.95000000007</v>
      </c>
      <c r="AQ185" t="s">
        <v>1270</v>
      </c>
      <c r="AR185" s="60" t="s">
        <v>1329</v>
      </c>
      <c r="AV185" s="39" t="s">
        <v>142</v>
      </c>
      <c r="AW185" s="9"/>
      <c r="AX185" s="3"/>
      <c r="AY185" s="171">
        <v>48424.437499999927</v>
      </c>
      <c r="AZ185" s="235" t="s">
        <v>1757</v>
      </c>
      <c r="BA185" s="60" t="s">
        <v>1329</v>
      </c>
      <c r="BB185" s="50"/>
      <c r="BC185"/>
      <c r="BE185" s="41" t="s">
        <v>33</v>
      </c>
      <c r="BF185" s="9"/>
      <c r="BG185" s="317"/>
      <c r="BH185" s="171">
        <v>51845.150000000052</v>
      </c>
      <c r="BI185" s="235" t="s">
        <v>2099</v>
      </c>
      <c r="BJ185" s="60" t="s">
        <v>1329</v>
      </c>
      <c r="BK185" s="50"/>
      <c r="BN185" s="273" t="s">
        <v>11</v>
      </c>
      <c r="BO185" s="18"/>
      <c r="BP185" s="329"/>
      <c r="BQ185" s="171">
        <v>55454.300000000163</v>
      </c>
      <c r="BR185" s="235" t="s">
        <v>2790</v>
      </c>
      <c r="BS185" s="60" t="s">
        <v>1329</v>
      </c>
      <c r="BT185" s="63"/>
      <c r="BU185" s="9"/>
      <c r="BV185" s="247"/>
      <c r="BW185" s="63" t="s">
        <v>740</v>
      </c>
      <c r="BZ185" s="171">
        <v>60280.074999999917</v>
      </c>
      <c r="CA185" s="235" t="s">
        <v>4440</v>
      </c>
      <c r="CB185" s="60" t="s">
        <v>1329</v>
      </c>
      <c r="CF185" s="50"/>
      <c r="CG185" s="18"/>
      <c r="CH185" s="409"/>
      <c r="CI185" s="18"/>
      <c r="CJ185" s="18"/>
      <c r="CK185" s="50"/>
      <c r="CO185" s="327"/>
      <c r="CP185" s="50"/>
      <c r="CQ185" s="409"/>
      <c r="CR185" s="18"/>
      <c r="CS185" s="18"/>
      <c r="CU185" s="50"/>
      <c r="CX185" s="327"/>
      <c r="CY185" s="18"/>
      <c r="CZ185" s="50"/>
      <c r="DA185" s="18"/>
      <c r="DB185" s="18"/>
      <c r="DF185" s="50"/>
      <c r="DG185" s="416"/>
      <c r="DH185" s="18"/>
      <c r="DI185" s="409"/>
      <c r="DJ185" s="50"/>
      <c r="DK185" s="418"/>
      <c r="DL185" s="1"/>
      <c r="DM185" s="410"/>
      <c r="DN185" s="1"/>
      <c r="DO185" s="50"/>
      <c r="DT185" s="50"/>
      <c r="DU185" s="18"/>
      <c r="DV185" s="409"/>
      <c r="DW185" s="18"/>
      <c r="DX185" s="18"/>
      <c r="DY185" s="50"/>
      <c r="DZ185" s="409"/>
      <c r="EA185" s="18"/>
      <c r="EB185" s="18"/>
      <c r="ED185" s="50"/>
      <c r="EG185" s="327"/>
      <c r="EH185" s="18"/>
      <c r="EI185" s="50"/>
      <c r="EJ185" s="18"/>
      <c r="EK185" s="18"/>
      <c r="EN185" s="50"/>
      <c r="EP185" s="327"/>
      <c r="EQ185" s="18"/>
      <c r="ER185" s="409"/>
      <c r="ES185" s="50"/>
      <c r="ET185" s="18"/>
      <c r="EX185" s="50"/>
      <c r="EY185" s="416"/>
      <c r="EZ185" s="18"/>
      <c r="FA185" s="409"/>
      <c r="FB185" s="18"/>
      <c r="FC185" s="50"/>
      <c r="FH185" s="50"/>
      <c r="FI185" s="18"/>
      <c r="FJ185" s="409"/>
      <c r="FK185" s="18"/>
      <c r="FL185" s="18"/>
      <c r="FM185" s="50"/>
      <c r="FN185" s="409"/>
      <c r="FO185" s="18"/>
      <c r="FP185" s="18"/>
      <c r="FU185" s="327"/>
      <c r="FV185" s="18"/>
      <c r="FW185" s="63"/>
      <c r="FX185" s="63"/>
      <c r="FY185" s="67"/>
      <c r="FZ185" s="67"/>
      <c r="GA185" s="134"/>
      <c r="GB185" s="63"/>
      <c r="GC185" s="317"/>
      <c r="GD185" s="63"/>
      <c r="GH185" s="50"/>
      <c r="GI185" s="317"/>
      <c r="GJ185" s="63"/>
      <c r="GP185" s="18"/>
      <c r="GQ185" s="18"/>
      <c r="GV185" s="327"/>
      <c r="GW185" s="18"/>
      <c r="GY185" s="18"/>
      <c r="GZ185" s="18"/>
      <c r="HE185" s="18"/>
      <c r="HF185" s="411"/>
      <c r="HH185" s="18"/>
      <c r="HI185" s="18"/>
      <c r="HJ185" s="18"/>
      <c r="HW185" s="327"/>
      <c r="HX185" s="18"/>
      <c r="HZ185" s="18"/>
      <c r="IA185" s="18"/>
      <c r="IF185" s="327"/>
      <c r="IG185" s="18"/>
      <c r="II185" s="18"/>
      <c r="IJ185" s="18"/>
      <c r="IO185" s="327"/>
      <c r="IP185" s="18"/>
      <c r="IQ185" s="420"/>
      <c r="IR185" s="18"/>
      <c r="IS185" s="18"/>
      <c r="IX185" s="412"/>
      <c r="IY185" s="413"/>
      <c r="JG185" s="412"/>
      <c r="JH185" s="413"/>
      <c r="JI185" s="414"/>
      <c r="JJ185" s="413"/>
      <c r="JK185" s="413"/>
      <c r="JP185" s="327"/>
      <c r="JQ185" s="18"/>
      <c r="JS185" s="18"/>
      <c r="JT185" s="18"/>
      <c r="JY185" s="327"/>
      <c r="JZ185" s="18"/>
      <c r="KH185" s="327"/>
      <c r="KI185" s="18"/>
      <c r="KQ185" s="419"/>
      <c r="KR185" s="18"/>
      <c r="KS185" s="414"/>
      <c r="KT185" s="18"/>
      <c r="KU185" s="18"/>
      <c r="KZ185" s="412"/>
      <c r="LA185" s="413"/>
      <c r="LB185" s="409"/>
      <c r="LC185" s="413"/>
      <c r="LD185" s="413"/>
      <c r="LR185" s="413"/>
      <c r="LS185" s="18"/>
      <c r="LT185" s="18"/>
      <c r="LU185" s="416"/>
      <c r="LW185" s="18"/>
      <c r="MA185" s="327"/>
      <c r="MB185" s="18"/>
      <c r="MC185" s="18"/>
      <c r="MD185" s="18"/>
      <c r="ME185" s="18"/>
      <c r="MJ185" s="421"/>
      <c r="MK185" s="63"/>
      <c r="ML185" s="424"/>
      <c r="MM185" s="79"/>
      <c r="MN185" s="40"/>
      <c r="MP185" s="18"/>
    </row>
    <row r="186" spans="1:356" ht="18">
      <c r="A186" s="89"/>
      <c r="D186" s="49">
        <v>2015</v>
      </c>
      <c r="G186" s="46"/>
      <c r="H186" s="60"/>
      <c r="L186" s="49" t="s">
        <v>1353</v>
      </c>
      <c r="O186" s="18"/>
      <c r="Q186" s="60"/>
      <c r="U186" s="49" t="s">
        <v>216</v>
      </c>
      <c r="V186" s="3"/>
      <c r="W186" s="3"/>
      <c r="X186" s="53"/>
      <c r="Z186" s="60"/>
      <c r="AD186" s="49" t="s">
        <v>217</v>
      </c>
      <c r="AG186" s="46"/>
      <c r="AI186" s="60"/>
      <c r="AM186" s="49" t="s">
        <v>761</v>
      </c>
      <c r="AN186" s="9"/>
      <c r="AO186" s="3"/>
      <c r="AR186" s="60"/>
      <c r="AU186" s="89"/>
      <c r="AV186" s="48" t="s">
        <v>1826</v>
      </c>
      <c r="AW186" s="89"/>
      <c r="AX186" s="89"/>
      <c r="AY186" s="89"/>
      <c r="AZ186" s="89"/>
      <c r="BA186" s="60"/>
      <c r="BB186" s="50"/>
      <c r="BC186"/>
      <c r="BD186" s="89"/>
      <c r="BE186" s="49" t="s">
        <v>2088</v>
      </c>
      <c r="BI186" s="18"/>
      <c r="BJ186" s="89"/>
      <c r="BK186" s="50"/>
      <c r="BM186" s="89"/>
      <c r="BN186" s="49" t="s">
        <v>2782</v>
      </c>
      <c r="BO186" s="18"/>
      <c r="BP186" s="329"/>
      <c r="BQ186" s="173"/>
      <c r="BR186" s="18"/>
      <c r="BT186" s="28"/>
      <c r="BU186" s="9"/>
      <c r="BV186" s="247"/>
      <c r="BW186" s="49" t="s">
        <v>4198</v>
      </c>
      <c r="BZ186" s="88"/>
      <c r="CD186" s="89"/>
      <c r="CE186" s="89"/>
      <c r="CF186" s="50"/>
      <c r="CG186" s="18"/>
      <c r="CH186" s="409"/>
      <c r="CI186" s="18"/>
      <c r="CJ186" s="18"/>
      <c r="CK186" s="50"/>
      <c r="CM186" s="89"/>
      <c r="CN186" s="89"/>
      <c r="CO186" s="327"/>
      <c r="CP186" s="50"/>
      <c r="CQ186" s="409"/>
      <c r="CR186" s="18"/>
      <c r="CS186" s="18"/>
      <c r="CU186" s="50"/>
      <c r="CW186" s="89"/>
      <c r="CX186" s="327"/>
      <c r="CY186" s="18"/>
      <c r="CZ186" s="50"/>
      <c r="DA186" s="18"/>
      <c r="DB186" s="18"/>
      <c r="DD186" s="89"/>
      <c r="DE186" s="89"/>
      <c r="DF186" s="50"/>
      <c r="DG186" s="416"/>
      <c r="DH186" s="18"/>
      <c r="DI186" s="409"/>
      <c r="DJ186" s="50"/>
      <c r="DK186" s="418"/>
      <c r="DL186" s="1"/>
      <c r="DM186" s="410"/>
      <c r="DN186" s="1"/>
      <c r="DO186" s="50"/>
      <c r="DQ186" s="89"/>
      <c r="DR186" s="89"/>
      <c r="DS186" s="89"/>
      <c r="DT186" s="50"/>
      <c r="DU186" s="18"/>
      <c r="DV186" s="409"/>
      <c r="DW186" s="18"/>
      <c r="DX186" s="18"/>
      <c r="DY186" s="50"/>
      <c r="DZ186" s="409"/>
      <c r="EA186" s="18"/>
      <c r="EB186" s="18"/>
      <c r="ED186" s="50"/>
      <c r="EF186" s="89"/>
      <c r="EG186" s="327"/>
      <c r="EH186" s="18"/>
      <c r="EI186" s="50"/>
      <c r="EJ186" s="18"/>
      <c r="EK186" s="18"/>
      <c r="EM186" s="89"/>
      <c r="EN186" s="50"/>
      <c r="EP186" s="327"/>
      <c r="EQ186" s="18"/>
      <c r="ER186" s="409"/>
      <c r="ES186" s="50"/>
      <c r="ET186" s="18"/>
      <c r="EV186" s="89"/>
      <c r="EW186" s="89"/>
      <c r="EX186" s="50"/>
      <c r="EY186" s="416"/>
      <c r="EZ186" s="18"/>
      <c r="FA186" s="409"/>
      <c r="FB186" s="18"/>
      <c r="FC186" s="50"/>
      <c r="FE186" s="89"/>
      <c r="FF186" s="89"/>
      <c r="FG186" s="89"/>
      <c r="FH186" s="50"/>
      <c r="FI186" s="18"/>
      <c r="FJ186" s="409"/>
      <c r="FK186" s="18"/>
      <c r="FL186" s="18"/>
      <c r="FM186" s="50"/>
      <c r="FN186" s="409"/>
      <c r="FO186" s="18"/>
      <c r="FP186" s="18"/>
      <c r="FR186" s="89"/>
      <c r="FS186" s="89"/>
      <c r="FT186" s="89"/>
      <c r="FU186" s="327"/>
      <c r="FV186" s="18"/>
      <c r="FW186" s="273"/>
      <c r="FX186" s="63"/>
      <c r="FY186" s="67"/>
      <c r="FZ186" s="67"/>
      <c r="GA186" s="134"/>
      <c r="GB186" s="63"/>
      <c r="GC186" s="317"/>
      <c r="GD186" s="63"/>
      <c r="GH186" s="50"/>
      <c r="GI186" s="317"/>
      <c r="GJ186" s="63"/>
      <c r="GP186" s="18"/>
      <c r="GQ186" s="18"/>
      <c r="GR186" s="89"/>
      <c r="GS186" s="89"/>
      <c r="GT186" s="89"/>
      <c r="GU186" s="89"/>
      <c r="GV186" s="327"/>
      <c r="GW186" s="18"/>
      <c r="GY186" s="18"/>
      <c r="GZ186" s="18"/>
      <c r="HA186" s="89"/>
      <c r="HB186" s="89"/>
      <c r="HC186" s="89"/>
      <c r="HD186" s="89"/>
      <c r="HE186" s="18"/>
      <c r="HF186" s="411"/>
      <c r="HH186" s="18"/>
      <c r="HI186" s="18"/>
      <c r="HJ186" s="18"/>
      <c r="HK186" s="89"/>
      <c r="HL186" s="89"/>
      <c r="HM186" s="89"/>
      <c r="HN186" s="89"/>
      <c r="HO186" s="89"/>
      <c r="HP186" s="89"/>
      <c r="HQ186" s="89"/>
      <c r="HR186" s="89"/>
      <c r="HS186" s="89"/>
      <c r="HT186" s="89"/>
      <c r="HU186" s="89"/>
      <c r="HV186" s="89"/>
      <c r="HW186" s="327"/>
      <c r="HX186" s="18"/>
      <c r="HZ186" s="18"/>
      <c r="IA186" s="18"/>
      <c r="IB186" s="89"/>
      <c r="IC186" s="89"/>
      <c r="ID186" s="89"/>
      <c r="IE186" s="89"/>
      <c r="IF186" s="327"/>
      <c r="IG186" s="18"/>
      <c r="II186" s="18"/>
      <c r="IJ186" s="18"/>
      <c r="IK186" s="89"/>
      <c r="IL186" s="89"/>
      <c r="IM186" s="89"/>
      <c r="IN186" s="89"/>
      <c r="IO186" s="416"/>
      <c r="IP186" s="18"/>
      <c r="IQ186" s="409"/>
      <c r="IR186" s="18"/>
      <c r="IS186" s="18"/>
      <c r="IT186" s="89"/>
      <c r="IU186" s="89"/>
      <c r="IV186" s="89"/>
      <c r="IW186" s="89"/>
      <c r="IX186" s="412"/>
      <c r="IY186" s="413"/>
      <c r="JA186" s="89"/>
      <c r="JB186" s="89"/>
      <c r="JC186" s="89"/>
      <c r="JD186" s="89"/>
      <c r="JE186" s="89"/>
      <c r="JF186" s="89"/>
      <c r="JG186" s="412"/>
      <c r="JH186" s="413"/>
      <c r="JI186" s="414"/>
      <c r="JJ186" s="413"/>
      <c r="JK186" s="413"/>
      <c r="JM186" s="89"/>
      <c r="JN186" s="89"/>
      <c r="JO186" s="89"/>
      <c r="JP186" s="327"/>
      <c r="JQ186" s="18"/>
      <c r="JS186" s="18"/>
      <c r="JT186" s="18"/>
      <c r="JU186" s="89"/>
      <c r="JV186" s="89"/>
      <c r="JW186" s="89"/>
      <c r="JX186" s="89"/>
      <c r="JY186" s="327"/>
      <c r="JZ186" s="18"/>
      <c r="KB186" s="89"/>
      <c r="KC186" s="89"/>
      <c r="KD186" s="89"/>
      <c r="KE186" s="89"/>
      <c r="KF186" s="89"/>
      <c r="KG186" s="89"/>
      <c r="KH186" s="327"/>
      <c r="KI186" s="18"/>
      <c r="KK186" s="89"/>
      <c r="KL186" s="89"/>
      <c r="KM186" s="89"/>
      <c r="KN186" s="89"/>
      <c r="KO186" s="89"/>
      <c r="KP186" s="89"/>
      <c r="KQ186" s="18"/>
      <c r="KR186" s="18"/>
      <c r="KS186" s="414"/>
      <c r="KT186" s="18"/>
      <c r="KU186" s="18"/>
      <c r="KV186" s="89"/>
      <c r="KW186" s="89"/>
      <c r="KX186" s="89"/>
      <c r="KY186" s="89"/>
      <c r="KZ186" s="412"/>
      <c r="LA186" s="413"/>
      <c r="LB186" s="409"/>
      <c r="LC186" s="413"/>
      <c r="LD186" s="413"/>
      <c r="LF186" s="89"/>
      <c r="LG186" s="89"/>
      <c r="LH186" s="89"/>
      <c r="LI186" s="89"/>
      <c r="LJ186" s="89"/>
      <c r="LK186" s="89"/>
      <c r="LL186" s="89"/>
      <c r="LM186" s="89"/>
      <c r="LN186" s="89"/>
      <c r="LO186" s="89"/>
      <c r="LP186" s="89"/>
      <c r="LQ186" s="89"/>
      <c r="LR186" s="413"/>
      <c r="LS186" s="18"/>
      <c r="LT186" s="18"/>
      <c r="LU186" s="416"/>
      <c r="LW186" s="18"/>
      <c r="LY186" s="89"/>
      <c r="LZ186" s="89"/>
      <c r="MA186" s="327"/>
      <c r="MB186" s="18"/>
      <c r="MC186" s="18"/>
      <c r="MD186" s="18"/>
      <c r="ME186" s="18"/>
      <c r="MH186" s="89"/>
      <c r="MI186" s="89"/>
      <c r="MJ186" s="3"/>
      <c r="MK186" s="63"/>
      <c r="ML186" s="424"/>
      <c r="MM186" s="79"/>
      <c r="MN186" s="40"/>
      <c r="MO186" s="89"/>
      <c r="MP186" s="18"/>
      <c r="MQ186" s="89"/>
      <c r="MR186" s="89"/>
    </row>
    <row r="187" spans="1:356" ht="18">
      <c r="D187" s="41" t="s">
        <v>9</v>
      </c>
      <c r="G187" s="46">
        <v>6409</v>
      </c>
      <c r="H187" s="60" t="s">
        <v>1330</v>
      </c>
      <c r="L187" s="41" t="s">
        <v>11</v>
      </c>
      <c r="O187" s="53">
        <v>20964</v>
      </c>
      <c r="P187" t="s">
        <v>231</v>
      </c>
      <c r="Q187" s="60" t="s">
        <v>1330</v>
      </c>
      <c r="U187" s="41" t="s">
        <v>33</v>
      </c>
      <c r="X187" s="53">
        <v>37578</v>
      </c>
      <c r="Y187" t="s">
        <v>257</v>
      </c>
      <c r="Z187" s="60" t="s">
        <v>1330</v>
      </c>
      <c r="AD187" s="41" t="s">
        <v>6</v>
      </c>
      <c r="AF187" s="3"/>
      <c r="AG187" s="46">
        <v>46214</v>
      </c>
      <c r="AH187" t="s">
        <v>389</v>
      </c>
      <c r="AI187" s="60" t="s">
        <v>1330</v>
      </c>
      <c r="AM187" s="39" t="s">
        <v>143</v>
      </c>
      <c r="AN187" s="9"/>
      <c r="AO187" s="1"/>
      <c r="AP187" s="171">
        <v>51809.475000000079</v>
      </c>
      <c r="AQ187" t="s">
        <v>1271</v>
      </c>
      <c r="AR187" s="60" t="s">
        <v>1330</v>
      </c>
      <c r="AV187" s="41" t="s">
        <v>33</v>
      </c>
      <c r="AW187" s="4"/>
      <c r="AX187" s="3"/>
      <c r="AY187" s="171">
        <v>48170.512499999859</v>
      </c>
      <c r="AZ187" s="235" t="s">
        <v>1758</v>
      </c>
      <c r="BA187" s="60" t="s">
        <v>1330</v>
      </c>
      <c r="BB187" s="50"/>
      <c r="BC187"/>
      <c r="BE187" s="41" t="s">
        <v>25</v>
      </c>
      <c r="BF187" s="9"/>
      <c r="BG187" s="317"/>
      <c r="BH187" s="171">
        <v>50888.962500000125</v>
      </c>
      <c r="BI187" s="235" t="s">
        <v>2100</v>
      </c>
      <c r="BJ187" s="60" t="s">
        <v>1330</v>
      </c>
      <c r="BK187" s="50"/>
      <c r="BN187" s="63" t="s">
        <v>740</v>
      </c>
      <c r="BO187" s="18"/>
      <c r="BP187" s="329"/>
      <c r="BQ187" s="171">
        <v>54875.34999999986</v>
      </c>
      <c r="BR187" s="235" t="s">
        <v>2791</v>
      </c>
      <c r="BS187" s="60" t="s">
        <v>1330</v>
      </c>
      <c r="BT187" s="63"/>
      <c r="BU187" s="9"/>
      <c r="BV187" s="247"/>
      <c r="BW187" s="273" t="s">
        <v>37</v>
      </c>
      <c r="BZ187" s="171">
        <v>60118.60249999995</v>
      </c>
      <c r="CA187" s="235" t="s">
        <v>4441</v>
      </c>
      <c r="CB187" s="60" t="s">
        <v>1330</v>
      </c>
      <c r="CF187" s="50"/>
      <c r="CG187" s="18"/>
      <c r="CH187" s="409"/>
      <c r="CI187" s="18"/>
      <c r="CJ187" s="18"/>
      <c r="CK187" s="50"/>
      <c r="CO187" s="416"/>
      <c r="CP187" s="50"/>
      <c r="CQ187" s="409"/>
      <c r="CR187" s="18"/>
      <c r="CS187" s="18"/>
      <c r="CU187" s="50"/>
      <c r="CX187" s="416"/>
      <c r="CY187" s="18"/>
      <c r="CZ187" s="50"/>
      <c r="DA187" s="18"/>
      <c r="DB187" s="18"/>
      <c r="DF187" s="50"/>
      <c r="DG187" s="416"/>
      <c r="DH187" s="18"/>
      <c r="DI187" s="409"/>
      <c r="DJ187" s="50"/>
      <c r="DK187" s="418"/>
      <c r="DL187" s="1"/>
      <c r="DM187" s="410"/>
      <c r="DN187" s="1"/>
      <c r="DO187" s="50"/>
      <c r="DT187" s="50"/>
      <c r="DU187" s="18"/>
      <c r="DV187" s="409"/>
      <c r="DW187" s="18"/>
      <c r="DX187" s="18"/>
      <c r="DY187" s="50"/>
      <c r="DZ187" s="409"/>
      <c r="EA187" s="18"/>
      <c r="EB187" s="18"/>
      <c r="ED187" s="50"/>
      <c r="EG187" s="416"/>
      <c r="EH187" s="18"/>
      <c r="EI187" s="50"/>
      <c r="EJ187" s="18"/>
      <c r="EK187" s="18"/>
      <c r="EN187" s="50"/>
      <c r="EP187" s="416"/>
      <c r="EQ187" s="18"/>
      <c r="ER187" s="409"/>
      <c r="ES187" s="50"/>
      <c r="ET187" s="18"/>
      <c r="EX187" s="50"/>
      <c r="EY187" s="416"/>
      <c r="EZ187" s="18"/>
      <c r="FA187" s="409"/>
      <c r="FB187" s="18"/>
      <c r="FC187" s="50"/>
      <c r="FH187" s="50"/>
      <c r="FI187" s="18"/>
      <c r="FJ187" s="409"/>
      <c r="FK187" s="18"/>
      <c r="FL187" s="18"/>
      <c r="FM187" s="50"/>
      <c r="FN187" s="409"/>
      <c r="FO187" s="18"/>
      <c r="FP187" s="18"/>
      <c r="FU187" s="416"/>
      <c r="FV187" s="18"/>
      <c r="FW187" s="63"/>
      <c r="FX187" s="63"/>
      <c r="FY187" s="67"/>
      <c r="FZ187" s="67"/>
      <c r="GA187" s="134"/>
      <c r="GB187" s="63"/>
      <c r="GC187" s="317"/>
      <c r="GD187" s="63"/>
      <c r="GH187" s="50"/>
      <c r="GI187" s="317"/>
      <c r="GJ187" s="63"/>
      <c r="GP187" s="18"/>
      <c r="GQ187" s="18"/>
      <c r="GV187" s="419"/>
      <c r="GW187" s="18"/>
      <c r="GY187" s="18"/>
      <c r="GZ187" s="18"/>
      <c r="HE187" s="18"/>
      <c r="HF187" s="411"/>
      <c r="HH187" s="18"/>
      <c r="HI187" s="18"/>
      <c r="HJ187" s="18"/>
      <c r="HW187" s="416"/>
      <c r="HX187" s="18"/>
      <c r="HZ187" s="18"/>
      <c r="IA187" s="18"/>
      <c r="IF187" s="419"/>
      <c r="IG187" s="18"/>
      <c r="II187" s="18"/>
      <c r="IJ187" s="18"/>
      <c r="IO187" s="18"/>
      <c r="IP187" s="18"/>
      <c r="IQ187" s="409"/>
      <c r="IR187" s="18"/>
      <c r="IS187" s="18"/>
      <c r="IX187" s="416"/>
      <c r="IY187" s="413"/>
      <c r="JG187" s="416"/>
      <c r="JH187" s="413"/>
      <c r="JI187" s="414"/>
      <c r="JJ187" s="413"/>
      <c r="JK187" s="413"/>
      <c r="JP187" s="419"/>
      <c r="JQ187" s="18"/>
      <c r="JS187" s="18"/>
      <c r="JT187" s="18"/>
      <c r="JY187" s="419"/>
      <c r="JZ187" s="18"/>
      <c r="KH187" s="419"/>
      <c r="KI187" s="18"/>
      <c r="KQ187" s="327"/>
      <c r="KR187" s="18"/>
      <c r="KS187" s="414"/>
      <c r="KT187" s="18"/>
      <c r="KU187" s="18"/>
      <c r="KZ187" s="416"/>
      <c r="LA187" s="413"/>
      <c r="LB187" s="409"/>
      <c r="LC187" s="413"/>
      <c r="LD187" s="413"/>
      <c r="LR187" s="413"/>
      <c r="LS187" s="18"/>
      <c r="LT187" s="18"/>
      <c r="LU187" s="416"/>
      <c r="LW187" s="18"/>
      <c r="MA187" s="419"/>
      <c r="MB187" s="18"/>
      <c r="MC187" s="18"/>
      <c r="MD187" s="18"/>
      <c r="ME187" s="18"/>
      <c r="MJ187" s="60"/>
      <c r="MK187" s="3"/>
      <c r="ML187" s="424"/>
      <c r="MM187" s="79"/>
      <c r="MN187" s="3"/>
      <c r="MP187" s="18"/>
    </row>
    <row r="188" spans="1:356" ht="18">
      <c r="D188" s="48" t="s">
        <v>219</v>
      </c>
      <c r="G188" s="46"/>
      <c r="H188" s="60"/>
      <c r="L188" s="49">
        <v>2016</v>
      </c>
      <c r="O188" s="53"/>
      <c r="Q188" s="60"/>
      <c r="U188" s="49" t="s">
        <v>216</v>
      </c>
      <c r="X188" s="18"/>
      <c r="Z188" s="60"/>
      <c r="AD188" s="49" t="s">
        <v>215</v>
      </c>
      <c r="AF188" s="3"/>
      <c r="AG188" s="46"/>
      <c r="AI188" s="60"/>
      <c r="AM188" s="48" t="s">
        <v>763</v>
      </c>
      <c r="AN188" s="9"/>
      <c r="AO188" s="1"/>
      <c r="AR188" s="60"/>
      <c r="AV188" s="49" t="s">
        <v>1636</v>
      </c>
      <c r="AX188" s="18"/>
      <c r="AY188" s="89"/>
      <c r="AZ188" s="18"/>
      <c r="BA188" s="60"/>
      <c r="BB188" s="50"/>
      <c r="BC188"/>
      <c r="BE188" s="49" t="s">
        <v>2088</v>
      </c>
      <c r="BI188" s="18"/>
      <c r="BK188" s="50"/>
      <c r="BN188" s="49" t="s">
        <v>2782</v>
      </c>
      <c r="BO188" s="18"/>
      <c r="BP188" s="329"/>
      <c r="BQ188" s="173"/>
      <c r="BR188" s="18"/>
      <c r="BT188" s="63"/>
      <c r="BU188" s="63"/>
      <c r="BV188" s="247"/>
      <c r="BW188" s="49" t="s">
        <v>4198</v>
      </c>
      <c r="BZ188" s="88"/>
      <c r="CF188" s="50"/>
      <c r="CG188" s="18"/>
      <c r="CH188" s="409"/>
      <c r="CI188" s="18"/>
      <c r="CJ188" s="18"/>
      <c r="CK188" s="50"/>
      <c r="CO188" s="18"/>
      <c r="CP188" s="50"/>
      <c r="CQ188" s="409"/>
      <c r="CR188" s="18"/>
      <c r="CS188" s="18"/>
      <c r="CU188" s="50"/>
      <c r="CX188" s="18"/>
      <c r="CY188" s="18"/>
      <c r="CZ188" s="50"/>
      <c r="DA188" s="18"/>
      <c r="DB188" s="18"/>
      <c r="DF188" s="50"/>
      <c r="DG188" s="416"/>
      <c r="DH188" s="18"/>
      <c r="DI188" s="409"/>
      <c r="DJ188" s="50"/>
      <c r="DK188" s="418"/>
      <c r="DL188" s="1"/>
      <c r="DM188" s="410"/>
      <c r="DN188" s="1"/>
      <c r="DO188" s="50"/>
      <c r="DT188" s="50"/>
      <c r="DU188" s="18"/>
      <c r="DV188" s="409"/>
      <c r="DW188" s="18"/>
      <c r="DX188" s="18"/>
      <c r="DY188" s="50"/>
      <c r="DZ188" s="409"/>
      <c r="EA188" s="18"/>
      <c r="EB188" s="18"/>
      <c r="ED188" s="50"/>
      <c r="EG188" s="18"/>
      <c r="EH188" s="18"/>
      <c r="EI188" s="50"/>
      <c r="EJ188" s="18"/>
      <c r="EK188" s="18"/>
      <c r="EN188" s="50"/>
      <c r="EP188" s="18"/>
      <c r="EQ188" s="18"/>
      <c r="ER188" s="409"/>
      <c r="ES188" s="50"/>
      <c r="ET188" s="18"/>
      <c r="EX188" s="50"/>
      <c r="EY188" s="416"/>
      <c r="EZ188" s="18"/>
      <c r="FA188" s="409"/>
      <c r="FB188" s="18"/>
      <c r="FC188" s="50"/>
      <c r="FH188" s="50"/>
      <c r="FI188" s="18"/>
      <c r="FJ188" s="409"/>
      <c r="FK188" s="18"/>
      <c r="FL188" s="18"/>
      <c r="FM188" s="50"/>
      <c r="FN188" s="409"/>
      <c r="FO188" s="18"/>
      <c r="FP188" s="18"/>
      <c r="FU188" s="18"/>
      <c r="FV188" s="18"/>
      <c r="FW188" s="63"/>
      <c r="FX188" s="63"/>
      <c r="FY188" s="67"/>
      <c r="FZ188" s="67"/>
      <c r="GA188" s="134"/>
      <c r="GB188" s="63"/>
      <c r="GC188" s="317"/>
      <c r="GD188" s="63"/>
      <c r="GH188" s="50"/>
      <c r="GI188" s="317"/>
      <c r="GJ188" s="63"/>
      <c r="GP188" s="18"/>
      <c r="GQ188" s="18"/>
      <c r="GV188" s="18"/>
      <c r="GW188" s="18"/>
      <c r="GY188" s="18"/>
      <c r="GZ188" s="18"/>
      <c r="HE188" s="18"/>
      <c r="HF188" s="411"/>
      <c r="HH188" s="18"/>
      <c r="HI188" s="18"/>
      <c r="HJ188" s="18"/>
      <c r="HW188" s="18"/>
      <c r="HX188" s="18"/>
      <c r="HZ188" s="18"/>
      <c r="IA188" s="18"/>
      <c r="IF188" s="18"/>
      <c r="IG188" s="18"/>
      <c r="II188" s="18"/>
      <c r="IJ188" s="18"/>
      <c r="IO188" s="327"/>
      <c r="IP188" s="18"/>
      <c r="IQ188" s="409"/>
      <c r="IR188" s="18"/>
      <c r="IS188" s="18"/>
      <c r="IX188" s="413"/>
      <c r="IY188" s="413"/>
      <c r="JG188" s="413"/>
      <c r="JH188" s="413"/>
      <c r="JI188" s="414"/>
      <c r="JJ188" s="413"/>
      <c r="JK188" s="413"/>
      <c r="JP188" s="18"/>
      <c r="JQ188" s="18"/>
      <c r="JS188" s="18"/>
      <c r="JT188" s="18"/>
      <c r="JY188" s="18"/>
      <c r="JZ188" s="18"/>
      <c r="KH188" s="18"/>
      <c r="KI188" s="18"/>
      <c r="KQ188" s="18"/>
      <c r="KR188" s="18"/>
      <c r="KS188" s="414"/>
      <c r="KT188" s="18"/>
      <c r="KU188" s="18"/>
      <c r="KZ188" s="413"/>
      <c r="LA188" s="413"/>
      <c r="LB188" s="409"/>
      <c r="LC188" s="413"/>
      <c r="LD188" s="413"/>
      <c r="LR188" s="413"/>
      <c r="LS188" s="18"/>
      <c r="LT188" s="18"/>
      <c r="LU188" s="416"/>
      <c r="LW188" s="18"/>
      <c r="MA188" s="18"/>
      <c r="MB188" s="18"/>
      <c r="MC188" s="18"/>
      <c r="MD188" s="18"/>
      <c r="ME188" s="18"/>
      <c r="MJ188" s="3"/>
      <c r="MK188" s="3"/>
      <c r="ML188" s="424"/>
      <c r="MM188" s="79"/>
      <c r="MN188" s="3"/>
      <c r="MP188" s="18"/>
    </row>
    <row r="189" spans="1:356" ht="18">
      <c r="D189" s="41" t="s">
        <v>19</v>
      </c>
      <c r="G189" s="46">
        <v>6335</v>
      </c>
      <c r="H189" t="s">
        <v>1331</v>
      </c>
      <c r="L189" s="41" t="s">
        <v>35</v>
      </c>
      <c r="M189" s="3"/>
      <c r="N189" s="3"/>
      <c r="O189" s="53">
        <v>20591</v>
      </c>
      <c r="P189" t="s">
        <v>232</v>
      </c>
      <c r="Q189" t="s">
        <v>1331</v>
      </c>
      <c r="U189" s="41" t="s">
        <v>6</v>
      </c>
      <c r="X189" s="53">
        <v>36631</v>
      </c>
      <c r="Y189" t="s">
        <v>255</v>
      </c>
      <c r="Z189" t="s">
        <v>1331</v>
      </c>
      <c r="AD189" s="41" t="s">
        <v>27</v>
      </c>
      <c r="AG189" s="46">
        <v>45938</v>
      </c>
      <c r="AH189" t="s">
        <v>390</v>
      </c>
      <c r="AI189" t="s">
        <v>1331</v>
      </c>
      <c r="AM189" s="41" t="s">
        <v>27</v>
      </c>
      <c r="AN189" s="4"/>
      <c r="AO189" s="1"/>
      <c r="AP189" s="171">
        <v>51554.024999999943</v>
      </c>
      <c r="AQ189" t="s">
        <v>1272</v>
      </c>
      <c r="AR189" t="s">
        <v>1331</v>
      </c>
      <c r="AV189" s="41" t="s">
        <v>39</v>
      </c>
      <c r="AW189" s="9"/>
      <c r="AX189" s="3"/>
      <c r="AY189" s="171">
        <v>47133.962499999965</v>
      </c>
      <c r="AZ189" s="235" t="s">
        <v>1759</v>
      </c>
      <c r="BA189" t="s">
        <v>1331</v>
      </c>
      <c r="BB189" s="50"/>
      <c r="BC189"/>
      <c r="BE189" s="41" t="s">
        <v>39</v>
      </c>
      <c r="BF189" s="4"/>
      <c r="BG189" s="317"/>
      <c r="BH189" s="171">
        <v>50767.774999999965</v>
      </c>
      <c r="BI189" s="235" t="s">
        <v>2101</v>
      </c>
      <c r="BJ189" t="s">
        <v>1331</v>
      </c>
      <c r="BK189" s="50"/>
      <c r="BN189" s="28" t="s">
        <v>143</v>
      </c>
      <c r="BO189" s="9"/>
      <c r="BP189" s="63"/>
      <c r="BQ189" s="171">
        <v>54130.937500000153</v>
      </c>
      <c r="BR189" s="235" t="s">
        <v>2792</v>
      </c>
      <c r="BS189" t="s">
        <v>1331</v>
      </c>
      <c r="BT189" s="218"/>
      <c r="BU189" s="103"/>
      <c r="BV189" s="247"/>
      <c r="BW189" s="273" t="s">
        <v>25</v>
      </c>
      <c r="BZ189" s="171">
        <v>59761.437500000138</v>
      </c>
      <c r="CA189" s="1" t="s">
        <v>4442</v>
      </c>
      <c r="CB189" t="s">
        <v>1331</v>
      </c>
      <c r="CF189" s="50"/>
      <c r="CG189" s="18"/>
      <c r="CH189" s="409"/>
      <c r="CI189" s="18"/>
      <c r="CJ189" s="18"/>
      <c r="CK189" s="50"/>
      <c r="CO189" s="327"/>
      <c r="CP189" s="50"/>
      <c r="CQ189" s="409"/>
      <c r="CR189" s="18"/>
      <c r="CS189" s="18"/>
      <c r="CU189" s="50"/>
      <c r="CX189" s="327"/>
      <c r="CY189" s="18"/>
      <c r="CZ189" s="50"/>
      <c r="DA189" s="18"/>
      <c r="DB189" s="18"/>
      <c r="DF189" s="50"/>
      <c r="DG189" s="416"/>
      <c r="DH189" s="18"/>
      <c r="DI189" s="409"/>
      <c r="DJ189" s="50"/>
      <c r="DK189" s="418"/>
      <c r="DL189" s="1"/>
      <c r="DM189" s="410"/>
      <c r="DN189" s="1"/>
      <c r="DO189" s="50"/>
      <c r="DT189" s="50"/>
      <c r="DU189" s="18"/>
      <c r="DV189" s="409"/>
      <c r="DW189" s="18"/>
      <c r="DX189" s="18"/>
      <c r="DY189" s="50"/>
      <c r="DZ189" s="409"/>
      <c r="EA189" s="18"/>
      <c r="EB189" s="18"/>
      <c r="ED189" s="50"/>
      <c r="EG189" s="327"/>
      <c r="EH189" s="18"/>
      <c r="EI189" s="50"/>
      <c r="EJ189" s="18"/>
      <c r="EK189" s="18"/>
      <c r="EN189" s="50"/>
      <c r="EP189" s="327"/>
      <c r="EQ189" s="18"/>
      <c r="ER189" s="409"/>
      <c r="ES189" s="50"/>
      <c r="ET189" s="18"/>
      <c r="EX189" s="50"/>
      <c r="EY189" s="416"/>
      <c r="EZ189" s="18"/>
      <c r="FA189" s="409"/>
      <c r="FB189" s="18"/>
      <c r="FC189" s="50"/>
      <c r="FH189" s="50"/>
      <c r="FI189" s="18"/>
      <c r="FJ189" s="409"/>
      <c r="FK189" s="18"/>
      <c r="FL189" s="18"/>
      <c r="FM189" s="50"/>
      <c r="FN189" s="409"/>
      <c r="FO189" s="18"/>
      <c r="FP189" s="18"/>
      <c r="FU189" s="327"/>
      <c r="FV189" s="18"/>
      <c r="FW189" s="273"/>
      <c r="FX189" s="63"/>
      <c r="FY189" s="67"/>
      <c r="FZ189" s="67"/>
      <c r="GA189" s="134"/>
      <c r="GB189" s="63"/>
      <c r="GC189" s="317"/>
      <c r="GD189" s="63"/>
      <c r="GH189" s="50"/>
      <c r="GI189" s="317"/>
      <c r="GJ189" s="63"/>
      <c r="GP189" s="18"/>
      <c r="GQ189" s="18"/>
      <c r="GV189" s="327"/>
      <c r="GW189" s="18"/>
      <c r="GY189" s="18"/>
      <c r="GZ189" s="18"/>
      <c r="HE189" s="18"/>
      <c r="HF189" s="411"/>
      <c r="HH189" s="18"/>
      <c r="HI189" s="18"/>
      <c r="HJ189" s="18"/>
      <c r="HW189" s="327"/>
      <c r="HX189" s="18"/>
      <c r="HZ189" s="18"/>
      <c r="IA189" s="18"/>
      <c r="IF189" s="327"/>
      <c r="IG189" s="18"/>
      <c r="II189" s="18"/>
      <c r="IJ189" s="18"/>
      <c r="IO189" s="18"/>
      <c r="IP189" s="18"/>
      <c r="IQ189" s="409"/>
      <c r="IR189" s="18"/>
      <c r="IS189" s="18"/>
      <c r="IX189" s="412"/>
      <c r="IY189" s="413"/>
      <c r="JG189" s="412"/>
      <c r="JH189" s="413"/>
      <c r="JI189" s="414"/>
      <c r="JJ189" s="413"/>
      <c r="JK189" s="413"/>
      <c r="JP189" s="327"/>
      <c r="JQ189" s="18"/>
      <c r="JS189" s="18"/>
      <c r="JT189" s="18"/>
      <c r="JY189" s="327"/>
      <c r="JZ189" s="18"/>
      <c r="KH189" s="327"/>
      <c r="KI189" s="18"/>
      <c r="KQ189" s="327"/>
      <c r="KR189" s="18"/>
      <c r="KS189" s="414"/>
      <c r="KT189" s="18"/>
      <c r="KU189" s="18"/>
      <c r="KZ189" s="412"/>
      <c r="LA189" s="413"/>
      <c r="LB189" s="409"/>
      <c r="LC189" s="413"/>
      <c r="LD189" s="413"/>
      <c r="LR189" s="413"/>
      <c r="LS189" s="18"/>
      <c r="LT189" s="18"/>
      <c r="LU189" s="416"/>
      <c r="LW189" s="18"/>
      <c r="MA189" s="327"/>
      <c r="MB189" s="18"/>
      <c r="MC189" s="18"/>
      <c r="MD189" s="18"/>
      <c r="ME189" s="18"/>
      <c r="MJ189" s="60"/>
      <c r="MK189" s="63"/>
      <c r="ML189" s="424"/>
      <c r="MM189" s="79"/>
      <c r="MN189" s="40"/>
      <c r="MP189" s="18"/>
    </row>
    <row r="190" spans="1:356" ht="18">
      <c r="D190" s="49">
        <v>2015</v>
      </c>
      <c r="G190" s="46"/>
      <c r="H190" s="3"/>
      <c r="L190" s="49" t="s">
        <v>1353</v>
      </c>
      <c r="M190" s="3"/>
      <c r="N190" s="3"/>
      <c r="O190" s="18"/>
      <c r="Q190" s="3"/>
      <c r="U190" s="49" t="s">
        <v>1355</v>
      </c>
      <c r="X190" s="53"/>
      <c r="Z190" s="3"/>
      <c r="AD190" s="49" t="s">
        <v>215</v>
      </c>
      <c r="AG190" s="46"/>
      <c r="AI190" s="3"/>
      <c r="AM190" s="49" t="s">
        <v>761</v>
      </c>
      <c r="AN190" s="9"/>
      <c r="AO190" s="1"/>
      <c r="AR190" s="3"/>
      <c r="AV190" s="49" t="s">
        <v>1636</v>
      </c>
      <c r="AX190" s="18"/>
      <c r="AY190" s="89"/>
      <c r="AZ190" s="18"/>
      <c r="BA190" s="3"/>
      <c r="BB190" s="50"/>
      <c r="BC190"/>
      <c r="BE190" s="49" t="s">
        <v>2088</v>
      </c>
      <c r="BI190" s="18"/>
      <c r="BK190" s="50"/>
      <c r="BN190" s="49" t="s">
        <v>2782</v>
      </c>
      <c r="BO190" s="9"/>
      <c r="BP190" s="63"/>
      <c r="BQ190" s="89"/>
      <c r="BR190" s="59"/>
      <c r="BS190" s="59"/>
      <c r="BT190" s="63"/>
      <c r="BU190" s="9"/>
      <c r="BV190" s="247"/>
      <c r="BW190" s="49" t="s">
        <v>4198</v>
      </c>
      <c r="BZ190" s="88"/>
      <c r="CB190" s="59"/>
      <c r="CF190" s="50"/>
      <c r="CG190" s="18"/>
      <c r="CH190" s="409"/>
      <c r="CI190" s="18"/>
      <c r="CJ190" s="18"/>
      <c r="CK190" s="50"/>
      <c r="CO190" s="18"/>
      <c r="CP190" s="50"/>
      <c r="CQ190" s="409"/>
      <c r="CR190" s="18"/>
      <c r="CS190" s="18"/>
      <c r="CU190" s="50"/>
      <c r="CX190" s="18"/>
      <c r="CY190" s="18"/>
      <c r="CZ190" s="50"/>
      <c r="DA190" s="18"/>
      <c r="DB190" s="18"/>
      <c r="DF190" s="50"/>
      <c r="DG190" s="416"/>
      <c r="DH190" s="18"/>
      <c r="DI190" s="409"/>
      <c r="DJ190" s="50"/>
      <c r="DK190" s="418"/>
      <c r="DL190" s="1"/>
      <c r="DM190" s="410"/>
      <c r="DN190" s="1"/>
      <c r="DO190" s="50"/>
      <c r="DT190" s="50"/>
      <c r="DU190" s="18"/>
      <c r="DV190" s="409"/>
      <c r="DW190" s="18"/>
      <c r="DX190" s="18"/>
      <c r="DY190" s="50"/>
      <c r="DZ190" s="409"/>
      <c r="EA190" s="18"/>
      <c r="EB190" s="18"/>
      <c r="ED190" s="50"/>
      <c r="EG190" s="18"/>
      <c r="EH190" s="18"/>
      <c r="EI190" s="50"/>
      <c r="EJ190" s="18"/>
      <c r="EK190" s="18"/>
      <c r="EN190" s="50"/>
      <c r="EP190" s="18"/>
      <c r="EQ190" s="18"/>
      <c r="ER190" s="409"/>
      <c r="ES190" s="50"/>
      <c r="ET190" s="18"/>
      <c r="EX190" s="50"/>
      <c r="EY190" s="416"/>
      <c r="EZ190" s="18"/>
      <c r="FA190" s="409"/>
      <c r="FB190" s="18"/>
      <c r="FC190" s="50"/>
      <c r="FH190" s="50"/>
      <c r="FI190" s="18"/>
      <c r="FJ190" s="409"/>
      <c r="FK190" s="18"/>
      <c r="FL190" s="18"/>
      <c r="FM190" s="50"/>
      <c r="FN190" s="409"/>
      <c r="FO190" s="18"/>
      <c r="FP190" s="18"/>
      <c r="FU190" s="18"/>
      <c r="FV190" s="18"/>
      <c r="FW190" s="273"/>
      <c r="FX190" s="63"/>
      <c r="FY190" s="67"/>
      <c r="FZ190" s="67"/>
      <c r="GA190" s="134"/>
      <c r="GB190" s="63"/>
      <c r="GC190" s="317"/>
      <c r="GD190" s="63"/>
      <c r="GH190" s="50"/>
      <c r="GI190" s="317"/>
      <c r="GJ190" s="63"/>
      <c r="GP190" s="18"/>
      <c r="GQ190" s="18"/>
      <c r="GV190" s="18"/>
      <c r="GW190" s="18"/>
      <c r="GY190" s="18"/>
      <c r="GZ190" s="18"/>
      <c r="HE190" s="18"/>
      <c r="HF190" s="411"/>
      <c r="HH190" s="18"/>
      <c r="HI190" s="18"/>
      <c r="HJ190" s="18"/>
      <c r="HW190" s="18"/>
      <c r="HX190" s="18"/>
      <c r="HZ190" s="18"/>
      <c r="IA190" s="18"/>
      <c r="IF190" s="18"/>
      <c r="IG190" s="18"/>
      <c r="II190" s="18"/>
      <c r="IJ190" s="18"/>
      <c r="IO190" s="327"/>
      <c r="IP190" s="18"/>
      <c r="IQ190" s="409"/>
      <c r="IR190" s="18"/>
      <c r="IS190" s="18"/>
      <c r="IX190" s="413"/>
      <c r="IY190" s="413"/>
      <c r="JG190" s="413"/>
      <c r="JH190" s="413"/>
      <c r="JI190" s="414"/>
      <c r="JJ190" s="413"/>
      <c r="JK190" s="413"/>
      <c r="JP190" s="18"/>
      <c r="JQ190" s="18"/>
      <c r="JS190" s="18"/>
      <c r="JT190" s="18"/>
      <c r="JY190" s="18"/>
      <c r="JZ190" s="18"/>
      <c r="KH190" s="18"/>
      <c r="KI190" s="18"/>
      <c r="KQ190" s="18"/>
      <c r="KR190" s="18"/>
      <c r="KS190" s="415"/>
      <c r="KT190" s="18"/>
      <c r="KU190" s="18"/>
      <c r="KZ190" s="413"/>
      <c r="LA190" s="413"/>
      <c r="LB190" s="409"/>
      <c r="LC190" s="413"/>
      <c r="LD190" s="413"/>
      <c r="LR190" s="413"/>
      <c r="LS190" s="18"/>
      <c r="LT190" s="18"/>
      <c r="LU190" s="416"/>
      <c r="LW190" s="18"/>
      <c r="MA190" s="18"/>
      <c r="MB190" s="18"/>
      <c r="MC190" s="18"/>
      <c r="MD190" s="18"/>
      <c r="ME190" s="18"/>
      <c r="MJ190" s="3"/>
      <c r="MK190" s="3"/>
      <c r="ML190" s="417"/>
      <c r="MM190" s="79"/>
      <c r="MN190" s="40"/>
      <c r="MP190" s="18"/>
    </row>
    <row r="191" spans="1:356" ht="18">
      <c r="D191" s="40" t="s">
        <v>181</v>
      </c>
      <c r="G191" s="46">
        <v>5767</v>
      </c>
      <c r="H191" s="60" t="s">
        <v>1332</v>
      </c>
      <c r="L191" s="41" t="s">
        <v>27</v>
      </c>
      <c r="O191" s="53">
        <v>20444</v>
      </c>
      <c r="P191" t="s">
        <v>233</v>
      </c>
      <c r="Q191" s="60" t="s">
        <v>1332</v>
      </c>
      <c r="U191" s="41" t="s">
        <v>19</v>
      </c>
      <c r="X191" s="53">
        <v>36460</v>
      </c>
      <c r="Y191" t="s">
        <v>256</v>
      </c>
      <c r="Z191" s="60" t="s">
        <v>1332</v>
      </c>
      <c r="AD191" s="41" t="s">
        <v>15</v>
      </c>
      <c r="AG191" s="46">
        <v>44747</v>
      </c>
      <c r="AH191" t="s">
        <v>391</v>
      </c>
      <c r="AI191" s="60" t="s">
        <v>1332</v>
      </c>
      <c r="AM191" s="41" t="s">
        <v>6</v>
      </c>
      <c r="AN191" s="9"/>
      <c r="AO191" s="1"/>
      <c r="AP191" s="171">
        <v>51476.937500000087</v>
      </c>
      <c r="AQ191" t="s">
        <v>1273</v>
      </c>
      <c r="AR191" s="60" t="s">
        <v>1332</v>
      </c>
      <c r="AV191" s="41" t="s">
        <v>9</v>
      </c>
      <c r="AW191" s="9"/>
      <c r="AX191" s="3"/>
      <c r="AY191" s="171">
        <v>46647.224999999999</v>
      </c>
      <c r="AZ191" s="235" t="s">
        <v>1760</v>
      </c>
      <c r="BA191" s="60" t="s">
        <v>1332</v>
      </c>
      <c r="BB191" s="50"/>
      <c r="BC191"/>
      <c r="BE191" s="39" t="s">
        <v>143</v>
      </c>
      <c r="BF191" s="9"/>
      <c r="BG191" s="317"/>
      <c r="BH191" s="171">
        <v>49837.962500000125</v>
      </c>
      <c r="BI191" s="235" t="s">
        <v>2102</v>
      </c>
      <c r="BJ191" s="60" t="s">
        <v>1332</v>
      </c>
      <c r="BK191" s="50"/>
      <c r="BN191" s="273" t="s">
        <v>37</v>
      </c>
      <c r="BO191" s="9"/>
      <c r="BP191" s="63"/>
      <c r="BQ191" s="171">
        <v>54069.191249999923</v>
      </c>
      <c r="BR191" s="235" t="s">
        <v>2793</v>
      </c>
      <c r="BS191" s="60" t="s">
        <v>1332</v>
      </c>
      <c r="BT191" s="63"/>
      <c r="BU191" s="9"/>
      <c r="BV191" s="247"/>
      <c r="BW191" s="63" t="s">
        <v>703</v>
      </c>
      <c r="BZ191" s="171">
        <v>59335.712500000205</v>
      </c>
      <c r="CA191" s="1" t="s">
        <v>4443</v>
      </c>
      <c r="CB191" s="60" t="s">
        <v>1332</v>
      </c>
      <c r="CF191" s="50"/>
      <c r="CG191" s="18"/>
      <c r="CH191" s="409"/>
      <c r="CI191" s="18"/>
      <c r="CJ191" s="18"/>
      <c r="CK191" s="50"/>
      <c r="CO191" s="327"/>
      <c r="CP191" s="50"/>
      <c r="CQ191" s="409"/>
      <c r="CR191" s="18"/>
      <c r="CS191" s="18"/>
      <c r="CU191" s="50"/>
      <c r="CX191" s="327"/>
      <c r="CY191" s="18"/>
      <c r="CZ191" s="50"/>
      <c r="DA191" s="18"/>
      <c r="DB191" s="18"/>
      <c r="DF191" s="50"/>
      <c r="DG191" s="416"/>
      <c r="DH191" s="18"/>
      <c r="DI191" s="409"/>
      <c r="DJ191" s="50"/>
      <c r="DK191" s="418"/>
      <c r="DL191" s="1"/>
      <c r="DM191" s="410"/>
      <c r="DN191" s="1"/>
      <c r="DO191" s="50"/>
      <c r="DT191" s="50"/>
      <c r="DU191" s="18"/>
      <c r="DV191" s="409"/>
      <c r="DW191" s="18"/>
      <c r="DX191" s="18"/>
      <c r="DY191" s="50"/>
      <c r="DZ191" s="409"/>
      <c r="EA191" s="18"/>
      <c r="EB191" s="18"/>
      <c r="ED191" s="50"/>
      <c r="EG191" s="327"/>
      <c r="EH191" s="18"/>
      <c r="EI191" s="50"/>
      <c r="EJ191" s="18"/>
      <c r="EK191" s="18"/>
      <c r="EN191" s="50"/>
      <c r="EP191" s="327"/>
      <c r="EQ191" s="18"/>
      <c r="ER191" s="409"/>
      <c r="ES191" s="50"/>
      <c r="ET191" s="18"/>
      <c r="EX191" s="50"/>
      <c r="EY191" s="416"/>
      <c r="EZ191" s="18"/>
      <c r="FA191" s="409"/>
      <c r="FB191" s="18"/>
      <c r="FC191" s="50"/>
      <c r="FH191" s="50"/>
      <c r="FI191" s="18"/>
      <c r="FJ191" s="409"/>
      <c r="FK191" s="18"/>
      <c r="FL191" s="18"/>
      <c r="FM191" s="50"/>
      <c r="FN191" s="409"/>
      <c r="FO191" s="18"/>
      <c r="FP191" s="18"/>
      <c r="FU191" s="327"/>
      <c r="FV191" s="18"/>
      <c r="FW191" s="273"/>
      <c r="FX191" s="63"/>
      <c r="FY191" s="67"/>
      <c r="FZ191" s="67"/>
      <c r="GA191" s="134"/>
      <c r="GB191" s="63"/>
      <c r="GC191" s="317"/>
      <c r="GD191" s="63"/>
      <c r="GH191" s="50"/>
      <c r="GI191" s="317"/>
      <c r="GJ191" s="63"/>
      <c r="GP191" s="18"/>
      <c r="GQ191" s="18"/>
      <c r="GV191" s="327"/>
      <c r="GW191" s="18"/>
      <c r="GY191" s="18"/>
      <c r="GZ191" s="18"/>
      <c r="HE191" s="18"/>
      <c r="HF191" s="411"/>
      <c r="HH191" s="18"/>
      <c r="HI191" s="18"/>
      <c r="HJ191" s="18"/>
      <c r="HW191" s="327"/>
      <c r="HX191" s="18"/>
      <c r="HZ191" s="18"/>
      <c r="IA191" s="18"/>
      <c r="IF191" s="327"/>
      <c r="IG191" s="18"/>
      <c r="II191" s="18"/>
      <c r="IJ191" s="18"/>
      <c r="IO191" s="18"/>
      <c r="IP191" s="18"/>
      <c r="IQ191" s="420"/>
      <c r="IR191" s="18"/>
      <c r="IS191" s="18"/>
      <c r="IX191" s="412"/>
      <c r="IY191" s="413"/>
      <c r="JG191" s="412"/>
      <c r="JH191" s="413"/>
      <c r="JI191" s="414"/>
      <c r="JJ191" s="413"/>
      <c r="JK191" s="413"/>
      <c r="JP191" s="327"/>
      <c r="JQ191" s="18"/>
      <c r="JS191" s="18"/>
      <c r="JT191" s="18"/>
      <c r="JY191" s="327"/>
      <c r="JZ191" s="18"/>
      <c r="KH191" s="327"/>
      <c r="KI191" s="18"/>
      <c r="KQ191" s="327"/>
      <c r="KR191" s="18"/>
      <c r="KS191" s="414"/>
      <c r="KT191" s="18"/>
      <c r="KU191" s="18"/>
      <c r="KZ191" s="412"/>
      <c r="LA191" s="413"/>
      <c r="LB191" s="409"/>
      <c r="LC191" s="413"/>
      <c r="LD191" s="413"/>
      <c r="LR191" s="413"/>
      <c r="LS191" s="18"/>
      <c r="LT191" s="18"/>
      <c r="LU191" s="416"/>
      <c r="LW191" s="18"/>
      <c r="MA191" s="327"/>
      <c r="MB191" s="18"/>
      <c r="MC191" s="18"/>
      <c r="MD191" s="18"/>
      <c r="ME191" s="18"/>
      <c r="MJ191" s="60"/>
      <c r="MK191" s="3"/>
      <c r="ML191" s="424"/>
      <c r="MM191" s="79"/>
      <c r="MN191" s="40"/>
      <c r="MP191" s="18"/>
    </row>
    <row r="192" spans="1:356" ht="18">
      <c r="D192" s="48">
        <v>2015</v>
      </c>
      <c r="G192" s="46"/>
      <c r="H192" s="3"/>
      <c r="L192" s="49">
        <v>2016</v>
      </c>
      <c r="O192" s="53"/>
      <c r="Q192" s="3"/>
      <c r="U192" s="49" t="s">
        <v>216</v>
      </c>
      <c r="X192" s="18"/>
      <c r="Z192" s="3"/>
      <c r="AD192" s="49" t="s">
        <v>217</v>
      </c>
      <c r="AG192" s="46"/>
      <c r="AI192" s="3"/>
      <c r="AM192" s="49" t="s">
        <v>761</v>
      </c>
      <c r="AN192" s="213"/>
      <c r="AO192" s="1"/>
      <c r="AR192" s="3"/>
      <c r="AV192" s="49" t="s">
        <v>2491</v>
      </c>
      <c r="AX192" s="18"/>
      <c r="AY192" s="89"/>
      <c r="AZ192" s="18"/>
      <c r="BA192" s="3"/>
      <c r="BB192" s="50"/>
      <c r="BC192"/>
      <c r="BE192" s="48" t="s">
        <v>2088</v>
      </c>
      <c r="BI192" s="18"/>
      <c r="BK192" s="50"/>
      <c r="BN192" s="49" t="s">
        <v>2782</v>
      </c>
      <c r="BO192" s="103"/>
      <c r="BP192" s="63"/>
      <c r="BQ192" s="89"/>
      <c r="BR192" s="59"/>
      <c r="BS192" s="59"/>
      <c r="BT192" s="63"/>
      <c r="BV192" s="247"/>
      <c r="BW192" s="49" t="s">
        <v>4198</v>
      </c>
      <c r="BZ192" s="88"/>
      <c r="CB192" s="59"/>
      <c r="CF192" s="50"/>
      <c r="CG192" s="18"/>
      <c r="CH192" s="409"/>
      <c r="CI192" s="18"/>
      <c r="CJ192" s="18"/>
      <c r="CK192" s="50"/>
      <c r="CO192" s="18"/>
      <c r="CP192" s="50"/>
      <c r="CQ192" s="409"/>
      <c r="CR192" s="18"/>
      <c r="CS192" s="18"/>
      <c r="CU192" s="50"/>
      <c r="CX192" s="18"/>
      <c r="CY192" s="18"/>
      <c r="CZ192" s="50"/>
      <c r="DA192" s="18"/>
      <c r="DB192" s="18"/>
      <c r="DF192" s="50"/>
      <c r="DG192" s="416"/>
      <c r="DH192" s="18"/>
      <c r="DI192" s="409"/>
      <c r="DJ192" s="50"/>
      <c r="DK192" s="418"/>
      <c r="DL192" s="1"/>
      <c r="DM192" s="410"/>
      <c r="DN192" s="1"/>
      <c r="DO192" s="50"/>
      <c r="DT192" s="50"/>
      <c r="DU192" s="18"/>
      <c r="DV192" s="409"/>
      <c r="DW192" s="18"/>
      <c r="DX192" s="18"/>
      <c r="DY192" s="50"/>
      <c r="DZ192" s="409"/>
      <c r="EA192" s="18"/>
      <c r="EB192" s="18"/>
      <c r="ED192" s="50"/>
      <c r="EG192" s="18"/>
      <c r="EH192" s="18"/>
      <c r="EI192" s="50"/>
      <c r="EJ192" s="18"/>
      <c r="EK192" s="18"/>
      <c r="EN192" s="50"/>
      <c r="EP192" s="18"/>
      <c r="EQ192" s="18"/>
      <c r="ER192" s="409"/>
      <c r="ES192" s="50"/>
      <c r="ET192" s="18"/>
      <c r="EX192" s="50"/>
      <c r="EY192" s="416"/>
      <c r="EZ192" s="18"/>
      <c r="FA192" s="409"/>
      <c r="FB192" s="18"/>
      <c r="FC192" s="50"/>
      <c r="FH192" s="50"/>
      <c r="FI192" s="18"/>
      <c r="FJ192" s="409"/>
      <c r="FK192" s="18"/>
      <c r="FL192" s="18"/>
      <c r="FM192" s="50"/>
      <c r="FN192" s="409"/>
      <c r="FO192" s="18"/>
      <c r="FP192" s="18"/>
      <c r="FU192" s="18"/>
      <c r="FV192" s="18"/>
      <c r="FW192" s="63"/>
      <c r="FX192" s="63"/>
      <c r="FY192" s="67"/>
      <c r="FZ192" s="67"/>
      <c r="GA192" s="134"/>
      <c r="GB192" s="63"/>
      <c r="GC192" s="317"/>
      <c r="GD192" s="63"/>
      <c r="GH192" s="50"/>
      <c r="GI192" s="317"/>
      <c r="GJ192" s="63"/>
      <c r="GP192" s="18"/>
      <c r="GQ192" s="18"/>
      <c r="GV192" s="18"/>
      <c r="GW192" s="18"/>
      <c r="GY192" s="18"/>
      <c r="GZ192" s="18"/>
      <c r="HE192" s="18"/>
      <c r="HF192" s="411"/>
      <c r="HH192" s="18"/>
      <c r="HI192" s="18"/>
      <c r="HJ192" s="18"/>
      <c r="HW192" s="18"/>
      <c r="HX192" s="18"/>
      <c r="HZ192" s="18"/>
      <c r="IA192" s="18"/>
      <c r="IF192" s="18"/>
      <c r="IG192" s="18"/>
      <c r="II192" s="18"/>
      <c r="IJ192" s="18"/>
      <c r="IO192" s="327"/>
      <c r="IP192" s="18"/>
      <c r="IQ192" s="409"/>
      <c r="IR192" s="18"/>
      <c r="IS192" s="18"/>
      <c r="IX192" s="413"/>
      <c r="IY192" s="413"/>
      <c r="JG192" s="413"/>
      <c r="JH192" s="413"/>
      <c r="JI192" s="414"/>
      <c r="JJ192" s="413"/>
      <c r="JK192" s="413"/>
      <c r="JP192" s="18"/>
      <c r="JQ192" s="18"/>
      <c r="JS192" s="18"/>
      <c r="JT192" s="18"/>
      <c r="JY192" s="18"/>
      <c r="JZ192" s="18"/>
      <c r="KH192" s="18"/>
      <c r="KI192" s="18"/>
      <c r="KQ192" s="327"/>
      <c r="KR192" s="18"/>
      <c r="KS192" s="415"/>
      <c r="KT192" s="18"/>
      <c r="KU192" s="18"/>
      <c r="KZ192" s="413"/>
      <c r="LA192" s="413"/>
      <c r="LB192" s="409"/>
      <c r="LC192" s="413"/>
      <c r="LD192" s="413"/>
      <c r="LR192" s="413"/>
      <c r="LS192" s="18"/>
      <c r="LT192" s="18"/>
      <c r="LU192" s="416"/>
      <c r="LW192" s="18"/>
      <c r="MA192" s="18"/>
      <c r="MB192" s="18"/>
      <c r="MC192" s="18"/>
      <c r="MD192" s="18"/>
      <c r="ME192" s="18"/>
      <c r="MJ192" s="60"/>
      <c r="MK192" s="3"/>
      <c r="ML192" s="417"/>
      <c r="MM192" s="79"/>
      <c r="MN192" s="3"/>
      <c r="MP192" s="18"/>
    </row>
    <row r="193" spans="1:354" ht="18">
      <c r="D193" s="41" t="s">
        <v>33</v>
      </c>
      <c r="G193" s="46">
        <v>3437</v>
      </c>
      <c r="H193" s="3" t="s">
        <v>1333</v>
      </c>
      <c r="L193" s="41" t="s">
        <v>33</v>
      </c>
      <c r="O193" s="53">
        <v>20013</v>
      </c>
      <c r="P193" t="s">
        <v>234</v>
      </c>
      <c r="Q193" s="3" t="s">
        <v>1333</v>
      </c>
      <c r="U193" s="41" t="s">
        <v>27</v>
      </c>
      <c r="X193" s="53">
        <v>35242</v>
      </c>
      <c r="Y193" t="s">
        <v>258</v>
      </c>
      <c r="Z193" s="3" t="s">
        <v>1333</v>
      </c>
      <c r="AD193" s="41" t="s">
        <v>29</v>
      </c>
      <c r="AG193" s="46">
        <v>44411</v>
      </c>
      <c r="AH193" t="s">
        <v>392</v>
      </c>
      <c r="AI193" s="3" t="s">
        <v>1333</v>
      </c>
      <c r="AM193" s="41" t="s">
        <v>37</v>
      </c>
      <c r="AN193" s="9"/>
      <c r="AO193" s="1"/>
      <c r="AP193" s="171">
        <v>50235.300000000112</v>
      </c>
      <c r="AQ193" t="s">
        <v>1274</v>
      </c>
      <c r="AR193" s="3" t="s">
        <v>1333</v>
      </c>
      <c r="AV193" s="41" t="s">
        <v>19</v>
      </c>
      <c r="AW193" s="10"/>
      <c r="AX193" s="3"/>
      <c r="AY193" s="171">
        <v>46588.875000000022</v>
      </c>
      <c r="AZ193" s="235" t="s">
        <v>1761</v>
      </c>
      <c r="BA193" s="3" t="s">
        <v>1333</v>
      </c>
      <c r="BB193" s="50"/>
      <c r="BC193"/>
      <c r="BE193" s="41" t="s">
        <v>37</v>
      </c>
      <c r="BF193" s="9"/>
      <c r="BG193" s="317"/>
      <c r="BH193" s="171">
        <v>49630.37999999991</v>
      </c>
      <c r="BI193" s="235" t="s">
        <v>2103</v>
      </c>
      <c r="BJ193" s="3" t="s">
        <v>1333</v>
      </c>
      <c r="BK193" s="50"/>
      <c r="BN193" s="273" t="s">
        <v>17</v>
      </c>
      <c r="BO193" s="103"/>
      <c r="BP193" s="63"/>
      <c r="BQ193" s="171">
        <v>54064.687500000247</v>
      </c>
      <c r="BR193" s="235" t="s">
        <v>2794</v>
      </c>
      <c r="BS193" s="3" t="s">
        <v>1333</v>
      </c>
      <c r="BT193" s="63"/>
      <c r="BV193" s="247"/>
      <c r="BW193" s="273" t="s">
        <v>33</v>
      </c>
      <c r="BZ193" s="171">
        <v>58246.275000000023</v>
      </c>
      <c r="CA193" s="1" t="s">
        <v>4444</v>
      </c>
      <c r="CB193" s="3" t="s">
        <v>1333</v>
      </c>
      <c r="CF193" s="50"/>
      <c r="CG193" s="18"/>
      <c r="CH193" s="409"/>
      <c r="CI193" s="18"/>
      <c r="CJ193" s="18"/>
      <c r="CK193" s="50"/>
      <c r="CO193" s="327"/>
      <c r="CP193" s="50"/>
      <c r="CQ193" s="409"/>
      <c r="CR193" s="18"/>
      <c r="CS193" s="18"/>
      <c r="CU193" s="50"/>
      <c r="CX193" s="327"/>
      <c r="CY193" s="18"/>
      <c r="CZ193" s="50"/>
      <c r="DA193" s="18"/>
      <c r="DB193" s="18"/>
      <c r="DF193" s="50"/>
      <c r="DG193" s="416"/>
      <c r="DH193" s="18"/>
      <c r="DI193" s="409"/>
      <c r="DJ193" s="50"/>
      <c r="DK193" s="418"/>
      <c r="DL193" s="1"/>
      <c r="DM193" s="410"/>
      <c r="DN193" s="1"/>
      <c r="DO193" s="50"/>
      <c r="DT193" s="50"/>
      <c r="DU193" s="18"/>
      <c r="DV193" s="409"/>
      <c r="DW193" s="18"/>
      <c r="DX193" s="18"/>
      <c r="DY193" s="50"/>
      <c r="DZ193" s="409"/>
      <c r="EA193" s="18"/>
      <c r="EB193" s="18"/>
      <c r="ED193" s="50"/>
      <c r="EG193" s="327"/>
      <c r="EH193" s="18"/>
      <c r="EI193" s="50"/>
      <c r="EJ193" s="18"/>
      <c r="EK193" s="18"/>
      <c r="EN193" s="50"/>
      <c r="EP193" s="327"/>
      <c r="EQ193" s="18"/>
      <c r="ER193" s="409"/>
      <c r="ES193" s="50"/>
      <c r="ET193" s="18"/>
      <c r="EX193" s="50"/>
      <c r="EY193" s="416"/>
      <c r="EZ193" s="18"/>
      <c r="FA193" s="409"/>
      <c r="FB193" s="18"/>
      <c r="FC193" s="50"/>
      <c r="FH193" s="50"/>
      <c r="FI193" s="18"/>
      <c r="FJ193" s="409"/>
      <c r="FK193" s="18"/>
      <c r="FL193" s="18"/>
      <c r="FM193" s="50"/>
      <c r="FN193" s="409"/>
      <c r="FO193" s="18"/>
      <c r="FP193" s="18"/>
      <c r="FU193" s="327"/>
      <c r="FV193" s="18"/>
      <c r="FW193" s="273"/>
      <c r="FX193" s="63"/>
      <c r="FY193" s="67"/>
      <c r="FZ193" s="67"/>
      <c r="GA193" s="134"/>
      <c r="GB193" s="63"/>
      <c r="GC193" s="317"/>
      <c r="GD193" s="63"/>
      <c r="GH193" s="50"/>
      <c r="GI193" s="317"/>
      <c r="GJ193" s="63"/>
      <c r="GP193" s="18"/>
      <c r="GQ193" s="18"/>
      <c r="GV193" s="327"/>
      <c r="GW193" s="18"/>
      <c r="GY193" s="18"/>
      <c r="GZ193" s="18"/>
      <c r="HE193" s="18"/>
      <c r="HF193" s="411"/>
      <c r="HH193" s="18"/>
      <c r="HI193" s="18"/>
      <c r="HJ193" s="18"/>
      <c r="HW193" s="327"/>
      <c r="HX193" s="18"/>
      <c r="HZ193" s="18"/>
      <c r="IA193" s="18"/>
      <c r="IF193" s="327"/>
      <c r="IG193" s="18"/>
      <c r="II193" s="18"/>
      <c r="IJ193" s="18"/>
      <c r="IO193" s="327"/>
      <c r="IP193" s="18"/>
      <c r="IQ193" s="420"/>
      <c r="IR193" s="18"/>
      <c r="IS193" s="18"/>
      <c r="IX193" s="412"/>
      <c r="IY193" s="413"/>
      <c r="JG193" s="412"/>
      <c r="JH193" s="413"/>
      <c r="JI193" s="414"/>
      <c r="JJ193" s="413"/>
      <c r="JK193" s="413"/>
      <c r="JP193" s="327"/>
      <c r="JQ193" s="18"/>
      <c r="JS193" s="18"/>
      <c r="JT193" s="18"/>
      <c r="JY193" s="327"/>
      <c r="JZ193" s="18"/>
      <c r="KH193" s="327"/>
      <c r="KI193" s="18"/>
      <c r="KQ193" s="327"/>
      <c r="KR193" s="18"/>
      <c r="KS193" s="414"/>
      <c r="KT193" s="18"/>
      <c r="KU193" s="18"/>
      <c r="KZ193" s="412"/>
      <c r="LA193" s="413"/>
      <c r="LB193" s="409"/>
      <c r="LC193" s="413"/>
      <c r="LD193" s="413"/>
      <c r="LR193" s="413"/>
      <c r="LS193" s="18"/>
      <c r="LT193" s="18"/>
      <c r="LU193" s="416"/>
      <c r="LW193" s="18"/>
      <c r="MA193" s="327"/>
      <c r="MB193" s="18"/>
      <c r="MC193" s="18"/>
      <c r="MD193" s="18"/>
      <c r="ME193" s="18"/>
      <c r="MJ193" s="60"/>
      <c r="MK193" s="3"/>
      <c r="ML193" s="424"/>
      <c r="MM193" s="79"/>
      <c r="MN193" s="3"/>
      <c r="MP193" s="18"/>
    </row>
    <row r="194" spans="1:354" ht="18">
      <c r="D194" s="49">
        <v>2015</v>
      </c>
      <c r="G194" s="46"/>
      <c r="H194" s="3"/>
      <c r="L194" s="49" t="s">
        <v>1353</v>
      </c>
      <c r="O194" s="18"/>
      <c r="Q194" s="3"/>
      <c r="U194" s="49" t="s">
        <v>1355</v>
      </c>
      <c r="X194" s="18"/>
      <c r="Z194" s="3"/>
      <c r="AD194" s="49" t="s">
        <v>215</v>
      </c>
      <c r="AG194" s="46"/>
      <c r="AI194" s="3"/>
      <c r="AM194" s="49" t="s">
        <v>761</v>
      </c>
      <c r="AN194" s="4"/>
      <c r="AO194" s="1"/>
      <c r="AR194" s="3"/>
      <c r="AV194" s="49" t="s">
        <v>1636</v>
      </c>
      <c r="AX194" s="18"/>
      <c r="AY194" s="89"/>
      <c r="AZ194" s="18"/>
      <c r="BA194" s="3"/>
      <c r="BB194" s="50"/>
      <c r="BC194"/>
      <c r="BE194" s="49" t="s">
        <v>2088</v>
      </c>
      <c r="BI194" s="18"/>
      <c r="BK194" s="50"/>
      <c r="BN194" s="49" t="s">
        <v>2782</v>
      </c>
      <c r="BO194" s="9"/>
      <c r="BP194" s="63"/>
      <c r="BQ194" s="89"/>
      <c r="BR194" s="59"/>
      <c r="BS194" s="59"/>
      <c r="BT194" s="218"/>
      <c r="BV194" s="247"/>
      <c r="BW194" s="49" t="s">
        <v>4198</v>
      </c>
      <c r="BZ194" s="88"/>
      <c r="CB194" s="59"/>
      <c r="CF194" s="50"/>
      <c r="CG194" s="18"/>
      <c r="CH194" s="409"/>
      <c r="CI194" s="18"/>
      <c r="CJ194" s="18"/>
      <c r="CK194" s="50"/>
      <c r="CO194" s="327"/>
      <c r="CP194" s="50"/>
      <c r="CQ194" s="409"/>
      <c r="CR194" s="18"/>
      <c r="CS194" s="18"/>
      <c r="CU194" s="50"/>
      <c r="CX194" s="327"/>
      <c r="CY194" s="18"/>
      <c r="CZ194" s="50"/>
      <c r="DA194" s="18"/>
      <c r="DB194" s="18"/>
      <c r="DF194" s="50"/>
      <c r="DG194" s="416"/>
      <c r="DH194" s="18"/>
      <c r="DI194" s="409"/>
      <c r="DJ194" s="50"/>
      <c r="DK194" s="418"/>
      <c r="DL194" s="1"/>
      <c r="DM194" s="410"/>
      <c r="DN194" s="1"/>
      <c r="DO194" s="50"/>
      <c r="DT194" s="50"/>
      <c r="DU194" s="18"/>
      <c r="DV194" s="409"/>
      <c r="DW194" s="18"/>
      <c r="DX194" s="18"/>
      <c r="DY194" s="50"/>
      <c r="DZ194" s="409"/>
      <c r="EA194" s="18"/>
      <c r="EB194" s="18"/>
      <c r="ED194" s="50"/>
      <c r="EG194" s="327"/>
      <c r="EH194" s="18"/>
      <c r="EI194" s="50"/>
      <c r="EJ194" s="18"/>
      <c r="EK194" s="18"/>
      <c r="EN194" s="50"/>
      <c r="EP194" s="327"/>
      <c r="EQ194" s="18"/>
      <c r="ER194" s="409"/>
      <c r="ES194" s="50"/>
      <c r="ET194" s="18"/>
      <c r="EX194" s="50"/>
      <c r="EY194" s="416"/>
      <c r="EZ194" s="18"/>
      <c r="FA194" s="409"/>
      <c r="FB194" s="18"/>
      <c r="FC194" s="50"/>
      <c r="FH194" s="50"/>
      <c r="FI194" s="18"/>
      <c r="FJ194" s="409"/>
      <c r="FK194" s="18"/>
      <c r="FL194" s="18"/>
      <c r="FM194" s="50"/>
      <c r="FN194" s="409"/>
      <c r="FO194" s="18"/>
      <c r="FP194" s="18"/>
      <c r="FU194" s="327"/>
      <c r="FV194" s="18"/>
      <c r="FW194" s="218"/>
      <c r="FX194" s="63"/>
      <c r="FY194" s="67"/>
      <c r="FZ194" s="67"/>
      <c r="GA194" s="134"/>
      <c r="GB194" s="63"/>
      <c r="GC194" s="317"/>
      <c r="GD194" s="63"/>
      <c r="GH194" s="50"/>
      <c r="GI194" s="317"/>
      <c r="GJ194" s="63"/>
      <c r="GP194" s="18"/>
      <c r="GQ194" s="18"/>
      <c r="GV194" s="327"/>
      <c r="GW194" s="18"/>
      <c r="GY194" s="18"/>
      <c r="GZ194" s="18"/>
      <c r="HE194" s="18"/>
      <c r="HF194" s="411"/>
      <c r="HH194" s="18"/>
      <c r="HI194" s="18"/>
      <c r="HJ194" s="18"/>
      <c r="HW194" s="327"/>
      <c r="HX194" s="18"/>
      <c r="HZ194" s="18"/>
      <c r="IA194" s="18"/>
      <c r="IF194" s="327"/>
      <c r="IG194" s="18"/>
      <c r="II194" s="18"/>
      <c r="IJ194" s="18"/>
      <c r="IO194" s="327"/>
      <c r="IP194" s="18"/>
      <c r="IQ194" s="409"/>
      <c r="IR194" s="18"/>
      <c r="IS194" s="18"/>
      <c r="IX194" s="412"/>
      <c r="IY194" s="413"/>
      <c r="JG194" s="412"/>
      <c r="JH194" s="413"/>
      <c r="JI194" s="414"/>
      <c r="JJ194" s="413"/>
      <c r="JK194" s="413"/>
      <c r="JP194" s="327"/>
      <c r="JQ194" s="18"/>
      <c r="JS194" s="18"/>
      <c r="JT194" s="18"/>
      <c r="JY194" s="327"/>
      <c r="JZ194" s="18"/>
      <c r="KH194" s="327"/>
      <c r="KI194" s="18"/>
      <c r="KQ194" s="18"/>
      <c r="KR194" s="18"/>
      <c r="KS194" s="414"/>
      <c r="KT194" s="18"/>
      <c r="KU194" s="18"/>
      <c r="KZ194" s="412"/>
      <c r="LA194" s="413"/>
      <c r="LB194" s="409"/>
      <c r="LC194" s="413"/>
      <c r="LD194" s="413"/>
      <c r="LR194" s="413"/>
      <c r="LS194" s="18"/>
      <c r="LT194" s="18"/>
      <c r="LU194" s="416"/>
      <c r="LW194" s="18"/>
      <c r="MA194" s="327"/>
      <c r="MB194" s="18"/>
      <c r="MC194" s="18"/>
      <c r="MD194" s="18"/>
      <c r="ME194" s="18"/>
      <c r="MJ194" s="3"/>
      <c r="MK194" s="3"/>
      <c r="ML194" s="424"/>
      <c r="MM194" s="79"/>
      <c r="MN194" s="40"/>
      <c r="MP194" s="18"/>
    </row>
    <row r="195" spans="1:354" ht="18">
      <c r="D195" s="41" t="s">
        <v>37</v>
      </c>
      <c r="G195" s="46">
        <v>2966</v>
      </c>
      <c r="H195" s="3" t="s">
        <v>1334</v>
      </c>
      <c r="L195" s="41" t="s">
        <v>23</v>
      </c>
      <c r="O195" s="53">
        <v>18558</v>
      </c>
      <c r="P195" t="s">
        <v>235</v>
      </c>
      <c r="Q195" s="3" t="s">
        <v>1334</v>
      </c>
      <c r="U195" s="41" t="s">
        <v>23</v>
      </c>
      <c r="X195" s="53">
        <v>34109</v>
      </c>
      <c r="Y195" t="s">
        <v>259</v>
      </c>
      <c r="Z195" s="3" t="s">
        <v>1334</v>
      </c>
      <c r="AD195" s="41" t="s">
        <v>37</v>
      </c>
      <c r="AG195" s="46">
        <v>43466</v>
      </c>
      <c r="AH195" t="s">
        <v>393</v>
      </c>
      <c r="AI195" s="3" t="s">
        <v>1334</v>
      </c>
      <c r="AM195" s="40" t="s">
        <v>141</v>
      </c>
      <c r="AN195" s="9"/>
      <c r="AO195" s="1"/>
      <c r="AP195" s="171">
        <v>49138.3</v>
      </c>
      <c r="AQ195" t="s">
        <v>1275</v>
      </c>
      <c r="AR195" s="3" t="s">
        <v>1334</v>
      </c>
      <c r="AV195" s="41" t="s">
        <v>6</v>
      </c>
      <c r="AW195" s="9"/>
      <c r="AX195" s="3"/>
      <c r="AY195" s="171">
        <v>45735.55000000009</v>
      </c>
      <c r="AZ195" s="235" t="s">
        <v>1762</v>
      </c>
      <c r="BA195" s="3" t="s">
        <v>1334</v>
      </c>
      <c r="BB195" s="50"/>
      <c r="BC195"/>
      <c r="BE195" s="41" t="s">
        <v>9</v>
      </c>
      <c r="BF195" s="9"/>
      <c r="BG195" s="317"/>
      <c r="BH195" s="171">
        <v>48309.212500000191</v>
      </c>
      <c r="BI195" s="235" t="s">
        <v>2104</v>
      </c>
      <c r="BJ195" s="3" t="s">
        <v>1334</v>
      </c>
      <c r="BK195" s="50"/>
      <c r="BN195" s="28" t="s">
        <v>142</v>
      </c>
      <c r="BO195" s="9"/>
      <c r="BP195" s="63"/>
      <c r="BQ195" s="171">
        <v>54014.375000000058</v>
      </c>
      <c r="BR195" s="235" t="s">
        <v>2795</v>
      </c>
      <c r="BS195" s="3" t="s">
        <v>1334</v>
      </c>
      <c r="BT195" s="218"/>
      <c r="BV195" s="247"/>
      <c r="BW195" s="273" t="s">
        <v>11</v>
      </c>
      <c r="BZ195" s="171">
        <v>58086.625000000087</v>
      </c>
      <c r="CA195" s="1" t="s">
        <v>4445</v>
      </c>
      <c r="CB195" s="3" t="s">
        <v>1334</v>
      </c>
      <c r="CF195" s="50"/>
      <c r="CG195" s="18"/>
      <c r="CH195" s="409"/>
      <c r="CI195" s="18"/>
      <c r="CJ195" s="18"/>
      <c r="CK195" s="50"/>
      <c r="CO195" s="327"/>
      <c r="CP195" s="50"/>
      <c r="CQ195" s="409"/>
      <c r="CR195" s="18"/>
      <c r="CS195" s="18"/>
      <c r="CU195" s="50"/>
      <c r="CX195" s="327"/>
      <c r="CY195" s="18"/>
      <c r="CZ195" s="50"/>
      <c r="DA195" s="18"/>
      <c r="DB195" s="18"/>
      <c r="DF195" s="50"/>
      <c r="DG195" s="416"/>
      <c r="DH195" s="18"/>
      <c r="DI195" s="409"/>
      <c r="DJ195" s="50"/>
      <c r="DK195" s="418"/>
      <c r="DL195" s="1"/>
      <c r="DM195" s="410"/>
      <c r="DN195" s="1"/>
      <c r="DO195" s="50"/>
      <c r="DT195" s="50"/>
      <c r="DU195" s="18"/>
      <c r="DV195" s="409"/>
      <c r="DW195" s="18"/>
      <c r="DX195" s="18"/>
      <c r="DY195" s="50"/>
      <c r="DZ195" s="409"/>
      <c r="EA195" s="18"/>
      <c r="EB195" s="18"/>
      <c r="ED195" s="50"/>
      <c r="EG195" s="327"/>
      <c r="EH195" s="18"/>
      <c r="EI195" s="50"/>
      <c r="EJ195" s="18"/>
      <c r="EK195" s="18"/>
      <c r="EN195" s="50"/>
      <c r="EP195" s="327"/>
      <c r="EQ195" s="18"/>
      <c r="ER195" s="409"/>
      <c r="ES195" s="50"/>
      <c r="ET195" s="18"/>
      <c r="EX195" s="50"/>
      <c r="EY195" s="416"/>
      <c r="EZ195" s="18"/>
      <c r="FA195" s="409"/>
      <c r="FB195" s="18"/>
      <c r="FC195" s="50"/>
      <c r="FH195" s="50"/>
      <c r="FI195" s="18"/>
      <c r="FJ195" s="409"/>
      <c r="FK195" s="18"/>
      <c r="FL195" s="18"/>
      <c r="FM195" s="50"/>
      <c r="FN195" s="409"/>
      <c r="FO195" s="18"/>
      <c r="FP195" s="18"/>
      <c r="FU195" s="327"/>
      <c r="FV195" s="18"/>
      <c r="FW195" s="63"/>
      <c r="FX195" s="63"/>
      <c r="FY195" s="67"/>
      <c r="FZ195" s="67"/>
      <c r="GA195" s="134"/>
      <c r="GB195" s="63"/>
      <c r="GC195" s="317"/>
      <c r="GD195" s="63"/>
      <c r="GH195" s="50"/>
      <c r="GI195" s="317"/>
      <c r="GJ195" s="63"/>
      <c r="GP195" s="18"/>
      <c r="GQ195" s="18"/>
      <c r="GV195" s="327"/>
      <c r="GW195" s="18"/>
      <c r="GY195" s="18"/>
      <c r="GZ195" s="18"/>
      <c r="HE195" s="18"/>
      <c r="HF195" s="411"/>
      <c r="HH195" s="18"/>
      <c r="HI195" s="18"/>
      <c r="HJ195" s="18"/>
      <c r="HW195" s="327"/>
      <c r="HX195" s="18"/>
      <c r="HZ195" s="18"/>
      <c r="IA195" s="18"/>
      <c r="IF195" s="327"/>
      <c r="IG195" s="18"/>
      <c r="II195" s="18"/>
      <c r="IJ195" s="18"/>
      <c r="IO195" s="18"/>
      <c r="IP195" s="18"/>
      <c r="IQ195" s="409"/>
      <c r="IR195" s="18"/>
      <c r="IS195" s="18"/>
      <c r="IX195" s="412"/>
      <c r="IY195" s="413"/>
      <c r="JG195" s="412"/>
      <c r="JH195" s="413"/>
      <c r="JI195" s="414"/>
      <c r="JJ195" s="413"/>
      <c r="JK195" s="413"/>
      <c r="JP195" s="327"/>
      <c r="JQ195" s="18"/>
      <c r="JS195" s="18"/>
      <c r="JT195" s="18"/>
      <c r="JY195" s="327"/>
      <c r="JZ195" s="18"/>
      <c r="KH195" s="327"/>
      <c r="KI195" s="18"/>
      <c r="KQ195" s="18"/>
      <c r="KR195" s="18"/>
      <c r="KS195" s="414"/>
      <c r="KT195" s="18"/>
      <c r="KU195" s="18"/>
      <c r="KZ195" s="412"/>
      <c r="LA195" s="413"/>
      <c r="LB195" s="409"/>
      <c r="LC195" s="413"/>
      <c r="LD195" s="413"/>
      <c r="LR195" s="413"/>
      <c r="LS195" s="18"/>
      <c r="LT195" s="18"/>
      <c r="LU195" s="416"/>
      <c r="LW195" s="18"/>
      <c r="MA195" s="327"/>
      <c r="MB195" s="18"/>
      <c r="MC195" s="18"/>
      <c r="MD195" s="18"/>
      <c r="ME195" s="18"/>
      <c r="MJ195" s="3"/>
      <c r="MK195" s="3"/>
      <c r="ML195" s="423"/>
      <c r="MM195" s="79"/>
      <c r="MN195" s="40"/>
      <c r="MP195" s="18"/>
    </row>
    <row r="196" spans="1:354" ht="18">
      <c r="D196" s="49">
        <v>2015</v>
      </c>
      <c r="L196" s="49">
        <v>2016</v>
      </c>
      <c r="O196" s="53"/>
      <c r="Q196" s="3"/>
      <c r="U196" s="49" t="s">
        <v>1355</v>
      </c>
      <c r="X196" s="53"/>
      <c r="Z196" s="3"/>
      <c r="AD196" s="49" t="s">
        <v>217</v>
      </c>
      <c r="AG196" s="46"/>
      <c r="AI196" s="3"/>
      <c r="AM196" s="48" t="s">
        <v>763</v>
      </c>
      <c r="AN196" s="9"/>
      <c r="AO196" s="1"/>
      <c r="AR196" s="3"/>
      <c r="AV196" s="49" t="s">
        <v>1636</v>
      </c>
      <c r="AX196" s="18"/>
      <c r="AY196" s="89"/>
      <c r="AZ196" s="18"/>
      <c r="BA196" s="3"/>
      <c r="BB196" s="50"/>
      <c r="BC196"/>
      <c r="BE196" s="49" t="s">
        <v>2493</v>
      </c>
      <c r="BI196" s="18"/>
      <c r="BK196" s="50"/>
      <c r="BN196" s="49" t="s">
        <v>2782</v>
      </c>
      <c r="BO196" s="9"/>
      <c r="BP196" s="63"/>
      <c r="BQ196" s="89"/>
      <c r="BR196" s="59"/>
      <c r="BS196" s="59"/>
      <c r="BT196" s="63"/>
      <c r="BV196" s="247"/>
      <c r="BW196" s="49" t="s">
        <v>4198</v>
      </c>
      <c r="BZ196" s="88"/>
      <c r="CB196" s="59"/>
      <c r="CF196" s="50"/>
      <c r="CG196" s="18"/>
      <c r="CH196" s="409"/>
      <c r="CI196" s="18"/>
      <c r="CJ196" s="18"/>
      <c r="CK196" s="50"/>
      <c r="CO196" s="18"/>
      <c r="CP196" s="50"/>
      <c r="CQ196" s="409"/>
      <c r="CR196" s="18"/>
      <c r="CS196" s="18"/>
      <c r="CU196" s="50"/>
      <c r="CX196" s="18"/>
      <c r="CY196" s="18"/>
      <c r="CZ196" s="50"/>
      <c r="DA196" s="18"/>
      <c r="DB196" s="18"/>
      <c r="DF196" s="50"/>
      <c r="DG196" s="416"/>
      <c r="DH196" s="18"/>
      <c r="DI196" s="409"/>
      <c r="DJ196" s="50"/>
      <c r="DK196" s="418"/>
      <c r="DL196" s="1"/>
      <c r="DM196" s="410"/>
      <c r="DN196" s="1"/>
      <c r="DO196" s="50"/>
      <c r="DT196" s="50"/>
      <c r="DU196" s="18"/>
      <c r="DV196" s="409"/>
      <c r="DW196" s="18"/>
      <c r="DX196" s="18"/>
      <c r="DY196" s="50"/>
      <c r="DZ196" s="409"/>
      <c r="EA196" s="18"/>
      <c r="EB196" s="18"/>
      <c r="ED196" s="50"/>
      <c r="EG196" s="18"/>
      <c r="EH196" s="18"/>
      <c r="EI196" s="50"/>
      <c r="EJ196" s="18"/>
      <c r="EK196" s="18"/>
      <c r="EN196" s="50"/>
      <c r="EP196" s="18"/>
      <c r="EQ196" s="18"/>
      <c r="ER196" s="409"/>
      <c r="ES196" s="50"/>
      <c r="ET196" s="18"/>
      <c r="EX196" s="50"/>
      <c r="EY196" s="416"/>
      <c r="EZ196" s="18"/>
      <c r="FA196" s="409"/>
      <c r="FB196" s="18"/>
      <c r="FC196" s="50"/>
      <c r="FH196" s="50"/>
      <c r="FI196" s="18"/>
      <c r="FJ196" s="409"/>
      <c r="FK196" s="18"/>
      <c r="FL196" s="18"/>
      <c r="FM196" s="50"/>
      <c r="FN196" s="409"/>
      <c r="FO196" s="18"/>
      <c r="FP196" s="18"/>
      <c r="FU196" s="18"/>
      <c r="FV196" s="18"/>
      <c r="FW196" s="273"/>
      <c r="FX196" s="63"/>
      <c r="FY196" s="67"/>
      <c r="FZ196" s="67"/>
      <c r="GA196" s="134"/>
      <c r="GB196" s="63"/>
      <c r="GC196" s="317"/>
      <c r="GD196" s="63"/>
      <c r="GH196" s="50"/>
      <c r="GI196" s="317"/>
      <c r="GJ196" s="63"/>
      <c r="GP196" s="18"/>
      <c r="GQ196" s="18"/>
      <c r="GV196" s="18"/>
      <c r="GW196" s="18"/>
      <c r="GY196" s="18"/>
      <c r="GZ196" s="18"/>
      <c r="HE196" s="18"/>
      <c r="HF196" s="411"/>
      <c r="HH196" s="18"/>
      <c r="HI196" s="18"/>
      <c r="HJ196" s="18"/>
      <c r="HW196" s="18"/>
      <c r="HX196" s="18"/>
      <c r="HZ196" s="18"/>
      <c r="IA196" s="18"/>
      <c r="IF196" s="18"/>
      <c r="IG196" s="18"/>
      <c r="II196" s="18"/>
      <c r="IJ196" s="18"/>
      <c r="IO196" s="18"/>
      <c r="IP196" s="18"/>
      <c r="IQ196" s="409"/>
      <c r="IR196" s="18"/>
      <c r="IS196" s="18"/>
      <c r="IX196" s="413"/>
      <c r="IY196" s="413"/>
      <c r="JG196" s="413"/>
      <c r="JH196" s="413"/>
      <c r="JI196" s="414"/>
      <c r="JJ196" s="413"/>
      <c r="JK196" s="413"/>
      <c r="JP196" s="18"/>
      <c r="JQ196" s="18"/>
      <c r="JS196" s="18"/>
      <c r="JT196" s="18"/>
      <c r="JY196" s="18"/>
      <c r="JZ196" s="18"/>
      <c r="KH196" s="18"/>
      <c r="KI196" s="18"/>
      <c r="KQ196" s="327"/>
      <c r="KR196" s="18"/>
      <c r="KS196" s="414"/>
      <c r="KT196" s="18"/>
      <c r="KU196" s="18"/>
      <c r="KZ196" s="413"/>
      <c r="LA196" s="413"/>
      <c r="LB196" s="409"/>
      <c r="LC196" s="413"/>
      <c r="LD196" s="413"/>
      <c r="LR196" s="413"/>
      <c r="LS196" s="18"/>
      <c r="LT196" s="18"/>
      <c r="LU196" s="416"/>
      <c r="LW196" s="18"/>
      <c r="MA196" s="18"/>
      <c r="MB196" s="18"/>
      <c r="MC196" s="18"/>
      <c r="MD196" s="18"/>
      <c r="ME196" s="18"/>
      <c r="MJ196" s="60"/>
      <c r="MK196" s="3"/>
      <c r="ML196" s="424"/>
      <c r="MM196" s="79"/>
      <c r="MN196" s="3"/>
      <c r="MP196" s="18"/>
    </row>
    <row r="197" spans="1:354" ht="18">
      <c r="L197" s="41" t="s">
        <v>37</v>
      </c>
      <c r="O197" s="53">
        <v>17409</v>
      </c>
      <c r="P197" t="s">
        <v>236</v>
      </c>
      <c r="Q197" s="60" t="s">
        <v>1335</v>
      </c>
      <c r="U197" s="41" t="s">
        <v>35</v>
      </c>
      <c r="V197" s="3"/>
      <c r="W197" s="3"/>
      <c r="X197" s="53">
        <v>34039</v>
      </c>
      <c r="Y197" t="s">
        <v>260</v>
      </c>
      <c r="Z197" s="60" t="s">
        <v>1335</v>
      </c>
      <c r="AD197" s="41" t="s">
        <v>35</v>
      </c>
      <c r="AG197" s="46">
        <v>43433</v>
      </c>
      <c r="AH197" t="s">
        <v>394</v>
      </c>
      <c r="AI197" s="60" t="s">
        <v>1335</v>
      </c>
      <c r="AM197" s="39" t="s">
        <v>142</v>
      </c>
      <c r="AN197" s="9"/>
      <c r="AO197" s="3"/>
      <c r="AP197" s="171">
        <v>48852.549999999967</v>
      </c>
      <c r="AQ197" t="s">
        <v>1276</v>
      </c>
      <c r="AR197" s="60" t="s">
        <v>1335</v>
      </c>
      <c r="AV197" s="41" t="s">
        <v>37</v>
      </c>
      <c r="AW197" s="9"/>
      <c r="AX197" s="3"/>
      <c r="AY197" s="171">
        <v>44816.712500000096</v>
      </c>
      <c r="AZ197" s="235" t="s">
        <v>1763</v>
      </c>
      <c r="BA197" s="60" t="s">
        <v>1335</v>
      </c>
      <c r="BB197" s="50"/>
      <c r="BC197"/>
      <c r="BE197" s="41" t="s">
        <v>6</v>
      </c>
      <c r="BF197" s="10"/>
      <c r="BG197" s="317"/>
      <c r="BH197" s="171">
        <v>48200.762500000019</v>
      </c>
      <c r="BI197" s="235" t="s">
        <v>2105</v>
      </c>
      <c r="BJ197" s="60" t="s">
        <v>1335</v>
      </c>
      <c r="BK197" s="50"/>
      <c r="BN197" s="218" t="s">
        <v>1567</v>
      </c>
      <c r="BO197" s="9"/>
      <c r="BP197" s="63"/>
      <c r="BQ197" s="171">
        <v>53924.775000000067</v>
      </c>
      <c r="BR197" s="235" t="s">
        <v>2796</v>
      </c>
      <c r="BS197" s="60" t="s">
        <v>1335</v>
      </c>
      <c r="BT197" s="218"/>
      <c r="BV197" s="247"/>
      <c r="BW197" s="273" t="s">
        <v>17</v>
      </c>
      <c r="BZ197" s="171">
        <v>58061.425000000119</v>
      </c>
      <c r="CA197" s="1" t="s">
        <v>4446</v>
      </c>
      <c r="CB197" s="60" t="s">
        <v>1335</v>
      </c>
      <c r="CF197" s="50"/>
      <c r="CG197" s="18"/>
      <c r="CH197" s="409"/>
      <c r="CI197" s="18"/>
      <c r="CJ197" s="18"/>
      <c r="CK197" s="50"/>
      <c r="CO197" s="18"/>
      <c r="CP197" s="50"/>
      <c r="CQ197" s="409"/>
      <c r="CR197" s="18"/>
      <c r="CS197" s="18"/>
      <c r="CU197" s="50"/>
      <c r="CX197" s="18"/>
      <c r="CY197" s="18"/>
      <c r="CZ197" s="50"/>
      <c r="DA197" s="18"/>
      <c r="DB197" s="18"/>
      <c r="DF197" s="50"/>
      <c r="DG197" s="416"/>
      <c r="DH197" s="18"/>
      <c r="DI197" s="409"/>
      <c r="DJ197" s="50"/>
      <c r="DK197" s="418"/>
      <c r="DL197" s="1"/>
      <c r="DM197" s="410"/>
      <c r="DN197" s="1"/>
      <c r="DO197" s="50"/>
      <c r="DT197" s="50"/>
      <c r="DU197" s="18"/>
      <c r="DV197" s="409"/>
      <c r="DW197" s="18"/>
      <c r="DX197" s="18"/>
      <c r="DY197" s="50"/>
      <c r="DZ197" s="409"/>
      <c r="EA197" s="18"/>
      <c r="EB197" s="18"/>
      <c r="ED197" s="50"/>
      <c r="EG197" s="18"/>
      <c r="EH197" s="18"/>
      <c r="EI197" s="50"/>
      <c r="EJ197" s="18"/>
      <c r="EK197" s="18"/>
      <c r="EN197" s="50"/>
      <c r="EP197" s="18"/>
      <c r="EQ197" s="18"/>
      <c r="ER197" s="409"/>
      <c r="ES197" s="50"/>
      <c r="ET197" s="18"/>
      <c r="EX197" s="50"/>
      <c r="EY197" s="416"/>
      <c r="EZ197" s="18"/>
      <c r="FA197" s="409"/>
      <c r="FB197" s="18"/>
      <c r="FC197" s="50"/>
      <c r="FH197" s="50"/>
      <c r="FI197" s="18"/>
      <c r="FJ197" s="409"/>
      <c r="FK197" s="18"/>
      <c r="FL197" s="18"/>
      <c r="FM197" s="50"/>
      <c r="FN197" s="409"/>
      <c r="FO197" s="18"/>
      <c r="FP197" s="18"/>
      <c r="FU197" s="18"/>
      <c r="FV197" s="18"/>
      <c r="FW197" s="63"/>
      <c r="FX197" s="63"/>
      <c r="FY197" s="67"/>
      <c r="FZ197" s="67"/>
      <c r="GA197" s="134"/>
      <c r="GB197" s="63"/>
      <c r="GC197" s="317"/>
      <c r="GD197" s="63"/>
      <c r="GH197" s="50"/>
      <c r="GI197" s="317"/>
      <c r="GJ197" s="63"/>
      <c r="GP197" s="18"/>
      <c r="GQ197" s="18"/>
      <c r="GV197" s="18"/>
      <c r="GW197" s="18"/>
      <c r="GY197" s="18"/>
      <c r="GZ197" s="18"/>
      <c r="HE197" s="18"/>
      <c r="HF197" s="411"/>
      <c r="HH197" s="18"/>
      <c r="HI197" s="18"/>
      <c r="HJ197" s="18"/>
      <c r="HW197" s="18"/>
      <c r="HX197" s="18"/>
      <c r="HZ197" s="18"/>
      <c r="IA197" s="18"/>
      <c r="IF197" s="18"/>
      <c r="IG197" s="18"/>
      <c r="II197" s="18"/>
      <c r="IJ197" s="18"/>
      <c r="IO197" s="327"/>
      <c r="IP197" s="18"/>
      <c r="IQ197" s="409"/>
      <c r="IR197" s="18"/>
      <c r="IS197" s="18"/>
      <c r="IX197" s="413"/>
      <c r="IY197" s="413"/>
      <c r="JG197" s="413"/>
      <c r="JH197" s="413"/>
      <c r="JI197" s="414"/>
      <c r="JJ197" s="413"/>
      <c r="JK197" s="413"/>
      <c r="JP197" s="18"/>
      <c r="JQ197" s="18"/>
      <c r="JS197" s="18"/>
      <c r="JT197" s="18"/>
      <c r="JY197" s="18"/>
      <c r="JZ197" s="18"/>
      <c r="KH197" s="18"/>
      <c r="KI197" s="18"/>
      <c r="KQ197" s="419"/>
      <c r="KR197" s="18"/>
      <c r="KS197" s="414"/>
      <c r="KT197" s="18"/>
      <c r="KU197" s="18"/>
      <c r="KZ197" s="413"/>
      <c r="LA197" s="413"/>
      <c r="LB197" s="409"/>
      <c r="LC197" s="413"/>
      <c r="LD197" s="413"/>
      <c r="LR197" s="413"/>
      <c r="LS197" s="18"/>
      <c r="LT197" s="18"/>
      <c r="LU197" s="416"/>
      <c r="LW197" s="18"/>
      <c r="MA197" s="18"/>
      <c r="MB197" s="18"/>
      <c r="MC197" s="18"/>
      <c r="MD197" s="18"/>
      <c r="ME197" s="18"/>
      <c r="MJ197" s="421"/>
      <c r="MK197" s="3"/>
      <c r="ML197" s="424"/>
      <c r="MM197" s="79"/>
      <c r="MN197" s="3"/>
      <c r="MP197" s="18"/>
    </row>
    <row r="198" spans="1:354" ht="18">
      <c r="L198" s="49" t="s">
        <v>1353</v>
      </c>
      <c r="O198" s="18"/>
      <c r="Q198" s="3"/>
      <c r="U198" s="49" t="s">
        <v>216</v>
      </c>
      <c r="V198" s="3"/>
      <c r="W198" s="3"/>
      <c r="X198" s="53"/>
      <c r="Z198" s="3"/>
      <c r="AD198" s="49" t="s">
        <v>217</v>
      </c>
      <c r="AG198" s="46"/>
      <c r="AI198" s="3"/>
      <c r="AM198" s="48" t="s">
        <v>763</v>
      </c>
      <c r="AN198" s="3"/>
      <c r="AO198" s="3"/>
      <c r="AR198" s="3"/>
      <c r="AV198" s="49" t="s">
        <v>1636</v>
      </c>
      <c r="AX198" s="18"/>
      <c r="AY198" s="89"/>
      <c r="AZ198" s="18"/>
      <c r="BA198" s="3"/>
      <c r="BB198" s="50"/>
      <c r="BC198"/>
      <c r="BE198" s="49" t="s">
        <v>2088</v>
      </c>
      <c r="BI198" s="18"/>
      <c r="BK198" s="50"/>
      <c r="BN198" s="49" t="s">
        <v>2802</v>
      </c>
      <c r="BO198" s="9"/>
      <c r="BP198" s="63"/>
      <c r="BQ198" s="89"/>
      <c r="BR198" s="59"/>
      <c r="BS198" s="59"/>
      <c r="BT198" s="273"/>
      <c r="BV198" s="247"/>
      <c r="BW198" s="49" t="s">
        <v>4198</v>
      </c>
      <c r="BZ198" s="88"/>
      <c r="CA198" s="1"/>
      <c r="CB198" s="59"/>
      <c r="CF198" s="50"/>
      <c r="CG198" s="18"/>
      <c r="CH198" s="409"/>
      <c r="CI198" s="18"/>
      <c r="CJ198" s="18"/>
      <c r="CK198" s="50"/>
      <c r="CO198" s="416"/>
      <c r="CP198" s="50"/>
      <c r="CQ198" s="409"/>
      <c r="CR198" s="18"/>
      <c r="CS198" s="18"/>
      <c r="CU198" s="50"/>
      <c r="CX198" s="416"/>
      <c r="CY198" s="18"/>
      <c r="CZ198" s="50"/>
      <c r="DA198" s="18"/>
      <c r="DB198" s="18"/>
      <c r="DF198" s="50"/>
      <c r="DG198" s="416"/>
      <c r="DH198" s="18"/>
      <c r="DI198" s="409"/>
      <c r="DJ198" s="50"/>
      <c r="DK198" s="418"/>
      <c r="DL198" s="1"/>
      <c r="DM198" s="410"/>
      <c r="DN198" s="1"/>
      <c r="DO198" s="50"/>
      <c r="DT198" s="50"/>
      <c r="DU198" s="18"/>
      <c r="DV198" s="409"/>
      <c r="DW198" s="18"/>
      <c r="DX198" s="18"/>
      <c r="DY198" s="50"/>
      <c r="DZ198" s="409"/>
      <c r="EA198" s="18"/>
      <c r="EB198" s="18"/>
      <c r="ED198" s="50"/>
      <c r="EG198" s="416"/>
      <c r="EH198" s="18"/>
      <c r="EI198" s="50"/>
      <c r="EJ198" s="18"/>
      <c r="EK198" s="18"/>
      <c r="EN198" s="50"/>
      <c r="EP198" s="416"/>
      <c r="EQ198" s="18"/>
      <c r="ER198" s="409"/>
      <c r="ES198" s="50"/>
      <c r="ET198" s="18"/>
      <c r="EX198" s="50"/>
      <c r="EY198" s="416"/>
      <c r="EZ198" s="18"/>
      <c r="FA198" s="409"/>
      <c r="FB198" s="18"/>
      <c r="FC198" s="50"/>
      <c r="FH198" s="50"/>
      <c r="FI198" s="18"/>
      <c r="FJ198" s="409"/>
      <c r="FK198" s="18"/>
      <c r="FL198" s="18"/>
      <c r="FM198" s="50"/>
      <c r="FN198" s="409"/>
      <c r="FO198" s="18"/>
      <c r="FP198" s="18"/>
      <c r="FU198" s="416"/>
      <c r="FV198" s="18"/>
      <c r="FW198" s="273"/>
      <c r="FX198" s="63"/>
      <c r="FY198" s="67"/>
      <c r="FZ198" s="67"/>
      <c r="GA198" s="134"/>
      <c r="GB198" s="63"/>
      <c r="GC198" s="317"/>
      <c r="GD198" s="63"/>
      <c r="GH198" s="50"/>
      <c r="GI198" s="317"/>
      <c r="GJ198" s="63"/>
      <c r="GP198" s="18"/>
      <c r="GQ198" s="18"/>
      <c r="GV198" s="419"/>
      <c r="GW198" s="18"/>
      <c r="GY198" s="18"/>
      <c r="GZ198" s="18"/>
      <c r="HE198" s="18"/>
      <c r="HF198" s="411"/>
      <c r="HH198" s="18"/>
      <c r="HI198" s="18"/>
      <c r="HJ198" s="18"/>
      <c r="HW198" s="416"/>
      <c r="HX198" s="18"/>
      <c r="HZ198" s="18"/>
      <c r="IA198" s="18"/>
      <c r="IF198" s="419"/>
      <c r="IG198" s="18"/>
      <c r="II198" s="18"/>
      <c r="IJ198" s="18"/>
      <c r="IO198" s="416"/>
      <c r="IP198" s="18"/>
      <c r="IQ198" s="409"/>
      <c r="IR198" s="18"/>
      <c r="IS198" s="18"/>
      <c r="IX198" s="416"/>
      <c r="IY198" s="413"/>
      <c r="JG198" s="416"/>
      <c r="JH198" s="413"/>
      <c r="JI198" s="414"/>
      <c r="JJ198" s="413"/>
      <c r="JK198" s="413"/>
      <c r="JP198" s="419"/>
      <c r="JQ198" s="18"/>
      <c r="JS198" s="18"/>
      <c r="JT198" s="18"/>
      <c r="JY198" s="419"/>
      <c r="JZ198" s="18"/>
      <c r="KH198" s="419"/>
      <c r="KI198" s="18"/>
      <c r="KQ198" s="18"/>
      <c r="KR198" s="18"/>
      <c r="KS198" s="414"/>
      <c r="KT198" s="18"/>
      <c r="KU198" s="18"/>
      <c r="KZ198" s="416"/>
      <c r="LA198" s="413"/>
      <c r="LB198" s="409"/>
      <c r="LC198" s="413"/>
      <c r="LD198" s="413"/>
      <c r="LR198" s="413"/>
      <c r="LS198" s="18"/>
      <c r="LT198" s="18"/>
      <c r="LU198" s="416"/>
      <c r="LW198" s="18"/>
      <c r="MA198" s="419"/>
      <c r="MB198" s="18"/>
      <c r="MC198" s="18"/>
      <c r="MD198" s="18"/>
      <c r="ME198" s="18"/>
      <c r="MJ198" s="3"/>
      <c r="MK198" s="3"/>
      <c r="ML198" s="423"/>
      <c r="MM198" s="79"/>
      <c r="MN198" s="40"/>
      <c r="MP198" s="18"/>
    </row>
    <row r="199" spans="1:354" ht="18">
      <c r="D199" s="50">
        <v>230.1</v>
      </c>
      <c r="E199" s="40">
        <f>SUM(D199)*0.75</f>
        <v>172.57499999999999</v>
      </c>
      <c r="F199" s="40"/>
      <c r="G199" s="175"/>
      <c r="L199" s="41" t="s">
        <v>6</v>
      </c>
      <c r="O199" s="53">
        <v>16820</v>
      </c>
      <c r="P199" t="s">
        <v>237</v>
      </c>
      <c r="Q199" s="3" t="s">
        <v>1336</v>
      </c>
      <c r="U199" s="41" t="s">
        <v>37</v>
      </c>
      <c r="X199" s="53">
        <v>33334</v>
      </c>
      <c r="Y199" t="s">
        <v>261</v>
      </c>
      <c r="Z199" s="3" t="s">
        <v>1336</v>
      </c>
      <c r="AD199" s="39" t="s">
        <v>143</v>
      </c>
      <c r="AG199" s="46">
        <v>41749</v>
      </c>
      <c r="AH199" t="s">
        <v>395</v>
      </c>
      <c r="AI199" s="3" t="s">
        <v>1336</v>
      </c>
      <c r="AM199" s="41" t="s">
        <v>23</v>
      </c>
      <c r="AN199" s="3"/>
      <c r="AO199" s="3"/>
      <c r="AP199" s="171">
        <v>47012.825000000033</v>
      </c>
      <c r="AQ199" t="s">
        <v>1277</v>
      </c>
      <c r="AR199" s="3" t="s">
        <v>1336</v>
      </c>
      <c r="AV199" s="41" t="s">
        <v>27</v>
      </c>
      <c r="AW199" s="4"/>
      <c r="AX199" s="3"/>
      <c r="AY199" s="171">
        <v>44328.012499999939</v>
      </c>
      <c r="AZ199" s="235" t="s">
        <v>1764</v>
      </c>
      <c r="BA199" s="3" t="s">
        <v>1336</v>
      </c>
      <c r="BB199" s="50"/>
      <c r="BC199"/>
      <c r="BE199" s="40" t="s">
        <v>153</v>
      </c>
      <c r="BF199" s="9"/>
      <c r="BG199" s="317"/>
      <c r="BH199" s="171">
        <v>47946.225000000064</v>
      </c>
      <c r="BI199" s="235" t="s">
        <v>2106</v>
      </c>
      <c r="BJ199" s="3" t="s">
        <v>1336</v>
      </c>
      <c r="BK199" s="50"/>
      <c r="BN199" s="63" t="s">
        <v>710</v>
      </c>
      <c r="BO199" s="9"/>
      <c r="BP199" s="63"/>
      <c r="BQ199" s="171">
        <v>53862.550000000032</v>
      </c>
      <c r="BR199" s="235" t="s">
        <v>2797</v>
      </c>
      <c r="BS199" s="3" t="s">
        <v>1336</v>
      </c>
      <c r="BT199" s="273"/>
      <c r="BV199" s="247"/>
      <c r="BW199" s="28" t="s">
        <v>143</v>
      </c>
      <c r="BZ199" s="171">
        <v>57965.912500000108</v>
      </c>
      <c r="CA199" s="1" t="s">
        <v>4447</v>
      </c>
      <c r="CB199" s="3" t="s">
        <v>1336</v>
      </c>
      <c r="CF199" s="50"/>
      <c r="CG199" s="18"/>
      <c r="CH199" s="409"/>
      <c r="CI199" s="18"/>
      <c r="CJ199" s="18"/>
      <c r="CK199" s="50"/>
      <c r="CO199" s="18"/>
      <c r="CP199" s="50"/>
      <c r="CQ199" s="409"/>
      <c r="CR199" s="18"/>
      <c r="CS199" s="18"/>
      <c r="CU199" s="50"/>
      <c r="CX199" s="18"/>
      <c r="CY199" s="18"/>
      <c r="CZ199" s="50"/>
      <c r="DA199" s="18"/>
      <c r="DB199" s="18"/>
      <c r="DF199" s="50"/>
      <c r="DG199" s="416"/>
      <c r="DH199" s="18"/>
      <c r="DI199" s="409"/>
      <c r="DJ199" s="50"/>
      <c r="DK199" s="418"/>
      <c r="DL199" s="1"/>
      <c r="DM199" s="410"/>
      <c r="DN199" s="1"/>
      <c r="DO199" s="50"/>
      <c r="DT199" s="50"/>
      <c r="DU199" s="18"/>
      <c r="DV199" s="409"/>
      <c r="DW199" s="18"/>
      <c r="DX199" s="18"/>
      <c r="DY199" s="50"/>
      <c r="DZ199" s="409"/>
      <c r="EA199" s="18"/>
      <c r="EB199" s="18"/>
      <c r="ED199" s="50"/>
      <c r="EG199" s="18"/>
      <c r="EH199" s="18"/>
      <c r="EI199" s="50"/>
      <c r="EJ199" s="18"/>
      <c r="EK199" s="18"/>
      <c r="EN199" s="50"/>
      <c r="EP199" s="18"/>
      <c r="EQ199" s="18"/>
      <c r="ER199" s="409"/>
      <c r="ES199" s="50"/>
      <c r="ET199" s="18"/>
      <c r="EX199" s="50"/>
      <c r="EY199" s="416"/>
      <c r="EZ199" s="18"/>
      <c r="FA199" s="409"/>
      <c r="FB199" s="18"/>
      <c r="FC199" s="50"/>
      <c r="FH199" s="50"/>
      <c r="FI199" s="18"/>
      <c r="FJ199" s="409"/>
      <c r="FK199" s="18"/>
      <c r="FL199" s="18"/>
      <c r="FM199" s="50"/>
      <c r="FN199" s="409"/>
      <c r="FO199" s="18"/>
      <c r="FP199" s="18"/>
      <c r="FU199" s="18"/>
      <c r="FV199" s="18"/>
      <c r="FW199" s="273"/>
      <c r="FX199" s="63"/>
      <c r="FY199" s="67"/>
      <c r="FZ199" s="67"/>
      <c r="GA199" s="134"/>
      <c r="GB199" s="63"/>
      <c r="GC199" s="317"/>
      <c r="GD199" s="63"/>
      <c r="GH199" s="50"/>
      <c r="GI199" s="317"/>
      <c r="GJ199" s="63"/>
      <c r="GP199" s="18"/>
      <c r="GQ199" s="18"/>
      <c r="GV199" s="18"/>
      <c r="GW199" s="18"/>
      <c r="GY199" s="18"/>
      <c r="GZ199" s="18"/>
      <c r="HE199" s="18"/>
      <c r="HF199" s="411"/>
      <c r="HH199" s="18"/>
      <c r="HI199" s="18"/>
      <c r="HJ199" s="18"/>
      <c r="HW199" s="18"/>
      <c r="HX199" s="18"/>
      <c r="HZ199" s="18"/>
      <c r="IA199" s="18"/>
      <c r="IF199" s="18"/>
      <c r="IG199" s="18"/>
      <c r="II199" s="18"/>
      <c r="IJ199" s="18"/>
      <c r="IO199" s="18"/>
      <c r="IP199" s="18"/>
      <c r="IQ199" s="409"/>
      <c r="IR199" s="18"/>
      <c r="IS199" s="18"/>
      <c r="IX199" s="413"/>
      <c r="IY199" s="413"/>
      <c r="JG199" s="413"/>
      <c r="JH199" s="413"/>
      <c r="JI199" s="414"/>
      <c r="JJ199" s="413"/>
      <c r="JK199" s="413"/>
      <c r="JP199" s="18"/>
      <c r="JQ199" s="18"/>
      <c r="JS199" s="18"/>
      <c r="JT199" s="18"/>
      <c r="JY199" s="18"/>
      <c r="JZ199" s="18"/>
      <c r="KH199" s="18"/>
      <c r="KI199" s="18"/>
      <c r="KQ199" s="18"/>
      <c r="KR199" s="18"/>
      <c r="KS199" s="414"/>
      <c r="KT199" s="18"/>
      <c r="KU199" s="18"/>
      <c r="KZ199" s="413"/>
      <c r="LA199" s="413"/>
      <c r="LB199" s="409"/>
      <c r="LC199" s="413"/>
      <c r="LD199" s="413"/>
      <c r="LR199" s="413"/>
      <c r="LS199" s="18"/>
      <c r="LT199" s="18"/>
      <c r="LU199" s="416"/>
      <c r="LW199" s="18"/>
      <c r="MA199" s="18"/>
      <c r="MB199" s="18"/>
      <c r="MC199" s="18"/>
      <c r="MD199" s="18"/>
      <c r="ME199" s="18"/>
      <c r="MJ199" s="3"/>
      <c r="MK199" s="3"/>
      <c r="ML199" s="424"/>
      <c r="MM199" s="79"/>
      <c r="MN199" s="3"/>
      <c r="MP199" s="18"/>
    </row>
    <row r="200" spans="1:354" ht="18">
      <c r="D200" s="50">
        <v>405.2</v>
      </c>
      <c r="E200" s="40">
        <f>SUM(D200)*0.75</f>
        <v>303.89999999999998</v>
      </c>
      <c r="F200" s="79"/>
      <c r="G200" s="137"/>
      <c r="L200" s="49">
        <v>2016</v>
      </c>
      <c r="O200" s="18"/>
      <c r="Q200" s="52"/>
      <c r="U200" s="49" t="s">
        <v>216</v>
      </c>
      <c r="X200" s="18"/>
      <c r="Z200" s="3"/>
      <c r="AD200" s="48" t="s">
        <v>218</v>
      </c>
      <c r="AG200" s="46"/>
      <c r="AI200" s="3"/>
      <c r="AM200" s="49" t="s">
        <v>761</v>
      </c>
      <c r="AN200" s="9"/>
      <c r="AO200" s="3"/>
      <c r="AR200" s="3"/>
      <c r="AV200" s="49" t="s">
        <v>1636</v>
      </c>
      <c r="AX200" s="18"/>
      <c r="AY200" s="89"/>
      <c r="AZ200" s="18"/>
      <c r="BA200" s="3"/>
      <c r="BB200" s="50"/>
      <c r="BC200"/>
      <c r="BE200" s="48" t="s">
        <v>2088</v>
      </c>
      <c r="BI200" s="18"/>
      <c r="BK200" s="50"/>
      <c r="BN200" s="49" t="s">
        <v>2782</v>
      </c>
      <c r="BO200" s="9"/>
      <c r="BP200" s="63"/>
      <c r="BQ200" s="89"/>
      <c r="BR200" s="59"/>
      <c r="BS200" s="59"/>
      <c r="BT200" s="273"/>
      <c r="BV200" s="247"/>
      <c r="BW200" s="49" t="s">
        <v>4198</v>
      </c>
      <c r="BZ200" s="88"/>
      <c r="CA200" s="1"/>
      <c r="CB200" s="59"/>
      <c r="CF200" s="50"/>
      <c r="CG200" s="18"/>
      <c r="CH200" s="409"/>
      <c r="CI200" s="18"/>
      <c r="CJ200" s="18"/>
      <c r="CK200" s="50"/>
      <c r="CO200" s="327"/>
      <c r="CP200" s="50"/>
      <c r="CQ200" s="409"/>
      <c r="CR200" s="18"/>
      <c r="CS200" s="18"/>
      <c r="CU200" s="50"/>
      <c r="CX200" s="327"/>
      <c r="CY200" s="18"/>
      <c r="CZ200" s="50"/>
      <c r="DA200" s="18"/>
      <c r="DB200" s="18"/>
      <c r="DF200" s="50"/>
      <c r="DG200" s="416"/>
      <c r="DH200" s="18"/>
      <c r="DI200" s="409"/>
      <c r="DJ200" s="50"/>
      <c r="DK200" s="418"/>
      <c r="DL200" s="1"/>
      <c r="DM200" s="410"/>
      <c r="DN200" s="1"/>
      <c r="DO200" s="50"/>
      <c r="DT200" s="50"/>
      <c r="DU200" s="18"/>
      <c r="DV200" s="409"/>
      <c r="DW200" s="18"/>
      <c r="DX200" s="18"/>
      <c r="DY200" s="50"/>
      <c r="DZ200" s="409"/>
      <c r="EA200" s="18"/>
      <c r="EB200" s="18"/>
      <c r="ED200" s="50"/>
      <c r="EG200" s="327"/>
      <c r="EH200" s="18"/>
      <c r="EI200" s="50"/>
      <c r="EJ200" s="18"/>
      <c r="EK200" s="18"/>
      <c r="EN200" s="50"/>
      <c r="EP200" s="327"/>
      <c r="EQ200" s="18"/>
      <c r="ER200" s="409"/>
      <c r="ES200" s="50"/>
      <c r="ET200" s="18"/>
      <c r="EX200" s="50"/>
      <c r="EY200" s="416"/>
      <c r="EZ200" s="18"/>
      <c r="FA200" s="409"/>
      <c r="FB200" s="18"/>
      <c r="FC200" s="50"/>
      <c r="FH200" s="50"/>
      <c r="FI200" s="18"/>
      <c r="FJ200" s="409"/>
      <c r="FK200" s="18"/>
      <c r="FL200" s="18"/>
      <c r="FM200" s="50"/>
      <c r="FN200" s="409"/>
      <c r="FO200" s="18"/>
      <c r="FP200" s="18"/>
      <c r="FU200" s="327"/>
      <c r="FV200" s="18"/>
      <c r="FW200" s="63"/>
      <c r="FX200" s="63"/>
      <c r="FY200" s="67"/>
      <c r="FZ200" s="67"/>
      <c r="GA200" s="134"/>
      <c r="GB200" s="63"/>
      <c r="GC200" s="317"/>
      <c r="GD200" s="63"/>
      <c r="GH200" s="50"/>
      <c r="GI200" s="317"/>
      <c r="GJ200" s="63"/>
      <c r="GP200" s="18"/>
      <c r="GQ200" s="18"/>
      <c r="GV200" s="327"/>
      <c r="GW200" s="18"/>
      <c r="GY200" s="18"/>
      <c r="GZ200" s="18"/>
      <c r="HE200" s="18"/>
      <c r="HF200" s="411"/>
      <c r="HH200" s="18"/>
      <c r="HI200" s="18"/>
      <c r="HJ200" s="18"/>
      <c r="HW200" s="327"/>
      <c r="HX200" s="18"/>
      <c r="HZ200" s="18"/>
      <c r="IA200" s="18"/>
      <c r="IF200" s="327"/>
      <c r="IG200" s="18"/>
      <c r="II200" s="18"/>
      <c r="IJ200" s="18"/>
      <c r="IO200" s="18"/>
      <c r="IP200" s="18"/>
      <c r="IQ200" s="409"/>
      <c r="IR200" s="18"/>
      <c r="IS200" s="18"/>
      <c r="IX200" s="412"/>
      <c r="IY200" s="413"/>
      <c r="JG200" s="412"/>
      <c r="JH200" s="413"/>
      <c r="JI200" s="414"/>
      <c r="JJ200" s="413"/>
      <c r="JK200" s="413"/>
      <c r="JP200" s="327"/>
      <c r="JQ200" s="18"/>
      <c r="JS200" s="18"/>
      <c r="JT200" s="18"/>
      <c r="JY200" s="327"/>
      <c r="JZ200" s="18"/>
      <c r="KH200" s="327"/>
      <c r="KI200" s="18"/>
      <c r="KQ200" s="18"/>
      <c r="KR200" s="18"/>
      <c r="KS200" s="415"/>
      <c r="KT200" s="18"/>
      <c r="KU200" s="18"/>
      <c r="KZ200" s="412"/>
      <c r="LA200" s="413"/>
      <c r="LB200" s="409"/>
      <c r="LC200" s="413"/>
      <c r="LD200" s="413"/>
      <c r="LR200" s="413"/>
      <c r="LS200" s="18"/>
      <c r="LT200" s="18"/>
      <c r="LU200" s="416"/>
      <c r="LW200" s="18"/>
      <c r="MA200" s="327"/>
      <c r="MB200" s="18"/>
      <c r="MC200" s="18"/>
      <c r="MD200" s="18"/>
      <c r="ME200" s="18"/>
      <c r="MK200" s="3"/>
      <c r="ML200" s="417"/>
      <c r="MM200" s="79"/>
      <c r="MN200" s="3"/>
      <c r="MP200" s="18"/>
    </row>
    <row r="201" spans="1:354" ht="18">
      <c r="B201" s="46"/>
      <c r="D201" s="50">
        <v>367.00000000000006</v>
      </c>
      <c r="E201" s="40">
        <f>SUM(D201)*0.75</f>
        <v>275.25000000000006</v>
      </c>
      <c r="F201" s="40"/>
      <c r="G201" s="175"/>
      <c r="L201" s="41" t="s">
        <v>29</v>
      </c>
      <c r="O201" s="53">
        <v>16784</v>
      </c>
      <c r="P201" t="s">
        <v>238</v>
      </c>
      <c r="Q201" s="3" t="s">
        <v>1337</v>
      </c>
      <c r="U201" s="41" t="s">
        <v>13</v>
      </c>
      <c r="X201" s="53">
        <v>32946</v>
      </c>
      <c r="Y201" t="s">
        <v>262</v>
      </c>
      <c r="Z201" s="3" t="s">
        <v>1337</v>
      </c>
      <c r="AD201" s="41" t="s">
        <v>23</v>
      </c>
      <c r="AG201" s="46">
        <v>41674</v>
      </c>
      <c r="AH201" t="s">
        <v>396</v>
      </c>
      <c r="AI201" s="3" t="s">
        <v>1337</v>
      </c>
      <c r="AM201" s="41" t="s">
        <v>1</v>
      </c>
      <c r="AN201" s="9"/>
      <c r="AO201" s="3"/>
      <c r="AP201" s="171">
        <v>46863.79999999993</v>
      </c>
      <c r="AQ201" t="s">
        <v>1278</v>
      </c>
      <c r="AR201" s="3" t="s">
        <v>1337</v>
      </c>
      <c r="AV201" s="40" t="s">
        <v>155</v>
      </c>
      <c r="AW201" s="9"/>
      <c r="AX201" s="3"/>
      <c r="AY201" s="171">
        <v>44178.54999999993</v>
      </c>
      <c r="AZ201" s="235" t="s">
        <v>1765</v>
      </c>
      <c r="BA201" s="3" t="s">
        <v>1337</v>
      </c>
      <c r="BB201" s="50"/>
      <c r="BC201"/>
      <c r="BE201" s="40" t="s">
        <v>736</v>
      </c>
      <c r="BF201" s="3"/>
      <c r="BG201" s="317"/>
      <c r="BH201" s="171">
        <v>47569.249999999898</v>
      </c>
      <c r="BI201" s="235" t="s">
        <v>2108</v>
      </c>
      <c r="BJ201" s="3" t="s">
        <v>1337</v>
      </c>
      <c r="BK201" s="50"/>
      <c r="BN201" s="63" t="s">
        <v>706</v>
      </c>
      <c r="BO201" s="9"/>
      <c r="BP201" s="63"/>
      <c r="BQ201" s="171">
        <v>53728.537499999984</v>
      </c>
      <c r="BR201" s="235" t="s">
        <v>2798</v>
      </c>
      <c r="BS201" s="3" t="s">
        <v>1337</v>
      </c>
      <c r="BT201" s="63"/>
      <c r="BV201" s="247"/>
      <c r="BW201" s="63" t="s">
        <v>706</v>
      </c>
      <c r="BZ201" s="171">
        <v>57920.625000000007</v>
      </c>
      <c r="CA201" s="1" t="s">
        <v>4448</v>
      </c>
      <c r="CB201" s="3" t="s">
        <v>1337</v>
      </c>
      <c r="CF201" s="50"/>
      <c r="CG201" s="18"/>
      <c r="CH201" s="409"/>
      <c r="CI201" s="18"/>
      <c r="CJ201" s="18"/>
      <c r="CK201" s="50"/>
      <c r="CO201" s="18"/>
      <c r="CP201" s="50"/>
      <c r="CQ201" s="409"/>
      <c r="CR201" s="18"/>
      <c r="CS201" s="18"/>
      <c r="CU201" s="50"/>
      <c r="CX201" s="18"/>
      <c r="CY201" s="18"/>
      <c r="CZ201" s="50"/>
      <c r="DA201" s="18"/>
      <c r="DB201" s="18"/>
      <c r="DF201" s="50"/>
      <c r="DG201" s="416"/>
      <c r="DH201" s="18"/>
      <c r="DI201" s="409"/>
      <c r="DJ201" s="50"/>
      <c r="DK201" s="418"/>
      <c r="DL201" s="1"/>
      <c r="DM201" s="410"/>
      <c r="DN201" s="1"/>
      <c r="DO201" s="50"/>
      <c r="DT201" s="50"/>
      <c r="DU201" s="18"/>
      <c r="DV201" s="409"/>
      <c r="DW201" s="18"/>
      <c r="DX201" s="18"/>
      <c r="DY201" s="50"/>
      <c r="DZ201" s="409"/>
      <c r="EA201" s="18"/>
      <c r="EB201" s="18"/>
      <c r="ED201" s="50"/>
      <c r="EG201" s="18"/>
      <c r="EH201" s="18"/>
      <c r="EI201" s="50"/>
      <c r="EJ201" s="18"/>
      <c r="EK201" s="18"/>
      <c r="EN201" s="50"/>
      <c r="EP201" s="18"/>
      <c r="EQ201" s="18"/>
      <c r="ER201" s="409"/>
      <c r="ES201" s="50"/>
      <c r="ET201" s="18"/>
      <c r="EX201" s="50"/>
      <c r="EY201" s="416"/>
      <c r="EZ201" s="18"/>
      <c r="FA201" s="409"/>
      <c r="FB201" s="18"/>
      <c r="FC201" s="50"/>
      <c r="FH201" s="50"/>
      <c r="FI201" s="18"/>
      <c r="FJ201" s="409"/>
      <c r="FK201" s="18"/>
      <c r="FL201" s="18"/>
      <c r="FM201" s="50"/>
      <c r="FN201" s="409"/>
      <c r="FO201" s="18"/>
      <c r="FP201" s="18"/>
      <c r="FU201" s="18"/>
      <c r="FV201" s="18"/>
      <c r="FW201" s="273"/>
      <c r="FX201" s="63"/>
      <c r="FY201" s="67"/>
      <c r="FZ201" s="67"/>
      <c r="GA201" s="134"/>
      <c r="GB201" s="63"/>
      <c r="GC201" s="317"/>
      <c r="GD201" s="63"/>
      <c r="GH201" s="50"/>
      <c r="GI201" s="317"/>
      <c r="GJ201" s="63"/>
      <c r="GP201" s="18"/>
      <c r="GQ201" s="18"/>
      <c r="GV201" s="18"/>
      <c r="GW201" s="18"/>
      <c r="GY201" s="18"/>
      <c r="GZ201" s="18"/>
      <c r="HE201" s="18"/>
      <c r="HF201" s="411"/>
      <c r="HH201" s="18"/>
      <c r="HI201" s="18"/>
      <c r="HJ201" s="18"/>
      <c r="HW201" s="18"/>
      <c r="HX201" s="18"/>
      <c r="HZ201" s="18"/>
      <c r="IA201" s="18"/>
      <c r="IF201" s="18"/>
      <c r="IG201" s="18"/>
      <c r="II201" s="18"/>
      <c r="IJ201" s="18"/>
      <c r="IO201" s="18"/>
      <c r="IP201" s="18"/>
      <c r="IQ201" s="420"/>
      <c r="IR201" s="18"/>
      <c r="IS201" s="18"/>
      <c r="IX201" s="413"/>
      <c r="IY201" s="413"/>
      <c r="JG201" s="413"/>
      <c r="JH201" s="413"/>
      <c r="JI201" s="414"/>
      <c r="JJ201" s="413"/>
      <c r="JK201" s="413"/>
      <c r="JP201" s="18"/>
      <c r="JQ201" s="18"/>
      <c r="JS201" s="18"/>
      <c r="JT201" s="18"/>
      <c r="JY201" s="18"/>
      <c r="JZ201" s="18"/>
      <c r="KH201" s="18"/>
      <c r="KI201" s="18"/>
      <c r="KQ201" s="18"/>
      <c r="KR201" s="18"/>
      <c r="KS201" s="414"/>
      <c r="KT201" s="18"/>
      <c r="KU201" s="18"/>
      <c r="KZ201" s="413"/>
      <c r="LA201" s="413"/>
      <c r="LB201" s="409"/>
      <c r="LC201" s="413"/>
      <c r="LD201" s="413"/>
      <c r="LR201" s="413"/>
      <c r="LS201" s="18"/>
      <c r="LT201" s="18"/>
      <c r="LU201" s="416"/>
      <c r="LW201" s="18"/>
      <c r="MA201" s="18"/>
      <c r="MB201" s="18"/>
      <c r="MC201" s="18"/>
      <c r="MD201" s="18"/>
      <c r="ME201" s="18"/>
      <c r="MJ201" s="3"/>
      <c r="MK201" s="3"/>
      <c r="ML201" s="424"/>
      <c r="MM201" s="79"/>
      <c r="MN201" s="3"/>
      <c r="MP201" s="18"/>
    </row>
    <row r="202" spans="1:354" ht="18">
      <c r="A202" s="49"/>
      <c r="B202" s="46"/>
      <c r="D202" s="50">
        <v>302.59999999999997</v>
      </c>
      <c r="E202" s="40">
        <f>SUM(D202)*0.75</f>
        <v>226.95</v>
      </c>
      <c r="F202" s="40"/>
      <c r="G202" s="175"/>
      <c r="L202" s="49">
        <v>2016</v>
      </c>
      <c r="O202" s="18"/>
      <c r="Q202" s="3"/>
      <c r="U202" s="49" t="s">
        <v>1355</v>
      </c>
      <c r="X202" s="18"/>
      <c r="Z202" s="3"/>
      <c r="AD202" s="49" t="s">
        <v>215</v>
      </c>
      <c r="AG202" s="46"/>
      <c r="AI202" s="3"/>
      <c r="AM202" s="49" t="s">
        <v>761</v>
      </c>
      <c r="AN202" s="3"/>
      <c r="AO202" s="3"/>
      <c r="AR202" s="3"/>
      <c r="AV202" s="48" t="s">
        <v>1634</v>
      </c>
      <c r="AX202" s="18"/>
      <c r="AY202" s="89"/>
      <c r="AZ202" s="18"/>
      <c r="BA202" s="3"/>
      <c r="BB202" s="50"/>
      <c r="BC202"/>
      <c r="BE202" s="49" t="s">
        <v>2107</v>
      </c>
      <c r="BI202" s="18"/>
      <c r="BK202" s="50"/>
      <c r="BN202" s="49" t="s">
        <v>2782</v>
      </c>
      <c r="BO202" s="9"/>
      <c r="BP202" s="63"/>
      <c r="BQ202" s="89"/>
      <c r="BR202" s="59"/>
      <c r="BS202" s="59"/>
      <c r="BT202" s="273"/>
      <c r="BV202" s="247"/>
      <c r="BW202" s="49" t="s">
        <v>4198</v>
      </c>
      <c r="BZ202" s="88"/>
      <c r="CB202" s="59"/>
      <c r="CF202" s="50"/>
      <c r="CG202" s="18"/>
      <c r="CH202" s="409"/>
      <c r="CI202" s="18"/>
      <c r="CJ202" s="18"/>
      <c r="CK202" s="50"/>
      <c r="CO202" s="18"/>
      <c r="CP202" s="50"/>
      <c r="CQ202" s="409"/>
      <c r="CR202" s="18"/>
      <c r="CS202" s="18"/>
      <c r="CU202" s="50"/>
      <c r="CX202" s="18"/>
      <c r="CY202" s="18"/>
      <c r="CZ202" s="50"/>
      <c r="DA202" s="18"/>
      <c r="DB202" s="18"/>
      <c r="DF202" s="50"/>
      <c r="DG202" s="416"/>
      <c r="DH202" s="18"/>
      <c r="DI202" s="409"/>
      <c r="DJ202" s="50"/>
      <c r="DK202" s="418"/>
      <c r="DL202" s="1"/>
      <c r="DM202" s="410"/>
      <c r="DN202" s="1"/>
      <c r="DO202" s="50"/>
      <c r="DT202" s="50"/>
      <c r="DU202" s="18"/>
      <c r="DV202" s="409"/>
      <c r="DW202" s="18"/>
      <c r="DX202" s="18"/>
      <c r="DY202" s="50"/>
      <c r="DZ202" s="409"/>
      <c r="EA202" s="18"/>
      <c r="EB202" s="18"/>
      <c r="ED202" s="50"/>
      <c r="EG202" s="18"/>
      <c r="EH202" s="18"/>
      <c r="EI202" s="50"/>
      <c r="EJ202" s="18"/>
      <c r="EK202" s="18"/>
      <c r="EN202" s="50"/>
      <c r="EP202" s="18"/>
      <c r="EQ202" s="18"/>
      <c r="ER202" s="409"/>
      <c r="ES202" s="50"/>
      <c r="ET202" s="18"/>
      <c r="EX202" s="50"/>
      <c r="EY202" s="416"/>
      <c r="EZ202" s="18"/>
      <c r="FA202" s="409"/>
      <c r="FB202" s="18"/>
      <c r="FC202" s="50"/>
      <c r="FH202" s="50"/>
      <c r="FI202" s="18"/>
      <c r="FJ202" s="409"/>
      <c r="FK202" s="18"/>
      <c r="FL202" s="18"/>
      <c r="FM202" s="50"/>
      <c r="FN202" s="409"/>
      <c r="FO202" s="18"/>
      <c r="FP202" s="18"/>
      <c r="FU202" s="18"/>
      <c r="FV202" s="18"/>
      <c r="FW202" s="63"/>
      <c r="FX202" s="63"/>
      <c r="FY202" s="67"/>
      <c r="FZ202" s="67"/>
      <c r="GA202" s="134"/>
      <c r="GB202" s="63"/>
      <c r="GC202" s="317"/>
      <c r="GD202" s="63"/>
      <c r="GH202" s="50"/>
      <c r="GI202" s="317"/>
      <c r="GJ202" s="63"/>
      <c r="GP202" s="18"/>
      <c r="GQ202" s="18"/>
      <c r="GV202" s="18"/>
      <c r="GW202" s="18"/>
      <c r="GY202" s="18"/>
      <c r="GZ202" s="18"/>
      <c r="HE202" s="18"/>
      <c r="HF202" s="411"/>
      <c r="HH202" s="18"/>
      <c r="HI202" s="18"/>
      <c r="HJ202" s="18"/>
      <c r="HW202" s="18"/>
      <c r="HX202" s="18"/>
      <c r="HZ202" s="18"/>
      <c r="IA202" s="18"/>
      <c r="IF202" s="18"/>
      <c r="IG202" s="18"/>
      <c r="II202" s="18"/>
      <c r="IJ202" s="18"/>
      <c r="IO202" s="18"/>
      <c r="IP202" s="18"/>
      <c r="IQ202" s="409"/>
      <c r="IR202" s="18"/>
      <c r="IS202" s="18"/>
      <c r="IX202" s="413"/>
      <c r="IY202" s="413"/>
      <c r="JG202" s="413"/>
      <c r="JH202" s="413"/>
      <c r="JI202" s="414"/>
      <c r="JJ202" s="413"/>
      <c r="JK202" s="413"/>
      <c r="JP202" s="18"/>
      <c r="JQ202" s="18"/>
      <c r="JS202" s="18"/>
      <c r="JT202" s="18"/>
      <c r="JY202" s="18"/>
      <c r="JZ202" s="18"/>
      <c r="KH202" s="18"/>
      <c r="KI202" s="18"/>
      <c r="KQ202" s="419"/>
      <c r="KR202" s="18"/>
      <c r="KS202" s="414"/>
      <c r="KT202" s="18"/>
      <c r="KU202" s="18"/>
      <c r="KZ202" s="413"/>
      <c r="LA202" s="413"/>
      <c r="LB202" s="409"/>
      <c r="LC202" s="413"/>
      <c r="LD202" s="413"/>
      <c r="LR202" s="413"/>
      <c r="LS202" s="18"/>
      <c r="LT202" s="18"/>
      <c r="LU202" s="416"/>
      <c r="LW202" s="18"/>
      <c r="MA202" s="18"/>
      <c r="MB202" s="18"/>
      <c r="MC202" s="18"/>
      <c r="MD202" s="18"/>
      <c r="ME202" s="18"/>
      <c r="MJ202" s="421"/>
      <c r="MK202" s="3"/>
      <c r="ML202" s="424"/>
      <c r="MM202" s="79"/>
      <c r="MN202" s="40"/>
      <c r="MP202" s="18"/>
    </row>
    <row r="203" spans="1:354" ht="18">
      <c r="A203" s="41"/>
      <c r="B203" s="46"/>
      <c r="D203" s="50">
        <v>0</v>
      </c>
      <c r="E203" s="40">
        <f>SUM(D203)*0.75</f>
        <v>0</v>
      </c>
      <c r="F203" s="79"/>
      <c r="G203" s="137"/>
      <c r="L203" s="41" t="s">
        <v>13</v>
      </c>
      <c r="O203" s="53">
        <v>16328</v>
      </c>
      <c r="P203" t="s">
        <v>239</v>
      </c>
      <c r="Q203" s="3" t="s">
        <v>1338</v>
      </c>
      <c r="U203" s="41" t="s">
        <v>29</v>
      </c>
      <c r="X203" s="53">
        <v>32711</v>
      </c>
      <c r="Y203" t="s">
        <v>263</v>
      </c>
      <c r="Z203" s="3" t="s">
        <v>1338</v>
      </c>
      <c r="AD203" s="41" t="s">
        <v>13</v>
      </c>
      <c r="AG203" s="46">
        <v>41471</v>
      </c>
      <c r="AH203" t="s">
        <v>397</v>
      </c>
      <c r="AI203" s="3" t="s">
        <v>1338</v>
      </c>
      <c r="AM203" s="41" t="s">
        <v>13</v>
      </c>
      <c r="AN203" s="3"/>
      <c r="AO203" s="3"/>
      <c r="AP203" s="171">
        <v>46797.724999999919</v>
      </c>
      <c r="AQ203" t="s">
        <v>1279</v>
      </c>
      <c r="AR203" s="3" t="s">
        <v>1338</v>
      </c>
      <c r="AV203" s="41" t="s">
        <v>23</v>
      </c>
      <c r="AW203" s="9"/>
      <c r="AX203" s="3"/>
      <c r="AY203" s="171">
        <v>42938.337500000089</v>
      </c>
      <c r="AZ203" s="235" t="s">
        <v>1766</v>
      </c>
      <c r="BA203" s="3" t="s">
        <v>1338</v>
      </c>
      <c r="BB203" s="50"/>
      <c r="BC203"/>
      <c r="BE203" s="41" t="s">
        <v>19</v>
      </c>
      <c r="BF203" s="9"/>
      <c r="BG203" s="317"/>
      <c r="BH203" s="171">
        <v>47382.62499999992</v>
      </c>
      <c r="BI203" s="235" t="s">
        <v>2109</v>
      </c>
      <c r="BJ203" s="3" t="s">
        <v>1338</v>
      </c>
      <c r="BK203" s="50"/>
      <c r="BN203" s="63" t="s">
        <v>719</v>
      </c>
      <c r="BO203" s="63"/>
      <c r="BP203" s="63"/>
      <c r="BQ203" s="171">
        <v>53582.512499999837</v>
      </c>
      <c r="BR203" s="235" t="s">
        <v>2799</v>
      </c>
      <c r="BS203" s="3" t="s">
        <v>1338</v>
      </c>
      <c r="BT203" s="218"/>
      <c r="BV203" s="247"/>
      <c r="BW203" s="28" t="s">
        <v>142</v>
      </c>
      <c r="BZ203" s="171">
        <v>57849.100000000035</v>
      </c>
      <c r="CA203" s="1" t="s">
        <v>4447</v>
      </c>
      <c r="CB203" s="3" t="s">
        <v>1338</v>
      </c>
      <c r="CF203" s="50"/>
      <c r="CG203" s="18"/>
      <c r="CH203" s="409"/>
      <c r="CI203" s="18"/>
      <c r="CJ203" s="18"/>
      <c r="CK203" s="50"/>
      <c r="CO203" s="18"/>
      <c r="CP203" s="50"/>
      <c r="CQ203" s="409"/>
      <c r="CR203" s="18"/>
      <c r="CS203" s="18"/>
      <c r="CU203" s="50"/>
      <c r="CX203" s="18"/>
      <c r="CY203" s="18"/>
      <c r="CZ203" s="50"/>
      <c r="DA203" s="18"/>
      <c r="DB203" s="18"/>
      <c r="DF203" s="50"/>
      <c r="DG203" s="416"/>
      <c r="DH203" s="18"/>
      <c r="DI203" s="409"/>
      <c r="DJ203" s="50"/>
      <c r="DK203" s="418"/>
      <c r="DL203" s="1"/>
      <c r="DM203" s="410"/>
      <c r="DN203" s="1"/>
      <c r="DO203" s="50"/>
      <c r="DT203" s="50"/>
      <c r="DU203" s="18"/>
      <c r="DV203" s="409"/>
      <c r="DW203" s="18"/>
      <c r="DX203" s="18"/>
      <c r="DY203" s="50"/>
      <c r="DZ203" s="409"/>
      <c r="EA203" s="18"/>
      <c r="EB203" s="18"/>
      <c r="ED203" s="50"/>
      <c r="EG203" s="18"/>
      <c r="EH203" s="18"/>
      <c r="EI203" s="50"/>
      <c r="EJ203" s="18"/>
      <c r="EK203" s="18"/>
      <c r="EN203" s="50"/>
      <c r="EP203" s="18"/>
      <c r="EQ203" s="18"/>
      <c r="ER203" s="409"/>
      <c r="ES203" s="50"/>
      <c r="ET203" s="18"/>
      <c r="EX203" s="50"/>
      <c r="EY203" s="416"/>
      <c r="EZ203" s="18"/>
      <c r="FA203" s="409"/>
      <c r="FB203" s="18"/>
      <c r="FC203" s="50"/>
      <c r="FH203" s="50"/>
      <c r="FI203" s="18"/>
      <c r="FJ203" s="409"/>
      <c r="FK203" s="18"/>
      <c r="FL203" s="18"/>
      <c r="FM203" s="50"/>
      <c r="FN203" s="409"/>
      <c r="FO203" s="18"/>
      <c r="FP203" s="18"/>
      <c r="FU203" s="18"/>
      <c r="FV203" s="18"/>
      <c r="FW203" s="273"/>
      <c r="FX203" s="63"/>
      <c r="FY203" s="67"/>
      <c r="FZ203" s="67"/>
      <c r="GA203" s="134"/>
      <c r="GB203" s="63"/>
      <c r="GC203" s="317"/>
      <c r="GD203" s="63"/>
      <c r="GH203" s="50"/>
      <c r="GI203" s="317"/>
      <c r="GJ203" s="63"/>
      <c r="GP203" s="18"/>
      <c r="GQ203" s="18"/>
      <c r="GV203" s="18"/>
      <c r="GW203" s="18"/>
      <c r="GY203" s="18"/>
      <c r="GZ203" s="18"/>
      <c r="HE203" s="18"/>
      <c r="HF203" s="411"/>
      <c r="HH203" s="18"/>
      <c r="HI203" s="18"/>
      <c r="HJ203" s="18"/>
      <c r="HW203" s="18"/>
      <c r="HX203" s="18"/>
      <c r="HZ203" s="18"/>
      <c r="IA203" s="18"/>
      <c r="IF203" s="18"/>
      <c r="IG203" s="18"/>
      <c r="II203" s="18"/>
      <c r="IJ203" s="18"/>
      <c r="IO203" s="416"/>
      <c r="IP203" s="18"/>
      <c r="IQ203" s="409"/>
      <c r="IR203" s="18"/>
      <c r="IS203" s="18"/>
      <c r="IX203" s="413"/>
      <c r="IY203" s="413"/>
      <c r="JG203" s="413"/>
      <c r="JH203" s="413"/>
      <c r="JI203" s="414"/>
      <c r="JJ203" s="413"/>
      <c r="JK203" s="413"/>
      <c r="JP203" s="18"/>
      <c r="JQ203" s="18"/>
      <c r="JS203" s="18"/>
      <c r="JT203" s="18"/>
      <c r="JY203" s="18"/>
      <c r="JZ203" s="18"/>
      <c r="KH203" s="18"/>
      <c r="KI203" s="18"/>
      <c r="KQ203" s="419"/>
      <c r="KR203" s="18"/>
      <c r="KS203" s="414"/>
      <c r="KT203" s="18"/>
      <c r="KU203" s="18"/>
      <c r="KZ203" s="413"/>
      <c r="LA203" s="413"/>
      <c r="LB203" s="409"/>
      <c r="LC203" s="413"/>
      <c r="LD203" s="413"/>
      <c r="LR203" s="413"/>
      <c r="LS203" s="18"/>
      <c r="LT203" s="18"/>
      <c r="LU203" s="416"/>
      <c r="LW203" s="18"/>
      <c r="MA203" s="18"/>
      <c r="MB203" s="18"/>
      <c r="MC203" s="18"/>
      <c r="MD203" s="18"/>
      <c r="ME203" s="18"/>
      <c r="MJ203" s="421"/>
      <c r="MK203" s="63"/>
      <c r="ML203" s="423"/>
      <c r="MM203" s="79"/>
      <c r="MN203" s="40"/>
      <c r="MP203" s="18"/>
    </row>
    <row r="204" spans="1:354" ht="18">
      <c r="A204" s="49"/>
      <c r="B204" s="46"/>
      <c r="D204" s="50">
        <v>545.1</v>
      </c>
      <c r="E204" s="40">
        <f>SUM(D204)*0.75</f>
        <v>408.82500000000005</v>
      </c>
      <c r="F204" s="79"/>
      <c r="G204" s="137"/>
      <c r="L204" s="49">
        <v>2016</v>
      </c>
      <c r="O204" s="18"/>
      <c r="Q204" s="3"/>
      <c r="U204" s="49" t="s">
        <v>1355</v>
      </c>
      <c r="X204" s="18"/>
      <c r="Z204" s="3"/>
      <c r="AD204" s="49" t="s">
        <v>215</v>
      </c>
      <c r="AG204" s="46"/>
      <c r="AI204" s="3"/>
      <c r="AM204" s="49" t="s">
        <v>761</v>
      </c>
      <c r="AN204" s="9"/>
      <c r="AO204" s="3"/>
      <c r="AR204" s="3"/>
      <c r="AV204" s="49" t="s">
        <v>1636</v>
      </c>
      <c r="AX204" s="18"/>
      <c r="AY204" s="89"/>
      <c r="AZ204" s="18"/>
      <c r="BA204" s="3"/>
      <c r="BB204" s="50"/>
      <c r="BC204"/>
      <c r="BE204" s="49" t="s">
        <v>2088</v>
      </c>
      <c r="BI204" s="18"/>
      <c r="BK204" s="50"/>
      <c r="BN204" s="49" t="s">
        <v>2782</v>
      </c>
      <c r="BO204" s="9"/>
      <c r="BP204" s="63"/>
      <c r="BQ204" s="89"/>
      <c r="BR204" s="59"/>
      <c r="BS204" s="59"/>
      <c r="BT204" s="218"/>
      <c r="BV204" s="247"/>
      <c r="BW204" s="49" t="s">
        <v>4198</v>
      </c>
      <c r="BZ204" s="88"/>
      <c r="CA204" s="1"/>
      <c r="CB204" s="59"/>
      <c r="CF204" s="50"/>
      <c r="CG204" s="18"/>
      <c r="CH204" s="409"/>
      <c r="CI204" s="18"/>
      <c r="CJ204" s="18"/>
      <c r="CK204" s="50"/>
      <c r="CO204" s="327"/>
      <c r="CP204" s="50"/>
      <c r="CQ204" s="409"/>
      <c r="CR204" s="18"/>
      <c r="CS204" s="18"/>
      <c r="CU204" s="50"/>
      <c r="CX204" s="327"/>
      <c r="CY204" s="18"/>
      <c r="CZ204" s="50"/>
      <c r="DA204" s="18"/>
      <c r="DB204" s="18"/>
      <c r="DF204" s="50"/>
      <c r="DG204" s="416"/>
      <c r="DH204" s="18"/>
      <c r="DI204" s="409"/>
      <c r="DJ204" s="50"/>
      <c r="DK204" s="418"/>
      <c r="DL204" s="1"/>
      <c r="DM204" s="410"/>
      <c r="DN204" s="1"/>
      <c r="DO204" s="50"/>
      <c r="DT204" s="50"/>
      <c r="DU204" s="18"/>
      <c r="DV204" s="409"/>
      <c r="DW204" s="18"/>
      <c r="DX204" s="18"/>
      <c r="DY204" s="50"/>
      <c r="DZ204" s="409"/>
      <c r="EA204" s="18"/>
      <c r="EB204" s="18"/>
      <c r="ED204" s="50"/>
      <c r="EG204" s="327"/>
      <c r="EH204" s="18"/>
      <c r="EI204" s="50"/>
      <c r="EJ204" s="18"/>
      <c r="EK204" s="18"/>
      <c r="EN204" s="50"/>
      <c r="EP204" s="327"/>
      <c r="EQ204" s="18"/>
      <c r="ER204" s="409"/>
      <c r="ES204" s="50"/>
      <c r="ET204" s="18"/>
      <c r="EX204" s="50"/>
      <c r="EY204" s="416"/>
      <c r="EZ204" s="18"/>
      <c r="FA204" s="409"/>
      <c r="FB204" s="18"/>
      <c r="FC204" s="50"/>
      <c r="FH204" s="50"/>
      <c r="FI204" s="18"/>
      <c r="FJ204" s="409"/>
      <c r="FK204" s="18"/>
      <c r="FL204" s="18"/>
      <c r="FM204" s="50"/>
      <c r="FN204" s="409"/>
      <c r="FO204" s="18"/>
      <c r="FP204" s="18"/>
      <c r="FU204" s="327"/>
      <c r="FV204" s="18"/>
      <c r="FW204" s="273"/>
      <c r="FX204" s="63"/>
      <c r="FY204" s="67"/>
      <c r="FZ204" s="67"/>
      <c r="GA204" s="134"/>
      <c r="GB204" s="63"/>
      <c r="GC204" s="317"/>
      <c r="GD204" s="63"/>
      <c r="GH204" s="50"/>
      <c r="GI204" s="317"/>
      <c r="GJ204" s="63"/>
      <c r="GP204" s="18"/>
      <c r="GQ204" s="18"/>
      <c r="GV204" s="327"/>
      <c r="GW204" s="18"/>
      <c r="GY204" s="18"/>
      <c r="GZ204" s="18"/>
      <c r="HE204" s="18"/>
      <c r="HF204" s="411"/>
      <c r="HH204" s="18"/>
      <c r="HI204" s="18"/>
      <c r="HJ204" s="18"/>
      <c r="HW204" s="327"/>
      <c r="HX204" s="18"/>
      <c r="HZ204" s="18"/>
      <c r="IA204" s="18"/>
      <c r="IF204" s="327"/>
      <c r="IG204" s="18"/>
      <c r="II204" s="18"/>
      <c r="IJ204" s="18"/>
      <c r="IO204" s="416"/>
      <c r="IP204" s="18"/>
      <c r="IQ204" s="409"/>
      <c r="IR204" s="18"/>
      <c r="IS204" s="18"/>
      <c r="IX204" s="412"/>
      <c r="IY204" s="413"/>
      <c r="JG204" s="412"/>
      <c r="JH204" s="413"/>
      <c r="JI204" s="414"/>
      <c r="JJ204" s="413"/>
      <c r="JK204" s="413"/>
      <c r="JP204" s="327"/>
      <c r="JQ204" s="18"/>
      <c r="JS204" s="18"/>
      <c r="JT204" s="18"/>
      <c r="JY204" s="327"/>
      <c r="JZ204" s="18"/>
      <c r="KH204" s="327"/>
      <c r="KI204" s="18"/>
      <c r="KQ204" s="18"/>
      <c r="KR204" s="18"/>
      <c r="KS204" s="414"/>
      <c r="KT204" s="18"/>
      <c r="KU204" s="18"/>
      <c r="KZ204" s="412"/>
      <c r="LA204" s="413"/>
      <c r="LB204" s="409"/>
      <c r="LC204" s="413"/>
      <c r="LD204" s="413"/>
      <c r="LR204" s="413"/>
      <c r="LS204" s="18"/>
      <c r="LT204" s="18"/>
      <c r="LU204" s="416"/>
      <c r="LW204" s="18"/>
      <c r="MA204" s="327"/>
      <c r="MB204" s="18"/>
      <c r="MC204" s="18"/>
      <c r="MD204" s="18"/>
      <c r="ME204" s="18"/>
      <c r="MJ204" s="3"/>
      <c r="MK204" s="63"/>
      <c r="ML204" s="423"/>
      <c r="MM204" s="79"/>
      <c r="MN204" s="3"/>
      <c r="MP204" s="18"/>
    </row>
    <row r="205" spans="1:354" ht="18">
      <c r="A205" s="41"/>
      <c r="D205" s="50">
        <v>426.10000000000008</v>
      </c>
      <c r="E205" s="40">
        <f>SUM(D205)*0.75</f>
        <v>319.57500000000005</v>
      </c>
      <c r="F205" s="40"/>
      <c r="G205" s="175"/>
      <c r="L205" s="41" t="s">
        <v>179</v>
      </c>
      <c r="O205" s="53">
        <v>16200</v>
      </c>
      <c r="P205" t="s">
        <v>240</v>
      </c>
      <c r="Q205" s="3" t="s">
        <v>1339</v>
      </c>
      <c r="U205" s="41" t="s">
        <v>1</v>
      </c>
      <c r="X205" s="53">
        <v>32152</v>
      </c>
      <c r="Y205" t="s">
        <v>264</v>
      </c>
      <c r="Z205" s="3" t="s">
        <v>1339</v>
      </c>
      <c r="AD205" s="41" t="s">
        <v>1</v>
      </c>
      <c r="AF205" s="3"/>
      <c r="AG205" s="46">
        <v>40392</v>
      </c>
      <c r="AH205" t="s">
        <v>398</v>
      </c>
      <c r="AI205" s="3" t="s">
        <v>1339</v>
      </c>
      <c r="AM205" s="41" t="s">
        <v>15</v>
      </c>
      <c r="AP205" s="171">
        <v>45956.074999999939</v>
      </c>
      <c r="AQ205" t="s">
        <v>1280</v>
      </c>
      <c r="AR205" s="3" t="s">
        <v>1339</v>
      </c>
      <c r="AV205" s="41" t="s">
        <v>15</v>
      </c>
      <c r="AW205" s="4"/>
      <c r="AX205" s="3"/>
      <c r="AY205" s="171">
        <v>41848.824999999822</v>
      </c>
      <c r="AZ205" s="235" t="s">
        <v>1767</v>
      </c>
      <c r="BA205" s="3" t="s">
        <v>1339</v>
      </c>
      <c r="BB205" s="50"/>
      <c r="BC205"/>
      <c r="BE205" s="41" t="s">
        <v>27</v>
      </c>
      <c r="BF205" s="9"/>
      <c r="BG205" s="317"/>
      <c r="BH205" s="171">
        <v>47172.87499999936</v>
      </c>
      <c r="BI205" s="235" t="s">
        <v>2110</v>
      </c>
      <c r="BJ205" s="3" t="s">
        <v>1339</v>
      </c>
      <c r="BK205" s="50"/>
      <c r="BN205" s="218" t="s">
        <v>1553</v>
      </c>
      <c r="BO205" s="9"/>
      <c r="BP205" s="63"/>
      <c r="BQ205" s="171">
        <v>53299.362499999916</v>
      </c>
      <c r="BR205" s="235" t="s">
        <v>2800</v>
      </c>
      <c r="BS205" s="3" t="s">
        <v>1339</v>
      </c>
      <c r="BT205" s="273"/>
      <c r="BV205" s="247"/>
      <c r="BW205" s="63" t="s">
        <v>141</v>
      </c>
      <c r="BZ205" s="171">
        <v>57781.199999999903</v>
      </c>
      <c r="CA205" s="1" t="s">
        <v>4449</v>
      </c>
      <c r="CB205" s="3" t="s">
        <v>1339</v>
      </c>
      <c r="CF205" s="50"/>
      <c r="CG205" s="18"/>
      <c r="CH205" s="409"/>
      <c r="CI205" s="18"/>
      <c r="CJ205" s="18"/>
      <c r="CK205" s="50"/>
      <c r="CO205" s="327"/>
      <c r="CP205" s="50"/>
      <c r="CQ205" s="409"/>
      <c r="CR205" s="18"/>
      <c r="CS205" s="18"/>
      <c r="CU205" s="50"/>
      <c r="CX205" s="327"/>
      <c r="CY205" s="18"/>
      <c r="CZ205" s="50"/>
      <c r="DA205" s="18"/>
      <c r="DB205" s="18"/>
      <c r="DF205" s="50"/>
      <c r="DG205" s="416"/>
      <c r="DH205" s="18"/>
      <c r="DI205" s="409"/>
      <c r="DJ205" s="50"/>
      <c r="DK205" s="418"/>
      <c r="DL205" s="1"/>
      <c r="DM205" s="410"/>
      <c r="DN205" s="1"/>
      <c r="DO205" s="50"/>
      <c r="DT205" s="50"/>
      <c r="DU205" s="18"/>
      <c r="DV205" s="409"/>
      <c r="DW205" s="18"/>
      <c r="DX205" s="18"/>
      <c r="DY205" s="50"/>
      <c r="DZ205" s="409"/>
      <c r="EA205" s="18"/>
      <c r="EB205" s="18"/>
      <c r="ED205" s="50"/>
      <c r="EG205" s="327"/>
      <c r="EH205" s="18"/>
      <c r="EI205" s="50"/>
      <c r="EJ205" s="18"/>
      <c r="EK205" s="18"/>
      <c r="EN205" s="50"/>
      <c r="EP205" s="327"/>
      <c r="EQ205" s="18"/>
      <c r="ER205" s="409"/>
      <c r="ES205" s="50"/>
      <c r="ET205" s="18"/>
      <c r="EX205" s="50"/>
      <c r="EY205" s="416"/>
      <c r="EZ205" s="18"/>
      <c r="FA205" s="409"/>
      <c r="FB205" s="18"/>
      <c r="FC205" s="50"/>
      <c r="FH205" s="50"/>
      <c r="FI205" s="18"/>
      <c r="FJ205" s="409"/>
      <c r="FK205" s="18"/>
      <c r="FL205" s="18"/>
      <c r="FM205" s="50"/>
      <c r="FN205" s="409"/>
      <c r="FO205" s="18"/>
      <c r="FP205" s="18"/>
      <c r="FU205" s="327"/>
      <c r="FV205" s="18"/>
      <c r="FW205" s="63"/>
      <c r="FX205" s="63"/>
      <c r="FY205" s="67"/>
      <c r="FZ205" s="67"/>
      <c r="GA205" s="134"/>
      <c r="GB205" s="63"/>
      <c r="GC205" s="317"/>
      <c r="GD205" s="63"/>
      <c r="GH205" s="50"/>
      <c r="GI205" s="317"/>
      <c r="GJ205" s="63"/>
      <c r="GP205" s="18"/>
      <c r="GQ205" s="18"/>
      <c r="GV205" s="327"/>
      <c r="GW205" s="18"/>
      <c r="GY205" s="18"/>
      <c r="GZ205" s="18"/>
      <c r="HE205" s="18"/>
      <c r="HF205" s="411"/>
      <c r="HH205" s="18"/>
      <c r="HI205" s="18"/>
      <c r="HJ205" s="18"/>
      <c r="HW205" s="327"/>
      <c r="HX205" s="18"/>
      <c r="HZ205" s="18"/>
      <c r="IA205" s="18"/>
      <c r="IF205" s="327"/>
      <c r="IG205" s="18"/>
      <c r="II205" s="18"/>
      <c r="IJ205" s="18"/>
      <c r="IO205" s="18"/>
      <c r="IP205" s="18"/>
      <c r="IQ205" s="409"/>
      <c r="IR205" s="18"/>
      <c r="IS205" s="18"/>
      <c r="IX205" s="412"/>
      <c r="IY205" s="413"/>
      <c r="JG205" s="412"/>
      <c r="JH205" s="413"/>
      <c r="JI205" s="414"/>
      <c r="JJ205" s="413"/>
      <c r="JK205" s="413"/>
      <c r="JP205" s="327"/>
      <c r="JQ205" s="18"/>
      <c r="JS205" s="18"/>
      <c r="JT205" s="18"/>
      <c r="JY205" s="327"/>
      <c r="JZ205" s="18"/>
      <c r="KH205" s="327"/>
      <c r="KI205" s="18"/>
      <c r="KQ205" s="18"/>
      <c r="KR205" s="18"/>
      <c r="KS205" s="414"/>
      <c r="KT205" s="18"/>
      <c r="KU205" s="18"/>
      <c r="KZ205" s="412"/>
      <c r="LA205" s="413"/>
      <c r="LB205" s="409"/>
      <c r="LC205" s="413"/>
      <c r="LD205" s="413"/>
      <c r="LR205" s="413"/>
      <c r="LS205" s="18"/>
      <c r="LT205" s="18"/>
      <c r="LU205" s="416"/>
      <c r="LW205" s="18"/>
      <c r="MA205" s="327"/>
      <c r="MB205" s="18"/>
      <c r="MC205" s="18"/>
      <c r="MD205" s="18"/>
      <c r="ME205" s="18"/>
      <c r="MJ205" s="3"/>
      <c r="MK205" s="3"/>
      <c r="ML205" s="424"/>
      <c r="MM205" s="79"/>
      <c r="MN205" s="3"/>
      <c r="MP205" s="18"/>
    </row>
    <row r="206" spans="1:354" ht="18">
      <c r="A206" s="49"/>
      <c r="D206" s="50">
        <v>192.9</v>
      </c>
      <c r="E206" s="40">
        <f>SUM(D206)*0.75</f>
        <v>144.67500000000001</v>
      </c>
      <c r="F206" s="79"/>
      <c r="G206" s="137"/>
      <c r="L206" s="48">
        <v>2016</v>
      </c>
      <c r="O206" s="18"/>
      <c r="Q206" s="3"/>
      <c r="U206" s="49" t="s">
        <v>1355</v>
      </c>
      <c r="X206" s="18"/>
      <c r="Z206" s="3"/>
      <c r="AD206" s="49" t="s">
        <v>215</v>
      </c>
      <c r="AF206" s="3"/>
      <c r="AG206" s="46"/>
      <c r="AI206" s="3"/>
      <c r="AM206" s="49" t="s">
        <v>761</v>
      </c>
      <c r="AR206" s="3"/>
      <c r="AV206" s="49" t="s">
        <v>1636</v>
      </c>
      <c r="AX206" s="18"/>
      <c r="AY206" s="89"/>
      <c r="AZ206" s="18"/>
      <c r="BA206" s="3"/>
      <c r="BB206" s="50"/>
      <c r="BC206"/>
      <c r="BE206" s="49" t="s">
        <v>2088</v>
      </c>
      <c r="BI206" s="18"/>
      <c r="BK206" s="50"/>
      <c r="BN206" s="49" t="s">
        <v>2802</v>
      </c>
      <c r="BO206" s="63"/>
      <c r="BP206" s="63"/>
      <c r="BQ206" s="89"/>
      <c r="BR206" s="59"/>
      <c r="BS206" s="59"/>
      <c r="BT206" s="63"/>
      <c r="BV206" s="247"/>
      <c r="BW206" s="49" t="s">
        <v>4198</v>
      </c>
      <c r="BZ206" s="88"/>
      <c r="CA206" s="1"/>
      <c r="CB206" s="59"/>
      <c r="CF206" s="50"/>
      <c r="CG206" s="18"/>
      <c r="CH206" s="409"/>
      <c r="CI206" s="18"/>
      <c r="CJ206" s="18"/>
      <c r="CK206" s="50"/>
      <c r="CO206" s="416"/>
      <c r="CP206" s="50"/>
      <c r="CQ206" s="409"/>
      <c r="CR206" s="18"/>
      <c r="CS206" s="18"/>
      <c r="CU206" s="50"/>
      <c r="CX206" s="416"/>
      <c r="CY206" s="18"/>
      <c r="CZ206" s="50"/>
      <c r="DA206" s="18"/>
      <c r="DB206" s="18"/>
      <c r="DF206" s="50"/>
      <c r="DG206" s="416"/>
      <c r="DH206" s="18"/>
      <c r="DI206" s="409"/>
      <c r="DJ206" s="50"/>
      <c r="DK206" s="418"/>
      <c r="DL206" s="1"/>
      <c r="DM206" s="410"/>
      <c r="DN206" s="1"/>
      <c r="DO206" s="50"/>
      <c r="DT206" s="50"/>
      <c r="DU206" s="18"/>
      <c r="DV206" s="409"/>
      <c r="DW206" s="18"/>
      <c r="DX206" s="18"/>
      <c r="DY206" s="50"/>
      <c r="DZ206" s="409"/>
      <c r="EA206" s="18"/>
      <c r="EB206" s="18"/>
      <c r="ED206" s="50"/>
      <c r="EG206" s="416"/>
      <c r="EH206" s="18"/>
      <c r="EI206" s="50"/>
      <c r="EJ206" s="18"/>
      <c r="EK206" s="18"/>
      <c r="EN206" s="50"/>
      <c r="EP206" s="416"/>
      <c r="EQ206" s="18"/>
      <c r="ER206" s="409"/>
      <c r="ES206" s="50"/>
      <c r="ET206" s="18"/>
      <c r="EX206" s="50"/>
      <c r="EY206" s="416"/>
      <c r="EZ206" s="18"/>
      <c r="FA206" s="409"/>
      <c r="FB206" s="18"/>
      <c r="FC206" s="50"/>
      <c r="FH206" s="50"/>
      <c r="FI206" s="18"/>
      <c r="FJ206" s="409"/>
      <c r="FK206" s="18"/>
      <c r="FL206" s="18"/>
      <c r="FM206" s="50"/>
      <c r="FN206" s="409"/>
      <c r="FO206" s="18"/>
      <c r="FP206" s="18"/>
      <c r="FU206" s="416"/>
      <c r="FV206" s="18"/>
      <c r="FW206" s="63"/>
      <c r="FX206" s="63"/>
      <c r="FY206" s="67"/>
      <c r="FZ206" s="67"/>
      <c r="GA206" s="134"/>
      <c r="GB206" s="63"/>
      <c r="GC206" s="317"/>
      <c r="GD206" s="63"/>
      <c r="GH206" s="50"/>
      <c r="GI206" s="317"/>
      <c r="GJ206" s="63"/>
      <c r="GP206" s="18"/>
      <c r="GQ206" s="18"/>
      <c r="GV206" s="419"/>
      <c r="GW206" s="18"/>
      <c r="GY206" s="18"/>
      <c r="GZ206" s="18"/>
      <c r="HE206" s="18"/>
      <c r="HF206" s="411"/>
      <c r="HH206" s="18"/>
      <c r="HI206" s="18"/>
      <c r="HJ206" s="18"/>
      <c r="HW206" s="416"/>
      <c r="HX206" s="18"/>
      <c r="HZ206" s="18"/>
      <c r="IA206" s="18"/>
      <c r="IF206" s="419"/>
      <c r="IG206" s="18"/>
      <c r="II206" s="18"/>
      <c r="IJ206" s="18"/>
      <c r="IO206" s="18"/>
      <c r="IP206" s="18"/>
      <c r="IQ206" s="409"/>
      <c r="IR206" s="18"/>
      <c r="IS206" s="18"/>
      <c r="IX206" s="416"/>
      <c r="IY206" s="413"/>
      <c r="JG206" s="416"/>
      <c r="JH206" s="413"/>
      <c r="JI206" s="414"/>
      <c r="JJ206" s="413"/>
      <c r="JK206" s="413"/>
      <c r="JP206" s="419"/>
      <c r="JQ206" s="18"/>
      <c r="JS206" s="18"/>
      <c r="JT206" s="18"/>
      <c r="JY206" s="419"/>
      <c r="JZ206" s="18"/>
      <c r="KH206" s="419"/>
      <c r="KI206" s="18"/>
      <c r="KQ206" s="327"/>
      <c r="KR206" s="18"/>
      <c r="KS206" s="414"/>
      <c r="KT206" s="18"/>
      <c r="KU206" s="18"/>
      <c r="KZ206" s="416"/>
      <c r="LA206" s="413"/>
      <c r="LB206" s="409"/>
      <c r="LC206" s="413"/>
      <c r="LD206" s="413"/>
      <c r="LR206" s="413"/>
      <c r="LS206" s="18"/>
      <c r="LT206" s="18"/>
      <c r="LU206" s="416"/>
      <c r="LW206" s="18"/>
      <c r="MA206" s="419"/>
      <c r="MB206" s="18"/>
      <c r="MC206" s="18"/>
      <c r="MD206" s="18"/>
      <c r="ME206" s="18"/>
      <c r="MJ206" s="60"/>
      <c r="MK206" s="3"/>
      <c r="ML206" s="424"/>
      <c r="MM206" s="79"/>
      <c r="MN206" s="40"/>
      <c r="MP206" s="18"/>
    </row>
    <row r="207" spans="1:354" ht="18">
      <c r="A207" s="41"/>
      <c r="D207" s="50">
        <v>554.59999999999991</v>
      </c>
      <c r="E207" s="40">
        <f>SUM(D207)*0.75</f>
        <v>415.94999999999993</v>
      </c>
      <c r="F207" s="79"/>
      <c r="G207" s="63"/>
      <c r="H207" s="63"/>
      <c r="I207" s="265"/>
      <c r="J207" s="317"/>
      <c r="K207" s="63"/>
      <c r="L207" s="41" t="s">
        <v>1</v>
      </c>
      <c r="O207" s="53">
        <v>15056</v>
      </c>
      <c r="P207" t="s">
        <v>241</v>
      </c>
      <c r="Q207" s="3" t="s">
        <v>1340</v>
      </c>
      <c r="U207" s="41" t="s">
        <v>4</v>
      </c>
      <c r="X207" s="53">
        <v>27513</v>
      </c>
      <c r="Y207" t="s">
        <v>265</v>
      </c>
      <c r="Z207" s="3" t="s">
        <v>1340</v>
      </c>
      <c r="AD207" s="41" t="s">
        <v>4</v>
      </c>
      <c r="AF207" s="3"/>
      <c r="AG207" s="46">
        <v>37571</v>
      </c>
      <c r="AH207" t="s">
        <v>399</v>
      </c>
      <c r="AI207" s="3" t="s">
        <v>1340</v>
      </c>
      <c r="AM207" s="41" t="s">
        <v>35</v>
      </c>
      <c r="AN207" s="3"/>
      <c r="AO207" s="3"/>
      <c r="AP207" s="171">
        <v>44624.487500000017</v>
      </c>
      <c r="AQ207" t="s">
        <v>1281</v>
      </c>
      <c r="AR207" s="3" t="s">
        <v>1340</v>
      </c>
      <c r="AV207" s="39" t="s">
        <v>144</v>
      </c>
      <c r="AW207" s="213"/>
      <c r="AX207" s="3"/>
      <c r="AY207" s="171">
        <v>41514.43750000016</v>
      </c>
      <c r="AZ207" s="235" t="s">
        <v>1768</v>
      </c>
      <c r="BA207" s="3" t="s">
        <v>1340</v>
      </c>
      <c r="BB207" s="50"/>
      <c r="BC207"/>
      <c r="BE207" s="40" t="s">
        <v>757</v>
      </c>
      <c r="BF207" s="3"/>
      <c r="BG207" s="317"/>
      <c r="BH207" s="171">
        <v>46374.874999999825</v>
      </c>
      <c r="BI207" s="235" t="s">
        <v>2111</v>
      </c>
      <c r="BJ207" s="3" t="s">
        <v>1340</v>
      </c>
      <c r="BK207" s="50"/>
      <c r="BN207" s="63" t="s">
        <v>703</v>
      </c>
      <c r="BO207" s="9"/>
      <c r="BP207" s="63"/>
      <c r="BQ207" s="171">
        <v>52982.7125000003</v>
      </c>
      <c r="BR207" s="235" t="s">
        <v>2801</v>
      </c>
      <c r="BS207" s="3" t="s">
        <v>1340</v>
      </c>
      <c r="BT207" s="273"/>
      <c r="BV207" s="247"/>
      <c r="BW207" s="63" t="s">
        <v>690</v>
      </c>
      <c r="BZ207" s="171">
        <v>57704.299999999785</v>
      </c>
      <c r="CA207" s="1" t="s">
        <v>4450</v>
      </c>
      <c r="CB207" s="3" t="s">
        <v>1340</v>
      </c>
      <c r="CF207" s="50"/>
      <c r="CG207" s="18"/>
      <c r="CH207" s="409"/>
      <c r="CI207" s="18"/>
      <c r="CJ207" s="18"/>
      <c r="CK207" s="50"/>
      <c r="CO207" s="18"/>
      <c r="CP207" s="50"/>
      <c r="CQ207" s="409"/>
      <c r="CR207" s="18"/>
      <c r="CS207" s="18"/>
      <c r="CU207" s="50"/>
      <c r="CX207" s="18"/>
      <c r="CY207" s="18"/>
      <c r="CZ207" s="50"/>
      <c r="DA207" s="18"/>
      <c r="DB207" s="18"/>
      <c r="DF207" s="50"/>
      <c r="DG207" s="416"/>
      <c r="DH207" s="18"/>
      <c r="DI207" s="409"/>
      <c r="DJ207" s="50"/>
      <c r="DK207" s="418"/>
      <c r="DL207" s="1"/>
      <c r="DM207" s="410"/>
      <c r="DN207" s="1"/>
      <c r="DO207" s="50"/>
      <c r="DT207" s="50"/>
      <c r="DU207" s="18"/>
      <c r="DV207" s="409"/>
      <c r="DW207" s="18"/>
      <c r="DX207" s="18"/>
      <c r="DY207" s="50"/>
      <c r="DZ207" s="409"/>
      <c r="EA207" s="18"/>
      <c r="EB207" s="18"/>
      <c r="ED207" s="50"/>
      <c r="EG207" s="18"/>
      <c r="EH207" s="18"/>
      <c r="EI207" s="50"/>
      <c r="EJ207" s="18"/>
      <c r="EK207" s="18"/>
      <c r="EN207" s="50"/>
      <c r="EP207" s="18"/>
      <c r="EQ207" s="18"/>
      <c r="ER207" s="409"/>
      <c r="ES207" s="50"/>
      <c r="ET207" s="18"/>
      <c r="EX207" s="50"/>
      <c r="EY207" s="416"/>
      <c r="EZ207" s="18"/>
      <c r="FA207" s="409"/>
      <c r="FB207" s="18"/>
      <c r="FC207" s="50"/>
      <c r="FH207" s="50"/>
      <c r="FI207" s="18"/>
      <c r="FJ207" s="409"/>
      <c r="FK207" s="18"/>
      <c r="FL207" s="18"/>
      <c r="FM207" s="50"/>
      <c r="FN207" s="409"/>
      <c r="FO207" s="18"/>
      <c r="FP207" s="18"/>
      <c r="FU207" s="18"/>
      <c r="FV207" s="18"/>
      <c r="FW207" s="63"/>
      <c r="FX207" s="63"/>
      <c r="FY207" s="67"/>
      <c r="FZ207" s="67"/>
      <c r="GA207" s="134"/>
      <c r="GB207" s="63"/>
      <c r="GC207" s="317"/>
      <c r="GD207" s="63"/>
      <c r="GH207" s="50"/>
      <c r="GI207" s="317"/>
      <c r="GJ207" s="63"/>
      <c r="GP207" s="18"/>
      <c r="GQ207" s="18"/>
      <c r="GV207" s="18"/>
      <c r="GW207" s="18"/>
      <c r="GY207" s="18"/>
      <c r="GZ207" s="18"/>
      <c r="HE207" s="18"/>
      <c r="HF207" s="411"/>
      <c r="HH207" s="18"/>
      <c r="HI207" s="18"/>
      <c r="HJ207" s="18"/>
      <c r="HW207" s="18"/>
      <c r="HX207" s="18"/>
      <c r="HZ207" s="18"/>
      <c r="IA207" s="18"/>
      <c r="IF207" s="18"/>
      <c r="IG207" s="18"/>
      <c r="II207" s="18"/>
      <c r="IJ207" s="18"/>
      <c r="IO207" s="327"/>
      <c r="IP207" s="18"/>
      <c r="IQ207" s="409"/>
      <c r="IR207" s="18"/>
      <c r="IS207" s="18"/>
      <c r="IX207" s="413"/>
      <c r="IY207" s="413"/>
      <c r="JG207" s="413"/>
      <c r="JH207" s="413"/>
      <c r="JI207" s="414"/>
      <c r="JJ207" s="413"/>
      <c r="JK207" s="413"/>
      <c r="JP207" s="18"/>
      <c r="JQ207" s="18"/>
      <c r="JS207" s="18"/>
      <c r="JT207" s="18"/>
      <c r="JY207" s="18"/>
      <c r="JZ207" s="18"/>
      <c r="KH207" s="18"/>
      <c r="KI207" s="18"/>
      <c r="KQ207" s="327"/>
      <c r="KR207" s="18"/>
      <c r="KS207" s="414"/>
      <c r="KT207" s="18"/>
      <c r="KU207" s="18"/>
      <c r="KZ207" s="413"/>
      <c r="LA207" s="413"/>
      <c r="LB207" s="409"/>
      <c r="LC207" s="413"/>
      <c r="LD207" s="413"/>
      <c r="LR207" s="413"/>
      <c r="LS207" s="18"/>
      <c r="LT207" s="18"/>
      <c r="LU207" s="416"/>
      <c r="LW207" s="18"/>
      <c r="MA207" s="18"/>
      <c r="MB207" s="18"/>
      <c r="MC207" s="18"/>
      <c r="MD207" s="18"/>
      <c r="ME207" s="18"/>
      <c r="MJ207" s="60"/>
      <c r="MK207" s="3"/>
      <c r="ML207" s="424"/>
      <c r="MM207" s="79"/>
      <c r="MN207" s="40"/>
      <c r="MP207" s="18"/>
    </row>
    <row r="208" spans="1:354" ht="18">
      <c r="A208" s="49"/>
      <c r="D208" s="50">
        <v>599.40000000000009</v>
      </c>
      <c r="E208" s="40">
        <f>SUM(D208)*0.75</f>
        <v>449.55000000000007</v>
      </c>
      <c r="F208" s="79"/>
      <c r="G208" s="273"/>
      <c r="H208" s="63"/>
      <c r="I208" s="283"/>
      <c r="J208" s="317"/>
      <c r="K208" s="63"/>
      <c r="L208" s="49">
        <v>2016</v>
      </c>
      <c r="O208" s="18"/>
      <c r="Q208" s="3"/>
      <c r="U208" s="49" t="s">
        <v>1355</v>
      </c>
      <c r="X208" s="18"/>
      <c r="Z208" s="3"/>
      <c r="AD208" s="49" t="s">
        <v>215</v>
      </c>
      <c r="AF208" s="3"/>
      <c r="AG208" s="46"/>
      <c r="AI208" s="3"/>
      <c r="AM208" s="49" t="s">
        <v>761</v>
      </c>
      <c r="AN208" s="3"/>
      <c r="AO208" s="3"/>
      <c r="AR208" s="3"/>
      <c r="AV208" s="48" t="s">
        <v>1636</v>
      </c>
      <c r="AX208" s="18"/>
      <c r="AY208" s="89"/>
      <c r="AZ208" s="18"/>
      <c r="BA208" s="3"/>
      <c r="BB208" s="50"/>
      <c r="BC208"/>
      <c r="BE208" s="49" t="s">
        <v>2107</v>
      </c>
      <c r="BI208" s="18"/>
      <c r="BK208" s="50"/>
      <c r="BN208" s="49" t="s">
        <v>2782</v>
      </c>
      <c r="BO208" s="9"/>
      <c r="BP208" s="63"/>
      <c r="BQ208" s="89"/>
      <c r="BR208" s="59"/>
      <c r="BS208" s="59"/>
      <c r="BT208" s="63"/>
      <c r="BV208" s="247"/>
      <c r="BW208" s="49" t="s">
        <v>4198</v>
      </c>
      <c r="BZ208" s="88"/>
      <c r="CB208" s="59"/>
      <c r="CF208" s="50"/>
      <c r="CG208" s="18"/>
      <c r="CH208" s="409"/>
      <c r="CI208" s="18"/>
      <c r="CJ208" s="18"/>
      <c r="CK208" s="50"/>
      <c r="CO208" s="18"/>
      <c r="CP208" s="50"/>
      <c r="CQ208" s="409"/>
      <c r="CR208" s="18"/>
      <c r="CS208" s="18"/>
      <c r="CU208" s="50"/>
      <c r="CX208" s="18"/>
      <c r="CY208" s="18"/>
      <c r="CZ208" s="50"/>
      <c r="DA208" s="18"/>
      <c r="DB208" s="18"/>
      <c r="DF208" s="50"/>
      <c r="DG208" s="416"/>
      <c r="DH208" s="18"/>
      <c r="DI208" s="409"/>
      <c r="DJ208" s="50"/>
      <c r="DK208" s="418"/>
      <c r="DL208" s="1"/>
      <c r="DM208" s="410"/>
      <c r="DN208" s="1"/>
      <c r="DO208" s="50"/>
      <c r="DT208" s="50"/>
      <c r="DU208" s="18"/>
      <c r="DV208" s="409"/>
      <c r="DW208" s="18"/>
      <c r="DX208" s="18"/>
      <c r="DY208" s="50"/>
      <c r="DZ208" s="409"/>
      <c r="EA208" s="18"/>
      <c r="EB208" s="18"/>
      <c r="ED208" s="50"/>
      <c r="EG208" s="18"/>
      <c r="EH208" s="18"/>
      <c r="EI208" s="50"/>
      <c r="EJ208" s="18"/>
      <c r="EK208" s="18"/>
      <c r="EN208" s="50"/>
      <c r="EP208" s="18"/>
      <c r="EQ208" s="18"/>
      <c r="ER208" s="409"/>
      <c r="ES208" s="50"/>
      <c r="ET208" s="18"/>
      <c r="EX208" s="50"/>
      <c r="EY208" s="416"/>
      <c r="EZ208" s="18"/>
      <c r="FA208" s="409"/>
      <c r="FB208" s="18"/>
      <c r="FC208" s="50"/>
      <c r="FH208" s="50"/>
      <c r="FI208" s="18"/>
      <c r="FJ208" s="409"/>
      <c r="FK208" s="18"/>
      <c r="FL208" s="18"/>
      <c r="FM208" s="50"/>
      <c r="FN208" s="409"/>
      <c r="FO208" s="18"/>
      <c r="FP208" s="18"/>
      <c r="FU208" s="18"/>
      <c r="FV208" s="18"/>
      <c r="FW208" s="63"/>
      <c r="FX208" s="63"/>
      <c r="FY208" s="67"/>
      <c r="FZ208" s="67"/>
      <c r="GA208" s="134"/>
      <c r="GB208" s="63"/>
      <c r="GC208" s="317"/>
      <c r="GD208" s="63"/>
      <c r="GH208" s="50"/>
      <c r="GI208" s="317"/>
      <c r="GJ208" s="63"/>
      <c r="GP208" s="18"/>
      <c r="GQ208" s="18"/>
      <c r="GV208" s="18"/>
      <c r="GW208" s="18"/>
      <c r="GY208" s="18"/>
      <c r="GZ208" s="18"/>
      <c r="HE208" s="18"/>
      <c r="HF208" s="411"/>
      <c r="HH208" s="18"/>
      <c r="HI208" s="18"/>
      <c r="HJ208" s="18"/>
      <c r="HW208" s="18"/>
      <c r="HX208" s="18"/>
      <c r="HZ208" s="18"/>
      <c r="IA208" s="18"/>
      <c r="IF208" s="18"/>
      <c r="IG208" s="18"/>
      <c r="II208" s="18"/>
      <c r="IJ208" s="18"/>
      <c r="IO208" s="327"/>
      <c r="IP208" s="18"/>
      <c r="IQ208" s="409"/>
      <c r="IR208" s="18"/>
      <c r="IS208" s="18"/>
      <c r="IX208" s="413"/>
      <c r="IY208" s="413"/>
      <c r="JG208" s="413"/>
      <c r="JH208" s="413"/>
      <c r="JI208" s="414"/>
      <c r="JJ208" s="413"/>
      <c r="JK208" s="413"/>
      <c r="JP208" s="18"/>
      <c r="JQ208" s="18"/>
      <c r="JS208" s="18"/>
      <c r="JT208" s="18"/>
      <c r="JY208" s="18"/>
      <c r="JZ208" s="18"/>
      <c r="KH208" s="18"/>
      <c r="KI208" s="18"/>
      <c r="KQ208" s="419"/>
      <c r="KR208" s="18"/>
      <c r="KS208" s="414"/>
      <c r="KT208" s="18"/>
      <c r="KU208" s="18"/>
      <c r="KZ208" s="413"/>
      <c r="LA208" s="413"/>
      <c r="LB208" s="409"/>
      <c r="LC208" s="413"/>
      <c r="LD208" s="413"/>
      <c r="LR208" s="413"/>
      <c r="LS208" s="18"/>
      <c r="LT208" s="18"/>
      <c r="LU208" s="416"/>
      <c r="LW208" s="18"/>
      <c r="MA208" s="18"/>
      <c r="MB208" s="18"/>
      <c r="MC208" s="18"/>
      <c r="MD208" s="18"/>
      <c r="ME208" s="18"/>
      <c r="MJ208" s="421"/>
      <c r="MK208" s="3"/>
      <c r="ML208" s="424"/>
      <c r="MM208" s="79"/>
      <c r="MN208" s="3"/>
      <c r="MP208" s="18"/>
    </row>
    <row r="209" spans="1:354" ht="18">
      <c r="A209" s="41"/>
      <c r="D209" s="50">
        <v>0</v>
      </c>
      <c r="E209" s="40">
        <f>SUM(D209)*0.75</f>
        <v>0</v>
      </c>
      <c r="F209" s="79"/>
      <c r="G209" s="218"/>
      <c r="H209" s="63"/>
      <c r="I209" s="283"/>
      <c r="J209" s="317"/>
      <c r="K209" s="63"/>
      <c r="L209" s="41" t="s">
        <v>4</v>
      </c>
      <c r="O209" s="53">
        <v>14214</v>
      </c>
      <c r="P209" t="s">
        <v>242</v>
      </c>
      <c r="Q209" s="3" t="s">
        <v>1341</v>
      </c>
      <c r="U209" s="39" t="s">
        <v>143</v>
      </c>
      <c r="X209" s="53">
        <v>25299</v>
      </c>
      <c r="Y209" t="s">
        <v>266</v>
      </c>
      <c r="Z209" s="3" t="s">
        <v>1341</v>
      </c>
      <c r="AD209" s="39" t="s">
        <v>142</v>
      </c>
      <c r="AG209" s="46">
        <v>36223</v>
      </c>
      <c r="AH209" t="s">
        <v>400</v>
      </c>
      <c r="AI209" s="3" t="s">
        <v>1341</v>
      </c>
      <c r="AM209" s="39" t="s">
        <v>144</v>
      </c>
      <c r="AN209" s="9"/>
      <c r="AO209" s="3"/>
      <c r="AP209" s="171">
        <v>42530.512500000084</v>
      </c>
      <c r="AQ209" t="s">
        <v>1282</v>
      </c>
      <c r="AR209" s="3" t="s">
        <v>1341</v>
      </c>
      <c r="AV209" s="40" t="s">
        <v>162</v>
      </c>
      <c r="AW209" s="9"/>
      <c r="AX209" s="3"/>
      <c r="AY209" s="171">
        <v>41436.274999999951</v>
      </c>
      <c r="AZ209" s="235" t="s">
        <v>1769</v>
      </c>
      <c r="BA209" s="3" t="s">
        <v>1341</v>
      </c>
      <c r="BB209" s="50"/>
      <c r="BC209"/>
      <c r="BE209" s="41" t="s">
        <v>23</v>
      </c>
      <c r="BF209" s="9"/>
      <c r="BG209" s="317"/>
      <c r="BH209" s="171">
        <v>46370.587500000292</v>
      </c>
      <c r="BI209" s="235" t="s">
        <v>2112</v>
      </c>
      <c r="BJ209" s="3" t="s">
        <v>1341</v>
      </c>
      <c r="BK209" s="50"/>
      <c r="BN209" s="63" t="s">
        <v>141</v>
      </c>
      <c r="BQ209" s="171">
        <v>52952.074999999815</v>
      </c>
      <c r="BR209" s="235" t="s">
        <v>2803</v>
      </c>
      <c r="BS209" s="3" t="s">
        <v>1341</v>
      </c>
      <c r="BT209" s="63"/>
      <c r="BV209" s="247"/>
      <c r="BW209" s="218" t="s">
        <v>1566</v>
      </c>
      <c r="BZ209" s="171">
        <v>57094.14999999982</v>
      </c>
      <c r="CA209" s="1" t="s">
        <v>4451</v>
      </c>
      <c r="CB209" s="3" t="s">
        <v>1341</v>
      </c>
      <c r="CF209" s="50"/>
      <c r="CG209" s="18"/>
      <c r="CH209" s="409"/>
      <c r="CI209" s="18"/>
      <c r="CJ209" s="18"/>
      <c r="CK209" s="50"/>
      <c r="CO209" s="327"/>
      <c r="CP209" s="50"/>
      <c r="CQ209" s="409"/>
      <c r="CR209" s="18"/>
      <c r="CS209" s="18"/>
      <c r="CU209" s="50"/>
      <c r="CX209" s="327"/>
      <c r="CY209" s="18"/>
      <c r="CZ209" s="50"/>
      <c r="DA209" s="18"/>
      <c r="DB209" s="18"/>
      <c r="DF209" s="50"/>
      <c r="DG209" s="416"/>
      <c r="DH209" s="18"/>
      <c r="DI209" s="409"/>
      <c r="DJ209" s="50"/>
      <c r="DK209" s="418"/>
      <c r="DL209" s="1"/>
      <c r="DM209" s="410"/>
      <c r="DN209" s="1"/>
      <c r="DO209" s="50"/>
      <c r="DT209" s="50"/>
      <c r="DU209" s="18"/>
      <c r="DV209" s="409"/>
      <c r="DW209" s="18"/>
      <c r="DX209" s="18"/>
      <c r="DY209" s="50"/>
      <c r="DZ209" s="409"/>
      <c r="EA209" s="18"/>
      <c r="EB209" s="18"/>
      <c r="ED209" s="50"/>
      <c r="EG209" s="327"/>
      <c r="EH209" s="18"/>
      <c r="EI209" s="50"/>
      <c r="EJ209" s="18"/>
      <c r="EK209" s="18"/>
      <c r="EN209" s="50"/>
      <c r="EP209" s="327"/>
      <c r="EQ209" s="18"/>
      <c r="ER209" s="409"/>
      <c r="ES209" s="50"/>
      <c r="ET209" s="18"/>
      <c r="EX209" s="50"/>
      <c r="EY209" s="416"/>
      <c r="EZ209" s="18"/>
      <c r="FA209" s="409"/>
      <c r="FB209" s="18"/>
      <c r="FC209" s="50"/>
      <c r="FH209" s="50"/>
      <c r="FI209" s="18"/>
      <c r="FJ209" s="409"/>
      <c r="FK209" s="18"/>
      <c r="FL209" s="18"/>
      <c r="FM209" s="50"/>
      <c r="FN209" s="409"/>
      <c r="FO209" s="18"/>
      <c r="FP209" s="18"/>
      <c r="FU209" s="327"/>
      <c r="FV209" s="18"/>
      <c r="FW209" s="63"/>
      <c r="FX209" s="63"/>
      <c r="FY209" s="67"/>
      <c r="FZ209" s="67"/>
      <c r="GA209" s="134"/>
      <c r="GB209" s="63"/>
      <c r="GC209" s="317"/>
      <c r="GD209" s="63"/>
      <c r="GH209" s="50"/>
      <c r="GI209" s="317"/>
      <c r="GJ209" s="63"/>
      <c r="GP209" s="18"/>
      <c r="GQ209" s="18"/>
      <c r="GV209" s="327"/>
      <c r="GW209" s="18"/>
      <c r="GY209" s="18"/>
      <c r="GZ209" s="18"/>
      <c r="HE209" s="18"/>
      <c r="HF209" s="411"/>
      <c r="HH209" s="18"/>
      <c r="HI209" s="18"/>
      <c r="HJ209" s="18"/>
      <c r="HW209" s="327"/>
      <c r="HX209" s="18"/>
      <c r="HZ209" s="18"/>
      <c r="IA209" s="18"/>
      <c r="IF209" s="327"/>
      <c r="IG209" s="18"/>
      <c r="II209" s="18"/>
      <c r="IJ209" s="18"/>
      <c r="IO209" s="416"/>
      <c r="IP209" s="18"/>
      <c r="IQ209" s="409"/>
      <c r="IR209" s="18"/>
      <c r="IS209" s="18"/>
      <c r="IX209" s="412"/>
      <c r="IY209" s="413"/>
      <c r="JG209" s="412"/>
      <c r="JH209" s="413"/>
      <c r="JI209" s="414"/>
      <c r="JJ209" s="413"/>
      <c r="JK209" s="413"/>
      <c r="JP209" s="327"/>
      <c r="JQ209" s="18"/>
      <c r="JS209" s="18"/>
      <c r="JT209" s="18"/>
      <c r="JY209" s="327"/>
      <c r="JZ209" s="18"/>
      <c r="KH209" s="327"/>
      <c r="KI209" s="18"/>
      <c r="KQ209" s="419"/>
      <c r="KR209" s="18"/>
      <c r="KS209" s="414"/>
      <c r="KT209" s="18"/>
      <c r="KU209" s="18"/>
      <c r="KZ209" s="412"/>
      <c r="LA209" s="413"/>
      <c r="LB209" s="409"/>
      <c r="LC209" s="413"/>
      <c r="LD209" s="413"/>
      <c r="LR209" s="413"/>
      <c r="LS209" s="18"/>
      <c r="LT209" s="18"/>
      <c r="LU209" s="416"/>
      <c r="LW209" s="18"/>
      <c r="MA209" s="327"/>
      <c r="MB209" s="18"/>
      <c r="MC209" s="18"/>
      <c r="MD209" s="18"/>
      <c r="ME209" s="18"/>
      <c r="MJ209" s="421"/>
      <c r="MK209" s="63"/>
      <c r="ML209" s="424"/>
      <c r="MM209" s="79"/>
      <c r="MN209" s="40"/>
      <c r="MP209" s="18"/>
    </row>
    <row r="210" spans="1:354" ht="18">
      <c r="A210" s="49"/>
      <c r="B210" s="46"/>
      <c r="D210" s="50">
        <v>447.1</v>
      </c>
      <c r="E210" s="40">
        <f>SUM(D210)*0.75</f>
        <v>335.32500000000005</v>
      </c>
      <c r="F210" s="79"/>
      <c r="G210" s="273"/>
      <c r="H210" s="63"/>
      <c r="I210" s="283"/>
      <c r="J210" s="317"/>
      <c r="K210" s="63"/>
      <c r="L210" s="49">
        <v>2016</v>
      </c>
      <c r="O210" s="53"/>
      <c r="Q210" s="3"/>
      <c r="U210" s="48">
        <v>2017</v>
      </c>
      <c r="X210" s="18"/>
      <c r="Z210" s="3"/>
      <c r="AD210" s="48" t="s">
        <v>218</v>
      </c>
      <c r="AG210" s="46"/>
      <c r="AI210" s="3"/>
      <c r="AM210" s="48" t="s">
        <v>763</v>
      </c>
      <c r="AN210" s="3"/>
      <c r="AO210" s="3"/>
      <c r="AR210" s="3"/>
      <c r="AV210" s="48" t="s">
        <v>1634</v>
      </c>
      <c r="AX210" s="18"/>
      <c r="AY210" s="89"/>
      <c r="AZ210" s="18"/>
      <c r="BA210" s="3"/>
      <c r="BB210" s="50"/>
      <c r="BC210"/>
      <c r="BE210" s="49" t="s">
        <v>2088</v>
      </c>
      <c r="BI210" s="18"/>
      <c r="BK210" s="50"/>
      <c r="BN210" s="49" t="s">
        <v>2782</v>
      </c>
      <c r="BQ210" s="89"/>
      <c r="BT210" s="63"/>
      <c r="BV210" s="247"/>
      <c r="BW210" s="49" t="s">
        <v>4198</v>
      </c>
      <c r="BZ210" s="88"/>
      <c r="CA210" s="1"/>
      <c r="CF210" s="50"/>
      <c r="CG210" s="18"/>
      <c r="CH210" s="409"/>
      <c r="CI210" s="18"/>
      <c r="CJ210" s="18"/>
      <c r="CK210" s="50"/>
      <c r="CO210" s="327"/>
      <c r="CP210" s="50"/>
      <c r="CQ210" s="409"/>
      <c r="CR210" s="18"/>
      <c r="CS210" s="18"/>
      <c r="CU210" s="50"/>
      <c r="CX210" s="327"/>
      <c r="CY210" s="18"/>
      <c r="CZ210" s="50"/>
      <c r="DA210" s="18"/>
      <c r="DB210" s="18"/>
      <c r="DF210" s="50"/>
      <c r="DG210" s="416"/>
      <c r="DH210" s="18"/>
      <c r="DI210" s="409"/>
      <c r="DJ210" s="50"/>
      <c r="DK210" s="418"/>
      <c r="DL210" s="1"/>
      <c r="DM210" s="410"/>
      <c r="DN210" s="1"/>
      <c r="DO210" s="50"/>
      <c r="DT210" s="50"/>
      <c r="DU210" s="18"/>
      <c r="DV210" s="409"/>
      <c r="DW210" s="18"/>
      <c r="DX210" s="18"/>
      <c r="DY210" s="50"/>
      <c r="DZ210" s="409"/>
      <c r="EA210" s="18"/>
      <c r="EB210" s="18"/>
      <c r="ED210" s="50"/>
      <c r="EG210" s="327"/>
      <c r="EH210" s="18"/>
      <c r="EI210" s="50"/>
      <c r="EJ210" s="18"/>
      <c r="EK210" s="18"/>
      <c r="EN210" s="50"/>
      <c r="EP210" s="327"/>
      <c r="EQ210" s="18"/>
      <c r="ER210" s="409"/>
      <c r="ES210" s="50"/>
      <c r="ET210" s="18"/>
      <c r="EX210" s="50"/>
      <c r="EY210" s="416"/>
      <c r="EZ210" s="18"/>
      <c r="FA210" s="409"/>
      <c r="FB210" s="18"/>
      <c r="FC210" s="50"/>
      <c r="FH210" s="50"/>
      <c r="FI210" s="18"/>
      <c r="FJ210" s="409"/>
      <c r="FK210" s="18"/>
      <c r="FL210" s="18"/>
      <c r="FM210" s="50"/>
      <c r="FN210" s="409"/>
      <c r="FO210" s="18"/>
      <c r="FP210" s="18"/>
      <c r="FU210" s="327"/>
      <c r="FV210" s="18"/>
      <c r="FW210" s="218"/>
      <c r="FX210" s="63"/>
      <c r="FY210" s="67"/>
      <c r="FZ210" s="67"/>
      <c r="GA210" s="134"/>
      <c r="GB210" s="63"/>
      <c r="GC210" s="317"/>
      <c r="GD210" s="63"/>
      <c r="GH210" s="50"/>
      <c r="GI210" s="317"/>
      <c r="GJ210" s="63"/>
      <c r="GP210" s="18"/>
      <c r="GQ210" s="18"/>
      <c r="GV210" s="327"/>
      <c r="GW210" s="18"/>
      <c r="GY210" s="18"/>
      <c r="GZ210" s="18"/>
      <c r="HE210" s="18"/>
      <c r="HF210" s="411"/>
      <c r="HH210" s="18"/>
      <c r="HI210" s="18"/>
      <c r="HJ210" s="18"/>
      <c r="HW210" s="327"/>
      <c r="HX210" s="18"/>
      <c r="HZ210" s="18"/>
      <c r="IA210" s="18"/>
      <c r="IF210" s="327"/>
      <c r="IG210" s="18"/>
      <c r="II210" s="18"/>
      <c r="IJ210" s="18"/>
      <c r="IO210" s="416"/>
      <c r="IP210" s="18"/>
      <c r="IQ210" s="409"/>
      <c r="IR210" s="18"/>
      <c r="IS210" s="18"/>
      <c r="IX210" s="412"/>
      <c r="IY210" s="413"/>
      <c r="JG210" s="412"/>
      <c r="JH210" s="413"/>
      <c r="JI210" s="414"/>
      <c r="JJ210" s="413"/>
      <c r="JK210" s="413"/>
      <c r="JP210" s="327"/>
      <c r="JQ210" s="18"/>
      <c r="JS210" s="18"/>
      <c r="JT210" s="18"/>
      <c r="JY210" s="327"/>
      <c r="JZ210" s="18"/>
      <c r="KH210" s="327"/>
      <c r="KI210" s="18"/>
      <c r="KQ210" s="419"/>
      <c r="KR210" s="18"/>
      <c r="KS210" s="414"/>
      <c r="KT210" s="18"/>
      <c r="KU210" s="18"/>
      <c r="KZ210" s="412"/>
      <c r="LA210" s="413"/>
      <c r="LB210" s="409"/>
      <c r="LC210" s="413"/>
      <c r="LD210" s="413"/>
      <c r="LR210" s="413"/>
      <c r="LS210" s="18"/>
      <c r="LT210" s="18"/>
      <c r="LU210" s="416"/>
      <c r="LW210" s="18"/>
      <c r="MA210" s="327"/>
      <c r="MB210" s="18"/>
      <c r="MC210" s="18"/>
      <c r="MD210" s="18"/>
      <c r="ME210" s="18"/>
      <c r="MJ210" s="421"/>
      <c r="MK210" s="63"/>
      <c r="ML210" s="424"/>
      <c r="MM210" s="79"/>
      <c r="MN210" s="40"/>
      <c r="MP210" s="18"/>
    </row>
    <row r="211" spans="1:354" ht="18">
      <c r="A211" s="41"/>
      <c r="B211" s="46"/>
      <c r="D211" s="50">
        <v>0</v>
      </c>
      <c r="E211" s="40">
        <f>SUM(D211)*0.75</f>
        <v>0</v>
      </c>
      <c r="F211" s="79"/>
      <c r="G211" s="218"/>
      <c r="H211" s="63"/>
      <c r="I211" s="283"/>
      <c r="J211" s="317"/>
      <c r="K211" s="63"/>
      <c r="L211" s="40" t="s">
        <v>180</v>
      </c>
      <c r="O211" s="53">
        <v>5561</v>
      </c>
      <c r="P211" t="s">
        <v>243</v>
      </c>
      <c r="Q211" s="3" t="s">
        <v>1342</v>
      </c>
      <c r="U211" s="39" t="s">
        <v>144</v>
      </c>
      <c r="X211" s="53">
        <v>21421</v>
      </c>
      <c r="Y211" t="s">
        <v>267</v>
      </c>
      <c r="Z211" s="3" t="s">
        <v>1342</v>
      </c>
      <c r="AD211" s="40" t="s">
        <v>141</v>
      </c>
      <c r="AG211" s="46">
        <v>36067</v>
      </c>
      <c r="AH211" t="s">
        <v>401</v>
      </c>
      <c r="AI211" s="3" t="s">
        <v>1342</v>
      </c>
      <c r="AM211" s="40" t="s">
        <v>154</v>
      </c>
      <c r="AN211" s="9"/>
      <c r="AO211" s="3"/>
      <c r="AP211" s="171">
        <v>41494.724999999948</v>
      </c>
      <c r="AQ211" t="s">
        <v>1283</v>
      </c>
      <c r="AR211" s="3" t="s">
        <v>1342</v>
      </c>
      <c r="AV211" s="41" t="s">
        <v>13</v>
      </c>
      <c r="AW211" s="9"/>
      <c r="AX211" s="3"/>
      <c r="AY211" s="171">
        <v>41023.299999999974</v>
      </c>
      <c r="AZ211" s="235" t="s">
        <v>1770</v>
      </c>
      <c r="BA211" s="3" t="s">
        <v>1342</v>
      </c>
      <c r="BB211" s="50"/>
      <c r="BC211"/>
      <c r="BE211" s="40" t="s">
        <v>706</v>
      </c>
      <c r="BF211" s="3"/>
      <c r="BG211" s="317"/>
      <c r="BH211" s="171">
        <v>45916.074999999924</v>
      </c>
      <c r="BI211" s="235" t="s">
        <v>2113</v>
      </c>
      <c r="BJ211" s="3" t="s">
        <v>1342</v>
      </c>
      <c r="BK211" s="50"/>
      <c r="BN211" s="63" t="s">
        <v>705</v>
      </c>
      <c r="BQ211" s="171">
        <v>52872.850000000173</v>
      </c>
      <c r="BR211" s="235" t="s">
        <v>2804</v>
      </c>
      <c r="BS211" s="3" t="s">
        <v>1342</v>
      </c>
      <c r="BT211" s="273"/>
      <c r="BV211" s="247"/>
      <c r="BW211" s="63" t="s">
        <v>710</v>
      </c>
      <c r="BZ211" s="171">
        <v>56787.350000000035</v>
      </c>
      <c r="CA211" s="1" t="s">
        <v>4452</v>
      </c>
      <c r="CB211" s="3" t="s">
        <v>1342</v>
      </c>
      <c r="CF211" s="50"/>
      <c r="CG211" s="18"/>
      <c r="CH211" s="409"/>
      <c r="CI211" s="18"/>
      <c r="CJ211" s="18"/>
      <c r="CK211" s="50"/>
      <c r="CO211" s="416"/>
      <c r="CP211" s="50"/>
      <c r="CQ211" s="409"/>
      <c r="CR211" s="18"/>
      <c r="CS211" s="18"/>
      <c r="CU211" s="50"/>
      <c r="CX211" s="416"/>
      <c r="CY211" s="18"/>
      <c r="CZ211" s="50"/>
      <c r="DA211" s="18"/>
      <c r="DB211" s="18"/>
      <c r="DF211" s="50"/>
      <c r="DG211" s="416"/>
      <c r="DH211" s="18"/>
      <c r="DI211" s="409"/>
      <c r="DJ211" s="50"/>
      <c r="DK211" s="418"/>
      <c r="DL211" s="1"/>
      <c r="DM211" s="410"/>
      <c r="DN211" s="1"/>
      <c r="DO211" s="50"/>
      <c r="DT211" s="50"/>
      <c r="DU211" s="18"/>
      <c r="DV211" s="409"/>
      <c r="DW211" s="18"/>
      <c r="DX211" s="18"/>
      <c r="DY211" s="50"/>
      <c r="DZ211" s="409"/>
      <c r="EA211" s="18"/>
      <c r="EB211" s="18"/>
      <c r="ED211" s="50"/>
      <c r="EG211" s="416"/>
      <c r="EH211" s="18"/>
      <c r="EI211" s="50"/>
      <c r="EJ211" s="18"/>
      <c r="EK211" s="18"/>
      <c r="EN211" s="50"/>
      <c r="EP211" s="416"/>
      <c r="EQ211" s="18"/>
      <c r="ER211" s="409"/>
      <c r="ES211" s="50"/>
      <c r="ET211" s="18"/>
      <c r="EX211" s="50"/>
      <c r="EY211" s="416"/>
      <c r="EZ211" s="18"/>
      <c r="FA211" s="409"/>
      <c r="FB211" s="18"/>
      <c r="FC211" s="50"/>
      <c r="FH211" s="50"/>
      <c r="FI211" s="18"/>
      <c r="FJ211" s="409"/>
      <c r="FK211" s="18"/>
      <c r="FL211" s="18"/>
      <c r="FM211" s="50"/>
      <c r="FN211" s="409"/>
      <c r="FO211" s="18"/>
      <c r="FP211" s="18"/>
      <c r="FU211" s="416"/>
      <c r="FV211" s="18"/>
      <c r="FW211" s="63"/>
      <c r="FX211" s="63"/>
      <c r="FY211" s="67"/>
      <c r="FZ211" s="67"/>
      <c r="GA211" s="134"/>
      <c r="GB211" s="63"/>
      <c r="GC211" s="317"/>
      <c r="GD211" s="63"/>
      <c r="GH211" s="50"/>
      <c r="GI211" s="317"/>
      <c r="GJ211" s="63"/>
      <c r="GP211" s="18"/>
      <c r="GQ211" s="18"/>
      <c r="GV211" s="419"/>
      <c r="GW211" s="18"/>
      <c r="GY211" s="18"/>
      <c r="GZ211" s="18"/>
      <c r="HE211" s="18"/>
      <c r="HF211" s="411"/>
      <c r="HH211" s="18"/>
      <c r="HI211" s="18"/>
      <c r="HJ211" s="18"/>
      <c r="HW211" s="416"/>
      <c r="HX211" s="18"/>
      <c r="HZ211" s="18"/>
      <c r="IA211" s="18"/>
      <c r="IF211" s="419"/>
      <c r="IG211" s="18"/>
      <c r="II211" s="18"/>
      <c r="IJ211" s="18"/>
      <c r="IO211" s="416"/>
      <c r="IP211" s="18"/>
      <c r="IQ211" s="409"/>
      <c r="IR211" s="18"/>
      <c r="IS211" s="18"/>
      <c r="IX211" s="416"/>
      <c r="IY211" s="413"/>
      <c r="JG211" s="416"/>
      <c r="JH211" s="413"/>
      <c r="JI211" s="414"/>
      <c r="JJ211" s="413"/>
      <c r="JK211" s="413"/>
      <c r="JP211" s="419"/>
      <c r="JQ211" s="18"/>
      <c r="JS211" s="18"/>
      <c r="JT211" s="18"/>
      <c r="JY211" s="419"/>
      <c r="JZ211" s="18"/>
      <c r="KH211" s="419"/>
      <c r="KI211" s="18"/>
      <c r="KQ211" s="18"/>
      <c r="KR211" s="18"/>
      <c r="KS211" s="414"/>
      <c r="KT211" s="18"/>
      <c r="KU211" s="18"/>
      <c r="KZ211" s="416"/>
      <c r="LA211" s="413"/>
      <c r="LB211" s="409"/>
      <c r="LC211" s="413"/>
      <c r="LD211" s="413"/>
      <c r="LR211" s="413"/>
      <c r="LS211" s="18"/>
      <c r="LT211" s="18"/>
      <c r="LU211" s="416"/>
      <c r="LW211" s="18"/>
      <c r="MA211" s="419"/>
      <c r="MB211" s="18"/>
      <c r="MC211" s="18"/>
      <c r="MD211" s="18"/>
      <c r="ME211" s="18"/>
      <c r="MJ211" s="3"/>
      <c r="MK211" s="63"/>
      <c r="ML211" s="424"/>
      <c r="MM211" s="79"/>
      <c r="MN211" s="3"/>
      <c r="MP211" s="18"/>
    </row>
    <row r="212" spans="1:354" ht="18">
      <c r="A212" s="49"/>
      <c r="B212" s="46"/>
      <c r="D212" s="50">
        <v>134</v>
      </c>
      <c r="E212" s="40">
        <f>SUM(D212)*0.75</f>
        <v>100.5</v>
      </c>
      <c r="F212" s="79"/>
      <c r="G212" s="218"/>
      <c r="H212" s="63"/>
      <c r="I212" s="283"/>
      <c r="J212" s="317"/>
      <c r="K212" s="63"/>
      <c r="L212" s="48" t="s">
        <v>219</v>
      </c>
      <c r="O212" s="53"/>
      <c r="Q212" s="3"/>
      <c r="U212" s="48">
        <v>2017</v>
      </c>
      <c r="X212" s="18"/>
      <c r="Z212" s="3"/>
      <c r="AD212" s="48" t="s">
        <v>218</v>
      </c>
      <c r="AG212" s="46"/>
      <c r="AI212" s="3"/>
      <c r="AM212" s="48" t="s">
        <v>762</v>
      </c>
      <c r="AN212" s="3"/>
      <c r="AO212" s="3"/>
      <c r="AR212" s="3"/>
      <c r="AV212" s="49" t="s">
        <v>1636</v>
      </c>
      <c r="AX212" s="18"/>
      <c r="AY212" s="89"/>
      <c r="AZ212" s="18"/>
      <c r="BA212" s="3"/>
      <c r="BB212" s="50"/>
      <c r="BC212"/>
      <c r="BE212" s="49" t="s">
        <v>2107</v>
      </c>
      <c r="BI212" s="18"/>
      <c r="BK212" s="50"/>
      <c r="BN212" s="49" t="s">
        <v>2782</v>
      </c>
      <c r="BQ212" s="89"/>
      <c r="BT212" s="63"/>
      <c r="BV212" s="247"/>
      <c r="BW212" s="49" t="s">
        <v>4198</v>
      </c>
      <c r="BZ212" s="88"/>
      <c r="CA212" s="1"/>
      <c r="CF212" s="50"/>
      <c r="CG212" s="18"/>
      <c r="CH212" s="409"/>
      <c r="CI212" s="18"/>
      <c r="CJ212" s="18"/>
      <c r="CK212" s="50"/>
      <c r="CO212" s="416"/>
      <c r="CP212" s="50"/>
      <c r="CQ212" s="409"/>
      <c r="CR212" s="18"/>
      <c r="CS212" s="18"/>
      <c r="CU212" s="50"/>
      <c r="CX212" s="416"/>
      <c r="CY212" s="18"/>
      <c r="CZ212" s="50"/>
      <c r="DA212" s="18"/>
      <c r="DB212" s="18"/>
      <c r="DF212" s="50"/>
      <c r="DG212" s="416"/>
      <c r="DH212" s="18"/>
      <c r="DI212" s="409"/>
      <c r="DJ212" s="50"/>
      <c r="DK212" s="418"/>
      <c r="DL212" s="1"/>
      <c r="DM212" s="410"/>
      <c r="DN212" s="1"/>
      <c r="DO212" s="50"/>
      <c r="DT212" s="50"/>
      <c r="DU212" s="18"/>
      <c r="DV212" s="409"/>
      <c r="DW212" s="18"/>
      <c r="DX212" s="18"/>
      <c r="DY212" s="50"/>
      <c r="DZ212" s="409"/>
      <c r="EA212" s="18"/>
      <c r="EB212" s="18"/>
      <c r="ED212" s="50"/>
      <c r="EG212" s="416"/>
      <c r="EH212" s="18"/>
      <c r="EI212" s="50"/>
      <c r="EJ212" s="18"/>
      <c r="EK212" s="18"/>
      <c r="EN212" s="50"/>
      <c r="EP212" s="416"/>
      <c r="EQ212" s="18"/>
      <c r="ER212" s="409"/>
      <c r="ES212" s="50"/>
      <c r="ET212" s="18"/>
      <c r="EX212" s="50"/>
      <c r="EY212" s="416"/>
      <c r="EZ212" s="18"/>
      <c r="FA212" s="409"/>
      <c r="FB212" s="18"/>
      <c r="FC212" s="50"/>
      <c r="FH212" s="50"/>
      <c r="FI212" s="18"/>
      <c r="FJ212" s="409"/>
      <c r="FK212" s="18"/>
      <c r="FL212" s="18"/>
      <c r="FM212" s="50"/>
      <c r="FN212" s="409"/>
      <c r="FO212" s="18"/>
      <c r="FP212" s="18"/>
      <c r="FU212" s="416"/>
      <c r="FV212" s="18"/>
      <c r="FW212" s="273"/>
      <c r="FX212" s="63"/>
      <c r="FY212" s="67"/>
      <c r="FZ212" s="67"/>
      <c r="GA212" s="134"/>
      <c r="GB212" s="63"/>
      <c r="GC212" s="317"/>
      <c r="GD212" s="63"/>
      <c r="GH212" s="50"/>
      <c r="GI212" s="317"/>
      <c r="GJ212" s="63"/>
      <c r="GP212" s="18"/>
      <c r="GQ212" s="18"/>
      <c r="GV212" s="419"/>
      <c r="GW212" s="18"/>
      <c r="GY212" s="18"/>
      <c r="GZ212" s="18"/>
      <c r="HE212" s="18"/>
      <c r="HF212" s="411"/>
      <c r="HH212" s="18"/>
      <c r="HI212" s="18"/>
      <c r="HJ212" s="18"/>
      <c r="HW212" s="416"/>
      <c r="HX212" s="18"/>
      <c r="HZ212" s="18"/>
      <c r="IA212" s="18"/>
      <c r="IF212" s="419"/>
      <c r="IG212" s="18"/>
      <c r="II212" s="18"/>
      <c r="IJ212" s="18"/>
      <c r="IO212" s="18"/>
      <c r="IP212" s="18"/>
      <c r="IQ212" s="409"/>
      <c r="IR212" s="18"/>
      <c r="IS212" s="18"/>
      <c r="IX212" s="416"/>
      <c r="IY212" s="413"/>
      <c r="JG212" s="416"/>
      <c r="JH212" s="413"/>
      <c r="JI212" s="414"/>
      <c r="JJ212" s="413"/>
      <c r="JK212" s="413"/>
      <c r="JP212" s="419"/>
      <c r="JQ212" s="18"/>
      <c r="JS212" s="18"/>
      <c r="JT212" s="18"/>
      <c r="JY212" s="419"/>
      <c r="JZ212" s="18"/>
      <c r="KH212" s="419"/>
      <c r="KI212" s="18"/>
      <c r="KQ212" s="327"/>
      <c r="KR212" s="18"/>
      <c r="KS212" s="414"/>
      <c r="KT212" s="18"/>
      <c r="KU212" s="18"/>
      <c r="KZ212" s="416"/>
      <c r="LA212" s="413"/>
      <c r="LB212" s="409"/>
      <c r="LC212" s="413"/>
      <c r="LD212" s="413"/>
      <c r="LR212" s="413"/>
      <c r="LS212" s="18"/>
      <c r="LT212" s="18"/>
      <c r="LU212" s="416"/>
      <c r="LW212" s="18"/>
      <c r="MA212" s="419"/>
      <c r="MB212" s="18"/>
      <c r="MC212" s="18"/>
      <c r="MD212" s="18"/>
      <c r="ME212" s="18"/>
      <c r="MJ212" s="60"/>
      <c r="MK212" s="3"/>
      <c r="ML212" s="424"/>
      <c r="MM212" s="79"/>
      <c r="MN212" s="40"/>
      <c r="MP212" s="18"/>
    </row>
    <row r="213" spans="1:354" ht="18">
      <c r="A213" s="41"/>
      <c r="B213" s="46"/>
      <c r="D213" s="50">
        <v>0</v>
      </c>
      <c r="E213" s="40">
        <f>SUM(D213)*0.75</f>
        <v>0</v>
      </c>
      <c r="F213" s="40"/>
      <c r="G213" s="63"/>
      <c r="H213" s="63"/>
      <c r="I213" s="265"/>
      <c r="J213" s="317"/>
      <c r="K213" s="63"/>
      <c r="L213" s="40" t="s">
        <v>181</v>
      </c>
      <c r="O213" s="53">
        <v>4325</v>
      </c>
      <c r="P213" t="s">
        <v>244</v>
      </c>
      <c r="Q213" s="3" t="s">
        <v>1343</v>
      </c>
      <c r="U213" s="39" t="s">
        <v>142</v>
      </c>
      <c r="X213" s="53">
        <v>19103</v>
      </c>
      <c r="Y213" t="s">
        <v>268</v>
      </c>
      <c r="Z213" s="3" t="s">
        <v>1343</v>
      </c>
      <c r="AD213" s="39" t="s">
        <v>144</v>
      </c>
      <c r="AG213" s="46">
        <v>35146</v>
      </c>
      <c r="AH213" t="s">
        <v>402</v>
      </c>
      <c r="AI213" s="3" t="s">
        <v>1343</v>
      </c>
      <c r="AM213" s="41" t="s">
        <v>4</v>
      </c>
      <c r="AN213" s="3"/>
      <c r="AO213" s="3"/>
      <c r="AP213" s="171">
        <v>40811.412499999991</v>
      </c>
      <c r="AQ213" t="s">
        <v>1284</v>
      </c>
      <c r="AR213" s="3" t="s">
        <v>1343</v>
      </c>
      <c r="AV213" s="41" t="s">
        <v>35</v>
      </c>
      <c r="AW213" s="9"/>
      <c r="AX213" s="3"/>
      <c r="AY213" s="171">
        <v>40820.375000000029</v>
      </c>
      <c r="AZ213" s="235" t="s">
        <v>1771</v>
      </c>
      <c r="BA213" s="3" t="s">
        <v>1343</v>
      </c>
      <c r="BB213" s="50"/>
      <c r="BC213"/>
      <c r="BE213" s="40" t="s">
        <v>735</v>
      </c>
      <c r="BF213" s="3"/>
      <c r="BG213" s="317"/>
      <c r="BH213" s="171">
        <v>45790.474999999831</v>
      </c>
      <c r="BI213" s="235" t="s">
        <v>2114</v>
      </c>
      <c r="BJ213" s="3" t="s">
        <v>1343</v>
      </c>
      <c r="BK213" s="50"/>
      <c r="BN213" s="63" t="s">
        <v>735</v>
      </c>
      <c r="BQ213" s="171">
        <v>50942.537499999729</v>
      </c>
      <c r="BR213" s="235" t="s">
        <v>2805</v>
      </c>
      <c r="BS213" s="3" t="s">
        <v>1343</v>
      </c>
      <c r="BT213" s="63"/>
      <c r="BV213" s="247"/>
      <c r="BW213" s="63" t="s">
        <v>705</v>
      </c>
      <c r="BZ213" s="171">
        <v>56214.425000000119</v>
      </c>
      <c r="CA213" s="1" t="s">
        <v>4453</v>
      </c>
      <c r="CB213" s="3" t="s">
        <v>1343</v>
      </c>
      <c r="CF213" s="50"/>
      <c r="CG213" s="18"/>
      <c r="CH213" s="409"/>
      <c r="CI213" s="18"/>
      <c r="CJ213" s="18"/>
      <c r="CK213" s="50"/>
      <c r="CO213" s="416"/>
      <c r="CP213" s="50"/>
      <c r="CQ213" s="409"/>
      <c r="CR213" s="18"/>
      <c r="CS213" s="18"/>
      <c r="CU213" s="50"/>
      <c r="CX213" s="416"/>
      <c r="CY213" s="18"/>
      <c r="CZ213" s="50"/>
      <c r="DA213" s="18"/>
      <c r="DB213" s="18"/>
      <c r="DF213" s="50"/>
      <c r="DG213" s="416"/>
      <c r="DH213" s="18"/>
      <c r="DI213" s="409"/>
      <c r="DJ213" s="50"/>
      <c r="DK213" s="418"/>
      <c r="DL213" s="1"/>
      <c r="DM213" s="410"/>
      <c r="DN213" s="1"/>
      <c r="DO213" s="50"/>
      <c r="DT213" s="50"/>
      <c r="DU213" s="18"/>
      <c r="DV213" s="409"/>
      <c r="DW213" s="18"/>
      <c r="DX213" s="18"/>
      <c r="DY213" s="50"/>
      <c r="DZ213" s="409"/>
      <c r="EA213" s="18"/>
      <c r="EB213" s="18"/>
      <c r="ED213" s="50"/>
      <c r="EG213" s="416"/>
      <c r="EH213" s="18"/>
      <c r="EI213" s="50"/>
      <c r="EJ213" s="18"/>
      <c r="EK213" s="18"/>
      <c r="EN213" s="50"/>
      <c r="EP213" s="416"/>
      <c r="EQ213" s="18"/>
      <c r="ER213" s="409"/>
      <c r="ES213" s="50"/>
      <c r="ET213" s="18"/>
      <c r="EX213" s="50"/>
      <c r="EY213" s="416"/>
      <c r="EZ213" s="18"/>
      <c r="FA213" s="409"/>
      <c r="FB213" s="18"/>
      <c r="FC213" s="50"/>
      <c r="FH213" s="50"/>
      <c r="FI213" s="18"/>
      <c r="FJ213" s="409"/>
      <c r="FK213" s="18"/>
      <c r="FL213" s="18"/>
      <c r="FM213" s="50"/>
      <c r="FN213" s="409"/>
      <c r="FO213" s="18"/>
      <c r="FP213" s="18"/>
      <c r="FU213" s="416"/>
      <c r="FV213" s="18"/>
      <c r="FW213" s="273"/>
      <c r="FX213" s="63"/>
      <c r="FY213" s="67"/>
      <c r="FZ213" s="67"/>
      <c r="GA213" s="134"/>
      <c r="GB213" s="63"/>
      <c r="GC213" s="317"/>
      <c r="GD213" s="63"/>
      <c r="GH213" s="50"/>
      <c r="GI213" s="317"/>
      <c r="GJ213" s="63"/>
      <c r="GP213" s="18"/>
      <c r="GQ213" s="18"/>
      <c r="GV213" s="419"/>
      <c r="GW213" s="18"/>
      <c r="GY213" s="18"/>
      <c r="GZ213" s="18"/>
      <c r="HE213" s="18"/>
      <c r="HF213" s="411"/>
      <c r="HH213" s="18"/>
      <c r="HI213" s="18"/>
      <c r="HJ213" s="18"/>
      <c r="HW213" s="416"/>
      <c r="HX213" s="18"/>
      <c r="HZ213" s="18"/>
      <c r="IA213" s="18"/>
      <c r="IF213" s="419"/>
      <c r="IG213" s="18"/>
      <c r="II213" s="18"/>
      <c r="IJ213" s="18"/>
      <c r="IO213" s="327"/>
      <c r="IP213" s="18"/>
      <c r="IQ213" s="409"/>
      <c r="IR213" s="18"/>
      <c r="IS213" s="18"/>
      <c r="IX213" s="416"/>
      <c r="IY213" s="413"/>
      <c r="JG213" s="416"/>
      <c r="JH213" s="413"/>
      <c r="JI213" s="414"/>
      <c r="JJ213" s="413"/>
      <c r="JK213" s="413"/>
      <c r="JP213" s="419"/>
      <c r="JQ213" s="18"/>
      <c r="JS213" s="18"/>
      <c r="JT213" s="18"/>
      <c r="JY213" s="419"/>
      <c r="JZ213" s="18"/>
      <c r="KH213" s="419"/>
      <c r="KI213" s="18"/>
      <c r="KQ213" s="18"/>
      <c r="KR213" s="18"/>
      <c r="KS213" s="414"/>
      <c r="KT213" s="18"/>
      <c r="KU213" s="18"/>
      <c r="KZ213" s="416"/>
      <c r="LA213" s="413"/>
      <c r="LB213" s="409"/>
      <c r="LC213" s="413"/>
      <c r="LD213" s="413"/>
      <c r="LR213" s="413"/>
      <c r="LS213" s="18"/>
      <c r="LT213" s="18"/>
      <c r="LU213" s="416"/>
      <c r="LW213" s="18"/>
      <c r="MA213" s="419"/>
      <c r="MB213" s="18"/>
      <c r="MC213" s="18"/>
      <c r="MD213" s="18"/>
      <c r="ME213" s="18"/>
      <c r="MJ213" s="3"/>
      <c r="MK213" s="3"/>
      <c r="ML213" s="424"/>
      <c r="MM213" s="79"/>
      <c r="MN213" s="40"/>
      <c r="MP213" s="18"/>
    </row>
    <row r="214" spans="1:354" ht="18">
      <c r="A214" s="49"/>
      <c r="B214" s="46"/>
      <c r="D214" s="50">
        <v>133.4</v>
      </c>
      <c r="E214" s="40">
        <f>SUM(D214)*0.75</f>
        <v>100.05000000000001</v>
      </c>
      <c r="F214" s="79"/>
      <c r="G214" s="273"/>
      <c r="H214" s="63"/>
      <c r="I214" s="283"/>
      <c r="J214" s="317"/>
      <c r="K214" s="63"/>
      <c r="L214" s="48">
        <v>2015</v>
      </c>
      <c r="U214" s="48">
        <v>2017</v>
      </c>
      <c r="X214" s="18"/>
      <c r="Z214" s="3"/>
      <c r="AD214" s="48" t="s">
        <v>218</v>
      </c>
      <c r="AG214" s="46"/>
      <c r="AI214" s="3"/>
      <c r="AM214" s="49" t="s">
        <v>761</v>
      </c>
      <c r="AN214" s="3"/>
      <c r="AO214" s="3"/>
      <c r="AR214" s="3"/>
      <c r="AV214" s="49" t="s">
        <v>1636</v>
      </c>
      <c r="AX214" s="18"/>
      <c r="AY214" s="89"/>
      <c r="AZ214" s="18"/>
      <c r="BA214" s="3"/>
      <c r="BB214" s="50"/>
      <c r="BC214"/>
      <c r="BE214" s="49" t="s">
        <v>2107</v>
      </c>
      <c r="BI214" s="18"/>
      <c r="BK214" s="50"/>
      <c r="BN214" s="49" t="s">
        <v>2782</v>
      </c>
      <c r="BQ214" s="89"/>
      <c r="BT214" s="218"/>
      <c r="BV214" s="247"/>
      <c r="BW214" s="49" t="s">
        <v>4198</v>
      </c>
      <c r="BZ214" s="88"/>
      <c r="CF214" s="50"/>
      <c r="CG214" s="18"/>
      <c r="CH214" s="409"/>
      <c r="CI214" s="18"/>
      <c r="CJ214" s="18"/>
      <c r="CK214" s="50"/>
      <c r="CO214" s="327"/>
      <c r="CP214" s="50"/>
      <c r="CQ214" s="409"/>
      <c r="CR214" s="18"/>
      <c r="CS214" s="18"/>
      <c r="CU214" s="50"/>
      <c r="CX214" s="327"/>
      <c r="CY214" s="18"/>
      <c r="CZ214" s="50"/>
      <c r="DA214" s="18"/>
      <c r="DB214" s="18"/>
      <c r="DF214" s="50"/>
      <c r="DG214" s="416"/>
      <c r="DH214" s="18"/>
      <c r="DI214" s="409"/>
      <c r="DJ214" s="50"/>
      <c r="DK214" s="418"/>
      <c r="DL214" s="1"/>
      <c r="DM214" s="410"/>
      <c r="DN214" s="1"/>
      <c r="DO214" s="50"/>
      <c r="DT214" s="50"/>
      <c r="DU214" s="18"/>
      <c r="DV214" s="409"/>
      <c r="DW214" s="18"/>
      <c r="DX214" s="18"/>
      <c r="DY214" s="50"/>
      <c r="DZ214" s="409"/>
      <c r="EA214" s="18"/>
      <c r="EB214" s="18"/>
      <c r="ED214" s="50"/>
      <c r="EG214" s="327"/>
      <c r="EH214" s="18"/>
      <c r="EI214" s="50"/>
      <c r="EJ214" s="18"/>
      <c r="EK214" s="18"/>
      <c r="EN214" s="50"/>
      <c r="EP214" s="327"/>
      <c r="EQ214" s="18"/>
      <c r="ER214" s="409"/>
      <c r="ES214" s="50"/>
      <c r="ET214" s="18"/>
      <c r="EX214" s="50"/>
      <c r="EY214" s="416"/>
      <c r="EZ214" s="18"/>
      <c r="FA214" s="409"/>
      <c r="FB214" s="18"/>
      <c r="FC214" s="50"/>
      <c r="FH214" s="50"/>
      <c r="FI214" s="18"/>
      <c r="FJ214" s="409"/>
      <c r="FK214" s="18"/>
      <c r="FL214" s="18"/>
      <c r="FM214" s="50"/>
      <c r="FN214" s="409"/>
      <c r="FO214" s="18"/>
      <c r="FP214" s="18"/>
      <c r="FU214" s="327"/>
      <c r="FV214" s="18"/>
      <c r="FW214" s="63"/>
      <c r="FX214" s="63"/>
      <c r="FY214" s="67"/>
      <c r="FZ214" s="67"/>
      <c r="GA214" s="134"/>
      <c r="GB214" s="63"/>
      <c r="GC214" s="317"/>
      <c r="GD214" s="63"/>
      <c r="GH214" s="50"/>
      <c r="GI214" s="317"/>
      <c r="GJ214" s="63"/>
      <c r="GP214" s="18"/>
      <c r="GQ214" s="18"/>
      <c r="GV214" s="327"/>
      <c r="GW214" s="18"/>
      <c r="GY214" s="18"/>
      <c r="GZ214" s="18"/>
      <c r="HE214" s="18"/>
      <c r="HF214" s="411"/>
      <c r="HH214" s="18"/>
      <c r="HI214" s="18"/>
      <c r="HJ214" s="18"/>
      <c r="HW214" s="327"/>
      <c r="HX214" s="18"/>
      <c r="HZ214" s="18"/>
      <c r="IA214" s="18"/>
      <c r="IF214" s="327"/>
      <c r="IG214" s="18"/>
      <c r="II214" s="18"/>
      <c r="IJ214" s="18"/>
      <c r="IO214" s="18"/>
      <c r="IP214" s="18"/>
      <c r="IQ214" s="409"/>
      <c r="IR214" s="18"/>
      <c r="IS214" s="18"/>
      <c r="IX214" s="412"/>
      <c r="IY214" s="413"/>
      <c r="JG214" s="412"/>
      <c r="JH214" s="413"/>
      <c r="JI214" s="414"/>
      <c r="JJ214" s="413"/>
      <c r="JK214" s="413"/>
      <c r="JP214" s="327"/>
      <c r="JQ214" s="18"/>
      <c r="JS214" s="18"/>
      <c r="JT214" s="18"/>
      <c r="JY214" s="327"/>
      <c r="JZ214" s="18"/>
      <c r="KH214" s="327"/>
      <c r="KI214" s="18"/>
      <c r="KQ214" s="18"/>
      <c r="KR214" s="18"/>
      <c r="KS214" s="415"/>
      <c r="KT214" s="18"/>
      <c r="KU214" s="18"/>
      <c r="KZ214" s="412"/>
      <c r="LA214" s="413"/>
      <c r="LB214" s="409"/>
      <c r="LC214" s="413"/>
      <c r="LD214" s="413"/>
      <c r="LR214" s="413"/>
      <c r="LS214" s="18"/>
      <c r="LT214" s="18"/>
      <c r="LU214" s="416"/>
      <c r="LW214" s="18"/>
      <c r="MA214" s="327"/>
      <c r="MB214" s="18"/>
      <c r="MC214" s="18"/>
      <c r="MD214" s="18"/>
      <c r="ME214" s="18"/>
      <c r="MJ214" s="3"/>
      <c r="MK214" s="3"/>
      <c r="ML214" s="417"/>
      <c r="MM214" s="79"/>
      <c r="MN214" s="3"/>
      <c r="MP214" s="18"/>
    </row>
    <row r="215" spans="1:354" ht="18">
      <c r="A215" s="40"/>
      <c r="B215" s="46"/>
      <c r="D215" s="50">
        <v>229.29999999999998</v>
      </c>
      <c r="E215" s="40">
        <f>SUM(D215)*0.75</f>
        <v>171.97499999999999</v>
      </c>
      <c r="F215" s="79"/>
      <c r="G215" s="273"/>
      <c r="H215" s="63"/>
      <c r="I215" s="283"/>
      <c r="J215" s="317"/>
      <c r="K215" s="63"/>
      <c r="L215" s="18"/>
      <c r="M215" s="1"/>
      <c r="O215" s="1"/>
      <c r="Q215" s="52"/>
      <c r="U215" s="40" t="s">
        <v>141</v>
      </c>
      <c r="X215" s="53">
        <v>18324</v>
      </c>
      <c r="Y215" t="s">
        <v>269</v>
      </c>
      <c r="Z215" s="3" t="s">
        <v>1344</v>
      </c>
      <c r="AD215" s="41" t="s">
        <v>178</v>
      </c>
      <c r="AF215" s="3"/>
      <c r="AG215" s="46">
        <v>27207</v>
      </c>
      <c r="AH215" t="s">
        <v>403</v>
      </c>
      <c r="AI215" s="3" t="s">
        <v>1344</v>
      </c>
      <c r="AM215" s="40" t="s">
        <v>162</v>
      </c>
      <c r="AN215" s="3"/>
      <c r="AO215" s="3"/>
      <c r="AP215" s="171">
        <v>37032.350000000006</v>
      </c>
      <c r="AQ215" t="s">
        <v>1285</v>
      </c>
      <c r="AR215" s="3" t="s">
        <v>1344</v>
      </c>
      <c r="AV215" s="41" t="s">
        <v>1</v>
      </c>
      <c r="AW215" s="9"/>
      <c r="AX215" s="3"/>
      <c r="AY215" s="171">
        <v>40258.574999999968</v>
      </c>
      <c r="AZ215" s="235" t="s">
        <v>1772</v>
      </c>
      <c r="BA215" s="3" t="s">
        <v>1344</v>
      </c>
      <c r="BB215" s="50"/>
      <c r="BC215"/>
      <c r="BE215" s="41" t="s">
        <v>15</v>
      </c>
      <c r="BF215" s="9"/>
      <c r="BG215" s="317"/>
      <c r="BH215" s="171">
        <v>45596.899999999521</v>
      </c>
      <c r="BI215" s="235" t="s">
        <v>2115</v>
      </c>
      <c r="BJ215" s="3" t="s">
        <v>1344</v>
      </c>
      <c r="BK215" s="50"/>
      <c r="BN215" s="63" t="s">
        <v>690</v>
      </c>
      <c r="BQ215" s="171">
        <v>50748.537499999766</v>
      </c>
      <c r="BR215" s="235" t="s">
        <v>2806</v>
      </c>
      <c r="BS215" s="3" t="s">
        <v>1344</v>
      </c>
      <c r="BT215" s="63"/>
      <c r="BV215" s="247"/>
      <c r="BW215" s="218" t="s">
        <v>1559</v>
      </c>
      <c r="BZ215" s="171">
        <v>55821.149999999885</v>
      </c>
      <c r="CA215" s="1" t="s">
        <v>4454</v>
      </c>
      <c r="CB215" s="3" t="s">
        <v>1344</v>
      </c>
      <c r="CF215" s="50"/>
      <c r="CG215" s="18"/>
      <c r="CH215" s="409"/>
      <c r="CI215" s="18"/>
      <c r="CJ215" s="18"/>
      <c r="CK215" s="50"/>
      <c r="CO215" s="18"/>
      <c r="CP215" s="50"/>
      <c r="CQ215" s="409"/>
      <c r="CR215" s="18"/>
      <c r="CS215" s="18"/>
      <c r="CU215" s="50"/>
      <c r="CX215" s="18"/>
      <c r="CY215" s="18"/>
      <c r="CZ215" s="50"/>
      <c r="DA215" s="18"/>
      <c r="DB215" s="18"/>
      <c r="DF215" s="50"/>
      <c r="DG215" s="416"/>
      <c r="DH215" s="18"/>
      <c r="DI215" s="409"/>
      <c r="DJ215" s="50"/>
      <c r="DK215" s="418"/>
      <c r="DL215" s="1"/>
      <c r="DM215" s="410"/>
      <c r="DN215" s="1"/>
      <c r="DO215" s="50"/>
      <c r="DT215" s="50"/>
      <c r="DU215" s="18"/>
      <c r="DV215" s="409"/>
      <c r="DW215" s="18"/>
      <c r="DX215" s="18"/>
      <c r="DY215" s="50"/>
      <c r="DZ215" s="409"/>
      <c r="EA215" s="18"/>
      <c r="EB215" s="18"/>
      <c r="ED215" s="50"/>
      <c r="EG215" s="18"/>
      <c r="EH215" s="18"/>
      <c r="EI215" s="50"/>
      <c r="EJ215" s="18"/>
      <c r="EK215" s="18"/>
      <c r="EN215" s="50"/>
      <c r="EP215" s="18"/>
      <c r="EQ215" s="18"/>
      <c r="ER215" s="409"/>
      <c r="ES215" s="50"/>
      <c r="ET215" s="18"/>
      <c r="EX215" s="50"/>
      <c r="EY215" s="416"/>
      <c r="EZ215" s="18"/>
      <c r="FA215" s="409"/>
      <c r="FB215" s="18"/>
      <c r="FC215" s="50"/>
      <c r="FH215" s="50"/>
      <c r="FI215" s="18"/>
      <c r="FJ215" s="409"/>
      <c r="FK215" s="18"/>
      <c r="FL215" s="18"/>
      <c r="FM215" s="50"/>
      <c r="FN215" s="409"/>
      <c r="FO215" s="18"/>
      <c r="FP215" s="18"/>
      <c r="FU215" s="18"/>
      <c r="FV215" s="18"/>
      <c r="FW215" s="63"/>
      <c r="FX215" s="63"/>
      <c r="FY215" s="67"/>
      <c r="FZ215" s="67"/>
      <c r="GA215" s="134"/>
      <c r="GB215" s="63"/>
      <c r="GC215" s="317"/>
      <c r="GD215" s="63"/>
      <c r="GH215" s="50"/>
      <c r="GI215" s="317"/>
      <c r="GJ215" s="63"/>
      <c r="GP215" s="18"/>
      <c r="GQ215" s="18"/>
      <c r="GV215" s="18"/>
      <c r="GW215" s="18"/>
      <c r="GY215" s="18"/>
      <c r="GZ215" s="18"/>
      <c r="HE215" s="18"/>
      <c r="HF215" s="411"/>
      <c r="HH215" s="18"/>
      <c r="HI215" s="18"/>
      <c r="HJ215" s="18"/>
      <c r="HW215" s="18"/>
      <c r="HX215" s="18"/>
      <c r="HZ215" s="18"/>
      <c r="IA215" s="18"/>
      <c r="IF215" s="18"/>
      <c r="IG215" s="18"/>
      <c r="II215" s="18"/>
      <c r="IJ215" s="18"/>
      <c r="IO215" s="18"/>
      <c r="IP215" s="18"/>
      <c r="IQ215" s="420"/>
      <c r="IR215" s="18"/>
      <c r="IS215" s="18"/>
      <c r="IX215" s="413"/>
      <c r="IY215" s="413"/>
      <c r="JG215" s="413"/>
      <c r="JH215" s="413"/>
      <c r="JI215" s="414"/>
      <c r="JJ215" s="413"/>
      <c r="JK215" s="413"/>
      <c r="JP215" s="18"/>
      <c r="JQ215" s="18"/>
      <c r="JS215" s="18"/>
      <c r="JT215" s="18"/>
      <c r="JY215" s="18"/>
      <c r="JZ215" s="18"/>
      <c r="KH215" s="18"/>
      <c r="KI215" s="18"/>
      <c r="KQ215" s="18"/>
      <c r="KR215" s="18"/>
      <c r="KS215" s="414"/>
      <c r="KT215" s="18"/>
      <c r="KU215" s="18"/>
      <c r="KZ215" s="413"/>
      <c r="LA215" s="413"/>
      <c r="LB215" s="409"/>
      <c r="LC215" s="413"/>
      <c r="LD215" s="413"/>
      <c r="LR215" s="413"/>
      <c r="LS215" s="18"/>
      <c r="LT215" s="18"/>
      <c r="LU215" s="416"/>
      <c r="LW215" s="18"/>
      <c r="MA215" s="18"/>
      <c r="MB215" s="18"/>
      <c r="MC215" s="18"/>
      <c r="MD215" s="18"/>
      <c r="ME215" s="18"/>
      <c r="MJ215" s="3"/>
      <c r="MK215" s="63"/>
      <c r="ML215" s="424"/>
      <c r="MM215" s="79"/>
      <c r="MN215" s="3"/>
      <c r="MP215" s="18"/>
    </row>
    <row r="216" spans="1:354" ht="18">
      <c r="A216" s="48"/>
      <c r="B216" s="46"/>
      <c r="D216" s="50">
        <v>366.00000000000006</v>
      </c>
      <c r="E216" s="40">
        <f>SUM(D216)*0.75</f>
        <v>274.50000000000006</v>
      </c>
      <c r="F216" s="79"/>
      <c r="G216" s="63"/>
      <c r="H216" s="63"/>
      <c r="I216" s="265"/>
      <c r="J216" s="317"/>
      <c r="K216" s="63"/>
      <c r="L216" s="3"/>
      <c r="M216" s="3"/>
      <c r="N216" s="3"/>
      <c r="O216" s="9"/>
      <c r="U216" s="48">
        <v>2017</v>
      </c>
      <c r="X216" s="18"/>
      <c r="Z216" s="3"/>
      <c r="AD216" s="49" t="s">
        <v>216</v>
      </c>
      <c r="AF216" s="3"/>
      <c r="AG216" s="46"/>
      <c r="AI216" s="3"/>
      <c r="AM216" s="48" t="s">
        <v>762</v>
      </c>
      <c r="AN216" s="3"/>
      <c r="AO216" s="3"/>
      <c r="AR216" s="3"/>
      <c r="AV216" s="49" t="s">
        <v>1636</v>
      </c>
      <c r="AX216" s="18"/>
      <c r="AY216" s="89"/>
      <c r="AZ216" s="18"/>
      <c r="BA216" s="3"/>
      <c r="BB216" s="50"/>
      <c r="BC216"/>
      <c r="BE216" s="49" t="s">
        <v>2088</v>
      </c>
      <c r="BI216" s="18"/>
      <c r="BK216" s="50"/>
      <c r="BN216" s="49" t="s">
        <v>2782</v>
      </c>
      <c r="BQ216" s="89"/>
      <c r="BT216" s="273"/>
      <c r="BV216" s="247"/>
      <c r="BW216" s="49" t="s">
        <v>4198</v>
      </c>
      <c r="BZ216" s="88"/>
      <c r="CA216" s="1"/>
      <c r="CF216" s="50"/>
      <c r="CG216" s="18"/>
      <c r="CH216" s="409"/>
      <c r="CI216" s="18"/>
      <c r="CJ216" s="18"/>
      <c r="CK216" s="50"/>
      <c r="CO216" s="327"/>
      <c r="CP216" s="50"/>
      <c r="CQ216" s="409"/>
      <c r="CR216" s="18"/>
      <c r="CS216" s="18"/>
      <c r="CU216" s="50"/>
      <c r="CX216" s="327"/>
      <c r="CY216" s="18"/>
      <c r="CZ216" s="50"/>
      <c r="DA216" s="18"/>
      <c r="DB216" s="18"/>
      <c r="DF216" s="50"/>
      <c r="DG216" s="416"/>
      <c r="DH216" s="18"/>
      <c r="DI216" s="409"/>
      <c r="DJ216" s="50"/>
      <c r="DK216" s="418"/>
      <c r="DL216" s="1"/>
      <c r="DM216" s="410"/>
      <c r="DN216" s="1"/>
      <c r="DO216" s="50"/>
      <c r="DT216" s="50"/>
      <c r="DU216" s="18"/>
      <c r="DV216" s="409"/>
      <c r="DW216" s="18"/>
      <c r="DX216" s="18"/>
      <c r="DY216" s="50"/>
      <c r="DZ216" s="409"/>
      <c r="EA216" s="18"/>
      <c r="EB216" s="18"/>
      <c r="ED216" s="50"/>
      <c r="EG216" s="327"/>
      <c r="EH216" s="18"/>
      <c r="EI216" s="50"/>
      <c r="EJ216" s="18"/>
      <c r="EK216" s="18"/>
      <c r="EN216" s="50"/>
      <c r="EP216" s="327"/>
      <c r="EQ216" s="18"/>
      <c r="ER216" s="409"/>
      <c r="ES216" s="50"/>
      <c r="ET216" s="18"/>
      <c r="EX216" s="50"/>
      <c r="EY216" s="416"/>
      <c r="EZ216" s="18"/>
      <c r="FA216" s="409"/>
      <c r="FB216" s="18"/>
      <c r="FC216" s="50"/>
      <c r="FH216" s="50"/>
      <c r="FI216" s="18"/>
      <c r="FJ216" s="409"/>
      <c r="FK216" s="18"/>
      <c r="FL216" s="18"/>
      <c r="FM216" s="50"/>
      <c r="FN216" s="409"/>
      <c r="FO216" s="18"/>
      <c r="FP216" s="18"/>
      <c r="FU216" s="327"/>
      <c r="FV216" s="18"/>
      <c r="FW216" s="63"/>
      <c r="FX216" s="63"/>
      <c r="FY216" s="67"/>
      <c r="FZ216" s="67"/>
      <c r="GA216" s="134"/>
      <c r="GB216" s="63"/>
      <c r="GC216" s="317"/>
      <c r="GD216" s="63"/>
      <c r="GH216" s="50"/>
      <c r="GI216" s="317"/>
      <c r="GJ216" s="63"/>
      <c r="GP216" s="18"/>
      <c r="GQ216" s="18"/>
      <c r="GV216" s="327"/>
      <c r="GW216" s="18"/>
      <c r="GY216" s="18"/>
      <c r="GZ216" s="18"/>
      <c r="HE216" s="18"/>
      <c r="HF216" s="411"/>
      <c r="HH216" s="18"/>
      <c r="HI216" s="18"/>
      <c r="HJ216" s="18"/>
      <c r="HW216" s="327"/>
      <c r="HX216" s="18"/>
      <c r="HZ216" s="18"/>
      <c r="IA216" s="18"/>
      <c r="IF216" s="327"/>
      <c r="IG216" s="18"/>
      <c r="II216" s="18"/>
      <c r="IJ216" s="18"/>
      <c r="IO216" s="18"/>
      <c r="IP216" s="18"/>
      <c r="IQ216" s="409"/>
      <c r="IR216" s="18"/>
      <c r="IS216" s="18"/>
      <c r="IX216" s="412"/>
      <c r="IY216" s="413"/>
      <c r="JG216" s="412"/>
      <c r="JH216" s="413"/>
      <c r="JI216" s="414"/>
      <c r="JJ216" s="413"/>
      <c r="JK216" s="413"/>
      <c r="JP216" s="327"/>
      <c r="JQ216" s="18"/>
      <c r="JS216" s="18"/>
      <c r="JT216" s="18"/>
      <c r="JY216" s="327"/>
      <c r="JZ216" s="18"/>
      <c r="KH216" s="327"/>
      <c r="KI216" s="18"/>
      <c r="KQ216" s="327"/>
      <c r="KR216" s="18"/>
      <c r="KS216" s="414"/>
      <c r="KT216" s="18"/>
      <c r="KU216" s="18"/>
      <c r="KZ216" s="412"/>
      <c r="LA216" s="413"/>
      <c r="LB216" s="409"/>
      <c r="LC216" s="413"/>
      <c r="LD216" s="413"/>
      <c r="LR216" s="413"/>
      <c r="LS216" s="18"/>
      <c r="LT216" s="18"/>
      <c r="LU216" s="416"/>
      <c r="LW216" s="18"/>
      <c r="MA216" s="327"/>
      <c r="MB216" s="18"/>
      <c r="MC216" s="18"/>
      <c r="MD216" s="18"/>
      <c r="ME216" s="18"/>
      <c r="MJ216" s="60"/>
      <c r="MK216" s="63"/>
      <c r="ML216" s="423"/>
      <c r="MM216" s="79"/>
      <c r="MN216" s="3"/>
      <c r="MP216" s="18"/>
    </row>
    <row r="217" spans="1:354" ht="18">
      <c r="A217" s="39"/>
      <c r="D217" s="50">
        <v>494.40000000000003</v>
      </c>
      <c r="E217" s="40">
        <f>SUM(D217)*0.75</f>
        <v>370.8</v>
      </c>
      <c r="F217" s="79"/>
      <c r="G217" s="218"/>
      <c r="H217" s="63"/>
      <c r="I217" s="283"/>
      <c r="J217" s="317"/>
      <c r="K217" s="63"/>
      <c r="L217" s="3"/>
      <c r="M217" s="3"/>
      <c r="N217" s="3"/>
      <c r="O217" s="9"/>
      <c r="Q217" s="52"/>
      <c r="U217" s="41" t="s">
        <v>179</v>
      </c>
      <c r="X217" s="53">
        <v>12150</v>
      </c>
      <c r="Y217" t="s">
        <v>270</v>
      </c>
      <c r="Z217" s="3" t="s">
        <v>1345</v>
      </c>
      <c r="AD217" s="40" t="s">
        <v>154</v>
      </c>
      <c r="AG217" s="46">
        <v>21181</v>
      </c>
      <c r="AH217" t="s">
        <v>404</v>
      </c>
      <c r="AI217" s="3" t="s">
        <v>1345</v>
      </c>
      <c r="AM217" s="40" t="s">
        <v>158</v>
      </c>
      <c r="AN217" s="3"/>
      <c r="AO217" s="3"/>
      <c r="AP217" s="171">
        <v>35647.924999999959</v>
      </c>
      <c r="AQ217" t="s">
        <v>1286</v>
      </c>
      <c r="AR217" s="3" t="s">
        <v>1345</v>
      </c>
      <c r="AV217" s="40" t="s">
        <v>158</v>
      </c>
      <c r="AW217" s="9"/>
      <c r="AX217" s="3"/>
      <c r="AY217" s="171">
        <v>39223.124999999942</v>
      </c>
      <c r="AZ217" s="235" t="s">
        <v>1773</v>
      </c>
      <c r="BA217" s="3" t="s">
        <v>1345</v>
      </c>
      <c r="BB217" s="50"/>
      <c r="BC217"/>
      <c r="BE217" s="40" t="s">
        <v>162</v>
      </c>
      <c r="BF217" s="213"/>
      <c r="BG217" s="317"/>
      <c r="BH217" s="171">
        <v>45576.774999999907</v>
      </c>
      <c r="BI217" s="235" t="s">
        <v>2116</v>
      </c>
      <c r="BJ217" s="3" t="s">
        <v>1345</v>
      </c>
      <c r="BK217" s="50"/>
      <c r="BN217" s="218" t="s">
        <v>1568</v>
      </c>
      <c r="BQ217" s="171">
        <v>50528.212500000031</v>
      </c>
      <c r="BR217" s="235" t="s">
        <v>2807</v>
      </c>
      <c r="BS217" s="3" t="s">
        <v>1345</v>
      </c>
      <c r="BT217" s="218"/>
      <c r="BV217" s="247"/>
      <c r="BW217" s="63" t="s">
        <v>719</v>
      </c>
      <c r="BZ217" s="171">
        <v>55863.82499999991</v>
      </c>
      <c r="CA217" s="1" t="s">
        <v>4455</v>
      </c>
      <c r="CB217" s="3" t="s">
        <v>1345</v>
      </c>
      <c r="CF217" s="50"/>
      <c r="CG217" s="18"/>
      <c r="CH217" s="409"/>
      <c r="CI217" s="18"/>
      <c r="CJ217" s="18"/>
      <c r="CK217" s="50"/>
      <c r="CO217" s="18"/>
      <c r="CP217" s="50"/>
      <c r="CQ217" s="409"/>
      <c r="CR217" s="18"/>
      <c r="CS217" s="18"/>
      <c r="CU217" s="50"/>
      <c r="CX217" s="18"/>
      <c r="CY217" s="18"/>
      <c r="CZ217" s="50"/>
      <c r="DA217" s="18"/>
      <c r="DB217" s="18"/>
      <c r="DF217" s="50"/>
      <c r="DG217" s="416"/>
      <c r="DH217" s="18"/>
      <c r="DI217" s="409"/>
      <c r="DJ217" s="50"/>
      <c r="DK217" s="418"/>
      <c r="DL217" s="1"/>
      <c r="DM217" s="410"/>
      <c r="DN217" s="1"/>
      <c r="DO217" s="50"/>
      <c r="DT217" s="50"/>
      <c r="DU217" s="18"/>
      <c r="DV217" s="409"/>
      <c r="DW217" s="18"/>
      <c r="DX217" s="18"/>
      <c r="DY217" s="50"/>
      <c r="DZ217" s="409"/>
      <c r="EA217" s="18"/>
      <c r="EB217" s="18"/>
      <c r="ED217" s="50"/>
      <c r="EG217" s="18"/>
      <c r="EH217" s="18"/>
      <c r="EI217" s="50"/>
      <c r="EJ217" s="18"/>
      <c r="EK217" s="18"/>
      <c r="EN217" s="50"/>
      <c r="EP217" s="18"/>
      <c r="EQ217" s="18"/>
      <c r="ER217" s="409"/>
      <c r="ES217" s="50"/>
      <c r="ET217" s="18"/>
      <c r="EX217" s="50"/>
      <c r="EY217" s="416"/>
      <c r="EZ217" s="18"/>
      <c r="FA217" s="409"/>
      <c r="FB217" s="18"/>
      <c r="FC217" s="50"/>
      <c r="FH217" s="50"/>
      <c r="FI217" s="18"/>
      <c r="FJ217" s="409"/>
      <c r="FK217" s="18"/>
      <c r="FL217" s="18"/>
      <c r="FM217" s="50"/>
      <c r="FN217" s="409"/>
      <c r="FO217" s="18"/>
      <c r="FP217" s="18"/>
      <c r="FU217" s="18"/>
      <c r="FV217" s="18"/>
      <c r="FW217" s="273"/>
      <c r="FX217" s="63"/>
      <c r="FY217" s="67"/>
      <c r="FZ217" s="67"/>
      <c r="GA217" s="134"/>
      <c r="GB217" s="63"/>
      <c r="GC217" s="317"/>
      <c r="GD217" s="63"/>
      <c r="GH217" s="50"/>
      <c r="GI217" s="317"/>
      <c r="GJ217" s="63"/>
      <c r="GP217" s="18"/>
      <c r="GQ217" s="18"/>
      <c r="GV217" s="18"/>
      <c r="GW217" s="18"/>
      <c r="GY217" s="18"/>
      <c r="GZ217" s="18"/>
      <c r="HE217" s="18"/>
      <c r="HF217" s="411"/>
      <c r="HH217" s="18"/>
      <c r="HI217" s="18"/>
      <c r="HJ217" s="18"/>
      <c r="HW217" s="18"/>
      <c r="HX217" s="18"/>
      <c r="HZ217" s="18"/>
      <c r="IA217" s="18"/>
      <c r="IF217" s="18"/>
      <c r="IG217" s="18"/>
      <c r="II217" s="18"/>
      <c r="IJ217" s="18"/>
      <c r="IO217" s="327"/>
      <c r="IP217" s="18"/>
      <c r="IQ217" s="409"/>
      <c r="IR217" s="18"/>
      <c r="IS217" s="18"/>
      <c r="IX217" s="413"/>
      <c r="IY217" s="413"/>
      <c r="JG217" s="413"/>
      <c r="JH217" s="413"/>
      <c r="JI217" s="414"/>
      <c r="JJ217" s="413"/>
      <c r="JK217" s="413"/>
      <c r="JP217" s="18"/>
      <c r="JQ217" s="18"/>
      <c r="JS217" s="18"/>
      <c r="JT217" s="18"/>
      <c r="JY217" s="18"/>
      <c r="JZ217" s="18"/>
      <c r="KH217" s="18"/>
      <c r="KI217" s="18"/>
      <c r="KQ217" s="18"/>
      <c r="KR217" s="18"/>
      <c r="KS217" s="414"/>
      <c r="KT217" s="18"/>
      <c r="KU217" s="18"/>
      <c r="KZ217" s="413"/>
      <c r="LA217" s="413"/>
      <c r="LB217" s="409"/>
      <c r="LC217" s="413"/>
      <c r="LD217" s="413"/>
      <c r="LR217" s="413"/>
      <c r="LS217" s="18"/>
      <c r="LT217" s="18"/>
      <c r="LU217" s="416"/>
      <c r="LW217" s="18"/>
      <c r="MA217" s="18"/>
      <c r="MB217" s="18"/>
      <c r="MC217" s="18"/>
      <c r="MD217" s="18"/>
      <c r="ME217" s="18"/>
      <c r="MK217" s="3"/>
      <c r="ML217" s="424"/>
      <c r="MM217" s="79"/>
      <c r="MN217" s="3"/>
      <c r="MP217" s="18"/>
    </row>
    <row r="218" spans="1:354" ht="18">
      <c r="A218" s="48"/>
      <c r="D218" s="50">
        <v>384.6</v>
      </c>
      <c r="E218" s="40">
        <f>SUM(D218)*0.75</f>
        <v>288.45000000000005</v>
      </c>
      <c r="F218" s="79"/>
      <c r="G218" s="63"/>
      <c r="H218" s="63"/>
      <c r="I218" s="283"/>
      <c r="J218" s="317"/>
      <c r="K218" s="63"/>
      <c r="L218" s="82"/>
      <c r="M218" s="40"/>
      <c r="N218" s="40"/>
      <c r="O218" s="50"/>
      <c r="P218" s="50"/>
      <c r="U218" s="48">
        <v>2016</v>
      </c>
      <c r="X218" s="18"/>
      <c r="Z218" s="3"/>
      <c r="AD218" s="48">
        <v>2018</v>
      </c>
      <c r="AG218" s="46"/>
      <c r="AI218" s="3"/>
      <c r="AM218" s="48" t="s">
        <v>762</v>
      </c>
      <c r="AN218" s="3"/>
      <c r="AO218" s="3"/>
      <c r="AR218" s="3"/>
      <c r="AV218" s="48" t="s">
        <v>1634</v>
      </c>
      <c r="AX218" s="18"/>
      <c r="AY218" s="89"/>
      <c r="AZ218" s="18"/>
      <c r="BA218" s="3"/>
      <c r="BB218" s="50"/>
      <c r="BC218"/>
      <c r="BE218" s="48" t="s">
        <v>2088</v>
      </c>
      <c r="BI218" s="18"/>
      <c r="BK218" s="50"/>
      <c r="BN218" s="49" t="s">
        <v>2802</v>
      </c>
      <c r="BQ218" s="89"/>
      <c r="BT218" s="273"/>
      <c r="BV218" s="247"/>
      <c r="BW218" s="49" t="s">
        <v>4198</v>
      </c>
      <c r="BZ218" s="88"/>
      <c r="CA218" s="1"/>
      <c r="CF218" s="50"/>
      <c r="CG218" s="18"/>
      <c r="CH218" s="409"/>
      <c r="CI218" s="18"/>
      <c r="CJ218" s="18"/>
      <c r="CK218" s="50"/>
      <c r="CO218" s="18"/>
      <c r="CP218" s="50"/>
      <c r="CQ218" s="409"/>
      <c r="CR218" s="18"/>
      <c r="CS218" s="18"/>
      <c r="CU218" s="50"/>
      <c r="CX218" s="18"/>
      <c r="CY218" s="18"/>
      <c r="CZ218" s="50"/>
      <c r="DA218" s="18"/>
      <c r="DB218" s="18"/>
      <c r="DF218" s="50"/>
      <c r="DG218" s="416"/>
      <c r="DH218" s="18"/>
      <c r="DI218" s="409"/>
      <c r="DJ218" s="50"/>
      <c r="DK218" s="418"/>
      <c r="DL218" s="1"/>
      <c r="DM218" s="410"/>
      <c r="DN218" s="1"/>
      <c r="DO218" s="50"/>
      <c r="DT218" s="50"/>
      <c r="DU218" s="18"/>
      <c r="DV218" s="409"/>
      <c r="DW218" s="18"/>
      <c r="DX218" s="18"/>
      <c r="DY218" s="50"/>
      <c r="DZ218" s="409"/>
      <c r="EA218" s="18"/>
      <c r="EB218" s="18"/>
      <c r="ED218" s="50"/>
      <c r="EG218" s="18"/>
      <c r="EH218" s="18"/>
      <c r="EI218" s="50"/>
      <c r="EJ218" s="18"/>
      <c r="EK218" s="18"/>
      <c r="EN218" s="50"/>
      <c r="EP218" s="18"/>
      <c r="EQ218" s="18"/>
      <c r="ER218" s="409"/>
      <c r="ES218" s="50"/>
      <c r="ET218" s="18"/>
      <c r="EX218" s="50"/>
      <c r="EY218" s="416"/>
      <c r="EZ218" s="18"/>
      <c r="FA218" s="409"/>
      <c r="FB218" s="18"/>
      <c r="FC218" s="50"/>
      <c r="FH218" s="50"/>
      <c r="FI218" s="18"/>
      <c r="FJ218" s="409"/>
      <c r="FK218" s="18"/>
      <c r="FL218" s="18"/>
      <c r="FM218" s="50"/>
      <c r="FN218" s="409"/>
      <c r="FO218" s="18"/>
      <c r="FP218" s="18"/>
      <c r="FU218" s="18"/>
      <c r="FV218" s="18"/>
      <c r="FW218" s="273"/>
      <c r="FX218" s="63"/>
      <c r="FY218" s="67"/>
      <c r="FZ218" s="67"/>
      <c r="GA218" s="134"/>
      <c r="GB218" s="63"/>
      <c r="GC218" s="317"/>
      <c r="GD218" s="63"/>
      <c r="GH218" s="50"/>
      <c r="GI218" s="317"/>
      <c r="GJ218" s="63"/>
      <c r="GP218" s="18"/>
      <c r="GQ218" s="18"/>
      <c r="GV218" s="18"/>
      <c r="GW218" s="18"/>
      <c r="GY218" s="18"/>
      <c r="GZ218" s="18"/>
      <c r="HE218" s="18"/>
      <c r="HF218" s="411"/>
      <c r="HH218" s="18"/>
      <c r="HI218" s="18"/>
      <c r="HJ218" s="18"/>
      <c r="HW218" s="18"/>
      <c r="HX218" s="18"/>
      <c r="HZ218" s="18"/>
      <c r="IA218" s="18"/>
      <c r="IF218" s="18"/>
      <c r="IG218" s="18"/>
      <c r="II218" s="18"/>
      <c r="IJ218" s="18"/>
      <c r="IO218" s="18"/>
      <c r="IP218" s="18"/>
      <c r="IQ218" s="409"/>
      <c r="IR218" s="18"/>
      <c r="IS218" s="18"/>
      <c r="IX218" s="413"/>
      <c r="IY218" s="413"/>
      <c r="JG218" s="413"/>
      <c r="JH218" s="413"/>
      <c r="JI218" s="414"/>
      <c r="JJ218" s="413"/>
      <c r="JK218" s="413"/>
      <c r="JP218" s="18"/>
      <c r="JQ218" s="18"/>
      <c r="JS218" s="18"/>
      <c r="JT218" s="18"/>
      <c r="JY218" s="18"/>
      <c r="JZ218" s="18"/>
      <c r="KH218" s="18"/>
      <c r="KI218" s="18"/>
      <c r="KQ218" s="18"/>
      <c r="KR218" s="18"/>
      <c r="KS218" s="414"/>
      <c r="KT218" s="18"/>
      <c r="KU218" s="18"/>
      <c r="KZ218" s="413"/>
      <c r="LA218" s="413"/>
      <c r="LB218" s="409"/>
      <c r="LC218" s="413"/>
      <c r="LD218" s="413"/>
      <c r="LR218" s="413"/>
      <c r="LS218" s="18"/>
      <c r="LT218" s="18"/>
      <c r="LU218" s="416"/>
      <c r="LW218" s="18"/>
      <c r="MA218" s="18"/>
      <c r="MB218" s="18"/>
      <c r="MC218" s="18"/>
      <c r="MD218" s="18"/>
      <c r="ME218" s="18"/>
      <c r="MJ218" s="3"/>
      <c r="MK218" s="63"/>
      <c r="ML218" s="424"/>
      <c r="MM218" s="79"/>
      <c r="MN218" s="3"/>
      <c r="MP218" s="18"/>
    </row>
    <row r="219" spans="1:354" ht="18">
      <c r="A219" s="39"/>
      <c r="B219" s="46"/>
      <c r="D219" s="50">
        <v>512.5</v>
      </c>
      <c r="E219" s="40">
        <f>SUM(D219)*0.75</f>
        <v>384.375</v>
      </c>
      <c r="F219" s="79"/>
      <c r="G219" s="273"/>
      <c r="H219" s="63"/>
      <c r="I219" s="283"/>
      <c r="J219" s="317"/>
      <c r="K219" s="63"/>
      <c r="L219" s="3"/>
      <c r="M219" s="3"/>
      <c r="N219" s="79"/>
      <c r="O219" s="50"/>
      <c r="P219" s="50"/>
      <c r="Q219" s="52"/>
      <c r="U219" s="40" t="s">
        <v>180</v>
      </c>
      <c r="X219" s="53">
        <v>3708</v>
      </c>
      <c r="Y219" t="s">
        <v>271</v>
      </c>
      <c r="Z219" s="3" t="s">
        <v>1346</v>
      </c>
      <c r="AD219" s="40" t="s">
        <v>158</v>
      </c>
      <c r="AG219" s="46">
        <v>20312</v>
      </c>
      <c r="AH219" t="s">
        <v>405</v>
      </c>
      <c r="AI219" s="3" t="s">
        <v>1346</v>
      </c>
      <c r="AM219" s="40" t="s">
        <v>155</v>
      </c>
      <c r="AN219" s="3"/>
      <c r="AO219" s="3"/>
      <c r="AP219" s="171">
        <v>34807.325000000026</v>
      </c>
      <c r="AQ219" t="s">
        <v>1287</v>
      </c>
      <c r="AR219" s="3" t="s">
        <v>1346</v>
      </c>
      <c r="AV219" s="40" t="s">
        <v>153</v>
      </c>
      <c r="AW219" s="9"/>
      <c r="AX219" s="3"/>
      <c r="AY219" s="171">
        <v>38173.700000000114</v>
      </c>
      <c r="AZ219" s="235" t="s">
        <v>1774</v>
      </c>
      <c r="BA219" s="3" t="s">
        <v>1346</v>
      </c>
      <c r="BB219" s="50"/>
      <c r="BC219"/>
      <c r="BE219" s="40" t="s">
        <v>753</v>
      </c>
      <c r="BF219" s="3"/>
      <c r="BG219" s="317"/>
      <c r="BH219" s="171">
        <v>45277.549999999828</v>
      </c>
      <c r="BI219" s="235" t="s">
        <v>2117</v>
      </c>
      <c r="BJ219" s="3" t="s">
        <v>1346</v>
      </c>
      <c r="BK219" s="50"/>
      <c r="BN219" s="273" t="s">
        <v>15</v>
      </c>
      <c r="BQ219" s="171">
        <v>50021.624999999673</v>
      </c>
      <c r="BR219" s="235" t="s">
        <v>2808</v>
      </c>
      <c r="BS219" s="3" t="s">
        <v>1346</v>
      </c>
      <c r="BT219" s="218"/>
      <c r="BV219" s="247"/>
      <c r="BW219" s="63" t="s">
        <v>162</v>
      </c>
      <c r="BZ219" s="171">
        <v>55874.074999999866</v>
      </c>
      <c r="CA219" s="1" t="s">
        <v>4456</v>
      </c>
      <c r="CB219" s="3" t="s">
        <v>1346</v>
      </c>
      <c r="CF219" s="50"/>
      <c r="CG219" s="18"/>
      <c r="CH219" s="409"/>
      <c r="CI219" s="18"/>
      <c r="CJ219" s="18"/>
      <c r="CK219" s="50"/>
      <c r="CO219" s="18"/>
      <c r="CP219" s="50"/>
      <c r="CQ219" s="409"/>
      <c r="CR219" s="18"/>
      <c r="CS219" s="18"/>
      <c r="CU219" s="50"/>
      <c r="CX219" s="18"/>
      <c r="CY219" s="18"/>
      <c r="CZ219" s="50"/>
      <c r="DA219" s="18"/>
      <c r="DB219" s="18"/>
      <c r="DF219" s="50"/>
      <c r="DG219" s="416"/>
      <c r="DH219" s="18"/>
      <c r="DI219" s="409"/>
      <c r="DJ219" s="50"/>
      <c r="DK219" s="418"/>
      <c r="DL219" s="1"/>
      <c r="DM219" s="410"/>
      <c r="DN219" s="1"/>
      <c r="DO219" s="50"/>
      <c r="DT219" s="50"/>
      <c r="DU219" s="18"/>
      <c r="DV219" s="409"/>
      <c r="DW219" s="18"/>
      <c r="DX219" s="18"/>
      <c r="DY219" s="50"/>
      <c r="DZ219" s="409"/>
      <c r="EA219" s="18"/>
      <c r="EB219" s="18"/>
      <c r="ED219" s="50"/>
      <c r="EG219" s="18"/>
      <c r="EH219" s="18"/>
      <c r="EI219" s="50"/>
      <c r="EJ219" s="18"/>
      <c r="EK219" s="18"/>
      <c r="EN219" s="50"/>
      <c r="EP219" s="18"/>
      <c r="EQ219" s="18"/>
      <c r="ER219" s="409"/>
      <c r="ES219" s="50"/>
      <c r="ET219" s="18"/>
      <c r="EX219" s="50"/>
      <c r="EY219" s="416"/>
      <c r="EZ219" s="18"/>
      <c r="FA219" s="409"/>
      <c r="FB219" s="18"/>
      <c r="FC219" s="50"/>
      <c r="FH219" s="50"/>
      <c r="FI219" s="18"/>
      <c r="FJ219" s="409"/>
      <c r="FK219" s="18"/>
      <c r="FL219" s="18"/>
      <c r="FM219" s="50"/>
      <c r="FN219" s="409"/>
      <c r="FO219" s="18"/>
      <c r="FP219" s="18"/>
      <c r="FU219" s="18"/>
      <c r="FV219" s="18"/>
      <c r="FW219" s="63"/>
      <c r="FX219" s="63"/>
      <c r="FY219" s="67"/>
      <c r="FZ219" s="67"/>
      <c r="GA219" s="134"/>
      <c r="GB219" s="63"/>
      <c r="GC219" s="317"/>
      <c r="GD219" s="63"/>
      <c r="GH219" s="50"/>
      <c r="GI219" s="317"/>
      <c r="GJ219" s="63"/>
      <c r="GP219" s="18"/>
      <c r="GQ219" s="18"/>
      <c r="GV219" s="18"/>
      <c r="GW219" s="18"/>
      <c r="GY219" s="18"/>
      <c r="GZ219" s="18"/>
      <c r="HE219" s="18"/>
      <c r="HF219" s="411"/>
      <c r="HH219" s="18"/>
      <c r="HI219" s="18"/>
      <c r="HJ219" s="18"/>
      <c r="HW219" s="18"/>
      <c r="HX219" s="18"/>
      <c r="HZ219" s="18"/>
      <c r="IA219" s="18"/>
      <c r="IF219" s="18"/>
      <c r="IG219" s="18"/>
      <c r="II219" s="18"/>
      <c r="IJ219" s="18"/>
      <c r="IO219" s="18"/>
      <c r="IP219" s="18"/>
      <c r="IQ219" s="409"/>
      <c r="IR219" s="18"/>
      <c r="IS219" s="18"/>
      <c r="IX219" s="413"/>
      <c r="IY219" s="413"/>
      <c r="JG219" s="413"/>
      <c r="JH219" s="413"/>
      <c r="JI219" s="414"/>
      <c r="JJ219" s="413"/>
      <c r="JK219" s="413"/>
      <c r="JP219" s="18"/>
      <c r="JQ219" s="18"/>
      <c r="JS219" s="18"/>
      <c r="JT219" s="18"/>
      <c r="JY219" s="18"/>
      <c r="JZ219" s="18"/>
      <c r="KH219" s="18"/>
      <c r="KI219" s="18"/>
      <c r="KQ219" s="419"/>
      <c r="KR219" s="18"/>
      <c r="KS219" s="414"/>
      <c r="KT219" s="18"/>
      <c r="KU219" s="18"/>
      <c r="KZ219" s="413"/>
      <c r="LA219" s="413"/>
      <c r="LB219" s="409"/>
      <c r="LC219" s="413"/>
      <c r="LD219" s="413"/>
      <c r="LR219" s="413"/>
      <c r="LS219" s="18"/>
      <c r="LT219" s="18"/>
      <c r="LU219" s="416"/>
      <c r="LW219" s="18"/>
      <c r="MA219" s="18"/>
      <c r="MB219" s="18"/>
      <c r="MC219" s="18"/>
      <c r="MD219" s="18"/>
      <c r="ME219" s="18"/>
      <c r="MJ219" s="421"/>
      <c r="MK219" s="3"/>
      <c r="ML219" s="424"/>
      <c r="MM219" s="79"/>
      <c r="MN219" s="3"/>
      <c r="MP219" s="18"/>
    </row>
    <row r="220" spans="1:354" ht="18">
      <c r="A220" s="48"/>
      <c r="B220" s="46"/>
      <c r="D220" s="50">
        <v>613.70000000000005</v>
      </c>
      <c r="E220" s="40">
        <f>SUM(D220)*0.75</f>
        <v>460.27500000000003</v>
      </c>
      <c r="F220" s="79"/>
      <c r="G220" s="63"/>
      <c r="H220" s="63"/>
      <c r="I220" s="283"/>
      <c r="J220" s="317"/>
      <c r="K220" s="63"/>
      <c r="L220" s="82"/>
      <c r="M220" s="40"/>
      <c r="N220" s="40"/>
      <c r="O220" s="50"/>
      <c r="P220" s="50"/>
      <c r="U220" s="48" t="s">
        <v>219</v>
      </c>
      <c r="X220" s="53"/>
      <c r="Z220" s="3"/>
      <c r="AD220" s="48">
        <v>2018</v>
      </c>
      <c r="AG220" s="46"/>
      <c r="AI220" s="3"/>
      <c r="AM220" s="48" t="s">
        <v>762</v>
      </c>
      <c r="AN220" s="3"/>
      <c r="AO220" s="3"/>
      <c r="AR220" s="3"/>
      <c r="AV220" s="48" t="s">
        <v>1634</v>
      </c>
      <c r="AX220" s="18"/>
      <c r="AY220" s="89"/>
      <c r="AZ220" s="18"/>
      <c r="BA220" s="3"/>
      <c r="BB220" s="50"/>
      <c r="BC220"/>
      <c r="BE220" s="49" t="s">
        <v>2107</v>
      </c>
      <c r="BI220" s="18"/>
      <c r="BK220" s="50"/>
      <c r="BN220" s="49" t="s">
        <v>2782</v>
      </c>
      <c r="BQ220" s="89"/>
      <c r="BT220" s="218"/>
      <c r="BV220" s="247"/>
      <c r="BW220" s="49" t="s">
        <v>4198</v>
      </c>
      <c r="BZ220" s="88"/>
      <c r="CA220" s="1"/>
      <c r="CF220" s="50"/>
      <c r="CG220" s="18"/>
      <c r="CH220" s="409"/>
      <c r="CI220" s="18"/>
      <c r="CJ220" s="18"/>
      <c r="CK220" s="50"/>
      <c r="CO220" s="18"/>
      <c r="CP220" s="50"/>
      <c r="CQ220" s="409"/>
      <c r="CR220" s="18"/>
      <c r="CS220" s="18"/>
      <c r="CU220" s="50"/>
      <c r="CX220" s="18"/>
      <c r="CY220" s="18"/>
      <c r="CZ220" s="50"/>
      <c r="DA220" s="18"/>
      <c r="DB220" s="18"/>
      <c r="DF220" s="50"/>
      <c r="DG220" s="416"/>
      <c r="DH220" s="18"/>
      <c r="DI220" s="409"/>
      <c r="DJ220" s="50"/>
      <c r="DK220" s="418"/>
      <c r="DL220" s="1"/>
      <c r="DM220" s="410"/>
      <c r="DN220" s="1"/>
      <c r="DO220" s="50"/>
      <c r="DT220" s="50"/>
      <c r="DU220" s="18"/>
      <c r="DV220" s="409"/>
      <c r="DW220" s="18"/>
      <c r="DX220" s="18"/>
      <c r="DY220" s="50"/>
      <c r="DZ220" s="409"/>
      <c r="EA220" s="18"/>
      <c r="EB220" s="18"/>
      <c r="ED220" s="50"/>
      <c r="EG220" s="18"/>
      <c r="EH220" s="18"/>
      <c r="EI220" s="50"/>
      <c r="EJ220" s="18"/>
      <c r="EK220" s="18"/>
      <c r="EN220" s="50"/>
      <c r="EP220" s="18"/>
      <c r="EQ220" s="18"/>
      <c r="ER220" s="409"/>
      <c r="ES220" s="50"/>
      <c r="ET220" s="18"/>
      <c r="EX220" s="50"/>
      <c r="EY220" s="416"/>
      <c r="EZ220" s="18"/>
      <c r="FA220" s="409"/>
      <c r="FB220" s="18"/>
      <c r="FC220" s="50"/>
      <c r="FH220" s="50"/>
      <c r="FI220" s="18"/>
      <c r="FJ220" s="409"/>
      <c r="FK220" s="18"/>
      <c r="FL220" s="18"/>
      <c r="FM220" s="50"/>
      <c r="FN220" s="409"/>
      <c r="FO220" s="18"/>
      <c r="FP220" s="18"/>
      <c r="FU220" s="18"/>
      <c r="FV220" s="18"/>
      <c r="FW220" s="273"/>
      <c r="FX220" s="63"/>
      <c r="FY220" s="67"/>
      <c r="FZ220" s="67"/>
      <c r="GA220" s="134"/>
      <c r="GB220" s="63"/>
      <c r="GC220" s="317"/>
      <c r="GD220" s="63"/>
      <c r="GH220" s="50"/>
      <c r="GI220" s="317"/>
      <c r="GJ220" s="63"/>
      <c r="GP220" s="18"/>
      <c r="GQ220" s="18"/>
      <c r="GV220" s="18"/>
      <c r="GW220" s="18"/>
      <c r="GY220" s="18"/>
      <c r="GZ220" s="18"/>
      <c r="HE220" s="18"/>
      <c r="HF220" s="411"/>
      <c r="HH220" s="18"/>
      <c r="HI220" s="18"/>
      <c r="HJ220" s="18"/>
      <c r="HW220" s="18"/>
      <c r="HX220" s="18"/>
      <c r="HZ220" s="18"/>
      <c r="IA220" s="18"/>
      <c r="IF220" s="18"/>
      <c r="IG220" s="18"/>
      <c r="II220" s="18"/>
      <c r="IJ220" s="18"/>
      <c r="IO220" s="416"/>
      <c r="IP220" s="18"/>
      <c r="IQ220" s="409"/>
      <c r="IR220" s="18"/>
      <c r="IS220" s="18"/>
      <c r="IX220" s="413"/>
      <c r="IY220" s="413"/>
      <c r="JG220" s="413"/>
      <c r="JH220" s="413"/>
      <c r="JI220" s="414"/>
      <c r="JJ220" s="413"/>
      <c r="JK220" s="413"/>
      <c r="JP220" s="18"/>
      <c r="JQ220" s="18"/>
      <c r="JS220" s="18"/>
      <c r="JT220" s="18"/>
      <c r="JY220" s="18"/>
      <c r="JZ220" s="18"/>
      <c r="KH220" s="18"/>
      <c r="KI220" s="18"/>
      <c r="KQ220" s="18"/>
      <c r="KR220" s="18"/>
      <c r="KS220" s="414"/>
      <c r="KT220" s="18"/>
      <c r="KU220" s="18"/>
      <c r="KZ220" s="413"/>
      <c r="LA220" s="413"/>
      <c r="LB220" s="409"/>
      <c r="LC220" s="413"/>
      <c r="LD220" s="413"/>
      <c r="LR220" s="413"/>
      <c r="LS220" s="18"/>
      <c r="LT220" s="18"/>
      <c r="LU220" s="416"/>
      <c r="LW220" s="18"/>
      <c r="MA220" s="18"/>
      <c r="MB220" s="18"/>
      <c r="MC220" s="18"/>
      <c r="MD220" s="18"/>
      <c r="ME220" s="18"/>
      <c r="MJ220" s="3"/>
      <c r="MK220" s="3"/>
      <c r="ML220" s="424"/>
      <c r="MM220" s="79"/>
      <c r="MN220" s="3"/>
      <c r="MP220" s="18"/>
    </row>
    <row r="221" spans="1:354" ht="18">
      <c r="A221" s="39"/>
      <c r="B221" s="46"/>
      <c r="D221" s="50">
        <v>360.8</v>
      </c>
      <c r="E221" s="40">
        <f>SUM(D221)*0.75</f>
        <v>270.60000000000002</v>
      </c>
      <c r="F221" s="79"/>
      <c r="G221" s="273"/>
      <c r="H221" s="63"/>
      <c r="I221" s="283"/>
      <c r="J221" s="317"/>
      <c r="K221" s="63"/>
      <c r="L221" s="82"/>
      <c r="M221" s="40"/>
      <c r="N221" s="40"/>
      <c r="O221" s="50"/>
      <c r="P221" s="50"/>
      <c r="Q221" s="52"/>
      <c r="U221" s="40" t="s">
        <v>181</v>
      </c>
      <c r="X221" s="53">
        <v>2884</v>
      </c>
      <c r="Y221" t="s">
        <v>272</v>
      </c>
      <c r="Z221" s="3" t="s">
        <v>1347</v>
      </c>
      <c r="AD221" s="40" t="s">
        <v>162</v>
      </c>
      <c r="AG221" s="46">
        <v>20307</v>
      </c>
      <c r="AH221" t="s">
        <v>406</v>
      </c>
      <c r="AI221" s="3" t="s">
        <v>1347</v>
      </c>
      <c r="AM221" s="40" t="s">
        <v>153</v>
      </c>
      <c r="AN221" s="9"/>
      <c r="AO221" s="3"/>
      <c r="AP221" s="171">
        <v>33859.375000000015</v>
      </c>
      <c r="AQ221" t="s">
        <v>1288</v>
      </c>
      <c r="AR221" s="3" t="s">
        <v>1347</v>
      </c>
      <c r="AV221" s="41" t="s">
        <v>4</v>
      </c>
      <c r="AW221" s="9"/>
      <c r="AX221" s="3"/>
      <c r="AY221" s="171">
        <v>36952.287499999984</v>
      </c>
      <c r="AZ221" s="235" t="s">
        <v>1775</v>
      </c>
      <c r="BA221" s="3" t="s">
        <v>1347</v>
      </c>
      <c r="BB221" s="50"/>
      <c r="BC221"/>
      <c r="BE221" s="40" t="s">
        <v>705</v>
      </c>
      <c r="BF221" s="9"/>
      <c r="BG221" s="317"/>
      <c r="BH221" s="171">
        <v>45039.100000000195</v>
      </c>
      <c r="BI221" s="235" t="s">
        <v>2118</v>
      </c>
      <c r="BJ221" s="3" t="s">
        <v>1347</v>
      </c>
      <c r="BK221" s="50"/>
      <c r="BN221" s="273" t="s">
        <v>39</v>
      </c>
      <c r="BQ221" s="171">
        <v>49643.875000000204</v>
      </c>
      <c r="BR221" s="235" t="s">
        <v>2809</v>
      </c>
      <c r="BS221" s="3" t="s">
        <v>1347</v>
      </c>
      <c r="BT221" s="273"/>
      <c r="BV221" s="247"/>
      <c r="BW221" s="218" t="s">
        <v>1558</v>
      </c>
      <c r="BZ221" s="171">
        <v>55594.999999999935</v>
      </c>
      <c r="CA221" s="1" t="s">
        <v>4457</v>
      </c>
      <c r="CB221" s="3" t="s">
        <v>1347</v>
      </c>
      <c r="CF221" s="50"/>
      <c r="CG221" s="18"/>
      <c r="CH221" s="409"/>
      <c r="CI221" s="18"/>
      <c r="CJ221" s="18"/>
      <c r="CK221" s="50"/>
      <c r="CO221" s="18"/>
      <c r="CP221" s="50"/>
      <c r="CQ221" s="409"/>
      <c r="CR221" s="18"/>
      <c r="CS221" s="18"/>
      <c r="CU221" s="50"/>
      <c r="CX221" s="18"/>
      <c r="CY221" s="18"/>
      <c r="CZ221" s="50"/>
      <c r="DA221" s="18"/>
      <c r="DB221" s="18"/>
      <c r="DF221" s="50"/>
      <c r="DG221" s="416"/>
      <c r="DH221" s="18"/>
      <c r="DI221" s="409"/>
      <c r="DJ221" s="50"/>
      <c r="DK221" s="418"/>
      <c r="DL221" s="1"/>
      <c r="DM221" s="410"/>
      <c r="DN221" s="1"/>
      <c r="DO221" s="50"/>
      <c r="DT221" s="50"/>
      <c r="DU221" s="18"/>
      <c r="DV221" s="409"/>
      <c r="DW221" s="18"/>
      <c r="DX221" s="18"/>
      <c r="DY221" s="50"/>
      <c r="DZ221" s="409"/>
      <c r="EA221" s="18"/>
      <c r="EB221" s="18"/>
      <c r="ED221" s="50"/>
      <c r="EG221" s="18"/>
      <c r="EH221" s="18"/>
      <c r="EI221" s="50"/>
      <c r="EJ221" s="18"/>
      <c r="EK221" s="18"/>
      <c r="EN221" s="50"/>
      <c r="EP221" s="18"/>
      <c r="EQ221" s="18"/>
      <c r="ER221" s="409"/>
      <c r="ES221" s="50"/>
      <c r="ET221" s="18"/>
      <c r="EX221" s="50"/>
      <c r="EY221" s="416"/>
      <c r="EZ221" s="18"/>
      <c r="FA221" s="409"/>
      <c r="FB221" s="18"/>
      <c r="FC221" s="50"/>
      <c r="FH221" s="50"/>
      <c r="FI221" s="18"/>
      <c r="FJ221" s="409"/>
      <c r="FK221" s="18"/>
      <c r="FL221" s="18"/>
      <c r="FM221" s="50"/>
      <c r="FN221" s="409"/>
      <c r="FO221" s="18"/>
      <c r="FP221" s="18"/>
      <c r="FU221" s="18"/>
      <c r="FV221" s="18"/>
      <c r="FW221" s="218"/>
      <c r="FX221" s="63"/>
      <c r="FY221" s="67"/>
      <c r="FZ221" s="67"/>
      <c r="GA221" s="134"/>
      <c r="GB221" s="63"/>
      <c r="GC221" s="317"/>
      <c r="GD221" s="63"/>
      <c r="GH221" s="50"/>
      <c r="GI221" s="317"/>
      <c r="GJ221" s="63"/>
      <c r="GP221" s="18"/>
      <c r="GQ221" s="18"/>
      <c r="GV221" s="18"/>
      <c r="GW221" s="18"/>
      <c r="GY221" s="18"/>
      <c r="GZ221" s="18"/>
      <c r="HE221" s="18"/>
      <c r="HF221" s="411"/>
      <c r="HH221" s="18"/>
      <c r="HI221" s="18"/>
      <c r="HJ221" s="18"/>
      <c r="HW221" s="18"/>
      <c r="HX221" s="18"/>
      <c r="HZ221" s="18"/>
      <c r="IA221" s="18"/>
      <c r="IF221" s="18"/>
      <c r="IG221" s="18"/>
      <c r="II221" s="18"/>
      <c r="IJ221" s="18"/>
      <c r="IO221" s="18"/>
      <c r="IP221" s="18"/>
      <c r="IQ221" s="409"/>
      <c r="IR221" s="18"/>
      <c r="IS221" s="18"/>
      <c r="IX221" s="413"/>
      <c r="IY221" s="413"/>
      <c r="JG221" s="413"/>
      <c r="JH221" s="413"/>
      <c r="JI221" s="414"/>
      <c r="JJ221" s="413"/>
      <c r="JK221" s="413"/>
      <c r="JP221" s="18"/>
      <c r="JQ221" s="18"/>
      <c r="JS221" s="18"/>
      <c r="JT221" s="18"/>
      <c r="JY221" s="18"/>
      <c r="JZ221" s="18"/>
      <c r="KH221" s="18"/>
      <c r="KI221" s="18"/>
      <c r="KQ221" s="18"/>
      <c r="KR221" s="18"/>
      <c r="KS221" s="414"/>
      <c r="KT221" s="18"/>
      <c r="KU221" s="18"/>
      <c r="KZ221" s="413"/>
      <c r="LA221" s="413"/>
      <c r="LB221" s="409"/>
      <c r="LC221" s="413"/>
      <c r="LD221" s="413"/>
      <c r="LR221" s="413"/>
      <c r="LS221" s="18"/>
      <c r="LT221" s="18"/>
      <c r="LU221" s="416"/>
      <c r="LW221" s="18"/>
      <c r="MA221" s="18"/>
      <c r="MB221" s="18"/>
      <c r="MC221" s="18"/>
      <c r="MD221" s="18"/>
      <c r="ME221" s="18"/>
      <c r="MJ221" s="3"/>
      <c r="MK221" s="3"/>
      <c r="ML221" s="424"/>
      <c r="MM221" s="79"/>
      <c r="MN221" s="3"/>
      <c r="MP221" s="18"/>
    </row>
    <row r="222" spans="1:354" ht="18">
      <c r="A222" s="48"/>
      <c r="B222" s="46"/>
      <c r="D222" s="50">
        <v>709</v>
      </c>
      <c r="E222" s="40">
        <f>SUM(D222)*0.75</f>
        <v>531.75</v>
      </c>
      <c r="F222" s="79"/>
      <c r="G222" s="63"/>
      <c r="H222" s="63"/>
      <c r="I222" s="265"/>
      <c r="J222" s="317"/>
      <c r="K222" s="63"/>
      <c r="L222" s="60"/>
      <c r="M222" s="3"/>
      <c r="N222" s="79"/>
      <c r="O222" s="50"/>
      <c r="P222" s="50"/>
      <c r="U222" s="48">
        <v>2015</v>
      </c>
      <c r="AD222" s="48">
        <v>2018</v>
      </c>
      <c r="AG222" s="46"/>
      <c r="AI222" s="3"/>
      <c r="AM222" s="48" t="s">
        <v>762</v>
      </c>
      <c r="AN222" s="3"/>
      <c r="AO222" s="3"/>
      <c r="AR222" s="3"/>
      <c r="AV222" s="49" t="s">
        <v>1636</v>
      </c>
      <c r="AX222" s="18"/>
      <c r="AY222" s="89"/>
      <c r="AZ222" s="18"/>
      <c r="BA222" s="3"/>
      <c r="BB222" s="50"/>
      <c r="BC222"/>
      <c r="BE222" s="49" t="s">
        <v>2107</v>
      </c>
      <c r="BI222" s="18"/>
      <c r="BK222" s="50"/>
      <c r="BN222" s="49" t="s">
        <v>2782</v>
      </c>
      <c r="BQ222" s="89"/>
      <c r="BT222" s="63"/>
      <c r="BV222" s="247"/>
      <c r="BW222" s="49" t="s">
        <v>4198</v>
      </c>
      <c r="BZ222" s="88"/>
      <c r="CF222" s="50"/>
      <c r="CG222" s="18"/>
      <c r="CH222" s="409"/>
      <c r="CI222" s="18"/>
      <c r="CJ222" s="18"/>
      <c r="CK222" s="50"/>
      <c r="CO222" s="416"/>
      <c r="CP222" s="50"/>
      <c r="CQ222" s="409"/>
      <c r="CR222" s="18"/>
      <c r="CS222" s="18"/>
      <c r="CU222" s="50"/>
      <c r="CX222" s="416"/>
      <c r="CY222" s="18"/>
      <c r="CZ222" s="50"/>
      <c r="DA222" s="18"/>
      <c r="DB222" s="18"/>
      <c r="DF222" s="50"/>
      <c r="DG222" s="416"/>
      <c r="DH222" s="18"/>
      <c r="DI222" s="409"/>
      <c r="DJ222" s="50"/>
      <c r="DK222" s="418"/>
      <c r="DL222" s="1"/>
      <c r="DM222" s="410"/>
      <c r="DN222" s="1"/>
      <c r="DO222" s="50"/>
      <c r="DT222" s="50"/>
      <c r="DU222" s="18"/>
      <c r="DV222" s="409"/>
      <c r="DW222" s="18"/>
      <c r="DX222" s="18"/>
      <c r="DY222" s="50"/>
      <c r="DZ222" s="409"/>
      <c r="EA222" s="18"/>
      <c r="EB222" s="18"/>
      <c r="ED222" s="50"/>
      <c r="EG222" s="416"/>
      <c r="EH222" s="18"/>
      <c r="EI222" s="50"/>
      <c r="EJ222" s="18"/>
      <c r="EK222" s="18"/>
      <c r="EN222" s="50"/>
      <c r="EP222" s="416"/>
      <c r="EQ222" s="18"/>
      <c r="ER222" s="409"/>
      <c r="ES222" s="50"/>
      <c r="ET222" s="18"/>
      <c r="EX222" s="50"/>
      <c r="EY222" s="416"/>
      <c r="EZ222" s="18"/>
      <c r="FA222" s="409"/>
      <c r="FB222" s="18"/>
      <c r="FC222" s="50"/>
      <c r="FH222" s="50"/>
      <c r="FI222" s="18"/>
      <c r="FJ222" s="409"/>
      <c r="FK222" s="18"/>
      <c r="FL222" s="18"/>
      <c r="FM222" s="50"/>
      <c r="FN222" s="409"/>
      <c r="FO222" s="18"/>
      <c r="FP222" s="18"/>
      <c r="FU222" s="416"/>
      <c r="FV222" s="18"/>
      <c r="FW222" s="63"/>
      <c r="FX222" s="63"/>
      <c r="FY222" s="67"/>
      <c r="FZ222" s="67"/>
      <c r="GA222" s="134"/>
      <c r="GB222" s="63"/>
      <c r="GC222" s="317"/>
      <c r="GD222" s="63"/>
      <c r="GH222" s="50"/>
      <c r="GI222" s="317"/>
      <c r="GJ222" s="63"/>
      <c r="GP222" s="18"/>
      <c r="GQ222" s="18"/>
      <c r="GV222" s="419"/>
      <c r="GW222" s="18"/>
      <c r="GY222" s="18"/>
      <c r="GZ222" s="18"/>
      <c r="HE222" s="18"/>
      <c r="HF222" s="411"/>
      <c r="HH222" s="18"/>
      <c r="HI222" s="18"/>
      <c r="HJ222" s="18"/>
      <c r="HW222" s="416"/>
      <c r="HX222" s="18"/>
      <c r="HZ222" s="18"/>
      <c r="IA222" s="18"/>
      <c r="IF222" s="419"/>
      <c r="IG222" s="18"/>
      <c r="II222" s="18"/>
      <c r="IJ222" s="18"/>
      <c r="IO222" s="18"/>
      <c r="IP222" s="18"/>
      <c r="IQ222" s="409"/>
      <c r="IR222" s="18"/>
      <c r="IS222" s="18"/>
      <c r="IX222" s="416"/>
      <c r="IY222" s="413"/>
      <c r="JG222" s="416"/>
      <c r="JH222" s="413"/>
      <c r="JI222" s="414"/>
      <c r="JJ222" s="413"/>
      <c r="JK222" s="413"/>
      <c r="JP222" s="419"/>
      <c r="JQ222" s="18"/>
      <c r="JS222" s="18"/>
      <c r="JT222" s="18"/>
      <c r="JY222" s="419"/>
      <c r="JZ222" s="18"/>
      <c r="KH222" s="419"/>
      <c r="KI222" s="18"/>
      <c r="KQ222" s="18"/>
      <c r="KR222" s="18"/>
      <c r="KS222" s="414"/>
      <c r="KT222" s="18"/>
      <c r="KU222" s="18"/>
      <c r="KZ222" s="416"/>
      <c r="LA222" s="413"/>
      <c r="LB222" s="409"/>
      <c r="LC222" s="413"/>
      <c r="LD222" s="413"/>
      <c r="LR222" s="413"/>
      <c r="LS222" s="18"/>
      <c r="LT222" s="18"/>
      <c r="LU222" s="416"/>
      <c r="LW222" s="18"/>
      <c r="MA222" s="419"/>
      <c r="MB222" s="18"/>
      <c r="MC222" s="18"/>
      <c r="MD222" s="18"/>
      <c r="ME222" s="18"/>
      <c r="MJ222" s="3"/>
      <c r="MK222" s="63"/>
      <c r="ML222" s="424"/>
      <c r="MM222" s="79"/>
      <c r="MN222" s="3"/>
      <c r="MP222" s="18"/>
    </row>
    <row r="223" spans="1:354" ht="18">
      <c r="A223" s="40"/>
      <c r="B223" s="46"/>
      <c r="D223" s="50">
        <v>0</v>
      </c>
      <c r="E223" s="40">
        <f>SUM(D223)*0.75</f>
        <v>0</v>
      </c>
      <c r="F223" s="79"/>
      <c r="G223" s="63"/>
      <c r="H223" s="63"/>
      <c r="I223" s="283"/>
      <c r="J223" s="317"/>
      <c r="K223" s="63"/>
      <c r="L223" s="3"/>
      <c r="M223" s="3"/>
      <c r="N223" s="79"/>
      <c r="O223" s="50"/>
      <c r="P223" s="50"/>
      <c r="Z223" s="3"/>
      <c r="AD223" s="40" t="s">
        <v>153</v>
      </c>
      <c r="AF223" s="3"/>
      <c r="AG223" s="46">
        <v>19559</v>
      </c>
      <c r="AH223" t="s">
        <v>407</v>
      </c>
      <c r="AI223" s="3" t="s">
        <v>1348</v>
      </c>
      <c r="AM223" s="40" t="s">
        <v>156</v>
      </c>
      <c r="AN223" s="9"/>
      <c r="AO223" s="3"/>
      <c r="AP223" s="171">
        <v>31287.362499999956</v>
      </c>
      <c r="AQ223" t="s">
        <v>1289</v>
      </c>
      <c r="AR223" s="3" t="s">
        <v>1348</v>
      </c>
      <c r="AV223" s="40" t="s">
        <v>156</v>
      </c>
      <c r="AW223" s="3"/>
      <c r="AX223" s="3"/>
      <c r="AY223" s="171">
        <v>34736.450000000084</v>
      </c>
      <c r="AZ223" s="235" t="s">
        <v>1776</v>
      </c>
      <c r="BA223" s="3" t="s">
        <v>1348</v>
      </c>
      <c r="BB223" s="50"/>
      <c r="BC223"/>
      <c r="BE223" s="40" t="s">
        <v>740</v>
      </c>
      <c r="BF223" s="3"/>
      <c r="BG223" s="317"/>
      <c r="BH223" s="171">
        <v>44889.249999999796</v>
      </c>
      <c r="BI223" s="235" t="s">
        <v>2119</v>
      </c>
      <c r="BJ223" s="3" t="s">
        <v>1348</v>
      </c>
      <c r="BK223" s="50"/>
      <c r="BN223" s="63" t="s">
        <v>162</v>
      </c>
      <c r="BQ223" s="171">
        <v>49624.46249999987</v>
      </c>
      <c r="BR223" s="235" t="s">
        <v>2810</v>
      </c>
      <c r="BS223" s="3" t="s">
        <v>1348</v>
      </c>
      <c r="BT223" s="273"/>
      <c r="BV223" s="247"/>
      <c r="BW223" s="63" t="s">
        <v>735</v>
      </c>
      <c r="BZ223" s="171">
        <v>55587.724999999817</v>
      </c>
      <c r="CA223" s="1" t="s">
        <v>4458</v>
      </c>
      <c r="CB223" s="3" t="s">
        <v>1348</v>
      </c>
      <c r="CF223" s="50"/>
      <c r="CG223" s="18"/>
      <c r="CH223" s="409"/>
      <c r="CI223" s="18"/>
      <c r="CJ223" s="18"/>
      <c r="CK223" s="50"/>
      <c r="CO223" s="18"/>
      <c r="CP223" s="50"/>
      <c r="CQ223" s="409"/>
      <c r="CR223" s="18"/>
      <c r="CS223" s="18"/>
      <c r="CU223" s="50"/>
      <c r="CX223" s="18"/>
      <c r="CY223" s="18"/>
      <c r="CZ223" s="50"/>
      <c r="DA223" s="18"/>
      <c r="DB223" s="18"/>
      <c r="DF223" s="50"/>
      <c r="DG223" s="416"/>
      <c r="DH223" s="18"/>
      <c r="DI223" s="409"/>
      <c r="DJ223" s="50"/>
      <c r="DK223" s="418"/>
      <c r="DL223" s="1"/>
      <c r="DM223" s="410"/>
      <c r="DN223" s="1"/>
      <c r="DO223" s="50"/>
      <c r="DT223" s="50"/>
      <c r="DU223" s="18"/>
      <c r="DV223" s="409"/>
      <c r="DW223" s="18"/>
      <c r="DX223" s="18"/>
      <c r="DY223" s="50"/>
      <c r="DZ223" s="409"/>
      <c r="EA223" s="18"/>
      <c r="EB223" s="18"/>
      <c r="ED223" s="50"/>
      <c r="EG223" s="18"/>
      <c r="EH223" s="18"/>
      <c r="EI223" s="50"/>
      <c r="EJ223" s="18"/>
      <c r="EK223" s="18"/>
      <c r="EN223" s="50"/>
      <c r="EP223" s="18"/>
      <c r="EQ223" s="18"/>
      <c r="ER223" s="409"/>
      <c r="ES223" s="50"/>
      <c r="ET223" s="18"/>
      <c r="EX223" s="50"/>
      <c r="EY223" s="416"/>
      <c r="EZ223" s="18"/>
      <c r="FA223" s="409"/>
      <c r="FB223" s="18"/>
      <c r="FC223" s="50"/>
      <c r="FH223" s="50"/>
      <c r="FI223" s="18"/>
      <c r="FJ223" s="409"/>
      <c r="FK223" s="18"/>
      <c r="FL223" s="18"/>
      <c r="FM223" s="50"/>
      <c r="FN223" s="409"/>
      <c r="FO223" s="18"/>
      <c r="FP223" s="18"/>
      <c r="FU223" s="18"/>
      <c r="FV223" s="18"/>
      <c r="FW223" s="63"/>
      <c r="FX223" s="63"/>
      <c r="FY223" s="67"/>
      <c r="FZ223" s="67"/>
      <c r="GA223" s="134"/>
      <c r="GB223" s="63"/>
      <c r="GC223" s="317"/>
      <c r="GD223" s="63"/>
      <c r="GH223" s="50"/>
      <c r="GI223" s="317"/>
      <c r="GJ223" s="63"/>
      <c r="GP223" s="18"/>
      <c r="GQ223" s="18"/>
      <c r="GV223" s="18"/>
      <c r="GW223" s="18"/>
      <c r="GY223" s="18"/>
      <c r="GZ223" s="18"/>
      <c r="HE223" s="18"/>
      <c r="HF223" s="411"/>
      <c r="HH223" s="18"/>
      <c r="HI223" s="18"/>
      <c r="HJ223" s="18"/>
      <c r="HW223" s="18"/>
      <c r="HX223" s="18"/>
      <c r="HZ223" s="18"/>
      <c r="IA223" s="18"/>
      <c r="IF223" s="18"/>
      <c r="IG223" s="18"/>
      <c r="II223" s="18"/>
      <c r="IJ223" s="18"/>
      <c r="IO223" s="18"/>
      <c r="IP223" s="18"/>
      <c r="IQ223" s="409"/>
      <c r="IR223" s="18"/>
      <c r="IS223" s="18"/>
      <c r="IX223" s="413"/>
      <c r="IY223" s="413"/>
      <c r="JG223" s="413"/>
      <c r="JH223" s="413"/>
      <c r="JI223" s="414"/>
      <c r="JJ223" s="413"/>
      <c r="JK223" s="413"/>
      <c r="JP223" s="18"/>
      <c r="JQ223" s="18"/>
      <c r="JS223" s="18"/>
      <c r="JT223" s="18"/>
      <c r="JY223" s="18"/>
      <c r="JZ223" s="18"/>
      <c r="KH223" s="18"/>
      <c r="KI223" s="18"/>
      <c r="KQ223" s="18"/>
      <c r="KR223" s="18"/>
      <c r="KS223" s="415"/>
      <c r="KT223" s="18"/>
      <c r="KU223" s="18"/>
      <c r="KZ223" s="413"/>
      <c r="LA223" s="413"/>
      <c r="LB223" s="409"/>
      <c r="LC223" s="413"/>
      <c r="LD223" s="413"/>
      <c r="LR223" s="413"/>
      <c r="LS223" s="18"/>
      <c r="LT223" s="18"/>
      <c r="LU223" s="416"/>
      <c r="LW223" s="18"/>
      <c r="MA223" s="18"/>
      <c r="MB223" s="18"/>
      <c r="MC223" s="18"/>
      <c r="MD223" s="18"/>
      <c r="ME223" s="18"/>
      <c r="MJ223" s="3"/>
      <c r="MK223" s="63"/>
      <c r="ML223" s="422"/>
      <c r="MM223" s="79"/>
      <c r="MN223" s="3"/>
      <c r="MP223" s="18"/>
    </row>
    <row r="224" spans="1:354" ht="18">
      <c r="A224" s="48"/>
      <c r="B224" s="46"/>
      <c r="D224" s="50">
        <v>330</v>
      </c>
      <c r="E224" s="40">
        <f>SUM(D224)*0.75</f>
        <v>247.5</v>
      </c>
      <c r="F224" s="40"/>
      <c r="G224" s="273"/>
      <c r="H224" s="63"/>
      <c r="I224" s="283"/>
      <c r="J224" s="317"/>
      <c r="K224" s="63"/>
      <c r="L224" s="82"/>
      <c r="M224" s="40"/>
      <c r="N224" s="40"/>
      <c r="O224" s="50"/>
      <c r="P224" s="50"/>
      <c r="U224" s="82"/>
      <c r="V224" s="3"/>
      <c r="W224" s="50"/>
      <c r="Z224" s="3"/>
      <c r="AD224" s="48">
        <v>2018</v>
      </c>
      <c r="AF224" s="3"/>
      <c r="AG224" s="46"/>
      <c r="AI224" s="60"/>
      <c r="AM224" s="48" t="s">
        <v>762</v>
      </c>
      <c r="AN224" s="3"/>
      <c r="AO224" s="3"/>
      <c r="AR224" s="60"/>
      <c r="AV224" s="48" t="s">
        <v>1634</v>
      </c>
      <c r="AX224" s="18"/>
      <c r="AY224" s="89"/>
      <c r="AZ224" s="18"/>
      <c r="BA224" s="60"/>
      <c r="BB224" s="50"/>
      <c r="BC224"/>
      <c r="BE224" s="49" t="s">
        <v>2107</v>
      </c>
      <c r="BI224" s="18"/>
      <c r="BK224" s="50"/>
      <c r="BN224" s="49" t="s">
        <v>2782</v>
      </c>
      <c r="BQ224" s="89"/>
      <c r="BT224" s="63"/>
      <c r="BV224" s="247"/>
      <c r="BW224" s="49" t="s">
        <v>4198</v>
      </c>
      <c r="BZ224" s="88"/>
      <c r="CA224" s="1"/>
      <c r="CF224" s="50"/>
      <c r="CG224" s="18"/>
      <c r="CH224" s="409"/>
      <c r="CI224" s="18"/>
      <c r="CJ224" s="18"/>
      <c r="CK224" s="50"/>
      <c r="CO224" s="327"/>
      <c r="CP224" s="50"/>
      <c r="CQ224" s="409"/>
      <c r="CR224" s="18"/>
      <c r="CS224" s="18"/>
      <c r="CU224" s="50"/>
      <c r="CX224" s="327"/>
      <c r="CY224" s="18"/>
      <c r="CZ224" s="50"/>
      <c r="DA224" s="18"/>
      <c r="DB224" s="18"/>
      <c r="DF224" s="50"/>
      <c r="DG224" s="416"/>
      <c r="DH224" s="18"/>
      <c r="DI224" s="409"/>
      <c r="DJ224" s="50"/>
      <c r="DK224" s="418"/>
      <c r="DL224" s="1"/>
      <c r="DM224" s="410"/>
      <c r="DN224" s="1"/>
      <c r="DO224" s="50"/>
      <c r="DT224" s="50"/>
      <c r="DU224" s="18"/>
      <c r="DV224" s="409"/>
      <c r="DW224" s="18"/>
      <c r="DX224" s="18"/>
      <c r="DY224" s="50"/>
      <c r="DZ224" s="409"/>
      <c r="EA224" s="18"/>
      <c r="EB224" s="18"/>
      <c r="ED224" s="50"/>
      <c r="EG224" s="327"/>
      <c r="EH224" s="18"/>
      <c r="EI224" s="50"/>
      <c r="EJ224" s="18"/>
      <c r="EK224" s="18"/>
      <c r="EN224" s="50"/>
      <c r="EP224" s="327"/>
      <c r="EQ224" s="18"/>
      <c r="ER224" s="409"/>
      <c r="ES224" s="50"/>
      <c r="ET224" s="18"/>
      <c r="EX224" s="50"/>
      <c r="EY224" s="416"/>
      <c r="EZ224" s="18"/>
      <c r="FA224" s="409"/>
      <c r="FB224" s="18"/>
      <c r="FC224" s="50"/>
      <c r="FH224" s="50"/>
      <c r="FI224" s="18"/>
      <c r="FJ224" s="409"/>
      <c r="FK224" s="18"/>
      <c r="FL224" s="18"/>
      <c r="FM224" s="50"/>
      <c r="FN224" s="409"/>
      <c r="FO224" s="18"/>
      <c r="FP224" s="18"/>
      <c r="FU224" s="327"/>
      <c r="FV224" s="18"/>
      <c r="FW224" s="63"/>
      <c r="FX224" s="63"/>
      <c r="FY224" s="67"/>
      <c r="FZ224" s="67"/>
      <c r="GA224" s="134"/>
      <c r="GB224" s="63"/>
      <c r="GC224" s="317"/>
      <c r="GD224" s="63"/>
      <c r="GH224" s="50"/>
      <c r="GI224" s="317"/>
      <c r="GJ224" s="63"/>
      <c r="GP224" s="18"/>
      <c r="GQ224" s="18"/>
      <c r="GV224" s="327"/>
      <c r="GW224" s="18"/>
      <c r="GY224" s="18"/>
      <c r="GZ224" s="18"/>
      <c r="HE224" s="18"/>
      <c r="HF224" s="411"/>
      <c r="HH224" s="18"/>
      <c r="HI224" s="18"/>
      <c r="HJ224" s="18"/>
      <c r="HW224" s="327"/>
      <c r="HX224" s="18"/>
      <c r="HZ224" s="18"/>
      <c r="IA224" s="18"/>
      <c r="IF224" s="327"/>
      <c r="IG224" s="18"/>
      <c r="II224" s="18"/>
      <c r="IJ224" s="18"/>
      <c r="IO224" s="18"/>
      <c r="IP224" s="18"/>
      <c r="IQ224" s="420"/>
      <c r="IR224" s="18"/>
      <c r="IS224" s="18"/>
      <c r="IX224" s="412"/>
      <c r="IY224" s="413"/>
      <c r="JG224" s="412"/>
      <c r="JH224" s="413"/>
      <c r="JI224" s="414"/>
      <c r="JJ224" s="413"/>
      <c r="JK224" s="413"/>
      <c r="JP224" s="327"/>
      <c r="JQ224" s="18"/>
      <c r="JS224" s="18"/>
      <c r="JT224" s="18"/>
      <c r="JY224" s="327"/>
      <c r="JZ224" s="18"/>
      <c r="KH224" s="327"/>
      <c r="KI224" s="18"/>
      <c r="KQ224" s="327"/>
      <c r="KR224" s="18"/>
      <c r="KS224" s="415"/>
      <c r="KT224" s="18"/>
      <c r="KU224" s="18"/>
      <c r="KZ224" s="412"/>
      <c r="LA224" s="413"/>
      <c r="LB224" s="409"/>
      <c r="LC224" s="413"/>
      <c r="LD224" s="413"/>
      <c r="LR224" s="413"/>
      <c r="LS224" s="18"/>
      <c r="LT224" s="18"/>
      <c r="LU224" s="416"/>
      <c r="LW224" s="18"/>
      <c r="MA224" s="327"/>
      <c r="MB224" s="18"/>
      <c r="MC224" s="18"/>
      <c r="MD224" s="18"/>
      <c r="ME224" s="18"/>
      <c r="MJ224" s="60"/>
      <c r="MK224" s="3"/>
      <c r="ML224" s="417"/>
      <c r="MM224" s="79"/>
      <c r="MN224" s="3"/>
      <c r="MP224" s="18"/>
    </row>
    <row r="225" spans="1:354" ht="18">
      <c r="A225" s="40"/>
      <c r="B225" s="46"/>
      <c r="D225" s="50">
        <v>241.8</v>
      </c>
      <c r="E225" s="40">
        <f>SUM(D225)*0.75</f>
        <v>181.35000000000002</v>
      </c>
      <c r="F225" s="40"/>
      <c r="G225" s="63"/>
      <c r="H225" s="63"/>
      <c r="I225" s="265"/>
      <c r="J225" s="317"/>
      <c r="K225" s="63"/>
      <c r="L225" s="3"/>
      <c r="M225" s="3"/>
      <c r="N225" s="79"/>
      <c r="O225" s="50"/>
      <c r="P225" s="50"/>
      <c r="U225" s="50"/>
      <c r="V225" s="50"/>
      <c r="W225" s="50"/>
      <c r="X225" s="314"/>
      <c r="Y225" s="50"/>
      <c r="Z225" s="50"/>
      <c r="AD225" s="40" t="s">
        <v>164</v>
      </c>
      <c r="AG225" s="46">
        <v>19512</v>
      </c>
      <c r="AH225" t="s">
        <v>408</v>
      </c>
      <c r="AI225" s="3" t="s">
        <v>1349</v>
      </c>
      <c r="AM225" s="41" t="s">
        <v>29</v>
      </c>
      <c r="AN225" s="3"/>
      <c r="AO225" s="3"/>
      <c r="AP225" s="171">
        <v>29997.449999999993</v>
      </c>
      <c r="AQ225" t="s">
        <v>1290</v>
      </c>
      <c r="AR225" s="3" t="s">
        <v>1349</v>
      </c>
      <c r="AV225" s="40" t="s">
        <v>735</v>
      </c>
      <c r="AW225" s="3"/>
      <c r="AX225" s="3"/>
      <c r="AY225" s="171">
        <v>34658.987499999894</v>
      </c>
      <c r="AZ225" s="235" t="s">
        <v>1777</v>
      </c>
      <c r="BA225" s="3" t="s">
        <v>1349</v>
      </c>
      <c r="BB225" s="50"/>
      <c r="BC225"/>
      <c r="BE225" s="40" t="s">
        <v>695</v>
      </c>
      <c r="BF225" s="9"/>
      <c r="BG225" s="317"/>
      <c r="BH225" s="171">
        <v>44500.924999999814</v>
      </c>
      <c r="BI225" s="235" t="s">
        <v>2120</v>
      </c>
      <c r="BJ225" s="3" t="s">
        <v>1349</v>
      </c>
      <c r="BK225" s="50"/>
      <c r="BN225" s="63" t="s">
        <v>747</v>
      </c>
      <c r="BQ225" s="171">
        <v>49558.287499999591</v>
      </c>
      <c r="BR225" s="235" t="s">
        <v>2811</v>
      </c>
      <c r="BS225" s="3" t="s">
        <v>1349</v>
      </c>
      <c r="BT225" s="63"/>
      <c r="BU225" s="63"/>
      <c r="BV225" s="247"/>
      <c r="BW225" s="218" t="s">
        <v>1561</v>
      </c>
      <c r="BZ225" s="171">
        <v>55484.349999999977</v>
      </c>
      <c r="CA225" s="1" t="s">
        <v>4459</v>
      </c>
      <c r="CB225" s="3" t="s">
        <v>1349</v>
      </c>
      <c r="CF225" s="50"/>
      <c r="CG225" s="18"/>
      <c r="CH225" s="409"/>
      <c r="CI225" s="18"/>
      <c r="CJ225" s="18"/>
      <c r="CK225" s="50"/>
      <c r="CO225" s="18"/>
      <c r="CP225" s="50"/>
      <c r="CQ225" s="409"/>
      <c r="CR225" s="18"/>
      <c r="CS225" s="18"/>
      <c r="CU225" s="50"/>
      <c r="CX225" s="18"/>
      <c r="CY225" s="18"/>
      <c r="CZ225" s="50"/>
      <c r="DA225" s="18"/>
      <c r="DB225" s="18"/>
      <c r="DF225" s="50"/>
      <c r="DG225" s="416"/>
      <c r="DH225" s="18"/>
      <c r="DI225" s="409"/>
      <c r="DJ225" s="50"/>
      <c r="DK225" s="418"/>
      <c r="DL225" s="1"/>
      <c r="DM225" s="410"/>
      <c r="DN225" s="1"/>
      <c r="DO225" s="50"/>
      <c r="DT225" s="50"/>
      <c r="DU225" s="18"/>
      <c r="DV225" s="409"/>
      <c r="DW225" s="18"/>
      <c r="DX225" s="18"/>
      <c r="DY225" s="50"/>
      <c r="DZ225" s="409"/>
      <c r="EA225" s="18"/>
      <c r="EB225" s="18"/>
      <c r="ED225" s="50"/>
      <c r="EG225" s="18"/>
      <c r="EH225" s="18"/>
      <c r="EI225" s="50"/>
      <c r="EJ225" s="18"/>
      <c r="EK225" s="18"/>
      <c r="EN225" s="50"/>
      <c r="EP225" s="18"/>
      <c r="EQ225" s="18"/>
      <c r="ER225" s="409"/>
      <c r="ES225" s="50"/>
      <c r="ET225" s="18"/>
      <c r="EX225" s="50"/>
      <c r="EY225" s="416"/>
      <c r="EZ225" s="18"/>
      <c r="FA225" s="409"/>
      <c r="FB225" s="18"/>
      <c r="FC225" s="50"/>
      <c r="FH225" s="50"/>
      <c r="FI225" s="18"/>
      <c r="FJ225" s="409"/>
      <c r="FK225" s="18"/>
      <c r="FL225" s="18"/>
      <c r="FM225" s="50"/>
      <c r="FN225" s="409"/>
      <c r="FO225" s="18"/>
      <c r="FP225" s="18"/>
      <c r="FU225" s="18"/>
      <c r="FV225" s="18"/>
      <c r="FW225" s="63"/>
      <c r="FX225" s="63"/>
      <c r="FY225" s="67"/>
      <c r="FZ225" s="67"/>
      <c r="GA225" s="134"/>
      <c r="GB225" s="63"/>
      <c r="GC225" s="317"/>
      <c r="GD225" s="63"/>
      <c r="GH225" s="50"/>
      <c r="GI225" s="317"/>
      <c r="GJ225" s="63"/>
      <c r="GP225" s="18"/>
      <c r="GQ225" s="18"/>
      <c r="GV225" s="18"/>
      <c r="GW225" s="18"/>
      <c r="GY225" s="18"/>
      <c r="GZ225" s="18"/>
      <c r="HE225" s="18"/>
      <c r="HF225" s="411"/>
      <c r="HH225" s="18"/>
      <c r="HI225" s="18"/>
      <c r="HJ225" s="18"/>
      <c r="HW225" s="18"/>
      <c r="HX225" s="18"/>
      <c r="HZ225" s="18"/>
      <c r="IA225" s="18"/>
      <c r="IF225" s="18"/>
      <c r="IG225" s="18"/>
      <c r="II225" s="18"/>
      <c r="IJ225" s="18"/>
      <c r="IO225" s="327"/>
      <c r="IP225" s="18"/>
      <c r="IQ225" s="420"/>
      <c r="IR225" s="18"/>
      <c r="IS225" s="18"/>
      <c r="IX225" s="413"/>
      <c r="IY225" s="413"/>
      <c r="JG225" s="413"/>
      <c r="JH225" s="413"/>
      <c r="JI225" s="414"/>
      <c r="JJ225" s="413"/>
      <c r="JK225" s="413"/>
      <c r="JP225" s="18"/>
      <c r="JQ225" s="18"/>
      <c r="JS225" s="18"/>
      <c r="JT225" s="18"/>
      <c r="JY225" s="18"/>
      <c r="JZ225" s="18"/>
      <c r="KH225" s="18"/>
      <c r="KI225" s="18"/>
      <c r="KQ225" s="327"/>
      <c r="KR225" s="18"/>
      <c r="KS225" s="414"/>
      <c r="KT225" s="18"/>
      <c r="KU225" s="18"/>
      <c r="KZ225" s="413"/>
      <c r="LA225" s="413"/>
      <c r="LB225" s="409"/>
      <c r="LC225" s="413"/>
      <c r="LD225" s="413"/>
      <c r="LR225" s="413"/>
      <c r="LS225" s="18"/>
      <c r="LT225" s="18"/>
      <c r="LU225" s="416"/>
      <c r="LW225" s="18"/>
      <c r="MA225" s="18"/>
      <c r="MB225" s="18"/>
      <c r="MC225" s="18"/>
      <c r="MD225" s="18"/>
      <c r="ME225" s="18"/>
      <c r="MJ225" s="60"/>
      <c r="MK225" s="3"/>
      <c r="ML225" s="424"/>
      <c r="MM225" s="79"/>
      <c r="MN225" s="3"/>
      <c r="MP225" s="18"/>
    </row>
    <row r="226" spans="1:354" ht="18">
      <c r="A226" s="41"/>
      <c r="B226" s="46"/>
      <c r="D226" s="50">
        <v>198</v>
      </c>
      <c r="E226" s="40">
        <f>SUM(D226)*0.75</f>
        <v>148.5</v>
      </c>
      <c r="F226" s="79"/>
      <c r="G226" s="63"/>
      <c r="H226" s="63"/>
      <c r="I226" s="265"/>
      <c r="J226" s="317"/>
      <c r="K226" s="63"/>
      <c r="L226" s="60"/>
      <c r="M226" s="3"/>
      <c r="N226" s="79"/>
      <c r="O226" s="50"/>
      <c r="P226" s="50"/>
      <c r="U226" s="396"/>
      <c r="V226" s="50"/>
      <c r="W226" s="50"/>
      <c r="X226" s="314"/>
      <c r="Y226" s="50"/>
      <c r="Z226" s="50"/>
      <c r="AD226" s="48">
        <v>2018</v>
      </c>
      <c r="AG226" s="46"/>
      <c r="AI226" s="60"/>
      <c r="AM226" s="49" t="s">
        <v>215</v>
      </c>
      <c r="AN226" s="9"/>
      <c r="AO226" s="3"/>
      <c r="AR226" s="60"/>
      <c r="AV226" s="49" t="s">
        <v>1635</v>
      </c>
      <c r="AX226" s="18"/>
      <c r="AY226" s="89"/>
      <c r="AZ226" s="18"/>
      <c r="BA226" s="60"/>
      <c r="BB226" s="50"/>
      <c r="BC226"/>
      <c r="BE226" s="49" t="s">
        <v>2107</v>
      </c>
      <c r="BI226" s="18"/>
      <c r="BK226" s="50"/>
      <c r="BN226" s="49" t="s">
        <v>2782</v>
      </c>
      <c r="BO226" s="9"/>
      <c r="BP226" s="63"/>
      <c r="BQ226" s="89"/>
      <c r="BR226" s="59"/>
      <c r="BS226" s="59"/>
      <c r="BT226" s="63"/>
      <c r="BU226" s="63"/>
      <c r="BV226" s="247"/>
      <c r="BW226" s="49" t="s">
        <v>4198</v>
      </c>
      <c r="BZ226" s="88"/>
      <c r="CB226" s="59"/>
      <c r="CF226" s="50"/>
      <c r="CG226" s="18"/>
      <c r="CH226" s="409"/>
      <c r="CI226" s="18"/>
      <c r="CJ226" s="18"/>
      <c r="CK226" s="50"/>
      <c r="CO226" s="18"/>
      <c r="CP226" s="50"/>
      <c r="CQ226" s="409"/>
      <c r="CR226" s="18"/>
      <c r="CS226" s="18"/>
      <c r="CU226" s="50"/>
      <c r="CX226" s="18"/>
      <c r="CY226" s="18"/>
      <c r="CZ226" s="50"/>
      <c r="DA226" s="18"/>
      <c r="DB226" s="18"/>
      <c r="DF226" s="50"/>
      <c r="DG226" s="416"/>
      <c r="DH226" s="18"/>
      <c r="DI226" s="409"/>
      <c r="DJ226" s="50"/>
      <c r="DK226" s="418"/>
      <c r="DL226" s="1"/>
      <c r="DM226" s="410"/>
      <c r="DN226" s="1"/>
      <c r="DO226" s="50"/>
      <c r="DT226" s="50"/>
      <c r="DU226" s="18"/>
      <c r="DV226" s="409"/>
      <c r="DW226" s="18"/>
      <c r="DX226" s="18"/>
      <c r="DY226" s="50"/>
      <c r="DZ226" s="409"/>
      <c r="EA226" s="18"/>
      <c r="EB226" s="18"/>
      <c r="ED226" s="50"/>
      <c r="EG226" s="18"/>
      <c r="EH226" s="18"/>
      <c r="EI226" s="50"/>
      <c r="EJ226" s="18"/>
      <c r="EK226" s="18"/>
      <c r="EN226" s="50"/>
      <c r="EP226" s="18"/>
      <c r="EQ226" s="18"/>
      <c r="ER226" s="409"/>
      <c r="ES226" s="50"/>
      <c r="ET226" s="18"/>
      <c r="EX226" s="50"/>
      <c r="EY226" s="416"/>
      <c r="EZ226" s="18"/>
      <c r="FA226" s="409"/>
      <c r="FB226" s="18"/>
      <c r="FC226" s="50"/>
      <c r="FH226" s="50"/>
      <c r="FI226" s="18"/>
      <c r="FJ226" s="409"/>
      <c r="FK226" s="18"/>
      <c r="FL226" s="18"/>
      <c r="FM226" s="50"/>
      <c r="FN226" s="409"/>
      <c r="FO226" s="18"/>
      <c r="FP226" s="18"/>
      <c r="FU226" s="18"/>
      <c r="FV226" s="18"/>
      <c r="FW226" s="273"/>
      <c r="FX226" s="63"/>
      <c r="FY226" s="67"/>
      <c r="FZ226" s="67"/>
      <c r="GA226" s="134"/>
      <c r="GB226" s="63"/>
      <c r="GC226" s="317"/>
      <c r="GD226" s="63"/>
      <c r="GH226" s="50"/>
      <c r="GI226" s="317"/>
      <c r="GJ226" s="63"/>
      <c r="GP226" s="18"/>
      <c r="GQ226" s="18"/>
      <c r="GV226" s="18"/>
      <c r="GW226" s="18"/>
      <c r="GY226" s="18"/>
      <c r="GZ226" s="18"/>
      <c r="HE226" s="18"/>
      <c r="HF226" s="411"/>
      <c r="HH226" s="18"/>
      <c r="HI226" s="18"/>
      <c r="HJ226" s="18"/>
      <c r="HW226" s="18"/>
      <c r="HX226" s="18"/>
      <c r="HZ226" s="18"/>
      <c r="IA226" s="18"/>
      <c r="IF226" s="18"/>
      <c r="IG226" s="18"/>
      <c r="II226" s="18"/>
      <c r="IJ226" s="18"/>
      <c r="IO226" s="327"/>
      <c r="IP226" s="18"/>
      <c r="IQ226" s="409"/>
      <c r="IR226" s="18"/>
      <c r="IS226" s="18"/>
      <c r="IX226" s="413"/>
      <c r="IY226" s="413"/>
      <c r="JG226" s="413"/>
      <c r="JH226" s="413"/>
      <c r="JI226" s="414"/>
      <c r="JJ226" s="413"/>
      <c r="JK226" s="413"/>
      <c r="JP226" s="18"/>
      <c r="JQ226" s="18"/>
      <c r="JS226" s="18"/>
      <c r="JT226" s="18"/>
      <c r="JY226" s="18"/>
      <c r="JZ226" s="18"/>
      <c r="KH226" s="18"/>
      <c r="KI226" s="18"/>
      <c r="KQ226" s="18"/>
      <c r="KR226" s="18"/>
      <c r="KS226" s="414"/>
      <c r="KT226" s="18"/>
      <c r="KU226" s="18"/>
      <c r="KZ226" s="413"/>
      <c r="LA226" s="413"/>
      <c r="LB226" s="409"/>
      <c r="LC226" s="413"/>
      <c r="LD226" s="413"/>
      <c r="LR226" s="413"/>
      <c r="LS226" s="18"/>
      <c r="LT226" s="18"/>
      <c r="LU226" s="416"/>
      <c r="LW226" s="18"/>
      <c r="MA226" s="18"/>
      <c r="MB226" s="18"/>
      <c r="MC226" s="18"/>
      <c r="MD226" s="18"/>
      <c r="ME226" s="18"/>
      <c r="MJ226" s="3"/>
      <c r="MK226" s="3"/>
      <c r="ML226" s="424"/>
      <c r="MM226" s="79"/>
      <c r="MN226" s="3"/>
      <c r="MP226" s="18"/>
    </row>
    <row r="227" spans="1:354" ht="18">
      <c r="A227" s="49"/>
      <c r="B227" s="46"/>
      <c r="D227" s="50">
        <v>622.6</v>
      </c>
      <c r="E227" s="40">
        <f>SUM(D227)*0.75</f>
        <v>466.95000000000005</v>
      </c>
      <c r="F227" s="79"/>
      <c r="G227" s="273"/>
      <c r="H227" s="63"/>
      <c r="I227" s="282"/>
      <c r="J227" s="317"/>
      <c r="K227" s="63"/>
      <c r="L227" s="3"/>
      <c r="M227" s="3"/>
      <c r="N227" s="79"/>
      <c r="O227" s="50"/>
      <c r="P227" s="50"/>
      <c r="U227" s="438"/>
      <c r="V227" s="50"/>
      <c r="W227" s="50"/>
      <c r="X227" s="314"/>
      <c r="Y227" s="50"/>
      <c r="Z227" s="50"/>
      <c r="AD227" s="40" t="s">
        <v>155</v>
      </c>
      <c r="AG227" s="46">
        <v>19268</v>
      </c>
      <c r="AH227" t="s">
        <v>409</v>
      </c>
      <c r="AI227" s="3" t="s">
        <v>1350</v>
      </c>
      <c r="AM227" s="41" t="s">
        <v>735</v>
      </c>
      <c r="AN227" s="212"/>
      <c r="AO227" s="3"/>
      <c r="AP227" s="171">
        <v>23185.050000000083</v>
      </c>
      <c r="AQ227" t="s">
        <v>1291</v>
      </c>
      <c r="AR227" s="3" t="s">
        <v>1350</v>
      </c>
      <c r="AV227" s="40" t="s">
        <v>736</v>
      </c>
      <c r="AW227" s="3"/>
      <c r="AX227" s="3"/>
      <c r="AY227" s="171">
        <v>33853.450000000114</v>
      </c>
      <c r="AZ227" s="235" t="s">
        <v>1778</v>
      </c>
      <c r="BA227" s="3" t="s">
        <v>1350</v>
      </c>
      <c r="BB227" s="50"/>
      <c r="BC227"/>
      <c r="BE227" s="40" t="s">
        <v>714</v>
      </c>
      <c r="BF227" s="3"/>
      <c r="BG227" s="317"/>
      <c r="BH227" s="171">
        <v>44250.637500000288</v>
      </c>
      <c r="BI227" s="235" t="s">
        <v>2121</v>
      </c>
      <c r="BJ227" s="3" t="s">
        <v>1350</v>
      </c>
      <c r="BK227" s="50"/>
      <c r="BN227" s="63" t="s">
        <v>695</v>
      </c>
      <c r="BO227" s="9"/>
      <c r="BP227" s="63"/>
      <c r="BQ227" s="171">
        <v>49477.512499999808</v>
      </c>
      <c r="BR227" s="235" t="s">
        <v>2812</v>
      </c>
      <c r="BS227" s="3" t="s">
        <v>1350</v>
      </c>
      <c r="BT227" s="63"/>
      <c r="BU227" s="9"/>
      <c r="BV227" s="247"/>
      <c r="BW227" s="273" t="s">
        <v>9</v>
      </c>
      <c r="BZ227" s="171">
        <v>54857.075000000055</v>
      </c>
      <c r="CA227" s="1" t="s">
        <v>4460</v>
      </c>
      <c r="CB227" s="3" t="s">
        <v>1350</v>
      </c>
      <c r="CF227" s="50"/>
      <c r="CG227" s="18"/>
      <c r="CH227" s="409"/>
      <c r="CI227" s="18"/>
      <c r="CJ227" s="18"/>
      <c r="CK227" s="50"/>
      <c r="CO227" s="327"/>
      <c r="CP227" s="50"/>
      <c r="CQ227" s="409"/>
      <c r="CR227" s="18"/>
      <c r="CS227" s="18"/>
      <c r="CU227" s="50"/>
      <c r="CX227" s="327"/>
      <c r="CY227" s="18"/>
      <c r="CZ227" s="50"/>
      <c r="DA227" s="18"/>
      <c r="DB227" s="18"/>
      <c r="DF227" s="50"/>
      <c r="DG227" s="416"/>
      <c r="DH227" s="18"/>
      <c r="DI227" s="409"/>
      <c r="DJ227" s="50"/>
      <c r="DK227" s="418"/>
      <c r="DL227" s="1"/>
      <c r="DM227" s="410"/>
      <c r="DN227" s="1"/>
      <c r="DO227" s="50"/>
      <c r="DT227" s="50"/>
      <c r="DU227" s="18"/>
      <c r="DV227" s="409"/>
      <c r="DW227" s="18"/>
      <c r="DX227" s="18"/>
      <c r="DY227" s="50"/>
      <c r="DZ227" s="409"/>
      <c r="EA227" s="18"/>
      <c r="EB227" s="18"/>
      <c r="ED227" s="50"/>
      <c r="EG227" s="327"/>
      <c r="EH227" s="18"/>
      <c r="EI227" s="50"/>
      <c r="EJ227" s="18"/>
      <c r="EK227" s="18"/>
      <c r="EN227" s="50"/>
      <c r="EP227" s="327"/>
      <c r="EQ227" s="18"/>
      <c r="ER227" s="409"/>
      <c r="ES227" s="50"/>
      <c r="ET227" s="18"/>
      <c r="EX227" s="50"/>
      <c r="EY227" s="416"/>
      <c r="EZ227" s="18"/>
      <c r="FA227" s="409"/>
      <c r="FB227" s="18"/>
      <c r="FC227" s="50"/>
      <c r="FH227" s="50"/>
      <c r="FI227" s="18"/>
      <c r="FJ227" s="409"/>
      <c r="FK227" s="18"/>
      <c r="FL227" s="18"/>
      <c r="FM227" s="50"/>
      <c r="FN227" s="409"/>
      <c r="FO227" s="18"/>
      <c r="FP227" s="18"/>
      <c r="FU227" s="327"/>
      <c r="FV227" s="18"/>
      <c r="FW227" s="63"/>
      <c r="FX227" s="63"/>
      <c r="FY227" s="67"/>
      <c r="FZ227" s="67"/>
      <c r="GA227" s="134"/>
      <c r="GB227" s="63"/>
      <c r="GC227" s="317"/>
      <c r="GD227" s="63"/>
      <c r="GH227" s="50"/>
      <c r="GI227" s="317"/>
      <c r="GJ227" s="63"/>
      <c r="GP227" s="18"/>
      <c r="GQ227" s="18"/>
      <c r="GV227" s="327"/>
      <c r="GW227" s="18"/>
      <c r="GY227" s="18"/>
      <c r="GZ227" s="18"/>
      <c r="HE227" s="18"/>
      <c r="HF227" s="411"/>
      <c r="HH227" s="18"/>
      <c r="HI227" s="18"/>
      <c r="HJ227" s="18"/>
      <c r="HW227" s="327"/>
      <c r="HX227" s="18"/>
      <c r="HZ227" s="18"/>
      <c r="IA227" s="18"/>
      <c r="IF227" s="327"/>
      <c r="IG227" s="18"/>
      <c r="II227" s="18"/>
      <c r="IJ227" s="18"/>
      <c r="IO227" s="18"/>
      <c r="IP227" s="18"/>
      <c r="IQ227" s="409"/>
      <c r="IR227" s="18"/>
      <c r="IS227" s="18"/>
      <c r="IX227" s="412"/>
      <c r="IY227" s="413"/>
      <c r="JG227" s="412"/>
      <c r="JH227" s="413"/>
      <c r="JI227" s="414"/>
      <c r="JJ227" s="413"/>
      <c r="JK227" s="413"/>
      <c r="JP227" s="327"/>
      <c r="JQ227" s="18"/>
      <c r="JS227" s="18"/>
      <c r="JT227" s="18"/>
      <c r="JY227" s="327"/>
      <c r="JZ227" s="18"/>
      <c r="KH227" s="327"/>
      <c r="KI227" s="18"/>
      <c r="KQ227" s="18"/>
      <c r="KR227" s="18"/>
      <c r="KS227" s="414"/>
      <c r="KT227" s="18"/>
      <c r="KU227" s="18"/>
      <c r="KZ227" s="412"/>
      <c r="LA227" s="413"/>
      <c r="LB227" s="409"/>
      <c r="LC227" s="413"/>
      <c r="LD227" s="413"/>
      <c r="LR227" s="413"/>
      <c r="LS227" s="18"/>
      <c r="LT227" s="18"/>
      <c r="LU227" s="416"/>
      <c r="LW227" s="18"/>
      <c r="MA227" s="327"/>
      <c r="MB227" s="18"/>
      <c r="MC227" s="18"/>
      <c r="MD227" s="18"/>
      <c r="ME227" s="18"/>
      <c r="MJ227" s="3"/>
      <c r="MK227" s="3"/>
      <c r="ML227" s="424"/>
      <c r="MM227" s="79"/>
      <c r="MN227" s="40"/>
      <c r="MP227" s="18"/>
    </row>
    <row r="228" spans="1:354" ht="18">
      <c r="A228" s="41"/>
      <c r="B228" s="46"/>
      <c r="D228" s="50">
        <v>543.30000000000007</v>
      </c>
      <c r="E228" s="40">
        <f>SUM(D228)*0.75</f>
        <v>407.47500000000002</v>
      </c>
      <c r="F228" s="79"/>
      <c r="G228" s="273"/>
      <c r="H228" s="63"/>
      <c r="I228" s="283"/>
      <c r="J228" s="317"/>
      <c r="K228" s="63"/>
      <c r="L228" s="60"/>
      <c r="M228" s="3"/>
      <c r="N228" s="79"/>
      <c r="O228" s="50"/>
      <c r="P228" s="50"/>
      <c r="T228" s="50"/>
      <c r="U228" s="396"/>
      <c r="V228" s="50"/>
      <c r="W228" s="50"/>
      <c r="X228" s="314"/>
      <c r="Y228" s="50"/>
      <c r="Z228" s="50"/>
      <c r="AD228" s="48">
        <v>2018</v>
      </c>
      <c r="AG228" s="9"/>
      <c r="AI228" s="3"/>
      <c r="AM228" s="49">
        <v>2019</v>
      </c>
      <c r="AN228" s="211"/>
      <c r="AO228" s="3"/>
      <c r="AR228" s="3"/>
      <c r="AV228" s="49" t="s">
        <v>1635</v>
      </c>
      <c r="AX228" s="18"/>
      <c r="AY228" s="89"/>
      <c r="AZ228" s="18"/>
      <c r="BA228" s="3"/>
      <c r="BB228" s="50"/>
      <c r="BC228"/>
      <c r="BE228" s="49" t="s">
        <v>2107</v>
      </c>
      <c r="BI228" s="18"/>
      <c r="BK228" s="50"/>
      <c r="BN228" s="49" t="s">
        <v>2782</v>
      </c>
      <c r="BO228" s="9"/>
      <c r="BP228" s="63"/>
      <c r="BQ228" s="89"/>
      <c r="BR228" s="59"/>
      <c r="BS228" s="59"/>
      <c r="BT228" s="273"/>
      <c r="BU228" s="9"/>
      <c r="BV228" s="247"/>
      <c r="BW228" s="49" t="s">
        <v>4198</v>
      </c>
      <c r="BZ228" s="88"/>
      <c r="CA228" s="1"/>
      <c r="CB228" s="59"/>
      <c r="CF228" s="50"/>
      <c r="CG228" s="18"/>
      <c r="CH228" s="409"/>
      <c r="CI228" s="18"/>
      <c r="CJ228" s="18"/>
      <c r="CK228" s="50"/>
      <c r="CO228" s="327"/>
      <c r="CP228" s="50"/>
      <c r="CQ228" s="409"/>
      <c r="CR228" s="18"/>
      <c r="CS228" s="18"/>
      <c r="CU228" s="50"/>
      <c r="CX228" s="327"/>
      <c r="CY228" s="18"/>
      <c r="CZ228" s="50"/>
      <c r="DA228" s="18"/>
      <c r="DB228" s="18"/>
      <c r="DF228" s="50"/>
      <c r="DG228" s="416"/>
      <c r="DH228" s="18"/>
      <c r="DI228" s="409"/>
      <c r="DJ228" s="50"/>
      <c r="DK228" s="418"/>
      <c r="DL228" s="1"/>
      <c r="DM228" s="410"/>
      <c r="DN228" s="1"/>
      <c r="DO228" s="50"/>
      <c r="DT228" s="50"/>
      <c r="DU228" s="18"/>
      <c r="DV228" s="409"/>
      <c r="DW228" s="18"/>
      <c r="DX228" s="18"/>
      <c r="DY228" s="50"/>
      <c r="DZ228" s="409"/>
      <c r="EA228" s="18"/>
      <c r="EB228" s="18"/>
      <c r="ED228" s="50"/>
      <c r="EG228" s="327"/>
      <c r="EH228" s="18"/>
      <c r="EI228" s="50"/>
      <c r="EJ228" s="18"/>
      <c r="EK228" s="18"/>
      <c r="EN228" s="50"/>
      <c r="EP228" s="327"/>
      <c r="EQ228" s="18"/>
      <c r="ER228" s="409"/>
      <c r="ES228" s="50"/>
      <c r="ET228" s="18"/>
      <c r="EX228" s="50"/>
      <c r="EY228" s="416"/>
      <c r="EZ228" s="18"/>
      <c r="FA228" s="409"/>
      <c r="FB228" s="18"/>
      <c r="FC228" s="50"/>
      <c r="FH228" s="50"/>
      <c r="FI228" s="18"/>
      <c r="FJ228" s="409"/>
      <c r="FK228" s="18"/>
      <c r="FL228" s="18"/>
      <c r="FM228" s="50"/>
      <c r="FN228" s="409"/>
      <c r="FO228" s="18"/>
      <c r="FP228" s="18"/>
      <c r="FU228" s="327"/>
      <c r="FV228" s="18"/>
      <c r="FW228" s="218"/>
      <c r="FX228" s="63"/>
      <c r="FY228" s="67"/>
      <c r="FZ228" s="67"/>
      <c r="GA228" s="134"/>
      <c r="GB228" s="63"/>
      <c r="GC228" s="317"/>
      <c r="GD228" s="63"/>
      <c r="GH228" s="50"/>
      <c r="GI228" s="317"/>
      <c r="GJ228" s="63"/>
      <c r="GP228" s="18"/>
      <c r="GQ228" s="18"/>
      <c r="GV228" s="327"/>
      <c r="GW228" s="18"/>
      <c r="GY228" s="18"/>
      <c r="GZ228" s="18"/>
      <c r="HE228" s="18"/>
      <c r="HF228" s="411"/>
      <c r="HH228" s="18"/>
      <c r="HI228" s="18"/>
      <c r="HJ228" s="18"/>
      <c r="HW228" s="327"/>
      <c r="HX228" s="18"/>
      <c r="HZ228" s="18"/>
      <c r="IA228" s="18"/>
      <c r="IF228" s="327"/>
      <c r="IG228" s="18"/>
      <c r="II228" s="18"/>
      <c r="IJ228" s="18"/>
      <c r="IO228" s="18"/>
      <c r="IP228" s="18"/>
      <c r="IQ228" s="409"/>
      <c r="IR228" s="18"/>
      <c r="IS228" s="18"/>
      <c r="IX228" s="412"/>
      <c r="IY228" s="413"/>
      <c r="JG228" s="412"/>
      <c r="JH228" s="413"/>
      <c r="JI228" s="414"/>
      <c r="JJ228" s="413"/>
      <c r="JK228" s="413"/>
      <c r="JP228" s="327"/>
      <c r="JQ228" s="18"/>
      <c r="JS228" s="18"/>
      <c r="JT228" s="18"/>
      <c r="JY228" s="327"/>
      <c r="JZ228" s="18"/>
      <c r="KH228" s="327"/>
      <c r="KI228" s="18"/>
      <c r="KQ228" s="18"/>
      <c r="KR228" s="18"/>
      <c r="KS228" s="414"/>
      <c r="KT228" s="18"/>
      <c r="KU228" s="18"/>
      <c r="KZ228" s="412"/>
      <c r="LA228" s="413"/>
      <c r="LB228" s="409"/>
      <c r="LC228" s="413"/>
      <c r="LD228" s="413"/>
      <c r="LR228" s="413"/>
      <c r="LS228" s="18"/>
      <c r="LT228" s="18"/>
      <c r="LU228" s="416"/>
      <c r="LW228" s="18"/>
      <c r="MA228" s="327"/>
      <c r="MB228" s="18"/>
      <c r="MC228" s="18"/>
      <c r="MD228" s="18"/>
      <c r="ME228" s="18"/>
      <c r="MJ228" s="3"/>
      <c r="MK228" s="3"/>
      <c r="ML228" s="423"/>
      <c r="MM228" s="79"/>
      <c r="MN228" s="3"/>
      <c r="MP228" s="18"/>
    </row>
    <row r="229" spans="1:354" ht="18">
      <c r="A229" s="39"/>
      <c r="B229" s="46"/>
      <c r="D229" s="50">
        <v>318.7</v>
      </c>
      <c r="E229" s="40">
        <f>SUM(D229)*0.75</f>
        <v>239.02499999999998</v>
      </c>
      <c r="F229" s="79"/>
      <c r="G229" s="273"/>
      <c r="H229" s="63"/>
      <c r="I229" s="283"/>
      <c r="J229" s="317"/>
      <c r="K229" s="63"/>
      <c r="L229" s="3"/>
      <c r="M229" s="3"/>
      <c r="N229" s="79"/>
      <c r="O229" s="50"/>
      <c r="P229" s="50"/>
      <c r="T229" s="50"/>
      <c r="U229" s="438"/>
      <c r="V229" s="50"/>
      <c r="W229" s="50"/>
      <c r="X229" s="314"/>
      <c r="Y229" s="50"/>
      <c r="Z229" s="50"/>
      <c r="AD229" s="40" t="s">
        <v>156</v>
      </c>
      <c r="AE229" s="46"/>
      <c r="AF229" s="3"/>
      <c r="AG229" s="46">
        <v>16858</v>
      </c>
      <c r="AH229" t="s">
        <v>410</v>
      </c>
      <c r="AI229" t="s">
        <v>1356</v>
      </c>
      <c r="AM229" s="41" t="s">
        <v>736</v>
      </c>
      <c r="AN229" s="9"/>
      <c r="AO229" s="3"/>
      <c r="AP229" s="171">
        <v>22762.999999999967</v>
      </c>
      <c r="AQ229" t="s">
        <v>1292</v>
      </c>
      <c r="AR229" t="s">
        <v>1356</v>
      </c>
      <c r="AV229" s="40" t="s">
        <v>706</v>
      </c>
      <c r="AW229" s="3"/>
      <c r="AX229" s="3"/>
      <c r="AY229" s="171">
        <v>33025.625</v>
      </c>
      <c r="AZ229" s="235" t="s">
        <v>1779</v>
      </c>
      <c r="BA229" t="s">
        <v>1356</v>
      </c>
      <c r="BB229" s="50"/>
      <c r="BC229"/>
      <c r="BE229" s="40" t="s">
        <v>719</v>
      </c>
      <c r="BF229" s="3"/>
      <c r="BG229" s="317"/>
      <c r="BH229" s="171">
        <v>43545.524999999849</v>
      </c>
      <c r="BI229" s="235" t="s">
        <v>2122</v>
      </c>
      <c r="BJ229" t="s">
        <v>1356</v>
      </c>
      <c r="BK229" s="50"/>
      <c r="BN229" s="63" t="s">
        <v>721</v>
      </c>
      <c r="BO229" s="63"/>
      <c r="BP229" s="63"/>
      <c r="BQ229" s="171">
        <v>49034.687500000131</v>
      </c>
      <c r="BR229" s="235" t="s">
        <v>2813</v>
      </c>
      <c r="BS229" t="s">
        <v>1356</v>
      </c>
      <c r="BT229" s="273"/>
      <c r="BU229" s="103"/>
      <c r="BV229" s="247"/>
      <c r="BW229" s="273" t="s">
        <v>15</v>
      </c>
      <c r="BZ229" s="171">
        <v>54599.112499999821</v>
      </c>
      <c r="CA229" s="1" t="s">
        <v>4461</v>
      </c>
      <c r="CB229" t="s">
        <v>1356</v>
      </c>
      <c r="CF229" s="50"/>
      <c r="CG229" s="18"/>
      <c r="CH229" s="409"/>
      <c r="CI229" s="18"/>
      <c r="CJ229" s="18"/>
      <c r="CK229" s="50"/>
      <c r="CO229" s="18"/>
      <c r="CP229" s="50"/>
      <c r="CQ229" s="409"/>
      <c r="CR229" s="18"/>
      <c r="CS229" s="18"/>
      <c r="CU229" s="50"/>
      <c r="CX229" s="18"/>
      <c r="CY229" s="18"/>
      <c r="CZ229" s="50"/>
      <c r="DA229" s="18"/>
      <c r="DB229" s="18"/>
      <c r="DF229" s="50"/>
      <c r="DG229" s="416"/>
      <c r="DH229" s="18"/>
      <c r="DI229" s="409"/>
      <c r="DJ229" s="50"/>
      <c r="DK229" s="418"/>
      <c r="DL229" s="1"/>
      <c r="DM229" s="410"/>
      <c r="DN229" s="1"/>
      <c r="DO229" s="50"/>
      <c r="DT229" s="50"/>
      <c r="DU229" s="18"/>
      <c r="DV229" s="409"/>
      <c r="DW229" s="18"/>
      <c r="DX229" s="18"/>
      <c r="DY229" s="50"/>
      <c r="DZ229" s="409"/>
      <c r="EA229" s="18"/>
      <c r="EB229" s="18"/>
      <c r="ED229" s="50"/>
      <c r="EG229" s="18"/>
      <c r="EH229" s="18"/>
      <c r="EI229" s="50"/>
      <c r="EJ229" s="18"/>
      <c r="EK229" s="18"/>
      <c r="EN229" s="50"/>
      <c r="EP229" s="18"/>
      <c r="EQ229" s="18"/>
      <c r="ER229" s="409"/>
      <c r="ES229" s="50"/>
      <c r="ET229" s="18"/>
      <c r="EX229" s="50"/>
      <c r="EY229" s="416"/>
      <c r="EZ229" s="18"/>
      <c r="FA229" s="409"/>
      <c r="FB229" s="18"/>
      <c r="FC229" s="50"/>
      <c r="FH229" s="50"/>
      <c r="FI229" s="18"/>
      <c r="FJ229" s="409"/>
      <c r="FK229" s="18"/>
      <c r="FL229" s="18"/>
      <c r="FM229" s="50"/>
      <c r="FN229" s="409"/>
      <c r="FO229" s="18"/>
      <c r="FP229" s="18"/>
      <c r="FU229" s="18"/>
      <c r="FV229" s="18"/>
      <c r="FW229" s="218"/>
      <c r="FX229" s="63"/>
      <c r="FY229" s="67"/>
      <c r="FZ229" s="67"/>
      <c r="GA229" s="134"/>
      <c r="GB229" s="63"/>
      <c r="GC229" s="317"/>
      <c r="GD229" s="63"/>
      <c r="GH229" s="50"/>
      <c r="GI229" s="317"/>
      <c r="GJ229" s="63"/>
      <c r="GP229" s="18"/>
      <c r="GQ229" s="18"/>
      <c r="GV229" s="18"/>
      <c r="GW229" s="18"/>
      <c r="GY229" s="18"/>
      <c r="GZ229" s="18"/>
      <c r="HE229" s="18"/>
      <c r="HF229" s="411"/>
      <c r="HH229" s="18"/>
      <c r="HI229" s="18"/>
      <c r="HJ229" s="18"/>
      <c r="HW229" s="18"/>
      <c r="HX229" s="18"/>
      <c r="HZ229" s="18"/>
      <c r="IA229" s="18"/>
      <c r="IF229" s="18"/>
      <c r="IG229" s="18"/>
      <c r="II229" s="18"/>
      <c r="IJ229" s="18"/>
      <c r="IO229" s="18"/>
      <c r="IP229" s="18"/>
      <c r="IQ229" s="409"/>
      <c r="IR229" s="18"/>
      <c r="IS229" s="18"/>
      <c r="IX229" s="413"/>
      <c r="IY229" s="413"/>
      <c r="JG229" s="413"/>
      <c r="JH229" s="413"/>
      <c r="JI229" s="414"/>
      <c r="JJ229" s="413"/>
      <c r="JK229" s="413"/>
      <c r="JP229" s="18"/>
      <c r="JQ229" s="18"/>
      <c r="JS229" s="18"/>
      <c r="JT229" s="18"/>
      <c r="JY229" s="18"/>
      <c r="JZ229" s="18"/>
      <c r="KH229" s="18"/>
      <c r="KI229" s="18"/>
      <c r="KQ229" s="327"/>
      <c r="KR229" s="18"/>
      <c r="KS229" s="415"/>
      <c r="KT229" s="18"/>
      <c r="KU229" s="18"/>
      <c r="KZ229" s="413"/>
      <c r="LA229" s="413"/>
      <c r="LB229" s="409"/>
      <c r="LC229" s="413"/>
      <c r="LD229" s="413"/>
      <c r="LR229" s="413"/>
      <c r="LS229" s="18"/>
      <c r="LT229" s="18"/>
      <c r="LU229" s="416"/>
      <c r="LW229" s="18"/>
      <c r="MA229" s="18"/>
      <c r="MB229" s="18"/>
      <c r="MC229" s="18"/>
      <c r="MD229" s="18"/>
      <c r="ME229" s="18"/>
      <c r="MJ229" s="60"/>
      <c r="MK229" s="3"/>
      <c r="ML229" s="422"/>
      <c r="MM229" s="79"/>
      <c r="MN229" s="3"/>
      <c r="MP229" s="18"/>
    </row>
    <row r="230" spans="1:354" ht="18">
      <c r="A230" s="48"/>
      <c r="B230" s="46"/>
      <c r="D230" s="50">
        <v>333.20000000000005</v>
      </c>
      <c r="E230" s="40">
        <f>SUM(D230)*0.75</f>
        <v>249.90000000000003</v>
      </c>
      <c r="F230" s="40"/>
      <c r="G230" s="63"/>
      <c r="H230" s="63"/>
      <c r="I230" s="265"/>
      <c r="J230" s="317"/>
      <c r="K230" s="63"/>
      <c r="L230" s="60"/>
      <c r="M230" s="3"/>
      <c r="N230" s="79"/>
      <c r="O230" s="50"/>
      <c r="P230" s="50"/>
      <c r="T230" s="50"/>
      <c r="U230" s="438"/>
      <c r="V230" s="50"/>
      <c r="W230" s="50"/>
      <c r="X230" s="314"/>
      <c r="Y230" s="50"/>
      <c r="Z230" s="50"/>
      <c r="AD230" s="48">
        <v>2018</v>
      </c>
      <c r="AF230" s="3"/>
      <c r="AG230" s="46"/>
      <c r="AM230" s="49">
        <v>2019</v>
      </c>
      <c r="AN230" s="4"/>
      <c r="AO230" s="3"/>
      <c r="AV230" s="49" t="s">
        <v>1635</v>
      </c>
      <c r="AX230" s="18"/>
      <c r="AY230" s="89"/>
      <c r="AZ230" s="18"/>
      <c r="BA230"/>
      <c r="BB230" s="50"/>
      <c r="BC230"/>
      <c r="BE230" s="49" t="s">
        <v>2107</v>
      </c>
      <c r="BI230" s="18"/>
      <c r="BK230" s="50"/>
      <c r="BN230" s="49" t="s">
        <v>2782</v>
      </c>
      <c r="BO230" s="9"/>
      <c r="BQ230" s="89"/>
      <c r="BR230" s="59"/>
      <c r="BS230" s="59"/>
      <c r="BT230" s="273"/>
      <c r="BU230" s="103"/>
      <c r="BV230" s="247"/>
      <c r="BW230" s="49" t="s">
        <v>4198</v>
      </c>
      <c r="BZ230" s="88"/>
      <c r="CA230" s="1"/>
      <c r="CB230" s="59"/>
      <c r="CF230" s="50"/>
      <c r="CG230" s="18"/>
      <c r="CH230" s="409"/>
      <c r="CI230" s="18"/>
      <c r="CJ230" s="18"/>
      <c r="CK230" s="50"/>
      <c r="CO230" s="327"/>
      <c r="CP230" s="50"/>
      <c r="CQ230" s="409"/>
      <c r="CR230" s="18"/>
      <c r="CS230" s="18"/>
      <c r="CU230" s="50"/>
      <c r="CX230" s="327"/>
      <c r="CY230" s="18"/>
      <c r="CZ230" s="50"/>
      <c r="DA230" s="18"/>
      <c r="DB230" s="18"/>
      <c r="DF230" s="50"/>
      <c r="DG230" s="416"/>
      <c r="DH230" s="18"/>
      <c r="DI230" s="409"/>
      <c r="DJ230" s="50"/>
      <c r="DK230" s="418"/>
      <c r="DL230" s="1"/>
      <c r="DM230" s="410"/>
      <c r="DN230" s="1"/>
      <c r="DO230" s="50"/>
      <c r="DT230" s="50"/>
      <c r="DU230" s="18"/>
      <c r="DV230" s="409"/>
      <c r="DW230" s="18"/>
      <c r="DX230" s="18"/>
      <c r="DY230" s="50"/>
      <c r="DZ230" s="409"/>
      <c r="EA230" s="18"/>
      <c r="EB230" s="18"/>
      <c r="ED230" s="50"/>
      <c r="EG230" s="327"/>
      <c r="EH230" s="18"/>
      <c r="EI230" s="50"/>
      <c r="EJ230" s="18"/>
      <c r="EK230" s="18"/>
      <c r="EN230" s="50"/>
      <c r="EP230" s="327"/>
      <c r="EQ230" s="18"/>
      <c r="ER230" s="409"/>
      <c r="ES230" s="50"/>
      <c r="ET230" s="18"/>
      <c r="EX230" s="50"/>
      <c r="EY230" s="416"/>
      <c r="EZ230" s="18"/>
      <c r="FA230" s="409"/>
      <c r="FB230" s="18"/>
      <c r="FC230" s="50"/>
      <c r="FH230" s="50"/>
      <c r="FI230" s="18"/>
      <c r="FJ230" s="409"/>
      <c r="FK230" s="18"/>
      <c r="FL230" s="18"/>
      <c r="FM230" s="50"/>
      <c r="FN230" s="409"/>
      <c r="FO230" s="18"/>
      <c r="FP230" s="18"/>
      <c r="FU230" s="327"/>
      <c r="FV230" s="18"/>
      <c r="FW230" s="63"/>
      <c r="FX230" s="63"/>
      <c r="FY230" s="67"/>
      <c r="FZ230" s="67"/>
      <c r="GA230" s="134"/>
      <c r="GB230" s="63"/>
      <c r="GC230" s="317"/>
      <c r="GD230" s="63"/>
      <c r="GH230" s="50"/>
      <c r="GI230" s="317"/>
      <c r="GJ230" s="63"/>
      <c r="GP230" s="18"/>
      <c r="GQ230" s="18"/>
      <c r="GV230" s="327"/>
      <c r="GW230" s="18"/>
      <c r="GY230" s="18"/>
      <c r="GZ230" s="18"/>
      <c r="HE230" s="18"/>
      <c r="HF230" s="411"/>
      <c r="HH230" s="18"/>
      <c r="HI230" s="18"/>
      <c r="HJ230" s="18"/>
      <c r="HW230" s="327"/>
      <c r="HX230" s="18"/>
      <c r="HZ230" s="18"/>
      <c r="IA230" s="18"/>
      <c r="IF230" s="327"/>
      <c r="IG230" s="18"/>
      <c r="II230" s="18"/>
      <c r="IJ230" s="18"/>
      <c r="IO230" s="327"/>
      <c r="IP230" s="18"/>
      <c r="IQ230" s="420"/>
      <c r="IR230" s="18"/>
      <c r="IS230" s="18"/>
      <c r="IX230" s="412"/>
      <c r="IY230" s="413"/>
      <c r="JG230" s="412"/>
      <c r="JH230" s="413"/>
      <c r="JI230" s="414"/>
      <c r="JJ230" s="413"/>
      <c r="JK230" s="413"/>
      <c r="JP230" s="327"/>
      <c r="JQ230" s="18"/>
      <c r="JS230" s="18"/>
      <c r="JT230" s="18"/>
      <c r="JY230" s="327"/>
      <c r="JZ230" s="18"/>
      <c r="KH230" s="327"/>
      <c r="KI230" s="18"/>
      <c r="KQ230" s="327"/>
      <c r="KR230" s="18"/>
      <c r="KS230" s="415"/>
      <c r="KT230" s="18"/>
      <c r="KU230" s="18"/>
      <c r="KZ230" s="412"/>
      <c r="LA230" s="413"/>
      <c r="LB230" s="409"/>
      <c r="LC230" s="413"/>
      <c r="LD230" s="413"/>
      <c r="LR230" s="413"/>
      <c r="LS230" s="18"/>
      <c r="LT230" s="18"/>
      <c r="LU230" s="416"/>
      <c r="LW230" s="18"/>
      <c r="MA230" s="327"/>
      <c r="MB230" s="18"/>
      <c r="MC230" s="18"/>
      <c r="MD230" s="18"/>
      <c r="ME230" s="18"/>
      <c r="MJ230" s="60"/>
      <c r="MK230" s="3"/>
      <c r="ML230" s="417"/>
      <c r="MM230" s="79"/>
      <c r="MN230" s="3"/>
      <c r="MP230" s="18"/>
    </row>
    <row r="231" spans="1:354" ht="18">
      <c r="A231" s="39"/>
      <c r="B231" s="46"/>
      <c r="D231" s="50">
        <v>0</v>
      </c>
      <c r="E231" s="40">
        <f>SUM(D231)*0.75</f>
        <v>0</v>
      </c>
      <c r="F231" s="40"/>
      <c r="G231" s="273"/>
      <c r="H231" s="63"/>
      <c r="I231" s="283"/>
      <c r="J231" s="317"/>
      <c r="K231" s="63"/>
      <c r="L231" s="60"/>
      <c r="M231" s="3"/>
      <c r="N231" s="79"/>
      <c r="O231" s="50"/>
      <c r="P231" s="50"/>
      <c r="T231" s="50"/>
      <c r="U231" s="50"/>
      <c r="V231" s="50"/>
      <c r="W231" s="50"/>
      <c r="X231" s="314"/>
      <c r="Y231" s="50"/>
      <c r="Z231" s="50"/>
      <c r="AD231" s="41" t="s">
        <v>179</v>
      </c>
      <c r="AF231" s="3"/>
      <c r="AG231" s="46">
        <v>8304</v>
      </c>
      <c r="AH231" t="s">
        <v>411</v>
      </c>
      <c r="AI231" t="s">
        <v>1357</v>
      </c>
      <c r="AM231" s="41" t="s">
        <v>695</v>
      </c>
      <c r="AP231" s="171">
        <v>22312.550000000014</v>
      </c>
      <c r="AQ231" t="s">
        <v>1293</v>
      </c>
      <c r="AR231" t="s">
        <v>1357</v>
      </c>
      <c r="AV231" s="40" t="s">
        <v>757</v>
      </c>
      <c r="AW231" s="3"/>
      <c r="AX231" s="3"/>
      <c r="AY231" s="171">
        <v>32186.087500000031</v>
      </c>
      <c r="AZ231" s="235" t="s">
        <v>1780</v>
      </c>
      <c r="BA231" t="s">
        <v>1357</v>
      </c>
      <c r="BB231" s="50"/>
      <c r="BC231"/>
      <c r="BE231" s="40" t="s">
        <v>747</v>
      </c>
      <c r="BF231" s="3"/>
      <c r="BG231" s="317"/>
      <c r="BH231" s="171">
        <v>43241.099999999737</v>
      </c>
      <c r="BI231" s="235" t="s">
        <v>2123</v>
      </c>
      <c r="BJ231" t="s">
        <v>1357</v>
      </c>
      <c r="BK231" s="50"/>
      <c r="BN231" s="63" t="s">
        <v>153</v>
      </c>
      <c r="BO231" s="9"/>
      <c r="BP231" s="63"/>
      <c r="BQ231" s="171">
        <v>48841.550000000141</v>
      </c>
      <c r="BR231" s="235" t="s">
        <v>2814</v>
      </c>
      <c r="BS231" t="s">
        <v>1357</v>
      </c>
      <c r="BT231" s="273"/>
      <c r="BU231" s="9"/>
      <c r="BV231" s="247"/>
      <c r="BW231" s="273" t="s">
        <v>1888</v>
      </c>
      <c r="BZ231" s="171">
        <v>54599.112499999821</v>
      </c>
      <c r="CA231" s="1" t="s">
        <v>4462</v>
      </c>
      <c r="CB231" t="s">
        <v>1357</v>
      </c>
      <c r="CF231" s="50"/>
      <c r="CG231" s="18"/>
      <c r="CH231" s="409"/>
      <c r="CI231" s="18"/>
      <c r="CJ231" s="18"/>
      <c r="CK231" s="50"/>
      <c r="CO231" s="327"/>
      <c r="CP231" s="50"/>
      <c r="CQ231" s="409"/>
      <c r="CR231" s="18"/>
      <c r="CS231" s="18"/>
      <c r="CU231" s="50"/>
      <c r="CX231" s="327"/>
      <c r="CY231" s="18"/>
      <c r="CZ231" s="50"/>
      <c r="DA231" s="18"/>
      <c r="DB231" s="18"/>
      <c r="DF231" s="50"/>
      <c r="DG231" s="416"/>
      <c r="DH231" s="18"/>
      <c r="DI231" s="409"/>
      <c r="DJ231" s="50"/>
      <c r="DK231" s="418"/>
      <c r="DL231" s="1"/>
      <c r="DM231" s="410"/>
      <c r="DN231" s="1"/>
      <c r="DO231" s="50"/>
      <c r="DT231" s="50"/>
      <c r="DU231" s="18"/>
      <c r="DV231" s="409"/>
      <c r="DW231" s="18"/>
      <c r="DX231" s="18"/>
      <c r="DY231" s="50"/>
      <c r="DZ231" s="409"/>
      <c r="EA231" s="18"/>
      <c r="EB231" s="18"/>
      <c r="ED231" s="50"/>
      <c r="EG231" s="327"/>
      <c r="EH231" s="18"/>
      <c r="EI231" s="50"/>
      <c r="EJ231" s="18"/>
      <c r="EK231" s="18"/>
      <c r="EN231" s="50"/>
      <c r="EP231" s="327"/>
      <c r="EQ231" s="18"/>
      <c r="ER231" s="409"/>
      <c r="ES231" s="50"/>
      <c r="ET231" s="18"/>
      <c r="EX231" s="50"/>
      <c r="EY231" s="416"/>
      <c r="EZ231" s="18"/>
      <c r="FA231" s="409"/>
      <c r="FB231" s="18"/>
      <c r="FC231" s="50"/>
      <c r="FH231" s="50"/>
      <c r="FI231" s="18"/>
      <c r="FJ231" s="409"/>
      <c r="FK231" s="18"/>
      <c r="FL231" s="18"/>
      <c r="FM231" s="50"/>
      <c r="FN231" s="409"/>
      <c r="FO231" s="18"/>
      <c r="FP231" s="18"/>
      <c r="FU231" s="327"/>
      <c r="FV231" s="18"/>
      <c r="FW231" s="63"/>
      <c r="FX231" s="63"/>
      <c r="FY231" s="67"/>
      <c r="FZ231" s="67"/>
      <c r="GA231" s="134"/>
      <c r="GB231" s="63"/>
      <c r="GC231" s="317"/>
      <c r="GD231" s="63"/>
      <c r="GH231" s="50"/>
      <c r="GI231" s="317"/>
      <c r="GJ231" s="63"/>
      <c r="GP231" s="18"/>
      <c r="GQ231" s="18"/>
      <c r="GV231" s="327"/>
      <c r="GW231" s="18"/>
      <c r="GY231" s="18"/>
      <c r="GZ231" s="18"/>
      <c r="HE231" s="18"/>
      <c r="HF231" s="411"/>
      <c r="HH231" s="18"/>
      <c r="HI231" s="18"/>
      <c r="HJ231" s="18"/>
      <c r="HW231" s="327"/>
      <c r="HX231" s="18"/>
      <c r="HZ231" s="18"/>
      <c r="IA231" s="18"/>
      <c r="IF231" s="327"/>
      <c r="IG231" s="18"/>
      <c r="II231" s="18"/>
      <c r="IJ231" s="18"/>
      <c r="IO231" s="327"/>
      <c r="IP231" s="18"/>
      <c r="IQ231" s="420"/>
      <c r="IR231" s="18"/>
      <c r="IS231" s="18"/>
      <c r="IX231" s="412"/>
      <c r="IY231" s="413"/>
      <c r="JG231" s="412"/>
      <c r="JH231" s="413"/>
      <c r="JI231" s="414"/>
      <c r="JJ231" s="413"/>
      <c r="JK231" s="413"/>
      <c r="JP231" s="327"/>
      <c r="JQ231" s="18"/>
      <c r="JS231" s="18"/>
      <c r="JT231" s="18"/>
      <c r="JY231" s="327"/>
      <c r="JZ231" s="18"/>
      <c r="KH231" s="327"/>
      <c r="KI231" s="18"/>
      <c r="KQ231" s="18"/>
      <c r="KR231" s="18"/>
      <c r="KS231" s="415"/>
      <c r="KT231" s="18"/>
      <c r="KU231" s="18"/>
      <c r="KZ231" s="412"/>
      <c r="LA231" s="413"/>
      <c r="LB231" s="409"/>
      <c r="LC231" s="413"/>
      <c r="LD231" s="413"/>
      <c r="LR231" s="413"/>
      <c r="LS231" s="18"/>
      <c r="LT231" s="18"/>
      <c r="LU231" s="416"/>
      <c r="LW231" s="18"/>
      <c r="MA231" s="327"/>
      <c r="MB231" s="18"/>
      <c r="MC231" s="18"/>
      <c r="MD231" s="18"/>
      <c r="ME231" s="18"/>
      <c r="MK231" s="3"/>
      <c r="ML231" s="417"/>
      <c r="MM231" s="79"/>
      <c r="MN231" s="3"/>
      <c r="MP231" s="18"/>
    </row>
    <row r="232" spans="1:354" ht="18">
      <c r="A232" s="40"/>
      <c r="B232" s="46"/>
      <c r="D232" s="50">
        <v>791</v>
      </c>
      <c r="E232" s="40">
        <f>SUM(D232)*0.75</f>
        <v>593.25</v>
      </c>
      <c r="F232" s="79"/>
      <c r="G232" s="218"/>
      <c r="H232" s="63"/>
      <c r="I232" s="283"/>
      <c r="J232" s="317"/>
      <c r="K232" s="63"/>
      <c r="L232" s="82"/>
      <c r="M232" s="40"/>
      <c r="N232" s="40"/>
      <c r="O232" s="50"/>
      <c r="P232" s="50"/>
      <c r="T232" s="50"/>
      <c r="U232" s="396"/>
      <c r="V232" s="50"/>
      <c r="W232" s="50"/>
      <c r="X232" s="314"/>
      <c r="Y232" s="50"/>
      <c r="Z232" s="50"/>
      <c r="AD232" s="48">
        <v>2016</v>
      </c>
      <c r="AF232" s="3"/>
      <c r="AG232" s="46"/>
      <c r="AM232" s="49">
        <v>2019</v>
      </c>
      <c r="AV232" s="49" t="s">
        <v>1635</v>
      </c>
      <c r="AX232" s="18"/>
      <c r="AY232" s="89"/>
      <c r="AZ232" s="18"/>
      <c r="BA232"/>
      <c r="BB232" s="50"/>
      <c r="BC232"/>
      <c r="BE232" s="49" t="s">
        <v>2107</v>
      </c>
      <c r="BI232" s="18"/>
      <c r="BK232" s="50"/>
      <c r="BN232" s="49" t="s">
        <v>2782</v>
      </c>
      <c r="BO232" s="103"/>
      <c r="BP232" s="63"/>
      <c r="BQ232" s="89"/>
      <c r="BR232" s="59"/>
      <c r="BS232" s="59"/>
      <c r="BT232" s="273"/>
      <c r="BU232" s="9"/>
      <c r="BV232" s="247"/>
      <c r="BW232" s="49" t="s">
        <v>4199</v>
      </c>
      <c r="BZ232" s="88"/>
      <c r="CA232" s="1"/>
      <c r="CB232" s="59"/>
      <c r="CF232" s="50"/>
      <c r="CG232" s="18"/>
      <c r="CH232" s="409"/>
      <c r="CI232" s="18"/>
      <c r="CJ232" s="18"/>
      <c r="CK232" s="50"/>
      <c r="CO232" s="327"/>
      <c r="CP232" s="50"/>
      <c r="CQ232" s="409"/>
      <c r="CR232" s="18"/>
      <c r="CS232" s="18"/>
      <c r="CU232" s="50"/>
      <c r="CX232" s="327"/>
      <c r="CY232" s="18"/>
      <c r="CZ232" s="50"/>
      <c r="DA232" s="18"/>
      <c r="DB232" s="18"/>
      <c r="DF232" s="50"/>
      <c r="DG232" s="416"/>
      <c r="DH232" s="18"/>
      <c r="DI232" s="409"/>
      <c r="DJ232" s="50"/>
      <c r="DK232" s="418"/>
      <c r="DL232" s="1"/>
      <c r="DM232" s="410"/>
      <c r="DN232" s="1"/>
      <c r="DO232" s="50"/>
      <c r="DT232" s="50"/>
      <c r="DU232" s="18"/>
      <c r="DV232" s="409"/>
      <c r="DW232" s="18"/>
      <c r="DX232" s="18"/>
      <c r="DY232" s="50"/>
      <c r="DZ232" s="409"/>
      <c r="EA232" s="18"/>
      <c r="EB232" s="18"/>
      <c r="ED232" s="50"/>
      <c r="EG232" s="327"/>
      <c r="EH232" s="18"/>
      <c r="EI232" s="50"/>
      <c r="EJ232" s="18"/>
      <c r="EK232" s="18"/>
      <c r="EN232" s="50"/>
      <c r="EP232" s="327"/>
      <c r="EQ232" s="18"/>
      <c r="ER232" s="409"/>
      <c r="ES232" s="50"/>
      <c r="ET232" s="18"/>
      <c r="EX232" s="50"/>
      <c r="EY232" s="416"/>
      <c r="EZ232" s="18"/>
      <c r="FA232" s="409"/>
      <c r="FB232" s="18"/>
      <c r="FC232" s="50"/>
      <c r="FH232" s="50"/>
      <c r="FI232" s="18"/>
      <c r="FJ232" s="409"/>
      <c r="FK232" s="18"/>
      <c r="FL232" s="18"/>
      <c r="FM232" s="50"/>
      <c r="FN232" s="409"/>
      <c r="FO232" s="18"/>
      <c r="FP232" s="18"/>
      <c r="FU232" s="327"/>
      <c r="FV232" s="18"/>
      <c r="FW232" s="273"/>
      <c r="FX232" s="63"/>
      <c r="FY232" s="67"/>
      <c r="FZ232" s="67"/>
      <c r="GA232" s="134"/>
      <c r="GB232" s="63"/>
      <c r="GC232" s="317"/>
      <c r="GD232" s="63"/>
      <c r="GH232" s="50"/>
      <c r="GI232" s="317"/>
      <c r="GJ232" s="63"/>
      <c r="GP232" s="18"/>
      <c r="GQ232" s="18"/>
      <c r="GV232" s="327"/>
      <c r="GW232" s="18"/>
      <c r="GY232" s="18"/>
      <c r="GZ232" s="18"/>
      <c r="HE232" s="18"/>
      <c r="HF232" s="411"/>
      <c r="HH232" s="18"/>
      <c r="HI232" s="18"/>
      <c r="HJ232" s="18"/>
      <c r="HW232" s="327"/>
      <c r="HX232" s="18"/>
      <c r="HZ232" s="18"/>
      <c r="IA232" s="18"/>
      <c r="IF232" s="327"/>
      <c r="IG232" s="18"/>
      <c r="II232" s="18"/>
      <c r="IJ232" s="18"/>
      <c r="IO232" s="18"/>
      <c r="IP232" s="18"/>
      <c r="IQ232" s="420"/>
      <c r="IR232" s="18"/>
      <c r="IS232" s="18"/>
      <c r="IX232" s="412"/>
      <c r="IY232" s="413"/>
      <c r="JG232" s="412"/>
      <c r="JH232" s="413"/>
      <c r="JI232" s="414"/>
      <c r="JJ232" s="413"/>
      <c r="JK232" s="413"/>
      <c r="JP232" s="327"/>
      <c r="JQ232" s="18"/>
      <c r="JS232" s="18"/>
      <c r="JT232" s="18"/>
      <c r="JY232" s="327"/>
      <c r="JZ232" s="18"/>
      <c r="KH232" s="327"/>
      <c r="KI232" s="18"/>
      <c r="KQ232" s="419"/>
      <c r="KR232" s="18"/>
      <c r="KS232" s="414"/>
      <c r="KT232" s="18"/>
      <c r="KU232" s="18"/>
      <c r="KZ232" s="412"/>
      <c r="LA232" s="413"/>
      <c r="LB232" s="409"/>
      <c r="LC232" s="413"/>
      <c r="LD232" s="413"/>
      <c r="LR232" s="413"/>
      <c r="LS232" s="18"/>
      <c r="LT232" s="18"/>
      <c r="LU232" s="416"/>
      <c r="LW232" s="18"/>
      <c r="MA232" s="327"/>
      <c r="MB232" s="18"/>
      <c r="MC232" s="18"/>
      <c r="MD232" s="18"/>
      <c r="ME232" s="18"/>
      <c r="MJ232" s="421"/>
      <c r="MK232" s="63"/>
      <c r="ML232" s="423"/>
      <c r="MM232" s="79"/>
      <c r="MN232" s="3"/>
      <c r="MP232" s="18"/>
    </row>
    <row r="233" spans="1:354" ht="18">
      <c r="A233" s="48"/>
      <c r="B233" s="46"/>
      <c r="D233" s="50">
        <v>363.99999999999994</v>
      </c>
      <c r="E233" s="40">
        <f>SUM(D233)*0.75</f>
        <v>272.99999999999994</v>
      </c>
      <c r="F233" s="79"/>
      <c r="G233" s="63"/>
      <c r="H233" s="63"/>
      <c r="I233" s="283"/>
      <c r="J233" s="317"/>
      <c r="K233" s="63"/>
      <c r="L233" s="3"/>
      <c r="M233" s="107"/>
      <c r="N233" s="79"/>
      <c r="O233" s="50"/>
      <c r="P233" s="50"/>
      <c r="T233" s="50"/>
      <c r="U233" s="396"/>
      <c r="V233" s="50"/>
      <c r="W233" s="50"/>
      <c r="X233" s="314"/>
      <c r="Y233" s="50"/>
      <c r="Z233" s="50"/>
      <c r="AD233" s="40" t="s">
        <v>180</v>
      </c>
      <c r="AG233" s="46">
        <v>1854</v>
      </c>
      <c r="AH233" t="s">
        <v>243</v>
      </c>
      <c r="AI233" t="s">
        <v>1358</v>
      </c>
      <c r="AM233" s="41" t="s">
        <v>701</v>
      </c>
      <c r="AP233" s="171">
        <v>21871.950000000077</v>
      </c>
      <c r="AQ233" t="s">
        <v>1294</v>
      </c>
      <c r="AR233" t="s">
        <v>1358</v>
      </c>
      <c r="AV233" s="40" t="s">
        <v>747</v>
      </c>
      <c r="AW233" s="9"/>
      <c r="AX233" s="3"/>
      <c r="AY233" s="171">
        <v>31936.762499999884</v>
      </c>
      <c r="AZ233" s="235" t="s">
        <v>1781</v>
      </c>
      <c r="BA233" t="s">
        <v>1358</v>
      </c>
      <c r="BB233" s="50"/>
      <c r="BC233"/>
      <c r="BE233" s="39" t="s">
        <v>144</v>
      </c>
      <c r="BF233" s="4"/>
      <c r="BG233" s="317"/>
      <c r="BH233" s="171">
        <v>43107.562500000036</v>
      </c>
      <c r="BI233" s="235" t="s">
        <v>2124</v>
      </c>
      <c r="BJ233" t="s">
        <v>1358</v>
      </c>
      <c r="BK233" s="50"/>
      <c r="BN233" s="63" t="s">
        <v>753</v>
      </c>
      <c r="BO233" s="9"/>
      <c r="BP233" s="63"/>
      <c r="BQ233" s="171">
        <v>48331.274999999856</v>
      </c>
      <c r="BR233" s="235" t="s">
        <v>2815</v>
      </c>
      <c r="BS233" t="s">
        <v>1358</v>
      </c>
      <c r="BT233" s="273"/>
      <c r="BU233" s="103"/>
      <c r="BV233" s="247"/>
      <c r="BW233" s="273" t="s">
        <v>1894</v>
      </c>
      <c r="BZ233" s="171">
        <v>53160.149999999936</v>
      </c>
      <c r="CA233" s="1" t="s">
        <v>4463</v>
      </c>
      <c r="CB233" t="s">
        <v>1358</v>
      </c>
      <c r="CF233" s="50"/>
      <c r="CG233" s="18"/>
      <c r="CH233" s="409"/>
      <c r="CI233" s="18"/>
      <c r="CJ233" s="18"/>
      <c r="CK233" s="50"/>
      <c r="CO233" s="18"/>
      <c r="CP233" s="50"/>
      <c r="CQ233" s="409"/>
      <c r="CR233" s="18"/>
      <c r="CS233" s="18"/>
      <c r="CU233" s="50"/>
      <c r="CX233" s="18"/>
      <c r="CY233" s="18"/>
      <c r="CZ233" s="50"/>
      <c r="DA233" s="18"/>
      <c r="DB233" s="18"/>
      <c r="DF233" s="50"/>
      <c r="DG233" s="416"/>
      <c r="DH233" s="18"/>
      <c r="DI233" s="409"/>
      <c r="DJ233" s="50"/>
      <c r="DK233" s="418"/>
      <c r="DL233" s="1"/>
      <c r="DM233" s="410"/>
      <c r="DN233" s="1"/>
      <c r="DO233" s="50"/>
      <c r="DT233" s="50"/>
      <c r="DU233" s="18"/>
      <c r="DV233" s="409"/>
      <c r="DW233" s="18"/>
      <c r="DX233" s="18"/>
      <c r="DY233" s="50"/>
      <c r="DZ233" s="409"/>
      <c r="EA233" s="18"/>
      <c r="EB233" s="18"/>
      <c r="ED233" s="50"/>
      <c r="EG233" s="18"/>
      <c r="EH233" s="18"/>
      <c r="EI233" s="50"/>
      <c r="EJ233" s="18"/>
      <c r="EK233" s="18"/>
      <c r="EN233" s="50"/>
      <c r="EP233" s="18"/>
      <c r="EQ233" s="18"/>
      <c r="ER233" s="409"/>
      <c r="ES233" s="50"/>
      <c r="ET233" s="18"/>
      <c r="EX233" s="50"/>
      <c r="EY233" s="416"/>
      <c r="EZ233" s="18"/>
      <c r="FA233" s="409"/>
      <c r="FB233" s="18"/>
      <c r="FC233" s="50"/>
      <c r="FH233" s="50"/>
      <c r="FI233" s="18"/>
      <c r="FJ233" s="409"/>
      <c r="FK233" s="18"/>
      <c r="FL233" s="18"/>
      <c r="FM233" s="50"/>
      <c r="FN233" s="409"/>
      <c r="FO233" s="18"/>
      <c r="FP233" s="18"/>
      <c r="FU233" s="18"/>
      <c r="FV233" s="18"/>
      <c r="FW233" s="63"/>
      <c r="FX233" s="63"/>
      <c r="FY233" s="67"/>
      <c r="FZ233" s="67"/>
      <c r="GA233" s="134"/>
      <c r="GB233" s="63"/>
      <c r="GC233" s="317"/>
      <c r="GD233" s="63"/>
      <c r="GH233" s="50"/>
      <c r="GI233" s="317"/>
      <c r="GJ233" s="63"/>
      <c r="GP233" s="18"/>
      <c r="GQ233" s="18"/>
      <c r="GV233" s="18"/>
      <c r="GW233" s="18"/>
      <c r="GY233" s="18"/>
      <c r="GZ233" s="18"/>
      <c r="HE233" s="18"/>
      <c r="HF233" s="411"/>
      <c r="HH233" s="18"/>
      <c r="HI233" s="18"/>
      <c r="HJ233" s="18"/>
      <c r="HW233" s="18"/>
      <c r="HX233" s="18"/>
      <c r="HZ233" s="18"/>
      <c r="IA233" s="18"/>
      <c r="IF233" s="18"/>
      <c r="IG233" s="18"/>
      <c r="II233" s="18"/>
      <c r="IJ233" s="18"/>
      <c r="IO233" s="416"/>
      <c r="IP233" s="18"/>
      <c r="IQ233" s="409"/>
      <c r="IR233" s="18"/>
      <c r="IS233" s="18"/>
      <c r="IX233" s="413"/>
      <c r="IY233" s="413"/>
      <c r="JG233" s="413"/>
      <c r="JH233" s="413"/>
      <c r="JI233" s="414"/>
      <c r="JJ233" s="413"/>
      <c r="JK233" s="413"/>
      <c r="JP233" s="18"/>
      <c r="JQ233" s="18"/>
      <c r="JS233" s="18"/>
      <c r="JT233" s="18"/>
      <c r="JY233" s="18"/>
      <c r="JZ233" s="18"/>
      <c r="KH233" s="18"/>
      <c r="KI233" s="18"/>
      <c r="KQ233" s="327"/>
      <c r="KR233" s="18"/>
      <c r="KS233" s="415"/>
      <c r="KT233" s="18"/>
      <c r="KU233" s="18"/>
      <c r="KZ233" s="413"/>
      <c r="LA233" s="413"/>
      <c r="LB233" s="409"/>
      <c r="LC233" s="413"/>
      <c r="LD233" s="413"/>
      <c r="LR233" s="413"/>
      <c r="LS233" s="18"/>
      <c r="LT233" s="18"/>
      <c r="LU233" s="416"/>
      <c r="LW233" s="18"/>
      <c r="MA233" s="18"/>
      <c r="MB233" s="18"/>
      <c r="MC233" s="18"/>
      <c r="MD233" s="18"/>
      <c r="ME233" s="18"/>
      <c r="MJ233" s="60"/>
      <c r="MK233" s="3"/>
      <c r="ML233" s="417"/>
      <c r="MM233" s="79"/>
      <c r="MN233" s="3"/>
      <c r="MP233" s="18"/>
    </row>
    <row r="234" spans="1:354" ht="18">
      <c r="A234" s="40"/>
      <c r="B234" s="46"/>
      <c r="D234" s="50">
        <v>0</v>
      </c>
      <c r="E234" s="40">
        <f>SUM(D234)*0.75</f>
        <v>0</v>
      </c>
      <c r="F234" s="79"/>
      <c r="G234" s="273"/>
      <c r="H234" s="63"/>
      <c r="I234" s="283"/>
      <c r="J234" s="31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14"/>
      <c r="Y234" s="50"/>
      <c r="Z234" s="50"/>
      <c r="AD234" s="48">
        <v>2015</v>
      </c>
      <c r="AG234" s="46"/>
      <c r="AM234" s="49">
        <v>2019</v>
      </c>
      <c r="AV234" s="49" t="s">
        <v>1635</v>
      </c>
      <c r="AX234" s="18"/>
      <c r="AY234" s="89"/>
      <c r="AZ234" s="18"/>
      <c r="BA234"/>
      <c r="BB234" s="50"/>
      <c r="BC234"/>
      <c r="BE234" s="48" t="s">
        <v>2088</v>
      </c>
      <c r="BI234" s="18"/>
      <c r="BK234" s="50"/>
      <c r="BN234" s="49" t="s">
        <v>2782</v>
      </c>
      <c r="BO234" s="63"/>
      <c r="BP234" s="63"/>
      <c r="BQ234" s="89"/>
      <c r="BR234" s="59"/>
      <c r="BS234" s="59"/>
      <c r="BT234" s="273"/>
      <c r="BU234" s="103"/>
      <c r="BV234" s="247"/>
      <c r="BW234" s="49" t="s">
        <v>4199</v>
      </c>
      <c r="BZ234" s="88"/>
      <c r="CA234" s="1"/>
      <c r="CB234" s="59"/>
      <c r="CF234" s="50"/>
      <c r="CG234" s="18"/>
      <c r="CH234" s="409"/>
      <c r="CI234" s="18"/>
      <c r="CJ234" s="18"/>
      <c r="CK234" s="50"/>
      <c r="CO234" s="18"/>
      <c r="CP234" s="50"/>
      <c r="CQ234" s="409"/>
      <c r="CR234" s="18"/>
      <c r="CS234" s="18"/>
      <c r="CU234" s="50"/>
      <c r="CX234" s="18"/>
      <c r="CY234" s="18"/>
      <c r="CZ234" s="50"/>
      <c r="DA234" s="18"/>
      <c r="DB234" s="18"/>
      <c r="DF234" s="50"/>
      <c r="DG234" s="416"/>
      <c r="DH234" s="18"/>
      <c r="DI234" s="409"/>
      <c r="DJ234" s="50"/>
      <c r="DK234" s="418"/>
      <c r="DL234" s="1"/>
      <c r="DM234" s="410"/>
      <c r="DN234" s="1"/>
      <c r="DO234" s="50"/>
      <c r="DT234" s="50"/>
      <c r="DU234" s="18"/>
      <c r="DV234" s="409"/>
      <c r="DW234" s="18"/>
      <c r="DX234" s="18"/>
      <c r="DY234" s="50"/>
      <c r="DZ234" s="409"/>
      <c r="EA234" s="18"/>
      <c r="EB234" s="18"/>
      <c r="ED234" s="50"/>
      <c r="EG234" s="18"/>
      <c r="EH234" s="18"/>
      <c r="EI234" s="50"/>
      <c r="EJ234" s="18"/>
      <c r="EK234" s="18"/>
      <c r="EN234" s="50"/>
      <c r="EP234" s="18"/>
      <c r="EQ234" s="18"/>
      <c r="ER234" s="409"/>
      <c r="ES234" s="50"/>
      <c r="ET234" s="18"/>
      <c r="EX234" s="50"/>
      <c r="EY234" s="416"/>
      <c r="EZ234" s="18"/>
      <c r="FA234" s="409"/>
      <c r="FB234" s="18"/>
      <c r="FC234" s="50"/>
      <c r="FH234" s="50"/>
      <c r="FI234" s="18"/>
      <c r="FJ234" s="409"/>
      <c r="FK234" s="18"/>
      <c r="FL234" s="18"/>
      <c r="FM234" s="50"/>
      <c r="FN234" s="409"/>
      <c r="FO234" s="18"/>
      <c r="FP234" s="18"/>
      <c r="FU234" s="18"/>
      <c r="FV234" s="18"/>
      <c r="FW234" s="273"/>
      <c r="FX234" s="63"/>
      <c r="FY234" s="67"/>
      <c r="FZ234" s="67"/>
      <c r="GA234" s="134"/>
      <c r="GB234" s="63"/>
      <c r="GC234" s="317"/>
      <c r="GD234" s="63"/>
      <c r="GH234" s="50"/>
      <c r="GI234" s="317"/>
      <c r="GJ234" s="63"/>
      <c r="GP234" s="18"/>
      <c r="GQ234" s="18"/>
      <c r="GV234" s="18"/>
      <c r="GW234" s="18"/>
      <c r="GY234" s="18"/>
      <c r="GZ234" s="18"/>
      <c r="HE234" s="18"/>
      <c r="HF234" s="411"/>
      <c r="HH234" s="18"/>
      <c r="HI234" s="18"/>
      <c r="HJ234" s="18"/>
      <c r="HW234" s="18"/>
      <c r="HX234" s="18"/>
      <c r="HZ234" s="18"/>
      <c r="IA234" s="18"/>
      <c r="IF234" s="18"/>
      <c r="IG234" s="18"/>
      <c r="II234" s="18"/>
      <c r="IJ234" s="18"/>
      <c r="IO234" s="327"/>
      <c r="IP234" s="18"/>
      <c r="IQ234" s="420"/>
      <c r="IR234" s="18"/>
      <c r="IS234" s="18"/>
      <c r="IX234" s="413"/>
      <c r="IY234" s="413"/>
      <c r="JG234" s="413"/>
      <c r="JH234" s="413"/>
      <c r="JI234" s="414"/>
      <c r="JJ234" s="413"/>
      <c r="JK234" s="413"/>
      <c r="JP234" s="18"/>
      <c r="JQ234" s="18"/>
      <c r="JS234" s="18"/>
      <c r="JT234" s="18"/>
      <c r="JY234" s="18"/>
      <c r="JZ234" s="18"/>
      <c r="KH234" s="18"/>
      <c r="KI234" s="18"/>
      <c r="KQ234" s="18"/>
      <c r="KR234" s="18"/>
      <c r="KS234" s="414"/>
      <c r="KT234" s="18"/>
      <c r="KU234" s="18"/>
      <c r="KZ234" s="413"/>
      <c r="LA234" s="413"/>
      <c r="LB234" s="409"/>
      <c r="LC234" s="413"/>
      <c r="LD234" s="413"/>
      <c r="LR234" s="413"/>
      <c r="LS234" s="18"/>
      <c r="LT234" s="18"/>
      <c r="LU234" s="416"/>
      <c r="LW234" s="18"/>
      <c r="MA234" s="18"/>
      <c r="MB234" s="18"/>
      <c r="MC234" s="18"/>
      <c r="MD234" s="18"/>
      <c r="ME234" s="18"/>
      <c r="MK234" s="3"/>
      <c r="ML234" s="424"/>
      <c r="MM234" s="79"/>
      <c r="MN234" s="3"/>
      <c r="MP234" s="18"/>
    </row>
    <row r="235" spans="1:354" ht="18">
      <c r="D235" s="50">
        <v>327.09999999999997</v>
      </c>
      <c r="E235" s="40">
        <f>SUM(D235)*0.75</f>
        <v>245.32499999999999</v>
      </c>
      <c r="F235" s="79"/>
      <c r="G235" s="63"/>
      <c r="H235" s="63"/>
      <c r="I235" s="265"/>
      <c r="J235" s="317"/>
      <c r="K235" s="63"/>
      <c r="L235" s="60"/>
      <c r="M235" s="3"/>
      <c r="N235" s="79"/>
      <c r="O235" s="50"/>
      <c r="P235" s="50"/>
      <c r="T235" s="50"/>
      <c r="U235" s="438"/>
      <c r="V235" s="50"/>
      <c r="W235" s="50"/>
      <c r="X235" s="314"/>
      <c r="Y235" s="50"/>
      <c r="Z235" s="50"/>
      <c r="AD235" s="40" t="s">
        <v>181</v>
      </c>
      <c r="AG235" s="46">
        <v>1448</v>
      </c>
      <c r="AH235" t="s">
        <v>412</v>
      </c>
      <c r="AI235" t="s">
        <v>1359</v>
      </c>
      <c r="AM235" s="41" t="s">
        <v>753</v>
      </c>
      <c r="AP235" s="171">
        <v>21795.29999999993</v>
      </c>
      <c r="AQ235" t="s">
        <v>1295</v>
      </c>
      <c r="AR235" t="s">
        <v>1359</v>
      </c>
      <c r="AV235" s="40" t="s">
        <v>701</v>
      </c>
      <c r="AW235" s="9"/>
      <c r="AX235" s="3"/>
      <c r="AY235" s="171">
        <v>31851.462500000023</v>
      </c>
      <c r="AZ235" s="235" t="s">
        <v>1782</v>
      </c>
      <c r="BA235" t="s">
        <v>1359</v>
      </c>
      <c r="BB235" s="50"/>
      <c r="BC235"/>
      <c r="BE235" s="40" t="s">
        <v>720</v>
      </c>
      <c r="BF235" s="3"/>
      <c r="BG235" s="317"/>
      <c r="BH235" s="171">
        <v>42864.749999999891</v>
      </c>
      <c r="BI235" s="235" t="s">
        <v>2125</v>
      </c>
      <c r="BJ235" t="s">
        <v>1359</v>
      </c>
      <c r="BK235" s="50"/>
      <c r="BN235" s="273" t="s">
        <v>23</v>
      </c>
      <c r="BO235" s="63"/>
      <c r="BP235" s="63"/>
      <c r="BQ235" s="171">
        <v>48232.875000000138</v>
      </c>
      <c r="BR235" s="235" t="s">
        <v>2816</v>
      </c>
      <c r="BS235" t="s">
        <v>1359</v>
      </c>
      <c r="BT235" s="218"/>
      <c r="BU235" s="63"/>
      <c r="BV235" s="247"/>
      <c r="BW235" s="218" t="s">
        <v>1565</v>
      </c>
      <c r="BZ235" s="171">
        <v>53154.262499999888</v>
      </c>
      <c r="CA235" s="1" t="s">
        <v>4464</v>
      </c>
      <c r="CB235" t="s">
        <v>1359</v>
      </c>
      <c r="CF235" s="50"/>
      <c r="CG235" s="18"/>
      <c r="CH235" s="409"/>
      <c r="CI235" s="18"/>
      <c r="CJ235" s="18"/>
      <c r="CK235" s="50"/>
      <c r="CO235" s="18"/>
      <c r="CP235" s="50"/>
      <c r="CQ235" s="409"/>
      <c r="CR235" s="18"/>
      <c r="CS235" s="18"/>
      <c r="CU235" s="50"/>
      <c r="CX235" s="18"/>
      <c r="CY235" s="18"/>
      <c r="CZ235" s="50"/>
      <c r="DA235" s="18"/>
      <c r="DB235" s="18"/>
      <c r="DF235" s="50"/>
      <c r="DG235" s="416"/>
      <c r="DH235" s="18"/>
      <c r="DI235" s="409"/>
      <c r="DJ235" s="50"/>
      <c r="DK235" s="418"/>
      <c r="DL235" s="1"/>
      <c r="DM235" s="410"/>
      <c r="DN235" s="1"/>
      <c r="DO235" s="50"/>
      <c r="DT235" s="50"/>
      <c r="DU235" s="18"/>
      <c r="DV235" s="409"/>
      <c r="DW235" s="18"/>
      <c r="DX235" s="18"/>
      <c r="DY235" s="50"/>
      <c r="DZ235" s="409"/>
      <c r="EA235" s="18"/>
      <c r="EB235" s="18"/>
      <c r="ED235" s="50"/>
      <c r="EG235" s="18"/>
      <c r="EH235" s="18"/>
      <c r="EI235" s="50"/>
      <c r="EJ235" s="18"/>
      <c r="EK235" s="18"/>
      <c r="EN235" s="50"/>
      <c r="EP235" s="18"/>
      <c r="EQ235" s="18"/>
      <c r="ER235" s="409"/>
      <c r="ES235" s="50"/>
      <c r="ET235" s="18"/>
      <c r="EX235" s="50"/>
      <c r="EY235" s="416"/>
      <c r="EZ235" s="18"/>
      <c r="FA235" s="409"/>
      <c r="FB235" s="18"/>
      <c r="FC235" s="50"/>
      <c r="FH235" s="50"/>
      <c r="FI235" s="18"/>
      <c r="FJ235" s="409"/>
      <c r="FK235" s="18"/>
      <c r="FL235" s="18"/>
      <c r="FM235" s="50"/>
      <c r="FN235" s="409"/>
      <c r="FO235" s="18"/>
      <c r="FP235" s="18"/>
      <c r="FU235" s="18"/>
      <c r="FV235" s="18"/>
      <c r="FW235" s="63"/>
      <c r="FX235" s="63"/>
      <c r="FY235" s="67"/>
      <c r="FZ235" s="67"/>
      <c r="GA235" s="134"/>
      <c r="GB235" s="63"/>
      <c r="GC235" s="317"/>
      <c r="GD235" s="63"/>
      <c r="GH235" s="50"/>
      <c r="GI235" s="317"/>
      <c r="GJ235" s="63"/>
      <c r="GP235" s="18"/>
      <c r="GQ235" s="18"/>
      <c r="GV235" s="18"/>
      <c r="GW235" s="18"/>
      <c r="GY235" s="18"/>
      <c r="GZ235" s="18"/>
      <c r="HE235" s="18"/>
      <c r="HF235" s="411"/>
      <c r="HH235" s="18"/>
      <c r="HI235" s="18"/>
      <c r="HJ235" s="18"/>
      <c r="HW235" s="18"/>
      <c r="HX235" s="18"/>
      <c r="HZ235" s="18"/>
      <c r="IA235" s="18"/>
      <c r="IF235" s="18"/>
      <c r="IG235" s="18"/>
      <c r="II235" s="18"/>
      <c r="IJ235" s="18"/>
      <c r="IO235" s="18"/>
      <c r="IP235" s="18"/>
      <c r="IQ235" s="409"/>
      <c r="IR235" s="18"/>
      <c r="IS235" s="18"/>
      <c r="IX235" s="413"/>
      <c r="IY235" s="413"/>
      <c r="JG235" s="413"/>
      <c r="JH235" s="413"/>
      <c r="JI235" s="414"/>
      <c r="JJ235" s="413"/>
      <c r="JK235" s="413"/>
      <c r="JP235" s="18"/>
      <c r="JQ235" s="18"/>
      <c r="JS235" s="18"/>
      <c r="JT235" s="18"/>
      <c r="JY235" s="18"/>
      <c r="JZ235" s="18"/>
      <c r="KH235" s="18"/>
      <c r="KI235" s="18"/>
      <c r="KQ235" s="419"/>
      <c r="KR235" s="18"/>
      <c r="KS235" s="414"/>
      <c r="KT235" s="18"/>
      <c r="KU235" s="18"/>
      <c r="KZ235" s="413"/>
      <c r="LA235" s="413"/>
      <c r="LB235" s="409"/>
      <c r="LC235" s="413"/>
      <c r="LD235" s="413"/>
      <c r="LR235" s="413"/>
      <c r="LS235" s="18"/>
      <c r="LT235" s="18"/>
      <c r="LU235" s="416"/>
      <c r="LW235" s="18"/>
      <c r="MA235" s="18"/>
      <c r="MB235" s="18"/>
      <c r="MC235" s="18"/>
      <c r="MD235" s="18"/>
      <c r="ME235" s="18"/>
      <c r="MJ235" s="421"/>
      <c r="MK235" s="3"/>
      <c r="ML235" s="424"/>
      <c r="MM235" s="79"/>
      <c r="MN235" s="3"/>
      <c r="MP235" s="18"/>
    </row>
    <row r="236" spans="1:354" ht="18">
      <c r="D236" s="50">
        <v>915.30000000000007</v>
      </c>
      <c r="E236" s="40">
        <f>SUM(D236)*0.75</f>
        <v>686.47500000000002</v>
      </c>
      <c r="F236" s="40"/>
      <c r="G236" s="273"/>
      <c r="H236" s="63"/>
      <c r="I236" s="282"/>
      <c r="J236" s="317"/>
      <c r="K236" s="63"/>
      <c r="L236" s="3"/>
      <c r="M236" s="3"/>
      <c r="N236" s="79"/>
      <c r="O236" s="50"/>
      <c r="P236" s="50"/>
      <c r="T236" s="50"/>
      <c r="U236" s="50"/>
      <c r="V236" s="50"/>
      <c r="W236" s="50"/>
      <c r="X236" s="314"/>
      <c r="Y236" s="50"/>
      <c r="Z236" s="50"/>
      <c r="AD236" s="48">
        <v>2015</v>
      </c>
      <c r="AM236" s="49">
        <v>2019</v>
      </c>
      <c r="AV236" s="49" t="s">
        <v>1635</v>
      </c>
      <c r="AX236" s="18"/>
      <c r="AY236" s="89"/>
      <c r="AZ236" s="18"/>
      <c r="BA236"/>
      <c r="BB236" s="50"/>
      <c r="BC236"/>
      <c r="BE236" s="49" t="s">
        <v>2107</v>
      </c>
      <c r="BI236" s="18"/>
      <c r="BK236" s="50"/>
      <c r="BN236" s="49" t="s">
        <v>2782</v>
      </c>
      <c r="BQ236" s="89"/>
      <c r="BT236" s="273"/>
      <c r="BU236" s="63"/>
      <c r="BV236" s="247"/>
      <c r="BW236" s="49" t="s">
        <v>4198</v>
      </c>
      <c r="BZ236" s="88"/>
      <c r="CF236" s="50"/>
      <c r="CG236" s="18"/>
      <c r="CH236" s="409"/>
      <c r="CI236" s="18"/>
      <c r="CJ236" s="18"/>
      <c r="CK236" s="50"/>
      <c r="CO236" s="327"/>
      <c r="CP236" s="50"/>
      <c r="CQ236" s="409"/>
      <c r="CR236" s="18"/>
      <c r="CS236" s="18"/>
      <c r="CU236" s="50"/>
      <c r="CX236" s="327"/>
      <c r="CY236" s="18"/>
      <c r="CZ236" s="50"/>
      <c r="DA236" s="18"/>
      <c r="DB236" s="18"/>
      <c r="DF236" s="50"/>
      <c r="DG236" s="416"/>
      <c r="DH236" s="18"/>
      <c r="DI236" s="409"/>
      <c r="DJ236" s="50"/>
      <c r="DK236" s="418"/>
      <c r="DL236" s="1"/>
      <c r="DM236" s="410"/>
      <c r="DN236" s="1"/>
      <c r="DO236" s="50"/>
      <c r="DT236" s="50"/>
      <c r="DU236" s="18"/>
      <c r="DV236" s="409"/>
      <c r="DW236" s="18"/>
      <c r="DX236" s="18"/>
      <c r="DY236" s="50"/>
      <c r="DZ236" s="409"/>
      <c r="EA236" s="18"/>
      <c r="EB236" s="18"/>
      <c r="ED236" s="50"/>
      <c r="EG236" s="327"/>
      <c r="EH236" s="18"/>
      <c r="EI236" s="50"/>
      <c r="EJ236" s="18"/>
      <c r="EK236" s="18"/>
      <c r="EN236" s="50"/>
      <c r="EP236" s="327"/>
      <c r="EQ236" s="18"/>
      <c r="ER236" s="409"/>
      <c r="ES236" s="50"/>
      <c r="ET236" s="18"/>
      <c r="EX236" s="50"/>
      <c r="EY236" s="416"/>
      <c r="EZ236" s="18"/>
      <c r="FA236" s="409"/>
      <c r="FB236" s="18"/>
      <c r="FC236" s="50"/>
      <c r="FH236" s="50"/>
      <c r="FI236" s="18"/>
      <c r="FJ236" s="409"/>
      <c r="FK236" s="18"/>
      <c r="FL236" s="18"/>
      <c r="FM236" s="50"/>
      <c r="FN236" s="409"/>
      <c r="FO236" s="18"/>
      <c r="FP236" s="18"/>
      <c r="FU236" s="327"/>
      <c r="FV236" s="18"/>
      <c r="FW236" s="63"/>
      <c r="FX236" s="63"/>
      <c r="FY236" s="67"/>
      <c r="FZ236" s="67"/>
      <c r="GA236" s="134"/>
      <c r="GB236" s="63"/>
      <c r="GC236" s="317"/>
      <c r="GD236" s="63"/>
      <c r="GH236" s="50"/>
      <c r="GI236" s="317"/>
      <c r="GJ236" s="63"/>
      <c r="GP236" s="18"/>
      <c r="GQ236" s="18"/>
      <c r="GV236" s="327"/>
      <c r="GW236" s="18"/>
      <c r="GY236" s="18"/>
      <c r="GZ236" s="18"/>
      <c r="HE236" s="18"/>
      <c r="HF236" s="411"/>
      <c r="HH236" s="18"/>
      <c r="HI236" s="18"/>
      <c r="HJ236" s="18"/>
      <c r="HW236" s="327"/>
      <c r="HX236" s="18"/>
      <c r="HZ236" s="18"/>
      <c r="IA236" s="18"/>
      <c r="IF236" s="327"/>
      <c r="IG236" s="18"/>
      <c r="II236" s="18"/>
      <c r="IJ236" s="18"/>
      <c r="IO236" s="416"/>
      <c r="IP236" s="18"/>
      <c r="IQ236" s="409"/>
      <c r="IR236" s="18"/>
      <c r="IS236" s="18"/>
      <c r="IX236" s="412"/>
      <c r="IY236" s="413"/>
      <c r="JG236" s="412"/>
      <c r="JH236" s="413"/>
      <c r="JI236" s="414"/>
      <c r="JJ236" s="413"/>
      <c r="JK236" s="413"/>
      <c r="JP236" s="327"/>
      <c r="JQ236" s="18"/>
      <c r="JS236" s="18"/>
      <c r="JT236" s="18"/>
      <c r="JY236" s="327"/>
      <c r="JZ236" s="18"/>
      <c r="KH236" s="327"/>
      <c r="KI236" s="18"/>
      <c r="KQ236" s="18"/>
      <c r="KR236" s="18"/>
      <c r="KS236" s="415"/>
      <c r="KT236" s="18"/>
      <c r="KU236" s="18"/>
      <c r="KZ236" s="412"/>
      <c r="LA236" s="413"/>
      <c r="LB236" s="409"/>
      <c r="LC236" s="413"/>
      <c r="LD236" s="413"/>
      <c r="LR236" s="413"/>
      <c r="LS236" s="18"/>
      <c r="LT236" s="18"/>
      <c r="LU236" s="416"/>
      <c r="LW236" s="18"/>
      <c r="MA236" s="327"/>
      <c r="MB236" s="18"/>
      <c r="MC236" s="18"/>
      <c r="MD236" s="18"/>
      <c r="ME236" s="18"/>
      <c r="MJ236" s="3"/>
      <c r="MK236" s="63"/>
      <c r="ML236" s="417"/>
      <c r="MM236" s="79"/>
      <c r="MN236" s="3"/>
      <c r="MP236" s="18"/>
    </row>
    <row r="237" spans="1:354" ht="18">
      <c r="D237" s="50">
        <v>352.2</v>
      </c>
      <c r="E237" s="40">
        <f>SUM(D237)*0.75</f>
        <v>264.14999999999998</v>
      </c>
      <c r="F237" s="40"/>
      <c r="G237" s="273"/>
      <c r="H237" s="63"/>
      <c r="I237" s="282"/>
      <c r="J237" s="317"/>
      <c r="K237" s="63"/>
      <c r="L237" s="60"/>
      <c r="M237" s="3"/>
      <c r="N237" s="79"/>
      <c r="O237" s="50"/>
      <c r="P237" s="50"/>
      <c r="T237" s="50"/>
      <c r="U237" s="396"/>
      <c r="V237" s="50"/>
      <c r="W237" s="50"/>
      <c r="X237" s="314"/>
      <c r="Y237" s="50"/>
      <c r="Z237" s="50"/>
      <c r="AD237" s="41"/>
      <c r="AF237" s="3"/>
      <c r="AG237" s="46"/>
      <c r="AM237" s="41" t="s">
        <v>757</v>
      </c>
      <c r="AP237" s="171">
        <v>21579.049999999974</v>
      </c>
      <c r="AQ237" t="s">
        <v>1296</v>
      </c>
      <c r="AR237" s="3" t="s">
        <v>1367</v>
      </c>
      <c r="AV237" s="40" t="s">
        <v>695</v>
      </c>
      <c r="AW237" s="3"/>
      <c r="AX237" s="3"/>
      <c r="AY237" s="171">
        <v>31209.812500000015</v>
      </c>
      <c r="AZ237" s="235" t="s">
        <v>1783</v>
      </c>
      <c r="BA237" s="3" t="s">
        <v>1367</v>
      </c>
      <c r="BB237" s="50"/>
      <c r="BC237"/>
      <c r="BE237" s="40" t="s">
        <v>703</v>
      </c>
      <c r="BF237" s="9"/>
      <c r="BG237" s="317"/>
      <c r="BH237" s="171">
        <v>42853.487500000381</v>
      </c>
      <c r="BI237" s="235" t="s">
        <v>2126</v>
      </c>
      <c r="BJ237" s="3" t="s">
        <v>1367</v>
      </c>
      <c r="BK237" s="50"/>
      <c r="BN237" s="63" t="s">
        <v>714</v>
      </c>
      <c r="BQ237" s="171">
        <v>47984.325000000179</v>
      </c>
      <c r="BR237" s="235" t="s">
        <v>2817</v>
      </c>
      <c r="BS237" s="3" t="s">
        <v>1367</v>
      </c>
      <c r="BT237" s="273"/>
      <c r="BU237" s="63"/>
      <c r="BV237" s="247"/>
      <c r="BW237" s="63" t="s">
        <v>695</v>
      </c>
      <c r="BZ237" s="171">
        <v>53254.899999999914</v>
      </c>
      <c r="CA237" s="1" t="s">
        <v>4465</v>
      </c>
      <c r="CB237" s="3" t="s">
        <v>1367</v>
      </c>
      <c r="CF237" s="50"/>
      <c r="CG237" s="18"/>
      <c r="CH237" s="409"/>
      <c r="CI237" s="18"/>
      <c r="CJ237" s="18"/>
      <c r="CK237" s="50"/>
      <c r="CO237" s="327"/>
      <c r="CP237" s="50"/>
      <c r="CQ237" s="409"/>
      <c r="CR237" s="18"/>
      <c r="CS237" s="18"/>
      <c r="CU237" s="50"/>
      <c r="CX237" s="327"/>
      <c r="CY237" s="18"/>
      <c r="CZ237" s="50"/>
      <c r="DA237" s="18"/>
      <c r="DB237" s="18"/>
      <c r="DF237" s="50"/>
      <c r="DG237" s="416"/>
      <c r="DH237" s="18"/>
      <c r="DI237" s="409"/>
      <c r="DJ237" s="50"/>
      <c r="DK237" s="418"/>
      <c r="DL237" s="1"/>
      <c r="DM237" s="410"/>
      <c r="DN237" s="1"/>
      <c r="DO237" s="50"/>
      <c r="DT237" s="50"/>
      <c r="DU237" s="18"/>
      <c r="DV237" s="409"/>
      <c r="DW237" s="18"/>
      <c r="DX237" s="18"/>
      <c r="DY237" s="50"/>
      <c r="DZ237" s="409"/>
      <c r="EA237" s="18"/>
      <c r="EB237" s="18"/>
      <c r="ED237" s="50"/>
      <c r="EG237" s="327"/>
      <c r="EH237" s="18"/>
      <c r="EI237" s="50"/>
      <c r="EJ237" s="18"/>
      <c r="EK237" s="18"/>
      <c r="EN237" s="50"/>
      <c r="EP237" s="327"/>
      <c r="EQ237" s="18"/>
      <c r="ER237" s="409"/>
      <c r="ES237" s="50"/>
      <c r="ET237" s="18"/>
      <c r="EX237" s="50"/>
      <c r="EY237" s="416"/>
      <c r="EZ237" s="18"/>
      <c r="FA237" s="409"/>
      <c r="FB237" s="18"/>
      <c r="FC237" s="50"/>
      <c r="FH237" s="50"/>
      <c r="FI237" s="18"/>
      <c r="FJ237" s="409"/>
      <c r="FK237" s="18"/>
      <c r="FL237" s="18"/>
      <c r="FM237" s="50"/>
      <c r="FN237" s="409"/>
      <c r="FO237" s="18"/>
      <c r="FP237" s="18"/>
      <c r="FU237" s="327"/>
      <c r="FV237" s="18"/>
      <c r="FW237" s="63"/>
      <c r="FX237" s="63"/>
      <c r="FY237" s="67"/>
      <c r="FZ237" s="67"/>
      <c r="GA237" s="134"/>
      <c r="GB237" s="63"/>
      <c r="GC237" s="317"/>
      <c r="GD237" s="63"/>
      <c r="GH237" s="50"/>
      <c r="GI237" s="317"/>
      <c r="GJ237" s="63"/>
      <c r="GP237" s="18"/>
      <c r="GQ237" s="18"/>
      <c r="GV237" s="327"/>
      <c r="GW237" s="18"/>
      <c r="GY237" s="18"/>
      <c r="GZ237" s="18"/>
      <c r="HE237" s="18"/>
      <c r="HF237" s="411"/>
      <c r="HH237" s="18"/>
      <c r="HI237" s="18"/>
      <c r="HJ237" s="18"/>
      <c r="HW237" s="327"/>
      <c r="HX237" s="18"/>
      <c r="HZ237" s="18"/>
      <c r="IA237" s="18"/>
      <c r="IF237" s="327"/>
      <c r="IG237" s="18"/>
      <c r="II237" s="18"/>
      <c r="IJ237" s="18"/>
      <c r="IO237" s="18"/>
      <c r="IP237" s="18"/>
      <c r="IQ237" s="420"/>
      <c r="IR237" s="18"/>
      <c r="IS237" s="18"/>
      <c r="IX237" s="412"/>
      <c r="IY237" s="413"/>
      <c r="JG237" s="412"/>
      <c r="JH237" s="413"/>
      <c r="JI237" s="414"/>
      <c r="JJ237" s="413"/>
      <c r="JK237" s="413"/>
      <c r="JP237" s="327"/>
      <c r="JQ237" s="18"/>
      <c r="JS237" s="18"/>
      <c r="JT237" s="18"/>
      <c r="JY237" s="327"/>
      <c r="JZ237" s="18"/>
      <c r="KH237" s="327"/>
      <c r="KI237" s="18"/>
      <c r="KQ237" s="18"/>
      <c r="KR237" s="18"/>
      <c r="KS237" s="415"/>
      <c r="KT237" s="18"/>
      <c r="KU237" s="18"/>
      <c r="KZ237" s="412"/>
      <c r="LA237" s="413"/>
      <c r="LB237" s="409"/>
      <c r="LC237" s="413"/>
      <c r="LD237" s="413"/>
      <c r="LR237" s="413"/>
      <c r="LS237" s="18"/>
      <c r="LT237" s="18"/>
      <c r="LU237" s="416"/>
      <c r="LW237" s="18"/>
      <c r="MA237" s="327"/>
      <c r="MB237" s="18"/>
      <c r="MC237" s="18"/>
      <c r="MD237" s="18"/>
      <c r="ME237" s="18"/>
      <c r="MJ237" s="3"/>
      <c r="MK237" s="3"/>
      <c r="ML237" s="417"/>
      <c r="MM237" s="79"/>
      <c r="MN237" s="3"/>
      <c r="MP237" s="18"/>
    </row>
    <row r="238" spans="1:354" ht="18">
      <c r="D238" s="50">
        <v>240.20000000000002</v>
      </c>
      <c r="E238" s="40">
        <f>SUM(D238)*0.75</f>
        <v>180.15</v>
      </c>
      <c r="F238" s="40"/>
      <c r="G238" s="63"/>
      <c r="H238" s="63"/>
      <c r="I238" s="283"/>
      <c r="J238" s="317"/>
      <c r="K238" s="63"/>
      <c r="L238" s="60"/>
      <c r="M238" s="3"/>
      <c r="N238" s="79"/>
      <c r="O238" s="50"/>
      <c r="P238" s="50"/>
      <c r="T238" s="50"/>
      <c r="U238" s="50"/>
      <c r="V238" s="50"/>
      <c r="W238" s="50"/>
      <c r="X238" s="314"/>
      <c r="Y238" s="50"/>
      <c r="Z238" s="50"/>
      <c r="AB238" s="50"/>
      <c r="AD238" s="327"/>
      <c r="AE238" s="18"/>
      <c r="AF238" s="329"/>
      <c r="AG238" s="50"/>
      <c r="AH238" s="18"/>
      <c r="AM238" s="49">
        <v>2019</v>
      </c>
      <c r="AR238" s="3"/>
      <c r="AV238" s="49" t="s">
        <v>1635</v>
      </c>
      <c r="AX238" s="18"/>
      <c r="AY238" s="89"/>
      <c r="AZ238" s="18"/>
      <c r="BA238" s="3"/>
      <c r="BB238" s="50"/>
      <c r="BC238"/>
      <c r="BE238" s="49" t="s">
        <v>2107</v>
      </c>
      <c r="BI238" s="18"/>
      <c r="BK238" s="50"/>
      <c r="BN238" s="49" t="s">
        <v>2782</v>
      </c>
      <c r="BQ238" s="89"/>
      <c r="BT238" s="273"/>
      <c r="BU238" s="103"/>
      <c r="BV238" s="247"/>
      <c r="BW238" s="49" t="s">
        <v>4198</v>
      </c>
      <c r="BZ238" s="88"/>
      <c r="CA238" s="1"/>
      <c r="CF238" s="50"/>
      <c r="CG238" s="18"/>
      <c r="CH238" s="409"/>
      <c r="CI238" s="18"/>
      <c r="CJ238" s="18"/>
      <c r="CK238" s="50"/>
      <c r="CO238" s="18"/>
      <c r="CP238" s="50"/>
      <c r="CQ238" s="409"/>
      <c r="CR238" s="18"/>
      <c r="CS238" s="18"/>
      <c r="CU238" s="50"/>
      <c r="CX238" s="18"/>
      <c r="CY238" s="18"/>
      <c r="CZ238" s="50"/>
      <c r="DA238" s="18"/>
      <c r="DB238" s="18"/>
      <c r="DF238" s="50"/>
      <c r="DG238" s="416"/>
      <c r="DH238" s="18"/>
      <c r="DI238" s="409"/>
      <c r="DJ238" s="50"/>
      <c r="DK238" s="418"/>
      <c r="DL238" s="1"/>
      <c r="DM238" s="410"/>
      <c r="DN238" s="1"/>
      <c r="DO238" s="50"/>
      <c r="DT238" s="50"/>
      <c r="DU238" s="18"/>
      <c r="DV238" s="409"/>
      <c r="DW238" s="18"/>
      <c r="DX238" s="18"/>
      <c r="DY238" s="50"/>
      <c r="DZ238" s="409"/>
      <c r="EA238" s="18"/>
      <c r="EB238" s="18"/>
      <c r="ED238" s="50"/>
      <c r="EG238" s="18"/>
      <c r="EH238" s="18"/>
      <c r="EI238" s="50"/>
      <c r="EJ238" s="18"/>
      <c r="EK238" s="18"/>
      <c r="EN238" s="50"/>
      <c r="EP238" s="18"/>
      <c r="EQ238" s="18"/>
      <c r="ER238" s="409"/>
      <c r="ES238" s="50"/>
      <c r="ET238" s="18"/>
      <c r="EX238" s="50"/>
      <c r="EY238" s="416"/>
      <c r="EZ238" s="18"/>
      <c r="FA238" s="409"/>
      <c r="FB238" s="18"/>
      <c r="FC238" s="50"/>
      <c r="FH238" s="50"/>
      <c r="FI238" s="18"/>
      <c r="FJ238" s="409"/>
      <c r="FK238" s="18"/>
      <c r="FL238" s="18"/>
      <c r="FM238" s="50"/>
      <c r="FN238" s="409"/>
      <c r="FO238" s="18"/>
      <c r="FP238" s="18"/>
      <c r="FU238" s="18"/>
      <c r="FV238" s="18"/>
      <c r="FW238" s="63"/>
      <c r="FX238" s="63"/>
      <c r="FY238" s="67"/>
      <c r="FZ238" s="67"/>
      <c r="GA238" s="134"/>
      <c r="GB238" s="63"/>
      <c r="GC238" s="317"/>
      <c r="GD238" s="63"/>
      <c r="GH238" s="50"/>
      <c r="GI238" s="317"/>
      <c r="GJ238" s="63"/>
      <c r="GP238" s="18"/>
      <c r="GQ238" s="18"/>
      <c r="GV238" s="18"/>
      <c r="GW238" s="18"/>
      <c r="GY238" s="18"/>
      <c r="GZ238" s="18"/>
      <c r="HE238" s="18"/>
      <c r="HF238" s="411"/>
      <c r="HH238" s="18"/>
      <c r="HI238" s="18"/>
      <c r="HJ238" s="18"/>
      <c r="HW238" s="18"/>
      <c r="HX238" s="18"/>
      <c r="HZ238" s="18"/>
      <c r="IA238" s="18"/>
      <c r="IF238" s="18"/>
      <c r="IG238" s="18"/>
      <c r="II238" s="18"/>
      <c r="IJ238" s="18"/>
      <c r="IO238" s="18"/>
      <c r="IP238" s="18"/>
      <c r="IQ238" s="420"/>
      <c r="IR238" s="18"/>
      <c r="IS238" s="18"/>
      <c r="IX238" s="413"/>
      <c r="IY238" s="413"/>
      <c r="JG238" s="413"/>
      <c r="JH238" s="413"/>
      <c r="JI238" s="414"/>
      <c r="JJ238" s="413"/>
      <c r="JK238" s="413"/>
      <c r="JP238" s="18"/>
      <c r="JQ238" s="18"/>
      <c r="JS238" s="18"/>
      <c r="JT238" s="18"/>
      <c r="JY238" s="18"/>
      <c r="JZ238" s="18"/>
      <c r="KH238" s="18"/>
      <c r="KI238" s="18"/>
      <c r="KQ238" s="327"/>
      <c r="KR238" s="18"/>
      <c r="KS238" s="414"/>
      <c r="KT238" s="18"/>
      <c r="KU238" s="18"/>
      <c r="KZ238" s="413"/>
      <c r="LA238" s="413"/>
      <c r="LB238" s="409"/>
      <c r="LC238" s="413"/>
      <c r="LD238" s="413"/>
      <c r="LR238" s="413"/>
      <c r="LS238" s="18"/>
      <c r="LT238" s="18"/>
      <c r="LU238" s="416"/>
      <c r="LW238" s="18"/>
      <c r="MA238" s="18"/>
      <c r="MB238" s="18"/>
      <c r="MC238" s="18"/>
      <c r="MD238" s="18"/>
      <c r="ME238" s="18"/>
      <c r="MJ238" s="60"/>
      <c r="MK238" s="3"/>
      <c r="ML238" s="424"/>
      <c r="MM238" s="79"/>
      <c r="MN238" s="3"/>
      <c r="MP238" s="18"/>
    </row>
    <row r="239" spans="1:354" ht="18">
      <c r="D239" s="50">
        <v>164.2</v>
      </c>
      <c r="E239" s="40">
        <f>SUM(D239)*0.75</f>
        <v>123.14999999999999</v>
      </c>
      <c r="F239" s="40"/>
      <c r="G239" s="273"/>
      <c r="H239" s="63"/>
      <c r="I239" s="283"/>
      <c r="J239" s="317"/>
      <c r="K239" s="63"/>
      <c r="L239" s="3"/>
      <c r="M239" s="3"/>
      <c r="N239" s="79"/>
      <c r="O239" s="50"/>
      <c r="P239" s="50"/>
      <c r="T239" s="50"/>
      <c r="U239" s="396"/>
      <c r="V239" s="50"/>
      <c r="W239" s="50"/>
      <c r="X239" s="314"/>
      <c r="Y239" s="50"/>
      <c r="Z239" s="50"/>
      <c r="AB239" s="50"/>
      <c r="AD239" s="330"/>
      <c r="AE239" s="18"/>
      <c r="AF239" s="329"/>
      <c r="AG239" s="50"/>
      <c r="AH239" s="18"/>
      <c r="AM239" s="41" t="s">
        <v>703</v>
      </c>
      <c r="AP239" s="171">
        <v>21526.349999999922</v>
      </c>
      <c r="AQ239" t="s">
        <v>1297</v>
      </c>
      <c r="AR239" s="3" t="s">
        <v>1368</v>
      </c>
      <c r="AV239" s="40" t="s">
        <v>714</v>
      </c>
      <c r="AW239" s="3"/>
      <c r="AX239" s="3"/>
      <c r="AY239" s="171">
        <v>30516.525000000122</v>
      </c>
      <c r="AZ239" s="235" t="s">
        <v>1784</v>
      </c>
      <c r="BA239" s="3" t="s">
        <v>1368</v>
      </c>
      <c r="BB239" s="50"/>
      <c r="BC239"/>
      <c r="BE239" s="41" t="s">
        <v>13</v>
      </c>
      <c r="BF239" s="9"/>
      <c r="BG239" s="317"/>
      <c r="BH239" s="171">
        <v>42636.099999999991</v>
      </c>
      <c r="BI239" s="235" t="s">
        <v>2127</v>
      </c>
      <c r="BJ239" s="3" t="s">
        <v>1368</v>
      </c>
      <c r="BK239" s="50"/>
      <c r="BN239" s="63" t="s">
        <v>691</v>
      </c>
      <c r="BQ239" s="171">
        <v>47716.525000000118</v>
      </c>
      <c r="BR239" s="235" t="s">
        <v>2818</v>
      </c>
      <c r="BS239" s="3" t="s">
        <v>1368</v>
      </c>
      <c r="BT239" s="273"/>
      <c r="BU239" s="213"/>
      <c r="BV239" s="247"/>
      <c r="BW239" s="218" t="s">
        <v>1560</v>
      </c>
      <c r="BZ239" s="171">
        <v>52949.675000000003</v>
      </c>
      <c r="CA239" s="1" t="s">
        <v>4466</v>
      </c>
      <c r="CB239" s="3" t="s">
        <v>1368</v>
      </c>
      <c r="CF239" s="50"/>
      <c r="CG239" s="18"/>
      <c r="CH239" s="409"/>
      <c r="CI239" s="18"/>
      <c r="CJ239" s="18"/>
      <c r="CK239" s="50"/>
      <c r="CO239" s="416"/>
      <c r="CP239" s="50"/>
      <c r="CQ239" s="409"/>
      <c r="CR239" s="18"/>
      <c r="CS239" s="18"/>
      <c r="CU239" s="50"/>
      <c r="CX239" s="416"/>
      <c r="CY239" s="18"/>
      <c r="CZ239" s="50"/>
      <c r="DA239" s="18"/>
      <c r="DB239" s="18"/>
      <c r="DF239" s="50"/>
      <c r="DG239" s="416"/>
      <c r="DH239" s="18"/>
      <c r="DI239" s="409"/>
      <c r="DJ239" s="50"/>
      <c r="DK239" s="418"/>
      <c r="DL239" s="1"/>
      <c r="DM239" s="410"/>
      <c r="DN239" s="1"/>
      <c r="DO239" s="50"/>
      <c r="DT239" s="50"/>
      <c r="DU239" s="18"/>
      <c r="DV239" s="409"/>
      <c r="DW239" s="18"/>
      <c r="DX239" s="18"/>
      <c r="DY239" s="50"/>
      <c r="DZ239" s="409"/>
      <c r="EA239" s="18"/>
      <c r="EB239" s="18"/>
      <c r="ED239" s="50"/>
      <c r="EG239" s="416"/>
      <c r="EH239" s="18"/>
      <c r="EI239" s="50"/>
      <c r="EJ239" s="18"/>
      <c r="EK239" s="18"/>
      <c r="EN239" s="50"/>
      <c r="EP239" s="416"/>
      <c r="EQ239" s="18"/>
      <c r="ER239" s="409"/>
      <c r="ES239" s="50"/>
      <c r="ET239" s="18"/>
      <c r="EX239" s="50"/>
      <c r="EY239" s="416"/>
      <c r="EZ239" s="18"/>
      <c r="FA239" s="409"/>
      <c r="FB239" s="18"/>
      <c r="FC239" s="50"/>
      <c r="FH239" s="50"/>
      <c r="FI239" s="18"/>
      <c r="FJ239" s="409"/>
      <c r="FK239" s="18"/>
      <c r="FL239" s="18"/>
      <c r="FM239" s="50"/>
      <c r="FN239" s="409"/>
      <c r="FO239" s="18"/>
      <c r="FP239" s="18"/>
      <c r="FU239" s="416"/>
      <c r="FV239" s="18"/>
      <c r="FW239" s="218"/>
      <c r="FX239" s="63"/>
      <c r="FY239" s="67"/>
      <c r="FZ239" s="67"/>
      <c r="GA239" s="134"/>
      <c r="GB239" s="63"/>
      <c r="GC239" s="317"/>
      <c r="GD239" s="63"/>
      <c r="GH239" s="50"/>
      <c r="GI239" s="317"/>
      <c r="GJ239" s="63"/>
      <c r="GP239" s="18"/>
      <c r="GV239" s="419"/>
      <c r="GW239" s="18"/>
      <c r="HE239" s="18"/>
      <c r="HF239" s="411"/>
      <c r="HW239" s="416"/>
      <c r="HX239" s="18"/>
      <c r="IF239" s="419"/>
      <c r="IG239" s="18"/>
      <c r="IO239" s="327"/>
      <c r="IP239" s="18"/>
      <c r="IQ239" s="409"/>
      <c r="IR239" s="18"/>
      <c r="IS239" s="18"/>
      <c r="IX239" s="416"/>
      <c r="IY239" s="413"/>
      <c r="JG239" s="416"/>
      <c r="JH239" s="413"/>
      <c r="JI239" s="414"/>
      <c r="JJ239" s="413"/>
      <c r="JK239" s="413"/>
      <c r="JP239" s="419"/>
      <c r="JQ239" s="18"/>
      <c r="JS239" s="18"/>
      <c r="JY239" s="419"/>
      <c r="JZ239" s="18"/>
      <c r="KH239" s="419"/>
      <c r="KI239" s="18"/>
      <c r="KZ239" s="416"/>
      <c r="LA239" s="413"/>
      <c r="LB239" s="409"/>
      <c r="LC239" s="413"/>
      <c r="LD239" s="413"/>
      <c r="LR239" s="413"/>
      <c r="LS239" s="18"/>
      <c r="LT239" s="18"/>
      <c r="LU239" s="416"/>
      <c r="LW239" s="18"/>
      <c r="MA239" s="419"/>
      <c r="MB239" s="18"/>
      <c r="MC239" s="18"/>
      <c r="MD239" s="18"/>
      <c r="ME239" s="18"/>
    </row>
    <row r="240" spans="1:354" ht="18">
      <c r="D240" s="50">
        <v>622.70000000000005</v>
      </c>
      <c r="E240" s="40">
        <f>SUM(D240)*0.75</f>
        <v>467.02500000000003</v>
      </c>
      <c r="F240" s="40"/>
      <c r="G240" s="63"/>
      <c r="H240" s="63"/>
      <c r="I240" s="265"/>
      <c r="J240" s="317"/>
      <c r="K240" s="63"/>
      <c r="L240" s="3"/>
      <c r="M240" s="3"/>
      <c r="N240" s="79"/>
      <c r="O240" s="50"/>
      <c r="P240" s="50"/>
      <c r="T240" s="50"/>
      <c r="U240" s="50"/>
      <c r="V240" s="50"/>
      <c r="W240" s="50"/>
      <c r="X240" s="314"/>
      <c r="Y240" s="50"/>
      <c r="Z240" s="50"/>
      <c r="AB240" s="50"/>
      <c r="AD240" s="18"/>
      <c r="AE240" s="18"/>
      <c r="AF240" s="329"/>
      <c r="AG240" s="50"/>
      <c r="AH240" s="18"/>
      <c r="AM240" s="49">
        <v>2019</v>
      </c>
      <c r="AR240" s="3"/>
      <c r="AV240" s="49" t="s">
        <v>1635</v>
      </c>
      <c r="AX240" s="18"/>
      <c r="AY240" s="89"/>
      <c r="AZ240" s="18"/>
      <c r="BA240" s="3"/>
      <c r="BB240" s="50"/>
      <c r="BC240"/>
      <c r="BE240" s="49" t="s">
        <v>2088</v>
      </c>
      <c r="BK240" s="50"/>
      <c r="BN240" s="49" t="s">
        <v>2782</v>
      </c>
      <c r="BQ240" s="89"/>
      <c r="BT240" s="273"/>
      <c r="BU240" s="63"/>
      <c r="BV240" s="247"/>
      <c r="BW240" s="49" t="s">
        <v>4198</v>
      </c>
      <c r="BZ240" s="88"/>
      <c r="CA240" s="1"/>
      <c r="CF240" s="50"/>
      <c r="CG240" s="18"/>
      <c r="CH240" s="409"/>
      <c r="CI240" s="18"/>
      <c r="CJ240" s="18"/>
      <c r="CK240" s="50"/>
      <c r="CO240" s="327"/>
      <c r="CP240" s="50"/>
      <c r="CQ240" s="409"/>
      <c r="CR240" s="18"/>
      <c r="CS240" s="18"/>
      <c r="CU240" s="50"/>
      <c r="CX240" s="327"/>
      <c r="CY240" s="18"/>
      <c r="CZ240" s="50"/>
      <c r="DA240" s="18"/>
      <c r="DB240" s="18"/>
      <c r="DF240" s="50"/>
      <c r="DG240" s="416"/>
      <c r="DH240" s="18"/>
      <c r="DI240" s="409"/>
      <c r="DJ240" s="50"/>
      <c r="DK240" s="418"/>
      <c r="DL240" s="1"/>
      <c r="DM240" s="410"/>
      <c r="DN240" s="1"/>
      <c r="DO240" s="50"/>
      <c r="DT240" s="50"/>
      <c r="DU240" s="18"/>
      <c r="DV240" s="409"/>
      <c r="DW240" s="18"/>
      <c r="DX240" s="18"/>
      <c r="DY240" s="50"/>
      <c r="DZ240" s="409"/>
      <c r="EA240" s="18"/>
      <c r="EB240" s="18"/>
      <c r="ED240" s="50"/>
      <c r="EG240" s="327"/>
      <c r="EH240" s="18"/>
      <c r="EI240" s="50"/>
      <c r="EJ240" s="18"/>
      <c r="EK240" s="18"/>
      <c r="EN240" s="50"/>
      <c r="EP240" s="327"/>
      <c r="EQ240" s="18"/>
      <c r="ER240" s="409"/>
      <c r="ES240" s="50"/>
      <c r="ET240" s="18"/>
      <c r="EX240" s="50"/>
      <c r="EY240" s="416"/>
      <c r="EZ240" s="18"/>
      <c r="FA240" s="409"/>
      <c r="FB240" s="18"/>
      <c r="FC240" s="50"/>
      <c r="FH240" s="50"/>
      <c r="FI240" s="18"/>
      <c r="FJ240" s="409"/>
      <c r="FK240" s="18"/>
      <c r="FL240" s="18"/>
      <c r="FM240" s="50"/>
      <c r="FN240" s="409"/>
      <c r="FO240" s="18"/>
      <c r="FP240" s="18"/>
      <c r="FU240" s="327"/>
      <c r="FV240" s="18"/>
      <c r="FW240" s="63"/>
      <c r="FX240" s="63"/>
      <c r="FY240" s="67"/>
      <c r="FZ240" s="67"/>
      <c r="GA240" s="134"/>
      <c r="GB240" s="63"/>
      <c r="GC240" s="317"/>
      <c r="GD240" s="63"/>
      <c r="GH240" s="50"/>
      <c r="GI240" s="317"/>
      <c r="GJ240" s="63"/>
      <c r="GV240" s="327"/>
      <c r="GW240" s="18"/>
      <c r="HE240" s="18"/>
      <c r="HF240" s="411"/>
      <c r="HW240" s="327"/>
      <c r="HX240" s="18"/>
      <c r="IF240" s="327"/>
      <c r="IG240" s="18"/>
      <c r="IO240" s="107"/>
      <c r="IP240" s="107"/>
      <c r="IQ240" s="107"/>
      <c r="IR240" s="231"/>
      <c r="IX240" s="412"/>
      <c r="IY240" s="413"/>
      <c r="JG240" s="412"/>
      <c r="JH240" s="413"/>
      <c r="JI240" s="414"/>
      <c r="JJ240" s="413"/>
      <c r="JK240" s="413"/>
      <c r="JP240" s="327"/>
      <c r="JQ240" s="18"/>
      <c r="JS240" s="18"/>
      <c r="JY240" s="327"/>
      <c r="JZ240" s="18"/>
      <c r="KH240" s="327"/>
      <c r="KI240" s="18"/>
      <c r="KZ240" s="412"/>
      <c r="LA240" s="413"/>
      <c r="LB240" s="409"/>
      <c r="LC240" s="413"/>
      <c r="LD240" s="413"/>
      <c r="LR240" s="413"/>
      <c r="LS240" s="18"/>
      <c r="LT240" s="18"/>
      <c r="LU240" s="416"/>
      <c r="LW240" s="18"/>
      <c r="MA240" s="327"/>
      <c r="MB240" s="18"/>
      <c r="MC240" s="18"/>
      <c r="MD240" s="18"/>
      <c r="ME240" s="18"/>
    </row>
    <row r="241" spans="1:343" ht="18">
      <c r="D241" s="50">
        <v>0</v>
      </c>
      <c r="E241" s="40">
        <f>SUM(D241)*0.75</f>
        <v>0</v>
      </c>
      <c r="F241" s="79"/>
      <c r="G241" s="273"/>
      <c r="H241" s="63"/>
      <c r="I241" s="282"/>
      <c r="J241" s="31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14"/>
      <c r="Y241" s="50"/>
      <c r="Z241" s="50"/>
      <c r="AB241" s="50"/>
      <c r="AD241" s="327"/>
      <c r="AE241" s="18"/>
      <c r="AF241" s="329"/>
      <c r="AG241" s="50"/>
      <c r="AH241" s="18"/>
      <c r="AM241" s="41" t="s">
        <v>719</v>
      </c>
      <c r="AP241" s="171">
        <v>21452.850000000053</v>
      </c>
      <c r="AQ241" t="s">
        <v>1298</v>
      </c>
      <c r="AR241" s="60" t="s">
        <v>1369</v>
      </c>
      <c r="AV241" s="40" t="s">
        <v>740</v>
      </c>
      <c r="AW241" s="3"/>
      <c r="AX241" s="3"/>
      <c r="AY241" s="171">
        <v>30488.549999999923</v>
      </c>
      <c r="AZ241" s="235" t="s">
        <v>1785</v>
      </c>
      <c r="BA241" s="60" t="s">
        <v>1369</v>
      </c>
      <c r="BB241" s="50"/>
      <c r="BC241"/>
      <c r="BE241" s="40" t="s">
        <v>690</v>
      </c>
      <c r="BF241" s="9"/>
      <c r="BG241" s="317"/>
      <c r="BH241" s="171">
        <v>41884.649999999921</v>
      </c>
      <c r="BI241" s="235" t="s">
        <v>2128</v>
      </c>
      <c r="BJ241" s="60" t="s">
        <v>1369</v>
      </c>
      <c r="BK241" s="50"/>
      <c r="BN241" s="273" t="s">
        <v>9</v>
      </c>
      <c r="BQ241" s="171">
        <v>47096.787500000057</v>
      </c>
      <c r="BR241" s="235" t="s">
        <v>2820</v>
      </c>
      <c r="BS241" s="60" t="s">
        <v>1369</v>
      </c>
      <c r="BT241" s="273"/>
      <c r="BU241" s="63"/>
      <c r="BV241" s="247"/>
      <c r="BW241" s="273" t="s">
        <v>1886</v>
      </c>
      <c r="BZ241" s="171">
        <v>52801.949999999917</v>
      </c>
      <c r="CA241" s="1" t="s">
        <v>4467</v>
      </c>
      <c r="CB241" s="60" t="s">
        <v>1369</v>
      </c>
      <c r="CF241" s="50"/>
      <c r="CG241" s="18"/>
      <c r="CH241" s="409"/>
      <c r="CI241" s="18"/>
      <c r="CJ241" s="18"/>
      <c r="CK241" s="50"/>
      <c r="CO241" s="327"/>
      <c r="CP241" s="50"/>
      <c r="CQ241" s="409"/>
      <c r="CR241" s="18"/>
      <c r="CS241" s="18"/>
      <c r="CU241" s="50"/>
      <c r="CX241" s="327"/>
      <c r="CY241" s="18"/>
      <c r="CZ241" s="50"/>
      <c r="DA241" s="18"/>
      <c r="DB241" s="18"/>
      <c r="DF241" s="50"/>
      <c r="DG241" s="416"/>
      <c r="DH241" s="18"/>
      <c r="DI241" s="409"/>
      <c r="DJ241" s="50"/>
      <c r="DK241" s="418"/>
      <c r="DL241" s="1"/>
      <c r="DM241" s="410"/>
      <c r="DN241" s="1"/>
      <c r="DO241" s="50"/>
      <c r="DT241" s="50"/>
      <c r="DU241" s="18"/>
      <c r="DV241" s="409"/>
      <c r="DW241" s="18"/>
      <c r="DX241" s="18"/>
      <c r="DY241" s="50"/>
      <c r="DZ241" s="409"/>
      <c r="EA241" s="18"/>
      <c r="EB241" s="18"/>
      <c r="ED241" s="50"/>
      <c r="EG241" s="327"/>
      <c r="EH241" s="18"/>
      <c r="EI241" s="50"/>
      <c r="EJ241" s="18"/>
      <c r="EK241" s="18"/>
      <c r="EN241" s="50"/>
      <c r="EP241" s="327"/>
      <c r="EQ241" s="18"/>
      <c r="ER241" s="409"/>
      <c r="ES241" s="50"/>
      <c r="ET241" s="18"/>
      <c r="EX241" s="50"/>
      <c r="EY241" s="416"/>
      <c r="EZ241" s="18"/>
      <c r="FA241" s="409"/>
      <c r="FB241" s="18"/>
      <c r="FC241" s="50"/>
      <c r="FH241" s="50"/>
      <c r="FI241" s="18"/>
      <c r="FJ241" s="409"/>
      <c r="FK241" s="18"/>
      <c r="FL241" s="18"/>
      <c r="FM241" s="50"/>
      <c r="FN241" s="409"/>
      <c r="FO241" s="18"/>
      <c r="FP241" s="18"/>
      <c r="FU241" s="327"/>
      <c r="FV241" s="18"/>
      <c r="FW241" s="273"/>
      <c r="FX241" s="63"/>
      <c r="FY241" s="67"/>
      <c r="FZ241" s="67"/>
      <c r="GA241" s="134"/>
      <c r="GB241" s="63"/>
      <c r="GC241" s="317"/>
      <c r="GD241" s="63"/>
      <c r="GH241" s="50"/>
      <c r="GI241" s="317"/>
      <c r="GJ241" s="63"/>
      <c r="GV241" s="327"/>
      <c r="GW241" s="18"/>
      <c r="HE241" s="18"/>
      <c r="HF241" s="411"/>
      <c r="HW241" s="327"/>
      <c r="HX241" s="18"/>
      <c r="IF241" s="327"/>
      <c r="IG241" s="18"/>
      <c r="IX241" s="412"/>
      <c r="IY241" s="413"/>
      <c r="JG241" s="412"/>
      <c r="JH241" s="413"/>
      <c r="JI241" s="414"/>
      <c r="JJ241" s="413"/>
      <c r="JK241" s="413"/>
      <c r="JP241" s="327"/>
      <c r="JQ241" s="18"/>
      <c r="JS241" s="18"/>
      <c r="JY241" s="327"/>
      <c r="JZ241" s="18"/>
      <c r="KH241" s="327"/>
      <c r="KI241" s="18"/>
      <c r="KZ241" s="412"/>
      <c r="LA241" s="413"/>
      <c r="LB241" s="409"/>
      <c r="LC241" s="413"/>
      <c r="LD241" s="413"/>
      <c r="LR241" s="413"/>
      <c r="LS241" s="18"/>
      <c r="LT241" s="18"/>
      <c r="LU241" s="416"/>
      <c r="LW241" s="18"/>
      <c r="MA241" s="327"/>
      <c r="MB241" s="18"/>
      <c r="MC241" s="18"/>
      <c r="MD241" s="18"/>
      <c r="ME241" s="18"/>
    </row>
    <row r="242" spans="1:343" ht="18">
      <c r="D242" s="50">
        <v>699.9</v>
      </c>
      <c r="E242" s="40">
        <f>SUM(D242)*0.75</f>
        <v>524.92499999999995</v>
      </c>
      <c r="F242" s="79"/>
      <c r="G242" s="273"/>
      <c r="H242" s="63"/>
      <c r="I242" s="283"/>
      <c r="J242" s="317"/>
      <c r="K242" s="63"/>
      <c r="L242" s="60"/>
      <c r="M242" s="3"/>
      <c r="N242" s="79"/>
      <c r="O242" s="50"/>
      <c r="P242" s="50"/>
      <c r="T242" s="50"/>
      <c r="U242" s="396"/>
      <c r="V242" s="50"/>
      <c r="W242" s="50"/>
      <c r="X242" s="314"/>
      <c r="Y242" s="50"/>
      <c r="Z242" s="50"/>
      <c r="AB242" s="50"/>
      <c r="AD242" s="330"/>
      <c r="AE242" s="18"/>
      <c r="AF242" s="329"/>
      <c r="AG242" s="50"/>
      <c r="AH242" s="18"/>
      <c r="AM242" s="49">
        <v>2019</v>
      </c>
      <c r="AR242" s="3"/>
      <c r="AV242" s="49" t="s">
        <v>1635</v>
      </c>
      <c r="AX242" s="18"/>
      <c r="AY242" s="89"/>
      <c r="AZ242" s="18"/>
      <c r="BA242" s="3"/>
      <c r="BB242" s="50"/>
      <c r="BC242"/>
      <c r="BE242" s="49" t="s">
        <v>2107</v>
      </c>
      <c r="BK242" s="50"/>
      <c r="BN242" s="49" t="s">
        <v>2782</v>
      </c>
      <c r="BQ242" s="89"/>
      <c r="BT242" s="273"/>
      <c r="BU242" s="63"/>
      <c r="BV242" s="247"/>
      <c r="BW242" s="49" t="s">
        <v>4199</v>
      </c>
      <c r="BZ242" s="88"/>
      <c r="CA242" s="1"/>
      <c r="CF242" s="50"/>
      <c r="CG242" s="18"/>
      <c r="CH242" s="409"/>
      <c r="CI242" s="18"/>
      <c r="CJ242" s="18"/>
      <c r="CK242" s="50"/>
      <c r="CO242" s="18"/>
      <c r="CP242" s="50"/>
      <c r="CQ242" s="409"/>
      <c r="CR242" s="18"/>
      <c r="CS242" s="18"/>
      <c r="CU242" s="50"/>
      <c r="CX242" s="18"/>
      <c r="CY242" s="18"/>
      <c r="CZ242" s="50"/>
      <c r="DA242" s="18"/>
      <c r="DB242" s="18"/>
      <c r="DF242" s="50"/>
      <c r="DG242" s="416"/>
      <c r="DH242" s="18"/>
      <c r="DI242" s="409"/>
      <c r="DJ242" s="50"/>
      <c r="DK242" s="418"/>
      <c r="DL242" s="1"/>
      <c r="DM242" s="410"/>
      <c r="DN242" s="1"/>
      <c r="DO242" s="50"/>
      <c r="DT242" s="50"/>
      <c r="DU242" s="18"/>
      <c r="DV242" s="409"/>
      <c r="DW242" s="18"/>
      <c r="DX242" s="18"/>
      <c r="DY242" s="50"/>
      <c r="DZ242" s="409"/>
      <c r="EA242" s="18"/>
      <c r="EB242" s="18"/>
      <c r="ED242" s="50"/>
      <c r="EG242" s="18"/>
      <c r="EH242" s="18"/>
      <c r="EI242" s="50"/>
      <c r="EJ242" s="18"/>
      <c r="EK242" s="18"/>
      <c r="EN242" s="50"/>
      <c r="EP242" s="18"/>
      <c r="EQ242" s="18"/>
      <c r="ER242" s="409"/>
      <c r="ES242" s="50"/>
      <c r="ET242" s="18"/>
      <c r="EX242" s="50"/>
      <c r="EY242" s="416"/>
      <c r="EZ242" s="18"/>
      <c r="FA242" s="409"/>
      <c r="FB242" s="18"/>
      <c r="FC242" s="50"/>
      <c r="FH242" s="50"/>
      <c r="FI242" s="18"/>
      <c r="FJ242" s="409"/>
      <c r="FK242" s="18"/>
      <c r="FL242" s="18"/>
      <c r="FM242" s="50"/>
      <c r="FN242" s="409"/>
      <c r="FO242" s="18"/>
      <c r="FP242" s="18"/>
      <c r="FU242" s="18"/>
      <c r="FV242" s="18"/>
      <c r="FW242" s="273"/>
      <c r="FX242" s="63"/>
      <c r="FY242" s="67"/>
      <c r="FZ242" s="67"/>
      <c r="GA242" s="134"/>
      <c r="GB242" s="63"/>
      <c r="GC242" s="317"/>
      <c r="GD242" s="63"/>
      <c r="GH242" s="50"/>
      <c r="GI242" s="317"/>
      <c r="GJ242" s="63"/>
      <c r="GV242" s="18"/>
      <c r="GW242" s="18"/>
      <c r="HE242" s="18"/>
      <c r="HF242" s="411"/>
      <c r="HW242" s="18"/>
      <c r="HX242" s="18"/>
      <c r="IF242" s="18"/>
      <c r="IG242" s="18"/>
      <c r="IX242" s="413"/>
      <c r="IY242" s="413"/>
      <c r="JG242" s="413"/>
      <c r="JH242" s="413"/>
      <c r="JI242" s="414"/>
      <c r="JJ242" s="413"/>
      <c r="JK242" s="413"/>
      <c r="JP242" s="18"/>
      <c r="JQ242" s="18"/>
      <c r="JS242" s="18"/>
      <c r="JY242" s="18"/>
      <c r="JZ242" s="18"/>
      <c r="KH242" s="18"/>
      <c r="KI242" s="18"/>
      <c r="KZ242" s="413"/>
      <c r="LA242" s="413"/>
      <c r="LB242" s="409"/>
      <c r="LC242" s="413"/>
      <c r="LD242" s="413"/>
      <c r="LR242" s="413"/>
      <c r="LS242" s="18"/>
      <c r="LT242" s="18"/>
      <c r="LU242" s="416"/>
      <c r="LW242" s="18"/>
      <c r="MA242" s="18"/>
      <c r="MB242" s="18"/>
      <c r="MC242" s="18"/>
      <c r="MD242" s="18"/>
      <c r="ME242" s="18"/>
    </row>
    <row r="243" spans="1:343" ht="18">
      <c r="D243" s="50">
        <v>144.19999999999999</v>
      </c>
      <c r="E243" s="40">
        <f>SUM(D243)*0.75</f>
        <v>108.14999999999999</v>
      </c>
      <c r="F243" s="79"/>
      <c r="G243" s="63"/>
      <c r="H243" s="63"/>
      <c r="I243" s="283"/>
      <c r="J243" s="317"/>
      <c r="K243" s="63"/>
      <c r="L243" s="82"/>
      <c r="M243" s="40"/>
      <c r="N243" s="40"/>
      <c r="O243" s="50"/>
      <c r="P243" s="50"/>
      <c r="T243" s="50"/>
      <c r="U243" s="50"/>
      <c r="V243" s="50"/>
      <c r="W243" s="50"/>
      <c r="X243" s="314"/>
      <c r="Y243" s="50"/>
      <c r="Z243" s="50"/>
      <c r="AB243" s="50"/>
      <c r="AD243" s="330"/>
      <c r="AE243" s="18"/>
      <c r="AF243" s="329"/>
      <c r="AG243" s="50"/>
      <c r="AH243" s="18"/>
      <c r="AM243" s="41" t="s">
        <v>747</v>
      </c>
      <c r="AP243" s="171">
        <v>21413.94999999991</v>
      </c>
      <c r="AQ243" t="s">
        <v>1299</v>
      </c>
      <c r="AR243" s="3" t="s">
        <v>1370</v>
      </c>
      <c r="AV243" s="40" t="s">
        <v>753</v>
      </c>
      <c r="AW243" s="3"/>
      <c r="AX243" s="3"/>
      <c r="AY243" s="171">
        <v>29754.074999999895</v>
      </c>
      <c r="AZ243" s="235" t="s">
        <v>1786</v>
      </c>
      <c r="BA243" s="3" t="s">
        <v>1370</v>
      </c>
      <c r="BB243" s="50"/>
      <c r="BC243"/>
      <c r="BE243" s="40" t="s">
        <v>156</v>
      </c>
      <c r="BF243" s="9"/>
      <c r="BG243" s="317"/>
      <c r="BH243" s="171">
        <v>41882.362500000352</v>
      </c>
      <c r="BI243" s="235" t="s">
        <v>2129</v>
      </c>
      <c r="BJ243" s="3" t="s">
        <v>1370</v>
      </c>
      <c r="BK243" s="50"/>
      <c r="BN243" s="273" t="s">
        <v>27</v>
      </c>
      <c r="BQ243" s="171">
        <v>47021.299999999515</v>
      </c>
      <c r="BR243" s="235" t="s">
        <v>2819</v>
      </c>
      <c r="BS243" s="3" t="s">
        <v>1370</v>
      </c>
      <c r="BT243" s="273"/>
      <c r="BU243" s="9"/>
      <c r="BV243" s="247"/>
      <c r="BW243" s="63" t="s">
        <v>691</v>
      </c>
      <c r="BZ243" s="171">
        <v>52634.375000000073</v>
      </c>
      <c r="CA243" s="1" t="s">
        <v>4468</v>
      </c>
      <c r="CB243" s="3" t="s">
        <v>1370</v>
      </c>
      <c r="CF243" s="50"/>
      <c r="CG243" s="18"/>
      <c r="CH243" s="409"/>
      <c r="CI243" s="18"/>
      <c r="CJ243" s="18"/>
      <c r="CK243" s="50"/>
      <c r="CO243" s="416"/>
      <c r="CP243" s="50"/>
      <c r="CQ243" s="409"/>
      <c r="CR243" s="18"/>
      <c r="CS243" s="18"/>
      <c r="CU243" s="50"/>
      <c r="CX243" s="416"/>
      <c r="CY243" s="18"/>
      <c r="CZ243" s="50"/>
      <c r="DA243" s="18"/>
      <c r="DB243" s="18"/>
      <c r="DF243" s="50"/>
      <c r="DG243" s="416"/>
      <c r="DH243" s="18"/>
      <c r="DI243" s="409"/>
      <c r="DJ243" s="50"/>
      <c r="DK243" s="418"/>
      <c r="DL243" s="1"/>
      <c r="DM243" s="410"/>
      <c r="DN243" s="1"/>
      <c r="DO243" s="50"/>
      <c r="DT243" s="50"/>
      <c r="DU243" s="18"/>
      <c r="DV243" s="409"/>
      <c r="DW243" s="18"/>
      <c r="DX243" s="18"/>
      <c r="DY243" s="50"/>
      <c r="DZ243" s="409"/>
      <c r="EA243" s="18"/>
      <c r="EB243" s="18"/>
      <c r="ED243" s="50"/>
      <c r="EG243" s="416"/>
      <c r="EH243" s="18"/>
      <c r="EI243" s="50"/>
      <c r="EJ243" s="18"/>
      <c r="EK243" s="18"/>
      <c r="EN243" s="50"/>
      <c r="EP243" s="416"/>
      <c r="EQ243" s="18"/>
      <c r="ER243" s="409"/>
      <c r="ES243" s="50"/>
      <c r="ET243" s="18"/>
      <c r="EX243" s="50"/>
      <c r="EY243" s="416"/>
      <c r="EZ243" s="18"/>
      <c r="FA243" s="409"/>
      <c r="FB243" s="18"/>
      <c r="FC243" s="50"/>
      <c r="FH243" s="50"/>
      <c r="FI243" s="18"/>
      <c r="FJ243" s="409"/>
      <c r="FK243" s="18"/>
      <c r="FL243" s="18"/>
      <c r="FM243" s="50"/>
      <c r="FN243" s="409"/>
      <c r="FO243" s="18"/>
      <c r="FP243" s="18"/>
      <c r="FU243" s="416"/>
      <c r="FV243" s="18"/>
      <c r="FW243" s="63"/>
      <c r="FX243" s="63"/>
      <c r="FY243" s="67"/>
      <c r="FZ243" s="67"/>
      <c r="GA243" s="134"/>
      <c r="GB243" s="63"/>
      <c r="GC243" s="317"/>
      <c r="GD243" s="63"/>
      <c r="GH243" s="50"/>
      <c r="GI243" s="317"/>
      <c r="GJ243" s="63"/>
      <c r="GV243" s="419"/>
      <c r="GW243" s="18"/>
      <c r="HE243" s="18"/>
      <c r="HF243" s="411"/>
      <c r="HW243" s="416"/>
      <c r="HX243" s="18"/>
      <c r="IF243" s="419"/>
      <c r="IG243" s="18"/>
      <c r="IX243" s="416"/>
      <c r="IY243" s="413"/>
      <c r="JG243" s="416"/>
      <c r="JH243" s="413"/>
      <c r="JI243" s="414"/>
      <c r="JJ243" s="413"/>
      <c r="JK243" s="413"/>
      <c r="JP243" s="419"/>
      <c r="JQ243" s="18"/>
      <c r="JS243" s="18"/>
      <c r="JY243" s="419"/>
      <c r="JZ243" s="18"/>
      <c r="KH243" s="419"/>
      <c r="KI243" s="18"/>
      <c r="KZ243" s="416"/>
      <c r="LA243" s="413"/>
      <c r="LB243" s="409"/>
      <c r="LC243" s="413"/>
      <c r="LD243" s="413"/>
      <c r="LR243" s="413"/>
      <c r="LS243" s="18"/>
      <c r="LT243" s="18"/>
      <c r="LU243" s="416"/>
      <c r="LW243" s="18"/>
      <c r="MA243" s="419"/>
      <c r="MB243" s="18"/>
      <c r="MC243" s="18"/>
      <c r="MD243" s="18"/>
      <c r="ME243" s="18"/>
    </row>
    <row r="244" spans="1:343" ht="18">
      <c r="D244" s="50">
        <v>264.5</v>
      </c>
      <c r="E244" s="40">
        <f>SUM(D244)*0.75</f>
        <v>198.375</v>
      </c>
      <c r="F244" s="79"/>
      <c r="G244" s="63"/>
      <c r="H244" s="63"/>
      <c r="I244" s="283"/>
      <c r="J244" s="317"/>
      <c r="K244" s="63"/>
      <c r="L244" s="82"/>
      <c r="M244" s="40"/>
      <c r="N244" s="40"/>
      <c r="O244" s="50"/>
      <c r="P244" s="50"/>
      <c r="T244" s="50"/>
      <c r="U244" s="50"/>
      <c r="V244" s="50"/>
      <c r="W244" s="50"/>
      <c r="X244" s="314"/>
      <c r="Y244" s="50"/>
      <c r="Z244" s="50"/>
      <c r="AB244" s="50"/>
      <c r="AD244" s="327"/>
      <c r="AE244" s="18"/>
      <c r="AF244" s="329"/>
      <c r="AG244" s="50"/>
      <c r="AH244" s="18"/>
      <c r="AM244" s="49">
        <v>2019</v>
      </c>
      <c r="AR244" s="3"/>
      <c r="AV244" s="49" t="s">
        <v>1635</v>
      </c>
      <c r="AX244" s="18"/>
      <c r="AY244" s="89"/>
      <c r="AZ244" s="18"/>
      <c r="BA244" s="3"/>
      <c r="BB244" s="50"/>
      <c r="BC244"/>
      <c r="BE244" s="48" t="s">
        <v>2088</v>
      </c>
      <c r="BK244" s="50"/>
      <c r="BN244" s="49" t="s">
        <v>2782</v>
      </c>
      <c r="BQ244" s="89"/>
      <c r="BT244" s="28"/>
      <c r="BU244" s="63"/>
      <c r="BV244" s="247"/>
      <c r="BW244" s="49" t="s">
        <v>4198</v>
      </c>
      <c r="BZ244" s="88"/>
      <c r="CA244" s="1"/>
      <c r="CF244" s="50"/>
      <c r="CG244" s="18"/>
      <c r="CH244" s="409"/>
      <c r="CI244" s="18"/>
      <c r="CJ244" s="18"/>
      <c r="CK244" s="50"/>
      <c r="CO244" s="18"/>
      <c r="CP244" s="50"/>
      <c r="CQ244" s="409"/>
      <c r="CR244" s="18"/>
      <c r="CS244" s="18"/>
      <c r="CU244" s="50"/>
      <c r="CX244" s="18"/>
      <c r="CY244" s="18"/>
      <c r="CZ244" s="50"/>
      <c r="DA244" s="18"/>
      <c r="DB244" s="18"/>
      <c r="DF244" s="50"/>
      <c r="DG244" s="416"/>
      <c r="DH244" s="18"/>
      <c r="DI244" s="409"/>
      <c r="DJ244" s="50"/>
      <c r="DK244" s="418"/>
      <c r="DL244" s="1"/>
      <c r="DM244" s="410"/>
      <c r="DN244" s="1"/>
      <c r="DO244" s="50"/>
      <c r="DT244" s="50"/>
      <c r="DU244" s="18"/>
      <c r="DV244" s="409"/>
      <c r="DW244" s="18"/>
      <c r="DX244" s="18"/>
      <c r="DY244" s="50"/>
      <c r="DZ244" s="409"/>
      <c r="EA244" s="18"/>
      <c r="EB244" s="18"/>
      <c r="ED244" s="50"/>
      <c r="EG244" s="18"/>
      <c r="EH244" s="18"/>
      <c r="EI244" s="50"/>
      <c r="EJ244" s="18"/>
      <c r="EK244" s="18"/>
      <c r="EN244" s="50"/>
      <c r="EP244" s="18"/>
      <c r="EQ244" s="18"/>
      <c r="ER244" s="409"/>
      <c r="ES244" s="50"/>
      <c r="ET244" s="18"/>
      <c r="EX244" s="50"/>
      <c r="EY244" s="416"/>
      <c r="EZ244" s="18"/>
      <c r="FA244" s="409"/>
      <c r="FB244" s="18"/>
      <c r="FC244" s="50"/>
      <c r="FH244" s="50"/>
      <c r="FI244" s="18"/>
      <c r="FJ244" s="409"/>
      <c r="FK244" s="18"/>
      <c r="FL244" s="18"/>
      <c r="FM244" s="50"/>
      <c r="FN244" s="409"/>
      <c r="FO244" s="18"/>
      <c r="FP244" s="18"/>
      <c r="FU244" s="18"/>
      <c r="FV244" s="18"/>
      <c r="FW244" s="63"/>
      <c r="FX244" s="63"/>
      <c r="FY244" s="67"/>
      <c r="FZ244" s="67"/>
      <c r="GA244" s="134"/>
      <c r="GB244" s="63"/>
      <c r="GC244" s="317"/>
      <c r="GD244" s="63"/>
      <c r="GH244" s="50"/>
      <c r="GI244" s="317"/>
      <c r="GJ244" s="63"/>
      <c r="GV244" s="18"/>
      <c r="GW244" s="18"/>
      <c r="HE244" s="18"/>
      <c r="HF244" s="411"/>
      <c r="HW244" s="18"/>
      <c r="HX244" s="18"/>
      <c r="IF244" s="18"/>
      <c r="IG244" s="18"/>
      <c r="IX244" s="413"/>
      <c r="IY244" s="413"/>
      <c r="JG244" s="413"/>
      <c r="JH244" s="413"/>
      <c r="JI244" s="414"/>
      <c r="JJ244" s="413"/>
      <c r="JK244" s="413"/>
      <c r="JP244" s="18"/>
      <c r="JQ244" s="18"/>
      <c r="JS244" s="18"/>
      <c r="JY244" s="18"/>
      <c r="JZ244" s="18"/>
      <c r="KH244" s="18"/>
      <c r="KI244" s="18"/>
      <c r="KZ244" s="413"/>
      <c r="LA244" s="413"/>
      <c r="LB244" s="409"/>
      <c r="LC244" s="413"/>
      <c r="LD244" s="413"/>
      <c r="LR244" s="413"/>
      <c r="LS244" s="18"/>
      <c r="LT244" s="18"/>
      <c r="LU244" s="416"/>
      <c r="LW244" s="18"/>
      <c r="MA244" s="18"/>
      <c r="MB244" s="18"/>
      <c r="MC244" s="18"/>
      <c r="MD244" s="18"/>
      <c r="ME244" s="18"/>
    </row>
    <row r="245" spans="1:343" ht="18">
      <c r="D245" s="50">
        <v>0</v>
      </c>
      <c r="E245" s="40">
        <f>SUM(D245)*0.75</f>
        <v>0</v>
      </c>
      <c r="F245" s="79"/>
      <c r="G245" s="63"/>
      <c r="H245" s="63"/>
      <c r="I245" s="265"/>
      <c r="J245" s="317"/>
      <c r="K245" s="63"/>
      <c r="L245" s="3"/>
      <c r="M245" s="107"/>
      <c r="N245" s="79"/>
      <c r="O245" s="50"/>
      <c r="P245" s="50"/>
      <c r="T245" s="50"/>
      <c r="U245" s="50"/>
      <c r="V245" s="50"/>
      <c r="W245" s="50"/>
      <c r="X245" s="314"/>
      <c r="Y245" s="50"/>
      <c r="Z245" s="50"/>
      <c r="AB245" s="50"/>
      <c r="AD245" s="327"/>
      <c r="AE245" s="18"/>
      <c r="AF245" s="329"/>
      <c r="AG245" s="50"/>
      <c r="AH245" s="18"/>
      <c r="AM245" s="41" t="s">
        <v>685</v>
      </c>
      <c r="AP245" s="171">
        <v>21102.400000000111</v>
      </c>
      <c r="AQ245" t="s">
        <v>1300</v>
      </c>
      <c r="AR245" s="3" t="s">
        <v>1371</v>
      </c>
      <c r="AV245" s="40" t="s">
        <v>719</v>
      </c>
      <c r="AW245" s="9"/>
      <c r="AX245" s="3"/>
      <c r="AY245" s="171">
        <v>29685.237500000097</v>
      </c>
      <c r="AZ245" s="235" t="s">
        <v>1787</v>
      </c>
      <c r="BA245" s="3" t="s">
        <v>1371</v>
      </c>
      <c r="BB245" s="50"/>
      <c r="BC245"/>
      <c r="BE245" s="40" t="s">
        <v>728</v>
      </c>
      <c r="BF245" s="3"/>
      <c r="BG245" s="317"/>
      <c r="BH245" s="171">
        <v>41855.750000000029</v>
      </c>
      <c r="BI245" s="235" t="s">
        <v>2130</v>
      </c>
      <c r="BJ245" s="3" t="s">
        <v>1371</v>
      </c>
      <c r="BK245" s="50"/>
      <c r="BN245" s="218" t="s">
        <v>1559</v>
      </c>
      <c r="BQ245" s="171">
        <v>46879.549999999908</v>
      </c>
      <c r="BR245" s="235" t="s">
        <v>2821</v>
      </c>
      <c r="BS245" s="3" t="s">
        <v>1371</v>
      </c>
      <c r="BT245" s="273"/>
      <c r="BU245" s="63"/>
      <c r="BV245" s="247"/>
      <c r="BW245" s="273" t="s">
        <v>23</v>
      </c>
      <c r="BZ245" s="171">
        <v>52509.587500000081</v>
      </c>
      <c r="CA245" s="1" t="s">
        <v>4469</v>
      </c>
      <c r="CB245" s="3" t="s">
        <v>1371</v>
      </c>
      <c r="CF245" s="50"/>
      <c r="CG245" s="18"/>
      <c r="CH245" s="409"/>
      <c r="CI245" s="18"/>
      <c r="CJ245" s="18"/>
      <c r="CK245" s="50"/>
      <c r="CO245" s="18"/>
      <c r="CP245" s="50"/>
      <c r="CQ245" s="409"/>
      <c r="CR245" s="18"/>
      <c r="CS245" s="18"/>
      <c r="CU245" s="50"/>
      <c r="CX245" s="18"/>
      <c r="CY245" s="18"/>
      <c r="CZ245" s="50"/>
      <c r="DA245" s="18"/>
      <c r="DB245" s="18"/>
      <c r="DF245" s="50"/>
      <c r="DG245" s="416"/>
      <c r="DH245" s="18"/>
      <c r="DI245" s="409"/>
      <c r="DJ245" s="50"/>
      <c r="DK245" s="418"/>
      <c r="DL245" s="1"/>
      <c r="DM245" s="410"/>
      <c r="DN245" s="1"/>
      <c r="DO245" s="50"/>
      <c r="DT245" s="50"/>
      <c r="DU245" s="18"/>
      <c r="DV245" s="409"/>
      <c r="DW245" s="18"/>
      <c r="DX245" s="18"/>
      <c r="DY245" s="50"/>
      <c r="DZ245" s="409"/>
      <c r="EA245" s="18"/>
      <c r="EB245" s="18"/>
      <c r="ED245" s="50"/>
      <c r="EG245" s="18"/>
      <c r="EH245" s="18"/>
      <c r="EI245" s="50"/>
      <c r="EJ245" s="18"/>
      <c r="EK245" s="18"/>
      <c r="EN245" s="50"/>
      <c r="EP245" s="18"/>
      <c r="EQ245" s="18"/>
      <c r="ER245" s="409"/>
      <c r="ES245" s="50"/>
      <c r="ET245" s="18"/>
      <c r="EX245" s="50"/>
      <c r="EY245" s="416"/>
      <c r="EZ245" s="18"/>
      <c r="FA245" s="409"/>
      <c r="FB245" s="18"/>
      <c r="FC245" s="50"/>
      <c r="FH245" s="50"/>
      <c r="FI245" s="18"/>
      <c r="FJ245" s="409"/>
      <c r="FK245" s="18"/>
      <c r="FL245" s="18"/>
      <c r="FM245" s="50"/>
      <c r="FN245" s="409"/>
      <c r="FO245" s="18"/>
      <c r="FP245" s="18"/>
      <c r="FU245" s="18"/>
      <c r="FV245" s="18"/>
      <c r="FW245" s="273"/>
      <c r="FX245" s="63"/>
      <c r="FY245" s="67"/>
      <c r="FZ245" s="67"/>
      <c r="GA245" s="134"/>
      <c r="GB245" s="63"/>
      <c r="GC245" s="317"/>
      <c r="GD245" s="63"/>
      <c r="GH245" s="50"/>
      <c r="GI245" s="317"/>
      <c r="GJ245" s="63"/>
      <c r="GV245" s="18"/>
      <c r="GW245" s="18"/>
      <c r="HE245" s="18"/>
      <c r="HF245" s="411"/>
      <c r="HW245" s="18"/>
      <c r="HX245" s="18"/>
      <c r="IF245" s="18"/>
      <c r="IG245" s="18"/>
      <c r="IX245" s="413"/>
      <c r="IY245" s="413"/>
      <c r="JG245" s="413"/>
      <c r="JH245" s="413"/>
      <c r="JI245" s="414"/>
      <c r="JJ245" s="413"/>
      <c r="JK245" s="413"/>
      <c r="JP245" s="18"/>
      <c r="JQ245" s="18"/>
      <c r="JS245" s="18"/>
      <c r="JY245" s="18"/>
      <c r="JZ245" s="18"/>
      <c r="KH245" s="18"/>
      <c r="KI245" s="18"/>
      <c r="KZ245" s="413"/>
      <c r="LA245" s="413"/>
      <c r="LB245" s="409"/>
      <c r="LC245" s="413"/>
      <c r="LD245" s="413"/>
      <c r="LR245" s="413"/>
      <c r="LS245" s="18"/>
      <c r="LT245" s="18"/>
      <c r="LU245" s="416"/>
      <c r="LW245" s="18"/>
      <c r="MA245" s="18"/>
      <c r="MB245" s="18"/>
      <c r="MC245" s="18"/>
      <c r="MD245" s="18"/>
      <c r="ME245" s="18"/>
    </row>
    <row r="246" spans="1:343" ht="18">
      <c r="A246" s="41"/>
      <c r="B246" s="46"/>
      <c r="D246" s="50">
        <v>357.4</v>
      </c>
      <c r="E246" s="40">
        <f>SUM(D246)*0.75</f>
        <v>268.04999999999995</v>
      </c>
      <c r="F246" s="79"/>
      <c r="G246" s="63"/>
      <c r="H246" s="63"/>
      <c r="I246" s="265"/>
      <c r="J246" s="317"/>
      <c r="K246" s="63"/>
      <c r="L246" s="3"/>
      <c r="M246" s="107"/>
      <c r="N246" s="79"/>
      <c r="O246" s="50"/>
      <c r="P246" s="50"/>
      <c r="T246" s="50"/>
      <c r="U246" s="396"/>
      <c r="V246" s="50"/>
      <c r="W246" s="50"/>
      <c r="X246" s="314"/>
      <c r="Y246" s="50"/>
      <c r="Z246" s="50"/>
      <c r="AB246" s="50"/>
      <c r="AD246" s="327"/>
      <c r="AE246" s="18"/>
      <c r="AF246" s="329"/>
      <c r="AG246" s="50"/>
      <c r="AH246" s="18"/>
      <c r="AM246" s="49">
        <v>2019</v>
      </c>
      <c r="AR246" s="3"/>
      <c r="AV246" s="49" t="s">
        <v>1635</v>
      </c>
      <c r="AX246" s="18"/>
      <c r="AY246" s="89"/>
      <c r="AZ246" s="18"/>
      <c r="BA246" s="3"/>
      <c r="BB246" s="50"/>
      <c r="BC246"/>
      <c r="BE246" s="49" t="s">
        <v>2107</v>
      </c>
      <c r="BK246" s="50"/>
      <c r="BN246" s="49" t="s">
        <v>2802</v>
      </c>
      <c r="BQ246" s="89"/>
      <c r="BT246" s="63"/>
      <c r="BU246" s="9"/>
      <c r="BV246" s="247"/>
      <c r="BW246" s="49" t="s">
        <v>4198</v>
      </c>
      <c r="BZ246" s="88"/>
      <c r="CA246" s="1"/>
      <c r="CF246" s="50"/>
      <c r="CG246" s="18"/>
      <c r="CH246" s="409"/>
      <c r="CI246" s="18"/>
      <c r="CJ246" s="18"/>
      <c r="CK246" s="50"/>
      <c r="CO246" s="327"/>
      <c r="CP246" s="50"/>
      <c r="CQ246" s="409"/>
      <c r="CR246" s="18"/>
      <c r="CS246" s="18"/>
      <c r="CU246" s="50"/>
      <c r="CX246" s="327"/>
      <c r="CY246" s="18"/>
      <c r="CZ246" s="50"/>
      <c r="DA246" s="18"/>
      <c r="DB246" s="18"/>
      <c r="DF246" s="50"/>
      <c r="DG246" s="416"/>
      <c r="DH246" s="18"/>
      <c r="DI246" s="409"/>
      <c r="DJ246" s="50"/>
      <c r="DK246" s="418"/>
      <c r="DL246" s="1"/>
      <c r="DM246" s="410"/>
      <c r="DN246" s="1"/>
      <c r="DO246" s="50"/>
      <c r="DT246" s="50"/>
      <c r="DU246" s="18"/>
      <c r="DV246" s="409"/>
      <c r="DW246" s="18"/>
      <c r="DX246" s="18"/>
      <c r="DY246" s="50"/>
      <c r="DZ246" s="409"/>
      <c r="EA246" s="18"/>
      <c r="EB246" s="18"/>
      <c r="ED246" s="50"/>
      <c r="EG246" s="327"/>
      <c r="EH246" s="18"/>
      <c r="EI246" s="50"/>
      <c r="EJ246" s="18"/>
      <c r="EK246" s="18"/>
      <c r="EN246" s="50"/>
      <c r="EP246" s="327"/>
      <c r="EQ246" s="18"/>
      <c r="ER246" s="409"/>
      <c r="ES246" s="50"/>
      <c r="ET246" s="18"/>
      <c r="EX246" s="50"/>
      <c r="EY246" s="416"/>
      <c r="EZ246" s="18"/>
      <c r="FA246" s="409"/>
      <c r="FB246" s="18"/>
      <c r="FC246" s="50"/>
      <c r="FH246" s="50"/>
      <c r="FI246" s="18"/>
      <c r="FJ246" s="409"/>
      <c r="FK246" s="18"/>
      <c r="FL246" s="18"/>
      <c r="FM246" s="50"/>
      <c r="FN246" s="409"/>
      <c r="FO246" s="18"/>
      <c r="FP246" s="18"/>
      <c r="FU246" s="327"/>
      <c r="FV246" s="18"/>
      <c r="FW246" s="273"/>
      <c r="FX246" s="63"/>
      <c r="FY246" s="67"/>
      <c r="FZ246" s="67"/>
      <c r="GA246" s="134"/>
      <c r="GB246" s="63"/>
      <c r="GC246" s="317"/>
      <c r="GD246" s="63"/>
      <c r="GH246" s="50"/>
      <c r="GI246" s="317"/>
      <c r="GJ246" s="63"/>
      <c r="GV246" s="327"/>
      <c r="GW246" s="18"/>
      <c r="HE246" s="18"/>
      <c r="HF246" s="411"/>
      <c r="HW246" s="327"/>
      <c r="HX246" s="18"/>
      <c r="IF246" s="327"/>
      <c r="IG246" s="18"/>
      <c r="IX246" s="412"/>
      <c r="IY246" s="413"/>
      <c r="JG246" s="412"/>
      <c r="JH246" s="413"/>
      <c r="JI246" s="414"/>
      <c r="JJ246" s="413"/>
      <c r="JK246" s="413"/>
      <c r="JP246" s="327"/>
      <c r="JQ246" s="18"/>
      <c r="JS246" s="18"/>
      <c r="JY246" s="327"/>
      <c r="JZ246" s="18"/>
      <c r="KH246" s="327"/>
      <c r="KI246" s="18"/>
      <c r="KZ246" s="412"/>
      <c r="LA246" s="413"/>
      <c r="LB246" s="409"/>
      <c r="LC246" s="413"/>
      <c r="LD246" s="413"/>
      <c r="LR246" s="413"/>
      <c r="LS246" s="18"/>
      <c r="LT246" s="18"/>
      <c r="LU246" s="416"/>
      <c r="LW246" s="18"/>
      <c r="MA246" s="327"/>
      <c r="MB246" s="18"/>
      <c r="MC246" s="18"/>
      <c r="MD246" s="18"/>
      <c r="ME246" s="18"/>
    </row>
    <row r="247" spans="1:343" ht="18">
      <c r="A247" s="39"/>
      <c r="B247" s="46"/>
      <c r="D247" s="50">
        <v>0</v>
      </c>
      <c r="E247" s="40">
        <f>SUM(D247)*0.75</f>
        <v>0</v>
      </c>
      <c r="F247" s="79"/>
      <c r="G247" s="63"/>
      <c r="H247" s="63"/>
      <c r="I247" s="265"/>
      <c r="J247" s="317"/>
      <c r="K247" s="63"/>
      <c r="M247" s="3"/>
      <c r="N247" s="79"/>
      <c r="O247" s="50"/>
      <c r="P247" s="50"/>
      <c r="T247" s="50"/>
      <c r="U247" s="396"/>
      <c r="V247" s="50"/>
      <c r="W247" s="50"/>
      <c r="X247" s="314"/>
      <c r="Y247" s="50"/>
      <c r="Z247" s="50"/>
      <c r="AB247" s="50"/>
      <c r="AD247" s="330"/>
      <c r="AE247" s="18"/>
      <c r="AF247" s="329"/>
      <c r="AG247" s="50"/>
      <c r="AH247" s="18"/>
      <c r="AM247" s="41" t="s">
        <v>740</v>
      </c>
      <c r="AP247" s="171">
        <v>20991.399999999936</v>
      </c>
      <c r="AQ247" t="s">
        <v>1301</v>
      </c>
      <c r="AR247" s="3" t="s">
        <v>1372</v>
      </c>
      <c r="AV247" s="40" t="s">
        <v>690</v>
      </c>
      <c r="AW247" s="9"/>
      <c r="AX247" s="3"/>
      <c r="AY247" s="171">
        <v>29489.575000000157</v>
      </c>
      <c r="AZ247" s="235" t="s">
        <v>1788</v>
      </c>
      <c r="BA247" s="3" t="s">
        <v>1372</v>
      </c>
      <c r="BB247" s="50"/>
      <c r="BC247"/>
      <c r="BE247" s="41" t="s">
        <v>1</v>
      </c>
      <c r="BF247" s="9"/>
      <c r="BG247" s="317"/>
      <c r="BH247" s="171">
        <v>41839.1</v>
      </c>
      <c r="BI247" s="235" t="s">
        <v>2131</v>
      </c>
      <c r="BJ247" s="3" t="s">
        <v>1372</v>
      </c>
      <c r="BK247" s="50"/>
      <c r="BN247" s="63" t="s">
        <v>728</v>
      </c>
      <c r="BO247" s="9"/>
      <c r="BP247" s="63"/>
      <c r="BQ247" s="171">
        <v>46748.237500000163</v>
      </c>
      <c r="BR247" s="235" t="s">
        <v>2822</v>
      </c>
      <c r="BS247" s="3" t="s">
        <v>1372</v>
      </c>
      <c r="BT247" s="63"/>
      <c r="BU247" s="9"/>
      <c r="BV247" s="247"/>
      <c r="BW247" s="63" t="s">
        <v>714</v>
      </c>
      <c r="BZ247" s="171">
        <v>51586.812500000109</v>
      </c>
      <c r="CA247" s="1" t="s">
        <v>4470</v>
      </c>
      <c r="CB247" s="3" t="s">
        <v>1372</v>
      </c>
      <c r="CF247" s="50"/>
      <c r="CG247" s="18"/>
      <c r="CK247" s="50"/>
      <c r="CP247" s="50"/>
      <c r="CQ247" s="409"/>
      <c r="CU247" s="50"/>
      <c r="CZ247" s="50"/>
      <c r="DA247" s="18"/>
      <c r="DF247" s="50"/>
      <c r="DG247" s="416"/>
      <c r="DJ247" s="50"/>
      <c r="DK247" s="418"/>
      <c r="DO247" s="50"/>
      <c r="DT247" s="50"/>
      <c r="DU247" s="18"/>
      <c r="DY247" s="50"/>
      <c r="DZ247" s="409"/>
      <c r="ED247" s="50"/>
      <c r="EI247" s="50"/>
      <c r="EJ247" s="18"/>
      <c r="EN247" s="50"/>
      <c r="ES247" s="50"/>
      <c r="ET247" s="18"/>
      <c r="EX247" s="50"/>
      <c r="EY247" s="416"/>
      <c r="FC247" s="50"/>
      <c r="FH247" s="50"/>
      <c r="FI247" s="18"/>
      <c r="FM247" s="50"/>
      <c r="FN247" s="409"/>
      <c r="FW247" s="63"/>
      <c r="FX247" s="63"/>
      <c r="FY247" s="67"/>
      <c r="FZ247" s="67"/>
      <c r="GA247" s="134"/>
      <c r="GB247" s="63"/>
      <c r="GC247" s="317"/>
      <c r="GD247" s="63"/>
      <c r="GH247" s="50"/>
      <c r="GI247" s="317"/>
      <c r="GJ247" s="63"/>
    </row>
    <row r="248" spans="1:343" ht="18">
      <c r="A248" s="48"/>
      <c r="B248" s="46"/>
      <c r="D248" s="50">
        <v>0</v>
      </c>
      <c r="E248" s="40">
        <f>SUM(D248)*0.75</f>
        <v>0</v>
      </c>
      <c r="F248" s="40"/>
      <c r="G248" s="218"/>
      <c r="H248" s="63"/>
      <c r="I248" s="283"/>
      <c r="J248" s="317"/>
      <c r="K248" s="63"/>
      <c r="L248" s="3"/>
      <c r="M248" s="3"/>
      <c r="N248" s="79"/>
      <c r="O248" s="50"/>
      <c r="P248" s="50"/>
      <c r="T248" s="50"/>
      <c r="U248" s="50"/>
      <c r="V248" s="50"/>
      <c r="W248" s="50"/>
      <c r="X248" s="314"/>
      <c r="Y248" s="50"/>
      <c r="Z248" s="50"/>
      <c r="AB248" s="50"/>
      <c r="AD248" s="18"/>
      <c r="AE248" s="18"/>
      <c r="AF248" s="329"/>
      <c r="AG248" s="50"/>
      <c r="AH248" s="18"/>
      <c r="AM248" s="49">
        <v>2019</v>
      </c>
      <c r="AR248" s="3"/>
      <c r="AV248" s="49" t="s">
        <v>1635</v>
      </c>
      <c r="AX248" s="18"/>
      <c r="AY248" s="89"/>
      <c r="AZ248" s="18"/>
      <c r="BA248" s="3"/>
      <c r="BB248" s="50"/>
      <c r="BC248"/>
      <c r="BE248" s="49" t="s">
        <v>2494</v>
      </c>
      <c r="BK248" s="50"/>
      <c r="BN248" s="49" t="s">
        <v>2782</v>
      </c>
      <c r="BO248" s="9"/>
      <c r="BP248" s="63"/>
      <c r="BQ248" s="89"/>
      <c r="BR248" s="59"/>
      <c r="BS248" s="59"/>
      <c r="BT248" s="63"/>
      <c r="BU248" s="9"/>
      <c r="BV248" s="247"/>
      <c r="BW248" s="49" t="s">
        <v>4198</v>
      </c>
      <c r="BZ248" s="88"/>
      <c r="CA248" s="1"/>
      <c r="CB248" s="59"/>
      <c r="CF248" s="50"/>
      <c r="CG248" s="18"/>
      <c r="CK248" s="50"/>
      <c r="CP248" s="50"/>
      <c r="CQ248" s="409"/>
      <c r="CU248" s="50"/>
      <c r="CZ248" s="50"/>
      <c r="DA248" s="18"/>
      <c r="DF248" s="50"/>
      <c r="DG248" s="416"/>
      <c r="DJ248" s="50"/>
      <c r="DK248" s="418"/>
      <c r="DO248" s="50"/>
      <c r="DT248" s="50"/>
      <c r="DU248" s="18"/>
      <c r="DY248" s="50"/>
      <c r="DZ248" s="409"/>
      <c r="ED248" s="50"/>
      <c r="EI248" s="50"/>
      <c r="EJ248" s="18"/>
      <c r="EN248" s="50"/>
      <c r="ES248" s="50"/>
      <c r="ET248" s="18"/>
      <c r="EX248" s="50"/>
      <c r="EY248" s="416"/>
      <c r="FC248" s="50"/>
      <c r="FH248" s="50"/>
      <c r="FI248" s="18"/>
      <c r="FM248" s="50"/>
      <c r="FN248" s="409"/>
      <c r="FW248" s="63"/>
      <c r="FX248" s="63"/>
      <c r="FY248" s="67"/>
      <c r="FZ248" s="67"/>
      <c r="GA248" s="134"/>
      <c r="GB248" s="63"/>
      <c r="GC248" s="317"/>
      <c r="GD248" s="63"/>
      <c r="GH248" s="50"/>
      <c r="GI248" s="317"/>
      <c r="GJ248" s="63"/>
    </row>
    <row r="249" spans="1:343" ht="18">
      <c r="A249" s="39"/>
      <c r="B249" s="46"/>
      <c r="D249" s="50">
        <v>761.8</v>
      </c>
      <c r="E249" s="40">
        <f>SUM(D249)*0.75</f>
        <v>571.34999999999991</v>
      </c>
      <c r="F249" s="79"/>
      <c r="G249" s="63"/>
      <c r="H249" s="63"/>
      <c r="I249" s="265"/>
      <c r="J249" s="317"/>
      <c r="K249" s="63"/>
      <c r="L249" s="82"/>
      <c r="M249" s="40"/>
      <c r="N249" s="40"/>
      <c r="O249" s="50"/>
      <c r="P249" s="50"/>
      <c r="T249" s="50"/>
      <c r="U249" s="396"/>
      <c r="V249" s="50"/>
      <c r="W249" s="50"/>
      <c r="X249" s="314"/>
      <c r="Y249" s="50"/>
      <c r="Z249" s="50"/>
      <c r="AB249" s="50"/>
      <c r="AD249" s="327"/>
      <c r="AE249" s="18"/>
      <c r="AF249" s="329"/>
      <c r="AG249" s="50"/>
      <c r="AH249" s="18"/>
      <c r="AM249" s="41" t="s">
        <v>705</v>
      </c>
      <c r="AP249" s="171">
        <v>20909.049999999988</v>
      </c>
      <c r="AQ249" t="s">
        <v>1302</v>
      </c>
      <c r="AR249" s="3" t="s">
        <v>1373</v>
      </c>
      <c r="AV249" s="40" t="s">
        <v>705</v>
      </c>
      <c r="AW249" s="9"/>
      <c r="AX249" s="3"/>
      <c r="AY249" s="171">
        <v>29463.6875</v>
      </c>
      <c r="AZ249" s="235" t="s">
        <v>1789</v>
      </c>
      <c r="BA249" s="3" t="s">
        <v>1373</v>
      </c>
      <c r="BB249" s="50"/>
      <c r="BC249"/>
      <c r="BE249" s="40" t="s">
        <v>710</v>
      </c>
      <c r="BF249" s="3"/>
      <c r="BG249" s="317"/>
      <c r="BH249" s="171">
        <v>41827.37500000024</v>
      </c>
      <c r="BI249" s="235" t="s">
        <v>2141</v>
      </c>
      <c r="BJ249" s="3" t="s">
        <v>1373</v>
      </c>
      <c r="BK249" s="50"/>
      <c r="BN249" s="218" t="s">
        <v>1566</v>
      </c>
      <c r="BO249" s="9"/>
      <c r="BP249" s="63"/>
      <c r="BQ249" s="171">
        <v>46613.362499999675</v>
      </c>
      <c r="BR249" s="235" t="s">
        <v>258</v>
      </c>
      <c r="BS249" s="3" t="s">
        <v>1373</v>
      </c>
      <c r="BT249" s="63"/>
      <c r="BU249" s="9"/>
      <c r="BV249" s="247"/>
      <c r="BW249" s="63" t="s">
        <v>728</v>
      </c>
      <c r="BZ249" s="171">
        <v>51486.875000000116</v>
      </c>
      <c r="CA249" s="1" t="s">
        <v>4471</v>
      </c>
      <c r="CB249" s="3" t="s">
        <v>1373</v>
      </c>
      <c r="CF249" s="50"/>
      <c r="CG249" s="18"/>
      <c r="CK249" s="50"/>
      <c r="CP249" s="50"/>
      <c r="CQ249" s="409"/>
      <c r="CU249" s="50"/>
      <c r="CZ249" s="50"/>
      <c r="DA249" s="18"/>
      <c r="DF249" s="50"/>
      <c r="DG249" s="416"/>
      <c r="DJ249" s="50"/>
      <c r="DK249" s="418"/>
      <c r="DO249" s="50"/>
      <c r="DT249" s="50"/>
      <c r="DU249" s="18"/>
      <c r="DY249" s="50"/>
      <c r="DZ249" s="409"/>
      <c r="ED249" s="50"/>
      <c r="EI249" s="50"/>
      <c r="EJ249" s="18"/>
      <c r="EN249" s="50"/>
      <c r="ES249" s="50"/>
      <c r="ET249" s="18"/>
      <c r="EX249" s="50"/>
      <c r="EY249" s="416"/>
      <c r="FC249" s="50"/>
      <c r="FH249" s="50"/>
      <c r="FI249" s="18"/>
      <c r="FM249" s="50"/>
      <c r="FN249" s="409"/>
      <c r="FW249" s="63"/>
      <c r="FX249" s="63"/>
      <c r="FY249" s="67"/>
      <c r="FZ249" s="67"/>
      <c r="GA249" s="134"/>
      <c r="GB249" s="63"/>
      <c r="GC249" s="317"/>
      <c r="GD249" s="63"/>
      <c r="GH249" s="50"/>
      <c r="GI249" s="317"/>
      <c r="GJ249" s="63"/>
    </row>
    <row r="250" spans="1:343" ht="18">
      <c r="D250" s="50">
        <v>0</v>
      </c>
      <c r="E250" s="40">
        <f>SUM(D250)*0.75</f>
        <v>0</v>
      </c>
      <c r="F250" s="79"/>
      <c r="G250" s="273"/>
      <c r="H250" s="63"/>
      <c r="I250" s="283"/>
      <c r="J250" s="317"/>
      <c r="K250" s="63"/>
      <c r="L250" s="82"/>
      <c r="M250" s="40"/>
      <c r="N250" s="40"/>
      <c r="O250" s="50"/>
      <c r="P250" s="50"/>
      <c r="T250" s="50"/>
      <c r="U250" s="438"/>
      <c r="V250" s="50"/>
      <c r="W250" s="50"/>
      <c r="X250" s="314"/>
      <c r="Y250" s="50"/>
      <c r="Z250" s="50"/>
      <c r="AB250" s="50"/>
      <c r="AD250" s="18"/>
      <c r="AE250" s="18"/>
      <c r="AF250" s="329"/>
      <c r="AG250" s="50"/>
      <c r="AH250" s="18"/>
      <c r="AM250" s="49">
        <v>2019</v>
      </c>
      <c r="AR250" s="3"/>
      <c r="AV250" s="49" t="s">
        <v>1635</v>
      </c>
      <c r="AX250" s="18"/>
      <c r="AY250" s="89"/>
      <c r="AZ250" s="18"/>
      <c r="BA250" s="3"/>
      <c r="BB250" s="50"/>
      <c r="BC250"/>
      <c r="BE250" s="49" t="s">
        <v>2107</v>
      </c>
      <c r="BH250" s="89"/>
      <c r="BJ250" s="3"/>
      <c r="BK250" s="50"/>
      <c r="BN250" s="49" t="s">
        <v>2802</v>
      </c>
      <c r="BO250" s="213"/>
      <c r="BP250" s="63"/>
      <c r="BQ250" s="89"/>
      <c r="BR250" s="59"/>
      <c r="BS250" s="59"/>
      <c r="BT250" s="63"/>
      <c r="BU250" s="103"/>
      <c r="BV250" s="247"/>
      <c r="BW250" s="49" t="s">
        <v>4198</v>
      </c>
      <c r="BZ250" s="88"/>
      <c r="CA250" s="1"/>
      <c r="CB250" s="59"/>
      <c r="CF250" s="50"/>
      <c r="CG250" s="18"/>
      <c r="CK250" s="50"/>
      <c r="CP250" s="50"/>
      <c r="CQ250" s="409"/>
      <c r="CU250" s="50"/>
      <c r="CZ250" s="50"/>
      <c r="DA250" s="18"/>
      <c r="DF250" s="50"/>
      <c r="DG250" s="416"/>
      <c r="DJ250" s="50"/>
      <c r="DK250" s="418"/>
      <c r="DO250" s="50"/>
      <c r="DT250" s="50"/>
      <c r="DU250" s="18"/>
      <c r="DY250" s="50"/>
      <c r="DZ250" s="409"/>
      <c r="ED250" s="50"/>
      <c r="EI250" s="50"/>
      <c r="EJ250" s="18"/>
      <c r="EN250" s="50"/>
      <c r="ES250" s="50"/>
      <c r="ET250" s="18"/>
      <c r="EX250" s="50"/>
      <c r="EY250" s="416"/>
      <c r="FC250" s="50"/>
      <c r="FH250" s="50"/>
      <c r="FI250" s="18"/>
      <c r="FM250" s="50"/>
      <c r="FN250" s="409"/>
      <c r="FW250" s="273"/>
      <c r="FX250" s="63"/>
      <c r="FY250" s="67"/>
      <c r="FZ250" s="67"/>
      <c r="GA250" s="134"/>
      <c r="GB250" s="63"/>
      <c r="GC250" s="317"/>
      <c r="GD250" s="63"/>
      <c r="GH250" s="50"/>
      <c r="GI250" s="317"/>
      <c r="GJ250" s="63"/>
    </row>
    <row r="251" spans="1:343" ht="18">
      <c r="D251" s="50">
        <v>626.1</v>
      </c>
      <c r="E251" s="40">
        <f>SUM(D251)*0.75</f>
        <v>469.57500000000005</v>
      </c>
      <c r="F251" s="79"/>
      <c r="G251" s="273"/>
      <c r="H251" s="63"/>
      <c r="I251" s="283"/>
      <c r="J251" s="317"/>
      <c r="K251" s="63"/>
      <c r="L251" s="3"/>
      <c r="M251" s="3"/>
      <c r="N251" s="79"/>
      <c r="O251" s="50"/>
      <c r="P251" s="50"/>
      <c r="T251" s="50"/>
      <c r="U251" s="50"/>
      <c r="V251" s="50"/>
      <c r="W251" s="50"/>
      <c r="X251" s="314"/>
      <c r="Y251" s="50"/>
      <c r="Z251" s="50"/>
      <c r="AB251" s="50"/>
      <c r="AD251" s="327"/>
      <c r="AE251" s="18"/>
      <c r="AF251" s="329"/>
      <c r="AG251" s="50"/>
      <c r="AH251" s="18"/>
      <c r="AM251" s="41" t="s">
        <v>714</v>
      </c>
      <c r="AP251" s="171">
        <v>20807.300000000047</v>
      </c>
      <c r="AQ251" t="s">
        <v>1303</v>
      </c>
      <c r="AR251" s="3" t="s">
        <v>1374</v>
      </c>
      <c r="AV251" s="40" t="s">
        <v>703</v>
      </c>
      <c r="AW251" s="3"/>
      <c r="AX251" s="3"/>
      <c r="AY251" s="171">
        <v>29423.312499999894</v>
      </c>
      <c r="AZ251" s="235" t="s">
        <v>1790</v>
      </c>
      <c r="BA251" s="3" t="s">
        <v>1374</v>
      </c>
      <c r="BB251" s="50"/>
      <c r="BC251"/>
      <c r="BE251" s="40" t="s">
        <v>721</v>
      </c>
      <c r="BF251" s="3"/>
      <c r="BG251" s="317"/>
      <c r="BH251" s="171">
        <v>41019.60000000018</v>
      </c>
      <c r="BI251" s="235" t="s">
        <v>2142</v>
      </c>
      <c r="BJ251" s="3" t="s">
        <v>1374</v>
      </c>
      <c r="BK251" s="50"/>
      <c r="BN251" s="63" t="s">
        <v>720</v>
      </c>
      <c r="BO251" s="63"/>
      <c r="BP251" s="63"/>
      <c r="BQ251" s="171">
        <v>46263.26249999999</v>
      </c>
      <c r="BR251" s="235" t="s">
        <v>2823</v>
      </c>
      <c r="BS251" s="3" t="s">
        <v>1374</v>
      </c>
      <c r="BT251" s="63"/>
      <c r="BU251" s="63"/>
      <c r="BV251" s="247"/>
      <c r="BW251" s="63" t="s">
        <v>753</v>
      </c>
      <c r="BZ251" s="171">
        <v>50962.949999999961</v>
      </c>
      <c r="CA251" s="1" t="s">
        <v>4472</v>
      </c>
      <c r="CB251" s="3" t="s">
        <v>1374</v>
      </c>
      <c r="CF251" s="50"/>
      <c r="CG251" s="18"/>
      <c r="CK251" s="50"/>
      <c r="CP251" s="50"/>
      <c r="CQ251" s="409"/>
      <c r="CU251" s="50"/>
      <c r="CZ251" s="50"/>
      <c r="DA251" s="18"/>
      <c r="DF251" s="50"/>
      <c r="DG251" s="416"/>
      <c r="DJ251" s="50"/>
      <c r="DK251" s="418"/>
      <c r="DO251" s="50"/>
      <c r="DT251" s="50"/>
      <c r="DU251" s="18"/>
      <c r="DY251" s="50"/>
      <c r="DZ251" s="409"/>
      <c r="ED251" s="50"/>
      <c r="EI251" s="50"/>
      <c r="EJ251" s="18"/>
      <c r="EN251" s="50"/>
      <c r="ES251" s="50"/>
      <c r="ET251" s="18"/>
      <c r="EX251" s="50"/>
      <c r="EY251" s="416"/>
      <c r="FC251" s="50"/>
      <c r="FH251" s="50"/>
      <c r="FI251" s="18"/>
      <c r="FM251" s="50"/>
      <c r="FN251" s="409"/>
      <c r="FW251" s="63"/>
      <c r="FX251" s="63"/>
      <c r="FY251" s="67"/>
      <c r="FZ251" s="67"/>
      <c r="GA251" s="134"/>
      <c r="GB251" s="63"/>
      <c r="GC251" s="317"/>
      <c r="GD251" s="63"/>
      <c r="GH251" s="50"/>
      <c r="GI251" s="317"/>
      <c r="GJ251" s="63"/>
    </row>
    <row r="252" spans="1:343" ht="18">
      <c r="D252" s="50">
        <v>0</v>
      </c>
      <c r="E252" s="40">
        <f>SUM(D252)*0.75</f>
        <v>0</v>
      </c>
      <c r="F252" s="40"/>
      <c r="G252" s="63"/>
      <c r="H252" s="63"/>
      <c r="I252" s="283"/>
      <c r="J252" s="317"/>
      <c r="K252" s="63"/>
      <c r="L252" s="3"/>
      <c r="M252" s="3"/>
      <c r="N252" s="79"/>
      <c r="O252" s="50"/>
      <c r="P252" s="50"/>
      <c r="T252" s="50"/>
      <c r="U252" s="396"/>
      <c r="V252" s="50"/>
      <c r="W252" s="50"/>
      <c r="X252" s="314"/>
      <c r="Y252" s="50"/>
      <c r="Z252" s="50"/>
      <c r="AB252" s="50"/>
      <c r="AD252" s="18"/>
      <c r="AE252" s="18"/>
      <c r="AF252" s="329"/>
      <c r="AG252" s="50"/>
      <c r="AH252" s="18"/>
      <c r="AM252" s="49">
        <v>2019</v>
      </c>
      <c r="AR252" s="3"/>
      <c r="AV252" s="49" t="s">
        <v>1635</v>
      </c>
      <c r="AX252" s="18"/>
      <c r="AY252" s="89"/>
      <c r="AZ252" s="18"/>
      <c r="BA252" s="3"/>
      <c r="BB252" s="50"/>
      <c r="BC252"/>
      <c r="BE252" s="49" t="s">
        <v>2107</v>
      </c>
      <c r="BH252" s="89"/>
      <c r="BJ252" s="3"/>
      <c r="BK252" s="50"/>
      <c r="BN252" s="49" t="s">
        <v>2782</v>
      </c>
      <c r="BO252" s="63"/>
      <c r="BP252" s="63"/>
      <c r="BQ252" s="89"/>
      <c r="BR252" s="59"/>
      <c r="BS252" s="59"/>
      <c r="BT252" s="63"/>
      <c r="BU252" s="103"/>
      <c r="BV252" s="247"/>
      <c r="BW252" s="49" t="s">
        <v>4198</v>
      </c>
      <c r="BZ252" s="88"/>
      <c r="CA252" s="1"/>
      <c r="CB252" s="59"/>
      <c r="CF252" s="50"/>
      <c r="CG252" s="18"/>
      <c r="CK252" s="50"/>
      <c r="CP252" s="50"/>
      <c r="CQ252" s="409"/>
      <c r="CU252" s="50"/>
      <c r="CZ252" s="50"/>
      <c r="DA252" s="18"/>
      <c r="DF252" s="50"/>
      <c r="DG252" s="416"/>
      <c r="DJ252" s="50"/>
      <c r="DK252" s="418"/>
      <c r="DO252" s="50"/>
      <c r="DT252" s="50"/>
      <c r="DU252" s="18"/>
      <c r="DY252" s="50"/>
      <c r="DZ252" s="409"/>
      <c r="ED252" s="50"/>
      <c r="EI252" s="50"/>
      <c r="EJ252" s="18"/>
      <c r="EN252" s="50"/>
      <c r="ES252" s="50"/>
      <c r="ET252" s="18"/>
      <c r="EX252" s="50"/>
      <c r="EY252" s="416"/>
      <c r="FC252" s="50"/>
      <c r="FH252" s="50"/>
      <c r="FI252" s="18"/>
      <c r="FM252" s="50"/>
      <c r="FN252" s="409"/>
      <c r="FW252" s="273"/>
      <c r="FX252" s="63"/>
      <c r="FY252" s="67"/>
      <c r="FZ252" s="67"/>
      <c r="GA252" s="134"/>
      <c r="GB252" s="63"/>
      <c r="GC252" s="317"/>
      <c r="GD252" s="63"/>
      <c r="GH252" s="50"/>
      <c r="GI252" s="317"/>
      <c r="GJ252" s="63"/>
    </row>
    <row r="253" spans="1:343" ht="18">
      <c r="D253" s="50">
        <v>550.20000000000005</v>
      </c>
      <c r="E253" s="40">
        <f>SUM(D253)*0.75</f>
        <v>412.65000000000003</v>
      </c>
      <c r="F253" s="79"/>
      <c r="G253" s="63"/>
      <c r="H253" s="63"/>
      <c r="I253" s="283"/>
      <c r="J253" s="317"/>
      <c r="K253" s="63"/>
      <c r="L253" s="60"/>
      <c r="M253" s="3"/>
      <c r="N253" s="79"/>
      <c r="O253" s="50"/>
      <c r="P253" s="50"/>
      <c r="T253" s="50"/>
      <c r="U253" s="50"/>
      <c r="V253" s="50"/>
      <c r="W253" s="50"/>
      <c r="X253" s="314"/>
      <c r="Y253" s="50"/>
      <c r="Z253" s="50"/>
      <c r="AB253" s="427"/>
      <c r="AD253" s="327"/>
      <c r="AE253" s="18"/>
      <c r="AF253" s="329"/>
      <c r="AG253" s="50"/>
      <c r="AH253" s="18"/>
      <c r="AM253" s="41" t="s">
        <v>706</v>
      </c>
      <c r="AP253" s="171">
        <v>20404.699999999932</v>
      </c>
      <c r="AQ253" t="s">
        <v>1304</v>
      </c>
      <c r="AR253" s="3" t="s">
        <v>1375</v>
      </c>
      <c r="AV253" s="40" t="s">
        <v>728</v>
      </c>
      <c r="AW253" s="3"/>
      <c r="AX253" s="3"/>
      <c r="AY253" s="171">
        <v>28920.175000000014</v>
      </c>
      <c r="AZ253" s="235" t="s">
        <v>1791</v>
      </c>
      <c r="BA253" s="3" t="s">
        <v>1375</v>
      </c>
      <c r="BB253" s="50"/>
      <c r="BC253"/>
      <c r="BE253" s="40" t="s">
        <v>739</v>
      </c>
      <c r="BF253" s="3"/>
      <c r="BG253" s="317"/>
      <c r="BH253" s="171">
        <v>39978.200000000303</v>
      </c>
      <c r="BI253" s="235" t="s">
        <v>2143</v>
      </c>
      <c r="BJ253" s="3" t="s">
        <v>1375</v>
      </c>
      <c r="BK253" s="50"/>
      <c r="BN253" s="273" t="s">
        <v>13</v>
      </c>
      <c r="BO253" s="9"/>
      <c r="BP253" s="63"/>
      <c r="BQ253" s="171">
        <v>45537.325000000048</v>
      </c>
      <c r="BR253" s="235" t="s">
        <v>2824</v>
      </c>
      <c r="BS253" s="3" t="s">
        <v>1375</v>
      </c>
      <c r="BT253" s="63"/>
      <c r="BU253" s="103"/>
      <c r="BV253" s="247"/>
      <c r="BW253" s="273" t="s">
        <v>1882</v>
      </c>
      <c r="BZ253" s="171">
        <v>50701.375000000007</v>
      </c>
      <c r="CA253" s="1" t="s">
        <v>4473</v>
      </c>
      <c r="CB253" s="3" t="s">
        <v>1375</v>
      </c>
      <c r="CF253" s="50"/>
      <c r="CG253" s="18"/>
      <c r="CK253" s="50"/>
      <c r="CP253" s="50"/>
      <c r="CQ253" s="409"/>
      <c r="CU253" s="50"/>
      <c r="CZ253" s="50"/>
      <c r="DA253" s="18"/>
      <c r="DF253" s="50"/>
      <c r="DG253" s="416"/>
      <c r="DJ253" s="50"/>
      <c r="DK253" s="418"/>
      <c r="DO253" s="50"/>
      <c r="DT253" s="50"/>
      <c r="DU253" s="18"/>
      <c r="DY253" s="50"/>
      <c r="DZ253" s="409"/>
      <c r="ED253" s="50"/>
      <c r="EI253" s="50"/>
      <c r="EJ253" s="18"/>
      <c r="EN253" s="50"/>
      <c r="ES253" s="50"/>
      <c r="ET253" s="18"/>
      <c r="EX253" s="50"/>
      <c r="EY253" s="416"/>
      <c r="FC253" s="50"/>
      <c r="FH253" s="50"/>
      <c r="FI253" s="18"/>
      <c r="FM253" s="50"/>
      <c r="FN253" s="409"/>
      <c r="FW253" s="63"/>
      <c r="FX253" s="63"/>
      <c r="FY253" s="67"/>
      <c r="FZ253" s="67"/>
      <c r="GA253" s="134"/>
      <c r="GB253" s="63"/>
      <c r="GC253" s="317"/>
      <c r="GD253" s="63"/>
      <c r="GH253" s="50"/>
      <c r="GI253" s="317"/>
      <c r="GJ253" s="63"/>
    </row>
    <row r="254" spans="1:343" ht="18">
      <c r="A254" s="89"/>
      <c r="B254" s="172"/>
      <c r="C254" s="89"/>
      <c r="D254" s="50">
        <v>427.4</v>
      </c>
      <c r="E254" s="40">
        <f>SUM(D254)*0.75</f>
        <v>320.54999999999995</v>
      </c>
      <c r="F254" s="79"/>
      <c r="G254" s="63"/>
      <c r="H254" s="63"/>
      <c r="I254" s="283"/>
      <c r="J254" s="317"/>
      <c r="K254" s="63"/>
      <c r="L254" s="60"/>
      <c r="M254" s="3"/>
      <c r="N254" s="79"/>
      <c r="O254" s="50"/>
      <c r="P254" s="50"/>
      <c r="Q254" s="89"/>
      <c r="R254" s="89"/>
      <c r="S254" s="89"/>
      <c r="T254" s="50"/>
      <c r="U254" s="50"/>
      <c r="V254" s="50"/>
      <c r="W254" s="50"/>
      <c r="X254" s="314"/>
      <c r="Y254" s="50"/>
      <c r="Z254" s="50"/>
      <c r="AB254" s="50"/>
      <c r="AD254" s="18"/>
      <c r="AE254" s="18"/>
      <c r="AF254" s="329"/>
      <c r="AG254" s="50"/>
      <c r="AH254" s="18"/>
      <c r="AJ254" s="89"/>
      <c r="AK254" s="89"/>
      <c r="AL254" s="89"/>
      <c r="AM254" s="49">
        <v>2019</v>
      </c>
      <c r="AP254" s="89"/>
      <c r="AQ254" s="89"/>
      <c r="AR254" s="3"/>
      <c r="AS254" s="89"/>
      <c r="AT254" s="89"/>
      <c r="AV254" s="49" t="s">
        <v>1635</v>
      </c>
      <c r="AX254" s="18"/>
      <c r="AY254" s="89"/>
      <c r="AZ254" s="18"/>
      <c r="BA254" s="3"/>
      <c r="BB254" s="50"/>
      <c r="BC254"/>
      <c r="BE254" s="49" t="s">
        <v>2107</v>
      </c>
      <c r="BH254" s="89"/>
      <c r="BJ254" s="3"/>
      <c r="BK254" s="50"/>
      <c r="BN254" s="49" t="s">
        <v>2782</v>
      </c>
      <c r="BO254" s="9"/>
      <c r="BP254" s="63"/>
      <c r="BQ254" s="89"/>
      <c r="BR254" s="59"/>
      <c r="BS254" s="59"/>
      <c r="BT254" s="63"/>
      <c r="BU254" s="9"/>
      <c r="BV254" s="247"/>
      <c r="BW254" s="49" t="s">
        <v>4199</v>
      </c>
      <c r="BZ254" s="88"/>
      <c r="CA254" s="1"/>
      <c r="CB254" s="59"/>
      <c r="CF254" s="50"/>
      <c r="CG254" s="18"/>
      <c r="CK254" s="50"/>
      <c r="CP254" s="50"/>
      <c r="CQ254" s="409"/>
      <c r="CU254" s="50"/>
      <c r="CZ254" s="50"/>
      <c r="DA254" s="18"/>
      <c r="DF254" s="50"/>
      <c r="DG254" s="416"/>
      <c r="DJ254" s="50"/>
      <c r="DK254" s="418"/>
      <c r="DO254" s="50"/>
      <c r="DT254" s="50"/>
      <c r="DU254" s="18"/>
      <c r="DY254" s="50"/>
      <c r="DZ254" s="409"/>
      <c r="ED254" s="50"/>
      <c r="EI254" s="50"/>
      <c r="EJ254" s="18"/>
      <c r="EN254" s="50"/>
      <c r="ES254" s="50"/>
      <c r="ET254" s="18"/>
      <c r="EX254" s="50"/>
      <c r="EY254" s="416"/>
      <c r="FC254" s="50"/>
      <c r="FH254" s="50"/>
      <c r="FI254" s="18"/>
      <c r="FM254" s="50"/>
      <c r="FN254" s="409"/>
      <c r="FW254" s="63"/>
      <c r="FX254" s="63"/>
      <c r="FY254" s="67"/>
      <c r="FZ254" s="67"/>
      <c r="GA254" s="134"/>
      <c r="GB254" s="63"/>
      <c r="GC254" s="317"/>
      <c r="GD254" s="63"/>
      <c r="GH254" s="50"/>
      <c r="GI254" s="317"/>
      <c r="GJ254" s="63"/>
    </row>
    <row r="255" spans="1:343" ht="18">
      <c r="D255" s="50">
        <v>756.1</v>
      </c>
      <c r="E255" s="40">
        <f>SUM(D255)*0.75</f>
        <v>567.07500000000005</v>
      </c>
      <c r="F255" s="79"/>
      <c r="G255" s="273"/>
      <c r="H255" s="63"/>
      <c r="I255" s="282"/>
      <c r="J255" s="317"/>
      <c r="K255" s="63"/>
      <c r="L255" s="82"/>
      <c r="M255" s="40"/>
      <c r="N255" s="40"/>
      <c r="O255" s="50"/>
      <c r="P255" s="50"/>
      <c r="T255" s="50"/>
      <c r="U255" s="396"/>
      <c r="V255" s="50"/>
      <c r="W255" s="50"/>
      <c r="X255" s="314"/>
      <c r="Y255" s="50"/>
      <c r="Z255" s="50"/>
      <c r="AB255" s="50"/>
      <c r="AD255" s="327"/>
      <c r="AE255" s="18"/>
      <c r="AF255" s="329"/>
      <c r="AG255" s="50"/>
      <c r="AH255" s="18"/>
      <c r="AM255" s="41" t="s">
        <v>728</v>
      </c>
      <c r="AP255" s="171">
        <v>20083.699999999993</v>
      </c>
      <c r="AQ255" t="s">
        <v>1305</v>
      </c>
      <c r="AR255" s="3" t="s">
        <v>1376</v>
      </c>
      <c r="AV255" s="40" t="s">
        <v>726</v>
      </c>
      <c r="AW255" s="3"/>
      <c r="AX255" s="3"/>
      <c r="AY255" s="171">
        <v>28904.68750000008</v>
      </c>
      <c r="AZ255" s="235" t="s">
        <v>1792</v>
      </c>
      <c r="BA255" s="3" t="s">
        <v>1376</v>
      </c>
      <c r="BB255" s="50"/>
      <c r="BC255"/>
      <c r="BE255" s="40" t="s">
        <v>745</v>
      </c>
      <c r="BF255" s="3"/>
      <c r="BG255" s="317"/>
      <c r="BH255" s="171">
        <v>38875.597999999853</v>
      </c>
      <c r="BI255" s="235" t="s">
        <v>2144</v>
      </c>
      <c r="BJ255" s="3" t="s">
        <v>1376</v>
      </c>
      <c r="BK255" s="50"/>
      <c r="BN255" s="63" t="s">
        <v>745</v>
      </c>
      <c r="BO255" s="63"/>
      <c r="BP255" s="63"/>
      <c r="BQ255" s="171">
        <v>45047.348999999944</v>
      </c>
      <c r="BR255" s="235" t="s">
        <v>2825</v>
      </c>
      <c r="BS255" s="3" t="s">
        <v>1376</v>
      </c>
      <c r="BT255" s="63"/>
      <c r="BU255" s="103"/>
      <c r="BV255" s="247"/>
      <c r="BW255" s="63" t="s">
        <v>747</v>
      </c>
      <c r="BZ255" s="171">
        <v>50212.824999999779</v>
      </c>
      <c r="CA255" s="1" t="s">
        <v>4474</v>
      </c>
      <c r="CB255" s="3" t="s">
        <v>1376</v>
      </c>
      <c r="CF255" s="50"/>
      <c r="CG255" s="18"/>
      <c r="CK255" s="50"/>
      <c r="CP255" s="50"/>
      <c r="CQ255" s="409"/>
      <c r="CU255" s="50"/>
      <c r="CZ255" s="50"/>
      <c r="DA255" s="18"/>
      <c r="DF255" s="50"/>
      <c r="DG255" s="416"/>
      <c r="DJ255" s="50"/>
      <c r="DK255" s="418"/>
      <c r="DO255" s="50"/>
      <c r="DT255" s="50"/>
      <c r="DU255" s="18"/>
      <c r="DY255" s="50"/>
      <c r="DZ255" s="409"/>
      <c r="ED255" s="50"/>
      <c r="EI255" s="50"/>
      <c r="EJ255" s="18"/>
      <c r="EN255" s="50"/>
      <c r="ES255" s="50"/>
      <c r="ET255" s="18"/>
      <c r="EX255" s="50"/>
      <c r="EY255" s="416"/>
      <c r="FC255" s="50"/>
      <c r="FH255" s="50"/>
      <c r="FI255" s="18"/>
      <c r="FM255" s="50"/>
      <c r="FN255" s="409"/>
      <c r="FW255" s="63"/>
      <c r="FX255" s="63"/>
      <c r="FY255" s="67"/>
      <c r="FZ255" s="67"/>
      <c r="GA255" s="134"/>
      <c r="GB255" s="63"/>
      <c r="GC255" s="317"/>
      <c r="GD255" s="63"/>
      <c r="GH255" s="50"/>
      <c r="GI255" s="317"/>
      <c r="GJ255" s="63"/>
    </row>
    <row r="256" spans="1:343" ht="18">
      <c r="D256" s="50">
        <v>274.3</v>
      </c>
      <c r="E256" s="40">
        <f>SUM(D256)*0.75</f>
        <v>205.72500000000002</v>
      </c>
      <c r="F256" s="79"/>
      <c r="G256" s="273"/>
      <c r="H256" s="63"/>
      <c r="I256" s="283"/>
      <c r="J256" s="317"/>
      <c r="K256" s="63"/>
      <c r="L256" s="82"/>
      <c r="M256" s="40"/>
      <c r="N256" s="40"/>
      <c r="O256" s="50"/>
      <c r="P256" s="50"/>
      <c r="T256" s="50"/>
      <c r="U256" s="50"/>
      <c r="V256" s="50"/>
      <c r="W256" s="50"/>
      <c r="X256" s="314"/>
      <c r="Y256" s="50"/>
      <c r="Z256" s="50"/>
      <c r="AB256" s="50"/>
      <c r="AD256" s="327"/>
      <c r="AE256" s="18"/>
      <c r="AF256" s="329"/>
      <c r="AG256" s="50"/>
      <c r="AH256" s="18"/>
      <c r="AM256" s="49">
        <v>2019</v>
      </c>
      <c r="AN256" s="89"/>
      <c r="AO256" s="89"/>
      <c r="AR256" s="3"/>
      <c r="AV256" s="49" t="s">
        <v>1635</v>
      </c>
      <c r="AX256" s="18"/>
      <c r="AY256" s="89"/>
      <c r="AZ256" s="18"/>
      <c r="BA256" s="3"/>
      <c r="BB256" s="50"/>
      <c r="BC256"/>
      <c r="BE256" s="49" t="s">
        <v>2107</v>
      </c>
      <c r="BH256" s="89"/>
      <c r="BJ256" s="3"/>
      <c r="BK256" s="50"/>
      <c r="BN256" s="49" t="s">
        <v>2782</v>
      </c>
      <c r="BO256" s="63"/>
      <c r="BP256" s="63"/>
      <c r="BQ256" s="89"/>
      <c r="BR256" s="59"/>
      <c r="BS256" s="59"/>
      <c r="BT256" s="63"/>
      <c r="BU256" s="103"/>
      <c r="BV256" s="247"/>
      <c r="BW256" s="49" t="s">
        <v>4198</v>
      </c>
      <c r="BZ256" s="88"/>
      <c r="CA256" s="1"/>
      <c r="CB256" s="59"/>
      <c r="CF256" s="50"/>
      <c r="CG256" s="18"/>
      <c r="CK256" s="50"/>
      <c r="CP256" s="50"/>
      <c r="CQ256" s="409"/>
      <c r="CU256" s="50"/>
      <c r="CZ256" s="50"/>
      <c r="DA256" s="18"/>
      <c r="DF256" s="50"/>
      <c r="DG256" s="416"/>
      <c r="DJ256" s="50"/>
      <c r="DK256" s="418"/>
      <c r="DO256" s="50"/>
      <c r="DT256" s="50"/>
      <c r="DU256" s="18"/>
      <c r="DY256" s="50"/>
      <c r="DZ256" s="409"/>
      <c r="ED256" s="50"/>
      <c r="EI256" s="50"/>
      <c r="EJ256" s="18"/>
      <c r="EN256" s="50"/>
      <c r="ES256" s="50"/>
      <c r="ET256" s="18"/>
      <c r="EX256" s="50"/>
      <c r="EY256" s="416"/>
      <c r="FC256" s="50"/>
      <c r="FH256" s="50"/>
      <c r="FI256" s="18"/>
      <c r="FM256" s="50"/>
      <c r="FN256" s="409"/>
      <c r="FW256" s="63"/>
      <c r="FX256" s="63"/>
      <c r="FY256" s="67"/>
      <c r="FZ256" s="67"/>
      <c r="GA256" s="134"/>
      <c r="GB256" s="63"/>
      <c r="GC256" s="317"/>
      <c r="GD256" s="63"/>
      <c r="GH256" s="50"/>
      <c r="GI256" s="317"/>
      <c r="GJ256" s="63"/>
    </row>
    <row r="257" spans="1:192" ht="18">
      <c r="D257" s="50">
        <v>0</v>
      </c>
      <c r="E257" s="40">
        <f>SUM(D257)*0.75</f>
        <v>0</v>
      </c>
      <c r="F257" s="79"/>
      <c r="G257" s="63"/>
      <c r="H257" s="63"/>
      <c r="I257" s="265"/>
      <c r="J257" s="317"/>
      <c r="K257" s="63"/>
      <c r="L257" s="82"/>
      <c r="M257" s="40"/>
      <c r="N257" s="40"/>
      <c r="O257" s="50"/>
      <c r="P257" s="50"/>
      <c r="T257" s="50"/>
      <c r="U257" s="396"/>
      <c r="V257" s="50"/>
      <c r="W257" s="50"/>
      <c r="X257" s="314"/>
      <c r="Y257" s="50"/>
      <c r="Z257" s="50"/>
      <c r="AB257" s="50"/>
      <c r="AD257" s="327"/>
      <c r="AE257" s="18"/>
      <c r="AF257" s="329"/>
      <c r="AG257" s="50"/>
      <c r="AH257" s="18"/>
      <c r="AM257" s="41" t="s">
        <v>726</v>
      </c>
      <c r="AP257" s="171">
        <v>19975.250000000138</v>
      </c>
      <c r="AQ257" t="s">
        <v>1306</v>
      </c>
      <c r="AR257" s="3" t="s">
        <v>1377</v>
      </c>
      <c r="AV257" s="40" t="s">
        <v>720</v>
      </c>
      <c r="AW257" s="3"/>
      <c r="AX257" s="3"/>
      <c r="AY257" s="171">
        <v>28529.499999999847</v>
      </c>
      <c r="AZ257" s="235" t="s">
        <v>1793</v>
      </c>
      <c r="BA257" s="3" t="s">
        <v>1377</v>
      </c>
      <c r="BB257" s="50"/>
      <c r="BC257"/>
      <c r="BE257" s="40" t="s">
        <v>712</v>
      </c>
      <c r="BF257" s="3"/>
      <c r="BG257" s="317"/>
      <c r="BH257" s="171">
        <v>38703.900000000081</v>
      </c>
      <c r="BI257" s="235" t="s">
        <v>2145</v>
      </c>
      <c r="BJ257" s="3" t="s">
        <v>1377</v>
      </c>
      <c r="BK257" s="50"/>
      <c r="BN257" s="218" t="s">
        <v>1558</v>
      </c>
      <c r="BQ257" s="171">
        <v>44950.299999999894</v>
      </c>
      <c r="BR257" s="235" t="s">
        <v>2826</v>
      </c>
      <c r="BS257" s="3" t="s">
        <v>1377</v>
      </c>
      <c r="BT257" s="63"/>
      <c r="BV257" s="247"/>
      <c r="BW257" s="63" t="s">
        <v>721</v>
      </c>
      <c r="BZ257" s="171">
        <v>50085.137500000077</v>
      </c>
      <c r="CA257" s="1" t="s">
        <v>4475</v>
      </c>
      <c r="CB257" s="3" t="s">
        <v>1377</v>
      </c>
      <c r="CF257" s="50"/>
      <c r="CG257" s="18"/>
      <c r="CK257" s="50"/>
      <c r="CP257" s="50"/>
      <c r="CQ257" s="409"/>
      <c r="CU257" s="50"/>
      <c r="CZ257" s="50"/>
      <c r="DA257" s="18"/>
      <c r="DF257" s="50"/>
      <c r="DG257" s="416"/>
      <c r="DJ257" s="50"/>
      <c r="DK257" s="418"/>
      <c r="DO257" s="50"/>
      <c r="DT257" s="50"/>
      <c r="DU257" s="18"/>
      <c r="DY257" s="50"/>
      <c r="DZ257" s="409"/>
      <c r="ED257" s="50"/>
      <c r="EI257" s="50"/>
      <c r="EJ257" s="18"/>
      <c r="EN257" s="50"/>
      <c r="ES257" s="50"/>
      <c r="ET257" s="18"/>
      <c r="EX257" s="50"/>
      <c r="EY257" s="416"/>
      <c r="FC257" s="50"/>
      <c r="FH257" s="50"/>
      <c r="FI257" s="18"/>
      <c r="FM257" s="50"/>
      <c r="FN257" s="409"/>
      <c r="FW257" s="63"/>
      <c r="FX257" s="63"/>
      <c r="FY257" s="67"/>
      <c r="FZ257" s="67"/>
      <c r="GA257" s="134"/>
      <c r="GB257" s="63"/>
      <c r="GC257" s="317"/>
      <c r="GD257" s="63"/>
      <c r="GH257" s="50"/>
      <c r="GI257" s="317"/>
      <c r="GJ257" s="63"/>
    </row>
    <row r="258" spans="1:192" ht="18">
      <c r="A258" s="40"/>
      <c r="B258" s="46"/>
      <c r="D258" s="50">
        <v>168.8</v>
      </c>
      <c r="E258" s="40">
        <f>SUM(D258)*0.75</f>
        <v>126.60000000000001</v>
      </c>
      <c r="F258" s="79"/>
      <c r="G258" s="273"/>
      <c r="H258" s="63"/>
      <c r="I258" s="283"/>
      <c r="J258" s="317"/>
      <c r="K258" s="63"/>
      <c r="L258" s="82"/>
      <c r="M258" s="40"/>
      <c r="N258" s="40"/>
      <c r="O258" s="50"/>
      <c r="P258" s="50"/>
      <c r="T258" s="50"/>
      <c r="U258" s="50"/>
      <c r="V258" s="50"/>
      <c r="W258" s="50"/>
      <c r="X258" s="314"/>
      <c r="Y258" s="50"/>
      <c r="Z258" s="50"/>
      <c r="AB258" s="50"/>
      <c r="AD258" s="330"/>
      <c r="AE258" s="18"/>
      <c r="AF258" s="329"/>
      <c r="AG258" s="50"/>
      <c r="AH258" s="18"/>
      <c r="AM258" s="49">
        <v>2019</v>
      </c>
      <c r="AR258" s="3"/>
      <c r="AV258" s="49" t="s">
        <v>1635</v>
      </c>
      <c r="AX258" s="18"/>
      <c r="AY258" s="89"/>
      <c r="AZ258" s="18"/>
      <c r="BA258" s="3"/>
      <c r="BB258" s="50"/>
      <c r="BC258"/>
      <c r="BE258" s="49" t="s">
        <v>2107</v>
      </c>
      <c r="BH258" s="89"/>
      <c r="BJ258" s="3"/>
      <c r="BK258" s="50"/>
      <c r="BN258" s="49" t="s">
        <v>2802</v>
      </c>
      <c r="BQ258" s="89"/>
      <c r="BT258" s="63"/>
      <c r="BV258" s="247"/>
      <c r="BW258" s="49" t="s">
        <v>4198</v>
      </c>
      <c r="BZ258" s="88"/>
      <c r="CA258" s="1"/>
      <c r="CF258" s="50"/>
      <c r="CG258" s="18"/>
      <c r="CK258" s="50"/>
      <c r="CP258" s="50"/>
      <c r="CQ258" s="409"/>
      <c r="CU258" s="50"/>
      <c r="CZ258" s="50"/>
      <c r="DA258" s="18"/>
      <c r="DF258" s="50"/>
      <c r="DG258" s="416"/>
      <c r="DJ258" s="50"/>
      <c r="DK258" s="418"/>
      <c r="DO258" s="50"/>
      <c r="DT258" s="50"/>
      <c r="DU258" s="18"/>
      <c r="DY258" s="50"/>
      <c r="DZ258" s="409"/>
      <c r="ED258" s="50"/>
      <c r="EI258" s="50"/>
      <c r="EJ258" s="18"/>
      <c r="EN258" s="50"/>
      <c r="ES258" s="50"/>
      <c r="ET258" s="18"/>
      <c r="EX258" s="50"/>
      <c r="EY258" s="416"/>
      <c r="FC258" s="50"/>
      <c r="FH258" s="50"/>
      <c r="FI258" s="18"/>
      <c r="FM258" s="50"/>
      <c r="FN258" s="409"/>
      <c r="FW258" s="28"/>
      <c r="FX258" s="63"/>
      <c r="FY258" s="67"/>
      <c r="FZ258" s="67"/>
      <c r="GA258" s="134"/>
      <c r="GB258" s="63"/>
      <c r="GC258" s="317"/>
      <c r="GD258" s="63"/>
      <c r="GH258" s="50"/>
      <c r="GI258" s="317"/>
      <c r="GJ258" s="63"/>
    </row>
    <row r="259" spans="1:192" ht="18">
      <c r="A259" s="39"/>
      <c r="B259" s="46"/>
      <c r="D259" s="50">
        <v>484.49999999999994</v>
      </c>
      <c r="E259" s="40">
        <f>SUM(D259)*0.75</f>
        <v>363.37499999999994</v>
      </c>
      <c r="F259" s="79"/>
      <c r="G259" s="218"/>
      <c r="H259" s="63"/>
      <c r="I259" s="283"/>
      <c r="J259" s="317"/>
      <c r="K259" s="63"/>
      <c r="L259" s="82"/>
      <c r="M259" s="40"/>
      <c r="N259" s="40"/>
      <c r="O259" s="50"/>
      <c r="P259" s="50"/>
      <c r="T259" s="50"/>
      <c r="U259" s="396"/>
      <c r="V259" s="50"/>
      <c r="W259" s="50"/>
      <c r="X259" s="314"/>
      <c r="Y259" s="50"/>
      <c r="Z259" s="50"/>
      <c r="AB259" s="50"/>
      <c r="AD259" s="18"/>
      <c r="AE259" s="18"/>
      <c r="AF259" s="329"/>
      <c r="AG259" s="50"/>
      <c r="AH259" s="18"/>
      <c r="AM259" s="41" t="s">
        <v>710</v>
      </c>
      <c r="AP259" s="171">
        <v>19764.199999999983</v>
      </c>
      <c r="AQ259" t="s">
        <v>1307</v>
      </c>
      <c r="AR259" s="3" t="s">
        <v>1378</v>
      </c>
      <c r="AV259" s="40" t="s">
        <v>739</v>
      </c>
      <c r="AW259" s="9"/>
      <c r="AX259" s="3"/>
      <c r="AY259" s="171">
        <v>28228.225000000144</v>
      </c>
      <c r="AZ259" s="235" t="s">
        <v>1794</v>
      </c>
      <c r="BA259" s="3" t="s">
        <v>1378</v>
      </c>
      <c r="BB259" s="50"/>
      <c r="BC259"/>
      <c r="BE259" s="40" t="s">
        <v>691</v>
      </c>
      <c r="BF259" s="9"/>
      <c r="BG259" s="317"/>
      <c r="BH259" s="171">
        <v>38472.625000000022</v>
      </c>
      <c r="BI259" s="235" t="s">
        <v>2146</v>
      </c>
      <c r="BJ259" s="3" t="s">
        <v>1378</v>
      </c>
      <c r="BK259" s="50"/>
      <c r="BN259" s="63" t="s">
        <v>712</v>
      </c>
      <c r="BQ259" s="171">
        <v>44360.19999999999</v>
      </c>
      <c r="BR259" s="235" t="s">
        <v>2827</v>
      </c>
      <c r="BS259" s="3" t="s">
        <v>1378</v>
      </c>
      <c r="BT259" s="63"/>
      <c r="BV259" s="247"/>
      <c r="BW259" s="218" t="s">
        <v>1562</v>
      </c>
      <c r="BZ259" s="171">
        <v>49763.287499999984</v>
      </c>
      <c r="CA259" s="1" t="s">
        <v>4476</v>
      </c>
      <c r="CB259" s="3" t="s">
        <v>1378</v>
      </c>
      <c r="CF259" s="50"/>
      <c r="CG259" s="18"/>
      <c r="CK259" s="50"/>
      <c r="CP259" s="50"/>
      <c r="CQ259" s="409"/>
      <c r="CU259" s="50"/>
      <c r="CZ259" s="50"/>
      <c r="DA259" s="18"/>
      <c r="DF259" s="50"/>
      <c r="DG259" s="416"/>
      <c r="DJ259" s="50"/>
      <c r="DK259" s="418"/>
      <c r="DO259" s="50"/>
      <c r="DT259" s="50"/>
      <c r="DU259" s="18"/>
      <c r="DY259" s="50"/>
      <c r="DZ259" s="409"/>
      <c r="ED259" s="50"/>
      <c r="EI259" s="50"/>
      <c r="EJ259" s="18"/>
      <c r="EN259" s="50"/>
      <c r="ES259" s="50"/>
      <c r="ET259" s="18"/>
      <c r="EX259" s="50"/>
      <c r="EY259" s="416"/>
      <c r="FC259" s="50"/>
      <c r="FH259" s="50"/>
      <c r="FI259" s="18"/>
      <c r="FM259" s="50"/>
      <c r="FN259" s="409"/>
      <c r="FW259" s="273"/>
      <c r="FX259" s="63"/>
      <c r="FY259" s="67"/>
      <c r="FZ259" s="67"/>
      <c r="GA259" s="134"/>
      <c r="GB259" s="63"/>
      <c r="GC259" s="317"/>
      <c r="GD259" s="63"/>
      <c r="GH259" s="50"/>
      <c r="GI259" s="317"/>
      <c r="GJ259" s="63"/>
    </row>
    <row r="260" spans="1:192" ht="18">
      <c r="A260" s="48"/>
      <c r="B260" s="46"/>
      <c r="D260" s="50">
        <v>213.2</v>
      </c>
      <c r="E260" s="40">
        <f>SUM(D260)*0.75</f>
        <v>159.89999999999998</v>
      </c>
      <c r="F260" s="40"/>
      <c r="G260" s="63"/>
      <c r="H260" s="63"/>
      <c r="I260" s="283"/>
      <c r="J260" s="317"/>
      <c r="K260" s="63"/>
      <c r="L260" s="3"/>
      <c r="M260" s="3"/>
      <c r="N260" s="79"/>
      <c r="O260" s="50"/>
      <c r="P260" s="50"/>
      <c r="T260" s="50"/>
      <c r="U260" s="396"/>
      <c r="V260" s="50"/>
      <c r="W260" s="50"/>
      <c r="X260" s="314"/>
      <c r="Y260" s="50"/>
      <c r="Z260" s="50"/>
      <c r="AB260" s="50"/>
      <c r="AD260" s="327"/>
      <c r="AE260" s="18"/>
      <c r="AF260" s="329"/>
      <c r="AG260" s="50"/>
      <c r="AH260" s="18"/>
      <c r="AM260" s="49">
        <v>2019</v>
      </c>
      <c r="AR260" s="3"/>
      <c r="AV260" s="49" t="s">
        <v>1635</v>
      </c>
      <c r="AX260" s="18"/>
      <c r="AY260" s="89"/>
      <c r="AZ260" s="18"/>
      <c r="BA260" s="3"/>
      <c r="BB260" s="50"/>
      <c r="BC260"/>
      <c r="BE260" s="49" t="s">
        <v>2107</v>
      </c>
      <c r="BH260" s="89"/>
      <c r="BJ260" s="3"/>
      <c r="BK260" s="50"/>
      <c r="BN260" s="49" t="s">
        <v>2782</v>
      </c>
      <c r="BQ260" s="89"/>
      <c r="BT260" s="63"/>
      <c r="BV260" s="247"/>
      <c r="BW260" s="49" t="s">
        <v>4198</v>
      </c>
      <c r="BZ260" s="88"/>
      <c r="CF260" s="50"/>
      <c r="CG260" s="18"/>
      <c r="CK260" s="50"/>
      <c r="CP260" s="50"/>
      <c r="CQ260" s="409"/>
      <c r="CU260" s="50"/>
      <c r="CZ260" s="50"/>
      <c r="DA260" s="18"/>
      <c r="DF260" s="50"/>
      <c r="DG260" s="416"/>
      <c r="DJ260" s="50"/>
      <c r="DK260" s="418"/>
      <c r="DO260" s="50"/>
      <c r="DT260" s="50"/>
      <c r="DU260" s="18"/>
      <c r="DY260" s="50"/>
      <c r="DZ260" s="409"/>
      <c r="ED260" s="50"/>
      <c r="EI260" s="50"/>
      <c r="EJ260" s="18"/>
      <c r="EN260" s="50"/>
      <c r="ES260" s="50"/>
      <c r="ET260" s="18"/>
      <c r="EX260" s="50"/>
      <c r="EY260" s="416"/>
      <c r="FC260" s="50"/>
      <c r="FH260" s="50"/>
      <c r="FI260" s="18"/>
      <c r="FM260" s="50"/>
      <c r="FN260" s="409"/>
      <c r="FW260" s="218"/>
      <c r="FX260" s="63"/>
      <c r="FY260" s="67"/>
      <c r="FZ260" s="67"/>
      <c r="GA260" s="134"/>
      <c r="GB260" s="63"/>
      <c r="GC260" s="317"/>
      <c r="GD260" s="63"/>
      <c r="GH260" s="50"/>
      <c r="GI260" s="317"/>
      <c r="GJ260" s="63"/>
    </row>
    <row r="261" spans="1:192" ht="18">
      <c r="A261" s="39"/>
      <c r="B261" s="46"/>
      <c r="D261" s="50">
        <v>249.8</v>
      </c>
      <c r="E261" s="40">
        <f>SUM(D261)*0.75</f>
        <v>187.35000000000002</v>
      </c>
      <c r="F261" s="79"/>
      <c r="G261" s="63"/>
      <c r="H261" s="63"/>
      <c r="I261" s="265"/>
      <c r="J261" s="317"/>
      <c r="K261" s="63"/>
      <c r="L261" s="60"/>
      <c r="M261" s="3"/>
      <c r="N261" s="79"/>
      <c r="O261" s="50"/>
      <c r="P261" s="50"/>
      <c r="T261" s="50"/>
      <c r="U261" s="50"/>
      <c r="V261" s="50"/>
      <c r="W261" s="50"/>
      <c r="X261" s="314"/>
      <c r="Y261" s="50"/>
      <c r="Z261" s="50"/>
      <c r="AB261" s="50"/>
      <c r="AD261" s="18"/>
      <c r="AE261" s="18"/>
      <c r="AF261" s="329"/>
      <c r="AG261" s="50"/>
      <c r="AH261" s="18"/>
      <c r="AM261" s="41" t="s">
        <v>721</v>
      </c>
      <c r="AP261" s="171">
        <v>19674.000000000044</v>
      </c>
      <c r="AQ261" t="s">
        <v>1308</v>
      </c>
      <c r="AR261" s="3" t="s">
        <v>1379</v>
      </c>
      <c r="AV261" s="40" t="s">
        <v>685</v>
      </c>
      <c r="AW261" s="3"/>
      <c r="AX261" s="3"/>
      <c r="AY261" s="171">
        <v>28177.000000000065</v>
      </c>
      <c r="AZ261" s="235" t="s">
        <v>1795</v>
      </c>
      <c r="BA261" s="3" t="s">
        <v>1379</v>
      </c>
      <c r="BB261" s="50"/>
      <c r="BC261"/>
      <c r="BE261" s="84" t="s">
        <v>1553</v>
      </c>
      <c r="BF261" s="4"/>
      <c r="BG261" s="317"/>
      <c r="BH261" s="171">
        <v>36281.662499999875</v>
      </c>
      <c r="BI261" s="235" t="s">
        <v>2147</v>
      </c>
      <c r="BJ261" s="3" t="s">
        <v>1379</v>
      </c>
      <c r="BK261" s="50"/>
      <c r="BN261" s="218" t="s">
        <v>1565</v>
      </c>
      <c r="BQ261" s="171">
        <v>44032.949999999917</v>
      </c>
      <c r="BR261" s="235" t="s">
        <v>1778</v>
      </c>
      <c r="BS261" s="3" t="s">
        <v>1379</v>
      </c>
      <c r="BT261" s="63"/>
      <c r="BV261" s="247"/>
      <c r="BW261" s="63" t="s">
        <v>153</v>
      </c>
      <c r="BZ261" s="171">
        <v>49732.38750000015</v>
      </c>
      <c r="CA261" s="1" t="s">
        <v>4477</v>
      </c>
      <c r="CB261" s="3" t="s">
        <v>1379</v>
      </c>
      <c r="CF261" s="50"/>
      <c r="CG261" s="18"/>
      <c r="CK261" s="50"/>
      <c r="CP261" s="50"/>
      <c r="CQ261" s="409"/>
      <c r="CU261" s="50"/>
      <c r="CZ261" s="50"/>
      <c r="DA261" s="18"/>
      <c r="DF261" s="50"/>
      <c r="DG261" s="416"/>
      <c r="DJ261" s="50"/>
      <c r="DK261" s="418"/>
      <c r="DO261" s="50"/>
      <c r="DT261" s="50"/>
      <c r="DU261" s="18"/>
      <c r="DY261" s="50"/>
      <c r="DZ261" s="409"/>
      <c r="ED261" s="50"/>
      <c r="EI261" s="50"/>
      <c r="EJ261" s="18"/>
      <c r="EN261" s="50"/>
      <c r="ES261" s="50"/>
      <c r="ET261" s="18"/>
      <c r="EX261" s="50"/>
      <c r="EY261" s="416"/>
      <c r="FC261" s="50"/>
      <c r="FH261" s="50"/>
      <c r="FI261" s="18"/>
      <c r="FM261" s="50"/>
      <c r="FN261" s="409"/>
      <c r="FW261" s="273"/>
      <c r="FX261" s="63"/>
      <c r="FY261" s="67"/>
      <c r="FZ261" s="67"/>
      <c r="GA261" s="134"/>
      <c r="GB261" s="63"/>
      <c r="GC261" s="317"/>
      <c r="GD261" s="63"/>
      <c r="GH261" s="50"/>
      <c r="GI261" s="317"/>
      <c r="GJ261" s="63"/>
    </row>
    <row r="262" spans="1:192" ht="18">
      <c r="A262" s="40"/>
      <c r="B262" s="46"/>
      <c r="D262" s="50">
        <v>426.8</v>
      </c>
      <c r="E262" s="40">
        <f>SUM(D262)*0.75</f>
        <v>320.10000000000002</v>
      </c>
      <c r="F262" s="79"/>
      <c r="G262" s="63"/>
      <c r="H262" s="63"/>
      <c r="I262" s="265"/>
      <c r="J262" s="317"/>
      <c r="K262" s="63"/>
      <c r="L262" s="3"/>
      <c r="M262" s="3"/>
      <c r="N262" s="79"/>
      <c r="O262" s="50"/>
      <c r="P262" s="50"/>
      <c r="T262" s="50"/>
      <c r="U262" s="50"/>
      <c r="V262" s="50"/>
      <c r="W262" s="50"/>
      <c r="X262" s="314"/>
      <c r="Y262" s="50"/>
      <c r="Z262" s="50"/>
      <c r="AB262" s="50"/>
      <c r="AD262" s="327"/>
      <c r="AE262" s="18"/>
      <c r="AF262" s="329"/>
      <c r="AG262" s="50"/>
      <c r="AH262" s="18"/>
      <c r="AM262" s="49">
        <v>2019</v>
      </c>
      <c r="AR262" s="3"/>
      <c r="AV262" s="49" t="s">
        <v>1635</v>
      </c>
      <c r="AX262" s="18"/>
      <c r="AY262" s="89"/>
      <c r="AZ262" s="18"/>
      <c r="BA262" s="3"/>
      <c r="BB262" s="50"/>
      <c r="BC262"/>
      <c r="BE262" s="49" t="s">
        <v>2089</v>
      </c>
      <c r="BH262" s="89"/>
      <c r="BJ262" s="3"/>
      <c r="BK262" s="50"/>
      <c r="BN262" s="49" t="s">
        <v>2802</v>
      </c>
      <c r="BQ262" s="89"/>
      <c r="BT262" s="63"/>
      <c r="BV262" s="247"/>
      <c r="BW262" s="49" t="s">
        <v>4198</v>
      </c>
      <c r="BZ262" s="88"/>
      <c r="CA262" s="1"/>
      <c r="CF262" s="50"/>
      <c r="CG262" s="18"/>
      <c r="CK262" s="50"/>
      <c r="CP262" s="50"/>
      <c r="CQ262" s="409"/>
      <c r="CU262" s="50"/>
      <c r="CZ262" s="50"/>
      <c r="DA262" s="18"/>
      <c r="DF262" s="50"/>
      <c r="DG262" s="416"/>
      <c r="DJ262" s="50"/>
      <c r="DK262" s="418"/>
      <c r="DO262" s="50"/>
      <c r="DT262" s="50"/>
      <c r="DU262" s="18"/>
      <c r="DY262" s="50"/>
      <c r="DZ262" s="409"/>
      <c r="ED262" s="50"/>
      <c r="EI262" s="50"/>
      <c r="EJ262" s="18"/>
      <c r="EN262" s="50"/>
      <c r="ES262" s="50"/>
      <c r="ET262" s="18"/>
      <c r="EX262" s="50"/>
      <c r="EY262" s="416"/>
      <c r="FC262" s="50"/>
      <c r="FH262" s="50"/>
      <c r="FI262" s="18"/>
      <c r="FM262" s="50"/>
      <c r="FN262" s="409"/>
      <c r="FW262" s="63"/>
      <c r="FX262" s="63"/>
      <c r="FY262" s="67"/>
      <c r="FZ262" s="67"/>
      <c r="GA262" s="134"/>
      <c r="GB262" s="63"/>
      <c r="GC262" s="317"/>
      <c r="GD262" s="63"/>
      <c r="GH262" s="50"/>
      <c r="GI262" s="317"/>
      <c r="GJ262" s="63"/>
    </row>
    <row r="263" spans="1:192" ht="18">
      <c r="A263" s="48"/>
      <c r="B263" s="46"/>
      <c r="D263" s="50">
        <v>174.5</v>
      </c>
      <c r="E263" s="40">
        <f>SUM(D263)*0.75</f>
        <v>130.875</v>
      </c>
      <c r="F263" s="79"/>
      <c r="G263" s="63"/>
      <c r="H263" s="63"/>
      <c r="I263" s="283"/>
      <c r="J263" s="317"/>
      <c r="K263" s="63"/>
      <c r="L263" s="3"/>
      <c r="M263" s="3"/>
      <c r="N263" s="79"/>
      <c r="O263" s="50"/>
      <c r="P263" s="50"/>
      <c r="T263" s="50"/>
      <c r="U263" s="50"/>
      <c r="V263" s="50"/>
      <c r="W263" s="50"/>
      <c r="X263" s="314"/>
      <c r="Y263" s="50"/>
      <c r="Z263" s="50"/>
      <c r="AB263" s="50"/>
      <c r="AD263" s="18"/>
      <c r="AE263" s="18"/>
      <c r="AF263" s="329"/>
      <c r="AG263" s="50"/>
      <c r="AH263" s="18"/>
      <c r="AM263" s="41" t="s">
        <v>720</v>
      </c>
      <c r="AP263" s="171">
        <v>19448.399999999972</v>
      </c>
      <c r="AQ263" t="s">
        <v>1309</v>
      </c>
      <c r="AR263" s="3" t="s">
        <v>1380</v>
      </c>
      <c r="AV263" s="40" t="s">
        <v>710</v>
      </c>
      <c r="AW263" s="9"/>
      <c r="AX263" s="3"/>
      <c r="AY263" s="171">
        <v>28074.850000000111</v>
      </c>
      <c r="AZ263" s="235" t="s">
        <v>1796</v>
      </c>
      <c r="BA263" s="3" t="s">
        <v>1380</v>
      </c>
      <c r="BB263" s="50"/>
      <c r="BC263"/>
      <c r="BE263" s="84" t="s">
        <v>1567</v>
      </c>
      <c r="BF263" s="4"/>
      <c r="BG263" s="317"/>
      <c r="BH263" s="171">
        <v>35732.349999999991</v>
      </c>
      <c r="BI263" s="235" t="s">
        <v>2148</v>
      </c>
      <c r="BJ263" s="3" t="s">
        <v>1380</v>
      </c>
      <c r="BK263" s="50"/>
      <c r="BN263" s="218" t="s">
        <v>1561</v>
      </c>
      <c r="BQ263" s="171">
        <v>43940.762499999924</v>
      </c>
      <c r="BR263" s="235" t="s">
        <v>2828</v>
      </c>
      <c r="BS263" s="3" t="s">
        <v>1380</v>
      </c>
      <c r="BT263" s="63"/>
      <c r="BV263" s="247"/>
      <c r="BW263" s="273" t="s">
        <v>27</v>
      </c>
      <c r="BZ263" s="171">
        <v>49594.362499999683</v>
      </c>
      <c r="CA263" s="1" t="s">
        <v>4478</v>
      </c>
      <c r="CB263" s="3" t="s">
        <v>1380</v>
      </c>
      <c r="CF263" s="50"/>
      <c r="CG263" s="18"/>
      <c r="CK263" s="50"/>
      <c r="CP263" s="50"/>
      <c r="CQ263" s="409"/>
      <c r="CU263" s="50"/>
      <c r="CZ263" s="50"/>
      <c r="DA263" s="18"/>
      <c r="DF263" s="50"/>
      <c r="DG263" s="416"/>
      <c r="DJ263" s="50"/>
      <c r="DK263" s="418"/>
      <c r="DO263" s="50"/>
      <c r="DT263" s="50"/>
      <c r="DU263" s="18"/>
      <c r="DY263" s="50"/>
      <c r="DZ263" s="409"/>
      <c r="ED263" s="50"/>
      <c r="EI263" s="50"/>
      <c r="EJ263" s="18"/>
      <c r="EN263" s="50"/>
      <c r="ES263" s="50"/>
      <c r="ET263" s="18"/>
      <c r="EX263" s="50"/>
      <c r="EY263" s="416"/>
      <c r="FC263" s="50"/>
      <c r="FH263" s="50"/>
      <c r="FI263" s="18"/>
      <c r="FM263" s="50"/>
      <c r="FN263" s="409"/>
      <c r="FW263" s="63"/>
      <c r="FX263" s="63"/>
      <c r="FY263" s="67"/>
      <c r="FZ263" s="67"/>
      <c r="GA263" s="134"/>
      <c r="GB263" s="63"/>
      <c r="GC263" s="317"/>
      <c r="GD263" s="63"/>
      <c r="GH263" s="50"/>
      <c r="GI263" s="317"/>
      <c r="GJ263" s="63"/>
    </row>
    <row r="264" spans="1:192" ht="18">
      <c r="A264" s="89"/>
      <c r="B264" s="172"/>
      <c r="C264" s="89"/>
      <c r="D264" s="50">
        <v>251.70000000000002</v>
      </c>
      <c r="E264" s="40">
        <f>SUM(D264)*0.75</f>
        <v>188.77500000000001</v>
      </c>
      <c r="F264" s="40"/>
      <c r="G264" s="273"/>
      <c r="H264" s="63"/>
      <c r="I264" s="283"/>
      <c r="J264" s="317"/>
      <c r="K264" s="63"/>
      <c r="L264" s="3"/>
      <c r="M264" s="3"/>
      <c r="N264" s="79"/>
      <c r="O264" s="50"/>
      <c r="P264" s="50"/>
      <c r="Q264" s="89"/>
      <c r="R264" s="89"/>
      <c r="S264" s="89"/>
      <c r="T264" s="50"/>
      <c r="U264" s="50"/>
      <c r="V264" s="50"/>
      <c r="W264" s="50"/>
      <c r="X264" s="314"/>
      <c r="Y264" s="50"/>
      <c r="Z264" s="50"/>
      <c r="AB264" s="50"/>
      <c r="AD264" s="327"/>
      <c r="AE264" s="18"/>
      <c r="AF264" s="329"/>
      <c r="AG264" s="50"/>
      <c r="AH264" s="18"/>
      <c r="AJ264" s="89"/>
      <c r="AK264" s="89"/>
      <c r="AL264" s="89"/>
      <c r="AM264" s="49">
        <v>2019</v>
      </c>
      <c r="AP264" s="89"/>
      <c r="AQ264" s="89"/>
      <c r="AR264" s="3"/>
      <c r="AS264" s="89"/>
      <c r="AT264" s="89"/>
      <c r="AV264" s="49" t="s">
        <v>1635</v>
      </c>
      <c r="AX264" s="18"/>
      <c r="AY264" s="89"/>
      <c r="AZ264" s="18"/>
      <c r="BA264" s="3"/>
      <c r="BB264" s="50"/>
      <c r="BC264"/>
      <c r="BE264" s="49" t="s">
        <v>2089</v>
      </c>
      <c r="BH264" s="89"/>
      <c r="BJ264" s="3"/>
      <c r="BK264" s="50"/>
      <c r="BN264" s="49" t="s">
        <v>2802</v>
      </c>
      <c r="BQ264" s="89"/>
      <c r="BT264" s="63"/>
      <c r="BV264" s="247"/>
      <c r="BW264" s="49" t="s">
        <v>4198</v>
      </c>
      <c r="BZ264" s="88"/>
      <c r="CA264" s="1"/>
      <c r="CF264" s="50"/>
      <c r="CG264" s="18"/>
      <c r="CK264" s="50"/>
      <c r="CP264" s="50"/>
      <c r="CQ264" s="409"/>
      <c r="CU264" s="50"/>
      <c r="CZ264" s="50"/>
      <c r="DA264" s="18"/>
      <c r="DF264" s="50"/>
      <c r="DG264" s="416"/>
      <c r="DJ264" s="50"/>
      <c r="DK264" s="418"/>
      <c r="DO264" s="50"/>
      <c r="DT264" s="50"/>
      <c r="DU264" s="18"/>
      <c r="DY264" s="50"/>
      <c r="DZ264" s="409"/>
      <c r="ED264" s="50"/>
      <c r="EI264" s="50"/>
      <c r="EJ264" s="18"/>
      <c r="EN264" s="50"/>
      <c r="ES264" s="50"/>
      <c r="ET264" s="18"/>
      <c r="EX264" s="50"/>
      <c r="EY264" s="416"/>
      <c r="FC264" s="50"/>
      <c r="FH264" s="50"/>
      <c r="FI264" s="18"/>
      <c r="FM264" s="50"/>
      <c r="FN264" s="409"/>
      <c r="FW264" s="218"/>
      <c r="FX264" s="63"/>
      <c r="FY264" s="67"/>
      <c r="FZ264" s="67"/>
      <c r="GA264" s="134"/>
      <c r="GB264" s="63"/>
      <c r="GC264" s="317"/>
      <c r="GD264" s="63"/>
      <c r="GH264" s="50"/>
      <c r="GI264" s="317"/>
      <c r="GJ264" s="63"/>
    </row>
    <row r="265" spans="1:192" ht="18">
      <c r="D265" s="50">
        <v>340</v>
      </c>
      <c r="E265" s="40">
        <f>SUM(D265)*0.75</f>
        <v>255</v>
      </c>
      <c r="F265" s="79"/>
      <c r="G265" s="63"/>
      <c r="H265" s="63"/>
      <c r="I265" s="283"/>
      <c r="J265" s="317"/>
      <c r="K265" s="63"/>
      <c r="M265" s="3"/>
      <c r="N265" s="79"/>
      <c r="O265" s="50"/>
      <c r="P265" s="50"/>
      <c r="T265" s="50"/>
      <c r="U265" s="50"/>
      <c r="V265" s="50"/>
      <c r="W265" s="50"/>
      <c r="X265" s="314"/>
      <c r="Y265" s="50"/>
      <c r="Z265" s="50"/>
      <c r="AB265" s="50"/>
      <c r="AD265" s="327"/>
      <c r="AE265" s="18"/>
      <c r="AF265" s="329"/>
      <c r="AG265" s="50"/>
      <c r="AH265" s="18"/>
      <c r="AM265" s="41" t="s">
        <v>739</v>
      </c>
      <c r="AP265" s="171">
        <v>18799.500000000025</v>
      </c>
      <c r="AQ265" t="s">
        <v>1310</v>
      </c>
      <c r="AR265" s="3" t="s">
        <v>1381</v>
      </c>
      <c r="AV265" s="40" t="s">
        <v>691</v>
      </c>
      <c r="AW265" s="3"/>
      <c r="AX265" s="3"/>
      <c r="AY265" s="171">
        <v>27062.650000000031</v>
      </c>
      <c r="AZ265" s="235" t="s">
        <v>1797</v>
      </c>
      <c r="BA265" s="3" t="s">
        <v>1381</v>
      </c>
      <c r="BB265" s="50"/>
      <c r="BC265"/>
      <c r="BE265" s="84" t="s">
        <v>1568</v>
      </c>
      <c r="BF265" s="4"/>
      <c r="BG265" s="317"/>
      <c r="BH265" s="171">
        <v>35569.749999999825</v>
      </c>
      <c r="BI265" s="235" t="s">
        <v>2149</v>
      </c>
      <c r="BJ265" s="3" t="s">
        <v>1381</v>
      </c>
      <c r="BK265" s="50"/>
      <c r="BN265" s="28" t="s">
        <v>144</v>
      </c>
      <c r="BQ265" s="171">
        <v>43813.887500000048</v>
      </c>
      <c r="BR265" s="235" t="s">
        <v>2829</v>
      </c>
      <c r="BS265" s="3" t="s">
        <v>1381</v>
      </c>
      <c r="BT265" s="63"/>
      <c r="BV265" s="247"/>
      <c r="BW265" s="218" t="s">
        <v>1563</v>
      </c>
      <c r="BZ265" s="171">
        <v>48978.662499999868</v>
      </c>
      <c r="CA265" s="1" t="s">
        <v>4479</v>
      </c>
      <c r="CB265" s="3" t="s">
        <v>1381</v>
      </c>
      <c r="CF265" s="50"/>
      <c r="CG265" s="18"/>
      <c r="CK265" s="50"/>
      <c r="CP265" s="50"/>
      <c r="CQ265" s="409"/>
      <c r="CU265" s="50"/>
      <c r="CZ265" s="50"/>
      <c r="DA265" s="18"/>
      <c r="DF265" s="50"/>
      <c r="DG265" s="416"/>
      <c r="DJ265" s="50"/>
      <c r="DK265" s="418"/>
      <c r="DO265" s="50"/>
      <c r="DT265" s="50"/>
      <c r="DU265" s="18"/>
      <c r="DY265" s="50"/>
      <c r="DZ265" s="409"/>
      <c r="ED265" s="50"/>
      <c r="EI265" s="50"/>
      <c r="EJ265" s="18"/>
      <c r="EN265" s="50"/>
      <c r="ES265" s="50"/>
      <c r="ET265" s="18"/>
      <c r="EX265" s="50"/>
      <c r="EY265" s="416"/>
      <c r="FC265" s="50"/>
      <c r="FH265" s="50"/>
      <c r="FI265" s="18"/>
      <c r="FM265" s="50"/>
      <c r="FN265" s="409"/>
      <c r="FW265" s="28"/>
      <c r="FX265" s="63"/>
      <c r="FY265" s="67"/>
      <c r="FZ265" s="67"/>
      <c r="GA265" s="134"/>
      <c r="GB265" s="63"/>
      <c r="GC265" s="317"/>
      <c r="GD265" s="63"/>
      <c r="GH265" s="50"/>
      <c r="GI265" s="317"/>
      <c r="GJ265" s="63"/>
    </row>
    <row r="266" spans="1:192" ht="18">
      <c r="D266" s="50">
        <v>310.5</v>
      </c>
      <c r="E266" s="40">
        <f>SUM(D266)*0.75</f>
        <v>232.875</v>
      </c>
      <c r="F266" s="79"/>
      <c r="G266" s="218"/>
      <c r="H266" s="63"/>
      <c r="I266" s="283"/>
      <c r="J266" s="317"/>
      <c r="K266" s="63"/>
      <c r="L266" s="3"/>
      <c r="M266" s="3"/>
      <c r="N266" s="79"/>
      <c r="O266" s="50"/>
      <c r="P266" s="50"/>
      <c r="T266" s="50"/>
      <c r="U266" s="438"/>
      <c r="V266" s="50"/>
      <c r="W266" s="50"/>
      <c r="X266" s="314"/>
      <c r="Y266" s="50"/>
      <c r="Z266" s="50"/>
      <c r="AB266" s="427"/>
      <c r="AD266" s="327"/>
      <c r="AE266" s="18"/>
      <c r="AF266" s="329"/>
      <c r="AG266" s="50"/>
      <c r="AH266" s="18"/>
      <c r="AM266" s="49">
        <v>2019</v>
      </c>
      <c r="AN266" s="89"/>
      <c r="AO266" s="89"/>
      <c r="AR266" s="3"/>
      <c r="AV266" s="49" t="s">
        <v>1635</v>
      </c>
      <c r="AX266" s="18"/>
      <c r="AY266" s="89"/>
      <c r="AZ266" s="18"/>
      <c r="BA266" s="3"/>
      <c r="BB266" s="50"/>
      <c r="BC266"/>
      <c r="BE266" s="49" t="s">
        <v>2089</v>
      </c>
      <c r="BH266" s="89"/>
      <c r="BJ266" s="3"/>
      <c r="BK266" s="50"/>
      <c r="BN266" s="49" t="s">
        <v>2782</v>
      </c>
      <c r="BQ266" s="89"/>
      <c r="BT266" s="63"/>
      <c r="BV266" s="247"/>
      <c r="BW266" s="49" t="s">
        <v>4198</v>
      </c>
      <c r="BZ266" s="88"/>
      <c r="CA266" s="1"/>
      <c r="CF266" s="50"/>
      <c r="CG266" s="18"/>
      <c r="CK266" s="50"/>
      <c r="CP266" s="50"/>
      <c r="CQ266" s="409"/>
      <c r="CU266" s="50"/>
      <c r="CZ266" s="50"/>
      <c r="DA266" s="18"/>
      <c r="DF266" s="50"/>
      <c r="DG266" s="416"/>
      <c r="DJ266" s="50"/>
      <c r="DK266" s="418"/>
      <c r="DO266" s="50"/>
      <c r="DT266" s="50"/>
      <c r="DU266" s="18"/>
      <c r="DY266" s="50"/>
      <c r="DZ266" s="409"/>
      <c r="ED266" s="50"/>
      <c r="EI266" s="50"/>
      <c r="EJ266" s="18"/>
      <c r="EN266" s="50"/>
      <c r="ES266" s="50"/>
      <c r="ET266" s="18"/>
      <c r="EX266" s="50"/>
      <c r="EY266" s="416"/>
      <c r="FC266" s="50"/>
      <c r="FH266" s="50"/>
      <c r="FI266" s="18"/>
      <c r="FM266" s="50"/>
      <c r="FN266" s="409"/>
      <c r="FW266" s="63"/>
      <c r="FX266" s="63"/>
      <c r="FY266" s="67"/>
      <c r="FZ266" s="67"/>
      <c r="GA266" s="134"/>
      <c r="GB266" s="63"/>
      <c r="GC266" s="317"/>
      <c r="GD266" s="63"/>
      <c r="GH266" s="50"/>
      <c r="GI266" s="317"/>
      <c r="GJ266" s="63"/>
    </row>
    <row r="267" spans="1:192" ht="18">
      <c r="D267" s="50">
        <v>0</v>
      </c>
      <c r="E267" s="40">
        <f>SUM(D267)*0.75</f>
        <v>0</v>
      </c>
      <c r="F267" s="40"/>
      <c r="G267" s="218"/>
      <c r="H267" s="63"/>
      <c r="I267" s="282"/>
      <c r="J267" s="317"/>
      <c r="K267" s="63"/>
      <c r="L267" s="82"/>
      <c r="M267" s="40"/>
      <c r="N267" s="40"/>
      <c r="O267" s="50"/>
      <c r="P267" s="50"/>
      <c r="T267" s="50"/>
      <c r="U267" s="50"/>
      <c r="V267" s="50"/>
      <c r="W267" s="50"/>
      <c r="X267" s="314"/>
      <c r="Y267" s="50"/>
      <c r="Z267" s="50"/>
      <c r="AB267" s="50"/>
      <c r="AD267" s="18"/>
      <c r="AE267" s="18"/>
      <c r="AF267" s="329"/>
      <c r="AG267" s="50"/>
      <c r="AH267" s="18"/>
      <c r="AM267" s="41" t="s">
        <v>731</v>
      </c>
      <c r="AP267" s="171">
        <v>18479.549999999927</v>
      </c>
      <c r="AQ267" t="s">
        <v>1311</v>
      </c>
      <c r="AR267" s="3" t="s">
        <v>1382</v>
      </c>
      <c r="AV267" s="40" t="s">
        <v>712</v>
      </c>
      <c r="AW267" s="3"/>
      <c r="AX267" s="3"/>
      <c r="AY267" s="171">
        <v>25822.300000000003</v>
      </c>
      <c r="AZ267" s="235" t="s">
        <v>1798</v>
      </c>
      <c r="BA267" s="3" t="s">
        <v>1382</v>
      </c>
      <c r="BB267" s="50"/>
      <c r="BC267"/>
      <c r="BE267" s="84" t="s">
        <v>1559</v>
      </c>
      <c r="BF267" s="4"/>
      <c r="BG267" s="317"/>
      <c r="BH267" s="171">
        <v>34583.774999999936</v>
      </c>
      <c r="BI267" s="235" t="s">
        <v>2150</v>
      </c>
      <c r="BJ267" s="3" t="s">
        <v>1382</v>
      </c>
      <c r="BK267" s="50"/>
      <c r="BN267" s="63" t="s">
        <v>739</v>
      </c>
      <c r="BQ267" s="171">
        <v>43608.875000000211</v>
      </c>
      <c r="BR267" s="235" t="s">
        <v>2830</v>
      </c>
      <c r="BS267" s="3" t="s">
        <v>1382</v>
      </c>
      <c r="BT267" s="63"/>
      <c r="BV267" s="247"/>
      <c r="BW267" s="273" t="s">
        <v>13</v>
      </c>
      <c r="BZ267" s="171">
        <v>48121.587499999994</v>
      </c>
      <c r="CA267" s="1" t="s">
        <v>2093</v>
      </c>
      <c r="CB267" s="3" t="s">
        <v>1382</v>
      </c>
      <c r="CF267" s="50"/>
      <c r="CG267" s="18"/>
      <c r="CK267" s="50"/>
      <c r="CP267" s="50"/>
      <c r="CQ267" s="409"/>
      <c r="CU267" s="50"/>
      <c r="CZ267" s="50"/>
      <c r="DA267" s="18"/>
      <c r="DF267" s="50"/>
      <c r="DG267" s="416"/>
      <c r="DJ267" s="50"/>
      <c r="DK267" s="418"/>
      <c r="DO267" s="50"/>
      <c r="DT267" s="50"/>
      <c r="DU267" s="18"/>
      <c r="DY267" s="50"/>
      <c r="DZ267" s="409"/>
      <c r="ED267" s="50"/>
      <c r="EI267" s="50"/>
      <c r="EJ267" s="18"/>
      <c r="EN267" s="50"/>
      <c r="ES267" s="50"/>
      <c r="ET267" s="18"/>
      <c r="EX267" s="50"/>
      <c r="EY267" s="416"/>
      <c r="FC267" s="50"/>
      <c r="FH267" s="50"/>
      <c r="FI267" s="18"/>
      <c r="FM267" s="50"/>
      <c r="FN267" s="409"/>
      <c r="FW267" s="273"/>
      <c r="FX267" s="63"/>
      <c r="FY267" s="67"/>
      <c r="FZ267" s="67"/>
      <c r="GA267" s="134"/>
      <c r="GB267" s="63"/>
      <c r="GC267" s="317"/>
      <c r="GD267" s="63"/>
      <c r="GH267" s="50"/>
      <c r="GI267" s="317"/>
      <c r="GJ267" s="63"/>
    </row>
    <row r="268" spans="1:192" ht="18">
      <c r="D268" s="50">
        <v>383.59999999999997</v>
      </c>
      <c r="E268" s="40">
        <f>SUM(D268)*0.75</f>
        <v>287.7</v>
      </c>
      <c r="F268" s="79"/>
      <c r="G268" s="63"/>
      <c r="H268" s="63"/>
      <c r="I268" s="265"/>
      <c r="J268" s="317"/>
      <c r="K268" s="63"/>
      <c r="L268" s="3"/>
      <c r="M268" s="3"/>
      <c r="N268" s="79"/>
      <c r="O268" s="50"/>
      <c r="P268" s="50"/>
      <c r="T268" s="50"/>
      <c r="U268" s="50"/>
      <c r="V268" s="50"/>
      <c r="W268" s="50"/>
      <c r="X268" s="314"/>
      <c r="Y268" s="50"/>
      <c r="Z268" s="50"/>
      <c r="AB268" s="50"/>
      <c r="AD268" s="18"/>
      <c r="AE268" s="18"/>
      <c r="AF268" s="329"/>
      <c r="AG268" s="50"/>
      <c r="AH268" s="18"/>
      <c r="AM268" s="49">
        <v>2019</v>
      </c>
      <c r="AR268" s="60"/>
      <c r="AV268" s="49" t="s">
        <v>1635</v>
      </c>
      <c r="AX268" s="18"/>
      <c r="AY268" s="89"/>
      <c r="AZ268" s="18"/>
      <c r="BA268" s="60"/>
      <c r="BB268" s="50"/>
      <c r="BC268"/>
      <c r="BE268" s="49" t="s">
        <v>2089</v>
      </c>
      <c r="BH268" s="89"/>
      <c r="BJ268" s="60"/>
      <c r="BK268" s="50"/>
      <c r="BN268" s="49" t="s">
        <v>2782</v>
      </c>
      <c r="BO268" s="103"/>
      <c r="BP268" s="63"/>
      <c r="BQ268" s="89"/>
      <c r="BR268" s="59"/>
      <c r="BS268" s="59"/>
      <c r="BT268" s="63"/>
      <c r="BV268" s="247"/>
      <c r="BW268" s="49" t="s">
        <v>4198</v>
      </c>
      <c r="BZ268" s="88"/>
      <c r="CA268" s="1"/>
      <c r="CB268" s="59"/>
      <c r="CF268" s="50"/>
      <c r="CG268" s="18"/>
      <c r="CK268" s="50"/>
      <c r="CP268" s="50"/>
      <c r="CQ268" s="409"/>
      <c r="CU268" s="50"/>
      <c r="CZ268" s="50"/>
      <c r="DA268" s="18"/>
      <c r="DF268" s="50"/>
      <c r="DG268" s="416"/>
      <c r="DJ268" s="50"/>
      <c r="DK268" s="418"/>
      <c r="DO268" s="50"/>
      <c r="DT268" s="50"/>
      <c r="DU268" s="18"/>
      <c r="DY268" s="50"/>
      <c r="DZ268" s="409"/>
      <c r="ED268" s="50"/>
      <c r="EI268" s="50"/>
      <c r="EJ268" s="18"/>
      <c r="EN268" s="50"/>
      <c r="ES268" s="50"/>
      <c r="ET268" s="18"/>
      <c r="EX268" s="50"/>
      <c r="EY268" s="416"/>
      <c r="FC268" s="50"/>
      <c r="FH268" s="50"/>
      <c r="FI268" s="18"/>
      <c r="FM268" s="50"/>
      <c r="FN268" s="409"/>
      <c r="FW268" s="273"/>
      <c r="FX268" s="63"/>
      <c r="FY268" s="67"/>
      <c r="FZ268" s="67"/>
      <c r="GA268" s="134"/>
      <c r="GC268" s="317"/>
      <c r="GD268" s="63"/>
      <c r="GH268" s="50"/>
      <c r="GI268" s="317"/>
    </row>
    <row r="269" spans="1:192" ht="18">
      <c r="D269" s="50">
        <v>313.04999999999995</v>
      </c>
      <c r="E269" s="40">
        <f>SUM(D269)*0.75</f>
        <v>234.78749999999997</v>
      </c>
      <c r="F269" s="40"/>
      <c r="G269" s="63"/>
      <c r="H269" s="63"/>
      <c r="I269" s="283"/>
      <c r="J269" s="317"/>
      <c r="K269" s="63"/>
      <c r="L269" s="3"/>
      <c r="M269" s="3"/>
      <c r="N269" s="79"/>
      <c r="O269" s="50"/>
      <c r="P269" s="50"/>
      <c r="T269" s="50"/>
      <c r="U269" s="396"/>
      <c r="V269" s="50"/>
      <c r="W269" s="50"/>
      <c r="X269" s="314"/>
      <c r="Y269" s="50"/>
      <c r="Z269" s="50"/>
      <c r="AB269" s="50"/>
      <c r="AD269" s="330"/>
      <c r="AE269" s="18"/>
      <c r="AF269" s="329"/>
      <c r="AG269" s="50"/>
      <c r="AH269" s="18"/>
      <c r="AM269" s="41" t="s">
        <v>690</v>
      </c>
      <c r="AP269" s="171">
        <v>18065.300000000014</v>
      </c>
      <c r="AQ269" t="s">
        <v>1312</v>
      </c>
      <c r="AR269" s="3" t="s">
        <v>1383</v>
      </c>
      <c r="AV269" s="40" t="s">
        <v>721</v>
      </c>
      <c r="AW269" s="3"/>
      <c r="AX269" s="3"/>
      <c r="AY269" s="171">
        <v>25186.100000000115</v>
      </c>
      <c r="AZ269" s="235" t="s">
        <v>1799</v>
      </c>
      <c r="BA269" s="3" t="s">
        <v>1383</v>
      </c>
      <c r="BB269" s="50"/>
      <c r="BC269"/>
      <c r="BE269" s="40" t="s">
        <v>685</v>
      </c>
      <c r="BF269" s="9"/>
      <c r="BG269" s="317"/>
      <c r="BH269" s="171">
        <v>34207.750000000044</v>
      </c>
      <c r="BI269" s="235" t="s">
        <v>2151</v>
      </c>
      <c r="BJ269" s="3" t="s">
        <v>1383</v>
      </c>
      <c r="BK269" s="50"/>
      <c r="BN269" s="218" t="s">
        <v>1562</v>
      </c>
      <c r="BO269" s="9"/>
      <c r="BP269" s="63"/>
      <c r="BQ269" s="171">
        <v>42963.674999999908</v>
      </c>
      <c r="BR269" s="235" t="s">
        <v>2831</v>
      </c>
      <c r="BS269" s="3" t="s">
        <v>1383</v>
      </c>
      <c r="BT269" s="63"/>
      <c r="BV269" s="247"/>
      <c r="BW269" s="218" t="s">
        <v>1550</v>
      </c>
      <c r="BZ269" s="171">
        <v>47657.162499999977</v>
      </c>
      <c r="CA269" s="1" t="s">
        <v>4480</v>
      </c>
      <c r="CB269" s="3" t="s">
        <v>1383</v>
      </c>
      <c r="CF269" s="50"/>
      <c r="CG269" s="18"/>
      <c r="CK269" s="50"/>
      <c r="CP269" s="50"/>
      <c r="CQ269" s="409"/>
      <c r="CU269" s="50"/>
      <c r="CZ269" s="50"/>
      <c r="DA269" s="18"/>
      <c r="DF269" s="50"/>
      <c r="DG269" s="416"/>
      <c r="DJ269" s="50"/>
      <c r="DK269" s="418"/>
      <c r="DO269" s="50"/>
      <c r="DT269" s="50"/>
      <c r="DU269" s="18"/>
      <c r="DY269" s="50"/>
      <c r="DZ269" s="409"/>
      <c r="ED269" s="50"/>
      <c r="EI269" s="50"/>
      <c r="EJ269" s="18"/>
      <c r="EN269" s="50"/>
      <c r="ES269" s="50"/>
      <c r="ET269" s="18"/>
      <c r="EX269" s="50"/>
      <c r="EY269" s="416"/>
      <c r="FC269" s="50"/>
      <c r="FH269" s="50"/>
      <c r="FI269" s="18"/>
      <c r="FM269" s="50"/>
      <c r="FN269" s="409"/>
      <c r="GB269" s="50"/>
      <c r="GC269" s="265"/>
      <c r="GH269" s="50"/>
      <c r="GI269" s="317"/>
    </row>
    <row r="270" spans="1:192" ht="18">
      <c r="D270" s="50">
        <v>0</v>
      </c>
      <c r="E270" s="40">
        <f>SUM(D270)*0.75</f>
        <v>0</v>
      </c>
      <c r="F270" s="79"/>
      <c r="G270" s="273"/>
      <c r="H270" s="63"/>
      <c r="I270" s="282"/>
      <c r="J270" s="317"/>
      <c r="K270" s="63"/>
      <c r="L270" s="3"/>
      <c r="M270" s="3"/>
      <c r="N270" s="79"/>
      <c r="O270" s="50"/>
      <c r="P270" s="50"/>
      <c r="T270" s="50"/>
      <c r="U270" s="50"/>
      <c r="V270" s="50"/>
      <c r="W270" s="50"/>
      <c r="X270" s="314"/>
      <c r="Y270" s="50"/>
      <c r="Z270" s="50"/>
      <c r="AB270" s="50"/>
      <c r="AD270" s="18"/>
      <c r="AE270" s="18"/>
      <c r="AF270" s="329"/>
      <c r="AG270" s="50"/>
      <c r="AH270" s="18"/>
      <c r="AM270" s="49">
        <v>2019</v>
      </c>
      <c r="AR270" s="60"/>
      <c r="AV270" s="49" t="s">
        <v>1635</v>
      </c>
      <c r="AX270" s="18"/>
      <c r="AY270" s="89"/>
      <c r="AZ270" s="18"/>
      <c r="BA270" s="60"/>
      <c r="BB270" s="50"/>
      <c r="BC270"/>
      <c r="BE270" s="49" t="s">
        <v>2107</v>
      </c>
      <c r="BH270" s="89"/>
      <c r="BJ270" s="60"/>
      <c r="BK270" s="50"/>
      <c r="BN270" s="49" t="s">
        <v>2802</v>
      </c>
      <c r="BO270" s="63"/>
      <c r="BP270" s="63"/>
      <c r="BQ270" s="89"/>
      <c r="BR270" s="59"/>
      <c r="BS270" s="59"/>
      <c r="BT270" s="63"/>
      <c r="BV270" s="247"/>
      <c r="BW270" s="49" t="s">
        <v>4198</v>
      </c>
      <c r="BZ270" s="88"/>
      <c r="CB270" s="59"/>
      <c r="CF270" s="50"/>
      <c r="CG270" s="18"/>
      <c r="CK270" s="50"/>
      <c r="CP270" s="50"/>
      <c r="CQ270" s="409"/>
      <c r="CU270" s="50"/>
      <c r="CZ270" s="50"/>
      <c r="DA270" s="18"/>
      <c r="DF270" s="50"/>
      <c r="DG270" s="416"/>
      <c r="DJ270" s="50"/>
      <c r="DK270" s="418"/>
      <c r="DO270" s="50"/>
      <c r="DT270" s="50"/>
      <c r="DU270" s="18"/>
      <c r="DY270" s="50"/>
      <c r="DZ270" s="409"/>
      <c r="ED270" s="50"/>
      <c r="EI270" s="50"/>
      <c r="EJ270" s="18"/>
      <c r="EN270" s="50"/>
      <c r="ES270" s="50"/>
      <c r="ET270" s="18"/>
      <c r="EX270" s="50"/>
      <c r="EY270" s="416"/>
      <c r="FC270" s="50"/>
      <c r="FH270" s="50"/>
      <c r="FI270" s="18"/>
      <c r="FM270" s="50"/>
      <c r="FN270" s="409"/>
      <c r="GB270" s="50"/>
      <c r="GC270" s="265"/>
      <c r="GH270" s="50"/>
      <c r="GI270" s="317"/>
    </row>
    <row r="271" spans="1:192" ht="18">
      <c r="D271" s="50">
        <v>584.70000000000005</v>
      </c>
      <c r="E271" s="40">
        <f>SUM(D271)*0.75</f>
        <v>438.52500000000003</v>
      </c>
      <c r="G271" s="63"/>
      <c r="H271" s="63"/>
      <c r="I271" s="282"/>
      <c r="J271" s="317"/>
      <c r="K271" s="63"/>
      <c r="L271" s="82"/>
      <c r="M271" s="40"/>
      <c r="N271" s="40"/>
      <c r="O271" s="50"/>
      <c r="P271" s="50"/>
      <c r="T271" s="50"/>
      <c r="U271" s="50"/>
      <c r="V271" s="50"/>
      <c r="W271" s="50"/>
      <c r="X271" s="314"/>
      <c r="Y271" s="50"/>
      <c r="Z271" s="50"/>
      <c r="AB271" s="50"/>
      <c r="AD271" s="327"/>
      <c r="AE271" s="18"/>
      <c r="AF271" s="329"/>
      <c r="AG271" s="50"/>
      <c r="AH271" s="18"/>
      <c r="AM271" s="41" t="s">
        <v>712</v>
      </c>
      <c r="AP271" s="171">
        <v>18035.600000000049</v>
      </c>
      <c r="AQ271" t="s">
        <v>1313</v>
      </c>
      <c r="AR271" s="3" t="s">
        <v>1384</v>
      </c>
      <c r="AV271" s="40" t="s">
        <v>745</v>
      </c>
      <c r="AW271" s="9"/>
      <c r="AX271" s="3"/>
      <c r="AY271" s="171">
        <v>23431.022000000041</v>
      </c>
      <c r="AZ271" s="235" t="s">
        <v>1800</v>
      </c>
      <c r="BA271" s="3" t="s">
        <v>1384</v>
      </c>
      <c r="BB271" s="50"/>
      <c r="BC271"/>
      <c r="BE271" s="84" t="s">
        <v>1565</v>
      </c>
      <c r="BF271" s="4"/>
      <c r="BG271" s="317"/>
      <c r="BH271" s="171">
        <v>32942.537500000064</v>
      </c>
      <c r="BI271" s="235" t="s">
        <v>2152</v>
      </c>
      <c r="BJ271" s="3" t="s">
        <v>1384</v>
      </c>
      <c r="BK271" s="50"/>
      <c r="BN271" s="218" t="s">
        <v>1560</v>
      </c>
      <c r="BO271" s="63"/>
      <c r="BP271" s="63"/>
      <c r="BQ271" s="171">
        <v>42909.375000000029</v>
      </c>
      <c r="BR271" s="235" t="s">
        <v>2832</v>
      </c>
      <c r="BS271" s="3" t="s">
        <v>1384</v>
      </c>
      <c r="BT271" s="63"/>
      <c r="BV271" s="247"/>
      <c r="BW271" s="218" t="s">
        <v>1549</v>
      </c>
      <c r="BZ271" s="171">
        <v>47072.000000000029</v>
      </c>
      <c r="CA271" s="1" t="s">
        <v>4481</v>
      </c>
      <c r="CB271" s="3" t="s">
        <v>1384</v>
      </c>
      <c r="CF271" s="50"/>
      <c r="CG271" s="18"/>
      <c r="CK271" s="50"/>
      <c r="CP271" s="50"/>
      <c r="CQ271" s="409"/>
      <c r="CU271" s="50"/>
      <c r="CZ271" s="50"/>
      <c r="DA271" s="18"/>
      <c r="DF271" s="50"/>
      <c r="DG271" s="416"/>
      <c r="DJ271" s="50"/>
      <c r="DK271" s="418"/>
      <c r="DO271" s="50"/>
      <c r="DT271" s="50"/>
      <c r="DU271" s="18"/>
      <c r="DY271" s="50"/>
      <c r="DZ271" s="409"/>
      <c r="ED271" s="50"/>
      <c r="EI271" s="50"/>
      <c r="EJ271" s="18"/>
      <c r="EN271" s="50"/>
      <c r="ES271" s="50"/>
      <c r="ET271" s="18"/>
      <c r="EX271" s="50"/>
      <c r="EY271" s="416"/>
      <c r="FC271" s="50"/>
      <c r="FH271" s="50"/>
      <c r="FI271" s="18"/>
      <c r="FM271" s="50"/>
      <c r="FN271" s="409"/>
      <c r="GB271" s="50"/>
      <c r="GC271" s="265"/>
      <c r="GH271" s="50"/>
      <c r="GI271" s="317"/>
    </row>
    <row r="272" spans="1:192" ht="18">
      <c r="D272" s="50">
        <v>721.3</v>
      </c>
      <c r="E272" s="40">
        <f>SUM(D272)*0.75</f>
        <v>540.97499999999991</v>
      </c>
      <c r="G272" s="273"/>
      <c r="H272" s="63"/>
      <c r="I272" s="283"/>
      <c r="J272" s="317"/>
      <c r="K272" s="63"/>
      <c r="L272" s="3"/>
      <c r="M272" s="3"/>
      <c r="N272" s="79"/>
      <c r="O272" s="50"/>
      <c r="P272" s="50"/>
      <c r="T272" s="50"/>
      <c r="U272" s="50"/>
      <c r="V272" s="50"/>
      <c r="W272" s="50"/>
      <c r="X272" s="314"/>
      <c r="Y272" s="50"/>
      <c r="Z272" s="50"/>
      <c r="AB272" s="50"/>
      <c r="AD272" s="18"/>
      <c r="AE272" s="18"/>
      <c r="AF272" s="329"/>
      <c r="AG272" s="50"/>
      <c r="AH272" s="18"/>
      <c r="AM272" s="49">
        <v>2019</v>
      </c>
      <c r="AR272" s="3"/>
      <c r="AV272" s="49" t="s">
        <v>1635</v>
      </c>
      <c r="AX272" s="18"/>
      <c r="AY272" s="89"/>
      <c r="AZ272" s="18"/>
      <c r="BA272" s="3"/>
      <c r="BB272" s="50"/>
      <c r="BC272"/>
      <c r="BE272" s="49" t="s">
        <v>2089</v>
      </c>
      <c r="BH272" s="89"/>
      <c r="BJ272" s="3"/>
      <c r="BK272" s="50"/>
      <c r="BN272" s="49" t="s">
        <v>2802</v>
      </c>
      <c r="BO272" s="103"/>
      <c r="BP272" s="63"/>
      <c r="BQ272" s="89"/>
      <c r="BR272" s="59"/>
      <c r="BS272" s="59"/>
      <c r="BT272" s="63"/>
      <c r="BV272" s="247"/>
      <c r="BW272" s="49" t="s">
        <v>4198</v>
      </c>
      <c r="BZ272" s="88"/>
      <c r="CA272" s="1"/>
      <c r="CB272" s="59"/>
      <c r="CF272" s="50"/>
      <c r="CG272" s="18"/>
      <c r="CK272" s="50"/>
      <c r="CP272" s="50"/>
      <c r="CQ272" s="409"/>
      <c r="CU272" s="50"/>
      <c r="CZ272" s="50"/>
      <c r="DA272" s="18"/>
      <c r="DF272" s="50"/>
      <c r="DG272" s="416"/>
      <c r="DJ272" s="50"/>
      <c r="DK272" s="418"/>
      <c r="DO272" s="50"/>
      <c r="DT272" s="50"/>
      <c r="DU272" s="18"/>
      <c r="DY272" s="50"/>
      <c r="DZ272" s="409"/>
      <c r="ED272" s="50"/>
      <c r="EI272" s="50"/>
      <c r="EJ272" s="18"/>
      <c r="EN272" s="50"/>
      <c r="ES272" s="50"/>
      <c r="ET272" s="18"/>
      <c r="EX272" s="50"/>
      <c r="EY272" s="416"/>
      <c r="FC272" s="50"/>
      <c r="FH272" s="50"/>
      <c r="FI272" s="18"/>
      <c r="FM272" s="50"/>
      <c r="FN272" s="409"/>
      <c r="GB272" s="50"/>
      <c r="GC272" s="265"/>
      <c r="GH272" s="50"/>
      <c r="GI272" s="317"/>
    </row>
    <row r="273" spans="1:191" ht="18">
      <c r="D273" s="50">
        <v>217.59999999999997</v>
      </c>
      <c r="E273" s="40">
        <f>SUM(D273)*0.75</f>
        <v>163.19999999999999</v>
      </c>
      <c r="G273" s="63"/>
      <c r="H273" s="63"/>
      <c r="I273" s="265"/>
      <c r="J273" s="317"/>
      <c r="K273" s="63"/>
      <c r="L273" s="3"/>
      <c r="M273" s="3"/>
      <c r="N273" s="79"/>
      <c r="O273" s="50"/>
      <c r="P273" s="50"/>
      <c r="T273" s="50"/>
      <c r="U273" s="396"/>
      <c r="V273" s="50"/>
      <c r="W273" s="50"/>
      <c r="X273" s="314"/>
      <c r="Y273" s="50"/>
      <c r="Z273" s="50"/>
      <c r="AB273" s="50"/>
      <c r="AD273" s="18"/>
      <c r="AE273" s="18"/>
      <c r="AF273" s="329"/>
      <c r="AG273" s="50"/>
      <c r="AH273" s="18"/>
      <c r="AM273" s="41" t="s">
        <v>691</v>
      </c>
      <c r="AP273" s="171">
        <v>17565.80000000005</v>
      </c>
      <c r="AQ273" t="s">
        <v>1314</v>
      </c>
      <c r="AR273" t="s">
        <v>1385</v>
      </c>
      <c r="AV273" s="41" t="s">
        <v>29</v>
      </c>
      <c r="AW273" s="9"/>
      <c r="AX273" s="3"/>
      <c r="AY273" s="171">
        <v>15402.999999999998</v>
      </c>
      <c r="AZ273" s="235" t="s">
        <v>1801</v>
      </c>
      <c r="BA273" t="s">
        <v>1385</v>
      </c>
      <c r="BB273" s="50"/>
      <c r="BC273"/>
      <c r="BE273" s="84" t="s">
        <v>1562</v>
      </c>
      <c r="BF273" s="4"/>
      <c r="BG273" s="317"/>
      <c r="BH273" s="171">
        <v>32705.362499999992</v>
      </c>
      <c r="BI273" s="235" t="s">
        <v>2153</v>
      </c>
      <c r="BJ273" t="s">
        <v>1385</v>
      </c>
      <c r="BK273" s="50"/>
      <c r="BN273" s="218" t="s">
        <v>1563</v>
      </c>
      <c r="BO273" s="103"/>
      <c r="BP273" s="63"/>
      <c r="BQ273" s="171">
        <v>42414.324999999837</v>
      </c>
      <c r="BR273" s="235" t="s">
        <v>2833</v>
      </c>
      <c r="BS273" t="s">
        <v>1385</v>
      </c>
      <c r="BT273" s="273"/>
      <c r="BV273" s="247"/>
      <c r="BW273" s="273" t="s">
        <v>1890</v>
      </c>
      <c r="BZ273" s="171">
        <v>46606.974999999904</v>
      </c>
      <c r="CA273" s="1" t="s">
        <v>4482</v>
      </c>
      <c r="CB273" t="s">
        <v>1385</v>
      </c>
      <c r="CF273" s="50"/>
      <c r="CG273" s="18"/>
      <c r="CK273" s="50"/>
      <c r="CP273" s="50"/>
      <c r="CQ273" s="409"/>
      <c r="CU273" s="50"/>
      <c r="CZ273" s="50"/>
      <c r="DA273" s="18"/>
      <c r="DF273" s="50"/>
      <c r="DG273" s="416"/>
      <c r="DJ273" s="50"/>
      <c r="DK273" s="418"/>
      <c r="DO273" s="50"/>
      <c r="DT273" s="50"/>
      <c r="DU273" s="18"/>
      <c r="DY273" s="50"/>
      <c r="DZ273" s="409"/>
      <c r="ED273" s="50"/>
      <c r="EI273" s="50"/>
      <c r="EJ273" s="18"/>
      <c r="EN273" s="50"/>
      <c r="ES273" s="50"/>
      <c r="ET273" s="18"/>
      <c r="EX273" s="50"/>
      <c r="EY273" s="416"/>
      <c r="FC273" s="50"/>
      <c r="FH273" s="50"/>
      <c r="FI273" s="18"/>
      <c r="FM273" s="50"/>
      <c r="FN273" s="409"/>
      <c r="GB273" s="50"/>
      <c r="GC273" s="265"/>
      <c r="GH273" s="50"/>
      <c r="GI273" s="317"/>
    </row>
    <row r="274" spans="1:191" ht="18">
      <c r="A274" s="89"/>
      <c r="B274" s="172"/>
      <c r="C274" s="89"/>
      <c r="D274" s="50">
        <v>0</v>
      </c>
      <c r="E274" s="40">
        <f>SUM(D274)*0.75</f>
        <v>0</v>
      </c>
      <c r="F274" s="89"/>
      <c r="G274" s="63"/>
      <c r="H274" s="63"/>
      <c r="I274" s="282"/>
      <c r="J274" s="317"/>
      <c r="K274" s="63"/>
      <c r="L274" s="60"/>
      <c r="M274" s="3"/>
      <c r="N274" s="79"/>
      <c r="O274" s="50"/>
      <c r="P274" s="50"/>
      <c r="Q274" s="89"/>
      <c r="R274" s="89"/>
      <c r="S274" s="89"/>
      <c r="T274" s="50"/>
      <c r="U274" s="396"/>
      <c r="V274" s="50"/>
      <c r="W274" s="50"/>
      <c r="X274" s="314"/>
      <c r="Y274" s="50"/>
      <c r="Z274" s="50"/>
      <c r="AB274" s="50"/>
      <c r="AD274" s="18"/>
      <c r="AE274" s="18"/>
      <c r="AF274" s="329"/>
      <c r="AG274" s="50"/>
      <c r="AH274" s="18"/>
      <c r="AJ274" s="89"/>
      <c r="AK274" s="89"/>
      <c r="AL274" s="89"/>
      <c r="AM274" s="49">
        <v>2019</v>
      </c>
      <c r="AP274" s="89"/>
      <c r="AQ274" s="89"/>
      <c r="AS274" s="89"/>
      <c r="AT274" s="89"/>
      <c r="AV274" s="49" t="s">
        <v>218</v>
      </c>
      <c r="AX274" s="18"/>
      <c r="AY274" s="89"/>
      <c r="AZ274" s="18"/>
      <c r="BA274"/>
      <c r="BB274" s="50"/>
      <c r="BC274"/>
      <c r="BE274" s="49" t="s">
        <v>2089</v>
      </c>
      <c r="BH274" s="89"/>
      <c r="BK274" s="50"/>
      <c r="BN274" s="49" t="s">
        <v>2802</v>
      </c>
      <c r="BO274" s="63"/>
      <c r="BP274" s="63"/>
      <c r="BQ274" s="89"/>
      <c r="BR274" s="59"/>
      <c r="BS274" s="59"/>
      <c r="BT274" s="273"/>
      <c r="BV274" s="247"/>
      <c r="BW274" s="49" t="s">
        <v>4198</v>
      </c>
      <c r="BZ274" s="88"/>
      <c r="CA274" s="1"/>
      <c r="CB274" s="59"/>
      <c r="CF274" s="50"/>
      <c r="CG274" s="18"/>
      <c r="CK274" s="50"/>
      <c r="CP274" s="50"/>
      <c r="CQ274" s="409"/>
      <c r="CU274" s="50"/>
      <c r="CZ274" s="50"/>
      <c r="DA274" s="18"/>
      <c r="DF274" s="50"/>
      <c r="DG274" s="416"/>
      <c r="DJ274" s="50"/>
      <c r="DK274" s="418"/>
      <c r="DO274" s="50"/>
      <c r="DT274" s="50"/>
      <c r="DU274" s="18"/>
      <c r="DY274" s="50"/>
      <c r="DZ274" s="409"/>
      <c r="ED274" s="50"/>
      <c r="EI274" s="50"/>
      <c r="EJ274" s="18"/>
      <c r="EN274" s="50"/>
      <c r="ES274" s="50"/>
      <c r="ET274" s="18"/>
      <c r="EX274" s="50"/>
      <c r="EY274" s="416"/>
      <c r="FC274" s="50"/>
      <c r="FH274" s="50"/>
      <c r="FI274" s="18"/>
      <c r="FM274" s="50"/>
      <c r="FN274" s="409"/>
      <c r="GB274" s="50"/>
      <c r="GC274" s="265"/>
      <c r="GH274" s="50"/>
      <c r="GI274" s="317"/>
    </row>
    <row r="275" spans="1:191" ht="18">
      <c r="D275" s="50">
        <v>0</v>
      </c>
      <c r="E275" s="40">
        <f>SUM(D275)*0.75</f>
        <v>0</v>
      </c>
      <c r="G275" s="63"/>
      <c r="H275" s="63"/>
      <c r="I275" s="283"/>
      <c r="J275" s="317"/>
      <c r="K275" s="63"/>
      <c r="L275" s="3"/>
      <c r="M275" s="3"/>
      <c r="N275" s="79"/>
      <c r="O275" s="50"/>
      <c r="P275" s="50"/>
      <c r="T275" s="50"/>
      <c r="U275" s="50"/>
      <c r="V275" s="50"/>
      <c r="W275" s="50"/>
      <c r="X275" s="314"/>
      <c r="Y275" s="50"/>
      <c r="Z275" s="50"/>
      <c r="AB275" s="50"/>
      <c r="AD275" s="327"/>
      <c r="AE275" s="18"/>
      <c r="AF275" s="329"/>
      <c r="AG275" s="50"/>
      <c r="AH275" s="18"/>
      <c r="AM275" s="41" t="s">
        <v>745</v>
      </c>
      <c r="AP275" s="171">
        <v>16833.096000000027</v>
      </c>
      <c r="AQ275" t="s">
        <v>1315</v>
      </c>
      <c r="AR275" t="s">
        <v>1386</v>
      </c>
      <c r="AV275" s="40" t="s">
        <v>1547</v>
      </c>
      <c r="AW275" s="4"/>
      <c r="AX275" s="3"/>
      <c r="AY275" s="171">
        <v>14884.499999999896</v>
      </c>
      <c r="AZ275" s="235" t="s">
        <v>1802</v>
      </c>
      <c r="BA275" t="s">
        <v>1386</v>
      </c>
      <c r="BB275" s="50"/>
      <c r="BC275"/>
      <c r="BE275" s="84" t="s">
        <v>1551</v>
      </c>
      <c r="BF275" s="4"/>
      <c r="BG275" s="317"/>
      <c r="BH275" s="171">
        <v>31862.974999999824</v>
      </c>
      <c r="BI275" s="235" t="s">
        <v>2154</v>
      </c>
      <c r="BJ275" t="s">
        <v>1386</v>
      </c>
      <c r="BK275" s="50"/>
      <c r="BN275" s="63" t="s">
        <v>156</v>
      </c>
      <c r="BO275" s="63"/>
      <c r="BP275" s="63"/>
      <c r="BQ275" s="171">
        <v>41634.55000000025</v>
      </c>
      <c r="BR275" s="235" t="s">
        <v>2834</v>
      </c>
      <c r="BS275" t="s">
        <v>1386</v>
      </c>
      <c r="BT275" s="273"/>
      <c r="BV275" s="247"/>
      <c r="BW275" s="63" t="s">
        <v>720</v>
      </c>
      <c r="BZ275" s="171">
        <v>46531.274999999994</v>
      </c>
      <c r="CA275" s="1" t="s">
        <v>4483</v>
      </c>
      <c r="CB275" t="s">
        <v>1386</v>
      </c>
      <c r="CF275" s="50"/>
      <c r="CG275" s="18"/>
      <c r="CK275" s="50"/>
      <c r="CP275" s="50"/>
      <c r="CQ275" s="409"/>
      <c r="CU275" s="50"/>
      <c r="CZ275" s="50"/>
      <c r="DA275" s="18"/>
      <c r="DF275" s="50"/>
      <c r="DG275" s="416"/>
      <c r="DJ275" s="50"/>
      <c r="DK275" s="418"/>
      <c r="DO275" s="50"/>
      <c r="DT275" s="50"/>
      <c r="DU275" s="18"/>
      <c r="DY275" s="50"/>
      <c r="DZ275" s="409"/>
      <c r="ED275" s="50"/>
      <c r="EI275" s="50"/>
      <c r="EJ275" s="18"/>
      <c r="EN275" s="50"/>
      <c r="ES275" s="50"/>
      <c r="ET275" s="18"/>
      <c r="EX275" s="50"/>
      <c r="EY275" s="416"/>
      <c r="FC275" s="50"/>
      <c r="FH275" s="50"/>
      <c r="FI275" s="18"/>
      <c r="FM275" s="50"/>
      <c r="FN275" s="409"/>
      <c r="GB275" s="50"/>
      <c r="GC275" s="265"/>
      <c r="GH275" s="50"/>
      <c r="GI275" s="317"/>
    </row>
    <row r="276" spans="1:191" ht="18">
      <c r="A276" s="89"/>
      <c r="B276" s="172"/>
      <c r="C276" s="89"/>
      <c r="D276" s="50">
        <v>602.80000000000007</v>
      </c>
      <c r="E276" s="40">
        <f>SUM(D276)*0.75</f>
        <v>452.1</v>
      </c>
      <c r="F276" s="89"/>
      <c r="G276" s="63"/>
      <c r="H276" s="63"/>
      <c r="I276" s="283"/>
      <c r="J276" s="317"/>
      <c r="K276" s="63"/>
      <c r="L276" s="3"/>
      <c r="M276" s="3"/>
      <c r="N276" s="79"/>
      <c r="O276" s="50"/>
      <c r="P276" s="50"/>
      <c r="Q276" s="89"/>
      <c r="R276" s="89"/>
      <c r="S276" s="89"/>
      <c r="T276" s="50"/>
      <c r="U276" s="396"/>
      <c r="V276" s="50"/>
      <c r="W276" s="50"/>
      <c r="X276" s="314"/>
      <c r="Y276" s="50"/>
      <c r="Z276" s="50"/>
      <c r="AB276" s="50"/>
      <c r="AD276" s="327"/>
      <c r="AE276" s="18"/>
      <c r="AF276" s="329"/>
      <c r="AG276" s="50"/>
      <c r="AH276" s="18"/>
      <c r="AJ276" s="89"/>
      <c r="AK276" s="89"/>
      <c r="AL276" s="89"/>
      <c r="AM276" s="49">
        <v>2019</v>
      </c>
      <c r="AN276" s="89"/>
      <c r="AO276" s="89"/>
      <c r="AP276" s="89"/>
      <c r="AQ276" s="89"/>
      <c r="AS276" s="89"/>
      <c r="AT276" s="89"/>
      <c r="AV276" s="49">
        <v>2020</v>
      </c>
      <c r="AX276" s="18"/>
      <c r="AY276" s="89"/>
      <c r="AZ276" s="18"/>
      <c r="BA276"/>
      <c r="BB276" s="50"/>
      <c r="BC276"/>
      <c r="BE276" s="49" t="s">
        <v>2089</v>
      </c>
      <c r="BH276" s="89"/>
      <c r="BK276" s="50"/>
      <c r="BN276" s="49" t="s">
        <v>2782</v>
      </c>
      <c r="BO276" s="63"/>
      <c r="BP276" s="63"/>
      <c r="BQ276" s="89"/>
      <c r="BR276" s="59"/>
      <c r="BS276" s="59"/>
      <c r="BT276" s="63"/>
      <c r="BV276" s="247"/>
      <c r="BW276" s="49" t="s">
        <v>4198</v>
      </c>
      <c r="BZ276" s="88"/>
      <c r="CA276" s="1"/>
      <c r="CB276" s="59"/>
      <c r="CF276" s="50"/>
      <c r="CG276" s="18"/>
      <c r="CK276" s="50"/>
      <c r="CP276" s="50"/>
      <c r="CQ276" s="409"/>
      <c r="CU276" s="50"/>
      <c r="CZ276" s="50"/>
      <c r="DA276" s="18"/>
      <c r="DF276" s="50"/>
      <c r="DG276" s="416"/>
      <c r="DJ276" s="50"/>
      <c r="DK276" s="418"/>
      <c r="DO276" s="50"/>
      <c r="DT276" s="50"/>
      <c r="DU276" s="18"/>
      <c r="DY276" s="50"/>
      <c r="DZ276" s="409"/>
      <c r="ED276" s="50"/>
      <c r="EI276" s="50"/>
      <c r="EJ276" s="18"/>
      <c r="EN276" s="50"/>
      <c r="ES276" s="50"/>
      <c r="ET276" s="18"/>
      <c r="EX276" s="50"/>
      <c r="EY276" s="416"/>
      <c r="FC276" s="50"/>
      <c r="FH276" s="50"/>
      <c r="FI276" s="18"/>
      <c r="FM276" s="50"/>
      <c r="FN276" s="409"/>
      <c r="GB276" s="50"/>
      <c r="GC276" s="265"/>
      <c r="GH276" s="50"/>
      <c r="GI276" s="317"/>
    </row>
    <row r="277" spans="1:191" ht="18">
      <c r="D277" s="50">
        <v>474.40000000000003</v>
      </c>
      <c r="E277" s="40">
        <f>SUM(D277)*0.75</f>
        <v>355.8</v>
      </c>
      <c r="G277" s="218"/>
      <c r="H277" s="63"/>
      <c r="I277" s="283"/>
      <c r="J277" s="317"/>
      <c r="K277" s="63"/>
      <c r="L277" s="3"/>
      <c r="M277" s="3"/>
      <c r="N277" s="79"/>
      <c r="O277" s="50"/>
      <c r="P277" s="50"/>
      <c r="T277" s="50"/>
      <c r="U277" s="438"/>
      <c r="V277" s="50"/>
      <c r="W277" s="50"/>
      <c r="X277" s="314"/>
      <c r="Y277" s="50"/>
      <c r="Z277" s="50"/>
      <c r="AB277" s="50"/>
      <c r="AD277" s="330"/>
      <c r="AE277" s="18"/>
      <c r="AF277" s="329"/>
      <c r="AG277" s="50"/>
      <c r="AH277" s="18"/>
      <c r="AM277" s="41" t="s">
        <v>741</v>
      </c>
      <c r="AP277" s="171">
        <v>16425.599999999977</v>
      </c>
      <c r="AQ277" t="s">
        <v>1316</v>
      </c>
      <c r="AR277" t="s">
        <v>1387</v>
      </c>
      <c r="AV277" s="84" t="s">
        <v>1568</v>
      </c>
      <c r="AW277" s="4"/>
      <c r="AX277" s="3"/>
      <c r="AY277" s="171">
        <v>14880.799999999866</v>
      </c>
      <c r="AZ277" s="235" t="s">
        <v>1803</v>
      </c>
      <c r="BA277" t="s">
        <v>1387</v>
      </c>
      <c r="BB277" s="50"/>
      <c r="BC277"/>
      <c r="BE277" s="84" t="s">
        <v>1566</v>
      </c>
      <c r="BF277" s="4"/>
      <c r="BG277" s="317"/>
      <c r="BH277" s="171">
        <v>31814.599999999751</v>
      </c>
      <c r="BI277" s="235" t="s">
        <v>2155</v>
      </c>
      <c r="BJ277" t="s">
        <v>1387</v>
      </c>
      <c r="BK277" s="50"/>
      <c r="BN277" s="273" t="s">
        <v>1888</v>
      </c>
      <c r="BO277" s="103"/>
      <c r="BP277" s="63"/>
      <c r="BQ277" s="171">
        <v>40152.850000000028</v>
      </c>
      <c r="BR277" s="235" t="s">
        <v>2835</v>
      </c>
      <c r="BS277" t="s">
        <v>1387</v>
      </c>
      <c r="BT277" s="218"/>
      <c r="BV277" s="247"/>
      <c r="BW277" s="273" t="s">
        <v>1891</v>
      </c>
      <c r="BZ277" s="171">
        <v>46175.175000000068</v>
      </c>
      <c r="CA277" s="1" t="s">
        <v>4484</v>
      </c>
      <c r="CB277" t="s">
        <v>1387</v>
      </c>
      <c r="CF277" s="50"/>
      <c r="CG277" s="18"/>
      <c r="CK277" s="50"/>
      <c r="CP277" s="50"/>
      <c r="CQ277" s="409"/>
      <c r="CU277" s="50"/>
      <c r="CZ277" s="50"/>
      <c r="DA277" s="18"/>
      <c r="DF277" s="50"/>
      <c r="DG277" s="416"/>
      <c r="DJ277" s="50"/>
      <c r="DK277" s="418"/>
      <c r="DO277" s="50"/>
      <c r="DT277" s="50"/>
      <c r="DU277" s="18"/>
      <c r="DY277" s="50"/>
      <c r="DZ277" s="409"/>
      <c r="ED277" s="50"/>
      <c r="EI277" s="50"/>
      <c r="EJ277" s="18"/>
      <c r="EN277" s="50"/>
      <c r="ES277" s="50"/>
      <c r="ET277" s="18"/>
      <c r="EX277" s="50"/>
      <c r="EY277" s="416"/>
      <c r="FC277" s="50"/>
      <c r="FH277" s="50"/>
      <c r="FI277" s="18"/>
      <c r="FM277" s="50"/>
      <c r="FN277" s="409"/>
      <c r="GB277" s="50"/>
      <c r="GC277" s="265"/>
      <c r="GH277" s="50"/>
      <c r="GI277" s="317"/>
    </row>
    <row r="278" spans="1:191" ht="18">
      <c r="D278" s="50">
        <v>476.29999999999995</v>
      </c>
      <c r="E278" s="40">
        <f>SUM(D278)*0.75</f>
        <v>357.22499999999997</v>
      </c>
      <c r="G278" s="63"/>
      <c r="H278" s="63"/>
      <c r="I278" s="265"/>
      <c r="J278" s="317"/>
      <c r="K278" s="63"/>
      <c r="L278" s="60"/>
      <c r="M278" s="3"/>
      <c r="N278" s="79"/>
      <c r="O278" s="50"/>
      <c r="P278" s="50"/>
      <c r="T278" s="50"/>
      <c r="U278" s="50"/>
      <c r="V278" s="50"/>
      <c r="W278" s="50"/>
      <c r="X278" s="314"/>
      <c r="Y278" s="50"/>
      <c r="Z278" s="50"/>
      <c r="AB278" s="50"/>
      <c r="AD278" s="18"/>
      <c r="AE278" s="18"/>
      <c r="AF278" s="329"/>
      <c r="AG278" s="50"/>
      <c r="AH278" s="18"/>
      <c r="AM278" s="49">
        <v>2019</v>
      </c>
      <c r="AN278" s="89"/>
      <c r="AO278" s="89"/>
      <c r="AV278" s="49">
        <v>2020</v>
      </c>
      <c r="AX278" s="18"/>
      <c r="AY278" s="89"/>
      <c r="AZ278" s="18"/>
      <c r="BA278"/>
      <c r="BB278" s="50"/>
      <c r="BC278"/>
      <c r="BE278" s="49" t="s">
        <v>2089</v>
      </c>
      <c r="BH278" s="89"/>
      <c r="BK278" s="50"/>
      <c r="BN278" s="49" t="s">
        <v>2901</v>
      </c>
      <c r="BQ278" s="89"/>
      <c r="BT278" s="273"/>
      <c r="BV278" s="247"/>
      <c r="BW278" s="49" t="s">
        <v>4199</v>
      </c>
      <c r="BZ278" s="88"/>
      <c r="CA278" s="1"/>
      <c r="CF278" s="50"/>
      <c r="CG278" s="18"/>
      <c r="CK278" s="50"/>
      <c r="CP278" s="50"/>
      <c r="CQ278" s="409"/>
      <c r="CU278" s="50"/>
      <c r="CZ278" s="50"/>
      <c r="DA278" s="18"/>
      <c r="DF278" s="50"/>
      <c r="DG278" s="416"/>
      <c r="DJ278" s="50"/>
      <c r="DK278" s="418"/>
      <c r="DO278" s="50"/>
      <c r="DT278" s="50"/>
      <c r="DU278" s="18"/>
      <c r="DY278" s="50"/>
      <c r="DZ278" s="409"/>
      <c r="ED278" s="50"/>
      <c r="EI278" s="50"/>
      <c r="EJ278" s="18"/>
      <c r="EN278" s="50"/>
      <c r="ES278" s="50"/>
      <c r="ET278" s="18"/>
      <c r="EX278" s="50"/>
      <c r="EY278" s="416"/>
      <c r="FC278" s="50"/>
      <c r="FH278" s="50"/>
      <c r="FI278" s="18"/>
      <c r="FM278" s="50"/>
      <c r="FN278" s="409"/>
      <c r="GB278" s="50"/>
      <c r="GC278" s="265"/>
      <c r="GH278" s="50"/>
      <c r="GI278" s="317"/>
    </row>
    <row r="279" spans="1:191" ht="18">
      <c r="D279" s="50">
        <v>0</v>
      </c>
      <c r="E279" s="40">
        <f>SUM(D279)*0.75</f>
        <v>0</v>
      </c>
      <c r="G279" s="273"/>
      <c r="H279" s="63"/>
      <c r="I279" s="283"/>
      <c r="J279" s="317"/>
      <c r="K279" s="63"/>
      <c r="L279" s="82"/>
      <c r="M279" s="40"/>
      <c r="N279" s="40"/>
      <c r="O279" s="50"/>
      <c r="P279" s="50"/>
      <c r="T279" s="50"/>
      <c r="U279" s="50"/>
      <c r="V279" s="50"/>
      <c r="W279" s="50"/>
      <c r="X279" s="314"/>
      <c r="Y279" s="50"/>
      <c r="Z279" s="50"/>
      <c r="AB279" s="50"/>
      <c r="AD279" s="18"/>
      <c r="AE279" s="18"/>
      <c r="AF279" s="329"/>
      <c r="AG279" s="50"/>
      <c r="AH279" s="18"/>
      <c r="AM279" s="41" t="s">
        <v>178</v>
      </c>
      <c r="AP279" s="171">
        <v>15246.750000000002</v>
      </c>
      <c r="AQ279" t="s">
        <v>1317</v>
      </c>
      <c r="AR279" t="s">
        <v>1388</v>
      </c>
      <c r="AV279" s="84" t="s">
        <v>1553</v>
      </c>
      <c r="AW279" s="4"/>
      <c r="AX279" s="3"/>
      <c r="AY279" s="171">
        <v>14459.750000000085</v>
      </c>
      <c r="AZ279" s="235" t="s">
        <v>1804</v>
      </c>
      <c r="BA279" t="s">
        <v>1388</v>
      </c>
      <c r="BB279" s="50"/>
      <c r="BC279"/>
      <c r="BE279" s="84" t="s">
        <v>1563</v>
      </c>
      <c r="BF279" s="4"/>
      <c r="BG279" s="317"/>
      <c r="BH279" s="171">
        <v>31765.562499999847</v>
      </c>
      <c r="BI279" s="235" t="s">
        <v>2156</v>
      </c>
      <c r="BJ279" t="s">
        <v>1388</v>
      </c>
      <c r="BK279" s="50"/>
      <c r="BN279" s="273" t="s">
        <v>1886</v>
      </c>
      <c r="BO279" s="103"/>
      <c r="BP279" s="63"/>
      <c r="BQ279" s="171">
        <v>39826.924999999945</v>
      </c>
      <c r="BR279" s="235" t="s">
        <v>2836</v>
      </c>
      <c r="BS279" t="s">
        <v>1388</v>
      </c>
      <c r="BT279" s="273"/>
      <c r="BV279" s="247"/>
      <c r="BW279" s="63" t="s">
        <v>739</v>
      </c>
      <c r="BZ279" s="171">
        <v>45282.600000000108</v>
      </c>
      <c r="CA279" s="1" t="s">
        <v>4485</v>
      </c>
      <c r="CB279" t="s">
        <v>1388</v>
      </c>
      <c r="CF279" s="50"/>
      <c r="CG279" s="18"/>
      <c r="CK279" s="50"/>
      <c r="CP279" s="50"/>
      <c r="CQ279" s="409"/>
      <c r="CU279" s="50"/>
      <c r="CZ279" s="50"/>
      <c r="DA279" s="18"/>
      <c r="DF279" s="50"/>
      <c r="DG279" s="416"/>
      <c r="DJ279" s="50"/>
      <c r="DK279" s="418"/>
      <c r="DO279" s="50"/>
      <c r="DT279" s="50"/>
      <c r="DU279" s="18"/>
      <c r="DY279" s="50"/>
      <c r="DZ279" s="409"/>
      <c r="ED279" s="50"/>
      <c r="EI279" s="50"/>
      <c r="EJ279" s="18"/>
      <c r="EN279" s="50"/>
      <c r="ES279" s="50"/>
      <c r="ET279" s="18"/>
      <c r="EX279" s="50"/>
      <c r="EY279" s="416"/>
      <c r="FC279" s="50"/>
      <c r="FH279" s="50"/>
      <c r="FI279" s="18"/>
      <c r="FM279" s="50"/>
      <c r="FN279" s="409"/>
      <c r="GB279" s="50"/>
      <c r="GC279" s="265"/>
      <c r="GH279" s="50"/>
      <c r="GI279" s="317"/>
    </row>
    <row r="280" spans="1:191" ht="18">
      <c r="A280" s="89"/>
      <c r="B280" s="172"/>
      <c r="C280" s="89"/>
      <c r="D280" s="50">
        <v>335.7</v>
      </c>
      <c r="E280" s="40">
        <f>SUM(D280)*0.75</f>
        <v>251.77499999999998</v>
      </c>
      <c r="F280" s="89"/>
      <c r="G280" s="273"/>
      <c r="H280" s="63"/>
      <c r="I280" s="283"/>
      <c r="J280" s="317"/>
      <c r="K280" s="63"/>
      <c r="L280" s="60"/>
      <c r="M280" s="3"/>
      <c r="N280" s="79"/>
      <c r="O280" s="50"/>
      <c r="P280" s="50"/>
      <c r="Q280" s="89"/>
      <c r="R280" s="89"/>
      <c r="S280" s="89"/>
      <c r="T280" s="50"/>
      <c r="U280" s="50"/>
      <c r="V280" s="50"/>
      <c r="W280" s="50"/>
      <c r="X280" s="314"/>
      <c r="Y280" s="50"/>
      <c r="Z280" s="50"/>
      <c r="AB280" s="50"/>
      <c r="AD280" s="327"/>
      <c r="AE280" s="18"/>
      <c r="AF280" s="329"/>
      <c r="AG280" s="50"/>
      <c r="AH280" s="18"/>
      <c r="AJ280" s="89"/>
      <c r="AK280" s="89"/>
      <c r="AL280" s="89"/>
      <c r="AM280" s="49" t="s">
        <v>1355</v>
      </c>
      <c r="AP280" s="89"/>
      <c r="AQ280" s="89"/>
      <c r="AR280" s="89"/>
      <c r="AS280" s="89"/>
      <c r="AT280" s="89"/>
      <c r="AV280" s="49">
        <v>2020</v>
      </c>
      <c r="AX280" s="18"/>
      <c r="AY280" s="89"/>
      <c r="AZ280" s="18"/>
      <c r="BA280" s="89"/>
      <c r="BB280" s="50"/>
      <c r="BC280"/>
      <c r="BE280" s="49" t="s">
        <v>2089</v>
      </c>
      <c r="BH280" s="89"/>
      <c r="BJ280" s="89"/>
      <c r="BK280" s="50"/>
      <c r="BN280" s="49" t="s">
        <v>2901</v>
      </c>
      <c r="BQ280" s="89"/>
      <c r="BT280" s="273"/>
      <c r="BV280" s="247"/>
      <c r="BW280" s="49" t="s">
        <v>4198</v>
      </c>
      <c r="BZ280" s="88"/>
      <c r="CA280" s="1"/>
      <c r="CF280" s="50"/>
      <c r="CG280" s="18"/>
      <c r="CK280" s="50"/>
      <c r="CP280" s="50"/>
      <c r="CQ280" s="409"/>
      <c r="CU280" s="50"/>
      <c r="CZ280" s="50"/>
      <c r="DA280" s="18"/>
      <c r="DF280" s="50"/>
      <c r="DG280" s="416"/>
      <c r="DJ280" s="50"/>
      <c r="DK280" s="418"/>
      <c r="DO280" s="50"/>
      <c r="DT280" s="50"/>
      <c r="DU280" s="18"/>
      <c r="DY280" s="50"/>
      <c r="DZ280" s="409"/>
      <c r="ED280" s="50"/>
      <c r="EI280" s="50"/>
      <c r="EJ280" s="18"/>
      <c r="EN280" s="50"/>
      <c r="ES280" s="50"/>
      <c r="ET280" s="18"/>
      <c r="EX280" s="50"/>
      <c r="EY280" s="416"/>
      <c r="FC280" s="50"/>
      <c r="FH280" s="50"/>
      <c r="FI280" s="18"/>
      <c r="FM280" s="50"/>
      <c r="FN280" s="409"/>
      <c r="GB280" s="50"/>
      <c r="GC280" s="265"/>
      <c r="GH280" s="50"/>
      <c r="GI280" s="317"/>
    </row>
    <row r="281" spans="1:191" ht="18">
      <c r="D281" s="50">
        <v>264.5</v>
      </c>
      <c r="E281" s="40">
        <f>SUM(D281)*0.75</f>
        <v>198.375</v>
      </c>
      <c r="G281" s="63"/>
      <c r="H281" s="63"/>
      <c r="I281" s="283"/>
      <c r="J281" s="317"/>
      <c r="K281" s="63"/>
      <c r="L281" s="60"/>
      <c r="M281" s="3"/>
      <c r="N281" s="79"/>
      <c r="O281" s="50"/>
      <c r="P281" s="50"/>
      <c r="T281" s="50"/>
      <c r="U281" s="50"/>
      <c r="V281" s="50"/>
      <c r="W281" s="50"/>
      <c r="X281" s="314"/>
      <c r="Y281" s="50"/>
      <c r="Z281" s="50"/>
      <c r="AB281" s="50"/>
      <c r="AD281" s="327"/>
      <c r="AE281" s="18"/>
      <c r="AF281" s="329"/>
      <c r="AG281" s="50"/>
      <c r="AH281" s="18"/>
      <c r="AM281" s="40" t="s">
        <v>164</v>
      </c>
      <c r="AP281" s="171">
        <v>14645.062500000002</v>
      </c>
      <c r="AQ281" t="s">
        <v>1318</v>
      </c>
      <c r="AR281" t="s">
        <v>1389</v>
      </c>
      <c r="AV281" s="84" t="s">
        <v>1559</v>
      </c>
      <c r="AW281" s="4"/>
      <c r="AX281" s="3"/>
      <c r="AY281" s="171">
        <v>13999.699999999899</v>
      </c>
      <c r="AZ281" s="235" t="s">
        <v>1805</v>
      </c>
      <c r="BA281" t="s">
        <v>1389</v>
      </c>
      <c r="BB281" s="50"/>
      <c r="BC281"/>
      <c r="BE281" s="84" t="s">
        <v>1561</v>
      </c>
      <c r="BF281" s="4"/>
      <c r="BG281" s="317"/>
      <c r="BH281" s="171">
        <v>31719.524999999707</v>
      </c>
      <c r="BI281" s="235" t="s">
        <v>2157</v>
      </c>
      <c r="BJ281" t="s">
        <v>1389</v>
      </c>
      <c r="BK281" s="50"/>
      <c r="BN281" s="273" t="s">
        <v>1894</v>
      </c>
      <c r="BO281" s="103"/>
      <c r="BP281" s="63"/>
      <c r="BQ281" s="171">
        <v>39628.612499999937</v>
      </c>
      <c r="BR281" s="235" t="s">
        <v>2837</v>
      </c>
      <c r="BS281" t="s">
        <v>1389</v>
      </c>
      <c r="BT281" s="63"/>
      <c r="BV281" s="247"/>
      <c r="BW281" s="63" t="s">
        <v>712</v>
      </c>
      <c r="BZ281" s="171">
        <v>44895.30000000001</v>
      </c>
      <c r="CA281" s="1" t="s">
        <v>4486</v>
      </c>
      <c r="CB281" t="s">
        <v>1389</v>
      </c>
      <c r="CF281" s="50"/>
      <c r="CG281" s="18"/>
      <c r="CK281" s="50"/>
      <c r="CP281" s="50"/>
      <c r="CQ281" s="409"/>
      <c r="CU281" s="50"/>
      <c r="CZ281" s="50"/>
      <c r="DA281" s="18"/>
      <c r="DF281" s="50"/>
      <c r="DG281" s="416"/>
      <c r="DJ281" s="50"/>
      <c r="DK281" s="418"/>
      <c r="DO281" s="50"/>
      <c r="DT281" s="50"/>
      <c r="DU281" s="18"/>
      <c r="DY281" s="50"/>
      <c r="DZ281" s="409"/>
      <c r="ED281" s="50"/>
      <c r="EI281" s="50"/>
      <c r="EJ281" s="18"/>
      <c r="EN281" s="50"/>
      <c r="ES281" s="50"/>
      <c r="ET281" s="18"/>
      <c r="EX281" s="50"/>
      <c r="EY281" s="416"/>
      <c r="FC281" s="50"/>
      <c r="FH281" s="50"/>
      <c r="FI281" s="18"/>
      <c r="FM281" s="50"/>
      <c r="FN281" s="409"/>
      <c r="GB281" s="50"/>
      <c r="GC281" s="265"/>
      <c r="GH281" s="50"/>
      <c r="GI281" s="317"/>
    </row>
    <row r="282" spans="1:191" ht="18">
      <c r="A282" s="89"/>
      <c r="B282" s="172"/>
      <c r="C282" s="89"/>
      <c r="D282" s="50">
        <v>500.29999999999995</v>
      </c>
      <c r="E282" s="40">
        <f>SUM(D282)*0.75</f>
        <v>375.22499999999997</v>
      </c>
      <c r="F282" s="89"/>
      <c r="G282" s="63"/>
      <c r="H282" s="63"/>
      <c r="I282" s="283"/>
      <c r="J282" s="317"/>
      <c r="K282" s="63"/>
      <c r="M282" s="3"/>
      <c r="N282" s="79"/>
      <c r="O282" s="50"/>
      <c r="P282" s="50"/>
      <c r="Q282" s="89"/>
      <c r="R282" s="89"/>
      <c r="S282" s="89"/>
      <c r="T282" s="50"/>
      <c r="U282" s="396"/>
      <c r="V282" s="50"/>
      <c r="W282" s="50"/>
      <c r="X282" s="314"/>
      <c r="Y282" s="50"/>
      <c r="Z282" s="50"/>
      <c r="AB282" s="50"/>
      <c r="AD282" s="330"/>
      <c r="AE282" s="18"/>
      <c r="AF282" s="329"/>
      <c r="AG282" s="50"/>
      <c r="AH282" s="18"/>
      <c r="AJ282" s="89"/>
      <c r="AK282" s="89"/>
      <c r="AL282" s="89"/>
      <c r="AM282" s="48">
        <v>2018</v>
      </c>
      <c r="AN282" s="89"/>
      <c r="AO282" s="89"/>
      <c r="AP282" s="89"/>
      <c r="AQ282" s="89"/>
      <c r="AS282" s="89"/>
      <c r="AT282" s="89"/>
      <c r="AV282" s="49">
        <v>2020</v>
      </c>
      <c r="AX282" s="18"/>
      <c r="AY282" s="89"/>
      <c r="AZ282" s="18"/>
      <c r="BA282"/>
      <c r="BB282" s="50"/>
      <c r="BC282"/>
      <c r="BE282" s="49" t="s">
        <v>2089</v>
      </c>
      <c r="BH282" s="89"/>
      <c r="BK282" s="50"/>
      <c r="BN282" s="49" t="s">
        <v>2901</v>
      </c>
      <c r="BQ282" s="89"/>
      <c r="BT282" s="63"/>
      <c r="BV282" s="247"/>
      <c r="BW282" s="49" t="s">
        <v>4198</v>
      </c>
      <c r="BZ282" s="88"/>
      <c r="CA282" s="1"/>
      <c r="CF282" s="50"/>
      <c r="CG282" s="18"/>
      <c r="CK282" s="50"/>
      <c r="CP282" s="50"/>
      <c r="CQ282" s="409"/>
      <c r="CU282" s="50"/>
      <c r="CZ282" s="50"/>
      <c r="DA282" s="18"/>
      <c r="DF282" s="50"/>
      <c r="DG282" s="416"/>
      <c r="DJ282" s="50"/>
      <c r="DK282" s="418"/>
      <c r="DO282" s="50"/>
      <c r="DT282" s="50"/>
      <c r="DU282" s="18"/>
      <c r="DY282" s="50"/>
      <c r="DZ282" s="409"/>
      <c r="ED282" s="50"/>
      <c r="EI282" s="50"/>
      <c r="EJ282" s="18"/>
      <c r="EN282" s="50"/>
      <c r="ES282" s="50"/>
      <c r="ET282" s="18"/>
      <c r="EX282" s="50"/>
      <c r="EY282" s="416"/>
      <c r="FC282" s="50"/>
      <c r="FH282" s="50"/>
      <c r="FI282" s="18"/>
      <c r="FM282" s="50"/>
      <c r="FN282" s="409"/>
      <c r="GB282" s="50"/>
      <c r="GC282" s="265"/>
      <c r="GH282" s="50"/>
      <c r="GI282" s="317"/>
    </row>
    <row r="283" spans="1:191" ht="18">
      <c r="D283" s="50">
        <v>125.8</v>
      </c>
      <c r="E283" s="40">
        <f>SUM(D283)*0.75</f>
        <v>94.35</v>
      </c>
      <c r="G283" s="273"/>
      <c r="H283" s="63"/>
      <c r="I283" s="283"/>
      <c r="J283" s="317"/>
      <c r="K283" s="63"/>
      <c r="L283" s="82"/>
      <c r="M283" s="40"/>
      <c r="N283" s="40"/>
      <c r="O283" s="50"/>
      <c r="P283" s="50"/>
      <c r="T283" s="50"/>
      <c r="U283" s="396"/>
      <c r="V283" s="50"/>
      <c r="W283" s="50"/>
      <c r="X283" s="314"/>
      <c r="Y283" s="50"/>
      <c r="Z283" s="50"/>
      <c r="AB283" s="50"/>
      <c r="AD283" s="330"/>
      <c r="AE283" s="18"/>
      <c r="AF283" s="329"/>
      <c r="AG283" s="50"/>
      <c r="AH283" s="18"/>
      <c r="AM283" s="41" t="s">
        <v>179</v>
      </c>
      <c r="AP283" s="171">
        <v>4181.3374999999996</v>
      </c>
      <c r="AQ283" t="s">
        <v>1319</v>
      </c>
      <c r="AR283" t="s">
        <v>1390</v>
      </c>
      <c r="AV283" s="84" t="s">
        <v>1551</v>
      </c>
      <c r="AW283" s="3"/>
      <c r="AX283" s="3"/>
      <c r="AY283" s="171">
        <v>13952.89999999989</v>
      </c>
      <c r="AZ283" s="235" t="s">
        <v>1806</v>
      </c>
      <c r="BA283" t="s">
        <v>1390</v>
      </c>
      <c r="BB283" s="50"/>
      <c r="BC283"/>
      <c r="BE283" s="84" t="s">
        <v>1558</v>
      </c>
      <c r="BF283" s="4"/>
      <c r="BG283" s="317"/>
      <c r="BH283" s="171">
        <v>31297.700000000063</v>
      </c>
      <c r="BI283" s="235" t="s">
        <v>2158</v>
      </c>
      <c r="BJ283" t="s">
        <v>1390</v>
      </c>
      <c r="BK283" s="50"/>
      <c r="BN283" s="273" t="s">
        <v>1</v>
      </c>
      <c r="BO283" s="9"/>
      <c r="BP283" s="63"/>
      <c r="BQ283" s="171">
        <v>39504.687499999956</v>
      </c>
      <c r="BR283" s="235" t="s">
        <v>2838</v>
      </c>
      <c r="BS283" t="s">
        <v>1390</v>
      </c>
      <c r="BT283" s="63"/>
      <c r="BV283" s="247"/>
      <c r="BW283" s="63" t="s">
        <v>745</v>
      </c>
      <c r="BZ283" s="171">
        <v>41933.499999999949</v>
      </c>
      <c r="CA283" s="1" t="s">
        <v>4487</v>
      </c>
      <c r="CB283" t="s">
        <v>1390</v>
      </c>
      <c r="CF283" s="50"/>
      <c r="CG283" s="18"/>
      <c r="CK283" s="50"/>
      <c r="CP283" s="50"/>
      <c r="CQ283" s="409"/>
      <c r="CU283" s="50"/>
      <c r="CZ283" s="50"/>
      <c r="DA283" s="18"/>
      <c r="DF283" s="50"/>
      <c r="DG283" s="416"/>
      <c r="DJ283" s="50"/>
      <c r="DK283" s="418"/>
      <c r="DO283" s="50"/>
      <c r="DT283" s="50"/>
      <c r="DU283" s="18"/>
      <c r="DY283" s="50"/>
      <c r="DZ283" s="409"/>
      <c r="ED283" s="50"/>
      <c r="EI283" s="50"/>
      <c r="EJ283" s="18"/>
      <c r="EN283" s="50"/>
      <c r="ES283" s="50"/>
      <c r="ET283" s="18"/>
      <c r="EX283" s="50"/>
      <c r="EY283" s="416"/>
      <c r="FC283" s="50"/>
      <c r="FH283" s="50"/>
      <c r="FI283" s="18"/>
      <c r="FM283" s="50"/>
      <c r="FN283" s="409"/>
      <c r="GB283" s="50"/>
      <c r="GC283" s="265"/>
      <c r="GH283" s="50"/>
      <c r="GI283" s="317"/>
    </row>
    <row r="284" spans="1:191" ht="18">
      <c r="D284" s="50">
        <v>696</v>
      </c>
      <c r="E284" s="40">
        <f>SUM(D284)*0.75</f>
        <v>522</v>
      </c>
      <c r="G284" s="273"/>
      <c r="H284" s="63"/>
      <c r="I284" s="283"/>
      <c r="J284" s="317"/>
      <c r="K284" s="63"/>
      <c r="L284" s="60"/>
      <c r="M284" s="3"/>
      <c r="N284" s="79"/>
      <c r="O284" s="50"/>
      <c r="P284" s="50"/>
      <c r="T284" s="50"/>
      <c r="U284" s="438"/>
      <c r="V284" s="50"/>
      <c r="W284" s="50"/>
      <c r="X284" s="314"/>
      <c r="Y284" s="50"/>
      <c r="Z284" s="50"/>
      <c r="AB284" s="50"/>
      <c r="AD284" s="330"/>
      <c r="AE284" s="18"/>
      <c r="AF284" s="329"/>
      <c r="AG284" s="50"/>
      <c r="AH284" s="18"/>
      <c r="AM284" s="48">
        <v>2016</v>
      </c>
      <c r="AN284" s="89"/>
      <c r="AO284" s="89"/>
      <c r="AV284" s="49">
        <v>2020</v>
      </c>
      <c r="AX284" s="18"/>
      <c r="AY284" s="89"/>
      <c r="AZ284" s="18"/>
      <c r="BA284"/>
      <c r="BB284" s="50"/>
      <c r="BC284"/>
      <c r="BE284" s="49" t="s">
        <v>2089</v>
      </c>
      <c r="BH284" s="89"/>
      <c r="BK284" s="50"/>
      <c r="BN284" s="49" t="s">
        <v>2782</v>
      </c>
      <c r="BQ284" s="89"/>
      <c r="BT284" s="273"/>
      <c r="BV284" s="247"/>
      <c r="BW284" s="49" t="s">
        <v>4198</v>
      </c>
      <c r="BZ284" s="88"/>
      <c r="CA284" s="1"/>
      <c r="CF284" s="50"/>
      <c r="CG284" s="18"/>
      <c r="CK284" s="50"/>
      <c r="CP284" s="50"/>
      <c r="CQ284" s="409"/>
      <c r="CU284" s="50"/>
      <c r="CZ284" s="50"/>
      <c r="DA284" s="18"/>
      <c r="DF284" s="50"/>
      <c r="DG284" s="416"/>
      <c r="DJ284" s="50"/>
      <c r="DK284" s="418"/>
      <c r="DO284" s="50"/>
      <c r="DT284" s="50"/>
      <c r="DU284" s="18"/>
      <c r="DY284" s="50"/>
      <c r="DZ284" s="409"/>
      <c r="ED284" s="50"/>
      <c r="EI284" s="50"/>
      <c r="EJ284" s="18"/>
      <c r="EN284" s="50"/>
      <c r="ES284" s="50"/>
      <c r="ET284" s="18"/>
      <c r="EX284" s="50"/>
      <c r="EY284" s="416"/>
      <c r="FC284" s="50"/>
      <c r="FH284" s="50"/>
      <c r="FI284" s="18"/>
      <c r="FM284" s="50"/>
      <c r="FN284" s="409"/>
      <c r="GB284" s="50"/>
      <c r="GC284" s="265"/>
      <c r="GH284" s="50"/>
      <c r="GI284" s="317"/>
    </row>
    <row r="285" spans="1:191" ht="18">
      <c r="D285" s="50">
        <v>0</v>
      </c>
      <c r="E285" s="40">
        <f>SUM(D285)*0.75</f>
        <v>0</v>
      </c>
      <c r="G285" s="63"/>
      <c r="H285" s="63"/>
      <c r="I285" s="265"/>
      <c r="J285" s="317"/>
      <c r="K285" s="63"/>
      <c r="M285" s="3"/>
      <c r="N285" s="79"/>
      <c r="O285" s="50"/>
      <c r="P285" s="50"/>
      <c r="T285" s="50"/>
      <c r="U285" s="438"/>
      <c r="V285" s="50"/>
      <c r="W285" s="50"/>
      <c r="X285" s="314"/>
      <c r="Y285" s="50"/>
      <c r="Z285" s="50"/>
      <c r="AB285" s="50"/>
      <c r="AD285" s="327"/>
      <c r="AE285" s="18"/>
      <c r="AF285" s="329"/>
      <c r="AG285" s="50"/>
      <c r="AH285" s="18"/>
      <c r="AM285" s="40" t="s">
        <v>181</v>
      </c>
      <c r="AP285" s="171">
        <v>0</v>
      </c>
      <c r="AQ285" t="s">
        <v>1320</v>
      </c>
      <c r="AV285" s="40" t="s">
        <v>731</v>
      </c>
      <c r="AW285" s="4"/>
      <c r="AX285" s="3"/>
      <c r="AY285" s="171">
        <v>13859.662499999946</v>
      </c>
      <c r="AZ285" s="235" t="s">
        <v>1807</v>
      </c>
      <c r="BA285" t="s">
        <v>1391</v>
      </c>
      <c r="BB285" s="50"/>
      <c r="BC285"/>
      <c r="BE285" s="84" t="s">
        <v>1560</v>
      </c>
      <c r="BF285" s="4"/>
      <c r="BG285" s="317"/>
      <c r="BH285" s="171">
        <v>29489.574999999895</v>
      </c>
      <c r="BI285" s="235" t="s">
        <v>2159</v>
      </c>
      <c r="BJ285" t="s">
        <v>1391</v>
      </c>
      <c r="BK285" s="50"/>
      <c r="BN285" s="273" t="s">
        <v>1882</v>
      </c>
      <c r="BO285" s="63"/>
      <c r="BP285" s="63"/>
      <c r="BQ285" s="171">
        <v>37835.46249999998</v>
      </c>
      <c r="BR285" s="235" t="s">
        <v>2839</v>
      </c>
      <c r="BS285" t="s">
        <v>1391</v>
      </c>
      <c r="BT285" s="63"/>
      <c r="BV285" s="247"/>
      <c r="BW285" s="63" t="s">
        <v>685</v>
      </c>
      <c r="BZ285" s="171">
        <v>41572.587499999951</v>
      </c>
      <c r="CA285" s="1" t="s">
        <v>4488</v>
      </c>
      <c r="CB285" t="s">
        <v>1391</v>
      </c>
      <c r="CF285" s="50"/>
      <c r="CG285" s="18"/>
      <c r="CK285" s="50"/>
      <c r="CP285" s="50"/>
      <c r="CQ285" s="409"/>
      <c r="CU285" s="50"/>
      <c r="CZ285" s="50"/>
      <c r="DA285" s="18"/>
      <c r="DF285" s="50"/>
      <c r="DG285" s="416"/>
      <c r="DJ285" s="50"/>
      <c r="DK285" s="418"/>
      <c r="DO285" s="50"/>
      <c r="DT285" s="50"/>
      <c r="DU285" s="18"/>
      <c r="DY285" s="50"/>
      <c r="DZ285" s="409"/>
      <c r="ED285" s="50"/>
      <c r="EI285" s="50"/>
      <c r="EJ285" s="18"/>
      <c r="EN285" s="50"/>
      <c r="ES285" s="50"/>
      <c r="ET285" s="18"/>
      <c r="EX285" s="50"/>
      <c r="EY285" s="416"/>
      <c r="FC285" s="50"/>
      <c r="FH285" s="50"/>
      <c r="FI285" s="18"/>
      <c r="FM285" s="50"/>
      <c r="FN285" s="409"/>
      <c r="GB285" s="50"/>
      <c r="GC285" s="265"/>
      <c r="GH285" s="50"/>
      <c r="GI285" s="317"/>
    </row>
    <row r="286" spans="1:191" ht="18">
      <c r="A286" s="89"/>
      <c r="B286" s="172"/>
      <c r="C286" s="89"/>
      <c r="D286" s="50">
        <v>447.00000000000006</v>
      </c>
      <c r="E286" s="40">
        <f>SUM(D286)*0.75</f>
        <v>335.25000000000006</v>
      </c>
      <c r="F286" s="89"/>
      <c r="G286" s="63"/>
      <c r="H286" s="63"/>
      <c r="I286" s="283"/>
      <c r="J286" s="317"/>
      <c r="K286" s="63"/>
      <c r="L286" s="82"/>
      <c r="M286" s="40"/>
      <c r="N286" s="40"/>
      <c r="O286" s="50"/>
      <c r="P286" s="50"/>
      <c r="Q286" s="89"/>
      <c r="R286" s="89"/>
      <c r="S286" s="89"/>
      <c r="T286" s="50"/>
      <c r="U286" s="50"/>
      <c r="V286" s="50"/>
      <c r="W286" s="50"/>
      <c r="X286" s="314"/>
      <c r="Y286" s="50"/>
      <c r="Z286" s="50"/>
      <c r="AB286" s="50"/>
      <c r="AD286" s="18"/>
      <c r="AE286" s="18"/>
      <c r="AF286" s="329"/>
      <c r="AG286" s="50"/>
      <c r="AH286" s="18"/>
      <c r="AJ286" s="89"/>
      <c r="AK286" s="89"/>
      <c r="AL286" s="89"/>
      <c r="AM286" s="48"/>
      <c r="AP286" s="89"/>
      <c r="AQ286" s="89"/>
      <c r="AS286" s="89"/>
      <c r="AT286" s="89"/>
      <c r="AV286" s="49">
        <v>2019</v>
      </c>
      <c r="AX286" s="18"/>
      <c r="AY286" s="89"/>
      <c r="AZ286" s="18"/>
      <c r="BA286"/>
      <c r="BB286" s="50"/>
      <c r="BC286"/>
      <c r="BE286" s="49" t="s">
        <v>2089</v>
      </c>
      <c r="BH286" s="89"/>
      <c r="BK286" s="50"/>
      <c r="BN286" s="49" t="s">
        <v>2901</v>
      </c>
      <c r="BQ286" s="89"/>
      <c r="BT286" s="218"/>
      <c r="BV286" s="247"/>
      <c r="BW286" s="49" t="s">
        <v>4198</v>
      </c>
      <c r="BZ286" s="88"/>
      <c r="CA286" s="1"/>
      <c r="CF286" s="50"/>
      <c r="CG286" s="18"/>
      <c r="CK286" s="50"/>
      <c r="CP286" s="50"/>
      <c r="CQ286" s="409"/>
      <c r="CU286" s="50"/>
      <c r="CZ286" s="50"/>
      <c r="DA286" s="18"/>
      <c r="DF286" s="50"/>
      <c r="DG286" s="416"/>
      <c r="DJ286" s="50"/>
      <c r="DK286" s="418"/>
      <c r="DO286" s="50"/>
      <c r="DT286" s="50"/>
      <c r="DU286" s="18"/>
      <c r="DY286" s="50"/>
      <c r="DZ286" s="409"/>
      <c r="ED286" s="50"/>
      <c r="EI286" s="50"/>
      <c r="EJ286" s="18"/>
      <c r="EN286" s="50"/>
      <c r="ES286" s="50"/>
      <c r="ET286" s="18"/>
      <c r="EX286" s="50"/>
      <c r="EY286" s="416"/>
      <c r="FC286" s="50"/>
      <c r="FH286" s="50"/>
      <c r="FI286" s="18"/>
      <c r="FM286" s="50"/>
      <c r="FN286" s="409"/>
      <c r="GB286" s="50"/>
      <c r="GC286" s="265"/>
      <c r="GH286" s="50"/>
      <c r="GI286" s="317"/>
    </row>
    <row r="287" spans="1:191" ht="18">
      <c r="D287" s="50">
        <v>579.25</v>
      </c>
      <c r="E287" s="40">
        <f>SUM(D287)*0.75</f>
        <v>434.4375</v>
      </c>
      <c r="G287" s="63"/>
      <c r="H287" s="63"/>
      <c r="I287" s="265"/>
      <c r="J287" s="317"/>
      <c r="K287" s="63"/>
      <c r="L287" s="3"/>
      <c r="M287" s="3"/>
      <c r="N287" s="79"/>
      <c r="O287" s="50"/>
      <c r="P287" s="50"/>
      <c r="T287" s="50"/>
      <c r="U287" s="50"/>
      <c r="V287" s="50"/>
      <c r="W287" s="50"/>
      <c r="X287" s="314"/>
      <c r="Y287" s="50"/>
      <c r="Z287" s="50"/>
      <c r="AB287" s="50"/>
      <c r="AD287" s="327"/>
      <c r="AE287" s="18"/>
      <c r="AF287" s="329"/>
      <c r="AG287" s="50"/>
      <c r="AH287" s="18"/>
      <c r="AM287" s="40" t="s">
        <v>180</v>
      </c>
      <c r="AP287" s="171">
        <v>0</v>
      </c>
      <c r="AQ287" t="s">
        <v>243</v>
      </c>
      <c r="AV287" s="84" t="s">
        <v>1567</v>
      </c>
      <c r="AW287" s="4"/>
      <c r="AX287" s="3"/>
      <c r="AY287" s="171">
        <v>13742.6</v>
      </c>
      <c r="AZ287" s="235" t="s">
        <v>1808</v>
      </c>
      <c r="BA287" t="s">
        <v>1392</v>
      </c>
      <c r="BB287" s="50"/>
      <c r="BC287"/>
      <c r="BE287" s="84" t="s">
        <v>1549</v>
      </c>
      <c r="BF287" s="4"/>
      <c r="BG287" s="317"/>
      <c r="BH287" s="171">
        <v>28534.850000000002</v>
      </c>
      <c r="BI287" s="235" t="s">
        <v>2160</v>
      </c>
      <c r="BJ287" t="s">
        <v>1392</v>
      </c>
      <c r="BK287" s="50"/>
      <c r="BN287" s="63" t="s">
        <v>685</v>
      </c>
      <c r="BO287" s="63"/>
      <c r="BP287" s="63"/>
      <c r="BQ287" s="171">
        <v>37451.974999999919</v>
      </c>
      <c r="BR287" s="235" t="s">
        <v>2840</v>
      </c>
      <c r="BS287" t="s">
        <v>1392</v>
      </c>
      <c r="BT287" s="218"/>
      <c r="BV287" s="247"/>
      <c r="BW287" s="273" t="s">
        <v>1</v>
      </c>
      <c r="BZ287" s="171">
        <v>41568.574999999924</v>
      </c>
      <c r="CA287" s="1" t="s">
        <v>4489</v>
      </c>
      <c r="CB287" t="s">
        <v>1392</v>
      </c>
      <c r="CF287" s="50"/>
      <c r="CG287" s="18"/>
      <c r="CK287" s="50"/>
      <c r="CP287" s="50"/>
      <c r="CQ287" s="409"/>
      <c r="CU287" s="50"/>
      <c r="CZ287" s="50"/>
      <c r="DA287" s="18"/>
      <c r="DF287" s="50"/>
      <c r="DG287" s="416"/>
      <c r="DJ287" s="50"/>
      <c r="DK287" s="418"/>
      <c r="DO287" s="50"/>
      <c r="DT287" s="50"/>
      <c r="DU287" s="18"/>
      <c r="DY287" s="50"/>
      <c r="DZ287" s="409"/>
      <c r="ED287" s="50"/>
      <c r="EI287" s="50"/>
      <c r="EJ287" s="18"/>
      <c r="EN287" s="50"/>
      <c r="ES287" s="50"/>
      <c r="ET287" s="18"/>
      <c r="EX287" s="50"/>
      <c r="EY287" s="416"/>
      <c r="FC287" s="50"/>
      <c r="FH287" s="50"/>
      <c r="FI287" s="18"/>
      <c r="FM287" s="50"/>
      <c r="FN287" s="409"/>
      <c r="GB287" s="50"/>
      <c r="GC287" s="265"/>
      <c r="GH287" s="50"/>
      <c r="GI287" s="317"/>
    </row>
    <row r="288" spans="1:191" ht="18">
      <c r="D288" s="50">
        <v>209.69999999999996</v>
      </c>
      <c r="E288" s="40">
        <f>SUM(D288)*0.75</f>
        <v>157.27499999999998</v>
      </c>
      <c r="G288" s="273"/>
      <c r="H288" s="63"/>
      <c r="I288" s="283"/>
      <c r="J288" s="317"/>
      <c r="K288" s="63"/>
      <c r="L288" s="82"/>
      <c r="M288" s="40"/>
      <c r="N288" s="40"/>
      <c r="O288" s="50"/>
      <c r="P288" s="50"/>
      <c r="T288" s="50"/>
      <c r="U288" s="396"/>
      <c r="V288" s="50"/>
      <c r="W288" s="50"/>
      <c r="X288" s="314"/>
      <c r="Y288" s="50"/>
      <c r="Z288" s="50"/>
      <c r="AB288" s="50"/>
      <c r="AD288" s="18"/>
      <c r="AE288" s="18"/>
      <c r="AF288" s="329"/>
      <c r="AG288" s="50"/>
      <c r="AH288" s="18"/>
      <c r="AM288" s="48"/>
      <c r="AV288" s="49">
        <v>2020</v>
      </c>
      <c r="AX288" s="18"/>
      <c r="AY288" s="89"/>
      <c r="AZ288" s="18"/>
      <c r="BA288"/>
      <c r="BB288" s="50"/>
      <c r="BC288"/>
      <c r="BE288" s="49" t="s">
        <v>2089</v>
      </c>
      <c r="BH288" s="89"/>
      <c r="BK288" s="50"/>
      <c r="BN288" s="49" t="s">
        <v>2782</v>
      </c>
      <c r="BQ288" s="89"/>
      <c r="BT288" s="218"/>
      <c r="BV288" s="247"/>
      <c r="BW288" s="49" t="s">
        <v>4198</v>
      </c>
      <c r="BZ288" s="88"/>
      <c r="CA288" s="1"/>
      <c r="CF288" s="50"/>
      <c r="CG288" s="18"/>
      <c r="CK288" s="50"/>
      <c r="CP288" s="50"/>
      <c r="CQ288" s="409"/>
      <c r="CU288" s="50"/>
      <c r="CZ288" s="50"/>
      <c r="DA288" s="18"/>
      <c r="DF288" s="50"/>
      <c r="DG288" s="416"/>
      <c r="DJ288" s="50"/>
      <c r="DK288" s="418"/>
      <c r="DO288" s="50"/>
      <c r="DT288" s="50"/>
      <c r="DU288" s="18"/>
      <c r="DY288" s="50"/>
      <c r="DZ288" s="409"/>
      <c r="ED288" s="50"/>
      <c r="EI288" s="50"/>
      <c r="EJ288" s="18"/>
      <c r="EN288" s="50"/>
      <c r="ES288" s="50"/>
      <c r="ET288" s="18"/>
      <c r="EX288" s="50"/>
      <c r="EY288" s="416"/>
      <c r="FC288" s="50"/>
      <c r="FH288" s="50"/>
      <c r="FI288" s="18"/>
      <c r="FM288" s="50"/>
      <c r="FN288" s="409"/>
      <c r="GB288" s="50"/>
      <c r="GC288" s="265"/>
      <c r="GH288" s="50"/>
      <c r="GI288" s="317"/>
    </row>
    <row r="289" spans="4:191" ht="18">
      <c r="D289" s="50">
        <v>415.4</v>
      </c>
      <c r="E289" s="40">
        <f>SUM(D289)*0.75</f>
        <v>311.54999999999995</v>
      </c>
      <c r="G289" s="63"/>
      <c r="H289" s="63"/>
      <c r="I289" s="265"/>
      <c r="J289" s="317"/>
      <c r="K289" s="63"/>
      <c r="L289" s="3"/>
      <c r="M289" s="3"/>
      <c r="N289" s="79"/>
      <c r="O289" s="50"/>
      <c r="P289" s="50"/>
      <c r="T289" s="50"/>
      <c r="U289" s="50"/>
      <c r="V289" s="50"/>
      <c r="W289" s="50"/>
      <c r="X289" s="314"/>
      <c r="Y289" s="50"/>
      <c r="Z289" s="50"/>
      <c r="AB289" s="50"/>
      <c r="AD289" s="18"/>
      <c r="AE289" s="18"/>
      <c r="AF289" s="329"/>
      <c r="AG289" s="50"/>
      <c r="AH289" s="18"/>
      <c r="AV289" s="84" t="s">
        <v>1562</v>
      </c>
      <c r="AW289" s="4"/>
      <c r="AX289" s="3"/>
      <c r="AY289" s="171">
        <v>13701.55000000003</v>
      </c>
      <c r="AZ289" s="235" t="s">
        <v>1809</v>
      </c>
      <c r="BA289" t="s">
        <v>1731</v>
      </c>
      <c r="BB289" s="50"/>
      <c r="BC289"/>
      <c r="BE289" s="40" t="s">
        <v>158</v>
      </c>
      <c r="BF289" s="9"/>
      <c r="BG289" s="317"/>
      <c r="BH289" s="171">
        <v>25592.699999999957</v>
      </c>
      <c r="BI289" s="235" t="s">
        <v>2161</v>
      </c>
      <c r="BJ289" t="s">
        <v>1731</v>
      </c>
      <c r="BK289" s="50"/>
      <c r="BN289" s="218" t="s">
        <v>1549</v>
      </c>
      <c r="BO289" s="103"/>
      <c r="BP289" s="63"/>
      <c r="BQ289" s="171">
        <v>37338.125000000029</v>
      </c>
      <c r="BR289" s="235" t="s">
        <v>2841</v>
      </c>
      <c r="BS289" t="s">
        <v>1731</v>
      </c>
      <c r="BT289" s="273"/>
      <c r="BV289" s="247"/>
      <c r="BW289" s="273" t="s">
        <v>1900</v>
      </c>
      <c r="BZ289" s="171">
        <v>40302.900000000052</v>
      </c>
      <c r="CA289" s="1" t="s">
        <v>4490</v>
      </c>
      <c r="CB289" t="s">
        <v>1731</v>
      </c>
      <c r="CF289" s="50"/>
      <c r="CG289" s="18"/>
      <c r="CK289" s="50"/>
      <c r="CP289" s="50"/>
      <c r="CQ289" s="409"/>
      <c r="CU289" s="50"/>
      <c r="CZ289" s="50"/>
      <c r="DA289" s="18"/>
      <c r="DF289" s="50"/>
      <c r="DG289" s="416"/>
      <c r="DJ289" s="50"/>
      <c r="DK289" s="418"/>
      <c r="DO289" s="50"/>
      <c r="DT289" s="50"/>
      <c r="DU289" s="18"/>
      <c r="DY289" s="50"/>
      <c r="DZ289" s="409"/>
      <c r="ED289" s="50"/>
      <c r="EI289" s="50"/>
      <c r="EJ289" s="18"/>
      <c r="EN289" s="50"/>
      <c r="ES289" s="50"/>
      <c r="ET289" s="18"/>
      <c r="EX289" s="50"/>
      <c r="EY289" s="416"/>
      <c r="FC289" s="50"/>
      <c r="FH289" s="50"/>
      <c r="FI289" s="18"/>
      <c r="FM289" s="50"/>
      <c r="FN289" s="409"/>
      <c r="GB289" s="50"/>
      <c r="GC289" s="265"/>
      <c r="GH289" s="50"/>
      <c r="GI289" s="317"/>
    </row>
    <row r="290" spans="4:191" ht="18">
      <c r="D290" s="50">
        <v>427.70000000000005</v>
      </c>
      <c r="E290" s="40">
        <f>SUM(D290)*0.75</f>
        <v>320.77500000000003</v>
      </c>
      <c r="G290" s="273"/>
      <c r="H290" s="63"/>
      <c r="I290" s="282"/>
      <c r="J290" s="317"/>
      <c r="K290" s="63"/>
      <c r="O290" s="50"/>
      <c r="P290" s="50"/>
      <c r="T290" s="50"/>
      <c r="U290" s="50"/>
      <c r="V290" s="50"/>
      <c r="W290" s="50"/>
      <c r="X290" s="314"/>
      <c r="Y290" s="50"/>
      <c r="Z290" s="50"/>
      <c r="AB290" s="50"/>
      <c r="AD290" s="18"/>
      <c r="AE290" s="18"/>
      <c r="AF290" s="329"/>
      <c r="AG290" s="50"/>
      <c r="AH290" s="18"/>
      <c r="AV290" s="49">
        <v>2020</v>
      </c>
      <c r="AX290" s="18"/>
      <c r="AY290" s="89"/>
      <c r="AZ290" s="18"/>
      <c r="BA290"/>
      <c r="BB290" s="50"/>
      <c r="BC290"/>
      <c r="BE290" s="48" t="s">
        <v>1634</v>
      </c>
      <c r="BH290" s="89"/>
      <c r="BK290" s="50"/>
      <c r="BN290" s="49" t="s">
        <v>2802</v>
      </c>
      <c r="BQ290" s="89"/>
      <c r="BT290" s="218"/>
      <c r="BV290" s="247"/>
      <c r="BW290" s="49" t="s">
        <v>4200</v>
      </c>
      <c r="BZ290" s="88"/>
      <c r="CA290" s="1"/>
      <c r="CF290" s="50"/>
      <c r="CG290" s="18"/>
      <c r="CK290" s="50"/>
      <c r="CP290" s="50"/>
      <c r="CQ290" s="409"/>
      <c r="CU290" s="50"/>
      <c r="CZ290" s="50"/>
      <c r="DA290" s="18"/>
      <c r="DF290" s="50"/>
      <c r="DG290" s="416"/>
      <c r="DJ290" s="50"/>
      <c r="DK290" s="418"/>
      <c r="DO290" s="50"/>
      <c r="DT290" s="50"/>
      <c r="DU290" s="18"/>
      <c r="DY290" s="50"/>
      <c r="DZ290" s="409"/>
      <c r="ED290" s="50"/>
      <c r="EI290" s="50"/>
      <c r="EJ290" s="18"/>
      <c r="EN290" s="50"/>
      <c r="ES290" s="50"/>
      <c r="ET290" s="18"/>
      <c r="EX290" s="50"/>
      <c r="EY290" s="416"/>
      <c r="FC290" s="50"/>
      <c r="FH290" s="50"/>
      <c r="FI290" s="18"/>
      <c r="FM290" s="50"/>
      <c r="FN290" s="409"/>
      <c r="GB290" s="50"/>
      <c r="GC290" s="265"/>
      <c r="GH290" s="50"/>
      <c r="GI290" s="317"/>
    </row>
    <row r="291" spans="4:191" ht="18">
      <c r="D291" s="50">
        <v>398.3</v>
      </c>
      <c r="E291" s="40">
        <f>SUM(D291)*0.75</f>
        <v>298.72500000000002</v>
      </c>
      <c r="G291" s="63"/>
      <c r="H291" s="63"/>
      <c r="I291" s="283"/>
      <c r="J291" s="317"/>
      <c r="K291" s="63"/>
      <c r="O291" s="50"/>
      <c r="P291" s="50"/>
      <c r="T291" s="50"/>
      <c r="U291" s="50"/>
      <c r="V291" s="50"/>
      <c r="W291" s="50"/>
      <c r="X291" s="314"/>
      <c r="Y291" s="50"/>
      <c r="Z291" s="50"/>
      <c r="AB291" s="50"/>
      <c r="AD291" s="18"/>
      <c r="AE291" s="18"/>
      <c r="AF291" s="329"/>
      <c r="AG291" s="50"/>
      <c r="AH291" s="18"/>
      <c r="AL291" s="50"/>
      <c r="AM291" s="440"/>
      <c r="AN291" s="18"/>
      <c r="AO291" s="329"/>
      <c r="AP291" s="18"/>
      <c r="AQ291" s="50"/>
      <c r="AV291" s="84" t="s">
        <v>1561</v>
      </c>
      <c r="AW291" s="4"/>
      <c r="AX291" s="3"/>
      <c r="AY291" s="171">
        <v>13694.099999999968</v>
      </c>
      <c r="AZ291" s="235" t="s">
        <v>1810</v>
      </c>
      <c r="BA291" t="s">
        <v>1732</v>
      </c>
      <c r="BB291" s="50"/>
      <c r="BC291"/>
      <c r="BE291" s="84" t="s">
        <v>1550</v>
      </c>
      <c r="BF291" s="4"/>
      <c r="BG291" s="317"/>
      <c r="BH291" s="171">
        <v>25505.924999999916</v>
      </c>
      <c r="BI291" s="235" t="s">
        <v>2162</v>
      </c>
      <c r="BJ291" t="s">
        <v>1732</v>
      </c>
      <c r="BK291" s="50"/>
      <c r="BN291" s="273" t="s">
        <v>1889</v>
      </c>
      <c r="BO291" s="103"/>
      <c r="BP291" s="63"/>
      <c r="BQ291" s="171">
        <v>36801.762499999953</v>
      </c>
      <c r="BR291" s="235" t="s">
        <v>2842</v>
      </c>
      <c r="BS291" t="s">
        <v>1732</v>
      </c>
      <c r="BT291" s="218"/>
      <c r="BV291" s="247"/>
      <c r="BW291" s="273" t="s">
        <v>1902</v>
      </c>
      <c r="BZ291" s="171">
        <v>39032.65</v>
      </c>
      <c r="CA291" s="1" t="s">
        <v>4491</v>
      </c>
      <c r="CB291" t="s">
        <v>1732</v>
      </c>
      <c r="CF291" s="50"/>
      <c r="CG291" s="18"/>
      <c r="CK291" s="50"/>
      <c r="CP291" s="50"/>
      <c r="CQ291" s="409"/>
      <c r="CU291" s="50"/>
      <c r="CZ291" s="50"/>
      <c r="DA291" s="18"/>
      <c r="DF291" s="50"/>
      <c r="DG291" s="416"/>
      <c r="DJ291" s="50"/>
      <c r="DK291" s="418"/>
      <c r="DO291" s="50"/>
      <c r="DT291" s="50"/>
      <c r="DU291" s="18"/>
      <c r="DY291" s="50"/>
      <c r="DZ291" s="409"/>
      <c r="ED291" s="50"/>
      <c r="EI291" s="50"/>
      <c r="EJ291" s="18"/>
      <c r="EN291" s="50"/>
      <c r="ES291" s="50"/>
      <c r="ET291" s="18"/>
      <c r="EX291" s="50"/>
      <c r="EY291" s="416"/>
      <c r="FC291" s="50"/>
      <c r="FH291" s="50"/>
      <c r="FI291" s="18"/>
      <c r="FM291" s="50"/>
      <c r="FN291" s="409"/>
      <c r="GB291" s="50"/>
      <c r="GC291" s="265"/>
      <c r="GH291" s="50"/>
      <c r="GI291" s="317"/>
    </row>
    <row r="292" spans="4:191" ht="18">
      <c r="D292" s="50">
        <v>360.9</v>
      </c>
      <c r="E292" s="40">
        <f>SUM(D292)*0.75</f>
        <v>270.67499999999995</v>
      </c>
      <c r="G292" s="63"/>
      <c r="H292" s="63"/>
      <c r="I292" s="265"/>
      <c r="J292" s="317"/>
      <c r="K292" s="63"/>
      <c r="O292" s="50"/>
      <c r="P292" s="50"/>
      <c r="T292" s="50"/>
      <c r="U292" s="50"/>
      <c r="V292" s="50"/>
      <c r="W292" s="50"/>
      <c r="X292" s="314"/>
      <c r="Y292" s="50"/>
      <c r="Z292" s="50"/>
      <c r="AB292" s="50"/>
      <c r="AD292" s="18"/>
      <c r="AE292" s="18"/>
      <c r="AF292" s="329"/>
      <c r="AG292" s="50"/>
      <c r="AH292" s="18"/>
      <c r="AL292" s="50"/>
      <c r="AM292" s="440"/>
      <c r="AN292" s="18"/>
      <c r="AO292" s="329"/>
      <c r="AP292" s="18"/>
      <c r="AQ292" s="50"/>
      <c r="AV292" s="49">
        <v>2020</v>
      </c>
      <c r="AX292" s="18"/>
      <c r="AY292" s="89"/>
      <c r="AZ292" s="18"/>
      <c r="BA292"/>
      <c r="BB292" s="50"/>
      <c r="BC292"/>
      <c r="BE292" s="49" t="s">
        <v>2089</v>
      </c>
      <c r="BH292" s="89"/>
      <c r="BK292" s="50"/>
      <c r="BN292" s="49" t="s">
        <v>2901</v>
      </c>
      <c r="BQ292" s="89"/>
      <c r="BT292" s="63"/>
      <c r="BV292" s="247"/>
      <c r="BW292" s="49" t="s">
        <v>4200</v>
      </c>
      <c r="BZ292" s="88"/>
      <c r="CA292" s="1"/>
      <c r="CF292" s="50"/>
      <c r="CG292" s="18"/>
      <c r="CK292" s="50"/>
      <c r="CP292" s="50"/>
      <c r="CQ292" s="409"/>
      <c r="CU292" s="50"/>
      <c r="CZ292" s="50"/>
      <c r="DA292" s="18"/>
      <c r="DF292" s="50"/>
      <c r="DG292" s="416"/>
      <c r="DJ292" s="50"/>
      <c r="DK292" s="418"/>
      <c r="DO292" s="50"/>
      <c r="DT292" s="50"/>
      <c r="DU292" s="18"/>
      <c r="DY292" s="50"/>
      <c r="DZ292" s="409"/>
      <c r="ED292" s="50"/>
      <c r="EI292" s="50"/>
      <c r="EJ292" s="18"/>
      <c r="EN292" s="50"/>
      <c r="ES292" s="50"/>
      <c r="ET292" s="18"/>
      <c r="EX292" s="50"/>
      <c r="EY292" s="416"/>
      <c r="FC292" s="50"/>
      <c r="FH292" s="50"/>
      <c r="FI292" s="18"/>
      <c r="FM292" s="50"/>
      <c r="FN292" s="409"/>
      <c r="GB292" s="50"/>
      <c r="GC292" s="265"/>
      <c r="GH292" s="50"/>
      <c r="GI292" s="317"/>
    </row>
    <row r="293" spans="4:191" ht="18">
      <c r="D293" s="50">
        <v>0</v>
      </c>
      <c r="E293" s="40">
        <f>SUM(D293)*0.75</f>
        <v>0</v>
      </c>
      <c r="G293" s="63"/>
      <c r="H293" s="63"/>
      <c r="I293" s="283"/>
      <c r="J293" s="317"/>
      <c r="K293" s="63"/>
      <c r="O293" s="50"/>
      <c r="P293" s="50"/>
      <c r="T293" s="50"/>
      <c r="U293" s="50"/>
      <c r="V293" s="50"/>
      <c r="W293" s="50"/>
      <c r="X293" s="314"/>
      <c r="Y293" s="50"/>
      <c r="Z293" s="50"/>
      <c r="AB293" s="50"/>
      <c r="AD293" s="330"/>
      <c r="AE293" s="18"/>
      <c r="AF293" s="329"/>
      <c r="AG293" s="50"/>
      <c r="AH293" s="18"/>
      <c r="AL293" s="50"/>
      <c r="AM293" s="440"/>
      <c r="AN293" s="18"/>
      <c r="AO293" s="329"/>
      <c r="AP293" s="18"/>
      <c r="AQ293" s="50"/>
      <c r="AV293" s="84" t="s">
        <v>1558</v>
      </c>
      <c r="AW293" s="4"/>
      <c r="AX293" s="3"/>
      <c r="AY293" s="171">
        <v>13607.199999999961</v>
      </c>
      <c r="AZ293" s="235" t="s">
        <v>1811</v>
      </c>
      <c r="BA293" t="s">
        <v>1733</v>
      </c>
      <c r="BB293" s="50"/>
      <c r="BC293"/>
      <c r="BE293" s="41" t="s">
        <v>35</v>
      </c>
      <c r="BF293" s="9"/>
      <c r="BG293" s="317"/>
      <c r="BH293" s="171">
        <v>23511.400000000016</v>
      </c>
      <c r="BI293" s="235" t="s">
        <v>2163</v>
      </c>
      <c r="BJ293" t="s">
        <v>1733</v>
      </c>
      <c r="BK293" s="50"/>
      <c r="BN293" s="218" t="s">
        <v>1550</v>
      </c>
      <c r="BO293" s="103"/>
      <c r="BP293" s="63"/>
      <c r="BQ293" s="171">
        <v>36624.074999999924</v>
      </c>
      <c r="BR293" s="235" t="s">
        <v>2902</v>
      </c>
      <c r="BS293" t="s">
        <v>1733</v>
      </c>
      <c r="BT293" s="63"/>
      <c r="BV293" s="247"/>
      <c r="BW293" s="273" t="s">
        <v>1898</v>
      </c>
      <c r="BZ293" s="171">
        <v>38503.050000000047</v>
      </c>
      <c r="CA293" s="1" t="s">
        <v>4492</v>
      </c>
      <c r="CB293" t="s">
        <v>1733</v>
      </c>
      <c r="CF293" s="50"/>
      <c r="CG293" s="18"/>
      <c r="CK293" s="50"/>
      <c r="CP293" s="50"/>
      <c r="CQ293" s="409"/>
      <c r="CU293" s="50"/>
      <c r="DF293" s="50"/>
      <c r="DG293" s="416"/>
      <c r="DJ293" s="50"/>
      <c r="DK293" s="418"/>
      <c r="DY293" s="50"/>
      <c r="DZ293" s="409"/>
      <c r="ES293" s="50"/>
      <c r="ET293" s="18"/>
      <c r="EX293" s="50"/>
      <c r="EY293" s="416"/>
      <c r="FC293" s="50"/>
      <c r="GB293" s="50"/>
      <c r="GC293" s="265"/>
      <c r="GH293" s="50"/>
      <c r="GI293" s="317"/>
    </row>
    <row r="294" spans="4:191" ht="18">
      <c r="D294" s="50">
        <v>0</v>
      </c>
      <c r="E294" s="40">
        <f>SUM(D294)*0.75</f>
        <v>0</v>
      </c>
      <c r="G294" s="63"/>
      <c r="H294" s="63"/>
      <c r="I294" s="282"/>
      <c r="J294" s="317"/>
      <c r="K294" s="63"/>
      <c r="O294" s="50"/>
      <c r="P294" s="50"/>
      <c r="T294" s="50"/>
      <c r="U294" s="50"/>
      <c r="V294" s="50"/>
      <c r="W294" s="50"/>
      <c r="X294" s="314"/>
      <c r="Y294" s="50"/>
      <c r="Z294" s="50"/>
      <c r="AB294" s="50"/>
      <c r="AD294" s="18"/>
      <c r="AE294" s="18"/>
      <c r="AF294" s="329"/>
      <c r="AG294" s="50"/>
      <c r="AH294" s="18"/>
      <c r="AL294" s="50"/>
      <c r="AM294" s="440"/>
      <c r="AN294" s="18"/>
      <c r="AO294" s="329"/>
      <c r="AP294" s="18"/>
      <c r="AQ294" s="50"/>
      <c r="AV294" s="49">
        <v>2020</v>
      </c>
      <c r="AX294" s="18"/>
      <c r="AY294" s="89"/>
      <c r="AZ294" s="18"/>
      <c r="BA294"/>
      <c r="BB294" s="50"/>
      <c r="BC294"/>
      <c r="BE294" s="49" t="s">
        <v>1634</v>
      </c>
      <c r="BH294" s="89"/>
      <c r="BK294" s="50"/>
      <c r="BN294" s="49" t="s">
        <v>2802</v>
      </c>
      <c r="BQ294" s="89"/>
      <c r="BT294" s="63"/>
      <c r="BV294" s="247"/>
      <c r="BW294" s="49" t="s">
        <v>4200</v>
      </c>
      <c r="BZ294" s="89"/>
      <c r="CA294" s="1"/>
      <c r="DY294" s="50"/>
      <c r="DZ294" s="409"/>
      <c r="GB294" s="50"/>
      <c r="GC294" s="265"/>
    </row>
    <row r="295" spans="4:191" ht="18">
      <c r="D295" s="50">
        <v>486.50000000000011</v>
      </c>
      <c r="E295" s="40">
        <f>SUM(D295)*0.75</f>
        <v>364.87500000000011</v>
      </c>
      <c r="G295" s="63"/>
      <c r="H295" s="63"/>
      <c r="I295" s="283"/>
      <c r="J295" s="317"/>
      <c r="K295" s="63"/>
      <c r="O295" s="50"/>
      <c r="P295" s="50"/>
      <c r="T295" s="50"/>
      <c r="U295" s="438"/>
      <c r="V295" s="50"/>
      <c r="W295" s="50"/>
      <c r="X295" s="314"/>
      <c r="Y295" s="50"/>
      <c r="Z295" s="50"/>
      <c r="AB295" s="50"/>
      <c r="AD295" s="327"/>
      <c r="AE295" s="18"/>
      <c r="AF295" s="329"/>
      <c r="AG295" s="50"/>
      <c r="AH295" s="18"/>
      <c r="AL295" s="50"/>
      <c r="AM295" s="440"/>
      <c r="AN295" s="18"/>
      <c r="AO295" s="329"/>
      <c r="AP295" s="18"/>
      <c r="AQ295" s="50"/>
      <c r="AV295" s="84" t="s">
        <v>1566</v>
      </c>
      <c r="AW295" s="4"/>
      <c r="AX295" s="3"/>
      <c r="AY295" s="171">
        <v>13604.599999999899</v>
      </c>
      <c r="AZ295" s="235" t="s">
        <v>1812</v>
      </c>
      <c r="BA295" t="s">
        <v>1734</v>
      </c>
      <c r="BB295" s="18"/>
      <c r="BC295"/>
      <c r="BE295" s="41" t="s">
        <v>1888</v>
      </c>
      <c r="BF295" s="3"/>
      <c r="BG295" s="317"/>
      <c r="BH295" s="171">
        <v>23405.400000000049</v>
      </c>
      <c r="BI295" s="235" t="s">
        <v>2166</v>
      </c>
      <c r="BJ295" t="s">
        <v>1734</v>
      </c>
      <c r="BN295" s="273" t="s">
        <v>1890</v>
      </c>
      <c r="BO295" s="103"/>
      <c r="BP295" s="63"/>
      <c r="BQ295" s="171">
        <v>35355.024999999834</v>
      </c>
      <c r="BR295" s="235" t="s">
        <v>2843</v>
      </c>
      <c r="BS295" t="s">
        <v>1734</v>
      </c>
      <c r="BT295" s="63"/>
      <c r="BU295" s="63"/>
      <c r="BV295" s="247"/>
      <c r="BW295" s="273" t="s">
        <v>2726</v>
      </c>
      <c r="BZ295" s="171">
        <v>38449.600000000108</v>
      </c>
      <c r="CA295" s="1" t="s">
        <v>4493</v>
      </c>
      <c r="CB295" t="s">
        <v>1734</v>
      </c>
    </row>
    <row r="296" spans="4:191" ht="18">
      <c r="D296" s="50">
        <v>0</v>
      </c>
      <c r="E296" s="40">
        <f>SUM(D296)*0.75</f>
        <v>0</v>
      </c>
      <c r="G296" s="28"/>
      <c r="H296" s="63"/>
      <c r="I296" s="283"/>
      <c r="J296" s="317"/>
      <c r="K296" s="63"/>
      <c r="O296" s="50"/>
      <c r="P296" s="50"/>
      <c r="T296" s="50"/>
      <c r="U296" s="50"/>
      <c r="V296" s="50"/>
      <c r="W296" s="50"/>
      <c r="X296" s="314"/>
      <c r="Y296" s="50"/>
      <c r="Z296" s="50"/>
      <c r="AB296" s="50"/>
      <c r="AD296" s="18"/>
      <c r="AE296" s="18"/>
      <c r="AF296" s="329"/>
      <c r="AG296" s="50"/>
      <c r="AH296" s="18"/>
      <c r="AL296" s="50"/>
      <c r="AM296" s="440"/>
      <c r="AN296" s="18"/>
      <c r="AO296" s="329"/>
      <c r="AP296" s="18"/>
      <c r="AQ296" s="50"/>
      <c r="AV296" s="49">
        <v>2020</v>
      </c>
      <c r="AX296" s="18"/>
      <c r="AY296" s="89"/>
      <c r="AZ296" s="18"/>
      <c r="BA296"/>
      <c r="BB296" s="18"/>
      <c r="BC296"/>
      <c r="BE296" s="49">
        <v>2021</v>
      </c>
      <c r="BH296" s="89"/>
      <c r="BN296" s="49" t="s">
        <v>2901</v>
      </c>
      <c r="BQ296" s="89"/>
      <c r="BT296" s="63"/>
      <c r="BU296" s="63"/>
      <c r="BV296" s="247"/>
      <c r="BW296" s="49" t="s">
        <v>4200</v>
      </c>
      <c r="BZ296" s="89"/>
      <c r="CA296" s="1"/>
    </row>
    <row r="297" spans="4:191" ht="18">
      <c r="D297" s="50">
        <v>279.39999999999998</v>
      </c>
      <c r="E297" s="40">
        <f>SUM(D297)*0.75</f>
        <v>209.54999999999998</v>
      </c>
      <c r="G297" s="273"/>
      <c r="H297" s="63"/>
      <c r="I297" s="283"/>
      <c r="J297" s="317"/>
      <c r="K297" s="63"/>
      <c r="O297" s="50"/>
      <c r="P297" s="50"/>
      <c r="T297" s="50"/>
      <c r="U297" s="50"/>
      <c r="V297" s="50"/>
      <c r="W297" s="50"/>
      <c r="X297" s="314"/>
      <c r="Y297" s="50"/>
      <c r="Z297" s="50"/>
      <c r="AB297" s="50"/>
      <c r="AD297" s="18"/>
      <c r="AE297" s="18"/>
      <c r="AF297" s="329"/>
      <c r="AG297" s="50"/>
      <c r="AH297" s="18"/>
      <c r="AL297" s="50"/>
      <c r="AM297" s="440"/>
      <c r="AN297" s="18"/>
      <c r="AO297" s="329"/>
      <c r="AP297" s="18"/>
      <c r="AQ297" s="50"/>
      <c r="AV297" s="84" t="s">
        <v>1563</v>
      </c>
      <c r="AW297" s="4"/>
      <c r="AX297" s="3"/>
      <c r="AY297" s="171">
        <v>13592.350000000077</v>
      </c>
      <c r="AZ297" s="235" t="s">
        <v>1813</v>
      </c>
      <c r="BA297" t="s">
        <v>1735</v>
      </c>
      <c r="BB297" s="18"/>
      <c r="BC297"/>
      <c r="BE297" s="41" t="s">
        <v>29</v>
      </c>
      <c r="BF297" s="9"/>
      <c r="BG297" s="317"/>
      <c r="BH297" s="171">
        <v>23070.974999999969</v>
      </c>
      <c r="BI297" s="235" t="s">
        <v>2164</v>
      </c>
      <c r="BJ297" t="s">
        <v>1735</v>
      </c>
      <c r="BN297" s="273" t="s">
        <v>1891</v>
      </c>
      <c r="BO297" s="103"/>
      <c r="BP297" s="63"/>
      <c r="BQ297" s="171">
        <v>34697.900000000154</v>
      </c>
      <c r="BR297" s="235" t="s">
        <v>2844</v>
      </c>
      <c r="BS297" t="s">
        <v>1735</v>
      </c>
      <c r="BT297" s="63"/>
      <c r="BU297" s="63"/>
      <c r="BV297" s="247"/>
      <c r="BW297" s="273" t="s">
        <v>1887</v>
      </c>
      <c r="BZ297" s="171">
        <v>37643.312499999978</v>
      </c>
      <c r="CA297" s="1" t="s">
        <v>4494</v>
      </c>
      <c r="CB297" t="s">
        <v>1735</v>
      </c>
    </row>
    <row r="298" spans="4:191" ht="18">
      <c r="D298" s="50">
        <v>188.20000000000002</v>
      </c>
      <c r="E298" s="40">
        <f>SUM(D298)*0.75</f>
        <v>141.15</v>
      </c>
      <c r="G298" s="218"/>
      <c r="H298" s="63"/>
      <c r="I298" s="283"/>
      <c r="J298" s="317"/>
      <c r="K298" s="63"/>
      <c r="O298" s="50"/>
      <c r="P298" s="50"/>
      <c r="T298" s="50"/>
      <c r="U298" s="396"/>
      <c r="V298" s="50"/>
      <c r="W298" s="50"/>
      <c r="X298" s="314"/>
      <c r="Y298" s="50"/>
      <c r="Z298" s="50"/>
      <c r="AB298" s="50"/>
      <c r="AD298" s="327"/>
      <c r="AE298" s="18"/>
      <c r="AF298" s="329"/>
      <c r="AG298" s="50"/>
      <c r="AH298" s="18"/>
      <c r="AL298" s="50"/>
      <c r="AM298" s="440"/>
      <c r="AN298" s="18"/>
      <c r="AO298" s="329"/>
      <c r="AP298" s="18"/>
      <c r="AQ298" s="50"/>
      <c r="AV298" s="49">
        <v>2020</v>
      </c>
      <c r="AX298" s="18"/>
      <c r="AY298" s="89"/>
      <c r="AZ298" s="18"/>
      <c r="BA298"/>
      <c r="BB298" s="18"/>
      <c r="BC298"/>
      <c r="BE298" s="49" t="s">
        <v>2495</v>
      </c>
      <c r="BH298" s="89"/>
      <c r="BN298" s="49" t="s">
        <v>2901</v>
      </c>
      <c r="BQ298" s="89"/>
      <c r="BT298" s="63"/>
      <c r="BU298" s="63"/>
      <c r="BV298" s="247"/>
      <c r="BW298" s="49" t="s">
        <v>4199</v>
      </c>
      <c r="BZ298" s="89"/>
      <c r="CA298" s="1"/>
    </row>
    <row r="299" spans="4:191" ht="18">
      <c r="D299" s="50">
        <v>103.69999999999999</v>
      </c>
      <c r="E299" s="40">
        <f>SUM(D299)*0.75</f>
        <v>77.774999999999991</v>
      </c>
      <c r="G299" s="273"/>
      <c r="H299" s="63"/>
      <c r="I299" s="283"/>
      <c r="J299" s="317"/>
      <c r="K299" s="63"/>
      <c r="O299" s="50"/>
      <c r="P299" s="50"/>
      <c r="T299" s="50"/>
      <c r="U299" s="50"/>
      <c r="V299" s="50"/>
      <c r="W299" s="50"/>
      <c r="X299" s="314"/>
      <c r="Y299" s="50"/>
      <c r="Z299" s="50"/>
      <c r="AB299" s="50"/>
      <c r="AD299" s="327"/>
      <c r="AE299" s="18"/>
      <c r="AF299" s="329"/>
      <c r="AG299" s="50"/>
      <c r="AH299" s="18"/>
      <c r="AL299" s="50"/>
      <c r="AM299" s="440"/>
      <c r="AN299" s="18"/>
      <c r="AO299" s="329"/>
      <c r="AP299" s="18"/>
      <c r="AQ299" s="50"/>
      <c r="AV299" s="84" t="s">
        <v>1565</v>
      </c>
      <c r="AW299" s="4"/>
      <c r="AX299" s="3"/>
      <c r="AY299" s="171">
        <v>13554.450000000028</v>
      </c>
      <c r="AZ299" s="235" t="s">
        <v>1814</v>
      </c>
      <c r="BA299" t="s">
        <v>1736</v>
      </c>
      <c r="BB299" s="18"/>
      <c r="BC299"/>
      <c r="BE299" s="41" t="s">
        <v>1886</v>
      </c>
      <c r="BF299" s="3"/>
      <c r="BG299" s="317"/>
      <c r="BH299" s="171">
        <v>23005.50000000008</v>
      </c>
      <c r="BI299" s="235" t="s">
        <v>2165</v>
      </c>
      <c r="BJ299" t="s">
        <v>1736</v>
      </c>
      <c r="BN299" s="273" t="s">
        <v>1887</v>
      </c>
      <c r="BO299" s="103"/>
      <c r="BP299" s="63"/>
      <c r="BQ299" s="171">
        <v>31591.174999999974</v>
      </c>
      <c r="BR299" s="235" t="s">
        <v>2845</v>
      </c>
      <c r="BS299" t="s">
        <v>1736</v>
      </c>
      <c r="BT299" s="63"/>
      <c r="BU299" s="9"/>
      <c r="BV299" s="247"/>
      <c r="BW299" s="273" t="s">
        <v>2003</v>
      </c>
      <c r="BZ299" s="171">
        <v>37819.400000000103</v>
      </c>
      <c r="CA299" s="1" t="s">
        <v>4495</v>
      </c>
      <c r="CB299" t="s">
        <v>1736</v>
      </c>
    </row>
    <row r="300" spans="4:191" ht="18">
      <c r="D300" s="50">
        <v>271.10000000000002</v>
      </c>
      <c r="E300" s="40">
        <f>SUM(D300)*0.75</f>
        <v>203.32500000000002</v>
      </c>
      <c r="G300" s="63"/>
      <c r="H300" s="63"/>
      <c r="I300" s="265"/>
      <c r="J300" s="317"/>
      <c r="K300" s="63"/>
      <c r="O300" s="50"/>
      <c r="P300" s="50"/>
      <c r="T300" s="50"/>
      <c r="U300" s="50"/>
      <c r="V300" s="50"/>
      <c r="W300" s="50"/>
      <c r="X300" s="314"/>
      <c r="Y300" s="50"/>
      <c r="Z300" s="50"/>
      <c r="AB300" s="50"/>
      <c r="AD300" s="18"/>
      <c r="AE300" s="18"/>
      <c r="AF300" s="329"/>
      <c r="AG300" s="50"/>
      <c r="AH300" s="18"/>
      <c r="AL300" s="50"/>
      <c r="AM300" s="440"/>
      <c r="AN300" s="18"/>
      <c r="AO300" s="329"/>
      <c r="AP300" s="18"/>
      <c r="AQ300" s="50"/>
      <c r="AV300" s="49">
        <v>2020</v>
      </c>
      <c r="AX300" s="18"/>
      <c r="AY300" s="89"/>
      <c r="AZ300" s="18"/>
      <c r="BA300"/>
      <c r="BB300" s="18"/>
      <c r="BC300"/>
      <c r="BE300" s="49">
        <v>2021</v>
      </c>
      <c r="BH300" s="89"/>
      <c r="BN300" s="49" t="s">
        <v>2901</v>
      </c>
      <c r="BQ300" s="89"/>
      <c r="BT300" s="63"/>
      <c r="BU300" s="63"/>
      <c r="BV300" s="247"/>
      <c r="BW300" s="49" t="s">
        <v>4200</v>
      </c>
      <c r="BZ300" s="89"/>
      <c r="CA300" s="1"/>
    </row>
    <row r="301" spans="4:191" ht="18">
      <c r="D301" s="50">
        <v>611.40000000000009</v>
      </c>
      <c r="E301" s="40">
        <f>SUM(D301)*0.75</f>
        <v>458.55000000000007</v>
      </c>
      <c r="G301" s="63"/>
      <c r="H301" s="63"/>
      <c r="I301" s="265"/>
      <c r="J301" s="317"/>
      <c r="K301" s="63"/>
      <c r="O301" s="50"/>
      <c r="P301" s="50"/>
      <c r="T301" s="50"/>
      <c r="U301" s="396"/>
      <c r="V301" s="50"/>
      <c r="W301" s="50"/>
      <c r="X301" s="314"/>
      <c r="Y301" s="50"/>
      <c r="Z301" s="50"/>
      <c r="AB301" s="50"/>
      <c r="AD301" s="327"/>
      <c r="AE301" s="18"/>
      <c r="AF301" s="329"/>
      <c r="AG301" s="50"/>
      <c r="AH301" s="18"/>
      <c r="AL301" s="50"/>
      <c r="AM301" s="440"/>
      <c r="AN301" s="18"/>
      <c r="AO301" s="329"/>
      <c r="AP301" s="18"/>
      <c r="AQ301" s="50"/>
      <c r="AV301" s="84" t="s">
        <v>1564</v>
      </c>
      <c r="AW301" s="4"/>
      <c r="AX301" s="3"/>
      <c r="AY301" s="171">
        <v>13339.099999999928</v>
      </c>
      <c r="AZ301" s="235" t="s">
        <v>1815</v>
      </c>
      <c r="BA301" t="s">
        <v>1737</v>
      </c>
      <c r="BB301" s="18"/>
      <c r="BC301"/>
      <c r="BE301" s="40" t="s">
        <v>701</v>
      </c>
      <c r="BF301" s="9"/>
      <c r="BG301" s="317"/>
      <c r="BH301" s="171">
        <v>22521.600000000006</v>
      </c>
      <c r="BI301" s="235" t="s">
        <v>2167</v>
      </c>
      <c r="BJ301" t="s">
        <v>1737</v>
      </c>
      <c r="BN301" s="273" t="s">
        <v>6</v>
      </c>
      <c r="BO301" s="9"/>
      <c r="BP301" s="63"/>
      <c r="BQ301" s="171">
        <v>29022.024999999987</v>
      </c>
      <c r="BR301" s="235" t="s">
        <v>2846</v>
      </c>
      <c r="BS301" t="s">
        <v>1737</v>
      </c>
      <c r="BT301" s="63"/>
      <c r="BU301" s="63"/>
      <c r="BV301" s="247"/>
      <c r="BW301" s="218" t="s">
        <v>1567</v>
      </c>
      <c r="BZ301" s="171">
        <v>36565.187499999985</v>
      </c>
      <c r="CA301" s="1"/>
      <c r="CB301" t="s">
        <v>1737</v>
      </c>
    </row>
    <row r="302" spans="4:191" ht="18">
      <c r="D302" s="50">
        <v>393.59999999999997</v>
      </c>
      <c r="E302" s="40">
        <f>SUM(D302)*0.75</f>
        <v>295.2</v>
      </c>
      <c r="G302" s="218"/>
      <c r="H302" s="63"/>
      <c r="I302" s="283"/>
      <c r="J302" s="317"/>
      <c r="K302" s="63"/>
      <c r="O302" s="50"/>
      <c r="P302" s="50"/>
      <c r="T302" s="50"/>
      <c r="U302" s="396"/>
      <c r="V302" s="50"/>
      <c r="W302" s="50"/>
      <c r="X302" s="314"/>
      <c r="Y302" s="50"/>
      <c r="Z302" s="50"/>
      <c r="AB302" s="50"/>
      <c r="AD302" s="327"/>
      <c r="AE302" s="18"/>
      <c r="AF302" s="329"/>
      <c r="AG302" s="50"/>
      <c r="AH302" s="18"/>
      <c r="AL302" s="50"/>
      <c r="AM302" s="440"/>
      <c r="AN302" s="18"/>
      <c r="AO302" s="329"/>
      <c r="AP302" s="18"/>
      <c r="AQ302" s="50"/>
      <c r="AV302" s="49">
        <v>2020</v>
      </c>
      <c r="AX302" s="18"/>
      <c r="AY302" s="89"/>
      <c r="AZ302" s="18"/>
      <c r="BA302"/>
      <c r="BB302" s="18"/>
      <c r="BC302"/>
      <c r="BE302" s="49" t="s">
        <v>1635</v>
      </c>
      <c r="BH302" s="89"/>
      <c r="BN302" s="49" t="s">
        <v>2107</v>
      </c>
      <c r="BQ302" s="89"/>
      <c r="BT302" s="63"/>
      <c r="BU302" s="103"/>
      <c r="BV302" s="247"/>
      <c r="BW302" s="49" t="s">
        <v>2802</v>
      </c>
      <c r="BX302" s="9"/>
      <c r="BZ302" s="89"/>
      <c r="CA302" s="1"/>
    </row>
    <row r="303" spans="4:191" ht="18">
      <c r="D303" s="50">
        <v>0</v>
      </c>
      <c r="E303" s="40">
        <f>SUM(D303)*0.75</f>
        <v>0</v>
      </c>
      <c r="G303" s="28"/>
      <c r="H303" s="63"/>
      <c r="I303" s="283"/>
      <c r="J303" s="317"/>
      <c r="K303" s="63"/>
      <c r="O303" s="50"/>
      <c r="P303" s="50"/>
      <c r="T303" s="50"/>
      <c r="U303" s="50"/>
      <c r="V303" s="50"/>
      <c r="W303" s="50"/>
      <c r="X303" s="314"/>
      <c r="Y303" s="50"/>
      <c r="Z303" s="50"/>
      <c r="AB303" s="50"/>
      <c r="AD303" s="327"/>
      <c r="AE303" s="18"/>
      <c r="AF303" s="329"/>
      <c r="AG303" s="50"/>
      <c r="AH303" s="18"/>
      <c r="AL303" s="50"/>
      <c r="AM303" s="440"/>
      <c r="AN303" s="18"/>
      <c r="AO303" s="329"/>
      <c r="AP303" s="18"/>
      <c r="AQ303" s="50"/>
      <c r="AV303" s="84" t="s">
        <v>1557</v>
      </c>
      <c r="AW303" s="4"/>
      <c r="AX303" s="3"/>
      <c r="AY303" s="171">
        <v>13241.300000000012</v>
      </c>
      <c r="AZ303" s="235" t="s">
        <v>1816</v>
      </c>
      <c r="BA303" t="s">
        <v>1738</v>
      </c>
      <c r="BB303" s="18"/>
      <c r="BC303"/>
      <c r="BE303" s="41" t="s">
        <v>1894</v>
      </c>
      <c r="BF303" s="3"/>
      <c r="BG303" s="317"/>
      <c r="BH303" s="171">
        <v>22419.349999999889</v>
      </c>
      <c r="BI303" s="235" t="s">
        <v>2168</v>
      </c>
      <c r="BJ303" t="s">
        <v>1738</v>
      </c>
      <c r="BN303" s="273" t="s">
        <v>1883</v>
      </c>
      <c r="BO303" s="9"/>
      <c r="BP303" s="63"/>
      <c r="BQ303" s="171">
        <v>28119.574999999964</v>
      </c>
      <c r="BR303" s="235" t="s">
        <v>2847</v>
      </c>
      <c r="BS303" t="s">
        <v>1738</v>
      </c>
      <c r="BT303" s="63"/>
      <c r="BU303" s="63"/>
      <c r="BV303" s="247"/>
      <c r="BW303" s="273" t="s">
        <v>1905</v>
      </c>
      <c r="BZ303" s="171">
        <v>36243.999999999978</v>
      </c>
      <c r="CA303" s="1" t="s">
        <v>4496</v>
      </c>
      <c r="CB303" t="s">
        <v>1738</v>
      </c>
    </row>
    <row r="304" spans="4:191" ht="18">
      <c r="D304" s="50">
        <v>361</v>
      </c>
      <c r="E304" s="40">
        <f>SUM(D304)*0.75</f>
        <v>270.75</v>
      </c>
      <c r="G304" s="63"/>
      <c r="H304" s="63"/>
      <c r="I304" s="283"/>
      <c r="J304" s="317"/>
      <c r="K304" s="63"/>
      <c r="O304" s="50"/>
      <c r="P304" s="50"/>
      <c r="T304" s="50"/>
      <c r="U304" s="50"/>
      <c r="V304" s="50"/>
      <c r="W304" s="50"/>
      <c r="X304" s="314"/>
      <c r="Y304" s="50"/>
      <c r="Z304" s="50"/>
      <c r="AB304" s="50"/>
      <c r="AD304" s="18"/>
      <c r="AE304" s="18"/>
      <c r="AF304" s="329"/>
      <c r="AG304" s="50"/>
      <c r="AH304" s="18"/>
      <c r="AL304" s="50"/>
      <c r="AM304" s="440"/>
      <c r="AN304" s="18"/>
      <c r="AO304" s="329"/>
      <c r="AP304" s="18"/>
      <c r="AQ304" s="50"/>
      <c r="AV304" s="49">
        <v>2020</v>
      </c>
      <c r="AX304" s="18"/>
      <c r="AY304" s="89"/>
      <c r="AZ304" s="18"/>
      <c r="BA304"/>
      <c r="BB304" s="18"/>
      <c r="BC304"/>
      <c r="BE304" s="49">
        <v>2021</v>
      </c>
      <c r="BH304" s="89"/>
      <c r="BN304" s="49" t="s">
        <v>2901</v>
      </c>
      <c r="BQ304" s="89"/>
      <c r="BT304" s="63"/>
      <c r="BU304" s="63"/>
      <c r="BV304" s="247"/>
      <c r="BW304" s="49" t="s">
        <v>4200</v>
      </c>
      <c r="BZ304" s="89"/>
      <c r="CA304" s="1"/>
    </row>
    <row r="305" spans="4:80" ht="18">
      <c r="D305" s="50">
        <v>0</v>
      </c>
      <c r="E305" s="40">
        <f>SUM(D305)*0.75</f>
        <v>0</v>
      </c>
      <c r="G305" s="273"/>
      <c r="H305" s="63"/>
      <c r="I305" s="282"/>
      <c r="J305" s="317"/>
      <c r="K305" s="63"/>
      <c r="O305" s="50"/>
      <c r="P305" s="50"/>
      <c r="T305" s="50"/>
      <c r="U305" s="50"/>
      <c r="V305" s="50"/>
      <c r="W305" s="50"/>
      <c r="X305" s="314"/>
      <c r="Y305" s="50"/>
      <c r="Z305" s="50"/>
      <c r="AB305" s="50"/>
      <c r="AD305" s="18"/>
      <c r="AE305" s="18"/>
      <c r="AF305" s="329"/>
      <c r="AG305" s="50"/>
      <c r="AH305" s="18"/>
      <c r="AL305" s="50"/>
      <c r="AM305" s="440"/>
      <c r="AN305" s="18"/>
      <c r="AO305" s="329"/>
      <c r="AP305" s="18"/>
      <c r="AQ305" s="50"/>
      <c r="AV305" s="84" t="s">
        <v>1550</v>
      </c>
      <c r="AW305" s="4"/>
      <c r="AX305" s="3"/>
      <c r="AY305" s="171">
        <v>13084.699999999904</v>
      </c>
      <c r="AZ305" s="235" t="s">
        <v>1817</v>
      </c>
      <c r="BA305" t="s">
        <v>1739</v>
      </c>
      <c r="BB305" s="18"/>
      <c r="BC305"/>
      <c r="BE305" s="41" t="s">
        <v>1889</v>
      </c>
      <c r="BF305" s="3"/>
      <c r="BG305" s="317"/>
      <c r="BH305" s="171">
        <v>22226.350000000177</v>
      </c>
      <c r="BI305" s="235" t="s">
        <v>2169</v>
      </c>
      <c r="BJ305" t="s">
        <v>1739</v>
      </c>
      <c r="BN305" s="273" t="s">
        <v>19</v>
      </c>
      <c r="BO305" s="9"/>
      <c r="BP305" s="63"/>
      <c r="BQ305" s="171">
        <v>27967.699999999924</v>
      </c>
      <c r="BR305" s="235" t="s">
        <v>2848</v>
      </c>
      <c r="BS305" t="s">
        <v>1739</v>
      </c>
      <c r="BT305" s="63"/>
      <c r="BU305" s="63"/>
      <c r="BV305" s="247"/>
      <c r="BW305" s="273" t="s">
        <v>1883</v>
      </c>
      <c r="BZ305" s="171">
        <v>34667.499999999956</v>
      </c>
      <c r="CA305" s="1" t="s">
        <v>4497</v>
      </c>
      <c r="CB305" t="s">
        <v>1739</v>
      </c>
    </row>
    <row r="306" spans="4:80" ht="18">
      <c r="D306" s="50">
        <v>0</v>
      </c>
      <c r="E306" s="40">
        <f>SUM(D306)*0.75</f>
        <v>0</v>
      </c>
      <c r="G306" s="273"/>
      <c r="H306" s="63"/>
      <c r="I306" s="283"/>
      <c r="J306" s="317"/>
      <c r="K306" s="63"/>
      <c r="O306" s="50"/>
      <c r="P306" s="50"/>
      <c r="T306" s="50"/>
      <c r="U306" s="396"/>
      <c r="V306" s="50"/>
      <c r="W306" s="50"/>
      <c r="X306" s="314"/>
      <c r="Y306" s="50"/>
      <c r="Z306" s="50"/>
      <c r="AB306" s="50"/>
      <c r="AD306" s="18"/>
      <c r="AE306" s="18"/>
      <c r="AF306" s="329"/>
      <c r="AG306" s="50"/>
      <c r="AH306" s="18"/>
      <c r="AL306" s="50"/>
      <c r="AM306" s="440"/>
      <c r="AN306" s="18"/>
      <c r="AO306" s="329"/>
      <c r="AP306" s="18"/>
      <c r="AQ306" s="50"/>
      <c r="AV306" s="49">
        <v>2020</v>
      </c>
      <c r="AX306" s="18"/>
      <c r="AY306" s="89"/>
      <c r="AZ306" s="18"/>
      <c r="BA306"/>
      <c r="BB306" s="18"/>
      <c r="BC306"/>
      <c r="BE306" s="49">
        <v>2021</v>
      </c>
      <c r="BH306" s="89"/>
      <c r="BN306" s="49" t="s">
        <v>2107</v>
      </c>
      <c r="BQ306" s="89"/>
      <c r="BT306" s="63"/>
      <c r="BU306" s="63"/>
      <c r="BV306" s="247"/>
      <c r="BW306" s="49" t="s">
        <v>4199</v>
      </c>
      <c r="BZ306" s="89"/>
      <c r="CA306" s="1"/>
    </row>
    <row r="307" spans="4:80" ht="18">
      <c r="D307" s="50">
        <v>127.8</v>
      </c>
      <c r="E307" s="40">
        <f>SUM(D307)*0.75</f>
        <v>95.85</v>
      </c>
      <c r="O307" s="50"/>
      <c r="P307" s="50"/>
      <c r="T307" s="50"/>
      <c r="U307" s="50"/>
      <c r="V307" s="50"/>
      <c r="W307" s="50"/>
      <c r="X307" s="314"/>
      <c r="Y307" s="50"/>
      <c r="Z307" s="50"/>
      <c r="AB307" s="50"/>
      <c r="AD307" s="327"/>
      <c r="AE307" s="18"/>
      <c r="AF307" s="329"/>
      <c r="AG307" s="50"/>
      <c r="AH307" s="18"/>
      <c r="AL307" s="50"/>
      <c r="AM307" s="440"/>
      <c r="AN307" s="18"/>
      <c r="AO307" s="329"/>
      <c r="AP307" s="18"/>
      <c r="AQ307" s="50"/>
      <c r="AV307" s="84" t="s">
        <v>1556</v>
      </c>
      <c r="AW307" s="4"/>
      <c r="AX307" s="3"/>
      <c r="AY307" s="171">
        <v>12924.600000000022</v>
      </c>
      <c r="AZ307" s="235" t="s">
        <v>1818</v>
      </c>
      <c r="BA307" t="s">
        <v>1740</v>
      </c>
      <c r="BB307" s="18"/>
      <c r="BC307"/>
      <c r="BE307" s="41" t="s">
        <v>1891</v>
      </c>
      <c r="BF307" s="3"/>
      <c r="BG307" s="317"/>
      <c r="BH307" s="171">
        <v>22038.700000000241</v>
      </c>
      <c r="BI307" s="235" t="s">
        <v>2170</v>
      </c>
      <c r="BJ307" t="s">
        <v>1740</v>
      </c>
      <c r="BN307" s="218" t="s">
        <v>1551</v>
      </c>
      <c r="BO307" s="9"/>
      <c r="BP307" s="63"/>
      <c r="BQ307" s="171">
        <v>22960.599999999871</v>
      </c>
      <c r="BR307" s="235" t="s">
        <v>2849</v>
      </c>
      <c r="BS307" t="s">
        <v>1740</v>
      </c>
      <c r="BT307" s="63"/>
      <c r="BU307" s="63"/>
      <c r="BV307" s="247"/>
      <c r="BW307" s="273" t="s">
        <v>1901</v>
      </c>
      <c r="BZ307" s="171">
        <v>33101.975000000028</v>
      </c>
      <c r="CA307" s="1" t="s">
        <v>4498</v>
      </c>
      <c r="CB307" t="s">
        <v>1740</v>
      </c>
    </row>
    <row r="308" spans="4:80" ht="18">
      <c r="D308" s="50">
        <v>283.79999999999995</v>
      </c>
      <c r="E308" s="40">
        <f>SUM(D308)*0.75</f>
        <v>212.84999999999997</v>
      </c>
      <c r="O308" s="50"/>
      <c r="P308" s="50"/>
      <c r="T308" s="50"/>
      <c r="U308" s="396"/>
      <c r="V308" s="50"/>
      <c r="W308" s="50"/>
      <c r="X308" s="314"/>
      <c r="Y308" s="50"/>
      <c r="Z308" s="50"/>
      <c r="AB308" s="50"/>
      <c r="AD308" s="327"/>
      <c r="AE308" s="18"/>
      <c r="AF308" s="329"/>
      <c r="AG308" s="50"/>
      <c r="AH308" s="18"/>
      <c r="AL308" s="50"/>
      <c r="AM308" s="440"/>
      <c r="AN308" s="18"/>
      <c r="AO308" s="329"/>
      <c r="AP308" s="18"/>
      <c r="AQ308" s="50"/>
      <c r="AV308" s="49">
        <v>2020</v>
      </c>
      <c r="AX308" s="18"/>
      <c r="AY308" s="89"/>
      <c r="AZ308" s="18"/>
      <c r="BA308"/>
      <c r="BB308" s="18"/>
      <c r="BC308"/>
      <c r="BE308" s="49">
        <v>2021</v>
      </c>
      <c r="BH308" s="89"/>
      <c r="BN308" s="49" t="s">
        <v>2089</v>
      </c>
      <c r="BQ308" s="89"/>
      <c r="BT308" s="63"/>
      <c r="BU308" s="9"/>
      <c r="BV308" s="247"/>
      <c r="BW308" s="49" t="s">
        <v>4200</v>
      </c>
      <c r="BZ308" s="89"/>
      <c r="CA308" s="1"/>
    </row>
    <row r="309" spans="4:80" ht="18">
      <c r="D309" s="50">
        <v>0</v>
      </c>
      <c r="E309" s="40">
        <f>SUM(D309)*0.75</f>
        <v>0</v>
      </c>
      <c r="O309" s="50"/>
      <c r="P309" s="50"/>
      <c r="T309" s="50"/>
      <c r="U309" s="50"/>
      <c r="V309" s="50"/>
      <c r="W309" s="50"/>
      <c r="X309" s="314"/>
      <c r="Y309" s="50"/>
      <c r="Z309" s="50"/>
      <c r="AB309" s="50"/>
      <c r="AD309" s="18"/>
      <c r="AE309" s="18"/>
      <c r="AF309" s="329"/>
      <c r="AG309" s="50"/>
      <c r="AH309" s="18"/>
      <c r="AL309" s="50"/>
      <c r="AM309" s="440"/>
      <c r="AN309" s="18"/>
      <c r="AO309" s="329"/>
      <c r="AP309" s="18"/>
      <c r="AQ309" s="50"/>
      <c r="AV309" s="84" t="s">
        <v>1581</v>
      </c>
      <c r="AW309" s="4"/>
      <c r="AX309" s="3"/>
      <c r="AY309" s="171">
        <v>12768.400000000049</v>
      </c>
      <c r="AZ309" s="235" t="s">
        <v>1819</v>
      </c>
      <c r="BA309" t="s">
        <v>1741</v>
      </c>
      <c r="BB309" s="18"/>
      <c r="BC309"/>
      <c r="BE309" s="41" t="s">
        <v>4</v>
      </c>
      <c r="BF309" s="9"/>
      <c r="BG309" s="317"/>
      <c r="BH309" s="171">
        <v>21778.812499999993</v>
      </c>
      <c r="BI309" s="235" t="s">
        <v>2171</v>
      </c>
      <c r="BJ309" t="s">
        <v>1741</v>
      </c>
      <c r="BN309" s="273" t="s">
        <v>2003</v>
      </c>
      <c r="BO309" s="63"/>
      <c r="BP309" s="63"/>
      <c r="BQ309" s="171">
        <v>22716.800000000105</v>
      </c>
      <c r="BR309" s="235" t="s">
        <v>2850</v>
      </c>
      <c r="BS309" t="s">
        <v>1741</v>
      </c>
      <c r="BT309" s="63"/>
      <c r="BU309" s="63"/>
      <c r="BV309" s="247"/>
      <c r="BW309" s="273" t="s">
        <v>1899</v>
      </c>
      <c r="BZ309" s="171">
        <v>31954.324999999975</v>
      </c>
      <c r="CA309" s="1" t="s">
        <v>4499</v>
      </c>
      <c r="CB309" t="s">
        <v>1741</v>
      </c>
    </row>
    <row r="310" spans="4:80" ht="18">
      <c r="D310" s="50">
        <v>500.30000000000007</v>
      </c>
      <c r="E310" s="40">
        <f>SUM(D310)*0.75</f>
        <v>375.22500000000002</v>
      </c>
      <c r="O310" s="50"/>
      <c r="P310" s="50"/>
      <c r="T310" s="50"/>
      <c r="U310" s="50"/>
      <c r="V310" s="50"/>
      <c r="W310" s="50"/>
      <c r="X310" s="314"/>
      <c r="Y310" s="50"/>
      <c r="Z310" s="50"/>
      <c r="AB310" s="50"/>
      <c r="AD310" s="330"/>
      <c r="AE310" s="18"/>
      <c r="AF310" s="329"/>
      <c r="AG310" s="50"/>
      <c r="AH310" s="18"/>
      <c r="AL310" s="50"/>
      <c r="AM310" s="440"/>
      <c r="AN310" s="18"/>
      <c r="AO310" s="329"/>
      <c r="AP310" s="18"/>
      <c r="AQ310" s="50"/>
      <c r="AV310" s="49">
        <v>2020</v>
      </c>
      <c r="AX310" s="18"/>
      <c r="AY310" s="89"/>
      <c r="AZ310" s="18"/>
      <c r="BA310"/>
      <c r="BB310" s="18"/>
      <c r="BC310"/>
      <c r="BE310" s="49" t="s">
        <v>1634</v>
      </c>
      <c r="BH310" s="89"/>
      <c r="BN310" s="49">
        <v>2022</v>
      </c>
      <c r="BQ310" s="89"/>
      <c r="BT310" s="63"/>
      <c r="BU310" s="63"/>
      <c r="BV310" s="247"/>
      <c r="BW310" s="49" t="s">
        <v>4200</v>
      </c>
      <c r="BZ310" s="89"/>
      <c r="CA310" s="1"/>
    </row>
    <row r="311" spans="4:80" ht="18">
      <c r="D311" s="50">
        <v>558.4</v>
      </c>
      <c r="E311" s="40">
        <f>SUM(D311)*0.75</f>
        <v>418.79999999999995</v>
      </c>
      <c r="O311" s="50"/>
      <c r="P311" s="50"/>
      <c r="T311" s="50"/>
      <c r="U311" s="50"/>
      <c r="V311" s="50"/>
      <c r="W311" s="50"/>
      <c r="X311" s="314"/>
      <c r="Y311" s="50"/>
      <c r="Z311" s="50"/>
      <c r="AB311" s="50"/>
      <c r="AD311" s="327"/>
      <c r="AE311" s="18"/>
      <c r="AF311" s="329"/>
      <c r="AG311" s="50"/>
      <c r="AH311" s="18"/>
      <c r="AL311" s="50"/>
      <c r="AM311" s="440"/>
      <c r="AN311" s="18"/>
      <c r="AO311" s="329"/>
      <c r="AP311" s="18"/>
      <c r="AQ311" s="50"/>
      <c r="AV311" s="84" t="s">
        <v>1560</v>
      </c>
      <c r="AW311" s="3"/>
      <c r="AX311" s="3"/>
      <c r="AY311" s="171">
        <v>12416.899999999921</v>
      </c>
      <c r="AZ311" s="235" t="s">
        <v>1820</v>
      </c>
      <c r="BA311" t="s">
        <v>1742</v>
      </c>
      <c r="BB311" s="18"/>
      <c r="BC311"/>
      <c r="BE311" s="41" t="s">
        <v>1890</v>
      </c>
      <c r="BF311" s="3"/>
      <c r="BG311" s="317"/>
      <c r="BH311" s="171">
        <v>21549.599999999831</v>
      </c>
      <c r="BI311" s="235" t="s">
        <v>2172</v>
      </c>
      <c r="BJ311" t="s">
        <v>1742</v>
      </c>
      <c r="BN311" s="273" t="s">
        <v>2744</v>
      </c>
      <c r="BO311" s="63"/>
      <c r="BP311" s="63"/>
      <c r="BQ311" s="171">
        <v>20458.800000000094</v>
      </c>
      <c r="BR311" s="235" t="s">
        <v>2851</v>
      </c>
      <c r="BS311" t="s">
        <v>1742</v>
      </c>
      <c r="BT311" s="63"/>
      <c r="BU311" s="63"/>
      <c r="BV311" s="247"/>
      <c r="BW311" s="273" t="s">
        <v>1924</v>
      </c>
      <c r="BZ311" s="171">
        <v>31456.1</v>
      </c>
      <c r="CA311" s="1" t="s">
        <v>4500</v>
      </c>
      <c r="CB311" t="s">
        <v>1742</v>
      </c>
    </row>
    <row r="312" spans="4:80" ht="18">
      <c r="D312" s="50">
        <v>0</v>
      </c>
      <c r="E312" s="40">
        <f>SUM(D312)*0.75</f>
        <v>0</v>
      </c>
      <c r="O312" s="50"/>
      <c r="P312" s="50"/>
      <c r="T312" s="50"/>
      <c r="U312" s="50"/>
      <c r="V312" s="50"/>
      <c r="W312" s="50"/>
      <c r="X312" s="314"/>
      <c r="Y312" s="50"/>
      <c r="Z312" s="50"/>
      <c r="AB312" s="50"/>
      <c r="AD312" s="327"/>
      <c r="AE312" s="18"/>
      <c r="AF312" s="329"/>
      <c r="AG312" s="50"/>
      <c r="AH312" s="18"/>
      <c r="AL312" s="50"/>
      <c r="AM312" s="440"/>
      <c r="AN312" s="18"/>
      <c r="AO312" s="329"/>
      <c r="AP312" s="18"/>
      <c r="AQ312" s="50"/>
      <c r="AV312" s="49">
        <v>2020</v>
      </c>
      <c r="AX312" s="18"/>
      <c r="AY312" s="89"/>
      <c r="AZ312" s="18"/>
      <c r="BA312"/>
      <c r="BB312" s="18"/>
      <c r="BC312"/>
      <c r="BE312" s="49">
        <v>2021</v>
      </c>
      <c r="BH312" s="89"/>
      <c r="BN312" s="49">
        <v>2022</v>
      </c>
      <c r="BQ312" s="89"/>
      <c r="BT312" s="63"/>
      <c r="BU312" s="103"/>
      <c r="BV312" s="247"/>
      <c r="BW312" s="49" t="s">
        <v>4200</v>
      </c>
      <c r="BZ312" s="89"/>
    </row>
    <row r="313" spans="4:80" ht="18">
      <c r="D313" s="50">
        <v>249.79999999999998</v>
      </c>
      <c r="E313" s="40">
        <f>SUM(D313)*0.75</f>
        <v>187.35</v>
      </c>
      <c r="O313" s="50"/>
      <c r="P313" s="50"/>
      <c r="T313" s="50"/>
      <c r="U313" s="396"/>
      <c r="V313" s="50"/>
      <c r="W313" s="50"/>
      <c r="X313" s="314"/>
      <c r="Y313" s="50"/>
      <c r="Z313" s="50"/>
      <c r="AB313" s="50"/>
      <c r="AD313" s="18"/>
      <c r="AE313" s="18"/>
      <c r="AF313" s="329"/>
      <c r="AG313" s="50"/>
      <c r="AH313" s="18"/>
      <c r="AL313" s="50"/>
      <c r="AM313" s="440"/>
      <c r="AN313" s="18"/>
      <c r="AO313" s="329"/>
      <c r="AP313" s="18"/>
      <c r="AQ313" s="50"/>
      <c r="AV313" s="40" t="s">
        <v>741</v>
      </c>
      <c r="AW313" s="4"/>
      <c r="AX313" s="3"/>
      <c r="AY313" s="171">
        <v>12319.199999999979</v>
      </c>
      <c r="AZ313" s="235" t="s">
        <v>1767</v>
      </c>
      <c r="BA313" t="s">
        <v>1743</v>
      </c>
      <c r="BB313" s="18"/>
      <c r="BC313"/>
      <c r="BE313" s="41" t="s">
        <v>1882</v>
      </c>
      <c r="BF313" s="3"/>
      <c r="BG313" s="317"/>
      <c r="BH313" s="171">
        <v>21281.950000000004</v>
      </c>
      <c r="BI313" s="235" t="s">
        <v>2173</v>
      </c>
      <c r="BJ313" t="s">
        <v>1743</v>
      </c>
      <c r="BN313" s="273" t="s">
        <v>1898</v>
      </c>
      <c r="BO313" s="63"/>
      <c r="BP313" s="63"/>
      <c r="BQ313" s="171">
        <v>20433.00000000004</v>
      </c>
      <c r="BR313" s="235" t="s">
        <v>2852</v>
      </c>
      <c r="BS313" t="s">
        <v>1743</v>
      </c>
      <c r="BT313" s="63"/>
      <c r="BU313" s="63"/>
      <c r="BV313" s="247"/>
      <c r="BW313" s="273" t="s">
        <v>39</v>
      </c>
      <c r="BZ313" s="171">
        <v>30661.212500000136</v>
      </c>
      <c r="CB313" t="s">
        <v>1743</v>
      </c>
    </row>
    <row r="314" spans="4:80" ht="18">
      <c r="D314" s="50">
        <v>0</v>
      </c>
      <c r="E314" s="40">
        <f>SUM(D314)*0.75</f>
        <v>0</v>
      </c>
      <c r="O314" s="50"/>
      <c r="P314" s="50"/>
      <c r="T314" s="50"/>
      <c r="U314" s="396"/>
      <c r="V314" s="50"/>
      <c r="W314" s="50"/>
      <c r="X314" s="314"/>
      <c r="Y314" s="50"/>
      <c r="Z314" s="50"/>
      <c r="AB314" s="50"/>
      <c r="AD314" s="330"/>
      <c r="AE314" s="18"/>
      <c r="AF314" s="329"/>
      <c r="AG314" s="50"/>
      <c r="AH314" s="18"/>
      <c r="AL314" s="50"/>
      <c r="AM314" s="440"/>
      <c r="AN314" s="18"/>
      <c r="AO314" s="329"/>
      <c r="AP314" s="18"/>
      <c r="AQ314" s="50"/>
      <c r="AV314" s="49">
        <v>2019</v>
      </c>
      <c r="AX314" s="18"/>
      <c r="AY314" s="89"/>
      <c r="AZ314" s="18"/>
      <c r="BA314"/>
      <c r="BB314" s="18"/>
      <c r="BC314"/>
      <c r="BE314" s="49">
        <v>2021</v>
      </c>
      <c r="BH314" s="89"/>
      <c r="BN314" s="49">
        <v>2022</v>
      </c>
      <c r="BQ314" s="89"/>
      <c r="BT314" s="63"/>
      <c r="BU314" s="63"/>
      <c r="BV314" s="247"/>
      <c r="BW314" s="49" t="s">
        <v>2802</v>
      </c>
      <c r="BZ314" s="89"/>
    </row>
    <row r="315" spans="4:80" ht="18">
      <c r="D315" s="50">
        <v>0</v>
      </c>
      <c r="E315" s="40">
        <f>SUM(D315)*0.75</f>
        <v>0</v>
      </c>
      <c r="O315" s="50"/>
      <c r="P315" s="50"/>
      <c r="T315" s="50"/>
      <c r="U315" s="50"/>
      <c r="V315" s="50"/>
      <c r="W315" s="50"/>
      <c r="X315" s="314"/>
      <c r="Y315" s="50"/>
      <c r="Z315" s="50"/>
      <c r="AB315" s="50"/>
      <c r="AD315" s="18"/>
      <c r="AE315" s="18"/>
      <c r="AF315" s="329"/>
      <c r="AG315" s="50"/>
      <c r="AH315" s="18"/>
      <c r="AL315" s="50"/>
      <c r="AM315" s="440"/>
      <c r="AN315" s="18"/>
      <c r="AO315" s="329"/>
      <c r="AP315" s="18"/>
      <c r="AQ315" s="50"/>
      <c r="AV315" s="84" t="s">
        <v>1549</v>
      </c>
      <c r="AW315" s="4"/>
      <c r="AX315" s="3"/>
      <c r="AY315" s="171">
        <v>11519.400000000081</v>
      </c>
      <c r="AZ315" s="235" t="s">
        <v>1821</v>
      </c>
      <c r="BA315" t="s">
        <v>1744</v>
      </c>
      <c r="BB315" s="18"/>
      <c r="BC315"/>
      <c r="BE315" s="41" t="s">
        <v>1887</v>
      </c>
      <c r="BF315" s="3"/>
      <c r="BG315" s="317"/>
      <c r="BH315" s="171">
        <v>20666.500000000051</v>
      </c>
      <c r="BI315" s="235" t="s">
        <v>2174</v>
      </c>
      <c r="BJ315" t="s">
        <v>1744</v>
      </c>
      <c r="BN315" s="273" t="s">
        <v>1904</v>
      </c>
      <c r="BO315" s="63"/>
      <c r="BP315" s="63"/>
      <c r="BQ315" s="171">
        <v>20383.300000000007</v>
      </c>
      <c r="BR315" s="235" t="s">
        <v>2853</v>
      </c>
      <c r="BS315" t="s">
        <v>1744</v>
      </c>
      <c r="BT315" s="63"/>
      <c r="BU315" s="63"/>
      <c r="BV315" s="247"/>
      <c r="BW315" s="273" t="s">
        <v>1927</v>
      </c>
      <c r="BZ315" s="171">
        <v>30033.300000000076</v>
      </c>
      <c r="CA315" s="1" t="s">
        <v>4501</v>
      </c>
      <c r="CB315" t="s">
        <v>1744</v>
      </c>
    </row>
    <row r="316" spans="4:80" ht="18">
      <c r="D316" s="50">
        <v>0</v>
      </c>
      <c r="E316" s="40">
        <f>SUM(D316)*0.75</f>
        <v>0</v>
      </c>
      <c r="O316" s="50"/>
      <c r="P316" s="50"/>
      <c r="T316" s="50"/>
      <c r="U316" s="438"/>
      <c r="V316" s="50"/>
      <c r="W316" s="50"/>
      <c r="X316" s="314"/>
      <c r="Y316" s="50"/>
      <c r="Z316" s="50"/>
      <c r="AB316" s="50"/>
      <c r="AD316" s="18"/>
      <c r="AE316" s="18"/>
      <c r="AF316" s="329"/>
      <c r="AG316" s="50"/>
      <c r="AH316" s="18"/>
      <c r="AL316" s="50"/>
      <c r="AM316" s="440"/>
      <c r="AN316" s="18"/>
      <c r="AO316" s="329"/>
      <c r="AP316" s="18"/>
      <c r="AQ316" s="50"/>
      <c r="AV316" s="49">
        <v>2020</v>
      </c>
      <c r="AX316" s="18"/>
      <c r="AY316" s="89"/>
      <c r="AZ316" s="18"/>
      <c r="BA316"/>
      <c r="BB316" s="18"/>
      <c r="BC316"/>
      <c r="BE316" s="49">
        <v>2021</v>
      </c>
      <c r="BH316" s="89"/>
      <c r="BN316" s="49">
        <v>2022</v>
      </c>
      <c r="BQ316" s="89"/>
      <c r="BT316" s="63"/>
      <c r="BU316" s="103"/>
      <c r="BV316" s="247"/>
      <c r="BW316" s="49" t="s">
        <v>4200</v>
      </c>
      <c r="BZ316" s="89"/>
      <c r="CA316" s="1"/>
    </row>
    <row r="317" spans="4:80" ht="18">
      <c r="D317" s="50">
        <v>219</v>
      </c>
      <c r="E317" s="40">
        <f>SUM(D317)*0.75</f>
        <v>164.25</v>
      </c>
      <c r="O317" s="50"/>
      <c r="P317" s="50"/>
      <c r="T317" s="50"/>
      <c r="U317" s="396"/>
      <c r="V317" s="50"/>
      <c r="W317" s="50"/>
      <c r="X317" s="314"/>
      <c r="Y317" s="50"/>
      <c r="Z317" s="50"/>
      <c r="AB317" s="50"/>
      <c r="AD317" s="327"/>
      <c r="AE317" s="18"/>
      <c r="AF317" s="329"/>
      <c r="AG317" s="50"/>
      <c r="AH317" s="18"/>
      <c r="AL317" s="50"/>
      <c r="AM317" s="440"/>
      <c r="AN317" s="18"/>
      <c r="AO317" s="329"/>
      <c r="AP317" s="18"/>
      <c r="AQ317" s="50"/>
      <c r="AV317" s="84" t="s">
        <v>1554</v>
      </c>
      <c r="AW317" s="212"/>
      <c r="AX317" s="3"/>
      <c r="AY317" s="171">
        <v>11316.500000000095</v>
      </c>
      <c r="AZ317" s="235" t="s">
        <v>1822</v>
      </c>
      <c r="BA317" t="s">
        <v>1745</v>
      </c>
      <c r="BB317" s="18"/>
      <c r="BC317"/>
      <c r="BE317" s="40" t="s">
        <v>726</v>
      </c>
      <c r="BF317" s="3"/>
      <c r="BG317" s="317"/>
      <c r="BH317" s="171">
        <v>20430.062500000058</v>
      </c>
      <c r="BI317" s="235" t="s">
        <v>2175</v>
      </c>
      <c r="BJ317" t="s">
        <v>1745</v>
      </c>
      <c r="BN317" s="273" t="s">
        <v>1903</v>
      </c>
      <c r="BO317" s="63"/>
      <c r="BP317" s="63"/>
      <c r="BQ317" s="171">
        <v>20311.099999999893</v>
      </c>
      <c r="BR317" s="235" t="s">
        <v>2854</v>
      </c>
      <c r="BS317" t="s">
        <v>1745</v>
      </c>
      <c r="BT317" s="63"/>
      <c r="BU317" s="63"/>
      <c r="BV317" s="247"/>
      <c r="BW317" s="273" t="s">
        <v>1926</v>
      </c>
      <c r="BZ317" s="171">
        <v>27354.187500000095</v>
      </c>
      <c r="CA317" s="1"/>
      <c r="CB317" t="s">
        <v>1745</v>
      </c>
    </row>
    <row r="318" spans="4:80" ht="18">
      <c r="D318" s="50">
        <v>405.2</v>
      </c>
      <c r="E318" s="40">
        <f>SUM(D318)*0.75</f>
        <v>303.89999999999998</v>
      </c>
      <c r="O318" s="50"/>
      <c r="P318" s="50"/>
      <c r="T318" s="50"/>
      <c r="U318" s="50"/>
      <c r="V318" s="50"/>
      <c r="W318" s="50"/>
      <c r="X318" s="314"/>
      <c r="Y318" s="50"/>
      <c r="Z318" s="50"/>
      <c r="AB318" s="50"/>
      <c r="AG318" s="50"/>
      <c r="AH318" s="18"/>
      <c r="AL318" s="50"/>
      <c r="AM318" s="440"/>
      <c r="AN318" s="18"/>
      <c r="AO318" s="329"/>
      <c r="AP318" s="18"/>
      <c r="AQ318" s="50"/>
      <c r="AV318" s="49">
        <v>2020</v>
      </c>
      <c r="AX318" s="18"/>
      <c r="AY318" s="89"/>
      <c r="AZ318" s="18"/>
      <c r="BA318"/>
      <c r="BB318" s="18"/>
      <c r="BC318"/>
      <c r="BE318" s="49" t="s">
        <v>1635</v>
      </c>
      <c r="BH318" s="89"/>
      <c r="BN318" s="49">
        <v>2022</v>
      </c>
      <c r="BQ318" s="89"/>
      <c r="BT318" s="63"/>
      <c r="BU318" s="63"/>
      <c r="BV318" s="247"/>
      <c r="BW318" s="49" t="s">
        <v>4200</v>
      </c>
      <c r="BZ318" s="89"/>
      <c r="CA318" s="1"/>
    </row>
    <row r="319" spans="4:80" ht="18">
      <c r="D319" s="50">
        <v>325.5</v>
      </c>
      <c r="E319" s="40">
        <f>SUM(D319)*0.75</f>
        <v>244.125</v>
      </c>
      <c r="O319" s="50"/>
      <c r="P319" s="50"/>
      <c r="T319" s="50"/>
      <c r="U319" s="50"/>
      <c r="V319" s="50"/>
      <c r="W319" s="50"/>
      <c r="X319" s="314"/>
      <c r="Y319" s="50"/>
      <c r="Z319" s="50"/>
      <c r="AB319" s="50"/>
      <c r="AG319" s="50"/>
      <c r="AH319" s="18"/>
      <c r="AL319" s="50"/>
      <c r="AM319" s="440"/>
      <c r="AN319" s="18"/>
      <c r="AO319" s="329"/>
      <c r="AP319" s="18"/>
      <c r="AQ319" s="50"/>
      <c r="AV319" s="40" t="s">
        <v>164</v>
      </c>
      <c r="AW319" s="9"/>
      <c r="AX319" s="3"/>
      <c r="AY319" s="171">
        <v>9763.375</v>
      </c>
      <c r="AZ319" s="235" t="s">
        <v>1823</v>
      </c>
      <c r="BA319" t="s">
        <v>1746</v>
      </c>
      <c r="BB319" s="18"/>
      <c r="BC319"/>
      <c r="BE319" s="41" t="s">
        <v>1884</v>
      </c>
      <c r="BF319" s="3"/>
      <c r="BG319" s="317"/>
      <c r="BH319" s="171">
        <v>19623.499999999811</v>
      </c>
      <c r="BI319" s="235" t="s">
        <v>2176</v>
      </c>
      <c r="BJ319" t="s">
        <v>1746</v>
      </c>
      <c r="BN319" s="273" t="s">
        <v>1902</v>
      </c>
      <c r="BO319" s="63"/>
      <c r="BP319" s="63"/>
      <c r="BQ319" s="171">
        <v>20073.399999999965</v>
      </c>
      <c r="BR319" s="235" t="s">
        <v>2855</v>
      </c>
      <c r="BS319" t="s">
        <v>1746</v>
      </c>
      <c r="BT319" s="63"/>
      <c r="BU319" s="63"/>
      <c r="BV319" s="247"/>
      <c r="BW319" s="28" t="s">
        <v>144</v>
      </c>
      <c r="BZ319" s="171">
        <v>26676.250000000015</v>
      </c>
      <c r="CA319" s="1"/>
      <c r="CB319" t="s">
        <v>1746</v>
      </c>
    </row>
    <row r="320" spans="4:80" ht="18">
      <c r="D320" s="50"/>
      <c r="E320" s="40">
        <f>SUM(D320)*0.75</f>
        <v>0</v>
      </c>
      <c r="O320" s="50"/>
      <c r="P320" s="50"/>
      <c r="T320" s="50"/>
      <c r="U320" s="438"/>
      <c r="V320" s="50"/>
      <c r="W320" s="50"/>
      <c r="X320" s="314"/>
      <c r="Y320" s="50"/>
      <c r="Z320" s="50"/>
      <c r="AB320" s="427"/>
      <c r="AG320" s="50"/>
      <c r="AH320" s="18"/>
      <c r="AL320" s="50"/>
      <c r="AM320" s="440"/>
      <c r="AN320" s="18"/>
      <c r="AO320" s="329"/>
      <c r="AP320" s="18"/>
      <c r="AQ320" s="50"/>
      <c r="AV320" s="48">
        <v>2018</v>
      </c>
      <c r="AX320" s="18"/>
      <c r="AY320" s="89"/>
      <c r="AZ320" s="18"/>
      <c r="BA320"/>
      <c r="BB320" s="18"/>
      <c r="BC320"/>
      <c r="BE320" s="49">
        <v>2021</v>
      </c>
      <c r="BH320" s="89"/>
      <c r="BN320" s="49">
        <v>2022</v>
      </c>
      <c r="BQ320" s="89"/>
      <c r="BT320" s="63"/>
      <c r="BU320" s="63"/>
      <c r="BV320" s="247"/>
      <c r="BW320" s="48" t="s">
        <v>2088</v>
      </c>
      <c r="BZ320" s="89"/>
      <c r="CA320" s="1"/>
    </row>
    <row r="321" spans="4:194" ht="18">
      <c r="D321" s="50">
        <v>0</v>
      </c>
      <c r="E321" s="40">
        <f>SUM(D321)*0.75</f>
        <v>0</v>
      </c>
      <c r="O321" s="50"/>
      <c r="P321" s="50"/>
      <c r="T321" s="50"/>
      <c r="U321" s="50"/>
      <c r="V321" s="50"/>
      <c r="W321" s="50"/>
      <c r="X321" s="314"/>
      <c r="Y321" s="50"/>
      <c r="Z321" s="50"/>
      <c r="AB321" s="50"/>
      <c r="AG321" s="50"/>
      <c r="AH321" s="18"/>
      <c r="AL321" s="50"/>
      <c r="AM321" s="440"/>
      <c r="AN321" s="18"/>
      <c r="AO321" s="329"/>
      <c r="AP321" s="18"/>
      <c r="AQ321" s="50"/>
      <c r="AV321" s="41" t="s">
        <v>178</v>
      </c>
      <c r="AW321" s="211"/>
      <c r="AX321" s="3"/>
      <c r="AY321" s="171">
        <v>5319.05</v>
      </c>
      <c r="AZ321" s="235" t="s">
        <v>1824</v>
      </c>
      <c r="BA321" t="s">
        <v>1747</v>
      </c>
      <c r="BB321" s="18"/>
      <c r="BC321"/>
      <c r="BE321" s="41" t="s">
        <v>1883</v>
      </c>
      <c r="BF321" s="3"/>
      <c r="BG321" s="317"/>
      <c r="BH321" s="171">
        <v>17329.299999999996</v>
      </c>
      <c r="BI321" s="235" t="s">
        <v>2177</v>
      </c>
      <c r="BJ321" t="s">
        <v>1747</v>
      </c>
      <c r="BN321" s="273" t="s">
        <v>1900</v>
      </c>
      <c r="BO321" s="63"/>
      <c r="BP321" s="63"/>
      <c r="BQ321" s="171">
        <v>20032.000000000062</v>
      </c>
      <c r="BR321" s="235" t="s">
        <v>2856</v>
      </c>
      <c r="BS321" t="s">
        <v>1747</v>
      </c>
      <c r="BT321" s="63"/>
      <c r="BU321" s="63"/>
      <c r="BV321" s="247"/>
      <c r="BW321" s="273" t="s">
        <v>1889</v>
      </c>
      <c r="BZ321" s="171">
        <v>26212.174999999952</v>
      </c>
      <c r="CB321" t="s">
        <v>1747</v>
      </c>
    </row>
    <row r="322" spans="4:194" ht="18">
      <c r="D322" s="50">
        <v>501.29999999999995</v>
      </c>
      <c r="E322" s="40">
        <f>SUM(D322)*0.75</f>
        <v>375.97499999999997</v>
      </c>
      <c r="O322" s="50"/>
      <c r="P322" s="50"/>
      <c r="T322" s="50"/>
      <c r="U322" s="50"/>
      <c r="V322" s="50"/>
      <c r="W322" s="50"/>
      <c r="X322" s="314"/>
      <c r="Y322" s="50"/>
      <c r="Z322" s="50"/>
      <c r="AB322" s="50"/>
      <c r="AG322" s="50"/>
      <c r="AH322" s="18"/>
      <c r="AL322" s="50"/>
      <c r="AM322" s="440"/>
      <c r="AN322" s="18"/>
      <c r="AO322" s="329"/>
      <c r="AP322" s="18"/>
      <c r="AQ322" s="50"/>
      <c r="AV322" s="49">
        <v>2017</v>
      </c>
      <c r="AX322" s="18"/>
      <c r="AY322" s="89"/>
      <c r="AZ322" s="18"/>
      <c r="BA322"/>
      <c r="BB322" s="18"/>
      <c r="BC322"/>
      <c r="BE322" s="49">
        <v>2021</v>
      </c>
      <c r="BH322" s="89"/>
      <c r="BN322" s="49">
        <v>2022</v>
      </c>
      <c r="BQ322" s="89"/>
      <c r="BU322" s="63"/>
      <c r="BV322" s="480"/>
      <c r="BW322" s="49" t="s">
        <v>2901</v>
      </c>
      <c r="BZ322" s="89"/>
    </row>
    <row r="323" spans="4:194" ht="18">
      <c r="D323" s="50">
        <v>0</v>
      </c>
      <c r="E323" s="40">
        <f>SUM(D323)*0.75</f>
        <v>0</v>
      </c>
      <c r="O323" s="50"/>
      <c r="P323" s="50"/>
      <c r="T323" s="50"/>
      <c r="U323" s="396"/>
      <c r="V323" s="50"/>
      <c r="W323" s="50"/>
      <c r="X323" s="314"/>
      <c r="Y323" s="50"/>
      <c r="Z323" s="50"/>
      <c r="AB323" s="50"/>
      <c r="AG323" s="50"/>
      <c r="AH323" s="18"/>
      <c r="AL323" s="50"/>
      <c r="AM323" s="440"/>
      <c r="AN323" s="18"/>
      <c r="AO323" s="329"/>
      <c r="AP323" s="18"/>
      <c r="AQ323" s="50"/>
      <c r="AV323" s="41" t="s">
        <v>179</v>
      </c>
      <c r="AX323" s="3"/>
      <c r="AY323" s="171">
        <v>0</v>
      </c>
      <c r="AZ323" s="235" t="s">
        <v>1825</v>
      </c>
      <c r="BA323"/>
      <c r="BB323" s="18"/>
      <c r="BC323"/>
      <c r="BE323" s="40" t="s">
        <v>1547</v>
      </c>
      <c r="BF323" s="9"/>
      <c r="BG323" s="317"/>
      <c r="BH323" s="171">
        <v>11163.374999999924</v>
      </c>
      <c r="BI323" s="235" t="s">
        <v>2178</v>
      </c>
      <c r="BJ323" t="s">
        <v>1748</v>
      </c>
      <c r="BN323" s="273" t="s">
        <v>1905</v>
      </c>
      <c r="BO323" s="63"/>
      <c r="BP323" s="63"/>
      <c r="BQ323" s="171">
        <v>18661.19999999995</v>
      </c>
      <c r="BR323" s="235" t="s">
        <v>2857</v>
      </c>
      <c r="BS323" t="s">
        <v>1748</v>
      </c>
      <c r="BU323" s="63"/>
      <c r="BV323" s="480"/>
      <c r="BW323" s="63" t="s">
        <v>2563</v>
      </c>
      <c r="BZ323" s="171">
        <v>25413.399999999972</v>
      </c>
      <c r="CB323" t="s">
        <v>1748</v>
      </c>
    </row>
    <row r="324" spans="4:194" ht="18">
      <c r="D324" s="50">
        <v>0</v>
      </c>
      <c r="E324" s="40">
        <f>SUM(D324)*0.75</f>
        <v>0</v>
      </c>
      <c r="O324" s="50"/>
      <c r="P324" s="50"/>
      <c r="T324" s="50"/>
      <c r="U324" s="396"/>
      <c r="V324" s="50"/>
      <c r="W324" s="50"/>
      <c r="X324" s="314"/>
      <c r="Y324" s="50"/>
      <c r="Z324" s="50"/>
      <c r="AB324" s="50"/>
      <c r="AG324" s="50"/>
      <c r="AH324" s="18"/>
      <c r="AL324" s="50"/>
      <c r="AM324" s="440"/>
      <c r="AN324" s="18"/>
      <c r="AO324" s="329"/>
      <c r="AP324" s="18"/>
      <c r="AQ324" s="50"/>
      <c r="AV324" s="48"/>
      <c r="AX324" s="18"/>
      <c r="AY324"/>
      <c r="AZ324" s="18"/>
      <c r="BA324"/>
      <c r="BB324" s="18"/>
      <c r="BC324"/>
      <c r="BE324" s="49">
        <v>2020</v>
      </c>
      <c r="BH324" s="89"/>
      <c r="BN324" s="49">
        <v>2022</v>
      </c>
      <c r="BQ324" s="89"/>
      <c r="BU324" s="63"/>
      <c r="BV324" s="480"/>
      <c r="BW324" s="49">
        <v>2023</v>
      </c>
      <c r="BZ324" s="89"/>
    </row>
    <row r="325" spans="4:194" ht="18">
      <c r="D325" s="50">
        <v>0</v>
      </c>
      <c r="E325" s="40">
        <f>SUM(D325)*0.75</f>
        <v>0</v>
      </c>
      <c r="O325" s="50"/>
      <c r="P325" s="50"/>
      <c r="T325" s="50"/>
      <c r="U325" s="28"/>
      <c r="V325" s="50"/>
      <c r="W325" s="50"/>
      <c r="AB325" s="50"/>
      <c r="AG325" s="50"/>
      <c r="AH325" s="18"/>
      <c r="AL325" s="50"/>
      <c r="AM325" s="440"/>
      <c r="AN325" s="18"/>
      <c r="AO325" s="329"/>
      <c r="AP325" s="18"/>
      <c r="AQ325" s="50"/>
      <c r="AX325" s="18"/>
      <c r="AY325"/>
      <c r="AZ325" s="18"/>
      <c r="BA325"/>
      <c r="BB325" s="18"/>
      <c r="BC325"/>
      <c r="BE325" s="84" t="s">
        <v>1564</v>
      </c>
      <c r="BF325" s="4"/>
      <c r="BG325" s="317"/>
      <c r="BH325" s="171">
        <v>10004.324999999946</v>
      </c>
      <c r="BI325" s="235" t="s">
        <v>2179</v>
      </c>
      <c r="BJ325" s="3" t="s">
        <v>2132</v>
      </c>
      <c r="BN325" s="273" t="s">
        <v>1924</v>
      </c>
      <c r="BO325" s="63"/>
      <c r="BP325" s="63"/>
      <c r="BQ325" s="171">
        <v>17630.999999999989</v>
      </c>
      <c r="BR325" s="235" t="s">
        <v>2858</v>
      </c>
      <c r="BS325" s="3" t="s">
        <v>2132</v>
      </c>
      <c r="BU325" s="63"/>
      <c r="BV325" s="480"/>
      <c r="BW325" s="63" t="s">
        <v>2559</v>
      </c>
      <c r="BZ325" s="171">
        <v>25111.899999999994</v>
      </c>
      <c r="CB325" s="3" t="s">
        <v>2132</v>
      </c>
    </row>
    <row r="326" spans="4:194" ht="18">
      <c r="D326" s="50">
        <v>0</v>
      </c>
      <c r="E326" s="40">
        <f>SUM(D326)*0.75</f>
        <v>0</v>
      </c>
      <c r="O326" s="50"/>
      <c r="P326" s="50"/>
      <c r="T326" s="50"/>
      <c r="U326" s="28"/>
      <c r="V326" s="50"/>
      <c r="W326" s="50"/>
      <c r="AB326" s="50"/>
      <c r="AG326" s="50"/>
      <c r="AH326" s="18"/>
      <c r="AL326" s="50"/>
      <c r="AM326" s="440"/>
      <c r="AN326" s="18"/>
      <c r="AO326" s="329"/>
      <c r="AP326" s="18"/>
      <c r="AQ326" s="50"/>
      <c r="AV326" s="327"/>
      <c r="AW326" s="18"/>
      <c r="AX326" s="329"/>
      <c r="AZ326" s="18"/>
      <c r="BA326"/>
      <c r="BB326" s="18"/>
      <c r="BC326"/>
      <c r="BE326" s="49">
        <v>2020</v>
      </c>
      <c r="BH326" s="89"/>
      <c r="BJ326" s="3"/>
      <c r="BN326" s="49">
        <v>2022</v>
      </c>
      <c r="BQ326" s="89"/>
      <c r="BS326" s="3"/>
      <c r="BU326" s="63"/>
      <c r="BV326" s="480"/>
      <c r="BW326" s="49">
        <v>2023</v>
      </c>
      <c r="BZ326" s="89"/>
      <c r="CB326" s="3"/>
    </row>
    <row r="327" spans="4:194" ht="18">
      <c r="D327" s="50">
        <v>0</v>
      </c>
      <c r="E327" s="40">
        <f>SUM(D327)*0.75</f>
        <v>0</v>
      </c>
      <c r="O327" s="50"/>
      <c r="P327" s="50"/>
      <c r="T327" s="50"/>
      <c r="U327" s="28"/>
      <c r="V327" s="50"/>
      <c r="W327" s="50"/>
      <c r="AB327" s="50"/>
      <c r="AG327" s="50"/>
      <c r="AH327" s="18"/>
      <c r="AL327" s="50"/>
      <c r="AM327" s="440"/>
      <c r="AN327" s="18"/>
      <c r="AO327" s="329"/>
      <c r="AP327" s="18"/>
      <c r="AQ327" s="50"/>
      <c r="AV327" s="330"/>
      <c r="AW327" s="18"/>
      <c r="AX327" s="329"/>
      <c r="AZ327" s="18"/>
      <c r="BA327"/>
      <c r="BB327" s="18"/>
      <c r="BC327"/>
      <c r="BE327" s="84" t="s">
        <v>1557</v>
      </c>
      <c r="BF327" s="4"/>
      <c r="BG327" s="317"/>
      <c r="BH327" s="171">
        <v>9930.9750000000095</v>
      </c>
      <c r="BI327" s="235" t="s">
        <v>2180</v>
      </c>
      <c r="BJ327" s="3" t="s">
        <v>2133</v>
      </c>
      <c r="BN327" s="273" t="s">
        <v>1899</v>
      </c>
      <c r="BO327" s="63"/>
      <c r="BP327" s="63"/>
      <c r="BQ327" s="171">
        <v>15996.699999999988</v>
      </c>
      <c r="BR327" s="235" t="s">
        <v>2859</v>
      </c>
      <c r="BS327" s="3" t="s">
        <v>2133</v>
      </c>
      <c r="BU327" s="63"/>
      <c r="BV327" s="480"/>
      <c r="BW327" s="63" t="s">
        <v>156</v>
      </c>
      <c r="BZ327" s="171">
        <v>25055.850000000151</v>
      </c>
      <c r="CB327" s="3" t="s">
        <v>2133</v>
      </c>
    </row>
    <row r="328" spans="4:194" ht="18">
      <c r="D328" s="50">
        <v>205.5</v>
      </c>
      <c r="E328" s="40">
        <f>SUM(D328)*0.75</f>
        <v>154.125</v>
      </c>
      <c r="O328" s="50"/>
      <c r="P328" s="50"/>
      <c r="T328" s="50"/>
      <c r="U328" s="28"/>
      <c r="V328" s="50"/>
      <c r="W328" s="50"/>
      <c r="AB328" s="50"/>
      <c r="AG328" s="50"/>
      <c r="AH328" s="18"/>
      <c r="AL328" s="50"/>
      <c r="AM328" s="440"/>
      <c r="AN328" s="18"/>
      <c r="AO328" s="329"/>
      <c r="AP328" s="18"/>
      <c r="AQ328" s="50"/>
      <c r="AV328" s="18"/>
      <c r="AW328" s="18"/>
      <c r="AX328" s="329"/>
      <c r="AZ328" s="18"/>
      <c r="BA328"/>
      <c r="BB328" s="18"/>
      <c r="BC328"/>
      <c r="BE328" s="49">
        <v>2020</v>
      </c>
      <c r="BH328" s="89"/>
      <c r="BJ328" s="3"/>
      <c r="BN328" s="49">
        <v>2022</v>
      </c>
      <c r="BQ328" s="89"/>
      <c r="BS328" s="3"/>
      <c r="BU328" s="63"/>
      <c r="BV328" s="480"/>
      <c r="BW328" s="49" t="s">
        <v>2802</v>
      </c>
      <c r="BX328" s="63"/>
      <c r="BZ328" s="89"/>
      <c r="CB328" s="3"/>
    </row>
    <row r="329" spans="4:194" ht="18">
      <c r="D329" s="50">
        <v>280.89999999999998</v>
      </c>
      <c r="E329" s="40">
        <f>SUM(D329)*0.75</f>
        <v>210.67499999999998</v>
      </c>
      <c r="O329" s="50"/>
      <c r="P329" s="50"/>
      <c r="T329" s="50"/>
      <c r="U329" s="28"/>
      <c r="V329" s="50"/>
      <c r="W329" s="50"/>
      <c r="AB329" s="50"/>
      <c r="AG329" s="50"/>
      <c r="AH329" s="18"/>
      <c r="AL329" s="50"/>
      <c r="AM329" s="440"/>
      <c r="AN329" s="18"/>
      <c r="AO329" s="329"/>
      <c r="AP329" s="18"/>
      <c r="AQ329" s="50"/>
      <c r="AV329" s="327"/>
      <c r="AW329" s="18"/>
      <c r="AX329" s="329"/>
      <c r="AZ329" s="18"/>
      <c r="BA329"/>
      <c r="BB329" s="18"/>
      <c r="BC329"/>
      <c r="BE329" s="84" t="s">
        <v>1556</v>
      </c>
      <c r="BF329" s="4"/>
      <c r="BG329" s="317"/>
      <c r="BH329" s="171">
        <v>9693.4500000000153</v>
      </c>
      <c r="BI329" s="1" t="s">
        <v>2181</v>
      </c>
      <c r="BJ329" s="3" t="s">
        <v>2134</v>
      </c>
      <c r="BN329" s="273" t="s">
        <v>1927</v>
      </c>
      <c r="BO329" s="63"/>
      <c r="BP329" s="63"/>
      <c r="BQ329" s="171">
        <v>15300.000000000095</v>
      </c>
      <c r="BR329" s="235" t="s">
        <v>2860</v>
      </c>
      <c r="BS329" s="3" t="s">
        <v>2134</v>
      </c>
      <c r="BU329" s="63"/>
      <c r="BV329" s="480"/>
      <c r="BW329" s="63" t="s">
        <v>2542</v>
      </c>
      <c r="BZ329" s="171">
        <v>24681.700000000026</v>
      </c>
      <c r="CB329" s="3" t="s">
        <v>2134</v>
      </c>
      <c r="GL329" s="467" t="s">
        <v>2901</v>
      </c>
    </row>
    <row r="330" spans="4:194" ht="18">
      <c r="D330" s="50">
        <v>115.6</v>
      </c>
      <c r="E330" s="40">
        <f>SUM(D330)*0.75</f>
        <v>86.699999999999989</v>
      </c>
      <c r="O330" s="50"/>
      <c r="P330" s="50"/>
      <c r="T330" s="50"/>
      <c r="U330" s="28"/>
      <c r="V330" s="50"/>
      <c r="W330" s="50"/>
      <c r="AB330" s="50"/>
      <c r="AG330" s="50"/>
      <c r="AH330" s="18"/>
      <c r="AL330" s="50"/>
      <c r="AM330" s="440"/>
      <c r="AN330" s="18"/>
      <c r="AO330" s="329"/>
      <c r="AP330" s="18"/>
      <c r="AQ330" s="50"/>
      <c r="AV330" s="330"/>
      <c r="AW330" s="18"/>
      <c r="AX330" s="329"/>
      <c r="AZ330" s="18"/>
      <c r="BA330"/>
      <c r="BB330" s="18"/>
      <c r="BC330"/>
      <c r="BE330" s="49">
        <v>2020</v>
      </c>
      <c r="BH330" s="89"/>
      <c r="BJ330" s="3"/>
      <c r="BN330" s="49">
        <v>2022</v>
      </c>
      <c r="BQ330" s="89"/>
      <c r="BU330" s="63"/>
      <c r="BV330" s="480"/>
      <c r="BW330" s="49">
        <v>2023</v>
      </c>
      <c r="BZ330" s="89"/>
    </row>
    <row r="331" spans="4:194" ht="18">
      <c r="D331" s="50">
        <v>0</v>
      </c>
      <c r="E331" s="40">
        <f>SUM(D331)*0.75</f>
        <v>0</v>
      </c>
      <c r="O331" s="50"/>
      <c r="P331" s="50"/>
      <c r="T331" s="50"/>
      <c r="U331" s="28"/>
      <c r="V331" s="50"/>
      <c r="W331" s="50"/>
      <c r="AB331" s="50"/>
      <c r="AG331" s="50"/>
      <c r="AH331" s="18"/>
      <c r="AL331" s="50"/>
      <c r="AM331" s="440"/>
      <c r="AN331" s="18"/>
      <c r="AO331" s="329"/>
      <c r="AP331" s="18"/>
      <c r="AQ331" s="50"/>
      <c r="AV331" s="330"/>
      <c r="AW331" s="18"/>
      <c r="AX331" s="329"/>
      <c r="AZ331" s="18"/>
      <c r="BA331"/>
      <c r="BB331" s="18"/>
      <c r="BC331"/>
      <c r="BE331" s="84" t="s">
        <v>1581</v>
      </c>
      <c r="BF331" s="4"/>
      <c r="BG331" s="317"/>
      <c r="BH331" s="171">
        <v>9576.3000000000357</v>
      </c>
      <c r="BI331" s="235" t="s">
        <v>2182</v>
      </c>
      <c r="BJ331" s="3" t="s">
        <v>2135</v>
      </c>
      <c r="BN331" s="273" t="s">
        <v>1884</v>
      </c>
      <c r="BO331" s="212"/>
      <c r="BP331" s="63"/>
      <c r="BQ331" s="171">
        <v>14912.324999999861</v>
      </c>
      <c r="BR331" s="235" t="s">
        <v>2861</v>
      </c>
      <c r="BS331" s="3" t="s">
        <v>2135</v>
      </c>
      <c r="BU331" s="63"/>
      <c r="BV331" s="480"/>
      <c r="BW331" s="63" t="s">
        <v>2560</v>
      </c>
      <c r="BZ331" s="171">
        <v>24608.100000000024</v>
      </c>
      <c r="CB331" s="3" t="s">
        <v>2135</v>
      </c>
    </row>
    <row r="332" spans="4:194" ht="18">
      <c r="D332" s="50">
        <v>0</v>
      </c>
      <c r="E332" s="40">
        <f>SUM(D332)*0.75</f>
        <v>0</v>
      </c>
      <c r="O332" s="50"/>
      <c r="P332" s="50"/>
      <c r="T332" s="50"/>
      <c r="U332" s="28"/>
      <c r="V332" s="50"/>
      <c r="W332" s="50"/>
      <c r="AB332" s="50"/>
      <c r="AG332" s="50"/>
      <c r="AH332" s="18"/>
      <c r="AL332" s="50"/>
      <c r="AM332" s="440"/>
      <c r="AN332" s="18"/>
      <c r="AO332" s="329"/>
      <c r="AP332" s="18"/>
      <c r="AQ332" s="50"/>
      <c r="AV332" s="327"/>
      <c r="AW332" s="18"/>
      <c r="AX332" s="329"/>
      <c r="AZ332" s="18"/>
      <c r="BA332"/>
      <c r="BB332" s="18"/>
      <c r="BC332"/>
      <c r="BE332" s="49">
        <v>2020</v>
      </c>
      <c r="BH332" s="89"/>
      <c r="BJ332" s="3"/>
      <c r="BN332" s="49">
        <v>2021</v>
      </c>
      <c r="BQ332" s="89"/>
      <c r="BU332" s="63"/>
      <c r="BV332" s="480"/>
      <c r="BW332" s="49">
        <v>2023</v>
      </c>
      <c r="BZ332" s="89"/>
    </row>
    <row r="333" spans="4:194" ht="18">
      <c r="D333" s="50">
        <v>0</v>
      </c>
      <c r="E333" s="40">
        <f>SUM(D333)*0.75</f>
        <v>0</v>
      </c>
      <c r="O333" s="50"/>
      <c r="P333" s="50"/>
      <c r="T333" s="50"/>
      <c r="U333" s="28"/>
      <c r="V333" s="50"/>
      <c r="W333" s="50"/>
      <c r="AB333" s="50"/>
      <c r="AG333" s="50"/>
      <c r="AH333" s="18"/>
      <c r="AL333" s="50"/>
      <c r="AM333" s="440"/>
      <c r="AN333" s="18"/>
      <c r="AO333" s="329"/>
      <c r="AP333" s="18"/>
      <c r="AQ333" s="50"/>
      <c r="AV333" s="327"/>
      <c r="AW333" s="18"/>
      <c r="AX333" s="329"/>
      <c r="AZ333" s="18"/>
      <c r="BA333"/>
      <c r="BB333" s="18"/>
      <c r="BC333"/>
      <c r="BE333" s="40" t="s">
        <v>731</v>
      </c>
      <c r="BF333" s="3"/>
      <c r="BG333" s="317"/>
      <c r="BH333" s="171">
        <v>9239.7749999999633</v>
      </c>
      <c r="BI333" s="235" t="s">
        <v>1807</v>
      </c>
      <c r="BJ333" s="3" t="s">
        <v>2136</v>
      </c>
      <c r="BN333" s="273" t="s">
        <v>1926</v>
      </c>
      <c r="BO333" s="63"/>
      <c r="BP333" s="63"/>
      <c r="BQ333" s="171">
        <v>14828.250000000113</v>
      </c>
      <c r="BR333" s="235" t="s">
        <v>2862</v>
      </c>
      <c r="BS333" s="3" t="s">
        <v>2136</v>
      </c>
      <c r="BW333" s="63" t="s">
        <v>2566</v>
      </c>
      <c r="BZ333" s="171">
        <v>23619.249999999985</v>
      </c>
      <c r="CB333" s="3" t="s">
        <v>2136</v>
      </c>
    </row>
    <row r="334" spans="4:194" ht="18">
      <c r="D334" s="50">
        <v>219.3</v>
      </c>
      <c r="E334" s="40">
        <f>SUM(D334)*0.75</f>
        <v>164.47500000000002</v>
      </c>
      <c r="O334" s="50"/>
      <c r="P334" s="50"/>
      <c r="T334" s="50"/>
      <c r="U334" s="28"/>
      <c r="V334" s="50"/>
      <c r="W334" s="50"/>
      <c r="AB334" s="50"/>
      <c r="AG334" s="50"/>
      <c r="AH334" s="18"/>
      <c r="AL334" s="50"/>
      <c r="AM334" s="440"/>
      <c r="AN334" s="18"/>
      <c r="AO334" s="329"/>
      <c r="AP334" s="18"/>
      <c r="AQ334" s="50"/>
      <c r="AV334" s="327"/>
      <c r="AW334" s="18"/>
      <c r="AX334" s="329"/>
      <c r="AZ334" s="18"/>
      <c r="BA334"/>
      <c r="BB334" s="18"/>
      <c r="BC334"/>
      <c r="BE334" s="49">
        <v>2019</v>
      </c>
      <c r="BH334" s="89"/>
      <c r="BJ334" s="3"/>
      <c r="BN334" s="49">
        <v>2022</v>
      </c>
      <c r="BQ334" s="89"/>
      <c r="BW334" s="49">
        <v>2023</v>
      </c>
      <c r="BZ334" s="89"/>
    </row>
    <row r="335" spans="4:194" ht="18">
      <c r="D335" s="50">
        <v>0</v>
      </c>
      <c r="E335" s="40">
        <f>SUM(D335)*0.75</f>
        <v>0</v>
      </c>
      <c r="O335" s="50"/>
      <c r="P335" s="50"/>
      <c r="T335" s="50"/>
      <c r="U335" s="28"/>
      <c r="V335" s="50"/>
      <c r="W335" s="50"/>
      <c r="AB335" s="50"/>
      <c r="AG335" s="50"/>
      <c r="AH335" s="18"/>
      <c r="AL335" s="50"/>
      <c r="AM335" s="440"/>
      <c r="AN335" s="18"/>
      <c r="AO335" s="329"/>
      <c r="AP335" s="18"/>
      <c r="AQ335" s="50"/>
      <c r="AV335" s="330"/>
      <c r="AW335" s="18"/>
      <c r="AX335" s="329"/>
      <c r="AZ335" s="18"/>
      <c r="BA335"/>
      <c r="BB335" s="18"/>
      <c r="BC335"/>
      <c r="BE335" s="84" t="s">
        <v>1554</v>
      </c>
      <c r="BF335" s="4"/>
      <c r="BG335" s="317"/>
      <c r="BH335" s="171">
        <v>8487.3750000000709</v>
      </c>
      <c r="BI335" s="235" t="s">
        <v>2183</v>
      </c>
      <c r="BJ335" s="3" t="s">
        <v>2137</v>
      </c>
      <c r="BN335" s="273" t="s">
        <v>1901</v>
      </c>
      <c r="BO335" s="63"/>
      <c r="BP335" s="63"/>
      <c r="BQ335" s="171">
        <v>14402.500000000065</v>
      </c>
      <c r="BR335" s="235" t="s">
        <v>2863</v>
      </c>
      <c r="BS335" s="3" t="s">
        <v>2137</v>
      </c>
      <c r="BW335" s="63" t="s">
        <v>2549</v>
      </c>
      <c r="BZ335" s="171">
        <v>23544.300000000017</v>
      </c>
      <c r="CB335" s="3" t="s">
        <v>2137</v>
      </c>
    </row>
    <row r="336" spans="4:194" ht="18">
      <c r="D336" s="50">
        <v>0</v>
      </c>
      <c r="E336" s="40">
        <f>SUM(D336)*0.75</f>
        <v>0</v>
      </c>
      <c r="O336" s="50"/>
      <c r="P336" s="50"/>
      <c r="T336" s="50"/>
      <c r="U336" s="28"/>
      <c r="V336" s="50"/>
      <c r="W336" s="50"/>
      <c r="AB336" s="50"/>
      <c r="AG336" s="50"/>
      <c r="AH336" s="18"/>
      <c r="AL336" s="50"/>
      <c r="AM336" s="440"/>
      <c r="AN336" s="18"/>
      <c r="AO336" s="329"/>
      <c r="AP336" s="18"/>
      <c r="AQ336" s="50"/>
      <c r="AV336" s="18"/>
      <c r="AW336" s="18"/>
      <c r="AX336" s="329"/>
      <c r="AZ336" s="18"/>
      <c r="BA336"/>
      <c r="BB336" s="18"/>
      <c r="BC336"/>
      <c r="BE336" s="49">
        <v>2020</v>
      </c>
      <c r="BH336" s="89"/>
      <c r="BJ336" s="3"/>
      <c r="BN336" s="49">
        <v>2022</v>
      </c>
      <c r="BQ336" s="89"/>
      <c r="BW336" s="49">
        <v>2023</v>
      </c>
      <c r="BZ336" s="89"/>
    </row>
    <row r="337" spans="4:80" ht="18">
      <c r="D337" s="50">
        <v>0</v>
      </c>
      <c r="E337" s="40">
        <f>SUM(D337)*0.75</f>
        <v>0</v>
      </c>
      <c r="O337" s="50"/>
      <c r="P337" s="50"/>
      <c r="T337" s="50"/>
      <c r="U337" s="28"/>
      <c r="V337" s="50"/>
      <c r="W337" s="50"/>
      <c r="AB337" s="50"/>
      <c r="AG337" s="50"/>
      <c r="AH337" s="18"/>
      <c r="AL337" s="50"/>
      <c r="AM337" s="440"/>
      <c r="AN337" s="18"/>
      <c r="AO337" s="329"/>
      <c r="AP337" s="18"/>
      <c r="AQ337" s="50"/>
      <c r="AV337" s="327"/>
      <c r="AW337" s="18"/>
      <c r="AX337" s="329"/>
      <c r="AZ337" s="18"/>
      <c r="BA337"/>
      <c r="BB337" s="18"/>
      <c r="BC337"/>
      <c r="BE337" s="40" t="s">
        <v>741</v>
      </c>
      <c r="BF337" s="3"/>
      <c r="BG337" s="317"/>
      <c r="BH337" s="171">
        <v>8212.7999999999884</v>
      </c>
      <c r="BI337" s="235" t="s">
        <v>2184</v>
      </c>
      <c r="BJ337" s="3" t="s">
        <v>2138</v>
      </c>
      <c r="BN337" s="273" t="s">
        <v>29</v>
      </c>
      <c r="BO337" s="103"/>
      <c r="BP337" s="63"/>
      <c r="BQ337" s="171">
        <v>13427.962499999976</v>
      </c>
      <c r="BR337" s="235" t="s">
        <v>2864</v>
      </c>
      <c r="BS337" s="3" t="s">
        <v>2138</v>
      </c>
      <c r="BW337" s="63" t="s">
        <v>2547</v>
      </c>
      <c r="BZ337" s="171">
        <v>23451.699999999957</v>
      </c>
      <c r="CB337" s="3" t="s">
        <v>2138</v>
      </c>
    </row>
    <row r="338" spans="4:80" ht="18">
      <c r="D338" s="50">
        <v>0</v>
      </c>
      <c r="E338" s="40">
        <f>SUM(D338)*0.75</f>
        <v>0</v>
      </c>
      <c r="O338" s="50"/>
      <c r="P338" s="50"/>
      <c r="T338" s="50"/>
      <c r="U338" s="28"/>
      <c r="V338" s="50"/>
      <c r="W338" s="50"/>
      <c r="AB338" s="50"/>
      <c r="AG338" s="50"/>
      <c r="AH338" s="18"/>
      <c r="AL338" s="50"/>
      <c r="AM338" s="440"/>
      <c r="AN338" s="18"/>
      <c r="AO338" s="329"/>
      <c r="AP338" s="18"/>
      <c r="AQ338" s="50"/>
      <c r="AV338" s="18"/>
      <c r="AW338" s="18"/>
      <c r="AX338" s="329"/>
      <c r="AZ338" s="18"/>
      <c r="BA338"/>
      <c r="BB338" s="18"/>
      <c r="BC338"/>
      <c r="BE338" s="49">
        <v>2019</v>
      </c>
      <c r="BH338" s="89"/>
      <c r="BJ338" s="3"/>
      <c r="BN338" s="49">
        <v>2021</v>
      </c>
      <c r="BQ338" s="89"/>
      <c r="BW338" s="49">
        <v>2023</v>
      </c>
      <c r="BZ338" s="89"/>
    </row>
    <row r="339" spans="4:80" ht="18">
      <c r="D339" s="50">
        <v>0</v>
      </c>
      <c r="E339" s="40">
        <f>SUM(D339)*0.75</f>
        <v>0</v>
      </c>
      <c r="O339" s="50"/>
      <c r="P339" s="50"/>
      <c r="T339" s="50"/>
      <c r="U339" s="28"/>
      <c r="V339" s="50"/>
      <c r="W339" s="50"/>
      <c r="AB339" s="50"/>
      <c r="AG339" s="50"/>
      <c r="AH339" s="18"/>
      <c r="AL339" s="50"/>
      <c r="AM339" s="440"/>
      <c r="AN339" s="18"/>
      <c r="AO339" s="329"/>
      <c r="AP339" s="18"/>
      <c r="AQ339" s="50"/>
      <c r="AV339" s="327"/>
      <c r="AW339" s="18"/>
      <c r="AX339" s="329"/>
      <c r="AZ339" s="18"/>
      <c r="BA339"/>
      <c r="BB339" s="18"/>
      <c r="BC339"/>
      <c r="BE339" s="40" t="s">
        <v>164</v>
      </c>
      <c r="BF339" s="212"/>
      <c r="BG339" s="317"/>
      <c r="BH339" s="171">
        <v>4868.0874999999996</v>
      </c>
      <c r="BI339" s="235" t="s">
        <v>2185</v>
      </c>
      <c r="BJ339" s="3" t="s">
        <v>2139</v>
      </c>
      <c r="BN339" s="63" t="s">
        <v>701</v>
      </c>
      <c r="BO339" s="103"/>
      <c r="BP339" s="63"/>
      <c r="BQ339" s="171">
        <v>13191.737499999999</v>
      </c>
      <c r="BR339" s="235" t="s">
        <v>2865</v>
      </c>
      <c r="BS339" s="3" t="s">
        <v>2139</v>
      </c>
      <c r="BW339" s="63" t="s">
        <v>2550</v>
      </c>
      <c r="BZ339" s="171">
        <v>23398.899999999991</v>
      </c>
      <c r="CB339" s="3" t="s">
        <v>2139</v>
      </c>
    </row>
    <row r="340" spans="4:80" ht="18">
      <c r="D340" s="50">
        <v>278.3</v>
      </c>
      <c r="E340" s="40">
        <f>SUM(D340)*0.75</f>
        <v>208.72500000000002</v>
      </c>
      <c r="O340" s="50"/>
      <c r="P340" s="50"/>
      <c r="T340" s="50"/>
      <c r="U340" s="28"/>
      <c r="V340" s="50"/>
      <c r="W340" s="50"/>
      <c r="AB340" s="50"/>
      <c r="AG340" s="50"/>
      <c r="AH340" s="18"/>
      <c r="AL340" s="50"/>
      <c r="AM340" s="440"/>
      <c r="AN340" s="18"/>
      <c r="AO340" s="329"/>
      <c r="AP340" s="18"/>
      <c r="AQ340" s="50"/>
      <c r="AV340" s="18"/>
      <c r="AW340" s="18"/>
      <c r="AX340" s="329"/>
      <c r="AZ340" s="18"/>
      <c r="BA340"/>
      <c r="BB340" s="18"/>
      <c r="BC340"/>
      <c r="BE340" s="48">
        <v>2018</v>
      </c>
      <c r="BH340" s="171"/>
      <c r="BJ340" s="3"/>
      <c r="BN340" s="49" t="s">
        <v>1635</v>
      </c>
      <c r="BQ340" s="89"/>
      <c r="BW340" s="49">
        <v>2023</v>
      </c>
      <c r="BZ340" s="89"/>
    </row>
    <row r="341" spans="4:80" ht="18">
      <c r="D341" s="50">
        <v>0</v>
      </c>
      <c r="E341" s="40">
        <f>SUM(D341)*0.75</f>
        <v>0</v>
      </c>
      <c r="O341" s="50"/>
      <c r="P341" s="50"/>
      <c r="T341" s="50"/>
      <c r="U341" s="28"/>
      <c r="V341" s="50"/>
      <c r="W341" s="50"/>
      <c r="AB341" s="50"/>
      <c r="AG341" s="50"/>
      <c r="AH341" s="18"/>
      <c r="AL341" s="50"/>
      <c r="AM341" s="440"/>
      <c r="AN341" s="18"/>
      <c r="AO341" s="329"/>
      <c r="AP341" s="18"/>
      <c r="AQ341" s="50"/>
      <c r="AV341" s="327"/>
      <c r="AW341" s="18"/>
      <c r="AX341" s="329"/>
      <c r="AZ341" s="18"/>
      <c r="BA341"/>
      <c r="BB341" s="18"/>
      <c r="BC341"/>
      <c r="BE341" s="41" t="s">
        <v>178</v>
      </c>
      <c r="BF341" s="211"/>
      <c r="BG341" s="3"/>
      <c r="BH341" s="171">
        <v>0</v>
      </c>
      <c r="BI341" s="235" t="s">
        <v>2140</v>
      </c>
      <c r="BJ341" s="3"/>
      <c r="BN341" s="63" t="s">
        <v>158</v>
      </c>
      <c r="BO341" s="103"/>
      <c r="BP341" s="63"/>
      <c r="BQ341" s="171">
        <v>11981.77499999998</v>
      </c>
      <c r="BR341" s="235" t="s">
        <v>2866</v>
      </c>
      <c r="BS341" s="3" t="s">
        <v>2873</v>
      </c>
      <c r="BW341" s="63" t="s">
        <v>2557</v>
      </c>
      <c r="BZ341" s="171">
        <v>22973.800000000007</v>
      </c>
      <c r="CB341" s="3" t="s">
        <v>2873</v>
      </c>
    </row>
    <row r="342" spans="4:80" ht="18">
      <c r="D342" s="50">
        <v>73.900000000000006</v>
      </c>
      <c r="E342" s="40">
        <f>SUM(D342)*0.75</f>
        <v>55.425000000000004</v>
      </c>
      <c r="O342" s="50"/>
      <c r="P342" s="50"/>
      <c r="T342" s="50"/>
      <c r="U342" s="28"/>
      <c r="V342" s="50"/>
      <c r="W342" s="50"/>
      <c r="AB342" s="50"/>
      <c r="AG342" s="50"/>
      <c r="AH342" s="18"/>
      <c r="AL342" s="50"/>
      <c r="AM342" s="440"/>
      <c r="AN342" s="18"/>
      <c r="AO342" s="329"/>
      <c r="AP342" s="18"/>
      <c r="AQ342" s="50"/>
      <c r="AV342" s="18"/>
      <c r="AW342" s="18"/>
      <c r="AX342" s="329"/>
      <c r="AZ342" s="18"/>
      <c r="BA342"/>
      <c r="BB342" s="18"/>
      <c r="BC342"/>
      <c r="BE342" s="49"/>
      <c r="BG342" s="18"/>
      <c r="BH342" s="89"/>
      <c r="BJ342" s="3"/>
      <c r="BN342" s="48" t="s">
        <v>1635</v>
      </c>
      <c r="BQ342" s="89"/>
      <c r="BW342" s="49">
        <v>2023</v>
      </c>
      <c r="BZ342" s="89"/>
    </row>
    <row r="343" spans="4:80" ht="18">
      <c r="D343" s="50">
        <v>0</v>
      </c>
      <c r="E343" s="40">
        <f>SUM(D343)*0.75</f>
        <v>0</v>
      </c>
      <c r="O343" s="50"/>
      <c r="P343" s="50"/>
      <c r="T343" s="50"/>
      <c r="U343" s="28"/>
      <c r="V343" s="50"/>
      <c r="W343" s="50"/>
      <c r="AB343" s="50"/>
      <c r="AG343" s="50"/>
      <c r="AH343" s="18"/>
      <c r="AL343" s="50"/>
      <c r="AM343" s="440"/>
      <c r="AN343" s="18"/>
      <c r="AO343" s="329"/>
      <c r="AP343" s="18"/>
      <c r="AQ343" s="50"/>
      <c r="AV343" s="327"/>
      <c r="AW343" s="18"/>
      <c r="AX343" s="329"/>
      <c r="AZ343" s="18"/>
      <c r="BA343"/>
      <c r="BB343" s="18"/>
      <c r="BC343"/>
      <c r="BE343" s="41"/>
      <c r="BH343" s="171"/>
      <c r="BJ343" s="3"/>
      <c r="BN343" s="63" t="s">
        <v>726</v>
      </c>
      <c r="BO343" s="103"/>
      <c r="BP343" s="63"/>
      <c r="BQ343" s="171">
        <v>11955.437500000018</v>
      </c>
      <c r="BR343" s="235" t="s">
        <v>2175</v>
      </c>
      <c r="BS343" s="3" t="s">
        <v>2874</v>
      </c>
      <c r="BW343" s="63" t="s">
        <v>2546</v>
      </c>
      <c r="BZ343" s="171">
        <v>22824.900000000016</v>
      </c>
      <c r="CB343" s="3" t="s">
        <v>2874</v>
      </c>
    </row>
    <row r="344" spans="4:80" ht="18" customHeight="1">
      <c r="D344" s="50">
        <v>0</v>
      </c>
      <c r="E344" s="40">
        <f>SUM(D344)*0.75</f>
        <v>0</v>
      </c>
      <c r="T344" s="50"/>
      <c r="U344" s="28"/>
      <c r="V344" s="50"/>
      <c r="W344" s="50"/>
      <c r="AB344" s="50"/>
      <c r="AG344" s="50"/>
      <c r="AH344" s="18"/>
      <c r="AL344" s="50"/>
      <c r="AM344" s="440"/>
      <c r="AN344" s="18"/>
      <c r="AO344" s="329"/>
      <c r="AP344" s="18"/>
      <c r="AQ344" s="50"/>
      <c r="AV344" s="327"/>
      <c r="AW344" s="18"/>
      <c r="AX344" s="329"/>
      <c r="AZ344" s="18"/>
      <c r="BA344"/>
      <c r="BB344" s="18"/>
      <c r="BC344"/>
      <c r="BE344" s="327"/>
      <c r="BF344" s="18"/>
      <c r="BG344" s="329"/>
      <c r="BH344" s="18"/>
      <c r="BI344" s="18"/>
      <c r="BN344" s="49" t="s">
        <v>1635</v>
      </c>
      <c r="BQ344" s="89"/>
      <c r="BW344" s="49">
        <v>2023</v>
      </c>
      <c r="BZ344" s="89"/>
    </row>
    <row r="345" spans="4:80" ht="18" customHeight="1">
      <c r="D345" s="50">
        <v>0</v>
      </c>
      <c r="E345" s="40">
        <f>SUM(D345)*0.75</f>
        <v>0</v>
      </c>
      <c r="T345" s="50"/>
      <c r="U345" s="28"/>
      <c r="V345" s="50"/>
      <c r="W345" s="50"/>
      <c r="AB345" s="50"/>
      <c r="AG345" s="50"/>
      <c r="AH345" s="18"/>
      <c r="AL345" s="50"/>
      <c r="AM345" s="440"/>
      <c r="AN345" s="18"/>
      <c r="AO345" s="329"/>
      <c r="AP345" s="18"/>
      <c r="AQ345" s="50"/>
      <c r="AV345" s="327"/>
      <c r="AW345" s="18"/>
      <c r="AX345" s="329"/>
      <c r="AZ345" s="18"/>
      <c r="BA345"/>
      <c r="BB345" s="18"/>
      <c r="BC345"/>
      <c r="BE345" s="330"/>
      <c r="BF345" s="18"/>
      <c r="BG345" s="329"/>
      <c r="BH345" s="18"/>
      <c r="BI345" s="18"/>
      <c r="BN345" s="273" t="s">
        <v>35</v>
      </c>
      <c r="BO345" s="103"/>
      <c r="BP345" s="63"/>
      <c r="BQ345" s="171">
        <v>11057.950000000004</v>
      </c>
      <c r="BR345" s="235" t="s">
        <v>2867</v>
      </c>
      <c r="BS345" s="3" t="s">
        <v>2875</v>
      </c>
      <c r="BW345" s="63" t="s">
        <v>180</v>
      </c>
      <c r="BZ345" s="171">
        <v>22543.400000000016</v>
      </c>
      <c r="CB345" s="3" t="s">
        <v>2875</v>
      </c>
    </row>
    <row r="346" spans="4:80" ht="18" customHeight="1">
      <c r="D346" s="50">
        <v>280.89999999999998</v>
      </c>
      <c r="E346" s="40">
        <f>SUM(D346)*0.75</f>
        <v>210.67499999999998</v>
      </c>
      <c r="T346" s="50"/>
      <c r="U346" s="28"/>
      <c r="V346" s="50"/>
      <c r="W346" s="50"/>
      <c r="AB346" s="50"/>
      <c r="AG346" s="50"/>
      <c r="AH346" s="18"/>
      <c r="AL346" s="50"/>
      <c r="AM346" s="440"/>
      <c r="AN346" s="18"/>
      <c r="AO346" s="329"/>
      <c r="AP346" s="18"/>
      <c r="AQ346" s="50"/>
      <c r="AV346" s="330"/>
      <c r="AW346" s="18"/>
      <c r="AX346" s="329"/>
      <c r="AZ346" s="18"/>
      <c r="BA346"/>
      <c r="BB346" s="18"/>
      <c r="BC346"/>
      <c r="BE346" s="18"/>
      <c r="BF346" s="18"/>
      <c r="BG346" s="329"/>
      <c r="BH346" s="18"/>
      <c r="BI346" s="18"/>
      <c r="BN346" s="49" t="s">
        <v>1635</v>
      </c>
      <c r="BQ346" s="89"/>
      <c r="BW346" s="49">
        <v>2023</v>
      </c>
      <c r="BZ346" s="89"/>
    </row>
    <row r="347" spans="4:80" ht="18" customHeight="1">
      <c r="D347" s="50">
        <v>256.89999999999998</v>
      </c>
      <c r="E347" s="40">
        <f>SUM(D347)*0.75</f>
        <v>192.67499999999998</v>
      </c>
      <c r="T347" s="50"/>
      <c r="U347" s="28"/>
      <c r="V347" s="50"/>
      <c r="W347" s="50"/>
      <c r="AB347" s="50"/>
      <c r="AG347" s="50"/>
      <c r="AH347" s="18"/>
      <c r="AL347" s="50"/>
      <c r="AM347" s="440"/>
      <c r="AN347" s="18"/>
      <c r="AO347" s="329"/>
      <c r="AP347" s="18"/>
      <c r="AQ347" s="50"/>
      <c r="AV347" s="18"/>
      <c r="AW347" s="18"/>
      <c r="AX347" s="329"/>
      <c r="AZ347" s="18"/>
      <c r="BA347"/>
      <c r="BB347" s="18"/>
      <c r="BC347"/>
      <c r="BE347" s="327"/>
      <c r="BF347" s="18"/>
      <c r="BG347" s="329"/>
      <c r="BH347" s="18"/>
      <c r="BI347" s="18"/>
      <c r="BN347" s="273" t="s">
        <v>4</v>
      </c>
      <c r="BO347" s="103"/>
      <c r="BP347" s="63"/>
      <c r="BQ347" s="171">
        <v>10535.174999999996</v>
      </c>
      <c r="BR347" s="235" t="s">
        <v>2868</v>
      </c>
      <c r="BS347" s="3" t="s">
        <v>2876</v>
      </c>
      <c r="BW347" s="63" t="s">
        <v>2554</v>
      </c>
      <c r="BZ347" s="171">
        <v>22048.39999999998</v>
      </c>
      <c r="CB347" s="3" t="s">
        <v>2876</v>
      </c>
    </row>
    <row r="348" spans="4:80" ht="18" customHeight="1">
      <c r="D348" s="50">
        <v>115</v>
      </c>
      <c r="E348" s="40">
        <f>SUM(D348)*0.75</f>
        <v>86.25</v>
      </c>
      <c r="T348" s="50"/>
      <c r="U348" s="28"/>
      <c r="V348" s="50"/>
      <c r="W348" s="50"/>
      <c r="AB348" s="50"/>
      <c r="AG348" s="50"/>
      <c r="AH348" s="18"/>
      <c r="AL348" s="50"/>
      <c r="AM348" s="440"/>
      <c r="AN348" s="18"/>
      <c r="AO348" s="329"/>
      <c r="AP348" s="18"/>
      <c r="AQ348" s="50"/>
      <c r="AV348" s="327"/>
      <c r="AW348" s="18"/>
      <c r="AX348" s="329"/>
      <c r="AZ348" s="18"/>
      <c r="BA348"/>
      <c r="BB348" s="18"/>
      <c r="BC348"/>
      <c r="BE348" s="330"/>
      <c r="BF348" s="18"/>
      <c r="BG348" s="329"/>
      <c r="BH348" s="18"/>
      <c r="BI348" s="18"/>
      <c r="BN348" s="49" t="s">
        <v>1635</v>
      </c>
      <c r="BQ348" s="89"/>
      <c r="BW348" s="49">
        <v>2023</v>
      </c>
      <c r="BZ348" s="89"/>
    </row>
    <row r="349" spans="4:80" ht="18" customHeight="1">
      <c r="D349" s="50">
        <v>0</v>
      </c>
      <c r="E349" s="40">
        <f>SUM(D349)*0.75</f>
        <v>0</v>
      </c>
      <c r="T349" s="50"/>
      <c r="U349" s="28"/>
      <c r="V349" s="50"/>
      <c r="W349" s="50"/>
      <c r="AB349" s="50"/>
      <c r="AG349" s="50"/>
      <c r="AH349" s="18"/>
      <c r="AL349" s="50"/>
      <c r="AM349" s="440"/>
      <c r="AN349" s="18"/>
      <c r="AO349" s="329"/>
      <c r="AP349" s="18"/>
      <c r="AQ349" s="50"/>
      <c r="AV349" s="18"/>
      <c r="AW349" s="18"/>
      <c r="AX349" s="329"/>
      <c r="AZ349" s="18"/>
      <c r="BA349"/>
      <c r="BB349" s="18"/>
      <c r="BC349"/>
      <c r="BE349" s="330"/>
      <c r="BF349" s="18"/>
      <c r="BG349" s="329"/>
      <c r="BH349" s="18"/>
      <c r="BI349" s="18"/>
      <c r="BN349" s="63" t="s">
        <v>1547</v>
      </c>
      <c r="BO349" s="63"/>
      <c r="BP349" s="63"/>
      <c r="BQ349" s="171">
        <v>7442.2499999999482</v>
      </c>
      <c r="BR349" s="235" t="s">
        <v>2178</v>
      </c>
      <c r="BS349" s="3" t="s">
        <v>2877</v>
      </c>
      <c r="BW349" s="63" t="s">
        <v>2564</v>
      </c>
      <c r="BZ349" s="171">
        <v>21929.800000000039</v>
      </c>
      <c r="CB349" s="3" t="s">
        <v>2877</v>
      </c>
    </row>
    <row r="350" spans="4:80" ht="18" customHeight="1">
      <c r="D350" s="50">
        <v>0</v>
      </c>
      <c r="E350" s="40">
        <f>SUM(D350)*0.75</f>
        <v>0</v>
      </c>
      <c r="T350" s="50"/>
      <c r="U350" s="28"/>
      <c r="V350" s="50"/>
      <c r="W350" s="437"/>
      <c r="AB350" s="50"/>
      <c r="AG350" s="50"/>
      <c r="AH350" s="18"/>
      <c r="AL350" s="50"/>
      <c r="AM350" s="440"/>
      <c r="AN350" s="18"/>
      <c r="AO350" s="329"/>
      <c r="AP350" s="18"/>
      <c r="AQ350" s="50"/>
      <c r="AV350" s="327"/>
      <c r="AW350" s="18"/>
      <c r="AX350" s="329"/>
      <c r="AZ350" s="18"/>
      <c r="BA350"/>
      <c r="BB350" s="18"/>
      <c r="BC350"/>
      <c r="BE350" s="327"/>
      <c r="BF350" s="18"/>
      <c r="BG350" s="329"/>
      <c r="BH350" s="18"/>
      <c r="BI350" s="18"/>
      <c r="BN350" s="49">
        <v>2020</v>
      </c>
      <c r="BQ350" s="89"/>
      <c r="BW350" s="49">
        <v>2023</v>
      </c>
      <c r="BZ350" s="89"/>
    </row>
    <row r="351" spans="4:80" ht="18" customHeight="1">
      <c r="D351" s="50">
        <v>0</v>
      </c>
      <c r="E351" s="40">
        <f>SUM(D351)*0.75</f>
        <v>0</v>
      </c>
      <c r="T351" s="50"/>
      <c r="U351" s="28"/>
      <c r="V351" s="50"/>
      <c r="W351" s="437"/>
      <c r="AB351" s="50"/>
      <c r="AG351" s="50"/>
      <c r="AH351" s="18"/>
      <c r="AL351" s="50"/>
      <c r="AM351" s="440"/>
      <c r="AN351" s="18"/>
      <c r="AO351" s="329"/>
      <c r="AP351" s="18"/>
      <c r="AQ351" s="50"/>
      <c r="AV351" s="18"/>
      <c r="AW351" s="18"/>
      <c r="AX351" s="329"/>
      <c r="AZ351" s="18"/>
      <c r="BA351"/>
      <c r="BB351" s="18"/>
      <c r="BC351"/>
      <c r="BE351" s="327"/>
      <c r="BF351" s="18"/>
      <c r="BG351" s="329"/>
      <c r="BH351" s="18"/>
      <c r="BI351" s="18"/>
      <c r="BN351" s="218" t="s">
        <v>1564</v>
      </c>
      <c r="BO351" s="63"/>
      <c r="BP351" s="63"/>
      <c r="BQ351" s="171">
        <v>6669.5499999999638</v>
      </c>
      <c r="BR351" s="235" t="s">
        <v>2869</v>
      </c>
      <c r="BS351" s="3" t="s">
        <v>2878</v>
      </c>
      <c r="BW351" s="63" t="s">
        <v>2544</v>
      </c>
      <c r="BZ351" s="171">
        <v>21866.450000000019</v>
      </c>
      <c r="CB351" s="3" t="s">
        <v>2878</v>
      </c>
    </row>
    <row r="352" spans="4:80" ht="18" customHeight="1">
      <c r="D352" s="50">
        <v>0</v>
      </c>
      <c r="E352" s="40">
        <f>SUM(D352)*0.75</f>
        <v>0</v>
      </c>
      <c r="T352" s="50"/>
      <c r="U352" s="28"/>
      <c r="V352" s="50"/>
      <c r="W352" s="437"/>
      <c r="AB352" s="50"/>
      <c r="AG352" s="50"/>
      <c r="AH352" s="18"/>
      <c r="AL352" s="50"/>
      <c r="AM352" s="440"/>
      <c r="AN352" s="18"/>
      <c r="AO352" s="329"/>
      <c r="AP352" s="18"/>
      <c r="AQ352" s="50"/>
      <c r="AV352" s="327"/>
      <c r="AW352" s="18"/>
      <c r="AX352" s="329"/>
      <c r="AZ352" s="18"/>
      <c r="BA352"/>
      <c r="BB352" s="18"/>
      <c r="BC352"/>
      <c r="BE352" s="327"/>
      <c r="BF352" s="18"/>
      <c r="BG352" s="329"/>
      <c r="BH352" s="18"/>
      <c r="BI352" s="18"/>
      <c r="BN352" s="49">
        <v>2020</v>
      </c>
      <c r="BQ352" s="89"/>
      <c r="BW352" s="49">
        <v>2023</v>
      </c>
      <c r="BZ352" s="89"/>
    </row>
    <row r="353" spans="4:80" ht="18" customHeight="1">
      <c r="D353" s="50">
        <v>0</v>
      </c>
      <c r="E353" s="40">
        <f>SUM(D353)*0.75</f>
        <v>0</v>
      </c>
      <c r="T353" s="50"/>
      <c r="U353" s="28"/>
      <c r="V353" s="50"/>
      <c r="W353" s="437"/>
      <c r="AB353" s="50"/>
      <c r="AG353" s="50"/>
      <c r="AH353" s="18"/>
      <c r="AL353" s="50"/>
      <c r="AM353" s="440"/>
      <c r="AN353" s="18"/>
      <c r="AO353" s="329"/>
      <c r="AP353" s="18"/>
      <c r="AQ353" s="50"/>
      <c r="AV353" s="327"/>
      <c r="AW353" s="18"/>
      <c r="AX353" s="329"/>
      <c r="AZ353" s="18"/>
      <c r="BA353"/>
      <c r="BB353" s="18"/>
      <c r="BC353"/>
      <c r="BE353" s="330"/>
      <c r="BF353" s="18"/>
      <c r="BG353" s="329"/>
      <c r="BH353" s="18"/>
      <c r="BI353" s="18"/>
      <c r="BN353" s="218" t="s">
        <v>1557</v>
      </c>
      <c r="BO353" s="63"/>
      <c r="BP353" s="63"/>
      <c r="BQ353" s="171">
        <v>6620.650000000006</v>
      </c>
      <c r="BR353" s="235" t="s">
        <v>2180</v>
      </c>
      <c r="BS353" s="3" t="s">
        <v>2879</v>
      </c>
      <c r="BW353" s="63" t="s">
        <v>2567</v>
      </c>
      <c r="BZ353" s="171">
        <v>21651.50000000004</v>
      </c>
      <c r="CB353" s="3" t="s">
        <v>2879</v>
      </c>
    </row>
    <row r="354" spans="4:80" ht="18" customHeight="1">
      <c r="AB354" s="50"/>
      <c r="AG354" s="50"/>
      <c r="AH354" s="18"/>
      <c r="AL354" s="50"/>
      <c r="AM354" s="440"/>
      <c r="AN354" s="18"/>
      <c r="AO354" s="329"/>
      <c r="AP354" s="18"/>
      <c r="AQ354" s="50"/>
      <c r="AV354" s="327"/>
      <c r="AW354" s="18"/>
      <c r="AX354" s="329"/>
      <c r="AZ354" s="18"/>
      <c r="BA354"/>
      <c r="BB354" s="18"/>
      <c r="BC354"/>
      <c r="BE354" s="18"/>
      <c r="BF354" s="18"/>
      <c r="BG354" s="329"/>
      <c r="BH354" s="18"/>
      <c r="BI354" s="18"/>
      <c r="BN354" s="49">
        <v>2020</v>
      </c>
      <c r="BQ354" s="89"/>
      <c r="BW354" s="49">
        <v>2023</v>
      </c>
      <c r="BZ354" s="89"/>
    </row>
    <row r="355" spans="4:80" ht="18" customHeight="1">
      <c r="AB355" s="50"/>
      <c r="AG355" s="50"/>
      <c r="AH355" s="18"/>
      <c r="AL355" s="50"/>
      <c r="AM355" s="440"/>
      <c r="AN355" s="18"/>
      <c r="AO355" s="329"/>
      <c r="AP355" s="18"/>
      <c r="AQ355" s="50"/>
      <c r="AV355" s="18"/>
      <c r="AW355" s="18"/>
      <c r="AX355" s="329"/>
      <c r="AZ355" s="18"/>
      <c r="BA355"/>
      <c r="BB355" s="18"/>
      <c r="BC355"/>
      <c r="BE355" s="327"/>
      <c r="BF355" s="18"/>
      <c r="BG355" s="329"/>
      <c r="BH355" s="18"/>
      <c r="BI355" s="18"/>
      <c r="BN355" s="218" t="s">
        <v>1556</v>
      </c>
      <c r="BO355" s="63"/>
      <c r="BP355" s="63"/>
      <c r="BQ355" s="171">
        <v>6462.3000000000111</v>
      </c>
      <c r="BR355" s="235" t="s">
        <v>2870</v>
      </c>
      <c r="BS355" s="3" t="s">
        <v>2880</v>
      </c>
      <c r="BW355" s="63" t="s">
        <v>2555</v>
      </c>
      <c r="BZ355" s="171">
        <v>21443.999999999993</v>
      </c>
      <c r="CB355" s="3" t="s">
        <v>2880</v>
      </c>
    </row>
    <row r="356" spans="4:80" ht="18" customHeight="1">
      <c r="AB356" s="50"/>
      <c r="AG356" s="50"/>
      <c r="AH356" s="18"/>
      <c r="AL356" s="50"/>
      <c r="AM356" s="440"/>
      <c r="AN356" s="18"/>
      <c r="AO356" s="329"/>
      <c r="AP356" s="18"/>
      <c r="AQ356" s="50"/>
      <c r="AV356" s="18"/>
      <c r="AW356" s="18"/>
      <c r="AX356" s="329"/>
      <c r="AZ356" s="18"/>
      <c r="BA356"/>
      <c r="BB356" s="18"/>
      <c r="BC356"/>
      <c r="BE356" s="18"/>
      <c r="BF356" s="18"/>
      <c r="BG356" s="329"/>
      <c r="BH356" s="18"/>
      <c r="BI356" s="18"/>
      <c r="BN356" s="49">
        <v>2020</v>
      </c>
      <c r="BQ356" s="89"/>
      <c r="BW356" s="49">
        <v>2023</v>
      </c>
      <c r="BZ356" s="89"/>
    </row>
    <row r="357" spans="4:80" ht="18" customHeight="1">
      <c r="AB357" s="50"/>
      <c r="AG357" s="50"/>
      <c r="AH357" s="18"/>
      <c r="AL357" s="50"/>
      <c r="AM357" s="440"/>
      <c r="AN357" s="18"/>
      <c r="AO357" s="329"/>
      <c r="AP357" s="18"/>
      <c r="AQ357" s="50"/>
      <c r="AV357" s="330"/>
      <c r="AW357" s="18"/>
      <c r="AX357" s="329"/>
      <c r="AZ357" s="18"/>
      <c r="BA357"/>
      <c r="BB357" s="18"/>
      <c r="BC357"/>
      <c r="BE357" s="327"/>
      <c r="BF357" s="18"/>
      <c r="BG357" s="329"/>
      <c r="BH357" s="18"/>
      <c r="BI357" s="18"/>
      <c r="BN357" s="218" t="s">
        <v>1581</v>
      </c>
      <c r="BO357" s="63"/>
      <c r="BP357" s="63"/>
      <c r="BQ357" s="171">
        <v>6384.2000000000244</v>
      </c>
      <c r="BR357" s="235" t="s">
        <v>2182</v>
      </c>
      <c r="BS357" s="3" t="s">
        <v>2881</v>
      </c>
      <c r="BW357" s="63" t="s">
        <v>2556</v>
      </c>
      <c r="BZ357" s="171">
        <v>21379.050000000047</v>
      </c>
      <c r="CB357" s="3" t="s">
        <v>2881</v>
      </c>
    </row>
    <row r="358" spans="4:80" ht="18" customHeight="1">
      <c r="AB358" s="50"/>
      <c r="AG358" s="50"/>
      <c r="AH358" s="18"/>
      <c r="AL358" s="50"/>
      <c r="AM358" s="440"/>
      <c r="AN358" s="18"/>
      <c r="AO358" s="329"/>
      <c r="AP358" s="18"/>
      <c r="AQ358" s="50"/>
      <c r="AV358" s="18"/>
      <c r="AW358" s="18"/>
      <c r="AX358" s="329"/>
      <c r="AZ358" s="18"/>
      <c r="BA358"/>
      <c r="BB358" s="18"/>
      <c r="BC358"/>
      <c r="BE358" s="18"/>
      <c r="BF358" s="18"/>
      <c r="BG358" s="329"/>
      <c r="BH358" s="18"/>
      <c r="BI358" s="18"/>
      <c r="BN358" s="49">
        <v>2020</v>
      </c>
      <c r="BQ358" s="89"/>
      <c r="BW358" s="49">
        <v>2023</v>
      </c>
      <c r="BZ358" s="89"/>
    </row>
    <row r="359" spans="4:80" ht="18" customHeight="1">
      <c r="AB359" s="50"/>
      <c r="AG359" s="50"/>
      <c r="AH359" s="18"/>
      <c r="AL359" s="50"/>
      <c r="AM359" s="440"/>
      <c r="AN359" s="18"/>
      <c r="AO359" s="329"/>
      <c r="AP359" s="18"/>
      <c r="AQ359" s="50"/>
      <c r="AV359" s="327"/>
      <c r="AW359" s="18"/>
      <c r="AX359" s="329"/>
      <c r="AZ359" s="18"/>
      <c r="BA359"/>
      <c r="BB359" s="18"/>
      <c r="BC359"/>
      <c r="BE359" s="327"/>
      <c r="BF359" s="18"/>
      <c r="BG359" s="329"/>
      <c r="BH359" s="18"/>
      <c r="BI359" s="18"/>
      <c r="BN359" s="218" t="s">
        <v>1554</v>
      </c>
      <c r="BO359" s="63"/>
      <c r="BP359" s="63"/>
      <c r="BQ359" s="171">
        <v>5658.2500000000473</v>
      </c>
      <c r="BR359" s="235" t="s">
        <v>2871</v>
      </c>
      <c r="BS359" s="3" t="s">
        <v>2882</v>
      </c>
      <c r="BW359" s="63" t="s">
        <v>2552</v>
      </c>
      <c r="BZ359" s="171">
        <v>21239.800000000007</v>
      </c>
      <c r="CB359" s="3" t="s">
        <v>2882</v>
      </c>
    </row>
    <row r="360" spans="4:80" ht="18" customHeight="1">
      <c r="AB360" s="50"/>
      <c r="AG360" s="50"/>
      <c r="AH360" s="18"/>
      <c r="AL360" s="50"/>
      <c r="AM360" s="440"/>
      <c r="AN360" s="18"/>
      <c r="AO360" s="329"/>
      <c r="AP360" s="18"/>
      <c r="AQ360" s="50"/>
      <c r="AV360" s="18"/>
      <c r="AW360" s="18"/>
      <c r="AX360" s="329"/>
      <c r="AZ360" s="18"/>
      <c r="BA360"/>
      <c r="BB360" s="18"/>
      <c r="BC360"/>
      <c r="BE360" s="18"/>
      <c r="BF360" s="18"/>
      <c r="BG360" s="329"/>
      <c r="BH360" s="18"/>
      <c r="BI360" s="18"/>
      <c r="BN360" s="49">
        <v>2020</v>
      </c>
      <c r="BQ360" s="89"/>
      <c r="BW360" s="49">
        <v>2023</v>
      </c>
      <c r="BZ360" s="89"/>
    </row>
    <row r="361" spans="4:80" ht="18" customHeight="1">
      <c r="AB361" s="50"/>
      <c r="AG361" s="50"/>
      <c r="AH361" s="18"/>
      <c r="AL361" s="50"/>
      <c r="AM361" s="440"/>
      <c r="AN361" s="327"/>
      <c r="AO361" s="18"/>
      <c r="AP361" s="329"/>
      <c r="AQ361" s="50"/>
      <c r="AW361" s="18"/>
      <c r="AX361" s="18"/>
      <c r="AY361" s="329"/>
      <c r="AZ361" s="18"/>
      <c r="BF361" s="327"/>
      <c r="BG361" s="18"/>
      <c r="BH361" s="329"/>
      <c r="BI361" s="18"/>
      <c r="BJ361" s="18"/>
      <c r="BN361" s="63" t="s">
        <v>731</v>
      </c>
      <c r="BO361" s="63"/>
      <c r="BP361" s="63"/>
      <c r="BQ361" s="171">
        <v>4619.8874999999816</v>
      </c>
      <c r="BR361" s="235" t="s">
        <v>1807</v>
      </c>
      <c r="BS361" s="3" t="s">
        <v>2883</v>
      </c>
      <c r="BW361" s="63" t="s">
        <v>2545</v>
      </c>
      <c r="BZ361" s="171">
        <v>20759.000000000022</v>
      </c>
      <c r="CB361" s="3" t="s">
        <v>2883</v>
      </c>
    </row>
    <row r="362" spans="4:80" ht="18" customHeight="1">
      <c r="AB362" s="50"/>
      <c r="AG362" s="50"/>
      <c r="AH362" s="18"/>
      <c r="AL362" s="50"/>
      <c r="AM362" s="440"/>
      <c r="AN362" s="18"/>
      <c r="AO362" s="18"/>
      <c r="AP362" s="329"/>
      <c r="AQ362" s="50"/>
      <c r="AW362" s="18"/>
      <c r="AX362" s="18"/>
      <c r="AY362" s="329"/>
      <c r="AZ362" s="18"/>
      <c r="BF362" s="327"/>
      <c r="BG362" s="18"/>
      <c r="BH362" s="329"/>
      <c r="BI362" s="18"/>
      <c r="BJ362" s="18"/>
      <c r="BN362" s="49">
        <v>2019</v>
      </c>
      <c r="BQ362" s="89"/>
      <c r="BW362" s="49">
        <v>2023</v>
      </c>
      <c r="BZ362" s="89"/>
    </row>
    <row r="363" spans="4:80" ht="18" customHeight="1">
      <c r="AB363" s="50"/>
      <c r="AG363" s="50"/>
      <c r="AH363" s="18"/>
      <c r="AL363" s="50"/>
      <c r="AM363" s="440"/>
      <c r="AN363" s="331"/>
      <c r="AO363" s="18"/>
      <c r="AP363" s="329"/>
      <c r="AQ363" s="50"/>
      <c r="AW363" s="327"/>
      <c r="AX363" s="18"/>
      <c r="AY363" s="329"/>
      <c r="AZ363" s="18"/>
      <c r="BF363" s="327"/>
      <c r="BG363" s="18"/>
      <c r="BH363" s="329"/>
      <c r="BI363" s="18"/>
      <c r="BJ363" s="18"/>
      <c r="BN363" s="63" t="s">
        <v>741</v>
      </c>
      <c r="BO363" s="63"/>
      <c r="BP363" s="63"/>
      <c r="BQ363" s="171">
        <v>4106.3999999999942</v>
      </c>
      <c r="BR363" s="235" t="s">
        <v>1767</v>
      </c>
      <c r="BS363" s="3" t="s">
        <v>2884</v>
      </c>
      <c r="BW363" s="63" t="s">
        <v>2543</v>
      </c>
      <c r="BZ363" s="171">
        <v>20437.199999999993</v>
      </c>
      <c r="CB363" s="3" t="s">
        <v>2884</v>
      </c>
    </row>
    <row r="364" spans="4:80" ht="18" customHeight="1">
      <c r="AL364" s="50"/>
      <c r="AM364" s="440"/>
      <c r="AN364" s="327"/>
      <c r="AO364" s="18"/>
      <c r="AP364" s="329"/>
      <c r="AQ364" s="50"/>
      <c r="AW364" s="327"/>
      <c r="AX364" s="18"/>
      <c r="AY364" s="329"/>
      <c r="AZ364" s="18"/>
      <c r="BF364" s="330"/>
      <c r="BG364" s="18"/>
      <c r="BH364" s="329"/>
      <c r="BI364" s="18"/>
      <c r="BJ364" s="18"/>
      <c r="BN364" s="49">
        <v>2019</v>
      </c>
      <c r="BQ364" s="89"/>
      <c r="BW364" s="49">
        <v>2023</v>
      </c>
      <c r="BZ364" s="89"/>
    </row>
    <row r="365" spans="4:80" ht="18" customHeight="1">
      <c r="AL365" s="50"/>
      <c r="AM365" s="440"/>
      <c r="AN365" s="327"/>
      <c r="AO365" s="18"/>
      <c r="AP365" s="329"/>
      <c r="AQ365" s="50"/>
      <c r="AW365" s="330"/>
      <c r="AX365" s="18"/>
      <c r="AY365" s="329"/>
      <c r="AZ365" s="18"/>
      <c r="BF365" s="18"/>
      <c r="BG365" s="18"/>
      <c r="BH365" s="329"/>
      <c r="BI365" s="18"/>
      <c r="BJ365" s="18"/>
      <c r="BN365" s="63" t="s">
        <v>164</v>
      </c>
      <c r="BO365" s="63"/>
      <c r="BP365" s="63"/>
      <c r="BQ365" s="171">
        <v>0</v>
      </c>
      <c r="BR365" s="235" t="s">
        <v>2872</v>
      </c>
      <c r="BS365" s="59"/>
      <c r="BW365" s="63" t="s">
        <v>2540</v>
      </c>
      <c r="BZ365" s="171">
        <v>20097.199999999983</v>
      </c>
      <c r="CB365" s="60" t="s">
        <v>2001</v>
      </c>
    </row>
    <row r="366" spans="4:80" ht="18" customHeight="1">
      <c r="AL366" s="50"/>
      <c r="AM366" s="440"/>
      <c r="AN366" s="18"/>
      <c r="AO366" s="18"/>
      <c r="AP366" s="329"/>
      <c r="AQ366" s="50"/>
      <c r="AW366" s="18"/>
      <c r="AX366" s="18"/>
      <c r="AY366" s="329"/>
      <c r="AZ366" s="18"/>
      <c r="BF366" s="327"/>
      <c r="BG366" s="18"/>
      <c r="BH366" s="329"/>
      <c r="BI366" s="18"/>
      <c r="BJ366" s="18"/>
      <c r="BW366" s="49">
        <v>2023</v>
      </c>
      <c r="BZ366" s="89"/>
    </row>
    <row r="367" spans="4:80" ht="18" customHeight="1">
      <c r="AL367" s="50"/>
      <c r="AM367" s="440"/>
      <c r="AN367" s="331"/>
      <c r="AO367" s="18"/>
      <c r="AP367" s="329"/>
      <c r="AQ367" s="50"/>
      <c r="AW367" s="18"/>
      <c r="AX367" s="18"/>
      <c r="AY367" s="329"/>
      <c r="AZ367" s="18"/>
      <c r="BF367" s="18"/>
      <c r="BG367" s="18"/>
      <c r="BH367" s="329"/>
      <c r="BI367" s="18"/>
      <c r="BJ367" s="18"/>
      <c r="BW367" s="63" t="s">
        <v>2548</v>
      </c>
      <c r="BZ367" s="171">
        <v>19845.89999999998</v>
      </c>
      <c r="CB367" s="60" t="s">
        <v>2514</v>
      </c>
    </row>
    <row r="368" spans="4:80" ht="18" customHeight="1">
      <c r="AL368" s="50"/>
      <c r="AM368" s="440"/>
      <c r="AN368" s="18"/>
      <c r="AO368" s="18"/>
      <c r="AP368" s="329"/>
      <c r="AQ368" s="50"/>
      <c r="AW368" s="327"/>
      <c r="AX368" s="18"/>
      <c r="AY368" s="329"/>
      <c r="AZ368" s="18"/>
      <c r="BF368" s="327"/>
      <c r="BG368" s="18"/>
      <c r="BH368" s="329"/>
      <c r="BI368" s="18"/>
      <c r="BJ368" s="18"/>
      <c r="BW368" s="49">
        <v>2023</v>
      </c>
      <c r="BZ368" s="89"/>
    </row>
    <row r="369" spans="38:80" ht="18" customHeight="1">
      <c r="AL369" s="50"/>
      <c r="AM369" s="440"/>
      <c r="AN369" s="18"/>
      <c r="AO369" s="18"/>
      <c r="AP369" s="329"/>
      <c r="AQ369" s="50"/>
      <c r="AW369" s="327"/>
      <c r="AX369" s="18"/>
      <c r="AY369" s="329"/>
      <c r="AZ369" s="18"/>
      <c r="BF369" s="18"/>
      <c r="BG369" s="18"/>
      <c r="BH369" s="329"/>
      <c r="BI369" s="18"/>
      <c r="BJ369" s="18"/>
      <c r="BW369" s="63" t="s">
        <v>2558</v>
      </c>
      <c r="BZ369" s="171">
        <v>19815.750000000011</v>
      </c>
      <c r="CB369" s="60" t="s">
        <v>2645</v>
      </c>
    </row>
    <row r="370" spans="38:80" ht="18" customHeight="1">
      <c r="AL370" s="50"/>
      <c r="AM370" s="440"/>
      <c r="AN370" s="327"/>
      <c r="AO370" s="18"/>
      <c r="AP370" s="329"/>
      <c r="AQ370" s="50"/>
      <c r="AW370" s="330"/>
      <c r="AX370" s="18"/>
      <c r="AY370" s="329"/>
      <c r="AZ370" s="18"/>
      <c r="BF370" s="327"/>
      <c r="BG370" s="18"/>
      <c r="BH370" s="329"/>
      <c r="BI370" s="18"/>
      <c r="BJ370" s="18"/>
      <c r="BW370" s="49">
        <v>2023</v>
      </c>
      <c r="BZ370" s="89"/>
    </row>
    <row r="371" spans="38:80" ht="18" customHeight="1">
      <c r="AL371" s="50"/>
      <c r="AM371" s="440"/>
      <c r="AQ371" s="50"/>
      <c r="AW371" s="330"/>
      <c r="AX371" s="18"/>
      <c r="AY371" s="329"/>
      <c r="AZ371" s="18"/>
      <c r="BF371" s="327"/>
      <c r="BG371" s="18"/>
      <c r="BH371" s="329"/>
      <c r="BI371" s="18"/>
      <c r="BJ371" s="18"/>
      <c r="BU371" s="63"/>
      <c r="BV371" s="480"/>
      <c r="BW371" s="63" t="s">
        <v>2568</v>
      </c>
      <c r="BZ371" s="171">
        <v>19575.600000000009</v>
      </c>
      <c r="CB371" s="60" t="s">
        <v>2646</v>
      </c>
    </row>
    <row r="372" spans="38:80" ht="18" customHeight="1">
      <c r="AL372" s="50"/>
      <c r="AM372" s="440"/>
      <c r="AQ372" s="50"/>
      <c r="AW372" s="330"/>
      <c r="AX372" s="18"/>
      <c r="AY372" s="329"/>
      <c r="AZ372" s="18"/>
      <c r="BF372" s="327"/>
      <c r="BG372" s="18"/>
      <c r="BH372" s="329"/>
      <c r="BI372" s="18"/>
      <c r="BJ372" s="18"/>
      <c r="BU372" s="63"/>
      <c r="BV372" s="480"/>
      <c r="BW372" s="49">
        <v>2023</v>
      </c>
      <c r="BZ372" s="89"/>
    </row>
    <row r="373" spans="38:80" ht="18" customHeight="1">
      <c r="AL373" s="50"/>
      <c r="AM373" s="440"/>
      <c r="AQ373" s="50"/>
      <c r="AW373" s="327"/>
      <c r="AX373" s="18"/>
      <c r="AY373" s="329"/>
      <c r="AZ373" s="18"/>
      <c r="BF373" s="18"/>
      <c r="BG373" s="18"/>
      <c r="BH373" s="329"/>
      <c r="BI373" s="18"/>
      <c r="BJ373" s="18"/>
      <c r="BU373" s="63"/>
      <c r="BV373" s="480"/>
      <c r="BW373" s="63" t="s">
        <v>2553</v>
      </c>
      <c r="BZ373" s="171">
        <v>18222.299999999996</v>
      </c>
      <c r="CB373" s="60" t="s">
        <v>2647</v>
      </c>
    </row>
    <row r="374" spans="38:80" ht="18" customHeight="1">
      <c r="AL374" s="50"/>
      <c r="AM374" s="440"/>
      <c r="AQ374" s="50"/>
      <c r="AW374" s="18"/>
      <c r="AX374" s="18"/>
      <c r="AY374" s="329"/>
      <c r="AZ374" s="18"/>
      <c r="BF374" s="18"/>
      <c r="BG374" s="18"/>
      <c r="BH374" s="329"/>
      <c r="BI374" s="18"/>
      <c r="BJ374" s="18"/>
      <c r="BU374" s="63"/>
      <c r="BV374" s="480"/>
      <c r="BW374" s="49">
        <v>2023</v>
      </c>
      <c r="BZ374" s="89"/>
    </row>
    <row r="375" spans="38:80" ht="18" customHeight="1">
      <c r="AL375" s="50"/>
      <c r="AM375" s="440"/>
      <c r="AQ375" s="50"/>
      <c r="AW375" s="327"/>
      <c r="AX375" s="18"/>
      <c r="AY375" s="329"/>
      <c r="AZ375" s="18"/>
      <c r="BF375" s="330"/>
      <c r="BG375" s="18"/>
      <c r="BH375" s="329"/>
      <c r="BI375" s="18"/>
      <c r="BJ375" s="18"/>
      <c r="BU375" s="63"/>
      <c r="BV375" s="480"/>
      <c r="BW375" s="63" t="s">
        <v>2551</v>
      </c>
      <c r="BZ375" s="171">
        <v>15787.899999999974</v>
      </c>
      <c r="CB375" s="60" t="s">
        <v>2648</v>
      </c>
    </row>
    <row r="376" spans="38:80" ht="18" customHeight="1">
      <c r="AL376" s="50"/>
      <c r="AM376" s="440"/>
      <c r="AQ376" s="50"/>
      <c r="AW376" s="18"/>
      <c r="AX376" s="18"/>
      <c r="AY376" s="329"/>
      <c r="AZ376" s="18"/>
      <c r="BF376" s="18"/>
      <c r="BG376" s="18"/>
      <c r="BH376" s="329"/>
      <c r="BI376" s="18"/>
      <c r="BJ376" s="18"/>
      <c r="BU376" s="63"/>
      <c r="BV376" s="480"/>
      <c r="BW376" s="49">
        <v>2023</v>
      </c>
      <c r="BZ376" s="89"/>
    </row>
    <row r="377" spans="38:80" ht="18" customHeight="1">
      <c r="AL377" s="50"/>
      <c r="AM377" s="440"/>
      <c r="AQ377" s="50"/>
      <c r="AW377" s="18"/>
      <c r="AX377" s="18"/>
      <c r="AY377" s="329"/>
      <c r="AZ377" s="18"/>
      <c r="BF377" s="327"/>
      <c r="BG377" s="18"/>
      <c r="BH377" s="329"/>
      <c r="BI377" s="18"/>
      <c r="BJ377" s="18"/>
      <c r="BU377" s="63"/>
      <c r="BV377" s="480"/>
      <c r="BW377" s="273" t="s">
        <v>1904</v>
      </c>
      <c r="BZ377" s="171">
        <v>15287.475000000002</v>
      </c>
      <c r="CB377" s="60" t="s">
        <v>2649</v>
      </c>
    </row>
    <row r="378" spans="38:80" ht="18" customHeight="1">
      <c r="AL378" s="50"/>
      <c r="AM378" s="440"/>
      <c r="AQ378" s="50"/>
      <c r="AW378" s="18"/>
      <c r="AX378" s="18"/>
      <c r="AY378" s="329"/>
      <c r="AZ378" s="18"/>
      <c r="BF378" s="18"/>
      <c r="BG378" s="18"/>
      <c r="BH378" s="329"/>
      <c r="BI378" s="18"/>
      <c r="BJ378" s="18"/>
      <c r="BU378" s="63"/>
      <c r="BV378" s="480"/>
      <c r="BW378" s="49">
        <v>2022</v>
      </c>
      <c r="BZ378" s="89"/>
    </row>
    <row r="379" spans="38:80" ht="18" customHeight="1">
      <c r="AL379" s="50"/>
      <c r="AM379" s="440"/>
      <c r="AQ379" s="50"/>
      <c r="AW379" s="18"/>
      <c r="AX379" s="18"/>
      <c r="AY379" s="329"/>
      <c r="AZ379" s="18"/>
      <c r="BF379" s="18"/>
      <c r="BG379" s="18"/>
      <c r="BH379" s="329"/>
      <c r="BI379" s="18"/>
      <c r="BJ379" s="18"/>
      <c r="BU379" s="63"/>
      <c r="BV379" s="480"/>
      <c r="BW379" s="273" t="s">
        <v>1903</v>
      </c>
      <c r="BZ379" s="171">
        <v>15233.324999999917</v>
      </c>
      <c r="CB379" t="s">
        <v>2650</v>
      </c>
    </row>
    <row r="380" spans="38:80" ht="18" customHeight="1">
      <c r="AL380" s="50"/>
      <c r="AM380" s="440"/>
      <c r="AQ380" s="50"/>
      <c r="AW380" s="18"/>
      <c r="AX380" s="18"/>
      <c r="AY380" s="329"/>
      <c r="AZ380" s="18"/>
      <c r="BF380" s="18"/>
      <c r="BG380" s="18"/>
      <c r="BH380" s="329"/>
      <c r="BI380" s="18"/>
      <c r="BJ380" s="18"/>
      <c r="BU380" s="63"/>
      <c r="BV380" s="480"/>
      <c r="BW380" s="49">
        <v>2022</v>
      </c>
      <c r="BZ380" s="89"/>
    </row>
    <row r="381" spans="38:80" ht="18" customHeight="1">
      <c r="AL381" s="50"/>
      <c r="AM381" s="440"/>
      <c r="AQ381" s="50"/>
      <c r="AW381" s="330"/>
      <c r="AX381" s="18"/>
      <c r="AY381" s="329"/>
      <c r="AZ381" s="18"/>
      <c r="BF381" s="327"/>
      <c r="BG381" s="18"/>
      <c r="BH381" s="329"/>
      <c r="BI381" s="18"/>
      <c r="BJ381" s="18"/>
      <c r="BU381" s="9"/>
      <c r="BV381" s="480"/>
      <c r="BW381" s="273" t="s">
        <v>6</v>
      </c>
      <c r="BZ381" s="171">
        <v>14731.024999999978</v>
      </c>
      <c r="CB381" s="60" t="s">
        <v>2651</v>
      </c>
    </row>
    <row r="382" spans="38:80" ht="18" customHeight="1">
      <c r="AL382" s="50"/>
      <c r="AM382" s="440"/>
      <c r="AQ382" s="50"/>
      <c r="AW382" s="18"/>
      <c r="AX382" s="18"/>
      <c r="AY382" s="329"/>
      <c r="AZ382" s="18"/>
      <c r="BF382" s="327"/>
      <c r="BG382" s="18"/>
      <c r="BH382" s="329"/>
      <c r="BI382" s="18"/>
      <c r="BJ382" s="18"/>
      <c r="BU382" s="63"/>
      <c r="BV382" s="480"/>
      <c r="BW382" s="49" t="s">
        <v>2089</v>
      </c>
      <c r="BZ382" s="89"/>
    </row>
    <row r="383" spans="38:80" ht="18" customHeight="1">
      <c r="AL383" s="50"/>
      <c r="AM383" s="440"/>
      <c r="AQ383" s="50"/>
      <c r="AW383" s="327"/>
      <c r="AX383" s="18"/>
      <c r="AY383" s="329"/>
      <c r="AZ383" s="18"/>
      <c r="BF383" s="330"/>
      <c r="BG383" s="18"/>
      <c r="BH383" s="329"/>
      <c r="BI383" s="18"/>
      <c r="BJ383" s="18"/>
      <c r="BU383" s="63"/>
      <c r="BV383" s="480"/>
      <c r="BW383" s="63" t="s">
        <v>2541</v>
      </c>
      <c r="BZ383" s="171">
        <v>14681.700000000019</v>
      </c>
      <c r="CB383" s="60" t="s">
        <v>2652</v>
      </c>
    </row>
    <row r="384" spans="38:80" ht="18" customHeight="1">
      <c r="AL384" s="50"/>
      <c r="AM384" s="440"/>
      <c r="AQ384" s="50"/>
      <c r="AW384" s="18"/>
      <c r="AX384" s="18"/>
      <c r="AY384" s="329"/>
      <c r="AZ384" s="18"/>
      <c r="BF384" s="18"/>
      <c r="BG384" s="18"/>
      <c r="BH384" s="329"/>
      <c r="BI384" s="18"/>
      <c r="BJ384" s="18"/>
      <c r="BU384" s="63"/>
      <c r="BV384" s="480"/>
      <c r="BW384" s="49">
        <v>2023</v>
      </c>
      <c r="BZ384" s="89"/>
    </row>
    <row r="385" spans="38:80" ht="18" customHeight="1">
      <c r="AL385" s="50"/>
      <c r="AM385" s="440"/>
      <c r="AQ385" s="50"/>
      <c r="AW385" s="18"/>
      <c r="AX385" s="18"/>
      <c r="AY385" s="329"/>
      <c r="AZ385" s="18"/>
      <c r="BF385" s="18"/>
      <c r="BG385" s="18"/>
      <c r="BH385" s="329"/>
      <c r="BI385" s="18"/>
      <c r="BJ385" s="18"/>
      <c r="BU385" s="9"/>
      <c r="BV385" s="480"/>
      <c r="BW385" s="218" t="s">
        <v>1551</v>
      </c>
      <c r="BZ385" s="171">
        <v>14144.324999999923</v>
      </c>
      <c r="CB385" t="s">
        <v>2653</v>
      </c>
    </row>
    <row r="386" spans="38:80" ht="18" customHeight="1">
      <c r="AL386" s="50"/>
      <c r="AM386" s="440"/>
      <c r="AQ386" s="50"/>
      <c r="AW386" s="327"/>
      <c r="AX386" s="18"/>
      <c r="AY386" s="329"/>
      <c r="AZ386" s="18"/>
      <c r="BF386" s="327"/>
      <c r="BG386" s="18"/>
      <c r="BH386" s="329"/>
      <c r="BI386" s="18"/>
      <c r="BJ386" s="18"/>
      <c r="BU386" s="9"/>
      <c r="BV386" s="480"/>
      <c r="BW386" s="49" t="s">
        <v>2089</v>
      </c>
      <c r="BZ386" s="89"/>
      <c r="CB386" s="59"/>
    </row>
    <row r="387" spans="38:80" ht="18" customHeight="1">
      <c r="AL387" s="50"/>
      <c r="AM387" s="440"/>
      <c r="AQ387" s="50"/>
      <c r="AW387" s="327"/>
      <c r="AX387" s="18"/>
      <c r="AY387" s="329"/>
      <c r="AZ387" s="18"/>
      <c r="BF387" s="327"/>
      <c r="BG387" s="18"/>
      <c r="BH387" s="329"/>
      <c r="BI387" s="18"/>
      <c r="BJ387" s="18"/>
      <c r="BU387" s="63"/>
      <c r="BV387" s="480"/>
      <c r="BW387" s="273" t="s">
        <v>19</v>
      </c>
      <c r="BZ387" s="171">
        <v>13794.74999999994</v>
      </c>
      <c r="CB387" s="60" t="s">
        <v>2654</v>
      </c>
    </row>
    <row r="388" spans="38:80" ht="18" customHeight="1">
      <c r="AL388" s="50"/>
      <c r="AM388" s="440"/>
      <c r="AQ388" s="50"/>
      <c r="AW388" s="18"/>
      <c r="AX388" s="18"/>
      <c r="AY388" s="329"/>
      <c r="AZ388" s="18"/>
      <c r="BF388" s="330"/>
      <c r="BG388" s="18"/>
      <c r="BH388" s="329"/>
      <c r="BI388" s="18"/>
      <c r="BJ388" s="18"/>
      <c r="BU388" s="212"/>
      <c r="BV388" s="480"/>
      <c r="BW388" s="49" t="s">
        <v>2089</v>
      </c>
      <c r="BZ388" s="89"/>
      <c r="CB388" s="59"/>
    </row>
    <row r="389" spans="38:80" ht="18" customHeight="1">
      <c r="AL389" s="50"/>
      <c r="AM389" s="440"/>
      <c r="AQ389" s="50"/>
      <c r="AW389" s="327"/>
      <c r="AX389" s="18"/>
      <c r="AY389" s="329"/>
      <c r="AZ389" s="18"/>
      <c r="BF389" s="330"/>
      <c r="BG389" s="18"/>
      <c r="BH389" s="329"/>
      <c r="BI389" s="18"/>
      <c r="BJ389" s="18"/>
      <c r="BU389" s="103"/>
      <c r="BV389" s="480"/>
      <c r="BW389" s="273" t="s">
        <v>1884</v>
      </c>
      <c r="BZ389" s="171">
        <v>10849.6499999999</v>
      </c>
      <c r="CB389" s="3" t="s">
        <v>2655</v>
      </c>
    </row>
    <row r="390" spans="38:80" ht="18" customHeight="1">
      <c r="AL390" s="50"/>
      <c r="AM390" s="440"/>
      <c r="AQ390" s="50"/>
      <c r="AW390" s="327"/>
      <c r="AX390" s="18"/>
      <c r="AY390" s="329"/>
      <c r="AZ390" s="18"/>
      <c r="BF390" s="330"/>
      <c r="BG390" s="18"/>
      <c r="BH390" s="329"/>
      <c r="BI390" s="18"/>
      <c r="BJ390" s="18"/>
      <c r="BU390" s="103"/>
      <c r="BV390" s="480"/>
      <c r="BW390" s="49">
        <v>2021</v>
      </c>
      <c r="BZ390" s="89"/>
      <c r="CB390" s="59"/>
    </row>
    <row r="391" spans="38:80" ht="18" customHeight="1">
      <c r="AL391" s="50"/>
      <c r="AM391" s="440"/>
      <c r="AQ391" s="50"/>
      <c r="AW391" s="327"/>
      <c r="AX391" s="18"/>
      <c r="AY391" s="329"/>
      <c r="AZ391" s="18"/>
      <c r="BF391" s="327"/>
      <c r="BG391" s="18"/>
      <c r="BH391" s="329"/>
      <c r="BI391" s="18"/>
      <c r="BJ391" s="18"/>
      <c r="BU391" s="63"/>
      <c r="BV391" s="480"/>
      <c r="BW391" s="273" t="s">
        <v>29</v>
      </c>
      <c r="BZ391" s="171">
        <v>8951.9749999999876</v>
      </c>
      <c r="CB391" s="3" t="s">
        <v>2656</v>
      </c>
    </row>
    <row r="392" spans="38:80" ht="18" customHeight="1">
      <c r="AL392" s="50"/>
      <c r="AM392" s="440"/>
      <c r="AQ392" s="50"/>
      <c r="AW392" s="18"/>
      <c r="AX392" s="18"/>
      <c r="AY392" s="329"/>
      <c r="AZ392" s="18"/>
      <c r="BF392" s="18"/>
      <c r="BG392" s="18"/>
      <c r="BH392" s="329"/>
      <c r="BI392" s="18"/>
      <c r="BJ392" s="18"/>
      <c r="BU392" s="103"/>
      <c r="BV392" s="480"/>
      <c r="BW392" s="49">
        <v>2021</v>
      </c>
      <c r="BZ392" s="89"/>
      <c r="CB392" s="59"/>
    </row>
    <row r="393" spans="38:80" ht="18" customHeight="1">
      <c r="AL393" s="50"/>
      <c r="AM393" s="440"/>
      <c r="AQ393" s="50"/>
      <c r="AW393" s="18"/>
      <c r="AX393" s="18"/>
      <c r="AY393" s="329"/>
      <c r="AZ393" s="18"/>
      <c r="BF393" s="327"/>
      <c r="BG393" s="18"/>
      <c r="BH393" s="329"/>
      <c r="BI393" s="18"/>
      <c r="BJ393" s="18"/>
      <c r="BU393" s="103"/>
      <c r="BV393" s="480"/>
      <c r="BW393" s="63" t="s">
        <v>701</v>
      </c>
      <c r="BZ393" s="171">
        <v>3861.8749999999895</v>
      </c>
      <c r="CB393" s="60" t="s">
        <v>2657</v>
      </c>
    </row>
    <row r="394" spans="38:80" ht="18" customHeight="1">
      <c r="AL394" s="50"/>
      <c r="AM394" s="440"/>
      <c r="AQ394" s="50"/>
      <c r="AW394" s="18"/>
      <c r="AX394" s="18"/>
      <c r="AY394" s="329"/>
      <c r="AZ394" s="18"/>
      <c r="BF394" s="18"/>
      <c r="BG394" s="18"/>
      <c r="BH394" s="329"/>
      <c r="BI394" s="18"/>
      <c r="BJ394" s="18"/>
      <c r="BU394" s="103"/>
      <c r="BV394" s="480"/>
      <c r="BW394" s="49">
        <v>2020</v>
      </c>
      <c r="BZ394" s="89"/>
      <c r="CB394" s="59"/>
    </row>
    <row r="395" spans="38:80" ht="18" customHeight="1">
      <c r="AL395" s="50"/>
      <c r="AM395" s="440"/>
      <c r="AQ395" s="50"/>
      <c r="AW395" s="327"/>
      <c r="AX395" s="18"/>
      <c r="AY395" s="329"/>
      <c r="AZ395" s="18"/>
      <c r="BF395" s="18"/>
      <c r="BG395" s="18"/>
      <c r="BH395" s="329"/>
      <c r="BI395" s="18"/>
      <c r="BJ395" s="18"/>
      <c r="BU395" s="63"/>
      <c r="BV395" s="480"/>
      <c r="BW395" s="63" t="s">
        <v>1547</v>
      </c>
      <c r="BZ395" s="171">
        <v>3721.1249999999741</v>
      </c>
      <c r="CB395" s="3" t="s">
        <v>2658</v>
      </c>
    </row>
    <row r="396" spans="38:80" ht="18" customHeight="1">
      <c r="AL396" s="50"/>
      <c r="AM396" s="440"/>
      <c r="AQ396" s="50"/>
      <c r="AW396" s="327"/>
      <c r="AX396" s="18"/>
      <c r="AY396" s="329"/>
      <c r="AZ396" s="18"/>
      <c r="BF396" s="18"/>
      <c r="BG396" s="18"/>
      <c r="BH396" s="329"/>
      <c r="BI396" s="18"/>
      <c r="BJ396" s="18"/>
      <c r="BU396" s="63"/>
      <c r="BV396" s="480"/>
      <c r="BW396" s="49">
        <v>2020</v>
      </c>
      <c r="BZ396" s="89"/>
      <c r="CB396" s="59"/>
    </row>
    <row r="397" spans="38:80" ht="18" customHeight="1">
      <c r="AL397" s="50"/>
      <c r="AM397" s="440"/>
      <c r="AQ397" s="50"/>
      <c r="AW397" s="18"/>
      <c r="AX397" s="18"/>
      <c r="AY397" s="329"/>
      <c r="AZ397" s="18"/>
      <c r="BF397" s="18"/>
      <c r="BG397" s="18"/>
      <c r="BH397" s="329"/>
      <c r="BI397" s="18"/>
      <c r="BJ397" s="18"/>
      <c r="BU397" s="63"/>
      <c r="BV397" s="480"/>
      <c r="BW397" s="63" t="s">
        <v>726</v>
      </c>
      <c r="BZ397" s="171">
        <v>3480.8124999999945</v>
      </c>
      <c r="CB397" s="3" t="s">
        <v>2659</v>
      </c>
    </row>
    <row r="398" spans="38:80" ht="18" customHeight="1">
      <c r="AL398" s="50"/>
      <c r="AM398" s="440"/>
      <c r="AQ398" s="50"/>
      <c r="AW398" s="330"/>
      <c r="AX398" s="18"/>
      <c r="AY398" s="329"/>
      <c r="AZ398" s="18"/>
      <c r="BF398" s="18"/>
      <c r="BG398" s="18"/>
      <c r="BH398" s="329"/>
      <c r="BI398" s="18"/>
      <c r="BJ398" s="18"/>
      <c r="BU398" s="103"/>
      <c r="BV398" s="480"/>
      <c r="BW398" s="49">
        <v>2020</v>
      </c>
      <c r="BZ398" s="89"/>
      <c r="CB398" s="59"/>
    </row>
    <row r="399" spans="38:80" ht="18" customHeight="1">
      <c r="AL399" s="50"/>
      <c r="AM399" s="440"/>
      <c r="AQ399" s="50"/>
      <c r="AW399" s="327"/>
      <c r="AX399" s="18"/>
      <c r="AY399" s="329"/>
      <c r="AZ399" s="18"/>
      <c r="BF399" s="330"/>
      <c r="BG399" s="18"/>
      <c r="BH399" s="329"/>
      <c r="BI399" s="18"/>
      <c r="BJ399" s="18"/>
      <c r="BU399" s="63"/>
      <c r="BV399" s="480"/>
      <c r="BW399" s="273" t="s">
        <v>35</v>
      </c>
      <c r="BZ399" s="171">
        <v>3469.6875000000014</v>
      </c>
      <c r="CB399" s="3" t="s">
        <v>2660</v>
      </c>
    </row>
    <row r="400" spans="38:80" ht="18" customHeight="1">
      <c r="AL400" s="50"/>
      <c r="AM400" s="440"/>
      <c r="AQ400" s="50"/>
      <c r="AW400" s="327"/>
      <c r="AX400" s="18"/>
      <c r="AY400" s="329"/>
      <c r="AZ400" s="18"/>
      <c r="BF400" s="18"/>
      <c r="BG400" s="18"/>
      <c r="BH400" s="329"/>
      <c r="BI400" s="18"/>
      <c r="BJ400" s="18"/>
      <c r="BU400" s="63"/>
      <c r="BV400" s="480"/>
      <c r="BW400" s="49">
        <v>2020</v>
      </c>
      <c r="BZ400" s="89"/>
      <c r="CB400" s="59"/>
    </row>
    <row r="401" spans="38:80" ht="18" customHeight="1">
      <c r="AL401" s="50"/>
      <c r="AM401" s="440"/>
      <c r="AQ401" s="50"/>
      <c r="AW401" s="18"/>
      <c r="AX401" s="18"/>
      <c r="AY401" s="329"/>
      <c r="AZ401" s="18"/>
      <c r="BF401" s="327"/>
      <c r="BG401" s="18"/>
      <c r="BH401" s="329"/>
      <c r="BI401" s="18"/>
      <c r="BJ401" s="18"/>
      <c r="BW401" s="63" t="s">
        <v>158</v>
      </c>
      <c r="BZ401" s="171">
        <v>3439.1749999999947</v>
      </c>
      <c r="CB401" s="3" t="s">
        <v>2661</v>
      </c>
    </row>
    <row r="402" spans="38:80" ht="18" customHeight="1">
      <c r="AL402" s="50"/>
      <c r="AM402" s="440"/>
      <c r="AQ402" s="50"/>
      <c r="AW402" s="330"/>
      <c r="AX402" s="18"/>
      <c r="AY402" s="329"/>
      <c r="AZ402" s="18"/>
      <c r="BF402" s="18"/>
      <c r="BG402" s="18"/>
      <c r="BH402" s="329"/>
      <c r="BI402" s="18"/>
      <c r="BJ402" s="18"/>
      <c r="BW402" s="48">
        <v>2020</v>
      </c>
      <c r="BZ402" s="89"/>
      <c r="CB402" s="59"/>
    </row>
    <row r="403" spans="38:80" ht="18" customHeight="1">
      <c r="AL403" s="50"/>
      <c r="AM403" s="440"/>
      <c r="AQ403" s="50"/>
      <c r="AW403" s="18"/>
      <c r="AX403" s="18"/>
      <c r="AY403" s="329"/>
      <c r="AZ403" s="18"/>
      <c r="BF403" s="18"/>
      <c r="BG403" s="18"/>
      <c r="BH403" s="329"/>
      <c r="BI403" s="18"/>
      <c r="BJ403" s="18"/>
      <c r="BW403" s="218" t="s">
        <v>1564</v>
      </c>
      <c r="BZ403" s="171">
        <v>3334.7749999999819</v>
      </c>
      <c r="CB403" s="3" t="s">
        <v>2662</v>
      </c>
    </row>
    <row r="404" spans="38:80" ht="18" customHeight="1">
      <c r="AL404" s="50"/>
      <c r="AM404" s="440"/>
      <c r="AQ404" s="50"/>
      <c r="AW404" s="18"/>
      <c r="AX404" s="18"/>
      <c r="AY404" s="329"/>
      <c r="AZ404" s="18"/>
      <c r="BF404" s="327"/>
      <c r="BG404" s="18"/>
      <c r="BH404" s="329"/>
      <c r="BI404" s="18"/>
      <c r="BJ404" s="18"/>
      <c r="BW404" s="49">
        <v>2020</v>
      </c>
      <c r="BZ404" s="89"/>
      <c r="CB404" s="59"/>
    </row>
    <row r="405" spans="38:80" ht="18" customHeight="1">
      <c r="AL405" s="50"/>
      <c r="AM405" s="440"/>
      <c r="AQ405" s="50"/>
      <c r="AW405" s="327"/>
      <c r="AX405" s="18"/>
      <c r="AY405" s="329"/>
      <c r="AZ405" s="18"/>
      <c r="BF405" s="327"/>
      <c r="BG405" s="18"/>
      <c r="BH405" s="329"/>
      <c r="BI405" s="18"/>
      <c r="BJ405" s="18"/>
      <c r="BW405" s="218" t="s">
        <v>1557</v>
      </c>
      <c r="BZ405" s="171">
        <v>3310.325000000003</v>
      </c>
      <c r="CB405" s="3" t="s">
        <v>2663</v>
      </c>
    </row>
    <row r="406" spans="38:80" ht="18" customHeight="1">
      <c r="AL406" s="50"/>
      <c r="AM406" s="440"/>
      <c r="AQ406" s="50"/>
      <c r="BF406" s="18"/>
      <c r="BG406" s="18"/>
      <c r="BH406" s="329"/>
      <c r="BI406" s="18"/>
      <c r="BJ406" s="18"/>
      <c r="BW406" s="49">
        <v>2020</v>
      </c>
      <c r="BZ406" s="89"/>
    </row>
    <row r="407" spans="38:80" ht="18" customHeight="1">
      <c r="AL407" s="50"/>
      <c r="AM407" s="440"/>
      <c r="AQ407" s="50"/>
      <c r="BF407" s="327"/>
      <c r="BG407" s="18"/>
      <c r="BH407" s="329"/>
      <c r="BI407" s="18"/>
      <c r="BJ407" s="18"/>
      <c r="BW407" s="218" t="s">
        <v>1556</v>
      </c>
      <c r="BZ407" s="171">
        <v>3231.1500000000055</v>
      </c>
      <c r="CB407" s="3" t="s">
        <v>2664</v>
      </c>
    </row>
    <row r="408" spans="38:80" ht="18" customHeight="1">
      <c r="AL408" s="50"/>
      <c r="AM408" s="440"/>
      <c r="AQ408" s="50"/>
      <c r="BF408" s="327"/>
      <c r="BG408" s="18"/>
      <c r="BH408" s="329"/>
      <c r="BI408" s="18"/>
      <c r="BJ408" s="18"/>
      <c r="BW408" s="49">
        <v>2020</v>
      </c>
      <c r="BZ408" s="89"/>
    </row>
    <row r="409" spans="38:80" ht="18" customHeight="1">
      <c r="AL409" s="50"/>
      <c r="AM409" s="440"/>
      <c r="AQ409" s="50"/>
      <c r="BF409" s="327"/>
      <c r="BG409" s="18"/>
      <c r="BH409" s="329"/>
      <c r="BI409" s="18"/>
      <c r="BJ409" s="18"/>
      <c r="BW409" s="273" t="s">
        <v>4</v>
      </c>
      <c r="BZ409" s="171">
        <v>3222.2499999999977</v>
      </c>
      <c r="CB409" s="3" t="s">
        <v>2665</v>
      </c>
    </row>
    <row r="410" spans="38:80" ht="18" customHeight="1">
      <c r="AL410" s="50"/>
      <c r="AM410" s="440"/>
      <c r="AQ410" s="50"/>
      <c r="BF410" s="18"/>
      <c r="BG410" s="18"/>
      <c r="BH410" s="329"/>
      <c r="BI410" s="18"/>
      <c r="BJ410" s="18"/>
      <c r="BW410" s="49">
        <v>2020</v>
      </c>
      <c r="BZ410" s="89"/>
    </row>
    <row r="411" spans="38:80" ht="18" customHeight="1">
      <c r="AL411" s="50"/>
      <c r="AM411" s="440"/>
      <c r="AQ411" s="50"/>
      <c r="BF411" s="18"/>
      <c r="BG411" s="18"/>
      <c r="BH411" s="329"/>
      <c r="BI411" s="18"/>
      <c r="BJ411" s="18"/>
      <c r="BW411" s="218" t="s">
        <v>1581</v>
      </c>
      <c r="BZ411" s="171">
        <v>3192.1000000000122</v>
      </c>
      <c r="CB411" s="3" t="s">
        <v>2666</v>
      </c>
    </row>
    <row r="412" spans="38:80" ht="18" customHeight="1">
      <c r="AL412" s="50"/>
      <c r="AM412" s="440"/>
      <c r="AQ412" s="50"/>
      <c r="BF412" s="18"/>
      <c r="BG412" s="18"/>
      <c r="BH412" s="329"/>
      <c r="BI412" s="18"/>
      <c r="BJ412" s="18"/>
      <c r="BW412" s="49">
        <v>2020</v>
      </c>
      <c r="BZ412" s="89"/>
    </row>
    <row r="413" spans="38:80" ht="18" customHeight="1">
      <c r="AL413" s="50"/>
      <c r="AM413" s="440"/>
      <c r="AQ413" s="50"/>
      <c r="BF413" s="327"/>
      <c r="BG413" s="18"/>
      <c r="BH413" s="329"/>
      <c r="BI413" s="18"/>
      <c r="BJ413" s="18"/>
      <c r="BW413" s="218" t="s">
        <v>1554</v>
      </c>
      <c r="BZ413" s="171">
        <v>2829.1250000000236</v>
      </c>
      <c r="CB413" s="3" t="s">
        <v>2667</v>
      </c>
    </row>
    <row r="414" spans="38:80" ht="18" customHeight="1">
      <c r="AL414" s="50"/>
      <c r="AM414" s="440"/>
      <c r="AQ414" s="50"/>
      <c r="BF414" s="327"/>
      <c r="BG414" s="18"/>
      <c r="BH414" s="329"/>
      <c r="BI414" s="18"/>
      <c r="BJ414" s="18"/>
      <c r="BW414" s="49">
        <v>2020</v>
      </c>
      <c r="BZ414" s="89"/>
    </row>
    <row r="415" spans="38:80" ht="18" customHeight="1">
      <c r="AL415" s="50"/>
      <c r="AM415" s="440"/>
      <c r="AQ415" s="50"/>
      <c r="BF415" s="18"/>
      <c r="BG415" s="18"/>
      <c r="BH415" s="329"/>
      <c r="BI415" s="18"/>
      <c r="BJ415" s="18"/>
      <c r="BW415" s="28" t="s">
        <v>731</v>
      </c>
      <c r="BZ415" s="171">
        <v>0</v>
      </c>
      <c r="CB415" s="3"/>
    </row>
    <row r="416" spans="38:80" ht="18" customHeight="1">
      <c r="AL416" s="50"/>
      <c r="AM416" s="440"/>
      <c r="AQ416" s="50"/>
      <c r="BF416" s="330"/>
      <c r="BG416" s="18"/>
      <c r="BH416" s="329"/>
      <c r="BI416" s="18"/>
      <c r="BJ416" s="18"/>
      <c r="BW416" s="28"/>
      <c r="BZ416" s="89"/>
    </row>
    <row r="417" spans="58:81" ht="18" customHeight="1">
      <c r="BF417" s="327"/>
      <c r="BG417" s="18"/>
      <c r="BH417" s="329"/>
      <c r="BI417" s="18"/>
      <c r="BJ417" s="18"/>
      <c r="BW417" s="28" t="s">
        <v>741</v>
      </c>
      <c r="BZ417" s="171">
        <v>0</v>
      </c>
      <c r="CB417" s="3"/>
    </row>
    <row r="418" spans="58:81" ht="18" customHeight="1">
      <c r="BF418" s="327"/>
      <c r="BG418" s="18"/>
      <c r="BH418" s="329"/>
      <c r="BI418" s="18"/>
      <c r="BJ418" s="18"/>
    </row>
    <row r="419" spans="58:81" ht="18" customHeight="1">
      <c r="BF419" s="18"/>
      <c r="BG419" s="18"/>
      <c r="BH419" s="329"/>
      <c r="BI419" s="18"/>
      <c r="BJ419" s="18"/>
      <c r="CC419" s="3"/>
    </row>
    <row r="420" spans="58:81" ht="18" customHeight="1">
      <c r="BF420" s="330"/>
      <c r="BG420" s="18"/>
      <c r="BH420" s="329"/>
      <c r="BI420" s="18"/>
      <c r="BJ420" s="18"/>
    </row>
    <row r="421" spans="58:81" ht="18" customHeight="1">
      <c r="BF421" s="18"/>
      <c r="BG421" s="18"/>
      <c r="BH421" s="329"/>
      <c r="BI421" s="18"/>
      <c r="BJ421" s="18"/>
      <c r="CC421" s="3"/>
    </row>
    <row r="422" spans="58:81" ht="18" customHeight="1">
      <c r="BF422" s="18"/>
      <c r="BG422" s="18"/>
      <c r="BH422" s="329"/>
      <c r="BI422" s="18"/>
      <c r="BJ422" s="18"/>
      <c r="CC422" s="59"/>
    </row>
    <row r="423" spans="58:81" ht="18" customHeight="1">
      <c r="BF423" s="327"/>
      <c r="BG423" s="18"/>
      <c r="BH423" s="329"/>
      <c r="BI423" s="18"/>
      <c r="BJ423" s="18"/>
      <c r="CC423" s="3"/>
    </row>
    <row r="424" spans="58:81" ht="18" customHeight="1">
      <c r="CC424" s="59"/>
    </row>
    <row r="425" spans="58:81" ht="18" customHeight="1"/>
    <row r="426" spans="58:81" ht="18" customHeight="1">
      <c r="CC426" s="59"/>
    </row>
    <row r="427" spans="58:81" ht="18" customHeight="1"/>
    <row r="428" spans="58:81" ht="18" customHeight="1">
      <c r="CC428" s="59"/>
    </row>
    <row r="429" spans="58:81" ht="18" customHeight="1"/>
    <row r="430" spans="58:81" ht="15">
      <c r="CC430" s="59"/>
    </row>
    <row r="433" spans="81:81">
      <c r="CC433" s="3"/>
    </row>
    <row r="435" spans="81:81">
      <c r="CC435" s="3"/>
    </row>
    <row r="437" spans="81:81">
      <c r="CC437" s="60"/>
    </row>
    <row r="439" spans="81:81">
      <c r="CC439" s="3"/>
    </row>
    <row r="441" spans="81:81">
      <c r="CC441" s="3"/>
    </row>
    <row r="443" spans="81:81">
      <c r="CC443" s="3"/>
    </row>
    <row r="444" spans="81:81" ht="15">
      <c r="CC444" s="59"/>
    </row>
    <row r="445" spans="81:81">
      <c r="CC445" s="3"/>
    </row>
    <row r="446" spans="81:81" ht="15">
      <c r="CC446" s="59"/>
    </row>
    <row r="447" spans="81:81">
      <c r="CC447" s="3"/>
    </row>
    <row r="448" spans="81:81" ht="15">
      <c r="CC448" s="59"/>
    </row>
    <row r="449" spans="81:81">
      <c r="CC449" s="3"/>
    </row>
    <row r="450" spans="81:81" ht="15">
      <c r="CC450" s="59"/>
    </row>
    <row r="451" spans="81:81">
      <c r="CC451" s="3"/>
    </row>
    <row r="452" spans="81:81" ht="15">
      <c r="CC452" s="59"/>
    </row>
    <row r="453" spans="81:81">
      <c r="CC453" s="3"/>
    </row>
    <row r="455" spans="81:81">
      <c r="CC455" s="3"/>
    </row>
    <row r="457" spans="81:81">
      <c r="CC457" s="3"/>
    </row>
    <row r="459" spans="81:81">
      <c r="CC459" s="3"/>
    </row>
    <row r="461" spans="81:81">
      <c r="CC461" s="3"/>
    </row>
    <row r="463" spans="81:81">
      <c r="CC463" s="3"/>
    </row>
    <row r="464" spans="81:81" ht="15">
      <c r="CC464" s="59"/>
    </row>
    <row r="465" spans="81:81">
      <c r="CC465" s="3"/>
    </row>
    <row r="466" spans="81:81" ht="15">
      <c r="CC466" s="59"/>
    </row>
    <row r="467" spans="81:81">
      <c r="CC467" s="3"/>
    </row>
    <row r="468" spans="81:81" ht="15">
      <c r="CC468" s="59"/>
    </row>
    <row r="470" spans="81:81" ht="15">
      <c r="CC470" s="59"/>
    </row>
    <row r="472" spans="81:81" ht="15">
      <c r="CC472" s="59"/>
    </row>
  </sheetData>
  <sortState xmlns:xlrd2="http://schemas.microsoft.com/office/spreadsheetml/2017/richdata2" ref="A128:GK160">
    <sortCondition ref="A128:A160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55"/>
  <sheetViews>
    <sheetView zoomScaleNormal="100" workbookViewId="0">
      <pane xSplit="4" ySplit="2" topLeftCell="E102" activePane="bottomRight" state="frozen"/>
      <selection pane="topRight" activeCell="E1" sqref="E1"/>
      <selection pane="bottomLeft" activeCell="A3" sqref="A3"/>
      <selection pane="bottomRight" activeCell="K3" sqref="K3:Q123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2461</v>
      </c>
      <c r="CB1" s="228"/>
      <c r="CS1" s="228"/>
      <c r="CU1" s="362"/>
      <c r="CV1" s="228"/>
      <c r="DN1" s="362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1232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2553</v>
      </c>
      <c r="D3" s="57">
        <f>SUM(E3:HQ3)</f>
        <v>106</v>
      </c>
      <c r="E3" s="326">
        <v>101</v>
      </c>
      <c r="F3" s="326">
        <v>0</v>
      </c>
      <c r="G3" s="326">
        <v>5</v>
      </c>
      <c r="H3" s="326"/>
      <c r="I3" s="63"/>
      <c r="J3" s="63"/>
      <c r="K3" s="63"/>
      <c r="L3" s="63"/>
      <c r="M3" s="265"/>
      <c r="N3" s="317"/>
      <c r="O3" s="63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326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50"/>
      <c r="DC3" s="326"/>
      <c r="DD3" s="326"/>
      <c r="DE3" s="326"/>
      <c r="DF3" s="50"/>
      <c r="DG3" s="326"/>
      <c r="DH3" s="326"/>
      <c r="DI3" s="326"/>
      <c r="DJ3" s="326"/>
      <c r="DK3" s="326"/>
      <c r="DL3" s="326"/>
      <c r="DM3" s="50"/>
      <c r="DN3" s="326"/>
      <c r="DO3" s="50"/>
      <c r="DP3" s="50"/>
      <c r="DQ3" s="50"/>
      <c r="DR3" s="50"/>
      <c r="DS3" s="50"/>
      <c r="DT3" s="50"/>
      <c r="DU3" s="50"/>
      <c r="DV3" s="50"/>
      <c r="DW3" s="326"/>
      <c r="DX3" s="326"/>
      <c r="DY3" s="326"/>
      <c r="DZ3" s="326"/>
      <c r="EA3" s="326"/>
      <c r="EB3" s="50"/>
      <c r="EC3" s="326"/>
      <c r="ED3" s="50"/>
      <c r="EE3" s="326"/>
      <c r="EF3" s="326"/>
      <c r="EG3" s="326"/>
      <c r="EH3" s="326"/>
      <c r="EI3" s="326"/>
      <c r="EJ3" s="326"/>
      <c r="EK3" s="326"/>
      <c r="EL3" s="326"/>
      <c r="EM3" s="326"/>
      <c r="EN3" s="50"/>
      <c r="EO3" s="326"/>
      <c r="EP3" s="326"/>
      <c r="EQ3" s="326"/>
      <c r="ER3" s="50"/>
      <c r="ES3" s="326"/>
      <c r="ET3" s="50"/>
      <c r="EU3" s="50"/>
      <c r="EV3" s="326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326"/>
      <c r="FJ3" s="50"/>
      <c r="FK3" s="50"/>
      <c r="FL3" s="50"/>
      <c r="FM3" s="326"/>
      <c r="FN3" s="50"/>
      <c r="FO3" s="50"/>
      <c r="FP3" s="50"/>
      <c r="FQ3" s="50"/>
      <c r="FR3" s="50"/>
      <c r="FS3" s="50"/>
      <c r="FT3" s="50"/>
      <c r="FU3" s="326"/>
      <c r="FV3" s="326"/>
      <c r="FW3" s="50"/>
      <c r="FX3" s="50"/>
      <c r="FY3" s="50"/>
      <c r="FZ3" s="50"/>
      <c r="GA3" s="50"/>
      <c r="GB3" s="50"/>
      <c r="GC3" s="50"/>
      <c r="GD3" s="50"/>
      <c r="GE3" s="326"/>
      <c r="GF3" s="326"/>
      <c r="GG3" s="326"/>
      <c r="GH3" s="50"/>
      <c r="GI3" s="50"/>
      <c r="GJ3" s="50"/>
      <c r="GK3" s="326"/>
      <c r="GL3" s="326"/>
      <c r="GM3" s="326"/>
      <c r="GN3" s="326"/>
      <c r="GO3" s="326"/>
      <c r="GP3" s="326"/>
      <c r="GQ3" s="326"/>
      <c r="GR3" s="326"/>
      <c r="GS3" s="326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3" t="s">
        <v>1890</v>
      </c>
      <c r="D4" s="57">
        <f>SUM(E4:HQ4)</f>
        <v>87</v>
      </c>
      <c r="E4" s="326">
        <v>0</v>
      </c>
      <c r="F4" s="326">
        <v>83</v>
      </c>
      <c r="G4" s="326">
        <v>4</v>
      </c>
      <c r="H4" s="326"/>
      <c r="I4" s="273"/>
      <c r="J4" s="63"/>
      <c r="K4" s="273"/>
      <c r="L4" s="63"/>
      <c r="M4" s="87"/>
      <c r="N4" s="317"/>
      <c r="O4" s="63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6"/>
      <c r="BW4" s="326"/>
      <c r="BX4" s="326"/>
      <c r="BY4" s="326"/>
      <c r="BZ4" s="326"/>
      <c r="CA4" s="326"/>
      <c r="CB4" s="326"/>
      <c r="CC4" s="326"/>
      <c r="CD4" s="326"/>
      <c r="CE4" s="326"/>
      <c r="CF4" s="326"/>
      <c r="CG4" s="326"/>
      <c r="CH4" s="326"/>
      <c r="CI4" s="326"/>
      <c r="CJ4" s="326"/>
      <c r="CK4" s="326"/>
      <c r="CL4" s="326"/>
      <c r="CM4" s="326"/>
      <c r="CN4" s="326"/>
      <c r="CO4" s="326"/>
      <c r="CP4" s="326"/>
      <c r="CQ4" s="326"/>
      <c r="CR4" s="326"/>
      <c r="CS4" s="326"/>
      <c r="CT4" s="326"/>
      <c r="CU4" s="326"/>
      <c r="CV4" s="326"/>
      <c r="CW4" s="326"/>
      <c r="CX4" s="326"/>
      <c r="CY4" s="326"/>
      <c r="CZ4" s="326"/>
      <c r="DA4" s="326"/>
      <c r="DB4" s="50"/>
      <c r="DC4" s="326"/>
      <c r="DD4" s="326"/>
      <c r="DE4" s="326"/>
      <c r="DF4" s="50"/>
      <c r="DG4" s="326"/>
      <c r="DH4" s="326"/>
      <c r="DI4" s="326"/>
      <c r="DJ4" s="326"/>
      <c r="DK4" s="326"/>
      <c r="DL4" s="326"/>
      <c r="DM4" s="50"/>
      <c r="DN4" s="326"/>
      <c r="DO4" s="50"/>
      <c r="DP4" s="50"/>
      <c r="DQ4" s="50"/>
      <c r="DR4" s="50"/>
      <c r="DS4" s="50"/>
      <c r="DT4" s="50"/>
      <c r="DU4" s="50"/>
      <c r="DV4" s="50"/>
      <c r="DW4" s="326"/>
      <c r="DX4" s="326"/>
      <c r="DY4" s="326"/>
      <c r="DZ4" s="326"/>
      <c r="EA4" s="326"/>
      <c r="EB4" s="50"/>
      <c r="EC4" s="326"/>
      <c r="ED4" s="50"/>
      <c r="EE4" s="326"/>
      <c r="EF4" s="326"/>
      <c r="EG4" s="326"/>
      <c r="EH4" s="326"/>
      <c r="EI4" s="326"/>
      <c r="EJ4" s="326"/>
      <c r="EK4" s="326"/>
      <c r="EL4" s="326"/>
      <c r="EM4" s="326"/>
      <c r="EN4" s="50"/>
      <c r="EO4" s="326"/>
      <c r="EP4" s="326"/>
      <c r="EQ4" s="326"/>
      <c r="ER4" s="50"/>
      <c r="ES4" s="326"/>
      <c r="ET4" s="50"/>
      <c r="EU4" s="50"/>
      <c r="EV4" s="326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326"/>
      <c r="FJ4" s="50"/>
      <c r="FK4" s="50"/>
      <c r="FL4" s="50"/>
      <c r="FM4" s="326"/>
      <c r="FN4" s="50"/>
      <c r="FO4" s="50"/>
      <c r="FP4" s="50"/>
      <c r="FQ4" s="50"/>
      <c r="FR4" s="50"/>
      <c r="FS4" s="50"/>
      <c r="FT4" s="50"/>
      <c r="FU4" s="326"/>
      <c r="FV4" s="326"/>
      <c r="FW4" s="50"/>
      <c r="FX4" s="50"/>
      <c r="FY4" s="50"/>
      <c r="FZ4" s="50"/>
      <c r="GA4" s="50"/>
      <c r="GB4" s="50"/>
      <c r="GC4" s="50"/>
      <c r="GD4" s="50"/>
      <c r="GE4" s="326"/>
      <c r="GF4" s="326"/>
      <c r="GG4" s="326"/>
      <c r="GH4" s="50"/>
      <c r="GI4" s="50"/>
      <c r="GJ4" s="50"/>
      <c r="GK4" s="326"/>
      <c r="GL4" s="326"/>
      <c r="GM4" s="326"/>
      <c r="GN4" s="326"/>
      <c r="GO4" s="326"/>
      <c r="GP4" s="326"/>
      <c r="GQ4" s="326"/>
      <c r="GR4" s="326"/>
      <c r="GS4" s="326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8" t="s">
        <v>1563</v>
      </c>
      <c r="D5" s="57">
        <f>SUM(E5:HQ5)</f>
        <v>246</v>
      </c>
      <c r="E5" s="326">
        <v>114</v>
      </c>
      <c r="F5" s="326">
        <v>71</v>
      </c>
      <c r="G5" s="326">
        <v>61</v>
      </c>
      <c r="H5" s="326"/>
      <c r="I5" s="218"/>
      <c r="J5" s="63"/>
      <c r="K5" s="218"/>
      <c r="L5" s="63"/>
      <c r="M5" s="283"/>
      <c r="N5" s="317"/>
      <c r="O5" s="63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50"/>
      <c r="DC5" s="326"/>
      <c r="DD5" s="326"/>
      <c r="DE5" s="326"/>
      <c r="DF5" s="50"/>
      <c r="DG5" s="326"/>
      <c r="DH5" s="326"/>
      <c r="DI5" s="326"/>
      <c r="DJ5" s="326"/>
      <c r="DK5" s="326"/>
      <c r="DL5" s="326"/>
      <c r="DM5" s="50"/>
      <c r="DN5" s="326"/>
      <c r="DO5" s="50"/>
      <c r="DP5" s="50"/>
      <c r="DQ5" s="50"/>
      <c r="DR5" s="50"/>
      <c r="DS5" s="50"/>
      <c r="DT5" s="50"/>
      <c r="DU5" s="50"/>
      <c r="DV5" s="50"/>
      <c r="DW5" s="326"/>
      <c r="DX5" s="326"/>
      <c r="DY5" s="326"/>
      <c r="DZ5" s="326"/>
      <c r="EA5" s="326"/>
      <c r="EB5" s="50"/>
      <c r="EC5" s="326"/>
      <c r="ED5" s="50"/>
      <c r="EE5" s="326"/>
      <c r="EF5" s="326"/>
      <c r="EG5" s="326"/>
      <c r="EH5" s="326"/>
      <c r="EI5" s="326"/>
      <c r="EJ5" s="326"/>
      <c r="EK5" s="326"/>
      <c r="EL5" s="326"/>
      <c r="EM5" s="326"/>
      <c r="EN5" s="50"/>
      <c r="EO5" s="326"/>
      <c r="EP5" s="326"/>
      <c r="EQ5" s="326"/>
      <c r="ER5" s="50"/>
      <c r="ES5" s="326"/>
      <c r="ET5" s="50"/>
      <c r="EU5" s="50"/>
      <c r="EV5" s="326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326"/>
      <c r="FJ5" s="50"/>
      <c r="FK5" s="50"/>
      <c r="FL5" s="50"/>
      <c r="FM5" s="326"/>
      <c r="FN5" s="50"/>
      <c r="FO5" s="50"/>
      <c r="FP5" s="50"/>
      <c r="FQ5" s="50"/>
      <c r="FR5" s="50"/>
      <c r="FS5" s="50"/>
      <c r="FT5" s="50"/>
      <c r="FU5" s="326"/>
      <c r="FV5" s="326"/>
      <c r="FW5" s="50"/>
      <c r="FX5" s="50"/>
      <c r="FY5" s="50"/>
      <c r="FZ5" s="50"/>
      <c r="GA5" s="50"/>
      <c r="GB5" s="50"/>
      <c r="GC5" s="50"/>
      <c r="GD5" s="50"/>
      <c r="GE5" s="326"/>
      <c r="GF5" s="326"/>
      <c r="GG5" s="326"/>
      <c r="GH5" s="50"/>
      <c r="GI5" s="50"/>
      <c r="GJ5" s="50"/>
      <c r="GK5" s="326"/>
      <c r="GL5" s="326"/>
      <c r="GM5" s="326"/>
      <c r="GN5" s="326"/>
      <c r="GO5" s="326"/>
      <c r="GP5" s="326"/>
      <c r="GQ5" s="326"/>
      <c r="GR5" s="326"/>
      <c r="GS5" s="326"/>
      <c r="HG5" s="137"/>
      <c r="HH5" s="82"/>
      <c r="HI5" s="82"/>
      <c r="HJ5" s="3"/>
      <c r="HK5" s="79"/>
      <c r="HL5" s="137"/>
      <c r="HM5" s="75"/>
    </row>
    <row r="6" spans="1:234" ht="15.75">
      <c r="A6" s="273" t="s">
        <v>1883</v>
      </c>
      <c r="D6" s="57">
        <f>SUM(E6:HQ6)</f>
        <v>107</v>
      </c>
      <c r="E6" s="326">
        <v>84</v>
      </c>
      <c r="F6" s="326">
        <v>0</v>
      </c>
      <c r="G6" s="326">
        <v>23</v>
      </c>
      <c r="H6" s="326"/>
      <c r="I6" s="273"/>
      <c r="J6" s="63"/>
      <c r="K6" s="273"/>
      <c r="L6" s="63"/>
      <c r="M6" s="283"/>
      <c r="N6" s="317"/>
      <c r="O6" s="63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  <c r="BF6" s="326"/>
      <c r="BG6" s="326"/>
      <c r="BH6" s="326"/>
      <c r="BI6" s="326"/>
      <c r="BJ6" s="326"/>
      <c r="BK6" s="326"/>
      <c r="BL6" s="326"/>
      <c r="BM6" s="326"/>
      <c r="BN6" s="326"/>
      <c r="BO6" s="326"/>
      <c r="BP6" s="326"/>
      <c r="BQ6" s="326"/>
      <c r="BR6" s="326"/>
      <c r="BS6" s="326"/>
      <c r="BT6" s="326"/>
      <c r="BU6" s="326"/>
      <c r="BV6" s="326"/>
      <c r="BW6" s="326"/>
      <c r="BX6" s="326"/>
      <c r="BY6" s="326"/>
      <c r="BZ6" s="326"/>
      <c r="CA6" s="326"/>
      <c r="CB6" s="326"/>
      <c r="CC6" s="326"/>
      <c r="CD6" s="326"/>
      <c r="CE6" s="326"/>
      <c r="CF6" s="326"/>
      <c r="CG6" s="326"/>
      <c r="CH6" s="326"/>
      <c r="CI6" s="326"/>
      <c r="CJ6" s="326"/>
      <c r="CK6" s="326"/>
      <c r="CL6" s="326"/>
      <c r="CM6" s="326"/>
      <c r="CN6" s="326"/>
      <c r="CO6" s="326"/>
      <c r="CP6" s="326"/>
      <c r="CQ6" s="326"/>
      <c r="CR6" s="326"/>
      <c r="CS6" s="326"/>
      <c r="CT6" s="326"/>
      <c r="CU6" s="326"/>
      <c r="CV6" s="326"/>
      <c r="CW6" s="326"/>
      <c r="CX6" s="326"/>
      <c r="CY6" s="326"/>
      <c r="CZ6" s="326"/>
      <c r="DA6" s="326"/>
      <c r="DB6" s="50"/>
      <c r="DC6" s="326"/>
      <c r="DD6" s="326"/>
      <c r="DE6" s="326"/>
      <c r="DF6" s="50"/>
      <c r="DG6" s="326"/>
      <c r="DH6" s="326"/>
      <c r="DI6" s="326"/>
      <c r="DJ6" s="326"/>
      <c r="DK6" s="326"/>
      <c r="DL6" s="326"/>
      <c r="DM6" s="50"/>
      <c r="DN6" s="326"/>
      <c r="DO6" s="50"/>
      <c r="DP6" s="50"/>
      <c r="DQ6" s="50"/>
      <c r="DR6" s="50"/>
      <c r="DS6" s="50"/>
      <c r="DT6" s="50"/>
      <c r="DU6" s="50"/>
      <c r="DV6" s="50"/>
      <c r="DW6" s="326"/>
      <c r="DX6" s="326"/>
      <c r="DY6" s="326"/>
      <c r="DZ6" s="326"/>
      <c r="EA6" s="326"/>
      <c r="EB6" s="50"/>
      <c r="EC6" s="326"/>
      <c r="ED6" s="50"/>
      <c r="EE6" s="326"/>
      <c r="EF6" s="326"/>
      <c r="EG6" s="326"/>
      <c r="EH6" s="326"/>
      <c r="EI6" s="326"/>
      <c r="EJ6" s="326"/>
      <c r="EK6" s="326"/>
      <c r="EL6" s="326"/>
      <c r="EM6" s="326"/>
      <c r="EN6" s="50"/>
      <c r="EO6" s="326"/>
      <c r="EP6" s="326"/>
      <c r="EQ6" s="326"/>
      <c r="ER6" s="50"/>
      <c r="ES6" s="326"/>
      <c r="ET6" s="50"/>
      <c r="EU6" s="50"/>
      <c r="EV6" s="326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326"/>
      <c r="FJ6" s="50"/>
      <c r="FK6" s="50"/>
      <c r="FL6" s="50"/>
      <c r="FM6" s="326"/>
      <c r="FN6" s="50"/>
      <c r="FO6" s="50"/>
      <c r="FP6" s="50"/>
      <c r="FQ6" s="50"/>
      <c r="FR6" s="50"/>
      <c r="FS6" s="50"/>
      <c r="FT6" s="50"/>
      <c r="FU6" s="326"/>
      <c r="FV6" s="326"/>
      <c r="FW6" s="50"/>
      <c r="FX6" s="50"/>
      <c r="FY6" s="50"/>
      <c r="FZ6" s="50"/>
      <c r="GA6" s="50"/>
      <c r="GB6" s="50"/>
      <c r="GC6" s="50"/>
      <c r="GD6" s="50"/>
      <c r="GE6" s="326"/>
      <c r="GF6" s="326"/>
      <c r="GG6" s="326"/>
      <c r="GH6" s="50"/>
      <c r="GI6" s="50"/>
      <c r="GJ6" s="50"/>
      <c r="GK6" s="326"/>
      <c r="GL6" s="326"/>
      <c r="GM6" s="326"/>
      <c r="GN6" s="326"/>
      <c r="GO6" s="326"/>
      <c r="GP6" s="326"/>
      <c r="GQ6" s="326"/>
      <c r="GR6" s="326"/>
      <c r="GS6" s="326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63" t="s">
        <v>4035</v>
      </c>
      <c r="D7" s="57">
        <f>SUM(E7:HQ7)</f>
        <v>19</v>
      </c>
      <c r="E7" s="326">
        <v>0</v>
      </c>
      <c r="F7" s="326">
        <v>0</v>
      </c>
      <c r="G7" s="326">
        <v>19</v>
      </c>
      <c r="H7" s="326"/>
      <c r="I7" s="63"/>
      <c r="J7" s="63"/>
      <c r="K7" s="63"/>
      <c r="L7" s="63"/>
      <c r="M7" s="282"/>
      <c r="N7" s="317"/>
      <c r="O7" s="63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50"/>
      <c r="DC7" s="326"/>
      <c r="DD7" s="326"/>
      <c r="DE7" s="326"/>
      <c r="DF7" s="50"/>
      <c r="DG7" s="326"/>
      <c r="DH7" s="326"/>
      <c r="DI7" s="326"/>
      <c r="DJ7" s="326"/>
      <c r="DK7" s="326"/>
      <c r="DL7" s="326"/>
      <c r="DM7" s="50"/>
      <c r="DN7" s="326"/>
      <c r="DO7" s="50"/>
      <c r="DP7" s="50"/>
      <c r="DQ7" s="50"/>
      <c r="DR7" s="50"/>
      <c r="DS7" s="50"/>
      <c r="DT7" s="50"/>
      <c r="DU7" s="50"/>
      <c r="DV7" s="50"/>
      <c r="DW7" s="326"/>
      <c r="DX7" s="326"/>
      <c r="DY7" s="326"/>
      <c r="DZ7" s="326"/>
      <c r="EA7" s="326"/>
      <c r="EB7" s="50"/>
      <c r="EC7" s="326"/>
      <c r="ED7" s="50"/>
      <c r="EE7" s="326"/>
      <c r="EF7" s="326"/>
      <c r="EG7" s="326"/>
      <c r="EH7" s="326"/>
      <c r="EI7" s="326"/>
      <c r="EJ7" s="326"/>
      <c r="EK7" s="326"/>
      <c r="EL7" s="326"/>
      <c r="EM7" s="326"/>
      <c r="EN7" s="50"/>
      <c r="EO7" s="326"/>
      <c r="EP7" s="326"/>
      <c r="EQ7" s="326"/>
      <c r="ER7" s="50"/>
      <c r="ES7" s="326"/>
      <c r="ET7" s="50"/>
      <c r="EU7" s="50"/>
      <c r="EV7" s="326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326"/>
      <c r="FJ7" s="50"/>
      <c r="FK7" s="50"/>
      <c r="FL7" s="50"/>
      <c r="FM7" s="326"/>
      <c r="FN7" s="50"/>
      <c r="FO7" s="50"/>
      <c r="FP7" s="50"/>
      <c r="FQ7" s="50"/>
      <c r="FR7" s="50"/>
      <c r="FS7" s="50"/>
      <c r="FT7" s="50"/>
      <c r="FU7" s="326"/>
      <c r="FV7" s="326"/>
      <c r="FW7" s="50"/>
      <c r="FX7" s="50"/>
      <c r="FY7" s="50"/>
      <c r="FZ7" s="50"/>
      <c r="GA7" s="50"/>
      <c r="GB7" s="50"/>
      <c r="GC7" s="50"/>
      <c r="GD7" s="50"/>
      <c r="GE7" s="326"/>
      <c r="GF7" s="326"/>
      <c r="GG7" s="326"/>
      <c r="GH7" s="50"/>
      <c r="GI7" s="50"/>
      <c r="GJ7" s="50"/>
      <c r="GK7" s="326"/>
      <c r="GL7" s="326"/>
      <c r="GM7" s="326"/>
      <c r="GN7" s="326"/>
      <c r="GO7" s="326"/>
      <c r="GP7" s="326"/>
      <c r="GQ7" s="326"/>
      <c r="GR7" s="326"/>
      <c r="GS7" s="326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8" t="s">
        <v>1553</v>
      </c>
      <c r="D8" s="57">
        <f>SUM(E8:HQ8)</f>
        <v>201</v>
      </c>
      <c r="E8" s="326">
        <v>0</v>
      </c>
      <c r="F8" s="326">
        <v>109</v>
      </c>
      <c r="G8" s="326">
        <v>92</v>
      </c>
      <c r="H8" s="326"/>
      <c r="I8" s="218"/>
      <c r="J8" s="63"/>
      <c r="K8" s="218"/>
      <c r="L8" s="63"/>
      <c r="M8" s="87"/>
      <c r="N8" s="317"/>
      <c r="O8" s="63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6"/>
      <c r="AL8" s="326"/>
      <c r="AM8" s="326"/>
      <c r="AN8" s="326"/>
      <c r="AO8" s="326"/>
      <c r="AP8" s="326"/>
      <c r="AQ8" s="326"/>
      <c r="AR8" s="326"/>
      <c r="AS8" s="326"/>
      <c r="AT8" s="326"/>
      <c r="AU8" s="326"/>
      <c r="AV8" s="326"/>
      <c r="AW8" s="326"/>
      <c r="AX8" s="326"/>
      <c r="AY8" s="326"/>
      <c r="AZ8" s="326"/>
      <c r="BA8" s="326"/>
      <c r="BB8" s="326"/>
      <c r="BC8" s="326"/>
      <c r="BD8" s="326"/>
      <c r="BE8" s="326"/>
      <c r="BF8" s="326"/>
      <c r="BG8" s="326"/>
      <c r="BH8" s="326"/>
      <c r="BI8" s="326"/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  <c r="CQ8" s="326"/>
      <c r="CR8" s="326"/>
      <c r="CS8" s="326"/>
      <c r="CT8" s="326"/>
      <c r="CU8" s="326"/>
      <c r="CV8" s="326"/>
      <c r="CW8" s="326"/>
      <c r="CX8" s="326"/>
      <c r="CY8" s="326"/>
      <c r="CZ8" s="326"/>
      <c r="DA8" s="326"/>
      <c r="DB8" s="50"/>
      <c r="DC8" s="326"/>
      <c r="DD8" s="326"/>
      <c r="DE8" s="326"/>
      <c r="DF8" s="50"/>
      <c r="DG8" s="326"/>
      <c r="DH8" s="326"/>
      <c r="DI8" s="326"/>
      <c r="DJ8" s="326"/>
      <c r="DK8" s="326"/>
      <c r="DL8" s="326"/>
      <c r="DM8" s="50"/>
      <c r="DN8" s="326"/>
      <c r="DO8" s="50"/>
      <c r="DP8" s="50"/>
      <c r="DQ8" s="50"/>
      <c r="DR8" s="50"/>
      <c r="DS8" s="50"/>
      <c r="DT8" s="50"/>
      <c r="DU8" s="50"/>
      <c r="DV8" s="50"/>
      <c r="DW8" s="326"/>
      <c r="DX8" s="326"/>
      <c r="DY8" s="326"/>
      <c r="DZ8" s="326"/>
      <c r="EA8" s="326"/>
      <c r="EB8" s="50"/>
      <c r="EC8" s="326"/>
      <c r="ED8" s="50"/>
      <c r="EE8" s="326"/>
      <c r="EF8" s="326"/>
      <c r="EG8" s="326"/>
      <c r="EH8" s="326"/>
      <c r="EI8" s="326"/>
      <c r="EJ8" s="326"/>
      <c r="EK8" s="326"/>
      <c r="EL8" s="326"/>
      <c r="EM8" s="326"/>
      <c r="EN8" s="50"/>
      <c r="EO8" s="326"/>
      <c r="EP8" s="326"/>
      <c r="EQ8" s="326"/>
      <c r="ER8" s="50"/>
      <c r="ES8" s="326"/>
      <c r="ET8" s="50"/>
      <c r="EU8" s="50"/>
      <c r="EV8" s="326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326"/>
      <c r="FJ8" s="50"/>
      <c r="FK8" s="50"/>
      <c r="FL8" s="50"/>
      <c r="FM8" s="326"/>
      <c r="FN8" s="50"/>
      <c r="FO8" s="50"/>
      <c r="FP8" s="50"/>
      <c r="FQ8" s="50"/>
      <c r="FR8" s="50"/>
      <c r="FS8" s="50"/>
      <c r="FT8" s="50"/>
      <c r="FU8" s="326"/>
      <c r="FV8" s="326"/>
      <c r="FW8" s="50"/>
      <c r="FX8" s="50"/>
      <c r="FY8" s="50"/>
      <c r="FZ8" s="50"/>
      <c r="GA8" s="50"/>
      <c r="GB8" s="50"/>
      <c r="GC8" s="50"/>
      <c r="GD8" s="50"/>
      <c r="GE8" s="326"/>
      <c r="GF8" s="326"/>
      <c r="GG8" s="326"/>
      <c r="GH8" s="50"/>
      <c r="GI8" s="50"/>
      <c r="GJ8" s="50"/>
      <c r="GK8" s="326"/>
      <c r="GL8" s="326"/>
      <c r="GM8" s="326"/>
      <c r="GN8" s="326"/>
      <c r="GO8" s="326"/>
      <c r="GP8" s="326"/>
      <c r="GQ8" s="326"/>
      <c r="GR8" s="326"/>
      <c r="GS8" s="326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2542</v>
      </c>
      <c r="D9" s="57">
        <f>SUM(E9:HQ9)</f>
        <v>144</v>
      </c>
      <c r="E9" s="326">
        <v>96</v>
      </c>
      <c r="F9" s="326">
        <v>0</v>
      </c>
      <c r="G9" s="326">
        <v>48</v>
      </c>
      <c r="H9" s="326"/>
      <c r="I9" s="63"/>
      <c r="J9" s="63"/>
      <c r="K9" s="63"/>
      <c r="L9" s="63"/>
      <c r="M9" s="87"/>
      <c r="N9" s="317"/>
      <c r="O9" s="63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6"/>
      <c r="AC9" s="326"/>
      <c r="AD9" s="326"/>
      <c r="AE9" s="326"/>
      <c r="AF9" s="326"/>
      <c r="AG9" s="326"/>
      <c r="AH9" s="326"/>
      <c r="AI9" s="326"/>
      <c r="AJ9" s="326"/>
      <c r="AK9" s="326"/>
      <c r="AL9" s="326"/>
      <c r="AM9" s="326"/>
      <c r="AN9" s="326"/>
      <c r="AO9" s="326"/>
      <c r="AP9" s="326"/>
      <c r="AQ9" s="326"/>
      <c r="AR9" s="326"/>
      <c r="AS9" s="326"/>
      <c r="AT9" s="326"/>
      <c r="AU9" s="326"/>
      <c r="AV9" s="326"/>
      <c r="AW9" s="326"/>
      <c r="AX9" s="326"/>
      <c r="AY9" s="326"/>
      <c r="AZ9" s="326"/>
      <c r="BA9" s="326"/>
      <c r="BB9" s="326"/>
      <c r="BC9" s="326"/>
      <c r="BD9" s="326"/>
      <c r="BE9" s="326"/>
      <c r="BF9" s="326"/>
      <c r="BG9" s="326"/>
      <c r="BH9" s="326"/>
      <c r="BI9" s="326"/>
      <c r="BJ9" s="326"/>
      <c r="BK9" s="326"/>
      <c r="BL9" s="326"/>
      <c r="BM9" s="326"/>
      <c r="BN9" s="326"/>
      <c r="BO9" s="326"/>
      <c r="BP9" s="326"/>
      <c r="BQ9" s="326"/>
      <c r="BR9" s="326"/>
      <c r="BS9" s="326"/>
      <c r="BT9" s="326"/>
      <c r="BU9" s="326"/>
      <c r="BV9" s="326"/>
      <c r="BW9" s="326"/>
      <c r="BX9" s="326"/>
      <c r="BY9" s="326"/>
      <c r="BZ9" s="326"/>
      <c r="CA9" s="326"/>
      <c r="CB9" s="326"/>
      <c r="CC9" s="326"/>
      <c r="CD9" s="326"/>
      <c r="CE9" s="326"/>
      <c r="CF9" s="326"/>
      <c r="CG9" s="326"/>
      <c r="CH9" s="326"/>
      <c r="CI9" s="326"/>
      <c r="CJ9" s="326"/>
      <c r="CK9" s="326"/>
      <c r="CL9" s="326"/>
      <c r="CM9" s="326"/>
      <c r="CN9" s="326"/>
      <c r="CO9" s="326"/>
      <c r="CP9" s="326"/>
      <c r="CQ9" s="326"/>
      <c r="CR9" s="326"/>
      <c r="CS9" s="326"/>
      <c r="CT9" s="326"/>
      <c r="CU9" s="326"/>
      <c r="CV9" s="326"/>
      <c r="CW9" s="326"/>
      <c r="CX9" s="326"/>
      <c r="CY9" s="326"/>
      <c r="CZ9" s="326"/>
      <c r="DA9" s="326"/>
      <c r="DB9" s="50"/>
      <c r="DC9" s="326"/>
      <c r="DD9" s="326"/>
      <c r="DE9" s="326"/>
      <c r="DF9" s="50"/>
      <c r="DG9" s="326"/>
      <c r="DH9" s="326"/>
      <c r="DI9" s="326"/>
      <c r="DJ9" s="326"/>
      <c r="DK9" s="326"/>
      <c r="DL9" s="326"/>
      <c r="DM9" s="50"/>
      <c r="DN9" s="326"/>
      <c r="DO9" s="50"/>
      <c r="DP9" s="50"/>
      <c r="DQ9" s="50"/>
      <c r="DR9" s="50"/>
      <c r="DS9" s="50"/>
      <c r="DT9" s="50"/>
      <c r="DU9" s="50"/>
      <c r="DV9" s="50"/>
      <c r="DW9" s="326"/>
      <c r="DX9" s="326"/>
      <c r="DY9" s="326"/>
      <c r="DZ9" s="326"/>
      <c r="EA9" s="326"/>
      <c r="EB9" s="50"/>
      <c r="EC9" s="326"/>
      <c r="ED9" s="50"/>
      <c r="EE9" s="326"/>
      <c r="EF9" s="326"/>
      <c r="EG9" s="326"/>
      <c r="EH9" s="326"/>
      <c r="EI9" s="326"/>
      <c r="EJ9" s="326"/>
      <c r="EK9" s="326"/>
      <c r="EL9" s="326"/>
      <c r="EM9" s="326"/>
      <c r="EN9" s="50"/>
      <c r="EO9" s="326"/>
      <c r="EP9" s="326"/>
      <c r="EQ9" s="326"/>
      <c r="ER9" s="50"/>
      <c r="ES9" s="326"/>
      <c r="ET9" s="50"/>
      <c r="EU9" s="50"/>
      <c r="EV9" s="326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326"/>
      <c r="FJ9" s="50"/>
      <c r="FK9" s="50"/>
      <c r="FL9" s="50"/>
      <c r="FM9" s="326"/>
      <c r="FN9" s="50"/>
      <c r="FO9" s="50"/>
      <c r="FP9" s="50"/>
      <c r="FQ9" s="50"/>
      <c r="FR9" s="50"/>
      <c r="FS9" s="50"/>
      <c r="FT9" s="50"/>
      <c r="FU9" s="326"/>
      <c r="FV9" s="326"/>
      <c r="FW9" s="50"/>
      <c r="FX9" s="50"/>
      <c r="FY9" s="50"/>
      <c r="FZ9" s="50"/>
      <c r="GA9" s="50"/>
      <c r="GB9" s="50"/>
      <c r="GC9" s="50"/>
      <c r="GD9" s="50"/>
      <c r="GE9" s="326"/>
      <c r="GF9" s="326"/>
      <c r="GG9" s="326"/>
      <c r="GH9" s="50"/>
      <c r="GI9" s="50"/>
      <c r="GJ9" s="50"/>
      <c r="GK9" s="326"/>
      <c r="GL9" s="326"/>
      <c r="GM9" s="326"/>
      <c r="GN9" s="326"/>
      <c r="GO9" s="326"/>
      <c r="GP9" s="326"/>
      <c r="GQ9" s="326"/>
      <c r="GR9" s="326"/>
      <c r="GS9" s="326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3" t="s">
        <v>1</v>
      </c>
      <c r="D10" s="57">
        <f>SUM(E10:HQ10)</f>
        <v>132</v>
      </c>
      <c r="E10" s="326">
        <v>50</v>
      </c>
      <c r="F10" s="326">
        <v>0</v>
      </c>
      <c r="G10" s="326">
        <v>82</v>
      </c>
      <c r="H10" s="326"/>
      <c r="I10" s="273"/>
      <c r="J10" s="63"/>
      <c r="K10" s="273"/>
      <c r="L10" s="63"/>
      <c r="M10" s="87"/>
      <c r="N10" s="317"/>
      <c r="O10" s="63"/>
      <c r="Q10" s="326"/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6"/>
      <c r="AO10" s="326"/>
      <c r="AP10" s="326"/>
      <c r="AQ10" s="326"/>
      <c r="AR10" s="326"/>
      <c r="AS10" s="326"/>
      <c r="AT10" s="326"/>
      <c r="AU10" s="326"/>
      <c r="AV10" s="326"/>
      <c r="AW10" s="326"/>
      <c r="AX10" s="326"/>
      <c r="AY10" s="326"/>
      <c r="AZ10" s="326"/>
      <c r="BA10" s="326"/>
      <c r="BB10" s="326"/>
      <c r="BC10" s="326"/>
      <c r="BD10" s="326"/>
      <c r="BE10" s="326"/>
      <c r="BF10" s="326"/>
      <c r="BG10" s="326"/>
      <c r="BH10" s="326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326"/>
      <c r="CG10" s="326"/>
      <c r="CH10" s="326"/>
      <c r="CI10" s="326"/>
      <c r="CJ10" s="326"/>
      <c r="CK10" s="326"/>
      <c r="CL10" s="326"/>
      <c r="CM10" s="326"/>
      <c r="CN10" s="326"/>
      <c r="CO10" s="326"/>
      <c r="CP10" s="326"/>
      <c r="CQ10" s="326"/>
      <c r="CR10" s="326"/>
      <c r="CS10" s="326"/>
      <c r="CT10" s="326"/>
      <c r="CU10" s="326"/>
      <c r="CV10" s="326"/>
      <c r="CW10" s="326"/>
      <c r="CX10" s="326"/>
      <c r="CY10" s="326"/>
      <c r="CZ10" s="326"/>
      <c r="DA10" s="326"/>
      <c r="DB10" s="50"/>
      <c r="DC10" s="326"/>
      <c r="DD10" s="326"/>
      <c r="DE10" s="326"/>
      <c r="DF10" s="50"/>
      <c r="DG10" s="326"/>
      <c r="DH10" s="326"/>
      <c r="DI10" s="326"/>
      <c r="DJ10" s="326"/>
      <c r="DK10" s="326"/>
      <c r="DL10" s="326"/>
      <c r="DM10" s="50"/>
      <c r="DN10" s="326"/>
      <c r="DO10" s="50"/>
      <c r="DP10" s="50"/>
      <c r="DQ10" s="50"/>
      <c r="DR10" s="50"/>
      <c r="DS10" s="50"/>
      <c r="DT10" s="50"/>
      <c r="DU10" s="50"/>
      <c r="DV10" s="50"/>
      <c r="DW10" s="326"/>
      <c r="DX10" s="326"/>
      <c r="DY10" s="326"/>
      <c r="DZ10" s="326"/>
      <c r="EA10" s="326"/>
      <c r="EB10" s="50"/>
      <c r="EC10" s="326"/>
      <c r="ED10" s="50"/>
      <c r="EE10" s="326"/>
      <c r="EF10" s="326"/>
      <c r="EG10" s="326"/>
      <c r="EH10" s="326"/>
      <c r="EI10" s="326"/>
      <c r="EJ10" s="326"/>
      <c r="EK10" s="326"/>
      <c r="EL10" s="326"/>
      <c r="EM10" s="326"/>
      <c r="EN10" s="50"/>
      <c r="EO10" s="326"/>
      <c r="EP10" s="326"/>
      <c r="EQ10" s="326"/>
      <c r="ER10" s="50"/>
      <c r="ES10" s="326"/>
      <c r="ET10" s="50"/>
      <c r="EU10" s="50"/>
      <c r="EV10" s="326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326"/>
      <c r="FJ10" s="50"/>
      <c r="FK10" s="50"/>
      <c r="FL10" s="50"/>
      <c r="FM10" s="326"/>
      <c r="FN10" s="50"/>
      <c r="FO10" s="50"/>
      <c r="FP10" s="50"/>
      <c r="FQ10" s="50"/>
      <c r="FR10" s="50"/>
      <c r="FS10" s="50"/>
      <c r="FT10" s="50"/>
      <c r="FU10" s="326"/>
      <c r="FV10" s="326"/>
      <c r="FW10" s="50"/>
      <c r="FX10" s="50"/>
      <c r="FY10" s="50"/>
      <c r="FZ10" s="50"/>
      <c r="GA10" s="50"/>
      <c r="GB10" s="50"/>
      <c r="GC10" s="50"/>
      <c r="GD10" s="50"/>
      <c r="GE10" s="326"/>
      <c r="GF10" s="326"/>
      <c r="GG10" s="326"/>
      <c r="GH10" s="50"/>
      <c r="GI10" s="50"/>
      <c r="GJ10" s="50"/>
      <c r="GK10" s="326"/>
      <c r="GL10" s="326"/>
      <c r="GM10" s="326"/>
      <c r="GN10" s="326"/>
      <c r="GO10" s="326"/>
      <c r="GP10" s="326"/>
      <c r="GQ10" s="326"/>
      <c r="GR10" s="326"/>
      <c r="GS10" s="326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3" t="s">
        <v>1898</v>
      </c>
      <c r="D11" s="57">
        <f>SUM(E11:HQ11)</f>
        <v>73</v>
      </c>
      <c r="E11" s="326">
        <v>0</v>
      </c>
      <c r="F11" s="326">
        <v>0</v>
      </c>
      <c r="G11" s="326">
        <v>73</v>
      </c>
      <c r="H11" s="326"/>
      <c r="I11" s="273"/>
      <c r="J11" s="63"/>
      <c r="K11" s="273"/>
      <c r="L11" s="63"/>
      <c r="M11" s="87"/>
      <c r="N11" s="317"/>
      <c r="O11" s="63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26"/>
      <c r="AG11" s="326"/>
      <c r="AH11" s="326"/>
      <c r="AI11" s="326"/>
      <c r="AJ11" s="326"/>
      <c r="AK11" s="326"/>
      <c r="AL11" s="326"/>
      <c r="AM11" s="326"/>
      <c r="AN11" s="326"/>
      <c r="AO11" s="326"/>
      <c r="AP11" s="326"/>
      <c r="AQ11" s="326"/>
      <c r="AR11" s="326"/>
      <c r="AS11" s="326"/>
      <c r="AT11" s="326"/>
      <c r="AU11" s="326"/>
      <c r="AV11" s="326"/>
      <c r="AW11" s="326"/>
      <c r="AX11" s="326"/>
      <c r="AY11" s="326"/>
      <c r="AZ11" s="326"/>
      <c r="BA11" s="326"/>
      <c r="BB11" s="326"/>
      <c r="BC11" s="326"/>
      <c r="BD11" s="326"/>
      <c r="BE11" s="326"/>
      <c r="BF11" s="326"/>
      <c r="BG11" s="326"/>
      <c r="BH11" s="326"/>
      <c r="BI11" s="326"/>
      <c r="BJ11" s="326"/>
      <c r="BK11" s="326"/>
      <c r="BL11" s="326"/>
      <c r="BM11" s="326"/>
      <c r="BN11" s="326"/>
      <c r="BO11" s="326"/>
      <c r="BP11" s="326"/>
      <c r="BQ11" s="326"/>
      <c r="BR11" s="326"/>
      <c r="BS11" s="326"/>
      <c r="BT11" s="326"/>
      <c r="BU11" s="326"/>
      <c r="BV11" s="326"/>
      <c r="BW11" s="326"/>
      <c r="BX11" s="326"/>
      <c r="BY11" s="326"/>
      <c r="BZ11" s="326"/>
      <c r="CA11" s="326"/>
      <c r="CB11" s="326"/>
      <c r="CC11" s="326"/>
      <c r="CD11" s="326"/>
      <c r="CE11" s="326"/>
      <c r="CF11" s="326"/>
      <c r="CG11" s="326"/>
      <c r="CH11" s="326"/>
      <c r="CI11" s="326"/>
      <c r="CJ11" s="326"/>
      <c r="CK11" s="326"/>
      <c r="CL11" s="326"/>
      <c r="CM11" s="326"/>
      <c r="CN11" s="326"/>
      <c r="CO11" s="326"/>
      <c r="CP11" s="326"/>
      <c r="CQ11" s="326"/>
      <c r="CR11" s="326"/>
      <c r="CS11" s="326"/>
      <c r="CT11" s="326"/>
      <c r="CU11" s="326"/>
      <c r="CV11" s="326"/>
      <c r="CW11" s="326"/>
      <c r="CX11" s="326"/>
      <c r="CY11" s="326"/>
      <c r="CZ11" s="326"/>
      <c r="DA11" s="326"/>
      <c r="DB11" s="50"/>
      <c r="DC11" s="326"/>
      <c r="DD11" s="326"/>
      <c r="DE11" s="326"/>
      <c r="DF11" s="50"/>
      <c r="DG11" s="326"/>
      <c r="DH11" s="326"/>
      <c r="DI11" s="326"/>
      <c r="DJ11" s="326"/>
      <c r="DK11" s="326"/>
      <c r="DL11" s="326"/>
      <c r="DM11" s="50"/>
      <c r="DN11" s="326"/>
      <c r="DO11" s="50"/>
      <c r="DP11" s="50"/>
      <c r="DQ11" s="50"/>
      <c r="DR11" s="50"/>
      <c r="DS11" s="50"/>
      <c r="DT11" s="50"/>
      <c r="DU11" s="50"/>
      <c r="DV11" s="50"/>
      <c r="DW11" s="326"/>
      <c r="DX11" s="326"/>
      <c r="DY11" s="326"/>
      <c r="DZ11" s="326"/>
      <c r="EA11" s="326"/>
      <c r="EB11" s="50"/>
      <c r="EC11" s="326"/>
      <c r="ED11" s="50"/>
      <c r="EE11" s="326"/>
      <c r="EF11" s="326"/>
      <c r="EG11" s="326"/>
      <c r="EH11" s="326"/>
      <c r="EI11" s="326"/>
      <c r="EJ11" s="326"/>
      <c r="EK11" s="326"/>
      <c r="EL11" s="326"/>
      <c r="EM11" s="326"/>
      <c r="EN11" s="50"/>
      <c r="EO11" s="326"/>
      <c r="EP11" s="326"/>
      <c r="EQ11" s="326"/>
      <c r="ER11" s="50"/>
      <c r="ES11" s="326"/>
      <c r="ET11" s="50"/>
      <c r="EU11" s="50"/>
      <c r="EV11" s="326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326"/>
      <c r="FJ11" s="50"/>
      <c r="FK11" s="50"/>
      <c r="FL11" s="50"/>
      <c r="FM11" s="326"/>
      <c r="FN11" s="50"/>
      <c r="FO11" s="50"/>
      <c r="FP11" s="50"/>
      <c r="FQ11" s="50"/>
      <c r="FR11" s="50"/>
      <c r="FS11" s="50"/>
      <c r="FT11" s="50"/>
      <c r="FU11" s="326"/>
      <c r="FV11" s="326"/>
      <c r="FW11" s="50"/>
      <c r="FX11" s="50"/>
      <c r="FY11" s="50"/>
      <c r="FZ11" s="50"/>
      <c r="GA11" s="50"/>
      <c r="GB11" s="50"/>
      <c r="GC11" s="50"/>
      <c r="GD11" s="50"/>
      <c r="GE11" s="326"/>
      <c r="GF11" s="326"/>
      <c r="GG11" s="326"/>
      <c r="GH11" s="50"/>
      <c r="GI11" s="50"/>
      <c r="GJ11" s="50"/>
      <c r="GK11" s="326"/>
      <c r="GL11" s="326"/>
      <c r="GM11" s="326"/>
      <c r="GN11" s="326"/>
      <c r="GO11" s="326"/>
      <c r="GP11" s="326"/>
      <c r="GQ11" s="326"/>
      <c r="GR11" s="326"/>
      <c r="GS11" s="326"/>
      <c r="HH11" s="82"/>
      <c r="HI11" s="82"/>
      <c r="HJ11" s="3"/>
      <c r="HK11" s="79"/>
      <c r="HL11" s="137"/>
      <c r="HM11" s="75"/>
    </row>
    <row r="12" spans="1:234" ht="15.75">
      <c r="A12" s="63" t="s">
        <v>2560</v>
      </c>
      <c r="D12" s="57">
        <f>SUM(E12:HQ12)</f>
        <v>119</v>
      </c>
      <c r="E12" s="326">
        <v>0</v>
      </c>
      <c r="F12" s="326">
        <v>0</v>
      </c>
      <c r="G12" s="326">
        <v>119</v>
      </c>
      <c r="H12" s="326"/>
      <c r="I12" s="63"/>
      <c r="J12" s="63"/>
      <c r="K12" s="63"/>
      <c r="L12" s="63"/>
      <c r="M12" s="283"/>
      <c r="N12" s="317"/>
      <c r="O12" s="63"/>
      <c r="Q12" s="326"/>
      <c r="R12" s="326"/>
      <c r="S12" s="326"/>
      <c r="T12" s="326"/>
      <c r="U12" s="326"/>
      <c r="V12" s="326"/>
      <c r="W12" s="326"/>
      <c r="X12" s="326"/>
      <c r="Y12" s="326"/>
      <c r="Z12" s="326"/>
      <c r="AA12" s="326"/>
      <c r="AB12" s="326"/>
      <c r="AC12" s="326"/>
      <c r="AD12" s="326"/>
      <c r="AE12" s="326"/>
      <c r="AF12" s="326"/>
      <c r="AG12" s="326"/>
      <c r="AH12" s="326"/>
      <c r="AI12" s="326"/>
      <c r="AJ12" s="326"/>
      <c r="AK12" s="326"/>
      <c r="AL12" s="326"/>
      <c r="AM12" s="326"/>
      <c r="AN12" s="326"/>
      <c r="AO12" s="326"/>
      <c r="AP12" s="326"/>
      <c r="AQ12" s="326"/>
      <c r="AR12" s="326"/>
      <c r="AS12" s="326"/>
      <c r="AT12" s="326"/>
      <c r="AU12" s="326"/>
      <c r="AV12" s="326"/>
      <c r="AW12" s="326"/>
      <c r="AX12" s="326"/>
      <c r="AY12" s="326"/>
      <c r="AZ12" s="326"/>
      <c r="BA12" s="326"/>
      <c r="BB12" s="326"/>
      <c r="BC12" s="326"/>
      <c r="BD12" s="326"/>
      <c r="BE12" s="326"/>
      <c r="BF12" s="326"/>
      <c r="BG12" s="326"/>
      <c r="BH12" s="326"/>
      <c r="BI12" s="326"/>
      <c r="BJ12" s="326"/>
      <c r="BK12" s="326"/>
      <c r="BL12" s="326"/>
      <c r="BM12" s="326"/>
      <c r="BN12" s="326"/>
      <c r="BO12" s="326"/>
      <c r="BP12" s="326"/>
      <c r="BQ12" s="326"/>
      <c r="BR12" s="326"/>
      <c r="BS12" s="326"/>
      <c r="BT12" s="326"/>
      <c r="BU12" s="326"/>
      <c r="BV12" s="326"/>
      <c r="BW12" s="326"/>
      <c r="BX12" s="326"/>
      <c r="BY12" s="326"/>
      <c r="BZ12" s="326"/>
      <c r="CA12" s="326"/>
      <c r="CB12" s="326"/>
      <c r="CC12" s="326"/>
      <c r="CD12" s="326"/>
      <c r="CE12" s="326"/>
      <c r="CF12" s="326"/>
      <c r="CG12" s="326"/>
      <c r="CH12" s="326"/>
      <c r="CI12" s="326"/>
      <c r="CJ12" s="326"/>
      <c r="CK12" s="326"/>
      <c r="CL12" s="326"/>
      <c r="CM12" s="326"/>
      <c r="CN12" s="326"/>
      <c r="CO12" s="326"/>
      <c r="CP12" s="326"/>
      <c r="CQ12" s="326"/>
      <c r="CR12" s="326"/>
      <c r="CS12" s="326"/>
      <c r="CT12" s="326"/>
      <c r="CU12" s="326"/>
      <c r="CV12" s="326"/>
      <c r="CW12" s="326"/>
      <c r="CX12" s="326"/>
      <c r="CY12" s="326"/>
      <c r="CZ12" s="326"/>
      <c r="DA12" s="326"/>
      <c r="DB12" s="50"/>
      <c r="DC12" s="326"/>
      <c r="DD12" s="326"/>
      <c r="DE12" s="326"/>
      <c r="DF12" s="50"/>
      <c r="DG12" s="326"/>
      <c r="DH12" s="326"/>
      <c r="DI12" s="326"/>
      <c r="DJ12" s="326"/>
      <c r="DK12" s="326"/>
      <c r="DL12" s="326"/>
      <c r="DM12" s="50"/>
      <c r="DN12" s="326"/>
      <c r="DO12" s="50"/>
      <c r="DP12" s="50"/>
      <c r="DQ12" s="50"/>
      <c r="DR12" s="50"/>
      <c r="DS12" s="50"/>
      <c r="DT12" s="50"/>
      <c r="DU12" s="50"/>
      <c r="DV12" s="50"/>
      <c r="DW12" s="326"/>
      <c r="DX12" s="326"/>
      <c r="DY12" s="326"/>
      <c r="DZ12" s="326"/>
      <c r="EA12" s="326"/>
      <c r="EB12" s="50"/>
      <c r="EC12" s="326"/>
      <c r="ED12" s="50"/>
      <c r="EE12" s="326"/>
      <c r="EF12" s="326"/>
      <c r="EG12" s="326"/>
      <c r="EH12" s="326"/>
      <c r="EI12" s="326"/>
      <c r="EJ12" s="326"/>
      <c r="EK12" s="326"/>
      <c r="EL12" s="326"/>
      <c r="EM12" s="326"/>
      <c r="EN12" s="50"/>
      <c r="EO12" s="326"/>
      <c r="EP12" s="326"/>
      <c r="EQ12" s="326"/>
      <c r="ER12" s="50"/>
      <c r="ES12" s="326"/>
      <c r="ET12" s="50"/>
      <c r="EU12" s="50"/>
      <c r="EV12" s="326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326"/>
      <c r="FJ12" s="50"/>
      <c r="FK12" s="50"/>
      <c r="FL12" s="50"/>
      <c r="FM12" s="326"/>
      <c r="FN12" s="50"/>
      <c r="FO12" s="50"/>
      <c r="FP12" s="50"/>
      <c r="FQ12" s="50"/>
      <c r="FR12" s="50"/>
      <c r="FS12" s="50"/>
      <c r="FT12" s="50"/>
      <c r="FU12" s="326"/>
      <c r="FV12" s="326"/>
      <c r="FW12" s="50"/>
      <c r="FX12" s="50"/>
      <c r="FY12" s="50"/>
      <c r="FZ12" s="50"/>
      <c r="GA12" s="50"/>
      <c r="GB12" s="50"/>
      <c r="GC12" s="50"/>
      <c r="GD12" s="50"/>
      <c r="GE12" s="326"/>
      <c r="GF12" s="326"/>
      <c r="GG12" s="326"/>
      <c r="GH12" s="50"/>
      <c r="GI12" s="50"/>
      <c r="GJ12" s="50"/>
      <c r="GK12" s="326"/>
      <c r="GL12" s="326"/>
      <c r="GM12" s="326"/>
      <c r="GN12" s="326"/>
      <c r="GO12" s="326"/>
      <c r="GP12" s="326"/>
      <c r="GQ12" s="326"/>
      <c r="GR12" s="326"/>
      <c r="GS12" s="326"/>
      <c r="HC12" s="1"/>
      <c r="HD12" s="1"/>
      <c r="HE12" s="1"/>
      <c r="HF12" s="1"/>
      <c r="HG12" s="112"/>
      <c r="HH12" s="82"/>
      <c r="HI12" s="82"/>
      <c r="HJ12" s="3"/>
      <c r="HK12" s="79"/>
      <c r="HL12" s="137"/>
      <c r="HM12" s="75"/>
    </row>
    <row r="13" spans="1:234" ht="15.75">
      <c r="A13" s="63" t="s">
        <v>4016</v>
      </c>
      <c r="D13" s="57">
        <f>SUM(E13:HQ13)</f>
        <v>228</v>
      </c>
      <c r="E13" s="326">
        <v>101</v>
      </c>
      <c r="F13" s="326">
        <v>102</v>
      </c>
      <c r="G13" s="326">
        <v>25</v>
      </c>
      <c r="H13" s="326"/>
      <c r="I13" s="63"/>
      <c r="J13" s="63"/>
      <c r="K13" s="63"/>
      <c r="L13" s="63"/>
      <c r="M13" s="282"/>
      <c r="N13" s="317"/>
      <c r="O13" s="63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326"/>
      <c r="AN13" s="326"/>
      <c r="AO13" s="326"/>
      <c r="AP13" s="326"/>
      <c r="AQ13" s="326"/>
      <c r="AR13" s="326"/>
      <c r="AS13" s="326"/>
      <c r="AT13" s="326"/>
      <c r="AU13" s="326"/>
      <c r="AV13" s="326"/>
      <c r="AW13" s="326"/>
      <c r="AX13" s="326"/>
      <c r="AY13" s="326"/>
      <c r="AZ13" s="326"/>
      <c r="BA13" s="326"/>
      <c r="BB13" s="326"/>
      <c r="BC13" s="326"/>
      <c r="BD13" s="326"/>
      <c r="BE13" s="326"/>
      <c r="BF13" s="326"/>
      <c r="BG13" s="326"/>
      <c r="BH13" s="326"/>
      <c r="BI13" s="326"/>
      <c r="BJ13" s="326"/>
      <c r="BK13" s="326"/>
      <c r="BL13" s="326"/>
      <c r="BM13" s="326"/>
      <c r="BN13" s="326"/>
      <c r="BO13" s="326"/>
      <c r="BP13" s="326"/>
      <c r="BQ13" s="326"/>
      <c r="BR13" s="326"/>
      <c r="BS13" s="326"/>
      <c r="BT13" s="326"/>
      <c r="BU13" s="326"/>
      <c r="BV13" s="326"/>
      <c r="BW13" s="326"/>
      <c r="BX13" s="326"/>
      <c r="BY13" s="326"/>
      <c r="BZ13" s="326"/>
      <c r="CA13" s="326"/>
      <c r="CB13" s="326"/>
      <c r="CC13" s="326"/>
      <c r="CD13" s="326"/>
      <c r="CE13" s="326"/>
      <c r="CF13" s="326"/>
      <c r="CG13" s="326"/>
      <c r="CH13" s="326"/>
      <c r="CI13" s="326"/>
      <c r="CJ13" s="326"/>
      <c r="CK13" s="326"/>
      <c r="CL13" s="326"/>
      <c r="CM13" s="326"/>
      <c r="CN13" s="326"/>
      <c r="CO13" s="326"/>
      <c r="CP13" s="326"/>
      <c r="CQ13" s="326"/>
      <c r="CR13" s="326"/>
      <c r="CS13" s="326"/>
      <c r="CT13" s="326"/>
      <c r="CU13" s="326"/>
      <c r="CV13" s="326"/>
      <c r="CW13" s="326"/>
      <c r="CX13" s="326"/>
      <c r="CY13" s="326"/>
      <c r="CZ13" s="326"/>
      <c r="DA13" s="326"/>
      <c r="DB13" s="50"/>
      <c r="DC13" s="326"/>
      <c r="DD13" s="326"/>
      <c r="DE13" s="326"/>
      <c r="DF13" s="50"/>
      <c r="DG13" s="326"/>
      <c r="DH13" s="326"/>
      <c r="DI13" s="326"/>
      <c r="DJ13" s="326"/>
      <c r="DK13" s="326"/>
      <c r="DL13" s="326"/>
      <c r="DM13" s="50"/>
      <c r="DN13" s="326"/>
      <c r="DO13" s="50"/>
      <c r="DP13" s="50"/>
      <c r="DQ13" s="50"/>
      <c r="DR13" s="50"/>
      <c r="DS13" s="50"/>
      <c r="DT13" s="50"/>
      <c r="DU13" s="50"/>
      <c r="DV13" s="50"/>
      <c r="DW13" s="326"/>
      <c r="DX13" s="326"/>
      <c r="DY13" s="326"/>
      <c r="DZ13" s="326"/>
      <c r="EA13" s="326"/>
      <c r="EB13" s="50"/>
      <c r="EC13" s="326"/>
      <c r="ED13" s="50"/>
      <c r="EE13" s="326"/>
      <c r="EF13" s="326"/>
      <c r="EG13" s="326"/>
      <c r="EH13" s="326"/>
      <c r="EI13" s="326"/>
      <c r="EJ13" s="326"/>
      <c r="EK13" s="326"/>
      <c r="EL13" s="326"/>
      <c r="EM13" s="326"/>
      <c r="EN13" s="50"/>
      <c r="EO13" s="326"/>
      <c r="EP13" s="326"/>
      <c r="EQ13" s="326"/>
      <c r="ER13" s="50"/>
      <c r="ES13" s="326"/>
      <c r="ET13" s="50"/>
      <c r="EU13" s="50"/>
      <c r="EV13" s="326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326"/>
      <c r="FJ13" s="50"/>
      <c r="FK13" s="50"/>
      <c r="FL13" s="50"/>
      <c r="FM13" s="326"/>
      <c r="FN13" s="50"/>
      <c r="FO13" s="50"/>
      <c r="FP13" s="50"/>
      <c r="FQ13" s="50"/>
      <c r="FR13" s="50"/>
      <c r="FS13" s="50"/>
      <c r="FT13" s="50"/>
      <c r="FU13" s="326"/>
      <c r="FV13" s="326"/>
      <c r="FW13" s="50"/>
      <c r="FX13" s="50"/>
      <c r="FY13" s="50"/>
      <c r="FZ13" s="50"/>
      <c r="GA13" s="50"/>
      <c r="GB13" s="50"/>
      <c r="GC13" s="50"/>
      <c r="GD13" s="50"/>
      <c r="GE13" s="326"/>
      <c r="GF13" s="326"/>
      <c r="GG13" s="326"/>
      <c r="GH13" s="50"/>
      <c r="GI13" s="50"/>
      <c r="GJ13" s="50"/>
      <c r="GK13" s="326"/>
      <c r="GL13" s="326"/>
      <c r="GM13" s="326"/>
      <c r="GN13" s="326"/>
      <c r="GO13" s="326"/>
      <c r="GP13" s="326"/>
      <c r="GQ13" s="326"/>
      <c r="GR13" s="326"/>
      <c r="GS13" s="326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218" t="s">
        <v>1559</v>
      </c>
      <c r="D14" s="57">
        <f>SUM(E14:HQ14)</f>
        <v>136</v>
      </c>
      <c r="E14" s="326">
        <v>93</v>
      </c>
      <c r="F14" s="326">
        <v>0</v>
      </c>
      <c r="G14" s="326">
        <v>43</v>
      </c>
      <c r="H14" s="326"/>
      <c r="I14" s="218"/>
      <c r="J14" s="63"/>
      <c r="K14" s="218"/>
      <c r="L14" s="63"/>
      <c r="M14" s="87"/>
      <c r="N14" s="317"/>
      <c r="O14" s="63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326"/>
      <c r="AN14" s="326"/>
      <c r="AO14" s="326"/>
      <c r="AP14" s="326"/>
      <c r="AQ14" s="326"/>
      <c r="AR14" s="326"/>
      <c r="AS14" s="326"/>
      <c r="AT14" s="326"/>
      <c r="AU14" s="326"/>
      <c r="AV14" s="326"/>
      <c r="AW14" s="326"/>
      <c r="AX14" s="326"/>
      <c r="AY14" s="326"/>
      <c r="AZ14" s="326"/>
      <c r="BA14" s="326"/>
      <c r="BB14" s="326"/>
      <c r="BC14" s="326"/>
      <c r="BD14" s="326"/>
      <c r="BE14" s="326"/>
      <c r="BF14" s="326"/>
      <c r="BG14" s="326"/>
      <c r="BH14" s="326"/>
      <c r="BI14" s="326"/>
      <c r="BJ14" s="326"/>
      <c r="BK14" s="326"/>
      <c r="BL14" s="326"/>
      <c r="BM14" s="326"/>
      <c r="BN14" s="326"/>
      <c r="BO14" s="326"/>
      <c r="BP14" s="326"/>
      <c r="BQ14" s="326"/>
      <c r="BR14" s="326"/>
      <c r="BS14" s="326"/>
      <c r="BT14" s="326"/>
      <c r="BU14" s="326"/>
      <c r="BV14" s="326"/>
      <c r="BW14" s="326"/>
      <c r="BX14" s="326"/>
      <c r="BY14" s="326"/>
      <c r="BZ14" s="326"/>
      <c r="CA14" s="326"/>
      <c r="CB14" s="326"/>
      <c r="CC14" s="326"/>
      <c r="CD14" s="326"/>
      <c r="CE14" s="326"/>
      <c r="CF14" s="326"/>
      <c r="CG14" s="326"/>
      <c r="CH14" s="326"/>
      <c r="CI14" s="326"/>
      <c r="CJ14" s="326"/>
      <c r="CK14" s="326"/>
      <c r="CL14" s="326"/>
      <c r="CM14" s="326"/>
      <c r="CN14" s="326"/>
      <c r="CO14" s="326"/>
      <c r="CP14" s="326"/>
      <c r="CQ14" s="326"/>
      <c r="CR14" s="326"/>
      <c r="CS14" s="326"/>
      <c r="CT14" s="326"/>
      <c r="CU14" s="326"/>
      <c r="CV14" s="326"/>
      <c r="CW14" s="326"/>
      <c r="CX14" s="326"/>
      <c r="CY14" s="326"/>
      <c r="CZ14" s="326"/>
      <c r="DA14" s="326"/>
      <c r="DB14" s="50"/>
      <c r="DC14" s="326"/>
      <c r="DD14" s="326"/>
      <c r="DE14" s="326"/>
      <c r="DF14" s="50"/>
      <c r="DG14" s="326"/>
      <c r="DH14" s="326"/>
      <c r="DI14" s="326"/>
      <c r="DJ14" s="326"/>
      <c r="DK14" s="326"/>
      <c r="DL14" s="326"/>
      <c r="DM14" s="50"/>
      <c r="DN14" s="326"/>
      <c r="DO14" s="50"/>
      <c r="DP14" s="50"/>
      <c r="DQ14" s="50"/>
      <c r="DR14" s="50"/>
      <c r="DS14" s="50"/>
      <c r="DT14" s="50"/>
      <c r="DU14" s="50"/>
      <c r="DV14" s="50"/>
      <c r="DW14" s="326"/>
      <c r="DX14" s="326"/>
      <c r="DY14" s="326"/>
      <c r="DZ14" s="326"/>
      <c r="EA14" s="326"/>
      <c r="EB14" s="50"/>
      <c r="EC14" s="326"/>
      <c r="ED14" s="50"/>
      <c r="EE14" s="326"/>
      <c r="EF14" s="326"/>
      <c r="EG14" s="326"/>
      <c r="EH14" s="326"/>
      <c r="EI14" s="326"/>
      <c r="EJ14" s="326"/>
      <c r="EK14" s="326"/>
      <c r="EL14" s="326"/>
      <c r="EM14" s="326"/>
      <c r="EN14" s="50"/>
      <c r="EO14" s="326"/>
      <c r="EP14" s="326"/>
      <c r="EQ14" s="326"/>
      <c r="ER14" s="50"/>
      <c r="ES14" s="326"/>
      <c r="ET14" s="50"/>
      <c r="EU14" s="50"/>
      <c r="EV14" s="326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326"/>
      <c r="FJ14" s="50"/>
      <c r="FK14" s="50"/>
      <c r="FL14" s="50"/>
      <c r="FM14" s="326"/>
      <c r="FN14" s="50"/>
      <c r="FO14" s="50"/>
      <c r="FP14" s="50"/>
      <c r="FQ14" s="50"/>
      <c r="FR14" s="50"/>
      <c r="FS14" s="50"/>
      <c r="FT14" s="50"/>
      <c r="FU14" s="326"/>
      <c r="FV14" s="326"/>
      <c r="FW14" s="50"/>
      <c r="FX14" s="50"/>
      <c r="FY14" s="50"/>
      <c r="FZ14" s="50"/>
      <c r="GA14" s="50"/>
      <c r="GB14" s="50"/>
      <c r="GC14" s="50"/>
      <c r="GD14" s="50"/>
      <c r="GE14" s="326"/>
      <c r="GF14" s="326"/>
      <c r="GG14" s="326"/>
      <c r="GH14" s="50"/>
      <c r="GI14" s="50"/>
      <c r="GJ14" s="50"/>
      <c r="GK14" s="326"/>
      <c r="GL14" s="326"/>
      <c r="GM14" s="326"/>
      <c r="GN14" s="326"/>
      <c r="GO14" s="326"/>
      <c r="GP14" s="326"/>
      <c r="GQ14" s="326"/>
      <c r="GR14" s="326"/>
      <c r="GS14" s="326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63" t="s">
        <v>4309</v>
      </c>
      <c r="D15" s="57">
        <f>SUM(E15:HQ15)</f>
        <v>29</v>
      </c>
      <c r="E15" s="326">
        <v>0</v>
      </c>
      <c r="F15" s="326">
        <v>0</v>
      </c>
      <c r="G15" s="326">
        <v>29</v>
      </c>
      <c r="H15" s="326"/>
      <c r="I15" s="63"/>
      <c r="J15" s="63"/>
      <c r="K15" s="63"/>
      <c r="L15" s="63"/>
      <c r="M15" s="282"/>
      <c r="N15" s="317"/>
      <c r="O15" s="63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326"/>
      <c r="AN15" s="326"/>
      <c r="AO15" s="326"/>
      <c r="AP15" s="326"/>
      <c r="AQ15" s="326"/>
      <c r="AR15" s="326"/>
      <c r="AS15" s="326"/>
      <c r="AT15" s="326"/>
      <c r="AU15" s="326"/>
      <c r="AV15" s="326"/>
      <c r="AW15" s="326"/>
      <c r="AX15" s="326"/>
      <c r="AY15" s="326"/>
      <c r="AZ15" s="326"/>
      <c r="BA15" s="326"/>
      <c r="BB15" s="326"/>
      <c r="BC15" s="326"/>
      <c r="BD15" s="326"/>
      <c r="BE15" s="326"/>
      <c r="BF15" s="326"/>
      <c r="BG15" s="326"/>
      <c r="BH15" s="326"/>
      <c r="BI15" s="326"/>
      <c r="BJ15" s="326"/>
      <c r="BK15" s="326"/>
      <c r="BL15" s="326"/>
      <c r="BM15" s="326"/>
      <c r="BN15" s="326"/>
      <c r="BO15" s="326"/>
      <c r="BP15" s="326"/>
      <c r="BQ15" s="326"/>
      <c r="BR15" s="326"/>
      <c r="BS15" s="326"/>
      <c r="BT15" s="326"/>
      <c r="BU15" s="326"/>
      <c r="BV15" s="326"/>
      <c r="BW15" s="326"/>
      <c r="BX15" s="326"/>
      <c r="BY15" s="326"/>
      <c r="BZ15" s="326"/>
      <c r="CA15" s="326"/>
      <c r="CB15" s="326"/>
      <c r="CC15" s="326"/>
      <c r="CD15" s="326"/>
      <c r="CE15" s="326"/>
      <c r="CF15" s="326"/>
      <c r="CG15" s="326"/>
      <c r="CH15" s="326"/>
      <c r="CI15" s="326"/>
      <c r="CJ15" s="326"/>
      <c r="CK15" s="326"/>
      <c r="CL15" s="326"/>
      <c r="CM15" s="326"/>
      <c r="CN15" s="326"/>
      <c r="CO15" s="326"/>
      <c r="CP15" s="326"/>
      <c r="CQ15" s="326"/>
      <c r="CR15" s="326"/>
      <c r="CS15" s="326"/>
      <c r="CT15" s="326"/>
      <c r="CU15" s="326"/>
      <c r="CV15" s="326"/>
      <c r="CW15" s="326"/>
      <c r="CX15" s="326"/>
      <c r="CY15" s="326"/>
      <c r="CZ15" s="326"/>
      <c r="DA15" s="326"/>
      <c r="DB15" s="50"/>
      <c r="DC15" s="326"/>
      <c r="DD15" s="326"/>
      <c r="DE15" s="326"/>
      <c r="DF15" s="50"/>
      <c r="DG15" s="326"/>
      <c r="DH15" s="326"/>
      <c r="DI15" s="326"/>
      <c r="DJ15" s="326"/>
      <c r="DK15" s="326"/>
      <c r="DL15" s="326"/>
      <c r="DM15" s="50"/>
      <c r="DN15" s="326"/>
      <c r="DO15" s="50"/>
      <c r="DP15" s="50"/>
      <c r="DQ15" s="50"/>
      <c r="DR15" s="50"/>
      <c r="DS15" s="50"/>
      <c r="DT15" s="50"/>
      <c r="DU15" s="50"/>
      <c r="DV15" s="50"/>
      <c r="DW15" s="326"/>
      <c r="DX15" s="326"/>
      <c r="DY15" s="326"/>
      <c r="DZ15" s="326"/>
      <c r="EA15" s="326"/>
      <c r="EB15" s="50"/>
      <c r="EC15" s="326"/>
      <c r="ED15" s="50"/>
      <c r="EE15" s="326"/>
      <c r="EF15" s="326"/>
      <c r="EG15" s="326"/>
      <c r="EH15" s="326"/>
      <c r="EI15" s="326"/>
      <c r="EJ15" s="326"/>
      <c r="EK15" s="326"/>
      <c r="EL15" s="326"/>
      <c r="EM15" s="326"/>
      <c r="EN15" s="50"/>
      <c r="EO15" s="326"/>
      <c r="EP15" s="326"/>
      <c r="EQ15" s="326"/>
      <c r="ER15" s="50"/>
      <c r="ES15" s="326"/>
      <c r="ET15" s="50"/>
      <c r="EU15" s="50"/>
      <c r="EV15" s="326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326"/>
      <c r="FJ15" s="50"/>
      <c r="FK15" s="50"/>
      <c r="FL15" s="50"/>
      <c r="FM15" s="326"/>
      <c r="FN15" s="50"/>
      <c r="FO15" s="50"/>
      <c r="FP15" s="50"/>
      <c r="FQ15" s="50"/>
      <c r="FR15" s="50"/>
      <c r="FS15" s="50"/>
      <c r="FT15" s="50"/>
      <c r="FU15" s="326"/>
      <c r="FV15" s="326"/>
      <c r="FW15" s="50"/>
      <c r="FX15" s="50"/>
      <c r="FY15" s="50"/>
      <c r="FZ15" s="50"/>
      <c r="GA15" s="50"/>
      <c r="GB15" s="50"/>
      <c r="GC15" s="50"/>
      <c r="GD15" s="50"/>
      <c r="GE15" s="326"/>
      <c r="GF15" s="326"/>
      <c r="GG15" s="326"/>
      <c r="GH15" s="50"/>
      <c r="GI15" s="50"/>
      <c r="GJ15" s="50"/>
      <c r="GK15" s="326"/>
      <c r="GL15" s="326"/>
      <c r="GM15" s="326"/>
      <c r="GN15" s="326"/>
      <c r="GO15" s="326"/>
      <c r="GP15" s="326"/>
      <c r="GQ15" s="326"/>
      <c r="GR15" s="326"/>
      <c r="GS15" s="326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728</v>
      </c>
      <c r="D16" s="57">
        <f>SUM(E16:HQ16)</f>
        <v>330</v>
      </c>
      <c r="E16" s="326">
        <v>112</v>
      </c>
      <c r="F16" s="326">
        <v>104</v>
      </c>
      <c r="G16" s="326">
        <v>114</v>
      </c>
      <c r="H16" s="326"/>
      <c r="I16" s="63"/>
      <c r="J16" s="63"/>
      <c r="K16" s="63"/>
      <c r="L16" s="63"/>
      <c r="M16" s="87"/>
      <c r="N16" s="317"/>
      <c r="O16" s="63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  <c r="AL16" s="326"/>
      <c r="AM16" s="326"/>
      <c r="AN16" s="326"/>
      <c r="AO16" s="326"/>
      <c r="AP16" s="326"/>
      <c r="AQ16" s="326"/>
      <c r="AR16" s="326"/>
      <c r="AS16" s="326"/>
      <c r="AT16" s="326"/>
      <c r="AU16" s="326"/>
      <c r="AV16" s="326"/>
      <c r="AW16" s="326"/>
      <c r="AX16" s="326"/>
      <c r="AY16" s="326"/>
      <c r="AZ16" s="326"/>
      <c r="BA16" s="326"/>
      <c r="BB16" s="326"/>
      <c r="BC16" s="326"/>
      <c r="BD16" s="326"/>
      <c r="BE16" s="326"/>
      <c r="BF16" s="326"/>
      <c r="BG16" s="326"/>
      <c r="BH16" s="326"/>
      <c r="BI16" s="326"/>
      <c r="BJ16" s="326"/>
      <c r="BK16" s="326"/>
      <c r="BL16" s="326"/>
      <c r="BM16" s="326"/>
      <c r="BN16" s="326"/>
      <c r="BO16" s="326"/>
      <c r="BP16" s="326"/>
      <c r="BQ16" s="326"/>
      <c r="BR16" s="326"/>
      <c r="BS16" s="326"/>
      <c r="BT16" s="326"/>
      <c r="BU16" s="326"/>
      <c r="BV16" s="326"/>
      <c r="BW16" s="326"/>
      <c r="BX16" s="326"/>
      <c r="BY16" s="326"/>
      <c r="BZ16" s="326"/>
      <c r="CA16" s="326"/>
      <c r="CB16" s="326"/>
      <c r="CC16" s="326"/>
      <c r="CD16" s="326"/>
      <c r="CE16" s="326"/>
      <c r="CF16" s="326"/>
      <c r="CG16" s="326"/>
      <c r="CH16" s="326"/>
      <c r="CI16" s="326"/>
      <c r="CJ16" s="326"/>
      <c r="CK16" s="326"/>
      <c r="CL16" s="326"/>
      <c r="CM16" s="326"/>
      <c r="CN16" s="326"/>
      <c r="CO16" s="326"/>
      <c r="CP16" s="326"/>
      <c r="CQ16" s="326"/>
      <c r="CR16" s="326"/>
      <c r="CS16" s="326"/>
      <c r="CT16" s="326"/>
      <c r="CU16" s="326"/>
      <c r="CV16" s="326"/>
      <c r="CW16" s="326"/>
      <c r="CX16" s="326"/>
      <c r="CY16" s="326"/>
      <c r="CZ16" s="326"/>
      <c r="DA16" s="326"/>
      <c r="DB16" s="50"/>
      <c r="DC16" s="326"/>
      <c r="DD16" s="326"/>
      <c r="DE16" s="326"/>
      <c r="DF16" s="50"/>
      <c r="DG16" s="326"/>
      <c r="DH16" s="326"/>
      <c r="DI16" s="326"/>
      <c r="DJ16" s="326"/>
      <c r="DK16" s="326"/>
      <c r="DL16" s="326"/>
      <c r="DM16" s="50"/>
      <c r="DN16" s="326"/>
      <c r="DO16" s="50"/>
      <c r="DP16" s="50"/>
      <c r="DQ16" s="50"/>
      <c r="DR16" s="50"/>
      <c r="DS16" s="50"/>
      <c r="DT16" s="50"/>
      <c r="DU16" s="50"/>
      <c r="DV16" s="50"/>
      <c r="DW16" s="326"/>
      <c r="DX16" s="326"/>
      <c r="DY16" s="326"/>
      <c r="DZ16" s="326"/>
      <c r="EA16" s="326"/>
      <c r="EB16" s="50"/>
      <c r="EC16" s="326"/>
      <c r="ED16" s="50"/>
      <c r="EE16" s="326"/>
      <c r="EF16" s="326"/>
      <c r="EG16" s="326"/>
      <c r="EH16" s="326"/>
      <c r="EI16" s="326"/>
      <c r="EJ16" s="326"/>
      <c r="EK16" s="326"/>
      <c r="EL16" s="326"/>
      <c r="EM16" s="326"/>
      <c r="EN16" s="50"/>
      <c r="EO16" s="326"/>
      <c r="EP16" s="326"/>
      <c r="EQ16" s="326"/>
      <c r="ER16" s="50"/>
      <c r="ES16" s="326"/>
      <c r="ET16" s="50"/>
      <c r="EU16" s="50"/>
      <c r="EV16" s="326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326"/>
      <c r="FJ16" s="50"/>
      <c r="FK16" s="50"/>
      <c r="FL16" s="50"/>
      <c r="FM16" s="326"/>
      <c r="FN16" s="50"/>
      <c r="FO16" s="50"/>
      <c r="FP16" s="50"/>
      <c r="FQ16" s="50"/>
      <c r="FR16" s="50"/>
      <c r="FS16" s="50"/>
      <c r="FT16" s="50"/>
      <c r="FU16" s="326"/>
      <c r="FV16" s="326"/>
      <c r="FW16" s="50"/>
      <c r="FX16" s="50"/>
      <c r="FY16" s="50"/>
      <c r="FZ16" s="50"/>
      <c r="GA16" s="50"/>
      <c r="GB16" s="50"/>
      <c r="GC16" s="50"/>
      <c r="GD16" s="50"/>
      <c r="GE16" s="326"/>
      <c r="GF16" s="326"/>
      <c r="GG16" s="326"/>
      <c r="GH16" s="50"/>
      <c r="GI16" s="50"/>
      <c r="GJ16" s="50"/>
      <c r="GK16" s="326"/>
      <c r="GL16" s="326"/>
      <c r="GM16" s="326"/>
      <c r="GN16" s="326"/>
      <c r="GO16" s="326"/>
      <c r="GP16" s="326"/>
      <c r="GQ16" s="326"/>
      <c r="GR16" s="326"/>
      <c r="GS16" s="326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63" t="s">
        <v>4006</v>
      </c>
      <c r="D17" s="57">
        <f>SUM(E17:HQ17)</f>
        <v>154</v>
      </c>
      <c r="E17" s="326">
        <v>104</v>
      </c>
      <c r="F17" s="326">
        <v>0</v>
      </c>
      <c r="G17" s="326">
        <v>50</v>
      </c>
      <c r="H17" s="326"/>
      <c r="I17" s="63"/>
      <c r="J17" s="63"/>
      <c r="K17" s="63"/>
      <c r="L17" s="63"/>
      <c r="M17" s="265"/>
      <c r="N17" s="317"/>
      <c r="O17" s="63"/>
      <c r="Q17" s="326"/>
      <c r="R17" s="326"/>
      <c r="S17" s="326"/>
      <c r="T17" s="326"/>
      <c r="U17" s="326"/>
      <c r="V17" s="326"/>
      <c r="W17" s="326"/>
      <c r="X17" s="326"/>
      <c r="Y17" s="326"/>
      <c r="Z17" s="326"/>
      <c r="AA17" s="326"/>
      <c r="AB17" s="326"/>
      <c r="AC17" s="326"/>
      <c r="AD17" s="326"/>
      <c r="AE17" s="326"/>
      <c r="AF17" s="326"/>
      <c r="AG17" s="326"/>
      <c r="AH17" s="326"/>
      <c r="AI17" s="326"/>
      <c r="AJ17" s="326"/>
      <c r="AK17" s="326"/>
      <c r="AL17" s="326"/>
      <c r="AM17" s="326"/>
      <c r="AN17" s="326"/>
      <c r="AO17" s="326"/>
      <c r="AP17" s="326"/>
      <c r="AQ17" s="326"/>
      <c r="AR17" s="326"/>
      <c r="AS17" s="326"/>
      <c r="AT17" s="326"/>
      <c r="AU17" s="326"/>
      <c r="AV17" s="326"/>
      <c r="AW17" s="326"/>
      <c r="AX17" s="326"/>
      <c r="AY17" s="326"/>
      <c r="AZ17" s="326"/>
      <c r="BA17" s="326"/>
      <c r="BB17" s="326"/>
      <c r="BC17" s="326"/>
      <c r="BD17" s="326"/>
      <c r="BE17" s="326"/>
      <c r="BF17" s="326"/>
      <c r="BG17" s="326"/>
      <c r="BH17" s="326"/>
      <c r="BI17" s="326"/>
      <c r="BJ17" s="326"/>
      <c r="BK17" s="326"/>
      <c r="BL17" s="326"/>
      <c r="BM17" s="326"/>
      <c r="BN17" s="326"/>
      <c r="BO17" s="326"/>
      <c r="BP17" s="326"/>
      <c r="BQ17" s="326"/>
      <c r="BR17" s="326"/>
      <c r="BS17" s="326"/>
      <c r="BT17" s="326"/>
      <c r="BU17" s="326"/>
      <c r="BV17" s="326"/>
      <c r="BW17" s="326"/>
      <c r="BX17" s="326"/>
      <c r="BY17" s="326"/>
      <c r="BZ17" s="326"/>
      <c r="CA17" s="326"/>
      <c r="CB17" s="326"/>
      <c r="CC17" s="326"/>
      <c r="CD17" s="326"/>
      <c r="CE17" s="326"/>
      <c r="CF17" s="326"/>
      <c r="CG17" s="326"/>
      <c r="CH17" s="326"/>
      <c r="CI17" s="326"/>
      <c r="CJ17" s="326"/>
      <c r="CK17" s="326"/>
      <c r="CL17" s="326"/>
      <c r="CM17" s="326"/>
      <c r="CN17" s="326"/>
      <c r="CO17" s="326"/>
      <c r="CP17" s="326"/>
      <c r="CQ17" s="326"/>
      <c r="CR17" s="326"/>
      <c r="CS17" s="326"/>
      <c r="CT17" s="326"/>
      <c r="CU17" s="326"/>
      <c r="CV17" s="326"/>
      <c r="CW17" s="326"/>
      <c r="CX17" s="326"/>
      <c r="CY17" s="326"/>
      <c r="CZ17" s="326"/>
      <c r="DA17" s="326"/>
      <c r="DB17" s="50"/>
      <c r="DC17" s="326"/>
      <c r="DD17" s="326"/>
      <c r="DE17" s="326"/>
      <c r="DF17" s="50"/>
      <c r="DG17" s="326"/>
      <c r="DH17" s="326"/>
      <c r="DI17" s="326"/>
      <c r="DJ17" s="326"/>
      <c r="DK17" s="326"/>
      <c r="DL17" s="326"/>
      <c r="DM17" s="50"/>
      <c r="DN17" s="326"/>
      <c r="DO17" s="50"/>
      <c r="DP17" s="50"/>
      <c r="DQ17" s="50"/>
      <c r="DR17" s="50"/>
      <c r="DS17" s="50"/>
      <c r="DT17" s="50"/>
      <c r="DU17" s="50"/>
      <c r="DV17" s="50"/>
      <c r="DW17" s="326"/>
      <c r="DX17" s="326"/>
      <c r="DY17" s="326"/>
      <c r="DZ17" s="326"/>
      <c r="EA17" s="326"/>
      <c r="EB17" s="50"/>
      <c r="EC17" s="326"/>
      <c r="ED17" s="50"/>
      <c r="EE17" s="326"/>
      <c r="EF17" s="326"/>
      <c r="EG17" s="326"/>
      <c r="EH17" s="326"/>
      <c r="EI17" s="326"/>
      <c r="EJ17" s="326"/>
      <c r="EK17" s="326"/>
      <c r="EL17" s="326"/>
      <c r="EM17" s="326"/>
      <c r="EN17" s="50"/>
      <c r="EO17" s="326"/>
      <c r="EP17" s="326"/>
      <c r="EQ17" s="326"/>
      <c r="ER17" s="50"/>
      <c r="ES17" s="326"/>
      <c r="ET17" s="50"/>
      <c r="EU17" s="50"/>
      <c r="EV17" s="326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326"/>
      <c r="FJ17" s="50"/>
      <c r="FK17" s="50"/>
      <c r="FL17" s="50"/>
      <c r="FM17" s="326"/>
      <c r="FN17" s="50"/>
      <c r="FO17" s="50"/>
      <c r="FP17" s="50"/>
      <c r="FQ17" s="50"/>
      <c r="FR17" s="50"/>
      <c r="FS17" s="50"/>
      <c r="FT17" s="50"/>
      <c r="FU17" s="326"/>
      <c r="FV17" s="326"/>
      <c r="FW17" s="50"/>
      <c r="FX17" s="50"/>
      <c r="FY17" s="50"/>
      <c r="FZ17" s="50"/>
      <c r="GA17" s="50"/>
      <c r="GB17" s="50"/>
      <c r="GC17" s="50"/>
      <c r="GD17" s="50"/>
      <c r="GE17" s="326"/>
      <c r="GF17" s="326"/>
      <c r="GG17" s="326"/>
      <c r="GH17" s="50"/>
      <c r="GI17" s="50"/>
      <c r="GJ17" s="50"/>
      <c r="GK17" s="326"/>
      <c r="GL17" s="326"/>
      <c r="GM17" s="326"/>
      <c r="GN17" s="326"/>
      <c r="GO17" s="326"/>
      <c r="GP17" s="326"/>
      <c r="GQ17" s="326"/>
      <c r="GR17" s="326"/>
      <c r="GS17" s="326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273" t="s">
        <v>1927</v>
      </c>
      <c r="D18" s="57">
        <f>SUM(E18:HQ18)</f>
        <v>96</v>
      </c>
      <c r="E18" s="326">
        <v>59</v>
      </c>
      <c r="F18" s="326">
        <v>0</v>
      </c>
      <c r="G18" s="326">
        <v>37</v>
      </c>
      <c r="H18" s="326"/>
      <c r="I18" s="273"/>
      <c r="J18" s="63"/>
      <c r="K18" s="273"/>
      <c r="L18" s="63"/>
      <c r="M18" s="283"/>
      <c r="N18" s="317"/>
      <c r="O18" s="63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326"/>
      <c r="AN18" s="326"/>
      <c r="AO18" s="326"/>
      <c r="AP18" s="326"/>
      <c r="AQ18" s="326"/>
      <c r="AR18" s="326"/>
      <c r="AS18" s="326"/>
      <c r="AT18" s="326"/>
      <c r="AU18" s="326"/>
      <c r="AV18" s="326"/>
      <c r="AW18" s="326"/>
      <c r="AX18" s="326"/>
      <c r="AY18" s="326"/>
      <c r="AZ18" s="326"/>
      <c r="BA18" s="326"/>
      <c r="BB18" s="326"/>
      <c r="BC18" s="326"/>
      <c r="BD18" s="326"/>
      <c r="BE18" s="326"/>
      <c r="BF18" s="326"/>
      <c r="BG18" s="326"/>
      <c r="BH18" s="326"/>
      <c r="BI18" s="326"/>
      <c r="BJ18" s="326"/>
      <c r="BK18" s="326"/>
      <c r="BL18" s="326"/>
      <c r="BM18" s="326"/>
      <c r="BN18" s="326"/>
      <c r="BO18" s="326"/>
      <c r="BP18" s="326"/>
      <c r="BQ18" s="326"/>
      <c r="BR18" s="326"/>
      <c r="BS18" s="326"/>
      <c r="BT18" s="326"/>
      <c r="BU18" s="326"/>
      <c r="BV18" s="326"/>
      <c r="BW18" s="326"/>
      <c r="BX18" s="326"/>
      <c r="BY18" s="326"/>
      <c r="BZ18" s="326"/>
      <c r="CA18" s="326"/>
      <c r="CB18" s="326"/>
      <c r="CC18" s="326"/>
      <c r="CD18" s="326"/>
      <c r="CE18" s="326"/>
      <c r="CF18" s="326"/>
      <c r="CG18" s="326"/>
      <c r="CH18" s="326"/>
      <c r="CI18" s="326"/>
      <c r="CJ18" s="326"/>
      <c r="CK18" s="326"/>
      <c r="CL18" s="326"/>
      <c r="CM18" s="326"/>
      <c r="CN18" s="326"/>
      <c r="CO18" s="326"/>
      <c r="CP18" s="326"/>
      <c r="CQ18" s="326"/>
      <c r="CR18" s="326"/>
      <c r="CS18" s="326"/>
      <c r="CT18" s="326"/>
      <c r="CU18" s="326"/>
      <c r="CV18" s="326"/>
      <c r="CW18" s="326"/>
      <c r="CX18" s="326"/>
      <c r="CY18" s="326"/>
      <c r="CZ18" s="326"/>
      <c r="DA18" s="326"/>
      <c r="DB18" s="50"/>
      <c r="DC18" s="326"/>
      <c r="DD18" s="326"/>
      <c r="DE18" s="326"/>
      <c r="DF18" s="50"/>
      <c r="DG18" s="326"/>
      <c r="DH18" s="326"/>
      <c r="DI18" s="326"/>
      <c r="DJ18" s="326"/>
      <c r="DK18" s="326"/>
      <c r="DL18" s="326"/>
      <c r="DM18" s="50"/>
      <c r="DN18" s="326"/>
      <c r="DO18" s="50"/>
      <c r="DP18" s="50"/>
      <c r="DQ18" s="50"/>
      <c r="DR18" s="50"/>
      <c r="DS18" s="50"/>
      <c r="DT18" s="50"/>
      <c r="DU18" s="50"/>
      <c r="DV18" s="50"/>
      <c r="DW18" s="326"/>
      <c r="DX18" s="326"/>
      <c r="DY18" s="326"/>
      <c r="DZ18" s="326"/>
      <c r="EA18" s="326"/>
      <c r="EB18" s="50"/>
      <c r="EC18" s="326"/>
      <c r="ED18" s="50"/>
      <c r="EE18" s="326"/>
      <c r="EF18" s="326"/>
      <c r="EG18" s="326"/>
      <c r="EH18" s="326"/>
      <c r="EI18" s="326"/>
      <c r="EJ18" s="326"/>
      <c r="EK18" s="326"/>
      <c r="EL18" s="326"/>
      <c r="EM18" s="326"/>
      <c r="EN18" s="50"/>
      <c r="EO18" s="326"/>
      <c r="EP18" s="326"/>
      <c r="EQ18" s="326"/>
      <c r="ER18" s="50"/>
      <c r="ES18" s="326"/>
      <c r="ET18" s="50"/>
      <c r="EU18" s="50"/>
      <c r="EV18" s="326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326"/>
      <c r="FJ18" s="50"/>
      <c r="FK18" s="50"/>
      <c r="FL18" s="50"/>
      <c r="FM18" s="326"/>
      <c r="FN18" s="50"/>
      <c r="FO18" s="50"/>
      <c r="FP18" s="50"/>
      <c r="FQ18" s="50"/>
      <c r="FR18" s="50"/>
      <c r="FS18" s="50"/>
      <c r="FT18" s="50"/>
      <c r="FU18" s="326"/>
      <c r="FV18" s="326"/>
      <c r="FW18" s="50"/>
      <c r="FX18" s="50"/>
      <c r="FY18" s="50"/>
      <c r="FZ18" s="50"/>
      <c r="GA18" s="50"/>
      <c r="GB18" s="50"/>
      <c r="GC18" s="50"/>
      <c r="GD18" s="50"/>
      <c r="GE18" s="326"/>
      <c r="GF18" s="326"/>
      <c r="GG18" s="326"/>
      <c r="GH18" s="50"/>
      <c r="GI18" s="50"/>
      <c r="GJ18" s="50"/>
      <c r="GK18" s="326"/>
      <c r="GL18" s="326"/>
      <c r="GM18" s="326"/>
      <c r="GN18" s="326"/>
      <c r="GO18" s="326"/>
      <c r="GP18" s="326"/>
      <c r="GQ18" s="326"/>
      <c r="GR18" s="326"/>
      <c r="GS18" s="326"/>
      <c r="HH18" s="82"/>
      <c r="HI18" s="82"/>
      <c r="HJ18" s="3"/>
      <c r="HK18" s="79"/>
      <c r="HL18" s="137"/>
      <c r="HM18" s="75"/>
    </row>
    <row r="19" spans="1:221" ht="15.75">
      <c r="A19" s="63" t="s">
        <v>745</v>
      </c>
      <c r="D19" s="57">
        <f>SUM(E19:HQ19)</f>
        <v>120</v>
      </c>
      <c r="E19" s="326">
        <v>92</v>
      </c>
      <c r="F19" s="326">
        <v>0</v>
      </c>
      <c r="G19" s="326">
        <v>28</v>
      </c>
      <c r="H19" s="326"/>
      <c r="I19" s="63"/>
      <c r="J19" s="63"/>
      <c r="K19" s="63"/>
      <c r="L19" s="63"/>
      <c r="M19" s="87"/>
      <c r="N19" s="317"/>
      <c r="O19" s="63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326"/>
      <c r="AN19" s="326"/>
      <c r="AO19" s="326"/>
      <c r="AP19" s="326"/>
      <c r="AQ19" s="326"/>
      <c r="AR19" s="326"/>
      <c r="AS19" s="326"/>
      <c r="AT19" s="326"/>
      <c r="AU19" s="326"/>
      <c r="AV19" s="326"/>
      <c r="AW19" s="326"/>
      <c r="AX19" s="326"/>
      <c r="AY19" s="326"/>
      <c r="AZ19" s="326"/>
      <c r="BA19" s="326"/>
      <c r="BB19" s="326"/>
      <c r="BC19" s="326"/>
      <c r="BD19" s="326"/>
      <c r="BE19" s="326"/>
      <c r="BF19" s="326"/>
      <c r="BG19" s="326"/>
      <c r="BH19" s="326"/>
      <c r="BI19" s="326"/>
      <c r="BJ19" s="326"/>
      <c r="BK19" s="326"/>
      <c r="BL19" s="326"/>
      <c r="BM19" s="326"/>
      <c r="BN19" s="326"/>
      <c r="BO19" s="326"/>
      <c r="BP19" s="326"/>
      <c r="BQ19" s="326"/>
      <c r="BR19" s="326"/>
      <c r="BS19" s="326"/>
      <c r="BT19" s="326"/>
      <c r="BU19" s="326"/>
      <c r="BV19" s="326"/>
      <c r="BW19" s="326"/>
      <c r="BX19" s="326"/>
      <c r="BY19" s="326"/>
      <c r="BZ19" s="326"/>
      <c r="CA19" s="326"/>
      <c r="CB19" s="326"/>
      <c r="CC19" s="326"/>
      <c r="CD19" s="326"/>
      <c r="CE19" s="326"/>
      <c r="CF19" s="326"/>
      <c r="CG19" s="326"/>
      <c r="CH19" s="326"/>
      <c r="CI19" s="326"/>
      <c r="CJ19" s="326"/>
      <c r="CK19" s="326"/>
      <c r="CL19" s="326"/>
      <c r="CM19" s="326"/>
      <c r="CN19" s="326"/>
      <c r="CO19" s="326"/>
      <c r="CP19" s="326"/>
      <c r="CQ19" s="326"/>
      <c r="CR19" s="326"/>
      <c r="CS19" s="326"/>
      <c r="CT19" s="326"/>
      <c r="CU19" s="326"/>
      <c r="CV19" s="326"/>
      <c r="CW19" s="326"/>
      <c r="CX19" s="326"/>
      <c r="CY19" s="326"/>
      <c r="CZ19" s="326"/>
      <c r="DA19" s="326"/>
      <c r="DB19" s="50"/>
      <c r="DC19" s="326"/>
      <c r="DD19" s="326"/>
      <c r="DE19" s="326"/>
      <c r="DF19" s="50"/>
      <c r="DG19" s="326"/>
      <c r="DH19" s="326"/>
      <c r="DI19" s="326"/>
      <c r="DJ19" s="326"/>
      <c r="DK19" s="326"/>
      <c r="DL19" s="326"/>
      <c r="DM19" s="50"/>
      <c r="DN19" s="326"/>
      <c r="DO19" s="50"/>
      <c r="DP19" s="50"/>
      <c r="DQ19" s="50"/>
      <c r="DR19" s="50"/>
      <c r="DS19" s="50"/>
      <c r="DT19" s="50"/>
      <c r="DU19" s="50"/>
      <c r="DV19" s="50"/>
      <c r="DW19" s="326"/>
      <c r="DX19" s="326"/>
      <c r="DY19" s="326"/>
      <c r="DZ19" s="326"/>
      <c r="EA19" s="326"/>
      <c r="EB19" s="50"/>
      <c r="EC19" s="326"/>
      <c r="ED19" s="50"/>
      <c r="EE19" s="326"/>
      <c r="EF19" s="326"/>
      <c r="EG19" s="326"/>
      <c r="EH19" s="326"/>
      <c r="EI19" s="326"/>
      <c r="EJ19" s="326"/>
      <c r="EK19" s="326"/>
      <c r="EL19" s="326"/>
      <c r="EM19" s="326"/>
      <c r="EN19" s="50"/>
      <c r="EO19" s="326"/>
      <c r="EP19" s="326"/>
      <c r="EQ19" s="326"/>
      <c r="ER19" s="50"/>
      <c r="ES19" s="326"/>
      <c r="ET19" s="50"/>
      <c r="EU19" s="50"/>
      <c r="EV19" s="326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326"/>
      <c r="FJ19" s="50"/>
      <c r="FK19" s="50"/>
      <c r="FL19" s="50"/>
      <c r="FM19" s="326"/>
      <c r="FN19" s="50"/>
      <c r="FO19" s="50"/>
      <c r="FP19" s="50"/>
      <c r="FQ19" s="50"/>
      <c r="FR19" s="50"/>
      <c r="FS19" s="50"/>
      <c r="FT19" s="50"/>
      <c r="FU19" s="326"/>
      <c r="FV19" s="326"/>
      <c r="FW19" s="50"/>
      <c r="FX19" s="50"/>
      <c r="FY19" s="50"/>
      <c r="FZ19" s="50"/>
      <c r="GA19" s="50"/>
      <c r="GB19" s="50"/>
      <c r="GC19" s="50"/>
      <c r="GD19" s="50"/>
      <c r="GE19" s="326"/>
      <c r="GF19" s="326"/>
      <c r="GG19" s="326"/>
      <c r="GH19" s="50"/>
      <c r="GI19" s="50"/>
      <c r="GJ19" s="50"/>
      <c r="GK19" s="326"/>
      <c r="GL19" s="326"/>
      <c r="GM19" s="326"/>
      <c r="GN19" s="326"/>
      <c r="GO19" s="326"/>
      <c r="GP19" s="326"/>
      <c r="GQ19" s="326"/>
      <c r="GR19" s="326"/>
      <c r="GS19" s="326"/>
      <c r="HC19" s="1"/>
      <c r="HD19" s="1"/>
      <c r="HE19" s="1"/>
      <c r="HF19" s="1"/>
      <c r="HG19" s="112"/>
      <c r="HH19" s="82"/>
      <c r="HI19" s="82"/>
      <c r="HJ19" s="3"/>
      <c r="HK19" s="79"/>
      <c r="HL19" s="137"/>
      <c r="HM19" s="75"/>
    </row>
    <row r="20" spans="1:221" ht="15.75">
      <c r="A20" s="273" t="s">
        <v>1886</v>
      </c>
      <c r="D20" s="57">
        <f>SUM(E20:HQ20)</f>
        <v>121</v>
      </c>
      <c r="E20" s="326">
        <v>59</v>
      </c>
      <c r="F20" s="326">
        <v>0</v>
      </c>
      <c r="G20" s="326">
        <v>62</v>
      </c>
      <c r="H20" s="326"/>
      <c r="I20" s="273"/>
      <c r="J20" s="63"/>
      <c r="K20" s="273"/>
      <c r="L20" s="63"/>
      <c r="M20" s="265"/>
      <c r="N20" s="317"/>
      <c r="O20" s="63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326"/>
      <c r="AN20" s="326"/>
      <c r="AO20" s="326"/>
      <c r="AP20" s="326"/>
      <c r="AQ20" s="326"/>
      <c r="AR20" s="326"/>
      <c r="AS20" s="326"/>
      <c r="AT20" s="326"/>
      <c r="AU20" s="326"/>
      <c r="AV20" s="326"/>
      <c r="AW20" s="326"/>
      <c r="AX20" s="326"/>
      <c r="AY20" s="326"/>
      <c r="AZ20" s="326"/>
      <c r="BA20" s="326"/>
      <c r="BB20" s="326"/>
      <c r="BC20" s="326"/>
      <c r="BD20" s="326"/>
      <c r="BE20" s="326"/>
      <c r="BF20" s="326"/>
      <c r="BG20" s="326"/>
      <c r="BH20" s="326"/>
      <c r="BI20" s="326"/>
      <c r="BJ20" s="326"/>
      <c r="BK20" s="326"/>
      <c r="BL20" s="326"/>
      <c r="BM20" s="326"/>
      <c r="BN20" s="326"/>
      <c r="BO20" s="326"/>
      <c r="BP20" s="326"/>
      <c r="BQ20" s="326"/>
      <c r="BR20" s="326"/>
      <c r="BS20" s="326"/>
      <c r="BT20" s="326"/>
      <c r="BU20" s="326"/>
      <c r="BV20" s="326"/>
      <c r="BW20" s="326"/>
      <c r="BX20" s="326"/>
      <c r="BY20" s="326"/>
      <c r="BZ20" s="326"/>
      <c r="CA20" s="326"/>
      <c r="CB20" s="326"/>
      <c r="CC20" s="326"/>
      <c r="CD20" s="326"/>
      <c r="CE20" s="326"/>
      <c r="CF20" s="326"/>
      <c r="CG20" s="326"/>
      <c r="CH20" s="326"/>
      <c r="CI20" s="326"/>
      <c r="CJ20" s="326"/>
      <c r="CK20" s="326"/>
      <c r="CL20" s="326"/>
      <c r="CM20" s="326"/>
      <c r="CN20" s="326"/>
      <c r="CO20" s="326"/>
      <c r="CP20" s="326"/>
      <c r="CQ20" s="326"/>
      <c r="CR20" s="326"/>
      <c r="CS20" s="326"/>
      <c r="CT20" s="326"/>
      <c r="CU20" s="326"/>
      <c r="CV20" s="326"/>
      <c r="CW20" s="326"/>
      <c r="CX20" s="326"/>
      <c r="CY20" s="326"/>
      <c r="CZ20" s="326"/>
      <c r="DA20" s="326"/>
      <c r="DB20" s="50"/>
      <c r="DC20" s="326"/>
      <c r="DD20" s="326"/>
      <c r="DE20" s="326"/>
      <c r="DF20" s="50"/>
      <c r="DG20" s="326"/>
      <c r="DH20" s="326"/>
      <c r="DI20" s="326"/>
      <c r="DJ20" s="326"/>
      <c r="DK20" s="326"/>
      <c r="DL20" s="326"/>
      <c r="DM20" s="50"/>
      <c r="DN20" s="326"/>
      <c r="DO20" s="50"/>
      <c r="DP20" s="50"/>
      <c r="DQ20" s="50"/>
      <c r="DR20" s="50"/>
      <c r="DS20" s="50"/>
      <c r="DT20" s="50"/>
      <c r="DU20" s="50"/>
      <c r="DV20" s="50"/>
      <c r="DW20" s="326"/>
      <c r="DX20" s="326"/>
      <c r="DY20" s="326"/>
      <c r="DZ20" s="326"/>
      <c r="EA20" s="326"/>
      <c r="EB20" s="50"/>
      <c r="EC20" s="326"/>
      <c r="ED20" s="50"/>
      <c r="EE20" s="326"/>
      <c r="EF20" s="326"/>
      <c r="EG20" s="326"/>
      <c r="EH20" s="326"/>
      <c r="EI20" s="326"/>
      <c r="EJ20" s="326"/>
      <c r="EK20" s="326"/>
      <c r="EL20" s="326"/>
      <c r="EM20" s="326"/>
      <c r="EN20" s="50"/>
      <c r="EO20" s="326"/>
      <c r="EP20" s="326"/>
      <c r="EQ20" s="326"/>
      <c r="ER20" s="50"/>
      <c r="ES20" s="326"/>
      <c r="ET20" s="50"/>
      <c r="EU20" s="50"/>
      <c r="EV20" s="326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326"/>
      <c r="FJ20" s="50"/>
      <c r="FK20" s="50"/>
      <c r="FL20" s="50"/>
      <c r="FM20" s="326"/>
      <c r="FN20" s="50"/>
      <c r="FO20" s="50"/>
      <c r="FP20" s="50"/>
      <c r="FQ20" s="50"/>
      <c r="FR20" s="50"/>
      <c r="FS20" s="50"/>
      <c r="FT20" s="50"/>
      <c r="FU20" s="326"/>
      <c r="FV20" s="326"/>
      <c r="FW20" s="50"/>
      <c r="FX20" s="50"/>
      <c r="FY20" s="50"/>
      <c r="FZ20" s="50"/>
      <c r="GA20" s="50"/>
      <c r="GB20" s="50"/>
      <c r="GC20" s="50"/>
      <c r="GD20" s="50"/>
      <c r="GE20" s="326"/>
      <c r="GF20" s="326"/>
      <c r="GG20" s="326"/>
      <c r="GH20" s="50"/>
      <c r="GI20" s="50"/>
      <c r="GJ20" s="50"/>
      <c r="GK20" s="326"/>
      <c r="GL20" s="326"/>
      <c r="GM20" s="326"/>
      <c r="GN20" s="326"/>
      <c r="GO20" s="326"/>
      <c r="GP20" s="326"/>
      <c r="GQ20" s="326"/>
      <c r="GR20" s="326"/>
      <c r="GS20" s="326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2543</v>
      </c>
      <c r="D21" s="57">
        <f>SUM(E21:HQ21)</f>
        <v>221</v>
      </c>
      <c r="E21" s="326">
        <v>106</v>
      </c>
      <c r="F21" s="326">
        <v>0</v>
      </c>
      <c r="G21" s="326">
        <v>115</v>
      </c>
      <c r="H21" s="326"/>
      <c r="I21" s="63"/>
      <c r="J21" s="63"/>
      <c r="K21" s="63"/>
      <c r="L21" s="63"/>
      <c r="M21" s="87"/>
      <c r="N21" s="317"/>
      <c r="O21" s="63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  <c r="AL21" s="326"/>
      <c r="AM21" s="326"/>
      <c r="AN21" s="326"/>
      <c r="AO21" s="326"/>
      <c r="AP21" s="326"/>
      <c r="AQ21" s="326"/>
      <c r="AR21" s="326"/>
      <c r="AS21" s="326"/>
      <c r="AT21" s="326"/>
      <c r="AU21" s="326"/>
      <c r="AV21" s="326"/>
      <c r="AW21" s="326"/>
      <c r="AX21" s="326"/>
      <c r="AY21" s="326"/>
      <c r="AZ21" s="326"/>
      <c r="BA21" s="326"/>
      <c r="BB21" s="326"/>
      <c r="BC21" s="326"/>
      <c r="BD21" s="326"/>
      <c r="BE21" s="326"/>
      <c r="BF21" s="326"/>
      <c r="BG21" s="326"/>
      <c r="BH21" s="326"/>
      <c r="BI21" s="326"/>
      <c r="BJ21" s="326"/>
      <c r="BK21" s="326"/>
      <c r="BL21" s="326"/>
      <c r="BM21" s="326"/>
      <c r="BN21" s="326"/>
      <c r="BO21" s="326"/>
      <c r="BP21" s="326"/>
      <c r="BQ21" s="326"/>
      <c r="BR21" s="326"/>
      <c r="BS21" s="326"/>
      <c r="BT21" s="326"/>
      <c r="BU21" s="326"/>
      <c r="BV21" s="326"/>
      <c r="BW21" s="326"/>
      <c r="BX21" s="326"/>
      <c r="BY21" s="326"/>
      <c r="BZ21" s="326"/>
      <c r="CA21" s="326"/>
      <c r="CB21" s="326"/>
      <c r="CC21" s="326"/>
      <c r="CD21" s="326"/>
      <c r="CE21" s="326"/>
      <c r="CF21" s="326"/>
      <c r="CG21" s="326"/>
      <c r="CH21" s="326"/>
      <c r="CI21" s="326"/>
      <c r="CJ21" s="326"/>
      <c r="CK21" s="326"/>
      <c r="CL21" s="326"/>
      <c r="CM21" s="326"/>
      <c r="CN21" s="326"/>
      <c r="CO21" s="326"/>
      <c r="CP21" s="326"/>
      <c r="CQ21" s="326"/>
      <c r="CR21" s="326"/>
      <c r="CS21" s="326"/>
      <c r="CT21" s="326"/>
      <c r="CU21" s="326"/>
      <c r="CV21" s="326"/>
      <c r="CW21" s="326"/>
      <c r="CX21" s="326"/>
      <c r="CY21" s="326"/>
      <c r="CZ21" s="326"/>
      <c r="DA21" s="326"/>
      <c r="DB21" s="50"/>
      <c r="DC21" s="326"/>
      <c r="DD21" s="326"/>
      <c r="DE21" s="326"/>
      <c r="DF21" s="50"/>
      <c r="DG21" s="326"/>
      <c r="DH21" s="326"/>
      <c r="DI21" s="326"/>
      <c r="DJ21" s="326"/>
      <c r="DK21" s="326"/>
      <c r="DL21" s="326"/>
      <c r="DM21" s="50"/>
      <c r="DN21" s="326"/>
      <c r="DO21" s="50"/>
      <c r="DP21" s="50"/>
      <c r="DQ21" s="50"/>
      <c r="DR21" s="50"/>
      <c r="DS21" s="50"/>
      <c r="DT21" s="50"/>
      <c r="DU21" s="50"/>
      <c r="DV21" s="50"/>
      <c r="DW21" s="326"/>
      <c r="DX21" s="326"/>
      <c r="DY21" s="326"/>
      <c r="DZ21" s="326"/>
      <c r="EA21" s="326"/>
      <c r="EB21" s="50"/>
      <c r="EC21" s="326"/>
      <c r="ED21" s="50"/>
      <c r="EE21" s="326"/>
      <c r="EF21" s="326"/>
      <c r="EG21" s="326"/>
      <c r="EH21" s="326"/>
      <c r="EI21" s="326"/>
      <c r="EJ21" s="326"/>
      <c r="EK21" s="326"/>
      <c r="EL21" s="326"/>
      <c r="EM21" s="326"/>
      <c r="EN21" s="50"/>
      <c r="EO21" s="326"/>
      <c r="EP21" s="326"/>
      <c r="EQ21" s="326"/>
      <c r="ER21" s="50"/>
      <c r="ES21" s="326"/>
      <c r="ET21" s="50"/>
      <c r="EU21" s="50"/>
      <c r="EV21" s="326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326"/>
      <c r="FJ21" s="50"/>
      <c r="FK21" s="50"/>
      <c r="FL21" s="50"/>
      <c r="FM21" s="326"/>
      <c r="FN21" s="50"/>
      <c r="FO21" s="50"/>
      <c r="FP21" s="50"/>
      <c r="FQ21" s="50"/>
      <c r="FR21" s="50"/>
      <c r="FS21" s="50"/>
      <c r="FT21" s="50"/>
      <c r="FU21" s="326"/>
      <c r="FV21" s="326"/>
      <c r="FW21" s="50"/>
      <c r="FX21" s="50"/>
      <c r="FY21" s="50"/>
      <c r="FZ21" s="50"/>
      <c r="GA21" s="50"/>
      <c r="GB21" s="50"/>
      <c r="GC21" s="50"/>
      <c r="GD21" s="50"/>
      <c r="GE21" s="326"/>
      <c r="GF21" s="326"/>
      <c r="GG21" s="326"/>
      <c r="GH21" s="50"/>
      <c r="GI21" s="50"/>
      <c r="GJ21" s="50"/>
      <c r="GK21" s="326"/>
      <c r="GL21" s="326"/>
      <c r="GM21" s="326"/>
      <c r="GN21" s="326"/>
      <c r="GO21" s="326"/>
      <c r="GP21" s="326"/>
      <c r="GQ21" s="326"/>
      <c r="GR21" s="326"/>
      <c r="GS21" s="326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153</v>
      </c>
      <c r="D22" s="57">
        <f>SUM(E22:HQ22)</f>
        <v>271</v>
      </c>
      <c r="E22" s="326">
        <v>120</v>
      </c>
      <c r="F22" s="326">
        <v>105</v>
      </c>
      <c r="G22" s="326">
        <v>46</v>
      </c>
      <c r="H22" s="326"/>
      <c r="I22" s="63"/>
      <c r="J22" s="63"/>
      <c r="K22" s="63"/>
      <c r="L22" s="63"/>
      <c r="M22" s="87"/>
      <c r="N22" s="317"/>
      <c r="O22" s="63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6"/>
      <c r="BA22" s="326"/>
      <c r="BB22" s="326"/>
      <c r="BC22" s="326"/>
      <c r="BD22" s="326"/>
      <c r="BE22" s="326"/>
      <c r="BF22" s="326"/>
      <c r="BG22" s="326"/>
      <c r="BH22" s="326"/>
      <c r="BI22" s="326"/>
      <c r="BJ22" s="326"/>
      <c r="BK22" s="326"/>
      <c r="BL22" s="326"/>
      <c r="BM22" s="326"/>
      <c r="BN22" s="326"/>
      <c r="BO22" s="326"/>
      <c r="BP22" s="326"/>
      <c r="BQ22" s="326"/>
      <c r="BR22" s="326"/>
      <c r="BS22" s="326"/>
      <c r="BT22" s="326"/>
      <c r="BU22" s="326"/>
      <c r="BV22" s="326"/>
      <c r="BW22" s="326"/>
      <c r="BX22" s="326"/>
      <c r="BY22" s="326"/>
      <c r="BZ22" s="326"/>
      <c r="CA22" s="326"/>
      <c r="CB22" s="326"/>
      <c r="CC22" s="326"/>
      <c r="CD22" s="326"/>
      <c r="CE22" s="326"/>
      <c r="CF22" s="326"/>
      <c r="CG22" s="326"/>
      <c r="CH22" s="326"/>
      <c r="CI22" s="326"/>
      <c r="CJ22" s="326"/>
      <c r="CK22" s="326"/>
      <c r="CL22" s="326"/>
      <c r="CM22" s="326"/>
      <c r="CN22" s="326"/>
      <c r="CO22" s="326"/>
      <c r="CP22" s="326"/>
      <c r="CQ22" s="326"/>
      <c r="CR22" s="326"/>
      <c r="CS22" s="326"/>
      <c r="CT22" s="326"/>
      <c r="CU22" s="326"/>
      <c r="CV22" s="326"/>
      <c r="CW22" s="326"/>
      <c r="CX22" s="326"/>
      <c r="CY22" s="326"/>
      <c r="CZ22" s="326"/>
      <c r="DA22" s="326"/>
      <c r="DB22" s="50"/>
      <c r="DC22" s="326"/>
      <c r="DD22" s="326"/>
      <c r="DE22" s="326"/>
      <c r="DF22" s="50"/>
      <c r="DG22" s="326"/>
      <c r="DH22" s="326"/>
      <c r="DI22" s="326"/>
      <c r="DJ22" s="326"/>
      <c r="DK22" s="326"/>
      <c r="DL22" s="326"/>
      <c r="DM22" s="50"/>
      <c r="DN22" s="326"/>
      <c r="DO22" s="50"/>
      <c r="DP22" s="50"/>
      <c r="DQ22" s="50"/>
      <c r="DR22" s="50"/>
      <c r="DS22" s="50"/>
      <c r="DT22" s="50"/>
      <c r="DU22" s="50"/>
      <c r="DV22" s="50"/>
      <c r="DW22" s="326"/>
      <c r="DX22" s="326"/>
      <c r="DY22" s="326"/>
      <c r="DZ22" s="326"/>
      <c r="EA22" s="326"/>
      <c r="EB22" s="50"/>
      <c r="EC22" s="326"/>
      <c r="ED22" s="50"/>
      <c r="EE22" s="326"/>
      <c r="EF22" s="326"/>
      <c r="EG22" s="326"/>
      <c r="EH22" s="326"/>
      <c r="EI22" s="326"/>
      <c r="EJ22" s="326"/>
      <c r="EK22" s="326"/>
      <c r="EL22" s="326"/>
      <c r="EM22" s="326"/>
      <c r="EN22" s="50"/>
      <c r="EO22" s="326"/>
      <c r="EP22" s="326"/>
      <c r="EQ22" s="326"/>
      <c r="ER22" s="50"/>
      <c r="ES22" s="326"/>
      <c r="ET22" s="50"/>
      <c r="EU22" s="50"/>
      <c r="EV22" s="326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326"/>
      <c r="FJ22" s="50"/>
      <c r="FK22" s="50"/>
      <c r="FL22" s="50"/>
      <c r="FM22" s="326"/>
      <c r="FN22" s="50"/>
      <c r="FO22" s="50"/>
      <c r="FP22" s="50"/>
      <c r="FQ22" s="50"/>
      <c r="FR22" s="50"/>
      <c r="FS22" s="50"/>
      <c r="FT22" s="50"/>
      <c r="FU22" s="326"/>
      <c r="FV22" s="326"/>
      <c r="FW22" s="50"/>
      <c r="FX22" s="50"/>
      <c r="FY22" s="50"/>
      <c r="FZ22" s="50"/>
      <c r="GA22" s="50"/>
      <c r="GB22" s="50"/>
      <c r="GC22" s="50"/>
      <c r="GD22" s="50"/>
      <c r="GE22" s="326"/>
      <c r="GF22" s="326"/>
      <c r="GG22" s="326"/>
      <c r="GH22" s="50"/>
      <c r="GI22" s="50"/>
      <c r="GJ22" s="50"/>
      <c r="GK22" s="326"/>
      <c r="GL22" s="326"/>
      <c r="GM22" s="326"/>
      <c r="GN22" s="326"/>
      <c r="GO22" s="326"/>
      <c r="GP22" s="326"/>
      <c r="GQ22" s="326"/>
      <c r="GR22" s="326"/>
      <c r="GS22" s="326"/>
      <c r="HC22" s="1"/>
      <c r="HD22" s="1"/>
      <c r="HE22" s="1"/>
      <c r="HF22" s="1"/>
      <c r="HG22" s="112"/>
      <c r="HH22" s="82"/>
      <c r="HI22" s="82"/>
      <c r="HJ22" s="107"/>
      <c r="HK22" s="79"/>
      <c r="HL22" s="137"/>
      <c r="HM22" s="75"/>
    </row>
    <row r="23" spans="1:221" ht="15.75">
      <c r="A23" s="273" t="s">
        <v>1899</v>
      </c>
      <c r="D23" s="57">
        <f>SUM(E23:HQ23)</f>
        <v>256</v>
      </c>
      <c r="E23" s="326">
        <v>78</v>
      </c>
      <c r="F23" s="326">
        <v>118</v>
      </c>
      <c r="G23" s="326">
        <v>60</v>
      </c>
      <c r="H23" s="326"/>
      <c r="I23" s="273"/>
      <c r="J23" s="63"/>
      <c r="K23" s="273"/>
      <c r="L23" s="63"/>
      <c r="M23" s="87"/>
      <c r="N23" s="317"/>
      <c r="O23" s="63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326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326"/>
      <c r="AX23" s="326"/>
      <c r="AY23" s="326"/>
      <c r="AZ23" s="326"/>
      <c r="BA23" s="326"/>
      <c r="BB23" s="326"/>
      <c r="BC23" s="326"/>
      <c r="BD23" s="326"/>
      <c r="BE23" s="326"/>
      <c r="BF23" s="326"/>
      <c r="BG23" s="326"/>
      <c r="BH23" s="326"/>
      <c r="BI23" s="326"/>
      <c r="BJ23" s="326"/>
      <c r="BK23" s="326"/>
      <c r="BL23" s="326"/>
      <c r="BM23" s="326"/>
      <c r="BN23" s="326"/>
      <c r="BO23" s="326"/>
      <c r="BP23" s="326"/>
      <c r="BQ23" s="326"/>
      <c r="BR23" s="326"/>
      <c r="BS23" s="326"/>
      <c r="BT23" s="326"/>
      <c r="BU23" s="326"/>
      <c r="BV23" s="326"/>
      <c r="BW23" s="326"/>
      <c r="BX23" s="326"/>
      <c r="BY23" s="326"/>
      <c r="BZ23" s="326"/>
      <c r="CA23" s="326"/>
      <c r="CB23" s="326"/>
      <c r="CC23" s="326"/>
      <c r="CD23" s="326"/>
      <c r="CE23" s="326"/>
      <c r="CF23" s="326"/>
      <c r="CG23" s="326"/>
      <c r="CH23" s="326"/>
      <c r="CI23" s="326"/>
      <c r="CJ23" s="326"/>
      <c r="CK23" s="326"/>
      <c r="CL23" s="326"/>
      <c r="CM23" s="326"/>
      <c r="CN23" s="326"/>
      <c r="CO23" s="326"/>
      <c r="CP23" s="326"/>
      <c r="CQ23" s="326"/>
      <c r="CR23" s="326"/>
      <c r="CS23" s="326"/>
      <c r="CT23" s="326"/>
      <c r="CU23" s="326"/>
      <c r="CV23" s="326"/>
      <c r="CW23" s="326"/>
      <c r="CX23" s="326"/>
      <c r="CY23" s="326"/>
      <c r="CZ23" s="326"/>
      <c r="DA23" s="326"/>
      <c r="DB23" s="50"/>
      <c r="DC23" s="326"/>
      <c r="DD23" s="326"/>
      <c r="DE23" s="326"/>
      <c r="DF23" s="50"/>
      <c r="DG23" s="326"/>
      <c r="DH23" s="326"/>
      <c r="DI23" s="326"/>
      <c r="DJ23" s="326"/>
      <c r="DK23" s="326"/>
      <c r="DL23" s="326"/>
      <c r="DM23" s="50"/>
      <c r="DN23" s="326"/>
      <c r="DO23" s="50"/>
      <c r="DP23" s="50"/>
      <c r="DQ23" s="50"/>
      <c r="DR23" s="50"/>
      <c r="DS23" s="50"/>
      <c r="DT23" s="50"/>
      <c r="DU23" s="50"/>
      <c r="DV23" s="50"/>
      <c r="DW23" s="326"/>
      <c r="DX23" s="326"/>
      <c r="DY23" s="326"/>
      <c r="DZ23" s="326"/>
      <c r="EA23" s="326"/>
      <c r="EB23" s="50"/>
      <c r="EC23" s="326"/>
      <c r="ED23" s="50"/>
      <c r="EE23" s="326"/>
      <c r="EF23" s="326"/>
      <c r="EG23" s="326"/>
      <c r="EH23" s="326"/>
      <c r="EI23" s="326"/>
      <c r="EJ23" s="326"/>
      <c r="EK23" s="326"/>
      <c r="EL23" s="326"/>
      <c r="EM23" s="326"/>
      <c r="EN23" s="50"/>
      <c r="EO23" s="326"/>
      <c r="EP23" s="326"/>
      <c r="EQ23" s="326"/>
      <c r="ER23" s="50"/>
      <c r="ES23" s="326"/>
      <c r="ET23" s="50"/>
      <c r="EU23" s="50"/>
      <c r="EV23" s="326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326"/>
      <c r="FJ23" s="50"/>
      <c r="FK23" s="50"/>
      <c r="FL23" s="50"/>
      <c r="FM23" s="326"/>
      <c r="FN23" s="50"/>
      <c r="FO23" s="50"/>
      <c r="FP23" s="50"/>
      <c r="FQ23" s="50"/>
      <c r="FR23" s="50"/>
      <c r="FS23" s="50"/>
      <c r="FT23" s="50"/>
      <c r="FU23" s="326"/>
      <c r="FV23" s="326"/>
      <c r="FW23" s="50"/>
      <c r="FX23" s="50"/>
      <c r="FY23" s="50"/>
      <c r="FZ23" s="50"/>
      <c r="GA23" s="50"/>
      <c r="GB23" s="50"/>
      <c r="GC23" s="50"/>
      <c r="GD23" s="50"/>
      <c r="GE23" s="326"/>
      <c r="GF23" s="326"/>
      <c r="GG23" s="326"/>
      <c r="GH23" s="50"/>
      <c r="GI23" s="50"/>
      <c r="GJ23" s="50"/>
      <c r="GK23" s="326"/>
      <c r="GL23" s="326"/>
      <c r="GM23" s="326"/>
      <c r="GN23" s="326"/>
      <c r="GO23" s="326"/>
      <c r="GP23" s="326"/>
      <c r="GQ23" s="326"/>
      <c r="GR23" s="326"/>
      <c r="GS23" s="326"/>
      <c r="HC23" s="1"/>
      <c r="HD23" s="1"/>
      <c r="HE23" s="1"/>
      <c r="HF23" s="1"/>
      <c r="HG23" s="112"/>
      <c r="HH23" s="82"/>
      <c r="HI23" s="82"/>
      <c r="HJ23" s="3"/>
      <c r="HK23" s="79"/>
      <c r="HL23" s="137"/>
      <c r="HM23" s="75"/>
    </row>
    <row r="24" spans="1:221" ht="15.75">
      <c r="A24" s="63" t="s">
        <v>2546</v>
      </c>
      <c r="D24" s="57">
        <f>SUM(E24:HQ24)</f>
        <v>211</v>
      </c>
      <c r="E24" s="326">
        <v>85</v>
      </c>
      <c r="F24" s="326">
        <v>115</v>
      </c>
      <c r="G24" s="326">
        <v>11</v>
      </c>
      <c r="H24" s="326"/>
      <c r="I24" s="63"/>
      <c r="J24" s="63"/>
      <c r="K24" s="63"/>
      <c r="L24" s="63"/>
      <c r="M24" s="283"/>
      <c r="N24" s="317"/>
      <c r="O24" s="63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6"/>
      <c r="BA24" s="326"/>
      <c r="BB24" s="326"/>
      <c r="BC24" s="326"/>
      <c r="BD24" s="326"/>
      <c r="BE24" s="326"/>
      <c r="BF24" s="326"/>
      <c r="BG24" s="326"/>
      <c r="BH24" s="326"/>
      <c r="BI24" s="326"/>
      <c r="BJ24" s="326"/>
      <c r="BK24" s="326"/>
      <c r="BL24" s="326"/>
      <c r="BM24" s="326"/>
      <c r="BN24" s="326"/>
      <c r="BO24" s="326"/>
      <c r="BP24" s="326"/>
      <c r="BQ24" s="326"/>
      <c r="BR24" s="326"/>
      <c r="BS24" s="326"/>
      <c r="BT24" s="326"/>
      <c r="BU24" s="326"/>
      <c r="BV24" s="326"/>
      <c r="BW24" s="326"/>
      <c r="BX24" s="326"/>
      <c r="BY24" s="326"/>
      <c r="BZ24" s="326"/>
      <c r="CA24" s="326"/>
      <c r="CB24" s="326"/>
      <c r="CC24" s="326"/>
      <c r="CD24" s="326"/>
      <c r="CE24" s="326"/>
      <c r="CF24" s="326"/>
      <c r="CG24" s="326"/>
      <c r="CH24" s="326"/>
      <c r="CI24" s="326"/>
      <c r="CJ24" s="326"/>
      <c r="CK24" s="326"/>
      <c r="CL24" s="326"/>
      <c r="CM24" s="326"/>
      <c r="CN24" s="326"/>
      <c r="CO24" s="326"/>
      <c r="CP24" s="326"/>
      <c r="CQ24" s="326"/>
      <c r="CR24" s="326"/>
      <c r="CS24" s="326"/>
      <c r="CT24" s="326"/>
      <c r="CU24" s="326"/>
      <c r="CV24" s="326"/>
      <c r="CW24" s="326"/>
      <c r="CX24" s="326"/>
      <c r="CY24" s="326"/>
      <c r="CZ24" s="326"/>
      <c r="DA24" s="326"/>
      <c r="DB24" s="50"/>
      <c r="DC24" s="326"/>
      <c r="DD24" s="326"/>
      <c r="DE24" s="326"/>
      <c r="DF24" s="50"/>
      <c r="DG24" s="326"/>
      <c r="DH24" s="326"/>
      <c r="DI24" s="326"/>
      <c r="DJ24" s="326"/>
      <c r="DK24" s="326"/>
      <c r="DL24" s="326"/>
      <c r="DM24" s="50"/>
      <c r="DN24" s="326"/>
      <c r="DO24" s="50"/>
      <c r="DP24" s="50"/>
      <c r="DQ24" s="50"/>
      <c r="DR24" s="50"/>
      <c r="DS24" s="50"/>
      <c r="DT24" s="50"/>
      <c r="DU24" s="50"/>
      <c r="DV24" s="50"/>
      <c r="DW24" s="326"/>
      <c r="DX24" s="326"/>
      <c r="DY24" s="326"/>
      <c r="DZ24" s="326"/>
      <c r="EA24" s="326"/>
      <c r="EB24" s="50"/>
      <c r="EC24" s="326"/>
      <c r="ED24" s="50"/>
      <c r="EE24" s="326"/>
      <c r="EF24" s="326"/>
      <c r="EG24" s="326"/>
      <c r="EH24" s="326"/>
      <c r="EI24" s="326"/>
      <c r="EJ24" s="326"/>
      <c r="EK24" s="326"/>
      <c r="EL24" s="326"/>
      <c r="EM24" s="326"/>
      <c r="EN24" s="50"/>
      <c r="EO24" s="326"/>
      <c r="EP24" s="326"/>
      <c r="EQ24" s="326"/>
      <c r="ER24" s="50"/>
      <c r="ES24" s="326"/>
      <c r="ET24" s="50"/>
      <c r="EU24" s="50"/>
      <c r="EV24" s="326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326"/>
      <c r="FJ24" s="50"/>
      <c r="FK24" s="50"/>
      <c r="FL24" s="50"/>
      <c r="FM24" s="326"/>
      <c r="FN24" s="50"/>
      <c r="FO24" s="50"/>
      <c r="FP24" s="50"/>
      <c r="FQ24" s="50"/>
      <c r="FR24" s="50"/>
      <c r="FS24" s="50"/>
      <c r="FT24" s="50"/>
      <c r="FU24" s="326"/>
      <c r="FV24" s="326"/>
      <c r="FW24" s="50"/>
      <c r="FX24" s="50"/>
      <c r="FY24" s="50"/>
      <c r="FZ24" s="50"/>
      <c r="GA24" s="50"/>
      <c r="GB24" s="50"/>
      <c r="GC24" s="50"/>
      <c r="GD24" s="50"/>
      <c r="GE24" s="326"/>
      <c r="GF24" s="326"/>
      <c r="GG24" s="326"/>
      <c r="GH24" s="50"/>
      <c r="GI24" s="50"/>
      <c r="GJ24" s="50"/>
      <c r="GK24" s="326"/>
      <c r="GL24" s="326"/>
      <c r="GM24" s="326"/>
      <c r="GN24" s="326"/>
      <c r="GO24" s="326"/>
      <c r="GP24" s="326"/>
      <c r="GQ24" s="326"/>
      <c r="GR24" s="326"/>
      <c r="GS24" s="326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63" t="s">
        <v>2559</v>
      </c>
      <c r="D25" s="57">
        <f>SUM(E25:HQ25)</f>
        <v>168</v>
      </c>
      <c r="E25" s="326">
        <v>84</v>
      </c>
      <c r="F25" s="326">
        <v>0</v>
      </c>
      <c r="G25" s="326">
        <v>84</v>
      </c>
      <c r="H25" s="326"/>
      <c r="I25" s="63"/>
      <c r="J25" s="63"/>
      <c r="K25" s="63"/>
      <c r="L25" s="63"/>
      <c r="M25" s="87"/>
      <c r="N25" s="317"/>
      <c r="O25" s="63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6"/>
      <c r="BE25" s="326"/>
      <c r="BF25" s="326"/>
      <c r="BG25" s="326"/>
      <c r="BH25" s="326"/>
      <c r="BI25" s="326"/>
      <c r="BJ25" s="326"/>
      <c r="BK25" s="326"/>
      <c r="BL25" s="326"/>
      <c r="BM25" s="326"/>
      <c r="BN25" s="326"/>
      <c r="BO25" s="326"/>
      <c r="BP25" s="326"/>
      <c r="BQ25" s="326"/>
      <c r="BR25" s="326"/>
      <c r="BS25" s="326"/>
      <c r="BT25" s="326"/>
      <c r="BU25" s="326"/>
      <c r="BV25" s="326"/>
      <c r="BW25" s="326"/>
      <c r="BX25" s="326"/>
      <c r="BY25" s="326"/>
      <c r="BZ25" s="326"/>
      <c r="CA25" s="326"/>
      <c r="CB25" s="326"/>
      <c r="CC25" s="326"/>
      <c r="CD25" s="326"/>
      <c r="CE25" s="326"/>
      <c r="CF25" s="326"/>
      <c r="CG25" s="326"/>
      <c r="CH25" s="326"/>
      <c r="CI25" s="326"/>
      <c r="CJ25" s="326"/>
      <c r="CK25" s="326"/>
      <c r="CL25" s="326"/>
      <c r="CM25" s="326"/>
      <c r="CN25" s="326"/>
      <c r="CO25" s="326"/>
      <c r="CP25" s="326"/>
      <c r="CQ25" s="326"/>
      <c r="CR25" s="326"/>
      <c r="CS25" s="326"/>
      <c r="CT25" s="326"/>
      <c r="CU25" s="326"/>
      <c r="CV25" s="326"/>
      <c r="CW25" s="326"/>
      <c r="CX25" s="326"/>
      <c r="CY25" s="326"/>
      <c r="CZ25" s="326"/>
      <c r="DA25" s="326"/>
      <c r="DB25" s="50"/>
      <c r="DC25" s="326"/>
      <c r="DD25" s="326"/>
      <c r="DE25" s="326"/>
      <c r="DF25" s="50"/>
      <c r="DG25" s="326"/>
      <c r="DH25" s="326"/>
      <c r="DI25" s="326"/>
      <c r="DJ25" s="326"/>
      <c r="DK25" s="326"/>
      <c r="DL25" s="326"/>
      <c r="DM25" s="50"/>
      <c r="DN25" s="326"/>
      <c r="DO25" s="50"/>
      <c r="DP25" s="50"/>
      <c r="DQ25" s="50"/>
      <c r="DR25" s="50"/>
      <c r="DS25" s="50"/>
      <c r="DT25" s="50"/>
      <c r="DU25" s="50"/>
      <c r="DV25" s="50"/>
      <c r="DW25" s="326"/>
      <c r="DX25" s="326"/>
      <c r="DY25" s="326"/>
      <c r="DZ25" s="326"/>
      <c r="EA25" s="326"/>
      <c r="EB25" s="50"/>
      <c r="EC25" s="326"/>
      <c r="ED25" s="50"/>
      <c r="EE25" s="326"/>
      <c r="EF25" s="326"/>
      <c r="EG25" s="326"/>
      <c r="EH25" s="326"/>
      <c r="EI25" s="326"/>
      <c r="EJ25" s="326"/>
      <c r="EK25" s="326"/>
      <c r="EL25" s="326"/>
      <c r="EM25" s="326"/>
      <c r="EN25" s="50"/>
      <c r="EO25" s="326"/>
      <c r="EP25" s="326"/>
      <c r="EQ25" s="326"/>
      <c r="ER25" s="50"/>
      <c r="ES25" s="326"/>
      <c r="ET25" s="50"/>
      <c r="EU25" s="50"/>
      <c r="EV25" s="326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326"/>
      <c r="FJ25" s="50"/>
      <c r="FK25" s="50"/>
      <c r="FL25" s="50"/>
      <c r="FM25" s="326"/>
      <c r="FN25" s="50"/>
      <c r="FO25" s="50"/>
      <c r="FP25" s="50"/>
      <c r="FQ25" s="50"/>
      <c r="FR25" s="50"/>
      <c r="FS25" s="50"/>
      <c r="FT25" s="50"/>
      <c r="FU25" s="326"/>
      <c r="FV25" s="326"/>
      <c r="FW25" s="50"/>
      <c r="FX25" s="50"/>
      <c r="FY25" s="50"/>
      <c r="FZ25" s="50"/>
      <c r="GA25" s="50"/>
      <c r="GB25" s="50"/>
      <c r="GC25" s="50"/>
      <c r="GD25" s="50"/>
      <c r="GE25" s="326"/>
      <c r="GF25" s="326"/>
      <c r="GG25" s="326"/>
      <c r="GH25" s="50"/>
      <c r="GI25" s="50"/>
      <c r="GJ25" s="50"/>
      <c r="GK25" s="326"/>
      <c r="GL25" s="326"/>
      <c r="GM25" s="326"/>
      <c r="GN25" s="326"/>
      <c r="GO25" s="326"/>
      <c r="GP25" s="326"/>
      <c r="GQ25" s="326"/>
      <c r="GR25" s="326"/>
      <c r="GS25" s="326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273" t="s">
        <v>9</v>
      </c>
      <c r="D26" s="57">
        <f>SUM(E26:HQ26)</f>
        <v>150</v>
      </c>
      <c r="E26" s="326">
        <v>0</v>
      </c>
      <c r="F26" s="326">
        <v>81</v>
      </c>
      <c r="G26" s="326">
        <v>69</v>
      </c>
      <c r="H26" s="326"/>
      <c r="I26" s="273"/>
      <c r="J26" s="63"/>
      <c r="K26" s="273"/>
      <c r="L26" s="63"/>
      <c r="M26" s="87"/>
      <c r="N26" s="317"/>
      <c r="O26" s="63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  <c r="AL26" s="326"/>
      <c r="AM26" s="326"/>
      <c r="AN26" s="326"/>
      <c r="AO26" s="326"/>
      <c r="AP26" s="326"/>
      <c r="AQ26" s="326"/>
      <c r="AR26" s="326"/>
      <c r="AS26" s="326"/>
      <c r="AT26" s="326"/>
      <c r="AU26" s="326"/>
      <c r="AV26" s="326"/>
      <c r="AW26" s="326"/>
      <c r="AX26" s="326"/>
      <c r="AY26" s="326"/>
      <c r="AZ26" s="326"/>
      <c r="BA26" s="326"/>
      <c r="BB26" s="326"/>
      <c r="BC26" s="326"/>
      <c r="BD26" s="326"/>
      <c r="BE26" s="326"/>
      <c r="BF26" s="326"/>
      <c r="BG26" s="326"/>
      <c r="BH26" s="326"/>
      <c r="BI26" s="326"/>
      <c r="BJ26" s="326"/>
      <c r="BK26" s="326"/>
      <c r="BL26" s="326"/>
      <c r="BM26" s="326"/>
      <c r="BN26" s="326"/>
      <c r="BO26" s="326"/>
      <c r="BP26" s="326"/>
      <c r="BQ26" s="326"/>
      <c r="BR26" s="326"/>
      <c r="BS26" s="326"/>
      <c r="BT26" s="326"/>
      <c r="BU26" s="326"/>
      <c r="BV26" s="326"/>
      <c r="BW26" s="326"/>
      <c r="BX26" s="326"/>
      <c r="BY26" s="326"/>
      <c r="BZ26" s="326"/>
      <c r="CA26" s="326"/>
      <c r="CB26" s="326"/>
      <c r="CC26" s="326"/>
      <c r="CD26" s="326"/>
      <c r="CE26" s="326"/>
      <c r="CF26" s="326"/>
      <c r="CG26" s="326"/>
      <c r="CH26" s="326"/>
      <c r="CI26" s="326"/>
      <c r="CJ26" s="326"/>
      <c r="CK26" s="326"/>
      <c r="CL26" s="326"/>
      <c r="CM26" s="326"/>
      <c r="CN26" s="326"/>
      <c r="CO26" s="326"/>
      <c r="CP26" s="326"/>
      <c r="CQ26" s="326"/>
      <c r="CR26" s="326"/>
      <c r="CS26" s="326"/>
      <c r="CT26" s="326"/>
      <c r="CU26" s="326"/>
      <c r="CV26" s="326"/>
      <c r="CW26" s="326"/>
      <c r="CX26" s="326"/>
      <c r="CY26" s="326"/>
      <c r="CZ26" s="326"/>
      <c r="DA26" s="326"/>
      <c r="DB26" s="50"/>
      <c r="DC26" s="326"/>
      <c r="DD26" s="326"/>
      <c r="DE26" s="326"/>
      <c r="DF26" s="50"/>
      <c r="DG26" s="326"/>
      <c r="DH26" s="326"/>
      <c r="DI26" s="326"/>
      <c r="DJ26" s="326"/>
      <c r="DK26" s="326"/>
      <c r="DL26" s="326"/>
      <c r="DM26" s="50"/>
      <c r="DN26" s="326"/>
      <c r="DO26" s="50"/>
      <c r="DP26" s="50"/>
      <c r="DQ26" s="50"/>
      <c r="DR26" s="50"/>
      <c r="DS26" s="50"/>
      <c r="DT26" s="50"/>
      <c r="DU26" s="50"/>
      <c r="DV26" s="50"/>
      <c r="DW26" s="326"/>
      <c r="DX26" s="326"/>
      <c r="DY26" s="326"/>
      <c r="DZ26" s="326"/>
      <c r="EA26" s="326"/>
      <c r="EB26" s="50"/>
      <c r="EC26" s="326"/>
      <c r="ED26" s="50"/>
      <c r="EE26" s="326"/>
      <c r="EF26" s="326"/>
      <c r="EG26" s="326"/>
      <c r="EH26" s="326"/>
      <c r="EI26" s="326"/>
      <c r="EJ26" s="326"/>
      <c r="EK26" s="326"/>
      <c r="EL26" s="326"/>
      <c r="EM26" s="326"/>
      <c r="EN26" s="50"/>
      <c r="EO26" s="326"/>
      <c r="EP26" s="326"/>
      <c r="EQ26" s="326"/>
      <c r="ER26" s="50"/>
      <c r="ES26" s="326"/>
      <c r="ET26" s="50"/>
      <c r="EU26" s="50"/>
      <c r="EV26" s="326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326"/>
      <c r="FJ26" s="50"/>
      <c r="FK26" s="50"/>
      <c r="FL26" s="50"/>
      <c r="FM26" s="326"/>
      <c r="FN26" s="50"/>
      <c r="FO26" s="50"/>
      <c r="FP26" s="50"/>
      <c r="FQ26" s="50"/>
      <c r="FR26" s="50"/>
      <c r="FS26" s="50"/>
      <c r="FT26" s="50"/>
      <c r="FU26" s="326"/>
      <c r="FV26" s="326"/>
      <c r="FW26" s="50"/>
      <c r="FX26" s="50"/>
      <c r="FY26" s="50"/>
      <c r="FZ26" s="50"/>
      <c r="GA26" s="50"/>
      <c r="GB26" s="50"/>
      <c r="GC26" s="50"/>
      <c r="GD26" s="50"/>
      <c r="GE26" s="326"/>
      <c r="GF26" s="326"/>
      <c r="GG26" s="326"/>
      <c r="GH26" s="50"/>
      <c r="GI26" s="50"/>
      <c r="GJ26" s="50"/>
      <c r="GK26" s="326"/>
      <c r="GL26" s="326"/>
      <c r="GM26" s="326"/>
      <c r="GN26" s="326"/>
      <c r="GO26" s="326"/>
      <c r="GP26" s="326"/>
      <c r="GQ26" s="326"/>
      <c r="GR26" s="326"/>
      <c r="GS26" s="326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63" t="s">
        <v>4019</v>
      </c>
      <c r="D27" s="57">
        <f>SUM(E27:HQ27)</f>
        <v>170</v>
      </c>
      <c r="E27" s="326">
        <v>67</v>
      </c>
      <c r="F27" s="326">
        <v>0</v>
      </c>
      <c r="G27" s="326">
        <v>103</v>
      </c>
      <c r="H27" s="326"/>
      <c r="I27" s="63"/>
      <c r="J27" s="63"/>
      <c r="K27" s="63"/>
      <c r="L27" s="63"/>
      <c r="M27" s="282"/>
      <c r="N27" s="317"/>
      <c r="O27" s="63"/>
      <c r="Q27" s="326"/>
      <c r="R27" s="326"/>
      <c r="S27" s="326"/>
      <c r="T27" s="326"/>
      <c r="U27" s="326"/>
      <c r="V27" s="326"/>
      <c r="W27" s="326"/>
      <c r="X27" s="326"/>
      <c r="Y27" s="326"/>
      <c r="Z27" s="326"/>
      <c r="AA27" s="326"/>
      <c r="AB27" s="326"/>
      <c r="AC27" s="326"/>
      <c r="AD27" s="326"/>
      <c r="AE27" s="326"/>
      <c r="AF27" s="326"/>
      <c r="AG27" s="326"/>
      <c r="AH27" s="326"/>
      <c r="AI27" s="326"/>
      <c r="AJ27" s="326"/>
      <c r="AK27" s="326"/>
      <c r="AL27" s="326"/>
      <c r="AM27" s="326"/>
      <c r="AN27" s="326"/>
      <c r="AO27" s="326"/>
      <c r="AP27" s="326"/>
      <c r="AQ27" s="326"/>
      <c r="AR27" s="326"/>
      <c r="AS27" s="326"/>
      <c r="AT27" s="326"/>
      <c r="AU27" s="326"/>
      <c r="AV27" s="326"/>
      <c r="AW27" s="326"/>
      <c r="AX27" s="326"/>
      <c r="AY27" s="326"/>
      <c r="AZ27" s="326"/>
      <c r="BA27" s="326"/>
      <c r="BB27" s="326"/>
      <c r="BC27" s="326"/>
      <c r="BD27" s="326"/>
      <c r="BE27" s="326"/>
      <c r="BF27" s="326"/>
      <c r="BG27" s="326"/>
      <c r="BH27" s="326"/>
      <c r="BI27" s="326"/>
      <c r="BJ27" s="326"/>
      <c r="BK27" s="326"/>
      <c r="BL27" s="326"/>
      <c r="BM27" s="326"/>
      <c r="BN27" s="326"/>
      <c r="BO27" s="326"/>
      <c r="BP27" s="326"/>
      <c r="BQ27" s="326"/>
      <c r="BR27" s="326"/>
      <c r="BS27" s="326"/>
      <c r="BT27" s="326"/>
      <c r="BU27" s="326"/>
      <c r="BV27" s="326"/>
      <c r="BW27" s="326"/>
      <c r="BX27" s="326"/>
      <c r="BY27" s="326"/>
      <c r="BZ27" s="326"/>
      <c r="CA27" s="326"/>
      <c r="CB27" s="326"/>
      <c r="CC27" s="326"/>
      <c r="CD27" s="326"/>
      <c r="CE27" s="326"/>
      <c r="CF27" s="326"/>
      <c r="CG27" s="326"/>
      <c r="CH27" s="326"/>
      <c r="CI27" s="326"/>
      <c r="CJ27" s="326"/>
      <c r="CK27" s="326"/>
      <c r="CL27" s="326"/>
      <c r="CM27" s="326"/>
      <c r="CN27" s="326"/>
      <c r="CO27" s="326"/>
      <c r="CP27" s="326"/>
      <c r="CQ27" s="326"/>
      <c r="CR27" s="326"/>
      <c r="CS27" s="326"/>
      <c r="CT27" s="326"/>
      <c r="CU27" s="326"/>
      <c r="CV27" s="326"/>
      <c r="CW27" s="326"/>
      <c r="CX27" s="326"/>
      <c r="CY27" s="326"/>
      <c r="CZ27" s="326"/>
      <c r="DA27" s="326"/>
      <c r="DB27" s="50"/>
      <c r="DC27" s="326"/>
      <c r="DD27" s="326"/>
      <c r="DE27" s="326"/>
      <c r="DF27" s="50"/>
      <c r="DG27" s="326"/>
      <c r="DH27" s="326"/>
      <c r="DI27" s="326"/>
      <c r="DJ27" s="326"/>
      <c r="DK27" s="326"/>
      <c r="DL27" s="326"/>
      <c r="DM27" s="50"/>
      <c r="DN27" s="326"/>
      <c r="DO27" s="50"/>
      <c r="DP27" s="50"/>
      <c r="DQ27" s="50"/>
      <c r="DR27" s="50"/>
      <c r="DS27" s="50"/>
      <c r="DT27" s="50"/>
      <c r="DU27" s="50"/>
      <c r="DV27" s="50"/>
      <c r="DW27" s="326"/>
      <c r="DX27" s="326"/>
      <c r="DY27" s="326"/>
      <c r="DZ27" s="326"/>
      <c r="EA27" s="326"/>
      <c r="EB27" s="50"/>
      <c r="EC27" s="326"/>
      <c r="ED27" s="50"/>
      <c r="EE27" s="326"/>
      <c r="EF27" s="326"/>
      <c r="EG27" s="326"/>
      <c r="EH27" s="326"/>
      <c r="EI27" s="326"/>
      <c r="EJ27" s="326"/>
      <c r="EK27" s="326"/>
      <c r="EL27" s="326"/>
      <c r="EM27" s="326"/>
      <c r="EN27" s="50"/>
      <c r="EO27" s="326"/>
      <c r="EP27" s="326"/>
      <c r="EQ27" s="326"/>
      <c r="ER27" s="50"/>
      <c r="ES27" s="326"/>
      <c r="ET27" s="50"/>
      <c r="EU27" s="50"/>
      <c r="EV27" s="326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326"/>
      <c r="FJ27" s="50"/>
      <c r="FK27" s="50"/>
      <c r="FL27" s="50"/>
      <c r="FM27" s="326"/>
      <c r="FN27" s="50"/>
      <c r="FO27" s="50"/>
      <c r="FP27" s="50"/>
      <c r="FQ27" s="50"/>
      <c r="FR27" s="50"/>
      <c r="FS27" s="50"/>
      <c r="FT27" s="50"/>
      <c r="FU27" s="326"/>
      <c r="FV27" s="326"/>
      <c r="FW27" s="50"/>
      <c r="FX27" s="50"/>
      <c r="FY27" s="50"/>
      <c r="FZ27" s="50"/>
      <c r="GA27" s="50"/>
      <c r="GB27" s="50"/>
      <c r="GC27" s="50"/>
      <c r="GD27" s="50"/>
      <c r="GE27" s="326"/>
      <c r="GF27" s="326"/>
      <c r="GG27" s="326"/>
      <c r="GH27" s="50"/>
      <c r="GI27" s="50"/>
      <c r="GJ27" s="50"/>
      <c r="GK27" s="326"/>
      <c r="GL27" s="326"/>
      <c r="GM27" s="326"/>
      <c r="GN27" s="326"/>
      <c r="GO27" s="326"/>
      <c r="GP27" s="326"/>
      <c r="GQ27" s="326"/>
      <c r="GR27" s="326"/>
      <c r="GS27" s="326"/>
      <c r="HC27" s="1"/>
      <c r="HD27" s="1"/>
      <c r="HE27" s="1"/>
      <c r="HF27" s="1"/>
      <c r="HG27" s="112"/>
      <c r="HH27" s="82"/>
      <c r="HI27" s="82"/>
      <c r="HJ27" s="107"/>
      <c r="HK27" s="79"/>
      <c r="HL27" s="137"/>
      <c r="HM27" s="75"/>
    </row>
    <row r="28" spans="1:221" ht="15.75">
      <c r="A28" s="273" t="s">
        <v>1894</v>
      </c>
      <c r="D28" s="57">
        <f>SUM(E28:HQ28)</f>
        <v>102</v>
      </c>
      <c r="E28" s="326">
        <v>0</v>
      </c>
      <c r="F28" s="326">
        <v>0</v>
      </c>
      <c r="G28" s="326">
        <v>102</v>
      </c>
      <c r="H28" s="326"/>
      <c r="I28" s="273"/>
      <c r="J28" s="63"/>
      <c r="K28" s="273"/>
      <c r="L28" s="63"/>
      <c r="M28" s="87"/>
      <c r="N28" s="317"/>
      <c r="O28" s="63"/>
      <c r="Q28" s="326"/>
      <c r="R28" s="326"/>
      <c r="S28" s="326"/>
      <c r="T28" s="326"/>
      <c r="U28" s="326"/>
      <c r="V28" s="326"/>
      <c r="W28" s="326"/>
      <c r="X28" s="326"/>
      <c r="Y28" s="326"/>
      <c r="Z28" s="326"/>
      <c r="AA28" s="326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AY28" s="326"/>
      <c r="AZ28" s="326"/>
      <c r="BA28" s="326"/>
      <c r="BB28" s="326"/>
      <c r="BC28" s="326"/>
      <c r="BD28" s="326"/>
      <c r="BE28" s="326"/>
      <c r="BF28" s="326"/>
      <c r="BG28" s="326"/>
      <c r="BH28" s="326"/>
      <c r="BI28" s="326"/>
      <c r="BJ28" s="326"/>
      <c r="BK28" s="326"/>
      <c r="BL28" s="326"/>
      <c r="BM28" s="326"/>
      <c r="BN28" s="326"/>
      <c r="BO28" s="326"/>
      <c r="BP28" s="326"/>
      <c r="BQ28" s="326"/>
      <c r="BR28" s="326"/>
      <c r="BS28" s="326"/>
      <c r="BT28" s="326"/>
      <c r="BU28" s="326"/>
      <c r="BV28" s="326"/>
      <c r="BW28" s="326"/>
      <c r="BX28" s="326"/>
      <c r="BY28" s="326"/>
      <c r="BZ28" s="326"/>
      <c r="CA28" s="326"/>
      <c r="CB28" s="326"/>
      <c r="CC28" s="326"/>
      <c r="CD28" s="326"/>
      <c r="CE28" s="326"/>
      <c r="CF28" s="326"/>
      <c r="CG28" s="326"/>
      <c r="CH28" s="326"/>
      <c r="CI28" s="326"/>
      <c r="CJ28" s="326"/>
      <c r="CK28" s="326"/>
      <c r="CL28" s="326"/>
      <c r="CM28" s="326"/>
      <c r="CN28" s="326"/>
      <c r="CO28" s="326"/>
      <c r="CP28" s="326"/>
      <c r="CQ28" s="326"/>
      <c r="CR28" s="326"/>
      <c r="CS28" s="326"/>
      <c r="CT28" s="326"/>
      <c r="CU28" s="326"/>
      <c r="CV28" s="326"/>
      <c r="CW28" s="326"/>
      <c r="CX28" s="326"/>
      <c r="CY28" s="326"/>
      <c r="CZ28" s="326"/>
      <c r="DA28" s="326"/>
      <c r="DB28" s="50"/>
      <c r="DC28" s="326"/>
      <c r="DD28" s="326"/>
      <c r="DE28" s="326"/>
      <c r="DF28" s="50"/>
      <c r="DG28" s="326"/>
      <c r="DH28" s="326"/>
      <c r="DI28" s="326"/>
      <c r="DJ28" s="326"/>
      <c r="DK28" s="326"/>
      <c r="DL28" s="326"/>
      <c r="DM28" s="50"/>
      <c r="DN28" s="326"/>
      <c r="DO28" s="50"/>
      <c r="DP28" s="50"/>
      <c r="DQ28" s="50"/>
      <c r="DR28" s="50"/>
      <c r="DS28" s="50"/>
      <c r="DT28" s="50"/>
      <c r="DU28" s="50"/>
      <c r="DV28" s="50"/>
      <c r="DW28" s="326"/>
      <c r="DX28" s="326"/>
      <c r="DY28" s="326"/>
      <c r="DZ28" s="326"/>
      <c r="EA28" s="326"/>
      <c r="EB28" s="50"/>
      <c r="EC28" s="326"/>
      <c r="ED28" s="50"/>
      <c r="EE28" s="326"/>
      <c r="EF28" s="326"/>
      <c r="EG28" s="326"/>
      <c r="EH28" s="326"/>
      <c r="EI28" s="326"/>
      <c r="EJ28" s="326"/>
      <c r="EK28" s="326"/>
      <c r="EL28" s="326"/>
      <c r="EM28" s="326"/>
      <c r="EN28" s="50"/>
      <c r="EO28" s="326"/>
      <c r="EP28" s="326"/>
      <c r="EQ28" s="326"/>
      <c r="ER28" s="50"/>
      <c r="ES28" s="326"/>
      <c r="ET28" s="50"/>
      <c r="EU28" s="50"/>
      <c r="EV28" s="326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326"/>
      <c r="FJ28" s="50"/>
      <c r="FK28" s="50"/>
      <c r="FL28" s="50"/>
      <c r="FM28" s="326"/>
      <c r="FN28" s="50"/>
      <c r="FO28" s="50"/>
      <c r="FP28" s="50"/>
      <c r="FQ28" s="50"/>
      <c r="FR28" s="50"/>
      <c r="FS28" s="50"/>
      <c r="FT28" s="50"/>
      <c r="FU28" s="326"/>
      <c r="FV28" s="326"/>
      <c r="FW28" s="50"/>
      <c r="FX28" s="50"/>
      <c r="FY28" s="50"/>
      <c r="FZ28" s="50"/>
      <c r="GA28" s="50"/>
      <c r="GB28" s="50"/>
      <c r="GC28" s="50"/>
      <c r="GD28" s="50"/>
      <c r="GE28" s="326"/>
      <c r="GF28" s="326"/>
      <c r="GG28" s="326"/>
      <c r="GH28" s="50"/>
      <c r="GI28" s="50"/>
      <c r="GJ28" s="50"/>
      <c r="GK28" s="326"/>
      <c r="GL28" s="326"/>
      <c r="GM28" s="326"/>
      <c r="GN28" s="326"/>
      <c r="GO28" s="326"/>
      <c r="GP28" s="326"/>
      <c r="GQ28" s="326"/>
      <c r="GR28" s="326"/>
      <c r="GS28" s="326"/>
      <c r="HC28" s="1"/>
      <c r="HD28" s="1"/>
      <c r="HE28" s="1"/>
      <c r="HF28" s="1"/>
      <c r="HG28" s="112"/>
      <c r="HH28" s="82"/>
      <c r="HI28" s="82"/>
      <c r="HJ28" s="3"/>
      <c r="HK28" s="79"/>
      <c r="HL28" s="137"/>
      <c r="HM28" s="75"/>
    </row>
    <row r="29" spans="1:221" ht="15.75">
      <c r="A29" s="273" t="s">
        <v>11</v>
      </c>
      <c r="D29" s="57">
        <f>SUM(E29:HQ29)</f>
        <v>158</v>
      </c>
      <c r="E29" s="326">
        <v>0</v>
      </c>
      <c r="F29" s="326">
        <v>92</v>
      </c>
      <c r="G29" s="326">
        <v>66</v>
      </c>
      <c r="H29" s="326"/>
      <c r="I29" s="273"/>
      <c r="J29" s="63"/>
      <c r="K29" s="273"/>
      <c r="L29" s="63"/>
      <c r="M29" s="87"/>
      <c r="N29" s="317"/>
      <c r="O29" s="63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26"/>
      <c r="AC29" s="326"/>
      <c r="AD29" s="326"/>
      <c r="AE29" s="326"/>
      <c r="AF29" s="326"/>
      <c r="AG29" s="326"/>
      <c r="AH29" s="326"/>
      <c r="AI29" s="326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326"/>
      <c r="AW29" s="326"/>
      <c r="AX29" s="326"/>
      <c r="AY29" s="326"/>
      <c r="AZ29" s="326"/>
      <c r="BA29" s="326"/>
      <c r="BB29" s="326"/>
      <c r="BC29" s="326"/>
      <c r="BD29" s="326"/>
      <c r="BE29" s="326"/>
      <c r="BF29" s="326"/>
      <c r="BG29" s="326"/>
      <c r="BH29" s="326"/>
      <c r="BI29" s="326"/>
      <c r="BJ29" s="326"/>
      <c r="BK29" s="326"/>
      <c r="BL29" s="326"/>
      <c r="BM29" s="326"/>
      <c r="BN29" s="326"/>
      <c r="BO29" s="326"/>
      <c r="BP29" s="326"/>
      <c r="BQ29" s="326"/>
      <c r="BR29" s="326"/>
      <c r="BS29" s="326"/>
      <c r="BT29" s="326"/>
      <c r="BU29" s="326"/>
      <c r="BV29" s="326"/>
      <c r="BW29" s="326"/>
      <c r="BX29" s="326"/>
      <c r="BY29" s="326"/>
      <c r="BZ29" s="326"/>
      <c r="CA29" s="326"/>
      <c r="CB29" s="326"/>
      <c r="CC29" s="326"/>
      <c r="CD29" s="326"/>
      <c r="CE29" s="326"/>
      <c r="CF29" s="326"/>
      <c r="CG29" s="326"/>
      <c r="CH29" s="326"/>
      <c r="CI29" s="326"/>
      <c r="CJ29" s="326"/>
      <c r="CK29" s="326"/>
      <c r="CL29" s="326"/>
      <c r="CM29" s="326"/>
      <c r="CN29" s="326"/>
      <c r="CO29" s="326"/>
      <c r="CP29" s="326"/>
      <c r="CQ29" s="326"/>
      <c r="CR29" s="326"/>
      <c r="CS29" s="326"/>
      <c r="CT29" s="326"/>
      <c r="CU29" s="326"/>
      <c r="CV29" s="326"/>
      <c r="CW29" s="326"/>
      <c r="CX29" s="326"/>
      <c r="CY29" s="326"/>
      <c r="CZ29" s="326"/>
      <c r="DA29" s="326"/>
      <c r="DB29" s="50"/>
      <c r="DC29" s="326"/>
      <c r="DD29" s="326"/>
      <c r="DE29" s="326"/>
      <c r="DF29" s="50"/>
      <c r="DG29" s="326"/>
      <c r="DH29" s="326"/>
      <c r="DI29" s="326"/>
      <c r="DJ29" s="326"/>
      <c r="DK29" s="326"/>
      <c r="DL29" s="326"/>
      <c r="DM29" s="50"/>
      <c r="DN29" s="326"/>
      <c r="DO29" s="50"/>
      <c r="DP29" s="50"/>
      <c r="DQ29" s="50"/>
      <c r="DR29" s="50"/>
      <c r="DS29" s="50"/>
      <c r="DT29" s="50"/>
      <c r="DU29" s="50"/>
      <c r="DV29" s="50"/>
      <c r="DW29" s="326"/>
      <c r="DX29" s="326"/>
      <c r="DY29" s="326"/>
      <c r="DZ29" s="326"/>
      <c r="EA29" s="326"/>
      <c r="EB29" s="50"/>
      <c r="EC29" s="326"/>
      <c r="ED29" s="50"/>
      <c r="EE29" s="326"/>
      <c r="EF29" s="326"/>
      <c r="EG29" s="326"/>
      <c r="EH29" s="326"/>
      <c r="EI29" s="326"/>
      <c r="EJ29" s="326"/>
      <c r="EK29" s="326"/>
      <c r="EL29" s="326"/>
      <c r="EM29" s="326"/>
      <c r="EN29" s="50"/>
      <c r="EO29" s="326"/>
      <c r="EP29" s="326"/>
      <c r="EQ29" s="326"/>
      <c r="ER29" s="50"/>
      <c r="ES29" s="326"/>
      <c r="ET29" s="50"/>
      <c r="EU29" s="50"/>
      <c r="EV29" s="326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326"/>
      <c r="FJ29" s="50"/>
      <c r="FK29" s="50"/>
      <c r="FL29" s="50"/>
      <c r="FM29" s="326"/>
      <c r="FN29" s="50"/>
      <c r="FO29" s="50"/>
      <c r="FP29" s="50"/>
      <c r="FQ29" s="50"/>
      <c r="FR29" s="50"/>
      <c r="FS29" s="50"/>
      <c r="FT29" s="50"/>
      <c r="FU29" s="326"/>
      <c r="FV29" s="326"/>
      <c r="FW29" s="50"/>
      <c r="FX29" s="50"/>
      <c r="FY29" s="50"/>
      <c r="FZ29" s="50"/>
      <c r="GA29" s="50"/>
      <c r="GB29" s="50"/>
      <c r="GC29" s="50"/>
      <c r="GD29" s="50"/>
      <c r="GE29" s="326"/>
      <c r="GF29" s="326"/>
      <c r="GG29" s="326"/>
      <c r="GH29" s="50"/>
      <c r="GI29" s="50"/>
      <c r="GJ29" s="50"/>
      <c r="GK29" s="326"/>
      <c r="GL29" s="326"/>
      <c r="GM29" s="326"/>
      <c r="GN29" s="326"/>
      <c r="GO29" s="326"/>
      <c r="GP29" s="326"/>
      <c r="GQ29" s="326"/>
      <c r="GR29" s="326"/>
      <c r="GS29" s="326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63" t="s">
        <v>2544</v>
      </c>
      <c r="D30" s="57">
        <f>SUM(E30:HQ30)</f>
        <v>262</v>
      </c>
      <c r="E30" s="326">
        <v>110</v>
      </c>
      <c r="F30" s="326">
        <v>121</v>
      </c>
      <c r="G30" s="326">
        <v>31</v>
      </c>
      <c r="H30" s="326"/>
      <c r="I30" s="63"/>
      <c r="J30" s="63"/>
      <c r="K30" s="63"/>
      <c r="L30" s="63"/>
      <c r="M30" s="283"/>
      <c r="N30" s="317"/>
      <c r="O30" s="63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  <c r="AL30" s="326"/>
      <c r="AM30" s="326"/>
      <c r="AN30" s="326"/>
      <c r="AO30" s="326"/>
      <c r="AP30" s="326"/>
      <c r="AQ30" s="326"/>
      <c r="AR30" s="326"/>
      <c r="AS30" s="326"/>
      <c r="AT30" s="326"/>
      <c r="AU30" s="326"/>
      <c r="AV30" s="326"/>
      <c r="AW30" s="326"/>
      <c r="AX30" s="326"/>
      <c r="AY30" s="326"/>
      <c r="AZ30" s="326"/>
      <c r="BA30" s="326"/>
      <c r="BB30" s="326"/>
      <c r="BC30" s="326"/>
      <c r="BD30" s="326"/>
      <c r="BE30" s="326"/>
      <c r="BF30" s="326"/>
      <c r="BG30" s="326"/>
      <c r="BH30" s="326"/>
      <c r="BI30" s="326"/>
      <c r="BJ30" s="326"/>
      <c r="BK30" s="326"/>
      <c r="BL30" s="326"/>
      <c r="BM30" s="326"/>
      <c r="BN30" s="326"/>
      <c r="BO30" s="326"/>
      <c r="BP30" s="326"/>
      <c r="BQ30" s="326"/>
      <c r="BR30" s="326"/>
      <c r="BS30" s="326"/>
      <c r="BT30" s="326"/>
      <c r="BU30" s="326"/>
      <c r="BV30" s="326"/>
      <c r="BW30" s="326"/>
      <c r="BX30" s="326"/>
      <c r="BY30" s="326"/>
      <c r="BZ30" s="326"/>
      <c r="CA30" s="326"/>
      <c r="CB30" s="326"/>
      <c r="CC30" s="326"/>
      <c r="CD30" s="326"/>
      <c r="CE30" s="326"/>
      <c r="CF30" s="326"/>
      <c r="CG30" s="326"/>
      <c r="CH30" s="326"/>
      <c r="CI30" s="326"/>
      <c r="CJ30" s="326"/>
      <c r="CK30" s="326"/>
      <c r="CL30" s="326"/>
      <c r="CM30" s="326"/>
      <c r="CN30" s="326"/>
      <c r="CO30" s="326"/>
      <c r="CP30" s="326"/>
      <c r="CQ30" s="326"/>
      <c r="CR30" s="326"/>
      <c r="CS30" s="326"/>
      <c r="CT30" s="326"/>
      <c r="CU30" s="326"/>
      <c r="CV30" s="326"/>
      <c r="CW30" s="326"/>
      <c r="CX30" s="326"/>
      <c r="CY30" s="326"/>
      <c r="CZ30" s="326"/>
      <c r="DA30" s="326"/>
      <c r="DB30" s="50"/>
      <c r="DC30" s="326"/>
      <c r="DD30" s="326"/>
      <c r="DE30" s="326"/>
      <c r="DF30" s="50"/>
      <c r="DG30" s="326"/>
      <c r="DH30" s="326"/>
      <c r="DI30" s="326"/>
      <c r="DJ30" s="326"/>
      <c r="DK30" s="326"/>
      <c r="DL30" s="326"/>
      <c r="DM30" s="50"/>
      <c r="DN30" s="326"/>
      <c r="DO30" s="50"/>
      <c r="DP30" s="50"/>
      <c r="DQ30" s="50"/>
      <c r="DR30" s="50"/>
      <c r="DS30" s="50"/>
      <c r="DT30" s="50"/>
      <c r="DU30" s="50"/>
      <c r="DV30" s="50"/>
      <c r="DW30" s="326"/>
      <c r="DX30" s="326"/>
      <c r="DY30" s="326"/>
      <c r="DZ30" s="326"/>
      <c r="EA30" s="326"/>
      <c r="EB30" s="50"/>
      <c r="EC30" s="326"/>
      <c r="ED30" s="50"/>
      <c r="EE30" s="326"/>
      <c r="EF30" s="326"/>
      <c r="EG30" s="326"/>
      <c r="EH30" s="326"/>
      <c r="EI30" s="326"/>
      <c r="EJ30" s="326"/>
      <c r="EK30" s="326"/>
      <c r="EL30" s="326"/>
      <c r="EM30" s="326"/>
      <c r="EN30" s="50"/>
      <c r="EO30" s="326"/>
      <c r="EP30" s="326"/>
      <c r="EQ30" s="326"/>
      <c r="ER30" s="50"/>
      <c r="ES30" s="326"/>
      <c r="ET30" s="50"/>
      <c r="EU30" s="50"/>
      <c r="EV30" s="326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326"/>
      <c r="FJ30" s="50"/>
      <c r="FK30" s="50"/>
      <c r="FL30" s="50"/>
      <c r="FM30" s="326"/>
      <c r="FN30" s="50"/>
      <c r="FO30" s="50"/>
      <c r="FP30" s="50"/>
      <c r="FQ30" s="50"/>
      <c r="FR30" s="50"/>
      <c r="FS30" s="50"/>
      <c r="FT30" s="50"/>
      <c r="FU30" s="326"/>
      <c r="FV30" s="326"/>
      <c r="FW30" s="50"/>
      <c r="FX30" s="50"/>
      <c r="FY30" s="50"/>
      <c r="FZ30" s="50"/>
      <c r="GA30" s="50"/>
      <c r="GB30" s="50"/>
      <c r="GC30" s="50"/>
      <c r="GD30" s="50"/>
      <c r="GE30" s="326"/>
      <c r="GF30" s="326"/>
      <c r="GG30" s="326"/>
      <c r="GH30" s="50"/>
      <c r="GI30" s="50"/>
      <c r="GJ30" s="50"/>
      <c r="GK30" s="326"/>
      <c r="GL30" s="326"/>
      <c r="GM30" s="326"/>
      <c r="GN30" s="326"/>
      <c r="GO30" s="326"/>
      <c r="GP30" s="326"/>
      <c r="GQ30" s="326"/>
      <c r="GR30" s="326"/>
      <c r="GS30" s="326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273" t="s">
        <v>1900</v>
      </c>
      <c r="D31" s="57">
        <f>SUM(E31:HQ31)</f>
        <v>100</v>
      </c>
      <c r="E31" s="326">
        <v>49</v>
      </c>
      <c r="F31" s="326">
        <v>0</v>
      </c>
      <c r="G31" s="326">
        <v>51</v>
      </c>
      <c r="H31" s="326"/>
      <c r="I31" s="273"/>
      <c r="J31" s="63"/>
      <c r="K31" s="273"/>
      <c r="L31" s="63"/>
      <c r="M31" s="87"/>
      <c r="N31" s="317"/>
      <c r="O31" s="63"/>
      <c r="Q31" s="326"/>
      <c r="R31" s="326"/>
      <c r="S31" s="326"/>
      <c r="T31" s="326"/>
      <c r="U31" s="326"/>
      <c r="V31" s="326"/>
      <c r="W31" s="326"/>
      <c r="X31" s="326"/>
      <c r="Y31" s="326"/>
      <c r="Z31" s="326"/>
      <c r="AA31" s="326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  <c r="AL31" s="326"/>
      <c r="AM31" s="326"/>
      <c r="AN31" s="326"/>
      <c r="AO31" s="326"/>
      <c r="AP31" s="326"/>
      <c r="AQ31" s="326"/>
      <c r="AR31" s="326"/>
      <c r="AS31" s="326"/>
      <c r="AT31" s="326"/>
      <c r="AU31" s="326"/>
      <c r="AV31" s="326"/>
      <c r="AW31" s="326"/>
      <c r="AX31" s="326"/>
      <c r="AY31" s="326"/>
      <c r="AZ31" s="326"/>
      <c r="BA31" s="326"/>
      <c r="BB31" s="326"/>
      <c r="BC31" s="326"/>
      <c r="BD31" s="326"/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Q31" s="326"/>
      <c r="BR31" s="326"/>
      <c r="BS31" s="326"/>
      <c r="BT31" s="326"/>
      <c r="BU31" s="326"/>
      <c r="BV31" s="326"/>
      <c r="BW31" s="326"/>
      <c r="BX31" s="326"/>
      <c r="BY31" s="326"/>
      <c r="BZ31" s="326"/>
      <c r="CA31" s="326"/>
      <c r="CB31" s="326"/>
      <c r="CC31" s="326"/>
      <c r="CD31" s="326"/>
      <c r="CE31" s="326"/>
      <c r="CF31" s="326"/>
      <c r="CG31" s="326"/>
      <c r="CH31" s="326"/>
      <c r="CI31" s="326"/>
      <c r="CJ31" s="326"/>
      <c r="CK31" s="326"/>
      <c r="CL31" s="326"/>
      <c r="CM31" s="326"/>
      <c r="CN31" s="326"/>
      <c r="CO31" s="326"/>
      <c r="CP31" s="326"/>
      <c r="CQ31" s="326"/>
      <c r="CR31" s="326"/>
      <c r="CS31" s="326"/>
      <c r="CT31" s="326"/>
      <c r="CU31" s="326"/>
      <c r="CV31" s="326"/>
      <c r="CW31" s="326"/>
      <c r="CX31" s="326"/>
      <c r="CY31" s="326"/>
      <c r="CZ31" s="326"/>
      <c r="DA31" s="326"/>
      <c r="DB31" s="50"/>
      <c r="DC31" s="326"/>
      <c r="DD31" s="326"/>
      <c r="DE31" s="326"/>
      <c r="DF31" s="50"/>
      <c r="DG31" s="326"/>
      <c r="DH31" s="326"/>
      <c r="DI31" s="326"/>
      <c r="DJ31" s="326"/>
      <c r="DK31" s="326"/>
      <c r="DL31" s="326"/>
      <c r="DM31" s="50"/>
      <c r="DN31" s="326"/>
      <c r="DO31" s="50"/>
      <c r="DP31" s="50"/>
      <c r="DQ31" s="50"/>
      <c r="DR31" s="50"/>
      <c r="DS31" s="50"/>
      <c r="DT31" s="50"/>
      <c r="DU31" s="50"/>
      <c r="DV31" s="50"/>
      <c r="DW31" s="326"/>
      <c r="DX31" s="326"/>
      <c r="DY31" s="326"/>
      <c r="DZ31" s="326"/>
      <c r="EA31" s="326"/>
      <c r="EB31" s="50"/>
      <c r="EC31" s="326"/>
      <c r="ED31" s="50"/>
      <c r="EE31" s="326"/>
      <c r="EF31" s="326"/>
      <c r="EG31" s="326"/>
      <c r="EH31" s="326"/>
      <c r="EI31" s="326"/>
      <c r="EJ31" s="326"/>
      <c r="EK31" s="326"/>
      <c r="EL31" s="326"/>
      <c r="EM31" s="326"/>
      <c r="EN31" s="50"/>
      <c r="EO31" s="326"/>
      <c r="EP31" s="326"/>
      <c r="EQ31" s="326"/>
      <c r="ER31" s="50"/>
      <c r="ES31" s="326"/>
      <c r="ET31" s="50"/>
      <c r="EU31" s="50"/>
      <c r="EV31" s="326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326"/>
      <c r="FJ31" s="50"/>
      <c r="FK31" s="50"/>
      <c r="FL31" s="50"/>
      <c r="FM31" s="326"/>
      <c r="FN31" s="50"/>
      <c r="FO31" s="50"/>
      <c r="FP31" s="50"/>
      <c r="FQ31" s="50"/>
      <c r="FR31" s="50"/>
      <c r="FS31" s="50"/>
      <c r="FT31" s="50"/>
      <c r="FU31" s="326"/>
      <c r="FV31" s="326"/>
      <c r="FW31" s="50"/>
      <c r="FX31" s="50"/>
      <c r="FY31" s="50"/>
      <c r="FZ31" s="50"/>
      <c r="GA31" s="50"/>
      <c r="GB31" s="50"/>
      <c r="GC31" s="50"/>
      <c r="GD31" s="50"/>
      <c r="GE31" s="326"/>
      <c r="GF31" s="326"/>
      <c r="GG31" s="326"/>
      <c r="GH31" s="50"/>
      <c r="GI31" s="50"/>
      <c r="GJ31" s="50"/>
      <c r="GK31" s="326"/>
      <c r="GL31" s="326"/>
      <c r="GM31" s="326"/>
      <c r="GN31" s="326"/>
      <c r="GO31" s="326"/>
      <c r="GP31" s="326"/>
      <c r="GQ31" s="326"/>
      <c r="GR31" s="326"/>
      <c r="GS31" s="326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18" t="s">
        <v>1561</v>
      </c>
      <c r="D32" s="57">
        <f>SUM(E32:HQ32)</f>
        <v>173</v>
      </c>
      <c r="E32" s="326">
        <v>62</v>
      </c>
      <c r="F32" s="326">
        <v>0</v>
      </c>
      <c r="G32" s="326">
        <v>111</v>
      </c>
      <c r="H32" s="326"/>
      <c r="I32" s="218"/>
      <c r="J32" s="63"/>
      <c r="K32" s="218"/>
      <c r="L32" s="63"/>
      <c r="M32" s="87"/>
      <c r="N32" s="317"/>
      <c r="O32" s="63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26"/>
      <c r="AC32" s="326"/>
      <c r="AD32" s="326"/>
      <c r="AE32" s="326"/>
      <c r="AF32" s="326"/>
      <c r="AG32" s="326"/>
      <c r="AH32" s="326"/>
      <c r="AI32" s="326"/>
      <c r="AJ32" s="326"/>
      <c r="AK32" s="326"/>
      <c r="AL32" s="326"/>
      <c r="AM32" s="326"/>
      <c r="AN32" s="326"/>
      <c r="AO32" s="326"/>
      <c r="AP32" s="326"/>
      <c r="AQ32" s="326"/>
      <c r="AR32" s="326"/>
      <c r="AS32" s="326"/>
      <c r="AT32" s="326"/>
      <c r="AU32" s="326"/>
      <c r="AV32" s="326"/>
      <c r="AW32" s="326"/>
      <c r="AX32" s="326"/>
      <c r="AY32" s="326"/>
      <c r="AZ32" s="326"/>
      <c r="BA32" s="326"/>
      <c r="BB32" s="326"/>
      <c r="BC32" s="326"/>
      <c r="BD32" s="326"/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Q32" s="326"/>
      <c r="BR32" s="326"/>
      <c r="BS32" s="326"/>
      <c r="BT32" s="326"/>
      <c r="BU32" s="326"/>
      <c r="BV32" s="326"/>
      <c r="BW32" s="326"/>
      <c r="BX32" s="326"/>
      <c r="BY32" s="326"/>
      <c r="BZ32" s="326"/>
      <c r="CA32" s="326"/>
      <c r="CB32" s="326"/>
      <c r="CC32" s="326"/>
      <c r="CD32" s="326"/>
      <c r="CE32" s="326"/>
      <c r="CF32" s="326"/>
      <c r="CG32" s="326"/>
      <c r="CH32" s="326"/>
      <c r="CI32" s="326"/>
      <c r="CJ32" s="326"/>
      <c r="CK32" s="326"/>
      <c r="CL32" s="326"/>
      <c r="CM32" s="326"/>
      <c r="CN32" s="326"/>
      <c r="CO32" s="326"/>
      <c r="CP32" s="326"/>
      <c r="CQ32" s="326"/>
      <c r="CR32" s="326"/>
      <c r="CS32" s="326"/>
      <c r="CT32" s="326"/>
      <c r="CU32" s="326"/>
      <c r="CV32" s="326"/>
      <c r="CW32" s="326"/>
      <c r="CX32" s="326"/>
      <c r="CY32" s="326"/>
      <c r="CZ32" s="326"/>
      <c r="DA32" s="326"/>
      <c r="DB32" s="50"/>
      <c r="DC32" s="326"/>
      <c r="DD32" s="326"/>
      <c r="DE32" s="326"/>
      <c r="DF32" s="50"/>
      <c r="DG32" s="326"/>
      <c r="DH32" s="326"/>
      <c r="DI32" s="326"/>
      <c r="DJ32" s="326"/>
      <c r="DK32" s="326"/>
      <c r="DL32" s="326"/>
      <c r="DM32" s="50"/>
      <c r="DN32" s="326"/>
      <c r="DO32" s="50"/>
      <c r="DP32" s="50"/>
      <c r="DQ32" s="50"/>
      <c r="DR32" s="50"/>
      <c r="DS32" s="50"/>
      <c r="DT32" s="50"/>
      <c r="DU32" s="50"/>
      <c r="DV32" s="50"/>
      <c r="DW32" s="326"/>
      <c r="DX32" s="326"/>
      <c r="DY32" s="326"/>
      <c r="DZ32" s="326"/>
      <c r="EA32" s="326"/>
      <c r="EB32" s="50"/>
      <c r="EC32" s="326"/>
      <c r="ED32" s="50"/>
      <c r="EE32" s="326"/>
      <c r="EF32" s="326"/>
      <c r="EG32" s="326"/>
      <c r="EH32" s="326"/>
      <c r="EI32" s="326"/>
      <c r="EJ32" s="326"/>
      <c r="EK32" s="326"/>
      <c r="EL32" s="326"/>
      <c r="EM32" s="326"/>
      <c r="EN32" s="50"/>
      <c r="EO32" s="326"/>
      <c r="EP32" s="326"/>
      <c r="EQ32" s="326"/>
      <c r="ER32" s="50"/>
      <c r="ES32" s="326"/>
      <c r="ET32" s="50"/>
      <c r="EU32" s="50"/>
      <c r="EV32" s="326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326"/>
      <c r="FJ32" s="50"/>
      <c r="FK32" s="50"/>
      <c r="FL32" s="50"/>
      <c r="FM32" s="326"/>
      <c r="FN32" s="50"/>
      <c r="FO32" s="50"/>
      <c r="FP32" s="50"/>
      <c r="FQ32" s="50"/>
      <c r="FR32" s="50"/>
      <c r="FS32" s="50"/>
      <c r="FT32" s="50"/>
      <c r="FU32" s="326"/>
      <c r="FV32" s="326"/>
      <c r="FW32" s="50"/>
      <c r="FX32" s="50"/>
      <c r="FY32" s="50"/>
      <c r="FZ32" s="50"/>
      <c r="GA32" s="50"/>
      <c r="GB32" s="50"/>
      <c r="GC32" s="50"/>
      <c r="GD32" s="50"/>
      <c r="GE32" s="326"/>
      <c r="GF32" s="326"/>
      <c r="GG32" s="326"/>
      <c r="GH32" s="50"/>
      <c r="GI32" s="50"/>
      <c r="GJ32" s="50"/>
      <c r="GK32" s="326"/>
      <c r="GL32" s="326"/>
      <c r="GM32" s="326"/>
      <c r="GN32" s="326"/>
      <c r="GO32" s="326"/>
      <c r="GP32" s="326"/>
      <c r="GQ32" s="326"/>
      <c r="GR32" s="326"/>
      <c r="GS32" s="326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63" t="s">
        <v>685</v>
      </c>
      <c r="D33" s="57">
        <f>SUM(E33:HQ33)</f>
        <v>159</v>
      </c>
      <c r="E33" s="326">
        <v>0</v>
      </c>
      <c r="F33" s="326">
        <v>96</v>
      </c>
      <c r="G33" s="326">
        <v>63</v>
      </c>
      <c r="H33" s="326"/>
      <c r="I33" s="63"/>
      <c r="J33" s="63"/>
      <c r="K33" s="63"/>
      <c r="L33" s="63"/>
      <c r="M33" s="87"/>
      <c r="N33" s="317"/>
      <c r="O33" s="63"/>
      <c r="Q33" s="326"/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26"/>
      <c r="AC33" s="326"/>
      <c r="AD33" s="326"/>
      <c r="AE33" s="326"/>
      <c r="AF33" s="326"/>
      <c r="AG33" s="326"/>
      <c r="AH33" s="326"/>
      <c r="AI33" s="326"/>
      <c r="AJ33" s="326"/>
      <c r="AK33" s="326"/>
      <c r="AL33" s="326"/>
      <c r="AM33" s="326"/>
      <c r="AN33" s="326"/>
      <c r="AO33" s="326"/>
      <c r="AP33" s="326"/>
      <c r="AQ33" s="326"/>
      <c r="AR33" s="326"/>
      <c r="AS33" s="326"/>
      <c r="AT33" s="326"/>
      <c r="AU33" s="326"/>
      <c r="AV33" s="326"/>
      <c r="AW33" s="326"/>
      <c r="AX33" s="326"/>
      <c r="AY33" s="326"/>
      <c r="AZ33" s="326"/>
      <c r="BA33" s="326"/>
      <c r="BB33" s="326"/>
      <c r="BC33" s="326"/>
      <c r="BD33" s="326"/>
      <c r="BE33" s="326"/>
      <c r="BF33" s="326"/>
      <c r="BG33" s="326"/>
      <c r="BH33" s="326"/>
      <c r="BI33" s="326"/>
      <c r="BJ33" s="326"/>
      <c r="BK33" s="326"/>
      <c r="BL33" s="326"/>
      <c r="BM33" s="326"/>
      <c r="BN33" s="326"/>
      <c r="BO33" s="326"/>
      <c r="BP33" s="326"/>
      <c r="BQ33" s="326"/>
      <c r="BR33" s="326"/>
      <c r="BS33" s="326"/>
      <c r="BT33" s="326"/>
      <c r="BU33" s="326"/>
      <c r="BV33" s="326"/>
      <c r="BW33" s="326"/>
      <c r="BX33" s="326"/>
      <c r="BY33" s="326"/>
      <c r="BZ33" s="326"/>
      <c r="CA33" s="326"/>
      <c r="CB33" s="326"/>
      <c r="CC33" s="326"/>
      <c r="CD33" s="326"/>
      <c r="CE33" s="326"/>
      <c r="CF33" s="326"/>
      <c r="CG33" s="326"/>
      <c r="CH33" s="326"/>
      <c r="CI33" s="326"/>
      <c r="CJ33" s="326"/>
      <c r="CK33" s="326"/>
      <c r="CL33" s="326"/>
      <c r="CM33" s="326"/>
      <c r="CN33" s="326"/>
      <c r="CO33" s="326"/>
      <c r="CP33" s="326"/>
      <c r="CQ33" s="326"/>
      <c r="CR33" s="326"/>
      <c r="CS33" s="326"/>
      <c r="CT33" s="326"/>
      <c r="CU33" s="326"/>
      <c r="CV33" s="326"/>
      <c r="CW33" s="326"/>
      <c r="CX33" s="326"/>
      <c r="CY33" s="326"/>
      <c r="CZ33" s="326"/>
      <c r="DA33" s="326"/>
      <c r="DB33" s="50"/>
      <c r="DC33" s="326"/>
      <c r="DD33" s="326"/>
      <c r="DE33" s="326"/>
      <c r="DF33" s="50"/>
      <c r="DG33" s="326"/>
      <c r="DH33" s="326"/>
      <c r="DI33" s="326"/>
      <c r="DJ33" s="326"/>
      <c r="DK33" s="326"/>
      <c r="DL33" s="326"/>
      <c r="DM33" s="50"/>
      <c r="DN33" s="326"/>
      <c r="DO33" s="50"/>
      <c r="DP33" s="50"/>
      <c r="DQ33" s="50"/>
      <c r="DR33" s="50"/>
      <c r="DS33" s="50"/>
      <c r="DT33" s="50"/>
      <c r="DU33" s="50"/>
      <c r="DV33" s="50"/>
      <c r="DW33" s="326"/>
      <c r="DX33" s="326"/>
      <c r="DY33" s="326"/>
      <c r="DZ33" s="326"/>
      <c r="EA33" s="326"/>
      <c r="EB33" s="50"/>
      <c r="EC33" s="326"/>
      <c r="ED33" s="50"/>
      <c r="EE33" s="326"/>
      <c r="EF33" s="326"/>
      <c r="EG33" s="326"/>
      <c r="EH33" s="326"/>
      <c r="EI33" s="326"/>
      <c r="EJ33" s="326"/>
      <c r="EK33" s="326"/>
      <c r="EL33" s="326"/>
      <c r="EM33" s="326"/>
      <c r="EN33" s="50"/>
      <c r="EO33" s="326"/>
      <c r="EP33" s="326"/>
      <c r="EQ33" s="326"/>
      <c r="ER33" s="50"/>
      <c r="ES33" s="326"/>
      <c r="ET33" s="50"/>
      <c r="EU33" s="50"/>
      <c r="EV33" s="326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326"/>
      <c r="FJ33" s="50"/>
      <c r="FK33" s="50"/>
      <c r="FL33" s="50"/>
      <c r="FM33" s="326"/>
      <c r="FN33" s="50"/>
      <c r="FO33" s="50"/>
      <c r="FP33" s="50"/>
      <c r="FQ33" s="50"/>
      <c r="FR33" s="50"/>
      <c r="FS33" s="50"/>
      <c r="FT33" s="50"/>
      <c r="FU33" s="326"/>
      <c r="FV33" s="326"/>
      <c r="FW33" s="50"/>
      <c r="FX33" s="50"/>
      <c r="FY33" s="50"/>
      <c r="FZ33" s="50"/>
      <c r="GA33" s="50"/>
      <c r="GB33" s="50"/>
      <c r="GC33" s="50"/>
      <c r="GD33" s="50"/>
      <c r="GE33" s="326"/>
      <c r="GF33" s="326"/>
      <c r="GG33" s="326"/>
      <c r="GH33" s="50"/>
      <c r="GI33" s="50"/>
      <c r="GJ33" s="50"/>
      <c r="GK33" s="326"/>
      <c r="GL33" s="326"/>
      <c r="GM33" s="326"/>
      <c r="GN33" s="326"/>
      <c r="GO33" s="326"/>
      <c r="GP33" s="326"/>
      <c r="GQ33" s="326"/>
      <c r="GR33" s="326"/>
      <c r="GS33" s="326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273" t="s">
        <v>1891</v>
      </c>
      <c r="D34" s="57">
        <f>SUM(E34:HQ34)</f>
        <v>116</v>
      </c>
      <c r="E34" s="326">
        <v>0</v>
      </c>
      <c r="F34" s="326">
        <v>96</v>
      </c>
      <c r="G34" s="326">
        <v>20</v>
      </c>
      <c r="H34" s="326"/>
      <c r="I34" s="273"/>
      <c r="J34" s="63"/>
      <c r="K34" s="273"/>
      <c r="L34" s="63"/>
      <c r="M34" s="87"/>
      <c r="N34" s="317"/>
      <c r="O34" s="63"/>
      <c r="Q34" s="326"/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  <c r="AC34" s="326"/>
      <c r="AD34" s="326"/>
      <c r="AE34" s="326"/>
      <c r="AF34" s="326"/>
      <c r="AG34" s="326"/>
      <c r="AH34" s="326"/>
      <c r="AI34" s="326"/>
      <c r="AJ34" s="326"/>
      <c r="AK34" s="326"/>
      <c r="AL34" s="326"/>
      <c r="AM34" s="326"/>
      <c r="AN34" s="326"/>
      <c r="AO34" s="326"/>
      <c r="AP34" s="326"/>
      <c r="AQ34" s="326"/>
      <c r="AR34" s="326"/>
      <c r="AS34" s="326"/>
      <c r="AT34" s="326"/>
      <c r="AU34" s="326"/>
      <c r="AV34" s="326"/>
      <c r="AW34" s="326"/>
      <c r="AX34" s="326"/>
      <c r="AY34" s="326"/>
      <c r="AZ34" s="326"/>
      <c r="BA34" s="326"/>
      <c r="BB34" s="326"/>
      <c r="BC34" s="326"/>
      <c r="BD34" s="326"/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326"/>
      <c r="BQ34" s="326"/>
      <c r="BR34" s="326"/>
      <c r="BS34" s="326"/>
      <c r="BT34" s="326"/>
      <c r="BU34" s="326"/>
      <c r="BV34" s="326"/>
      <c r="BW34" s="326"/>
      <c r="BX34" s="326"/>
      <c r="BY34" s="326"/>
      <c r="BZ34" s="326"/>
      <c r="CA34" s="326"/>
      <c r="CB34" s="326"/>
      <c r="CC34" s="326"/>
      <c r="CD34" s="326"/>
      <c r="CE34" s="326"/>
      <c r="CF34" s="326"/>
      <c r="CG34" s="326"/>
      <c r="CH34" s="326"/>
      <c r="CI34" s="326"/>
      <c r="CJ34" s="326"/>
      <c r="CK34" s="326"/>
      <c r="CL34" s="326"/>
      <c r="CM34" s="326"/>
      <c r="CN34" s="326"/>
      <c r="CO34" s="326"/>
      <c r="CP34" s="326"/>
      <c r="CQ34" s="326"/>
      <c r="CR34" s="326"/>
      <c r="CS34" s="326"/>
      <c r="CT34" s="326"/>
      <c r="CU34" s="326"/>
      <c r="CV34" s="326"/>
      <c r="CW34" s="326"/>
      <c r="CX34" s="326"/>
      <c r="CY34" s="326"/>
      <c r="CZ34" s="326"/>
      <c r="DA34" s="326"/>
      <c r="DB34" s="50"/>
      <c r="DC34" s="326"/>
      <c r="DD34" s="326"/>
      <c r="DE34" s="326"/>
      <c r="DF34" s="50"/>
      <c r="DG34" s="326"/>
      <c r="DH34" s="326"/>
      <c r="DI34" s="326"/>
      <c r="DJ34" s="326"/>
      <c r="DK34" s="326"/>
      <c r="DL34" s="326"/>
      <c r="DM34" s="50"/>
      <c r="DN34" s="326"/>
      <c r="DO34" s="50"/>
      <c r="DP34" s="50"/>
      <c r="DQ34" s="50"/>
      <c r="DR34" s="50"/>
      <c r="DS34" s="50"/>
      <c r="DT34" s="50"/>
      <c r="DU34" s="50"/>
      <c r="DV34" s="50"/>
      <c r="DW34" s="326"/>
      <c r="DX34" s="326"/>
      <c r="DY34" s="326"/>
      <c r="DZ34" s="326"/>
      <c r="EA34" s="326"/>
      <c r="EB34" s="50"/>
      <c r="EC34" s="326"/>
      <c r="ED34" s="50"/>
      <c r="EE34" s="326"/>
      <c r="EF34" s="326"/>
      <c r="EG34" s="326"/>
      <c r="EH34" s="326"/>
      <c r="EI34" s="326"/>
      <c r="EJ34" s="326"/>
      <c r="EK34" s="326"/>
      <c r="EL34" s="326"/>
      <c r="EM34" s="326"/>
      <c r="EN34" s="50"/>
      <c r="EO34" s="326"/>
      <c r="EP34" s="326"/>
      <c r="EQ34" s="326"/>
      <c r="ER34" s="50"/>
      <c r="ES34" s="326"/>
      <c r="ET34" s="50"/>
      <c r="EU34" s="50"/>
      <c r="EV34" s="326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326"/>
      <c r="FJ34" s="50"/>
      <c r="FK34" s="50"/>
      <c r="FL34" s="50"/>
      <c r="FM34" s="326"/>
      <c r="FN34" s="50"/>
      <c r="FO34" s="50"/>
      <c r="FP34" s="50"/>
      <c r="FQ34" s="50"/>
      <c r="FR34" s="50"/>
      <c r="FS34" s="50"/>
      <c r="FT34" s="50"/>
      <c r="FU34" s="326"/>
      <c r="FV34" s="326"/>
      <c r="FW34" s="50"/>
      <c r="FX34" s="50"/>
      <c r="FY34" s="50"/>
      <c r="FZ34" s="50"/>
      <c r="GA34" s="50"/>
      <c r="GB34" s="50"/>
      <c r="GC34" s="50"/>
      <c r="GD34" s="50"/>
      <c r="GE34" s="326"/>
      <c r="GF34" s="326"/>
      <c r="GG34" s="326"/>
      <c r="GH34" s="50"/>
      <c r="GI34" s="50"/>
      <c r="GJ34" s="50"/>
      <c r="GK34" s="326"/>
      <c r="GL34" s="326"/>
      <c r="GM34" s="326"/>
      <c r="GN34" s="326"/>
      <c r="GO34" s="326"/>
      <c r="GP34" s="326"/>
      <c r="GQ34" s="326"/>
      <c r="GR34" s="326"/>
      <c r="GS34" s="326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63" t="s">
        <v>4015</v>
      </c>
      <c r="D35" s="57">
        <f>SUM(E35:HQ35)</f>
        <v>6</v>
      </c>
      <c r="E35" s="326">
        <v>0</v>
      </c>
      <c r="F35" s="326">
        <v>0</v>
      </c>
      <c r="G35" s="326">
        <v>6</v>
      </c>
      <c r="H35" s="326"/>
      <c r="I35" s="63"/>
      <c r="J35" s="63"/>
      <c r="K35" s="63"/>
      <c r="L35" s="63"/>
      <c r="M35" s="282"/>
      <c r="N35" s="317"/>
      <c r="O35" s="63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26"/>
      <c r="AD35" s="326"/>
      <c r="AE35" s="326"/>
      <c r="AF35" s="326"/>
      <c r="AG35" s="326"/>
      <c r="AH35" s="326"/>
      <c r="AI35" s="326"/>
      <c r="AJ35" s="326"/>
      <c r="AK35" s="326"/>
      <c r="AL35" s="326"/>
      <c r="AM35" s="326"/>
      <c r="AN35" s="326"/>
      <c r="AO35" s="326"/>
      <c r="AP35" s="326"/>
      <c r="AQ35" s="326"/>
      <c r="AR35" s="326"/>
      <c r="AS35" s="326"/>
      <c r="AT35" s="326"/>
      <c r="AU35" s="326"/>
      <c r="AV35" s="326"/>
      <c r="AW35" s="326"/>
      <c r="AX35" s="326"/>
      <c r="AY35" s="326"/>
      <c r="AZ35" s="326"/>
      <c r="BA35" s="326"/>
      <c r="BB35" s="326"/>
      <c r="BC35" s="326"/>
      <c r="BD35" s="326"/>
      <c r="BE35" s="326"/>
      <c r="BF35" s="326"/>
      <c r="BG35" s="326"/>
      <c r="BH35" s="326"/>
      <c r="BI35" s="326"/>
      <c r="BJ35" s="326"/>
      <c r="BK35" s="326"/>
      <c r="BL35" s="326"/>
      <c r="BM35" s="326"/>
      <c r="BN35" s="326"/>
      <c r="BO35" s="326"/>
      <c r="BP35" s="326"/>
      <c r="BQ35" s="326"/>
      <c r="BR35" s="326"/>
      <c r="BS35" s="326"/>
      <c r="BT35" s="326"/>
      <c r="BU35" s="326"/>
      <c r="BV35" s="326"/>
      <c r="BW35" s="326"/>
      <c r="BX35" s="326"/>
      <c r="BY35" s="326"/>
      <c r="BZ35" s="326"/>
      <c r="CA35" s="326"/>
      <c r="CB35" s="326"/>
      <c r="CC35" s="326"/>
      <c r="CD35" s="326"/>
      <c r="CE35" s="326"/>
      <c r="CF35" s="326"/>
      <c r="CG35" s="326"/>
      <c r="CH35" s="326"/>
      <c r="CI35" s="326"/>
      <c r="CJ35" s="326"/>
      <c r="CK35" s="326"/>
      <c r="CL35" s="326"/>
      <c r="CM35" s="326"/>
      <c r="CN35" s="326"/>
      <c r="CO35" s="326"/>
      <c r="CP35" s="326"/>
      <c r="CQ35" s="326"/>
      <c r="CR35" s="326"/>
      <c r="CS35" s="326"/>
      <c r="CT35" s="326"/>
      <c r="CU35" s="326"/>
      <c r="CV35" s="326"/>
      <c r="CW35" s="326"/>
      <c r="CX35" s="326"/>
      <c r="CY35" s="326"/>
      <c r="CZ35" s="326"/>
      <c r="DA35" s="326"/>
      <c r="DB35" s="50"/>
      <c r="DC35" s="326"/>
      <c r="DD35" s="326"/>
      <c r="DE35" s="326"/>
      <c r="DF35" s="50"/>
      <c r="DG35" s="326"/>
      <c r="DH35" s="326"/>
      <c r="DI35" s="326"/>
      <c r="DJ35" s="326"/>
      <c r="DK35" s="326"/>
      <c r="DL35" s="326"/>
      <c r="DM35" s="50"/>
      <c r="DN35" s="326"/>
      <c r="DO35" s="50"/>
      <c r="DP35" s="50"/>
      <c r="DQ35" s="50"/>
      <c r="DR35" s="50"/>
      <c r="DS35" s="50"/>
      <c r="DT35" s="50"/>
      <c r="DU35" s="50"/>
      <c r="DV35" s="50"/>
      <c r="DW35" s="326"/>
      <c r="DX35" s="326"/>
      <c r="DY35" s="326"/>
      <c r="DZ35" s="326"/>
      <c r="EA35" s="326"/>
      <c r="EB35" s="50"/>
      <c r="EC35" s="326"/>
      <c r="ED35" s="50"/>
      <c r="EE35" s="326"/>
      <c r="EF35" s="326"/>
      <c r="EG35" s="326"/>
      <c r="EH35" s="326"/>
      <c r="EI35" s="326"/>
      <c r="EJ35" s="326"/>
      <c r="EK35" s="326"/>
      <c r="EL35" s="326"/>
      <c r="EM35" s="326"/>
      <c r="EN35" s="50"/>
      <c r="EO35" s="326"/>
      <c r="EP35" s="326"/>
      <c r="EQ35" s="326"/>
      <c r="ER35" s="50"/>
      <c r="ES35" s="326"/>
      <c r="ET35" s="50"/>
      <c r="EU35" s="50"/>
      <c r="EV35" s="326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326"/>
      <c r="FJ35" s="50"/>
      <c r="FK35" s="50"/>
      <c r="FL35" s="50"/>
      <c r="FM35" s="326"/>
      <c r="FN35" s="50"/>
      <c r="FO35" s="50"/>
      <c r="FP35" s="50"/>
      <c r="FQ35" s="50"/>
      <c r="FR35" s="50"/>
      <c r="FS35" s="50"/>
      <c r="FT35" s="50"/>
      <c r="FU35" s="326"/>
      <c r="FV35" s="326"/>
      <c r="FW35" s="50"/>
      <c r="FX35" s="50"/>
      <c r="FY35" s="50"/>
      <c r="FZ35" s="50"/>
      <c r="GA35" s="50"/>
      <c r="GB35" s="50"/>
      <c r="GC35" s="50"/>
      <c r="GD35" s="50"/>
      <c r="GE35" s="326"/>
      <c r="GF35" s="326"/>
      <c r="GG35" s="326"/>
      <c r="GH35" s="50"/>
      <c r="GI35" s="50"/>
      <c r="GJ35" s="50"/>
      <c r="GK35" s="326"/>
      <c r="GL35" s="326"/>
      <c r="GM35" s="326"/>
      <c r="GN35" s="326"/>
      <c r="GO35" s="326"/>
      <c r="GP35" s="326"/>
      <c r="GQ35" s="326"/>
      <c r="GR35" s="326"/>
      <c r="GS35" s="326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273" t="s">
        <v>740</v>
      </c>
      <c r="D36" s="57">
        <f>SUM(E36:HQ36)</f>
        <v>108</v>
      </c>
      <c r="E36" s="326">
        <v>0</v>
      </c>
      <c r="F36" s="326">
        <v>0</v>
      </c>
      <c r="G36" s="326">
        <v>108</v>
      </c>
      <c r="H36" s="326"/>
      <c r="I36" s="63"/>
      <c r="J36" s="63"/>
      <c r="K36" s="63"/>
      <c r="L36" s="63"/>
      <c r="M36" s="87"/>
      <c r="N36" s="317"/>
      <c r="O36" s="63"/>
      <c r="Q36" s="326"/>
      <c r="R36" s="326"/>
      <c r="S36" s="326"/>
      <c r="T36" s="326"/>
      <c r="U36" s="326"/>
      <c r="V36" s="326"/>
      <c r="W36" s="326"/>
      <c r="X36" s="326"/>
      <c r="Y36" s="326"/>
      <c r="Z36" s="326"/>
      <c r="AA36" s="326"/>
      <c r="AB36" s="326"/>
      <c r="AC36" s="326"/>
      <c r="AD36" s="326"/>
      <c r="AE36" s="326"/>
      <c r="AF36" s="326"/>
      <c r="AG36" s="326"/>
      <c r="AH36" s="326"/>
      <c r="AI36" s="326"/>
      <c r="AJ36" s="326"/>
      <c r="AK36" s="326"/>
      <c r="AL36" s="326"/>
      <c r="AM36" s="326"/>
      <c r="AN36" s="326"/>
      <c r="AO36" s="326"/>
      <c r="AP36" s="326"/>
      <c r="AQ36" s="326"/>
      <c r="AR36" s="326"/>
      <c r="AS36" s="326"/>
      <c r="AT36" s="326"/>
      <c r="AU36" s="326"/>
      <c r="AV36" s="326"/>
      <c r="AW36" s="326"/>
      <c r="AX36" s="326"/>
      <c r="AY36" s="326"/>
      <c r="AZ36" s="326"/>
      <c r="BA36" s="326"/>
      <c r="BB36" s="326"/>
      <c r="BC36" s="326"/>
      <c r="BD36" s="326"/>
      <c r="BE36" s="326"/>
      <c r="BF36" s="326"/>
      <c r="BG36" s="326"/>
      <c r="BH36" s="326"/>
      <c r="BI36" s="326"/>
      <c r="BJ36" s="326"/>
      <c r="BK36" s="326"/>
      <c r="BL36" s="326"/>
      <c r="BM36" s="326"/>
      <c r="BN36" s="326"/>
      <c r="BO36" s="326"/>
      <c r="BP36" s="326"/>
      <c r="BQ36" s="326"/>
      <c r="BR36" s="326"/>
      <c r="BS36" s="326"/>
      <c r="BT36" s="326"/>
      <c r="BU36" s="326"/>
      <c r="BV36" s="326"/>
      <c r="BW36" s="326"/>
      <c r="BX36" s="326"/>
      <c r="BY36" s="326"/>
      <c r="BZ36" s="326"/>
      <c r="CA36" s="326"/>
      <c r="CB36" s="326"/>
      <c r="CC36" s="326"/>
      <c r="CD36" s="326"/>
      <c r="CE36" s="326"/>
      <c r="CF36" s="326"/>
      <c r="CG36" s="326"/>
      <c r="CH36" s="326"/>
      <c r="CI36" s="326"/>
      <c r="CJ36" s="326"/>
      <c r="CK36" s="326"/>
      <c r="CL36" s="326"/>
      <c r="CM36" s="326"/>
      <c r="CN36" s="326"/>
      <c r="CO36" s="326"/>
      <c r="CP36" s="326"/>
      <c r="CQ36" s="326"/>
      <c r="CR36" s="326"/>
      <c r="CS36" s="326"/>
      <c r="CT36" s="326"/>
      <c r="CU36" s="326"/>
      <c r="CV36" s="326"/>
      <c r="CW36" s="326"/>
      <c r="CX36" s="326"/>
      <c r="CY36" s="326"/>
      <c r="CZ36" s="326"/>
      <c r="DA36" s="326"/>
      <c r="DB36" s="50"/>
      <c r="DC36" s="326"/>
      <c r="DD36" s="326"/>
      <c r="DE36" s="326"/>
      <c r="DF36" s="50"/>
      <c r="DG36" s="326"/>
      <c r="DH36" s="326"/>
      <c r="DI36" s="326"/>
      <c r="DJ36" s="326"/>
      <c r="DK36" s="326"/>
      <c r="DL36" s="326"/>
      <c r="DM36" s="50"/>
      <c r="DN36" s="326"/>
      <c r="DO36" s="50"/>
      <c r="DP36" s="50"/>
      <c r="DQ36" s="50"/>
      <c r="DR36" s="50"/>
      <c r="DS36" s="50"/>
      <c r="DT36" s="50"/>
      <c r="DU36" s="50"/>
      <c r="DV36" s="50"/>
      <c r="DW36" s="326"/>
      <c r="DX36" s="326"/>
      <c r="DY36" s="326"/>
      <c r="DZ36" s="326"/>
      <c r="EA36" s="326"/>
      <c r="EB36" s="50"/>
      <c r="EC36" s="326"/>
      <c r="ED36" s="50"/>
      <c r="EE36" s="326"/>
      <c r="EF36" s="326"/>
      <c r="EG36" s="326"/>
      <c r="EH36" s="326"/>
      <c r="EI36" s="326"/>
      <c r="EJ36" s="326"/>
      <c r="EK36" s="326"/>
      <c r="EL36" s="326"/>
      <c r="EM36" s="326"/>
      <c r="EN36" s="50"/>
      <c r="EO36" s="326"/>
      <c r="EP36" s="326"/>
      <c r="EQ36" s="326"/>
      <c r="ER36" s="50"/>
      <c r="ES36" s="326"/>
      <c r="ET36" s="50"/>
      <c r="EU36" s="50"/>
      <c r="EV36" s="326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326"/>
      <c r="FJ36" s="50"/>
      <c r="FK36" s="50"/>
      <c r="FL36" s="50"/>
      <c r="FM36" s="326"/>
      <c r="FN36" s="50"/>
      <c r="FO36" s="50"/>
      <c r="FP36" s="50"/>
      <c r="FQ36" s="50"/>
      <c r="FR36" s="50"/>
      <c r="FS36" s="50"/>
      <c r="FT36" s="50"/>
      <c r="FU36" s="326"/>
      <c r="FV36" s="326"/>
      <c r="FW36" s="50"/>
      <c r="FX36" s="50"/>
      <c r="FY36" s="50"/>
      <c r="FZ36" s="50"/>
      <c r="GA36" s="50"/>
      <c r="GB36" s="50"/>
      <c r="GC36" s="50"/>
      <c r="GD36" s="50"/>
      <c r="GE36" s="326"/>
      <c r="GF36" s="326"/>
      <c r="GG36" s="326"/>
      <c r="GH36" s="50"/>
      <c r="GI36" s="50"/>
      <c r="GJ36" s="50"/>
      <c r="GK36" s="326"/>
      <c r="GL36" s="326"/>
      <c r="GM36" s="326"/>
      <c r="GN36" s="326"/>
      <c r="GO36" s="326"/>
      <c r="GP36" s="326"/>
      <c r="GQ36" s="326"/>
      <c r="GR36" s="326"/>
      <c r="GS36" s="326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3" t="s">
        <v>15</v>
      </c>
      <c r="D37" s="57">
        <f>SUM(E37:HQ37)</f>
        <v>185</v>
      </c>
      <c r="E37" s="326">
        <v>111</v>
      </c>
      <c r="F37" s="326">
        <v>71</v>
      </c>
      <c r="G37" s="326">
        <v>3</v>
      </c>
      <c r="H37" s="326"/>
      <c r="I37" s="273"/>
      <c r="J37" s="63"/>
      <c r="K37" s="273"/>
      <c r="L37" s="63"/>
      <c r="M37" s="265"/>
      <c r="N37" s="317"/>
      <c r="O37" s="63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26"/>
      <c r="AC37" s="326"/>
      <c r="AD37" s="326"/>
      <c r="AE37" s="326"/>
      <c r="AF37" s="326"/>
      <c r="AG37" s="326"/>
      <c r="AH37" s="326"/>
      <c r="AI37" s="326"/>
      <c r="AJ37" s="326"/>
      <c r="AK37" s="326"/>
      <c r="AL37" s="326"/>
      <c r="AM37" s="326"/>
      <c r="AN37" s="326"/>
      <c r="AO37" s="326"/>
      <c r="AP37" s="326"/>
      <c r="AQ37" s="326"/>
      <c r="AR37" s="326"/>
      <c r="AS37" s="326"/>
      <c r="AT37" s="326"/>
      <c r="AU37" s="326"/>
      <c r="AV37" s="326"/>
      <c r="AW37" s="326"/>
      <c r="AX37" s="326"/>
      <c r="AY37" s="326"/>
      <c r="AZ37" s="326"/>
      <c r="BA37" s="326"/>
      <c r="BB37" s="326"/>
      <c r="BC37" s="326"/>
      <c r="BD37" s="326"/>
      <c r="BE37" s="326"/>
      <c r="BF37" s="326"/>
      <c r="BG37" s="326"/>
      <c r="BH37" s="326"/>
      <c r="BI37" s="326"/>
      <c r="BJ37" s="326"/>
      <c r="BK37" s="326"/>
      <c r="BL37" s="326"/>
      <c r="BM37" s="326"/>
      <c r="BN37" s="326"/>
      <c r="BO37" s="326"/>
      <c r="BP37" s="326"/>
      <c r="BQ37" s="326"/>
      <c r="BR37" s="326"/>
      <c r="BS37" s="326"/>
      <c r="BT37" s="326"/>
      <c r="BU37" s="326"/>
      <c r="BV37" s="326"/>
      <c r="BW37" s="326"/>
      <c r="BX37" s="326"/>
      <c r="BY37" s="326"/>
      <c r="BZ37" s="326"/>
      <c r="CA37" s="326"/>
      <c r="CB37" s="326"/>
      <c r="CC37" s="326"/>
      <c r="CD37" s="326"/>
      <c r="CE37" s="326"/>
      <c r="CF37" s="326"/>
      <c r="CG37" s="326"/>
      <c r="CH37" s="326"/>
      <c r="CI37" s="326"/>
      <c r="CJ37" s="326"/>
      <c r="CK37" s="326"/>
      <c r="CL37" s="326"/>
      <c r="CM37" s="326"/>
      <c r="CN37" s="326"/>
      <c r="CO37" s="326"/>
      <c r="CP37" s="326"/>
      <c r="CQ37" s="326"/>
      <c r="CR37" s="326"/>
      <c r="CS37" s="326"/>
      <c r="CT37" s="326"/>
      <c r="CU37" s="326"/>
      <c r="CV37" s="326"/>
      <c r="CW37" s="326"/>
      <c r="CX37" s="326"/>
      <c r="CY37" s="326"/>
      <c r="CZ37" s="326"/>
      <c r="DA37" s="326"/>
      <c r="DB37" s="50"/>
      <c r="DC37" s="326"/>
      <c r="DD37" s="326"/>
      <c r="DE37" s="326"/>
      <c r="DF37" s="50"/>
      <c r="DG37" s="326"/>
      <c r="DH37" s="326"/>
      <c r="DI37" s="326"/>
      <c r="DJ37" s="326"/>
      <c r="DK37" s="326"/>
      <c r="DL37" s="326"/>
      <c r="DM37" s="50"/>
      <c r="DN37" s="326"/>
      <c r="DO37" s="50"/>
      <c r="DP37" s="50"/>
      <c r="DQ37" s="50"/>
      <c r="DR37" s="50"/>
      <c r="DS37" s="50"/>
      <c r="DT37" s="50"/>
      <c r="DU37" s="50"/>
      <c r="DV37" s="50"/>
      <c r="DW37" s="326"/>
      <c r="DX37" s="326"/>
      <c r="DY37" s="326"/>
      <c r="DZ37" s="326"/>
      <c r="EA37" s="326"/>
      <c r="EB37" s="50"/>
      <c r="EC37" s="326"/>
      <c r="ED37" s="50"/>
      <c r="EE37" s="326"/>
      <c r="EF37" s="326"/>
      <c r="EG37" s="326"/>
      <c r="EH37" s="326"/>
      <c r="EI37" s="326"/>
      <c r="EJ37" s="326"/>
      <c r="EK37" s="326"/>
      <c r="EL37" s="326"/>
      <c r="EM37" s="326"/>
      <c r="EN37" s="50"/>
      <c r="EO37" s="326"/>
      <c r="EP37" s="326"/>
      <c r="EQ37" s="326"/>
      <c r="ER37" s="50"/>
      <c r="ES37" s="326"/>
      <c r="ET37" s="50"/>
      <c r="EU37" s="50"/>
      <c r="EV37" s="326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326"/>
      <c r="FJ37" s="50"/>
      <c r="FK37" s="50"/>
      <c r="FL37" s="50"/>
      <c r="FM37" s="326"/>
      <c r="FN37" s="50"/>
      <c r="FO37" s="50"/>
      <c r="FP37" s="50"/>
      <c r="FQ37" s="50"/>
      <c r="FR37" s="50"/>
      <c r="FS37" s="50"/>
      <c r="FT37" s="50"/>
      <c r="FU37" s="326"/>
      <c r="FV37" s="326"/>
      <c r="FW37" s="50"/>
      <c r="FX37" s="50"/>
      <c r="FY37" s="50"/>
      <c r="FZ37" s="50"/>
      <c r="GA37" s="50"/>
      <c r="GB37" s="50"/>
      <c r="GC37" s="50"/>
      <c r="GD37" s="50"/>
      <c r="GE37" s="326"/>
      <c r="GF37" s="326"/>
      <c r="GG37" s="326"/>
      <c r="GH37" s="50"/>
      <c r="GI37" s="50"/>
      <c r="GJ37" s="50"/>
      <c r="GK37" s="326"/>
      <c r="GL37" s="326"/>
      <c r="GM37" s="326"/>
      <c r="GN37" s="326"/>
      <c r="GO37" s="326"/>
      <c r="GP37" s="326"/>
      <c r="GQ37" s="326"/>
      <c r="GR37" s="326"/>
      <c r="GS37" s="326"/>
      <c r="HH37" s="82"/>
      <c r="HI37" s="82"/>
      <c r="HJ37" s="3"/>
      <c r="HK37" s="79"/>
      <c r="HL37" s="137"/>
      <c r="HM37" s="75"/>
    </row>
    <row r="38" spans="1:221" ht="15.75">
      <c r="A38" s="63" t="s">
        <v>4024</v>
      </c>
      <c r="D38" s="57">
        <f>SUM(E38:HQ38)</f>
        <v>193</v>
      </c>
      <c r="E38" s="326">
        <v>94</v>
      </c>
      <c r="F38" s="326">
        <v>67</v>
      </c>
      <c r="G38" s="326">
        <v>32</v>
      </c>
      <c r="H38" s="326"/>
      <c r="I38" s="63"/>
      <c r="J38" s="63"/>
      <c r="K38" s="63"/>
      <c r="L38" s="63"/>
      <c r="M38" s="282"/>
      <c r="N38" s="317"/>
      <c r="O38" s="63"/>
      <c r="Q38" s="326"/>
      <c r="R38" s="326"/>
      <c r="S38" s="326"/>
      <c r="T38" s="326"/>
      <c r="U38" s="326"/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6"/>
      <c r="AH38" s="326"/>
      <c r="AI38" s="326"/>
      <c r="AJ38" s="326"/>
      <c r="AK38" s="326"/>
      <c r="AL38" s="326"/>
      <c r="AM38" s="326"/>
      <c r="AN38" s="326"/>
      <c r="AO38" s="326"/>
      <c r="AP38" s="326"/>
      <c r="AQ38" s="326"/>
      <c r="AR38" s="326"/>
      <c r="AS38" s="326"/>
      <c r="AT38" s="326"/>
      <c r="AU38" s="326"/>
      <c r="AV38" s="326"/>
      <c r="AW38" s="326"/>
      <c r="AX38" s="326"/>
      <c r="AY38" s="326"/>
      <c r="AZ38" s="326"/>
      <c r="BA38" s="326"/>
      <c r="BB38" s="326"/>
      <c r="BC38" s="326"/>
      <c r="BD38" s="326"/>
      <c r="BE38" s="326"/>
      <c r="BF38" s="326"/>
      <c r="BG38" s="326"/>
      <c r="BH38" s="326"/>
      <c r="BI38" s="326"/>
      <c r="BJ38" s="326"/>
      <c r="BK38" s="326"/>
      <c r="BL38" s="326"/>
      <c r="BM38" s="326"/>
      <c r="BN38" s="326"/>
      <c r="BO38" s="326"/>
      <c r="BP38" s="326"/>
      <c r="BQ38" s="326"/>
      <c r="BR38" s="326"/>
      <c r="BS38" s="326"/>
      <c r="BT38" s="326"/>
      <c r="BU38" s="326"/>
      <c r="BV38" s="326"/>
      <c r="BW38" s="326"/>
      <c r="BX38" s="326"/>
      <c r="BY38" s="326"/>
      <c r="BZ38" s="326"/>
      <c r="CA38" s="326"/>
      <c r="CB38" s="326"/>
      <c r="CC38" s="326"/>
      <c r="CD38" s="326"/>
      <c r="CE38" s="326"/>
      <c r="CF38" s="326"/>
      <c r="CG38" s="326"/>
      <c r="CH38" s="326"/>
      <c r="CI38" s="326"/>
      <c r="CJ38" s="326"/>
      <c r="CK38" s="326"/>
      <c r="CL38" s="326"/>
      <c r="CM38" s="326"/>
      <c r="CN38" s="326"/>
      <c r="CO38" s="326"/>
      <c r="CP38" s="326"/>
      <c r="CQ38" s="326"/>
      <c r="CR38" s="326"/>
      <c r="CS38" s="326"/>
      <c r="CT38" s="326"/>
      <c r="CU38" s="326"/>
      <c r="CV38" s="326"/>
      <c r="CW38" s="326"/>
      <c r="CX38" s="326"/>
      <c r="CY38" s="326"/>
      <c r="CZ38" s="326"/>
      <c r="DA38" s="326"/>
      <c r="DB38" s="50"/>
      <c r="DC38" s="326"/>
      <c r="DD38" s="326"/>
      <c r="DE38" s="326"/>
      <c r="DF38" s="50"/>
      <c r="DG38" s="326"/>
      <c r="DH38" s="326"/>
      <c r="DI38" s="326"/>
      <c r="DJ38" s="326"/>
      <c r="DK38" s="326"/>
      <c r="DL38" s="326"/>
      <c r="DM38" s="50"/>
      <c r="DN38" s="326"/>
      <c r="DO38" s="50"/>
      <c r="DP38" s="50"/>
      <c r="DQ38" s="50"/>
      <c r="DR38" s="50"/>
      <c r="DS38" s="50"/>
      <c r="DT38" s="50"/>
      <c r="DU38" s="50"/>
      <c r="DV38" s="50"/>
      <c r="DW38" s="326"/>
      <c r="DX38" s="326"/>
      <c r="DY38" s="326"/>
      <c r="DZ38" s="326"/>
      <c r="EA38" s="326"/>
      <c r="EB38" s="50"/>
      <c r="EC38" s="326"/>
      <c r="ED38" s="50"/>
      <c r="EE38" s="326"/>
      <c r="EF38" s="326"/>
      <c r="EG38" s="326"/>
      <c r="EH38" s="326"/>
      <c r="EI38" s="326"/>
      <c r="EJ38" s="326"/>
      <c r="EK38" s="326"/>
      <c r="EL38" s="326"/>
      <c r="EM38" s="326"/>
      <c r="EN38" s="50"/>
      <c r="EO38" s="326"/>
      <c r="EP38" s="326"/>
      <c r="EQ38" s="326"/>
      <c r="ER38" s="50"/>
      <c r="ES38" s="326"/>
      <c r="ET38" s="50"/>
      <c r="EU38" s="50"/>
      <c r="EV38" s="326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326"/>
      <c r="FJ38" s="50"/>
      <c r="FK38" s="50"/>
      <c r="FL38" s="50"/>
      <c r="FM38" s="326"/>
      <c r="FN38" s="50"/>
      <c r="FO38" s="50"/>
      <c r="FP38" s="50"/>
      <c r="FQ38" s="50"/>
      <c r="FR38" s="50"/>
      <c r="FS38" s="50"/>
      <c r="FT38" s="50"/>
      <c r="FU38" s="326"/>
      <c r="FV38" s="326"/>
      <c r="FW38" s="50"/>
      <c r="FX38" s="50"/>
      <c r="FY38" s="50"/>
      <c r="FZ38" s="50"/>
      <c r="GA38" s="50"/>
      <c r="GB38" s="50"/>
      <c r="GC38" s="50"/>
      <c r="GD38" s="50"/>
      <c r="GE38" s="326"/>
      <c r="GF38" s="326"/>
      <c r="GG38" s="326"/>
      <c r="GH38" s="50"/>
      <c r="GI38" s="50"/>
      <c r="GJ38" s="50"/>
      <c r="GK38" s="326"/>
      <c r="GL38" s="326"/>
      <c r="GM38" s="326"/>
      <c r="GN38" s="326"/>
      <c r="GO38" s="326"/>
      <c r="GP38" s="326"/>
      <c r="GQ38" s="326"/>
      <c r="GR38" s="326"/>
      <c r="GS38" s="326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2563</v>
      </c>
      <c r="D39" s="57">
        <f>SUM(E39:HQ39)</f>
        <v>154</v>
      </c>
      <c r="E39" s="326">
        <v>0</v>
      </c>
      <c r="F39" s="326">
        <v>102</v>
      </c>
      <c r="G39" s="326">
        <v>52</v>
      </c>
      <c r="H39" s="326"/>
      <c r="I39" s="63"/>
      <c r="J39" s="63"/>
      <c r="K39" s="63"/>
      <c r="L39" s="63"/>
      <c r="M39" s="87"/>
      <c r="N39" s="317"/>
      <c r="O39" s="63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  <c r="AW39" s="326"/>
      <c r="AX39" s="326"/>
      <c r="AY39" s="326"/>
      <c r="AZ39" s="326"/>
      <c r="BA39" s="326"/>
      <c r="BB39" s="326"/>
      <c r="BC39" s="326"/>
      <c r="BD39" s="326"/>
      <c r="BE39" s="326"/>
      <c r="BF39" s="326"/>
      <c r="BG39" s="326"/>
      <c r="BH39" s="326"/>
      <c r="BI39" s="326"/>
      <c r="BJ39" s="326"/>
      <c r="BK39" s="326"/>
      <c r="BL39" s="326"/>
      <c r="BM39" s="326"/>
      <c r="BN39" s="326"/>
      <c r="BO39" s="326"/>
      <c r="BP39" s="326"/>
      <c r="BQ39" s="326"/>
      <c r="BR39" s="326"/>
      <c r="BS39" s="326"/>
      <c r="BT39" s="326"/>
      <c r="BU39" s="326"/>
      <c r="BV39" s="326"/>
      <c r="BW39" s="326"/>
      <c r="BX39" s="326"/>
      <c r="BY39" s="326"/>
      <c r="BZ39" s="326"/>
      <c r="CA39" s="326"/>
      <c r="CB39" s="326"/>
      <c r="CC39" s="326"/>
      <c r="CD39" s="326"/>
      <c r="CE39" s="326"/>
      <c r="CF39" s="326"/>
      <c r="CG39" s="326"/>
      <c r="CH39" s="326"/>
      <c r="CI39" s="326"/>
      <c r="CJ39" s="326"/>
      <c r="CK39" s="326"/>
      <c r="CL39" s="326"/>
      <c r="CM39" s="326"/>
      <c r="CN39" s="326"/>
      <c r="CO39" s="326"/>
      <c r="CP39" s="326"/>
      <c r="CQ39" s="326"/>
      <c r="CR39" s="326"/>
      <c r="CS39" s="326"/>
      <c r="CT39" s="326"/>
      <c r="CU39" s="326"/>
      <c r="CV39" s="326"/>
      <c r="CW39" s="326"/>
      <c r="CX39" s="326"/>
      <c r="CY39" s="326"/>
      <c r="CZ39" s="326"/>
      <c r="DA39" s="326"/>
      <c r="DB39" s="50"/>
      <c r="DC39" s="326"/>
      <c r="DD39" s="326"/>
      <c r="DE39" s="326"/>
      <c r="DF39" s="50"/>
      <c r="DG39" s="326"/>
      <c r="DH39" s="326"/>
      <c r="DI39" s="326"/>
      <c r="DJ39" s="326"/>
      <c r="DK39" s="326"/>
      <c r="DL39" s="326"/>
      <c r="DM39" s="50"/>
      <c r="DN39" s="326"/>
      <c r="DO39" s="50"/>
      <c r="DP39" s="50"/>
      <c r="DQ39" s="50"/>
      <c r="DR39" s="50"/>
      <c r="DS39" s="50"/>
      <c r="DT39" s="50"/>
      <c r="DU39" s="50"/>
      <c r="DV39" s="50"/>
      <c r="DW39" s="326"/>
      <c r="DX39" s="326"/>
      <c r="DY39" s="326"/>
      <c r="DZ39" s="326"/>
      <c r="EA39" s="326"/>
      <c r="EB39" s="50"/>
      <c r="EC39" s="326"/>
      <c r="ED39" s="50"/>
      <c r="EE39" s="326"/>
      <c r="EF39" s="326"/>
      <c r="EG39" s="326"/>
      <c r="EH39" s="326"/>
      <c r="EI39" s="326"/>
      <c r="EJ39" s="326"/>
      <c r="EK39" s="326"/>
      <c r="EL39" s="326"/>
      <c r="EM39" s="326"/>
      <c r="EN39" s="50"/>
      <c r="EO39" s="326"/>
      <c r="EP39" s="326"/>
      <c r="EQ39" s="326"/>
      <c r="ER39" s="50"/>
      <c r="ES39" s="326"/>
      <c r="ET39" s="50"/>
      <c r="EU39" s="50"/>
      <c r="EV39" s="326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326"/>
      <c r="FJ39" s="50"/>
      <c r="FK39" s="50"/>
      <c r="FL39" s="50"/>
      <c r="FM39" s="326"/>
      <c r="FN39" s="50"/>
      <c r="FO39" s="50"/>
      <c r="FP39" s="50"/>
      <c r="FQ39" s="50"/>
      <c r="FR39" s="50"/>
      <c r="FS39" s="50"/>
      <c r="FT39" s="50"/>
      <c r="FU39" s="326"/>
      <c r="FV39" s="326"/>
      <c r="FW39" s="50"/>
      <c r="FX39" s="50"/>
      <c r="FY39" s="50"/>
      <c r="FZ39" s="50"/>
      <c r="GA39" s="50"/>
      <c r="GB39" s="50"/>
      <c r="GC39" s="50"/>
      <c r="GD39" s="50"/>
      <c r="GE39" s="326"/>
      <c r="GF39" s="326"/>
      <c r="GG39" s="326"/>
      <c r="GH39" s="50"/>
      <c r="GI39" s="50"/>
      <c r="GJ39" s="50"/>
      <c r="GK39" s="326"/>
      <c r="GL39" s="326"/>
      <c r="GM39" s="326"/>
      <c r="GN39" s="326"/>
      <c r="GO39" s="326"/>
      <c r="GP39" s="326"/>
      <c r="GQ39" s="326"/>
      <c r="GR39" s="326"/>
      <c r="GS39" s="326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273" t="s">
        <v>1887</v>
      </c>
      <c r="D40" s="57">
        <f>SUM(E40:HQ40)</f>
        <v>169</v>
      </c>
      <c r="E40" s="326">
        <v>84</v>
      </c>
      <c r="F40" s="326">
        <v>76</v>
      </c>
      <c r="G40" s="326">
        <v>9</v>
      </c>
      <c r="H40" s="326"/>
      <c r="I40" s="273"/>
      <c r="J40" s="63"/>
      <c r="K40" s="273"/>
      <c r="L40" s="63"/>
      <c r="M40" s="265"/>
      <c r="N40" s="317"/>
      <c r="O40" s="63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326"/>
      <c r="AF40" s="326"/>
      <c r="AG40" s="326"/>
      <c r="AH40" s="326"/>
      <c r="AI40" s="326"/>
      <c r="AJ40" s="326"/>
      <c r="AK40" s="326"/>
      <c r="AL40" s="326"/>
      <c r="AM40" s="326"/>
      <c r="AN40" s="326"/>
      <c r="AO40" s="326"/>
      <c r="AP40" s="326"/>
      <c r="AQ40" s="326"/>
      <c r="AR40" s="326"/>
      <c r="AS40" s="326"/>
      <c r="AT40" s="326"/>
      <c r="AU40" s="326"/>
      <c r="AV40" s="326"/>
      <c r="AW40" s="326"/>
      <c r="AX40" s="326"/>
      <c r="AY40" s="326"/>
      <c r="AZ40" s="326"/>
      <c r="BA40" s="326"/>
      <c r="BB40" s="326"/>
      <c r="BC40" s="326"/>
      <c r="BD40" s="326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6"/>
      <c r="BR40" s="326"/>
      <c r="BS40" s="326"/>
      <c r="BT40" s="326"/>
      <c r="BU40" s="326"/>
      <c r="BV40" s="326"/>
      <c r="BW40" s="326"/>
      <c r="BX40" s="326"/>
      <c r="BY40" s="326"/>
      <c r="BZ40" s="326"/>
      <c r="CA40" s="326"/>
      <c r="CB40" s="326"/>
      <c r="CC40" s="326"/>
      <c r="CD40" s="326"/>
      <c r="CE40" s="326"/>
      <c r="CF40" s="326"/>
      <c r="CG40" s="326"/>
      <c r="CH40" s="326"/>
      <c r="CI40" s="326"/>
      <c r="CJ40" s="326"/>
      <c r="CK40" s="326"/>
      <c r="CL40" s="326"/>
      <c r="CM40" s="326"/>
      <c r="CN40" s="326"/>
      <c r="CO40" s="326"/>
      <c r="CP40" s="326"/>
      <c r="CQ40" s="326"/>
      <c r="CR40" s="326"/>
      <c r="CS40" s="326"/>
      <c r="CT40" s="326"/>
      <c r="CU40" s="326"/>
      <c r="CV40" s="326"/>
      <c r="CW40" s="326"/>
      <c r="CX40" s="326"/>
      <c r="CY40" s="326"/>
      <c r="CZ40" s="326"/>
      <c r="DA40" s="326"/>
      <c r="DB40" s="50"/>
      <c r="DC40" s="326"/>
      <c r="DD40" s="326"/>
      <c r="DE40" s="326"/>
      <c r="DF40" s="50"/>
      <c r="DG40" s="326"/>
      <c r="DH40" s="326"/>
      <c r="DI40" s="326"/>
      <c r="DJ40" s="326"/>
      <c r="DK40" s="326"/>
      <c r="DL40" s="326"/>
      <c r="DM40" s="50"/>
      <c r="DN40" s="326"/>
      <c r="DO40" s="50"/>
      <c r="DP40" s="50"/>
      <c r="DQ40" s="50"/>
      <c r="DR40" s="50"/>
      <c r="DS40" s="50"/>
      <c r="DT40" s="50"/>
      <c r="DU40" s="50"/>
      <c r="DV40" s="50"/>
      <c r="DW40" s="326"/>
      <c r="DX40" s="326"/>
      <c r="DY40" s="326"/>
      <c r="DZ40" s="326"/>
      <c r="EA40" s="326"/>
      <c r="EB40" s="50"/>
      <c r="EC40" s="326"/>
      <c r="ED40" s="50"/>
      <c r="EE40" s="326"/>
      <c r="EF40" s="326"/>
      <c r="EG40" s="326"/>
      <c r="EH40" s="326"/>
      <c r="EI40" s="326"/>
      <c r="EJ40" s="326"/>
      <c r="EK40" s="326"/>
      <c r="EL40" s="326"/>
      <c r="EM40" s="326"/>
      <c r="EN40" s="50"/>
      <c r="EO40" s="326"/>
      <c r="EP40" s="326"/>
      <c r="EQ40" s="326"/>
      <c r="ER40" s="50"/>
      <c r="ES40" s="326"/>
      <c r="ET40" s="50"/>
      <c r="EU40" s="50"/>
      <c r="EV40" s="326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326"/>
      <c r="FJ40" s="50"/>
      <c r="FK40" s="50"/>
      <c r="FL40" s="50"/>
      <c r="FM40" s="326"/>
      <c r="FN40" s="50"/>
      <c r="FO40" s="50"/>
      <c r="FP40" s="50"/>
      <c r="FQ40" s="50"/>
      <c r="FR40" s="50"/>
      <c r="FS40" s="50"/>
      <c r="FT40" s="50"/>
      <c r="FU40" s="326"/>
      <c r="FV40" s="326"/>
      <c r="FW40" s="50"/>
      <c r="FX40" s="50"/>
      <c r="FY40" s="50"/>
      <c r="FZ40" s="50"/>
      <c r="GA40" s="50"/>
      <c r="GB40" s="50"/>
      <c r="GC40" s="50"/>
      <c r="GD40" s="50"/>
      <c r="GE40" s="326"/>
      <c r="GF40" s="326"/>
      <c r="GG40" s="326"/>
      <c r="GH40" s="50"/>
      <c r="GI40" s="50"/>
      <c r="GJ40" s="50"/>
      <c r="GK40" s="326"/>
      <c r="GL40" s="326"/>
      <c r="GM40" s="326"/>
      <c r="GN40" s="326"/>
      <c r="GO40" s="326"/>
      <c r="GP40" s="326"/>
      <c r="GQ40" s="326"/>
      <c r="GR40" s="326"/>
      <c r="GS40" s="326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273" t="s">
        <v>17</v>
      </c>
      <c r="D41" s="57">
        <f>SUM(E41:HQ41)</f>
        <v>124</v>
      </c>
      <c r="E41" s="326">
        <v>59</v>
      </c>
      <c r="F41" s="326">
        <v>0</v>
      </c>
      <c r="G41" s="326">
        <v>65</v>
      </c>
      <c r="H41" s="326"/>
      <c r="I41" s="273"/>
      <c r="J41" s="63"/>
      <c r="K41" s="273"/>
      <c r="L41" s="63"/>
      <c r="M41" s="283"/>
      <c r="N41" s="317"/>
      <c r="O41" s="63"/>
      <c r="Q41" s="326"/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  <c r="AG41" s="326"/>
      <c r="AH41" s="326"/>
      <c r="AI41" s="326"/>
      <c r="AJ41" s="326"/>
      <c r="AK41" s="326"/>
      <c r="AL41" s="326"/>
      <c r="AM41" s="326"/>
      <c r="AN41" s="326"/>
      <c r="AO41" s="326"/>
      <c r="AP41" s="326"/>
      <c r="AQ41" s="326"/>
      <c r="AR41" s="326"/>
      <c r="AS41" s="326"/>
      <c r="AT41" s="326"/>
      <c r="AU41" s="326"/>
      <c r="AV41" s="326"/>
      <c r="AW41" s="326"/>
      <c r="AX41" s="326"/>
      <c r="AY41" s="326"/>
      <c r="AZ41" s="326"/>
      <c r="BA41" s="326"/>
      <c r="BB41" s="326"/>
      <c r="BC41" s="326"/>
      <c r="BD41" s="326"/>
      <c r="BE41" s="326"/>
      <c r="BF41" s="326"/>
      <c r="BG41" s="326"/>
      <c r="BH41" s="326"/>
      <c r="BI41" s="326"/>
      <c r="BJ41" s="326"/>
      <c r="BK41" s="326"/>
      <c r="BL41" s="326"/>
      <c r="BM41" s="326"/>
      <c r="BN41" s="326"/>
      <c r="BO41" s="326"/>
      <c r="BP41" s="326"/>
      <c r="BQ41" s="326"/>
      <c r="BR41" s="326"/>
      <c r="BS41" s="326"/>
      <c r="BT41" s="326"/>
      <c r="BU41" s="326"/>
      <c r="BV41" s="326"/>
      <c r="BW41" s="326"/>
      <c r="BX41" s="326"/>
      <c r="BY41" s="326"/>
      <c r="BZ41" s="326"/>
      <c r="CA41" s="326"/>
      <c r="CB41" s="326"/>
      <c r="CC41" s="326"/>
      <c r="CD41" s="326"/>
      <c r="CE41" s="326"/>
      <c r="CF41" s="326"/>
      <c r="CG41" s="326"/>
      <c r="CH41" s="326"/>
      <c r="CI41" s="326"/>
      <c r="CJ41" s="326"/>
      <c r="CK41" s="326"/>
      <c r="CL41" s="326"/>
      <c r="CM41" s="326"/>
      <c r="CN41" s="326"/>
      <c r="CO41" s="326"/>
      <c r="CP41" s="326"/>
      <c r="CQ41" s="326"/>
      <c r="CR41" s="326"/>
      <c r="CS41" s="326"/>
      <c r="CT41" s="326"/>
      <c r="CU41" s="326"/>
      <c r="CV41" s="326"/>
      <c r="CW41" s="326"/>
      <c r="CX41" s="326"/>
      <c r="CY41" s="326"/>
      <c r="CZ41" s="326"/>
      <c r="DA41" s="326"/>
      <c r="DB41" s="50"/>
      <c r="DC41" s="326"/>
      <c r="DD41" s="326"/>
      <c r="DE41" s="326"/>
      <c r="DF41" s="50"/>
      <c r="DG41" s="326"/>
      <c r="DH41" s="326"/>
      <c r="DI41" s="326"/>
      <c r="DJ41" s="326"/>
      <c r="DK41" s="326"/>
      <c r="DL41" s="326"/>
      <c r="DM41" s="50"/>
      <c r="DN41" s="326"/>
      <c r="DO41" s="50"/>
      <c r="DP41" s="50"/>
      <c r="DQ41" s="50"/>
      <c r="DR41" s="50"/>
      <c r="DS41" s="50"/>
      <c r="DT41" s="50"/>
      <c r="DU41" s="50"/>
      <c r="DV41" s="50"/>
      <c r="DW41" s="326"/>
      <c r="DX41" s="326"/>
      <c r="DY41" s="326"/>
      <c r="DZ41" s="326"/>
      <c r="EA41" s="326"/>
      <c r="EB41" s="50"/>
      <c r="EC41" s="326"/>
      <c r="ED41" s="50"/>
      <c r="EE41" s="326"/>
      <c r="EF41" s="326"/>
      <c r="EG41" s="326"/>
      <c r="EH41" s="326"/>
      <c r="EI41" s="326"/>
      <c r="EJ41" s="326"/>
      <c r="EK41" s="326"/>
      <c r="EL41" s="326"/>
      <c r="EM41" s="326"/>
      <c r="EN41" s="50"/>
      <c r="EO41" s="326"/>
      <c r="EP41" s="326"/>
      <c r="EQ41" s="326"/>
      <c r="ER41" s="50"/>
      <c r="ES41" s="326"/>
      <c r="ET41" s="50"/>
      <c r="EU41" s="50"/>
      <c r="EV41" s="326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326"/>
      <c r="FJ41" s="50"/>
      <c r="FK41" s="50"/>
      <c r="FL41" s="50"/>
      <c r="FM41" s="326"/>
      <c r="FN41" s="50"/>
      <c r="FO41" s="50"/>
      <c r="FP41" s="50"/>
      <c r="FQ41" s="50"/>
      <c r="FR41" s="50"/>
      <c r="FS41" s="50"/>
      <c r="FT41" s="50"/>
      <c r="FU41" s="326"/>
      <c r="FV41" s="326"/>
      <c r="FW41" s="50"/>
      <c r="FX41" s="50"/>
      <c r="FY41" s="50"/>
      <c r="FZ41" s="50"/>
      <c r="GA41" s="50"/>
      <c r="GB41" s="50"/>
      <c r="GC41" s="50"/>
      <c r="GD41" s="50"/>
      <c r="GE41" s="326"/>
      <c r="GF41" s="326"/>
      <c r="GG41" s="326"/>
      <c r="GH41" s="50"/>
      <c r="GI41" s="50"/>
      <c r="GJ41" s="50"/>
      <c r="GK41" s="326"/>
      <c r="GL41" s="326"/>
      <c r="GM41" s="326"/>
      <c r="GN41" s="326"/>
      <c r="GO41" s="326"/>
      <c r="GP41" s="326"/>
      <c r="GQ41" s="326"/>
      <c r="GR41" s="326"/>
      <c r="GS41" s="326"/>
      <c r="HC41" s="1"/>
      <c r="HD41" s="1"/>
      <c r="HE41" s="1"/>
      <c r="HF41" s="1"/>
      <c r="HG41" s="112"/>
      <c r="HH41" s="82"/>
      <c r="HI41" s="82"/>
      <c r="HJ41" s="3"/>
      <c r="HK41" s="79"/>
      <c r="HL41" s="137"/>
      <c r="HM41" s="75"/>
    </row>
    <row r="42" spans="1:221" ht="15.75">
      <c r="A42" s="63" t="s">
        <v>714</v>
      </c>
      <c r="D42" s="57">
        <f>SUM(E42:HQ42)</f>
        <v>168</v>
      </c>
      <c r="E42" s="326">
        <v>92</v>
      </c>
      <c r="F42" s="326">
        <v>74</v>
      </c>
      <c r="G42" s="326">
        <v>2</v>
      </c>
      <c r="H42" s="326"/>
      <c r="I42" s="63"/>
      <c r="J42" s="63"/>
      <c r="K42" s="63"/>
      <c r="L42" s="63"/>
      <c r="M42" s="87"/>
      <c r="N42" s="317"/>
      <c r="O42" s="63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  <c r="AH42" s="326"/>
      <c r="AI42" s="326"/>
      <c r="AJ42" s="326"/>
      <c r="AK42" s="326"/>
      <c r="AL42" s="326"/>
      <c r="AM42" s="326"/>
      <c r="AN42" s="326"/>
      <c r="AO42" s="326"/>
      <c r="AP42" s="326"/>
      <c r="AQ42" s="326"/>
      <c r="AR42" s="326"/>
      <c r="AS42" s="326"/>
      <c r="AT42" s="326"/>
      <c r="AU42" s="326"/>
      <c r="AV42" s="326"/>
      <c r="AW42" s="326"/>
      <c r="AX42" s="326"/>
      <c r="AY42" s="326"/>
      <c r="AZ42" s="326"/>
      <c r="BA42" s="326"/>
      <c r="BB42" s="326"/>
      <c r="BC42" s="326"/>
      <c r="BD42" s="326"/>
      <c r="BE42" s="326"/>
      <c r="BF42" s="326"/>
      <c r="BG42" s="326"/>
      <c r="BH42" s="326"/>
      <c r="BI42" s="326"/>
      <c r="BJ42" s="326"/>
      <c r="BK42" s="326"/>
      <c r="BL42" s="326"/>
      <c r="BM42" s="326"/>
      <c r="BN42" s="326"/>
      <c r="BO42" s="326"/>
      <c r="BP42" s="326"/>
      <c r="BQ42" s="326"/>
      <c r="BR42" s="326"/>
      <c r="BS42" s="326"/>
      <c r="BT42" s="326"/>
      <c r="BU42" s="326"/>
      <c r="BV42" s="326"/>
      <c r="BW42" s="326"/>
      <c r="BX42" s="326"/>
      <c r="BY42" s="326"/>
      <c r="BZ42" s="326"/>
      <c r="CA42" s="326"/>
      <c r="CB42" s="326"/>
      <c r="CC42" s="326"/>
      <c r="CD42" s="326"/>
      <c r="CE42" s="326"/>
      <c r="CF42" s="326"/>
      <c r="CG42" s="326"/>
      <c r="CH42" s="326"/>
      <c r="CI42" s="326"/>
      <c r="CJ42" s="326"/>
      <c r="CK42" s="326"/>
      <c r="CL42" s="326"/>
      <c r="CM42" s="326"/>
      <c r="CN42" s="326"/>
      <c r="CO42" s="326"/>
      <c r="CP42" s="326"/>
      <c r="CQ42" s="326"/>
      <c r="CR42" s="326"/>
      <c r="CS42" s="326"/>
      <c r="CT42" s="326"/>
      <c r="CU42" s="326"/>
      <c r="CV42" s="326"/>
      <c r="CW42" s="326"/>
      <c r="CX42" s="326"/>
      <c r="CY42" s="326"/>
      <c r="CZ42" s="326"/>
      <c r="DA42" s="326"/>
      <c r="DB42" s="50"/>
      <c r="DC42" s="326"/>
      <c r="DD42" s="326"/>
      <c r="DE42" s="326"/>
      <c r="DF42" s="50"/>
      <c r="DG42" s="326"/>
      <c r="DH42" s="326"/>
      <c r="DI42" s="326"/>
      <c r="DJ42" s="326"/>
      <c r="DK42" s="326"/>
      <c r="DL42" s="326"/>
      <c r="DM42" s="50"/>
      <c r="DN42" s="326"/>
      <c r="DO42" s="50"/>
      <c r="DP42" s="50"/>
      <c r="DQ42" s="50"/>
      <c r="DR42" s="50"/>
      <c r="DS42" s="50"/>
      <c r="DT42" s="50"/>
      <c r="DU42" s="50"/>
      <c r="DV42" s="50"/>
      <c r="DW42" s="326"/>
      <c r="DX42" s="326"/>
      <c r="DY42" s="326"/>
      <c r="DZ42" s="326"/>
      <c r="EA42" s="326"/>
      <c r="EB42" s="50"/>
      <c r="EC42" s="326"/>
      <c r="ED42" s="50"/>
      <c r="EE42" s="326"/>
      <c r="EF42" s="326"/>
      <c r="EG42" s="326"/>
      <c r="EH42" s="326"/>
      <c r="EI42" s="326"/>
      <c r="EJ42" s="326"/>
      <c r="EK42" s="326"/>
      <c r="EL42" s="326"/>
      <c r="EM42" s="326"/>
      <c r="EN42" s="50"/>
      <c r="EO42" s="326"/>
      <c r="EP42" s="326"/>
      <c r="EQ42" s="326"/>
      <c r="ER42" s="50"/>
      <c r="ES42" s="326"/>
      <c r="ET42" s="50"/>
      <c r="EU42" s="50"/>
      <c r="EV42" s="326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326"/>
      <c r="FJ42" s="50"/>
      <c r="FK42" s="50"/>
      <c r="FL42" s="50"/>
      <c r="FM42" s="326"/>
      <c r="FN42" s="50"/>
      <c r="FO42" s="50"/>
      <c r="FP42" s="50"/>
      <c r="FQ42" s="50"/>
      <c r="FR42" s="50"/>
      <c r="FS42" s="50"/>
      <c r="FT42" s="50"/>
      <c r="FU42" s="326"/>
      <c r="FV42" s="326"/>
      <c r="FW42" s="50"/>
      <c r="FX42" s="50"/>
      <c r="FY42" s="50"/>
      <c r="FZ42" s="50"/>
      <c r="GA42" s="50"/>
      <c r="GB42" s="50"/>
      <c r="GC42" s="50"/>
      <c r="GD42" s="50"/>
      <c r="GE42" s="326"/>
      <c r="GF42" s="326"/>
      <c r="GG42" s="326"/>
      <c r="GH42" s="50"/>
      <c r="GI42" s="50"/>
      <c r="GJ42" s="50"/>
      <c r="GK42" s="326"/>
      <c r="GL42" s="326"/>
      <c r="GM42" s="326"/>
      <c r="GN42" s="326"/>
      <c r="GO42" s="326"/>
      <c r="GP42" s="326"/>
      <c r="GQ42" s="326"/>
      <c r="GR42" s="326"/>
      <c r="GS42" s="326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162</v>
      </c>
      <c r="D43" s="57">
        <f>SUM(E43:HQ43)</f>
        <v>150</v>
      </c>
      <c r="E43" s="326">
        <v>78</v>
      </c>
      <c r="F43" s="326">
        <v>0</v>
      </c>
      <c r="G43" s="326">
        <v>72</v>
      </c>
      <c r="H43" s="326"/>
      <c r="I43" s="63"/>
      <c r="J43" s="63"/>
      <c r="K43" s="63"/>
      <c r="L43" s="63"/>
      <c r="M43" s="87"/>
      <c r="N43" s="317"/>
      <c r="O43" s="63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326"/>
      <c r="AE43" s="326"/>
      <c r="AF43" s="326"/>
      <c r="AG43" s="326"/>
      <c r="AH43" s="326"/>
      <c r="AI43" s="326"/>
      <c r="AJ43" s="326"/>
      <c r="AK43" s="326"/>
      <c r="AL43" s="326"/>
      <c r="AM43" s="326"/>
      <c r="AN43" s="326"/>
      <c r="AO43" s="326"/>
      <c r="AP43" s="326"/>
      <c r="AQ43" s="326"/>
      <c r="AR43" s="326"/>
      <c r="AS43" s="326"/>
      <c r="AT43" s="326"/>
      <c r="AU43" s="326"/>
      <c r="AV43" s="326"/>
      <c r="AW43" s="326"/>
      <c r="AX43" s="326"/>
      <c r="AY43" s="326"/>
      <c r="AZ43" s="326"/>
      <c r="BA43" s="326"/>
      <c r="BB43" s="326"/>
      <c r="BC43" s="326"/>
      <c r="BD43" s="326"/>
      <c r="BE43" s="326"/>
      <c r="BF43" s="326"/>
      <c r="BG43" s="326"/>
      <c r="BH43" s="326"/>
      <c r="BI43" s="326"/>
      <c r="BJ43" s="326"/>
      <c r="BK43" s="326"/>
      <c r="BL43" s="326"/>
      <c r="BM43" s="326"/>
      <c r="BN43" s="326"/>
      <c r="BO43" s="326"/>
      <c r="BP43" s="326"/>
      <c r="BQ43" s="326"/>
      <c r="BR43" s="326"/>
      <c r="BS43" s="326"/>
      <c r="BT43" s="326"/>
      <c r="BU43" s="326"/>
      <c r="BV43" s="326"/>
      <c r="BW43" s="326"/>
      <c r="BX43" s="326"/>
      <c r="BY43" s="326"/>
      <c r="BZ43" s="326"/>
      <c r="CA43" s="326"/>
      <c r="CB43" s="326"/>
      <c r="CC43" s="326"/>
      <c r="CD43" s="326"/>
      <c r="CE43" s="326"/>
      <c r="CF43" s="326"/>
      <c r="CG43" s="326"/>
      <c r="CH43" s="326"/>
      <c r="CI43" s="326"/>
      <c r="CJ43" s="326"/>
      <c r="CK43" s="326"/>
      <c r="CL43" s="326"/>
      <c r="CM43" s="326"/>
      <c r="CN43" s="326"/>
      <c r="CO43" s="326"/>
      <c r="CP43" s="326"/>
      <c r="CQ43" s="326"/>
      <c r="CR43" s="326"/>
      <c r="CS43" s="326"/>
      <c r="CT43" s="326"/>
      <c r="CU43" s="326"/>
      <c r="CV43" s="326"/>
      <c r="CW43" s="326"/>
      <c r="CX43" s="326"/>
      <c r="CY43" s="326"/>
      <c r="CZ43" s="326"/>
      <c r="DA43" s="326"/>
      <c r="DB43" s="50"/>
      <c r="DC43" s="326"/>
      <c r="DD43" s="326"/>
      <c r="DE43" s="326"/>
      <c r="DF43" s="50"/>
      <c r="DG43" s="326"/>
      <c r="DH43" s="326"/>
      <c r="DI43" s="326"/>
      <c r="DJ43" s="326"/>
      <c r="DK43" s="326"/>
      <c r="DL43" s="326"/>
      <c r="DM43" s="50"/>
      <c r="DN43" s="326"/>
      <c r="DO43" s="50"/>
      <c r="DP43" s="50"/>
      <c r="DQ43" s="50"/>
      <c r="DR43" s="50"/>
      <c r="DS43" s="50"/>
      <c r="DT43" s="50"/>
      <c r="DU43" s="50"/>
      <c r="DV43" s="50"/>
      <c r="DW43" s="326"/>
      <c r="DX43" s="326"/>
      <c r="DY43" s="326"/>
      <c r="DZ43" s="326"/>
      <c r="EA43" s="326"/>
      <c r="EB43" s="50"/>
      <c r="EC43" s="326"/>
      <c r="ED43" s="50"/>
      <c r="EE43" s="326"/>
      <c r="EF43" s="326"/>
      <c r="EG43" s="326"/>
      <c r="EH43" s="326"/>
      <c r="EI43" s="326"/>
      <c r="EJ43" s="326"/>
      <c r="EK43" s="326"/>
      <c r="EL43" s="326"/>
      <c r="EM43" s="326"/>
      <c r="EN43" s="50"/>
      <c r="EO43" s="326"/>
      <c r="EP43" s="326"/>
      <c r="EQ43" s="326"/>
      <c r="ER43" s="50"/>
      <c r="ES43" s="326"/>
      <c r="ET43" s="50"/>
      <c r="EU43" s="50"/>
      <c r="EV43" s="326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326"/>
      <c r="FJ43" s="50"/>
      <c r="FK43" s="50"/>
      <c r="FL43" s="50"/>
      <c r="FM43" s="326"/>
      <c r="FN43" s="50"/>
      <c r="FO43" s="50"/>
      <c r="FP43" s="50"/>
      <c r="FQ43" s="50"/>
      <c r="FR43" s="50"/>
      <c r="FS43" s="50"/>
      <c r="FT43" s="50"/>
      <c r="FU43" s="326"/>
      <c r="FV43" s="326"/>
      <c r="FW43" s="50"/>
      <c r="FX43" s="50"/>
      <c r="FY43" s="50"/>
      <c r="FZ43" s="50"/>
      <c r="GA43" s="50"/>
      <c r="GB43" s="50"/>
      <c r="GC43" s="50"/>
      <c r="GD43" s="50"/>
      <c r="GE43" s="326"/>
      <c r="GF43" s="326"/>
      <c r="GG43" s="326"/>
      <c r="GH43" s="50"/>
      <c r="GI43" s="50"/>
      <c r="GJ43" s="50"/>
      <c r="GK43" s="326"/>
      <c r="GL43" s="326"/>
      <c r="GM43" s="326"/>
      <c r="GN43" s="326"/>
      <c r="GO43" s="326"/>
      <c r="GP43" s="326"/>
      <c r="GQ43" s="326"/>
      <c r="GR43" s="326"/>
      <c r="GS43" s="326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63" t="s">
        <v>2548</v>
      </c>
      <c r="D44" s="57">
        <f>SUM(E44:HQ44)</f>
        <v>91</v>
      </c>
      <c r="E44" s="326">
        <v>53</v>
      </c>
      <c r="F44" s="326">
        <v>0</v>
      </c>
      <c r="G44" s="326">
        <v>38</v>
      </c>
      <c r="H44" s="326"/>
      <c r="I44" s="63"/>
      <c r="J44" s="63"/>
      <c r="K44" s="63"/>
      <c r="L44" s="63"/>
      <c r="M44" s="265"/>
      <c r="N44" s="317"/>
      <c r="O44" s="63"/>
      <c r="Q44" s="326"/>
      <c r="R44" s="326"/>
      <c r="S44" s="326"/>
      <c r="T44" s="326"/>
      <c r="U44" s="326"/>
      <c r="V44" s="326"/>
      <c r="W44" s="326"/>
      <c r="X44" s="326"/>
      <c r="Y44" s="326"/>
      <c r="Z44" s="326"/>
      <c r="AA44" s="326"/>
      <c r="AB44" s="326"/>
      <c r="AC44" s="326"/>
      <c r="AD44" s="326"/>
      <c r="AE44" s="326"/>
      <c r="AF44" s="326"/>
      <c r="AG44" s="326"/>
      <c r="AH44" s="326"/>
      <c r="AI44" s="326"/>
      <c r="AJ44" s="326"/>
      <c r="AK44" s="326"/>
      <c r="AL44" s="326"/>
      <c r="AM44" s="326"/>
      <c r="AN44" s="326"/>
      <c r="AO44" s="326"/>
      <c r="AP44" s="326"/>
      <c r="AQ44" s="326"/>
      <c r="AR44" s="326"/>
      <c r="AS44" s="326"/>
      <c r="AT44" s="326"/>
      <c r="AU44" s="326"/>
      <c r="AV44" s="326"/>
      <c r="AW44" s="326"/>
      <c r="AX44" s="326"/>
      <c r="AY44" s="326"/>
      <c r="AZ44" s="326"/>
      <c r="BA44" s="326"/>
      <c r="BB44" s="326"/>
      <c r="BC44" s="326"/>
      <c r="BD44" s="326"/>
      <c r="BE44" s="326"/>
      <c r="BF44" s="326"/>
      <c r="BG44" s="326"/>
      <c r="BH44" s="326"/>
      <c r="BI44" s="326"/>
      <c r="BJ44" s="326"/>
      <c r="BK44" s="326"/>
      <c r="BL44" s="326"/>
      <c r="BM44" s="326"/>
      <c r="BN44" s="326"/>
      <c r="BO44" s="326"/>
      <c r="BP44" s="326"/>
      <c r="BQ44" s="326"/>
      <c r="BR44" s="326"/>
      <c r="BS44" s="326"/>
      <c r="BT44" s="326"/>
      <c r="BU44" s="326"/>
      <c r="BV44" s="326"/>
      <c r="BW44" s="326"/>
      <c r="BX44" s="326"/>
      <c r="BY44" s="326"/>
      <c r="BZ44" s="326"/>
      <c r="CA44" s="326"/>
      <c r="CB44" s="326"/>
      <c r="CC44" s="326"/>
      <c r="CD44" s="326"/>
      <c r="CE44" s="326"/>
      <c r="CF44" s="326"/>
      <c r="CG44" s="326"/>
      <c r="CH44" s="326"/>
      <c r="CI44" s="326"/>
      <c r="CJ44" s="326"/>
      <c r="CK44" s="326"/>
      <c r="CL44" s="326"/>
      <c r="CM44" s="326"/>
      <c r="CN44" s="326"/>
      <c r="CO44" s="326"/>
      <c r="CP44" s="326"/>
      <c r="CQ44" s="326"/>
      <c r="CR44" s="326"/>
      <c r="CS44" s="326"/>
      <c r="CT44" s="326"/>
      <c r="CU44" s="326"/>
      <c r="CV44" s="326"/>
      <c r="CW44" s="326"/>
      <c r="CX44" s="326"/>
      <c r="CY44" s="326"/>
      <c r="CZ44" s="326"/>
      <c r="DA44" s="326"/>
      <c r="DB44" s="50"/>
      <c r="DC44" s="326"/>
      <c r="DD44" s="326"/>
      <c r="DE44" s="326"/>
      <c r="DF44" s="50"/>
      <c r="DG44" s="326"/>
      <c r="DH44" s="326"/>
      <c r="DI44" s="326"/>
      <c r="DJ44" s="326"/>
      <c r="DK44" s="326"/>
      <c r="DL44" s="326"/>
      <c r="DM44" s="50"/>
      <c r="DN44" s="326"/>
      <c r="DO44" s="50"/>
      <c r="DP44" s="50"/>
      <c r="DQ44" s="50"/>
      <c r="DR44" s="50"/>
      <c r="DS44" s="50"/>
      <c r="DT44" s="50"/>
      <c r="DU44" s="50"/>
      <c r="DV44" s="50"/>
      <c r="DW44" s="326"/>
      <c r="DX44" s="326"/>
      <c r="DY44" s="326"/>
      <c r="DZ44" s="326"/>
      <c r="EA44" s="326"/>
      <c r="EB44" s="50"/>
      <c r="EC44" s="326"/>
      <c r="ED44" s="50"/>
      <c r="EE44" s="326"/>
      <c r="EF44" s="326"/>
      <c r="EG44" s="326"/>
      <c r="EH44" s="326"/>
      <c r="EI44" s="326"/>
      <c r="EJ44" s="326"/>
      <c r="EK44" s="326"/>
      <c r="EL44" s="326"/>
      <c r="EM44" s="326"/>
      <c r="EN44" s="50"/>
      <c r="EO44" s="326"/>
      <c r="EP44" s="326"/>
      <c r="EQ44" s="326"/>
      <c r="ER44" s="50"/>
      <c r="ES44" s="326"/>
      <c r="ET44" s="50"/>
      <c r="EU44" s="50"/>
      <c r="EV44" s="326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326"/>
      <c r="FJ44" s="50"/>
      <c r="FK44" s="50"/>
      <c r="FL44" s="50"/>
      <c r="FM44" s="326"/>
      <c r="FN44" s="50"/>
      <c r="FO44" s="50"/>
      <c r="FP44" s="50"/>
      <c r="FQ44" s="50"/>
      <c r="FR44" s="50"/>
      <c r="FS44" s="50"/>
      <c r="FT44" s="50"/>
      <c r="FU44" s="326"/>
      <c r="FV44" s="326"/>
      <c r="FW44" s="50"/>
      <c r="FX44" s="50"/>
      <c r="FY44" s="50"/>
      <c r="FZ44" s="50"/>
      <c r="GA44" s="50"/>
      <c r="GB44" s="50"/>
      <c r="GC44" s="50"/>
      <c r="GD44" s="50"/>
      <c r="GE44" s="326"/>
      <c r="GF44" s="326"/>
      <c r="GG44" s="326"/>
      <c r="GH44" s="50"/>
      <c r="GI44" s="50"/>
      <c r="GJ44" s="50"/>
      <c r="GK44" s="326"/>
      <c r="GL44" s="326"/>
      <c r="GM44" s="326"/>
      <c r="GN44" s="326"/>
      <c r="GO44" s="326"/>
      <c r="GP44" s="326"/>
      <c r="GQ44" s="326"/>
      <c r="GR44" s="326"/>
      <c r="GS44" s="326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4018</v>
      </c>
      <c r="D45" s="57">
        <f>SUM(E45:HQ45)</f>
        <v>130</v>
      </c>
      <c r="E45" s="326">
        <v>0</v>
      </c>
      <c r="F45" s="326">
        <v>91</v>
      </c>
      <c r="G45" s="326">
        <v>39</v>
      </c>
      <c r="H45" s="326"/>
      <c r="I45" s="63"/>
      <c r="J45" s="63"/>
      <c r="K45" s="63"/>
      <c r="L45" s="63"/>
      <c r="M45" s="282"/>
      <c r="N45" s="317"/>
      <c r="O45" s="63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6"/>
      <c r="AK45" s="326"/>
      <c r="AL45" s="326"/>
      <c r="AM45" s="326"/>
      <c r="AN45" s="326"/>
      <c r="AO45" s="326"/>
      <c r="AP45" s="326"/>
      <c r="AQ45" s="326"/>
      <c r="AR45" s="326"/>
      <c r="AS45" s="326"/>
      <c r="AT45" s="326"/>
      <c r="AU45" s="326"/>
      <c r="AV45" s="326"/>
      <c r="AW45" s="326"/>
      <c r="AX45" s="326"/>
      <c r="AY45" s="326"/>
      <c r="AZ45" s="326"/>
      <c r="BA45" s="326"/>
      <c r="BB45" s="326"/>
      <c r="BC45" s="326"/>
      <c r="BD45" s="326"/>
      <c r="BE45" s="326"/>
      <c r="BF45" s="326"/>
      <c r="BG45" s="326"/>
      <c r="BH45" s="326"/>
      <c r="BI45" s="326"/>
      <c r="BJ45" s="326"/>
      <c r="BK45" s="326"/>
      <c r="BL45" s="326"/>
      <c r="BM45" s="326"/>
      <c r="BN45" s="326"/>
      <c r="BO45" s="326"/>
      <c r="BP45" s="326"/>
      <c r="BQ45" s="326"/>
      <c r="BR45" s="326"/>
      <c r="BS45" s="326"/>
      <c r="BT45" s="326"/>
      <c r="BU45" s="326"/>
      <c r="BV45" s="326"/>
      <c r="BW45" s="326"/>
      <c r="BX45" s="326"/>
      <c r="BY45" s="326"/>
      <c r="BZ45" s="326"/>
      <c r="CA45" s="326"/>
      <c r="CB45" s="326"/>
      <c r="CC45" s="326"/>
      <c r="CD45" s="326"/>
      <c r="CE45" s="326"/>
      <c r="CF45" s="326"/>
      <c r="CG45" s="326"/>
      <c r="CH45" s="326"/>
      <c r="CI45" s="326"/>
      <c r="CJ45" s="326"/>
      <c r="CK45" s="326"/>
      <c r="CL45" s="326"/>
      <c r="CM45" s="326"/>
      <c r="CN45" s="326"/>
      <c r="CO45" s="326"/>
      <c r="CP45" s="326"/>
      <c r="CQ45" s="326"/>
      <c r="CR45" s="326"/>
      <c r="CS45" s="326"/>
      <c r="CT45" s="326"/>
      <c r="CU45" s="326"/>
      <c r="CV45" s="326"/>
      <c r="CW45" s="326"/>
      <c r="CX45" s="326"/>
      <c r="CY45" s="326"/>
      <c r="CZ45" s="326"/>
      <c r="DA45" s="326"/>
      <c r="DB45" s="50"/>
      <c r="DC45" s="326"/>
      <c r="DD45" s="326"/>
      <c r="DE45" s="326"/>
      <c r="DF45" s="50"/>
      <c r="DG45" s="326"/>
      <c r="DH45" s="326"/>
      <c r="DI45" s="326"/>
      <c r="DJ45" s="326"/>
      <c r="DK45" s="326"/>
      <c r="DL45" s="326"/>
      <c r="DM45" s="50"/>
      <c r="DN45" s="326"/>
      <c r="DO45" s="50"/>
      <c r="DP45" s="50"/>
      <c r="DQ45" s="50"/>
      <c r="DR45" s="50"/>
      <c r="DS45" s="50"/>
      <c r="DT45" s="50"/>
      <c r="DU45" s="50"/>
      <c r="DV45" s="50"/>
      <c r="DW45" s="326"/>
      <c r="DX45" s="326"/>
      <c r="DY45" s="326"/>
      <c r="DZ45" s="326"/>
      <c r="EA45" s="326"/>
      <c r="EB45" s="50"/>
      <c r="EC45" s="326"/>
      <c r="ED45" s="50"/>
      <c r="EE45" s="326"/>
      <c r="EF45" s="326"/>
      <c r="EG45" s="326"/>
      <c r="EH45" s="326"/>
      <c r="EI45" s="326"/>
      <c r="EJ45" s="326"/>
      <c r="EK45" s="326"/>
      <c r="EL45" s="326"/>
      <c r="EM45" s="326"/>
      <c r="EN45" s="50"/>
      <c r="EO45" s="326"/>
      <c r="EP45" s="326"/>
      <c r="EQ45" s="326"/>
      <c r="ER45" s="50"/>
      <c r="ES45" s="326"/>
      <c r="ET45" s="50"/>
      <c r="EU45" s="50"/>
      <c r="EV45" s="326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326"/>
      <c r="FJ45" s="50"/>
      <c r="FK45" s="50"/>
      <c r="FL45" s="50"/>
      <c r="FM45" s="326"/>
      <c r="FN45" s="50"/>
      <c r="FO45" s="50"/>
      <c r="FP45" s="50"/>
      <c r="FQ45" s="50"/>
      <c r="FR45" s="50"/>
      <c r="FS45" s="50"/>
      <c r="FT45" s="50"/>
      <c r="FU45" s="326"/>
      <c r="FV45" s="326"/>
      <c r="FW45" s="50"/>
      <c r="FX45" s="50"/>
      <c r="FY45" s="50"/>
      <c r="FZ45" s="50"/>
      <c r="GA45" s="50"/>
      <c r="GB45" s="50"/>
      <c r="GC45" s="50"/>
      <c r="GD45" s="50"/>
      <c r="GE45" s="326"/>
      <c r="GF45" s="326"/>
      <c r="GG45" s="326"/>
      <c r="GH45" s="50"/>
      <c r="GI45" s="50"/>
      <c r="GJ45" s="50"/>
      <c r="GK45" s="326"/>
      <c r="GL45" s="326"/>
      <c r="GM45" s="326"/>
      <c r="GN45" s="326"/>
      <c r="GO45" s="326"/>
      <c r="GP45" s="326"/>
      <c r="GQ45" s="326"/>
      <c r="GR45" s="326"/>
      <c r="GS45" s="326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63" t="s">
        <v>2567</v>
      </c>
      <c r="D46" s="57">
        <f>SUM(E46:HQ46)</f>
        <v>119</v>
      </c>
      <c r="E46" s="326">
        <v>0</v>
      </c>
      <c r="F46" s="326">
        <v>84</v>
      </c>
      <c r="G46" s="326">
        <v>35</v>
      </c>
      <c r="H46" s="326"/>
      <c r="I46" s="63"/>
      <c r="J46" s="63"/>
      <c r="K46" s="63"/>
      <c r="L46" s="63"/>
      <c r="M46" s="283"/>
      <c r="N46" s="317"/>
      <c r="O46" s="63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6"/>
      <c r="AC46" s="326"/>
      <c r="AD46" s="326"/>
      <c r="AE46" s="326"/>
      <c r="AF46" s="326"/>
      <c r="AG46" s="326"/>
      <c r="AH46" s="326"/>
      <c r="AI46" s="326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6"/>
      <c r="AU46" s="326"/>
      <c r="AV46" s="326"/>
      <c r="AW46" s="326"/>
      <c r="AX46" s="326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6"/>
      <c r="BJ46" s="326"/>
      <c r="BK46" s="326"/>
      <c r="BL46" s="326"/>
      <c r="BM46" s="326"/>
      <c r="BN46" s="326"/>
      <c r="BO46" s="326"/>
      <c r="BP46" s="326"/>
      <c r="BQ46" s="326"/>
      <c r="BR46" s="326"/>
      <c r="BS46" s="326"/>
      <c r="BT46" s="326"/>
      <c r="BU46" s="326"/>
      <c r="BV46" s="326"/>
      <c r="BW46" s="326"/>
      <c r="BX46" s="326"/>
      <c r="BY46" s="326"/>
      <c r="BZ46" s="326"/>
      <c r="CA46" s="326"/>
      <c r="CB46" s="326"/>
      <c r="CC46" s="326"/>
      <c r="CD46" s="326"/>
      <c r="CE46" s="326"/>
      <c r="CF46" s="326"/>
      <c r="CG46" s="326"/>
      <c r="CH46" s="326"/>
      <c r="CI46" s="326"/>
      <c r="CJ46" s="326"/>
      <c r="CK46" s="326"/>
      <c r="CL46" s="326"/>
      <c r="CM46" s="326"/>
      <c r="CN46" s="326"/>
      <c r="CO46" s="326"/>
      <c r="CP46" s="326"/>
      <c r="CQ46" s="326"/>
      <c r="CR46" s="326"/>
      <c r="CS46" s="326"/>
      <c r="CT46" s="326"/>
      <c r="CU46" s="326"/>
      <c r="CV46" s="326"/>
      <c r="CW46" s="326"/>
      <c r="CX46" s="326"/>
      <c r="CY46" s="326"/>
      <c r="CZ46" s="326"/>
      <c r="DA46" s="326"/>
      <c r="DB46" s="50"/>
      <c r="DC46" s="326"/>
      <c r="DD46" s="326"/>
      <c r="DE46" s="326"/>
      <c r="DF46" s="50"/>
      <c r="DG46" s="326"/>
      <c r="DH46" s="326"/>
      <c r="DI46" s="326"/>
      <c r="DJ46" s="326"/>
      <c r="DK46" s="326"/>
      <c r="DL46" s="326"/>
      <c r="DM46" s="50"/>
      <c r="DN46" s="326"/>
      <c r="DO46" s="50"/>
      <c r="DP46" s="50"/>
      <c r="DQ46" s="50"/>
      <c r="DR46" s="50"/>
      <c r="DS46" s="50"/>
      <c r="DT46" s="50"/>
      <c r="DU46" s="50"/>
      <c r="DV46" s="50"/>
      <c r="DW46" s="326"/>
      <c r="DX46" s="326"/>
      <c r="DY46" s="326"/>
      <c r="DZ46" s="326"/>
      <c r="EA46" s="326"/>
      <c r="EB46" s="50"/>
      <c r="EC46" s="326"/>
      <c r="ED46" s="50"/>
      <c r="EE46" s="326"/>
      <c r="EF46" s="326"/>
      <c r="EG46" s="326"/>
      <c r="EH46" s="326"/>
      <c r="EI46" s="326"/>
      <c r="EJ46" s="326"/>
      <c r="EK46" s="326"/>
      <c r="EL46" s="326"/>
      <c r="EM46" s="326"/>
      <c r="EN46" s="50"/>
      <c r="EO46" s="326"/>
      <c r="EP46" s="326"/>
      <c r="EQ46" s="326"/>
      <c r="ER46" s="50"/>
      <c r="ES46" s="326"/>
      <c r="ET46" s="50"/>
      <c r="EU46" s="50"/>
      <c r="EV46" s="326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326"/>
      <c r="FJ46" s="50"/>
      <c r="FK46" s="50"/>
      <c r="FL46" s="50"/>
      <c r="FM46" s="326"/>
      <c r="FN46" s="50"/>
      <c r="FO46" s="50"/>
      <c r="FP46" s="50"/>
      <c r="FQ46" s="50"/>
      <c r="FR46" s="50"/>
      <c r="FS46" s="50"/>
      <c r="FT46" s="50"/>
      <c r="FU46" s="326"/>
      <c r="FV46" s="326"/>
      <c r="FW46" s="50"/>
      <c r="FX46" s="50"/>
      <c r="FY46" s="50"/>
      <c r="FZ46" s="50"/>
      <c r="GA46" s="50"/>
      <c r="GB46" s="50"/>
      <c r="GC46" s="50"/>
      <c r="GD46" s="50"/>
      <c r="GE46" s="326"/>
      <c r="GF46" s="326"/>
      <c r="GG46" s="326"/>
      <c r="GH46" s="50"/>
      <c r="GI46" s="50"/>
      <c r="GJ46" s="50"/>
      <c r="GK46" s="326"/>
      <c r="GL46" s="326"/>
      <c r="GM46" s="326"/>
      <c r="GN46" s="326"/>
      <c r="GO46" s="326"/>
      <c r="GP46" s="326"/>
      <c r="GQ46" s="326"/>
      <c r="GR46" s="326"/>
      <c r="GS46" s="326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63" t="s">
        <v>2551</v>
      </c>
      <c r="D47" s="57">
        <f>SUM(E47:HQ47)</f>
        <v>133</v>
      </c>
      <c r="E47" s="326">
        <v>51</v>
      </c>
      <c r="F47" s="326">
        <v>81</v>
      </c>
      <c r="G47" s="326">
        <v>1</v>
      </c>
      <c r="H47" s="326"/>
      <c r="I47" s="63"/>
      <c r="J47" s="63"/>
      <c r="K47" s="63"/>
      <c r="L47" s="63"/>
      <c r="M47" s="265"/>
      <c r="N47" s="317"/>
      <c r="O47" s="63"/>
      <c r="Q47" s="326"/>
      <c r="R47" s="326"/>
      <c r="S47" s="326"/>
      <c r="T47" s="326"/>
      <c r="U47" s="326"/>
      <c r="V47" s="326"/>
      <c r="W47" s="326"/>
      <c r="X47" s="326"/>
      <c r="Y47" s="326"/>
      <c r="Z47" s="326"/>
      <c r="AA47" s="326"/>
      <c r="AB47" s="326"/>
      <c r="AC47" s="326"/>
      <c r="AD47" s="326"/>
      <c r="AE47" s="326"/>
      <c r="AF47" s="326"/>
      <c r="AG47" s="326"/>
      <c r="AH47" s="326"/>
      <c r="AI47" s="326"/>
      <c r="AJ47" s="326"/>
      <c r="AK47" s="326"/>
      <c r="AL47" s="326"/>
      <c r="AM47" s="326"/>
      <c r="AN47" s="326"/>
      <c r="AO47" s="326"/>
      <c r="AP47" s="326"/>
      <c r="AQ47" s="326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B47" s="326"/>
      <c r="BC47" s="326"/>
      <c r="BD47" s="326"/>
      <c r="BE47" s="326"/>
      <c r="BF47" s="326"/>
      <c r="BG47" s="326"/>
      <c r="BH47" s="326"/>
      <c r="BI47" s="326"/>
      <c r="BJ47" s="326"/>
      <c r="BK47" s="326"/>
      <c r="BL47" s="326"/>
      <c r="BM47" s="326"/>
      <c r="BN47" s="326"/>
      <c r="BO47" s="326"/>
      <c r="BP47" s="326"/>
      <c r="BQ47" s="326"/>
      <c r="BR47" s="326"/>
      <c r="BS47" s="326"/>
      <c r="BT47" s="326"/>
      <c r="BU47" s="326"/>
      <c r="BV47" s="326"/>
      <c r="BW47" s="326"/>
      <c r="BX47" s="326"/>
      <c r="BY47" s="326"/>
      <c r="BZ47" s="326"/>
      <c r="CA47" s="326"/>
      <c r="CB47" s="326"/>
      <c r="CC47" s="326"/>
      <c r="CD47" s="326"/>
      <c r="CE47" s="326"/>
      <c r="CF47" s="326"/>
      <c r="CG47" s="326"/>
      <c r="CH47" s="326"/>
      <c r="CI47" s="326"/>
      <c r="CJ47" s="326"/>
      <c r="CK47" s="326"/>
      <c r="CL47" s="326"/>
      <c r="CM47" s="326"/>
      <c r="CN47" s="326"/>
      <c r="CO47" s="326"/>
      <c r="CP47" s="326"/>
      <c r="CQ47" s="326"/>
      <c r="CR47" s="326"/>
      <c r="CS47" s="326"/>
      <c r="CT47" s="326"/>
      <c r="CU47" s="326"/>
      <c r="CV47" s="326"/>
      <c r="CW47" s="326"/>
      <c r="CX47" s="326"/>
      <c r="CY47" s="326"/>
      <c r="CZ47" s="326"/>
      <c r="DA47" s="326"/>
      <c r="DB47" s="50"/>
      <c r="DC47" s="326"/>
      <c r="DD47" s="326"/>
      <c r="DE47" s="326"/>
      <c r="DF47" s="50"/>
      <c r="DG47" s="326"/>
      <c r="DH47" s="326"/>
      <c r="DI47" s="326"/>
      <c r="DJ47" s="326"/>
      <c r="DK47" s="326"/>
      <c r="DL47" s="326"/>
      <c r="DM47" s="50"/>
      <c r="DN47" s="326"/>
      <c r="DO47" s="50"/>
      <c r="DP47" s="50"/>
      <c r="DQ47" s="50"/>
      <c r="DR47" s="50"/>
      <c r="DS47" s="50"/>
      <c r="DT47" s="50"/>
      <c r="DU47" s="50"/>
      <c r="DV47" s="50"/>
      <c r="DW47" s="326"/>
      <c r="DX47" s="326"/>
      <c r="DY47" s="326"/>
      <c r="DZ47" s="326"/>
      <c r="EA47" s="326"/>
      <c r="EB47" s="50"/>
      <c r="EC47" s="326"/>
      <c r="ED47" s="50"/>
      <c r="EE47" s="326"/>
      <c r="EF47" s="326"/>
      <c r="EG47" s="326"/>
      <c r="EH47" s="326"/>
      <c r="EI47" s="326"/>
      <c r="EJ47" s="326"/>
      <c r="EK47" s="326"/>
      <c r="EL47" s="326"/>
      <c r="EM47" s="326"/>
      <c r="EN47" s="50"/>
      <c r="EO47" s="326"/>
      <c r="EP47" s="326"/>
      <c r="EQ47" s="326"/>
      <c r="ER47" s="50"/>
      <c r="ES47" s="326"/>
      <c r="ET47" s="50"/>
      <c r="EU47" s="50"/>
      <c r="EV47" s="326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326"/>
      <c r="FJ47" s="50"/>
      <c r="FK47" s="50"/>
      <c r="FL47" s="50"/>
      <c r="FM47" s="326"/>
      <c r="FN47" s="50"/>
      <c r="FO47" s="50"/>
      <c r="FP47" s="50"/>
      <c r="FQ47" s="50"/>
      <c r="FR47" s="50"/>
      <c r="FS47" s="50"/>
      <c r="FT47" s="50"/>
      <c r="FU47" s="326"/>
      <c r="FV47" s="326"/>
      <c r="FW47" s="50"/>
      <c r="FX47" s="50"/>
      <c r="FY47" s="50"/>
      <c r="FZ47" s="50"/>
      <c r="GA47" s="50"/>
      <c r="GB47" s="50"/>
      <c r="GC47" s="50"/>
      <c r="GD47" s="50"/>
      <c r="GE47" s="326"/>
      <c r="GF47" s="326"/>
      <c r="GG47" s="326"/>
      <c r="GH47" s="50"/>
      <c r="GI47" s="50"/>
      <c r="GJ47" s="50"/>
      <c r="GK47" s="326"/>
      <c r="GL47" s="326"/>
      <c r="GM47" s="326"/>
      <c r="GN47" s="326"/>
      <c r="GO47" s="326"/>
      <c r="GP47" s="326"/>
      <c r="GQ47" s="326"/>
      <c r="GR47" s="326"/>
      <c r="GS47" s="326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218" t="s">
        <v>1549</v>
      </c>
      <c r="D48" s="57">
        <f>SUM(E48:HQ48)</f>
        <v>262</v>
      </c>
      <c r="E48" s="326">
        <v>118</v>
      </c>
      <c r="F48" s="326">
        <v>117</v>
      </c>
      <c r="G48" s="326">
        <v>27</v>
      </c>
      <c r="H48" s="326"/>
      <c r="I48" s="218"/>
      <c r="J48" s="63"/>
      <c r="K48" s="218"/>
      <c r="L48" s="63"/>
      <c r="M48" s="87"/>
      <c r="N48" s="317"/>
      <c r="O48" s="63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326"/>
      <c r="AE48" s="326"/>
      <c r="AF48" s="326"/>
      <c r="AG48" s="326"/>
      <c r="AH48" s="326"/>
      <c r="AI48" s="326"/>
      <c r="AJ48" s="326"/>
      <c r="AK48" s="326"/>
      <c r="AL48" s="326"/>
      <c r="AM48" s="326"/>
      <c r="AN48" s="326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326"/>
      <c r="AZ48" s="326"/>
      <c r="BA48" s="326"/>
      <c r="BB48" s="326"/>
      <c r="BC48" s="326"/>
      <c r="BD48" s="326"/>
      <c r="BE48" s="326"/>
      <c r="BF48" s="326"/>
      <c r="BG48" s="326"/>
      <c r="BH48" s="326"/>
      <c r="BI48" s="326"/>
      <c r="BJ48" s="326"/>
      <c r="BK48" s="326"/>
      <c r="BL48" s="326"/>
      <c r="BM48" s="326"/>
      <c r="BN48" s="326"/>
      <c r="BO48" s="326"/>
      <c r="BP48" s="326"/>
      <c r="BQ48" s="326"/>
      <c r="BR48" s="326"/>
      <c r="BS48" s="326"/>
      <c r="BT48" s="326"/>
      <c r="BU48" s="326"/>
      <c r="BV48" s="326"/>
      <c r="BW48" s="326"/>
      <c r="BX48" s="326"/>
      <c r="BY48" s="326"/>
      <c r="BZ48" s="326"/>
      <c r="CA48" s="326"/>
      <c r="CB48" s="326"/>
      <c r="CC48" s="326"/>
      <c r="CD48" s="326"/>
      <c r="CE48" s="326"/>
      <c r="CF48" s="326"/>
      <c r="CG48" s="326"/>
      <c r="CH48" s="326"/>
      <c r="CI48" s="326"/>
      <c r="CJ48" s="326"/>
      <c r="CK48" s="326"/>
      <c r="CL48" s="326"/>
      <c r="CM48" s="326"/>
      <c r="CN48" s="326"/>
      <c r="CO48" s="326"/>
      <c r="CP48" s="326"/>
      <c r="CQ48" s="326"/>
      <c r="CR48" s="326"/>
      <c r="CS48" s="326"/>
      <c r="CT48" s="326"/>
      <c r="CU48" s="326"/>
      <c r="CV48" s="326"/>
      <c r="CW48" s="326"/>
      <c r="CX48" s="326"/>
      <c r="CY48" s="326"/>
      <c r="CZ48" s="326"/>
      <c r="DA48" s="326"/>
      <c r="DB48" s="50"/>
      <c r="DC48" s="326"/>
      <c r="DD48" s="326"/>
      <c r="DE48" s="326"/>
      <c r="DF48" s="50"/>
      <c r="DG48" s="326"/>
      <c r="DH48" s="326"/>
      <c r="DI48" s="326"/>
      <c r="DJ48" s="326"/>
      <c r="DK48" s="326"/>
      <c r="DL48" s="326"/>
      <c r="DM48" s="50"/>
      <c r="DN48" s="326"/>
      <c r="DO48" s="50"/>
      <c r="DP48" s="50"/>
      <c r="DQ48" s="50"/>
      <c r="DR48" s="50"/>
      <c r="DS48" s="50"/>
      <c r="DT48" s="50"/>
      <c r="DU48" s="50"/>
      <c r="DV48" s="50"/>
      <c r="DW48" s="326"/>
      <c r="DX48" s="326"/>
      <c r="DY48" s="326"/>
      <c r="DZ48" s="326"/>
      <c r="EA48" s="326"/>
      <c r="EB48" s="50"/>
      <c r="EC48" s="326"/>
      <c r="ED48" s="50"/>
      <c r="EE48" s="326"/>
      <c r="EF48" s="326"/>
      <c r="EG48" s="326"/>
      <c r="EH48" s="326"/>
      <c r="EI48" s="326"/>
      <c r="EJ48" s="326"/>
      <c r="EK48" s="326"/>
      <c r="EL48" s="326"/>
      <c r="EM48" s="326"/>
      <c r="EN48" s="50"/>
      <c r="EO48" s="326"/>
      <c r="EP48" s="326"/>
      <c r="EQ48" s="326"/>
      <c r="ER48" s="50"/>
      <c r="ES48" s="326"/>
      <c r="ET48" s="50"/>
      <c r="EU48" s="50"/>
      <c r="EV48" s="326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326"/>
      <c r="FJ48" s="50"/>
      <c r="FK48" s="50"/>
      <c r="FL48" s="50"/>
      <c r="FM48" s="326"/>
      <c r="FN48" s="50"/>
      <c r="FO48" s="50"/>
      <c r="FP48" s="50"/>
      <c r="FQ48" s="50"/>
      <c r="FR48" s="50"/>
      <c r="FS48" s="50"/>
      <c r="FT48" s="50"/>
      <c r="FU48" s="326"/>
      <c r="FV48" s="326"/>
      <c r="FW48" s="50"/>
      <c r="FX48" s="50"/>
      <c r="FY48" s="50"/>
      <c r="FZ48" s="50"/>
      <c r="GA48" s="50"/>
      <c r="GB48" s="50"/>
      <c r="GC48" s="50"/>
      <c r="GD48" s="50"/>
      <c r="GE48" s="326"/>
      <c r="GF48" s="326"/>
      <c r="GG48" s="326"/>
      <c r="GH48" s="50"/>
      <c r="GI48" s="50"/>
      <c r="GJ48" s="50"/>
      <c r="GK48" s="326"/>
      <c r="GL48" s="326"/>
      <c r="GM48" s="326"/>
      <c r="GN48" s="326"/>
      <c r="GO48" s="326"/>
      <c r="GP48" s="326"/>
      <c r="GQ48" s="326"/>
      <c r="GR48" s="326"/>
      <c r="GS48" s="326"/>
      <c r="HC48" s="1"/>
      <c r="HD48" s="1"/>
      <c r="HE48" s="1"/>
      <c r="HF48" s="1"/>
      <c r="HG48" s="112"/>
      <c r="HH48" s="82"/>
      <c r="HI48" s="82"/>
      <c r="HJ48" s="107"/>
      <c r="HK48" s="79"/>
      <c r="HL48" s="137"/>
      <c r="HM48" s="75"/>
    </row>
    <row r="49" spans="1:221" ht="15.75">
      <c r="A49" s="63" t="s">
        <v>4010</v>
      </c>
      <c r="D49" s="57">
        <f>SUM(E49:HQ49)</f>
        <v>227</v>
      </c>
      <c r="E49" s="326">
        <v>101</v>
      </c>
      <c r="F49" s="326">
        <v>81</v>
      </c>
      <c r="G49" s="326">
        <v>45</v>
      </c>
      <c r="H49" s="326"/>
      <c r="I49" s="63"/>
      <c r="J49" s="63"/>
      <c r="K49" s="63"/>
      <c r="L49" s="63"/>
      <c r="M49" s="282"/>
      <c r="N49" s="317"/>
      <c r="O49" s="63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  <c r="AO49" s="326"/>
      <c r="AP49" s="326"/>
      <c r="AQ49" s="326"/>
      <c r="AR49" s="326"/>
      <c r="AS49" s="326"/>
      <c r="AT49" s="326"/>
      <c r="AU49" s="326"/>
      <c r="AV49" s="326"/>
      <c r="AW49" s="326"/>
      <c r="AX49" s="326"/>
      <c r="AY49" s="326"/>
      <c r="AZ49" s="326"/>
      <c r="BA49" s="326"/>
      <c r="BB49" s="326"/>
      <c r="BC49" s="326"/>
      <c r="BD49" s="326"/>
      <c r="BE49" s="326"/>
      <c r="BF49" s="326"/>
      <c r="BG49" s="326"/>
      <c r="BH49" s="326"/>
      <c r="BI49" s="326"/>
      <c r="BJ49" s="326"/>
      <c r="BK49" s="326"/>
      <c r="BL49" s="326"/>
      <c r="BM49" s="326"/>
      <c r="BN49" s="326"/>
      <c r="BO49" s="326"/>
      <c r="BP49" s="326"/>
      <c r="BQ49" s="326"/>
      <c r="BR49" s="326"/>
      <c r="BS49" s="326"/>
      <c r="BT49" s="326"/>
      <c r="BU49" s="326"/>
      <c r="BV49" s="326"/>
      <c r="BW49" s="326"/>
      <c r="BX49" s="326"/>
      <c r="BY49" s="326"/>
      <c r="BZ49" s="326"/>
      <c r="CA49" s="326"/>
      <c r="CB49" s="326"/>
      <c r="CC49" s="326"/>
      <c r="CD49" s="326"/>
      <c r="CE49" s="326"/>
      <c r="CF49" s="326"/>
      <c r="CG49" s="326"/>
      <c r="CH49" s="326"/>
      <c r="CI49" s="326"/>
      <c r="CJ49" s="326"/>
      <c r="CK49" s="326"/>
      <c r="CL49" s="326"/>
      <c r="CM49" s="326"/>
      <c r="CN49" s="326"/>
      <c r="CO49" s="326"/>
      <c r="CP49" s="326"/>
      <c r="CQ49" s="326"/>
      <c r="CR49" s="326"/>
      <c r="CS49" s="326"/>
      <c r="CT49" s="326"/>
      <c r="CU49" s="326"/>
      <c r="CV49" s="326"/>
      <c r="CW49" s="326"/>
      <c r="CX49" s="326"/>
      <c r="CY49" s="326"/>
      <c r="CZ49" s="326"/>
      <c r="DA49" s="326"/>
      <c r="DB49" s="50"/>
      <c r="DC49" s="326"/>
      <c r="DD49" s="326"/>
      <c r="DE49" s="326"/>
      <c r="DF49" s="50"/>
      <c r="DG49" s="326"/>
      <c r="DH49" s="326"/>
      <c r="DI49" s="326"/>
      <c r="DJ49" s="326"/>
      <c r="DK49" s="326"/>
      <c r="DL49" s="326"/>
      <c r="DM49" s="50"/>
      <c r="DN49" s="326"/>
      <c r="DO49" s="50"/>
      <c r="DP49" s="50"/>
      <c r="DQ49" s="50"/>
      <c r="DR49" s="50"/>
      <c r="DS49" s="50"/>
      <c r="DT49" s="50"/>
      <c r="DU49" s="50"/>
      <c r="DV49" s="50"/>
      <c r="DW49" s="326"/>
      <c r="DX49" s="326"/>
      <c r="DY49" s="326"/>
      <c r="DZ49" s="326"/>
      <c r="EA49" s="326"/>
      <c r="EB49" s="50"/>
      <c r="EC49" s="326"/>
      <c r="ED49" s="50"/>
      <c r="EE49" s="326"/>
      <c r="EF49" s="326"/>
      <c r="EG49" s="326"/>
      <c r="EH49" s="326"/>
      <c r="EI49" s="326"/>
      <c r="EJ49" s="326"/>
      <c r="EK49" s="326"/>
      <c r="EL49" s="326"/>
      <c r="EM49" s="326"/>
      <c r="EN49" s="50"/>
      <c r="EO49" s="326"/>
      <c r="EP49" s="326"/>
      <c r="EQ49" s="326"/>
      <c r="ER49" s="50"/>
      <c r="ES49" s="326"/>
      <c r="ET49" s="50"/>
      <c r="EU49" s="50"/>
      <c r="EV49" s="326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326"/>
      <c r="FJ49" s="50"/>
      <c r="FK49" s="50"/>
      <c r="FL49" s="50"/>
      <c r="FM49" s="326"/>
      <c r="FN49" s="50"/>
      <c r="FO49" s="50"/>
      <c r="FP49" s="50"/>
      <c r="FQ49" s="50"/>
      <c r="FR49" s="50"/>
      <c r="FS49" s="50"/>
      <c r="FT49" s="50"/>
      <c r="FU49" s="326"/>
      <c r="FV49" s="326"/>
      <c r="FW49" s="50"/>
      <c r="FX49" s="50"/>
      <c r="FY49" s="50"/>
      <c r="FZ49" s="50"/>
      <c r="GA49" s="50"/>
      <c r="GB49" s="50"/>
      <c r="GC49" s="50"/>
      <c r="GD49" s="50"/>
      <c r="GE49" s="326"/>
      <c r="GF49" s="326"/>
      <c r="GG49" s="326"/>
      <c r="GH49" s="50"/>
      <c r="GI49" s="50"/>
      <c r="GJ49" s="50"/>
      <c r="GK49" s="326"/>
      <c r="GL49" s="326"/>
      <c r="GM49" s="326"/>
      <c r="GN49" s="326"/>
      <c r="GO49" s="326"/>
      <c r="GP49" s="326"/>
      <c r="GQ49" s="326"/>
      <c r="GR49" s="326"/>
      <c r="GS49" s="326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2547</v>
      </c>
      <c r="D50" s="57">
        <f>SUM(E50:HQ50)</f>
        <v>33</v>
      </c>
      <c r="E50" s="326">
        <v>0</v>
      </c>
      <c r="F50" s="326">
        <v>0</v>
      </c>
      <c r="G50" s="326">
        <v>33</v>
      </c>
      <c r="H50" s="326"/>
      <c r="I50" s="63"/>
      <c r="J50" s="63"/>
      <c r="K50" s="63"/>
      <c r="L50" s="63"/>
      <c r="M50" s="283"/>
      <c r="N50" s="317"/>
      <c r="O50" s="63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  <c r="AH50" s="326"/>
      <c r="AI50" s="326"/>
      <c r="AJ50" s="326"/>
      <c r="AK50" s="326"/>
      <c r="AL50" s="326"/>
      <c r="AM50" s="326"/>
      <c r="AN50" s="326"/>
      <c r="AO50" s="326"/>
      <c r="AP50" s="326"/>
      <c r="AQ50" s="326"/>
      <c r="AR50" s="326"/>
      <c r="AS50" s="326"/>
      <c r="AT50" s="326"/>
      <c r="AU50" s="326"/>
      <c r="AV50" s="326"/>
      <c r="AW50" s="326"/>
      <c r="AX50" s="326"/>
      <c r="AY50" s="326"/>
      <c r="AZ50" s="326"/>
      <c r="BA50" s="326"/>
      <c r="BB50" s="326"/>
      <c r="BC50" s="326"/>
      <c r="BD50" s="326"/>
      <c r="BE50" s="326"/>
      <c r="BF50" s="326"/>
      <c r="BG50" s="326"/>
      <c r="BH50" s="326"/>
      <c r="BI50" s="326"/>
      <c r="BJ50" s="326"/>
      <c r="BK50" s="326"/>
      <c r="BL50" s="326"/>
      <c r="BM50" s="326"/>
      <c r="BN50" s="326"/>
      <c r="BO50" s="326"/>
      <c r="BP50" s="326"/>
      <c r="BQ50" s="326"/>
      <c r="BR50" s="326"/>
      <c r="BS50" s="326"/>
      <c r="BT50" s="326"/>
      <c r="BU50" s="326"/>
      <c r="BV50" s="326"/>
      <c r="BW50" s="326"/>
      <c r="BX50" s="326"/>
      <c r="BY50" s="326"/>
      <c r="BZ50" s="326"/>
      <c r="CA50" s="326"/>
      <c r="CB50" s="326"/>
      <c r="CC50" s="326"/>
      <c r="CD50" s="326"/>
      <c r="CE50" s="326"/>
      <c r="CF50" s="326"/>
      <c r="CG50" s="326"/>
      <c r="CH50" s="326"/>
      <c r="CI50" s="326"/>
      <c r="CJ50" s="326"/>
      <c r="CK50" s="326"/>
      <c r="CL50" s="326"/>
      <c r="CM50" s="326"/>
      <c r="CN50" s="326"/>
      <c r="CO50" s="326"/>
      <c r="CP50" s="326"/>
      <c r="CQ50" s="326"/>
      <c r="CR50" s="326"/>
      <c r="CS50" s="326"/>
      <c r="CT50" s="326"/>
      <c r="CU50" s="326"/>
      <c r="CV50" s="326"/>
      <c r="CW50" s="326"/>
      <c r="CX50" s="326"/>
      <c r="CY50" s="326"/>
      <c r="CZ50" s="326"/>
      <c r="DA50" s="326"/>
      <c r="DB50" s="50"/>
      <c r="DC50" s="326"/>
      <c r="DD50" s="326"/>
      <c r="DE50" s="326"/>
      <c r="DF50" s="50"/>
      <c r="DG50" s="326"/>
      <c r="DH50" s="326"/>
      <c r="DI50" s="326"/>
      <c r="DJ50" s="326"/>
      <c r="DK50" s="326"/>
      <c r="DL50" s="326"/>
      <c r="DM50" s="50"/>
      <c r="DN50" s="326"/>
      <c r="DO50" s="50"/>
      <c r="DP50" s="50"/>
      <c r="DQ50" s="50"/>
      <c r="DR50" s="50"/>
      <c r="DS50" s="50"/>
      <c r="DT50" s="50"/>
      <c r="DU50" s="50"/>
      <c r="DV50" s="50"/>
      <c r="DW50" s="326"/>
      <c r="DX50" s="326"/>
      <c r="DY50" s="326"/>
      <c r="DZ50" s="326"/>
      <c r="EA50" s="326"/>
      <c r="EB50" s="50"/>
      <c r="EC50" s="326"/>
      <c r="ED50" s="50"/>
      <c r="EE50" s="326"/>
      <c r="EF50" s="326"/>
      <c r="EG50" s="326"/>
      <c r="EH50" s="326"/>
      <c r="EI50" s="326"/>
      <c r="EJ50" s="326"/>
      <c r="EK50" s="326"/>
      <c r="EL50" s="326"/>
      <c r="EM50" s="326"/>
      <c r="EN50" s="50"/>
      <c r="EO50" s="326"/>
      <c r="EP50" s="326"/>
      <c r="EQ50" s="326"/>
      <c r="ER50" s="50"/>
      <c r="ES50" s="326"/>
      <c r="ET50" s="50"/>
      <c r="EU50" s="50"/>
      <c r="EV50" s="326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326"/>
      <c r="FJ50" s="50"/>
      <c r="FK50" s="50"/>
      <c r="FL50" s="50"/>
      <c r="FM50" s="326"/>
      <c r="FN50" s="50"/>
      <c r="FO50" s="50"/>
      <c r="FP50" s="50"/>
      <c r="FQ50" s="50"/>
      <c r="FR50" s="50"/>
      <c r="FS50" s="50"/>
      <c r="FT50" s="50"/>
      <c r="FU50" s="326"/>
      <c r="FV50" s="326"/>
      <c r="FW50" s="50"/>
      <c r="FX50" s="50"/>
      <c r="FY50" s="50"/>
      <c r="FZ50" s="50"/>
      <c r="GA50" s="50"/>
      <c r="GB50" s="50"/>
      <c r="GC50" s="50"/>
      <c r="GD50" s="50"/>
      <c r="GE50" s="326"/>
      <c r="GF50" s="326"/>
      <c r="GG50" s="326"/>
      <c r="GH50" s="50"/>
      <c r="GI50" s="50"/>
      <c r="GJ50" s="50"/>
      <c r="GK50" s="326"/>
      <c r="GL50" s="326"/>
      <c r="GM50" s="326"/>
      <c r="GN50" s="326"/>
      <c r="GO50" s="326"/>
      <c r="GP50" s="326"/>
      <c r="GQ50" s="326"/>
      <c r="GR50" s="326"/>
      <c r="GS50" s="326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63" t="s">
        <v>4030</v>
      </c>
      <c r="D51" s="57">
        <f>SUM(E51:HQ51)</f>
        <v>15</v>
      </c>
      <c r="E51" s="326">
        <v>0</v>
      </c>
      <c r="F51" s="326">
        <v>0</v>
      </c>
      <c r="G51" s="326">
        <v>15</v>
      </c>
      <c r="H51" s="326"/>
      <c r="I51" s="63"/>
      <c r="J51" s="63"/>
      <c r="K51" s="63"/>
      <c r="L51" s="63"/>
      <c r="M51" s="282"/>
      <c r="N51" s="317"/>
      <c r="O51" s="63"/>
      <c r="Q51" s="326"/>
      <c r="R51" s="326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6"/>
      <c r="AE51" s="326"/>
      <c r="AF51" s="326"/>
      <c r="AG51" s="326"/>
      <c r="AH51" s="326"/>
      <c r="AI51" s="326"/>
      <c r="AJ51" s="326"/>
      <c r="AK51" s="326"/>
      <c r="AL51" s="326"/>
      <c r="AM51" s="326"/>
      <c r="AN51" s="326"/>
      <c r="AO51" s="326"/>
      <c r="AP51" s="326"/>
      <c r="AQ51" s="326"/>
      <c r="AR51" s="326"/>
      <c r="AS51" s="326"/>
      <c r="AT51" s="326"/>
      <c r="AU51" s="326"/>
      <c r="AV51" s="326"/>
      <c r="AW51" s="326"/>
      <c r="AX51" s="326"/>
      <c r="AY51" s="326"/>
      <c r="AZ51" s="326"/>
      <c r="BA51" s="326"/>
      <c r="BB51" s="326"/>
      <c r="BC51" s="326"/>
      <c r="BD51" s="326"/>
      <c r="BE51" s="326"/>
      <c r="BF51" s="326"/>
      <c r="BG51" s="326"/>
      <c r="BH51" s="326"/>
      <c r="BI51" s="326"/>
      <c r="BJ51" s="326"/>
      <c r="BK51" s="326"/>
      <c r="BL51" s="326"/>
      <c r="BM51" s="326"/>
      <c r="BN51" s="326"/>
      <c r="BO51" s="326"/>
      <c r="BP51" s="326"/>
      <c r="BQ51" s="326"/>
      <c r="BR51" s="326"/>
      <c r="BS51" s="326"/>
      <c r="BT51" s="326"/>
      <c r="BU51" s="326"/>
      <c r="BV51" s="326"/>
      <c r="BW51" s="326"/>
      <c r="BX51" s="326"/>
      <c r="BY51" s="326"/>
      <c r="BZ51" s="326"/>
      <c r="CA51" s="326"/>
      <c r="CB51" s="326"/>
      <c r="CC51" s="326"/>
      <c r="CD51" s="326"/>
      <c r="CE51" s="326"/>
      <c r="CF51" s="326"/>
      <c r="CG51" s="326"/>
      <c r="CH51" s="326"/>
      <c r="CI51" s="326"/>
      <c r="CJ51" s="326"/>
      <c r="CK51" s="326"/>
      <c r="CL51" s="326"/>
      <c r="CM51" s="326"/>
      <c r="CN51" s="326"/>
      <c r="CO51" s="326"/>
      <c r="CP51" s="326"/>
      <c r="CQ51" s="326"/>
      <c r="CR51" s="326"/>
      <c r="CS51" s="326"/>
      <c r="CT51" s="326"/>
      <c r="CU51" s="326"/>
      <c r="CV51" s="326"/>
      <c r="CW51" s="326"/>
      <c r="CX51" s="326"/>
      <c r="CY51" s="326"/>
      <c r="CZ51" s="326"/>
      <c r="DA51" s="326"/>
      <c r="DB51" s="50"/>
      <c r="DC51" s="326"/>
      <c r="DD51" s="326"/>
      <c r="DE51" s="326"/>
      <c r="DF51" s="50"/>
      <c r="DG51" s="326"/>
      <c r="DH51" s="326"/>
      <c r="DI51" s="326"/>
      <c r="DJ51" s="326"/>
      <c r="DK51" s="326"/>
      <c r="DL51" s="326"/>
      <c r="DM51" s="50"/>
      <c r="DN51" s="326"/>
      <c r="DO51" s="50"/>
      <c r="DP51" s="50"/>
      <c r="DQ51" s="50"/>
      <c r="DR51" s="50"/>
      <c r="DS51" s="50"/>
      <c r="DT51" s="50"/>
      <c r="DU51" s="50"/>
      <c r="DV51" s="50"/>
      <c r="DW51" s="326"/>
      <c r="DX51" s="326"/>
      <c r="DY51" s="326"/>
      <c r="DZ51" s="326"/>
      <c r="EA51" s="326"/>
      <c r="EB51" s="50"/>
      <c r="EC51" s="326"/>
      <c r="ED51" s="50"/>
      <c r="EE51" s="326"/>
      <c r="EF51" s="326"/>
      <c r="EG51" s="326"/>
      <c r="EH51" s="326"/>
      <c r="EI51" s="326"/>
      <c r="EJ51" s="326"/>
      <c r="EK51" s="326"/>
      <c r="EL51" s="326"/>
      <c r="EM51" s="326"/>
      <c r="EN51" s="50"/>
      <c r="EO51" s="326"/>
      <c r="EP51" s="326"/>
      <c r="EQ51" s="326"/>
      <c r="ER51" s="50"/>
      <c r="ES51" s="326"/>
      <c r="ET51" s="50"/>
      <c r="EU51" s="50"/>
      <c r="EV51" s="326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326"/>
      <c r="FJ51" s="50"/>
      <c r="FK51" s="50"/>
      <c r="FL51" s="50"/>
      <c r="FM51" s="326"/>
      <c r="FN51" s="50"/>
      <c r="FO51" s="50"/>
      <c r="FP51" s="50"/>
      <c r="FQ51" s="50"/>
      <c r="FR51" s="50"/>
      <c r="FS51" s="50"/>
      <c r="FT51" s="50"/>
      <c r="FU51" s="326"/>
      <c r="FV51" s="326"/>
      <c r="FW51" s="50"/>
      <c r="FX51" s="50"/>
      <c r="FY51" s="50"/>
      <c r="FZ51" s="50"/>
      <c r="GA51" s="50"/>
      <c r="GB51" s="50"/>
      <c r="GC51" s="50"/>
      <c r="GD51" s="50"/>
      <c r="GE51" s="326"/>
      <c r="GF51" s="326"/>
      <c r="GG51" s="326"/>
      <c r="GH51" s="50"/>
      <c r="GI51" s="50"/>
      <c r="GJ51" s="50"/>
      <c r="GK51" s="326"/>
      <c r="GL51" s="326"/>
      <c r="GM51" s="326"/>
      <c r="GN51" s="326"/>
      <c r="GO51" s="326"/>
      <c r="GP51" s="326"/>
      <c r="GQ51" s="326"/>
      <c r="GR51" s="326"/>
      <c r="GS51" s="326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63" t="s">
        <v>4032</v>
      </c>
      <c r="D52" s="57">
        <f>SUM(E52:HQ52)</f>
        <v>212</v>
      </c>
      <c r="E52" s="326">
        <v>102</v>
      </c>
      <c r="F52" s="326">
        <v>0</v>
      </c>
      <c r="G52" s="326">
        <v>110</v>
      </c>
      <c r="H52" s="326"/>
      <c r="I52" s="63"/>
      <c r="J52" s="63"/>
      <c r="K52" s="63"/>
      <c r="L52" s="63"/>
      <c r="M52" s="282"/>
      <c r="N52" s="317"/>
      <c r="O52" s="63"/>
      <c r="Q52" s="326"/>
      <c r="R52" s="326"/>
      <c r="S52" s="326"/>
      <c r="T52" s="326"/>
      <c r="U52" s="326"/>
      <c r="V52" s="326"/>
      <c r="W52" s="326"/>
      <c r="X52" s="326"/>
      <c r="Y52" s="326"/>
      <c r="Z52" s="326"/>
      <c r="AA52" s="326"/>
      <c r="AB52" s="326"/>
      <c r="AC52" s="326"/>
      <c r="AD52" s="326"/>
      <c r="AE52" s="326"/>
      <c r="AF52" s="326"/>
      <c r="AG52" s="326"/>
      <c r="AH52" s="326"/>
      <c r="AI52" s="326"/>
      <c r="AJ52" s="326"/>
      <c r="AK52" s="326"/>
      <c r="AL52" s="326"/>
      <c r="AM52" s="326"/>
      <c r="AN52" s="326"/>
      <c r="AO52" s="326"/>
      <c r="AP52" s="326"/>
      <c r="AQ52" s="326"/>
      <c r="AR52" s="326"/>
      <c r="AS52" s="326"/>
      <c r="AT52" s="326"/>
      <c r="AU52" s="326"/>
      <c r="AV52" s="326"/>
      <c r="AW52" s="326"/>
      <c r="AX52" s="326"/>
      <c r="AY52" s="326"/>
      <c r="AZ52" s="326"/>
      <c r="BA52" s="326"/>
      <c r="BB52" s="326"/>
      <c r="BC52" s="326"/>
      <c r="BD52" s="326"/>
      <c r="BE52" s="326"/>
      <c r="BF52" s="326"/>
      <c r="BG52" s="326"/>
      <c r="BH52" s="326"/>
      <c r="BI52" s="326"/>
      <c r="BJ52" s="326"/>
      <c r="BK52" s="326"/>
      <c r="BL52" s="326"/>
      <c r="BM52" s="326"/>
      <c r="BN52" s="326"/>
      <c r="BO52" s="326"/>
      <c r="BP52" s="326"/>
      <c r="BQ52" s="326"/>
      <c r="BR52" s="326"/>
      <c r="BS52" s="326"/>
      <c r="BT52" s="326"/>
      <c r="BU52" s="326"/>
      <c r="BV52" s="326"/>
      <c r="BW52" s="326"/>
      <c r="BX52" s="326"/>
      <c r="BY52" s="326"/>
      <c r="BZ52" s="326"/>
      <c r="CA52" s="326"/>
      <c r="CB52" s="326"/>
      <c r="CC52" s="326"/>
      <c r="CD52" s="326"/>
      <c r="CE52" s="326"/>
      <c r="CF52" s="326"/>
      <c r="CG52" s="326"/>
      <c r="CH52" s="326"/>
      <c r="CI52" s="326"/>
      <c r="CJ52" s="326"/>
      <c r="CK52" s="326"/>
      <c r="CL52" s="326"/>
      <c r="CM52" s="326"/>
      <c r="CN52" s="326"/>
      <c r="CO52" s="326"/>
      <c r="CP52" s="326"/>
      <c r="CQ52" s="326"/>
      <c r="CR52" s="326"/>
      <c r="CS52" s="326"/>
      <c r="CT52" s="326"/>
      <c r="CU52" s="326"/>
      <c r="CV52" s="326"/>
      <c r="CW52" s="326"/>
      <c r="CX52" s="326"/>
      <c r="CY52" s="326"/>
      <c r="CZ52" s="326"/>
      <c r="DA52" s="326"/>
      <c r="DB52" s="50"/>
      <c r="DC52" s="326"/>
      <c r="DD52" s="326"/>
      <c r="DE52" s="326"/>
      <c r="DF52" s="50"/>
      <c r="DG52" s="326"/>
      <c r="DH52" s="326"/>
      <c r="DI52" s="326"/>
      <c r="DJ52" s="326"/>
      <c r="DK52" s="326"/>
      <c r="DL52" s="326"/>
      <c r="DM52" s="50"/>
      <c r="DN52" s="326"/>
      <c r="DO52" s="50"/>
      <c r="DP52" s="50"/>
      <c r="DQ52" s="50"/>
      <c r="DR52" s="50"/>
      <c r="DS52" s="50"/>
      <c r="DT52" s="50"/>
      <c r="DU52" s="50"/>
      <c r="DV52" s="50"/>
      <c r="DW52" s="326"/>
      <c r="DX52" s="326"/>
      <c r="DY52" s="326"/>
      <c r="DZ52" s="326"/>
      <c r="EA52" s="326"/>
      <c r="EB52" s="50"/>
      <c r="EC52" s="326"/>
      <c r="ED52" s="50"/>
      <c r="EE52" s="326"/>
      <c r="EF52" s="326"/>
      <c r="EG52" s="326"/>
      <c r="EH52" s="326"/>
      <c r="EI52" s="326"/>
      <c r="EJ52" s="326"/>
      <c r="EK52" s="326"/>
      <c r="EL52" s="326"/>
      <c r="EM52" s="326"/>
      <c r="EN52" s="50"/>
      <c r="EO52" s="326"/>
      <c r="EP52" s="326"/>
      <c r="EQ52" s="326"/>
      <c r="ER52" s="50"/>
      <c r="ES52" s="326"/>
      <c r="ET52" s="50"/>
      <c r="EU52" s="50"/>
      <c r="EV52" s="326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326"/>
      <c r="FJ52" s="50"/>
      <c r="FK52" s="50"/>
      <c r="FL52" s="50"/>
      <c r="FM52" s="326"/>
      <c r="FN52" s="50"/>
      <c r="FO52" s="50"/>
      <c r="FP52" s="50"/>
      <c r="FQ52" s="50"/>
      <c r="FR52" s="50"/>
      <c r="FS52" s="50"/>
      <c r="FT52" s="50"/>
      <c r="FU52" s="326"/>
      <c r="FV52" s="326"/>
      <c r="FW52" s="50"/>
      <c r="FX52" s="50"/>
      <c r="FY52" s="50"/>
      <c r="FZ52" s="50"/>
      <c r="GA52" s="50"/>
      <c r="GB52" s="50"/>
      <c r="GC52" s="50"/>
      <c r="GD52" s="50"/>
      <c r="GE52" s="326"/>
      <c r="GF52" s="326"/>
      <c r="GG52" s="326"/>
      <c r="GH52" s="50"/>
      <c r="GI52" s="50"/>
      <c r="GJ52" s="50"/>
      <c r="GK52" s="326"/>
      <c r="GL52" s="326"/>
      <c r="GM52" s="326"/>
      <c r="GN52" s="326"/>
      <c r="GO52" s="326"/>
      <c r="GP52" s="326"/>
      <c r="GQ52" s="326"/>
      <c r="GR52" s="326"/>
      <c r="GS52" s="326"/>
      <c r="HC52" s="1"/>
      <c r="HD52" s="1"/>
      <c r="HE52" s="1"/>
      <c r="HF52" s="1"/>
      <c r="HG52" s="112"/>
      <c r="HH52" s="75"/>
    </row>
    <row r="53" spans="1:221" ht="15.75">
      <c r="A53" s="273" t="s">
        <v>757</v>
      </c>
      <c r="D53" s="57">
        <f>SUM(E53:HQ53)</f>
        <v>173</v>
      </c>
      <c r="E53" s="326">
        <v>0</v>
      </c>
      <c r="F53" s="326">
        <v>109</v>
      </c>
      <c r="G53" s="326">
        <v>64</v>
      </c>
      <c r="H53" s="326"/>
      <c r="I53" s="63"/>
      <c r="J53" s="63"/>
      <c r="K53" s="63"/>
      <c r="L53" s="63"/>
      <c r="M53" s="87"/>
      <c r="N53" s="317"/>
      <c r="O53" s="63"/>
      <c r="Q53" s="326"/>
      <c r="R53" s="326"/>
      <c r="S53" s="326"/>
      <c r="T53" s="326"/>
      <c r="U53" s="326"/>
      <c r="V53" s="326"/>
      <c r="W53" s="326"/>
      <c r="X53" s="326"/>
      <c r="Y53" s="326"/>
      <c r="Z53" s="326"/>
      <c r="AA53" s="326"/>
      <c r="AB53" s="326"/>
      <c r="AC53" s="326"/>
      <c r="AD53" s="326"/>
      <c r="AE53" s="326"/>
      <c r="AF53" s="326"/>
      <c r="AG53" s="326"/>
      <c r="AH53" s="326"/>
      <c r="AI53" s="326"/>
      <c r="AJ53" s="326"/>
      <c r="AK53" s="326"/>
      <c r="AL53" s="326"/>
      <c r="AM53" s="326"/>
      <c r="AN53" s="326"/>
      <c r="AO53" s="326"/>
      <c r="AP53" s="326"/>
      <c r="AQ53" s="326"/>
      <c r="AR53" s="326"/>
      <c r="AS53" s="326"/>
      <c r="AT53" s="326"/>
      <c r="AU53" s="326"/>
      <c r="AV53" s="326"/>
      <c r="AW53" s="326"/>
      <c r="AX53" s="326"/>
      <c r="AY53" s="326"/>
      <c r="AZ53" s="326"/>
      <c r="BA53" s="326"/>
      <c r="BB53" s="326"/>
      <c r="BC53" s="326"/>
      <c r="BD53" s="326"/>
      <c r="BE53" s="326"/>
      <c r="BF53" s="326"/>
      <c r="BG53" s="326"/>
      <c r="BH53" s="326"/>
      <c r="BI53" s="326"/>
      <c r="BJ53" s="326"/>
      <c r="BK53" s="326"/>
      <c r="BL53" s="326"/>
      <c r="BM53" s="326"/>
      <c r="BN53" s="326"/>
      <c r="BO53" s="326"/>
      <c r="BP53" s="326"/>
      <c r="BQ53" s="326"/>
      <c r="BR53" s="326"/>
      <c r="BS53" s="326"/>
      <c r="BT53" s="326"/>
      <c r="BU53" s="326"/>
      <c r="BV53" s="326"/>
      <c r="BW53" s="326"/>
      <c r="BX53" s="326"/>
      <c r="BY53" s="326"/>
      <c r="BZ53" s="326"/>
      <c r="CA53" s="326"/>
      <c r="CB53" s="326"/>
      <c r="CC53" s="326"/>
      <c r="CD53" s="326"/>
      <c r="CE53" s="326"/>
      <c r="CF53" s="326"/>
      <c r="CG53" s="326"/>
      <c r="CH53" s="326"/>
      <c r="CI53" s="326"/>
      <c r="CJ53" s="326"/>
      <c r="CK53" s="326"/>
      <c r="CL53" s="326"/>
      <c r="CM53" s="326"/>
      <c r="CN53" s="326"/>
      <c r="CO53" s="326"/>
      <c r="CP53" s="326"/>
      <c r="CQ53" s="326"/>
      <c r="CR53" s="326"/>
      <c r="CS53" s="326"/>
      <c r="CT53" s="326"/>
      <c r="CU53" s="326"/>
      <c r="CV53" s="326"/>
      <c r="CW53" s="326"/>
      <c r="CX53" s="326"/>
      <c r="CY53" s="326"/>
      <c r="CZ53" s="326"/>
      <c r="DA53" s="326"/>
      <c r="DB53" s="50"/>
      <c r="DC53" s="326"/>
      <c r="DD53" s="326"/>
      <c r="DE53" s="326"/>
      <c r="DF53" s="50"/>
      <c r="DG53" s="326"/>
      <c r="DH53" s="326"/>
      <c r="DI53" s="326"/>
      <c r="DJ53" s="326"/>
      <c r="DK53" s="326"/>
      <c r="DL53" s="326"/>
      <c r="DM53" s="50"/>
      <c r="DN53" s="326"/>
      <c r="DO53" s="50"/>
      <c r="DP53" s="50"/>
      <c r="DQ53" s="50"/>
      <c r="DR53" s="50"/>
      <c r="DS53" s="50"/>
      <c r="DT53" s="50"/>
      <c r="DU53" s="50"/>
      <c r="DV53" s="50"/>
      <c r="DW53" s="326"/>
      <c r="DX53" s="326"/>
      <c r="DY53" s="326"/>
      <c r="DZ53" s="326"/>
      <c r="EA53" s="326"/>
      <c r="EB53" s="50"/>
      <c r="EC53" s="326"/>
      <c r="ED53" s="50"/>
      <c r="EE53" s="326"/>
      <c r="EF53" s="326"/>
      <c r="EG53" s="326"/>
      <c r="EH53" s="326"/>
      <c r="EI53" s="326"/>
      <c r="EJ53" s="326"/>
      <c r="EK53" s="326"/>
      <c r="EL53" s="326"/>
      <c r="EM53" s="326"/>
      <c r="EN53" s="50"/>
      <c r="EO53" s="326"/>
      <c r="EP53" s="326"/>
      <c r="EQ53" s="326"/>
      <c r="ER53" s="50"/>
      <c r="ES53" s="326"/>
      <c r="ET53" s="50"/>
      <c r="EU53" s="50"/>
      <c r="EV53" s="326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326"/>
      <c r="FJ53" s="50"/>
      <c r="FK53" s="50"/>
      <c r="FL53" s="50"/>
      <c r="FM53" s="326"/>
      <c r="FN53" s="50"/>
      <c r="FO53" s="50"/>
      <c r="FP53" s="50"/>
      <c r="FQ53" s="50"/>
      <c r="FR53" s="50"/>
      <c r="FS53" s="50"/>
      <c r="FT53" s="50"/>
      <c r="FU53" s="326"/>
      <c r="FV53" s="326"/>
      <c r="FW53" s="50"/>
      <c r="FX53" s="50"/>
      <c r="FY53" s="50"/>
      <c r="FZ53" s="50"/>
      <c r="GA53" s="50"/>
      <c r="GB53" s="50"/>
      <c r="GC53" s="50"/>
      <c r="GD53" s="50"/>
      <c r="GE53" s="326"/>
      <c r="GF53" s="326"/>
      <c r="GG53" s="326"/>
      <c r="GH53" s="50"/>
      <c r="GI53" s="50"/>
      <c r="GJ53" s="50"/>
      <c r="GK53" s="326"/>
      <c r="GL53" s="326"/>
      <c r="GM53" s="326"/>
      <c r="GN53" s="326"/>
      <c r="GO53" s="326"/>
      <c r="GP53" s="326"/>
      <c r="GQ53" s="326"/>
      <c r="GR53" s="326"/>
      <c r="GS53" s="326"/>
      <c r="HC53" s="1"/>
      <c r="HD53" s="1"/>
      <c r="HE53" s="1"/>
      <c r="HF53" s="1"/>
      <c r="HG53" s="112"/>
    </row>
    <row r="54" spans="1:221" ht="15.75">
      <c r="A54" s="63" t="s">
        <v>4031</v>
      </c>
      <c r="D54" s="57">
        <f>SUM(E54:HQ54)</f>
        <v>108</v>
      </c>
      <c r="E54" s="326">
        <v>92</v>
      </c>
      <c r="F54" s="326">
        <v>0</v>
      </c>
      <c r="G54" s="326">
        <v>16</v>
      </c>
      <c r="H54" s="326"/>
      <c r="I54" s="63"/>
      <c r="J54" s="63"/>
      <c r="K54" s="63"/>
      <c r="L54" s="63"/>
      <c r="M54" s="282"/>
      <c r="N54" s="317"/>
      <c r="O54" s="63"/>
      <c r="Q54" s="326"/>
      <c r="R54" s="326"/>
      <c r="S54" s="326"/>
      <c r="T54" s="326"/>
      <c r="U54" s="326"/>
      <c r="V54" s="326"/>
      <c r="W54" s="326"/>
      <c r="X54" s="326"/>
      <c r="Y54" s="326"/>
      <c r="Z54" s="326"/>
      <c r="AA54" s="326"/>
      <c r="AB54" s="326"/>
      <c r="AC54" s="326"/>
      <c r="AD54" s="326"/>
      <c r="AE54" s="326"/>
      <c r="AF54" s="326"/>
      <c r="AG54" s="326"/>
      <c r="AH54" s="326"/>
      <c r="AI54" s="326"/>
      <c r="AJ54" s="326"/>
      <c r="AK54" s="326"/>
      <c r="AL54" s="326"/>
      <c r="AM54" s="326"/>
      <c r="AN54" s="326"/>
      <c r="AO54" s="326"/>
      <c r="AP54" s="326"/>
      <c r="AQ54" s="326"/>
      <c r="AR54" s="326"/>
      <c r="AS54" s="326"/>
      <c r="AT54" s="326"/>
      <c r="AU54" s="326"/>
      <c r="AV54" s="326"/>
      <c r="AW54" s="326"/>
      <c r="AX54" s="326"/>
      <c r="AY54" s="326"/>
      <c r="AZ54" s="326"/>
      <c r="BA54" s="326"/>
      <c r="BB54" s="326"/>
      <c r="BC54" s="326"/>
      <c r="BD54" s="326"/>
      <c r="BE54" s="326"/>
      <c r="BF54" s="326"/>
      <c r="BG54" s="326"/>
      <c r="BH54" s="326"/>
      <c r="BI54" s="326"/>
      <c r="BJ54" s="326"/>
      <c r="BK54" s="326"/>
      <c r="BL54" s="326"/>
      <c r="BM54" s="326"/>
      <c r="BN54" s="326"/>
      <c r="BO54" s="326"/>
      <c r="BP54" s="326"/>
      <c r="BQ54" s="326"/>
      <c r="BR54" s="326"/>
      <c r="BS54" s="326"/>
      <c r="BT54" s="326"/>
      <c r="BU54" s="326"/>
      <c r="BV54" s="326"/>
      <c r="BW54" s="326"/>
      <c r="BX54" s="326"/>
      <c r="BY54" s="326"/>
      <c r="BZ54" s="326"/>
      <c r="CA54" s="326"/>
      <c r="CB54" s="326"/>
      <c r="CC54" s="326"/>
      <c r="CD54" s="326"/>
      <c r="CE54" s="326"/>
      <c r="CF54" s="326"/>
      <c r="CG54" s="326"/>
      <c r="CH54" s="326"/>
      <c r="CI54" s="326"/>
      <c r="CJ54" s="326"/>
      <c r="CK54" s="326"/>
      <c r="CL54" s="326"/>
      <c r="CM54" s="326"/>
      <c r="CN54" s="326"/>
      <c r="CO54" s="326"/>
      <c r="CP54" s="326"/>
      <c r="CQ54" s="326"/>
      <c r="CR54" s="326"/>
      <c r="CS54" s="326"/>
      <c r="CT54" s="326"/>
      <c r="CU54" s="326"/>
      <c r="CV54" s="326"/>
      <c r="CW54" s="326"/>
      <c r="CX54" s="326"/>
      <c r="CY54" s="326"/>
      <c r="CZ54" s="326"/>
      <c r="DA54" s="326"/>
      <c r="DB54" s="50"/>
      <c r="DC54" s="326"/>
      <c r="DD54" s="326"/>
      <c r="DE54" s="326"/>
      <c r="DF54" s="50"/>
      <c r="DG54" s="326"/>
      <c r="DH54" s="326"/>
      <c r="DI54" s="326"/>
      <c r="DJ54" s="326"/>
      <c r="DK54" s="326"/>
      <c r="DL54" s="326"/>
      <c r="DM54" s="50"/>
      <c r="DN54" s="326"/>
      <c r="DO54" s="50"/>
      <c r="DP54" s="50"/>
      <c r="DQ54" s="50"/>
      <c r="DR54" s="50"/>
      <c r="DS54" s="50"/>
      <c r="DT54" s="50"/>
      <c r="DU54" s="50"/>
      <c r="DV54" s="50"/>
      <c r="DW54" s="326"/>
      <c r="DX54" s="326"/>
      <c r="DY54" s="326"/>
      <c r="DZ54" s="326"/>
      <c r="EA54" s="326"/>
      <c r="EB54" s="50"/>
      <c r="EC54" s="326"/>
      <c r="ED54" s="50"/>
      <c r="EE54" s="326"/>
      <c r="EF54" s="326"/>
      <c r="EG54" s="326"/>
      <c r="EH54" s="326"/>
      <c r="EI54" s="326"/>
      <c r="EJ54" s="326"/>
      <c r="EK54" s="326"/>
      <c r="EL54" s="326"/>
      <c r="EM54" s="326"/>
      <c r="EN54" s="50"/>
      <c r="EO54" s="326"/>
      <c r="EP54" s="326"/>
      <c r="EQ54" s="326"/>
      <c r="ER54" s="50"/>
      <c r="ES54" s="326"/>
      <c r="ET54" s="50"/>
      <c r="EU54" s="50"/>
      <c r="EV54" s="326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326"/>
      <c r="FJ54" s="50"/>
      <c r="FK54" s="50"/>
      <c r="FL54" s="50"/>
      <c r="FM54" s="326"/>
      <c r="FN54" s="50"/>
      <c r="FO54" s="50"/>
      <c r="FP54" s="50"/>
      <c r="FQ54" s="50"/>
      <c r="FR54" s="50"/>
      <c r="FS54" s="50"/>
      <c r="FT54" s="50"/>
      <c r="FU54" s="326"/>
      <c r="FV54" s="326"/>
      <c r="FW54" s="50"/>
      <c r="FX54" s="50"/>
      <c r="FY54" s="50"/>
      <c r="FZ54" s="50"/>
      <c r="GA54" s="50"/>
      <c r="GB54" s="50"/>
      <c r="GC54" s="50"/>
      <c r="GD54" s="50"/>
      <c r="GE54" s="326"/>
      <c r="GF54" s="326"/>
      <c r="GG54" s="326"/>
      <c r="GH54" s="50"/>
      <c r="GI54" s="50"/>
      <c r="GJ54" s="50"/>
      <c r="GK54" s="326"/>
      <c r="GL54" s="326"/>
      <c r="GM54" s="326"/>
      <c r="GN54" s="326"/>
      <c r="GO54" s="326"/>
      <c r="GP54" s="326"/>
      <c r="GQ54" s="326"/>
      <c r="GR54" s="326"/>
      <c r="GS54" s="326"/>
      <c r="HC54" s="1"/>
      <c r="HD54" s="1"/>
      <c r="HE54" s="1"/>
      <c r="HF54" s="1"/>
      <c r="HG54" s="112"/>
    </row>
    <row r="55" spans="1:221" ht="15.75">
      <c r="A55" s="273" t="s">
        <v>2726</v>
      </c>
      <c r="D55" s="57">
        <f>SUM(E55:HQ55)</f>
        <v>85</v>
      </c>
      <c r="E55" s="326">
        <v>0</v>
      </c>
      <c r="F55" s="326">
        <v>0</v>
      </c>
      <c r="G55" s="326">
        <v>85</v>
      </c>
      <c r="H55" s="326"/>
      <c r="I55" s="273"/>
      <c r="J55" s="63"/>
      <c r="K55" s="273"/>
      <c r="L55" s="63"/>
      <c r="M55" s="87"/>
      <c r="N55" s="317"/>
      <c r="O55" s="63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26"/>
      <c r="AC55" s="326"/>
      <c r="AD55" s="326"/>
      <c r="AE55" s="326"/>
      <c r="AF55" s="326"/>
      <c r="AG55" s="326"/>
      <c r="AH55" s="326"/>
      <c r="AI55" s="326"/>
      <c r="AJ55" s="326"/>
      <c r="AK55" s="326"/>
      <c r="AL55" s="326"/>
      <c r="AM55" s="326"/>
      <c r="AN55" s="326"/>
      <c r="AO55" s="326"/>
      <c r="AP55" s="326"/>
      <c r="AQ55" s="326"/>
      <c r="AR55" s="326"/>
      <c r="AS55" s="326"/>
      <c r="AT55" s="326"/>
      <c r="AU55" s="326"/>
      <c r="AV55" s="326"/>
      <c r="AW55" s="326"/>
      <c r="AX55" s="326"/>
      <c r="AY55" s="326"/>
      <c r="AZ55" s="326"/>
      <c r="BA55" s="326"/>
      <c r="BB55" s="326"/>
      <c r="BC55" s="326"/>
      <c r="BD55" s="326"/>
      <c r="BE55" s="326"/>
      <c r="BF55" s="326"/>
      <c r="BG55" s="326"/>
      <c r="BH55" s="326"/>
      <c r="BI55" s="326"/>
      <c r="BJ55" s="326"/>
      <c r="BK55" s="326"/>
      <c r="BL55" s="326"/>
      <c r="BM55" s="326"/>
      <c r="BN55" s="326"/>
      <c r="BO55" s="326"/>
      <c r="BP55" s="326"/>
      <c r="BQ55" s="326"/>
      <c r="BR55" s="326"/>
      <c r="BS55" s="326"/>
      <c r="BT55" s="326"/>
      <c r="BU55" s="326"/>
      <c r="BV55" s="326"/>
      <c r="BW55" s="326"/>
      <c r="BX55" s="326"/>
      <c r="BY55" s="326"/>
      <c r="BZ55" s="326"/>
      <c r="CA55" s="326"/>
      <c r="CB55" s="326"/>
      <c r="CC55" s="326"/>
      <c r="CD55" s="326"/>
      <c r="CE55" s="326"/>
      <c r="CF55" s="326"/>
      <c r="CG55" s="326"/>
      <c r="CH55" s="326"/>
      <c r="CI55" s="326"/>
      <c r="CJ55" s="326"/>
      <c r="CK55" s="326"/>
      <c r="CL55" s="326"/>
      <c r="CM55" s="326"/>
      <c r="CN55" s="326"/>
      <c r="CO55" s="326"/>
      <c r="CP55" s="326"/>
      <c r="CQ55" s="326"/>
      <c r="CR55" s="326"/>
      <c r="CS55" s="326"/>
      <c r="CT55" s="326"/>
      <c r="CU55" s="326"/>
      <c r="CV55" s="326"/>
      <c r="CW55" s="326"/>
      <c r="CX55" s="326"/>
      <c r="CY55" s="326"/>
      <c r="CZ55" s="326"/>
      <c r="DA55" s="326"/>
      <c r="DB55" s="50"/>
      <c r="DC55" s="326"/>
      <c r="DD55" s="326"/>
      <c r="DE55" s="326"/>
      <c r="DF55" s="50"/>
      <c r="DG55" s="326"/>
      <c r="DH55" s="326"/>
      <c r="DI55" s="326"/>
      <c r="DJ55" s="326"/>
      <c r="DK55" s="326"/>
      <c r="DL55" s="326"/>
      <c r="DM55" s="50"/>
      <c r="DN55" s="326"/>
      <c r="DO55" s="50"/>
      <c r="DP55" s="50"/>
      <c r="DQ55" s="50"/>
      <c r="DR55" s="50"/>
      <c r="DS55" s="50"/>
      <c r="DT55" s="50"/>
      <c r="DU55" s="50"/>
      <c r="DV55" s="50"/>
      <c r="DW55" s="326"/>
      <c r="DX55" s="326"/>
      <c r="DY55" s="326"/>
      <c r="DZ55" s="326"/>
      <c r="EA55" s="326"/>
      <c r="EB55" s="50"/>
      <c r="EC55" s="326"/>
      <c r="ED55" s="50"/>
      <c r="EE55" s="326"/>
      <c r="EF55" s="326"/>
      <c r="EG55" s="326"/>
      <c r="EH55" s="326"/>
      <c r="EI55" s="326"/>
      <c r="EJ55" s="326"/>
      <c r="EK55" s="326"/>
      <c r="EL55" s="326"/>
      <c r="EM55" s="326"/>
      <c r="EN55" s="50"/>
      <c r="EO55" s="326"/>
      <c r="EP55" s="326"/>
      <c r="EQ55" s="326"/>
      <c r="ER55" s="50"/>
      <c r="ES55" s="326"/>
      <c r="ET55" s="50"/>
      <c r="EU55" s="50"/>
      <c r="EV55" s="326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326"/>
      <c r="FJ55" s="50"/>
      <c r="FK55" s="50"/>
      <c r="FL55" s="50"/>
      <c r="FM55" s="326"/>
      <c r="FN55" s="50"/>
      <c r="FO55" s="50"/>
      <c r="FP55" s="50"/>
      <c r="FQ55" s="50"/>
      <c r="FR55" s="50"/>
      <c r="FS55" s="50"/>
      <c r="FT55" s="50"/>
      <c r="FU55" s="326"/>
      <c r="FV55" s="326"/>
      <c r="FW55" s="50"/>
      <c r="FX55" s="50"/>
      <c r="FY55" s="50"/>
      <c r="FZ55" s="50"/>
      <c r="GA55" s="50"/>
      <c r="GB55" s="50"/>
      <c r="GC55" s="50"/>
      <c r="GD55" s="50"/>
      <c r="GE55" s="326"/>
      <c r="GF55" s="326"/>
      <c r="GG55" s="326"/>
      <c r="GH55" s="50"/>
      <c r="GI55" s="50"/>
      <c r="GJ55" s="50"/>
      <c r="GK55" s="326"/>
      <c r="GL55" s="326"/>
      <c r="GM55" s="326"/>
      <c r="GN55" s="326"/>
      <c r="GO55" s="326"/>
      <c r="GP55" s="326"/>
      <c r="GQ55" s="326"/>
      <c r="GR55" s="326"/>
      <c r="GS55" s="326"/>
      <c r="HC55" s="1"/>
      <c r="HD55" s="1"/>
      <c r="HE55" s="1"/>
      <c r="HF55" s="1"/>
      <c r="HG55" s="112"/>
    </row>
    <row r="56" spans="1:221" ht="15.75">
      <c r="A56" s="63" t="s">
        <v>4014</v>
      </c>
      <c r="D56" s="57">
        <f>SUM(E56:HQ56)</f>
        <v>171</v>
      </c>
      <c r="E56" s="326">
        <v>0</v>
      </c>
      <c r="F56" s="326">
        <v>93</v>
      </c>
      <c r="G56" s="326">
        <v>78</v>
      </c>
      <c r="H56" s="326"/>
      <c r="I56" s="63"/>
      <c r="J56" s="63"/>
      <c r="K56" s="63"/>
      <c r="L56" s="63"/>
      <c r="M56" s="282"/>
      <c r="N56" s="317"/>
      <c r="O56" s="63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  <c r="AH56" s="326"/>
      <c r="AI56" s="326"/>
      <c r="AJ56" s="326"/>
      <c r="AK56" s="326"/>
      <c r="AL56" s="326"/>
      <c r="AM56" s="326"/>
      <c r="AN56" s="326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326"/>
      <c r="AZ56" s="326"/>
      <c r="BA56" s="326"/>
      <c r="BB56" s="326"/>
      <c r="BC56" s="326"/>
      <c r="BD56" s="326"/>
      <c r="BE56" s="326"/>
      <c r="BF56" s="326"/>
      <c r="BG56" s="326"/>
      <c r="BH56" s="326"/>
      <c r="BI56" s="326"/>
      <c r="BJ56" s="326"/>
      <c r="BK56" s="326"/>
      <c r="BL56" s="326"/>
      <c r="BM56" s="326"/>
      <c r="BN56" s="326"/>
      <c r="BO56" s="326"/>
      <c r="BP56" s="326"/>
      <c r="BQ56" s="326"/>
      <c r="BR56" s="326"/>
      <c r="BS56" s="326"/>
      <c r="BT56" s="326"/>
      <c r="BU56" s="326"/>
      <c r="BV56" s="326"/>
      <c r="BW56" s="326"/>
      <c r="BX56" s="326"/>
      <c r="BY56" s="326"/>
      <c r="BZ56" s="326"/>
      <c r="CA56" s="326"/>
      <c r="CB56" s="326"/>
      <c r="CC56" s="326"/>
      <c r="CD56" s="326"/>
      <c r="CE56" s="326"/>
      <c r="CF56" s="326"/>
      <c r="CG56" s="326"/>
      <c r="CH56" s="326"/>
      <c r="CI56" s="326"/>
      <c r="CJ56" s="326"/>
      <c r="CK56" s="326"/>
      <c r="CL56" s="326"/>
      <c r="CM56" s="326"/>
      <c r="CN56" s="326"/>
      <c r="CO56" s="326"/>
      <c r="CP56" s="326"/>
      <c r="CQ56" s="326"/>
      <c r="CR56" s="326"/>
      <c r="CS56" s="326"/>
      <c r="CT56" s="326"/>
      <c r="CU56" s="326"/>
      <c r="CV56" s="326"/>
      <c r="CW56" s="326"/>
      <c r="CX56" s="326"/>
      <c r="CY56" s="326"/>
      <c r="CZ56" s="326"/>
      <c r="DA56" s="326"/>
      <c r="DB56" s="50"/>
      <c r="DC56" s="326"/>
      <c r="DD56" s="326"/>
      <c r="DE56" s="326"/>
      <c r="DF56" s="50"/>
      <c r="DG56" s="326"/>
      <c r="DH56" s="326"/>
      <c r="DI56" s="326"/>
      <c r="DJ56" s="326"/>
      <c r="DK56" s="326"/>
      <c r="DL56" s="326"/>
      <c r="DM56" s="50"/>
      <c r="DN56" s="326"/>
      <c r="DO56" s="50"/>
      <c r="DP56" s="50"/>
      <c r="DQ56" s="50"/>
      <c r="DR56" s="50"/>
      <c r="DS56" s="50"/>
      <c r="DT56" s="50"/>
      <c r="DU56" s="50"/>
      <c r="DV56" s="50"/>
      <c r="DW56" s="326"/>
      <c r="DX56" s="326"/>
      <c r="DY56" s="326"/>
      <c r="DZ56" s="326"/>
      <c r="EA56" s="326"/>
      <c r="EB56" s="50"/>
      <c r="EC56" s="326"/>
      <c r="ED56" s="50"/>
      <c r="EE56" s="326"/>
      <c r="EF56" s="326"/>
      <c r="EG56" s="326"/>
      <c r="EH56" s="326"/>
      <c r="EI56" s="326"/>
      <c r="EJ56" s="326"/>
      <c r="EK56" s="326"/>
      <c r="EL56" s="326"/>
      <c r="EM56" s="326"/>
      <c r="EN56" s="50"/>
      <c r="EO56" s="326"/>
      <c r="EP56" s="326"/>
      <c r="EQ56" s="326"/>
      <c r="ER56" s="50"/>
      <c r="ES56" s="326"/>
      <c r="ET56" s="50"/>
      <c r="EU56" s="50"/>
      <c r="EV56" s="326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326"/>
      <c r="FJ56" s="50"/>
      <c r="FK56" s="50"/>
      <c r="FL56" s="50"/>
      <c r="FM56" s="326"/>
      <c r="FN56" s="50"/>
      <c r="FO56" s="50"/>
      <c r="FP56" s="50"/>
      <c r="FQ56" s="50"/>
      <c r="FR56" s="50"/>
      <c r="FS56" s="50"/>
      <c r="FT56" s="50"/>
      <c r="FU56" s="326"/>
      <c r="FV56" s="326"/>
      <c r="FW56" s="50"/>
      <c r="FX56" s="50"/>
      <c r="FY56" s="50"/>
      <c r="FZ56" s="50"/>
      <c r="GA56" s="50"/>
      <c r="GB56" s="50"/>
      <c r="GC56" s="50"/>
      <c r="GD56" s="50"/>
      <c r="GE56" s="326"/>
      <c r="GF56" s="326"/>
      <c r="GG56" s="326"/>
      <c r="GH56" s="50"/>
      <c r="GI56" s="50"/>
      <c r="GJ56" s="50"/>
      <c r="GK56" s="326"/>
      <c r="GL56" s="326"/>
      <c r="GM56" s="326"/>
      <c r="GN56" s="326"/>
      <c r="GO56" s="326"/>
      <c r="GP56" s="326"/>
      <c r="GQ56" s="326"/>
      <c r="GR56" s="326"/>
      <c r="GS56" s="326"/>
    </row>
    <row r="57" spans="1:221" ht="15.75">
      <c r="A57" s="63" t="s">
        <v>753</v>
      </c>
      <c r="D57" s="57">
        <f>SUM(E57:HQ57)</f>
        <v>91</v>
      </c>
      <c r="E57" s="326">
        <v>84</v>
      </c>
      <c r="F57" s="326">
        <v>0</v>
      </c>
      <c r="G57" s="326">
        <v>7</v>
      </c>
      <c r="H57" s="326"/>
      <c r="I57" s="63"/>
      <c r="J57" s="63"/>
      <c r="K57" s="63"/>
      <c r="L57" s="63"/>
      <c r="M57" s="87"/>
      <c r="N57" s="317"/>
      <c r="O57" s="63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  <c r="AH57" s="326"/>
      <c r="AI57" s="326"/>
      <c r="AJ57" s="326"/>
      <c r="AK57" s="326"/>
      <c r="AL57" s="326"/>
      <c r="AM57" s="326"/>
      <c r="AN57" s="326"/>
      <c r="AO57" s="326"/>
      <c r="AP57" s="326"/>
      <c r="AQ57" s="326"/>
      <c r="AR57" s="326"/>
      <c r="AS57" s="326"/>
      <c r="AT57" s="326"/>
      <c r="AU57" s="326"/>
      <c r="AV57" s="326"/>
      <c r="AW57" s="326"/>
      <c r="AX57" s="326"/>
      <c r="AY57" s="326"/>
      <c r="AZ57" s="326"/>
      <c r="BA57" s="326"/>
      <c r="BB57" s="326"/>
      <c r="BC57" s="326"/>
      <c r="BD57" s="326"/>
      <c r="BE57" s="326"/>
      <c r="BF57" s="326"/>
      <c r="BG57" s="326"/>
      <c r="BH57" s="326"/>
      <c r="BI57" s="326"/>
      <c r="BJ57" s="326"/>
      <c r="BK57" s="326"/>
      <c r="BL57" s="326"/>
      <c r="BM57" s="326"/>
      <c r="BN57" s="326"/>
      <c r="BO57" s="326"/>
      <c r="BP57" s="326"/>
      <c r="BQ57" s="326"/>
      <c r="BR57" s="326"/>
      <c r="BS57" s="326"/>
      <c r="BT57" s="326"/>
      <c r="BU57" s="326"/>
      <c r="BV57" s="326"/>
      <c r="BW57" s="326"/>
      <c r="BX57" s="326"/>
      <c r="BY57" s="326"/>
      <c r="BZ57" s="326"/>
      <c r="CA57" s="326"/>
      <c r="CB57" s="326"/>
      <c r="CC57" s="326"/>
      <c r="CD57" s="326"/>
      <c r="CE57" s="326"/>
      <c r="CF57" s="326"/>
      <c r="CG57" s="326"/>
      <c r="CH57" s="326"/>
      <c r="CI57" s="326"/>
      <c r="CJ57" s="326"/>
      <c r="CK57" s="326"/>
      <c r="CL57" s="326"/>
      <c r="CM57" s="326"/>
      <c r="CN57" s="326"/>
      <c r="CO57" s="326"/>
      <c r="CP57" s="326"/>
      <c r="CQ57" s="326"/>
      <c r="CR57" s="326"/>
      <c r="CS57" s="326"/>
      <c r="CT57" s="326"/>
      <c r="CU57" s="326"/>
      <c r="CV57" s="326"/>
      <c r="CW57" s="326"/>
      <c r="CX57" s="326"/>
      <c r="CY57" s="326"/>
      <c r="CZ57" s="326"/>
      <c r="DA57" s="326"/>
      <c r="DB57" s="50"/>
      <c r="DC57" s="326"/>
      <c r="DD57" s="326"/>
      <c r="DE57" s="326"/>
      <c r="DF57" s="50"/>
      <c r="DG57" s="326"/>
      <c r="DH57" s="326"/>
      <c r="DI57" s="326"/>
      <c r="DJ57" s="326"/>
      <c r="DK57" s="326"/>
      <c r="DL57" s="326"/>
      <c r="DM57" s="50"/>
      <c r="DN57" s="326"/>
      <c r="DO57" s="50"/>
      <c r="DP57" s="50"/>
      <c r="DQ57" s="50"/>
      <c r="DR57" s="50"/>
      <c r="DS57" s="50"/>
      <c r="DT57" s="50"/>
      <c r="DU57" s="50"/>
      <c r="DV57" s="50"/>
      <c r="DW57" s="326"/>
      <c r="DX57" s="326"/>
      <c r="DY57" s="326"/>
      <c r="DZ57" s="326"/>
      <c r="EA57" s="326"/>
      <c r="EB57" s="50"/>
      <c r="EC57" s="326"/>
      <c r="ED57" s="50"/>
      <c r="EE57" s="326"/>
      <c r="EF57" s="326"/>
      <c r="EG57" s="326"/>
      <c r="EH57" s="326"/>
      <c r="EI57" s="326"/>
      <c r="EJ57" s="326"/>
      <c r="EK57" s="326"/>
      <c r="EL57" s="326"/>
      <c r="EM57" s="326"/>
      <c r="EN57" s="50"/>
      <c r="EO57" s="326"/>
      <c r="EP57" s="326"/>
      <c r="EQ57" s="326"/>
      <c r="ER57" s="50"/>
      <c r="ES57" s="326"/>
      <c r="ET57" s="50"/>
      <c r="EU57" s="50"/>
      <c r="EV57" s="326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326"/>
      <c r="FJ57" s="50"/>
      <c r="FK57" s="50"/>
      <c r="FL57" s="50"/>
      <c r="FM57" s="326"/>
      <c r="FN57" s="50"/>
      <c r="FO57" s="50"/>
      <c r="FP57" s="50"/>
      <c r="FQ57" s="50"/>
      <c r="FR57" s="50"/>
      <c r="FS57" s="50"/>
      <c r="FT57" s="50"/>
      <c r="FU57" s="326"/>
      <c r="FV57" s="326"/>
      <c r="FW57" s="50"/>
      <c r="FX57" s="50"/>
      <c r="FY57" s="50"/>
      <c r="FZ57" s="50"/>
      <c r="GA57" s="50"/>
      <c r="GB57" s="50"/>
      <c r="GC57" s="50"/>
      <c r="GD57" s="50"/>
      <c r="GE57" s="326"/>
      <c r="GF57" s="326"/>
      <c r="GG57" s="326"/>
      <c r="GH57" s="50"/>
      <c r="GI57" s="50"/>
      <c r="GJ57" s="50"/>
      <c r="GK57" s="326"/>
      <c r="GL57" s="326"/>
      <c r="GM57" s="326"/>
      <c r="GN57" s="326"/>
      <c r="GO57" s="326"/>
      <c r="GP57" s="326"/>
      <c r="GQ57" s="326"/>
      <c r="GR57" s="326"/>
      <c r="GS57" s="326"/>
    </row>
    <row r="58" spans="1:221" ht="15.75">
      <c r="A58" s="63" t="s">
        <v>21</v>
      </c>
      <c r="D58" s="57">
        <f>SUM(E58:HQ58)</f>
        <v>117</v>
      </c>
      <c r="E58" s="326">
        <v>0</v>
      </c>
      <c r="F58" s="326">
        <v>0</v>
      </c>
      <c r="G58" s="326">
        <v>117</v>
      </c>
      <c r="H58" s="326"/>
      <c r="I58" s="28"/>
      <c r="J58" s="63"/>
      <c r="K58" s="28"/>
      <c r="L58" s="63"/>
      <c r="M58" s="87"/>
      <c r="N58" s="317"/>
      <c r="O58" s="63"/>
      <c r="Q58" s="326"/>
      <c r="R58" s="326"/>
      <c r="S58" s="326"/>
      <c r="T58" s="326"/>
      <c r="U58" s="326"/>
      <c r="V58" s="326"/>
      <c r="W58" s="326"/>
      <c r="X58" s="326"/>
      <c r="Y58" s="326"/>
      <c r="Z58" s="326"/>
      <c r="AA58" s="326"/>
      <c r="AB58" s="326"/>
      <c r="AC58" s="326"/>
      <c r="AD58" s="326"/>
      <c r="AE58" s="326"/>
      <c r="AF58" s="326"/>
      <c r="AG58" s="326"/>
      <c r="AH58" s="326"/>
      <c r="AI58" s="326"/>
      <c r="AJ58" s="326"/>
      <c r="AK58" s="326"/>
      <c r="AL58" s="326"/>
      <c r="AM58" s="326"/>
      <c r="AN58" s="326"/>
      <c r="AO58" s="326"/>
      <c r="AP58" s="326"/>
      <c r="AQ58" s="326"/>
      <c r="AR58" s="326"/>
      <c r="AS58" s="326"/>
      <c r="AT58" s="326"/>
      <c r="AU58" s="326"/>
      <c r="AV58" s="326"/>
      <c r="AW58" s="326"/>
      <c r="AX58" s="326"/>
      <c r="AY58" s="326"/>
      <c r="AZ58" s="326"/>
      <c r="BA58" s="326"/>
      <c r="BB58" s="326"/>
      <c r="BC58" s="326"/>
      <c r="BD58" s="326"/>
      <c r="BE58" s="326"/>
      <c r="BF58" s="326"/>
      <c r="BG58" s="326"/>
      <c r="BH58" s="326"/>
      <c r="BI58" s="326"/>
      <c r="BJ58" s="326"/>
      <c r="BK58" s="326"/>
      <c r="BL58" s="326"/>
      <c r="BM58" s="326"/>
      <c r="BN58" s="326"/>
      <c r="BO58" s="326"/>
      <c r="BP58" s="326"/>
      <c r="BQ58" s="326"/>
      <c r="BR58" s="326"/>
      <c r="BS58" s="326"/>
      <c r="BT58" s="326"/>
      <c r="BU58" s="326"/>
      <c r="BV58" s="326"/>
      <c r="BW58" s="326"/>
      <c r="BX58" s="326"/>
      <c r="BY58" s="326"/>
      <c r="BZ58" s="326"/>
      <c r="CA58" s="326"/>
      <c r="CB58" s="326"/>
      <c r="CC58" s="326"/>
      <c r="CD58" s="326"/>
      <c r="CE58" s="326"/>
      <c r="CF58" s="326"/>
      <c r="CG58" s="326"/>
      <c r="CH58" s="326"/>
      <c r="CI58" s="326"/>
      <c r="CJ58" s="326"/>
      <c r="CK58" s="326"/>
      <c r="CL58" s="326"/>
      <c r="CM58" s="326"/>
      <c r="CN58" s="326"/>
      <c r="CO58" s="326"/>
      <c r="CP58" s="326"/>
      <c r="CQ58" s="326"/>
      <c r="CR58" s="326"/>
      <c r="CS58" s="326"/>
      <c r="CT58" s="326"/>
      <c r="CU58" s="326"/>
      <c r="CV58" s="326"/>
      <c r="CW58" s="326"/>
      <c r="CX58" s="326"/>
      <c r="CY58" s="326"/>
      <c r="CZ58" s="326"/>
      <c r="DA58" s="326"/>
      <c r="DB58" s="50"/>
      <c r="DC58" s="326"/>
      <c r="DD58" s="326"/>
      <c r="DE58" s="326"/>
      <c r="DF58" s="50"/>
      <c r="DG58" s="326"/>
      <c r="DH58" s="326"/>
      <c r="DI58" s="326"/>
      <c r="DJ58" s="326"/>
      <c r="DK58" s="326"/>
      <c r="DL58" s="326"/>
      <c r="DM58" s="50"/>
      <c r="DN58" s="326"/>
      <c r="DO58" s="50"/>
      <c r="DP58" s="50"/>
      <c r="DQ58" s="50"/>
      <c r="DR58" s="50"/>
      <c r="DS58" s="50"/>
      <c r="DT58" s="50"/>
      <c r="DU58" s="50"/>
      <c r="DV58" s="50"/>
      <c r="DW58" s="326"/>
      <c r="DX58" s="326"/>
      <c r="DY58" s="326"/>
      <c r="DZ58" s="326"/>
      <c r="EA58" s="326"/>
      <c r="EB58" s="50"/>
      <c r="EC58" s="326"/>
      <c r="ED58" s="50"/>
      <c r="EE58" s="326"/>
      <c r="EF58" s="326"/>
      <c r="EG58" s="326"/>
      <c r="EH58" s="326"/>
      <c r="EI58" s="326"/>
      <c r="EJ58" s="326"/>
      <c r="EK58" s="326"/>
      <c r="EL58" s="326"/>
      <c r="EM58" s="326"/>
      <c r="EN58" s="50"/>
      <c r="EO58" s="326"/>
      <c r="EP58" s="326"/>
      <c r="EQ58" s="326"/>
      <c r="ER58" s="50"/>
      <c r="ES58" s="326"/>
      <c r="ET58" s="50"/>
      <c r="EU58" s="50"/>
      <c r="EV58" s="326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326"/>
      <c r="FJ58" s="50"/>
      <c r="FK58" s="50"/>
      <c r="FL58" s="50"/>
      <c r="FM58" s="326"/>
      <c r="FN58" s="50"/>
      <c r="FO58" s="50"/>
      <c r="FP58" s="50"/>
      <c r="FQ58" s="50"/>
      <c r="FR58" s="50"/>
      <c r="FS58" s="50"/>
      <c r="FT58" s="50"/>
      <c r="FU58" s="326"/>
      <c r="FV58" s="326"/>
      <c r="FW58" s="50"/>
      <c r="FX58" s="50"/>
      <c r="FY58" s="50"/>
      <c r="FZ58" s="50"/>
      <c r="GA58" s="50"/>
      <c r="GB58" s="50"/>
      <c r="GC58" s="50"/>
      <c r="GD58" s="50"/>
      <c r="GE58" s="326"/>
      <c r="GF58" s="326"/>
      <c r="GG58" s="326"/>
      <c r="GH58" s="50"/>
      <c r="GI58" s="50"/>
      <c r="GJ58" s="50"/>
      <c r="GK58" s="326"/>
      <c r="GL58" s="326"/>
      <c r="GM58" s="326"/>
      <c r="GN58" s="326"/>
      <c r="GO58" s="326"/>
      <c r="GP58" s="326"/>
      <c r="GQ58" s="326"/>
      <c r="GR58" s="326"/>
      <c r="GS58" s="326"/>
    </row>
    <row r="59" spans="1:221" ht="15.75">
      <c r="A59" s="63" t="s">
        <v>141</v>
      </c>
      <c r="D59" s="57">
        <f>SUM(E59:HQ59)</f>
        <v>90</v>
      </c>
      <c r="E59" s="326">
        <v>0</v>
      </c>
      <c r="F59" s="326">
        <v>0</v>
      </c>
      <c r="G59" s="326">
        <v>90</v>
      </c>
      <c r="H59" s="326"/>
      <c r="I59" s="63"/>
      <c r="J59" s="63"/>
      <c r="K59" s="63"/>
      <c r="L59" s="63"/>
      <c r="M59" s="87"/>
      <c r="N59" s="317"/>
      <c r="O59" s="63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326"/>
      <c r="AD59" s="326"/>
      <c r="AE59" s="326"/>
      <c r="AF59" s="326"/>
      <c r="AG59" s="326"/>
      <c r="AH59" s="326"/>
      <c r="AI59" s="326"/>
      <c r="AJ59" s="326"/>
      <c r="AK59" s="326"/>
      <c r="AL59" s="326"/>
      <c r="AM59" s="326"/>
      <c r="AN59" s="326"/>
      <c r="AO59" s="326"/>
      <c r="AP59" s="326"/>
      <c r="AQ59" s="326"/>
      <c r="AR59" s="326"/>
      <c r="AS59" s="326"/>
      <c r="AT59" s="326"/>
      <c r="AU59" s="326"/>
      <c r="AV59" s="326"/>
      <c r="AW59" s="326"/>
      <c r="AX59" s="326"/>
      <c r="AY59" s="326"/>
      <c r="AZ59" s="326"/>
      <c r="BA59" s="326"/>
      <c r="BB59" s="326"/>
      <c r="BC59" s="326"/>
      <c r="BD59" s="326"/>
      <c r="BE59" s="326"/>
      <c r="BF59" s="326"/>
      <c r="BG59" s="326"/>
      <c r="BH59" s="326"/>
      <c r="BI59" s="326"/>
      <c r="BJ59" s="326"/>
      <c r="BK59" s="326"/>
      <c r="BL59" s="326"/>
      <c r="BM59" s="326"/>
      <c r="BN59" s="326"/>
      <c r="BO59" s="326"/>
      <c r="BP59" s="326"/>
      <c r="BQ59" s="326"/>
      <c r="BR59" s="326"/>
      <c r="BS59" s="326"/>
      <c r="BT59" s="326"/>
      <c r="BU59" s="326"/>
      <c r="BV59" s="326"/>
      <c r="BW59" s="326"/>
      <c r="BX59" s="326"/>
      <c r="BY59" s="326"/>
      <c r="BZ59" s="326"/>
      <c r="CA59" s="326"/>
      <c r="CB59" s="326"/>
      <c r="CC59" s="326"/>
      <c r="CD59" s="326"/>
      <c r="CE59" s="326"/>
      <c r="CF59" s="326"/>
      <c r="CG59" s="326"/>
      <c r="CH59" s="326"/>
      <c r="CI59" s="326"/>
      <c r="CJ59" s="326"/>
      <c r="CK59" s="326"/>
      <c r="CL59" s="326"/>
      <c r="CM59" s="326"/>
      <c r="CN59" s="326"/>
      <c r="CO59" s="326"/>
      <c r="CP59" s="326"/>
      <c r="CQ59" s="326"/>
      <c r="CR59" s="326"/>
      <c r="CS59" s="326"/>
      <c r="CT59" s="326"/>
      <c r="CU59" s="326"/>
      <c r="CV59" s="326"/>
      <c r="CW59" s="326"/>
      <c r="CX59" s="326"/>
      <c r="CY59" s="326"/>
      <c r="CZ59" s="326"/>
      <c r="DA59" s="326"/>
      <c r="DB59" s="50"/>
      <c r="DC59" s="326"/>
      <c r="DD59" s="326"/>
      <c r="DE59" s="326"/>
      <c r="DF59" s="50"/>
      <c r="DG59" s="326"/>
      <c r="DH59" s="326"/>
      <c r="DI59" s="326"/>
      <c r="DJ59" s="326"/>
      <c r="DK59" s="326"/>
      <c r="DL59" s="326"/>
      <c r="DM59" s="50"/>
      <c r="DN59" s="326"/>
      <c r="DO59" s="50"/>
      <c r="DP59" s="50"/>
      <c r="DQ59" s="50"/>
      <c r="DR59" s="50"/>
      <c r="DS59" s="50"/>
      <c r="DT59" s="50"/>
      <c r="DU59" s="50"/>
      <c r="DV59" s="50"/>
      <c r="DW59" s="326"/>
      <c r="DX59" s="326"/>
      <c r="DY59" s="326"/>
      <c r="DZ59" s="326"/>
      <c r="EA59" s="326"/>
      <c r="EB59" s="50"/>
      <c r="EC59" s="326"/>
      <c r="ED59" s="50"/>
      <c r="EE59" s="326"/>
      <c r="EF59" s="326"/>
      <c r="EG59" s="326"/>
      <c r="EH59" s="326"/>
      <c r="EI59" s="326"/>
      <c r="EJ59" s="326"/>
      <c r="EK59" s="326"/>
      <c r="EL59" s="326"/>
      <c r="EM59" s="326"/>
      <c r="EN59" s="50"/>
      <c r="EO59" s="326"/>
      <c r="EP59" s="326"/>
      <c r="EQ59" s="326"/>
      <c r="ER59" s="50"/>
      <c r="ES59" s="326"/>
      <c r="ET59" s="50"/>
      <c r="EU59" s="50"/>
      <c r="EV59" s="326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326"/>
      <c r="FJ59" s="50"/>
      <c r="FK59" s="50"/>
      <c r="FL59" s="50"/>
      <c r="FM59" s="326"/>
      <c r="FN59" s="50"/>
      <c r="FO59" s="50"/>
      <c r="FP59" s="50"/>
      <c r="FQ59" s="50"/>
      <c r="FR59" s="50"/>
      <c r="FS59" s="50"/>
      <c r="FT59" s="50"/>
      <c r="FU59" s="326"/>
      <c r="FV59" s="326"/>
      <c r="FW59" s="50"/>
      <c r="FX59" s="50"/>
      <c r="FY59" s="50"/>
      <c r="FZ59" s="50"/>
      <c r="GA59" s="50"/>
      <c r="GB59" s="50"/>
      <c r="GC59" s="50"/>
      <c r="GD59" s="50"/>
      <c r="GE59" s="326"/>
      <c r="GF59" s="326"/>
      <c r="GG59" s="326"/>
      <c r="GH59" s="50"/>
      <c r="GI59" s="50"/>
      <c r="GJ59" s="50"/>
      <c r="GK59" s="326"/>
      <c r="GL59" s="326"/>
      <c r="GM59" s="326"/>
      <c r="GN59" s="326"/>
      <c r="GO59" s="326"/>
      <c r="GP59" s="326"/>
      <c r="GQ59" s="326"/>
      <c r="GR59" s="326"/>
      <c r="GS59" s="326"/>
    </row>
    <row r="60" spans="1:221" ht="15.75">
      <c r="A60" s="273" t="s">
        <v>1901</v>
      </c>
      <c r="D60" s="57">
        <f>SUM(E60:HQ60)</f>
        <v>24</v>
      </c>
      <c r="E60" s="326">
        <v>0</v>
      </c>
      <c r="F60" s="326">
        <v>0</v>
      </c>
      <c r="G60" s="326">
        <v>24</v>
      </c>
      <c r="H60" s="326"/>
      <c r="I60" s="273"/>
      <c r="J60" s="63"/>
      <c r="K60" s="273"/>
      <c r="L60" s="63"/>
      <c r="M60" s="283"/>
      <c r="N60" s="317"/>
      <c r="O60" s="63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326"/>
      <c r="AE60" s="326"/>
      <c r="AF60" s="326"/>
      <c r="AG60" s="326"/>
      <c r="AH60" s="326"/>
      <c r="AI60" s="326"/>
      <c r="AJ60" s="326"/>
      <c r="AK60" s="326"/>
      <c r="AL60" s="326"/>
      <c r="AM60" s="326"/>
      <c r="AN60" s="326"/>
      <c r="AO60" s="326"/>
      <c r="AP60" s="326"/>
      <c r="AQ60" s="326"/>
      <c r="AR60" s="326"/>
      <c r="AS60" s="326"/>
      <c r="AT60" s="326"/>
      <c r="AU60" s="326"/>
      <c r="AV60" s="326"/>
      <c r="AW60" s="326"/>
      <c r="AX60" s="326"/>
      <c r="AY60" s="326"/>
      <c r="AZ60" s="326"/>
      <c r="BA60" s="326"/>
      <c r="BB60" s="326"/>
      <c r="BC60" s="326"/>
      <c r="BD60" s="326"/>
      <c r="BE60" s="326"/>
      <c r="BF60" s="326"/>
      <c r="BG60" s="326"/>
      <c r="BH60" s="326"/>
      <c r="BI60" s="326"/>
      <c r="BJ60" s="326"/>
      <c r="BK60" s="326"/>
      <c r="BL60" s="326"/>
      <c r="BM60" s="326"/>
      <c r="BN60" s="326"/>
      <c r="BO60" s="326"/>
      <c r="BP60" s="326"/>
      <c r="BQ60" s="326"/>
      <c r="BR60" s="326"/>
      <c r="BS60" s="326"/>
      <c r="BT60" s="326"/>
      <c r="BU60" s="326"/>
      <c r="BV60" s="326"/>
      <c r="BW60" s="326"/>
      <c r="BX60" s="326"/>
      <c r="BY60" s="326"/>
      <c r="BZ60" s="326"/>
      <c r="CA60" s="326"/>
      <c r="CB60" s="326"/>
      <c r="CC60" s="326"/>
      <c r="CD60" s="326"/>
      <c r="CE60" s="326"/>
      <c r="CF60" s="326"/>
      <c r="CG60" s="326"/>
      <c r="CH60" s="326"/>
      <c r="CI60" s="326"/>
      <c r="CJ60" s="326"/>
      <c r="CK60" s="326"/>
      <c r="CL60" s="326"/>
      <c r="CM60" s="326"/>
      <c r="CN60" s="326"/>
      <c r="CO60" s="326"/>
      <c r="CP60" s="326"/>
      <c r="CQ60" s="326"/>
      <c r="CR60" s="326"/>
      <c r="CS60" s="326"/>
      <c r="CT60" s="326"/>
      <c r="CU60" s="326"/>
      <c r="CV60" s="326"/>
      <c r="CW60" s="326"/>
      <c r="CX60" s="326"/>
      <c r="CY60" s="326"/>
      <c r="CZ60" s="326"/>
      <c r="DA60" s="326"/>
      <c r="DB60" s="50"/>
      <c r="DC60" s="326"/>
      <c r="DD60" s="326"/>
      <c r="DE60" s="326"/>
      <c r="DF60" s="50"/>
      <c r="DG60" s="326"/>
      <c r="DH60" s="326"/>
      <c r="DI60" s="326"/>
      <c r="DJ60" s="326"/>
      <c r="DK60" s="326"/>
      <c r="DL60" s="326"/>
      <c r="DM60" s="50"/>
      <c r="DN60" s="326"/>
      <c r="DO60" s="50"/>
      <c r="DP60" s="50"/>
      <c r="DQ60" s="50"/>
      <c r="DR60" s="50"/>
      <c r="DS60" s="50"/>
      <c r="DT60" s="50"/>
      <c r="DU60" s="50"/>
      <c r="DV60" s="50"/>
      <c r="DW60" s="326"/>
      <c r="DX60" s="326"/>
      <c r="DY60" s="326"/>
      <c r="DZ60" s="326"/>
      <c r="EA60" s="326"/>
      <c r="EB60" s="50"/>
      <c r="EC60" s="326"/>
      <c r="ED60" s="50"/>
      <c r="EE60" s="326"/>
      <c r="EF60" s="326"/>
      <c r="EG60" s="326"/>
      <c r="EH60" s="326"/>
      <c r="EI60" s="326"/>
      <c r="EJ60" s="326"/>
      <c r="EK60" s="326"/>
      <c r="EL60" s="326"/>
      <c r="EM60" s="326"/>
      <c r="EN60" s="50"/>
      <c r="EO60" s="326"/>
      <c r="EP60" s="326"/>
      <c r="EQ60" s="326"/>
      <c r="ER60" s="50"/>
      <c r="ES60" s="326"/>
      <c r="ET60" s="50"/>
      <c r="EU60" s="50"/>
      <c r="EV60" s="326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326"/>
      <c r="FJ60" s="50"/>
      <c r="FK60" s="50"/>
      <c r="FL60" s="50"/>
      <c r="FM60" s="326"/>
      <c r="FN60" s="50"/>
      <c r="FO60" s="50"/>
      <c r="FP60" s="50"/>
      <c r="FQ60" s="50"/>
      <c r="FR60" s="50"/>
      <c r="FS60" s="50"/>
      <c r="FT60" s="50"/>
      <c r="FU60" s="326"/>
      <c r="FV60" s="326"/>
      <c r="FW60" s="50"/>
      <c r="FX60" s="50"/>
      <c r="FY60" s="50"/>
      <c r="FZ60" s="50"/>
      <c r="GA60" s="50"/>
      <c r="GB60" s="50"/>
      <c r="GC60" s="50"/>
      <c r="GD60" s="50"/>
      <c r="GE60" s="326"/>
      <c r="GF60" s="326"/>
      <c r="GG60" s="326"/>
      <c r="GH60" s="50"/>
      <c r="GI60" s="50"/>
      <c r="GJ60" s="50"/>
      <c r="GK60" s="326"/>
      <c r="GL60" s="326"/>
      <c r="GM60" s="326"/>
      <c r="GN60" s="326"/>
      <c r="GO60" s="326"/>
      <c r="GP60" s="326"/>
      <c r="GQ60" s="326"/>
      <c r="GR60" s="326"/>
      <c r="GS60" s="326"/>
    </row>
    <row r="61" spans="1:221" ht="15.75">
      <c r="A61" s="63" t="s">
        <v>4025</v>
      </c>
      <c r="D61" s="57">
        <f>SUM(E61:HQ61)</f>
        <v>108</v>
      </c>
      <c r="E61" s="326">
        <v>0</v>
      </c>
      <c r="F61" s="326">
        <v>87</v>
      </c>
      <c r="G61" s="326">
        <v>21</v>
      </c>
      <c r="H61" s="326"/>
      <c r="I61" s="63"/>
      <c r="J61" s="63"/>
      <c r="K61" s="63"/>
      <c r="L61" s="63"/>
      <c r="M61" s="282"/>
      <c r="N61" s="317"/>
      <c r="O61" s="63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26"/>
      <c r="AD61" s="326"/>
      <c r="AE61" s="326"/>
      <c r="AF61" s="326"/>
      <c r="AG61" s="326"/>
      <c r="AH61" s="326"/>
      <c r="AI61" s="326"/>
      <c r="AJ61" s="326"/>
      <c r="AK61" s="326"/>
      <c r="AL61" s="326"/>
      <c r="AM61" s="326"/>
      <c r="AN61" s="326"/>
      <c r="AO61" s="326"/>
      <c r="AP61" s="326"/>
      <c r="AQ61" s="326"/>
      <c r="AR61" s="326"/>
      <c r="AS61" s="326"/>
      <c r="AT61" s="326"/>
      <c r="AU61" s="326"/>
      <c r="AV61" s="326"/>
      <c r="AW61" s="326"/>
      <c r="AX61" s="326"/>
      <c r="AY61" s="326"/>
      <c r="AZ61" s="326"/>
      <c r="BA61" s="326"/>
      <c r="BB61" s="326"/>
      <c r="BC61" s="326"/>
      <c r="BD61" s="326"/>
      <c r="BE61" s="326"/>
      <c r="BF61" s="326"/>
      <c r="BG61" s="326"/>
      <c r="BH61" s="326"/>
      <c r="BI61" s="326"/>
      <c r="BJ61" s="326"/>
      <c r="BK61" s="326"/>
      <c r="BL61" s="326"/>
      <c r="BM61" s="326"/>
      <c r="BN61" s="326"/>
      <c r="BO61" s="326"/>
      <c r="BP61" s="326"/>
      <c r="BQ61" s="326"/>
      <c r="BR61" s="326"/>
      <c r="BS61" s="326"/>
      <c r="BT61" s="326"/>
      <c r="BU61" s="326"/>
      <c r="BV61" s="326"/>
      <c r="BW61" s="326"/>
      <c r="BX61" s="326"/>
      <c r="BY61" s="326"/>
      <c r="BZ61" s="326"/>
      <c r="CA61" s="326"/>
      <c r="CB61" s="326"/>
      <c r="CC61" s="326"/>
      <c r="CD61" s="326"/>
      <c r="CE61" s="326"/>
      <c r="CF61" s="326"/>
      <c r="CG61" s="326"/>
      <c r="CH61" s="326"/>
      <c r="CI61" s="326"/>
      <c r="CJ61" s="326"/>
      <c r="CK61" s="326"/>
      <c r="CL61" s="326"/>
      <c r="CM61" s="326"/>
      <c r="CN61" s="326"/>
      <c r="CO61" s="326"/>
      <c r="CP61" s="326"/>
      <c r="CQ61" s="326"/>
      <c r="CR61" s="326"/>
      <c r="CS61" s="326"/>
      <c r="CT61" s="326"/>
      <c r="CU61" s="326"/>
      <c r="CV61" s="326"/>
      <c r="CW61" s="326"/>
      <c r="CX61" s="326"/>
      <c r="CY61" s="326"/>
      <c r="CZ61" s="326"/>
      <c r="DA61" s="326"/>
      <c r="DB61" s="50"/>
      <c r="DC61" s="326"/>
      <c r="DD61" s="326"/>
      <c r="DE61" s="326"/>
      <c r="DF61" s="50"/>
      <c r="DG61" s="326"/>
      <c r="DH61" s="326"/>
      <c r="DI61" s="326"/>
      <c r="DJ61" s="326"/>
      <c r="DK61" s="326"/>
      <c r="DL61" s="326"/>
      <c r="DM61" s="50"/>
      <c r="DN61" s="326"/>
      <c r="DO61" s="50"/>
      <c r="DP61" s="50"/>
      <c r="DQ61" s="50"/>
      <c r="DR61" s="50"/>
      <c r="DS61" s="50"/>
      <c r="DT61" s="50"/>
      <c r="DU61" s="50"/>
      <c r="DV61" s="50"/>
      <c r="DW61" s="326"/>
      <c r="DX61" s="326"/>
      <c r="DY61" s="326"/>
      <c r="DZ61" s="326"/>
      <c r="EA61" s="326"/>
      <c r="EB61" s="50"/>
      <c r="EC61" s="326"/>
      <c r="ED61" s="50"/>
      <c r="EE61" s="326"/>
      <c r="EF61" s="326"/>
      <c r="EG61" s="326"/>
      <c r="EH61" s="326"/>
      <c r="EI61" s="326"/>
      <c r="EJ61" s="326"/>
      <c r="EK61" s="326"/>
      <c r="EL61" s="326"/>
      <c r="EM61" s="326"/>
      <c r="EN61" s="50"/>
      <c r="EO61" s="326"/>
      <c r="EP61" s="326"/>
      <c r="EQ61" s="326"/>
      <c r="ER61" s="50"/>
      <c r="ES61" s="326"/>
      <c r="ET61" s="50"/>
      <c r="EU61" s="50"/>
      <c r="EV61" s="326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326"/>
      <c r="FJ61" s="50"/>
      <c r="FK61" s="50"/>
      <c r="FL61" s="50"/>
      <c r="FM61" s="326"/>
      <c r="FN61" s="50"/>
      <c r="FO61" s="50"/>
      <c r="FP61" s="50"/>
      <c r="FQ61" s="50"/>
      <c r="FR61" s="50"/>
      <c r="FS61" s="50"/>
      <c r="FT61" s="50"/>
      <c r="FU61" s="326"/>
      <c r="FV61" s="326"/>
      <c r="FW61" s="50"/>
      <c r="FX61" s="50"/>
      <c r="FY61" s="50"/>
      <c r="FZ61" s="50"/>
      <c r="GA61" s="50"/>
      <c r="GB61" s="50"/>
      <c r="GC61" s="50"/>
      <c r="GD61" s="50"/>
      <c r="GE61" s="326"/>
      <c r="GF61" s="326"/>
      <c r="GG61" s="326"/>
      <c r="GH61" s="50"/>
      <c r="GI61" s="50"/>
      <c r="GJ61" s="50"/>
      <c r="GK61" s="326"/>
      <c r="GL61" s="326"/>
      <c r="GM61" s="326"/>
      <c r="GN61" s="326"/>
      <c r="GO61" s="326"/>
      <c r="GP61" s="326"/>
      <c r="GQ61" s="326"/>
      <c r="GR61" s="326"/>
      <c r="GS61" s="326"/>
    </row>
    <row r="62" spans="1:221" ht="15.75">
      <c r="A62" s="63" t="s">
        <v>2550</v>
      </c>
      <c r="D62" s="57">
        <f>SUM(E62:HQ62)</f>
        <v>141</v>
      </c>
      <c r="E62" s="326">
        <v>52</v>
      </c>
      <c r="F62" s="326">
        <v>0</v>
      </c>
      <c r="G62" s="326">
        <v>89</v>
      </c>
      <c r="H62" s="326"/>
      <c r="I62" s="63"/>
      <c r="J62" s="63"/>
      <c r="K62" s="63"/>
      <c r="L62" s="63"/>
      <c r="M62" s="283"/>
      <c r="N62" s="317"/>
      <c r="O62" s="63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  <c r="AG62" s="326"/>
      <c r="AH62" s="326"/>
      <c r="AI62" s="326"/>
      <c r="AJ62" s="326"/>
      <c r="AK62" s="326"/>
      <c r="AL62" s="326"/>
      <c r="AM62" s="326"/>
      <c r="AN62" s="326"/>
      <c r="AO62" s="326"/>
      <c r="AP62" s="326"/>
      <c r="AQ62" s="326"/>
      <c r="AR62" s="326"/>
      <c r="AS62" s="326"/>
      <c r="AT62" s="326"/>
      <c r="AU62" s="326"/>
      <c r="AV62" s="326"/>
      <c r="AW62" s="326"/>
      <c r="AX62" s="326"/>
      <c r="AY62" s="326"/>
      <c r="AZ62" s="326"/>
      <c r="BA62" s="326"/>
      <c r="BB62" s="326"/>
      <c r="BC62" s="326"/>
      <c r="BD62" s="326"/>
      <c r="BE62" s="326"/>
      <c r="BF62" s="326"/>
      <c r="BG62" s="326"/>
      <c r="BH62" s="326"/>
      <c r="BI62" s="326"/>
      <c r="BJ62" s="326"/>
      <c r="BK62" s="326"/>
      <c r="BL62" s="326"/>
      <c r="BM62" s="326"/>
      <c r="BN62" s="326"/>
      <c r="BO62" s="326"/>
      <c r="BP62" s="326"/>
      <c r="BQ62" s="326"/>
      <c r="BR62" s="326"/>
      <c r="BS62" s="326"/>
      <c r="BT62" s="326"/>
      <c r="BU62" s="326"/>
      <c r="BV62" s="326"/>
      <c r="BW62" s="326"/>
      <c r="BX62" s="326"/>
      <c r="BY62" s="326"/>
      <c r="BZ62" s="326"/>
      <c r="CA62" s="326"/>
      <c r="CB62" s="326"/>
      <c r="CC62" s="326"/>
      <c r="CD62" s="326"/>
      <c r="CE62" s="326"/>
      <c r="CF62" s="326"/>
      <c r="CG62" s="326"/>
      <c r="CH62" s="326"/>
      <c r="CI62" s="326"/>
      <c r="CJ62" s="326"/>
      <c r="CK62" s="326"/>
      <c r="CL62" s="326"/>
      <c r="CM62" s="326"/>
      <c r="CN62" s="326"/>
      <c r="CO62" s="326"/>
      <c r="CP62" s="326"/>
      <c r="CQ62" s="326"/>
      <c r="CR62" s="326"/>
      <c r="CS62" s="326"/>
      <c r="CT62" s="326"/>
      <c r="CU62" s="326"/>
      <c r="CV62" s="326"/>
      <c r="CW62" s="326"/>
      <c r="CX62" s="326"/>
      <c r="CY62" s="326"/>
      <c r="CZ62" s="326"/>
      <c r="DA62" s="326"/>
      <c r="DB62" s="50"/>
      <c r="DC62" s="326"/>
      <c r="DD62" s="326"/>
      <c r="DE62" s="326"/>
      <c r="DF62" s="50"/>
      <c r="DG62" s="326"/>
      <c r="DH62" s="326"/>
      <c r="DI62" s="326"/>
      <c r="DJ62" s="326"/>
      <c r="DK62" s="326"/>
      <c r="DL62" s="326"/>
      <c r="DM62" s="50"/>
      <c r="DN62" s="326"/>
      <c r="DO62" s="50"/>
      <c r="DP62" s="50"/>
      <c r="DQ62" s="50"/>
      <c r="DR62" s="50"/>
      <c r="DS62" s="50"/>
      <c r="DT62" s="50"/>
      <c r="DU62" s="50"/>
      <c r="DV62" s="50"/>
      <c r="DW62" s="326"/>
      <c r="DX62" s="326"/>
      <c r="DY62" s="326"/>
      <c r="DZ62" s="326"/>
      <c r="EA62" s="326"/>
      <c r="EB62" s="50"/>
      <c r="EC62" s="326"/>
      <c r="ED62" s="50"/>
      <c r="EE62" s="326"/>
      <c r="EF62" s="326"/>
      <c r="EG62" s="326"/>
      <c r="EH62" s="326"/>
      <c r="EI62" s="326"/>
      <c r="EJ62" s="326"/>
      <c r="EK62" s="326"/>
      <c r="EL62" s="326"/>
      <c r="EM62" s="326"/>
      <c r="EN62" s="50"/>
      <c r="EO62" s="326"/>
      <c r="EP62" s="326"/>
      <c r="EQ62" s="326"/>
      <c r="ER62" s="50"/>
      <c r="ES62" s="326"/>
      <c r="ET62" s="50"/>
      <c r="EU62" s="50"/>
      <c r="EV62" s="326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326"/>
      <c r="FJ62" s="50"/>
      <c r="FK62" s="50"/>
      <c r="FL62" s="50"/>
      <c r="FM62" s="326"/>
      <c r="FN62" s="50"/>
      <c r="FO62" s="50"/>
      <c r="FP62" s="50"/>
      <c r="FQ62" s="50"/>
      <c r="FR62" s="50"/>
      <c r="FS62" s="50"/>
      <c r="FT62" s="50"/>
      <c r="FU62" s="326"/>
      <c r="FV62" s="326"/>
      <c r="FW62" s="50"/>
      <c r="FX62" s="50"/>
      <c r="FY62" s="50"/>
      <c r="FZ62" s="50"/>
      <c r="GA62" s="50"/>
      <c r="GB62" s="50"/>
      <c r="GC62" s="50"/>
      <c r="GD62" s="50"/>
      <c r="GE62" s="326"/>
      <c r="GF62" s="326"/>
      <c r="GG62" s="326"/>
      <c r="GH62" s="50"/>
      <c r="GI62" s="50"/>
      <c r="GJ62" s="50"/>
      <c r="GK62" s="326"/>
      <c r="GL62" s="326"/>
      <c r="GM62" s="326"/>
      <c r="GN62" s="326"/>
      <c r="GO62" s="326"/>
      <c r="GP62" s="326"/>
      <c r="GQ62" s="326"/>
      <c r="GR62" s="326"/>
      <c r="GS62" s="326"/>
    </row>
    <row r="63" spans="1:221" ht="15.75">
      <c r="A63" s="273" t="s">
        <v>1902</v>
      </c>
      <c r="D63" s="57">
        <f>SUM(E63:HQ63)</f>
        <v>151</v>
      </c>
      <c r="E63" s="326">
        <v>65</v>
      </c>
      <c r="F63" s="326">
        <v>0</v>
      </c>
      <c r="G63" s="326">
        <v>86</v>
      </c>
      <c r="H63" s="326"/>
      <c r="I63" s="273"/>
      <c r="J63" s="63"/>
      <c r="K63" s="273"/>
      <c r="L63" s="63"/>
      <c r="M63" s="283"/>
      <c r="N63" s="317"/>
      <c r="O63" s="63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  <c r="AG63" s="326"/>
      <c r="AH63" s="326"/>
      <c r="AI63" s="326"/>
      <c r="AJ63" s="326"/>
      <c r="AK63" s="326"/>
      <c r="AL63" s="326"/>
      <c r="AM63" s="326"/>
      <c r="AN63" s="326"/>
      <c r="AO63" s="326"/>
      <c r="AP63" s="326"/>
      <c r="AQ63" s="326"/>
      <c r="AR63" s="326"/>
      <c r="AS63" s="326"/>
      <c r="AT63" s="326"/>
      <c r="AU63" s="326"/>
      <c r="AV63" s="326"/>
      <c r="AW63" s="326"/>
      <c r="AX63" s="326"/>
      <c r="AY63" s="326"/>
      <c r="AZ63" s="326"/>
      <c r="BA63" s="326"/>
      <c r="BB63" s="326"/>
      <c r="BC63" s="326"/>
      <c r="BD63" s="326"/>
      <c r="BE63" s="326"/>
      <c r="BF63" s="326"/>
      <c r="BG63" s="326"/>
      <c r="BH63" s="326"/>
      <c r="BI63" s="326"/>
      <c r="BJ63" s="326"/>
      <c r="BK63" s="326"/>
      <c r="BL63" s="326"/>
      <c r="BM63" s="326"/>
      <c r="BN63" s="326"/>
      <c r="BO63" s="326"/>
      <c r="BP63" s="326"/>
      <c r="BQ63" s="326"/>
      <c r="BR63" s="326"/>
      <c r="BS63" s="326"/>
      <c r="BT63" s="326"/>
      <c r="BU63" s="326"/>
      <c r="BV63" s="326"/>
      <c r="BW63" s="326"/>
      <c r="BX63" s="326"/>
      <c r="BY63" s="326"/>
      <c r="BZ63" s="326"/>
      <c r="CA63" s="326"/>
      <c r="CB63" s="326"/>
      <c r="CC63" s="326"/>
      <c r="CD63" s="326"/>
      <c r="CE63" s="326"/>
      <c r="CF63" s="326"/>
      <c r="CG63" s="326"/>
      <c r="CH63" s="326"/>
      <c r="CI63" s="326"/>
      <c r="CJ63" s="326"/>
      <c r="CK63" s="326"/>
      <c r="CL63" s="326"/>
      <c r="CM63" s="326"/>
      <c r="CN63" s="326"/>
      <c r="CO63" s="326"/>
      <c r="CP63" s="326"/>
      <c r="CQ63" s="326"/>
      <c r="CR63" s="326"/>
      <c r="CS63" s="326"/>
      <c r="CT63" s="326"/>
      <c r="CU63" s="326"/>
      <c r="CV63" s="326"/>
      <c r="CW63" s="326"/>
      <c r="CX63" s="326"/>
      <c r="CY63" s="326"/>
      <c r="CZ63" s="326"/>
      <c r="DA63" s="326"/>
      <c r="DB63" s="50"/>
      <c r="DC63" s="326"/>
      <c r="DD63" s="326"/>
      <c r="DE63" s="326"/>
      <c r="DF63" s="50"/>
      <c r="DG63" s="326"/>
      <c r="DH63" s="326"/>
      <c r="DI63" s="326"/>
      <c r="DJ63" s="326"/>
      <c r="DK63" s="326"/>
      <c r="DL63" s="326"/>
      <c r="DM63" s="50"/>
      <c r="DN63" s="326"/>
      <c r="DO63" s="50"/>
      <c r="DP63" s="50"/>
      <c r="DQ63" s="50"/>
      <c r="DR63" s="50"/>
      <c r="DS63" s="50"/>
      <c r="DT63" s="50"/>
      <c r="DU63" s="50"/>
      <c r="DV63" s="50"/>
      <c r="DW63" s="326"/>
      <c r="DX63" s="326"/>
      <c r="DY63" s="326"/>
      <c r="DZ63" s="326"/>
      <c r="EA63" s="326"/>
      <c r="EB63" s="50"/>
      <c r="EC63" s="326"/>
      <c r="ED63" s="50"/>
      <c r="EE63" s="326"/>
      <c r="EF63" s="326"/>
      <c r="EG63" s="326"/>
      <c r="EH63" s="326"/>
      <c r="EI63" s="326"/>
      <c r="EJ63" s="326"/>
      <c r="EK63" s="326"/>
      <c r="EL63" s="326"/>
      <c r="EM63" s="326"/>
      <c r="EN63" s="50"/>
      <c r="EO63" s="326"/>
      <c r="EP63" s="326"/>
      <c r="EQ63" s="326"/>
      <c r="ER63" s="50"/>
      <c r="ES63" s="326"/>
      <c r="ET63" s="50"/>
      <c r="EU63" s="50"/>
      <c r="EV63" s="326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326"/>
      <c r="FJ63" s="50"/>
      <c r="FK63" s="50"/>
      <c r="FL63" s="50"/>
      <c r="FM63" s="326"/>
      <c r="FN63" s="50"/>
      <c r="FO63" s="50"/>
      <c r="FP63" s="50"/>
      <c r="FQ63" s="50"/>
      <c r="FR63" s="50"/>
      <c r="FS63" s="50"/>
      <c r="FT63" s="50"/>
      <c r="FU63" s="326"/>
      <c r="FV63" s="326"/>
      <c r="FW63" s="50"/>
      <c r="FX63" s="50"/>
      <c r="FY63" s="50"/>
      <c r="FZ63" s="50"/>
      <c r="GA63" s="50"/>
      <c r="GB63" s="50"/>
      <c r="GC63" s="50"/>
      <c r="GD63" s="50"/>
      <c r="GE63" s="326"/>
      <c r="GF63" s="326"/>
      <c r="GG63" s="326"/>
      <c r="GH63" s="50"/>
      <c r="GI63" s="50"/>
      <c r="GJ63" s="50"/>
      <c r="GK63" s="326"/>
      <c r="GL63" s="326"/>
      <c r="GM63" s="326"/>
      <c r="GN63" s="326"/>
      <c r="GO63" s="326"/>
      <c r="GP63" s="326"/>
      <c r="GQ63" s="326"/>
      <c r="GR63" s="326"/>
      <c r="GS63" s="326"/>
    </row>
    <row r="64" spans="1:221" ht="15.75">
      <c r="A64" s="218" t="s">
        <v>1550</v>
      </c>
      <c r="D64" s="57">
        <f>SUM(E64:HQ64)</f>
        <v>165</v>
      </c>
      <c r="E64" s="326">
        <v>48</v>
      </c>
      <c r="F64" s="326">
        <v>109</v>
      </c>
      <c r="G64" s="326">
        <v>8</v>
      </c>
      <c r="H64" s="326"/>
      <c r="I64" s="218"/>
      <c r="J64" s="63"/>
      <c r="K64" s="218"/>
      <c r="L64" s="63"/>
      <c r="M64" s="265"/>
      <c r="N64" s="317"/>
      <c r="O64" s="63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  <c r="AG64" s="326"/>
      <c r="AH64" s="326"/>
      <c r="AI64" s="326"/>
      <c r="AJ64" s="326"/>
      <c r="AK64" s="326"/>
      <c r="AL64" s="326"/>
      <c r="AM64" s="326"/>
      <c r="AN64" s="326"/>
      <c r="AO64" s="326"/>
      <c r="AP64" s="326"/>
      <c r="AQ64" s="326"/>
      <c r="AR64" s="326"/>
      <c r="AS64" s="326"/>
      <c r="AT64" s="326"/>
      <c r="AU64" s="326"/>
      <c r="AV64" s="326"/>
      <c r="AW64" s="326"/>
      <c r="AX64" s="326"/>
      <c r="AY64" s="326"/>
      <c r="AZ64" s="326"/>
      <c r="BA64" s="326"/>
      <c r="BB64" s="326"/>
      <c r="BC64" s="326"/>
      <c r="BD64" s="326"/>
      <c r="BE64" s="326"/>
      <c r="BF64" s="326"/>
      <c r="BG64" s="326"/>
      <c r="BH64" s="326"/>
      <c r="BI64" s="326"/>
      <c r="BJ64" s="326"/>
      <c r="BK64" s="326"/>
      <c r="BL64" s="326"/>
      <c r="BM64" s="326"/>
      <c r="BN64" s="326"/>
      <c r="BO64" s="326"/>
      <c r="BP64" s="326"/>
      <c r="BQ64" s="326"/>
      <c r="BR64" s="326"/>
      <c r="BS64" s="326"/>
      <c r="BT64" s="326"/>
      <c r="BU64" s="326"/>
      <c r="BV64" s="326"/>
      <c r="BW64" s="326"/>
      <c r="BX64" s="326"/>
      <c r="BY64" s="326"/>
      <c r="BZ64" s="326"/>
      <c r="CA64" s="326"/>
      <c r="CB64" s="326"/>
      <c r="CC64" s="326"/>
      <c r="CD64" s="326"/>
      <c r="CE64" s="326"/>
      <c r="CF64" s="326"/>
      <c r="CG64" s="326"/>
      <c r="CH64" s="326"/>
      <c r="CI64" s="326"/>
      <c r="CJ64" s="326"/>
      <c r="CK64" s="326"/>
      <c r="CL64" s="326"/>
      <c r="CM64" s="326"/>
      <c r="CN64" s="326"/>
      <c r="CO64" s="326"/>
      <c r="CP64" s="326"/>
      <c r="CQ64" s="326"/>
      <c r="CR64" s="326"/>
      <c r="CS64" s="326"/>
      <c r="CT64" s="326"/>
      <c r="CU64" s="326"/>
      <c r="CV64" s="326"/>
      <c r="CW64" s="326"/>
      <c r="CX64" s="326"/>
      <c r="CY64" s="326"/>
      <c r="CZ64" s="326"/>
      <c r="DA64" s="326"/>
      <c r="DB64" s="50"/>
      <c r="DC64" s="326"/>
      <c r="DD64" s="326"/>
      <c r="DE64" s="326"/>
      <c r="DF64" s="50"/>
      <c r="DG64" s="326"/>
      <c r="DH64" s="326"/>
      <c r="DI64" s="326"/>
      <c r="DJ64" s="326"/>
      <c r="DK64" s="326"/>
      <c r="DL64" s="326"/>
      <c r="DM64" s="50"/>
      <c r="DN64" s="326"/>
      <c r="DO64" s="50"/>
      <c r="DP64" s="50"/>
      <c r="DQ64" s="50"/>
      <c r="DR64" s="50"/>
      <c r="DS64" s="50"/>
      <c r="DT64" s="50"/>
      <c r="DU64" s="50"/>
      <c r="DV64" s="50"/>
      <c r="DW64" s="326"/>
      <c r="DX64" s="326"/>
      <c r="DY64" s="326"/>
      <c r="DZ64" s="326"/>
      <c r="EA64" s="326"/>
      <c r="EB64" s="50"/>
      <c r="EC64" s="326"/>
      <c r="ED64" s="50"/>
      <c r="EE64" s="326"/>
      <c r="EF64" s="326"/>
      <c r="EG64" s="326"/>
      <c r="EH64" s="326"/>
      <c r="EI64" s="326"/>
      <c r="EJ64" s="326"/>
      <c r="EK64" s="326"/>
      <c r="EL64" s="326"/>
      <c r="EM64" s="326"/>
      <c r="EN64" s="50"/>
      <c r="EO64" s="326"/>
      <c r="EP64" s="326"/>
      <c r="EQ64" s="326"/>
      <c r="ER64" s="50"/>
      <c r="ES64" s="326"/>
      <c r="ET64" s="50"/>
      <c r="EU64" s="50"/>
      <c r="EV64" s="326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326"/>
      <c r="FJ64" s="50"/>
      <c r="FK64" s="50"/>
      <c r="FL64" s="50"/>
      <c r="FM64" s="326"/>
      <c r="FN64" s="50"/>
      <c r="FO64" s="50"/>
      <c r="FP64" s="50"/>
      <c r="FQ64" s="50"/>
      <c r="FR64" s="50"/>
      <c r="FS64" s="50"/>
      <c r="FT64" s="50"/>
      <c r="FU64" s="326"/>
      <c r="FV64" s="326"/>
      <c r="FW64" s="50"/>
      <c r="FX64" s="50"/>
      <c r="FY64" s="50"/>
      <c r="FZ64" s="50"/>
      <c r="GA64" s="50"/>
      <c r="GB64" s="50"/>
      <c r="GC64" s="50"/>
      <c r="GD64" s="50"/>
      <c r="GE64" s="326"/>
      <c r="GF64" s="326"/>
      <c r="GG64" s="326"/>
      <c r="GH64" s="50"/>
      <c r="GI64" s="50"/>
      <c r="GJ64" s="50"/>
      <c r="GK64" s="326"/>
      <c r="GL64" s="326"/>
      <c r="GM64" s="326"/>
      <c r="GN64" s="326"/>
      <c r="GO64" s="326"/>
      <c r="GP64" s="326"/>
      <c r="GQ64" s="326"/>
      <c r="GR64" s="326"/>
      <c r="GS64" s="326"/>
    </row>
    <row r="65" spans="1:201" ht="15.75">
      <c r="A65" s="63" t="s">
        <v>719</v>
      </c>
      <c r="D65" s="57">
        <f>SUM(E65:HQ65)</f>
        <v>202</v>
      </c>
      <c r="E65" s="326">
        <v>72</v>
      </c>
      <c r="F65" s="326">
        <v>71</v>
      </c>
      <c r="G65" s="326">
        <v>59</v>
      </c>
      <c r="H65" s="326"/>
      <c r="I65" s="63"/>
      <c r="J65" s="63"/>
      <c r="K65" s="63"/>
      <c r="L65" s="63"/>
      <c r="M65" s="87"/>
      <c r="N65" s="317"/>
      <c r="O65" s="63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  <c r="AG65" s="326"/>
      <c r="AH65" s="326"/>
      <c r="AI65" s="326"/>
      <c r="AJ65" s="326"/>
      <c r="AK65" s="326"/>
      <c r="AL65" s="326"/>
      <c r="AM65" s="326"/>
      <c r="AN65" s="326"/>
      <c r="AO65" s="326"/>
      <c r="AP65" s="326"/>
      <c r="AQ65" s="326"/>
      <c r="AR65" s="326"/>
      <c r="AS65" s="326"/>
      <c r="AT65" s="326"/>
      <c r="AU65" s="326"/>
      <c r="AV65" s="326"/>
      <c r="AW65" s="326"/>
      <c r="AX65" s="326"/>
      <c r="AY65" s="326"/>
      <c r="AZ65" s="326"/>
      <c r="BA65" s="326"/>
      <c r="BB65" s="326"/>
      <c r="BC65" s="326"/>
      <c r="BD65" s="326"/>
      <c r="BE65" s="326"/>
      <c r="BF65" s="326"/>
      <c r="BG65" s="326"/>
      <c r="BH65" s="326"/>
      <c r="BI65" s="326"/>
      <c r="BJ65" s="326"/>
      <c r="BK65" s="326"/>
      <c r="BL65" s="326"/>
      <c r="BM65" s="326"/>
      <c r="BN65" s="326"/>
      <c r="BO65" s="326"/>
      <c r="BP65" s="326"/>
      <c r="BQ65" s="326"/>
      <c r="BR65" s="326"/>
      <c r="BS65" s="326"/>
      <c r="BT65" s="326"/>
      <c r="BU65" s="326"/>
      <c r="BV65" s="326"/>
      <c r="BW65" s="326"/>
      <c r="BX65" s="326"/>
      <c r="BY65" s="326"/>
      <c r="BZ65" s="326"/>
      <c r="CA65" s="326"/>
      <c r="CB65" s="326"/>
      <c r="CC65" s="326"/>
      <c r="CD65" s="326"/>
      <c r="CE65" s="326"/>
      <c r="CF65" s="326"/>
      <c r="CG65" s="326"/>
      <c r="CH65" s="326"/>
      <c r="CI65" s="326"/>
      <c r="CJ65" s="326"/>
      <c r="CK65" s="326"/>
      <c r="CL65" s="326"/>
      <c r="CM65" s="326"/>
      <c r="CN65" s="326"/>
      <c r="CO65" s="326"/>
      <c r="CP65" s="326"/>
      <c r="CQ65" s="326"/>
      <c r="CR65" s="326"/>
      <c r="CS65" s="326"/>
      <c r="CT65" s="326"/>
      <c r="CU65" s="326"/>
      <c r="CV65" s="326"/>
      <c r="CW65" s="326"/>
      <c r="CX65" s="326"/>
      <c r="CY65" s="326"/>
      <c r="CZ65" s="326"/>
      <c r="DA65" s="326"/>
      <c r="DB65" s="50"/>
      <c r="DC65" s="326"/>
      <c r="DD65" s="326"/>
      <c r="DE65" s="326"/>
      <c r="DF65" s="50"/>
      <c r="DG65" s="326"/>
      <c r="DH65" s="326"/>
      <c r="DI65" s="326"/>
      <c r="DJ65" s="326"/>
      <c r="DK65" s="326"/>
      <c r="DL65" s="326"/>
      <c r="DM65" s="50"/>
      <c r="DN65" s="326"/>
      <c r="DO65" s="50"/>
      <c r="DP65" s="50"/>
      <c r="DQ65" s="50"/>
      <c r="DR65" s="50"/>
      <c r="DS65" s="50"/>
      <c r="DT65" s="50"/>
      <c r="DU65" s="50"/>
      <c r="DV65" s="50"/>
      <c r="DW65" s="326"/>
      <c r="DX65" s="326"/>
      <c r="DY65" s="326"/>
      <c r="DZ65" s="326"/>
      <c r="EA65" s="326"/>
      <c r="EB65" s="50"/>
      <c r="EC65" s="326"/>
      <c r="ED65" s="50"/>
      <c r="EE65" s="326"/>
      <c r="EF65" s="326"/>
      <c r="EG65" s="326"/>
      <c r="EH65" s="326"/>
      <c r="EI65" s="326"/>
      <c r="EJ65" s="326"/>
      <c r="EK65" s="326"/>
      <c r="EL65" s="326"/>
      <c r="EM65" s="326"/>
      <c r="EN65" s="50"/>
      <c r="EO65" s="326"/>
      <c r="EP65" s="326"/>
      <c r="EQ65" s="326"/>
      <c r="ER65" s="50"/>
      <c r="ES65" s="326"/>
      <c r="ET65" s="50"/>
      <c r="EU65" s="50"/>
      <c r="EV65" s="326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326"/>
      <c r="FJ65" s="50"/>
      <c r="FK65" s="50"/>
      <c r="FL65" s="50"/>
      <c r="FM65" s="326"/>
      <c r="FN65" s="50"/>
      <c r="FO65" s="50"/>
      <c r="FP65" s="50"/>
      <c r="FQ65" s="50"/>
      <c r="FR65" s="50"/>
      <c r="FS65" s="50"/>
      <c r="FT65" s="50"/>
      <c r="FU65" s="326"/>
      <c r="FV65" s="326"/>
      <c r="FW65" s="50"/>
      <c r="FX65" s="50"/>
      <c r="FY65" s="50"/>
      <c r="FZ65" s="50"/>
      <c r="GA65" s="50"/>
      <c r="GB65" s="50"/>
      <c r="GC65" s="50"/>
      <c r="GD65" s="50"/>
      <c r="GE65" s="326"/>
      <c r="GF65" s="326"/>
      <c r="GG65" s="326"/>
      <c r="GH65" s="50"/>
      <c r="GI65" s="50"/>
      <c r="GJ65" s="50"/>
      <c r="GK65" s="326"/>
      <c r="GL65" s="326"/>
      <c r="GM65" s="326"/>
      <c r="GN65" s="326"/>
      <c r="GO65" s="326"/>
      <c r="GP65" s="326"/>
      <c r="GQ65" s="326"/>
      <c r="GR65" s="326"/>
      <c r="GS65" s="326"/>
    </row>
    <row r="66" spans="1:201" ht="15.75">
      <c r="A66" s="63" t="s">
        <v>2549</v>
      </c>
      <c r="D66" s="57">
        <f>SUM(E66:HQ66)</f>
        <v>107</v>
      </c>
      <c r="E66" s="326">
        <v>0</v>
      </c>
      <c r="F66" s="326">
        <v>0</v>
      </c>
      <c r="G66" s="326">
        <v>107</v>
      </c>
      <c r="H66" s="326"/>
      <c r="I66" s="63"/>
      <c r="J66" s="63"/>
      <c r="K66" s="63"/>
      <c r="L66" s="63"/>
      <c r="M66" s="87"/>
      <c r="N66" s="317"/>
      <c r="O66" s="63"/>
      <c r="Q66" s="326"/>
      <c r="R66" s="326"/>
      <c r="S66" s="326"/>
      <c r="T66" s="326"/>
      <c r="U66" s="326"/>
      <c r="V66" s="326"/>
      <c r="W66" s="326"/>
      <c r="X66" s="326"/>
      <c r="Y66" s="326"/>
      <c r="Z66" s="326"/>
      <c r="AA66" s="326"/>
      <c r="AB66" s="326"/>
      <c r="AC66" s="326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  <c r="AN66" s="326"/>
      <c r="AO66" s="326"/>
      <c r="AP66" s="326"/>
      <c r="AQ66" s="326"/>
      <c r="AR66" s="326"/>
      <c r="AS66" s="326"/>
      <c r="AT66" s="326"/>
      <c r="AU66" s="326"/>
      <c r="AV66" s="326"/>
      <c r="AW66" s="326"/>
      <c r="AX66" s="326"/>
      <c r="AY66" s="326"/>
      <c r="AZ66" s="326"/>
      <c r="BA66" s="326"/>
      <c r="BB66" s="326"/>
      <c r="BC66" s="326"/>
      <c r="BD66" s="326"/>
      <c r="BE66" s="326"/>
      <c r="BF66" s="326"/>
      <c r="BG66" s="326"/>
      <c r="BH66" s="326"/>
      <c r="BI66" s="326"/>
      <c r="BJ66" s="326"/>
      <c r="BK66" s="326"/>
      <c r="BL66" s="326"/>
      <c r="BM66" s="326"/>
      <c r="BN66" s="326"/>
      <c r="BO66" s="326"/>
      <c r="BP66" s="326"/>
      <c r="BQ66" s="326"/>
      <c r="BR66" s="326"/>
      <c r="BS66" s="326"/>
      <c r="BT66" s="326"/>
      <c r="BU66" s="326"/>
      <c r="BV66" s="326"/>
      <c r="BW66" s="326"/>
      <c r="BX66" s="326"/>
      <c r="BY66" s="326"/>
      <c r="BZ66" s="326"/>
      <c r="CA66" s="326"/>
      <c r="CB66" s="326"/>
      <c r="CC66" s="326"/>
      <c r="CD66" s="326"/>
      <c r="CE66" s="326"/>
      <c r="CF66" s="326"/>
      <c r="CG66" s="326"/>
      <c r="CH66" s="326"/>
      <c r="CI66" s="326"/>
      <c r="CJ66" s="326"/>
      <c r="CK66" s="326"/>
      <c r="CL66" s="326"/>
      <c r="CM66" s="326"/>
      <c r="CN66" s="326"/>
      <c r="CO66" s="326"/>
      <c r="CP66" s="326"/>
      <c r="CQ66" s="326"/>
      <c r="CR66" s="326"/>
      <c r="CS66" s="326"/>
      <c r="CT66" s="326"/>
      <c r="CU66" s="326"/>
      <c r="CV66" s="326"/>
      <c r="CW66" s="326"/>
      <c r="CX66" s="326"/>
      <c r="CY66" s="326"/>
      <c r="CZ66" s="326"/>
      <c r="DA66" s="326"/>
      <c r="DB66" s="50"/>
      <c r="DC66" s="326"/>
      <c r="DD66" s="326"/>
      <c r="DE66" s="326"/>
      <c r="DF66" s="50"/>
      <c r="DG66" s="326"/>
      <c r="DH66" s="326"/>
      <c r="DI66" s="326"/>
      <c r="DJ66" s="326"/>
      <c r="DK66" s="326"/>
      <c r="DL66" s="326"/>
      <c r="DM66" s="50"/>
      <c r="DN66" s="326"/>
      <c r="DO66" s="50"/>
      <c r="DP66" s="50"/>
      <c r="DQ66" s="50"/>
      <c r="DR66" s="50"/>
      <c r="DS66" s="50"/>
      <c r="DT66" s="50"/>
      <c r="DU66" s="50"/>
      <c r="DV66" s="50"/>
      <c r="DW66" s="326"/>
      <c r="DX66" s="326"/>
      <c r="DY66" s="326"/>
      <c r="DZ66" s="326"/>
      <c r="EA66" s="326"/>
      <c r="EB66" s="50"/>
      <c r="EC66" s="326"/>
      <c r="ED66" s="50"/>
      <c r="EE66" s="326"/>
      <c r="EF66" s="326"/>
      <c r="EG66" s="326"/>
      <c r="EH66" s="326"/>
      <c r="EI66" s="326"/>
      <c r="EJ66" s="326"/>
      <c r="EK66" s="326"/>
      <c r="EL66" s="326"/>
      <c r="EM66" s="326"/>
      <c r="EN66" s="50"/>
      <c r="EO66" s="326"/>
      <c r="EP66" s="326"/>
      <c r="EQ66" s="326"/>
      <c r="ER66" s="50"/>
      <c r="ES66" s="326"/>
      <c r="ET66" s="50"/>
      <c r="EU66" s="50"/>
      <c r="EV66" s="326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326"/>
      <c r="FJ66" s="50"/>
      <c r="FK66" s="50"/>
      <c r="FL66" s="50"/>
      <c r="FM66" s="326"/>
      <c r="FN66" s="50"/>
      <c r="FO66" s="50"/>
      <c r="FP66" s="50"/>
      <c r="FQ66" s="50"/>
      <c r="FR66" s="50"/>
      <c r="FS66" s="50"/>
      <c r="FT66" s="50"/>
      <c r="FU66" s="326"/>
      <c r="FV66" s="326"/>
      <c r="FW66" s="50"/>
      <c r="FX66" s="50"/>
      <c r="FY66" s="50"/>
      <c r="FZ66" s="50"/>
      <c r="GA66" s="50"/>
      <c r="GB66" s="50"/>
      <c r="GC66" s="50"/>
      <c r="GD66" s="50"/>
      <c r="GE66" s="326"/>
      <c r="GF66" s="326"/>
      <c r="GG66" s="326"/>
      <c r="GH66" s="50"/>
      <c r="GI66" s="50"/>
      <c r="GJ66" s="50"/>
      <c r="GK66" s="326"/>
      <c r="GL66" s="326"/>
      <c r="GM66" s="326"/>
      <c r="GN66" s="326"/>
      <c r="GO66" s="326"/>
      <c r="GP66" s="326"/>
      <c r="GQ66" s="326"/>
      <c r="GR66" s="326"/>
      <c r="GS66" s="326"/>
    </row>
    <row r="67" spans="1:201" ht="15.75">
      <c r="A67" s="63" t="s">
        <v>2556</v>
      </c>
      <c r="D67" s="57">
        <f>SUM(E67:HQ67)</f>
        <v>186</v>
      </c>
      <c r="E67" s="326">
        <v>78</v>
      </c>
      <c r="F67" s="326">
        <v>89</v>
      </c>
      <c r="G67" s="326">
        <v>19</v>
      </c>
      <c r="H67" s="326"/>
      <c r="I67" s="63"/>
      <c r="J67" s="63"/>
      <c r="K67" s="63"/>
      <c r="L67" s="63"/>
      <c r="M67" s="283"/>
      <c r="N67" s="317"/>
      <c r="O67" s="63"/>
      <c r="Q67" s="326"/>
      <c r="R67" s="326"/>
      <c r="S67" s="326"/>
      <c r="T67" s="326"/>
      <c r="U67" s="326"/>
      <c r="V67" s="326"/>
      <c r="W67" s="326"/>
      <c r="X67" s="326"/>
      <c r="Y67" s="326"/>
      <c r="Z67" s="326"/>
      <c r="AA67" s="326"/>
      <c r="AB67" s="326"/>
      <c r="AC67" s="326"/>
      <c r="AD67" s="326"/>
      <c r="AE67" s="326"/>
      <c r="AF67" s="326"/>
      <c r="AG67" s="326"/>
      <c r="AH67" s="326"/>
      <c r="AI67" s="326"/>
      <c r="AJ67" s="326"/>
      <c r="AK67" s="326"/>
      <c r="AL67" s="326"/>
      <c r="AM67" s="326"/>
      <c r="AN67" s="326"/>
      <c r="AO67" s="326"/>
      <c r="AP67" s="326"/>
      <c r="AQ67" s="326"/>
      <c r="AR67" s="326"/>
      <c r="AS67" s="326"/>
      <c r="AT67" s="326"/>
      <c r="AU67" s="326"/>
      <c r="AV67" s="326"/>
      <c r="AW67" s="326"/>
      <c r="AX67" s="326"/>
      <c r="AY67" s="326"/>
      <c r="AZ67" s="326"/>
      <c r="BA67" s="326"/>
      <c r="BB67" s="326"/>
      <c r="BC67" s="326"/>
      <c r="BD67" s="326"/>
      <c r="BE67" s="326"/>
      <c r="BF67" s="326"/>
      <c r="BG67" s="326"/>
      <c r="BH67" s="326"/>
      <c r="BI67" s="326"/>
      <c r="BJ67" s="326"/>
      <c r="BK67" s="326"/>
      <c r="BL67" s="326"/>
      <c r="BM67" s="326"/>
      <c r="BN67" s="326"/>
      <c r="BO67" s="326"/>
      <c r="BP67" s="326"/>
      <c r="BQ67" s="326"/>
      <c r="BR67" s="326"/>
      <c r="BS67" s="326"/>
      <c r="BT67" s="326"/>
      <c r="BU67" s="326"/>
      <c r="BV67" s="326"/>
      <c r="BW67" s="326"/>
      <c r="BX67" s="326"/>
      <c r="BY67" s="326"/>
      <c r="BZ67" s="326"/>
      <c r="CA67" s="326"/>
      <c r="CB67" s="326"/>
      <c r="CC67" s="326"/>
      <c r="CD67" s="326"/>
      <c r="CE67" s="326"/>
      <c r="CF67" s="326"/>
      <c r="CG67" s="326"/>
      <c r="CH67" s="326"/>
      <c r="CI67" s="326"/>
      <c r="CJ67" s="326"/>
      <c r="CK67" s="326"/>
      <c r="CL67" s="326"/>
      <c r="CM67" s="326"/>
      <c r="CN67" s="326"/>
      <c r="CO67" s="326"/>
      <c r="CP67" s="326"/>
      <c r="CQ67" s="326"/>
      <c r="CR67" s="326"/>
      <c r="CS67" s="326"/>
      <c r="CT67" s="326"/>
      <c r="CU67" s="326"/>
      <c r="CV67" s="326"/>
      <c r="CW67" s="326"/>
      <c r="CX67" s="326"/>
      <c r="CY67" s="326"/>
      <c r="CZ67" s="326"/>
      <c r="DA67" s="326"/>
      <c r="DB67" s="50"/>
      <c r="DC67" s="326"/>
      <c r="DD67" s="326"/>
      <c r="DE67" s="326"/>
      <c r="DF67" s="50"/>
      <c r="DG67" s="326"/>
      <c r="DH67" s="326"/>
      <c r="DI67" s="326"/>
      <c r="DJ67" s="326"/>
      <c r="DK67" s="326"/>
      <c r="DL67" s="326"/>
      <c r="DM67" s="50"/>
      <c r="DN67" s="326"/>
      <c r="DO67" s="50"/>
      <c r="DP67" s="50"/>
      <c r="DQ67" s="50"/>
      <c r="DR67" s="50"/>
      <c r="DS67" s="50"/>
      <c r="DT67" s="50"/>
      <c r="DU67" s="50"/>
      <c r="DV67" s="50"/>
      <c r="DW67" s="326"/>
      <c r="DX67" s="326"/>
      <c r="DY67" s="326"/>
      <c r="DZ67" s="326"/>
      <c r="EA67" s="326"/>
      <c r="EB67" s="50"/>
      <c r="EC67" s="326"/>
      <c r="ED67" s="50"/>
      <c r="EE67" s="326"/>
      <c r="EF67" s="326"/>
      <c r="EG67" s="326"/>
      <c r="EH67" s="326"/>
      <c r="EI67" s="326"/>
      <c r="EJ67" s="326"/>
      <c r="EK67" s="326"/>
      <c r="EL67" s="326"/>
      <c r="EM67" s="326"/>
      <c r="EN67" s="50"/>
      <c r="EO67" s="326"/>
      <c r="EP67" s="326"/>
      <c r="EQ67" s="326"/>
      <c r="ER67" s="50"/>
      <c r="ES67" s="326"/>
      <c r="ET67" s="50"/>
      <c r="EU67" s="50"/>
      <c r="EV67" s="326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326"/>
      <c r="FJ67" s="50"/>
      <c r="FK67" s="50"/>
      <c r="FL67" s="50"/>
      <c r="FM67" s="326"/>
      <c r="FN67" s="50"/>
      <c r="FO67" s="50"/>
      <c r="FP67" s="50"/>
      <c r="FQ67" s="50"/>
      <c r="FR67" s="50"/>
      <c r="FS67" s="50"/>
      <c r="FT67" s="50"/>
      <c r="FU67" s="326"/>
      <c r="FV67" s="326"/>
      <c r="FW67" s="50"/>
      <c r="FX67" s="50"/>
      <c r="FY67" s="50"/>
      <c r="FZ67" s="50"/>
      <c r="GA67" s="50"/>
      <c r="GB67" s="50"/>
      <c r="GC67" s="50"/>
      <c r="GD67" s="50"/>
      <c r="GE67" s="326"/>
      <c r="GF67" s="326"/>
      <c r="GG67" s="326"/>
      <c r="GH67" s="50"/>
      <c r="GI67" s="50"/>
      <c r="GJ67" s="50"/>
      <c r="GK67" s="326"/>
      <c r="GL67" s="326"/>
      <c r="GM67" s="326"/>
      <c r="GN67" s="326"/>
      <c r="GO67" s="326"/>
      <c r="GP67" s="326"/>
      <c r="GQ67" s="326"/>
      <c r="GR67" s="326"/>
      <c r="GS67" s="326"/>
    </row>
    <row r="68" spans="1:201" ht="15.75">
      <c r="A68" s="63" t="s">
        <v>720</v>
      </c>
      <c r="D68" s="57">
        <f>SUM(E68:HQ68)</f>
        <v>155</v>
      </c>
      <c r="E68" s="326">
        <v>68</v>
      </c>
      <c r="F68" s="326">
        <v>77</v>
      </c>
      <c r="G68" s="326">
        <v>10</v>
      </c>
      <c r="H68" s="326"/>
      <c r="I68" s="63"/>
      <c r="J68" s="63"/>
      <c r="K68" s="63"/>
      <c r="L68" s="63"/>
      <c r="M68" s="283"/>
      <c r="N68" s="317"/>
      <c r="O68" s="63"/>
      <c r="Q68" s="326"/>
      <c r="R68" s="326"/>
      <c r="S68" s="326"/>
      <c r="T68" s="326"/>
      <c r="U68" s="326"/>
      <c r="V68" s="326"/>
      <c r="W68" s="326"/>
      <c r="X68" s="326"/>
      <c r="Y68" s="326"/>
      <c r="Z68" s="326"/>
      <c r="AA68" s="326"/>
      <c r="AB68" s="326"/>
      <c r="AC68" s="326"/>
      <c r="AD68" s="326"/>
      <c r="AE68" s="326"/>
      <c r="AF68" s="326"/>
      <c r="AG68" s="326"/>
      <c r="AH68" s="326"/>
      <c r="AI68" s="326"/>
      <c r="AJ68" s="326"/>
      <c r="AK68" s="326"/>
      <c r="AL68" s="326"/>
      <c r="AM68" s="326"/>
      <c r="AN68" s="326"/>
      <c r="AO68" s="326"/>
      <c r="AP68" s="326"/>
      <c r="AQ68" s="326"/>
      <c r="AR68" s="326"/>
      <c r="AS68" s="326"/>
      <c r="AT68" s="326"/>
      <c r="AU68" s="326"/>
      <c r="AV68" s="326"/>
      <c r="AW68" s="326"/>
      <c r="AX68" s="326"/>
      <c r="AY68" s="326"/>
      <c r="AZ68" s="326"/>
      <c r="BA68" s="326"/>
      <c r="BB68" s="326"/>
      <c r="BC68" s="326"/>
      <c r="BD68" s="326"/>
      <c r="BE68" s="326"/>
      <c r="BF68" s="326"/>
      <c r="BG68" s="326"/>
      <c r="BH68" s="326"/>
      <c r="BI68" s="326"/>
      <c r="BJ68" s="326"/>
      <c r="BK68" s="326"/>
      <c r="BL68" s="326"/>
      <c r="BM68" s="326"/>
      <c r="BN68" s="326"/>
      <c r="BO68" s="326"/>
      <c r="BP68" s="326"/>
      <c r="BQ68" s="326"/>
      <c r="BR68" s="326"/>
      <c r="BS68" s="326"/>
      <c r="BT68" s="326"/>
      <c r="BU68" s="326"/>
      <c r="BV68" s="326"/>
      <c r="BW68" s="326"/>
      <c r="BX68" s="326"/>
      <c r="BY68" s="326"/>
      <c r="BZ68" s="326"/>
      <c r="CA68" s="326"/>
      <c r="CB68" s="326"/>
      <c r="CC68" s="326"/>
      <c r="CD68" s="326"/>
      <c r="CE68" s="326"/>
      <c r="CF68" s="326"/>
      <c r="CG68" s="326"/>
      <c r="CH68" s="326"/>
      <c r="CI68" s="326"/>
      <c r="CJ68" s="326"/>
      <c r="CK68" s="326"/>
      <c r="CL68" s="326"/>
      <c r="CM68" s="326"/>
      <c r="CN68" s="326"/>
      <c r="CO68" s="326"/>
      <c r="CP68" s="326"/>
      <c r="CQ68" s="326"/>
      <c r="CR68" s="326"/>
      <c r="CS68" s="326"/>
      <c r="CT68" s="326"/>
      <c r="CU68" s="326"/>
      <c r="CV68" s="326"/>
      <c r="CW68" s="326"/>
      <c r="CX68" s="326"/>
      <c r="CY68" s="326"/>
      <c r="CZ68" s="326"/>
      <c r="DA68" s="326"/>
      <c r="DB68" s="50"/>
      <c r="DC68" s="326"/>
      <c r="DD68" s="326"/>
      <c r="DE68" s="326"/>
      <c r="DF68" s="50"/>
      <c r="DG68" s="326"/>
      <c r="DH68" s="326"/>
      <c r="DI68" s="326"/>
      <c r="DJ68" s="326"/>
      <c r="DK68" s="326"/>
      <c r="DL68" s="326"/>
      <c r="DM68" s="50"/>
      <c r="DN68" s="326"/>
      <c r="DO68" s="50"/>
      <c r="DP68" s="50"/>
      <c r="DQ68" s="50"/>
      <c r="DR68" s="50"/>
      <c r="DS68" s="50"/>
      <c r="DT68" s="50"/>
      <c r="DU68" s="50"/>
      <c r="DV68" s="50"/>
      <c r="DW68" s="326"/>
      <c r="DX68" s="326"/>
      <c r="DY68" s="326"/>
      <c r="DZ68" s="326"/>
      <c r="EA68" s="326"/>
      <c r="EB68" s="50"/>
      <c r="EC68" s="326"/>
      <c r="ED68" s="50"/>
      <c r="EE68" s="326"/>
      <c r="EF68" s="326"/>
      <c r="EG68" s="326"/>
      <c r="EH68" s="326"/>
      <c r="EI68" s="326"/>
      <c r="EJ68" s="326"/>
      <c r="EK68" s="326"/>
      <c r="EL68" s="326"/>
      <c r="EM68" s="326"/>
      <c r="EN68" s="50"/>
      <c r="EO68" s="326"/>
      <c r="EP68" s="326"/>
      <c r="EQ68" s="326"/>
      <c r="ER68" s="50"/>
      <c r="ES68" s="326"/>
      <c r="ET68" s="50"/>
      <c r="EU68" s="50"/>
      <c r="EV68" s="326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326"/>
      <c r="FJ68" s="50"/>
      <c r="FK68" s="50"/>
      <c r="FL68" s="50"/>
      <c r="FM68" s="326"/>
      <c r="FN68" s="50"/>
      <c r="FO68" s="50"/>
      <c r="FP68" s="50"/>
      <c r="FQ68" s="50"/>
      <c r="FR68" s="50"/>
      <c r="FS68" s="50"/>
      <c r="FT68" s="50"/>
      <c r="FU68" s="326"/>
      <c r="FV68" s="326"/>
      <c r="FW68" s="50"/>
      <c r="FX68" s="50"/>
      <c r="FY68" s="50"/>
      <c r="FZ68" s="50"/>
      <c r="GA68" s="50"/>
      <c r="GB68" s="50"/>
      <c r="GC68" s="50"/>
      <c r="GD68" s="50"/>
      <c r="GE68" s="326"/>
      <c r="GF68" s="326"/>
      <c r="GG68" s="326"/>
      <c r="GH68" s="50"/>
      <c r="GI68" s="50"/>
      <c r="GJ68" s="50"/>
      <c r="GK68" s="326"/>
      <c r="GL68" s="326"/>
      <c r="GM68" s="326"/>
      <c r="GN68" s="326"/>
      <c r="GO68" s="326"/>
      <c r="GP68" s="326"/>
      <c r="GQ68" s="326"/>
      <c r="GR68" s="326"/>
      <c r="GS68" s="326"/>
    </row>
    <row r="69" spans="1:201" ht="15.75">
      <c r="A69" s="273" t="s">
        <v>23</v>
      </c>
      <c r="D69" s="57">
        <f>SUM(E69:HQ69)</f>
        <v>132</v>
      </c>
      <c r="E69" s="326">
        <v>0</v>
      </c>
      <c r="F69" s="326">
        <v>120</v>
      </c>
      <c r="G69" s="326">
        <v>12</v>
      </c>
      <c r="H69" s="326"/>
      <c r="I69" s="273"/>
      <c r="J69" s="63"/>
      <c r="K69" s="273"/>
      <c r="L69" s="63"/>
      <c r="M69" s="265"/>
      <c r="N69" s="317"/>
      <c r="O69" s="63"/>
      <c r="Q69" s="326"/>
      <c r="R69" s="326"/>
      <c r="S69" s="326"/>
      <c r="T69" s="326"/>
      <c r="U69" s="326"/>
      <c r="V69" s="326"/>
      <c r="W69" s="326"/>
      <c r="X69" s="326"/>
      <c r="Y69" s="326"/>
      <c r="Z69" s="326"/>
      <c r="AA69" s="326"/>
      <c r="AB69" s="326"/>
      <c r="AC69" s="326"/>
      <c r="AD69" s="326"/>
      <c r="AE69" s="326"/>
      <c r="AF69" s="326"/>
      <c r="AG69" s="326"/>
      <c r="AH69" s="326"/>
      <c r="AI69" s="326"/>
      <c r="AJ69" s="326"/>
      <c r="AK69" s="326"/>
      <c r="AL69" s="326"/>
      <c r="AM69" s="326"/>
      <c r="AN69" s="326"/>
      <c r="AO69" s="326"/>
      <c r="AP69" s="326"/>
      <c r="AQ69" s="326"/>
      <c r="AR69" s="326"/>
      <c r="AS69" s="326"/>
      <c r="AT69" s="326"/>
      <c r="AU69" s="326"/>
      <c r="AV69" s="326"/>
      <c r="AW69" s="326"/>
      <c r="AX69" s="326"/>
      <c r="AY69" s="326"/>
      <c r="AZ69" s="326"/>
      <c r="BA69" s="326"/>
      <c r="BB69" s="326"/>
      <c r="BC69" s="326"/>
      <c r="BD69" s="326"/>
      <c r="BE69" s="326"/>
      <c r="BF69" s="326"/>
      <c r="BG69" s="326"/>
      <c r="BH69" s="326"/>
      <c r="BI69" s="326"/>
      <c r="BJ69" s="326"/>
      <c r="BK69" s="326"/>
      <c r="BL69" s="326"/>
      <c r="BM69" s="326"/>
      <c r="BN69" s="326"/>
      <c r="BO69" s="326"/>
      <c r="BP69" s="326"/>
      <c r="BQ69" s="326"/>
      <c r="BR69" s="326"/>
      <c r="BS69" s="326"/>
      <c r="BT69" s="326"/>
      <c r="BU69" s="326"/>
      <c r="BV69" s="326"/>
      <c r="BW69" s="326"/>
      <c r="BX69" s="326"/>
      <c r="BY69" s="326"/>
      <c r="BZ69" s="326"/>
      <c r="CA69" s="326"/>
      <c r="CB69" s="326"/>
      <c r="CC69" s="326"/>
      <c r="CD69" s="326"/>
      <c r="CE69" s="326"/>
      <c r="CF69" s="326"/>
      <c r="CG69" s="326"/>
      <c r="CH69" s="326"/>
      <c r="CI69" s="326"/>
      <c r="CJ69" s="326"/>
      <c r="CK69" s="326"/>
      <c r="CL69" s="326"/>
      <c r="CM69" s="326"/>
      <c r="CN69" s="326"/>
      <c r="CO69" s="326"/>
      <c r="CP69" s="326"/>
      <c r="CQ69" s="326"/>
      <c r="CR69" s="326"/>
      <c r="CS69" s="326"/>
      <c r="CT69" s="326"/>
      <c r="CU69" s="326"/>
      <c r="CV69" s="326"/>
      <c r="CW69" s="326"/>
      <c r="CX69" s="326"/>
      <c r="CY69" s="326"/>
      <c r="CZ69" s="326"/>
      <c r="DA69" s="326"/>
      <c r="DB69" s="50"/>
      <c r="DC69" s="326"/>
      <c r="DD69" s="326"/>
      <c r="DE69" s="326"/>
      <c r="DF69" s="50"/>
      <c r="DG69" s="326"/>
      <c r="DH69" s="326"/>
      <c r="DI69" s="326"/>
      <c r="DJ69" s="326"/>
      <c r="DK69" s="326"/>
      <c r="DL69" s="326"/>
      <c r="DM69" s="50"/>
      <c r="DN69" s="326"/>
      <c r="DO69" s="50"/>
      <c r="DP69" s="50"/>
      <c r="DQ69" s="50"/>
      <c r="DR69" s="50"/>
      <c r="DS69" s="50"/>
      <c r="DT69" s="50"/>
      <c r="DU69" s="50"/>
      <c r="DV69" s="50"/>
      <c r="DW69" s="326"/>
      <c r="DX69" s="326"/>
      <c r="DY69" s="326"/>
      <c r="DZ69" s="326"/>
      <c r="EA69" s="326"/>
      <c r="EB69" s="50"/>
      <c r="EC69" s="326"/>
      <c r="ED69" s="50"/>
      <c r="EE69" s="326"/>
      <c r="EF69" s="326"/>
      <c r="EG69" s="326"/>
      <c r="EH69" s="326"/>
      <c r="EI69" s="326"/>
      <c r="EJ69" s="326"/>
      <c r="EK69" s="326"/>
      <c r="EL69" s="326"/>
      <c r="EM69" s="326"/>
      <c r="EN69" s="50"/>
      <c r="EO69" s="326"/>
      <c r="EP69" s="326"/>
      <c r="EQ69" s="326"/>
      <c r="ER69" s="50"/>
      <c r="ES69" s="326"/>
      <c r="ET69" s="50"/>
      <c r="EU69" s="50"/>
      <c r="EV69" s="326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326"/>
      <c r="FJ69" s="50"/>
      <c r="FK69" s="50"/>
      <c r="FL69" s="50"/>
      <c r="FM69" s="326"/>
      <c r="FN69" s="50"/>
      <c r="FO69" s="50"/>
      <c r="FP69" s="50"/>
      <c r="FQ69" s="50"/>
      <c r="FR69" s="50"/>
      <c r="FS69" s="50"/>
      <c r="FT69" s="50"/>
      <c r="FU69" s="326"/>
      <c r="FV69" s="326"/>
      <c r="FW69" s="50"/>
      <c r="FX69" s="50"/>
      <c r="FY69" s="50"/>
      <c r="FZ69" s="50"/>
      <c r="GA69" s="50"/>
      <c r="GB69" s="50"/>
      <c r="GC69" s="50"/>
      <c r="GD69" s="50"/>
      <c r="GE69" s="326"/>
      <c r="GF69" s="326"/>
      <c r="GG69" s="326"/>
      <c r="GH69" s="50"/>
      <c r="GI69" s="50"/>
      <c r="GJ69" s="50"/>
      <c r="GK69" s="326"/>
      <c r="GL69" s="326"/>
      <c r="GM69" s="326"/>
      <c r="GN69" s="326"/>
      <c r="GO69" s="326"/>
      <c r="GP69" s="326"/>
      <c r="GQ69" s="326"/>
      <c r="GR69" s="326"/>
      <c r="GS69" s="326"/>
    </row>
    <row r="70" spans="1:201" ht="15.75">
      <c r="A70" s="63" t="s">
        <v>25</v>
      </c>
      <c r="D70" s="57">
        <f>SUM(E70:HQ70)</f>
        <v>76</v>
      </c>
      <c r="E70" s="326">
        <v>0</v>
      </c>
      <c r="F70" s="326">
        <v>0</v>
      </c>
      <c r="G70" s="326">
        <v>76</v>
      </c>
      <c r="H70" s="326"/>
      <c r="I70" s="273"/>
      <c r="J70" s="63"/>
      <c r="K70" s="273"/>
      <c r="L70" s="63"/>
      <c r="M70" s="87"/>
      <c r="N70" s="317"/>
      <c r="O70" s="63"/>
      <c r="Q70" s="326"/>
      <c r="R70" s="326"/>
      <c r="S70" s="326"/>
      <c r="T70" s="326"/>
      <c r="U70" s="326"/>
      <c r="V70" s="326"/>
      <c r="W70" s="326"/>
      <c r="X70" s="326"/>
      <c r="Y70" s="326"/>
      <c r="Z70" s="326"/>
      <c r="AA70" s="326"/>
      <c r="AB70" s="326"/>
      <c r="AC70" s="326"/>
      <c r="AD70" s="326"/>
      <c r="AE70" s="326"/>
      <c r="AF70" s="326"/>
      <c r="AG70" s="326"/>
      <c r="AH70" s="326"/>
      <c r="AI70" s="326"/>
      <c r="AJ70" s="326"/>
      <c r="AK70" s="326"/>
      <c r="AL70" s="326"/>
      <c r="AM70" s="326"/>
      <c r="AN70" s="326"/>
      <c r="AO70" s="326"/>
      <c r="AP70" s="326"/>
      <c r="AQ70" s="326"/>
      <c r="AR70" s="326"/>
      <c r="AS70" s="326"/>
      <c r="AT70" s="326"/>
      <c r="AU70" s="326"/>
      <c r="AV70" s="326"/>
      <c r="AW70" s="326"/>
      <c r="AX70" s="326"/>
      <c r="AY70" s="326"/>
      <c r="AZ70" s="326"/>
      <c r="BA70" s="326"/>
      <c r="BB70" s="326"/>
      <c r="BC70" s="326"/>
      <c r="BD70" s="326"/>
      <c r="BE70" s="326"/>
      <c r="BF70" s="326"/>
      <c r="BG70" s="326"/>
      <c r="BH70" s="326"/>
      <c r="BI70" s="326"/>
      <c r="BJ70" s="326"/>
      <c r="BK70" s="326"/>
      <c r="BL70" s="326"/>
      <c r="BM70" s="326"/>
      <c r="BN70" s="326"/>
      <c r="BO70" s="326"/>
      <c r="BP70" s="326"/>
      <c r="BQ70" s="326"/>
      <c r="BR70" s="326"/>
      <c r="BS70" s="326"/>
      <c r="BT70" s="326"/>
      <c r="BU70" s="326"/>
      <c r="BV70" s="326"/>
      <c r="BW70" s="326"/>
      <c r="BX70" s="326"/>
      <c r="BY70" s="326"/>
      <c r="BZ70" s="326"/>
      <c r="CA70" s="326"/>
      <c r="CB70" s="326"/>
      <c r="CC70" s="326"/>
      <c r="CD70" s="326"/>
      <c r="CE70" s="326"/>
      <c r="CF70" s="326"/>
      <c r="CG70" s="326"/>
      <c r="CH70" s="326"/>
      <c r="CI70" s="326"/>
      <c r="CJ70" s="326"/>
      <c r="CK70" s="326"/>
      <c r="CL70" s="326"/>
      <c r="CM70" s="326"/>
      <c r="CN70" s="326"/>
      <c r="CO70" s="326"/>
      <c r="CP70" s="326"/>
      <c r="CQ70" s="326"/>
      <c r="CR70" s="326"/>
      <c r="CS70" s="326"/>
      <c r="CT70" s="326"/>
      <c r="CU70" s="326"/>
      <c r="CV70" s="326"/>
      <c r="CW70" s="326"/>
      <c r="CX70" s="326"/>
      <c r="CY70" s="326"/>
      <c r="CZ70" s="326"/>
      <c r="DA70" s="326"/>
      <c r="DB70" s="50"/>
      <c r="DC70" s="326"/>
      <c r="DD70" s="326"/>
      <c r="DE70" s="326"/>
      <c r="DF70" s="50"/>
      <c r="DG70" s="326"/>
      <c r="DH70" s="326"/>
      <c r="DI70" s="326"/>
      <c r="DJ70" s="326"/>
      <c r="DK70" s="326"/>
      <c r="DL70" s="326"/>
      <c r="DM70" s="50"/>
      <c r="DN70" s="326"/>
      <c r="DO70" s="50"/>
      <c r="DP70" s="50"/>
      <c r="DQ70" s="50"/>
      <c r="DR70" s="50"/>
      <c r="DS70" s="50"/>
      <c r="DT70" s="50"/>
      <c r="DU70" s="50"/>
      <c r="DV70" s="50"/>
      <c r="DW70" s="326"/>
      <c r="DX70" s="326"/>
      <c r="DY70" s="326"/>
      <c r="DZ70" s="326"/>
      <c r="EA70" s="326"/>
      <c r="EB70" s="50"/>
      <c r="EC70" s="326"/>
      <c r="ED70" s="50"/>
      <c r="EE70" s="326"/>
      <c r="EF70" s="326"/>
      <c r="EG70" s="326"/>
      <c r="EH70" s="326"/>
      <c r="EI70" s="326"/>
      <c r="EJ70" s="326"/>
      <c r="EK70" s="326"/>
      <c r="EL70" s="326"/>
      <c r="EM70" s="326"/>
      <c r="EN70" s="50"/>
      <c r="EO70" s="326"/>
      <c r="EP70" s="326"/>
      <c r="EQ70" s="326"/>
      <c r="ER70" s="50"/>
      <c r="ES70" s="326"/>
      <c r="ET70" s="50"/>
      <c r="EU70" s="50"/>
      <c r="EV70" s="326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326"/>
      <c r="FJ70" s="50"/>
      <c r="FK70" s="50"/>
      <c r="FL70" s="50"/>
      <c r="FM70" s="326"/>
      <c r="FN70" s="50"/>
      <c r="FO70" s="50"/>
      <c r="FP70" s="50"/>
      <c r="FQ70" s="50"/>
      <c r="FR70" s="50"/>
      <c r="FS70" s="50"/>
      <c r="FT70" s="50"/>
      <c r="FU70" s="326"/>
      <c r="FV70" s="326"/>
      <c r="FW70" s="50"/>
      <c r="FX70" s="50"/>
      <c r="FY70" s="50"/>
      <c r="FZ70" s="50"/>
      <c r="GA70" s="50"/>
      <c r="GB70" s="50"/>
      <c r="GC70" s="50"/>
      <c r="GD70" s="50"/>
      <c r="GE70" s="326"/>
      <c r="GF70" s="326"/>
      <c r="GG70" s="326"/>
      <c r="GH70" s="50"/>
      <c r="GI70" s="50"/>
      <c r="GJ70" s="50"/>
      <c r="GK70" s="326"/>
      <c r="GL70" s="326"/>
      <c r="GM70" s="326"/>
      <c r="GN70" s="326"/>
      <c r="GO70" s="326"/>
      <c r="GP70" s="326"/>
      <c r="GQ70" s="326"/>
      <c r="GR70" s="326"/>
      <c r="GS70" s="326"/>
    </row>
    <row r="71" spans="1:201" ht="15.75">
      <c r="A71" s="63" t="s">
        <v>4011</v>
      </c>
      <c r="D71" s="57">
        <f>SUM(E71:HQ71)</f>
        <v>156</v>
      </c>
      <c r="E71" s="326">
        <v>59</v>
      </c>
      <c r="F71" s="326">
        <v>0</v>
      </c>
      <c r="G71" s="326">
        <v>97</v>
      </c>
      <c r="H71" s="326"/>
      <c r="I71" s="63"/>
      <c r="J71" s="63"/>
      <c r="K71" s="63"/>
      <c r="L71" s="63"/>
      <c r="M71" s="282"/>
      <c r="N71" s="317"/>
      <c r="O71" s="63"/>
      <c r="Q71" s="326"/>
      <c r="R71" s="326"/>
      <c r="S71" s="326"/>
      <c r="T71" s="326"/>
      <c r="U71" s="326"/>
      <c r="V71" s="326"/>
      <c r="W71" s="326"/>
      <c r="X71" s="326"/>
      <c r="Y71" s="326"/>
      <c r="Z71" s="326"/>
      <c r="AA71" s="326"/>
      <c r="AB71" s="326"/>
      <c r="AC71" s="326"/>
      <c r="AD71" s="326"/>
      <c r="AE71" s="326"/>
      <c r="AF71" s="326"/>
      <c r="AG71" s="326"/>
      <c r="AH71" s="326"/>
      <c r="AI71" s="326"/>
      <c r="AJ71" s="326"/>
      <c r="AK71" s="326"/>
      <c r="AL71" s="326"/>
      <c r="AM71" s="326"/>
      <c r="AN71" s="326"/>
      <c r="AO71" s="326"/>
      <c r="AP71" s="326"/>
      <c r="AQ71" s="326"/>
      <c r="AR71" s="326"/>
      <c r="AS71" s="326"/>
      <c r="AT71" s="326"/>
      <c r="AU71" s="326"/>
      <c r="AV71" s="326"/>
      <c r="AW71" s="326"/>
      <c r="AX71" s="326"/>
      <c r="AY71" s="326"/>
      <c r="AZ71" s="326"/>
      <c r="BA71" s="326"/>
      <c r="BB71" s="326"/>
      <c r="BC71" s="326"/>
      <c r="BD71" s="326"/>
      <c r="BE71" s="326"/>
      <c r="BF71" s="326"/>
      <c r="BG71" s="326"/>
      <c r="BH71" s="326"/>
      <c r="BI71" s="326"/>
      <c r="BJ71" s="326"/>
      <c r="BK71" s="326"/>
      <c r="BL71" s="326"/>
      <c r="BM71" s="326"/>
      <c r="BN71" s="326"/>
      <c r="BO71" s="326"/>
      <c r="BP71" s="326"/>
      <c r="BQ71" s="326"/>
      <c r="BR71" s="326"/>
      <c r="BS71" s="326"/>
      <c r="BT71" s="326"/>
      <c r="BU71" s="326"/>
      <c r="BV71" s="326"/>
      <c r="BW71" s="326"/>
      <c r="BX71" s="326"/>
      <c r="BY71" s="326"/>
      <c r="BZ71" s="326"/>
      <c r="CA71" s="326"/>
      <c r="CB71" s="326"/>
      <c r="CC71" s="326"/>
      <c r="CD71" s="326"/>
      <c r="CE71" s="326"/>
      <c r="CF71" s="326"/>
      <c r="CG71" s="326"/>
      <c r="CH71" s="326"/>
      <c r="CI71" s="326"/>
      <c r="CJ71" s="326"/>
      <c r="CK71" s="326"/>
      <c r="CL71" s="326"/>
      <c r="CM71" s="326"/>
      <c r="CN71" s="326"/>
      <c r="CO71" s="326"/>
      <c r="CP71" s="326"/>
      <c r="CQ71" s="326"/>
      <c r="CR71" s="326"/>
      <c r="CS71" s="326"/>
      <c r="CT71" s="326"/>
      <c r="CU71" s="326"/>
      <c r="CV71" s="326"/>
      <c r="CW71" s="326"/>
      <c r="CX71" s="326"/>
      <c r="CY71" s="326"/>
      <c r="CZ71" s="326"/>
      <c r="DA71" s="326"/>
      <c r="DB71" s="50"/>
      <c r="DC71" s="326"/>
      <c r="DD71" s="326"/>
      <c r="DE71" s="326"/>
      <c r="DF71" s="50"/>
      <c r="DG71" s="326"/>
      <c r="DH71" s="326"/>
      <c r="DI71" s="326"/>
      <c r="DJ71" s="326"/>
      <c r="DK71" s="326"/>
      <c r="DL71" s="326"/>
      <c r="DM71" s="50"/>
      <c r="DN71" s="326"/>
      <c r="DO71" s="50"/>
      <c r="DP71" s="50"/>
      <c r="DQ71" s="50"/>
      <c r="DR71" s="50"/>
      <c r="DS71" s="50"/>
      <c r="DT71" s="50"/>
      <c r="DU71" s="50"/>
      <c r="DV71" s="50"/>
      <c r="DW71" s="326"/>
      <c r="DX71" s="326"/>
      <c r="DY71" s="326"/>
      <c r="DZ71" s="326"/>
      <c r="EA71" s="326"/>
      <c r="EB71" s="50"/>
      <c r="EC71" s="326"/>
      <c r="ED71" s="50"/>
      <c r="EE71" s="326"/>
      <c r="EF71" s="326"/>
      <c r="EG71" s="326"/>
      <c r="EH71" s="326"/>
      <c r="EI71" s="326"/>
      <c r="EJ71" s="326"/>
      <c r="EK71" s="326"/>
      <c r="EL71" s="326"/>
      <c r="EM71" s="326"/>
      <c r="EN71" s="50"/>
      <c r="EO71" s="326"/>
      <c r="EP71" s="326"/>
      <c r="EQ71" s="326"/>
      <c r="ER71" s="50"/>
      <c r="ES71" s="326"/>
      <c r="ET71" s="50"/>
      <c r="EU71" s="50"/>
      <c r="EV71" s="326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326"/>
      <c r="FJ71" s="50"/>
      <c r="FK71" s="50"/>
      <c r="FL71" s="50"/>
      <c r="FM71" s="326"/>
      <c r="FN71" s="50"/>
      <c r="FO71" s="50"/>
      <c r="FP71" s="50"/>
      <c r="FQ71" s="50"/>
      <c r="FR71" s="50"/>
      <c r="FS71" s="50"/>
      <c r="FT71" s="50"/>
      <c r="FU71" s="326"/>
      <c r="FV71" s="326"/>
      <c r="FW71" s="50"/>
      <c r="FX71" s="50"/>
      <c r="FY71" s="50"/>
      <c r="FZ71" s="50"/>
      <c r="GA71" s="50"/>
      <c r="GB71" s="50"/>
      <c r="GC71" s="50"/>
      <c r="GD71" s="50"/>
      <c r="GE71" s="326"/>
      <c r="GF71" s="326"/>
      <c r="GG71" s="326"/>
      <c r="GH71" s="50"/>
      <c r="GI71" s="50"/>
      <c r="GJ71" s="50"/>
      <c r="GK71" s="326"/>
      <c r="GL71" s="326"/>
      <c r="GM71" s="326"/>
      <c r="GN71" s="326"/>
      <c r="GO71" s="326"/>
      <c r="GP71" s="326"/>
      <c r="GQ71" s="326"/>
      <c r="GR71" s="326"/>
      <c r="GS71" s="326"/>
    </row>
    <row r="72" spans="1:201" ht="15.75">
      <c r="A72" s="218" t="s">
        <v>1560</v>
      </c>
      <c r="D72" s="57">
        <f>SUM(E72:HQ72)</f>
        <v>169</v>
      </c>
      <c r="E72" s="326">
        <v>92</v>
      </c>
      <c r="F72" s="326">
        <v>0</v>
      </c>
      <c r="G72" s="326">
        <v>77</v>
      </c>
      <c r="H72" s="326"/>
      <c r="I72" s="218"/>
      <c r="J72" s="63"/>
      <c r="K72" s="218"/>
      <c r="L72" s="63"/>
      <c r="M72" s="87"/>
      <c r="N72" s="317"/>
      <c r="O72" s="63"/>
      <c r="Q72" s="326"/>
      <c r="R72" s="326"/>
      <c r="S72" s="326"/>
      <c r="T72" s="326"/>
      <c r="U72" s="326"/>
      <c r="V72" s="326"/>
      <c r="W72" s="326"/>
      <c r="X72" s="326"/>
      <c r="Y72" s="326"/>
      <c r="Z72" s="326"/>
      <c r="AA72" s="326"/>
      <c r="AB72" s="326"/>
      <c r="AC72" s="326"/>
      <c r="AD72" s="326"/>
      <c r="AE72" s="326"/>
      <c r="AF72" s="326"/>
      <c r="AG72" s="326"/>
      <c r="AH72" s="326"/>
      <c r="AI72" s="326"/>
      <c r="AJ72" s="326"/>
      <c r="AK72" s="326"/>
      <c r="AL72" s="326"/>
      <c r="AM72" s="326"/>
      <c r="AN72" s="326"/>
      <c r="AO72" s="326"/>
      <c r="AP72" s="326"/>
      <c r="AQ72" s="326"/>
      <c r="AR72" s="326"/>
      <c r="AS72" s="326"/>
      <c r="AT72" s="326"/>
      <c r="AU72" s="326"/>
      <c r="AV72" s="326"/>
      <c r="AW72" s="326"/>
      <c r="AX72" s="326"/>
      <c r="AY72" s="326"/>
      <c r="AZ72" s="326"/>
      <c r="BA72" s="326"/>
      <c r="BB72" s="326"/>
      <c r="BC72" s="326"/>
      <c r="BD72" s="326"/>
      <c r="BE72" s="326"/>
      <c r="BF72" s="326"/>
      <c r="BG72" s="326"/>
      <c r="BH72" s="326"/>
      <c r="BI72" s="326"/>
      <c r="BJ72" s="326"/>
      <c r="BK72" s="326"/>
      <c r="BL72" s="326"/>
      <c r="BM72" s="326"/>
      <c r="BN72" s="326"/>
      <c r="BO72" s="326"/>
      <c r="BP72" s="326"/>
      <c r="BQ72" s="326"/>
      <c r="BR72" s="326"/>
      <c r="BS72" s="326"/>
      <c r="BT72" s="326"/>
      <c r="BU72" s="326"/>
      <c r="BV72" s="326"/>
      <c r="BW72" s="326"/>
      <c r="BX72" s="326"/>
      <c r="BY72" s="326"/>
      <c r="BZ72" s="326"/>
      <c r="CA72" s="326"/>
      <c r="CB72" s="326"/>
      <c r="CC72" s="326"/>
      <c r="CD72" s="326"/>
      <c r="CE72" s="326"/>
      <c r="CF72" s="326"/>
      <c r="CG72" s="326"/>
      <c r="CH72" s="326"/>
      <c r="CI72" s="326"/>
      <c r="CJ72" s="326"/>
      <c r="CK72" s="326"/>
      <c r="CL72" s="326"/>
      <c r="CM72" s="326"/>
      <c r="CN72" s="326"/>
      <c r="CO72" s="326"/>
      <c r="CP72" s="326"/>
      <c r="CQ72" s="326"/>
      <c r="CR72" s="326"/>
      <c r="CS72" s="326"/>
      <c r="CT72" s="326"/>
      <c r="CU72" s="326"/>
      <c r="CV72" s="326"/>
      <c r="CW72" s="326"/>
      <c r="CX72" s="326"/>
      <c r="CY72" s="326"/>
      <c r="CZ72" s="326"/>
      <c r="DA72" s="326"/>
      <c r="DB72" s="50"/>
      <c r="DC72" s="326"/>
      <c r="DD72" s="326"/>
      <c r="DE72" s="326"/>
      <c r="DF72" s="50"/>
      <c r="DG72" s="326"/>
      <c r="DH72" s="326"/>
      <c r="DI72" s="326"/>
      <c r="DJ72" s="326"/>
      <c r="DK72" s="326"/>
      <c r="DL72" s="326"/>
      <c r="DM72" s="50"/>
      <c r="DN72" s="326"/>
      <c r="DO72" s="50"/>
      <c r="DP72" s="50"/>
      <c r="DQ72" s="50"/>
      <c r="DR72" s="50"/>
      <c r="DS72" s="50"/>
      <c r="DT72" s="50"/>
      <c r="DU72" s="50"/>
      <c r="DV72" s="50"/>
      <c r="DW72" s="326"/>
      <c r="DX72" s="326"/>
      <c r="DY72" s="326"/>
      <c r="DZ72" s="326"/>
      <c r="EA72" s="326"/>
      <c r="EB72" s="50"/>
      <c r="EC72" s="326"/>
      <c r="ED72" s="50"/>
      <c r="EE72" s="326"/>
      <c r="EF72" s="326"/>
      <c r="EG72" s="326"/>
      <c r="EH72" s="326"/>
      <c r="EI72" s="326"/>
      <c r="EJ72" s="326"/>
      <c r="EK72" s="326"/>
      <c r="EL72" s="326"/>
      <c r="EM72" s="326"/>
      <c r="EN72" s="50"/>
      <c r="EO72" s="326"/>
      <c r="EP72" s="326"/>
      <c r="EQ72" s="326"/>
      <c r="ER72" s="50"/>
      <c r="ES72" s="326"/>
      <c r="ET72" s="50"/>
      <c r="EU72" s="50"/>
      <c r="EV72" s="326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326"/>
      <c r="FJ72" s="50"/>
      <c r="FK72" s="50"/>
      <c r="FL72" s="50"/>
      <c r="FM72" s="326"/>
      <c r="FN72" s="50"/>
      <c r="FO72" s="50"/>
      <c r="FP72" s="50"/>
      <c r="FQ72" s="50"/>
      <c r="FR72" s="50"/>
      <c r="FS72" s="50"/>
      <c r="FT72" s="50"/>
      <c r="FU72" s="326"/>
      <c r="FV72" s="326"/>
      <c r="FW72" s="50"/>
      <c r="FX72" s="50"/>
      <c r="FY72" s="50"/>
      <c r="FZ72" s="50"/>
      <c r="GA72" s="50"/>
      <c r="GB72" s="50"/>
      <c r="GC72" s="50"/>
      <c r="GD72" s="50"/>
      <c r="GE72" s="326"/>
      <c r="GF72" s="326"/>
      <c r="GG72" s="326"/>
      <c r="GH72" s="50"/>
      <c r="GI72" s="50"/>
      <c r="GJ72" s="50"/>
      <c r="GK72" s="326"/>
      <c r="GL72" s="326"/>
      <c r="GM72" s="326"/>
      <c r="GN72" s="326"/>
      <c r="GO72" s="326"/>
      <c r="GP72" s="326"/>
      <c r="GQ72" s="326"/>
      <c r="GR72" s="326"/>
      <c r="GS72" s="326"/>
    </row>
    <row r="73" spans="1:201" ht="15.75">
      <c r="A73" s="218" t="s">
        <v>1562</v>
      </c>
      <c r="D73" s="57">
        <f>SUM(E73:HQ73)</f>
        <v>248</v>
      </c>
      <c r="E73" s="326">
        <v>118</v>
      </c>
      <c r="F73" s="326">
        <v>73</v>
      </c>
      <c r="G73" s="326">
        <v>57</v>
      </c>
      <c r="H73" s="326"/>
      <c r="I73" s="218"/>
      <c r="J73" s="63"/>
      <c r="K73" s="218"/>
      <c r="L73" s="63"/>
      <c r="M73" s="87"/>
      <c r="N73" s="317"/>
      <c r="O73" s="63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  <c r="CA73" s="326"/>
      <c r="CB73" s="326"/>
      <c r="CC73" s="326"/>
      <c r="CD73" s="326"/>
      <c r="CE73" s="326"/>
      <c r="CF73" s="326"/>
      <c r="CG73" s="326"/>
      <c r="CH73" s="326"/>
      <c r="CI73" s="326"/>
      <c r="CJ73" s="326"/>
      <c r="CK73" s="326"/>
      <c r="CL73" s="326"/>
      <c r="CM73" s="326"/>
      <c r="CN73" s="326"/>
      <c r="CO73" s="326"/>
      <c r="CP73" s="326"/>
      <c r="CQ73" s="326"/>
      <c r="CR73" s="326"/>
      <c r="CS73" s="326"/>
      <c r="CT73" s="326"/>
      <c r="CU73" s="326"/>
      <c r="CV73" s="326"/>
      <c r="CW73" s="326"/>
      <c r="CX73" s="326"/>
      <c r="CY73" s="326"/>
      <c r="CZ73" s="326"/>
      <c r="DA73" s="326"/>
      <c r="DB73" s="50"/>
      <c r="DC73" s="326"/>
      <c r="DD73" s="326"/>
      <c r="DE73" s="326"/>
      <c r="DF73" s="50"/>
      <c r="DG73" s="326"/>
      <c r="DH73" s="326"/>
      <c r="DI73" s="326"/>
      <c r="DJ73" s="326"/>
      <c r="DK73" s="326"/>
      <c r="DL73" s="326"/>
      <c r="DM73" s="50"/>
      <c r="DN73" s="326"/>
      <c r="DO73" s="50"/>
      <c r="DP73" s="50"/>
      <c r="DQ73" s="50"/>
      <c r="DR73" s="50"/>
      <c r="DS73" s="50"/>
      <c r="DT73" s="50"/>
      <c r="DU73" s="50"/>
      <c r="DV73" s="50"/>
      <c r="DW73" s="326"/>
      <c r="DX73" s="326"/>
      <c r="DY73" s="326"/>
      <c r="DZ73" s="326"/>
      <c r="EA73" s="326"/>
      <c r="EB73" s="50"/>
      <c r="EC73" s="326"/>
      <c r="ED73" s="50"/>
      <c r="EE73" s="326"/>
      <c r="EF73" s="326"/>
      <c r="EG73" s="326"/>
      <c r="EH73" s="326"/>
      <c r="EI73" s="326"/>
      <c r="EJ73" s="326"/>
      <c r="EK73" s="326"/>
      <c r="EL73" s="326"/>
      <c r="EM73" s="326"/>
      <c r="EN73" s="50"/>
      <c r="EO73" s="326"/>
      <c r="EP73" s="326"/>
      <c r="EQ73" s="326"/>
      <c r="ER73" s="50"/>
      <c r="ES73" s="326"/>
      <c r="ET73" s="50"/>
      <c r="EU73" s="50"/>
      <c r="EV73" s="326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326"/>
      <c r="FJ73" s="50"/>
      <c r="FK73" s="50"/>
      <c r="FL73" s="50"/>
      <c r="FM73" s="326"/>
      <c r="FN73" s="50"/>
      <c r="FO73" s="50"/>
      <c r="FP73" s="50"/>
      <c r="FQ73" s="50"/>
      <c r="FR73" s="50"/>
      <c r="FS73" s="50"/>
      <c r="FT73" s="50"/>
      <c r="FU73" s="326"/>
      <c r="FV73" s="326"/>
      <c r="FW73" s="50"/>
      <c r="FX73" s="50"/>
      <c r="FY73" s="50"/>
      <c r="FZ73" s="50"/>
      <c r="GA73" s="50"/>
      <c r="GB73" s="50"/>
      <c r="GC73" s="50"/>
      <c r="GD73" s="50"/>
      <c r="GE73" s="326"/>
      <c r="GF73" s="326"/>
      <c r="GG73" s="326"/>
      <c r="GH73" s="50"/>
      <c r="GI73" s="50"/>
      <c r="GJ73" s="50"/>
      <c r="GK73" s="326"/>
      <c r="GL73" s="326"/>
      <c r="GM73" s="326"/>
      <c r="GN73" s="326"/>
      <c r="GO73" s="326"/>
      <c r="GP73" s="326"/>
      <c r="GQ73" s="326"/>
      <c r="GR73" s="326"/>
      <c r="GS73" s="326"/>
    </row>
    <row r="74" spans="1:201" ht="15.75">
      <c r="A74" s="63" t="s">
        <v>4012</v>
      </c>
      <c r="D74" s="57">
        <f>SUM(E74:HQ74)</f>
        <v>83</v>
      </c>
      <c r="E74" s="326">
        <v>0</v>
      </c>
      <c r="F74" s="326">
        <v>0</v>
      </c>
      <c r="G74" s="326">
        <v>83</v>
      </c>
      <c r="H74" s="326"/>
      <c r="I74" s="63"/>
      <c r="J74" s="63"/>
      <c r="K74" s="63"/>
      <c r="L74" s="63"/>
      <c r="M74" s="282"/>
      <c r="N74" s="317"/>
      <c r="O74" s="63"/>
      <c r="Q74" s="326"/>
      <c r="R74" s="326"/>
      <c r="S74" s="326"/>
      <c r="T74" s="326"/>
      <c r="U74" s="326"/>
      <c r="V74" s="326"/>
      <c r="W74" s="326"/>
      <c r="X74" s="326"/>
      <c r="Y74" s="326"/>
      <c r="Z74" s="326"/>
      <c r="AA74" s="326"/>
      <c r="AB74" s="326"/>
      <c r="AC74" s="326"/>
      <c r="AD74" s="326"/>
      <c r="AE74" s="326"/>
      <c r="AF74" s="326"/>
      <c r="AG74" s="326"/>
      <c r="AH74" s="326"/>
      <c r="AI74" s="326"/>
      <c r="AJ74" s="326"/>
      <c r="AK74" s="326"/>
      <c r="AL74" s="326"/>
      <c r="AM74" s="326"/>
      <c r="AN74" s="326"/>
      <c r="AO74" s="326"/>
      <c r="AP74" s="326"/>
      <c r="AQ74" s="326"/>
      <c r="AR74" s="326"/>
      <c r="AS74" s="326"/>
      <c r="AT74" s="326"/>
      <c r="AU74" s="326"/>
      <c r="AV74" s="326"/>
      <c r="AW74" s="326"/>
      <c r="AX74" s="326"/>
      <c r="AY74" s="326"/>
      <c r="AZ74" s="326"/>
      <c r="BA74" s="326"/>
      <c r="BB74" s="326"/>
      <c r="BC74" s="326"/>
      <c r="BD74" s="326"/>
      <c r="BE74" s="326"/>
      <c r="BF74" s="326"/>
      <c r="BG74" s="326"/>
      <c r="BH74" s="326"/>
      <c r="BI74" s="326"/>
      <c r="BJ74" s="326"/>
      <c r="BK74" s="326"/>
      <c r="BL74" s="326"/>
      <c r="BM74" s="326"/>
      <c r="BN74" s="326"/>
      <c r="BO74" s="326"/>
      <c r="BP74" s="326"/>
      <c r="BQ74" s="326"/>
      <c r="BR74" s="326"/>
      <c r="BS74" s="326"/>
      <c r="BT74" s="326"/>
      <c r="BU74" s="326"/>
      <c r="BV74" s="326"/>
      <c r="BW74" s="326"/>
      <c r="BX74" s="326"/>
      <c r="BY74" s="326"/>
      <c r="BZ74" s="326"/>
      <c r="CA74" s="326"/>
      <c r="CB74" s="326"/>
      <c r="CC74" s="326"/>
      <c r="CD74" s="326"/>
      <c r="CE74" s="326"/>
      <c r="CF74" s="326"/>
      <c r="CG74" s="326"/>
      <c r="CH74" s="326"/>
      <c r="CI74" s="326"/>
      <c r="CJ74" s="326"/>
      <c r="CK74" s="326"/>
      <c r="CL74" s="326"/>
      <c r="CM74" s="326"/>
      <c r="CN74" s="326"/>
      <c r="CO74" s="326"/>
      <c r="CP74" s="326"/>
      <c r="CQ74" s="326"/>
      <c r="CR74" s="326"/>
      <c r="CS74" s="326"/>
      <c r="CT74" s="326"/>
      <c r="CU74" s="326"/>
      <c r="CV74" s="326"/>
      <c r="CW74" s="326"/>
      <c r="CX74" s="326"/>
      <c r="CY74" s="326"/>
      <c r="CZ74" s="326"/>
      <c r="DA74" s="326"/>
      <c r="DB74" s="50"/>
      <c r="DC74" s="326"/>
      <c r="DD74" s="326"/>
      <c r="DE74" s="326"/>
      <c r="DF74" s="50"/>
      <c r="DG74" s="326"/>
      <c r="DH74" s="326"/>
      <c r="DI74" s="326"/>
      <c r="DJ74" s="326"/>
      <c r="DK74" s="326"/>
      <c r="DL74" s="326"/>
      <c r="DM74" s="50"/>
      <c r="DN74" s="326"/>
      <c r="DO74" s="50"/>
      <c r="DP74" s="50"/>
      <c r="DQ74" s="50"/>
      <c r="DR74" s="50"/>
      <c r="DS74" s="50"/>
      <c r="DT74" s="50"/>
      <c r="DU74" s="50"/>
      <c r="DV74" s="50"/>
      <c r="DW74" s="326"/>
      <c r="DX74" s="326"/>
      <c r="DY74" s="326"/>
      <c r="DZ74" s="326"/>
      <c r="EA74" s="326"/>
      <c r="EB74" s="50"/>
      <c r="EC74" s="326"/>
      <c r="ED74" s="50"/>
      <c r="EE74" s="326"/>
      <c r="EF74" s="326"/>
      <c r="EG74" s="326"/>
      <c r="EH74" s="326"/>
      <c r="EI74" s="326"/>
      <c r="EJ74" s="326"/>
      <c r="EK74" s="326"/>
      <c r="EL74" s="326"/>
      <c r="EM74" s="326"/>
      <c r="EN74" s="50"/>
      <c r="EO74" s="326"/>
      <c r="EP74" s="326"/>
      <c r="EQ74" s="326"/>
      <c r="ER74" s="50"/>
      <c r="ES74" s="326"/>
      <c r="ET74" s="50"/>
      <c r="EU74" s="50"/>
      <c r="EV74" s="326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326"/>
      <c r="FJ74" s="50"/>
      <c r="FK74" s="50"/>
      <c r="FL74" s="50"/>
      <c r="FM74" s="326"/>
      <c r="FN74" s="50"/>
      <c r="FO74" s="50"/>
      <c r="FP74" s="50"/>
      <c r="FQ74" s="50"/>
      <c r="FR74" s="50"/>
      <c r="FS74" s="50"/>
      <c r="FT74" s="50"/>
      <c r="FU74" s="326"/>
      <c r="FV74" s="326"/>
      <c r="FW74" s="50"/>
      <c r="FX74" s="50"/>
      <c r="FY74" s="50"/>
      <c r="FZ74" s="50"/>
      <c r="GA74" s="50"/>
      <c r="GB74" s="50"/>
      <c r="GC74" s="50"/>
      <c r="GD74" s="50"/>
      <c r="GE74" s="326"/>
      <c r="GF74" s="326"/>
      <c r="GG74" s="326"/>
      <c r="GH74" s="50"/>
      <c r="GI74" s="50"/>
      <c r="GJ74" s="50"/>
      <c r="GK74" s="326"/>
      <c r="GL74" s="326"/>
      <c r="GM74" s="326"/>
      <c r="GN74" s="326"/>
      <c r="GO74" s="326"/>
      <c r="GP74" s="326"/>
      <c r="GQ74" s="326"/>
      <c r="GR74" s="326"/>
      <c r="GS74" s="326"/>
    </row>
    <row r="75" spans="1:201" ht="15.75">
      <c r="A75" s="63" t="s">
        <v>2545</v>
      </c>
      <c r="D75" s="57">
        <f>SUM(E75:HQ75)</f>
        <v>137</v>
      </c>
      <c r="E75" s="326">
        <v>96</v>
      </c>
      <c r="F75" s="326">
        <v>0</v>
      </c>
      <c r="G75" s="326">
        <v>41</v>
      </c>
      <c r="H75" s="326"/>
      <c r="I75" s="63"/>
      <c r="J75" s="63"/>
      <c r="K75" s="63"/>
      <c r="L75" s="63"/>
      <c r="M75" s="283"/>
      <c r="N75" s="317"/>
      <c r="O75" s="63"/>
      <c r="Q75" s="326"/>
      <c r="R75" s="326"/>
      <c r="S75" s="326"/>
      <c r="T75" s="326"/>
      <c r="U75" s="326"/>
      <c r="V75" s="326"/>
      <c r="W75" s="326"/>
      <c r="X75" s="326"/>
      <c r="Y75" s="326"/>
      <c r="Z75" s="326"/>
      <c r="AA75" s="326"/>
      <c r="AB75" s="326"/>
      <c r="AC75" s="326"/>
      <c r="AD75" s="326"/>
      <c r="AE75" s="326"/>
      <c r="AF75" s="326"/>
      <c r="AG75" s="326"/>
      <c r="AH75" s="326"/>
      <c r="AI75" s="326"/>
      <c r="AJ75" s="326"/>
      <c r="AK75" s="326"/>
      <c r="AL75" s="326"/>
      <c r="AM75" s="326"/>
      <c r="AN75" s="326"/>
      <c r="AO75" s="326"/>
      <c r="AP75" s="326"/>
      <c r="AQ75" s="326"/>
      <c r="AR75" s="326"/>
      <c r="AS75" s="326"/>
      <c r="AT75" s="326"/>
      <c r="AU75" s="326"/>
      <c r="AV75" s="326"/>
      <c r="AW75" s="326"/>
      <c r="AX75" s="326"/>
      <c r="AY75" s="326"/>
      <c r="AZ75" s="326"/>
      <c r="BA75" s="326"/>
      <c r="BB75" s="326"/>
      <c r="BC75" s="326"/>
      <c r="BD75" s="326"/>
      <c r="BE75" s="326"/>
      <c r="BF75" s="326"/>
      <c r="BG75" s="326"/>
      <c r="BH75" s="326"/>
      <c r="BI75" s="326"/>
      <c r="BJ75" s="326"/>
      <c r="BK75" s="326"/>
      <c r="BL75" s="326"/>
      <c r="BM75" s="326"/>
      <c r="BN75" s="326"/>
      <c r="BO75" s="326"/>
      <c r="BP75" s="326"/>
      <c r="BQ75" s="326"/>
      <c r="BR75" s="326"/>
      <c r="BS75" s="326"/>
      <c r="BT75" s="326"/>
      <c r="BU75" s="326"/>
      <c r="BV75" s="326"/>
      <c r="BW75" s="326"/>
      <c r="BX75" s="326"/>
      <c r="BY75" s="326"/>
      <c r="BZ75" s="326"/>
      <c r="CA75" s="326"/>
      <c r="CB75" s="326"/>
      <c r="CC75" s="326"/>
      <c r="CD75" s="326"/>
      <c r="CE75" s="326"/>
      <c r="CF75" s="326"/>
      <c r="CG75" s="326"/>
      <c r="CH75" s="326"/>
      <c r="CI75" s="326"/>
      <c r="CJ75" s="326"/>
      <c r="CK75" s="326"/>
      <c r="CL75" s="326"/>
      <c r="CM75" s="326"/>
      <c r="CN75" s="326"/>
      <c r="CO75" s="326"/>
      <c r="CP75" s="326"/>
      <c r="CQ75" s="326"/>
      <c r="CR75" s="326"/>
      <c r="CS75" s="326"/>
      <c r="CT75" s="326"/>
      <c r="CU75" s="326"/>
      <c r="CV75" s="326"/>
      <c r="CW75" s="326"/>
      <c r="CX75" s="326"/>
      <c r="CY75" s="326"/>
      <c r="CZ75" s="326"/>
      <c r="DA75" s="326"/>
      <c r="DB75" s="50"/>
      <c r="DC75" s="326"/>
      <c r="DD75" s="326"/>
      <c r="DE75" s="326"/>
      <c r="DF75" s="50"/>
      <c r="DG75" s="326"/>
      <c r="DH75" s="326"/>
      <c r="DI75" s="326"/>
      <c r="DJ75" s="326"/>
      <c r="DK75" s="326"/>
      <c r="DL75" s="326"/>
      <c r="DM75" s="50"/>
      <c r="DN75" s="326"/>
      <c r="DO75" s="50"/>
      <c r="DP75" s="50"/>
      <c r="DQ75" s="50"/>
      <c r="DR75" s="50"/>
      <c r="DS75" s="50"/>
      <c r="DT75" s="50"/>
      <c r="DU75" s="50"/>
      <c r="DV75" s="50"/>
      <c r="DW75" s="326"/>
      <c r="DX75" s="326"/>
      <c r="DY75" s="326"/>
      <c r="DZ75" s="326"/>
      <c r="EA75" s="326"/>
      <c r="EB75" s="50"/>
      <c r="EC75" s="326"/>
      <c r="ED75" s="50"/>
      <c r="EE75" s="326"/>
      <c r="EF75" s="326"/>
      <c r="EG75" s="326"/>
      <c r="EH75" s="326"/>
      <c r="EI75" s="326"/>
      <c r="EJ75" s="326"/>
      <c r="EK75" s="326"/>
      <c r="EL75" s="326"/>
      <c r="EM75" s="326"/>
      <c r="EN75" s="50"/>
      <c r="EO75" s="326"/>
      <c r="EP75" s="326"/>
      <c r="EQ75" s="326"/>
      <c r="ER75" s="50"/>
      <c r="ES75" s="326"/>
      <c r="ET75" s="50"/>
      <c r="EU75" s="50"/>
      <c r="EV75" s="326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326"/>
      <c r="FJ75" s="50"/>
      <c r="FK75" s="50"/>
      <c r="FL75" s="50"/>
      <c r="FM75" s="326"/>
      <c r="FN75" s="50"/>
      <c r="FO75" s="50"/>
      <c r="FP75" s="50"/>
      <c r="FQ75" s="50"/>
      <c r="FR75" s="50"/>
      <c r="FS75" s="50"/>
      <c r="FT75" s="50"/>
      <c r="FU75" s="326"/>
      <c r="FV75" s="326"/>
      <c r="FW75" s="50"/>
      <c r="FX75" s="50"/>
      <c r="FY75" s="50"/>
      <c r="FZ75" s="50"/>
      <c r="GA75" s="50"/>
      <c r="GB75" s="50"/>
      <c r="GC75" s="50"/>
      <c r="GD75" s="50"/>
      <c r="GE75" s="326"/>
      <c r="GF75" s="326"/>
      <c r="GG75" s="326"/>
      <c r="GH75" s="50"/>
      <c r="GI75" s="50"/>
      <c r="GJ75" s="50"/>
      <c r="GK75" s="326"/>
      <c r="GL75" s="326"/>
      <c r="GM75" s="326"/>
      <c r="GN75" s="326"/>
      <c r="GO75" s="326"/>
      <c r="GP75" s="326"/>
      <c r="GQ75" s="326"/>
      <c r="GR75" s="326"/>
      <c r="GS75" s="326"/>
    </row>
    <row r="76" spans="1:201" ht="15.75">
      <c r="A76" s="63" t="s">
        <v>703</v>
      </c>
      <c r="D76" s="57">
        <f>SUM(E76:HQ76)</f>
        <v>185</v>
      </c>
      <c r="E76" s="326">
        <v>0</v>
      </c>
      <c r="F76" s="326">
        <v>115</v>
      </c>
      <c r="G76" s="326">
        <v>70</v>
      </c>
      <c r="H76" s="326"/>
      <c r="I76" s="63"/>
      <c r="J76" s="63"/>
      <c r="K76" s="63"/>
      <c r="L76" s="63"/>
      <c r="M76" s="87"/>
      <c r="N76" s="317"/>
      <c r="O76" s="63"/>
      <c r="Q76" s="326"/>
      <c r="R76" s="326"/>
      <c r="S76" s="326"/>
      <c r="T76" s="326"/>
      <c r="U76" s="326"/>
      <c r="V76" s="326"/>
      <c r="W76" s="326"/>
      <c r="X76" s="326"/>
      <c r="Y76" s="326"/>
      <c r="Z76" s="326"/>
      <c r="AA76" s="326"/>
      <c r="AB76" s="326"/>
      <c r="AC76" s="326"/>
      <c r="AD76" s="326"/>
      <c r="AE76" s="326"/>
      <c r="AF76" s="326"/>
      <c r="AG76" s="326"/>
      <c r="AH76" s="326"/>
      <c r="AI76" s="326"/>
      <c r="AJ76" s="326"/>
      <c r="AK76" s="326"/>
      <c r="AL76" s="326"/>
      <c r="AM76" s="326"/>
      <c r="AN76" s="326"/>
      <c r="AO76" s="326"/>
      <c r="AP76" s="326"/>
      <c r="AQ76" s="326"/>
      <c r="AR76" s="326"/>
      <c r="AS76" s="326"/>
      <c r="AT76" s="326"/>
      <c r="AU76" s="326"/>
      <c r="AV76" s="326"/>
      <c r="AW76" s="326"/>
      <c r="AX76" s="326"/>
      <c r="AY76" s="326"/>
      <c r="AZ76" s="326"/>
      <c r="BA76" s="326"/>
      <c r="BB76" s="326"/>
      <c r="BC76" s="326"/>
      <c r="BD76" s="326"/>
      <c r="BE76" s="326"/>
      <c r="BF76" s="326"/>
      <c r="BG76" s="326"/>
      <c r="BH76" s="326"/>
      <c r="BI76" s="326"/>
      <c r="BJ76" s="326"/>
      <c r="BK76" s="326"/>
      <c r="BL76" s="326"/>
      <c r="BM76" s="326"/>
      <c r="BN76" s="326"/>
      <c r="BO76" s="326"/>
      <c r="BP76" s="326"/>
      <c r="BQ76" s="326"/>
      <c r="BR76" s="326"/>
      <c r="BS76" s="326"/>
      <c r="BT76" s="326"/>
      <c r="BU76" s="326"/>
      <c r="BV76" s="326"/>
      <c r="BW76" s="326"/>
      <c r="BX76" s="326"/>
      <c r="BY76" s="326"/>
      <c r="BZ76" s="326"/>
      <c r="CA76" s="326"/>
      <c r="CB76" s="326"/>
      <c r="CC76" s="326"/>
      <c r="CD76" s="326"/>
      <c r="CE76" s="326"/>
      <c r="CF76" s="326"/>
      <c r="CG76" s="326"/>
      <c r="CH76" s="326"/>
      <c r="CI76" s="326"/>
      <c r="CJ76" s="326"/>
      <c r="CK76" s="326"/>
      <c r="CL76" s="326"/>
      <c r="CM76" s="326"/>
      <c r="CN76" s="326"/>
      <c r="CO76" s="326"/>
      <c r="CP76" s="326"/>
      <c r="CQ76" s="326"/>
      <c r="CR76" s="326"/>
      <c r="CS76" s="326"/>
      <c r="CT76" s="326"/>
      <c r="CU76" s="326"/>
      <c r="CV76" s="326"/>
      <c r="CW76" s="326"/>
      <c r="CX76" s="326"/>
      <c r="CY76" s="326"/>
      <c r="CZ76" s="326"/>
      <c r="DA76" s="326"/>
      <c r="DB76" s="50"/>
      <c r="DC76" s="326"/>
      <c r="DD76" s="326"/>
      <c r="DE76" s="326"/>
      <c r="DF76" s="50"/>
      <c r="DG76" s="326"/>
      <c r="DH76" s="326"/>
      <c r="DI76" s="326"/>
      <c r="DJ76" s="326"/>
      <c r="DK76" s="326"/>
      <c r="DL76" s="326"/>
      <c r="DM76" s="50"/>
      <c r="DN76" s="326"/>
      <c r="DO76" s="50"/>
      <c r="DP76" s="50"/>
      <c r="DQ76" s="50"/>
      <c r="DR76" s="50"/>
      <c r="DS76" s="50"/>
      <c r="DT76" s="50"/>
      <c r="DU76" s="50"/>
      <c r="DV76" s="50"/>
      <c r="DW76" s="326"/>
      <c r="DX76" s="326"/>
      <c r="DY76" s="326"/>
      <c r="DZ76" s="326"/>
      <c r="EA76" s="326"/>
      <c r="EB76" s="50"/>
      <c r="EC76" s="326"/>
      <c r="ED76" s="50"/>
      <c r="EE76" s="326"/>
      <c r="EF76" s="326"/>
      <c r="EG76" s="326"/>
      <c r="EH76" s="326"/>
      <c r="EI76" s="326"/>
      <c r="EJ76" s="326"/>
      <c r="EK76" s="326"/>
      <c r="EL76" s="326"/>
      <c r="EM76" s="326"/>
      <c r="EN76" s="50"/>
      <c r="EO76" s="326"/>
      <c r="EP76" s="326"/>
      <c r="EQ76" s="326"/>
      <c r="ER76" s="50"/>
      <c r="ES76" s="326"/>
      <c r="ET76" s="50"/>
      <c r="EU76" s="50"/>
      <c r="EV76" s="326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326"/>
      <c r="FJ76" s="50"/>
      <c r="FK76" s="50"/>
      <c r="FL76" s="50"/>
      <c r="FM76" s="326"/>
      <c r="FN76" s="50"/>
      <c r="FO76" s="50"/>
      <c r="FP76" s="50"/>
      <c r="FQ76" s="50"/>
      <c r="FR76" s="50"/>
      <c r="FS76" s="50"/>
      <c r="FT76" s="50"/>
      <c r="FU76" s="326"/>
      <c r="FV76" s="326"/>
      <c r="FW76" s="50"/>
      <c r="FX76" s="50"/>
      <c r="FY76" s="50"/>
      <c r="FZ76" s="50"/>
      <c r="GA76" s="50"/>
      <c r="GB76" s="50"/>
      <c r="GC76" s="50"/>
      <c r="GD76" s="50"/>
      <c r="GE76" s="326"/>
      <c r="GF76" s="326"/>
      <c r="GG76" s="326"/>
      <c r="GH76" s="50"/>
      <c r="GI76" s="50"/>
      <c r="GJ76" s="50"/>
      <c r="GK76" s="326"/>
      <c r="GL76" s="326"/>
      <c r="GM76" s="326"/>
      <c r="GN76" s="326"/>
      <c r="GO76" s="326"/>
      <c r="GP76" s="326"/>
      <c r="GQ76" s="326"/>
      <c r="GR76" s="326"/>
      <c r="GS76" s="326"/>
    </row>
    <row r="77" spans="1:201" ht="15.75">
      <c r="A77" s="63" t="s">
        <v>735</v>
      </c>
      <c r="B77" s="3"/>
      <c r="C77" s="283"/>
      <c r="D77" s="57">
        <f>SUM(E77:HQ77)</f>
        <v>121</v>
      </c>
      <c r="E77" s="326">
        <v>0</v>
      </c>
      <c r="F77" s="326">
        <v>0</v>
      </c>
      <c r="G77" s="326">
        <v>121</v>
      </c>
      <c r="H77" s="326"/>
      <c r="I77" s="63"/>
      <c r="J77" s="63"/>
      <c r="K77" s="63"/>
      <c r="L77" s="63"/>
      <c r="M77" s="283"/>
      <c r="N77" s="317"/>
      <c r="O77" s="63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  <c r="AG77" s="326"/>
      <c r="AH77" s="326"/>
      <c r="AI77" s="326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6"/>
      <c r="AU77" s="326"/>
      <c r="AV77" s="326"/>
      <c r="AW77" s="326"/>
      <c r="AX77" s="326"/>
      <c r="AY77" s="326"/>
      <c r="AZ77" s="326"/>
      <c r="BA77" s="326"/>
      <c r="BB77" s="326"/>
      <c r="BC77" s="326"/>
      <c r="BD77" s="326"/>
      <c r="BE77" s="326"/>
      <c r="BF77" s="326"/>
      <c r="BG77" s="326"/>
      <c r="BH77" s="326"/>
      <c r="BI77" s="326"/>
      <c r="BJ77" s="326"/>
      <c r="BK77" s="326"/>
      <c r="BL77" s="326"/>
      <c r="BM77" s="326"/>
      <c r="BN77" s="326"/>
      <c r="BO77" s="326"/>
      <c r="BP77" s="326"/>
      <c r="BQ77" s="326"/>
      <c r="BR77" s="326"/>
      <c r="BS77" s="326"/>
      <c r="BT77" s="326"/>
      <c r="BU77" s="326"/>
      <c r="BV77" s="326"/>
      <c r="BW77" s="326"/>
      <c r="BX77" s="326"/>
      <c r="BY77" s="326"/>
      <c r="BZ77" s="326"/>
      <c r="CA77" s="326"/>
      <c r="CB77" s="326"/>
      <c r="CC77" s="326"/>
      <c r="CD77" s="326"/>
      <c r="CE77" s="326"/>
      <c r="CF77" s="326"/>
      <c r="CG77" s="326"/>
      <c r="CH77" s="326"/>
      <c r="CI77" s="326"/>
      <c r="CJ77" s="326"/>
      <c r="CK77" s="326"/>
      <c r="CL77" s="326"/>
      <c r="CM77" s="326"/>
      <c r="CN77" s="326"/>
      <c r="CO77" s="326"/>
      <c r="CP77" s="326"/>
      <c r="CQ77" s="326"/>
      <c r="CR77" s="326"/>
      <c r="CS77" s="326"/>
      <c r="CT77" s="326"/>
      <c r="CU77" s="326"/>
      <c r="CV77" s="326"/>
      <c r="CW77" s="326"/>
      <c r="CX77" s="326"/>
      <c r="CY77" s="326"/>
      <c r="CZ77" s="326"/>
      <c r="DA77" s="326"/>
      <c r="DB77" s="50"/>
      <c r="DC77" s="326"/>
      <c r="DD77" s="326"/>
      <c r="DE77" s="326"/>
      <c r="DF77" s="50"/>
      <c r="DG77" s="326"/>
      <c r="DH77" s="326"/>
      <c r="DI77" s="326"/>
      <c r="DJ77" s="326"/>
      <c r="DK77" s="326"/>
      <c r="DL77" s="326"/>
      <c r="DM77" s="50"/>
      <c r="DN77" s="326"/>
      <c r="DO77" s="50"/>
      <c r="DP77" s="50"/>
      <c r="DQ77" s="50"/>
      <c r="DR77" s="50"/>
      <c r="DS77" s="50"/>
      <c r="DT77" s="50"/>
      <c r="DU77" s="50"/>
      <c r="DV77" s="50"/>
      <c r="DW77" s="326"/>
      <c r="DX77" s="326"/>
      <c r="DY77" s="326"/>
      <c r="DZ77" s="326"/>
      <c r="EA77" s="326"/>
      <c r="EB77" s="50"/>
      <c r="EC77" s="326"/>
      <c r="ED77" s="50"/>
      <c r="EE77" s="326"/>
      <c r="EF77" s="326"/>
      <c r="EG77" s="326"/>
      <c r="EH77" s="326"/>
      <c r="EI77" s="326"/>
      <c r="EJ77" s="326"/>
      <c r="EK77" s="326"/>
      <c r="EL77" s="326"/>
      <c r="EM77" s="326"/>
      <c r="EN77" s="50"/>
      <c r="EO77" s="326"/>
      <c r="EP77" s="326"/>
      <c r="EQ77" s="326"/>
      <c r="ER77" s="50"/>
      <c r="ES77" s="326"/>
      <c r="ET77" s="50"/>
      <c r="EU77" s="50"/>
      <c r="EV77" s="326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326"/>
      <c r="FJ77" s="50"/>
      <c r="FK77" s="50"/>
      <c r="FL77" s="50"/>
      <c r="FM77" s="326"/>
      <c r="FN77" s="50"/>
      <c r="FO77" s="50"/>
      <c r="FP77" s="50"/>
      <c r="FQ77" s="50"/>
      <c r="FR77" s="50"/>
      <c r="FS77" s="50"/>
      <c r="FT77" s="50"/>
      <c r="FU77" s="326"/>
      <c r="FV77" s="326"/>
      <c r="FW77" s="50"/>
      <c r="FX77" s="50"/>
      <c r="FY77" s="50"/>
      <c r="FZ77" s="50"/>
      <c r="GA77" s="50"/>
      <c r="GB77" s="50"/>
      <c r="GC77" s="50"/>
      <c r="GD77" s="50"/>
      <c r="GE77" s="326"/>
      <c r="GF77" s="326"/>
      <c r="GG77" s="326"/>
      <c r="GH77" s="50"/>
      <c r="GI77" s="50"/>
      <c r="GJ77" s="50"/>
      <c r="GK77" s="326"/>
      <c r="GL77" s="326"/>
      <c r="GM77" s="326"/>
      <c r="GN77" s="326"/>
      <c r="GO77" s="326"/>
      <c r="GP77" s="326"/>
      <c r="GQ77" s="326"/>
      <c r="GR77" s="326"/>
      <c r="GS77" s="326"/>
    </row>
    <row r="78" spans="1:201" ht="15.75">
      <c r="A78" s="63" t="s">
        <v>4007</v>
      </c>
      <c r="B78" s="63"/>
      <c r="C78" s="283"/>
      <c r="D78" s="57">
        <f>SUM(E78:HQ78)</f>
        <v>146</v>
      </c>
      <c r="E78" s="326">
        <v>78</v>
      </c>
      <c r="F78" s="326">
        <v>0</v>
      </c>
      <c r="G78" s="326">
        <v>68</v>
      </c>
      <c r="H78" s="326"/>
      <c r="I78" s="63"/>
      <c r="J78" s="63"/>
      <c r="K78" s="63"/>
      <c r="L78" s="63"/>
      <c r="M78" s="265"/>
      <c r="N78" s="317"/>
      <c r="O78" s="63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  <c r="AE78" s="326"/>
      <c r="AF78" s="326"/>
      <c r="AG78" s="326"/>
      <c r="AH78" s="326"/>
      <c r="AI78" s="326"/>
      <c r="AJ78" s="326"/>
      <c r="AK78" s="326"/>
      <c r="AL78" s="326"/>
      <c r="AM78" s="326"/>
      <c r="AN78" s="326"/>
      <c r="AO78" s="326"/>
      <c r="AP78" s="326"/>
      <c r="AQ78" s="326"/>
      <c r="AR78" s="326"/>
      <c r="AS78" s="326"/>
      <c r="AT78" s="326"/>
      <c r="AU78" s="326"/>
      <c r="AV78" s="326"/>
      <c r="AW78" s="326"/>
      <c r="AX78" s="326"/>
      <c r="AY78" s="326"/>
      <c r="AZ78" s="326"/>
      <c r="BA78" s="326"/>
      <c r="BB78" s="326"/>
      <c r="BC78" s="326"/>
      <c r="BD78" s="326"/>
      <c r="BE78" s="326"/>
      <c r="BF78" s="326"/>
      <c r="BG78" s="326"/>
      <c r="BH78" s="326"/>
      <c r="BI78" s="326"/>
      <c r="BJ78" s="326"/>
      <c r="BK78" s="326"/>
      <c r="BL78" s="326"/>
      <c r="BM78" s="326"/>
      <c r="BN78" s="326"/>
      <c r="BO78" s="326"/>
      <c r="BP78" s="326"/>
      <c r="BQ78" s="326"/>
      <c r="BR78" s="326"/>
      <c r="BS78" s="326"/>
      <c r="BT78" s="326"/>
      <c r="BU78" s="326"/>
      <c r="BV78" s="326"/>
      <c r="BW78" s="326"/>
      <c r="BX78" s="326"/>
      <c r="BY78" s="326"/>
      <c r="BZ78" s="326"/>
      <c r="CA78" s="326"/>
      <c r="CB78" s="326"/>
      <c r="CC78" s="326"/>
      <c r="CD78" s="326"/>
      <c r="CE78" s="326"/>
      <c r="CF78" s="326"/>
      <c r="CG78" s="326"/>
      <c r="CH78" s="326"/>
      <c r="CI78" s="326"/>
      <c r="CJ78" s="326"/>
      <c r="CK78" s="326"/>
      <c r="CL78" s="326"/>
      <c r="CM78" s="326"/>
      <c r="CN78" s="326"/>
      <c r="CO78" s="326"/>
      <c r="CP78" s="326"/>
      <c r="CQ78" s="326"/>
      <c r="CR78" s="326"/>
      <c r="CS78" s="326"/>
      <c r="CT78" s="326"/>
      <c r="CU78" s="326"/>
      <c r="CV78" s="326"/>
      <c r="CW78" s="326"/>
      <c r="CX78" s="326"/>
      <c r="CY78" s="326"/>
      <c r="CZ78" s="326"/>
      <c r="DA78" s="326"/>
      <c r="DB78" s="50"/>
      <c r="DC78" s="326"/>
      <c r="DD78" s="326"/>
      <c r="DE78" s="326"/>
      <c r="DF78" s="50"/>
      <c r="DG78" s="326"/>
      <c r="DH78" s="326"/>
      <c r="DI78" s="326"/>
      <c r="DJ78" s="326"/>
      <c r="DK78" s="326"/>
      <c r="DL78" s="326"/>
      <c r="DM78" s="50"/>
      <c r="DN78" s="326"/>
      <c r="DO78" s="50"/>
      <c r="DP78" s="50"/>
      <c r="DQ78" s="50"/>
      <c r="DR78" s="50"/>
      <c r="DS78" s="50"/>
      <c r="DT78" s="50"/>
      <c r="DU78" s="50"/>
      <c r="DV78" s="50"/>
      <c r="DW78" s="326"/>
      <c r="DX78" s="326"/>
      <c r="DY78" s="326"/>
      <c r="DZ78" s="326"/>
      <c r="EA78" s="326"/>
      <c r="EB78" s="50"/>
      <c r="EC78" s="326"/>
      <c r="ED78" s="50"/>
      <c r="EE78" s="326"/>
      <c r="EF78" s="326"/>
      <c r="EG78" s="326"/>
      <c r="EH78" s="326"/>
      <c r="EI78" s="326"/>
      <c r="EJ78" s="326"/>
      <c r="EK78" s="326"/>
      <c r="EL78" s="326"/>
      <c r="EM78" s="326"/>
      <c r="EN78" s="50"/>
      <c r="EO78" s="326"/>
      <c r="EP78" s="326"/>
      <c r="EQ78" s="326"/>
      <c r="ER78" s="50"/>
      <c r="ES78" s="326"/>
      <c r="ET78" s="50"/>
      <c r="EU78" s="50"/>
      <c r="EV78" s="326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326"/>
      <c r="FJ78" s="50"/>
      <c r="FK78" s="50"/>
      <c r="FL78" s="50"/>
      <c r="FM78" s="326"/>
      <c r="FN78" s="50"/>
      <c r="FO78" s="50"/>
      <c r="FP78" s="50"/>
      <c r="FQ78" s="50"/>
      <c r="FR78" s="50"/>
      <c r="FS78" s="50"/>
      <c r="FT78" s="50"/>
      <c r="FU78" s="326"/>
      <c r="FV78" s="326"/>
      <c r="FW78" s="50"/>
      <c r="FX78" s="50"/>
      <c r="FY78" s="50"/>
      <c r="FZ78" s="50"/>
      <c r="GA78" s="50"/>
      <c r="GB78" s="50"/>
      <c r="GC78" s="50"/>
      <c r="GD78" s="50"/>
      <c r="GE78" s="326"/>
      <c r="GF78" s="326"/>
      <c r="GG78" s="326"/>
      <c r="GH78" s="50"/>
      <c r="GI78" s="50"/>
      <c r="GJ78" s="50"/>
      <c r="GK78" s="326"/>
      <c r="GL78" s="326"/>
      <c r="GM78" s="326"/>
      <c r="GN78" s="326"/>
      <c r="GO78" s="326"/>
      <c r="GP78" s="326"/>
      <c r="GQ78" s="326"/>
      <c r="GR78" s="326"/>
      <c r="GS78" s="326"/>
    </row>
    <row r="79" spans="1:201" ht="15.75">
      <c r="A79" s="63" t="s">
        <v>4033</v>
      </c>
      <c r="B79" s="63"/>
      <c r="C79" s="282"/>
      <c r="D79" s="57">
        <f>SUM(E79:HQ79)</f>
        <v>225</v>
      </c>
      <c r="E79" s="326">
        <v>70</v>
      </c>
      <c r="F79" s="326">
        <v>97</v>
      </c>
      <c r="G79" s="326">
        <v>58</v>
      </c>
      <c r="H79" s="326"/>
      <c r="I79" s="63"/>
      <c r="J79" s="63"/>
      <c r="K79" s="63"/>
      <c r="L79" s="63"/>
      <c r="M79" s="282"/>
      <c r="N79" s="317"/>
      <c r="O79" s="63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/>
      <c r="AQ79" s="326"/>
      <c r="AR79" s="326"/>
      <c r="AS79" s="326"/>
      <c r="AT79" s="326"/>
      <c r="AU79" s="326"/>
      <c r="AV79" s="326"/>
      <c r="AW79" s="326"/>
      <c r="AX79" s="326"/>
      <c r="AY79" s="326"/>
      <c r="AZ79" s="326"/>
      <c r="BA79" s="326"/>
      <c r="BB79" s="326"/>
      <c r="BC79" s="326"/>
      <c r="BD79" s="326"/>
      <c r="BE79" s="326"/>
      <c r="BF79" s="326"/>
      <c r="BG79" s="326"/>
      <c r="BH79" s="326"/>
      <c r="BI79" s="326"/>
      <c r="BJ79" s="326"/>
      <c r="BK79" s="326"/>
      <c r="BL79" s="326"/>
      <c r="BM79" s="326"/>
      <c r="BN79" s="326"/>
      <c r="BO79" s="326"/>
      <c r="BP79" s="326"/>
      <c r="BQ79" s="326"/>
      <c r="BR79" s="326"/>
      <c r="BS79" s="326"/>
      <c r="BT79" s="326"/>
      <c r="BU79" s="326"/>
      <c r="BV79" s="326"/>
      <c r="BW79" s="326"/>
      <c r="BX79" s="326"/>
      <c r="BY79" s="326"/>
      <c r="BZ79" s="326"/>
      <c r="CA79" s="326"/>
      <c r="CB79" s="326"/>
      <c r="CC79" s="326"/>
      <c r="CD79" s="326"/>
      <c r="CE79" s="326"/>
      <c r="CF79" s="326"/>
      <c r="CG79" s="326"/>
      <c r="CH79" s="326"/>
      <c r="CI79" s="326"/>
      <c r="CJ79" s="326"/>
      <c r="CK79" s="326"/>
      <c r="CL79" s="326"/>
      <c r="CM79" s="326"/>
      <c r="CN79" s="326"/>
      <c r="CO79" s="326"/>
      <c r="CP79" s="326"/>
      <c r="CQ79" s="326"/>
      <c r="CR79" s="326"/>
      <c r="CS79" s="326"/>
      <c r="CT79" s="326"/>
      <c r="CU79" s="326"/>
      <c r="CV79" s="326"/>
      <c r="CW79" s="326"/>
      <c r="CX79" s="326"/>
      <c r="CY79" s="326"/>
      <c r="CZ79" s="326"/>
      <c r="DA79" s="326"/>
      <c r="DB79" s="50"/>
      <c r="DC79" s="326"/>
      <c r="DD79" s="326"/>
      <c r="DE79" s="326"/>
      <c r="DF79" s="50"/>
      <c r="DG79" s="326"/>
      <c r="DH79" s="326"/>
      <c r="DI79" s="326"/>
      <c r="DJ79" s="326"/>
      <c r="DK79" s="326"/>
      <c r="DL79" s="326"/>
      <c r="DM79" s="50"/>
      <c r="DN79" s="326"/>
      <c r="DO79" s="50"/>
      <c r="DP79" s="50"/>
      <c r="DQ79" s="50"/>
      <c r="DR79" s="50"/>
      <c r="DS79" s="50"/>
      <c r="DT79" s="50"/>
      <c r="DU79" s="50"/>
      <c r="DV79" s="50"/>
      <c r="DW79" s="326"/>
      <c r="DX79" s="326"/>
      <c r="DY79" s="326"/>
      <c r="DZ79" s="326"/>
      <c r="EA79" s="326"/>
      <c r="EB79" s="50"/>
      <c r="EC79" s="326"/>
      <c r="ED79" s="50"/>
      <c r="EE79" s="326"/>
      <c r="EF79" s="326"/>
      <c r="EG79" s="326"/>
      <c r="EH79" s="326"/>
      <c r="EI79" s="326"/>
      <c r="EJ79" s="326"/>
      <c r="EK79" s="326"/>
      <c r="EL79" s="326"/>
      <c r="EM79" s="326"/>
      <c r="EN79" s="50"/>
      <c r="EO79" s="326"/>
      <c r="EP79" s="326"/>
      <c r="EQ79" s="326"/>
      <c r="ER79" s="50"/>
      <c r="ES79" s="326"/>
      <c r="ET79" s="50"/>
      <c r="EU79" s="50"/>
      <c r="EV79" s="326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326"/>
      <c r="FJ79" s="50"/>
      <c r="FK79" s="50"/>
      <c r="FL79" s="50"/>
      <c r="FM79" s="326"/>
      <c r="FN79" s="50"/>
      <c r="FO79" s="50"/>
      <c r="FP79" s="50"/>
      <c r="FQ79" s="50"/>
      <c r="FR79" s="50"/>
      <c r="FS79" s="50"/>
      <c r="FT79" s="50"/>
      <c r="FU79" s="326"/>
      <c r="FV79" s="326"/>
      <c r="FW79" s="50"/>
      <c r="FX79" s="50"/>
      <c r="FY79" s="50"/>
      <c r="FZ79" s="50"/>
      <c r="GA79" s="50"/>
      <c r="GB79" s="50"/>
      <c r="GC79" s="50"/>
      <c r="GD79" s="50"/>
      <c r="GE79" s="326"/>
      <c r="GF79" s="326"/>
      <c r="GG79" s="326"/>
      <c r="GH79" s="50"/>
      <c r="GI79" s="50"/>
      <c r="GJ79" s="50"/>
      <c r="GK79" s="326"/>
      <c r="GL79" s="326"/>
      <c r="GM79" s="326"/>
      <c r="GN79" s="326"/>
      <c r="GO79" s="326"/>
      <c r="GP79" s="326"/>
      <c r="GQ79" s="326"/>
      <c r="GR79" s="326"/>
      <c r="GS79" s="326"/>
    </row>
    <row r="80" spans="1:201" ht="15.75">
      <c r="A80" s="273" t="s">
        <v>154</v>
      </c>
      <c r="B80" s="63"/>
      <c r="C80" s="283"/>
      <c r="D80" s="57">
        <f>SUM(E80:HQ80)</f>
        <v>116</v>
      </c>
      <c r="E80" s="326">
        <v>0</v>
      </c>
      <c r="F80" s="326">
        <v>0</v>
      </c>
      <c r="G80" s="326">
        <v>116</v>
      </c>
      <c r="H80" s="326"/>
      <c r="I80" s="63"/>
      <c r="J80" s="63"/>
      <c r="K80" s="63"/>
      <c r="L80" s="63"/>
      <c r="M80" s="87"/>
      <c r="N80" s="317"/>
      <c r="O80" s="63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  <c r="AH80" s="326"/>
      <c r="AI80" s="326"/>
      <c r="AJ80" s="326"/>
      <c r="AK80" s="326"/>
      <c r="AL80" s="326"/>
      <c r="AM80" s="326"/>
      <c r="AN80" s="326"/>
      <c r="AO80" s="326"/>
      <c r="AP80" s="326"/>
      <c r="AQ80" s="326"/>
      <c r="AR80" s="326"/>
      <c r="AS80" s="326"/>
      <c r="AT80" s="326"/>
      <c r="AU80" s="326"/>
      <c r="AV80" s="326"/>
      <c r="AW80" s="326"/>
      <c r="AX80" s="326"/>
      <c r="AY80" s="326"/>
      <c r="AZ80" s="326"/>
      <c r="BA80" s="326"/>
      <c r="BB80" s="326"/>
      <c r="BC80" s="326"/>
      <c r="BD80" s="326"/>
      <c r="BE80" s="326"/>
      <c r="BF80" s="326"/>
      <c r="BG80" s="326"/>
      <c r="BH80" s="326"/>
      <c r="BI80" s="326"/>
      <c r="BJ80" s="326"/>
      <c r="BK80" s="326"/>
      <c r="BL80" s="326"/>
      <c r="BM80" s="326"/>
      <c r="BN80" s="326"/>
      <c r="BO80" s="326"/>
      <c r="BP80" s="326"/>
      <c r="BQ80" s="326"/>
      <c r="BR80" s="326"/>
      <c r="BS80" s="326"/>
      <c r="BT80" s="326"/>
      <c r="BU80" s="326"/>
      <c r="BV80" s="326"/>
      <c r="BW80" s="326"/>
      <c r="BX80" s="326"/>
      <c r="BY80" s="326"/>
      <c r="BZ80" s="326"/>
      <c r="CA80" s="326"/>
      <c r="CB80" s="326"/>
      <c r="CC80" s="326"/>
      <c r="CD80" s="326"/>
      <c r="CE80" s="326"/>
      <c r="CF80" s="326"/>
      <c r="CG80" s="326"/>
      <c r="CH80" s="326"/>
      <c r="CI80" s="326"/>
      <c r="CJ80" s="326"/>
      <c r="CK80" s="326"/>
      <c r="CL80" s="326"/>
      <c r="CM80" s="326"/>
      <c r="CN80" s="326"/>
      <c r="CO80" s="326"/>
      <c r="CP80" s="326"/>
      <c r="CQ80" s="326"/>
      <c r="CR80" s="326"/>
      <c r="CS80" s="326"/>
      <c r="CT80" s="326"/>
      <c r="CU80" s="326"/>
      <c r="CV80" s="326"/>
      <c r="CW80" s="326"/>
      <c r="CX80" s="326"/>
      <c r="CY80" s="326"/>
      <c r="CZ80" s="326"/>
      <c r="DA80" s="326"/>
      <c r="DB80" s="50"/>
      <c r="DC80" s="326"/>
      <c r="DD80" s="326"/>
      <c r="DE80" s="326"/>
      <c r="DF80" s="50"/>
      <c r="DG80" s="326"/>
      <c r="DH80" s="326"/>
      <c r="DI80" s="326"/>
      <c r="DJ80" s="326"/>
      <c r="DK80" s="326"/>
      <c r="DL80" s="326"/>
      <c r="DM80" s="50"/>
      <c r="DN80" s="326"/>
      <c r="DO80" s="50"/>
      <c r="DP80" s="50"/>
      <c r="DQ80" s="50"/>
      <c r="DR80" s="50"/>
      <c r="DS80" s="50"/>
      <c r="DT80" s="50"/>
      <c r="DU80" s="50"/>
      <c r="DV80" s="50"/>
      <c r="DW80" s="326"/>
      <c r="DX80" s="326"/>
      <c r="DY80" s="326"/>
      <c r="DZ80" s="326"/>
      <c r="EA80" s="326"/>
      <c r="EB80" s="50"/>
      <c r="EC80" s="326"/>
      <c r="ED80" s="50"/>
      <c r="EE80" s="326"/>
      <c r="EF80" s="326"/>
      <c r="EG80" s="326"/>
      <c r="EH80" s="326"/>
      <c r="EI80" s="326"/>
      <c r="EJ80" s="326"/>
      <c r="EK80" s="326"/>
      <c r="EL80" s="326"/>
      <c r="EM80" s="326"/>
      <c r="EN80" s="50"/>
      <c r="EO80" s="326"/>
      <c r="EP80" s="326"/>
      <c r="EQ80" s="326"/>
      <c r="ER80" s="50"/>
      <c r="ES80" s="326"/>
      <c r="ET80" s="50"/>
      <c r="EU80" s="50"/>
      <c r="EV80" s="326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326"/>
      <c r="FJ80" s="50"/>
      <c r="FK80" s="50"/>
      <c r="FL80" s="50"/>
      <c r="FM80" s="326"/>
      <c r="FN80" s="50"/>
      <c r="FO80" s="50"/>
      <c r="FP80" s="50"/>
      <c r="FQ80" s="50"/>
      <c r="FR80" s="50"/>
      <c r="FS80" s="50"/>
      <c r="FT80" s="50"/>
      <c r="FU80" s="326"/>
      <c r="FV80" s="326"/>
      <c r="FW80" s="50"/>
      <c r="FX80" s="50"/>
      <c r="FY80" s="50"/>
      <c r="FZ80" s="50"/>
      <c r="GA80" s="50"/>
      <c r="GB80" s="50"/>
      <c r="GC80" s="50"/>
      <c r="GD80" s="50"/>
      <c r="GE80" s="326"/>
      <c r="GF80" s="326"/>
      <c r="GG80" s="326"/>
      <c r="GH80" s="50"/>
      <c r="GI80" s="50"/>
      <c r="GJ80" s="50"/>
      <c r="GK80" s="326"/>
      <c r="GL80" s="326"/>
      <c r="GM80" s="326"/>
      <c r="GN80" s="326"/>
      <c r="GO80" s="326"/>
      <c r="GP80" s="326"/>
      <c r="GQ80" s="326"/>
      <c r="GR80" s="326"/>
      <c r="GS80" s="326"/>
    </row>
    <row r="81" spans="1:201" ht="15.75">
      <c r="A81" s="63" t="s">
        <v>2557</v>
      </c>
      <c r="B81" s="3"/>
      <c r="C81" s="283"/>
      <c r="D81" s="57">
        <f>SUM(E81:HQ81)</f>
        <v>217</v>
      </c>
      <c r="E81" s="326">
        <v>70</v>
      </c>
      <c r="F81" s="326">
        <v>67</v>
      </c>
      <c r="G81" s="326">
        <v>80</v>
      </c>
      <c r="H81" s="326"/>
      <c r="I81" s="63"/>
      <c r="J81" s="63"/>
      <c r="K81" s="63"/>
      <c r="L81" s="63"/>
      <c r="M81" s="283"/>
      <c r="N81" s="317"/>
      <c r="O81" s="63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/>
      <c r="AP81" s="326"/>
      <c r="AQ81" s="326"/>
      <c r="AR81" s="326"/>
      <c r="AS81" s="326"/>
      <c r="AT81" s="326"/>
      <c r="AU81" s="326"/>
      <c r="AV81" s="326"/>
      <c r="AW81" s="326"/>
      <c r="AX81" s="326"/>
      <c r="AY81" s="326"/>
      <c r="AZ81" s="326"/>
      <c r="BA81" s="326"/>
      <c r="BB81" s="326"/>
      <c r="BC81" s="326"/>
      <c r="BD81" s="326"/>
      <c r="BE81" s="326"/>
      <c r="BF81" s="326"/>
      <c r="BG81" s="326"/>
      <c r="BH81" s="326"/>
      <c r="BI81" s="326"/>
      <c r="BJ81" s="326"/>
      <c r="BK81" s="326"/>
      <c r="BL81" s="326"/>
      <c r="BM81" s="326"/>
      <c r="BN81" s="326"/>
      <c r="BO81" s="326"/>
      <c r="BP81" s="326"/>
      <c r="BQ81" s="326"/>
      <c r="BR81" s="326"/>
      <c r="BS81" s="326"/>
      <c r="BT81" s="326"/>
      <c r="BU81" s="326"/>
      <c r="BV81" s="326"/>
      <c r="BW81" s="326"/>
      <c r="BX81" s="326"/>
      <c r="BY81" s="326"/>
      <c r="BZ81" s="326"/>
      <c r="CA81" s="326"/>
      <c r="CB81" s="326"/>
      <c r="CC81" s="326"/>
      <c r="CD81" s="326"/>
      <c r="CE81" s="326"/>
      <c r="CF81" s="326"/>
      <c r="CG81" s="326"/>
      <c r="CH81" s="326"/>
      <c r="CI81" s="326"/>
      <c r="CJ81" s="326"/>
      <c r="CK81" s="326"/>
      <c r="CL81" s="326"/>
      <c r="CM81" s="326"/>
      <c r="CN81" s="326"/>
      <c r="CO81" s="326"/>
      <c r="CP81" s="326"/>
      <c r="CQ81" s="326"/>
      <c r="CR81" s="326"/>
      <c r="CS81" s="326"/>
      <c r="CT81" s="326"/>
      <c r="CU81" s="326"/>
      <c r="CV81" s="326"/>
      <c r="CW81" s="326"/>
      <c r="CX81" s="326"/>
      <c r="CY81" s="326"/>
      <c r="CZ81" s="326"/>
      <c r="DA81" s="326"/>
      <c r="DB81" s="50"/>
      <c r="DC81" s="326"/>
      <c r="DD81" s="326"/>
      <c r="DE81" s="326"/>
      <c r="DF81" s="50"/>
      <c r="DG81" s="326"/>
      <c r="DH81" s="326"/>
      <c r="DI81" s="326"/>
      <c r="DJ81" s="326"/>
      <c r="DK81" s="326"/>
      <c r="DL81" s="326"/>
      <c r="DM81" s="50"/>
      <c r="DN81" s="326"/>
      <c r="DO81" s="50"/>
      <c r="DP81" s="50"/>
      <c r="DQ81" s="50"/>
      <c r="DR81" s="50"/>
      <c r="DS81" s="50"/>
      <c r="DT81" s="50"/>
      <c r="DU81" s="50"/>
      <c r="DV81" s="50"/>
      <c r="DW81" s="326"/>
      <c r="DX81" s="326"/>
      <c r="DY81" s="326"/>
      <c r="DZ81" s="326"/>
      <c r="EA81" s="326"/>
      <c r="EB81" s="50"/>
      <c r="EC81" s="326"/>
      <c r="ED81" s="50"/>
      <c r="EE81" s="326"/>
      <c r="EF81" s="326"/>
      <c r="EG81" s="326"/>
      <c r="EH81" s="326"/>
      <c r="EI81" s="326"/>
      <c r="EJ81" s="326"/>
      <c r="EK81" s="326"/>
      <c r="EL81" s="326"/>
      <c r="EM81" s="326"/>
      <c r="EN81" s="50"/>
      <c r="EO81" s="326"/>
      <c r="EP81" s="326"/>
      <c r="EQ81" s="326"/>
      <c r="ER81" s="50"/>
      <c r="ES81" s="326"/>
      <c r="ET81" s="50"/>
      <c r="EU81" s="50"/>
      <c r="EV81" s="326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326"/>
      <c r="FJ81" s="50"/>
      <c r="FK81" s="50"/>
      <c r="FL81" s="50"/>
      <c r="FM81" s="326"/>
      <c r="FN81" s="50"/>
      <c r="FO81" s="50"/>
      <c r="FP81" s="50"/>
      <c r="FQ81" s="50"/>
      <c r="FR81" s="50"/>
      <c r="FS81" s="50"/>
      <c r="FT81" s="50"/>
      <c r="FU81" s="326"/>
      <c r="FV81" s="326"/>
      <c r="FW81" s="50"/>
      <c r="FX81" s="50"/>
      <c r="FY81" s="50"/>
      <c r="FZ81" s="50"/>
      <c r="GA81" s="50"/>
      <c r="GB81" s="50"/>
      <c r="GC81" s="50"/>
      <c r="GD81" s="50"/>
      <c r="GE81" s="326"/>
      <c r="GF81" s="326"/>
      <c r="GG81" s="326"/>
      <c r="GH81" s="50"/>
      <c r="GI81" s="50"/>
      <c r="GJ81" s="50"/>
      <c r="GK81" s="326"/>
      <c r="GL81" s="326"/>
      <c r="GM81" s="326"/>
      <c r="GN81" s="326"/>
      <c r="GO81" s="326"/>
      <c r="GP81" s="326"/>
      <c r="GQ81" s="326"/>
      <c r="GR81" s="326"/>
      <c r="GS81" s="326"/>
    </row>
    <row r="82" spans="1:201" ht="15.75">
      <c r="A82" s="63" t="s">
        <v>721</v>
      </c>
      <c r="B82" s="63"/>
      <c r="C82" s="283"/>
      <c r="D82" s="57">
        <f>SUM(E82:HQ82)</f>
        <v>49</v>
      </c>
      <c r="E82" s="326">
        <v>0</v>
      </c>
      <c r="F82" s="326">
        <v>0</v>
      </c>
      <c r="G82" s="326">
        <v>49</v>
      </c>
      <c r="H82" s="326"/>
      <c r="I82" s="63"/>
      <c r="J82" s="63"/>
      <c r="K82" s="63"/>
      <c r="L82" s="63"/>
      <c r="M82" s="87"/>
      <c r="N82" s="317"/>
      <c r="O82" s="63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  <c r="AG82" s="326"/>
      <c r="AH82" s="326"/>
      <c r="AI82" s="326"/>
      <c r="AJ82" s="326"/>
      <c r="AK82" s="326"/>
      <c r="AL82" s="326"/>
      <c r="AM82" s="326"/>
      <c r="AN82" s="326"/>
      <c r="AO82" s="326"/>
      <c r="AP82" s="326"/>
      <c r="AQ82" s="326"/>
      <c r="AR82" s="326"/>
      <c r="AS82" s="326"/>
      <c r="AT82" s="326"/>
      <c r="AU82" s="326"/>
      <c r="AV82" s="326"/>
      <c r="AW82" s="326"/>
      <c r="AX82" s="326"/>
      <c r="AY82" s="326"/>
      <c r="AZ82" s="326"/>
      <c r="BA82" s="326"/>
      <c r="BB82" s="326"/>
      <c r="BC82" s="326"/>
      <c r="BD82" s="326"/>
      <c r="BE82" s="326"/>
      <c r="BF82" s="326"/>
      <c r="BG82" s="326"/>
      <c r="BH82" s="326"/>
      <c r="BI82" s="326"/>
      <c r="BJ82" s="326"/>
      <c r="BK82" s="326"/>
      <c r="BL82" s="326"/>
      <c r="BM82" s="326"/>
      <c r="BN82" s="326"/>
      <c r="BO82" s="326"/>
      <c r="BP82" s="326"/>
      <c r="BQ82" s="326"/>
      <c r="BR82" s="326"/>
      <c r="BS82" s="326"/>
      <c r="BT82" s="326"/>
      <c r="BU82" s="326"/>
      <c r="BV82" s="326"/>
      <c r="BW82" s="326"/>
      <c r="BX82" s="326"/>
      <c r="BY82" s="326"/>
      <c r="BZ82" s="326"/>
      <c r="CA82" s="326"/>
      <c r="CB82" s="326"/>
      <c r="CC82" s="326"/>
      <c r="CD82" s="326"/>
      <c r="CE82" s="326"/>
      <c r="CF82" s="326"/>
      <c r="CG82" s="326"/>
      <c r="CH82" s="326"/>
      <c r="CI82" s="326"/>
      <c r="CJ82" s="326"/>
      <c r="CK82" s="326"/>
      <c r="CL82" s="326"/>
      <c r="CM82" s="326"/>
      <c r="CN82" s="326"/>
      <c r="CO82" s="326"/>
      <c r="CP82" s="326"/>
      <c r="CQ82" s="326"/>
      <c r="CR82" s="326"/>
      <c r="CS82" s="326"/>
      <c r="CT82" s="326"/>
      <c r="CU82" s="326"/>
      <c r="CV82" s="326"/>
      <c r="CW82" s="326"/>
      <c r="CX82" s="326"/>
      <c r="CY82" s="326"/>
      <c r="CZ82" s="326"/>
      <c r="DA82" s="326"/>
      <c r="DB82" s="50"/>
      <c r="DC82" s="326"/>
      <c r="DD82" s="326"/>
      <c r="DE82" s="326"/>
      <c r="DF82" s="50"/>
      <c r="DG82" s="326"/>
      <c r="DH82" s="326"/>
      <c r="DI82" s="326"/>
      <c r="DJ82" s="326"/>
      <c r="DK82" s="326"/>
      <c r="DL82" s="326"/>
      <c r="DM82" s="50"/>
      <c r="DN82" s="326"/>
      <c r="DO82" s="50"/>
      <c r="DP82" s="50"/>
      <c r="DQ82" s="50"/>
      <c r="DR82" s="50"/>
      <c r="DS82" s="50"/>
      <c r="DT82" s="50"/>
      <c r="DU82" s="50"/>
      <c r="DV82" s="50"/>
      <c r="DW82" s="326"/>
      <c r="DX82" s="326"/>
      <c r="DY82" s="326"/>
      <c r="DZ82" s="326"/>
      <c r="EA82" s="326"/>
      <c r="EB82" s="50"/>
      <c r="EC82" s="326"/>
      <c r="ED82" s="50"/>
      <c r="EE82" s="326"/>
      <c r="EF82" s="326"/>
      <c r="EG82" s="326"/>
      <c r="EH82" s="326"/>
      <c r="EI82" s="326"/>
      <c r="EJ82" s="326"/>
      <c r="EK82" s="326"/>
      <c r="EL82" s="326"/>
      <c r="EM82" s="326"/>
      <c r="EN82" s="50"/>
      <c r="EO82" s="326"/>
      <c r="EP82" s="326"/>
      <c r="EQ82" s="326"/>
      <c r="ER82" s="50"/>
      <c r="ES82" s="326"/>
      <c r="ET82" s="50"/>
      <c r="EU82" s="50"/>
      <c r="EV82" s="326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326"/>
      <c r="FJ82" s="50"/>
      <c r="FK82" s="50"/>
      <c r="FL82" s="50"/>
      <c r="FM82" s="326"/>
      <c r="FN82" s="50"/>
      <c r="FO82" s="50"/>
      <c r="FP82" s="50"/>
      <c r="FQ82" s="50"/>
      <c r="FR82" s="50"/>
      <c r="FS82" s="50"/>
      <c r="FT82" s="50"/>
      <c r="FU82" s="326"/>
      <c r="FV82" s="326"/>
      <c r="FW82" s="50"/>
      <c r="FX82" s="50"/>
      <c r="FY82" s="50"/>
      <c r="FZ82" s="50"/>
      <c r="GA82" s="50"/>
      <c r="GB82" s="50"/>
      <c r="GC82" s="50"/>
      <c r="GD82" s="50"/>
      <c r="GE82" s="326"/>
      <c r="GF82" s="326"/>
      <c r="GG82" s="326"/>
      <c r="GH82" s="50"/>
      <c r="GI82" s="50"/>
      <c r="GJ82" s="50"/>
      <c r="GK82" s="326"/>
      <c r="GL82" s="326"/>
      <c r="GM82" s="326"/>
      <c r="GN82" s="326"/>
      <c r="GO82" s="326"/>
      <c r="GP82" s="326"/>
      <c r="GQ82" s="326"/>
      <c r="GR82" s="326"/>
      <c r="GS82" s="326"/>
    </row>
    <row r="83" spans="1:201" ht="15.75">
      <c r="A83" s="63" t="s">
        <v>4022</v>
      </c>
      <c r="B83" s="3"/>
      <c r="C83" s="283"/>
      <c r="D83" s="57">
        <f>SUM(E83:HQ83)</f>
        <v>171</v>
      </c>
      <c r="E83" s="326">
        <v>0</v>
      </c>
      <c r="F83" s="326">
        <v>115</v>
      </c>
      <c r="G83" s="326">
        <v>56</v>
      </c>
      <c r="H83" s="326"/>
      <c r="I83" s="63"/>
      <c r="J83" s="63"/>
      <c r="K83" s="63"/>
      <c r="L83" s="63"/>
      <c r="M83" s="282"/>
      <c r="N83" s="317"/>
      <c r="O83" s="63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  <c r="AG83" s="326"/>
      <c r="AH83" s="326"/>
      <c r="AI83" s="326"/>
      <c r="AJ83" s="326"/>
      <c r="AK83" s="326"/>
      <c r="AL83" s="326"/>
      <c r="AM83" s="326"/>
      <c r="AN83" s="326"/>
      <c r="AO83" s="326"/>
      <c r="AP83" s="326"/>
      <c r="AQ83" s="326"/>
      <c r="AR83" s="326"/>
      <c r="AS83" s="326"/>
      <c r="AT83" s="326"/>
      <c r="AU83" s="326"/>
      <c r="AV83" s="326"/>
      <c r="AW83" s="326"/>
      <c r="AX83" s="326"/>
      <c r="AY83" s="326"/>
      <c r="AZ83" s="326"/>
      <c r="BA83" s="326"/>
      <c r="BB83" s="326"/>
      <c r="BC83" s="326"/>
      <c r="BD83" s="326"/>
      <c r="BE83" s="326"/>
      <c r="BF83" s="326"/>
      <c r="BG83" s="326"/>
      <c r="BH83" s="326"/>
      <c r="BI83" s="326"/>
      <c r="BJ83" s="326"/>
      <c r="BK83" s="326"/>
      <c r="BL83" s="326"/>
      <c r="BM83" s="326"/>
      <c r="BN83" s="326"/>
      <c r="BO83" s="326"/>
      <c r="BP83" s="326"/>
      <c r="BQ83" s="326"/>
      <c r="BR83" s="326"/>
      <c r="BS83" s="326"/>
      <c r="BT83" s="326"/>
      <c r="BU83" s="326"/>
      <c r="BV83" s="326"/>
      <c r="BW83" s="326"/>
      <c r="BX83" s="326"/>
      <c r="BY83" s="326"/>
      <c r="BZ83" s="326"/>
      <c r="CA83" s="326"/>
      <c r="CB83" s="326"/>
      <c r="CC83" s="326"/>
      <c r="CD83" s="326"/>
      <c r="CE83" s="326"/>
      <c r="CF83" s="326"/>
      <c r="CG83" s="326"/>
      <c r="CH83" s="326"/>
      <c r="CI83" s="326"/>
      <c r="CJ83" s="326"/>
      <c r="CK83" s="326"/>
      <c r="CL83" s="326"/>
      <c r="CM83" s="326"/>
      <c r="CN83" s="326"/>
      <c r="CO83" s="326"/>
      <c r="CP83" s="326"/>
      <c r="CQ83" s="326"/>
      <c r="CR83" s="326"/>
      <c r="CS83" s="326"/>
      <c r="CT83" s="326"/>
      <c r="CU83" s="326"/>
      <c r="CV83" s="326"/>
      <c r="CW83" s="326"/>
      <c r="CX83" s="326"/>
      <c r="CY83" s="326"/>
      <c r="CZ83" s="326"/>
      <c r="DA83" s="326"/>
      <c r="DB83" s="50"/>
      <c r="DC83" s="326"/>
      <c r="DD83" s="326"/>
      <c r="DE83" s="326"/>
      <c r="DF83" s="50"/>
      <c r="DG83" s="326"/>
      <c r="DH83" s="326"/>
      <c r="DI83" s="326"/>
      <c r="DJ83" s="326"/>
      <c r="DK83" s="326"/>
      <c r="DL83" s="326"/>
      <c r="DM83" s="50"/>
      <c r="DN83" s="326"/>
      <c r="DO83" s="50"/>
      <c r="DP83" s="50"/>
      <c r="DQ83" s="50"/>
      <c r="DR83" s="50"/>
      <c r="DS83" s="50"/>
      <c r="DT83" s="50"/>
      <c r="DU83" s="50"/>
      <c r="DV83" s="50"/>
      <c r="DW83" s="326"/>
      <c r="DX83" s="326"/>
      <c r="DY83" s="326"/>
      <c r="DZ83" s="326"/>
      <c r="EA83" s="326"/>
      <c r="EB83" s="50"/>
      <c r="EC83" s="326"/>
      <c r="ED83" s="50"/>
      <c r="EE83" s="326"/>
      <c r="EF83" s="326"/>
      <c r="EG83" s="326"/>
      <c r="EH83" s="326"/>
      <c r="EI83" s="326"/>
      <c r="EJ83" s="326"/>
      <c r="EK83" s="326"/>
      <c r="EL83" s="326"/>
      <c r="EM83" s="326"/>
      <c r="EN83" s="50"/>
      <c r="EO83" s="326"/>
      <c r="EP83" s="326"/>
      <c r="EQ83" s="326"/>
      <c r="ER83" s="50"/>
      <c r="ES83" s="326"/>
      <c r="ET83" s="50"/>
      <c r="EU83" s="50"/>
      <c r="EV83" s="326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326"/>
      <c r="FJ83" s="50"/>
      <c r="FK83" s="50"/>
      <c r="FL83" s="50"/>
      <c r="FM83" s="326"/>
      <c r="FN83" s="50"/>
      <c r="FO83" s="50"/>
      <c r="FP83" s="50"/>
      <c r="FQ83" s="50"/>
      <c r="FR83" s="50"/>
      <c r="FS83" s="50"/>
      <c r="FT83" s="50"/>
      <c r="FU83" s="326"/>
      <c r="FV83" s="326"/>
      <c r="FW83" s="50"/>
      <c r="FX83" s="50"/>
      <c r="FY83" s="50"/>
      <c r="FZ83" s="50"/>
      <c r="GA83" s="50"/>
      <c r="GB83" s="50"/>
      <c r="GC83" s="50"/>
      <c r="GD83" s="50"/>
      <c r="GE83" s="326"/>
      <c r="GF83" s="326"/>
      <c r="GG83" s="326"/>
      <c r="GH83" s="50"/>
      <c r="GI83" s="50"/>
      <c r="GJ83" s="50"/>
      <c r="GK83" s="326"/>
      <c r="GL83" s="326"/>
      <c r="GM83" s="326"/>
      <c r="GN83" s="326"/>
      <c r="GO83" s="326"/>
      <c r="GP83" s="326"/>
      <c r="GQ83" s="326"/>
      <c r="GR83" s="326"/>
      <c r="GS83" s="326"/>
    </row>
    <row r="84" spans="1:201" ht="15.75">
      <c r="A84" s="63" t="s">
        <v>142</v>
      </c>
      <c r="B84" s="3"/>
      <c r="C84" s="283"/>
      <c r="D84" s="57">
        <f>SUM(E84:HQ84)</f>
        <v>152</v>
      </c>
      <c r="E84" s="326">
        <v>65</v>
      </c>
      <c r="F84" s="326">
        <v>0</v>
      </c>
      <c r="G84" s="326">
        <v>87</v>
      </c>
      <c r="H84" s="326"/>
      <c r="I84" s="28"/>
      <c r="J84" s="63"/>
      <c r="K84" s="28"/>
      <c r="L84" s="63"/>
      <c r="M84" s="87"/>
      <c r="N84" s="317"/>
      <c r="O84" s="63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  <c r="AI84" s="326"/>
      <c r="AJ84" s="326"/>
      <c r="AK84" s="326"/>
      <c r="AL84" s="326"/>
      <c r="AM84" s="326"/>
      <c r="AN84" s="326"/>
      <c r="AO84" s="326"/>
      <c r="AP84" s="326"/>
      <c r="AQ84" s="326"/>
      <c r="AR84" s="326"/>
      <c r="AS84" s="326"/>
      <c r="AT84" s="326"/>
      <c r="AU84" s="326"/>
      <c r="AV84" s="326"/>
      <c r="AW84" s="326"/>
      <c r="AX84" s="326"/>
      <c r="AY84" s="326"/>
      <c r="AZ84" s="326"/>
      <c r="BA84" s="326"/>
      <c r="BB84" s="326"/>
      <c r="BC84" s="326"/>
      <c r="BD84" s="326"/>
      <c r="BE84" s="326"/>
      <c r="BF84" s="326"/>
      <c r="BG84" s="326"/>
      <c r="BH84" s="326"/>
      <c r="BI84" s="326"/>
      <c r="BJ84" s="326"/>
      <c r="BK84" s="326"/>
      <c r="BL84" s="326"/>
      <c r="BM84" s="326"/>
      <c r="BN84" s="326"/>
      <c r="BO84" s="326"/>
      <c r="BP84" s="326"/>
      <c r="BQ84" s="326"/>
      <c r="BR84" s="326"/>
      <c r="BS84" s="326"/>
      <c r="BT84" s="326"/>
      <c r="BU84" s="326"/>
      <c r="BV84" s="326"/>
      <c r="BW84" s="326"/>
      <c r="BX84" s="326"/>
      <c r="BY84" s="326"/>
      <c r="BZ84" s="326"/>
      <c r="CA84" s="326"/>
      <c r="CB84" s="326"/>
      <c r="CC84" s="326"/>
      <c r="CD84" s="326"/>
      <c r="CE84" s="326"/>
      <c r="CF84" s="326"/>
      <c r="CG84" s="326"/>
      <c r="CH84" s="326"/>
      <c r="CI84" s="326"/>
      <c r="CJ84" s="326"/>
      <c r="CK84" s="326"/>
      <c r="CL84" s="326"/>
      <c r="CM84" s="326"/>
      <c r="CN84" s="326"/>
      <c r="CO84" s="326"/>
      <c r="CP84" s="326"/>
      <c r="CQ84" s="326"/>
      <c r="CR84" s="326"/>
      <c r="CS84" s="326"/>
      <c r="CT84" s="326"/>
      <c r="CU84" s="326"/>
      <c r="CV84" s="326"/>
      <c r="CW84" s="326"/>
      <c r="CX84" s="326"/>
      <c r="CY84" s="326"/>
      <c r="CZ84" s="326"/>
      <c r="DA84" s="326"/>
      <c r="DB84" s="50"/>
      <c r="DC84" s="326"/>
      <c r="DD84" s="326"/>
      <c r="DE84" s="326"/>
      <c r="DF84" s="50"/>
      <c r="DG84" s="326"/>
      <c r="DH84" s="326"/>
      <c r="DI84" s="326"/>
      <c r="DJ84" s="326"/>
      <c r="DK84" s="326"/>
      <c r="DL84" s="326"/>
      <c r="DM84" s="50"/>
      <c r="DN84" s="326"/>
      <c r="DO84" s="50"/>
      <c r="DP84" s="50"/>
      <c r="DQ84" s="50"/>
      <c r="DR84" s="50"/>
      <c r="DS84" s="50"/>
      <c r="DT84" s="50"/>
      <c r="DU84" s="50"/>
      <c r="DV84" s="50"/>
      <c r="DW84" s="326"/>
      <c r="DX84" s="326"/>
      <c r="DY84" s="326"/>
      <c r="DZ84" s="326"/>
      <c r="EA84" s="326"/>
      <c r="EB84" s="50"/>
      <c r="EC84" s="326"/>
      <c r="ED84" s="50"/>
      <c r="EE84" s="326"/>
      <c r="EF84" s="326"/>
      <c r="EG84" s="326"/>
      <c r="EH84" s="326"/>
      <c r="EI84" s="326"/>
      <c r="EJ84" s="326"/>
      <c r="EK84" s="326"/>
      <c r="EL84" s="326"/>
      <c r="EM84" s="326"/>
      <c r="EN84" s="50"/>
      <c r="EO84" s="326"/>
      <c r="EP84" s="326"/>
      <c r="EQ84" s="326"/>
      <c r="ER84" s="50"/>
      <c r="ES84" s="326"/>
      <c r="ET84" s="50"/>
      <c r="EU84" s="50"/>
      <c r="EV84" s="326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326"/>
      <c r="FJ84" s="50"/>
      <c r="FK84" s="50"/>
      <c r="FL84" s="50"/>
      <c r="FM84" s="326"/>
      <c r="FN84" s="50"/>
      <c r="FO84" s="50"/>
      <c r="FP84" s="50"/>
      <c r="FQ84" s="50"/>
      <c r="FR84" s="50"/>
      <c r="FS84" s="50"/>
      <c r="FT84" s="50"/>
      <c r="FU84" s="326"/>
      <c r="FV84" s="326"/>
      <c r="FW84" s="50"/>
      <c r="FX84" s="50"/>
      <c r="FY84" s="50"/>
      <c r="FZ84" s="50"/>
      <c r="GA84" s="50"/>
      <c r="GB84" s="50"/>
      <c r="GC84" s="50"/>
      <c r="GD84" s="50"/>
      <c r="GE84" s="326"/>
      <c r="GF84" s="326"/>
      <c r="GG84" s="326"/>
      <c r="GH84" s="50"/>
      <c r="GI84" s="50"/>
      <c r="GJ84" s="50"/>
      <c r="GK84" s="326"/>
      <c r="GL84" s="326"/>
      <c r="GM84" s="326"/>
      <c r="GN84" s="326"/>
      <c r="GO84" s="326"/>
      <c r="GP84" s="326"/>
      <c r="GQ84" s="326"/>
      <c r="GR84" s="326"/>
      <c r="GS84" s="326"/>
    </row>
    <row r="85" spans="1:201" ht="15.75">
      <c r="A85" s="63" t="s">
        <v>695</v>
      </c>
      <c r="B85" s="63"/>
      <c r="C85" s="282"/>
      <c r="D85" s="57">
        <f>SUM(E85:HQ85)</f>
        <v>149</v>
      </c>
      <c r="E85" s="326">
        <v>109</v>
      </c>
      <c r="F85" s="326">
        <v>0</v>
      </c>
      <c r="G85" s="326">
        <v>40</v>
      </c>
      <c r="H85" s="326"/>
      <c r="I85" s="63"/>
      <c r="J85" s="63"/>
      <c r="K85" s="63"/>
      <c r="L85" s="63"/>
      <c r="M85" s="87"/>
      <c r="N85" s="317"/>
      <c r="O85" s="63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  <c r="AI85" s="326"/>
      <c r="AJ85" s="326"/>
      <c r="AK85" s="326"/>
      <c r="AL85" s="326"/>
      <c r="AM85" s="326"/>
      <c r="AN85" s="326"/>
      <c r="AO85" s="326"/>
      <c r="AP85" s="326"/>
      <c r="AQ85" s="326"/>
      <c r="AR85" s="326"/>
      <c r="AS85" s="326"/>
      <c r="AT85" s="326"/>
      <c r="AU85" s="326"/>
      <c r="AV85" s="326"/>
      <c r="AW85" s="326"/>
      <c r="AX85" s="326"/>
      <c r="AY85" s="326"/>
      <c r="AZ85" s="326"/>
      <c r="BA85" s="326"/>
      <c r="BB85" s="326"/>
      <c r="BC85" s="326"/>
      <c r="BD85" s="326"/>
      <c r="BE85" s="326"/>
      <c r="BF85" s="326"/>
      <c r="BG85" s="326"/>
      <c r="BH85" s="326"/>
      <c r="BI85" s="326"/>
      <c r="BJ85" s="326"/>
      <c r="BK85" s="326"/>
      <c r="BL85" s="326"/>
      <c r="BM85" s="326"/>
      <c r="BN85" s="326"/>
      <c r="BO85" s="326"/>
      <c r="BP85" s="326"/>
      <c r="BQ85" s="326"/>
      <c r="BR85" s="326"/>
      <c r="BS85" s="326"/>
      <c r="BT85" s="326"/>
      <c r="BU85" s="326"/>
      <c r="BV85" s="326"/>
      <c r="BW85" s="326"/>
      <c r="BX85" s="326"/>
      <c r="BY85" s="326"/>
      <c r="BZ85" s="326"/>
      <c r="CA85" s="326"/>
      <c r="CB85" s="326"/>
      <c r="CC85" s="326"/>
      <c r="CD85" s="326"/>
      <c r="CE85" s="326"/>
      <c r="CF85" s="326"/>
      <c r="CG85" s="326"/>
      <c r="CH85" s="326"/>
      <c r="CI85" s="326"/>
      <c r="CJ85" s="326"/>
      <c r="CK85" s="326"/>
      <c r="CL85" s="326"/>
      <c r="CM85" s="326"/>
      <c r="CN85" s="326"/>
      <c r="CO85" s="326"/>
      <c r="CP85" s="326"/>
      <c r="CQ85" s="326"/>
      <c r="CR85" s="326"/>
      <c r="CS85" s="326"/>
      <c r="CT85" s="326"/>
      <c r="CU85" s="326"/>
      <c r="CV85" s="326"/>
      <c r="CW85" s="326"/>
      <c r="CX85" s="326"/>
      <c r="CY85" s="326"/>
      <c r="CZ85" s="326"/>
      <c r="DA85" s="326"/>
      <c r="DB85" s="50"/>
      <c r="DC85" s="326"/>
      <c r="DD85" s="326"/>
      <c r="DE85" s="326"/>
      <c r="DF85" s="50"/>
      <c r="DG85" s="326"/>
      <c r="DH85" s="326"/>
      <c r="DI85" s="326"/>
      <c r="DJ85" s="326"/>
      <c r="DK85" s="326"/>
      <c r="DL85" s="326"/>
      <c r="DM85" s="50"/>
      <c r="DN85" s="326"/>
      <c r="DO85" s="50"/>
      <c r="DP85" s="50"/>
      <c r="DQ85" s="50"/>
      <c r="DR85" s="50"/>
      <c r="DS85" s="50"/>
      <c r="DT85" s="50"/>
      <c r="DU85" s="50"/>
      <c r="DV85" s="50"/>
      <c r="DW85" s="326"/>
      <c r="DX85" s="326"/>
      <c r="DY85" s="326"/>
      <c r="DZ85" s="326"/>
      <c r="EA85" s="326"/>
      <c r="EB85" s="50"/>
      <c r="EC85" s="326"/>
      <c r="ED85" s="50"/>
      <c r="EE85" s="326"/>
      <c r="EF85" s="326"/>
      <c r="EG85" s="326"/>
      <c r="EH85" s="326"/>
      <c r="EI85" s="326"/>
      <c r="EJ85" s="326"/>
      <c r="EK85" s="326"/>
      <c r="EL85" s="326"/>
      <c r="EM85" s="326"/>
      <c r="EN85" s="50"/>
      <c r="EO85" s="326"/>
      <c r="EP85" s="326"/>
      <c r="EQ85" s="326"/>
      <c r="ER85" s="50"/>
      <c r="ES85" s="326"/>
      <c r="ET85" s="50"/>
      <c r="EU85" s="50"/>
      <c r="EV85" s="326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326"/>
      <c r="FJ85" s="50"/>
      <c r="FK85" s="50"/>
      <c r="FL85" s="50"/>
      <c r="FM85" s="326"/>
      <c r="FN85" s="50"/>
      <c r="FO85" s="50"/>
      <c r="FP85" s="50"/>
      <c r="FQ85" s="50"/>
      <c r="FR85" s="50"/>
      <c r="FS85" s="50"/>
      <c r="FT85" s="50"/>
      <c r="FU85" s="326"/>
      <c r="FV85" s="326"/>
      <c r="FW85" s="50"/>
      <c r="FX85" s="50"/>
      <c r="FY85" s="50"/>
      <c r="FZ85" s="50"/>
      <c r="GA85" s="50"/>
      <c r="GB85" s="50"/>
      <c r="GC85" s="50"/>
      <c r="GD85" s="50"/>
      <c r="GE85" s="326"/>
      <c r="GF85" s="326"/>
      <c r="GG85" s="326"/>
      <c r="GH85" s="50"/>
      <c r="GI85" s="50"/>
      <c r="GJ85" s="50"/>
      <c r="GK85" s="326"/>
      <c r="GL85" s="326"/>
      <c r="GM85" s="326"/>
      <c r="GN85" s="326"/>
      <c r="GO85" s="326"/>
      <c r="GP85" s="326"/>
      <c r="GQ85" s="326"/>
      <c r="GR85" s="326"/>
      <c r="GS85" s="326"/>
    </row>
    <row r="86" spans="1:201" ht="15.75">
      <c r="A86" s="218" t="s">
        <v>1566</v>
      </c>
      <c r="B86" s="63"/>
      <c r="C86" s="283"/>
      <c r="D86" s="57">
        <f>SUM(E86:HQ86)</f>
        <v>181</v>
      </c>
      <c r="E86" s="326">
        <v>84</v>
      </c>
      <c r="F86" s="326">
        <v>83</v>
      </c>
      <c r="G86" s="326">
        <v>14</v>
      </c>
      <c r="H86" s="326"/>
      <c r="I86" s="218"/>
      <c r="J86" s="63"/>
      <c r="K86" s="218"/>
      <c r="L86" s="63"/>
      <c r="M86" s="87"/>
      <c r="N86" s="317"/>
      <c r="O86" s="63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/>
      <c r="BA86" s="326"/>
      <c r="BB86" s="326"/>
      <c r="BC86" s="326"/>
      <c r="BD86" s="326"/>
      <c r="BE86" s="326"/>
      <c r="BF86" s="326"/>
      <c r="BG86" s="326"/>
      <c r="BH86" s="326"/>
      <c r="BI86" s="326"/>
      <c r="BJ86" s="326"/>
      <c r="BK86" s="326"/>
      <c r="BL86" s="326"/>
      <c r="BM86" s="326"/>
      <c r="BN86" s="326"/>
      <c r="BO86" s="326"/>
      <c r="BP86" s="326"/>
      <c r="BQ86" s="326"/>
      <c r="BR86" s="326"/>
      <c r="BS86" s="326"/>
      <c r="BT86" s="326"/>
      <c r="BU86" s="326"/>
      <c r="BV86" s="326"/>
      <c r="BW86" s="326"/>
      <c r="BX86" s="326"/>
      <c r="BY86" s="326"/>
      <c r="BZ86" s="326"/>
      <c r="CA86" s="326"/>
      <c r="CB86" s="326"/>
      <c r="CC86" s="326"/>
      <c r="CD86" s="326"/>
      <c r="CE86" s="326"/>
      <c r="CF86" s="326"/>
      <c r="CG86" s="326"/>
      <c r="CH86" s="326"/>
      <c r="CI86" s="326"/>
      <c r="CJ86" s="326"/>
      <c r="CK86" s="326"/>
      <c r="CL86" s="326"/>
      <c r="CM86" s="326"/>
      <c r="CN86" s="326"/>
      <c r="CO86" s="326"/>
      <c r="CP86" s="326"/>
      <c r="CQ86" s="326"/>
      <c r="CR86" s="326"/>
      <c r="CS86" s="326"/>
      <c r="CT86" s="326"/>
      <c r="CU86" s="326"/>
      <c r="CV86" s="326"/>
      <c r="CW86" s="326"/>
      <c r="CX86" s="326"/>
      <c r="CY86" s="326"/>
      <c r="CZ86" s="326"/>
      <c r="DA86" s="326"/>
      <c r="DB86" s="50"/>
      <c r="DC86" s="326"/>
      <c r="DD86" s="326"/>
      <c r="DE86" s="326"/>
      <c r="DF86" s="50"/>
      <c r="DG86" s="326"/>
      <c r="DH86" s="326"/>
      <c r="DI86" s="326"/>
      <c r="DJ86" s="326"/>
      <c r="DK86" s="326"/>
      <c r="DL86" s="326"/>
      <c r="DM86" s="50"/>
      <c r="DN86" s="326"/>
      <c r="DO86" s="50"/>
      <c r="DP86" s="50"/>
      <c r="DQ86" s="50"/>
      <c r="DR86" s="50"/>
      <c r="DS86" s="50"/>
      <c r="DT86" s="50"/>
      <c r="DU86" s="50"/>
      <c r="DV86" s="50"/>
      <c r="DW86" s="326"/>
      <c r="DX86" s="326"/>
      <c r="DY86" s="326"/>
      <c r="DZ86" s="326"/>
      <c r="EA86" s="326"/>
      <c r="EB86" s="50"/>
      <c r="EC86" s="326"/>
      <c r="ED86" s="50"/>
      <c r="EE86" s="326"/>
      <c r="EF86" s="326"/>
      <c r="EG86" s="326"/>
      <c r="EH86" s="326"/>
      <c r="EI86" s="326"/>
      <c r="EJ86" s="326"/>
      <c r="EK86" s="326"/>
      <c r="EL86" s="326"/>
      <c r="EM86" s="326"/>
      <c r="EN86" s="50"/>
      <c r="EO86" s="326"/>
      <c r="EP86" s="326"/>
      <c r="EQ86" s="326"/>
      <c r="ER86" s="50"/>
      <c r="ES86" s="326"/>
      <c r="ET86" s="50"/>
      <c r="EU86" s="50"/>
      <c r="EV86" s="326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326"/>
      <c r="FJ86" s="50"/>
      <c r="FK86" s="50"/>
      <c r="FL86" s="50"/>
      <c r="FM86" s="326"/>
      <c r="FN86" s="50"/>
      <c r="FO86" s="50"/>
      <c r="FP86" s="50"/>
      <c r="FQ86" s="50"/>
      <c r="FR86" s="50"/>
      <c r="FS86" s="50"/>
      <c r="FT86" s="50"/>
      <c r="FU86" s="326"/>
      <c r="FV86" s="326"/>
      <c r="FW86" s="50"/>
      <c r="FX86" s="50"/>
      <c r="FY86" s="50"/>
      <c r="FZ86" s="50"/>
      <c r="GA86" s="50"/>
      <c r="GB86" s="50"/>
      <c r="GC86" s="50"/>
      <c r="GD86" s="50"/>
      <c r="GE86" s="326"/>
      <c r="GF86" s="326"/>
      <c r="GG86" s="326"/>
      <c r="GH86" s="50"/>
      <c r="GI86" s="50"/>
      <c r="GJ86" s="50"/>
      <c r="GK86" s="326"/>
      <c r="GL86" s="326"/>
      <c r="GM86" s="326"/>
      <c r="GN86" s="326"/>
      <c r="GO86" s="326"/>
      <c r="GP86" s="326"/>
      <c r="GQ86" s="326"/>
      <c r="GR86" s="326"/>
      <c r="GS86" s="326"/>
    </row>
    <row r="87" spans="1:201" ht="15.75">
      <c r="A87" s="63" t="s">
        <v>2566</v>
      </c>
      <c r="B87" s="63"/>
      <c r="C87" s="283"/>
      <c r="D87" s="57">
        <f>SUM(E87:HQ87)</f>
        <v>154</v>
      </c>
      <c r="E87" s="326">
        <v>107</v>
      </c>
      <c r="F87" s="326">
        <v>0</v>
      </c>
      <c r="G87" s="326">
        <v>47</v>
      </c>
      <c r="H87" s="326"/>
      <c r="I87" s="63"/>
      <c r="J87" s="63"/>
      <c r="K87" s="63"/>
      <c r="L87" s="63"/>
      <c r="M87" s="87"/>
      <c r="N87" s="317"/>
      <c r="O87" s="63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K87" s="326"/>
      <c r="AL87" s="326"/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X87" s="326"/>
      <c r="AY87" s="326"/>
      <c r="AZ87" s="326"/>
      <c r="BA87" s="326"/>
      <c r="BB87" s="326"/>
      <c r="BC87" s="326"/>
      <c r="BD87" s="326"/>
      <c r="BE87" s="326"/>
      <c r="BF87" s="326"/>
      <c r="BG87" s="326"/>
      <c r="BH87" s="326"/>
      <c r="BI87" s="326"/>
      <c r="BJ87" s="326"/>
      <c r="BK87" s="326"/>
      <c r="BL87" s="326"/>
      <c r="BM87" s="326"/>
      <c r="BN87" s="326"/>
      <c r="BO87" s="326"/>
      <c r="BP87" s="326"/>
      <c r="BQ87" s="326"/>
      <c r="BR87" s="326"/>
      <c r="BS87" s="326"/>
      <c r="BT87" s="326"/>
      <c r="BU87" s="326"/>
      <c r="BV87" s="326"/>
      <c r="BW87" s="326"/>
      <c r="BX87" s="326"/>
      <c r="BY87" s="326"/>
      <c r="BZ87" s="326"/>
      <c r="CA87" s="326"/>
      <c r="CB87" s="326"/>
      <c r="CC87" s="326"/>
      <c r="CD87" s="326"/>
      <c r="CE87" s="326"/>
      <c r="CF87" s="326"/>
      <c r="CG87" s="326"/>
      <c r="CH87" s="326"/>
      <c r="CI87" s="326"/>
      <c r="CJ87" s="326"/>
      <c r="CK87" s="326"/>
      <c r="CL87" s="326"/>
      <c r="CM87" s="326"/>
      <c r="CN87" s="326"/>
      <c r="CO87" s="326"/>
      <c r="CP87" s="326"/>
      <c r="CQ87" s="326"/>
      <c r="CR87" s="326"/>
      <c r="CS87" s="326"/>
      <c r="CT87" s="326"/>
      <c r="CU87" s="326"/>
      <c r="CV87" s="326"/>
      <c r="CW87" s="326"/>
      <c r="CX87" s="326"/>
      <c r="CY87" s="326"/>
      <c r="CZ87" s="326"/>
      <c r="DA87" s="326"/>
      <c r="DB87" s="50"/>
      <c r="DC87" s="326"/>
      <c r="DD87" s="326"/>
      <c r="DE87" s="326"/>
      <c r="DF87" s="50"/>
      <c r="DG87" s="326"/>
      <c r="DH87" s="326"/>
      <c r="DI87" s="326"/>
      <c r="DJ87" s="326"/>
      <c r="DK87" s="326"/>
      <c r="DL87" s="326"/>
      <c r="DM87" s="50"/>
      <c r="DN87" s="326"/>
      <c r="DO87" s="50"/>
      <c r="DP87" s="50"/>
      <c r="DQ87" s="50"/>
      <c r="DR87" s="50"/>
      <c r="DS87" s="50"/>
      <c r="DT87" s="50"/>
      <c r="DU87" s="50"/>
      <c r="DV87" s="50"/>
      <c r="DW87" s="326"/>
      <c r="DX87" s="326"/>
      <c r="DY87" s="326"/>
      <c r="DZ87" s="326"/>
      <c r="EA87" s="326"/>
      <c r="EB87" s="50"/>
      <c r="EC87" s="326"/>
      <c r="ED87" s="50"/>
      <c r="EE87" s="326"/>
      <c r="EF87" s="326"/>
      <c r="EG87" s="326"/>
      <c r="EH87" s="326"/>
      <c r="EI87" s="326"/>
      <c r="EJ87" s="326"/>
      <c r="EK87" s="326"/>
      <c r="EL87" s="326"/>
      <c r="EM87" s="326"/>
      <c r="EN87" s="50"/>
      <c r="EO87" s="326"/>
      <c r="EP87" s="326"/>
      <c r="EQ87" s="326"/>
      <c r="ER87" s="50"/>
      <c r="ES87" s="326"/>
      <c r="ET87" s="50"/>
      <c r="EU87" s="50"/>
      <c r="EV87" s="326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326"/>
      <c r="FJ87" s="50"/>
      <c r="FK87" s="50"/>
      <c r="FL87" s="50"/>
      <c r="FM87" s="326"/>
      <c r="FN87" s="50"/>
      <c r="FO87" s="50"/>
      <c r="FP87" s="50"/>
      <c r="FQ87" s="50"/>
      <c r="FR87" s="50"/>
      <c r="FS87" s="50"/>
      <c r="FT87" s="50"/>
      <c r="FU87" s="326"/>
      <c r="FV87" s="326"/>
      <c r="FW87" s="50"/>
      <c r="FX87" s="50"/>
      <c r="FY87" s="50"/>
      <c r="FZ87" s="50"/>
      <c r="GA87" s="50"/>
      <c r="GB87" s="50"/>
      <c r="GC87" s="50"/>
      <c r="GD87" s="50"/>
      <c r="GE87" s="326"/>
      <c r="GF87" s="326"/>
      <c r="GG87" s="326"/>
      <c r="GH87" s="50"/>
      <c r="GI87" s="50"/>
      <c r="GJ87" s="50"/>
      <c r="GK87" s="326"/>
      <c r="GL87" s="326"/>
      <c r="GM87" s="326"/>
      <c r="GN87" s="326"/>
      <c r="GO87" s="326"/>
      <c r="GP87" s="326"/>
      <c r="GQ87" s="326"/>
      <c r="GR87" s="326"/>
      <c r="GS87" s="326"/>
    </row>
    <row r="88" spans="1:201" ht="15.75">
      <c r="A88" s="273" t="s">
        <v>736</v>
      </c>
      <c r="B88" s="63"/>
      <c r="C88" s="282"/>
      <c r="D88" s="57">
        <f>SUM(E88:HQ88)</f>
        <v>101</v>
      </c>
      <c r="E88" s="326">
        <v>0</v>
      </c>
      <c r="F88" s="326">
        <v>0</v>
      </c>
      <c r="G88" s="326">
        <v>101</v>
      </c>
      <c r="H88" s="326"/>
      <c r="I88" s="63"/>
      <c r="J88" s="63"/>
      <c r="K88" s="63"/>
      <c r="L88" s="63"/>
      <c r="M88" s="265"/>
      <c r="N88" s="317"/>
      <c r="O88" s="63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26"/>
      <c r="AH88" s="326"/>
      <c r="AI88" s="326"/>
      <c r="AJ88" s="326"/>
      <c r="AK88" s="326"/>
      <c r="AL88" s="326"/>
      <c r="AM88" s="326"/>
      <c r="AN88" s="326"/>
      <c r="AO88" s="326"/>
      <c r="AP88" s="326"/>
      <c r="AQ88" s="326"/>
      <c r="AR88" s="326"/>
      <c r="AS88" s="326"/>
      <c r="AT88" s="326"/>
      <c r="AU88" s="326"/>
      <c r="AV88" s="326"/>
      <c r="AW88" s="326"/>
      <c r="AX88" s="326"/>
      <c r="AY88" s="326"/>
      <c r="AZ88" s="326"/>
      <c r="BA88" s="326"/>
      <c r="BB88" s="326"/>
      <c r="BC88" s="326"/>
      <c r="BD88" s="326"/>
      <c r="BE88" s="326"/>
      <c r="BF88" s="326"/>
      <c r="BG88" s="326"/>
      <c r="BH88" s="326"/>
      <c r="BI88" s="326"/>
      <c r="BJ88" s="326"/>
      <c r="BK88" s="326"/>
      <c r="BL88" s="326"/>
      <c r="BM88" s="326"/>
      <c r="BN88" s="326"/>
      <c r="BO88" s="326"/>
      <c r="BP88" s="326"/>
      <c r="BQ88" s="326"/>
      <c r="BR88" s="326"/>
      <c r="BS88" s="326"/>
      <c r="BT88" s="326"/>
      <c r="BU88" s="326"/>
      <c r="BV88" s="326"/>
      <c r="BW88" s="326"/>
      <c r="BX88" s="326"/>
      <c r="BY88" s="326"/>
      <c r="BZ88" s="326"/>
      <c r="CA88" s="326"/>
      <c r="CB88" s="326"/>
      <c r="CC88" s="326"/>
      <c r="CD88" s="326"/>
      <c r="CE88" s="326"/>
      <c r="CF88" s="326"/>
      <c r="CG88" s="326"/>
      <c r="CH88" s="326"/>
      <c r="CI88" s="326"/>
      <c r="CJ88" s="326"/>
      <c r="CK88" s="326"/>
      <c r="CL88" s="326"/>
      <c r="CM88" s="326"/>
      <c r="CN88" s="326"/>
      <c r="CO88" s="326"/>
      <c r="CP88" s="326"/>
      <c r="CQ88" s="326"/>
      <c r="CR88" s="326"/>
      <c r="CS88" s="326"/>
      <c r="CT88" s="326"/>
      <c r="CU88" s="326"/>
      <c r="CV88" s="326"/>
      <c r="CW88" s="326"/>
      <c r="CX88" s="326"/>
      <c r="CY88" s="326"/>
      <c r="CZ88" s="326"/>
      <c r="DA88" s="326"/>
      <c r="DB88" s="50"/>
      <c r="DC88" s="326"/>
      <c r="DD88" s="326"/>
      <c r="DE88" s="326"/>
      <c r="DF88" s="50"/>
      <c r="DG88" s="326"/>
      <c r="DH88" s="326"/>
      <c r="DI88" s="326"/>
      <c r="DJ88" s="326"/>
      <c r="DK88" s="326"/>
      <c r="DL88" s="326"/>
      <c r="DM88" s="50"/>
      <c r="DN88" s="326"/>
      <c r="DO88" s="50"/>
      <c r="DP88" s="50"/>
      <c r="DQ88" s="50"/>
      <c r="DR88" s="50"/>
      <c r="DS88" s="50"/>
      <c r="DT88" s="50"/>
      <c r="DU88" s="50"/>
      <c r="DV88" s="50"/>
      <c r="DW88" s="326"/>
      <c r="DX88" s="326"/>
      <c r="DY88" s="326"/>
      <c r="DZ88" s="326"/>
      <c r="EA88" s="326"/>
      <c r="EB88" s="50"/>
      <c r="EC88" s="326"/>
      <c r="ED88" s="50"/>
      <c r="EE88" s="326"/>
      <c r="EF88" s="326"/>
      <c r="EG88" s="326"/>
      <c r="EH88" s="326"/>
      <c r="EI88" s="326"/>
      <c r="EJ88" s="326"/>
      <c r="EK88" s="326"/>
      <c r="EL88" s="326"/>
      <c r="EM88" s="326"/>
      <c r="EN88" s="50"/>
      <c r="EO88" s="326"/>
      <c r="EP88" s="326"/>
      <c r="EQ88" s="326"/>
      <c r="ER88" s="50"/>
      <c r="ES88" s="326"/>
      <c r="ET88" s="50"/>
      <c r="EU88" s="50"/>
      <c r="EV88" s="326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326"/>
      <c r="FJ88" s="50"/>
      <c r="FK88" s="50"/>
      <c r="FL88" s="50"/>
      <c r="FM88" s="326"/>
      <c r="FN88" s="50"/>
      <c r="FO88" s="50"/>
      <c r="FP88" s="50"/>
      <c r="FQ88" s="50"/>
      <c r="FR88" s="50"/>
      <c r="FS88" s="50"/>
      <c r="FT88" s="50"/>
      <c r="FU88" s="326"/>
      <c r="FV88" s="326"/>
      <c r="FW88" s="50"/>
      <c r="FX88" s="50"/>
      <c r="FY88" s="50"/>
      <c r="FZ88" s="50"/>
      <c r="GA88" s="50"/>
      <c r="GB88" s="50"/>
      <c r="GC88" s="50"/>
      <c r="GD88" s="50"/>
      <c r="GE88" s="326"/>
      <c r="GF88" s="326"/>
      <c r="GG88" s="326"/>
      <c r="GH88" s="50"/>
      <c r="GI88" s="50"/>
      <c r="GJ88" s="50"/>
      <c r="GK88" s="326"/>
      <c r="GL88" s="326"/>
      <c r="GM88" s="326"/>
      <c r="GN88" s="326"/>
      <c r="GO88" s="326"/>
      <c r="GP88" s="326"/>
      <c r="GQ88" s="326"/>
      <c r="GR88" s="326"/>
      <c r="GS88" s="326"/>
    </row>
    <row r="89" spans="1:201" ht="15.75">
      <c r="A89" s="63" t="s">
        <v>4023</v>
      </c>
      <c r="B89" s="3"/>
      <c r="C89" s="283"/>
      <c r="D89" s="57">
        <f>SUM(E89:HQ89)</f>
        <v>172</v>
      </c>
      <c r="E89" s="326">
        <v>0</v>
      </c>
      <c r="F89" s="326">
        <v>119</v>
      </c>
      <c r="G89" s="326">
        <v>53</v>
      </c>
      <c r="H89" s="326"/>
      <c r="I89" s="63"/>
      <c r="J89" s="63"/>
      <c r="K89" s="63"/>
      <c r="L89" s="63"/>
      <c r="M89" s="282"/>
      <c r="N89" s="317"/>
      <c r="O89" s="63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  <c r="AG89" s="326"/>
      <c r="AH89" s="326"/>
      <c r="AI89" s="326"/>
      <c r="AJ89" s="326"/>
      <c r="AK89" s="326"/>
      <c r="AL89" s="326"/>
      <c r="AM89" s="326"/>
      <c r="AN89" s="326"/>
      <c r="AO89" s="326"/>
      <c r="AP89" s="326"/>
      <c r="AQ89" s="326"/>
      <c r="AR89" s="326"/>
      <c r="AS89" s="326"/>
      <c r="AT89" s="326"/>
      <c r="AU89" s="326"/>
      <c r="AV89" s="326"/>
      <c r="AW89" s="326"/>
      <c r="AX89" s="326"/>
      <c r="AY89" s="326"/>
      <c r="AZ89" s="326"/>
      <c r="BA89" s="326"/>
      <c r="BB89" s="326"/>
      <c r="BC89" s="326"/>
      <c r="BD89" s="326"/>
      <c r="BE89" s="326"/>
      <c r="BF89" s="326"/>
      <c r="BG89" s="326"/>
      <c r="BH89" s="326"/>
      <c r="BI89" s="326"/>
      <c r="BJ89" s="326"/>
      <c r="BK89" s="326"/>
      <c r="BL89" s="326"/>
      <c r="BM89" s="326"/>
      <c r="BN89" s="326"/>
      <c r="BO89" s="326"/>
      <c r="BP89" s="326"/>
      <c r="BQ89" s="326"/>
      <c r="BR89" s="326"/>
      <c r="BS89" s="326"/>
      <c r="BT89" s="326"/>
      <c r="BU89" s="326"/>
      <c r="BV89" s="326"/>
      <c r="BW89" s="326"/>
      <c r="BX89" s="326"/>
      <c r="BY89" s="326"/>
      <c r="BZ89" s="326"/>
      <c r="CA89" s="326"/>
      <c r="CB89" s="326"/>
      <c r="CC89" s="326"/>
      <c r="CD89" s="326"/>
      <c r="CE89" s="326"/>
      <c r="CF89" s="326"/>
      <c r="CG89" s="326"/>
      <c r="CH89" s="326"/>
      <c r="CI89" s="326"/>
      <c r="CJ89" s="326"/>
      <c r="CK89" s="326"/>
      <c r="CL89" s="326"/>
      <c r="CM89" s="326"/>
      <c r="CN89" s="326"/>
      <c r="CO89" s="326"/>
      <c r="CP89" s="326"/>
      <c r="CQ89" s="326"/>
      <c r="CR89" s="326"/>
      <c r="CS89" s="326"/>
      <c r="CT89" s="326"/>
      <c r="CU89" s="326"/>
      <c r="CV89" s="326"/>
      <c r="CW89" s="326"/>
      <c r="CX89" s="326"/>
      <c r="CY89" s="326"/>
      <c r="CZ89" s="326"/>
      <c r="DA89" s="326"/>
      <c r="DB89" s="50"/>
      <c r="DC89" s="326"/>
      <c r="DD89" s="326"/>
      <c r="DE89" s="326"/>
      <c r="DF89" s="50"/>
      <c r="DG89" s="326"/>
      <c r="DH89" s="326"/>
      <c r="DI89" s="326"/>
      <c r="DJ89" s="326"/>
      <c r="DK89" s="326"/>
      <c r="DL89" s="326"/>
      <c r="DM89" s="50"/>
      <c r="DN89" s="326"/>
      <c r="DO89" s="50"/>
      <c r="DP89" s="50"/>
      <c r="DQ89" s="50"/>
      <c r="DR89" s="50"/>
      <c r="DS89" s="50"/>
      <c r="DT89" s="50"/>
      <c r="DU89" s="50"/>
      <c r="DV89" s="50"/>
      <c r="DW89" s="326"/>
      <c r="DX89" s="326"/>
      <c r="DY89" s="326"/>
      <c r="DZ89" s="326"/>
      <c r="EA89" s="326"/>
      <c r="EB89" s="50"/>
      <c r="EC89" s="326"/>
      <c r="ED89" s="50"/>
      <c r="EE89" s="326"/>
      <c r="EF89" s="326"/>
      <c r="EG89" s="326"/>
      <c r="EH89" s="326"/>
      <c r="EI89" s="326"/>
      <c r="EJ89" s="326"/>
      <c r="EK89" s="326"/>
      <c r="EL89" s="326"/>
      <c r="EM89" s="326"/>
      <c r="EN89" s="50"/>
      <c r="EO89" s="326"/>
      <c r="EP89" s="326"/>
      <c r="EQ89" s="326"/>
      <c r="ER89" s="50"/>
      <c r="ES89" s="326"/>
      <c r="ET89" s="50"/>
      <c r="EU89" s="50"/>
      <c r="EV89" s="326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326"/>
      <c r="FJ89" s="50"/>
      <c r="FK89" s="50"/>
      <c r="FL89" s="50"/>
      <c r="FM89" s="326"/>
      <c r="FN89" s="50"/>
      <c r="FO89" s="50"/>
      <c r="FP89" s="50"/>
      <c r="FQ89" s="50"/>
      <c r="FR89" s="50"/>
      <c r="FS89" s="50"/>
      <c r="FT89" s="50"/>
      <c r="FU89" s="326"/>
      <c r="FV89" s="326"/>
      <c r="FW89" s="50"/>
      <c r="FX89" s="50"/>
      <c r="FY89" s="50"/>
      <c r="FZ89" s="50"/>
      <c r="GA89" s="50"/>
      <c r="GB89" s="50"/>
      <c r="GC89" s="50"/>
      <c r="GD89" s="50"/>
      <c r="GE89" s="326"/>
      <c r="GF89" s="326"/>
      <c r="GG89" s="326"/>
      <c r="GH89" s="50"/>
      <c r="GI89" s="50"/>
      <c r="GJ89" s="50"/>
      <c r="GK89" s="326"/>
      <c r="GL89" s="326"/>
      <c r="GM89" s="326"/>
      <c r="GN89" s="326"/>
      <c r="GO89" s="326"/>
      <c r="GP89" s="326"/>
      <c r="GQ89" s="326"/>
      <c r="GR89" s="326"/>
      <c r="GS89" s="326"/>
    </row>
    <row r="90" spans="1:201" ht="15.75">
      <c r="A90" s="273" t="s">
        <v>1924</v>
      </c>
      <c r="B90" s="63"/>
      <c r="C90" s="282"/>
      <c r="D90" s="57">
        <f>SUM(E90:HQ90)</f>
        <v>250</v>
      </c>
      <c r="E90" s="326">
        <v>65</v>
      </c>
      <c r="F90" s="326">
        <v>91</v>
      </c>
      <c r="G90" s="326">
        <v>94</v>
      </c>
      <c r="H90" s="326"/>
      <c r="I90" s="273"/>
      <c r="J90" s="63"/>
      <c r="K90" s="273"/>
      <c r="L90" s="63"/>
      <c r="M90" s="87"/>
      <c r="N90" s="317"/>
      <c r="O90" s="63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  <c r="AH90" s="326"/>
      <c r="AI90" s="326"/>
      <c r="AJ90" s="326"/>
      <c r="AK90" s="326"/>
      <c r="AL90" s="326"/>
      <c r="AM90" s="326"/>
      <c r="AN90" s="326"/>
      <c r="AO90" s="326"/>
      <c r="AP90" s="326"/>
      <c r="AQ90" s="326"/>
      <c r="AR90" s="326"/>
      <c r="AS90" s="326"/>
      <c r="AT90" s="326"/>
      <c r="AU90" s="326"/>
      <c r="AV90" s="326"/>
      <c r="AW90" s="326"/>
      <c r="AX90" s="326"/>
      <c r="AY90" s="326"/>
      <c r="AZ90" s="326"/>
      <c r="BA90" s="326"/>
      <c r="BB90" s="326"/>
      <c r="BC90" s="326"/>
      <c r="BD90" s="326"/>
      <c r="BE90" s="326"/>
      <c r="BF90" s="326"/>
      <c r="BG90" s="326"/>
      <c r="BH90" s="326"/>
      <c r="BI90" s="326"/>
      <c r="BJ90" s="326"/>
      <c r="BK90" s="326"/>
      <c r="BL90" s="326"/>
      <c r="BM90" s="326"/>
      <c r="BN90" s="326"/>
      <c r="BO90" s="326"/>
      <c r="BP90" s="326"/>
      <c r="BQ90" s="326"/>
      <c r="BR90" s="326"/>
      <c r="BS90" s="326"/>
      <c r="BT90" s="326"/>
      <c r="BU90" s="326"/>
      <c r="BV90" s="326"/>
      <c r="BW90" s="326"/>
      <c r="BX90" s="326"/>
      <c r="BY90" s="326"/>
      <c r="BZ90" s="326"/>
      <c r="CA90" s="326"/>
      <c r="CB90" s="326"/>
      <c r="CC90" s="326"/>
      <c r="CD90" s="326"/>
      <c r="CE90" s="326"/>
      <c r="CF90" s="326"/>
      <c r="CG90" s="326"/>
      <c r="CH90" s="326"/>
      <c r="CI90" s="326"/>
      <c r="CJ90" s="326"/>
      <c r="CK90" s="326"/>
      <c r="CL90" s="326"/>
      <c r="CM90" s="326"/>
      <c r="CN90" s="326"/>
      <c r="CO90" s="326"/>
      <c r="CP90" s="326"/>
      <c r="CQ90" s="326"/>
      <c r="CR90" s="326"/>
      <c r="CS90" s="326"/>
      <c r="CT90" s="326"/>
      <c r="CU90" s="326"/>
      <c r="CV90" s="326"/>
      <c r="CW90" s="326"/>
      <c r="CX90" s="326"/>
      <c r="CY90" s="326"/>
      <c r="CZ90" s="326"/>
      <c r="DA90" s="326"/>
      <c r="DB90" s="50"/>
      <c r="DC90" s="326"/>
      <c r="DD90" s="326"/>
      <c r="DE90" s="326"/>
      <c r="DF90" s="50"/>
      <c r="DG90" s="326"/>
      <c r="DH90" s="326"/>
      <c r="DI90" s="326"/>
      <c r="DJ90" s="326"/>
      <c r="DK90" s="326"/>
      <c r="DL90" s="326"/>
      <c r="DM90" s="50"/>
      <c r="DN90" s="326"/>
      <c r="DO90" s="50"/>
      <c r="DP90" s="50"/>
      <c r="DQ90" s="50"/>
      <c r="DR90" s="50"/>
      <c r="DS90" s="50"/>
      <c r="DT90" s="50"/>
      <c r="DU90" s="50"/>
      <c r="DV90" s="50"/>
      <c r="DW90" s="326"/>
      <c r="DX90" s="326"/>
      <c r="DY90" s="326"/>
      <c r="DZ90" s="326"/>
      <c r="EA90" s="326"/>
      <c r="EB90" s="50"/>
      <c r="EC90" s="326"/>
      <c r="ED90" s="50"/>
      <c r="EE90" s="326"/>
      <c r="EF90" s="326"/>
      <c r="EG90" s="326"/>
      <c r="EH90" s="326"/>
      <c r="EI90" s="326"/>
      <c r="EJ90" s="326"/>
      <c r="EK90" s="326"/>
      <c r="EL90" s="326"/>
      <c r="EM90" s="326"/>
      <c r="EN90" s="50"/>
      <c r="EO90" s="326"/>
      <c r="EP90" s="326"/>
      <c r="EQ90" s="326"/>
      <c r="ER90" s="50"/>
      <c r="ES90" s="326"/>
      <c r="ET90" s="50"/>
      <c r="EU90" s="50"/>
      <c r="EV90" s="326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326"/>
      <c r="FJ90" s="50"/>
      <c r="FK90" s="50"/>
      <c r="FL90" s="50"/>
      <c r="FM90" s="326"/>
      <c r="FN90" s="50"/>
      <c r="FO90" s="50"/>
      <c r="FP90" s="50"/>
      <c r="FQ90" s="50"/>
      <c r="FR90" s="50"/>
      <c r="FS90" s="50"/>
      <c r="FT90" s="50"/>
      <c r="FU90" s="326"/>
      <c r="FV90" s="326"/>
      <c r="FW90" s="50"/>
      <c r="FX90" s="50"/>
      <c r="FY90" s="50"/>
      <c r="FZ90" s="50"/>
      <c r="GA90" s="50"/>
      <c r="GB90" s="50"/>
      <c r="GC90" s="50"/>
      <c r="GD90" s="50"/>
      <c r="GE90" s="326"/>
      <c r="GF90" s="326"/>
      <c r="GG90" s="326"/>
      <c r="GH90" s="50"/>
      <c r="GI90" s="50"/>
      <c r="GJ90" s="50"/>
      <c r="GK90" s="326"/>
      <c r="GL90" s="326"/>
      <c r="GM90" s="326"/>
      <c r="GN90" s="326"/>
      <c r="GO90" s="326"/>
      <c r="GP90" s="326"/>
      <c r="GQ90" s="326"/>
      <c r="GR90" s="326"/>
      <c r="GS90" s="326"/>
    </row>
    <row r="91" spans="1:201" ht="15.75">
      <c r="A91" s="63" t="s">
        <v>706</v>
      </c>
      <c r="B91" s="3"/>
      <c r="C91" s="283"/>
      <c r="D91" s="57">
        <f>SUM(E91:HQ91)</f>
        <v>155</v>
      </c>
      <c r="E91" s="326">
        <v>60</v>
      </c>
      <c r="F91" s="326">
        <v>0</v>
      </c>
      <c r="G91" s="326">
        <v>95</v>
      </c>
      <c r="H91" s="326"/>
      <c r="I91" s="63"/>
      <c r="J91" s="63"/>
      <c r="K91" s="63"/>
      <c r="L91" s="63"/>
      <c r="M91" s="87"/>
      <c r="N91" s="317"/>
      <c r="O91" s="63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/>
      <c r="AH91" s="326"/>
      <c r="AI91" s="326"/>
      <c r="AJ91" s="326"/>
      <c r="AK91" s="326"/>
      <c r="AL91" s="326"/>
      <c r="AM91" s="326"/>
      <c r="AN91" s="326"/>
      <c r="AO91" s="326"/>
      <c r="AP91" s="326"/>
      <c r="AQ91" s="326"/>
      <c r="AR91" s="326"/>
      <c r="AS91" s="326"/>
      <c r="AT91" s="326"/>
      <c r="AU91" s="326"/>
      <c r="AV91" s="326"/>
      <c r="AW91" s="326"/>
      <c r="AX91" s="326"/>
      <c r="AY91" s="326"/>
      <c r="AZ91" s="326"/>
      <c r="BA91" s="326"/>
      <c r="BB91" s="326"/>
      <c r="BC91" s="326"/>
      <c r="BD91" s="326"/>
      <c r="BE91" s="326"/>
      <c r="BF91" s="326"/>
      <c r="BG91" s="326"/>
      <c r="BH91" s="326"/>
      <c r="BI91" s="326"/>
      <c r="BJ91" s="326"/>
      <c r="BK91" s="326"/>
      <c r="BL91" s="326"/>
      <c r="BM91" s="326"/>
      <c r="BN91" s="326"/>
      <c r="BO91" s="326"/>
      <c r="BP91" s="326"/>
      <c r="BQ91" s="326"/>
      <c r="BR91" s="326"/>
      <c r="BS91" s="326"/>
      <c r="BT91" s="326"/>
      <c r="BU91" s="326"/>
      <c r="BV91" s="326"/>
      <c r="BW91" s="326"/>
      <c r="BX91" s="326"/>
      <c r="BY91" s="326"/>
      <c r="BZ91" s="326"/>
      <c r="CA91" s="326"/>
      <c r="CB91" s="326"/>
      <c r="CC91" s="326"/>
      <c r="CD91" s="326"/>
      <c r="CE91" s="326"/>
      <c r="CF91" s="326"/>
      <c r="CG91" s="326"/>
      <c r="CH91" s="326"/>
      <c r="CI91" s="326"/>
      <c r="CJ91" s="326"/>
      <c r="CK91" s="326"/>
      <c r="CL91" s="326"/>
      <c r="CM91" s="326"/>
      <c r="CN91" s="326"/>
      <c r="CO91" s="326"/>
      <c r="CP91" s="326"/>
      <c r="CQ91" s="326"/>
      <c r="CR91" s="326"/>
      <c r="CS91" s="326"/>
      <c r="CT91" s="326"/>
      <c r="CU91" s="326"/>
      <c r="CV91" s="326"/>
      <c r="CW91" s="326"/>
      <c r="CX91" s="326"/>
      <c r="CY91" s="326"/>
      <c r="CZ91" s="326"/>
      <c r="DA91" s="326"/>
      <c r="DB91" s="50"/>
      <c r="DC91" s="326"/>
      <c r="DD91" s="326"/>
      <c r="DE91" s="326"/>
      <c r="DF91" s="50"/>
      <c r="DG91" s="326"/>
      <c r="DH91" s="326"/>
      <c r="DI91" s="326"/>
      <c r="DJ91" s="326"/>
      <c r="DK91" s="326"/>
      <c r="DL91" s="326"/>
      <c r="DM91" s="50"/>
      <c r="DN91" s="326"/>
      <c r="DO91" s="50"/>
      <c r="DP91" s="50"/>
      <c r="DQ91" s="50"/>
      <c r="DR91" s="50"/>
      <c r="DS91" s="50"/>
      <c r="DT91" s="50"/>
      <c r="DU91" s="50"/>
      <c r="DV91" s="50"/>
      <c r="DW91" s="326"/>
      <c r="DX91" s="326"/>
      <c r="DY91" s="326"/>
      <c r="DZ91" s="326"/>
      <c r="EA91" s="326"/>
      <c r="EB91" s="50"/>
      <c r="EC91" s="326"/>
      <c r="ED91" s="50"/>
      <c r="EE91" s="326"/>
      <c r="EF91" s="326"/>
      <c r="EG91" s="326"/>
      <c r="EH91" s="326"/>
      <c r="EI91" s="326"/>
      <c r="EJ91" s="326"/>
      <c r="EK91" s="326"/>
      <c r="EL91" s="326"/>
      <c r="EM91" s="326"/>
      <c r="EN91" s="50"/>
      <c r="EO91" s="326"/>
      <c r="EP91" s="326"/>
      <c r="EQ91" s="326"/>
      <c r="ER91" s="50"/>
      <c r="ES91" s="326"/>
      <c r="ET91" s="50"/>
      <c r="EU91" s="50"/>
      <c r="EV91" s="326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326"/>
      <c r="FJ91" s="50"/>
      <c r="FK91" s="50"/>
      <c r="FL91" s="50"/>
      <c r="FM91" s="326"/>
      <c r="FN91" s="50"/>
      <c r="FO91" s="50"/>
      <c r="FP91" s="50"/>
      <c r="FQ91" s="50"/>
      <c r="FR91" s="50"/>
      <c r="FS91" s="50"/>
      <c r="FT91" s="50"/>
      <c r="FU91" s="326"/>
      <c r="FV91" s="326"/>
      <c r="FW91" s="50"/>
      <c r="FX91" s="50"/>
      <c r="FY91" s="50"/>
      <c r="FZ91" s="50"/>
      <c r="GA91" s="50"/>
      <c r="GB91" s="50"/>
      <c r="GC91" s="50"/>
      <c r="GD91" s="50"/>
      <c r="GE91" s="326"/>
      <c r="GF91" s="326"/>
      <c r="GG91" s="326"/>
      <c r="GH91" s="50"/>
      <c r="GI91" s="50"/>
      <c r="GJ91" s="50"/>
      <c r="GK91" s="326"/>
      <c r="GL91" s="326"/>
      <c r="GM91" s="326"/>
      <c r="GN91" s="326"/>
      <c r="GO91" s="326"/>
      <c r="GP91" s="326"/>
      <c r="GQ91" s="326"/>
      <c r="GR91" s="326"/>
      <c r="GS91" s="326"/>
    </row>
    <row r="92" spans="1:201" ht="15.75">
      <c r="A92" s="63" t="s">
        <v>705</v>
      </c>
      <c r="B92" s="3"/>
      <c r="C92" s="283"/>
      <c r="D92" s="57">
        <f>SUM(E92:HQ92)</f>
        <v>220</v>
      </c>
      <c r="E92" s="326">
        <v>105</v>
      </c>
      <c r="F92" s="326">
        <v>102</v>
      </c>
      <c r="G92" s="326">
        <v>13</v>
      </c>
      <c r="H92" s="326"/>
      <c r="I92" s="63"/>
      <c r="J92" s="63"/>
      <c r="K92" s="63"/>
      <c r="L92" s="63"/>
      <c r="M92" s="265"/>
      <c r="N92" s="317"/>
      <c r="O92" s="63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  <c r="AG92" s="326"/>
      <c r="AH92" s="326"/>
      <c r="AI92" s="326"/>
      <c r="AJ92" s="326"/>
      <c r="AK92" s="326"/>
      <c r="AL92" s="326"/>
      <c r="AM92" s="326"/>
      <c r="AN92" s="326"/>
      <c r="AO92" s="326"/>
      <c r="AP92" s="326"/>
      <c r="AQ92" s="326"/>
      <c r="AR92" s="326"/>
      <c r="AS92" s="326"/>
      <c r="AT92" s="326"/>
      <c r="AU92" s="326"/>
      <c r="AV92" s="326"/>
      <c r="AW92" s="326"/>
      <c r="AX92" s="326"/>
      <c r="AY92" s="326"/>
      <c r="AZ92" s="326"/>
      <c r="BA92" s="326"/>
      <c r="BB92" s="326"/>
      <c r="BC92" s="326"/>
      <c r="BD92" s="326"/>
      <c r="BE92" s="326"/>
      <c r="BF92" s="326"/>
      <c r="BG92" s="326"/>
      <c r="BH92" s="326"/>
      <c r="BI92" s="326"/>
      <c r="BJ92" s="326"/>
      <c r="BK92" s="326"/>
      <c r="BL92" s="326"/>
      <c r="BM92" s="326"/>
      <c r="BN92" s="326"/>
      <c r="BO92" s="326"/>
      <c r="BP92" s="326"/>
      <c r="BQ92" s="326"/>
      <c r="BR92" s="326"/>
      <c r="BS92" s="326"/>
      <c r="BT92" s="326"/>
      <c r="BU92" s="326"/>
      <c r="BV92" s="326"/>
      <c r="BW92" s="326"/>
      <c r="BX92" s="326"/>
      <c r="BY92" s="326"/>
      <c r="BZ92" s="326"/>
      <c r="CA92" s="326"/>
      <c r="CB92" s="326"/>
      <c r="CC92" s="326"/>
      <c r="CD92" s="326"/>
      <c r="CE92" s="326"/>
      <c r="CF92" s="326"/>
      <c r="CG92" s="326"/>
      <c r="CH92" s="326"/>
      <c r="CI92" s="326"/>
      <c r="CJ92" s="326"/>
      <c r="CK92" s="326"/>
      <c r="CL92" s="326"/>
      <c r="CM92" s="326"/>
      <c r="CN92" s="326"/>
      <c r="CO92" s="326"/>
      <c r="CP92" s="326"/>
      <c r="CQ92" s="326"/>
      <c r="CR92" s="326"/>
      <c r="CS92" s="326"/>
      <c r="CT92" s="326"/>
      <c r="CU92" s="326"/>
      <c r="CV92" s="326"/>
      <c r="CW92" s="326"/>
      <c r="CX92" s="326"/>
      <c r="CY92" s="326"/>
      <c r="CZ92" s="326"/>
      <c r="DA92" s="326"/>
      <c r="DB92" s="50"/>
      <c r="DC92" s="326"/>
      <c r="DD92" s="326"/>
      <c r="DE92" s="326"/>
      <c r="DF92" s="50"/>
      <c r="DG92" s="326"/>
      <c r="DH92" s="326"/>
      <c r="DI92" s="326"/>
      <c r="DJ92" s="326"/>
      <c r="DK92" s="326"/>
      <c r="DL92" s="326"/>
      <c r="DM92" s="50"/>
      <c r="DN92" s="326"/>
      <c r="DO92" s="50"/>
      <c r="DP92" s="50"/>
      <c r="DQ92" s="50"/>
      <c r="DR92" s="50"/>
      <c r="DS92" s="50"/>
      <c r="DT92" s="50"/>
      <c r="DU92" s="50"/>
      <c r="DV92" s="50"/>
      <c r="DW92" s="326"/>
      <c r="DX92" s="326"/>
      <c r="DY92" s="326"/>
      <c r="DZ92" s="326"/>
      <c r="EA92" s="326"/>
      <c r="EB92" s="50"/>
      <c r="EC92" s="326"/>
      <c r="ED92" s="50"/>
      <c r="EE92" s="326"/>
      <c r="EF92" s="326"/>
      <c r="EG92" s="326"/>
      <c r="EH92" s="326"/>
      <c r="EI92" s="326"/>
      <c r="EJ92" s="326"/>
      <c r="EK92" s="326"/>
      <c r="EL92" s="326"/>
      <c r="EM92" s="326"/>
      <c r="EN92" s="50"/>
      <c r="EO92" s="326"/>
      <c r="EP92" s="326"/>
      <c r="EQ92" s="326"/>
      <c r="ER92" s="50"/>
      <c r="ES92" s="326"/>
      <c r="ET92" s="50"/>
      <c r="EU92" s="50"/>
      <c r="EV92" s="326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326"/>
      <c r="FJ92" s="50"/>
      <c r="FK92" s="50"/>
      <c r="FL92" s="50"/>
      <c r="FM92" s="326"/>
      <c r="FN92" s="50"/>
      <c r="FO92" s="50"/>
      <c r="FP92" s="50"/>
      <c r="FQ92" s="50"/>
      <c r="FR92" s="50"/>
      <c r="FS92" s="50"/>
      <c r="FT92" s="50"/>
      <c r="FU92" s="326"/>
      <c r="FV92" s="326"/>
      <c r="FW92" s="50"/>
      <c r="FX92" s="50"/>
      <c r="FY92" s="50"/>
      <c r="FZ92" s="50"/>
      <c r="GA92" s="50"/>
      <c r="GB92" s="50"/>
      <c r="GC92" s="50"/>
      <c r="GD92" s="50"/>
      <c r="GE92" s="326"/>
      <c r="GF92" s="326"/>
      <c r="GG92" s="326"/>
      <c r="GH92" s="50"/>
      <c r="GI92" s="50"/>
      <c r="GJ92" s="50"/>
      <c r="GK92" s="326"/>
      <c r="GL92" s="326"/>
      <c r="GM92" s="326"/>
      <c r="GN92" s="326"/>
      <c r="GO92" s="326"/>
      <c r="GP92" s="326"/>
      <c r="GQ92" s="326"/>
      <c r="GR92" s="326"/>
      <c r="GS92" s="326"/>
    </row>
    <row r="93" spans="1:201" ht="15.75">
      <c r="A93" s="273" t="s">
        <v>2003</v>
      </c>
      <c r="B93" s="3"/>
      <c r="C93" s="283"/>
      <c r="D93" s="57">
        <f>SUM(E93:HQ93)</f>
        <v>180</v>
      </c>
      <c r="E93" s="326">
        <v>84</v>
      </c>
      <c r="F93" s="326">
        <v>0</v>
      </c>
      <c r="G93" s="326">
        <v>96</v>
      </c>
      <c r="I93" s="273"/>
      <c r="J93" s="63"/>
      <c r="K93" s="273"/>
      <c r="L93" s="63"/>
      <c r="M93" s="87"/>
      <c r="N93" s="317"/>
      <c r="O93" s="63"/>
      <c r="Q93" s="326"/>
      <c r="BD93" s="60"/>
      <c r="BE93" s="3"/>
      <c r="BF93" s="282"/>
      <c r="BG93" s="79"/>
      <c r="BH93" s="3"/>
      <c r="BI93" s="75"/>
      <c r="BS93" s="75"/>
      <c r="BV93" s="3"/>
      <c r="BW93" s="3"/>
      <c r="BX93" s="79"/>
      <c r="BZ93" s="75"/>
      <c r="CI93" s="3"/>
      <c r="CJ93" s="79"/>
      <c r="CK93" s="137"/>
    </row>
    <row r="94" spans="1:201" ht="15.75">
      <c r="A94" s="63" t="s">
        <v>2552</v>
      </c>
      <c r="B94" s="63"/>
      <c r="C94" s="282"/>
      <c r="D94" s="57">
        <f>SUM(E94:HQ94)</f>
        <v>261</v>
      </c>
      <c r="E94" s="326">
        <v>121</v>
      </c>
      <c r="F94" s="326">
        <v>110</v>
      </c>
      <c r="G94" s="326">
        <v>30</v>
      </c>
      <c r="I94" s="63"/>
      <c r="J94" s="63"/>
      <c r="K94" s="63"/>
      <c r="L94" s="63"/>
      <c r="M94" s="283"/>
      <c r="N94" s="317"/>
      <c r="O94" s="63"/>
      <c r="Q94" s="326"/>
      <c r="BD94" s="82"/>
      <c r="BE94" s="3"/>
      <c r="BF94" s="283"/>
      <c r="BG94" s="79"/>
      <c r="BH94" s="40"/>
      <c r="BI94" s="75"/>
      <c r="BS94" s="75"/>
      <c r="BV94" s="82"/>
      <c r="BW94" s="40"/>
      <c r="BX94" s="40"/>
      <c r="BZ94" s="75"/>
      <c r="CH94" s="3"/>
      <c r="CI94" s="3"/>
      <c r="CJ94" s="79"/>
      <c r="CK94" s="137"/>
    </row>
    <row r="95" spans="1:201" ht="15.75">
      <c r="A95" s="63" t="s">
        <v>690</v>
      </c>
      <c r="B95" s="63"/>
      <c r="C95" s="283"/>
      <c r="D95" s="57">
        <f>SUM(E95:HQ95)</f>
        <v>165</v>
      </c>
      <c r="E95" s="326">
        <v>72</v>
      </c>
      <c r="F95" s="326">
        <v>71</v>
      </c>
      <c r="G95" s="326">
        <v>22</v>
      </c>
      <c r="I95" s="63"/>
      <c r="J95" s="63"/>
      <c r="K95" s="63"/>
      <c r="L95" s="63"/>
      <c r="M95" s="87"/>
      <c r="N95" s="317"/>
      <c r="O95" s="63"/>
      <c r="Q95" s="326"/>
      <c r="BD95" s="82"/>
      <c r="BE95" s="63"/>
      <c r="BF95" s="283"/>
      <c r="BG95" s="79"/>
      <c r="BH95" s="3"/>
      <c r="BI95" s="75"/>
      <c r="BS95" s="75"/>
      <c r="BV95" s="3"/>
      <c r="BW95" s="3"/>
      <c r="BX95" s="79"/>
      <c r="BZ95" s="75"/>
      <c r="CH95" s="225"/>
      <c r="CI95" s="40"/>
      <c r="CJ95" s="40"/>
      <c r="CK95" s="175"/>
    </row>
    <row r="96" spans="1:201" ht="15.75">
      <c r="A96" s="273" t="s">
        <v>1882</v>
      </c>
      <c r="B96" s="63"/>
      <c r="C96" s="282"/>
      <c r="D96" s="57">
        <f>SUM(E96:HQ96)</f>
        <v>190</v>
      </c>
      <c r="E96" s="326">
        <v>92</v>
      </c>
      <c r="F96" s="326">
        <v>0</v>
      </c>
      <c r="G96" s="326">
        <v>98</v>
      </c>
      <c r="I96" s="273"/>
      <c r="J96" s="63"/>
      <c r="K96" s="273"/>
      <c r="L96" s="63"/>
      <c r="M96" s="265"/>
      <c r="N96" s="317"/>
      <c r="O96" s="63"/>
      <c r="Q96" s="326"/>
      <c r="BD96" s="82"/>
      <c r="BE96" s="3"/>
      <c r="BF96" s="283"/>
      <c r="BG96" s="79"/>
      <c r="BH96" s="40"/>
      <c r="BI96" s="75"/>
      <c r="BS96" s="75"/>
      <c r="BV96" s="3"/>
      <c r="BW96" s="3"/>
      <c r="BX96" s="79"/>
      <c r="BZ96" s="75"/>
      <c r="CH96" s="3"/>
      <c r="CI96" s="3"/>
      <c r="CJ96" s="79"/>
      <c r="CK96" s="137"/>
    </row>
    <row r="97" spans="1:89" ht="15.75">
      <c r="A97" s="63" t="s">
        <v>4013</v>
      </c>
      <c r="B97" s="3"/>
      <c r="C97" s="283"/>
      <c r="D97" s="57">
        <f>SUM(E97:HQ97)</f>
        <v>289</v>
      </c>
      <c r="E97" s="326">
        <v>115</v>
      </c>
      <c r="F97" s="326">
        <v>103</v>
      </c>
      <c r="G97" s="326">
        <v>71</v>
      </c>
      <c r="I97" s="63"/>
      <c r="J97" s="63"/>
      <c r="K97" s="63"/>
      <c r="L97" s="63"/>
      <c r="M97" s="282"/>
      <c r="N97" s="317"/>
      <c r="O97" s="63"/>
      <c r="Q97" s="326"/>
      <c r="BD97" s="60"/>
      <c r="BE97" s="63"/>
      <c r="BF97" s="282"/>
      <c r="BG97" s="79"/>
      <c r="BH97" s="3"/>
      <c r="BI97" s="75"/>
      <c r="BS97" s="75"/>
      <c r="BV97" s="3"/>
      <c r="BW97" s="3"/>
      <c r="BX97" s="79"/>
      <c r="BZ97" s="75"/>
      <c r="CH97" s="3"/>
      <c r="CI97" s="3"/>
      <c r="CJ97" s="79"/>
      <c r="CK97" s="137"/>
    </row>
    <row r="98" spans="1:89" ht="15.75">
      <c r="A98" s="63" t="s">
        <v>4186</v>
      </c>
      <c r="B98" s="3"/>
      <c r="C98" s="283"/>
      <c r="D98" s="57">
        <f>SUM(E98:HQ98)</f>
        <v>305</v>
      </c>
      <c r="E98" s="326">
        <v>78</v>
      </c>
      <c r="F98" s="326">
        <v>115</v>
      </c>
      <c r="G98" s="326">
        <v>112</v>
      </c>
      <c r="I98" s="63"/>
      <c r="J98" s="63"/>
      <c r="K98" s="63"/>
      <c r="L98" s="63"/>
      <c r="M98" s="282"/>
      <c r="N98" s="317"/>
      <c r="O98" s="63"/>
      <c r="Q98" s="326"/>
      <c r="BD98" s="3"/>
      <c r="BE98" s="3"/>
      <c r="BF98" s="283"/>
      <c r="BG98" s="79"/>
      <c r="BH98" s="3"/>
      <c r="BI98" s="75"/>
      <c r="BS98" s="75"/>
      <c r="BV98" s="82"/>
      <c r="BW98" s="40"/>
      <c r="BX98" s="40"/>
      <c r="BZ98" s="75"/>
      <c r="CH98" s="3"/>
      <c r="CI98" s="3"/>
      <c r="CJ98" s="79"/>
      <c r="CK98" s="137"/>
    </row>
    <row r="99" spans="1:89" ht="15.75">
      <c r="A99" s="273" t="s">
        <v>31</v>
      </c>
      <c r="B99" s="3"/>
      <c r="C99" s="283"/>
      <c r="D99" s="57">
        <f>SUM(E99:HQ99)</f>
        <v>109</v>
      </c>
      <c r="E99" s="326">
        <v>0</v>
      </c>
      <c r="F99" s="326">
        <v>0</v>
      </c>
      <c r="G99" s="326">
        <v>109</v>
      </c>
      <c r="I99" s="273"/>
      <c r="J99" s="63"/>
      <c r="K99" s="273"/>
      <c r="L99" s="63"/>
      <c r="M99" s="87"/>
      <c r="N99" s="317"/>
      <c r="O99" s="63"/>
      <c r="Q99" s="326"/>
      <c r="BD99" s="60"/>
      <c r="BE99" s="63"/>
      <c r="BF99" s="283"/>
      <c r="BG99" s="79"/>
      <c r="BH99" s="3"/>
      <c r="BI99" s="75"/>
      <c r="BS99" s="75"/>
      <c r="BV99" s="3"/>
      <c r="BW99" s="3"/>
      <c r="BX99" s="79"/>
      <c r="BZ99" s="75"/>
      <c r="CH99" s="225"/>
      <c r="CI99" s="40"/>
      <c r="CJ99" s="40"/>
      <c r="CK99" s="175"/>
    </row>
    <row r="100" spans="1:89" ht="15.75">
      <c r="A100" s="63" t="s">
        <v>4017</v>
      </c>
      <c r="B100" s="3"/>
      <c r="C100" s="283"/>
      <c r="D100" s="57">
        <f>SUM(E100:HQ100)</f>
        <v>67</v>
      </c>
      <c r="E100" s="326">
        <v>0</v>
      </c>
      <c r="F100" s="326">
        <v>0</v>
      </c>
      <c r="G100" s="326">
        <v>67</v>
      </c>
      <c r="I100" s="63"/>
      <c r="J100" s="63"/>
      <c r="K100" s="63"/>
      <c r="L100" s="63"/>
      <c r="M100" s="282"/>
      <c r="N100" s="317"/>
      <c r="O100" s="63"/>
      <c r="Q100" s="326"/>
      <c r="BD100" s="3"/>
      <c r="BE100" s="3"/>
      <c r="BF100" s="282"/>
      <c r="BG100" s="79"/>
      <c r="BH100" s="3"/>
      <c r="BI100" s="75"/>
      <c r="BS100" s="75"/>
      <c r="BV100" s="3"/>
      <c r="BW100" s="3"/>
      <c r="BX100" s="79"/>
      <c r="BZ100" s="75"/>
      <c r="CH100" s="3"/>
      <c r="CI100" s="3"/>
      <c r="CJ100" s="79"/>
      <c r="CK100" s="137"/>
    </row>
    <row r="101" spans="1:89" ht="15.75">
      <c r="A101" s="63" t="s">
        <v>747</v>
      </c>
      <c r="B101" s="63"/>
      <c r="C101" s="283"/>
      <c r="D101" s="57">
        <f>SUM(E101:HQ101)</f>
        <v>232</v>
      </c>
      <c r="E101" s="326">
        <v>116</v>
      </c>
      <c r="F101" s="326">
        <v>72</v>
      </c>
      <c r="G101" s="326">
        <v>44</v>
      </c>
      <c r="I101" s="63"/>
      <c r="J101" s="63"/>
      <c r="K101" s="63"/>
      <c r="L101" s="63"/>
      <c r="M101" s="87"/>
      <c r="N101" s="317"/>
      <c r="O101" s="63"/>
      <c r="Q101" s="326"/>
      <c r="BD101" s="3"/>
      <c r="BE101" s="3"/>
      <c r="BF101" s="283"/>
      <c r="BG101" s="79"/>
      <c r="BH101" s="3"/>
      <c r="BI101" s="75"/>
      <c r="BS101" s="75"/>
      <c r="BV101" s="60"/>
      <c r="BW101" s="3"/>
      <c r="BX101" s="79"/>
      <c r="BZ101" s="75"/>
      <c r="CH101" s="3"/>
      <c r="CI101" s="3"/>
      <c r="CJ101" s="79"/>
      <c r="CK101" s="137"/>
    </row>
    <row r="102" spans="1:89" ht="15.75">
      <c r="A102" s="63" t="s">
        <v>2558</v>
      </c>
      <c r="B102" s="3"/>
      <c r="C102" s="283"/>
      <c r="D102" s="57">
        <f>SUM(E102:HQ102)</f>
        <v>256</v>
      </c>
      <c r="E102" s="326">
        <v>113</v>
      </c>
      <c r="F102" s="326">
        <v>117</v>
      </c>
      <c r="G102" s="326">
        <v>26</v>
      </c>
      <c r="I102" s="63"/>
      <c r="J102" s="63"/>
      <c r="K102" s="63"/>
      <c r="L102" s="63"/>
      <c r="M102" s="265"/>
      <c r="N102" s="317"/>
      <c r="O102" s="63"/>
      <c r="Q102" s="326"/>
      <c r="BD102" s="3"/>
      <c r="BE102" s="3"/>
      <c r="BF102" s="283"/>
      <c r="BG102" s="79"/>
      <c r="BH102" s="3"/>
      <c r="BI102" s="75"/>
      <c r="BS102" s="75"/>
      <c r="BV102" s="3"/>
      <c r="BW102" s="3"/>
      <c r="BX102" s="79"/>
      <c r="BZ102" s="75"/>
      <c r="CH102" s="60"/>
      <c r="CI102" s="3"/>
      <c r="CJ102" s="79"/>
      <c r="CK102" s="137"/>
    </row>
    <row r="103" spans="1:89" ht="15.75">
      <c r="A103" s="63" t="s">
        <v>739</v>
      </c>
      <c r="B103" s="3"/>
      <c r="C103" s="283"/>
      <c r="D103" s="57">
        <f>SUM(E103:HQ103)</f>
        <v>195</v>
      </c>
      <c r="E103" s="326">
        <v>0</v>
      </c>
      <c r="F103" s="326">
        <v>96</v>
      </c>
      <c r="G103" s="326">
        <v>99</v>
      </c>
      <c r="I103" s="63"/>
      <c r="J103" s="63"/>
      <c r="K103" s="63"/>
      <c r="L103" s="63"/>
      <c r="M103" s="87"/>
      <c r="N103" s="317"/>
      <c r="O103" s="63"/>
      <c r="Q103" s="326"/>
      <c r="BE103" s="3"/>
      <c r="BF103" s="283"/>
      <c r="BG103" s="79"/>
      <c r="BH103" s="3"/>
      <c r="BI103" s="75"/>
      <c r="BS103" s="75"/>
      <c r="BV103" s="3"/>
      <c r="BW103" s="3"/>
      <c r="BX103" s="79"/>
      <c r="BZ103" s="75"/>
      <c r="CH103" s="3"/>
      <c r="CI103" s="3"/>
      <c r="CJ103" s="79"/>
      <c r="CK103" s="137"/>
    </row>
    <row r="104" spans="1:89" ht="15.75">
      <c r="A104" s="63" t="s">
        <v>33</v>
      </c>
      <c r="B104" s="3"/>
      <c r="C104" s="283"/>
      <c r="D104" s="57">
        <f>SUM(E104:HQ104)</f>
        <v>106</v>
      </c>
      <c r="E104" s="326">
        <v>0</v>
      </c>
      <c r="F104" s="326">
        <v>0</v>
      </c>
      <c r="G104" s="326">
        <v>106</v>
      </c>
      <c r="I104" s="273"/>
      <c r="J104" s="63"/>
      <c r="K104" s="273"/>
      <c r="L104" s="63"/>
      <c r="M104" s="87"/>
      <c r="N104" s="317"/>
      <c r="O104" s="63"/>
      <c r="Q104" s="326"/>
      <c r="BD104" s="3"/>
      <c r="BE104" s="3"/>
      <c r="BF104" s="283"/>
      <c r="BG104" s="79"/>
      <c r="BH104" s="3"/>
      <c r="BI104" s="75"/>
      <c r="BS104" s="75"/>
      <c r="BV104" s="3"/>
      <c r="BW104" s="3"/>
      <c r="BX104" s="79"/>
      <c r="BZ104" s="75"/>
      <c r="CH104" s="3"/>
      <c r="CI104" s="3"/>
      <c r="CJ104" s="79"/>
      <c r="CK104" s="137"/>
    </row>
    <row r="105" spans="1:89" ht="15.75">
      <c r="A105" s="28" t="s">
        <v>37</v>
      </c>
      <c r="B105" s="3"/>
      <c r="C105" s="283"/>
      <c r="D105" s="57">
        <f>SUM(E105:HQ105)</f>
        <v>42</v>
      </c>
      <c r="E105" s="326">
        <v>0</v>
      </c>
      <c r="F105" s="326">
        <v>0</v>
      </c>
      <c r="G105" s="326">
        <v>42</v>
      </c>
      <c r="I105" s="273"/>
      <c r="J105" s="63"/>
      <c r="K105" s="273"/>
      <c r="L105" s="63"/>
      <c r="M105" s="265"/>
      <c r="N105" s="317"/>
      <c r="O105" s="63"/>
      <c r="Q105" s="326"/>
      <c r="BD105" s="82"/>
      <c r="BE105" s="3"/>
      <c r="BF105" s="283"/>
      <c r="BG105" s="79"/>
      <c r="BH105" s="40"/>
      <c r="BI105" s="75"/>
      <c r="BS105" s="75"/>
      <c r="BV105" s="60"/>
      <c r="BW105" s="3"/>
      <c r="BX105" s="79"/>
      <c r="BZ105" s="75"/>
      <c r="CH105" s="3"/>
      <c r="CI105" s="3"/>
      <c r="CJ105" s="79"/>
      <c r="CK105" s="137"/>
    </row>
    <row r="106" spans="1:89" ht="15.75">
      <c r="A106" s="273" t="s">
        <v>143</v>
      </c>
      <c r="B106" s="3"/>
      <c r="C106" s="283"/>
      <c r="D106" s="57">
        <f>SUM(E106:HQ106)</f>
        <v>138</v>
      </c>
      <c r="E106" s="326">
        <v>59</v>
      </c>
      <c r="F106" s="326">
        <v>0</v>
      </c>
      <c r="G106" s="326">
        <v>79</v>
      </c>
      <c r="I106" s="28"/>
      <c r="J106" s="63"/>
      <c r="K106" s="28"/>
      <c r="L106" s="63"/>
      <c r="M106" s="87"/>
      <c r="N106" s="317"/>
      <c r="O106" s="63"/>
      <c r="Q106" s="326"/>
      <c r="BD106" s="3"/>
      <c r="BE106" s="3"/>
      <c r="BF106" s="283"/>
      <c r="BG106" s="79"/>
      <c r="BH106" s="3"/>
      <c r="BI106" s="75"/>
      <c r="BS106" s="75"/>
      <c r="BV106" s="82"/>
      <c r="BW106" s="40"/>
      <c r="BX106" s="40"/>
      <c r="BZ106" s="75"/>
      <c r="CH106" s="60"/>
      <c r="CI106" s="3"/>
      <c r="CJ106" s="79"/>
      <c r="CK106" s="137"/>
    </row>
    <row r="107" spans="1:89" ht="15.75">
      <c r="A107" s="63" t="s">
        <v>4020</v>
      </c>
      <c r="B107" s="3"/>
      <c r="C107" s="283"/>
      <c r="D107" s="57">
        <f>SUM(E107:HQ107)</f>
        <v>120</v>
      </c>
      <c r="E107" s="326">
        <v>66</v>
      </c>
      <c r="F107" s="326">
        <v>0</v>
      </c>
      <c r="G107" s="326">
        <v>54</v>
      </c>
      <c r="I107" s="63"/>
      <c r="J107" s="63"/>
      <c r="K107" s="63"/>
      <c r="L107" s="63"/>
      <c r="M107" s="282"/>
      <c r="N107" s="317"/>
      <c r="O107" s="63"/>
      <c r="Q107" s="326"/>
      <c r="BD107" s="60"/>
      <c r="BE107" s="63"/>
      <c r="BF107" s="282"/>
      <c r="BG107" s="79"/>
      <c r="BH107" s="3"/>
      <c r="BI107" s="75"/>
      <c r="BS107" s="75"/>
      <c r="BV107" s="60"/>
      <c r="BW107" s="3"/>
      <c r="BX107" s="79"/>
      <c r="BZ107" s="75"/>
      <c r="CH107" s="225"/>
      <c r="CI107" s="40"/>
      <c r="CJ107" s="40"/>
      <c r="CK107" s="175"/>
    </row>
    <row r="108" spans="1:89" ht="15.75">
      <c r="A108" s="218" t="s">
        <v>1568</v>
      </c>
      <c r="B108" s="3"/>
      <c r="C108" s="283"/>
      <c r="D108" s="57">
        <f>SUM(E108:HQ108)</f>
        <v>195</v>
      </c>
      <c r="E108" s="326">
        <v>0</v>
      </c>
      <c r="F108" s="326">
        <v>102</v>
      </c>
      <c r="G108" s="326">
        <v>93</v>
      </c>
      <c r="I108" s="218"/>
      <c r="J108" s="63"/>
      <c r="K108" s="218"/>
      <c r="L108" s="63"/>
      <c r="M108" s="87"/>
      <c r="N108" s="317"/>
      <c r="O108" s="63"/>
      <c r="Q108" s="326"/>
      <c r="BD108" s="3"/>
      <c r="BE108" s="3"/>
      <c r="BF108" s="283"/>
      <c r="BG108" s="79"/>
      <c r="BH108" s="3"/>
      <c r="BI108" s="75"/>
      <c r="BS108" s="75"/>
      <c r="BV108" s="60"/>
      <c r="BW108" s="3"/>
      <c r="BX108" s="79"/>
      <c r="BZ108" s="75"/>
      <c r="CH108" s="60"/>
      <c r="CI108" s="3"/>
      <c r="CJ108" s="79"/>
      <c r="CK108" s="137"/>
    </row>
    <row r="109" spans="1:89" ht="15.75">
      <c r="A109" s="63" t="s">
        <v>4021</v>
      </c>
      <c r="B109" s="3"/>
      <c r="C109" s="283"/>
      <c r="D109" s="57">
        <f>SUM(E109:HQ109)</f>
        <v>209</v>
      </c>
      <c r="E109" s="326">
        <v>0</v>
      </c>
      <c r="F109" s="326">
        <v>109</v>
      </c>
      <c r="G109" s="326">
        <v>100</v>
      </c>
      <c r="I109" s="63"/>
      <c r="J109" s="63"/>
      <c r="K109" s="63"/>
      <c r="L109" s="63"/>
      <c r="M109" s="282"/>
      <c r="N109" s="317"/>
      <c r="O109" s="63"/>
      <c r="Q109" s="326"/>
      <c r="BD109" s="3"/>
      <c r="BE109" s="3"/>
      <c r="BF109" s="282"/>
      <c r="BG109" s="79"/>
      <c r="BH109" s="3"/>
      <c r="BI109" s="75"/>
      <c r="BS109" s="75"/>
      <c r="BW109" s="3"/>
      <c r="BX109" s="79"/>
      <c r="BZ109" s="75"/>
      <c r="CH109" s="60"/>
      <c r="CI109" s="3"/>
      <c r="CJ109" s="79"/>
      <c r="CK109" s="137"/>
    </row>
    <row r="110" spans="1:89" ht="15.75">
      <c r="A110" s="63" t="s">
        <v>4026</v>
      </c>
      <c r="B110" s="63"/>
      <c r="C110" s="283"/>
      <c r="D110" s="57">
        <f>SUM(E110:HQ110)</f>
        <v>92</v>
      </c>
      <c r="E110" s="326">
        <v>0</v>
      </c>
      <c r="F110" s="326">
        <v>75</v>
      </c>
      <c r="G110" s="326">
        <v>17</v>
      </c>
      <c r="I110" s="63"/>
      <c r="J110" s="63"/>
      <c r="K110" s="63"/>
      <c r="L110" s="63"/>
      <c r="M110" s="282"/>
      <c r="N110" s="317"/>
      <c r="O110" s="63"/>
      <c r="Q110" s="326"/>
      <c r="BD110" s="60"/>
      <c r="BE110" s="63"/>
      <c r="BF110" s="282"/>
      <c r="BG110" s="79"/>
      <c r="BH110" s="3"/>
      <c r="BI110" s="75"/>
      <c r="BS110" s="75"/>
      <c r="BV110" s="82"/>
      <c r="BW110" s="40"/>
      <c r="BX110" s="40"/>
      <c r="BZ110" s="75"/>
      <c r="CI110" s="3"/>
      <c r="CJ110" s="79"/>
      <c r="CK110" s="137"/>
    </row>
    <row r="111" spans="1:89" ht="15.75">
      <c r="A111" s="273" t="s">
        <v>1905</v>
      </c>
      <c r="B111" s="3"/>
      <c r="C111" s="282"/>
      <c r="D111" s="57">
        <f>SUM(E111:HQ111)</f>
        <v>143</v>
      </c>
      <c r="E111" s="326">
        <v>62</v>
      </c>
      <c r="F111" s="326">
        <v>0</v>
      </c>
      <c r="G111" s="326">
        <v>81</v>
      </c>
      <c r="I111" s="273"/>
      <c r="J111" s="63"/>
      <c r="K111" s="273"/>
      <c r="L111" s="63"/>
      <c r="M111" s="87"/>
      <c r="N111" s="317"/>
      <c r="O111" s="63"/>
      <c r="Q111" s="326"/>
      <c r="BD111" s="60"/>
      <c r="BE111" s="3"/>
      <c r="BF111" s="283"/>
      <c r="BG111" s="79"/>
      <c r="BH111" s="40"/>
      <c r="BI111" s="75"/>
      <c r="BS111" s="75"/>
      <c r="BV111" s="60"/>
      <c r="BW111" s="3"/>
      <c r="BX111" s="79"/>
      <c r="BZ111" s="75"/>
      <c r="CH111" s="225"/>
      <c r="CI111" s="40"/>
      <c r="CJ111" s="40"/>
      <c r="CK111" s="175"/>
    </row>
    <row r="112" spans="1:89" ht="15.75">
      <c r="A112" s="63" t="s">
        <v>180</v>
      </c>
      <c r="B112" s="3"/>
      <c r="C112" s="283"/>
      <c r="D112" s="57">
        <f>SUM(E112:HQ112)</f>
        <v>128</v>
      </c>
      <c r="E112" s="326">
        <v>92</v>
      </c>
      <c r="F112" s="326">
        <v>0</v>
      </c>
      <c r="G112" s="326">
        <v>36</v>
      </c>
      <c r="I112" s="63"/>
      <c r="J112" s="63"/>
      <c r="K112" s="63"/>
      <c r="L112" s="63"/>
      <c r="M112" s="87"/>
      <c r="N112" s="317"/>
      <c r="O112" s="63"/>
      <c r="Q112" s="326"/>
      <c r="BD112" s="3"/>
      <c r="BE112" s="63"/>
      <c r="BF112" s="282"/>
      <c r="BG112" s="79"/>
      <c r="BH112" s="3"/>
      <c r="BI112" s="75"/>
      <c r="BW112" s="3"/>
      <c r="BX112" s="79"/>
      <c r="BZ112" s="75"/>
      <c r="CH112" s="60"/>
      <c r="CI112" s="3"/>
      <c r="CJ112" s="79"/>
      <c r="CK112" s="137"/>
    </row>
    <row r="113" spans="1:89" ht="15.75">
      <c r="A113" s="63" t="s">
        <v>4009</v>
      </c>
      <c r="B113" s="63"/>
      <c r="C113" s="282"/>
      <c r="D113" s="57">
        <f>SUM(E113:HQ113)</f>
        <v>205</v>
      </c>
      <c r="E113" s="326">
        <v>0</v>
      </c>
      <c r="F113" s="326">
        <v>87</v>
      </c>
      <c r="G113" s="326">
        <v>118</v>
      </c>
      <c r="I113" s="63"/>
      <c r="J113" s="63"/>
      <c r="K113" s="63"/>
      <c r="L113" s="63"/>
      <c r="M113" s="282"/>
      <c r="N113" s="317"/>
      <c r="O113" s="63"/>
      <c r="Q113" s="326"/>
      <c r="BD113" s="60"/>
      <c r="BE113" s="63"/>
      <c r="BF113" s="282"/>
      <c r="BG113" s="79"/>
      <c r="BH113" s="3"/>
      <c r="BI113" s="75"/>
      <c r="BV113" s="82"/>
      <c r="BW113" s="40"/>
      <c r="BX113" s="40"/>
      <c r="BZ113" s="75"/>
      <c r="CI113" s="3"/>
      <c r="CJ113" s="79"/>
      <c r="CK113" s="137"/>
    </row>
    <row r="114" spans="1:89" ht="15.75">
      <c r="A114" s="63" t="s">
        <v>2564</v>
      </c>
      <c r="B114" s="63"/>
      <c r="C114" s="282"/>
      <c r="D114" s="57">
        <f>SUM(E114:HQ114)</f>
        <v>176</v>
      </c>
      <c r="E114" s="326">
        <v>101</v>
      </c>
      <c r="F114" s="326">
        <v>0</v>
      </c>
      <c r="G114" s="326">
        <v>75</v>
      </c>
      <c r="I114" s="63"/>
      <c r="J114" s="63"/>
      <c r="K114" s="63"/>
      <c r="L114" s="63"/>
      <c r="M114" s="283"/>
      <c r="N114" s="317"/>
      <c r="O114" s="63"/>
      <c r="Q114" s="326"/>
      <c r="BD114" s="60"/>
      <c r="BE114" s="3"/>
      <c r="BF114" s="283"/>
      <c r="BG114" s="79"/>
      <c r="BH114" s="40"/>
      <c r="BI114" s="75"/>
      <c r="BV114" s="3"/>
      <c r="BW114" s="3"/>
      <c r="BX114" s="79"/>
      <c r="BZ114" s="75"/>
      <c r="CH114" s="225"/>
      <c r="CI114" s="40"/>
      <c r="CJ114" s="40"/>
      <c r="CK114" s="175"/>
    </row>
    <row r="115" spans="1:89" ht="15.75">
      <c r="A115" s="218" t="s">
        <v>1565</v>
      </c>
      <c r="B115" s="3"/>
      <c r="C115" s="282"/>
      <c r="D115" s="57">
        <f>SUM(E115:HQ115)</f>
        <v>205</v>
      </c>
      <c r="E115" s="326">
        <v>92</v>
      </c>
      <c r="F115" s="326">
        <v>0</v>
      </c>
      <c r="G115" s="326">
        <v>113</v>
      </c>
      <c r="I115" s="218"/>
      <c r="J115" s="63"/>
      <c r="K115" s="218"/>
      <c r="L115" s="63"/>
      <c r="M115" s="87"/>
      <c r="N115" s="317"/>
      <c r="O115" s="63"/>
      <c r="Q115" s="326"/>
      <c r="BD115" s="60"/>
      <c r="BE115" s="3"/>
      <c r="BF115" s="283"/>
      <c r="BG115" s="79"/>
      <c r="BH115" s="3"/>
      <c r="BI115" s="75"/>
      <c r="BV115" s="82"/>
      <c r="BW115" s="40"/>
      <c r="BX115" s="40"/>
      <c r="BZ115" s="75"/>
      <c r="CH115" s="3"/>
      <c r="CI115" s="3"/>
      <c r="CJ115" s="79"/>
      <c r="CK115" s="137"/>
    </row>
    <row r="116" spans="1:89" ht="15.75">
      <c r="A116" s="63" t="s">
        <v>4028</v>
      </c>
      <c r="B116" s="3"/>
      <c r="C116" s="282"/>
      <c r="D116" s="57">
        <f>SUM(E116:HQ116)</f>
        <v>88</v>
      </c>
      <c r="E116" s="326">
        <v>0</v>
      </c>
      <c r="F116" s="326">
        <v>0</v>
      </c>
      <c r="G116" s="326">
        <v>88</v>
      </c>
      <c r="I116" s="63"/>
      <c r="J116" s="63"/>
      <c r="K116" s="63"/>
      <c r="L116" s="63"/>
      <c r="M116" s="282"/>
      <c r="N116" s="317"/>
      <c r="O116" s="63"/>
      <c r="Q116" s="326"/>
      <c r="BD116" s="3"/>
      <c r="BE116" s="3"/>
      <c r="BF116" s="283"/>
      <c r="BG116" s="79"/>
      <c r="BH116" s="3"/>
      <c r="BI116" s="75"/>
      <c r="BV116" s="3"/>
      <c r="BW116" s="3"/>
      <c r="BX116" s="79"/>
      <c r="BZ116" s="75"/>
      <c r="CH116" s="225"/>
      <c r="CI116" s="40"/>
      <c r="CJ116" s="40"/>
      <c r="CK116" s="175"/>
    </row>
    <row r="117" spans="1:89" ht="15.75">
      <c r="A117" s="28" t="s">
        <v>155</v>
      </c>
      <c r="B117" s="3"/>
      <c r="C117" s="283"/>
      <c r="D117" s="57">
        <f>SUM(E117:HQ117)</f>
        <v>198</v>
      </c>
      <c r="E117" s="326">
        <v>78</v>
      </c>
      <c r="F117" s="326">
        <v>0</v>
      </c>
      <c r="G117" s="326">
        <v>120</v>
      </c>
      <c r="I117" s="63"/>
      <c r="J117" s="63"/>
      <c r="K117" s="63"/>
      <c r="L117" s="63"/>
      <c r="M117" s="87"/>
      <c r="N117" s="317"/>
      <c r="O117" s="63"/>
      <c r="Q117" s="326"/>
      <c r="BD117" s="3"/>
      <c r="BE117" s="3"/>
      <c r="BF117" s="283"/>
      <c r="BG117" s="79"/>
      <c r="BH117" s="3"/>
      <c r="BI117" s="75"/>
      <c r="CH117" s="3"/>
      <c r="CI117" s="3"/>
      <c r="CJ117" s="79"/>
      <c r="CK117" s="137"/>
    </row>
    <row r="118" spans="1:89" ht="15.75">
      <c r="A118" s="63" t="s">
        <v>4029</v>
      </c>
      <c r="B118" s="3"/>
      <c r="C118" s="283"/>
      <c r="D118" s="57">
        <f>SUM(E118:HQ118)</f>
        <v>312</v>
      </c>
      <c r="E118" s="326">
        <v>119</v>
      </c>
      <c r="F118" s="326">
        <v>88</v>
      </c>
      <c r="G118" s="326">
        <v>105</v>
      </c>
      <c r="I118" s="63"/>
      <c r="J118" s="63"/>
      <c r="K118" s="63"/>
      <c r="L118" s="63"/>
      <c r="M118" s="282"/>
      <c r="N118" s="317"/>
      <c r="O118" s="63"/>
      <c r="Q118" s="326"/>
      <c r="BD118" s="3"/>
      <c r="BE118" s="3"/>
      <c r="BF118" s="282"/>
      <c r="BG118" s="79"/>
      <c r="BH118" s="3"/>
      <c r="BI118" s="75"/>
    </row>
    <row r="119" spans="1:89" ht="15.75">
      <c r="A119" s="63" t="s">
        <v>4027</v>
      </c>
      <c r="B119" s="3"/>
      <c r="C119" s="282"/>
      <c r="D119" s="57">
        <f>SUM(E119:HQ119)</f>
        <v>293</v>
      </c>
      <c r="E119" s="326">
        <v>108</v>
      </c>
      <c r="F119" s="326">
        <v>81</v>
      </c>
      <c r="G119" s="326">
        <v>104</v>
      </c>
      <c r="I119" s="63"/>
      <c r="J119" s="63"/>
      <c r="K119" s="63"/>
      <c r="L119" s="63"/>
      <c r="M119" s="282"/>
      <c r="N119" s="317"/>
      <c r="O119" s="63"/>
      <c r="Q119" s="326"/>
      <c r="BD119" s="60"/>
      <c r="BE119" s="3"/>
      <c r="BF119" s="283"/>
      <c r="BG119" s="79"/>
      <c r="BH119" s="3"/>
      <c r="BI119" s="75"/>
    </row>
    <row r="120" spans="1:89" ht="15.75">
      <c r="A120" s="63" t="s">
        <v>4008</v>
      </c>
      <c r="B120" s="3"/>
      <c r="C120" s="283"/>
      <c r="D120" s="57">
        <f>SUM(E120:HQ120)</f>
        <v>178</v>
      </c>
      <c r="E120" s="326">
        <v>0</v>
      </c>
      <c r="F120" s="326">
        <v>87</v>
      </c>
      <c r="G120" s="326">
        <v>91</v>
      </c>
      <c r="I120" s="63"/>
      <c r="J120" s="63"/>
      <c r="K120" s="63"/>
      <c r="L120" s="63"/>
      <c r="M120" s="282"/>
      <c r="N120" s="317"/>
      <c r="O120" s="63"/>
      <c r="Q120" s="326"/>
      <c r="BD120" s="60"/>
      <c r="BE120" s="3"/>
      <c r="BF120" s="283"/>
      <c r="BG120" s="79"/>
      <c r="BH120" s="3"/>
      <c r="BI120" s="75"/>
    </row>
    <row r="121" spans="1:89" ht="15.75">
      <c r="A121" s="63" t="s">
        <v>710</v>
      </c>
      <c r="B121" s="63"/>
      <c r="C121" s="283"/>
      <c r="D121" s="57">
        <f>SUM(E121:HQ121)</f>
        <v>238</v>
      </c>
      <c r="E121" s="326">
        <v>101</v>
      </c>
      <c r="F121" s="326">
        <v>102</v>
      </c>
      <c r="G121" s="326">
        <v>35</v>
      </c>
      <c r="I121" s="63"/>
      <c r="J121" s="63"/>
      <c r="K121" s="63"/>
      <c r="L121" s="63"/>
      <c r="M121" s="87"/>
      <c r="N121" s="317"/>
      <c r="O121" s="63"/>
      <c r="Q121" s="326"/>
      <c r="BE121" s="3"/>
      <c r="BF121" s="283"/>
      <c r="BG121" s="79"/>
      <c r="BH121" s="3"/>
      <c r="BI121" s="75"/>
    </row>
    <row r="122" spans="1:89" ht="15.75">
      <c r="A122" s="273" t="s">
        <v>2541</v>
      </c>
      <c r="B122" s="3"/>
      <c r="C122" s="283"/>
      <c r="D122" s="57">
        <f>SUM(E122:HQ122)</f>
        <v>243</v>
      </c>
      <c r="E122" s="326">
        <v>54</v>
      </c>
      <c r="F122" s="326">
        <v>115</v>
      </c>
      <c r="G122" s="326">
        <v>74</v>
      </c>
      <c r="I122" s="63"/>
      <c r="J122" s="63"/>
      <c r="K122" s="63"/>
      <c r="L122" s="63"/>
      <c r="M122" s="265"/>
      <c r="N122" s="317"/>
      <c r="O122" s="63"/>
      <c r="Q122" s="326"/>
      <c r="BD122" s="82"/>
      <c r="BE122" s="63"/>
      <c r="BF122" s="283"/>
      <c r="BG122" s="79"/>
      <c r="BH122" s="3"/>
      <c r="BI122" s="75"/>
    </row>
    <row r="123" spans="1:89" ht="15.75">
      <c r="A123" s="273" t="s">
        <v>1888</v>
      </c>
      <c r="B123" s="63"/>
      <c r="C123" s="282"/>
      <c r="D123" s="57">
        <f>SUM(E123:HQ123)</f>
        <v>158</v>
      </c>
      <c r="E123" s="326">
        <v>103</v>
      </c>
      <c r="F123" s="326">
        <v>0</v>
      </c>
      <c r="G123" s="326">
        <v>55</v>
      </c>
      <c r="I123" s="273"/>
      <c r="J123" s="63"/>
      <c r="K123" s="273"/>
      <c r="L123" s="63"/>
      <c r="M123" s="87"/>
      <c r="N123" s="317"/>
      <c r="O123" s="63"/>
      <c r="Q123" s="326"/>
      <c r="BD123" s="60"/>
      <c r="BE123" s="3"/>
      <c r="BF123" s="283"/>
      <c r="BG123" s="79"/>
      <c r="BH123" s="3"/>
      <c r="BI123" s="75"/>
    </row>
    <row r="124" spans="1:89" ht="15.75">
      <c r="A124" s="3"/>
      <c r="B124" s="3"/>
      <c r="C124" s="283"/>
      <c r="D124" s="79"/>
      <c r="E124" s="3"/>
      <c r="F124" s="75"/>
      <c r="BD124" s="60"/>
      <c r="BE124" s="3"/>
      <c r="BF124" s="283"/>
      <c r="BG124" s="79"/>
      <c r="BH124" s="40"/>
      <c r="BI124" s="75"/>
    </row>
    <row r="125" spans="1:89" ht="15.75">
      <c r="A125" s="60"/>
      <c r="B125" s="63"/>
      <c r="C125" s="283"/>
      <c r="D125" s="79"/>
      <c r="E125" s="3"/>
      <c r="F125" s="75"/>
      <c r="BE125" s="63"/>
      <c r="BF125" s="283"/>
      <c r="BG125" s="79"/>
      <c r="BH125" s="3"/>
      <c r="BI125" s="75"/>
    </row>
    <row r="126" spans="1:89" ht="15.75">
      <c r="A126" s="3"/>
      <c r="B126" s="3"/>
      <c r="C126" s="282"/>
      <c r="D126" s="79"/>
      <c r="E126" s="3"/>
      <c r="F126" s="75"/>
      <c r="BD126" s="82"/>
      <c r="BE126" s="63"/>
      <c r="BF126" s="283"/>
      <c r="BG126" s="79"/>
      <c r="BH126" s="40"/>
      <c r="BI126" s="75"/>
    </row>
    <row r="127" spans="1:89" ht="15.75">
      <c r="A127" s="3"/>
      <c r="B127" s="3"/>
      <c r="C127" s="283"/>
      <c r="D127" s="79"/>
      <c r="E127" s="3"/>
      <c r="F127" s="75"/>
      <c r="BD127" s="3"/>
      <c r="BE127" s="3"/>
      <c r="BF127" s="283"/>
      <c r="BG127" s="79"/>
      <c r="BH127" s="3"/>
      <c r="BI127" s="75"/>
    </row>
    <row r="128" spans="1:89" ht="15.75">
      <c r="A128" s="3"/>
      <c r="B128" s="3"/>
      <c r="C128" s="283"/>
      <c r="D128" s="79"/>
      <c r="E128" s="3"/>
      <c r="F128" s="75"/>
      <c r="BD128" s="3"/>
      <c r="BE128" s="3"/>
      <c r="BF128" s="283"/>
      <c r="BG128" s="79"/>
      <c r="BH128" s="3"/>
      <c r="BI128" s="75"/>
    </row>
    <row r="129" spans="1:61" ht="15.75">
      <c r="B129" s="3"/>
      <c r="C129" s="283"/>
      <c r="D129" s="79"/>
      <c r="E129" s="3"/>
      <c r="F129" s="75"/>
      <c r="BD129" s="60"/>
      <c r="BE129" s="3"/>
      <c r="BF129" s="283"/>
      <c r="BG129" s="79"/>
      <c r="BH129" s="40"/>
      <c r="BI129" s="75"/>
    </row>
    <row r="130" spans="1:61" ht="15.75">
      <c r="A130" s="3"/>
      <c r="B130" s="3"/>
      <c r="C130" s="283"/>
      <c r="D130" s="79"/>
      <c r="E130" s="3"/>
      <c r="F130" s="75"/>
    </row>
    <row r="131" spans="1:61" ht="15.75">
      <c r="A131" s="82"/>
      <c r="B131" s="3"/>
      <c r="C131" s="283"/>
      <c r="D131" s="79"/>
      <c r="E131" s="40"/>
      <c r="F131" s="75"/>
    </row>
    <row r="132" spans="1:61" ht="15.75">
      <c r="A132" s="3"/>
      <c r="B132" s="3"/>
      <c r="C132" s="283"/>
      <c r="D132" s="79"/>
      <c r="E132" s="3"/>
      <c r="F132" s="75"/>
    </row>
    <row r="133" spans="1:61" ht="15.75">
      <c r="A133" s="60"/>
      <c r="B133" s="63"/>
      <c r="C133" s="282"/>
      <c r="D133" s="79"/>
      <c r="E133" s="3"/>
      <c r="F133" s="75"/>
    </row>
    <row r="134" spans="1:61" ht="15.75">
      <c r="A134" s="3"/>
      <c r="B134" s="3"/>
      <c r="C134" s="283"/>
      <c r="D134" s="79"/>
      <c r="E134" s="3"/>
      <c r="F134" s="75"/>
    </row>
    <row r="135" spans="1:61" ht="15.75">
      <c r="A135" s="3"/>
      <c r="B135" s="3"/>
      <c r="C135" s="282"/>
      <c r="D135" s="79"/>
      <c r="E135" s="3"/>
      <c r="F135" s="75"/>
    </row>
    <row r="136" spans="1:61" ht="15.75">
      <c r="A136" s="60"/>
      <c r="B136" s="63"/>
      <c r="C136" s="282"/>
      <c r="D136" s="79"/>
      <c r="E136" s="3"/>
      <c r="F136" s="75"/>
    </row>
    <row r="137" spans="1:61" ht="15.75">
      <c r="A137" s="60"/>
      <c r="B137" s="3"/>
      <c r="C137" s="283"/>
      <c r="D137" s="79"/>
      <c r="E137" s="40"/>
      <c r="F137" s="75"/>
    </row>
    <row r="138" spans="1:61" ht="15.75">
      <c r="A138" s="3"/>
      <c r="B138" s="63"/>
      <c r="C138" s="282"/>
      <c r="D138" s="79"/>
      <c r="E138" s="3"/>
      <c r="F138" s="75"/>
    </row>
    <row r="139" spans="1:61" ht="15.75">
      <c r="A139" s="60"/>
      <c r="B139" s="63"/>
      <c r="C139" s="282"/>
      <c r="D139" s="79"/>
      <c r="E139" s="3"/>
      <c r="F139" s="75"/>
    </row>
    <row r="140" spans="1:61" ht="15.75">
      <c r="A140" s="60"/>
      <c r="B140" s="3"/>
      <c r="C140" s="283"/>
      <c r="D140" s="79"/>
      <c r="E140" s="40"/>
      <c r="F140" s="75"/>
    </row>
    <row r="141" spans="1:61" ht="15.75">
      <c r="A141" s="60"/>
      <c r="B141" s="3"/>
      <c r="C141" s="283"/>
      <c r="D141" s="79"/>
      <c r="E141" s="3"/>
      <c r="F141" s="75"/>
    </row>
    <row r="142" spans="1:61" ht="15.75">
      <c r="A142" s="3"/>
      <c r="B142" s="3"/>
      <c r="C142" s="283"/>
      <c r="D142" s="79"/>
      <c r="E142" s="3"/>
      <c r="F142" s="75"/>
    </row>
    <row r="143" spans="1:61" ht="15.75">
      <c r="A143" s="3"/>
      <c r="B143" s="3"/>
      <c r="C143" s="283"/>
      <c r="D143" s="79"/>
      <c r="E143" s="3"/>
      <c r="F143" s="75"/>
    </row>
    <row r="144" spans="1:61" ht="15.75">
      <c r="A144" s="3"/>
      <c r="B144" s="3"/>
      <c r="C144" s="282"/>
      <c r="D144" s="79"/>
      <c r="E144" s="3"/>
      <c r="F144" s="75"/>
    </row>
    <row r="145" spans="1:6" ht="15.75">
      <c r="A145" s="60"/>
      <c r="B145" s="3"/>
      <c r="C145" s="283"/>
      <c r="D145" s="79"/>
      <c r="E145" s="3"/>
      <c r="F145" s="75"/>
    </row>
    <row r="146" spans="1:6" ht="15.75">
      <c r="A146" s="60"/>
      <c r="B146" s="3"/>
      <c r="C146" s="283"/>
      <c r="D146" s="79"/>
      <c r="E146" s="3"/>
      <c r="F146" s="75"/>
    </row>
    <row r="147" spans="1:6" ht="15.75">
      <c r="B147" s="3"/>
      <c r="C147" s="283"/>
      <c r="D147" s="79"/>
      <c r="E147" s="3"/>
      <c r="F147" s="75"/>
    </row>
    <row r="148" spans="1:6" ht="15.75">
      <c r="A148" s="82"/>
      <c r="B148" s="63"/>
      <c r="C148" s="283"/>
      <c r="D148" s="79"/>
      <c r="E148" s="3"/>
      <c r="F148" s="75"/>
    </row>
    <row r="149" spans="1:6" ht="15.75">
      <c r="A149" s="60"/>
      <c r="B149" s="3"/>
      <c r="C149" s="283"/>
      <c r="D149" s="79"/>
      <c r="E149" s="3"/>
      <c r="F149" s="75"/>
    </row>
    <row r="150" spans="1:6" ht="15.75">
      <c r="A150" s="60"/>
      <c r="B150" s="3"/>
      <c r="C150" s="283"/>
      <c r="D150" s="79"/>
      <c r="E150" s="40"/>
      <c r="F150" s="75"/>
    </row>
    <row r="151" spans="1:6" ht="15.75">
      <c r="B151" s="63"/>
      <c r="C151" s="283"/>
      <c r="D151" s="79"/>
      <c r="E151" s="3"/>
      <c r="F151" s="75"/>
    </row>
    <row r="152" spans="1:6" ht="15.75">
      <c r="A152" s="82"/>
      <c r="B152" s="63"/>
      <c r="C152" s="283"/>
      <c r="D152" s="79"/>
      <c r="E152" s="40"/>
      <c r="F152" s="75"/>
    </row>
    <row r="153" spans="1:6" ht="15.75">
      <c r="A153" s="3"/>
      <c r="B153" s="3"/>
      <c r="C153" s="283"/>
      <c r="D153" s="79"/>
      <c r="E153" s="3"/>
      <c r="F153" s="75"/>
    </row>
    <row r="154" spans="1:6" ht="15.75">
      <c r="A154" s="3"/>
      <c r="B154" s="3"/>
      <c r="C154" s="283"/>
      <c r="D154" s="79"/>
      <c r="E154" s="3"/>
      <c r="F154" s="75"/>
    </row>
    <row r="155" spans="1:6" ht="15.75">
      <c r="A155" s="60"/>
      <c r="B155" s="3"/>
      <c r="C155" s="283"/>
      <c r="D155" s="79"/>
      <c r="E155" s="40"/>
      <c r="F155" s="75"/>
    </row>
  </sheetData>
  <sortState xmlns:xlrd2="http://schemas.microsoft.com/office/spreadsheetml/2017/richdata2" ref="K3:Q123">
    <sortCondition ref="K3:K123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7250"/>
  <sheetViews>
    <sheetView zoomScaleNormal="100" workbookViewId="0">
      <selection activeCell="S7" sqref="S7"/>
    </sheetView>
  </sheetViews>
  <sheetFormatPr defaultColWidth="8.85546875" defaultRowHeight="12.75"/>
  <cols>
    <col min="1" max="1" width="4.28515625" customWidth="1"/>
    <col min="8" max="8" width="9.140625"/>
    <col min="13" max="13" width="8.85546875" style="519"/>
    <col min="14" max="14" width="10.5703125" style="69" customWidth="1"/>
    <col min="15" max="15" width="10.140625" customWidth="1"/>
    <col min="20" max="20" width="8.85546875" style="505"/>
  </cols>
  <sheetData>
    <row r="1" spans="1:25" s="24" customFormat="1" ht="15.75">
      <c r="A1" s="24" t="s">
        <v>822</v>
      </c>
      <c r="L1" s="68"/>
      <c r="M1" s="68"/>
      <c r="O1" s="98"/>
      <c r="P1" s="100" t="s">
        <v>770</v>
      </c>
      <c r="R1" s="64" t="s">
        <v>279</v>
      </c>
      <c r="S1" s="100" t="s">
        <v>774</v>
      </c>
    </row>
    <row r="2" spans="1:25" s="24" customFormat="1" ht="15.75">
      <c r="A2" t="s">
        <v>1637</v>
      </c>
      <c r="C2" t="s">
        <v>1638</v>
      </c>
      <c r="L2" s="68"/>
      <c r="M2" s="68"/>
      <c r="O2" s="97"/>
      <c r="P2" s="100" t="s">
        <v>771</v>
      </c>
      <c r="Q2"/>
      <c r="R2" s="9" t="s">
        <v>278</v>
      </c>
      <c r="S2" s="100" t="s">
        <v>775</v>
      </c>
    </row>
    <row r="3" spans="1:25" ht="15.75">
      <c r="A3" t="s">
        <v>365</v>
      </c>
      <c r="C3" t="s">
        <v>1639</v>
      </c>
      <c r="L3" s="69"/>
      <c r="M3" s="69"/>
      <c r="N3" s="220"/>
      <c r="O3" s="308"/>
      <c r="P3" s="100" t="s">
        <v>772</v>
      </c>
      <c r="R3" s="9" t="s">
        <v>183</v>
      </c>
      <c r="S3" s="100" t="s">
        <v>2486</v>
      </c>
      <c r="T3"/>
    </row>
    <row r="4" spans="1:25" ht="15.75">
      <c r="A4" t="s">
        <v>366</v>
      </c>
      <c r="C4" t="s">
        <v>1640</v>
      </c>
      <c r="L4" s="69"/>
      <c r="M4" s="69"/>
      <c r="N4" s="220"/>
      <c r="O4" s="99"/>
      <c r="P4" s="100" t="s">
        <v>773</v>
      </c>
      <c r="R4" s="9">
        <v>0</v>
      </c>
      <c r="S4" s="100" t="s">
        <v>2485</v>
      </c>
      <c r="T4"/>
    </row>
    <row r="5" spans="1:25" ht="15.75">
      <c r="A5" t="s">
        <v>367</v>
      </c>
      <c r="C5" t="s">
        <v>1641</v>
      </c>
      <c r="L5" s="69"/>
      <c r="M5" s="69"/>
      <c r="N5" s="220"/>
      <c r="R5" s="100"/>
      <c r="T5"/>
      <c r="U5" s="100"/>
    </row>
    <row r="6" spans="1:25" ht="15.75">
      <c r="G6" s="51" t="s">
        <v>825</v>
      </c>
      <c r="J6" s="51"/>
      <c r="K6" s="51"/>
      <c r="L6" s="69"/>
      <c r="M6" s="69"/>
      <c r="N6"/>
      <c r="R6" s="100"/>
      <c r="T6"/>
    </row>
    <row r="7" spans="1:25" ht="25.5">
      <c r="A7" s="23" t="s">
        <v>182</v>
      </c>
      <c r="L7" s="69"/>
      <c r="M7" s="69"/>
      <c r="N7"/>
      <c r="Q7" t="s">
        <v>2885</v>
      </c>
      <c r="T7"/>
    </row>
    <row r="8" spans="1:25">
      <c r="L8" s="69"/>
      <c r="M8" s="69"/>
      <c r="N8"/>
      <c r="T8"/>
    </row>
    <row r="9" spans="1:25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M9" s="61">
        <v>2024</v>
      </c>
      <c r="O9" s="70" t="s">
        <v>40</v>
      </c>
    </row>
    <row r="10" spans="1:25" ht="15">
      <c r="A10" s="28" t="s">
        <v>0</v>
      </c>
      <c r="B10" s="63" t="s">
        <v>31</v>
      </c>
      <c r="C10" s="3"/>
      <c r="D10" s="3"/>
      <c r="E10" s="212">
        <v>553</v>
      </c>
      <c r="F10" s="9">
        <v>542</v>
      </c>
      <c r="G10" s="216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67">
        <v>580.79999999999995</v>
      </c>
      <c r="O10" s="67">
        <f>SUM(E10:M10)</f>
        <v>3587.5</v>
      </c>
      <c r="Q10" t="s">
        <v>291</v>
      </c>
      <c r="S10" s="3"/>
      <c r="T10"/>
      <c r="U10" s="63"/>
      <c r="V10" s="63"/>
      <c r="W10" s="67"/>
      <c r="X10" s="326"/>
      <c r="Y10" s="63"/>
    </row>
    <row r="11" spans="1:25" ht="15">
      <c r="A11" s="28" t="s">
        <v>2</v>
      </c>
      <c r="B11" s="63" t="s">
        <v>21</v>
      </c>
      <c r="C11" s="3"/>
      <c r="D11" s="3"/>
      <c r="E11" s="216">
        <v>426.90000000000003</v>
      </c>
      <c r="F11" s="216">
        <v>628.4</v>
      </c>
      <c r="G11" s="216">
        <v>542.59999999999991</v>
      </c>
      <c r="H11" s="212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96">
        <v>634</v>
      </c>
      <c r="O11" s="67">
        <f>SUM(E11:M11)</f>
        <v>3368.0000000000005</v>
      </c>
      <c r="Q11" t="s">
        <v>4518</v>
      </c>
      <c r="S11" s="3"/>
      <c r="T11" s="3" t="s">
        <v>362</v>
      </c>
      <c r="U11" s="63"/>
      <c r="V11" s="63"/>
      <c r="W11" s="67"/>
      <c r="X11" s="317"/>
      <c r="Y11" s="63"/>
    </row>
    <row r="12" spans="1:25" ht="15">
      <c r="A12" s="28" t="s">
        <v>3</v>
      </c>
      <c r="B12" s="63" t="s">
        <v>17</v>
      </c>
      <c r="C12" s="3"/>
      <c r="D12" s="3"/>
      <c r="E12" s="216">
        <v>384.1</v>
      </c>
      <c r="F12" s="9">
        <v>577</v>
      </c>
      <c r="G12" s="216">
        <v>607.70000000000005</v>
      </c>
      <c r="H12" s="216">
        <v>557.59999999999991</v>
      </c>
      <c r="I12" s="216">
        <v>521.29999999999995</v>
      </c>
      <c r="J12" s="9">
        <v>0</v>
      </c>
      <c r="K12" s="9">
        <v>0</v>
      </c>
      <c r="L12" s="9">
        <v>352.2</v>
      </c>
      <c r="M12" s="67">
        <v>314.8</v>
      </c>
      <c r="O12" s="67">
        <f>SUM(E12:M12)</f>
        <v>3314.7</v>
      </c>
      <c r="Q12" t="s">
        <v>1588</v>
      </c>
      <c r="S12" s="3"/>
      <c r="T12" s="215" t="s">
        <v>362</v>
      </c>
      <c r="U12" s="63"/>
      <c r="V12" s="63"/>
      <c r="W12" s="67"/>
      <c r="X12" s="317"/>
      <c r="Y12" s="63"/>
    </row>
    <row r="13" spans="1:25" ht="15">
      <c r="A13" s="28" t="s">
        <v>5</v>
      </c>
      <c r="B13" s="63" t="s">
        <v>25</v>
      </c>
      <c r="C13" s="3"/>
      <c r="D13" s="3"/>
      <c r="E13" s="216">
        <v>467.9</v>
      </c>
      <c r="F13" s="216">
        <v>664.8</v>
      </c>
      <c r="G13" s="213">
        <v>710.5</v>
      </c>
      <c r="H13" s="9">
        <v>253.50000000000003</v>
      </c>
      <c r="I13" s="216">
        <v>490.30000000000007</v>
      </c>
      <c r="J13" s="9">
        <v>0</v>
      </c>
      <c r="K13" s="9">
        <v>0</v>
      </c>
      <c r="L13" s="9">
        <v>310.5</v>
      </c>
      <c r="M13" s="67">
        <v>409.8</v>
      </c>
      <c r="O13" s="67">
        <f>SUM(E13:M13)</f>
        <v>3307.3</v>
      </c>
      <c r="Q13" t="s">
        <v>1589</v>
      </c>
      <c r="S13" s="3"/>
      <c r="T13" s="3" t="s">
        <v>1642</v>
      </c>
      <c r="U13" s="63"/>
      <c r="V13" s="63"/>
      <c r="W13" s="67"/>
      <c r="X13" s="317"/>
      <c r="Y13" s="63"/>
    </row>
    <row r="14" spans="1:25" ht="15">
      <c r="A14" s="28" t="s">
        <v>7</v>
      </c>
      <c r="B14" s="63" t="s">
        <v>39</v>
      </c>
      <c r="C14" s="3"/>
      <c r="D14" s="3"/>
      <c r="E14" s="213">
        <v>685.2</v>
      </c>
      <c r="F14" s="211">
        <v>914.3</v>
      </c>
      <c r="G14" s="211">
        <v>635.29999999999995</v>
      </c>
      <c r="H14" s="216">
        <v>475.9</v>
      </c>
      <c r="I14" s="212">
        <v>586.5</v>
      </c>
      <c r="J14" s="9">
        <v>0</v>
      </c>
      <c r="K14" s="9">
        <v>0</v>
      </c>
      <c r="L14" s="9" t="s">
        <v>278</v>
      </c>
      <c r="M14" s="9" t="s">
        <v>278</v>
      </c>
      <c r="O14" s="67">
        <f>SUM(E14:M14)</f>
        <v>3297.2000000000003</v>
      </c>
      <c r="Q14" t="s">
        <v>1587</v>
      </c>
      <c r="S14" s="3"/>
      <c r="T14" s="3" t="s">
        <v>1642</v>
      </c>
      <c r="U14" s="63"/>
      <c r="V14" s="63"/>
      <c r="W14" s="67"/>
      <c r="X14" s="317"/>
      <c r="Y14" s="63"/>
    </row>
    <row r="15" spans="1:25" ht="15">
      <c r="A15" s="28" t="s">
        <v>8</v>
      </c>
      <c r="B15" s="63" t="s">
        <v>9</v>
      </c>
      <c r="C15" s="3"/>
      <c r="D15" s="3"/>
      <c r="E15" s="216">
        <v>442.3</v>
      </c>
      <c r="F15" s="216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6">
        <v>709</v>
      </c>
      <c r="M15" s="67">
        <v>338.1</v>
      </c>
      <c r="O15" s="67">
        <f>SUM(E15:M15)</f>
        <v>3199.7000000000003</v>
      </c>
      <c r="Q15" t="s">
        <v>2201</v>
      </c>
      <c r="S15" s="3"/>
      <c r="T15"/>
      <c r="U15" s="28"/>
      <c r="V15" s="63"/>
      <c r="W15" s="67"/>
      <c r="X15" s="317"/>
      <c r="Y15" s="63"/>
    </row>
    <row r="16" spans="1:25" ht="15">
      <c r="A16" s="28" t="s">
        <v>10</v>
      </c>
      <c r="B16" s="63" t="s">
        <v>19</v>
      </c>
      <c r="C16" s="3"/>
      <c r="D16" s="3"/>
      <c r="E16" s="211">
        <v>643.1</v>
      </c>
      <c r="F16" s="213">
        <v>938.2</v>
      </c>
      <c r="G16" s="9">
        <v>426.9</v>
      </c>
      <c r="H16" s="216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O16" s="67">
        <f>SUM(E16:M16)</f>
        <v>3015</v>
      </c>
      <c r="Q16" t="s">
        <v>768</v>
      </c>
      <c r="S16" s="3"/>
      <c r="T16" s="3" t="s">
        <v>1643</v>
      </c>
      <c r="U16" s="63"/>
      <c r="V16" s="63"/>
      <c r="W16" s="67"/>
      <c r="X16" s="317"/>
      <c r="Y16" s="63"/>
    </row>
    <row r="17" spans="1:25" ht="15">
      <c r="A17" s="28" t="s">
        <v>12</v>
      </c>
      <c r="B17" s="63" t="s">
        <v>37</v>
      </c>
      <c r="C17" s="3"/>
      <c r="D17" s="3"/>
      <c r="E17" s="9">
        <v>315.5</v>
      </c>
      <c r="F17" s="212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67">
        <v>219.9</v>
      </c>
      <c r="O17" s="67">
        <f>SUM(E17:M17)</f>
        <v>2912.0000000000005</v>
      </c>
      <c r="Q17" t="s">
        <v>282</v>
      </c>
      <c r="S17" s="3"/>
      <c r="T17"/>
      <c r="U17" s="63"/>
      <c r="V17" s="63"/>
      <c r="W17" s="67"/>
      <c r="X17" s="317"/>
      <c r="Y17" s="63"/>
    </row>
    <row r="18" spans="1:25" ht="15">
      <c r="A18" s="28" t="s">
        <v>14</v>
      </c>
      <c r="B18" s="63" t="s">
        <v>141</v>
      </c>
      <c r="E18" s="9" t="s">
        <v>278</v>
      </c>
      <c r="F18" s="216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216">
        <v>756.1</v>
      </c>
      <c r="M18" s="67">
        <v>476.6</v>
      </c>
      <c r="O18" s="67">
        <f>SUM(E18:M18)</f>
        <v>2896.2</v>
      </c>
      <c r="Q18" t="s">
        <v>303</v>
      </c>
      <c r="S18" s="3"/>
      <c r="T18"/>
      <c r="U18" s="63"/>
      <c r="V18" s="63"/>
      <c r="W18" s="67"/>
      <c r="X18" s="317"/>
      <c r="Y18" s="63"/>
    </row>
    <row r="19" spans="1:25" ht="15">
      <c r="A19" s="28" t="s">
        <v>16</v>
      </c>
      <c r="B19" s="63" t="s">
        <v>15</v>
      </c>
      <c r="C19" s="3"/>
      <c r="D19" s="3"/>
      <c r="E19" s="9">
        <v>350.4</v>
      </c>
      <c r="F19" s="216">
        <v>634.9</v>
      </c>
      <c r="G19" s="216">
        <v>556.5</v>
      </c>
      <c r="H19" s="9">
        <v>279.40000000000003</v>
      </c>
      <c r="I19" s="216">
        <v>566.9</v>
      </c>
      <c r="J19" s="9">
        <v>0</v>
      </c>
      <c r="K19" s="9">
        <v>0</v>
      </c>
      <c r="L19" s="9">
        <v>363.99999999999994</v>
      </c>
      <c r="M19" s="67">
        <v>47.2</v>
      </c>
      <c r="O19" s="67">
        <f>SUM(E19:M19)</f>
        <v>2799.2999999999997</v>
      </c>
      <c r="Q19" t="s">
        <v>920</v>
      </c>
      <c r="S19" s="3"/>
      <c r="T19"/>
      <c r="U19" s="218"/>
      <c r="V19" s="63"/>
      <c r="W19" s="67"/>
      <c r="X19" s="317"/>
      <c r="Y19" s="63"/>
    </row>
    <row r="20" spans="1:25" ht="15">
      <c r="A20" s="28" t="s">
        <v>18</v>
      </c>
      <c r="B20" s="63" t="s">
        <v>33</v>
      </c>
      <c r="C20" s="3"/>
      <c r="D20" s="3"/>
      <c r="E20" s="9">
        <v>196</v>
      </c>
      <c r="F20" s="216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67">
        <v>545.29999999999995</v>
      </c>
      <c r="O20" s="67">
        <f>SUM(E20:M20)</f>
        <v>2426.6999999999998</v>
      </c>
      <c r="Q20" t="s">
        <v>290</v>
      </c>
      <c r="S20" s="3"/>
      <c r="T20"/>
      <c r="U20" s="63"/>
      <c r="V20" s="63"/>
      <c r="W20" s="67"/>
      <c r="X20" s="317"/>
      <c r="Y20" s="63"/>
    </row>
    <row r="21" spans="1:25" ht="15">
      <c r="A21" s="28" t="s">
        <v>20</v>
      </c>
      <c r="B21" s="63" t="s">
        <v>27</v>
      </c>
      <c r="C21" s="3"/>
      <c r="D21" s="3"/>
      <c r="E21" s="216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O21" s="67">
        <f>SUM(E21:M21)</f>
        <v>2337.9</v>
      </c>
      <c r="Q21" t="s">
        <v>284</v>
      </c>
      <c r="S21" s="3"/>
      <c r="T21"/>
      <c r="U21" s="218"/>
      <c r="V21" s="63"/>
      <c r="W21" s="67"/>
      <c r="X21" s="317"/>
      <c r="Y21" s="63"/>
    </row>
    <row r="22" spans="1:25" ht="15">
      <c r="A22" s="28" t="s">
        <v>22</v>
      </c>
      <c r="B22" s="63" t="s">
        <v>6</v>
      </c>
      <c r="C22" s="3"/>
      <c r="D22" s="3"/>
      <c r="E22" s="216">
        <v>498.2</v>
      </c>
      <c r="F22" s="216">
        <v>597.79999999999995</v>
      </c>
      <c r="G22" s="9">
        <v>434.2</v>
      </c>
      <c r="H22" s="216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O22" s="67">
        <f>SUM(E22:M22)</f>
        <v>2321.0500000000002</v>
      </c>
      <c r="Q22" t="s">
        <v>769</v>
      </c>
      <c r="S22" s="3"/>
      <c r="T22"/>
      <c r="U22" s="63"/>
      <c r="V22" s="63"/>
      <c r="W22" s="67"/>
      <c r="X22" s="317"/>
      <c r="Y22" s="63"/>
    </row>
    <row r="23" spans="1:25" ht="15">
      <c r="A23" s="28" t="s">
        <v>24</v>
      </c>
      <c r="B23" s="63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67">
        <v>463.2</v>
      </c>
      <c r="O23" s="67">
        <f>SUM(E23:M23)</f>
        <v>2276.1</v>
      </c>
      <c r="S23" s="3"/>
      <c r="T23"/>
      <c r="U23" s="273"/>
      <c r="V23" s="63"/>
      <c r="W23" s="67"/>
      <c r="X23" s="317"/>
      <c r="Y23" s="63"/>
    </row>
    <row r="24" spans="1:25" ht="15">
      <c r="A24" s="28" t="s">
        <v>26</v>
      </c>
      <c r="B24" s="63" t="s">
        <v>735</v>
      </c>
      <c r="C24" s="3"/>
      <c r="D24" s="3"/>
      <c r="E24" s="9" t="s">
        <v>278</v>
      </c>
      <c r="F24" s="9" t="s">
        <v>278</v>
      </c>
      <c r="G24" s="9" t="s">
        <v>278</v>
      </c>
      <c r="H24" s="213">
        <v>725.8</v>
      </c>
      <c r="I24" s="216">
        <v>579.6</v>
      </c>
      <c r="J24" s="9">
        <v>0</v>
      </c>
      <c r="K24" s="9">
        <v>0</v>
      </c>
      <c r="L24" s="9">
        <v>217.59999999999997</v>
      </c>
      <c r="M24" s="131">
        <v>740</v>
      </c>
      <c r="O24" s="67">
        <f>SUM(E24:M24)</f>
        <v>2263</v>
      </c>
      <c r="Q24" t="s">
        <v>4517</v>
      </c>
      <c r="T24" s="3" t="s">
        <v>1642</v>
      </c>
      <c r="U24" s="63"/>
      <c r="V24" s="63"/>
      <c r="W24" s="67"/>
      <c r="X24" s="317"/>
      <c r="Y24" s="63"/>
    </row>
    <row r="25" spans="1:25" ht="15">
      <c r="A25" s="28" t="s">
        <v>28</v>
      </c>
      <c r="B25" s="63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67">
        <v>438.25</v>
      </c>
      <c r="O25" s="67">
        <f>SUM(E25:M25)</f>
        <v>2237.1499999999996</v>
      </c>
      <c r="S25" s="3"/>
      <c r="T25"/>
      <c r="U25" s="63"/>
      <c r="V25" s="63"/>
      <c r="W25" s="67"/>
      <c r="X25" s="317"/>
      <c r="Y25" s="63"/>
    </row>
    <row r="26" spans="1:25" ht="15">
      <c r="A26" s="28" t="s">
        <v>30</v>
      </c>
      <c r="B26" s="63" t="s">
        <v>1</v>
      </c>
      <c r="C26" s="3"/>
      <c r="D26" s="3"/>
      <c r="E26" s="9">
        <v>226.5</v>
      </c>
      <c r="F26" s="9">
        <v>337</v>
      </c>
      <c r="G26" s="216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67">
        <v>452.2</v>
      </c>
      <c r="O26" s="67">
        <f>SUM(E26:M26)</f>
        <v>2229.3000000000002</v>
      </c>
      <c r="Q26" t="s">
        <v>293</v>
      </c>
      <c r="S26" s="3"/>
      <c r="T26" s="3"/>
      <c r="U26" s="273"/>
      <c r="V26" s="63"/>
      <c r="W26" s="67"/>
      <c r="X26" s="317"/>
      <c r="Y26" s="63"/>
    </row>
    <row r="27" spans="1:25" ht="15">
      <c r="A27" s="28" t="s">
        <v>32</v>
      </c>
      <c r="B27" s="63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67">
        <v>114</v>
      </c>
      <c r="O27" s="67">
        <f>SUM(E27:M27)</f>
        <v>2106.6999999999998</v>
      </c>
      <c r="S27" s="3"/>
      <c r="T27"/>
      <c r="U27" s="63"/>
      <c r="V27" s="63"/>
      <c r="W27" s="67"/>
      <c r="X27" s="317"/>
      <c r="Y27" s="63"/>
    </row>
    <row r="28" spans="1:25" ht="15">
      <c r="A28" s="28" t="s">
        <v>34</v>
      </c>
      <c r="B28" s="63" t="s">
        <v>740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211">
        <v>791</v>
      </c>
      <c r="M28" s="67">
        <v>576.20000000000005</v>
      </c>
      <c r="O28" s="67">
        <f>SUM(E28:M28)</f>
        <v>2077.6000000000004</v>
      </c>
      <c r="Q28" t="s">
        <v>300</v>
      </c>
      <c r="T28"/>
      <c r="U28" s="63"/>
      <c r="V28" s="63"/>
      <c r="W28" s="67"/>
      <c r="X28" s="317"/>
      <c r="Y28" s="63"/>
    </row>
    <row r="29" spans="1:25" ht="15">
      <c r="A29" s="28" t="s">
        <v>36</v>
      </c>
      <c r="B29" s="63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213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O29" s="67">
        <f>SUM(E29:M29)</f>
        <v>2040.3000000000002</v>
      </c>
      <c r="Q29" t="s">
        <v>281</v>
      </c>
      <c r="S29" s="3"/>
      <c r="T29" s="215" t="s">
        <v>1643</v>
      </c>
      <c r="U29" s="63"/>
      <c r="V29" s="63"/>
      <c r="W29" s="67"/>
      <c r="X29" s="317"/>
      <c r="Y29" s="63"/>
    </row>
    <row r="30" spans="1:25" ht="15">
      <c r="A30" s="28" t="s">
        <v>38</v>
      </c>
      <c r="B30" s="63" t="s">
        <v>736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216">
        <v>696</v>
      </c>
      <c r="M30" s="67">
        <v>505.6</v>
      </c>
      <c r="O30" s="67">
        <f>SUM(E30:M30)</f>
        <v>2021.6999999999998</v>
      </c>
      <c r="Q30" t="s">
        <v>287</v>
      </c>
      <c r="T30"/>
      <c r="U30" s="273"/>
      <c r="V30" s="63"/>
      <c r="W30" s="67"/>
      <c r="X30" s="317"/>
      <c r="Y30" s="63"/>
    </row>
    <row r="31" spans="1:25" ht="15">
      <c r="A31" s="28" t="s">
        <v>145</v>
      </c>
      <c r="B31" s="63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32">
        <v>711.4</v>
      </c>
      <c r="O31" s="67">
        <f>SUM(E31:M31)</f>
        <v>2011.6</v>
      </c>
      <c r="Q31" t="s">
        <v>300</v>
      </c>
      <c r="S31" s="3"/>
      <c r="T31"/>
      <c r="U31" s="63"/>
      <c r="V31" s="63"/>
      <c r="W31" s="67"/>
      <c r="X31" s="317"/>
      <c r="Y31" s="63"/>
    </row>
    <row r="32" spans="1:25" ht="15">
      <c r="A32" s="28" t="s">
        <v>146</v>
      </c>
      <c r="B32" s="63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211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O32" s="67">
        <f>SUM(E32:M32)</f>
        <v>1990.9</v>
      </c>
      <c r="Q32" t="s">
        <v>300</v>
      </c>
      <c r="S32" s="3"/>
      <c r="T32"/>
      <c r="U32" s="63"/>
      <c r="V32" s="63"/>
      <c r="W32" s="67"/>
      <c r="X32" s="317"/>
      <c r="Y32" s="63"/>
    </row>
    <row r="33" spans="1:25" ht="15">
      <c r="A33" s="28" t="s">
        <v>147</v>
      </c>
      <c r="B33" s="63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96">
        <v>627.29999999999995</v>
      </c>
      <c r="O33" s="67">
        <f>SUM(E33:M33)</f>
        <v>1972.2</v>
      </c>
      <c r="Q33" t="s">
        <v>297</v>
      </c>
      <c r="T33"/>
      <c r="U33" s="63"/>
      <c r="V33" s="63"/>
      <c r="W33" s="67"/>
      <c r="X33" s="317"/>
      <c r="Y33" s="63"/>
    </row>
    <row r="34" spans="1:25" ht="15">
      <c r="A34" s="28" t="s">
        <v>151</v>
      </c>
      <c r="B34" s="63" t="s">
        <v>4</v>
      </c>
      <c r="C34" s="3"/>
      <c r="D34" s="3"/>
      <c r="E34" s="216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O34" s="67">
        <f>SUM(E34:M34)</f>
        <v>1923.8000000000002</v>
      </c>
      <c r="Q34" t="s">
        <v>288</v>
      </c>
      <c r="S34" s="3"/>
      <c r="T34"/>
      <c r="U34" s="273"/>
      <c r="V34" s="63"/>
      <c r="W34" s="67"/>
      <c r="X34" s="317"/>
      <c r="Y34" s="63"/>
    </row>
    <row r="35" spans="1:25" ht="15">
      <c r="A35" s="28" t="s">
        <v>157</v>
      </c>
      <c r="B35" s="63" t="s">
        <v>757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212">
        <v>761.8</v>
      </c>
      <c r="M35" s="67">
        <v>312.8</v>
      </c>
      <c r="O35" s="67">
        <f>SUM(E35:M35)</f>
        <v>1848.1</v>
      </c>
      <c r="Q35" t="s">
        <v>282</v>
      </c>
      <c r="T35"/>
      <c r="U35" s="63"/>
      <c r="V35" s="63"/>
      <c r="W35" s="67"/>
      <c r="X35" s="317"/>
      <c r="Y35" s="63"/>
    </row>
    <row r="36" spans="1:25" ht="15">
      <c r="A36" s="28" t="s">
        <v>159</v>
      </c>
      <c r="B36" s="63" t="s">
        <v>703</v>
      </c>
      <c r="C36" s="3"/>
      <c r="D36" s="3"/>
      <c r="E36" s="9" t="s">
        <v>278</v>
      </c>
      <c r="F36" s="9" t="s">
        <v>278</v>
      </c>
      <c r="G36" s="9" t="s">
        <v>278</v>
      </c>
      <c r="H36" s="216">
        <v>444.29999999999995</v>
      </c>
      <c r="I36" s="9">
        <v>303.39999999999998</v>
      </c>
      <c r="J36" s="9">
        <v>0</v>
      </c>
      <c r="K36" s="9">
        <v>0</v>
      </c>
      <c r="L36" s="216">
        <v>721.3</v>
      </c>
      <c r="M36" s="67">
        <v>350.7</v>
      </c>
      <c r="O36" s="67">
        <f>SUM(E36:M36)</f>
        <v>1819.7</v>
      </c>
      <c r="Q36" t="s">
        <v>342</v>
      </c>
      <c r="T36"/>
      <c r="U36" s="273"/>
      <c r="V36" s="63"/>
      <c r="W36" s="67"/>
      <c r="X36" s="317"/>
      <c r="Y36" s="63"/>
    </row>
    <row r="37" spans="1:25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67">
        <v>316.5</v>
      </c>
      <c r="O37" s="67">
        <f>SUM(E37:M37)</f>
        <v>1738</v>
      </c>
      <c r="S37" s="3"/>
      <c r="T37"/>
      <c r="U37" s="63"/>
      <c r="V37" s="63"/>
      <c r="W37" s="67"/>
      <c r="X37" s="317"/>
      <c r="Y37" s="63"/>
    </row>
    <row r="38" spans="1:25" ht="15">
      <c r="A38" s="28" t="s">
        <v>161</v>
      </c>
      <c r="B38" s="63" t="s">
        <v>728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96">
        <v>612.79999999999995</v>
      </c>
      <c r="O38" s="67">
        <f>SUM(E38:M38)</f>
        <v>1627.6999999999998</v>
      </c>
      <c r="Q38" t="s">
        <v>287</v>
      </c>
      <c r="T38"/>
      <c r="U38" s="273"/>
      <c r="V38" s="63"/>
      <c r="W38" s="67"/>
      <c r="X38" s="317"/>
      <c r="Y38" s="63"/>
    </row>
    <row r="39" spans="1:25" ht="15">
      <c r="A39" s="28" t="s">
        <v>163</v>
      </c>
      <c r="B39" s="63" t="s">
        <v>706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67">
        <v>467.7</v>
      </c>
      <c r="O39" s="67">
        <f>SUM(E39:M39)</f>
        <v>1584.45</v>
      </c>
      <c r="T39"/>
      <c r="U39" s="218"/>
      <c r="V39" s="63"/>
      <c r="W39" s="67"/>
      <c r="X39" s="317"/>
      <c r="Y39" s="63"/>
    </row>
    <row r="40" spans="1:25" ht="15">
      <c r="A40" s="28" t="s">
        <v>274</v>
      </c>
      <c r="B40" s="63" t="s">
        <v>158</v>
      </c>
      <c r="E40" s="9" t="s">
        <v>278</v>
      </c>
      <c r="F40" s="9" t="s">
        <v>278</v>
      </c>
      <c r="G40" s="9">
        <v>418</v>
      </c>
      <c r="H40" s="211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O40" s="67">
        <f>SUM(E40:M40)</f>
        <v>1523.7</v>
      </c>
      <c r="Q40" t="s">
        <v>300</v>
      </c>
      <c r="S40" s="3"/>
      <c r="T40"/>
      <c r="U40" s="218"/>
      <c r="V40" s="63"/>
      <c r="W40" s="67"/>
      <c r="X40" s="317"/>
      <c r="Y40" s="63"/>
    </row>
    <row r="41" spans="1:25" ht="15">
      <c r="A41" s="28" t="s">
        <v>275</v>
      </c>
      <c r="B41" s="63" t="s">
        <v>753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67">
        <v>66.399999999999991</v>
      </c>
      <c r="O41" s="67">
        <f>SUM(E41:M41)</f>
        <v>1505.1000000000001</v>
      </c>
      <c r="T41"/>
      <c r="U41" s="63"/>
      <c r="V41" s="63"/>
      <c r="W41" s="67"/>
      <c r="X41" s="317"/>
      <c r="Y41" s="63"/>
    </row>
    <row r="42" spans="1:25" ht="15">
      <c r="A42" s="28" t="s">
        <v>276</v>
      </c>
      <c r="B42" s="205" t="s">
        <v>1553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216">
        <v>471.1</v>
      </c>
      <c r="J42" s="9">
        <v>0</v>
      </c>
      <c r="K42" s="9">
        <v>0</v>
      </c>
      <c r="L42" s="9">
        <v>545.1</v>
      </c>
      <c r="M42" s="67">
        <v>482.7</v>
      </c>
      <c r="O42" s="67">
        <f>SUM(E42:M42)</f>
        <v>1498.9</v>
      </c>
      <c r="Q42" t="s">
        <v>293</v>
      </c>
      <c r="T42"/>
      <c r="U42" s="63"/>
      <c r="V42" s="63"/>
      <c r="W42" s="67"/>
      <c r="X42" s="317"/>
      <c r="Y42" s="63"/>
    </row>
    <row r="43" spans="1:25" ht="15">
      <c r="A43" s="28" t="s">
        <v>277</v>
      </c>
      <c r="B43" s="205" t="s">
        <v>1561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67">
        <v>588.9</v>
      </c>
      <c r="O43" s="67">
        <f>SUM(E43:M43)</f>
        <v>1433.8000000000002</v>
      </c>
      <c r="T43"/>
      <c r="U43" s="63"/>
      <c r="V43" s="63"/>
      <c r="W43" s="67"/>
      <c r="X43" s="317"/>
      <c r="Y43" s="63"/>
    </row>
    <row r="44" spans="1:25" ht="15">
      <c r="A44" s="28" t="s">
        <v>692</v>
      </c>
      <c r="B44" s="63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67">
        <v>376.5</v>
      </c>
      <c r="O44" s="67">
        <f>SUM(E44:M44)</f>
        <v>1352.0000000000002</v>
      </c>
      <c r="S44" s="3"/>
      <c r="T44"/>
      <c r="U44" s="63"/>
      <c r="V44" s="63"/>
      <c r="W44" s="67"/>
      <c r="X44" s="317"/>
      <c r="Y44" s="63"/>
    </row>
    <row r="45" spans="1:25" ht="15">
      <c r="A45" s="28" t="s">
        <v>693</v>
      </c>
      <c r="B45" s="63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67">
        <v>234.2</v>
      </c>
      <c r="O45" s="67">
        <f>SUM(E45:M45)</f>
        <v>1319.6000000000001</v>
      </c>
      <c r="S45" s="3"/>
      <c r="T45"/>
      <c r="U45" s="28"/>
      <c r="V45" s="63"/>
      <c r="W45" s="67"/>
      <c r="X45" s="317"/>
      <c r="Y45" s="63"/>
    </row>
    <row r="46" spans="1:25" ht="15">
      <c r="A46" s="28" t="s">
        <v>694</v>
      </c>
      <c r="B46" s="63" t="s">
        <v>144</v>
      </c>
      <c r="E46" s="9" t="s">
        <v>278</v>
      </c>
      <c r="F46" s="9">
        <v>228.9</v>
      </c>
      <c r="G46" s="212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O46" s="67">
        <f>SUM(E46:M46)</f>
        <v>1315.0500000000002</v>
      </c>
      <c r="Q46" t="s">
        <v>282</v>
      </c>
      <c r="S46" s="3"/>
      <c r="T46"/>
      <c r="U46" s="273"/>
      <c r="V46" s="63"/>
      <c r="W46" s="67"/>
      <c r="X46" s="317"/>
      <c r="Y46" s="63"/>
    </row>
    <row r="47" spans="1:25" ht="15">
      <c r="A47" s="28" t="s">
        <v>696</v>
      </c>
      <c r="B47" s="63" t="s">
        <v>2560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 t="s">
        <v>278</v>
      </c>
      <c r="K47" s="9" t="s">
        <v>278</v>
      </c>
      <c r="L47" s="9">
        <v>599.40000000000009</v>
      </c>
      <c r="M47" s="133">
        <v>671.2</v>
      </c>
      <c r="O47" s="67">
        <f>SUM(E47:M47)</f>
        <v>1270.6000000000001</v>
      </c>
      <c r="Q47" t="s">
        <v>282</v>
      </c>
      <c r="T47"/>
      <c r="U47" s="273"/>
      <c r="V47" s="63"/>
      <c r="W47" s="67"/>
      <c r="X47" s="317"/>
      <c r="Y47" s="63"/>
    </row>
    <row r="48" spans="1:25" ht="15">
      <c r="A48" s="28" t="s">
        <v>702</v>
      </c>
      <c r="B48" s="205" t="s">
        <v>1565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96">
        <v>604.5</v>
      </c>
      <c r="O48" s="67">
        <f>SUM(E48:M48)</f>
        <v>1249.5999999999999</v>
      </c>
      <c r="Q48" t="s">
        <v>288</v>
      </c>
      <c r="T48"/>
      <c r="U48" s="63"/>
      <c r="V48" s="63"/>
      <c r="W48" s="67"/>
      <c r="X48" s="317"/>
      <c r="Y48" s="63"/>
    </row>
    <row r="49" spans="1:25" ht="15">
      <c r="A49" s="28" t="s">
        <v>704</v>
      </c>
      <c r="B49" s="63" t="s">
        <v>29</v>
      </c>
      <c r="C49" s="3"/>
      <c r="D49" s="3"/>
      <c r="E49" s="9">
        <v>69.8</v>
      </c>
      <c r="F49" s="9">
        <v>593.1</v>
      </c>
      <c r="G49" s="216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O49" s="67">
        <f>SUM(E49:M49)</f>
        <v>1245</v>
      </c>
      <c r="Q49" t="s">
        <v>292</v>
      </c>
      <c r="S49" s="3"/>
      <c r="T49"/>
      <c r="U49" s="63"/>
      <c r="V49" s="63"/>
      <c r="W49" s="67"/>
      <c r="X49" s="317"/>
      <c r="Y49" s="63"/>
    </row>
    <row r="50" spans="1:25" ht="15">
      <c r="A50" s="28" t="s">
        <v>707</v>
      </c>
      <c r="B50" s="63" t="s">
        <v>156</v>
      </c>
      <c r="E50" s="9" t="s">
        <v>278</v>
      </c>
      <c r="F50" s="9" t="s">
        <v>278</v>
      </c>
      <c r="G50" s="9">
        <v>346</v>
      </c>
      <c r="H50" s="216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O50" s="67">
        <f>SUM(E50:M50)</f>
        <v>1219.3</v>
      </c>
      <c r="Q50" t="s">
        <v>297</v>
      </c>
      <c r="S50" s="3"/>
      <c r="T50"/>
      <c r="U50" s="273"/>
      <c r="V50" s="63"/>
      <c r="W50" s="67"/>
      <c r="X50" s="317"/>
      <c r="Y50" s="63"/>
    </row>
    <row r="51" spans="1:25" ht="15">
      <c r="A51" s="28" t="s">
        <v>708</v>
      </c>
      <c r="B51" s="205" t="s">
        <v>1568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67">
        <v>484.1</v>
      </c>
      <c r="O51" s="67">
        <f>SUM(E51:M51)</f>
        <v>1193.5999999999999</v>
      </c>
      <c r="T51"/>
      <c r="U51" s="273"/>
      <c r="V51" s="63"/>
      <c r="W51" s="67"/>
      <c r="X51" s="317"/>
      <c r="Y51" s="63"/>
    </row>
    <row r="52" spans="1:25" ht="15">
      <c r="A52" s="28" t="s">
        <v>711</v>
      </c>
      <c r="B52" s="205" t="s">
        <v>1566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216">
        <v>558.4</v>
      </c>
      <c r="J52" s="9">
        <v>0</v>
      </c>
      <c r="K52" s="9">
        <v>0</v>
      </c>
      <c r="L52" s="9">
        <v>500.29999999999995</v>
      </c>
      <c r="M52" s="67">
        <v>119.60000000000002</v>
      </c>
      <c r="O52" s="67">
        <f>SUM(E52:M52)</f>
        <v>1178.2999999999997</v>
      </c>
      <c r="Q52" t="s">
        <v>297</v>
      </c>
      <c r="T52"/>
      <c r="U52" s="63"/>
      <c r="V52" s="63"/>
      <c r="W52" s="67"/>
      <c r="X52" s="317"/>
      <c r="Y52" s="63"/>
    </row>
    <row r="53" spans="1:25" ht="15">
      <c r="A53" s="28" t="s">
        <v>713</v>
      </c>
      <c r="B53" s="205" t="s">
        <v>1560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67">
        <v>413.9</v>
      </c>
      <c r="O53" s="67">
        <f>SUM(E53:M53)</f>
        <v>1171.5999999999999</v>
      </c>
      <c r="T53"/>
      <c r="U53" s="28"/>
      <c r="V53" s="63"/>
      <c r="W53" s="67"/>
      <c r="X53" s="317"/>
      <c r="Y53" s="63"/>
    </row>
    <row r="54" spans="1:25" ht="15">
      <c r="A54" s="28" t="s">
        <v>718</v>
      </c>
      <c r="B54" s="63" t="s">
        <v>739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67">
        <v>497.2</v>
      </c>
      <c r="O54" s="67">
        <f>SUM(E54:M54)</f>
        <v>1147.9000000000001</v>
      </c>
      <c r="T54"/>
      <c r="U54" s="63"/>
      <c r="V54" s="63"/>
      <c r="W54" s="67"/>
      <c r="X54" s="317"/>
      <c r="Y54" s="63"/>
    </row>
    <row r="55" spans="1:25" ht="15">
      <c r="A55" s="28" t="s">
        <v>722</v>
      </c>
      <c r="B55" s="63" t="s">
        <v>2543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 t="s">
        <v>278</v>
      </c>
      <c r="K55" s="9" t="s">
        <v>278</v>
      </c>
      <c r="L55" s="9">
        <v>494.40000000000003</v>
      </c>
      <c r="M55" s="96">
        <v>621.29999999999995</v>
      </c>
      <c r="O55" s="67">
        <f>SUM(E55:M55)</f>
        <v>1115.7</v>
      </c>
      <c r="Q55" t="s">
        <v>292</v>
      </c>
      <c r="T55"/>
      <c r="U55" s="218"/>
      <c r="V55" s="63"/>
      <c r="W55" s="67"/>
      <c r="X55" s="317"/>
      <c r="Y55" s="63"/>
    </row>
    <row r="56" spans="1:25" ht="15">
      <c r="A56" s="28" t="s">
        <v>723</v>
      </c>
      <c r="B56" s="28" t="s">
        <v>690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67">
        <v>145.4</v>
      </c>
      <c r="O56" s="67">
        <f>SUM(E56:M56)</f>
        <v>1115.3000000000002</v>
      </c>
      <c r="T56"/>
      <c r="U56" s="273"/>
      <c r="V56" s="63"/>
      <c r="W56" s="67"/>
      <c r="X56" s="317"/>
      <c r="Y56" s="63"/>
    </row>
    <row r="57" spans="1:25" ht="15">
      <c r="A57" s="28" t="s">
        <v>724</v>
      </c>
      <c r="B57" s="63" t="s">
        <v>710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67">
        <v>200.29999999999998</v>
      </c>
      <c r="O57" s="67">
        <f>SUM(E57:M57)</f>
        <v>1096.8</v>
      </c>
      <c r="T57"/>
      <c r="U57" s="63"/>
      <c r="V57" s="63"/>
      <c r="W57" s="67"/>
      <c r="X57" s="317"/>
      <c r="Y57" s="63"/>
    </row>
    <row r="58" spans="1:25" ht="15">
      <c r="A58" s="28" t="s">
        <v>730</v>
      </c>
      <c r="B58" s="273" t="s">
        <v>2726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216">
        <v>626.1</v>
      </c>
      <c r="M58" s="67">
        <v>455.75</v>
      </c>
      <c r="O58" s="67">
        <f>SUM(E58:M58)</f>
        <v>1081.8499999999999</v>
      </c>
      <c r="Q58" t="s">
        <v>288</v>
      </c>
      <c r="T58"/>
      <c r="U58" s="63"/>
      <c r="V58" s="63"/>
      <c r="W58" s="67"/>
      <c r="X58" s="317"/>
      <c r="Y58" s="63"/>
    </row>
    <row r="59" spans="1:25" ht="15">
      <c r="A59" s="28" t="s">
        <v>738</v>
      </c>
      <c r="B59" s="63" t="s">
        <v>714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67">
        <v>20.599999999999994</v>
      </c>
      <c r="O59" s="67">
        <f>SUM(E59:M59)</f>
        <v>1034.5</v>
      </c>
      <c r="T59"/>
      <c r="U59" s="273"/>
      <c r="V59" s="63"/>
      <c r="W59" s="67"/>
      <c r="X59" s="317"/>
      <c r="Y59" s="63"/>
    </row>
    <row r="60" spans="1:25" ht="15">
      <c r="A60" s="28" t="s">
        <v>742</v>
      </c>
      <c r="B60" s="63" t="s">
        <v>721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67">
        <v>247.3</v>
      </c>
      <c r="O60" s="67">
        <f>SUM(E60:M60)</f>
        <v>1014.2</v>
      </c>
      <c r="T60"/>
      <c r="U60" s="63"/>
      <c r="V60" s="63"/>
      <c r="W60" s="67"/>
      <c r="X60" s="317"/>
      <c r="Y60" s="63"/>
    </row>
    <row r="61" spans="1:25" ht="15">
      <c r="A61" s="28" t="s">
        <v>743</v>
      </c>
      <c r="B61" s="205" t="s">
        <v>1559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67">
        <v>220.85</v>
      </c>
      <c r="O61" s="67">
        <f>SUM(E61:M61)</f>
        <v>1009.0500000000001</v>
      </c>
      <c r="T61"/>
      <c r="U61" s="63"/>
      <c r="V61" s="63"/>
      <c r="W61" s="67"/>
      <c r="X61" s="317"/>
      <c r="Y61" s="63"/>
    </row>
    <row r="62" spans="1:25" ht="15">
      <c r="A62" s="28" t="s">
        <v>744</v>
      </c>
      <c r="B62" s="273" t="s">
        <v>1887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213">
        <v>915.30000000000007</v>
      </c>
      <c r="M62" s="67">
        <v>90.2</v>
      </c>
      <c r="O62" s="67">
        <f>SUM(E62:M62)</f>
        <v>1005.5000000000001</v>
      </c>
      <c r="Q62" t="s">
        <v>281</v>
      </c>
      <c r="T62" s="215" t="s">
        <v>1643</v>
      </c>
      <c r="U62" s="63"/>
      <c r="V62" s="63"/>
      <c r="W62" s="67"/>
      <c r="X62" s="317"/>
      <c r="Y62" s="63"/>
    </row>
    <row r="63" spans="1:25" ht="15">
      <c r="A63" s="28" t="s">
        <v>750</v>
      </c>
      <c r="B63" s="63" t="s">
        <v>745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67">
        <v>162</v>
      </c>
      <c r="O63" s="67">
        <f>SUM(E63:M63)</f>
        <v>1001.5</v>
      </c>
      <c r="T63"/>
      <c r="U63" s="273"/>
      <c r="V63" s="63"/>
      <c r="W63" s="67"/>
      <c r="X63" s="317"/>
      <c r="Y63" s="63"/>
    </row>
    <row r="64" spans="1:25" ht="15">
      <c r="A64" s="28" t="s">
        <v>751</v>
      </c>
      <c r="B64" s="63" t="s">
        <v>719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67">
        <v>281.10000000000002</v>
      </c>
      <c r="O64" s="67">
        <f>SUM(E64:M64)</f>
        <v>1000.1</v>
      </c>
      <c r="T64"/>
      <c r="U64" s="63"/>
      <c r="V64" s="63"/>
      <c r="W64" s="67"/>
      <c r="X64" s="317"/>
      <c r="Y64" s="63"/>
    </row>
    <row r="65" spans="1:25" ht="15">
      <c r="A65" s="28" t="s">
        <v>752</v>
      </c>
      <c r="B65" s="28" t="s">
        <v>685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67">
        <v>309.40000000000003</v>
      </c>
      <c r="O65" s="67">
        <f>SUM(E65:M65)</f>
        <v>992.40000000000009</v>
      </c>
      <c r="T65"/>
      <c r="U65" s="63"/>
      <c r="V65" s="63"/>
      <c r="W65" s="67"/>
      <c r="X65" s="317"/>
      <c r="Y65" s="63"/>
    </row>
    <row r="66" spans="1:25" ht="15">
      <c r="A66" s="28" t="s">
        <v>754</v>
      </c>
      <c r="B66" s="63" t="s">
        <v>747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67">
        <v>221.4</v>
      </c>
      <c r="O66" s="67">
        <f>SUM(E66:M66)</f>
        <v>989.6</v>
      </c>
      <c r="T66"/>
      <c r="U66" s="273"/>
      <c r="V66" s="63"/>
      <c r="W66" s="67"/>
      <c r="X66" s="317"/>
      <c r="Y66" s="63"/>
    </row>
    <row r="67" spans="1:25" ht="15">
      <c r="A67" s="28" t="s">
        <v>755</v>
      </c>
      <c r="B67" s="63" t="s">
        <v>2549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 t="s">
        <v>278</v>
      </c>
      <c r="K67" s="9" t="s">
        <v>278</v>
      </c>
      <c r="L67" s="9">
        <v>426.8</v>
      </c>
      <c r="M67" s="67">
        <v>559.04999999999995</v>
      </c>
      <c r="O67" s="67">
        <f>SUM(E67:M67)</f>
        <v>985.84999999999991</v>
      </c>
      <c r="T67"/>
      <c r="U67" s="273"/>
      <c r="V67" s="63"/>
      <c r="W67" s="67"/>
      <c r="X67" s="317"/>
      <c r="Y67" s="63"/>
    </row>
    <row r="68" spans="1:25" ht="15">
      <c r="A68" s="28" t="s">
        <v>756</v>
      </c>
      <c r="B68" s="63" t="s">
        <v>695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67">
        <v>215.5</v>
      </c>
      <c r="O68" s="67">
        <f>SUM(E68:M68)</f>
        <v>956.9</v>
      </c>
      <c r="T68"/>
      <c r="U68" s="63"/>
      <c r="V68" s="63"/>
      <c r="W68" s="67"/>
      <c r="X68" s="317"/>
      <c r="Y68" s="63"/>
    </row>
    <row r="69" spans="1:25" ht="15">
      <c r="A69" s="28" t="s">
        <v>759</v>
      </c>
      <c r="B69" s="273" t="s">
        <v>1902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67">
        <v>462.3</v>
      </c>
      <c r="O69" s="67">
        <f>SUM(E69:M69)</f>
        <v>946.8</v>
      </c>
      <c r="T69"/>
      <c r="U69" s="63"/>
      <c r="V69" s="63"/>
      <c r="W69" s="67"/>
      <c r="X69" s="317"/>
      <c r="Y69" s="63"/>
    </row>
    <row r="70" spans="1:25" ht="15">
      <c r="A70" s="28" t="s">
        <v>841</v>
      </c>
      <c r="B70" s="273" t="s">
        <v>1898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67">
        <v>389.3</v>
      </c>
      <c r="O70" s="67">
        <f>SUM(E70:M70)</f>
        <v>943.89999999999986</v>
      </c>
      <c r="T70"/>
      <c r="U70" s="273"/>
      <c r="V70" s="63"/>
      <c r="W70" s="67"/>
      <c r="X70" s="317"/>
      <c r="Y70" s="63"/>
    </row>
    <row r="71" spans="1:25" ht="15">
      <c r="A71" s="28" t="s">
        <v>842</v>
      </c>
      <c r="B71" s="273" t="s">
        <v>1924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67">
        <v>486.59999999999997</v>
      </c>
      <c r="O71" s="67">
        <f>SUM(E71:M71)</f>
        <v>933.6</v>
      </c>
      <c r="T71"/>
      <c r="U71" s="218"/>
      <c r="V71" s="63"/>
      <c r="W71" s="67"/>
      <c r="X71" s="317"/>
      <c r="Y71" s="63"/>
    </row>
    <row r="72" spans="1:25" ht="15">
      <c r="A72" s="28" t="s">
        <v>843</v>
      </c>
      <c r="B72" s="205" t="s">
        <v>1562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67">
        <v>276.7</v>
      </c>
      <c r="O72" s="67">
        <f>SUM(E72:M72)</f>
        <v>933.05</v>
      </c>
      <c r="T72"/>
      <c r="U72" s="273"/>
      <c r="V72" s="63"/>
      <c r="W72" s="67"/>
      <c r="X72" s="317"/>
      <c r="Y72" s="63"/>
    </row>
    <row r="73" spans="1:25" ht="15">
      <c r="A73" s="28" t="s">
        <v>844</v>
      </c>
      <c r="B73" s="63" t="s">
        <v>2557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 t="s">
        <v>278</v>
      </c>
      <c r="K73" s="9" t="s">
        <v>278</v>
      </c>
      <c r="L73" s="9">
        <v>474.40000000000003</v>
      </c>
      <c r="M73" s="67">
        <v>438.5</v>
      </c>
      <c r="O73" s="67">
        <f>SUM(E73:M73)</f>
        <v>912.90000000000009</v>
      </c>
      <c r="T73"/>
      <c r="U73" s="63"/>
      <c r="V73" s="63"/>
      <c r="W73" s="67"/>
      <c r="X73" s="317"/>
      <c r="Y73" s="63"/>
    </row>
    <row r="74" spans="1:25" ht="15">
      <c r="A74" s="28" t="s">
        <v>845</v>
      </c>
      <c r="B74" s="63" t="s">
        <v>2564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 t="s">
        <v>278</v>
      </c>
      <c r="K74" s="9" t="s">
        <v>278</v>
      </c>
      <c r="L74" s="9">
        <v>500.30000000000007</v>
      </c>
      <c r="M74" s="67">
        <v>405.3</v>
      </c>
      <c r="O74" s="67">
        <f>SUM(E74:M74)</f>
        <v>905.60000000000014</v>
      </c>
      <c r="T74"/>
      <c r="U74" s="63"/>
      <c r="V74" s="63"/>
      <c r="W74" s="67"/>
      <c r="X74" s="317"/>
      <c r="Y74" s="63"/>
    </row>
    <row r="75" spans="1:25" ht="15">
      <c r="A75" s="28" t="s">
        <v>846</v>
      </c>
      <c r="B75" s="273" t="s">
        <v>2003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67">
        <v>487.1</v>
      </c>
      <c r="O75" s="67">
        <f>SUM(E75:M75)</f>
        <v>902.5</v>
      </c>
      <c r="T75"/>
      <c r="U75" s="218"/>
      <c r="V75" s="63"/>
      <c r="W75" s="67"/>
      <c r="X75" s="317"/>
      <c r="Y75" s="63"/>
    </row>
    <row r="76" spans="1:25" ht="15">
      <c r="A76" s="28" t="s">
        <v>847</v>
      </c>
      <c r="B76" s="63" t="s">
        <v>2567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 t="s">
        <v>278</v>
      </c>
      <c r="K76" s="9" t="s">
        <v>278</v>
      </c>
      <c r="L76" s="216">
        <v>699.9</v>
      </c>
      <c r="M76" s="67">
        <v>200.29999999999998</v>
      </c>
      <c r="O76" s="67">
        <f>SUM(E76:M76)</f>
        <v>900.19999999999993</v>
      </c>
      <c r="Q76" t="s">
        <v>292</v>
      </c>
      <c r="T76"/>
      <c r="U76" s="63"/>
      <c r="V76" s="63"/>
      <c r="W76" s="67"/>
      <c r="X76" s="317"/>
      <c r="Y76" s="63"/>
    </row>
    <row r="77" spans="1:25" ht="15">
      <c r="A77" s="28" t="s">
        <v>848</v>
      </c>
      <c r="B77" s="273" t="s">
        <v>1900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67">
        <v>264</v>
      </c>
      <c r="O77" s="67">
        <f>SUM(E77:M77)</f>
        <v>886.6</v>
      </c>
      <c r="T77"/>
      <c r="U77" s="273"/>
      <c r="V77" s="63"/>
      <c r="W77" s="67"/>
      <c r="X77" s="317"/>
      <c r="Y77" s="63"/>
    </row>
    <row r="78" spans="1:25" ht="15">
      <c r="A78" s="28" t="s">
        <v>849</v>
      </c>
      <c r="B78" s="63" t="s">
        <v>726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O78" s="67">
        <f>SUM(E78:M78)</f>
        <v>876</v>
      </c>
      <c r="T78"/>
      <c r="U78" s="63"/>
      <c r="V78" s="63"/>
      <c r="W78" s="67"/>
      <c r="X78" s="317"/>
      <c r="Y78" s="63"/>
    </row>
    <row r="79" spans="1:25" ht="15">
      <c r="A79" s="28" t="s">
        <v>850</v>
      </c>
      <c r="B79" s="63" t="s">
        <v>701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216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O79" s="67">
        <f>SUM(E79:M79)</f>
        <v>866.39999999999986</v>
      </c>
      <c r="Q79" t="s">
        <v>288</v>
      </c>
      <c r="T79"/>
      <c r="U79" s="63"/>
      <c r="V79" s="63"/>
      <c r="W79" s="67"/>
      <c r="X79" s="317"/>
      <c r="Y79" s="63"/>
    </row>
    <row r="80" spans="1:25" ht="15">
      <c r="A80" s="28" t="s">
        <v>851</v>
      </c>
      <c r="B80" s="273" t="s">
        <v>1882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67">
        <v>495.30000000000007</v>
      </c>
      <c r="O80" s="67">
        <f>SUM(E80:M80)</f>
        <v>856.2</v>
      </c>
      <c r="T80"/>
      <c r="U80" s="63"/>
      <c r="V80" s="63"/>
      <c r="W80" s="67"/>
      <c r="X80" s="317"/>
      <c r="Y80" s="63"/>
    </row>
    <row r="81" spans="1:25" ht="15">
      <c r="A81" s="28" t="s">
        <v>852</v>
      </c>
      <c r="B81" s="273" t="s">
        <v>1894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67">
        <v>514.1</v>
      </c>
      <c r="O81" s="67">
        <f>SUM(E81:M81)</f>
        <v>844.1</v>
      </c>
      <c r="T81"/>
      <c r="U81" s="273"/>
      <c r="V81" s="63"/>
      <c r="W81" s="67"/>
      <c r="X81" s="317"/>
      <c r="Y81" s="63"/>
    </row>
    <row r="82" spans="1:25" ht="15">
      <c r="A82" s="28" t="s">
        <v>853</v>
      </c>
      <c r="B82" s="63" t="s">
        <v>2548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 t="s">
        <v>278</v>
      </c>
      <c r="K82" s="9" t="s">
        <v>278</v>
      </c>
      <c r="L82" s="216">
        <v>622.70000000000005</v>
      </c>
      <c r="M82" s="67">
        <v>208.3</v>
      </c>
      <c r="O82" s="67">
        <f>SUM(E82:M82)</f>
        <v>831</v>
      </c>
      <c r="Q82" t="s">
        <v>293</v>
      </c>
      <c r="T82"/>
      <c r="U82" s="63"/>
      <c r="V82" s="63"/>
      <c r="W82" s="67"/>
      <c r="X82" s="317"/>
      <c r="Y82" s="63"/>
    </row>
    <row r="83" spans="1:25" ht="15">
      <c r="A83" s="28" t="s">
        <v>854</v>
      </c>
      <c r="B83" s="63" t="s">
        <v>2559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 t="s">
        <v>278</v>
      </c>
      <c r="K83" s="9" t="s">
        <v>278</v>
      </c>
      <c r="L83" s="9">
        <v>360.8</v>
      </c>
      <c r="M83" s="67">
        <v>454.59999999999997</v>
      </c>
      <c r="O83" s="67">
        <f>SUM(E83:M83)</f>
        <v>815.4</v>
      </c>
      <c r="T83"/>
      <c r="U83" s="63"/>
      <c r="V83" s="63"/>
      <c r="W83" s="67"/>
      <c r="X83" s="317"/>
      <c r="Y83" s="63"/>
    </row>
    <row r="84" spans="1:25" ht="15">
      <c r="A84" s="28" t="s">
        <v>855</v>
      </c>
      <c r="B84" s="205" t="s">
        <v>1558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O84" s="67">
        <f>SUM(E84:M84)</f>
        <v>811.8</v>
      </c>
      <c r="T84"/>
      <c r="U84" s="63"/>
      <c r="V84" s="63"/>
      <c r="W84" s="67"/>
      <c r="X84" s="317"/>
      <c r="Y84" s="63"/>
    </row>
    <row r="85" spans="1:25" ht="15">
      <c r="A85" s="28" t="s">
        <v>856</v>
      </c>
      <c r="B85" s="205" t="s">
        <v>1563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67">
        <v>290.60000000000002</v>
      </c>
      <c r="O85" s="67">
        <f>SUM(E85:M85)</f>
        <v>801.7</v>
      </c>
      <c r="T85"/>
      <c r="U85" s="63"/>
      <c r="V85" s="63"/>
      <c r="W85" s="67"/>
      <c r="X85" s="317"/>
      <c r="Y85" s="63"/>
    </row>
    <row r="86" spans="1:25" ht="15">
      <c r="A86" s="28" t="s">
        <v>857</v>
      </c>
      <c r="B86" s="63" t="s">
        <v>2545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 t="s">
        <v>278</v>
      </c>
      <c r="K86" s="9" t="s">
        <v>278</v>
      </c>
      <c r="L86" s="9">
        <v>584.70000000000005</v>
      </c>
      <c r="M86" s="67">
        <v>215.6</v>
      </c>
      <c r="O86" s="67">
        <f>SUM(E86:M86)</f>
        <v>800.30000000000007</v>
      </c>
      <c r="T86"/>
      <c r="U86" s="63"/>
      <c r="V86" s="63"/>
      <c r="W86" s="67"/>
      <c r="X86" s="317"/>
      <c r="Y86" s="63"/>
    </row>
    <row r="87" spans="1:25" ht="15">
      <c r="A87" s="28" t="s">
        <v>858</v>
      </c>
      <c r="B87" s="273" t="s">
        <v>1899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67">
        <v>286.09999999999997</v>
      </c>
      <c r="O87" s="67">
        <f>SUM(E87:M87)</f>
        <v>798.59999999999991</v>
      </c>
      <c r="T87"/>
      <c r="U87" s="63"/>
      <c r="V87" s="63"/>
      <c r="W87" s="67"/>
      <c r="X87" s="317"/>
      <c r="Y87" s="63"/>
    </row>
    <row r="88" spans="1:25" ht="15">
      <c r="A88" s="28" t="s">
        <v>859</v>
      </c>
      <c r="B88" s="273" t="s">
        <v>2541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 t="s">
        <v>278</v>
      </c>
      <c r="K88" s="9" t="s">
        <v>278</v>
      </c>
      <c r="L88" s="9">
        <v>405.2</v>
      </c>
      <c r="M88" s="67">
        <v>393.3</v>
      </c>
      <c r="O88" s="67">
        <f>SUM(E88:M88)</f>
        <v>798.5</v>
      </c>
      <c r="T88"/>
      <c r="U88" s="63"/>
      <c r="V88" s="63"/>
      <c r="W88" s="67"/>
      <c r="X88" s="317"/>
      <c r="Y88" s="63"/>
    </row>
    <row r="89" spans="1:25" ht="15">
      <c r="A89" s="28" t="s">
        <v>860</v>
      </c>
      <c r="B89" s="63" t="s">
        <v>720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67">
        <v>92.699999999999989</v>
      </c>
      <c r="O89" s="67">
        <f>SUM(E89:M89)</f>
        <v>742.10000000000014</v>
      </c>
      <c r="T89"/>
      <c r="U89" s="218"/>
      <c r="V89" s="63"/>
      <c r="W89" s="67"/>
      <c r="X89" s="317"/>
      <c r="Y89" s="63"/>
    </row>
    <row r="90" spans="1:25" ht="15">
      <c r="A90" s="28" t="s">
        <v>861</v>
      </c>
      <c r="B90" s="63" t="s">
        <v>2546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 t="s">
        <v>278</v>
      </c>
      <c r="K90" s="9" t="s">
        <v>278</v>
      </c>
      <c r="L90" s="9">
        <v>613.70000000000005</v>
      </c>
      <c r="M90" s="67">
        <v>103.79999999999998</v>
      </c>
      <c r="O90" s="67">
        <f>SUM(E90:M90)</f>
        <v>717.5</v>
      </c>
      <c r="T90"/>
      <c r="U90" s="273"/>
      <c r="V90" s="63"/>
      <c r="W90" s="67"/>
      <c r="X90" s="317"/>
      <c r="Y90" s="63"/>
    </row>
    <row r="91" spans="1:25" ht="15">
      <c r="A91" s="28" t="s">
        <v>862</v>
      </c>
      <c r="B91" s="63" t="s">
        <v>705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67">
        <v>118.29999999999998</v>
      </c>
      <c r="O91" s="67">
        <f>SUM(E91:M91)</f>
        <v>716.8</v>
      </c>
      <c r="T91"/>
      <c r="U91" s="63"/>
      <c r="V91" s="63"/>
      <c r="W91" s="67"/>
      <c r="X91" s="317"/>
      <c r="Y91" s="63"/>
    </row>
    <row r="92" spans="1:25" ht="15">
      <c r="A92" s="28" t="s">
        <v>863</v>
      </c>
      <c r="B92" s="205" t="s">
        <v>1549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67">
        <v>156.19999999999999</v>
      </c>
      <c r="O92" s="67">
        <f>SUM(E92:M92)</f>
        <v>698.3</v>
      </c>
      <c r="T92"/>
      <c r="U92" s="63"/>
      <c r="V92" s="63"/>
      <c r="W92" s="67"/>
      <c r="X92" s="317"/>
      <c r="Y92" s="63"/>
    </row>
    <row r="93" spans="1:25" s="39" customFormat="1" ht="15.75">
      <c r="A93" s="28" t="s">
        <v>864</v>
      </c>
      <c r="B93" s="63" t="s">
        <v>712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9"/>
      <c r="O93" s="67">
        <f>SUM(E93:M93)</f>
        <v>680.2</v>
      </c>
      <c r="P93"/>
      <c r="Q93"/>
      <c r="R93"/>
      <c r="S93"/>
      <c r="T93"/>
      <c r="U93" s="63"/>
      <c r="V93" s="63"/>
      <c r="W93" s="67"/>
      <c r="X93" s="317"/>
      <c r="Y93" s="63"/>
    </row>
    <row r="94" spans="1:25" s="28" customFormat="1" ht="15">
      <c r="A94" s="28" t="s">
        <v>865</v>
      </c>
      <c r="B94" s="273" t="s">
        <v>1886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67">
        <v>305.39999999999998</v>
      </c>
      <c r="N94" s="69"/>
      <c r="O94" s="67">
        <f>SUM(E94:M94)</f>
        <v>671.40000000000009</v>
      </c>
      <c r="P94"/>
      <c r="Q94"/>
      <c r="R94"/>
      <c r="S94"/>
      <c r="T94"/>
      <c r="U94" s="63"/>
      <c r="V94" s="63"/>
      <c r="W94" s="67"/>
      <c r="X94" s="317"/>
      <c r="Y94" s="63"/>
    </row>
    <row r="95" spans="1:25" s="28" customFormat="1" ht="15">
      <c r="A95" s="28" t="s">
        <v>866</v>
      </c>
      <c r="B95" s="63" t="s">
        <v>2542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 t="s">
        <v>278</v>
      </c>
      <c r="K95" s="9" t="s">
        <v>278</v>
      </c>
      <c r="L95" s="9">
        <v>426.10000000000008</v>
      </c>
      <c r="M95" s="67">
        <v>240</v>
      </c>
      <c r="N95" s="69"/>
      <c r="O95" s="67">
        <f>SUM(E95:M95)</f>
        <v>666.10000000000014</v>
      </c>
      <c r="P95"/>
      <c r="Q95"/>
      <c r="R95"/>
      <c r="S95"/>
      <c r="T95"/>
      <c r="U95" s="273"/>
      <c r="V95" s="63"/>
      <c r="W95" s="67"/>
      <c r="X95" s="317"/>
      <c r="Y95" s="63"/>
    </row>
    <row r="96" spans="1:25" s="28" customFormat="1" ht="15">
      <c r="A96" s="28" t="s">
        <v>867</v>
      </c>
      <c r="B96" s="63" t="s">
        <v>2550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 t="s">
        <v>278</v>
      </c>
      <c r="K96" s="9" t="s">
        <v>278</v>
      </c>
      <c r="L96" s="9">
        <v>168.8</v>
      </c>
      <c r="M96" s="67">
        <v>474.1</v>
      </c>
      <c r="N96" s="69"/>
      <c r="O96" s="67">
        <f>SUM(E96:M96)</f>
        <v>642.90000000000009</v>
      </c>
      <c r="P96"/>
      <c r="Q96"/>
      <c r="R96"/>
      <c r="S96"/>
      <c r="T96"/>
      <c r="U96" s="63"/>
      <c r="V96" s="63"/>
      <c r="W96" s="67"/>
      <c r="X96" s="317"/>
      <c r="Y96" s="63"/>
    </row>
    <row r="97" spans="1:25" s="28" customFormat="1" ht="15">
      <c r="A97" s="28" t="s">
        <v>868</v>
      </c>
      <c r="B97" s="63" t="s">
        <v>4009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 t="s">
        <v>278</v>
      </c>
      <c r="K97" s="9" t="s">
        <v>278</v>
      </c>
      <c r="L97" s="9" t="s">
        <v>278</v>
      </c>
      <c r="M97" s="96">
        <v>637.1</v>
      </c>
      <c r="N97" s="69"/>
      <c r="O97" s="67">
        <f>SUM(E97:M97)</f>
        <v>637.1</v>
      </c>
      <c r="P97"/>
      <c r="Q97" t="s">
        <v>283</v>
      </c>
      <c r="R97"/>
      <c r="S97"/>
      <c r="T97"/>
      <c r="U97" s="63"/>
      <c r="V97" s="63"/>
      <c r="W97" s="67"/>
      <c r="X97" s="317"/>
      <c r="Y97" s="63"/>
    </row>
    <row r="98" spans="1:25" s="28" customFormat="1" ht="15">
      <c r="A98" s="28" t="s">
        <v>869</v>
      </c>
      <c r="B98" s="205" t="s">
        <v>1550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67">
        <v>79.45</v>
      </c>
      <c r="N98" s="69"/>
      <c r="O98" s="67">
        <f>SUM(E98:M98)</f>
        <v>624.65000000000009</v>
      </c>
      <c r="P98"/>
      <c r="Q98"/>
      <c r="R98"/>
      <c r="S98"/>
      <c r="T98"/>
      <c r="U98" s="63"/>
      <c r="V98" s="63"/>
      <c r="W98" s="67"/>
      <c r="X98" s="317"/>
      <c r="Y98" s="63"/>
    </row>
    <row r="99" spans="1:25" s="28" customFormat="1" ht="15">
      <c r="A99" s="28" t="s">
        <v>870</v>
      </c>
      <c r="B99" s="63" t="s">
        <v>2552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 t="s">
        <v>278</v>
      </c>
      <c r="K99" s="9" t="s">
        <v>278</v>
      </c>
      <c r="L99" s="9">
        <v>427.70000000000005</v>
      </c>
      <c r="M99" s="67">
        <v>182.4</v>
      </c>
      <c r="N99" s="69"/>
      <c r="O99" s="67">
        <f>SUM(E99:M99)</f>
        <v>610.1</v>
      </c>
      <c r="P99"/>
      <c r="Q99"/>
      <c r="R99"/>
      <c r="S99"/>
      <c r="T99"/>
      <c r="U99" s="63"/>
      <c r="V99" s="63"/>
      <c r="W99" s="67"/>
      <c r="X99" s="317"/>
      <c r="Y99" s="63"/>
    </row>
    <row r="100" spans="1:25" s="28" customFormat="1" ht="15">
      <c r="A100" s="28" t="s">
        <v>871</v>
      </c>
      <c r="B100" s="63" t="s">
        <v>164</v>
      </c>
      <c r="C100"/>
      <c r="D100"/>
      <c r="E100" s="9" t="s">
        <v>278</v>
      </c>
      <c r="F100" s="9" t="s">
        <v>278</v>
      </c>
      <c r="G100" s="216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9"/>
      <c r="O100" s="67">
        <f>SUM(E100:M100)</f>
        <v>601.19999999999993</v>
      </c>
      <c r="P100"/>
      <c r="Q100" t="s">
        <v>284</v>
      </c>
      <c r="R100"/>
      <c r="S100" s="3"/>
      <c r="T100"/>
      <c r="U100" s="63"/>
      <c r="V100" s="63"/>
      <c r="W100" s="67"/>
      <c r="X100" s="317"/>
      <c r="Y100" s="63"/>
    </row>
    <row r="101" spans="1:25" s="28" customFormat="1" ht="15">
      <c r="A101" s="28" t="s">
        <v>872</v>
      </c>
      <c r="B101" s="273" t="s">
        <v>1888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67">
        <v>272.10000000000002</v>
      </c>
      <c r="N101" s="69"/>
      <c r="O101" s="67">
        <f>SUM(E101:M101)</f>
        <v>597.6</v>
      </c>
      <c r="P101"/>
      <c r="Q101"/>
      <c r="R101"/>
      <c r="S101"/>
      <c r="T101"/>
      <c r="U101" s="63"/>
      <c r="V101" s="63"/>
      <c r="W101" s="67"/>
      <c r="X101" s="317"/>
      <c r="Y101" s="63"/>
    </row>
    <row r="102" spans="1:25" s="28" customFormat="1" ht="15">
      <c r="A102" s="28" t="s">
        <v>873</v>
      </c>
      <c r="B102" s="63" t="s">
        <v>2563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 t="s">
        <v>278</v>
      </c>
      <c r="K102" s="9" t="s">
        <v>278</v>
      </c>
      <c r="L102" s="9">
        <v>327.09999999999997</v>
      </c>
      <c r="M102" s="67">
        <v>264.89999999999998</v>
      </c>
      <c r="N102" s="69"/>
      <c r="O102" s="67">
        <f>SUM(E102:M102)</f>
        <v>592</v>
      </c>
      <c r="P102"/>
      <c r="Q102"/>
      <c r="R102"/>
      <c r="S102"/>
      <c r="T102"/>
      <c r="U102" s="63"/>
      <c r="V102" s="63"/>
      <c r="W102" s="67"/>
      <c r="X102" s="317"/>
      <c r="Y102" s="63"/>
    </row>
    <row r="103" spans="1:25" s="28" customFormat="1" ht="15">
      <c r="A103" s="28" t="s">
        <v>874</v>
      </c>
      <c r="B103" s="63" t="s">
        <v>4186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 t="s">
        <v>278</v>
      </c>
      <c r="K103" s="9" t="s">
        <v>278</v>
      </c>
      <c r="L103" s="9" t="s">
        <v>278</v>
      </c>
      <c r="M103" s="96">
        <v>589.9</v>
      </c>
      <c r="N103" s="69"/>
      <c r="O103" s="67">
        <f>SUM(E103:M103)</f>
        <v>589.9</v>
      </c>
      <c r="P103"/>
      <c r="Q103" t="s">
        <v>293</v>
      </c>
      <c r="R103"/>
      <c r="S103"/>
      <c r="T103"/>
      <c r="U103" s="63"/>
      <c r="V103" s="63"/>
      <c r="W103" s="67"/>
      <c r="X103" s="317"/>
      <c r="Y103" s="63"/>
    </row>
    <row r="104" spans="1:25" s="28" customFormat="1" ht="15">
      <c r="A104" s="28" t="s">
        <v>875</v>
      </c>
      <c r="B104" s="63" t="s">
        <v>4032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 t="s">
        <v>278</v>
      </c>
      <c r="K104" s="9" t="s">
        <v>278</v>
      </c>
      <c r="L104" s="9" t="s">
        <v>278</v>
      </c>
      <c r="M104" s="67">
        <v>586</v>
      </c>
      <c r="N104" s="69"/>
      <c r="O104" s="67">
        <f>SUM(E104:M104)</f>
        <v>586</v>
      </c>
      <c r="P104"/>
      <c r="Q104"/>
      <c r="R104"/>
      <c r="S104"/>
      <c r="T104"/>
      <c r="U104" s="63"/>
      <c r="V104" s="63"/>
      <c r="W104" s="67"/>
      <c r="X104" s="317"/>
      <c r="Y104" s="63"/>
    </row>
    <row r="105" spans="1:25" s="28" customFormat="1" ht="15">
      <c r="A105" s="28" t="s">
        <v>876</v>
      </c>
      <c r="B105" s="273" t="s">
        <v>1905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67">
        <v>447.9</v>
      </c>
      <c r="N105" s="69"/>
      <c r="O105" s="67">
        <f>SUM(E105:M105)</f>
        <v>575.69999999999993</v>
      </c>
      <c r="P105"/>
      <c r="Q105"/>
      <c r="R105"/>
      <c r="S105"/>
      <c r="T105"/>
      <c r="U105" s="218"/>
      <c r="V105" s="63"/>
      <c r="W105" s="67"/>
      <c r="X105" s="317"/>
      <c r="Y105" s="63"/>
    </row>
    <row r="106" spans="1:25" s="28" customFormat="1" ht="15">
      <c r="A106" s="28" t="s">
        <v>877</v>
      </c>
      <c r="B106" s="63" t="s">
        <v>2547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 t="s">
        <v>278</v>
      </c>
      <c r="K106" s="9" t="s">
        <v>278</v>
      </c>
      <c r="L106" s="9">
        <v>357.4</v>
      </c>
      <c r="M106" s="67">
        <v>191.5</v>
      </c>
      <c r="N106" s="69"/>
      <c r="O106" s="67">
        <f>SUM(E106:M106)</f>
        <v>548.9</v>
      </c>
      <c r="P106"/>
      <c r="Q106"/>
      <c r="R106"/>
      <c r="S106"/>
      <c r="T106"/>
      <c r="U106" s="63"/>
      <c r="V106" s="63"/>
      <c r="W106" s="67"/>
      <c r="X106" s="317"/>
      <c r="Y106" s="63"/>
    </row>
    <row r="107" spans="1:25" s="28" customFormat="1" ht="15">
      <c r="A107" s="28" t="s">
        <v>878</v>
      </c>
      <c r="B107" s="63" t="s">
        <v>4029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 t="s">
        <v>278</v>
      </c>
      <c r="K107" s="9" t="s">
        <v>278</v>
      </c>
      <c r="L107" s="9" t="s">
        <v>278</v>
      </c>
      <c r="M107" s="67">
        <v>534.70000000000005</v>
      </c>
      <c r="N107" s="69"/>
      <c r="O107" s="67">
        <f>SUM(E107:M107)</f>
        <v>534.70000000000005</v>
      </c>
      <c r="P107"/>
      <c r="Q107"/>
      <c r="R107"/>
      <c r="S107"/>
      <c r="T107"/>
      <c r="U107" s="63"/>
      <c r="V107" s="63"/>
      <c r="W107" s="67"/>
      <c r="X107" s="317"/>
      <c r="Y107" s="63"/>
    </row>
    <row r="108" spans="1:25" s="28" customFormat="1" ht="15">
      <c r="A108" s="28" t="s">
        <v>879</v>
      </c>
      <c r="B108" s="63" t="s">
        <v>4027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 t="s">
        <v>278</v>
      </c>
      <c r="K108" s="9" t="s">
        <v>278</v>
      </c>
      <c r="L108" s="9" t="s">
        <v>278</v>
      </c>
      <c r="M108" s="67">
        <v>526.20000000000005</v>
      </c>
      <c r="N108" s="69"/>
      <c r="O108" s="67">
        <f>SUM(E108:M108)</f>
        <v>526.20000000000005</v>
      </c>
      <c r="P108"/>
      <c r="Q108"/>
      <c r="R108"/>
      <c r="S108"/>
      <c r="T108"/>
      <c r="U108" s="273"/>
      <c r="V108" s="63"/>
      <c r="W108" s="67"/>
      <c r="X108" s="317"/>
      <c r="Y108" s="63"/>
    </row>
    <row r="109" spans="1:25" s="28" customFormat="1" ht="15">
      <c r="A109" s="28" t="s">
        <v>880</v>
      </c>
      <c r="B109" s="63" t="s">
        <v>4019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 t="s">
        <v>278</v>
      </c>
      <c r="K109" s="9" t="s">
        <v>278</v>
      </c>
      <c r="L109" s="9" t="s">
        <v>278</v>
      </c>
      <c r="M109" s="67">
        <v>525.5</v>
      </c>
      <c r="N109" s="69"/>
      <c r="O109" s="67">
        <f>SUM(E109:M109)</f>
        <v>525.5</v>
      </c>
      <c r="P109"/>
      <c r="Q109"/>
      <c r="R109"/>
      <c r="S109"/>
      <c r="T109"/>
      <c r="U109" s="273"/>
      <c r="V109" s="63"/>
      <c r="W109" s="67"/>
      <c r="X109" s="317"/>
      <c r="Y109" s="63"/>
    </row>
    <row r="110" spans="1:25" s="28" customFormat="1" ht="15">
      <c r="A110" s="28" t="s">
        <v>2231</v>
      </c>
      <c r="B110" s="28" t="s">
        <v>691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9"/>
      <c r="O110" s="67">
        <f>SUM(E110:M110)</f>
        <v>506</v>
      </c>
      <c r="P110"/>
      <c r="Q110"/>
      <c r="R110"/>
      <c r="S110"/>
      <c r="T110"/>
      <c r="U110" s="63"/>
      <c r="V110" s="63"/>
      <c r="W110" s="67"/>
      <c r="X110" s="317"/>
      <c r="Y110" s="63"/>
    </row>
    <row r="111" spans="1:25" s="28" customFormat="1" ht="15">
      <c r="A111" s="28" t="s">
        <v>2516</v>
      </c>
      <c r="B111" s="63" t="s">
        <v>4021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 t="s">
        <v>278</v>
      </c>
      <c r="K111" s="9" t="s">
        <v>278</v>
      </c>
      <c r="L111" s="9" t="s">
        <v>278</v>
      </c>
      <c r="M111" s="67">
        <v>501.20000000000005</v>
      </c>
      <c r="N111" s="69"/>
      <c r="O111" s="67">
        <f>SUM(E111:M111)</f>
        <v>501.20000000000005</v>
      </c>
      <c r="P111"/>
      <c r="Q111"/>
      <c r="R111"/>
      <c r="S111"/>
      <c r="T111"/>
      <c r="U111" s="63"/>
      <c r="V111" s="63"/>
      <c r="W111" s="67"/>
      <c r="X111" s="317"/>
      <c r="Y111" s="63"/>
    </row>
    <row r="112" spans="1:25" s="28" customFormat="1" ht="15">
      <c r="A112" s="28" t="s">
        <v>2517</v>
      </c>
      <c r="B112" s="63" t="s">
        <v>741</v>
      </c>
      <c r="C112" s="3"/>
      <c r="D112" s="3"/>
      <c r="E112" s="9" t="s">
        <v>278</v>
      </c>
      <c r="F112" s="9" t="s">
        <v>278</v>
      </c>
      <c r="G112" s="9" t="s">
        <v>278</v>
      </c>
      <c r="H112" s="216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9"/>
      <c r="O112" s="67">
        <f>SUM(E112:M112)</f>
        <v>495.2</v>
      </c>
      <c r="P112"/>
      <c r="Q112" t="s">
        <v>287</v>
      </c>
      <c r="R112"/>
      <c r="S112"/>
      <c r="T112"/>
      <c r="U112" s="273"/>
      <c r="V112" s="63"/>
      <c r="W112" s="67"/>
      <c r="X112" s="317"/>
      <c r="Y112" s="63"/>
    </row>
    <row r="113" spans="1:25" s="28" customFormat="1" ht="15">
      <c r="A113" s="28" t="s">
        <v>2518</v>
      </c>
      <c r="B113" s="63" t="s">
        <v>4011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 t="s">
        <v>278</v>
      </c>
      <c r="K113" s="9" t="s">
        <v>278</v>
      </c>
      <c r="L113" s="9" t="s">
        <v>278</v>
      </c>
      <c r="M113" s="67">
        <v>492</v>
      </c>
      <c r="N113" s="69"/>
      <c r="O113" s="67">
        <f>SUM(E113:M113)</f>
        <v>492</v>
      </c>
      <c r="P113"/>
      <c r="Q113"/>
      <c r="R113"/>
      <c r="S113"/>
      <c r="T113"/>
      <c r="U113" s="63"/>
      <c r="V113" s="63"/>
      <c r="W113" s="67"/>
      <c r="X113" s="317"/>
      <c r="Y113" s="63"/>
    </row>
    <row r="114" spans="1:25" s="28" customFormat="1" ht="15">
      <c r="A114" s="28" t="s">
        <v>2519</v>
      </c>
      <c r="B114" s="63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 t="s">
        <v>278</v>
      </c>
      <c r="K114" s="9" t="s">
        <v>278</v>
      </c>
      <c r="L114" s="9">
        <v>283.79999999999995</v>
      </c>
      <c r="M114" s="67">
        <v>203.2</v>
      </c>
      <c r="N114" s="69"/>
      <c r="O114" s="67">
        <f>SUM(E114:M114)</f>
        <v>486.99999999999994</v>
      </c>
      <c r="P114"/>
      <c r="Q114"/>
      <c r="R114"/>
      <c r="S114"/>
      <c r="T114"/>
      <c r="U114" s="63"/>
      <c r="V114" s="63"/>
      <c r="W114" s="67"/>
      <c r="X114" s="317"/>
      <c r="Y114" s="63"/>
    </row>
    <row r="115" spans="1:25" s="28" customFormat="1" ht="15">
      <c r="A115" s="28" t="s">
        <v>2520</v>
      </c>
      <c r="B115" s="63" t="s">
        <v>4008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 t="s">
        <v>278</v>
      </c>
      <c r="K115" s="9" t="s">
        <v>278</v>
      </c>
      <c r="L115" s="9" t="s">
        <v>278</v>
      </c>
      <c r="M115" s="67">
        <v>479.9</v>
      </c>
      <c r="N115" s="69"/>
      <c r="O115" s="67">
        <f>SUM(E115:M115)</f>
        <v>479.9</v>
      </c>
      <c r="P115"/>
      <c r="Q115"/>
      <c r="R115"/>
      <c r="S115"/>
      <c r="T115"/>
      <c r="U115" s="63"/>
      <c r="V115" s="63"/>
      <c r="W115" s="67"/>
      <c r="X115" s="317"/>
      <c r="Y115" s="63"/>
    </row>
    <row r="116" spans="1:25" s="28" customFormat="1" ht="15">
      <c r="A116" s="28" t="s">
        <v>2521</v>
      </c>
      <c r="B116" s="273" t="s">
        <v>1891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67">
        <v>141</v>
      </c>
      <c r="N116" s="69"/>
      <c r="O116" s="67">
        <f>SUM(E116:M116)</f>
        <v>474.20000000000005</v>
      </c>
      <c r="P116"/>
      <c r="Q116"/>
      <c r="R116"/>
      <c r="S116"/>
      <c r="T116"/>
      <c r="U116" s="63"/>
      <c r="V116" s="63"/>
      <c r="W116" s="67"/>
      <c r="X116" s="317"/>
      <c r="Y116" s="63"/>
    </row>
    <row r="117" spans="1:25" s="28" customFormat="1" ht="15">
      <c r="A117" s="28" t="s">
        <v>2522</v>
      </c>
      <c r="B117" s="63" t="s">
        <v>4028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 t="s">
        <v>278</v>
      </c>
      <c r="K117" s="9" t="s">
        <v>278</v>
      </c>
      <c r="L117" s="9" t="s">
        <v>278</v>
      </c>
      <c r="M117" s="67">
        <v>473.7</v>
      </c>
      <c r="N117" s="69"/>
      <c r="O117" s="67">
        <f>SUM(E117:M117)</f>
        <v>473.7</v>
      </c>
      <c r="P117"/>
      <c r="Q117"/>
      <c r="R117"/>
      <c r="S117"/>
      <c r="T117"/>
      <c r="U117" s="63"/>
      <c r="V117" s="63"/>
      <c r="W117" s="67"/>
      <c r="X117" s="317"/>
      <c r="Y117" s="63"/>
    </row>
    <row r="118" spans="1:25" s="28" customFormat="1" ht="15">
      <c r="A118" s="28" t="s">
        <v>2523</v>
      </c>
      <c r="B118" s="63" t="s">
        <v>4012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 t="s">
        <v>278</v>
      </c>
      <c r="K118" s="9" t="s">
        <v>278</v>
      </c>
      <c r="L118" s="9" t="s">
        <v>278</v>
      </c>
      <c r="M118" s="67">
        <v>453.8</v>
      </c>
      <c r="N118" s="69"/>
      <c r="O118" s="67">
        <f>SUM(E118:M118)</f>
        <v>453.8</v>
      </c>
      <c r="P118"/>
      <c r="Q118"/>
      <c r="R118"/>
      <c r="S118"/>
      <c r="T118"/>
      <c r="U118" s="218"/>
      <c r="V118" s="63"/>
      <c r="W118" s="67"/>
      <c r="X118" s="317"/>
      <c r="Y118" s="63"/>
    </row>
    <row r="119" spans="1:25" s="28" customFormat="1" ht="15">
      <c r="A119" s="28" t="s">
        <v>2524</v>
      </c>
      <c r="B119" s="273" t="s">
        <v>1890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67">
        <v>48</v>
      </c>
      <c r="N119" s="69"/>
      <c r="O119" s="67">
        <f>SUM(E119:M119)</f>
        <v>453.2</v>
      </c>
      <c r="P119"/>
      <c r="Q119"/>
      <c r="R119"/>
      <c r="S119"/>
      <c r="T119"/>
      <c r="U119" s="63"/>
      <c r="V119" s="63"/>
      <c r="W119" s="67"/>
      <c r="X119" s="317"/>
      <c r="Y119" s="63"/>
    </row>
    <row r="120" spans="1:25" s="28" customFormat="1" ht="15">
      <c r="A120" s="28" t="s">
        <v>2525</v>
      </c>
      <c r="B120" s="273" t="s">
        <v>1883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67">
        <v>148.5</v>
      </c>
      <c r="N120" s="69"/>
      <c r="O120" s="67">
        <f>SUM(E120:M120)</f>
        <v>451.09999999999997</v>
      </c>
      <c r="P120"/>
      <c r="Q120"/>
      <c r="R120"/>
      <c r="S120"/>
      <c r="T120"/>
      <c r="U120" s="273"/>
      <c r="V120" s="63"/>
      <c r="W120" s="67"/>
      <c r="X120" s="317"/>
      <c r="Y120" s="63"/>
    </row>
    <row r="121" spans="1:25" s="28" customFormat="1" ht="15">
      <c r="A121" s="28" t="s">
        <v>2526</v>
      </c>
      <c r="B121" s="63" t="s">
        <v>4014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 t="s">
        <v>278</v>
      </c>
      <c r="K121" s="9" t="s">
        <v>278</v>
      </c>
      <c r="L121" s="9" t="s">
        <v>278</v>
      </c>
      <c r="M121" s="67">
        <v>427.5</v>
      </c>
      <c r="N121" s="69"/>
      <c r="O121" s="67">
        <f>SUM(E121:M121)</f>
        <v>427.5</v>
      </c>
      <c r="P121"/>
      <c r="Q121"/>
      <c r="R121"/>
      <c r="S121"/>
      <c r="T121"/>
      <c r="U121" s="63"/>
      <c r="V121" s="63"/>
      <c r="W121" s="67"/>
      <c r="X121" s="317"/>
      <c r="Y121" s="63"/>
    </row>
    <row r="122" spans="1:25" s="28" customFormat="1" ht="15">
      <c r="A122" s="28" t="s">
        <v>2527</v>
      </c>
      <c r="B122" s="273" t="s">
        <v>1901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67">
        <v>151.6</v>
      </c>
      <c r="N122" s="69"/>
      <c r="O122" s="67">
        <f>SUM(E122:M122)</f>
        <v>425.9</v>
      </c>
      <c r="P122"/>
      <c r="Q122"/>
      <c r="R122"/>
      <c r="S122"/>
      <c r="T122"/>
      <c r="U122" s="63"/>
      <c r="V122" s="63"/>
      <c r="W122" s="67"/>
      <c r="X122" s="317"/>
      <c r="Y122" s="63"/>
    </row>
    <row r="123" spans="1:25" s="28" customFormat="1" ht="15">
      <c r="A123" s="28" t="s">
        <v>2528</v>
      </c>
      <c r="B123" s="63" t="s">
        <v>731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9"/>
      <c r="O123" s="67">
        <f>SUM(E123:M123)</f>
        <v>417</v>
      </c>
      <c r="P123"/>
      <c r="Q123"/>
      <c r="R123"/>
      <c r="S123"/>
      <c r="T123"/>
      <c r="U123" s="273"/>
      <c r="V123" s="63"/>
      <c r="W123" s="67"/>
      <c r="X123" s="317"/>
      <c r="Y123" s="63"/>
    </row>
    <row r="124" spans="1:25" s="28" customFormat="1" ht="15">
      <c r="A124" s="28" t="s">
        <v>2529</v>
      </c>
      <c r="B124" s="205" t="s">
        <v>1567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9"/>
      <c r="O124" s="67">
        <f>SUM(E124:M124)</f>
        <v>414.40000000000003</v>
      </c>
      <c r="P124"/>
      <c r="Q124"/>
      <c r="R124"/>
      <c r="S124"/>
      <c r="T124"/>
      <c r="U124" s="218"/>
      <c r="V124" s="63"/>
      <c r="W124" s="67"/>
      <c r="X124" s="317"/>
      <c r="Y124" s="63"/>
    </row>
    <row r="125" spans="1:25" s="28" customFormat="1" ht="15">
      <c r="A125" s="28" t="s">
        <v>2530</v>
      </c>
      <c r="B125" s="63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9"/>
      <c r="O125" s="67">
        <f>SUM(E125:M125)</f>
        <v>395.6</v>
      </c>
      <c r="P125"/>
      <c r="Q125"/>
      <c r="R125"/>
      <c r="S125" s="3"/>
      <c r="T125"/>
      <c r="U125" s="63"/>
      <c r="V125" s="63"/>
      <c r="W125" s="67"/>
      <c r="X125" s="317"/>
      <c r="Y125" s="63"/>
    </row>
    <row r="126" spans="1:25" s="28" customFormat="1" ht="15">
      <c r="A126" s="28" t="s">
        <v>2531</v>
      </c>
      <c r="B126" s="63" t="s">
        <v>2544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 t="s">
        <v>278</v>
      </c>
      <c r="K126" s="9" t="s">
        <v>278</v>
      </c>
      <c r="L126" s="9">
        <v>198</v>
      </c>
      <c r="M126" s="67">
        <v>184.00000000000003</v>
      </c>
      <c r="N126" s="69"/>
      <c r="O126" s="67">
        <f>SUM(E126:M126)</f>
        <v>382</v>
      </c>
      <c r="P126"/>
      <c r="Q126"/>
      <c r="R126"/>
      <c r="S126"/>
      <c r="T126"/>
      <c r="U126" s="63"/>
      <c r="V126" s="63"/>
      <c r="W126" s="67"/>
      <c r="X126" s="317"/>
      <c r="Y126" s="63"/>
    </row>
    <row r="127" spans="1:25" s="28" customFormat="1" ht="15">
      <c r="A127" s="28" t="s">
        <v>2532</v>
      </c>
      <c r="B127" s="63" t="s">
        <v>4013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 t="s">
        <v>278</v>
      </c>
      <c r="K127" s="9" t="s">
        <v>278</v>
      </c>
      <c r="L127" s="9" t="s">
        <v>278</v>
      </c>
      <c r="M127" s="67">
        <v>362.6</v>
      </c>
      <c r="N127" s="69"/>
      <c r="O127" s="67">
        <f>SUM(E127:M127)</f>
        <v>362.6</v>
      </c>
      <c r="P127"/>
      <c r="Q127" t="s">
        <v>2885</v>
      </c>
      <c r="R127"/>
      <c r="S127"/>
      <c r="T127"/>
      <c r="U127" s="63"/>
      <c r="V127" s="63"/>
      <c r="W127" s="67"/>
      <c r="X127" s="317"/>
      <c r="Y127" s="63"/>
    </row>
    <row r="128" spans="1:25" s="28" customFormat="1" ht="15">
      <c r="A128" s="28" t="s">
        <v>2533</v>
      </c>
      <c r="B128" s="63" t="s">
        <v>2566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 t="s">
        <v>278</v>
      </c>
      <c r="K128" s="9" t="s">
        <v>278</v>
      </c>
      <c r="L128" s="9">
        <v>125.8</v>
      </c>
      <c r="M128" s="67">
        <v>236.1</v>
      </c>
      <c r="N128" s="69"/>
      <c r="O128" s="67">
        <f>SUM(E128:M128)</f>
        <v>361.9</v>
      </c>
      <c r="P128"/>
      <c r="Q128"/>
      <c r="R128"/>
      <c r="S128"/>
      <c r="T128"/>
      <c r="U128" s="273"/>
      <c r="V128" s="63"/>
      <c r="W128" s="67"/>
      <c r="X128" s="317"/>
      <c r="Y128" s="63"/>
    </row>
    <row r="129" spans="1:25" s="28" customFormat="1" ht="15">
      <c r="A129" s="28" t="s">
        <v>2534</v>
      </c>
      <c r="B129" s="63" t="s">
        <v>2558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 t="s">
        <v>278</v>
      </c>
      <c r="K129" s="9" t="s">
        <v>278</v>
      </c>
      <c r="L129" s="9">
        <v>188.20000000000002</v>
      </c>
      <c r="M129" s="67">
        <v>154.29999999999998</v>
      </c>
      <c r="N129" s="69"/>
      <c r="O129" s="67">
        <f>SUM(E129:M129)</f>
        <v>342.5</v>
      </c>
      <c r="P129"/>
      <c r="Q129"/>
      <c r="R129"/>
      <c r="S129"/>
      <c r="T129"/>
      <c r="U129" s="273"/>
      <c r="V129" s="63"/>
      <c r="W129" s="67"/>
      <c r="X129" s="317"/>
      <c r="Y129" s="63"/>
    </row>
    <row r="130" spans="1:25" s="28" customFormat="1" ht="15">
      <c r="A130" s="291" t="s">
        <v>2535</v>
      </c>
      <c r="B130" s="273" t="s">
        <v>1927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67">
        <v>203.49999999999997</v>
      </c>
      <c r="N130" s="69"/>
      <c r="O130" s="67">
        <f>SUM(E130:M130)</f>
        <v>336.9</v>
      </c>
      <c r="P130"/>
      <c r="Q130"/>
      <c r="R130"/>
      <c r="S130"/>
      <c r="T130"/>
      <c r="U130" s="63"/>
      <c r="V130" s="63"/>
      <c r="W130" s="67"/>
      <c r="X130" s="317"/>
      <c r="Y130" s="63"/>
    </row>
    <row r="131" spans="1:25" s="28" customFormat="1" ht="15">
      <c r="A131" s="291" t="s">
        <v>2536</v>
      </c>
      <c r="B131" s="63" t="s">
        <v>4007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 t="s">
        <v>278</v>
      </c>
      <c r="K131" s="9" t="s">
        <v>278</v>
      </c>
      <c r="L131" s="9" t="s">
        <v>278</v>
      </c>
      <c r="M131" s="67">
        <v>329.8</v>
      </c>
      <c r="N131" s="69"/>
      <c r="O131" s="67">
        <f>SUM(E131:M131)</f>
        <v>329.8</v>
      </c>
      <c r="P131"/>
      <c r="Q131"/>
      <c r="R131"/>
      <c r="S131"/>
      <c r="T131"/>
      <c r="U131" s="63"/>
      <c r="V131" s="63"/>
      <c r="W131" s="67"/>
      <c r="X131" s="317"/>
      <c r="Y131" s="63"/>
    </row>
    <row r="132" spans="1:25" s="28" customFormat="1" ht="15">
      <c r="A132" s="291" t="s">
        <v>2537</v>
      </c>
      <c r="B132" s="63" t="s">
        <v>4017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 t="s">
        <v>278</v>
      </c>
      <c r="K132" s="9" t="s">
        <v>278</v>
      </c>
      <c r="L132" s="9" t="s">
        <v>278</v>
      </c>
      <c r="M132" s="67">
        <v>325.10000000000002</v>
      </c>
      <c r="N132" s="69"/>
      <c r="O132" s="67">
        <f>SUM(E132:M132)</f>
        <v>325.10000000000002</v>
      </c>
      <c r="P132"/>
      <c r="Q132"/>
      <c r="R132"/>
      <c r="S132"/>
      <c r="T132"/>
      <c r="U132"/>
      <c r="V132" s="60"/>
      <c r="W132" s="79"/>
      <c r="X132" s="137"/>
      <c r="Y132"/>
    </row>
    <row r="133" spans="1:25" s="28" customFormat="1" ht="15">
      <c r="A133" s="291" t="s">
        <v>2538</v>
      </c>
      <c r="B133" s="63" t="s">
        <v>2556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 t="s">
        <v>278</v>
      </c>
      <c r="K133" s="9" t="s">
        <v>278</v>
      </c>
      <c r="L133" s="9">
        <v>174.5</v>
      </c>
      <c r="M133" s="67">
        <v>132.4</v>
      </c>
      <c r="N133" s="69"/>
      <c r="O133" s="67">
        <f>SUM(E133:M133)</f>
        <v>306.89999999999998</v>
      </c>
      <c r="P133"/>
      <c r="Q133"/>
      <c r="R133"/>
      <c r="S133"/>
      <c r="T133"/>
      <c r="U133"/>
      <c r="V133" s="60"/>
      <c r="W133" s="79"/>
      <c r="X133" s="137"/>
      <c r="Y133"/>
    </row>
    <row r="134" spans="1:25" s="28" customFormat="1" ht="15">
      <c r="A134" s="291" t="s">
        <v>2539</v>
      </c>
      <c r="B134" s="205" t="s">
        <v>1557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9"/>
      <c r="O134" s="67">
        <f>SUM(E134:M134)</f>
        <v>300.5</v>
      </c>
      <c r="P134"/>
      <c r="Q134"/>
      <c r="R134"/>
      <c r="S134"/>
      <c r="T134"/>
      <c r="U134" s="273"/>
      <c r="V134" s="60"/>
      <c r="W134" s="79"/>
      <c r="X134" s="137"/>
      <c r="Y134"/>
    </row>
    <row r="135" spans="1:25" s="28" customFormat="1" ht="15">
      <c r="A135" s="291" t="s">
        <v>2687</v>
      </c>
      <c r="B135" s="63" t="s">
        <v>2555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 t="s">
        <v>278</v>
      </c>
      <c r="K135" s="9" t="s">
        <v>278</v>
      </c>
      <c r="L135" s="9">
        <v>280.89999999999998</v>
      </c>
      <c r="M135" s="9" t="s">
        <v>278</v>
      </c>
      <c r="N135" s="69"/>
      <c r="O135" s="67">
        <f>SUM(E135:M135)</f>
        <v>280.89999999999998</v>
      </c>
      <c r="P135"/>
      <c r="Q135"/>
      <c r="R135"/>
      <c r="S135"/>
      <c r="T135"/>
      <c r="U135"/>
      <c r="V135" s="60"/>
      <c r="W135" s="79"/>
      <c r="X135" s="137"/>
      <c r="Y135"/>
    </row>
    <row r="136" spans="1:25" s="28" customFormat="1" ht="15">
      <c r="A136" s="291" t="s">
        <v>2688</v>
      </c>
      <c r="B136" s="63" t="s">
        <v>2553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 t="s">
        <v>278</v>
      </c>
      <c r="K136" s="9" t="s">
        <v>278</v>
      </c>
      <c r="L136" s="9">
        <v>230.1</v>
      </c>
      <c r="M136" s="67">
        <v>49.5</v>
      </c>
      <c r="N136" s="69"/>
      <c r="O136" s="67">
        <f>SUM(E136:M136)</f>
        <v>279.60000000000002</v>
      </c>
      <c r="P136"/>
      <c r="Q136"/>
      <c r="R136"/>
      <c r="S136"/>
      <c r="T136"/>
      <c r="U136"/>
      <c r="V136" s="60"/>
      <c r="W136" s="79"/>
      <c r="X136" s="137"/>
      <c r="Y136"/>
    </row>
    <row r="137" spans="1:25" s="28" customFormat="1" ht="15">
      <c r="A137" s="291" t="s">
        <v>2689</v>
      </c>
      <c r="B137" s="63" t="s">
        <v>4033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 t="s">
        <v>278</v>
      </c>
      <c r="K137" s="9" t="s">
        <v>278</v>
      </c>
      <c r="L137" s="9" t="s">
        <v>278</v>
      </c>
      <c r="M137" s="67">
        <v>279.2</v>
      </c>
      <c r="N137" s="69"/>
      <c r="O137" s="67">
        <f>SUM(E137:M137)</f>
        <v>279.2</v>
      </c>
      <c r="P137"/>
      <c r="Q137"/>
      <c r="R137"/>
      <c r="S137"/>
      <c r="T137"/>
      <c r="U137"/>
      <c r="V137" s="60"/>
      <c r="W137" s="79"/>
      <c r="X137" s="137"/>
      <c r="Y137"/>
    </row>
    <row r="138" spans="1:25" s="28" customFormat="1" ht="15">
      <c r="A138" s="291" t="s">
        <v>3944</v>
      </c>
      <c r="B138" s="205" t="s">
        <v>1556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9"/>
      <c r="O138" s="67">
        <f>SUM(E138:M138)</f>
        <v>277.5</v>
      </c>
      <c r="P138"/>
      <c r="Q138"/>
      <c r="R138"/>
      <c r="S138"/>
      <c r="T138"/>
      <c r="U138" s="218"/>
      <c r="V138" s="60"/>
      <c r="W138" s="79"/>
      <c r="X138" s="137"/>
      <c r="Y138"/>
    </row>
    <row r="139" spans="1:25" s="28" customFormat="1" ht="15">
      <c r="A139" s="291" t="s">
        <v>3945</v>
      </c>
      <c r="B139" s="63" t="s">
        <v>4022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 t="s">
        <v>278</v>
      </c>
      <c r="K139" s="9" t="s">
        <v>278</v>
      </c>
      <c r="L139" s="9" t="s">
        <v>278</v>
      </c>
      <c r="M139" s="67">
        <v>275.89999999999998</v>
      </c>
      <c r="N139" s="69"/>
      <c r="O139" s="67">
        <f>SUM(E139:M139)</f>
        <v>275.89999999999998</v>
      </c>
      <c r="P139"/>
      <c r="Q139"/>
      <c r="R139"/>
      <c r="S139"/>
      <c r="T139"/>
      <c r="U139"/>
      <c r="V139" s="60"/>
      <c r="W139" s="79"/>
      <c r="X139" s="137"/>
      <c r="Y139"/>
    </row>
    <row r="140" spans="1:25" s="28" customFormat="1" ht="15">
      <c r="A140" s="291" t="s">
        <v>3946</v>
      </c>
      <c r="B140" s="63" t="s">
        <v>4020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 t="s">
        <v>278</v>
      </c>
      <c r="K140" s="9" t="s">
        <v>278</v>
      </c>
      <c r="L140" s="9" t="s">
        <v>278</v>
      </c>
      <c r="M140" s="67">
        <v>267.89999999999998</v>
      </c>
      <c r="N140" s="69"/>
      <c r="O140" s="67">
        <f>SUM(E140:M140)</f>
        <v>267.89999999999998</v>
      </c>
      <c r="P140"/>
      <c r="Q140"/>
      <c r="R140"/>
      <c r="S140"/>
      <c r="T140"/>
      <c r="U140" s="273"/>
      <c r="V140" s="60"/>
      <c r="W140" s="79"/>
      <c r="X140" s="137"/>
      <c r="Y140"/>
    </row>
    <row r="141" spans="1:25" s="28" customFormat="1" ht="15">
      <c r="A141" s="291" t="s">
        <v>3947</v>
      </c>
      <c r="B141" s="63" t="s">
        <v>4023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 t="s">
        <v>278</v>
      </c>
      <c r="K141" s="9" t="s">
        <v>278</v>
      </c>
      <c r="L141" s="9" t="s">
        <v>278</v>
      </c>
      <c r="M141" s="67">
        <v>267</v>
      </c>
      <c r="N141" s="69"/>
      <c r="O141" s="67">
        <f>SUM(E141:M141)</f>
        <v>267</v>
      </c>
      <c r="P141"/>
      <c r="Q141"/>
      <c r="R141"/>
      <c r="S141"/>
      <c r="T141"/>
      <c r="U141"/>
      <c r="V141" s="60"/>
      <c r="W141" s="79"/>
      <c r="X141" s="137"/>
      <c r="Y141"/>
    </row>
    <row r="142" spans="1:25" s="28" customFormat="1" ht="15">
      <c r="A142" s="291" t="s">
        <v>3948</v>
      </c>
      <c r="B142" s="63" t="s">
        <v>2568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 t="s">
        <v>278</v>
      </c>
      <c r="K142" s="9" t="s">
        <v>278</v>
      </c>
      <c r="L142" s="9">
        <v>256.89999999999998</v>
      </c>
      <c r="M142" s="9" t="s">
        <v>278</v>
      </c>
      <c r="N142" s="69"/>
      <c r="O142" s="67">
        <f>SUM(E142:M142)</f>
        <v>256.89999999999998</v>
      </c>
      <c r="P142"/>
      <c r="Q142"/>
      <c r="R142"/>
      <c r="S142"/>
      <c r="T142"/>
      <c r="U142" s="273"/>
      <c r="V142" s="60"/>
      <c r="W142" s="79"/>
      <c r="X142" s="137"/>
      <c r="Y142"/>
    </row>
    <row r="143" spans="1:25" s="28" customFormat="1" ht="15">
      <c r="A143" s="291" t="s">
        <v>3949</v>
      </c>
      <c r="B143" s="63" t="s">
        <v>4006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 t="s">
        <v>278</v>
      </c>
      <c r="K143" s="9" t="s">
        <v>278</v>
      </c>
      <c r="L143" s="9" t="s">
        <v>278</v>
      </c>
      <c r="M143" s="67">
        <v>250.4</v>
      </c>
      <c r="N143" s="69"/>
      <c r="O143" s="67">
        <f>SUM(E143:M143)</f>
        <v>250.4</v>
      </c>
      <c r="P143"/>
      <c r="Q143"/>
      <c r="R143"/>
      <c r="S143"/>
      <c r="T143"/>
      <c r="U143" s="218"/>
      <c r="V143" s="60"/>
      <c r="W143" s="79"/>
      <c r="X143" s="137"/>
      <c r="Y143"/>
    </row>
    <row r="144" spans="1:25" s="28" customFormat="1" ht="15">
      <c r="A144" s="291" t="s">
        <v>3950</v>
      </c>
      <c r="B144" s="205" t="s">
        <v>1554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9"/>
      <c r="O144" s="67">
        <f>SUM(E144:M144)</f>
        <v>239.4</v>
      </c>
      <c r="P144"/>
      <c r="Q144"/>
      <c r="R144"/>
      <c r="S144"/>
      <c r="T144"/>
      <c r="U144" s="63"/>
      <c r="V144" s="60"/>
      <c r="W144" s="79"/>
      <c r="X144" s="137"/>
      <c r="Y144"/>
    </row>
    <row r="145" spans="1:25" s="28" customFormat="1" ht="15">
      <c r="A145" s="291" t="s">
        <v>3951</v>
      </c>
      <c r="B145" s="205" t="s">
        <v>1564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9"/>
      <c r="O145" s="67">
        <f>SUM(E145:M145)</f>
        <v>230.3</v>
      </c>
      <c r="P145"/>
      <c r="Q145"/>
      <c r="R145"/>
      <c r="S145"/>
      <c r="T145"/>
      <c r="U145"/>
      <c r="V145" s="60"/>
      <c r="W145" s="79"/>
      <c r="X145" s="137"/>
      <c r="Y145"/>
    </row>
    <row r="146" spans="1:25" s="28" customFormat="1" ht="15">
      <c r="A146" s="291" t="s">
        <v>3952</v>
      </c>
      <c r="B146" s="63" t="s">
        <v>4010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 t="s">
        <v>278</v>
      </c>
      <c r="K146" s="9" t="s">
        <v>278</v>
      </c>
      <c r="L146" s="9" t="s">
        <v>278</v>
      </c>
      <c r="M146" s="67">
        <v>227.1</v>
      </c>
      <c r="N146" s="69"/>
      <c r="O146" s="67">
        <f>SUM(E146:M146)</f>
        <v>227.1</v>
      </c>
      <c r="P146"/>
      <c r="Q146"/>
      <c r="R146"/>
      <c r="S146"/>
      <c r="T146"/>
      <c r="U146" s="273"/>
      <c r="V146" s="60"/>
      <c r="W146" s="79"/>
      <c r="X146" s="137"/>
      <c r="Y146"/>
    </row>
    <row r="147" spans="1:25" s="28" customFormat="1" ht="15">
      <c r="A147" s="291" t="s">
        <v>3953</v>
      </c>
      <c r="B147" s="273" t="s">
        <v>2540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 t="s">
        <v>278</v>
      </c>
      <c r="K147" s="9" t="s">
        <v>278</v>
      </c>
      <c r="L147" s="9">
        <v>219.3</v>
      </c>
      <c r="M147" s="9" t="s">
        <v>278</v>
      </c>
      <c r="N147" s="69"/>
      <c r="O147" s="67">
        <f>SUM(E147:M147)</f>
        <v>219.3</v>
      </c>
      <c r="P147"/>
      <c r="Q147"/>
      <c r="R147"/>
      <c r="S147"/>
      <c r="T147"/>
      <c r="U147" s="273"/>
      <c r="V147" s="60"/>
      <c r="W147" s="79"/>
      <c r="X147" s="137"/>
      <c r="Y147"/>
    </row>
    <row r="148" spans="1:25" s="28" customFormat="1" ht="15">
      <c r="A148" s="291" t="s">
        <v>3954</v>
      </c>
      <c r="B148" s="205" t="s">
        <v>1581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9"/>
      <c r="O148" s="67">
        <f>SUM(E148:M148)</f>
        <v>215.49999999999997</v>
      </c>
      <c r="P148"/>
      <c r="Q148"/>
      <c r="R148"/>
      <c r="S148"/>
      <c r="T148"/>
      <c r="U148" s="63"/>
      <c r="V148" s="60"/>
      <c r="W148" s="79"/>
      <c r="X148" s="137"/>
      <c r="Y148"/>
    </row>
    <row r="149" spans="1:25" s="28" customFormat="1" ht="15">
      <c r="A149" s="291" t="s">
        <v>3955</v>
      </c>
      <c r="B149" s="63" t="s">
        <v>4018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 t="s">
        <v>278</v>
      </c>
      <c r="K149" s="9" t="s">
        <v>278</v>
      </c>
      <c r="L149" s="9" t="s">
        <v>278</v>
      </c>
      <c r="M149" s="67">
        <v>211.7</v>
      </c>
      <c r="N149" s="69"/>
      <c r="O149" s="67">
        <f>SUM(E149:M149)</f>
        <v>211.7</v>
      </c>
      <c r="P149"/>
      <c r="Q149"/>
      <c r="R149"/>
      <c r="S149"/>
      <c r="T149"/>
      <c r="U149"/>
      <c r="V149" s="60"/>
      <c r="W149" s="79"/>
      <c r="X149" s="137"/>
      <c r="Y149"/>
    </row>
    <row r="150" spans="1:25" s="28" customFormat="1" ht="15">
      <c r="A150" s="291" t="s">
        <v>3956</v>
      </c>
      <c r="B150" s="63" t="s">
        <v>2554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 t="s">
        <v>278</v>
      </c>
      <c r="K150" s="9" t="s">
        <v>278</v>
      </c>
      <c r="L150" s="9">
        <v>205.5</v>
      </c>
      <c r="M150" s="9" t="s">
        <v>278</v>
      </c>
      <c r="N150" s="69"/>
      <c r="O150" s="67">
        <f>SUM(E150:M150)</f>
        <v>205.5</v>
      </c>
      <c r="P150"/>
      <c r="Q150"/>
      <c r="R150"/>
      <c r="S150"/>
      <c r="T150"/>
      <c r="U150" s="63"/>
      <c r="V150" s="60"/>
      <c r="W150" s="79"/>
      <c r="X150" s="137"/>
      <c r="Y150"/>
    </row>
    <row r="151" spans="1:25" s="28" customFormat="1" ht="15">
      <c r="A151" s="291" t="s">
        <v>3957</v>
      </c>
      <c r="B151" s="205" t="s">
        <v>1547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9"/>
      <c r="O151" s="67">
        <f>SUM(E151:M151)</f>
        <v>198.9</v>
      </c>
      <c r="P151"/>
      <c r="Q151"/>
      <c r="R151"/>
      <c r="S151"/>
      <c r="T151"/>
      <c r="U151"/>
      <c r="V151" s="60"/>
      <c r="W151" s="79"/>
      <c r="X151" s="137"/>
      <c r="Y151"/>
    </row>
    <row r="152" spans="1:25" s="28" customFormat="1" ht="15">
      <c r="A152" s="291" t="s">
        <v>3958</v>
      </c>
      <c r="B152" s="63" t="s">
        <v>4024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 t="s">
        <v>278</v>
      </c>
      <c r="K152" s="9" t="s">
        <v>278</v>
      </c>
      <c r="L152" s="9" t="s">
        <v>278</v>
      </c>
      <c r="M152" s="67">
        <v>189.6</v>
      </c>
      <c r="N152" s="69"/>
      <c r="O152" s="67">
        <f>SUM(E152:M152)</f>
        <v>189.6</v>
      </c>
      <c r="P152"/>
      <c r="Q152"/>
      <c r="R152"/>
      <c r="S152"/>
      <c r="T152"/>
      <c r="U152"/>
      <c r="V152" s="60"/>
      <c r="W152" s="79"/>
      <c r="X152" s="137"/>
      <c r="Y152"/>
    </row>
    <row r="153" spans="1:25" s="28" customFormat="1" ht="15">
      <c r="A153" s="291" t="s">
        <v>3959</v>
      </c>
      <c r="B153" s="63" t="s">
        <v>4309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 t="s">
        <v>278</v>
      </c>
      <c r="K153" s="9" t="s">
        <v>278</v>
      </c>
      <c r="L153" s="9" t="s">
        <v>278</v>
      </c>
      <c r="M153" s="67">
        <v>174.6</v>
      </c>
      <c r="N153" s="69"/>
      <c r="O153" s="67">
        <f>SUM(E153:M153)</f>
        <v>174.6</v>
      </c>
      <c r="P153"/>
      <c r="Q153"/>
      <c r="R153"/>
      <c r="S153"/>
      <c r="T153"/>
      <c r="U153" s="63"/>
      <c r="V153" s="60"/>
      <c r="W153" s="79"/>
      <c r="X153" s="137"/>
      <c r="Y153"/>
    </row>
    <row r="154" spans="1:25" s="28" customFormat="1" ht="15">
      <c r="A154" s="291" t="s">
        <v>3960</v>
      </c>
      <c r="B154" s="63" t="s">
        <v>2551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 t="s">
        <v>278</v>
      </c>
      <c r="K154" s="9" t="s">
        <v>278</v>
      </c>
      <c r="L154" s="9">
        <v>144.19999999999999</v>
      </c>
      <c r="M154" s="67">
        <v>15.000000000000002</v>
      </c>
      <c r="N154" s="69"/>
      <c r="O154" s="67">
        <f>SUM(E154:M154)</f>
        <v>159.19999999999999</v>
      </c>
      <c r="P154"/>
      <c r="Q154"/>
      <c r="R154"/>
      <c r="S154"/>
      <c r="T154"/>
      <c r="U154"/>
      <c r="V154" s="60"/>
      <c r="W154" s="79"/>
      <c r="X154" s="137"/>
      <c r="Y154"/>
    </row>
    <row r="155" spans="1:25" s="28" customFormat="1" ht="15">
      <c r="A155" s="291" t="s">
        <v>3961</v>
      </c>
      <c r="B155" s="63" t="s">
        <v>4016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 t="s">
        <v>278</v>
      </c>
      <c r="K155" s="9" t="s">
        <v>278</v>
      </c>
      <c r="L155" s="9" t="s">
        <v>278</v>
      </c>
      <c r="M155" s="67">
        <v>154.1</v>
      </c>
      <c r="N155" s="69"/>
      <c r="O155" s="67">
        <f>SUM(E155:M155)</f>
        <v>154.1</v>
      </c>
      <c r="P155"/>
      <c r="Q155"/>
      <c r="R155"/>
      <c r="S155"/>
      <c r="T155"/>
      <c r="U155"/>
      <c r="V155" s="60"/>
      <c r="W155" s="79"/>
      <c r="X155" s="137"/>
      <c r="Y155"/>
    </row>
    <row r="156" spans="1:25" s="28" customFormat="1" ht="15">
      <c r="A156" s="291" t="s">
        <v>3962</v>
      </c>
      <c r="B156" s="205" t="s">
        <v>1551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9"/>
      <c r="O156" s="67">
        <f>SUM(E156:M156)</f>
        <v>151.80000000000001</v>
      </c>
      <c r="P156"/>
      <c r="Q156"/>
      <c r="R156"/>
      <c r="S156"/>
      <c r="T156"/>
      <c r="U156"/>
      <c r="V156" s="60"/>
      <c r="W156" s="79"/>
      <c r="X156" s="137"/>
      <c r="Y156"/>
    </row>
    <row r="157" spans="1:25" s="28" customFormat="1" ht="15">
      <c r="A157" s="291" t="s">
        <v>3963</v>
      </c>
      <c r="B157" s="63" t="s">
        <v>4025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 t="s">
        <v>278</v>
      </c>
      <c r="K157" s="9" t="s">
        <v>278</v>
      </c>
      <c r="L157" s="9" t="s">
        <v>278</v>
      </c>
      <c r="M157" s="67">
        <v>144.9</v>
      </c>
      <c r="N157" s="69"/>
      <c r="O157" s="67">
        <f>SUM(E157:M157)</f>
        <v>144.9</v>
      </c>
      <c r="P157"/>
      <c r="Q157"/>
      <c r="R157"/>
      <c r="S157"/>
      <c r="T157"/>
      <c r="U157" s="273"/>
      <c r="V157" s="60"/>
      <c r="W157" s="79"/>
      <c r="X157" s="137"/>
      <c r="Y157"/>
    </row>
    <row r="158" spans="1:25" s="28" customFormat="1" ht="15">
      <c r="A158" s="291" t="s">
        <v>3964</v>
      </c>
      <c r="B158" s="63" t="s">
        <v>4035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 t="s">
        <v>278</v>
      </c>
      <c r="K158" s="9" t="s">
        <v>278</v>
      </c>
      <c r="L158" s="9" t="s">
        <v>278</v>
      </c>
      <c r="M158" s="67">
        <v>132.4</v>
      </c>
      <c r="N158" s="69"/>
      <c r="O158" s="67">
        <f>SUM(E158:M158)</f>
        <v>132.4</v>
      </c>
      <c r="P158"/>
      <c r="Q158"/>
      <c r="R158"/>
      <c r="S158"/>
      <c r="T158"/>
      <c r="U158" s="273"/>
      <c r="V158" s="60"/>
      <c r="W158" s="79"/>
      <c r="X158" s="137"/>
      <c r="Y158"/>
    </row>
    <row r="159" spans="1:25" s="28" customFormat="1" ht="15">
      <c r="A159" s="291" t="s">
        <v>3965</v>
      </c>
      <c r="B159" s="63" t="s">
        <v>4026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 t="s">
        <v>278</v>
      </c>
      <c r="K159" s="9" t="s">
        <v>278</v>
      </c>
      <c r="L159" s="9" t="s">
        <v>278</v>
      </c>
      <c r="M159" s="67">
        <v>130.5</v>
      </c>
      <c r="N159" s="69"/>
      <c r="O159" s="67">
        <f>SUM(E159:M159)</f>
        <v>130.5</v>
      </c>
      <c r="P159"/>
      <c r="Q159"/>
      <c r="R159"/>
      <c r="S159"/>
      <c r="T159"/>
      <c r="U159" s="63"/>
      <c r="V159" s="60"/>
      <c r="W159" s="79"/>
      <c r="X159" s="137"/>
      <c r="Y159"/>
    </row>
    <row r="160" spans="1:25" s="28" customFormat="1" ht="15">
      <c r="A160" s="291" t="s">
        <v>3966</v>
      </c>
      <c r="B160" s="63" t="s">
        <v>4031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 t="s">
        <v>278</v>
      </c>
      <c r="K160" s="9" t="s">
        <v>278</v>
      </c>
      <c r="L160" s="9" t="s">
        <v>278</v>
      </c>
      <c r="M160" s="67">
        <v>130.00000000000003</v>
      </c>
      <c r="N160" s="69"/>
      <c r="O160" s="67">
        <f>SUM(E160:M160)</f>
        <v>130.00000000000003</v>
      </c>
      <c r="P160"/>
      <c r="Q160"/>
      <c r="R160"/>
      <c r="S160"/>
      <c r="T160"/>
      <c r="U160"/>
      <c r="V160" s="60"/>
      <c r="W160" s="79"/>
      <c r="X160" s="137"/>
      <c r="Y160"/>
    </row>
    <row r="161" spans="1:26" s="28" customFormat="1" ht="15">
      <c r="A161" s="291" t="s">
        <v>4034</v>
      </c>
      <c r="B161" s="63" t="s">
        <v>4030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 t="s">
        <v>278</v>
      </c>
      <c r="K161" s="9" t="s">
        <v>278</v>
      </c>
      <c r="L161" s="9" t="s">
        <v>278</v>
      </c>
      <c r="M161" s="67">
        <v>122.6</v>
      </c>
      <c r="N161" s="69"/>
      <c r="O161" s="67">
        <f>SUM(E161:M161)</f>
        <v>122.6</v>
      </c>
      <c r="P161"/>
      <c r="Q161"/>
      <c r="R161"/>
      <c r="S161"/>
      <c r="T161"/>
      <c r="U161" s="273"/>
      <c r="V161" s="60"/>
      <c r="W161" s="79"/>
      <c r="X161" s="137"/>
      <c r="Y161"/>
    </row>
    <row r="162" spans="1:26" s="28" customFormat="1" ht="15">
      <c r="A162" s="291" t="s">
        <v>4187</v>
      </c>
      <c r="B162" s="273" t="s">
        <v>1926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9"/>
      <c r="O162" s="67">
        <f>SUM(E162:M162)</f>
        <v>73.900000000000006</v>
      </c>
      <c r="P162"/>
      <c r="Q162"/>
      <c r="R162"/>
      <c r="S162"/>
      <c r="T162"/>
      <c r="U162"/>
      <c r="V162" s="60"/>
      <c r="W162" s="79"/>
      <c r="X162" s="137"/>
      <c r="Y162"/>
    </row>
    <row r="163" spans="1:26" s="28" customFormat="1" ht="15">
      <c r="A163" s="291" t="s">
        <v>4312</v>
      </c>
      <c r="B163" s="63" t="s">
        <v>4015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 t="s">
        <v>278</v>
      </c>
      <c r="K163" s="9" t="s">
        <v>278</v>
      </c>
      <c r="L163" s="9" t="s">
        <v>278</v>
      </c>
      <c r="M163" s="67">
        <v>61.599999999999994</v>
      </c>
      <c r="N163" s="69"/>
      <c r="O163" s="67">
        <f>SUM(E163:M163)</f>
        <v>61.599999999999994</v>
      </c>
      <c r="P163"/>
      <c r="Q163"/>
      <c r="R163"/>
      <c r="S163"/>
      <c r="T163"/>
      <c r="U163"/>
      <c r="V163" s="60"/>
      <c r="W163" s="79"/>
      <c r="X163" s="137"/>
      <c r="Y163"/>
    </row>
    <row r="164" spans="1:26" s="28" customFormat="1" ht="15">
      <c r="A164" s="291" t="s">
        <v>4372</v>
      </c>
      <c r="B164" s="63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9"/>
      <c r="O164" s="67">
        <f>SUM(E164:M164)</f>
        <v>55.3</v>
      </c>
      <c r="P164"/>
      <c r="Q164"/>
      <c r="R164"/>
      <c r="S164"/>
      <c r="T164"/>
      <c r="U164"/>
      <c r="V164" s="60"/>
      <c r="W164" s="79"/>
      <c r="X164" s="137"/>
      <c r="Y164"/>
    </row>
    <row r="165" spans="1:26" s="28" customFormat="1" ht="15">
      <c r="A165" s="291" t="s">
        <v>4373</v>
      </c>
      <c r="B165" s="273" t="s">
        <v>1889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9"/>
      <c r="O165" s="67">
        <f>SUM(E165:M165)</f>
        <v>0</v>
      </c>
      <c r="P165"/>
      <c r="Q165"/>
      <c r="R165"/>
      <c r="S165"/>
      <c r="T165"/>
      <c r="U165"/>
      <c r="V165" s="60"/>
      <c r="W165" s="79"/>
      <c r="X165" s="137"/>
      <c r="Y165"/>
    </row>
    <row r="166" spans="1:26" s="28" customFormat="1" ht="15">
      <c r="A166" s="291" t="s">
        <v>4374</v>
      </c>
      <c r="B166" s="273" t="s">
        <v>1884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9"/>
      <c r="O166" s="67">
        <f>SUM(E166:M166)</f>
        <v>0</v>
      </c>
      <c r="P166"/>
      <c r="Q166"/>
      <c r="R166"/>
      <c r="S166" s="67"/>
      <c r="T166"/>
      <c r="U166" s="63"/>
      <c r="V166" s="60"/>
      <c r="W166" s="79"/>
      <c r="X166" s="137"/>
      <c r="Y166"/>
    </row>
    <row r="167" spans="1:26" s="28" customFormat="1" ht="15">
      <c r="A167" s="291" t="s">
        <v>4375</v>
      </c>
      <c r="B167" s="273" t="s">
        <v>1903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9"/>
      <c r="O167" s="67">
        <f>SUM(E167:M167)</f>
        <v>0</v>
      </c>
      <c r="P167"/>
      <c r="Q167"/>
      <c r="R167"/>
      <c r="S167"/>
      <c r="T167"/>
      <c r="V167" s="60"/>
      <c r="W167" s="79"/>
      <c r="X167" s="137"/>
      <c r="Y167"/>
    </row>
    <row r="168" spans="1:26" s="28" customFormat="1" ht="15">
      <c r="A168" s="291" t="s">
        <v>4376</v>
      </c>
      <c r="B168" s="273" t="s">
        <v>1904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9"/>
      <c r="O168" s="67">
        <f>SUM(E168:M168)</f>
        <v>0</v>
      </c>
      <c r="P168"/>
      <c r="Q168"/>
      <c r="R168"/>
      <c r="S168"/>
      <c r="T168"/>
      <c r="U168" s="273"/>
      <c r="V168" s="60"/>
      <c r="W168" s="79"/>
      <c r="X168" s="137"/>
      <c r="Y168"/>
    </row>
    <row r="169" spans="1:26" s="28" customFormat="1" ht="15">
      <c r="C169" s="3"/>
      <c r="D169" s="3"/>
      <c r="E169" s="9"/>
      <c r="F169" s="9"/>
      <c r="G169" s="9"/>
      <c r="H169"/>
      <c r="I169"/>
      <c r="J169"/>
      <c r="K169"/>
      <c r="L169" s="69"/>
      <c r="M169" s="69"/>
      <c r="N169" s="67"/>
      <c r="O169"/>
      <c r="P169"/>
      <c r="Q169"/>
      <c r="R169"/>
      <c r="S169"/>
      <c r="T169"/>
      <c r="U169"/>
      <c r="V169"/>
      <c r="W169"/>
      <c r="X169"/>
    </row>
    <row r="170" spans="1:26" s="28" customFormat="1" ht="15">
      <c r="C170" s="3"/>
      <c r="D170" s="3"/>
      <c r="E170" s="9"/>
      <c r="F170" s="9"/>
      <c r="G170" s="9"/>
      <c r="H170"/>
      <c r="I170"/>
      <c r="J170"/>
      <c r="K170"/>
      <c r="L170" s="69"/>
      <c r="M170" s="69"/>
      <c r="N170" s="67"/>
      <c r="O170"/>
      <c r="P170"/>
      <c r="Q170"/>
      <c r="R170"/>
      <c r="S170" t="s">
        <v>2885</v>
      </c>
      <c r="T170"/>
      <c r="U170"/>
      <c r="V170"/>
      <c r="W170"/>
      <c r="X170"/>
    </row>
    <row r="171" spans="1:26" s="28" customFormat="1" ht="15">
      <c r="B171" s="63"/>
      <c r="C171"/>
      <c r="D171"/>
      <c r="E171" s="9"/>
      <c r="F171"/>
      <c r="G171"/>
      <c r="H171"/>
      <c r="I171"/>
      <c r="J171"/>
      <c r="K171"/>
      <c r="L171" s="69"/>
      <c r="M171" s="69"/>
      <c r="N171" s="69"/>
      <c r="O171"/>
      <c r="P171"/>
      <c r="Q171"/>
      <c r="R171"/>
      <c r="S171"/>
      <c r="T171"/>
      <c r="U171"/>
      <c r="V171"/>
      <c r="W171"/>
      <c r="X171"/>
    </row>
    <row r="172" spans="1:26" s="28" customFormat="1" ht="25.5">
      <c r="A172" s="23" t="s">
        <v>184</v>
      </c>
      <c r="B172"/>
      <c r="C172"/>
      <c r="D172"/>
      <c r="E172"/>
      <c r="F172"/>
      <c r="G172"/>
      <c r="H172"/>
      <c r="I172"/>
      <c r="J172"/>
      <c r="K172"/>
      <c r="L172" s="69"/>
      <c r="M172" s="69"/>
      <c r="N172" s="69"/>
      <c r="O172"/>
      <c r="P172"/>
      <c r="Q172"/>
      <c r="R172"/>
      <c r="S172"/>
      <c r="T172"/>
      <c r="U172"/>
      <c r="V172"/>
      <c r="W172"/>
      <c r="X172"/>
    </row>
    <row r="173" spans="1:26" s="28" customFormat="1" ht="14.25">
      <c r="A173"/>
      <c r="B173"/>
      <c r="C173"/>
      <c r="D173"/>
      <c r="E173"/>
      <c r="F173"/>
      <c r="G173"/>
      <c r="H173"/>
      <c r="I173"/>
      <c r="J173"/>
      <c r="K173"/>
      <c r="L173" s="69"/>
      <c r="M173" s="69"/>
      <c r="N173" s="69"/>
      <c r="O173"/>
      <c r="P173"/>
      <c r="Q173"/>
      <c r="R173"/>
      <c r="S173"/>
      <c r="T173"/>
      <c r="U173"/>
      <c r="V173"/>
      <c r="W173"/>
      <c r="X173"/>
    </row>
    <row r="174" spans="1:26" s="28" customFormat="1" ht="15">
      <c r="A174" s="39"/>
      <c r="B174" s="39"/>
      <c r="C174" s="39"/>
      <c r="D174" s="39"/>
      <c r="E174" s="61">
        <v>2016</v>
      </c>
      <c r="F174" s="61">
        <v>2017</v>
      </c>
      <c r="G174" s="61">
        <v>2018</v>
      </c>
      <c r="H174" s="61">
        <v>2019</v>
      </c>
      <c r="I174" s="61">
        <v>2020</v>
      </c>
      <c r="J174" s="61">
        <v>2021</v>
      </c>
      <c r="K174" s="61">
        <v>2022</v>
      </c>
      <c r="L174" s="61">
        <v>2023</v>
      </c>
      <c r="M174" s="61">
        <v>2024</v>
      </c>
      <c r="O174" s="70" t="s">
        <v>40</v>
      </c>
      <c r="P174" s="39"/>
      <c r="Q174" s="39"/>
      <c r="R174" s="39"/>
      <c r="S174"/>
      <c r="T174" s="39"/>
      <c r="U174" s="39"/>
      <c r="V174" s="39"/>
      <c r="W174" s="39"/>
      <c r="X174" s="39"/>
    </row>
    <row r="175" spans="1:26" s="28" customFormat="1" ht="15">
      <c r="A175" s="28" t="s">
        <v>0</v>
      </c>
      <c r="B175" s="63" t="s">
        <v>1</v>
      </c>
      <c r="E175" s="216">
        <v>39.900000000000091</v>
      </c>
      <c r="F175" s="213">
        <v>332.5</v>
      </c>
      <c r="G175" s="216">
        <v>162.00000000000011</v>
      </c>
      <c r="H175" s="9">
        <v>205.70000000000005</v>
      </c>
      <c r="I175" s="216">
        <v>310.49999999999989</v>
      </c>
      <c r="J175" s="9">
        <v>0</v>
      </c>
      <c r="K175" s="9">
        <v>0</v>
      </c>
      <c r="L175" s="9">
        <v>3.9000000000000909</v>
      </c>
      <c r="M175" s="9"/>
      <c r="O175" s="67">
        <v>1054.5000000000002</v>
      </c>
      <c r="Q175" s="3" t="s">
        <v>1594</v>
      </c>
      <c r="R175" s="3"/>
      <c r="S175" s="3"/>
      <c r="T175" s="3" t="s">
        <v>4502</v>
      </c>
      <c r="U175" s="63"/>
      <c r="V175" s="265"/>
      <c r="W175" s="317"/>
      <c r="X175" s="63"/>
      <c r="Z175" s="50"/>
    </row>
    <row r="176" spans="1:26" s="28" customFormat="1" ht="15">
      <c r="A176" s="28" t="s">
        <v>2</v>
      </c>
      <c r="B176" s="63" t="s">
        <v>15</v>
      </c>
      <c r="E176" s="216">
        <v>30</v>
      </c>
      <c r="F176" s="216">
        <v>241</v>
      </c>
      <c r="G176" s="9">
        <v>111.40000000000009</v>
      </c>
      <c r="H176" s="9">
        <v>147.70000000000005</v>
      </c>
      <c r="I176" s="213">
        <v>437.99999999999977</v>
      </c>
      <c r="J176" s="9">
        <v>0</v>
      </c>
      <c r="K176" s="9">
        <v>0</v>
      </c>
      <c r="L176" s="9">
        <v>83.700000000000045</v>
      </c>
      <c r="M176" s="9"/>
      <c r="O176" s="67">
        <v>1051.8</v>
      </c>
      <c r="Q176" s="3" t="s">
        <v>330</v>
      </c>
      <c r="R176" s="3"/>
      <c r="S176" s="3"/>
      <c r="T176" s="215" t="s">
        <v>1644</v>
      </c>
      <c r="U176" s="63"/>
      <c r="V176" s="283"/>
      <c r="W176" s="317"/>
      <c r="X176" s="63"/>
      <c r="Z176" s="50"/>
    </row>
    <row r="177" spans="1:26" s="28" customFormat="1" ht="15">
      <c r="A177" s="28" t="s">
        <v>3</v>
      </c>
      <c r="B177" s="63" t="s">
        <v>13</v>
      </c>
      <c r="E177" s="64" t="s">
        <v>279</v>
      </c>
      <c r="F177" s="216">
        <v>219.9</v>
      </c>
      <c r="G177" s="9">
        <v>48.399999999999949</v>
      </c>
      <c r="H177" s="9">
        <v>240.30000000000007</v>
      </c>
      <c r="I177" s="211">
        <v>416.5</v>
      </c>
      <c r="J177" s="9">
        <v>0</v>
      </c>
      <c r="K177" s="9">
        <v>0</v>
      </c>
      <c r="L177" s="9">
        <v>118.99999999999994</v>
      </c>
      <c r="M177" s="9"/>
      <c r="O177" s="67">
        <v>1044.0999999999999</v>
      </c>
      <c r="P177" s="63"/>
      <c r="Q177" s="3" t="s">
        <v>333</v>
      </c>
      <c r="R177" s="3"/>
      <c r="S177" s="3"/>
      <c r="T177" s="3"/>
      <c r="U177" s="63"/>
      <c r="V177" s="283"/>
      <c r="W177" s="317"/>
      <c r="X177" s="63"/>
      <c r="Z177" s="50"/>
    </row>
    <row r="178" spans="1:26" s="28" customFormat="1" ht="15">
      <c r="A178" s="28" t="s">
        <v>5</v>
      </c>
      <c r="B178" s="63" t="s">
        <v>25</v>
      </c>
      <c r="E178" s="9">
        <v>22.000000000000114</v>
      </c>
      <c r="F178" s="9">
        <v>106.5</v>
      </c>
      <c r="G178" s="216">
        <v>140.0999999999998</v>
      </c>
      <c r="H178" s="9">
        <v>214.39999999999998</v>
      </c>
      <c r="I178" s="9">
        <v>259.29999999999995</v>
      </c>
      <c r="J178" s="9">
        <v>0</v>
      </c>
      <c r="K178" s="9">
        <v>0</v>
      </c>
      <c r="L178" s="9">
        <v>226.80000000000018</v>
      </c>
      <c r="M178" s="9"/>
      <c r="N178" s="69"/>
      <c r="O178" s="67">
        <v>969.1</v>
      </c>
      <c r="P178" s="63"/>
      <c r="Q178" s="3" t="s">
        <v>287</v>
      </c>
      <c r="R178" s="3"/>
      <c r="S178" s="3"/>
      <c r="T178" s="3"/>
      <c r="U178" s="63"/>
      <c r="V178" s="283"/>
      <c r="W178" s="317"/>
      <c r="X178" s="63"/>
      <c r="Z178" s="50"/>
    </row>
    <row r="179" spans="1:26" s="28" customFormat="1" ht="15">
      <c r="A179" s="28" t="s">
        <v>7</v>
      </c>
      <c r="B179" s="63" t="s">
        <v>17</v>
      </c>
      <c r="E179" s="213">
        <v>68.999999999999886</v>
      </c>
      <c r="F179" s="9">
        <v>77.5</v>
      </c>
      <c r="G179" s="211">
        <v>204.19999999999993</v>
      </c>
      <c r="H179" s="9">
        <v>16.899999999999864</v>
      </c>
      <c r="I179" s="9">
        <v>277.80000000000007</v>
      </c>
      <c r="J179" s="9">
        <v>0</v>
      </c>
      <c r="K179" s="9">
        <v>0</v>
      </c>
      <c r="L179" s="216">
        <v>319.89999999999998</v>
      </c>
      <c r="M179" s="216"/>
      <c r="O179" s="67">
        <v>965.29999999999973</v>
      </c>
      <c r="Q179" s="3" t="s">
        <v>2200</v>
      </c>
      <c r="R179" s="3"/>
      <c r="S179" s="3"/>
      <c r="T179" s="3" t="s">
        <v>1644</v>
      </c>
      <c r="U179" s="63"/>
      <c r="V179" s="283"/>
      <c r="W179" s="317"/>
      <c r="X179" s="63"/>
      <c r="Z179" s="50"/>
    </row>
    <row r="180" spans="1:26" s="28" customFormat="1" ht="15">
      <c r="A180" s="28" t="s">
        <v>8</v>
      </c>
      <c r="B180" s="63" t="s">
        <v>142</v>
      </c>
      <c r="E180" s="9" t="s">
        <v>278</v>
      </c>
      <c r="F180" s="9">
        <v>138.5</v>
      </c>
      <c r="G180" s="9">
        <v>107.49999999999994</v>
      </c>
      <c r="H180" s="216">
        <v>289.50000000000006</v>
      </c>
      <c r="I180" s="9">
        <v>156.40000000000003</v>
      </c>
      <c r="J180" s="9">
        <v>0</v>
      </c>
      <c r="K180" s="9">
        <v>0</v>
      </c>
      <c r="L180" s="9">
        <v>251.70000000000016</v>
      </c>
      <c r="M180" s="9"/>
      <c r="N180" s="69"/>
      <c r="O180" s="67">
        <v>943.60000000000025</v>
      </c>
      <c r="P180" s="63"/>
      <c r="Q180" s="3" t="s">
        <v>288</v>
      </c>
      <c r="R180" s="3"/>
      <c r="S180" s="3"/>
      <c r="T180" s="3"/>
      <c r="U180" s="63"/>
      <c r="V180" s="283"/>
      <c r="W180" s="317"/>
      <c r="X180" s="63"/>
      <c r="Z180" s="50"/>
    </row>
    <row r="181" spans="1:26" s="28" customFormat="1" ht="15">
      <c r="A181" s="28" t="s">
        <v>10</v>
      </c>
      <c r="B181" s="63" t="s">
        <v>39</v>
      </c>
      <c r="E181" s="9">
        <v>12.100000000000023</v>
      </c>
      <c r="F181" s="9">
        <v>149.30000000000001</v>
      </c>
      <c r="G181" s="9">
        <v>84.500000000000227</v>
      </c>
      <c r="H181" s="211">
        <v>393.5</v>
      </c>
      <c r="I181" s="216">
        <v>294.79999999999973</v>
      </c>
      <c r="J181" s="9">
        <v>0</v>
      </c>
      <c r="K181" s="9">
        <v>0</v>
      </c>
      <c r="L181" s="9" t="s">
        <v>278</v>
      </c>
      <c r="M181" s="9" t="s">
        <v>278</v>
      </c>
      <c r="N181" s="69"/>
      <c r="O181" s="67">
        <v>934.2</v>
      </c>
      <c r="P181" s="63"/>
      <c r="Q181" s="3" t="s">
        <v>319</v>
      </c>
      <c r="R181" s="3"/>
      <c r="S181" s="3"/>
      <c r="T181" s="3"/>
      <c r="U181" s="63"/>
      <c r="V181" s="265"/>
      <c r="W181" s="317"/>
      <c r="X181" s="63"/>
      <c r="Z181" s="50"/>
    </row>
    <row r="182" spans="1:26" s="28" customFormat="1" ht="15">
      <c r="A182" s="28" t="s">
        <v>12</v>
      </c>
      <c r="B182" s="63" t="s">
        <v>757</v>
      </c>
      <c r="E182" s="9" t="s">
        <v>278</v>
      </c>
      <c r="F182" s="9" t="s">
        <v>278</v>
      </c>
      <c r="G182" s="9" t="s">
        <v>278</v>
      </c>
      <c r="H182" s="216">
        <v>318.10000000000002</v>
      </c>
      <c r="I182" s="9">
        <v>278.5</v>
      </c>
      <c r="J182" s="9">
        <v>0</v>
      </c>
      <c r="K182" s="9">
        <v>0</v>
      </c>
      <c r="L182" s="216">
        <v>314.8000000000003</v>
      </c>
      <c r="M182" s="216"/>
      <c r="N182" s="69"/>
      <c r="O182" s="67">
        <v>911.40000000000032</v>
      </c>
      <c r="Q182" t="s">
        <v>342</v>
      </c>
      <c r="R182"/>
      <c r="S182" s="3"/>
      <c r="T182" s="3"/>
      <c r="U182" s="63"/>
      <c r="V182" s="283"/>
      <c r="W182" s="317"/>
      <c r="X182" s="63"/>
      <c r="Z182" s="50"/>
    </row>
    <row r="183" spans="1:26" s="28" customFormat="1" ht="15">
      <c r="A183" s="28" t="s">
        <v>14</v>
      </c>
      <c r="B183" s="63" t="s">
        <v>19</v>
      </c>
      <c r="E183" s="216">
        <v>29.999999999999886</v>
      </c>
      <c r="F183" s="9">
        <v>145</v>
      </c>
      <c r="G183" s="9">
        <v>11.699999999999932</v>
      </c>
      <c r="H183" s="213">
        <v>397.09999999999991</v>
      </c>
      <c r="I183" s="216">
        <v>304.99999999999989</v>
      </c>
      <c r="J183" s="9">
        <v>0</v>
      </c>
      <c r="K183" s="9">
        <v>0</v>
      </c>
      <c r="L183" s="9" t="s">
        <v>278</v>
      </c>
      <c r="M183" s="9" t="s">
        <v>278</v>
      </c>
      <c r="N183" s="69"/>
      <c r="O183" s="67">
        <v>888.79999999999961</v>
      </c>
      <c r="P183" s="63"/>
      <c r="Q183" s="3" t="s">
        <v>329</v>
      </c>
      <c r="R183" s="3"/>
      <c r="S183" s="3"/>
      <c r="T183" s="3" t="s">
        <v>1644</v>
      </c>
      <c r="U183" s="63"/>
      <c r="V183" s="283"/>
      <c r="W183" s="317"/>
      <c r="X183" s="63"/>
      <c r="Z183" s="50"/>
    </row>
    <row r="184" spans="1:26" s="28" customFormat="1" ht="15">
      <c r="A184" s="28" t="s">
        <v>16</v>
      </c>
      <c r="B184" s="63" t="s">
        <v>719</v>
      </c>
      <c r="E184" s="9" t="s">
        <v>278</v>
      </c>
      <c r="F184" s="9" t="s">
        <v>278</v>
      </c>
      <c r="G184" s="9" t="s">
        <v>278</v>
      </c>
      <c r="H184" s="212">
        <v>364.50000000000011</v>
      </c>
      <c r="I184" s="9">
        <v>204.80000000000007</v>
      </c>
      <c r="J184" s="9">
        <v>0</v>
      </c>
      <c r="K184" s="9">
        <v>0</v>
      </c>
      <c r="L184" s="9">
        <v>288.29999999999995</v>
      </c>
      <c r="M184" s="9"/>
      <c r="N184" s="69"/>
      <c r="O184" s="67">
        <v>857.60000000000014</v>
      </c>
      <c r="Q184" t="s">
        <v>282</v>
      </c>
      <c r="R184"/>
      <c r="S184" s="3"/>
      <c r="T184" s="3"/>
      <c r="U184" s="63"/>
      <c r="V184" s="265"/>
      <c r="W184" s="317"/>
      <c r="X184" s="63"/>
      <c r="Z184" s="50"/>
    </row>
    <row r="185" spans="1:26" s="28" customFormat="1" ht="15">
      <c r="A185" s="28" t="s">
        <v>18</v>
      </c>
      <c r="B185" s="63" t="s">
        <v>706</v>
      </c>
      <c r="E185" s="9" t="s">
        <v>278</v>
      </c>
      <c r="F185" s="9" t="s">
        <v>278</v>
      </c>
      <c r="G185" s="9" t="s">
        <v>278</v>
      </c>
      <c r="H185" s="216">
        <v>321.5</v>
      </c>
      <c r="I185" s="9">
        <v>191.10000000000002</v>
      </c>
      <c r="J185" s="9">
        <v>0</v>
      </c>
      <c r="K185" s="9">
        <v>0</v>
      </c>
      <c r="L185" s="9">
        <v>259.90000000000009</v>
      </c>
      <c r="M185" s="9"/>
      <c r="N185" s="69"/>
      <c r="O185" s="67">
        <v>772.50000000000011</v>
      </c>
      <c r="Q185" t="s">
        <v>283</v>
      </c>
      <c r="R185"/>
      <c r="S185" s="3"/>
      <c r="T185" s="3"/>
      <c r="U185" s="63"/>
      <c r="V185" s="283"/>
      <c r="W185" s="317"/>
      <c r="X185" s="63"/>
      <c r="Z185" s="50"/>
    </row>
    <row r="186" spans="1:26" s="28" customFormat="1" ht="15">
      <c r="A186" s="28" t="s">
        <v>20</v>
      </c>
      <c r="B186" s="63" t="s">
        <v>33</v>
      </c>
      <c r="E186" s="9">
        <v>20.099999999999966</v>
      </c>
      <c r="F186" s="216">
        <v>193.5</v>
      </c>
      <c r="G186" s="9">
        <v>4.2000000000000455</v>
      </c>
      <c r="H186" s="9">
        <v>100.80000000000003</v>
      </c>
      <c r="I186" s="9">
        <v>128.89999999999998</v>
      </c>
      <c r="J186" s="9">
        <v>0</v>
      </c>
      <c r="K186" s="9">
        <v>0</v>
      </c>
      <c r="L186" s="216">
        <v>323.8</v>
      </c>
      <c r="M186" s="216"/>
      <c r="N186" s="69"/>
      <c r="O186" s="67">
        <v>771.3</v>
      </c>
      <c r="P186" s="63"/>
      <c r="Q186" s="3" t="s">
        <v>305</v>
      </c>
      <c r="R186" s="3"/>
      <c r="S186" s="3"/>
      <c r="T186" s="3"/>
      <c r="U186" s="63"/>
      <c r="V186" s="283"/>
      <c r="W186" s="317"/>
      <c r="X186" s="63"/>
      <c r="Z186" s="50"/>
    </row>
    <row r="187" spans="1:26" s="28" customFormat="1" ht="15">
      <c r="A187" s="28" t="s">
        <v>22</v>
      </c>
      <c r="B187" s="63" t="s">
        <v>153</v>
      </c>
      <c r="E187" s="9" t="s">
        <v>278</v>
      </c>
      <c r="F187" s="9" t="s">
        <v>278</v>
      </c>
      <c r="G187" s="216">
        <v>134.19999999999993</v>
      </c>
      <c r="H187" s="216">
        <v>284.00000000000006</v>
      </c>
      <c r="I187" s="9">
        <v>143.60000000000002</v>
      </c>
      <c r="J187" s="9">
        <v>0</v>
      </c>
      <c r="K187" s="9">
        <v>0</v>
      </c>
      <c r="L187" s="9">
        <v>207.10000000000002</v>
      </c>
      <c r="M187" s="9"/>
      <c r="O187" s="67">
        <v>768.9</v>
      </c>
      <c r="P187" s="63"/>
      <c r="Q187" s="3" t="s">
        <v>322</v>
      </c>
      <c r="R187" s="3"/>
      <c r="S187" s="3"/>
      <c r="T187" s="3"/>
      <c r="U187" s="63"/>
      <c r="V187" s="283"/>
      <c r="W187" s="317"/>
      <c r="X187" s="63"/>
      <c r="Z187" s="50"/>
    </row>
    <row r="188" spans="1:26" s="28" customFormat="1" ht="15">
      <c r="A188" s="28" t="s">
        <v>24</v>
      </c>
      <c r="B188" s="63" t="s">
        <v>35</v>
      </c>
      <c r="E188" s="9">
        <v>11.699999999999932</v>
      </c>
      <c r="F188" s="9">
        <v>106</v>
      </c>
      <c r="G188" s="9">
        <v>48.399999999999977</v>
      </c>
      <c r="H188" s="9">
        <v>164.8</v>
      </c>
      <c r="I188" s="211">
        <v>416.5</v>
      </c>
      <c r="J188" s="9">
        <v>0</v>
      </c>
      <c r="K188" s="9">
        <v>0</v>
      </c>
      <c r="L188" s="9" t="s">
        <v>278</v>
      </c>
      <c r="M188" s="9" t="s">
        <v>278</v>
      </c>
      <c r="N188" s="69"/>
      <c r="O188" s="67">
        <v>747.39999999999986</v>
      </c>
      <c r="P188" s="63"/>
      <c r="Q188" s="3" t="s">
        <v>300</v>
      </c>
      <c r="R188" s="3"/>
      <c r="S188" s="3"/>
      <c r="T188" s="3"/>
      <c r="U188" s="63"/>
      <c r="V188" s="283"/>
      <c r="W188" s="317"/>
      <c r="X188" s="63"/>
      <c r="Z188" s="50"/>
    </row>
    <row r="189" spans="1:26" s="28" customFormat="1" ht="15">
      <c r="A189" s="28" t="s">
        <v>26</v>
      </c>
      <c r="B189" s="63" t="s">
        <v>143</v>
      </c>
      <c r="E189" s="9" t="s">
        <v>278</v>
      </c>
      <c r="F189" s="212">
        <v>257</v>
      </c>
      <c r="G189" s="216">
        <v>167.80000000000007</v>
      </c>
      <c r="H189" s="9">
        <v>21.499999999999943</v>
      </c>
      <c r="I189" s="9">
        <v>55</v>
      </c>
      <c r="J189" s="9">
        <v>0</v>
      </c>
      <c r="K189" s="9">
        <v>0</v>
      </c>
      <c r="L189" s="9">
        <v>241.50000000000023</v>
      </c>
      <c r="M189" s="9"/>
      <c r="N189" s="69"/>
      <c r="O189" s="67">
        <v>742.80000000000018</v>
      </c>
      <c r="Q189" s="3" t="s">
        <v>296</v>
      </c>
      <c r="R189" s="3"/>
      <c r="S189" s="3"/>
      <c r="T189" s="3"/>
      <c r="U189" s="63"/>
      <c r="V189" s="283"/>
      <c r="W189" s="317"/>
      <c r="X189" s="63"/>
      <c r="Z189" s="50"/>
    </row>
    <row r="190" spans="1:26" s="28" customFormat="1" ht="15">
      <c r="A190" s="28" t="s">
        <v>28</v>
      </c>
      <c r="B190" s="63" t="s">
        <v>155</v>
      </c>
      <c r="E190" s="9" t="s">
        <v>278</v>
      </c>
      <c r="F190" s="9" t="s">
        <v>278</v>
      </c>
      <c r="G190" s="213">
        <v>257.5</v>
      </c>
      <c r="H190" s="9">
        <v>171.7</v>
      </c>
      <c r="I190" s="9">
        <v>278.29999999999995</v>
      </c>
      <c r="J190" s="9">
        <v>0</v>
      </c>
      <c r="K190" s="9">
        <v>0</v>
      </c>
      <c r="L190" s="9">
        <v>35.200000000000045</v>
      </c>
      <c r="M190" s="9"/>
      <c r="N190" s="69"/>
      <c r="O190" s="67">
        <v>742.7</v>
      </c>
      <c r="P190" s="63"/>
      <c r="Q190" s="3" t="s">
        <v>281</v>
      </c>
      <c r="R190" s="3"/>
      <c r="S190" s="3"/>
      <c r="T190" s="3" t="s">
        <v>1644</v>
      </c>
      <c r="U190" s="63"/>
      <c r="V190" s="265"/>
      <c r="W190" s="317"/>
      <c r="X190" s="63"/>
      <c r="Z190" s="50"/>
    </row>
    <row r="191" spans="1:26" s="28" customFormat="1" ht="15">
      <c r="A191" s="28" t="s">
        <v>30</v>
      </c>
      <c r="B191" s="63" t="s">
        <v>695</v>
      </c>
      <c r="E191" s="9" t="s">
        <v>278</v>
      </c>
      <c r="F191" s="9" t="s">
        <v>278</v>
      </c>
      <c r="G191" s="9" t="s">
        <v>278</v>
      </c>
      <c r="H191" s="9">
        <v>75</v>
      </c>
      <c r="I191" s="9">
        <v>238.89999999999998</v>
      </c>
      <c r="J191" s="9">
        <v>0</v>
      </c>
      <c r="K191" s="9">
        <v>0</v>
      </c>
      <c r="L191" s="216">
        <v>399.50000000000011</v>
      </c>
      <c r="M191" s="216"/>
      <c r="N191" s="69"/>
      <c r="O191" s="67">
        <v>713.40000000000009</v>
      </c>
      <c r="Q191" t="s">
        <v>283</v>
      </c>
      <c r="R191"/>
      <c r="U191" s="63"/>
      <c r="V191" s="283"/>
      <c r="W191" s="317"/>
      <c r="X191" s="63"/>
      <c r="Z191" s="50"/>
    </row>
    <row r="192" spans="1:26" s="28" customFormat="1" ht="15">
      <c r="A192" s="28" t="s">
        <v>32</v>
      </c>
      <c r="B192" s="63" t="s">
        <v>6</v>
      </c>
      <c r="E192" s="216">
        <v>30</v>
      </c>
      <c r="F192" s="9">
        <v>149.6</v>
      </c>
      <c r="G192" s="9">
        <v>44.999999999999943</v>
      </c>
      <c r="H192" s="9">
        <v>260.69999999999993</v>
      </c>
      <c r="I192" s="9">
        <v>215.49999999999989</v>
      </c>
      <c r="J192" s="9">
        <v>0</v>
      </c>
      <c r="K192" s="9">
        <v>0</v>
      </c>
      <c r="L192" s="9" t="s">
        <v>278</v>
      </c>
      <c r="M192" s="9" t="s">
        <v>278</v>
      </c>
      <c r="O192" s="67">
        <v>700.79999999999973</v>
      </c>
      <c r="P192" s="63"/>
      <c r="Q192" s="3" t="s">
        <v>292</v>
      </c>
      <c r="R192" s="3"/>
      <c r="S192" s="3"/>
      <c r="T192" s="3"/>
      <c r="U192" s="63"/>
      <c r="V192" s="283"/>
      <c r="W192" s="317"/>
      <c r="X192" s="63"/>
      <c r="Z192" s="50"/>
    </row>
    <row r="193" spans="1:26" s="28" customFormat="1" ht="15">
      <c r="A193" s="28" t="s">
        <v>34</v>
      </c>
      <c r="B193" s="63" t="s">
        <v>31</v>
      </c>
      <c r="E193" s="216">
        <v>30.000000000000114</v>
      </c>
      <c r="F193" s="9">
        <v>1.1000000000000001</v>
      </c>
      <c r="G193" s="9">
        <v>56</v>
      </c>
      <c r="H193" s="9">
        <v>120</v>
      </c>
      <c r="I193" s="216">
        <v>317.99999999999989</v>
      </c>
      <c r="J193" s="9">
        <v>0</v>
      </c>
      <c r="K193" s="9">
        <v>0</v>
      </c>
      <c r="L193" s="9">
        <v>155.40000000000009</v>
      </c>
      <c r="M193" s="9"/>
      <c r="N193" s="69"/>
      <c r="O193" s="67">
        <v>680.50000000000011</v>
      </c>
      <c r="P193" s="63"/>
      <c r="Q193" s="3" t="s">
        <v>316</v>
      </c>
      <c r="R193" s="3"/>
      <c r="U193" s="63"/>
      <c r="V193" s="265"/>
      <c r="W193" s="317"/>
      <c r="X193" s="63"/>
      <c r="Z193" s="50"/>
    </row>
    <row r="194" spans="1:26" s="28" customFormat="1" ht="15">
      <c r="A194" s="28" t="s">
        <v>36</v>
      </c>
      <c r="B194" s="63" t="s">
        <v>156</v>
      </c>
      <c r="E194" s="9" t="s">
        <v>278</v>
      </c>
      <c r="F194" s="9" t="s">
        <v>278</v>
      </c>
      <c r="G194" s="216">
        <v>132.80000000000001</v>
      </c>
      <c r="H194" s="9">
        <v>167.40000000000009</v>
      </c>
      <c r="I194" s="216">
        <v>318.39999999999998</v>
      </c>
      <c r="J194" s="9">
        <v>0</v>
      </c>
      <c r="K194" s="9">
        <v>0</v>
      </c>
      <c r="L194" s="9" t="s">
        <v>278</v>
      </c>
      <c r="M194" s="9" t="s">
        <v>278</v>
      </c>
      <c r="O194" s="67">
        <v>618.60000000000014</v>
      </c>
      <c r="P194" s="63"/>
      <c r="Q194" s="3" t="s">
        <v>342</v>
      </c>
      <c r="R194" s="3"/>
      <c r="S194" s="3"/>
      <c r="T194" s="3"/>
      <c r="U194" s="63"/>
      <c r="V194" s="265"/>
      <c r="W194" s="317"/>
      <c r="X194" s="63"/>
      <c r="Z194" s="50"/>
    </row>
    <row r="195" spans="1:26" s="28" customFormat="1" ht="15">
      <c r="A195" s="28" t="s">
        <v>38</v>
      </c>
      <c r="B195" s="63" t="s">
        <v>747</v>
      </c>
      <c r="E195" s="9" t="s">
        <v>278</v>
      </c>
      <c r="F195" s="9" t="s">
        <v>278</v>
      </c>
      <c r="G195" s="9" t="s">
        <v>278</v>
      </c>
      <c r="H195" s="216">
        <v>308</v>
      </c>
      <c r="I195" s="9">
        <v>179.40000000000003</v>
      </c>
      <c r="J195" s="9">
        <v>0</v>
      </c>
      <c r="K195" s="9">
        <v>0</v>
      </c>
      <c r="L195" s="9">
        <v>127.59999999999997</v>
      </c>
      <c r="M195" s="9"/>
      <c r="N195" s="69"/>
      <c r="O195" s="67">
        <v>615</v>
      </c>
      <c r="Q195" t="s">
        <v>292</v>
      </c>
      <c r="R195"/>
      <c r="S195" s="3"/>
      <c r="T195" s="3"/>
      <c r="U195" s="63"/>
      <c r="V195" s="282"/>
      <c r="W195" s="317"/>
      <c r="X195" s="63"/>
      <c r="Z195" s="50"/>
    </row>
    <row r="196" spans="1:26" s="28" customFormat="1" ht="15">
      <c r="A196" s="28" t="s">
        <v>145</v>
      </c>
      <c r="B196" s="63" t="s">
        <v>726</v>
      </c>
      <c r="E196" s="9" t="s">
        <v>278</v>
      </c>
      <c r="F196" s="9" t="s">
        <v>278</v>
      </c>
      <c r="G196" s="9" t="s">
        <v>278</v>
      </c>
      <c r="H196" s="9">
        <v>282.2999999999999</v>
      </c>
      <c r="I196" s="216">
        <v>329.49999999999994</v>
      </c>
      <c r="J196" s="9">
        <v>0</v>
      </c>
      <c r="K196" s="9">
        <v>0</v>
      </c>
      <c r="L196" s="9" t="s">
        <v>278</v>
      </c>
      <c r="M196" s="9" t="s">
        <v>278</v>
      </c>
      <c r="O196" s="67">
        <v>611.79999999999984</v>
      </c>
      <c r="Q196" t="s">
        <v>283</v>
      </c>
      <c r="R196"/>
      <c r="S196" s="3"/>
      <c r="T196" s="3"/>
      <c r="U196" s="63"/>
      <c r="V196" s="283"/>
      <c r="W196" s="317"/>
      <c r="X196" s="63"/>
      <c r="Z196" s="50"/>
    </row>
    <row r="197" spans="1:26" s="28" customFormat="1" ht="15">
      <c r="A197" s="28" t="s">
        <v>146</v>
      </c>
      <c r="B197" s="63" t="s">
        <v>37</v>
      </c>
      <c r="E197" s="216">
        <v>33.899999999999977</v>
      </c>
      <c r="F197" s="9">
        <v>152.5</v>
      </c>
      <c r="G197" s="9">
        <v>45</v>
      </c>
      <c r="H197" s="9">
        <v>111</v>
      </c>
      <c r="I197" s="9">
        <v>101</v>
      </c>
      <c r="J197" s="9">
        <v>0</v>
      </c>
      <c r="K197" s="9">
        <v>0</v>
      </c>
      <c r="L197" s="9">
        <v>159.89999999999975</v>
      </c>
      <c r="M197" s="9"/>
      <c r="N197" s="69"/>
      <c r="O197" s="67">
        <v>603.29999999999973</v>
      </c>
      <c r="P197" s="63"/>
      <c r="Q197" s="3" t="s">
        <v>297</v>
      </c>
      <c r="R197" s="3"/>
      <c r="S197" s="3"/>
      <c r="T197" s="3"/>
      <c r="U197" s="63"/>
      <c r="V197" s="283"/>
      <c r="W197" s="317"/>
      <c r="X197" s="63"/>
      <c r="Z197" s="50"/>
    </row>
    <row r="198" spans="1:26" s="28" customFormat="1" ht="15">
      <c r="A198" s="28" t="s">
        <v>147</v>
      </c>
      <c r="B198" s="63" t="s">
        <v>162</v>
      </c>
      <c r="E198" s="9" t="s">
        <v>278</v>
      </c>
      <c r="F198" s="9" t="s">
        <v>278</v>
      </c>
      <c r="G198" s="9">
        <v>105.09999999999997</v>
      </c>
      <c r="H198" s="9">
        <v>176.2</v>
      </c>
      <c r="I198" s="9">
        <v>20.999999999999943</v>
      </c>
      <c r="J198" s="9">
        <v>0</v>
      </c>
      <c r="K198" s="9">
        <v>0</v>
      </c>
      <c r="L198" s="9">
        <v>293.69999999999993</v>
      </c>
      <c r="M198" s="9"/>
      <c r="N198" s="69"/>
      <c r="O198" s="67">
        <v>595.99999999999977</v>
      </c>
      <c r="P198" s="63"/>
      <c r="Q198" s="63"/>
      <c r="R198" s="63"/>
      <c r="S198" s="3"/>
      <c r="T198" s="3"/>
      <c r="U198" s="63"/>
      <c r="V198" s="265"/>
      <c r="W198" s="317"/>
      <c r="X198" s="63"/>
      <c r="Z198" s="50"/>
    </row>
    <row r="199" spans="1:26" s="28" customFormat="1" ht="15">
      <c r="A199" s="28" t="s">
        <v>151</v>
      </c>
      <c r="B199" s="63" t="s">
        <v>23</v>
      </c>
      <c r="E199" s="216">
        <v>39.699999999999932</v>
      </c>
      <c r="F199" s="9">
        <v>1.2</v>
      </c>
      <c r="G199" s="9">
        <v>104.99999999999994</v>
      </c>
      <c r="H199" s="9">
        <v>79.699999999999989</v>
      </c>
      <c r="I199" s="9">
        <v>75.000000000000028</v>
      </c>
      <c r="J199" s="9">
        <v>0</v>
      </c>
      <c r="K199" s="9">
        <v>0</v>
      </c>
      <c r="L199" s="9">
        <v>268.19999999999993</v>
      </c>
      <c r="M199" s="9"/>
      <c r="N199" s="69"/>
      <c r="O199" s="67">
        <v>568.79999999999984</v>
      </c>
      <c r="P199" s="63"/>
      <c r="Q199" s="3" t="s">
        <v>284</v>
      </c>
      <c r="R199" s="3"/>
      <c r="U199" s="63"/>
      <c r="V199" s="283"/>
      <c r="W199" s="317"/>
      <c r="X199" s="63"/>
      <c r="Z199" s="50"/>
    </row>
    <row r="200" spans="1:26" s="28" customFormat="1" ht="15">
      <c r="A200" s="28" t="s">
        <v>157</v>
      </c>
      <c r="B200" s="63" t="s">
        <v>9</v>
      </c>
      <c r="E200" s="211">
        <v>58.399999999999977</v>
      </c>
      <c r="F200" s="211">
        <v>296.60000000000002</v>
      </c>
      <c r="G200" s="9">
        <v>4.4999999999998863</v>
      </c>
      <c r="H200" s="9">
        <v>9.1000000000000796</v>
      </c>
      <c r="I200" s="9">
        <v>45.5</v>
      </c>
      <c r="J200" s="9">
        <v>0</v>
      </c>
      <c r="K200" s="9">
        <v>0</v>
      </c>
      <c r="L200" s="9">
        <v>143.39999999999998</v>
      </c>
      <c r="M200" s="9"/>
      <c r="O200" s="67">
        <v>557.5</v>
      </c>
      <c r="Q200" s="3" t="s">
        <v>294</v>
      </c>
      <c r="R200" s="3"/>
      <c r="S200" s="3"/>
      <c r="T200" s="215"/>
      <c r="U200" s="63"/>
      <c r="V200" s="283"/>
      <c r="W200" s="317"/>
      <c r="X200" s="63"/>
      <c r="Z200" s="50"/>
    </row>
    <row r="201" spans="1:26" s="28" customFormat="1" ht="15">
      <c r="A201" s="28" t="s">
        <v>159</v>
      </c>
      <c r="B201" s="63" t="s">
        <v>21</v>
      </c>
      <c r="E201" s="62">
        <v>41.499999999999886</v>
      </c>
      <c r="F201" s="216">
        <v>219</v>
      </c>
      <c r="G201" s="9">
        <v>88.499999999999886</v>
      </c>
      <c r="H201" s="9">
        <v>51</v>
      </c>
      <c r="I201" s="9">
        <v>48.999999999999972</v>
      </c>
      <c r="J201" s="9">
        <v>0</v>
      </c>
      <c r="K201" s="9">
        <v>0</v>
      </c>
      <c r="L201" s="9">
        <v>103.70000000000005</v>
      </c>
      <c r="M201" s="9"/>
      <c r="N201" s="69"/>
      <c r="O201" s="67">
        <v>552.69999999999982</v>
      </c>
      <c r="Q201" s="3" t="s">
        <v>299</v>
      </c>
      <c r="R201" s="3"/>
      <c r="S201" s="3"/>
      <c r="T201" s="3"/>
      <c r="U201" s="63"/>
      <c r="V201" s="283"/>
      <c r="W201" s="317"/>
      <c r="X201" s="63"/>
      <c r="Z201" s="50"/>
    </row>
    <row r="202" spans="1:26" s="28" customFormat="1" ht="15">
      <c r="A202" s="28" t="s">
        <v>160</v>
      </c>
      <c r="B202" s="273" t="s">
        <v>1887</v>
      </c>
      <c r="C202" s="3"/>
      <c r="D202" s="3"/>
      <c r="E202" s="9" t="s">
        <v>278</v>
      </c>
      <c r="F202" s="9" t="s">
        <v>278</v>
      </c>
      <c r="G202" s="9" t="s">
        <v>278</v>
      </c>
      <c r="H202" s="9" t="s">
        <v>278</v>
      </c>
      <c r="I202" s="9" t="s">
        <v>278</v>
      </c>
      <c r="J202" s="9">
        <v>0</v>
      </c>
      <c r="K202" s="9">
        <v>0</v>
      </c>
      <c r="L202" s="213">
        <v>551.60000000000014</v>
      </c>
      <c r="M202" s="213"/>
      <c r="O202" s="67">
        <v>551.60000000000014</v>
      </c>
      <c r="Q202" t="s">
        <v>281</v>
      </c>
      <c r="R202"/>
      <c r="S202"/>
      <c r="T202" s="215" t="s">
        <v>1644</v>
      </c>
      <c r="U202" s="63"/>
      <c r="V202" s="283"/>
      <c r="W202" s="317"/>
      <c r="X202" s="63"/>
      <c r="Z202" s="50"/>
    </row>
    <row r="203" spans="1:26" s="28" customFormat="1" ht="15">
      <c r="A203" s="28" t="s">
        <v>161</v>
      </c>
      <c r="B203" s="63" t="s">
        <v>141</v>
      </c>
      <c r="E203" s="9" t="s">
        <v>278</v>
      </c>
      <c r="F203" s="216">
        <v>191.9</v>
      </c>
      <c r="G203" s="64" t="s">
        <v>279</v>
      </c>
      <c r="H203" s="64" t="s">
        <v>279</v>
      </c>
      <c r="I203" s="9">
        <v>179.00000000000006</v>
      </c>
      <c r="J203" s="9">
        <v>0</v>
      </c>
      <c r="K203" s="9">
        <v>0</v>
      </c>
      <c r="L203" s="9">
        <v>175.09999999999991</v>
      </c>
      <c r="M203" s="9"/>
      <c r="N203" s="69"/>
      <c r="O203" s="67">
        <v>546</v>
      </c>
      <c r="P203" s="63"/>
      <c r="Q203" s="3" t="s">
        <v>288</v>
      </c>
      <c r="R203" s="3"/>
      <c r="U203" s="63"/>
      <c r="V203" s="265"/>
      <c r="W203" s="317"/>
      <c r="X203" s="63"/>
      <c r="Z203" s="50"/>
    </row>
    <row r="204" spans="1:26" s="28" customFormat="1" ht="15">
      <c r="A204" s="28" t="s">
        <v>163</v>
      </c>
      <c r="B204" s="63" t="s">
        <v>745</v>
      </c>
      <c r="E204" s="9" t="s">
        <v>278</v>
      </c>
      <c r="F204" s="9" t="s">
        <v>278</v>
      </c>
      <c r="G204" s="9" t="s">
        <v>278</v>
      </c>
      <c r="H204" s="9">
        <v>207.09999999999991</v>
      </c>
      <c r="I204" s="9">
        <v>280.49999999999989</v>
      </c>
      <c r="J204" s="9">
        <v>0</v>
      </c>
      <c r="K204" s="9">
        <v>0</v>
      </c>
      <c r="L204" s="9">
        <v>44</v>
      </c>
      <c r="M204" s="9"/>
      <c r="O204" s="67">
        <v>531.5999999999998</v>
      </c>
      <c r="Q204"/>
      <c r="R204"/>
      <c r="U204" s="63"/>
      <c r="V204" s="282"/>
      <c r="W204" s="317"/>
      <c r="X204" s="63"/>
      <c r="Z204" s="50"/>
    </row>
    <row r="205" spans="1:26" s="28" customFormat="1" ht="15">
      <c r="A205" s="28" t="s">
        <v>274</v>
      </c>
      <c r="B205" s="28" t="s">
        <v>690</v>
      </c>
      <c r="E205" s="9" t="s">
        <v>278</v>
      </c>
      <c r="F205" s="9" t="s">
        <v>278</v>
      </c>
      <c r="G205" s="9" t="s">
        <v>278</v>
      </c>
      <c r="H205" s="9">
        <v>157.29999999999995</v>
      </c>
      <c r="I205" s="216">
        <v>293</v>
      </c>
      <c r="J205" s="9">
        <v>0</v>
      </c>
      <c r="K205" s="9">
        <v>0</v>
      </c>
      <c r="L205" s="9">
        <v>78.100000000000136</v>
      </c>
      <c r="M205" s="9"/>
      <c r="N205" s="69"/>
      <c r="O205" s="67">
        <v>528.40000000000009</v>
      </c>
      <c r="Q205" t="s">
        <v>293</v>
      </c>
      <c r="R205"/>
      <c r="U205" s="63"/>
      <c r="V205" s="282"/>
      <c r="W205" s="317"/>
      <c r="X205" s="63"/>
      <c r="Z205" s="50"/>
    </row>
    <row r="206" spans="1:26" s="28" customFormat="1" ht="15">
      <c r="A206" s="28" t="s">
        <v>275</v>
      </c>
      <c r="B206" s="63" t="s">
        <v>144</v>
      </c>
      <c r="E206" s="9" t="s">
        <v>278</v>
      </c>
      <c r="F206" s="9">
        <v>37.200000000000003</v>
      </c>
      <c r="G206" s="216">
        <v>155.29999999999995</v>
      </c>
      <c r="H206" s="9">
        <v>184.59999999999997</v>
      </c>
      <c r="I206" s="9">
        <v>144.00000000000003</v>
      </c>
      <c r="J206" s="9">
        <v>0</v>
      </c>
      <c r="K206" s="9">
        <v>0</v>
      </c>
      <c r="L206" s="9" t="s">
        <v>278</v>
      </c>
      <c r="M206" s="9" t="s">
        <v>278</v>
      </c>
      <c r="N206" s="69"/>
      <c r="O206" s="67">
        <v>521.09999999999991</v>
      </c>
      <c r="P206" s="63"/>
      <c r="Q206" s="3" t="s">
        <v>297</v>
      </c>
      <c r="R206" s="3"/>
      <c r="S206" s="3"/>
      <c r="T206" s="3"/>
      <c r="U206" s="63"/>
      <c r="V206" s="283"/>
      <c r="W206" s="317"/>
      <c r="X206" s="63"/>
      <c r="Z206" s="50"/>
    </row>
    <row r="207" spans="1:26" s="28" customFormat="1" ht="15">
      <c r="A207" s="28" t="s">
        <v>276</v>
      </c>
      <c r="B207" s="63" t="s">
        <v>701</v>
      </c>
      <c r="E207" s="9" t="s">
        <v>278</v>
      </c>
      <c r="F207" s="9" t="s">
        <v>278</v>
      </c>
      <c r="G207" s="9" t="s">
        <v>278</v>
      </c>
      <c r="H207" s="216">
        <v>317.00000000000006</v>
      </c>
      <c r="I207" s="9">
        <v>202.49999999999977</v>
      </c>
      <c r="J207" s="9">
        <v>0</v>
      </c>
      <c r="K207" s="9">
        <v>0</v>
      </c>
      <c r="L207" s="9" t="s">
        <v>278</v>
      </c>
      <c r="M207" s="9" t="s">
        <v>278</v>
      </c>
      <c r="N207" s="69"/>
      <c r="O207" s="67">
        <v>519.49999999999977</v>
      </c>
      <c r="Q207" t="s">
        <v>297</v>
      </c>
      <c r="R207"/>
      <c r="S207" s="3"/>
      <c r="T207" s="3"/>
      <c r="U207" s="63"/>
      <c r="V207" s="283"/>
      <c r="W207" s="317"/>
      <c r="X207" s="63"/>
      <c r="Z207" s="50"/>
    </row>
    <row r="208" spans="1:26" s="28" customFormat="1" ht="15">
      <c r="A208" s="28" t="s">
        <v>277</v>
      </c>
      <c r="B208" s="63" t="s">
        <v>2552</v>
      </c>
      <c r="C208" s="3"/>
      <c r="D208" s="3"/>
      <c r="E208" s="9" t="s">
        <v>278</v>
      </c>
      <c r="F208" s="9" t="s">
        <v>278</v>
      </c>
      <c r="G208" s="9" t="s">
        <v>278</v>
      </c>
      <c r="H208" s="9" t="s">
        <v>278</v>
      </c>
      <c r="I208" s="9" t="s">
        <v>278</v>
      </c>
      <c r="J208" s="9">
        <v>0</v>
      </c>
      <c r="K208" s="9">
        <v>0</v>
      </c>
      <c r="L208" s="211">
        <v>514.89999999999986</v>
      </c>
      <c r="M208" s="211"/>
      <c r="N208" s="69"/>
      <c r="O208" s="67">
        <v>514.89999999999986</v>
      </c>
      <c r="Q208" t="s">
        <v>300</v>
      </c>
      <c r="R208"/>
      <c r="S208"/>
      <c r="T208"/>
      <c r="U208" s="63"/>
      <c r="V208" s="265"/>
      <c r="W208" s="317"/>
      <c r="X208" s="63"/>
      <c r="Z208" s="50"/>
    </row>
    <row r="209" spans="1:26" s="28" customFormat="1" ht="15">
      <c r="A209" s="28" t="s">
        <v>692</v>
      </c>
      <c r="B209" s="63" t="s">
        <v>753</v>
      </c>
      <c r="E209" s="9" t="s">
        <v>278</v>
      </c>
      <c r="F209" s="9" t="s">
        <v>278</v>
      </c>
      <c r="G209" s="9" t="s">
        <v>278</v>
      </c>
      <c r="H209" s="9">
        <v>168.20000000000005</v>
      </c>
      <c r="I209" s="9">
        <v>185.5</v>
      </c>
      <c r="J209" s="9">
        <v>0</v>
      </c>
      <c r="K209" s="9">
        <v>0</v>
      </c>
      <c r="L209" s="9">
        <v>160.99999999999989</v>
      </c>
      <c r="M209" s="9"/>
      <c r="N209" s="69"/>
      <c r="O209" s="67">
        <v>514.69999999999993</v>
      </c>
      <c r="Q209"/>
      <c r="R209"/>
      <c r="U209" s="63"/>
      <c r="V209" s="282"/>
      <c r="W209" s="317"/>
      <c r="X209" s="63"/>
      <c r="Z209" s="50"/>
    </row>
    <row r="210" spans="1:26" s="28" customFormat="1" ht="15">
      <c r="A210" s="28" t="s">
        <v>693</v>
      </c>
      <c r="B210" s="63" t="s">
        <v>735</v>
      </c>
      <c r="E210" s="9" t="s">
        <v>278</v>
      </c>
      <c r="F210" s="9" t="s">
        <v>278</v>
      </c>
      <c r="G210" s="9" t="s">
        <v>278</v>
      </c>
      <c r="H210" s="9">
        <v>231.20000000000005</v>
      </c>
      <c r="I210" s="9">
        <v>245.49999999999989</v>
      </c>
      <c r="J210" s="9">
        <v>0</v>
      </c>
      <c r="K210" s="9">
        <v>0</v>
      </c>
      <c r="L210" s="9">
        <v>36.599999999999966</v>
      </c>
      <c r="M210" s="9"/>
      <c r="N210" s="69"/>
      <c r="O210" s="67">
        <v>513.29999999999995</v>
      </c>
      <c r="Q210"/>
      <c r="R210"/>
      <c r="U210" s="63"/>
      <c r="V210" s="283"/>
      <c r="W210" s="317"/>
      <c r="X210" s="63"/>
      <c r="Z210" s="50"/>
    </row>
    <row r="211" spans="1:26" s="28" customFormat="1" ht="15">
      <c r="A211" s="28" t="s">
        <v>694</v>
      </c>
      <c r="B211" s="63" t="s">
        <v>728</v>
      </c>
      <c r="E211" s="9" t="s">
        <v>278</v>
      </c>
      <c r="F211" s="9" t="s">
        <v>278</v>
      </c>
      <c r="G211" s="9" t="s">
        <v>278</v>
      </c>
      <c r="H211" s="9">
        <v>111.19999999999999</v>
      </c>
      <c r="I211" s="9">
        <v>184.79999999999995</v>
      </c>
      <c r="J211" s="9">
        <v>0</v>
      </c>
      <c r="K211" s="9">
        <v>0</v>
      </c>
      <c r="L211" s="9">
        <v>210.50000000000006</v>
      </c>
      <c r="M211" s="9"/>
      <c r="O211" s="67">
        <v>506.5</v>
      </c>
      <c r="Q211"/>
      <c r="R211"/>
      <c r="U211" s="63"/>
      <c r="V211" s="283"/>
      <c r="W211" s="317"/>
      <c r="X211" s="63"/>
      <c r="Z211" s="50"/>
    </row>
    <row r="212" spans="1:26" s="28" customFormat="1" ht="15">
      <c r="A212" s="28" t="s">
        <v>696</v>
      </c>
      <c r="B212" s="63" t="s">
        <v>154</v>
      </c>
      <c r="E212" s="9" t="s">
        <v>278</v>
      </c>
      <c r="F212" s="9" t="s">
        <v>278</v>
      </c>
      <c r="G212" s="9">
        <v>75.199999999999989</v>
      </c>
      <c r="H212" s="9">
        <v>130.00000000000003</v>
      </c>
      <c r="I212" s="9">
        <v>70.499999999999943</v>
      </c>
      <c r="J212" s="9">
        <v>0</v>
      </c>
      <c r="K212" s="9">
        <v>0</v>
      </c>
      <c r="L212" s="9">
        <v>225.50000000000034</v>
      </c>
      <c r="M212" s="9"/>
      <c r="N212" s="69"/>
      <c r="O212" s="67">
        <v>501.20000000000027</v>
      </c>
      <c r="P212" s="63"/>
      <c r="Q212" s="63"/>
      <c r="R212" s="63"/>
      <c r="U212" s="63"/>
      <c r="V212" s="283"/>
      <c r="W212" s="317"/>
      <c r="X212" s="63"/>
      <c r="Z212" s="50"/>
    </row>
    <row r="213" spans="1:26" s="28" customFormat="1" ht="15">
      <c r="A213" s="28" t="s">
        <v>702</v>
      </c>
      <c r="B213" s="63" t="s">
        <v>714</v>
      </c>
      <c r="E213" s="9" t="s">
        <v>278</v>
      </c>
      <c r="F213" s="9" t="s">
        <v>278</v>
      </c>
      <c r="G213" s="9" t="s">
        <v>278</v>
      </c>
      <c r="H213" s="9">
        <v>223</v>
      </c>
      <c r="I213" s="9">
        <v>191</v>
      </c>
      <c r="J213" s="9">
        <v>0</v>
      </c>
      <c r="K213" s="9">
        <v>0</v>
      </c>
      <c r="L213" s="9">
        <v>85.800000000000068</v>
      </c>
      <c r="M213" s="9"/>
      <c r="N213" s="69"/>
      <c r="O213" s="67">
        <v>499.80000000000007</v>
      </c>
      <c r="Q213"/>
      <c r="R213"/>
      <c r="U213" s="63"/>
      <c r="V213" s="265"/>
      <c r="W213" s="317"/>
      <c r="X213" s="63"/>
      <c r="Z213" s="50"/>
    </row>
    <row r="214" spans="1:26" s="28" customFormat="1" ht="15">
      <c r="A214" s="28" t="s">
        <v>704</v>
      </c>
      <c r="B214" s="63" t="s">
        <v>703</v>
      </c>
      <c r="E214" s="9" t="s">
        <v>278</v>
      </c>
      <c r="F214" s="9" t="s">
        <v>278</v>
      </c>
      <c r="G214" s="9" t="s">
        <v>278</v>
      </c>
      <c r="H214" s="216">
        <v>293.09999999999997</v>
      </c>
      <c r="I214" s="9">
        <v>97</v>
      </c>
      <c r="J214" s="9">
        <v>0</v>
      </c>
      <c r="K214" s="9">
        <v>0</v>
      </c>
      <c r="L214" s="9">
        <v>108.19999999999993</v>
      </c>
      <c r="M214" s="9"/>
      <c r="N214" s="69"/>
      <c r="O214" s="67">
        <v>498.2999999999999</v>
      </c>
      <c r="Q214" t="s">
        <v>287</v>
      </c>
      <c r="R214"/>
      <c r="S214" s="3"/>
      <c r="T214" s="3"/>
      <c r="U214" s="63"/>
      <c r="V214" s="265"/>
      <c r="W214" s="317"/>
      <c r="X214" s="63"/>
      <c r="Z214" s="50"/>
    </row>
    <row r="215" spans="1:26" s="28" customFormat="1" ht="15">
      <c r="A215" s="28" t="s">
        <v>707</v>
      </c>
      <c r="B215" s="63" t="s">
        <v>11</v>
      </c>
      <c r="E215" s="64" t="s">
        <v>279</v>
      </c>
      <c r="F215" s="9">
        <v>4.8</v>
      </c>
      <c r="G215" s="9">
        <v>49.799999999999983</v>
      </c>
      <c r="H215" s="9">
        <v>236.39999999999992</v>
      </c>
      <c r="I215" s="9">
        <v>106.79999999999995</v>
      </c>
      <c r="J215" s="9">
        <v>0</v>
      </c>
      <c r="K215" s="9">
        <v>0</v>
      </c>
      <c r="L215" s="9">
        <v>90.799999999999955</v>
      </c>
      <c r="M215" s="9"/>
      <c r="O215" s="67">
        <v>488.5999999999998</v>
      </c>
      <c r="S215" s="3"/>
      <c r="T215" s="3"/>
      <c r="U215" s="63"/>
      <c r="V215" s="265"/>
      <c r="W215" s="317"/>
      <c r="X215" s="63"/>
      <c r="Z215" s="50"/>
    </row>
    <row r="216" spans="1:26" s="28" customFormat="1" ht="15">
      <c r="A216" s="28" t="s">
        <v>708</v>
      </c>
      <c r="B216" s="63" t="s">
        <v>705</v>
      </c>
      <c r="E216" s="9" t="s">
        <v>278</v>
      </c>
      <c r="F216" s="9" t="s">
        <v>278</v>
      </c>
      <c r="G216" s="9" t="s">
        <v>278</v>
      </c>
      <c r="H216" s="9">
        <v>137.70000000000002</v>
      </c>
      <c r="I216" s="9">
        <v>106.99999999999994</v>
      </c>
      <c r="J216" s="9">
        <v>0</v>
      </c>
      <c r="K216" s="9">
        <v>0</v>
      </c>
      <c r="L216" s="9">
        <v>240.90000000000009</v>
      </c>
      <c r="M216" s="9"/>
      <c r="N216" s="69"/>
      <c r="O216" s="67">
        <v>485.6</v>
      </c>
      <c r="Q216"/>
      <c r="R216"/>
      <c r="U216" s="63"/>
      <c r="V216" s="283"/>
      <c r="W216" s="317"/>
      <c r="X216" s="63"/>
      <c r="Z216" s="50"/>
    </row>
    <row r="217" spans="1:26" s="28" customFormat="1" ht="15">
      <c r="A217" s="28" t="s">
        <v>711</v>
      </c>
      <c r="B217" s="218" t="s">
        <v>1568</v>
      </c>
      <c r="C217" s="63"/>
      <c r="D217" s="63"/>
      <c r="E217" s="9" t="s">
        <v>278</v>
      </c>
      <c r="F217" s="9" t="s">
        <v>278</v>
      </c>
      <c r="G217" s="9" t="s">
        <v>278</v>
      </c>
      <c r="H217" s="9" t="s">
        <v>278</v>
      </c>
      <c r="I217" s="9">
        <v>234.79999999999995</v>
      </c>
      <c r="J217" s="9">
        <v>0</v>
      </c>
      <c r="K217" s="9">
        <v>0</v>
      </c>
      <c r="L217" s="9">
        <v>246</v>
      </c>
      <c r="M217" s="9"/>
      <c r="N217" s="69"/>
      <c r="O217" s="67">
        <v>480.79999999999995</v>
      </c>
      <c r="Q217"/>
      <c r="R217"/>
      <c r="S217"/>
      <c r="T217"/>
      <c r="U217" s="63"/>
      <c r="V217" s="265"/>
      <c r="W217" s="317"/>
      <c r="X217" s="63"/>
      <c r="Z217" s="50"/>
    </row>
    <row r="218" spans="1:26" s="28" customFormat="1" ht="15">
      <c r="A218" s="28" t="s">
        <v>713</v>
      </c>
      <c r="B218" s="205" t="s">
        <v>1566</v>
      </c>
      <c r="C218" s="63"/>
      <c r="D218" s="63"/>
      <c r="E218" s="9" t="s">
        <v>278</v>
      </c>
      <c r="F218" s="9" t="s">
        <v>278</v>
      </c>
      <c r="G218" s="9" t="s">
        <v>278</v>
      </c>
      <c r="H218" s="9" t="s">
        <v>278</v>
      </c>
      <c r="I218" s="9">
        <v>199.29999999999984</v>
      </c>
      <c r="J218" s="9">
        <v>0</v>
      </c>
      <c r="K218" s="9">
        <v>0</v>
      </c>
      <c r="L218" s="9">
        <v>267.70000000000005</v>
      </c>
      <c r="M218" s="9"/>
      <c r="N218" s="69"/>
      <c r="O218" s="67">
        <v>466.99999999999989</v>
      </c>
      <c r="Q218"/>
      <c r="R218"/>
      <c r="S218"/>
      <c r="T218"/>
      <c r="U218" s="63"/>
      <c r="V218" s="283"/>
      <c r="W218" s="317"/>
      <c r="X218" s="63"/>
      <c r="Z218" s="50"/>
    </row>
    <row r="219" spans="1:26" s="28" customFormat="1" ht="15">
      <c r="A219" s="28" t="s">
        <v>718</v>
      </c>
      <c r="B219" s="205" t="s">
        <v>1558</v>
      </c>
      <c r="C219" s="63"/>
      <c r="D219" s="63"/>
      <c r="E219" s="9" t="s">
        <v>278</v>
      </c>
      <c r="F219" s="9" t="s">
        <v>278</v>
      </c>
      <c r="G219" s="9" t="s">
        <v>278</v>
      </c>
      <c r="H219" s="9" t="s">
        <v>278</v>
      </c>
      <c r="I219" s="9">
        <v>197</v>
      </c>
      <c r="J219" s="9">
        <v>0</v>
      </c>
      <c r="K219" s="9">
        <v>0</v>
      </c>
      <c r="L219" s="9">
        <v>257.99999999999977</v>
      </c>
      <c r="M219" s="9" t="s">
        <v>278</v>
      </c>
      <c r="O219" s="67">
        <v>454.99999999999977</v>
      </c>
      <c r="Q219"/>
      <c r="R219"/>
      <c r="S219"/>
      <c r="T219"/>
      <c r="U219" s="63"/>
      <c r="V219" s="283"/>
      <c r="W219" s="317"/>
      <c r="X219" s="63"/>
      <c r="Z219" s="50"/>
    </row>
    <row r="220" spans="1:26" ht="15">
      <c r="A220" s="28" t="s">
        <v>722</v>
      </c>
      <c r="B220" s="63" t="s">
        <v>736</v>
      </c>
      <c r="C220" s="28"/>
      <c r="D220" s="28"/>
      <c r="E220" s="9" t="s">
        <v>278</v>
      </c>
      <c r="F220" s="9" t="s">
        <v>278</v>
      </c>
      <c r="G220" s="9" t="s">
        <v>278</v>
      </c>
      <c r="H220" s="9">
        <v>138.19999999999993</v>
      </c>
      <c r="I220" s="9">
        <v>146.79999999999995</v>
      </c>
      <c r="J220" s="9">
        <v>0</v>
      </c>
      <c r="K220" s="9">
        <v>0</v>
      </c>
      <c r="L220" s="9">
        <v>165.40000000000009</v>
      </c>
      <c r="M220" s="9"/>
      <c r="O220" s="67">
        <v>450.4</v>
      </c>
      <c r="P220" s="28"/>
      <c r="S220" s="28"/>
      <c r="T220" s="28"/>
      <c r="U220" s="63"/>
      <c r="V220" s="283"/>
      <c r="W220" s="317"/>
      <c r="X220" s="63"/>
      <c r="Z220" s="50"/>
    </row>
    <row r="221" spans="1:26" ht="15">
      <c r="A221" s="28" t="s">
        <v>723</v>
      </c>
      <c r="B221" s="63" t="s">
        <v>740</v>
      </c>
      <c r="C221" s="28"/>
      <c r="D221" s="28"/>
      <c r="E221" s="9" t="s">
        <v>278</v>
      </c>
      <c r="F221" s="9" t="s">
        <v>278</v>
      </c>
      <c r="G221" s="9" t="s">
        <v>278</v>
      </c>
      <c r="H221" s="9">
        <v>176.39999999999986</v>
      </c>
      <c r="I221" s="9">
        <v>115.50000000000011</v>
      </c>
      <c r="J221" s="9">
        <v>0</v>
      </c>
      <c r="K221" s="9">
        <v>0</v>
      </c>
      <c r="L221" s="9">
        <v>153.20000000000016</v>
      </c>
      <c r="M221" s="9"/>
      <c r="N221" s="28"/>
      <c r="O221" s="67">
        <v>445.10000000000014</v>
      </c>
      <c r="P221" s="28"/>
      <c r="S221" s="28"/>
      <c r="T221" s="28"/>
      <c r="U221" s="63"/>
      <c r="V221" s="283"/>
      <c r="W221" s="317"/>
      <c r="X221" s="63"/>
      <c r="Z221" s="50"/>
    </row>
    <row r="222" spans="1:26" ht="15">
      <c r="A222" s="28" t="s">
        <v>724</v>
      </c>
      <c r="B222" s="63" t="s">
        <v>721</v>
      </c>
      <c r="C222" s="28"/>
      <c r="D222" s="28"/>
      <c r="E222" s="9" t="s">
        <v>278</v>
      </c>
      <c r="F222" s="9" t="s">
        <v>278</v>
      </c>
      <c r="G222" s="9" t="s">
        <v>278</v>
      </c>
      <c r="H222" s="9">
        <v>75.000000000000028</v>
      </c>
      <c r="I222" s="9">
        <v>66</v>
      </c>
      <c r="J222" s="9">
        <v>0</v>
      </c>
      <c r="K222" s="9">
        <v>0</v>
      </c>
      <c r="L222" s="9">
        <v>295.80000000000018</v>
      </c>
      <c r="M222" s="9"/>
      <c r="O222" s="67">
        <v>436.80000000000018</v>
      </c>
      <c r="P222" s="28"/>
      <c r="S222" s="28"/>
      <c r="T222" s="28"/>
      <c r="U222" s="63"/>
      <c r="V222" s="283"/>
      <c r="W222" s="317"/>
      <c r="X222" s="63"/>
      <c r="Z222" s="50"/>
    </row>
    <row r="223" spans="1:26" ht="15">
      <c r="A223" s="28" t="s">
        <v>730</v>
      </c>
      <c r="B223" s="63" t="s">
        <v>2559</v>
      </c>
      <c r="C223" s="3"/>
      <c r="D223" s="3"/>
      <c r="E223" s="9" t="s">
        <v>278</v>
      </c>
      <c r="F223" s="9" t="s">
        <v>278</v>
      </c>
      <c r="G223" s="9" t="s">
        <v>278</v>
      </c>
      <c r="H223" s="9" t="s">
        <v>278</v>
      </c>
      <c r="I223" s="9" t="s">
        <v>278</v>
      </c>
      <c r="J223" s="9">
        <v>0</v>
      </c>
      <c r="K223" s="9">
        <v>0</v>
      </c>
      <c r="L223" s="212">
        <v>435.90000000000009</v>
      </c>
      <c r="M223" s="212"/>
      <c r="N223" s="28"/>
      <c r="O223" s="67">
        <v>435.90000000000009</v>
      </c>
      <c r="P223" s="28"/>
      <c r="Q223" t="s">
        <v>282</v>
      </c>
      <c r="T223"/>
      <c r="U223" s="63"/>
      <c r="V223" s="282"/>
      <c r="W223" s="317"/>
      <c r="X223" s="63"/>
      <c r="Z223" s="50"/>
    </row>
    <row r="224" spans="1:26" ht="15">
      <c r="A224" s="28" t="s">
        <v>738</v>
      </c>
      <c r="B224" s="28" t="s">
        <v>691</v>
      </c>
      <c r="C224" s="28"/>
      <c r="D224" s="28"/>
      <c r="E224" s="9" t="s">
        <v>278</v>
      </c>
      <c r="F224" s="9" t="s">
        <v>278</v>
      </c>
      <c r="G224" s="9" t="s">
        <v>278</v>
      </c>
      <c r="H224" s="9">
        <v>74.300000000000011</v>
      </c>
      <c r="I224" s="9">
        <v>199.5</v>
      </c>
      <c r="J224" s="9">
        <v>0</v>
      </c>
      <c r="K224" s="9">
        <v>0</v>
      </c>
      <c r="L224" s="9">
        <v>152.5</v>
      </c>
      <c r="M224" s="9" t="s">
        <v>278</v>
      </c>
      <c r="N224" s="28"/>
      <c r="O224" s="67">
        <v>426.3</v>
      </c>
      <c r="P224" s="28"/>
      <c r="S224" s="28"/>
      <c r="T224" s="28"/>
      <c r="U224" s="63"/>
      <c r="V224" s="283"/>
      <c r="W224" s="317"/>
      <c r="X224" s="63"/>
      <c r="Z224" s="50"/>
    </row>
    <row r="225" spans="1:26" ht="15">
      <c r="A225" s="28" t="s">
        <v>742</v>
      </c>
      <c r="B225" s="63" t="s">
        <v>27</v>
      </c>
      <c r="C225" s="28"/>
      <c r="D225" s="28"/>
      <c r="E225" s="64" t="s">
        <v>279</v>
      </c>
      <c r="F225" s="9">
        <v>103.9</v>
      </c>
      <c r="G225" s="64" t="s">
        <v>279</v>
      </c>
      <c r="H225" s="64" t="s">
        <v>279</v>
      </c>
      <c r="I225" s="9">
        <v>142.40000000000009</v>
      </c>
      <c r="J225" s="9">
        <v>0</v>
      </c>
      <c r="K225" s="9">
        <v>0</v>
      </c>
      <c r="L225" s="9">
        <v>178.50000000000006</v>
      </c>
      <c r="M225" s="9" t="s">
        <v>278</v>
      </c>
      <c r="O225" s="67">
        <v>424.80000000000018</v>
      </c>
      <c r="P225" s="63"/>
      <c r="Q225" s="63"/>
      <c r="R225" s="63"/>
      <c r="S225" s="28"/>
      <c r="T225" s="28"/>
      <c r="U225" s="63"/>
      <c r="V225" s="265"/>
      <c r="W225" s="317"/>
      <c r="X225" s="63"/>
      <c r="Z225" s="50"/>
    </row>
    <row r="226" spans="1:26" ht="15">
      <c r="A226" s="28" t="s">
        <v>743</v>
      </c>
      <c r="B226" s="205" t="s">
        <v>1563</v>
      </c>
      <c r="C226" s="63"/>
      <c r="D226" s="63"/>
      <c r="E226" s="9" t="s">
        <v>278</v>
      </c>
      <c r="F226" s="9" t="s">
        <v>278</v>
      </c>
      <c r="G226" s="9" t="s">
        <v>278</v>
      </c>
      <c r="H226" s="9" t="s">
        <v>278</v>
      </c>
      <c r="I226" s="9">
        <v>202.69999999999996</v>
      </c>
      <c r="J226" s="9">
        <v>0</v>
      </c>
      <c r="K226" s="9">
        <v>0</v>
      </c>
      <c r="L226" s="9">
        <v>200.19999999999993</v>
      </c>
      <c r="M226" s="9"/>
      <c r="N226" s="28"/>
      <c r="O226" s="67">
        <v>402.89999999999986</v>
      </c>
      <c r="P226" s="28"/>
      <c r="T226"/>
      <c r="U226" s="63"/>
      <c r="V226" s="283"/>
      <c r="W226" s="317"/>
      <c r="X226" s="63"/>
      <c r="Z226" s="50"/>
    </row>
    <row r="227" spans="1:26" ht="15">
      <c r="A227" s="28" t="s">
        <v>744</v>
      </c>
      <c r="B227" s="63" t="s">
        <v>29</v>
      </c>
      <c r="C227" s="28"/>
      <c r="D227" s="28"/>
      <c r="E227" s="9">
        <v>3.3000000000000114</v>
      </c>
      <c r="F227" s="216">
        <v>252.5</v>
      </c>
      <c r="G227" s="216">
        <v>140.29999999999995</v>
      </c>
      <c r="H227" s="9" t="s">
        <v>278</v>
      </c>
      <c r="I227" s="9" t="s">
        <v>278</v>
      </c>
      <c r="J227" s="9">
        <v>0</v>
      </c>
      <c r="K227" s="9">
        <v>0</v>
      </c>
      <c r="L227" s="9" t="s">
        <v>278</v>
      </c>
      <c r="M227" s="9" t="s">
        <v>278</v>
      </c>
      <c r="O227" s="67">
        <v>396.09999999999997</v>
      </c>
      <c r="P227" s="28"/>
      <c r="Q227" s="3" t="s">
        <v>286</v>
      </c>
      <c r="R227" s="3"/>
      <c r="S227" s="3"/>
      <c r="T227" s="3"/>
      <c r="U227" s="63"/>
      <c r="V227" s="283"/>
      <c r="W227" s="317"/>
      <c r="X227" s="63"/>
      <c r="Z227" s="50"/>
    </row>
    <row r="228" spans="1:26" ht="15">
      <c r="A228" s="28" t="s">
        <v>750</v>
      </c>
      <c r="B228" s="63" t="s">
        <v>2558</v>
      </c>
      <c r="C228" s="3"/>
      <c r="D228" s="3"/>
      <c r="E228" s="9" t="s">
        <v>278</v>
      </c>
      <c r="F228" s="9" t="s">
        <v>278</v>
      </c>
      <c r="G228" s="9" t="s">
        <v>278</v>
      </c>
      <c r="H228" s="9" t="s">
        <v>278</v>
      </c>
      <c r="I228" s="9" t="s">
        <v>278</v>
      </c>
      <c r="J228" s="9">
        <v>0</v>
      </c>
      <c r="K228" s="9">
        <v>0</v>
      </c>
      <c r="L228" s="216">
        <v>383.5</v>
      </c>
      <c r="M228" s="216"/>
      <c r="O228" s="67">
        <v>383.5</v>
      </c>
      <c r="P228" s="28"/>
      <c r="Q228" t="s">
        <v>284</v>
      </c>
      <c r="T228"/>
      <c r="U228" s="63"/>
      <c r="V228" s="283"/>
      <c r="W228" s="317"/>
      <c r="X228" s="63"/>
      <c r="Z228" s="50"/>
    </row>
    <row r="229" spans="1:26" ht="15">
      <c r="A229" s="28" t="s">
        <v>751</v>
      </c>
      <c r="B229" s="205" t="s">
        <v>1560</v>
      </c>
      <c r="C229" s="63"/>
      <c r="D229" s="63"/>
      <c r="E229" s="9" t="s">
        <v>278</v>
      </c>
      <c r="F229" s="9" t="s">
        <v>278</v>
      </c>
      <c r="G229" s="9" t="s">
        <v>278</v>
      </c>
      <c r="H229" s="9" t="s">
        <v>278</v>
      </c>
      <c r="I229" s="9">
        <v>183</v>
      </c>
      <c r="J229" s="9">
        <v>0</v>
      </c>
      <c r="K229" s="9">
        <v>0</v>
      </c>
      <c r="L229" s="9">
        <v>200.10000000000002</v>
      </c>
      <c r="M229" s="9"/>
      <c r="O229" s="67">
        <v>383.1</v>
      </c>
      <c r="P229" s="28"/>
      <c r="T229"/>
      <c r="U229" s="63"/>
      <c r="V229" s="265"/>
      <c r="W229" s="317"/>
      <c r="X229" s="63"/>
      <c r="Z229" s="50"/>
    </row>
    <row r="230" spans="1:26" ht="15">
      <c r="A230" s="28" t="s">
        <v>752</v>
      </c>
      <c r="B230" s="273" t="s">
        <v>1891</v>
      </c>
      <c r="C230" s="3"/>
      <c r="D230" s="3"/>
      <c r="E230" s="9" t="s">
        <v>278</v>
      </c>
      <c r="F230" s="9" t="s">
        <v>278</v>
      </c>
      <c r="G230" s="9" t="s">
        <v>278</v>
      </c>
      <c r="H230" s="9" t="s">
        <v>278</v>
      </c>
      <c r="I230" s="9" t="s">
        <v>278</v>
      </c>
      <c r="J230" s="9">
        <v>0</v>
      </c>
      <c r="K230" s="9">
        <v>0</v>
      </c>
      <c r="L230" s="216">
        <v>372.5</v>
      </c>
      <c r="M230" s="216"/>
      <c r="N230" s="28"/>
      <c r="O230" s="67">
        <v>372.5</v>
      </c>
      <c r="P230" s="28"/>
      <c r="Q230" t="s">
        <v>297</v>
      </c>
      <c r="T230"/>
      <c r="U230" s="63"/>
      <c r="V230" s="265"/>
      <c r="W230" s="317"/>
      <c r="X230" s="63"/>
      <c r="Z230" s="50"/>
    </row>
    <row r="231" spans="1:26" ht="15">
      <c r="A231" s="28" t="s">
        <v>754</v>
      </c>
      <c r="B231" s="63" t="s">
        <v>4</v>
      </c>
      <c r="C231" s="28"/>
      <c r="D231" s="28"/>
      <c r="E231" s="9">
        <v>15.400000000000091</v>
      </c>
      <c r="F231" s="9">
        <v>66</v>
      </c>
      <c r="G231" s="212">
        <v>168.99999999999994</v>
      </c>
      <c r="H231" s="9">
        <v>44.099999999999937</v>
      </c>
      <c r="I231" s="9">
        <v>50</v>
      </c>
      <c r="J231" s="9">
        <v>0</v>
      </c>
      <c r="K231" s="9">
        <v>0</v>
      </c>
      <c r="L231" s="9" t="s">
        <v>278</v>
      </c>
      <c r="M231" s="9" t="s">
        <v>278</v>
      </c>
      <c r="N231" s="28"/>
      <c r="O231" s="67">
        <v>344.5</v>
      </c>
      <c r="P231" s="63"/>
      <c r="Q231" s="3" t="s">
        <v>282</v>
      </c>
      <c r="R231" s="3"/>
      <c r="S231" s="3"/>
      <c r="T231" s="3"/>
      <c r="U231" s="63"/>
      <c r="V231" s="283"/>
      <c r="W231" s="317"/>
      <c r="X231" s="63"/>
      <c r="Z231" s="50"/>
    </row>
    <row r="232" spans="1:26" ht="15">
      <c r="A232" s="28" t="s">
        <v>755</v>
      </c>
      <c r="B232" s="63" t="s">
        <v>739</v>
      </c>
      <c r="E232" s="9" t="s">
        <v>278</v>
      </c>
      <c r="F232" s="9" t="s">
        <v>278</v>
      </c>
      <c r="G232" s="9" t="s">
        <v>278</v>
      </c>
      <c r="H232" s="9">
        <v>160.49999999999994</v>
      </c>
      <c r="I232" s="9">
        <v>93</v>
      </c>
      <c r="J232" s="9">
        <v>0</v>
      </c>
      <c r="K232" s="9">
        <v>0</v>
      </c>
      <c r="L232" s="9">
        <v>84.699999999999932</v>
      </c>
      <c r="M232" s="9"/>
      <c r="O232" s="67">
        <v>338.19999999999987</v>
      </c>
      <c r="S232" s="28"/>
      <c r="T232" s="28"/>
      <c r="U232" s="63"/>
      <c r="V232" s="283"/>
      <c r="W232" s="317"/>
      <c r="X232" s="63"/>
      <c r="Z232" s="50"/>
    </row>
    <row r="233" spans="1:26" ht="15">
      <c r="A233" s="28" t="s">
        <v>756</v>
      </c>
      <c r="B233" s="63" t="s">
        <v>712</v>
      </c>
      <c r="E233" s="9" t="s">
        <v>278</v>
      </c>
      <c r="F233" s="9" t="s">
        <v>278</v>
      </c>
      <c r="G233" s="9" t="s">
        <v>278</v>
      </c>
      <c r="H233" s="9">
        <v>174</v>
      </c>
      <c r="I233" s="9">
        <v>75.499999999999943</v>
      </c>
      <c r="J233" s="9">
        <v>0</v>
      </c>
      <c r="K233" s="9">
        <v>0</v>
      </c>
      <c r="L233" s="9">
        <v>76.999999999999943</v>
      </c>
      <c r="M233" s="9" t="s">
        <v>278</v>
      </c>
      <c r="O233" s="67">
        <v>326.49999999999989</v>
      </c>
      <c r="S233" s="28"/>
      <c r="T233" s="28"/>
      <c r="U233" s="63"/>
      <c r="V233" s="283"/>
      <c r="W233" s="317"/>
      <c r="X233" s="63"/>
      <c r="Z233" s="50"/>
    </row>
    <row r="234" spans="1:26" ht="15">
      <c r="A234" s="28" t="s">
        <v>759</v>
      </c>
      <c r="B234" s="63" t="s">
        <v>710</v>
      </c>
      <c r="E234" s="9" t="s">
        <v>278</v>
      </c>
      <c r="F234" s="9" t="s">
        <v>278</v>
      </c>
      <c r="G234" s="9" t="s">
        <v>278</v>
      </c>
      <c r="H234" s="9">
        <v>173.89999999999998</v>
      </c>
      <c r="I234" s="9">
        <v>142.89999999999998</v>
      </c>
      <c r="J234" s="9">
        <v>0</v>
      </c>
      <c r="K234" s="9">
        <v>0</v>
      </c>
      <c r="L234" s="64" t="s">
        <v>279</v>
      </c>
      <c r="M234" s="9"/>
      <c r="O234" s="67">
        <v>316.79999999999995</v>
      </c>
      <c r="S234" s="28"/>
      <c r="T234" s="28"/>
      <c r="U234" s="63"/>
      <c r="V234" s="283"/>
      <c r="W234" s="317"/>
      <c r="X234" s="63"/>
      <c r="Z234" s="50"/>
    </row>
    <row r="235" spans="1:26" ht="15">
      <c r="A235" s="28" t="s">
        <v>841</v>
      </c>
      <c r="B235" s="273" t="s">
        <v>1901</v>
      </c>
      <c r="C235" s="3"/>
      <c r="D235" s="3"/>
      <c r="E235" s="9" t="s">
        <v>278</v>
      </c>
      <c r="F235" s="9" t="s">
        <v>278</v>
      </c>
      <c r="G235" s="9" t="s">
        <v>278</v>
      </c>
      <c r="H235" s="9" t="s">
        <v>278</v>
      </c>
      <c r="I235" s="9" t="s">
        <v>278</v>
      </c>
      <c r="J235" s="9">
        <v>0</v>
      </c>
      <c r="K235" s="9">
        <v>0</v>
      </c>
      <c r="L235" s="216">
        <v>315.99999999999989</v>
      </c>
      <c r="M235" s="216"/>
      <c r="O235" s="67">
        <v>315.99999999999989</v>
      </c>
      <c r="P235" s="28"/>
      <c r="Q235" t="s">
        <v>288</v>
      </c>
      <c r="T235"/>
      <c r="U235" s="63"/>
      <c r="V235" s="282"/>
      <c r="W235" s="317"/>
      <c r="X235" s="63"/>
      <c r="Z235" s="50"/>
    </row>
    <row r="236" spans="1:26" ht="15">
      <c r="A236" s="28" t="s">
        <v>842</v>
      </c>
      <c r="B236" s="63" t="s">
        <v>2546</v>
      </c>
      <c r="C236" s="3"/>
      <c r="D236" s="3"/>
      <c r="E236" s="9" t="s">
        <v>278</v>
      </c>
      <c r="F236" s="9" t="s">
        <v>278</v>
      </c>
      <c r="G236" s="9" t="s">
        <v>278</v>
      </c>
      <c r="H236" s="9" t="s">
        <v>278</v>
      </c>
      <c r="I236" s="9" t="s">
        <v>278</v>
      </c>
      <c r="J236" s="9">
        <v>0</v>
      </c>
      <c r="K236" s="9">
        <v>0</v>
      </c>
      <c r="L236" s="9">
        <v>299.80000000000007</v>
      </c>
      <c r="M236" s="9" t="s">
        <v>2885</v>
      </c>
      <c r="N236" s="28"/>
      <c r="O236" s="67">
        <v>299.80000000000007</v>
      </c>
      <c r="P236" s="28"/>
      <c r="T236"/>
      <c r="U236" s="63"/>
      <c r="V236" s="265"/>
      <c r="W236" s="317"/>
      <c r="X236" s="63"/>
      <c r="Z236" s="50"/>
    </row>
    <row r="237" spans="1:26" ht="15">
      <c r="A237" s="28" t="s">
        <v>843</v>
      </c>
      <c r="B237" s="63" t="s">
        <v>720</v>
      </c>
      <c r="C237" s="28"/>
      <c r="D237" s="28"/>
      <c r="E237" s="9" t="s">
        <v>278</v>
      </c>
      <c r="F237" s="9" t="s">
        <v>278</v>
      </c>
      <c r="G237" s="9" t="s">
        <v>278</v>
      </c>
      <c r="H237" s="9">
        <v>61.599999999999909</v>
      </c>
      <c r="I237" s="9">
        <v>109.00000000000003</v>
      </c>
      <c r="J237" s="9">
        <v>0</v>
      </c>
      <c r="K237" s="9">
        <v>0</v>
      </c>
      <c r="L237" s="9">
        <v>129.10000000000002</v>
      </c>
      <c r="M237" s="9"/>
      <c r="O237" s="67">
        <v>299.69999999999993</v>
      </c>
      <c r="P237" s="28"/>
      <c r="S237" s="28"/>
      <c r="T237" s="28"/>
      <c r="U237" s="63"/>
      <c r="V237" s="283"/>
      <c r="W237" s="317"/>
      <c r="X237" s="63"/>
      <c r="Z237" s="50"/>
    </row>
    <row r="238" spans="1:26" ht="15">
      <c r="A238" s="28" t="s">
        <v>844</v>
      </c>
      <c r="B238" s="273" t="s">
        <v>2540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9">
        <v>269.00000000000006</v>
      </c>
      <c r="M238" s="9" t="s">
        <v>278</v>
      </c>
      <c r="O238" s="67">
        <v>269.00000000000006</v>
      </c>
      <c r="P238" s="28"/>
      <c r="T238"/>
      <c r="U238" s="63"/>
      <c r="V238" s="282"/>
      <c r="W238" s="317"/>
      <c r="X238" s="63"/>
      <c r="Z238" s="50"/>
    </row>
    <row r="239" spans="1:26" ht="15">
      <c r="A239" s="28" t="s">
        <v>845</v>
      </c>
      <c r="B239" s="205" t="s">
        <v>1559</v>
      </c>
      <c r="C239" s="63"/>
      <c r="D239" s="63"/>
      <c r="E239" s="9" t="s">
        <v>278</v>
      </c>
      <c r="F239" s="9" t="s">
        <v>278</v>
      </c>
      <c r="G239" s="9" t="s">
        <v>278</v>
      </c>
      <c r="H239" s="9" t="s">
        <v>278</v>
      </c>
      <c r="I239" s="9">
        <v>185</v>
      </c>
      <c r="J239" s="9">
        <v>0</v>
      </c>
      <c r="K239" s="9">
        <v>0</v>
      </c>
      <c r="L239" s="9">
        <v>82.499999999999886</v>
      </c>
      <c r="M239" s="9"/>
      <c r="N239" s="28"/>
      <c r="O239" s="67">
        <v>267.49999999999989</v>
      </c>
      <c r="P239" s="28"/>
      <c r="T239"/>
      <c r="U239" s="63"/>
      <c r="V239" s="282"/>
      <c r="W239" s="317"/>
      <c r="X239" s="63"/>
      <c r="Z239" s="50"/>
    </row>
    <row r="240" spans="1:26" ht="15">
      <c r="A240" s="28" t="s">
        <v>846</v>
      </c>
      <c r="B240" s="218" t="s">
        <v>1547</v>
      </c>
      <c r="C240" s="63"/>
      <c r="D240" s="63"/>
      <c r="E240" s="9" t="s">
        <v>278</v>
      </c>
      <c r="F240" s="9" t="s">
        <v>278</v>
      </c>
      <c r="G240" s="9" t="s">
        <v>278</v>
      </c>
      <c r="H240" s="9" t="s">
        <v>278</v>
      </c>
      <c r="I240" s="9">
        <v>265.50000000000006</v>
      </c>
      <c r="J240" s="9">
        <v>0</v>
      </c>
      <c r="K240" s="9">
        <v>0</v>
      </c>
      <c r="L240" s="9" t="s">
        <v>278</v>
      </c>
      <c r="M240" s="9" t="s">
        <v>278</v>
      </c>
      <c r="O240" s="67">
        <v>265.50000000000006</v>
      </c>
      <c r="P240" s="28"/>
      <c r="T240"/>
      <c r="U240" s="63"/>
      <c r="V240" s="283"/>
      <c r="W240" s="317"/>
      <c r="X240" s="63"/>
      <c r="Z240" s="50"/>
    </row>
    <row r="241" spans="1:26" ht="15">
      <c r="A241" s="28" t="s">
        <v>847</v>
      </c>
      <c r="B241" s="273" t="s">
        <v>1900</v>
      </c>
      <c r="C241" s="3"/>
      <c r="D241" s="3"/>
      <c r="E241" s="9" t="s">
        <v>278</v>
      </c>
      <c r="F241" s="9" t="s">
        <v>278</v>
      </c>
      <c r="G241" s="9" t="s">
        <v>278</v>
      </c>
      <c r="H241" s="9" t="s">
        <v>278</v>
      </c>
      <c r="I241" s="9" t="s">
        <v>278</v>
      </c>
      <c r="J241" s="9">
        <v>0</v>
      </c>
      <c r="K241" s="9">
        <v>0</v>
      </c>
      <c r="L241" s="9">
        <v>260.70000000000005</v>
      </c>
      <c r="M241" s="9"/>
      <c r="N241" s="28"/>
      <c r="O241" s="67">
        <v>260.70000000000005</v>
      </c>
      <c r="P241" s="28"/>
      <c r="T241"/>
      <c r="U241" s="63"/>
      <c r="V241" s="265"/>
      <c r="W241" s="317"/>
      <c r="X241" s="63"/>
      <c r="Z241" s="50"/>
    </row>
    <row r="242" spans="1:26" ht="15">
      <c r="A242" s="28" t="s">
        <v>848</v>
      </c>
      <c r="B242" s="273" t="s">
        <v>2726</v>
      </c>
      <c r="C242" s="3"/>
      <c r="D242" s="3"/>
      <c r="E242" s="9" t="s">
        <v>278</v>
      </c>
      <c r="F242" s="9" t="s">
        <v>278</v>
      </c>
      <c r="G242" s="9" t="s">
        <v>278</v>
      </c>
      <c r="H242" s="9" t="s">
        <v>278</v>
      </c>
      <c r="I242" s="9" t="s">
        <v>278</v>
      </c>
      <c r="J242" s="9">
        <v>0</v>
      </c>
      <c r="K242" s="9">
        <v>0</v>
      </c>
      <c r="L242" s="9">
        <v>258.30000000000007</v>
      </c>
      <c r="M242" s="9"/>
      <c r="O242" s="67">
        <v>258.30000000000007</v>
      </c>
      <c r="P242" s="28"/>
      <c r="T242"/>
      <c r="U242" s="63"/>
      <c r="V242" s="282"/>
      <c r="W242" s="317"/>
      <c r="X242" s="63"/>
      <c r="Z242" s="50"/>
    </row>
    <row r="243" spans="1:26" ht="15">
      <c r="A243" s="28" t="s">
        <v>849</v>
      </c>
      <c r="B243" s="63" t="s">
        <v>2545</v>
      </c>
      <c r="C243" s="3"/>
      <c r="D243" s="3"/>
      <c r="E243" s="9" t="s">
        <v>278</v>
      </c>
      <c r="F243" s="9" t="s">
        <v>278</v>
      </c>
      <c r="G243" s="9" t="s">
        <v>278</v>
      </c>
      <c r="H243" s="9" t="s">
        <v>278</v>
      </c>
      <c r="I243" s="9" t="s">
        <v>278</v>
      </c>
      <c r="J243" s="9">
        <v>0</v>
      </c>
      <c r="K243" s="9">
        <v>0</v>
      </c>
      <c r="L243" s="9">
        <v>257.5</v>
      </c>
      <c r="M243" s="9"/>
      <c r="O243" s="67">
        <v>257.5</v>
      </c>
      <c r="P243" s="28"/>
      <c r="T243"/>
      <c r="U243" s="63"/>
      <c r="V243" s="283"/>
      <c r="W243" s="317"/>
      <c r="X243" s="63"/>
      <c r="Z243" s="50"/>
    </row>
    <row r="244" spans="1:26" ht="15">
      <c r="A244" s="28" t="s">
        <v>850</v>
      </c>
      <c r="B244" s="205" t="s">
        <v>1549</v>
      </c>
      <c r="C244" s="63"/>
      <c r="D244" s="63"/>
      <c r="E244" s="9" t="s">
        <v>278</v>
      </c>
      <c r="F244" s="9" t="s">
        <v>278</v>
      </c>
      <c r="G244" s="9" t="s">
        <v>278</v>
      </c>
      <c r="H244" s="9" t="s">
        <v>278</v>
      </c>
      <c r="I244" s="9">
        <v>71.5</v>
      </c>
      <c r="J244" s="9">
        <v>0</v>
      </c>
      <c r="K244" s="9">
        <v>0</v>
      </c>
      <c r="L244" s="9">
        <v>177.09999999999997</v>
      </c>
      <c r="M244" s="9"/>
      <c r="O244" s="67">
        <v>248.59999999999997</v>
      </c>
      <c r="P244" s="28"/>
      <c r="T244"/>
      <c r="U244" s="63"/>
      <c r="V244" s="283"/>
      <c r="W244" s="317"/>
      <c r="X244" s="63"/>
      <c r="Z244" s="50"/>
    </row>
    <row r="245" spans="1:26" ht="15">
      <c r="A245" s="28" t="s">
        <v>851</v>
      </c>
      <c r="B245" s="63" t="s">
        <v>2550</v>
      </c>
      <c r="C245" s="3"/>
      <c r="D245" s="3"/>
      <c r="E245" s="9" t="s">
        <v>278</v>
      </c>
      <c r="F245" s="9" t="s">
        <v>278</v>
      </c>
      <c r="G245" s="9" t="s">
        <v>278</v>
      </c>
      <c r="H245" s="9" t="s">
        <v>278</v>
      </c>
      <c r="I245" s="9" t="s">
        <v>278</v>
      </c>
      <c r="J245" s="9">
        <v>0</v>
      </c>
      <c r="K245" s="9">
        <v>0</v>
      </c>
      <c r="L245" s="9">
        <v>244.20000000000022</v>
      </c>
      <c r="M245" s="9"/>
      <c r="O245" s="67">
        <v>244.20000000000022</v>
      </c>
      <c r="P245" s="28"/>
      <c r="T245"/>
      <c r="U245" s="63"/>
      <c r="V245" s="283"/>
      <c r="W245" s="317"/>
      <c r="X245" s="63"/>
      <c r="Z245" s="50"/>
    </row>
    <row r="246" spans="1:26" ht="15">
      <c r="A246" s="28" t="s">
        <v>852</v>
      </c>
      <c r="B246" s="63" t="s">
        <v>158</v>
      </c>
      <c r="C246" s="28"/>
      <c r="D246" s="28"/>
      <c r="E246" s="9" t="s">
        <v>278</v>
      </c>
      <c r="F246" s="9" t="s">
        <v>278</v>
      </c>
      <c r="G246" s="9">
        <v>39</v>
      </c>
      <c r="H246" s="9">
        <v>94</v>
      </c>
      <c r="I246" s="9">
        <v>110.49999999999994</v>
      </c>
      <c r="J246" s="9">
        <v>0</v>
      </c>
      <c r="K246" s="9">
        <v>0</v>
      </c>
      <c r="L246" s="9" t="s">
        <v>278</v>
      </c>
      <c r="M246" s="9" t="s">
        <v>278</v>
      </c>
      <c r="O246" s="67">
        <v>243.49999999999994</v>
      </c>
      <c r="P246" s="28"/>
      <c r="Q246" s="28"/>
      <c r="R246" s="28"/>
      <c r="S246" s="28"/>
      <c r="T246" s="28"/>
      <c r="U246" s="63"/>
      <c r="V246" s="265"/>
      <c r="W246" s="317"/>
      <c r="X246" s="63"/>
      <c r="Z246" s="50"/>
    </row>
    <row r="247" spans="1:26" ht="15">
      <c r="A247" s="28" t="s">
        <v>853</v>
      </c>
      <c r="B247" s="205" t="s">
        <v>1561</v>
      </c>
      <c r="C247" s="63"/>
      <c r="D247" s="63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147.49999999999994</v>
      </c>
      <c r="J247" s="9">
        <v>0</v>
      </c>
      <c r="K247" s="9">
        <v>0</v>
      </c>
      <c r="L247" s="9">
        <v>94.600000000000136</v>
      </c>
      <c r="M247" s="9"/>
      <c r="N247" s="28"/>
      <c r="O247" s="67">
        <v>242.10000000000008</v>
      </c>
      <c r="P247" s="28"/>
      <c r="T247"/>
      <c r="U247" s="63"/>
      <c r="V247" s="283"/>
      <c r="W247" s="317"/>
      <c r="X247" s="63"/>
      <c r="Z247" s="50"/>
    </row>
    <row r="248" spans="1:26" ht="15">
      <c r="A248" s="28" t="s">
        <v>854</v>
      </c>
      <c r="B248" s="63" t="s">
        <v>2542</v>
      </c>
      <c r="C248" s="3"/>
      <c r="D248" s="3"/>
      <c r="E248" s="9" t="s">
        <v>278</v>
      </c>
      <c r="F248" s="9" t="s">
        <v>278</v>
      </c>
      <c r="G248" s="9" t="s">
        <v>278</v>
      </c>
      <c r="H248" s="9" t="s">
        <v>278</v>
      </c>
      <c r="I248" s="9" t="s">
        <v>278</v>
      </c>
      <c r="J248" s="9">
        <v>0</v>
      </c>
      <c r="K248" s="9">
        <v>0</v>
      </c>
      <c r="L248" s="9">
        <v>240.70000000000005</v>
      </c>
      <c r="M248" s="9"/>
      <c r="N248" s="28"/>
      <c r="O248" s="67">
        <v>240.70000000000005</v>
      </c>
      <c r="P248" s="28"/>
      <c r="T248"/>
      <c r="U248" s="63"/>
      <c r="V248" s="283"/>
      <c r="W248" s="317"/>
      <c r="X248" s="63"/>
      <c r="Z248" s="50"/>
    </row>
    <row r="249" spans="1:26" ht="15">
      <c r="A249" s="28" t="s">
        <v>855</v>
      </c>
      <c r="B249" s="273" t="s">
        <v>1898</v>
      </c>
      <c r="C249" s="3"/>
      <c r="D249" s="3"/>
      <c r="E249" s="9" t="s">
        <v>278</v>
      </c>
      <c r="F249" s="9" t="s">
        <v>278</v>
      </c>
      <c r="G249" s="9" t="s">
        <v>278</v>
      </c>
      <c r="H249" s="9" t="s">
        <v>278</v>
      </c>
      <c r="I249" s="9" t="s">
        <v>278</v>
      </c>
      <c r="J249" s="9">
        <v>0</v>
      </c>
      <c r="K249" s="9">
        <v>0</v>
      </c>
      <c r="L249" s="9">
        <v>240.69999999999993</v>
      </c>
      <c r="M249" s="9"/>
      <c r="N249" s="28"/>
      <c r="O249" s="67">
        <v>240.69999999999993</v>
      </c>
      <c r="P249" s="28"/>
      <c r="T249"/>
      <c r="U249" s="63"/>
      <c r="V249" s="283"/>
      <c r="W249" s="317"/>
      <c r="X249" s="63"/>
      <c r="Z249" s="50"/>
    </row>
    <row r="250" spans="1:26" ht="15">
      <c r="A250" s="28" t="s">
        <v>856</v>
      </c>
      <c r="B250" s="205" t="s">
        <v>1553</v>
      </c>
      <c r="C250" s="63"/>
      <c r="D250" s="63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129.60000000000014</v>
      </c>
      <c r="J250" s="9">
        <v>0</v>
      </c>
      <c r="K250" s="9">
        <v>0</v>
      </c>
      <c r="L250" s="9">
        <v>109.9000000000002</v>
      </c>
      <c r="M250" s="9"/>
      <c r="N250" s="28"/>
      <c r="O250" s="67">
        <v>239.50000000000034</v>
      </c>
      <c r="P250" s="28"/>
      <c r="T250"/>
      <c r="U250" s="63"/>
      <c r="V250" s="283"/>
      <c r="W250" s="317"/>
      <c r="X250" s="63"/>
      <c r="Z250" s="50"/>
    </row>
    <row r="251" spans="1:26" ht="15">
      <c r="A251" s="28" t="s">
        <v>857</v>
      </c>
      <c r="B251" s="63" t="s">
        <v>2544</v>
      </c>
      <c r="C251" s="3"/>
      <c r="D251" s="3"/>
      <c r="E251" s="9" t="s">
        <v>278</v>
      </c>
      <c r="F251" s="9" t="s">
        <v>278</v>
      </c>
      <c r="G251" s="9" t="s">
        <v>278</v>
      </c>
      <c r="H251" s="9" t="s">
        <v>278</v>
      </c>
      <c r="I251" s="9" t="s">
        <v>278</v>
      </c>
      <c r="J251" s="9">
        <v>0</v>
      </c>
      <c r="K251" s="9">
        <v>0</v>
      </c>
      <c r="L251" s="9">
        <v>238.19999999999987</v>
      </c>
      <c r="M251" s="9"/>
      <c r="N251" s="28"/>
      <c r="O251" s="67">
        <v>238.19999999999987</v>
      </c>
      <c r="P251" s="28"/>
      <c r="T251"/>
      <c r="U251" s="63"/>
      <c r="V251" s="283"/>
      <c r="W251" s="317"/>
      <c r="X251" s="63"/>
      <c r="Z251" s="50"/>
    </row>
    <row r="252" spans="1:26" ht="15">
      <c r="A252" s="28" t="s">
        <v>858</v>
      </c>
      <c r="B252" s="273" t="s">
        <v>1899</v>
      </c>
      <c r="C252" s="3"/>
      <c r="D252" s="3"/>
      <c r="E252" s="9" t="s">
        <v>278</v>
      </c>
      <c r="F252" s="9" t="s">
        <v>278</v>
      </c>
      <c r="G252" s="9" t="s">
        <v>278</v>
      </c>
      <c r="H252" s="9" t="s">
        <v>278</v>
      </c>
      <c r="I252" s="9" t="s">
        <v>278</v>
      </c>
      <c r="J252" s="9">
        <v>0</v>
      </c>
      <c r="K252" s="9">
        <v>0</v>
      </c>
      <c r="L252" s="9">
        <v>232</v>
      </c>
      <c r="M252" s="9"/>
      <c r="N252" s="28"/>
      <c r="O252" s="67">
        <v>232</v>
      </c>
      <c r="P252" s="28"/>
      <c r="T252"/>
      <c r="U252" s="63"/>
      <c r="V252" s="283"/>
      <c r="W252" s="317"/>
      <c r="X252" s="63"/>
      <c r="Z252" s="50"/>
    </row>
    <row r="253" spans="1:26" ht="15">
      <c r="A253" s="28" t="s">
        <v>859</v>
      </c>
      <c r="B253" s="63" t="s">
        <v>180</v>
      </c>
      <c r="C253" s="3"/>
      <c r="D253" s="3"/>
      <c r="E253" s="9" t="s">
        <v>278</v>
      </c>
      <c r="F253" s="9" t="s">
        <v>278</v>
      </c>
      <c r="G253" s="9" t="s">
        <v>278</v>
      </c>
      <c r="H253" s="9" t="s">
        <v>278</v>
      </c>
      <c r="I253" s="9" t="s">
        <v>278</v>
      </c>
      <c r="J253" s="9">
        <v>0</v>
      </c>
      <c r="K253" s="9">
        <v>0</v>
      </c>
      <c r="L253" s="9">
        <v>230.80000000000007</v>
      </c>
      <c r="M253" s="9"/>
      <c r="O253" s="67">
        <v>230.80000000000007</v>
      </c>
      <c r="P253" s="28"/>
      <c r="T253"/>
      <c r="U253" s="63"/>
      <c r="V253" s="265"/>
      <c r="W253" s="317"/>
      <c r="X253" s="63"/>
      <c r="Z253" s="50"/>
    </row>
    <row r="254" spans="1:26" ht="15">
      <c r="A254" s="28" t="s">
        <v>860</v>
      </c>
      <c r="B254" s="273" t="s">
        <v>1902</v>
      </c>
      <c r="C254" s="3"/>
      <c r="D254" s="3"/>
      <c r="E254" s="9" t="s">
        <v>278</v>
      </c>
      <c r="F254" s="9" t="s">
        <v>278</v>
      </c>
      <c r="G254" s="9" t="s">
        <v>278</v>
      </c>
      <c r="H254" s="9" t="s">
        <v>278</v>
      </c>
      <c r="I254" s="9" t="s">
        <v>278</v>
      </c>
      <c r="J254" s="9">
        <v>0</v>
      </c>
      <c r="K254" s="9">
        <v>0</v>
      </c>
      <c r="L254" s="9">
        <v>229.89999999999986</v>
      </c>
      <c r="M254" s="9"/>
      <c r="O254" s="67">
        <v>229.89999999999986</v>
      </c>
      <c r="P254" s="28"/>
      <c r="T254"/>
      <c r="U254" s="63"/>
      <c r="V254" s="283"/>
      <c r="W254" s="317"/>
      <c r="X254" s="63"/>
      <c r="Z254" s="50"/>
    </row>
    <row r="255" spans="1:26" ht="15">
      <c r="A255" s="28" t="s">
        <v>861</v>
      </c>
      <c r="B255" s="273" t="s">
        <v>1888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9">
        <v>224.50000000000006</v>
      </c>
      <c r="M255" s="9"/>
      <c r="O255" s="67">
        <v>224.50000000000006</v>
      </c>
      <c r="P255" s="28"/>
      <c r="T255"/>
      <c r="U255" s="63"/>
      <c r="V255" s="265"/>
      <c r="W255" s="317"/>
      <c r="X255" s="63"/>
      <c r="Z255" s="50"/>
    </row>
    <row r="256" spans="1:26" ht="15">
      <c r="A256" s="28" t="s">
        <v>862</v>
      </c>
      <c r="B256" s="205" t="s">
        <v>1562</v>
      </c>
      <c r="C256" s="63"/>
      <c r="D256" s="63"/>
      <c r="E256" s="9" t="s">
        <v>278</v>
      </c>
      <c r="F256" s="9" t="s">
        <v>278</v>
      </c>
      <c r="G256" s="9" t="s">
        <v>278</v>
      </c>
      <c r="H256" s="9" t="s">
        <v>278</v>
      </c>
      <c r="I256" s="9">
        <v>144.30000000000007</v>
      </c>
      <c r="J256" s="9">
        <v>0</v>
      </c>
      <c r="K256" s="9">
        <v>0</v>
      </c>
      <c r="L256" s="9">
        <v>71.499999999999943</v>
      </c>
      <c r="M256" s="9"/>
      <c r="O256" s="67">
        <v>215.8</v>
      </c>
      <c r="P256" s="28"/>
      <c r="T256"/>
      <c r="U256" s="63"/>
      <c r="V256" s="283"/>
      <c r="W256" s="317"/>
      <c r="X256" s="63"/>
      <c r="Z256" s="50"/>
    </row>
    <row r="257" spans="1:26" ht="15">
      <c r="A257" s="28" t="s">
        <v>863</v>
      </c>
      <c r="B257" s="63" t="s">
        <v>2563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9">
        <v>211.69999999999982</v>
      </c>
      <c r="M257" s="9"/>
      <c r="N257" s="28"/>
      <c r="O257" s="67">
        <v>211.69999999999982</v>
      </c>
      <c r="P257" s="28"/>
      <c r="T257"/>
      <c r="U257" s="63"/>
      <c r="V257" s="265"/>
      <c r="W257" s="317"/>
      <c r="X257" s="63"/>
      <c r="Z257" s="50"/>
    </row>
    <row r="258" spans="1:26" ht="15">
      <c r="A258" s="28" t="s">
        <v>864</v>
      </c>
      <c r="B258" s="63" t="s">
        <v>2554</v>
      </c>
      <c r="C258" s="3"/>
      <c r="D258" s="3"/>
      <c r="E258" s="9" t="s">
        <v>278</v>
      </c>
      <c r="F258" s="9" t="s">
        <v>278</v>
      </c>
      <c r="G258" s="9" t="s">
        <v>278</v>
      </c>
      <c r="H258" s="9" t="s">
        <v>278</v>
      </c>
      <c r="I258" s="9" t="s">
        <v>278</v>
      </c>
      <c r="J258" s="9">
        <v>0</v>
      </c>
      <c r="K258" s="9">
        <v>0</v>
      </c>
      <c r="L258" s="9">
        <v>208.90000000000003</v>
      </c>
      <c r="M258" s="9" t="s">
        <v>278</v>
      </c>
      <c r="N258" s="28"/>
      <c r="O258" s="67">
        <v>208.90000000000003</v>
      </c>
      <c r="P258" s="28"/>
      <c r="T258"/>
      <c r="U258" s="63"/>
      <c r="V258" s="282"/>
      <c r="W258" s="317"/>
      <c r="X258" s="63"/>
      <c r="Z258" s="50"/>
    </row>
    <row r="259" spans="1:26" ht="15">
      <c r="A259" s="28" t="s">
        <v>865</v>
      </c>
      <c r="B259" s="63" t="s">
        <v>731</v>
      </c>
      <c r="C259" s="28"/>
      <c r="D259" s="28"/>
      <c r="E259" s="9" t="s">
        <v>278</v>
      </c>
      <c r="F259" s="9" t="s">
        <v>278</v>
      </c>
      <c r="G259" s="9" t="s">
        <v>278</v>
      </c>
      <c r="H259" s="9">
        <v>205.5</v>
      </c>
      <c r="I259" s="9" t="s">
        <v>278</v>
      </c>
      <c r="J259" s="9">
        <v>0</v>
      </c>
      <c r="K259" s="9">
        <v>0</v>
      </c>
      <c r="L259" s="9" t="s">
        <v>278</v>
      </c>
      <c r="M259" s="9" t="s">
        <v>278</v>
      </c>
      <c r="O259" s="67">
        <v>205.5</v>
      </c>
      <c r="P259" s="28"/>
      <c r="S259" s="28"/>
      <c r="T259" s="28"/>
      <c r="U259" s="63"/>
      <c r="V259" s="283"/>
      <c r="W259" s="317"/>
      <c r="X259" s="63"/>
      <c r="Z259" s="50"/>
    </row>
    <row r="260" spans="1:26" ht="15">
      <c r="A260" s="28" t="s">
        <v>866</v>
      </c>
      <c r="B260" s="205" t="s">
        <v>1557</v>
      </c>
      <c r="C260" s="63"/>
      <c r="D260" s="63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205.5</v>
      </c>
      <c r="J260" s="9">
        <v>0</v>
      </c>
      <c r="K260" s="9">
        <v>0</v>
      </c>
      <c r="L260" s="9" t="s">
        <v>278</v>
      </c>
      <c r="M260" s="9" t="s">
        <v>278</v>
      </c>
      <c r="O260" s="67">
        <v>205.5</v>
      </c>
      <c r="P260" s="28"/>
      <c r="T260"/>
      <c r="U260" s="63"/>
      <c r="V260" s="265"/>
      <c r="W260" s="317"/>
      <c r="X260" s="63"/>
      <c r="Z260" s="50"/>
    </row>
    <row r="261" spans="1:26" ht="15">
      <c r="A261" s="28" t="s">
        <v>867</v>
      </c>
      <c r="B261" s="63" t="s">
        <v>2543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9">
        <v>204.5999999999998</v>
      </c>
      <c r="M261" s="9"/>
      <c r="N261" s="28"/>
      <c r="O261" s="67">
        <v>204.5999999999998</v>
      </c>
      <c r="P261" s="28"/>
      <c r="T261"/>
      <c r="U261" s="63"/>
      <c r="V261" s="283"/>
      <c r="W261" s="317"/>
      <c r="X261" s="63"/>
      <c r="Z261" s="50"/>
    </row>
    <row r="262" spans="1:26" ht="15">
      <c r="A262" s="28" t="s">
        <v>868</v>
      </c>
      <c r="B262" s="205" t="s">
        <v>1567</v>
      </c>
      <c r="C262" s="63"/>
      <c r="D262" s="63"/>
      <c r="E262" s="9" t="s">
        <v>278</v>
      </c>
      <c r="F262" s="9" t="s">
        <v>278</v>
      </c>
      <c r="G262" s="9" t="s">
        <v>278</v>
      </c>
      <c r="H262" s="9" t="s">
        <v>278</v>
      </c>
      <c r="I262" s="9">
        <v>203.00000000000011</v>
      </c>
      <c r="J262" s="9">
        <v>0</v>
      </c>
      <c r="K262" s="9">
        <v>0</v>
      </c>
      <c r="L262" s="9" t="s">
        <v>278</v>
      </c>
      <c r="M262" s="9" t="s">
        <v>278</v>
      </c>
      <c r="O262" s="67">
        <v>203.00000000000011</v>
      </c>
      <c r="P262" s="28"/>
      <c r="T262"/>
      <c r="U262" s="63"/>
      <c r="V262" s="282"/>
      <c r="W262" s="317"/>
      <c r="X262" s="63"/>
      <c r="Z262" s="50"/>
    </row>
    <row r="263" spans="1:26" ht="15">
      <c r="A263" s="28" t="s">
        <v>869</v>
      </c>
      <c r="B263" s="205" t="s">
        <v>1551</v>
      </c>
      <c r="C263" s="63"/>
      <c r="D263" s="63"/>
      <c r="E263" s="9" t="s">
        <v>278</v>
      </c>
      <c r="F263" s="9" t="s">
        <v>278</v>
      </c>
      <c r="G263" s="9" t="s">
        <v>278</v>
      </c>
      <c r="H263" s="9" t="s">
        <v>278</v>
      </c>
      <c r="I263" s="9">
        <v>202.50000000000003</v>
      </c>
      <c r="J263" s="9">
        <v>0</v>
      </c>
      <c r="K263" s="9">
        <v>0</v>
      </c>
      <c r="L263" s="9" t="s">
        <v>278</v>
      </c>
      <c r="M263" s="9" t="s">
        <v>278</v>
      </c>
      <c r="O263" s="67">
        <v>202.50000000000003</v>
      </c>
      <c r="P263" s="28"/>
      <c r="T263"/>
      <c r="U263" s="63"/>
      <c r="V263" s="283"/>
      <c r="W263" s="317"/>
      <c r="X263" s="63"/>
      <c r="Z263" s="50"/>
    </row>
    <row r="264" spans="1:26" ht="15">
      <c r="A264" s="28" t="s">
        <v>870</v>
      </c>
      <c r="B264" s="273" t="s">
        <v>1882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9"/>
      <c r="O264" s="67">
        <v>195.50000000000011</v>
      </c>
      <c r="P264" s="28"/>
      <c r="T264"/>
      <c r="U264" s="63"/>
      <c r="V264" s="283"/>
      <c r="W264" s="317"/>
      <c r="X264" s="63"/>
      <c r="Z264" s="50"/>
    </row>
    <row r="265" spans="1:26" ht="15">
      <c r="A265" s="28" t="s">
        <v>871</v>
      </c>
      <c r="B265" s="273" t="s">
        <v>2541</v>
      </c>
      <c r="C265" s="3"/>
      <c r="D265" s="3"/>
      <c r="E265" s="9" t="s">
        <v>278</v>
      </c>
      <c r="F265" s="9" t="s">
        <v>278</v>
      </c>
      <c r="G265" s="9" t="s">
        <v>278</v>
      </c>
      <c r="H265" s="9" t="s">
        <v>278</v>
      </c>
      <c r="I265" s="9" t="s">
        <v>278</v>
      </c>
      <c r="J265" s="9">
        <v>0</v>
      </c>
      <c r="K265" s="9">
        <v>0</v>
      </c>
      <c r="L265" s="9">
        <v>191.5</v>
      </c>
      <c r="M265" s="9"/>
      <c r="O265" s="67">
        <v>191.5</v>
      </c>
      <c r="P265" s="28"/>
      <c r="T265"/>
      <c r="U265" s="63"/>
      <c r="V265" s="283"/>
      <c r="W265" s="317"/>
      <c r="X265" s="63"/>
      <c r="Z265" s="50"/>
    </row>
    <row r="266" spans="1:26" ht="15">
      <c r="A266" s="28" t="s">
        <v>872</v>
      </c>
      <c r="B266" s="63" t="s">
        <v>178</v>
      </c>
      <c r="C266" s="28"/>
      <c r="D266" s="28"/>
      <c r="E266" s="9">
        <v>16.900000000000034</v>
      </c>
      <c r="F266" s="216">
        <v>172.4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 t="s">
        <v>278</v>
      </c>
      <c r="M266" s="9" t="s">
        <v>278</v>
      </c>
      <c r="N266" s="28"/>
      <c r="O266" s="67">
        <v>189.30000000000004</v>
      </c>
      <c r="P266" s="63"/>
      <c r="Q266" s="3" t="s">
        <v>293</v>
      </c>
      <c r="R266" s="3"/>
      <c r="S266" s="28"/>
      <c r="T266" s="28"/>
      <c r="U266" s="63"/>
      <c r="V266" s="283"/>
      <c r="W266" s="317"/>
      <c r="X266" s="63"/>
      <c r="Z266" s="50"/>
    </row>
    <row r="267" spans="1:26" ht="15">
      <c r="A267" s="28" t="s">
        <v>873</v>
      </c>
      <c r="B267" s="63" t="s">
        <v>2553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187.8</v>
      </c>
      <c r="M267" s="9"/>
      <c r="N267" s="28"/>
      <c r="O267" s="67">
        <v>187.8</v>
      </c>
      <c r="P267" s="28"/>
      <c r="T267"/>
      <c r="U267" s="63"/>
      <c r="V267" s="283"/>
      <c r="W267" s="317"/>
      <c r="X267" s="63"/>
      <c r="Z267" s="50"/>
    </row>
    <row r="268" spans="1:26" ht="15">
      <c r="A268" s="28" t="s">
        <v>874</v>
      </c>
      <c r="B268" s="205" t="s">
        <v>1550</v>
      </c>
      <c r="C268" s="63"/>
      <c r="D268" s="63"/>
      <c r="E268" s="9" t="s">
        <v>278</v>
      </c>
      <c r="F268" s="9" t="s">
        <v>278</v>
      </c>
      <c r="G268" s="9" t="s">
        <v>278</v>
      </c>
      <c r="H268" s="9" t="s">
        <v>278</v>
      </c>
      <c r="I268" s="9">
        <v>42.000000000000057</v>
      </c>
      <c r="J268" s="9">
        <v>0</v>
      </c>
      <c r="K268" s="9">
        <v>0</v>
      </c>
      <c r="L268" s="9">
        <v>144.90000000000003</v>
      </c>
      <c r="M268" s="9"/>
      <c r="O268" s="67">
        <v>186.90000000000009</v>
      </c>
      <c r="P268" s="28"/>
      <c r="T268"/>
      <c r="U268" s="63"/>
      <c r="V268" s="265"/>
      <c r="W268" s="317"/>
      <c r="X268" s="63"/>
      <c r="Z268" s="50"/>
    </row>
    <row r="269" spans="1:26" ht="15">
      <c r="A269" s="28" t="s">
        <v>875</v>
      </c>
      <c r="B269" s="28" t="s">
        <v>685</v>
      </c>
      <c r="C269" s="28"/>
      <c r="D269" s="28"/>
      <c r="E269" s="9" t="s">
        <v>278</v>
      </c>
      <c r="F269" s="9" t="s">
        <v>278</v>
      </c>
      <c r="G269" s="9" t="s">
        <v>278</v>
      </c>
      <c r="H269" s="64" t="s">
        <v>279</v>
      </c>
      <c r="I269" s="9">
        <v>71.099999999999994</v>
      </c>
      <c r="J269" s="9">
        <v>0</v>
      </c>
      <c r="K269" s="9">
        <v>0</v>
      </c>
      <c r="L269" s="9">
        <v>115.09999999999991</v>
      </c>
      <c r="M269" s="9"/>
      <c r="N269" s="28"/>
      <c r="O269" s="67">
        <v>186.1999999999999</v>
      </c>
      <c r="P269" s="28"/>
      <c r="T269"/>
      <c r="U269" s="63"/>
      <c r="V269" s="265"/>
      <c r="W269" s="317"/>
      <c r="X269" s="63"/>
      <c r="Z269" s="50"/>
    </row>
    <row r="270" spans="1:26" ht="15">
      <c r="A270" s="28" t="s">
        <v>876</v>
      </c>
      <c r="B270" s="205" t="s">
        <v>1564</v>
      </c>
      <c r="C270" s="63"/>
      <c r="D270" s="63"/>
      <c r="E270" s="9" t="s">
        <v>278</v>
      </c>
      <c r="F270" s="9" t="s">
        <v>278</v>
      </c>
      <c r="G270" s="9" t="s">
        <v>278</v>
      </c>
      <c r="H270" s="9" t="s">
        <v>278</v>
      </c>
      <c r="I270" s="9">
        <v>185.2</v>
      </c>
      <c r="J270" s="9">
        <v>0</v>
      </c>
      <c r="K270" s="9">
        <v>0</v>
      </c>
      <c r="L270" s="9" t="s">
        <v>278</v>
      </c>
      <c r="M270" s="9" t="s">
        <v>278</v>
      </c>
      <c r="O270" s="67">
        <v>185.2</v>
      </c>
      <c r="P270" s="28"/>
      <c r="T270"/>
      <c r="U270" s="63"/>
      <c r="V270" s="283"/>
      <c r="W270" s="317"/>
      <c r="X270" s="63"/>
      <c r="Z270" s="50"/>
    </row>
    <row r="271" spans="1:26" ht="15">
      <c r="A271" s="28" t="s">
        <v>877</v>
      </c>
      <c r="B271" s="63" t="s">
        <v>2549</v>
      </c>
      <c r="C271" s="3"/>
      <c r="D271" s="3"/>
      <c r="E271" s="9" t="s">
        <v>278</v>
      </c>
      <c r="F271" s="9" t="s">
        <v>278</v>
      </c>
      <c r="G271" s="9" t="s">
        <v>278</v>
      </c>
      <c r="H271" s="9" t="s">
        <v>278</v>
      </c>
      <c r="I271" s="9" t="s">
        <v>278</v>
      </c>
      <c r="J271" s="9">
        <v>0</v>
      </c>
      <c r="K271" s="9">
        <v>0</v>
      </c>
      <c r="L271" s="9">
        <v>177.40000000000009</v>
      </c>
      <c r="M271" s="9"/>
      <c r="O271" s="67">
        <v>177.40000000000009</v>
      </c>
      <c r="P271" s="28"/>
      <c r="T271"/>
      <c r="U271" s="63"/>
      <c r="V271" s="283"/>
      <c r="W271" s="317"/>
      <c r="X271" s="63"/>
      <c r="Z271" s="50"/>
    </row>
    <row r="272" spans="1:26" ht="15">
      <c r="A272" s="28" t="s">
        <v>878</v>
      </c>
      <c r="B272" s="205" t="s">
        <v>1581</v>
      </c>
      <c r="C272" s="63"/>
      <c r="D272" s="63"/>
      <c r="E272" s="9" t="s">
        <v>278</v>
      </c>
      <c r="F272" s="9" t="s">
        <v>278</v>
      </c>
      <c r="G272" s="9" t="s">
        <v>278</v>
      </c>
      <c r="H272" s="9" t="s">
        <v>278</v>
      </c>
      <c r="I272" s="9">
        <v>172.49999999999994</v>
      </c>
      <c r="J272" s="9">
        <v>0</v>
      </c>
      <c r="K272" s="9">
        <v>0</v>
      </c>
      <c r="L272" s="9" t="s">
        <v>278</v>
      </c>
      <c r="M272" s="9" t="s">
        <v>278</v>
      </c>
      <c r="O272" s="67">
        <v>172.49999999999994</v>
      </c>
      <c r="P272" s="28"/>
      <c r="T272"/>
      <c r="U272" s="63"/>
      <c r="V272" s="283"/>
      <c r="W272" s="317"/>
      <c r="X272" s="63"/>
      <c r="Z272" s="50"/>
    </row>
    <row r="273" spans="1:26" ht="15">
      <c r="A273" s="28" t="s">
        <v>879</v>
      </c>
      <c r="B273" s="63" t="s">
        <v>2548</v>
      </c>
      <c r="C273" s="3"/>
      <c r="D273" s="3"/>
      <c r="E273" s="9" t="s">
        <v>278</v>
      </c>
      <c r="F273" s="9" t="s">
        <v>278</v>
      </c>
      <c r="G273" s="9" t="s">
        <v>278</v>
      </c>
      <c r="H273" s="9" t="s">
        <v>278</v>
      </c>
      <c r="I273" s="9" t="s">
        <v>278</v>
      </c>
      <c r="J273" s="9">
        <v>0</v>
      </c>
      <c r="K273" s="9">
        <v>0</v>
      </c>
      <c r="L273" s="9">
        <v>166.89999999999998</v>
      </c>
      <c r="M273" s="9"/>
      <c r="O273" s="67">
        <v>166.89999999999998</v>
      </c>
      <c r="P273" s="28"/>
      <c r="T273"/>
      <c r="U273" s="63"/>
      <c r="V273" s="282"/>
      <c r="W273" s="317"/>
      <c r="X273" s="63"/>
      <c r="Z273" s="50"/>
    </row>
    <row r="274" spans="1:26" ht="15">
      <c r="A274" s="28" t="s">
        <v>880</v>
      </c>
      <c r="B274" s="273" t="s">
        <v>1886</v>
      </c>
      <c r="C274" s="3"/>
      <c r="D274" s="3"/>
      <c r="E274" s="9" t="s">
        <v>278</v>
      </c>
      <c r="F274" s="9" t="s">
        <v>278</v>
      </c>
      <c r="G274" s="9" t="s">
        <v>278</v>
      </c>
      <c r="H274" s="9" t="s">
        <v>278</v>
      </c>
      <c r="I274" s="9" t="s">
        <v>278</v>
      </c>
      <c r="J274" s="9">
        <v>0</v>
      </c>
      <c r="K274" s="9">
        <v>0</v>
      </c>
      <c r="L274" s="9">
        <v>162.00000000000011</v>
      </c>
      <c r="M274" s="9"/>
      <c r="N274" s="28"/>
      <c r="O274" s="67">
        <v>162.00000000000011</v>
      </c>
      <c r="P274" s="28"/>
      <c r="T274"/>
      <c r="U274" s="63"/>
      <c r="V274" s="283"/>
      <c r="W274" s="317"/>
      <c r="X274" s="63"/>
      <c r="Z274" s="50"/>
    </row>
    <row r="275" spans="1:26" ht="15">
      <c r="A275" s="28" t="s">
        <v>2231</v>
      </c>
      <c r="B275" s="63" t="s">
        <v>2560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157.10000000000014</v>
      </c>
      <c r="M275" s="9"/>
      <c r="N275" s="28"/>
      <c r="O275" s="67">
        <v>157.10000000000014</v>
      </c>
      <c r="P275" s="28"/>
      <c r="T275"/>
    </row>
    <row r="276" spans="1:26" ht="15">
      <c r="A276" s="28" t="s">
        <v>2516</v>
      </c>
      <c r="B276" s="205" t="s">
        <v>1565</v>
      </c>
      <c r="C276" s="63"/>
      <c r="D276" s="63"/>
      <c r="E276" s="9" t="s">
        <v>278</v>
      </c>
      <c r="F276" s="9" t="s">
        <v>278</v>
      </c>
      <c r="G276" s="9" t="s">
        <v>278</v>
      </c>
      <c r="H276" s="9" t="s">
        <v>278</v>
      </c>
      <c r="I276" s="9">
        <v>41.69999999999996</v>
      </c>
      <c r="J276" s="9">
        <v>0</v>
      </c>
      <c r="K276" s="9">
        <v>0</v>
      </c>
      <c r="L276" s="9">
        <v>109.8000000000003</v>
      </c>
      <c r="M276" s="9"/>
      <c r="O276" s="67">
        <v>151.50000000000026</v>
      </c>
      <c r="P276" s="28"/>
      <c r="T276"/>
    </row>
    <row r="277" spans="1:26" ht="15">
      <c r="A277" s="28" t="s">
        <v>2517</v>
      </c>
      <c r="B277" s="273" t="s">
        <v>2003</v>
      </c>
      <c r="C277" s="3"/>
      <c r="D277" s="3"/>
      <c r="E277" s="9" t="s">
        <v>278</v>
      </c>
      <c r="F277" s="9" t="s">
        <v>278</v>
      </c>
      <c r="G277" s="9" t="s">
        <v>278</v>
      </c>
      <c r="H277" s="9" t="s">
        <v>278</v>
      </c>
      <c r="I277" s="9" t="s">
        <v>278</v>
      </c>
      <c r="J277" s="9">
        <v>0</v>
      </c>
      <c r="K277" s="9">
        <v>0</v>
      </c>
      <c r="L277" s="9">
        <v>146.10000000000002</v>
      </c>
      <c r="M277" s="9"/>
      <c r="O277" s="67">
        <v>146.10000000000002</v>
      </c>
      <c r="P277" s="28"/>
      <c r="T277"/>
    </row>
    <row r="278" spans="1:26" ht="15">
      <c r="A278" s="28" t="s">
        <v>2518</v>
      </c>
      <c r="B278" s="63" t="s">
        <v>2547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143.29999999999995</v>
      </c>
      <c r="M278" s="9"/>
      <c r="O278" s="67">
        <v>143.29999999999995</v>
      </c>
      <c r="P278" s="28"/>
      <c r="T278"/>
    </row>
    <row r="279" spans="1:26" ht="15">
      <c r="A279" s="28" t="s">
        <v>2519</v>
      </c>
      <c r="B279" s="63" t="s">
        <v>2564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137.29999999999984</v>
      </c>
      <c r="M279" s="9"/>
      <c r="O279" s="67">
        <v>137.29999999999984</v>
      </c>
      <c r="P279" s="28"/>
      <c r="T279"/>
    </row>
    <row r="280" spans="1:26" ht="15">
      <c r="A280" s="28" t="s">
        <v>2520</v>
      </c>
      <c r="B280" s="63" t="s">
        <v>2568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117</v>
      </c>
      <c r="M280" s="9"/>
      <c r="O280" s="67">
        <v>117</v>
      </c>
      <c r="P280" s="28"/>
      <c r="T280"/>
    </row>
    <row r="281" spans="1:26" ht="15">
      <c r="A281" s="28" t="s">
        <v>2521</v>
      </c>
      <c r="B281" s="273" t="s">
        <v>1883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104.00000000000011</v>
      </c>
      <c r="M281" s="9"/>
      <c r="N281" s="28"/>
      <c r="O281" s="67">
        <v>104.00000000000011</v>
      </c>
      <c r="P281" s="28"/>
      <c r="T281"/>
    </row>
    <row r="282" spans="1:26" ht="15">
      <c r="A282" s="28" t="s">
        <v>2522</v>
      </c>
      <c r="B282" s="273" t="s">
        <v>1890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83.300000000000068</v>
      </c>
      <c r="M282" s="9"/>
      <c r="N282" s="28"/>
      <c r="O282" s="67">
        <v>83.300000000000068</v>
      </c>
      <c r="P282" s="28"/>
      <c r="T282"/>
    </row>
    <row r="283" spans="1:26" ht="15">
      <c r="A283" s="28" t="s">
        <v>2523</v>
      </c>
      <c r="B283" s="63" t="s">
        <v>741</v>
      </c>
      <c r="C283" s="28"/>
      <c r="D283" s="28"/>
      <c r="E283" s="9" t="s">
        <v>278</v>
      </c>
      <c r="F283" s="9" t="s">
        <v>278</v>
      </c>
      <c r="G283" s="9" t="s">
        <v>278</v>
      </c>
      <c r="H283" s="9">
        <v>83.300000000000011</v>
      </c>
      <c r="I283" s="9" t="s">
        <v>278</v>
      </c>
      <c r="J283" s="9">
        <v>0</v>
      </c>
      <c r="K283" s="9">
        <v>0</v>
      </c>
      <c r="L283" s="9" t="s">
        <v>278</v>
      </c>
      <c r="M283" s="9" t="s">
        <v>278</v>
      </c>
      <c r="O283" s="67">
        <v>83.300000000000011</v>
      </c>
      <c r="P283" s="28"/>
      <c r="S283" s="28"/>
      <c r="T283" s="28"/>
    </row>
    <row r="284" spans="1:26" ht="15">
      <c r="A284" s="28" t="s">
        <v>2524</v>
      </c>
      <c r="B284" s="63" t="s">
        <v>2551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77.000000000000057</v>
      </c>
      <c r="M284" s="9"/>
      <c r="O284" s="67">
        <v>77.000000000000057</v>
      </c>
      <c r="P284" s="28"/>
      <c r="T284"/>
    </row>
    <row r="285" spans="1:26" ht="15">
      <c r="A285" s="28" t="s">
        <v>2525</v>
      </c>
      <c r="B285" s="63" t="s">
        <v>2557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76.999999999999773</v>
      </c>
      <c r="M285" s="9"/>
      <c r="O285" s="67">
        <v>76.999999999999773</v>
      </c>
      <c r="P285" s="28"/>
      <c r="T285"/>
    </row>
    <row r="286" spans="1:26" ht="15">
      <c r="A286" s="28" t="s">
        <v>2526</v>
      </c>
      <c r="B286" s="63" t="s">
        <v>2555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72.499999999999943</v>
      </c>
      <c r="M286" s="9" t="s">
        <v>278</v>
      </c>
      <c r="O286" s="67">
        <v>72.499999999999943</v>
      </c>
      <c r="P286" s="28"/>
      <c r="T286"/>
    </row>
    <row r="287" spans="1:26" ht="15">
      <c r="A287" s="28" t="s">
        <v>2527</v>
      </c>
      <c r="B287" s="273" t="s">
        <v>1927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66</v>
      </c>
      <c r="M287" s="9"/>
      <c r="N287" s="28"/>
      <c r="O287" s="67">
        <v>66</v>
      </c>
      <c r="P287" s="28"/>
      <c r="T287"/>
    </row>
    <row r="288" spans="1:26" ht="15">
      <c r="A288" s="28" t="s">
        <v>2528</v>
      </c>
      <c r="B288" s="273" t="s">
        <v>1924</v>
      </c>
      <c r="C288" s="3"/>
      <c r="D288" s="3"/>
      <c r="E288" s="9" t="s">
        <v>278</v>
      </c>
      <c r="F288" s="9" t="s">
        <v>278</v>
      </c>
      <c r="G288" s="9" t="s">
        <v>278</v>
      </c>
      <c r="H288" s="9" t="s">
        <v>278</v>
      </c>
      <c r="I288" s="9" t="s">
        <v>278</v>
      </c>
      <c r="J288" s="9">
        <v>0</v>
      </c>
      <c r="K288" s="9">
        <v>0</v>
      </c>
      <c r="L288" s="9">
        <v>66</v>
      </c>
      <c r="M288" s="9"/>
      <c r="O288" s="67">
        <v>66</v>
      </c>
      <c r="P288" s="28"/>
      <c r="T288"/>
    </row>
    <row r="289" spans="1:20" ht="15">
      <c r="A289" s="28" t="s">
        <v>2529</v>
      </c>
      <c r="B289" s="273" t="s">
        <v>1905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63.800000000000011</v>
      </c>
      <c r="M289" s="9"/>
      <c r="O289" s="67">
        <v>63.800000000000011</v>
      </c>
      <c r="P289" s="28"/>
      <c r="T289"/>
    </row>
    <row r="290" spans="1:20" ht="15">
      <c r="A290" s="28" t="s">
        <v>2530</v>
      </c>
      <c r="B290" s="273" t="s">
        <v>1926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60.5</v>
      </c>
      <c r="M290" s="9"/>
      <c r="O290" s="67">
        <v>60.5</v>
      </c>
      <c r="P290" s="28"/>
      <c r="T290"/>
    </row>
    <row r="291" spans="1:20" ht="15">
      <c r="A291" s="28" t="s">
        <v>2531</v>
      </c>
      <c r="B291" s="63" t="s">
        <v>2566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60</v>
      </c>
      <c r="M291" s="9"/>
      <c r="O291" s="67">
        <v>60</v>
      </c>
      <c r="P291" s="28"/>
      <c r="T291"/>
    </row>
    <row r="292" spans="1:20" ht="15">
      <c r="A292" s="28" t="s">
        <v>2532</v>
      </c>
      <c r="B292" s="205" t="s">
        <v>1556</v>
      </c>
      <c r="C292" s="63"/>
      <c r="D292" s="63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55</v>
      </c>
      <c r="J292" s="9">
        <v>0</v>
      </c>
      <c r="K292" s="9">
        <v>0</v>
      </c>
      <c r="L292" s="9" t="s">
        <v>278</v>
      </c>
      <c r="M292" s="9" t="s">
        <v>278</v>
      </c>
      <c r="O292" s="67">
        <v>55</v>
      </c>
      <c r="P292" s="28"/>
      <c r="T292"/>
    </row>
    <row r="293" spans="1:20" ht="15">
      <c r="A293" s="28" t="s">
        <v>2533</v>
      </c>
      <c r="B293" s="63" t="s">
        <v>164</v>
      </c>
      <c r="C293" s="28"/>
      <c r="D293" s="28"/>
      <c r="E293" s="9" t="s">
        <v>278</v>
      </c>
      <c r="F293" s="9" t="s">
        <v>278</v>
      </c>
      <c r="G293" s="9">
        <v>54.399999999999977</v>
      </c>
      <c r="H293" s="9" t="s">
        <v>278</v>
      </c>
      <c r="I293" s="9" t="s">
        <v>278</v>
      </c>
      <c r="J293" s="9">
        <v>0</v>
      </c>
      <c r="K293" s="9">
        <v>0</v>
      </c>
      <c r="L293" s="9" t="s">
        <v>278</v>
      </c>
      <c r="M293" s="9" t="s">
        <v>278</v>
      </c>
      <c r="N293" s="28"/>
      <c r="O293" s="67">
        <v>54.399999999999977</v>
      </c>
      <c r="P293" s="28"/>
      <c r="Q293" s="28"/>
      <c r="R293" s="28"/>
      <c r="T293"/>
    </row>
    <row r="294" spans="1:20" ht="15">
      <c r="A294" s="28" t="s">
        <v>2534</v>
      </c>
      <c r="B294" s="205" t="s">
        <v>1554</v>
      </c>
      <c r="C294" s="63"/>
      <c r="D294" s="63"/>
      <c r="E294" s="9" t="s">
        <v>278</v>
      </c>
      <c r="F294" s="9" t="s">
        <v>278</v>
      </c>
      <c r="G294" s="9" t="s">
        <v>278</v>
      </c>
      <c r="H294" s="9" t="s">
        <v>278</v>
      </c>
      <c r="I294" s="9">
        <v>44.000000000000057</v>
      </c>
      <c r="J294" s="9">
        <v>0</v>
      </c>
      <c r="K294" s="9">
        <v>0</v>
      </c>
      <c r="L294" s="9" t="s">
        <v>278</v>
      </c>
      <c r="M294" s="9" t="s">
        <v>278</v>
      </c>
      <c r="O294" s="67">
        <v>44.000000000000057</v>
      </c>
      <c r="P294" s="28"/>
      <c r="T294"/>
    </row>
    <row r="295" spans="1:20" ht="15">
      <c r="A295" s="28" t="s">
        <v>2535</v>
      </c>
      <c r="B295" s="273" t="s">
        <v>1894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41.600000000000023</v>
      </c>
      <c r="M295" s="9"/>
      <c r="N295" s="28"/>
      <c r="O295" s="67">
        <v>41.600000000000023</v>
      </c>
      <c r="P295" s="28"/>
      <c r="T295"/>
    </row>
    <row r="296" spans="1:20" ht="15">
      <c r="A296" s="28" t="s">
        <v>2536</v>
      </c>
      <c r="B296" s="63" t="s">
        <v>2567</v>
      </c>
      <c r="C296" s="3"/>
      <c r="D296" s="3"/>
      <c r="E296" s="9" t="s">
        <v>278</v>
      </c>
      <c r="F296" s="9" t="s">
        <v>278</v>
      </c>
      <c r="G296" s="9" t="s">
        <v>278</v>
      </c>
      <c r="H296" s="9" t="s">
        <v>278</v>
      </c>
      <c r="I296" s="9" t="s">
        <v>278</v>
      </c>
      <c r="J296" s="9">
        <v>0</v>
      </c>
      <c r="K296" s="9">
        <v>0</v>
      </c>
      <c r="L296" s="9">
        <v>38.800000000000068</v>
      </c>
      <c r="M296" s="9"/>
      <c r="O296" s="67">
        <v>38.800000000000068</v>
      </c>
      <c r="P296" s="28"/>
      <c r="T296"/>
    </row>
    <row r="297" spans="1:20" ht="15">
      <c r="A297" s="28" t="s">
        <v>2537</v>
      </c>
      <c r="B297" s="63" t="s">
        <v>179</v>
      </c>
      <c r="C297" s="28"/>
      <c r="D297" s="28"/>
      <c r="E297" s="9">
        <v>13.5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 t="s">
        <v>278</v>
      </c>
      <c r="M297" s="9" t="s">
        <v>278</v>
      </c>
      <c r="N297" s="28"/>
      <c r="O297" s="67">
        <v>13.5</v>
      </c>
      <c r="P297" s="28"/>
      <c r="T297"/>
    </row>
    <row r="298" spans="1:20" ht="15">
      <c r="A298" s="28" t="s">
        <v>2538</v>
      </c>
      <c r="B298" s="273" t="s">
        <v>1889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 t="s">
        <v>278</v>
      </c>
      <c r="M298" s="9" t="s">
        <v>278</v>
      </c>
      <c r="N298" s="28"/>
      <c r="O298" s="67">
        <v>0</v>
      </c>
      <c r="P298" s="28"/>
      <c r="T298"/>
    </row>
    <row r="299" spans="1:20" ht="15">
      <c r="A299" s="28" t="s">
        <v>2539</v>
      </c>
      <c r="B299" s="273" t="s">
        <v>1884</v>
      </c>
      <c r="C299" s="3"/>
      <c r="D299" s="3"/>
      <c r="E299" s="9" t="s">
        <v>278</v>
      </c>
      <c r="F299" s="9" t="s">
        <v>278</v>
      </c>
      <c r="G299" s="9" t="s">
        <v>278</v>
      </c>
      <c r="H299" s="9" t="s">
        <v>278</v>
      </c>
      <c r="I299" s="9" t="s">
        <v>278</v>
      </c>
      <c r="J299" s="9">
        <v>0</v>
      </c>
      <c r="K299" s="9">
        <v>0</v>
      </c>
      <c r="L299" s="9" t="s">
        <v>278</v>
      </c>
      <c r="M299" s="9" t="s">
        <v>278</v>
      </c>
      <c r="N299" s="28"/>
      <c r="O299" s="67">
        <v>0</v>
      </c>
      <c r="P299" s="28"/>
      <c r="T299"/>
    </row>
    <row r="300" spans="1:20" ht="15">
      <c r="A300" s="28" t="s">
        <v>2687</v>
      </c>
      <c r="B300" s="63" t="s">
        <v>2556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64" t="s">
        <v>279</v>
      </c>
      <c r="M300" s="9" t="s">
        <v>278</v>
      </c>
      <c r="O300" s="67">
        <v>0</v>
      </c>
      <c r="P300" s="28"/>
      <c r="T300"/>
    </row>
    <row r="301" spans="1:20" ht="15">
      <c r="A301" s="28" t="s">
        <v>2688</v>
      </c>
      <c r="B301" s="273" t="s">
        <v>1903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9" t="s">
        <v>278</v>
      </c>
      <c r="O301" s="67">
        <v>0</v>
      </c>
      <c r="P301" s="28"/>
      <c r="T301"/>
    </row>
    <row r="302" spans="1:20" ht="15">
      <c r="A302" s="28" t="s">
        <v>2689</v>
      </c>
      <c r="B302" s="273" t="s">
        <v>1904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 t="s">
        <v>278</v>
      </c>
      <c r="M302" s="9" t="s">
        <v>278</v>
      </c>
      <c r="O302" s="67">
        <v>0</v>
      </c>
      <c r="P302" s="28"/>
      <c r="T302"/>
    </row>
    <row r="303" spans="1:20" ht="15">
      <c r="A303" s="291" t="s">
        <v>3944</v>
      </c>
      <c r="B303" s="63" t="s">
        <v>4006</v>
      </c>
      <c r="C303" s="3"/>
      <c r="D303" s="3"/>
      <c r="E303" s="9" t="s">
        <v>278</v>
      </c>
      <c r="F303" s="9" t="s">
        <v>278</v>
      </c>
      <c r="G303" s="9" t="s">
        <v>278</v>
      </c>
      <c r="H303" s="9" t="s">
        <v>278</v>
      </c>
      <c r="I303" s="9" t="s">
        <v>278</v>
      </c>
      <c r="J303" s="9" t="s">
        <v>278</v>
      </c>
      <c r="K303" s="9" t="s">
        <v>278</v>
      </c>
      <c r="L303" s="9" t="s">
        <v>278</v>
      </c>
      <c r="M303" s="9"/>
      <c r="O303" s="67">
        <v>0</v>
      </c>
      <c r="P303" s="28"/>
      <c r="T303"/>
    </row>
    <row r="304" spans="1:20" ht="15">
      <c r="A304" s="291" t="s">
        <v>3945</v>
      </c>
      <c r="B304" s="63" t="s">
        <v>4007</v>
      </c>
      <c r="C304" s="3"/>
      <c r="D304" s="3"/>
      <c r="E304" s="9" t="s">
        <v>278</v>
      </c>
      <c r="F304" s="9" t="s">
        <v>278</v>
      </c>
      <c r="G304" s="9" t="s">
        <v>278</v>
      </c>
      <c r="H304" s="9" t="s">
        <v>278</v>
      </c>
      <c r="I304" s="9" t="s">
        <v>278</v>
      </c>
      <c r="J304" s="9" t="s">
        <v>278</v>
      </c>
      <c r="K304" s="9" t="s">
        <v>278</v>
      </c>
      <c r="L304" s="9" t="s">
        <v>278</v>
      </c>
      <c r="M304" s="9"/>
      <c r="O304" s="67">
        <v>0</v>
      </c>
      <c r="P304" s="28"/>
      <c r="T304"/>
    </row>
    <row r="305" spans="1:20" ht="15">
      <c r="A305" s="291" t="s">
        <v>3946</v>
      </c>
      <c r="B305" s="63" t="s">
        <v>4008</v>
      </c>
      <c r="C305" s="3"/>
      <c r="D305" s="3"/>
      <c r="E305" s="9" t="s">
        <v>278</v>
      </c>
      <c r="F305" s="9" t="s">
        <v>278</v>
      </c>
      <c r="G305" s="9" t="s">
        <v>278</v>
      </c>
      <c r="H305" s="9" t="s">
        <v>278</v>
      </c>
      <c r="I305" s="9" t="s">
        <v>278</v>
      </c>
      <c r="J305" s="9" t="s">
        <v>278</v>
      </c>
      <c r="K305" s="9" t="s">
        <v>278</v>
      </c>
      <c r="L305" s="9" t="s">
        <v>278</v>
      </c>
      <c r="M305" s="9"/>
      <c r="O305" s="67">
        <v>0</v>
      </c>
      <c r="P305" s="28"/>
      <c r="T305"/>
    </row>
    <row r="306" spans="1:20" ht="15">
      <c r="A306" s="291" t="s">
        <v>3947</v>
      </c>
      <c r="B306" s="63" t="s">
        <v>4009</v>
      </c>
      <c r="C306" s="3"/>
      <c r="D306" s="3"/>
      <c r="E306" s="9" t="s">
        <v>278</v>
      </c>
      <c r="F306" s="9" t="s">
        <v>278</v>
      </c>
      <c r="G306" s="9" t="s">
        <v>278</v>
      </c>
      <c r="H306" s="9" t="s">
        <v>278</v>
      </c>
      <c r="I306" s="9" t="s">
        <v>278</v>
      </c>
      <c r="J306" s="9" t="s">
        <v>278</v>
      </c>
      <c r="K306" s="9" t="s">
        <v>278</v>
      </c>
      <c r="L306" s="9" t="s">
        <v>278</v>
      </c>
      <c r="M306" s="9"/>
      <c r="O306" s="67">
        <v>0</v>
      </c>
      <c r="P306" s="28"/>
      <c r="T306"/>
    </row>
    <row r="307" spans="1:20" ht="15">
      <c r="A307" s="291" t="s">
        <v>3948</v>
      </c>
      <c r="B307" s="63" t="s">
        <v>4010</v>
      </c>
      <c r="C307" s="3"/>
      <c r="D307" s="3"/>
      <c r="E307" s="9" t="s">
        <v>278</v>
      </c>
      <c r="F307" s="9" t="s">
        <v>278</v>
      </c>
      <c r="G307" s="9" t="s">
        <v>278</v>
      </c>
      <c r="H307" s="9" t="s">
        <v>278</v>
      </c>
      <c r="I307" s="9" t="s">
        <v>278</v>
      </c>
      <c r="J307" s="9" t="s">
        <v>278</v>
      </c>
      <c r="K307" s="9" t="s">
        <v>278</v>
      </c>
      <c r="L307" s="9" t="s">
        <v>278</v>
      </c>
      <c r="M307" s="9"/>
      <c r="O307" s="67">
        <v>0</v>
      </c>
      <c r="P307" s="28"/>
      <c r="T307"/>
    </row>
    <row r="308" spans="1:20" ht="15">
      <c r="A308" s="291" t="s">
        <v>3949</v>
      </c>
      <c r="B308" s="63" t="s">
        <v>4011</v>
      </c>
      <c r="C308" s="3"/>
      <c r="D308" s="3"/>
      <c r="E308" s="9" t="s">
        <v>278</v>
      </c>
      <c r="F308" s="9" t="s">
        <v>278</v>
      </c>
      <c r="G308" s="9" t="s">
        <v>278</v>
      </c>
      <c r="H308" s="9" t="s">
        <v>278</v>
      </c>
      <c r="I308" s="9" t="s">
        <v>278</v>
      </c>
      <c r="J308" s="9" t="s">
        <v>278</v>
      </c>
      <c r="K308" s="9" t="s">
        <v>278</v>
      </c>
      <c r="L308" s="9" t="s">
        <v>278</v>
      </c>
      <c r="M308" s="9"/>
      <c r="O308" s="67">
        <v>0</v>
      </c>
      <c r="P308" s="28"/>
      <c r="T308"/>
    </row>
    <row r="309" spans="1:20" ht="15">
      <c r="A309" s="291" t="s">
        <v>3950</v>
      </c>
      <c r="B309" s="63" t="s">
        <v>4012</v>
      </c>
      <c r="C309" s="3"/>
      <c r="D309" s="3"/>
      <c r="E309" s="9" t="s">
        <v>278</v>
      </c>
      <c r="F309" s="9" t="s">
        <v>278</v>
      </c>
      <c r="G309" s="9" t="s">
        <v>278</v>
      </c>
      <c r="H309" s="9" t="s">
        <v>278</v>
      </c>
      <c r="I309" s="9" t="s">
        <v>278</v>
      </c>
      <c r="J309" s="9" t="s">
        <v>278</v>
      </c>
      <c r="K309" s="9" t="s">
        <v>278</v>
      </c>
      <c r="L309" s="9" t="s">
        <v>278</v>
      </c>
      <c r="M309" s="9"/>
      <c r="O309" s="67">
        <v>0</v>
      </c>
      <c r="P309" s="28"/>
      <c r="T309"/>
    </row>
    <row r="310" spans="1:20" ht="15">
      <c r="A310" s="291" t="s">
        <v>3951</v>
      </c>
      <c r="B310" s="63" t="s">
        <v>4013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 t="s">
        <v>278</v>
      </c>
      <c r="K310" s="9" t="s">
        <v>278</v>
      </c>
      <c r="L310" s="9" t="s">
        <v>278</v>
      </c>
      <c r="M310" s="9"/>
      <c r="O310" s="67">
        <v>0</v>
      </c>
      <c r="P310" s="28"/>
      <c r="T310"/>
    </row>
    <row r="311" spans="1:20" ht="15">
      <c r="A311" s="291" t="s">
        <v>3952</v>
      </c>
      <c r="B311" s="63" t="s">
        <v>4014</v>
      </c>
      <c r="C311" s="3"/>
      <c r="D311" s="3"/>
      <c r="E311" s="9" t="s">
        <v>278</v>
      </c>
      <c r="F311" s="9" t="s">
        <v>278</v>
      </c>
      <c r="G311" s="9" t="s">
        <v>278</v>
      </c>
      <c r="H311" s="9" t="s">
        <v>278</v>
      </c>
      <c r="I311" s="9" t="s">
        <v>278</v>
      </c>
      <c r="J311" s="9" t="s">
        <v>278</v>
      </c>
      <c r="K311" s="9" t="s">
        <v>278</v>
      </c>
      <c r="L311" s="9" t="s">
        <v>278</v>
      </c>
      <c r="M311" s="9"/>
      <c r="O311" s="67">
        <v>0</v>
      </c>
      <c r="P311" s="28"/>
      <c r="T311"/>
    </row>
    <row r="312" spans="1:20" ht="15">
      <c r="A312" s="291" t="s">
        <v>3953</v>
      </c>
      <c r="B312" s="63" t="s">
        <v>4033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 t="s">
        <v>278</v>
      </c>
      <c r="K312" s="9" t="s">
        <v>278</v>
      </c>
      <c r="L312" s="9" t="s">
        <v>278</v>
      </c>
      <c r="M312" s="9"/>
      <c r="O312" s="67">
        <v>0</v>
      </c>
      <c r="P312" s="28"/>
      <c r="T312"/>
    </row>
    <row r="313" spans="1:20" ht="15">
      <c r="A313" s="291" t="s">
        <v>3954</v>
      </c>
      <c r="B313" s="63" t="s">
        <v>4015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 t="s">
        <v>278</v>
      </c>
      <c r="K313" s="9" t="s">
        <v>278</v>
      </c>
      <c r="L313" s="9" t="s">
        <v>278</v>
      </c>
      <c r="M313" s="9"/>
      <c r="O313" s="67">
        <v>0</v>
      </c>
      <c r="P313" s="28"/>
      <c r="T313"/>
    </row>
    <row r="314" spans="1:20" ht="15">
      <c r="A314" s="291" t="s">
        <v>3955</v>
      </c>
      <c r="B314" s="63" t="s">
        <v>4016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 t="s">
        <v>278</v>
      </c>
      <c r="K314" s="9" t="s">
        <v>278</v>
      </c>
      <c r="L314" s="9" t="s">
        <v>278</v>
      </c>
      <c r="M314" s="9"/>
      <c r="O314" s="67">
        <v>0</v>
      </c>
      <c r="P314" s="28"/>
      <c r="T314"/>
    </row>
    <row r="315" spans="1:20" ht="15">
      <c r="A315" s="291" t="s">
        <v>3956</v>
      </c>
      <c r="B315" s="63" t="s">
        <v>4017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 t="s">
        <v>278</v>
      </c>
      <c r="K315" s="9" t="s">
        <v>278</v>
      </c>
      <c r="L315" s="9" t="s">
        <v>278</v>
      </c>
      <c r="M315" s="9"/>
      <c r="O315" s="67">
        <v>0</v>
      </c>
      <c r="P315" s="28"/>
      <c r="T315"/>
    </row>
    <row r="316" spans="1:20" ht="15">
      <c r="A316" s="291" t="s">
        <v>3957</v>
      </c>
      <c r="B316" s="63" t="s">
        <v>4018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 t="s">
        <v>278</v>
      </c>
      <c r="K316" s="9" t="s">
        <v>278</v>
      </c>
      <c r="L316" s="9" t="s">
        <v>278</v>
      </c>
      <c r="M316" s="9"/>
      <c r="O316" s="67">
        <v>0</v>
      </c>
      <c r="P316" s="28"/>
      <c r="T316"/>
    </row>
    <row r="317" spans="1:20" ht="15">
      <c r="A317" s="291" t="s">
        <v>3958</v>
      </c>
      <c r="B317" s="63" t="s">
        <v>4019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 t="s">
        <v>278</v>
      </c>
      <c r="K317" s="9" t="s">
        <v>278</v>
      </c>
      <c r="L317" s="9" t="s">
        <v>278</v>
      </c>
      <c r="M317" s="9"/>
      <c r="O317" s="67">
        <v>0</v>
      </c>
      <c r="P317" s="28"/>
      <c r="T317"/>
    </row>
    <row r="318" spans="1:20" ht="15">
      <c r="A318" s="291" t="s">
        <v>3959</v>
      </c>
      <c r="B318" s="63" t="s">
        <v>4020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 t="s">
        <v>278</v>
      </c>
      <c r="K318" s="9" t="s">
        <v>278</v>
      </c>
      <c r="L318" s="9" t="s">
        <v>278</v>
      </c>
      <c r="M318" s="9"/>
      <c r="O318" s="67">
        <v>0</v>
      </c>
      <c r="P318" s="28"/>
      <c r="T318"/>
    </row>
    <row r="319" spans="1:20" ht="15">
      <c r="A319" s="291" t="s">
        <v>3960</v>
      </c>
      <c r="B319" s="63" t="s">
        <v>4021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 t="s">
        <v>278</v>
      </c>
      <c r="K319" s="9" t="s">
        <v>278</v>
      </c>
      <c r="L319" s="9" t="s">
        <v>278</v>
      </c>
      <c r="M319" s="9"/>
      <c r="O319" s="67">
        <v>0</v>
      </c>
      <c r="P319" s="28"/>
      <c r="T319"/>
    </row>
    <row r="320" spans="1:20" ht="15">
      <c r="A320" s="291" t="s">
        <v>3961</v>
      </c>
      <c r="B320" s="63" t="s">
        <v>4022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 t="s">
        <v>278</v>
      </c>
      <c r="K320" s="9" t="s">
        <v>278</v>
      </c>
      <c r="L320" s="9" t="s">
        <v>278</v>
      </c>
      <c r="M320" s="9"/>
      <c r="O320" s="67">
        <v>0</v>
      </c>
      <c r="P320" s="28"/>
      <c r="T320"/>
    </row>
    <row r="321" spans="1:20" ht="15">
      <c r="A321" s="291" t="s">
        <v>3962</v>
      </c>
      <c r="B321" s="63" t="s">
        <v>4023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 t="s">
        <v>278</v>
      </c>
      <c r="K321" s="9" t="s">
        <v>278</v>
      </c>
      <c r="L321" s="9" t="s">
        <v>278</v>
      </c>
      <c r="M321" s="9"/>
      <c r="O321" s="67">
        <v>0</v>
      </c>
      <c r="P321" s="28"/>
      <c r="T321"/>
    </row>
    <row r="322" spans="1:20" ht="15">
      <c r="A322" s="291" t="s">
        <v>3963</v>
      </c>
      <c r="B322" s="63" t="s">
        <v>4024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 t="s">
        <v>278</v>
      </c>
      <c r="K322" s="9" t="s">
        <v>278</v>
      </c>
      <c r="L322" s="9" t="s">
        <v>278</v>
      </c>
      <c r="M322" s="9"/>
      <c r="O322" s="67">
        <v>0</v>
      </c>
      <c r="P322" s="28"/>
      <c r="T322"/>
    </row>
    <row r="323" spans="1:20" ht="15">
      <c r="A323" s="291" t="s">
        <v>3964</v>
      </c>
      <c r="B323" s="63" t="s">
        <v>4025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 t="s">
        <v>278</v>
      </c>
      <c r="K323" s="9" t="s">
        <v>278</v>
      </c>
      <c r="L323" s="9" t="s">
        <v>278</v>
      </c>
      <c r="M323" s="9"/>
      <c r="O323" s="67">
        <v>0</v>
      </c>
      <c r="P323" s="28"/>
      <c r="T323"/>
    </row>
    <row r="324" spans="1:20" ht="15">
      <c r="A324" s="291" t="s">
        <v>3965</v>
      </c>
      <c r="B324" s="63" t="s">
        <v>4026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 t="s">
        <v>278</v>
      </c>
      <c r="K324" s="9" t="s">
        <v>278</v>
      </c>
      <c r="L324" s="9" t="s">
        <v>278</v>
      </c>
      <c r="M324" s="9"/>
      <c r="O324" s="67">
        <v>0</v>
      </c>
      <c r="P324" s="28"/>
      <c r="T324"/>
    </row>
    <row r="325" spans="1:20" ht="15">
      <c r="A325" s="291" t="s">
        <v>3966</v>
      </c>
      <c r="B325" s="63" t="s">
        <v>4027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 t="s">
        <v>278</v>
      </c>
      <c r="K325" s="9" t="s">
        <v>278</v>
      </c>
      <c r="L325" s="9" t="s">
        <v>278</v>
      </c>
      <c r="M325" s="9"/>
      <c r="O325" s="67">
        <v>0</v>
      </c>
      <c r="P325" s="28"/>
      <c r="T325"/>
    </row>
    <row r="326" spans="1:20" ht="15">
      <c r="A326" s="291" t="s">
        <v>4034</v>
      </c>
      <c r="B326" s="63" t="s">
        <v>4028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 t="s">
        <v>278</v>
      </c>
      <c r="K326" s="9" t="s">
        <v>278</v>
      </c>
      <c r="L326" s="9" t="s">
        <v>278</v>
      </c>
      <c r="M326" s="9"/>
      <c r="O326" s="67">
        <v>0</v>
      </c>
      <c r="P326" s="28"/>
      <c r="T326"/>
    </row>
    <row r="327" spans="1:20" ht="15">
      <c r="A327" s="291" t="s">
        <v>4187</v>
      </c>
      <c r="B327" s="63" t="s">
        <v>4029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 t="s">
        <v>278</v>
      </c>
      <c r="K327" s="9" t="s">
        <v>278</v>
      </c>
      <c r="L327" s="9" t="s">
        <v>278</v>
      </c>
      <c r="M327" s="9"/>
      <c r="O327" s="67">
        <v>0</v>
      </c>
      <c r="P327" s="28"/>
      <c r="T327"/>
    </row>
    <row r="328" spans="1:20" ht="15">
      <c r="A328" s="291" t="s">
        <v>4312</v>
      </c>
      <c r="B328" s="63" t="s">
        <v>4030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 t="s">
        <v>278</v>
      </c>
      <c r="K328" s="9" t="s">
        <v>278</v>
      </c>
      <c r="L328" s="9" t="s">
        <v>278</v>
      </c>
      <c r="M328" s="9"/>
      <c r="O328" s="67">
        <v>0</v>
      </c>
      <c r="P328" s="28"/>
      <c r="T328"/>
    </row>
    <row r="329" spans="1:20" ht="15">
      <c r="A329" s="291" t="s">
        <v>4372</v>
      </c>
      <c r="B329" s="63" t="s">
        <v>4031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 t="s">
        <v>278</v>
      </c>
      <c r="K329" s="9" t="s">
        <v>278</v>
      </c>
      <c r="L329" s="9" t="s">
        <v>278</v>
      </c>
      <c r="M329" s="9"/>
      <c r="O329" s="67">
        <v>0</v>
      </c>
      <c r="P329" s="28"/>
      <c r="T329"/>
    </row>
    <row r="330" spans="1:20" ht="15">
      <c r="A330" s="291" t="s">
        <v>4373</v>
      </c>
      <c r="B330" s="63" t="s">
        <v>4032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 t="s">
        <v>278</v>
      </c>
      <c r="K330" s="9" t="s">
        <v>278</v>
      </c>
      <c r="L330" s="9" t="s">
        <v>278</v>
      </c>
      <c r="M330" s="9"/>
      <c r="O330" s="67">
        <v>0</v>
      </c>
      <c r="P330" s="28"/>
      <c r="T330"/>
    </row>
    <row r="331" spans="1:20" ht="15">
      <c r="A331" s="291" t="s">
        <v>4374</v>
      </c>
      <c r="B331" s="63" t="s">
        <v>4035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 t="s">
        <v>278</v>
      </c>
      <c r="K331" s="9" t="s">
        <v>278</v>
      </c>
      <c r="L331" s="9" t="s">
        <v>278</v>
      </c>
      <c r="M331" s="9"/>
      <c r="O331" s="67">
        <v>0</v>
      </c>
      <c r="P331" s="28"/>
      <c r="T331"/>
    </row>
    <row r="332" spans="1:20" ht="15">
      <c r="A332" s="291" t="s">
        <v>4375</v>
      </c>
      <c r="B332" s="63" t="s">
        <v>4186</v>
      </c>
      <c r="C332" s="3"/>
      <c r="D332" s="3"/>
      <c r="E332" s="9" t="s">
        <v>278</v>
      </c>
      <c r="F332" s="9" t="s">
        <v>278</v>
      </c>
      <c r="G332" s="9" t="s">
        <v>278</v>
      </c>
      <c r="H332" s="9" t="s">
        <v>278</v>
      </c>
      <c r="I332" s="9" t="s">
        <v>278</v>
      </c>
      <c r="J332" s="9" t="s">
        <v>278</v>
      </c>
      <c r="K332" s="9" t="s">
        <v>278</v>
      </c>
      <c r="L332" s="9" t="s">
        <v>278</v>
      </c>
      <c r="M332" s="9"/>
      <c r="O332" s="67">
        <v>0</v>
      </c>
      <c r="P332" s="28"/>
      <c r="T332"/>
    </row>
    <row r="333" spans="1:20" ht="15">
      <c r="A333" s="291" t="s">
        <v>4376</v>
      </c>
      <c r="B333" s="63" t="s">
        <v>4309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 t="s">
        <v>278</v>
      </c>
      <c r="K333" s="9" t="s">
        <v>278</v>
      </c>
      <c r="L333" s="9" t="s">
        <v>278</v>
      </c>
      <c r="M333" s="9"/>
      <c r="O333" s="67">
        <v>0</v>
      </c>
      <c r="P333" s="28"/>
      <c r="T333"/>
    </row>
    <row r="334" spans="1:20" ht="15">
      <c r="A334" s="28"/>
      <c r="B334" s="28"/>
      <c r="C334" s="28"/>
      <c r="D334" s="28"/>
      <c r="E334" s="9"/>
      <c r="F334" s="9"/>
      <c r="G334" s="9"/>
      <c r="H334" s="9"/>
      <c r="I334" s="28"/>
      <c r="J334" s="28"/>
      <c r="K334" s="28"/>
      <c r="L334" s="69"/>
      <c r="M334" s="69"/>
      <c r="N334" s="67"/>
      <c r="O334" s="28"/>
      <c r="S334" t="s">
        <v>2885</v>
      </c>
      <c r="T334"/>
    </row>
    <row r="335" spans="1:20" ht="15">
      <c r="A335" s="28"/>
      <c r="B335" s="63"/>
      <c r="E335" s="9"/>
      <c r="L335" s="69"/>
      <c r="M335" s="69"/>
      <c r="T335"/>
    </row>
    <row r="336" spans="1:20" ht="15">
      <c r="E336" s="9"/>
      <c r="L336" s="69"/>
      <c r="M336" s="69"/>
      <c r="T336"/>
    </row>
    <row r="337" spans="1:25" ht="25.5">
      <c r="A337" s="23" t="s">
        <v>795</v>
      </c>
      <c r="L337" s="69"/>
      <c r="M337" s="69"/>
      <c r="T337"/>
    </row>
    <row r="338" spans="1:25">
      <c r="L338" s="69"/>
      <c r="M338" s="69"/>
      <c r="T338"/>
    </row>
    <row r="339" spans="1:25" ht="15">
      <c r="A339" s="39"/>
      <c r="B339" s="39"/>
      <c r="C339" s="39"/>
      <c r="D339" s="39"/>
      <c r="E339" s="61">
        <v>2016</v>
      </c>
      <c r="F339" s="61">
        <v>2017</v>
      </c>
      <c r="G339" s="61">
        <v>2018</v>
      </c>
      <c r="H339" s="61">
        <v>2019</v>
      </c>
      <c r="I339" s="61">
        <v>2020</v>
      </c>
      <c r="J339" s="61">
        <v>2021</v>
      </c>
      <c r="K339" s="61">
        <v>2022</v>
      </c>
      <c r="L339" s="61">
        <v>2023</v>
      </c>
      <c r="M339" s="61">
        <v>2024</v>
      </c>
      <c r="O339" s="70" t="s">
        <v>40</v>
      </c>
      <c r="P339" s="39"/>
      <c r="T339"/>
    </row>
    <row r="340" spans="1:25" ht="15">
      <c r="A340" s="28" t="s">
        <v>0</v>
      </c>
      <c r="B340" s="63" t="s">
        <v>21</v>
      </c>
      <c r="E340" s="9">
        <v>71.800000000000722</v>
      </c>
      <c r="F340" s="9">
        <v>512.9</v>
      </c>
      <c r="G340" s="9">
        <v>378.60000000000036</v>
      </c>
      <c r="H340" s="216">
        <v>985.8</v>
      </c>
      <c r="I340" s="216">
        <v>676.49999999999977</v>
      </c>
      <c r="J340" s="9">
        <v>789.89999999999952</v>
      </c>
      <c r="K340" s="9">
        <v>710.2</v>
      </c>
      <c r="L340" s="216">
        <v>812.30000000000018</v>
      </c>
      <c r="M340" s="216"/>
      <c r="O340" s="67">
        <v>4938.0000000000009</v>
      </c>
      <c r="Q340" t="s">
        <v>2920</v>
      </c>
      <c r="S340" s="3"/>
      <c r="T340" s="3"/>
      <c r="U340" s="63"/>
      <c r="V340" s="63"/>
      <c r="W340" s="265"/>
      <c r="X340" s="317"/>
      <c r="Y340" s="63"/>
    </row>
    <row r="341" spans="1:25" ht="15">
      <c r="A341" s="28" t="s">
        <v>2</v>
      </c>
      <c r="B341" s="63" t="s">
        <v>31</v>
      </c>
      <c r="E341" s="9">
        <v>48.300000000014549</v>
      </c>
      <c r="F341" s="216">
        <v>599.59999999999968</v>
      </c>
      <c r="G341" s="216">
        <v>586.70000000000073</v>
      </c>
      <c r="H341" s="211">
        <v>997.80000000000041</v>
      </c>
      <c r="I341" s="216">
        <v>693.19999999999982</v>
      </c>
      <c r="J341" s="9">
        <v>756.5</v>
      </c>
      <c r="K341" s="9">
        <v>687.60000000000014</v>
      </c>
      <c r="L341" s="9">
        <v>496.19999999999936</v>
      </c>
      <c r="M341" s="9"/>
      <c r="O341" s="67">
        <v>4865.9000000000142</v>
      </c>
      <c r="Q341" t="s">
        <v>1608</v>
      </c>
      <c r="S341" s="3"/>
      <c r="T341" s="215" t="s">
        <v>1462</v>
      </c>
      <c r="U341" s="273"/>
      <c r="V341" s="63"/>
      <c r="W341" s="283"/>
      <c r="X341" s="317"/>
      <c r="Y341" s="63"/>
    </row>
    <row r="342" spans="1:25" ht="15">
      <c r="A342" s="28" t="s">
        <v>3</v>
      </c>
      <c r="B342" s="63" t="s">
        <v>37</v>
      </c>
      <c r="E342" s="9">
        <v>86.900000000002549</v>
      </c>
      <c r="F342" s="9">
        <v>525.80000000000052</v>
      </c>
      <c r="G342" s="9">
        <v>392</v>
      </c>
      <c r="H342" s="216">
        <v>839.30000000000018</v>
      </c>
      <c r="I342" s="9">
        <v>487.99999999999955</v>
      </c>
      <c r="J342" s="9">
        <v>773.30000000000018</v>
      </c>
      <c r="K342" s="9">
        <v>648.69999999999993</v>
      </c>
      <c r="L342" s="213">
        <v>949.60000000000036</v>
      </c>
      <c r="M342" s="213"/>
      <c r="O342" s="67">
        <v>4703.6000000000031</v>
      </c>
      <c r="Q342" t="s">
        <v>301</v>
      </c>
      <c r="S342" s="3"/>
      <c r="T342" s="215" t="s">
        <v>1645</v>
      </c>
      <c r="U342" s="218"/>
      <c r="V342" s="63"/>
      <c r="W342" s="283"/>
      <c r="X342" s="317"/>
      <c r="Y342" s="63"/>
    </row>
    <row r="343" spans="1:25" ht="15">
      <c r="A343" s="28" t="s">
        <v>5</v>
      </c>
      <c r="B343" s="63" t="s">
        <v>11</v>
      </c>
      <c r="E343" s="9">
        <v>58.100000000000726</v>
      </c>
      <c r="F343" s="216">
        <v>578.90000000000009</v>
      </c>
      <c r="G343" s="213">
        <v>716.30000000000041</v>
      </c>
      <c r="H343" s="9">
        <v>815.90000000000032</v>
      </c>
      <c r="I343" s="9">
        <v>553.10000000000014</v>
      </c>
      <c r="J343" s="9">
        <v>682.70000000000027</v>
      </c>
      <c r="K343" s="9">
        <v>696.30000000000041</v>
      </c>
      <c r="L343" s="9">
        <v>463.20000000000005</v>
      </c>
      <c r="M343" s="9"/>
      <c r="O343" s="67">
        <v>4564.5000000000027</v>
      </c>
      <c r="Q343" t="s">
        <v>301</v>
      </c>
      <c r="S343" s="3"/>
      <c r="T343" s="3" t="s">
        <v>1645</v>
      </c>
      <c r="U343" s="273"/>
      <c r="V343" s="63"/>
      <c r="W343" s="283"/>
      <c r="X343" s="317"/>
      <c r="Y343" s="63"/>
    </row>
    <row r="344" spans="1:25" ht="15">
      <c r="A344" s="28" t="s">
        <v>7</v>
      </c>
      <c r="B344" s="63" t="s">
        <v>33</v>
      </c>
      <c r="E344" s="216">
        <v>92.099999999991994</v>
      </c>
      <c r="F344" s="9">
        <v>519.29999999999984</v>
      </c>
      <c r="G344" s="9">
        <v>375.30000000000018</v>
      </c>
      <c r="H344" s="9">
        <v>757.29999999999984</v>
      </c>
      <c r="I344" s="216">
        <v>589.00000000000045</v>
      </c>
      <c r="J344" s="9">
        <v>645.29999999999995</v>
      </c>
      <c r="K344" s="9">
        <v>651.70000000000027</v>
      </c>
      <c r="L344" s="211">
        <v>866.19999999999891</v>
      </c>
      <c r="M344" s="211"/>
      <c r="O344" s="67">
        <v>4496.1999999999916</v>
      </c>
      <c r="Q344" t="s">
        <v>2919</v>
      </c>
      <c r="S344" s="3"/>
      <c r="T344" s="3"/>
      <c r="U344" s="218"/>
      <c r="V344" s="63"/>
      <c r="W344" s="283"/>
      <c r="X344" s="317"/>
      <c r="Y344" s="63"/>
    </row>
    <row r="345" spans="1:25" ht="15">
      <c r="A345" s="28" t="s">
        <v>8</v>
      </c>
      <c r="B345" s="63" t="s">
        <v>17</v>
      </c>
      <c r="E345" s="9">
        <v>20.799999999991996</v>
      </c>
      <c r="F345" s="9">
        <v>537.79999999999973</v>
      </c>
      <c r="G345" s="216">
        <v>544.60000000000059</v>
      </c>
      <c r="H345" s="216">
        <v>851</v>
      </c>
      <c r="I345" s="9">
        <v>432.49999999999977</v>
      </c>
      <c r="J345" s="216">
        <v>795.9</v>
      </c>
      <c r="K345" s="9">
        <v>492.20000000000073</v>
      </c>
      <c r="L345" s="9">
        <v>549.60000000000014</v>
      </c>
      <c r="M345" s="9"/>
      <c r="O345" s="67">
        <v>4224.3999999999933</v>
      </c>
      <c r="Q345" t="s">
        <v>2187</v>
      </c>
      <c r="S345" s="3"/>
      <c r="T345" s="3"/>
      <c r="U345" s="218"/>
      <c r="V345" s="63"/>
      <c r="W345" s="283"/>
      <c r="X345" s="317"/>
      <c r="Y345" s="63"/>
    </row>
    <row r="346" spans="1:25" ht="15">
      <c r="A346" s="28" t="s">
        <v>10</v>
      </c>
      <c r="B346" s="63" t="s">
        <v>23</v>
      </c>
      <c r="E346" s="211">
        <v>152.40000000000947</v>
      </c>
      <c r="F346" s="212">
        <v>697.84999999999991</v>
      </c>
      <c r="G346" s="9">
        <v>333.70000000000027</v>
      </c>
      <c r="H346" s="9">
        <v>494.5</v>
      </c>
      <c r="I346" s="212">
        <v>739.09999999999945</v>
      </c>
      <c r="J346" s="9">
        <v>606.30000000000007</v>
      </c>
      <c r="K346" s="9">
        <v>436.15000000000009</v>
      </c>
      <c r="L346" s="9">
        <v>655.19999999999959</v>
      </c>
      <c r="M346" s="9"/>
      <c r="O346" s="67">
        <v>4115.2000000000089</v>
      </c>
      <c r="Q346" t="s">
        <v>1607</v>
      </c>
      <c r="S346" s="3"/>
      <c r="T346" s="215" t="s">
        <v>1462</v>
      </c>
      <c r="U346" s="63"/>
      <c r="V346" s="63"/>
      <c r="W346" s="265"/>
      <c r="X346" s="317"/>
      <c r="Y346" s="63"/>
    </row>
    <row r="347" spans="1:25" ht="15">
      <c r="A347" s="28" t="s">
        <v>12</v>
      </c>
      <c r="B347" s="63" t="s">
        <v>154</v>
      </c>
      <c r="E347" s="9" t="s">
        <v>278</v>
      </c>
      <c r="F347" s="9" t="s">
        <v>278</v>
      </c>
      <c r="G347" s="9">
        <v>472.70000000000005</v>
      </c>
      <c r="H347" s="213">
        <v>1062.8999999999999</v>
      </c>
      <c r="I347" s="216">
        <v>610.90000000000032</v>
      </c>
      <c r="J347" s="9">
        <v>601.5</v>
      </c>
      <c r="K347" s="9">
        <v>702.79999999999973</v>
      </c>
      <c r="L347" s="9">
        <v>657.19999999999982</v>
      </c>
      <c r="M347" s="9"/>
      <c r="O347" s="67">
        <v>4108</v>
      </c>
      <c r="Q347" t="s">
        <v>369</v>
      </c>
      <c r="S347" s="3"/>
      <c r="T347" s="3" t="s">
        <v>1645</v>
      </c>
      <c r="U347" s="273"/>
      <c r="V347" s="63"/>
      <c r="W347" s="283"/>
      <c r="X347" s="317"/>
      <c r="Y347" s="63"/>
    </row>
    <row r="348" spans="1:25" ht="15">
      <c r="A348" s="28" t="s">
        <v>14</v>
      </c>
      <c r="B348" s="63" t="s">
        <v>27</v>
      </c>
      <c r="E348" s="9">
        <v>31.5</v>
      </c>
      <c r="F348" s="9">
        <v>548.20000000000016</v>
      </c>
      <c r="G348" s="212">
        <v>620.70000000000005</v>
      </c>
      <c r="H348" s="9">
        <v>646.09999999999991</v>
      </c>
      <c r="I348" s="211">
        <v>745.40000000000009</v>
      </c>
      <c r="J348" s="9">
        <v>459.79999999999984</v>
      </c>
      <c r="K348" s="9">
        <v>395.10000000000036</v>
      </c>
      <c r="L348" s="9">
        <v>532.40000000000009</v>
      </c>
      <c r="M348" s="9" t="s">
        <v>278</v>
      </c>
      <c r="O348" s="67">
        <v>3979.2000000000003</v>
      </c>
      <c r="Q348" t="s">
        <v>1606</v>
      </c>
      <c r="S348" s="3"/>
      <c r="T348" s="215"/>
      <c r="U348" s="273"/>
      <c r="V348" s="63"/>
      <c r="W348" s="283"/>
      <c r="X348" s="317"/>
      <c r="Y348" s="63"/>
    </row>
    <row r="349" spans="1:25" ht="15">
      <c r="A349" s="28" t="s">
        <v>16</v>
      </c>
      <c r="B349" s="63" t="s">
        <v>25</v>
      </c>
      <c r="E349" s="213">
        <v>182.69999999998836</v>
      </c>
      <c r="F349" s="9">
        <v>326.99999999999977</v>
      </c>
      <c r="G349" s="216">
        <v>484.89999999999964</v>
      </c>
      <c r="H349" s="9">
        <v>826.2999999999995</v>
      </c>
      <c r="I349" s="9">
        <v>377.09999999999968</v>
      </c>
      <c r="J349" s="9">
        <v>569.29999999999995</v>
      </c>
      <c r="K349" s="9">
        <v>708.09999999999991</v>
      </c>
      <c r="L349" s="9">
        <v>417.59999999999991</v>
      </c>
      <c r="M349" s="9"/>
      <c r="O349" s="67">
        <v>3892.9999999999873</v>
      </c>
      <c r="Q349" t="s">
        <v>301</v>
      </c>
      <c r="S349" s="3"/>
      <c r="T349" s="3" t="s">
        <v>1645</v>
      </c>
      <c r="U349" s="63"/>
      <c r="V349" s="63"/>
      <c r="W349" s="265"/>
      <c r="X349" s="317"/>
      <c r="Y349" s="63"/>
    </row>
    <row r="350" spans="1:25" ht="15">
      <c r="A350" s="28" t="s">
        <v>18</v>
      </c>
      <c r="B350" s="63" t="s">
        <v>141</v>
      </c>
      <c r="E350" s="9" t="s">
        <v>278</v>
      </c>
      <c r="F350" s="9">
        <v>459.3000000000003</v>
      </c>
      <c r="G350" s="216">
        <v>506.59999999999991</v>
      </c>
      <c r="H350" s="9">
        <v>811.99999999999977</v>
      </c>
      <c r="I350" s="9">
        <v>507.90000000000009</v>
      </c>
      <c r="J350" s="9">
        <v>615.6999999999997</v>
      </c>
      <c r="K350" s="9">
        <v>543.25000000000011</v>
      </c>
      <c r="L350" s="9">
        <v>433.59999999999945</v>
      </c>
      <c r="M350" s="9"/>
      <c r="O350" s="67">
        <v>3878.3499999999995</v>
      </c>
      <c r="Q350" t="s">
        <v>288</v>
      </c>
      <c r="S350" s="3"/>
      <c r="T350" s="3"/>
      <c r="U350" s="218"/>
      <c r="V350" s="63"/>
      <c r="W350" s="283"/>
      <c r="X350" s="317"/>
      <c r="Y350" s="63"/>
    </row>
    <row r="351" spans="1:25" ht="15">
      <c r="A351" s="28" t="s">
        <v>20</v>
      </c>
      <c r="B351" s="63" t="s">
        <v>9</v>
      </c>
      <c r="E351" s="212">
        <v>126.49999999998764</v>
      </c>
      <c r="F351" s="9">
        <v>429.7999999999999</v>
      </c>
      <c r="G351" s="216">
        <v>551.54999999999995</v>
      </c>
      <c r="H351" s="9">
        <v>723.99999999999977</v>
      </c>
      <c r="I351" s="9">
        <v>456.89999999999986</v>
      </c>
      <c r="J351" s="9">
        <v>404.2000000000001</v>
      </c>
      <c r="K351" s="9">
        <v>547.15000000000032</v>
      </c>
      <c r="L351" s="9">
        <v>630.19999999999982</v>
      </c>
      <c r="M351" s="9"/>
      <c r="O351" s="67">
        <v>3870.2999999999874</v>
      </c>
      <c r="Q351" t="s">
        <v>291</v>
      </c>
      <c r="S351" s="3"/>
      <c r="T351" s="3"/>
      <c r="U351" s="63"/>
      <c r="V351" s="63"/>
      <c r="W351" s="283"/>
      <c r="X351" s="317"/>
      <c r="Y351" s="63"/>
    </row>
    <row r="352" spans="1:25" ht="15">
      <c r="A352" s="28" t="s">
        <v>22</v>
      </c>
      <c r="B352" s="63" t="s">
        <v>142</v>
      </c>
      <c r="E352" s="9" t="s">
        <v>278</v>
      </c>
      <c r="F352" s="216">
        <v>661.00000000000023</v>
      </c>
      <c r="G352" s="9">
        <v>332.49999999999977</v>
      </c>
      <c r="H352" s="212">
        <v>987.90000000000009</v>
      </c>
      <c r="I352" s="9">
        <v>234.20000000000005</v>
      </c>
      <c r="J352" s="9">
        <v>742.5</v>
      </c>
      <c r="K352" s="9">
        <v>530.89999999999964</v>
      </c>
      <c r="L352" s="9">
        <v>339.59999999999945</v>
      </c>
      <c r="M352" s="9"/>
      <c r="O352" s="67">
        <v>3828.5999999999995</v>
      </c>
      <c r="Q352" t="s">
        <v>296</v>
      </c>
      <c r="S352" s="3"/>
      <c r="T352" s="3"/>
      <c r="U352" s="273"/>
      <c r="V352" s="63"/>
      <c r="W352" s="283"/>
      <c r="X352" s="317"/>
      <c r="Y352" s="63"/>
    </row>
    <row r="353" spans="1:25" ht="15">
      <c r="A353" s="28" t="s">
        <v>24</v>
      </c>
      <c r="B353" s="63" t="s">
        <v>155</v>
      </c>
      <c r="E353" s="9" t="s">
        <v>278</v>
      </c>
      <c r="F353" s="9" t="s">
        <v>278</v>
      </c>
      <c r="G353" s="9">
        <v>361.79999999999973</v>
      </c>
      <c r="H353" s="9">
        <v>764.8</v>
      </c>
      <c r="I353" s="9">
        <v>574.10000000000036</v>
      </c>
      <c r="J353" s="9">
        <v>533.09999999999968</v>
      </c>
      <c r="K353" s="216">
        <v>794.95000000000027</v>
      </c>
      <c r="L353" s="9">
        <v>667</v>
      </c>
      <c r="M353" s="9"/>
      <c r="O353" s="67">
        <v>3695.75</v>
      </c>
      <c r="Q353" t="s">
        <v>283</v>
      </c>
      <c r="S353" s="3"/>
      <c r="T353"/>
      <c r="U353" s="63"/>
      <c r="V353" s="63"/>
      <c r="W353" s="283"/>
      <c r="X353" s="317"/>
      <c r="Y353" s="63"/>
    </row>
    <row r="354" spans="1:25" ht="15">
      <c r="A354" s="28" t="s">
        <v>26</v>
      </c>
      <c r="B354" s="63" t="s">
        <v>1</v>
      </c>
      <c r="E354" s="9">
        <v>43.100000000002183</v>
      </c>
      <c r="F354" s="213">
        <v>713.10000000000014</v>
      </c>
      <c r="G354" s="9">
        <v>252.70000000000005</v>
      </c>
      <c r="H354" s="9">
        <v>546.89999999999964</v>
      </c>
      <c r="I354" s="9">
        <v>259.40000000000009</v>
      </c>
      <c r="J354" s="9">
        <v>697.25</v>
      </c>
      <c r="K354" s="9">
        <v>700</v>
      </c>
      <c r="L354" s="9">
        <v>447.19999999999959</v>
      </c>
      <c r="M354" s="9"/>
      <c r="O354" s="67">
        <v>3659.6500000000015</v>
      </c>
      <c r="Q354" t="s">
        <v>281</v>
      </c>
      <c r="S354" s="3"/>
      <c r="T354" s="3" t="s">
        <v>1645</v>
      </c>
      <c r="U354" s="273"/>
      <c r="V354" s="63"/>
      <c r="W354" s="283"/>
      <c r="X354" s="317"/>
      <c r="Y354" s="63"/>
    </row>
    <row r="355" spans="1:25" ht="15">
      <c r="A355" s="28" t="s">
        <v>28</v>
      </c>
      <c r="B355" s="63" t="s">
        <v>735</v>
      </c>
      <c r="E355" s="9" t="s">
        <v>278</v>
      </c>
      <c r="F355" s="9" t="s">
        <v>278</v>
      </c>
      <c r="G355" s="9" t="s">
        <v>278</v>
      </c>
      <c r="H355" s="216">
        <v>894.89999999999964</v>
      </c>
      <c r="I355" s="9">
        <v>436.40000000000009</v>
      </c>
      <c r="J355" s="213">
        <v>987.49999999999966</v>
      </c>
      <c r="K355" s="9">
        <v>545.40000000000009</v>
      </c>
      <c r="L355" s="9">
        <v>717.49999999999977</v>
      </c>
      <c r="M355" s="9"/>
      <c r="O355" s="67">
        <v>3581.6999999999989</v>
      </c>
      <c r="Q355" t="s">
        <v>369</v>
      </c>
      <c r="S355" s="3"/>
      <c r="T355" s="215" t="s">
        <v>1645</v>
      </c>
      <c r="U355" s="63"/>
      <c r="V355" s="63"/>
      <c r="W355" s="265"/>
      <c r="X355" s="317"/>
      <c r="Y355" s="63"/>
    </row>
    <row r="356" spans="1:25" ht="15">
      <c r="A356" s="28" t="s">
        <v>30</v>
      </c>
      <c r="B356" s="63" t="s">
        <v>143</v>
      </c>
      <c r="E356" s="9" t="s">
        <v>278</v>
      </c>
      <c r="F356" s="216">
        <v>635.80000000000007</v>
      </c>
      <c r="G356" s="9">
        <v>463.39999999999986</v>
      </c>
      <c r="H356" s="9">
        <v>580.60000000000059</v>
      </c>
      <c r="I356" s="9">
        <v>310.79999999999973</v>
      </c>
      <c r="J356" s="9">
        <v>553.40000000000009</v>
      </c>
      <c r="K356" s="9">
        <v>619.30000000000007</v>
      </c>
      <c r="L356" s="9">
        <v>412.89999999999918</v>
      </c>
      <c r="M356" s="9"/>
      <c r="O356" s="67">
        <v>3576.1999999999994</v>
      </c>
      <c r="Q356" t="s">
        <v>284</v>
      </c>
      <c r="S356" s="3"/>
      <c r="T356" s="3"/>
      <c r="U356" s="63"/>
      <c r="V356" s="63"/>
      <c r="W356" s="283"/>
      <c r="X356" s="317"/>
      <c r="Y356" s="63"/>
    </row>
    <row r="357" spans="1:25" ht="15">
      <c r="A357" s="28" t="s">
        <v>32</v>
      </c>
      <c r="B357" s="63" t="s">
        <v>13</v>
      </c>
      <c r="E357" s="216">
        <v>95.30000000000291</v>
      </c>
      <c r="F357" s="216">
        <v>582.20000000000005</v>
      </c>
      <c r="G357" s="9">
        <v>237.20000000000005</v>
      </c>
      <c r="H357" s="9">
        <v>498.7000000000005</v>
      </c>
      <c r="I357" s="9">
        <v>422.20000000000027</v>
      </c>
      <c r="J357" s="9">
        <v>745.80000000000007</v>
      </c>
      <c r="K357" s="9">
        <v>432.10000000000014</v>
      </c>
      <c r="L357" s="9">
        <v>555.50000000000091</v>
      </c>
      <c r="M357" s="9"/>
      <c r="O357" s="67">
        <v>3569.0000000000045</v>
      </c>
      <c r="Q357" t="s">
        <v>305</v>
      </c>
      <c r="S357" s="3"/>
      <c r="T357" s="3"/>
      <c r="U357" s="273"/>
      <c r="V357" s="63"/>
      <c r="W357" s="283"/>
      <c r="X357" s="317"/>
      <c r="Y357" s="63"/>
    </row>
    <row r="358" spans="1:25" ht="15">
      <c r="A358" s="28" t="s">
        <v>34</v>
      </c>
      <c r="B358" s="63" t="s">
        <v>162</v>
      </c>
      <c r="E358" s="9" t="s">
        <v>278</v>
      </c>
      <c r="F358" s="9" t="s">
        <v>278</v>
      </c>
      <c r="G358" s="211">
        <v>697.90000000000032</v>
      </c>
      <c r="H358" s="9">
        <v>631.10000000000036</v>
      </c>
      <c r="I358" s="9">
        <v>261.29999999999984</v>
      </c>
      <c r="J358" s="9">
        <v>399.8</v>
      </c>
      <c r="K358" s="9">
        <v>734.90000000000032</v>
      </c>
      <c r="L358" s="9">
        <v>727.49999999999909</v>
      </c>
      <c r="M358" s="9"/>
      <c r="O358" s="67">
        <v>3452.5</v>
      </c>
      <c r="Q358" t="s">
        <v>300</v>
      </c>
      <c r="S358" s="3"/>
      <c r="T358" s="3"/>
      <c r="U358" s="63"/>
      <c r="V358" s="63"/>
      <c r="W358" s="265"/>
      <c r="X358" s="317"/>
      <c r="Y358" s="63"/>
    </row>
    <row r="359" spans="1:25" ht="15">
      <c r="A359" s="28" t="s">
        <v>36</v>
      </c>
      <c r="B359" s="63" t="s">
        <v>720</v>
      </c>
      <c r="E359" s="9" t="s">
        <v>278</v>
      </c>
      <c r="F359" s="9" t="s">
        <v>278</v>
      </c>
      <c r="G359" s="9" t="s">
        <v>278</v>
      </c>
      <c r="H359" s="9">
        <v>817.84999999999968</v>
      </c>
      <c r="I359" s="9">
        <v>535.89999999999964</v>
      </c>
      <c r="J359" s="9">
        <v>627.79999999999995</v>
      </c>
      <c r="K359" s="9">
        <v>623.30000000000064</v>
      </c>
      <c r="L359" s="216">
        <v>795.2</v>
      </c>
      <c r="M359" s="216"/>
      <c r="O359" s="67">
        <v>3400.05</v>
      </c>
      <c r="Q359" t="s">
        <v>292</v>
      </c>
      <c r="T359" s="63"/>
      <c r="U359" s="63"/>
      <c r="V359" s="63"/>
      <c r="W359" s="265"/>
      <c r="X359" s="317"/>
      <c r="Y359" s="63"/>
    </row>
    <row r="360" spans="1:25" ht="15">
      <c r="A360" s="28" t="s">
        <v>38</v>
      </c>
      <c r="B360" s="63" t="s">
        <v>705</v>
      </c>
      <c r="E360" s="9" t="s">
        <v>278</v>
      </c>
      <c r="F360" s="9" t="s">
        <v>278</v>
      </c>
      <c r="G360" s="9" t="s">
        <v>278</v>
      </c>
      <c r="H360" s="9">
        <v>771.49999999999977</v>
      </c>
      <c r="I360" s="9">
        <v>571.59999999999991</v>
      </c>
      <c r="J360" s="9">
        <v>588.70000000000005</v>
      </c>
      <c r="K360" s="9">
        <v>708.99999999999989</v>
      </c>
      <c r="L360" s="9">
        <v>582.80000000000041</v>
      </c>
      <c r="M360" s="9"/>
      <c r="O360" s="67">
        <v>3223.6000000000004</v>
      </c>
      <c r="T360" s="63"/>
      <c r="U360" s="273"/>
      <c r="V360" s="63"/>
      <c r="W360" s="282"/>
      <c r="X360" s="317"/>
      <c r="Y360" s="63"/>
    </row>
    <row r="361" spans="1:25" ht="15">
      <c r="A361" s="28" t="s">
        <v>145</v>
      </c>
      <c r="B361" s="63" t="s">
        <v>15</v>
      </c>
      <c r="E361" s="9">
        <v>43.500000000001457</v>
      </c>
      <c r="F361" s="9">
        <v>265.30000000000035</v>
      </c>
      <c r="G361" s="9">
        <v>175.70000000000005</v>
      </c>
      <c r="H361" s="9">
        <v>664.39999999999964</v>
      </c>
      <c r="I361" s="9">
        <v>442.59999999999945</v>
      </c>
      <c r="J361" s="9">
        <v>698.10000000000036</v>
      </c>
      <c r="K361" s="9">
        <v>463.1</v>
      </c>
      <c r="L361" s="9">
        <v>453.10000000000036</v>
      </c>
      <c r="M361" s="9"/>
      <c r="O361" s="67">
        <v>3205.8000000000015</v>
      </c>
      <c r="S361" s="3"/>
      <c r="T361" s="3"/>
      <c r="U361" s="273"/>
      <c r="V361" s="63"/>
      <c r="W361" s="283"/>
      <c r="X361" s="317"/>
      <c r="Y361" s="63"/>
    </row>
    <row r="362" spans="1:25" ht="15">
      <c r="A362" s="28" t="s">
        <v>146</v>
      </c>
      <c r="B362" s="63" t="s">
        <v>736</v>
      </c>
      <c r="E362" s="9" t="s">
        <v>278</v>
      </c>
      <c r="F362" s="9" t="s">
        <v>278</v>
      </c>
      <c r="G362" s="9" t="s">
        <v>278</v>
      </c>
      <c r="H362" s="9">
        <v>505.80000000000018</v>
      </c>
      <c r="I362" s="9">
        <v>443</v>
      </c>
      <c r="J362" s="9">
        <v>747.9000000000002</v>
      </c>
      <c r="K362" s="216">
        <v>763.40000000000009</v>
      </c>
      <c r="L362" s="9">
        <v>725.10000000000036</v>
      </c>
      <c r="M362" s="9"/>
      <c r="O362" s="67">
        <v>3185.2000000000007</v>
      </c>
      <c r="Q362" t="s">
        <v>287</v>
      </c>
      <c r="T362"/>
      <c r="U362" s="273"/>
      <c r="V362" s="63"/>
      <c r="W362" s="283"/>
      <c r="X362" s="317"/>
      <c r="Y362" s="63"/>
    </row>
    <row r="363" spans="1:25" ht="15">
      <c r="A363" s="28" t="s">
        <v>147</v>
      </c>
      <c r="B363" s="63" t="s">
        <v>39</v>
      </c>
      <c r="E363" s="216">
        <v>101.30000000000655</v>
      </c>
      <c r="F363" s="216">
        <v>581.4</v>
      </c>
      <c r="G363" s="9">
        <v>231.79999999999995</v>
      </c>
      <c r="H363" s="9">
        <v>661.80000000000041</v>
      </c>
      <c r="I363" s="9">
        <v>331.5</v>
      </c>
      <c r="J363" s="9">
        <v>702.59999999999991</v>
      </c>
      <c r="K363" s="9">
        <v>536.59999999999991</v>
      </c>
      <c r="L363" s="9" t="s">
        <v>278</v>
      </c>
      <c r="M363" s="9" t="s">
        <v>278</v>
      </c>
      <c r="O363" s="67">
        <v>3147.0000000000068</v>
      </c>
      <c r="Q363" t="s">
        <v>304</v>
      </c>
      <c r="S363" s="3"/>
      <c r="T363" s="3"/>
      <c r="U363" s="63"/>
      <c r="V363" s="63"/>
      <c r="W363" s="265"/>
      <c r="X363" s="317"/>
      <c r="Y363" s="63"/>
    </row>
    <row r="364" spans="1:25" ht="15">
      <c r="A364" s="28" t="s">
        <v>151</v>
      </c>
      <c r="B364" s="63" t="s">
        <v>153</v>
      </c>
      <c r="E364" s="9" t="s">
        <v>278</v>
      </c>
      <c r="F364" s="9" t="s">
        <v>278</v>
      </c>
      <c r="G364" s="9">
        <v>263.00000000000023</v>
      </c>
      <c r="H364" s="9">
        <v>583.99999999999977</v>
      </c>
      <c r="I364" s="9">
        <v>361.00000000000023</v>
      </c>
      <c r="J364" s="216">
        <v>869.8</v>
      </c>
      <c r="K364" s="9">
        <v>554.70000000000027</v>
      </c>
      <c r="L364" s="9">
        <v>472.39999999999918</v>
      </c>
      <c r="M364" s="9"/>
      <c r="O364" s="67">
        <v>3104.8999999999996</v>
      </c>
      <c r="Q364" t="s">
        <v>283</v>
      </c>
      <c r="T364"/>
      <c r="U364" s="273"/>
      <c r="V364" s="63"/>
      <c r="W364" s="283"/>
      <c r="X364" s="317"/>
      <c r="Y364" s="63"/>
    </row>
    <row r="365" spans="1:25" ht="15">
      <c r="A365" s="28" t="s">
        <v>157</v>
      </c>
      <c r="B365" s="63" t="s">
        <v>719</v>
      </c>
      <c r="E365" s="9" t="s">
        <v>278</v>
      </c>
      <c r="F365" s="9" t="s">
        <v>278</v>
      </c>
      <c r="G365" s="9" t="s">
        <v>278</v>
      </c>
      <c r="H365" s="9">
        <v>715</v>
      </c>
      <c r="I365" s="9">
        <v>436.99999999999977</v>
      </c>
      <c r="J365" s="9">
        <v>653.99999999999989</v>
      </c>
      <c r="K365" s="9">
        <v>524.40000000000009</v>
      </c>
      <c r="L365" s="216">
        <v>767.20000000000027</v>
      </c>
      <c r="M365" s="216"/>
      <c r="O365" s="67">
        <v>3097.6</v>
      </c>
      <c r="Q365" t="s">
        <v>293</v>
      </c>
      <c r="T365"/>
      <c r="U365" s="218"/>
      <c r="V365" s="63"/>
      <c r="W365" s="283"/>
      <c r="X365" s="317"/>
      <c r="Y365" s="63"/>
    </row>
    <row r="366" spans="1:25" ht="15">
      <c r="A366" s="28" t="s">
        <v>159</v>
      </c>
      <c r="B366" s="63" t="s">
        <v>19</v>
      </c>
      <c r="E366" s="216">
        <v>95.69999999999564</v>
      </c>
      <c r="F366" s="9">
        <v>560.00000000000011</v>
      </c>
      <c r="G366" s="9">
        <v>438.10000000000036</v>
      </c>
      <c r="H366" s="216">
        <v>951.19999999999914</v>
      </c>
      <c r="I366" s="9">
        <v>268.99999999999977</v>
      </c>
      <c r="J366" s="9">
        <v>782.10000000000014</v>
      </c>
      <c r="K366" s="9" t="s">
        <v>278</v>
      </c>
      <c r="L366" s="9" t="s">
        <v>278</v>
      </c>
      <c r="M366" s="9" t="s">
        <v>278</v>
      </c>
      <c r="O366" s="67">
        <v>3096.0999999999949</v>
      </c>
      <c r="Q366" t="s">
        <v>316</v>
      </c>
      <c r="S366" s="3"/>
      <c r="T366" s="3"/>
      <c r="U366" s="63"/>
      <c r="V366" s="63"/>
      <c r="W366" s="283"/>
      <c r="X366" s="317"/>
      <c r="Y366" s="63"/>
    </row>
    <row r="367" spans="1:25" ht="15">
      <c r="A367" s="28" t="s">
        <v>160</v>
      </c>
      <c r="B367" s="63" t="s">
        <v>712</v>
      </c>
      <c r="E367" s="9" t="s">
        <v>278</v>
      </c>
      <c r="F367" s="9" t="s">
        <v>278</v>
      </c>
      <c r="G367" s="9" t="s">
        <v>278</v>
      </c>
      <c r="H367" s="9">
        <v>577.89999999999986</v>
      </c>
      <c r="I367" s="9">
        <v>382.90000000000055</v>
      </c>
      <c r="J367" s="216">
        <v>819.10000000000025</v>
      </c>
      <c r="K367" s="216">
        <v>751.05000000000018</v>
      </c>
      <c r="L367" s="9">
        <v>524.10000000000082</v>
      </c>
      <c r="M367" s="9" t="s">
        <v>278</v>
      </c>
      <c r="O367" s="67">
        <v>3055.0500000000015</v>
      </c>
      <c r="Q367" t="s">
        <v>342</v>
      </c>
      <c r="T367" s="63"/>
      <c r="U367" s="273"/>
      <c r="V367" s="63"/>
      <c r="W367" s="283"/>
      <c r="X367" s="317"/>
      <c r="Y367" s="63"/>
    </row>
    <row r="368" spans="1:25" ht="15">
      <c r="A368" s="28" t="s">
        <v>161</v>
      </c>
      <c r="B368" s="63" t="s">
        <v>740</v>
      </c>
      <c r="E368" s="9" t="s">
        <v>278</v>
      </c>
      <c r="F368" s="9" t="s">
        <v>278</v>
      </c>
      <c r="G368" s="9" t="s">
        <v>278</v>
      </c>
      <c r="H368" s="9">
        <v>579.10000000000059</v>
      </c>
      <c r="I368" s="9">
        <v>574.00000000000023</v>
      </c>
      <c r="J368" s="9">
        <v>509</v>
      </c>
      <c r="K368" s="216">
        <v>777.5</v>
      </c>
      <c r="L368" s="9">
        <v>612.49999999999955</v>
      </c>
      <c r="M368" s="9"/>
      <c r="O368" s="67">
        <v>3052.1000000000004</v>
      </c>
      <c r="Q368" t="s">
        <v>284</v>
      </c>
      <c r="T368" s="63"/>
      <c r="U368" s="63"/>
      <c r="V368" s="63"/>
      <c r="W368" s="265"/>
      <c r="X368" s="317"/>
      <c r="Y368" s="63"/>
    </row>
    <row r="369" spans="1:25" ht="15">
      <c r="A369" s="28" t="s">
        <v>163</v>
      </c>
      <c r="B369" s="63" t="s">
        <v>757</v>
      </c>
      <c r="E369" s="9" t="s">
        <v>278</v>
      </c>
      <c r="F369" s="9" t="s">
        <v>278</v>
      </c>
      <c r="G369" s="9" t="s">
        <v>278</v>
      </c>
      <c r="H369" s="216">
        <v>852.19999999999936</v>
      </c>
      <c r="I369" s="9">
        <v>331.79999999999973</v>
      </c>
      <c r="J369" s="9">
        <v>665.5</v>
      </c>
      <c r="K369" s="9">
        <v>668.80000000000018</v>
      </c>
      <c r="L369" s="9">
        <v>525.099999999999</v>
      </c>
      <c r="M369" s="9"/>
      <c r="O369" s="67">
        <v>3043.3999999999983</v>
      </c>
      <c r="Q369" t="s">
        <v>287</v>
      </c>
      <c r="T369"/>
      <c r="U369" s="273"/>
      <c r="V369" s="63"/>
      <c r="W369" s="282"/>
      <c r="X369" s="317"/>
      <c r="Y369" s="63"/>
    </row>
    <row r="370" spans="1:25" ht="15">
      <c r="A370" s="28" t="s">
        <v>274</v>
      </c>
      <c r="B370" s="63" t="s">
        <v>144</v>
      </c>
      <c r="E370" s="9" t="s">
        <v>278</v>
      </c>
      <c r="F370" s="216">
        <v>581.50000000000011</v>
      </c>
      <c r="G370" s="9">
        <v>234.59999999999991</v>
      </c>
      <c r="H370" s="9">
        <v>808.70000000000027</v>
      </c>
      <c r="I370" s="9">
        <v>295.19999999999993</v>
      </c>
      <c r="J370" s="9">
        <v>544.59999999999991</v>
      </c>
      <c r="K370" s="9">
        <v>517.24999999999977</v>
      </c>
      <c r="L370" s="9" t="s">
        <v>278</v>
      </c>
      <c r="M370" s="9" t="s">
        <v>278</v>
      </c>
      <c r="O370" s="67">
        <v>2981.8499999999995</v>
      </c>
      <c r="Q370" t="s">
        <v>287</v>
      </c>
      <c r="S370" s="3"/>
      <c r="T370" s="3"/>
      <c r="U370" s="273"/>
      <c r="V370" s="63"/>
      <c r="W370" s="282"/>
      <c r="X370" s="317"/>
      <c r="Y370" s="63"/>
    </row>
    <row r="371" spans="1:25" ht="15">
      <c r="A371" s="28" t="s">
        <v>275</v>
      </c>
      <c r="B371" s="63" t="s">
        <v>721</v>
      </c>
      <c r="E371" s="9" t="s">
        <v>278</v>
      </c>
      <c r="F371" s="9" t="s">
        <v>278</v>
      </c>
      <c r="G371" s="9" t="s">
        <v>278</v>
      </c>
      <c r="H371" s="9">
        <v>541.90000000000032</v>
      </c>
      <c r="I371" s="9">
        <v>390.09999999999968</v>
      </c>
      <c r="J371" s="9">
        <v>748.8</v>
      </c>
      <c r="K371" s="9">
        <v>503.70000000000005</v>
      </c>
      <c r="L371" s="216">
        <v>790.69999999999936</v>
      </c>
      <c r="M371" s="216"/>
      <c r="O371" s="67">
        <v>2975.1999999999994</v>
      </c>
      <c r="Q371" t="s">
        <v>287</v>
      </c>
      <c r="T371"/>
      <c r="U371" s="63"/>
      <c r="V371" s="63"/>
      <c r="W371" s="283"/>
      <c r="X371" s="317"/>
      <c r="Y371" s="63"/>
    </row>
    <row r="372" spans="1:25" ht="15">
      <c r="A372" s="28" t="s">
        <v>276</v>
      </c>
      <c r="B372" s="63" t="s">
        <v>703</v>
      </c>
      <c r="E372" s="9" t="s">
        <v>278</v>
      </c>
      <c r="F372" s="9" t="s">
        <v>278</v>
      </c>
      <c r="G372" s="9" t="s">
        <v>278</v>
      </c>
      <c r="H372" s="216">
        <v>954.09999999999968</v>
      </c>
      <c r="I372" s="9">
        <v>393.60000000000014</v>
      </c>
      <c r="J372" s="9">
        <v>517.79999999999995</v>
      </c>
      <c r="K372" s="9">
        <v>594.04999999999973</v>
      </c>
      <c r="L372" s="9">
        <v>488.70000000000073</v>
      </c>
      <c r="M372" s="9"/>
      <c r="O372" s="67">
        <v>2948.25</v>
      </c>
      <c r="Q372" t="s">
        <v>284</v>
      </c>
      <c r="S372" s="3"/>
      <c r="T372" s="63"/>
      <c r="U372" s="273"/>
      <c r="V372" s="63"/>
      <c r="W372" s="283"/>
      <c r="X372" s="317"/>
      <c r="Y372" s="63"/>
    </row>
    <row r="373" spans="1:25" ht="15">
      <c r="A373" s="28" t="s">
        <v>277</v>
      </c>
      <c r="B373" s="205" t="s">
        <v>1563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>
        <v>420.5</v>
      </c>
      <c r="J373" s="211">
        <v>907.29999999999973</v>
      </c>
      <c r="K373" s="211">
        <v>806.50000000000023</v>
      </c>
      <c r="L373" s="216">
        <v>796.60000000000105</v>
      </c>
      <c r="M373" s="216"/>
      <c r="O373" s="67">
        <v>2930.9000000000015</v>
      </c>
      <c r="Q373" t="s">
        <v>2921</v>
      </c>
      <c r="T373" s="63"/>
      <c r="U373" s="63"/>
      <c r="V373" s="63"/>
      <c r="W373" s="265"/>
      <c r="X373" s="317"/>
      <c r="Y373" s="63"/>
    </row>
    <row r="374" spans="1:25" ht="15">
      <c r="A374" s="28" t="s">
        <v>692</v>
      </c>
      <c r="B374" s="63" t="s">
        <v>695</v>
      </c>
      <c r="E374" s="9" t="s">
        <v>278</v>
      </c>
      <c r="F374" s="9" t="s">
        <v>278</v>
      </c>
      <c r="G374" s="9" t="s">
        <v>278</v>
      </c>
      <c r="H374" s="9">
        <v>661.19999999999982</v>
      </c>
      <c r="I374" s="9">
        <v>418.60000000000014</v>
      </c>
      <c r="J374" s="9">
        <v>594.00000000000011</v>
      </c>
      <c r="K374" s="9">
        <v>443.69999999999993</v>
      </c>
      <c r="L374" s="9">
        <v>727</v>
      </c>
      <c r="M374" s="9"/>
      <c r="O374" s="67">
        <v>2844.5</v>
      </c>
      <c r="T374" s="63"/>
      <c r="U374" s="273"/>
      <c r="V374" s="63"/>
      <c r="W374" s="282"/>
      <c r="X374" s="317"/>
      <c r="Y374" s="63"/>
    </row>
    <row r="375" spans="1:25" ht="15">
      <c r="A375" s="28" t="s">
        <v>693</v>
      </c>
      <c r="B375" s="63" t="s">
        <v>6</v>
      </c>
      <c r="E375" s="216">
        <v>90.399999999995629</v>
      </c>
      <c r="F375" s="211">
        <v>706.5999999999998</v>
      </c>
      <c r="G375" s="9">
        <v>148.40000000000032</v>
      </c>
      <c r="H375" s="9">
        <v>556.15000000000032</v>
      </c>
      <c r="I375" s="216">
        <v>583.09999999999968</v>
      </c>
      <c r="J375" s="9">
        <v>752.19999999999982</v>
      </c>
      <c r="K375" s="9" t="s">
        <v>278</v>
      </c>
      <c r="L375" s="9" t="s">
        <v>278</v>
      </c>
      <c r="M375" s="9" t="s">
        <v>278</v>
      </c>
      <c r="O375" s="67">
        <v>2836.8499999999958</v>
      </c>
      <c r="Q375" t="s">
        <v>1609</v>
      </c>
      <c r="S375" s="3"/>
      <c r="T375" s="3"/>
      <c r="U375" s="273"/>
      <c r="V375" s="63"/>
      <c r="W375" s="283"/>
      <c r="X375" s="317"/>
      <c r="Y375" s="63"/>
    </row>
    <row r="376" spans="1:25" ht="15">
      <c r="A376" s="28" t="s">
        <v>694</v>
      </c>
      <c r="B376" s="63" t="s">
        <v>706</v>
      </c>
      <c r="E376" s="9" t="s">
        <v>278</v>
      </c>
      <c r="F376" s="9" t="s">
        <v>278</v>
      </c>
      <c r="G376" s="9" t="s">
        <v>278</v>
      </c>
      <c r="H376" s="9">
        <v>654.90000000000009</v>
      </c>
      <c r="I376" s="9">
        <v>271.79999999999995</v>
      </c>
      <c r="J376" s="9">
        <v>510.80000000000018</v>
      </c>
      <c r="K376" s="9">
        <v>678.2</v>
      </c>
      <c r="L376" s="9">
        <v>680.09999999999854</v>
      </c>
      <c r="M376" s="9"/>
      <c r="O376" s="67">
        <v>2795.7999999999988</v>
      </c>
      <c r="T376"/>
      <c r="U376" s="63"/>
      <c r="V376" s="63"/>
      <c r="W376" s="283"/>
      <c r="X376" s="317"/>
      <c r="Y376" s="63"/>
    </row>
    <row r="377" spans="1:25" ht="15">
      <c r="A377" s="28" t="s">
        <v>696</v>
      </c>
      <c r="B377" s="63" t="s">
        <v>747</v>
      </c>
      <c r="E377" s="9" t="s">
        <v>278</v>
      </c>
      <c r="F377" s="9" t="s">
        <v>278</v>
      </c>
      <c r="G377" s="9" t="s">
        <v>278</v>
      </c>
      <c r="H377" s="9">
        <v>647.80000000000041</v>
      </c>
      <c r="I377" s="9">
        <v>331.20000000000005</v>
      </c>
      <c r="J377" s="9">
        <v>650.20000000000005</v>
      </c>
      <c r="K377" s="9">
        <v>614.80000000000007</v>
      </c>
      <c r="L377" s="9">
        <v>525.99999999999886</v>
      </c>
      <c r="M377" s="9"/>
      <c r="O377" s="67">
        <v>2769.9999999999991</v>
      </c>
      <c r="T377"/>
      <c r="U377" s="63"/>
      <c r="V377" s="63"/>
      <c r="W377" s="283"/>
      <c r="X377" s="317"/>
      <c r="Y377" s="63"/>
    </row>
    <row r="378" spans="1:25" ht="15">
      <c r="A378" s="28" t="s">
        <v>702</v>
      </c>
      <c r="B378" s="63" t="s">
        <v>714</v>
      </c>
      <c r="E378" s="9" t="s">
        <v>278</v>
      </c>
      <c r="F378" s="9" t="s">
        <v>278</v>
      </c>
      <c r="G378" s="9" t="s">
        <v>278</v>
      </c>
      <c r="H378" s="9">
        <v>719.79999999999973</v>
      </c>
      <c r="I378" s="9">
        <v>332.60000000000014</v>
      </c>
      <c r="J378" s="9">
        <v>519.80000000000007</v>
      </c>
      <c r="K378" s="9">
        <v>671.44999999999993</v>
      </c>
      <c r="L378" s="9">
        <v>520.60000000000082</v>
      </c>
      <c r="M378" s="9"/>
      <c r="O378" s="67">
        <v>2764.2500000000005</v>
      </c>
      <c r="T378" s="63"/>
      <c r="U378" s="63"/>
      <c r="V378" s="63"/>
      <c r="W378" s="265"/>
      <c r="X378" s="317"/>
      <c r="Y378" s="63"/>
    </row>
    <row r="379" spans="1:25" ht="15">
      <c r="A379" s="28" t="s">
        <v>704</v>
      </c>
      <c r="B379" s="63" t="s">
        <v>156</v>
      </c>
      <c r="E379" s="9" t="s">
        <v>278</v>
      </c>
      <c r="F379" s="9" t="s">
        <v>278</v>
      </c>
      <c r="G379" s="9">
        <v>326.40000000000009</v>
      </c>
      <c r="H379" s="9">
        <v>680.40000000000032</v>
      </c>
      <c r="I379" s="9">
        <v>373.29999999999995</v>
      </c>
      <c r="J379" s="9">
        <v>643</v>
      </c>
      <c r="K379" s="9">
        <v>693.09999999999968</v>
      </c>
      <c r="L379" s="9" t="s">
        <v>278</v>
      </c>
      <c r="M379" s="9" t="s">
        <v>278</v>
      </c>
      <c r="O379" s="67">
        <v>2716.2</v>
      </c>
      <c r="S379" s="3"/>
      <c r="T379" s="63"/>
      <c r="U379" s="63"/>
      <c r="V379" s="63"/>
      <c r="W379" s="265"/>
      <c r="X379" s="317"/>
      <c r="Y379" s="63"/>
    </row>
    <row r="380" spans="1:25" ht="15">
      <c r="A380" s="28" t="s">
        <v>707</v>
      </c>
      <c r="B380" s="28" t="s">
        <v>691</v>
      </c>
      <c r="E380" s="9" t="s">
        <v>278</v>
      </c>
      <c r="F380" s="9" t="s">
        <v>278</v>
      </c>
      <c r="G380" s="9" t="s">
        <v>278</v>
      </c>
      <c r="H380" s="9">
        <v>443.00000000000023</v>
      </c>
      <c r="I380" s="216">
        <v>605.09999999999991</v>
      </c>
      <c r="J380" s="216">
        <v>804.6</v>
      </c>
      <c r="K380" s="9">
        <v>533.59999999999991</v>
      </c>
      <c r="L380" s="9">
        <v>293.80000000000041</v>
      </c>
      <c r="M380" s="9" t="s">
        <v>278</v>
      </c>
      <c r="O380" s="67">
        <v>2680.1000000000004</v>
      </c>
      <c r="Q380" t="s">
        <v>305</v>
      </c>
      <c r="T380"/>
      <c r="U380" s="63"/>
      <c r="V380" s="63"/>
      <c r="W380" s="265"/>
      <c r="X380" s="317"/>
      <c r="Y380" s="63"/>
    </row>
    <row r="381" spans="1:25" ht="15">
      <c r="A381" s="28" t="s">
        <v>708</v>
      </c>
      <c r="B381" s="63" t="s">
        <v>710</v>
      </c>
      <c r="E381" s="9" t="s">
        <v>278</v>
      </c>
      <c r="F381" s="9" t="s">
        <v>278</v>
      </c>
      <c r="G381" s="9" t="s">
        <v>278</v>
      </c>
      <c r="H381" s="9">
        <v>692.89999999999986</v>
      </c>
      <c r="I381" s="9">
        <v>288.79999999999973</v>
      </c>
      <c r="J381" s="9">
        <v>500.9</v>
      </c>
      <c r="K381" s="9">
        <v>596.60000000000048</v>
      </c>
      <c r="L381" s="9">
        <v>586.79999999999973</v>
      </c>
      <c r="M381" s="9"/>
      <c r="O381" s="67">
        <v>2665.9999999999995</v>
      </c>
      <c r="T381"/>
      <c r="U381" s="218"/>
      <c r="V381" s="63"/>
      <c r="W381" s="283"/>
      <c r="X381" s="317"/>
      <c r="Y381" s="63"/>
    </row>
    <row r="382" spans="1:25" ht="15">
      <c r="A382" s="28" t="s">
        <v>711</v>
      </c>
      <c r="B382" s="63" t="s">
        <v>753</v>
      </c>
      <c r="E382" s="9" t="s">
        <v>278</v>
      </c>
      <c r="F382" s="9" t="s">
        <v>278</v>
      </c>
      <c r="G382" s="9" t="s">
        <v>278</v>
      </c>
      <c r="H382" s="9">
        <v>608.54999999999995</v>
      </c>
      <c r="I382" s="9">
        <v>281.59999999999945</v>
      </c>
      <c r="J382" s="216">
        <v>790.10000000000036</v>
      </c>
      <c r="K382" s="9">
        <v>478.45000000000016</v>
      </c>
      <c r="L382" s="9">
        <v>494.99999999999955</v>
      </c>
      <c r="M382" s="9"/>
      <c r="O382" s="67">
        <v>2653.6999999999994</v>
      </c>
      <c r="Q382" t="s">
        <v>293</v>
      </c>
      <c r="T382"/>
      <c r="U382" s="63"/>
      <c r="V382" s="63"/>
      <c r="W382" s="265"/>
      <c r="X382" s="317"/>
      <c r="Y382" s="63"/>
    </row>
    <row r="383" spans="1:25" ht="15">
      <c r="A383" s="28" t="s">
        <v>713</v>
      </c>
      <c r="B383" s="28" t="s">
        <v>685</v>
      </c>
      <c r="E383" s="9" t="s">
        <v>278</v>
      </c>
      <c r="F383" s="9" t="s">
        <v>278</v>
      </c>
      <c r="G383" s="9" t="s">
        <v>278</v>
      </c>
      <c r="H383" s="9">
        <v>467.99999999999989</v>
      </c>
      <c r="I383" s="9">
        <v>441.5</v>
      </c>
      <c r="J383" s="9">
        <v>740.69999999999993</v>
      </c>
      <c r="K383" s="9">
        <v>284.20000000000005</v>
      </c>
      <c r="L383" s="9">
        <v>640.70000000000027</v>
      </c>
      <c r="M383" s="9"/>
      <c r="O383" s="67">
        <v>2575.1000000000004</v>
      </c>
      <c r="T383"/>
      <c r="U383" s="273"/>
      <c r="V383" s="63"/>
      <c r="W383" s="283"/>
      <c r="X383" s="317"/>
      <c r="Y383" s="63"/>
    </row>
    <row r="384" spans="1:25" ht="15">
      <c r="A384" s="28" t="s">
        <v>718</v>
      </c>
      <c r="B384" s="63" t="s">
        <v>728</v>
      </c>
      <c r="E384" s="9" t="s">
        <v>278</v>
      </c>
      <c r="F384" s="9" t="s">
        <v>278</v>
      </c>
      <c r="G384" s="9" t="s">
        <v>278</v>
      </c>
      <c r="H384" s="9">
        <v>542.29999999999984</v>
      </c>
      <c r="I384" s="9">
        <v>250.39999999999986</v>
      </c>
      <c r="J384" s="9">
        <v>743.99999999999966</v>
      </c>
      <c r="K384" s="9">
        <v>516.90000000000009</v>
      </c>
      <c r="L384" s="9">
        <v>514.7999999999995</v>
      </c>
      <c r="M384" s="9"/>
      <c r="O384" s="67">
        <v>2568.3999999999987</v>
      </c>
      <c r="T384"/>
      <c r="U384" s="273"/>
      <c r="V384" s="63"/>
      <c r="W384" s="283"/>
      <c r="X384" s="317"/>
      <c r="Y384" s="63"/>
    </row>
    <row r="385" spans="1:25" ht="15">
      <c r="A385" s="28" t="s">
        <v>722</v>
      </c>
      <c r="B385" s="63" t="s">
        <v>739</v>
      </c>
      <c r="E385" s="9" t="s">
        <v>278</v>
      </c>
      <c r="F385" s="9" t="s">
        <v>278</v>
      </c>
      <c r="G385" s="9" t="s">
        <v>278</v>
      </c>
      <c r="H385" s="9">
        <v>651.79999999999973</v>
      </c>
      <c r="I385" s="9">
        <v>436.69999999999959</v>
      </c>
      <c r="J385" s="9">
        <v>510.49999999999994</v>
      </c>
      <c r="K385" s="9">
        <v>347.6500000000002</v>
      </c>
      <c r="L385" s="9">
        <v>549.30000000000064</v>
      </c>
      <c r="M385" s="9"/>
      <c r="O385" s="67">
        <v>2495.9500000000003</v>
      </c>
      <c r="T385" s="63"/>
      <c r="U385" s="63"/>
      <c r="V385" s="63"/>
      <c r="W385" s="283"/>
      <c r="X385" s="317"/>
      <c r="Y385" s="63"/>
    </row>
    <row r="386" spans="1:25" ht="15">
      <c r="A386" s="28" t="s">
        <v>723</v>
      </c>
      <c r="B386" s="28" t="s">
        <v>690</v>
      </c>
      <c r="E386" s="9" t="s">
        <v>278</v>
      </c>
      <c r="F386" s="9" t="s">
        <v>278</v>
      </c>
      <c r="G386" s="9" t="s">
        <v>278</v>
      </c>
      <c r="H386" s="9">
        <v>266.40000000000055</v>
      </c>
      <c r="I386" s="9">
        <v>374.99999999999977</v>
      </c>
      <c r="J386" s="9">
        <v>461.40000000000003</v>
      </c>
      <c r="K386" s="9">
        <v>583.50000000000011</v>
      </c>
      <c r="L386" s="9">
        <v>683.19999999999936</v>
      </c>
      <c r="M386" s="9"/>
      <c r="O386" s="67">
        <v>2369.5</v>
      </c>
      <c r="T386"/>
      <c r="U386" s="63"/>
      <c r="V386" s="63"/>
      <c r="W386" s="283"/>
      <c r="X386" s="317"/>
      <c r="Y386" s="63"/>
    </row>
    <row r="387" spans="1:25" ht="15">
      <c r="A387" s="28" t="s">
        <v>724</v>
      </c>
      <c r="B387" s="205" t="s">
        <v>1566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>
        <v>393.49999999999977</v>
      </c>
      <c r="J387" s="9">
        <v>564.5</v>
      </c>
      <c r="K387" s="9">
        <v>673.55</v>
      </c>
      <c r="L387" s="9">
        <v>677.19999999999936</v>
      </c>
      <c r="M387" s="9"/>
      <c r="O387" s="67">
        <v>2308.7499999999991</v>
      </c>
      <c r="T387" s="63"/>
      <c r="U387" s="63"/>
      <c r="V387" s="63"/>
      <c r="W387" s="283"/>
      <c r="X387" s="317"/>
      <c r="Y387" s="63"/>
    </row>
    <row r="388" spans="1:25" ht="15">
      <c r="A388" s="28" t="s">
        <v>730</v>
      </c>
      <c r="B388" s="205" t="s">
        <v>1559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>
        <v>383.00000000000045</v>
      </c>
      <c r="J388" s="216">
        <v>801.69999999999982</v>
      </c>
      <c r="K388" s="9">
        <v>528.65000000000055</v>
      </c>
      <c r="L388" s="9">
        <v>536.79999999999927</v>
      </c>
      <c r="M388" s="9"/>
      <c r="O388" s="67">
        <v>2250.15</v>
      </c>
      <c r="Q388" t="s">
        <v>287</v>
      </c>
      <c r="T388" s="63"/>
      <c r="U388" s="273"/>
      <c r="V388" s="63"/>
      <c r="W388" s="282"/>
      <c r="X388" s="317"/>
      <c r="Y388" s="63"/>
    </row>
    <row r="389" spans="1:25" ht="15">
      <c r="A389" s="28" t="s">
        <v>738</v>
      </c>
      <c r="B389" s="205" t="s">
        <v>1562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>
        <v>494.39999999999986</v>
      </c>
      <c r="J389" s="9">
        <v>742.40000000000009</v>
      </c>
      <c r="K389" s="9">
        <v>463.94999999999993</v>
      </c>
      <c r="L389" s="9">
        <v>548.80000000000018</v>
      </c>
      <c r="M389" s="9"/>
      <c r="O389" s="67">
        <v>2249.5500000000002</v>
      </c>
      <c r="T389" s="63"/>
      <c r="U389" s="273"/>
      <c r="V389" s="63"/>
      <c r="W389" s="283"/>
      <c r="X389" s="317"/>
      <c r="Y389" s="63"/>
    </row>
    <row r="390" spans="1:25" ht="15">
      <c r="A390" s="28" t="s">
        <v>742</v>
      </c>
      <c r="B390" s="205" t="s">
        <v>1553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>
        <v>456.60000000000014</v>
      </c>
      <c r="J390" s="9">
        <v>700.19999999999993</v>
      </c>
      <c r="K390" s="216">
        <v>758.1999999999997</v>
      </c>
      <c r="L390" s="9">
        <v>315.49999999999955</v>
      </c>
      <c r="M390" s="9"/>
      <c r="O390" s="67">
        <v>2230.4999999999995</v>
      </c>
      <c r="Q390" t="s">
        <v>288</v>
      </c>
      <c r="T390" s="63"/>
      <c r="U390" s="63"/>
      <c r="V390" s="63"/>
      <c r="W390" s="265"/>
      <c r="X390" s="317"/>
      <c r="Y390" s="63"/>
    </row>
    <row r="391" spans="1:25" ht="15">
      <c r="A391" s="28" t="s">
        <v>743</v>
      </c>
      <c r="B391" s="205" t="s">
        <v>1558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>
        <v>495.60000000000036</v>
      </c>
      <c r="J391" s="9">
        <v>463.29999999999995</v>
      </c>
      <c r="K391" s="9">
        <v>623.20000000000095</v>
      </c>
      <c r="L391" s="9">
        <v>616.79999999999927</v>
      </c>
      <c r="M391" s="9"/>
      <c r="O391" s="67">
        <v>2198.9000000000005</v>
      </c>
      <c r="T391" s="63"/>
      <c r="U391" s="273"/>
      <c r="V391" s="63"/>
      <c r="W391" s="283"/>
      <c r="X391" s="317"/>
      <c r="Y391" s="63"/>
    </row>
    <row r="392" spans="1:25" ht="15">
      <c r="A392" s="28" t="s">
        <v>744</v>
      </c>
      <c r="B392" s="205" t="s">
        <v>1565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>
        <v>251.20000000000027</v>
      </c>
      <c r="J392" s="216">
        <v>812.69999999999982</v>
      </c>
      <c r="K392" s="9">
        <v>583.70000000000005</v>
      </c>
      <c r="L392" s="9">
        <v>489.49999999999909</v>
      </c>
      <c r="M392" s="9"/>
      <c r="O392" s="67">
        <v>2137.0999999999995</v>
      </c>
      <c r="Q392" t="s">
        <v>297</v>
      </c>
      <c r="T392" s="63"/>
      <c r="U392" s="218"/>
      <c r="V392" s="63"/>
      <c r="W392" s="283"/>
      <c r="X392" s="317"/>
      <c r="Y392" s="63"/>
    </row>
    <row r="393" spans="1:25" ht="15">
      <c r="A393" s="28" t="s">
        <v>750</v>
      </c>
      <c r="B393" s="63" t="s">
        <v>745</v>
      </c>
      <c r="E393" s="9" t="s">
        <v>278</v>
      </c>
      <c r="F393" s="9" t="s">
        <v>278</v>
      </c>
      <c r="G393" s="9" t="s">
        <v>278</v>
      </c>
      <c r="H393" s="9">
        <v>426.89999999999986</v>
      </c>
      <c r="I393" s="9">
        <v>374.10000000000014</v>
      </c>
      <c r="J393" s="9">
        <v>522.89999999999986</v>
      </c>
      <c r="K393" s="9">
        <v>373.80000000000018</v>
      </c>
      <c r="L393" s="9">
        <v>435.39999999999986</v>
      </c>
      <c r="M393" s="9"/>
      <c r="O393" s="67">
        <v>2133.1</v>
      </c>
      <c r="T393"/>
      <c r="U393" s="63"/>
      <c r="V393" s="63"/>
      <c r="W393" s="283"/>
      <c r="X393" s="317"/>
      <c r="Y393" s="63"/>
    </row>
    <row r="394" spans="1:25" ht="15">
      <c r="A394" s="28" t="s">
        <v>751</v>
      </c>
      <c r="B394" s="205" t="s">
        <v>1561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>
        <v>504.89999999999986</v>
      </c>
      <c r="J394" s="9">
        <v>602.89999999999986</v>
      </c>
      <c r="K394" s="9">
        <v>558.65000000000055</v>
      </c>
      <c r="L394" s="9">
        <v>414.19999999999959</v>
      </c>
      <c r="M394" s="9"/>
      <c r="O394" s="67">
        <v>2080.6499999999996</v>
      </c>
      <c r="T394" s="63"/>
      <c r="U394" s="63"/>
      <c r="V394" s="63"/>
      <c r="W394" s="265"/>
      <c r="X394" s="317"/>
      <c r="Y394" s="63"/>
    </row>
    <row r="395" spans="1:25" ht="15">
      <c r="A395" s="28" t="s">
        <v>752</v>
      </c>
      <c r="B395" s="205" t="s">
        <v>1549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>
        <v>415.69999999999982</v>
      </c>
      <c r="J395" s="9">
        <v>548.29999999999995</v>
      </c>
      <c r="K395" s="9">
        <v>529.00000000000023</v>
      </c>
      <c r="L395" s="9">
        <v>530.80000000000018</v>
      </c>
      <c r="M395" s="9"/>
      <c r="O395" s="67">
        <v>2023.8000000000002</v>
      </c>
      <c r="T395" s="63"/>
      <c r="U395" s="63"/>
      <c r="V395" s="63"/>
      <c r="W395" s="265"/>
      <c r="X395" s="317"/>
      <c r="Y395" s="63"/>
    </row>
    <row r="396" spans="1:25" ht="15">
      <c r="A396" s="28" t="s">
        <v>754</v>
      </c>
      <c r="B396" s="205" t="s">
        <v>1560</v>
      </c>
      <c r="C396" s="3"/>
      <c r="D396" s="3"/>
      <c r="E396" s="9" t="s">
        <v>278</v>
      </c>
      <c r="F396" s="9" t="s">
        <v>278</v>
      </c>
      <c r="G396" s="9" t="s">
        <v>278</v>
      </c>
      <c r="H396" s="9" t="s">
        <v>278</v>
      </c>
      <c r="I396" s="9">
        <v>409.00000000000023</v>
      </c>
      <c r="J396" s="9">
        <v>532.40000000000032</v>
      </c>
      <c r="K396" s="9">
        <v>511.29999999999995</v>
      </c>
      <c r="L396" s="9">
        <v>566.69999999999982</v>
      </c>
      <c r="M396" s="9"/>
      <c r="O396" s="67">
        <v>2019.4000000000003</v>
      </c>
      <c r="T396" s="63"/>
      <c r="U396" s="63"/>
      <c r="V396" s="63"/>
      <c r="W396" s="283"/>
      <c r="X396" s="317"/>
      <c r="Y396" s="63"/>
    </row>
    <row r="397" spans="1:25" ht="15">
      <c r="A397" s="28" t="s">
        <v>755</v>
      </c>
      <c r="B397" s="205" t="s">
        <v>1550</v>
      </c>
      <c r="C397" s="3"/>
      <c r="D397" s="3"/>
      <c r="E397" s="9" t="s">
        <v>278</v>
      </c>
      <c r="F397" s="9" t="s">
        <v>278</v>
      </c>
      <c r="G397" s="9" t="s">
        <v>278</v>
      </c>
      <c r="H397" s="9" t="s">
        <v>278</v>
      </c>
      <c r="I397" s="216">
        <v>641.99999999999955</v>
      </c>
      <c r="J397" s="9">
        <v>101.69999999999999</v>
      </c>
      <c r="K397" s="9">
        <v>672.10000000000048</v>
      </c>
      <c r="L397" s="9">
        <v>580.10000000000059</v>
      </c>
      <c r="M397" s="9"/>
      <c r="O397" s="67">
        <v>1995.9000000000008</v>
      </c>
      <c r="Q397" t="s">
        <v>297</v>
      </c>
      <c r="T397" s="63"/>
      <c r="U397" s="273"/>
      <c r="V397" s="63"/>
      <c r="W397" s="283"/>
      <c r="X397" s="317"/>
      <c r="Y397" s="63"/>
    </row>
    <row r="398" spans="1:25" ht="15">
      <c r="A398" s="28" t="s">
        <v>756</v>
      </c>
      <c r="B398" s="273" t="s">
        <v>1882</v>
      </c>
      <c r="C398" s="3"/>
      <c r="D398" s="3"/>
      <c r="E398" s="9" t="s">
        <v>278</v>
      </c>
      <c r="F398" s="9" t="s">
        <v>278</v>
      </c>
      <c r="G398" s="9" t="s">
        <v>278</v>
      </c>
      <c r="H398" s="9" t="s">
        <v>278</v>
      </c>
      <c r="I398" s="9" t="s">
        <v>278</v>
      </c>
      <c r="J398" s="9">
        <v>635.79999999999995</v>
      </c>
      <c r="K398" s="9">
        <v>597.60000000000014</v>
      </c>
      <c r="L398" s="9">
        <v>756.2000000000005</v>
      </c>
      <c r="M398" s="9"/>
      <c r="O398" s="67">
        <v>1989.6000000000006</v>
      </c>
      <c r="T398" s="63"/>
      <c r="U398" s="63"/>
      <c r="V398" s="63"/>
      <c r="W398" s="283"/>
      <c r="X398" s="317"/>
      <c r="Y398" s="63"/>
    </row>
    <row r="399" spans="1:25" ht="15">
      <c r="A399" s="28" t="s">
        <v>759</v>
      </c>
      <c r="B399" s="63" t="s">
        <v>35</v>
      </c>
      <c r="E399" s="9">
        <v>69.600000000000364</v>
      </c>
      <c r="F399" s="9">
        <v>523.70000000000027</v>
      </c>
      <c r="G399" s="9">
        <v>436.29999999999984</v>
      </c>
      <c r="H399" s="9">
        <v>409.59999999999991</v>
      </c>
      <c r="I399" s="9">
        <v>549.40000000000055</v>
      </c>
      <c r="J399" s="9" t="s">
        <v>278</v>
      </c>
      <c r="K399" s="9" t="s">
        <v>278</v>
      </c>
      <c r="L399" s="9" t="s">
        <v>278</v>
      </c>
      <c r="M399" s="9" t="s">
        <v>278</v>
      </c>
      <c r="O399" s="67">
        <v>1988.6000000000008</v>
      </c>
      <c r="S399" s="3"/>
      <c r="T399" s="3"/>
      <c r="U399" s="218"/>
      <c r="V399" s="63"/>
      <c r="W399" s="283"/>
      <c r="X399" s="317"/>
      <c r="Y399" s="63"/>
    </row>
    <row r="400" spans="1:25" ht="15">
      <c r="A400" s="28" t="s">
        <v>841</v>
      </c>
      <c r="B400" s="273" t="s">
        <v>1894</v>
      </c>
      <c r="C400" s="3"/>
      <c r="D400" s="3"/>
      <c r="E400" s="9" t="s">
        <v>278</v>
      </c>
      <c r="F400" s="9" t="s">
        <v>278</v>
      </c>
      <c r="G400" s="9" t="s">
        <v>278</v>
      </c>
      <c r="H400" s="9" t="s">
        <v>278</v>
      </c>
      <c r="I400" s="9" t="s">
        <v>278</v>
      </c>
      <c r="J400" s="9">
        <v>686.09999999999991</v>
      </c>
      <c r="K400" s="213">
        <v>857.10000000000059</v>
      </c>
      <c r="L400" s="9">
        <v>427.40000000000009</v>
      </c>
      <c r="M400" s="9"/>
      <c r="O400" s="67">
        <v>1970.6000000000006</v>
      </c>
      <c r="Q400" t="s">
        <v>281</v>
      </c>
      <c r="T400" s="215" t="s">
        <v>1645</v>
      </c>
      <c r="U400" s="218"/>
      <c r="V400" s="63"/>
      <c r="W400" s="282"/>
      <c r="X400" s="317"/>
      <c r="Y400" s="63"/>
    </row>
    <row r="401" spans="1:25" ht="15">
      <c r="A401" s="28" t="s">
        <v>842</v>
      </c>
      <c r="B401" s="273" t="s">
        <v>1886</v>
      </c>
      <c r="C401" s="3"/>
      <c r="D401" s="3"/>
      <c r="E401" s="9" t="s">
        <v>278</v>
      </c>
      <c r="F401" s="9" t="s">
        <v>278</v>
      </c>
      <c r="G401" s="9" t="s">
        <v>278</v>
      </c>
      <c r="H401" s="9" t="s">
        <v>278</v>
      </c>
      <c r="I401" s="9" t="s">
        <v>278</v>
      </c>
      <c r="J401" s="9">
        <v>722.2</v>
      </c>
      <c r="K401" s="9">
        <v>663.80000000000041</v>
      </c>
      <c r="L401" s="9">
        <v>530.30000000000018</v>
      </c>
      <c r="M401" s="9"/>
      <c r="O401" s="67">
        <v>1916.3000000000006</v>
      </c>
      <c r="T401" s="63"/>
      <c r="U401" s="63"/>
      <c r="V401" s="63"/>
      <c r="W401" s="265"/>
      <c r="X401" s="317"/>
      <c r="Y401" s="63"/>
    </row>
    <row r="402" spans="1:25" ht="15">
      <c r="A402" s="28" t="s">
        <v>843</v>
      </c>
      <c r="B402" s="273" t="s">
        <v>1887</v>
      </c>
      <c r="C402" s="3"/>
      <c r="D402" s="3"/>
      <c r="E402" s="9" t="s">
        <v>278</v>
      </c>
      <c r="F402" s="9" t="s">
        <v>278</v>
      </c>
      <c r="G402" s="9" t="s">
        <v>278</v>
      </c>
      <c r="H402" s="9" t="s">
        <v>278</v>
      </c>
      <c r="I402" s="9" t="s">
        <v>278</v>
      </c>
      <c r="J402" s="212">
        <v>894</v>
      </c>
      <c r="K402" s="9">
        <v>431.4</v>
      </c>
      <c r="L402" s="9">
        <v>476.30000000000018</v>
      </c>
      <c r="M402" s="9"/>
      <c r="O402" s="67">
        <v>1801.7000000000003</v>
      </c>
      <c r="Q402" t="s">
        <v>282</v>
      </c>
      <c r="T402" s="63"/>
      <c r="U402" s="63"/>
      <c r="V402" s="63"/>
      <c r="W402" s="283"/>
      <c r="X402" s="317"/>
      <c r="Y402" s="63"/>
    </row>
    <row r="403" spans="1:25" ht="15">
      <c r="A403" s="28" t="s">
        <v>844</v>
      </c>
      <c r="B403" s="273" t="s">
        <v>1891</v>
      </c>
      <c r="C403" s="3"/>
      <c r="D403" s="3"/>
      <c r="E403" s="9" t="s">
        <v>278</v>
      </c>
      <c r="F403" s="9" t="s">
        <v>278</v>
      </c>
      <c r="G403" s="9" t="s">
        <v>278</v>
      </c>
      <c r="H403" s="9" t="s">
        <v>278</v>
      </c>
      <c r="I403" s="9" t="s">
        <v>278</v>
      </c>
      <c r="J403" s="9">
        <v>687.80000000000018</v>
      </c>
      <c r="K403" s="9">
        <v>548.49999999999989</v>
      </c>
      <c r="L403" s="9">
        <v>534.00000000000091</v>
      </c>
      <c r="M403" s="9"/>
      <c r="O403" s="67">
        <v>1770.3000000000011</v>
      </c>
      <c r="T403" s="63"/>
      <c r="U403" s="273"/>
      <c r="V403" s="63"/>
      <c r="W403" s="282"/>
      <c r="X403" s="317"/>
      <c r="Y403" s="63"/>
    </row>
    <row r="404" spans="1:25" ht="15">
      <c r="A404" s="28" t="s">
        <v>845</v>
      </c>
      <c r="B404" s="218" t="s">
        <v>1568</v>
      </c>
      <c r="C404" s="3"/>
      <c r="D404" s="3"/>
      <c r="E404" s="9" t="s">
        <v>278</v>
      </c>
      <c r="F404" s="9" t="s">
        <v>278</v>
      </c>
      <c r="G404" s="9" t="s">
        <v>278</v>
      </c>
      <c r="H404" s="9" t="s">
        <v>278</v>
      </c>
      <c r="I404" s="9">
        <v>371.29999999999973</v>
      </c>
      <c r="J404" s="9">
        <v>512.70000000000027</v>
      </c>
      <c r="K404" s="9">
        <v>498.60000000000014</v>
      </c>
      <c r="L404" s="9">
        <v>374.99999999999955</v>
      </c>
      <c r="M404" s="9"/>
      <c r="O404" s="67">
        <v>1757.5999999999997</v>
      </c>
      <c r="T404" s="63"/>
      <c r="U404" s="63"/>
      <c r="V404" s="63"/>
      <c r="W404" s="282"/>
      <c r="X404" s="317"/>
      <c r="Y404" s="63"/>
    </row>
    <row r="405" spans="1:25" ht="15">
      <c r="A405" s="28" t="s">
        <v>846</v>
      </c>
      <c r="B405" s="205" t="s">
        <v>1567</v>
      </c>
      <c r="C405" s="3"/>
      <c r="D405" s="3"/>
      <c r="E405" s="9" t="s">
        <v>278</v>
      </c>
      <c r="F405" s="9" t="s">
        <v>278</v>
      </c>
      <c r="G405" s="9" t="s">
        <v>278</v>
      </c>
      <c r="H405" s="9" t="s">
        <v>278</v>
      </c>
      <c r="I405" s="9">
        <v>367.49999999999977</v>
      </c>
      <c r="J405" s="9">
        <v>689.2</v>
      </c>
      <c r="K405" s="9">
        <v>693.5</v>
      </c>
      <c r="L405" s="9" t="s">
        <v>278</v>
      </c>
      <c r="M405" s="9" t="s">
        <v>278</v>
      </c>
      <c r="O405" s="67">
        <v>1750.1999999999998</v>
      </c>
      <c r="T405" s="63"/>
      <c r="U405" s="273"/>
      <c r="V405" s="63"/>
      <c r="W405" s="283"/>
      <c r="X405" s="317"/>
      <c r="Y405" s="63"/>
    </row>
    <row r="406" spans="1:25" ht="15">
      <c r="A406" s="28" t="s">
        <v>847</v>
      </c>
      <c r="B406" s="273" t="s">
        <v>1888</v>
      </c>
      <c r="C406" s="3"/>
      <c r="D406" s="3"/>
      <c r="E406" s="9" t="s">
        <v>278</v>
      </c>
      <c r="F406" s="9" t="s">
        <v>278</v>
      </c>
      <c r="G406" s="9" t="s">
        <v>278</v>
      </c>
      <c r="H406" s="9" t="s">
        <v>278</v>
      </c>
      <c r="I406" s="9" t="s">
        <v>278</v>
      </c>
      <c r="J406" s="9">
        <v>547.1</v>
      </c>
      <c r="K406" s="9">
        <v>662.54999999999984</v>
      </c>
      <c r="L406" s="9">
        <v>509.99999999999955</v>
      </c>
      <c r="M406" s="9"/>
      <c r="O406" s="67">
        <v>1719.6499999999994</v>
      </c>
      <c r="T406" s="63"/>
      <c r="U406" s="63"/>
      <c r="V406" s="63"/>
      <c r="W406" s="265"/>
      <c r="X406" s="317"/>
      <c r="Y406" s="63"/>
    </row>
    <row r="407" spans="1:25" ht="15">
      <c r="A407" s="28" t="s">
        <v>848</v>
      </c>
      <c r="B407" s="63" t="s">
        <v>29</v>
      </c>
      <c r="E407" s="216">
        <v>105.59999999999199</v>
      </c>
      <c r="F407" s="9">
        <v>452.55000000000007</v>
      </c>
      <c r="G407" s="216">
        <v>581.49999999999977</v>
      </c>
      <c r="H407" s="9" t="s">
        <v>278</v>
      </c>
      <c r="I407" s="9" t="s">
        <v>278</v>
      </c>
      <c r="J407" s="9">
        <v>422.29999999999995</v>
      </c>
      <c r="K407" s="9" t="s">
        <v>278</v>
      </c>
      <c r="L407" s="9" t="s">
        <v>278</v>
      </c>
      <c r="M407" s="9" t="s">
        <v>278</v>
      </c>
      <c r="O407" s="67">
        <v>1561.9499999999919</v>
      </c>
      <c r="Q407" t="s">
        <v>303</v>
      </c>
      <c r="S407" s="3"/>
      <c r="T407" s="3"/>
      <c r="U407" s="63"/>
      <c r="V407" s="63"/>
      <c r="W407" s="282"/>
      <c r="X407" s="317"/>
      <c r="Y407" s="63"/>
    </row>
    <row r="408" spans="1:25" ht="15">
      <c r="A408" s="28" t="s">
        <v>849</v>
      </c>
      <c r="B408" s="273" t="s">
        <v>1890</v>
      </c>
      <c r="C408" s="3"/>
      <c r="D408" s="3"/>
      <c r="E408" s="9" t="s">
        <v>278</v>
      </c>
      <c r="F408" s="9" t="s">
        <v>278</v>
      </c>
      <c r="G408" s="9" t="s">
        <v>278</v>
      </c>
      <c r="H408" s="9" t="s">
        <v>278</v>
      </c>
      <c r="I408" s="9" t="s">
        <v>278</v>
      </c>
      <c r="J408" s="9">
        <v>551</v>
      </c>
      <c r="K408" s="9">
        <v>402.30000000000064</v>
      </c>
      <c r="L408" s="9">
        <v>510.40000000000077</v>
      </c>
      <c r="M408" s="9"/>
      <c r="O408" s="67">
        <v>1463.7000000000014</v>
      </c>
      <c r="T408" s="63"/>
      <c r="U408" s="63"/>
      <c r="V408" s="63"/>
      <c r="W408" s="283"/>
      <c r="X408" s="317"/>
      <c r="Y408" s="63"/>
    </row>
    <row r="409" spans="1:25" ht="15">
      <c r="A409" s="28" t="s">
        <v>850</v>
      </c>
      <c r="B409" s="63" t="s">
        <v>4</v>
      </c>
      <c r="E409" s="9">
        <v>85.800000000004729</v>
      </c>
      <c r="F409" s="9">
        <v>384.4</v>
      </c>
      <c r="G409" s="9">
        <v>326.70000000000005</v>
      </c>
      <c r="H409" s="9">
        <v>274.30000000000007</v>
      </c>
      <c r="I409" s="9">
        <v>326.69999999999982</v>
      </c>
      <c r="J409" s="9" t="s">
        <v>278</v>
      </c>
      <c r="K409" s="9" t="s">
        <v>278</v>
      </c>
      <c r="L409" s="9" t="s">
        <v>278</v>
      </c>
      <c r="M409" s="9" t="s">
        <v>278</v>
      </c>
      <c r="O409" s="67">
        <v>1397.9000000000046</v>
      </c>
      <c r="S409" s="3"/>
      <c r="T409" s="63"/>
      <c r="U409" s="63"/>
      <c r="V409" s="63"/>
      <c r="W409" s="283"/>
      <c r="X409" s="317"/>
      <c r="Y409" s="63"/>
    </row>
    <row r="410" spans="1:25" ht="15">
      <c r="A410" s="28" t="s">
        <v>851</v>
      </c>
      <c r="B410" s="63" t="s">
        <v>158</v>
      </c>
      <c r="E410" s="9" t="s">
        <v>278</v>
      </c>
      <c r="F410" s="9" t="s">
        <v>278</v>
      </c>
      <c r="G410" s="9">
        <v>370.90000000000009</v>
      </c>
      <c r="H410" s="9">
        <v>606.7999999999995</v>
      </c>
      <c r="I410" s="9">
        <v>403.80000000000041</v>
      </c>
      <c r="J410" s="9" t="s">
        <v>278</v>
      </c>
      <c r="K410" s="9" t="s">
        <v>278</v>
      </c>
      <c r="L410" s="9" t="s">
        <v>278</v>
      </c>
      <c r="M410" s="9" t="s">
        <v>278</v>
      </c>
      <c r="O410" s="67">
        <v>1381.5</v>
      </c>
      <c r="S410" s="3"/>
      <c r="T410"/>
      <c r="U410" s="218"/>
      <c r="V410" s="63"/>
      <c r="W410" s="283"/>
      <c r="X410" s="317"/>
      <c r="Y410" s="63"/>
    </row>
    <row r="411" spans="1:25" ht="15">
      <c r="A411" s="28" t="s">
        <v>852</v>
      </c>
      <c r="B411" s="273" t="s">
        <v>2726</v>
      </c>
      <c r="E411" s="9" t="s">
        <v>278</v>
      </c>
      <c r="F411" s="9" t="s">
        <v>278</v>
      </c>
      <c r="G411" s="9" t="s">
        <v>278</v>
      </c>
      <c r="H411" s="9" t="s">
        <v>278</v>
      </c>
      <c r="I411" s="9" t="s">
        <v>278</v>
      </c>
      <c r="J411" s="9" t="s">
        <v>278</v>
      </c>
      <c r="K411" s="9">
        <v>566.3499999999998</v>
      </c>
      <c r="L411" s="9">
        <v>663.79999999999927</v>
      </c>
      <c r="M411" s="9"/>
      <c r="O411" s="67">
        <v>1230.1499999999992</v>
      </c>
      <c r="T411" s="63"/>
      <c r="U411" s="63"/>
      <c r="V411" s="63"/>
      <c r="W411" s="265"/>
      <c r="X411" s="317"/>
      <c r="Y411" s="63"/>
    </row>
    <row r="412" spans="1:25" ht="15">
      <c r="A412" s="28" t="s">
        <v>853</v>
      </c>
      <c r="B412" s="273" t="s">
        <v>1898</v>
      </c>
      <c r="E412" s="9" t="s">
        <v>278</v>
      </c>
      <c r="F412" s="9" t="s">
        <v>278</v>
      </c>
      <c r="G412" s="9" t="s">
        <v>278</v>
      </c>
      <c r="H412" s="9" t="s">
        <v>278</v>
      </c>
      <c r="I412" s="9" t="s">
        <v>278</v>
      </c>
      <c r="J412" s="9" t="s">
        <v>278</v>
      </c>
      <c r="K412" s="216">
        <v>768.49999999999955</v>
      </c>
      <c r="L412" s="9">
        <v>445.90000000000009</v>
      </c>
      <c r="M412" s="9"/>
      <c r="O412" s="67">
        <v>1214.3999999999996</v>
      </c>
      <c r="Q412" t="s">
        <v>292</v>
      </c>
      <c r="T412" s="63"/>
      <c r="U412" s="273"/>
      <c r="V412" s="63"/>
      <c r="W412" s="283"/>
      <c r="X412" s="317"/>
      <c r="Y412" s="63"/>
    </row>
    <row r="413" spans="1:25" ht="15">
      <c r="A413" s="28" t="s">
        <v>854</v>
      </c>
      <c r="B413" s="273" t="s">
        <v>1924</v>
      </c>
      <c r="E413" s="9" t="s">
        <v>278</v>
      </c>
      <c r="F413" s="9" t="s">
        <v>278</v>
      </c>
      <c r="G413" s="9" t="s">
        <v>278</v>
      </c>
      <c r="H413" s="9" t="s">
        <v>278</v>
      </c>
      <c r="I413" s="9" t="s">
        <v>278</v>
      </c>
      <c r="J413" s="9" t="s">
        <v>278</v>
      </c>
      <c r="K413" s="216">
        <v>768.99999999999977</v>
      </c>
      <c r="L413" s="9">
        <v>393.09999999999945</v>
      </c>
      <c r="M413" s="9"/>
      <c r="O413" s="67">
        <v>1162.0999999999992</v>
      </c>
      <c r="Q413" t="s">
        <v>297</v>
      </c>
      <c r="T413" s="63"/>
      <c r="U413" s="273"/>
      <c r="V413" s="63"/>
      <c r="W413" s="283"/>
      <c r="X413" s="317"/>
      <c r="Y413" s="63"/>
    </row>
    <row r="414" spans="1:25" ht="15">
      <c r="A414" s="28" t="s">
        <v>855</v>
      </c>
      <c r="B414" s="273" t="s">
        <v>1901</v>
      </c>
      <c r="E414" s="9" t="s">
        <v>278</v>
      </c>
      <c r="F414" s="9" t="s">
        <v>278</v>
      </c>
      <c r="G414" s="9" t="s">
        <v>278</v>
      </c>
      <c r="H414" s="9" t="s">
        <v>278</v>
      </c>
      <c r="I414" s="9" t="s">
        <v>278</v>
      </c>
      <c r="J414" s="9" t="s">
        <v>278</v>
      </c>
      <c r="K414" s="9">
        <v>608.80000000000007</v>
      </c>
      <c r="L414" s="9">
        <v>528.39999999999986</v>
      </c>
      <c r="M414" s="9"/>
      <c r="O414" s="67">
        <v>1137.1999999999998</v>
      </c>
      <c r="T414" s="63"/>
      <c r="U414" s="63"/>
      <c r="V414" s="63"/>
      <c r="W414" s="283"/>
      <c r="X414" s="317"/>
      <c r="Y414" s="63"/>
    </row>
    <row r="415" spans="1:25" ht="15">
      <c r="A415" s="28" t="s">
        <v>856</v>
      </c>
      <c r="B415" s="273" t="s">
        <v>1889</v>
      </c>
      <c r="C415" s="3"/>
      <c r="D415" s="3"/>
      <c r="E415" s="9" t="s">
        <v>278</v>
      </c>
      <c r="F415" s="9" t="s">
        <v>278</v>
      </c>
      <c r="G415" s="9" t="s">
        <v>278</v>
      </c>
      <c r="H415" s="9" t="s">
        <v>278</v>
      </c>
      <c r="I415" s="9" t="s">
        <v>278</v>
      </c>
      <c r="J415" s="9">
        <v>592.60000000000014</v>
      </c>
      <c r="K415" s="9">
        <v>537.40000000000032</v>
      </c>
      <c r="L415" s="9" t="s">
        <v>278</v>
      </c>
      <c r="M415" s="9" t="s">
        <v>278</v>
      </c>
      <c r="O415" s="67">
        <v>1130.0000000000005</v>
      </c>
      <c r="T415" s="63"/>
      <c r="U415" s="63"/>
      <c r="V415" s="63"/>
      <c r="W415" s="283"/>
      <c r="X415" s="317"/>
      <c r="Y415" s="63"/>
    </row>
    <row r="416" spans="1:25" ht="15">
      <c r="A416" s="28" t="s">
        <v>857</v>
      </c>
      <c r="B416" s="273" t="s">
        <v>1905</v>
      </c>
      <c r="E416" s="9" t="s">
        <v>278</v>
      </c>
      <c r="F416" s="9" t="s">
        <v>278</v>
      </c>
      <c r="G416" s="9" t="s">
        <v>278</v>
      </c>
      <c r="H416" s="9" t="s">
        <v>278</v>
      </c>
      <c r="I416" s="9" t="s">
        <v>278</v>
      </c>
      <c r="J416" s="9" t="s">
        <v>278</v>
      </c>
      <c r="K416" s="9">
        <v>316.89999999999986</v>
      </c>
      <c r="L416" s="216">
        <v>807.5</v>
      </c>
      <c r="M416" s="216"/>
      <c r="O416" s="67">
        <v>1124.3999999999999</v>
      </c>
      <c r="Q416" t="s">
        <v>284</v>
      </c>
      <c r="T416" s="63"/>
      <c r="U416" s="273"/>
      <c r="V416" s="63"/>
      <c r="W416" s="283"/>
      <c r="X416" s="317"/>
      <c r="Y416" s="63"/>
    </row>
    <row r="417" spans="1:25" ht="15">
      <c r="A417" s="28" t="s">
        <v>858</v>
      </c>
      <c r="B417" s="273" t="s">
        <v>2003</v>
      </c>
      <c r="E417" s="9" t="s">
        <v>278</v>
      </c>
      <c r="F417" s="9" t="s">
        <v>278</v>
      </c>
      <c r="G417" s="9" t="s">
        <v>278</v>
      </c>
      <c r="H417" s="9" t="s">
        <v>278</v>
      </c>
      <c r="I417" s="9" t="s">
        <v>278</v>
      </c>
      <c r="J417" s="9" t="s">
        <v>278</v>
      </c>
      <c r="K417" s="9">
        <v>611.70000000000039</v>
      </c>
      <c r="L417" s="9">
        <v>506.79999999999973</v>
      </c>
      <c r="M417" s="9"/>
      <c r="O417" s="67">
        <v>1118.5</v>
      </c>
      <c r="T417" s="63"/>
      <c r="U417" s="273"/>
      <c r="V417" s="63"/>
      <c r="W417" s="283"/>
      <c r="X417" s="317"/>
      <c r="Y417" s="63"/>
    </row>
    <row r="418" spans="1:25" ht="15">
      <c r="A418" s="28" t="s">
        <v>859</v>
      </c>
      <c r="B418" s="273" t="s">
        <v>1902</v>
      </c>
      <c r="E418" s="9" t="s">
        <v>278</v>
      </c>
      <c r="F418" s="9" t="s">
        <v>278</v>
      </c>
      <c r="G418" s="9" t="s">
        <v>278</v>
      </c>
      <c r="H418" s="9" t="s">
        <v>278</v>
      </c>
      <c r="I418" s="9" t="s">
        <v>278</v>
      </c>
      <c r="J418" s="9" t="s">
        <v>278</v>
      </c>
      <c r="K418" s="9">
        <v>610.20000000000005</v>
      </c>
      <c r="L418" s="9">
        <v>448.30000000000018</v>
      </c>
      <c r="M418" s="9"/>
      <c r="O418" s="67">
        <v>1058.5000000000002</v>
      </c>
      <c r="T418" s="63"/>
      <c r="U418" s="63"/>
      <c r="V418" s="63"/>
      <c r="W418" s="265"/>
      <c r="X418" s="317"/>
      <c r="Y418" s="63"/>
    </row>
    <row r="419" spans="1:25" ht="15">
      <c r="A419" s="28" t="s">
        <v>860</v>
      </c>
      <c r="B419" s="205" t="s">
        <v>1551</v>
      </c>
      <c r="C419" s="3"/>
      <c r="D419" s="3"/>
      <c r="E419" s="9" t="s">
        <v>278</v>
      </c>
      <c r="F419" s="9" t="s">
        <v>278</v>
      </c>
      <c r="G419" s="9" t="s">
        <v>278</v>
      </c>
      <c r="H419" s="9" t="s">
        <v>278</v>
      </c>
      <c r="I419" s="9">
        <v>499.89999999999964</v>
      </c>
      <c r="J419" s="9">
        <v>501.80000000000013</v>
      </c>
      <c r="K419" s="9" t="s">
        <v>278</v>
      </c>
      <c r="L419" s="9" t="s">
        <v>278</v>
      </c>
      <c r="M419" s="9" t="s">
        <v>278</v>
      </c>
      <c r="O419" s="67">
        <v>1001.6999999999998</v>
      </c>
      <c r="T419" s="63"/>
      <c r="U419" s="63"/>
      <c r="V419" s="63"/>
      <c r="W419" s="283"/>
      <c r="X419" s="317"/>
      <c r="Y419" s="63"/>
    </row>
    <row r="420" spans="1:25" ht="15">
      <c r="A420" s="28" t="s">
        <v>861</v>
      </c>
      <c r="B420" s="63" t="s">
        <v>726</v>
      </c>
      <c r="E420" s="9" t="s">
        <v>278</v>
      </c>
      <c r="F420" s="9" t="s">
        <v>278</v>
      </c>
      <c r="G420" s="9" t="s">
        <v>278</v>
      </c>
      <c r="H420" s="9">
        <v>555.30000000000041</v>
      </c>
      <c r="I420" s="9">
        <v>397.19999999999982</v>
      </c>
      <c r="J420" s="9" t="s">
        <v>278</v>
      </c>
      <c r="K420" s="9" t="s">
        <v>278</v>
      </c>
      <c r="L420" s="9" t="s">
        <v>278</v>
      </c>
      <c r="M420" s="9" t="s">
        <v>278</v>
      </c>
      <c r="O420" s="67">
        <v>952.50000000000023</v>
      </c>
      <c r="T420" s="63"/>
      <c r="U420" s="63"/>
      <c r="V420" s="63"/>
      <c r="W420" s="265"/>
      <c r="X420" s="317"/>
      <c r="Y420" s="63"/>
    </row>
    <row r="421" spans="1:25" ht="15">
      <c r="A421" s="28" t="s">
        <v>862</v>
      </c>
      <c r="B421" s="63" t="s">
        <v>701</v>
      </c>
      <c r="E421" s="9" t="s">
        <v>278</v>
      </c>
      <c r="F421" s="9" t="s">
        <v>278</v>
      </c>
      <c r="G421" s="9" t="s">
        <v>278</v>
      </c>
      <c r="H421" s="9">
        <v>706.39999999999941</v>
      </c>
      <c r="I421" s="9">
        <v>244.99999999999977</v>
      </c>
      <c r="J421" s="9" t="s">
        <v>278</v>
      </c>
      <c r="K421" s="9" t="s">
        <v>278</v>
      </c>
      <c r="L421" s="9" t="s">
        <v>278</v>
      </c>
      <c r="M421" s="9" t="s">
        <v>278</v>
      </c>
      <c r="O421" s="67">
        <v>951.39999999999918</v>
      </c>
      <c r="T421" s="63"/>
      <c r="U421" s="273"/>
      <c r="V421" s="63"/>
      <c r="W421" s="283"/>
      <c r="X421" s="317"/>
      <c r="Y421" s="63"/>
    </row>
    <row r="422" spans="1:25" ht="15">
      <c r="A422" s="28" t="s">
        <v>863</v>
      </c>
      <c r="B422" s="273" t="s">
        <v>1900</v>
      </c>
      <c r="E422" s="9" t="s">
        <v>278</v>
      </c>
      <c r="F422" s="9" t="s">
        <v>278</v>
      </c>
      <c r="G422" s="9" t="s">
        <v>278</v>
      </c>
      <c r="H422" s="9" t="s">
        <v>278</v>
      </c>
      <c r="I422" s="9" t="s">
        <v>278</v>
      </c>
      <c r="J422" s="9" t="s">
        <v>278</v>
      </c>
      <c r="K422" s="9">
        <v>412.89999999999986</v>
      </c>
      <c r="L422" s="9">
        <v>487.10000000000036</v>
      </c>
      <c r="M422" s="9"/>
      <c r="O422" s="67">
        <v>900.00000000000023</v>
      </c>
      <c r="T422" s="63"/>
      <c r="U422" s="63"/>
      <c r="V422" s="63"/>
      <c r="W422" s="265"/>
      <c r="X422" s="317"/>
      <c r="Y422" s="63"/>
    </row>
    <row r="423" spans="1:25" ht="15">
      <c r="A423" s="28" t="s">
        <v>864</v>
      </c>
      <c r="B423" s="63" t="s">
        <v>2564</v>
      </c>
      <c r="E423" s="9" t="s">
        <v>278</v>
      </c>
      <c r="F423" s="9" t="s">
        <v>278</v>
      </c>
      <c r="G423" s="9" t="s">
        <v>278</v>
      </c>
      <c r="H423" s="9" t="s">
        <v>278</v>
      </c>
      <c r="I423" s="9" t="s">
        <v>278</v>
      </c>
      <c r="J423" s="9" t="s">
        <v>278</v>
      </c>
      <c r="K423" s="9" t="s">
        <v>278</v>
      </c>
      <c r="L423" s="212">
        <v>824.00000000000045</v>
      </c>
      <c r="M423" s="212"/>
      <c r="O423" s="67">
        <v>824.00000000000045</v>
      </c>
      <c r="Q423" t="s">
        <v>282</v>
      </c>
      <c r="T423" s="63"/>
      <c r="U423" s="273"/>
      <c r="V423" s="63"/>
      <c r="W423" s="282"/>
      <c r="X423" s="317"/>
      <c r="Y423" s="63"/>
    </row>
    <row r="424" spans="1:25" ht="15">
      <c r="A424" s="28" t="s">
        <v>865</v>
      </c>
      <c r="B424" s="273" t="s">
        <v>1927</v>
      </c>
      <c r="E424" s="9" t="s">
        <v>278</v>
      </c>
      <c r="F424" s="9" t="s">
        <v>278</v>
      </c>
      <c r="G424" s="9" t="s">
        <v>278</v>
      </c>
      <c r="H424" s="9" t="s">
        <v>278</v>
      </c>
      <c r="I424" s="9" t="s">
        <v>278</v>
      </c>
      <c r="J424" s="9" t="s">
        <v>278</v>
      </c>
      <c r="K424" s="9">
        <v>459.79999999999961</v>
      </c>
      <c r="L424" s="9">
        <v>354.39999999999986</v>
      </c>
      <c r="M424" s="9"/>
      <c r="O424" s="67">
        <v>814.19999999999948</v>
      </c>
      <c r="T424" s="63"/>
      <c r="U424" s="63"/>
      <c r="V424" s="63"/>
      <c r="W424" s="283"/>
      <c r="X424" s="317"/>
      <c r="Y424" s="63"/>
    </row>
    <row r="425" spans="1:25" ht="15">
      <c r="A425" s="28" t="s">
        <v>866</v>
      </c>
      <c r="B425" s="273" t="s">
        <v>1904</v>
      </c>
      <c r="E425" s="9" t="s">
        <v>278</v>
      </c>
      <c r="F425" s="9" t="s">
        <v>278</v>
      </c>
      <c r="G425" s="9" t="s">
        <v>278</v>
      </c>
      <c r="H425" s="9" t="s">
        <v>278</v>
      </c>
      <c r="I425" s="9" t="s">
        <v>278</v>
      </c>
      <c r="J425" s="9" t="s">
        <v>278</v>
      </c>
      <c r="K425" s="212">
        <v>803.50000000000023</v>
      </c>
      <c r="L425" s="9" t="s">
        <v>278</v>
      </c>
      <c r="M425" s="9" t="s">
        <v>278</v>
      </c>
      <c r="O425" s="67">
        <v>803.50000000000023</v>
      </c>
      <c r="Q425" t="s">
        <v>282</v>
      </c>
      <c r="T425" s="63"/>
      <c r="U425" s="63"/>
      <c r="V425" s="63"/>
      <c r="W425" s="265"/>
      <c r="X425" s="317"/>
      <c r="Y425" s="63"/>
    </row>
    <row r="426" spans="1:25" ht="15">
      <c r="A426" s="28" t="s">
        <v>867</v>
      </c>
      <c r="B426" s="63" t="s">
        <v>2560</v>
      </c>
      <c r="E426" s="9" t="s">
        <v>278</v>
      </c>
      <c r="F426" s="9" t="s">
        <v>278</v>
      </c>
      <c r="G426" s="9" t="s">
        <v>278</v>
      </c>
      <c r="H426" s="9" t="s">
        <v>278</v>
      </c>
      <c r="I426" s="9" t="s">
        <v>278</v>
      </c>
      <c r="J426" s="9" t="s">
        <v>278</v>
      </c>
      <c r="K426" s="9" t="s">
        <v>278</v>
      </c>
      <c r="L426" s="216">
        <v>770.69999999999982</v>
      </c>
      <c r="M426" s="216"/>
      <c r="O426" s="67">
        <v>770.69999999999982</v>
      </c>
      <c r="Q426" t="s">
        <v>288</v>
      </c>
      <c r="T426" s="63"/>
      <c r="U426" s="63"/>
      <c r="V426" s="63"/>
      <c r="W426" s="283"/>
      <c r="X426" s="317"/>
      <c r="Y426" s="63"/>
    </row>
    <row r="427" spans="1:25" ht="15">
      <c r="A427" s="28" t="s">
        <v>868</v>
      </c>
      <c r="B427" s="63" t="s">
        <v>731</v>
      </c>
      <c r="E427" s="9" t="s">
        <v>278</v>
      </c>
      <c r="F427" s="9" t="s">
        <v>278</v>
      </c>
      <c r="G427" s="9" t="s">
        <v>278</v>
      </c>
      <c r="H427" s="9">
        <v>767.99999999999955</v>
      </c>
      <c r="I427" s="9" t="s">
        <v>278</v>
      </c>
      <c r="J427" s="9" t="s">
        <v>278</v>
      </c>
      <c r="K427" s="9" t="s">
        <v>278</v>
      </c>
      <c r="L427" s="9" t="s">
        <v>278</v>
      </c>
      <c r="M427" s="9" t="s">
        <v>278</v>
      </c>
      <c r="O427" s="67">
        <v>767.99999999999955</v>
      </c>
      <c r="T427"/>
      <c r="U427" s="63"/>
      <c r="V427" s="63"/>
      <c r="W427" s="282"/>
      <c r="X427" s="317"/>
      <c r="Y427" s="63"/>
    </row>
    <row r="428" spans="1:25" ht="15">
      <c r="A428" s="28" t="s">
        <v>869</v>
      </c>
      <c r="B428" s="218" t="s">
        <v>1547</v>
      </c>
      <c r="C428" s="3"/>
      <c r="D428" s="3"/>
      <c r="E428" s="9" t="s">
        <v>278</v>
      </c>
      <c r="F428" s="9" t="s">
        <v>278</v>
      </c>
      <c r="G428" s="9" t="s">
        <v>278</v>
      </c>
      <c r="H428" s="9" t="s">
        <v>278</v>
      </c>
      <c r="I428" s="213">
        <v>753.10000000000014</v>
      </c>
      <c r="J428" s="9" t="s">
        <v>278</v>
      </c>
      <c r="K428" s="9" t="s">
        <v>278</v>
      </c>
      <c r="L428" s="9" t="s">
        <v>278</v>
      </c>
      <c r="M428" s="9" t="s">
        <v>278</v>
      </c>
      <c r="O428" s="67">
        <v>753.10000000000014</v>
      </c>
      <c r="Q428" t="s">
        <v>281</v>
      </c>
      <c r="T428" s="215" t="s">
        <v>1645</v>
      </c>
      <c r="U428" s="63"/>
      <c r="V428" s="63"/>
      <c r="W428" s="283"/>
      <c r="X428" s="317"/>
      <c r="Y428" s="63"/>
    </row>
    <row r="429" spans="1:25" ht="15">
      <c r="A429" s="28" t="s">
        <v>870</v>
      </c>
      <c r="B429" s="63" t="s">
        <v>2553</v>
      </c>
      <c r="E429" s="9" t="s">
        <v>278</v>
      </c>
      <c r="F429" s="9" t="s">
        <v>278</v>
      </c>
      <c r="G429" s="9" t="s">
        <v>278</v>
      </c>
      <c r="H429" s="9" t="s">
        <v>278</v>
      </c>
      <c r="I429" s="9" t="s">
        <v>278</v>
      </c>
      <c r="J429" s="9" t="s">
        <v>278</v>
      </c>
      <c r="K429" s="9" t="s">
        <v>278</v>
      </c>
      <c r="L429" s="9">
        <v>751.7</v>
      </c>
      <c r="M429" s="9"/>
      <c r="O429" s="67">
        <v>751.7</v>
      </c>
      <c r="T429" s="63"/>
      <c r="U429" s="28"/>
      <c r="V429" s="63"/>
      <c r="W429" s="283"/>
      <c r="X429" s="317"/>
      <c r="Y429" s="63"/>
    </row>
    <row r="430" spans="1:25" ht="15">
      <c r="A430" s="28" t="s">
        <v>871</v>
      </c>
      <c r="B430" s="63" t="s">
        <v>2559</v>
      </c>
      <c r="E430" s="9" t="s">
        <v>278</v>
      </c>
      <c r="F430" s="9" t="s">
        <v>278</v>
      </c>
      <c r="G430" s="9" t="s">
        <v>278</v>
      </c>
      <c r="H430" s="9" t="s">
        <v>278</v>
      </c>
      <c r="I430" s="9" t="s">
        <v>278</v>
      </c>
      <c r="J430" s="9" t="s">
        <v>278</v>
      </c>
      <c r="K430" s="9" t="s">
        <v>278</v>
      </c>
      <c r="L430" s="9">
        <v>722.599999999999</v>
      </c>
      <c r="M430" s="9"/>
      <c r="O430" s="67">
        <v>722.599999999999</v>
      </c>
      <c r="T430" s="63"/>
      <c r="U430" s="273"/>
      <c r="V430" s="63"/>
      <c r="W430" s="283"/>
      <c r="X430" s="317"/>
      <c r="Y430" s="63"/>
    </row>
    <row r="431" spans="1:25" ht="15">
      <c r="A431" s="28" t="s">
        <v>872</v>
      </c>
      <c r="B431" s="63" t="s">
        <v>2554</v>
      </c>
      <c r="E431" s="9" t="s">
        <v>278</v>
      </c>
      <c r="F431" s="9" t="s">
        <v>278</v>
      </c>
      <c r="G431" s="9" t="s">
        <v>278</v>
      </c>
      <c r="H431" s="9" t="s">
        <v>278</v>
      </c>
      <c r="I431" s="9" t="s">
        <v>278</v>
      </c>
      <c r="J431" s="9" t="s">
        <v>278</v>
      </c>
      <c r="K431" s="9" t="s">
        <v>278</v>
      </c>
      <c r="L431" s="9">
        <v>699.89999999999986</v>
      </c>
      <c r="M431" s="9" t="s">
        <v>278</v>
      </c>
      <c r="O431" s="67">
        <v>699.89999999999986</v>
      </c>
      <c r="T431" s="63"/>
      <c r="U431" s="218"/>
      <c r="V431" s="63"/>
      <c r="W431" s="283"/>
      <c r="X431" s="317"/>
      <c r="Y431" s="63"/>
    </row>
    <row r="432" spans="1:25" ht="15">
      <c r="A432" s="28" t="s">
        <v>873</v>
      </c>
      <c r="B432" s="273" t="s">
        <v>1899</v>
      </c>
      <c r="E432" s="9" t="s">
        <v>278</v>
      </c>
      <c r="F432" s="9" t="s">
        <v>278</v>
      </c>
      <c r="G432" s="9" t="s">
        <v>278</v>
      </c>
      <c r="H432" s="9" t="s">
        <v>278</v>
      </c>
      <c r="I432" s="9" t="s">
        <v>278</v>
      </c>
      <c r="J432" s="9" t="s">
        <v>278</v>
      </c>
      <c r="K432" s="9">
        <v>302.20000000000005</v>
      </c>
      <c r="L432" s="9">
        <v>393.599999999999</v>
      </c>
      <c r="M432" s="9"/>
      <c r="O432" s="67">
        <v>695.79999999999905</v>
      </c>
      <c r="T432" s="63"/>
      <c r="U432" s="273"/>
      <c r="V432" s="63"/>
      <c r="W432" s="283"/>
      <c r="X432" s="317"/>
      <c r="Y432" s="63"/>
    </row>
    <row r="433" spans="1:25" ht="15">
      <c r="A433" s="28" t="s">
        <v>874</v>
      </c>
      <c r="B433" s="273" t="s">
        <v>1883</v>
      </c>
      <c r="C433" s="3"/>
      <c r="D433" s="3"/>
      <c r="E433" s="9" t="s">
        <v>278</v>
      </c>
      <c r="F433" s="9" t="s">
        <v>278</v>
      </c>
      <c r="G433" s="9" t="s">
        <v>278</v>
      </c>
      <c r="H433" s="9" t="s">
        <v>278</v>
      </c>
      <c r="I433" s="9" t="s">
        <v>278</v>
      </c>
      <c r="J433" s="9">
        <v>317.8</v>
      </c>
      <c r="K433" s="9">
        <v>149.49999999999989</v>
      </c>
      <c r="L433" s="9">
        <v>212.40000000000032</v>
      </c>
      <c r="M433" s="9"/>
      <c r="O433" s="67">
        <v>679.70000000000027</v>
      </c>
      <c r="T433" s="63"/>
      <c r="U433" s="63"/>
      <c r="V433" s="63"/>
      <c r="W433" s="265"/>
      <c r="X433" s="317"/>
      <c r="Y433" s="63"/>
    </row>
    <row r="434" spans="1:25" ht="15">
      <c r="A434" s="28" t="s">
        <v>875</v>
      </c>
      <c r="B434" s="63" t="s">
        <v>2545</v>
      </c>
      <c r="E434" s="9" t="s">
        <v>278</v>
      </c>
      <c r="F434" s="9" t="s">
        <v>278</v>
      </c>
      <c r="G434" s="9" t="s">
        <v>278</v>
      </c>
      <c r="H434" s="9" t="s">
        <v>278</v>
      </c>
      <c r="I434" s="9" t="s">
        <v>278</v>
      </c>
      <c r="J434" s="9" t="s">
        <v>278</v>
      </c>
      <c r="K434" s="9" t="s">
        <v>278</v>
      </c>
      <c r="L434" s="9">
        <v>664.69999999999959</v>
      </c>
      <c r="M434" s="9"/>
      <c r="O434" s="67">
        <v>664.69999999999959</v>
      </c>
      <c r="T434" s="63"/>
      <c r="U434" s="63"/>
      <c r="V434" s="63"/>
      <c r="W434" s="265"/>
      <c r="X434" s="317"/>
      <c r="Y434" s="63"/>
    </row>
    <row r="435" spans="1:25" ht="15">
      <c r="A435" s="28" t="s">
        <v>876</v>
      </c>
      <c r="B435" s="273" t="s">
        <v>1926</v>
      </c>
      <c r="E435" s="9" t="s">
        <v>278</v>
      </c>
      <c r="F435" s="9" t="s">
        <v>278</v>
      </c>
      <c r="G435" s="9" t="s">
        <v>278</v>
      </c>
      <c r="H435" s="9" t="s">
        <v>278</v>
      </c>
      <c r="I435" s="9" t="s">
        <v>278</v>
      </c>
      <c r="J435" s="9" t="s">
        <v>278</v>
      </c>
      <c r="K435" s="9">
        <v>465.20000000000005</v>
      </c>
      <c r="L435" s="9">
        <v>196.39999999999964</v>
      </c>
      <c r="M435" s="9"/>
      <c r="O435" s="67">
        <v>661.59999999999968</v>
      </c>
      <c r="T435" s="63"/>
      <c r="U435" s="218"/>
      <c r="V435" s="63"/>
      <c r="W435" s="283"/>
      <c r="X435" s="317"/>
      <c r="Y435" s="63"/>
    </row>
    <row r="436" spans="1:25" ht="15">
      <c r="A436" s="28" t="s">
        <v>877</v>
      </c>
      <c r="B436" s="63" t="s">
        <v>2555</v>
      </c>
      <c r="E436" s="9" t="s">
        <v>278</v>
      </c>
      <c r="F436" s="9" t="s">
        <v>278</v>
      </c>
      <c r="G436" s="9" t="s">
        <v>278</v>
      </c>
      <c r="H436" s="9" t="s">
        <v>278</v>
      </c>
      <c r="I436" s="9" t="s">
        <v>278</v>
      </c>
      <c r="J436" s="9" t="s">
        <v>278</v>
      </c>
      <c r="K436" s="9" t="s">
        <v>278</v>
      </c>
      <c r="L436" s="9">
        <v>655.90000000000009</v>
      </c>
      <c r="M436" s="9" t="s">
        <v>278</v>
      </c>
      <c r="O436" s="67">
        <v>655.90000000000009</v>
      </c>
      <c r="T436" s="63"/>
      <c r="U436" s="28"/>
      <c r="V436" s="63"/>
      <c r="W436" s="283"/>
      <c r="X436" s="317"/>
      <c r="Y436" s="63"/>
    </row>
    <row r="437" spans="1:25" ht="15">
      <c r="A437" s="28" t="s">
        <v>878</v>
      </c>
      <c r="B437" s="63" t="s">
        <v>2566</v>
      </c>
      <c r="E437" s="9" t="s">
        <v>278</v>
      </c>
      <c r="F437" s="9" t="s">
        <v>278</v>
      </c>
      <c r="G437" s="9" t="s">
        <v>278</v>
      </c>
      <c r="H437" s="9" t="s">
        <v>278</v>
      </c>
      <c r="I437" s="9" t="s">
        <v>278</v>
      </c>
      <c r="J437" s="9" t="s">
        <v>278</v>
      </c>
      <c r="K437" s="9" t="s">
        <v>278</v>
      </c>
      <c r="L437" s="9">
        <v>643.59999999999945</v>
      </c>
      <c r="M437" s="9"/>
      <c r="O437" s="67">
        <v>643.59999999999945</v>
      </c>
      <c r="T437" s="63"/>
      <c r="U437" s="63"/>
      <c r="V437" s="63"/>
      <c r="W437" s="283"/>
      <c r="X437" s="317"/>
      <c r="Y437" s="63"/>
    </row>
    <row r="438" spans="1:25" ht="15">
      <c r="A438" s="28" t="s">
        <v>879</v>
      </c>
      <c r="B438" s="63" t="s">
        <v>2547</v>
      </c>
      <c r="E438" s="9" t="s">
        <v>278</v>
      </c>
      <c r="F438" s="9" t="s">
        <v>278</v>
      </c>
      <c r="G438" s="9" t="s">
        <v>278</v>
      </c>
      <c r="H438" s="9" t="s">
        <v>278</v>
      </c>
      <c r="I438" s="9" t="s">
        <v>278</v>
      </c>
      <c r="J438" s="9" t="s">
        <v>278</v>
      </c>
      <c r="K438" s="9" t="s">
        <v>278</v>
      </c>
      <c r="L438" s="9">
        <v>620.19999999999982</v>
      </c>
      <c r="M438" s="9"/>
      <c r="O438" s="67">
        <v>620.19999999999982</v>
      </c>
      <c r="T438" s="63"/>
      <c r="U438" s="273"/>
      <c r="V438" s="63"/>
      <c r="W438" s="282"/>
      <c r="X438" s="317"/>
      <c r="Y438" s="63"/>
    </row>
    <row r="439" spans="1:25" ht="15">
      <c r="A439" s="28" t="s">
        <v>880</v>
      </c>
      <c r="B439" s="63" t="s">
        <v>2567</v>
      </c>
      <c r="E439" s="9" t="s">
        <v>278</v>
      </c>
      <c r="F439" s="9" t="s">
        <v>278</v>
      </c>
      <c r="G439" s="9" t="s">
        <v>278</v>
      </c>
      <c r="H439" s="9" t="s">
        <v>278</v>
      </c>
      <c r="I439" s="9" t="s">
        <v>278</v>
      </c>
      <c r="J439" s="9" t="s">
        <v>278</v>
      </c>
      <c r="K439" s="9" t="s">
        <v>278</v>
      </c>
      <c r="L439" s="9">
        <v>611.80000000000018</v>
      </c>
      <c r="M439" s="9"/>
      <c r="O439" s="67">
        <v>611.80000000000018</v>
      </c>
      <c r="T439" s="63"/>
      <c r="U439" s="273"/>
      <c r="V439" s="63"/>
      <c r="W439" s="283"/>
      <c r="X439" s="317"/>
      <c r="Y439" s="63"/>
    </row>
    <row r="440" spans="1:25" ht="15">
      <c r="A440" s="28" t="s">
        <v>2231</v>
      </c>
      <c r="B440" s="63" t="s">
        <v>2544</v>
      </c>
      <c r="E440" s="9" t="s">
        <v>278</v>
      </c>
      <c r="F440" s="9" t="s">
        <v>278</v>
      </c>
      <c r="G440" s="9" t="s">
        <v>278</v>
      </c>
      <c r="H440" s="9" t="s">
        <v>278</v>
      </c>
      <c r="I440" s="9" t="s">
        <v>278</v>
      </c>
      <c r="J440" s="9" t="s">
        <v>278</v>
      </c>
      <c r="K440" s="9" t="s">
        <v>278</v>
      </c>
      <c r="L440" s="9">
        <v>584.79999999999973</v>
      </c>
      <c r="M440" s="9"/>
      <c r="O440" s="67">
        <v>584.79999999999973</v>
      </c>
      <c r="T440" s="63"/>
      <c r="U440" s="82"/>
      <c r="V440" s="3"/>
      <c r="W440" s="79"/>
      <c r="X440" s="67"/>
    </row>
    <row r="441" spans="1:25" ht="15">
      <c r="A441" s="28" t="s">
        <v>2516</v>
      </c>
      <c r="B441" s="205" t="s">
        <v>1556</v>
      </c>
      <c r="C441" s="3"/>
      <c r="D441" s="3"/>
      <c r="E441" s="9" t="s">
        <v>278</v>
      </c>
      <c r="F441" s="9" t="s">
        <v>278</v>
      </c>
      <c r="G441" s="9" t="s">
        <v>278</v>
      </c>
      <c r="H441" s="9" t="s">
        <v>278</v>
      </c>
      <c r="I441" s="9">
        <v>566</v>
      </c>
      <c r="J441" s="9" t="s">
        <v>278</v>
      </c>
      <c r="K441" s="9" t="s">
        <v>278</v>
      </c>
      <c r="L441" s="9" t="s">
        <v>278</v>
      </c>
      <c r="M441" s="9" t="s">
        <v>278</v>
      </c>
      <c r="O441" s="67">
        <v>566</v>
      </c>
      <c r="T441" s="63"/>
      <c r="U441" s="82"/>
      <c r="V441" s="3"/>
      <c r="W441" s="79"/>
      <c r="X441" s="67"/>
    </row>
    <row r="442" spans="1:25" ht="15">
      <c r="A442" s="28" t="s">
        <v>2517</v>
      </c>
      <c r="B442" s="63" t="s">
        <v>2550</v>
      </c>
      <c r="E442" s="9" t="s">
        <v>278</v>
      </c>
      <c r="F442" s="9" t="s">
        <v>278</v>
      </c>
      <c r="G442" s="9" t="s">
        <v>278</v>
      </c>
      <c r="H442" s="9" t="s">
        <v>278</v>
      </c>
      <c r="I442" s="9" t="s">
        <v>278</v>
      </c>
      <c r="J442" s="9" t="s">
        <v>278</v>
      </c>
      <c r="K442" s="9" t="s">
        <v>278</v>
      </c>
      <c r="L442" s="9">
        <v>559.49999999999864</v>
      </c>
      <c r="M442" s="9"/>
      <c r="O442" s="67">
        <v>559.49999999999864</v>
      </c>
      <c r="T442" s="63"/>
      <c r="U442" s="82"/>
      <c r="V442" s="3"/>
      <c r="W442" s="79"/>
      <c r="X442" s="67"/>
    </row>
    <row r="443" spans="1:25" ht="15">
      <c r="A443" s="28" t="s">
        <v>2518</v>
      </c>
      <c r="B443" s="205" t="s">
        <v>1557</v>
      </c>
      <c r="C443" s="3"/>
      <c r="D443" s="3"/>
      <c r="E443" s="9" t="s">
        <v>278</v>
      </c>
      <c r="F443" s="9" t="s">
        <v>278</v>
      </c>
      <c r="G443" s="9" t="s">
        <v>278</v>
      </c>
      <c r="H443" s="9" t="s">
        <v>278</v>
      </c>
      <c r="I443" s="9">
        <v>553.79999999999995</v>
      </c>
      <c r="J443" s="9" t="s">
        <v>278</v>
      </c>
      <c r="K443" s="9" t="s">
        <v>278</v>
      </c>
      <c r="L443" s="9" t="s">
        <v>278</v>
      </c>
      <c r="M443" s="9" t="s">
        <v>278</v>
      </c>
      <c r="O443" s="67">
        <v>553.79999999999995</v>
      </c>
      <c r="T443" s="63"/>
      <c r="U443" s="82"/>
      <c r="V443" s="3"/>
      <c r="W443" s="79"/>
      <c r="X443" s="67"/>
    </row>
    <row r="444" spans="1:25" ht="15">
      <c r="A444" s="28" t="s">
        <v>2519</v>
      </c>
      <c r="B444" s="63" t="s">
        <v>2546</v>
      </c>
      <c r="E444" s="9" t="s">
        <v>278</v>
      </c>
      <c r="F444" s="9" t="s">
        <v>278</v>
      </c>
      <c r="G444" s="9" t="s">
        <v>278</v>
      </c>
      <c r="H444" s="9" t="s">
        <v>278</v>
      </c>
      <c r="I444" s="9" t="s">
        <v>278</v>
      </c>
      <c r="J444" s="9" t="s">
        <v>278</v>
      </c>
      <c r="K444" s="9" t="s">
        <v>278</v>
      </c>
      <c r="L444" s="9">
        <v>541.49999999999932</v>
      </c>
      <c r="M444" s="9"/>
      <c r="O444" s="67">
        <v>541.49999999999932</v>
      </c>
      <c r="T444" s="63"/>
      <c r="U444" s="82"/>
      <c r="V444" s="3"/>
      <c r="W444" s="79"/>
      <c r="X444" s="67"/>
    </row>
    <row r="445" spans="1:25" ht="15">
      <c r="A445" s="28" t="s">
        <v>2520</v>
      </c>
      <c r="B445" s="63" t="s">
        <v>164</v>
      </c>
      <c r="E445" s="9" t="s">
        <v>278</v>
      </c>
      <c r="F445" s="9" t="s">
        <v>278</v>
      </c>
      <c r="G445" s="216">
        <v>539.14999999999986</v>
      </c>
      <c r="H445" s="9" t="s">
        <v>278</v>
      </c>
      <c r="I445" s="9" t="s">
        <v>278</v>
      </c>
      <c r="J445" s="9" t="s">
        <v>278</v>
      </c>
      <c r="K445" s="9" t="s">
        <v>278</v>
      </c>
      <c r="L445" s="9" t="s">
        <v>278</v>
      </c>
      <c r="M445" s="9" t="s">
        <v>278</v>
      </c>
      <c r="O445" s="67">
        <v>539.14999999999986</v>
      </c>
      <c r="Q445" t="s">
        <v>287</v>
      </c>
      <c r="T445"/>
      <c r="U445" s="82"/>
      <c r="V445" s="3"/>
      <c r="W445" s="79"/>
      <c r="X445" s="67"/>
    </row>
    <row r="446" spans="1:25" ht="15">
      <c r="A446" s="28" t="s">
        <v>2521</v>
      </c>
      <c r="B446" s="63" t="s">
        <v>2548</v>
      </c>
      <c r="E446" s="9" t="s">
        <v>278</v>
      </c>
      <c r="F446" s="9" t="s">
        <v>278</v>
      </c>
      <c r="G446" s="9" t="s">
        <v>278</v>
      </c>
      <c r="H446" s="9" t="s">
        <v>278</v>
      </c>
      <c r="I446" s="9" t="s">
        <v>278</v>
      </c>
      <c r="J446" s="9" t="s">
        <v>278</v>
      </c>
      <c r="K446" s="9" t="s">
        <v>278</v>
      </c>
      <c r="L446" s="9">
        <v>514.09999999999945</v>
      </c>
      <c r="M446" s="9"/>
      <c r="O446" s="67">
        <v>514.09999999999945</v>
      </c>
      <c r="T446" s="63"/>
      <c r="U446" s="82"/>
      <c r="V446" s="3"/>
      <c r="W446" s="79"/>
      <c r="X446" s="67"/>
    </row>
    <row r="447" spans="1:25" ht="15">
      <c r="A447" s="28" t="s">
        <v>2522</v>
      </c>
      <c r="B447" s="63" t="s">
        <v>180</v>
      </c>
      <c r="E447" s="9" t="s">
        <v>278</v>
      </c>
      <c r="F447" s="9" t="s">
        <v>278</v>
      </c>
      <c r="G447" s="9" t="s">
        <v>278</v>
      </c>
      <c r="H447" s="9" t="s">
        <v>278</v>
      </c>
      <c r="I447" s="9" t="s">
        <v>278</v>
      </c>
      <c r="J447" s="9" t="s">
        <v>278</v>
      </c>
      <c r="K447" s="9" t="s">
        <v>278</v>
      </c>
      <c r="L447" s="9">
        <v>495.79999999999995</v>
      </c>
      <c r="M447" s="9"/>
      <c r="O447" s="67">
        <v>495.79999999999995</v>
      </c>
      <c r="T447" s="63"/>
      <c r="U447" s="82"/>
      <c r="V447" s="3"/>
      <c r="W447" s="79"/>
      <c r="X447" s="67"/>
    </row>
    <row r="448" spans="1:25" ht="15">
      <c r="A448" s="28" t="s">
        <v>2523</v>
      </c>
      <c r="B448" s="63" t="s">
        <v>2557</v>
      </c>
      <c r="E448" s="9" t="s">
        <v>278</v>
      </c>
      <c r="F448" s="9" t="s">
        <v>278</v>
      </c>
      <c r="G448" s="9" t="s">
        <v>278</v>
      </c>
      <c r="H448" s="9" t="s">
        <v>278</v>
      </c>
      <c r="I448" s="9" t="s">
        <v>278</v>
      </c>
      <c r="J448" s="9" t="s">
        <v>278</v>
      </c>
      <c r="K448" s="9" t="s">
        <v>278</v>
      </c>
      <c r="L448" s="9">
        <v>488.80000000000064</v>
      </c>
      <c r="M448" s="9"/>
      <c r="O448" s="67">
        <v>488.80000000000064</v>
      </c>
      <c r="T448" s="63"/>
      <c r="U448" s="82"/>
      <c r="V448" s="3"/>
      <c r="W448" s="79"/>
      <c r="X448" s="67"/>
    </row>
    <row r="449" spans="1:24" ht="15">
      <c r="A449" s="28" t="s">
        <v>2524</v>
      </c>
      <c r="B449" s="63" t="s">
        <v>2542</v>
      </c>
      <c r="E449" s="9" t="s">
        <v>278</v>
      </c>
      <c r="F449" s="9" t="s">
        <v>278</v>
      </c>
      <c r="G449" s="9" t="s">
        <v>278</v>
      </c>
      <c r="H449" s="9" t="s">
        <v>278</v>
      </c>
      <c r="I449" s="9" t="s">
        <v>278</v>
      </c>
      <c r="J449" s="9" t="s">
        <v>278</v>
      </c>
      <c r="K449" s="9" t="s">
        <v>278</v>
      </c>
      <c r="L449" s="9">
        <v>470.5</v>
      </c>
      <c r="M449" s="9"/>
      <c r="O449" s="67">
        <v>470.5</v>
      </c>
      <c r="T449" s="63"/>
      <c r="U449" s="82"/>
      <c r="V449" s="3"/>
      <c r="W449" s="79"/>
      <c r="X449" s="67"/>
    </row>
    <row r="450" spans="1:24" ht="15">
      <c r="A450" s="28" t="s">
        <v>2525</v>
      </c>
      <c r="B450" s="63" t="s">
        <v>2549</v>
      </c>
      <c r="E450" s="9" t="s">
        <v>278</v>
      </c>
      <c r="F450" s="9" t="s">
        <v>278</v>
      </c>
      <c r="G450" s="9" t="s">
        <v>278</v>
      </c>
      <c r="H450" s="9" t="s">
        <v>278</v>
      </c>
      <c r="I450" s="9" t="s">
        <v>278</v>
      </c>
      <c r="J450" s="9" t="s">
        <v>278</v>
      </c>
      <c r="K450" s="9" t="s">
        <v>278</v>
      </c>
      <c r="L450" s="9">
        <v>469.29999999999995</v>
      </c>
      <c r="M450" s="9"/>
      <c r="O450" s="67">
        <v>469.29999999999995</v>
      </c>
      <c r="T450" s="63"/>
      <c r="U450" s="82"/>
      <c r="V450" s="3"/>
      <c r="W450" s="79"/>
      <c r="X450" s="67"/>
    </row>
    <row r="451" spans="1:24" ht="15">
      <c r="A451" s="28" t="s">
        <v>2526</v>
      </c>
      <c r="B451" s="205" t="s">
        <v>1554</v>
      </c>
      <c r="C451" s="3"/>
      <c r="D451" s="3"/>
      <c r="E451" s="9" t="s">
        <v>278</v>
      </c>
      <c r="F451" s="9" t="s">
        <v>278</v>
      </c>
      <c r="G451" s="9" t="s">
        <v>278</v>
      </c>
      <c r="H451" s="9" t="s">
        <v>278</v>
      </c>
      <c r="I451" s="9">
        <v>452.50000000000045</v>
      </c>
      <c r="J451" s="9" t="s">
        <v>278</v>
      </c>
      <c r="K451" s="9" t="s">
        <v>278</v>
      </c>
      <c r="L451" s="9" t="s">
        <v>278</v>
      </c>
      <c r="M451" s="9" t="s">
        <v>278</v>
      </c>
      <c r="O451" s="67">
        <v>452.50000000000045</v>
      </c>
      <c r="T451" s="63"/>
      <c r="U451" s="82"/>
      <c r="V451" s="3"/>
      <c r="W451" s="79"/>
      <c r="X451" s="67"/>
    </row>
    <row r="452" spans="1:24" ht="15">
      <c r="A452" s="28" t="s">
        <v>2527</v>
      </c>
      <c r="B452" s="63" t="s">
        <v>2563</v>
      </c>
      <c r="E452" s="9" t="s">
        <v>278</v>
      </c>
      <c r="F452" s="9" t="s">
        <v>278</v>
      </c>
      <c r="G452" s="9" t="s">
        <v>278</v>
      </c>
      <c r="H452" s="9" t="s">
        <v>278</v>
      </c>
      <c r="I452" s="9" t="s">
        <v>278</v>
      </c>
      <c r="J452" s="9" t="s">
        <v>278</v>
      </c>
      <c r="K452" s="9" t="s">
        <v>278</v>
      </c>
      <c r="L452" s="9">
        <v>447.60000000000059</v>
      </c>
      <c r="M452" s="9"/>
      <c r="O452" s="67">
        <v>447.60000000000059</v>
      </c>
      <c r="T452" s="63"/>
      <c r="U452" s="82"/>
      <c r="V452" s="3"/>
      <c r="W452" s="79"/>
      <c r="X452" s="67"/>
    </row>
    <row r="453" spans="1:24" ht="15">
      <c r="A453" s="28" t="s">
        <v>2528</v>
      </c>
      <c r="B453" s="63" t="s">
        <v>2556</v>
      </c>
      <c r="E453" s="9" t="s">
        <v>278</v>
      </c>
      <c r="F453" s="9" t="s">
        <v>278</v>
      </c>
      <c r="G453" s="9" t="s">
        <v>278</v>
      </c>
      <c r="H453" s="9" t="s">
        <v>278</v>
      </c>
      <c r="I453" s="9" t="s">
        <v>278</v>
      </c>
      <c r="J453" s="9" t="s">
        <v>278</v>
      </c>
      <c r="K453" s="9" t="s">
        <v>278</v>
      </c>
      <c r="L453" s="9">
        <v>436.49999999999955</v>
      </c>
      <c r="M453" s="9"/>
      <c r="O453" s="67">
        <v>436.49999999999955</v>
      </c>
      <c r="T453" s="63"/>
      <c r="U453" s="82"/>
      <c r="V453" s="3"/>
      <c r="W453" s="79"/>
      <c r="X453" s="67"/>
    </row>
    <row r="454" spans="1:24" ht="15">
      <c r="A454" s="28" t="s">
        <v>2529</v>
      </c>
      <c r="B454" s="273" t="s">
        <v>1884</v>
      </c>
      <c r="C454" s="3"/>
      <c r="D454" s="3"/>
      <c r="E454" s="9" t="s">
        <v>278</v>
      </c>
      <c r="F454" s="9" t="s">
        <v>278</v>
      </c>
      <c r="G454" s="9" t="s">
        <v>278</v>
      </c>
      <c r="H454" s="9" t="s">
        <v>278</v>
      </c>
      <c r="I454" s="9" t="s">
        <v>278</v>
      </c>
      <c r="J454" s="9">
        <v>425.20000000000005</v>
      </c>
      <c r="K454" s="9" t="s">
        <v>278</v>
      </c>
      <c r="L454" s="9" t="s">
        <v>278</v>
      </c>
      <c r="M454" s="9" t="s">
        <v>278</v>
      </c>
      <c r="O454" s="67">
        <v>425.20000000000005</v>
      </c>
      <c r="T454" s="63"/>
      <c r="U454" s="82"/>
      <c r="V454" s="3"/>
      <c r="W454" s="79"/>
      <c r="X454" s="67"/>
    </row>
    <row r="455" spans="1:24" ht="15">
      <c r="A455" s="28" t="s">
        <v>2530</v>
      </c>
      <c r="B455" s="63" t="s">
        <v>741</v>
      </c>
      <c r="E455" s="9" t="s">
        <v>278</v>
      </c>
      <c r="F455" s="9" t="s">
        <v>278</v>
      </c>
      <c r="G455" s="9" t="s">
        <v>278</v>
      </c>
      <c r="H455" s="9">
        <v>418.49999999999977</v>
      </c>
      <c r="I455" s="9" t="s">
        <v>278</v>
      </c>
      <c r="J455" s="9" t="s">
        <v>278</v>
      </c>
      <c r="K455" s="9" t="s">
        <v>278</v>
      </c>
      <c r="L455" s="9" t="s">
        <v>278</v>
      </c>
      <c r="M455" s="9" t="s">
        <v>278</v>
      </c>
      <c r="O455" s="67">
        <v>418.49999999999977</v>
      </c>
      <c r="T455"/>
      <c r="U455" s="82"/>
      <c r="V455" s="3"/>
      <c r="W455" s="79"/>
      <c r="X455" s="67"/>
    </row>
    <row r="456" spans="1:24" ht="15">
      <c r="A456" s="28" t="s">
        <v>2531</v>
      </c>
      <c r="B456" s="63" t="s">
        <v>2552</v>
      </c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 t="s">
        <v>278</v>
      </c>
      <c r="K456" s="9" t="s">
        <v>278</v>
      </c>
      <c r="L456" s="9">
        <v>414.90000000000055</v>
      </c>
      <c r="M456" s="9"/>
      <c r="O456" s="67">
        <v>414.90000000000055</v>
      </c>
      <c r="T456" s="63"/>
      <c r="U456" s="82"/>
      <c r="V456" s="3"/>
      <c r="W456" s="79"/>
      <c r="X456" s="67"/>
    </row>
    <row r="457" spans="1:24" ht="15">
      <c r="A457" s="28" t="s">
        <v>2532</v>
      </c>
      <c r="B457" s="205" t="s">
        <v>1564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407.50000000000023</v>
      </c>
      <c r="J457" s="9" t="s">
        <v>278</v>
      </c>
      <c r="K457" s="9" t="s">
        <v>278</v>
      </c>
      <c r="L457" s="9" t="s">
        <v>278</v>
      </c>
      <c r="M457" s="9" t="s">
        <v>278</v>
      </c>
      <c r="O457" s="67">
        <v>407.50000000000023</v>
      </c>
      <c r="T457" s="63"/>
      <c r="U457" s="82"/>
      <c r="V457" s="3"/>
      <c r="W457" s="79"/>
      <c r="X457" s="67"/>
    </row>
    <row r="458" spans="1:24" ht="15">
      <c r="A458" s="28" t="s">
        <v>2533</v>
      </c>
      <c r="B458" s="63" t="s">
        <v>2543</v>
      </c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 t="s">
        <v>278</v>
      </c>
      <c r="K458" s="9" t="s">
        <v>278</v>
      </c>
      <c r="L458" s="9">
        <v>404.60000000000014</v>
      </c>
      <c r="M458" s="9"/>
      <c r="O458" s="67">
        <v>404.60000000000014</v>
      </c>
      <c r="T458" s="63"/>
      <c r="U458" s="82"/>
      <c r="V458" s="3"/>
      <c r="W458" s="79"/>
      <c r="X458" s="67"/>
    </row>
    <row r="459" spans="1:24" ht="15">
      <c r="A459" s="28" t="s">
        <v>2534</v>
      </c>
      <c r="B459" s="273" t="s">
        <v>1903</v>
      </c>
      <c r="E459" s="9" t="s">
        <v>278</v>
      </c>
      <c r="F459" s="9" t="s">
        <v>278</v>
      </c>
      <c r="G459" s="9" t="s">
        <v>278</v>
      </c>
      <c r="H459" s="9" t="s">
        <v>278</v>
      </c>
      <c r="I459" s="9" t="s">
        <v>278</v>
      </c>
      <c r="J459" s="9" t="s">
        <v>278</v>
      </c>
      <c r="K459" s="9">
        <v>374.05000000000007</v>
      </c>
      <c r="L459" s="9" t="s">
        <v>278</v>
      </c>
      <c r="M459" s="9" t="s">
        <v>278</v>
      </c>
      <c r="O459" s="67">
        <v>374.05000000000007</v>
      </c>
      <c r="T459" s="63"/>
      <c r="U459" s="82"/>
      <c r="V459" s="3"/>
      <c r="W459" s="79"/>
      <c r="X459" s="67"/>
    </row>
    <row r="460" spans="1:24" ht="15">
      <c r="A460" s="28" t="s">
        <v>2535</v>
      </c>
      <c r="B460" s="63" t="s">
        <v>2568</v>
      </c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 t="s">
        <v>278</v>
      </c>
      <c r="K460" s="9" t="s">
        <v>278</v>
      </c>
      <c r="L460" s="9">
        <v>362.59999999999945</v>
      </c>
      <c r="M460" s="9"/>
      <c r="O460" s="67">
        <v>362.59999999999945</v>
      </c>
      <c r="T460" s="63"/>
      <c r="U460" s="82"/>
      <c r="V460" s="3"/>
      <c r="W460" s="79"/>
      <c r="X460" s="67"/>
    </row>
    <row r="461" spans="1:24" ht="15">
      <c r="A461" s="28" t="s">
        <v>2536</v>
      </c>
      <c r="B461" s="273" t="s">
        <v>2540</v>
      </c>
      <c r="E461" s="9" t="s">
        <v>278</v>
      </c>
      <c r="F461" s="9" t="s">
        <v>278</v>
      </c>
      <c r="G461" s="9" t="s">
        <v>278</v>
      </c>
      <c r="H461" s="9" t="s">
        <v>278</v>
      </c>
      <c r="I461" s="9" t="s">
        <v>278</v>
      </c>
      <c r="J461" s="9" t="s">
        <v>278</v>
      </c>
      <c r="K461" s="9" t="s">
        <v>278</v>
      </c>
      <c r="L461" s="9">
        <v>339.70000000000005</v>
      </c>
      <c r="M461" s="9" t="s">
        <v>278</v>
      </c>
      <c r="O461" s="67">
        <v>339.70000000000005</v>
      </c>
      <c r="T461" s="63"/>
      <c r="U461" s="82"/>
      <c r="V461" s="3"/>
      <c r="W461" s="79"/>
      <c r="X461" s="67"/>
    </row>
    <row r="462" spans="1:24" ht="15">
      <c r="A462" s="28" t="s">
        <v>2537</v>
      </c>
      <c r="B462" s="63" t="s">
        <v>178</v>
      </c>
      <c r="E462" s="9">
        <v>8.4</v>
      </c>
      <c r="F462" s="9">
        <v>329.3000000000003</v>
      </c>
      <c r="G462" s="9" t="s">
        <v>278</v>
      </c>
      <c r="H462" s="9" t="s">
        <v>278</v>
      </c>
      <c r="I462" s="9" t="s">
        <v>278</v>
      </c>
      <c r="J462" s="9" t="s">
        <v>278</v>
      </c>
      <c r="K462" s="9" t="s">
        <v>278</v>
      </c>
      <c r="L462" s="9" t="s">
        <v>278</v>
      </c>
      <c r="M462" s="9" t="s">
        <v>278</v>
      </c>
      <c r="O462" s="67">
        <v>337.70000000000027</v>
      </c>
      <c r="T462" s="63"/>
      <c r="U462" s="82"/>
      <c r="V462" s="3"/>
      <c r="W462" s="79"/>
      <c r="X462" s="67"/>
    </row>
    <row r="463" spans="1:24" ht="15">
      <c r="A463" s="28" t="s">
        <v>2538</v>
      </c>
      <c r="B463" s="63" t="s">
        <v>2558</v>
      </c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 t="s">
        <v>278</v>
      </c>
      <c r="K463" s="9" t="s">
        <v>278</v>
      </c>
      <c r="L463" s="9">
        <v>288.40000000000055</v>
      </c>
      <c r="M463" s="9"/>
      <c r="O463" s="67">
        <v>288.40000000000055</v>
      </c>
      <c r="T463" s="63"/>
      <c r="U463" s="82"/>
      <c r="V463" s="3"/>
      <c r="W463" s="79"/>
      <c r="X463" s="67"/>
    </row>
    <row r="464" spans="1:24" ht="15">
      <c r="A464" s="28" t="s">
        <v>2539</v>
      </c>
      <c r="B464" s="63" t="s">
        <v>2551</v>
      </c>
      <c r="E464" s="9" t="s">
        <v>278</v>
      </c>
      <c r="F464" s="9" t="s">
        <v>278</v>
      </c>
      <c r="G464" s="9" t="s">
        <v>278</v>
      </c>
      <c r="H464" s="9" t="s">
        <v>278</v>
      </c>
      <c r="I464" s="9" t="s">
        <v>278</v>
      </c>
      <c r="J464" s="9" t="s">
        <v>278</v>
      </c>
      <c r="K464" s="9" t="s">
        <v>278</v>
      </c>
      <c r="L464" s="9">
        <v>227.29999999999973</v>
      </c>
      <c r="M464" s="9"/>
      <c r="O464" s="67">
        <v>227.29999999999973</v>
      </c>
      <c r="T464" s="63"/>
      <c r="U464" s="82"/>
      <c r="V464" s="3"/>
      <c r="W464" s="79"/>
      <c r="X464" s="67"/>
    </row>
    <row r="465" spans="1:24" ht="15">
      <c r="A465" s="28" t="s">
        <v>2687</v>
      </c>
      <c r="B465" s="205" t="s">
        <v>1581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>
        <v>174</v>
      </c>
      <c r="J465" s="9" t="s">
        <v>278</v>
      </c>
      <c r="K465" s="9" t="s">
        <v>278</v>
      </c>
      <c r="L465" s="9" t="s">
        <v>278</v>
      </c>
      <c r="M465" s="9" t="s">
        <v>278</v>
      </c>
      <c r="O465" s="67">
        <v>174</v>
      </c>
      <c r="T465" s="63"/>
      <c r="U465" s="82"/>
      <c r="V465" s="3"/>
      <c r="W465" s="79"/>
      <c r="X465" s="67"/>
    </row>
    <row r="466" spans="1:24" ht="15">
      <c r="A466" s="28" t="s">
        <v>2688</v>
      </c>
      <c r="B466" s="273" t="s">
        <v>2541</v>
      </c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 t="s">
        <v>278</v>
      </c>
      <c r="K466" s="9" t="s">
        <v>278</v>
      </c>
      <c r="L466" s="9">
        <v>120.79999999999973</v>
      </c>
      <c r="M466" s="9"/>
      <c r="O466" s="67">
        <v>120.79999999999973</v>
      </c>
      <c r="T466" s="63"/>
      <c r="U466" s="82"/>
      <c r="V466" s="3"/>
      <c r="W466" s="79"/>
      <c r="X466" s="67"/>
    </row>
    <row r="467" spans="1:24" ht="15">
      <c r="A467" s="28" t="s">
        <v>2689</v>
      </c>
      <c r="B467" s="63" t="s">
        <v>179</v>
      </c>
      <c r="E467" s="216">
        <v>99.999999999997442</v>
      </c>
      <c r="F467" s="9" t="s">
        <v>278</v>
      </c>
      <c r="G467" s="9" t="s">
        <v>278</v>
      </c>
      <c r="H467" s="9" t="s">
        <v>278</v>
      </c>
      <c r="I467" s="9" t="s">
        <v>278</v>
      </c>
      <c r="J467" s="9" t="s">
        <v>278</v>
      </c>
      <c r="K467" s="9" t="s">
        <v>278</v>
      </c>
      <c r="L467" s="9" t="s">
        <v>278</v>
      </c>
      <c r="M467" s="9"/>
      <c r="O467" s="67">
        <v>99.999999999997442</v>
      </c>
      <c r="Q467" t="s">
        <v>297</v>
      </c>
      <c r="T467" s="63"/>
      <c r="U467" s="82"/>
      <c r="V467" s="3"/>
      <c r="W467" s="79"/>
      <c r="X467" s="67"/>
    </row>
    <row r="468" spans="1:24" ht="15">
      <c r="A468" s="291" t="s">
        <v>3944</v>
      </c>
      <c r="B468" s="63" t="s">
        <v>4006</v>
      </c>
      <c r="C468" s="3"/>
      <c r="D468" s="3"/>
      <c r="E468" s="9" t="s">
        <v>278</v>
      </c>
      <c r="F468" s="9" t="s">
        <v>278</v>
      </c>
      <c r="G468" s="9" t="s">
        <v>278</v>
      </c>
      <c r="H468" s="9" t="s">
        <v>278</v>
      </c>
      <c r="I468" s="9" t="s">
        <v>278</v>
      </c>
      <c r="J468" s="9" t="s">
        <v>278</v>
      </c>
      <c r="K468" s="9" t="s">
        <v>278</v>
      </c>
      <c r="L468" s="9" t="s">
        <v>278</v>
      </c>
      <c r="M468" s="9"/>
      <c r="O468" s="67"/>
      <c r="T468" s="63"/>
      <c r="U468" s="82"/>
      <c r="V468" s="3"/>
      <c r="W468" s="79"/>
      <c r="X468" s="67"/>
    </row>
    <row r="469" spans="1:24" ht="15">
      <c r="A469" s="291" t="s">
        <v>3945</v>
      </c>
      <c r="B469" s="63" t="s">
        <v>4007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 t="s">
        <v>278</v>
      </c>
      <c r="J469" s="9" t="s">
        <v>278</v>
      </c>
      <c r="K469" s="9" t="s">
        <v>278</v>
      </c>
      <c r="L469" s="9" t="s">
        <v>278</v>
      </c>
      <c r="M469" s="9"/>
      <c r="O469" s="67"/>
      <c r="T469" s="63"/>
      <c r="U469" s="82"/>
      <c r="V469" s="3"/>
      <c r="W469" s="79"/>
      <c r="X469" s="67"/>
    </row>
    <row r="470" spans="1:24" ht="15">
      <c r="A470" s="291" t="s">
        <v>3946</v>
      </c>
      <c r="B470" s="63" t="s">
        <v>4008</v>
      </c>
      <c r="C470" s="3"/>
      <c r="D470" s="3"/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 t="s">
        <v>278</v>
      </c>
      <c r="L470" s="9" t="s">
        <v>278</v>
      </c>
      <c r="M470" s="9"/>
      <c r="O470" s="67"/>
      <c r="T470" s="63"/>
      <c r="U470" s="82"/>
      <c r="V470" s="3"/>
      <c r="W470" s="79"/>
      <c r="X470" s="67"/>
    </row>
    <row r="471" spans="1:24" ht="15">
      <c r="A471" s="291" t="s">
        <v>3947</v>
      </c>
      <c r="B471" s="63" t="s">
        <v>4009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 t="s">
        <v>278</v>
      </c>
      <c r="J471" s="9" t="s">
        <v>278</v>
      </c>
      <c r="K471" s="9" t="s">
        <v>278</v>
      </c>
      <c r="L471" s="9" t="s">
        <v>278</v>
      </c>
      <c r="M471" s="9"/>
      <c r="O471" s="67"/>
      <c r="T471" s="63"/>
      <c r="U471" s="82"/>
      <c r="V471" s="3"/>
      <c r="W471" s="79"/>
      <c r="X471" s="67"/>
    </row>
    <row r="472" spans="1:24" ht="15">
      <c r="A472" s="291" t="s">
        <v>3948</v>
      </c>
      <c r="B472" s="63" t="s">
        <v>4010</v>
      </c>
      <c r="C472" s="3"/>
      <c r="D472" s="3"/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 t="s">
        <v>278</v>
      </c>
      <c r="L472" s="9" t="s">
        <v>278</v>
      </c>
      <c r="M472" s="9"/>
      <c r="O472" s="67"/>
      <c r="T472" s="63"/>
      <c r="U472" s="82"/>
      <c r="V472" s="3"/>
      <c r="W472" s="79"/>
      <c r="X472" s="67"/>
    </row>
    <row r="473" spans="1:24" ht="15">
      <c r="A473" s="291" t="s">
        <v>3949</v>
      </c>
      <c r="B473" s="63" t="s">
        <v>4011</v>
      </c>
      <c r="C473" s="3"/>
      <c r="D473" s="3"/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 t="s">
        <v>278</v>
      </c>
      <c r="L473" s="9" t="s">
        <v>278</v>
      </c>
      <c r="M473" s="9"/>
      <c r="O473" s="67"/>
      <c r="T473" s="63"/>
      <c r="U473" s="82"/>
      <c r="V473" s="3"/>
      <c r="W473" s="79"/>
      <c r="X473" s="67"/>
    </row>
    <row r="474" spans="1:24" ht="15">
      <c r="A474" s="291" t="s">
        <v>3950</v>
      </c>
      <c r="B474" s="63" t="s">
        <v>4012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 t="s">
        <v>278</v>
      </c>
      <c r="K474" s="9" t="s">
        <v>278</v>
      </c>
      <c r="L474" s="9" t="s">
        <v>278</v>
      </c>
      <c r="M474" s="9"/>
      <c r="O474" s="67"/>
      <c r="T474" s="63"/>
      <c r="U474" s="82"/>
      <c r="V474" s="3"/>
      <c r="W474" s="79"/>
      <c r="X474" s="67"/>
    </row>
    <row r="475" spans="1:24" ht="15">
      <c r="A475" s="291" t="s">
        <v>3951</v>
      </c>
      <c r="B475" s="63" t="s">
        <v>4013</v>
      </c>
      <c r="C475" s="3"/>
      <c r="D475" s="3"/>
      <c r="E475" s="9" t="s">
        <v>278</v>
      </c>
      <c r="F475" s="9" t="s">
        <v>278</v>
      </c>
      <c r="G475" s="9" t="s">
        <v>278</v>
      </c>
      <c r="H475" s="9" t="s">
        <v>278</v>
      </c>
      <c r="I475" s="9" t="s">
        <v>278</v>
      </c>
      <c r="J475" s="9" t="s">
        <v>278</v>
      </c>
      <c r="K475" s="9" t="s">
        <v>278</v>
      </c>
      <c r="L475" s="9" t="s">
        <v>278</v>
      </c>
      <c r="M475" s="9"/>
      <c r="O475" s="67"/>
      <c r="T475" s="63"/>
      <c r="U475" s="82"/>
      <c r="V475" s="3"/>
      <c r="W475" s="79"/>
      <c r="X475" s="67"/>
    </row>
    <row r="476" spans="1:24" ht="15">
      <c r="A476" s="291" t="s">
        <v>3952</v>
      </c>
      <c r="B476" s="63" t="s">
        <v>4014</v>
      </c>
      <c r="C476" s="3"/>
      <c r="D476" s="3"/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 t="s">
        <v>278</v>
      </c>
      <c r="L476" s="9" t="s">
        <v>278</v>
      </c>
      <c r="M476" s="9"/>
      <c r="O476" s="67"/>
      <c r="T476" s="63"/>
      <c r="U476" s="82"/>
      <c r="V476" s="3"/>
      <c r="W476" s="79"/>
      <c r="X476" s="67"/>
    </row>
    <row r="477" spans="1:24" ht="15">
      <c r="A477" s="291" t="s">
        <v>3953</v>
      </c>
      <c r="B477" s="63" t="s">
        <v>4033</v>
      </c>
      <c r="C477" s="3"/>
      <c r="D477" s="3"/>
      <c r="E477" s="9" t="s">
        <v>278</v>
      </c>
      <c r="F477" s="9" t="s">
        <v>278</v>
      </c>
      <c r="G477" s="9" t="s">
        <v>278</v>
      </c>
      <c r="H477" s="9" t="s">
        <v>278</v>
      </c>
      <c r="I477" s="9" t="s">
        <v>278</v>
      </c>
      <c r="J477" s="9" t="s">
        <v>278</v>
      </c>
      <c r="K477" s="9" t="s">
        <v>278</v>
      </c>
      <c r="L477" s="9" t="s">
        <v>278</v>
      </c>
      <c r="M477" s="9"/>
      <c r="O477" s="67"/>
      <c r="T477" s="63"/>
      <c r="U477" s="82"/>
      <c r="V477" s="3"/>
      <c r="W477" s="79"/>
      <c r="X477" s="67"/>
    </row>
    <row r="478" spans="1:24" ht="15">
      <c r="A478" s="291" t="s">
        <v>3954</v>
      </c>
      <c r="B478" s="63" t="s">
        <v>4015</v>
      </c>
      <c r="C478" s="3"/>
      <c r="D478" s="3"/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 t="s">
        <v>278</v>
      </c>
      <c r="L478" s="9" t="s">
        <v>278</v>
      </c>
      <c r="M478" s="9"/>
      <c r="O478" s="67"/>
      <c r="T478" s="63"/>
      <c r="U478" s="82"/>
      <c r="V478" s="3"/>
      <c r="W478" s="79"/>
      <c r="X478" s="67"/>
    </row>
    <row r="479" spans="1:24" ht="15">
      <c r="A479" s="291" t="s">
        <v>3955</v>
      </c>
      <c r="B479" s="63" t="s">
        <v>4016</v>
      </c>
      <c r="C479" s="3"/>
      <c r="D479" s="3"/>
      <c r="E479" s="9" t="s">
        <v>278</v>
      </c>
      <c r="F479" s="9" t="s">
        <v>278</v>
      </c>
      <c r="G479" s="9" t="s">
        <v>278</v>
      </c>
      <c r="H479" s="9" t="s">
        <v>278</v>
      </c>
      <c r="I479" s="9" t="s">
        <v>278</v>
      </c>
      <c r="J479" s="9" t="s">
        <v>278</v>
      </c>
      <c r="K479" s="9" t="s">
        <v>278</v>
      </c>
      <c r="L479" s="9" t="s">
        <v>278</v>
      </c>
      <c r="M479" s="9"/>
      <c r="O479" s="67"/>
      <c r="T479" s="63"/>
      <c r="U479" s="82"/>
      <c r="V479" s="3"/>
      <c r="W479" s="79"/>
      <c r="X479" s="67"/>
    </row>
    <row r="480" spans="1:24" ht="15">
      <c r="A480" s="291" t="s">
        <v>3956</v>
      </c>
      <c r="B480" s="63" t="s">
        <v>4017</v>
      </c>
      <c r="C480" s="3"/>
      <c r="D480" s="3"/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 t="s">
        <v>278</v>
      </c>
      <c r="M480" s="9"/>
      <c r="O480" s="67"/>
      <c r="T480" s="63"/>
      <c r="U480" s="82"/>
      <c r="V480" s="3"/>
      <c r="W480" s="79"/>
      <c r="X480" s="67"/>
    </row>
    <row r="481" spans="1:24" ht="15">
      <c r="A481" s="291" t="s">
        <v>3957</v>
      </c>
      <c r="B481" s="63" t="s">
        <v>4018</v>
      </c>
      <c r="C481" s="3"/>
      <c r="D481" s="3"/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9" t="s">
        <v>278</v>
      </c>
      <c r="L481" s="9" t="s">
        <v>278</v>
      </c>
      <c r="M481" s="9"/>
      <c r="O481" s="67"/>
      <c r="T481" s="63"/>
      <c r="U481" s="82"/>
      <c r="V481" s="3"/>
      <c r="W481" s="79"/>
      <c r="X481" s="67"/>
    </row>
    <row r="482" spans="1:24" ht="15">
      <c r="A482" s="291" t="s">
        <v>3958</v>
      </c>
      <c r="B482" s="63" t="s">
        <v>4019</v>
      </c>
      <c r="C482" s="3"/>
      <c r="D482" s="3"/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9" t="s">
        <v>278</v>
      </c>
      <c r="L482" s="9" t="s">
        <v>278</v>
      </c>
      <c r="M482" s="9"/>
      <c r="O482" s="67"/>
      <c r="T482" s="63"/>
      <c r="U482" s="82"/>
      <c r="V482" s="3"/>
      <c r="W482" s="79"/>
      <c r="X482" s="67"/>
    </row>
    <row r="483" spans="1:24" ht="15">
      <c r="A483" s="291" t="s">
        <v>3959</v>
      </c>
      <c r="B483" s="63" t="s">
        <v>4020</v>
      </c>
      <c r="C483" s="3"/>
      <c r="D483" s="3"/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 t="s">
        <v>278</v>
      </c>
      <c r="L483" s="9" t="s">
        <v>278</v>
      </c>
      <c r="M483" s="9"/>
      <c r="O483" s="67"/>
      <c r="T483" s="63"/>
      <c r="U483" s="82"/>
      <c r="V483" s="3"/>
      <c r="W483" s="79"/>
      <c r="X483" s="67"/>
    </row>
    <row r="484" spans="1:24" ht="15">
      <c r="A484" s="291" t="s">
        <v>3960</v>
      </c>
      <c r="B484" s="63" t="s">
        <v>4021</v>
      </c>
      <c r="C484" s="3"/>
      <c r="D484" s="3"/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9" t="s">
        <v>278</v>
      </c>
      <c r="M484" s="9"/>
      <c r="O484" s="67"/>
      <c r="T484" s="63"/>
      <c r="U484" s="82"/>
      <c r="V484" s="3"/>
      <c r="W484" s="79"/>
      <c r="X484" s="67"/>
    </row>
    <row r="485" spans="1:24" ht="15">
      <c r="A485" s="291" t="s">
        <v>3961</v>
      </c>
      <c r="B485" s="63" t="s">
        <v>4022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 t="s">
        <v>278</v>
      </c>
      <c r="K485" s="9" t="s">
        <v>278</v>
      </c>
      <c r="L485" s="9" t="s">
        <v>278</v>
      </c>
      <c r="M485" s="9"/>
      <c r="O485" s="67"/>
      <c r="T485" s="63"/>
      <c r="U485" s="82"/>
      <c r="V485" s="3"/>
      <c r="W485" s="79"/>
      <c r="X485" s="67"/>
    </row>
    <row r="486" spans="1:24" ht="15">
      <c r="A486" s="291" t="s">
        <v>3962</v>
      </c>
      <c r="B486" s="63" t="s">
        <v>4023</v>
      </c>
      <c r="C486" s="3"/>
      <c r="D486" s="3"/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 t="s">
        <v>278</v>
      </c>
      <c r="L486" s="9" t="s">
        <v>278</v>
      </c>
      <c r="M486" s="9"/>
      <c r="O486" s="67"/>
      <c r="T486" s="63"/>
      <c r="U486" s="82"/>
      <c r="V486" s="3"/>
      <c r="W486" s="79"/>
      <c r="X486" s="67"/>
    </row>
    <row r="487" spans="1:24" ht="15">
      <c r="A487" s="291" t="s">
        <v>3963</v>
      </c>
      <c r="B487" s="63" t="s">
        <v>4024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 t="s">
        <v>278</v>
      </c>
      <c r="K487" s="9" t="s">
        <v>278</v>
      </c>
      <c r="L487" s="9" t="s">
        <v>278</v>
      </c>
      <c r="M487" s="9"/>
      <c r="O487" s="67"/>
      <c r="T487" s="63"/>
      <c r="U487" s="82"/>
      <c r="V487" s="3"/>
      <c r="W487" s="79"/>
      <c r="X487" s="67"/>
    </row>
    <row r="488" spans="1:24" ht="15">
      <c r="A488" s="291" t="s">
        <v>3964</v>
      </c>
      <c r="B488" s="63" t="s">
        <v>4025</v>
      </c>
      <c r="C488" s="3"/>
      <c r="D488" s="3"/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9" t="s">
        <v>278</v>
      </c>
      <c r="M488" s="9"/>
      <c r="O488" s="67"/>
      <c r="T488" s="63"/>
      <c r="U488" s="82"/>
      <c r="V488" s="3"/>
      <c r="W488" s="79"/>
      <c r="X488" s="67"/>
    </row>
    <row r="489" spans="1:24" ht="15">
      <c r="A489" s="291" t="s">
        <v>3965</v>
      </c>
      <c r="B489" s="63" t="s">
        <v>4026</v>
      </c>
      <c r="C489" s="3"/>
      <c r="D489" s="3"/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 t="s">
        <v>278</v>
      </c>
      <c r="M489" s="9"/>
      <c r="O489" s="67"/>
      <c r="T489" s="63"/>
      <c r="U489" s="82"/>
      <c r="V489" s="3"/>
      <c r="W489" s="79"/>
      <c r="X489" s="67"/>
    </row>
    <row r="490" spans="1:24" ht="15">
      <c r="A490" s="291" t="s">
        <v>3966</v>
      </c>
      <c r="B490" s="63" t="s">
        <v>4027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 t="s">
        <v>278</v>
      </c>
      <c r="J490" s="9" t="s">
        <v>278</v>
      </c>
      <c r="K490" s="9" t="s">
        <v>278</v>
      </c>
      <c r="L490" s="9" t="s">
        <v>278</v>
      </c>
      <c r="M490" s="9"/>
      <c r="O490" s="67"/>
      <c r="T490" s="63"/>
      <c r="U490" s="82"/>
      <c r="V490" s="3"/>
      <c r="W490" s="79"/>
      <c r="X490" s="67"/>
    </row>
    <row r="491" spans="1:24" ht="15">
      <c r="A491" s="291" t="s">
        <v>4034</v>
      </c>
      <c r="B491" s="63" t="s">
        <v>4028</v>
      </c>
      <c r="C491" s="3"/>
      <c r="D491" s="3"/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 t="s">
        <v>278</v>
      </c>
      <c r="M491" s="9"/>
      <c r="O491" s="67"/>
      <c r="T491" s="63"/>
      <c r="U491" s="82"/>
      <c r="V491" s="3"/>
      <c r="W491" s="79"/>
      <c r="X491" s="67"/>
    </row>
    <row r="492" spans="1:24" ht="15">
      <c r="A492" s="291" t="s">
        <v>4187</v>
      </c>
      <c r="B492" s="63" t="s">
        <v>4029</v>
      </c>
      <c r="C492" s="3"/>
      <c r="D492" s="3"/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 t="s">
        <v>278</v>
      </c>
      <c r="M492" s="9"/>
      <c r="O492" s="67"/>
      <c r="T492" s="63"/>
      <c r="U492" s="82"/>
      <c r="V492" s="3"/>
      <c r="W492" s="79"/>
      <c r="X492" s="67"/>
    </row>
    <row r="493" spans="1:24" ht="15">
      <c r="A493" s="291" t="s">
        <v>4312</v>
      </c>
      <c r="B493" s="63" t="s">
        <v>4030</v>
      </c>
      <c r="C493" s="3"/>
      <c r="D493" s="3"/>
      <c r="E493" s="9" t="s">
        <v>278</v>
      </c>
      <c r="F493" s="9" t="s">
        <v>278</v>
      </c>
      <c r="G493" s="9" t="s">
        <v>278</v>
      </c>
      <c r="H493" s="9" t="s">
        <v>278</v>
      </c>
      <c r="I493" s="9" t="s">
        <v>278</v>
      </c>
      <c r="J493" s="9" t="s">
        <v>278</v>
      </c>
      <c r="K493" s="9" t="s">
        <v>278</v>
      </c>
      <c r="L493" s="9" t="s">
        <v>278</v>
      </c>
      <c r="M493" s="9"/>
      <c r="O493" s="67"/>
      <c r="T493" s="63"/>
      <c r="U493" s="82"/>
      <c r="V493" s="3"/>
      <c r="W493" s="79"/>
      <c r="X493" s="67"/>
    </row>
    <row r="494" spans="1:24" ht="15">
      <c r="A494" s="291" t="s">
        <v>4372</v>
      </c>
      <c r="B494" s="63" t="s">
        <v>4031</v>
      </c>
      <c r="C494" s="3"/>
      <c r="D494" s="3"/>
      <c r="E494" s="9" t="s">
        <v>278</v>
      </c>
      <c r="F494" s="9" t="s">
        <v>278</v>
      </c>
      <c r="G494" s="9" t="s">
        <v>278</v>
      </c>
      <c r="H494" s="9" t="s">
        <v>278</v>
      </c>
      <c r="I494" s="9" t="s">
        <v>278</v>
      </c>
      <c r="J494" s="9" t="s">
        <v>278</v>
      </c>
      <c r="K494" s="9" t="s">
        <v>278</v>
      </c>
      <c r="L494" s="9" t="s">
        <v>278</v>
      </c>
      <c r="M494" s="9"/>
      <c r="O494" s="67"/>
      <c r="T494" s="63"/>
      <c r="U494" s="82"/>
      <c r="V494" s="3"/>
      <c r="W494" s="79"/>
      <c r="X494" s="67"/>
    </row>
    <row r="495" spans="1:24" ht="15">
      <c r="A495" s="291" t="s">
        <v>4373</v>
      </c>
      <c r="B495" s="63" t="s">
        <v>4032</v>
      </c>
      <c r="C495" s="3"/>
      <c r="D495" s="3"/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 t="s">
        <v>278</v>
      </c>
      <c r="M495" s="9"/>
      <c r="O495" s="67"/>
      <c r="T495" s="63"/>
      <c r="U495" s="82"/>
      <c r="V495" s="3"/>
      <c r="W495" s="79"/>
      <c r="X495" s="67"/>
    </row>
    <row r="496" spans="1:24" ht="15">
      <c r="A496" s="291" t="s">
        <v>4374</v>
      </c>
      <c r="B496" s="63" t="s">
        <v>4035</v>
      </c>
      <c r="C496" s="3"/>
      <c r="D496" s="3"/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 t="s">
        <v>278</v>
      </c>
      <c r="L496" s="9" t="s">
        <v>278</v>
      </c>
      <c r="M496" s="9"/>
      <c r="O496" s="67"/>
      <c r="T496" s="63"/>
      <c r="U496" s="82"/>
      <c r="V496" s="3"/>
      <c r="W496" s="79"/>
      <c r="X496" s="67"/>
    </row>
    <row r="497" spans="1:26" ht="15">
      <c r="A497" s="291" t="s">
        <v>4375</v>
      </c>
      <c r="B497" s="63" t="s">
        <v>4186</v>
      </c>
      <c r="C497" s="3"/>
      <c r="D497" s="3"/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 t="s">
        <v>278</v>
      </c>
      <c r="M497" s="9"/>
      <c r="O497" s="67"/>
      <c r="T497" s="63"/>
      <c r="U497" s="82"/>
      <c r="V497" s="3"/>
      <c r="W497" s="79"/>
      <c r="X497" s="67"/>
    </row>
    <row r="498" spans="1:26" ht="15">
      <c r="A498" s="291" t="s">
        <v>4376</v>
      </c>
      <c r="B498" s="63" t="s">
        <v>4309</v>
      </c>
      <c r="C498" s="3"/>
      <c r="D498" s="3"/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 t="s">
        <v>278</v>
      </c>
      <c r="M498" s="9"/>
      <c r="O498" s="67"/>
      <c r="T498" s="63"/>
      <c r="U498" s="82"/>
      <c r="V498" s="3"/>
      <c r="W498" s="79"/>
      <c r="X498" s="67"/>
    </row>
    <row r="499" spans="1:26" ht="15">
      <c r="A499" s="28"/>
      <c r="B499" s="63"/>
      <c r="E499" s="216"/>
      <c r="F499" s="9"/>
      <c r="G499" s="9"/>
      <c r="H499" s="9"/>
      <c r="L499" s="69"/>
      <c r="M499" s="69"/>
      <c r="O499" s="67"/>
      <c r="T499" s="63"/>
      <c r="U499" s="82"/>
      <c r="V499" s="3"/>
      <c r="W499" s="79"/>
      <c r="X499" s="67"/>
    </row>
    <row r="500" spans="1:26" ht="15">
      <c r="A500" s="28"/>
      <c r="B500" s="63"/>
      <c r="E500" s="9"/>
      <c r="L500" s="69"/>
      <c r="M500" s="69"/>
      <c r="T500"/>
    </row>
    <row r="501" spans="1:26" ht="15">
      <c r="A501" s="28"/>
      <c r="B501" s="63"/>
      <c r="E501" s="9"/>
      <c r="L501" s="69"/>
      <c r="M501" s="69"/>
      <c r="T501"/>
    </row>
    <row r="502" spans="1:26" ht="25.5">
      <c r="A502" s="23" t="s">
        <v>185</v>
      </c>
      <c r="L502" s="69"/>
      <c r="M502" s="69"/>
      <c r="T502"/>
    </row>
    <row r="503" spans="1:26" ht="14.25">
      <c r="L503" s="69"/>
      <c r="M503" s="69"/>
      <c r="S503" s="63"/>
      <c r="T503"/>
    </row>
    <row r="504" spans="1:26" ht="15">
      <c r="A504" s="39"/>
      <c r="B504" s="39"/>
      <c r="C504" s="39"/>
      <c r="D504" s="39"/>
      <c r="E504" s="61">
        <v>2016</v>
      </c>
      <c r="F504" s="61">
        <v>2017</v>
      </c>
      <c r="G504" s="61">
        <v>2018</v>
      </c>
      <c r="H504" s="61">
        <v>2019</v>
      </c>
      <c r="I504" s="61">
        <v>2020</v>
      </c>
      <c r="J504" s="61">
        <v>2021</v>
      </c>
      <c r="K504" s="61">
        <v>2022</v>
      </c>
      <c r="L504" s="61">
        <v>2023</v>
      </c>
      <c r="M504" s="61">
        <v>2024</v>
      </c>
      <c r="O504" s="70" t="s">
        <v>40</v>
      </c>
      <c r="P504" s="39"/>
      <c r="T504" s="63"/>
      <c r="U504" s="63"/>
      <c r="V504" s="63"/>
      <c r="W504" s="50"/>
    </row>
    <row r="505" spans="1:26" ht="15">
      <c r="A505" s="28" t="s">
        <v>0</v>
      </c>
      <c r="B505" s="63" t="s">
        <v>753</v>
      </c>
      <c r="E505" s="9" t="s">
        <v>278</v>
      </c>
      <c r="F505" s="9" t="s">
        <v>278</v>
      </c>
      <c r="G505" s="9" t="s">
        <v>278</v>
      </c>
      <c r="H505" s="211">
        <v>489.80000000000041</v>
      </c>
      <c r="I505" s="9">
        <v>188.99999999999955</v>
      </c>
      <c r="J505" s="9">
        <v>255.09999999999991</v>
      </c>
      <c r="K505" s="216">
        <v>422.40000000000032</v>
      </c>
      <c r="L505" s="212">
        <v>541.00000000000068</v>
      </c>
      <c r="M505" s="212"/>
      <c r="O505" s="67">
        <v>1897.3000000000009</v>
      </c>
      <c r="Q505" t="s">
        <v>2503</v>
      </c>
      <c r="T505"/>
      <c r="U505" s="63"/>
      <c r="V505" s="63"/>
      <c r="W505" s="265"/>
      <c r="X505" s="63"/>
      <c r="Y505" s="63"/>
      <c r="Z505" s="9"/>
    </row>
    <row r="506" spans="1:26" ht="15">
      <c r="A506" s="28" t="s">
        <v>2</v>
      </c>
      <c r="B506" s="63" t="s">
        <v>747</v>
      </c>
      <c r="E506" s="9" t="s">
        <v>278</v>
      </c>
      <c r="F506" s="9" t="s">
        <v>278</v>
      </c>
      <c r="G506" s="9" t="s">
        <v>278</v>
      </c>
      <c r="H506" s="212">
        <v>407.5</v>
      </c>
      <c r="I506" s="213">
        <v>410.49999999999932</v>
      </c>
      <c r="J506" s="216">
        <v>294.39999999999986</v>
      </c>
      <c r="K506" s="9">
        <v>306.80000000000018</v>
      </c>
      <c r="L506" s="9">
        <v>421.59999999999968</v>
      </c>
      <c r="M506" s="9"/>
      <c r="O506" s="67">
        <v>1840.799999999999</v>
      </c>
      <c r="Q506" t="s">
        <v>2189</v>
      </c>
      <c r="T506" s="215" t="s">
        <v>1646</v>
      </c>
      <c r="U506" s="273"/>
      <c r="V506" s="63"/>
      <c r="W506" s="283"/>
      <c r="X506" s="63"/>
      <c r="Y506" s="63"/>
      <c r="Z506" s="9"/>
    </row>
    <row r="507" spans="1:26" ht="15">
      <c r="A507" s="28" t="s">
        <v>3</v>
      </c>
      <c r="B507" s="63" t="s">
        <v>23</v>
      </c>
      <c r="E507" s="216">
        <v>105.50000000000023</v>
      </c>
      <c r="F507" s="216">
        <v>338.50000000000011</v>
      </c>
      <c r="G507" s="216">
        <v>125.70000000000027</v>
      </c>
      <c r="H507" s="9">
        <v>220.00000000000023</v>
      </c>
      <c r="I507" s="9">
        <v>227.39999999999964</v>
      </c>
      <c r="J507" s="9">
        <v>99.399999999999864</v>
      </c>
      <c r="K507" s="216">
        <v>367.00000000000045</v>
      </c>
      <c r="L507" s="9">
        <v>327.2000000000005</v>
      </c>
      <c r="M507" s="9"/>
      <c r="O507" s="67">
        <v>1810.7000000000014</v>
      </c>
      <c r="Q507" t="s">
        <v>2251</v>
      </c>
      <c r="S507" s="3"/>
      <c r="T507" s="215" t="s">
        <v>2252</v>
      </c>
      <c r="U507" s="218"/>
      <c r="V507" s="63"/>
      <c r="W507" s="283"/>
      <c r="X507" s="63"/>
      <c r="Y507" s="63"/>
      <c r="Z507" s="9"/>
    </row>
    <row r="508" spans="1:26" ht="15">
      <c r="A508" s="28" t="s">
        <v>5</v>
      </c>
      <c r="B508" s="63" t="s">
        <v>714</v>
      </c>
      <c r="E508" s="9" t="s">
        <v>278</v>
      </c>
      <c r="F508" s="9" t="s">
        <v>278</v>
      </c>
      <c r="G508" s="9" t="s">
        <v>278</v>
      </c>
      <c r="H508" s="216">
        <v>350.5</v>
      </c>
      <c r="I508" s="9">
        <v>141.50000000000023</v>
      </c>
      <c r="J508" s="216">
        <v>293.09999999999991</v>
      </c>
      <c r="K508" s="9">
        <v>348.49999999999977</v>
      </c>
      <c r="L508" s="216">
        <v>510.39999999999986</v>
      </c>
      <c r="M508" s="216"/>
      <c r="O508" s="67">
        <v>1643.9999999999998</v>
      </c>
      <c r="Q508" t="s">
        <v>2917</v>
      </c>
      <c r="T508"/>
      <c r="U508" s="273"/>
      <c r="V508" s="63"/>
      <c r="W508" s="283"/>
      <c r="X508" s="63"/>
      <c r="Y508" s="63"/>
      <c r="Z508" s="9"/>
    </row>
    <row r="509" spans="1:26" ht="15">
      <c r="A509" s="28" t="s">
        <v>7</v>
      </c>
      <c r="B509" s="63" t="s">
        <v>11</v>
      </c>
      <c r="E509" s="211">
        <v>141.10000000000036</v>
      </c>
      <c r="F509" s="216">
        <v>304.5</v>
      </c>
      <c r="G509" s="9">
        <v>9.0999999999999091</v>
      </c>
      <c r="H509" s="9">
        <v>239.39999999999986</v>
      </c>
      <c r="I509" s="9">
        <v>277</v>
      </c>
      <c r="J509" s="9">
        <v>228.60000000000036</v>
      </c>
      <c r="K509" s="9">
        <v>185.10000000000014</v>
      </c>
      <c r="L509" s="9">
        <v>237.09999999999991</v>
      </c>
      <c r="M509" s="9"/>
      <c r="O509" s="67">
        <v>1621.9000000000005</v>
      </c>
      <c r="Q509" t="s">
        <v>306</v>
      </c>
      <c r="S509" s="3"/>
      <c r="T509" s="3"/>
      <c r="U509" s="218"/>
      <c r="V509" s="63"/>
      <c r="W509" s="283"/>
      <c r="X509" s="63"/>
      <c r="Y509" s="63"/>
      <c r="Z509" s="9"/>
    </row>
    <row r="510" spans="1:26" ht="15">
      <c r="A510" s="28" t="s">
        <v>8</v>
      </c>
      <c r="B510" s="63" t="s">
        <v>33</v>
      </c>
      <c r="E510" s="216">
        <v>119.49999999999977</v>
      </c>
      <c r="F510" s="216">
        <v>324.20000000000016</v>
      </c>
      <c r="G510" s="9">
        <v>96.599999999999909</v>
      </c>
      <c r="H510" s="9">
        <v>178.19999999999982</v>
      </c>
      <c r="I510" s="9">
        <v>115.5</v>
      </c>
      <c r="J510" s="211">
        <v>366.49999999999977</v>
      </c>
      <c r="K510" s="9">
        <v>180.00000000000045</v>
      </c>
      <c r="L510" s="9">
        <v>231.7999999999995</v>
      </c>
      <c r="M510" s="9"/>
      <c r="O510" s="67">
        <v>1612.2999999999995</v>
      </c>
      <c r="Q510" t="s">
        <v>358</v>
      </c>
      <c r="S510" s="3"/>
      <c r="T510" s="3"/>
      <c r="U510" s="218"/>
      <c r="V510" s="63"/>
      <c r="W510" s="283"/>
      <c r="X510" s="63"/>
      <c r="Y510" s="63"/>
      <c r="Z510" s="9"/>
    </row>
    <row r="511" spans="1:26" ht="15">
      <c r="A511" s="28" t="s">
        <v>10</v>
      </c>
      <c r="B511" s="63" t="s">
        <v>25</v>
      </c>
      <c r="E511" s="216">
        <v>102</v>
      </c>
      <c r="F511" s="9">
        <v>275.10000000000002</v>
      </c>
      <c r="G511" s="9">
        <v>76.400000000000091</v>
      </c>
      <c r="H511" s="9">
        <v>101.30000000000018</v>
      </c>
      <c r="I511" s="216">
        <v>311.49999999999955</v>
      </c>
      <c r="J511" s="9">
        <v>281.30000000000041</v>
      </c>
      <c r="K511" s="9">
        <v>200.69999999999959</v>
      </c>
      <c r="L511" s="9">
        <v>253.5</v>
      </c>
      <c r="M511" s="9"/>
      <c r="O511" s="67">
        <v>1601.8</v>
      </c>
      <c r="Q511" t="s">
        <v>336</v>
      </c>
      <c r="S511" s="3"/>
      <c r="T511" s="3"/>
      <c r="U511" s="63"/>
      <c r="V511" s="63"/>
      <c r="W511" s="265"/>
      <c r="X511" s="63"/>
      <c r="Y511" s="63"/>
      <c r="Z511" s="9"/>
    </row>
    <row r="512" spans="1:26" ht="15">
      <c r="A512" s="28" t="s">
        <v>12</v>
      </c>
      <c r="B512" s="63" t="s">
        <v>27</v>
      </c>
      <c r="E512" s="9">
        <v>95.900000000000091</v>
      </c>
      <c r="F512" s="9">
        <v>254.30000000000007</v>
      </c>
      <c r="G512" s="9">
        <v>7.7000000000000455</v>
      </c>
      <c r="H512" s="9">
        <v>67.599999999999682</v>
      </c>
      <c r="I512" s="9">
        <v>177.5</v>
      </c>
      <c r="J512" s="9">
        <v>180.90000000000009</v>
      </c>
      <c r="K512" s="211">
        <v>507.09999999999991</v>
      </c>
      <c r="L512" s="9">
        <v>234.69999999999959</v>
      </c>
      <c r="M512" s="9"/>
      <c r="O512" s="67">
        <v>1525.6999999999996</v>
      </c>
      <c r="Q512" t="s">
        <v>300</v>
      </c>
      <c r="S512" s="3"/>
      <c r="T512" s="3"/>
      <c r="U512" s="273"/>
      <c r="V512" s="63"/>
      <c r="W512" s="283"/>
      <c r="X512" s="63"/>
      <c r="Y512" s="63"/>
      <c r="Z512" s="9"/>
    </row>
    <row r="513" spans="1:26" ht="15">
      <c r="A513" s="28" t="s">
        <v>14</v>
      </c>
      <c r="B513" s="205" t="s">
        <v>1562</v>
      </c>
      <c r="C513" s="3"/>
      <c r="D513" s="3"/>
      <c r="E513" s="9" t="s">
        <v>278</v>
      </c>
      <c r="F513" s="9" t="s">
        <v>278</v>
      </c>
      <c r="G513" s="9" t="s">
        <v>278</v>
      </c>
      <c r="H513" s="9" t="s">
        <v>278</v>
      </c>
      <c r="I513" s="9">
        <v>293.59999999999968</v>
      </c>
      <c r="J513" s="216">
        <v>284.59999999999968</v>
      </c>
      <c r="K513" s="216">
        <v>366.29999999999995</v>
      </c>
      <c r="L513" s="213">
        <v>580.29999999999995</v>
      </c>
      <c r="M513" s="213"/>
      <c r="O513" s="67">
        <v>1524.7999999999993</v>
      </c>
      <c r="Q513" t="s">
        <v>2916</v>
      </c>
      <c r="T513" s="215" t="s">
        <v>1646</v>
      </c>
      <c r="U513" s="273"/>
      <c r="V513" s="63"/>
      <c r="W513" s="283"/>
      <c r="X513" s="63"/>
      <c r="Y513" s="63"/>
      <c r="Z513" s="9"/>
    </row>
    <row r="514" spans="1:26" ht="15">
      <c r="A514" s="28" t="s">
        <v>16</v>
      </c>
      <c r="B514" s="63" t="s">
        <v>37</v>
      </c>
      <c r="E514" s="9">
        <v>52.500000000000227</v>
      </c>
      <c r="F514" s="212">
        <v>438.50000000000045</v>
      </c>
      <c r="G514" s="9">
        <v>114.50000000000023</v>
      </c>
      <c r="H514" s="9">
        <v>32.400000000000318</v>
      </c>
      <c r="I514" s="9">
        <v>247.49999999999955</v>
      </c>
      <c r="J514" s="9">
        <v>208.10000000000014</v>
      </c>
      <c r="K514" s="9">
        <v>191.49999999999977</v>
      </c>
      <c r="L514" s="9">
        <v>227.90000000000032</v>
      </c>
      <c r="M514" s="9"/>
      <c r="O514" s="67">
        <v>1512.900000000001</v>
      </c>
      <c r="Q514" t="s">
        <v>282</v>
      </c>
      <c r="S514" s="3"/>
      <c r="T514" s="3"/>
      <c r="U514" s="63"/>
      <c r="V514" s="63"/>
      <c r="W514" s="265"/>
      <c r="X514" s="63"/>
      <c r="Y514" s="63"/>
      <c r="Z514" s="9"/>
    </row>
    <row r="515" spans="1:26" ht="15">
      <c r="A515" s="28" t="s">
        <v>18</v>
      </c>
      <c r="B515" s="63" t="s">
        <v>153</v>
      </c>
      <c r="E515" s="9" t="s">
        <v>278</v>
      </c>
      <c r="F515" s="9" t="s">
        <v>278</v>
      </c>
      <c r="G515" s="216">
        <v>135.60000000000014</v>
      </c>
      <c r="H515" s="9">
        <v>168.69999999999982</v>
      </c>
      <c r="I515" s="212">
        <v>369.40000000000055</v>
      </c>
      <c r="J515" s="9">
        <v>243</v>
      </c>
      <c r="K515" s="9">
        <v>208.15000000000032</v>
      </c>
      <c r="L515" s="9">
        <v>330.00000000000023</v>
      </c>
      <c r="M515" s="9"/>
      <c r="O515" s="67">
        <v>1454.850000000001</v>
      </c>
      <c r="Q515" t="s">
        <v>308</v>
      </c>
      <c r="S515" s="3"/>
      <c r="T515" s="3"/>
      <c r="U515" s="218"/>
      <c r="V515" s="63"/>
      <c r="W515" s="283"/>
      <c r="X515" s="63"/>
      <c r="Y515" s="63"/>
      <c r="Z515" s="9"/>
    </row>
    <row r="516" spans="1:26" ht="15">
      <c r="A516" s="28" t="s">
        <v>20</v>
      </c>
      <c r="B516" s="63" t="s">
        <v>728</v>
      </c>
      <c r="E516" s="9" t="s">
        <v>278</v>
      </c>
      <c r="F516" s="9" t="s">
        <v>278</v>
      </c>
      <c r="G516" s="9" t="s">
        <v>278</v>
      </c>
      <c r="H516" s="9">
        <v>312.09999999999991</v>
      </c>
      <c r="I516" s="9">
        <v>242.60000000000014</v>
      </c>
      <c r="J516" s="9">
        <v>187.39999999999986</v>
      </c>
      <c r="K516" s="9">
        <v>347.69999999999982</v>
      </c>
      <c r="L516" s="9">
        <v>345.59999999999968</v>
      </c>
      <c r="M516" s="9"/>
      <c r="O516" s="67">
        <v>1435.3999999999994</v>
      </c>
      <c r="T516"/>
      <c r="U516" s="63"/>
      <c r="V516" s="63"/>
      <c r="W516" s="283"/>
      <c r="X516" s="63"/>
      <c r="Y516" s="63"/>
      <c r="Z516" s="9"/>
    </row>
    <row r="517" spans="1:26" ht="15">
      <c r="A517" s="28" t="s">
        <v>22</v>
      </c>
      <c r="B517" s="63" t="s">
        <v>21</v>
      </c>
      <c r="E517" s="9">
        <v>49</v>
      </c>
      <c r="F517" s="9">
        <v>264.09999999999991</v>
      </c>
      <c r="G517" s="216">
        <v>178.20000000000027</v>
      </c>
      <c r="H517" s="9">
        <v>149.20000000000027</v>
      </c>
      <c r="I517" s="9">
        <v>226.49999999999909</v>
      </c>
      <c r="J517" s="9">
        <v>103.39999999999941</v>
      </c>
      <c r="K517" s="9">
        <v>191.99999999999955</v>
      </c>
      <c r="L517" s="9">
        <v>255.69999999999982</v>
      </c>
      <c r="M517" s="9"/>
      <c r="O517" s="67">
        <v>1418.0999999999983</v>
      </c>
      <c r="Q517" t="s">
        <v>284</v>
      </c>
      <c r="S517" s="3"/>
      <c r="T517" s="3"/>
      <c r="U517" s="273"/>
      <c r="V517" s="63"/>
      <c r="W517" s="283"/>
      <c r="X517" s="63"/>
      <c r="Y517" s="63"/>
      <c r="Z517" s="9"/>
    </row>
    <row r="518" spans="1:26" ht="15">
      <c r="A518" s="28" t="s">
        <v>24</v>
      </c>
      <c r="B518" s="63" t="s">
        <v>1</v>
      </c>
      <c r="E518" s="9">
        <v>42.599999999999909</v>
      </c>
      <c r="F518" s="9">
        <v>231.50000000000023</v>
      </c>
      <c r="G518" s="9">
        <v>6</v>
      </c>
      <c r="H518" s="9">
        <v>186.39999999999986</v>
      </c>
      <c r="I518" s="216">
        <v>300</v>
      </c>
      <c r="J518" s="9">
        <v>207.10000000000014</v>
      </c>
      <c r="K518" s="9">
        <v>313.60000000000059</v>
      </c>
      <c r="L518" s="9">
        <v>127.49999999999977</v>
      </c>
      <c r="M518" s="9"/>
      <c r="O518" s="67">
        <v>1414.7000000000005</v>
      </c>
      <c r="Q518" t="s">
        <v>287</v>
      </c>
      <c r="S518" s="3"/>
      <c r="T518" s="3"/>
      <c r="U518" s="63"/>
      <c r="V518" s="63"/>
      <c r="W518" s="283"/>
      <c r="X518" s="63"/>
      <c r="Y518" s="63"/>
      <c r="Z518" s="9"/>
    </row>
    <row r="519" spans="1:26" ht="15">
      <c r="A519" s="28" t="s">
        <v>26</v>
      </c>
      <c r="B519" s="63" t="s">
        <v>143</v>
      </c>
      <c r="E519" s="9" t="s">
        <v>278</v>
      </c>
      <c r="F519" s="211">
        <v>501.60000000000014</v>
      </c>
      <c r="G519" s="9">
        <v>58.5</v>
      </c>
      <c r="H519" s="9">
        <v>123.7000000000005</v>
      </c>
      <c r="I519" s="9">
        <v>209.39999999999986</v>
      </c>
      <c r="J519" s="9">
        <v>130.10000000000014</v>
      </c>
      <c r="K519" s="9">
        <v>200.10000000000127</v>
      </c>
      <c r="L519" s="9">
        <v>149.30000000000041</v>
      </c>
      <c r="M519" s="9"/>
      <c r="O519" s="67">
        <v>1372.7000000000023</v>
      </c>
      <c r="Q519" t="s">
        <v>300</v>
      </c>
      <c r="S519" s="3"/>
      <c r="T519" s="3"/>
      <c r="U519" s="273"/>
      <c r="V519" s="63"/>
      <c r="W519" s="283"/>
      <c r="X519" s="63"/>
      <c r="Y519" s="63"/>
      <c r="Z519" s="9"/>
    </row>
    <row r="520" spans="1:26" ht="15">
      <c r="A520" s="28" t="s">
        <v>28</v>
      </c>
      <c r="B520" s="63" t="s">
        <v>144</v>
      </c>
      <c r="E520" s="9" t="s">
        <v>278</v>
      </c>
      <c r="F520" s="213">
        <v>523.29999999999995</v>
      </c>
      <c r="G520" s="216">
        <v>122.90000000000009</v>
      </c>
      <c r="H520" s="9">
        <v>158.80000000000041</v>
      </c>
      <c r="I520" s="9">
        <v>248.99999999999977</v>
      </c>
      <c r="J520" s="9">
        <v>148.89999999999986</v>
      </c>
      <c r="K520" s="9">
        <v>159.40000000000032</v>
      </c>
      <c r="L520" s="9" t="s">
        <v>278</v>
      </c>
      <c r="M520" s="9"/>
      <c r="O520" s="67">
        <v>1362.3000000000004</v>
      </c>
      <c r="Q520" t="s">
        <v>301</v>
      </c>
      <c r="S520" s="3"/>
      <c r="T520" s="3" t="s">
        <v>1646</v>
      </c>
      <c r="U520" s="63"/>
      <c r="V520" s="63"/>
      <c r="W520" s="265"/>
      <c r="X520" s="63"/>
      <c r="Y520" s="63"/>
      <c r="Z520" s="9"/>
    </row>
    <row r="521" spans="1:26" ht="15">
      <c r="A521" s="28" t="s">
        <v>30</v>
      </c>
      <c r="B521" s="63" t="s">
        <v>15</v>
      </c>
      <c r="E521" s="9">
        <v>73.699999999999818</v>
      </c>
      <c r="F521" s="216">
        <v>362.59999999999991</v>
      </c>
      <c r="G521" s="211">
        <v>209.29999999999995</v>
      </c>
      <c r="H521" s="9">
        <v>35.699999999999818</v>
      </c>
      <c r="I521" s="64" t="s">
        <v>279</v>
      </c>
      <c r="J521" s="9">
        <v>144.99999999999977</v>
      </c>
      <c r="K521" s="9">
        <v>279.2000000000005</v>
      </c>
      <c r="L521" s="9">
        <v>240.70000000000005</v>
      </c>
      <c r="M521" s="9"/>
      <c r="O521" s="67">
        <v>1346.1999999999998</v>
      </c>
      <c r="Q521" t="s">
        <v>307</v>
      </c>
      <c r="S521" s="3"/>
      <c r="T521" s="3"/>
      <c r="U521" s="63"/>
      <c r="V521" s="63"/>
      <c r="W521" s="283"/>
      <c r="X521" s="63"/>
      <c r="Y521" s="63"/>
      <c r="Z521" s="9"/>
    </row>
    <row r="522" spans="1:26" ht="15">
      <c r="A522" s="28" t="s">
        <v>32</v>
      </c>
      <c r="B522" s="63" t="s">
        <v>13</v>
      </c>
      <c r="E522" s="62">
        <v>134.99999999999989</v>
      </c>
      <c r="F522" s="216">
        <v>316.89999999999986</v>
      </c>
      <c r="G522" s="9">
        <v>49.600000000000136</v>
      </c>
      <c r="H522" s="9">
        <v>266.50000000000045</v>
      </c>
      <c r="I522" s="9">
        <v>37.799999999999727</v>
      </c>
      <c r="J522" s="64" t="s">
        <v>279</v>
      </c>
      <c r="K522" s="9">
        <v>249.70000000000005</v>
      </c>
      <c r="L522" s="9">
        <v>290.59999999999991</v>
      </c>
      <c r="M522" s="9"/>
      <c r="O522" s="67">
        <v>1346.1</v>
      </c>
      <c r="Q522" t="s">
        <v>308</v>
      </c>
      <c r="S522" s="3"/>
      <c r="T522" s="3"/>
      <c r="U522" s="273"/>
      <c r="V522" s="63"/>
      <c r="W522" s="283"/>
      <c r="X522" s="63"/>
      <c r="Y522" s="63"/>
      <c r="Z522" s="9"/>
    </row>
    <row r="523" spans="1:26" ht="15">
      <c r="A523" s="28" t="s">
        <v>34</v>
      </c>
      <c r="B523" s="63" t="s">
        <v>142</v>
      </c>
      <c r="E523" s="9" t="s">
        <v>278</v>
      </c>
      <c r="F523" s="9">
        <v>160.49999999999977</v>
      </c>
      <c r="G523" s="9">
        <v>81.299999999999727</v>
      </c>
      <c r="H523" s="9">
        <v>158.30000000000018</v>
      </c>
      <c r="I523" s="9">
        <v>247.99999999999977</v>
      </c>
      <c r="J523" s="9">
        <v>251.29999999999973</v>
      </c>
      <c r="K523" s="9">
        <v>178.89999999999941</v>
      </c>
      <c r="L523" s="9">
        <v>249.5</v>
      </c>
      <c r="M523" s="9"/>
      <c r="O523" s="67">
        <v>1327.7999999999986</v>
      </c>
      <c r="S523" s="3"/>
      <c r="T523" s="3"/>
      <c r="U523" s="63"/>
      <c r="V523" s="63"/>
      <c r="W523" s="265"/>
      <c r="X523" s="63"/>
      <c r="Y523" s="63"/>
      <c r="Z523" s="9"/>
    </row>
    <row r="524" spans="1:26" ht="15">
      <c r="A524" s="28" t="s">
        <v>36</v>
      </c>
      <c r="B524" s="28" t="s">
        <v>691</v>
      </c>
      <c r="E524" s="9" t="s">
        <v>278</v>
      </c>
      <c r="F524" s="9" t="s">
        <v>278</v>
      </c>
      <c r="G524" s="9" t="s">
        <v>278</v>
      </c>
      <c r="H524" s="213">
        <v>542.90000000000032</v>
      </c>
      <c r="I524" s="9">
        <v>42</v>
      </c>
      <c r="J524" s="9">
        <v>177.59999999999968</v>
      </c>
      <c r="K524" s="9">
        <v>287.49999999999955</v>
      </c>
      <c r="L524" s="9">
        <v>271.50000000000045</v>
      </c>
      <c r="M524" s="9"/>
      <c r="O524" s="67">
        <v>1321.5</v>
      </c>
      <c r="Q524" t="s">
        <v>281</v>
      </c>
      <c r="T524" s="3" t="s">
        <v>1646</v>
      </c>
      <c r="U524" s="63"/>
      <c r="V524" s="63"/>
      <c r="W524" s="265"/>
      <c r="X524" s="63"/>
      <c r="Y524" s="63"/>
      <c r="Z524" s="9"/>
    </row>
    <row r="525" spans="1:26" ht="15">
      <c r="A525" s="28" t="s">
        <v>38</v>
      </c>
      <c r="B525" s="63" t="s">
        <v>6</v>
      </c>
      <c r="E525" s="213">
        <v>159.30000000000018</v>
      </c>
      <c r="F525" s="216">
        <v>306</v>
      </c>
      <c r="G525" s="213">
        <v>215.70000000000027</v>
      </c>
      <c r="H525" s="9">
        <v>198.60000000000036</v>
      </c>
      <c r="I525" s="9">
        <v>105.59999999999968</v>
      </c>
      <c r="J525" s="216">
        <v>331.40000000000009</v>
      </c>
      <c r="K525" s="9" t="s">
        <v>278</v>
      </c>
      <c r="L525" s="9" t="s">
        <v>278</v>
      </c>
      <c r="M525" s="9"/>
      <c r="O525" s="67">
        <v>1316.6000000000006</v>
      </c>
      <c r="Q525" t="s">
        <v>2188</v>
      </c>
      <c r="S525" s="3"/>
      <c r="T525" s="3" t="s">
        <v>1647</v>
      </c>
      <c r="U525" s="273"/>
      <c r="V525" s="63"/>
      <c r="W525" s="282"/>
      <c r="X525" s="63"/>
      <c r="Y525" s="63"/>
      <c r="Z525" s="9"/>
    </row>
    <row r="526" spans="1:26" ht="15">
      <c r="A526" s="28" t="s">
        <v>145</v>
      </c>
      <c r="B526" s="63" t="s">
        <v>17</v>
      </c>
      <c r="E526" s="9">
        <v>99.900000000000091</v>
      </c>
      <c r="F526" s="9">
        <v>197.70000000000005</v>
      </c>
      <c r="G526" s="216">
        <v>144.79999999999995</v>
      </c>
      <c r="H526" s="9">
        <v>60.899999999999636</v>
      </c>
      <c r="I526" s="9">
        <v>53.300000000000182</v>
      </c>
      <c r="J526" s="216">
        <v>336.29999999999995</v>
      </c>
      <c r="K526" s="9">
        <v>172.50000000000068</v>
      </c>
      <c r="L526" s="9">
        <v>231.80000000000018</v>
      </c>
      <c r="M526" s="9"/>
      <c r="O526" s="67">
        <v>1297.2000000000007</v>
      </c>
      <c r="Q526" t="s">
        <v>286</v>
      </c>
      <c r="S526" s="3"/>
      <c r="T526" s="3"/>
      <c r="U526" s="273"/>
      <c r="V526" s="63"/>
      <c r="W526" s="283"/>
      <c r="X526" s="63"/>
      <c r="Y526" s="63"/>
      <c r="Z526" s="9"/>
    </row>
    <row r="527" spans="1:26" ht="15">
      <c r="A527" s="28" t="s">
        <v>146</v>
      </c>
      <c r="B527" s="63" t="s">
        <v>745</v>
      </c>
      <c r="E527" s="9" t="s">
        <v>278</v>
      </c>
      <c r="F527" s="9" t="s">
        <v>278</v>
      </c>
      <c r="G527" s="9" t="s">
        <v>278</v>
      </c>
      <c r="H527" s="9">
        <v>281.10000000000014</v>
      </c>
      <c r="I527" s="9">
        <v>190.50000000000023</v>
      </c>
      <c r="J527" s="216">
        <v>308.69999999999982</v>
      </c>
      <c r="K527" s="9">
        <v>232.50000000000023</v>
      </c>
      <c r="L527" s="9">
        <v>262.20000000000027</v>
      </c>
      <c r="M527" s="9"/>
      <c r="O527" s="67">
        <v>1275.0000000000007</v>
      </c>
      <c r="Q527" t="s">
        <v>297</v>
      </c>
      <c r="T527"/>
      <c r="U527" s="273"/>
      <c r="V527" s="63"/>
      <c r="W527" s="283"/>
      <c r="X527" s="63"/>
      <c r="Y527" s="63"/>
      <c r="Z527" s="9"/>
    </row>
    <row r="528" spans="1:26" ht="15">
      <c r="A528" s="28" t="s">
        <v>147</v>
      </c>
      <c r="B528" s="63" t="s">
        <v>735</v>
      </c>
      <c r="E528" s="9" t="s">
        <v>278</v>
      </c>
      <c r="F528" s="9" t="s">
        <v>278</v>
      </c>
      <c r="G528" s="9" t="s">
        <v>278</v>
      </c>
      <c r="H528" s="216">
        <v>330.99999999999955</v>
      </c>
      <c r="I528" s="9">
        <v>189</v>
      </c>
      <c r="J528" s="9">
        <v>121.39999999999964</v>
      </c>
      <c r="K528" s="9">
        <v>350.39999999999941</v>
      </c>
      <c r="L528" s="9">
        <v>243.09999999999968</v>
      </c>
      <c r="M528" s="9"/>
      <c r="O528" s="67">
        <v>1234.8999999999983</v>
      </c>
      <c r="Q528" t="s">
        <v>288</v>
      </c>
      <c r="T528"/>
      <c r="U528" s="63"/>
      <c r="V528" s="63"/>
      <c r="W528" s="265"/>
      <c r="X528" s="63"/>
      <c r="Y528" s="63"/>
      <c r="Z528" s="9"/>
    </row>
    <row r="529" spans="1:26" ht="15">
      <c r="A529" s="28" t="s">
        <v>151</v>
      </c>
      <c r="B529" s="63" t="s">
        <v>757</v>
      </c>
      <c r="E529" s="9" t="s">
        <v>278</v>
      </c>
      <c r="F529" s="9" t="s">
        <v>278</v>
      </c>
      <c r="G529" s="9" t="s">
        <v>278</v>
      </c>
      <c r="H529" s="9">
        <v>124.49999999999955</v>
      </c>
      <c r="I529" s="9">
        <v>280.5</v>
      </c>
      <c r="J529" s="212">
        <v>355.20000000000005</v>
      </c>
      <c r="K529" s="9">
        <v>179.99999999999955</v>
      </c>
      <c r="L529" s="9">
        <v>293.29999999999927</v>
      </c>
      <c r="M529" s="9"/>
      <c r="O529" s="67">
        <v>1233.4999999999984</v>
      </c>
      <c r="Q529" t="s">
        <v>282</v>
      </c>
      <c r="T529"/>
      <c r="U529" s="273"/>
      <c r="V529" s="63"/>
      <c r="W529" s="283"/>
      <c r="X529" s="63"/>
      <c r="Y529" s="63"/>
      <c r="Z529" s="9"/>
    </row>
    <row r="530" spans="1:26" ht="15">
      <c r="A530" s="28" t="s">
        <v>157</v>
      </c>
      <c r="B530" s="63" t="s">
        <v>31</v>
      </c>
      <c r="E530" s="9">
        <v>75.900000000000318</v>
      </c>
      <c r="F530" s="9">
        <v>131.19999999999993</v>
      </c>
      <c r="G530" s="216">
        <v>162.20000000000027</v>
      </c>
      <c r="H530" s="9">
        <v>98.5</v>
      </c>
      <c r="I530" s="9">
        <v>127.5</v>
      </c>
      <c r="J530" s="9">
        <v>217.79999999999995</v>
      </c>
      <c r="K530" s="9">
        <v>192</v>
      </c>
      <c r="L530" s="9">
        <v>222.79999999999973</v>
      </c>
      <c r="M530" s="9"/>
      <c r="O530" s="67">
        <v>1227.9000000000001</v>
      </c>
      <c r="Q530" t="s">
        <v>297</v>
      </c>
      <c r="S530" s="3"/>
      <c r="T530" s="3"/>
      <c r="U530" s="218"/>
      <c r="V530" s="63"/>
      <c r="W530" s="283"/>
      <c r="X530" s="63"/>
      <c r="Y530" s="63"/>
      <c r="Z530" s="9"/>
    </row>
    <row r="531" spans="1:26" ht="15">
      <c r="A531" s="28" t="s">
        <v>159</v>
      </c>
      <c r="B531" s="63" t="s">
        <v>695</v>
      </c>
      <c r="E531" s="9" t="s">
        <v>278</v>
      </c>
      <c r="F531" s="9" t="s">
        <v>278</v>
      </c>
      <c r="G531" s="9" t="s">
        <v>278</v>
      </c>
      <c r="H531" s="216">
        <v>387.90000000000009</v>
      </c>
      <c r="I531" s="9">
        <v>197.5</v>
      </c>
      <c r="J531" s="9">
        <v>122.19999999999993</v>
      </c>
      <c r="K531" s="9">
        <v>348.59999999999968</v>
      </c>
      <c r="L531" s="9">
        <v>164</v>
      </c>
      <c r="M531" s="9"/>
      <c r="O531" s="67">
        <v>1220.1999999999998</v>
      </c>
      <c r="Q531" t="s">
        <v>283</v>
      </c>
      <c r="T531"/>
      <c r="U531" s="63"/>
      <c r="V531" s="63"/>
      <c r="W531" s="283"/>
      <c r="X531" s="63"/>
      <c r="Y531" s="63"/>
      <c r="Z531" s="9"/>
    </row>
    <row r="532" spans="1:26" ht="15">
      <c r="A532" s="28" t="s">
        <v>160</v>
      </c>
      <c r="B532" s="63" t="s">
        <v>739</v>
      </c>
      <c r="E532" s="9" t="s">
        <v>278</v>
      </c>
      <c r="F532" s="9" t="s">
        <v>278</v>
      </c>
      <c r="G532" s="9" t="s">
        <v>278</v>
      </c>
      <c r="H532" s="9">
        <v>275.50000000000023</v>
      </c>
      <c r="I532" s="216">
        <v>366.19999999999959</v>
      </c>
      <c r="J532" s="9">
        <v>110.20000000000005</v>
      </c>
      <c r="K532" s="9">
        <v>302.4000000000002</v>
      </c>
      <c r="L532" s="9">
        <v>163.50000000000045</v>
      </c>
      <c r="M532" s="9"/>
      <c r="O532" s="67">
        <v>1217.8000000000006</v>
      </c>
      <c r="Q532" t="s">
        <v>283</v>
      </c>
      <c r="T532"/>
      <c r="U532" s="273"/>
      <c r="V532" s="63"/>
      <c r="W532" s="283"/>
      <c r="X532" s="63"/>
      <c r="Y532" s="63"/>
      <c r="Z532" s="9"/>
    </row>
    <row r="533" spans="1:26" ht="15">
      <c r="A533" s="28" t="s">
        <v>161</v>
      </c>
      <c r="B533" s="218" t="s">
        <v>1568</v>
      </c>
      <c r="C533" s="3"/>
      <c r="D533" s="3"/>
      <c r="E533" s="9" t="s">
        <v>278</v>
      </c>
      <c r="F533" s="9" t="s">
        <v>278</v>
      </c>
      <c r="G533" s="9" t="s">
        <v>278</v>
      </c>
      <c r="H533" s="9" t="s">
        <v>278</v>
      </c>
      <c r="I533" s="9">
        <v>268.5</v>
      </c>
      <c r="J533" s="9">
        <v>241.30000000000041</v>
      </c>
      <c r="K533" s="216">
        <v>374.49999999999955</v>
      </c>
      <c r="L533" s="9">
        <v>283.29999999999995</v>
      </c>
      <c r="M533" s="9"/>
      <c r="O533" s="67">
        <v>1167.5999999999999</v>
      </c>
      <c r="Q533" t="s">
        <v>297</v>
      </c>
      <c r="T533"/>
      <c r="U533" s="63"/>
      <c r="V533" s="63"/>
      <c r="W533" s="265"/>
      <c r="X533" s="63"/>
      <c r="Y533" s="63"/>
      <c r="Z533" s="9"/>
    </row>
    <row r="534" spans="1:26" ht="15">
      <c r="A534" s="28" t="s">
        <v>163</v>
      </c>
      <c r="B534" s="205" t="s">
        <v>1559</v>
      </c>
      <c r="C534" s="3"/>
      <c r="D534" s="3"/>
      <c r="E534" s="9" t="s">
        <v>278</v>
      </c>
      <c r="F534" s="9" t="s">
        <v>278</v>
      </c>
      <c r="G534" s="9" t="s">
        <v>278</v>
      </c>
      <c r="H534" s="9" t="s">
        <v>278</v>
      </c>
      <c r="I534" s="216">
        <v>298.50000000000045</v>
      </c>
      <c r="J534" s="9">
        <v>121.59999999999991</v>
      </c>
      <c r="K534" s="9">
        <v>290.80000000000064</v>
      </c>
      <c r="L534" s="9">
        <v>426.39999999999941</v>
      </c>
      <c r="M534" s="9"/>
      <c r="O534" s="67">
        <v>1137.3000000000004</v>
      </c>
      <c r="Q534" t="s">
        <v>288</v>
      </c>
      <c r="T534"/>
      <c r="U534" s="273"/>
      <c r="V534" s="63"/>
      <c r="W534" s="282"/>
      <c r="X534" s="63"/>
      <c r="Y534" s="63"/>
      <c r="Z534" s="9"/>
    </row>
    <row r="535" spans="1:26" ht="15">
      <c r="A535" s="28" t="s">
        <v>274</v>
      </c>
      <c r="B535" s="28" t="s">
        <v>685</v>
      </c>
      <c r="E535" s="9" t="s">
        <v>278</v>
      </c>
      <c r="F535" s="9" t="s">
        <v>278</v>
      </c>
      <c r="G535" s="9" t="s">
        <v>278</v>
      </c>
      <c r="H535" s="9">
        <v>205</v>
      </c>
      <c r="I535" s="9">
        <v>98</v>
      </c>
      <c r="J535" s="213">
        <v>377.19999999999982</v>
      </c>
      <c r="K535" s="9">
        <v>331.09999999999991</v>
      </c>
      <c r="L535" s="9">
        <v>121.50000000000045</v>
      </c>
      <c r="M535" s="9"/>
      <c r="O535" s="67">
        <v>1132.8000000000002</v>
      </c>
      <c r="Q535" t="s">
        <v>281</v>
      </c>
      <c r="T535" s="215" t="s">
        <v>1646</v>
      </c>
      <c r="U535" s="273"/>
      <c r="V535" s="63"/>
      <c r="W535" s="282"/>
      <c r="X535" s="63"/>
      <c r="Y535" s="63"/>
      <c r="Z535" s="9"/>
    </row>
    <row r="536" spans="1:26" ht="15">
      <c r="A536" s="28" t="s">
        <v>275</v>
      </c>
      <c r="B536" s="63" t="s">
        <v>9</v>
      </c>
      <c r="E536" s="9">
        <v>49</v>
      </c>
      <c r="F536" s="9">
        <v>299.99999999999977</v>
      </c>
      <c r="G536" s="64" t="s">
        <v>279</v>
      </c>
      <c r="H536" s="9">
        <v>79.099999999999682</v>
      </c>
      <c r="I536" s="9">
        <v>110.49999999999977</v>
      </c>
      <c r="J536" s="9">
        <v>166</v>
      </c>
      <c r="K536" s="9">
        <v>189.40000000000077</v>
      </c>
      <c r="L536" s="9">
        <v>221.70000000000027</v>
      </c>
      <c r="M536" s="9"/>
      <c r="O536" s="67">
        <v>1115.7000000000003</v>
      </c>
      <c r="S536" s="3"/>
      <c r="T536" s="3"/>
      <c r="U536" s="63"/>
      <c r="V536" s="63"/>
      <c r="W536" s="283"/>
      <c r="X536" s="63"/>
      <c r="Y536" s="63"/>
      <c r="Z536" s="9"/>
    </row>
    <row r="537" spans="1:26" ht="15">
      <c r="A537" s="28" t="s">
        <v>276</v>
      </c>
      <c r="B537" s="63" t="s">
        <v>154</v>
      </c>
      <c r="E537" s="9" t="s">
        <v>278</v>
      </c>
      <c r="F537" s="9" t="s">
        <v>278</v>
      </c>
      <c r="G537" s="9">
        <v>51.600000000000136</v>
      </c>
      <c r="H537" s="9">
        <v>223.29999999999973</v>
      </c>
      <c r="I537" s="9">
        <v>160.39999999999964</v>
      </c>
      <c r="J537" s="9">
        <v>248.39999999999964</v>
      </c>
      <c r="K537" s="9">
        <v>283.60000000000036</v>
      </c>
      <c r="L537" s="9">
        <v>138.39999999999986</v>
      </c>
      <c r="M537" s="9"/>
      <c r="O537" s="67">
        <v>1105.6999999999994</v>
      </c>
      <c r="T537"/>
      <c r="U537" s="273"/>
      <c r="V537" s="63"/>
      <c r="W537" s="283"/>
      <c r="X537" s="63"/>
      <c r="Y537" s="63"/>
      <c r="Z537" s="9"/>
    </row>
    <row r="538" spans="1:26" ht="15">
      <c r="A538" s="28" t="s">
        <v>277</v>
      </c>
      <c r="B538" s="63" t="s">
        <v>740</v>
      </c>
      <c r="E538" s="9" t="s">
        <v>278</v>
      </c>
      <c r="F538" s="9" t="s">
        <v>278</v>
      </c>
      <c r="G538" s="9" t="s">
        <v>278</v>
      </c>
      <c r="H538" s="216">
        <v>363.20000000000073</v>
      </c>
      <c r="I538" s="9">
        <v>170</v>
      </c>
      <c r="J538" s="9">
        <v>145.79999999999984</v>
      </c>
      <c r="K538" s="9">
        <v>252.49999999999955</v>
      </c>
      <c r="L538" s="9">
        <v>165.40000000000009</v>
      </c>
      <c r="M538" s="9"/>
      <c r="O538" s="67">
        <v>1096.9000000000001</v>
      </c>
      <c r="Q538" t="s">
        <v>292</v>
      </c>
      <c r="T538"/>
      <c r="U538" s="63"/>
      <c r="V538" s="63"/>
      <c r="W538" s="265"/>
      <c r="X538" s="63"/>
      <c r="Y538" s="63"/>
      <c r="Z538" s="9"/>
    </row>
    <row r="539" spans="1:26" ht="15">
      <c r="A539" s="28" t="s">
        <v>692</v>
      </c>
      <c r="B539" s="63" t="s">
        <v>703</v>
      </c>
      <c r="E539" s="9" t="s">
        <v>278</v>
      </c>
      <c r="F539" s="9" t="s">
        <v>278</v>
      </c>
      <c r="G539" s="9" t="s">
        <v>278</v>
      </c>
      <c r="H539" s="9">
        <v>89.799999999999727</v>
      </c>
      <c r="I539" s="9">
        <v>102.00000000000023</v>
      </c>
      <c r="J539" s="9">
        <v>258.09999999999968</v>
      </c>
      <c r="K539" s="9">
        <v>328</v>
      </c>
      <c r="L539" s="9">
        <v>299</v>
      </c>
      <c r="M539" s="9"/>
      <c r="O539" s="67">
        <v>1076.8999999999996</v>
      </c>
      <c r="T539"/>
      <c r="U539" s="273"/>
      <c r="V539" s="63"/>
      <c r="W539" s="282"/>
      <c r="X539" s="63"/>
      <c r="Y539" s="63"/>
      <c r="Z539" s="9"/>
    </row>
    <row r="540" spans="1:26" ht="15">
      <c r="A540" s="28" t="s">
        <v>693</v>
      </c>
      <c r="B540" s="63" t="s">
        <v>155</v>
      </c>
      <c r="E540" s="9" t="s">
        <v>278</v>
      </c>
      <c r="F540" s="9" t="s">
        <v>278</v>
      </c>
      <c r="G540" s="212">
        <v>202.79999999999995</v>
      </c>
      <c r="H540" s="9">
        <v>84.5</v>
      </c>
      <c r="I540" s="9">
        <v>160.50000000000045</v>
      </c>
      <c r="J540" s="9">
        <v>139.99999999999977</v>
      </c>
      <c r="K540" s="9">
        <v>191</v>
      </c>
      <c r="L540" s="9">
        <v>284.20000000000005</v>
      </c>
      <c r="M540" s="9"/>
      <c r="O540" s="67">
        <v>1063.0000000000002</v>
      </c>
      <c r="Q540" t="s">
        <v>282</v>
      </c>
      <c r="S540" s="3"/>
      <c r="T540" s="3"/>
      <c r="U540" s="273"/>
      <c r="V540" s="63"/>
      <c r="W540" s="283"/>
      <c r="X540" s="63"/>
      <c r="Y540" s="63"/>
      <c r="Z540" s="9"/>
    </row>
    <row r="541" spans="1:26" ht="15">
      <c r="A541" s="28" t="s">
        <v>694</v>
      </c>
      <c r="B541" s="28" t="s">
        <v>690</v>
      </c>
      <c r="E541" s="9" t="s">
        <v>278</v>
      </c>
      <c r="F541" s="9" t="s">
        <v>278</v>
      </c>
      <c r="G541" s="9" t="s">
        <v>278</v>
      </c>
      <c r="H541" s="9">
        <v>258.00000000000045</v>
      </c>
      <c r="I541" s="9">
        <v>122.90000000000009</v>
      </c>
      <c r="J541" s="9">
        <v>152.3000000000003</v>
      </c>
      <c r="K541" s="9">
        <v>231.69999999999982</v>
      </c>
      <c r="L541" s="9">
        <v>284.79999999999995</v>
      </c>
      <c r="M541" s="9"/>
      <c r="O541" s="67">
        <v>1049.7000000000007</v>
      </c>
      <c r="T541"/>
      <c r="U541" s="63"/>
      <c r="V541" s="63"/>
      <c r="W541" s="283"/>
      <c r="X541" s="63"/>
      <c r="Y541" s="63"/>
      <c r="Z541" s="9"/>
    </row>
    <row r="542" spans="1:26" ht="15">
      <c r="A542" s="28" t="s">
        <v>696</v>
      </c>
      <c r="B542" s="63" t="s">
        <v>162</v>
      </c>
      <c r="E542" s="9" t="s">
        <v>278</v>
      </c>
      <c r="F542" s="9" t="s">
        <v>278</v>
      </c>
      <c r="G542" s="9">
        <v>60.000000000000227</v>
      </c>
      <c r="H542" s="216">
        <v>321.80000000000018</v>
      </c>
      <c r="I542" s="9">
        <v>114.59999999999968</v>
      </c>
      <c r="J542" s="9">
        <v>124</v>
      </c>
      <c r="K542" s="9">
        <v>193.40000000000009</v>
      </c>
      <c r="L542" s="9">
        <v>217.5</v>
      </c>
      <c r="M542" s="9"/>
      <c r="O542" s="67">
        <v>1031.3000000000002</v>
      </c>
      <c r="Q542" t="s">
        <v>293</v>
      </c>
      <c r="S542" s="3"/>
      <c r="T542" s="3"/>
      <c r="U542" s="63"/>
      <c r="V542" s="63"/>
      <c r="W542" s="283"/>
      <c r="X542" s="63"/>
      <c r="Y542" s="63"/>
      <c r="Z542" s="9"/>
    </row>
    <row r="543" spans="1:26" ht="15">
      <c r="A543" s="28" t="s">
        <v>702</v>
      </c>
      <c r="B543" s="63" t="s">
        <v>736</v>
      </c>
      <c r="E543" s="9" t="s">
        <v>278</v>
      </c>
      <c r="F543" s="9" t="s">
        <v>278</v>
      </c>
      <c r="G543" s="9" t="s">
        <v>278</v>
      </c>
      <c r="H543" s="9">
        <v>211.80000000000018</v>
      </c>
      <c r="I543" s="9">
        <v>225.99999999999955</v>
      </c>
      <c r="J543" s="9">
        <v>142.00000000000023</v>
      </c>
      <c r="K543" s="9">
        <v>276.5</v>
      </c>
      <c r="L543" s="9">
        <v>163</v>
      </c>
      <c r="M543" s="9"/>
      <c r="O543" s="67">
        <v>1019.3</v>
      </c>
      <c r="T543"/>
      <c r="U543" s="63"/>
      <c r="V543" s="63"/>
      <c r="W543" s="265"/>
      <c r="X543" s="63"/>
      <c r="Y543" s="63"/>
      <c r="Z543" s="9"/>
    </row>
    <row r="544" spans="1:26" ht="15">
      <c r="A544" s="28" t="s">
        <v>704</v>
      </c>
      <c r="B544" s="63" t="s">
        <v>141</v>
      </c>
      <c r="E544" s="9" t="s">
        <v>278</v>
      </c>
      <c r="F544" s="9">
        <v>202.20000000000016</v>
      </c>
      <c r="G544" s="9">
        <v>48</v>
      </c>
      <c r="H544" s="9">
        <v>69.300000000000182</v>
      </c>
      <c r="I544" s="9">
        <v>192.20000000000027</v>
      </c>
      <c r="J544" s="9">
        <v>207.59999999999968</v>
      </c>
      <c r="K544" s="9">
        <v>176.10000000000059</v>
      </c>
      <c r="L544" s="9">
        <v>121.89999999999918</v>
      </c>
      <c r="M544" s="9"/>
      <c r="O544" s="67">
        <v>1017.3000000000001</v>
      </c>
      <c r="S544" s="3"/>
      <c r="T544" s="3"/>
      <c r="U544" s="63"/>
      <c r="V544" s="63"/>
      <c r="W544" s="265"/>
      <c r="X544" s="63"/>
      <c r="Y544" s="63"/>
      <c r="Z544" s="9"/>
    </row>
    <row r="545" spans="1:26" ht="15">
      <c r="A545" s="28" t="s">
        <v>707</v>
      </c>
      <c r="B545" s="205" t="s">
        <v>1558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216">
        <v>352.30000000000041</v>
      </c>
      <c r="J545" s="9">
        <v>164.5</v>
      </c>
      <c r="K545" s="9">
        <v>285.70000000000073</v>
      </c>
      <c r="L545" s="9">
        <v>174.5</v>
      </c>
      <c r="M545" s="9"/>
      <c r="O545" s="67">
        <v>977.00000000000114</v>
      </c>
      <c r="Q545" t="s">
        <v>284</v>
      </c>
      <c r="T545"/>
      <c r="U545" s="63"/>
      <c r="V545" s="63"/>
      <c r="W545" s="265"/>
      <c r="X545" s="63"/>
      <c r="Y545" s="63"/>
      <c r="Z545" s="9"/>
    </row>
    <row r="546" spans="1:26" ht="15">
      <c r="A546" s="28" t="s">
        <v>708</v>
      </c>
      <c r="B546" s="63" t="s">
        <v>710</v>
      </c>
      <c r="E546" s="9" t="s">
        <v>278</v>
      </c>
      <c r="F546" s="9" t="s">
        <v>278</v>
      </c>
      <c r="G546" s="9" t="s">
        <v>278</v>
      </c>
      <c r="H546" s="9">
        <v>71.099999999999909</v>
      </c>
      <c r="I546" s="9">
        <v>214</v>
      </c>
      <c r="J546" s="9">
        <v>155.69999999999993</v>
      </c>
      <c r="K546" s="9">
        <v>313.50000000000023</v>
      </c>
      <c r="L546" s="9">
        <v>181.09999999999991</v>
      </c>
      <c r="M546" s="9"/>
      <c r="O546" s="67">
        <v>935.4</v>
      </c>
      <c r="T546"/>
      <c r="U546" s="218"/>
      <c r="V546" s="63"/>
      <c r="W546" s="283"/>
      <c r="X546" s="63"/>
      <c r="Y546" s="63"/>
      <c r="Z546" s="9"/>
    </row>
    <row r="547" spans="1:26" ht="15">
      <c r="A547" s="28" t="s">
        <v>711</v>
      </c>
      <c r="B547" s="63" t="s">
        <v>719</v>
      </c>
      <c r="E547" s="9" t="s">
        <v>278</v>
      </c>
      <c r="F547" s="9" t="s">
        <v>278</v>
      </c>
      <c r="G547" s="9" t="s">
        <v>278</v>
      </c>
      <c r="H547" s="9">
        <v>231.80000000000018</v>
      </c>
      <c r="I547" s="9">
        <v>38.399999999999864</v>
      </c>
      <c r="J547" s="9">
        <v>71.700000000000045</v>
      </c>
      <c r="K547" s="9">
        <v>338</v>
      </c>
      <c r="L547" s="9">
        <v>245.29999999999995</v>
      </c>
      <c r="M547" s="9"/>
      <c r="O547" s="67">
        <v>925.2</v>
      </c>
      <c r="T547"/>
      <c r="U547" s="63"/>
      <c r="V547" s="63"/>
      <c r="W547" s="265"/>
      <c r="X547" s="63"/>
      <c r="Y547" s="63"/>
      <c r="Z547" s="9"/>
    </row>
    <row r="548" spans="1:26" ht="15">
      <c r="A548" s="28" t="s">
        <v>713</v>
      </c>
      <c r="B548" s="205" t="s">
        <v>1565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>
        <v>104</v>
      </c>
      <c r="J548" s="216">
        <v>284.89999999999986</v>
      </c>
      <c r="K548" s="9">
        <v>290.70000000000027</v>
      </c>
      <c r="L548" s="9">
        <v>200.20000000000027</v>
      </c>
      <c r="M548" s="9"/>
      <c r="O548" s="67">
        <v>879.80000000000041</v>
      </c>
      <c r="Q548" t="s">
        <v>288</v>
      </c>
      <c r="T548"/>
      <c r="U548" s="273"/>
      <c r="V548" s="63"/>
      <c r="W548" s="283"/>
      <c r="X548" s="63"/>
      <c r="Y548" s="63"/>
      <c r="Z548" s="9"/>
    </row>
    <row r="549" spans="1:26" ht="15">
      <c r="A549" s="28" t="s">
        <v>718</v>
      </c>
      <c r="B549" s="63" t="s">
        <v>156</v>
      </c>
      <c r="E549" s="9" t="s">
        <v>278</v>
      </c>
      <c r="F549" s="9" t="s">
        <v>278</v>
      </c>
      <c r="G549" s="9">
        <v>90.999999999999773</v>
      </c>
      <c r="H549" s="216">
        <v>381.00000000000091</v>
      </c>
      <c r="I549" s="9">
        <v>121.69999999999982</v>
      </c>
      <c r="J549" s="9">
        <v>4.2000000000000455</v>
      </c>
      <c r="K549" s="9">
        <v>266.49999999999977</v>
      </c>
      <c r="L549" s="9" t="s">
        <v>278</v>
      </c>
      <c r="M549" s="9"/>
      <c r="O549" s="67">
        <v>864.40000000000032</v>
      </c>
      <c r="Q549" t="s">
        <v>284</v>
      </c>
      <c r="S549" s="3"/>
      <c r="T549" s="3"/>
      <c r="U549" s="273"/>
      <c r="V549" s="63"/>
      <c r="W549" s="283"/>
      <c r="X549" s="63"/>
      <c r="Y549" s="63"/>
      <c r="Z549" s="9"/>
    </row>
    <row r="550" spans="1:26" ht="15">
      <c r="A550" s="28" t="s">
        <v>722</v>
      </c>
      <c r="B550" s="205" t="s">
        <v>1563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>
        <v>246.59999999999991</v>
      </c>
      <c r="J550" s="64" t="s">
        <v>279</v>
      </c>
      <c r="K550" s="9">
        <v>280.30000000000018</v>
      </c>
      <c r="L550" s="9">
        <v>335.00000000000023</v>
      </c>
      <c r="M550" s="9"/>
      <c r="O550" s="67">
        <v>861.90000000000032</v>
      </c>
      <c r="T550"/>
      <c r="U550" s="63"/>
      <c r="V550" s="63"/>
      <c r="W550" s="283"/>
      <c r="X550" s="63"/>
      <c r="Y550" s="63"/>
      <c r="Z550" s="9"/>
    </row>
    <row r="551" spans="1:26" ht="15">
      <c r="A551" s="28" t="s">
        <v>723</v>
      </c>
      <c r="B551" s="205" t="s">
        <v>1561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>
        <v>97.500000000000227</v>
      </c>
      <c r="J551" s="9">
        <v>199.0999999999998</v>
      </c>
      <c r="K551" s="9">
        <v>324.20000000000073</v>
      </c>
      <c r="L551" s="9">
        <v>235.50000000000023</v>
      </c>
      <c r="M551" s="9"/>
      <c r="O551" s="67">
        <v>856.30000000000098</v>
      </c>
      <c r="T551"/>
      <c r="U551" s="63"/>
      <c r="V551" s="63"/>
      <c r="W551" s="283"/>
      <c r="X551" s="63"/>
      <c r="Y551" s="63"/>
      <c r="Z551" s="9"/>
    </row>
    <row r="552" spans="1:26" ht="15">
      <c r="A552" s="28" t="s">
        <v>724</v>
      </c>
      <c r="B552" s="205" t="s">
        <v>1560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>
        <v>74.100000000000364</v>
      </c>
      <c r="J552" s="9">
        <v>163.4000000000002</v>
      </c>
      <c r="K552" s="216">
        <v>384.49999999999977</v>
      </c>
      <c r="L552" s="9">
        <v>232.19999999999982</v>
      </c>
      <c r="M552" s="9"/>
      <c r="O552" s="67">
        <v>854.20000000000016</v>
      </c>
      <c r="Q552" t="s">
        <v>284</v>
      </c>
      <c r="T552"/>
      <c r="U552" s="63"/>
      <c r="V552" s="63"/>
      <c r="W552" s="283"/>
      <c r="X552" s="63"/>
      <c r="Y552" s="63"/>
      <c r="Z552" s="9"/>
    </row>
    <row r="553" spans="1:26" ht="15">
      <c r="A553" s="28" t="s">
        <v>730</v>
      </c>
      <c r="B553" s="63" t="s">
        <v>720</v>
      </c>
      <c r="E553" s="9" t="s">
        <v>278</v>
      </c>
      <c r="F553" s="9" t="s">
        <v>278</v>
      </c>
      <c r="G553" s="9" t="s">
        <v>278</v>
      </c>
      <c r="H553" s="64" t="s">
        <v>279</v>
      </c>
      <c r="I553" s="9">
        <v>274.49999999999955</v>
      </c>
      <c r="J553" s="9">
        <v>50.700000000000045</v>
      </c>
      <c r="K553" s="9">
        <v>273.20000000000073</v>
      </c>
      <c r="L553" s="9">
        <v>248.2999999999995</v>
      </c>
      <c r="M553" s="9"/>
      <c r="O553" s="67">
        <v>846.69999999999982</v>
      </c>
      <c r="T553"/>
      <c r="U553" s="273"/>
      <c r="V553" s="63"/>
      <c r="W553" s="282"/>
      <c r="X553" s="63"/>
      <c r="Y553" s="63"/>
      <c r="Z553" s="9"/>
    </row>
    <row r="554" spans="1:26" ht="15">
      <c r="A554" s="28" t="s">
        <v>738</v>
      </c>
      <c r="B554" s="63" t="s">
        <v>39</v>
      </c>
      <c r="E554" s="216">
        <v>107.49999999999977</v>
      </c>
      <c r="F554" s="9">
        <v>200.4000000000002</v>
      </c>
      <c r="G554" s="9">
        <v>44.000000000000227</v>
      </c>
      <c r="H554" s="9">
        <v>193.80000000000064</v>
      </c>
      <c r="I554" s="64" t="s">
        <v>279</v>
      </c>
      <c r="J554" s="9">
        <v>74.699999999999818</v>
      </c>
      <c r="K554" s="9">
        <v>224.40000000000032</v>
      </c>
      <c r="L554" s="9" t="s">
        <v>278</v>
      </c>
      <c r="M554" s="9"/>
      <c r="O554" s="67">
        <v>844.80000000000098</v>
      </c>
      <c r="Q554" t="s">
        <v>292</v>
      </c>
      <c r="S554" s="3"/>
      <c r="T554" s="3"/>
      <c r="U554" s="273"/>
      <c r="V554" s="63"/>
      <c r="W554" s="283"/>
      <c r="X554" s="63"/>
      <c r="Y554" s="63"/>
      <c r="Z554" s="9"/>
    </row>
    <row r="555" spans="1:26" ht="15">
      <c r="A555" s="28" t="s">
        <v>742</v>
      </c>
      <c r="B555" s="63" t="s">
        <v>35</v>
      </c>
      <c r="E555" s="9">
        <v>19.500000000000227</v>
      </c>
      <c r="F555" s="9">
        <v>235</v>
      </c>
      <c r="G555" s="9">
        <v>4.8000000000000682</v>
      </c>
      <c r="H555" s="9">
        <v>318.99999999999977</v>
      </c>
      <c r="I555" s="9">
        <v>242.20000000000027</v>
      </c>
      <c r="J555" s="9" t="s">
        <v>278</v>
      </c>
      <c r="K555" s="9" t="s">
        <v>278</v>
      </c>
      <c r="L555" s="9" t="s">
        <v>278</v>
      </c>
      <c r="M555" s="9"/>
      <c r="O555" s="67">
        <v>820.50000000000034</v>
      </c>
      <c r="S555" s="3"/>
      <c r="T555" s="3"/>
      <c r="U555" s="63"/>
      <c r="V555" s="63"/>
      <c r="W555" s="265"/>
      <c r="X555" s="63"/>
      <c r="Y555" s="63"/>
      <c r="Z555" s="9"/>
    </row>
    <row r="556" spans="1:26" ht="15">
      <c r="A556" s="28" t="s">
        <v>743</v>
      </c>
      <c r="B556" s="273" t="s">
        <v>1887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>
        <v>245</v>
      </c>
      <c r="K556" s="212">
        <v>495.80000000000064</v>
      </c>
      <c r="L556" s="9">
        <v>9.6000000000003638</v>
      </c>
      <c r="M556" s="9"/>
      <c r="O556" s="67">
        <v>750.400000000001</v>
      </c>
      <c r="Q556" t="s">
        <v>282</v>
      </c>
      <c r="T556"/>
      <c r="U556" s="273"/>
      <c r="V556" s="63"/>
      <c r="W556" s="283"/>
      <c r="X556" s="63"/>
      <c r="Y556" s="63"/>
      <c r="Z556" s="9"/>
    </row>
    <row r="557" spans="1:26" ht="15">
      <c r="A557" s="28" t="s">
        <v>744</v>
      </c>
      <c r="B557" s="273" t="s">
        <v>1905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213">
        <v>562.10000000000014</v>
      </c>
      <c r="L557" s="9">
        <v>172</v>
      </c>
      <c r="M557" s="9"/>
      <c r="O557" s="67">
        <v>734.10000000000014</v>
      </c>
      <c r="Q557" t="s">
        <v>281</v>
      </c>
      <c r="T557" s="215" t="s">
        <v>1646</v>
      </c>
      <c r="U557" s="218"/>
      <c r="V557" s="63"/>
      <c r="W557" s="283"/>
      <c r="X557" s="63"/>
      <c r="Y557" s="63"/>
      <c r="Z557" s="9"/>
    </row>
    <row r="558" spans="1:26" ht="15">
      <c r="A558" s="28" t="s">
        <v>750</v>
      </c>
      <c r="B558" s="273" t="s">
        <v>1886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>
        <v>228.10000000000036</v>
      </c>
      <c r="K558" s="9">
        <v>235.20000000000005</v>
      </c>
      <c r="L558" s="9">
        <v>259.5</v>
      </c>
      <c r="M558" s="9"/>
      <c r="O558" s="67">
        <v>722.80000000000041</v>
      </c>
      <c r="T558"/>
      <c r="U558" s="63"/>
      <c r="V558" s="63"/>
      <c r="W558" s="283"/>
      <c r="X558" s="63"/>
      <c r="Y558" s="63"/>
      <c r="Z558" s="9"/>
    </row>
    <row r="559" spans="1:26" ht="15">
      <c r="A559" s="28" t="s">
        <v>751</v>
      </c>
      <c r="B559" s="205" t="s">
        <v>1566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>
        <v>181.00000000000045</v>
      </c>
      <c r="J559" s="9">
        <v>187.89999999999986</v>
      </c>
      <c r="K559" s="9">
        <v>243.39999999999986</v>
      </c>
      <c r="L559" s="9">
        <v>105.60000000000036</v>
      </c>
      <c r="M559" s="9"/>
      <c r="O559" s="67">
        <v>717.90000000000055</v>
      </c>
      <c r="T559"/>
      <c r="U559" s="63"/>
      <c r="V559" s="63"/>
      <c r="W559" s="265"/>
      <c r="X559" s="63"/>
      <c r="Y559" s="63"/>
      <c r="Z559" s="9"/>
    </row>
    <row r="560" spans="1:26" ht="15">
      <c r="A560" s="28" t="s">
        <v>752</v>
      </c>
      <c r="B560" s="205" t="s">
        <v>1553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64" t="s">
        <v>279</v>
      </c>
      <c r="J560" s="9">
        <v>222.90000000000009</v>
      </c>
      <c r="K560" s="9">
        <v>245</v>
      </c>
      <c r="L560" s="9">
        <v>239.69999999999982</v>
      </c>
      <c r="M560" s="9"/>
      <c r="O560" s="67">
        <v>707.59999999999991</v>
      </c>
      <c r="T560"/>
      <c r="U560" s="63"/>
      <c r="V560" s="63"/>
      <c r="W560" s="265"/>
      <c r="X560" s="63"/>
      <c r="Y560" s="63"/>
      <c r="Z560" s="9"/>
    </row>
    <row r="561" spans="1:26" ht="15">
      <c r="A561" s="28" t="s">
        <v>754</v>
      </c>
      <c r="B561" s="273" t="s">
        <v>2726</v>
      </c>
      <c r="C561" s="3"/>
      <c r="D561" s="3"/>
      <c r="E561" s="9" t="s">
        <v>278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>
        <v>302.09999999999968</v>
      </c>
      <c r="L561" s="9">
        <v>386.99999999999955</v>
      </c>
      <c r="M561" s="9"/>
      <c r="O561" s="67">
        <v>689.09999999999923</v>
      </c>
      <c r="T561"/>
      <c r="U561" s="63"/>
      <c r="V561" s="63"/>
      <c r="W561" s="283"/>
      <c r="X561" s="63"/>
      <c r="Y561" s="63"/>
      <c r="Z561" s="9"/>
    </row>
    <row r="562" spans="1:26" ht="15">
      <c r="A562" s="28" t="s">
        <v>755</v>
      </c>
      <c r="B562" s="63" t="s">
        <v>706</v>
      </c>
      <c r="E562" s="9" t="s">
        <v>278</v>
      </c>
      <c r="F562" s="9" t="s">
        <v>278</v>
      </c>
      <c r="G562" s="9" t="s">
        <v>278</v>
      </c>
      <c r="H562" s="9">
        <v>83.600000000000136</v>
      </c>
      <c r="I562" s="9">
        <v>126.5</v>
      </c>
      <c r="J562" s="9">
        <v>45.900000000000091</v>
      </c>
      <c r="K562" s="9">
        <v>213.09999999999968</v>
      </c>
      <c r="L562" s="9">
        <v>193.19999999999982</v>
      </c>
      <c r="M562" s="9"/>
      <c r="O562" s="67">
        <v>662.29999999999973</v>
      </c>
      <c r="T562"/>
      <c r="U562" s="273"/>
      <c r="V562" s="63"/>
      <c r="W562" s="283"/>
      <c r="X562" s="63"/>
      <c r="Y562" s="63"/>
      <c r="Z562" s="9"/>
    </row>
    <row r="563" spans="1:26" ht="15">
      <c r="A563" s="28" t="s">
        <v>756</v>
      </c>
      <c r="B563" s="273" t="s">
        <v>1891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>
        <v>122.60000000000014</v>
      </c>
      <c r="K563" s="9">
        <v>255.79999999999973</v>
      </c>
      <c r="L563" s="9">
        <v>256.39999999999986</v>
      </c>
      <c r="M563" s="9"/>
      <c r="O563" s="67">
        <v>634.79999999999973</v>
      </c>
      <c r="T563"/>
      <c r="U563" s="63"/>
      <c r="V563" s="63"/>
      <c r="W563" s="283"/>
      <c r="X563" s="63"/>
      <c r="Y563" s="63"/>
      <c r="Z563" s="9"/>
    </row>
    <row r="564" spans="1:26" ht="15">
      <c r="A564" s="28" t="s">
        <v>759</v>
      </c>
      <c r="B564" s="205" t="s">
        <v>1567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>
        <v>240</v>
      </c>
      <c r="J564" s="9">
        <v>217.20000000000027</v>
      </c>
      <c r="K564" s="9">
        <v>172.50000000000045</v>
      </c>
      <c r="L564" s="9" t="s">
        <v>278</v>
      </c>
      <c r="M564" s="9"/>
      <c r="O564" s="67">
        <v>629.70000000000073</v>
      </c>
      <c r="T564"/>
      <c r="U564" s="218"/>
      <c r="V564" s="63"/>
      <c r="W564" s="283"/>
      <c r="X564" s="63"/>
      <c r="Y564" s="63"/>
      <c r="Z564" s="9"/>
    </row>
    <row r="565" spans="1:26" ht="15">
      <c r="A565" s="28" t="s">
        <v>841</v>
      </c>
      <c r="B565" s="63" t="s">
        <v>712</v>
      </c>
      <c r="E565" s="9" t="s">
        <v>278</v>
      </c>
      <c r="F565" s="9" t="s">
        <v>278</v>
      </c>
      <c r="G565" s="9" t="s">
        <v>278</v>
      </c>
      <c r="H565" s="9">
        <v>75.599999999999682</v>
      </c>
      <c r="I565" s="9">
        <v>63.000000000000455</v>
      </c>
      <c r="J565" s="9">
        <v>120.00000000000023</v>
      </c>
      <c r="K565" s="9">
        <v>158.2000000000005</v>
      </c>
      <c r="L565" s="9">
        <v>201.50000000000068</v>
      </c>
      <c r="M565" s="9"/>
      <c r="O565" s="67">
        <v>618.30000000000155</v>
      </c>
      <c r="T565"/>
      <c r="U565" s="218"/>
      <c r="V565" s="63"/>
      <c r="W565" s="282"/>
      <c r="X565" s="63"/>
      <c r="Y565" s="63"/>
      <c r="Z565" s="9"/>
    </row>
    <row r="566" spans="1:26" ht="15">
      <c r="A566" s="28" t="s">
        <v>842</v>
      </c>
      <c r="B566" s="63" t="s">
        <v>721</v>
      </c>
      <c r="E566" s="9" t="s">
        <v>278</v>
      </c>
      <c r="F566" s="9" t="s">
        <v>278</v>
      </c>
      <c r="G566" s="9" t="s">
        <v>278</v>
      </c>
      <c r="H566" s="9">
        <v>133.50000000000023</v>
      </c>
      <c r="I566" s="9">
        <v>82.499999999999545</v>
      </c>
      <c r="J566" s="9">
        <v>92.89999999999975</v>
      </c>
      <c r="K566" s="9">
        <v>174</v>
      </c>
      <c r="L566" s="9">
        <v>132.59999999999968</v>
      </c>
      <c r="M566" s="9"/>
      <c r="O566" s="67">
        <v>615.4999999999992</v>
      </c>
      <c r="T566"/>
      <c r="U566" s="63"/>
      <c r="V566" s="63"/>
      <c r="W566" s="265"/>
      <c r="X566" s="63"/>
      <c r="Y566" s="63"/>
      <c r="Z566" s="9"/>
    </row>
    <row r="567" spans="1:26" ht="15">
      <c r="A567" s="28" t="s">
        <v>843</v>
      </c>
      <c r="B567" s="273" t="s">
        <v>1889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>
        <v>264.29999999999995</v>
      </c>
      <c r="K567" s="9">
        <v>349.2000000000005</v>
      </c>
      <c r="L567" s="9" t="s">
        <v>278</v>
      </c>
      <c r="M567" s="9"/>
      <c r="O567" s="67">
        <v>613.50000000000045</v>
      </c>
      <c r="T567"/>
      <c r="U567" s="63"/>
      <c r="V567" s="63"/>
      <c r="W567" s="283"/>
      <c r="X567" s="63"/>
      <c r="Y567" s="63"/>
      <c r="Z567" s="9"/>
    </row>
    <row r="568" spans="1:26" ht="15">
      <c r="A568" s="28" t="s">
        <v>844</v>
      </c>
      <c r="B568" s="273" t="s">
        <v>1883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>
        <v>155.00000000000011</v>
      </c>
      <c r="K568" s="9">
        <v>251.50000000000023</v>
      </c>
      <c r="L568" s="9">
        <v>205.70000000000027</v>
      </c>
      <c r="M568" s="9"/>
      <c r="O568" s="67">
        <v>612.20000000000061</v>
      </c>
      <c r="T568"/>
      <c r="U568" s="273"/>
      <c r="V568" s="63"/>
      <c r="W568" s="282"/>
      <c r="X568" s="63"/>
      <c r="Y568" s="63"/>
      <c r="Z568" s="9"/>
    </row>
    <row r="569" spans="1:26" ht="15">
      <c r="A569" s="28" t="s">
        <v>845</v>
      </c>
      <c r="B569" s="63" t="s">
        <v>701</v>
      </c>
      <c r="E569" s="9" t="s">
        <v>278</v>
      </c>
      <c r="F569" s="9" t="s">
        <v>278</v>
      </c>
      <c r="G569" s="9" t="s">
        <v>278</v>
      </c>
      <c r="H569" s="9">
        <v>228.599999999999</v>
      </c>
      <c r="I569" s="211">
        <v>373</v>
      </c>
      <c r="J569" s="9" t="s">
        <v>278</v>
      </c>
      <c r="K569" s="9" t="s">
        <v>278</v>
      </c>
      <c r="L569" s="9" t="s">
        <v>278</v>
      </c>
      <c r="M569" s="9"/>
      <c r="O569" s="67">
        <v>601.599999999999</v>
      </c>
      <c r="Q569" t="s">
        <v>300</v>
      </c>
      <c r="T569"/>
      <c r="U569" s="63"/>
      <c r="V569" s="63"/>
      <c r="W569" s="282"/>
      <c r="X569" s="63"/>
      <c r="Y569" s="63"/>
      <c r="Z569" s="9"/>
    </row>
    <row r="570" spans="1:26" ht="15">
      <c r="A570" s="28" t="s">
        <v>846</v>
      </c>
      <c r="B570" s="63" t="s">
        <v>705</v>
      </c>
      <c r="E570" s="9" t="s">
        <v>278</v>
      </c>
      <c r="F570" s="9" t="s">
        <v>278</v>
      </c>
      <c r="G570" s="9" t="s">
        <v>278</v>
      </c>
      <c r="H570" s="9">
        <v>85.499999999999773</v>
      </c>
      <c r="I570" s="9">
        <v>110</v>
      </c>
      <c r="J570" s="9">
        <v>168.49999999999977</v>
      </c>
      <c r="K570" s="9">
        <v>158.30000000000041</v>
      </c>
      <c r="L570" s="9">
        <v>65</v>
      </c>
      <c r="M570" s="9"/>
      <c r="O570" s="67">
        <v>587.29999999999995</v>
      </c>
      <c r="T570"/>
      <c r="U570" s="273"/>
      <c r="V570" s="63"/>
      <c r="W570" s="283"/>
      <c r="X570" s="63"/>
      <c r="Y570" s="63"/>
      <c r="Z570" s="9"/>
    </row>
    <row r="571" spans="1:26" ht="15">
      <c r="A571" s="28" t="s">
        <v>847</v>
      </c>
      <c r="B571" s="273" t="s">
        <v>1888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>
        <v>245.5</v>
      </c>
      <c r="K571" s="9">
        <v>189</v>
      </c>
      <c r="L571" s="9">
        <v>147.30000000000018</v>
      </c>
      <c r="M571" s="9"/>
      <c r="O571" s="67">
        <v>581.80000000000018</v>
      </c>
      <c r="T571"/>
      <c r="U571" s="63"/>
      <c r="V571" s="63"/>
      <c r="W571" s="265"/>
      <c r="X571" s="63"/>
      <c r="Y571" s="63"/>
      <c r="Z571" s="9"/>
    </row>
    <row r="572" spans="1:26" ht="15">
      <c r="A572" s="28" t="s">
        <v>848</v>
      </c>
      <c r="B572" s="63" t="s">
        <v>4</v>
      </c>
      <c r="E572" s="9">
        <v>73.099999999999909</v>
      </c>
      <c r="F572" s="9">
        <v>186</v>
      </c>
      <c r="G572" s="9">
        <v>23.099999999999682</v>
      </c>
      <c r="H572" s="9">
        <v>188.40000000000009</v>
      </c>
      <c r="I572" s="9">
        <v>104.99999999999977</v>
      </c>
      <c r="J572" s="9" t="s">
        <v>278</v>
      </c>
      <c r="K572" s="9" t="s">
        <v>278</v>
      </c>
      <c r="L572" s="9" t="s">
        <v>278</v>
      </c>
      <c r="M572" s="9"/>
      <c r="O572" s="67">
        <v>575.59999999999945</v>
      </c>
      <c r="S572" s="3"/>
      <c r="T572" s="3"/>
      <c r="U572" s="63"/>
      <c r="V572" s="63"/>
      <c r="W572" s="282"/>
      <c r="X572" s="63"/>
      <c r="Y572" s="63"/>
      <c r="Z572" s="9"/>
    </row>
    <row r="573" spans="1:26" ht="15">
      <c r="A573" s="28" t="s">
        <v>849</v>
      </c>
      <c r="B573" s="63" t="s">
        <v>2558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211">
        <v>567.34999999999991</v>
      </c>
      <c r="M573" s="211"/>
      <c r="O573" s="67">
        <v>567.34999999999991</v>
      </c>
      <c r="Q573" t="s">
        <v>300</v>
      </c>
      <c r="T573"/>
      <c r="U573" s="63"/>
      <c r="V573" s="63"/>
      <c r="W573" s="283"/>
      <c r="X573" s="63"/>
      <c r="Y573" s="63"/>
      <c r="Z573" s="9"/>
    </row>
    <row r="574" spans="1:26" ht="15">
      <c r="A574" s="28" t="s">
        <v>850</v>
      </c>
      <c r="B574" s="273" t="s">
        <v>1900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>
        <v>210.09999999999991</v>
      </c>
      <c r="L574" s="9">
        <v>353.09999999999991</v>
      </c>
      <c r="M574" s="9"/>
      <c r="O574" s="67">
        <v>563.19999999999982</v>
      </c>
      <c r="T574"/>
      <c r="U574" s="63"/>
      <c r="V574" s="63"/>
      <c r="W574" s="283"/>
      <c r="X574" s="63"/>
      <c r="Y574" s="63"/>
      <c r="Z574" s="9"/>
    </row>
    <row r="575" spans="1:26" ht="15">
      <c r="A575" s="28" t="s">
        <v>851</v>
      </c>
      <c r="B575" s="205" t="s">
        <v>1549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>
        <v>153.79999999999995</v>
      </c>
      <c r="J575" s="9">
        <v>80.799999999999841</v>
      </c>
      <c r="K575" s="9">
        <v>119</v>
      </c>
      <c r="L575" s="9">
        <v>205.89999999999986</v>
      </c>
      <c r="M575" s="9"/>
      <c r="O575" s="67">
        <v>559.49999999999966</v>
      </c>
      <c r="T575"/>
      <c r="U575" s="218"/>
      <c r="V575" s="63"/>
      <c r="W575" s="283"/>
      <c r="X575" s="63"/>
      <c r="Y575" s="63"/>
      <c r="Z575" s="9"/>
    </row>
    <row r="576" spans="1:26" ht="15">
      <c r="A576" s="28" t="s">
        <v>852</v>
      </c>
      <c r="B576" s="273" t="s">
        <v>2003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>
        <v>309.89999999999964</v>
      </c>
      <c r="L576" s="9">
        <v>235.49999999999955</v>
      </c>
      <c r="M576" s="9"/>
      <c r="O576" s="67">
        <v>545.39999999999918</v>
      </c>
      <c r="T576"/>
      <c r="U576" s="63"/>
      <c r="V576" s="63"/>
      <c r="W576" s="265"/>
      <c r="X576" s="63"/>
      <c r="Y576" s="63"/>
      <c r="Z576" s="9"/>
    </row>
    <row r="577" spans="1:26" ht="15">
      <c r="A577" s="28" t="s">
        <v>853</v>
      </c>
      <c r="B577" s="63" t="s">
        <v>178</v>
      </c>
      <c r="E577" s="216">
        <v>133.19999999999982</v>
      </c>
      <c r="F577" s="216">
        <v>404.30000000000018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/>
      <c r="O577" s="67">
        <v>537.5</v>
      </c>
      <c r="Q577" t="s">
        <v>309</v>
      </c>
      <c r="S577" s="3"/>
      <c r="T577" s="3"/>
      <c r="U577" s="273"/>
      <c r="V577" s="63"/>
      <c r="W577" s="283"/>
      <c r="X577" s="63"/>
      <c r="Y577" s="63"/>
      <c r="Z577" s="9"/>
    </row>
    <row r="578" spans="1:26" ht="15">
      <c r="A578" s="28" t="s">
        <v>854</v>
      </c>
      <c r="B578" s="63" t="s">
        <v>19</v>
      </c>
      <c r="E578" s="216">
        <v>105</v>
      </c>
      <c r="F578" s="9">
        <v>221.90000000000009</v>
      </c>
      <c r="G578" s="9">
        <v>44.000000000000455</v>
      </c>
      <c r="H578" s="9">
        <v>28.799999999998818</v>
      </c>
      <c r="I578" s="64" t="s">
        <v>279</v>
      </c>
      <c r="J578" s="9">
        <v>132.30000000000018</v>
      </c>
      <c r="K578" s="9" t="s">
        <v>278</v>
      </c>
      <c r="L578" s="9" t="s">
        <v>278</v>
      </c>
      <c r="M578" s="9"/>
      <c r="O578" s="67">
        <v>531.99999999999955</v>
      </c>
      <c r="Q578" t="s">
        <v>288</v>
      </c>
      <c r="S578" s="3"/>
      <c r="T578" s="3"/>
      <c r="U578" s="273"/>
      <c r="V578" s="63"/>
      <c r="W578" s="283"/>
      <c r="X578" s="63"/>
      <c r="Y578" s="63"/>
      <c r="Z578" s="9"/>
    </row>
    <row r="579" spans="1:26" ht="15">
      <c r="A579" s="28" t="s">
        <v>855</v>
      </c>
      <c r="B579" s="273" t="s">
        <v>1894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>
        <v>60.500000000000227</v>
      </c>
      <c r="K579" s="9">
        <v>184.49999999999955</v>
      </c>
      <c r="L579" s="9">
        <v>285.99999999999977</v>
      </c>
      <c r="M579" s="9"/>
      <c r="O579" s="67">
        <v>530.99999999999955</v>
      </c>
      <c r="T579"/>
      <c r="U579" s="63"/>
      <c r="V579" s="63"/>
      <c r="W579" s="283"/>
      <c r="X579" s="63"/>
      <c r="Y579" s="63"/>
      <c r="Z579" s="9"/>
    </row>
    <row r="580" spans="1:26" ht="15">
      <c r="A580" s="28" t="s">
        <v>856</v>
      </c>
      <c r="B580" s="273" t="s">
        <v>1902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>
        <v>256.99999999999977</v>
      </c>
      <c r="L580" s="9">
        <v>264.59999999999991</v>
      </c>
      <c r="M580" s="9"/>
      <c r="O580" s="67">
        <v>521.59999999999968</v>
      </c>
      <c r="T580"/>
      <c r="U580" s="63"/>
      <c r="V580" s="63"/>
      <c r="W580" s="283"/>
      <c r="X580" s="63"/>
      <c r="Y580" s="63"/>
      <c r="Z580" s="9"/>
    </row>
    <row r="581" spans="1:26" ht="15">
      <c r="A581" s="28" t="s">
        <v>857</v>
      </c>
      <c r="B581" s="273" t="s">
        <v>2540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216">
        <v>515</v>
      </c>
      <c r="M581" s="216"/>
      <c r="O581" s="67">
        <v>515</v>
      </c>
      <c r="Q581" t="s">
        <v>283</v>
      </c>
      <c r="T581"/>
      <c r="U581" s="273"/>
      <c r="V581" s="63"/>
      <c r="W581" s="283"/>
      <c r="X581" s="63"/>
      <c r="Y581" s="63"/>
      <c r="Z581" s="9"/>
    </row>
    <row r="582" spans="1:26" ht="15">
      <c r="A582" s="28" t="s">
        <v>858</v>
      </c>
      <c r="B582" s="273" t="s">
        <v>2541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216">
        <v>502.7999999999995</v>
      </c>
      <c r="M582" s="216"/>
      <c r="O582" s="67">
        <v>502.7999999999995</v>
      </c>
      <c r="Q582" t="s">
        <v>297</v>
      </c>
      <c r="T582"/>
      <c r="U582" s="273"/>
      <c r="V582" s="63"/>
      <c r="W582" s="283"/>
      <c r="X582" s="63"/>
      <c r="Y582" s="63"/>
      <c r="Z582" s="9"/>
    </row>
    <row r="583" spans="1:26" ht="15">
      <c r="A583" s="28" t="s">
        <v>859</v>
      </c>
      <c r="B583" s="63" t="s">
        <v>2550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216">
        <v>498.59999999999968</v>
      </c>
      <c r="M583" s="216"/>
      <c r="O583" s="67">
        <v>498.59999999999968</v>
      </c>
      <c r="Q583" t="s">
        <v>292</v>
      </c>
      <c r="T583"/>
      <c r="U583" s="63"/>
      <c r="V583" s="63"/>
      <c r="W583" s="265"/>
      <c r="X583" s="63"/>
      <c r="Y583" s="63"/>
      <c r="Z583" s="9"/>
    </row>
    <row r="584" spans="1:26" ht="15">
      <c r="A584" s="28" t="s">
        <v>860</v>
      </c>
      <c r="B584" s="63" t="s">
        <v>2556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216">
        <v>488.64999999999964</v>
      </c>
      <c r="M584" s="216"/>
      <c r="O584" s="67">
        <v>488.64999999999964</v>
      </c>
      <c r="Q584" t="s">
        <v>287</v>
      </c>
      <c r="T584"/>
      <c r="U584" s="63"/>
      <c r="V584" s="63"/>
      <c r="W584" s="283"/>
      <c r="X584" s="63"/>
      <c r="Y584" s="63"/>
      <c r="Z584" s="9"/>
    </row>
    <row r="585" spans="1:26" ht="15">
      <c r="A585" s="28" t="s">
        <v>861</v>
      </c>
      <c r="B585" s="63" t="s">
        <v>2566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216">
        <v>471.19999999999936</v>
      </c>
      <c r="M585" s="216"/>
      <c r="O585" s="67">
        <v>471.19999999999936</v>
      </c>
      <c r="Q585" t="s">
        <v>288</v>
      </c>
      <c r="T585"/>
      <c r="U585" s="63"/>
      <c r="V585" s="63"/>
      <c r="W585" s="265"/>
      <c r="X585" s="63"/>
      <c r="Y585" s="63"/>
      <c r="Z585" s="9"/>
    </row>
    <row r="586" spans="1:26" ht="15">
      <c r="A586" s="28" t="s">
        <v>862</v>
      </c>
      <c r="B586" s="63" t="s">
        <v>29</v>
      </c>
      <c r="E586" s="9">
        <v>69.500000000000227</v>
      </c>
      <c r="F586" s="9">
        <v>163.20000000000005</v>
      </c>
      <c r="G586" s="9">
        <v>88.400000000000546</v>
      </c>
      <c r="H586" s="9" t="s">
        <v>278</v>
      </c>
      <c r="I586" s="9" t="s">
        <v>278</v>
      </c>
      <c r="J586" s="9">
        <v>146</v>
      </c>
      <c r="K586" s="9" t="s">
        <v>278</v>
      </c>
      <c r="L586" s="9" t="s">
        <v>278</v>
      </c>
      <c r="M586" s="9"/>
      <c r="O586" s="67">
        <v>467.10000000000082</v>
      </c>
      <c r="S586" s="3"/>
      <c r="T586" s="3"/>
      <c r="U586" s="273"/>
      <c r="V586" s="63"/>
      <c r="W586" s="283"/>
      <c r="X586" s="63"/>
      <c r="Y586" s="63"/>
      <c r="Z586" s="9"/>
    </row>
    <row r="587" spans="1:26" ht="15">
      <c r="A587" s="28" t="s">
        <v>863</v>
      </c>
      <c r="B587" s="63" t="s">
        <v>2548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216">
        <v>461.00000000000023</v>
      </c>
      <c r="M587" s="216"/>
      <c r="O587" s="67">
        <v>461.00000000000023</v>
      </c>
      <c r="Q587" t="s">
        <v>293</v>
      </c>
      <c r="T587"/>
      <c r="U587" s="63"/>
      <c r="V587" s="63"/>
      <c r="W587" s="265"/>
      <c r="X587" s="63"/>
      <c r="Y587" s="63"/>
      <c r="Z587" s="9"/>
    </row>
    <row r="588" spans="1:26" ht="15">
      <c r="A588" s="28" t="s">
        <v>864</v>
      </c>
      <c r="B588" s="273" t="s">
        <v>1898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216">
        <v>354.30000000000018</v>
      </c>
      <c r="L588" s="9">
        <v>100.40000000000055</v>
      </c>
      <c r="M588" s="9"/>
      <c r="O588" s="67">
        <v>454.70000000000073</v>
      </c>
      <c r="Q588" t="s">
        <v>293</v>
      </c>
      <c r="T588"/>
      <c r="U588" s="273"/>
      <c r="V588" s="63"/>
      <c r="W588" s="282"/>
      <c r="X588" s="63"/>
      <c r="Y588" s="63"/>
      <c r="Z588" s="9"/>
    </row>
    <row r="589" spans="1:26" ht="15">
      <c r="A589" s="28" t="s">
        <v>865</v>
      </c>
      <c r="B589" s="63" t="s">
        <v>726</v>
      </c>
      <c r="E589" s="9" t="s">
        <v>278</v>
      </c>
      <c r="F589" s="9" t="s">
        <v>278</v>
      </c>
      <c r="G589" s="9" t="s">
        <v>278</v>
      </c>
      <c r="H589" s="9">
        <v>296.2000000000005</v>
      </c>
      <c r="I589" s="9">
        <v>151.09999999999968</v>
      </c>
      <c r="J589" s="9" t="s">
        <v>278</v>
      </c>
      <c r="K589" s="9" t="s">
        <v>278</v>
      </c>
      <c r="L589" s="9" t="s">
        <v>278</v>
      </c>
      <c r="M589" s="9"/>
      <c r="O589" s="67">
        <v>447.30000000000018</v>
      </c>
      <c r="T589"/>
      <c r="U589" s="63"/>
      <c r="V589" s="63"/>
      <c r="W589" s="283"/>
      <c r="X589" s="63"/>
      <c r="Y589" s="63"/>
      <c r="Z589" s="9"/>
    </row>
    <row r="590" spans="1:26" ht="15">
      <c r="A590" s="28" t="s">
        <v>866</v>
      </c>
      <c r="B590" s="273" t="s">
        <v>1899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>
        <v>203.79999999999995</v>
      </c>
      <c r="L590" s="9">
        <v>234.99999999999977</v>
      </c>
      <c r="M590" s="9"/>
      <c r="O590" s="67">
        <v>438.79999999999973</v>
      </c>
      <c r="T590"/>
      <c r="U590" s="63"/>
      <c r="V590" s="63"/>
      <c r="W590" s="265"/>
      <c r="X590" s="63"/>
      <c r="Y590" s="63"/>
      <c r="Z590" s="9"/>
    </row>
    <row r="591" spans="1:26" ht="15">
      <c r="A591" s="28" t="s">
        <v>867</v>
      </c>
      <c r="B591" s="205" t="s">
        <v>1551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216">
        <v>302.39999999999964</v>
      </c>
      <c r="J591" s="9">
        <v>135.30000000000018</v>
      </c>
      <c r="K591" s="9" t="s">
        <v>278</v>
      </c>
      <c r="L591" s="9" t="s">
        <v>278</v>
      </c>
      <c r="M591" s="9"/>
      <c r="O591" s="67">
        <v>437.69999999999982</v>
      </c>
      <c r="Q591" t="s">
        <v>292</v>
      </c>
      <c r="T591"/>
      <c r="U591" s="63"/>
      <c r="V591" s="63"/>
      <c r="W591" s="283"/>
      <c r="X591" s="63"/>
      <c r="Y591" s="63"/>
      <c r="Z591" s="9"/>
    </row>
    <row r="592" spans="1:26" ht="15">
      <c r="A592" s="28" t="s">
        <v>868</v>
      </c>
      <c r="B592" s="273" t="s">
        <v>1924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>
        <v>176</v>
      </c>
      <c r="L592" s="9">
        <v>259.69999999999959</v>
      </c>
      <c r="M592" s="9"/>
      <c r="O592" s="67">
        <v>435.69999999999959</v>
      </c>
      <c r="T592"/>
      <c r="U592" s="63"/>
      <c r="V592" s="63"/>
      <c r="W592" s="282"/>
      <c r="X592" s="63"/>
      <c r="Y592" s="63"/>
      <c r="Z592" s="9"/>
    </row>
    <row r="593" spans="1:26" ht="15">
      <c r="A593" s="28" t="s">
        <v>869</v>
      </c>
      <c r="B593" s="63" t="s">
        <v>2568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>
        <v>430.69999999999982</v>
      </c>
      <c r="M593" s="9"/>
      <c r="O593" s="67">
        <v>430.69999999999982</v>
      </c>
      <c r="T593"/>
      <c r="U593" s="63"/>
      <c r="V593" s="63"/>
      <c r="W593" s="283"/>
      <c r="X593" s="63"/>
      <c r="Y593" s="63"/>
      <c r="Z593" s="9"/>
    </row>
    <row r="594" spans="1:26" ht="15">
      <c r="A594" s="28" t="s">
        <v>870</v>
      </c>
      <c r="B594" s="63" t="s">
        <v>2557</v>
      </c>
      <c r="C594" s="3"/>
      <c r="D594" s="3"/>
      <c r="E594" s="9" t="s">
        <v>278</v>
      </c>
      <c r="F594" s="9" t="s">
        <v>278</v>
      </c>
      <c r="G594" s="9" t="s">
        <v>278</v>
      </c>
      <c r="H594" s="9" t="s">
        <v>278</v>
      </c>
      <c r="I594" s="9" t="s">
        <v>278</v>
      </c>
      <c r="J594" s="9" t="s">
        <v>278</v>
      </c>
      <c r="K594" s="9" t="s">
        <v>278</v>
      </c>
      <c r="L594" s="9">
        <v>423.30000000000018</v>
      </c>
      <c r="M594" s="9"/>
      <c r="O594" s="67">
        <v>423.30000000000018</v>
      </c>
      <c r="T594"/>
      <c r="U594" s="28"/>
      <c r="V594" s="63"/>
      <c r="W594" s="283"/>
      <c r="X594" s="63"/>
      <c r="Y594" s="63"/>
      <c r="Z594" s="9"/>
    </row>
    <row r="595" spans="1:26" ht="15">
      <c r="A595" s="28" t="s">
        <v>871</v>
      </c>
      <c r="B595" s="273" t="s">
        <v>1901</v>
      </c>
      <c r="C595" s="3"/>
      <c r="D595" s="3"/>
      <c r="E595" s="9" t="s">
        <v>278</v>
      </c>
      <c r="F595" s="9" t="s">
        <v>278</v>
      </c>
      <c r="G595" s="9" t="s">
        <v>278</v>
      </c>
      <c r="H595" s="9" t="s">
        <v>278</v>
      </c>
      <c r="I595" s="9" t="s">
        <v>278</v>
      </c>
      <c r="J595" s="9" t="s">
        <v>278</v>
      </c>
      <c r="K595" s="216">
        <v>362.39999999999986</v>
      </c>
      <c r="L595" s="9">
        <v>34.100000000000136</v>
      </c>
      <c r="M595" s="9"/>
      <c r="O595" s="67">
        <v>396.5</v>
      </c>
      <c r="Q595" t="s">
        <v>288</v>
      </c>
      <c r="T595"/>
      <c r="U595" s="273"/>
      <c r="V595" s="63"/>
      <c r="W595" s="283"/>
      <c r="X595" s="63"/>
      <c r="Y595" s="63"/>
      <c r="Z595" s="9"/>
    </row>
    <row r="596" spans="1:26" ht="15">
      <c r="A596" s="28" t="s">
        <v>872</v>
      </c>
      <c r="B596" s="205" t="s">
        <v>1550</v>
      </c>
      <c r="C596" s="3"/>
      <c r="D596" s="3"/>
      <c r="E596" s="9" t="s">
        <v>278</v>
      </c>
      <c r="F596" s="9" t="s">
        <v>278</v>
      </c>
      <c r="G596" s="9" t="s">
        <v>278</v>
      </c>
      <c r="H596" s="9" t="s">
        <v>278</v>
      </c>
      <c r="I596" s="9">
        <v>105.19999999999959</v>
      </c>
      <c r="J596" s="9">
        <v>82.900000000000034</v>
      </c>
      <c r="K596" s="9">
        <v>43.150000000000318</v>
      </c>
      <c r="L596" s="9">
        <v>150.10000000000014</v>
      </c>
      <c r="M596" s="9"/>
      <c r="O596" s="67">
        <v>381.35000000000008</v>
      </c>
      <c r="T596"/>
      <c r="U596" s="218"/>
      <c r="V596" s="63"/>
      <c r="W596" s="283"/>
      <c r="X596" s="63"/>
      <c r="Y596" s="63"/>
      <c r="Z596" s="9"/>
    </row>
    <row r="597" spans="1:26" ht="15">
      <c r="A597" s="28" t="s">
        <v>873</v>
      </c>
      <c r="B597" s="63" t="s">
        <v>2547</v>
      </c>
      <c r="C597" s="3"/>
      <c r="D597" s="3"/>
      <c r="E597" s="9" t="s">
        <v>278</v>
      </c>
      <c r="F597" s="9" t="s">
        <v>278</v>
      </c>
      <c r="G597" s="9" t="s">
        <v>278</v>
      </c>
      <c r="H597" s="9" t="s">
        <v>278</v>
      </c>
      <c r="I597" s="9" t="s">
        <v>278</v>
      </c>
      <c r="J597" s="9" t="s">
        <v>278</v>
      </c>
      <c r="K597" s="9" t="s">
        <v>278</v>
      </c>
      <c r="L597" s="9">
        <v>380.49999999999955</v>
      </c>
      <c r="M597" s="9"/>
      <c r="O597" s="67">
        <v>380.49999999999955</v>
      </c>
      <c r="T597"/>
      <c r="U597" s="273"/>
      <c r="V597" s="63"/>
      <c r="W597" s="283"/>
      <c r="X597" s="63"/>
      <c r="Y597" s="63"/>
      <c r="Z597" s="9"/>
    </row>
    <row r="598" spans="1:26" ht="15">
      <c r="A598" s="28" t="s">
        <v>874</v>
      </c>
      <c r="B598" s="63" t="s">
        <v>731</v>
      </c>
      <c r="E598" s="9" t="s">
        <v>278</v>
      </c>
      <c r="F598" s="9" t="s">
        <v>278</v>
      </c>
      <c r="G598" s="9" t="s">
        <v>278</v>
      </c>
      <c r="H598" s="216">
        <v>371.20000000000073</v>
      </c>
      <c r="I598" s="9" t="s">
        <v>278</v>
      </c>
      <c r="J598" s="9" t="s">
        <v>278</v>
      </c>
      <c r="K598" s="9" t="s">
        <v>278</v>
      </c>
      <c r="L598" s="9" t="s">
        <v>278</v>
      </c>
      <c r="M598" s="9"/>
      <c r="O598" s="67">
        <v>371.20000000000073</v>
      </c>
      <c r="Q598" t="s">
        <v>297</v>
      </c>
      <c r="T598"/>
      <c r="U598" s="63"/>
      <c r="V598" s="63"/>
      <c r="W598" s="265"/>
      <c r="X598" s="63"/>
      <c r="Y598" s="63"/>
      <c r="Z598" s="9"/>
    </row>
    <row r="599" spans="1:26" ht="15">
      <c r="A599" s="28" t="s">
        <v>875</v>
      </c>
      <c r="B599" s="63" t="s">
        <v>2549</v>
      </c>
      <c r="C599" s="3"/>
      <c r="D599" s="3"/>
      <c r="E599" s="9" t="s">
        <v>278</v>
      </c>
      <c r="F599" s="9" t="s">
        <v>278</v>
      </c>
      <c r="G599" s="9" t="s">
        <v>278</v>
      </c>
      <c r="H599" s="9" t="s">
        <v>278</v>
      </c>
      <c r="I599" s="9" t="s">
        <v>278</v>
      </c>
      <c r="J599" s="9" t="s">
        <v>278</v>
      </c>
      <c r="K599" s="9" t="s">
        <v>278</v>
      </c>
      <c r="L599" s="9">
        <v>370.69999999999982</v>
      </c>
      <c r="M599" s="9"/>
      <c r="O599" s="67">
        <v>370.69999999999982</v>
      </c>
      <c r="T599"/>
      <c r="U599" s="63"/>
      <c r="V599" s="63"/>
      <c r="W599" s="265"/>
      <c r="X599" s="63"/>
      <c r="Y599" s="63"/>
      <c r="Z599" s="9"/>
    </row>
    <row r="600" spans="1:26" ht="15">
      <c r="A600" s="28" t="s">
        <v>876</v>
      </c>
      <c r="B600" s="273" t="s">
        <v>1882</v>
      </c>
      <c r="C600" s="3"/>
      <c r="D600" s="3"/>
      <c r="E600" s="9" t="s">
        <v>278</v>
      </c>
      <c r="F600" s="9" t="s">
        <v>278</v>
      </c>
      <c r="G600" s="9" t="s">
        <v>278</v>
      </c>
      <c r="H600" s="9" t="s">
        <v>278</v>
      </c>
      <c r="I600" s="9" t="s">
        <v>278</v>
      </c>
      <c r="J600" s="9">
        <v>6.8999999999998636</v>
      </c>
      <c r="K600" s="9">
        <v>176.20000000000027</v>
      </c>
      <c r="L600" s="9">
        <v>183.99999999999955</v>
      </c>
      <c r="M600" s="9"/>
      <c r="O600" s="67">
        <v>367.09999999999968</v>
      </c>
      <c r="T600"/>
      <c r="U600" s="218"/>
      <c r="V600" s="63"/>
      <c r="W600" s="283"/>
      <c r="X600" s="63"/>
      <c r="Y600" s="63"/>
      <c r="Z600" s="9"/>
    </row>
    <row r="601" spans="1:26" ht="15">
      <c r="A601" s="28" t="s">
        <v>877</v>
      </c>
      <c r="B601" s="63" t="s">
        <v>158</v>
      </c>
      <c r="E601" s="9" t="s">
        <v>278</v>
      </c>
      <c r="F601" s="9" t="s">
        <v>278</v>
      </c>
      <c r="G601" s="9">
        <v>52</v>
      </c>
      <c r="H601" s="9">
        <v>184.40000000000009</v>
      </c>
      <c r="I601" s="9">
        <v>130.2000000000005</v>
      </c>
      <c r="J601" s="9" t="s">
        <v>278</v>
      </c>
      <c r="K601" s="9" t="s">
        <v>278</v>
      </c>
      <c r="L601" s="9" t="s">
        <v>278</v>
      </c>
      <c r="M601" s="9"/>
      <c r="O601" s="67">
        <v>366.60000000000059</v>
      </c>
      <c r="T601"/>
      <c r="U601" s="28"/>
      <c r="V601" s="63"/>
      <c r="W601" s="283"/>
      <c r="X601" s="63"/>
      <c r="Y601" s="63"/>
      <c r="Z601" s="9"/>
    </row>
    <row r="602" spans="1:26" ht="15">
      <c r="A602" s="28" t="s">
        <v>878</v>
      </c>
      <c r="B602" s="63" t="s">
        <v>2560</v>
      </c>
      <c r="C602" s="3"/>
      <c r="D602" s="3"/>
      <c r="E602" s="9" t="s">
        <v>278</v>
      </c>
      <c r="F602" s="9" t="s">
        <v>278</v>
      </c>
      <c r="G602" s="9" t="s">
        <v>278</v>
      </c>
      <c r="H602" s="9" t="s">
        <v>278</v>
      </c>
      <c r="I602" s="9" t="s">
        <v>278</v>
      </c>
      <c r="J602" s="9" t="s">
        <v>278</v>
      </c>
      <c r="K602" s="9" t="s">
        <v>278</v>
      </c>
      <c r="L602" s="9">
        <v>361.29999999999973</v>
      </c>
      <c r="M602" s="9"/>
      <c r="O602" s="67">
        <v>361.29999999999973</v>
      </c>
      <c r="T602"/>
      <c r="U602" s="63"/>
      <c r="V602" s="63"/>
      <c r="W602" s="283"/>
      <c r="X602" s="63"/>
      <c r="Y602" s="63"/>
      <c r="Z602" s="9"/>
    </row>
    <row r="603" spans="1:26" ht="15">
      <c r="A603" s="28" t="s">
        <v>879</v>
      </c>
      <c r="B603" s="63" t="s">
        <v>2551</v>
      </c>
      <c r="C603" s="3"/>
      <c r="D603" s="3"/>
      <c r="E603" s="9" t="s">
        <v>278</v>
      </c>
      <c r="F603" s="9" t="s">
        <v>278</v>
      </c>
      <c r="G603" s="9" t="s">
        <v>278</v>
      </c>
      <c r="H603" s="9" t="s">
        <v>278</v>
      </c>
      <c r="I603" s="9" t="s">
        <v>278</v>
      </c>
      <c r="J603" s="9" t="s">
        <v>278</v>
      </c>
      <c r="K603" s="9" t="s">
        <v>278</v>
      </c>
      <c r="L603" s="9">
        <v>339.99999999999977</v>
      </c>
      <c r="M603" s="9"/>
      <c r="O603" s="67">
        <v>339.99999999999977</v>
      </c>
      <c r="T603"/>
      <c r="U603" s="273"/>
      <c r="V603" s="63"/>
      <c r="W603" s="282"/>
      <c r="X603" s="63"/>
      <c r="Y603" s="63"/>
      <c r="Z603" s="9"/>
    </row>
    <row r="604" spans="1:26" ht="15">
      <c r="A604" s="28" t="s">
        <v>880</v>
      </c>
      <c r="B604" s="63" t="s">
        <v>2564</v>
      </c>
      <c r="C604" s="3"/>
      <c r="D604" s="3"/>
      <c r="E604" s="9" t="s">
        <v>278</v>
      </c>
      <c r="F604" s="9" t="s">
        <v>278</v>
      </c>
      <c r="G604" s="9" t="s">
        <v>278</v>
      </c>
      <c r="H604" s="9" t="s">
        <v>278</v>
      </c>
      <c r="I604" s="9" t="s">
        <v>278</v>
      </c>
      <c r="J604" s="9" t="s">
        <v>278</v>
      </c>
      <c r="K604" s="9" t="s">
        <v>278</v>
      </c>
      <c r="L604" s="9">
        <v>339.49999999999955</v>
      </c>
      <c r="M604" s="9"/>
      <c r="O604" s="67">
        <v>339.49999999999955</v>
      </c>
      <c r="T604"/>
      <c r="U604" s="273"/>
      <c r="V604" s="63"/>
      <c r="W604" s="283"/>
      <c r="X604" s="63"/>
      <c r="Y604" s="63"/>
      <c r="Z604" s="9"/>
    </row>
    <row r="605" spans="1:26" ht="15">
      <c r="A605" s="28" t="s">
        <v>2231</v>
      </c>
      <c r="B605" s="273" t="s">
        <v>1926</v>
      </c>
      <c r="C605" s="3"/>
      <c r="D605" s="3"/>
      <c r="E605" s="9" t="s">
        <v>278</v>
      </c>
      <c r="F605" s="9" t="s">
        <v>278</v>
      </c>
      <c r="G605" s="9" t="s">
        <v>278</v>
      </c>
      <c r="H605" s="9" t="s">
        <v>278</v>
      </c>
      <c r="I605" s="9" t="s">
        <v>278</v>
      </c>
      <c r="J605" s="9" t="s">
        <v>278</v>
      </c>
      <c r="K605" s="9">
        <v>172.65000000000009</v>
      </c>
      <c r="L605" s="9">
        <v>146.79999999999973</v>
      </c>
      <c r="M605" s="9"/>
      <c r="O605" s="67">
        <v>319.44999999999982</v>
      </c>
      <c r="T605"/>
      <c r="U605" s="63"/>
      <c r="V605" s="63"/>
      <c r="W605" s="50"/>
    </row>
    <row r="606" spans="1:26" ht="15">
      <c r="A606" s="28" t="s">
        <v>2516</v>
      </c>
      <c r="B606" s="63" t="s">
        <v>2554</v>
      </c>
      <c r="C606" s="3"/>
      <c r="D606" s="3"/>
      <c r="E606" s="9" t="s">
        <v>278</v>
      </c>
      <c r="F606" s="9" t="s">
        <v>278</v>
      </c>
      <c r="G606" s="9" t="s">
        <v>278</v>
      </c>
      <c r="H606" s="9" t="s">
        <v>278</v>
      </c>
      <c r="I606" s="9" t="s">
        <v>278</v>
      </c>
      <c r="J606" s="9" t="s">
        <v>278</v>
      </c>
      <c r="K606" s="9" t="s">
        <v>278</v>
      </c>
      <c r="L606" s="9">
        <v>317.99999999999977</v>
      </c>
      <c r="M606" s="9"/>
      <c r="O606" s="67">
        <v>317.99999999999977</v>
      </c>
      <c r="T606"/>
      <c r="U606" s="63"/>
      <c r="V606" s="63"/>
      <c r="W606" s="50"/>
    </row>
    <row r="607" spans="1:26" ht="15">
      <c r="A607" s="28" t="s">
        <v>2517</v>
      </c>
      <c r="B607" s="273" t="s">
        <v>1927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 t="s">
        <v>278</v>
      </c>
      <c r="J607" s="9" t="s">
        <v>278</v>
      </c>
      <c r="K607" s="9">
        <v>54.699999999999591</v>
      </c>
      <c r="L607" s="9">
        <v>243.7999999999995</v>
      </c>
      <c r="M607" s="9"/>
      <c r="O607" s="67">
        <v>298.49999999999909</v>
      </c>
      <c r="T607"/>
      <c r="U607" s="63"/>
      <c r="V607" s="63"/>
      <c r="W607" s="50"/>
    </row>
    <row r="608" spans="1:26" ht="15">
      <c r="A608" s="28" t="s">
        <v>2518</v>
      </c>
      <c r="B608" s="205" t="s">
        <v>1556</v>
      </c>
      <c r="C608" s="3"/>
      <c r="D608" s="3"/>
      <c r="E608" s="9" t="s">
        <v>278</v>
      </c>
      <c r="F608" s="9" t="s">
        <v>278</v>
      </c>
      <c r="G608" s="9" t="s">
        <v>278</v>
      </c>
      <c r="H608" s="9" t="s">
        <v>278</v>
      </c>
      <c r="I608" s="216">
        <v>296.90000000000009</v>
      </c>
      <c r="J608" s="9" t="s">
        <v>278</v>
      </c>
      <c r="K608" s="9" t="s">
        <v>278</v>
      </c>
      <c r="L608" s="9" t="s">
        <v>278</v>
      </c>
      <c r="M608" s="9"/>
      <c r="O608" s="67">
        <v>296.90000000000009</v>
      </c>
      <c r="Q608" t="s">
        <v>293</v>
      </c>
      <c r="T608"/>
      <c r="U608" s="63"/>
      <c r="V608" s="63"/>
      <c r="W608" s="50"/>
    </row>
    <row r="609" spans="1:23" ht="15">
      <c r="A609" s="28" t="s">
        <v>2519</v>
      </c>
      <c r="B609" s="273" t="s">
        <v>1890</v>
      </c>
      <c r="C609" s="3"/>
      <c r="D609" s="3"/>
      <c r="E609" s="9" t="s">
        <v>278</v>
      </c>
      <c r="F609" s="9" t="s">
        <v>278</v>
      </c>
      <c r="G609" s="9" t="s">
        <v>278</v>
      </c>
      <c r="H609" s="9" t="s">
        <v>278</v>
      </c>
      <c r="I609" s="9" t="s">
        <v>278</v>
      </c>
      <c r="J609" s="9">
        <v>66</v>
      </c>
      <c r="K609" s="9">
        <v>176.00000000000091</v>
      </c>
      <c r="L609" s="9">
        <v>52.000000000000682</v>
      </c>
      <c r="M609" s="9"/>
      <c r="O609" s="67">
        <v>294.00000000000159</v>
      </c>
      <c r="T609"/>
      <c r="U609" s="63"/>
      <c r="V609" s="63"/>
      <c r="W609" s="50"/>
    </row>
    <row r="610" spans="1:23" ht="15">
      <c r="A610" s="28" t="s">
        <v>2520</v>
      </c>
      <c r="B610" s="63" t="s">
        <v>2563</v>
      </c>
      <c r="C610" s="3"/>
      <c r="D610" s="3"/>
      <c r="E610" s="9" t="s">
        <v>278</v>
      </c>
      <c r="F610" s="9" t="s">
        <v>278</v>
      </c>
      <c r="G610" s="9" t="s">
        <v>278</v>
      </c>
      <c r="H610" s="9" t="s">
        <v>278</v>
      </c>
      <c r="I610" s="9" t="s">
        <v>278</v>
      </c>
      <c r="J610" s="9" t="s">
        <v>278</v>
      </c>
      <c r="K610" s="9" t="s">
        <v>278</v>
      </c>
      <c r="L610" s="9">
        <v>286.70000000000073</v>
      </c>
      <c r="M610" s="9"/>
      <c r="O610" s="67">
        <v>286.70000000000073</v>
      </c>
      <c r="T610"/>
      <c r="U610" s="63"/>
      <c r="V610" s="63"/>
      <c r="W610" s="50"/>
    </row>
    <row r="611" spans="1:23" ht="15">
      <c r="A611" s="28" t="s">
        <v>2521</v>
      </c>
      <c r="B611" s="63" t="s">
        <v>2546</v>
      </c>
      <c r="C611" s="3"/>
      <c r="D611" s="3"/>
      <c r="E611" s="9" t="s">
        <v>278</v>
      </c>
      <c r="F611" s="9" t="s">
        <v>278</v>
      </c>
      <c r="G611" s="9" t="s">
        <v>278</v>
      </c>
      <c r="H611" s="9" t="s">
        <v>278</v>
      </c>
      <c r="I611" s="9" t="s">
        <v>278</v>
      </c>
      <c r="J611" s="9" t="s">
        <v>278</v>
      </c>
      <c r="K611" s="9" t="s">
        <v>278</v>
      </c>
      <c r="L611" s="9">
        <v>285.49999999999977</v>
      </c>
      <c r="M611" s="9"/>
      <c r="O611" s="67">
        <v>285.49999999999977</v>
      </c>
      <c r="T611"/>
      <c r="U611" s="63"/>
      <c r="V611" s="63"/>
      <c r="W611" s="50"/>
    </row>
    <row r="612" spans="1:23" ht="15">
      <c r="A612" s="28" t="s">
        <v>2522</v>
      </c>
      <c r="B612" s="63" t="s">
        <v>2553</v>
      </c>
      <c r="C612" s="3"/>
      <c r="D612" s="3"/>
      <c r="E612" s="9" t="s">
        <v>278</v>
      </c>
      <c r="F612" s="9" t="s">
        <v>278</v>
      </c>
      <c r="G612" s="9" t="s">
        <v>278</v>
      </c>
      <c r="H612" s="9" t="s">
        <v>278</v>
      </c>
      <c r="I612" s="9" t="s">
        <v>278</v>
      </c>
      <c r="J612" s="9" t="s">
        <v>278</v>
      </c>
      <c r="K612" s="9" t="s">
        <v>278</v>
      </c>
      <c r="L612" s="9">
        <v>282.40000000000009</v>
      </c>
      <c r="M612" s="9"/>
      <c r="O612" s="67">
        <v>282.40000000000009</v>
      </c>
      <c r="T612"/>
      <c r="U612" s="63"/>
      <c r="V612" s="63"/>
      <c r="W612" s="50"/>
    </row>
    <row r="613" spans="1:23" ht="15">
      <c r="A613" s="28" t="s">
        <v>2523</v>
      </c>
      <c r="B613" s="63" t="s">
        <v>2544</v>
      </c>
      <c r="C613" s="3"/>
      <c r="D613" s="3"/>
      <c r="E613" s="9" t="s">
        <v>278</v>
      </c>
      <c r="F613" s="9" t="s">
        <v>278</v>
      </c>
      <c r="G613" s="9" t="s">
        <v>278</v>
      </c>
      <c r="H613" s="9" t="s">
        <v>278</v>
      </c>
      <c r="I613" s="9" t="s">
        <v>278</v>
      </c>
      <c r="J613" s="9" t="s">
        <v>278</v>
      </c>
      <c r="K613" s="9" t="s">
        <v>278</v>
      </c>
      <c r="L613" s="9">
        <v>253.69999999999982</v>
      </c>
      <c r="M613" s="9"/>
      <c r="O613" s="67">
        <v>253.69999999999982</v>
      </c>
      <c r="T613"/>
      <c r="U613" s="63"/>
      <c r="V613" s="63"/>
      <c r="W613" s="50"/>
    </row>
    <row r="614" spans="1:23" ht="15">
      <c r="A614" s="28" t="s">
        <v>2524</v>
      </c>
      <c r="B614" s="63" t="s">
        <v>2545</v>
      </c>
      <c r="C614" s="3"/>
      <c r="D614" s="3"/>
      <c r="E614" s="9" t="s">
        <v>278</v>
      </c>
      <c r="F614" s="9" t="s">
        <v>278</v>
      </c>
      <c r="G614" s="9" t="s">
        <v>278</v>
      </c>
      <c r="H614" s="9" t="s">
        <v>278</v>
      </c>
      <c r="I614" s="9" t="s">
        <v>278</v>
      </c>
      <c r="J614" s="9" t="s">
        <v>278</v>
      </c>
      <c r="K614" s="9" t="s">
        <v>278</v>
      </c>
      <c r="L614" s="9">
        <v>244</v>
      </c>
      <c r="M614" s="9"/>
      <c r="O614" s="67">
        <v>244</v>
      </c>
      <c r="T614"/>
      <c r="U614" s="63"/>
      <c r="V614" s="63"/>
      <c r="W614" s="50"/>
    </row>
    <row r="615" spans="1:23" ht="15">
      <c r="A615" s="28" t="s">
        <v>2525</v>
      </c>
      <c r="B615" s="205" t="s">
        <v>1564</v>
      </c>
      <c r="C615" s="3"/>
      <c r="D615" s="3"/>
      <c r="E615" s="9" t="s">
        <v>278</v>
      </c>
      <c r="F615" s="9" t="s">
        <v>278</v>
      </c>
      <c r="G615" s="9" t="s">
        <v>278</v>
      </c>
      <c r="H615" s="9" t="s">
        <v>278</v>
      </c>
      <c r="I615" s="9">
        <v>240.40000000000032</v>
      </c>
      <c r="J615" s="9" t="s">
        <v>278</v>
      </c>
      <c r="K615" s="9" t="s">
        <v>278</v>
      </c>
      <c r="L615" s="9" t="s">
        <v>278</v>
      </c>
      <c r="M615" s="9"/>
      <c r="O615" s="67">
        <v>240.40000000000032</v>
      </c>
      <c r="T615"/>
      <c r="U615" s="63"/>
      <c r="V615" s="63"/>
      <c r="W615" s="50"/>
    </row>
    <row r="616" spans="1:23" ht="15">
      <c r="A616" s="28" t="s">
        <v>2526</v>
      </c>
      <c r="B616" s="63" t="s">
        <v>2559</v>
      </c>
      <c r="C616" s="3"/>
      <c r="D616" s="3"/>
      <c r="E616" s="9" t="s">
        <v>278</v>
      </c>
      <c r="F616" s="9" t="s">
        <v>278</v>
      </c>
      <c r="G616" s="9" t="s">
        <v>278</v>
      </c>
      <c r="H616" s="9" t="s">
        <v>278</v>
      </c>
      <c r="I616" s="9" t="s">
        <v>278</v>
      </c>
      <c r="J616" s="9" t="s">
        <v>278</v>
      </c>
      <c r="K616" s="9" t="s">
        <v>278</v>
      </c>
      <c r="L616" s="9">
        <v>233.29999999999995</v>
      </c>
      <c r="M616" s="9"/>
      <c r="O616" s="67">
        <v>233.29999999999995</v>
      </c>
      <c r="T616"/>
      <c r="U616" s="63"/>
      <c r="V616" s="63"/>
      <c r="W616" s="50"/>
    </row>
    <row r="617" spans="1:23" ht="15">
      <c r="A617" s="28" t="s">
        <v>2527</v>
      </c>
      <c r="B617" s="63" t="s">
        <v>2567</v>
      </c>
      <c r="C617" s="3"/>
      <c r="D617" s="3"/>
      <c r="E617" s="9" t="s">
        <v>278</v>
      </c>
      <c r="F617" s="9" t="s">
        <v>278</v>
      </c>
      <c r="G617" s="9" t="s">
        <v>278</v>
      </c>
      <c r="H617" s="9" t="s">
        <v>278</v>
      </c>
      <c r="I617" s="9" t="s">
        <v>278</v>
      </c>
      <c r="J617" s="9" t="s">
        <v>278</v>
      </c>
      <c r="K617" s="9" t="s">
        <v>278</v>
      </c>
      <c r="L617" s="9">
        <v>219.69999999999959</v>
      </c>
      <c r="M617" s="9"/>
      <c r="O617" s="67">
        <v>219.69999999999959</v>
      </c>
      <c r="T617"/>
      <c r="U617" s="63"/>
      <c r="V617" s="63"/>
      <c r="W617" s="50"/>
    </row>
    <row r="618" spans="1:23" ht="15">
      <c r="A618" s="28" t="s">
        <v>2528</v>
      </c>
      <c r="B618" s="205" t="s">
        <v>1581</v>
      </c>
      <c r="C618" s="3"/>
      <c r="D618" s="3"/>
      <c r="E618" s="9" t="s">
        <v>278</v>
      </c>
      <c r="F618" s="9" t="s">
        <v>278</v>
      </c>
      <c r="G618" s="9" t="s">
        <v>278</v>
      </c>
      <c r="H618" s="9" t="s">
        <v>278</v>
      </c>
      <c r="I618" s="9">
        <v>216.89999999999986</v>
      </c>
      <c r="J618" s="9" t="s">
        <v>278</v>
      </c>
      <c r="K618" s="9" t="s">
        <v>278</v>
      </c>
      <c r="L618" s="9" t="s">
        <v>278</v>
      </c>
      <c r="M618" s="9"/>
      <c r="O618" s="67">
        <v>216.89999999999986</v>
      </c>
      <c r="T618"/>
      <c r="U618" s="63"/>
      <c r="V618" s="63"/>
      <c r="W618" s="50"/>
    </row>
    <row r="619" spans="1:23" ht="15">
      <c r="A619" s="28" t="s">
        <v>2529</v>
      </c>
      <c r="B619" s="273" t="s">
        <v>1903</v>
      </c>
      <c r="C619" s="3"/>
      <c r="D619" s="3"/>
      <c r="E619" s="9" t="s">
        <v>278</v>
      </c>
      <c r="F619" s="9" t="s">
        <v>278</v>
      </c>
      <c r="G619" s="9" t="s">
        <v>278</v>
      </c>
      <c r="H619" s="9" t="s">
        <v>278</v>
      </c>
      <c r="I619" s="9" t="s">
        <v>278</v>
      </c>
      <c r="J619" s="9" t="s">
        <v>278</v>
      </c>
      <c r="K619" s="9">
        <v>213.40000000000032</v>
      </c>
      <c r="L619" s="9" t="s">
        <v>278</v>
      </c>
      <c r="M619" s="9"/>
      <c r="O619" s="67">
        <v>213.40000000000032</v>
      </c>
      <c r="T619"/>
      <c r="U619" s="63"/>
      <c r="V619" s="63"/>
      <c r="W619" s="50"/>
    </row>
    <row r="620" spans="1:23" ht="15">
      <c r="A620" s="28" t="s">
        <v>2530</v>
      </c>
      <c r="B620" s="63" t="s">
        <v>2555</v>
      </c>
      <c r="C620" s="3"/>
      <c r="D620" s="3"/>
      <c r="E620" s="9" t="s">
        <v>278</v>
      </c>
      <c r="F620" s="9" t="s">
        <v>278</v>
      </c>
      <c r="G620" s="9" t="s">
        <v>278</v>
      </c>
      <c r="H620" s="9" t="s">
        <v>278</v>
      </c>
      <c r="I620" s="9" t="s">
        <v>278</v>
      </c>
      <c r="J620" s="9" t="s">
        <v>278</v>
      </c>
      <c r="K620" s="9" t="s">
        <v>278</v>
      </c>
      <c r="L620" s="9">
        <v>199.5</v>
      </c>
      <c r="M620" s="9"/>
      <c r="O620" s="67">
        <v>199.5</v>
      </c>
      <c r="T620"/>
      <c r="U620" s="63"/>
      <c r="V620" s="63"/>
      <c r="W620" s="50"/>
    </row>
    <row r="621" spans="1:23" ht="15">
      <c r="A621" s="28" t="s">
        <v>2531</v>
      </c>
      <c r="B621" s="218" t="s">
        <v>1547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197.19999999999982</v>
      </c>
      <c r="J621" s="9" t="s">
        <v>278</v>
      </c>
      <c r="K621" s="9" t="s">
        <v>278</v>
      </c>
      <c r="L621" s="9" t="s">
        <v>278</v>
      </c>
      <c r="M621" s="9"/>
      <c r="O621" s="67">
        <v>197.19999999999982</v>
      </c>
      <c r="T621"/>
      <c r="U621" s="63"/>
      <c r="V621" s="63"/>
      <c r="W621" s="50"/>
    </row>
    <row r="622" spans="1:23" ht="15">
      <c r="A622" s="28" t="s">
        <v>2532</v>
      </c>
      <c r="B622" s="63" t="s">
        <v>164</v>
      </c>
      <c r="E622" s="9" t="s">
        <v>278</v>
      </c>
      <c r="F622" s="9" t="s">
        <v>278</v>
      </c>
      <c r="G622" s="216">
        <v>188.29999999999995</v>
      </c>
      <c r="H622" s="9" t="s">
        <v>278</v>
      </c>
      <c r="I622" s="9" t="s">
        <v>278</v>
      </c>
      <c r="J622" s="9" t="s">
        <v>278</v>
      </c>
      <c r="K622" s="9" t="s">
        <v>278</v>
      </c>
      <c r="L622" s="9" t="s">
        <v>278</v>
      </c>
      <c r="M622" s="9"/>
      <c r="O622" s="67">
        <v>188.29999999999995</v>
      </c>
      <c r="Q622" t="s">
        <v>283</v>
      </c>
      <c r="S622" s="3"/>
      <c r="T622" s="3"/>
      <c r="U622" s="63"/>
      <c r="V622" s="63"/>
      <c r="W622" s="50"/>
    </row>
    <row r="623" spans="1:23" ht="15">
      <c r="A623" s="28" t="s">
        <v>2533</v>
      </c>
      <c r="B623" s="63" t="s">
        <v>741</v>
      </c>
      <c r="E623" s="9" t="s">
        <v>278</v>
      </c>
      <c r="F623" s="9" t="s">
        <v>278</v>
      </c>
      <c r="G623" s="9" t="s">
        <v>278</v>
      </c>
      <c r="H623" s="9">
        <v>182.09999999999968</v>
      </c>
      <c r="I623" s="9" t="s">
        <v>278</v>
      </c>
      <c r="J623" s="9" t="s">
        <v>278</v>
      </c>
      <c r="K623" s="9" t="s">
        <v>278</v>
      </c>
      <c r="L623" s="9" t="s">
        <v>278</v>
      </c>
      <c r="M623" s="9"/>
      <c r="O623" s="67">
        <v>182.09999999999968</v>
      </c>
      <c r="T623"/>
      <c r="U623" s="63"/>
      <c r="V623" s="63"/>
      <c r="W623" s="50"/>
    </row>
    <row r="624" spans="1:23" ht="15">
      <c r="A624" s="28" t="s">
        <v>2534</v>
      </c>
      <c r="B624" s="63" t="s">
        <v>2542</v>
      </c>
      <c r="C624" s="3"/>
      <c r="D624" s="3"/>
      <c r="E624" s="9" t="s">
        <v>278</v>
      </c>
      <c r="F624" s="9" t="s">
        <v>278</v>
      </c>
      <c r="G624" s="9" t="s">
        <v>278</v>
      </c>
      <c r="H624" s="9" t="s">
        <v>278</v>
      </c>
      <c r="I624" s="9" t="s">
        <v>278</v>
      </c>
      <c r="J624" s="9" t="s">
        <v>278</v>
      </c>
      <c r="K624" s="9" t="s">
        <v>278</v>
      </c>
      <c r="L624" s="9">
        <v>160</v>
      </c>
      <c r="M624" s="9"/>
      <c r="O624" s="67">
        <v>160</v>
      </c>
      <c r="T624"/>
      <c r="U624" s="63"/>
      <c r="V624" s="63"/>
      <c r="W624" s="50"/>
    </row>
    <row r="625" spans="1:24" ht="15">
      <c r="A625" s="28" t="s">
        <v>2535</v>
      </c>
      <c r="B625" s="205" t="s">
        <v>1557</v>
      </c>
      <c r="C625" s="3"/>
      <c r="D625" s="3"/>
      <c r="E625" s="9" t="s">
        <v>278</v>
      </c>
      <c r="F625" s="9" t="s">
        <v>278</v>
      </c>
      <c r="G625" s="9" t="s">
        <v>278</v>
      </c>
      <c r="H625" s="9" t="s">
        <v>278</v>
      </c>
      <c r="I625" s="9">
        <v>127.5</v>
      </c>
      <c r="J625" s="9" t="s">
        <v>278</v>
      </c>
      <c r="K625" s="9" t="s">
        <v>278</v>
      </c>
      <c r="L625" s="9" t="s">
        <v>278</v>
      </c>
      <c r="M625" s="9"/>
      <c r="O625" s="67">
        <v>127.5</v>
      </c>
      <c r="T625"/>
      <c r="U625" s="63"/>
      <c r="V625" s="63"/>
      <c r="W625" s="50"/>
    </row>
    <row r="626" spans="1:24" ht="15">
      <c r="A626" s="28" t="s">
        <v>2536</v>
      </c>
      <c r="B626" s="63" t="s">
        <v>179</v>
      </c>
      <c r="E626" s="216">
        <v>108.99999999999955</v>
      </c>
      <c r="F626" s="9" t="s">
        <v>278</v>
      </c>
      <c r="G626" s="9" t="s">
        <v>278</v>
      </c>
      <c r="H626" s="9" t="s">
        <v>278</v>
      </c>
      <c r="I626" s="9" t="s">
        <v>278</v>
      </c>
      <c r="J626" s="9" t="s">
        <v>278</v>
      </c>
      <c r="K626" s="9" t="s">
        <v>278</v>
      </c>
      <c r="L626" s="9" t="s">
        <v>278</v>
      </c>
      <c r="M626" s="9"/>
      <c r="O626" s="67">
        <v>108.99999999999955</v>
      </c>
      <c r="Q626" t="s">
        <v>297</v>
      </c>
      <c r="S626" s="3"/>
      <c r="T626" s="3"/>
      <c r="U626" s="63"/>
      <c r="V626" s="63"/>
      <c r="W626" s="50"/>
    </row>
    <row r="627" spans="1:24" ht="15">
      <c r="A627" s="28" t="s">
        <v>2537</v>
      </c>
      <c r="B627" s="63" t="s">
        <v>2552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9" t="s">
        <v>278</v>
      </c>
      <c r="J627" s="9" t="s">
        <v>278</v>
      </c>
      <c r="K627" s="9" t="s">
        <v>278</v>
      </c>
      <c r="L627" s="9">
        <v>97.5</v>
      </c>
      <c r="M627" s="9"/>
      <c r="O627" s="67">
        <v>97.5</v>
      </c>
      <c r="T627"/>
      <c r="U627" s="63"/>
      <c r="V627" s="63"/>
      <c r="W627" s="50"/>
    </row>
    <row r="628" spans="1:24" ht="15">
      <c r="A628" s="28" t="s">
        <v>2538</v>
      </c>
      <c r="B628" s="63" t="s">
        <v>180</v>
      </c>
      <c r="C628" s="3"/>
      <c r="D628" s="3"/>
      <c r="E628" s="9" t="s">
        <v>278</v>
      </c>
      <c r="F628" s="9" t="s">
        <v>278</v>
      </c>
      <c r="G628" s="9" t="s">
        <v>278</v>
      </c>
      <c r="H628" s="9" t="s">
        <v>278</v>
      </c>
      <c r="I628" s="9" t="s">
        <v>278</v>
      </c>
      <c r="J628" s="9" t="s">
        <v>278</v>
      </c>
      <c r="K628" s="9" t="s">
        <v>278</v>
      </c>
      <c r="L628" s="9">
        <v>89.999999999999545</v>
      </c>
      <c r="M628" s="9"/>
      <c r="O628" s="67">
        <v>89.999999999999545</v>
      </c>
      <c r="T628"/>
      <c r="U628" s="63"/>
      <c r="V628" s="63"/>
      <c r="W628" s="50"/>
    </row>
    <row r="629" spans="1:24" ht="15">
      <c r="A629" s="28" t="s">
        <v>2539</v>
      </c>
      <c r="B629" s="205" t="s">
        <v>1554</v>
      </c>
      <c r="C629" s="3"/>
      <c r="D629" s="3"/>
      <c r="E629" s="9" t="s">
        <v>278</v>
      </c>
      <c r="F629" s="9" t="s">
        <v>278</v>
      </c>
      <c r="G629" s="9" t="s">
        <v>278</v>
      </c>
      <c r="H629" s="9" t="s">
        <v>278</v>
      </c>
      <c r="I629" s="9">
        <v>77.700000000000273</v>
      </c>
      <c r="J629" s="9" t="s">
        <v>278</v>
      </c>
      <c r="K629" s="9" t="s">
        <v>278</v>
      </c>
      <c r="L629" s="9" t="s">
        <v>278</v>
      </c>
      <c r="M629" s="9"/>
      <c r="O629" s="67">
        <v>77.700000000000273</v>
      </c>
      <c r="T629"/>
      <c r="U629" s="63"/>
      <c r="V629" s="63"/>
      <c r="W629" s="50"/>
    </row>
    <row r="630" spans="1:24" ht="15">
      <c r="A630" s="28" t="s">
        <v>2687</v>
      </c>
      <c r="B630" s="273" t="s">
        <v>1884</v>
      </c>
      <c r="C630" s="3"/>
      <c r="D630" s="3"/>
      <c r="E630" s="9" t="s">
        <v>278</v>
      </c>
      <c r="F630" s="9" t="s">
        <v>278</v>
      </c>
      <c r="G630" s="9" t="s">
        <v>278</v>
      </c>
      <c r="H630" s="9" t="s">
        <v>278</v>
      </c>
      <c r="I630" s="9" t="s">
        <v>278</v>
      </c>
      <c r="J630" s="9">
        <v>56.200000000000045</v>
      </c>
      <c r="K630" s="9" t="s">
        <v>278</v>
      </c>
      <c r="L630" s="9" t="s">
        <v>278</v>
      </c>
      <c r="M630" s="9"/>
      <c r="O630" s="67">
        <v>56.200000000000045</v>
      </c>
      <c r="T630"/>
      <c r="U630" s="63"/>
      <c r="V630" s="63"/>
      <c r="W630" s="50"/>
    </row>
    <row r="631" spans="1:24" ht="15">
      <c r="A631" s="28" t="s">
        <v>2688</v>
      </c>
      <c r="B631" s="273" t="s">
        <v>1904</v>
      </c>
      <c r="C631" s="3"/>
      <c r="D631" s="3"/>
      <c r="E631" s="9" t="s">
        <v>278</v>
      </c>
      <c r="F631" s="9" t="s">
        <v>278</v>
      </c>
      <c r="G631" s="9" t="s">
        <v>278</v>
      </c>
      <c r="H631" s="9" t="s">
        <v>278</v>
      </c>
      <c r="I631" s="9" t="s">
        <v>278</v>
      </c>
      <c r="J631" s="9" t="s">
        <v>278</v>
      </c>
      <c r="K631" s="9">
        <v>15.600000000000136</v>
      </c>
      <c r="L631" s="9" t="s">
        <v>278</v>
      </c>
      <c r="M631" s="9"/>
      <c r="O631" s="67">
        <v>15.600000000000136</v>
      </c>
      <c r="T631"/>
      <c r="U631" s="63"/>
      <c r="V631" s="63"/>
      <c r="W631" s="50"/>
    </row>
    <row r="632" spans="1:24" ht="15">
      <c r="A632" s="28" t="s">
        <v>2689</v>
      </c>
      <c r="B632" s="63" t="s">
        <v>2543</v>
      </c>
      <c r="C632" s="3"/>
      <c r="D632" s="3"/>
      <c r="E632" s="9" t="s">
        <v>278</v>
      </c>
      <c r="F632" s="9" t="s">
        <v>278</v>
      </c>
      <c r="G632" s="9" t="s">
        <v>278</v>
      </c>
      <c r="H632" s="9" t="s">
        <v>278</v>
      </c>
      <c r="I632" s="9" t="s">
        <v>278</v>
      </c>
      <c r="J632" s="9" t="s">
        <v>278</v>
      </c>
      <c r="K632" s="9" t="s">
        <v>278</v>
      </c>
      <c r="L632" s="9">
        <v>6.0000000000002274</v>
      </c>
      <c r="M632" s="9"/>
      <c r="O632" s="67">
        <v>6.0000000000002274</v>
      </c>
      <c r="T632"/>
      <c r="U632" s="63"/>
      <c r="V632" s="63"/>
      <c r="W632" s="50"/>
    </row>
    <row r="633" spans="1:24" ht="15">
      <c r="A633" s="291" t="s">
        <v>3944</v>
      </c>
      <c r="B633" s="63" t="s">
        <v>4006</v>
      </c>
      <c r="C633" s="3"/>
      <c r="D633" s="3"/>
      <c r="E633" s="9"/>
      <c r="F633" s="9"/>
      <c r="G633" s="9"/>
      <c r="H633" s="9"/>
      <c r="L633" s="69"/>
      <c r="M633" s="69"/>
      <c r="N633" s="67"/>
      <c r="T633"/>
      <c r="V633" s="82"/>
      <c r="W633" s="3"/>
      <c r="X633" s="3"/>
    </row>
    <row r="634" spans="1:24" ht="15">
      <c r="A634" s="291" t="s">
        <v>3945</v>
      </c>
      <c r="B634" s="63" t="s">
        <v>4007</v>
      </c>
      <c r="C634" s="3"/>
      <c r="D634" s="3"/>
      <c r="E634" s="9"/>
      <c r="F634" s="9"/>
      <c r="G634" s="9"/>
      <c r="H634" s="9"/>
      <c r="L634" s="69"/>
      <c r="M634" s="69"/>
      <c r="N634" s="67"/>
      <c r="T634"/>
      <c r="V634" s="82"/>
      <c r="W634" s="3"/>
      <c r="X634" s="3"/>
    </row>
    <row r="635" spans="1:24" ht="15">
      <c r="A635" s="291" t="s">
        <v>3946</v>
      </c>
      <c r="B635" s="63" t="s">
        <v>4008</v>
      </c>
      <c r="C635" s="3"/>
      <c r="D635" s="3"/>
      <c r="E635" s="9"/>
      <c r="F635" s="9"/>
      <c r="G635" s="9"/>
      <c r="H635" s="9"/>
      <c r="L635" s="69"/>
      <c r="M635" s="69"/>
      <c r="N635" s="67"/>
      <c r="T635"/>
      <c r="V635" s="82"/>
      <c r="W635" s="3"/>
      <c r="X635" s="3"/>
    </row>
    <row r="636" spans="1:24" ht="15">
      <c r="A636" s="291" t="s">
        <v>3947</v>
      </c>
      <c r="B636" s="63" t="s">
        <v>4009</v>
      </c>
      <c r="C636" s="3"/>
      <c r="D636" s="3"/>
      <c r="E636" s="9"/>
      <c r="F636" s="9"/>
      <c r="G636" s="9"/>
      <c r="H636" s="9"/>
      <c r="L636" s="69"/>
      <c r="M636" s="69"/>
      <c r="N636" s="67"/>
      <c r="T636"/>
      <c r="V636" s="82"/>
      <c r="W636" s="3"/>
      <c r="X636" s="3"/>
    </row>
    <row r="637" spans="1:24" ht="15">
      <c r="A637" s="291" t="s">
        <v>3948</v>
      </c>
      <c r="B637" s="63" t="s">
        <v>4010</v>
      </c>
      <c r="C637" s="3"/>
      <c r="D637" s="3"/>
      <c r="E637" s="9"/>
      <c r="F637" s="9"/>
      <c r="G637" s="9"/>
      <c r="H637" s="9"/>
      <c r="L637" s="69"/>
      <c r="M637" s="69"/>
      <c r="N637" s="67"/>
      <c r="T637"/>
      <c r="V637" s="82"/>
      <c r="W637" s="3"/>
      <c r="X637" s="3"/>
    </row>
    <row r="638" spans="1:24" ht="15">
      <c r="A638" s="291" t="s">
        <v>3949</v>
      </c>
      <c r="B638" s="63" t="s">
        <v>4011</v>
      </c>
      <c r="C638" s="3"/>
      <c r="D638" s="3"/>
      <c r="E638" s="9"/>
      <c r="F638" s="9"/>
      <c r="G638" s="9"/>
      <c r="H638" s="9"/>
      <c r="L638" s="69"/>
      <c r="M638" s="69"/>
      <c r="N638" s="67"/>
      <c r="T638"/>
      <c r="V638" s="82"/>
      <c r="W638" s="3"/>
      <c r="X638" s="3"/>
    </row>
    <row r="639" spans="1:24" ht="15">
      <c r="A639" s="291" t="s">
        <v>3950</v>
      </c>
      <c r="B639" s="63" t="s">
        <v>4012</v>
      </c>
      <c r="C639" s="3"/>
      <c r="D639" s="3"/>
      <c r="E639" s="9"/>
      <c r="F639" s="9"/>
      <c r="G639" s="9"/>
      <c r="H639" s="9"/>
      <c r="L639" s="69"/>
      <c r="M639" s="69"/>
      <c r="N639" s="67"/>
      <c r="T639"/>
      <c r="V639" s="82"/>
      <c r="W639" s="3"/>
      <c r="X639" s="3"/>
    </row>
    <row r="640" spans="1:24" ht="15">
      <c r="A640" s="291" t="s">
        <v>3951</v>
      </c>
      <c r="B640" s="63" t="s">
        <v>4013</v>
      </c>
      <c r="C640" s="3"/>
      <c r="D640" s="3"/>
      <c r="E640" s="9"/>
      <c r="F640" s="9"/>
      <c r="G640" s="9"/>
      <c r="H640" s="9"/>
      <c r="L640" s="69"/>
      <c r="M640" s="69"/>
      <c r="N640" s="67"/>
      <c r="T640"/>
      <c r="V640" s="82"/>
      <c r="W640" s="3"/>
      <c r="X640" s="3"/>
    </row>
    <row r="641" spans="1:24" ht="15">
      <c r="A641" s="291" t="s">
        <v>3952</v>
      </c>
      <c r="B641" s="63" t="s">
        <v>4014</v>
      </c>
      <c r="C641" s="3"/>
      <c r="D641" s="3"/>
      <c r="E641" s="9"/>
      <c r="F641" s="9"/>
      <c r="G641" s="9"/>
      <c r="H641" s="9"/>
      <c r="L641" s="69"/>
      <c r="M641" s="69"/>
      <c r="N641" s="67"/>
      <c r="T641"/>
      <c r="V641" s="82"/>
      <c r="W641" s="3"/>
      <c r="X641" s="3"/>
    </row>
    <row r="642" spans="1:24" ht="15">
      <c r="A642" s="291" t="s">
        <v>3953</v>
      </c>
      <c r="B642" s="63" t="s">
        <v>4033</v>
      </c>
      <c r="C642" s="3"/>
      <c r="D642" s="3"/>
      <c r="E642" s="9"/>
      <c r="F642" s="9"/>
      <c r="G642" s="9"/>
      <c r="H642" s="9"/>
      <c r="L642" s="69"/>
      <c r="M642" s="69"/>
      <c r="N642" s="67"/>
      <c r="T642"/>
      <c r="V642" s="82"/>
      <c r="W642" s="3"/>
      <c r="X642" s="3"/>
    </row>
    <row r="643" spans="1:24" ht="15">
      <c r="A643" s="291" t="s">
        <v>3954</v>
      </c>
      <c r="B643" s="63" t="s">
        <v>4015</v>
      </c>
      <c r="C643" s="3"/>
      <c r="D643" s="3"/>
      <c r="E643" s="9"/>
      <c r="F643" s="9"/>
      <c r="G643" s="9"/>
      <c r="H643" s="9"/>
      <c r="L643" s="69"/>
      <c r="M643" s="69"/>
      <c r="N643" s="67"/>
      <c r="T643"/>
      <c r="V643" s="82"/>
      <c r="W643" s="3"/>
      <c r="X643" s="3"/>
    </row>
    <row r="644" spans="1:24" ht="15">
      <c r="A644" s="291" t="s">
        <v>3955</v>
      </c>
      <c r="B644" s="63" t="s">
        <v>4016</v>
      </c>
      <c r="C644" s="3"/>
      <c r="D644" s="3"/>
      <c r="E644" s="9"/>
      <c r="F644" s="9"/>
      <c r="G644" s="9"/>
      <c r="H644" s="9"/>
      <c r="L644" s="69"/>
      <c r="M644" s="69"/>
      <c r="N644" s="67"/>
      <c r="T644"/>
      <c r="V644" s="82"/>
      <c r="W644" s="3"/>
      <c r="X644" s="3"/>
    </row>
    <row r="645" spans="1:24" ht="15">
      <c r="A645" s="291" t="s">
        <v>3956</v>
      </c>
      <c r="B645" s="63" t="s">
        <v>4017</v>
      </c>
      <c r="C645" s="3"/>
      <c r="D645" s="3"/>
      <c r="E645" s="9"/>
      <c r="F645" s="9"/>
      <c r="G645" s="9"/>
      <c r="H645" s="9"/>
      <c r="L645" s="69"/>
      <c r="M645" s="69"/>
      <c r="N645" s="67"/>
      <c r="T645"/>
      <c r="V645" s="82"/>
      <c r="W645" s="3"/>
      <c r="X645" s="3"/>
    </row>
    <row r="646" spans="1:24" ht="15">
      <c r="A646" s="291" t="s">
        <v>3957</v>
      </c>
      <c r="B646" s="63" t="s">
        <v>4018</v>
      </c>
      <c r="C646" s="3"/>
      <c r="D646" s="3"/>
      <c r="E646" s="9"/>
      <c r="F646" s="9"/>
      <c r="G646" s="9"/>
      <c r="H646" s="9"/>
      <c r="L646" s="69"/>
      <c r="M646" s="69"/>
      <c r="N646" s="67"/>
      <c r="T646"/>
      <c r="V646" s="82"/>
      <c r="W646" s="3"/>
      <c r="X646" s="3"/>
    </row>
    <row r="647" spans="1:24" ht="15">
      <c r="A647" s="291" t="s">
        <v>3958</v>
      </c>
      <c r="B647" s="63" t="s">
        <v>4019</v>
      </c>
      <c r="C647" s="3"/>
      <c r="D647" s="3"/>
      <c r="E647" s="9"/>
      <c r="F647" s="9"/>
      <c r="G647" s="9"/>
      <c r="H647" s="9"/>
      <c r="L647" s="69"/>
      <c r="M647" s="69"/>
      <c r="N647" s="67"/>
      <c r="T647"/>
      <c r="V647" s="82"/>
      <c r="W647" s="3"/>
      <c r="X647" s="3"/>
    </row>
    <row r="648" spans="1:24" ht="15">
      <c r="A648" s="291" t="s">
        <v>3959</v>
      </c>
      <c r="B648" s="63" t="s">
        <v>4020</v>
      </c>
      <c r="C648" s="3"/>
      <c r="D648" s="3"/>
      <c r="E648" s="9"/>
      <c r="F648" s="9"/>
      <c r="G648" s="9"/>
      <c r="H648" s="9"/>
      <c r="L648" s="69"/>
      <c r="M648" s="69"/>
      <c r="N648" s="67"/>
      <c r="T648"/>
      <c r="V648" s="82"/>
      <c r="W648" s="3"/>
      <c r="X648" s="3"/>
    </row>
    <row r="649" spans="1:24" ht="15">
      <c r="A649" s="291" t="s">
        <v>3960</v>
      </c>
      <c r="B649" s="63" t="s">
        <v>4021</v>
      </c>
      <c r="C649" s="3"/>
      <c r="D649" s="3"/>
      <c r="E649" s="9"/>
      <c r="F649" s="9"/>
      <c r="G649" s="9"/>
      <c r="H649" s="9"/>
      <c r="L649" s="69"/>
      <c r="M649" s="69"/>
      <c r="N649" s="67"/>
      <c r="T649"/>
      <c r="V649" s="82"/>
      <c r="W649" s="3"/>
      <c r="X649" s="3"/>
    </row>
    <row r="650" spans="1:24" ht="15">
      <c r="A650" s="291" t="s">
        <v>3961</v>
      </c>
      <c r="B650" s="63" t="s">
        <v>4022</v>
      </c>
      <c r="C650" s="3"/>
      <c r="D650" s="3"/>
      <c r="E650" s="9"/>
      <c r="F650" s="9"/>
      <c r="G650" s="9"/>
      <c r="H650" s="9"/>
      <c r="L650" s="69"/>
      <c r="M650" s="69"/>
      <c r="N650" s="67"/>
      <c r="T650"/>
      <c r="V650" s="82"/>
      <c r="W650" s="3"/>
      <c r="X650" s="3"/>
    </row>
    <row r="651" spans="1:24" ht="15">
      <c r="A651" s="291" t="s">
        <v>3962</v>
      </c>
      <c r="B651" s="63" t="s">
        <v>4023</v>
      </c>
      <c r="C651" s="3"/>
      <c r="D651" s="3"/>
      <c r="E651" s="9"/>
      <c r="F651" s="9"/>
      <c r="G651" s="9"/>
      <c r="H651" s="9"/>
      <c r="L651" s="69"/>
      <c r="M651" s="69"/>
      <c r="N651" s="67"/>
      <c r="T651"/>
      <c r="V651" s="82"/>
      <c r="W651" s="3"/>
      <c r="X651" s="3"/>
    </row>
    <row r="652" spans="1:24" ht="15">
      <c r="A652" s="291" t="s">
        <v>3963</v>
      </c>
      <c r="B652" s="63" t="s">
        <v>4024</v>
      </c>
      <c r="C652" s="3"/>
      <c r="D652" s="3"/>
      <c r="E652" s="9"/>
      <c r="F652" s="9"/>
      <c r="G652" s="9"/>
      <c r="H652" s="9"/>
      <c r="L652" s="69"/>
      <c r="M652" s="69"/>
      <c r="N652" s="67"/>
      <c r="T652"/>
      <c r="V652" s="82"/>
      <c r="W652" s="3"/>
      <c r="X652" s="3"/>
    </row>
    <row r="653" spans="1:24" ht="15">
      <c r="A653" s="291" t="s">
        <v>3964</v>
      </c>
      <c r="B653" s="63" t="s">
        <v>4025</v>
      </c>
      <c r="C653" s="3"/>
      <c r="D653" s="3"/>
      <c r="E653" s="9"/>
      <c r="F653" s="9"/>
      <c r="G653" s="9"/>
      <c r="H653" s="9"/>
      <c r="L653" s="69"/>
      <c r="M653" s="69"/>
      <c r="N653" s="67"/>
      <c r="T653"/>
      <c r="V653" s="82"/>
      <c r="W653" s="3"/>
      <c r="X653" s="3"/>
    </row>
    <row r="654" spans="1:24" ht="15">
      <c r="A654" s="291" t="s">
        <v>3965</v>
      </c>
      <c r="B654" s="63" t="s">
        <v>4026</v>
      </c>
      <c r="C654" s="3"/>
      <c r="D654" s="3"/>
      <c r="E654" s="9"/>
      <c r="F654" s="9"/>
      <c r="G654" s="9"/>
      <c r="H654" s="9"/>
      <c r="L654" s="69"/>
      <c r="M654" s="69"/>
      <c r="N654" s="67"/>
      <c r="T654"/>
      <c r="V654" s="82"/>
      <c r="W654" s="3"/>
      <c r="X654" s="3"/>
    </row>
    <row r="655" spans="1:24" ht="15">
      <c r="A655" s="291" t="s">
        <v>3966</v>
      </c>
      <c r="B655" s="63" t="s">
        <v>4027</v>
      </c>
      <c r="C655" s="3"/>
      <c r="D655" s="3"/>
      <c r="E655" s="9"/>
      <c r="F655" s="9"/>
      <c r="G655" s="9"/>
      <c r="H655" s="9"/>
      <c r="L655" s="69"/>
      <c r="M655" s="69"/>
      <c r="N655" s="67"/>
      <c r="T655"/>
      <c r="V655" s="82"/>
      <c r="W655" s="3"/>
      <c r="X655" s="3"/>
    </row>
    <row r="656" spans="1:24" ht="15">
      <c r="A656" s="291" t="s">
        <v>4034</v>
      </c>
      <c r="B656" s="63" t="s">
        <v>4028</v>
      </c>
      <c r="C656" s="3"/>
      <c r="D656" s="3"/>
      <c r="E656" s="9"/>
      <c r="F656" s="9"/>
      <c r="G656" s="9"/>
      <c r="H656" s="9"/>
      <c r="L656" s="69"/>
      <c r="M656" s="69"/>
      <c r="N656" s="67"/>
      <c r="T656"/>
      <c r="V656" s="82"/>
      <c r="W656" s="3"/>
      <c r="X656" s="3"/>
    </row>
    <row r="657" spans="1:25" ht="15">
      <c r="A657" s="291" t="s">
        <v>4187</v>
      </c>
      <c r="B657" s="63" t="s">
        <v>4029</v>
      </c>
      <c r="C657" s="3"/>
      <c r="D657" s="3"/>
      <c r="E657" s="9"/>
      <c r="F657" s="9"/>
      <c r="G657" s="9"/>
      <c r="H657" s="9"/>
      <c r="L657" s="69"/>
      <c r="M657" s="69"/>
      <c r="N657" s="67"/>
      <c r="T657"/>
      <c r="V657" s="82"/>
      <c r="W657" s="3"/>
      <c r="X657" s="3"/>
    </row>
    <row r="658" spans="1:25" ht="15">
      <c r="A658" s="291" t="s">
        <v>4312</v>
      </c>
      <c r="B658" s="63" t="s">
        <v>4030</v>
      </c>
      <c r="C658" s="3"/>
      <c r="D658" s="3"/>
      <c r="E658" s="9"/>
      <c r="F658" s="9"/>
      <c r="G658" s="9"/>
      <c r="H658" s="9"/>
      <c r="L658" s="69"/>
      <c r="M658" s="69"/>
      <c r="N658" s="67"/>
      <c r="T658"/>
      <c r="V658" s="82"/>
      <c r="W658" s="3"/>
      <c r="X658" s="3"/>
    </row>
    <row r="659" spans="1:25" ht="15">
      <c r="A659" s="291" t="s">
        <v>4372</v>
      </c>
      <c r="B659" s="63" t="s">
        <v>4031</v>
      </c>
      <c r="C659" s="3"/>
      <c r="D659" s="3"/>
      <c r="E659" s="9"/>
      <c r="F659" s="9"/>
      <c r="G659" s="9"/>
      <c r="H659" s="9"/>
      <c r="L659" s="69"/>
      <c r="M659" s="69"/>
      <c r="N659" s="67"/>
      <c r="T659"/>
      <c r="V659" s="82"/>
      <c r="W659" s="3"/>
      <c r="X659" s="3"/>
    </row>
    <row r="660" spans="1:25" ht="15">
      <c r="A660" s="291" t="s">
        <v>4373</v>
      </c>
      <c r="B660" s="63" t="s">
        <v>4032</v>
      </c>
      <c r="C660" s="3"/>
      <c r="D660" s="3"/>
      <c r="E660" s="9"/>
      <c r="F660" s="9"/>
      <c r="G660" s="9"/>
      <c r="H660" s="9"/>
      <c r="L660" s="69"/>
      <c r="M660" s="69"/>
      <c r="N660" s="67"/>
      <c r="T660"/>
      <c r="V660" s="82"/>
      <c r="W660" s="3"/>
      <c r="X660" s="3"/>
    </row>
    <row r="661" spans="1:25" ht="15">
      <c r="A661" s="291" t="s">
        <v>4374</v>
      </c>
      <c r="B661" s="63" t="s">
        <v>4035</v>
      </c>
      <c r="C661" s="3"/>
      <c r="D661" s="3"/>
      <c r="E661" s="9"/>
      <c r="F661" s="9"/>
      <c r="G661" s="9"/>
      <c r="H661" s="9"/>
      <c r="L661" s="69"/>
      <c r="M661" s="69"/>
      <c r="N661" s="67"/>
      <c r="T661"/>
      <c r="V661" s="82"/>
      <c r="W661" s="3"/>
      <c r="X661" s="3"/>
    </row>
    <row r="662" spans="1:25" ht="15">
      <c r="A662" s="291" t="s">
        <v>4375</v>
      </c>
      <c r="B662" s="63" t="s">
        <v>4186</v>
      </c>
      <c r="C662" s="3"/>
      <c r="D662" s="3"/>
      <c r="E662" s="9"/>
      <c r="F662" s="9"/>
      <c r="G662" s="9"/>
      <c r="H662" s="9"/>
      <c r="L662" s="69"/>
      <c r="M662" s="69"/>
      <c r="N662" s="67"/>
      <c r="T662"/>
      <c r="V662" s="82"/>
      <c r="W662" s="3"/>
      <c r="X662" s="3"/>
    </row>
    <row r="663" spans="1:25" ht="15">
      <c r="A663" s="291" t="s">
        <v>4376</v>
      </c>
      <c r="B663" s="63" t="s">
        <v>4309</v>
      </c>
      <c r="C663" s="3"/>
      <c r="D663" s="3"/>
      <c r="E663" s="9"/>
      <c r="F663" s="9"/>
      <c r="G663" s="9"/>
      <c r="H663" s="9"/>
      <c r="L663" s="69"/>
      <c r="M663" s="69"/>
      <c r="N663" s="67"/>
      <c r="T663"/>
      <c r="V663" s="82"/>
      <c r="W663" s="3"/>
      <c r="X663" s="3"/>
    </row>
    <row r="664" spans="1:25" ht="15">
      <c r="A664" s="28"/>
      <c r="B664" s="63"/>
      <c r="E664" s="9"/>
      <c r="F664" s="9"/>
      <c r="G664" s="9"/>
      <c r="H664" s="9"/>
      <c r="L664" s="69"/>
      <c r="M664" s="69"/>
      <c r="N664" s="67"/>
      <c r="T664"/>
      <c r="V664" s="82"/>
      <c r="W664" s="3"/>
      <c r="X664" s="3"/>
    </row>
    <row r="665" spans="1:25" ht="15">
      <c r="A665" s="28"/>
      <c r="B665" s="63"/>
      <c r="E665" s="9"/>
      <c r="L665" s="69"/>
      <c r="M665" s="69"/>
      <c r="T665"/>
    </row>
    <row r="666" spans="1:25" ht="15">
      <c r="A666" s="28"/>
      <c r="B666" s="63"/>
      <c r="E666" s="9"/>
      <c r="L666" s="69"/>
      <c r="M666" s="69"/>
      <c r="T666"/>
    </row>
    <row r="667" spans="1:25" ht="25.5">
      <c r="A667" s="23" t="s">
        <v>186</v>
      </c>
      <c r="L667" s="69"/>
      <c r="M667" s="69"/>
      <c r="T667"/>
    </row>
    <row r="668" spans="1:25" ht="14.25">
      <c r="L668" s="69"/>
      <c r="M668" s="69"/>
      <c r="T668" s="273"/>
      <c r="U668" s="63"/>
      <c r="V668" s="63"/>
      <c r="W668" s="50"/>
    </row>
    <row r="669" spans="1:25" ht="15">
      <c r="A669" s="39"/>
      <c r="B669" s="39"/>
      <c r="C669" s="39"/>
      <c r="D669" s="39"/>
      <c r="E669" s="61">
        <v>2016</v>
      </c>
      <c r="F669" s="61">
        <v>2017</v>
      </c>
      <c r="G669" s="61">
        <v>2018</v>
      </c>
      <c r="H669" s="61">
        <v>2019</v>
      </c>
      <c r="I669" s="61">
        <v>2020</v>
      </c>
      <c r="J669" s="61">
        <v>2021</v>
      </c>
      <c r="K669" s="61">
        <v>2022</v>
      </c>
      <c r="L669" s="61">
        <v>2023</v>
      </c>
      <c r="M669" s="61">
        <v>2024</v>
      </c>
      <c r="O669" s="70" t="s">
        <v>40</v>
      </c>
      <c r="T669"/>
      <c r="U669" s="63"/>
      <c r="V669" s="63"/>
      <c r="W669" s="50"/>
    </row>
    <row r="670" spans="1:25" ht="15">
      <c r="A670" s="28" t="s">
        <v>0</v>
      </c>
      <c r="B670" s="63" t="s">
        <v>11</v>
      </c>
      <c r="E670" s="216">
        <v>160.50000000000068</v>
      </c>
      <c r="F670" s="9">
        <v>234.09999999999968</v>
      </c>
      <c r="G670" s="216">
        <v>365.80000000000018</v>
      </c>
      <c r="H670" s="9">
        <v>250.49999999999955</v>
      </c>
      <c r="I670" s="9">
        <v>168.19999999999891</v>
      </c>
      <c r="J670" s="9">
        <v>711.69999999999936</v>
      </c>
      <c r="K670" s="9">
        <v>389.29999999999973</v>
      </c>
      <c r="L670" s="211">
        <v>569.09999999999991</v>
      </c>
      <c r="M670" s="211"/>
      <c r="O670" s="67">
        <v>2849.199999999998</v>
      </c>
      <c r="Q670" t="s">
        <v>2923</v>
      </c>
      <c r="S670" s="3"/>
      <c r="T670" s="3"/>
      <c r="U670" s="63"/>
      <c r="V670" s="63"/>
      <c r="W670" s="265"/>
      <c r="X670" s="317"/>
      <c r="Y670" s="63"/>
    </row>
    <row r="671" spans="1:25" ht="15">
      <c r="A671" s="28" t="s">
        <v>2</v>
      </c>
      <c r="B671" s="63" t="s">
        <v>17</v>
      </c>
      <c r="E671" s="216">
        <v>148.5</v>
      </c>
      <c r="F671" s="216">
        <v>307.89999999999986</v>
      </c>
      <c r="G671" s="216">
        <v>348.20000000000073</v>
      </c>
      <c r="H671" s="9">
        <v>128.69999999999982</v>
      </c>
      <c r="I671" s="213">
        <v>508.19999999999982</v>
      </c>
      <c r="J671" s="216">
        <v>817.99999999999932</v>
      </c>
      <c r="K671" s="9">
        <v>299</v>
      </c>
      <c r="L671" s="9">
        <v>224.40000000000009</v>
      </c>
      <c r="M671" s="9"/>
      <c r="O671" s="67">
        <v>2782.8999999999996</v>
      </c>
      <c r="Q671" t="s">
        <v>2190</v>
      </c>
      <c r="S671" s="3"/>
      <c r="T671" s="215" t="s">
        <v>1648</v>
      </c>
      <c r="U671" s="273"/>
      <c r="V671" s="63"/>
      <c r="W671" s="283"/>
      <c r="X671" s="317"/>
      <c r="Y671" s="63"/>
    </row>
    <row r="672" spans="1:25" ht="15">
      <c r="A672" s="28" t="s">
        <v>3</v>
      </c>
      <c r="B672" s="63" t="s">
        <v>23</v>
      </c>
      <c r="E672" s="62">
        <v>166.30000000000041</v>
      </c>
      <c r="F672" s="216">
        <v>268.59999999999968</v>
      </c>
      <c r="G672" s="9">
        <v>256.90000000000032</v>
      </c>
      <c r="H672" s="9">
        <v>336.29999999999973</v>
      </c>
      <c r="I672" s="216">
        <v>426.89999999999964</v>
      </c>
      <c r="J672" s="9">
        <v>715.0499999999995</v>
      </c>
      <c r="K672" s="9">
        <v>211.90000000000146</v>
      </c>
      <c r="L672" s="9">
        <v>342.89999999999918</v>
      </c>
      <c r="M672" s="9"/>
      <c r="O672" s="67">
        <v>2724.85</v>
      </c>
      <c r="Q672" t="s">
        <v>1127</v>
      </c>
      <c r="S672" s="3"/>
      <c r="T672" s="3"/>
      <c r="U672" s="218"/>
      <c r="V672" s="63"/>
      <c r="W672" s="283"/>
      <c r="X672" s="317"/>
      <c r="Y672" s="63"/>
    </row>
    <row r="673" spans="1:25" ht="15">
      <c r="A673" s="28" t="s">
        <v>5</v>
      </c>
      <c r="B673" s="63" t="s">
        <v>31</v>
      </c>
      <c r="E673" s="216">
        <v>137</v>
      </c>
      <c r="F673" s="9">
        <v>190.99999999999955</v>
      </c>
      <c r="G673" s="211">
        <v>452.50000000000091</v>
      </c>
      <c r="H673" s="9">
        <v>334.09999999999991</v>
      </c>
      <c r="I673" s="9">
        <v>43.499999999999545</v>
      </c>
      <c r="J673" s="213">
        <v>885.19999999999936</v>
      </c>
      <c r="K673" s="9">
        <v>367.60000000000036</v>
      </c>
      <c r="L673" s="9">
        <v>282.69999999999936</v>
      </c>
      <c r="M673" s="9"/>
      <c r="O673" s="67">
        <v>2693.599999999999</v>
      </c>
      <c r="Q673" t="s">
        <v>1140</v>
      </c>
      <c r="S673" s="3"/>
      <c r="T673" s="215" t="s">
        <v>1649</v>
      </c>
      <c r="U673" s="273"/>
      <c r="V673" s="63"/>
      <c r="W673" s="283"/>
      <c r="X673" s="317"/>
      <c r="Y673" s="63"/>
    </row>
    <row r="674" spans="1:25" ht="15">
      <c r="A674" s="28" t="s">
        <v>7</v>
      </c>
      <c r="B674" s="63" t="s">
        <v>21</v>
      </c>
      <c r="E674" s="9">
        <v>131.99999999999977</v>
      </c>
      <c r="F674" s="212">
        <v>379.29999999999995</v>
      </c>
      <c r="G674" s="216">
        <v>361.50000000000136</v>
      </c>
      <c r="H674" s="9">
        <v>171.50000000000045</v>
      </c>
      <c r="I674" s="9">
        <v>245.39999999999964</v>
      </c>
      <c r="J674" s="9">
        <v>763.900000000001</v>
      </c>
      <c r="K674" s="9">
        <v>328.69999999999936</v>
      </c>
      <c r="L674" s="9">
        <v>291.09999999999991</v>
      </c>
      <c r="M674" s="9"/>
      <c r="O674" s="67">
        <v>2673.4000000000015</v>
      </c>
      <c r="Q674" t="s">
        <v>299</v>
      </c>
      <c r="S674" s="3"/>
      <c r="T674" s="3"/>
      <c r="U674" s="218"/>
      <c r="V674" s="63"/>
      <c r="W674" s="283"/>
      <c r="X674" s="317"/>
      <c r="Y674" s="63"/>
    </row>
    <row r="675" spans="1:25" ht="15">
      <c r="A675" s="28" t="s">
        <v>8</v>
      </c>
      <c r="B675" s="63" t="s">
        <v>25</v>
      </c>
      <c r="E675" s="9">
        <v>80.399999999999636</v>
      </c>
      <c r="F675" s="216">
        <v>338.40000000000009</v>
      </c>
      <c r="G675" s="9">
        <v>307.09999999999991</v>
      </c>
      <c r="H675" s="9">
        <v>171.30000000000018</v>
      </c>
      <c r="I675" s="9">
        <v>230.80000000000109</v>
      </c>
      <c r="J675" s="216">
        <v>812.09999999999945</v>
      </c>
      <c r="K675" s="9">
        <v>286.89999999999964</v>
      </c>
      <c r="L675" s="9">
        <v>330.40000000000009</v>
      </c>
      <c r="M675" s="9"/>
      <c r="O675" s="67">
        <v>2557.4</v>
      </c>
      <c r="Q675" t="s">
        <v>340</v>
      </c>
      <c r="S675" s="3"/>
      <c r="T675" s="3"/>
      <c r="U675" s="218"/>
      <c r="V675" s="63"/>
      <c r="W675" s="283"/>
      <c r="X675" s="317"/>
      <c r="Y675" s="63"/>
    </row>
    <row r="676" spans="1:25" ht="15">
      <c r="A676" s="28" t="s">
        <v>10</v>
      </c>
      <c r="B676" s="63" t="s">
        <v>27</v>
      </c>
      <c r="E676" s="213">
        <v>176.70000000000005</v>
      </c>
      <c r="F676" s="216">
        <v>366.90000000000009</v>
      </c>
      <c r="G676" s="9">
        <v>286</v>
      </c>
      <c r="H676" s="9">
        <v>136.70000000000005</v>
      </c>
      <c r="I676" s="9">
        <v>298.79999999999927</v>
      </c>
      <c r="J676" s="9">
        <v>756.90000000000077</v>
      </c>
      <c r="K676" s="9">
        <v>300.90000000000055</v>
      </c>
      <c r="L676" s="9">
        <v>216.50000000000045</v>
      </c>
      <c r="M676" s="9"/>
      <c r="O676" s="67">
        <v>2539.400000000001</v>
      </c>
      <c r="Q676" t="s">
        <v>295</v>
      </c>
      <c r="S676" s="3"/>
      <c r="T676" s="3" t="s">
        <v>1649</v>
      </c>
      <c r="U676" s="63"/>
      <c r="V676" s="63"/>
      <c r="W676" s="265"/>
      <c r="X676" s="317"/>
      <c r="Y676" s="63"/>
    </row>
    <row r="677" spans="1:25" ht="15">
      <c r="A677" s="28" t="s">
        <v>12</v>
      </c>
      <c r="B677" s="63" t="s">
        <v>142</v>
      </c>
      <c r="E677" s="9" t="s">
        <v>278</v>
      </c>
      <c r="F677" s="9">
        <v>229.50000000000045</v>
      </c>
      <c r="G677" s="213">
        <v>486.79999999999973</v>
      </c>
      <c r="H677" s="9">
        <v>203.90000000000009</v>
      </c>
      <c r="I677" s="9">
        <v>191.59999999999991</v>
      </c>
      <c r="J677" s="9">
        <v>710.79999999999927</v>
      </c>
      <c r="K677" s="9">
        <v>320.49999999999909</v>
      </c>
      <c r="L677" s="9">
        <v>285.89999999999964</v>
      </c>
      <c r="M677" s="9"/>
      <c r="O677" s="67">
        <v>2428.9999999999982</v>
      </c>
      <c r="Q677" t="s">
        <v>281</v>
      </c>
      <c r="S677" s="3"/>
      <c r="T677" s="3" t="s">
        <v>1649</v>
      </c>
      <c r="U677" s="273"/>
      <c r="V677" s="63"/>
      <c r="W677" s="283"/>
      <c r="X677" s="317"/>
      <c r="Y677" s="63"/>
    </row>
    <row r="678" spans="1:25" ht="15">
      <c r="A678" s="28" t="s">
        <v>14</v>
      </c>
      <c r="B678" s="63" t="s">
        <v>13</v>
      </c>
      <c r="E678" s="9">
        <v>123.75</v>
      </c>
      <c r="F678" s="216">
        <v>320.59999999999991</v>
      </c>
      <c r="G678" s="9">
        <v>126.80000000000018</v>
      </c>
      <c r="H678" s="9">
        <v>308.80000000000064</v>
      </c>
      <c r="I678" s="9">
        <v>57.699999999999363</v>
      </c>
      <c r="J678" s="9">
        <v>543.84999999999968</v>
      </c>
      <c r="K678" s="9">
        <v>320.50000000000023</v>
      </c>
      <c r="L678" s="213">
        <v>569.69999999999982</v>
      </c>
      <c r="M678" s="213"/>
      <c r="O678" s="67">
        <v>2371.6999999999998</v>
      </c>
      <c r="Q678" t="s">
        <v>355</v>
      </c>
      <c r="S678" s="3"/>
      <c r="T678" s="215" t="s">
        <v>1649</v>
      </c>
      <c r="U678" s="273"/>
      <c r="V678" s="63"/>
      <c r="W678" s="283"/>
      <c r="X678" s="317"/>
      <c r="Y678" s="63"/>
    </row>
    <row r="679" spans="1:25" ht="15">
      <c r="A679" s="28" t="s">
        <v>16</v>
      </c>
      <c r="B679" s="63" t="s">
        <v>33</v>
      </c>
      <c r="E679" s="216">
        <v>165.79999999999973</v>
      </c>
      <c r="F679" s="9">
        <v>97.500000000000227</v>
      </c>
      <c r="G679" s="9">
        <v>211.29999999999973</v>
      </c>
      <c r="H679" s="9">
        <v>256.79999999999995</v>
      </c>
      <c r="I679" s="9">
        <v>204</v>
      </c>
      <c r="J679" s="9">
        <v>749.40000000000009</v>
      </c>
      <c r="K679" s="9">
        <v>400.40000000000009</v>
      </c>
      <c r="L679" s="9">
        <v>252.599999999999</v>
      </c>
      <c r="M679" s="9"/>
      <c r="O679" s="67">
        <v>2337.7999999999988</v>
      </c>
      <c r="Q679" t="s">
        <v>283</v>
      </c>
      <c r="S679" s="3"/>
      <c r="T679" s="3"/>
      <c r="U679" s="63"/>
      <c r="V679" s="63"/>
      <c r="W679" s="265"/>
      <c r="X679" s="317"/>
      <c r="Y679" s="63"/>
    </row>
    <row r="680" spans="1:25" ht="15">
      <c r="A680" s="28" t="s">
        <v>18</v>
      </c>
      <c r="B680" s="63" t="s">
        <v>15</v>
      </c>
      <c r="E680" s="216">
        <v>155.39999999999964</v>
      </c>
      <c r="F680" s="211">
        <v>394.10000000000059</v>
      </c>
      <c r="G680" s="9">
        <v>166.99999999999977</v>
      </c>
      <c r="H680" s="9">
        <v>90.999999999999773</v>
      </c>
      <c r="I680" s="9">
        <v>29.400000000000546</v>
      </c>
      <c r="J680" s="9">
        <v>660.40000000000009</v>
      </c>
      <c r="K680" s="9">
        <v>270.40000000000055</v>
      </c>
      <c r="L680" s="212">
        <v>542.09999999999945</v>
      </c>
      <c r="M680" s="212"/>
      <c r="O680" s="67">
        <v>2309.8000000000002</v>
      </c>
      <c r="Q680" t="s">
        <v>2312</v>
      </c>
      <c r="S680" s="3"/>
      <c r="T680" s="3"/>
      <c r="U680" s="218"/>
      <c r="V680" s="63"/>
      <c r="W680" s="283"/>
      <c r="X680" s="317"/>
      <c r="Y680" s="63"/>
    </row>
    <row r="681" spans="1:25" ht="15">
      <c r="A681" s="28" t="s">
        <v>20</v>
      </c>
      <c r="B681" s="63" t="s">
        <v>753</v>
      </c>
      <c r="E681" s="9" t="s">
        <v>278</v>
      </c>
      <c r="F681" s="9" t="s">
        <v>278</v>
      </c>
      <c r="G681" s="9" t="s">
        <v>278</v>
      </c>
      <c r="H681" s="213">
        <v>473.5</v>
      </c>
      <c r="I681" s="9">
        <v>295.29999999999973</v>
      </c>
      <c r="J681" s="216">
        <v>781.39999999999986</v>
      </c>
      <c r="K681" s="9">
        <v>374.99999999999977</v>
      </c>
      <c r="L681" s="9">
        <v>281.39999999999918</v>
      </c>
      <c r="M681" s="9"/>
      <c r="O681" s="67">
        <v>2206.5999999999985</v>
      </c>
      <c r="Q681" t="s">
        <v>301</v>
      </c>
      <c r="S681" s="3"/>
      <c r="T681" s="3" t="s">
        <v>1649</v>
      </c>
      <c r="U681" s="63"/>
      <c r="V681" s="63"/>
      <c r="W681" s="283"/>
      <c r="X681" s="317"/>
      <c r="Y681" s="63"/>
    </row>
    <row r="682" spans="1:25" ht="15">
      <c r="A682" s="28" t="s">
        <v>22</v>
      </c>
      <c r="B682" s="63" t="s">
        <v>143</v>
      </c>
      <c r="E682" s="9" t="s">
        <v>278</v>
      </c>
      <c r="F682" s="216">
        <v>253.00000000000091</v>
      </c>
      <c r="G682" s="9">
        <v>116.29999999999973</v>
      </c>
      <c r="H682" s="9">
        <v>124.79999999999995</v>
      </c>
      <c r="I682" s="216">
        <v>412.89999999999918</v>
      </c>
      <c r="J682" s="9">
        <v>663.40000000000009</v>
      </c>
      <c r="K682" s="9">
        <v>282.40000000000055</v>
      </c>
      <c r="L682" s="9">
        <v>303.29999999999927</v>
      </c>
      <c r="M682" s="9"/>
      <c r="O682" s="67">
        <v>2156.0999999999995</v>
      </c>
      <c r="Q682" t="s">
        <v>341</v>
      </c>
      <c r="S682" s="3"/>
      <c r="T682" s="3"/>
      <c r="U682" s="273"/>
      <c r="V682" s="63"/>
      <c r="W682" s="283"/>
      <c r="X682" s="317"/>
      <c r="Y682" s="63"/>
    </row>
    <row r="683" spans="1:25" ht="15">
      <c r="A683" s="28" t="s">
        <v>24</v>
      </c>
      <c r="B683" s="63" t="s">
        <v>728</v>
      </c>
      <c r="E683" s="9" t="s">
        <v>278</v>
      </c>
      <c r="F683" s="9" t="s">
        <v>278</v>
      </c>
      <c r="G683" s="9" t="s">
        <v>278</v>
      </c>
      <c r="H683" s="216">
        <v>392.10000000000014</v>
      </c>
      <c r="I683" s="9">
        <v>313.60000000000036</v>
      </c>
      <c r="J683" s="9">
        <v>719.50000000000045</v>
      </c>
      <c r="K683" s="9">
        <v>354.30000000000018</v>
      </c>
      <c r="L683" s="9">
        <v>330.59999999999945</v>
      </c>
      <c r="M683" s="9"/>
      <c r="O683" s="67">
        <v>2110.1000000000004</v>
      </c>
      <c r="Q683" t="s">
        <v>284</v>
      </c>
      <c r="S683" s="3"/>
      <c r="T683" s="3"/>
      <c r="U683" s="63"/>
      <c r="V683" s="63"/>
      <c r="W683" s="283"/>
      <c r="X683" s="317"/>
      <c r="Y683" s="63"/>
    </row>
    <row r="684" spans="1:25" ht="15">
      <c r="A684" s="28" t="s">
        <v>26</v>
      </c>
      <c r="B684" s="63" t="s">
        <v>39</v>
      </c>
      <c r="E684" s="211">
        <v>169.10000000000014</v>
      </c>
      <c r="F684" s="9">
        <v>145.59999999999991</v>
      </c>
      <c r="G684" s="212">
        <v>396.89999999999964</v>
      </c>
      <c r="H684" s="216">
        <v>370.00000000000045</v>
      </c>
      <c r="I684" s="9">
        <v>104</v>
      </c>
      <c r="J684" s="9">
        <v>720.10000000000036</v>
      </c>
      <c r="K684" s="9">
        <v>167.10000000000036</v>
      </c>
      <c r="L684" s="9" t="s">
        <v>278</v>
      </c>
      <c r="M684" s="9"/>
      <c r="O684" s="67">
        <v>2072.8000000000011</v>
      </c>
      <c r="Q684" t="s">
        <v>803</v>
      </c>
      <c r="S684" s="3"/>
      <c r="T684" s="215"/>
      <c r="U684" s="273"/>
      <c r="V684" s="63"/>
      <c r="W684" s="283"/>
      <c r="X684" s="317"/>
      <c r="Y684" s="63"/>
    </row>
    <row r="685" spans="1:25" ht="15">
      <c r="A685" s="28" t="s">
        <v>28</v>
      </c>
      <c r="B685" s="63" t="s">
        <v>9</v>
      </c>
      <c r="E685" s="9">
        <v>53.799999999999955</v>
      </c>
      <c r="F685" s="9">
        <v>60.800000000000182</v>
      </c>
      <c r="G685" s="216">
        <v>395.40000000000009</v>
      </c>
      <c r="H685" s="9">
        <v>183.89999999999964</v>
      </c>
      <c r="I685" s="9">
        <v>85</v>
      </c>
      <c r="J685" s="9">
        <v>620</v>
      </c>
      <c r="K685" s="9">
        <v>235.00000000000068</v>
      </c>
      <c r="L685" s="9">
        <v>389.69999999999936</v>
      </c>
      <c r="M685" s="9"/>
      <c r="O685" s="67">
        <v>2023.6</v>
      </c>
      <c r="Q685" t="s">
        <v>283</v>
      </c>
      <c r="S685" s="3"/>
      <c r="T685" s="3"/>
      <c r="U685" s="63"/>
      <c r="V685" s="63"/>
      <c r="W685" s="265"/>
      <c r="X685" s="317"/>
      <c r="Y685" s="63"/>
    </row>
    <row r="686" spans="1:25" ht="15">
      <c r="A686" s="28" t="s">
        <v>30</v>
      </c>
      <c r="B686" s="63" t="s">
        <v>155</v>
      </c>
      <c r="E686" s="9" t="s">
        <v>278</v>
      </c>
      <c r="F686" s="9" t="s">
        <v>278</v>
      </c>
      <c r="G686" s="9">
        <v>299.80000000000018</v>
      </c>
      <c r="H686" s="9">
        <v>44</v>
      </c>
      <c r="I686" s="9">
        <v>221.80000000000064</v>
      </c>
      <c r="J686" s="9">
        <v>728.50000000000023</v>
      </c>
      <c r="K686" s="9">
        <v>370</v>
      </c>
      <c r="L686" s="9">
        <v>356.400000000001</v>
      </c>
      <c r="M686" s="9"/>
      <c r="O686" s="67">
        <v>2020.500000000002</v>
      </c>
      <c r="T686"/>
      <c r="U686" s="63"/>
      <c r="V686" s="63"/>
      <c r="W686" s="283"/>
      <c r="X686" s="317"/>
      <c r="Y686" s="63"/>
    </row>
    <row r="687" spans="1:25" ht="15">
      <c r="A687" s="28" t="s">
        <v>32</v>
      </c>
      <c r="B687" s="63" t="s">
        <v>37</v>
      </c>
      <c r="E687" s="9">
        <v>46.599999999999909</v>
      </c>
      <c r="F687" s="9">
        <v>217.50000000000045</v>
      </c>
      <c r="G687" s="9">
        <v>112.90000000000009</v>
      </c>
      <c r="H687" s="9">
        <v>209.49999999999932</v>
      </c>
      <c r="I687" s="9">
        <v>114.30000000000064</v>
      </c>
      <c r="J687" s="9">
        <v>750</v>
      </c>
      <c r="K687" s="9">
        <v>340.39999999999986</v>
      </c>
      <c r="L687" s="9">
        <v>226.50000000000091</v>
      </c>
      <c r="M687" s="9"/>
      <c r="O687" s="67">
        <v>2017.7000000000012</v>
      </c>
      <c r="S687" s="3"/>
      <c r="T687" s="3"/>
      <c r="U687" s="273"/>
      <c r="V687" s="63"/>
      <c r="W687" s="283"/>
      <c r="X687" s="317"/>
      <c r="Y687" s="63"/>
    </row>
    <row r="688" spans="1:25" ht="15">
      <c r="A688" s="28" t="s">
        <v>34</v>
      </c>
      <c r="B688" s="63" t="s">
        <v>719</v>
      </c>
      <c r="E688" s="9" t="s">
        <v>278</v>
      </c>
      <c r="F688" s="9" t="s">
        <v>278</v>
      </c>
      <c r="G688" s="9" t="s">
        <v>278</v>
      </c>
      <c r="H688" s="9">
        <v>316.69999999999982</v>
      </c>
      <c r="I688" s="9">
        <v>331.40000000000055</v>
      </c>
      <c r="J688" s="9">
        <v>627.70000000000027</v>
      </c>
      <c r="K688" s="9">
        <v>277.39999999999964</v>
      </c>
      <c r="L688" s="9">
        <v>372.50000000000091</v>
      </c>
      <c r="M688" s="9"/>
      <c r="O688" s="67">
        <v>1925.7000000000012</v>
      </c>
      <c r="T688"/>
      <c r="U688" s="63"/>
      <c r="V688" s="63"/>
      <c r="W688" s="265"/>
      <c r="X688" s="317"/>
      <c r="Y688" s="63"/>
    </row>
    <row r="689" spans="1:25" ht="15">
      <c r="A689" s="28" t="s">
        <v>36</v>
      </c>
      <c r="B689" s="28" t="s">
        <v>691</v>
      </c>
      <c r="E689" s="9" t="s">
        <v>278</v>
      </c>
      <c r="F689" s="9" t="s">
        <v>278</v>
      </c>
      <c r="G689" s="9" t="s">
        <v>278</v>
      </c>
      <c r="H689" s="212">
        <v>453.90000000000009</v>
      </c>
      <c r="I689" s="212">
        <v>430.19999999999936</v>
      </c>
      <c r="J689" s="9">
        <v>462.59999999999968</v>
      </c>
      <c r="K689" s="9">
        <v>375</v>
      </c>
      <c r="L689" s="9">
        <v>203.40000000000123</v>
      </c>
      <c r="M689" s="9"/>
      <c r="O689" s="67">
        <v>1925.1000000000004</v>
      </c>
      <c r="Q689" t="s">
        <v>357</v>
      </c>
      <c r="S689" s="3"/>
      <c r="T689" s="215"/>
      <c r="U689" s="63"/>
      <c r="V689" s="63"/>
      <c r="W689" s="265"/>
      <c r="X689" s="317"/>
      <c r="Y689" s="63"/>
    </row>
    <row r="690" spans="1:25" ht="15">
      <c r="A690" s="28" t="s">
        <v>38</v>
      </c>
      <c r="B690" s="63" t="s">
        <v>695</v>
      </c>
      <c r="E690" s="9" t="s">
        <v>278</v>
      </c>
      <c r="F690" s="9" t="s">
        <v>278</v>
      </c>
      <c r="G690" s="9" t="s">
        <v>278</v>
      </c>
      <c r="H690" s="9">
        <v>353.10000000000059</v>
      </c>
      <c r="I690" s="9">
        <v>167.00000000000045</v>
      </c>
      <c r="J690" s="9">
        <v>745.90000000000009</v>
      </c>
      <c r="K690" s="9">
        <v>264.99999999999977</v>
      </c>
      <c r="L690" s="9">
        <v>391.69999999999982</v>
      </c>
      <c r="M690" s="9"/>
      <c r="O690" s="67">
        <v>1922.7000000000007</v>
      </c>
      <c r="T690"/>
      <c r="U690" s="273"/>
      <c r="V690" s="63"/>
      <c r="W690" s="282"/>
      <c r="X690" s="317"/>
      <c r="Y690" s="63"/>
    </row>
    <row r="691" spans="1:25" ht="15">
      <c r="A691" s="28" t="s">
        <v>145</v>
      </c>
      <c r="B691" s="63" t="s">
        <v>154</v>
      </c>
      <c r="E691" s="9" t="s">
        <v>278</v>
      </c>
      <c r="F691" s="9" t="s">
        <v>278</v>
      </c>
      <c r="G691" s="9">
        <v>166.19999999999982</v>
      </c>
      <c r="H691" s="9">
        <v>84.499999999999091</v>
      </c>
      <c r="I691" s="9">
        <v>165.60000000000082</v>
      </c>
      <c r="J691" s="9">
        <v>758.10000000000014</v>
      </c>
      <c r="K691" s="9">
        <v>304.5</v>
      </c>
      <c r="L691" s="216">
        <v>408.5</v>
      </c>
      <c r="M691" s="216"/>
      <c r="O691" s="67">
        <v>1887.3999999999999</v>
      </c>
      <c r="Q691" t="s">
        <v>288</v>
      </c>
      <c r="T691"/>
      <c r="U691" s="273"/>
      <c r="V691" s="63"/>
      <c r="W691" s="283"/>
      <c r="X691" s="317"/>
      <c r="Y691" s="63"/>
    </row>
    <row r="692" spans="1:25" ht="15">
      <c r="A692" s="28" t="s">
        <v>146</v>
      </c>
      <c r="B692" s="63" t="s">
        <v>714</v>
      </c>
      <c r="E692" s="9" t="s">
        <v>278</v>
      </c>
      <c r="F692" s="9" t="s">
        <v>278</v>
      </c>
      <c r="G692" s="9" t="s">
        <v>278</v>
      </c>
      <c r="H692" s="9">
        <v>304.70000000000027</v>
      </c>
      <c r="I692" s="9">
        <v>218.89999999999918</v>
      </c>
      <c r="J692" s="9">
        <v>754.59999999999991</v>
      </c>
      <c r="K692" s="9">
        <v>336.49999999999977</v>
      </c>
      <c r="L692" s="9">
        <v>267.50000000000045</v>
      </c>
      <c r="M692" s="9"/>
      <c r="O692" s="67">
        <v>1882.1999999999996</v>
      </c>
      <c r="T692"/>
      <c r="U692" s="273"/>
      <c r="V692" s="63"/>
      <c r="W692" s="283"/>
      <c r="X692" s="317"/>
      <c r="Y692" s="63"/>
    </row>
    <row r="693" spans="1:25" ht="15">
      <c r="A693" s="28" t="s">
        <v>147</v>
      </c>
      <c r="B693" s="63" t="s">
        <v>141</v>
      </c>
      <c r="E693" s="9" t="s">
        <v>278</v>
      </c>
      <c r="F693" s="9">
        <v>94.399999999999864</v>
      </c>
      <c r="G693" s="9">
        <v>178.5</v>
      </c>
      <c r="H693" s="9">
        <v>117.59999999999968</v>
      </c>
      <c r="I693" s="9">
        <v>149.29999999999973</v>
      </c>
      <c r="J693" s="216">
        <v>795.7</v>
      </c>
      <c r="K693" s="9">
        <v>336.5</v>
      </c>
      <c r="L693" s="9">
        <v>206.99999999999955</v>
      </c>
      <c r="M693" s="9"/>
      <c r="O693" s="67">
        <v>1878.9999999999989</v>
      </c>
      <c r="Q693" t="s">
        <v>287</v>
      </c>
      <c r="T693"/>
      <c r="U693" s="63"/>
      <c r="V693" s="63"/>
      <c r="W693" s="265"/>
      <c r="X693" s="317"/>
      <c r="Y693" s="63"/>
    </row>
    <row r="694" spans="1:25" ht="15">
      <c r="A694" s="28" t="s">
        <v>151</v>
      </c>
      <c r="B694" s="63" t="s">
        <v>162</v>
      </c>
      <c r="E694" s="9" t="s">
        <v>278</v>
      </c>
      <c r="F694" s="9" t="s">
        <v>278</v>
      </c>
      <c r="G694" s="9">
        <v>155.50000000000045</v>
      </c>
      <c r="H694" s="9">
        <v>308.49999999999909</v>
      </c>
      <c r="I694" s="9">
        <v>163.400000000001</v>
      </c>
      <c r="J694" s="9">
        <v>659.39999999999964</v>
      </c>
      <c r="K694" s="9">
        <v>251.90000000000009</v>
      </c>
      <c r="L694" s="9">
        <v>330.39999999999964</v>
      </c>
      <c r="M694" s="9"/>
      <c r="O694" s="67">
        <v>1869.1</v>
      </c>
      <c r="S694" s="3"/>
      <c r="T694" s="3"/>
      <c r="U694" s="273"/>
      <c r="V694" s="63"/>
      <c r="W694" s="283"/>
      <c r="X694" s="317"/>
      <c r="Y694" s="63"/>
    </row>
    <row r="695" spans="1:25" ht="15">
      <c r="A695" s="28" t="s">
        <v>157</v>
      </c>
      <c r="B695" s="63" t="s">
        <v>6</v>
      </c>
      <c r="E695" s="216">
        <v>143.25000000000023</v>
      </c>
      <c r="F695" s="216">
        <v>246.99999999999977</v>
      </c>
      <c r="G695" s="216">
        <v>324.90000000000055</v>
      </c>
      <c r="H695" s="9">
        <v>199.19999999999982</v>
      </c>
      <c r="I695" s="9">
        <v>224.69999999999982</v>
      </c>
      <c r="J695" s="9">
        <v>726.99999999999977</v>
      </c>
      <c r="K695" s="9" t="s">
        <v>278</v>
      </c>
      <c r="L695" s="9" t="s">
        <v>278</v>
      </c>
      <c r="M695" s="9"/>
      <c r="O695" s="67">
        <v>1866.05</v>
      </c>
      <c r="Q695" t="s">
        <v>312</v>
      </c>
      <c r="S695" s="3"/>
      <c r="T695" s="3"/>
      <c r="U695" s="218"/>
      <c r="V695" s="63"/>
      <c r="W695" s="283"/>
      <c r="X695" s="317"/>
      <c r="Y695" s="63"/>
    </row>
    <row r="696" spans="1:25" ht="15">
      <c r="A696" s="28" t="s">
        <v>159</v>
      </c>
      <c r="B696" s="63" t="s">
        <v>720</v>
      </c>
      <c r="E696" s="9" t="s">
        <v>278</v>
      </c>
      <c r="F696" s="9" t="s">
        <v>278</v>
      </c>
      <c r="G696" s="9" t="s">
        <v>278</v>
      </c>
      <c r="H696" s="9">
        <v>268.39999999999964</v>
      </c>
      <c r="I696" s="216">
        <v>371.10000000000082</v>
      </c>
      <c r="J696" s="9">
        <v>740.7</v>
      </c>
      <c r="K696" s="9">
        <v>228.00000000000068</v>
      </c>
      <c r="L696" s="9">
        <v>256.20000000000027</v>
      </c>
      <c r="M696" s="9"/>
      <c r="O696" s="67">
        <v>1864.4000000000015</v>
      </c>
      <c r="Q696" t="s">
        <v>287</v>
      </c>
      <c r="T696"/>
      <c r="U696" s="63"/>
      <c r="V696" s="63"/>
      <c r="W696" s="283"/>
      <c r="X696" s="317"/>
      <c r="Y696" s="63"/>
    </row>
    <row r="697" spans="1:25" ht="15">
      <c r="A697" s="28" t="s">
        <v>160</v>
      </c>
      <c r="B697" s="63" t="s">
        <v>735</v>
      </c>
      <c r="E697" s="9" t="s">
        <v>278</v>
      </c>
      <c r="F697" s="9" t="s">
        <v>278</v>
      </c>
      <c r="G697" s="9" t="s">
        <v>278</v>
      </c>
      <c r="H697" s="9">
        <v>195.09999999999945</v>
      </c>
      <c r="I697" s="9">
        <v>286.10000000000036</v>
      </c>
      <c r="J697" s="9">
        <v>635.89999999999941</v>
      </c>
      <c r="K697" s="216">
        <v>422.19999999999936</v>
      </c>
      <c r="L697" s="9">
        <v>315.59999999999991</v>
      </c>
      <c r="M697" s="9"/>
      <c r="O697" s="67">
        <v>1854.8999999999985</v>
      </c>
      <c r="Q697" t="s">
        <v>293</v>
      </c>
      <c r="T697"/>
      <c r="U697" s="273"/>
      <c r="V697" s="63"/>
      <c r="W697" s="283"/>
      <c r="X697" s="317"/>
      <c r="Y697" s="63"/>
    </row>
    <row r="698" spans="1:25" ht="15">
      <c r="A698" s="28" t="s">
        <v>161</v>
      </c>
      <c r="B698" s="63" t="s">
        <v>745</v>
      </c>
      <c r="E698" s="9" t="s">
        <v>278</v>
      </c>
      <c r="F698" s="9" t="s">
        <v>278</v>
      </c>
      <c r="G698" s="9" t="s">
        <v>278</v>
      </c>
      <c r="H698" s="216">
        <v>377.49999999999932</v>
      </c>
      <c r="I698" s="9">
        <v>197.20000000000027</v>
      </c>
      <c r="J698" s="9">
        <v>778.54999999999973</v>
      </c>
      <c r="K698" s="9">
        <v>260.40000000000032</v>
      </c>
      <c r="L698" s="9">
        <v>203.49999999999955</v>
      </c>
      <c r="M698" s="9"/>
      <c r="O698" s="67">
        <v>1817.1499999999992</v>
      </c>
      <c r="Q698" t="s">
        <v>292</v>
      </c>
      <c r="T698"/>
      <c r="U698" s="63"/>
      <c r="V698" s="63"/>
      <c r="W698" s="265"/>
      <c r="X698" s="317"/>
      <c r="Y698" s="63"/>
    </row>
    <row r="699" spans="1:25" ht="15">
      <c r="A699" s="28" t="s">
        <v>163</v>
      </c>
      <c r="B699" s="63" t="s">
        <v>736</v>
      </c>
      <c r="E699" s="9" t="s">
        <v>278</v>
      </c>
      <c r="F699" s="9" t="s">
        <v>278</v>
      </c>
      <c r="G699" s="9" t="s">
        <v>278</v>
      </c>
      <c r="H699" s="9">
        <v>300.69999999999936</v>
      </c>
      <c r="I699" s="9">
        <v>193.60000000000036</v>
      </c>
      <c r="J699" s="9">
        <v>743.90000000000009</v>
      </c>
      <c r="K699" s="9">
        <v>311.19999999999982</v>
      </c>
      <c r="L699" s="9">
        <v>242.80000000000064</v>
      </c>
      <c r="M699" s="9"/>
      <c r="O699" s="67">
        <v>1792.2000000000003</v>
      </c>
      <c r="T699"/>
      <c r="U699" s="273"/>
      <c r="V699" s="63"/>
      <c r="W699" s="282"/>
      <c r="X699" s="317"/>
      <c r="Y699" s="63"/>
    </row>
    <row r="700" spans="1:25" ht="15">
      <c r="A700" s="28" t="s">
        <v>274</v>
      </c>
      <c r="B700" s="63" t="s">
        <v>740</v>
      </c>
      <c r="E700" s="9" t="s">
        <v>278</v>
      </c>
      <c r="F700" s="9" t="s">
        <v>278</v>
      </c>
      <c r="G700" s="9" t="s">
        <v>278</v>
      </c>
      <c r="H700" s="216">
        <v>403.40000000000055</v>
      </c>
      <c r="I700" s="9">
        <v>54.499999999999545</v>
      </c>
      <c r="J700" s="9">
        <v>734.89999999999986</v>
      </c>
      <c r="K700" s="9">
        <v>402.69999999999936</v>
      </c>
      <c r="L700" s="9">
        <v>184.49999999999955</v>
      </c>
      <c r="M700" s="9"/>
      <c r="O700" s="67">
        <v>1779.9999999999989</v>
      </c>
      <c r="Q700" t="s">
        <v>283</v>
      </c>
      <c r="S700" s="3"/>
      <c r="T700" s="3"/>
      <c r="U700" s="273"/>
      <c r="V700" s="63"/>
      <c r="W700" s="282"/>
      <c r="X700" s="317"/>
      <c r="Y700" s="63"/>
    </row>
    <row r="701" spans="1:25" ht="15">
      <c r="A701" s="28" t="s">
        <v>275</v>
      </c>
      <c r="B701" s="205" t="s">
        <v>1567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211">
        <v>446.79999999999927</v>
      </c>
      <c r="J701" s="211">
        <v>883.09999999999945</v>
      </c>
      <c r="K701" s="216">
        <v>440.69999999999982</v>
      </c>
      <c r="L701" s="9" t="s">
        <v>278</v>
      </c>
      <c r="M701" s="9"/>
      <c r="O701" s="67">
        <v>1770.5999999999985</v>
      </c>
      <c r="Q701" t="s">
        <v>2255</v>
      </c>
      <c r="T701"/>
      <c r="U701" s="63"/>
      <c r="V701" s="63"/>
      <c r="W701" s="283"/>
      <c r="X701" s="317"/>
      <c r="Y701" s="63"/>
    </row>
    <row r="702" spans="1:25" ht="15">
      <c r="A702" s="28" t="s">
        <v>276</v>
      </c>
      <c r="B702" s="63" t="s">
        <v>144</v>
      </c>
      <c r="E702" s="9" t="s">
        <v>278</v>
      </c>
      <c r="F702" s="9">
        <v>237.5</v>
      </c>
      <c r="G702" s="9">
        <v>152.25</v>
      </c>
      <c r="H702" s="9">
        <v>165.10000000000082</v>
      </c>
      <c r="I702" s="216">
        <v>378.60000000000036</v>
      </c>
      <c r="J702" s="9">
        <v>530.29999999999973</v>
      </c>
      <c r="K702" s="9">
        <v>300.00000000000023</v>
      </c>
      <c r="L702" s="9" t="s">
        <v>278</v>
      </c>
      <c r="M702" s="9"/>
      <c r="O702" s="67">
        <v>1763.7500000000011</v>
      </c>
      <c r="Q702" t="s">
        <v>292</v>
      </c>
      <c r="S702" s="3"/>
      <c r="T702" s="3"/>
      <c r="U702" s="273"/>
      <c r="V702" s="63"/>
      <c r="W702" s="283"/>
      <c r="X702" s="317"/>
      <c r="Y702" s="63"/>
    </row>
    <row r="703" spans="1:25" ht="15">
      <c r="A703" s="28" t="s">
        <v>277</v>
      </c>
      <c r="B703" s="63" t="s">
        <v>747</v>
      </c>
      <c r="E703" s="9" t="s">
        <v>278</v>
      </c>
      <c r="F703" s="9" t="s">
        <v>278</v>
      </c>
      <c r="G703" s="9" t="s">
        <v>278</v>
      </c>
      <c r="H703" s="216">
        <v>363.89999999999918</v>
      </c>
      <c r="I703" s="9">
        <v>283.39999999999918</v>
      </c>
      <c r="J703" s="9">
        <v>632.5</v>
      </c>
      <c r="K703" s="9">
        <v>275.60000000000036</v>
      </c>
      <c r="L703" s="9">
        <v>202.49999999999909</v>
      </c>
      <c r="M703" s="9"/>
      <c r="O703" s="67">
        <v>1757.8999999999978</v>
      </c>
      <c r="Q703" t="s">
        <v>288</v>
      </c>
      <c r="T703"/>
      <c r="U703" s="63"/>
      <c r="V703" s="63"/>
      <c r="W703" s="265"/>
      <c r="X703" s="317"/>
      <c r="Y703" s="63"/>
    </row>
    <row r="704" spans="1:25" ht="15">
      <c r="A704" s="28" t="s">
        <v>692</v>
      </c>
      <c r="B704" s="63" t="s">
        <v>1</v>
      </c>
      <c r="E704" s="9">
        <v>97</v>
      </c>
      <c r="F704" s="9">
        <v>211.70000000000027</v>
      </c>
      <c r="G704" s="9">
        <v>163.70000000000027</v>
      </c>
      <c r="H704" s="9">
        <v>108.89999999999941</v>
      </c>
      <c r="I704" s="9">
        <v>282.50000000000045</v>
      </c>
      <c r="J704" s="9">
        <v>626.50000000000023</v>
      </c>
      <c r="K704" s="9">
        <v>203.40000000000077</v>
      </c>
      <c r="L704" s="9">
        <v>61.499999999999318</v>
      </c>
      <c r="M704" s="9"/>
      <c r="O704" s="67">
        <v>1755.2000000000007</v>
      </c>
      <c r="S704" s="3"/>
      <c r="T704" s="3"/>
      <c r="U704" s="273"/>
      <c r="V704" s="63"/>
      <c r="W704" s="282"/>
      <c r="X704" s="317"/>
      <c r="Y704" s="63"/>
    </row>
    <row r="705" spans="1:25" ht="15">
      <c r="A705" s="28" t="s">
        <v>693</v>
      </c>
      <c r="B705" s="63" t="s">
        <v>721</v>
      </c>
      <c r="E705" s="9" t="s">
        <v>278</v>
      </c>
      <c r="F705" s="9" t="s">
        <v>278</v>
      </c>
      <c r="G705" s="9" t="s">
        <v>278</v>
      </c>
      <c r="H705" s="9">
        <v>201.00000000000023</v>
      </c>
      <c r="I705" s="9">
        <v>117.00000000000045</v>
      </c>
      <c r="J705" s="216">
        <v>806</v>
      </c>
      <c r="K705" s="9">
        <v>301.60000000000082</v>
      </c>
      <c r="L705" s="9">
        <v>325.40000000000009</v>
      </c>
      <c r="M705" s="9"/>
      <c r="O705" s="67">
        <v>1751.0000000000016</v>
      </c>
      <c r="Q705" t="s">
        <v>297</v>
      </c>
      <c r="T705"/>
      <c r="U705" s="273"/>
      <c r="V705" s="63"/>
      <c r="W705" s="283"/>
      <c r="X705" s="317"/>
      <c r="Y705" s="63"/>
    </row>
    <row r="706" spans="1:25" ht="15">
      <c r="A706" s="28" t="s">
        <v>694</v>
      </c>
      <c r="B706" s="205" t="s">
        <v>1561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>
        <v>153.09999999999991</v>
      </c>
      <c r="J706" s="9">
        <v>672.49999999999955</v>
      </c>
      <c r="K706" s="9">
        <v>410.20000000000073</v>
      </c>
      <c r="L706" s="216">
        <v>505.5</v>
      </c>
      <c r="M706" s="216"/>
      <c r="O706" s="67">
        <v>1741.3000000000002</v>
      </c>
      <c r="Q706" t="s">
        <v>283</v>
      </c>
      <c r="T706"/>
      <c r="U706" s="63"/>
      <c r="V706" s="63"/>
      <c r="W706" s="283"/>
      <c r="X706" s="317"/>
      <c r="Y706" s="63"/>
    </row>
    <row r="707" spans="1:25" ht="15">
      <c r="A707" s="28" t="s">
        <v>696</v>
      </c>
      <c r="B707" s="218" t="s">
        <v>1568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>
        <v>325.19999999999936</v>
      </c>
      <c r="J707" s="212">
        <v>832.99999999999886</v>
      </c>
      <c r="K707" s="9">
        <v>263.19999999999982</v>
      </c>
      <c r="L707" s="9">
        <v>307.30000000000018</v>
      </c>
      <c r="M707" s="9"/>
      <c r="O707" s="67">
        <v>1728.6999999999982</v>
      </c>
      <c r="Q707" t="s">
        <v>282</v>
      </c>
      <c r="T707"/>
      <c r="U707" s="63"/>
      <c r="V707" s="63"/>
      <c r="W707" s="283"/>
      <c r="X707" s="317"/>
      <c r="Y707" s="63"/>
    </row>
    <row r="708" spans="1:25" ht="15">
      <c r="A708" s="28" t="s">
        <v>702</v>
      </c>
      <c r="B708" s="63" t="s">
        <v>156</v>
      </c>
      <c r="E708" s="9" t="s">
        <v>278</v>
      </c>
      <c r="F708" s="9" t="s">
        <v>278</v>
      </c>
      <c r="G708" s="9">
        <v>221.20000000000005</v>
      </c>
      <c r="H708" s="9">
        <v>321.50000000000091</v>
      </c>
      <c r="I708" s="9">
        <v>305.09999999999991</v>
      </c>
      <c r="J708" s="9">
        <v>580.70000000000005</v>
      </c>
      <c r="K708" s="9">
        <v>289.00000000000023</v>
      </c>
      <c r="L708" s="9" t="s">
        <v>278</v>
      </c>
      <c r="M708" s="9"/>
      <c r="O708" s="67">
        <v>1717.5000000000011</v>
      </c>
      <c r="S708" s="3"/>
      <c r="T708" s="3"/>
      <c r="U708" s="63"/>
      <c r="V708" s="63"/>
      <c r="W708" s="265"/>
      <c r="X708" s="317"/>
      <c r="Y708" s="63"/>
    </row>
    <row r="709" spans="1:25" ht="15">
      <c r="A709" s="28" t="s">
        <v>704</v>
      </c>
      <c r="B709" s="63" t="s">
        <v>739</v>
      </c>
      <c r="E709" s="9" t="s">
        <v>278</v>
      </c>
      <c r="F709" s="9" t="s">
        <v>278</v>
      </c>
      <c r="G709" s="9" t="s">
        <v>278</v>
      </c>
      <c r="H709" s="9">
        <v>148.10000000000036</v>
      </c>
      <c r="I709" s="216">
        <v>421.40000000000055</v>
      </c>
      <c r="J709" s="9">
        <v>671.80000000000018</v>
      </c>
      <c r="K709" s="9">
        <v>258.30000000000018</v>
      </c>
      <c r="L709" s="9">
        <v>217.70000000000027</v>
      </c>
      <c r="M709" s="9"/>
      <c r="O709" s="67">
        <v>1717.3000000000015</v>
      </c>
      <c r="Q709" t="s">
        <v>284</v>
      </c>
      <c r="T709"/>
      <c r="U709" s="63"/>
      <c r="V709" s="63"/>
      <c r="W709" s="265"/>
      <c r="X709" s="317"/>
      <c r="Y709" s="63"/>
    </row>
    <row r="710" spans="1:25" ht="15">
      <c r="A710" s="28" t="s">
        <v>707</v>
      </c>
      <c r="B710" s="63" t="s">
        <v>712</v>
      </c>
      <c r="E710" s="9" t="s">
        <v>278</v>
      </c>
      <c r="F710" s="9" t="s">
        <v>278</v>
      </c>
      <c r="G710" s="9" t="s">
        <v>278</v>
      </c>
      <c r="H710" s="216">
        <v>354</v>
      </c>
      <c r="I710" s="9">
        <v>214.20000000000073</v>
      </c>
      <c r="J710" s="9">
        <v>674.90000000000032</v>
      </c>
      <c r="K710" s="9">
        <v>198.00000000000068</v>
      </c>
      <c r="L710" s="9">
        <v>250.50000000000023</v>
      </c>
      <c r="M710" s="9"/>
      <c r="O710" s="67">
        <v>1691.600000000002</v>
      </c>
      <c r="Q710" t="s">
        <v>293</v>
      </c>
      <c r="T710"/>
      <c r="U710" s="63"/>
      <c r="V710" s="63"/>
      <c r="W710" s="265"/>
      <c r="X710" s="317"/>
      <c r="Y710" s="63"/>
    </row>
    <row r="711" spans="1:25" ht="15">
      <c r="A711" s="28" t="s">
        <v>708</v>
      </c>
      <c r="B711" s="205" t="s">
        <v>1560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>
        <v>324.69999999999982</v>
      </c>
      <c r="J711" s="9">
        <v>610</v>
      </c>
      <c r="K711" s="216">
        <v>514.10000000000036</v>
      </c>
      <c r="L711" s="9">
        <v>234.90000000000009</v>
      </c>
      <c r="M711" s="9"/>
      <c r="O711" s="67">
        <v>1683.7000000000003</v>
      </c>
      <c r="Q711" t="s">
        <v>283</v>
      </c>
      <c r="T711"/>
      <c r="U711" s="218"/>
      <c r="V711" s="63"/>
      <c r="W711" s="283"/>
      <c r="X711" s="317"/>
      <c r="Y711" s="63"/>
    </row>
    <row r="712" spans="1:25" ht="15">
      <c r="A712" s="28" t="s">
        <v>711</v>
      </c>
      <c r="B712" s="63" t="s">
        <v>706</v>
      </c>
      <c r="E712" s="9" t="s">
        <v>278</v>
      </c>
      <c r="F712" s="9" t="s">
        <v>278</v>
      </c>
      <c r="G712" s="9" t="s">
        <v>278</v>
      </c>
      <c r="H712" s="9">
        <v>279.80000000000018</v>
      </c>
      <c r="I712" s="9">
        <v>300.69999999999891</v>
      </c>
      <c r="J712" s="9">
        <v>688.30000000000018</v>
      </c>
      <c r="K712" s="9">
        <v>403.09999999999945</v>
      </c>
      <c r="L712" s="64" t="s">
        <v>279</v>
      </c>
      <c r="M712" s="64"/>
      <c r="O712" s="67">
        <v>1671.8999999999987</v>
      </c>
      <c r="T712"/>
      <c r="U712" s="63"/>
      <c r="V712" s="63"/>
      <c r="W712" s="265"/>
      <c r="X712" s="317"/>
      <c r="Y712" s="63"/>
    </row>
    <row r="713" spans="1:25" ht="15">
      <c r="A713" s="28" t="s">
        <v>713</v>
      </c>
      <c r="B713" s="273" t="s">
        <v>1894</v>
      </c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>
        <v>743.90000000000009</v>
      </c>
      <c r="K713" s="216">
        <v>477.60000000000036</v>
      </c>
      <c r="L713" s="9">
        <v>360</v>
      </c>
      <c r="M713" s="9"/>
      <c r="O713" s="67">
        <v>1581.5000000000005</v>
      </c>
      <c r="Q713" t="s">
        <v>297</v>
      </c>
      <c r="T713"/>
      <c r="U713" s="273"/>
      <c r="V713" s="63"/>
      <c r="W713" s="283"/>
      <c r="X713" s="317"/>
      <c r="Y713" s="63"/>
    </row>
    <row r="714" spans="1:25" ht="15">
      <c r="A714" s="28" t="s">
        <v>718</v>
      </c>
      <c r="B714" s="63" t="s">
        <v>710</v>
      </c>
      <c r="E714" s="9" t="s">
        <v>278</v>
      </c>
      <c r="F714" s="9" t="s">
        <v>278</v>
      </c>
      <c r="G714" s="9" t="s">
        <v>278</v>
      </c>
      <c r="H714" s="9">
        <v>226.30000000000064</v>
      </c>
      <c r="I714" s="9">
        <v>216.400000000001</v>
      </c>
      <c r="J714" s="9">
        <v>641.00000000000023</v>
      </c>
      <c r="K714" s="9">
        <v>243.90000000000009</v>
      </c>
      <c r="L714" s="9">
        <v>204.89999999999964</v>
      </c>
      <c r="M714" s="9"/>
      <c r="O714" s="67">
        <v>1532.5000000000016</v>
      </c>
      <c r="T714"/>
      <c r="U714" s="273"/>
      <c r="V714" s="63"/>
      <c r="W714" s="283"/>
      <c r="X714" s="317"/>
      <c r="Y714" s="63"/>
    </row>
    <row r="715" spans="1:25" ht="15">
      <c r="A715" s="28" t="s">
        <v>722</v>
      </c>
      <c r="B715" s="63" t="s">
        <v>757</v>
      </c>
      <c r="E715" s="9" t="s">
        <v>278</v>
      </c>
      <c r="F715" s="9" t="s">
        <v>278</v>
      </c>
      <c r="G715" s="9" t="s">
        <v>278</v>
      </c>
      <c r="H715" s="9">
        <v>127.29999999999973</v>
      </c>
      <c r="I715" s="9">
        <v>55.799999999999272</v>
      </c>
      <c r="J715" s="9">
        <v>641.50000000000023</v>
      </c>
      <c r="K715" s="9">
        <v>402.89999999999918</v>
      </c>
      <c r="L715" s="9">
        <v>301.19999999999936</v>
      </c>
      <c r="M715" s="9"/>
      <c r="O715" s="67">
        <v>1528.6999999999978</v>
      </c>
      <c r="T715"/>
      <c r="U715" s="63"/>
      <c r="V715" s="63"/>
      <c r="W715" s="283"/>
      <c r="X715" s="317"/>
      <c r="Y715" s="63"/>
    </row>
    <row r="716" spans="1:25" ht="15">
      <c r="A716" s="28" t="s">
        <v>723</v>
      </c>
      <c r="B716" s="63" t="s">
        <v>703</v>
      </c>
      <c r="E716" s="9" t="s">
        <v>278</v>
      </c>
      <c r="F716" s="9" t="s">
        <v>278</v>
      </c>
      <c r="G716" s="9" t="s">
        <v>278</v>
      </c>
      <c r="H716" s="9">
        <v>129.99999999999955</v>
      </c>
      <c r="I716" s="9">
        <v>59.199999999999363</v>
      </c>
      <c r="J716" s="9">
        <v>585.20000000000005</v>
      </c>
      <c r="K716" s="211">
        <v>552.29999999999836</v>
      </c>
      <c r="L716" s="9">
        <v>169.20000000000073</v>
      </c>
      <c r="M716" s="9"/>
      <c r="O716" s="67">
        <v>1495.899999999998</v>
      </c>
      <c r="Q716" t="s">
        <v>300</v>
      </c>
      <c r="T716"/>
      <c r="U716" s="63"/>
      <c r="V716" s="63"/>
      <c r="W716" s="283"/>
      <c r="X716" s="317"/>
      <c r="Y716" s="63"/>
    </row>
    <row r="717" spans="1:25" ht="15">
      <c r="A717" s="28" t="s">
        <v>724</v>
      </c>
      <c r="B717" s="205" t="s">
        <v>1566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>
        <v>77.100000000000364</v>
      </c>
      <c r="J717" s="9">
        <v>735.10000000000036</v>
      </c>
      <c r="K717" s="216">
        <v>502.90000000000009</v>
      </c>
      <c r="L717" s="9">
        <v>172.599999999999</v>
      </c>
      <c r="M717" s="9"/>
      <c r="O717" s="67">
        <v>1487.6999999999998</v>
      </c>
      <c r="Q717" t="s">
        <v>284</v>
      </c>
      <c r="T717"/>
      <c r="U717" s="63"/>
      <c r="V717" s="63"/>
      <c r="W717" s="283"/>
      <c r="X717" s="317"/>
      <c r="Y717" s="63"/>
    </row>
    <row r="718" spans="1:25" ht="15">
      <c r="A718" s="28" t="s">
        <v>730</v>
      </c>
      <c r="B718" s="63" t="s">
        <v>19</v>
      </c>
      <c r="E718" s="216">
        <v>156.29999999999973</v>
      </c>
      <c r="F718" s="9">
        <v>100.50000000000023</v>
      </c>
      <c r="G718" s="9">
        <v>163.80000000000041</v>
      </c>
      <c r="H718" s="9">
        <v>275.49999999999909</v>
      </c>
      <c r="I718" s="9">
        <v>97.700000000000273</v>
      </c>
      <c r="J718" s="9">
        <v>666.80000000000018</v>
      </c>
      <c r="K718" s="9" t="s">
        <v>278</v>
      </c>
      <c r="L718" s="9" t="s">
        <v>278</v>
      </c>
      <c r="M718" s="9"/>
      <c r="O718" s="67">
        <v>1460.6</v>
      </c>
      <c r="Q718" t="s">
        <v>297</v>
      </c>
      <c r="S718" s="3"/>
      <c r="T718" s="3"/>
      <c r="U718" s="273"/>
      <c r="V718" s="63"/>
      <c r="W718" s="282"/>
      <c r="X718" s="317"/>
      <c r="Y718" s="63"/>
    </row>
    <row r="719" spans="1:25" ht="15">
      <c r="A719" s="28" t="s">
        <v>738</v>
      </c>
      <c r="B719" s="205" t="s">
        <v>1553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>
        <v>104.59999999999945</v>
      </c>
      <c r="J719" s="216">
        <v>805.39999999999986</v>
      </c>
      <c r="K719" s="9">
        <v>255.40000000000055</v>
      </c>
      <c r="L719" s="9">
        <v>293.99999999999955</v>
      </c>
      <c r="M719" s="9"/>
      <c r="O719" s="67">
        <v>1459.3999999999994</v>
      </c>
      <c r="Q719" t="s">
        <v>292</v>
      </c>
      <c r="T719"/>
      <c r="U719" s="273"/>
      <c r="V719" s="63"/>
      <c r="W719" s="283"/>
      <c r="X719" s="317"/>
      <c r="Y719" s="63"/>
    </row>
    <row r="720" spans="1:25" ht="15">
      <c r="A720" s="28" t="s">
        <v>742</v>
      </c>
      <c r="B720" s="63" t="s">
        <v>705</v>
      </c>
      <c r="E720" s="9" t="s">
        <v>278</v>
      </c>
      <c r="F720" s="9" t="s">
        <v>278</v>
      </c>
      <c r="G720" s="9" t="s">
        <v>278</v>
      </c>
      <c r="H720" s="9">
        <v>132.00000000000045</v>
      </c>
      <c r="I720" s="9">
        <v>342.39999999999964</v>
      </c>
      <c r="J720" s="9">
        <v>634.69999999999982</v>
      </c>
      <c r="K720" s="9">
        <v>305.5</v>
      </c>
      <c r="L720" s="9">
        <v>25.200000000000273</v>
      </c>
      <c r="M720" s="9"/>
      <c r="O720" s="67">
        <v>1439.8000000000002</v>
      </c>
      <c r="T720"/>
      <c r="U720" s="63"/>
      <c r="V720" s="63"/>
      <c r="W720" s="265"/>
      <c r="X720" s="317"/>
      <c r="Y720" s="63"/>
    </row>
    <row r="721" spans="1:25" ht="15">
      <c r="A721" s="28" t="s">
        <v>743</v>
      </c>
      <c r="B721" s="63" t="s">
        <v>153</v>
      </c>
      <c r="E721" s="9" t="s">
        <v>278</v>
      </c>
      <c r="F721" s="9" t="s">
        <v>278</v>
      </c>
      <c r="G721" s="9">
        <v>172.70000000000005</v>
      </c>
      <c r="H721" s="9">
        <v>50.699999999999818</v>
      </c>
      <c r="I721" s="9">
        <v>67.300000000000182</v>
      </c>
      <c r="J721" s="9">
        <v>773.90000000000055</v>
      </c>
      <c r="K721" s="9">
        <v>156.00000000000045</v>
      </c>
      <c r="L721" s="9">
        <v>200.39999999999918</v>
      </c>
      <c r="M721" s="9"/>
      <c r="O721" s="67">
        <v>1421.0000000000002</v>
      </c>
      <c r="T721"/>
      <c r="U721" s="273"/>
      <c r="V721" s="63"/>
      <c r="W721" s="283"/>
      <c r="X721" s="317"/>
      <c r="Y721" s="63"/>
    </row>
    <row r="722" spans="1:25" ht="15">
      <c r="A722" s="28" t="s">
        <v>744</v>
      </c>
      <c r="B722" s="28" t="s">
        <v>690</v>
      </c>
      <c r="E722" s="9" t="s">
        <v>278</v>
      </c>
      <c r="F722" s="9" t="s">
        <v>278</v>
      </c>
      <c r="G722" s="9" t="s">
        <v>278</v>
      </c>
      <c r="H722" s="9">
        <v>266.5</v>
      </c>
      <c r="I722" s="9">
        <v>57.000000000001819</v>
      </c>
      <c r="J722" s="9">
        <v>631.5</v>
      </c>
      <c r="K722" s="9">
        <v>283.09999999999945</v>
      </c>
      <c r="L722" s="9">
        <v>165.89999999999918</v>
      </c>
      <c r="M722" s="9"/>
      <c r="O722" s="67">
        <v>1404.0000000000005</v>
      </c>
      <c r="T722"/>
      <c r="U722" s="218"/>
      <c r="V722" s="63"/>
      <c r="W722" s="283"/>
      <c r="X722" s="317"/>
      <c r="Y722" s="63"/>
    </row>
    <row r="723" spans="1:25" ht="15">
      <c r="A723" s="28" t="s">
        <v>750</v>
      </c>
      <c r="B723" s="205" t="s">
        <v>1562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9">
        <v>68.400000000001</v>
      </c>
      <c r="J723" s="9">
        <v>713</v>
      </c>
      <c r="K723" s="216">
        <v>428.50000000000023</v>
      </c>
      <c r="L723" s="9">
        <v>183</v>
      </c>
      <c r="M723" s="9"/>
      <c r="O723" s="67">
        <v>1392.9000000000012</v>
      </c>
      <c r="Q723" t="s">
        <v>288</v>
      </c>
      <c r="T723"/>
      <c r="U723" s="63"/>
      <c r="V723" s="63"/>
      <c r="W723" s="283"/>
      <c r="X723" s="317"/>
      <c r="Y723" s="63"/>
    </row>
    <row r="724" spans="1:25" ht="15">
      <c r="A724" s="28" t="s">
        <v>751</v>
      </c>
      <c r="B724" s="205" t="s">
        <v>1565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>
        <v>197.90000000000009</v>
      </c>
      <c r="J724" s="9">
        <v>721.19999999999982</v>
      </c>
      <c r="K724" s="9">
        <v>289.50000000000045</v>
      </c>
      <c r="L724" s="9">
        <v>163.099999999999</v>
      </c>
      <c r="M724" s="9"/>
      <c r="O724" s="67">
        <v>1371.6999999999994</v>
      </c>
      <c r="T724"/>
      <c r="U724" s="63"/>
      <c r="V724" s="63"/>
      <c r="W724" s="265"/>
      <c r="X724" s="317"/>
      <c r="Y724" s="63"/>
    </row>
    <row r="725" spans="1:25" ht="15">
      <c r="A725" s="28" t="s">
        <v>752</v>
      </c>
      <c r="B725" s="205" t="s">
        <v>1559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>
        <v>4.5000000000004547</v>
      </c>
      <c r="J725" s="9">
        <v>756.19999999999936</v>
      </c>
      <c r="K725" s="9">
        <v>380.50000000000114</v>
      </c>
      <c r="L725" s="9">
        <v>207</v>
      </c>
      <c r="M725" s="9"/>
      <c r="O725" s="67">
        <v>1348.200000000001</v>
      </c>
      <c r="T725"/>
      <c r="U725" s="63"/>
      <c r="V725" s="63"/>
      <c r="W725" s="265"/>
      <c r="X725" s="317"/>
      <c r="Y725" s="63"/>
    </row>
    <row r="726" spans="1:25" ht="15">
      <c r="A726" s="28" t="s">
        <v>754</v>
      </c>
      <c r="B726" s="28" t="s">
        <v>685</v>
      </c>
      <c r="E726" s="9" t="s">
        <v>278</v>
      </c>
      <c r="F726" s="9" t="s">
        <v>278</v>
      </c>
      <c r="G726" s="9" t="s">
        <v>278</v>
      </c>
      <c r="H726" s="216">
        <v>386.5</v>
      </c>
      <c r="I726" s="9">
        <v>245.09999999999945</v>
      </c>
      <c r="J726" s="9">
        <v>136.39999999999941</v>
      </c>
      <c r="K726" s="9">
        <v>144</v>
      </c>
      <c r="L726" s="9">
        <v>393.90000000000009</v>
      </c>
      <c r="M726" s="9"/>
      <c r="O726" s="67">
        <v>1305.899999999999</v>
      </c>
      <c r="Q726" t="s">
        <v>297</v>
      </c>
      <c r="T726"/>
      <c r="U726" s="63"/>
      <c r="V726" s="63"/>
      <c r="W726" s="283"/>
      <c r="X726" s="317"/>
      <c r="Y726" s="63"/>
    </row>
    <row r="727" spans="1:25" ht="15">
      <c r="A727" s="28" t="s">
        <v>755</v>
      </c>
      <c r="B727" s="273" t="s">
        <v>1888</v>
      </c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>
        <v>672.59999999999945</v>
      </c>
      <c r="K727" s="9">
        <v>273.79999999999927</v>
      </c>
      <c r="L727" s="9">
        <v>353.59999999999991</v>
      </c>
      <c r="M727" s="9"/>
      <c r="O727" s="67">
        <v>1299.9999999999986</v>
      </c>
      <c r="T727"/>
      <c r="U727" s="273"/>
      <c r="V727" s="63"/>
      <c r="W727" s="283"/>
      <c r="X727" s="317"/>
      <c r="Y727" s="63"/>
    </row>
    <row r="728" spans="1:25" ht="15">
      <c r="A728" s="28" t="s">
        <v>756</v>
      </c>
      <c r="B728" s="273" t="s">
        <v>1882</v>
      </c>
      <c r="E728" s="9" t="s">
        <v>278</v>
      </c>
      <c r="F728" s="9" t="s">
        <v>278</v>
      </c>
      <c r="G728" s="9" t="s">
        <v>278</v>
      </c>
      <c r="H728" s="9" t="s">
        <v>278</v>
      </c>
      <c r="I728" s="9" t="s">
        <v>278</v>
      </c>
      <c r="J728" s="9">
        <v>733.60000000000014</v>
      </c>
      <c r="K728" s="9">
        <v>220.50000000000023</v>
      </c>
      <c r="L728" s="9">
        <v>306.90000000000055</v>
      </c>
      <c r="M728" s="9"/>
      <c r="O728" s="67">
        <v>1261.0000000000009</v>
      </c>
      <c r="T728"/>
      <c r="U728" s="63"/>
      <c r="V728" s="63"/>
      <c r="W728" s="283"/>
      <c r="X728" s="317"/>
      <c r="Y728" s="63"/>
    </row>
    <row r="729" spans="1:25" ht="15">
      <c r="A729" s="28" t="s">
        <v>759</v>
      </c>
      <c r="B729" s="273" t="s">
        <v>1890</v>
      </c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>
        <v>686.30000000000007</v>
      </c>
      <c r="K729" s="9">
        <v>347.5</v>
      </c>
      <c r="L729" s="9">
        <v>117.10000000000036</v>
      </c>
      <c r="M729" s="9"/>
      <c r="O729" s="67">
        <v>1150.9000000000005</v>
      </c>
      <c r="T729"/>
      <c r="U729" s="218"/>
      <c r="V729" s="63"/>
      <c r="W729" s="283"/>
      <c r="X729" s="317"/>
      <c r="Y729" s="63"/>
    </row>
    <row r="730" spans="1:25" ht="15">
      <c r="A730" s="28" t="s">
        <v>841</v>
      </c>
      <c r="B730" s="63" t="s">
        <v>1886</v>
      </c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>
        <v>638.79999999999995</v>
      </c>
      <c r="K730" s="9">
        <v>237.99999999999955</v>
      </c>
      <c r="L730" s="9">
        <v>273.60000000000036</v>
      </c>
      <c r="M730" s="9"/>
      <c r="O730" s="67">
        <v>1150.3999999999999</v>
      </c>
      <c r="T730"/>
      <c r="U730" s="218"/>
      <c r="V730" s="63"/>
      <c r="W730" s="282"/>
      <c r="X730" s="317"/>
      <c r="Y730" s="63"/>
    </row>
    <row r="731" spans="1:25" ht="15">
      <c r="A731" s="28" t="s">
        <v>842</v>
      </c>
      <c r="B731" s="205" t="s">
        <v>1889</v>
      </c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>
        <v>679.2999999999995</v>
      </c>
      <c r="K731" s="216">
        <v>459.70000000000027</v>
      </c>
      <c r="L731" s="9" t="s">
        <v>278</v>
      </c>
      <c r="M731" s="9"/>
      <c r="O731" s="67">
        <v>1138.9999999999998</v>
      </c>
      <c r="Q731" t="s">
        <v>292</v>
      </c>
      <c r="T731"/>
      <c r="U731" s="63"/>
      <c r="V731" s="63"/>
      <c r="W731" s="265"/>
      <c r="X731" s="317"/>
      <c r="Y731" s="63"/>
    </row>
    <row r="732" spans="1:25" ht="15">
      <c r="A732" s="28" t="s">
        <v>843</v>
      </c>
      <c r="B732" s="205" t="s">
        <v>1563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107.19999999999936</v>
      </c>
      <c r="J732" s="9">
        <v>495.39999999999986</v>
      </c>
      <c r="K732" s="9">
        <v>192.10000000000014</v>
      </c>
      <c r="L732" s="9">
        <v>298.30000000000109</v>
      </c>
      <c r="M732" s="9"/>
      <c r="O732" s="67">
        <v>1093.0000000000005</v>
      </c>
      <c r="T732"/>
      <c r="U732" s="63"/>
      <c r="V732" s="63"/>
      <c r="W732" s="283"/>
      <c r="X732" s="317"/>
      <c r="Y732" s="63"/>
    </row>
    <row r="733" spans="1:25" ht="15">
      <c r="A733" s="28" t="s">
        <v>844</v>
      </c>
      <c r="B733" s="273" t="s">
        <v>1891</v>
      </c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>
        <v>668.09999999999945</v>
      </c>
      <c r="K733" s="9">
        <v>180</v>
      </c>
      <c r="L733" s="9">
        <v>236.80000000000018</v>
      </c>
      <c r="M733" s="9"/>
      <c r="O733" s="67">
        <v>1084.8999999999996</v>
      </c>
      <c r="T733"/>
      <c r="U733" s="273"/>
      <c r="V733" s="63"/>
      <c r="W733" s="282"/>
      <c r="X733" s="317"/>
      <c r="Y733" s="63"/>
    </row>
    <row r="734" spans="1:25" ht="15">
      <c r="A734" s="28" t="s">
        <v>845</v>
      </c>
      <c r="B734" s="205" t="s">
        <v>1549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>
        <v>144.29999999999973</v>
      </c>
      <c r="J734" s="9">
        <v>518.70000000000005</v>
      </c>
      <c r="K734" s="9">
        <v>211.70000000000027</v>
      </c>
      <c r="L734" s="9">
        <v>143.5</v>
      </c>
      <c r="M734" s="9"/>
      <c r="O734" s="67">
        <v>1018.2</v>
      </c>
      <c r="T734"/>
      <c r="U734" s="63"/>
      <c r="V734" s="63"/>
      <c r="W734" s="282"/>
      <c r="X734" s="317"/>
      <c r="Y734" s="63"/>
    </row>
    <row r="735" spans="1:25" ht="15">
      <c r="A735" s="28" t="s">
        <v>846</v>
      </c>
      <c r="B735" s="205" t="s">
        <v>1551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>
        <v>181.59999999999991</v>
      </c>
      <c r="J735" s="216">
        <v>787.3</v>
      </c>
      <c r="K735" s="9" t="s">
        <v>278</v>
      </c>
      <c r="L735" s="9" t="s">
        <v>278</v>
      </c>
      <c r="M735" s="9"/>
      <c r="O735" s="67">
        <v>968.89999999999986</v>
      </c>
      <c r="Q735" t="s">
        <v>288</v>
      </c>
      <c r="T735"/>
      <c r="U735" s="273"/>
      <c r="V735" s="63"/>
      <c r="W735" s="283"/>
      <c r="X735" s="317"/>
      <c r="Y735" s="63"/>
    </row>
    <row r="736" spans="1:25" ht="15">
      <c r="A736" s="28" t="s">
        <v>847</v>
      </c>
      <c r="B736" s="205" t="s">
        <v>1550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175.20000000000027</v>
      </c>
      <c r="J736" s="9">
        <v>313.70000000000005</v>
      </c>
      <c r="K736" s="9">
        <v>216.00000000000023</v>
      </c>
      <c r="L736" s="9">
        <v>222.00000000000045</v>
      </c>
      <c r="M736" s="9"/>
      <c r="O736" s="67">
        <v>926.900000000001</v>
      </c>
      <c r="T736"/>
      <c r="U736" s="63"/>
      <c r="V736" s="63"/>
      <c r="W736" s="265"/>
      <c r="X736" s="317"/>
      <c r="Y736" s="63"/>
    </row>
    <row r="737" spans="1:25" ht="15">
      <c r="A737" s="28" t="s">
        <v>848</v>
      </c>
      <c r="B737" s="273" t="s">
        <v>1924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212">
        <v>517.79999999999836</v>
      </c>
      <c r="L737" s="9">
        <v>375.59999999999945</v>
      </c>
      <c r="M737" s="9"/>
      <c r="O737" s="67">
        <v>893.39999999999782</v>
      </c>
      <c r="Q737" t="s">
        <v>282</v>
      </c>
      <c r="T737"/>
      <c r="U737" s="63"/>
      <c r="V737" s="63"/>
      <c r="W737" s="282"/>
      <c r="X737" s="317"/>
      <c r="Y737" s="63"/>
    </row>
    <row r="738" spans="1:25" ht="15">
      <c r="A738" s="28" t="s">
        <v>849</v>
      </c>
      <c r="B738" s="205" t="s">
        <v>1883</v>
      </c>
      <c r="E738" s="9" t="s">
        <v>278</v>
      </c>
      <c r="F738" s="9" t="s">
        <v>278</v>
      </c>
      <c r="G738" s="9" t="s">
        <v>278</v>
      </c>
      <c r="H738" s="9" t="s">
        <v>278</v>
      </c>
      <c r="I738" s="9" t="s">
        <v>278</v>
      </c>
      <c r="J738" s="9">
        <v>522.99999999999977</v>
      </c>
      <c r="K738" s="9">
        <v>130</v>
      </c>
      <c r="L738" s="9">
        <v>239.79999999999973</v>
      </c>
      <c r="M738" s="9"/>
      <c r="O738" s="67">
        <v>892.7999999999995</v>
      </c>
      <c r="T738"/>
      <c r="U738" s="63"/>
      <c r="V738" s="63"/>
      <c r="W738" s="283"/>
      <c r="X738" s="317"/>
      <c r="Y738" s="63"/>
    </row>
    <row r="739" spans="1:25" ht="15">
      <c r="A739" s="28" t="s">
        <v>850</v>
      </c>
      <c r="B739" s="205" t="s">
        <v>1558</v>
      </c>
      <c r="C739" s="3"/>
      <c r="D739" s="3"/>
      <c r="E739" s="9" t="s">
        <v>278</v>
      </c>
      <c r="F739" s="9" t="s">
        <v>278</v>
      </c>
      <c r="G739" s="9" t="s">
        <v>278</v>
      </c>
      <c r="H739" s="9" t="s">
        <v>278</v>
      </c>
      <c r="I739" s="9">
        <v>24</v>
      </c>
      <c r="J739" s="9">
        <v>526.39999999999986</v>
      </c>
      <c r="K739" s="9">
        <v>229.49999999999955</v>
      </c>
      <c r="L739" s="9">
        <v>89.400000000000091</v>
      </c>
      <c r="M739" s="9"/>
      <c r="O739" s="67">
        <v>869.2999999999995</v>
      </c>
      <c r="T739"/>
      <c r="U739" s="63"/>
      <c r="V739" s="63"/>
      <c r="W739" s="283"/>
      <c r="X739" s="317"/>
      <c r="Y739" s="63"/>
    </row>
    <row r="740" spans="1:25" ht="15">
      <c r="A740" s="28" t="s">
        <v>851</v>
      </c>
      <c r="B740" s="63" t="s">
        <v>4</v>
      </c>
      <c r="E740" s="9">
        <v>51.5</v>
      </c>
      <c r="F740" s="9">
        <v>33.399999999999864</v>
      </c>
      <c r="G740" s="9">
        <v>217.74999999999977</v>
      </c>
      <c r="H740" s="9">
        <v>188.00000000000023</v>
      </c>
      <c r="I740" s="216">
        <v>346.49999999999955</v>
      </c>
      <c r="J740" s="9" t="s">
        <v>278</v>
      </c>
      <c r="K740" s="9" t="s">
        <v>278</v>
      </c>
      <c r="L740" s="9" t="s">
        <v>278</v>
      </c>
      <c r="M740" s="9"/>
      <c r="O740" s="67">
        <v>837.14999999999941</v>
      </c>
      <c r="Q740" t="s">
        <v>293</v>
      </c>
      <c r="S740" s="3"/>
      <c r="T740" s="3"/>
      <c r="U740" s="218"/>
      <c r="V740" s="63"/>
      <c r="W740" s="283"/>
      <c r="X740" s="317"/>
      <c r="Y740" s="63"/>
    </row>
    <row r="741" spans="1:25" ht="15">
      <c r="A741" s="28" t="s">
        <v>852</v>
      </c>
      <c r="B741" s="63" t="s">
        <v>158</v>
      </c>
      <c r="E741" s="9" t="s">
        <v>278</v>
      </c>
      <c r="F741" s="9" t="s">
        <v>278</v>
      </c>
      <c r="G741" s="216">
        <v>307.60000000000059</v>
      </c>
      <c r="H741" s="9">
        <v>266.19999999999982</v>
      </c>
      <c r="I741" s="9">
        <v>211.20000000000027</v>
      </c>
      <c r="J741" s="9" t="s">
        <v>278</v>
      </c>
      <c r="K741" s="9" t="s">
        <v>278</v>
      </c>
      <c r="L741" s="9" t="s">
        <v>278</v>
      </c>
      <c r="M741" s="9"/>
      <c r="O741" s="67">
        <v>785.00000000000068</v>
      </c>
      <c r="Q741" t="s">
        <v>293</v>
      </c>
      <c r="S741" s="3"/>
      <c r="T741" s="3"/>
      <c r="U741" s="63"/>
      <c r="V741" s="63"/>
      <c r="W741" s="265"/>
      <c r="X741" s="317"/>
      <c r="Y741" s="63"/>
    </row>
    <row r="742" spans="1:25" ht="15">
      <c r="A742" s="28" t="s">
        <v>853</v>
      </c>
      <c r="B742" s="63" t="s">
        <v>29</v>
      </c>
      <c r="E742" s="9">
        <v>108.10000000000014</v>
      </c>
      <c r="F742" s="9">
        <v>84.500000000000227</v>
      </c>
      <c r="G742" s="9">
        <v>198.39999999999964</v>
      </c>
      <c r="H742" s="9" t="s">
        <v>278</v>
      </c>
      <c r="I742" s="9" t="s">
        <v>278</v>
      </c>
      <c r="J742" s="9">
        <v>361.69999999999959</v>
      </c>
      <c r="K742" s="9" t="s">
        <v>278</v>
      </c>
      <c r="L742" s="9" t="s">
        <v>278</v>
      </c>
      <c r="M742" s="9"/>
      <c r="O742" s="67">
        <v>752.69999999999959</v>
      </c>
      <c r="T742"/>
      <c r="U742" s="273"/>
      <c r="V742" s="63"/>
      <c r="W742" s="283"/>
      <c r="X742" s="317"/>
      <c r="Y742" s="63"/>
    </row>
    <row r="743" spans="1:25" ht="15">
      <c r="A743" s="28" t="s">
        <v>854</v>
      </c>
      <c r="B743" s="205" t="s">
        <v>1887</v>
      </c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>
        <v>318.80000000000018</v>
      </c>
      <c r="K743" s="9">
        <v>369.30000000000064</v>
      </c>
      <c r="L743" s="9">
        <v>60.000000000000455</v>
      </c>
      <c r="M743" s="9"/>
      <c r="O743" s="67">
        <v>748.10000000000127</v>
      </c>
      <c r="T743"/>
      <c r="U743" s="273"/>
      <c r="V743" s="63"/>
      <c r="W743" s="283"/>
      <c r="X743" s="317"/>
      <c r="Y743" s="63"/>
    </row>
    <row r="744" spans="1:25" ht="15">
      <c r="A744" s="28" t="s">
        <v>855</v>
      </c>
      <c r="B744" s="63" t="s">
        <v>726</v>
      </c>
      <c r="E744" s="9" t="s">
        <v>278</v>
      </c>
      <c r="F744" s="9" t="s">
        <v>278</v>
      </c>
      <c r="G744" s="9" t="s">
        <v>278</v>
      </c>
      <c r="H744" s="211">
        <v>459.60000000000036</v>
      </c>
      <c r="I744" s="9">
        <v>279.29999999999973</v>
      </c>
      <c r="J744" s="9" t="s">
        <v>278</v>
      </c>
      <c r="K744" s="9" t="s">
        <v>278</v>
      </c>
      <c r="L744" s="9" t="s">
        <v>278</v>
      </c>
      <c r="M744" s="9"/>
      <c r="O744" s="67">
        <v>738.90000000000009</v>
      </c>
      <c r="Q744" t="s">
        <v>300</v>
      </c>
      <c r="S744" s="3"/>
      <c r="T744" s="3"/>
      <c r="U744" s="63"/>
      <c r="V744" s="63"/>
      <c r="W744" s="283"/>
      <c r="X744" s="317"/>
      <c r="Y744" s="63"/>
    </row>
    <row r="745" spans="1:25" ht="15">
      <c r="A745" s="28" t="s">
        <v>856</v>
      </c>
      <c r="B745" s="273" t="s">
        <v>1900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>
        <v>271.5</v>
      </c>
      <c r="L745" s="216">
        <v>419.20000000000027</v>
      </c>
      <c r="M745" s="216"/>
      <c r="O745" s="67">
        <v>690.70000000000027</v>
      </c>
      <c r="Q745" t="s">
        <v>292</v>
      </c>
      <c r="T745"/>
      <c r="U745" s="63"/>
      <c r="V745" s="63"/>
      <c r="W745" s="283"/>
      <c r="X745" s="317"/>
      <c r="Y745" s="63"/>
    </row>
    <row r="746" spans="1:25" ht="15">
      <c r="A746" s="28" t="s">
        <v>857</v>
      </c>
      <c r="B746" s="63" t="s">
        <v>35</v>
      </c>
      <c r="E746" s="9">
        <v>7.0999999999999091</v>
      </c>
      <c r="F746" s="9">
        <v>143</v>
      </c>
      <c r="G746" s="9">
        <v>209.10000000000014</v>
      </c>
      <c r="H746" s="9">
        <v>37.800000000000182</v>
      </c>
      <c r="I746" s="9">
        <v>264.09999999999991</v>
      </c>
      <c r="J746" s="9" t="s">
        <v>278</v>
      </c>
      <c r="K746" s="9" t="s">
        <v>278</v>
      </c>
      <c r="L746" s="9" t="s">
        <v>278</v>
      </c>
      <c r="M746" s="9"/>
      <c r="O746" s="67">
        <v>661.10000000000014</v>
      </c>
      <c r="S746" s="3"/>
      <c r="T746" s="3"/>
      <c r="U746" s="273"/>
      <c r="V746" s="63"/>
      <c r="W746" s="283"/>
      <c r="X746" s="317"/>
      <c r="Y746" s="63"/>
    </row>
    <row r="747" spans="1:25" ht="15">
      <c r="A747" s="28" t="s">
        <v>858</v>
      </c>
      <c r="B747" s="273" t="s">
        <v>1898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>
        <v>354</v>
      </c>
      <c r="L747" s="9">
        <v>288.20000000000027</v>
      </c>
      <c r="M747" s="9"/>
      <c r="O747" s="67">
        <v>642.20000000000027</v>
      </c>
      <c r="T747"/>
      <c r="U747" s="273"/>
      <c r="V747" s="63"/>
      <c r="W747" s="283"/>
      <c r="X747" s="317"/>
      <c r="Y747" s="63"/>
    </row>
    <row r="748" spans="1:25" ht="15">
      <c r="A748" s="28" t="s">
        <v>859</v>
      </c>
      <c r="B748" s="273" t="s">
        <v>1905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 t="s">
        <v>278</v>
      </c>
      <c r="J748" s="9" t="s">
        <v>278</v>
      </c>
      <c r="K748" s="9">
        <v>393.50000000000045</v>
      </c>
      <c r="L748" s="9">
        <v>247.50000000000045</v>
      </c>
      <c r="M748" s="9"/>
      <c r="O748" s="67">
        <v>641.00000000000091</v>
      </c>
      <c r="T748"/>
      <c r="U748" s="63"/>
      <c r="V748" s="63"/>
      <c r="W748" s="265"/>
      <c r="X748" s="317"/>
      <c r="Y748" s="63"/>
    </row>
    <row r="749" spans="1:25" ht="15">
      <c r="A749" s="28" t="s">
        <v>860</v>
      </c>
      <c r="B749" s="273" t="s">
        <v>1901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213">
        <v>554.00000000000045</v>
      </c>
      <c r="L749" s="9">
        <v>81.699999999999363</v>
      </c>
      <c r="M749" s="9"/>
      <c r="O749" s="67">
        <v>635.69999999999982</v>
      </c>
      <c r="Q749" t="s">
        <v>281</v>
      </c>
      <c r="T749" s="215" t="s">
        <v>1649</v>
      </c>
      <c r="U749" s="63"/>
      <c r="V749" s="63"/>
      <c r="W749" s="283"/>
      <c r="X749" s="317"/>
      <c r="Y749" s="63"/>
    </row>
    <row r="750" spans="1:25" ht="15">
      <c r="A750" s="28" t="s">
        <v>861</v>
      </c>
      <c r="B750" s="273" t="s">
        <v>1927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>
        <v>205.5</v>
      </c>
      <c r="L750" s="216">
        <v>417.99999999999977</v>
      </c>
      <c r="M750" s="216"/>
      <c r="O750" s="67">
        <v>623.49999999999977</v>
      </c>
      <c r="Q750" t="s">
        <v>287</v>
      </c>
      <c r="T750"/>
      <c r="U750" s="63"/>
      <c r="V750" s="63"/>
      <c r="W750" s="265"/>
      <c r="X750" s="317"/>
      <c r="Y750" s="63"/>
    </row>
    <row r="751" spans="1:25" ht="15">
      <c r="A751" s="28" t="s">
        <v>862</v>
      </c>
      <c r="B751" s="273" t="s">
        <v>1884</v>
      </c>
      <c r="E751" s="9" t="s">
        <v>278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>
        <v>580.99999999999977</v>
      </c>
      <c r="K751" s="9" t="s">
        <v>278</v>
      </c>
      <c r="L751" s="9" t="s">
        <v>278</v>
      </c>
      <c r="M751" s="9"/>
      <c r="O751" s="67">
        <v>580.99999999999977</v>
      </c>
      <c r="T751"/>
      <c r="U751" s="273"/>
      <c r="V751" s="63"/>
      <c r="W751" s="283"/>
      <c r="X751" s="317"/>
      <c r="Y751" s="63"/>
    </row>
    <row r="752" spans="1:25" ht="15">
      <c r="A752" s="28" t="s">
        <v>863</v>
      </c>
      <c r="B752" s="273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>
        <v>377.49999999999977</v>
      </c>
      <c r="L752" s="9">
        <v>193.49999999999955</v>
      </c>
      <c r="M752" s="9"/>
      <c r="O752" s="67">
        <v>570.99999999999932</v>
      </c>
      <c r="T752"/>
      <c r="U752" s="63"/>
      <c r="V752" s="63"/>
      <c r="W752" s="265"/>
      <c r="X752" s="317"/>
      <c r="Y752" s="63"/>
    </row>
    <row r="753" spans="1:25" ht="15">
      <c r="A753" s="28" t="s">
        <v>864</v>
      </c>
      <c r="B753" s="273" t="s">
        <v>1902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>
        <v>298.99999999999932</v>
      </c>
      <c r="L753" s="9">
        <v>222.00000000000091</v>
      </c>
      <c r="M753" s="9"/>
      <c r="O753" s="67">
        <v>521.00000000000023</v>
      </c>
      <c r="T753"/>
      <c r="U753" s="273"/>
      <c r="V753" s="63"/>
      <c r="W753" s="282"/>
      <c r="X753" s="317"/>
      <c r="Y753" s="63"/>
    </row>
    <row r="754" spans="1:25" ht="15">
      <c r="A754" s="28" t="s">
        <v>865</v>
      </c>
      <c r="B754" s="63" t="s">
        <v>178</v>
      </c>
      <c r="E754" s="9">
        <v>110.24999999999977</v>
      </c>
      <c r="F754" s="213">
        <v>403.10000000000036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/>
      <c r="O754" s="67">
        <v>513.35000000000014</v>
      </c>
      <c r="Q754" t="s">
        <v>281</v>
      </c>
      <c r="S754" s="3"/>
      <c r="T754" s="3" t="s">
        <v>1649</v>
      </c>
      <c r="U754" s="63"/>
      <c r="V754" s="63"/>
      <c r="W754" s="283"/>
      <c r="X754" s="317"/>
      <c r="Y754" s="63"/>
    </row>
    <row r="755" spans="1:25" ht="15">
      <c r="A755" s="28" t="s">
        <v>866</v>
      </c>
      <c r="B755" s="63" t="s">
        <v>2556</v>
      </c>
      <c r="E755" s="9" t="s">
        <v>278</v>
      </c>
      <c r="F755" s="9" t="s">
        <v>278</v>
      </c>
      <c r="G755" s="9" t="s">
        <v>278</v>
      </c>
      <c r="H755" s="9" t="s">
        <v>278</v>
      </c>
      <c r="I755" s="9" t="s">
        <v>278</v>
      </c>
      <c r="J755" s="9" t="s">
        <v>278</v>
      </c>
      <c r="K755" s="9" t="s">
        <v>278</v>
      </c>
      <c r="L755" s="216">
        <v>441.90000000000055</v>
      </c>
      <c r="M755" s="216"/>
      <c r="O755" s="67">
        <v>441.90000000000055</v>
      </c>
      <c r="Q755" t="s">
        <v>284</v>
      </c>
      <c r="T755"/>
      <c r="U755" s="63"/>
      <c r="V755" s="63"/>
      <c r="W755" s="265"/>
      <c r="X755" s="317"/>
      <c r="Y755" s="63"/>
    </row>
    <row r="756" spans="1:25" ht="15">
      <c r="A756" s="28" t="s">
        <v>867</v>
      </c>
      <c r="B756" s="273" t="s">
        <v>2003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 t="s">
        <v>278</v>
      </c>
      <c r="K756" s="9">
        <v>200.09999999999991</v>
      </c>
      <c r="L756" s="9">
        <v>224.49999999999955</v>
      </c>
      <c r="M756" s="9"/>
      <c r="O756" s="67">
        <v>424.59999999999945</v>
      </c>
      <c r="T756"/>
      <c r="U756" s="63"/>
      <c r="V756" s="63"/>
      <c r="W756" s="283"/>
      <c r="X756" s="317"/>
      <c r="Y756" s="63"/>
    </row>
    <row r="757" spans="1:25" ht="15">
      <c r="A757" s="28" t="s">
        <v>868</v>
      </c>
      <c r="B757" s="63" t="s">
        <v>2544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216">
        <v>420.49999999999955</v>
      </c>
      <c r="M757" s="216"/>
      <c r="O757" s="67">
        <v>420.49999999999955</v>
      </c>
      <c r="Q757" t="s">
        <v>297</v>
      </c>
      <c r="T757"/>
      <c r="U757" s="63"/>
      <c r="V757" s="63"/>
      <c r="W757" s="282"/>
      <c r="X757" s="317"/>
      <c r="Y757" s="63"/>
    </row>
    <row r="758" spans="1:25" ht="15">
      <c r="A758" s="28" t="s">
        <v>869</v>
      </c>
      <c r="B758" s="63" t="s">
        <v>701</v>
      </c>
      <c r="E758" s="9" t="s">
        <v>278</v>
      </c>
      <c r="F758" s="9" t="s">
        <v>278</v>
      </c>
      <c r="G758" s="9" t="s">
        <v>278</v>
      </c>
      <c r="H758" s="9">
        <v>204.69999999999891</v>
      </c>
      <c r="I758" s="9">
        <v>205.19999999999982</v>
      </c>
      <c r="J758" s="9" t="s">
        <v>278</v>
      </c>
      <c r="K758" s="9" t="s">
        <v>278</v>
      </c>
      <c r="L758" s="9" t="s">
        <v>278</v>
      </c>
      <c r="M758" s="9"/>
      <c r="O758" s="67">
        <v>409.89999999999873</v>
      </c>
      <c r="T758"/>
      <c r="U758" s="63"/>
      <c r="V758" s="63"/>
      <c r="W758" s="283"/>
      <c r="X758" s="317"/>
      <c r="Y758" s="63"/>
    </row>
    <row r="759" spans="1:25" ht="15">
      <c r="A759" s="28" t="s">
        <v>870</v>
      </c>
      <c r="B759" s="63" t="s">
        <v>2558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 t="s">
        <v>278</v>
      </c>
      <c r="L759" s="216">
        <v>406.10000000000036</v>
      </c>
      <c r="M759" s="216"/>
      <c r="O759" s="67">
        <v>406.10000000000036</v>
      </c>
      <c r="Q759" t="s">
        <v>293</v>
      </c>
      <c r="T759"/>
      <c r="U759" s="28"/>
      <c r="V759" s="63"/>
      <c r="W759" s="283"/>
      <c r="X759" s="317"/>
      <c r="Y759" s="63"/>
    </row>
    <row r="760" spans="1:25" ht="15">
      <c r="A760" s="28" t="s">
        <v>871</v>
      </c>
      <c r="B760" s="273" t="s">
        <v>1926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>
        <v>288.30000000000041</v>
      </c>
      <c r="L760" s="9">
        <v>98.399999999999864</v>
      </c>
      <c r="M760" s="9"/>
      <c r="O760" s="67">
        <v>386.70000000000027</v>
      </c>
      <c r="T760"/>
      <c r="U760" s="273"/>
      <c r="V760" s="63"/>
      <c r="W760" s="283"/>
      <c r="X760" s="317"/>
      <c r="Y760" s="63"/>
    </row>
    <row r="761" spans="1:25" ht="15">
      <c r="A761" s="28" t="s">
        <v>872</v>
      </c>
      <c r="B761" s="63" t="s">
        <v>2557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>
        <v>383.20000000000027</v>
      </c>
      <c r="M761" s="9"/>
      <c r="O761" s="67">
        <v>383.20000000000027</v>
      </c>
      <c r="T761"/>
      <c r="U761" s="218"/>
      <c r="V761" s="63"/>
      <c r="W761" s="283"/>
      <c r="X761" s="317"/>
      <c r="Y761" s="63"/>
    </row>
    <row r="762" spans="1:25" ht="15">
      <c r="A762" s="28" t="s">
        <v>873</v>
      </c>
      <c r="B762" s="63" t="s">
        <v>180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>
        <v>383.10000000000036</v>
      </c>
      <c r="M762" s="9"/>
      <c r="O762" s="67">
        <v>383.10000000000036</v>
      </c>
      <c r="T762"/>
      <c r="U762" s="273"/>
      <c r="V762" s="63"/>
      <c r="W762" s="283"/>
      <c r="X762" s="317"/>
      <c r="Y762" s="63"/>
    </row>
    <row r="763" spans="1:25" ht="15">
      <c r="A763" s="28" t="s">
        <v>874</v>
      </c>
      <c r="B763" s="273" t="s">
        <v>1899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>
        <v>178.79999999999973</v>
      </c>
      <c r="L763" s="9">
        <v>202.5</v>
      </c>
      <c r="M763" s="9"/>
      <c r="O763" s="67">
        <v>381.29999999999973</v>
      </c>
      <c r="T763"/>
      <c r="U763" s="63"/>
      <c r="V763" s="63"/>
      <c r="W763" s="265"/>
      <c r="X763" s="317"/>
      <c r="Y763" s="63"/>
    </row>
    <row r="764" spans="1:25" ht="15">
      <c r="A764" s="28" t="s">
        <v>875</v>
      </c>
      <c r="B764" s="63" t="s">
        <v>2568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>
        <v>378.20000000000027</v>
      </c>
      <c r="M764" s="9"/>
      <c r="O764" s="67">
        <v>378.20000000000027</v>
      </c>
      <c r="T764"/>
      <c r="U764" s="63"/>
      <c r="V764" s="63"/>
      <c r="W764" s="265"/>
      <c r="X764" s="317"/>
      <c r="Y764" s="63"/>
    </row>
    <row r="765" spans="1:25" ht="15">
      <c r="A765" s="28" t="s">
        <v>876</v>
      </c>
      <c r="B765" s="205" t="s">
        <v>1564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216">
        <v>371.00000000000045</v>
      </c>
      <c r="J765" s="9" t="s">
        <v>278</v>
      </c>
      <c r="K765" s="9" t="s">
        <v>278</v>
      </c>
      <c r="L765" s="9" t="s">
        <v>278</v>
      </c>
      <c r="M765" s="9"/>
      <c r="O765" s="67">
        <v>371.00000000000045</v>
      </c>
      <c r="Q765" t="s">
        <v>288</v>
      </c>
      <c r="T765"/>
      <c r="U765" s="218"/>
      <c r="V765" s="63"/>
      <c r="W765" s="283"/>
      <c r="X765" s="317"/>
      <c r="Y765" s="63"/>
    </row>
    <row r="766" spans="1:25" ht="15">
      <c r="A766" s="28" t="s">
        <v>877</v>
      </c>
      <c r="B766" s="63" t="s">
        <v>2559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>
        <v>370.29999999999927</v>
      </c>
      <c r="M766" s="9"/>
      <c r="O766" s="67">
        <v>370.29999999999927</v>
      </c>
      <c r="T766"/>
      <c r="U766" s="28"/>
      <c r="V766" s="63"/>
      <c r="W766" s="283"/>
      <c r="X766" s="317"/>
      <c r="Y766" s="63"/>
    </row>
    <row r="767" spans="1:25" ht="15">
      <c r="A767" s="28" t="s">
        <v>878</v>
      </c>
      <c r="B767" s="63" t="s">
        <v>164</v>
      </c>
      <c r="E767" s="9" t="s">
        <v>278</v>
      </c>
      <c r="F767" s="9" t="s">
        <v>278</v>
      </c>
      <c r="G767" s="216">
        <v>368.40000000000009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/>
      <c r="O767" s="67">
        <v>368.40000000000009</v>
      </c>
      <c r="Q767" t="s">
        <v>284</v>
      </c>
      <c r="T767"/>
      <c r="U767" s="63"/>
      <c r="V767" s="63"/>
      <c r="W767" s="283"/>
      <c r="X767" s="317"/>
      <c r="Y767" s="63"/>
    </row>
    <row r="768" spans="1:25" ht="15">
      <c r="A768" s="28" t="s">
        <v>879</v>
      </c>
      <c r="B768" s="63" t="s">
        <v>2546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>
        <v>317.39999999999964</v>
      </c>
      <c r="M768" s="9"/>
      <c r="O768" s="67">
        <v>317.39999999999964</v>
      </c>
      <c r="T768"/>
      <c r="U768" s="273"/>
      <c r="V768" s="63"/>
      <c r="W768" s="282"/>
      <c r="X768" s="317"/>
      <c r="Y768" s="63"/>
    </row>
    <row r="769" spans="1:25" ht="15">
      <c r="A769" s="28" t="s">
        <v>880</v>
      </c>
      <c r="B769" s="63" t="s">
        <v>2566</v>
      </c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>
        <v>314.59999999999945</v>
      </c>
      <c r="M769" s="9"/>
      <c r="O769" s="67">
        <v>314.59999999999945</v>
      </c>
      <c r="T769"/>
      <c r="U769" s="273"/>
      <c r="V769" s="63"/>
      <c r="W769" s="283"/>
      <c r="X769" s="317"/>
      <c r="Y769" s="63"/>
    </row>
    <row r="770" spans="1:25" ht="15.75">
      <c r="A770" s="28" t="s">
        <v>2231</v>
      </c>
      <c r="B770" s="218" t="s">
        <v>1547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>
        <v>310.69999999999982</v>
      </c>
      <c r="J770" s="9" t="s">
        <v>278</v>
      </c>
      <c r="K770" s="9" t="s">
        <v>278</v>
      </c>
      <c r="L770" s="9" t="s">
        <v>278</v>
      </c>
      <c r="M770" s="9"/>
      <c r="O770" s="67">
        <v>310.69999999999982</v>
      </c>
      <c r="T770"/>
      <c r="U770" s="82"/>
      <c r="V770" s="3"/>
      <c r="W770" s="79"/>
      <c r="X770" s="75"/>
    </row>
    <row r="771" spans="1:25" ht="15.75">
      <c r="A771" s="28" t="s">
        <v>2516</v>
      </c>
      <c r="B771" s="273" t="s">
        <v>1904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>
        <v>305.20000000000073</v>
      </c>
      <c r="L771" s="9" t="s">
        <v>278</v>
      </c>
      <c r="M771" s="9"/>
      <c r="O771" s="67">
        <v>305.20000000000073</v>
      </c>
      <c r="T771"/>
      <c r="U771" s="82"/>
      <c r="V771" s="3"/>
      <c r="W771" s="79"/>
      <c r="X771" s="75"/>
    </row>
    <row r="772" spans="1:25" ht="15.75">
      <c r="A772" s="28" t="s">
        <v>2517</v>
      </c>
      <c r="B772" s="63" t="s">
        <v>2554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>
        <v>292.49999999999955</v>
      </c>
      <c r="M772" s="9"/>
      <c r="O772" s="67">
        <v>292.49999999999955</v>
      </c>
      <c r="T772"/>
      <c r="U772" s="82"/>
      <c r="V772" s="3"/>
      <c r="W772" s="79"/>
      <c r="X772" s="75"/>
    </row>
    <row r="773" spans="1:25" ht="15.75">
      <c r="A773" s="28" t="s">
        <v>2518</v>
      </c>
      <c r="B773" s="63" t="s">
        <v>2567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>
        <v>286.50000000000045</v>
      </c>
      <c r="M773" s="9"/>
      <c r="O773" s="67">
        <v>286.50000000000045</v>
      </c>
      <c r="T773"/>
      <c r="U773" s="82"/>
      <c r="V773" s="3"/>
      <c r="W773" s="79"/>
      <c r="X773" s="75"/>
    </row>
    <row r="774" spans="1:25" ht="15.75">
      <c r="A774" s="28" t="s">
        <v>2519</v>
      </c>
      <c r="B774" s="63" t="s">
        <v>2549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>
        <v>255.50000000000045</v>
      </c>
      <c r="M774" s="9"/>
      <c r="O774" s="67">
        <v>255.50000000000045</v>
      </c>
      <c r="T774"/>
      <c r="U774" s="82"/>
      <c r="V774" s="3"/>
      <c r="W774" s="79"/>
      <c r="X774" s="75"/>
    </row>
    <row r="775" spans="1:25" ht="15.75">
      <c r="A775" s="28" t="s">
        <v>2520</v>
      </c>
      <c r="B775" s="273" t="s">
        <v>2540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>
        <v>249.40000000000009</v>
      </c>
      <c r="M775" s="9"/>
      <c r="O775" s="67">
        <v>249.40000000000009</v>
      </c>
      <c r="T775"/>
      <c r="U775" s="82"/>
      <c r="V775" s="3"/>
      <c r="W775" s="79"/>
      <c r="X775" s="75"/>
    </row>
    <row r="776" spans="1:25" ht="15.75">
      <c r="A776" s="28" t="s">
        <v>2521</v>
      </c>
      <c r="B776" s="205" t="s">
        <v>1557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>
        <v>246.19999999999982</v>
      </c>
      <c r="J776" s="9" t="s">
        <v>278</v>
      </c>
      <c r="K776" s="9" t="s">
        <v>278</v>
      </c>
      <c r="L776" s="9" t="s">
        <v>278</v>
      </c>
      <c r="M776" s="9"/>
      <c r="O776" s="67">
        <v>246.19999999999982</v>
      </c>
      <c r="T776"/>
      <c r="U776" s="82"/>
      <c r="V776" s="3"/>
      <c r="W776" s="79"/>
      <c r="X776" s="75"/>
    </row>
    <row r="777" spans="1:25" ht="15.75">
      <c r="A777" s="28" t="s">
        <v>2522</v>
      </c>
      <c r="B777" s="63" t="s">
        <v>2560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>
        <v>239.69999999999982</v>
      </c>
      <c r="M777" s="9"/>
      <c r="O777" s="67">
        <v>239.69999999999982</v>
      </c>
      <c r="T777"/>
      <c r="U777" s="82"/>
      <c r="V777" s="3"/>
      <c r="W777" s="79"/>
      <c r="X777" s="75"/>
    </row>
    <row r="778" spans="1:25" ht="15.75">
      <c r="A778" s="28" t="s">
        <v>2523</v>
      </c>
      <c r="B778" s="63" t="s">
        <v>2548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>
        <v>236.19999999999936</v>
      </c>
      <c r="M778" s="9"/>
      <c r="O778" s="67">
        <v>236.19999999999936</v>
      </c>
      <c r="T778"/>
      <c r="U778" s="82"/>
      <c r="V778" s="3"/>
      <c r="W778" s="79"/>
      <c r="X778" s="75"/>
    </row>
    <row r="779" spans="1:25" ht="15.75">
      <c r="A779" s="28" t="s">
        <v>2524</v>
      </c>
      <c r="B779" s="205" t="s">
        <v>1581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>
        <v>235</v>
      </c>
      <c r="J779" s="9" t="s">
        <v>278</v>
      </c>
      <c r="K779" s="9" t="s">
        <v>278</v>
      </c>
      <c r="L779" s="9" t="s">
        <v>278</v>
      </c>
      <c r="M779" s="9"/>
      <c r="O779" s="67">
        <v>235</v>
      </c>
      <c r="T779"/>
      <c r="U779" s="82"/>
      <c r="V779" s="3"/>
      <c r="W779" s="79"/>
      <c r="X779" s="75"/>
    </row>
    <row r="780" spans="1:25" ht="15.75">
      <c r="A780" s="28" t="s">
        <v>2525</v>
      </c>
      <c r="B780" s="273" t="s">
        <v>1903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>
        <v>225.30000000000041</v>
      </c>
      <c r="L780" s="9" t="s">
        <v>278</v>
      </c>
      <c r="M780" s="9"/>
      <c r="O780" s="67">
        <v>225.30000000000041</v>
      </c>
      <c r="T780"/>
      <c r="U780" s="82"/>
      <c r="V780" s="3"/>
      <c r="W780" s="79"/>
      <c r="X780" s="75"/>
    </row>
    <row r="781" spans="1:25" ht="15.75">
      <c r="A781" s="28" t="s">
        <v>2526</v>
      </c>
      <c r="B781" s="63" t="s">
        <v>2542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>
        <v>211.50000000000045</v>
      </c>
      <c r="M781" s="9"/>
      <c r="O781" s="67">
        <v>211.50000000000045</v>
      </c>
      <c r="T781"/>
      <c r="U781" s="82"/>
      <c r="V781" s="3"/>
      <c r="W781" s="79"/>
      <c r="X781" s="75"/>
    </row>
    <row r="782" spans="1:25" ht="15.75">
      <c r="A782" s="28" t="s">
        <v>2527</v>
      </c>
      <c r="B782" s="63" t="s">
        <v>741</v>
      </c>
      <c r="E782" s="9" t="s">
        <v>278</v>
      </c>
      <c r="F782" s="9" t="s">
        <v>278</v>
      </c>
      <c r="G782" s="9" t="s">
        <v>278</v>
      </c>
      <c r="H782" s="9">
        <v>207.49999999999955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/>
      <c r="O782" s="67">
        <v>207.49999999999955</v>
      </c>
      <c r="T782"/>
      <c r="U782" s="82"/>
      <c r="V782" s="3"/>
      <c r="W782" s="79"/>
      <c r="X782" s="75"/>
    </row>
    <row r="783" spans="1:25" ht="15.75">
      <c r="A783" s="28" t="s">
        <v>2528</v>
      </c>
      <c r="B783" s="63" t="s">
        <v>2564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>
        <v>207.00000000000045</v>
      </c>
      <c r="M783" s="9"/>
      <c r="O783" s="67">
        <v>207.00000000000045</v>
      </c>
      <c r="T783"/>
      <c r="U783" s="82"/>
      <c r="V783" s="3"/>
      <c r="W783" s="79"/>
      <c r="X783" s="75"/>
    </row>
    <row r="784" spans="1:25" ht="15.75">
      <c r="A784" s="28" t="s">
        <v>2529</v>
      </c>
      <c r="B784" s="63" t="s">
        <v>2563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>
        <v>205.20000000000027</v>
      </c>
      <c r="M784" s="9"/>
      <c r="O784" s="67">
        <v>205.20000000000027</v>
      </c>
      <c r="T784"/>
      <c r="U784" s="82"/>
      <c r="V784" s="3"/>
      <c r="W784" s="79"/>
      <c r="X784" s="75"/>
    </row>
    <row r="785" spans="1:24" ht="15.75">
      <c r="A785" s="28" t="s">
        <v>2530</v>
      </c>
      <c r="B785" s="63" t="s">
        <v>731</v>
      </c>
      <c r="E785" s="9" t="s">
        <v>278</v>
      </c>
      <c r="F785" s="9" t="s">
        <v>278</v>
      </c>
      <c r="G785" s="9" t="s">
        <v>278</v>
      </c>
      <c r="H785" s="9">
        <v>199.14999999999964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/>
      <c r="O785" s="67">
        <v>199.14999999999964</v>
      </c>
      <c r="T785"/>
      <c r="U785" s="82"/>
      <c r="V785" s="3"/>
      <c r="W785" s="79"/>
      <c r="X785" s="75"/>
    </row>
    <row r="786" spans="1:24" ht="15.75">
      <c r="A786" s="28" t="s">
        <v>2531</v>
      </c>
      <c r="B786" s="205" t="s">
        <v>1556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>
        <v>197.79999999999973</v>
      </c>
      <c r="J786" s="9" t="s">
        <v>278</v>
      </c>
      <c r="K786" s="9" t="s">
        <v>278</v>
      </c>
      <c r="L786" s="9" t="s">
        <v>278</v>
      </c>
      <c r="M786" s="9"/>
      <c r="O786" s="67">
        <v>197.79999999999973</v>
      </c>
      <c r="T786"/>
      <c r="U786" s="82"/>
      <c r="V786" s="3"/>
      <c r="W786" s="79"/>
      <c r="X786" s="75"/>
    </row>
    <row r="787" spans="1:24" ht="15.75">
      <c r="A787" s="28" t="s">
        <v>2532</v>
      </c>
      <c r="B787" s="63" t="s">
        <v>2550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>
        <v>189.599999999999</v>
      </c>
      <c r="M787" s="9"/>
      <c r="O787" s="67">
        <v>189.599999999999</v>
      </c>
      <c r="T787"/>
      <c r="U787" s="82"/>
      <c r="V787" s="3"/>
      <c r="W787" s="79"/>
      <c r="X787" s="75"/>
    </row>
    <row r="788" spans="1:24" ht="15.75">
      <c r="A788" s="28" t="s">
        <v>2533</v>
      </c>
      <c r="B788" s="63" t="s">
        <v>2547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>
        <v>179.09999999999945</v>
      </c>
      <c r="M788" s="9"/>
      <c r="O788" s="67">
        <v>179.09999999999945</v>
      </c>
      <c r="T788"/>
      <c r="U788" s="82"/>
      <c r="V788" s="3"/>
      <c r="W788" s="79"/>
      <c r="X788" s="75"/>
    </row>
    <row r="789" spans="1:24" ht="15.75">
      <c r="A789" s="28" t="s">
        <v>2534</v>
      </c>
      <c r="B789" s="273" t="s">
        <v>2541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>
        <v>170</v>
      </c>
      <c r="M789" s="9"/>
      <c r="O789" s="67">
        <v>170</v>
      </c>
      <c r="T789"/>
      <c r="U789" s="82"/>
      <c r="V789" s="3"/>
      <c r="W789" s="79"/>
      <c r="X789" s="75"/>
    </row>
    <row r="790" spans="1:24" ht="15.75">
      <c r="A790" s="28" t="s">
        <v>2535</v>
      </c>
      <c r="B790" s="63" t="s">
        <v>179</v>
      </c>
      <c r="E790" s="9">
        <v>112.09999999999991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/>
      <c r="O790" s="67">
        <v>112.09999999999991</v>
      </c>
      <c r="T790"/>
      <c r="U790" s="82"/>
      <c r="V790" s="3"/>
      <c r="W790" s="79"/>
      <c r="X790" s="75"/>
    </row>
    <row r="791" spans="1:24" ht="15.75">
      <c r="A791" s="28" t="s">
        <v>2536</v>
      </c>
      <c r="B791" s="63" t="s">
        <v>2553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>
        <v>97.400000000000091</v>
      </c>
      <c r="M791" s="9"/>
      <c r="O791" s="67">
        <v>97.400000000000091</v>
      </c>
      <c r="T791"/>
      <c r="U791" s="82"/>
      <c r="V791" s="3"/>
      <c r="W791" s="79"/>
      <c r="X791" s="75"/>
    </row>
    <row r="792" spans="1:24" ht="15.75">
      <c r="A792" s="28" t="s">
        <v>2537</v>
      </c>
      <c r="B792" s="63" t="s">
        <v>2543</v>
      </c>
      <c r="C792" s="3"/>
      <c r="D792" s="3"/>
      <c r="E792" s="9" t="s">
        <v>278</v>
      </c>
      <c r="F792" s="9" t="s">
        <v>278</v>
      </c>
      <c r="G792" s="9" t="s">
        <v>278</v>
      </c>
      <c r="H792" s="9" t="s">
        <v>278</v>
      </c>
      <c r="I792" s="9" t="s">
        <v>278</v>
      </c>
      <c r="J792" s="9" t="s">
        <v>278</v>
      </c>
      <c r="K792" s="9" t="s">
        <v>278</v>
      </c>
      <c r="L792" s="9">
        <v>91.200000000000045</v>
      </c>
      <c r="M792" s="9"/>
      <c r="O792" s="67">
        <v>91.200000000000045</v>
      </c>
      <c r="T792"/>
      <c r="U792" s="82"/>
      <c r="V792" s="3"/>
      <c r="W792" s="79"/>
      <c r="X792" s="75"/>
    </row>
    <row r="793" spans="1:24" ht="15.75">
      <c r="A793" s="28" t="s">
        <v>2538</v>
      </c>
      <c r="B793" s="63" t="s">
        <v>2551</v>
      </c>
      <c r="E793" s="9" t="s">
        <v>278</v>
      </c>
      <c r="F793" s="9" t="s">
        <v>278</v>
      </c>
      <c r="G793" s="9" t="s">
        <v>278</v>
      </c>
      <c r="H793" s="9" t="s">
        <v>278</v>
      </c>
      <c r="I793" s="9" t="s">
        <v>278</v>
      </c>
      <c r="J793" s="9" t="s">
        <v>278</v>
      </c>
      <c r="K793" s="9" t="s">
        <v>278</v>
      </c>
      <c r="L793" s="9">
        <v>85.399999999999636</v>
      </c>
      <c r="M793" s="9"/>
      <c r="O793" s="67">
        <v>85.399999999999636</v>
      </c>
      <c r="T793"/>
      <c r="U793" s="82"/>
      <c r="V793" s="3"/>
      <c r="W793" s="79"/>
      <c r="X793" s="75"/>
    </row>
    <row r="794" spans="1:24" ht="15.75">
      <c r="A794" s="28" t="s">
        <v>2539</v>
      </c>
      <c r="B794" s="205" t="s">
        <v>1554</v>
      </c>
      <c r="C794" s="3"/>
      <c r="D794" s="3"/>
      <c r="E794" s="9" t="s">
        <v>278</v>
      </c>
      <c r="F794" s="9" t="s">
        <v>278</v>
      </c>
      <c r="G794" s="9" t="s">
        <v>278</v>
      </c>
      <c r="H794" s="9" t="s">
        <v>278</v>
      </c>
      <c r="I794" s="9">
        <v>63.500000000000455</v>
      </c>
      <c r="J794" s="9" t="s">
        <v>278</v>
      </c>
      <c r="K794" s="9" t="s">
        <v>278</v>
      </c>
      <c r="L794" s="9" t="s">
        <v>278</v>
      </c>
      <c r="M794" s="9"/>
      <c r="O794" s="67">
        <v>63.500000000000455</v>
      </c>
      <c r="T794"/>
      <c r="U794" s="82"/>
      <c r="V794" s="3"/>
      <c r="W794" s="79"/>
      <c r="X794" s="75"/>
    </row>
    <row r="795" spans="1:24" ht="15.75">
      <c r="A795" s="28" t="s">
        <v>2687</v>
      </c>
      <c r="B795" s="63" t="s">
        <v>2545</v>
      </c>
      <c r="C795" s="3"/>
      <c r="D795" s="3"/>
      <c r="E795" s="9" t="s">
        <v>278</v>
      </c>
      <c r="F795" s="9" t="s">
        <v>278</v>
      </c>
      <c r="G795" s="9" t="s">
        <v>278</v>
      </c>
      <c r="H795" s="9" t="s">
        <v>278</v>
      </c>
      <c r="I795" s="9" t="s">
        <v>278</v>
      </c>
      <c r="J795" s="9" t="s">
        <v>278</v>
      </c>
      <c r="K795" s="9" t="s">
        <v>278</v>
      </c>
      <c r="L795" s="9">
        <v>49.399999999999636</v>
      </c>
      <c r="M795" s="9"/>
      <c r="O795" s="67">
        <v>49.399999999999636</v>
      </c>
      <c r="T795"/>
      <c r="U795" s="82"/>
      <c r="V795" s="3"/>
      <c r="W795" s="79"/>
      <c r="X795" s="75"/>
    </row>
    <row r="796" spans="1:24" ht="15">
      <c r="A796" s="28" t="s">
        <v>2688</v>
      </c>
      <c r="B796" s="63" t="s">
        <v>2552</v>
      </c>
      <c r="C796" s="3"/>
      <c r="D796" s="3"/>
      <c r="E796" s="9" t="s">
        <v>278</v>
      </c>
      <c r="F796" s="9" t="s">
        <v>278</v>
      </c>
      <c r="G796" s="9" t="s">
        <v>278</v>
      </c>
      <c r="H796" s="9" t="s">
        <v>278</v>
      </c>
      <c r="I796" s="9" t="s">
        <v>278</v>
      </c>
      <c r="J796" s="9" t="s">
        <v>278</v>
      </c>
      <c r="K796" s="9" t="s">
        <v>278</v>
      </c>
      <c r="L796" s="9">
        <v>35.400000000000091</v>
      </c>
      <c r="M796" s="9"/>
      <c r="O796" s="67">
        <v>35.400000000000091</v>
      </c>
      <c r="T796"/>
    </row>
    <row r="797" spans="1:24" ht="15">
      <c r="A797" s="28" t="s">
        <v>2689</v>
      </c>
      <c r="B797" s="63" t="s">
        <v>2555</v>
      </c>
      <c r="C797" s="3"/>
      <c r="D797" s="3"/>
      <c r="E797" s="9" t="s">
        <v>278</v>
      </c>
      <c r="F797" s="9" t="s">
        <v>278</v>
      </c>
      <c r="G797" s="9" t="s">
        <v>278</v>
      </c>
      <c r="H797" s="9" t="s">
        <v>278</v>
      </c>
      <c r="I797" s="9" t="s">
        <v>278</v>
      </c>
      <c r="J797" s="9" t="s">
        <v>278</v>
      </c>
      <c r="K797" s="9" t="s">
        <v>278</v>
      </c>
      <c r="L797" s="9">
        <v>21</v>
      </c>
      <c r="M797" s="9"/>
      <c r="O797" s="67">
        <v>21</v>
      </c>
      <c r="T797"/>
    </row>
    <row r="798" spans="1:24" ht="15">
      <c r="A798" s="291" t="s">
        <v>3944</v>
      </c>
      <c r="B798" s="63" t="s">
        <v>4006</v>
      </c>
      <c r="C798" s="3"/>
      <c r="D798" s="3"/>
      <c r="E798" s="9"/>
      <c r="L798" s="69"/>
      <c r="M798" s="69"/>
      <c r="T798"/>
    </row>
    <row r="799" spans="1:24" ht="15">
      <c r="A799" s="291" t="s">
        <v>3945</v>
      </c>
      <c r="B799" s="63" t="s">
        <v>4007</v>
      </c>
      <c r="C799" s="3"/>
      <c r="D799" s="3"/>
      <c r="E799" s="9"/>
      <c r="L799" s="69"/>
      <c r="M799" s="69"/>
      <c r="T799"/>
    </row>
    <row r="800" spans="1:24" ht="15">
      <c r="A800" s="291" t="s">
        <v>3946</v>
      </c>
      <c r="B800" s="63" t="s">
        <v>4008</v>
      </c>
      <c r="C800" s="3"/>
      <c r="D800" s="3"/>
      <c r="E800" s="9"/>
      <c r="L800" s="69"/>
      <c r="M800" s="69"/>
      <c r="T800"/>
    </row>
    <row r="801" spans="1:20" ht="15">
      <c r="A801" s="291" t="s">
        <v>3947</v>
      </c>
      <c r="B801" s="63" t="s">
        <v>4009</v>
      </c>
      <c r="C801" s="3"/>
      <c r="D801" s="3"/>
      <c r="E801" s="9"/>
      <c r="L801" s="69"/>
      <c r="M801" s="69"/>
      <c r="T801"/>
    </row>
    <row r="802" spans="1:20" ht="15">
      <c r="A802" s="291" t="s">
        <v>3948</v>
      </c>
      <c r="B802" s="63" t="s">
        <v>4010</v>
      </c>
      <c r="C802" s="3"/>
      <c r="D802" s="3"/>
      <c r="E802" s="9"/>
      <c r="L802" s="69"/>
      <c r="M802" s="69"/>
      <c r="T802"/>
    </row>
    <row r="803" spans="1:20" ht="15">
      <c r="A803" s="291" t="s">
        <v>3949</v>
      </c>
      <c r="B803" s="63" t="s">
        <v>4011</v>
      </c>
      <c r="C803" s="3"/>
      <c r="D803" s="3"/>
      <c r="E803" s="9"/>
      <c r="L803" s="69"/>
      <c r="M803" s="69"/>
      <c r="T803"/>
    </row>
    <row r="804" spans="1:20" ht="15">
      <c r="A804" s="291" t="s">
        <v>3950</v>
      </c>
      <c r="B804" s="63" t="s">
        <v>4012</v>
      </c>
      <c r="C804" s="3"/>
      <c r="D804" s="3"/>
      <c r="E804" s="9"/>
      <c r="L804" s="69"/>
      <c r="M804" s="69"/>
      <c r="T804"/>
    </row>
    <row r="805" spans="1:20" ht="15">
      <c r="A805" s="291" t="s">
        <v>3951</v>
      </c>
      <c r="B805" s="63" t="s">
        <v>4013</v>
      </c>
      <c r="C805" s="3"/>
      <c r="D805" s="3"/>
      <c r="E805" s="9"/>
      <c r="L805" s="69"/>
      <c r="M805" s="69"/>
      <c r="T805"/>
    </row>
    <row r="806" spans="1:20" ht="15">
      <c r="A806" s="291" t="s">
        <v>3952</v>
      </c>
      <c r="B806" s="63" t="s">
        <v>4014</v>
      </c>
      <c r="C806" s="3"/>
      <c r="D806" s="3"/>
      <c r="E806" s="9"/>
      <c r="L806" s="69"/>
      <c r="M806" s="69"/>
      <c r="T806"/>
    </row>
    <row r="807" spans="1:20" ht="15">
      <c r="A807" s="291" t="s">
        <v>3953</v>
      </c>
      <c r="B807" s="63" t="s">
        <v>4033</v>
      </c>
      <c r="C807" s="3"/>
      <c r="D807" s="3"/>
      <c r="E807" s="9"/>
      <c r="L807" s="69"/>
      <c r="M807" s="69"/>
      <c r="T807"/>
    </row>
    <row r="808" spans="1:20" ht="15">
      <c r="A808" s="291" t="s">
        <v>3954</v>
      </c>
      <c r="B808" s="63" t="s">
        <v>4015</v>
      </c>
      <c r="C808" s="3"/>
      <c r="D808" s="3"/>
      <c r="E808" s="9"/>
      <c r="L808" s="69"/>
      <c r="M808" s="69"/>
      <c r="T808"/>
    </row>
    <row r="809" spans="1:20" ht="15">
      <c r="A809" s="291" t="s">
        <v>3955</v>
      </c>
      <c r="B809" s="63" t="s">
        <v>4016</v>
      </c>
      <c r="C809" s="3"/>
      <c r="D809" s="3"/>
      <c r="E809" s="9"/>
      <c r="L809" s="69"/>
      <c r="M809" s="69"/>
      <c r="T809"/>
    </row>
    <row r="810" spans="1:20" ht="15">
      <c r="A810" s="291" t="s">
        <v>3956</v>
      </c>
      <c r="B810" s="63" t="s">
        <v>4017</v>
      </c>
      <c r="C810" s="3"/>
      <c r="D810" s="3"/>
      <c r="E810" s="9"/>
      <c r="L810" s="69"/>
      <c r="M810" s="69"/>
      <c r="T810"/>
    </row>
    <row r="811" spans="1:20" ht="15">
      <c r="A811" s="291" t="s">
        <v>3957</v>
      </c>
      <c r="B811" s="63" t="s">
        <v>4018</v>
      </c>
      <c r="C811" s="3"/>
      <c r="D811" s="3"/>
      <c r="E811" s="9"/>
      <c r="L811" s="69"/>
      <c r="M811" s="69"/>
      <c r="T811"/>
    </row>
    <row r="812" spans="1:20" ht="15">
      <c r="A812" s="291" t="s">
        <v>3958</v>
      </c>
      <c r="B812" s="63" t="s">
        <v>4019</v>
      </c>
      <c r="C812" s="3"/>
      <c r="D812" s="3"/>
      <c r="E812" s="9"/>
      <c r="L812" s="69"/>
      <c r="M812" s="69"/>
      <c r="T812"/>
    </row>
    <row r="813" spans="1:20" ht="15">
      <c r="A813" s="291" t="s">
        <v>3959</v>
      </c>
      <c r="B813" s="63" t="s">
        <v>4020</v>
      </c>
      <c r="C813" s="3"/>
      <c r="D813" s="3"/>
      <c r="E813" s="9"/>
      <c r="L813" s="69"/>
      <c r="M813" s="69"/>
      <c r="T813"/>
    </row>
    <row r="814" spans="1:20" ht="15">
      <c r="A814" s="291" t="s">
        <v>3960</v>
      </c>
      <c r="B814" s="63" t="s">
        <v>4021</v>
      </c>
      <c r="C814" s="3"/>
      <c r="D814" s="3"/>
      <c r="E814" s="9"/>
      <c r="L814" s="69"/>
      <c r="M814" s="69"/>
      <c r="T814"/>
    </row>
    <row r="815" spans="1:20" ht="15">
      <c r="A815" s="291" t="s">
        <v>3961</v>
      </c>
      <c r="B815" s="63" t="s">
        <v>4022</v>
      </c>
      <c r="C815" s="3"/>
      <c r="D815" s="3"/>
      <c r="E815" s="9"/>
      <c r="L815" s="69"/>
      <c r="M815" s="69"/>
      <c r="T815"/>
    </row>
    <row r="816" spans="1:20" ht="15">
      <c r="A816" s="291" t="s">
        <v>3962</v>
      </c>
      <c r="B816" s="63" t="s">
        <v>4023</v>
      </c>
      <c r="C816" s="3"/>
      <c r="D816" s="3"/>
      <c r="E816" s="9"/>
      <c r="L816" s="69"/>
      <c r="M816" s="69"/>
      <c r="T816"/>
    </row>
    <row r="817" spans="1:20" ht="15">
      <c r="A817" s="291" t="s">
        <v>3963</v>
      </c>
      <c r="B817" s="63" t="s">
        <v>4024</v>
      </c>
      <c r="C817" s="3"/>
      <c r="D817" s="3"/>
      <c r="E817" s="9"/>
      <c r="L817" s="69"/>
      <c r="M817" s="69"/>
      <c r="T817"/>
    </row>
    <row r="818" spans="1:20" ht="15">
      <c r="A818" s="291" t="s">
        <v>3964</v>
      </c>
      <c r="B818" s="63" t="s">
        <v>4025</v>
      </c>
      <c r="C818" s="3"/>
      <c r="D818" s="3"/>
      <c r="E818" s="9"/>
      <c r="L818" s="69"/>
      <c r="M818" s="69"/>
      <c r="T818"/>
    </row>
    <row r="819" spans="1:20" ht="15">
      <c r="A819" s="291" t="s">
        <v>3965</v>
      </c>
      <c r="B819" s="63" t="s">
        <v>4026</v>
      </c>
      <c r="C819" s="3"/>
      <c r="D819" s="3"/>
      <c r="E819" s="9"/>
      <c r="L819" s="69"/>
      <c r="M819" s="69"/>
      <c r="T819"/>
    </row>
    <row r="820" spans="1:20" ht="15">
      <c r="A820" s="291" t="s">
        <v>3966</v>
      </c>
      <c r="B820" s="63" t="s">
        <v>4027</v>
      </c>
      <c r="C820" s="3"/>
      <c r="D820" s="3"/>
      <c r="E820" s="9"/>
      <c r="L820" s="69"/>
      <c r="M820" s="69"/>
      <c r="T820"/>
    </row>
    <row r="821" spans="1:20" ht="15">
      <c r="A821" s="291" t="s">
        <v>4034</v>
      </c>
      <c r="B821" s="63" t="s">
        <v>4028</v>
      </c>
      <c r="C821" s="3"/>
      <c r="D821" s="3"/>
      <c r="E821" s="9"/>
      <c r="L821" s="69"/>
      <c r="M821" s="69"/>
      <c r="T821"/>
    </row>
    <row r="822" spans="1:20" ht="15">
      <c r="A822" s="291" t="s">
        <v>4187</v>
      </c>
      <c r="B822" s="63" t="s">
        <v>4029</v>
      </c>
      <c r="C822" s="3"/>
      <c r="D822" s="3"/>
      <c r="E822" s="9"/>
      <c r="L822" s="69"/>
      <c r="M822" s="69"/>
      <c r="T822"/>
    </row>
    <row r="823" spans="1:20" ht="15">
      <c r="A823" s="291" t="s">
        <v>4312</v>
      </c>
      <c r="B823" s="63" t="s">
        <v>4030</v>
      </c>
      <c r="C823" s="3"/>
      <c r="D823" s="3"/>
      <c r="E823" s="9"/>
      <c r="L823" s="69"/>
      <c r="M823" s="69"/>
      <c r="T823"/>
    </row>
    <row r="824" spans="1:20" ht="15">
      <c r="A824" s="291" t="s">
        <v>4372</v>
      </c>
      <c r="B824" s="63" t="s">
        <v>4031</v>
      </c>
      <c r="C824" s="3"/>
      <c r="D824" s="3"/>
      <c r="E824" s="9"/>
      <c r="L824" s="69"/>
      <c r="M824" s="69"/>
      <c r="T824"/>
    </row>
    <row r="825" spans="1:20" ht="15">
      <c r="A825" s="291" t="s">
        <v>4373</v>
      </c>
      <c r="B825" s="63" t="s">
        <v>4032</v>
      </c>
      <c r="C825" s="3"/>
      <c r="D825" s="3"/>
      <c r="E825" s="9"/>
      <c r="L825" s="69"/>
      <c r="M825" s="69"/>
      <c r="T825"/>
    </row>
    <row r="826" spans="1:20" ht="15">
      <c r="A826" s="291" t="s">
        <v>4374</v>
      </c>
      <c r="B826" s="63" t="s">
        <v>4035</v>
      </c>
      <c r="C826" s="3"/>
      <c r="D826" s="3"/>
      <c r="E826" s="9"/>
      <c r="L826" s="69"/>
      <c r="M826" s="69"/>
      <c r="T826"/>
    </row>
    <row r="827" spans="1:20" ht="15">
      <c r="A827" s="291" t="s">
        <v>4375</v>
      </c>
      <c r="B827" s="63" t="s">
        <v>4186</v>
      </c>
      <c r="C827" s="3"/>
      <c r="D827" s="3"/>
      <c r="E827" s="9"/>
      <c r="L827" s="69"/>
      <c r="M827" s="69"/>
      <c r="T827"/>
    </row>
    <row r="828" spans="1:20" ht="15">
      <c r="A828" s="291" t="s">
        <v>4376</v>
      </c>
      <c r="B828" s="63" t="s">
        <v>4309</v>
      </c>
      <c r="C828" s="3"/>
      <c r="D828" s="3"/>
      <c r="E828" s="9"/>
      <c r="L828" s="69"/>
      <c r="M828" s="69"/>
      <c r="T828"/>
    </row>
    <row r="829" spans="1:20" ht="15">
      <c r="A829" s="28"/>
      <c r="B829" s="63"/>
      <c r="E829" s="9"/>
      <c r="L829" s="69"/>
      <c r="M829" s="69"/>
      <c r="T829"/>
    </row>
    <row r="830" spans="1:20" ht="15">
      <c r="A830" s="28"/>
      <c r="B830" s="63"/>
      <c r="D830" t="s">
        <v>2885</v>
      </c>
      <c r="E830" s="9"/>
      <c r="L830" s="69"/>
      <c r="M830" s="69"/>
      <c r="T830"/>
    </row>
    <row r="831" spans="1:20" ht="15">
      <c r="B831" s="63"/>
      <c r="E831" s="9"/>
      <c r="L831" s="69"/>
      <c r="M831" s="69"/>
      <c r="T831"/>
    </row>
    <row r="832" spans="1:20" ht="25.5">
      <c r="A832" s="23" t="s">
        <v>175</v>
      </c>
      <c r="L832" s="69"/>
      <c r="M832" s="69"/>
      <c r="T832"/>
    </row>
    <row r="833" spans="1:25">
      <c r="L833" s="69"/>
      <c r="M833" s="69"/>
      <c r="T833"/>
    </row>
    <row r="834" spans="1:25" ht="15">
      <c r="A834" s="39"/>
      <c r="B834" s="39"/>
      <c r="C834" s="39"/>
      <c r="D834" s="39"/>
      <c r="E834" s="61">
        <v>2016</v>
      </c>
      <c r="F834" s="61">
        <v>2017</v>
      </c>
      <c r="G834" s="61">
        <v>2018</v>
      </c>
      <c r="H834" s="61">
        <v>2019</v>
      </c>
      <c r="I834" s="61">
        <v>2020</v>
      </c>
      <c r="J834" s="61">
        <v>2021</v>
      </c>
      <c r="K834" s="61">
        <v>2022</v>
      </c>
      <c r="L834" s="61">
        <v>2023</v>
      </c>
      <c r="M834" s="61">
        <v>2024</v>
      </c>
      <c r="O834" s="70" t="s">
        <v>40</v>
      </c>
      <c r="T834"/>
    </row>
    <row r="835" spans="1:25" ht="15">
      <c r="A835" s="28" t="s">
        <v>0</v>
      </c>
      <c r="B835" s="63" t="s">
        <v>11</v>
      </c>
      <c r="E835" s="213">
        <v>615.20000000000005</v>
      </c>
      <c r="F835" s="213">
        <v>1225.5</v>
      </c>
      <c r="G835" s="9">
        <v>307.5</v>
      </c>
      <c r="H835" s="9">
        <v>640.29999999999927</v>
      </c>
      <c r="I835" s="211">
        <v>976.99999999999818</v>
      </c>
      <c r="J835" s="212">
        <v>969.19999999999982</v>
      </c>
      <c r="K835" s="9">
        <v>851.10000000000036</v>
      </c>
      <c r="L835" s="9">
        <v>717.80000000000018</v>
      </c>
      <c r="M835" s="9"/>
      <c r="O835" s="67">
        <v>6303.5999999999976</v>
      </c>
      <c r="Q835" t="s">
        <v>2191</v>
      </c>
      <c r="T835" t="s">
        <v>1651</v>
      </c>
      <c r="U835" s="63"/>
      <c r="V835" s="63"/>
      <c r="W835" s="265"/>
      <c r="X835" s="317"/>
      <c r="Y835" s="63"/>
    </row>
    <row r="836" spans="1:25" ht="15">
      <c r="A836" s="28" t="s">
        <v>2</v>
      </c>
      <c r="B836" s="63" t="s">
        <v>31</v>
      </c>
      <c r="E836" s="216">
        <v>506.4</v>
      </c>
      <c r="F836" s="9">
        <v>479.8</v>
      </c>
      <c r="G836" s="216">
        <v>428.3</v>
      </c>
      <c r="H836" s="216">
        <v>780.30000000000018</v>
      </c>
      <c r="I836" s="9">
        <v>542.60000000000036</v>
      </c>
      <c r="J836" s="216">
        <v>847.10000000000036</v>
      </c>
      <c r="K836" s="9">
        <v>685.90000000000055</v>
      </c>
      <c r="L836" s="9">
        <v>942.49999999999955</v>
      </c>
      <c r="M836" s="9"/>
      <c r="O836" s="67">
        <v>5212.9000000000015</v>
      </c>
      <c r="Q836" t="s">
        <v>2192</v>
      </c>
      <c r="T836" s="21" t="s">
        <v>2193</v>
      </c>
      <c r="U836" s="273"/>
      <c r="V836" s="63"/>
      <c r="W836" s="283"/>
      <c r="X836" s="317"/>
      <c r="Y836" s="63"/>
    </row>
    <row r="837" spans="1:25" ht="15">
      <c r="A837" s="28" t="s">
        <v>3</v>
      </c>
      <c r="B837" s="63" t="s">
        <v>9</v>
      </c>
      <c r="E837" s="9">
        <v>296.89999999999998</v>
      </c>
      <c r="F837" s="9">
        <v>471.3</v>
      </c>
      <c r="G837" s="213">
        <v>927.95</v>
      </c>
      <c r="H837" s="9">
        <v>668.90000000000055</v>
      </c>
      <c r="I837" s="9">
        <v>620.69999999999982</v>
      </c>
      <c r="J837" s="9">
        <v>410.59999999999945</v>
      </c>
      <c r="K837" s="211">
        <v>990.09999999999945</v>
      </c>
      <c r="L837" s="9">
        <v>784.79999999999973</v>
      </c>
      <c r="M837" s="9"/>
      <c r="O837" s="67">
        <v>5171.2499999999982</v>
      </c>
      <c r="Q837" t="s">
        <v>280</v>
      </c>
      <c r="T837" t="s">
        <v>1650</v>
      </c>
      <c r="U837" s="218"/>
      <c r="V837" s="63"/>
      <c r="W837" s="283"/>
      <c r="X837" s="317"/>
      <c r="Y837" s="63"/>
    </row>
    <row r="838" spans="1:25" ht="15">
      <c r="A838" s="28" t="s">
        <v>5</v>
      </c>
      <c r="B838" s="63" t="s">
        <v>17</v>
      </c>
      <c r="E838" s="212">
        <v>534.4</v>
      </c>
      <c r="F838" s="9">
        <v>530.65</v>
      </c>
      <c r="G838" s="9">
        <v>363.85</v>
      </c>
      <c r="H838" s="9">
        <v>539.09999999999991</v>
      </c>
      <c r="I838" s="216">
        <v>726.09999999999991</v>
      </c>
      <c r="J838" s="9">
        <v>719.5</v>
      </c>
      <c r="K838" s="213">
        <v>1017.0999999999995</v>
      </c>
      <c r="L838" s="9">
        <v>715.29999999999973</v>
      </c>
      <c r="M838" s="9"/>
      <c r="O838" s="67">
        <v>5145.9999999999982</v>
      </c>
      <c r="Q838" t="s">
        <v>2267</v>
      </c>
      <c r="T838" s="21" t="s">
        <v>1650</v>
      </c>
      <c r="U838" s="273"/>
      <c r="V838" s="63"/>
      <c r="W838" s="283"/>
      <c r="X838" s="317"/>
      <c r="Y838" s="63"/>
    </row>
    <row r="839" spans="1:25" ht="15">
      <c r="A839" s="28" t="s">
        <v>7</v>
      </c>
      <c r="B839" s="63" t="s">
        <v>21</v>
      </c>
      <c r="E839" s="9">
        <v>202.1</v>
      </c>
      <c r="F839" s="9">
        <v>423.6</v>
      </c>
      <c r="G839" s="216">
        <v>521.29999999999995</v>
      </c>
      <c r="H839" s="9">
        <v>645.80000000000064</v>
      </c>
      <c r="I839" s="9">
        <v>515.39999999999918</v>
      </c>
      <c r="J839" s="216">
        <v>860.00000000000091</v>
      </c>
      <c r="K839" s="216">
        <v>916.89999999999827</v>
      </c>
      <c r="L839" s="216">
        <v>1045.5999999999995</v>
      </c>
      <c r="M839" s="216"/>
      <c r="O839" s="67">
        <v>5130.6999999999989</v>
      </c>
      <c r="Q839" t="s">
        <v>2927</v>
      </c>
      <c r="T839" s="21" t="s">
        <v>2193</v>
      </c>
      <c r="U839" s="218"/>
      <c r="V839" s="63"/>
      <c r="W839" s="283"/>
      <c r="X839" s="317"/>
      <c r="Y839" s="63"/>
    </row>
    <row r="840" spans="1:25" ht="15">
      <c r="A840" s="28" t="s">
        <v>8</v>
      </c>
      <c r="B840" s="63" t="s">
        <v>143</v>
      </c>
      <c r="E840" s="9" t="s">
        <v>278</v>
      </c>
      <c r="F840" s="9">
        <v>450.55</v>
      </c>
      <c r="G840" s="211">
        <v>570.20000000000005</v>
      </c>
      <c r="H840" s="213">
        <v>839.09999999999991</v>
      </c>
      <c r="I840" s="213">
        <v>1012.1000000000001</v>
      </c>
      <c r="J840" s="9">
        <v>564.29999999999973</v>
      </c>
      <c r="K840" s="9">
        <v>783.00000000000091</v>
      </c>
      <c r="L840" s="9">
        <v>887.59999999999854</v>
      </c>
      <c r="M840" s="9"/>
      <c r="O840" s="67">
        <v>5106.8499999999985</v>
      </c>
      <c r="Q840" t="s">
        <v>1236</v>
      </c>
      <c r="T840" s="21" t="s">
        <v>1651</v>
      </c>
      <c r="U840" s="218"/>
      <c r="V840" s="63"/>
      <c r="W840" s="283"/>
      <c r="X840" s="317"/>
      <c r="Y840" s="63"/>
    </row>
    <row r="841" spans="1:25" ht="15">
      <c r="A841" s="28" t="s">
        <v>10</v>
      </c>
      <c r="B841" s="63" t="s">
        <v>27</v>
      </c>
      <c r="E841" s="216">
        <v>409.1</v>
      </c>
      <c r="F841" s="212">
        <v>829.35</v>
      </c>
      <c r="G841" s="9">
        <v>368.9</v>
      </c>
      <c r="H841" s="9">
        <v>460.19999999999914</v>
      </c>
      <c r="I841" s="9">
        <v>491.29999999999927</v>
      </c>
      <c r="J841" s="211">
        <v>997.30000000000064</v>
      </c>
      <c r="K841" s="9">
        <v>549.29999999999882</v>
      </c>
      <c r="L841" s="9">
        <v>840.59999999999991</v>
      </c>
      <c r="M841" s="9"/>
      <c r="O841" s="67">
        <v>4946.0499999999975</v>
      </c>
      <c r="Q841" t="s">
        <v>2194</v>
      </c>
      <c r="T841"/>
      <c r="U841" s="63"/>
      <c r="V841" s="63"/>
      <c r="W841" s="265"/>
      <c r="X841" s="317"/>
      <c r="Y841" s="63"/>
    </row>
    <row r="842" spans="1:25" ht="15">
      <c r="A842" s="28" t="s">
        <v>12</v>
      </c>
      <c r="B842" s="63" t="s">
        <v>142</v>
      </c>
      <c r="E842" s="9" t="s">
        <v>278</v>
      </c>
      <c r="F842" s="216">
        <v>579.9</v>
      </c>
      <c r="G842" s="9">
        <v>379.1</v>
      </c>
      <c r="H842" s="9">
        <v>643.00000000000045</v>
      </c>
      <c r="I842" s="9">
        <v>501.50000000000023</v>
      </c>
      <c r="J842" s="9">
        <v>748.29999999999882</v>
      </c>
      <c r="K842" s="9">
        <v>911.49999999999955</v>
      </c>
      <c r="L842" s="216">
        <v>1083.8000000000006</v>
      </c>
      <c r="M842" s="216"/>
      <c r="O842" s="67">
        <v>4847.1000000000004</v>
      </c>
      <c r="Q842" t="s">
        <v>305</v>
      </c>
      <c r="T842"/>
      <c r="U842" s="273"/>
      <c r="V842" s="63"/>
      <c r="W842" s="283"/>
      <c r="X842" s="317"/>
      <c r="Y842" s="63"/>
    </row>
    <row r="843" spans="1:25" ht="15">
      <c r="A843" s="28" t="s">
        <v>14</v>
      </c>
      <c r="B843" s="63" t="s">
        <v>141</v>
      </c>
      <c r="E843" s="9" t="s">
        <v>278</v>
      </c>
      <c r="F843" s="9">
        <v>364.5</v>
      </c>
      <c r="G843" s="9">
        <v>278</v>
      </c>
      <c r="H843" s="9">
        <v>557.7999999999995</v>
      </c>
      <c r="I843" s="212">
        <v>872.39999999999964</v>
      </c>
      <c r="J843" s="216">
        <v>846.40000000000009</v>
      </c>
      <c r="K843" s="9">
        <v>882.49999999999955</v>
      </c>
      <c r="L843" s="9">
        <v>1007.4000000000001</v>
      </c>
      <c r="M843" s="9"/>
      <c r="O843" s="67">
        <v>4808.9999999999982</v>
      </c>
      <c r="Q843" t="s">
        <v>332</v>
      </c>
      <c r="T843"/>
      <c r="U843" s="273"/>
      <c r="V843" s="63"/>
      <c r="W843" s="283"/>
      <c r="X843" s="317"/>
      <c r="Y843" s="63"/>
    </row>
    <row r="844" spans="1:25" ht="15">
      <c r="A844" s="28" t="s">
        <v>16</v>
      </c>
      <c r="B844" s="63" t="s">
        <v>37</v>
      </c>
      <c r="E844" s="216">
        <v>486.3</v>
      </c>
      <c r="F844" s="9">
        <v>424.75</v>
      </c>
      <c r="G844" s="9">
        <v>358.6</v>
      </c>
      <c r="H844" s="9">
        <v>461.69999999999982</v>
      </c>
      <c r="I844" s="9">
        <v>305.40000000000009</v>
      </c>
      <c r="J844" s="9">
        <v>726.99999999999955</v>
      </c>
      <c r="K844" s="212">
        <v>970.20000000000073</v>
      </c>
      <c r="L844" s="216">
        <v>1058.9000000000015</v>
      </c>
      <c r="M844" s="216"/>
      <c r="O844" s="67">
        <v>4792.8500000000022</v>
      </c>
      <c r="Q844" t="s">
        <v>343</v>
      </c>
      <c r="T844"/>
      <c r="U844" s="63"/>
      <c r="V844" s="63"/>
      <c r="W844" s="265"/>
      <c r="X844" s="317"/>
      <c r="Y844" s="63"/>
    </row>
    <row r="845" spans="1:25" ht="15">
      <c r="A845" s="28" t="s">
        <v>18</v>
      </c>
      <c r="B845" s="63" t="s">
        <v>33</v>
      </c>
      <c r="E845" s="9">
        <v>361.5</v>
      </c>
      <c r="F845" s="9">
        <v>494.45</v>
      </c>
      <c r="G845" s="9">
        <v>323.5</v>
      </c>
      <c r="H845" s="9">
        <v>693.90000000000009</v>
      </c>
      <c r="I845" s="9">
        <v>365</v>
      </c>
      <c r="J845" s="9">
        <v>477.69999999999982</v>
      </c>
      <c r="K845" s="9">
        <v>894.69999999999936</v>
      </c>
      <c r="L845" s="9">
        <v>819.19999999999891</v>
      </c>
      <c r="M845" s="9"/>
      <c r="O845" s="67">
        <v>4429.9499999999989</v>
      </c>
      <c r="T845"/>
      <c r="U845" s="218"/>
      <c r="V845" s="63"/>
      <c r="W845" s="283"/>
      <c r="X845" s="317"/>
      <c r="Y845" s="63"/>
    </row>
    <row r="846" spans="1:25" ht="15">
      <c r="A846" s="28" t="s">
        <v>20</v>
      </c>
      <c r="B846" s="63" t="s">
        <v>15</v>
      </c>
      <c r="E846" s="9">
        <v>244.9</v>
      </c>
      <c r="F846" s="9">
        <v>367.55</v>
      </c>
      <c r="G846" s="216">
        <v>547</v>
      </c>
      <c r="H846" s="9">
        <v>453.099999999999</v>
      </c>
      <c r="I846" s="9">
        <v>568.29999999999973</v>
      </c>
      <c r="J846" s="9">
        <v>405.40000000000055</v>
      </c>
      <c r="K846" s="9">
        <v>847.19999999999982</v>
      </c>
      <c r="L846" s="9">
        <v>961.79999999999973</v>
      </c>
      <c r="M846" s="9"/>
      <c r="O846" s="67">
        <v>4395.2499999999982</v>
      </c>
      <c r="Q846" t="s">
        <v>283</v>
      </c>
      <c r="T846"/>
      <c r="U846" s="63"/>
      <c r="V846" s="63"/>
      <c r="W846" s="283"/>
      <c r="X846" s="317"/>
      <c r="Y846" s="63"/>
    </row>
    <row r="847" spans="1:25" ht="15">
      <c r="A847" s="28" t="s">
        <v>22</v>
      </c>
      <c r="B847" s="63" t="s">
        <v>154</v>
      </c>
      <c r="E847" s="9" t="s">
        <v>278</v>
      </c>
      <c r="F847" s="9" t="s">
        <v>278</v>
      </c>
      <c r="G847" s="9">
        <v>355.3</v>
      </c>
      <c r="H847" s="9">
        <v>491.79999999999927</v>
      </c>
      <c r="I847" s="9">
        <v>524.30000000000064</v>
      </c>
      <c r="J847" s="213">
        <v>1093.7000000000003</v>
      </c>
      <c r="K847" s="216">
        <v>924.59999999999991</v>
      </c>
      <c r="L847" s="9">
        <v>910.09999999999991</v>
      </c>
      <c r="M847" s="9"/>
      <c r="O847" s="67">
        <v>4299.8</v>
      </c>
      <c r="Q847" t="s">
        <v>338</v>
      </c>
      <c r="T847" s="21" t="s">
        <v>1650</v>
      </c>
      <c r="U847" s="273"/>
      <c r="V847" s="63"/>
      <c r="W847" s="283"/>
      <c r="X847" s="317"/>
      <c r="Y847" s="63"/>
    </row>
    <row r="848" spans="1:25" ht="15">
      <c r="A848" s="28" t="s">
        <v>24</v>
      </c>
      <c r="B848" s="63" t="s">
        <v>705</v>
      </c>
      <c r="E848" s="9" t="s">
        <v>278</v>
      </c>
      <c r="F848" s="9" t="s">
        <v>278</v>
      </c>
      <c r="G848" s="9" t="s">
        <v>278</v>
      </c>
      <c r="H848" s="211">
        <v>824.10000000000036</v>
      </c>
      <c r="I848" s="216">
        <v>832.40000000000009</v>
      </c>
      <c r="J848" s="9">
        <v>702.69999999999982</v>
      </c>
      <c r="K848" s="9">
        <v>796.40000000000146</v>
      </c>
      <c r="L848" s="9">
        <v>1033.9000000000001</v>
      </c>
      <c r="M848" s="9"/>
      <c r="O848" s="67">
        <v>4189.5000000000018</v>
      </c>
      <c r="Q848" t="s">
        <v>307</v>
      </c>
      <c r="T848"/>
      <c r="U848" s="63"/>
      <c r="V848" s="63"/>
      <c r="W848" s="283"/>
      <c r="X848" s="317"/>
      <c r="Y848" s="63"/>
    </row>
    <row r="849" spans="1:25" ht="15">
      <c r="A849" s="28" t="s">
        <v>26</v>
      </c>
      <c r="B849" s="63" t="s">
        <v>25</v>
      </c>
      <c r="E849" s="9">
        <v>316.5</v>
      </c>
      <c r="F849" s="9">
        <v>241</v>
      </c>
      <c r="G849" s="212">
        <v>553.9</v>
      </c>
      <c r="H849" s="9">
        <v>429.70000000000027</v>
      </c>
      <c r="I849" s="9">
        <v>369.79999999999973</v>
      </c>
      <c r="J849" s="9">
        <v>633.90000000000055</v>
      </c>
      <c r="K849" s="9">
        <v>734.99999999999955</v>
      </c>
      <c r="L849" s="9">
        <v>768.19999999999936</v>
      </c>
      <c r="M849" s="9"/>
      <c r="O849" s="67">
        <v>4047.9999999999995</v>
      </c>
      <c r="Q849" t="s">
        <v>282</v>
      </c>
      <c r="T849"/>
      <c r="U849" s="273"/>
      <c r="V849" s="63"/>
      <c r="W849" s="283"/>
      <c r="X849" s="317"/>
      <c r="Y849" s="63"/>
    </row>
    <row r="850" spans="1:25" ht="15">
      <c r="A850" s="28" t="s">
        <v>28</v>
      </c>
      <c r="B850" s="63" t="s">
        <v>13</v>
      </c>
      <c r="E850" s="9">
        <v>180.2</v>
      </c>
      <c r="F850" s="216">
        <v>705.1</v>
      </c>
      <c r="G850" s="9">
        <v>343.1</v>
      </c>
      <c r="H850" s="212">
        <v>817.50000000000091</v>
      </c>
      <c r="I850" s="9">
        <v>283.89999999999964</v>
      </c>
      <c r="J850" s="9">
        <v>669.70000000000027</v>
      </c>
      <c r="K850" s="9">
        <v>532.45000000000027</v>
      </c>
      <c r="L850" s="9">
        <v>498.49999999999955</v>
      </c>
      <c r="M850" s="9"/>
      <c r="O850" s="67">
        <v>4030.4500000000007</v>
      </c>
      <c r="Q850" t="s">
        <v>352</v>
      </c>
      <c r="T850"/>
      <c r="U850" s="63"/>
      <c r="V850" s="63"/>
      <c r="W850" s="265"/>
      <c r="X850" s="317"/>
      <c r="Y850" s="63"/>
    </row>
    <row r="851" spans="1:25" ht="15">
      <c r="A851" s="28" t="s">
        <v>30</v>
      </c>
      <c r="B851" s="63" t="s">
        <v>706</v>
      </c>
      <c r="E851" s="9" t="s">
        <v>278</v>
      </c>
      <c r="F851" s="9" t="s">
        <v>278</v>
      </c>
      <c r="G851" s="9" t="s">
        <v>278</v>
      </c>
      <c r="H851" s="216">
        <v>699.20000000000027</v>
      </c>
      <c r="I851" s="9">
        <v>598.09999999999991</v>
      </c>
      <c r="J851" s="9">
        <v>761.79999999999973</v>
      </c>
      <c r="K851" s="216">
        <v>929.49999999999864</v>
      </c>
      <c r="L851" s="9">
        <v>1002.5999999999995</v>
      </c>
      <c r="M851" s="9"/>
      <c r="O851" s="67">
        <v>3991.199999999998</v>
      </c>
      <c r="Q851" t="s">
        <v>344</v>
      </c>
      <c r="T851"/>
      <c r="U851" s="63"/>
      <c r="V851" s="63"/>
      <c r="W851" s="283"/>
      <c r="X851" s="317"/>
      <c r="Y851" s="63"/>
    </row>
    <row r="852" spans="1:25" ht="15">
      <c r="A852" s="28" t="s">
        <v>32</v>
      </c>
      <c r="B852" s="63" t="s">
        <v>721</v>
      </c>
      <c r="E852" s="9" t="s">
        <v>278</v>
      </c>
      <c r="F852" s="9" t="s">
        <v>278</v>
      </c>
      <c r="G852" s="9" t="s">
        <v>278</v>
      </c>
      <c r="H852" s="216">
        <v>703.90000000000055</v>
      </c>
      <c r="I852" s="216">
        <v>807.45000000000118</v>
      </c>
      <c r="J852" s="216">
        <v>960.39999999999964</v>
      </c>
      <c r="K852" s="9">
        <v>900.00000000000045</v>
      </c>
      <c r="L852" s="9">
        <v>601.09999999999991</v>
      </c>
      <c r="M852" s="9"/>
      <c r="O852" s="67">
        <v>3972.8500000000017</v>
      </c>
      <c r="Q852" t="s">
        <v>2195</v>
      </c>
      <c r="T852"/>
      <c r="U852" s="273"/>
      <c r="V852" s="63"/>
      <c r="W852" s="283"/>
      <c r="X852" s="317"/>
      <c r="Y852" s="63"/>
    </row>
    <row r="853" spans="1:25" ht="15">
      <c r="A853" s="28" t="s">
        <v>34</v>
      </c>
      <c r="B853" s="63" t="s">
        <v>757</v>
      </c>
      <c r="E853" s="9" t="s">
        <v>278</v>
      </c>
      <c r="F853" s="9" t="s">
        <v>278</v>
      </c>
      <c r="G853" s="9" t="s">
        <v>278</v>
      </c>
      <c r="H853" s="9">
        <v>443.70000000000073</v>
      </c>
      <c r="I853" s="9">
        <v>501</v>
      </c>
      <c r="J853" s="216">
        <v>841.39999999999964</v>
      </c>
      <c r="K853" s="216">
        <v>940.79999999999836</v>
      </c>
      <c r="L853" s="212">
        <v>1192.9000000000001</v>
      </c>
      <c r="M853" s="212"/>
      <c r="O853" s="67">
        <v>3919.7999999999988</v>
      </c>
      <c r="Q853" t="s">
        <v>2199</v>
      </c>
      <c r="T853"/>
      <c r="U853" s="63"/>
      <c r="V853" s="63"/>
      <c r="W853" s="265"/>
      <c r="X853" s="317"/>
      <c r="Y853" s="63"/>
    </row>
    <row r="854" spans="1:25" ht="15">
      <c r="A854" s="28" t="s">
        <v>36</v>
      </c>
      <c r="B854" s="63" t="s">
        <v>155</v>
      </c>
      <c r="E854" s="9" t="s">
        <v>278</v>
      </c>
      <c r="F854" s="9" t="s">
        <v>278</v>
      </c>
      <c r="G854" s="9">
        <v>207.9</v>
      </c>
      <c r="H854" s="9">
        <v>650.79999999999905</v>
      </c>
      <c r="I854" s="9">
        <v>478.20000000000027</v>
      </c>
      <c r="J854" s="9">
        <v>660.80000000000064</v>
      </c>
      <c r="K854" s="9">
        <v>772.900000000001</v>
      </c>
      <c r="L854" s="216">
        <v>1089.4999999999995</v>
      </c>
      <c r="M854" s="216"/>
      <c r="O854" s="67">
        <v>3860.1000000000004</v>
      </c>
      <c r="Q854" t="s">
        <v>297</v>
      </c>
      <c r="T854"/>
      <c r="U854" s="63"/>
      <c r="V854" s="63"/>
      <c r="W854" s="265"/>
      <c r="X854" s="317"/>
      <c r="Y854" s="63"/>
    </row>
    <row r="855" spans="1:25" ht="15">
      <c r="A855" s="28" t="s">
        <v>38</v>
      </c>
      <c r="B855" s="63" t="s">
        <v>736</v>
      </c>
      <c r="E855" s="9" t="s">
        <v>278</v>
      </c>
      <c r="F855" s="9" t="s">
        <v>278</v>
      </c>
      <c r="G855" s="9" t="s">
        <v>278</v>
      </c>
      <c r="H855" s="216">
        <v>717.59999999999991</v>
      </c>
      <c r="I855" s="9">
        <v>505.60000000000082</v>
      </c>
      <c r="J855" s="9">
        <v>800.70000000000073</v>
      </c>
      <c r="K855" s="9">
        <v>821.59999999999991</v>
      </c>
      <c r="L855" s="9">
        <v>887.70000000000027</v>
      </c>
      <c r="M855" s="9"/>
      <c r="O855" s="67">
        <v>3733.2000000000016</v>
      </c>
      <c r="Q855" t="s">
        <v>292</v>
      </c>
      <c r="T855"/>
      <c r="U855" s="273"/>
      <c r="V855" s="63"/>
      <c r="W855" s="282"/>
      <c r="X855" s="317"/>
      <c r="Y855" s="63"/>
    </row>
    <row r="856" spans="1:25" ht="15">
      <c r="A856" s="28" t="s">
        <v>145</v>
      </c>
      <c r="B856" s="63" t="s">
        <v>695</v>
      </c>
      <c r="E856" s="9" t="s">
        <v>278</v>
      </c>
      <c r="F856" s="9" t="s">
        <v>278</v>
      </c>
      <c r="G856" s="9" t="s">
        <v>278</v>
      </c>
      <c r="H856" s="9">
        <v>630.90000000000055</v>
      </c>
      <c r="I856" s="9">
        <v>627.29999999999973</v>
      </c>
      <c r="J856" s="9">
        <v>770.40000000000009</v>
      </c>
      <c r="K856" s="9">
        <v>694.900000000001</v>
      </c>
      <c r="L856" s="9">
        <v>932.19999999999936</v>
      </c>
      <c r="M856" s="9"/>
      <c r="O856" s="67">
        <v>3655.7000000000007</v>
      </c>
      <c r="T856"/>
      <c r="U856" s="273"/>
      <c r="V856" s="63"/>
      <c r="W856" s="283"/>
      <c r="X856" s="317"/>
      <c r="Y856" s="63"/>
    </row>
    <row r="857" spans="1:25" ht="15">
      <c r="A857" s="28" t="s">
        <v>146</v>
      </c>
      <c r="B857" s="63" t="s">
        <v>703</v>
      </c>
      <c r="E857" s="9" t="s">
        <v>278</v>
      </c>
      <c r="F857" s="9" t="s">
        <v>278</v>
      </c>
      <c r="G857" s="9" t="s">
        <v>278</v>
      </c>
      <c r="H857" s="9">
        <v>547.09999999999991</v>
      </c>
      <c r="I857" s="9">
        <v>489.19999999999982</v>
      </c>
      <c r="J857" s="9">
        <v>713.69999999999891</v>
      </c>
      <c r="K857" s="9">
        <v>728.79999999999927</v>
      </c>
      <c r="L857" s="216">
        <v>1156.400000000001</v>
      </c>
      <c r="M857" s="216"/>
      <c r="O857" s="67">
        <v>3635.1999999999989</v>
      </c>
      <c r="Q857" t="s">
        <v>283</v>
      </c>
      <c r="T857"/>
      <c r="U857" s="273"/>
      <c r="V857" s="63"/>
      <c r="W857" s="283"/>
      <c r="X857" s="317"/>
      <c r="Y857" s="63"/>
    </row>
    <row r="858" spans="1:25" ht="15">
      <c r="A858" s="28" t="s">
        <v>147</v>
      </c>
      <c r="B858" s="63" t="s">
        <v>39</v>
      </c>
      <c r="E858" s="216">
        <v>430.4</v>
      </c>
      <c r="F858" s="216">
        <v>697.6</v>
      </c>
      <c r="G858" s="9">
        <v>278.8</v>
      </c>
      <c r="H858" s="9">
        <v>456</v>
      </c>
      <c r="I858" s="9">
        <v>325.00000000000045</v>
      </c>
      <c r="J858" s="9">
        <v>533.69999999999982</v>
      </c>
      <c r="K858" s="9">
        <v>870.25000000000045</v>
      </c>
      <c r="L858" s="9" t="s">
        <v>278</v>
      </c>
      <c r="M858" s="9"/>
      <c r="O858" s="67">
        <v>3591.7500000000005</v>
      </c>
      <c r="Q858" t="s">
        <v>316</v>
      </c>
      <c r="T858"/>
      <c r="U858" s="63"/>
      <c r="V858" s="63"/>
      <c r="W858" s="265"/>
      <c r="X858" s="317"/>
      <c r="Y858" s="63"/>
    </row>
    <row r="859" spans="1:25" ht="15">
      <c r="A859" s="28" t="s">
        <v>151</v>
      </c>
      <c r="B859" s="28" t="s">
        <v>690</v>
      </c>
      <c r="E859" s="9" t="s">
        <v>278</v>
      </c>
      <c r="F859" s="9" t="s">
        <v>278</v>
      </c>
      <c r="G859" s="9" t="s">
        <v>278</v>
      </c>
      <c r="H859" s="216">
        <v>728.89999999999918</v>
      </c>
      <c r="I859" s="9">
        <v>598.50000000000182</v>
      </c>
      <c r="J859" s="9">
        <v>547.19999999999982</v>
      </c>
      <c r="K859" s="9">
        <v>774.80000000000018</v>
      </c>
      <c r="L859" s="9">
        <v>929.79999999999927</v>
      </c>
      <c r="M859" s="9"/>
      <c r="O859" s="67">
        <v>3579.2000000000003</v>
      </c>
      <c r="Q859" t="s">
        <v>297</v>
      </c>
      <c r="T859"/>
      <c r="U859" s="273"/>
      <c r="V859" s="63"/>
      <c r="W859" s="283"/>
      <c r="X859" s="317"/>
      <c r="Y859" s="63"/>
    </row>
    <row r="860" spans="1:25" ht="15">
      <c r="A860" s="28" t="s">
        <v>157</v>
      </c>
      <c r="B860" s="63" t="s">
        <v>162</v>
      </c>
      <c r="E860" s="9" t="s">
        <v>278</v>
      </c>
      <c r="F860" s="9" t="s">
        <v>278</v>
      </c>
      <c r="G860" s="9">
        <v>291.5</v>
      </c>
      <c r="H860" s="9">
        <v>685.19999999999845</v>
      </c>
      <c r="I860" s="9">
        <v>530.30000000000018</v>
      </c>
      <c r="J860" s="9">
        <v>596.79999999999973</v>
      </c>
      <c r="K860" s="9">
        <v>687.80000000000018</v>
      </c>
      <c r="L860" s="9">
        <v>751</v>
      </c>
      <c r="M860" s="9"/>
      <c r="O860" s="67">
        <v>3542.5999999999985</v>
      </c>
      <c r="T860"/>
      <c r="U860" s="218"/>
      <c r="V860" s="63"/>
      <c r="W860" s="283"/>
      <c r="X860" s="317"/>
      <c r="Y860" s="63"/>
    </row>
    <row r="861" spans="1:25" ht="15">
      <c r="A861" s="28" t="s">
        <v>159</v>
      </c>
      <c r="B861" s="63" t="s">
        <v>23</v>
      </c>
      <c r="E861" s="216">
        <v>498</v>
      </c>
      <c r="F861" s="9">
        <v>186.35</v>
      </c>
      <c r="G861" s="9">
        <v>85.8</v>
      </c>
      <c r="H861" s="9">
        <v>688.30000000000018</v>
      </c>
      <c r="I861" s="9">
        <v>374.09999999999991</v>
      </c>
      <c r="J861" s="9">
        <v>469.40000000000032</v>
      </c>
      <c r="K861" s="9">
        <v>649.80000000000109</v>
      </c>
      <c r="L861" s="9">
        <v>536.89999999999827</v>
      </c>
      <c r="M861" s="9"/>
      <c r="O861" s="67">
        <v>3488.65</v>
      </c>
      <c r="Q861" t="s">
        <v>284</v>
      </c>
      <c r="T861"/>
      <c r="U861" s="63"/>
      <c r="V861" s="63"/>
      <c r="W861" s="283"/>
      <c r="X861" s="317"/>
      <c r="Y861" s="63"/>
    </row>
    <row r="862" spans="1:25" ht="15">
      <c r="A862" s="28" t="s">
        <v>160</v>
      </c>
      <c r="B862" s="63" t="s">
        <v>719</v>
      </c>
      <c r="E862" s="9" t="s">
        <v>278</v>
      </c>
      <c r="F862" s="9" t="s">
        <v>278</v>
      </c>
      <c r="G862" s="9" t="s">
        <v>278</v>
      </c>
      <c r="H862" s="9">
        <v>578.09999999999945</v>
      </c>
      <c r="I862" s="9">
        <v>593</v>
      </c>
      <c r="J862" s="9">
        <v>614.89999999999986</v>
      </c>
      <c r="K862" s="9">
        <v>659.99999999999955</v>
      </c>
      <c r="L862" s="9">
        <v>898.40000000000055</v>
      </c>
      <c r="M862" s="9"/>
      <c r="O862" s="67">
        <v>3344.3999999999996</v>
      </c>
      <c r="T862"/>
      <c r="U862" s="273"/>
      <c r="V862" s="63"/>
      <c r="W862" s="283"/>
      <c r="X862" s="317"/>
      <c r="Y862" s="63"/>
    </row>
    <row r="863" spans="1:25" ht="15">
      <c r="A863" s="28" t="s">
        <v>161</v>
      </c>
      <c r="B863" s="63" t="s">
        <v>1</v>
      </c>
      <c r="E863" s="9">
        <v>276</v>
      </c>
      <c r="F863" s="211">
        <v>902.5</v>
      </c>
      <c r="G863" s="9">
        <v>114.9</v>
      </c>
      <c r="H863" s="9">
        <v>442.19999999999936</v>
      </c>
      <c r="I863" s="9">
        <v>427.30000000000018</v>
      </c>
      <c r="J863" s="9">
        <v>424.05000000000018</v>
      </c>
      <c r="K863" s="9">
        <v>319.70000000000005</v>
      </c>
      <c r="L863" s="9">
        <v>396.30000000000018</v>
      </c>
      <c r="M863" s="9"/>
      <c r="O863" s="67">
        <v>3302.95</v>
      </c>
      <c r="Q863" t="s">
        <v>300</v>
      </c>
      <c r="T863"/>
      <c r="U863" s="63"/>
      <c r="V863" s="63"/>
      <c r="W863" s="265"/>
      <c r="X863" s="317"/>
      <c r="Y863" s="63"/>
    </row>
    <row r="864" spans="1:25" ht="15">
      <c r="A864" s="28" t="s">
        <v>163</v>
      </c>
      <c r="B864" s="63" t="s">
        <v>153</v>
      </c>
      <c r="E864" s="9" t="s">
        <v>278</v>
      </c>
      <c r="F864" s="9" t="s">
        <v>278</v>
      </c>
      <c r="G864" s="9">
        <v>349.4</v>
      </c>
      <c r="H864" s="9">
        <v>538.60000000000036</v>
      </c>
      <c r="I864" s="9">
        <v>555</v>
      </c>
      <c r="J864" s="9">
        <v>622.10000000000036</v>
      </c>
      <c r="K864" s="9">
        <v>467.599999999999</v>
      </c>
      <c r="L864" s="9">
        <v>741.59999999999854</v>
      </c>
      <c r="M864" s="9"/>
      <c r="O864" s="67">
        <v>3274.2999999999984</v>
      </c>
      <c r="T864"/>
      <c r="U864" s="273"/>
      <c r="V864" s="63"/>
      <c r="W864" s="282"/>
      <c r="X864" s="317"/>
      <c r="Y864" s="63"/>
    </row>
    <row r="865" spans="1:25" ht="15">
      <c r="A865" s="28" t="s">
        <v>274</v>
      </c>
      <c r="B865" s="63" t="s">
        <v>720</v>
      </c>
      <c r="E865" s="9" t="s">
        <v>278</v>
      </c>
      <c r="F865" s="9" t="s">
        <v>278</v>
      </c>
      <c r="G865" s="9" t="s">
        <v>278</v>
      </c>
      <c r="H865" s="9">
        <v>686</v>
      </c>
      <c r="I865" s="9">
        <v>422.90000000000009</v>
      </c>
      <c r="J865" s="9">
        <v>748.89999999999918</v>
      </c>
      <c r="K865" s="9">
        <v>618.00000000000091</v>
      </c>
      <c r="L865" s="9">
        <v>798.30000000000109</v>
      </c>
      <c r="M865" s="9"/>
      <c r="O865" s="67">
        <v>3274.1000000000013</v>
      </c>
      <c r="T865"/>
      <c r="U865" s="273"/>
      <c r="V865" s="63"/>
      <c r="W865" s="282"/>
      <c r="X865" s="317"/>
      <c r="Y865" s="63"/>
    </row>
    <row r="866" spans="1:25" ht="15">
      <c r="A866" s="28" t="s">
        <v>275</v>
      </c>
      <c r="B866" s="63" t="s">
        <v>740</v>
      </c>
      <c r="E866" s="9" t="s">
        <v>278</v>
      </c>
      <c r="F866" s="9" t="s">
        <v>278</v>
      </c>
      <c r="G866" s="9" t="s">
        <v>278</v>
      </c>
      <c r="H866" s="9">
        <v>408.50000000000091</v>
      </c>
      <c r="I866" s="9">
        <v>474.29999999999973</v>
      </c>
      <c r="J866" s="9">
        <v>684.40000000000009</v>
      </c>
      <c r="K866" s="9">
        <v>801.49999999999955</v>
      </c>
      <c r="L866" s="9">
        <v>890.99999999999955</v>
      </c>
      <c r="M866" s="9"/>
      <c r="O866" s="67">
        <v>3259.7</v>
      </c>
      <c r="T866"/>
      <c r="U866" s="63"/>
      <c r="V866" s="63"/>
      <c r="W866" s="283"/>
      <c r="X866" s="317"/>
      <c r="Y866" s="63"/>
    </row>
    <row r="867" spans="1:25" ht="15">
      <c r="A867" s="28" t="s">
        <v>276</v>
      </c>
      <c r="B867" s="28" t="s">
        <v>691</v>
      </c>
      <c r="E867" s="9" t="s">
        <v>278</v>
      </c>
      <c r="F867" s="9" t="s">
        <v>278</v>
      </c>
      <c r="G867" s="9" t="s">
        <v>278</v>
      </c>
      <c r="H867" s="9">
        <v>656.5</v>
      </c>
      <c r="I867" s="9">
        <v>602.99999999999909</v>
      </c>
      <c r="J867" s="9">
        <v>375.59999999999945</v>
      </c>
      <c r="K867" s="9">
        <v>810.59999999999945</v>
      </c>
      <c r="L867" s="9">
        <v>784.20000000000027</v>
      </c>
      <c r="M867" s="9"/>
      <c r="O867" s="67">
        <v>3229.8999999999983</v>
      </c>
      <c r="T867"/>
      <c r="U867" s="273"/>
      <c r="V867" s="63"/>
      <c r="W867" s="283"/>
      <c r="X867" s="317"/>
      <c r="Y867" s="63"/>
    </row>
    <row r="868" spans="1:25" ht="15">
      <c r="A868" s="28" t="s">
        <v>277</v>
      </c>
      <c r="B868" s="218" t="s">
        <v>1568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216">
        <v>727.09999999999991</v>
      </c>
      <c r="J868" s="9">
        <v>660.49999999999909</v>
      </c>
      <c r="K868" s="9">
        <v>732.89999999999964</v>
      </c>
      <c r="L868" s="9">
        <v>1027.0000000000005</v>
      </c>
      <c r="M868" s="9"/>
      <c r="O868" s="67">
        <v>3147.4999999999991</v>
      </c>
      <c r="Q868" t="s">
        <v>292</v>
      </c>
      <c r="T868"/>
      <c r="U868" s="63"/>
      <c r="V868" s="63"/>
      <c r="W868" s="265"/>
      <c r="X868" s="317"/>
      <c r="Y868" s="63"/>
    </row>
    <row r="869" spans="1:25" ht="15">
      <c r="A869" s="28" t="s">
        <v>692</v>
      </c>
      <c r="B869" s="205" t="s">
        <v>1558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216">
        <v>834.40000000000009</v>
      </c>
      <c r="J869" s="9">
        <v>489.50000000000045</v>
      </c>
      <c r="K869" s="9">
        <v>887.599999999999</v>
      </c>
      <c r="L869" s="9">
        <v>903.5</v>
      </c>
      <c r="M869" s="9"/>
      <c r="O869" s="67">
        <v>3114.9999999999995</v>
      </c>
      <c r="Q869" t="s">
        <v>283</v>
      </c>
      <c r="T869"/>
      <c r="U869" s="273"/>
      <c r="V869" s="63"/>
      <c r="W869" s="282"/>
      <c r="X869" s="317"/>
      <c r="Y869" s="63"/>
    </row>
    <row r="870" spans="1:25" ht="15">
      <c r="A870" s="28" t="s">
        <v>693</v>
      </c>
      <c r="B870" s="63" t="s">
        <v>144</v>
      </c>
      <c r="E870" s="9" t="s">
        <v>278</v>
      </c>
      <c r="F870" s="216">
        <v>546.4</v>
      </c>
      <c r="G870" s="216">
        <v>397.2</v>
      </c>
      <c r="H870" s="9">
        <v>473.40000000000055</v>
      </c>
      <c r="I870" s="9">
        <v>406.70000000000005</v>
      </c>
      <c r="J870" s="9">
        <v>585.90000000000032</v>
      </c>
      <c r="K870" s="9">
        <v>683.70000000000073</v>
      </c>
      <c r="L870" s="9" t="s">
        <v>278</v>
      </c>
      <c r="M870" s="9"/>
      <c r="O870" s="67">
        <v>3093.3000000000015</v>
      </c>
      <c r="Q870" t="s">
        <v>317</v>
      </c>
      <c r="T870"/>
      <c r="U870" s="273"/>
      <c r="V870" s="63"/>
      <c r="W870" s="283"/>
      <c r="X870" s="317"/>
      <c r="Y870" s="63"/>
    </row>
    <row r="871" spans="1:25" ht="15">
      <c r="A871" s="28" t="s">
        <v>694</v>
      </c>
      <c r="B871" s="63" t="s">
        <v>710</v>
      </c>
      <c r="E871" s="9" t="s">
        <v>278</v>
      </c>
      <c r="F871" s="9" t="s">
        <v>278</v>
      </c>
      <c r="G871" s="9" t="s">
        <v>278</v>
      </c>
      <c r="H871" s="9">
        <v>447.80000000000064</v>
      </c>
      <c r="I871" s="9">
        <v>408.09999999999968</v>
      </c>
      <c r="J871" s="9">
        <v>706.50000000000023</v>
      </c>
      <c r="K871" s="9">
        <v>599.49999999999955</v>
      </c>
      <c r="L871" s="9">
        <v>920.59999999999945</v>
      </c>
      <c r="M871" s="9"/>
      <c r="O871" s="67">
        <v>3082.4999999999995</v>
      </c>
      <c r="T871"/>
      <c r="U871" s="63"/>
      <c r="V871" s="63"/>
      <c r="W871" s="283"/>
      <c r="X871" s="317"/>
      <c r="Y871" s="63"/>
    </row>
    <row r="872" spans="1:25" ht="15">
      <c r="A872" s="28" t="s">
        <v>696</v>
      </c>
      <c r="B872" s="63" t="s">
        <v>714</v>
      </c>
      <c r="E872" s="9" t="s">
        <v>278</v>
      </c>
      <c r="F872" s="9" t="s">
        <v>278</v>
      </c>
      <c r="G872" s="9" t="s">
        <v>278</v>
      </c>
      <c r="H872" s="9">
        <v>493</v>
      </c>
      <c r="I872" s="9">
        <v>365.19999999999891</v>
      </c>
      <c r="J872" s="9">
        <v>686.40000000000032</v>
      </c>
      <c r="K872" s="9">
        <v>674.29999999999927</v>
      </c>
      <c r="L872" s="9">
        <v>839.00000000000045</v>
      </c>
      <c r="M872" s="9"/>
      <c r="O872" s="67">
        <v>3057.8999999999992</v>
      </c>
      <c r="T872"/>
      <c r="U872" s="63"/>
      <c r="V872" s="63"/>
      <c r="W872" s="283"/>
      <c r="X872" s="317"/>
      <c r="Y872" s="63"/>
    </row>
    <row r="873" spans="1:25" ht="15">
      <c r="A873" s="28" t="s">
        <v>702</v>
      </c>
      <c r="B873" s="273" t="s">
        <v>1886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>
        <v>786.50000000000045</v>
      </c>
      <c r="K873" s="216">
        <v>963.29999999999927</v>
      </c>
      <c r="L873" s="211">
        <v>1211.0999999999985</v>
      </c>
      <c r="M873" s="211"/>
      <c r="O873" s="67">
        <v>2960.8999999999983</v>
      </c>
      <c r="Q873" t="s">
        <v>353</v>
      </c>
      <c r="T873"/>
      <c r="U873" s="63"/>
      <c r="V873" s="63"/>
      <c r="W873" s="265"/>
      <c r="X873" s="317"/>
      <c r="Y873" s="63"/>
    </row>
    <row r="874" spans="1:25" ht="15">
      <c r="A874" s="28" t="s">
        <v>704</v>
      </c>
      <c r="B874" s="273" t="s">
        <v>1888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>
        <v>745.90000000000009</v>
      </c>
      <c r="K874" s="9">
        <v>911.19999999999982</v>
      </c>
      <c r="L874" s="213">
        <v>1273.1999999999998</v>
      </c>
      <c r="M874" s="213"/>
      <c r="O874" s="67">
        <v>2930.2999999999997</v>
      </c>
      <c r="Q874" t="s">
        <v>281</v>
      </c>
      <c r="T874" s="21" t="s">
        <v>1650</v>
      </c>
      <c r="U874" s="63"/>
      <c r="V874" s="63"/>
      <c r="W874" s="265"/>
      <c r="X874" s="317"/>
      <c r="Y874" s="63"/>
    </row>
    <row r="875" spans="1:25" ht="15">
      <c r="A875" s="28" t="s">
        <v>707</v>
      </c>
      <c r="B875" s="205" t="s">
        <v>1549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520.40000000000009</v>
      </c>
      <c r="J875" s="9">
        <v>647.09999999999945</v>
      </c>
      <c r="K875" s="9">
        <v>795.59999999999991</v>
      </c>
      <c r="L875" s="9">
        <v>895.30000000000018</v>
      </c>
      <c r="M875" s="9"/>
      <c r="O875" s="67">
        <v>2858.3999999999996</v>
      </c>
      <c r="T875"/>
      <c r="U875" s="63"/>
      <c r="V875" s="63"/>
      <c r="W875" s="265"/>
      <c r="X875" s="317"/>
      <c r="Y875" s="63"/>
    </row>
    <row r="876" spans="1:25" ht="15">
      <c r="A876" s="28" t="s">
        <v>708</v>
      </c>
      <c r="B876" s="63" t="s">
        <v>19</v>
      </c>
      <c r="E876" s="216">
        <v>378.8</v>
      </c>
      <c r="F876" s="216">
        <v>750.6</v>
      </c>
      <c r="G876" s="9">
        <v>201.4</v>
      </c>
      <c r="H876" s="9">
        <v>607.69999999999891</v>
      </c>
      <c r="I876" s="9">
        <v>315.60000000000036</v>
      </c>
      <c r="J876" s="9">
        <v>598.59999999999945</v>
      </c>
      <c r="K876" s="9" t="s">
        <v>278</v>
      </c>
      <c r="L876" s="9" t="s">
        <v>278</v>
      </c>
      <c r="M876" s="9"/>
      <c r="O876" s="67">
        <v>2852.6999999999989</v>
      </c>
      <c r="Q876" t="s">
        <v>289</v>
      </c>
      <c r="T876"/>
      <c r="U876" s="218"/>
      <c r="V876" s="63"/>
      <c r="W876" s="283"/>
      <c r="X876" s="317"/>
      <c r="Y876" s="63"/>
    </row>
    <row r="877" spans="1:25" ht="15">
      <c r="A877" s="28" t="s">
        <v>711</v>
      </c>
      <c r="B877" s="205" t="s">
        <v>1553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>
        <v>231.59999999999991</v>
      </c>
      <c r="J877" s="216">
        <v>854.90000000000009</v>
      </c>
      <c r="K877" s="9">
        <v>710.29999999999973</v>
      </c>
      <c r="L877" s="216">
        <v>1043.5000000000005</v>
      </c>
      <c r="M877" s="216"/>
      <c r="O877" s="67">
        <v>2840.3</v>
      </c>
      <c r="Q877" t="s">
        <v>334</v>
      </c>
      <c r="T877"/>
      <c r="U877" s="63"/>
      <c r="V877" s="63"/>
      <c r="W877" s="265"/>
      <c r="X877" s="317"/>
      <c r="Y877" s="63"/>
    </row>
    <row r="878" spans="1:25" ht="15">
      <c r="A878" s="28" t="s">
        <v>713</v>
      </c>
      <c r="B878" s="63" t="s">
        <v>747</v>
      </c>
      <c r="E878" s="9" t="s">
        <v>278</v>
      </c>
      <c r="F878" s="9" t="s">
        <v>278</v>
      </c>
      <c r="G878" s="9" t="s">
        <v>278</v>
      </c>
      <c r="H878" s="216">
        <v>699.69999999999982</v>
      </c>
      <c r="I878" s="9">
        <v>368.79999999999882</v>
      </c>
      <c r="J878" s="9">
        <v>441.99999999999955</v>
      </c>
      <c r="K878" s="9">
        <v>718.70000000000027</v>
      </c>
      <c r="L878" s="9">
        <v>588.19999999999936</v>
      </c>
      <c r="M878" s="9"/>
      <c r="O878" s="67">
        <v>2817.3999999999978</v>
      </c>
      <c r="Q878" t="s">
        <v>288</v>
      </c>
      <c r="T878"/>
      <c r="U878" s="273"/>
      <c r="V878" s="63"/>
      <c r="W878" s="283"/>
      <c r="X878" s="317"/>
      <c r="Y878" s="63"/>
    </row>
    <row r="879" spans="1:25" ht="15">
      <c r="A879" s="28" t="s">
        <v>718</v>
      </c>
      <c r="B879" s="63" t="s">
        <v>712</v>
      </c>
      <c r="E879" s="9" t="s">
        <v>278</v>
      </c>
      <c r="F879" s="9" t="s">
        <v>278</v>
      </c>
      <c r="G879" s="9" t="s">
        <v>278</v>
      </c>
      <c r="H879" s="9">
        <v>689.900000000001</v>
      </c>
      <c r="I879" s="9">
        <v>417.00000000000045</v>
      </c>
      <c r="J879" s="9">
        <v>451.50000000000045</v>
      </c>
      <c r="K879" s="9">
        <v>553.10000000000036</v>
      </c>
      <c r="L879" s="9">
        <v>687.80000000000018</v>
      </c>
      <c r="M879" s="9"/>
      <c r="O879" s="67">
        <v>2799.3000000000025</v>
      </c>
      <c r="T879"/>
      <c r="U879" s="273"/>
      <c r="V879" s="63"/>
      <c r="W879" s="283"/>
      <c r="X879" s="317"/>
      <c r="Y879" s="63"/>
    </row>
    <row r="880" spans="1:25" ht="15">
      <c r="A880" s="28" t="s">
        <v>722</v>
      </c>
      <c r="B880" s="63" t="s">
        <v>753</v>
      </c>
      <c r="E880" s="9" t="s">
        <v>278</v>
      </c>
      <c r="F880" s="9" t="s">
        <v>278</v>
      </c>
      <c r="G880" s="9" t="s">
        <v>278</v>
      </c>
      <c r="H880" s="9">
        <v>694.40000000000055</v>
      </c>
      <c r="I880" s="9">
        <v>234.39999999999964</v>
      </c>
      <c r="J880" s="9">
        <v>361.00000000000045</v>
      </c>
      <c r="K880" s="9">
        <v>687.99999999999955</v>
      </c>
      <c r="L880" s="9">
        <v>812.49999999999909</v>
      </c>
      <c r="M880" s="9"/>
      <c r="O880" s="67">
        <v>2790.2999999999993</v>
      </c>
      <c r="T880"/>
      <c r="U880" s="63"/>
      <c r="V880" s="63"/>
      <c r="W880" s="283"/>
      <c r="X880" s="317"/>
      <c r="Y880" s="63"/>
    </row>
    <row r="881" spans="1:25" ht="15">
      <c r="A881" s="28" t="s">
        <v>723</v>
      </c>
      <c r="B881" s="28" t="s">
        <v>685</v>
      </c>
      <c r="E881" s="9" t="s">
        <v>278</v>
      </c>
      <c r="F881" s="9" t="s">
        <v>278</v>
      </c>
      <c r="G881" s="9" t="s">
        <v>278</v>
      </c>
      <c r="H881" s="9">
        <v>621.50000000000091</v>
      </c>
      <c r="I881" s="9">
        <v>565.10000000000014</v>
      </c>
      <c r="J881" s="9">
        <v>354</v>
      </c>
      <c r="K881" s="9">
        <v>617.94999999999959</v>
      </c>
      <c r="L881" s="9">
        <v>619.10000000000036</v>
      </c>
      <c r="M881" s="9"/>
      <c r="O881" s="67">
        <v>2777.650000000001</v>
      </c>
      <c r="T881"/>
      <c r="U881" s="63"/>
      <c r="V881" s="63"/>
      <c r="W881" s="283"/>
      <c r="X881" s="317"/>
      <c r="Y881" s="63"/>
    </row>
    <row r="882" spans="1:25" ht="15">
      <c r="A882" s="28" t="s">
        <v>724</v>
      </c>
      <c r="B882" s="63" t="s">
        <v>156</v>
      </c>
      <c r="E882" s="9" t="s">
        <v>278</v>
      </c>
      <c r="F882" s="9" t="s">
        <v>278</v>
      </c>
      <c r="G882" s="9">
        <v>383.9</v>
      </c>
      <c r="H882" s="9">
        <v>257.80000000000109</v>
      </c>
      <c r="I882" s="216">
        <v>646.29999999999973</v>
      </c>
      <c r="J882" s="9">
        <v>830.29999999999927</v>
      </c>
      <c r="K882" s="9">
        <v>616.94999999999982</v>
      </c>
      <c r="L882" s="9" t="s">
        <v>278</v>
      </c>
      <c r="M882" s="9"/>
      <c r="O882" s="67">
        <v>2735.25</v>
      </c>
      <c r="Q882" t="s">
        <v>293</v>
      </c>
      <c r="T882"/>
      <c r="U882" s="63"/>
      <c r="V882" s="63"/>
      <c r="W882" s="283"/>
      <c r="X882" s="317"/>
      <c r="Y882" s="63"/>
    </row>
    <row r="883" spans="1:25" ht="15">
      <c r="A883" s="28" t="s">
        <v>730</v>
      </c>
      <c r="B883" s="205" t="s">
        <v>1561</v>
      </c>
      <c r="C883" s="3"/>
      <c r="D883" s="3"/>
      <c r="E883" s="9" t="s">
        <v>278</v>
      </c>
      <c r="F883" s="9" t="s">
        <v>278</v>
      </c>
      <c r="G883" s="9" t="s">
        <v>278</v>
      </c>
      <c r="H883" s="9" t="s">
        <v>278</v>
      </c>
      <c r="I883" s="9">
        <v>238.70000000000027</v>
      </c>
      <c r="J883" s="216">
        <v>917.30000000000064</v>
      </c>
      <c r="K883" s="9">
        <v>822.10000000000082</v>
      </c>
      <c r="L883" s="9">
        <v>671.29999999999973</v>
      </c>
      <c r="M883" s="9"/>
      <c r="O883" s="67">
        <v>2649.4000000000015</v>
      </c>
      <c r="Q883" t="s">
        <v>284</v>
      </c>
      <c r="T883"/>
      <c r="U883" s="273"/>
      <c r="V883" s="63"/>
      <c r="W883" s="282"/>
      <c r="X883" s="317"/>
      <c r="Y883" s="63"/>
    </row>
    <row r="884" spans="1:25" ht="15">
      <c r="A884" s="28" t="s">
        <v>738</v>
      </c>
      <c r="B884" s="205" t="s">
        <v>1559</v>
      </c>
      <c r="C884" s="3"/>
      <c r="D884" s="3"/>
      <c r="E884" s="9" t="s">
        <v>278</v>
      </c>
      <c r="F884" s="9" t="s">
        <v>278</v>
      </c>
      <c r="G884" s="9" t="s">
        <v>278</v>
      </c>
      <c r="H884" s="9" t="s">
        <v>278</v>
      </c>
      <c r="I884" s="9">
        <v>638.5</v>
      </c>
      <c r="J884" s="9">
        <v>447.49999999999909</v>
      </c>
      <c r="K884" s="9">
        <v>550.00000000000136</v>
      </c>
      <c r="L884" s="9">
        <v>867.20000000000027</v>
      </c>
      <c r="M884" s="9"/>
      <c r="O884" s="67">
        <v>2503.2000000000007</v>
      </c>
      <c r="T884"/>
      <c r="U884" s="273"/>
      <c r="V884" s="63"/>
      <c r="W884" s="283"/>
      <c r="X884" s="317"/>
      <c r="Y884" s="63"/>
    </row>
    <row r="885" spans="1:25" ht="15">
      <c r="A885" s="28" t="s">
        <v>742</v>
      </c>
      <c r="B885" s="205" t="s">
        <v>1566</v>
      </c>
      <c r="C885" s="3"/>
      <c r="D885" s="3"/>
      <c r="E885" s="9" t="s">
        <v>278</v>
      </c>
      <c r="F885" s="9" t="s">
        <v>278</v>
      </c>
      <c r="G885" s="9" t="s">
        <v>278</v>
      </c>
      <c r="H885" s="9" t="s">
        <v>278</v>
      </c>
      <c r="I885" s="9">
        <v>247.5</v>
      </c>
      <c r="J885" s="9">
        <v>592.59999999999991</v>
      </c>
      <c r="K885" s="9">
        <v>716.29999999999927</v>
      </c>
      <c r="L885" s="9">
        <v>936.699999999998</v>
      </c>
      <c r="M885" s="9"/>
      <c r="O885" s="67">
        <v>2493.0999999999972</v>
      </c>
      <c r="T885"/>
      <c r="U885" s="63"/>
      <c r="V885" s="63"/>
      <c r="W885" s="265"/>
      <c r="X885" s="317"/>
      <c r="Y885" s="63"/>
    </row>
    <row r="886" spans="1:25" ht="15">
      <c r="A886" s="28" t="s">
        <v>743</v>
      </c>
      <c r="B886" s="205" t="s">
        <v>1563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>
        <v>358.29999999999995</v>
      </c>
      <c r="J886" s="9">
        <v>796.89999999999918</v>
      </c>
      <c r="K886" s="9">
        <v>496.69999999999936</v>
      </c>
      <c r="L886" s="9">
        <v>836.10000000000036</v>
      </c>
      <c r="M886" s="9"/>
      <c r="O886" s="67">
        <v>2487.9999999999991</v>
      </c>
      <c r="T886"/>
      <c r="U886" s="273"/>
      <c r="V886" s="63"/>
      <c r="W886" s="283"/>
      <c r="X886" s="317"/>
      <c r="Y886" s="63"/>
    </row>
    <row r="887" spans="1:25" ht="15">
      <c r="A887" s="28" t="s">
        <v>744</v>
      </c>
      <c r="B887" s="63" t="s">
        <v>6</v>
      </c>
      <c r="E887" s="9">
        <v>215.2</v>
      </c>
      <c r="F887" s="9">
        <v>427.6</v>
      </c>
      <c r="G887" s="9">
        <v>329</v>
      </c>
      <c r="H887" s="9">
        <v>477.49999999999955</v>
      </c>
      <c r="I887" s="9">
        <v>418.29999999999973</v>
      </c>
      <c r="J887" s="9">
        <v>522.69999999999936</v>
      </c>
      <c r="K887" s="9" t="s">
        <v>278</v>
      </c>
      <c r="L887" s="9" t="s">
        <v>278</v>
      </c>
      <c r="M887" s="9"/>
      <c r="O887" s="67">
        <v>2390.2999999999984</v>
      </c>
      <c r="T887"/>
      <c r="U887" s="218"/>
      <c r="V887" s="63"/>
      <c r="W887" s="283"/>
      <c r="X887" s="317"/>
      <c r="Y887" s="63"/>
    </row>
    <row r="888" spans="1:25" ht="15">
      <c r="A888" s="28" t="s">
        <v>750</v>
      </c>
      <c r="B888" s="205" t="s">
        <v>1562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>
        <v>405.19999999999982</v>
      </c>
      <c r="J888" s="9">
        <v>561.89999999999964</v>
      </c>
      <c r="K888" s="9">
        <v>556.10000000000127</v>
      </c>
      <c r="L888" s="9">
        <v>823.89999999999964</v>
      </c>
      <c r="M888" s="9"/>
      <c r="O888" s="67">
        <v>2347.1000000000004</v>
      </c>
      <c r="T888"/>
      <c r="U888" s="63"/>
      <c r="V888" s="63"/>
      <c r="W888" s="283"/>
      <c r="X888" s="317"/>
      <c r="Y888" s="63"/>
    </row>
    <row r="889" spans="1:25" ht="15">
      <c r="A889" s="28" t="s">
        <v>751</v>
      </c>
      <c r="B889" s="63" t="s">
        <v>728</v>
      </c>
      <c r="E889" s="9" t="s">
        <v>278</v>
      </c>
      <c r="F889" s="9" t="s">
        <v>278</v>
      </c>
      <c r="G889" s="9" t="s">
        <v>278</v>
      </c>
      <c r="H889" s="9">
        <v>533.09999999999991</v>
      </c>
      <c r="I889" s="9">
        <v>184.19999999999982</v>
      </c>
      <c r="J889" s="9">
        <v>646.20000000000027</v>
      </c>
      <c r="K889" s="9">
        <v>638.99999999999955</v>
      </c>
      <c r="L889" s="9">
        <v>337.59999999999945</v>
      </c>
      <c r="M889" s="9"/>
      <c r="O889" s="67">
        <v>2340.099999999999</v>
      </c>
      <c r="T889"/>
      <c r="U889" s="63"/>
      <c r="V889" s="63"/>
      <c r="W889" s="265"/>
      <c r="X889" s="317"/>
      <c r="Y889" s="63"/>
    </row>
    <row r="890" spans="1:25" ht="15">
      <c r="A890" s="28" t="s">
        <v>752</v>
      </c>
      <c r="B890" s="63" t="s">
        <v>735</v>
      </c>
      <c r="E890" s="9" t="s">
        <v>278</v>
      </c>
      <c r="F890" s="9" t="s">
        <v>278</v>
      </c>
      <c r="G890" s="9" t="s">
        <v>278</v>
      </c>
      <c r="H890" s="9">
        <v>437.599999999999</v>
      </c>
      <c r="I890" s="9">
        <v>385.70000000000073</v>
      </c>
      <c r="J890" s="9">
        <v>339.19999999999959</v>
      </c>
      <c r="K890" s="9">
        <v>570.80000000000018</v>
      </c>
      <c r="L890" s="9">
        <v>589.5</v>
      </c>
      <c r="M890" s="9"/>
      <c r="O890" s="67">
        <v>2322.7999999999993</v>
      </c>
      <c r="T890"/>
      <c r="U890" s="63"/>
      <c r="V890" s="63"/>
      <c r="W890" s="265"/>
      <c r="X890" s="317"/>
      <c r="Y890" s="63"/>
    </row>
    <row r="891" spans="1:25" ht="15">
      <c r="A891" s="28" t="s">
        <v>754</v>
      </c>
      <c r="B891" s="205" t="s">
        <v>1565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>
        <v>265.99999999999977</v>
      </c>
      <c r="J891" s="9">
        <v>519.80000000000018</v>
      </c>
      <c r="K891" s="9">
        <v>605.09999999999991</v>
      </c>
      <c r="L891" s="9">
        <v>927.09999999999854</v>
      </c>
      <c r="M891" s="9"/>
      <c r="O891" s="67">
        <v>2317.9999999999982</v>
      </c>
      <c r="T891"/>
      <c r="U891" s="63"/>
      <c r="V891" s="63"/>
      <c r="W891" s="283"/>
      <c r="X891" s="317"/>
      <c r="Y891" s="63"/>
    </row>
    <row r="892" spans="1:25" ht="15">
      <c r="A892" s="28" t="s">
        <v>755</v>
      </c>
      <c r="B892" s="63" t="s">
        <v>739</v>
      </c>
      <c r="E892" s="9" t="s">
        <v>278</v>
      </c>
      <c r="F892" s="9" t="s">
        <v>278</v>
      </c>
      <c r="G892" s="9" t="s">
        <v>278</v>
      </c>
      <c r="H892" s="9">
        <v>364.00000000000045</v>
      </c>
      <c r="I892" s="9">
        <v>368.40000000000009</v>
      </c>
      <c r="J892" s="9">
        <v>397.49999999999955</v>
      </c>
      <c r="K892" s="9">
        <v>527.40000000000009</v>
      </c>
      <c r="L892" s="9">
        <v>657.5</v>
      </c>
      <c r="M892" s="9"/>
      <c r="O892" s="67">
        <v>2314.8000000000002</v>
      </c>
      <c r="T892"/>
      <c r="U892" s="273"/>
      <c r="V892" s="63"/>
      <c r="W892" s="283"/>
      <c r="X892" s="317"/>
      <c r="Y892" s="63"/>
    </row>
    <row r="893" spans="1:25" ht="15">
      <c r="A893" s="28" t="s">
        <v>756</v>
      </c>
      <c r="B893" s="273" t="s">
        <v>1894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>
        <v>428.00000000000091</v>
      </c>
      <c r="K893" s="216">
        <v>949.40000000000055</v>
      </c>
      <c r="L893" s="9">
        <v>910.70000000000118</v>
      </c>
      <c r="M893" s="9"/>
      <c r="O893" s="67">
        <v>2288.1000000000026</v>
      </c>
      <c r="Q893" t="s">
        <v>284</v>
      </c>
      <c r="T893"/>
      <c r="U893" s="63"/>
      <c r="V893" s="63"/>
      <c r="W893" s="283"/>
      <c r="X893" s="317"/>
      <c r="Y893" s="63"/>
    </row>
    <row r="894" spans="1:25" ht="15">
      <c r="A894" s="28" t="s">
        <v>759</v>
      </c>
      <c r="B894" s="63" t="s">
        <v>4</v>
      </c>
      <c r="E894" s="9">
        <v>314.7</v>
      </c>
      <c r="F894" s="216">
        <v>655.5</v>
      </c>
      <c r="G894" s="216">
        <v>442.6</v>
      </c>
      <c r="H894" s="9">
        <v>497.10000000000059</v>
      </c>
      <c r="I894" s="9">
        <v>356.89999999999941</v>
      </c>
      <c r="J894" s="9" t="s">
        <v>278</v>
      </c>
      <c r="K894" s="9" t="s">
        <v>278</v>
      </c>
      <c r="L894" s="9" t="s">
        <v>278</v>
      </c>
      <c r="M894" s="9"/>
      <c r="O894" s="67">
        <v>2266.8000000000002</v>
      </c>
      <c r="Q894" t="s">
        <v>316</v>
      </c>
      <c r="T894"/>
      <c r="U894" s="218"/>
      <c r="V894" s="63"/>
      <c r="W894" s="283"/>
      <c r="X894" s="317"/>
      <c r="Y894" s="63"/>
    </row>
    <row r="895" spans="1:25" ht="15">
      <c r="A895" s="28" t="s">
        <v>841</v>
      </c>
      <c r="B895" s="63" t="s">
        <v>35</v>
      </c>
      <c r="E895" s="216">
        <v>411.2</v>
      </c>
      <c r="F895" s="216">
        <v>562.9</v>
      </c>
      <c r="G895" s="216">
        <v>431.55</v>
      </c>
      <c r="H895" s="9">
        <v>579.29999999999973</v>
      </c>
      <c r="I895" s="9">
        <v>273.99999999999955</v>
      </c>
      <c r="J895" s="9" t="s">
        <v>278</v>
      </c>
      <c r="K895" s="9" t="s">
        <v>278</v>
      </c>
      <c r="L895" s="9" t="s">
        <v>278</v>
      </c>
      <c r="M895" s="9"/>
      <c r="O895" s="67">
        <v>2258.9499999999989</v>
      </c>
      <c r="Q895" t="s">
        <v>370</v>
      </c>
      <c r="T895"/>
      <c r="U895" s="218"/>
      <c r="V895" s="63"/>
      <c r="W895" s="282"/>
      <c r="X895" s="317"/>
      <c r="Y895" s="63"/>
    </row>
    <row r="896" spans="1:25" ht="15">
      <c r="A896" s="28" t="s">
        <v>842</v>
      </c>
      <c r="B896" s="205" t="s">
        <v>1567</v>
      </c>
      <c r="C896" s="3"/>
      <c r="D896" s="3"/>
      <c r="E896" s="9" t="s">
        <v>278</v>
      </c>
      <c r="F896" s="9" t="s">
        <v>278</v>
      </c>
      <c r="G896" s="9" t="s">
        <v>278</v>
      </c>
      <c r="H896" s="9" t="s">
        <v>278</v>
      </c>
      <c r="I896" s="216">
        <v>686.20000000000027</v>
      </c>
      <c r="J896" s="9">
        <v>618.59999999999991</v>
      </c>
      <c r="K896" s="9">
        <v>906.09999999999945</v>
      </c>
      <c r="L896" s="9" t="s">
        <v>278</v>
      </c>
      <c r="M896" s="9"/>
      <c r="O896" s="67">
        <v>2210.8999999999996</v>
      </c>
      <c r="Q896" t="s">
        <v>288</v>
      </c>
      <c r="T896"/>
      <c r="U896" s="63"/>
      <c r="V896" s="63"/>
      <c r="W896" s="265"/>
      <c r="X896" s="317"/>
      <c r="Y896" s="63"/>
    </row>
    <row r="897" spans="1:25" ht="15">
      <c r="A897" s="28" t="s">
        <v>843</v>
      </c>
      <c r="B897" s="63" t="s">
        <v>745</v>
      </c>
      <c r="E897" s="9" t="s">
        <v>278</v>
      </c>
      <c r="F897" s="9" t="s">
        <v>278</v>
      </c>
      <c r="G897" s="9" t="s">
        <v>278</v>
      </c>
      <c r="H897" s="9">
        <v>245.80000000000018</v>
      </c>
      <c r="I897" s="9">
        <v>519.20000000000027</v>
      </c>
      <c r="J897" s="9">
        <v>702.70000000000027</v>
      </c>
      <c r="K897" s="9">
        <v>343.40000000000077</v>
      </c>
      <c r="L897" s="9">
        <v>293.79999999999973</v>
      </c>
      <c r="M897" s="9"/>
      <c r="O897" s="67">
        <v>2104.9000000000015</v>
      </c>
      <c r="T897"/>
      <c r="U897" s="63"/>
      <c r="V897" s="63"/>
      <c r="W897" s="283"/>
      <c r="X897" s="317"/>
      <c r="Y897" s="63"/>
    </row>
    <row r="898" spans="1:25" ht="15">
      <c r="A898" s="28" t="s">
        <v>844</v>
      </c>
      <c r="B898" s="273" t="s">
        <v>1882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>
        <v>428.19999999999982</v>
      </c>
      <c r="K898" s="216">
        <v>940.80000000000064</v>
      </c>
      <c r="L898" s="9">
        <v>728.40000000000009</v>
      </c>
      <c r="M898" s="9"/>
      <c r="O898" s="67">
        <v>2097.4000000000005</v>
      </c>
      <c r="Q898" t="s">
        <v>297</v>
      </c>
      <c r="T898"/>
      <c r="U898" s="273"/>
      <c r="V898" s="63"/>
      <c r="W898" s="282"/>
      <c r="X898" s="317"/>
      <c r="Y898" s="63"/>
    </row>
    <row r="899" spans="1:25" ht="15">
      <c r="A899" s="28" t="s">
        <v>845</v>
      </c>
      <c r="B899" s="205" t="s">
        <v>1560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>
        <v>227.09999999999945</v>
      </c>
      <c r="J899" s="9">
        <v>479.89999999999986</v>
      </c>
      <c r="K899" s="9">
        <v>643.09999999999945</v>
      </c>
      <c r="L899" s="9">
        <v>607.20000000000027</v>
      </c>
      <c r="M899" s="9"/>
      <c r="O899" s="67">
        <v>1957.299999999999</v>
      </c>
      <c r="T899"/>
      <c r="U899" s="63"/>
      <c r="V899" s="63"/>
      <c r="W899" s="282"/>
      <c r="X899" s="317"/>
      <c r="Y899" s="63"/>
    </row>
    <row r="900" spans="1:25" ht="15">
      <c r="A900" s="28" t="s">
        <v>846</v>
      </c>
      <c r="B900" s="205" t="s">
        <v>1550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>
        <v>328.49999999999977</v>
      </c>
      <c r="J900" s="9">
        <v>391.60000000000014</v>
      </c>
      <c r="K900" s="9">
        <v>667.59999999999854</v>
      </c>
      <c r="L900" s="9">
        <v>507.40000000000055</v>
      </c>
      <c r="M900" s="9"/>
      <c r="O900" s="67">
        <v>1895.099999999999</v>
      </c>
      <c r="T900"/>
      <c r="U900" s="273"/>
      <c r="V900" s="63"/>
      <c r="W900" s="283"/>
      <c r="X900" s="317"/>
      <c r="Y900" s="63"/>
    </row>
    <row r="901" spans="1:25" ht="15">
      <c r="A901" s="28" t="s">
        <v>847</v>
      </c>
      <c r="B901" s="273" t="s">
        <v>1891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>
        <v>492.20000000000027</v>
      </c>
      <c r="K901" s="9">
        <v>616.99999999999955</v>
      </c>
      <c r="L901" s="9">
        <v>748.50000000000045</v>
      </c>
      <c r="M901" s="9"/>
      <c r="O901" s="67">
        <v>1857.7000000000003</v>
      </c>
      <c r="T901"/>
      <c r="U901" s="63"/>
      <c r="V901" s="63"/>
      <c r="W901" s="265"/>
      <c r="X901" s="317"/>
      <c r="Y901" s="63"/>
    </row>
    <row r="902" spans="1:25" ht="15">
      <c r="A902" s="28" t="s">
        <v>848</v>
      </c>
      <c r="B902" s="273" t="s">
        <v>1899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>
        <v>772.40000000000032</v>
      </c>
      <c r="L902" s="9">
        <v>969.89999999999918</v>
      </c>
      <c r="M902" s="9"/>
      <c r="O902" s="67">
        <v>1742.2999999999995</v>
      </c>
      <c r="T902"/>
      <c r="U902" s="63"/>
      <c r="V902" s="63"/>
      <c r="W902" s="282"/>
      <c r="X902" s="317"/>
      <c r="Y902" s="63"/>
    </row>
    <row r="903" spans="1:25" ht="15">
      <c r="A903" s="28" t="s">
        <v>849</v>
      </c>
      <c r="B903" s="273" t="s">
        <v>1902</v>
      </c>
      <c r="C903" s="3"/>
      <c r="D903" s="3"/>
      <c r="E903" s="9" t="s">
        <v>278</v>
      </c>
      <c r="F903" s="9" t="s">
        <v>278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>
        <v>562.19999999999936</v>
      </c>
      <c r="L903" s="216">
        <v>1112.2000000000003</v>
      </c>
      <c r="M903" s="216"/>
      <c r="O903" s="67">
        <v>1674.3999999999996</v>
      </c>
      <c r="Q903" t="s">
        <v>284</v>
      </c>
      <c r="T903"/>
      <c r="U903" s="63"/>
      <c r="V903" s="63"/>
      <c r="W903" s="283"/>
      <c r="X903" s="317"/>
      <c r="Y903" s="63"/>
    </row>
    <row r="904" spans="1:25" ht="15">
      <c r="A904" s="28" t="s">
        <v>850</v>
      </c>
      <c r="B904" s="63" t="s">
        <v>158</v>
      </c>
      <c r="E904" s="9" t="s">
        <v>278</v>
      </c>
      <c r="F904" s="9" t="s">
        <v>278</v>
      </c>
      <c r="G904" s="216">
        <v>436.2</v>
      </c>
      <c r="H904" s="216">
        <v>765.20000000000027</v>
      </c>
      <c r="I904" s="9">
        <v>425.20000000000005</v>
      </c>
      <c r="J904" s="9" t="s">
        <v>278</v>
      </c>
      <c r="K904" s="9" t="s">
        <v>278</v>
      </c>
      <c r="L904" s="9" t="s">
        <v>278</v>
      </c>
      <c r="M904" s="9"/>
      <c r="O904" s="67">
        <v>1626.6000000000004</v>
      </c>
      <c r="Q904" t="s">
        <v>298</v>
      </c>
      <c r="T904"/>
      <c r="U904" s="63"/>
      <c r="V904" s="63"/>
      <c r="W904" s="283"/>
      <c r="X904" s="317"/>
      <c r="Y904" s="63"/>
    </row>
    <row r="905" spans="1:25" ht="15">
      <c r="A905" s="28" t="s">
        <v>851</v>
      </c>
      <c r="B905" s="273" t="s">
        <v>1898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>
        <v>753.19999999999891</v>
      </c>
      <c r="L905" s="9">
        <v>837.59999999999991</v>
      </c>
      <c r="M905" s="9"/>
      <c r="O905" s="67">
        <v>1590.7999999999988</v>
      </c>
      <c r="T905"/>
      <c r="U905" s="218"/>
      <c r="V905" s="63"/>
      <c r="W905" s="283"/>
      <c r="X905" s="317"/>
      <c r="Y905" s="63"/>
    </row>
    <row r="906" spans="1:25" ht="15">
      <c r="A906" s="28" t="s">
        <v>852</v>
      </c>
      <c r="B906" s="273" t="s">
        <v>1900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>
        <v>583.29999999999973</v>
      </c>
      <c r="L906" s="9">
        <v>988.10000000000036</v>
      </c>
      <c r="M906" s="9"/>
      <c r="O906" s="67">
        <v>1571.4</v>
      </c>
      <c r="T906"/>
      <c r="U906" s="63"/>
      <c r="V906" s="63"/>
      <c r="W906" s="265"/>
      <c r="X906" s="317"/>
      <c r="Y906" s="63"/>
    </row>
    <row r="907" spans="1:25" ht="15">
      <c r="A907" s="28" t="s">
        <v>853</v>
      </c>
      <c r="B907" s="273" t="s">
        <v>2726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>
        <v>663.79999999999973</v>
      </c>
      <c r="L907" s="9">
        <v>906.89999999999964</v>
      </c>
      <c r="M907" s="9"/>
      <c r="O907" s="67">
        <v>1570.6999999999994</v>
      </c>
      <c r="T907"/>
      <c r="U907" s="273"/>
      <c r="V907" s="63"/>
      <c r="W907" s="283"/>
      <c r="X907" s="317"/>
      <c r="Y907" s="63"/>
    </row>
    <row r="908" spans="1:25" ht="15">
      <c r="A908" s="28" t="s">
        <v>854</v>
      </c>
      <c r="B908" s="273" t="s">
        <v>1890</v>
      </c>
      <c r="C908" s="3"/>
      <c r="D908" s="3"/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>
        <v>274.09999999999968</v>
      </c>
      <c r="K908" s="9">
        <v>570.19999999999982</v>
      </c>
      <c r="L908" s="9">
        <v>666.99999999999955</v>
      </c>
      <c r="M908" s="9"/>
      <c r="O908" s="67">
        <v>1511.299999999999</v>
      </c>
      <c r="T908"/>
      <c r="U908" s="273"/>
      <c r="V908" s="63"/>
      <c r="W908" s="283"/>
      <c r="X908" s="317"/>
      <c r="Y908" s="63"/>
    </row>
    <row r="909" spans="1:25" ht="15">
      <c r="A909" s="28" t="s">
        <v>855</v>
      </c>
      <c r="B909" s="273" t="s">
        <v>1883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>
        <v>336.59999999999991</v>
      </c>
      <c r="K909" s="9">
        <v>584.00000000000045</v>
      </c>
      <c r="L909" s="9">
        <v>541.29999999999905</v>
      </c>
      <c r="M909" s="9"/>
      <c r="O909" s="67">
        <v>1461.8999999999994</v>
      </c>
      <c r="T909"/>
      <c r="U909" s="63"/>
      <c r="V909" s="63"/>
      <c r="W909" s="283"/>
      <c r="X909" s="317"/>
      <c r="Y909" s="63"/>
    </row>
    <row r="910" spans="1:25" ht="15">
      <c r="A910" s="28" t="s">
        <v>856</v>
      </c>
      <c r="B910" s="273" t="s">
        <v>1905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>
        <v>650.60000000000127</v>
      </c>
      <c r="L910" s="9">
        <v>799.70000000000073</v>
      </c>
      <c r="M910" s="9"/>
      <c r="O910" s="67">
        <v>1450.300000000002</v>
      </c>
      <c r="T910"/>
      <c r="U910" s="63"/>
      <c r="V910" s="63"/>
      <c r="W910" s="283"/>
      <c r="X910" s="317"/>
      <c r="Y910" s="63"/>
    </row>
    <row r="911" spans="1:25" ht="15">
      <c r="A911" s="28" t="s">
        <v>857</v>
      </c>
      <c r="B911" s="273" t="s">
        <v>1887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>
        <v>533.5</v>
      </c>
      <c r="K911" s="9">
        <v>371.75000000000045</v>
      </c>
      <c r="L911" s="9">
        <v>494.89999999999964</v>
      </c>
      <c r="M911" s="9"/>
      <c r="O911" s="67">
        <v>1400.15</v>
      </c>
      <c r="T911"/>
      <c r="U911" s="273"/>
      <c r="V911" s="63"/>
      <c r="W911" s="283"/>
      <c r="X911" s="317"/>
      <c r="Y911" s="63"/>
    </row>
    <row r="912" spans="1:25" ht="15">
      <c r="A912" s="28" t="s">
        <v>858</v>
      </c>
      <c r="B912" s="205" t="s">
        <v>1551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>
        <v>491.69999999999959</v>
      </c>
      <c r="J912" s="9">
        <v>788.39999999999964</v>
      </c>
      <c r="K912" s="9" t="s">
        <v>278</v>
      </c>
      <c r="L912" s="9" t="s">
        <v>278</v>
      </c>
      <c r="M912" s="9"/>
      <c r="O912" s="67">
        <v>1280.0999999999992</v>
      </c>
      <c r="T912"/>
      <c r="U912" s="273"/>
      <c r="V912" s="63"/>
      <c r="W912" s="283"/>
      <c r="X912" s="317"/>
      <c r="Y912" s="63"/>
    </row>
    <row r="913" spans="1:25" ht="15">
      <c r="A913" s="28" t="s">
        <v>859</v>
      </c>
      <c r="B913" s="273" t="s">
        <v>1927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>
        <v>539.5</v>
      </c>
      <c r="L913" s="9">
        <v>718.39999999999964</v>
      </c>
      <c r="M913" s="9"/>
      <c r="O913" s="67">
        <v>1257.8999999999996</v>
      </c>
      <c r="T913"/>
      <c r="U913" s="63"/>
      <c r="V913" s="63"/>
      <c r="W913" s="265"/>
      <c r="X913" s="317"/>
      <c r="Y913" s="63"/>
    </row>
    <row r="914" spans="1:25" ht="15">
      <c r="A914" s="28" t="s">
        <v>860</v>
      </c>
      <c r="B914" s="273" t="s">
        <v>1924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>
        <v>503.599999999999</v>
      </c>
      <c r="L914" s="9">
        <v>702.19999999999891</v>
      </c>
      <c r="M914" s="9"/>
      <c r="O914" s="67">
        <v>1205.7999999999979</v>
      </c>
      <c r="T914"/>
      <c r="U914" s="63"/>
      <c r="V914" s="63"/>
      <c r="W914" s="283"/>
      <c r="X914" s="317"/>
      <c r="Y914" s="63"/>
    </row>
    <row r="915" spans="1:25" ht="15">
      <c r="A915" s="28" t="s">
        <v>861</v>
      </c>
      <c r="B915" s="63" t="s">
        <v>29</v>
      </c>
      <c r="E915" s="9">
        <v>297.89999999999998</v>
      </c>
      <c r="F915" s="9">
        <v>212.25</v>
      </c>
      <c r="G915" s="9">
        <v>218.9</v>
      </c>
      <c r="H915" s="9" t="s">
        <v>278</v>
      </c>
      <c r="I915" s="9" t="s">
        <v>278</v>
      </c>
      <c r="J915" s="9">
        <v>455.59999999999968</v>
      </c>
      <c r="K915" s="9" t="s">
        <v>278</v>
      </c>
      <c r="L915" s="9" t="s">
        <v>278</v>
      </c>
      <c r="M915" s="9"/>
      <c r="O915" s="67">
        <v>1184.6499999999996</v>
      </c>
      <c r="T915"/>
      <c r="U915" s="63"/>
      <c r="V915" s="63"/>
      <c r="W915" s="265"/>
      <c r="X915" s="317"/>
      <c r="Y915" s="63"/>
    </row>
    <row r="916" spans="1:25" ht="15">
      <c r="A916" s="28" t="s">
        <v>862</v>
      </c>
      <c r="B916" s="63" t="s">
        <v>178</v>
      </c>
      <c r="E916" s="211">
        <v>605.70000000000005</v>
      </c>
      <c r="F916" s="9">
        <v>539.9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 t="s">
        <v>278</v>
      </c>
      <c r="M916" s="9"/>
      <c r="O916" s="67">
        <v>1145.5999999999999</v>
      </c>
      <c r="Q916" t="s">
        <v>300</v>
      </c>
      <c r="T916"/>
      <c r="U916" s="273"/>
      <c r="V916" s="63"/>
      <c r="W916" s="283"/>
      <c r="X916" s="317"/>
      <c r="Y916" s="63"/>
    </row>
    <row r="917" spans="1:25" ht="15">
      <c r="A917" s="28" t="s">
        <v>863</v>
      </c>
      <c r="B917" s="273" t="s">
        <v>1901</v>
      </c>
      <c r="C917" s="3"/>
      <c r="D917" s="3"/>
      <c r="E917" s="9" t="s">
        <v>278</v>
      </c>
      <c r="F917" s="9" t="s">
        <v>278</v>
      </c>
      <c r="G917" s="9" t="s">
        <v>278</v>
      </c>
      <c r="H917" s="9" t="s">
        <v>278</v>
      </c>
      <c r="I917" s="9" t="s">
        <v>278</v>
      </c>
      <c r="J917" s="9" t="s">
        <v>278</v>
      </c>
      <c r="K917" s="9">
        <v>304.29999999999973</v>
      </c>
      <c r="L917" s="9">
        <v>722.69999999999982</v>
      </c>
      <c r="M917" s="9"/>
      <c r="O917" s="67">
        <v>1026.9999999999995</v>
      </c>
      <c r="T917"/>
      <c r="U917" s="63"/>
      <c r="V917" s="63"/>
      <c r="W917" s="265"/>
      <c r="X917" s="317"/>
      <c r="Y917" s="63"/>
    </row>
    <row r="918" spans="1:25" ht="15">
      <c r="A918" s="28" t="s">
        <v>864</v>
      </c>
      <c r="B918" s="273" t="s">
        <v>1889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>
        <v>456.89999999999873</v>
      </c>
      <c r="K918" s="9">
        <v>568.20000000000027</v>
      </c>
      <c r="L918" s="9" t="s">
        <v>278</v>
      </c>
      <c r="M918" s="9"/>
      <c r="O918" s="67">
        <v>1025.099999999999</v>
      </c>
      <c r="T918"/>
      <c r="U918" s="273"/>
      <c r="V918" s="63"/>
      <c r="W918" s="282"/>
      <c r="X918" s="317"/>
      <c r="Y918" s="63"/>
    </row>
    <row r="919" spans="1:25" ht="15">
      <c r="A919" s="28" t="s">
        <v>865</v>
      </c>
      <c r="B919" s="273" t="s">
        <v>2003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>
        <v>425.30000000000018</v>
      </c>
      <c r="L919" s="9">
        <v>548.59999999999945</v>
      </c>
      <c r="M919" s="9"/>
      <c r="O919" s="67">
        <v>973.89999999999964</v>
      </c>
      <c r="T919"/>
      <c r="U919" s="63"/>
      <c r="V919" s="63"/>
      <c r="W919" s="283"/>
      <c r="X919" s="317"/>
      <c r="Y919" s="63"/>
    </row>
    <row r="920" spans="1:25" ht="15">
      <c r="A920" s="28" t="s">
        <v>866</v>
      </c>
      <c r="B920" s="63" t="s">
        <v>2563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>
        <v>941.70000000000027</v>
      </c>
      <c r="M920" s="9"/>
      <c r="O920" s="67">
        <v>941.70000000000027</v>
      </c>
      <c r="T920"/>
      <c r="U920" s="63"/>
      <c r="V920" s="63"/>
      <c r="W920" s="265"/>
      <c r="X920" s="317"/>
      <c r="Y920" s="63"/>
    </row>
    <row r="921" spans="1:25" ht="15">
      <c r="A921" s="28" t="s">
        <v>867</v>
      </c>
      <c r="B921" s="63" t="s">
        <v>180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933.09999999999945</v>
      </c>
      <c r="M921" s="9"/>
      <c r="O921" s="67">
        <v>933.09999999999945</v>
      </c>
      <c r="T921"/>
      <c r="U921" s="63"/>
      <c r="V921" s="63"/>
      <c r="W921" s="283"/>
      <c r="X921" s="317"/>
      <c r="Y921" s="63"/>
    </row>
    <row r="922" spans="1:25" ht="15">
      <c r="A922" s="28" t="s">
        <v>868</v>
      </c>
      <c r="B922" s="63" t="s">
        <v>2564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>
        <v>905.30000000000155</v>
      </c>
      <c r="M922" s="9"/>
      <c r="O922" s="67">
        <v>905.30000000000155</v>
      </c>
      <c r="T922"/>
      <c r="U922" s="63"/>
      <c r="V922" s="63"/>
      <c r="W922" s="282"/>
      <c r="X922" s="317"/>
      <c r="Y922" s="63"/>
    </row>
    <row r="923" spans="1:25" ht="15">
      <c r="A923" s="28" t="s">
        <v>869</v>
      </c>
      <c r="B923" s="63" t="s">
        <v>2549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 t="s">
        <v>278</v>
      </c>
      <c r="L923" s="9">
        <v>894.70000000000027</v>
      </c>
      <c r="M923" s="9"/>
      <c r="O923" s="67">
        <v>894.70000000000027</v>
      </c>
      <c r="T923"/>
      <c r="U923" s="63"/>
      <c r="V923" s="63"/>
      <c r="W923" s="283"/>
      <c r="X923" s="317"/>
      <c r="Y923" s="63"/>
    </row>
    <row r="924" spans="1:25" ht="15">
      <c r="A924" s="28" t="s">
        <v>870</v>
      </c>
      <c r="B924" s="63" t="s">
        <v>2555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893.29999999999882</v>
      </c>
      <c r="M924" s="9"/>
      <c r="O924" s="67">
        <v>893.29999999999882</v>
      </c>
      <c r="T924"/>
      <c r="U924" s="28"/>
      <c r="V924" s="63"/>
      <c r="W924" s="283"/>
      <c r="X924" s="317"/>
      <c r="Y924" s="63"/>
    </row>
    <row r="925" spans="1:25" ht="15">
      <c r="A925" s="28" t="s">
        <v>871</v>
      </c>
      <c r="B925" s="63" t="s">
        <v>701</v>
      </c>
      <c r="E925" s="9" t="s">
        <v>278</v>
      </c>
      <c r="F925" s="9" t="s">
        <v>278</v>
      </c>
      <c r="G925" s="9" t="s">
        <v>278</v>
      </c>
      <c r="H925" s="9">
        <v>542.5</v>
      </c>
      <c r="I925" s="9">
        <v>339.90000000000009</v>
      </c>
      <c r="J925" s="9" t="s">
        <v>278</v>
      </c>
      <c r="K925" s="9" t="s">
        <v>278</v>
      </c>
      <c r="L925" s="9" t="s">
        <v>278</v>
      </c>
      <c r="M925" s="9"/>
      <c r="O925" s="67">
        <v>882.40000000000009</v>
      </c>
      <c r="T925"/>
      <c r="U925" s="273"/>
      <c r="V925" s="63"/>
      <c r="W925" s="283"/>
      <c r="X925" s="317"/>
      <c r="Y925" s="63"/>
    </row>
    <row r="926" spans="1:25" ht="15">
      <c r="A926" s="28" t="s">
        <v>872</v>
      </c>
      <c r="B926" s="63" t="s">
        <v>2560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880.79999999999973</v>
      </c>
      <c r="M926" s="9"/>
      <c r="O926" s="67">
        <v>880.79999999999973</v>
      </c>
      <c r="T926"/>
      <c r="U926" s="218"/>
      <c r="V926" s="63"/>
      <c r="W926" s="283"/>
      <c r="X926" s="317"/>
      <c r="Y926" s="63"/>
    </row>
    <row r="927" spans="1:25" ht="15">
      <c r="A927" s="28" t="s">
        <v>873</v>
      </c>
      <c r="B927" s="63" t="s">
        <v>726</v>
      </c>
      <c r="E927" s="9" t="s">
        <v>278</v>
      </c>
      <c r="F927" s="9" t="s">
        <v>278</v>
      </c>
      <c r="G927" s="9" t="s">
        <v>278</v>
      </c>
      <c r="H927" s="9">
        <v>673.49999999999955</v>
      </c>
      <c r="I927" s="9">
        <v>194.89999999999918</v>
      </c>
      <c r="J927" s="9" t="s">
        <v>278</v>
      </c>
      <c r="K927" s="9" t="s">
        <v>278</v>
      </c>
      <c r="L927" s="9" t="s">
        <v>278</v>
      </c>
      <c r="M927" s="9"/>
      <c r="O927" s="67">
        <v>868.39999999999873</v>
      </c>
      <c r="T927"/>
      <c r="U927" s="273"/>
      <c r="V927" s="63"/>
      <c r="W927" s="283"/>
      <c r="X927" s="317"/>
      <c r="Y927" s="63"/>
    </row>
    <row r="928" spans="1:25" ht="15">
      <c r="A928" s="28" t="s">
        <v>874</v>
      </c>
      <c r="B928" s="63" t="s">
        <v>2567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9" t="s">
        <v>278</v>
      </c>
      <c r="J928" s="9" t="s">
        <v>278</v>
      </c>
      <c r="K928" s="9" t="s">
        <v>278</v>
      </c>
      <c r="L928" s="9">
        <v>805.00000000000091</v>
      </c>
      <c r="M928" s="9"/>
      <c r="O928" s="67">
        <v>805.00000000000091</v>
      </c>
      <c r="T928"/>
      <c r="U928" s="63"/>
      <c r="V928" s="63"/>
      <c r="W928" s="265"/>
      <c r="X928" s="317"/>
      <c r="Y928" s="63"/>
    </row>
    <row r="929" spans="1:25" ht="15">
      <c r="A929" s="28" t="s">
        <v>875</v>
      </c>
      <c r="B929" s="63" t="s">
        <v>2542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>
        <v>792.50000000000045</v>
      </c>
      <c r="M929" s="9"/>
      <c r="O929" s="67">
        <v>792.50000000000045</v>
      </c>
      <c r="T929"/>
      <c r="U929" s="63"/>
      <c r="V929" s="63"/>
      <c r="W929" s="265"/>
      <c r="X929" s="317"/>
      <c r="Y929" s="63"/>
    </row>
    <row r="930" spans="1:25" ht="15">
      <c r="A930" s="28" t="s">
        <v>876</v>
      </c>
      <c r="B930" s="63" t="s">
        <v>2557</v>
      </c>
      <c r="C930" s="3"/>
      <c r="D930" s="3"/>
      <c r="E930" s="9" t="s">
        <v>278</v>
      </c>
      <c r="F930" s="9" t="s">
        <v>278</v>
      </c>
      <c r="G930" s="9" t="s">
        <v>278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>
        <v>765.80000000000018</v>
      </c>
      <c r="M930" s="9"/>
      <c r="O930" s="67">
        <v>765.80000000000018</v>
      </c>
      <c r="T930"/>
      <c r="U930" s="218"/>
      <c r="V930" s="63"/>
      <c r="W930" s="283"/>
      <c r="X930" s="317"/>
      <c r="Y930" s="63"/>
    </row>
    <row r="931" spans="1:25" ht="15">
      <c r="A931" s="28" t="s">
        <v>877</v>
      </c>
      <c r="B931" s="63" t="s">
        <v>2568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>
        <v>756.20000000000073</v>
      </c>
      <c r="M931" s="9"/>
      <c r="O931" s="67">
        <v>756.20000000000073</v>
      </c>
      <c r="T931"/>
      <c r="U931" s="28"/>
      <c r="V931" s="63"/>
      <c r="W931" s="283"/>
      <c r="X931" s="317"/>
      <c r="Y931" s="63"/>
    </row>
    <row r="932" spans="1:25" ht="15">
      <c r="A932" s="28" t="s">
        <v>878</v>
      </c>
      <c r="B932" s="63" t="s">
        <v>2550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>
        <v>745.29999999999836</v>
      </c>
      <c r="M932" s="9"/>
      <c r="O932" s="67">
        <v>745.29999999999836</v>
      </c>
      <c r="T932"/>
      <c r="U932" s="63"/>
      <c r="V932" s="63"/>
      <c r="W932" s="283"/>
      <c r="X932" s="317"/>
      <c r="Y932" s="63"/>
    </row>
    <row r="933" spans="1:25" ht="15">
      <c r="A933" s="28" t="s">
        <v>879</v>
      </c>
      <c r="B933" s="273" t="s">
        <v>1903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>
        <v>708.59999999999968</v>
      </c>
      <c r="L933" s="9" t="s">
        <v>278</v>
      </c>
      <c r="M933" s="9"/>
      <c r="O933" s="67">
        <v>708.59999999999968</v>
      </c>
      <c r="T933"/>
      <c r="U933" s="273"/>
      <c r="V933" s="63"/>
      <c r="W933" s="282"/>
      <c r="X933" s="317"/>
      <c r="Y933" s="63"/>
    </row>
    <row r="934" spans="1:25" ht="15">
      <c r="A934" s="28" t="s">
        <v>880</v>
      </c>
      <c r="B934" s="63" t="s">
        <v>2552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>
        <v>701.900000000001</v>
      </c>
      <c r="M934" s="9"/>
      <c r="O934" s="67">
        <v>701.900000000001</v>
      </c>
      <c r="T934"/>
      <c r="U934" s="273"/>
      <c r="V934" s="63"/>
      <c r="W934" s="283"/>
      <c r="X934" s="317"/>
      <c r="Y934" s="63"/>
    </row>
    <row r="935" spans="1:25" ht="15">
      <c r="A935" s="28" t="s">
        <v>2231</v>
      </c>
      <c r="B935" s="273" t="s">
        <v>1926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>
        <v>269.30000000000018</v>
      </c>
      <c r="L935" s="9">
        <v>428.89999999999964</v>
      </c>
      <c r="M935" s="9"/>
      <c r="O935" s="67">
        <v>698.19999999999982</v>
      </c>
      <c r="T935"/>
      <c r="U935" s="63"/>
      <c r="V935" s="63"/>
      <c r="W935" s="50"/>
      <c r="X935" s="3"/>
    </row>
    <row r="936" spans="1:25" ht="15">
      <c r="A936" s="28" t="s">
        <v>2516</v>
      </c>
      <c r="B936" s="63" t="s">
        <v>2551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>
        <v>696.59999999999991</v>
      </c>
      <c r="M936" s="9"/>
      <c r="O936" s="67">
        <v>696.59999999999991</v>
      </c>
      <c r="T936"/>
      <c r="U936" s="63"/>
      <c r="V936" s="63"/>
      <c r="W936" s="50"/>
      <c r="X936" s="3"/>
    </row>
    <row r="937" spans="1:25" ht="15">
      <c r="A937" s="28" t="s">
        <v>2517</v>
      </c>
      <c r="B937" s="63" t="s">
        <v>2556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>
        <v>687.70000000000118</v>
      </c>
      <c r="M937" s="9"/>
      <c r="O937" s="67">
        <v>687.70000000000118</v>
      </c>
      <c r="T937"/>
      <c r="U937" s="273"/>
      <c r="V937" s="63"/>
      <c r="W937" s="50"/>
      <c r="X937" s="3"/>
    </row>
    <row r="938" spans="1:25" ht="15">
      <c r="A938" s="28" t="s">
        <v>2518</v>
      </c>
      <c r="B938" s="63" t="s">
        <v>2548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 t="s">
        <v>278</v>
      </c>
      <c r="J938" s="9" t="s">
        <v>278</v>
      </c>
      <c r="K938" s="9" t="s">
        <v>278</v>
      </c>
      <c r="L938" s="9">
        <v>686.89999999999964</v>
      </c>
      <c r="M938" s="9"/>
      <c r="O938" s="67">
        <v>686.89999999999964</v>
      </c>
      <c r="T938"/>
      <c r="U938" s="63"/>
      <c r="V938" s="63"/>
      <c r="W938" s="50"/>
      <c r="X938" s="3"/>
    </row>
    <row r="939" spans="1:25" ht="15">
      <c r="A939" s="28" t="s">
        <v>2519</v>
      </c>
      <c r="B939" s="63" t="s">
        <v>2559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>
        <v>683.69999999999936</v>
      </c>
      <c r="M939" s="9"/>
      <c r="O939" s="67">
        <v>683.69999999999936</v>
      </c>
      <c r="T939"/>
      <c r="U939" s="273"/>
      <c r="V939" s="63"/>
      <c r="W939" s="50"/>
      <c r="X939" s="3"/>
    </row>
    <row r="940" spans="1:25" ht="15">
      <c r="A940" s="28" t="s">
        <v>2520</v>
      </c>
      <c r="B940" s="63" t="s">
        <v>2543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 t="s">
        <v>278</v>
      </c>
      <c r="L940" s="9">
        <v>676.30000000000086</v>
      </c>
      <c r="M940" s="9"/>
      <c r="O940" s="67">
        <v>676.30000000000086</v>
      </c>
      <c r="T940"/>
      <c r="U940" s="63"/>
      <c r="V940" s="63"/>
      <c r="W940" s="50"/>
      <c r="X940" s="3"/>
    </row>
    <row r="941" spans="1:25" ht="15">
      <c r="A941" s="28" t="s">
        <v>2521</v>
      </c>
      <c r="B941" s="273" t="s">
        <v>2541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664.29999999999927</v>
      </c>
      <c r="M941" s="9"/>
      <c r="O941" s="67">
        <v>664.29999999999927</v>
      </c>
      <c r="T941"/>
      <c r="U941" s="273"/>
      <c r="V941" s="63"/>
      <c r="W941" s="50"/>
      <c r="X941" s="3"/>
    </row>
    <row r="942" spans="1:25" ht="15">
      <c r="A942" s="28" t="s">
        <v>2522</v>
      </c>
      <c r="B942" s="273" t="s">
        <v>1904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>
        <v>633.84999999999945</v>
      </c>
      <c r="L942" s="9" t="s">
        <v>278</v>
      </c>
      <c r="M942" s="9"/>
      <c r="O942" s="67">
        <v>633.84999999999945</v>
      </c>
      <c r="T942"/>
      <c r="U942" s="218"/>
      <c r="V942" s="63"/>
      <c r="W942" s="50"/>
      <c r="X942" s="3"/>
    </row>
    <row r="943" spans="1:25" ht="15">
      <c r="A943" s="28" t="s">
        <v>2523</v>
      </c>
      <c r="B943" s="273" t="s">
        <v>1884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>
        <v>632.09999999999968</v>
      </c>
      <c r="K943" s="9" t="s">
        <v>278</v>
      </c>
      <c r="L943" s="9" t="s">
        <v>278</v>
      </c>
      <c r="M943" s="9"/>
      <c r="O943" s="67">
        <v>632.09999999999968</v>
      </c>
      <c r="T943"/>
      <c r="U943" s="63"/>
      <c r="V943" s="63"/>
      <c r="W943" s="50"/>
      <c r="X943" s="3"/>
    </row>
    <row r="944" spans="1:25" ht="15">
      <c r="A944" s="28" t="s">
        <v>2524</v>
      </c>
      <c r="B944" s="63" t="s">
        <v>2547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>
        <v>631.19999999999936</v>
      </c>
      <c r="M944" s="9"/>
      <c r="O944" s="67">
        <v>631.19999999999936</v>
      </c>
      <c r="T944"/>
      <c r="U944" s="218"/>
      <c r="V944" s="63"/>
      <c r="W944" s="50"/>
      <c r="X944" s="3"/>
    </row>
    <row r="945" spans="1:24" ht="15">
      <c r="A945" s="28" t="s">
        <v>2525</v>
      </c>
      <c r="B945" s="273" t="s">
        <v>2540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>
        <v>630.50000000000045</v>
      </c>
      <c r="M945" s="9"/>
      <c r="O945" s="67">
        <v>630.50000000000045</v>
      </c>
      <c r="T945"/>
      <c r="U945" s="218"/>
      <c r="V945" s="63"/>
      <c r="W945" s="50"/>
      <c r="X945" s="3"/>
    </row>
    <row r="946" spans="1:24" ht="15">
      <c r="A946" s="28" t="s">
        <v>2526</v>
      </c>
      <c r="B946" s="63" t="s">
        <v>2544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>
        <v>613.40000000000009</v>
      </c>
      <c r="M946" s="9"/>
      <c r="O946" s="67">
        <v>613.40000000000009</v>
      </c>
      <c r="T946"/>
      <c r="U946" s="63"/>
      <c r="V946" s="63"/>
      <c r="W946" s="50"/>
      <c r="X946" s="3"/>
    </row>
    <row r="947" spans="1:24" ht="15">
      <c r="A947" s="28" t="s">
        <v>2527</v>
      </c>
      <c r="B947" s="63" t="s">
        <v>741</v>
      </c>
      <c r="E947" s="9" t="s">
        <v>278</v>
      </c>
      <c r="F947" s="9" t="s">
        <v>278</v>
      </c>
      <c r="G947" s="9" t="s">
        <v>278</v>
      </c>
      <c r="H947" s="9">
        <v>604.90000000000009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/>
      <c r="O947" s="67">
        <v>604.90000000000009</v>
      </c>
      <c r="T947"/>
      <c r="U947" s="63"/>
      <c r="V947" s="63"/>
      <c r="W947" s="50"/>
      <c r="X947" s="3"/>
    </row>
    <row r="948" spans="1:24" ht="15">
      <c r="A948" s="28" t="s">
        <v>2528</v>
      </c>
      <c r="B948" s="63" t="s">
        <v>2545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585.09999999999991</v>
      </c>
      <c r="M948" s="9"/>
      <c r="O948" s="67">
        <v>585.09999999999991</v>
      </c>
      <c r="T948"/>
      <c r="U948" s="273"/>
      <c r="V948" s="63"/>
      <c r="W948" s="50"/>
      <c r="X948" s="3"/>
    </row>
    <row r="949" spans="1:24" ht="15">
      <c r="A949" s="28" t="s">
        <v>2529</v>
      </c>
      <c r="B949" s="63" t="s">
        <v>2566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 t="s">
        <v>278</v>
      </c>
      <c r="J949" s="9" t="s">
        <v>278</v>
      </c>
      <c r="K949" s="9" t="s">
        <v>278</v>
      </c>
      <c r="L949" s="9">
        <v>570.19999999999982</v>
      </c>
      <c r="M949" s="9"/>
      <c r="O949" s="67">
        <v>570.19999999999982</v>
      </c>
      <c r="T949"/>
      <c r="U949" s="218"/>
      <c r="V949" s="63"/>
      <c r="W949" s="50"/>
      <c r="X949" s="3"/>
    </row>
    <row r="950" spans="1:24" ht="15">
      <c r="A950" s="28" t="s">
        <v>2530</v>
      </c>
      <c r="B950" s="63" t="s">
        <v>2546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>
        <v>567.49999999999909</v>
      </c>
      <c r="M950" s="9"/>
      <c r="O950" s="67">
        <v>567.49999999999909</v>
      </c>
      <c r="T950"/>
      <c r="U950" s="218"/>
      <c r="V950" s="63"/>
      <c r="W950" s="50"/>
      <c r="X950" s="3"/>
    </row>
    <row r="951" spans="1:24" ht="15">
      <c r="A951" s="28" t="s">
        <v>2531</v>
      </c>
      <c r="B951" s="63" t="s">
        <v>2554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 t="s">
        <v>278</v>
      </c>
      <c r="J951" s="9" t="s">
        <v>278</v>
      </c>
      <c r="K951" s="9" t="s">
        <v>278</v>
      </c>
      <c r="L951" s="9">
        <v>556.80000000000018</v>
      </c>
      <c r="M951" s="9"/>
      <c r="O951" s="67">
        <v>556.80000000000018</v>
      </c>
      <c r="T951"/>
      <c r="U951" s="218"/>
      <c r="V951" s="63"/>
      <c r="W951" s="50"/>
      <c r="X951" s="3"/>
    </row>
    <row r="952" spans="1:24" ht="15">
      <c r="A952" s="28" t="s">
        <v>2532</v>
      </c>
      <c r="B952" s="63" t="s">
        <v>2558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 t="s">
        <v>278</v>
      </c>
      <c r="L952" s="9">
        <v>523.80000000000018</v>
      </c>
      <c r="M952" s="9"/>
      <c r="O952" s="67">
        <v>523.80000000000018</v>
      </c>
      <c r="T952"/>
      <c r="U952" s="273"/>
      <c r="V952" s="63"/>
      <c r="W952" s="50"/>
      <c r="X952" s="3"/>
    </row>
    <row r="953" spans="1:24" ht="15">
      <c r="A953" s="28" t="s">
        <v>2533</v>
      </c>
      <c r="B953" s="63" t="s">
        <v>2553</v>
      </c>
      <c r="C953" s="3"/>
      <c r="D953" s="3"/>
      <c r="E953" s="9" t="s">
        <v>278</v>
      </c>
      <c r="F953" s="9" t="s">
        <v>278</v>
      </c>
      <c r="G953" s="9" t="s">
        <v>278</v>
      </c>
      <c r="H953" s="9" t="s">
        <v>278</v>
      </c>
      <c r="I953" s="9" t="s">
        <v>278</v>
      </c>
      <c r="J953" s="9" t="s">
        <v>278</v>
      </c>
      <c r="K953" s="9" t="s">
        <v>278</v>
      </c>
      <c r="L953" s="9">
        <v>520.60000000000127</v>
      </c>
      <c r="M953" s="9"/>
      <c r="O953" s="67">
        <v>520.60000000000127</v>
      </c>
      <c r="T953"/>
      <c r="U953" s="218"/>
      <c r="V953" s="63"/>
      <c r="W953" s="50"/>
      <c r="X953" s="3"/>
    </row>
    <row r="954" spans="1:24" ht="15">
      <c r="A954" s="28" t="s">
        <v>2534</v>
      </c>
      <c r="B954" s="205" t="s">
        <v>1564</v>
      </c>
      <c r="C954" s="3"/>
      <c r="D954" s="3"/>
      <c r="E954" s="9" t="s">
        <v>278</v>
      </c>
      <c r="F954" s="9" t="s">
        <v>278</v>
      </c>
      <c r="G954" s="9" t="s">
        <v>278</v>
      </c>
      <c r="H954" s="9" t="s">
        <v>278</v>
      </c>
      <c r="I954" s="9">
        <v>498.30000000000064</v>
      </c>
      <c r="J954" s="9" t="s">
        <v>278</v>
      </c>
      <c r="K954" s="9" t="s">
        <v>278</v>
      </c>
      <c r="L954" s="9" t="s">
        <v>278</v>
      </c>
      <c r="M954" s="9"/>
      <c r="O954" s="67">
        <v>498.30000000000064</v>
      </c>
      <c r="T954"/>
      <c r="U954" s="63"/>
      <c r="V954" s="63"/>
      <c r="W954" s="50"/>
      <c r="X954" s="3"/>
    </row>
    <row r="955" spans="1:24" ht="15">
      <c r="A955" s="28" t="s">
        <v>2535</v>
      </c>
      <c r="B955" s="63" t="s">
        <v>164</v>
      </c>
      <c r="E955" s="9" t="s">
        <v>278</v>
      </c>
      <c r="F955" s="9" t="s">
        <v>278</v>
      </c>
      <c r="G955" s="9">
        <v>387.4</v>
      </c>
      <c r="H955" s="9" t="s">
        <v>278</v>
      </c>
      <c r="I955" s="9" t="s">
        <v>278</v>
      </c>
      <c r="J955" s="9" t="s">
        <v>278</v>
      </c>
      <c r="K955" s="9" t="s">
        <v>278</v>
      </c>
      <c r="L955" s="9" t="s">
        <v>278</v>
      </c>
      <c r="M955" s="9"/>
      <c r="O955" s="67">
        <v>387.4</v>
      </c>
      <c r="T955"/>
      <c r="U955" s="63"/>
      <c r="V955" s="63"/>
      <c r="W955" s="50"/>
      <c r="X955" s="3"/>
    </row>
    <row r="956" spans="1:24" ht="15">
      <c r="A956" s="28" t="s">
        <v>2536</v>
      </c>
      <c r="B956" s="205" t="s">
        <v>1557</v>
      </c>
      <c r="C956" s="3"/>
      <c r="D956" s="3"/>
      <c r="E956" s="9" t="s">
        <v>278</v>
      </c>
      <c r="F956" s="9" t="s">
        <v>278</v>
      </c>
      <c r="G956" s="9" t="s">
        <v>278</v>
      </c>
      <c r="H956" s="9" t="s">
        <v>278</v>
      </c>
      <c r="I956" s="9">
        <v>379.00000000000023</v>
      </c>
      <c r="J956" s="9" t="s">
        <v>278</v>
      </c>
      <c r="K956" s="9" t="s">
        <v>278</v>
      </c>
      <c r="L956" s="9" t="s">
        <v>278</v>
      </c>
      <c r="M956" s="9"/>
      <c r="O956" s="67">
        <v>379.00000000000023</v>
      </c>
      <c r="T956"/>
      <c r="U956" s="273"/>
      <c r="V956" s="63"/>
      <c r="W956" s="50"/>
      <c r="X956" s="3"/>
    </row>
    <row r="957" spans="1:24" ht="15">
      <c r="A957" s="28" t="s">
        <v>2537</v>
      </c>
      <c r="B957" s="205" t="s">
        <v>1554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366.20000000000005</v>
      </c>
      <c r="J957" s="9" t="s">
        <v>278</v>
      </c>
      <c r="K957" s="9" t="s">
        <v>278</v>
      </c>
      <c r="L957" s="9" t="s">
        <v>278</v>
      </c>
      <c r="M957" s="9"/>
      <c r="O957" s="67">
        <v>366.20000000000005</v>
      </c>
      <c r="T957"/>
      <c r="U957" s="63"/>
      <c r="V957" s="63"/>
      <c r="W957" s="50"/>
      <c r="X957" s="3"/>
    </row>
    <row r="958" spans="1:24" ht="15">
      <c r="A958" s="28" t="s">
        <v>2538</v>
      </c>
      <c r="B958" s="218" t="s">
        <v>1547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>
        <v>363.70000000000027</v>
      </c>
      <c r="J958" s="9" t="s">
        <v>278</v>
      </c>
      <c r="K958" s="9" t="s">
        <v>278</v>
      </c>
      <c r="L958" s="9" t="s">
        <v>278</v>
      </c>
      <c r="M958" s="9"/>
      <c r="O958" s="67">
        <v>363.70000000000027</v>
      </c>
      <c r="T958"/>
      <c r="U958" s="63"/>
      <c r="V958" s="63"/>
      <c r="W958" s="50"/>
      <c r="X958" s="3"/>
    </row>
    <row r="959" spans="1:24" ht="15">
      <c r="A959" s="28" t="s">
        <v>2539</v>
      </c>
      <c r="B959" s="63" t="s">
        <v>731</v>
      </c>
      <c r="E959" s="9" t="s">
        <v>278</v>
      </c>
      <c r="F959" s="9" t="s">
        <v>278</v>
      </c>
      <c r="G959" s="9" t="s">
        <v>278</v>
      </c>
      <c r="H959" s="9">
        <v>362.20000000000027</v>
      </c>
      <c r="I959" s="9" t="s">
        <v>278</v>
      </c>
      <c r="J959" s="9" t="s">
        <v>278</v>
      </c>
      <c r="K959" s="9" t="s">
        <v>278</v>
      </c>
      <c r="L959" s="9" t="s">
        <v>278</v>
      </c>
      <c r="M959" s="9"/>
      <c r="O959" s="67">
        <v>362.20000000000027</v>
      </c>
      <c r="T959"/>
      <c r="U959" s="63"/>
      <c r="V959" s="63"/>
      <c r="W959" s="50"/>
      <c r="X959" s="3"/>
    </row>
    <row r="960" spans="1:24" ht="15">
      <c r="A960" s="28" t="s">
        <v>2687</v>
      </c>
      <c r="B960" s="205" t="s">
        <v>1581</v>
      </c>
      <c r="C960" s="3"/>
      <c r="D960" s="3"/>
      <c r="E960" s="9" t="s">
        <v>278</v>
      </c>
      <c r="F960" s="9" t="s">
        <v>278</v>
      </c>
      <c r="G960" s="9" t="s">
        <v>278</v>
      </c>
      <c r="H960" s="9" t="s">
        <v>278</v>
      </c>
      <c r="I960" s="9">
        <v>323.09999999999991</v>
      </c>
      <c r="J960" s="9" t="s">
        <v>278</v>
      </c>
      <c r="K960" s="9" t="s">
        <v>278</v>
      </c>
      <c r="L960" s="9" t="s">
        <v>278</v>
      </c>
      <c r="M960" s="9"/>
      <c r="O960" s="67">
        <v>323.09999999999991</v>
      </c>
      <c r="T960"/>
      <c r="U960" s="273"/>
      <c r="V960" s="63"/>
      <c r="W960" s="50"/>
      <c r="X960" s="3"/>
    </row>
    <row r="961" spans="1:24" ht="15">
      <c r="A961" s="28" t="s">
        <v>2688</v>
      </c>
      <c r="B961" s="205" t="s">
        <v>1556</v>
      </c>
      <c r="C961" s="3"/>
      <c r="D961" s="3"/>
      <c r="E961" s="9" t="s">
        <v>278</v>
      </c>
      <c r="F961" s="9" t="s">
        <v>278</v>
      </c>
      <c r="G961" s="9" t="s">
        <v>278</v>
      </c>
      <c r="H961" s="9" t="s">
        <v>278</v>
      </c>
      <c r="I961" s="9">
        <v>322.59999999999991</v>
      </c>
      <c r="J961" s="9" t="s">
        <v>278</v>
      </c>
      <c r="K961" s="9" t="s">
        <v>278</v>
      </c>
      <c r="L961" s="9" t="s">
        <v>278</v>
      </c>
      <c r="M961" s="9"/>
      <c r="O961" s="67">
        <v>322.59999999999991</v>
      </c>
      <c r="T961"/>
      <c r="U961" s="63"/>
      <c r="V961" s="63"/>
      <c r="W961" s="50"/>
      <c r="X961" s="3"/>
    </row>
    <row r="962" spans="1:24" ht="15">
      <c r="A962" s="28" t="s">
        <v>2689</v>
      </c>
      <c r="B962" s="63" t="s">
        <v>179</v>
      </c>
      <c r="E962" s="9">
        <v>276.60000000000002</v>
      </c>
      <c r="F962" s="9" t="s">
        <v>278</v>
      </c>
      <c r="G962" s="9" t="s">
        <v>278</v>
      </c>
      <c r="H962" s="9" t="s">
        <v>278</v>
      </c>
      <c r="I962" s="9" t="s">
        <v>278</v>
      </c>
      <c r="J962" s="9" t="s">
        <v>278</v>
      </c>
      <c r="K962" s="9" t="s">
        <v>278</v>
      </c>
      <c r="L962" s="9" t="s">
        <v>278</v>
      </c>
      <c r="M962" s="9"/>
      <c r="O962" s="67">
        <v>276.60000000000002</v>
      </c>
      <c r="T962"/>
      <c r="U962" s="63"/>
      <c r="V962" s="63"/>
      <c r="W962" s="50"/>
      <c r="X962" s="3"/>
    </row>
    <row r="963" spans="1:24" ht="15">
      <c r="A963" s="291" t="s">
        <v>3944</v>
      </c>
      <c r="B963" s="63" t="s">
        <v>4006</v>
      </c>
      <c r="C963" s="3"/>
      <c r="D963" s="3"/>
      <c r="E963" s="9"/>
      <c r="F963" s="9"/>
      <c r="G963" s="9"/>
      <c r="H963" s="9"/>
      <c r="L963" s="69"/>
      <c r="M963" s="69"/>
      <c r="N963" s="67"/>
      <c r="T963"/>
      <c r="V963" s="82"/>
      <c r="W963" s="3"/>
      <c r="X963" s="3"/>
    </row>
    <row r="964" spans="1:24" ht="15">
      <c r="A964" s="291" t="s">
        <v>3945</v>
      </c>
      <c r="B964" s="63" t="s">
        <v>4007</v>
      </c>
      <c r="C964" s="3"/>
      <c r="D964" s="3"/>
      <c r="E964" s="9"/>
      <c r="F964" s="9"/>
      <c r="G964" s="9"/>
      <c r="H964" s="9"/>
      <c r="L964" s="69"/>
      <c r="M964" s="69"/>
      <c r="N964" s="67"/>
      <c r="T964"/>
      <c r="V964" s="82"/>
      <c r="W964" s="3"/>
      <c r="X964" s="3"/>
    </row>
    <row r="965" spans="1:24" ht="15">
      <c r="A965" s="291" t="s">
        <v>3946</v>
      </c>
      <c r="B965" s="63" t="s">
        <v>4008</v>
      </c>
      <c r="C965" s="3"/>
      <c r="D965" s="3"/>
      <c r="E965" s="9"/>
      <c r="F965" s="9"/>
      <c r="G965" s="9"/>
      <c r="H965" s="9"/>
      <c r="L965" s="69"/>
      <c r="M965" s="69"/>
      <c r="N965" s="67"/>
      <c r="T965"/>
      <c r="V965" s="82"/>
      <c r="W965" s="3"/>
      <c r="X965" s="3"/>
    </row>
    <row r="966" spans="1:24" ht="15">
      <c r="A966" s="291" t="s">
        <v>3947</v>
      </c>
      <c r="B966" s="63" t="s">
        <v>4009</v>
      </c>
      <c r="C966" s="3"/>
      <c r="D966" s="3"/>
      <c r="E966" s="9"/>
      <c r="F966" s="9"/>
      <c r="G966" s="9"/>
      <c r="H966" s="9"/>
      <c r="L966" s="69"/>
      <c r="M966" s="69"/>
      <c r="N966" s="67"/>
      <c r="T966"/>
      <c r="V966" s="82"/>
      <c r="W966" s="3"/>
      <c r="X966" s="3"/>
    </row>
    <row r="967" spans="1:24" ht="15">
      <c r="A967" s="291" t="s">
        <v>3948</v>
      </c>
      <c r="B967" s="63" t="s">
        <v>4010</v>
      </c>
      <c r="C967" s="3"/>
      <c r="D967" s="3"/>
      <c r="E967" s="9"/>
      <c r="F967" s="9"/>
      <c r="G967" s="9"/>
      <c r="H967" s="9"/>
      <c r="L967" s="69"/>
      <c r="M967" s="69"/>
      <c r="N967" s="67"/>
      <c r="T967"/>
      <c r="V967" s="82"/>
      <c r="W967" s="3"/>
      <c r="X967" s="3"/>
    </row>
    <row r="968" spans="1:24" ht="15">
      <c r="A968" s="291" t="s">
        <v>3949</v>
      </c>
      <c r="B968" s="63" t="s">
        <v>4011</v>
      </c>
      <c r="C968" s="3"/>
      <c r="D968" s="3"/>
      <c r="E968" s="9"/>
      <c r="F968" s="9"/>
      <c r="G968" s="9"/>
      <c r="H968" s="9"/>
      <c r="L968" s="69"/>
      <c r="M968" s="69"/>
      <c r="N968" s="67"/>
      <c r="T968"/>
      <c r="V968" s="82"/>
      <c r="W968" s="3"/>
      <c r="X968" s="3"/>
    </row>
    <row r="969" spans="1:24" ht="15">
      <c r="A969" s="291" t="s">
        <v>3950</v>
      </c>
      <c r="B969" s="63" t="s">
        <v>4012</v>
      </c>
      <c r="C969" s="3"/>
      <c r="D969" s="3"/>
      <c r="E969" s="9"/>
      <c r="F969" s="9"/>
      <c r="G969" s="9"/>
      <c r="H969" s="9"/>
      <c r="L969" s="69"/>
      <c r="M969" s="69"/>
      <c r="N969" s="67"/>
      <c r="T969"/>
      <c r="V969" s="82"/>
      <c r="W969" s="3"/>
      <c r="X969" s="3"/>
    </row>
    <row r="970" spans="1:24" ht="15">
      <c r="A970" s="291" t="s">
        <v>3951</v>
      </c>
      <c r="B970" s="63" t="s">
        <v>4013</v>
      </c>
      <c r="C970" s="3"/>
      <c r="D970" s="3"/>
      <c r="E970" s="9"/>
      <c r="F970" s="9"/>
      <c r="G970" s="9"/>
      <c r="H970" s="9"/>
      <c r="L970" s="69"/>
      <c r="M970" s="69"/>
      <c r="N970" s="67"/>
      <c r="T970"/>
      <c r="V970" s="82"/>
      <c r="W970" s="3"/>
      <c r="X970" s="3"/>
    </row>
    <row r="971" spans="1:24" ht="15">
      <c r="A971" s="291" t="s">
        <v>3952</v>
      </c>
      <c r="B971" s="63" t="s">
        <v>4014</v>
      </c>
      <c r="C971" s="3"/>
      <c r="D971" s="3"/>
      <c r="E971" s="9"/>
      <c r="F971" s="9"/>
      <c r="G971" s="9"/>
      <c r="H971" s="9"/>
      <c r="L971" s="69"/>
      <c r="M971" s="69"/>
      <c r="N971" s="67"/>
      <c r="T971"/>
      <c r="V971" s="82"/>
      <c r="W971" s="3"/>
      <c r="X971" s="3"/>
    </row>
    <row r="972" spans="1:24" ht="15">
      <c r="A972" s="291" t="s">
        <v>3953</v>
      </c>
      <c r="B972" s="63" t="s">
        <v>4033</v>
      </c>
      <c r="C972" s="3"/>
      <c r="D972" s="3"/>
      <c r="E972" s="9"/>
      <c r="F972" s="9"/>
      <c r="G972" s="9"/>
      <c r="H972" s="9"/>
      <c r="L972" s="69"/>
      <c r="M972" s="69"/>
      <c r="N972" s="67"/>
      <c r="T972"/>
      <c r="V972" s="82"/>
      <c r="W972" s="3"/>
      <c r="X972" s="3"/>
    </row>
    <row r="973" spans="1:24" ht="15">
      <c r="A973" s="291" t="s">
        <v>3954</v>
      </c>
      <c r="B973" s="63" t="s">
        <v>4015</v>
      </c>
      <c r="C973" s="3"/>
      <c r="D973" s="3"/>
      <c r="E973" s="9"/>
      <c r="F973" s="9"/>
      <c r="G973" s="9"/>
      <c r="H973" s="9"/>
      <c r="L973" s="69"/>
      <c r="M973" s="69"/>
      <c r="N973" s="67"/>
      <c r="T973"/>
      <c r="V973" s="82"/>
      <c r="W973" s="3"/>
      <c r="X973" s="3"/>
    </row>
    <row r="974" spans="1:24" ht="15">
      <c r="A974" s="291" t="s">
        <v>3955</v>
      </c>
      <c r="B974" s="63" t="s">
        <v>4016</v>
      </c>
      <c r="C974" s="3"/>
      <c r="D974" s="3"/>
      <c r="E974" s="9"/>
      <c r="F974" s="9"/>
      <c r="G974" s="9"/>
      <c r="H974" s="9"/>
      <c r="L974" s="69"/>
      <c r="M974" s="69"/>
      <c r="N974" s="67"/>
      <c r="T974"/>
      <c r="V974" s="82"/>
      <c r="W974" s="3"/>
      <c r="X974" s="3"/>
    </row>
    <row r="975" spans="1:24" ht="15">
      <c r="A975" s="291" t="s">
        <v>3956</v>
      </c>
      <c r="B975" s="63" t="s">
        <v>4017</v>
      </c>
      <c r="C975" s="3"/>
      <c r="D975" s="3"/>
      <c r="E975" s="9"/>
      <c r="F975" s="9"/>
      <c r="G975" s="9"/>
      <c r="H975" s="9"/>
      <c r="L975" s="69"/>
      <c r="M975" s="69"/>
      <c r="N975" s="67"/>
      <c r="T975"/>
      <c r="V975" s="82"/>
      <c r="W975" s="3"/>
      <c r="X975" s="3"/>
    </row>
    <row r="976" spans="1:24" ht="15">
      <c r="A976" s="291" t="s">
        <v>3957</v>
      </c>
      <c r="B976" s="63" t="s">
        <v>4018</v>
      </c>
      <c r="C976" s="3"/>
      <c r="D976" s="3"/>
      <c r="E976" s="9"/>
      <c r="F976" s="9"/>
      <c r="G976" s="9"/>
      <c r="H976" s="9"/>
      <c r="L976" s="69"/>
      <c r="M976" s="69"/>
      <c r="N976" s="67"/>
      <c r="T976"/>
      <c r="V976" s="82"/>
      <c r="W976" s="3"/>
      <c r="X976" s="3"/>
    </row>
    <row r="977" spans="1:24" ht="15">
      <c r="A977" s="291" t="s">
        <v>3958</v>
      </c>
      <c r="B977" s="63" t="s">
        <v>4019</v>
      </c>
      <c r="C977" s="3"/>
      <c r="D977" s="3"/>
      <c r="E977" s="9"/>
      <c r="F977" s="9"/>
      <c r="G977" s="9"/>
      <c r="H977" s="9"/>
      <c r="L977" s="69"/>
      <c r="M977" s="69"/>
      <c r="N977" s="67"/>
      <c r="T977"/>
      <c r="V977" s="82"/>
      <c r="W977" s="3"/>
      <c r="X977" s="3"/>
    </row>
    <row r="978" spans="1:24" ht="15">
      <c r="A978" s="291" t="s">
        <v>3959</v>
      </c>
      <c r="B978" s="63" t="s">
        <v>4020</v>
      </c>
      <c r="C978" s="3"/>
      <c r="D978" s="3"/>
      <c r="E978" s="9"/>
      <c r="F978" s="9"/>
      <c r="G978" s="9"/>
      <c r="H978" s="9"/>
      <c r="L978" s="69"/>
      <c r="M978" s="69"/>
      <c r="N978" s="67"/>
      <c r="T978"/>
      <c r="V978" s="82"/>
      <c r="W978" s="3"/>
      <c r="X978" s="3"/>
    </row>
    <row r="979" spans="1:24" ht="15">
      <c r="A979" s="291" t="s">
        <v>3960</v>
      </c>
      <c r="B979" s="63" t="s">
        <v>4021</v>
      </c>
      <c r="C979" s="3"/>
      <c r="D979" s="3"/>
      <c r="E979" s="9"/>
      <c r="F979" s="9"/>
      <c r="G979" s="9"/>
      <c r="H979" s="9"/>
      <c r="L979" s="69"/>
      <c r="M979" s="69"/>
      <c r="N979" s="67"/>
      <c r="T979"/>
      <c r="V979" s="82"/>
      <c r="W979" s="3"/>
      <c r="X979" s="3"/>
    </row>
    <row r="980" spans="1:24" ht="15">
      <c r="A980" s="291" t="s">
        <v>3961</v>
      </c>
      <c r="B980" s="63" t="s">
        <v>4022</v>
      </c>
      <c r="C980" s="3"/>
      <c r="D980" s="3"/>
      <c r="E980" s="9"/>
      <c r="F980" s="9"/>
      <c r="G980" s="9"/>
      <c r="H980" s="9"/>
      <c r="L980" s="69"/>
      <c r="M980" s="69"/>
      <c r="N980" s="67"/>
      <c r="T980"/>
      <c r="V980" s="82"/>
      <c r="W980" s="3"/>
      <c r="X980" s="3"/>
    </row>
    <row r="981" spans="1:24" ht="15">
      <c r="A981" s="291" t="s">
        <v>3962</v>
      </c>
      <c r="B981" s="63" t="s">
        <v>4023</v>
      </c>
      <c r="C981" s="3"/>
      <c r="D981" s="3"/>
      <c r="E981" s="9"/>
      <c r="F981" s="9"/>
      <c r="G981" s="9"/>
      <c r="H981" s="9"/>
      <c r="L981" s="69"/>
      <c r="M981" s="69"/>
      <c r="N981" s="67"/>
      <c r="T981"/>
      <c r="V981" s="82"/>
      <c r="W981" s="3"/>
      <c r="X981" s="3"/>
    </row>
    <row r="982" spans="1:24" ht="15">
      <c r="A982" s="291" t="s">
        <v>3963</v>
      </c>
      <c r="B982" s="63" t="s">
        <v>4024</v>
      </c>
      <c r="C982" s="3"/>
      <c r="D982" s="3"/>
      <c r="E982" s="9"/>
      <c r="F982" s="9"/>
      <c r="G982" s="9"/>
      <c r="H982" s="9"/>
      <c r="L982" s="69"/>
      <c r="M982" s="69"/>
      <c r="N982" s="67"/>
      <c r="T982"/>
      <c r="V982" s="82"/>
      <c r="W982" s="3"/>
      <c r="X982" s="3"/>
    </row>
    <row r="983" spans="1:24" ht="15">
      <c r="A983" s="291" t="s">
        <v>3964</v>
      </c>
      <c r="B983" s="63" t="s">
        <v>4025</v>
      </c>
      <c r="C983" s="3"/>
      <c r="D983" s="3"/>
      <c r="E983" s="9"/>
      <c r="F983" s="9"/>
      <c r="G983" s="9"/>
      <c r="H983" s="9"/>
      <c r="L983" s="69"/>
      <c r="M983" s="69"/>
      <c r="N983" s="67"/>
      <c r="T983"/>
      <c r="V983" s="82"/>
      <c r="W983" s="3"/>
      <c r="X983" s="3"/>
    </row>
    <row r="984" spans="1:24" ht="15">
      <c r="A984" s="291" t="s">
        <v>3965</v>
      </c>
      <c r="B984" s="63" t="s">
        <v>4026</v>
      </c>
      <c r="C984" s="3"/>
      <c r="D984" s="3"/>
      <c r="E984" s="9"/>
      <c r="F984" s="9"/>
      <c r="G984" s="9"/>
      <c r="H984" s="9"/>
      <c r="L984" s="69"/>
      <c r="M984" s="69"/>
      <c r="N984" s="67"/>
      <c r="T984"/>
      <c r="V984" s="82"/>
      <c r="W984" s="3"/>
      <c r="X984" s="3"/>
    </row>
    <row r="985" spans="1:24" ht="15">
      <c r="A985" s="291" t="s">
        <v>3966</v>
      </c>
      <c r="B985" s="63" t="s">
        <v>4027</v>
      </c>
      <c r="C985" s="3"/>
      <c r="D985" s="3"/>
      <c r="E985" s="9"/>
      <c r="F985" s="9"/>
      <c r="G985" s="9"/>
      <c r="H985" s="9"/>
      <c r="L985" s="69"/>
      <c r="M985" s="69"/>
      <c r="N985" s="67"/>
      <c r="T985"/>
      <c r="V985" s="82"/>
      <c r="W985" s="3"/>
      <c r="X985" s="3"/>
    </row>
    <row r="986" spans="1:24" ht="15">
      <c r="A986" s="291" t="s">
        <v>4034</v>
      </c>
      <c r="B986" s="63" t="s">
        <v>4028</v>
      </c>
      <c r="C986" s="3"/>
      <c r="D986" s="3"/>
      <c r="E986" s="9"/>
      <c r="F986" s="9"/>
      <c r="G986" s="9"/>
      <c r="H986" s="9"/>
      <c r="L986" s="69"/>
      <c r="M986" s="69"/>
      <c r="N986" s="67"/>
      <c r="T986"/>
      <c r="V986" s="82"/>
      <c r="W986" s="3"/>
      <c r="X986" s="3"/>
    </row>
    <row r="987" spans="1:24" ht="15">
      <c r="A987" s="291" t="s">
        <v>4187</v>
      </c>
      <c r="B987" s="63" t="s">
        <v>4029</v>
      </c>
      <c r="C987" s="3"/>
      <c r="D987" s="3"/>
      <c r="E987" s="9"/>
      <c r="F987" s="9"/>
      <c r="G987" s="9"/>
      <c r="H987" s="9"/>
      <c r="L987" s="69"/>
      <c r="M987" s="69"/>
      <c r="N987" s="67"/>
      <c r="T987"/>
      <c r="V987" s="82"/>
      <c r="W987" s="3"/>
      <c r="X987" s="3"/>
    </row>
    <row r="988" spans="1:24" ht="15">
      <c r="A988" s="291" t="s">
        <v>4312</v>
      </c>
      <c r="B988" s="63" t="s">
        <v>4030</v>
      </c>
      <c r="C988" s="3"/>
      <c r="D988" s="3"/>
      <c r="E988" s="9"/>
      <c r="F988" s="9"/>
      <c r="G988" s="9"/>
      <c r="H988" s="9"/>
      <c r="L988" s="69"/>
      <c r="M988" s="69"/>
      <c r="N988" s="67"/>
      <c r="T988"/>
      <c r="V988" s="82"/>
      <c r="W988" s="3"/>
      <c r="X988" s="3"/>
    </row>
    <row r="989" spans="1:24" ht="15">
      <c r="A989" s="291" t="s">
        <v>4372</v>
      </c>
      <c r="B989" s="63" t="s">
        <v>4031</v>
      </c>
      <c r="C989" s="3"/>
      <c r="D989" s="3"/>
      <c r="E989" s="9"/>
      <c r="F989" s="9"/>
      <c r="G989" s="9"/>
      <c r="H989" s="9"/>
      <c r="L989" s="69"/>
      <c r="M989" s="69"/>
      <c r="N989" s="67"/>
      <c r="T989"/>
      <c r="V989" s="82"/>
      <c r="W989" s="3"/>
      <c r="X989" s="3"/>
    </row>
    <row r="990" spans="1:24" ht="15">
      <c r="A990" s="291" t="s">
        <v>4373</v>
      </c>
      <c r="B990" s="63" t="s">
        <v>4032</v>
      </c>
      <c r="C990" s="3"/>
      <c r="D990" s="3"/>
      <c r="E990" s="9"/>
      <c r="F990" s="9"/>
      <c r="G990" s="9"/>
      <c r="H990" s="9"/>
      <c r="L990" s="69"/>
      <c r="M990" s="69"/>
      <c r="N990" s="67"/>
      <c r="T990"/>
      <c r="V990" s="82"/>
      <c r="W990" s="3"/>
      <c r="X990" s="3"/>
    </row>
    <row r="991" spans="1:24" ht="15">
      <c r="A991" s="291" t="s">
        <v>4374</v>
      </c>
      <c r="B991" s="63" t="s">
        <v>4035</v>
      </c>
      <c r="C991" s="3"/>
      <c r="D991" s="3"/>
      <c r="E991" s="9"/>
      <c r="F991" s="9"/>
      <c r="G991" s="9"/>
      <c r="H991" s="9"/>
      <c r="L991" s="69"/>
      <c r="M991" s="69"/>
      <c r="N991" s="67"/>
      <c r="T991"/>
      <c r="V991" s="82"/>
      <c r="W991" s="3"/>
      <c r="X991" s="3"/>
    </row>
    <row r="992" spans="1:24" ht="15">
      <c r="A992" s="291" t="s">
        <v>4375</v>
      </c>
      <c r="B992" s="63" t="s">
        <v>4186</v>
      </c>
      <c r="C992" s="3"/>
      <c r="D992" s="3"/>
      <c r="E992" s="9"/>
      <c r="F992" s="9"/>
      <c r="G992" s="9"/>
      <c r="H992" s="9"/>
      <c r="L992" s="69"/>
      <c r="M992" s="69"/>
      <c r="N992" s="67"/>
      <c r="T992"/>
      <c r="V992" s="82"/>
      <c r="W992" s="3"/>
      <c r="X992" s="3"/>
    </row>
    <row r="993" spans="1:25" ht="15">
      <c r="A993" s="291" t="s">
        <v>4376</v>
      </c>
      <c r="B993" s="63" t="s">
        <v>4309</v>
      </c>
      <c r="C993" s="3"/>
      <c r="D993" s="3"/>
      <c r="E993" s="9"/>
      <c r="F993" s="9"/>
      <c r="G993" s="9"/>
      <c r="H993" s="9"/>
      <c r="L993" s="69"/>
      <c r="M993" s="69"/>
      <c r="N993" s="67"/>
      <c r="T993"/>
      <c r="V993" s="82"/>
      <c r="W993" s="3"/>
      <c r="X993" s="3"/>
    </row>
    <row r="994" spans="1:25" ht="15">
      <c r="A994" s="28"/>
      <c r="B994" s="63"/>
      <c r="E994" s="9"/>
      <c r="F994" s="9"/>
      <c r="G994" s="9"/>
      <c r="H994" s="9"/>
      <c r="L994" s="69"/>
      <c r="M994" s="69"/>
      <c r="N994" s="67"/>
      <c r="T994"/>
      <c r="V994" s="82"/>
      <c r="W994" s="3"/>
      <c r="X994" s="3"/>
    </row>
    <row r="995" spans="1:25" ht="15">
      <c r="A995" s="28"/>
      <c r="B995" s="63"/>
      <c r="E995" s="9"/>
      <c r="L995" s="69"/>
      <c r="M995" s="69"/>
      <c r="T995"/>
      <c r="V995" s="82"/>
      <c r="W995" s="3"/>
      <c r="X995" s="3"/>
    </row>
    <row r="996" spans="1:25" ht="15">
      <c r="A996" s="28"/>
      <c r="B996" s="63"/>
      <c r="E996" s="9"/>
      <c r="L996" s="69"/>
      <c r="M996" s="69"/>
      <c r="T996"/>
      <c r="V996" s="82"/>
      <c r="W996" s="3"/>
      <c r="X996" s="3"/>
    </row>
    <row r="997" spans="1:25" ht="25.5">
      <c r="A997" s="23" t="s">
        <v>187</v>
      </c>
      <c r="L997" s="69"/>
      <c r="M997" s="69"/>
      <c r="T997"/>
      <c r="V997" s="82"/>
      <c r="W997" s="107"/>
      <c r="X997" s="3"/>
    </row>
    <row r="998" spans="1:25">
      <c r="L998" s="69"/>
      <c r="M998" s="69"/>
      <c r="T998"/>
      <c r="V998" s="82"/>
      <c r="W998" s="3"/>
      <c r="X998" s="3"/>
    </row>
    <row r="999" spans="1:25" ht="15">
      <c r="A999" s="39"/>
      <c r="B999" s="39"/>
      <c r="C999" s="39"/>
      <c r="D999" s="39"/>
      <c r="E999" s="61">
        <v>2016</v>
      </c>
      <c r="F999" s="61">
        <v>2017</v>
      </c>
      <c r="G999" s="61">
        <v>2018</v>
      </c>
      <c r="H999" s="61">
        <v>2019</v>
      </c>
      <c r="I999" s="61">
        <v>2020</v>
      </c>
      <c r="J999" s="61">
        <v>2021</v>
      </c>
      <c r="K999" s="61">
        <v>2022</v>
      </c>
      <c r="L999" s="61">
        <v>2023</v>
      </c>
      <c r="M999" s="61">
        <v>2024</v>
      </c>
      <c r="O999" s="70" t="s">
        <v>40</v>
      </c>
      <c r="T999"/>
      <c r="V999" s="82"/>
      <c r="W999" s="3"/>
      <c r="X999" s="3"/>
    </row>
    <row r="1000" spans="1:25" ht="15">
      <c r="A1000" s="28" t="s">
        <v>0</v>
      </c>
      <c r="B1000" s="63" t="s">
        <v>33</v>
      </c>
      <c r="E1000" s="211">
        <v>954.9</v>
      </c>
      <c r="F1000" s="9">
        <v>658.6</v>
      </c>
      <c r="G1000" s="216">
        <v>698.9</v>
      </c>
      <c r="H1000" s="9">
        <v>672.89999999999964</v>
      </c>
      <c r="I1000" s="212">
        <v>851.89999999999873</v>
      </c>
      <c r="J1000" s="9">
        <v>1082.6999999999994</v>
      </c>
      <c r="K1000" s="213">
        <v>1326.900000000001</v>
      </c>
      <c r="L1000" s="9">
        <v>565.00000000000091</v>
      </c>
      <c r="M1000" s="9"/>
      <c r="O1000" s="67">
        <v>6811.8</v>
      </c>
      <c r="Q1000" t="s">
        <v>1633</v>
      </c>
      <c r="T1000" s="215" t="s">
        <v>2269</v>
      </c>
      <c r="U1000" s="63"/>
      <c r="V1000" s="63"/>
      <c r="W1000" s="265"/>
      <c r="X1000" s="317"/>
      <c r="Y1000" s="63"/>
    </row>
    <row r="1001" spans="1:25" ht="15">
      <c r="A1001" s="28" t="s">
        <v>2</v>
      </c>
      <c r="B1001" s="63" t="s">
        <v>11</v>
      </c>
      <c r="E1001" s="213">
        <v>992.8</v>
      </c>
      <c r="F1001" s="9">
        <v>588.20000000000005</v>
      </c>
      <c r="G1001" s="216">
        <v>647.9</v>
      </c>
      <c r="H1001" s="9">
        <v>724.89999999999918</v>
      </c>
      <c r="I1001" s="213">
        <v>927.99999999999727</v>
      </c>
      <c r="J1001" s="9">
        <v>1119.2999999999997</v>
      </c>
      <c r="K1001" s="9">
        <v>888.59999999999945</v>
      </c>
      <c r="L1001" s="9">
        <v>786.50000000000091</v>
      </c>
      <c r="M1001" s="9"/>
      <c r="O1001" s="67">
        <v>6676.1999999999971</v>
      </c>
      <c r="Q1001" t="s">
        <v>1632</v>
      </c>
      <c r="T1001" s="215" t="s">
        <v>2269</v>
      </c>
      <c r="U1001" s="273"/>
      <c r="V1001" s="63"/>
      <c r="W1001" s="283"/>
      <c r="X1001" s="317"/>
      <c r="Y1001" s="63"/>
    </row>
    <row r="1002" spans="1:25" ht="15">
      <c r="A1002" s="28" t="s">
        <v>3</v>
      </c>
      <c r="B1002" s="63" t="s">
        <v>21</v>
      </c>
      <c r="E1002" s="216">
        <v>716.25</v>
      </c>
      <c r="F1002" s="216">
        <v>781.3</v>
      </c>
      <c r="G1002" s="216">
        <v>629.5</v>
      </c>
      <c r="H1002" s="9">
        <v>729.80000000000064</v>
      </c>
      <c r="I1002" s="216">
        <v>757.39999999999873</v>
      </c>
      <c r="J1002" s="216">
        <v>1257.5</v>
      </c>
      <c r="K1002" s="9">
        <v>1092.5999999999976</v>
      </c>
      <c r="L1002" s="9">
        <v>578.89999999999964</v>
      </c>
      <c r="M1002" s="9"/>
      <c r="O1002" s="67">
        <v>6543.2499999999973</v>
      </c>
      <c r="Q1002" t="s">
        <v>2197</v>
      </c>
      <c r="T1002" s="215" t="s">
        <v>811</v>
      </c>
      <c r="U1002" s="218"/>
      <c r="V1002" s="63"/>
      <c r="W1002" s="283"/>
      <c r="X1002" s="317"/>
      <c r="Y1002" s="63"/>
    </row>
    <row r="1003" spans="1:25" ht="15">
      <c r="A1003" s="28" t="s">
        <v>5</v>
      </c>
      <c r="B1003" s="63" t="s">
        <v>25</v>
      </c>
      <c r="E1003" s="216">
        <v>677</v>
      </c>
      <c r="F1003" s="212">
        <v>853.4</v>
      </c>
      <c r="G1003" s="216">
        <v>664.3</v>
      </c>
      <c r="H1003" s="216">
        <v>834.44999999999982</v>
      </c>
      <c r="I1003" s="9">
        <v>443.10000000000036</v>
      </c>
      <c r="J1003" s="9">
        <v>1038.3999999999992</v>
      </c>
      <c r="K1003" s="211">
        <v>1317.2000000000007</v>
      </c>
      <c r="L1003" s="9">
        <v>630.49999999999955</v>
      </c>
      <c r="M1003" s="9"/>
      <c r="O1003" s="67">
        <v>6458.35</v>
      </c>
      <c r="Q1003" t="s">
        <v>2268</v>
      </c>
      <c r="T1003" s="3" t="s">
        <v>811</v>
      </c>
      <c r="U1003" s="273"/>
      <c r="V1003" s="63"/>
      <c r="W1003" s="283"/>
      <c r="X1003" s="317"/>
      <c r="Y1003" s="63"/>
    </row>
    <row r="1004" spans="1:25" ht="15">
      <c r="A1004" s="28" t="s">
        <v>7</v>
      </c>
      <c r="B1004" s="63" t="s">
        <v>37</v>
      </c>
      <c r="E1004" s="9">
        <v>530.4</v>
      </c>
      <c r="F1004" s="216">
        <v>809.7</v>
      </c>
      <c r="G1004" s="9">
        <v>404.6</v>
      </c>
      <c r="H1004" s="9">
        <v>653.20000000000118</v>
      </c>
      <c r="I1004" s="9">
        <v>681.29999999999836</v>
      </c>
      <c r="J1004" s="213">
        <v>1309.5999999999999</v>
      </c>
      <c r="K1004" s="9">
        <v>1058.900000000001</v>
      </c>
      <c r="L1004" s="216">
        <v>933.80000000000018</v>
      </c>
      <c r="M1004" s="216"/>
      <c r="O1004" s="67">
        <v>6381.5000000000009</v>
      </c>
      <c r="Q1004" t="s">
        <v>2388</v>
      </c>
      <c r="T1004" s="215" t="s">
        <v>1652</v>
      </c>
      <c r="U1004" s="218"/>
      <c r="V1004" s="63"/>
      <c r="W1004" s="283"/>
      <c r="X1004" s="317"/>
      <c r="Y1004" s="63"/>
    </row>
    <row r="1005" spans="1:25" ht="15">
      <c r="A1005" s="28" t="s">
        <v>8</v>
      </c>
      <c r="B1005" s="63" t="s">
        <v>31</v>
      </c>
      <c r="E1005" s="216">
        <v>674.05</v>
      </c>
      <c r="F1005" s="216">
        <v>818.8</v>
      </c>
      <c r="G1005" s="9">
        <v>473.5</v>
      </c>
      <c r="H1005" s="211">
        <v>907.10000000000127</v>
      </c>
      <c r="I1005" s="9">
        <v>439.70000000000073</v>
      </c>
      <c r="J1005" s="212">
        <v>1299.6999999999989</v>
      </c>
      <c r="K1005" s="9">
        <v>974.599999999999</v>
      </c>
      <c r="L1005" s="9">
        <v>718.79999999999563</v>
      </c>
      <c r="M1005" s="9"/>
      <c r="O1005" s="67">
        <v>6306.2499999999945</v>
      </c>
      <c r="Q1005" t="s">
        <v>2198</v>
      </c>
      <c r="T1005" s="215" t="s">
        <v>811</v>
      </c>
      <c r="U1005" s="218"/>
      <c r="V1005" s="63"/>
      <c r="W1005" s="283"/>
      <c r="X1005" s="317"/>
      <c r="Y1005" s="63"/>
    </row>
    <row r="1006" spans="1:25" ht="15">
      <c r="A1006" s="28" t="s">
        <v>10</v>
      </c>
      <c r="B1006" s="63" t="s">
        <v>39</v>
      </c>
      <c r="E1006" s="9">
        <v>623.35</v>
      </c>
      <c r="F1006" s="216">
        <v>716.2</v>
      </c>
      <c r="G1006" s="9">
        <v>603.9</v>
      </c>
      <c r="H1006" s="213">
        <v>1054.0000000000009</v>
      </c>
      <c r="I1006" s="9">
        <v>717.09999999999945</v>
      </c>
      <c r="J1006" s="216">
        <v>1229.8000000000002</v>
      </c>
      <c r="K1006" s="9">
        <v>796.30000000000064</v>
      </c>
      <c r="L1006" s="9" t="s">
        <v>278</v>
      </c>
      <c r="M1006" s="9"/>
      <c r="O1006" s="67">
        <v>5740.6500000000015</v>
      </c>
      <c r="Q1006" t="s">
        <v>2196</v>
      </c>
      <c r="T1006" s="3" t="s">
        <v>1652</v>
      </c>
      <c r="U1006" s="63"/>
      <c r="V1006" s="63"/>
      <c r="W1006" s="265"/>
      <c r="X1006" s="317"/>
      <c r="Y1006" s="63"/>
    </row>
    <row r="1007" spans="1:25" ht="15">
      <c r="A1007" s="28" t="s">
        <v>12</v>
      </c>
      <c r="B1007" s="63" t="s">
        <v>17</v>
      </c>
      <c r="E1007" s="9">
        <v>615.95000000000005</v>
      </c>
      <c r="F1007" s="216">
        <v>727.3</v>
      </c>
      <c r="G1007" s="9">
        <v>546.79999999999995</v>
      </c>
      <c r="H1007" s="9">
        <v>506.99999999999955</v>
      </c>
      <c r="I1007" s="9">
        <v>444.29999999999927</v>
      </c>
      <c r="J1007" s="9">
        <v>1041.9999999999991</v>
      </c>
      <c r="K1007" s="9">
        <v>1079.199999999998</v>
      </c>
      <c r="L1007" s="9">
        <v>681.80000000000018</v>
      </c>
      <c r="M1007" s="9"/>
      <c r="O1007" s="67">
        <v>5644.3499999999958</v>
      </c>
      <c r="Q1007" t="s">
        <v>288</v>
      </c>
      <c r="T1007"/>
      <c r="U1007" s="273"/>
      <c r="V1007" s="63"/>
      <c r="W1007" s="283"/>
      <c r="X1007" s="317"/>
      <c r="Y1007" s="63"/>
    </row>
    <row r="1008" spans="1:25" ht="15">
      <c r="A1008" s="28" t="s">
        <v>14</v>
      </c>
      <c r="B1008" s="63" t="s">
        <v>141</v>
      </c>
      <c r="E1008" s="9" t="s">
        <v>278</v>
      </c>
      <c r="F1008" s="9">
        <v>579.70000000000005</v>
      </c>
      <c r="G1008" s="211">
        <v>901.4</v>
      </c>
      <c r="H1008" s="9">
        <v>693.49999999999955</v>
      </c>
      <c r="I1008" s="9">
        <v>575.10000000000036</v>
      </c>
      <c r="J1008" s="9">
        <v>1001.3999999999983</v>
      </c>
      <c r="K1008" s="9">
        <v>888.29999999999973</v>
      </c>
      <c r="L1008" s="211">
        <v>953.19999999999936</v>
      </c>
      <c r="M1008" s="211"/>
      <c r="O1008" s="67">
        <v>5592.5999999999967</v>
      </c>
      <c r="Q1008" t="s">
        <v>294</v>
      </c>
      <c r="T1008"/>
      <c r="U1008" s="273"/>
      <c r="V1008" s="63"/>
      <c r="W1008" s="283"/>
      <c r="X1008" s="317"/>
      <c r="Y1008" s="63"/>
    </row>
    <row r="1009" spans="1:25" ht="15">
      <c r="A1009" s="28" t="s">
        <v>16</v>
      </c>
      <c r="B1009" s="63" t="s">
        <v>27</v>
      </c>
      <c r="E1009" s="216">
        <v>804</v>
      </c>
      <c r="F1009" s="9">
        <v>691.2</v>
      </c>
      <c r="G1009" s="9">
        <v>457.7</v>
      </c>
      <c r="H1009" s="9">
        <v>714.49999999999955</v>
      </c>
      <c r="I1009" s="9">
        <v>524.89999999999964</v>
      </c>
      <c r="J1009" s="9">
        <v>1096.5999999999981</v>
      </c>
      <c r="K1009" s="9">
        <v>668.29999999999973</v>
      </c>
      <c r="L1009" s="9">
        <v>548.89999999999964</v>
      </c>
      <c r="M1009" s="9"/>
      <c r="O1009" s="67">
        <v>5506.0999999999967</v>
      </c>
      <c r="Q1009" t="s">
        <v>283</v>
      </c>
      <c r="T1009"/>
      <c r="U1009" s="63"/>
      <c r="V1009" s="63"/>
      <c r="W1009" s="265"/>
      <c r="X1009" s="317"/>
      <c r="Y1009" s="63"/>
    </row>
    <row r="1010" spans="1:25" ht="15">
      <c r="A1010" s="28" t="s">
        <v>18</v>
      </c>
      <c r="B1010" s="63" t="s">
        <v>142</v>
      </c>
      <c r="E1010" s="9" t="s">
        <v>278</v>
      </c>
      <c r="F1010" s="9">
        <v>587.29999999999995</v>
      </c>
      <c r="G1010" s="9">
        <v>627.70000000000005</v>
      </c>
      <c r="H1010" s="9">
        <v>636.70000000000073</v>
      </c>
      <c r="I1010" s="216">
        <v>835.19999999999709</v>
      </c>
      <c r="J1010" s="9">
        <v>1014.7999999999988</v>
      </c>
      <c r="K1010" s="9">
        <v>914.900000000001</v>
      </c>
      <c r="L1010" s="9">
        <v>815.50000000000091</v>
      </c>
      <c r="M1010" s="9"/>
      <c r="O1010" s="67">
        <v>5432.0999999999985</v>
      </c>
      <c r="Q1010" t="s">
        <v>283</v>
      </c>
      <c r="T1010"/>
      <c r="U1010" s="218"/>
      <c r="V1010" s="63"/>
      <c r="W1010" s="283"/>
      <c r="X1010" s="317"/>
      <c r="Y1010" s="63"/>
    </row>
    <row r="1011" spans="1:25" ht="15">
      <c r="A1011" s="28" t="s">
        <v>20</v>
      </c>
      <c r="B1011" s="63" t="s">
        <v>154</v>
      </c>
      <c r="E1011" s="9" t="s">
        <v>278</v>
      </c>
      <c r="F1011" s="9" t="s">
        <v>278</v>
      </c>
      <c r="G1011" s="213">
        <v>906.3</v>
      </c>
      <c r="H1011" s="216">
        <v>779.79999999999973</v>
      </c>
      <c r="I1011" s="211">
        <v>869.69999999999891</v>
      </c>
      <c r="J1011" s="9">
        <v>1189.7999999999997</v>
      </c>
      <c r="K1011" s="9">
        <v>868.00000000000045</v>
      </c>
      <c r="L1011" s="9">
        <v>798.59999999999945</v>
      </c>
      <c r="M1011" s="9"/>
      <c r="O1011" s="67">
        <v>5412.199999999998</v>
      </c>
      <c r="Q1011" t="s">
        <v>1140</v>
      </c>
      <c r="T1011" s="3" t="s">
        <v>1652</v>
      </c>
      <c r="U1011" s="63"/>
      <c r="V1011" s="63"/>
      <c r="W1011" s="283"/>
      <c r="X1011" s="317"/>
      <c r="Y1011" s="63"/>
    </row>
    <row r="1012" spans="1:25" ht="15">
      <c r="A1012" s="28" t="s">
        <v>22</v>
      </c>
      <c r="B1012" s="63" t="s">
        <v>9</v>
      </c>
      <c r="E1012" s="9">
        <v>591.70000000000005</v>
      </c>
      <c r="F1012" s="9">
        <v>697.8</v>
      </c>
      <c r="G1012" s="216">
        <v>630.29999999999995</v>
      </c>
      <c r="H1012" s="9">
        <v>489.10000000000036</v>
      </c>
      <c r="I1012" s="9">
        <v>433.29999999999927</v>
      </c>
      <c r="J1012" s="9">
        <v>1041.7999999999997</v>
      </c>
      <c r="K1012" s="9">
        <v>594.89999999999964</v>
      </c>
      <c r="L1012" s="216">
        <v>931.699999999998</v>
      </c>
      <c r="M1012" s="216"/>
      <c r="O1012" s="67">
        <v>5410.5999999999976</v>
      </c>
      <c r="Q1012" t="s">
        <v>331</v>
      </c>
      <c r="T1012"/>
      <c r="U1012" s="273"/>
      <c r="V1012" s="63"/>
      <c r="W1012" s="283"/>
      <c r="X1012" s="317"/>
      <c r="Y1012" s="63"/>
    </row>
    <row r="1013" spans="1:25" ht="15">
      <c r="A1013" s="28" t="s">
        <v>24</v>
      </c>
      <c r="B1013" s="63" t="s">
        <v>23</v>
      </c>
      <c r="E1013" s="216">
        <v>773.7</v>
      </c>
      <c r="F1013" s="9">
        <v>525.5</v>
      </c>
      <c r="G1013" s="9">
        <v>491.45</v>
      </c>
      <c r="H1013" s="9">
        <v>709.09999999999991</v>
      </c>
      <c r="I1013" s="9">
        <v>185.10000000000127</v>
      </c>
      <c r="J1013" s="9">
        <v>1121.6500000000001</v>
      </c>
      <c r="K1013" s="9">
        <v>931.29999999999973</v>
      </c>
      <c r="L1013" s="9">
        <v>647.59999999999854</v>
      </c>
      <c r="M1013" s="9"/>
      <c r="O1013" s="67">
        <v>5385.4</v>
      </c>
      <c r="Q1013" t="s">
        <v>297</v>
      </c>
      <c r="T1013"/>
      <c r="U1013" s="63"/>
      <c r="V1013" s="63"/>
      <c r="W1013" s="283"/>
      <c r="X1013" s="317"/>
      <c r="Y1013" s="63"/>
    </row>
    <row r="1014" spans="1:25" ht="15">
      <c r="A1014" s="28" t="s">
        <v>26</v>
      </c>
      <c r="B1014" s="63" t="s">
        <v>15</v>
      </c>
      <c r="E1014" s="212">
        <v>814.5</v>
      </c>
      <c r="F1014" s="9">
        <v>452.9</v>
      </c>
      <c r="G1014" s="9">
        <v>415.2</v>
      </c>
      <c r="H1014" s="9">
        <v>557.39999999999964</v>
      </c>
      <c r="I1014" s="9">
        <v>236.89999999999964</v>
      </c>
      <c r="J1014" s="9">
        <v>1174.2999999999997</v>
      </c>
      <c r="K1014" s="9">
        <v>877.10000000000036</v>
      </c>
      <c r="L1014" s="9">
        <v>837.89999999999964</v>
      </c>
      <c r="M1014" s="9"/>
      <c r="O1014" s="67">
        <v>5366.1999999999989</v>
      </c>
      <c r="Q1014" t="s">
        <v>282</v>
      </c>
      <c r="T1014"/>
      <c r="U1014" s="273"/>
      <c r="V1014" s="63"/>
      <c r="W1014" s="283"/>
      <c r="X1014" s="317"/>
      <c r="Y1014" s="63"/>
    </row>
    <row r="1015" spans="1:25" ht="15">
      <c r="A1015" s="28" t="s">
        <v>28</v>
      </c>
      <c r="B1015" s="63" t="s">
        <v>13</v>
      </c>
      <c r="E1015" s="9">
        <v>668.05</v>
      </c>
      <c r="F1015" s="9">
        <v>389.8</v>
      </c>
      <c r="G1015" s="9">
        <v>545</v>
      </c>
      <c r="H1015" s="9">
        <v>520.80000000000109</v>
      </c>
      <c r="I1015" s="9">
        <v>403.39999999999873</v>
      </c>
      <c r="J1015" s="9">
        <v>920.04999999999973</v>
      </c>
      <c r="K1015" s="9">
        <v>827.19999999999936</v>
      </c>
      <c r="L1015" s="9">
        <v>664.5</v>
      </c>
      <c r="M1015" s="9"/>
      <c r="O1015" s="67">
        <v>4938.7999999999993</v>
      </c>
      <c r="T1015"/>
      <c r="U1015" s="63"/>
      <c r="V1015" s="63"/>
      <c r="W1015" s="265"/>
      <c r="X1015" s="317"/>
      <c r="Y1015" s="63"/>
    </row>
    <row r="1016" spans="1:25" ht="15">
      <c r="A1016" s="28" t="s">
        <v>30</v>
      </c>
      <c r="B1016" s="63" t="s">
        <v>19</v>
      </c>
      <c r="E1016" s="216">
        <v>772</v>
      </c>
      <c r="F1016" s="216">
        <v>778.4</v>
      </c>
      <c r="G1016" s="216">
        <v>856.4</v>
      </c>
      <c r="H1016" s="216">
        <v>785.5</v>
      </c>
      <c r="I1016" s="9">
        <v>642.60000000000036</v>
      </c>
      <c r="J1016" s="9">
        <v>980.79999999999927</v>
      </c>
      <c r="K1016" s="9" t="s">
        <v>278</v>
      </c>
      <c r="L1016" s="9" t="s">
        <v>278</v>
      </c>
      <c r="M1016" s="9"/>
      <c r="O1016" s="67">
        <v>4815.7</v>
      </c>
      <c r="Q1016" t="s">
        <v>896</v>
      </c>
      <c r="T1016" s="3" t="s">
        <v>811</v>
      </c>
      <c r="U1016" s="63"/>
      <c r="V1016" s="63"/>
      <c r="W1016" s="283"/>
      <c r="X1016" s="317"/>
      <c r="Y1016" s="63"/>
    </row>
    <row r="1017" spans="1:25" ht="15">
      <c r="A1017" s="28" t="s">
        <v>32</v>
      </c>
      <c r="B1017" s="63" t="s">
        <v>736</v>
      </c>
      <c r="E1017" s="9" t="s">
        <v>278</v>
      </c>
      <c r="F1017" s="9" t="s">
        <v>278</v>
      </c>
      <c r="G1017" s="9" t="s">
        <v>278</v>
      </c>
      <c r="H1017" s="9">
        <v>705.59999999999945</v>
      </c>
      <c r="I1017" s="216">
        <v>775.40000000000055</v>
      </c>
      <c r="J1017" s="9">
        <v>1140.4000000000015</v>
      </c>
      <c r="K1017" s="216">
        <v>1186.1999999999985</v>
      </c>
      <c r="L1017" s="216">
        <v>848.70000000000027</v>
      </c>
      <c r="M1017" s="216"/>
      <c r="O1017" s="67">
        <v>4656.3</v>
      </c>
      <c r="Q1017" t="s">
        <v>2929</v>
      </c>
      <c r="T1017"/>
      <c r="U1017" s="273"/>
      <c r="V1017" s="63"/>
      <c r="W1017" s="283"/>
      <c r="X1017" s="317"/>
      <c r="Y1017" s="63"/>
    </row>
    <row r="1018" spans="1:25" ht="15">
      <c r="A1018" s="28" t="s">
        <v>34</v>
      </c>
      <c r="B1018" s="63" t="s">
        <v>143</v>
      </c>
      <c r="E1018" s="9" t="s">
        <v>278</v>
      </c>
      <c r="F1018" s="9">
        <v>671.3</v>
      </c>
      <c r="G1018" s="9">
        <v>453</v>
      </c>
      <c r="H1018" s="9">
        <v>331.40000000000055</v>
      </c>
      <c r="I1018" s="9">
        <v>282.84999999999854</v>
      </c>
      <c r="J1018" s="9">
        <v>1066.4999999999995</v>
      </c>
      <c r="K1018" s="216">
        <v>1256.2000000000003</v>
      </c>
      <c r="L1018" s="9">
        <v>545.29999999999836</v>
      </c>
      <c r="M1018" s="9"/>
      <c r="O1018" s="67">
        <v>4606.5499999999975</v>
      </c>
      <c r="Q1018" t="s">
        <v>283</v>
      </c>
      <c r="T1018"/>
      <c r="U1018" s="63"/>
      <c r="V1018" s="63"/>
      <c r="W1018" s="265"/>
      <c r="X1018" s="317"/>
      <c r="Y1018" s="63"/>
    </row>
    <row r="1019" spans="1:25" ht="15">
      <c r="A1019" s="28" t="s">
        <v>36</v>
      </c>
      <c r="B1019" s="63" t="s">
        <v>6</v>
      </c>
      <c r="E1019" s="9">
        <v>585.95000000000005</v>
      </c>
      <c r="F1019" s="9">
        <v>644.79999999999995</v>
      </c>
      <c r="G1019" s="212">
        <v>861.9</v>
      </c>
      <c r="H1019" s="216">
        <v>859.14999999999918</v>
      </c>
      <c r="I1019" s="9">
        <v>329.40000000000055</v>
      </c>
      <c r="J1019" s="9">
        <v>1133.0999999999995</v>
      </c>
      <c r="K1019" s="9" t="s">
        <v>278</v>
      </c>
      <c r="L1019" s="9" t="s">
        <v>278</v>
      </c>
      <c r="M1019" s="9"/>
      <c r="O1019" s="67">
        <v>4414.2999999999993</v>
      </c>
      <c r="Q1019" t="s">
        <v>296</v>
      </c>
      <c r="T1019"/>
      <c r="U1019" s="63"/>
      <c r="V1019" s="63"/>
      <c r="W1019" s="265"/>
      <c r="X1019" s="317"/>
      <c r="Y1019" s="63"/>
    </row>
    <row r="1020" spans="1:25" ht="15">
      <c r="A1020" s="28" t="s">
        <v>38</v>
      </c>
      <c r="B1020" s="63" t="s">
        <v>735</v>
      </c>
      <c r="E1020" s="9" t="s">
        <v>278</v>
      </c>
      <c r="F1020" s="9" t="s">
        <v>278</v>
      </c>
      <c r="G1020" s="9" t="s">
        <v>278</v>
      </c>
      <c r="H1020" s="216">
        <v>834.94999999999891</v>
      </c>
      <c r="I1020" s="9">
        <v>665.30000000000109</v>
      </c>
      <c r="J1020" s="9">
        <v>1195.2000000000003</v>
      </c>
      <c r="K1020" s="9">
        <v>775.5</v>
      </c>
      <c r="L1020" s="216">
        <v>942.10000000000082</v>
      </c>
      <c r="M1020" s="216"/>
      <c r="O1020" s="67">
        <v>4413.0500000000011</v>
      </c>
      <c r="Q1020" t="s">
        <v>303</v>
      </c>
      <c r="T1020"/>
      <c r="U1020" s="273"/>
      <c r="V1020" s="63"/>
      <c r="W1020" s="282"/>
      <c r="X1020" s="317"/>
      <c r="Y1020" s="63"/>
    </row>
    <row r="1021" spans="1:25" ht="15">
      <c r="A1021" s="28" t="s">
        <v>145</v>
      </c>
      <c r="B1021" s="63" t="s">
        <v>155</v>
      </c>
      <c r="E1021" s="9" t="s">
        <v>278</v>
      </c>
      <c r="F1021" s="9" t="s">
        <v>278</v>
      </c>
      <c r="G1021" s="9">
        <v>532.4</v>
      </c>
      <c r="H1021" s="9">
        <v>378.19999999999936</v>
      </c>
      <c r="I1021" s="9">
        <v>631.99999999999909</v>
      </c>
      <c r="J1021" s="9">
        <v>1114.5999999999999</v>
      </c>
      <c r="K1021" s="9">
        <v>805.89999999999964</v>
      </c>
      <c r="L1021" s="9">
        <v>812.5</v>
      </c>
      <c r="M1021" s="9"/>
      <c r="O1021" s="67">
        <v>4275.5999999999985</v>
      </c>
      <c r="T1021"/>
      <c r="U1021" s="273"/>
      <c r="V1021" s="63"/>
      <c r="W1021" s="283"/>
      <c r="X1021" s="317"/>
      <c r="Y1021" s="63"/>
    </row>
    <row r="1022" spans="1:25" ht="15">
      <c r="A1022" s="28" t="s">
        <v>146</v>
      </c>
      <c r="B1022" s="63" t="s">
        <v>705</v>
      </c>
      <c r="E1022" s="9" t="s">
        <v>278</v>
      </c>
      <c r="F1022" s="9" t="s">
        <v>278</v>
      </c>
      <c r="G1022" s="9" t="s">
        <v>278</v>
      </c>
      <c r="H1022" s="9">
        <v>637.75000000000045</v>
      </c>
      <c r="I1022" s="9">
        <v>704.20000000000164</v>
      </c>
      <c r="J1022" s="9">
        <v>1147.0999999999999</v>
      </c>
      <c r="K1022" s="9">
        <v>1049.900000000001</v>
      </c>
      <c r="L1022" s="9">
        <v>716.70000000000073</v>
      </c>
      <c r="M1022" s="9"/>
      <c r="O1022" s="67">
        <v>4255.6500000000033</v>
      </c>
      <c r="T1022"/>
      <c r="U1022" s="273"/>
      <c r="V1022" s="63"/>
      <c r="W1022" s="283"/>
      <c r="X1022" s="317"/>
      <c r="Y1022" s="63"/>
    </row>
    <row r="1023" spans="1:25" ht="15">
      <c r="A1023" s="28" t="s">
        <v>147</v>
      </c>
      <c r="B1023" s="63" t="s">
        <v>162</v>
      </c>
      <c r="E1023" s="9" t="s">
        <v>278</v>
      </c>
      <c r="F1023" s="9" t="s">
        <v>278</v>
      </c>
      <c r="G1023" s="9">
        <v>498.7</v>
      </c>
      <c r="H1023" s="9">
        <v>600.09999999999945</v>
      </c>
      <c r="I1023" s="9">
        <v>402.20000000000073</v>
      </c>
      <c r="J1023" s="9">
        <v>969.20000000000027</v>
      </c>
      <c r="K1023" s="9">
        <v>941.900000000001</v>
      </c>
      <c r="L1023" s="9">
        <v>839.09999999999945</v>
      </c>
      <c r="M1023" s="9"/>
      <c r="O1023" s="67">
        <v>4251.2000000000007</v>
      </c>
      <c r="T1023"/>
      <c r="U1023" s="63"/>
      <c r="V1023" s="63"/>
      <c r="W1023" s="265"/>
      <c r="X1023" s="317"/>
      <c r="Y1023" s="63"/>
    </row>
    <row r="1024" spans="1:25" ht="15">
      <c r="A1024" s="28" t="s">
        <v>151</v>
      </c>
      <c r="B1024" s="63" t="s">
        <v>740</v>
      </c>
      <c r="E1024" s="9" t="s">
        <v>278</v>
      </c>
      <c r="F1024" s="9" t="s">
        <v>278</v>
      </c>
      <c r="G1024" s="9" t="s">
        <v>278</v>
      </c>
      <c r="H1024" s="9">
        <v>524.900000000001</v>
      </c>
      <c r="I1024" s="9">
        <v>566.39999999999691</v>
      </c>
      <c r="J1024" s="9">
        <v>1146.5999999999999</v>
      </c>
      <c r="K1024" s="216">
        <v>1145.2999999999993</v>
      </c>
      <c r="L1024" s="9">
        <v>768.19999999999982</v>
      </c>
      <c r="M1024" s="9"/>
      <c r="O1024" s="67">
        <v>4151.3999999999969</v>
      </c>
      <c r="Q1024" t="s">
        <v>287</v>
      </c>
      <c r="T1024"/>
      <c r="U1024" s="273"/>
      <c r="V1024" s="63"/>
      <c r="W1024" s="283"/>
      <c r="X1024" s="317"/>
      <c r="Y1024" s="63"/>
    </row>
    <row r="1025" spans="1:25" ht="15">
      <c r="A1025" s="28" t="s">
        <v>157</v>
      </c>
      <c r="B1025" s="28" t="s">
        <v>690</v>
      </c>
      <c r="E1025" s="9" t="s">
        <v>278</v>
      </c>
      <c r="F1025" s="9" t="s">
        <v>278</v>
      </c>
      <c r="G1025" s="9" t="s">
        <v>278</v>
      </c>
      <c r="H1025" s="9">
        <v>576.099999999999</v>
      </c>
      <c r="I1025" s="9">
        <v>452.29999999999927</v>
      </c>
      <c r="J1025" s="9">
        <v>932.49999999999909</v>
      </c>
      <c r="K1025" s="9">
        <v>942.29999999999836</v>
      </c>
      <c r="L1025" s="213">
        <v>1022.3000000000002</v>
      </c>
      <c r="M1025" s="213"/>
      <c r="O1025" s="67">
        <v>3925.4999999999959</v>
      </c>
      <c r="Q1025" t="s">
        <v>281</v>
      </c>
      <c r="T1025" s="215" t="s">
        <v>1652</v>
      </c>
      <c r="U1025" s="218"/>
      <c r="V1025" s="63"/>
      <c r="W1025" s="283"/>
      <c r="X1025" s="317"/>
      <c r="Y1025" s="63"/>
    </row>
    <row r="1026" spans="1:25" ht="15">
      <c r="A1026" s="28" t="s">
        <v>159</v>
      </c>
      <c r="B1026" s="63" t="s">
        <v>1</v>
      </c>
      <c r="E1026" s="9">
        <v>203.1</v>
      </c>
      <c r="F1026" s="9">
        <v>340.2</v>
      </c>
      <c r="G1026" s="9">
        <v>339.3</v>
      </c>
      <c r="H1026" s="9">
        <v>528.09999999999854</v>
      </c>
      <c r="I1026" s="9">
        <v>624.80000000000018</v>
      </c>
      <c r="J1026" s="9">
        <v>887.89999999999964</v>
      </c>
      <c r="K1026" s="9">
        <v>658.49999999999955</v>
      </c>
      <c r="L1026" s="9">
        <v>331.29999999999973</v>
      </c>
      <c r="M1026" s="9"/>
      <c r="O1026" s="67">
        <v>3913.1999999999975</v>
      </c>
      <c r="T1026"/>
      <c r="U1026" s="63"/>
      <c r="V1026" s="63"/>
      <c r="W1026" s="283"/>
      <c r="X1026" s="317"/>
      <c r="Y1026" s="63"/>
    </row>
    <row r="1027" spans="1:25" ht="15">
      <c r="A1027" s="28" t="s">
        <v>160</v>
      </c>
      <c r="B1027" s="63" t="s">
        <v>714</v>
      </c>
      <c r="E1027" s="9" t="s">
        <v>278</v>
      </c>
      <c r="F1027" s="9" t="s">
        <v>278</v>
      </c>
      <c r="G1027" s="9" t="s">
        <v>278</v>
      </c>
      <c r="H1027" s="9">
        <v>698.40000000000146</v>
      </c>
      <c r="I1027" s="216">
        <v>784.99999999999818</v>
      </c>
      <c r="J1027" s="9">
        <v>864.20000000000118</v>
      </c>
      <c r="K1027" s="9">
        <v>941.89999999999964</v>
      </c>
      <c r="L1027" s="9">
        <v>601.59999999999991</v>
      </c>
      <c r="M1027" s="9"/>
      <c r="O1027" s="67">
        <v>3891.1000000000004</v>
      </c>
      <c r="Q1027" t="s">
        <v>297</v>
      </c>
      <c r="T1027"/>
      <c r="U1027" s="273"/>
      <c r="V1027" s="63"/>
      <c r="W1027" s="283"/>
      <c r="X1027" s="317"/>
      <c r="Y1027" s="63"/>
    </row>
    <row r="1028" spans="1:25" ht="15">
      <c r="A1028" s="28" t="s">
        <v>161</v>
      </c>
      <c r="B1028" s="63" t="s">
        <v>757</v>
      </c>
      <c r="E1028" s="9" t="s">
        <v>278</v>
      </c>
      <c r="F1028" s="9" t="s">
        <v>278</v>
      </c>
      <c r="G1028" s="9" t="s">
        <v>278</v>
      </c>
      <c r="H1028" s="9">
        <v>595.85000000000127</v>
      </c>
      <c r="I1028" s="9">
        <v>439.40000000000236</v>
      </c>
      <c r="J1028" s="9">
        <v>1129.2999999999997</v>
      </c>
      <c r="K1028" s="9">
        <v>1129.2999999999984</v>
      </c>
      <c r="L1028" s="9">
        <v>572.09999999999945</v>
      </c>
      <c r="M1028" s="9"/>
      <c r="O1028" s="67">
        <v>3865.9500000000012</v>
      </c>
      <c r="T1028"/>
      <c r="U1028" s="63"/>
      <c r="V1028" s="63"/>
      <c r="W1028" s="265"/>
      <c r="X1028" s="317"/>
      <c r="Y1028" s="63"/>
    </row>
    <row r="1029" spans="1:25" ht="15">
      <c r="A1029" s="28" t="s">
        <v>163</v>
      </c>
      <c r="B1029" s="63" t="s">
        <v>753</v>
      </c>
      <c r="E1029" s="9" t="s">
        <v>278</v>
      </c>
      <c r="F1029" s="9" t="s">
        <v>278</v>
      </c>
      <c r="G1029" s="9" t="s">
        <v>278</v>
      </c>
      <c r="H1029" s="212">
        <v>881.19999999999891</v>
      </c>
      <c r="I1029" s="216">
        <v>722.5</v>
      </c>
      <c r="J1029" s="216">
        <v>1246.5000000000009</v>
      </c>
      <c r="K1029" s="9">
        <v>765.59999999999854</v>
      </c>
      <c r="L1029" s="9">
        <v>218.69999999999891</v>
      </c>
      <c r="M1029" s="9"/>
      <c r="O1029" s="67">
        <v>3834.4999999999973</v>
      </c>
      <c r="Q1029" t="s">
        <v>2199</v>
      </c>
      <c r="T1029"/>
      <c r="U1029" s="273"/>
      <c r="V1029" s="63"/>
      <c r="W1029" s="282"/>
      <c r="X1029" s="317"/>
      <c r="Y1029" s="63"/>
    </row>
    <row r="1030" spans="1:25" ht="15">
      <c r="A1030" s="28" t="s">
        <v>274</v>
      </c>
      <c r="B1030" s="63" t="s">
        <v>703</v>
      </c>
      <c r="E1030" s="9" t="s">
        <v>278</v>
      </c>
      <c r="F1030" s="9" t="s">
        <v>278</v>
      </c>
      <c r="G1030" s="9" t="s">
        <v>278</v>
      </c>
      <c r="H1030" s="9">
        <v>674.44999999999891</v>
      </c>
      <c r="I1030" s="9">
        <v>422.30000000000018</v>
      </c>
      <c r="J1030" s="9">
        <v>909.80000000000018</v>
      </c>
      <c r="K1030" s="9">
        <v>1022.8999999999987</v>
      </c>
      <c r="L1030" s="9">
        <v>779.30000000000155</v>
      </c>
      <c r="M1030" s="9"/>
      <c r="O1030" s="67">
        <v>3808.7499999999995</v>
      </c>
      <c r="T1030"/>
      <c r="U1030" s="273"/>
      <c r="V1030" s="63"/>
      <c r="W1030" s="282"/>
      <c r="X1030" s="317"/>
      <c r="Y1030" s="63"/>
    </row>
    <row r="1031" spans="1:25" ht="15">
      <c r="A1031" s="28" t="s">
        <v>275</v>
      </c>
      <c r="B1031" s="28" t="s">
        <v>691</v>
      </c>
      <c r="E1031" s="9" t="s">
        <v>278</v>
      </c>
      <c r="F1031" s="9" t="s">
        <v>278</v>
      </c>
      <c r="G1031" s="9" t="s">
        <v>278</v>
      </c>
      <c r="H1031" s="216">
        <v>785.5</v>
      </c>
      <c r="I1031" s="9">
        <v>256.70000000000073</v>
      </c>
      <c r="J1031" s="9">
        <v>1036.3000000000002</v>
      </c>
      <c r="K1031" s="9">
        <v>843.400000000001</v>
      </c>
      <c r="L1031" s="9">
        <v>845.89999999999964</v>
      </c>
      <c r="M1031" s="9"/>
      <c r="O1031" s="67">
        <v>3767.8000000000015</v>
      </c>
      <c r="Q1031" t="s">
        <v>287</v>
      </c>
      <c r="T1031"/>
      <c r="U1031" s="63"/>
      <c r="V1031" s="63"/>
      <c r="W1031" s="283"/>
      <c r="X1031" s="317"/>
      <c r="Y1031" s="63"/>
    </row>
    <row r="1032" spans="1:25" ht="15">
      <c r="A1032" s="28" t="s">
        <v>276</v>
      </c>
      <c r="B1032" s="205" t="s">
        <v>1553</v>
      </c>
      <c r="C1032" s="3"/>
      <c r="D1032" s="3"/>
      <c r="E1032" s="9" t="s">
        <v>278</v>
      </c>
      <c r="F1032" s="9" t="s">
        <v>278</v>
      </c>
      <c r="G1032" s="9" t="s">
        <v>278</v>
      </c>
      <c r="H1032" s="9" t="s">
        <v>278</v>
      </c>
      <c r="I1032" s="216">
        <v>808.75</v>
      </c>
      <c r="J1032" s="9">
        <v>1105.2999999999988</v>
      </c>
      <c r="K1032" s="216">
        <v>1140.5000000000018</v>
      </c>
      <c r="L1032" s="9">
        <v>697.99999999999864</v>
      </c>
      <c r="M1032" s="9"/>
      <c r="O1032" s="67">
        <v>3752.5499999999993</v>
      </c>
      <c r="Q1032" t="s">
        <v>342</v>
      </c>
      <c r="T1032"/>
      <c r="U1032" s="273"/>
      <c r="V1032" s="63"/>
      <c r="W1032" s="283"/>
      <c r="X1032" s="317"/>
      <c r="Y1032" s="63"/>
    </row>
    <row r="1033" spans="1:25" ht="15">
      <c r="A1033" s="28" t="s">
        <v>277</v>
      </c>
      <c r="B1033" s="63" t="s">
        <v>710</v>
      </c>
      <c r="E1033" s="9" t="s">
        <v>278</v>
      </c>
      <c r="F1033" s="9" t="s">
        <v>278</v>
      </c>
      <c r="G1033" s="9" t="s">
        <v>278</v>
      </c>
      <c r="H1033" s="9">
        <v>603.90000000000055</v>
      </c>
      <c r="I1033" s="9">
        <v>421.60000000000036</v>
      </c>
      <c r="J1033" s="9">
        <v>1090.1000000000004</v>
      </c>
      <c r="K1033" s="9">
        <v>1114.7999999999988</v>
      </c>
      <c r="L1033" s="9">
        <v>513.80000000000018</v>
      </c>
      <c r="M1033" s="9"/>
      <c r="O1033" s="67">
        <v>3744.2000000000003</v>
      </c>
      <c r="T1033"/>
      <c r="U1033" s="63"/>
      <c r="V1033" s="63"/>
      <c r="W1033" s="265"/>
      <c r="X1033" s="317"/>
      <c r="Y1033" s="63"/>
    </row>
    <row r="1034" spans="1:25" ht="15">
      <c r="A1034" s="28" t="s">
        <v>692</v>
      </c>
      <c r="B1034" s="63" t="s">
        <v>153</v>
      </c>
      <c r="E1034" s="9" t="s">
        <v>278</v>
      </c>
      <c r="F1034" s="9" t="s">
        <v>278</v>
      </c>
      <c r="G1034" s="9">
        <v>505.2</v>
      </c>
      <c r="H1034" s="9">
        <v>487.20000000000073</v>
      </c>
      <c r="I1034" s="9">
        <v>206.59999999999854</v>
      </c>
      <c r="J1034" s="216">
        <v>1218.7000000000003</v>
      </c>
      <c r="K1034" s="9">
        <v>808</v>
      </c>
      <c r="L1034" s="9">
        <v>465.89999999999918</v>
      </c>
      <c r="M1034" s="9"/>
      <c r="O1034" s="67">
        <v>3691.599999999999</v>
      </c>
      <c r="Q1034" t="s">
        <v>287</v>
      </c>
      <c r="T1034"/>
      <c r="U1034" s="273"/>
      <c r="V1034" s="63"/>
      <c r="W1034" s="282"/>
      <c r="X1034" s="317"/>
      <c r="Y1034" s="63"/>
    </row>
    <row r="1035" spans="1:25" ht="15">
      <c r="A1035" s="28" t="s">
        <v>693</v>
      </c>
      <c r="B1035" s="63" t="s">
        <v>706</v>
      </c>
      <c r="E1035" s="9" t="s">
        <v>278</v>
      </c>
      <c r="F1035" s="9" t="s">
        <v>278</v>
      </c>
      <c r="G1035" s="9" t="s">
        <v>278</v>
      </c>
      <c r="H1035" s="9">
        <v>521.19999999999982</v>
      </c>
      <c r="I1035" s="9">
        <v>195.5</v>
      </c>
      <c r="J1035" s="9">
        <v>1022</v>
      </c>
      <c r="K1035" s="9">
        <v>958.89999999999873</v>
      </c>
      <c r="L1035" s="216">
        <v>894.00000000000091</v>
      </c>
      <c r="M1035" s="216"/>
      <c r="O1035" s="67">
        <v>3591.5999999999995</v>
      </c>
      <c r="Q1035" t="s">
        <v>287</v>
      </c>
      <c r="T1035"/>
      <c r="U1035" s="273"/>
      <c r="V1035" s="63"/>
      <c r="W1035" s="283"/>
      <c r="X1035" s="317"/>
      <c r="Y1035" s="63"/>
    </row>
    <row r="1036" spans="1:25" ht="15">
      <c r="A1036" s="28" t="s">
        <v>694</v>
      </c>
      <c r="B1036" s="218" t="s">
        <v>1568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>
        <v>502.60000000000036</v>
      </c>
      <c r="J1036" s="216">
        <v>1215.9000000000001</v>
      </c>
      <c r="K1036" s="9">
        <v>1056.9000000000005</v>
      </c>
      <c r="L1036" s="9">
        <v>776.80000000000246</v>
      </c>
      <c r="M1036" s="9"/>
      <c r="O1036" s="67">
        <v>3552.2000000000035</v>
      </c>
      <c r="Q1036" t="s">
        <v>288</v>
      </c>
      <c r="T1036"/>
      <c r="U1036" s="63"/>
      <c r="V1036" s="63"/>
      <c r="W1036" s="283"/>
      <c r="X1036" s="317"/>
      <c r="Y1036" s="63"/>
    </row>
    <row r="1037" spans="1:25" ht="15">
      <c r="A1037" s="28" t="s">
        <v>696</v>
      </c>
      <c r="B1037" s="63" t="s">
        <v>728</v>
      </c>
      <c r="E1037" s="9" t="s">
        <v>278</v>
      </c>
      <c r="F1037" s="9" t="s">
        <v>278</v>
      </c>
      <c r="G1037" s="9" t="s">
        <v>278</v>
      </c>
      <c r="H1037" s="9">
        <v>709.50000000000045</v>
      </c>
      <c r="I1037" s="9">
        <v>186.10000000000036</v>
      </c>
      <c r="J1037" s="9">
        <v>1141.0999999999995</v>
      </c>
      <c r="K1037" s="9">
        <v>816.59999999999945</v>
      </c>
      <c r="L1037" s="9">
        <v>652.40000000000055</v>
      </c>
      <c r="M1037" s="9"/>
      <c r="O1037" s="67">
        <v>3505.7000000000003</v>
      </c>
      <c r="T1037"/>
      <c r="U1037" s="63"/>
      <c r="V1037" s="63"/>
      <c r="W1037" s="283"/>
      <c r="X1037" s="317"/>
      <c r="Y1037" s="63"/>
    </row>
    <row r="1038" spans="1:25" ht="15">
      <c r="A1038" s="28" t="s">
        <v>702</v>
      </c>
      <c r="B1038" s="63" t="s">
        <v>144</v>
      </c>
      <c r="E1038" s="9" t="s">
        <v>278</v>
      </c>
      <c r="F1038" s="9">
        <v>529.29999999999995</v>
      </c>
      <c r="G1038" s="9">
        <v>513.9</v>
      </c>
      <c r="H1038" s="9">
        <v>485.95000000000073</v>
      </c>
      <c r="I1038" s="9">
        <v>238.40000000000055</v>
      </c>
      <c r="J1038" s="9">
        <v>933.30000000000018</v>
      </c>
      <c r="K1038" s="9">
        <v>769.10000000000082</v>
      </c>
      <c r="L1038" s="9" t="s">
        <v>278</v>
      </c>
      <c r="M1038" s="9"/>
      <c r="O1038" s="67">
        <v>3469.9500000000021</v>
      </c>
      <c r="T1038"/>
      <c r="U1038" s="63"/>
      <c r="V1038" s="63"/>
      <c r="W1038" s="265"/>
      <c r="X1038" s="317"/>
      <c r="Y1038" s="63"/>
    </row>
    <row r="1039" spans="1:25" ht="15">
      <c r="A1039" s="28" t="s">
        <v>704</v>
      </c>
      <c r="B1039" s="63" t="s">
        <v>695</v>
      </c>
      <c r="E1039" s="9" t="s">
        <v>278</v>
      </c>
      <c r="F1039" s="9" t="s">
        <v>278</v>
      </c>
      <c r="G1039" s="9" t="s">
        <v>278</v>
      </c>
      <c r="H1039" s="9">
        <v>748.55000000000018</v>
      </c>
      <c r="I1039" s="9">
        <v>462.99999999999818</v>
      </c>
      <c r="J1039" s="9">
        <v>894.90000000000055</v>
      </c>
      <c r="K1039" s="9">
        <v>780.09999999999991</v>
      </c>
      <c r="L1039" s="9">
        <v>514.49999999999818</v>
      </c>
      <c r="M1039" s="9"/>
      <c r="O1039" s="67">
        <v>3401.049999999997</v>
      </c>
      <c r="T1039"/>
      <c r="U1039" s="63"/>
      <c r="V1039" s="63"/>
      <c r="W1039" s="265"/>
      <c r="X1039" s="317"/>
      <c r="Y1039" s="63"/>
    </row>
    <row r="1040" spans="1:25" ht="15">
      <c r="A1040" s="28" t="s">
        <v>707</v>
      </c>
      <c r="B1040" s="63" t="s">
        <v>719</v>
      </c>
      <c r="E1040" s="9" t="s">
        <v>278</v>
      </c>
      <c r="F1040" s="9" t="s">
        <v>278</v>
      </c>
      <c r="G1040" s="9" t="s">
        <v>278</v>
      </c>
      <c r="H1040" s="9">
        <v>580.599999999999</v>
      </c>
      <c r="I1040" s="9">
        <v>312.90000000000146</v>
      </c>
      <c r="J1040" s="9">
        <v>943.69999999999982</v>
      </c>
      <c r="K1040" s="9">
        <v>1110.9999999999982</v>
      </c>
      <c r="L1040" s="9">
        <v>452.70000000000073</v>
      </c>
      <c r="M1040" s="9"/>
      <c r="O1040" s="67">
        <v>3400.8999999999992</v>
      </c>
      <c r="T1040"/>
      <c r="U1040" s="63"/>
      <c r="V1040" s="63"/>
      <c r="W1040" s="265"/>
      <c r="X1040" s="317"/>
      <c r="Y1040" s="63"/>
    </row>
    <row r="1041" spans="1:25" ht="15">
      <c r="A1041" s="28" t="s">
        <v>708</v>
      </c>
      <c r="B1041" s="63" t="s">
        <v>720</v>
      </c>
      <c r="E1041" s="9" t="s">
        <v>278</v>
      </c>
      <c r="F1041" s="9" t="s">
        <v>278</v>
      </c>
      <c r="G1041" s="9" t="s">
        <v>278</v>
      </c>
      <c r="H1041" s="9">
        <v>615.10000000000036</v>
      </c>
      <c r="I1041" s="9">
        <v>699.90000000000055</v>
      </c>
      <c r="J1041" s="9">
        <v>980.29999999999973</v>
      </c>
      <c r="K1041" s="9">
        <v>679.59999999999991</v>
      </c>
      <c r="L1041" s="9">
        <v>396.70000000000073</v>
      </c>
      <c r="M1041" s="9"/>
      <c r="O1041" s="67">
        <v>3371.6000000000013</v>
      </c>
      <c r="T1041"/>
      <c r="U1041" s="218"/>
      <c r="V1041" s="63"/>
      <c r="W1041" s="283"/>
      <c r="X1041" s="317"/>
      <c r="Y1041" s="63"/>
    </row>
    <row r="1042" spans="1:25" ht="15">
      <c r="A1042" s="28" t="s">
        <v>711</v>
      </c>
      <c r="B1042" s="205" t="s">
        <v>1566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>
        <v>350.09999999999945</v>
      </c>
      <c r="J1042" s="9">
        <v>1009.2999999999997</v>
      </c>
      <c r="K1042" s="216">
        <v>1204.4000000000001</v>
      </c>
      <c r="L1042" s="9">
        <v>794.79999999999836</v>
      </c>
      <c r="M1042" s="9"/>
      <c r="O1042" s="67">
        <v>3358.5999999999976</v>
      </c>
      <c r="Q1042" t="s">
        <v>284</v>
      </c>
      <c r="T1042"/>
      <c r="U1042" s="63"/>
      <c r="V1042" s="63"/>
      <c r="W1042" s="265"/>
      <c r="X1042" s="317"/>
      <c r="Y1042" s="63"/>
    </row>
    <row r="1043" spans="1:25" ht="15">
      <c r="A1043" s="28" t="s">
        <v>713</v>
      </c>
      <c r="B1043" s="63" t="s">
        <v>745</v>
      </c>
      <c r="E1043" s="9" t="s">
        <v>278</v>
      </c>
      <c r="F1043" s="9" t="s">
        <v>278</v>
      </c>
      <c r="G1043" s="9" t="s">
        <v>278</v>
      </c>
      <c r="H1043" s="9">
        <v>486.85000000000036</v>
      </c>
      <c r="I1043" s="9">
        <v>597.39999999999873</v>
      </c>
      <c r="J1043" s="9">
        <v>1101.9500000000003</v>
      </c>
      <c r="K1043" s="9">
        <v>741.70000000000118</v>
      </c>
      <c r="L1043" s="9">
        <v>420.69999999999891</v>
      </c>
      <c r="M1043" s="9"/>
      <c r="O1043" s="67">
        <v>3348.5999999999995</v>
      </c>
      <c r="T1043"/>
      <c r="U1043" s="273"/>
      <c r="V1043" s="63"/>
      <c r="W1043" s="283"/>
      <c r="X1043" s="317"/>
      <c r="Y1043" s="63"/>
    </row>
    <row r="1044" spans="1:25" ht="15">
      <c r="A1044" s="28" t="s">
        <v>718</v>
      </c>
      <c r="B1044" s="205" t="s">
        <v>1559</v>
      </c>
      <c r="C1044" s="3"/>
      <c r="D1044" s="3"/>
      <c r="E1044" s="9" t="s">
        <v>278</v>
      </c>
      <c r="F1044" s="9" t="s">
        <v>278</v>
      </c>
      <c r="G1044" s="9" t="s">
        <v>278</v>
      </c>
      <c r="H1044" s="9" t="s">
        <v>278</v>
      </c>
      <c r="I1044" s="9">
        <v>281.49999999999727</v>
      </c>
      <c r="J1044" s="211">
        <v>1307.6999999999994</v>
      </c>
      <c r="K1044" s="9">
        <v>1046.0000000000018</v>
      </c>
      <c r="L1044" s="9">
        <v>616.39999999999964</v>
      </c>
      <c r="M1044" s="9"/>
      <c r="O1044" s="67">
        <v>3251.5999999999981</v>
      </c>
      <c r="Q1044" t="s">
        <v>300</v>
      </c>
      <c r="T1044"/>
      <c r="U1044" s="273"/>
      <c r="V1044" s="63"/>
      <c r="W1044" s="283"/>
      <c r="X1044" s="317"/>
      <c r="Y1044" s="63"/>
    </row>
    <row r="1045" spans="1:25" ht="15">
      <c r="A1045" s="28" t="s">
        <v>722</v>
      </c>
      <c r="B1045" s="205" t="s">
        <v>1560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>
        <v>384.49999999999909</v>
      </c>
      <c r="J1045" s="9">
        <v>968.80000000000018</v>
      </c>
      <c r="K1045" s="9">
        <v>1137.5999999999999</v>
      </c>
      <c r="L1045" s="9">
        <v>711</v>
      </c>
      <c r="M1045" s="9"/>
      <c r="O1045" s="67">
        <v>3201.8999999999992</v>
      </c>
      <c r="T1045"/>
      <c r="U1045" s="63"/>
      <c r="V1045" s="63"/>
      <c r="W1045" s="283"/>
      <c r="X1045" s="317"/>
      <c r="Y1045" s="63"/>
    </row>
    <row r="1046" spans="1:25" ht="15">
      <c r="A1046" s="28" t="s">
        <v>723</v>
      </c>
      <c r="B1046" s="205" t="s">
        <v>1565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>
        <v>333.19999999999982</v>
      </c>
      <c r="J1046" s="9">
        <v>1186.2000000000012</v>
      </c>
      <c r="K1046" s="9">
        <v>959.34999999999991</v>
      </c>
      <c r="L1046" s="9">
        <v>679.29999999999927</v>
      </c>
      <c r="M1046" s="9"/>
      <c r="O1046" s="67">
        <v>3158.05</v>
      </c>
      <c r="T1046"/>
      <c r="U1046" s="63"/>
      <c r="V1046" s="63"/>
      <c r="W1046" s="283"/>
      <c r="X1046" s="317"/>
      <c r="Y1046" s="63"/>
    </row>
    <row r="1047" spans="1:25" ht="15">
      <c r="A1047" s="28" t="s">
        <v>724</v>
      </c>
      <c r="B1047" s="63" t="s">
        <v>739</v>
      </c>
      <c r="E1047" s="9" t="s">
        <v>278</v>
      </c>
      <c r="F1047" s="9" t="s">
        <v>278</v>
      </c>
      <c r="G1047" s="9" t="s">
        <v>278</v>
      </c>
      <c r="H1047" s="9">
        <v>614.59999999999991</v>
      </c>
      <c r="I1047" s="9">
        <v>332.09999999999945</v>
      </c>
      <c r="J1047" s="9">
        <v>892.20000000000027</v>
      </c>
      <c r="K1047" s="9">
        <v>721.60000000000036</v>
      </c>
      <c r="L1047" s="9">
        <v>577.70000000000027</v>
      </c>
      <c r="M1047" s="9"/>
      <c r="O1047" s="67">
        <v>3138.2000000000003</v>
      </c>
      <c r="T1047"/>
      <c r="U1047" s="63"/>
      <c r="V1047" s="63"/>
      <c r="W1047" s="283"/>
      <c r="X1047" s="317"/>
      <c r="Y1047" s="63"/>
    </row>
    <row r="1048" spans="1:25" ht="15">
      <c r="A1048" s="28" t="s">
        <v>730</v>
      </c>
      <c r="B1048" s="205" t="s">
        <v>1563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>
        <v>457.00000000000091</v>
      </c>
      <c r="J1048" s="9">
        <v>963.79999999999882</v>
      </c>
      <c r="K1048" s="9">
        <v>1034.9999999999991</v>
      </c>
      <c r="L1048" s="9">
        <v>678.69999999999891</v>
      </c>
      <c r="M1048" s="9"/>
      <c r="O1048" s="67">
        <v>3134.4999999999977</v>
      </c>
      <c r="T1048"/>
      <c r="U1048" s="273"/>
      <c r="V1048" s="63"/>
      <c r="W1048" s="282"/>
      <c r="X1048" s="317"/>
      <c r="Y1048" s="63"/>
    </row>
    <row r="1049" spans="1:25" ht="15">
      <c r="A1049" s="28" t="s">
        <v>738</v>
      </c>
      <c r="B1049" s="63" t="s">
        <v>747</v>
      </c>
      <c r="E1049" s="9" t="s">
        <v>278</v>
      </c>
      <c r="F1049" s="9" t="s">
        <v>278</v>
      </c>
      <c r="G1049" s="9" t="s">
        <v>278</v>
      </c>
      <c r="H1049" s="9">
        <v>547.24999999999864</v>
      </c>
      <c r="I1049" s="9">
        <v>361.80000000000018</v>
      </c>
      <c r="J1049" s="9">
        <v>989.49999999999909</v>
      </c>
      <c r="K1049" s="9">
        <v>926.50000000000091</v>
      </c>
      <c r="L1049" s="9">
        <v>307.99999999999909</v>
      </c>
      <c r="M1049" s="9"/>
      <c r="O1049" s="67">
        <v>3133.0499999999979</v>
      </c>
      <c r="T1049"/>
      <c r="U1049" s="273"/>
      <c r="V1049" s="63"/>
      <c r="W1049" s="283"/>
      <c r="X1049" s="317"/>
      <c r="Y1049" s="63"/>
    </row>
    <row r="1050" spans="1:25" ht="15">
      <c r="A1050" s="28" t="s">
        <v>742</v>
      </c>
      <c r="B1050" s="205" t="s">
        <v>1561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216">
        <v>730.39999999999964</v>
      </c>
      <c r="J1050" s="9">
        <v>1075.4000000000005</v>
      </c>
      <c r="K1050" s="9">
        <v>780.5</v>
      </c>
      <c r="L1050" s="9">
        <v>536.099999999999</v>
      </c>
      <c r="M1050" s="9"/>
      <c r="O1050" s="67">
        <v>3122.3999999999992</v>
      </c>
      <c r="Q1050" t="s">
        <v>288</v>
      </c>
      <c r="T1050"/>
      <c r="U1050" s="63"/>
      <c r="V1050" s="63"/>
      <c r="W1050" s="265"/>
      <c r="X1050" s="317"/>
      <c r="Y1050" s="63"/>
    </row>
    <row r="1051" spans="1:25" ht="15">
      <c r="A1051" s="28" t="s">
        <v>743</v>
      </c>
      <c r="B1051" s="205" t="s">
        <v>1567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>
        <v>513.39999999999964</v>
      </c>
      <c r="J1051" s="216">
        <v>1284.7000000000016</v>
      </c>
      <c r="K1051" s="212">
        <v>1278.5999999999995</v>
      </c>
      <c r="L1051" s="9" t="s">
        <v>278</v>
      </c>
      <c r="M1051" s="9"/>
      <c r="O1051" s="67">
        <v>3076.7000000000007</v>
      </c>
      <c r="Q1051" t="s">
        <v>296</v>
      </c>
      <c r="T1051"/>
      <c r="U1051" s="273"/>
      <c r="V1051" s="63"/>
      <c r="W1051" s="283"/>
      <c r="X1051" s="317"/>
      <c r="Y1051" s="63"/>
    </row>
    <row r="1052" spans="1:25" ht="15">
      <c r="A1052" s="28" t="s">
        <v>744</v>
      </c>
      <c r="B1052" s="63" t="s">
        <v>156</v>
      </c>
      <c r="E1052" s="9" t="s">
        <v>278</v>
      </c>
      <c r="F1052" s="9" t="s">
        <v>278</v>
      </c>
      <c r="G1052" s="9">
        <v>442.9</v>
      </c>
      <c r="H1052" s="9">
        <v>739.50000000000091</v>
      </c>
      <c r="I1052" s="9">
        <v>377.90000000000055</v>
      </c>
      <c r="J1052" s="9">
        <v>893.19999999999936</v>
      </c>
      <c r="K1052" s="9">
        <v>578.19999999999982</v>
      </c>
      <c r="L1052" s="9" t="s">
        <v>278</v>
      </c>
      <c r="M1052" s="9"/>
      <c r="O1052" s="67">
        <v>3031.7000000000007</v>
      </c>
      <c r="T1052"/>
      <c r="U1052" s="218"/>
      <c r="V1052" s="63"/>
      <c r="W1052" s="283"/>
      <c r="X1052" s="317"/>
      <c r="Y1052" s="63"/>
    </row>
    <row r="1053" spans="1:25" ht="15">
      <c r="A1053" s="28" t="s">
        <v>750</v>
      </c>
      <c r="B1053" s="273" t="s">
        <v>1882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>
        <v>1086.7000000000003</v>
      </c>
      <c r="K1053" s="216">
        <v>1143.699999999998</v>
      </c>
      <c r="L1053" s="9">
        <v>763.39999999999964</v>
      </c>
      <c r="M1053" s="9"/>
      <c r="O1053" s="67">
        <v>2993.7999999999979</v>
      </c>
      <c r="Q1053" t="s">
        <v>288</v>
      </c>
      <c r="T1053"/>
      <c r="U1053" s="63"/>
      <c r="V1053" s="63"/>
      <c r="W1053" s="283"/>
      <c r="X1053" s="317"/>
      <c r="Y1053" s="63"/>
    </row>
    <row r="1054" spans="1:25" ht="15">
      <c r="A1054" s="28" t="s">
        <v>751</v>
      </c>
      <c r="B1054" s="63" t="s">
        <v>721</v>
      </c>
      <c r="E1054" s="9" t="s">
        <v>278</v>
      </c>
      <c r="F1054" s="9" t="s">
        <v>278</v>
      </c>
      <c r="G1054" s="9" t="s">
        <v>278</v>
      </c>
      <c r="H1054" s="9">
        <v>588.400000000001</v>
      </c>
      <c r="I1054" s="9">
        <v>228.20000000000255</v>
      </c>
      <c r="J1054" s="9">
        <v>1076.0999999999995</v>
      </c>
      <c r="K1054" s="9">
        <v>682.39999999999964</v>
      </c>
      <c r="L1054" s="9">
        <v>410.20000000000073</v>
      </c>
      <c r="M1054" s="9"/>
      <c r="O1054" s="67">
        <v>2985.3000000000034</v>
      </c>
      <c r="T1054"/>
      <c r="U1054" s="63"/>
      <c r="V1054" s="63"/>
      <c r="W1054" s="265"/>
      <c r="X1054" s="317"/>
      <c r="Y1054" s="63"/>
    </row>
    <row r="1055" spans="1:25" ht="15">
      <c r="A1055" s="28" t="s">
        <v>752</v>
      </c>
      <c r="B1055" s="28" t="s">
        <v>685</v>
      </c>
      <c r="E1055" s="9" t="s">
        <v>278</v>
      </c>
      <c r="F1055" s="9" t="s">
        <v>278</v>
      </c>
      <c r="G1055" s="9" t="s">
        <v>278</v>
      </c>
      <c r="H1055" s="216">
        <v>810.00000000000091</v>
      </c>
      <c r="I1055" s="9">
        <v>285.60000000000127</v>
      </c>
      <c r="J1055" s="9">
        <v>639.29999999999995</v>
      </c>
      <c r="K1055" s="9">
        <v>743.19999999999936</v>
      </c>
      <c r="L1055" s="9">
        <v>478.09999999999991</v>
      </c>
      <c r="M1055" s="9"/>
      <c r="O1055" s="67">
        <v>2956.2000000000012</v>
      </c>
      <c r="Q1055" t="s">
        <v>292</v>
      </c>
      <c r="T1055"/>
      <c r="U1055" s="63"/>
      <c r="V1055" s="63"/>
      <c r="W1055" s="265"/>
      <c r="X1055" s="317"/>
      <c r="Y1055" s="63"/>
    </row>
    <row r="1056" spans="1:25" ht="15">
      <c r="A1056" s="28" t="s">
        <v>754</v>
      </c>
      <c r="B1056" s="63" t="s">
        <v>712</v>
      </c>
      <c r="E1056" s="9" t="s">
        <v>278</v>
      </c>
      <c r="F1056" s="9" t="s">
        <v>278</v>
      </c>
      <c r="G1056" s="9" t="s">
        <v>278</v>
      </c>
      <c r="H1056" s="9">
        <v>395.80000000000064</v>
      </c>
      <c r="I1056" s="9">
        <v>411.90000000000055</v>
      </c>
      <c r="J1056" s="216">
        <v>1214.8000000000006</v>
      </c>
      <c r="K1056" s="9">
        <v>702.30000000000018</v>
      </c>
      <c r="L1056" s="9">
        <v>124.50000000000045</v>
      </c>
      <c r="M1056" s="9"/>
      <c r="O1056" s="67">
        <v>2849.3000000000025</v>
      </c>
      <c r="Q1056" t="s">
        <v>293</v>
      </c>
      <c r="T1056"/>
      <c r="U1056" s="63"/>
      <c r="V1056" s="63"/>
      <c r="W1056" s="283"/>
      <c r="X1056" s="317"/>
      <c r="Y1056" s="63"/>
    </row>
    <row r="1057" spans="1:25" ht="15">
      <c r="A1057" s="28" t="s">
        <v>755</v>
      </c>
      <c r="B1057" s="273" t="s">
        <v>1888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>
        <v>1195.8000000000002</v>
      </c>
      <c r="K1057" s="9">
        <v>1010.3999999999983</v>
      </c>
      <c r="L1057" s="9">
        <v>622.70000000000073</v>
      </c>
      <c r="M1057" s="9"/>
      <c r="O1057" s="67">
        <v>2828.8999999999992</v>
      </c>
      <c r="T1057"/>
      <c r="U1057" s="273"/>
      <c r="V1057" s="63"/>
      <c r="W1057" s="283"/>
      <c r="X1057" s="317"/>
      <c r="Y1057" s="63"/>
    </row>
    <row r="1058" spans="1:25" ht="15">
      <c r="A1058" s="28" t="s">
        <v>756</v>
      </c>
      <c r="B1058" s="205" t="s">
        <v>1558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>
        <v>219.89999999999782</v>
      </c>
      <c r="J1058" s="9">
        <v>894.80000000000018</v>
      </c>
      <c r="K1058" s="9">
        <v>911.49999999999955</v>
      </c>
      <c r="L1058" s="9">
        <v>744.09999999999991</v>
      </c>
      <c r="M1058" s="9"/>
      <c r="O1058" s="67">
        <v>2770.2999999999975</v>
      </c>
      <c r="T1058"/>
      <c r="U1058" s="63"/>
      <c r="V1058" s="63"/>
      <c r="W1058" s="283"/>
      <c r="X1058" s="317"/>
      <c r="Y1058" s="63"/>
    </row>
    <row r="1059" spans="1:25" ht="15">
      <c r="A1059" s="28" t="s">
        <v>759</v>
      </c>
      <c r="B1059" s="205" t="s">
        <v>1562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>
        <v>497.70000000000073</v>
      </c>
      <c r="J1059" s="9">
        <v>1142.5</v>
      </c>
      <c r="K1059" s="9">
        <v>884.30000000000109</v>
      </c>
      <c r="L1059" s="9">
        <v>245.099999999999</v>
      </c>
      <c r="M1059" s="9"/>
      <c r="O1059" s="67">
        <v>2769.6000000000008</v>
      </c>
      <c r="T1059"/>
      <c r="U1059" s="218"/>
      <c r="V1059" s="63"/>
      <c r="W1059" s="283"/>
      <c r="X1059" s="317"/>
      <c r="Y1059" s="63"/>
    </row>
    <row r="1060" spans="1:25" ht="15">
      <c r="A1060" s="28" t="s">
        <v>841</v>
      </c>
      <c r="B1060" s="205" t="s">
        <v>1550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>
        <v>497.00000000000182</v>
      </c>
      <c r="J1060" s="9">
        <v>522.49999999999977</v>
      </c>
      <c r="K1060" s="9">
        <v>802.09999999999854</v>
      </c>
      <c r="L1060" s="212">
        <v>947.50000000000136</v>
      </c>
      <c r="M1060" s="212"/>
      <c r="O1060" s="67">
        <v>2769.1000000000013</v>
      </c>
      <c r="Q1060" t="s">
        <v>282</v>
      </c>
      <c r="T1060"/>
      <c r="U1060" s="218"/>
      <c r="V1060" s="63"/>
      <c r="W1060" s="282"/>
      <c r="X1060" s="317"/>
      <c r="Y1060" s="63"/>
    </row>
    <row r="1061" spans="1:25" ht="15">
      <c r="A1061" s="28" t="s">
        <v>842</v>
      </c>
      <c r="B1061" s="63" t="s">
        <v>29</v>
      </c>
      <c r="E1061" s="9">
        <v>482.4</v>
      </c>
      <c r="F1061" s="216">
        <v>739.6</v>
      </c>
      <c r="G1061" s="9">
        <v>465.8</v>
      </c>
      <c r="H1061" s="9" t="s">
        <v>278</v>
      </c>
      <c r="I1061" s="9" t="s">
        <v>278</v>
      </c>
      <c r="J1061" s="9">
        <v>857.99999999999909</v>
      </c>
      <c r="K1061" s="9" t="s">
        <v>278</v>
      </c>
      <c r="L1061" s="9" t="s">
        <v>278</v>
      </c>
      <c r="M1061" s="9"/>
      <c r="O1061" s="67">
        <v>2545.7999999999993</v>
      </c>
      <c r="Q1061" t="s">
        <v>287</v>
      </c>
      <c r="T1061"/>
      <c r="U1061" s="63"/>
      <c r="V1061" s="63"/>
      <c r="W1061" s="265"/>
      <c r="X1061" s="317"/>
      <c r="Y1061" s="63"/>
    </row>
    <row r="1062" spans="1:25" ht="15">
      <c r="A1062" s="28" t="s">
        <v>843</v>
      </c>
      <c r="B1062" s="273" t="s">
        <v>1886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>
        <v>1092.4999999999995</v>
      </c>
      <c r="K1062" s="9">
        <v>743.29999999999973</v>
      </c>
      <c r="L1062" s="9">
        <v>620.39999999999918</v>
      </c>
      <c r="M1062" s="9"/>
      <c r="O1062" s="67">
        <v>2456.1999999999985</v>
      </c>
      <c r="T1062"/>
      <c r="U1062" s="63"/>
      <c r="V1062" s="63"/>
      <c r="W1062" s="283"/>
      <c r="X1062" s="317"/>
      <c r="Y1062" s="63"/>
    </row>
    <row r="1063" spans="1:25" ht="15">
      <c r="A1063" s="28" t="s">
        <v>844</v>
      </c>
      <c r="B1063" s="273" t="s">
        <v>1894</v>
      </c>
      <c r="C1063" s="3"/>
      <c r="D1063" s="3"/>
      <c r="E1063" s="9" t="s">
        <v>278</v>
      </c>
      <c r="F1063" s="9" t="s">
        <v>278</v>
      </c>
      <c r="G1063" s="9" t="s">
        <v>278</v>
      </c>
      <c r="H1063" s="9" t="s">
        <v>278</v>
      </c>
      <c r="I1063" s="9" t="s">
        <v>278</v>
      </c>
      <c r="J1063" s="9">
        <v>1162.1999999999998</v>
      </c>
      <c r="K1063" s="9">
        <v>840.90000000000191</v>
      </c>
      <c r="L1063" s="9">
        <v>439.50000000000045</v>
      </c>
      <c r="M1063" s="9"/>
      <c r="O1063" s="67">
        <v>2442.6000000000022</v>
      </c>
      <c r="T1063"/>
      <c r="U1063" s="273"/>
      <c r="V1063" s="63"/>
      <c r="W1063" s="282"/>
      <c r="X1063" s="317"/>
      <c r="Y1063" s="63"/>
    </row>
    <row r="1064" spans="1:25" ht="15">
      <c r="A1064" s="28" t="s">
        <v>845</v>
      </c>
      <c r="B1064" s="273" t="s">
        <v>1891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>
        <v>1033.2000000000007</v>
      </c>
      <c r="K1064" s="9">
        <v>791.900000000001</v>
      </c>
      <c r="L1064" s="9">
        <v>564.09999999999991</v>
      </c>
      <c r="M1064" s="9"/>
      <c r="O1064" s="67">
        <v>2389.2000000000016</v>
      </c>
      <c r="T1064"/>
      <c r="U1064" s="63"/>
      <c r="V1064" s="63"/>
      <c r="W1064" s="282"/>
      <c r="X1064" s="317"/>
      <c r="Y1064" s="63"/>
    </row>
    <row r="1065" spans="1:25" ht="15">
      <c r="A1065" s="28" t="s">
        <v>846</v>
      </c>
      <c r="B1065" s="63" t="s">
        <v>35</v>
      </c>
      <c r="E1065" s="9">
        <v>144.69999999999999</v>
      </c>
      <c r="F1065" s="213">
        <v>973.9</v>
      </c>
      <c r="G1065" s="9">
        <v>366</v>
      </c>
      <c r="H1065" s="9">
        <v>257.29999999999927</v>
      </c>
      <c r="I1065" s="9">
        <v>478.74999999999727</v>
      </c>
      <c r="J1065" s="9" t="s">
        <v>278</v>
      </c>
      <c r="K1065" s="9" t="s">
        <v>278</v>
      </c>
      <c r="L1065" s="9" t="s">
        <v>278</v>
      </c>
      <c r="M1065" s="9"/>
      <c r="O1065" s="67">
        <v>2220.6499999999965</v>
      </c>
      <c r="Q1065" t="s">
        <v>281</v>
      </c>
      <c r="T1065" s="3" t="s">
        <v>1652</v>
      </c>
      <c r="U1065" s="273"/>
      <c r="V1065" s="63"/>
      <c r="W1065" s="283"/>
      <c r="X1065" s="317"/>
      <c r="Y1065" s="63"/>
    </row>
    <row r="1066" spans="1:25" ht="15">
      <c r="A1066" s="28" t="s">
        <v>847</v>
      </c>
      <c r="B1066" s="273" t="s">
        <v>1890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>
        <v>1083.6000000000001</v>
      </c>
      <c r="K1066" s="9">
        <v>505.99999999999955</v>
      </c>
      <c r="L1066" s="9">
        <v>589.79999999999927</v>
      </c>
      <c r="M1066" s="9"/>
      <c r="O1066" s="67">
        <v>2179.3999999999987</v>
      </c>
      <c r="T1066"/>
      <c r="U1066" s="63"/>
      <c r="V1066" s="63"/>
      <c r="W1066" s="265"/>
      <c r="X1066" s="317"/>
      <c r="Y1066" s="63"/>
    </row>
    <row r="1067" spans="1:25" ht="15">
      <c r="A1067" s="28" t="s">
        <v>848</v>
      </c>
      <c r="B1067" s="205" t="s">
        <v>1549</v>
      </c>
      <c r="C1067" s="3"/>
      <c r="D1067" s="3"/>
      <c r="E1067" s="9" t="s">
        <v>278</v>
      </c>
      <c r="F1067" s="9" t="s">
        <v>278</v>
      </c>
      <c r="G1067" s="9" t="s">
        <v>278</v>
      </c>
      <c r="H1067" s="9" t="s">
        <v>278</v>
      </c>
      <c r="I1067" s="9">
        <v>194.59999999999945</v>
      </c>
      <c r="J1067" s="9">
        <v>681.30000000000018</v>
      </c>
      <c r="K1067" s="9">
        <v>676</v>
      </c>
      <c r="L1067" s="9">
        <v>440.20000000000027</v>
      </c>
      <c r="M1067" s="9"/>
      <c r="O1067" s="67">
        <v>1992.1</v>
      </c>
      <c r="T1067"/>
      <c r="U1067" s="63"/>
      <c r="V1067" s="63"/>
      <c r="W1067" s="282"/>
      <c r="X1067" s="317"/>
      <c r="Y1067" s="63"/>
    </row>
    <row r="1068" spans="1:25" ht="15">
      <c r="A1068" s="28" t="s">
        <v>849</v>
      </c>
      <c r="B1068" s="273" t="s">
        <v>1889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949.99999999999818</v>
      </c>
      <c r="K1068" s="9">
        <v>1013.5000000000005</v>
      </c>
      <c r="L1068" s="9" t="s">
        <v>278</v>
      </c>
      <c r="M1068" s="9"/>
      <c r="O1068" s="67">
        <v>1963.4999999999986</v>
      </c>
      <c r="T1068"/>
      <c r="U1068" s="63"/>
      <c r="V1068" s="63"/>
      <c r="W1068" s="283"/>
      <c r="X1068" s="317"/>
      <c r="Y1068" s="63"/>
    </row>
    <row r="1069" spans="1:25" ht="15">
      <c r="A1069" s="28" t="s">
        <v>850</v>
      </c>
      <c r="B1069" s="273" t="s">
        <v>1887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>
        <v>769.09999999999991</v>
      </c>
      <c r="K1069" s="9">
        <v>542.39999999999964</v>
      </c>
      <c r="L1069" s="9">
        <v>601.70000000000027</v>
      </c>
      <c r="M1069" s="9"/>
      <c r="O1069" s="67">
        <v>1913.1999999999998</v>
      </c>
      <c r="T1069"/>
      <c r="U1069" s="63"/>
      <c r="V1069" s="63"/>
      <c r="W1069" s="283"/>
      <c r="X1069" s="317"/>
      <c r="Y1069" s="63"/>
    </row>
    <row r="1070" spans="1:25" ht="15">
      <c r="A1070" s="28" t="s">
        <v>851</v>
      </c>
      <c r="B1070" s="273" t="s">
        <v>1898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>
        <v>791.59999999999945</v>
      </c>
      <c r="L1070" s="216">
        <v>939.80000000000018</v>
      </c>
      <c r="M1070" s="216"/>
      <c r="O1070" s="67">
        <v>1731.3999999999996</v>
      </c>
      <c r="Q1070" t="s">
        <v>284</v>
      </c>
      <c r="T1070"/>
      <c r="U1070" s="218"/>
      <c r="V1070" s="63"/>
      <c r="W1070" s="283"/>
      <c r="X1070" s="317"/>
      <c r="Y1070" s="63"/>
    </row>
    <row r="1071" spans="1:25" ht="15">
      <c r="A1071" s="28" t="s">
        <v>852</v>
      </c>
      <c r="B1071" s="273" t="s">
        <v>1883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>
        <v>782.8</v>
      </c>
      <c r="K1071" s="9">
        <v>465.90000000000009</v>
      </c>
      <c r="L1071" s="9">
        <v>457.39999999999918</v>
      </c>
      <c r="M1071" s="9"/>
      <c r="O1071" s="67">
        <v>1706.0999999999992</v>
      </c>
      <c r="T1071"/>
      <c r="U1071" s="63"/>
      <c r="V1071" s="63"/>
      <c r="W1071" s="265"/>
      <c r="X1071" s="317"/>
      <c r="Y1071" s="63"/>
    </row>
    <row r="1072" spans="1:25" ht="15">
      <c r="A1072" s="28" t="s">
        <v>853</v>
      </c>
      <c r="B1072" s="273" t="s">
        <v>2003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216">
        <v>1188.4999999999995</v>
      </c>
      <c r="L1072" s="9">
        <v>503.49999999999955</v>
      </c>
      <c r="M1072" s="9"/>
      <c r="O1072" s="67">
        <v>1691.9999999999991</v>
      </c>
      <c r="Q1072" t="s">
        <v>297</v>
      </c>
      <c r="T1072"/>
      <c r="U1072" s="273"/>
      <c r="V1072" s="63"/>
      <c r="W1072" s="283"/>
      <c r="X1072" s="317"/>
      <c r="Y1072" s="63"/>
    </row>
    <row r="1073" spans="1:25" ht="15">
      <c r="A1073" s="28" t="s">
        <v>854</v>
      </c>
      <c r="B1073" s="63" t="s">
        <v>4</v>
      </c>
      <c r="E1073" s="9">
        <v>322.89999999999998</v>
      </c>
      <c r="F1073" s="9">
        <v>358.6</v>
      </c>
      <c r="G1073" s="9">
        <v>373</v>
      </c>
      <c r="H1073" s="9">
        <v>467.05000000000064</v>
      </c>
      <c r="I1073" s="9">
        <v>99.200000000000728</v>
      </c>
      <c r="J1073" s="9" t="s">
        <v>278</v>
      </c>
      <c r="K1073" s="9" t="s">
        <v>278</v>
      </c>
      <c r="L1073" s="9" t="s">
        <v>278</v>
      </c>
      <c r="M1073" s="9"/>
      <c r="O1073" s="67">
        <v>1620.7500000000014</v>
      </c>
      <c r="T1073"/>
      <c r="U1073" s="273"/>
      <c r="V1073" s="63"/>
      <c r="W1073" s="283"/>
      <c r="X1073" s="317"/>
      <c r="Y1073" s="63"/>
    </row>
    <row r="1074" spans="1:25" ht="15">
      <c r="A1074" s="28" t="s">
        <v>855</v>
      </c>
      <c r="B1074" s="273" t="s">
        <v>1902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>
        <v>929.79999999999927</v>
      </c>
      <c r="L1074" s="9">
        <v>635.09999999999764</v>
      </c>
      <c r="M1074" s="9"/>
      <c r="O1074" s="67">
        <v>1564.8999999999969</v>
      </c>
      <c r="T1074"/>
      <c r="U1074" s="63"/>
      <c r="V1074" s="63"/>
      <c r="W1074" s="283"/>
      <c r="X1074" s="317"/>
      <c r="Y1074" s="63"/>
    </row>
    <row r="1075" spans="1:25" ht="15">
      <c r="A1075" s="28" t="s">
        <v>856</v>
      </c>
      <c r="B1075" s="63" t="s">
        <v>178</v>
      </c>
      <c r="E1075" s="9">
        <v>603.85</v>
      </c>
      <c r="F1075" s="211">
        <v>928</v>
      </c>
      <c r="G1075" s="9" t="s">
        <v>278</v>
      </c>
      <c r="H1075" s="9" t="s">
        <v>278</v>
      </c>
      <c r="I1075" s="9" t="s">
        <v>278</v>
      </c>
      <c r="J1075" s="9" t="s">
        <v>278</v>
      </c>
      <c r="K1075" s="9" t="s">
        <v>278</v>
      </c>
      <c r="L1075" s="9" t="s">
        <v>278</v>
      </c>
      <c r="M1075" s="9"/>
      <c r="O1075" s="67">
        <v>1531.85</v>
      </c>
      <c r="Q1075" t="s">
        <v>300</v>
      </c>
      <c r="T1075"/>
      <c r="U1075" s="63"/>
      <c r="V1075" s="63"/>
      <c r="W1075" s="283"/>
      <c r="X1075" s="317"/>
      <c r="Y1075" s="63"/>
    </row>
    <row r="1076" spans="1:25" ht="15">
      <c r="A1076" s="28" t="s">
        <v>857</v>
      </c>
      <c r="B1076" s="273" t="s">
        <v>2726</v>
      </c>
      <c r="C1076" s="3"/>
      <c r="D1076" s="3"/>
      <c r="E1076" s="9" t="s">
        <v>278</v>
      </c>
      <c r="F1076" s="9" t="s">
        <v>278</v>
      </c>
      <c r="G1076" s="9" t="s">
        <v>278</v>
      </c>
      <c r="H1076" s="9" t="s">
        <v>278</v>
      </c>
      <c r="I1076" s="9" t="s">
        <v>278</v>
      </c>
      <c r="J1076" s="9" t="s">
        <v>278</v>
      </c>
      <c r="K1076" s="9">
        <v>1041.3999999999987</v>
      </c>
      <c r="L1076" s="9">
        <v>452.89999999999964</v>
      </c>
      <c r="M1076" s="9"/>
      <c r="O1076" s="67">
        <v>1494.2999999999984</v>
      </c>
      <c r="T1076"/>
      <c r="U1076" s="273"/>
      <c r="V1076" s="63"/>
      <c r="W1076" s="283"/>
      <c r="X1076" s="317"/>
      <c r="Y1076" s="63"/>
    </row>
    <row r="1077" spans="1:25" ht="15">
      <c r="A1077" s="28" t="s">
        <v>858</v>
      </c>
      <c r="B1077" s="205" t="s">
        <v>1551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>
        <v>409.69999999999982</v>
      </c>
      <c r="J1077" s="9">
        <v>1053.0999999999999</v>
      </c>
      <c r="K1077" s="9" t="s">
        <v>278</v>
      </c>
      <c r="L1077" s="9" t="s">
        <v>278</v>
      </c>
      <c r="M1077" s="9"/>
      <c r="O1077" s="67">
        <v>1462.7999999999997</v>
      </c>
      <c r="T1077"/>
      <c r="U1077" s="273"/>
      <c r="V1077" s="63"/>
      <c r="W1077" s="283"/>
      <c r="X1077" s="317"/>
      <c r="Y1077" s="63"/>
    </row>
    <row r="1078" spans="1:25" ht="15">
      <c r="A1078" s="28" t="s">
        <v>859</v>
      </c>
      <c r="B1078" s="273" t="s">
        <v>1905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>
        <v>727.50000000000136</v>
      </c>
      <c r="L1078" s="9">
        <v>660.00000000000045</v>
      </c>
      <c r="M1078" s="9"/>
      <c r="O1078" s="67">
        <v>1387.5000000000018</v>
      </c>
      <c r="T1078"/>
      <c r="U1078" s="63"/>
      <c r="V1078" s="63"/>
      <c r="W1078" s="265"/>
      <c r="X1078" s="317"/>
      <c r="Y1078" s="63"/>
    </row>
    <row r="1079" spans="1:25" ht="15">
      <c r="A1079" s="28" t="s">
        <v>860</v>
      </c>
      <c r="B1079" s="273" t="s">
        <v>1900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>
        <v>752.69999999999845</v>
      </c>
      <c r="L1079" s="9">
        <v>603.30000000000018</v>
      </c>
      <c r="M1079" s="9"/>
      <c r="O1079" s="67">
        <v>1355.9999999999986</v>
      </c>
      <c r="T1079"/>
      <c r="U1079" s="63"/>
      <c r="V1079" s="63"/>
      <c r="W1079" s="283"/>
      <c r="X1079" s="317"/>
      <c r="Y1079" s="63"/>
    </row>
    <row r="1080" spans="1:25" ht="15">
      <c r="A1080" s="28" t="s">
        <v>861</v>
      </c>
      <c r="B1080" s="273" t="s">
        <v>1901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>
        <v>566.20000000000073</v>
      </c>
      <c r="L1080" s="9">
        <v>640.80000000000018</v>
      </c>
      <c r="M1080" s="9"/>
      <c r="O1080" s="67">
        <v>1207.0000000000009</v>
      </c>
      <c r="T1080"/>
      <c r="U1080" s="63"/>
      <c r="V1080" s="63"/>
      <c r="W1080" s="265"/>
      <c r="X1080" s="317"/>
      <c r="Y1080" s="63"/>
    </row>
    <row r="1081" spans="1:25" ht="15">
      <c r="A1081" s="28" t="s">
        <v>862</v>
      </c>
      <c r="B1081" s="63" t="s">
        <v>158</v>
      </c>
      <c r="E1081" s="9" t="s">
        <v>278</v>
      </c>
      <c r="F1081" s="9" t="s">
        <v>278</v>
      </c>
      <c r="G1081" s="9">
        <v>338.7</v>
      </c>
      <c r="H1081" s="9">
        <v>616.30000000000109</v>
      </c>
      <c r="I1081" s="9">
        <v>237.99999999999818</v>
      </c>
      <c r="J1081" s="9" t="s">
        <v>278</v>
      </c>
      <c r="K1081" s="9" t="s">
        <v>278</v>
      </c>
      <c r="L1081" s="9" t="s">
        <v>278</v>
      </c>
      <c r="M1081" s="9"/>
      <c r="O1081" s="67">
        <v>1192.9999999999993</v>
      </c>
      <c r="T1081"/>
      <c r="U1081" s="273"/>
      <c r="V1081" s="63"/>
      <c r="W1081" s="283"/>
      <c r="X1081" s="317"/>
      <c r="Y1081" s="63"/>
    </row>
    <row r="1082" spans="1:25" ht="15">
      <c r="A1082" s="28" t="s">
        <v>863</v>
      </c>
      <c r="B1082" s="273" t="s">
        <v>1904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1130.4999999999995</v>
      </c>
      <c r="L1082" s="9" t="s">
        <v>278</v>
      </c>
      <c r="M1082" s="9"/>
      <c r="O1082" s="67">
        <v>1130.4999999999995</v>
      </c>
      <c r="T1082"/>
      <c r="U1082" s="63"/>
      <c r="V1082" s="63"/>
      <c r="W1082" s="265"/>
      <c r="X1082" s="317"/>
      <c r="Y1082" s="63"/>
    </row>
    <row r="1083" spans="1:25" ht="15">
      <c r="A1083" s="28" t="s">
        <v>864</v>
      </c>
      <c r="B1083" s="273" t="s">
        <v>1903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>
        <v>1013.0000000000009</v>
      </c>
      <c r="L1083" s="9" t="s">
        <v>278</v>
      </c>
      <c r="M1083" s="9"/>
      <c r="O1083" s="67">
        <v>1013.0000000000009</v>
      </c>
      <c r="T1083"/>
      <c r="U1083" s="273"/>
      <c r="V1083" s="63"/>
      <c r="W1083" s="282"/>
      <c r="X1083" s="317"/>
      <c r="Y1083" s="63"/>
    </row>
    <row r="1084" spans="1:25" ht="15">
      <c r="A1084" s="28" t="s">
        <v>865</v>
      </c>
      <c r="B1084" s="273" t="s">
        <v>1926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>
        <v>488.2000000000005</v>
      </c>
      <c r="L1084" s="9">
        <v>523</v>
      </c>
      <c r="M1084" s="9"/>
      <c r="O1084" s="67">
        <v>1011.2000000000005</v>
      </c>
      <c r="T1084"/>
      <c r="U1084" s="63"/>
      <c r="V1084" s="63"/>
      <c r="W1084" s="283"/>
      <c r="X1084" s="317"/>
      <c r="Y1084" s="63"/>
    </row>
    <row r="1085" spans="1:25" ht="15">
      <c r="A1085" s="28" t="s">
        <v>866</v>
      </c>
      <c r="B1085" s="273" t="s">
        <v>1927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341</v>
      </c>
      <c r="L1085" s="9">
        <v>596.29999999999973</v>
      </c>
      <c r="M1085" s="9"/>
      <c r="O1085" s="67">
        <v>937.29999999999973</v>
      </c>
      <c r="T1085"/>
      <c r="U1085" s="63"/>
      <c r="V1085" s="63"/>
      <c r="W1085" s="265"/>
      <c r="X1085" s="317"/>
      <c r="Y1085" s="63"/>
    </row>
    <row r="1086" spans="1:25" ht="15">
      <c r="A1086" s="28" t="s">
        <v>867</v>
      </c>
      <c r="B1086" s="63" t="s">
        <v>726</v>
      </c>
      <c r="E1086" s="9" t="s">
        <v>278</v>
      </c>
      <c r="F1086" s="9" t="s">
        <v>278</v>
      </c>
      <c r="G1086" s="9" t="s">
        <v>278</v>
      </c>
      <c r="H1086" s="9">
        <v>623.45000000000027</v>
      </c>
      <c r="I1086" s="9">
        <v>300.10000000000036</v>
      </c>
      <c r="J1086" s="9" t="s">
        <v>278</v>
      </c>
      <c r="K1086" s="9" t="s">
        <v>278</v>
      </c>
      <c r="L1086" s="9" t="s">
        <v>278</v>
      </c>
      <c r="M1086" s="9"/>
      <c r="O1086" s="67">
        <v>923.55000000000064</v>
      </c>
      <c r="T1086"/>
      <c r="U1086" s="63"/>
      <c r="V1086" s="63"/>
      <c r="W1086" s="283"/>
      <c r="X1086" s="317"/>
      <c r="Y1086" s="63"/>
    </row>
    <row r="1087" spans="1:25" ht="15">
      <c r="A1087" s="28" t="s">
        <v>868</v>
      </c>
      <c r="B1087" s="63" t="s">
        <v>2559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216">
        <v>865.59999999999991</v>
      </c>
      <c r="M1087" s="216"/>
      <c r="N1087" s="67"/>
      <c r="O1087" s="67">
        <v>865.59999999999991</v>
      </c>
      <c r="Q1087" t="s">
        <v>288</v>
      </c>
      <c r="T1087" s="3"/>
      <c r="U1087" s="63"/>
      <c r="V1087" s="63"/>
      <c r="W1087" s="282"/>
      <c r="X1087" s="317"/>
      <c r="Y1087" s="63"/>
    </row>
    <row r="1088" spans="1:25" ht="15">
      <c r="A1088" s="28" t="s">
        <v>869</v>
      </c>
      <c r="B1088" s="63" t="s">
        <v>2552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>
        <v>844.400000000001</v>
      </c>
      <c r="M1088" s="9"/>
      <c r="N1088" s="67"/>
      <c r="O1088" s="67">
        <v>844.400000000001</v>
      </c>
      <c r="T1088" s="3"/>
      <c r="U1088" s="63"/>
      <c r="V1088" s="63"/>
      <c r="W1088" s="283"/>
      <c r="X1088" s="317"/>
      <c r="Y1088" s="63"/>
    </row>
    <row r="1089" spans="1:25" ht="15">
      <c r="A1089" s="28" t="s">
        <v>870</v>
      </c>
      <c r="B1089" s="63" t="s">
        <v>2560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>
        <v>822.79999999999927</v>
      </c>
      <c r="M1089" s="9"/>
      <c r="N1089" s="67"/>
      <c r="O1089" s="67">
        <v>822.79999999999927</v>
      </c>
      <c r="T1089" s="3"/>
      <c r="U1089" s="28"/>
      <c r="V1089" s="63"/>
      <c r="W1089" s="283"/>
      <c r="X1089" s="317"/>
      <c r="Y1089" s="63"/>
    </row>
    <row r="1090" spans="1:25" ht="15">
      <c r="A1090" s="28" t="s">
        <v>871</v>
      </c>
      <c r="B1090" s="273" t="s">
        <v>1924</v>
      </c>
      <c r="C1090" s="3"/>
      <c r="D1090" s="3"/>
      <c r="E1090" s="9" t="s">
        <v>278</v>
      </c>
      <c r="F1090" s="9" t="s">
        <v>278</v>
      </c>
      <c r="G1090" s="9" t="s">
        <v>278</v>
      </c>
      <c r="H1090" s="9" t="s">
        <v>278</v>
      </c>
      <c r="I1090" s="9" t="s">
        <v>278</v>
      </c>
      <c r="J1090" s="9" t="s">
        <v>278</v>
      </c>
      <c r="K1090" s="9">
        <v>606.09999999999854</v>
      </c>
      <c r="L1090" s="9">
        <v>200.49999999999909</v>
      </c>
      <c r="M1090" s="9"/>
      <c r="O1090" s="67">
        <v>806.59999999999764</v>
      </c>
      <c r="T1090"/>
      <c r="U1090" s="273"/>
      <c r="V1090" s="63"/>
      <c r="W1090" s="283"/>
      <c r="X1090" s="317"/>
      <c r="Y1090" s="63"/>
    </row>
    <row r="1091" spans="1:25" ht="15">
      <c r="A1091" s="28" t="s">
        <v>872</v>
      </c>
      <c r="B1091" s="63" t="s">
        <v>180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>
        <v>791.70000000000027</v>
      </c>
      <c r="M1091" s="9"/>
      <c r="N1091" s="67"/>
      <c r="O1091" s="67">
        <v>791.70000000000027</v>
      </c>
      <c r="T1091" s="3"/>
      <c r="U1091" s="218"/>
      <c r="V1091" s="63"/>
      <c r="W1091" s="283"/>
      <c r="X1091" s="317"/>
      <c r="Y1091" s="63"/>
    </row>
    <row r="1092" spans="1:25" ht="15">
      <c r="A1092" s="28" t="s">
        <v>873</v>
      </c>
      <c r="B1092" s="63" t="s">
        <v>2567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>
        <v>791.45000000000027</v>
      </c>
      <c r="M1092" s="9"/>
      <c r="N1092" s="67"/>
      <c r="O1092" s="67">
        <v>791.45000000000027</v>
      </c>
      <c r="T1092" s="3"/>
      <c r="U1092" s="273"/>
      <c r="V1092" s="63"/>
      <c r="W1092" s="283"/>
      <c r="X1092" s="317"/>
      <c r="Y1092" s="63"/>
    </row>
    <row r="1093" spans="1:25" ht="15">
      <c r="A1093" s="28" t="s">
        <v>874</v>
      </c>
      <c r="B1093" s="63" t="s">
        <v>179</v>
      </c>
      <c r="E1093" s="216">
        <v>782.8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/>
      <c r="O1093" s="67">
        <v>782.8</v>
      </c>
      <c r="Q1093" t="s">
        <v>284</v>
      </c>
      <c r="T1093"/>
      <c r="U1093" s="63"/>
      <c r="V1093" s="63"/>
      <c r="W1093" s="265"/>
      <c r="X1093" s="317"/>
      <c r="Y1093" s="63"/>
    </row>
    <row r="1094" spans="1:25" ht="15">
      <c r="A1094" s="28" t="s">
        <v>875</v>
      </c>
      <c r="B1094" s="63" t="s">
        <v>2542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>
        <v>780.10000000000082</v>
      </c>
      <c r="M1094" s="9"/>
      <c r="N1094" s="67"/>
      <c r="O1094" s="67">
        <v>780.10000000000082</v>
      </c>
      <c r="T1094" s="3"/>
      <c r="U1094" s="63"/>
      <c r="V1094" s="63"/>
      <c r="W1094" s="265"/>
      <c r="X1094" s="317"/>
      <c r="Y1094" s="63"/>
    </row>
    <row r="1095" spans="1:25" ht="15">
      <c r="A1095" s="28" t="s">
        <v>876</v>
      </c>
      <c r="B1095" s="63" t="s">
        <v>2555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759.29999999999973</v>
      </c>
      <c r="M1095" s="9"/>
      <c r="N1095" s="67"/>
      <c r="O1095" s="67">
        <v>759.29999999999973</v>
      </c>
      <c r="T1095" s="3"/>
      <c r="U1095" s="218"/>
      <c r="V1095" s="63"/>
      <c r="W1095" s="283"/>
      <c r="X1095" s="317"/>
      <c r="Y1095" s="63"/>
    </row>
    <row r="1096" spans="1:25" ht="15">
      <c r="A1096" s="28" t="s">
        <v>877</v>
      </c>
      <c r="B1096" s="273" t="s">
        <v>1884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>
        <v>745.60000000000036</v>
      </c>
      <c r="K1096" s="9" t="s">
        <v>278</v>
      </c>
      <c r="L1096" s="9" t="s">
        <v>278</v>
      </c>
      <c r="M1096" s="9"/>
      <c r="O1096" s="67">
        <v>745.60000000000036</v>
      </c>
      <c r="T1096"/>
      <c r="U1096" s="28"/>
      <c r="V1096" s="63"/>
      <c r="W1096" s="283"/>
      <c r="X1096" s="317"/>
      <c r="Y1096" s="63"/>
    </row>
    <row r="1097" spans="1:25" ht="15">
      <c r="A1097" s="28" t="s">
        <v>878</v>
      </c>
      <c r="B1097" s="63" t="s">
        <v>701</v>
      </c>
      <c r="E1097" s="9" t="s">
        <v>278</v>
      </c>
      <c r="F1097" s="9" t="s">
        <v>278</v>
      </c>
      <c r="G1097" s="9" t="s">
        <v>278</v>
      </c>
      <c r="H1097" s="9">
        <v>405.54999999999973</v>
      </c>
      <c r="I1097" s="9">
        <v>339.09999999999945</v>
      </c>
      <c r="J1097" s="9" t="s">
        <v>278</v>
      </c>
      <c r="K1097" s="9" t="s">
        <v>278</v>
      </c>
      <c r="L1097" s="9" t="s">
        <v>278</v>
      </c>
      <c r="M1097" s="9"/>
      <c r="O1097" s="67">
        <v>744.64999999999918</v>
      </c>
      <c r="T1097"/>
      <c r="U1097" s="63"/>
      <c r="V1097" s="63"/>
      <c r="W1097" s="283"/>
      <c r="X1097" s="317"/>
      <c r="Y1097" s="63"/>
    </row>
    <row r="1098" spans="1:25" ht="15">
      <c r="A1098" s="28" t="s">
        <v>879</v>
      </c>
      <c r="B1098" s="63" t="s">
        <v>2563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>
        <v>726.69999999999936</v>
      </c>
      <c r="M1098" s="9"/>
      <c r="N1098" s="67"/>
      <c r="O1098" s="67">
        <v>726.69999999999936</v>
      </c>
      <c r="T1098" s="3"/>
      <c r="U1098" s="273"/>
      <c r="V1098" s="63"/>
      <c r="W1098" s="282"/>
      <c r="X1098" s="317"/>
      <c r="Y1098" s="63"/>
    </row>
    <row r="1099" spans="1:25" ht="15">
      <c r="A1099" s="28" t="s">
        <v>880</v>
      </c>
      <c r="B1099" s="63" t="s">
        <v>741</v>
      </c>
      <c r="E1099" s="9" t="s">
        <v>278</v>
      </c>
      <c r="F1099" s="9" t="s">
        <v>278</v>
      </c>
      <c r="G1099" s="9" t="s">
        <v>278</v>
      </c>
      <c r="H1099" s="9">
        <v>676.89999999999918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/>
      <c r="O1099" s="67">
        <v>676.89999999999918</v>
      </c>
      <c r="T1099"/>
      <c r="U1099" s="273"/>
      <c r="V1099" s="63"/>
      <c r="W1099" s="283"/>
      <c r="X1099" s="317"/>
      <c r="Y1099" s="63"/>
    </row>
    <row r="1100" spans="1:25" ht="15">
      <c r="A1100" s="28" t="s">
        <v>2231</v>
      </c>
      <c r="B1100" s="273" t="s">
        <v>1899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>
        <v>448.60000000000036</v>
      </c>
      <c r="L1100" s="9">
        <v>220.09999999999945</v>
      </c>
      <c r="M1100" s="9"/>
      <c r="O1100" s="67">
        <v>668.69999999999982</v>
      </c>
      <c r="T1100"/>
      <c r="U1100" s="3"/>
      <c r="V1100" s="79"/>
      <c r="W1100" s="137"/>
    </row>
    <row r="1101" spans="1:25" ht="15">
      <c r="A1101" s="28" t="s">
        <v>2516</v>
      </c>
      <c r="B1101" s="63" t="s">
        <v>164</v>
      </c>
      <c r="E1101" s="9" t="s">
        <v>278</v>
      </c>
      <c r="F1101" s="9" t="s">
        <v>278</v>
      </c>
      <c r="G1101" s="216">
        <v>660.9</v>
      </c>
      <c r="H1101" s="9" t="s">
        <v>278</v>
      </c>
      <c r="I1101" s="9" t="s">
        <v>278</v>
      </c>
      <c r="J1101" s="9" t="s">
        <v>278</v>
      </c>
      <c r="K1101" s="9" t="s">
        <v>278</v>
      </c>
      <c r="L1101" s="9" t="s">
        <v>278</v>
      </c>
      <c r="M1101" s="9"/>
      <c r="O1101" s="67">
        <v>660.9</v>
      </c>
      <c r="Q1101" t="s">
        <v>292</v>
      </c>
      <c r="T1101"/>
      <c r="U1101" s="3"/>
      <c r="V1101" s="79"/>
      <c r="W1101" s="137"/>
    </row>
    <row r="1102" spans="1:25" ht="15">
      <c r="A1102" s="28" t="s">
        <v>2517</v>
      </c>
      <c r="B1102" s="63" t="s">
        <v>2550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>
        <v>608.29999999999836</v>
      </c>
      <c r="M1102" s="9"/>
      <c r="N1102" s="67"/>
      <c r="O1102" s="67">
        <v>608.29999999999836</v>
      </c>
      <c r="T1102" s="3"/>
      <c r="U1102" s="3"/>
      <c r="V1102" s="79"/>
      <c r="W1102" s="137"/>
    </row>
    <row r="1103" spans="1:25" ht="15">
      <c r="A1103" s="28" t="s">
        <v>2518</v>
      </c>
      <c r="B1103" s="63" t="s">
        <v>2566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>
        <v>608.099999999999</v>
      </c>
      <c r="M1103" s="9"/>
      <c r="N1103" s="67"/>
      <c r="O1103" s="67">
        <v>608.099999999999</v>
      </c>
      <c r="T1103" s="3"/>
      <c r="U1103" s="3"/>
      <c r="V1103" s="79"/>
      <c r="W1103" s="137"/>
    </row>
    <row r="1104" spans="1:25" ht="15">
      <c r="A1104" s="28" t="s">
        <v>2519</v>
      </c>
      <c r="B1104" s="63" t="s">
        <v>2545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>
        <v>604.34999999999991</v>
      </c>
      <c r="M1104" s="9"/>
      <c r="N1104" s="67"/>
      <c r="O1104" s="67">
        <v>604.34999999999991</v>
      </c>
      <c r="T1104" s="3"/>
      <c r="U1104" s="3"/>
      <c r="V1104" s="79"/>
      <c r="W1104" s="137"/>
    </row>
    <row r="1105" spans="1:23" ht="15">
      <c r="A1105" s="28" t="s">
        <v>2520</v>
      </c>
      <c r="B1105" s="273" t="s">
        <v>2540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>
        <v>601.99999999999955</v>
      </c>
      <c r="M1105" s="9"/>
      <c r="N1105" s="67"/>
      <c r="O1105" s="67">
        <v>601.99999999999955</v>
      </c>
      <c r="T1105" s="3"/>
      <c r="U1105" s="3"/>
      <c r="V1105" s="79"/>
      <c r="W1105" s="137"/>
    </row>
    <row r="1106" spans="1:23" ht="15">
      <c r="A1106" s="28" t="s">
        <v>2521</v>
      </c>
      <c r="B1106" s="63" t="s">
        <v>2547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>
        <v>593.44999999999982</v>
      </c>
      <c r="M1106" s="9"/>
      <c r="N1106" s="67"/>
      <c r="O1106" s="67">
        <v>593.44999999999982</v>
      </c>
      <c r="T1106" s="3"/>
      <c r="U1106" s="3"/>
      <c r="V1106" s="79"/>
      <c r="W1106" s="137"/>
    </row>
    <row r="1107" spans="1:23" ht="15">
      <c r="A1107" s="28" t="s">
        <v>2522</v>
      </c>
      <c r="B1107" s="63" t="s">
        <v>731</v>
      </c>
      <c r="E1107" s="9" t="s">
        <v>278</v>
      </c>
      <c r="F1107" s="9" t="s">
        <v>278</v>
      </c>
      <c r="G1107" s="9" t="s">
        <v>278</v>
      </c>
      <c r="H1107" s="9">
        <v>579.89999999999964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/>
      <c r="O1107" s="67">
        <v>579.89999999999964</v>
      </c>
      <c r="T1107"/>
      <c r="U1107" s="3"/>
      <c r="V1107" s="79"/>
      <c r="W1107" s="137"/>
    </row>
    <row r="1108" spans="1:23" ht="15">
      <c r="A1108" s="28" t="s">
        <v>2523</v>
      </c>
      <c r="B1108" s="205" t="s">
        <v>1564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>
        <v>575.10000000000036</v>
      </c>
      <c r="J1108" s="9" t="s">
        <v>278</v>
      </c>
      <c r="K1108" s="9" t="s">
        <v>278</v>
      </c>
      <c r="L1108" s="9" t="s">
        <v>278</v>
      </c>
      <c r="M1108" s="9"/>
      <c r="O1108" s="67">
        <v>575.10000000000036</v>
      </c>
      <c r="T1108"/>
      <c r="U1108" s="3"/>
      <c r="V1108" s="79"/>
      <c r="W1108" s="137"/>
    </row>
    <row r="1109" spans="1:23" ht="15">
      <c r="A1109" s="28" t="s">
        <v>2524</v>
      </c>
      <c r="B1109" s="63" t="s">
        <v>2554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>
        <v>572.25</v>
      </c>
      <c r="M1109" s="9"/>
      <c r="N1109" s="67"/>
      <c r="O1109" s="67">
        <v>572.25</v>
      </c>
      <c r="T1109" s="3"/>
      <c r="U1109" s="3"/>
      <c r="V1109" s="79"/>
      <c r="W1109" s="137"/>
    </row>
    <row r="1110" spans="1:23" ht="15">
      <c r="A1110" s="28" t="s">
        <v>2525</v>
      </c>
      <c r="B1110" s="63" t="s">
        <v>2564</v>
      </c>
      <c r="C1110" s="3"/>
      <c r="D1110" s="3"/>
      <c r="E1110" s="9" t="s">
        <v>278</v>
      </c>
      <c r="F1110" s="9" t="s">
        <v>278</v>
      </c>
      <c r="G1110" s="9" t="s">
        <v>278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>
        <v>556.60000000000036</v>
      </c>
      <c r="M1110" s="9"/>
      <c r="N1110" s="67"/>
      <c r="O1110" s="67">
        <v>556.60000000000036</v>
      </c>
      <c r="T1110" s="3"/>
      <c r="U1110" s="3"/>
      <c r="V1110" s="79"/>
      <c r="W1110" s="137"/>
    </row>
    <row r="1111" spans="1:23" ht="15">
      <c r="A1111" s="28" t="s">
        <v>2526</v>
      </c>
      <c r="B1111" s="205" t="s">
        <v>1557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535.50000000000091</v>
      </c>
      <c r="J1111" s="9" t="s">
        <v>278</v>
      </c>
      <c r="K1111" s="9" t="s">
        <v>278</v>
      </c>
      <c r="L1111" s="9" t="s">
        <v>278</v>
      </c>
      <c r="M1111" s="9"/>
      <c r="O1111" s="67">
        <v>535.50000000000091</v>
      </c>
      <c r="T1111"/>
      <c r="U1111" s="3"/>
      <c r="V1111" s="79"/>
      <c r="W1111" s="137"/>
    </row>
    <row r="1112" spans="1:23" ht="15">
      <c r="A1112" s="28" t="s">
        <v>2527</v>
      </c>
      <c r="B1112" s="63" t="s">
        <v>2568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>
        <v>517.05000000000018</v>
      </c>
      <c r="M1112" s="9"/>
      <c r="N1112" s="67"/>
      <c r="O1112" s="67">
        <v>517.05000000000018</v>
      </c>
      <c r="T1112" s="3"/>
      <c r="U1112" s="3"/>
      <c r="V1112" s="79"/>
      <c r="W1112" s="137"/>
    </row>
    <row r="1113" spans="1:23" ht="15">
      <c r="A1113" s="28" t="s">
        <v>2528</v>
      </c>
      <c r="B1113" s="63" t="s">
        <v>2546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>
        <v>488.19999999999982</v>
      </c>
      <c r="M1113" s="9"/>
      <c r="N1113" s="67"/>
      <c r="O1113" s="67">
        <v>488.19999999999982</v>
      </c>
      <c r="T1113" s="3"/>
      <c r="U1113" s="3"/>
      <c r="V1113" s="79"/>
      <c r="W1113" s="137"/>
    </row>
    <row r="1114" spans="1:23" ht="15">
      <c r="A1114" s="28" t="s">
        <v>2529</v>
      </c>
      <c r="B1114" s="63" t="s">
        <v>2557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 t="s">
        <v>278</v>
      </c>
      <c r="J1114" s="9" t="s">
        <v>278</v>
      </c>
      <c r="K1114" s="9" t="s">
        <v>278</v>
      </c>
      <c r="L1114" s="9">
        <v>462.60000000000036</v>
      </c>
      <c r="M1114" s="9"/>
      <c r="N1114" s="67"/>
      <c r="O1114" s="67">
        <v>462.60000000000036</v>
      </c>
      <c r="T1114" s="3"/>
      <c r="U1114" s="3"/>
      <c r="V1114" s="79"/>
      <c r="W1114" s="137"/>
    </row>
    <row r="1115" spans="1:23" ht="15">
      <c r="A1115" s="28" t="s">
        <v>2530</v>
      </c>
      <c r="B1115" s="205" t="s">
        <v>1581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461.60000000000218</v>
      </c>
      <c r="J1115" s="9" t="s">
        <v>278</v>
      </c>
      <c r="K1115" s="9" t="s">
        <v>278</v>
      </c>
      <c r="L1115" s="9" t="s">
        <v>278</v>
      </c>
      <c r="M1115" s="9"/>
      <c r="O1115" s="67">
        <v>461.60000000000218</v>
      </c>
      <c r="T1115"/>
      <c r="U1115" s="3"/>
      <c r="V1115" s="79"/>
      <c r="W1115" s="137"/>
    </row>
    <row r="1116" spans="1:23" ht="15">
      <c r="A1116" s="28" t="s">
        <v>2531</v>
      </c>
      <c r="B1116" s="63" t="s">
        <v>2553</v>
      </c>
      <c r="C1116" s="3"/>
      <c r="D1116" s="3"/>
      <c r="E1116" s="9" t="s">
        <v>278</v>
      </c>
      <c r="F1116" s="9" t="s">
        <v>278</v>
      </c>
      <c r="G1116" s="9" t="s">
        <v>278</v>
      </c>
      <c r="H1116" s="9" t="s">
        <v>278</v>
      </c>
      <c r="I1116" s="9" t="s">
        <v>278</v>
      </c>
      <c r="J1116" s="9" t="s">
        <v>278</v>
      </c>
      <c r="K1116" s="9" t="s">
        <v>278</v>
      </c>
      <c r="L1116" s="9">
        <v>449.80000000000155</v>
      </c>
      <c r="M1116" s="9"/>
      <c r="N1116" s="67"/>
      <c r="O1116" s="67">
        <v>449.80000000000155</v>
      </c>
      <c r="T1116" s="3"/>
      <c r="U1116" s="3"/>
      <c r="V1116" s="79"/>
      <c r="W1116" s="137"/>
    </row>
    <row r="1117" spans="1:23" ht="15">
      <c r="A1117" s="28" t="s">
        <v>2532</v>
      </c>
      <c r="B1117" s="63" t="s">
        <v>2549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>
        <v>441.39999999999964</v>
      </c>
      <c r="M1117" s="9"/>
      <c r="N1117" s="67"/>
      <c r="O1117" s="67">
        <v>441.39999999999964</v>
      </c>
      <c r="T1117" s="3"/>
      <c r="U1117" s="3"/>
      <c r="V1117" s="79"/>
      <c r="W1117" s="137"/>
    </row>
    <row r="1118" spans="1:23" ht="15">
      <c r="A1118" s="28" t="s">
        <v>2533</v>
      </c>
      <c r="B1118" s="63" t="s">
        <v>2544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 t="s">
        <v>278</v>
      </c>
      <c r="J1118" s="9" t="s">
        <v>278</v>
      </c>
      <c r="K1118" s="9" t="s">
        <v>278</v>
      </c>
      <c r="L1118" s="9">
        <v>439.90000000000009</v>
      </c>
      <c r="M1118" s="9"/>
      <c r="N1118" s="67"/>
      <c r="O1118" s="67">
        <v>439.90000000000009</v>
      </c>
      <c r="T1118" s="3"/>
      <c r="U1118" s="3"/>
      <c r="V1118" s="79"/>
      <c r="W1118" s="137"/>
    </row>
    <row r="1119" spans="1:23" ht="15">
      <c r="A1119" s="28" t="s">
        <v>2534</v>
      </c>
      <c r="B1119" s="205" t="s">
        <v>1556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394.00000000000091</v>
      </c>
      <c r="J1119" s="9" t="s">
        <v>278</v>
      </c>
      <c r="K1119" s="9" t="s">
        <v>278</v>
      </c>
      <c r="L1119" s="9" t="s">
        <v>278</v>
      </c>
      <c r="M1119" s="9"/>
      <c r="O1119" s="67">
        <v>394.00000000000091</v>
      </c>
      <c r="T1119"/>
      <c r="U1119" s="3"/>
      <c r="V1119" s="79"/>
      <c r="W1119" s="137"/>
    </row>
    <row r="1120" spans="1:23" ht="15">
      <c r="A1120" s="28" t="s">
        <v>2535</v>
      </c>
      <c r="B1120" s="63" t="s">
        <v>2551</v>
      </c>
      <c r="C1120" s="3"/>
      <c r="D1120" s="3"/>
      <c r="E1120" s="9" t="s">
        <v>278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>
        <v>385.49999999999955</v>
      </c>
      <c r="M1120" s="9"/>
      <c r="N1120" s="67"/>
      <c r="O1120" s="67">
        <v>385.49999999999955</v>
      </c>
      <c r="T1120" s="3"/>
      <c r="U1120" s="3"/>
      <c r="V1120" s="79"/>
      <c r="W1120" s="137"/>
    </row>
    <row r="1121" spans="1:23" ht="15">
      <c r="A1121" s="28" t="s">
        <v>2536</v>
      </c>
      <c r="B1121" s="63" t="s">
        <v>2548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>
        <v>367.19999999999982</v>
      </c>
      <c r="M1121" s="9"/>
      <c r="N1121" s="67"/>
      <c r="O1121" s="67">
        <v>367.19999999999982</v>
      </c>
      <c r="T1121" s="3"/>
      <c r="U1121" s="3"/>
      <c r="V1121" s="79"/>
      <c r="W1121" s="137"/>
    </row>
    <row r="1122" spans="1:23" ht="15">
      <c r="A1122" s="28" t="s">
        <v>2537</v>
      </c>
      <c r="B1122" s="218" t="s">
        <v>1547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>
        <v>365.69999999999982</v>
      </c>
      <c r="J1122" s="9" t="s">
        <v>278</v>
      </c>
      <c r="K1122" s="9" t="s">
        <v>278</v>
      </c>
      <c r="L1122" s="9" t="s">
        <v>278</v>
      </c>
      <c r="M1122" s="9"/>
      <c r="O1122" s="67">
        <v>365.69999999999982</v>
      </c>
      <c r="T1122"/>
      <c r="U1122" s="3"/>
      <c r="V1122" s="79"/>
      <c r="W1122" s="137"/>
    </row>
    <row r="1123" spans="1:23" ht="15">
      <c r="A1123" s="28" t="s">
        <v>2538</v>
      </c>
      <c r="B1123" s="63" t="s">
        <v>2543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>
        <v>353.70000000000118</v>
      </c>
      <c r="M1123" s="9"/>
      <c r="N1123" s="67"/>
      <c r="O1123" s="67">
        <v>353.70000000000118</v>
      </c>
      <c r="T1123" s="3"/>
      <c r="U1123" s="3"/>
      <c r="V1123" s="79"/>
      <c r="W1123" s="137"/>
    </row>
    <row r="1124" spans="1:23" ht="15">
      <c r="A1124" s="28" t="s">
        <v>2539</v>
      </c>
      <c r="B1124" s="63" t="s">
        <v>2558</v>
      </c>
      <c r="C1124" s="3"/>
      <c r="D1124" s="3"/>
      <c r="E1124" s="9" t="s">
        <v>278</v>
      </c>
      <c r="F1124" s="9" t="s">
        <v>278</v>
      </c>
      <c r="G1124" s="9" t="s">
        <v>278</v>
      </c>
      <c r="H1124" s="9" t="s">
        <v>278</v>
      </c>
      <c r="I1124" s="9" t="s">
        <v>278</v>
      </c>
      <c r="J1124" s="9" t="s">
        <v>278</v>
      </c>
      <c r="K1124" s="9" t="s">
        <v>278</v>
      </c>
      <c r="L1124" s="9">
        <v>347.5</v>
      </c>
      <c r="M1124" s="9"/>
      <c r="N1124" s="67"/>
      <c r="O1124" s="67">
        <v>347.5</v>
      </c>
      <c r="T1124" s="3"/>
      <c r="U1124" s="3"/>
      <c r="V1124" s="79"/>
      <c r="W1124" s="137"/>
    </row>
    <row r="1125" spans="1:23" ht="15">
      <c r="A1125" s="28" t="s">
        <v>2687</v>
      </c>
      <c r="B1125" s="63" t="s">
        <v>2556</v>
      </c>
      <c r="C1125" s="3"/>
      <c r="D1125" s="3"/>
      <c r="E1125" s="9" t="s">
        <v>278</v>
      </c>
      <c r="F1125" s="9" t="s">
        <v>278</v>
      </c>
      <c r="G1125" s="9" t="s">
        <v>278</v>
      </c>
      <c r="H1125" s="9" t="s">
        <v>278</v>
      </c>
      <c r="I1125" s="9" t="s">
        <v>278</v>
      </c>
      <c r="J1125" s="9" t="s">
        <v>278</v>
      </c>
      <c r="K1125" s="9" t="s">
        <v>278</v>
      </c>
      <c r="L1125" s="9">
        <v>301.30000000000109</v>
      </c>
      <c r="M1125" s="9"/>
      <c r="N1125" s="67"/>
      <c r="O1125" s="67">
        <v>301.30000000000109</v>
      </c>
      <c r="T1125" s="3"/>
      <c r="U1125" s="3"/>
      <c r="V1125" s="79"/>
      <c r="W1125" s="137"/>
    </row>
    <row r="1126" spans="1:23" ht="15">
      <c r="A1126" s="28" t="s">
        <v>2688</v>
      </c>
      <c r="B1126" s="273" t="s">
        <v>2541</v>
      </c>
      <c r="C1126" s="3"/>
      <c r="D1126" s="3"/>
      <c r="E1126" s="9" t="s">
        <v>278</v>
      </c>
      <c r="F1126" s="9" t="s">
        <v>278</v>
      </c>
      <c r="G1126" s="9" t="s">
        <v>278</v>
      </c>
      <c r="H1126" s="9" t="s">
        <v>278</v>
      </c>
      <c r="I1126" s="9" t="s">
        <v>278</v>
      </c>
      <c r="J1126" s="9" t="s">
        <v>278</v>
      </c>
      <c r="K1126" s="9" t="s">
        <v>278</v>
      </c>
      <c r="L1126" s="9">
        <v>262.05000000000064</v>
      </c>
      <c r="M1126" s="9"/>
      <c r="N1126" s="67"/>
      <c r="O1126" s="67">
        <v>262.05000000000064</v>
      </c>
      <c r="T1126" s="3"/>
      <c r="U1126" s="3"/>
      <c r="V1126" s="79"/>
      <c r="W1126" s="137"/>
    </row>
    <row r="1127" spans="1:23" ht="15">
      <c r="A1127" s="28" t="s">
        <v>2689</v>
      </c>
      <c r="B1127" s="205" t="s">
        <v>1554</v>
      </c>
      <c r="C1127" s="3"/>
      <c r="D1127" s="3"/>
      <c r="E1127" s="9" t="s">
        <v>278</v>
      </c>
      <c r="F1127" s="9" t="s">
        <v>278</v>
      </c>
      <c r="G1127" s="9" t="s">
        <v>278</v>
      </c>
      <c r="H1127" s="9" t="s">
        <v>278</v>
      </c>
      <c r="I1127" s="9">
        <v>88.199999999999818</v>
      </c>
      <c r="J1127" s="9" t="s">
        <v>278</v>
      </c>
      <c r="K1127" s="9" t="s">
        <v>278</v>
      </c>
      <c r="L1127" s="9" t="s">
        <v>278</v>
      </c>
      <c r="M1127" s="9"/>
      <c r="O1127" s="67">
        <v>88.199999999999818</v>
      </c>
      <c r="T1127"/>
      <c r="U1127" s="3"/>
      <c r="V1127" s="79"/>
      <c r="W1127" s="137"/>
    </row>
    <row r="1128" spans="1:23" ht="15">
      <c r="A1128" s="291" t="s">
        <v>3944</v>
      </c>
      <c r="B1128" s="63" t="s">
        <v>4006</v>
      </c>
      <c r="C1128" s="3"/>
      <c r="D1128" s="3"/>
      <c r="E1128" s="9"/>
      <c r="F1128" s="9"/>
      <c r="G1128" s="9"/>
      <c r="H1128" s="9"/>
      <c r="L1128" s="69"/>
      <c r="M1128" s="69"/>
      <c r="N1128" s="67"/>
      <c r="T1128"/>
    </row>
    <row r="1129" spans="1:23" ht="15">
      <c r="A1129" s="291" t="s">
        <v>3945</v>
      </c>
      <c r="B1129" s="63" t="s">
        <v>4007</v>
      </c>
      <c r="C1129" s="3"/>
      <c r="D1129" s="3"/>
      <c r="E1129" s="9"/>
      <c r="F1129" s="9"/>
      <c r="G1129" s="9"/>
      <c r="H1129" s="9"/>
      <c r="L1129" s="69"/>
      <c r="M1129" s="69"/>
      <c r="N1129" s="67"/>
      <c r="T1129"/>
    </row>
    <row r="1130" spans="1:23" ht="15">
      <c r="A1130" s="291" t="s">
        <v>3946</v>
      </c>
      <c r="B1130" s="63" t="s">
        <v>4008</v>
      </c>
      <c r="C1130" s="3"/>
      <c r="D1130" s="3"/>
      <c r="E1130" s="9"/>
      <c r="F1130" s="9"/>
      <c r="G1130" s="9"/>
      <c r="H1130" s="9"/>
      <c r="L1130" s="69"/>
      <c r="M1130" s="69"/>
      <c r="N1130" s="67"/>
      <c r="T1130"/>
    </row>
    <row r="1131" spans="1:23" ht="15">
      <c r="A1131" s="291" t="s">
        <v>3947</v>
      </c>
      <c r="B1131" s="63" t="s">
        <v>4009</v>
      </c>
      <c r="C1131" s="3"/>
      <c r="D1131" s="3"/>
      <c r="E1131" s="9"/>
      <c r="F1131" s="9"/>
      <c r="G1131" s="9"/>
      <c r="H1131" s="9"/>
      <c r="L1131" s="69"/>
      <c r="M1131" s="69"/>
      <c r="N1131" s="67"/>
      <c r="T1131"/>
    </row>
    <row r="1132" spans="1:23" ht="15">
      <c r="A1132" s="291" t="s">
        <v>3948</v>
      </c>
      <c r="B1132" s="63" t="s">
        <v>4010</v>
      </c>
      <c r="C1132" s="3"/>
      <c r="D1132" s="3"/>
      <c r="E1132" s="9"/>
      <c r="F1132" s="9"/>
      <c r="G1132" s="9"/>
      <c r="H1132" s="9"/>
      <c r="L1132" s="69"/>
      <c r="M1132" s="69"/>
      <c r="N1132" s="67"/>
      <c r="T1132"/>
    </row>
    <row r="1133" spans="1:23" ht="15">
      <c r="A1133" s="291" t="s">
        <v>3949</v>
      </c>
      <c r="B1133" s="63" t="s">
        <v>4011</v>
      </c>
      <c r="C1133" s="3"/>
      <c r="D1133" s="3"/>
      <c r="E1133" s="9"/>
      <c r="F1133" s="9"/>
      <c r="G1133" s="9"/>
      <c r="H1133" s="9"/>
      <c r="L1133" s="69"/>
      <c r="M1133" s="69"/>
      <c r="N1133" s="67"/>
      <c r="T1133"/>
    </row>
    <row r="1134" spans="1:23" ht="15">
      <c r="A1134" s="291" t="s">
        <v>3950</v>
      </c>
      <c r="B1134" s="63" t="s">
        <v>4012</v>
      </c>
      <c r="C1134" s="3"/>
      <c r="D1134" s="3"/>
      <c r="E1134" s="9"/>
      <c r="F1134" s="9"/>
      <c r="G1134" s="9"/>
      <c r="H1134" s="9"/>
      <c r="L1134" s="69"/>
      <c r="M1134" s="69"/>
      <c r="N1134" s="67"/>
      <c r="T1134"/>
    </row>
    <row r="1135" spans="1:23" ht="15">
      <c r="A1135" s="291" t="s">
        <v>3951</v>
      </c>
      <c r="B1135" s="63" t="s">
        <v>4013</v>
      </c>
      <c r="C1135" s="3"/>
      <c r="D1135" s="3"/>
      <c r="E1135" s="9"/>
      <c r="F1135" s="9"/>
      <c r="G1135" s="9"/>
      <c r="H1135" s="9"/>
      <c r="L1135" s="69"/>
      <c r="M1135" s="69"/>
      <c r="N1135" s="67"/>
      <c r="T1135"/>
    </row>
    <row r="1136" spans="1:23" ht="15">
      <c r="A1136" s="291" t="s">
        <v>3952</v>
      </c>
      <c r="B1136" s="63" t="s">
        <v>4014</v>
      </c>
      <c r="C1136" s="3"/>
      <c r="D1136" s="3"/>
      <c r="E1136" s="9"/>
      <c r="F1136" s="9"/>
      <c r="G1136" s="9"/>
      <c r="H1136" s="9"/>
      <c r="L1136" s="69"/>
      <c r="M1136" s="69"/>
      <c r="N1136" s="67"/>
      <c r="T1136"/>
    </row>
    <row r="1137" spans="1:20" ht="15">
      <c r="A1137" s="291" t="s">
        <v>3953</v>
      </c>
      <c r="B1137" s="63" t="s">
        <v>4033</v>
      </c>
      <c r="C1137" s="3"/>
      <c r="D1137" s="3"/>
      <c r="E1137" s="9"/>
      <c r="F1137" s="9"/>
      <c r="G1137" s="9"/>
      <c r="H1137" s="9"/>
      <c r="L1137" s="69"/>
      <c r="M1137" s="69"/>
      <c r="N1137" s="67"/>
      <c r="T1137"/>
    </row>
    <row r="1138" spans="1:20" ht="15">
      <c r="A1138" s="291" t="s">
        <v>3954</v>
      </c>
      <c r="B1138" s="63" t="s">
        <v>4015</v>
      </c>
      <c r="C1138" s="3"/>
      <c r="D1138" s="3"/>
      <c r="E1138" s="9"/>
      <c r="F1138" s="9"/>
      <c r="G1138" s="9"/>
      <c r="H1138" s="9"/>
      <c r="L1138" s="69"/>
      <c r="M1138" s="69"/>
      <c r="N1138" s="67"/>
      <c r="T1138"/>
    </row>
    <row r="1139" spans="1:20" ht="15">
      <c r="A1139" s="291" t="s">
        <v>3955</v>
      </c>
      <c r="B1139" s="63" t="s">
        <v>4016</v>
      </c>
      <c r="C1139" s="3"/>
      <c r="D1139" s="3"/>
      <c r="E1139" s="9"/>
      <c r="F1139" s="9"/>
      <c r="G1139" s="9"/>
      <c r="H1139" s="9"/>
      <c r="L1139" s="69"/>
      <c r="M1139" s="69"/>
      <c r="N1139" s="67"/>
      <c r="T1139"/>
    </row>
    <row r="1140" spans="1:20" ht="15">
      <c r="A1140" s="291" t="s">
        <v>3956</v>
      </c>
      <c r="B1140" s="63" t="s">
        <v>4017</v>
      </c>
      <c r="C1140" s="3"/>
      <c r="D1140" s="3"/>
      <c r="E1140" s="9"/>
      <c r="F1140" s="9"/>
      <c r="G1140" s="9"/>
      <c r="H1140" s="9"/>
      <c r="L1140" s="69"/>
      <c r="M1140" s="69"/>
      <c r="N1140" s="67"/>
      <c r="T1140"/>
    </row>
    <row r="1141" spans="1:20" ht="15">
      <c r="A1141" s="291" t="s">
        <v>3957</v>
      </c>
      <c r="B1141" s="63" t="s">
        <v>4018</v>
      </c>
      <c r="C1141" s="3"/>
      <c r="D1141" s="3"/>
      <c r="E1141" s="9"/>
      <c r="F1141" s="9"/>
      <c r="G1141" s="9"/>
      <c r="H1141" s="9"/>
      <c r="L1141" s="69"/>
      <c r="M1141" s="69"/>
      <c r="N1141" s="67"/>
      <c r="T1141"/>
    </row>
    <row r="1142" spans="1:20" ht="15">
      <c r="A1142" s="291" t="s">
        <v>3958</v>
      </c>
      <c r="B1142" s="63" t="s">
        <v>4019</v>
      </c>
      <c r="C1142" s="3"/>
      <c r="D1142" s="3"/>
      <c r="E1142" s="9"/>
      <c r="F1142" s="9"/>
      <c r="G1142" s="9"/>
      <c r="H1142" s="9"/>
      <c r="L1142" s="69"/>
      <c r="M1142" s="69"/>
      <c r="N1142" s="67"/>
      <c r="T1142"/>
    </row>
    <row r="1143" spans="1:20" ht="15">
      <c r="A1143" s="291" t="s">
        <v>3959</v>
      </c>
      <c r="B1143" s="63" t="s">
        <v>4020</v>
      </c>
      <c r="C1143" s="3"/>
      <c r="D1143" s="3"/>
      <c r="E1143" s="9"/>
      <c r="F1143" s="9"/>
      <c r="G1143" s="9"/>
      <c r="H1143" s="9"/>
      <c r="L1143" s="69"/>
      <c r="M1143" s="69"/>
      <c r="N1143" s="67"/>
      <c r="T1143"/>
    </row>
    <row r="1144" spans="1:20" ht="15">
      <c r="A1144" s="291" t="s">
        <v>3960</v>
      </c>
      <c r="B1144" s="63" t="s">
        <v>4021</v>
      </c>
      <c r="C1144" s="3"/>
      <c r="D1144" s="3"/>
      <c r="E1144" s="9"/>
      <c r="F1144" s="9"/>
      <c r="G1144" s="9"/>
      <c r="H1144" s="9"/>
      <c r="L1144" s="69"/>
      <c r="M1144" s="69"/>
      <c r="N1144" s="67"/>
      <c r="T1144"/>
    </row>
    <row r="1145" spans="1:20" ht="15">
      <c r="A1145" s="291" t="s">
        <v>3961</v>
      </c>
      <c r="B1145" s="63" t="s">
        <v>4022</v>
      </c>
      <c r="C1145" s="3"/>
      <c r="D1145" s="3"/>
      <c r="E1145" s="9"/>
      <c r="F1145" s="9"/>
      <c r="G1145" s="9"/>
      <c r="H1145" s="9"/>
      <c r="L1145" s="69"/>
      <c r="M1145" s="69"/>
      <c r="N1145" s="67"/>
      <c r="T1145"/>
    </row>
    <row r="1146" spans="1:20" ht="15">
      <c r="A1146" s="291" t="s">
        <v>3962</v>
      </c>
      <c r="B1146" s="63" t="s">
        <v>4023</v>
      </c>
      <c r="C1146" s="3"/>
      <c r="D1146" s="3"/>
      <c r="E1146" s="9"/>
      <c r="F1146" s="9"/>
      <c r="G1146" s="9"/>
      <c r="H1146" s="9"/>
      <c r="L1146" s="69"/>
      <c r="M1146" s="69"/>
      <c r="N1146" s="67"/>
      <c r="T1146"/>
    </row>
    <row r="1147" spans="1:20" ht="15">
      <c r="A1147" s="291" t="s">
        <v>3963</v>
      </c>
      <c r="B1147" s="63" t="s">
        <v>4024</v>
      </c>
      <c r="C1147" s="3"/>
      <c r="D1147" s="3"/>
      <c r="E1147" s="9"/>
      <c r="F1147" s="9"/>
      <c r="G1147" s="9"/>
      <c r="H1147" s="9"/>
      <c r="L1147" s="69"/>
      <c r="M1147" s="69"/>
      <c r="N1147" s="67"/>
      <c r="T1147"/>
    </row>
    <row r="1148" spans="1:20" ht="15">
      <c r="A1148" s="291" t="s">
        <v>3964</v>
      </c>
      <c r="B1148" s="63" t="s">
        <v>4025</v>
      </c>
      <c r="C1148" s="3"/>
      <c r="D1148" s="3"/>
      <c r="E1148" s="9"/>
      <c r="F1148" s="9"/>
      <c r="G1148" s="9"/>
      <c r="H1148" s="9"/>
      <c r="L1148" s="69"/>
      <c r="M1148" s="69"/>
      <c r="N1148" s="67"/>
      <c r="T1148"/>
    </row>
    <row r="1149" spans="1:20" ht="15">
      <c r="A1149" s="291" t="s">
        <v>3965</v>
      </c>
      <c r="B1149" s="63" t="s">
        <v>4026</v>
      </c>
      <c r="C1149" s="3"/>
      <c r="D1149" s="3"/>
      <c r="E1149" s="9"/>
      <c r="F1149" s="9"/>
      <c r="G1149" s="9"/>
      <c r="H1149" s="9"/>
      <c r="L1149" s="69"/>
      <c r="M1149" s="69"/>
      <c r="N1149" s="67"/>
      <c r="T1149"/>
    </row>
    <row r="1150" spans="1:20" ht="15">
      <c r="A1150" s="291" t="s">
        <v>3966</v>
      </c>
      <c r="B1150" s="63" t="s">
        <v>4027</v>
      </c>
      <c r="C1150" s="3"/>
      <c r="D1150" s="3"/>
      <c r="E1150" s="9"/>
      <c r="F1150" s="9"/>
      <c r="G1150" s="9"/>
      <c r="H1150" s="9"/>
      <c r="L1150" s="69"/>
      <c r="M1150" s="69"/>
      <c r="N1150" s="67"/>
      <c r="T1150"/>
    </row>
    <row r="1151" spans="1:20" ht="15">
      <c r="A1151" s="291" t="s">
        <v>4034</v>
      </c>
      <c r="B1151" s="63" t="s">
        <v>4028</v>
      </c>
      <c r="C1151" s="3"/>
      <c r="D1151" s="3"/>
      <c r="E1151" s="9"/>
      <c r="F1151" s="9"/>
      <c r="G1151" s="9"/>
      <c r="H1151" s="9"/>
      <c r="L1151" s="69"/>
      <c r="M1151" s="69"/>
      <c r="N1151" s="67"/>
      <c r="T1151"/>
    </row>
    <row r="1152" spans="1:20" ht="15">
      <c r="A1152" s="291" t="s">
        <v>4187</v>
      </c>
      <c r="B1152" s="63" t="s">
        <v>4029</v>
      </c>
      <c r="C1152" s="3"/>
      <c r="D1152" s="3"/>
      <c r="E1152" s="9"/>
      <c r="F1152" s="9"/>
      <c r="G1152" s="9"/>
      <c r="H1152" s="9"/>
      <c r="L1152" s="69"/>
      <c r="M1152" s="69"/>
      <c r="N1152" s="67"/>
      <c r="T1152"/>
    </row>
    <row r="1153" spans="1:26" ht="15">
      <c r="A1153" s="291" t="s">
        <v>4312</v>
      </c>
      <c r="B1153" s="63" t="s">
        <v>4030</v>
      </c>
      <c r="C1153" s="3"/>
      <c r="D1153" s="3"/>
      <c r="E1153" s="9"/>
      <c r="F1153" s="9"/>
      <c r="G1153" s="9"/>
      <c r="H1153" s="9"/>
      <c r="L1153" s="69"/>
      <c r="M1153" s="69"/>
      <c r="N1153" s="67"/>
      <c r="T1153"/>
    </row>
    <row r="1154" spans="1:26" ht="15">
      <c r="A1154" s="291" t="s">
        <v>4372</v>
      </c>
      <c r="B1154" s="63" t="s">
        <v>4031</v>
      </c>
      <c r="C1154" s="3"/>
      <c r="D1154" s="3"/>
      <c r="E1154" s="9"/>
      <c r="F1154" s="9"/>
      <c r="G1154" s="9"/>
      <c r="H1154" s="9"/>
      <c r="L1154" s="69"/>
      <c r="M1154" s="69"/>
      <c r="N1154" s="67"/>
      <c r="T1154"/>
    </row>
    <row r="1155" spans="1:26" ht="15">
      <c r="A1155" s="291" t="s">
        <v>4373</v>
      </c>
      <c r="B1155" s="63" t="s">
        <v>4032</v>
      </c>
      <c r="C1155" s="3"/>
      <c r="D1155" s="3"/>
      <c r="E1155" s="9"/>
      <c r="F1155" s="9"/>
      <c r="G1155" s="9"/>
      <c r="H1155" s="9"/>
      <c r="L1155" s="69"/>
      <c r="M1155" s="69"/>
      <c r="N1155" s="67"/>
      <c r="T1155"/>
    </row>
    <row r="1156" spans="1:26" ht="15">
      <c r="A1156" s="291" t="s">
        <v>4374</v>
      </c>
      <c r="B1156" s="63" t="s">
        <v>4035</v>
      </c>
      <c r="C1156" s="3"/>
      <c r="D1156" s="3"/>
      <c r="E1156" s="9"/>
      <c r="F1156" s="9"/>
      <c r="G1156" s="9"/>
      <c r="H1156" s="9"/>
      <c r="L1156" s="69"/>
      <c r="M1156" s="69"/>
      <c r="N1156" s="67"/>
      <c r="T1156"/>
    </row>
    <row r="1157" spans="1:26" ht="15">
      <c r="A1157" s="291" t="s">
        <v>4375</v>
      </c>
      <c r="B1157" s="63" t="s">
        <v>4186</v>
      </c>
      <c r="C1157" s="3"/>
      <c r="D1157" s="3"/>
      <c r="E1157" s="9"/>
      <c r="F1157" s="9"/>
      <c r="G1157" s="9"/>
      <c r="H1157" s="9"/>
      <c r="L1157" s="69"/>
      <c r="M1157" s="69"/>
      <c r="N1157" s="67"/>
      <c r="T1157"/>
    </row>
    <row r="1158" spans="1:26" ht="15">
      <c r="A1158" s="291" t="s">
        <v>4376</v>
      </c>
      <c r="B1158" s="63" t="s">
        <v>4309</v>
      </c>
      <c r="C1158" s="3"/>
      <c r="D1158" s="3"/>
      <c r="E1158" s="9"/>
      <c r="F1158" s="9"/>
      <c r="G1158" s="9"/>
      <c r="H1158" s="9"/>
      <c r="L1158" s="69"/>
      <c r="M1158" s="69"/>
      <c r="N1158" s="67"/>
      <c r="T1158"/>
    </row>
    <row r="1159" spans="1:26" ht="15">
      <c r="A1159" s="28"/>
      <c r="B1159" s="63"/>
      <c r="E1159" s="9"/>
      <c r="L1159" s="69"/>
      <c r="M1159" s="69"/>
      <c r="T1159"/>
    </row>
    <row r="1160" spans="1:26" ht="15">
      <c r="A1160" s="28"/>
      <c r="B1160" s="63"/>
      <c r="E1160" s="9"/>
      <c r="L1160" s="69"/>
      <c r="M1160" s="69"/>
      <c r="T1160"/>
    </row>
    <row r="1161" spans="1:26" ht="15">
      <c r="A1161" s="28"/>
      <c r="B1161" s="63"/>
      <c r="E1161" s="9"/>
      <c r="L1161" s="69"/>
      <c r="M1161" s="69"/>
      <c r="T1161"/>
      <c r="Z1161" s="1"/>
    </row>
    <row r="1162" spans="1:26" ht="25.5">
      <c r="A1162" s="23" t="s">
        <v>188</v>
      </c>
      <c r="L1162" s="69"/>
      <c r="M1162" s="69"/>
      <c r="T1162"/>
    </row>
    <row r="1163" spans="1:26">
      <c r="L1163" s="69"/>
      <c r="M1163" s="69"/>
      <c r="T1163"/>
    </row>
    <row r="1164" spans="1:26" ht="15">
      <c r="A1164" s="39"/>
      <c r="B1164" s="39"/>
      <c r="C1164" s="39"/>
      <c r="D1164" s="39"/>
      <c r="E1164" s="61">
        <v>2016</v>
      </c>
      <c r="F1164" s="61">
        <v>2017</v>
      </c>
      <c r="G1164" s="61">
        <v>2018</v>
      </c>
      <c r="H1164" s="61">
        <v>2019</v>
      </c>
      <c r="I1164" s="61">
        <v>2020</v>
      </c>
      <c r="J1164" s="61">
        <v>2021</v>
      </c>
      <c r="K1164" s="61">
        <v>2022</v>
      </c>
      <c r="L1164" s="61">
        <v>2023</v>
      </c>
      <c r="M1164" s="61">
        <v>2024</v>
      </c>
      <c r="O1164" s="70" t="s">
        <v>40</v>
      </c>
      <c r="T1164"/>
    </row>
    <row r="1165" spans="1:26" ht="15">
      <c r="A1165" s="28" t="s">
        <v>0</v>
      </c>
      <c r="B1165" s="63" t="s">
        <v>33</v>
      </c>
      <c r="E1165" s="213">
        <v>511</v>
      </c>
      <c r="F1165" s="9">
        <v>401</v>
      </c>
      <c r="G1165" s="9">
        <v>335</v>
      </c>
      <c r="H1165" s="213">
        <v>802.75</v>
      </c>
      <c r="I1165" s="9">
        <v>503.40000000000009</v>
      </c>
      <c r="J1165" s="9">
        <v>551.90000000000146</v>
      </c>
      <c r="K1165" s="9">
        <v>251.20000000000164</v>
      </c>
      <c r="L1165" s="9">
        <v>479.00000000000182</v>
      </c>
      <c r="M1165" s="9"/>
      <c r="O1165" s="67">
        <v>3835.250000000005</v>
      </c>
      <c r="Q1165" t="s">
        <v>313</v>
      </c>
      <c r="T1165" s="3" t="s">
        <v>1653</v>
      </c>
      <c r="U1165" s="63"/>
      <c r="V1165" s="63"/>
      <c r="W1165" s="265"/>
      <c r="X1165" s="317"/>
      <c r="Y1165" s="63"/>
    </row>
    <row r="1166" spans="1:26" ht="15">
      <c r="A1166" s="28" t="s">
        <v>2</v>
      </c>
      <c r="B1166" s="63" t="s">
        <v>11</v>
      </c>
      <c r="E1166" s="216">
        <v>354.9</v>
      </c>
      <c r="F1166" s="9">
        <v>498</v>
      </c>
      <c r="G1166" s="9">
        <v>352.2</v>
      </c>
      <c r="H1166" s="9">
        <v>588.74999999999909</v>
      </c>
      <c r="I1166" s="9">
        <v>473.29999999999973</v>
      </c>
      <c r="J1166" s="9">
        <v>612.80000000000018</v>
      </c>
      <c r="K1166" s="9">
        <v>288.20000000000073</v>
      </c>
      <c r="L1166" s="9">
        <v>587.30000000000018</v>
      </c>
      <c r="M1166" s="9"/>
      <c r="O1166" s="67">
        <v>3755.45</v>
      </c>
      <c r="Q1166" t="s">
        <v>283</v>
      </c>
      <c r="T1166"/>
      <c r="U1166" s="273"/>
      <c r="V1166" s="63"/>
      <c r="W1166" s="283"/>
      <c r="X1166" s="317"/>
      <c r="Y1166" s="63"/>
    </row>
    <row r="1167" spans="1:26" ht="15">
      <c r="A1167" s="28" t="s">
        <v>3</v>
      </c>
      <c r="B1167" s="63" t="s">
        <v>13</v>
      </c>
      <c r="E1167" s="212">
        <v>356.3</v>
      </c>
      <c r="F1167" s="216">
        <v>614.1</v>
      </c>
      <c r="G1167" s="9">
        <v>272.5</v>
      </c>
      <c r="H1167" s="216">
        <v>636.900000000001</v>
      </c>
      <c r="I1167" s="9">
        <v>372.59999999999991</v>
      </c>
      <c r="J1167" s="9">
        <v>472.34999999999945</v>
      </c>
      <c r="K1167" s="9">
        <v>422.94999999999982</v>
      </c>
      <c r="L1167" s="9">
        <v>537.5</v>
      </c>
      <c r="M1167" s="9"/>
      <c r="O1167" s="67">
        <v>3685.2000000000003</v>
      </c>
      <c r="Q1167" t="s">
        <v>819</v>
      </c>
      <c r="T1167"/>
      <c r="U1167" s="218"/>
      <c r="V1167" s="63"/>
      <c r="W1167" s="283"/>
      <c r="X1167" s="317"/>
      <c r="Y1167" s="63"/>
    </row>
    <row r="1168" spans="1:26" ht="15">
      <c r="A1168" s="28" t="s">
        <v>5</v>
      </c>
      <c r="B1168" s="63" t="s">
        <v>25</v>
      </c>
      <c r="E1168" s="9">
        <v>186.1</v>
      </c>
      <c r="F1168" s="9">
        <v>514.6</v>
      </c>
      <c r="G1168" s="9">
        <v>375.3</v>
      </c>
      <c r="H1168" s="9">
        <v>510.05000000000064</v>
      </c>
      <c r="I1168" s="212">
        <v>633.99999999999955</v>
      </c>
      <c r="J1168" s="9">
        <v>501.29999999999836</v>
      </c>
      <c r="K1168" s="216">
        <v>475.80000000000018</v>
      </c>
      <c r="L1168" s="9">
        <v>481.19999999999982</v>
      </c>
      <c r="M1168" s="9"/>
      <c r="O1168" s="67">
        <v>3678.3499999999985</v>
      </c>
      <c r="Q1168" t="s">
        <v>318</v>
      </c>
      <c r="T1168"/>
      <c r="U1168" s="273"/>
      <c r="V1168" s="63"/>
      <c r="W1168" s="283"/>
      <c r="X1168" s="317"/>
      <c r="Y1168" s="63"/>
    </row>
    <row r="1169" spans="1:25" ht="15">
      <c r="A1169" s="28" t="s">
        <v>7</v>
      </c>
      <c r="B1169" s="63" t="s">
        <v>17</v>
      </c>
      <c r="E1169" s="216">
        <v>320.7</v>
      </c>
      <c r="F1169" s="216">
        <v>576.9</v>
      </c>
      <c r="G1169" s="216">
        <v>468.5</v>
      </c>
      <c r="H1169" s="9">
        <v>527.29999999999973</v>
      </c>
      <c r="I1169" s="9">
        <v>451.09999999999991</v>
      </c>
      <c r="J1169" s="9">
        <v>467</v>
      </c>
      <c r="K1169" s="9">
        <v>256.699999999998</v>
      </c>
      <c r="L1169" s="9">
        <v>608.5</v>
      </c>
      <c r="M1169" s="9"/>
      <c r="O1169" s="67">
        <v>3676.6999999999975</v>
      </c>
      <c r="Q1169" t="s">
        <v>327</v>
      </c>
      <c r="T1169"/>
      <c r="U1169" s="218"/>
      <c r="V1169" s="63"/>
      <c r="W1169" s="283"/>
      <c r="X1169" s="317"/>
      <c r="Y1169" s="63"/>
    </row>
    <row r="1170" spans="1:25" ht="15">
      <c r="A1170" s="28" t="s">
        <v>8</v>
      </c>
      <c r="B1170" s="63" t="s">
        <v>21</v>
      </c>
      <c r="E1170" s="9">
        <v>186.6</v>
      </c>
      <c r="F1170" s="216">
        <v>579</v>
      </c>
      <c r="G1170" s="9">
        <v>398.6</v>
      </c>
      <c r="H1170" s="9">
        <v>527.300000000002</v>
      </c>
      <c r="I1170" s="9">
        <v>510.29999999999927</v>
      </c>
      <c r="J1170" s="9">
        <v>460.30000000000109</v>
      </c>
      <c r="K1170" s="9">
        <v>410.199999999998</v>
      </c>
      <c r="L1170" s="9">
        <v>595.49999999999909</v>
      </c>
      <c r="M1170" s="9"/>
      <c r="O1170" s="67">
        <v>3667.7999999999993</v>
      </c>
      <c r="Q1170" t="s">
        <v>292</v>
      </c>
      <c r="T1170"/>
      <c r="U1170" s="218"/>
      <c r="V1170" s="63"/>
      <c r="W1170" s="283"/>
      <c r="X1170" s="317"/>
      <c r="Y1170" s="63"/>
    </row>
    <row r="1171" spans="1:25" ht="15">
      <c r="A1171" s="28" t="s">
        <v>10</v>
      </c>
      <c r="B1171" s="63" t="s">
        <v>15</v>
      </c>
      <c r="E1171" s="9">
        <v>145.6</v>
      </c>
      <c r="F1171" s="211">
        <v>684.2</v>
      </c>
      <c r="G1171" s="213">
        <v>597.5</v>
      </c>
      <c r="H1171" s="9">
        <v>461.84999999999945</v>
      </c>
      <c r="I1171" s="9">
        <v>288.29999999999973</v>
      </c>
      <c r="J1171" s="216">
        <v>649.09999999999991</v>
      </c>
      <c r="K1171" s="9">
        <v>353.39999999999918</v>
      </c>
      <c r="L1171" s="9">
        <v>432.39999999999964</v>
      </c>
      <c r="M1171" s="9"/>
      <c r="O1171" s="67">
        <v>3612.3499999999981</v>
      </c>
      <c r="Q1171" t="s">
        <v>2200</v>
      </c>
      <c r="T1171" s="3" t="s">
        <v>1654</v>
      </c>
      <c r="U1171" s="63"/>
      <c r="V1171" s="63"/>
      <c r="W1171" s="265"/>
      <c r="X1171" s="317"/>
      <c r="Y1171" s="63"/>
    </row>
    <row r="1172" spans="1:25" ht="15">
      <c r="A1172" s="28" t="s">
        <v>12</v>
      </c>
      <c r="B1172" s="63" t="s">
        <v>142</v>
      </c>
      <c r="E1172" s="9" t="s">
        <v>278</v>
      </c>
      <c r="F1172" s="212">
        <v>637.5</v>
      </c>
      <c r="G1172" s="9">
        <v>327</v>
      </c>
      <c r="H1172" s="9">
        <v>505.74999999999909</v>
      </c>
      <c r="I1172" s="216">
        <v>613.80000000000018</v>
      </c>
      <c r="J1172" s="9">
        <v>464.29999999999927</v>
      </c>
      <c r="K1172" s="9">
        <v>385.20000000000073</v>
      </c>
      <c r="L1172" s="9">
        <v>652.50000000000091</v>
      </c>
      <c r="M1172" s="9"/>
      <c r="O1172" s="67">
        <v>3586.05</v>
      </c>
      <c r="Q1172" t="s">
        <v>299</v>
      </c>
      <c r="T1172"/>
      <c r="U1172" s="273"/>
      <c r="V1172" s="63"/>
      <c r="W1172" s="283"/>
      <c r="X1172" s="317"/>
      <c r="Y1172" s="63"/>
    </row>
    <row r="1173" spans="1:25" ht="15">
      <c r="A1173" s="28" t="s">
        <v>14</v>
      </c>
      <c r="B1173" s="63" t="s">
        <v>31</v>
      </c>
      <c r="E1173" s="9">
        <v>158</v>
      </c>
      <c r="F1173" s="9">
        <v>423</v>
      </c>
      <c r="G1173" s="9">
        <v>416.2</v>
      </c>
      <c r="H1173" s="216">
        <v>682.14999999999964</v>
      </c>
      <c r="I1173" s="9">
        <v>434.59999999999991</v>
      </c>
      <c r="J1173" s="9">
        <v>464.39999999999873</v>
      </c>
      <c r="K1173" s="9">
        <v>424</v>
      </c>
      <c r="L1173" s="9">
        <v>525.99999999999727</v>
      </c>
      <c r="M1173" s="9"/>
      <c r="O1173" s="67">
        <v>3528.3499999999958</v>
      </c>
      <c r="Q1173" t="s">
        <v>284</v>
      </c>
      <c r="T1173"/>
      <c r="U1173" s="273"/>
      <c r="V1173" s="63"/>
      <c r="W1173" s="283"/>
      <c r="X1173" s="317"/>
      <c r="Y1173" s="63"/>
    </row>
    <row r="1174" spans="1:25" ht="15">
      <c r="A1174" s="28" t="s">
        <v>16</v>
      </c>
      <c r="B1174" s="63" t="s">
        <v>9</v>
      </c>
      <c r="E1174" s="216">
        <v>290.60000000000002</v>
      </c>
      <c r="F1174" s="9">
        <v>469.7</v>
      </c>
      <c r="G1174" s="9">
        <v>419.6</v>
      </c>
      <c r="H1174" s="216">
        <v>682.49999999999955</v>
      </c>
      <c r="I1174" s="9">
        <v>222.49999999999955</v>
      </c>
      <c r="J1174" s="9">
        <v>255.19999999999982</v>
      </c>
      <c r="K1174" s="9">
        <v>330.599999999999</v>
      </c>
      <c r="L1174" s="216">
        <v>742.69999999999891</v>
      </c>
      <c r="M1174" s="216"/>
      <c r="O1174" s="67">
        <v>3413.3999999999969</v>
      </c>
      <c r="Q1174" t="s">
        <v>2223</v>
      </c>
      <c r="T1174"/>
      <c r="U1174" s="63"/>
      <c r="V1174" s="63"/>
      <c r="W1174" s="265"/>
      <c r="X1174" s="317"/>
      <c r="Y1174" s="63"/>
    </row>
    <row r="1175" spans="1:25" ht="15">
      <c r="A1175" s="28" t="s">
        <v>18</v>
      </c>
      <c r="B1175" s="63" t="s">
        <v>37</v>
      </c>
      <c r="E1175" s="211">
        <v>424.3</v>
      </c>
      <c r="F1175" s="9">
        <v>505</v>
      </c>
      <c r="G1175" s="216">
        <v>442.1</v>
      </c>
      <c r="H1175" s="9">
        <v>471.40000000000055</v>
      </c>
      <c r="I1175" s="9">
        <v>313.50000000000045</v>
      </c>
      <c r="J1175" s="9">
        <v>462.90000000000146</v>
      </c>
      <c r="K1175" s="9">
        <v>297.90000000000055</v>
      </c>
      <c r="L1175" s="9">
        <v>456.90000000000146</v>
      </c>
      <c r="M1175" s="9"/>
      <c r="O1175" s="67">
        <v>3374.0000000000045</v>
      </c>
      <c r="Q1175" t="s">
        <v>319</v>
      </c>
      <c r="T1175"/>
      <c r="U1175" s="218"/>
      <c r="V1175" s="63"/>
      <c r="W1175" s="283"/>
      <c r="X1175" s="317"/>
      <c r="Y1175" s="63"/>
    </row>
    <row r="1176" spans="1:25" ht="15">
      <c r="A1176" s="28" t="s">
        <v>20</v>
      </c>
      <c r="B1176" s="63" t="s">
        <v>143</v>
      </c>
      <c r="E1176" s="9" t="s">
        <v>278</v>
      </c>
      <c r="F1176" s="9">
        <v>492.9</v>
      </c>
      <c r="G1176" s="216">
        <v>454.3</v>
      </c>
      <c r="H1176" s="9">
        <v>462.50000000000045</v>
      </c>
      <c r="I1176" s="216">
        <v>621.40000000000055</v>
      </c>
      <c r="J1176" s="9">
        <v>454.19999999999982</v>
      </c>
      <c r="K1176" s="9">
        <v>435.60000000000036</v>
      </c>
      <c r="L1176" s="9">
        <v>432.59999999999854</v>
      </c>
      <c r="M1176" s="9"/>
      <c r="O1176" s="67">
        <v>3353.5</v>
      </c>
      <c r="Q1176" t="s">
        <v>298</v>
      </c>
      <c r="T1176"/>
      <c r="U1176" s="63"/>
      <c r="V1176" s="63"/>
      <c r="W1176" s="283"/>
      <c r="X1176" s="317"/>
      <c r="Y1176" s="63"/>
    </row>
    <row r="1177" spans="1:25" ht="15">
      <c r="A1177" s="28" t="s">
        <v>22</v>
      </c>
      <c r="B1177" s="63" t="s">
        <v>141</v>
      </c>
      <c r="E1177" s="9" t="s">
        <v>278</v>
      </c>
      <c r="F1177" s="216">
        <v>580</v>
      </c>
      <c r="G1177" s="216">
        <v>448.7</v>
      </c>
      <c r="H1177" s="9">
        <v>517.94999999999982</v>
      </c>
      <c r="I1177" s="9">
        <v>296.40000000000009</v>
      </c>
      <c r="J1177" s="9">
        <v>461.30000000000018</v>
      </c>
      <c r="K1177" s="211">
        <v>609.29999999999927</v>
      </c>
      <c r="L1177" s="9">
        <v>411.59999999999945</v>
      </c>
      <c r="M1177" s="9"/>
      <c r="O1177" s="67">
        <v>3325.2499999999991</v>
      </c>
      <c r="Q1177" t="s">
        <v>2206</v>
      </c>
      <c r="T1177"/>
      <c r="U1177" s="273"/>
      <c r="V1177" s="63"/>
      <c r="W1177" s="283"/>
      <c r="X1177" s="317"/>
      <c r="Y1177" s="63"/>
    </row>
    <row r="1178" spans="1:25" ht="15">
      <c r="A1178" s="28" t="s">
        <v>24</v>
      </c>
      <c r="B1178" s="63" t="s">
        <v>154</v>
      </c>
      <c r="E1178" s="9" t="s">
        <v>278</v>
      </c>
      <c r="F1178" s="9" t="s">
        <v>278</v>
      </c>
      <c r="G1178" s="216">
        <v>501.9</v>
      </c>
      <c r="H1178" s="216">
        <v>661.74999999999955</v>
      </c>
      <c r="I1178" s="216">
        <v>572.09999999999991</v>
      </c>
      <c r="J1178" s="9">
        <v>553.09999999999854</v>
      </c>
      <c r="K1178" s="9">
        <v>399.80000000000018</v>
      </c>
      <c r="L1178" s="9">
        <v>548.00000000000091</v>
      </c>
      <c r="M1178" s="9"/>
      <c r="O1178" s="67">
        <v>3236.6499999999992</v>
      </c>
      <c r="Q1178" t="s">
        <v>1616</v>
      </c>
      <c r="T1178"/>
      <c r="U1178" s="63"/>
      <c r="V1178" s="63"/>
      <c r="W1178" s="283"/>
      <c r="X1178" s="317"/>
      <c r="Y1178" s="63"/>
    </row>
    <row r="1179" spans="1:25" ht="15">
      <c r="A1179" s="28" t="s">
        <v>26</v>
      </c>
      <c r="B1179" s="63" t="s">
        <v>27</v>
      </c>
      <c r="E1179" s="9">
        <v>193.8</v>
      </c>
      <c r="F1179" s="216">
        <v>595.5</v>
      </c>
      <c r="G1179" s="9">
        <v>228.5</v>
      </c>
      <c r="H1179" s="9">
        <v>363.59999999999945</v>
      </c>
      <c r="I1179" s="9">
        <v>538.39999999999964</v>
      </c>
      <c r="J1179" s="9">
        <v>314.29999999999745</v>
      </c>
      <c r="K1179" s="9">
        <v>403.99999999999909</v>
      </c>
      <c r="L1179" s="9">
        <v>499.30000000000098</v>
      </c>
      <c r="M1179" s="9"/>
      <c r="O1179" s="67">
        <v>3137.3999999999969</v>
      </c>
      <c r="Q1179" t="s">
        <v>284</v>
      </c>
      <c r="T1179"/>
      <c r="U1179" s="273"/>
      <c r="V1179" s="63"/>
      <c r="W1179" s="283"/>
      <c r="X1179" s="317"/>
      <c r="Y1179" s="63"/>
    </row>
    <row r="1180" spans="1:25" ht="15">
      <c r="A1180" s="28" t="s">
        <v>28</v>
      </c>
      <c r="B1180" s="63" t="s">
        <v>6</v>
      </c>
      <c r="E1180" s="216">
        <v>342.4</v>
      </c>
      <c r="F1180" s="213">
        <v>739</v>
      </c>
      <c r="G1180" s="211">
        <v>562.65</v>
      </c>
      <c r="H1180" s="9">
        <v>591.09999999999991</v>
      </c>
      <c r="I1180" s="9">
        <v>281.50000000000045</v>
      </c>
      <c r="J1180" s="9">
        <v>465.70000000000073</v>
      </c>
      <c r="K1180" s="9" t="s">
        <v>278</v>
      </c>
      <c r="L1180" s="9" t="s">
        <v>278</v>
      </c>
      <c r="M1180" s="9"/>
      <c r="O1180" s="67">
        <v>2982.3500000000013</v>
      </c>
      <c r="Q1180" t="s">
        <v>326</v>
      </c>
      <c r="T1180" s="3" t="s">
        <v>1654</v>
      </c>
      <c r="U1180" s="63"/>
      <c r="V1180" s="63"/>
      <c r="W1180" s="265"/>
      <c r="X1180" s="317"/>
      <c r="Y1180" s="63"/>
    </row>
    <row r="1181" spans="1:25" ht="15">
      <c r="A1181" s="28" t="s">
        <v>30</v>
      </c>
      <c r="B1181" s="63" t="s">
        <v>23</v>
      </c>
      <c r="E1181" s="9">
        <v>269.7</v>
      </c>
      <c r="F1181" s="9">
        <v>369.3</v>
      </c>
      <c r="G1181" s="9">
        <v>180.7</v>
      </c>
      <c r="H1181" s="9">
        <v>491.5</v>
      </c>
      <c r="I1181" s="9">
        <v>477.29999999999973</v>
      </c>
      <c r="J1181" s="9">
        <v>316.64999999999964</v>
      </c>
      <c r="K1181" s="9">
        <v>303.15000000000055</v>
      </c>
      <c r="L1181" s="9">
        <v>484.19999999999982</v>
      </c>
      <c r="M1181" s="9"/>
      <c r="O1181" s="67">
        <v>2892.5</v>
      </c>
      <c r="T1181"/>
      <c r="U1181" s="63"/>
      <c r="V1181" s="63"/>
      <c r="W1181" s="283"/>
      <c r="X1181" s="317"/>
      <c r="Y1181" s="63"/>
    </row>
    <row r="1182" spans="1:25" ht="15">
      <c r="A1182" s="28" t="s">
        <v>32</v>
      </c>
      <c r="B1182" s="63" t="s">
        <v>153</v>
      </c>
      <c r="E1182" s="9" t="s">
        <v>278</v>
      </c>
      <c r="F1182" s="9" t="s">
        <v>278</v>
      </c>
      <c r="G1182" s="9">
        <v>389.3</v>
      </c>
      <c r="H1182" s="9">
        <v>514.60000000000036</v>
      </c>
      <c r="I1182" s="9">
        <v>283.40000000000009</v>
      </c>
      <c r="J1182" s="9">
        <v>408.90000000000146</v>
      </c>
      <c r="K1182" s="216">
        <v>500.29999999999927</v>
      </c>
      <c r="L1182" s="9">
        <v>608.30000000000018</v>
      </c>
      <c r="M1182" s="9"/>
      <c r="O1182" s="67">
        <v>2704.8000000000011</v>
      </c>
      <c r="Q1182" t="s">
        <v>292</v>
      </c>
      <c r="T1182"/>
      <c r="U1182" s="273"/>
      <c r="V1182" s="63"/>
      <c r="W1182" s="283"/>
      <c r="X1182" s="317"/>
      <c r="Y1182" s="63"/>
    </row>
    <row r="1183" spans="1:25" ht="15">
      <c r="A1183" s="28" t="s">
        <v>34</v>
      </c>
      <c r="B1183" s="63" t="s">
        <v>162</v>
      </c>
      <c r="E1183" s="9" t="s">
        <v>278</v>
      </c>
      <c r="F1183" s="9" t="s">
        <v>278</v>
      </c>
      <c r="G1183" s="9">
        <v>410.5</v>
      </c>
      <c r="H1183" s="216">
        <v>640</v>
      </c>
      <c r="I1183" s="9">
        <v>381.00000000000045</v>
      </c>
      <c r="J1183" s="9">
        <v>300.10000000000082</v>
      </c>
      <c r="K1183" s="9">
        <v>432.80000000000018</v>
      </c>
      <c r="L1183" s="9">
        <v>522.49999999999909</v>
      </c>
      <c r="M1183" s="9"/>
      <c r="O1183" s="67">
        <v>2686.9000000000005</v>
      </c>
      <c r="Q1183" t="s">
        <v>287</v>
      </c>
      <c r="T1183"/>
      <c r="U1183" s="63"/>
      <c r="V1183" s="63"/>
      <c r="W1183" s="265"/>
      <c r="X1183" s="317"/>
      <c r="Y1183" s="63"/>
    </row>
    <row r="1184" spans="1:25" ht="15">
      <c r="A1184" s="28" t="s">
        <v>36</v>
      </c>
      <c r="B1184" s="63" t="s">
        <v>705</v>
      </c>
      <c r="E1184" s="9" t="s">
        <v>278</v>
      </c>
      <c r="F1184" s="9" t="s">
        <v>278</v>
      </c>
      <c r="G1184" s="9" t="s">
        <v>278</v>
      </c>
      <c r="H1184" s="9">
        <v>598.05000000000064</v>
      </c>
      <c r="I1184" s="9">
        <v>209.5</v>
      </c>
      <c r="J1184" s="216">
        <v>615.09999999999945</v>
      </c>
      <c r="K1184" s="9">
        <v>437.39999999999964</v>
      </c>
      <c r="L1184" s="216">
        <v>791.70000000000073</v>
      </c>
      <c r="M1184" s="216"/>
      <c r="O1184" s="67">
        <v>2651.7500000000005</v>
      </c>
      <c r="Q1184" t="s">
        <v>289</v>
      </c>
      <c r="T1184"/>
      <c r="U1184" s="63"/>
      <c r="V1184" s="63"/>
      <c r="W1184" s="265"/>
      <c r="X1184" s="317"/>
      <c r="Y1184" s="63"/>
    </row>
    <row r="1185" spans="1:25" ht="15">
      <c r="A1185" s="28" t="s">
        <v>38</v>
      </c>
      <c r="B1185" s="63" t="s">
        <v>728</v>
      </c>
      <c r="E1185" s="9" t="s">
        <v>278</v>
      </c>
      <c r="F1185" s="9" t="s">
        <v>278</v>
      </c>
      <c r="G1185" s="9" t="s">
        <v>278</v>
      </c>
      <c r="H1185" s="216">
        <v>620.99999999999909</v>
      </c>
      <c r="I1185" s="9">
        <v>450.60000000000036</v>
      </c>
      <c r="J1185" s="9">
        <v>542.19999999999891</v>
      </c>
      <c r="K1185" s="9">
        <v>302.19999999999936</v>
      </c>
      <c r="L1185" s="216">
        <v>700.39999999999964</v>
      </c>
      <c r="M1185" s="216"/>
      <c r="O1185" s="67">
        <v>2616.3999999999974</v>
      </c>
      <c r="Q1185" t="s">
        <v>322</v>
      </c>
      <c r="T1185"/>
      <c r="U1185" s="273"/>
      <c r="V1185" s="63"/>
      <c r="W1185" s="282"/>
      <c r="X1185" s="317"/>
      <c r="Y1185" s="63"/>
    </row>
    <row r="1186" spans="1:25" ht="15">
      <c r="A1186" s="28" t="s">
        <v>145</v>
      </c>
      <c r="B1186" s="63" t="s">
        <v>747</v>
      </c>
      <c r="E1186" s="9" t="s">
        <v>278</v>
      </c>
      <c r="F1186" s="9" t="s">
        <v>278</v>
      </c>
      <c r="G1186" s="9" t="s">
        <v>278</v>
      </c>
      <c r="H1186" s="9">
        <v>571.14999999999964</v>
      </c>
      <c r="I1186" s="216">
        <v>626.39999999999873</v>
      </c>
      <c r="J1186" s="9">
        <v>592.20000000000073</v>
      </c>
      <c r="K1186" s="9">
        <v>329.30000000000018</v>
      </c>
      <c r="L1186" s="9">
        <v>489.00000000000182</v>
      </c>
      <c r="M1186" s="9"/>
      <c r="O1186" s="67">
        <v>2608.0500000000011</v>
      </c>
      <c r="Q1186" t="s">
        <v>283</v>
      </c>
      <c r="T1186"/>
      <c r="U1186" s="273"/>
      <c r="V1186" s="63"/>
      <c r="W1186" s="283"/>
      <c r="X1186" s="317"/>
      <c r="Y1186" s="63"/>
    </row>
    <row r="1187" spans="1:25" ht="15">
      <c r="A1187" s="28" t="s">
        <v>146</v>
      </c>
      <c r="B1187" s="63" t="s">
        <v>719</v>
      </c>
      <c r="E1187" s="9" t="s">
        <v>278</v>
      </c>
      <c r="F1187" s="9" t="s">
        <v>278</v>
      </c>
      <c r="G1187" s="9" t="s">
        <v>278</v>
      </c>
      <c r="H1187" s="9">
        <v>482.25000000000045</v>
      </c>
      <c r="I1187" s="216">
        <v>539.80000000000018</v>
      </c>
      <c r="J1187" s="216">
        <v>639.79999999999882</v>
      </c>
      <c r="K1187" s="9">
        <v>377.29999999999745</v>
      </c>
      <c r="L1187" s="9">
        <v>520.19999999999982</v>
      </c>
      <c r="M1187" s="9"/>
      <c r="O1187" s="67">
        <v>2559.3499999999967</v>
      </c>
      <c r="Q1187" t="s">
        <v>322</v>
      </c>
      <c r="T1187"/>
      <c r="U1187" s="273"/>
      <c r="V1187" s="63"/>
      <c r="W1187" s="283"/>
      <c r="X1187" s="317"/>
      <c r="Y1187" s="63"/>
    </row>
    <row r="1188" spans="1:25" ht="15">
      <c r="A1188" s="28" t="s">
        <v>147</v>
      </c>
      <c r="B1188" s="63" t="s">
        <v>753</v>
      </c>
      <c r="E1188" s="9" t="s">
        <v>278</v>
      </c>
      <c r="F1188" s="9" t="s">
        <v>278</v>
      </c>
      <c r="G1188" s="9" t="s">
        <v>278</v>
      </c>
      <c r="H1188" s="9">
        <v>510.99999999999909</v>
      </c>
      <c r="I1188" s="9">
        <v>490.59999999999945</v>
      </c>
      <c r="J1188" s="9">
        <v>384.5</v>
      </c>
      <c r="K1188" s="9">
        <v>413.94999999999982</v>
      </c>
      <c r="L1188" s="216">
        <v>710.80000000000018</v>
      </c>
      <c r="M1188" s="216"/>
      <c r="O1188" s="67">
        <v>2510.8499999999985</v>
      </c>
      <c r="Q1188" t="s">
        <v>292</v>
      </c>
      <c r="T1188"/>
      <c r="U1188" s="63"/>
      <c r="V1188" s="63"/>
      <c r="W1188" s="265"/>
      <c r="X1188" s="317"/>
      <c r="Y1188" s="63"/>
    </row>
    <row r="1189" spans="1:25" ht="15">
      <c r="A1189" s="28" t="s">
        <v>151</v>
      </c>
      <c r="B1189" s="63" t="s">
        <v>144</v>
      </c>
      <c r="E1189" s="9" t="s">
        <v>278</v>
      </c>
      <c r="F1189" s="9">
        <v>207.1</v>
      </c>
      <c r="G1189" s="9">
        <v>313.45</v>
      </c>
      <c r="H1189" s="9">
        <v>367.75000000000136</v>
      </c>
      <c r="I1189" s="216">
        <v>589.09999999999991</v>
      </c>
      <c r="J1189" s="212">
        <v>673.09999999999991</v>
      </c>
      <c r="K1189" s="9">
        <v>347.95000000000073</v>
      </c>
      <c r="L1189" s="9" t="s">
        <v>278</v>
      </c>
      <c r="M1189" s="9"/>
      <c r="O1189" s="67">
        <v>2498.4500000000016</v>
      </c>
      <c r="Q1189" t="s">
        <v>308</v>
      </c>
      <c r="T1189"/>
      <c r="U1189" s="273"/>
      <c r="V1189" s="63"/>
      <c r="W1189" s="283"/>
      <c r="X1189" s="317"/>
      <c r="Y1189" s="63"/>
    </row>
    <row r="1190" spans="1:25" ht="15">
      <c r="A1190" s="28" t="s">
        <v>157</v>
      </c>
      <c r="B1190" s="63" t="s">
        <v>39</v>
      </c>
      <c r="E1190" s="9">
        <v>236.2</v>
      </c>
      <c r="F1190" s="9">
        <v>462</v>
      </c>
      <c r="G1190" s="9">
        <v>393</v>
      </c>
      <c r="H1190" s="9">
        <v>498.15000000000055</v>
      </c>
      <c r="I1190" s="9">
        <v>312.89999999999964</v>
      </c>
      <c r="J1190" s="9">
        <v>250.60000000000082</v>
      </c>
      <c r="K1190" s="9">
        <v>311.45000000000027</v>
      </c>
      <c r="L1190" s="9" t="s">
        <v>278</v>
      </c>
      <c r="M1190" s="9"/>
      <c r="O1190" s="67">
        <v>2464.3000000000015</v>
      </c>
      <c r="T1190"/>
      <c r="U1190" s="218"/>
      <c r="V1190" s="63"/>
      <c r="W1190" s="283"/>
      <c r="X1190" s="317"/>
      <c r="Y1190" s="63"/>
    </row>
    <row r="1191" spans="1:25" ht="15">
      <c r="A1191" s="28" t="s">
        <v>159</v>
      </c>
      <c r="B1191" s="63" t="s">
        <v>695</v>
      </c>
      <c r="E1191" s="9" t="s">
        <v>278</v>
      </c>
      <c r="F1191" s="9" t="s">
        <v>278</v>
      </c>
      <c r="G1191" s="9" t="s">
        <v>278</v>
      </c>
      <c r="H1191" s="216">
        <v>679.55000000000109</v>
      </c>
      <c r="I1191" s="9">
        <v>359.79999999999973</v>
      </c>
      <c r="J1191" s="9">
        <v>461.40000000000009</v>
      </c>
      <c r="K1191" s="9">
        <v>333.20000000000027</v>
      </c>
      <c r="L1191" s="9">
        <v>585.99999999999795</v>
      </c>
      <c r="M1191" s="9"/>
      <c r="O1191" s="67">
        <v>2419.9499999999989</v>
      </c>
      <c r="Q1191" t="s">
        <v>297</v>
      </c>
      <c r="T1191"/>
      <c r="U1191" s="63"/>
      <c r="V1191" s="63"/>
      <c r="W1191" s="283"/>
      <c r="X1191" s="317"/>
      <c r="Y1191" s="63"/>
    </row>
    <row r="1192" spans="1:25" ht="15">
      <c r="A1192" s="28" t="s">
        <v>160</v>
      </c>
      <c r="B1192" s="63" t="s">
        <v>739</v>
      </c>
      <c r="E1192" s="9" t="s">
        <v>278</v>
      </c>
      <c r="F1192" s="9" t="s">
        <v>278</v>
      </c>
      <c r="G1192" s="9" t="s">
        <v>278</v>
      </c>
      <c r="H1192" s="9">
        <v>488.29999999999927</v>
      </c>
      <c r="I1192" s="9">
        <v>455.60000000000082</v>
      </c>
      <c r="J1192" s="9">
        <v>549.60000000000036</v>
      </c>
      <c r="K1192" s="9">
        <v>257.75000000000045</v>
      </c>
      <c r="L1192" s="9">
        <v>667.10000000000082</v>
      </c>
      <c r="M1192" s="9"/>
      <c r="O1192" s="67">
        <v>2418.3500000000017</v>
      </c>
      <c r="T1192"/>
      <c r="U1192" s="273"/>
      <c r="V1192" s="63"/>
      <c r="W1192" s="283"/>
      <c r="X1192" s="317"/>
      <c r="Y1192" s="63"/>
    </row>
    <row r="1193" spans="1:25" ht="15">
      <c r="A1193" s="28" t="s">
        <v>161</v>
      </c>
      <c r="B1193" s="63" t="s">
        <v>720</v>
      </c>
      <c r="E1193" s="9" t="s">
        <v>278</v>
      </c>
      <c r="F1193" s="9" t="s">
        <v>278</v>
      </c>
      <c r="G1193" s="9" t="s">
        <v>278</v>
      </c>
      <c r="H1193" s="9">
        <v>506.09999999999945</v>
      </c>
      <c r="I1193" s="9">
        <v>515.5</v>
      </c>
      <c r="J1193" s="211">
        <v>711.10000000000036</v>
      </c>
      <c r="K1193" s="9">
        <v>357</v>
      </c>
      <c r="L1193" s="9">
        <v>282.00000000000091</v>
      </c>
      <c r="M1193" s="9"/>
      <c r="O1193" s="67">
        <v>2371.7000000000007</v>
      </c>
      <c r="Q1193" t="s">
        <v>300</v>
      </c>
      <c r="T1193"/>
      <c r="U1193" s="63"/>
      <c r="V1193" s="63"/>
      <c r="W1193" s="265"/>
      <c r="X1193" s="317"/>
      <c r="Y1193" s="63"/>
    </row>
    <row r="1194" spans="1:25" ht="15">
      <c r="A1194" s="28" t="s">
        <v>163</v>
      </c>
      <c r="B1194" s="218" t="s">
        <v>1568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213">
        <v>670.40000000000055</v>
      </c>
      <c r="J1194" s="216">
        <v>663.30000000000018</v>
      </c>
      <c r="K1194" s="216">
        <v>482.80000000000109</v>
      </c>
      <c r="L1194" s="9">
        <v>545.30000000000291</v>
      </c>
      <c r="M1194" s="9"/>
      <c r="O1194" s="67">
        <v>2361.8000000000047</v>
      </c>
      <c r="Q1194" t="s">
        <v>2278</v>
      </c>
      <c r="T1194" s="215" t="s">
        <v>1654</v>
      </c>
      <c r="U1194" s="273"/>
      <c r="V1194" s="63"/>
      <c r="W1194" s="282"/>
      <c r="X1194" s="317"/>
      <c r="Y1194" s="63"/>
    </row>
    <row r="1195" spans="1:25" ht="15">
      <c r="A1195" s="28" t="s">
        <v>274</v>
      </c>
      <c r="B1195" s="63" t="s">
        <v>714</v>
      </c>
      <c r="E1195" s="9" t="s">
        <v>278</v>
      </c>
      <c r="F1195" s="9" t="s">
        <v>278</v>
      </c>
      <c r="G1195" s="9" t="s">
        <v>278</v>
      </c>
      <c r="H1195" s="9">
        <v>595.69999999999982</v>
      </c>
      <c r="I1195" s="9">
        <v>281.79999999999927</v>
      </c>
      <c r="J1195" s="9">
        <v>550</v>
      </c>
      <c r="K1195" s="9">
        <v>253.74999999999909</v>
      </c>
      <c r="L1195" s="9">
        <v>673.50000000000102</v>
      </c>
      <c r="M1195" s="9"/>
      <c r="O1195" s="67">
        <v>2354.7499999999991</v>
      </c>
      <c r="T1195"/>
      <c r="U1195" s="273"/>
      <c r="V1195" s="63"/>
      <c r="W1195" s="282"/>
      <c r="X1195" s="317"/>
      <c r="Y1195" s="63"/>
    </row>
    <row r="1196" spans="1:25" ht="15">
      <c r="A1196" s="28" t="s">
        <v>275</v>
      </c>
      <c r="B1196" s="63" t="s">
        <v>1</v>
      </c>
      <c r="E1196" s="9">
        <v>51.8</v>
      </c>
      <c r="F1196" s="9">
        <v>303.39999999999998</v>
      </c>
      <c r="G1196" s="9">
        <v>191.2</v>
      </c>
      <c r="H1196" s="9">
        <v>223.19999999999936</v>
      </c>
      <c r="I1196" s="9">
        <v>363.00000000000045</v>
      </c>
      <c r="J1196" s="9">
        <v>266.54999999999927</v>
      </c>
      <c r="K1196" s="9">
        <v>306.49999999999955</v>
      </c>
      <c r="L1196" s="9">
        <v>592.59999999999991</v>
      </c>
      <c r="M1196" s="9"/>
      <c r="O1196" s="67">
        <v>2298.2499999999986</v>
      </c>
      <c r="T1196"/>
      <c r="U1196" s="63"/>
      <c r="V1196" s="63"/>
      <c r="W1196" s="283"/>
      <c r="X1196" s="317"/>
      <c r="Y1196" s="63"/>
    </row>
    <row r="1197" spans="1:25" ht="15">
      <c r="A1197" s="28" t="s">
        <v>276</v>
      </c>
      <c r="B1197" s="63" t="s">
        <v>710</v>
      </c>
      <c r="E1197" s="9" t="s">
        <v>278</v>
      </c>
      <c r="F1197" s="9" t="s">
        <v>278</v>
      </c>
      <c r="G1197" s="9" t="s">
        <v>278</v>
      </c>
      <c r="H1197" s="9">
        <v>406.00000000000091</v>
      </c>
      <c r="I1197" s="9">
        <v>504.80000000000064</v>
      </c>
      <c r="J1197" s="9">
        <v>557.59999999999991</v>
      </c>
      <c r="K1197" s="9">
        <v>404.39999999999964</v>
      </c>
      <c r="L1197" s="9">
        <v>413.99999999999955</v>
      </c>
      <c r="M1197" s="9"/>
      <c r="O1197" s="67">
        <v>2286.8000000000006</v>
      </c>
      <c r="T1197"/>
      <c r="U1197" s="273"/>
      <c r="V1197" s="63"/>
      <c r="W1197" s="283"/>
      <c r="X1197" s="317"/>
      <c r="Y1197" s="63"/>
    </row>
    <row r="1198" spans="1:25" ht="15">
      <c r="A1198" s="28" t="s">
        <v>277</v>
      </c>
      <c r="B1198" s="28" t="s">
        <v>691</v>
      </c>
      <c r="E1198" s="9" t="s">
        <v>278</v>
      </c>
      <c r="F1198" s="9" t="s">
        <v>278</v>
      </c>
      <c r="G1198" s="9" t="s">
        <v>278</v>
      </c>
      <c r="H1198" s="9">
        <v>618</v>
      </c>
      <c r="I1198" s="9">
        <v>211.19999999999936</v>
      </c>
      <c r="J1198" s="9">
        <v>431.00000000000045</v>
      </c>
      <c r="K1198" s="9">
        <v>407.5</v>
      </c>
      <c r="L1198" s="9">
        <v>584.29999999999973</v>
      </c>
      <c r="M1198" s="9"/>
      <c r="O1198" s="67">
        <v>2251.9999999999995</v>
      </c>
      <c r="T1198"/>
      <c r="U1198" s="63"/>
      <c r="V1198" s="63"/>
      <c r="W1198" s="265"/>
      <c r="X1198" s="317"/>
      <c r="Y1198" s="63"/>
    </row>
    <row r="1199" spans="1:25" ht="15">
      <c r="A1199" s="28" t="s">
        <v>692</v>
      </c>
      <c r="B1199" s="63" t="s">
        <v>19</v>
      </c>
      <c r="E1199" s="9">
        <v>155.80000000000001</v>
      </c>
      <c r="F1199" s="9">
        <v>481</v>
      </c>
      <c r="G1199" s="216">
        <v>495.7</v>
      </c>
      <c r="H1199" s="9">
        <v>450</v>
      </c>
      <c r="I1199" s="9">
        <v>175.40000000000009</v>
      </c>
      <c r="J1199" s="9">
        <v>462.80000000000018</v>
      </c>
      <c r="K1199" s="9" t="s">
        <v>278</v>
      </c>
      <c r="L1199" s="9" t="s">
        <v>278</v>
      </c>
      <c r="M1199" s="9"/>
      <c r="O1199" s="67">
        <v>2220.7000000000003</v>
      </c>
      <c r="Q1199" t="s">
        <v>284</v>
      </c>
      <c r="T1199"/>
      <c r="U1199" s="273"/>
      <c r="V1199" s="63"/>
      <c r="W1199" s="282"/>
      <c r="X1199" s="317"/>
      <c r="Y1199" s="63"/>
    </row>
    <row r="1200" spans="1:25" ht="15">
      <c r="A1200" s="28" t="s">
        <v>693</v>
      </c>
      <c r="B1200" s="205" t="s">
        <v>1562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>
        <v>398.30000000000109</v>
      </c>
      <c r="J1200" s="9">
        <v>594.39999999999873</v>
      </c>
      <c r="K1200" s="216">
        <v>550.25000000000182</v>
      </c>
      <c r="L1200" s="9">
        <v>677.09999999999945</v>
      </c>
      <c r="M1200" s="9"/>
      <c r="O1200" s="67">
        <v>2220.0500000000011</v>
      </c>
      <c r="Q1200" t="s">
        <v>283</v>
      </c>
      <c r="T1200"/>
      <c r="U1200" s="273"/>
      <c r="V1200" s="63"/>
      <c r="W1200" s="283"/>
      <c r="X1200" s="317"/>
      <c r="Y1200" s="63"/>
    </row>
    <row r="1201" spans="1:25" ht="15">
      <c r="A1201" s="28" t="s">
        <v>694</v>
      </c>
      <c r="B1201" s="63" t="s">
        <v>736</v>
      </c>
      <c r="E1201" s="9" t="s">
        <v>278</v>
      </c>
      <c r="F1201" s="9" t="s">
        <v>278</v>
      </c>
      <c r="G1201" s="9" t="s">
        <v>278</v>
      </c>
      <c r="H1201" s="9">
        <v>560.39999999999782</v>
      </c>
      <c r="I1201" s="216">
        <v>616.60000000000218</v>
      </c>
      <c r="J1201" s="9">
        <v>374.80000000000018</v>
      </c>
      <c r="K1201" s="9">
        <v>271.199999999998</v>
      </c>
      <c r="L1201" s="9">
        <v>376.39999999999964</v>
      </c>
      <c r="M1201" s="9"/>
      <c r="O1201" s="67">
        <v>2199.3999999999978</v>
      </c>
      <c r="Q1201" t="s">
        <v>297</v>
      </c>
      <c r="T1201"/>
      <c r="U1201" s="63"/>
      <c r="V1201" s="63"/>
      <c r="W1201" s="283"/>
      <c r="X1201" s="317"/>
      <c r="Y1201" s="63"/>
    </row>
    <row r="1202" spans="1:25" ht="15">
      <c r="A1202" s="28" t="s">
        <v>696</v>
      </c>
      <c r="B1202" s="63" t="s">
        <v>735</v>
      </c>
      <c r="E1202" s="9" t="s">
        <v>278</v>
      </c>
      <c r="F1202" s="9" t="s">
        <v>278</v>
      </c>
      <c r="G1202" s="9" t="s">
        <v>278</v>
      </c>
      <c r="H1202" s="9">
        <v>517.05000000000109</v>
      </c>
      <c r="I1202" s="9">
        <v>458.60000000000173</v>
      </c>
      <c r="J1202" s="9">
        <v>493.20000000000073</v>
      </c>
      <c r="K1202" s="9">
        <v>292.29999999999927</v>
      </c>
      <c r="L1202" s="9">
        <v>432.300000000002</v>
      </c>
      <c r="M1202" s="9"/>
      <c r="O1202" s="67">
        <v>2193.4500000000048</v>
      </c>
      <c r="T1202"/>
      <c r="U1202" s="63"/>
      <c r="V1202" s="63"/>
      <c r="W1202" s="283"/>
      <c r="X1202" s="317"/>
      <c r="Y1202" s="63"/>
    </row>
    <row r="1203" spans="1:25" ht="15">
      <c r="A1203" s="28" t="s">
        <v>702</v>
      </c>
      <c r="B1203" s="63" t="s">
        <v>155</v>
      </c>
      <c r="E1203" s="9" t="s">
        <v>278</v>
      </c>
      <c r="F1203" s="9" t="s">
        <v>278</v>
      </c>
      <c r="G1203" s="9">
        <v>255.5</v>
      </c>
      <c r="H1203" s="9">
        <v>268.599999999999</v>
      </c>
      <c r="I1203" s="9">
        <v>475.50000000000045</v>
      </c>
      <c r="J1203" s="9">
        <v>387.09999999999991</v>
      </c>
      <c r="K1203" s="9">
        <v>370.60000000000036</v>
      </c>
      <c r="L1203" s="9">
        <v>418.30000000000109</v>
      </c>
      <c r="M1203" s="9"/>
      <c r="O1203" s="67">
        <v>2175.6000000000008</v>
      </c>
      <c r="T1203"/>
      <c r="U1203" s="63"/>
      <c r="V1203" s="63"/>
      <c r="W1203" s="265"/>
      <c r="X1203" s="317"/>
      <c r="Y1203" s="63"/>
    </row>
    <row r="1204" spans="1:25" ht="15">
      <c r="A1204" s="28" t="s">
        <v>704</v>
      </c>
      <c r="B1204" s="205" t="s">
        <v>1565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>
        <v>464.89999999999964</v>
      </c>
      <c r="J1204" s="9">
        <v>575.19999999999891</v>
      </c>
      <c r="K1204" s="212">
        <v>563.20000000000073</v>
      </c>
      <c r="L1204" s="9">
        <v>554.49999999999909</v>
      </c>
      <c r="M1204" s="9"/>
      <c r="O1204" s="67">
        <v>2157.7999999999984</v>
      </c>
      <c r="Q1204" t="s">
        <v>282</v>
      </c>
      <c r="T1204"/>
      <c r="U1204" s="63"/>
      <c r="V1204" s="63"/>
      <c r="W1204" s="265"/>
      <c r="X1204" s="317"/>
      <c r="Y1204" s="63"/>
    </row>
    <row r="1205" spans="1:25" ht="15">
      <c r="A1205" s="28" t="s">
        <v>707</v>
      </c>
      <c r="B1205" s="63" t="s">
        <v>703</v>
      </c>
      <c r="E1205" s="9" t="s">
        <v>278</v>
      </c>
      <c r="F1205" s="9" t="s">
        <v>278</v>
      </c>
      <c r="G1205" s="9" t="s">
        <v>278</v>
      </c>
      <c r="H1205" s="9">
        <v>450.55000000000018</v>
      </c>
      <c r="I1205" s="9">
        <v>361.19999999999936</v>
      </c>
      <c r="J1205" s="9">
        <v>526.99999999999955</v>
      </c>
      <c r="K1205" s="9">
        <v>302.14999999999964</v>
      </c>
      <c r="L1205" s="9">
        <v>515.050000000002</v>
      </c>
      <c r="M1205" s="9"/>
      <c r="O1205" s="67">
        <v>2155.9500000000007</v>
      </c>
      <c r="T1205"/>
      <c r="U1205" s="63"/>
      <c r="V1205" s="63"/>
      <c r="W1205" s="265"/>
      <c r="X1205" s="317"/>
      <c r="Y1205" s="63"/>
    </row>
    <row r="1206" spans="1:25" ht="15">
      <c r="A1206" s="28" t="s">
        <v>708</v>
      </c>
      <c r="B1206" s="63" t="s">
        <v>156</v>
      </c>
      <c r="E1206" s="9" t="s">
        <v>278</v>
      </c>
      <c r="F1206" s="9" t="s">
        <v>278</v>
      </c>
      <c r="G1206" s="9">
        <v>197.45</v>
      </c>
      <c r="H1206" s="9">
        <v>498.59999999999945</v>
      </c>
      <c r="I1206" s="9">
        <v>498.5</v>
      </c>
      <c r="J1206" s="9">
        <v>497.19999999999982</v>
      </c>
      <c r="K1206" s="9">
        <v>423.25</v>
      </c>
      <c r="L1206" s="9" t="s">
        <v>278</v>
      </c>
      <c r="M1206" s="9"/>
      <c r="O1206" s="67">
        <v>2114.9999999999991</v>
      </c>
      <c r="T1206"/>
      <c r="U1206" s="218"/>
      <c r="V1206" s="63"/>
      <c r="W1206" s="283"/>
      <c r="X1206" s="317"/>
      <c r="Y1206" s="63"/>
    </row>
    <row r="1207" spans="1:25" ht="15">
      <c r="A1207" s="28" t="s">
        <v>711</v>
      </c>
      <c r="B1207" s="63" t="s">
        <v>757</v>
      </c>
      <c r="E1207" s="9" t="s">
        <v>278</v>
      </c>
      <c r="F1207" s="9" t="s">
        <v>278</v>
      </c>
      <c r="G1207" s="9" t="s">
        <v>278</v>
      </c>
      <c r="H1207" s="9">
        <v>416.55000000000064</v>
      </c>
      <c r="I1207" s="9">
        <v>476.79999999999882</v>
      </c>
      <c r="J1207" s="9">
        <v>395.19999999999891</v>
      </c>
      <c r="K1207" s="9">
        <v>207.89999999999873</v>
      </c>
      <c r="L1207" s="9">
        <v>586.05000000000018</v>
      </c>
      <c r="M1207" s="9"/>
      <c r="O1207" s="67">
        <v>2082.4999999999973</v>
      </c>
      <c r="T1207"/>
      <c r="U1207" s="63"/>
      <c r="V1207" s="63"/>
      <c r="W1207" s="265"/>
      <c r="X1207" s="317"/>
      <c r="Y1207" s="63"/>
    </row>
    <row r="1208" spans="1:25" ht="15">
      <c r="A1208" s="28" t="s">
        <v>713</v>
      </c>
      <c r="B1208" s="63" t="s">
        <v>712</v>
      </c>
      <c r="E1208" s="9" t="s">
        <v>278</v>
      </c>
      <c r="F1208" s="9" t="s">
        <v>278</v>
      </c>
      <c r="G1208" s="9" t="s">
        <v>278</v>
      </c>
      <c r="H1208" s="9">
        <v>574.70000000000073</v>
      </c>
      <c r="I1208" s="9">
        <v>339.19999999999982</v>
      </c>
      <c r="J1208" s="9">
        <v>357.50000000000091</v>
      </c>
      <c r="K1208" s="9">
        <v>301.34999999999991</v>
      </c>
      <c r="L1208" s="9">
        <v>485.90000000000009</v>
      </c>
      <c r="M1208" s="9"/>
      <c r="O1208" s="67">
        <v>2058.6500000000015</v>
      </c>
      <c r="T1208"/>
      <c r="U1208" s="273"/>
      <c r="V1208" s="63"/>
      <c r="W1208" s="283"/>
      <c r="X1208" s="317"/>
      <c r="Y1208" s="63"/>
    </row>
    <row r="1209" spans="1:25" ht="15">
      <c r="A1209" s="28" t="s">
        <v>718</v>
      </c>
      <c r="B1209" s="205" t="s">
        <v>1553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>
        <v>458.39999999999918</v>
      </c>
      <c r="J1209" s="9">
        <v>520.79999999999836</v>
      </c>
      <c r="K1209" s="9">
        <v>353.20000000000073</v>
      </c>
      <c r="L1209" s="9">
        <v>660.99999999999818</v>
      </c>
      <c r="M1209" s="9"/>
      <c r="O1209" s="67">
        <v>1993.3999999999965</v>
      </c>
      <c r="T1209"/>
      <c r="U1209" s="273"/>
      <c r="V1209" s="63"/>
      <c r="W1209" s="283"/>
      <c r="X1209" s="317"/>
      <c r="Y1209" s="63"/>
    </row>
    <row r="1210" spans="1:25" ht="15">
      <c r="A1210" s="28" t="s">
        <v>722</v>
      </c>
      <c r="B1210" s="205" t="s">
        <v>1558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>
        <v>404.00000000000091</v>
      </c>
      <c r="J1210" s="9">
        <v>532.10000000000036</v>
      </c>
      <c r="K1210" s="216">
        <v>501.89999999999873</v>
      </c>
      <c r="L1210" s="9">
        <v>547.84999999999854</v>
      </c>
      <c r="M1210" s="9"/>
      <c r="O1210" s="67">
        <v>1985.8499999999985</v>
      </c>
      <c r="Q1210" t="s">
        <v>297</v>
      </c>
      <c r="T1210"/>
      <c r="U1210" s="63"/>
      <c r="V1210" s="63"/>
      <c r="W1210" s="283"/>
      <c r="X1210" s="317"/>
      <c r="Y1210" s="63"/>
    </row>
    <row r="1211" spans="1:25" ht="15">
      <c r="A1211" s="28" t="s">
        <v>723</v>
      </c>
      <c r="B1211" s="63" t="s">
        <v>745</v>
      </c>
      <c r="E1211" s="9" t="s">
        <v>278</v>
      </c>
      <c r="F1211" s="9" t="s">
        <v>278</v>
      </c>
      <c r="G1211" s="9" t="s">
        <v>278</v>
      </c>
      <c r="H1211" s="9">
        <v>577.60000000000036</v>
      </c>
      <c r="I1211" s="9">
        <v>337.00000000000136</v>
      </c>
      <c r="J1211" s="9">
        <v>589.04999999999927</v>
      </c>
      <c r="K1211" s="9">
        <v>340.50000000000136</v>
      </c>
      <c r="L1211" s="9">
        <v>98.399999999999181</v>
      </c>
      <c r="M1211" s="9"/>
      <c r="O1211" s="67">
        <v>1942.5500000000015</v>
      </c>
      <c r="T1211"/>
      <c r="U1211" s="63"/>
      <c r="V1211" s="63"/>
      <c r="W1211" s="283"/>
      <c r="X1211" s="317"/>
      <c r="Y1211" s="63"/>
    </row>
    <row r="1212" spans="1:25" ht="15">
      <c r="A1212" s="28" t="s">
        <v>724</v>
      </c>
      <c r="B1212" s="63" t="s">
        <v>706</v>
      </c>
      <c r="E1212" s="9" t="s">
        <v>278</v>
      </c>
      <c r="F1212" s="9" t="s">
        <v>278</v>
      </c>
      <c r="G1212" s="9" t="s">
        <v>278</v>
      </c>
      <c r="H1212" s="9">
        <v>370.59999999999991</v>
      </c>
      <c r="I1212" s="9">
        <v>383.49999999999955</v>
      </c>
      <c r="J1212" s="9">
        <v>413.5</v>
      </c>
      <c r="K1212" s="9">
        <v>288.09999999999945</v>
      </c>
      <c r="L1212" s="9">
        <v>451.5</v>
      </c>
      <c r="M1212" s="9"/>
      <c r="O1212" s="67">
        <v>1907.1999999999989</v>
      </c>
      <c r="T1212"/>
      <c r="U1212" s="63"/>
      <c r="V1212" s="63"/>
      <c r="W1212" s="283"/>
      <c r="X1212" s="317"/>
      <c r="Y1212" s="63"/>
    </row>
    <row r="1213" spans="1:25" ht="15">
      <c r="A1213" s="28" t="s">
        <v>730</v>
      </c>
      <c r="B1213" s="63" t="s">
        <v>740</v>
      </c>
      <c r="E1213" s="9" t="s">
        <v>278</v>
      </c>
      <c r="F1213" s="9" t="s">
        <v>278</v>
      </c>
      <c r="G1213" s="9" t="s">
        <v>278</v>
      </c>
      <c r="H1213" s="9">
        <v>403.40000000000009</v>
      </c>
      <c r="I1213" s="9">
        <v>281.09999999999945</v>
      </c>
      <c r="J1213" s="9">
        <v>434.50000000000136</v>
      </c>
      <c r="K1213" s="9">
        <v>260.55000000000018</v>
      </c>
      <c r="L1213" s="9">
        <v>437.79999999999927</v>
      </c>
      <c r="M1213" s="9"/>
      <c r="O1213" s="67">
        <v>1817.3500000000004</v>
      </c>
      <c r="T1213"/>
      <c r="U1213" s="273"/>
      <c r="V1213" s="63"/>
      <c r="W1213" s="282"/>
      <c r="X1213" s="317"/>
      <c r="Y1213" s="63"/>
    </row>
    <row r="1214" spans="1:25" ht="15">
      <c r="A1214" s="28" t="s">
        <v>738</v>
      </c>
      <c r="B1214" s="205" t="s">
        <v>1560</v>
      </c>
      <c r="C1214" s="3"/>
      <c r="D1214" s="3"/>
      <c r="E1214" s="9" t="s">
        <v>278</v>
      </c>
      <c r="F1214" s="9" t="s">
        <v>278</v>
      </c>
      <c r="G1214" s="9" t="s">
        <v>278</v>
      </c>
      <c r="H1214" s="9" t="s">
        <v>278</v>
      </c>
      <c r="I1214" s="9">
        <v>405.90000000000009</v>
      </c>
      <c r="J1214" s="9">
        <v>412.80000000000064</v>
      </c>
      <c r="K1214" s="9">
        <v>334.70000000000073</v>
      </c>
      <c r="L1214" s="9">
        <v>653.10000000000127</v>
      </c>
      <c r="M1214" s="9"/>
      <c r="O1214" s="67">
        <v>1806.5000000000027</v>
      </c>
      <c r="T1214"/>
      <c r="U1214" s="273"/>
      <c r="V1214" s="63"/>
      <c r="W1214" s="283"/>
      <c r="X1214" s="317"/>
      <c r="Y1214" s="63"/>
    </row>
    <row r="1215" spans="1:25" ht="15">
      <c r="A1215" s="28" t="s">
        <v>742</v>
      </c>
      <c r="B1215" s="63" t="s">
        <v>721</v>
      </c>
      <c r="E1215" s="9" t="s">
        <v>278</v>
      </c>
      <c r="F1215" s="9" t="s">
        <v>278</v>
      </c>
      <c r="G1215" s="9" t="s">
        <v>278</v>
      </c>
      <c r="H1215" s="9">
        <v>396.00000000000182</v>
      </c>
      <c r="I1215" s="9">
        <v>299.90000000000009</v>
      </c>
      <c r="J1215" s="9">
        <v>513.59999999999854</v>
      </c>
      <c r="K1215" s="9">
        <v>253.09999999999991</v>
      </c>
      <c r="L1215" s="9">
        <v>304.49999999999909</v>
      </c>
      <c r="M1215" s="9"/>
      <c r="O1215" s="67">
        <v>1767.0999999999995</v>
      </c>
      <c r="T1215"/>
      <c r="U1215" s="63"/>
      <c r="V1215" s="63"/>
      <c r="W1215" s="265"/>
      <c r="X1215" s="317"/>
      <c r="Y1215" s="63"/>
    </row>
    <row r="1216" spans="1:25" ht="15">
      <c r="A1216" s="28" t="s">
        <v>743</v>
      </c>
      <c r="B1216" s="28" t="s">
        <v>685</v>
      </c>
      <c r="E1216" s="9" t="s">
        <v>278</v>
      </c>
      <c r="F1216" s="9" t="s">
        <v>278</v>
      </c>
      <c r="G1216" s="9" t="s">
        <v>278</v>
      </c>
      <c r="H1216" s="9">
        <v>400.50000000000136</v>
      </c>
      <c r="I1216" s="9">
        <v>362.59999999999991</v>
      </c>
      <c r="J1216" s="9">
        <v>138.60000000000036</v>
      </c>
      <c r="K1216" s="9">
        <v>386.34999999999945</v>
      </c>
      <c r="L1216" s="9">
        <v>454.99999999999909</v>
      </c>
      <c r="M1216" s="9"/>
      <c r="O1216" s="67">
        <v>1743.0500000000002</v>
      </c>
      <c r="T1216"/>
      <c r="U1216" s="273"/>
      <c r="V1216" s="63"/>
      <c r="W1216" s="283"/>
      <c r="X1216" s="317"/>
      <c r="Y1216" s="63"/>
    </row>
    <row r="1217" spans="1:25" ht="15">
      <c r="A1217" s="28" t="s">
        <v>744</v>
      </c>
      <c r="B1217" s="63" t="s">
        <v>35</v>
      </c>
      <c r="E1217" s="9">
        <v>257</v>
      </c>
      <c r="F1217" s="216">
        <v>554.5</v>
      </c>
      <c r="G1217" s="9">
        <v>281</v>
      </c>
      <c r="H1217" s="9">
        <v>293.69999999999982</v>
      </c>
      <c r="I1217" s="9">
        <v>353.29999999999973</v>
      </c>
      <c r="J1217" s="9" t="s">
        <v>278</v>
      </c>
      <c r="K1217" s="9" t="s">
        <v>278</v>
      </c>
      <c r="L1217" s="9" t="s">
        <v>278</v>
      </c>
      <c r="M1217" s="9"/>
      <c r="O1217" s="67">
        <v>1739.4999999999995</v>
      </c>
      <c r="Q1217" t="s">
        <v>293</v>
      </c>
      <c r="T1217"/>
      <c r="U1217" s="218"/>
      <c r="V1217" s="63"/>
      <c r="W1217" s="283"/>
      <c r="X1217" s="317"/>
      <c r="Y1217" s="63"/>
    </row>
    <row r="1218" spans="1:25" ht="15">
      <c r="A1218" s="28" t="s">
        <v>750</v>
      </c>
      <c r="B1218" s="63" t="s">
        <v>29</v>
      </c>
      <c r="E1218" s="216">
        <v>340.6</v>
      </c>
      <c r="F1218" s="9">
        <v>308.7</v>
      </c>
      <c r="G1218" s="9">
        <v>413.3</v>
      </c>
      <c r="H1218" s="9" t="s">
        <v>278</v>
      </c>
      <c r="I1218" s="9" t="s">
        <v>278</v>
      </c>
      <c r="J1218" s="216">
        <v>651.29999999999973</v>
      </c>
      <c r="K1218" s="9" t="s">
        <v>278</v>
      </c>
      <c r="L1218" s="9" t="s">
        <v>278</v>
      </c>
      <c r="M1218" s="9"/>
      <c r="O1218" s="67">
        <v>1713.8999999999996</v>
      </c>
      <c r="Q1218" t="s">
        <v>316</v>
      </c>
      <c r="T1218"/>
      <c r="U1218" s="63"/>
      <c r="V1218" s="63"/>
      <c r="W1218" s="283"/>
      <c r="X1218" s="317"/>
      <c r="Y1218" s="63"/>
    </row>
    <row r="1219" spans="1:25" ht="15">
      <c r="A1219" s="28" t="s">
        <v>751</v>
      </c>
      <c r="B1219" s="205" t="s">
        <v>1559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>
        <v>302.60000000000036</v>
      </c>
      <c r="J1219" s="9">
        <v>396.29999999999927</v>
      </c>
      <c r="K1219" s="9">
        <v>386.40000000000055</v>
      </c>
      <c r="L1219" s="9">
        <v>623.25000000000182</v>
      </c>
      <c r="M1219" s="9"/>
      <c r="O1219" s="67">
        <v>1708.550000000002</v>
      </c>
      <c r="T1219"/>
      <c r="U1219" s="63"/>
      <c r="V1219" s="63"/>
      <c r="W1219" s="265"/>
      <c r="X1219" s="317"/>
      <c r="Y1219" s="63"/>
    </row>
    <row r="1220" spans="1:25" ht="15">
      <c r="A1220" s="28" t="s">
        <v>752</v>
      </c>
      <c r="B1220" s="205" t="s">
        <v>1567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211">
        <v>663.39999999999873</v>
      </c>
      <c r="J1220" s="216">
        <v>668.20000000000255</v>
      </c>
      <c r="K1220" s="9">
        <v>360.19999999999982</v>
      </c>
      <c r="L1220" s="9" t="s">
        <v>278</v>
      </c>
      <c r="M1220" s="9"/>
      <c r="O1220" s="67">
        <v>1691.8000000000011</v>
      </c>
      <c r="Q1220" t="s">
        <v>353</v>
      </c>
      <c r="T1220"/>
      <c r="U1220" s="63"/>
      <c r="V1220" s="63"/>
      <c r="W1220" s="265"/>
      <c r="X1220" s="317"/>
      <c r="Y1220" s="63"/>
    </row>
    <row r="1221" spans="1:25" ht="15">
      <c r="A1221" s="28" t="s">
        <v>754</v>
      </c>
      <c r="B1221" s="273" t="s">
        <v>1886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 t="s">
        <v>278</v>
      </c>
      <c r="J1221" s="9">
        <v>532.99999999999864</v>
      </c>
      <c r="K1221" s="216">
        <v>536.10000000000036</v>
      </c>
      <c r="L1221" s="9">
        <v>609.60000000000127</v>
      </c>
      <c r="M1221" s="9"/>
      <c r="O1221" s="67">
        <v>1678.7000000000003</v>
      </c>
      <c r="Q1221" t="s">
        <v>284</v>
      </c>
      <c r="T1221"/>
      <c r="U1221" s="63"/>
      <c r="V1221" s="63"/>
      <c r="W1221" s="283"/>
      <c r="X1221" s="317"/>
      <c r="Y1221" s="63"/>
    </row>
    <row r="1222" spans="1:25" ht="15">
      <c r="A1222" s="28" t="s">
        <v>755</v>
      </c>
      <c r="B1222" s="28" t="s">
        <v>690</v>
      </c>
      <c r="E1222" s="9" t="s">
        <v>278</v>
      </c>
      <c r="F1222" s="9" t="s">
        <v>278</v>
      </c>
      <c r="G1222" s="9" t="s">
        <v>278</v>
      </c>
      <c r="H1222" s="9">
        <v>346.49999999999864</v>
      </c>
      <c r="I1222" s="9">
        <v>232.90000000000055</v>
      </c>
      <c r="J1222" s="9">
        <v>304.69999999999982</v>
      </c>
      <c r="K1222" s="9">
        <v>420.69999999999891</v>
      </c>
      <c r="L1222" s="9">
        <v>341.60000000000036</v>
      </c>
      <c r="M1222" s="9"/>
      <c r="O1222" s="67">
        <v>1646.3999999999983</v>
      </c>
      <c r="T1222"/>
      <c r="U1222" s="273"/>
      <c r="V1222" s="63"/>
      <c r="W1222" s="283"/>
      <c r="X1222" s="317"/>
      <c r="Y1222" s="63"/>
    </row>
    <row r="1223" spans="1:25" ht="15">
      <c r="A1223" s="28" t="s">
        <v>756</v>
      </c>
      <c r="B1223" s="63" t="s">
        <v>4</v>
      </c>
      <c r="E1223" s="216">
        <v>284</v>
      </c>
      <c r="F1223" s="9">
        <v>212.5</v>
      </c>
      <c r="G1223" s="216">
        <v>439.1</v>
      </c>
      <c r="H1223" s="9">
        <v>393.30000000000064</v>
      </c>
      <c r="I1223" s="9">
        <v>296.69999999999982</v>
      </c>
      <c r="J1223" s="9" t="s">
        <v>278</v>
      </c>
      <c r="K1223" s="9" t="s">
        <v>278</v>
      </c>
      <c r="L1223" s="9" t="s">
        <v>278</v>
      </c>
      <c r="M1223" s="9"/>
      <c r="O1223" s="67">
        <v>1625.6000000000004</v>
      </c>
      <c r="Q1223" t="s">
        <v>317</v>
      </c>
      <c r="T1223"/>
      <c r="U1223" s="63"/>
      <c r="V1223" s="63"/>
      <c r="W1223" s="283"/>
      <c r="X1223" s="317"/>
      <c r="Y1223" s="63"/>
    </row>
    <row r="1224" spans="1:25" ht="15">
      <c r="A1224" s="28" t="s">
        <v>759</v>
      </c>
      <c r="B1224" s="205" t="s">
        <v>1566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>
        <v>357.70000000000118</v>
      </c>
      <c r="J1224" s="9">
        <v>336.69999999999936</v>
      </c>
      <c r="K1224" s="9">
        <v>376.85000000000218</v>
      </c>
      <c r="L1224" s="9">
        <v>549.69999999999982</v>
      </c>
      <c r="M1224" s="9"/>
      <c r="O1224" s="67">
        <v>1620.9500000000025</v>
      </c>
      <c r="T1224"/>
      <c r="U1224" s="218"/>
      <c r="V1224" s="63"/>
      <c r="W1224" s="283"/>
      <c r="X1224" s="317"/>
      <c r="Y1224" s="63"/>
    </row>
    <row r="1225" spans="1:25" ht="15">
      <c r="A1225" s="28" t="s">
        <v>841</v>
      </c>
      <c r="B1225" s="205" t="s">
        <v>1561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>
        <v>209.49999999999909</v>
      </c>
      <c r="J1225" s="9">
        <v>450.69999999999982</v>
      </c>
      <c r="K1225" s="9">
        <v>353.84999999999854</v>
      </c>
      <c r="L1225" s="9">
        <v>473.79999999999927</v>
      </c>
      <c r="M1225" s="9"/>
      <c r="O1225" s="67">
        <v>1487.8499999999967</v>
      </c>
      <c r="T1225"/>
      <c r="U1225" s="218"/>
      <c r="V1225" s="63"/>
      <c r="W1225" s="282"/>
      <c r="X1225" s="317"/>
      <c r="Y1225" s="63"/>
    </row>
    <row r="1226" spans="1:25" ht="15">
      <c r="A1226" s="28" t="s">
        <v>842</v>
      </c>
      <c r="B1226" s="205" t="s">
        <v>1550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>
        <v>218.10000000000082</v>
      </c>
      <c r="J1226" s="9">
        <v>426.59999999999991</v>
      </c>
      <c r="K1226" s="9">
        <v>309.39999999999782</v>
      </c>
      <c r="L1226" s="9">
        <v>454.50000000000091</v>
      </c>
      <c r="M1226" s="9"/>
      <c r="O1226" s="67">
        <v>1408.5999999999995</v>
      </c>
      <c r="T1226"/>
      <c r="U1226" s="63"/>
      <c r="V1226" s="63"/>
      <c r="W1226" s="265"/>
      <c r="X1226" s="317"/>
      <c r="Y1226" s="63"/>
    </row>
    <row r="1227" spans="1:25" ht="15">
      <c r="A1227" s="28" t="s">
        <v>843</v>
      </c>
      <c r="B1227" s="205" t="s">
        <v>1563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>
        <v>329.40000000000055</v>
      </c>
      <c r="J1227" s="9">
        <v>338.099999999999</v>
      </c>
      <c r="K1227" s="9">
        <v>239.09999999999945</v>
      </c>
      <c r="L1227" s="9">
        <v>496.199999999998</v>
      </c>
      <c r="M1227" s="9"/>
      <c r="O1227" s="67">
        <v>1402.799999999997</v>
      </c>
      <c r="T1227"/>
      <c r="U1227" s="63"/>
      <c r="V1227" s="63"/>
      <c r="W1227" s="283"/>
      <c r="X1227" s="317"/>
      <c r="Y1227" s="63"/>
    </row>
    <row r="1228" spans="1:25" ht="15">
      <c r="A1228" s="28" t="s">
        <v>844</v>
      </c>
      <c r="B1228" s="273" t="s">
        <v>1888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>
        <v>452.300000000002</v>
      </c>
      <c r="K1228" s="9">
        <v>295.44999999999891</v>
      </c>
      <c r="L1228" s="9">
        <v>629.55000000000018</v>
      </c>
      <c r="M1228" s="9"/>
      <c r="O1228" s="67">
        <v>1377.3000000000011</v>
      </c>
      <c r="T1228"/>
      <c r="U1228" s="273"/>
      <c r="V1228" s="63"/>
      <c r="W1228" s="282"/>
      <c r="X1228" s="317"/>
      <c r="Y1228" s="63"/>
    </row>
    <row r="1229" spans="1:25" ht="15">
      <c r="A1229" s="28" t="s">
        <v>845</v>
      </c>
      <c r="B1229" s="273" t="s">
        <v>1894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>
        <v>538.5</v>
      </c>
      <c r="K1229" s="9">
        <v>242.40000000000146</v>
      </c>
      <c r="L1229" s="9">
        <v>557.60000000000036</v>
      </c>
      <c r="M1229" s="9"/>
      <c r="O1229" s="67">
        <v>1338.5000000000018</v>
      </c>
      <c r="T1229"/>
      <c r="U1229" s="63"/>
      <c r="V1229" s="63"/>
      <c r="W1229" s="282"/>
      <c r="X1229" s="317"/>
      <c r="Y1229" s="63"/>
    </row>
    <row r="1230" spans="1:25" ht="15">
      <c r="A1230" s="28" t="s">
        <v>846</v>
      </c>
      <c r="B1230" s="273" t="s">
        <v>1882</v>
      </c>
      <c r="C1230" s="3"/>
      <c r="D1230" s="3"/>
      <c r="E1230" s="9" t="s">
        <v>278</v>
      </c>
      <c r="F1230" s="9" t="s">
        <v>278</v>
      </c>
      <c r="G1230" s="9" t="s">
        <v>278</v>
      </c>
      <c r="H1230" s="9" t="s">
        <v>278</v>
      </c>
      <c r="I1230" s="9" t="s">
        <v>278</v>
      </c>
      <c r="J1230" s="9">
        <v>443.59999999999991</v>
      </c>
      <c r="K1230" s="9">
        <v>216.19999999999891</v>
      </c>
      <c r="L1230" s="9">
        <v>639.20000000000164</v>
      </c>
      <c r="M1230" s="9"/>
      <c r="O1230" s="67">
        <v>1299.0000000000005</v>
      </c>
      <c r="T1230"/>
      <c r="U1230" s="273"/>
      <c r="V1230" s="63"/>
      <c r="W1230" s="283"/>
      <c r="X1230" s="317"/>
      <c r="Y1230" s="63"/>
    </row>
    <row r="1231" spans="1:25" ht="15">
      <c r="A1231" s="28" t="s">
        <v>847</v>
      </c>
      <c r="B1231" s="273" t="s">
        <v>1891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>
        <v>569</v>
      </c>
      <c r="K1231" s="9">
        <v>291.40000000000055</v>
      </c>
      <c r="L1231" s="9">
        <v>429.39999999999964</v>
      </c>
      <c r="M1231" s="9"/>
      <c r="O1231" s="67">
        <v>1289.8000000000002</v>
      </c>
      <c r="T1231"/>
      <c r="U1231" s="63"/>
      <c r="V1231" s="63"/>
      <c r="W1231" s="265"/>
      <c r="X1231" s="317"/>
      <c r="Y1231" s="63"/>
    </row>
    <row r="1232" spans="1:25" ht="15">
      <c r="A1232" s="28" t="s">
        <v>848</v>
      </c>
      <c r="B1232" s="205" t="s">
        <v>1549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>
        <v>422.69999999999982</v>
      </c>
      <c r="J1232" s="9">
        <v>230.09999999999991</v>
      </c>
      <c r="K1232" s="9">
        <v>158.99999999999909</v>
      </c>
      <c r="L1232" s="9">
        <v>468</v>
      </c>
      <c r="M1232" s="9"/>
      <c r="O1232" s="67">
        <v>1279.7999999999988</v>
      </c>
      <c r="T1232"/>
      <c r="U1232" s="63"/>
      <c r="V1232" s="63"/>
      <c r="W1232" s="282"/>
      <c r="X1232" s="317"/>
      <c r="Y1232" s="63"/>
    </row>
    <row r="1233" spans="1:25" ht="15">
      <c r="A1233" s="28" t="s">
        <v>849</v>
      </c>
      <c r="B1233" s="205" t="s">
        <v>1551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>
        <v>422.89999999999964</v>
      </c>
      <c r="J1233" s="213">
        <v>807.80000000000018</v>
      </c>
      <c r="K1233" s="9" t="s">
        <v>278</v>
      </c>
      <c r="L1233" s="9" t="s">
        <v>278</v>
      </c>
      <c r="M1233" s="9"/>
      <c r="O1233" s="67">
        <v>1230.6999999999998</v>
      </c>
      <c r="Q1233" t="s">
        <v>281</v>
      </c>
      <c r="T1233" s="215" t="s">
        <v>1654</v>
      </c>
      <c r="U1233" s="63"/>
      <c r="V1233" s="63"/>
      <c r="W1233" s="283"/>
      <c r="X1233" s="317"/>
      <c r="Y1233" s="63"/>
    </row>
    <row r="1234" spans="1:25" ht="15">
      <c r="A1234" s="28" t="s">
        <v>850</v>
      </c>
      <c r="B1234" s="63" t="s">
        <v>726</v>
      </c>
      <c r="E1234" s="9" t="s">
        <v>278</v>
      </c>
      <c r="F1234" s="9" t="s">
        <v>278</v>
      </c>
      <c r="G1234" s="9" t="s">
        <v>278</v>
      </c>
      <c r="H1234" s="211">
        <v>792.29999999999836</v>
      </c>
      <c r="I1234" s="9">
        <v>437.59999999999945</v>
      </c>
      <c r="J1234" s="9" t="s">
        <v>278</v>
      </c>
      <c r="K1234" s="9" t="s">
        <v>278</v>
      </c>
      <c r="L1234" s="9" t="s">
        <v>278</v>
      </c>
      <c r="M1234" s="9"/>
      <c r="O1234" s="67">
        <v>1229.8999999999978</v>
      </c>
      <c r="Q1234" t="s">
        <v>300</v>
      </c>
      <c r="T1234"/>
      <c r="U1234" s="63"/>
      <c r="V1234" s="63"/>
      <c r="W1234" s="283"/>
      <c r="X1234" s="317"/>
      <c r="Y1234" s="63"/>
    </row>
    <row r="1235" spans="1:25" ht="15">
      <c r="A1235" s="28" t="s">
        <v>851</v>
      </c>
      <c r="B1235" s="63" t="s">
        <v>158</v>
      </c>
      <c r="E1235" s="9" t="s">
        <v>278</v>
      </c>
      <c r="F1235" s="9" t="s">
        <v>278</v>
      </c>
      <c r="G1235" s="9">
        <v>363.1</v>
      </c>
      <c r="H1235" s="9">
        <v>410.50000000000091</v>
      </c>
      <c r="I1235" s="9">
        <v>432.40000000000055</v>
      </c>
      <c r="J1235" s="9" t="s">
        <v>278</v>
      </c>
      <c r="K1235" s="9" t="s">
        <v>278</v>
      </c>
      <c r="L1235" s="9" t="s">
        <v>278</v>
      </c>
      <c r="M1235" s="9"/>
      <c r="O1235" s="67">
        <v>1206.0000000000014</v>
      </c>
      <c r="T1235"/>
      <c r="U1235" s="218"/>
      <c r="V1235" s="63"/>
      <c r="W1235" s="283"/>
      <c r="X1235" s="317"/>
      <c r="Y1235" s="63"/>
    </row>
    <row r="1236" spans="1:25" ht="15">
      <c r="A1236" s="28" t="s">
        <v>852</v>
      </c>
      <c r="B1236" s="273" t="s">
        <v>1900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>
        <v>434.49999999999864</v>
      </c>
      <c r="L1236" s="9">
        <v>696.10000000000036</v>
      </c>
      <c r="M1236" s="9"/>
      <c r="O1236" s="67">
        <v>1130.599999999999</v>
      </c>
      <c r="T1236"/>
      <c r="U1236" s="63"/>
      <c r="V1236" s="63"/>
      <c r="W1236" s="265"/>
      <c r="X1236" s="317"/>
      <c r="Y1236" s="63"/>
    </row>
    <row r="1237" spans="1:25" ht="15">
      <c r="A1237" s="28" t="s">
        <v>853</v>
      </c>
      <c r="B1237" s="273" t="s">
        <v>1887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>
        <v>160.30000000000018</v>
      </c>
      <c r="K1237" s="213">
        <v>646.35000000000036</v>
      </c>
      <c r="L1237" s="9">
        <v>321.30000000000018</v>
      </c>
      <c r="M1237" s="9"/>
      <c r="O1237" s="67">
        <v>1127.9500000000007</v>
      </c>
      <c r="Q1237" t="s">
        <v>281</v>
      </c>
      <c r="T1237" s="215" t="s">
        <v>1654</v>
      </c>
      <c r="U1237" s="273"/>
      <c r="V1237" s="63"/>
      <c r="W1237" s="283"/>
      <c r="X1237" s="317"/>
      <c r="Y1237" s="63"/>
    </row>
    <row r="1238" spans="1:25" ht="15">
      <c r="A1238" s="28" t="s">
        <v>854</v>
      </c>
      <c r="B1238" s="63" t="s">
        <v>701</v>
      </c>
      <c r="E1238" s="9" t="s">
        <v>278</v>
      </c>
      <c r="F1238" s="9" t="s">
        <v>278</v>
      </c>
      <c r="G1238" s="9" t="s">
        <v>278</v>
      </c>
      <c r="H1238" s="212">
        <v>711.64999999999918</v>
      </c>
      <c r="I1238" s="9">
        <v>387.10000000000036</v>
      </c>
      <c r="J1238" s="9" t="s">
        <v>278</v>
      </c>
      <c r="K1238" s="9" t="s">
        <v>278</v>
      </c>
      <c r="L1238" s="9" t="s">
        <v>278</v>
      </c>
      <c r="M1238" s="9"/>
      <c r="O1238" s="67">
        <v>1098.7499999999995</v>
      </c>
      <c r="Q1238" t="s">
        <v>282</v>
      </c>
      <c r="T1238"/>
      <c r="U1238" s="273"/>
      <c r="V1238" s="63"/>
      <c r="W1238" s="283"/>
      <c r="X1238" s="317"/>
      <c r="Y1238" s="63"/>
    </row>
    <row r="1239" spans="1:25" ht="15">
      <c r="A1239" s="28" t="s">
        <v>855</v>
      </c>
      <c r="B1239" s="273" t="s">
        <v>1898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>
        <v>294.69999999999891</v>
      </c>
      <c r="L1239" s="216">
        <v>746.10000000000036</v>
      </c>
      <c r="M1239" s="216"/>
      <c r="O1239" s="67">
        <v>1040.7999999999993</v>
      </c>
      <c r="Q1239" t="s">
        <v>284</v>
      </c>
      <c r="T1239"/>
      <c r="U1239" s="63"/>
      <c r="V1239" s="63"/>
      <c r="W1239" s="283"/>
      <c r="X1239" s="317"/>
      <c r="Y1239" s="63"/>
    </row>
    <row r="1240" spans="1:25" ht="15">
      <c r="A1240" s="28" t="s">
        <v>856</v>
      </c>
      <c r="B1240" s="273" t="s">
        <v>1889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216">
        <v>656.89999999999827</v>
      </c>
      <c r="K1240" s="9">
        <v>377.90000000000055</v>
      </c>
      <c r="L1240" s="9" t="s">
        <v>278</v>
      </c>
      <c r="M1240" s="9"/>
      <c r="O1240" s="67">
        <v>1034.7999999999988</v>
      </c>
      <c r="Q1240" t="s">
        <v>297</v>
      </c>
      <c r="T1240"/>
      <c r="U1240" s="63"/>
      <c r="V1240" s="63"/>
      <c r="W1240" s="283"/>
      <c r="X1240" s="317"/>
      <c r="Y1240" s="63"/>
    </row>
    <row r="1241" spans="1:25" ht="15">
      <c r="A1241" s="28" t="s">
        <v>857</v>
      </c>
      <c r="B1241" s="273" t="s">
        <v>1883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>
        <v>533.19999999999982</v>
      </c>
      <c r="K1241" s="9">
        <v>271.29999999999973</v>
      </c>
      <c r="L1241" s="9">
        <v>215.69999999999899</v>
      </c>
      <c r="M1241" s="9"/>
      <c r="O1241" s="67">
        <v>1020.1999999999986</v>
      </c>
      <c r="T1241"/>
      <c r="U1241" s="273"/>
      <c r="V1241" s="63"/>
      <c r="W1241" s="283"/>
      <c r="X1241" s="317"/>
      <c r="Y1241" s="63"/>
    </row>
    <row r="1242" spans="1:25" ht="15">
      <c r="A1242" s="28" t="s">
        <v>858</v>
      </c>
      <c r="B1242" s="273" t="s">
        <v>1890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>
        <v>370.99999999999955</v>
      </c>
      <c r="K1242" s="9">
        <v>82.699999999999363</v>
      </c>
      <c r="L1242" s="9">
        <v>563.89999999999964</v>
      </c>
      <c r="M1242" s="9"/>
      <c r="O1242" s="67">
        <v>1017.5999999999985</v>
      </c>
      <c r="T1242"/>
      <c r="U1242" s="273"/>
      <c r="V1242" s="63"/>
      <c r="W1242" s="283"/>
      <c r="X1242" s="317"/>
      <c r="Y1242" s="63"/>
    </row>
    <row r="1243" spans="1:25" ht="15">
      <c r="A1243" s="28" t="s">
        <v>859</v>
      </c>
      <c r="B1243" s="273" t="s">
        <v>1899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>
        <v>385.30000000000018</v>
      </c>
      <c r="L1243" s="9">
        <v>582.89999999999873</v>
      </c>
      <c r="M1243" s="9"/>
      <c r="O1243" s="67">
        <v>968.19999999999891</v>
      </c>
      <c r="T1243"/>
      <c r="U1243" s="63"/>
      <c r="V1243" s="63"/>
      <c r="W1243" s="265"/>
      <c r="X1243" s="317"/>
      <c r="Y1243" s="63"/>
    </row>
    <row r="1244" spans="1:25" ht="15">
      <c r="A1244" s="28" t="s">
        <v>860</v>
      </c>
      <c r="B1244" s="273" t="s">
        <v>1905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331.80000000000109</v>
      </c>
      <c r="L1244" s="9">
        <v>621.59999999999945</v>
      </c>
      <c r="M1244" s="9"/>
      <c r="O1244" s="67">
        <v>953.40000000000055</v>
      </c>
      <c r="T1244"/>
      <c r="U1244" s="63"/>
      <c r="V1244" s="63"/>
      <c r="W1244" s="283"/>
      <c r="X1244" s="317"/>
      <c r="Y1244" s="63"/>
    </row>
    <row r="1245" spans="1:25" ht="15">
      <c r="A1245" s="28" t="s">
        <v>861</v>
      </c>
      <c r="B1245" s="273" t="s">
        <v>1902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432.29999999999927</v>
      </c>
      <c r="L1245" s="9">
        <v>481.39999999999782</v>
      </c>
      <c r="M1245" s="9"/>
      <c r="O1245" s="67">
        <v>913.69999999999709</v>
      </c>
      <c r="T1245"/>
      <c r="U1245" s="63"/>
      <c r="V1245" s="63"/>
      <c r="W1245" s="265"/>
      <c r="X1245" s="317"/>
      <c r="Y1245" s="63"/>
    </row>
    <row r="1246" spans="1:25" ht="15">
      <c r="A1246" s="28" t="s">
        <v>862</v>
      </c>
      <c r="B1246" s="273" t="s">
        <v>1901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216">
        <v>499.60000000000127</v>
      </c>
      <c r="L1246" s="9">
        <v>383.60000000000036</v>
      </c>
      <c r="M1246" s="9"/>
      <c r="O1246" s="67">
        <v>883.20000000000164</v>
      </c>
      <c r="Q1246" t="s">
        <v>287</v>
      </c>
      <c r="T1246"/>
      <c r="U1246" s="273"/>
      <c r="V1246" s="63"/>
      <c r="W1246" s="283"/>
      <c r="X1246" s="317"/>
      <c r="Y1246" s="63"/>
    </row>
    <row r="1247" spans="1:25" ht="15">
      <c r="A1247" s="28" t="s">
        <v>863</v>
      </c>
      <c r="B1247" s="63" t="s">
        <v>2547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213">
        <v>860.35000000000082</v>
      </c>
      <c r="M1247" s="213"/>
      <c r="N1247" s="67"/>
      <c r="O1247" s="67">
        <v>860.35000000000082</v>
      </c>
      <c r="Q1247" t="s">
        <v>281</v>
      </c>
      <c r="T1247" s="215" t="s">
        <v>1654</v>
      </c>
      <c r="U1247" s="63"/>
      <c r="V1247" s="63"/>
      <c r="W1247" s="265"/>
      <c r="X1247" s="317"/>
      <c r="Y1247" s="63"/>
    </row>
    <row r="1248" spans="1:25" ht="15">
      <c r="A1248" s="28" t="s">
        <v>864</v>
      </c>
      <c r="B1248" s="63" t="s">
        <v>2558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211">
        <v>831.349999999999</v>
      </c>
      <c r="M1248" s="211"/>
      <c r="N1248" s="67"/>
      <c r="O1248" s="67">
        <v>831.349999999999</v>
      </c>
      <c r="Q1248" t="s">
        <v>300</v>
      </c>
      <c r="T1248" s="82"/>
      <c r="U1248" s="273"/>
      <c r="V1248" s="63"/>
      <c r="W1248" s="282"/>
      <c r="X1248" s="317"/>
      <c r="Y1248" s="63"/>
    </row>
    <row r="1249" spans="1:25" ht="15">
      <c r="A1249" s="28" t="s">
        <v>865</v>
      </c>
      <c r="B1249" s="63" t="s">
        <v>2556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 t="s">
        <v>278</v>
      </c>
      <c r="L1249" s="212">
        <v>807.59999999999991</v>
      </c>
      <c r="M1249" s="212"/>
      <c r="N1249" s="67"/>
      <c r="O1249" s="67">
        <v>807.59999999999991</v>
      </c>
      <c r="Q1249" t="s">
        <v>282</v>
      </c>
      <c r="T1249" s="82"/>
      <c r="U1249" s="63"/>
      <c r="V1249" s="63"/>
      <c r="W1249" s="283"/>
      <c r="X1249" s="317"/>
      <c r="Y1249" s="63"/>
    </row>
    <row r="1250" spans="1:25" ht="15">
      <c r="A1250" s="28" t="s">
        <v>866</v>
      </c>
      <c r="B1250" s="273" t="s">
        <v>2003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>
        <v>192.59999999999854</v>
      </c>
      <c r="L1250" s="9">
        <v>598.099999999999</v>
      </c>
      <c r="M1250" s="9"/>
      <c r="O1250" s="67">
        <v>790.69999999999754</v>
      </c>
      <c r="T1250"/>
      <c r="U1250" s="63"/>
      <c r="V1250" s="63"/>
      <c r="W1250" s="265"/>
      <c r="X1250" s="317"/>
      <c r="Y1250" s="63"/>
    </row>
    <row r="1251" spans="1:25" ht="15">
      <c r="A1251" s="28" t="s">
        <v>867</v>
      </c>
      <c r="B1251" s="63" t="s">
        <v>178</v>
      </c>
      <c r="E1251" s="9">
        <v>192.3</v>
      </c>
      <c r="F1251" s="216">
        <v>563.70000000000005</v>
      </c>
      <c r="G1251" s="9" t="s">
        <v>278</v>
      </c>
      <c r="H1251" s="9" t="s">
        <v>278</v>
      </c>
      <c r="I1251" s="9" t="s">
        <v>278</v>
      </c>
      <c r="J1251" s="9" t="s">
        <v>278</v>
      </c>
      <c r="K1251" s="9" t="s">
        <v>278</v>
      </c>
      <c r="L1251" s="9" t="s">
        <v>278</v>
      </c>
      <c r="M1251" s="9"/>
      <c r="O1251" s="67">
        <v>756</v>
      </c>
      <c r="Q1251" t="s">
        <v>288</v>
      </c>
      <c r="T1251"/>
      <c r="U1251" s="63"/>
      <c r="V1251" s="63"/>
      <c r="W1251" s="283"/>
      <c r="X1251" s="317"/>
      <c r="Y1251" s="63"/>
    </row>
    <row r="1252" spans="1:25" ht="15">
      <c r="A1252" s="28" t="s">
        <v>868</v>
      </c>
      <c r="B1252" s="273" t="s">
        <v>1927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>
        <v>396.34999999999991</v>
      </c>
      <c r="L1252" s="9">
        <v>316.5</v>
      </c>
      <c r="M1252" s="9"/>
      <c r="O1252" s="67">
        <v>712.84999999999991</v>
      </c>
      <c r="T1252"/>
      <c r="U1252" s="63"/>
      <c r="V1252" s="63"/>
      <c r="W1252" s="282"/>
      <c r="X1252" s="317"/>
      <c r="Y1252" s="63"/>
    </row>
    <row r="1253" spans="1:25" ht="15">
      <c r="A1253" s="28" t="s">
        <v>869</v>
      </c>
      <c r="B1253" s="63" t="s">
        <v>2545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216">
        <v>710.05000000000098</v>
      </c>
      <c r="M1253" s="216"/>
      <c r="N1253" s="67"/>
      <c r="O1253" s="67">
        <v>710.05000000000098</v>
      </c>
      <c r="Q1253" t="s">
        <v>287</v>
      </c>
      <c r="T1253" s="82"/>
      <c r="U1253" s="63"/>
      <c r="V1253" s="63"/>
      <c r="W1253" s="283"/>
      <c r="X1253" s="317"/>
      <c r="Y1253" s="63"/>
    </row>
    <row r="1254" spans="1:25" ht="15">
      <c r="A1254" s="28" t="s">
        <v>870</v>
      </c>
      <c r="B1254" s="63" t="s">
        <v>2557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216">
        <v>697.30000000000109</v>
      </c>
      <c r="M1254" s="216"/>
      <c r="N1254" s="67"/>
      <c r="O1254" s="67">
        <v>697.30000000000109</v>
      </c>
      <c r="Q1254" t="s">
        <v>293</v>
      </c>
      <c r="T1254" s="82"/>
      <c r="U1254" s="28"/>
      <c r="V1254" s="63"/>
      <c r="W1254" s="283"/>
      <c r="X1254" s="317"/>
      <c r="Y1254" s="63"/>
    </row>
    <row r="1255" spans="1:25" ht="15">
      <c r="A1255" s="28" t="s">
        <v>871</v>
      </c>
      <c r="B1255" s="63" t="s">
        <v>2568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>
        <v>690.55000000000018</v>
      </c>
      <c r="M1255" s="9"/>
      <c r="N1255" s="67"/>
      <c r="O1255" s="67">
        <v>690.55000000000018</v>
      </c>
      <c r="T1255" s="82"/>
      <c r="U1255" s="273"/>
      <c r="V1255" s="63"/>
      <c r="W1255" s="283"/>
      <c r="X1255" s="317"/>
      <c r="Y1255" s="63"/>
    </row>
    <row r="1256" spans="1:25" ht="15">
      <c r="A1256" s="28" t="s">
        <v>872</v>
      </c>
      <c r="B1256" s="63" t="s">
        <v>2550</v>
      </c>
      <c r="C1256" s="3"/>
      <c r="D1256" s="3"/>
      <c r="E1256" s="9" t="s">
        <v>278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>
        <v>673.39999999999964</v>
      </c>
      <c r="M1256" s="9"/>
      <c r="N1256" s="67"/>
      <c r="O1256" s="67">
        <v>673.39999999999964</v>
      </c>
      <c r="T1256" s="82"/>
      <c r="U1256" s="218"/>
      <c r="V1256" s="63"/>
      <c r="W1256" s="283"/>
      <c r="X1256" s="317"/>
      <c r="Y1256" s="63"/>
    </row>
    <row r="1257" spans="1:25" ht="15">
      <c r="A1257" s="28" t="s">
        <v>873</v>
      </c>
      <c r="B1257" s="63" t="s">
        <v>2566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671.09999999999991</v>
      </c>
      <c r="M1257" s="9"/>
      <c r="N1257" s="67"/>
      <c r="O1257" s="67">
        <v>671.09999999999991</v>
      </c>
      <c r="T1257" s="82"/>
      <c r="U1257" s="273"/>
      <c r="V1257" s="63"/>
      <c r="W1257" s="283"/>
      <c r="X1257" s="317"/>
      <c r="Y1257" s="63"/>
    </row>
    <row r="1258" spans="1:25" ht="15">
      <c r="A1258" s="28" t="s">
        <v>874</v>
      </c>
      <c r="B1258" s="273" t="s">
        <v>1924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>
        <v>139.29999999999836</v>
      </c>
      <c r="L1258" s="9">
        <v>529.49999999999909</v>
      </c>
      <c r="M1258" s="9"/>
      <c r="O1258" s="67">
        <v>668.79999999999745</v>
      </c>
      <c r="T1258"/>
      <c r="U1258" s="63"/>
      <c r="V1258" s="63"/>
      <c r="W1258" s="265"/>
      <c r="X1258" s="317"/>
      <c r="Y1258" s="63"/>
    </row>
    <row r="1259" spans="1:25" ht="15">
      <c r="A1259" s="28" t="s">
        <v>875</v>
      </c>
      <c r="B1259" s="63" t="s">
        <v>2563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>
        <v>664.19999999999982</v>
      </c>
      <c r="M1259" s="9"/>
      <c r="N1259" s="67"/>
      <c r="O1259" s="67">
        <v>664.19999999999982</v>
      </c>
      <c r="T1259" s="82"/>
      <c r="U1259" s="63"/>
      <c r="V1259" s="63"/>
      <c r="W1259" s="265"/>
      <c r="X1259" s="317"/>
      <c r="Y1259" s="63"/>
    </row>
    <row r="1260" spans="1:25" ht="15">
      <c r="A1260" s="28" t="s">
        <v>876</v>
      </c>
      <c r="B1260" s="63" t="s">
        <v>2567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 t="s">
        <v>278</v>
      </c>
      <c r="K1260" s="9" t="s">
        <v>278</v>
      </c>
      <c r="L1260" s="9">
        <v>645.15000000000055</v>
      </c>
      <c r="M1260" s="9"/>
      <c r="N1260" s="67"/>
      <c r="O1260" s="67">
        <v>645.15000000000055</v>
      </c>
      <c r="T1260" s="82"/>
      <c r="U1260" s="218"/>
      <c r="V1260" s="63"/>
      <c r="W1260" s="283"/>
      <c r="X1260" s="317"/>
      <c r="Y1260" s="63"/>
    </row>
    <row r="1261" spans="1:25" ht="15">
      <c r="A1261" s="28" t="s">
        <v>877</v>
      </c>
      <c r="B1261" s="63" t="s">
        <v>2549</v>
      </c>
      <c r="C1261" s="3"/>
      <c r="D1261" s="3"/>
      <c r="E1261" s="9" t="s">
        <v>278</v>
      </c>
      <c r="F1261" s="9" t="s">
        <v>278</v>
      </c>
      <c r="G1261" s="9" t="s">
        <v>278</v>
      </c>
      <c r="H1261" s="9" t="s">
        <v>278</v>
      </c>
      <c r="I1261" s="9" t="s">
        <v>278</v>
      </c>
      <c r="J1261" s="9" t="s">
        <v>278</v>
      </c>
      <c r="K1261" s="9" t="s">
        <v>278</v>
      </c>
      <c r="L1261" s="9">
        <v>639.79999999999973</v>
      </c>
      <c r="M1261" s="9"/>
      <c r="N1261" s="67"/>
      <c r="O1261" s="67">
        <v>639.79999999999973</v>
      </c>
      <c r="T1261" s="82"/>
      <c r="U1261" s="28"/>
      <c r="V1261" s="63"/>
      <c r="W1261" s="283"/>
      <c r="X1261" s="317"/>
      <c r="Y1261" s="63"/>
    </row>
    <row r="1262" spans="1:25" ht="15">
      <c r="A1262" s="28" t="s">
        <v>878</v>
      </c>
      <c r="B1262" s="63" t="s">
        <v>2559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>
        <v>639.40000000000055</v>
      </c>
      <c r="M1262" s="9"/>
      <c r="N1262" s="67"/>
      <c r="O1262" s="67">
        <v>639.40000000000055</v>
      </c>
      <c r="T1262" s="82"/>
      <c r="U1262" s="63"/>
      <c r="V1262" s="63"/>
      <c r="W1262" s="283"/>
      <c r="X1262" s="317"/>
      <c r="Y1262" s="63"/>
    </row>
    <row r="1263" spans="1:25" ht="15">
      <c r="A1263" s="28" t="s">
        <v>879</v>
      </c>
      <c r="B1263" s="63" t="s">
        <v>180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>
        <v>629.95000000000073</v>
      </c>
      <c r="M1263" s="9"/>
      <c r="N1263" s="67"/>
      <c r="O1263" s="67">
        <v>629.95000000000073</v>
      </c>
      <c r="T1263" s="82"/>
      <c r="U1263" s="273"/>
      <c r="V1263" s="63"/>
      <c r="W1263" s="282"/>
      <c r="X1263" s="317"/>
      <c r="Y1263" s="63"/>
    </row>
    <row r="1264" spans="1:25" ht="15">
      <c r="A1264" s="28" t="s">
        <v>880</v>
      </c>
      <c r="B1264" s="63" t="s">
        <v>2552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>
        <v>621.99999999999909</v>
      </c>
      <c r="M1264" s="9"/>
      <c r="N1264" s="67"/>
      <c r="O1264" s="67">
        <v>621.99999999999909</v>
      </c>
      <c r="T1264" s="82"/>
      <c r="U1264" s="273"/>
      <c r="V1264" s="63"/>
      <c r="W1264" s="283"/>
      <c r="X1264" s="317"/>
      <c r="Y1264" s="63"/>
    </row>
    <row r="1265" spans="1:20" ht="15">
      <c r="A1265" s="28" t="s">
        <v>2231</v>
      </c>
      <c r="B1265" s="63" t="s">
        <v>2548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>
        <v>620.64999999999873</v>
      </c>
      <c r="M1265" s="9"/>
      <c r="N1265" s="67"/>
      <c r="O1265" s="67">
        <v>620.64999999999873</v>
      </c>
      <c r="T1265" s="82"/>
    </row>
    <row r="1266" spans="1:20" ht="15">
      <c r="A1266" s="28" t="s">
        <v>2516</v>
      </c>
      <c r="B1266" s="63" t="s">
        <v>2564</v>
      </c>
      <c r="C1266" s="3"/>
      <c r="D1266" s="3"/>
      <c r="E1266" s="9" t="s">
        <v>278</v>
      </c>
      <c r="F1266" s="9" t="s">
        <v>278</v>
      </c>
      <c r="G1266" s="9" t="s">
        <v>278</v>
      </c>
      <c r="H1266" s="9" t="s">
        <v>278</v>
      </c>
      <c r="I1266" s="9" t="s">
        <v>278</v>
      </c>
      <c r="J1266" s="9" t="s">
        <v>278</v>
      </c>
      <c r="K1266" s="9" t="s">
        <v>278</v>
      </c>
      <c r="L1266" s="9">
        <v>619.10000000000036</v>
      </c>
      <c r="M1266" s="9"/>
      <c r="N1266" s="67"/>
      <c r="O1266" s="67">
        <v>619.10000000000036</v>
      </c>
      <c r="T1266" s="82"/>
    </row>
    <row r="1267" spans="1:20" ht="15">
      <c r="A1267" s="28" t="s">
        <v>2517</v>
      </c>
      <c r="B1267" s="273" t="s">
        <v>2541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>
        <v>607.85000000000082</v>
      </c>
      <c r="M1267" s="9"/>
      <c r="N1267" s="67"/>
      <c r="O1267" s="67">
        <v>607.85000000000082</v>
      </c>
      <c r="T1267" s="82"/>
    </row>
    <row r="1268" spans="1:20" ht="15">
      <c r="A1268" s="28" t="s">
        <v>2518</v>
      </c>
      <c r="B1268" s="63" t="s">
        <v>2543</v>
      </c>
      <c r="C1268" s="3"/>
      <c r="D1268" s="3"/>
      <c r="E1268" s="9" t="s">
        <v>278</v>
      </c>
      <c r="F1268" s="9" t="s">
        <v>278</v>
      </c>
      <c r="G1268" s="9" t="s">
        <v>278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>
        <v>606.79999999999973</v>
      </c>
      <c r="M1268" s="9"/>
      <c r="N1268" s="67"/>
      <c r="O1268" s="67">
        <v>606.79999999999973</v>
      </c>
      <c r="T1268" s="82"/>
    </row>
    <row r="1269" spans="1:20" ht="15">
      <c r="A1269" s="28" t="s">
        <v>2519</v>
      </c>
      <c r="B1269" s="63" t="s">
        <v>2546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>
        <v>579.00000000000091</v>
      </c>
      <c r="M1269" s="9"/>
      <c r="N1269" s="67"/>
      <c r="O1269" s="67">
        <v>579.00000000000091</v>
      </c>
      <c r="T1269" s="82"/>
    </row>
    <row r="1270" spans="1:20" ht="15">
      <c r="A1270" s="28" t="s">
        <v>2520</v>
      </c>
      <c r="B1270" s="273" t="s">
        <v>1884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>
        <v>565.79999999999927</v>
      </c>
      <c r="K1270" s="9" t="s">
        <v>278</v>
      </c>
      <c r="L1270" s="9" t="s">
        <v>278</v>
      </c>
      <c r="M1270" s="9"/>
      <c r="O1270" s="67">
        <v>565.79999999999927</v>
      </c>
      <c r="T1270"/>
    </row>
    <row r="1271" spans="1:20" ht="15">
      <c r="A1271" s="28" t="s">
        <v>2521</v>
      </c>
      <c r="B1271" s="273" t="s">
        <v>2726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>
        <v>267.94999999999891</v>
      </c>
      <c r="L1271" s="9">
        <v>294.40000000000055</v>
      </c>
      <c r="M1271" s="9"/>
      <c r="O1271" s="67">
        <v>562.34999999999945</v>
      </c>
      <c r="T1271"/>
    </row>
    <row r="1272" spans="1:20" ht="15">
      <c r="A1272" s="28" t="s">
        <v>2522</v>
      </c>
      <c r="B1272" s="63" t="s">
        <v>2560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>
        <v>562.29999999999836</v>
      </c>
      <c r="M1272" s="9"/>
      <c r="N1272" s="67"/>
      <c r="O1272" s="67">
        <v>562.29999999999836</v>
      </c>
      <c r="T1272" s="82"/>
    </row>
    <row r="1273" spans="1:20" ht="15">
      <c r="A1273" s="28" t="s">
        <v>2523</v>
      </c>
      <c r="B1273" s="63" t="s">
        <v>2555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557.99999999999864</v>
      </c>
      <c r="M1273" s="9"/>
      <c r="N1273" s="67"/>
      <c r="O1273" s="67">
        <v>557.99999999999864</v>
      </c>
      <c r="T1273" s="82"/>
    </row>
    <row r="1274" spans="1:20" ht="15">
      <c r="A1274" s="28" t="s">
        <v>2524</v>
      </c>
      <c r="B1274" s="63" t="s">
        <v>2551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>
        <v>557.89999999999964</v>
      </c>
      <c r="M1274" s="9"/>
      <c r="N1274" s="67"/>
      <c r="O1274" s="67">
        <v>557.89999999999964</v>
      </c>
      <c r="T1274" s="82"/>
    </row>
    <row r="1275" spans="1:20" ht="15">
      <c r="A1275" s="28" t="s">
        <v>2525</v>
      </c>
      <c r="B1275" s="63" t="s">
        <v>164</v>
      </c>
      <c r="E1275" s="9" t="s">
        <v>278</v>
      </c>
      <c r="F1275" s="9" t="s">
        <v>278</v>
      </c>
      <c r="G1275" s="212">
        <v>556.79999999999995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/>
      <c r="O1275" s="67">
        <v>556.79999999999995</v>
      </c>
      <c r="Q1275" t="s">
        <v>282</v>
      </c>
      <c r="T1275"/>
    </row>
    <row r="1276" spans="1:20" ht="15">
      <c r="A1276" s="28" t="s">
        <v>2526</v>
      </c>
      <c r="B1276" s="273" t="s">
        <v>2540</v>
      </c>
      <c r="C1276" s="3"/>
      <c r="D1276" s="3"/>
      <c r="E1276" s="9" t="s">
        <v>278</v>
      </c>
      <c r="F1276" s="9" t="s">
        <v>278</v>
      </c>
      <c r="G1276" s="9" t="s">
        <v>278</v>
      </c>
      <c r="H1276" s="9" t="s">
        <v>278</v>
      </c>
      <c r="I1276" s="9" t="s">
        <v>278</v>
      </c>
      <c r="J1276" s="9" t="s">
        <v>278</v>
      </c>
      <c r="K1276" s="9" t="s">
        <v>278</v>
      </c>
      <c r="L1276" s="9">
        <v>491.00000000000045</v>
      </c>
      <c r="M1276" s="9"/>
      <c r="N1276" s="67"/>
      <c r="O1276" s="67">
        <v>491.00000000000045</v>
      </c>
      <c r="T1276" s="82"/>
    </row>
    <row r="1277" spans="1:20" ht="15">
      <c r="A1277" s="28" t="s">
        <v>2527</v>
      </c>
      <c r="B1277" s="63" t="s">
        <v>2553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>
        <v>488.20000000000073</v>
      </c>
      <c r="M1277" s="9"/>
      <c r="N1277" s="67"/>
      <c r="O1277" s="67">
        <v>488.20000000000073</v>
      </c>
      <c r="T1277" s="82"/>
    </row>
    <row r="1278" spans="1:20" ht="15">
      <c r="A1278" s="28" t="s">
        <v>2528</v>
      </c>
      <c r="B1278" s="63" t="s">
        <v>2544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 t="s">
        <v>278</v>
      </c>
      <c r="J1278" s="9" t="s">
        <v>278</v>
      </c>
      <c r="K1278" s="9" t="s">
        <v>278</v>
      </c>
      <c r="L1278" s="9">
        <v>487.5</v>
      </c>
      <c r="M1278" s="9"/>
      <c r="N1278" s="67"/>
      <c r="O1278" s="67">
        <v>487.5</v>
      </c>
      <c r="T1278" s="82"/>
    </row>
    <row r="1279" spans="1:20" ht="15">
      <c r="A1279" s="28" t="s">
        <v>2529</v>
      </c>
      <c r="B1279" s="205" t="s">
        <v>1581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>
        <v>485.39999999999964</v>
      </c>
      <c r="J1279" s="9" t="s">
        <v>278</v>
      </c>
      <c r="K1279" s="9" t="s">
        <v>278</v>
      </c>
      <c r="L1279" s="9" t="s">
        <v>278</v>
      </c>
      <c r="M1279" s="9"/>
      <c r="O1279" s="67">
        <v>485.39999999999964</v>
      </c>
      <c r="T1279"/>
    </row>
    <row r="1280" spans="1:20" ht="15">
      <c r="A1280" s="28" t="s">
        <v>2530</v>
      </c>
      <c r="B1280" s="63" t="s">
        <v>2554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 t="s">
        <v>278</v>
      </c>
      <c r="J1280" s="9" t="s">
        <v>278</v>
      </c>
      <c r="K1280" s="9" t="s">
        <v>278</v>
      </c>
      <c r="L1280" s="9">
        <v>481.05000000000018</v>
      </c>
      <c r="M1280" s="9"/>
      <c r="N1280" s="67"/>
      <c r="O1280" s="67">
        <v>481.05000000000018</v>
      </c>
      <c r="T1280" s="82"/>
    </row>
    <row r="1281" spans="1:20" ht="15">
      <c r="A1281" s="28" t="s">
        <v>2531</v>
      </c>
      <c r="B1281" s="63" t="s">
        <v>2542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>
        <v>464.65000000000055</v>
      </c>
      <c r="M1281" s="9"/>
      <c r="N1281" s="67"/>
      <c r="O1281" s="67">
        <v>464.65000000000055</v>
      </c>
      <c r="T1281" s="82"/>
    </row>
    <row r="1282" spans="1:20" ht="15">
      <c r="A1282" s="28" t="s">
        <v>2532</v>
      </c>
      <c r="B1282" s="63" t="s">
        <v>731</v>
      </c>
      <c r="E1282" s="9" t="s">
        <v>278</v>
      </c>
      <c r="F1282" s="9" t="s">
        <v>278</v>
      </c>
      <c r="G1282" s="9" t="s">
        <v>278</v>
      </c>
      <c r="H1282" s="9">
        <v>461.09999999999945</v>
      </c>
      <c r="I1282" s="9" t="s">
        <v>278</v>
      </c>
      <c r="J1282" s="9" t="s">
        <v>278</v>
      </c>
      <c r="K1282" s="9" t="s">
        <v>278</v>
      </c>
      <c r="L1282" s="9" t="s">
        <v>278</v>
      </c>
      <c r="M1282" s="9"/>
      <c r="O1282" s="67">
        <v>461.09999999999945</v>
      </c>
      <c r="T1282"/>
    </row>
    <row r="1283" spans="1:20" ht="15">
      <c r="A1283" s="28" t="s">
        <v>2533</v>
      </c>
      <c r="B1283" s="63" t="s">
        <v>741</v>
      </c>
      <c r="E1283" s="9" t="s">
        <v>278</v>
      </c>
      <c r="F1283" s="9" t="s">
        <v>278</v>
      </c>
      <c r="G1283" s="9" t="s">
        <v>278</v>
      </c>
      <c r="H1283" s="9">
        <v>451.39999999999918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/>
      <c r="O1283" s="67">
        <v>451.39999999999918</v>
      </c>
      <c r="T1283"/>
    </row>
    <row r="1284" spans="1:20" ht="15">
      <c r="A1284" s="28" t="s">
        <v>2534</v>
      </c>
      <c r="B1284" s="205" t="s">
        <v>1557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>
        <v>435.69999999999982</v>
      </c>
      <c r="J1284" s="9" t="s">
        <v>278</v>
      </c>
      <c r="K1284" s="9" t="s">
        <v>278</v>
      </c>
      <c r="L1284" s="9" t="s">
        <v>278</v>
      </c>
      <c r="M1284" s="9"/>
      <c r="O1284" s="67">
        <v>435.69999999999982</v>
      </c>
      <c r="T1284"/>
    </row>
    <row r="1285" spans="1:20" ht="15">
      <c r="A1285" s="28" t="s">
        <v>2535</v>
      </c>
      <c r="B1285" s="218" t="s">
        <v>1547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420.39999999999964</v>
      </c>
      <c r="J1285" s="9" t="s">
        <v>278</v>
      </c>
      <c r="K1285" s="9" t="s">
        <v>278</v>
      </c>
      <c r="L1285" s="9" t="s">
        <v>278</v>
      </c>
      <c r="M1285" s="9"/>
      <c r="O1285" s="67">
        <v>420.39999999999964</v>
      </c>
      <c r="T1285"/>
    </row>
    <row r="1286" spans="1:20" ht="15">
      <c r="A1286" s="28" t="s">
        <v>2536</v>
      </c>
      <c r="B1286" s="273" t="s">
        <v>1926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 t="s">
        <v>278</v>
      </c>
      <c r="J1286" s="9" t="s">
        <v>278</v>
      </c>
      <c r="K1286" s="9">
        <v>39.000000000000455</v>
      </c>
      <c r="L1286" s="9">
        <v>346.70000000000073</v>
      </c>
      <c r="M1286" s="9"/>
      <c r="O1286" s="67">
        <v>385.70000000000118</v>
      </c>
      <c r="T1286"/>
    </row>
    <row r="1287" spans="1:20" ht="15">
      <c r="A1287" s="28" t="s">
        <v>2537</v>
      </c>
      <c r="B1287" s="205" t="s">
        <v>1556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331.70000000000027</v>
      </c>
      <c r="J1287" s="9" t="s">
        <v>278</v>
      </c>
      <c r="K1287" s="9" t="s">
        <v>278</v>
      </c>
      <c r="L1287" s="9" t="s">
        <v>278</v>
      </c>
      <c r="M1287" s="9"/>
      <c r="O1287" s="67">
        <v>331.70000000000027</v>
      </c>
      <c r="T1287"/>
    </row>
    <row r="1288" spans="1:20" ht="15">
      <c r="A1288" s="28" t="s">
        <v>2538</v>
      </c>
      <c r="B1288" s="63" t="s">
        <v>179</v>
      </c>
      <c r="E1288" s="216">
        <v>328.8</v>
      </c>
      <c r="F1288" s="9" t="s">
        <v>278</v>
      </c>
      <c r="G1288" s="9" t="s">
        <v>278</v>
      </c>
      <c r="H1288" s="9" t="s">
        <v>278</v>
      </c>
      <c r="I1288" s="9" t="s">
        <v>278</v>
      </c>
      <c r="J1288" s="9" t="s">
        <v>278</v>
      </c>
      <c r="K1288" s="9" t="s">
        <v>278</v>
      </c>
      <c r="L1288" s="9" t="s">
        <v>278</v>
      </c>
      <c r="M1288" s="9"/>
      <c r="O1288" s="67">
        <v>328.8</v>
      </c>
      <c r="Q1288" t="s">
        <v>292</v>
      </c>
      <c r="T1288"/>
    </row>
    <row r="1289" spans="1:20" ht="15">
      <c r="A1289" s="28" t="s">
        <v>2539</v>
      </c>
      <c r="B1289" s="205" t="s">
        <v>1554</v>
      </c>
      <c r="C1289" s="3"/>
      <c r="D1289" s="3"/>
      <c r="E1289" s="9" t="s">
        <v>278</v>
      </c>
      <c r="F1289" s="9" t="s">
        <v>278</v>
      </c>
      <c r="G1289" s="9" t="s">
        <v>278</v>
      </c>
      <c r="H1289" s="9" t="s">
        <v>278</v>
      </c>
      <c r="I1289" s="9">
        <v>303.90000000000009</v>
      </c>
      <c r="J1289" s="9" t="s">
        <v>278</v>
      </c>
      <c r="K1289" s="9" t="s">
        <v>278</v>
      </c>
      <c r="L1289" s="9" t="s">
        <v>278</v>
      </c>
      <c r="M1289" s="9"/>
      <c r="O1289" s="67">
        <v>303.90000000000009</v>
      </c>
      <c r="T1289"/>
    </row>
    <row r="1290" spans="1:20" ht="15">
      <c r="A1290" s="28" t="s">
        <v>2687</v>
      </c>
      <c r="B1290" s="273" t="s">
        <v>1903</v>
      </c>
      <c r="C1290" s="3"/>
      <c r="D1290" s="3"/>
      <c r="E1290" s="9" t="s">
        <v>278</v>
      </c>
      <c r="F1290" s="9" t="s">
        <v>278</v>
      </c>
      <c r="G1290" s="9" t="s">
        <v>278</v>
      </c>
      <c r="H1290" s="9" t="s">
        <v>278</v>
      </c>
      <c r="I1290" s="9" t="s">
        <v>278</v>
      </c>
      <c r="J1290" s="9" t="s">
        <v>278</v>
      </c>
      <c r="K1290" s="9">
        <v>260.95000000000118</v>
      </c>
      <c r="L1290" s="9" t="s">
        <v>278</v>
      </c>
      <c r="M1290" s="9"/>
      <c r="O1290" s="67">
        <v>260.95000000000118</v>
      </c>
      <c r="T1290"/>
    </row>
    <row r="1291" spans="1:20" ht="15">
      <c r="A1291" s="28" t="s">
        <v>2688</v>
      </c>
      <c r="B1291" s="273" t="s">
        <v>1904</v>
      </c>
      <c r="C1291" s="3"/>
      <c r="D1291" s="3"/>
      <c r="E1291" s="9" t="s">
        <v>278</v>
      </c>
      <c r="F1291" s="9" t="s">
        <v>278</v>
      </c>
      <c r="G1291" s="9" t="s">
        <v>278</v>
      </c>
      <c r="H1291" s="9" t="s">
        <v>278</v>
      </c>
      <c r="I1291" s="9" t="s">
        <v>278</v>
      </c>
      <c r="J1291" s="9" t="s">
        <v>278</v>
      </c>
      <c r="K1291" s="9">
        <v>105.94999999999982</v>
      </c>
      <c r="L1291" s="9" t="s">
        <v>278</v>
      </c>
      <c r="M1291" s="9"/>
      <c r="O1291" s="67">
        <v>105.94999999999982</v>
      </c>
      <c r="T1291"/>
    </row>
    <row r="1292" spans="1:20" ht="15">
      <c r="A1292" s="28" t="s">
        <v>2689</v>
      </c>
      <c r="B1292" s="205" t="s">
        <v>1564</v>
      </c>
      <c r="C1292" s="3"/>
      <c r="D1292" s="3"/>
      <c r="E1292" s="9" t="s">
        <v>278</v>
      </c>
      <c r="F1292" s="9" t="s">
        <v>278</v>
      </c>
      <c r="G1292" s="9" t="s">
        <v>278</v>
      </c>
      <c r="H1292" s="9" t="s">
        <v>278</v>
      </c>
      <c r="I1292" s="9">
        <v>61.100000000000364</v>
      </c>
      <c r="J1292" s="9" t="s">
        <v>278</v>
      </c>
      <c r="K1292" s="9" t="s">
        <v>278</v>
      </c>
      <c r="L1292" s="9" t="s">
        <v>278</v>
      </c>
      <c r="M1292" s="9"/>
      <c r="O1292" s="67">
        <v>61.100000000000364</v>
      </c>
      <c r="T1292"/>
    </row>
    <row r="1293" spans="1:20" ht="15">
      <c r="A1293" s="291" t="s">
        <v>3944</v>
      </c>
      <c r="B1293" s="63" t="s">
        <v>4006</v>
      </c>
      <c r="C1293" s="3"/>
      <c r="D1293" s="3"/>
      <c r="E1293" s="216"/>
      <c r="F1293" s="9"/>
      <c r="G1293" s="9"/>
      <c r="H1293" s="9"/>
      <c r="L1293" s="69"/>
      <c r="M1293" s="69"/>
      <c r="N1293" s="67"/>
      <c r="T1293" s="82"/>
    </row>
    <row r="1294" spans="1:20" ht="15">
      <c r="A1294" s="291" t="s">
        <v>3945</v>
      </c>
      <c r="B1294" s="63" t="s">
        <v>4007</v>
      </c>
      <c r="C1294" s="3"/>
      <c r="D1294" s="3"/>
      <c r="E1294" s="216"/>
      <c r="F1294" s="9"/>
      <c r="G1294" s="9"/>
      <c r="H1294" s="9"/>
      <c r="L1294" s="69"/>
      <c r="M1294" s="69"/>
      <c r="N1294" s="67"/>
      <c r="T1294" s="82"/>
    </row>
    <row r="1295" spans="1:20" ht="15">
      <c r="A1295" s="291" t="s">
        <v>3946</v>
      </c>
      <c r="B1295" s="63" t="s">
        <v>4008</v>
      </c>
      <c r="C1295" s="3"/>
      <c r="D1295" s="3"/>
      <c r="E1295" s="216"/>
      <c r="F1295" s="9"/>
      <c r="G1295" s="9"/>
      <c r="H1295" s="9"/>
      <c r="L1295" s="69"/>
      <c r="M1295" s="69"/>
      <c r="N1295" s="67"/>
      <c r="T1295" s="82"/>
    </row>
    <row r="1296" spans="1:20" ht="15">
      <c r="A1296" s="291" t="s">
        <v>3947</v>
      </c>
      <c r="B1296" s="63" t="s">
        <v>4009</v>
      </c>
      <c r="C1296" s="3"/>
      <c r="D1296" s="3"/>
      <c r="E1296" s="216"/>
      <c r="F1296" s="9"/>
      <c r="G1296" s="9"/>
      <c r="H1296" s="9"/>
      <c r="L1296" s="69"/>
      <c r="M1296" s="69"/>
      <c r="N1296" s="67"/>
      <c r="T1296" s="82"/>
    </row>
    <row r="1297" spans="1:20" ht="15">
      <c r="A1297" s="291" t="s">
        <v>3948</v>
      </c>
      <c r="B1297" s="63" t="s">
        <v>4010</v>
      </c>
      <c r="C1297" s="3"/>
      <c r="D1297" s="3"/>
      <c r="E1297" s="216"/>
      <c r="F1297" s="9"/>
      <c r="G1297" s="9"/>
      <c r="H1297" s="9"/>
      <c r="L1297" s="69"/>
      <c r="M1297" s="69"/>
      <c r="N1297" s="67"/>
      <c r="T1297" s="82"/>
    </row>
    <row r="1298" spans="1:20" ht="15">
      <c r="A1298" s="291" t="s">
        <v>3949</v>
      </c>
      <c r="B1298" s="63" t="s">
        <v>4011</v>
      </c>
      <c r="C1298" s="3"/>
      <c r="D1298" s="3"/>
      <c r="E1298" s="216"/>
      <c r="F1298" s="9"/>
      <c r="G1298" s="9"/>
      <c r="H1298" s="9"/>
      <c r="L1298" s="69"/>
      <c r="M1298" s="69"/>
      <c r="N1298" s="67"/>
      <c r="T1298" s="82"/>
    </row>
    <row r="1299" spans="1:20" ht="15">
      <c r="A1299" s="291" t="s">
        <v>3950</v>
      </c>
      <c r="B1299" s="63" t="s">
        <v>4012</v>
      </c>
      <c r="C1299" s="3"/>
      <c r="D1299" s="3"/>
      <c r="E1299" s="216"/>
      <c r="F1299" s="9"/>
      <c r="G1299" s="9"/>
      <c r="H1299" s="9"/>
      <c r="L1299" s="69"/>
      <c r="M1299" s="69"/>
      <c r="N1299" s="67"/>
      <c r="T1299" s="82"/>
    </row>
    <row r="1300" spans="1:20" ht="15">
      <c r="A1300" s="291" t="s">
        <v>3951</v>
      </c>
      <c r="B1300" s="63" t="s">
        <v>4013</v>
      </c>
      <c r="C1300" s="3"/>
      <c r="D1300" s="3"/>
      <c r="E1300" s="216"/>
      <c r="F1300" s="9"/>
      <c r="G1300" s="9"/>
      <c r="H1300" s="9"/>
      <c r="L1300" s="69"/>
      <c r="M1300" s="69"/>
      <c r="N1300" s="67"/>
      <c r="T1300" s="82"/>
    </row>
    <row r="1301" spans="1:20" ht="15">
      <c r="A1301" s="291" t="s">
        <v>3952</v>
      </c>
      <c r="B1301" s="63" t="s">
        <v>4014</v>
      </c>
      <c r="C1301" s="3"/>
      <c r="D1301" s="3"/>
      <c r="E1301" s="216"/>
      <c r="F1301" s="9"/>
      <c r="G1301" s="9"/>
      <c r="H1301" s="9"/>
      <c r="L1301" s="69"/>
      <c r="M1301" s="69"/>
      <c r="N1301" s="67"/>
      <c r="T1301" s="82"/>
    </row>
    <row r="1302" spans="1:20" ht="15">
      <c r="A1302" s="291" t="s">
        <v>3953</v>
      </c>
      <c r="B1302" s="63" t="s">
        <v>4033</v>
      </c>
      <c r="C1302" s="3"/>
      <c r="D1302" s="3"/>
      <c r="E1302" s="216"/>
      <c r="F1302" s="9"/>
      <c r="G1302" s="9"/>
      <c r="H1302" s="9"/>
      <c r="L1302" s="69"/>
      <c r="M1302" s="69"/>
      <c r="N1302" s="67"/>
      <c r="T1302" s="82"/>
    </row>
    <row r="1303" spans="1:20" ht="15">
      <c r="A1303" s="291" t="s">
        <v>3954</v>
      </c>
      <c r="B1303" s="63" t="s">
        <v>4015</v>
      </c>
      <c r="C1303" s="3"/>
      <c r="D1303" s="3"/>
      <c r="E1303" s="216"/>
      <c r="F1303" s="9"/>
      <c r="G1303" s="9"/>
      <c r="H1303" s="9"/>
      <c r="L1303" s="69"/>
      <c r="M1303" s="69"/>
      <c r="N1303" s="67"/>
      <c r="T1303" s="82"/>
    </row>
    <row r="1304" spans="1:20" ht="15">
      <c r="A1304" s="291" t="s">
        <v>3955</v>
      </c>
      <c r="B1304" s="63" t="s">
        <v>4016</v>
      </c>
      <c r="C1304" s="3"/>
      <c r="D1304" s="3"/>
      <c r="E1304" s="216"/>
      <c r="F1304" s="9"/>
      <c r="G1304" s="9"/>
      <c r="H1304" s="9"/>
      <c r="L1304" s="69"/>
      <c r="M1304" s="69"/>
      <c r="N1304" s="67"/>
      <c r="T1304" s="82"/>
    </row>
    <row r="1305" spans="1:20" ht="15">
      <c r="A1305" s="291" t="s">
        <v>3956</v>
      </c>
      <c r="B1305" s="63" t="s">
        <v>4017</v>
      </c>
      <c r="C1305" s="3"/>
      <c r="D1305" s="3"/>
      <c r="E1305" s="216"/>
      <c r="F1305" s="9"/>
      <c r="G1305" s="9"/>
      <c r="H1305" s="9"/>
      <c r="L1305" s="69"/>
      <c r="M1305" s="69"/>
      <c r="N1305" s="67"/>
      <c r="T1305" s="82"/>
    </row>
    <row r="1306" spans="1:20" ht="15">
      <c r="A1306" s="291" t="s">
        <v>3957</v>
      </c>
      <c r="B1306" s="63" t="s">
        <v>4018</v>
      </c>
      <c r="C1306" s="3"/>
      <c r="D1306" s="3"/>
      <c r="E1306" s="216"/>
      <c r="F1306" s="9"/>
      <c r="G1306" s="9"/>
      <c r="H1306" s="9"/>
      <c r="L1306" s="69"/>
      <c r="M1306" s="69"/>
      <c r="N1306" s="67"/>
      <c r="T1306" s="82"/>
    </row>
    <row r="1307" spans="1:20" ht="15">
      <c r="A1307" s="291" t="s">
        <v>3958</v>
      </c>
      <c r="B1307" s="63" t="s">
        <v>4019</v>
      </c>
      <c r="C1307" s="3"/>
      <c r="D1307" s="3"/>
      <c r="E1307" s="216"/>
      <c r="F1307" s="9"/>
      <c r="G1307" s="9"/>
      <c r="H1307" s="9"/>
      <c r="L1307" s="69"/>
      <c r="M1307" s="69"/>
      <c r="N1307" s="67"/>
      <c r="T1307" s="82"/>
    </row>
    <row r="1308" spans="1:20" ht="15">
      <c r="A1308" s="291" t="s">
        <v>3959</v>
      </c>
      <c r="B1308" s="63" t="s">
        <v>4020</v>
      </c>
      <c r="C1308" s="3"/>
      <c r="D1308" s="3"/>
      <c r="E1308" s="216"/>
      <c r="F1308" s="9"/>
      <c r="G1308" s="9"/>
      <c r="H1308" s="9"/>
      <c r="L1308" s="69"/>
      <c r="M1308" s="69"/>
      <c r="N1308" s="67"/>
      <c r="T1308" s="82"/>
    </row>
    <row r="1309" spans="1:20" ht="15">
      <c r="A1309" s="291" t="s">
        <v>3960</v>
      </c>
      <c r="B1309" s="63" t="s">
        <v>4021</v>
      </c>
      <c r="C1309" s="3"/>
      <c r="D1309" s="3"/>
      <c r="E1309" s="216"/>
      <c r="F1309" s="9"/>
      <c r="G1309" s="9"/>
      <c r="H1309" s="9"/>
      <c r="L1309" s="69"/>
      <c r="M1309" s="69"/>
      <c r="N1309" s="67"/>
      <c r="T1309" s="82"/>
    </row>
    <row r="1310" spans="1:20" ht="15">
      <c r="A1310" s="291" t="s">
        <v>3961</v>
      </c>
      <c r="B1310" s="63" t="s">
        <v>4022</v>
      </c>
      <c r="C1310" s="3"/>
      <c r="D1310" s="3"/>
      <c r="E1310" s="216"/>
      <c r="F1310" s="9"/>
      <c r="G1310" s="9"/>
      <c r="H1310" s="9"/>
      <c r="L1310" s="69"/>
      <c r="M1310" s="69"/>
      <c r="N1310" s="67"/>
      <c r="T1310" s="82"/>
    </row>
    <row r="1311" spans="1:20" ht="15">
      <c r="A1311" s="291" t="s">
        <v>3962</v>
      </c>
      <c r="B1311" s="63" t="s">
        <v>4023</v>
      </c>
      <c r="C1311" s="3"/>
      <c r="D1311" s="3"/>
      <c r="E1311" s="216"/>
      <c r="F1311" s="9"/>
      <c r="G1311" s="9"/>
      <c r="H1311" s="9"/>
      <c r="L1311" s="69"/>
      <c r="M1311" s="69"/>
      <c r="N1311" s="67"/>
      <c r="T1311" s="82"/>
    </row>
    <row r="1312" spans="1:20" ht="15">
      <c r="A1312" s="291" t="s">
        <v>3963</v>
      </c>
      <c r="B1312" s="63" t="s">
        <v>4024</v>
      </c>
      <c r="C1312" s="3"/>
      <c r="D1312" s="3"/>
      <c r="E1312" s="216"/>
      <c r="F1312" s="9"/>
      <c r="G1312" s="9"/>
      <c r="H1312" s="9"/>
      <c r="L1312" s="69"/>
      <c r="M1312" s="69"/>
      <c r="N1312" s="67"/>
      <c r="T1312" s="82"/>
    </row>
    <row r="1313" spans="1:20" ht="15">
      <c r="A1313" s="291" t="s">
        <v>3964</v>
      </c>
      <c r="B1313" s="63" t="s">
        <v>4025</v>
      </c>
      <c r="C1313" s="3"/>
      <c r="D1313" s="3"/>
      <c r="E1313" s="216"/>
      <c r="F1313" s="9"/>
      <c r="G1313" s="9"/>
      <c r="H1313" s="9"/>
      <c r="L1313" s="69"/>
      <c r="M1313" s="69"/>
      <c r="N1313" s="67"/>
      <c r="T1313" s="82"/>
    </row>
    <row r="1314" spans="1:20" ht="15">
      <c r="A1314" s="291" t="s">
        <v>3965</v>
      </c>
      <c r="B1314" s="63" t="s">
        <v>4026</v>
      </c>
      <c r="C1314" s="3"/>
      <c r="D1314" s="3"/>
      <c r="E1314" s="216"/>
      <c r="F1314" s="9"/>
      <c r="G1314" s="9"/>
      <c r="H1314" s="9"/>
      <c r="L1314" s="69"/>
      <c r="M1314" s="69"/>
      <c r="N1314" s="67"/>
      <c r="T1314" s="82"/>
    </row>
    <row r="1315" spans="1:20" ht="15">
      <c r="A1315" s="291" t="s">
        <v>3966</v>
      </c>
      <c r="B1315" s="63" t="s">
        <v>4027</v>
      </c>
      <c r="C1315" s="3"/>
      <c r="D1315" s="3"/>
      <c r="E1315" s="216"/>
      <c r="F1315" s="9"/>
      <c r="G1315" s="9"/>
      <c r="H1315" s="9"/>
      <c r="L1315" s="69"/>
      <c r="M1315" s="69"/>
      <c r="N1315" s="67"/>
      <c r="T1315" s="82"/>
    </row>
    <row r="1316" spans="1:20" ht="15">
      <c r="A1316" s="291" t="s">
        <v>4034</v>
      </c>
      <c r="B1316" s="63" t="s">
        <v>4028</v>
      </c>
      <c r="C1316" s="3"/>
      <c r="D1316" s="3"/>
      <c r="E1316" s="216"/>
      <c r="F1316" s="9"/>
      <c r="G1316" s="9"/>
      <c r="H1316" s="9"/>
      <c r="L1316" s="69"/>
      <c r="M1316" s="69"/>
      <c r="N1316" s="67"/>
      <c r="T1316" s="82"/>
    </row>
    <row r="1317" spans="1:20" ht="15">
      <c r="A1317" s="291" t="s">
        <v>4187</v>
      </c>
      <c r="B1317" s="63" t="s">
        <v>4029</v>
      </c>
      <c r="C1317" s="3"/>
      <c r="D1317" s="3"/>
      <c r="E1317" s="216"/>
      <c r="F1317" s="9"/>
      <c r="G1317" s="9"/>
      <c r="H1317" s="9"/>
      <c r="L1317" s="69"/>
      <c r="M1317" s="69"/>
      <c r="N1317" s="67"/>
      <c r="T1317" s="82"/>
    </row>
    <row r="1318" spans="1:20" ht="15">
      <c r="A1318" s="291" t="s">
        <v>4312</v>
      </c>
      <c r="B1318" s="63" t="s">
        <v>4030</v>
      </c>
      <c r="C1318" s="3"/>
      <c r="D1318" s="3"/>
      <c r="E1318" s="216"/>
      <c r="F1318" s="9"/>
      <c r="G1318" s="9"/>
      <c r="H1318" s="9"/>
      <c r="L1318" s="69"/>
      <c r="M1318" s="69"/>
      <c r="N1318" s="67"/>
      <c r="T1318" s="82"/>
    </row>
    <row r="1319" spans="1:20" ht="15">
      <c r="A1319" s="291" t="s">
        <v>4372</v>
      </c>
      <c r="B1319" s="63" t="s">
        <v>4031</v>
      </c>
      <c r="C1319" s="3"/>
      <c r="D1319" s="3"/>
      <c r="E1319" s="216"/>
      <c r="F1319" s="9"/>
      <c r="G1319" s="9"/>
      <c r="H1319" s="9"/>
      <c r="L1319" s="69"/>
      <c r="M1319" s="69"/>
      <c r="N1319" s="67"/>
      <c r="T1319" s="82"/>
    </row>
    <row r="1320" spans="1:20" ht="15">
      <c r="A1320" s="291" t="s">
        <v>4373</v>
      </c>
      <c r="B1320" s="63" t="s">
        <v>4032</v>
      </c>
      <c r="C1320" s="3"/>
      <c r="D1320" s="3"/>
      <c r="E1320" s="216"/>
      <c r="F1320" s="9"/>
      <c r="G1320" s="9"/>
      <c r="H1320" s="9"/>
      <c r="L1320" s="69"/>
      <c r="M1320" s="69"/>
      <c r="N1320" s="67"/>
      <c r="T1320" s="82"/>
    </row>
    <row r="1321" spans="1:20" ht="15">
      <c r="A1321" s="291" t="s">
        <v>4374</v>
      </c>
      <c r="B1321" s="63" t="s">
        <v>4035</v>
      </c>
      <c r="C1321" s="3"/>
      <c r="D1321" s="3"/>
      <c r="E1321" s="216"/>
      <c r="F1321" s="9"/>
      <c r="G1321" s="9"/>
      <c r="H1321" s="9"/>
      <c r="L1321" s="69"/>
      <c r="M1321" s="69"/>
      <c r="N1321" s="67"/>
      <c r="T1321" s="82"/>
    </row>
    <row r="1322" spans="1:20" ht="15">
      <c r="A1322" s="291" t="s">
        <v>4375</v>
      </c>
      <c r="B1322" s="63" t="s">
        <v>4186</v>
      </c>
      <c r="C1322" s="3"/>
      <c r="D1322" s="3"/>
      <c r="E1322" s="216"/>
      <c r="F1322" s="9"/>
      <c r="G1322" s="9"/>
      <c r="H1322" s="9"/>
      <c r="L1322" s="69"/>
      <c r="M1322" s="69"/>
      <c r="N1322" s="67"/>
      <c r="T1322" s="82"/>
    </row>
    <row r="1323" spans="1:20" ht="15">
      <c r="A1323" s="291" t="s">
        <v>4376</v>
      </c>
      <c r="B1323" s="63" t="s">
        <v>4309</v>
      </c>
      <c r="C1323" s="3"/>
      <c r="D1323" s="3"/>
      <c r="E1323" s="216"/>
      <c r="F1323" s="9"/>
      <c r="G1323" s="9"/>
      <c r="H1323" s="9"/>
      <c r="L1323" s="69"/>
      <c r="M1323" s="69"/>
      <c r="N1323" s="67"/>
      <c r="T1323" s="82"/>
    </row>
    <row r="1324" spans="1:20" ht="15">
      <c r="A1324" s="28"/>
      <c r="B1324" s="63"/>
      <c r="E1324" s="216"/>
      <c r="F1324" s="9"/>
      <c r="G1324" s="9"/>
      <c r="H1324" s="9"/>
      <c r="L1324" s="69"/>
      <c r="M1324" s="69"/>
      <c r="N1324" s="67"/>
      <c r="T1324" s="82"/>
    </row>
    <row r="1325" spans="1:20" ht="15">
      <c r="A1325" s="28"/>
      <c r="B1325" s="63"/>
      <c r="E1325" s="216"/>
      <c r="F1325" s="9"/>
      <c r="G1325" s="9"/>
      <c r="H1325" s="9"/>
      <c r="L1325" s="69"/>
      <c r="M1325" s="69"/>
      <c r="N1325" s="67"/>
      <c r="T1325" s="82"/>
    </row>
    <row r="1326" spans="1:20" ht="15">
      <c r="A1326" s="28"/>
      <c r="B1326" s="63"/>
      <c r="E1326" s="216"/>
      <c r="F1326" s="9"/>
      <c r="G1326" s="9"/>
      <c r="H1326" s="9"/>
      <c r="L1326" s="69"/>
      <c r="M1326" s="69"/>
      <c r="N1326" s="67"/>
      <c r="T1326" s="82"/>
    </row>
    <row r="1327" spans="1:20" ht="25.5">
      <c r="A1327" s="23" t="s">
        <v>2030</v>
      </c>
      <c r="L1327" s="69"/>
      <c r="M1327" s="69"/>
      <c r="T1327"/>
    </row>
    <row r="1328" spans="1:20">
      <c r="L1328" s="69"/>
      <c r="M1328" s="69"/>
      <c r="T1328"/>
    </row>
    <row r="1329" spans="1:25" ht="15.75">
      <c r="A1329" s="39"/>
      <c r="B1329" s="39"/>
      <c r="C1329" s="39"/>
      <c r="D1329" s="39"/>
      <c r="E1329" s="61">
        <v>2016</v>
      </c>
      <c r="F1329" s="61">
        <v>2017</v>
      </c>
      <c r="G1329" s="61">
        <v>2018</v>
      </c>
      <c r="H1329" s="61">
        <v>2019</v>
      </c>
      <c r="I1329" s="61">
        <v>2020</v>
      </c>
      <c r="J1329" s="61">
        <v>2021</v>
      </c>
      <c r="K1329" s="61">
        <v>2022</v>
      </c>
      <c r="L1329" s="61">
        <v>2023</v>
      </c>
      <c r="M1329" s="61">
        <v>2024</v>
      </c>
      <c r="O1329" s="70" t="s">
        <v>40</v>
      </c>
      <c r="T1329"/>
      <c r="U1329" s="9"/>
      <c r="V1329" s="9"/>
    </row>
    <row r="1330" spans="1:25" ht="15">
      <c r="A1330" s="28" t="s">
        <v>0</v>
      </c>
      <c r="B1330" s="63" t="s">
        <v>153</v>
      </c>
      <c r="E1330" s="9" t="s">
        <v>278</v>
      </c>
      <c r="F1330" s="9" t="s">
        <v>278</v>
      </c>
      <c r="G1330" s="213">
        <v>74.000000000000455</v>
      </c>
      <c r="H1330" s="213">
        <v>699.49999999999955</v>
      </c>
      <c r="I1330" s="9">
        <v>108.00000000000364</v>
      </c>
      <c r="J1330" s="211">
        <v>609.09999999999945</v>
      </c>
      <c r="K1330" s="216">
        <v>532.09999999999764</v>
      </c>
      <c r="L1330" s="216">
        <v>496.09999999999997</v>
      </c>
      <c r="M1330" s="216"/>
      <c r="O1330" s="67">
        <v>2518.8000000000006</v>
      </c>
      <c r="Q1330" t="s">
        <v>2952</v>
      </c>
      <c r="T1330" s="3" t="s">
        <v>2956</v>
      </c>
      <c r="U1330" s="63"/>
      <c r="V1330" s="63"/>
      <c r="W1330" s="265"/>
      <c r="X1330" s="317"/>
      <c r="Y1330" s="63"/>
    </row>
    <row r="1331" spans="1:25" ht="15">
      <c r="A1331" s="28" t="s">
        <v>2</v>
      </c>
      <c r="B1331" s="63" t="s">
        <v>714</v>
      </c>
      <c r="E1331" s="9" t="s">
        <v>278</v>
      </c>
      <c r="F1331" s="9" t="s">
        <v>278</v>
      </c>
      <c r="G1331" s="9" t="s">
        <v>278</v>
      </c>
      <c r="H1331" s="216">
        <v>587.80000000000018</v>
      </c>
      <c r="I1331" s="212">
        <v>282.49999999999818</v>
      </c>
      <c r="J1331" s="216">
        <v>497.5</v>
      </c>
      <c r="K1331" s="211">
        <v>590.5</v>
      </c>
      <c r="L1331" s="9">
        <v>419.1</v>
      </c>
      <c r="M1331" s="9"/>
      <c r="O1331" s="67">
        <v>2377.3999999999983</v>
      </c>
      <c r="Q1331" t="s">
        <v>2283</v>
      </c>
      <c r="T1331" s="215" t="s">
        <v>2957</v>
      </c>
      <c r="U1331" s="273"/>
      <c r="V1331" s="63"/>
      <c r="W1331" s="283"/>
      <c r="X1331" s="317"/>
      <c r="Y1331" s="63"/>
    </row>
    <row r="1332" spans="1:25" ht="15">
      <c r="A1332" s="28" t="s">
        <v>3</v>
      </c>
      <c r="B1332" s="63" t="s">
        <v>703</v>
      </c>
      <c r="E1332" s="9" t="s">
        <v>278</v>
      </c>
      <c r="F1332" s="9" t="s">
        <v>278</v>
      </c>
      <c r="G1332" s="9" t="s">
        <v>278</v>
      </c>
      <c r="H1332" s="9">
        <v>502</v>
      </c>
      <c r="I1332" s="9">
        <v>112.09999999999854</v>
      </c>
      <c r="J1332" s="212">
        <v>598.09999999999945</v>
      </c>
      <c r="K1332" s="9">
        <v>501.29999999999927</v>
      </c>
      <c r="L1332" s="9">
        <v>409.2</v>
      </c>
      <c r="M1332" s="9"/>
      <c r="O1332" s="67">
        <v>2122.6999999999971</v>
      </c>
      <c r="Q1332" t="s">
        <v>282</v>
      </c>
      <c r="T1332"/>
      <c r="U1332" s="218"/>
      <c r="V1332" s="63"/>
      <c r="W1332" s="283"/>
      <c r="X1332" s="317"/>
      <c r="Y1332" s="63"/>
    </row>
    <row r="1333" spans="1:25" ht="15">
      <c r="A1333" s="28" t="s">
        <v>5</v>
      </c>
      <c r="B1333" s="63" t="s">
        <v>25</v>
      </c>
      <c r="E1333" s="9">
        <v>84.449999999998909</v>
      </c>
      <c r="F1333" s="9">
        <v>10.500000000000909</v>
      </c>
      <c r="G1333" s="64" t="s">
        <v>279</v>
      </c>
      <c r="H1333" s="9">
        <v>564.20000000000073</v>
      </c>
      <c r="I1333" s="9">
        <v>3.8999999999978172</v>
      </c>
      <c r="J1333" s="9">
        <v>394.19999999999709</v>
      </c>
      <c r="K1333" s="216">
        <v>534.09999999999945</v>
      </c>
      <c r="L1333" s="9">
        <v>385.5</v>
      </c>
      <c r="M1333" s="9"/>
      <c r="O1333" s="67">
        <v>1976.8499999999949</v>
      </c>
      <c r="Q1333" t="s">
        <v>292</v>
      </c>
      <c r="T1333"/>
      <c r="U1333" s="273"/>
      <c r="V1333" s="63"/>
      <c r="W1333" s="283"/>
      <c r="X1333" s="317"/>
      <c r="Y1333" s="63"/>
    </row>
    <row r="1334" spans="1:25" ht="15">
      <c r="A1334" s="28" t="s">
        <v>7</v>
      </c>
      <c r="B1334" s="63" t="s">
        <v>33</v>
      </c>
      <c r="E1334" s="216">
        <v>146.89999999999964</v>
      </c>
      <c r="F1334" s="9">
        <v>10.5</v>
      </c>
      <c r="G1334" s="216">
        <v>36.299999999999727</v>
      </c>
      <c r="H1334" s="9">
        <v>458.99999999999909</v>
      </c>
      <c r="I1334" s="9">
        <v>112.49999999999636</v>
      </c>
      <c r="J1334" s="216">
        <v>521.60000000000127</v>
      </c>
      <c r="K1334" s="9">
        <v>388.90000000000146</v>
      </c>
      <c r="L1334" s="9">
        <v>265.39999999999998</v>
      </c>
      <c r="M1334" s="9"/>
      <c r="O1334" s="67">
        <v>1941.0999999999976</v>
      </c>
      <c r="Q1334" t="s">
        <v>2201</v>
      </c>
      <c r="T1334"/>
      <c r="U1334" s="218"/>
      <c r="V1334" s="63"/>
      <c r="W1334" s="283"/>
      <c r="X1334" s="317"/>
      <c r="Y1334" s="63"/>
    </row>
    <row r="1335" spans="1:25" ht="15">
      <c r="A1335" s="28" t="s">
        <v>8</v>
      </c>
      <c r="B1335" s="63" t="s">
        <v>747</v>
      </c>
      <c r="E1335" s="9" t="s">
        <v>278</v>
      </c>
      <c r="F1335" s="9" t="s">
        <v>278</v>
      </c>
      <c r="G1335" s="9" t="s">
        <v>278</v>
      </c>
      <c r="H1335" s="211">
        <v>655.80000000000018</v>
      </c>
      <c r="I1335" s="9">
        <v>45.400000000003274</v>
      </c>
      <c r="J1335" s="9">
        <v>333.60000000000036</v>
      </c>
      <c r="K1335" s="9">
        <v>427.90000000000055</v>
      </c>
      <c r="L1335" s="216">
        <v>477.29999999999995</v>
      </c>
      <c r="M1335" s="216"/>
      <c r="O1335" s="67">
        <v>1940.0000000000043</v>
      </c>
      <c r="Q1335" t="s">
        <v>333</v>
      </c>
      <c r="T1335"/>
      <c r="U1335" s="218"/>
      <c r="V1335" s="63"/>
      <c r="W1335" s="283"/>
      <c r="X1335" s="317"/>
      <c r="Y1335" s="63"/>
    </row>
    <row r="1336" spans="1:25" ht="15">
      <c r="A1336" s="28" t="s">
        <v>10</v>
      </c>
      <c r="B1336" s="63" t="s">
        <v>719</v>
      </c>
      <c r="E1336" s="9" t="s">
        <v>278</v>
      </c>
      <c r="F1336" s="9" t="s">
        <v>278</v>
      </c>
      <c r="G1336" s="9" t="s">
        <v>278</v>
      </c>
      <c r="H1336" s="216">
        <v>585.60000000000127</v>
      </c>
      <c r="I1336" s="64" t="s">
        <v>279</v>
      </c>
      <c r="J1336" s="9">
        <v>323.80000000000018</v>
      </c>
      <c r="K1336" s="9">
        <v>486.99999999999909</v>
      </c>
      <c r="L1336" s="211">
        <v>523.6</v>
      </c>
      <c r="M1336" s="211"/>
      <c r="O1336" s="67">
        <v>1920.0000000000005</v>
      </c>
      <c r="Q1336" t="s">
        <v>339</v>
      </c>
      <c r="T1336"/>
      <c r="U1336" s="63"/>
      <c r="V1336" s="63"/>
      <c r="W1336" s="265"/>
      <c r="X1336" s="317"/>
      <c r="Y1336" s="63"/>
    </row>
    <row r="1337" spans="1:25" ht="15">
      <c r="A1337" s="28" t="s">
        <v>12</v>
      </c>
      <c r="B1337" s="205" t="s">
        <v>1562</v>
      </c>
      <c r="C1337" s="3"/>
      <c r="D1337" s="3"/>
      <c r="E1337" s="9" t="s">
        <v>278</v>
      </c>
      <c r="F1337" s="9" t="s">
        <v>278</v>
      </c>
      <c r="G1337" s="9" t="s">
        <v>278</v>
      </c>
      <c r="H1337" s="9" t="s">
        <v>278</v>
      </c>
      <c r="I1337" s="216">
        <v>238.80000000000291</v>
      </c>
      <c r="J1337" s="216">
        <v>507.29999999999836</v>
      </c>
      <c r="K1337" s="216">
        <v>568.00000000000182</v>
      </c>
      <c r="L1337" s="216">
        <v>491.2</v>
      </c>
      <c r="M1337" s="216"/>
      <c r="O1337" s="67">
        <v>1805.3000000000031</v>
      </c>
      <c r="Q1337" t="s">
        <v>2953</v>
      </c>
      <c r="T1337" s="215" t="s">
        <v>2957</v>
      </c>
      <c r="U1337" s="273"/>
      <c r="V1337" s="63"/>
      <c r="W1337" s="283"/>
      <c r="X1337" s="317"/>
      <c r="Y1337" s="63"/>
    </row>
    <row r="1338" spans="1:25" ht="15">
      <c r="A1338" s="28" t="s">
        <v>14</v>
      </c>
      <c r="B1338" s="63" t="s">
        <v>13</v>
      </c>
      <c r="E1338" s="9">
        <v>108.90000000000055</v>
      </c>
      <c r="F1338" s="216">
        <v>62.400000000001455</v>
      </c>
      <c r="G1338" s="64" t="s">
        <v>279</v>
      </c>
      <c r="H1338" s="216">
        <v>565.39999999999691</v>
      </c>
      <c r="I1338" s="216">
        <v>197.50000000000546</v>
      </c>
      <c r="J1338" s="9">
        <v>186.39999999999964</v>
      </c>
      <c r="K1338" s="9">
        <v>482.49999999999909</v>
      </c>
      <c r="L1338" s="9">
        <v>163.1</v>
      </c>
      <c r="M1338" s="9"/>
      <c r="O1338" s="67">
        <v>1766.200000000003</v>
      </c>
      <c r="Q1338" t="s">
        <v>1718</v>
      </c>
      <c r="T1338" s="217"/>
      <c r="U1338" s="273"/>
      <c r="V1338" s="63"/>
      <c r="W1338" s="283"/>
      <c r="X1338" s="317"/>
      <c r="Y1338" s="63"/>
    </row>
    <row r="1339" spans="1:25" ht="15">
      <c r="A1339" s="28" t="s">
        <v>16</v>
      </c>
      <c r="B1339" s="63" t="s">
        <v>155</v>
      </c>
      <c r="E1339" s="9" t="s">
        <v>278</v>
      </c>
      <c r="F1339" s="9" t="s">
        <v>278</v>
      </c>
      <c r="G1339" s="212">
        <v>56.000000000000455</v>
      </c>
      <c r="H1339" s="216">
        <v>638.49999999999909</v>
      </c>
      <c r="I1339" s="64" t="s">
        <v>279</v>
      </c>
      <c r="J1339" s="9">
        <v>291.09999999999945</v>
      </c>
      <c r="K1339" s="9">
        <v>514.30000000000018</v>
      </c>
      <c r="L1339" s="9">
        <v>237.5</v>
      </c>
      <c r="M1339" s="9"/>
      <c r="O1339" s="67">
        <v>1737.3999999999992</v>
      </c>
      <c r="Q1339" t="s">
        <v>352</v>
      </c>
      <c r="T1339"/>
      <c r="U1339" s="63"/>
      <c r="V1339" s="63"/>
      <c r="W1339" s="265"/>
      <c r="X1339" s="317"/>
      <c r="Y1339" s="63"/>
    </row>
    <row r="1340" spans="1:25" ht="15">
      <c r="A1340" s="28" t="s">
        <v>18</v>
      </c>
      <c r="B1340" s="63" t="s">
        <v>739</v>
      </c>
      <c r="E1340" s="9" t="s">
        <v>278</v>
      </c>
      <c r="F1340" s="9" t="s">
        <v>278</v>
      </c>
      <c r="G1340" s="9" t="s">
        <v>278</v>
      </c>
      <c r="H1340" s="9">
        <v>320</v>
      </c>
      <c r="I1340" s="213">
        <v>329</v>
      </c>
      <c r="J1340" s="9">
        <v>362.69999999999982</v>
      </c>
      <c r="K1340" s="9">
        <v>392.50000000000045</v>
      </c>
      <c r="L1340" s="9">
        <v>237.6</v>
      </c>
      <c r="M1340" s="9"/>
      <c r="O1340" s="67">
        <v>1641.8000000000002</v>
      </c>
      <c r="Q1340" t="s">
        <v>281</v>
      </c>
      <c r="T1340" s="215" t="s">
        <v>2958</v>
      </c>
      <c r="U1340" s="218"/>
      <c r="V1340" s="63"/>
      <c r="W1340" s="283"/>
      <c r="X1340" s="317"/>
      <c r="Y1340" s="63"/>
    </row>
    <row r="1341" spans="1:25" ht="15">
      <c r="A1341" s="28" t="s">
        <v>20</v>
      </c>
      <c r="B1341" s="63" t="s">
        <v>142</v>
      </c>
      <c r="E1341" s="9" t="s">
        <v>278</v>
      </c>
      <c r="F1341" s="9">
        <v>13.099999999998545</v>
      </c>
      <c r="G1341" s="216">
        <v>28.000000000000909</v>
      </c>
      <c r="H1341" s="212">
        <v>644.30000000000109</v>
      </c>
      <c r="I1341" s="9">
        <v>170.19999999999891</v>
      </c>
      <c r="J1341" s="9">
        <v>403.40000000000055</v>
      </c>
      <c r="K1341" s="9">
        <v>242.40000000000055</v>
      </c>
      <c r="L1341" s="9">
        <v>84.5</v>
      </c>
      <c r="M1341" s="9"/>
      <c r="O1341" s="67">
        <v>1585.9000000000005</v>
      </c>
      <c r="Q1341" t="s">
        <v>308</v>
      </c>
      <c r="T1341"/>
      <c r="U1341" s="63"/>
      <c r="V1341" s="63"/>
      <c r="W1341" s="283"/>
      <c r="X1341" s="317"/>
      <c r="Y1341" s="63"/>
    </row>
    <row r="1342" spans="1:25" ht="15">
      <c r="A1342" s="28" t="s">
        <v>22</v>
      </c>
      <c r="B1342" s="205" t="s">
        <v>1559</v>
      </c>
      <c r="C1342" s="3"/>
      <c r="D1342" s="3"/>
      <c r="E1342" s="9" t="s">
        <v>278</v>
      </c>
      <c r="F1342" s="9" t="s">
        <v>278</v>
      </c>
      <c r="G1342" s="9" t="s">
        <v>278</v>
      </c>
      <c r="H1342" s="9" t="s">
        <v>278</v>
      </c>
      <c r="I1342" s="216">
        <v>227.19999999999527</v>
      </c>
      <c r="J1342" s="9">
        <v>416.09999999999945</v>
      </c>
      <c r="K1342" s="212">
        <v>572.69999999999982</v>
      </c>
      <c r="L1342" s="9">
        <v>339.2</v>
      </c>
      <c r="M1342" s="9"/>
      <c r="O1342" s="67">
        <v>1555.1999999999946</v>
      </c>
      <c r="Q1342" t="s">
        <v>291</v>
      </c>
      <c r="T1342"/>
      <c r="U1342" s="273"/>
      <c r="V1342" s="63"/>
      <c r="W1342" s="283"/>
      <c r="X1342" s="317"/>
      <c r="Y1342" s="63"/>
    </row>
    <row r="1343" spans="1:25" ht="15">
      <c r="A1343" s="28" t="s">
        <v>24</v>
      </c>
      <c r="B1343" s="63" t="s">
        <v>753</v>
      </c>
      <c r="E1343" s="9" t="s">
        <v>278</v>
      </c>
      <c r="F1343" s="9" t="s">
        <v>278</v>
      </c>
      <c r="G1343" s="9" t="s">
        <v>278</v>
      </c>
      <c r="H1343" s="9">
        <v>360.10000000000036</v>
      </c>
      <c r="I1343" s="211">
        <v>320.79999999999745</v>
      </c>
      <c r="J1343" s="9">
        <v>253.39999999999964</v>
      </c>
      <c r="K1343" s="9">
        <v>182</v>
      </c>
      <c r="L1343" s="9">
        <v>425</v>
      </c>
      <c r="M1343" s="9"/>
      <c r="O1343" s="67">
        <v>1541.2999999999975</v>
      </c>
      <c r="Q1343" t="s">
        <v>300</v>
      </c>
      <c r="T1343"/>
      <c r="U1343" s="63"/>
      <c r="V1343" s="63"/>
      <c r="W1343" s="283"/>
      <c r="X1343" s="317"/>
      <c r="Y1343" s="63"/>
    </row>
    <row r="1344" spans="1:25" ht="15">
      <c r="A1344" s="28" t="s">
        <v>26</v>
      </c>
      <c r="B1344" s="63" t="s">
        <v>757</v>
      </c>
      <c r="E1344" s="9" t="s">
        <v>278</v>
      </c>
      <c r="F1344" s="9" t="s">
        <v>278</v>
      </c>
      <c r="G1344" s="9" t="s">
        <v>278</v>
      </c>
      <c r="H1344" s="216">
        <v>641.09999999999945</v>
      </c>
      <c r="I1344" s="9">
        <v>178.5</v>
      </c>
      <c r="J1344" s="9">
        <v>321.49999999999909</v>
      </c>
      <c r="K1344" s="9">
        <v>5.999999999998181</v>
      </c>
      <c r="L1344" s="9">
        <v>389.7</v>
      </c>
      <c r="M1344" s="9"/>
      <c r="O1344" s="67">
        <v>1536.7999999999968</v>
      </c>
      <c r="Q1344" t="s">
        <v>283</v>
      </c>
      <c r="T1344"/>
      <c r="U1344" s="273"/>
      <c r="V1344" s="63"/>
      <c r="W1344" s="283"/>
      <c r="X1344" s="317"/>
      <c r="Y1344" s="63"/>
    </row>
    <row r="1345" spans="1:25" ht="15">
      <c r="A1345" s="28" t="s">
        <v>28</v>
      </c>
      <c r="B1345" s="63" t="s">
        <v>37</v>
      </c>
      <c r="E1345" s="212">
        <v>200.75</v>
      </c>
      <c r="F1345" s="9">
        <v>10.499999999999091</v>
      </c>
      <c r="G1345" s="64" t="s">
        <v>279</v>
      </c>
      <c r="H1345" s="9">
        <v>379.80000000000064</v>
      </c>
      <c r="I1345" s="9">
        <v>69.900000000003274</v>
      </c>
      <c r="J1345" s="9">
        <v>380.20000000000073</v>
      </c>
      <c r="K1345" s="9">
        <v>248.19999999999982</v>
      </c>
      <c r="L1345" s="9">
        <v>211</v>
      </c>
      <c r="M1345" s="9"/>
      <c r="O1345" s="67">
        <v>1500.3500000000035</v>
      </c>
      <c r="Q1345" t="s">
        <v>282</v>
      </c>
      <c r="T1345"/>
      <c r="U1345" s="63"/>
      <c r="V1345" s="63"/>
      <c r="W1345" s="265"/>
      <c r="X1345" s="317"/>
      <c r="Y1345" s="63"/>
    </row>
    <row r="1346" spans="1:25" ht="15">
      <c r="A1346" s="28" t="s">
        <v>30</v>
      </c>
      <c r="B1346" s="63" t="s">
        <v>9</v>
      </c>
      <c r="E1346" s="216">
        <v>193.49999999999955</v>
      </c>
      <c r="F1346" s="216">
        <v>52.299999999999272</v>
      </c>
      <c r="G1346" s="9">
        <v>2.1999999999998181</v>
      </c>
      <c r="H1346" s="9">
        <v>220.09999999999945</v>
      </c>
      <c r="I1346" s="9">
        <v>191.00000000000182</v>
      </c>
      <c r="J1346" s="9">
        <v>278.59999999999991</v>
      </c>
      <c r="K1346" s="9">
        <v>254.99999999999909</v>
      </c>
      <c r="L1346" s="9">
        <v>291.7</v>
      </c>
      <c r="M1346" s="9"/>
      <c r="O1346" s="67">
        <v>1484.399999999999</v>
      </c>
      <c r="Q1346" t="s">
        <v>286</v>
      </c>
      <c r="T1346" s="63"/>
      <c r="U1346" s="63"/>
      <c r="V1346" s="63"/>
      <c r="W1346" s="283"/>
      <c r="X1346" s="317"/>
      <c r="Y1346" s="63"/>
    </row>
    <row r="1347" spans="1:25" ht="15">
      <c r="A1347" s="28" t="s">
        <v>32</v>
      </c>
      <c r="B1347" s="63" t="s">
        <v>705</v>
      </c>
      <c r="E1347" s="9" t="s">
        <v>278</v>
      </c>
      <c r="F1347" s="9" t="s">
        <v>278</v>
      </c>
      <c r="G1347" s="9" t="s">
        <v>278</v>
      </c>
      <c r="H1347" s="9">
        <v>367.09999999999945</v>
      </c>
      <c r="I1347" s="64" t="s">
        <v>279</v>
      </c>
      <c r="J1347" s="9">
        <v>345.5</v>
      </c>
      <c r="K1347" s="9">
        <v>382.39999999999873</v>
      </c>
      <c r="L1347" s="9">
        <v>386.8</v>
      </c>
      <c r="M1347" s="9"/>
      <c r="O1347" s="67">
        <v>1481.7999999999981</v>
      </c>
      <c r="T1347"/>
      <c r="U1347" s="273"/>
      <c r="V1347" s="63"/>
      <c r="W1347" s="283"/>
      <c r="X1347" s="317"/>
      <c r="Y1347" s="63"/>
    </row>
    <row r="1348" spans="1:25" ht="15">
      <c r="A1348" s="28" t="s">
        <v>34</v>
      </c>
      <c r="B1348" s="205" t="s">
        <v>1565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64" t="s">
        <v>279</v>
      </c>
      <c r="J1348" s="216">
        <v>443.89999999999873</v>
      </c>
      <c r="K1348" s="216">
        <v>516.90000000000055</v>
      </c>
      <c r="L1348" s="212">
        <v>499</v>
      </c>
      <c r="M1348" s="212"/>
      <c r="O1348" s="67">
        <v>1459.7999999999993</v>
      </c>
      <c r="Q1348" t="s">
        <v>2951</v>
      </c>
      <c r="T1348"/>
      <c r="U1348" s="63"/>
      <c r="V1348" s="63"/>
      <c r="W1348" s="265"/>
      <c r="X1348" s="317"/>
      <c r="Y1348" s="63"/>
    </row>
    <row r="1349" spans="1:25" ht="15">
      <c r="A1349" s="28" t="s">
        <v>36</v>
      </c>
      <c r="B1349" s="63" t="s">
        <v>706</v>
      </c>
      <c r="E1349" s="9" t="s">
        <v>278</v>
      </c>
      <c r="F1349" s="9" t="s">
        <v>278</v>
      </c>
      <c r="G1349" s="9" t="s">
        <v>278</v>
      </c>
      <c r="H1349" s="9">
        <v>411.10000000000036</v>
      </c>
      <c r="I1349" s="64" t="s">
        <v>279</v>
      </c>
      <c r="J1349" s="9">
        <v>262.39999999999964</v>
      </c>
      <c r="K1349" s="9">
        <v>408.09999999999945</v>
      </c>
      <c r="L1349" s="9">
        <v>371.5</v>
      </c>
      <c r="M1349" s="9"/>
      <c r="O1349" s="67">
        <v>1453.0999999999995</v>
      </c>
      <c r="T1349"/>
      <c r="U1349" s="63"/>
      <c r="V1349" s="63"/>
      <c r="W1349" s="265"/>
      <c r="X1349" s="317"/>
      <c r="Y1349" s="63"/>
    </row>
    <row r="1350" spans="1:25" ht="15">
      <c r="A1350" s="28" t="s">
        <v>38</v>
      </c>
      <c r="B1350" s="63" t="s">
        <v>39</v>
      </c>
      <c r="E1350" s="9">
        <v>101.39999999999873</v>
      </c>
      <c r="F1350" s="9">
        <v>10.499999999998181</v>
      </c>
      <c r="G1350" s="64" t="s">
        <v>279</v>
      </c>
      <c r="H1350" s="216">
        <v>605.69999999999982</v>
      </c>
      <c r="I1350" s="9">
        <v>110.50000000000182</v>
      </c>
      <c r="J1350" s="9">
        <v>419.10000000000036</v>
      </c>
      <c r="K1350" s="9">
        <v>169.5</v>
      </c>
      <c r="L1350" s="9" t="s">
        <v>278</v>
      </c>
      <c r="M1350" s="9"/>
      <c r="O1350" s="67">
        <v>1416.6999999999989</v>
      </c>
      <c r="Q1350" t="s">
        <v>316</v>
      </c>
      <c r="T1350"/>
      <c r="U1350" s="273"/>
      <c r="V1350" s="63"/>
      <c r="W1350" s="282"/>
      <c r="X1350" s="317"/>
      <c r="Y1350" s="63"/>
    </row>
    <row r="1351" spans="1:25" ht="15">
      <c r="A1351" s="28" t="s">
        <v>145</v>
      </c>
      <c r="B1351" s="63" t="s">
        <v>162</v>
      </c>
      <c r="E1351" s="9" t="s">
        <v>278</v>
      </c>
      <c r="F1351" s="9" t="s">
        <v>278</v>
      </c>
      <c r="G1351" s="64" t="s">
        <v>279</v>
      </c>
      <c r="H1351" s="9">
        <v>168</v>
      </c>
      <c r="I1351" s="9">
        <v>98.900000000001455</v>
      </c>
      <c r="J1351" s="9">
        <v>198.10000000000036</v>
      </c>
      <c r="K1351" s="9">
        <v>473.69999999999982</v>
      </c>
      <c r="L1351" s="216">
        <v>463</v>
      </c>
      <c r="M1351" s="216"/>
      <c r="O1351" s="67">
        <v>1401.7000000000016</v>
      </c>
      <c r="Q1351" t="s">
        <v>287</v>
      </c>
      <c r="T1351"/>
      <c r="U1351" s="273"/>
      <c r="V1351" s="63"/>
      <c r="W1351" s="283"/>
      <c r="X1351" s="317"/>
      <c r="Y1351" s="63"/>
    </row>
    <row r="1352" spans="1:25" ht="15">
      <c r="A1352" s="28" t="s">
        <v>146</v>
      </c>
      <c r="B1352" s="218" t="s">
        <v>1568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161.59999999999491</v>
      </c>
      <c r="J1352" s="9">
        <v>426.30000000000109</v>
      </c>
      <c r="K1352" s="216">
        <v>538.10000000000036</v>
      </c>
      <c r="L1352" s="9">
        <v>273.8</v>
      </c>
      <c r="M1352" s="9"/>
      <c r="O1352" s="67">
        <v>1399.7999999999963</v>
      </c>
      <c r="Q1352" t="s">
        <v>297</v>
      </c>
      <c r="T1352"/>
      <c r="U1352" s="273"/>
      <c r="V1352" s="63"/>
      <c r="W1352" s="283"/>
      <c r="X1352" s="317"/>
      <c r="Y1352" s="63"/>
    </row>
    <row r="1353" spans="1:25" ht="15">
      <c r="A1353" s="28" t="s">
        <v>147</v>
      </c>
      <c r="B1353" s="63" t="s">
        <v>156</v>
      </c>
      <c r="E1353" s="9" t="s">
        <v>278</v>
      </c>
      <c r="F1353" s="9" t="s">
        <v>278</v>
      </c>
      <c r="G1353" s="64" t="s">
        <v>279</v>
      </c>
      <c r="H1353" s="9">
        <v>362.39999999999782</v>
      </c>
      <c r="I1353" s="9">
        <v>29.700000000004366</v>
      </c>
      <c r="J1353" s="213">
        <v>654.10000000000082</v>
      </c>
      <c r="K1353" s="9">
        <v>348.50000000000136</v>
      </c>
      <c r="L1353" s="9" t="s">
        <v>278</v>
      </c>
      <c r="M1353" s="9"/>
      <c r="O1353" s="67">
        <v>1394.7000000000044</v>
      </c>
      <c r="Q1353" t="s">
        <v>281</v>
      </c>
      <c r="T1353" s="215" t="s">
        <v>2958</v>
      </c>
      <c r="U1353" s="63"/>
      <c r="V1353" s="63"/>
      <c r="W1353" s="265"/>
      <c r="X1353" s="317"/>
      <c r="Y1353" s="63"/>
    </row>
    <row r="1354" spans="1:25" ht="15">
      <c r="A1354" s="28" t="s">
        <v>151</v>
      </c>
      <c r="B1354" s="63" t="s">
        <v>27</v>
      </c>
      <c r="E1354" s="9">
        <v>89.849999999997635</v>
      </c>
      <c r="F1354" s="9">
        <v>20.300000000000182</v>
      </c>
      <c r="G1354" s="64" t="s">
        <v>279</v>
      </c>
      <c r="H1354" s="9">
        <v>406.59999999999945</v>
      </c>
      <c r="I1354" s="9">
        <v>26.399999999999636</v>
      </c>
      <c r="J1354" s="9">
        <v>258.99999999999818</v>
      </c>
      <c r="K1354" s="9">
        <v>374.99999999999818</v>
      </c>
      <c r="L1354" s="9">
        <v>181.2</v>
      </c>
      <c r="M1354" s="9"/>
      <c r="O1354" s="67">
        <v>1358.3499999999933</v>
      </c>
      <c r="T1354"/>
      <c r="U1354" s="273"/>
      <c r="V1354" s="63"/>
      <c r="W1354" s="283"/>
      <c r="X1354" s="317"/>
      <c r="Y1354" s="63"/>
    </row>
    <row r="1355" spans="1:25" ht="15">
      <c r="A1355" s="28" t="s">
        <v>157</v>
      </c>
      <c r="B1355" s="63" t="s">
        <v>720</v>
      </c>
      <c r="E1355" s="9" t="s">
        <v>278</v>
      </c>
      <c r="F1355" s="9" t="s">
        <v>278</v>
      </c>
      <c r="G1355" s="9" t="s">
        <v>278</v>
      </c>
      <c r="H1355" s="9">
        <v>150.00000000000091</v>
      </c>
      <c r="I1355" s="216">
        <v>226.49999999999818</v>
      </c>
      <c r="J1355" s="9">
        <v>341.89999999999964</v>
      </c>
      <c r="K1355" s="9">
        <v>357.49999999999818</v>
      </c>
      <c r="L1355" s="9">
        <v>278</v>
      </c>
      <c r="M1355" s="9"/>
      <c r="O1355" s="67">
        <v>1353.8999999999969</v>
      </c>
      <c r="Q1355" t="s">
        <v>292</v>
      </c>
      <c r="T1355"/>
      <c r="U1355" s="218"/>
      <c r="V1355" s="63"/>
      <c r="W1355" s="283"/>
      <c r="X1355" s="317"/>
      <c r="Y1355" s="63"/>
    </row>
    <row r="1356" spans="1:25" ht="15">
      <c r="A1356" s="28" t="s">
        <v>159</v>
      </c>
      <c r="B1356" s="63" t="s">
        <v>17</v>
      </c>
      <c r="E1356" s="9">
        <v>110.699999999998</v>
      </c>
      <c r="F1356" s="9">
        <v>10.200000000002547</v>
      </c>
      <c r="G1356" s="211">
        <v>58.299999999999272</v>
      </c>
      <c r="H1356" s="9">
        <v>217</v>
      </c>
      <c r="I1356" s="64" t="s">
        <v>279</v>
      </c>
      <c r="J1356" s="9">
        <v>305.10000000000036</v>
      </c>
      <c r="K1356" s="9">
        <v>357.69999999999709</v>
      </c>
      <c r="L1356" s="9">
        <v>290.49999999999994</v>
      </c>
      <c r="M1356" s="9"/>
      <c r="O1356" s="67">
        <v>1349.4999999999973</v>
      </c>
      <c r="Q1356" t="s">
        <v>300</v>
      </c>
      <c r="T1356" s="217"/>
      <c r="U1356" s="63"/>
      <c r="V1356" s="63"/>
      <c r="W1356" s="283"/>
      <c r="X1356" s="317"/>
      <c r="Y1356" s="63"/>
    </row>
    <row r="1357" spans="1:25" ht="15">
      <c r="A1357" s="28" t="s">
        <v>160</v>
      </c>
      <c r="B1357" s="205" t="s">
        <v>1563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>
        <v>171.49999999999818</v>
      </c>
      <c r="J1357" s="216">
        <v>438.50000000000091</v>
      </c>
      <c r="K1357" s="9">
        <v>357.199999999998</v>
      </c>
      <c r="L1357" s="9">
        <v>373.1</v>
      </c>
      <c r="M1357" s="9"/>
      <c r="O1357" s="67">
        <v>1340.299999999997</v>
      </c>
      <c r="Q1357" t="s">
        <v>293</v>
      </c>
      <c r="T1357"/>
      <c r="U1357" s="273"/>
      <c r="V1357" s="63"/>
      <c r="W1357" s="283"/>
      <c r="X1357" s="317"/>
      <c r="Y1357" s="63"/>
    </row>
    <row r="1358" spans="1:25" ht="15">
      <c r="A1358" s="28" t="s">
        <v>161</v>
      </c>
      <c r="B1358" s="205" t="s">
        <v>1558</v>
      </c>
      <c r="C1358" s="3"/>
      <c r="D1358" s="3"/>
      <c r="E1358" s="9" t="s">
        <v>278</v>
      </c>
      <c r="F1358" s="9" t="s">
        <v>278</v>
      </c>
      <c r="G1358" s="9" t="s">
        <v>278</v>
      </c>
      <c r="H1358" s="9" t="s">
        <v>278</v>
      </c>
      <c r="I1358" s="9">
        <v>3.5999999999949068</v>
      </c>
      <c r="J1358" s="9">
        <v>361.10000000000082</v>
      </c>
      <c r="K1358" s="216">
        <v>524.09999999999945</v>
      </c>
      <c r="L1358" s="216">
        <v>437.3</v>
      </c>
      <c r="M1358" s="216"/>
      <c r="O1358" s="67">
        <v>1326.0999999999951</v>
      </c>
      <c r="Q1358" t="s">
        <v>322</v>
      </c>
      <c r="T1358"/>
      <c r="U1358" s="63"/>
      <c r="V1358" s="63"/>
      <c r="W1358" s="265"/>
      <c r="X1358" s="317"/>
      <c r="Y1358" s="63"/>
    </row>
    <row r="1359" spans="1:25" ht="15">
      <c r="A1359" s="28" t="s">
        <v>163</v>
      </c>
      <c r="B1359" s="63" t="s">
        <v>735</v>
      </c>
      <c r="E1359" s="9" t="s">
        <v>278</v>
      </c>
      <c r="F1359" s="9" t="s">
        <v>278</v>
      </c>
      <c r="G1359" s="9" t="s">
        <v>278</v>
      </c>
      <c r="H1359" s="9">
        <v>485.10000000000127</v>
      </c>
      <c r="I1359" s="9">
        <v>3.5999999999967258</v>
      </c>
      <c r="J1359" s="9">
        <v>342.80000000000109</v>
      </c>
      <c r="K1359" s="9">
        <v>253.5</v>
      </c>
      <c r="L1359" s="9">
        <v>201.5</v>
      </c>
      <c r="M1359" s="9"/>
      <c r="O1359" s="67">
        <v>1286.4999999999991</v>
      </c>
      <c r="T1359"/>
      <c r="U1359" s="273"/>
      <c r="V1359" s="63"/>
      <c r="W1359" s="282"/>
      <c r="X1359" s="317"/>
      <c r="Y1359" s="63"/>
    </row>
    <row r="1360" spans="1:25" ht="15">
      <c r="A1360" s="28" t="s">
        <v>274</v>
      </c>
      <c r="B1360" s="63" t="s">
        <v>15</v>
      </c>
      <c r="E1360" s="9">
        <v>65.899999999999636</v>
      </c>
      <c r="F1360" s="9">
        <v>2.6000000000003638</v>
      </c>
      <c r="G1360" s="9">
        <v>2.2000000000007276</v>
      </c>
      <c r="H1360" s="9">
        <v>210.39999999999918</v>
      </c>
      <c r="I1360" s="9">
        <v>55.999999999994543</v>
      </c>
      <c r="J1360" s="9">
        <v>343</v>
      </c>
      <c r="K1360" s="9">
        <v>305.09999999999945</v>
      </c>
      <c r="L1360" s="9">
        <v>279</v>
      </c>
      <c r="M1360" s="9"/>
      <c r="O1360" s="67">
        <v>1264.1999999999939</v>
      </c>
      <c r="T1360" s="217"/>
      <c r="U1360" s="273"/>
      <c r="V1360" s="63"/>
      <c r="W1360" s="282"/>
      <c r="X1360" s="317"/>
      <c r="Y1360" s="63"/>
    </row>
    <row r="1361" spans="1:25" ht="15">
      <c r="A1361" s="28" t="s">
        <v>275</v>
      </c>
      <c r="B1361" s="63" t="s">
        <v>21</v>
      </c>
      <c r="E1361" s="216">
        <v>167.70000000000164</v>
      </c>
      <c r="F1361" s="9">
        <v>25.199999999999818</v>
      </c>
      <c r="G1361" s="64" t="s">
        <v>279</v>
      </c>
      <c r="H1361" s="9">
        <v>269.00000000000182</v>
      </c>
      <c r="I1361" s="9">
        <v>150.69999999999891</v>
      </c>
      <c r="J1361" s="9">
        <v>204.00000000000091</v>
      </c>
      <c r="K1361" s="9">
        <v>222.29999999999927</v>
      </c>
      <c r="L1361" s="9">
        <v>221.5</v>
      </c>
      <c r="M1361" s="9"/>
      <c r="O1361" s="67">
        <v>1260.4000000000024</v>
      </c>
      <c r="Q1361" t="s">
        <v>284</v>
      </c>
      <c r="T1361"/>
      <c r="U1361" s="63"/>
      <c r="V1361" s="63"/>
      <c r="W1361" s="283"/>
      <c r="X1361" s="317"/>
      <c r="Y1361" s="63"/>
    </row>
    <row r="1362" spans="1:25" ht="15">
      <c r="A1362" s="28" t="s">
        <v>276</v>
      </c>
      <c r="B1362" s="63" t="s">
        <v>143</v>
      </c>
      <c r="E1362" s="9" t="s">
        <v>278</v>
      </c>
      <c r="F1362" s="216">
        <v>82.300000000002001</v>
      </c>
      <c r="G1362" s="64" t="s">
        <v>279</v>
      </c>
      <c r="H1362" s="9">
        <v>311</v>
      </c>
      <c r="I1362" s="9">
        <v>29.999999999996362</v>
      </c>
      <c r="J1362" s="9">
        <v>187.49999999999909</v>
      </c>
      <c r="K1362" s="9">
        <v>311.30000000000018</v>
      </c>
      <c r="L1362" s="9">
        <v>336</v>
      </c>
      <c r="M1362" s="9"/>
      <c r="O1362" s="67">
        <v>1258.0999999999976</v>
      </c>
      <c r="Q1362" t="s">
        <v>284</v>
      </c>
      <c r="T1362"/>
      <c r="U1362" s="273"/>
      <c r="V1362" s="63"/>
      <c r="W1362" s="283"/>
      <c r="X1362" s="317"/>
      <c r="Y1362" s="63"/>
    </row>
    <row r="1363" spans="1:25" ht="15">
      <c r="A1363" s="28" t="s">
        <v>277</v>
      </c>
      <c r="B1363" s="63" t="s">
        <v>728</v>
      </c>
      <c r="E1363" s="9" t="s">
        <v>278</v>
      </c>
      <c r="F1363" s="9" t="s">
        <v>278</v>
      </c>
      <c r="G1363" s="9" t="s">
        <v>278</v>
      </c>
      <c r="H1363" s="9">
        <v>297.59999999999854</v>
      </c>
      <c r="I1363" s="9">
        <v>191.19999999999891</v>
      </c>
      <c r="J1363" s="9">
        <v>131.99999999999909</v>
      </c>
      <c r="K1363" s="9">
        <v>390.89999999999873</v>
      </c>
      <c r="L1363" s="9">
        <v>244.9</v>
      </c>
      <c r="M1363" s="9"/>
      <c r="O1363" s="67">
        <v>1256.5999999999954</v>
      </c>
      <c r="T1363" s="63"/>
      <c r="U1363" s="63"/>
      <c r="V1363" s="63"/>
      <c r="W1363" s="265"/>
      <c r="X1363" s="317"/>
      <c r="Y1363" s="63"/>
    </row>
    <row r="1364" spans="1:25" ht="15">
      <c r="A1364" s="28" t="s">
        <v>692</v>
      </c>
      <c r="B1364" s="63" t="s">
        <v>31</v>
      </c>
      <c r="E1364" s="216">
        <v>132.199999999998</v>
      </c>
      <c r="F1364" s="9">
        <v>33.199999999999818</v>
      </c>
      <c r="G1364" s="9">
        <v>8.3999999999996362</v>
      </c>
      <c r="H1364" s="9">
        <v>142.39999999999873</v>
      </c>
      <c r="I1364" s="64" t="s">
        <v>279</v>
      </c>
      <c r="J1364" s="9">
        <v>347.79999999999836</v>
      </c>
      <c r="K1364" s="9">
        <v>192.19999999999891</v>
      </c>
      <c r="L1364" s="9">
        <v>383.7</v>
      </c>
      <c r="M1364" s="9"/>
      <c r="O1364" s="67">
        <v>1239.8999999999935</v>
      </c>
      <c r="Q1364" t="s">
        <v>292</v>
      </c>
      <c r="T1364"/>
      <c r="U1364" s="273"/>
      <c r="V1364" s="63"/>
      <c r="W1364" s="282"/>
      <c r="X1364" s="317"/>
      <c r="Y1364" s="63"/>
    </row>
    <row r="1365" spans="1:25" ht="15">
      <c r="A1365" s="28" t="s">
        <v>693</v>
      </c>
      <c r="B1365" s="273" t="s">
        <v>1888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421.90000000000146</v>
      </c>
      <c r="K1365" s="9">
        <v>336.09999999999854</v>
      </c>
      <c r="L1365" s="9">
        <v>427.90000000000003</v>
      </c>
      <c r="M1365" s="9"/>
      <c r="O1365" s="67">
        <v>1185.9000000000001</v>
      </c>
      <c r="T1365"/>
      <c r="U1365" s="273"/>
      <c r="V1365" s="63"/>
      <c r="W1365" s="283"/>
      <c r="X1365" s="317"/>
      <c r="Y1365" s="63"/>
    </row>
    <row r="1366" spans="1:25" ht="15">
      <c r="A1366" s="28" t="s">
        <v>694</v>
      </c>
      <c r="B1366" s="205" t="s">
        <v>1566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>
        <v>129.79999999999563</v>
      </c>
      <c r="J1366" s="9">
        <v>278.5</v>
      </c>
      <c r="K1366" s="9">
        <v>485.60000000000218</v>
      </c>
      <c r="L1366" s="9">
        <v>261.5</v>
      </c>
      <c r="M1366" s="9"/>
      <c r="O1366" s="67">
        <v>1155.3999999999978</v>
      </c>
      <c r="T1366"/>
      <c r="U1366" s="63"/>
      <c r="V1366" s="63"/>
      <c r="W1366" s="283"/>
      <c r="X1366" s="317"/>
      <c r="Y1366" s="63"/>
    </row>
    <row r="1367" spans="1:25" ht="15">
      <c r="A1367" s="28" t="s">
        <v>696</v>
      </c>
      <c r="B1367" s="28" t="s">
        <v>691</v>
      </c>
      <c r="E1367" s="9" t="s">
        <v>278</v>
      </c>
      <c r="F1367" s="9" t="s">
        <v>278</v>
      </c>
      <c r="G1367" s="9" t="s">
        <v>278</v>
      </c>
      <c r="H1367" s="9">
        <v>308.00000000000091</v>
      </c>
      <c r="I1367" s="9">
        <v>15.600000000002183</v>
      </c>
      <c r="J1367" s="9">
        <v>156.00000000000045</v>
      </c>
      <c r="K1367" s="9">
        <v>451.99999999999909</v>
      </c>
      <c r="L1367" s="9">
        <v>222</v>
      </c>
      <c r="M1367" s="9"/>
      <c r="O1367" s="67">
        <v>1153.6000000000026</v>
      </c>
      <c r="T1367" s="217"/>
      <c r="U1367" s="63"/>
      <c r="V1367" s="63"/>
      <c r="W1367" s="283"/>
      <c r="X1367" s="317"/>
      <c r="Y1367" s="63"/>
    </row>
    <row r="1368" spans="1:25" ht="15">
      <c r="A1368" s="28" t="s">
        <v>702</v>
      </c>
      <c r="B1368" s="273" t="s">
        <v>1886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>
        <v>315.39999999999873</v>
      </c>
      <c r="K1368" s="9">
        <v>349.40000000000236</v>
      </c>
      <c r="L1368" s="216">
        <v>471.09999999999997</v>
      </c>
      <c r="M1368" s="216"/>
      <c r="O1368" s="67">
        <v>1135.900000000001</v>
      </c>
      <c r="Q1368" t="s">
        <v>292</v>
      </c>
      <c r="T1368"/>
      <c r="U1368" s="63"/>
      <c r="V1368" s="63"/>
      <c r="W1368" s="265"/>
      <c r="X1368" s="317"/>
      <c r="Y1368" s="63"/>
    </row>
    <row r="1369" spans="1:25" ht="15">
      <c r="A1369" s="28" t="s">
        <v>704</v>
      </c>
      <c r="B1369" s="205" t="s">
        <v>1561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>
        <v>164.99999999999818</v>
      </c>
      <c r="J1369" s="9">
        <v>374.5</v>
      </c>
      <c r="K1369" s="9">
        <v>364.09999999999854</v>
      </c>
      <c r="L1369" s="9">
        <v>229.5</v>
      </c>
      <c r="M1369" s="9"/>
      <c r="O1369" s="67">
        <v>1133.0999999999967</v>
      </c>
      <c r="T1369"/>
      <c r="U1369" s="63"/>
      <c r="V1369" s="63"/>
      <c r="W1369" s="265"/>
      <c r="X1369" s="317"/>
      <c r="Y1369" s="63"/>
    </row>
    <row r="1370" spans="1:25" ht="15">
      <c r="A1370" s="28" t="s">
        <v>707</v>
      </c>
      <c r="B1370" s="28" t="s">
        <v>690</v>
      </c>
      <c r="E1370" s="9" t="s">
        <v>278</v>
      </c>
      <c r="F1370" s="9" t="s">
        <v>278</v>
      </c>
      <c r="G1370" s="9" t="s">
        <v>278</v>
      </c>
      <c r="H1370" s="9">
        <v>333.39999999999918</v>
      </c>
      <c r="I1370" s="9">
        <v>4.4000000000032742</v>
      </c>
      <c r="J1370" s="9">
        <v>311.69999999999982</v>
      </c>
      <c r="K1370" s="9">
        <v>53.099999999999454</v>
      </c>
      <c r="L1370" s="9">
        <v>418.8</v>
      </c>
      <c r="M1370" s="9"/>
      <c r="O1370" s="67">
        <v>1121.4000000000017</v>
      </c>
      <c r="T1370"/>
      <c r="U1370" s="63"/>
      <c r="V1370" s="63"/>
      <c r="W1370" s="265"/>
      <c r="X1370" s="317"/>
      <c r="Y1370" s="63"/>
    </row>
    <row r="1371" spans="1:25" ht="15">
      <c r="A1371" s="28" t="s">
        <v>708</v>
      </c>
      <c r="B1371" s="63" t="s">
        <v>740</v>
      </c>
      <c r="E1371" s="9" t="s">
        <v>278</v>
      </c>
      <c r="F1371" s="9" t="s">
        <v>278</v>
      </c>
      <c r="G1371" s="9" t="s">
        <v>278</v>
      </c>
      <c r="H1371" s="9">
        <v>232.5</v>
      </c>
      <c r="I1371" s="9">
        <v>177</v>
      </c>
      <c r="J1371" s="9">
        <v>86.700000000000728</v>
      </c>
      <c r="K1371" s="9">
        <v>230.64999999999964</v>
      </c>
      <c r="L1371" s="9">
        <v>353</v>
      </c>
      <c r="M1371" s="9"/>
      <c r="O1371" s="67">
        <v>1079.8500000000004</v>
      </c>
      <c r="T1371" s="63"/>
      <c r="U1371" s="218"/>
      <c r="V1371" s="63"/>
      <c r="W1371" s="283"/>
      <c r="X1371" s="317"/>
      <c r="Y1371" s="63"/>
    </row>
    <row r="1372" spans="1:25" ht="15">
      <c r="A1372" s="28" t="s">
        <v>711</v>
      </c>
      <c r="B1372" s="63" t="s">
        <v>6</v>
      </c>
      <c r="E1372" s="216">
        <v>129.59999999999854</v>
      </c>
      <c r="F1372" s="212">
        <v>92.799999999999272</v>
      </c>
      <c r="G1372" s="64" t="s">
        <v>279</v>
      </c>
      <c r="H1372" s="9">
        <v>435.74999999999909</v>
      </c>
      <c r="I1372" s="9">
        <v>95.600000000000364</v>
      </c>
      <c r="J1372" s="9">
        <v>315.10000000000036</v>
      </c>
      <c r="K1372" s="9" t="s">
        <v>278</v>
      </c>
      <c r="L1372" s="9" t="s">
        <v>278</v>
      </c>
      <c r="M1372" s="9"/>
      <c r="O1372" s="67">
        <v>1068.8499999999976</v>
      </c>
      <c r="Q1372" t="s">
        <v>308</v>
      </c>
      <c r="T1372" s="63"/>
      <c r="U1372" s="63"/>
      <c r="V1372" s="63"/>
      <c r="W1372" s="265"/>
      <c r="X1372" s="317"/>
      <c r="Y1372" s="63"/>
    </row>
    <row r="1373" spans="1:25" ht="15">
      <c r="A1373" s="28" t="s">
        <v>713</v>
      </c>
      <c r="B1373" s="63" t="s">
        <v>736</v>
      </c>
      <c r="E1373" s="9" t="s">
        <v>278</v>
      </c>
      <c r="F1373" s="9" t="s">
        <v>278</v>
      </c>
      <c r="G1373" s="9" t="s">
        <v>278</v>
      </c>
      <c r="H1373" s="9">
        <v>89.999999999998181</v>
      </c>
      <c r="I1373" s="9">
        <v>60.500000000005457</v>
      </c>
      <c r="J1373" s="9">
        <v>384.00000000000091</v>
      </c>
      <c r="K1373" s="9">
        <v>393.699999999998</v>
      </c>
      <c r="L1373" s="9">
        <v>127</v>
      </c>
      <c r="M1373" s="9"/>
      <c r="O1373" s="67">
        <v>1055.2000000000025</v>
      </c>
      <c r="T1373"/>
      <c r="U1373" s="273"/>
      <c r="V1373" s="63"/>
      <c r="W1373" s="283"/>
      <c r="X1373" s="317"/>
      <c r="Y1373" s="63"/>
    </row>
    <row r="1374" spans="1:25" ht="15">
      <c r="A1374" s="28" t="s">
        <v>718</v>
      </c>
      <c r="B1374" s="63" t="s">
        <v>23</v>
      </c>
      <c r="E1374" s="9">
        <v>20.400000000000546</v>
      </c>
      <c r="F1374" s="216">
        <v>48</v>
      </c>
      <c r="G1374" s="64" t="s">
        <v>279</v>
      </c>
      <c r="H1374" s="9">
        <v>167.99999999999864</v>
      </c>
      <c r="I1374" s="9">
        <v>95.299999999999272</v>
      </c>
      <c r="J1374" s="9">
        <v>254.49999999999955</v>
      </c>
      <c r="K1374" s="9">
        <v>177.50000000000091</v>
      </c>
      <c r="L1374" s="9">
        <v>287.10000000000002</v>
      </c>
      <c r="M1374" s="9"/>
      <c r="O1374" s="67">
        <v>1050.7999999999988</v>
      </c>
      <c r="Q1374" t="s">
        <v>287</v>
      </c>
      <c r="T1374"/>
      <c r="U1374" s="273"/>
      <c r="V1374" s="63"/>
      <c r="W1374" s="283"/>
      <c r="X1374" s="317"/>
      <c r="Y1374" s="63"/>
    </row>
    <row r="1375" spans="1:25" ht="15">
      <c r="A1375" s="28" t="s">
        <v>722</v>
      </c>
      <c r="B1375" s="63" t="s">
        <v>695</v>
      </c>
      <c r="E1375" s="9" t="s">
        <v>278</v>
      </c>
      <c r="F1375" s="9" t="s">
        <v>278</v>
      </c>
      <c r="G1375" s="9" t="s">
        <v>278</v>
      </c>
      <c r="H1375" s="9">
        <v>172.50000000000182</v>
      </c>
      <c r="I1375" s="9">
        <v>93.600000000002183</v>
      </c>
      <c r="J1375" s="9">
        <v>341.5</v>
      </c>
      <c r="K1375" s="9">
        <v>110.50000000000136</v>
      </c>
      <c r="L1375" s="9">
        <v>314.60000000000002</v>
      </c>
      <c r="M1375" s="9"/>
      <c r="O1375" s="67">
        <v>1032.7000000000053</v>
      </c>
      <c r="T1375"/>
      <c r="U1375" s="63"/>
      <c r="V1375" s="63"/>
      <c r="W1375" s="283"/>
      <c r="X1375" s="317"/>
      <c r="Y1375" s="63"/>
    </row>
    <row r="1376" spans="1:25" ht="15">
      <c r="A1376" s="28" t="s">
        <v>723</v>
      </c>
      <c r="B1376" s="205" t="s">
        <v>1567</v>
      </c>
      <c r="C1376" s="3"/>
      <c r="D1376" s="3"/>
      <c r="E1376" s="9" t="s">
        <v>278</v>
      </c>
      <c r="F1376" s="9" t="s">
        <v>278</v>
      </c>
      <c r="G1376" s="9" t="s">
        <v>278</v>
      </c>
      <c r="H1376" s="9" t="s">
        <v>278</v>
      </c>
      <c r="I1376" s="9">
        <v>172.99999999999818</v>
      </c>
      <c r="J1376" s="9">
        <v>407.40000000000236</v>
      </c>
      <c r="K1376" s="9">
        <v>448.59999999999854</v>
      </c>
      <c r="L1376" s="9" t="s">
        <v>278</v>
      </c>
      <c r="M1376" s="9"/>
      <c r="O1376" s="67">
        <v>1028.9999999999991</v>
      </c>
      <c r="T1376"/>
      <c r="U1376" s="63"/>
      <c r="V1376" s="63"/>
      <c r="W1376" s="283"/>
      <c r="X1376" s="317"/>
      <c r="Y1376" s="63"/>
    </row>
    <row r="1377" spans="1:25" ht="15">
      <c r="A1377" s="28" t="s">
        <v>724</v>
      </c>
      <c r="B1377" s="205" t="s">
        <v>1560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>
        <v>127.49999999999818</v>
      </c>
      <c r="J1377" s="9">
        <v>343.50000000000091</v>
      </c>
      <c r="K1377" s="9">
        <v>324.90000000000055</v>
      </c>
      <c r="L1377" s="9">
        <v>229.5</v>
      </c>
      <c r="M1377" s="9"/>
      <c r="O1377" s="67">
        <v>1025.3999999999996</v>
      </c>
      <c r="T1377"/>
      <c r="U1377" s="63"/>
      <c r="V1377" s="63"/>
      <c r="W1377" s="283"/>
      <c r="X1377" s="317"/>
      <c r="Y1377" s="63"/>
    </row>
    <row r="1378" spans="1:25" ht="15">
      <c r="A1378" s="28" t="s">
        <v>730</v>
      </c>
      <c r="B1378" s="63" t="s">
        <v>141</v>
      </c>
      <c r="E1378" s="9" t="s">
        <v>278</v>
      </c>
      <c r="F1378" s="213">
        <v>129.50000000000091</v>
      </c>
      <c r="G1378" s="64" t="s">
        <v>279</v>
      </c>
      <c r="H1378" s="9">
        <v>142.80000000000064</v>
      </c>
      <c r="I1378" s="64" t="s">
        <v>279</v>
      </c>
      <c r="J1378" s="9">
        <v>29.399999999999636</v>
      </c>
      <c r="K1378" s="213">
        <v>626.10000000000036</v>
      </c>
      <c r="L1378" s="9">
        <v>97.5</v>
      </c>
      <c r="M1378" s="9"/>
      <c r="O1378" s="67">
        <v>1025.3000000000015</v>
      </c>
      <c r="Q1378" t="s">
        <v>313</v>
      </c>
      <c r="T1378" s="3" t="s">
        <v>2956</v>
      </c>
      <c r="U1378" s="273"/>
      <c r="V1378" s="63"/>
      <c r="W1378" s="282"/>
      <c r="X1378" s="317"/>
      <c r="Y1378" s="63"/>
    </row>
    <row r="1379" spans="1:25" ht="15">
      <c r="A1379" s="28" t="s">
        <v>738</v>
      </c>
      <c r="B1379" s="63" t="s">
        <v>19</v>
      </c>
      <c r="E1379" s="9">
        <v>25.5</v>
      </c>
      <c r="F1379" s="9">
        <v>30.399999999999636</v>
      </c>
      <c r="G1379" s="64" t="s">
        <v>279</v>
      </c>
      <c r="H1379" s="9">
        <v>536.90000000000055</v>
      </c>
      <c r="I1379" s="9">
        <v>127.50000000000364</v>
      </c>
      <c r="J1379" s="9">
        <v>293</v>
      </c>
      <c r="K1379" s="9" t="s">
        <v>278</v>
      </c>
      <c r="L1379" s="9" t="s">
        <v>278</v>
      </c>
      <c r="M1379" s="9"/>
      <c r="O1379" s="67">
        <v>1013.3000000000038</v>
      </c>
      <c r="T1379"/>
      <c r="U1379" s="273"/>
      <c r="V1379" s="63"/>
      <c r="W1379" s="283"/>
      <c r="X1379" s="317"/>
      <c r="Y1379" s="63"/>
    </row>
    <row r="1380" spans="1:25" ht="15">
      <c r="A1380" s="28" t="s">
        <v>742</v>
      </c>
      <c r="B1380" s="63" t="s">
        <v>710</v>
      </c>
      <c r="E1380" s="9" t="s">
        <v>278</v>
      </c>
      <c r="F1380" s="9" t="s">
        <v>278</v>
      </c>
      <c r="G1380" s="9" t="s">
        <v>278</v>
      </c>
      <c r="H1380" s="9">
        <v>231.2</v>
      </c>
      <c r="I1380" s="9">
        <v>107.40000000000327</v>
      </c>
      <c r="J1380" s="9">
        <v>241.00000000000091</v>
      </c>
      <c r="K1380" s="9">
        <v>301.49999999999909</v>
      </c>
      <c r="L1380" s="9">
        <v>131.4</v>
      </c>
      <c r="M1380" s="9"/>
      <c r="O1380" s="67">
        <v>1012.5000000000033</v>
      </c>
      <c r="T1380"/>
      <c r="U1380" s="63"/>
      <c r="V1380" s="63"/>
      <c r="W1380" s="265"/>
      <c r="X1380" s="317"/>
      <c r="Y1380" s="63"/>
    </row>
    <row r="1381" spans="1:25" ht="15">
      <c r="A1381" s="28" t="s">
        <v>743</v>
      </c>
      <c r="B1381" s="28" t="s">
        <v>685</v>
      </c>
      <c r="E1381" s="9" t="s">
        <v>278</v>
      </c>
      <c r="F1381" s="9" t="s">
        <v>278</v>
      </c>
      <c r="G1381" s="9" t="s">
        <v>278</v>
      </c>
      <c r="H1381" s="9">
        <v>285.00000000000045</v>
      </c>
      <c r="I1381" s="9">
        <v>103.70000000000073</v>
      </c>
      <c r="J1381" s="9">
        <v>209.5</v>
      </c>
      <c r="K1381" s="9">
        <v>167.99999999999955</v>
      </c>
      <c r="L1381" s="9">
        <v>246</v>
      </c>
      <c r="M1381" s="9"/>
      <c r="O1381" s="67">
        <v>1012.2000000000007</v>
      </c>
      <c r="T1381" s="63"/>
      <c r="U1381" s="273"/>
      <c r="V1381" s="63"/>
      <c r="W1381" s="283"/>
      <c r="X1381" s="317"/>
      <c r="Y1381" s="63"/>
    </row>
    <row r="1382" spans="1:25" ht="15">
      <c r="A1382" s="28" t="s">
        <v>744</v>
      </c>
      <c r="B1382" s="273" t="s">
        <v>1882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>
        <v>213.400000000001</v>
      </c>
      <c r="K1382" s="9">
        <v>436.49999999999909</v>
      </c>
      <c r="L1382" s="9">
        <v>329.5</v>
      </c>
      <c r="M1382" s="9"/>
      <c r="O1382" s="67">
        <v>979.40000000000009</v>
      </c>
      <c r="T1382"/>
      <c r="U1382" s="218"/>
      <c r="V1382" s="63"/>
      <c r="W1382" s="283"/>
      <c r="X1382" s="317"/>
      <c r="Y1382" s="63"/>
    </row>
    <row r="1383" spans="1:25" ht="15">
      <c r="A1383" s="28" t="s">
        <v>750</v>
      </c>
      <c r="B1383" s="63" t="s">
        <v>154</v>
      </c>
      <c r="E1383" s="9" t="s">
        <v>278</v>
      </c>
      <c r="F1383" s="9" t="s">
        <v>278</v>
      </c>
      <c r="G1383" s="64" t="s">
        <v>279</v>
      </c>
      <c r="H1383" s="9">
        <v>327.49999999999909</v>
      </c>
      <c r="I1383" s="9">
        <v>93.500000000001819</v>
      </c>
      <c r="J1383" s="9">
        <v>196.99999999999818</v>
      </c>
      <c r="K1383" s="9">
        <v>166.80000000000018</v>
      </c>
      <c r="L1383" s="9">
        <v>136.5</v>
      </c>
      <c r="M1383" s="9"/>
      <c r="O1383" s="67">
        <v>921.29999999999927</v>
      </c>
      <c r="T1383"/>
      <c r="U1383" s="63"/>
      <c r="V1383" s="63"/>
      <c r="W1383" s="283"/>
      <c r="X1383" s="317"/>
      <c r="Y1383" s="63"/>
    </row>
    <row r="1384" spans="1:25" ht="15">
      <c r="A1384" s="28" t="s">
        <v>751</v>
      </c>
      <c r="B1384" s="63" t="s">
        <v>721</v>
      </c>
      <c r="E1384" s="9" t="s">
        <v>278</v>
      </c>
      <c r="F1384" s="9" t="s">
        <v>278</v>
      </c>
      <c r="G1384" s="9" t="s">
        <v>278</v>
      </c>
      <c r="H1384" s="9">
        <v>244.00000000000182</v>
      </c>
      <c r="I1384" s="9">
        <v>104.50000000000182</v>
      </c>
      <c r="J1384" s="216">
        <v>439.89999999999782</v>
      </c>
      <c r="K1384" s="64" t="s">
        <v>279</v>
      </c>
      <c r="L1384" s="9">
        <v>127.5</v>
      </c>
      <c r="M1384" s="9"/>
      <c r="O1384" s="67">
        <v>915.90000000000146</v>
      </c>
      <c r="Q1384" t="s">
        <v>288</v>
      </c>
      <c r="T1384"/>
      <c r="U1384" s="63"/>
      <c r="V1384" s="63"/>
      <c r="W1384" s="265"/>
      <c r="X1384" s="317"/>
      <c r="Y1384" s="63"/>
    </row>
    <row r="1385" spans="1:25" ht="15">
      <c r="A1385" s="28" t="s">
        <v>752</v>
      </c>
      <c r="B1385" s="63" t="s">
        <v>144</v>
      </c>
      <c r="E1385" s="9" t="s">
        <v>278</v>
      </c>
      <c r="F1385" s="216">
        <v>89.600000000000364</v>
      </c>
      <c r="G1385" s="64" t="s">
        <v>279</v>
      </c>
      <c r="H1385" s="9">
        <v>344.00000000000136</v>
      </c>
      <c r="I1385" s="9">
        <v>4.2000000000025466</v>
      </c>
      <c r="J1385" s="9">
        <v>381.69999999999982</v>
      </c>
      <c r="K1385" s="9">
        <v>19.500000000000455</v>
      </c>
      <c r="L1385" s="9" t="s">
        <v>278</v>
      </c>
      <c r="M1385" s="9"/>
      <c r="O1385" s="67">
        <v>839.00000000000455</v>
      </c>
      <c r="Q1385" t="s">
        <v>283</v>
      </c>
      <c r="T1385"/>
      <c r="U1385" s="63"/>
      <c r="V1385" s="63"/>
      <c r="W1385" s="265"/>
      <c r="X1385" s="317"/>
      <c r="Y1385" s="63"/>
    </row>
    <row r="1386" spans="1:25" ht="15">
      <c r="A1386" s="28" t="s">
        <v>754</v>
      </c>
      <c r="B1386" s="273" t="s">
        <v>2003</v>
      </c>
      <c r="C1386" s="3"/>
      <c r="D1386" s="3"/>
      <c r="E1386" s="9" t="s">
        <v>278</v>
      </c>
      <c r="F1386" s="9" t="s">
        <v>278</v>
      </c>
      <c r="G1386" s="9" t="s">
        <v>278</v>
      </c>
      <c r="H1386" s="9" t="s">
        <v>278</v>
      </c>
      <c r="I1386" s="9" t="s">
        <v>278</v>
      </c>
      <c r="J1386" s="9" t="s">
        <v>278</v>
      </c>
      <c r="K1386" s="216">
        <v>543.89999999999873</v>
      </c>
      <c r="L1386" s="9">
        <v>284.5</v>
      </c>
      <c r="M1386" s="9"/>
      <c r="O1386" s="67">
        <v>828.39999999999873</v>
      </c>
      <c r="Q1386" t="s">
        <v>284</v>
      </c>
      <c r="T1386"/>
      <c r="U1386" s="63"/>
      <c r="V1386" s="63"/>
      <c r="W1386" s="283"/>
      <c r="X1386" s="317"/>
      <c r="Y1386" s="63"/>
    </row>
    <row r="1387" spans="1:25" ht="15">
      <c r="A1387" s="28" t="s">
        <v>755</v>
      </c>
      <c r="B1387" s="63" t="s">
        <v>745</v>
      </c>
      <c r="E1387" s="9" t="s">
        <v>278</v>
      </c>
      <c r="F1387" s="9" t="s">
        <v>278</v>
      </c>
      <c r="G1387" s="9" t="s">
        <v>278</v>
      </c>
      <c r="H1387" s="9">
        <v>121.90000000000055</v>
      </c>
      <c r="I1387" s="216">
        <v>221.89999999999964</v>
      </c>
      <c r="J1387" s="9">
        <v>188</v>
      </c>
      <c r="K1387" s="9">
        <v>191.50000000000136</v>
      </c>
      <c r="L1387" s="9">
        <v>82.8</v>
      </c>
      <c r="M1387" s="9"/>
      <c r="O1387" s="67">
        <v>806.1000000000015</v>
      </c>
      <c r="Q1387" t="s">
        <v>287</v>
      </c>
      <c r="T1387" s="63"/>
      <c r="U1387" s="273"/>
      <c r="V1387" s="63"/>
      <c r="W1387" s="283"/>
      <c r="X1387" s="317"/>
      <c r="Y1387" s="63"/>
    </row>
    <row r="1388" spans="1:25" ht="15">
      <c r="A1388" s="28" t="s">
        <v>756</v>
      </c>
      <c r="B1388" s="205" t="s">
        <v>1553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>
        <v>9.1000000000040018</v>
      </c>
      <c r="J1388" s="9">
        <v>334.49999999999818</v>
      </c>
      <c r="K1388" s="9">
        <v>389.79999999999927</v>
      </c>
      <c r="L1388" s="9">
        <v>49</v>
      </c>
      <c r="M1388" s="9"/>
      <c r="O1388" s="67">
        <v>782.40000000000146</v>
      </c>
      <c r="T1388"/>
      <c r="U1388" s="63"/>
      <c r="V1388" s="63"/>
      <c r="W1388" s="283"/>
      <c r="X1388" s="317"/>
      <c r="Y1388" s="63"/>
    </row>
    <row r="1389" spans="1:25" ht="15">
      <c r="A1389" s="28" t="s">
        <v>759</v>
      </c>
      <c r="B1389" s="205" t="s">
        <v>1549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>
        <v>62.700000000004366</v>
      </c>
      <c r="J1389" s="9">
        <v>321.90000000000009</v>
      </c>
      <c r="K1389" s="9">
        <v>84.799999999999272</v>
      </c>
      <c r="L1389" s="9">
        <v>291.7</v>
      </c>
      <c r="M1389" s="9"/>
      <c r="O1389" s="67">
        <v>761.10000000000377</v>
      </c>
      <c r="T1389"/>
      <c r="U1389" s="218"/>
      <c r="V1389" s="63"/>
      <c r="W1389" s="283"/>
      <c r="X1389" s="317"/>
      <c r="Y1389" s="63"/>
    </row>
    <row r="1390" spans="1:25" ht="15">
      <c r="A1390" s="28" t="s">
        <v>841</v>
      </c>
      <c r="B1390" s="63" t="s">
        <v>712</v>
      </c>
      <c r="E1390" s="9" t="s">
        <v>278</v>
      </c>
      <c r="F1390" s="9" t="s">
        <v>278</v>
      </c>
      <c r="G1390" s="9" t="s">
        <v>278</v>
      </c>
      <c r="H1390" s="9">
        <v>6.2000000000007276</v>
      </c>
      <c r="I1390" s="9">
        <v>97.499999999996362</v>
      </c>
      <c r="J1390" s="9">
        <v>174</v>
      </c>
      <c r="K1390" s="9">
        <v>143.89999999999918</v>
      </c>
      <c r="L1390" s="9">
        <v>311.40000000000003</v>
      </c>
      <c r="M1390" s="9"/>
      <c r="O1390" s="67">
        <v>732.99999999999636</v>
      </c>
      <c r="T1390"/>
      <c r="U1390" s="218"/>
      <c r="V1390" s="63"/>
      <c r="W1390" s="282"/>
      <c r="X1390" s="317"/>
      <c r="Y1390" s="63"/>
    </row>
    <row r="1391" spans="1:25" ht="15">
      <c r="A1391" s="28" t="s">
        <v>842</v>
      </c>
      <c r="B1391" s="63" t="s">
        <v>11</v>
      </c>
      <c r="E1391" s="213">
        <v>229.65000000000055</v>
      </c>
      <c r="F1391" s="64" t="s">
        <v>279</v>
      </c>
      <c r="G1391" s="64" t="s">
        <v>279</v>
      </c>
      <c r="H1391" s="9">
        <v>154.29999999999927</v>
      </c>
      <c r="I1391" s="9">
        <v>55.600000000004002</v>
      </c>
      <c r="J1391" s="64" t="s">
        <v>279</v>
      </c>
      <c r="K1391" s="9">
        <v>172.39999999999964</v>
      </c>
      <c r="L1391" s="9">
        <v>117</v>
      </c>
      <c r="M1391" s="9"/>
      <c r="O1391" s="67">
        <v>728.95000000000346</v>
      </c>
      <c r="Q1391" t="s">
        <v>281</v>
      </c>
      <c r="T1391" s="3" t="s">
        <v>2958</v>
      </c>
      <c r="U1391" s="63"/>
      <c r="V1391" s="63"/>
      <c r="W1391" s="265"/>
      <c r="X1391" s="317"/>
      <c r="Y1391" s="63"/>
    </row>
    <row r="1392" spans="1:25" ht="15">
      <c r="A1392" s="28" t="s">
        <v>843</v>
      </c>
      <c r="B1392" s="63" t="s">
        <v>701</v>
      </c>
      <c r="E1392" s="9" t="s">
        <v>278</v>
      </c>
      <c r="F1392" s="9" t="s">
        <v>278</v>
      </c>
      <c r="G1392" s="9" t="s">
        <v>278</v>
      </c>
      <c r="H1392" s="216">
        <v>567.59999999999854</v>
      </c>
      <c r="I1392" s="9">
        <v>159.30000000000109</v>
      </c>
      <c r="J1392" s="9" t="s">
        <v>278</v>
      </c>
      <c r="K1392" s="9" t="s">
        <v>278</v>
      </c>
      <c r="L1392" s="9" t="s">
        <v>278</v>
      </c>
      <c r="M1392" s="9"/>
      <c r="O1392" s="67">
        <v>726.89999999999964</v>
      </c>
      <c r="Q1392" t="s">
        <v>288</v>
      </c>
      <c r="T1392" s="217"/>
      <c r="U1392" s="63"/>
      <c r="V1392" s="63"/>
      <c r="W1392" s="283"/>
      <c r="X1392" s="317"/>
      <c r="Y1392" s="63"/>
    </row>
    <row r="1393" spans="1:25" ht="15">
      <c r="A1393" s="28" t="s">
        <v>844</v>
      </c>
      <c r="B1393" s="273" t="s">
        <v>1889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>
        <v>266.99999999999909</v>
      </c>
      <c r="K1393" s="9">
        <v>436</v>
      </c>
      <c r="L1393" s="9" t="s">
        <v>278</v>
      </c>
      <c r="M1393" s="9"/>
      <c r="O1393" s="67">
        <v>702.99999999999909</v>
      </c>
      <c r="T1393"/>
      <c r="U1393" s="273"/>
      <c r="V1393" s="63"/>
      <c r="W1393" s="282"/>
      <c r="X1393" s="317"/>
      <c r="Y1393" s="63"/>
    </row>
    <row r="1394" spans="1:25" ht="15">
      <c r="A1394" s="28" t="s">
        <v>845</v>
      </c>
      <c r="B1394" s="273" t="s">
        <v>1887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>
        <v>168</v>
      </c>
      <c r="K1394" s="9">
        <v>498.80000000000018</v>
      </c>
      <c r="L1394" s="9">
        <v>16.5</v>
      </c>
      <c r="M1394" s="9"/>
      <c r="O1394" s="67">
        <v>683.30000000000018</v>
      </c>
      <c r="T1394"/>
      <c r="U1394" s="63"/>
      <c r="V1394" s="63"/>
      <c r="W1394" s="282"/>
      <c r="X1394" s="317"/>
      <c r="Y1394" s="63"/>
    </row>
    <row r="1395" spans="1:25" ht="15">
      <c r="A1395" s="28" t="s">
        <v>846</v>
      </c>
      <c r="B1395" s="273" t="s">
        <v>1894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>
        <v>223.89999999999964</v>
      </c>
      <c r="K1395" s="9">
        <v>221.50000000000091</v>
      </c>
      <c r="L1395" s="9">
        <v>237.5</v>
      </c>
      <c r="M1395" s="9"/>
      <c r="O1395" s="67">
        <v>682.90000000000055</v>
      </c>
      <c r="T1395"/>
      <c r="U1395" s="273"/>
      <c r="V1395" s="63"/>
      <c r="W1395" s="283"/>
      <c r="X1395" s="317"/>
      <c r="Y1395" s="63"/>
    </row>
    <row r="1396" spans="1:25" ht="15">
      <c r="A1396" s="28" t="s">
        <v>847</v>
      </c>
      <c r="B1396" s="63" t="s">
        <v>1</v>
      </c>
      <c r="E1396" s="9">
        <v>51.149999999999636</v>
      </c>
      <c r="F1396" s="216">
        <v>45.600000000000364</v>
      </c>
      <c r="G1396" s="216">
        <v>44.000000000000455</v>
      </c>
      <c r="H1396" s="64" t="s">
        <v>279</v>
      </c>
      <c r="I1396" s="64" t="s">
        <v>279</v>
      </c>
      <c r="J1396" s="9">
        <v>277.349999999999</v>
      </c>
      <c r="K1396" s="9">
        <v>52.499999999999545</v>
      </c>
      <c r="L1396" s="9">
        <v>205.29999999999998</v>
      </c>
      <c r="M1396" s="9"/>
      <c r="O1396" s="67">
        <v>675.89999999999895</v>
      </c>
      <c r="Q1396" t="s">
        <v>336</v>
      </c>
      <c r="T1396" s="63"/>
      <c r="U1396" s="63"/>
      <c r="V1396" s="63"/>
      <c r="W1396" s="265"/>
      <c r="X1396" s="317"/>
      <c r="Y1396" s="63"/>
    </row>
    <row r="1397" spans="1:25" ht="15">
      <c r="A1397" s="28" t="s">
        <v>848</v>
      </c>
      <c r="B1397" s="63" t="s">
        <v>35</v>
      </c>
      <c r="E1397" s="216">
        <v>120.29999999999927</v>
      </c>
      <c r="F1397" s="211">
        <v>107.30000000000109</v>
      </c>
      <c r="G1397" s="216">
        <v>14.299999999999272</v>
      </c>
      <c r="H1397" s="9">
        <v>253.49999999999955</v>
      </c>
      <c r="I1397" s="9">
        <v>180</v>
      </c>
      <c r="J1397" s="9" t="s">
        <v>278</v>
      </c>
      <c r="K1397" s="9" t="s">
        <v>278</v>
      </c>
      <c r="L1397" s="9" t="s">
        <v>278</v>
      </c>
      <c r="M1397" s="9"/>
      <c r="O1397" s="67">
        <v>675.39999999999918</v>
      </c>
      <c r="Q1397" t="s">
        <v>820</v>
      </c>
      <c r="T1397"/>
      <c r="U1397" s="63"/>
      <c r="V1397" s="63"/>
      <c r="W1397" s="282"/>
      <c r="X1397" s="317"/>
      <c r="Y1397" s="63"/>
    </row>
    <row r="1398" spans="1:25" ht="15">
      <c r="A1398" s="28" t="s">
        <v>849</v>
      </c>
      <c r="B1398" s="273" t="s">
        <v>1902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397.99999999999818</v>
      </c>
      <c r="L1398" s="9">
        <v>252.3</v>
      </c>
      <c r="M1398" s="9"/>
      <c r="O1398" s="67">
        <v>650.29999999999814</v>
      </c>
      <c r="T1398"/>
      <c r="U1398" s="63"/>
      <c r="V1398" s="63"/>
      <c r="W1398" s="283"/>
      <c r="X1398" s="317"/>
      <c r="Y1398" s="63"/>
    </row>
    <row r="1399" spans="1:25" ht="15">
      <c r="A1399" s="28" t="s">
        <v>850</v>
      </c>
      <c r="B1399" s="205" t="s">
        <v>1551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>
        <v>129.20000000000073</v>
      </c>
      <c r="J1399" s="216">
        <v>501.40000000000055</v>
      </c>
      <c r="K1399" s="9" t="s">
        <v>278</v>
      </c>
      <c r="L1399" s="9" t="s">
        <v>278</v>
      </c>
      <c r="M1399" s="9"/>
      <c r="O1399" s="67">
        <v>630.60000000000127</v>
      </c>
      <c r="Q1399" t="s">
        <v>297</v>
      </c>
      <c r="T1399"/>
      <c r="U1399" s="63"/>
      <c r="V1399" s="63"/>
      <c r="W1399" s="283"/>
      <c r="X1399" s="317"/>
      <c r="Y1399" s="63"/>
    </row>
    <row r="1400" spans="1:25" ht="15">
      <c r="A1400" s="28" t="s">
        <v>851</v>
      </c>
      <c r="B1400" s="205" t="s">
        <v>1550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>
        <v>172.49999999999636</v>
      </c>
      <c r="J1400" s="9">
        <v>177.5</v>
      </c>
      <c r="K1400" s="9">
        <v>108.89999999999827</v>
      </c>
      <c r="L1400" s="9">
        <v>152</v>
      </c>
      <c r="M1400" s="9"/>
      <c r="O1400" s="67">
        <v>610.89999999999463</v>
      </c>
      <c r="T1400"/>
      <c r="U1400" s="218"/>
      <c r="V1400" s="63"/>
      <c r="W1400" s="283"/>
      <c r="X1400" s="317"/>
      <c r="Y1400" s="63"/>
    </row>
    <row r="1401" spans="1:25" ht="15">
      <c r="A1401" s="28" t="s">
        <v>852</v>
      </c>
      <c r="B1401" s="63" t="s">
        <v>2550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213">
        <v>604.4</v>
      </c>
      <c r="M1401" s="213"/>
      <c r="N1401" s="67"/>
      <c r="O1401" s="67">
        <v>604.4</v>
      </c>
      <c r="Q1401" t="s">
        <v>281</v>
      </c>
      <c r="T1401" s="215" t="s">
        <v>2958</v>
      </c>
      <c r="U1401" s="63"/>
      <c r="V1401" s="63"/>
      <c r="W1401" s="265"/>
      <c r="X1401" s="317"/>
      <c r="Y1401" s="63"/>
    </row>
    <row r="1402" spans="1:25" ht="15">
      <c r="A1402" s="28" t="s">
        <v>853</v>
      </c>
      <c r="B1402" s="273" t="s">
        <v>1905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>
        <v>202.00000000000182</v>
      </c>
      <c r="L1402" s="9">
        <v>399.9</v>
      </c>
      <c r="M1402" s="9"/>
      <c r="O1402" s="67">
        <v>601.9000000000018</v>
      </c>
      <c r="T1402"/>
      <c r="U1402" s="273"/>
      <c r="V1402" s="63"/>
      <c r="W1402" s="283"/>
      <c r="X1402" s="317"/>
      <c r="Y1402" s="63"/>
    </row>
    <row r="1403" spans="1:25" ht="15">
      <c r="A1403" s="28" t="s">
        <v>854</v>
      </c>
      <c r="B1403" s="273" t="s">
        <v>1900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>
        <v>436</v>
      </c>
      <c r="L1403" s="9">
        <v>144</v>
      </c>
      <c r="M1403" s="9"/>
      <c r="O1403" s="67">
        <v>580</v>
      </c>
      <c r="T1403"/>
      <c r="U1403" s="273"/>
      <c r="V1403" s="63"/>
      <c r="W1403" s="283"/>
      <c r="X1403" s="317"/>
      <c r="Y1403" s="63"/>
    </row>
    <row r="1404" spans="1:25" ht="15">
      <c r="A1404" s="28" t="s">
        <v>855</v>
      </c>
      <c r="B1404" s="273" t="s">
        <v>2726</v>
      </c>
      <c r="C1404" s="3"/>
      <c r="D1404" s="3"/>
      <c r="E1404" s="9" t="s">
        <v>278</v>
      </c>
      <c r="F1404" s="9" t="s">
        <v>278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>
        <v>150</v>
      </c>
      <c r="L1404" s="9">
        <v>421.5</v>
      </c>
      <c r="M1404" s="9"/>
      <c r="O1404" s="67">
        <v>571.5</v>
      </c>
      <c r="T1404"/>
      <c r="U1404" s="63"/>
      <c r="V1404" s="63"/>
      <c r="W1404" s="283"/>
      <c r="X1404" s="317"/>
      <c r="Y1404" s="63"/>
    </row>
    <row r="1405" spans="1:25" ht="15">
      <c r="A1405" s="28" t="s">
        <v>856</v>
      </c>
      <c r="B1405" s="63" t="s">
        <v>726</v>
      </c>
      <c r="E1405" s="9" t="s">
        <v>278</v>
      </c>
      <c r="F1405" s="9" t="s">
        <v>278</v>
      </c>
      <c r="G1405" s="9" t="s">
        <v>278</v>
      </c>
      <c r="H1405" s="9">
        <v>334.60000000000036</v>
      </c>
      <c r="I1405" s="9">
        <v>188.69999999999527</v>
      </c>
      <c r="J1405" s="9" t="s">
        <v>278</v>
      </c>
      <c r="K1405" s="9" t="s">
        <v>278</v>
      </c>
      <c r="L1405" s="9" t="s">
        <v>278</v>
      </c>
      <c r="M1405" s="9"/>
      <c r="O1405" s="67">
        <v>523.29999999999563</v>
      </c>
      <c r="T1405" s="63"/>
      <c r="U1405" s="63"/>
      <c r="V1405" s="63"/>
      <c r="W1405" s="283"/>
      <c r="X1405" s="317"/>
      <c r="Y1405" s="63"/>
    </row>
    <row r="1406" spans="1:25" ht="15">
      <c r="A1406" s="28" t="s">
        <v>857</v>
      </c>
      <c r="B1406" s="273" t="s">
        <v>1883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>
        <v>320.49999999999955</v>
      </c>
      <c r="K1406" s="9">
        <v>89.299999999999727</v>
      </c>
      <c r="L1406" s="9">
        <v>70.099999999999994</v>
      </c>
      <c r="M1406" s="9"/>
      <c r="O1406" s="67">
        <v>479.8999999999993</v>
      </c>
      <c r="T1406"/>
      <c r="U1406" s="273"/>
      <c r="V1406" s="63"/>
      <c r="W1406" s="283"/>
      <c r="X1406" s="317"/>
      <c r="Y1406" s="63"/>
    </row>
    <row r="1407" spans="1:25" ht="15">
      <c r="A1407" s="28" t="s">
        <v>858</v>
      </c>
      <c r="B1407" s="63" t="s">
        <v>2560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216">
        <v>453.5</v>
      </c>
      <c r="M1407" s="216"/>
      <c r="N1407" s="67"/>
      <c r="O1407" s="67">
        <v>453.5</v>
      </c>
      <c r="Q1407" t="s">
        <v>288</v>
      </c>
      <c r="T1407"/>
      <c r="U1407" s="273"/>
      <c r="V1407" s="63"/>
      <c r="W1407" s="283"/>
      <c r="X1407" s="317"/>
      <c r="Y1407" s="63"/>
    </row>
    <row r="1408" spans="1:25" ht="15">
      <c r="A1408" s="28" t="s">
        <v>859</v>
      </c>
      <c r="B1408" s="273" t="s">
        <v>1890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>
        <v>113.99999999999955</v>
      </c>
      <c r="K1408" s="9">
        <v>145.09999999999945</v>
      </c>
      <c r="L1408" s="9">
        <v>153.80000000000001</v>
      </c>
      <c r="M1408" s="9"/>
      <c r="O1408" s="67">
        <v>412.89999999999901</v>
      </c>
      <c r="T1408"/>
      <c r="U1408" s="63"/>
      <c r="V1408" s="63"/>
      <c r="W1408" s="265"/>
      <c r="X1408" s="317"/>
      <c r="Y1408" s="63"/>
    </row>
    <row r="1409" spans="1:25" ht="15">
      <c r="A1409" s="28" t="s">
        <v>860</v>
      </c>
      <c r="B1409" s="63" t="s">
        <v>2555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 t="s">
        <v>278</v>
      </c>
      <c r="K1409" s="9" t="s">
        <v>278</v>
      </c>
      <c r="L1409" s="9">
        <v>399.59999999999997</v>
      </c>
      <c r="M1409" s="9"/>
      <c r="N1409" s="67"/>
      <c r="O1409" s="67">
        <v>399.59999999999997</v>
      </c>
      <c r="T1409"/>
      <c r="U1409" s="63"/>
      <c r="V1409" s="63"/>
      <c r="W1409" s="283"/>
      <c r="X1409" s="317"/>
      <c r="Y1409" s="63"/>
    </row>
    <row r="1410" spans="1:25" ht="15">
      <c r="A1410" s="28" t="s">
        <v>861</v>
      </c>
      <c r="B1410" s="63" t="s">
        <v>2568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398.3</v>
      </c>
      <c r="M1410" s="9"/>
      <c r="N1410" s="67"/>
      <c r="O1410" s="67">
        <v>398.3</v>
      </c>
      <c r="T1410"/>
      <c r="U1410" s="63"/>
      <c r="V1410" s="63"/>
      <c r="W1410" s="265"/>
      <c r="X1410" s="317"/>
      <c r="Y1410" s="63"/>
    </row>
    <row r="1411" spans="1:25" ht="15">
      <c r="A1411" s="28" t="s">
        <v>862</v>
      </c>
      <c r="B1411" s="63" t="s">
        <v>2559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>
        <v>395.5</v>
      </c>
      <c r="M1411" s="9"/>
      <c r="N1411" s="67"/>
      <c r="O1411" s="67">
        <v>395.5</v>
      </c>
      <c r="T1411"/>
      <c r="U1411" s="273"/>
      <c r="V1411" s="63"/>
      <c r="W1411" s="283"/>
      <c r="X1411" s="317"/>
      <c r="Y1411" s="63"/>
    </row>
    <row r="1412" spans="1:25" ht="15">
      <c r="A1412" s="28" t="s">
        <v>863</v>
      </c>
      <c r="B1412" s="273" t="s">
        <v>1891</v>
      </c>
      <c r="C1412" s="3"/>
      <c r="D1412" s="3"/>
      <c r="E1412" s="9" t="s">
        <v>278</v>
      </c>
      <c r="F1412" s="9" t="s">
        <v>278</v>
      </c>
      <c r="G1412" s="9" t="s">
        <v>278</v>
      </c>
      <c r="H1412" s="9" t="s">
        <v>278</v>
      </c>
      <c r="I1412" s="9" t="s">
        <v>278</v>
      </c>
      <c r="J1412" s="9">
        <v>174.5</v>
      </c>
      <c r="K1412" s="64" t="s">
        <v>279</v>
      </c>
      <c r="L1412" s="9">
        <v>218</v>
      </c>
      <c r="M1412" s="9"/>
      <c r="O1412" s="67">
        <v>392.5</v>
      </c>
      <c r="T1412"/>
      <c r="U1412" s="63"/>
      <c r="V1412" s="63"/>
      <c r="W1412" s="265"/>
      <c r="X1412" s="317"/>
      <c r="Y1412" s="63"/>
    </row>
    <row r="1413" spans="1:25" ht="15">
      <c r="A1413" s="28" t="s">
        <v>864</v>
      </c>
      <c r="B1413" s="63" t="s">
        <v>2549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>
        <v>389.9</v>
      </c>
      <c r="M1413" s="9"/>
      <c r="N1413" s="67"/>
      <c r="O1413" s="67">
        <v>389.9</v>
      </c>
      <c r="T1413"/>
      <c r="U1413" s="273"/>
      <c r="V1413" s="63"/>
      <c r="W1413" s="282"/>
      <c r="X1413" s="317"/>
      <c r="Y1413" s="63"/>
    </row>
    <row r="1414" spans="1:25" ht="15">
      <c r="A1414" s="28" t="s">
        <v>865</v>
      </c>
      <c r="B1414" s="63" t="s">
        <v>2547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>
        <v>380.6</v>
      </c>
      <c r="M1414" s="9"/>
      <c r="N1414" s="67"/>
      <c r="O1414" s="67">
        <v>380.6</v>
      </c>
      <c r="T1414"/>
      <c r="U1414" s="63"/>
      <c r="V1414" s="63"/>
      <c r="W1414" s="283"/>
      <c r="X1414" s="317"/>
      <c r="Y1414" s="63"/>
    </row>
    <row r="1415" spans="1:25" ht="15">
      <c r="A1415" s="28" t="s">
        <v>866</v>
      </c>
      <c r="B1415" s="63" t="s">
        <v>2557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>
        <v>356.1</v>
      </c>
      <c r="M1415" s="9"/>
      <c r="N1415" s="67"/>
      <c r="O1415" s="67">
        <v>356.1</v>
      </c>
      <c r="T1415"/>
      <c r="U1415" s="63"/>
      <c r="V1415" s="63"/>
      <c r="W1415" s="265"/>
      <c r="X1415" s="317"/>
      <c r="Y1415" s="63"/>
    </row>
    <row r="1416" spans="1:25" ht="15">
      <c r="A1416" s="28" t="s">
        <v>867</v>
      </c>
      <c r="B1416" s="63" t="s">
        <v>4</v>
      </c>
      <c r="E1416" s="216">
        <v>120.599999999999</v>
      </c>
      <c r="F1416" s="9">
        <v>35.199999999999363</v>
      </c>
      <c r="G1416" s="216">
        <v>52.000000000000455</v>
      </c>
      <c r="H1416" s="9">
        <v>60.400000000000546</v>
      </c>
      <c r="I1416" s="9">
        <v>78.5</v>
      </c>
      <c r="J1416" s="9" t="s">
        <v>278</v>
      </c>
      <c r="K1416" s="9" t="s">
        <v>278</v>
      </c>
      <c r="L1416" s="9" t="s">
        <v>278</v>
      </c>
      <c r="M1416" s="9"/>
      <c r="O1416" s="67">
        <v>346.69999999999936</v>
      </c>
      <c r="Q1416" t="s">
        <v>314</v>
      </c>
      <c r="T1416" s="63"/>
      <c r="U1416" s="63"/>
      <c r="V1416" s="63"/>
      <c r="W1416" s="283"/>
      <c r="X1416" s="317"/>
      <c r="Y1416" s="63"/>
    </row>
    <row r="1417" spans="1:25" ht="15">
      <c r="A1417" s="28" t="s">
        <v>868</v>
      </c>
      <c r="B1417" s="63" t="s">
        <v>29</v>
      </c>
      <c r="E1417" s="211">
        <v>212.20000000000027</v>
      </c>
      <c r="F1417" s="9">
        <v>30.150000000000091</v>
      </c>
      <c r="G1417" s="216">
        <v>52.000000000000909</v>
      </c>
      <c r="H1417" s="9" t="s">
        <v>278</v>
      </c>
      <c r="I1417" s="9" t="s">
        <v>278</v>
      </c>
      <c r="J1417" s="9">
        <v>46.499999999999545</v>
      </c>
      <c r="K1417" s="9" t="s">
        <v>278</v>
      </c>
      <c r="L1417" s="9" t="s">
        <v>278</v>
      </c>
      <c r="M1417" s="9"/>
      <c r="O1417" s="67">
        <v>340.85000000000082</v>
      </c>
      <c r="Q1417" t="s">
        <v>353</v>
      </c>
      <c r="T1417"/>
      <c r="U1417" s="63"/>
      <c r="V1417" s="63"/>
      <c r="W1417" s="282"/>
      <c r="X1417" s="317"/>
      <c r="Y1417" s="63"/>
    </row>
    <row r="1418" spans="1:25" ht="15">
      <c r="A1418" s="28" t="s">
        <v>869</v>
      </c>
      <c r="B1418" s="63" t="s">
        <v>2543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>
        <v>338.5</v>
      </c>
      <c r="M1418" s="9"/>
      <c r="N1418" s="67"/>
      <c r="O1418" s="67">
        <v>338.5</v>
      </c>
      <c r="T1418"/>
      <c r="U1418" s="63"/>
      <c r="V1418" s="63"/>
      <c r="W1418" s="283"/>
      <c r="X1418" s="317"/>
      <c r="Y1418" s="63"/>
    </row>
    <row r="1419" spans="1:25" ht="15">
      <c r="A1419" s="28" t="s">
        <v>870</v>
      </c>
      <c r="B1419" s="63" t="s">
        <v>2548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334.8</v>
      </c>
      <c r="M1419" s="9"/>
      <c r="N1419" s="67"/>
      <c r="O1419" s="67">
        <v>334.8</v>
      </c>
      <c r="T1419"/>
      <c r="U1419" s="28"/>
      <c r="V1419" s="63"/>
      <c r="W1419" s="283"/>
      <c r="X1419" s="317"/>
      <c r="Y1419" s="63"/>
    </row>
    <row r="1420" spans="1:25" ht="15">
      <c r="A1420" s="28" t="s">
        <v>871</v>
      </c>
      <c r="B1420" s="273" t="s">
        <v>1898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>
        <v>242</v>
      </c>
      <c r="L1420" s="9">
        <v>91</v>
      </c>
      <c r="M1420" s="9"/>
      <c r="O1420" s="67">
        <v>333</v>
      </c>
      <c r="T1420"/>
      <c r="U1420" s="273"/>
      <c r="V1420" s="63"/>
      <c r="W1420" s="283"/>
      <c r="X1420" s="317"/>
      <c r="Y1420" s="63"/>
    </row>
    <row r="1421" spans="1:25" ht="15">
      <c r="A1421" s="28" t="s">
        <v>872</v>
      </c>
      <c r="B1421" s="273" t="s">
        <v>1924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 t="s">
        <v>278</v>
      </c>
      <c r="J1421" s="9" t="s">
        <v>278</v>
      </c>
      <c r="K1421" s="9">
        <v>272.99999999999773</v>
      </c>
      <c r="L1421" s="9">
        <v>54.300000000000004</v>
      </c>
      <c r="M1421" s="9"/>
      <c r="O1421" s="67">
        <v>327.29999999999774</v>
      </c>
      <c r="T1421"/>
      <c r="U1421" s="218"/>
      <c r="V1421" s="63"/>
      <c r="W1421" s="283"/>
      <c r="X1421" s="317"/>
      <c r="Y1421" s="63"/>
    </row>
    <row r="1422" spans="1:25" ht="15">
      <c r="A1422" s="28" t="s">
        <v>873</v>
      </c>
      <c r="B1422" s="63" t="s">
        <v>2553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321.5</v>
      </c>
      <c r="M1422" s="9"/>
      <c r="N1422" s="67"/>
      <c r="O1422" s="67">
        <v>321.5</v>
      </c>
      <c r="T1422"/>
      <c r="U1422" s="273"/>
      <c r="V1422" s="63"/>
      <c r="W1422" s="283"/>
      <c r="X1422" s="317"/>
      <c r="Y1422" s="63"/>
    </row>
    <row r="1423" spans="1:25" ht="15">
      <c r="A1423" s="28" t="s">
        <v>874</v>
      </c>
      <c r="B1423" s="63" t="s">
        <v>2566</v>
      </c>
      <c r="C1423" s="3"/>
      <c r="D1423" s="3"/>
      <c r="E1423" s="9" t="s">
        <v>278</v>
      </c>
      <c r="F1423" s="9" t="s">
        <v>278</v>
      </c>
      <c r="G1423" s="9" t="s">
        <v>278</v>
      </c>
      <c r="H1423" s="9" t="s">
        <v>278</v>
      </c>
      <c r="I1423" s="9" t="s">
        <v>278</v>
      </c>
      <c r="J1423" s="9" t="s">
        <v>278</v>
      </c>
      <c r="K1423" s="9" t="s">
        <v>278</v>
      </c>
      <c r="L1423" s="9">
        <v>297.60000000000002</v>
      </c>
      <c r="M1423" s="9"/>
      <c r="N1423" s="67"/>
      <c r="O1423" s="67">
        <v>297.60000000000002</v>
      </c>
      <c r="T1423"/>
      <c r="U1423" s="63"/>
      <c r="V1423" s="63"/>
      <c r="W1423" s="265"/>
      <c r="X1423" s="317"/>
      <c r="Y1423" s="63"/>
    </row>
    <row r="1424" spans="1:25" ht="15">
      <c r="A1424" s="28" t="s">
        <v>875</v>
      </c>
      <c r="B1424" s="63" t="s">
        <v>2556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>
        <v>296.7</v>
      </c>
      <c r="M1424" s="9"/>
      <c r="N1424" s="67"/>
      <c r="O1424" s="67">
        <v>296.7</v>
      </c>
      <c r="T1424"/>
      <c r="U1424" s="63"/>
      <c r="V1424" s="63"/>
      <c r="W1424" s="265"/>
      <c r="X1424" s="317"/>
      <c r="Y1424" s="63"/>
    </row>
    <row r="1425" spans="1:25" ht="15">
      <c r="A1425" s="28" t="s">
        <v>876</v>
      </c>
      <c r="B1425" s="273" t="s">
        <v>1884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>
        <v>281.49999999999955</v>
      </c>
      <c r="K1425" s="9" t="s">
        <v>278</v>
      </c>
      <c r="L1425" s="9" t="s">
        <v>278</v>
      </c>
      <c r="M1425" s="9"/>
      <c r="O1425" s="67">
        <v>281.49999999999955</v>
      </c>
      <c r="T1425"/>
      <c r="U1425" s="218"/>
      <c r="V1425" s="63"/>
      <c r="W1425" s="283"/>
      <c r="X1425" s="317"/>
      <c r="Y1425" s="63"/>
    </row>
    <row r="1426" spans="1:25" ht="15">
      <c r="A1426" s="28" t="s">
        <v>877</v>
      </c>
      <c r="B1426" s="273" t="s">
        <v>1901</v>
      </c>
      <c r="C1426" s="3"/>
      <c r="D1426" s="3"/>
      <c r="E1426" s="9" t="s">
        <v>278</v>
      </c>
      <c r="F1426" s="9" t="s">
        <v>278</v>
      </c>
      <c r="G1426" s="9" t="s">
        <v>278</v>
      </c>
      <c r="H1426" s="9" t="s">
        <v>278</v>
      </c>
      <c r="I1426" s="9" t="s">
        <v>278</v>
      </c>
      <c r="J1426" s="9" t="s">
        <v>278</v>
      </c>
      <c r="K1426" s="9">
        <v>60.000000000001364</v>
      </c>
      <c r="L1426" s="9">
        <v>218</v>
      </c>
      <c r="M1426" s="9"/>
      <c r="O1426" s="67">
        <v>278.00000000000136</v>
      </c>
      <c r="T1426"/>
      <c r="U1426" s="28"/>
      <c r="V1426" s="63"/>
      <c r="W1426" s="283"/>
      <c r="X1426" s="317"/>
      <c r="Y1426" s="63"/>
    </row>
    <row r="1427" spans="1:25" ht="15">
      <c r="A1427" s="28" t="s">
        <v>878</v>
      </c>
      <c r="B1427" s="273" t="s">
        <v>1899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 t="s">
        <v>278</v>
      </c>
      <c r="J1427" s="9" t="s">
        <v>278</v>
      </c>
      <c r="K1427" s="9">
        <v>242.60000000000036</v>
      </c>
      <c r="L1427" s="9">
        <v>31.200000000000003</v>
      </c>
      <c r="M1427" s="9"/>
      <c r="O1427" s="67">
        <v>273.80000000000035</v>
      </c>
      <c r="T1427"/>
      <c r="U1427" s="63"/>
      <c r="V1427" s="63"/>
      <c r="W1427" s="283"/>
      <c r="X1427" s="317"/>
      <c r="Y1427" s="63"/>
    </row>
    <row r="1428" spans="1:25" ht="15">
      <c r="A1428" s="28" t="s">
        <v>879</v>
      </c>
      <c r="B1428" s="63" t="s">
        <v>2551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>
        <v>263.59999999999997</v>
      </c>
      <c r="M1428" s="9"/>
      <c r="N1428" s="67"/>
      <c r="O1428" s="67">
        <v>263.59999999999997</v>
      </c>
      <c r="T1428"/>
      <c r="U1428" s="273"/>
      <c r="V1428" s="63"/>
      <c r="W1428" s="282"/>
      <c r="X1428" s="317"/>
      <c r="Y1428" s="63"/>
    </row>
    <row r="1429" spans="1:25" ht="15">
      <c r="A1429" s="28" t="s">
        <v>880</v>
      </c>
      <c r="B1429" s="63" t="s">
        <v>2564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>
        <v>262.10000000000002</v>
      </c>
      <c r="M1429" s="9"/>
      <c r="N1429" s="67"/>
      <c r="O1429" s="67">
        <v>262.10000000000002</v>
      </c>
      <c r="T1429"/>
      <c r="U1429" s="273"/>
      <c r="V1429" s="63"/>
      <c r="W1429" s="283"/>
      <c r="X1429" s="317"/>
      <c r="Y1429" s="63"/>
    </row>
    <row r="1430" spans="1:25" ht="15">
      <c r="A1430" s="28" t="s">
        <v>2231</v>
      </c>
      <c r="B1430" s="205" t="s">
        <v>1581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216">
        <v>252.10000000000218</v>
      </c>
      <c r="J1430" s="9" t="s">
        <v>278</v>
      </c>
      <c r="K1430" s="9" t="s">
        <v>278</v>
      </c>
      <c r="L1430" s="9" t="s">
        <v>278</v>
      </c>
      <c r="M1430" s="9"/>
      <c r="O1430" s="67">
        <v>252.10000000000218</v>
      </c>
      <c r="Q1430" t="s">
        <v>283</v>
      </c>
      <c r="T1430"/>
    </row>
    <row r="1431" spans="1:25" ht="15">
      <c r="A1431" s="28" t="s">
        <v>2516</v>
      </c>
      <c r="B1431" s="63" t="s">
        <v>731</v>
      </c>
      <c r="E1431" s="9" t="s">
        <v>278</v>
      </c>
      <c r="F1431" s="9" t="s">
        <v>278</v>
      </c>
      <c r="G1431" s="9" t="s">
        <v>278</v>
      </c>
      <c r="H1431" s="9">
        <v>252.00000000000045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/>
      <c r="O1431" s="67">
        <v>252.00000000000045</v>
      </c>
      <c r="T1431"/>
    </row>
    <row r="1432" spans="1:25" ht="15">
      <c r="A1432" s="28" t="s">
        <v>2517</v>
      </c>
      <c r="B1432" s="273" t="s">
        <v>1904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>
        <v>251.99999999999909</v>
      </c>
      <c r="L1432" s="9" t="s">
        <v>278</v>
      </c>
      <c r="M1432" s="9"/>
      <c r="O1432" s="67">
        <v>251.99999999999909</v>
      </c>
      <c r="T1432"/>
    </row>
    <row r="1433" spans="1:25" ht="15">
      <c r="A1433" s="28" t="s">
        <v>2518</v>
      </c>
      <c r="B1433" s="63" t="s">
        <v>2558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>
        <v>240.3</v>
      </c>
      <c r="M1433" s="9"/>
      <c r="N1433" s="67"/>
      <c r="O1433" s="67">
        <v>240.3</v>
      </c>
      <c r="T1433"/>
    </row>
    <row r="1434" spans="1:25" ht="15">
      <c r="A1434" s="28" t="s">
        <v>2519</v>
      </c>
      <c r="B1434" s="273" t="s">
        <v>1903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>
        <v>239.60000000000127</v>
      </c>
      <c r="L1434" s="9" t="s">
        <v>278</v>
      </c>
      <c r="M1434" s="9"/>
      <c r="O1434" s="67">
        <v>239.60000000000127</v>
      </c>
      <c r="T1434"/>
    </row>
    <row r="1435" spans="1:25" ht="15">
      <c r="A1435" s="28" t="s">
        <v>2520</v>
      </c>
      <c r="B1435" s="63" t="s">
        <v>2563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>
        <v>236</v>
      </c>
      <c r="M1435" s="9"/>
      <c r="N1435" s="67"/>
      <c r="O1435" s="67">
        <v>236</v>
      </c>
      <c r="T1435"/>
    </row>
    <row r="1436" spans="1:25" ht="15">
      <c r="A1436" s="28" t="s">
        <v>2521</v>
      </c>
      <c r="B1436" s="218" t="s">
        <v>1547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216">
        <v>213.69999999999345</v>
      </c>
      <c r="J1436" s="9" t="s">
        <v>278</v>
      </c>
      <c r="K1436" s="9" t="s">
        <v>278</v>
      </c>
      <c r="L1436" s="9" t="s">
        <v>278</v>
      </c>
      <c r="M1436" s="9"/>
      <c r="O1436" s="67">
        <v>213.69999999999345</v>
      </c>
      <c r="Q1436" t="s">
        <v>288</v>
      </c>
      <c r="T1436"/>
    </row>
    <row r="1437" spans="1:25" ht="15">
      <c r="A1437" s="28" t="s">
        <v>2522</v>
      </c>
      <c r="B1437" s="273" t="s">
        <v>2541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 t="s">
        <v>278</v>
      </c>
      <c r="L1437" s="9">
        <v>196.9</v>
      </c>
      <c r="M1437" s="9"/>
      <c r="N1437" s="67"/>
      <c r="O1437" s="67">
        <v>196.9</v>
      </c>
      <c r="T1437"/>
    </row>
    <row r="1438" spans="1:25" ht="15">
      <c r="A1438" s="28" t="s">
        <v>2523</v>
      </c>
      <c r="B1438" s="63" t="s">
        <v>158</v>
      </c>
      <c r="E1438" s="9" t="s">
        <v>278</v>
      </c>
      <c r="F1438" s="9" t="s">
        <v>278</v>
      </c>
      <c r="G1438" s="64" t="s">
        <v>279</v>
      </c>
      <c r="H1438" s="9">
        <v>185.70000000000073</v>
      </c>
      <c r="I1438" s="9">
        <v>9.5</v>
      </c>
      <c r="J1438" s="9" t="s">
        <v>278</v>
      </c>
      <c r="K1438" s="9" t="s">
        <v>278</v>
      </c>
      <c r="L1438" s="9" t="s">
        <v>278</v>
      </c>
      <c r="M1438" s="9"/>
      <c r="O1438" s="67">
        <v>195.20000000000073</v>
      </c>
      <c r="T1438"/>
    </row>
    <row r="1439" spans="1:25" ht="15">
      <c r="A1439" s="28" t="s">
        <v>2524</v>
      </c>
      <c r="B1439" s="63" t="s">
        <v>2554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>
        <v>179.89999999999998</v>
      </c>
      <c r="M1439" s="9"/>
      <c r="N1439" s="67"/>
      <c r="O1439" s="67">
        <v>179.89999999999998</v>
      </c>
      <c r="T1439"/>
    </row>
    <row r="1440" spans="1:25" ht="15">
      <c r="A1440" s="28" t="s">
        <v>2525</v>
      </c>
      <c r="B1440" s="273" t="s">
        <v>1926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>
        <v>18.200000000000728</v>
      </c>
      <c r="L1440" s="9">
        <v>146.80000000000001</v>
      </c>
      <c r="M1440" s="9"/>
      <c r="O1440" s="67">
        <v>165.00000000000074</v>
      </c>
      <c r="T1440"/>
    </row>
    <row r="1441" spans="1:20" ht="15">
      <c r="A1441" s="28" t="s">
        <v>2526</v>
      </c>
      <c r="B1441" s="205" t="s">
        <v>1564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>
        <v>158.5</v>
      </c>
      <c r="J1441" s="9" t="s">
        <v>278</v>
      </c>
      <c r="K1441" s="9" t="s">
        <v>278</v>
      </c>
      <c r="L1441" s="9" t="s">
        <v>278</v>
      </c>
      <c r="M1441" s="9"/>
      <c r="O1441" s="67">
        <v>158.5</v>
      </c>
      <c r="T1441"/>
    </row>
    <row r="1442" spans="1:20" ht="15">
      <c r="A1442" s="28" t="s">
        <v>2527</v>
      </c>
      <c r="B1442" s="63" t="s">
        <v>2567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>
        <v>140.80000000000001</v>
      </c>
      <c r="M1442" s="9"/>
      <c r="N1442" s="67"/>
      <c r="O1442" s="67">
        <v>140.80000000000001</v>
      </c>
      <c r="T1442"/>
    </row>
    <row r="1443" spans="1:20" ht="15">
      <c r="A1443" s="28" t="s">
        <v>2528</v>
      </c>
      <c r="B1443" s="63" t="s">
        <v>2545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 t="s">
        <v>278</v>
      </c>
      <c r="J1443" s="9" t="s">
        <v>278</v>
      </c>
      <c r="K1443" s="9" t="s">
        <v>278</v>
      </c>
      <c r="L1443" s="9">
        <v>136.5</v>
      </c>
      <c r="M1443" s="9"/>
      <c r="N1443" s="67"/>
      <c r="O1443" s="67">
        <v>136.5</v>
      </c>
      <c r="T1443"/>
    </row>
    <row r="1444" spans="1:20" ht="15">
      <c r="A1444" s="28" t="s">
        <v>2529</v>
      </c>
      <c r="B1444" s="205" t="s">
        <v>1556</v>
      </c>
      <c r="C1444" s="3"/>
      <c r="D1444" s="3"/>
      <c r="E1444" s="9" t="s">
        <v>278</v>
      </c>
      <c r="F1444" s="9" t="s">
        <v>278</v>
      </c>
      <c r="G1444" s="9" t="s">
        <v>278</v>
      </c>
      <c r="H1444" s="9" t="s">
        <v>278</v>
      </c>
      <c r="I1444" s="9">
        <v>134.40000000000327</v>
      </c>
      <c r="J1444" s="9" t="s">
        <v>278</v>
      </c>
      <c r="K1444" s="9" t="s">
        <v>278</v>
      </c>
      <c r="L1444" s="9" t="s">
        <v>278</v>
      </c>
      <c r="M1444" s="9"/>
      <c r="O1444" s="67">
        <v>134.40000000000327</v>
      </c>
      <c r="T1444"/>
    </row>
    <row r="1445" spans="1:20" ht="15">
      <c r="A1445" s="28" t="s">
        <v>2530</v>
      </c>
      <c r="B1445" s="273" t="s">
        <v>1927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 t="s">
        <v>278</v>
      </c>
      <c r="J1445" s="9" t="s">
        <v>278</v>
      </c>
      <c r="K1445" s="9">
        <v>94.799999999999727</v>
      </c>
      <c r="L1445" s="9">
        <v>38.4</v>
      </c>
      <c r="M1445" s="9"/>
      <c r="O1445" s="67">
        <v>133.19999999999973</v>
      </c>
      <c r="T1445"/>
    </row>
    <row r="1446" spans="1:20" ht="15">
      <c r="A1446" s="28" t="s">
        <v>2531</v>
      </c>
      <c r="B1446" s="63" t="s">
        <v>2544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>
        <v>130</v>
      </c>
      <c r="M1446" s="9"/>
      <c r="N1446" s="67"/>
      <c r="O1446" s="67">
        <v>130</v>
      </c>
      <c r="T1446"/>
    </row>
    <row r="1447" spans="1:20" ht="15">
      <c r="A1447" s="28" t="s">
        <v>2532</v>
      </c>
      <c r="B1447" s="63" t="s">
        <v>2546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>
        <v>120.5</v>
      </c>
      <c r="M1447" s="9"/>
      <c r="N1447" s="67"/>
      <c r="O1447" s="67">
        <v>120.5</v>
      </c>
      <c r="T1447"/>
    </row>
    <row r="1448" spans="1:20" ht="15">
      <c r="A1448" s="28" t="s">
        <v>2533</v>
      </c>
      <c r="B1448" s="63" t="s">
        <v>179</v>
      </c>
      <c r="E1448" s="9">
        <v>119.99999999999955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 t="s">
        <v>278</v>
      </c>
      <c r="L1448" s="9" t="s">
        <v>278</v>
      </c>
      <c r="M1448" s="9"/>
      <c r="O1448" s="67">
        <v>119.99999999999955</v>
      </c>
      <c r="T1448" s="63"/>
    </row>
    <row r="1449" spans="1:20" ht="15">
      <c r="A1449" s="28" t="s">
        <v>2534</v>
      </c>
      <c r="B1449" s="63" t="s">
        <v>2542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>
        <v>116.00000000000001</v>
      </c>
      <c r="M1449" s="9"/>
      <c r="N1449" s="67"/>
      <c r="O1449" s="67">
        <v>116.00000000000001</v>
      </c>
      <c r="T1449"/>
    </row>
    <row r="1450" spans="1:20" ht="15">
      <c r="A1450" s="28" t="s">
        <v>2535</v>
      </c>
      <c r="B1450" s="63" t="s">
        <v>180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>
        <v>97.5</v>
      </c>
      <c r="M1450" s="9"/>
      <c r="N1450" s="67"/>
      <c r="O1450" s="67">
        <v>97.5</v>
      </c>
      <c r="T1450"/>
    </row>
    <row r="1451" spans="1:20" ht="15">
      <c r="A1451" s="28" t="s">
        <v>2536</v>
      </c>
      <c r="B1451" s="63" t="s">
        <v>178</v>
      </c>
      <c r="E1451" s="9">
        <v>43.199999999998454</v>
      </c>
      <c r="F1451" s="216">
        <v>47.899999999998727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/>
      <c r="O1451" s="67">
        <v>91.099999999997181</v>
      </c>
      <c r="Q1451" t="s">
        <v>288</v>
      </c>
      <c r="T1451" s="63"/>
    </row>
    <row r="1452" spans="1:20" ht="15">
      <c r="A1452" s="28" t="s">
        <v>2537</v>
      </c>
      <c r="B1452" s="273" t="s">
        <v>2540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 t="s">
        <v>278</v>
      </c>
      <c r="L1452" s="9">
        <v>91</v>
      </c>
      <c r="M1452" s="9"/>
      <c r="N1452" s="67"/>
      <c r="O1452" s="67">
        <v>91</v>
      </c>
      <c r="T1452"/>
    </row>
    <row r="1453" spans="1:20" ht="15">
      <c r="A1453" s="28" t="s">
        <v>2538</v>
      </c>
      <c r="B1453" s="205" t="s">
        <v>1557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60.500000000001819</v>
      </c>
      <c r="J1453" s="9" t="s">
        <v>278</v>
      </c>
      <c r="K1453" s="9" t="s">
        <v>278</v>
      </c>
      <c r="L1453" s="9" t="s">
        <v>278</v>
      </c>
      <c r="M1453" s="9"/>
      <c r="O1453" s="67">
        <v>60.500000000001819</v>
      </c>
      <c r="T1453"/>
    </row>
    <row r="1454" spans="1:20" ht="15">
      <c r="A1454" s="28" t="s">
        <v>2539</v>
      </c>
      <c r="B1454" s="63" t="s">
        <v>2552</v>
      </c>
      <c r="C1454" s="3"/>
      <c r="D1454" s="3"/>
      <c r="E1454" s="9" t="s">
        <v>278</v>
      </c>
      <c r="F1454" s="9" t="s">
        <v>278</v>
      </c>
      <c r="G1454" s="9" t="s">
        <v>278</v>
      </c>
      <c r="H1454" s="9" t="s">
        <v>278</v>
      </c>
      <c r="I1454" s="9" t="s">
        <v>278</v>
      </c>
      <c r="J1454" s="9" t="s">
        <v>278</v>
      </c>
      <c r="K1454" s="9" t="s">
        <v>278</v>
      </c>
      <c r="L1454" s="9">
        <v>19.5</v>
      </c>
      <c r="M1454" s="9"/>
      <c r="N1454" s="67"/>
      <c r="O1454" s="67">
        <v>19.5</v>
      </c>
      <c r="T1454"/>
    </row>
    <row r="1455" spans="1:20" ht="15">
      <c r="A1455" s="28" t="s">
        <v>2687</v>
      </c>
      <c r="B1455" s="63" t="s">
        <v>164</v>
      </c>
      <c r="E1455" s="9" t="s">
        <v>278</v>
      </c>
      <c r="F1455" s="9" t="s">
        <v>278</v>
      </c>
      <c r="G1455" s="216">
        <v>14.299999999999727</v>
      </c>
      <c r="H1455" s="9" t="s">
        <v>278</v>
      </c>
      <c r="I1455" s="9" t="s">
        <v>278</v>
      </c>
      <c r="J1455" s="9" t="s">
        <v>278</v>
      </c>
      <c r="K1455" s="9" t="s">
        <v>278</v>
      </c>
      <c r="L1455" s="9" t="s">
        <v>278</v>
      </c>
      <c r="M1455" s="9"/>
      <c r="O1455" s="67">
        <v>14.299999999999727</v>
      </c>
      <c r="Q1455" t="s">
        <v>288</v>
      </c>
      <c r="T1455" s="217"/>
    </row>
    <row r="1456" spans="1:20" ht="15">
      <c r="A1456" s="28" t="s">
        <v>2688</v>
      </c>
      <c r="B1456" s="63" t="s">
        <v>741</v>
      </c>
      <c r="E1456" s="9" t="s">
        <v>278</v>
      </c>
      <c r="F1456" s="9" t="s">
        <v>278</v>
      </c>
      <c r="G1456" s="9" t="s">
        <v>278</v>
      </c>
      <c r="H1456" s="64" t="s">
        <v>279</v>
      </c>
      <c r="I1456" s="9" t="s">
        <v>278</v>
      </c>
      <c r="J1456" s="9" t="s">
        <v>278</v>
      </c>
      <c r="K1456" s="9" t="s">
        <v>278</v>
      </c>
      <c r="L1456" s="9" t="s">
        <v>278</v>
      </c>
      <c r="M1456" s="9"/>
      <c r="O1456" s="67">
        <v>0</v>
      </c>
      <c r="T1456"/>
    </row>
    <row r="1457" spans="1:25" ht="15">
      <c r="A1457" s="28" t="s">
        <v>2689</v>
      </c>
      <c r="B1457" s="205" t="s">
        <v>1554</v>
      </c>
      <c r="C1457" s="3"/>
      <c r="D1457" s="3"/>
      <c r="E1457" s="9" t="s">
        <v>278</v>
      </c>
      <c r="F1457" s="9" t="s">
        <v>278</v>
      </c>
      <c r="G1457" s="9" t="s">
        <v>278</v>
      </c>
      <c r="H1457" s="9" t="s">
        <v>278</v>
      </c>
      <c r="I1457" s="64" t="s">
        <v>279</v>
      </c>
      <c r="J1457" s="9" t="s">
        <v>278</v>
      </c>
      <c r="K1457" s="9" t="s">
        <v>278</v>
      </c>
      <c r="L1457" s="9" t="s">
        <v>278</v>
      </c>
      <c r="M1457" s="9"/>
      <c r="O1457" s="67">
        <v>0</v>
      </c>
      <c r="T1457"/>
    </row>
    <row r="1458" spans="1:25" ht="15">
      <c r="A1458" s="291" t="s">
        <v>3944</v>
      </c>
      <c r="B1458" s="63" t="s">
        <v>4006</v>
      </c>
      <c r="C1458" s="3"/>
      <c r="D1458" s="3"/>
      <c r="E1458" s="9"/>
      <c r="F1458" s="9"/>
      <c r="G1458" s="9"/>
      <c r="H1458" s="9"/>
      <c r="L1458" s="69"/>
      <c r="M1458" s="69"/>
      <c r="N1458" s="67"/>
      <c r="T1458"/>
      <c r="Y1458" s="3"/>
    </row>
    <row r="1459" spans="1:25" ht="15">
      <c r="A1459" s="291" t="s">
        <v>3945</v>
      </c>
      <c r="B1459" s="63" t="s">
        <v>4007</v>
      </c>
      <c r="C1459" s="3"/>
      <c r="D1459" s="3"/>
      <c r="E1459" s="9"/>
      <c r="F1459" s="9"/>
      <c r="G1459" s="9"/>
      <c r="H1459" s="9"/>
      <c r="L1459" s="69"/>
      <c r="M1459" s="69"/>
      <c r="N1459" s="67"/>
      <c r="T1459"/>
      <c r="Y1459" s="3"/>
    </row>
    <row r="1460" spans="1:25" ht="15">
      <c r="A1460" s="291" t="s">
        <v>3946</v>
      </c>
      <c r="B1460" s="63" t="s">
        <v>4008</v>
      </c>
      <c r="C1460" s="3"/>
      <c r="D1460" s="3"/>
      <c r="E1460" s="9"/>
      <c r="F1460" s="9"/>
      <c r="G1460" s="9"/>
      <c r="H1460" s="9"/>
      <c r="L1460" s="69"/>
      <c r="M1460" s="69"/>
      <c r="N1460" s="67"/>
      <c r="T1460"/>
      <c r="Y1460" s="3"/>
    </row>
    <row r="1461" spans="1:25" ht="15">
      <c r="A1461" s="291" t="s">
        <v>3947</v>
      </c>
      <c r="B1461" s="63" t="s">
        <v>4009</v>
      </c>
      <c r="C1461" s="3"/>
      <c r="D1461" s="3"/>
      <c r="E1461" s="9"/>
      <c r="F1461" s="9"/>
      <c r="G1461" s="9"/>
      <c r="H1461" s="9"/>
      <c r="L1461" s="69"/>
      <c r="M1461" s="69"/>
      <c r="N1461" s="67"/>
      <c r="T1461"/>
      <c r="Y1461" s="3"/>
    </row>
    <row r="1462" spans="1:25" ht="15">
      <c r="A1462" s="291" t="s">
        <v>3948</v>
      </c>
      <c r="B1462" s="63" t="s">
        <v>4010</v>
      </c>
      <c r="C1462" s="3"/>
      <c r="D1462" s="3"/>
      <c r="E1462" s="9"/>
      <c r="F1462" s="9"/>
      <c r="G1462" s="9"/>
      <c r="H1462" s="9"/>
      <c r="L1462" s="69"/>
      <c r="M1462" s="69"/>
      <c r="N1462" s="67"/>
      <c r="T1462"/>
      <c r="Y1462" s="3"/>
    </row>
    <row r="1463" spans="1:25" ht="15">
      <c r="A1463" s="291" t="s">
        <v>3949</v>
      </c>
      <c r="B1463" s="63" t="s">
        <v>4011</v>
      </c>
      <c r="C1463" s="3"/>
      <c r="D1463" s="3"/>
      <c r="E1463" s="9"/>
      <c r="F1463" s="9"/>
      <c r="G1463" s="9"/>
      <c r="H1463" s="9"/>
      <c r="L1463" s="69"/>
      <c r="M1463" s="69"/>
      <c r="N1463" s="67"/>
      <c r="T1463"/>
      <c r="Y1463" s="3"/>
    </row>
    <row r="1464" spans="1:25" ht="15">
      <c r="A1464" s="291" t="s">
        <v>3950</v>
      </c>
      <c r="B1464" s="63" t="s">
        <v>4012</v>
      </c>
      <c r="C1464" s="3"/>
      <c r="D1464" s="3"/>
      <c r="E1464" s="9"/>
      <c r="F1464" s="9"/>
      <c r="G1464" s="9"/>
      <c r="H1464" s="9"/>
      <c r="L1464" s="69"/>
      <c r="M1464" s="69"/>
      <c r="N1464" s="67"/>
      <c r="T1464"/>
      <c r="Y1464" s="3"/>
    </row>
    <row r="1465" spans="1:25" ht="15">
      <c r="A1465" s="291" t="s">
        <v>3951</v>
      </c>
      <c r="B1465" s="63" t="s">
        <v>4013</v>
      </c>
      <c r="C1465" s="3"/>
      <c r="D1465" s="3"/>
      <c r="E1465" s="9"/>
      <c r="F1465" s="9"/>
      <c r="G1465" s="9"/>
      <c r="H1465" s="9"/>
      <c r="L1465" s="69"/>
      <c r="M1465" s="69"/>
      <c r="N1465" s="67"/>
      <c r="T1465"/>
      <c r="Y1465" s="3"/>
    </row>
    <row r="1466" spans="1:25" ht="15">
      <c r="A1466" s="291" t="s">
        <v>3952</v>
      </c>
      <c r="B1466" s="63" t="s">
        <v>4014</v>
      </c>
      <c r="C1466" s="3"/>
      <c r="D1466" s="3"/>
      <c r="E1466" s="9"/>
      <c r="F1466" s="9"/>
      <c r="G1466" s="9"/>
      <c r="H1466" s="9"/>
      <c r="L1466" s="69"/>
      <c r="M1466" s="69"/>
      <c r="N1466" s="67"/>
      <c r="T1466"/>
      <c r="Y1466" s="3"/>
    </row>
    <row r="1467" spans="1:25" ht="15">
      <c r="A1467" s="291" t="s">
        <v>3953</v>
      </c>
      <c r="B1467" s="63" t="s">
        <v>4033</v>
      </c>
      <c r="C1467" s="3"/>
      <c r="D1467" s="3"/>
      <c r="E1467" s="9"/>
      <c r="F1467" s="9"/>
      <c r="G1467" s="9"/>
      <c r="H1467" s="9"/>
      <c r="L1467" s="69"/>
      <c r="M1467" s="69"/>
      <c r="N1467" s="67"/>
      <c r="T1467"/>
      <c r="Y1467" s="3"/>
    </row>
    <row r="1468" spans="1:25" ht="15">
      <c r="A1468" s="291" t="s">
        <v>3954</v>
      </c>
      <c r="B1468" s="63" t="s">
        <v>4015</v>
      </c>
      <c r="C1468" s="3"/>
      <c r="D1468" s="3"/>
      <c r="E1468" s="9"/>
      <c r="F1468" s="9"/>
      <c r="G1468" s="9"/>
      <c r="H1468" s="9"/>
      <c r="L1468" s="69"/>
      <c r="M1468" s="69"/>
      <c r="N1468" s="67"/>
      <c r="T1468"/>
      <c r="Y1468" s="3"/>
    </row>
    <row r="1469" spans="1:25" ht="15">
      <c r="A1469" s="291" t="s">
        <v>3955</v>
      </c>
      <c r="B1469" s="63" t="s">
        <v>4016</v>
      </c>
      <c r="C1469" s="3"/>
      <c r="D1469" s="3"/>
      <c r="E1469" s="9"/>
      <c r="F1469" s="9"/>
      <c r="G1469" s="9"/>
      <c r="H1469" s="9"/>
      <c r="L1469" s="69"/>
      <c r="M1469" s="69"/>
      <c r="N1469" s="67"/>
      <c r="T1469"/>
      <c r="Y1469" s="3"/>
    </row>
    <row r="1470" spans="1:25" ht="15">
      <c r="A1470" s="291" t="s">
        <v>3956</v>
      </c>
      <c r="B1470" s="63" t="s">
        <v>4017</v>
      </c>
      <c r="C1470" s="3"/>
      <c r="D1470" s="3"/>
      <c r="E1470" s="9"/>
      <c r="F1470" s="9"/>
      <c r="G1470" s="9"/>
      <c r="H1470" s="9"/>
      <c r="L1470" s="69"/>
      <c r="M1470" s="69"/>
      <c r="N1470" s="67"/>
      <c r="T1470"/>
      <c r="Y1470" s="3"/>
    </row>
    <row r="1471" spans="1:25" ht="15">
      <c r="A1471" s="291" t="s">
        <v>3957</v>
      </c>
      <c r="B1471" s="63" t="s">
        <v>4018</v>
      </c>
      <c r="C1471" s="3"/>
      <c r="D1471" s="3"/>
      <c r="E1471" s="9"/>
      <c r="F1471" s="9"/>
      <c r="G1471" s="9"/>
      <c r="H1471" s="9"/>
      <c r="L1471" s="69"/>
      <c r="M1471" s="69"/>
      <c r="N1471" s="67"/>
      <c r="T1471"/>
      <c r="Y1471" s="3"/>
    </row>
    <row r="1472" spans="1:25" ht="15">
      <c r="A1472" s="291" t="s">
        <v>3958</v>
      </c>
      <c r="B1472" s="63" t="s">
        <v>4019</v>
      </c>
      <c r="C1472" s="3"/>
      <c r="D1472" s="3"/>
      <c r="E1472" s="9"/>
      <c r="F1472" s="9"/>
      <c r="G1472" s="9"/>
      <c r="H1472" s="9"/>
      <c r="L1472" s="69"/>
      <c r="M1472" s="69"/>
      <c r="N1472" s="67"/>
      <c r="T1472"/>
      <c r="Y1472" s="3"/>
    </row>
    <row r="1473" spans="1:25" ht="15">
      <c r="A1473" s="291" t="s">
        <v>3959</v>
      </c>
      <c r="B1473" s="63" t="s">
        <v>4020</v>
      </c>
      <c r="C1473" s="3"/>
      <c r="D1473" s="3"/>
      <c r="E1473" s="9"/>
      <c r="F1473" s="9"/>
      <c r="G1473" s="9"/>
      <c r="H1473" s="9"/>
      <c r="L1473" s="69"/>
      <c r="M1473" s="69"/>
      <c r="N1473" s="67"/>
      <c r="T1473"/>
      <c r="Y1473" s="3"/>
    </row>
    <row r="1474" spans="1:25" ht="15">
      <c r="A1474" s="291" t="s">
        <v>3960</v>
      </c>
      <c r="B1474" s="63" t="s">
        <v>4021</v>
      </c>
      <c r="C1474" s="3"/>
      <c r="D1474" s="3"/>
      <c r="E1474" s="9"/>
      <c r="F1474" s="9"/>
      <c r="G1474" s="9"/>
      <c r="H1474" s="9"/>
      <c r="L1474" s="69"/>
      <c r="M1474" s="69"/>
      <c r="N1474" s="67"/>
      <c r="T1474"/>
      <c r="Y1474" s="3"/>
    </row>
    <row r="1475" spans="1:25" ht="15">
      <c r="A1475" s="291" t="s">
        <v>3961</v>
      </c>
      <c r="B1475" s="63" t="s">
        <v>4022</v>
      </c>
      <c r="C1475" s="3"/>
      <c r="D1475" s="3"/>
      <c r="E1475" s="9"/>
      <c r="F1475" s="9"/>
      <c r="G1475" s="9"/>
      <c r="H1475" s="9"/>
      <c r="L1475" s="69"/>
      <c r="M1475" s="69"/>
      <c r="N1475" s="67"/>
      <c r="T1475"/>
      <c r="Y1475" s="3"/>
    </row>
    <row r="1476" spans="1:25" ht="15">
      <c r="A1476" s="291" t="s">
        <v>3962</v>
      </c>
      <c r="B1476" s="63" t="s">
        <v>4023</v>
      </c>
      <c r="C1476" s="3"/>
      <c r="D1476" s="3"/>
      <c r="E1476" s="9"/>
      <c r="F1476" s="9"/>
      <c r="G1476" s="9"/>
      <c r="H1476" s="9"/>
      <c r="L1476" s="69"/>
      <c r="M1476" s="69"/>
      <c r="N1476" s="67"/>
      <c r="T1476"/>
      <c r="Y1476" s="3"/>
    </row>
    <row r="1477" spans="1:25" ht="15">
      <c r="A1477" s="291" t="s">
        <v>3963</v>
      </c>
      <c r="B1477" s="63" t="s">
        <v>4024</v>
      </c>
      <c r="C1477" s="3"/>
      <c r="D1477" s="3"/>
      <c r="E1477" s="9"/>
      <c r="F1477" s="9"/>
      <c r="G1477" s="9"/>
      <c r="H1477" s="9"/>
      <c r="L1477" s="69"/>
      <c r="M1477" s="69"/>
      <c r="N1477" s="67"/>
      <c r="T1477"/>
      <c r="Y1477" s="3"/>
    </row>
    <row r="1478" spans="1:25" ht="15">
      <c r="A1478" s="291" t="s">
        <v>3964</v>
      </c>
      <c r="B1478" s="63" t="s">
        <v>4025</v>
      </c>
      <c r="C1478" s="3"/>
      <c r="D1478" s="3"/>
      <c r="E1478" s="9"/>
      <c r="F1478" s="9"/>
      <c r="G1478" s="9"/>
      <c r="H1478" s="9"/>
      <c r="L1478" s="69"/>
      <c r="M1478" s="69"/>
      <c r="N1478" s="67"/>
      <c r="T1478"/>
      <c r="Y1478" s="3"/>
    </row>
    <row r="1479" spans="1:25" ht="15">
      <c r="A1479" s="291" t="s">
        <v>3965</v>
      </c>
      <c r="B1479" s="63" t="s">
        <v>4026</v>
      </c>
      <c r="C1479" s="3"/>
      <c r="D1479" s="3"/>
      <c r="E1479" s="9"/>
      <c r="F1479" s="9"/>
      <c r="G1479" s="9"/>
      <c r="H1479" s="9"/>
      <c r="L1479" s="69"/>
      <c r="M1479" s="69"/>
      <c r="N1479" s="67"/>
      <c r="T1479"/>
      <c r="Y1479" s="3"/>
    </row>
    <row r="1480" spans="1:25" ht="15">
      <c r="A1480" s="291" t="s">
        <v>3966</v>
      </c>
      <c r="B1480" s="63" t="s">
        <v>4027</v>
      </c>
      <c r="C1480" s="3"/>
      <c r="D1480" s="3"/>
      <c r="E1480" s="9"/>
      <c r="F1480" s="9"/>
      <c r="G1480" s="9"/>
      <c r="H1480" s="9"/>
      <c r="L1480" s="69"/>
      <c r="M1480" s="69"/>
      <c r="N1480" s="67"/>
      <c r="T1480"/>
      <c r="Y1480" s="3"/>
    </row>
    <row r="1481" spans="1:25" ht="15">
      <c r="A1481" s="291" t="s">
        <v>4034</v>
      </c>
      <c r="B1481" s="63" t="s">
        <v>4028</v>
      </c>
      <c r="C1481" s="3"/>
      <c r="D1481" s="3"/>
      <c r="E1481" s="9"/>
      <c r="F1481" s="9"/>
      <c r="G1481" s="9"/>
      <c r="H1481" s="9"/>
      <c r="L1481" s="69"/>
      <c r="M1481" s="69"/>
      <c r="N1481" s="67"/>
      <c r="T1481"/>
      <c r="Y1481" s="3"/>
    </row>
    <row r="1482" spans="1:25" ht="15">
      <c r="A1482" s="291" t="s">
        <v>4187</v>
      </c>
      <c r="B1482" s="63" t="s">
        <v>4029</v>
      </c>
      <c r="C1482" s="3"/>
      <c r="D1482" s="3"/>
      <c r="E1482" s="9"/>
      <c r="F1482" s="9"/>
      <c r="G1482" s="9"/>
      <c r="H1482" s="9"/>
      <c r="L1482" s="69"/>
      <c r="M1482" s="69"/>
      <c r="N1482" s="67"/>
      <c r="T1482"/>
      <c r="Y1482" s="3"/>
    </row>
    <row r="1483" spans="1:25" ht="15">
      <c r="A1483" s="291" t="s">
        <v>4312</v>
      </c>
      <c r="B1483" s="63" t="s">
        <v>4030</v>
      </c>
      <c r="C1483" s="3"/>
      <c r="D1483" s="3"/>
      <c r="E1483" s="9"/>
      <c r="F1483" s="9"/>
      <c r="G1483" s="9"/>
      <c r="H1483" s="9"/>
      <c r="L1483" s="69"/>
      <c r="M1483" s="69"/>
      <c r="N1483" s="67"/>
      <c r="T1483"/>
      <c r="Y1483" s="3"/>
    </row>
    <row r="1484" spans="1:25" ht="15">
      <c r="A1484" s="291" t="s">
        <v>4372</v>
      </c>
      <c r="B1484" s="63" t="s">
        <v>4031</v>
      </c>
      <c r="C1484" s="3"/>
      <c r="D1484" s="3"/>
      <c r="E1484" s="9"/>
      <c r="F1484" s="9"/>
      <c r="G1484" s="9"/>
      <c r="H1484" s="9"/>
      <c r="L1484" s="69"/>
      <c r="M1484" s="69"/>
      <c r="N1484" s="67"/>
      <c r="T1484"/>
      <c r="Y1484" s="3"/>
    </row>
    <row r="1485" spans="1:25" ht="15">
      <c r="A1485" s="291" t="s">
        <v>4373</v>
      </c>
      <c r="B1485" s="63" t="s">
        <v>4032</v>
      </c>
      <c r="C1485" s="3"/>
      <c r="D1485" s="3"/>
      <c r="E1485" s="9"/>
      <c r="F1485" s="9"/>
      <c r="G1485" s="9"/>
      <c r="H1485" s="9"/>
      <c r="L1485" s="69"/>
      <c r="M1485" s="69"/>
      <c r="N1485" s="67"/>
      <c r="T1485"/>
      <c r="Y1485" s="3"/>
    </row>
    <row r="1486" spans="1:25" ht="15">
      <c r="A1486" s="291" t="s">
        <v>4374</v>
      </c>
      <c r="B1486" s="63" t="s">
        <v>4035</v>
      </c>
      <c r="C1486" s="3"/>
      <c r="D1486" s="3"/>
      <c r="E1486" s="9"/>
      <c r="F1486" s="9"/>
      <c r="G1486" s="9"/>
      <c r="H1486" s="9"/>
      <c r="L1486" s="69"/>
      <c r="M1486" s="69"/>
      <c r="N1486" s="67"/>
      <c r="T1486"/>
      <c r="Y1486" s="3"/>
    </row>
    <row r="1487" spans="1:25" ht="15">
      <c r="A1487" s="291" t="s">
        <v>4375</v>
      </c>
      <c r="B1487" s="63" t="s">
        <v>4186</v>
      </c>
      <c r="C1487" s="3"/>
      <c r="D1487" s="3"/>
      <c r="E1487" s="9"/>
      <c r="F1487" s="9"/>
      <c r="G1487" s="9"/>
      <c r="H1487" s="9"/>
      <c r="L1487" s="69"/>
      <c r="M1487" s="69"/>
      <c r="N1487" s="67"/>
      <c r="T1487"/>
      <c r="Y1487" s="3"/>
    </row>
    <row r="1488" spans="1:25" ht="15">
      <c r="A1488" s="291" t="s">
        <v>4376</v>
      </c>
      <c r="B1488" s="63" t="s">
        <v>4309</v>
      </c>
      <c r="C1488" s="3"/>
      <c r="D1488" s="3"/>
      <c r="E1488" s="9"/>
      <c r="F1488" s="9"/>
      <c r="G1488" s="9"/>
      <c r="H1488" s="9"/>
      <c r="L1488" s="69"/>
      <c r="M1488" s="69"/>
      <c r="N1488" s="67"/>
      <c r="T1488"/>
      <c r="Y1488" s="3"/>
    </row>
    <row r="1489" spans="1:25" ht="15">
      <c r="A1489" s="28"/>
      <c r="B1489" s="63"/>
      <c r="E1489" s="9"/>
      <c r="F1489" s="9"/>
      <c r="G1489" s="9"/>
      <c r="H1489" s="9"/>
      <c r="L1489" s="69"/>
      <c r="M1489" s="69"/>
      <c r="N1489" s="67"/>
      <c r="T1489"/>
      <c r="Y1489" s="3"/>
    </row>
    <row r="1490" spans="1:25" ht="15">
      <c r="A1490" s="28"/>
      <c r="B1490" s="63"/>
      <c r="E1490" s="9"/>
      <c r="L1490" s="69"/>
      <c r="M1490" s="69"/>
      <c r="T1490"/>
      <c r="Y1490" s="3"/>
    </row>
    <row r="1491" spans="1:25" ht="15">
      <c r="A1491" s="28"/>
      <c r="B1491" s="63"/>
      <c r="E1491" s="9"/>
      <c r="L1491" s="69"/>
      <c r="M1491" s="69"/>
      <c r="T1491"/>
      <c r="Y1491" s="3"/>
    </row>
    <row r="1492" spans="1:25" ht="25.5">
      <c r="A1492" s="23" t="s">
        <v>2029</v>
      </c>
      <c r="L1492" s="69"/>
      <c r="M1492" s="69"/>
      <c r="T1492"/>
      <c r="Y1492" s="3"/>
    </row>
    <row r="1493" spans="1:25">
      <c r="L1493" s="69"/>
      <c r="M1493" s="69"/>
      <c r="T1493"/>
      <c r="Y1493" s="3"/>
    </row>
    <row r="1494" spans="1:25" ht="15">
      <c r="A1494" s="39"/>
      <c r="B1494" s="39"/>
      <c r="C1494" s="39"/>
      <c r="D1494" s="39"/>
      <c r="E1494" s="61">
        <v>2016</v>
      </c>
      <c r="F1494" s="61">
        <v>2017</v>
      </c>
      <c r="G1494" s="61">
        <v>2018</v>
      </c>
      <c r="H1494" s="61">
        <v>2019</v>
      </c>
      <c r="I1494" s="61">
        <v>2020</v>
      </c>
      <c r="J1494" s="61">
        <v>2021</v>
      </c>
      <c r="K1494" s="61">
        <v>2022</v>
      </c>
      <c r="L1494" s="61">
        <v>2023</v>
      </c>
      <c r="M1494" s="61">
        <v>2024</v>
      </c>
      <c r="O1494" s="70" t="s">
        <v>40</v>
      </c>
      <c r="T1494"/>
      <c r="Y1494" s="3"/>
    </row>
    <row r="1495" spans="1:25" ht="15">
      <c r="A1495" s="28" t="s">
        <v>0</v>
      </c>
      <c r="B1495" s="63" t="s">
        <v>21</v>
      </c>
      <c r="E1495" s="216">
        <v>563.6</v>
      </c>
      <c r="F1495" s="216">
        <v>489.9</v>
      </c>
      <c r="G1495" s="213">
        <v>884.5</v>
      </c>
      <c r="H1495" s="9">
        <v>775.80000000000291</v>
      </c>
      <c r="I1495" s="9">
        <v>0</v>
      </c>
      <c r="J1495" s="9">
        <v>237.50000000000091</v>
      </c>
      <c r="K1495" s="213">
        <v>1225.2000000000007</v>
      </c>
      <c r="L1495" s="9">
        <v>952.49999999999818</v>
      </c>
      <c r="M1495" s="9"/>
      <c r="O1495" s="67">
        <v>5129.0000000000027</v>
      </c>
      <c r="Q1495" t="s">
        <v>2290</v>
      </c>
      <c r="T1495" s="3" t="s">
        <v>2971</v>
      </c>
      <c r="U1495" s="63"/>
      <c r="V1495" s="63"/>
      <c r="W1495" s="265"/>
      <c r="X1495" s="317"/>
      <c r="Y1495" s="63"/>
    </row>
    <row r="1496" spans="1:25" ht="15">
      <c r="A1496" s="28" t="s">
        <v>2</v>
      </c>
      <c r="B1496" s="63" t="s">
        <v>11</v>
      </c>
      <c r="E1496" s="213">
        <v>703.8</v>
      </c>
      <c r="F1496" s="9">
        <v>359.1</v>
      </c>
      <c r="G1496" s="9">
        <v>534.1</v>
      </c>
      <c r="H1496" s="213">
        <v>1153.1999999999998</v>
      </c>
      <c r="I1496" s="9">
        <v>0</v>
      </c>
      <c r="J1496" s="9">
        <v>453.59999999999945</v>
      </c>
      <c r="K1496" s="9">
        <v>734.19999999999982</v>
      </c>
      <c r="L1496" s="212">
        <v>1155.0999999999985</v>
      </c>
      <c r="M1496" s="212"/>
      <c r="O1496" s="67">
        <v>5093.0999999999976</v>
      </c>
      <c r="Q1496" t="s">
        <v>2973</v>
      </c>
      <c r="T1496" s="3" t="s">
        <v>2971</v>
      </c>
      <c r="U1496" s="273"/>
      <c r="V1496" s="63"/>
      <c r="W1496" s="283"/>
      <c r="X1496" s="317"/>
      <c r="Y1496" s="63"/>
    </row>
    <row r="1497" spans="1:25" ht="15">
      <c r="A1497" s="28" t="s">
        <v>3</v>
      </c>
      <c r="B1497" s="63" t="s">
        <v>31</v>
      </c>
      <c r="E1497" s="9">
        <v>318.60000000000002</v>
      </c>
      <c r="F1497" s="216">
        <v>496.3</v>
      </c>
      <c r="G1497" s="216">
        <v>692.2</v>
      </c>
      <c r="H1497" s="212">
        <v>1026.9999999999982</v>
      </c>
      <c r="I1497" s="9">
        <v>0</v>
      </c>
      <c r="J1497" s="9">
        <v>219.199999999998</v>
      </c>
      <c r="K1497" s="216">
        <v>1024.8000000000011</v>
      </c>
      <c r="L1497" s="9">
        <v>1044.3499999999985</v>
      </c>
      <c r="M1497" s="9"/>
      <c r="O1497" s="67">
        <v>4822.4499999999962</v>
      </c>
      <c r="Q1497" t="s">
        <v>2291</v>
      </c>
      <c r="T1497" s="215" t="s">
        <v>2970</v>
      </c>
      <c r="U1497" s="218"/>
      <c r="V1497" s="63"/>
      <c r="W1497" s="283"/>
      <c r="X1497" s="317"/>
      <c r="Y1497" s="63"/>
    </row>
    <row r="1498" spans="1:25" ht="15">
      <c r="A1498" s="28" t="s">
        <v>5</v>
      </c>
      <c r="B1498" s="63" t="s">
        <v>17</v>
      </c>
      <c r="E1498" s="216">
        <v>521.9</v>
      </c>
      <c r="F1498" s="211">
        <v>556.79999999999995</v>
      </c>
      <c r="G1498" s="212">
        <v>746</v>
      </c>
      <c r="H1498" s="216">
        <v>911.30000000000109</v>
      </c>
      <c r="I1498" s="9">
        <v>0</v>
      </c>
      <c r="J1498" s="9">
        <v>526.90000000000055</v>
      </c>
      <c r="K1498" s="9">
        <v>405.09999999999854</v>
      </c>
      <c r="L1498" s="9">
        <v>983.09999999999945</v>
      </c>
      <c r="M1498" s="9"/>
      <c r="O1498" s="67">
        <v>4651.0999999999995</v>
      </c>
      <c r="Q1498" t="s">
        <v>824</v>
      </c>
      <c r="T1498" s="3" t="s">
        <v>2970</v>
      </c>
      <c r="U1498" s="273"/>
      <c r="V1498" s="63"/>
      <c r="W1498" s="283"/>
      <c r="X1498" s="317"/>
      <c r="Y1498" s="63"/>
    </row>
    <row r="1499" spans="1:25" ht="15">
      <c r="A1499" s="28" t="s">
        <v>7</v>
      </c>
      <c r="B1499" s="63" t="s">
        <v>25</v>
      </c>
      <c r="E1499" s="216">
        <v>622.79999999999995</v>
      </c>
      <c r="F1499" s="213">
        <v>601.79999999999995</v>
      </c>
      <c r="G1499" s="216">
        <v>703.5</v>
      </c>
      <c r="H1499" s="9">
        <v>628.20000000000073</v>
      </c>
      <c r="I1499" s="9">
        <v>0</v>
      </c>
      <c r="J1499" s="9">
        <v>196.5</v>
      </c>
      <c r="K1499" s="216">
        <v>824.79999999999836</v>
      </c>
      <c r="L1499" s="9">
        <v>1002.3999999999996</v>
      </c>
      <c r="M1499" s="9"/>
      <c r="O1499" s="67">
        <v>4579.9999999999982</v>
      </c>
      <c r="Q1499" t="s">
        <v>2292</v>
      </c>
      <c r="T1499" s="3" t="s">
        <v>2971</v>
      </c>
      <c r="U1499" s="218"/>
      <c r="V1499" s="63"/>
      <c r="W1499" s="283"/>
      <c r="X1499" s="317"/>
      <c r="Y1499" s="63"/>
    </row>
    <row r="1500" spans="1:25" ht="15">
      <c r="A1500" s="28" t="s">
        <v>8</v>
      </c>
      <c r="B1500" s="63" t="s">
        <v>142</v>
      </c>
      <c r="E1500" s="9" t="s">
        <v>278</v>
      </c>
      <c r="F1500" s="216">
        <v>482.4</v>
      </c>
      <c r="G1500" s="9">
        <v>609.4</v>
      </c>
      <c r="H1500" s="9">
        <v>853.70000000000164</v>
      </c>
      <c r="I1500" s="9">
        <v>0</v>
      </c>
      <c r="J1500" s="9">
        <v>519.09999999999854</v>
      </c>
      <c r="K1500" s="9">
        <v>811.89999999999964</v>
      </c>
      <c r="L1500" s="9">
        <v>995.29999999999927</v>
      </c>
      <c r="M1500" s="9"/>
      <c r="O1500" s="67">
        <v>4271.7999999999993</v>
      </c>
      <c r="Q1500" t="s">
        <v>288</v>
      </c>
      <c r="T1500"/>
      <c r="U1500" s="218"/>
      <c r="V1500" s="63"/>
      <c r="W1500" s="87"/>
      <c r="X1500" s="317"/>
      <c r="Y1500" s="63"/>
    </row>
    <row r="1501" spans="1:25" ht="15">
      <c r="A1501" s="28" t="s">
        <v>10</v>
      </c>
      <c r="B1501" s="63" t="s">
        <v>9</v>
      </c>
      <c r="E1501" s="9">
        <v>512.29999999999995</v>
      </c>
      <c r="F1501" s="9">
        <v>435.7</v>
      </c>
      <c r="G1501" s="211">
        <v>808.6</v>
      </c>
      <c r="H1501" s="9">
        <v>805.800000000002</v>
      </c>
      <c r="I1501" s="9">
        <v>0</v>
      </c>
      <c r="J1501" s="9">
        <v>352.10000000000036</v>
      </c>
      <c r="K1501" s="9">
        <v>293.79999999999927</v>
      </c>
      <c r="L1501" s="9">
        <v>1004.4999999999991</v>
      </c>
      <c r="M1501" s="9"/>
      <c r="O1501" s="67">
        <v>4212.8000000000011</v>
      </c>
      <c r="Q1501" t="s">
        <v>300</v>
      </c>
      <c r="T1501"/>
      <c r="U1501" s="63"/>
      <c r="V1501" s="63"/>
      <c r="W1501" s="265"/>
      <c r="X1501" s="317"/>
      <c r="Y1501" s="63"/>
    </row>
    <row r="1502" spans="1:25" ht="15">
      <c r="A1502" s="28" t="s">
        <v>12</v>
      </c>
      <c r="B1502" s="63" t="s">
        <v>23</v>
      </c>
      <c r="E1502" s="211">
        <v>695.95</v>
      </c>
      <c r="F1502" s="216">
        <v>472.8</v>
      </c>
      <c r="G1502" s="9">
        <v>456.1</v>
      </c>
      <c r="H1502" s="9">
        <v>368</v>
      </c>
      <c r="I1502" s="9">
        <v>0</v>
      </c>
      <c r="J1502" s="9">
        <v>283.79999999999927</v>
      </c>
      <c r="K1502" s="9">
        <v>749.80000000000109</v>
      </c>
      <c r="L1502" s="9">
        <v>866.60000000000218</v>
      </c>
      <c r="M1502" s="9"/>
      <c r="O1502" s="67">
        <v>3893.0500000000025</v>
      </c>
      <c r="Q1502" t="s">
        <v>306</v>
      </c>
      <c r="T1502"/>
      <c r="U1502" s="273"/>
      <c r="V1502" s="63"/>
      <c r="W1502" s="283"/>
      <c r="X1502" s="317"/>
      <c r="Y1502" s="63"/>
    </row>
    <row r="1503" spans="1:25" ht="15">
      <c r="A1503" s="28" t="s">
        <v>14</v>
      </c>
      <c r="B1503" s="63" t="s">
        <v>141</v>
      </c>
      <c r="E1503" s="9" t="s">
        <v>278</v>
      </c>
      <c r="F1503" s="9">
        <v>399.1</v>
      </c>
      <c r="G1503" s="216">
        <v>693.3</v>
      </c>
      <c r="H1503" s="216">
        <v>918.90000000000236</v>
      </c>
      <c r="I1503" s="9">
        <v>0</v>
      </c>
      <c r="J1503" s="9">
        <v>206.70000000000164</v>
      </c>
      <c r="K1503" s="9">
        <v>504.39999999999873</v>
      </c>
      <c r="L1503" s="9">
        <v>1051.3999999999996</v>
      </c>
      <c r="M1503" s="9"/>
      <c r="O1503" s="67">
        <v>3773.8000000000025</v>
      </c>
      <c r="Q1503" t="s">
        <v>305</v>
      </c>
      <c r="T1503"/>
      <c r="U1503" s="273"/>
      <c r="V1503" s="63"/>
      <c r="W1503" s="283"/>
      <c r="X1503" s="317"/>
      <c r="Y1503" s="63"/>
    </row>
    <row r="1504" spans="1:25" ht="15">
      <c r="A1504" s="28" t="s">
        <v>16</v>
      </c>
      <c r="B1504" s="63" t="s">
        <v>154</v>
      </c>
      <c r="E1504" s="9" t="s">
        <v>278</v>
      </c>
      <c r="F1504" s="9" t="s">
        <v>278</v>
      </c>
      <c r="G1504" s="9">
        <v>655.20000000000005</v>
      </c>
      <c r="H1504" s="216">
        <v>1000.2000000000007</v>
      </c>
      <c r="I1504" s="9">
        <v>0</v>
      </c>
      <c r="J1504" s="9">
        <v>260.99999999999727</v>
      </c>
      <c r="K1504" s="9">
        <v>706.60000000000036</v>
      </c>
      <c r="L1504" s="216">
        <v>1107.6000000000022</v>
      </c>
      <c r="M1504" s="216"/>
      <c r="O1504" s="67">
        <v>3730.6000000000004</v>
      </c>
      <c r="Q1504" t="s">
        <v>303</v>
      </c>
      <c r="T1504"/>
      <c r="U1504" s="63"/>
      <c r="V1504" s="63"/>
      <c r="W1504" s="265"/>
      <c r="X1504" s="317"/>
      <c r="Y1504" s="63"/>
    </row>
    <row r="1505" spans="1:25" ht="15">
      <c r="A1505" s="28" t="s">
        <v>18</v>
      </c>
      <c r="B1505" s="63" t="s">
        <v>143</v>
      </c>
      <c r="E1505" s="9" t="s">
        <v>278</v>
      </c>
      <c r="F1505" s="9">
        <v>417</v>
      </c>
      <c r="G1505" s="216">
        <v>736.9</v>
      </c>
      <c r="H1505" s="216">
        <v>974.50000000000182</v>
      </c>
      <c r="I1505" s="9">
        <v>0</v>
      </c>
      <c r="J1505" s="9">
        <v>168.59999999999945</v>
      </c>
      <c r="K1505" s="9">
        <v>596.50000000000182</v>
      </c>
      <c r="L1505" s="9">
        <v>731.99999999999909</v>
      </c>
      <c r="M1505" s="9"/>
      <c r="O1505" s="67">
        <v>3625.5000000000023</v>
      </c>
      <c r="Q1505" t="s">
        <v>303</v>
      </c>
      <c r="T1505"/>
      <c r="U1505" s="218"/>
      <c r="V1505" s="63"/>
      <c r="W1505" s="283"/>
      <c r="X1505" s="317"/>
      <c r="Y1505" s="63"/>
    </row>
    <row r="1506" spans="1:25" ht="15">
      <c r="A1506" s="28" t="s">
        <v>20</v>
      </c>
      <c r="B1506" s="63" t="s">
        <v>39</v>
      </c>
      <c r="E1506" s="216">
        <v>535.1</v>
      </c>
      <c r="F1506" s="216">
        <v>502</v>
      </c>
      <c r="G1506" s="9">
        <v>482.2</v>
      </c>
      <c r="H1506" s="9">
        <v>770.90000000000146</v>
      </c>
      <c r="I1506" s="9">
        <v>0</v>
      </c>
      <c r="J1506" s="216">
        <v>623.39999999999873</v>
      </c>
      <c r="K1506" s="9">
        <v>585.60000000000127</v>
      </c>
      <c r="L1506" s="9" t="s">
        <v>278</v>
      </c>
      <c r="M1506" s="9"/>
      <c r="O1506" s="67">
        <v>3499.2000000000016</v>
      </c>
      <c r="Q1506" t="s">
        <v>2202</v>
      </c>
      <c r="T1506"/>
      <c r="U1506" s="63"/>
      <c r="V1506" s="63"/>
      <c r="W1506" s="283"/>
      <c r="X1506" s="317"/>
      <c r="Y1506" s="63"/>
    </row>
    <row r="1507" spans="1:25" ht="15">
      <c r="A1507" s="28" t="s">
        <v>22</v>
      </c>
      <c r="B1507" s="63" t="s">
        <v>15</v>
      </c>
      <c r="E1507" s="9">
        <v>430.2</v>
      </c>
      <c r="F1507" s="9">
        <v>388.5</v>
      </c>
      <c r="G1507" s="9">
        <v>396</v>
      </c>
      <c r="H1507" s="9">
        <v>452.09999999999945</v>
      </c>
      <c r="I1507" s="9">
        <v>0</v>
      </c>
      <c r="J1507" s="9">
        <v>229.30000000000018</v>
      </c>
      <c r="K1507" s="9">
        <v>699.99999999999818</v>
      </c>
      <c r="L1507" s="9">
        <v>833.00000000000091</v>
      </c>
      <c r="M1507" s="9"/>
      <c r="O1507" s="67">
        <v>3429.0999999999985</v>
      </c>
      <c r="T1507"/>
      <c r="U1507" s="273"/>
      <c r="V1507" s="63"/>
      <c r="W1507" s="283"/>
      <c r="X1507" s="317"/>
      <c r="Y1507" s="63"/>
    </row>
    <row r="1508" spans="1:25" ht="15">
      <c r="A1508" s="28" t="s">
        <v>24</v>
      </c>
      <c r="B1508" s="63" t="s">
        <v>13</v>
      </c>
      <c r="E1508" s="9">
        <v>435.5</v>
      </c>
      <c r="F1508" s="9">
        <v>391.2</v>
      </c>
      <c r="G1508" s="9">
        <v>513.79999999999995</v>
      </c>
      <c r="H1508" s="9">
        <v>338.99999999999636</v>
      </c>
      <c r="I1508" s="9">
        <v>0</v>
      </c>
      <c r="J1508" s="216">
        <v>658.50000000000091</v>
      </c>
      <c r="K1508" s="9">
        <v>422.5</v>
      </c>
      <c r="L1508" s="9">
        <v>664.20000000000073</v>
      </c>
      <c r="M1508" s="9"/>
      <c r="O1508" s="67">
        <v>3424.699999999998</v>
      </c>
      <c r="Q1508" t="s">
        <v>283</v>
      </c>
      <c r="T1508"/>
      <c r="U1508" s="63"/>
      <c r="V1508" s="63"/>
      <c r="W1508" s="283"/>
      <c r="X1508" s="317"/>
      <c r="Y1508" s="63"/>
    </row>
    <row r="1509" spans="1:25" ht="15">
      <c r="A1509" s="28" t="s">
        <v>26</v>
      </c>
      <c r="B1509" s="63" t="s">
        <v>33</v>
      </c>
      <c r="E1509" s="9">
        <v>252.9</v>
      </c>
      <c r="F1509" s="9">
        <v>453.9</v>
      </c>
      <c r="G1509" s="9">
        <v>639.4</v>
      </c>
      <c r="H1509" s="9">
        <v>493.99999999999909</v>
      </c>
      <c r="I1509" s="9">
        <v>0</v>
      </c>
      <c r="J1509" s="9">
        <v>256.90000000000055</v>
      </c>
      <c r="K1509" s="9">
        <v>430.79999999999927</v>
      </c>
      <c r="L1509" s="9">
        <v>893.49999999999909</v>
      </c>
      <c r="M1509" s="9"/>
      <c r="O1509" s="67">
        <v>3421.3999999999978</v>
      </c>
      <c r="T1509"/>
      <c r="U1509" s="273"/>
      <c r="V1509" s="63"/>
      <c r="W1509" s="283"/>
      <c r="X1509" s="317"/>
      <c r="Y1509" s="63"/>
    </row>
    <row r="1510" spans="1:25" ht="15">
      <c r="A1510" s="28" t="s">
        <v>28</v>
      </c>
      <c r="B1510" s="63" t="s">
        <v>27</v>
      </c>
      <c r="E1510" s="212">
        <v>664.9</v>
      </c>
      <c r="F1510" s="9">
        <v>225.3</v>
      </c>
      <c r="G1510" s="9">
        <v>502.2</v>
      </c>
      <c r="H1510" s="216">
        <v>913.39999999999782</v>
      </c>
      <c r="I1510" s="9">
        <v>0</v>
      </c>
      <c r="J1510" s="9">
        <v>58.799999999998363</v>
      </c>
      <c r="K1510" s="9">
        <v>259.99999999999818</v>
      </c>
      <c r="L1510" s="9">
        <v>762.60000000000036</v>
      </c>
      <c r="M1510" s="9"/>
      <c r="O1510" s="67">
        <v>3387.1999999999948</v>
      </c>
      <c r="Q1510" t="s">
        <v>308</v>
      </c>
      <c r="T1510"/>
      <c r="U1510" s="63"/>
      <c r="V1510" s="63"/>
      <c r="W1510" s="265"/>
      <c r="X1510" s="317"/>
      <c r="Y1510" s="63"/>
    </row>
    <row r="1511" spans="1:25" ht="15">
      <c r="A1511" s="28" t="s">
        <v>30</v>
      </c>
      <c r="B1511" s="63" t="s">
        <v>162</v>
      </c>
      <c r="E1511" s="9" t="s">
        <v>278</v>
      </c>
      <c r="F1511" s="9" t="s">
        <v>278</v>
      </c>
      <c r="G1511" s="9">
        <v>549.1</v>
      </c>
      <c r="H1511" s="9">
        <v>743.99999999999909</v>
      </c>
      <c r="I1511" s="9">
        <v>0</v>
      </c>
      <c r="J1511" s="9">
        <v>210.20000000000073</v>
      </c>
      <c r="K1511" s="9">
        <v>811.59999999999945</v>
      </c>
      <c r="L1511" s="9">
        <v>954.19999999999709</v>
      </c>
      <c r="M1511" s="9"/>
      <c r="O1511" s="67">
        <v>3269.0999999999963</v>
      </c>
      <c r="T1511"/>
      <c r="U1511" s="63"/>
      <c r="V1511" s="63"/>
      <c r="W1511" s="283"/>
      <c r="X1511" s="317"/>
      <c r="Y1511" s="63"/>
    </row>
    <row r="1512" spans="1:25" ht="15">
      <c r="A1512" s="28" t="s">
        <v>32</v>
      </c>
      <c r="B1512" s="63" t="s">
        <v>1</v>
      </c>
      <c r="E1512" s="216">
        <v>516.29999999999995</v>
      </c>
      <c r="F1512" s="216">
        <v>512.79999999999995</v>
      </c>
      <c r="G1512" s="9">
        <v>164.2</v>
      </c>
      <c r="H1512" s="216">
        <v>946.59999999999991</v>
      </c>
      <c r="I1512" s="9">
        <v>0</v>
      </c>
      <c r="J1512" s="9">
        <v>425.89999999999964</v>
      </c>
      <c r="K1512" s="9">
        <v>255.49999999999955</v>
      </c>
      <c r="L1512" s="9">
        <v>447.5</v>
      </c>
      <c r="M1512" s="9"/>
      <c r="O1512" s="67">
        <v>3268.7999999999988</v>
      </c>
      <c r="Q1512" t="s">
        <v>823</v>
      </c>
      <c r="T1512"/>
      <c r="U1512" s="273"/>
      <c r="V1512" s="63"/>
      <c r="W1512" s="283"/>
      <c r="X1512" s="317"/>
      <c r="Y1512" s="63"/>
    </row>
    <row r="1513" spans="1:25" ht="15">
      <c r="A1513" s="28" t="s">
        <v>34</v>
      </c>
      <c r="B1513" s="63" t="s">
        <v>37</v>
      </c>
      <c r="E1513" s="9">
        <v>161.1</v>
      </c>
      <c r="F1513" s="9">
        <v>296.10000000000002</v>
      </c>
      <c r="G1513" s="9">
        <v>263.2</v>
      </c>
      <c r="H1513" s="9">
        <v>729.10000000000036</v>
      </c>
      <c r="I1513" s="9">
        <v>0</v>
      </c>
      <c r="J1513" s="9">
        <v>345.70000000000255</v>
      </c>
      <c r="K1513" s="9">
        <v>635.84999999999945</v>
      </c>
      <c r="L1513" s="9">
        <v>796.20000000000164</v>
      </c>
      <c r="M1513" s="9"/>
      <c r="O1513" s="67">
        <v>3227.2500000000041</v>
      </c>
      <c r="T1513"/>
      <c r="U1513" s="63"/>
      <c r="V1513" s="63"/>
      <c r="W1513" s="265"/>
      <c r="X1513" s="317"/>
      <c r="Y1513" s="63"/>
    </row>
    <row r="1514" spans="1:25" ht="15">
      <c r="A1514" s="28" t="s">
        <v>36</v>
      </c>
      <c r="B1514" s="63" t="s">
        <v>740</v>
      </c>
      <c r="E1514" s="9" t="s">
        <v>278</v>
      </c>
      <c r="F1514" s="9" t="s">
        <v>278</v>
      </c>
      <c r="G1514" s="9" t="s">
        <v>278</v>
      </c>
      <c r="H1514" s="9">
        <v>721.19999999999982</v>
      </c>
      <c r="I1514" s="9">
        <v>0</v>
      </c>
      <c r="J1514" s="9">
        <v>481.50000000000091</v>
      </c>
      <c r="K1514" s="216">
        <v>891.80000000000018</v>
      </c>
      <c r="L1514" s="9">
        <v>1003.0000000000018</v>
      </c>
      <c r="M1514" s="9"/>
      <c r="O1514" s="67">
        <v>3097.5000000000027</v>
      </c>
      <c r="Q1514" t="s">
        <v>287</v>
      </c>
      <c r="T1514"/>
      <c r="U1514" s="63"/>
      <c r="V1514" s="63"/>
      <c r="W1514" s="265"/>
      <c r="X1514" s="317"/>
      <c r="Y1514" s="63"/>
    </row>
    <row r="1515" spans="1:25" ht="15">
      <c r="A1515" s="28" t="s">
        <v>38</v>
      </c>
      <c r="B1515" s="63" t="s">
        <v>735</v>
      </c>
      <c r="E1515" s="9" t="s">
        <v>278</v>
      </c>
      <c r="F1515" s="9" t="s">
        <v>278</v>
      </c>
      <c r="G1515" s="9" t="s">
        <v>278</v>
      </c>
      <c r="H1515" s="9">
        <v>589.10000000000127</v>
      </c>
      <c r="I1515" s="9">
        <v>0</v>
      </c>
      <c r="J1515" s="216">
        <v>618.30000000000109</v>
      </c>
      <c r="K1515" s="9">
        <v>582.19999999999891</v>
      </c>
      <c r="L1515" s="213">
        <v>1284.6999999999989</v>
      </c>
      <c r="M1515" s="213"/>
      <c r="O1515" s="67">
        <v>3074.3</v>
      </c>
      <c r="Q1515" t="s">
        <v>369</v>
      </c>
      <c r="T1515" s="215" t="s">
        <v>2972</v>
      </c>
      <c r="U1515" s="273"/>
      <c r="V1515" s="63"/>
      <c r="W1515" s="282"/>
      <c r="X1515" s="317"/>
      <c r="Y1515" s="63"/>
    </row>
    <row r="1516" spans="1:25" ht="15">
      <c r="A1516" s="28" t="s">
        <v>145</v>
      </c>
      <c r="B1516" s="63" t="s">
        <v>736</v>
      </c>
      <c r="E1516" s="9" t="s">
        <v>278</v>
      </c>
      <c r="F1516" s="9" t="s">
        <v>278</v>
      </c>
      <c r="G1516" s="9" t="s">
        <v>278</v>
      </c>
      <c r="H1516" s="9">
        <v>642.49999999999818</v>
      </c>
      <c r="I1516" s="9">
        <v>0</v>
      </c>
      <c r="J1516" s="9">
        <v>452.70000000000164</v>
      </c>
      <c r="K1516" s="9">
        <v>793.89999999999873</v>
      </c>
      <c r="L1516" s="216">
        <v>1136.0999999999995</v>
      </c>
      <c r="M1516" s="216"/>
      <c r="O1516" s="67">
        <v>3025.199999999998</v>
      </c>
      <c r="Q1516" t="s">
        <v>283</v>
      </c>
      <c r="T1516"/>
      <c r="U1516" s="273"/>
      <c r="V1516" s="63"/>
      <c r="W1516" s="283"/>
      <c r="X1516" s="317"/>
      <c r="Y1516" s="63"/>
    </row>
    <row r="1517" spans="1:25" ht="15">
      <c r="A1517" s="28" t="s">
        <v>146</v>
      </c>
      <c r="B1517" s="63" t="s">
        <v>721</v>
      </c>
      <c r="E1517" s="9" t="s">
        <v>278</v>
      </c>
      <c r="F1517" s="9" t="s">
        <v>278</v>
      </c>
      <c r="G1517" s="9" t="s">
        <v>278</v>
      </c>
      <c r="H1517" s="9">
        <v>884.70000000000073</v>
      </c>
      <c r="I1517" s="9">
        <v>0</v>
      </c>
      <c r="J1517" s="216">
        <v>587.00000000000091</v>
      </c>
      <c r="K1517" s="216">
        <v>1032.8000000000011</v>
      </c>
      <c r="L1517" s="9">
        <v>446.99999999999909</v>
      </c>
      <c r="M1517" s="9"/>
      <c r="O1517" s="67">
        <v>2951.5000000000018</v>
      </c>
      <c r="Q1517" t="s">
        <v>314</v>
      </c>
      <c r="T1517"/>
      <c r="U1517" s="273"/>
      <c r="V1517" s="63"/>
      <c r="W1517" s="283"/>
      <c r="X1517" s="317"/>
      <c r="Y1517" s="63"/>
    </row>
    <row r="1518" spans="1:25" ht="15">
      <c r="A1518" s="28" t="s">
        <v>147</v>
      </c>
      <c r="B1518" s="205" t="s">
        <v>1553</v>
      </c>
      <c r="C1518" s="3"/>
      <c r="D1518" s="3"/>
      <c r="E1518" s="9" t="s">
        <v>278</v>
      </c>
      <c r="F1518" s="9" t="s">
        <v>278</v>
      </c>
      <c r="G1518" s="9" t="s">
        <v>278</v>
      </c>
      <c r="H1518" s="9" t="s">
        <v>278</v>
      </c>
      <c r="I1518" s="9">
        <v>0</v>
      </c>
      <c r="J1518" s="216">
        <v>616.79999999999927</v>
      </c>
      <c r="K1518" s="211">
        <v>1171.7999999999984</v>
      </c>
      <c r="L1518" s="216">
        <v>1085.3999999999978</v>
      </c>
      <c r="M1518" s="216"/>
      <c r="O1518" s="67">
        <v>2873.9999999999955</v>
      </c>
      <c r="Q1518" t="s">
        <v>1214</v>
      </c>
      <c r="T1518"/>
      <c r="U1518" s="63"/>
      <c r="V1518" s="63"/>
      <c r="W1518" s="265"/>
      <c r="X1518" s="317"/>
      <c r="Y1518" s="63"/>
    </row>
    <row r="1519" spans="1:25" ht="15">
      <c r="A1519" s="28" t="s">
        <v>151</v>
      </c>
      <c r="B1519" s="63" t="s">
        <v>757</v>
      </c>
      <c r="E1519" s="9" t="s">
        <v>278</v>
      </c>
      <c r="F1519" s="9" t="s">
        <v>278</v>
      </c>
      <c r="G1519" s="9" t="s">
        <v>278</v>
      </c>
      <c r="H1519" s="9">
        <v>674.39999999999873</v>
      </c>
      <c r="I1519" s="9">
        <v>0</v>
      </c>
      <c r="J1519" s="9">
        <v>479.49999999999909</v>
      </c>
      <c r="K1519" s="216">
        <v>857.99999999999909</v>
      </c>
      <c r="L1519" s="9">
        <v>800.599999999999</v>
      </c>
      <c r="M1519" s="9"/>
      <c r="O1519" s="67">
        <v>2812.4999999999959</v>
      </c>
      <c r="Q1519" t="s">
        <v>288</v>
      </c>
      <c r="T1519"/>
      <c r="U1519" s="273"/>
      <c r="V1519" s="63"/>
      <c r="W1519" s="283"/>
      <c r="X1519" s="317"/>
      <c r="Y1519" s="63"/>
    </row>
    <row r="1520" spans="1:25" ht="15">
      <c r="A1520" s="28" t="s">
        <v>157</v>
      </c>
      <c r="B1520" s="63" t="s">
        <v>155</v>
      </c>
      <c r="E1520" s="9" t="s">
        <v>278</v>
      </c>
      <c r="F1520" s="9" t="s">
        <v>278</v>
      </c>
      <c r="G1520" s="9">
        <v>123.6</v>
      </c>
      <c r="H1520" s="9">
        <v>632.39999999999964</v>
      </c>
      <c r="I1520" s="9">
        <v>0</v>
      </c>
      <c r="J1520" s="9">
        <v>229.89999999999782</v>
      </c>
      <c r="K1520" s="9">
        <v>618.49999999999909</v>
      </c>
      <c r="L1520" s="211">
        <v>1163.1000000000022</v>
      </c>
      <c r="M1520" s="211"/>
      <c r="O1520" s="67">
        <v>2767.4999999999986</v>
      </c>
      <c r="Q1520" t="s">
        <v>300</v>
      </c>
      <c r="T1520"/>
      <c r="U1520" s="218"/>
      <c r="V1520" s="63"/>
      <c r="W1520" s="283"/>
      <c r="X1520" s="317"/>
      <c r="Y1520" s="63"/>
    </row>
    <row r="1521" spans="1:25" ht="15">
      <c r="A1521" s="28" t="s">
        <v>159</v>
      </c>
      <c r="B1521" s="63" t="s">
        <v>695</v>
      </c>
      <c r="E1521" s="9" t="s">
        <v>278</v>
      </c>
      <c r="F1521" s="9" t="s">
        <v>278</v>
      </c>
      <c r="G1521" s="9" t="s">
        <v>278</v>
      </c>
      <c r="H1521" s="211">
        <v>1070.0000000000018</v>
      </c>
      <c r="I1521" s="9">
        <v>0</v>
      </c>
      <c r="J1521" s="9">
        <v>421.10000000000036</v>
      </c>
      <c r="K1521" s="9">
        <v>619.800000000002</v>
      </c>
      <c r="L1521" s="9">
        <v>634.80000000000018</v>
      </c>
      <c r="M1521" s="9"/>
      <c r="O1521" s="67">
        <v>2745.7000000000044</v>
      </c>
      <c r="Q1521" t="s">
        <v>300</v>
      </c>
      <c r="T1521"/>
      <c r="U1521" s="63"/>
      <c r="V1521" s="63"/>
      <c r="W1521" s="283"/>
      <c r="X1521" s="317"/>
      <c r="Y1521" s="63"/>
    </row>
    <row r="1522" spans="1:25" ht="15">
      <c r="A1522" s="28" t="s">
        <v>160</v>
      </c>
      <c r="B1522" s="63" t="s">
        <v>706</v>
      </c>
      <c r="E1522" s="9" t="s">
        <v>278</v>
      </c>
      <c r="F1522" s="9" t="s">
        <v>278</v>
      </c>
      <c r="G1522" s="9" t="s">
        <v>278</v>
      </c>
      <c r="H1522" s="9">
        <v>642.80000000000109</v>
      </c>
      <c r="I1522" s="9">
        <v>0</v>
      </c>
      <c r="J1522" s="9">
        <v>455.99999999999909</v>
      </c>
      <c r="K1522" s="9">
        <v>610.39999999999873</v>
      </c>
      <c r="L1522" s="9">
        <v>966.75</v>
      </c>
      <c r="M1522" s="9"/>
      <c r="O1522" s="67">
        <v>2675.9499999999989</v>
      </c>
      <c r="T1522"/>
      <c r="U1522" s="273"/>
      <c r="V1522" s="63"/>
      <c r="W1522" s="283"/>
      <c r="X1522" s="317"/>
      <c r="Y1522" s="63"/>
    </row>
    <row r="1523" spans="1:25" ht="15">
      <c r="A1523" s="28" t="s">
        <v>161</v>
      </c>
      <c r="B1523" s="63" t="s">
        <v>719</v>
      </c>
      <c r="E1523" s="9" t="s">
        <v>278</v>
      </c>
      <c r="F1523" s="9" t="s">
        <v>278</v>
      </c>
      <c r="G1523" s="9" t="s">
        <v>278</v>
      </c>
      <c r="H1523" s="9">
        <v>714.00000000000182</v>
      </c>
      <c r="I1523" s="9">
        <v>0</v>
      </c>
      <c r="J1523" s="9">
        <v>354.80000000000109</v>
      </c>
      <c r="K1523" s="216">
        <v>903.10000000000036</v>
      </c>
      <c r="L1523" s="9">
        <v>702.19999999999982</v>
      </c>
      <c r="M1523" s="9"/>
      <c r="O1523" s="67">
        <v>2674.1000000000031</v>
      </c>
      <c r="Q1523" t="s">
        <v>292</v>
      </c>
      <c r="T1523"/>
      <c r="U1523" s="63"/>
      <c r="V1523" s="63"/>
      <c r="W1523" s="265"/>
      <c r="X1523" s="317"/>
      <c r="Y1523" s="63"/>
    </row>
    <row r="1524" spans="1:25" ht="15">
      <c r="A1524" s="28" t="s">
        <v>163</v>
      </c>
      <c r="B1524" s="63" t="s">
        <v>703</v>
      </c>
      <c r="E1524" s="9" t="s">
        <v>278</v>
      </c>
      <c r="F1524" s="9" t="s">
        <v>278</v>
      </c>
      <c r="G1524" s="9" t="s">
        <v>278</v>
      </c>
      <c r="H1524" s="9">
        <v>738.40000000000146</v>
      </c>
      <c r="I1524" s="9">
        <v>0</v>
      </c>
      <c r="J1524" s="9">
        <v>354.29999999999654</v>
      </c>
      <c r="K1524" s="9">
        <v>681.09999999999491</v>
      </c>
      <c r="L1524" s="9">
        <v>889.00000000000182</v>
      </c>
      <c r="M1524" s="9"/>
      <c r="O1524" s="67">
        <v>2662.7999999999947</v>
      </c>
      <c r="T1524"/>
      <c r="U1524" s="273"/>
      <c r="V1524" s="63"/>
      <c r="W1524" s="282"/>
      <c r="X1524" s="317"/>
      <c r="Y1524" s="63"/>
    </row>
    <row r="1525" spans="1:25" ht="15">
      <c r="A1525" s="28" t="s">
        <v>274</v>
      </c>
      <c r="B1525" s="273" t="s">
        <v>1890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>
        <v>0</v>
      </c>
      <c r="J1525" s="213">
        <v>758.90000000000146</v>
      </c>
      <c r="K1525" s="212">
        <v>1046.199999999998</v>
      </c>
      <c r="L1525" s="9">
        <v>836.09999999999854</v>
      </c>
      <c r="M1525" s="9"/>
      <c r="O1525" s="67">
        <v>2641.199999999998</v>
      </c>
      <c r="Q1525" t="s">
        <v>371</v>
      </c>
      <c r="T1525" s="215" t="s">
        <v>2972</v>
      </c>
      <c r="U1525" s="273"/>
      <c r="V1525" s="63"/>
      <c r="W1525" s="282"/>
      <c r="X1525" s="317"/>
      <c r="Y1525" s="63"/>
    </row>
    <row r="1526" spans="1:25" ht="15">
      <c r="A1526" s="28" t="s">
        <v>275</v>
      </c>
      <c r="B1526" s="28" t="s">
        <v>691</v>
      </c>
      <c r="E1526" s="9" t="s">
        <v>278</v>
      </c>
      <c r="F1526" s="9" t="s">
        <v>278</v>
      </c>
      <c r="G1526" s="9" t="s">
        <v>278</v>
      </c>
      <c r="H1526" s="9">
        <v>422.80000000000109</v>
      </c>
      <c r="I1526" s="9">
        <v>0</v>
      </c>
      <c r="J1526" s="9">
        <v>560.20000000000073</v>
      </c>
      <c r="K1526" s="9">
        <v>575.99999999999909</v>
      </c>
      <c r="L1526" s="9">
        <v>939.70000000000073</v>
      </c>
      <c r="M1526" s="9"/>
      <c r="O1526" s="67">
        <v>2498.7000000000016</v>
      </c>
      <c r="T1526"/>
      <c r="U1526" s="63"/>
      <c r="V1526" s="63"/>
      <c r="W1526" s="283"/>
      <c r="X1526" s="317"/>
      <c r="Y1526" s="63"/>
    </row>
    <row r="1527" spans="1:25" ht="15">
      <c r="A1527" s="28" t="s">
        <v>276</v>
      </c>
      <c r="B1527" s="28" t="s">
        <v>690</v>
      </c>
      <c r="E1527" s="9" t="s">
        <v>278</v>
      </c>
      <c r="F1527" s="9" t="s">
        <v>278</v>
      </c>
      <c r="G1527" s="9" t="s">
        <v>278</v>
      </c>
      <c r="H1527" s="9">
        <v>741.60000000000218</v>
      </c>
      <c r="I1527" s="9">
        <v>0</v>
      </c>
      <c r="J1527" s="9">
        <v>139.00000000000091</v>
      </c>
      <c r="K1527" s="9">
        <v>405.10000000000036</v>
      </c>
      <c r="L1527" s="216">
        <v>1088.0000000000018</v>
      </c>
      <c r="M1527" s="216"/>
      <c r="O1527" s="67">
        <v>2373.7000000000053</v>
      </c>
      <c r="Q1527" t="s">
        <v>297</v>
      </c>
      <c r="T1527"/>
      <c r="U1527" s="273"/>
      <c r="V1527" s="63"/>
      <c r="W1527" s="283"/>
      <c r="X1527" s="317"/>
      <c r="Y1527" s="63"/>
    </row>
    <row r="1528" spans="1:25" ht="15">
      <c r="A1528" s="28" t="s">
        <v>277</v>
      </c>
      <c r="B1528" s="28" t="s">
        <v>685</v>
      </c>
      <c r="E1528" s="9" t="s">
        <v>278</v>
      </c>
      <c r="F1528" s="9" t="s">
        <v>278</v>
      </c>
      <c r="G1528" s="9" t="s">
        <v>278</v>
      </c>
      <c r="H1528" s="216">
        <v>896.70000000000073</v>
      </c>
      <c r="I1528" s="9">
        <v>0</v>
      </c>
      <c r="J1528" s="9">
        <v>448.49999999999955</v>
      </c>
      <c r="K1528" s="9">
        <v>250.20000000000073</v>
      </c>
      <c r="L1528" s="9">
        <v>735.29999999999745</v>
      </c>
      <c r="M1528" s="9"/>
      <c r="O1528" s="67">
        <v>2330.6999999999985</v>
      </c>
      <c r="Q1528" t="s">
        <v>293</v>
      </c>
      <c r="T1528"/>
      <c r="U1528" s="63"/>
      <c r="V1528" s="63"/>
      <c r="W1528" s="265"/>
      <c r="X1528" s="317"/>
      <c r="Y1528" s="63"/>
    </row>
    <row r="1529" spans="1:25" ht="15">
      <c r="A1529" s="28" t="s">
        <v>692</v>
      </c>
      <c r="B1529" s="273" t="s">
        <v>1886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>
        <v>0</v>
      </c>
      <c r="J1529" s="216">
        <v>583.99999999999818</v>
      </c>
      <c r="K1529" s="9">
        <v>729.20000000000255</v>
      </c>
      <c r="L1529" s="9">
        <v>988.70000000000255</v>
      </c>
      <c r="M1529" s="9"/>
      <c r="O1529" s="67">
        <v>2301.9000000000033</v>
      </c>
      <c r="Q1529" t="s">
        <v>293</v>
      </c>
      <c r="T1529"/>
      <c r="U1529" s="273"/>
      <c r="V1529" s="63"/>
      <c r="W1529" s="282"/>
      <c r="X1529" s="317"/>
      <c r="Y1529" s="63"/>
    </row>
    <row r="1530" spans="1:25" ht="15">
      <c r="A1530" s="28" t="s">
        <v>693</v>
      </c>
      <c r="B1530" s="63" t="s">
        <v>153</v>
      </c>
      <c r="E1530" s="9" t="s">
        <v>278</v>
      </c>
      <c r="F1530" s="9" t="s">
        <v>278</v>
      </c>
      <c r="G1530" s="9">
        <v>122.4</v>
      </c>
      <c r="H1530" s="9">
        <v>611.19999999999709</v>
      </c>
      <c r="I1530" s="9">
        <v>0</v>
      </c>
      <c r="J1530" s="9">
        <v>560.40000000000146</v>
      </c>
      <c r="K1530" s="9">
        <v>340.30000000000018</v>
      </c>
      <c r="L1530" s="9">
        <v>633.79999999999927</v>
      </c>
      <c r="M1530" s="9"/>
      <c r="O1530" s="67">
        <v>2268.0999999999981</v>
      </c>
      <c r="T1530"/>
      <c r="U1530" s="273"/>
      <c r="V1530" s="63"/>
      <c r="W1530" s="283"/>
      <c r="X1530" s="317"/>
      <c r="Y1530" s="63"/>
    </row>
    <row r="1531" spans="1:25" ht="15">
      <c r="A1531" s="28" t="s">
        <v>694</v>
      </c>
      <c r="B1531" s="63" t="s">
        <v>710</v>
      </c>
      <c r="E1531" s="9" t="s">
        <v>278</v>
      </c>
      <c r="F1531" s="9" t="s">
        <v>278</v>
      </c>
      <c r="G1531" s="9" t="s">
        <v>278</v>
      </c>
      <c r="H1531" s="9">
        <v>633.19999999999982</v>
      </c>
      <c r="I1531" s="9">
        <v>0</v>
      </c>
      <c r="J1531" s="9">
        <v>127.800000000002</v>
      </c>
      <c r="K1531" s="9">
        <v>455.49999999999909</v>
      </c>
      <c r="L1531" s="9">
        <v>1039.7999999999993</v>
      </c>
      <c r="M1531" s="9"/>
      <c r="O1531" s="67">
        <v>2256.3000000000002</v>
      </c>
      <c r="T1531"/>
      <c r="U1531" s="63"/>
      <c r="V1531" s="63"/>
      <c r="W1531" s="283"/>
      <c r="X1531" s="317"/>
      <c r="Y1531" s="63"/>
    </row>
    <row r="1532" spans="1:25" ht="15">
      <c r="A1532" s="28" t="s">
        <v>696</v>
      </c>
      <c r="B1532" s="205" t="s">
        <v>1549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>
        <v>0</v>
      </c>
      <c r="J1532" s="9">
        <v>571.40000000000055</v>
      </c>
      <c r="K1532" s="9">
        <v>592.39999999999964</v>
      </c>
      <c r="L1532" s="216">
        <v>1079.7</v>
      </c>
      <c r="M1532" s="216"/>
      <c r="O1532" s="67">
        <v>2243.5</v>
      </c>
      <c r="Q1532" t="s">
        <v>287</v>
      </c>
      <c r="T1532"/>
      <c r="U1532" s="63"/>
      <c r="V1532" s="63"/>
      <c r="W1532" s="283"/>
      <c r="X1532" s="317"/>
      <c r="Y1532" s="63"/>
    </row>
    <row r="1533" spans="1:25" ht="15">
      <c r="A1533" s="28" t="s">
        <v>702</v>
      </c>
      <c r="B1533" s="63" t="s">
        <v>35</v>
      </c>
      <c r="E1533" s="216">
        <v>624.85</v>
      </c>
      <c r="F1533" s="9">
        <v>260.60000000000002</v>
      </c>
      <c r="G1533" s="216">
        <v>736.8</v>
      </c>
      <c r="H1533" s="9">
        <v>584.79999999999973</v>
      </c>
      <c r="I1533" s="9">
        <v>0</v>
      </c>
      <c r="J1533" s="9" t="s">
        <v>278</v>
      </c>
      <c r="K1533" s="9" t="s">
        <v>278</v>
      </c>
      <c r="L1533" s="9" t="s">
        <v>278</v>
      </c>
      <c r="M1533" s="9"/>
      <c r="O1533" s="67">
        <v>2207.0499999999997</v>
      </c>
      <c r="Q1533" t="s">
        <v>303</v>
      </c>
      <c r="T1533"/>
      <c r="U1533" s="63"/>
      <c r="V1533" s="63"/>
      <c r="W1533" s="265"/>
      <c r="X1533" s="317"/>
      <c r="Y1533" s="63"/>
    </row>
    <row r="1534" spans="1:25" ht="15">
      <c r="A1534" s="28" t="s">
        <v>704</v>
      </c>
      <c r="B1534" s="63" t="s">
        <v>712</v>
      </c>
      <c r="E1534" s="9" t="s">
        <v>278</v>
      </c>
      <c r="F1534" s="9" t="s">
        <v>278</v>
      </c>
      <c r="G1534" s="9" t="s">
        <v>278</v>
      </c>
      <c r="H1534" s="9">
        <v>642.60000000000127</v>
      </c>
      <c r="I1534" s="9">
        <v>0</v>
      </c>
      <c r="J1534" s="9">
        <v>510.89999999999964</v>
      </c>
      <c r="K1534" s="9">
        <v>519.59999999999945</v>
      </c>
      <c r="L1534" s="9">
        <v>453.99999999999818</v>
      </c>
      <c r="M1534" s="9"/>
      <c r="O1534" s="67">
        <v>2127.0999999999985</v>
      </c>
      <c r="T1534"/>
      <c r="U1534" s="63"/>
      <c r="V1534" s="63"/>
      <c r="W1534" s="265"/>
      <c r="X1534" s="317"/>
      <c r="Y1534" s="63"/>
    </row>
    <row r="1535" spans="1:25" ht="15">
      <c r="A1535" s="28" t="s">
        <v>707</v>
      </c>
      <c r="B1535" s="63" t="s">
        <v>705</v>
      </c>
      <c r="E1535" s="9" t="s">
        <v>278</v>
      </c>
      <c r="F1535" s="9" t="s">
        <v>278</v>
      </c>
      <c r="G1535" s="9" t="s">
        <v>278</v>
      </c>
      <c r="H1535" s="9">
        <v>694.39999999999873</v>
      </c>
      <c r="I1535" s="9">
        <v>0</v>
      </c>
      <c r="J1535" s="9">
        <v>188.80000000000109</v>
      </c>
      <c r="K1535" s="9">
        <v>421.89999999999873</v>
      </c>
      <c r="L1535" s="9">
        <v>678.69999999999891</v>
      </c>
      <c r="M1535" s="9"/>
      <c r="O1535" s="67">
        <v>1983.7999999999975</v>
      </c>
      <c r="T1535"/>
      <c r="U1535" s="63"/>
      <c r="V1535" s="63"/>
      <c r="W1535" s="265"/>
      <c r="X1535" s="317"/>
      <c r="Y1535" s="63"/>
    </row>
    <row r="1536" spans="1:25" ht="15">
      <c r="A1536" s="28" t="s">
        <v>708</v>
      </c>
      <c r="B1536" s="63" t="s">
        <v>753</v>
      </c>
      <c r="E1536" s="9" t="s">
        <v>278</v>
      </c>
      <c r="F1536" s="9" t="s">
        <v>278</v>
      </c>
      <c r="G1536" s="9" t="s">
        <v>278</v>
      </c>
      <c r="H1536" s="9">
        <v>518.64999999999964</v>
      </c>
      <c r="I1536" s="9">
        <v>0</v>
      </c>
      <c r="J1536" s="216">
        <v>639.90000000000055</v>
      </c>
      <c r="K1536" s="9">
        <v>285.59999999999945</v>
      </c>
      <c r="L1536" s="9">
        <v>479.79999999999927</v>
      </c>
      <c r="M1536" s="9"/>
      <c r="O1536" s="67">
        <v>1923.9499999999989</v>
      </c>
      <c r="Q1536" t="s">
        <v>284</v>
      </c>
      <c r="T1536"/>
      <c r="U1536" s="218"/>
      <c r="V1536" s="63"/>
      <c r="W1536" s="283"/>
      <c r="X1536" s="317"/>
      <c r="Y1536" s="63"/>
    </row>
    <row r="1537" spans="1:25" ht="15">
      <c r="A1537" s="28" t="s">
        <v>711</v>
      </c>
      <c r="B1537" s="205" t="s">
        <v>1563</v>
      </c>
      <c r="C1537" s="3"/>
      <c r="D1537" s="3"/>
      <c r="E1537" s="9" t="s">
        <v>278</v>
      </c>
      <c r="F1537" s="9" t="s">
        <v>278</v>
      </c>
      <c r="G1537" s="9" t="s">
        <v>278</v>
      </c>
      <c r="H1537" s="9" t="s">
        <v>278</v>
      </c>
      <c r="I1537" s="9">
        <v>0</v>
      </c>
      <c r="J1537" s="211">
        <v>741.20000000000073</v>
      </c>
      <c r="K1537" s="9">
        <v>474.5</v>
      </c>
      <c r="L1537" s="9">
        <v>698.10000000000036</v>
      </c>
      <c r="M1537" s="9"/>
      <c r="O1537" s="67">
        <v>1913.8000000000011</v>
      </c>
      <c r="Q1537" t="s">
        <v>300</v>
      </c>
      <c r="T1537"/>
      <c r="U1537" s="63"/>
      <c r="V1537" s="63"/>
      <c r="W1537" s="265"/>
      <c r="X1537" s="317"/>
      <c r="Y1537" s="63"/>
    </row>
    <row r="1538" spans="1:25" ht="15">
      <c r="A1538" s="28" t="s">
        <v>713</v>
      </c>
      <c r="B1538" s="63" t="s">
        <v>739</v>
      </c>
      <c r="E1538" s="9" t="s">
        <v>278</v>
      </c>
      <c r="F1538" s="9" t="s">
        <v>278</v>
      </c>
      <c r="G1538" s="9" t="s">
        <v>278</v>
      </c>
      <c r="H1538" s="9">
        <v>604.10000000000036</v>
      </c>
      <c r="I1538" s="9">
        <v>0</v>
      </c>
      <c r="J1538" s="9">
        <v>208.60000000000036</v>
      </c>
      <c r="K1538" s="9">
        <v>246.29999999999836</v>
      </c>
      <c r="L1538" s="9">
        <v>847.30000000000018</v>
      </c>
      <c r="M1538" s="9"/>
      <c r="O1538" s="67">
        <v>1906.2999999999993</v>
      </c>
      <c r="T1538"/>
      <c r="U1538" s="273"/>
      <c r="V1538" s="63"/>
      <c r="W1538" s="283"/>
      <c r="X1538" s="317"/>
      <c r="Y1538" s="63"/>
    </row>
    <row r="1539" spans="1:25" ht="15">
      <c r="A1539" s="28" t="s">
        <v>718</v>
      </c>
      <c r="B1539" s="63" t="s">
        <v>19</v>
      </c>
      <c r="E1539" s="9">
        <v>403.9</v>
      </c>
      <c r="F1539" s="9">
        <v>225.4</v>
      </c>
      <c r="G1539" s="9">
        <v>243.3</v>
      </c>
      <c r="H1539" s="9">
        <v>535.00000000000091</v>
      </c>
      <c r="I1539" s="9">
        <v>0</v>
      </c>
      <c r="J1539" s="9">
        <v>497.19999999999891</v>
      </c>
      <c r="K1539" s="9" t="s">
        <v>278</v>
      </c>
      <c r="L1539" s="9" t="s">
        <v>278</v>
      </c>
      <c r="M1539" s="9"/>
      <c r="O1539" s="67">
        <v>1904.7999999999997</v>
      </c>
      <c r="T1539"/>
      <c r="U1539" s="273"/>
      <c r="V1539" s="63"/>
      <c r="W1539" s="283"/>
      <c r="X1539" s="317"/>
      <c r="Y1539" s="63"/>
    </row>
    <row r="1540" spans="1:25" ht="15">
      <c r="A1540" s="28" t="s">
        <v>722</v>
      </c>
      <c r="B1540" s="63" t="s">
        <v>144</v>
      </c>
      <c r="E1540" s="9" t="s">
        <v>278</v>
      </c>
      <c r="F1540" s="9">
        <v>318.8</v>
      </c>
      <c r="G1540" s="9">
        <v>498</v>
      </c>
      <c r="H1540" s="9">
        <v>211.40000000000055</v>
      </c>
      <c r="I1540" s="9">
        <v>0</v>
      </c>
      <c r="J1540" s="9">
        <v>351.49999999999909</v>
      </c>
      <c r="K1540" s="9">
        <v>516.89999999999964</v>
      </c>
      <c r="L1540" s="9" t="s">
        <v>278</v>
      </c>
      <c r="M1540" s="9"/>
      <c r="O1540" s="67">
        <v>1896.5999999999992</v>
      </c>
      <c r="T1540"/>
      <c r="U1540" s="63"/>
      <c r="V1540" s="63"/>
      <c r="W1540" s="283"/>
      <c r="X1540" s="317"/>
      <c r="Y1540" s="63"/>
    </row>
    <row r="1541" spans="1:25" ht="15">
      <c r="A1541" s="28" t="s">
        <v>723</v>
      </c>
      <c r="B1541" s="273" t="s">
        <v>1882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>
        <v>0</v>
      </c>
      <c r="J1541" s="9">
        <v>499.800000000002</v>
      </c>
      <c r="K1541" s="9">
        <v>426.90000000000055</v>
      </c>
      <c r="L1541" s="9">
        <v>950.50000000000182</v>
      </c>
      <c r="M1541" s="9"/>
      <c r="O1541" s="67">
        <v>1877.2000000000044</v>
      </c>
      <c r="T1541"/>
      <c r="U1541" s="63"/>
      <c r="V1541" s="63"/>
      <c r="W1541" s="283"/>
      <c r="X1541" s="317"/>
      <c r="Y1541" s="63"/>
    </row>
    <row r="1542" spans="1:25" ht="15">
      <c r="A1542" s="28" t="s">
        <v>724</v>
      </c>
      <c r="B1542" s="273" t="s">
        <v>1894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>
        <v>0</v>
      </c>
      <c r="J1542" s="9">
        <v>370.49999999999909</v>
      </c>
      <c r="K1542" s="9">
        <v>748.80000000000018</v>
      </c>
      <c r="L1542" s="9">
        <v>724.20000000000164</v>
      </c>
      <c r="M1542" s="9"/>
      <c r="O1542" s="67">
        <v>1843.5000000000009</v>
      </c>
      <c r="T1542"/>
      <c r="U1542" s="63"/>
      <c r="V1542" s="63"/>
      <c r="W1542" s="283"/>
      <c r="X1542" s="317"/>
      <c r="Y1542" s="63"/>
    </row>
    <row r="1543" spans="1:25" ht="15">
      <c r="A1543" s="28" t="s">
        <v>730</v>
      </c>
      <c r="B1543" s="63" t="s">
        <v>4</v>
      </c>
      <c r="E1543" s="216">
        <v>576.75</v>
      </c>
      <c r="F1543" s="212">
        <v>534.15</v>
      </c>
      <c r="G1543" s="9">
        <v>346.6</v>
      </c>
      <c r="H1543" s="9">
        <v>375.60000000000036</v>
      </c>
      <c r="I1543" s="9">
        <v>0</v>
      </c>
      <c r="J1543" s="9" t="s">
        <v>278</v>
      </c>
      <c r="K1543" s="9" t="s">
        <v>278</v>
      </c>
      <c r="L1543" s="9" t="s">
        <v>278</v>
      </c>
      <c r="M1543" s="9"/>
      <c r="O1543" s="67">
        <v>1833.1000000000004</v>
      </c>
      <c r="Q1543" t="s">
        <v>291</v>
      </c>
      <c r="T1543"/>
      <c r="U1543" s="273"/>
      <c r="V1543" s="63"/>
      <c r="W1543" s="282"/>
      <c r="X1543" s="317"/>
      <c r="Y1543" s="63"/>
    </row>
    <row r="1544" spans="1:25" ht="15">
      <c r="A1544" s="28" t="s">
        <v>738</v>
      </c>
      <c r="B1544" s="63" t="s">
        <v>6</v>
      </c>
      <c r="E1544" s="9">
        <v>320</v>
      </c>
      <c r="F1544" s="9">
        <v>190.1</v>
      </c>
      <c r="G1544" s="9">
        <v>249.9</v>
      </c>
      <c r="H1544" s="9">
        <v>493.59999999999854</v>
      </c>
      <c r="I1544" s="9">
        <v>0</v>
      </c>
      <c r="J1544" s="9">
        <v>570.20000000000073</v>
      </c>
      <c r="K1544" s="9" t="s">
        <v>278</v>
      </c>
      <c r="L1544" s="9" t="s">
        <v>278</v>
      </c>
      <c r="M1544" s="9"/>
      <c r="O1544" s="67">
        <v>1823.7999999999993</v>
      </c>
      <c r="T1544"/>
      <c r="U1544" s="273"/>
      <c r="V1544" s="63"/>
      <c r="W1544" s="283"/>
      <c r="X1544" s="317"/>
      <c r="Y1544" s="63"/>
    </row>
    <row r="1545" spans="1:25" ht="15">
      <c r="A1545" s="28" t="s">
        <v>742</v>
      </c>
      <c r="B1545" s="63" t="s">
        <v>728</v>
      </c>
      <c r="E1545" s="9" t="s">
        <v>278</v>
      </c>
      <c r="F1545" s="9" t="s">
        <v>278</v>
      </c>
      <c r="G1545" s="9" t="s">
        <v>278</v>
      </c>
      <c r="H1545" s="9">
        <v>269.09999999999854</v>
      </c>
      <c r="I1545" s="9">
        <v>0</v>
      </c>
      <c r="J1545" s="9">
        <v>556.59999999999945</v>
      </c>
      <c r="K1545" s="9">
        <v>42.099999999999454</v>
      </c>
      <c r="L1545" s="9">
        <v>948.800000000002</v>
      </c>
      <c r="M1545" s="9"/>
      <c r="O1545" s="67">
        <v>1816.5999999999995</v>
      </c>
      <c r="T1545"/>
      <c r="U1545" s="63"/>
      <c r="V1545" s="63"/>
      <c r="W1545" s="265"/>
      <c r="X1545" s="317"/>
      <c r="Y1545" s="63"/>
    </row>
    <row r="1546" spans="1:25" ht="15">
      <c r="A1546" s="28" t="s">
        <v>743</v>
      </c>
      <c r="B1546" s="205" t="s">
        <v>1550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>
        <v>0</v>
      </c>
      <c r="J1546" s="9">
        <v>481.49999999999955</v>
      </c>
      <c r="K1546" s="9">
        <v>414.699999999998</v>
      </c>
      <c r="L1546" s="9">
        <v>887.89999999999873</v>
      </c>
      <c r="M1546" s="9"/>
      <c r="O1546" s="67">
        <v>1784.0999999999963</v>
      </c>
      <c r="T1546"/>
      <c r="U1546" s="273"/>
      <c r="V1546" s="63"/>
      <c r="W1546" s="283"/>
      <c r="X1546" s="317"/>
      <c r="Y1546" s="63"/>
    </row>
    <row r="1547" spans="1:25" ht="15">
      <c r="A1547" s="28" t="s">
        <v>744</v>
      </c>
      <c r="B1547" s="205" t="s">
        <v>1558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>
        <v>0</v>
      </c>
      <c r="J1547" s="9">
        <v>326.70000000000073</v>
      </c>
      <c r="K1547" s="9">
        <v>537.09999999999854</v>
      </c>
      <c r="L1547" s="9">
        <v>881.59999999999673</v>
      </c>
      <c r="M1547" s="9"/>
      <c r="O1547" s="67">
        <v>1745.399999999996</v>
      </c>
      <c r="T1547"/>
      <c r="U1547" s="218"/>
      <c r="V1547" s="63"/>
      <c r="W1547" s="283"/>
      <c r="X1547" s="317"/>
      <c r="Y1547" s="63"/>
    </row>
    <row r="1548" spans="1:25" ht="15">
      <c r="A1548" s="28" t="s">
        <v>750</v>
      </c>
      <c r="B1548" s="218" t="s">
        <v>1568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>
        <v>0</v>
      </c>
      <c r="J1548" s="9">
        <v>194.10000000000127</v>
      </c>
      <c r="K1548" s="9">
        <v>486.09999999999945</v>
      </c>
      <c r="L1548" s="216">
        <v>1060.6000000000004</v>
      </c>
      <c r="M1548" s="216"/>
      <c r="O1548" s="67">
        <v>1740.8000000000011</v>
      </c>
      <c r="Q1548" t="s">
        <v>293</v>
      </c>
      <c r="T1548"/>
      <c r="U1548" s="63"/>
      <c r="V1548" s="63"/>
      <c r="W1548" s="283"/>
      <c r="X1548" s="317"/>
      <c r="Y1548" s="63"/>
    </row>
    <row r="1549" spans="1:25" ht="15">
      <c r="A1549" s="28" t="s">
        <v>751</v>
      </c>
      <c r="B1549" s="205" t="s">
        <v>1561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>
        <v>0</v>
      </c>
      <c r="J1549" s="9">
        <v>113.69999999999982</v>
      </c>
      <c r="K1549" s="9">
        <v>551.89999999999782</v>
      </c>
      <c r="L1549" s="216">
        <v>1073.9999999999982</v>
      </c>
      <c r="M1549" s="216"/>
      <c r="O1549" s="67">
        <v>1739.5999999999958</v>
      </c>
      <c r="Q1549" t="s">
        <v>288</v>
      </c>
      <c r="T1549"/>
      <c r="U1549" s="63"/>
      <c r="V1549" s="63"/>
      <c r="W1549" s="265"/>
      <c r="X1549" s="317"/>
      <c r="Y1549" s="63"/>
    </row>
    <row r="1550" spans="1:25" ht="15">
      <c r="A1550" s="28" t="s">
        <v>752</v>
      </c>
      <c r="B1550" s="273" t="s">
        <v>1888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>
        <v>0</v>
      </c>
      <c r="J1550" s="9">
        <v>146.70000000000164</v>
      </c>
      <c r="K1550" s="9">
        <v>664.40000000000055</v>
      </c>
      <c r="L1550" s="9">
        <v>906.60000000000218</v>
      </c>
      <c r="M1550" s="9"/>
      <c r="O1550" s="67">
        <v>1717.7000000000044</v>
      </c>
      <c r="T1550"/>
      <c r="U1550" s="63"/>
      <c r="V1550" s="63"/>
      <c r="W1550" s="265"/>
      <c r="X1550" s="317"/>
      <c r="Y1550" s="63"/>
    </row>
    <row r="1551" spans="1:25" ht="15">
      <c r="A1551" s="28" t="s">
        <v>754</v>
      </c>
      <c r="B1551" s="63" t="s">
        <v>745</v>
      </c>
      <c r="E1551" s="9" t="s">
        <v>278</v>
      </c>
      <c r="F1551" s="9" t="s">
        <v>278</v>
      </c>
      <c r="G1551" s="9" t="s">
        <v>278</v>
      </c>
      <c r="H1551" s="9">
        <v>496.80000000000018</v>
      </c>
      <c r="I1551" s="9">
        <v>0</v>
      </c>
      <c r="J1551" s="9">
        <v>490.10000000000036</v>
      </c>
      <c r="K1551" s="9">
        <v>259.40000000000236</v>
      </c>
      <c r="L1551" s="9">
        <v>464.79999999999973</v>
      </c>
      <c r="M1551" s="9"/>
      <c r="O1551" s="67">
        <v>1711.1000000000026</v>
      </c>
      <c r="T1551"/>
      <c r="U1551" s="63"/>
      <c r="V1551" s="63"/>
      <c r="W1551" s="283"/>
      <c r="X1551" s="317"/>
      <c r="Y1551" s="63"/>
    </row>
    <row r="1552" spans="1:25" ht="15">
      <c r="A1552" s="28" t="s">
        <v>755</v>
      </c>
      <c r="B1552" s="205" t="s">
        <v>1566</v>
      </c>
      <c r="C1552" s="3"/>
      <c r="D1552" s="3"/>
      <c r="E1552" s="9" t="s">
        <v>278</v>
      </c>
      <c r="F1552" s="9" t="s">
        <v>278</v>
      </c>
      <c r="G1552" s="9" t="s">
        <v>278</v>
      </c>
      <c r="H1552" s="9" t="s">
        <v>278</v>
      </c>
      <c r="I1552" s="9">
        <v>0</v>
      </c>
      <c r="J1552" s="9">
        <v>253.59999999999945</v>
      </c>
      <c r="K1552" s="9">
        <v>401.80000000000109</v>
      </c>
      <c r="L1552" s="9">
        <v>1032.5999999999995</v>
      </c>
      <c r="M1552" s="9"/>
      <c r="O1552" s="67">
        <v>1688</v>
      </c>
      <c r="T1552"/>
      <c r="U1552" s="273"/>
      <c r="V1552" s="63"/>
      <c r="W1552" s="283"/>
      <c r="X1552" s="317"/>
      <c r="Y1552" s="63"/>
    </row>
    <row r="1553" spans="1:25" ht="15">
      <c r="A1553" s="28" t="s">
        <v>756</v>
      </c>
      <c r="B1553" s="63" t="s">
        <v>29</v>
      </c>
      <c r="E1553" s="9">
        <v>432.7</v>
      </c>
      <c r="F1553" s="216">
        <v>512.20000000000005</v>
      </c>
      <c r="G1553" s="9">
        <v>475.7</v>
      </c>
      <c r="H1553" s="9" t="s">
        <v>278</v>
      </c>
      <c r="I1553" s="9">
        <v>0</v>
      </c>
      <c r="J1553" s="9">
        <v>246.89999999999873</v>
      </c>
      <c r="K1553" s="9" t="s">
        <v>278</v>
      </c>
      <c r="L1553" s="9" t="s">
        <v>278</v>
      </c>
      <c r="M1553" s="9"/>
      <c r="O1553" s="67">
        <v>1667.4999999999989</v>
      </c>
      <c r="Q1553" t="s">
        <v>284</v>
      </c>
      <c r="T1553"/>
      <c r="U1553" s="63"/>
      <c r="V1553" s="63"/>
      <c r="W1553" s="283"/>
      <c r="X1553" s="317"/>
      <c r="Y1553" s="63"/>
    </row>
    <row r="1554" spans="1:25" ht="15">
      <c r="A1554" s="28" t="s">
        <v>759</v>
      </c>
      <c r="B1554" s="63" t="s">
        <v>747</v>
      </c>
      <c r="E1554" s="9" t="s">
        <v>278</v>
      </c>
      <c r="F1554" s="9" t="s">
        <v>278</v>
      </c>
      <c r="G1554" s="9" t="s">
        <v>278</v>
      </c>
      <c r="H1554" s="9">
        <v>529.49999999999909</v>
      </c>
      <c r="I1554" s="9">
        <v>0</v>
      </c>
      <c r="J1554" s="9">
        <v>147.69999999999982</v>
      </c>
      <c r="K1554" s="9">
        <v>476.09999999999764</v>
      </c>
      <c r="L1554" s="9">
        <v>478.20000000000164</v>
      </c>
      <c r="M1554" s="9"/>
      <c r="O1554" s="67">
        <v>1631.4999999999982</v>
      </c>
      <c r="T1554"/>
      <c r="U1554" s="218"/>
      <c r="V1554" s="63"/>
      <c r="W1554" s="283"/>
      <c r="X1554" s="317"/>
      <c r="Y1554" s="63"/>
    </row>
    <row r="1555" spans="1:25" ht="15">
      <c r="A1555" s="28" t="s">
        <v>841</v>
      </c>
      <c r="B1555" s="63" t="s">
        <v>714</v>
      </c>
      <c r="E1555" s="9" t="s">
        <v>278</v>
      </c>
      <c r="F1555" s="9" t="s">
        <v>278</v>
      </c>
      <c r="G1555" s="9" t="s">
        <v>278</v>
      </c>
      <c r="H1555" s="9">
        <v>413.99999999999909</v>
      </c>
      <c r="I1555" s="9">
        <v>0</v>
      </c>
      <c r="J1555" s="9">
        <v>314.40000000000055</v>
      </c>
      <c r="K1555" s="9">
        <v>17.100000000000364</v>
      </c>
      <c r="L1555" s="9">
        <v>796.60000000000218</v>
      </c>
      <c r="M1555" s="9"/>
      <c r="O1555" s="67">
        <v>1542.1000000000022</v>
      </c>
      <c r="T1555"/>
      <c r="U1555" s="218"/>
      <c r="V1555" s="63"/>
      <c r="W1555" s="282"/>
      <c r="X1555" s="317"/>
      <c r="Y1555" s="63"/>
    </row>
    <row r="1556" spans="1:25" ht="15">
      <c r="A1556" s="28" t="s">
        <v>842</v>
      </c>
      <c r="B1556" s="273" t="s">
        <v>1891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>
        <v>0</v>
      </c>
      <c r="J1556" s="9">
        <v>397.80000000000018</v>
      </c>
      <c r="K1556" s="9">
        <v>394.80000000000018</v>
      </c>
      <c r="L1556" s="9">
        <v>690.99999999999909</v>
      </c>
      <c r="M1556" s="9"/>
      <c r="O1556" s="67">
        <v>1483.5999999999995</v>
      </c>
      <c r="T1556"/>
      <c r="U1556" s="63"/>
      <c r="V1556" s="63"/>
      <c r="W1556" s="265"/>
      <c r="X1556" s="317"/>
      <c r="Y1556" s="63"/>
    </row>
    <row r="1557" spans="1:25" ht="15">
      <c r="A1557" s="28" t="s">
        <v>843</v>
      </c>
      <c r="B1557" s="273" t="s">
        <v>1927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>
        <v>0</v>
      </c>
      <c r="J1557" s="9" t="s">
        <v>278</v>
      </c>
      <c r="K1557" s="9">
        <v>540.89999999999873</v>
      </c>
      <c r="L1557" s="9">
        <v>895.30000000000109</v>
      </c>
      <c r="M1557" s="9"/>
      <c r="O1557" s="67">
        <v>1436.1999999999998</v>
      </c>
      <c r="T1557"/>
      <c r="U1557" s="63"/>
      <c r="V1557" s="63"/>
      <c r="W1557" s="283"/>
      <c r="X1557" s="317"/>
      <c r="Y1557" s="63"/>
    </row>
    <row r="1558" spans="1:25" ht="15">
      <c r="A1558" s="28" t="s">
        <v>844</v>
      </c>
      <c r="B1558" s="273" t="s">
        <v>1883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>
        <v>0</v>
      </c>
      <c r="J1558" s="212">
        <v>674.09999999999945</v>
      </c>
      <c r="K1558" s="9">
        <v>341.79999999999927</v>
      </c>
      <c r="L1558" s="9">
        <v>344.60000000000036</v>
      </c>
      <c r="M1558" s="9"/>
      <c r="O1558" s="67">
        <v>1360.4999999999991</v>
      </c>
      <c r="Q1558" t="s">
        <v>282</v>
      </c>
      <c r="T1558"/>
      <c r="U1558" s="273"/>
      <c r="V1558" s="63"/>
      <c r="W1558" s="282"/>
      <c r="X1558" s="317"/>
      <c r="Y1558" s="63"/>
    </row>
    <row r="1559" spans="1:25" ht="15">
      <c r="A1559" s="28" t="s">
        <v>845</v>
      </c>
      <c r="B1559" s="205" t="s">
        <v>1565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>
        <v>0</v>
      </c>
      <c r="J1559" s="9">
        <v>377.89999999999873</v>
      </c>
      <c r="K1559" s="9">
        <v>210</v>
      </c>
      <c r="L1559" s="9">
        <v>770.30000000000109</v>
      </c>
      <c r="M1559" s="9"/>
      <c r="O1559" s="67">
        <v>1358.1999999999998</v>
      </c>
      <c r="T1559"/>
      <c r="U1559" s="63"/>
      <c r="V1559" s="63"/>
      <c r="W1559" s="282"/>
      <c r="X1559" s="317"/>
      <c r="Y1559" s="63"/>
    </row>
    <row r="1560" spans="1:25" ht="15">
      <c r="A1560" s="28" t="s">
        <v>846</v>
      </c>
      <c r="B1560" s="205" t="s">
        <v>1567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>
        <v>0</v>
      </c>
      <c r="J1560" s="9">
        <v>426.00000000000273</v>
      </c>
      <c r="K1560" s="216">
        <v>928.99999999999909</v>
      </c>
      <c r="L1560" s="9" t="s">
        <v>278</v>
      </c>
      <c r="M1560" s="9"/>
      <c r="O1560" s="67">
        <v>1355.0000000000018</v>
      </c>
      <c r="Q1560" t="s">
        <v>297</v>
      </c>
      <c r="T1560"/>
      <c r="U1560" s="273"/>
      <c r="V1560" s="63"/>
      <c r="W1560" s="283"/>
      <c r="X1560" s="317"/>
      <c r="Y1560" s="63"/>
    </row>
    <row r="1561" spans="1:25" ht="15">
      <c r="A1561" s="28" t="s">
        <v>847</v>
      </c>
      <c r="B1561" s="63" t="s">
        <v>158</v>
      </c>
      <c r="E1561" s="9" t="s">
        <v>278</v>
      </c>
      <c r="F1561" s="9" t="s">
        <v>278</v>
      </c>
      <c r="G1561" s="216">
        <v>717.8</v>
      </c>
      <c r="H1561" s="9">
        <v>609.25</v>
      </c>
      <c r="I1561" s="9">
        <v>0</v>
      </c>
      <c r="J1561" s="9" t="s">
        <v>278</v>
      </c>
      <c r="K1561" s="9" t="s">
        <v>278</v>
      </c>
      <c r="L1561" s="9" t="s">
        <v>278</v>
      </c>
      <c r="M1561" s="9"/>
      <c r="O1561" s="67">
        <v>1327.05</v>
      </c>
      <c r="Q1561" t="s">
        <v>297</v>
      </c>
      <c r="T1561"/>
      <c r="U1561" s="63"/>
      <c r="V1561" s="63"/>
      <c r="W1561" s="265"/>
      <c r="X1561" s="317"/>
      <c r="Y1561" s="63"/>
    </row>
    <row r="1562" spans="1:25" ht="15">
      <c r="A1562" s="28" t="s">
        <v>848</v>
      </c>
      <c r="B1562" s="63" t="s">
        <v>720</v>
      </c>
      <c r="E1562" s="9" t="s">
        <v>278</v>
      </c>
      <c r="F1562" s="9" t="s">
        <v>278</v>
      </c>
      <c r="G1562" s="9" t="s">
        <v>278</v>
      </c>
      <c r="H1562" s="9">
        <v>623.85000000000309</v>
      </c>
      <c r="I1562" s="9">
        <v>0</v>
      </c>
      <c r="J1562" s="9">
        <v>145.79999999999927</v>
      </c>
      <c r="K1562" s="9">
        <v>61.19999999999709</v>
      </c>
      <c r="L1562" s="9">
        <v>443.80000000000018</v>
      </c>
      <c r="M1562" s="9"/>
      <c r="O1562" s="67">
        <v>1274.6499999999996</v>
      </c>
      <c r="T1562"/>
      <c r="U1562" s="63"/>
      <c r="V1562" s="63"/>
      <c r="W1562" s="282"/>
      <c r="X1562" s="317"/>
      <c r="Y1562" s="63"/>
    </row>
    <row r="1563" spans="1:25" ht="15">
      <c r="A1563" s="28" t="s">
        <v>849</v>
      </c>
      <c r="B1563" s="205" t="s">
        <v>1559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>
        <v>0</v>
      </c>
      <c r="J1563" s="9">
        <v>358.39999999999873</v>
      </c>
      <c r="K1563" s="9">
        <v>54.5</v>
      </c>
      <c r="L1563" s="9">
        <v>856.20000000000164</v>
      </c>
      <c r="M1563" s="9"/>
      <c r="O1563" s="67">
        <v>1269.1000000000004</v>
      </c>
      <c r="T1563"/>
      <c r="U1563" s="63"/>
      <c r="V1563" s="63"/>
      <c r="W1563" s="283"/>
      <c r="X1563" s="317"/>
      <c r="Y1563" s="63"/>
    </row>
    <row r="1564" spans="1:25" ht="15">
      <c r="A1564" s="28" t="s">
        <v>850</v>
      </c>
      <c r="B1564" s="205" t="s">
        <v>1560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>
        <v>0</v>
      </c>
      <c r="J1564" s="9">
        <v>298.30000000000018</v>
      </c>
      <c r="K1564" s="9">
        <v>79.700000000000728</v>
      </c>
      <c r="L1564" s="9">
        <v>853.00000000000091</v>
      </c>
      <c r="M1564" s="9"/>
      <c r="O1564" s="67">
        <v>1231.0000000000018</v>
      </c>
      <c r="T1564"/>
      <c r="U1564" s="63"/>
      <c r="V1564" s="63"/>
      <c r="W1564" s="283"/>
      <c r="X1564" s="317"/>
      <c r="Y1564" s="63"/>
    </row>
    <row r="1565" spans="1:25" ht="15">
      <c r="A1565" s="28" t="s">
        <v>851</v>
      </c>
      <c r="B1565" s="273" t="s">
        <v>2003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>
        <v>0</v>
      </c>
      <c r="J1565" s="9" t="s">
        <v>278</v>
      </c>
      <c r="K1565" s="9">
        <v>399.19999999999982</v>
      </c>
      <c r="L1565" s="9">
        <v>820.99999999999909</v>
      </c>
      <c r="M1565" s="9"/>
      <c r="O1565" s="67">
        <v>1220.1999999999989</v>
      </c>
      <c r="T1565"/>
      <c r="U1565" s="218"/>
      <c r="V1565" s="63"/>
      <c r="W1565" s="283"/>
      <c r="X1565" s="317"/>
      <c r="Y1565" s="63"/>
    </row>
    <row r="1566" spans="1:25" ht="15">
      <c r="A1566" s="28" t="s">
        <v>852</v>
      </c>
      <c r="B1566" s="273" t="s">
        <v>1901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>
        <v>0</v>
      </c>
      <c r="J1566" s="9" t="s">
        <v>278</v>
      </c>
      <c r="K1566" s="9">
        <v>347.30000000000109</v>
      </c>
      <c r="L1566" s="9">
        <v>865.99999999999909</v>
      </c>
      <c r="M1566" s="9"/>
      <c r="O1566" s="67">
        <v>1213.3000000000002</v>
      </c>
      <c r="T1566"/>
      <c r="U1566" s="63"/>
      <c r="V1566" s="63"/>
      <c r="W1566" s="265"/>
      <c r="X1566" s="317"/>
      <c r="Y1566" s="63"/>
    </row>
    <row r="1567" spans="1:25" ht="15">
      <c r="A1567" s="28" t="s">
        <v>853</v>
      </c>
      <c r="B1567" s="273" t="s">
        <v>1900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>
        <v>0</v>
      </c>
      <c r="J1567" s="9" t="s">
        <v>278</v>
      </c>
      <c r="K1567" s="9">
        <v>175.89999999999873</v>
      </c>
      <c r="L1567" s="9">
        <v>926.69999999999982</v>
      </c>
      <c r="M1567" s="9"/>
      <c r="O1567" s="67">
        <v>1102.5999999999985</v>
      </c>
      <c r="T1567"/>
      <c r="U1567" s="273"/>
      <c r="V1567" s="63"/>
      <c r="W1567" s="283"/>
      <c r="X1567" s="317"/>
      <c r="Y1567" s="63"/>
    </row>
    <row r="1568" spans="1:25" ht="15">
      <c r="A1568" s="28" t="s">
        <v>854</v>
      </c>
      <c r="B1568" s="273" t="s">
        <v>1898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>
        <v>0</v>
      </c>
      <c r="J1568" s="9" t="s">
        <v>278</v>
      </c>
      <c r="K1568" s="9">
        <v>239.70000000000164</v>
      </c>
      <c r="L1568" s="9">
        <v>843.40000000000146</v>
      </c>
      <c r="M1568" s="9"/>
      <c r="O1568" s="67">
        <v>1083.1000000000031</v>
      </c>
      <c r="T1568"/>
      <c r="U1568" s="273"/>
      <c r="V1568" s="63"/>
      <c r="W1568" s="283"/>
      <c r="X1568" s="317"/>
      <c r="Y1568" s="63"/>
    </row>
    <row r="1569" spans="1:25" ht="15">
      <c r="A1569" s="28" t="s">
        <v>855</v>
      </c>
      <c r="B1569" s="273" t="s">
        <v>1902</v>
      </c>
      <c r="C1569" s="3"/>
      <c r="D1569" s="3"/>
      <c r="E1569" s="9" t="s">
        <v>278</v>
      </c>
      <c r="F1569" s="9" t="s">
        <v>278</v>
      </c>
      <c r="G1569" s="9" t="s">
        <v>278</v>
      </c>
      <c r="H1569" s="9" t="s">
        <v>278</v>
      </c>
      <c r="I1569" s="9">
        <v>0</v>
      </c>
      <c r="J1569" s="9" t="s">
        <v>278</v>
      </c>
      <c r="K1569" s="9">
        <v>195.99999999999818</v>
      </c>
      <c r="L1569" s="9">
        <v>881.39999999999873</v>
      </c>
      <c r="M1569" s="9"/>
      <c r="O1569" s="67">
        <v>1077.3999999999969</v>
      </c>
      <c r="T1569"/>
      <c r="U1569" s="63"/>
      <c r="V1569" s="63"/>
      <c r="W1569" s="283"/>
      <c r="X1569" s="317"/>
      <c r="Y1569" s="63"/>
    </row>
    <row r="1570" spans="1:25" ht="15">
      <c r="A1570" s="28" t="s">
        <v>856</v>
      </c>
      <c r="B1570" s="273" t="s">
        <v>1926</v>
      </c>
      <c r="C1570" s="3"/>
      <c r="D1570" s="3"/>
      <c r="E1570" s="9" t="s">
        <v>278</v>
      </c>
      <c r="F1570" s="9" t="s">
        <v>278</v>
      </c>
      <c r="G1570" s="9" t="s">
        <v>278</v>
      </c>
      <c r="H1570" s="9" t="s">
        <v>278</v>
      </c>
      <c r="I1570" s="9">
        <v>0</v>
      </c>
      <c r="J1570" s="9" t="s">
        <v>278</v>
      </c>
      <c r="K1570" s="9">
        <v>506.90000000000009</v>
      </c>
      <c r="L1570" s="9">
        <v>542.80000000000155</v>
      </c>
      <c r="M1570" s="9"/>
      <c r="O1570" s="67">
        <v>1049.7000000000016</v>
      </c>
      <c r="T1570"/>
      <c r="U1570" s="63"/>
      <c r="V1570" s="63"/>
      <c r="W1570" s="283"/>
      <c r="X1570" s="317"/>
      <c r="Y1570" s="63"/>
    </row>
    <row r="1571" spans="1:25" ht="15">
      <c r="A1571" s="28" t="s">
        <v>857</v>
      </c>
      <c r="B1571" s="63" t="s">
        <v>2546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>
        <v>0</v>
      </c>
      <c r="J1571" s="9" t="s">
        <v>278</v>
      </c>
      <c r="K1571" s="9" t="s">
        <v>278</v>
      </c>
      <c r="L1571" s="9">
        <v>982.70000000000073</v>
      </c>
      <c r="M1571" s="9"/>
      <c r="N1571" s="67"/>
      <c r="O1571" s="67">
        <v>982.70000000000073</v>
      </c>
      <c r="T1571"/>
      <c r="U1571" s="273"/>
      <c r="V1571" s="63"/>
      <c r="W1571" s="283"/>
      <c r="X1571" s="317"/>
      <c r="Y1571" s="63"/>
    </row>
    <row r="1572" spans="1:25" ht="15">
      <c r="A1572" s="28" t="s">
        <v>858</v>
      </c>
      <c r="B1572" s="205" t="s">
        <v>1562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>
        <v>0</v>
      </c>
      <c r="J1572" s="9">
        <v>209.20000000000073</v>
      </c>
      <c r="K1572" s="9">
        <v>192.70000000000255</v>
      </c>
      <c r="L1572" s="9">
        <v>556.35000000000036</v>
      </c>
      <c r="M1572" s="9"/>
      <c r="O1572" s="67">
        <v>958.25000000000364</v>
      </c>
      <c r="T1572"/>
      <c r="U1572" s="273"/>
      <c r="V1572" s="63"/>
      <c r="W1572" s="283"/>
      <c r="X1572" s="317"/>
      <c r="Y1572" s="63"/>
    </row>
    <row r="1573" spans="1:25" ht="15">
      <c r="A1573" s="28" t="s">
        <v>859</v>
      </c>
      <c r="B1573" s="63" t="s">
        <v>2560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>
        <v>0</v>
      </c>
      <c r="J1573" s="9" t="s">
        <v>278</v>
      </c>
      <c r="K1573" s="9" t="s">
        <v>278</v>
      </c>
      <c r="L1573" s="9">
        <v>943.99999999999818</v>
      </c>
      <c r="M1573" s="9"/>
      <c r="N1573" s="67"/>
      <c r="O1573" s="67">
        <v>943.99999999999818</v>
      </c>
      <c r="T1573"/>
      <c r="U1573" s="63"/>
      <c r="V1573" s="63"/>
      <c r="W1573" s="265"/>
      <c r="X1573" s="317"/>
      <c r="Y1573" s="63"/>
    </row>
    <row r="1574" spans="1:25" ht="15">
      <c r="A1574" s="28" t="s">
        <v>860</v>
      </c>
      <c r="B1574" s="63" t="s">
        <v>2559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>
        <v>0</v>
      </c>
      <c r="J1574" s="9" t="s">
        <v>278</v>
      </c>
      <c r="K1574" s="9" t="s">
        <v>278</v>
      </c>
      <c r="L1574" s="9">
        <v>942.40000000000055</v>
      </c>
      <c r="M1574" s="9"/>
      <c r="N1574" s="67"/>
      <c r="O1574" s="67">
        <v>942.40000000000055</v>
      </c>
      <c r="T1574"/>
      <c r="U1574" s="63"/>
      <c r="V1574" s="63"/>
      <c r="W1574" s="283"/>
      <c r="X1574" s="317"/>
      <c r="Y1574" s="63"/>
    </row>
    <row r="1575" spans="1:25" ht="15">
      <c r="A1575" s="28" t="s">
        <v>861</v>
      </c>
      <c r="B1575" s="273" t="s">
        <v>1905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>
        <v>0</v>
      </c>
      <c r="J1575" s="9" t="s">
        <v>278</v>
      </c>
      <c r="K1575" s="9">
        <v>143.40000000000236</v>
      </c>
      <c r="L1575" s="9">
        <v>790.20000000000073</v>
      </c>
      <c r="M1575" s="9"/>
      <c r="O1575" s="67">
        <v>933.60000000000309</v>
      </c>
      <c r="T1575"/>
      <c r="U1575" s="63"/>
      <c r="V1575" s="63"/>
      <c r="W1575" s="265"/>
      <c r="X1575" s="317"/>
      <c r="Y1575" s="63"/>
    </row>
    <row r="1576" spans="1:25" ht="15">
      <c r="A1576" s="28" t="s">
        <v>862</v>
      </c>
      <c r="B1576" s="63" t="s">
        <v>2563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>
        <v>0</v>
      </c>
      <c r="J1576" s="9" t="s">
        <v>278</v>
      </c>
      <c r="K1576" s="9" t="s">
        <v>278</v>
      </c>
      <c r="L1576" s="9">
        <v>933.09999999999945</v>
      </c>
      <c r="M1576" s="9"/>
      <c r="N1576" s="67"/>
      <c r="O1576" s="67">
        <v>933.09999999999945</v>
      </c>
      <c r="T1576"/>
      <c r="U1576" s="273"/>
      <c r="V1576" s="63"/>
      <c r="W1576" s="283"/>
      <c r="X1576" s="317"/>
      <c r="Y1576" s="63"/>
    </row>
    <row r="1577" spans="1:25" ht="15">
      <c r="A1577" s="28" t="s">
        <v>863</v>
      </c>
      <c r="B1577" s="63" t="s">
        <v>2542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>
        <v>0</v>
      </c>
      <c r="J1577" s="9" t="s">
        <v>278</v>
      </c>
      <c r="K1577" s="9" t="s">
        <v>278</v>
      </c>
      <c r="L1577" s="9">
        <v>925.00000000000091</v>
      </c>
      <c r="M1577" s="9"/>
      <c r="N1577" s="67"/>
      <c r="O1577" s="67">
        <v>925.00000000000091</v>
      </c>
      <c r="T1577"/>
      <c r="U1577" s="63"/>
      <c r="V1577" s="63"/>
      <c r="W1577" s="265"/>
      <c r="X1577" s="317"/>
      <c r="Y1577" s="63"/>
    </row>
    <row r="1578" spans="1:25" ht="15">
      <c r="A1578" s="28" t="s">
        <v>864</v>
      </c>
      <c r="B1578" s="63" t="s">
        <v>2545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>
        <v>0</v>
      </c>
      <c r="J1578" s="9" t="s">
        <v>278</v>
      </c>
      <c r="K1578" s="9" t="s">
        <v>278</v>
      </c>
      <c r="L1578" s="9">
        <v>909.60000000000218</v>
      </c>
      <c r="M1578" s="9"/>
      <c r="N1578" s="67"/>
      <c r="O1578" s="67">
        <v>909.60000000000218</v>
      </c>
      <c r="T1578"/>
      <c r="U1578" s="273"/>
      <c r="V1578" s="63"/>
      <c r="W1578" s="282"/>
      <c r="X1578" s="317"/>
      <c r="Y1578" s="63"/>
    </row>
    <row r="1579" spans="1:25" ht="15">
      <c r="A1579" s="28" t="s">
        <v>865</v>
      </c>
      <c r="B1579" s="63" t="s">
        <v>2554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9">
        <v>0</v>
      </c>
      <c r="J1579" s="9" t="s">
        <v>278</v>
      </c>
      <c r="K1579" s="9" t="s">
        <v>278</v>
      </c>
      <c r="L1579" s="9">
        <v>907.19999999999982</v>
      </c>
      <c r="M1579" s="9"/>
      <c r="N1579" s="67"/>
      <c r="O1579" s="67">
        <v>907.19999999999982</v>
      </c>
      <c r="T1579"/>
      <c r="U1579" s="63"/>
      <c r="V1579" s="63"/>
      <c r="W1579" s="283"/>
      <c r="X1579" s="317"/>
      <c r="Y1579" s="63"/>
    </row>
    <row r="1580" spans="1:25" ht="15">
      <c r="A1580" s="28" t="s">
        <v>866</v>
      </c>
      <c r="B1580" s="63" t="s">
        <v>2567</v>
      </c>
      <c r="C1580" s="3"/>
      <c r="D1580" s="3"/>
      <c r="E1580" s="9" t="s">
        <v>278</v>
      </c>
      <c r="F1580" s="9" t="s">
        <v>278</v>
      </c>
      <c r="G1580" s="9" t="s">
        <v>278</v>
      </c>
      <c r="H1580" s="9" t="s">
        <v>278</v>
      </c>
      <c r="I1580" s="9">
        <v>0</v>
      </c>
      <c r="J1580" s="9" t="s">
        <v>278</v>
      </c>
      <c r="K1580" s="9" t="s">
        <v>278</v>
      </c>
      <c r="L1580" s="9">
        <v>906.60000000000036</v>
      </c>
      <c r="M1580" s="9"/>
      <c r="N1580" s="67"/>
      <c r="O1580" s="67">
        <v>906.60000000000036</v>
      </c>
      <c r="T1580"/>
      <c r="U1580" s="63"/>
      <c r="V1580" s="63"/>
      <c r="W1580" s="265"/>
      <c r="X1580" s="317"/>
      <c r="Y1580" s="63"/>
    </row>
    <row r="1581" spans="1:25" ht="15">
      <c r="A1581" s="28" t="s">
        <v>867</v>
      </c>
      <c r="B1581" s="63" t="s">
        <v>2552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>
        <v>0</v>
      </c>
      <c r="J1581" s="9" t="s">
        <v>278</v>
      </c>
      <c r="K1581" s="9" t="s">
        <v>278</v>
      </c>
      <c r="L1581" s="9">
        <v>904.99999999999727</v>
      </c>
      <c r="M1581" s="9"/>
      <c r="N1581" s="67"/>
      <c r="O1581" s="67">
        <v>904.99999999999727</v>
      </c>
      <c r="T1581"/>
      <c r="U1581" s="63"/>
      <c r="V1581" s="63"/>
      <c r="W1581" s="283"/>
      <c r="X1581" s="317"/>
      <c r="Y1581" s="63"/>
    </row>
    <row r="1582" spans="1:25" ht="15">
      <c r="A1582" s="28" t="s">
        <v>868</v>
      </c>
      <c r="B1582" s="63" t="s">
        <v>2566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>
        <v>0</v>
      </c>
      <c r="J1582" s="9" t="s">
        <v>278</v>
      </c>
      <c r="K1582" s="9" t="s">
        <v>278</v>
      </c>
      <c r="L1582" s="9">
        <v>902.80000000000291</v>
      </c>
      <c r="M1582" s="9"/>
      <c r="N1582" s="67"/>
      <c r="O1582" s="67">
        <v>902.80000000000291</v>
      </c>
      <c r="T1582"/>
      <c r="U1582" s="63"/>
      <c r="V1582" s="63"/>
      <c r="W1582" s="282"/>
      <c r="X1582" s="317"/>
      <c r="Y1582" s="63"/>
    </row>
    <row r="1583" spans="1:25" ht="15">
      <c r="A1583" s="28" t="s">
        <v>869</v>
      </c>
      <c r="B1583" s="63" t="s">
        <v>156</v>
      </c>
      <c r="E1583" s="9" t="s">
        <v>278</v>
      </c>
      <c r="F1583" s="9" t="s">
        <v>278</v>
      </c>
      <c r="G1583" s="9">
        <v>249.5</v>
      </c>
      <c r="H1583" s="9">
        <v>284.29999999999927</v>
      </c>
      <c r="I1583" s="9">
        <v>0</v>
      </c>
      <c r="J1583" s="9">
        <v>96.700000000000728</v>
      </c>
      <c r="K1583" s="9">
        <v>240.10000000000218</v>
      </c>
      <c r="L1583" s="9" t="s">
        <v>278</v>
      </c>
      <c r="M1583" s="9"/>
      <c r="O1583" s="67">
        <v>870.60000000000218</v>
      </c>
      <c r="T1583"/>
      <c r="U1583" s="63"/>
      <c r="V1583" s="63"/>
      <c r="W1583" s="283"/>
      <c r="X1583" s="317"/>
      <c r="Y1583" s="63"/>
    </row>
    <row r="1584" spans="1:25" ht="15">
      <c r="A1584" s="28" t="s">
        <v>870</v>
      </c>
      <c r="B1584" s="273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>
        <v>0</v>
      </c>
      <c r="J1584" s="9" t="s">
        <v>278</v>
      </c>
      <c r="K1584" s="9">
        <v>266.20000000000164</v>
      </c>
      <c r="L1584" s="9">
        <v>576.59999999999764</v>
      </c>
      <c r="M1584" s="9"/>
      <c r="O1584" s="67">
        <v>842.79999999999927</v>
      </c>
      <c r="T1584"/>
      <c r="U1584" s="28"/>
      <c r="V1584" s="63"/>
      <c r="W1584" s="283"/>
      <c r="X1584" s="317"/>
      <c r="Y1584" s="63"/>
    </row>
    <row r="1585" spans="1:25" ht="15">
      <c r="A1585" s="28" t="s">
        <v>871</v>
      </c>
      <c r="B1585" s="63" t="s">
        <v>2547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>
        <v>0</v>
      </c>
      <c r="J1585" s="9" t="s">
        <v>278</v>
      </c>
      <c r="K1585" s="9" t="s">
        <v>278</v>
      </c>
      <c r="L1585" s="9">
        <v>834.00000000000273</v>
      </c>
      <c r="M1585" s="9"/>
      <c r="N1585" s="67"/>
      <c r="O1585" s="67">
        <v>834.00000000000273</v>
      </c>
      <c r="T1585"/>
      <c r="U1585" s="273"/>
      <c r="V1585" s="63"/>
      <c r="W1585" s="283"/>
      <c r="X1585" s="317"/>
      <c r="Y1585" s="63"/>
    </row>
    <row r="1586" spans="1:25" ht="15">
      <c r="A1586" s="28" t="s">
        <v>872</v>
      </c>
      <c r="B1586" s="273" t="s">
        <v>1887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9">
        <v>0</v>
      </c>
      <c r="J1586" s="9">
        <v>345.49999999999909</v>
      </c>
      <c r="K1586" s="9">
        <v>54.600000000001273</v>
      </c>
      <c r="L1586" s="9">
        <v>430.19999999999982</v>
      </c>
      <c r="M1586" s="9"/>
      <c r="O1586" s="67">
        <v>830.30000000000018</v>
      </c>
      <c r="T1586"/>
      <c r="U1586" s="218"/>
      <c r="V1586" s="63"/>
      <c r="W1586" s="283"/>
      <c r="X1586" s="317"/>
      <c r="Y1586" s="63"/>
    </row>
    <row r="1587" spans="1:25" ht="15">
      <c r="A1587" s="28" t="s">
        <v>873</v>
      </c>
      <c r="B1587" s="63" t="s">
        <v>2544</v>
      </c>
      <c r="C1587" s="3"/>
      <c r="D1587" s="3"/>
      <c r="E1587" s="9" t="s">
        <v>278</v>
      </c>
      <c r="F1587" s="9" t="s">
        <v>278</v>
      </c>
      <c r="G1587" s="9" t="s">
        <v>278</v>
      </c>
      <c r="H1587" s="9" t="s">
        <v>278</v>
      </c>
      <c r="I1587" s="9">
        <v>0</v>
      </c>
      <c r="J1587" s="9" t="s">
        <v>278</v>
      </c>
      <c r="K1587" s="9" t="s">
        <v>278</v>
      </c>
      <c r="L1587" s="9">
        <v>799.10000000000127</v>
      </c>
      <c r="M1587" s="9"/>
      <c r="N1587" s="67"/>
      <c r="O1587" s="67">
        <v>799.10000000000127</v>
      </c>
      <c r="T1587"/>
      <c r="U1587" s="273"/>
      <c r="V1587" s="63"/>
      <c r="W1587" s="283"/>
      <c r="X1587" s="317"/>
      <c r="Y1587" s="63"/>
    </row>
    <row r="1588" spans="1:25" ht="15">
      <c r="A1588" s="28" t="s">
        <v>874</v>
      </c>
      <c r="B1588" s="63" t="s">
        <v>180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>
        <v>0</v>
      </c>
      <c r="J1588" s="9" t="s">
        <v>278</v>
      </c>
      <c r="K1588" s="9" t="s">
        <v>278</v>
      </c>
      <c r="L1588" s="9">
        <v>779.50000000000182</v>
      </c>
      <c r="M1588" s="9"/>
      <c r="N1588" s="67"/>
      <c r="O1588" s="67">
        <v>779.50000000000182</v>
      </c>
      <c r="T1588"/>
      <c r="U1588" s="63"/>
      <c r="V1588" s="63"/>
      <c r="W1588" s="265"/>
      <c r="X1588" s="317"/>
      <c r="Y1588" s="63"/>
    </row>
    <row r="1589" spans="1:25" ht="15">
      <c r="A1589" s="28" t="s">
        <v>875</v>
      </c>
      <c r="B1589" s="63" t="s">
        <v>2550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>
        <v>0</v>
      </c>
      <c r="J1589" s="9" t="s">
        <v>278</v>
      </c>
      <c r="K1589" s="9" t="s">
        <v>278</v>
      </c>
      <c r="L1589" s="9">
        <v>778.49999999999818</v>
      </c>
      <c r="M1589" s="9"/>
      <c r="N1589" s="67"/>
      <c r="O1589" s="67">
        <v>778.49999999999818</v>
      </c>
      <c r="T1589"/>
      <c r="U1589" s="63"/>
      <c r="V1589" s="63"/>
      <c r="W1589" s="265"/>
      <c r="X1589" s="317"/>
      <c r="Y1589" s="63"/>
    </row>
    <row r="1590" spans="1:25" ht="15">
      <c r="A1590" s="28" t="s">
        <v>876</v>
      </c>
      <c r="B1590" s="63" t="s">
        <v>2557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>
        <v>0</v>
      </c>
      <c r="J1590" s="9" t="s">
        <v>278</v>
      </c>
      <c r="K1590" s="9" t="s">
        <v>278</v>
      </c>
      <c r="L1590" s="9">
        <v>772.90000000000055</v>
      </c>
      <c r="M1590" s="9"/>
      <c r="N1590" s="67"/>
      <c r="O1590" s="67">
        <v>772.90000000000055</v>
      </c>
      <c r="T1590"/>
      <c r="U1590" s="218"/>
      <c r="V1590" s="63"/>
      <c r="W1590" s="283"/>
      <c r="X1590" s="317"/>
      <c r="Y1590" s="63"/>
    </row>
    <row r="1591" spans="1:25" ht="15">
      <c r="A1591" s="28" t="s">
        <v>877</v>
      </c>
      <c r="B1591" s="63" t="s">
        <v>2549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>
        <v>0</v>
      </c>
      <c r="J1591" s="9" t="s">
        <v>278</v>
      </c>
      <c r="K1591" s="9" t="s">
        <v>278</v>
      </c>
      <c r="L1591" s="9">
        <v>756.40000000000055</v>
      </c>
      <c r="M1591" s="9"/>
      <c r="N1591" s="67"/>
      <c r="O1591" s="67">
        <v>756.40000000000055</v>
      </c>
      <c r="T1591"/>
      <c r="U1591" s="28"/>
      <c r="V1591" s="63"/>
      <c r="W1591" s="283"/>
      <c r="X1591" s="317"/>
      <c r="Y1591" s="63"/>
    </row>
    <row r="1592" spans="1:25" ht="15">
      <c r="A1592" s="28" t="s">
        <v>878</v>
      </c>
      <c r="B1592" s="273" t="s">
        <v>1924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>
        <v>0</v>
      </c>
      <c r="J1592" s="9" t="s">
        <v>278</v>
      </c>
      <c r="K1592" s="9">
        <v>478.39999999999873</v>
      </c>
      <c r="L1592" s="9">
        <v>241.30000000000018</v>
      </c>
      <c r="M1592" s="9"/>
      <c r="O1592" s="67">
        <v>719.69999999999891</v>
      </c>
      <c r="T1592"/>
      <c r="U1592" s="63"/>
      <c r="V1592" s="63"/>
      <c r="W1592" s="283"/>
      <c r="X1592" s="317"/>
      <c r="Y1592" s="63"/>
    </row>
    <row r="1593" spans="1:25" ht="15">
      <c r="A1593" s="28" t="s">
        <v>879</v>
      </c>
      <c r="B1593" s="63" t="s">
        <v>2555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>
        <v>0</v>
      </c>
      <c r="J1593" s="9" t="s">
        <v>278</v>
      </c>
      <c r="K1593" s="9" t="s">
        <v>278</v>
      </c>
      <c r="L1593" s="9">
        <v>717.5</v>
      </c>
      <c r="M1593" s="9"/>
      <c r="N1593" s="67"/>
      <c r="O1593" s="67">
        <v>717.5</v>
      </c>
      <c r="T1593"/>
      <c r="U1593" s="273"/>
      <c r="V1593" s="63"/>
      <c r="W1593" s="282"/>
      <c r="X1593" s="317"/>
      <c r="Y1593" s="63"/>
    </row>
    <row r="1594" spans="1:25" ht="15">
      <c r="A1594" s="28" t="s">
        <v>880</v>
      </c>
      <c r="B1594" s="63" t="s">
        <v>2564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>
        <v>0</v>
      </c>
      <c r="J1594" s="9" t="s">
        <v>278</v>
      </c>
      <c r="K1594" s="9" t="s">
        <v>278</v>
      </c>
      <c r="L1594" s="9">
        <v>684.89999999999964</v>
      </c>
      <c r="M1594" s="9"/>
      <c r="N1594" s="67"/>
      <c r="O1594" s="67">
        <v>684.89999999999964</v>
      </c>
      <c r="T1594"/>
      <c r="U1594" s="273"/>
      <c r="V1594" s="63"/>
      <c r="W1594" s="283"/>
      <c r="X1594" s="317"/>
      <c r="Y1594" s="63"/>
    </row>
    <row r="1595" spans="1:25" ht="15">
      <c r="A1595" s="28" t="s">
        <v>2231</v>
      </c>
      <c r="B1595" s="63" t="s">
        <v>164</v>
      </c>
      <c r="E1595" s="9" t="s">
        <v>278</v>
      </c>
      <c r="F1595" s="9" t="s">
        <v>278</v>
      </c>
      <c r="G1595" s="216">
        <v>658.8</v>
      </c>
      <c r="H1595" s="9" t="s">
        <v>278</v>
      </c>
      <c r="I1595" s="9">
        <v>0</v>
      </c>
      <c r="J1595" s="9" t="s">
        <v>278</v>
      </c>
      <c r="K1595" s="9" t="s">
        <v>278</v>
      </c>
      <c r="L1595" s="9" t="s">
        <v>278</v>
      </c>
      <c r="M1595" s="9"/>
      <c r="O1595" s="67">
        <v>658.8</v>
      </c>
      <c r="Q1595" t="s">
        <v>293</v>
      </c>
      <c r="T1595"/>
    </row>
    <row r="1596" spans="1:25" ht="15">
      <c r="A1596" s="28" t="s">
        <v>2516</v>
      </c>
      <c r="B1596" s="273" t="s">
        <v>1904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>
        <v>0</v>
      </c>
      <c r="J1596" s="9" t="s">
        <v>278</v>
      </c>
      <c r="K1596" s="9">
        <v>647.49999999999909</v>
      </c>
      <c r="L1596" s="9" t="s">
        <v>278</v>
      </c>
      <c r="M1596" s="9"/>
      <c r="O1596" s="67">
        <v>647.49999999999909</v>
      </c>
      <c r="T1596"/>
    </row>
    <row r="1597" spans="1:25" ht="15">
      <c r="A1597" s="28" t="s">
        <v>2517</v>
      </c>
      <c r="B1597" s="273" t="s">
        <v>2540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>
        <v>0</v>
      </c>
      <c r="J1597" s="9" t="s">
        <v>278</v>
      </c>
      <c r="K1597" s="9" t="s">
        <v>278</v>
      </c>
      <c r="L1597" s="9">
        <v>645.70000000000346</v>
      </c>
      <c r="M1597" s="9"/>
      <c r="N1597" s="67"/>
      <c r="O1597" s="67">
        <v>645.70000000000346</v>
      </c>
      <c r="T1597"/>
    </row>
    <row r="1598" spans="1:25" ht="15">
      <c r="A1598" s="28" t="s">
        <v>2518</v>
      </c>
      <c r="B1598" s="63" t="s">
        <v>2558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>
        <v>0</v>
      </c>
      <c r="J1598" s="9" t="s">
        <v>278</v>
      </c>
      <c r="K1598" s="9" t="s">
        <v>278</v>
      </c>
      <c r="L1598" s="9">
        <v>611.29999999999927</v>
      </c>
      <c r="M1598" s="9"/>
      <c r="N1598" s="67"/>
      <c r="O1598" s="67">
        <v>611.29999999999927</v>
      </c>
      <c r="T1598"/>
    </row>
    <row r="1599" spans="1:25" ht="15">
      <c r="A1599" s="28" t="s">
        <v>2519</v>
      </c>
      <c r="B1599" s="63" t="s">
        <v>178</v>
      </c>
      <c r="E1599" s="9">
        <v>481.5</v>
      </c>
      <c r="F1599" s="9">
        <v>124.6</v>
      </c>
      <c r="G1599" s="9" t="s">
        <v>278</v>
      </c>
      <c r="H1599" s="9" t="s">
        <v>278</v>
      </c>
      <c r="I1599" s="9">
        <v>0</v>
      </c>
      <c r="J1599" s="9" t="s">
        <v>278</v>
      </c>
      <c r="K1599" s="9" t="s">
        <v>278</v>
      </c>
      <c r="L1599" s="9" t="s">
        <v>278</v>
      </c>
      <c r="M1599" s="9"/>
      <c r="O1599" s="67">
        <v>606.1</v>
      </c>
      <c r="T1599"/>
    </row>
    <row r="1600" spans="1:25" ht="15">
      <c r="A1600" s="28" t="s">
        <v>2520</v>
      </c>
      <c r="B1600" s="273" t="s">
        <v>1889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>
        <v>0</v>
      </c>
      <c r="J1600" s="9">
        <v>222.90000000000146</v>
      </c>
      <c r="K1600" s="9">
        <v>353.19999999999982</v>
      </c>
      <c r="L1600" s="9" t="s">
        <v>278</v>
      </c>
      <c r="M1600" s="9"/>
      <c r="O1600" s="67">
        <v>576.10000000000127</v>
      </c>
      <c r="T1600"/>
    </row>
    <row r="1601" spans="1:20" ht="15">
      <c r="A1601" s="28" t="s">
        <v>2521</v>
      </c>
      <c r="B1601" s="273" t="s">
        <v>1899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>
        <v>0</v>
      </c>
      <c r="J1601" s="9" t="s">
        <v>278</v>
      </c>
      <c r="K1601" s="9">
        <v>466.99999999999727</v>
      </c>
      <c r="L1601" s="9">
        <v>100.39999999999782</v>
      </c>
      <c r="M1601" s="9"/>
      <c r="O1601" s="67">
        <v>567.39999999999509</v>
      </c>
      <c r="T1601"/>
    </row>
    <row r="1602" spans="1:20" ht="15">
      <c r="A1602" s="28" t="s">
        <v>2522</v>
      </c>
      <c r="B1602" s="63" t="s">
        <v>2543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>
        <v>0</v>
      </c>
      <c r="J1602" s="9" t="s">
        <v>278</v>
      </c>
      <c r="K1602" s="9" t="s">
        <v>278</v>
      </c>
      <c r="L1602" s="9">
        <v>562.69999999999982</v>
      </c>
      <c r="M1602" s="9"/>
      <c r="N1602" s="67"/>
      <c r="O1602" s="67">
        <v>562.69999999999982</v>
      </c>
      <c r="T1602"/>
    </row>
    <row r="1603" spans="1:20" ht="15">
      <c r="A1603" s="28" t="s">
        <v>2523</v>
      </c>
      <c r="B1603" s="63" t="s">
        <v>741</v>
      </c>
      <c r="E1603" s="9" t="s">
        <v>278</v>
      </c>
      <c r="F1603" s="9" t="s">
        <v>278</v>
      </c>
      <c r="G1603" s="9" t="s">
        <v>278</v>
      </c>
      <c r="H1603" s="9">
        <v>553.400000000001</v>
      </c>
      <c r="I1603" s="9">
        <v>0</v>
      </c>
      <c r="J1603" s="9" t="s">
        <v>278</v>
      </c>
      <c r="K1603" s="9" t="s">
        <v>278</v>
      </c>
      <c r="L1603" s="9" t="s">
        <v>278</v>
      </c>
      <c r="M1603" s="9"/>
      <c r="O1603" s="67">
        <v>553.400000000001</v>
      </c>
      <c r="T1603"/>
    </row>
    <row r="1604" spans="1:20" ht="15">
      <c r="A1604" s="28" t="s">
        <v>2524</v>
      </c>
      <c r="B1604" s="63" t="s">
        <v>2553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>
        <v>0</v>
      </c>
      <c r="J1604" s="9" t="s">
        <v>278</v>
      </c>
      <c r="K1604" s="9" t="s">
        <v>278</v>
      </c>
      <c r="L1604" s="9">
        <v>484.49999999999818</v>
      </c>
      <c r="M1604" s="9"/>
      <c r="N1604" s="67"/>
      <c r="O1604" s="67">
        <v>484.49999999999818</v>
      </c>
      <c r="T1604"/>
    </row>
    <row r="1605" spans="1:20" ht="15">
      <c r="A1605" s="28" t="s">
        <v>2525</v>
      </c>
      <c r="B1605" s="205" t="s">
        <v>1551</v>
      </c>
      <c r="C1605" s="3"/>
      <c r="D1605" s="3"/>
      <c r="E1605" s="9" t="s">
        <v>278</v>
      </c>
      <c r="F1605" s="9" t="s">
        <v>278</v>
      </c>
      <c r="G1605" s="9" t="s">
        <v>278</v>
      </c>
      <c r="H1605" s="9" t="s">
        <v>278</v>
      </c>
      <c r="I1605" s="9">
        <v>0</v>
      </c>
      <c r="J1605" s="9">
        <v>430.50000000000091</v>
      </c>
      <c r="K1605" s="9" t="s">
        <v>278</v>
      </c>
      <c r="L1605" s="9" t="s">
        <v>278</v>
      </c>
      <c r="M1605" s="9"/>
      <c r="O1605" s="67">
        <v>430.50000000000091</v>
      </c>
      <c r="T1605"/>
    </row>
    <row r="1606" spans="1:20" ht="15">
      <c r="A1606" s="28" t="s">
        <v>2526</v>
      </c>
      <c r="B1606" s="63" t="s">
        <v>701</v>
      </c>
      <c r="E1606" s="9" t="s">
        <v>278</v>
      </c>
      <c r="F1606" s="9" t="s">
        <v>278</v>
      </c>
      <c r="G1606" s="9" t="s">
        <v>278</v>
      </c>
      <c r="H1606" s="9">
        <v>428.89999999999782</v>
      </c>
      <c r="I1606" s="9">
        <v>0</v>
      </c>
      <c r="J1606" s="9" t="s">
        <v>278</v>
      </c>
      <c r="K1606" s="9" t="s">
        <v>278</v>
      </c>
      <c r="L1606" s="9" t="s">
        <v>278</v>
      </c>
      <c r="M1606" s="9"/>
      <c r="O1606" s="67">
        <v>428.89999999999782</v>
      </c>
      <c r="T1606"/>
    </row>
    <row r="1607" spans="1:20" ht="15">
      <c r="A1607" s="28" t="s">
        <v>2527</v>
      </c>
      <c r="B1607" s="273" t="s">
        <v>1903</v>
      </c>
      <c r="C1607" s="3"/>
      <c r="D1607" s="3"/>
      <c r="E1607" s="9" t="s">
        <v>278</v>
      </c>
      <c r="F1607" s="9" t="s">
        <v>278</v>
      </c>
      <c r="G1607" s="9" t="s">
        <v>278</v>
      </c>
      <c r="H1607" s="9" t="s">
        <v>278</v>
      </c>
      <c r="I1607" s="9">
        <v>0</v>
      </c>
      <c r="J1607" s="9" t="s">
        <v>278</v>
      </c>
      <c r="K1607" s="9">
        <v>402.00000000000091</v>
      </c>
      <c r="L1607" s="9" t="s">
        <v>278</v>
      </c>
      <c r="M1607" s="9"/>
      <c r="O1607" s="67">
        <v>402.00000000000091</v>
      </c>
      <c r="T1607"/>
    </row>
    <row r="1608" spans="1:20" ht="15">
      <c r="A1608" s="28" t="s">
        <v>2528</v>
      </c>
      <c r="B1608" s="63" t="s">
        <v>2556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>
        <v>0</v>
      </c>
      <c r="J1608" s="9" t="s">
        <v>278</v>
      </c>
      <c r="K1608" s="9" t="s">
        <v>278</v>
      </c>
      <c r="L1608" s="9">
        <v>394.30000000000109</v>
      </c>
      <c r="M1608" s="9"/>
      <c r="N1608" s="67"/>
      <c r="O1608" s="67">
        <v>394.30000000000109</v>
      </c>
      <c r="T1608"/>
    </row>
    <row r="1609" spans="1:20" ht="15">
      <c r="A1609" s="28" t="s">
        <v>2529</v>
      </c>
      <c r="B1609" s="63" t="s">
        <v>2551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>
        <v>0</v>
      </c>
      <c r="J1609" s="9" t="s">
        <v>278</v>
      </c>
      <c r="K1609" s="9" t="s">
        <v>278</v>
      </c>
      <c r="L1609" s="9">
        <v>379.600000000004</v>
      </c>
      <c r="M1609" s="9"/>
      <c r="N1609" s="67"/>
      <c r="O1609" s="67">
        <v>379.600000000004</v>
      </c>
      <c r="T1609"/>
    </row>
    <row r="1610" spans="1:20" ht="15">
      <c r="A1610" s="28" t="s">
        <v>2530</v>
      </c>
      <c r="B1610" s="63" t="s">
        <v>2548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>
        <v>0</v>
      </c>
      <c r="J1610" s="9" t="s">
        <v>278</v>
      </c>
      <c r="K1610" s="9" t="s">
        <v>278</v>
      </c>
      <c r="L1610" s="9">
        <v>376.30000000000109</v>
      </c>
      <c r="M1610" s="9"/>
      <c r="N1610" s="67"/>
      <c r="O1610" s="67">
        <v>376.30000000000109</v>
      </c>
      <c r="T1610"/>
    </row>
    <row r="1611" spans="1:20" ht="15">
      <c r="A1611" s="28" t="s">
        <v>2531</v>
      </c>
      <c r="B1611" s="63" t="s">
        <v>179</v>
      </c>
      <c r="E1611" s="9">
        <v>372.7</v>
      </c>
      <c r="F1611" s="9" t="s">
        <v>278</v>
      </c>
      <c r="G1611" s="9" t="s">
        <v>278</v>
      </c>
      <c r="H1611" s="9" t="s">
        <v>278</v>
      </c>
      <c r="I1611" s="9">
        <v>0</v>
      </c>
      <c r="J1611" s="9" t="s">
        <v>278</v>
      </c>
      <c r="K1611" s="9" t="s">
        <v>278</v>
      </c>
      <c r="L1611" s="9" t="s">
        <v>278</v>
      </c>
      <c r="M1611" s="9"/>
      <c r="O1611" s="67">
        <v>372.7</v>
      </c>
      <c r="T1611"/>
    </row>
    <row r="1612" spans="1:20" ht="15">
      <c r="A1612" s="28" t="s">
        <v>2532</v>
      </c>
      <c r="B1612" s="273" t="s">
        <v>1884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>
        <v>0</v>
      </c>
      <c r="J1612" s="9">
        <v>368.00000000000091</v>
      </c>
      <c r="K1612" s="9" t="s">
        <v>278</v>
      </c>
      <c r="L1612" s="9" t="s">
        <v>278</v>
      </c>
      <c r="M1612" s="9"/>
      <c r="O1612" s="67">
        <v>368.00000000000091</v>
      </c>
      <c r="T1612"/>
    </row>
    <row r="1613" spans="1:20" ht="15">
      <c r="A1613" s="28" t="s">
        <v>2533</v>
      </c>
      <c r="B1613" s="63" t="s">
        <v>2568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>
        <v>0</v>
      </c>
      <c r="J1613" s="9" t="s">
        <v>278</v>
      </c>
      <c r="K1613" s="9" t="s">
        <v>278</v>
      </c>
      <c r="L1613" s="9">
        <v>353.09999999999945</v>
      </c>
      <c r="M1613" s="9"/>
      <c r="N1613" s="67"/>
      <c r="O1613" s="67">
        <v>353.09999999999945</v>
      </c>
      <c r="T1613"/>
    </row>
    <row r="1614" spans="1:20" ht="15">
      <c r="A1614" s="28" t="s">
        <v>2534</v>
      </c>
      <c r="B1614" s="63" t="s">
        <v>726</v>
      </c>
      <c r="E1614" s="9" t="s">
        <v>278</v>
      </c>
      <c r="F1614" s="9" t="s">
        <v>278</v>
      </c>
      <c r="G1614" s="9" t="s">
        <v>278</v>
      </c>
      <c r="H1614" s="9">
        <v>322.80000000000018</v>
      </c>
      <c r="I1614" s="9">
        <v>0</v>
      </c>
      <c r="J1614" s="9" t="s">
        <v>278</v>
      </c>
      <c r="K1614" s="9" t="s">
        <v>278</v>
      </c>
      <c r="L1614" s="9" t="s">
        <v>278</v>
      </c>
      <c r="M1614" s="9"/>
      <c r="O1614" s="67">
        <v>322.80000000000018</v>
      </c>
      <c r="T1614"/>
    </row>
    <row r="1615" spans="1:20" ht="15">
      <c r="A1615" s="28" t="s">
        <v>2535</v>
      </c>
      <c r="B1615" s="63" t="s">
        <v>731</v>
      </c>
      <c r="E1615" s="9" t="s">
        <v>278</v>
      </c>
      <c r="F1615" s="9" t="s">
        <v>278</v>
      </c>
      <c r="G1615" s="9" t="s">
        <v>278</v>
      </c>
      <c r="H1615" s="9">
        <v>321.19999999999891</v>
      </c>
      <c r="I1615" s="9">
        <v>0</v>
      </c>
      <c r="J1615" s="9" t="s">
        <v>278</v>
      </c>
      <c r="K1615" s="9" t="s">
        <v>278</v>
      </c>
      <c r="L1615" s="9" t="s">
        <v>278</v>
      </c>
      <c r="M1615" s="9"/>
      <c r="O1615" s="67">
        <v>321.19999999999891</v>
      </c>
      <c r="T1615"/>
    </row>
    <row r="1616" spans="1:20" ht="15">
      <c r="A1616" s="28" t="s">
        <v>2536</v>
      </c>
      <c r="B1616" s="273" t="s">
        <v>2541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>
        <v>0</v>
      </c>
      <c r="J1616" s="9" t="s">
        <v>278</v>
      </c>
      <c r="K1616" s="9" t="s">
        <v>278</v>
      </c>
      <c r="L1616" s="9">
        <v>15.199999999998909</v>
      </c>
      <c r="M1616" s="9"/>
      <c r="N1616" s="67"/>
      <c r="O1616" s="67">
        <v>15.199999999998909</v>
      </c>
      <c r="T1616"/>
    </row>
    <row r="1617" spans="1:20" ht="15">
      <c r="A1617" s="28" t="s">
        <v>2537</v>
      </c>
      <c r="B1617" s="218" t="s">
        <v>1547</v>
      </c>
      <c r="C1617" s="3"/>
      <c r="D1617" s="3"/>
      <c r="E1617" s="9" t="s">
        <v>278</v>
      </c>
      <c r="F1617" s="9" t="s">
        <v>278</v>
      </c>
      <c r="G1617" s="9" t="s">
        <v>278</v>
      </c>
      <c r="H1617" s="9" t="s">
        <v>278</v>
      </c>
      <c r="I1617" s="9">
        <v>0</v>
      </c>
      <c r="J1617" s="9" t="s">
        <v>278</v>
      </c>
      <c r="K1617" s="9" t="s">
        <v>278</v>
      </c>
      <c r="L1617" s="9" t="s">
        <v>278</v>
      </c>
      <c r="M1617" s="9"/>
      <c r="O1617" s="67">
        <v>0</v>
      </c>
      <c r="T1617"/>
    </row>
    <row r="1618" spans="1:20" ht="15">
      <c r="A1618" s="28" t="s">
        <v>2538</v>
      </c>
      <c r="B1618" s="205" t="s">
        <v>1557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9">
        <v>0</v>
      </c>
      <c r="J1618" s="9" t="s">
        <v>278</v>
      </c>
      <c r="K1618" s="9" t="s">
        <v>278</v>
      </c>
      <c r="L1618" s="9" t="s">
        <v>278</v>
      </c>
      <c r="M1618" s="9"/>
      <c r="O1618" s="67">
        <v>0</v>
      </c>
      <c r="T1618"/>
    </row>
    <row r="1619" spans="1:20" ht="15">
      <c r="A1619" s="28" t="s">
        <v>2539</v>
      </c>
      <c r="B1619" s="205" t="s">
        <v>1556</v>
      </c>
      <c r="C1619" s="3"/>
      <c r="D1619" s="3"/>
      <c r="E1619" s="9" t="s">
        <v>278</v>
      </c>
      <c r="F1619" s="9" t="s">
        <v>278</v>
      </c>
      <c r="G1619" s="9" t="s">
        <v>278</v>
      </c>
      <c r="H1619" s="9" t="s">
        <v>278</v>
      </c>
      <c r="I1619" s="9">
        <v>0</v>
      </c>
      <c r="J1619" s="9" t="s">
        <v>278</v>
      </c>
      <c r="K1619" s="9" t="s">
        <v>278</v>
      </c>
      <c r="L1619" s="9" t="s">
        <v>278</v>
      </c>
      <c r="M1619" s="9"/>
      <c r="O1619" s="67">
        <v>0</v>
      </c>
      <c r="T1619"/>
    </row>
    <row r="1620" spans="1:20" ht="15">
      <c r="A1620" s="28" t="s">
        <v>2687</v>
      </c>
      <c r="B1620" s="205" t="s">
        <v>1554</v>
      </c>
      <c r="C1620" s="3"/>
      <c r="D1620" s="3"/>
      <c r="E1620" s="9" t="s">
        <v>278</v>
      </c>
      <c r="F1620" s="9" t="s">
        <v>278</v>
      </c>
      <c r="G1620" s="9" t="s">
        <v>278</v>
      </c>
      <c r="H1620" s="9" t="s">
        <v>278</v>
      </c>
      <c r="I1620" s="9">
        <v>0</v>
      </c>
      <c r="J1620" s="9" t="s">
        <v>278</v>
      </c>
      <c r="K1620" s="9" t="s">
        <v>278</v>
      </c>
      <c r="L1620" s="9" t="s">
        <v>278</v>
      </c>
      <c r="M1620" s="9"/>
      <c r="O1620" s="67">
        <v>0</v>
      </c>
      <c r="T1620"/>
    </row>
    <row r="1621" spans="1:20" ht="15">
      <c r="A1621" s="28" t="s">
        <v>2688</v>
      </c>
      <c r="B1621" s="205" t="s">
        <v>1581</v>
      </c>
      <c r="C1621" s="3"/>
      <c r="D1621" s="3"/>
      <c r="E1621" s="9" t="s">
        <v>278</v>
      </c>
      <c r="F1621" s="9" t="s">
        <v>278</v>
      </c>
      <c r="G1621" s="9" t="s">
        <v>278</v>
      </c>
      <c r="H1621" s="9" t="s">
        <v>278</v>
      </c>
      <c r="I1621" s="9">
        <v>0</v>
      </c>
      <c r="J1621" s="9" t="s">
        <v>278</v>
      </c>
      <c r="K1621" s="9" t="s">
        <v>278</v>
      </c>
      <c r="L1621" s="9" t="s">
        <v>278</v>
      </c>
      <c r="M1621" s="9"/>
      <c r="O1621" s="67">
        <v>0</v>
      </c>
      <c r="T1621"/>
    </row>
    <row r="1622" spans="1:20" ht="15">
      <c r="A1622" s="28" t="s">
        <v>2689</v>
      </c>
      <c r="B1622" s="205" t="s">
        <v>1564</v>
      </c>
      <c r="C1622" s="3"/>
      <c r="D1622" s="3"/>
      <c r="E1622" s="9" t="s">
        <v>278</v>
      </c>
      <c r="F1622" s="9" t="s">
        <v>278</v>
      </c>
      <c r="G1622" s="9" t="s">
        <v>278</v>
      </c>
      <c r="H1622" s="9" t="s">
        <v>278</v>
      </c>
      <c r="I1622" s="9">
        <v>0</v>
      </c>
      <c r="J1622" s="9" t="s">
        <v>278</v>
      </c>
      <c r="K1622" s="9" t="s">
        <v>278</v>
      </c>
      <c r="L1622" s="9" t="s">
        <v>278</v>
      </c>
      <c r="M1622" s="9"/>
      <c r="O1622" s="67">
        <v>0</v>
      </c>
      <c r="T1622"/>
    </row>
    <row r="1623" spans="1:20" ht="15">
      <c r="A1623" s="291" t="s">
        <v>3944</v>
      </c>
      <c r="B1623" s="63" t="s">
        <v>4006</v>
      </c>
      <c r="C1623" s="3"/>
      <c r="D1623" s="3"/>
      <c r="E1623" s="9"/>
      <c r="F1623" s="9"/>
      <c r="G1623" s="9"/>
      <c r="H1623" s="9"/>
      <c r="L1623" s="69"/>
      <c r="M1623" s="69"/>
      <c r="N1623" s="67"/>
      <c r="T1623"/>
    </row>
    <row r="1624" spans="1:20" ht="15">
      <c r="A1624" s="291" t="s">
        <v>3945</v>
      </c>
      <c r="B1624" s="63" t="s">
        <v>4007</v>
      </c>
      <c r="C1624" s="3"/>
      <c r="D1624" s="3"/>
      <c r="E1624" s="9"/>
      <c r="F1624" s="9"/>
      <c r="G1624" s="9"/>
      <c r="H1624" s="9"/>
      <c r="L1624" s="69"/>
      <c r="M1624" s="69"/>
      <c r="N1624" s="67"/>
      <c r="T1624"/>
    </row>
    <row r="1625" spans="1:20" ht="15">
      <c r="A1625" s="291" t="s">
        <v>3946</v>
      </c>
      <c r="B1625" s="63" t="s">
        <v>4008</v>
      </c>
      <c r="C1625" s="3"/>
      <c r="D1625" s="3"/>
      <c r="E1625" s="9"/>
      <c r="F1625" s="9"/>
      <c r="G1625" s="9"/>
      <c r="H1625" s="9"/>
      <c r="L1625" s="69"/>
      <c r="M1625" s="69"/>
      <c r="N1625" s="67"/>
      <c r="T1625"/>
    </row>
    <row r="1626" spans="1:20" ht="15">
      <c r="A1626" s="291" t="s">
        <v>3947</v>
      </c>
      <c r="B1626" s="63" t="s">
        <v>4009</v>
      </c>
      <c r="C1626" s="3"/>
      <c r="D1626" s="3"/>
      <c r="E1626" s="9"/>
      <c r="F1626" s="9"/>
      <c r="G1626" s="9"/>
      <c r="H1626" s="9"/>
      <c r="L1626" s="69"/>
      <c r="M1626" s="69"/>
      <c r="N1626" s="67"/>
      <c r="T1626"/>
    </row>
    <row r="1627" spans="1:20" ht="15">
      <c r="A1627" s="291" t="s">
        <v>3948</v>
      </c>
      <c r="B1627" s="63" t="s">
        <v>4010</v>
      </c>
      <c r="C1627" s="3"/>
      <c r="D1627" s="3"/>
      <c r="E1627" s="9"/>
      <c r="F1627" s="9"/>
      <c r="G1627" s="9"/>
      <c r="H1627" s="9"/>
      <c r="L1627" s="69"/>
      <c r="M1627" s="69"/>
      <c r="N1627" s="67"/>
      <c r="T1627"/>
    </row>
    <row r="1628" spans="1:20" ht="15">
      <c r="A1628" s="291" t="s">
        <v>3949</v>
      </c>
      <c r="B1628" s="63" t="s">
        <v>4011</v>
      </c>
      <c r="C1628" s="3"/>
      <c r="D1628" s="3"/>
      <c r="E1628" s="9"/>
      <c r="F1628" s="9"/>
      <c r="G1628" s="9"/>
      <c r="H1628" s="9"/>
      <c r="L1628" s="69"/>
      <c r="M1628" s="69"/>
      <c r="N1628" s="67"/>
      <c r="T1628"/>
    </row>
    <row r="1629" spans="1:20" ht="15">
      <c r="A1629" s="291" t="s">
        <v>3950</v>
      </c>
      <c r="B1629" s="63" t="s">
        <v>4012</v>
      </c>
      <c r="C1629" s="3"/>
      <c r="D1629" s="3"/>
      <c r="E1629" s="9"/>
      <c r="F1629" s="9"/>
      <c r="G1629" s="9"/>
      <c r="H1629" s="9"/>
      <c r="L1629" s="69"/>
      <c r="M1629" s="69"/>
      <c r="N1629" s="67"/>
      <c r="T1629"/>
    </row>
    <row r="1630" spans="1:20" ht="15">
      <c r="A1630" s="291" t="s">
        <v>3951</v>
      </c>
      <c r="B1630" s="63" t="s">
        <v>4013</v>
      </c>
      <c r="C1630" s="3"/>
      <c r="D1630" s="3"/>
      <c r="E1630" s="9"/>
      <c r="F1630" s="9"/>
      <c r="G1630" s="9"/>
      <c r="H1630" s="9"/>
      <c r="L1630" s="69"/>
      <c r="M1630" s="69"/>
      <c r="N1630" s="67"/>
      <c r="T1630"/>
    </row>
    <row r="1631" spans="1:20" ht="15">
      <c r="A1631" s="291" t="s">
        <v>3952</v>
      </c>
      <c r="B1631" s="63" t="s">
        <v>4014</v>
      </c>
      <c r="C1631" s="3"/>
      <c r="D1631" s="3"/>
      <c r="E1631" s="9"/>
      <c r="F1631" s="9"/>
      <c r="G1631" s="9"/>
      <c r="H1631" s="9"/>
      <c r="L1631" s="69"/>
      <c r="M1631" s="69"/>
      <c r="N1631" s="67"/>
      <c r="T1631"/>
    </row>
    <row r="1632" spans="1:20" ht="15">
      <c r="A1632" s="291" t="s">
        <v>3953</v>
      </c>
      <c r="B1632" s="63" t="s">
        <v>4033</v>
      </c>
      <c r="C1632" s="3"/>
      <c r="D1632" s="3"/>
      <c r="E1632" s="9"/>
      <c r="F1632" s="9"/>
      <c r="G1632" s="9"/>
      <c r="H1632" s="9"/>
      <c r="L1632" s="69"/>
      <c r="M1632" s="69"/>
      <c r="N1632" s="67"/>
      <c r="T1632"/>
    </row>
    <row r="1633" spans="1:20" ht="15">
      <c r="A1633" s="291" t="s">
        <v>3954</v>
      </c>
      <c r="B1633" s="63" t="s">
        <v>4015</v>
      </c>
      <c r="C1633" s="3"/>
      <c r="D1633" s="3"/>
      <c r="E1633" s="9"/>
      <c r="F1633" s="9"/>
      <c r="G1633" s="9"/>
      <c r="H1633" s="9"/>
      <c r="L1633" s="69"/>
      <c r="M1633" s="69"/>
      <c r="N1633" s="67"/>
      <c r="T1633"/>
    </row>
    <row r="1634" spans="1:20" ht="15">
      <c r="A1634" s="291" t="s">
        <v>3955</v>
      </c>
      <c r="B1634" s="63" t="s">
        <v>4016</v>
      </c>
      <c r="C1634" s="3"/>
      <c r="D1634" s="3"/>
      <c r="E1634" s="9"/>
      <c r="F1634" s="9"/>
      <c r="G1634" s="9"/>
      <c r="H1634" s="9"/>
      <c r="L1634" s="69"/>
      <c r="M1634" s="69"/>
      <c r="N1634" s="67"/>
      <c r="T1634"/>
    </row>
    <row r="1635" spans="1:20" ht="15">
      <c r="A1635" s="291" t="s">
        <v>3956</v>
      </c>
      <c r="B1635" s="63" t="s">
        <v>4017</v>
      </c>
      <c r="C1635" s="3"/>
      <c r="D1635" s="3"/>
      <c r="E1635" s="9"/>
      <c r="F1635" s="9"/>
      <c r="G1635" s="9"/>
      <c r="H1635" s="9"/>
      <c r="L1635" s="69"/>
      <c r="M1635" s="69"/>
      <c r="N1635" s="67"/>
      <c r="T1635"/>
    </row>
    <row r="1636" spans="1:20" ht="15">
      <c r="A1636" s="291" t="s">
        <v>3957</v>
      </c>
      <c r="B1636" s="63" t="s">
        <v>4018</v>
      </c>
      <c r="C1636" s="3"/>
      <c r="D1636" s="3"/>
      <c r="E1636" s="9"/>
      <c r="F1636" s="9"/>
      <c r="G1636" s="9"/>
      <c r="H1636" s="9"/>
      <c r="L1636" s="69"/>
      <c r="M1636" s="69"/>
      <c r="N1636" s="67"/>
      <c r="T1636"/>
    </row>
    <row r="1637" spans="1:20" ht="15">
      <c r="A1637" s="291" t="s">
        <v>3958</v>
      </c>
      <c r="B1637" s="63" t="s">
        <v>4019</v>
      </c>
      <c r="C1637" s="3"/>
      <c r="D1637" s="3"/>
      <c r="E1637" s="9"/>
      <c r="F1637" s="9"/>
      <c r="G1637" s="9"/>
      <c r="H1637" s="9"/>
      <c r="L1637" s="69"/>
      <c r="M1637" s="69"/>
      <c r="N1637" s="67"/>
      <c r="T1637"/>
    </row>
    <row r="1638" spans="1:20" ht="15">
      <c r="A1638" s="291" t="s">
        <v>3959</v>
      </c>
      <c r="B1638" s="63" t="s">
        <v>4020</v>
      </c>
      <c r="C1638" s="3"/>
      <c r="D1638" s="3"/>
      <c r="E1638" s="9"/>
      <c r="F1638" s="9"/>
      <c r="G1638" s="9"/>
      <c r="H1638" s="9"/>
      <c r="L1638" s="69"/>
      <c r="M1638" s="69"/>
      <c r="N1638" s="67"/>
      <c r="T1638"/>
    </row>
    <row r="1639" spans="1:20" ht="15">
      <c r="A1639" s="291" t="s">
        <v>3960</v>
      </c>
      <c r="B1639" s="63" t="s">
        <v>4021</v>
      </c>
      <c r="C1639" s="3"/>
      <c r="D1639" s="3"/>
      <c r="E1639" s="9"/>
      <c r="F1639" s="9"/>
      <c r="G1639" s="9"/>
      <c r="H1639" s="9"/>
      <c r="L1639" s="69"/>
      <c r="M1639" s="69"/>
      <c r="N1639" s="67"/>
      <c r="T1639"/>
    </row>
    <row r="1640" spans="1:20" ht="15">
      <c r="A1640" s="291" t="s">
        <v>3961</v>
      </c>
      <c r="B1640" s="63" t="s">
        <v>4022</v>
      </c>
      <c r="C1640" s="3"/>
      <c r="D1640" s="3"/>
      <c r="E1640" s="9"/>
      <c r="F1640" s="9"/>
      <c r="G1640" s="9"/>
      <c r="H1640" s="9"/>
      <c r="L1640" s="69"/>
      <c r="M1640" s="69"/>
      <c r="N1640" s="67"/>
      <c r="T1640"/>
    </row>
    <row r="1641" spans="1:20" ht="15">
      <c r="A1641" s="291" t="s">
        <v>3962</v>
      </c>
      <c r="B1641" s="63" t="s">
        <v>4023</v>
      </c>
      <c r="C1641" s="3"/>
      <c r="D1641" s="3"/>
      <c r="E1641" s="9"/>
      <c r="F1641" s="9"/>
      <c r="G1641" s="9"/>
      <c r="H1641" s="9"/>
      <c r="L1641" s="69"/>
      <c r="M1641" s="69"/>
      <c r="N1641" s="67"/>
      <c r="T1641"/>
    </row>
    <row r="1642" spans="1:20" ht="15">
      <c r="A1642" s="291" t="s">
        <v>3963</v>
      </c>
      <c r="B1642" s="63" t="s">
        <v>4024</v>
      </c>
      <c r="C1642" s="3"/>
      <c r="D1642" s="3"/>
      <c r="E1642" s="9"/>
      <c r="F1642" s="9"/>
      <c r="G1642" s="9"/>
      <c r="H1642" s="9"/>
      <c r="L1642" s="69"/>
      <c r="M1642" s="69"/>
      <c r="N1642" s="67"/>
      <c r="T1642"/>
    </row>
    <row r="1643" spans="1:20" ht="15">
      <c r="A1643" s="291" t="s">
        <v>3964</v>
      </c>
      <c r="B1643" s="63" t="s">
        <v>4025</v>
      </c>
      <c r="C1643" s="3"/>
      <c r="D1643" s="3"/>
      <c r="E1643" s="9"/>
      <c r="F1643" s="9"/>
      <c r="G1643" s="9"/>
      <c r="H1643" s="9"/>
      <c r="L1643" s="69"/>
      <c r="M1643" s="69"/>
      <c r="N1643" s="67"/>
      <c r="T1643"/>
    </row>
    <row r="1644" spans="1:20" ht="15">
      <c r="A1644" s="291" t="s">
        <v>3965</v>
      </c>
      <c r="B1644" s="63" t="s">
        <v>4026</v>
      </c>
      <c r="C1644" s="3"/>
      <c r="D1644" s="3"/>
      <c r="E1644" s="9"/>
      <c r="F1644" s="9"/>
      <c r="G1644" s="9"/>
      <c r="H1644" s="9"/>
      <c r="L1644" s="69"/>
      <c r="M1644" s="69"/>
      <c r="N1644" s="67"/>
      <c r="T1644"/>
    </row>
    <row r="1645" spans="1:20" ht="15">
      <c r="A1645" s="291" t="s">
        <v>3966</v>
      </c>
      <c r="B1645" s="63" t="s">
        <v>4027</v>
      </c>
      <c r="C1645" s="3"/>
      <c r="D1645" s="3"/>
      <c r="E1645" s="9"/>
      <c r="F1645" s="9"/>
      <c r="G1645" s="9"/>
      <c r="H1645" s="9"/>
      <c r="L1645" s="69"/>
      <c r="M1645" s="69"/>
      <c r="N1645" s="67"/>
      <c r="T1645"/>
    </row>
    <row r="1646" spans="1:20" ht="15">
      <c r="A1646" s="291" t="s">
        <v>4034</v>
      </c>
      <c r="B1646" s="63" t="s">
        <v>4028</v>
      </c>
      <c r="C1646" s="3"/>
      <c r="D1646" s="3"/>
      <c r="E1646" s="9"/>
      <c r="F1646" s="9"/>
      <c r="G1646" s="9"/>
      <c r="H1646" s="9"/>
      <c r="L1646" s="69"/>
      <c r="M1646" s="69"/>
      <c r="N1646" s="67"/>
      <c r="T1646"/>
    </row>
    <row r="1647" spans="1:20" ht="15">
      <c r="A1647" s="291" t="s">
        <v>4187</v>
      </c>
      <c r="B1647" s="63" t="s">
        <v>4029</v>
      </c>
      <c r="C1647" s="3"/>
      <c r="D1647" s="3"/>
      <c r="E1647" s="9"/>
      <c r="F1647" s="9"/>
      <c r="G1647" s="9"/>
      <c r="H1647" s="9"/>
      <c r="L1647" s="69"/>
      <c r="M1647" s="69"/>
      <c r="N1647" s="67"/>
      <c r="T1647"/>
    </row>
    <row r="1648" spans="1:20" ht="15">
      <c r="A1648" s="291" t="s">
        <v>4312</v>
      </c>
      <c r="B1648" s="63" t="s">
        <v>4030</v>
      </c>
      <c r="C1648" s="3"/>
      <c r="D1648" s="3"/>
      <c r="E1648" s="9"/>
      <c r="F1648" s="9"/>
      <c r="G1648" s="9"/>
      <c r="H1648" s="9"/>
      <c r="L1648" s="69"/>
      <c r="M1648" s="69"/>
      <c r="N1648" s="67"/>
      <c r="T1648"/>
    </row>
    <row r="1649" spans="1:27" ht="15">
      <c r="A1649" s="291" t="s">
        <v>4372</v>
      </c>
      <c r="B1649" s="63" t="s">
        <v>4031</v>
      </c>
      <c r="C1649" s="3"/>
      <c r="D1649" s="3"/>
      <c r="E1649" s="9"/>
      <c r="F1649" s="9"/>
      <c r="G1649" s="9"/>
      <c r="H1649" s="9"/>
      <c r="L1649" s="69"/>
      <c r="M1649" s="69"/>
      <c r="N1649" s="67"/>
      <c r="T1649"/>
    </row>
    <row r="1650" spans="1:27" ht="15">
      <c r="A1650" s="291" t="s">
        <v>4373</v>
      </c>
      <c r="B1650" s="63" t="s">
        <v>4032</v>
      </c>
      <c r="C1650" s="3"/>
      <c r="D1650" s="3"/>
      <c r="E1650" s="9"/>
      <c r="F1650" s="9"/>
      <c r="G1650" s="9"/>
      <c r="H1650" s="9"/>
      <c r="L1650" s="69"/>
      <c r="M1650" s="69"/>
      <c r="N1650" s="67"/>
      <c r="T1650"/>
    </row>
    <row r="1651" spans="1:27" ht="15">
      <c r="A1651" s="291" t="s">
        <v>4374</v>
      </c>
      <c r="B1651" s="63" t="s">
        <v>4035</v>
      </c>
      <c r="C1651" s="3"/>
      <c r="D1651" s="3"/>
      <c r="E1651" s="9"/>
      <c r="F1651" s="9"/>
      <c r="G1651" s="9"/>
      <c r="H1651" s="9"/>
      <c r="L1651" s="69"/>
      <c r="M1651" s="69"/>
      <c r="N1651" s="67"/>
      <c r="T1651"/>
    </row>
    <row r="1652" spans="1:27" ht="15">
      <c r="A1652" s="291" t="s">
        <v>4375</v>
      </c>
      <c r="B1652" s="63" t="s">
        <v>4186</v>
      </c>
      <c r="C1652" s="3"/>
      <c r="D1652" s="3"/>
      <c r="E1652" s="9"/>
      <c r="F1652" s="9"/>
      <c r="G1652" s="9"/>
      <c r="H1652" s="9"/>
      <c r="L1652" s="69"/>
      <c r="M1652" s="69"/>
      <c r="N1652" s="67"/>
      <c r="T1652"/>
    </row>
    <row r="1653" spans="1:27" ht="15">
      <c r="A1653" s="291" t="s">
        <v>4376</v>
      </c>
      <c r="B1653" s="63" t="s">
        <v>4309</v>
      </c>
      <c r="C1653" s="3"/>
      <c r="D1653" s="3"/>
      <c r="E1653" s="9"/>
      <c r="F1653" s="9"/>
      <c r="G1653" s="9"/>
      <c r="H1653" s="9"/>
      <c r="L1653" s="69"/>
      <c r="M1653" s="69"/>
      <c r="N1653" s="67"/>
      <c r="T1653"/>
    </row>
    <row r="1654" spans="1:27" ht="15">
      <c r="A1654" s="28"/>
      <c r="B1654" s="63"/>
      <c r="E1654" s="9"/>
      <c r="F1654" s="9"/>
      <c r="G1654" s="9"/>
      <c r="H1654" s="9"/>
      <c r="L1654" s="69"/>
      <c r="M1654" s="69"/>
      <c r="N1654" s="67"/>
      <c r="T1654"/>
    </row>
    <row r="1655" spans="1:27" ht="15">
      <c r="A1655" s="28"/>
      <c r="E1655" s="9"/>
      <c r="L1655" s="69"/>
      <c r="M1655" s="69"/>
      <c r="T1655"/>
    </row>
    <row r="1656" spans="1:27" ht="15">
      <c r="A1656" s="28"/>
      <c r="E1656" s="9"/>
      <c r="L1656" s="69"/>
      <c r="M1656" s="69"/>
      <c r="T1656"/>
    </row>
    <row r="1657" spans="1:27" ht="25.5">
      <c r="A1657" s="23" t="s">
        <v>2620</v>
      </c>
      <c r="L1657" s="69"/>
      <c r="M1657" s="69"/>
      <c r="T1657"/>
    </row>
    <row r="1658" spans="1:27">
      <c r="L1658" s="69"/>
      <c r="M1658" s="69"/>
      <c r="T1658"/>
    </row>
    <row r="1659" spans="1:27" ht="15">
      <c r="A1659" s="39"/>
      <c r="B1659" s="39"/>
      <c r="C1659" s="39"/>
      <c r="D1659" s="39"/>
      <c r="E1659" s="61">
        <v>2016</v>
      </c>
      <c r="F1659" s="61">
        <v>2017</v>
      </c>
      <c r="G1659" s="61">
        <v>2018</v>
      </c>
      <c r="H1659" s="61">
        <v>2019</v>
      </c>
      <c r="I1659" s="61">
        <v>2020</v>
      </c>
      <c r="J1659" s="61">
        <v>2021</v>
      </c>
      <c r="K1659" s="61">
        <v>2022</v>
      </c>
      <c r="L1659" s="61">
        <v>2023</v>
      </c>
      <c r="M1659" s="61">
        <v>2024</v>
      </c>
      <c r="O1659" s="70" t="s">
        <v>40</v>
      </c>
      <c r="T1659"/>
    </row>
    <row r="1660" spans="1:27" ht="15">
      <c r="A1660" s="28" t="s">
        <v>0</v>
      </c>
      <c r="B1660" s="63" t="s">
        <v>11</v>
      </c>
      <c r="E1660" s="216">
        <v>624.9</v>
      </c>
      <c r="F1660" s="216">
        <v>189.9</v>
      </c>
      <c r="G1660" s="9">
        <v>278.39999999999998</v>
      </c>
      <c r="H1660" s="216">
        <v>365.49999999999909</v>
      </c>
      <c r="I1660" s="9">
        <v>0</v>
      </c>
      <c r="J1660" s="9">
        <v>348.49999999999909</v>
      </c>
      <c r="K1660" s="9">
        <v>227.50000000000091</v>
      </c>
      <c r="L1660" s="9">
        <v>500.4</v>
      </c>
      <c r="M1660" s="9"/>
      <c r="O1660" s="67">
        <v>2535.099999999999</v>
      </c>
      <c r="Q1660" t="s">
        <v>323</v>
      </c>
      <c r="T1660"/>
      <c r="U1660" s="63"/>
      <c r="V1660" s="63"/>
      <c r="W1660" s="265"/>
      <c r="X1660" s="317"/>
      <c r="Y1660" s="63"/>
      <c r="AA1660" s="50">
        <v>17</v>
      </c>
    </row>
    <row r="1661" spans="1:27" ht="15">
      <c r="A1661" s="28" t="s">
        <v>2</v>
      </c>
      <c r="B1661" s="63" t="s">
        <v>21</v>
      </c>
      <c r="E1661" s="216">
        <v>574.35</v>
      </c>
      <c r="F1661" s="9">
        <v>66</v>
      </c>
      <c r="G1661" s="212">
        <v>407.6</v>
      </c>
      <c r="H1661" s="9">
        <v>185.20000000000073</v>
      </c>
      <c r="I1661" s="9">
        <v>0</v>
      </c>
      <c r="J1661" s="9">
        <v>310.70000000000073</v>
      </c>
      <c r="K1661" s="216">
        <v>454.89999999999873</v>
      </c>
      <c r="L1661" s="9">
        <v>452.5</v>
      </c>
      <c r="M1661" s="9"/>
      <c r="O1661" s="67">
        <v>2451.25</v>
      </c>
      <c r="Q1661" t="s">
        <v>378</v>
      </c>
      <c r="T1661"/>
      <c r="U1661" s="273"/>
      <c r="V1661" s="63"/>
      <c r="W1661" s="283"/>
      <c r="X1661" s="317"/>
      <c r="Y1661" s="63"/>
      <c r="AA1661" s="50">
        <v>70</v>
      </c>
    </row>
    <row r="1662" spans="1:27" ht="15">
      <c r="A1662" s="28" t="s">
        <v>3</v>
      </c>
      <c r="B1662" s="63" t="s">
        <v>25</v>
      </c>
      <c r="E1662" s="211">
        <v>665.6</v>
      </c>
      <c r="F1662" s="9">
        <v>39.299999999999997</v>
      </c>
      <c r="G1662" s="9">
        <v>257.8</v>
      </c>
      <c r="H1662" s="9">
        <v>221.65000000000055</v>
      </c>
      <c r="I1662" s="9">
        <v>0</v>
      </c>
      <c r="J1662" s="9">
        <v>433.89999999999782</v>
      </c>
      <c r="K1662" s="9">
        <v>333.29999999999927</v>
      </c>
      <c r="L1662" s="9">
        <v>487</v>
      </c>
      <c r="M1662" s="9"/>
      <c r="O1662" s="67">
        <v>2438.5499999999975</v>
      </c>
      <c r="Q1662" t="s">
        <v>333</v>
      </c>
      <c r="T1662"/>
      <c r="U1662" s="218"/>
      <c r="V1662" s="63"/>
      <c r="W1662" s="283"/>
      <c r="X1662" s="317"/>
      <c r="Y1662" s="63"/>
      <c r="AA1662" s="50">
        <v>13</v>
      </c>
    </row>
    <row r="1663" spans="1:27" ht="15">
      <c r="A1663" s="28" t="s">
        <v>5</v>
      </c>
      <c r="B1663" s="63" t="s">
        <v>13</v>
      </c>
      <c r="E1663" s="216">
        <v>623.1</v>
      </c>
      <c r="F1663" s="9">
        <v>114.9</v>
      </c>
      <c r="G1663" s="9">
        <v>177.6</v>
      </c>
      <c r="H1663" s="9">
        <v>173.09999999999673</v>
      </c>
      <c r="I1663" s="9">
        <v>0</v>
      </c>
      <c r="J1663" s="9">
        <v>320.49999999999909</v>
      </c>
      <c r="K1663" s="9">
        <v>355.29999999999836</v>
      </c>
      <c r="L1663" s="9">
        <v>527.9</v>
      </c>
      <c r="M1663" s="9"/>
      <c r="O1663" s="67">
        <v>2292.3999999999942</v>
      </c>
      <c r="Q1663" t="s">
        <v>297</v>
      </c>
      <c r="T1663"/>
      <c r="U1663" s="273"/>
      <c r="V1663" s="63"/>
      <c r="W1663" s="283"/>
      <c r="X1663" s="317"/>
      <c r="Y1663" s="63"/>
      <c r="AA1663" s="50">
        <v>7</v>
      </c>
    </row>
    <row r="1664" spans="1:27" ht="15">
      <c r="A1664" s="28" t="s">
        <v>7</v>
      </c>
      <c r="B1664" s="63" t="s">
        <v>23</v>
      </c>
      <c r="E1664" s="9">
        <v>249.7</v>
      </c>
      <c r="F1664" s="216">
        <v>213.3</v>
      </c>
      <c r="G1664" s="211">
        <v>425.4</v>
      </c>
      <c r="H1664" s="9">
        <v>129.99999999999909</v>
      </c>
      <c r="I1664" s="9">
        <v>0</v>
      </c>
      <c r="J1664" s="9">
        <v>337.19999999999891</v>
      </c>
      <c r="K1664" s="9">
        <v>309.60000000000127</v>
      </c>
      <c r="L1664" s="216">
        <v>615.4</v>
      </c>
      <c r="M1664" s="216"/>
      <c r="O1664" s="67">
        <v>2280.5999999999995</v>
      </c>
      <c r="Q1664" t="s">
        <v>2960</v>
      </c>
      <c r="T1664"/>
      <c r="U1664" s="218"/>
      <c r="V1664" s="63"/>
      <c r="W1664" s="283"/>
      <c r="X1664" s="317"/>
      <c r="Y1664" s="63"/>
      <c r="AA1664" s="50">
        <v>52</v>
      </c>
    </row>
    <row r="1665" spans="1:27" ht="15">
      <c r="A1665" s="28" t="s">
        <v>8</v>
      </c>
      <c r="B1665" s="63" t="s">
        <v>27</v>
      </c>
      <c r="E1665" s="216">
        <v>568</v>
      </c>
      <c r="F1665" s="9">
        <v>123.2</v>
      </c>
      <c r="G1665" s="9">
        <v>171.5</v>
      </c>
      <c r="H1665" s="9">
        <v>46.199999999999363</v>
      </c>
      <c r="I1665" s="9">
        <v>0</v>
      </c>
      <c r="J1665" s="9">
        <v>357.39999999999873</v>
      </c>
      <c r="K1665" s="213">
        <v>568.79999999999927</v>
      </c>
      <c r="L1665" s="9">
        <v>429.8</v>
      </c>
      <c r="M1665" s="9"/>
      <c r="O1665" s="67">
        <v>2264.8999999999974</v>
      </c>
      <c r="Q1665" t="s">
        <v>301</v>
      </c>
      <c r="T1665" s="215" t="s">
        <v>2959</v>
      </c>
      <c r="U1665" s="218"/>
      <c r="V1665" s="63"/>
      <c r="W1665" s="283"/>
      <c r="X1665" s="317"/>
      <c r="Y1665" s="63"/>
      <c r="AA1665" s="50">
        <v>61</v>
      </c>
    </row>
    <row r="1666" spans="1:27" ht="15">
      <c r="A1666" s="28" t="s">
        <v>10</v>
      </c>
      <c r="B1666" s="63" t="s">
        <v>33</v>
      </c>
      <c r="E1666" s="212">
        <v>647</v>
      </c>
      <c r="F1666" s="9">
        <v>132.9</v>
      </c>
      <c r="G1666" s="9">
        <v>278.7</v>
      </c>
      <c r="H1666" s="9">
        <v>272.69999999999891</v>
      </c>
      <c r="I1666" s="9">
        <v>0</v>
      </c>
      <c r="J1666" s="9">
        <v>163.90000000000146</v>
      </c>
      <c r="K1666" s="9">
        <v>158.80000000000109</v>
      </c>
      <c r="L1666" s="9">
        <v>445.5</v>
      </c>
      <c r="M1666" s="9"/>
      <c r="O1666" s="67">
        <v>2099.5000000000014</v>
      </c>
      <c r="Q1666" t="s">
        <v>282</v>
      </c>
      <c r="T1666"/>
      <c r="U1666" s="63"/>
      <c r="V1666" s="63"/>
      <c r="W1666" s="265"/>
      <c r="X1666" s="317"/>
      <c r="Y1666" s="63"/>
      <c r="AA1666" s="50">
        <v>95</v>
      </c>
    </row>
    <row r="1667" spans="1:27" ht="15">
      <c r="A1667" s="28" t="s">
        <v>12</v>
      </c>
      <c r="B1667" s="63" t="s">
        <v>31</v>
      </c>
      <c r="E1667" s="216">
        <v>590.25</v>
      </c>
      <c r="F1667" s="9">
        <v>55.5</v>
      </c>
      <c r="G1667" s="216">
        <v>320.3</v>
      </c>
      <c r="H1667" s="9">
        <v>228.39999999999873</v>
      </c>
      <c r="I1667" s="9">
        <v>0</v>
      </c>
      <c r="J1667" s="9">
        <v>273.79999999999927</v>
      </c>
      <c r="K1667" s="9">
        <v>230.89999999999964</v>
      </c>
      <c r="L1667" s="9">
        <v>400</v>
      </c>
      <c r="M1667" s="9"/>
      <c r="O1667" s="67">
        <v>2099.1499999999978</v>
      </c>
      <c r="Q1667" t="s">
        <v>335</v>
      </c>
      <c r="T1667"/>
      <c r="U1667" s="273"/>
      <c r="V1667" s="63"/>
      <c r="W1667" s="283"/>
      <c r="X1667" s="317"/>
      <c r="Y1667" s="63"/>
      <c r="AA1667" s="50">
        <v>39</v>
      </c>
    </row>
    <row r="1668" spans="1:27" ht="15">
      <c r="A1668" s="28" t="s">
        <v>14</v>
      </c>
      <c r="B1668" s="63" t="s">
        <v>15</v>
      </c>
      <c r="E1668" s="216">
        <v>628.70000000000005</v>
      </c>
      <c r="F1668" s="216">
        <v>219.7</v>
      </c>
      <c r="G1668" s="9">
        <v>193.9</v>
      </c>
      <c r="H1668" s="9">
        <v>81.299999999999727</v>
      </c>
      <c r="I1668" s="9">
        <v>0</v>
      </c>
      <c r="J1668" s="9">
        <v>314</v>
      </c>
      <c r="K1668" s="9">
        <v>252.29999999999745</v>
      </c>
      <c r="L1668" s="9">
        <v>354.7</v>
      </c>
      <c r="M1668" s="9"/>
      <c r="O1668" s="67">
        <v>2044.5999999999974</v>
      </c>
      <c r="Q1668" t="s">
        <v>309</v>
      </c>
      <c r="T1668"/>
      <c r="U1668" s="273"/>
      <c r="V1668" s="63"/>
      <c r="W1668" s="283"/>
      <c r="X1668" s="317"/>
      <c r="Y1668" s="63"/>
      <c r="AA1668" s="50">
        <v>99</v>
      </c>
    </row>
    <row r="1669" spans="1:27" ht="15">
      <c r="A1669" s="28" t="s">
        <v>16</v>
      </c>
      <c r="B1669" s="63" t="s">
        <v>17</v>
      </c>
      <c r="E1669" s="216">
        <v>595.04999999999995</v>
      </c>
      <c r="F1669" s="9">
        <v>104</v>
      </c>
      <c r="G1669" s="9">
        <v>202.8</v>
      </c>
      <c r="H1669" s="9">
        <v>162.30000000000109</v>
      </c>
      <c r="I1669" s="9">
        <v>0</v>
      </c>
      <c r="J1669" s="9">
        <v>248.80000000000109</v>
      </c>
      <c r="K1669" s="9">
        <v>155.99999999999727</v>
      </c>
      <c r="L1669" s="9">
        <v>499.2</v>
      </c>
      <c r="M1669" s="9"/>
      <c r="O1669" s="67">
        <v>1968.1499999999994</v>
      </c>
      <c r="Q1669" t="s">
        <v>292</v>
      </c>
      <c r="T1669"/>
      <c r="U1669" s="63"/>
      <c r="V1669" s="63"/>
      <c r="W1669" s="265"/>
      <c r="X1669" s="317"/>
      <c r="Y1669" s="63"/>
      <c r="AA1669" s="50">
        <v>15</v>
      </c>
    </row>
    <row r="1670" spans="1:27" ht="15">
      <c r="A1670" s="28" t="s">
        <v>18</v>
      </c>
      <c r="B1670" s="63" t="s">
        <v>739</v>
      </c>
      <c r="E1670" s="9" t="s">
        <v>278</v>
      </c>
      <c r="F1670" s="9" t="s">
        <v>278</v>
      </c>
      <c r="G1670" s="9" t="s">
        <v>278</v>
      </c>
      <c r="H1670" s="216">
        <v>430.39999999999964</v>
      </c>
      <c r="I1670" s="9">
        <v>0</v>
      </c>
      <c r="J1670" s="213">
        <v>571.59999999999945</v>
      </c>
      <c r="K1670" s="216">
        <v>468.50000000000091</v>
      </c>
      <c r="L1670" s="9">
        <v>464</v>
      </c>
      <c r="M1670" s="9"/>
      <c r="O1670" s="67">
        <v>1934.5</v>
      </c>
      <c r="Q1670" t="s">
        <v>2284</v>
      </c>
      <c r="T1670" s="215" t="s">
        <v>2959</v>
      </c>
      <c r="U1670" s="218"/>
      <c r="V1670" s="63"/>
      <c r="W1670" s="283"/>
      <c r="X1670" s="317"/>
      <c r="Y1670" s="63"/>
      <c r="AA1670" s="50">
        <v>48</v>
      </c>
    </row>
    <row r="1671" spans="1:27" ht="15">
      <c r="A1671" s="28" t="s">
        <v>20</v>
      </c>
      <c r="B1671" s="63" t="s">
        <v>143</v>
      </c>
      <c r="E1671" s="9" t="s">
        <v>278</v>
      </c>
      <c r="F1671" s="211">
        <v>385.1</v>
      </c>
      <c r="G1671" s="216">
        <v>334.8</v>
      </c>
      <c r="H1671" s="9">
        <v>220.69999999999982</v>
      </c>
      <c r="I1671" s="9">
        <v>0</v>
      </c>
      <c r="J1671" s="9">
        <v>222.29999999999927</v>
      </c>
      <c r="K1671" s="9">
        <v>260.80000000000109</v>
      </c>
      <c r="L1671" s="9">
        <v>464.3</v>
      </c>
      <c r="M1671" s="9"/>
      <c r="O1671" s="67">
        <v>1888.0000000000002</v>
      </c>
      <c r="Q1671" t="s">
        <v>333</v>
      </c>
      <c r="T1671"/>
      <c r="U1671" s="63"/>
      <c r="V1671" s="63"/>
      <c r="W1671" s="283"/>
      <c r="X1671" s="317"/>
      <c r="Y1671" s="63"/>
      <c r="AA1671" s="50">
        <v>22</v>
      </c>
    </row>
    <row r="1672" spans="1:27" ht="15">
      <c r="A1672" s="28" t="s">
        <v>22</v>
      </c>
      <c r="B1672" s="63" t="s">
        <v>142</v>
      </c>
      <c r="E1672" s="9" t="s">
        <v>278</v>
      </c>
      <c r="F1672" s="9">
        <v>36</v>
      </c>
      <c r="G1672" s="216">
        <v>368</v>
      </c>
      <c r="H1672" s="9">
        <v>335.40000000000055</v>
      </c>
      <c r="I1672" s="9">
        <v>0</v>
      </c>
      <c r="J1672" s="9">
        <v>370.10000000000036</v>
      </c>
      <c r="K1672" s="9">
        <v>198.00000000000091</v>
      </c>
      <c r="L1672" s="9">
        <v>575.5</v>
      </c>
      <c r="M1672" s="9"/>
      <c r="O1672" s="67">
        <v>1883.0000000000018</v>
      </c>
      <c r="Q1672" t="s">
        <v>284</v>
      </c>
      <c r="T1672"/>
      <c r="U1672" s="273"/>
      <c r="V1672" s="63"/>
      <c r="W1672" s="283"/>
      <c r="X1672" s="317"/>
      <c r="Y1672" s="63"/>
      <c r="AA1672" s="50">
        <v>32</v>
      </c>
    </row>
    <row r="1673" spans="1:27" ht="15">
      <c r="A1673" s="28" t="s">
        <v>24</v>
      </c>
      <c r="B1673" s="63" t="s">
        <v>9</v>
      </c>
      <c r="E1673" s="9">
        <v>142.4</v>
      </c>
      <c r="F1673" s="216">
        <v>183.7</v>
      </c>
      <c r="G1673" s="216">
        <v>329.4</v>
      </c>
      <c r="H1673" s="9">
        <v>217.99999999999955</v>
      </c>
      <c r="I1673" s="9">
        <v>0</v>
      </c>
      <c r="J1673" s="9">
        <v>183.20000000000027</v>
      </c>
      <c r="K1673" s="9">
        <v>272.40000000000055</v>
      </c>
      <c r="L1673" s="9">
        <v>519</v>
      </c>
      <c r="M1673" s="9"/>
      <c r="O1673" s="67">
        <v>1848.1000000000004</v>
      </c>
      <c r="Q1673" t="s">
        <v>334</v>
      </c>
      <c r="T1673"/>
      <c r="U1673" s="63"/>
      <c r="V1673" s="63"/>
      <c r="W1673" s="283"/>
      <c r="X1673" s="317"/>
      <c r="Y1673" s="63"/>
      <c r="AA1673" s="50">
        <v>1</v>
      </c>
    </row>
    <row r="1674" spans="1:27" ht="15">
      <c r="A1674" s="28" t="s">
        <v>26</v>
      </c>
      <c r="B1674" s="63" t="s">
        <v>1</v>
      </c>
      <c r="E1674" s="9">
        <v>267.60000000000002</v>
      </c>
      <c r="F1674" s="216">
        <v>197</v>
      </c>
      <c r="G1674" s="216">
        <v>325.3</v>
      </c>
      <c r="H1674" s="9">
        <v>177.599999999999</v>
      </c>
      <c r="I1674" s="9">
        <v>0</v>
      </c>
      <c r="J1674" s="9">
        <v>244.29999999999882</v>
      </c>
      <c r="K1674" s="9">
        <v>162.69999999999936</v>
      </c>
      <c r="L1674" s="9">
        <v>470</v>
      </c>
      <c r="M1674" s="9"/>
      <c r="O1674" s="67">
        <v>1844.4999999999973</v>
      </c>
      <c r="Q1674" t="s">
        <v>305</v>
      </c>
      <c r="T1674"/>
      <c r="U1674" s="273"/>
      <c r="V1674" s="63"/>
      <c r="W1674" s="283"/>
      <c r="X1674" s="317"/>
      <c r="Y1674" s="63"/>
      <c r="AA1674" s="50">
        <v>84</v>
      </c>
    </row>
    <row r="1675" spans="1:27" ht="15">
      <c r="A1675" s="28" t="s">
        <v>28</v>
      </c>
      <c r="B1675" s="63" t="s">
        <v>753</v>
      </c>
      <c r="E1675" s="9" t="s">
        <v>278</v>
      </c>
      <c r="F1675" s="9" t="s">
        <v>278</v>
      </c>
      <c r="G1675" s="9" t="s">
        <v>278</v>
      </c>
      <c r="H1675" s="211">
        <v>490.69999999999891</v>
      </c>
      <c r="I1675" s="9">
        <v>0</v>
      </c>
      <c r="J1675" s="9">
        <v>296.30000000000018</v>
      </c>
      <c r="K1675" s="9">
        <v>376</v>
      </c>
      <c r="L1675" s="216">
        <v>627.00000000000011</v>
      </c>
      <c r="M1675" s="216"/>
      <c r="O1675" s="67">
        <v>1789.9999999999991</v>
      </c>
      <c r="Q1675" t="s">
        <v>310</v>
      </c>
      <c r="T1675"/>
      <c r="U1675" s="63"/>
      <c r="V1675" s="63"/>
      <c r="W1675" s="265"/>
      <c r="X1675" s="317"/>
      <c r="Y1675" s="63"/>
      <c r="AA1675" s="50">
        <v>46</v>
      </c>
    </row>
    <row r="1676" spans="1:27" ht="15">
      <c r="A1676" s="28" t="s">
        <v>30</v>
      </c>
      <c r="B1676" s="63" t="s">
        <v>714</v>
      </c>
      <c r="E1676" s="9" t="s">
        <v>278</v>
      </c>
      <c r="F1676" s="9" t="s">
        <v>278</v>
      </c>
      <c r="G1676" s="9" t="s">
        <v>278</v>
      </c>
      <c r="H1676" s="216">
        <v>416.80000000000018</v>
      </c>
      <c r="I1676" s="9">
        <v>0</v>
      </c>
      <c r="J1676" s="9">
        <v>416.10000000000036</v>
      </c>
      <c r="K1676" s="9">
        <v>295.19999999999982</v>
      </c>
      <c r="L1676" s="9">
        <v>551.20000000000005</v>
      </c>
      <c r="M1676" s="9"/>
      <c r="O1676" s="67">
        <v>1679.3000000000004</v>
      </c>
      <c r="Q1676" t="s">
        <v>304</v>
      </c>
      <c r="T1676"/>
      <c r="U1676" s="63"/>
      <c r="V1676" s="63"/>
      <c r="W1676" s="283"/>
      <c r="X1676" s="317"/>
      <c r="Y1676" s="63"/>
      <c r="AA1676" s="50">
        <v>86</v>
      </c>
    </row>
    <row r="1677" spans="1:27" ht="15">
      <c r="A1677" s="28" t="s">
        <v>32</v>
      </c>
      <c r="B1677" s="63" t="s">
        <v>141</v>
      </c>
      <c r="E1677" s="9" t="s">
        <v>278</v>
      </c>
      <c r="F1677" s="212">
        <v>238.6</v>
      </c>
      <c r="G1677" s="9">
        <v>126.7</v>
      </c>
      <c r="H1677" s="9">
        <v>251</v>
      </c>
      <c r="I1677" s="9">
        <v>0</v>
      </c>
      <c r="J1677" s="9">
        <v>410.89999999999964</v>
      </c>
      <c r="K1677" s="9">
        <v>302.39999999999964</v>
      </c>
      <c r="L1677" s="9">
        <v>343.5</v>
      </c>
      <c r="M1677" s="9"/>
      <c r="O1677" s="67">
        <v>1673.0999999999992</v>
      </c>
      <c r="Q1677" t="s">
        <v>318</v>
      </c>
      <c r="T1677"/>
      <c r="U1677" s="273"/>
      <c r="V1677" s="63"/>
      <c r="W1677" s="283"/>
      <c r="X1677" s="317"/>
      <c r="Y1677" s="63"/>
      <c r="AA1677" s="50">
        <v>85</v>
      </c>
    </row>
    <row r="1678" spans="1:27" ht="15">
      <c r="A1678" s="28" t="s">
        <v>34</v>
      </c>
      <c r="B1678" s="63" t="s">
        <v>728</v>
      </c>
      <c r="E1678" s="9" t="s">
        <v>278</v>
      </c>
      <c r="F1678" s="9" t="s">
        <v>278</v>
      </c>
      <c r="G1678" s="9" t="s">
        <v>278</v>
      </c>
      <c r="H1678" s="212">
        <v>458.39999999999782</v>
      </c>
      <c r="I1678" s="9">
        <v>0</v>
      </c>
      <c r="J1678" s="9">
        <v>345.29999999999927</v>
      </c>
      <c r="K1678" s="9">
        <v>401.89999999999964</v>
      </c>
      <c r="L1678" s="9">
        <v>427.4</v>
      </c>
      <c r="M1678" s="9"/>
      <c r="O1678" s="67">
        <v>1632.9999999999968</v>
      </c>
      <c r="Q1678" t="s">
        <v>282</v>
      </c>
      <c r="T1678"/>
      <c r="U1678" s="63"/>
      <c r="V1678" s="63"/>
      <c r="W1678" s="265"/>
      <c r="X1678" s="317"/>
      <c r="Y1678" s="63"/>
      <c r="AA1678" s="50">
        <v>76</v>
      </c>
    </row>
    <row r="1679" spans="1:27" ht="15">
      <c r="A1679" s="28" t="s">
        <v>36</v>
      </c>
      <c r="B1679" s="63" t="s">
        <v>6</v>
      </c>
      <c r="E1679" s="213">
        <v>703.8</v>
      </c>
      <c r="F1679" s="9">
        <v>178.2</v>
      </c>
      <c r="G1679" s="9">
        <v>234.55</v>
      </c>
      <c r="H1679" s="9">
        <v>177.09999999999854</v>
      </c>
      <c r="I1679" s="9">
        <v>0</v>
      </c>
      <c r="J1679" s="9">
        <v>332.5</v>
      </c>
      <c r="K1679" s="9" t="s">
        <v>278</v>
      </c>
      <c r="L1679" s="9" t="s">
        <v>278</v>
      </c>
      <c r="M1679" s="9"/>
      <c r="O1679" s="67">
        <v>1626.1499999999985</v>
      </c>
      <c r="Q1679" t="s">
        <v>281</v>
      </c>
      <c r="T1679" s="3" t="s">
        <v>2959</v>
      </c>
      <c r="U1679" s="63"/>
      <c r="V1679" s="63"/>
      <c r="W1679" s="265"/>
      <c r="X1679" s="317"/>
      <c r="Y1679" s="63"/>
      <c r="AA1679" s="50">
        <v>71</v>
      </c>
    </row>
    <row r="1680" spans="1:27" ht="15">
      <c r="A1680" s="28" t="s">
        <v>38</v>
      </c>
      <c r="B1680" s="63" t="s">
        <v>162</v>
      </c>
      <c r="E1680" s="9" t="s">
        <v>278</v>
      </c>
      <c r="F1680" s="9" t="s">
        <v>278</v>
      </c>
      <c r="G1680" s="216">
        <v>318.3</v>
      </c>
      <c r="H1680" s="9">
        <v>302.09999999999945</v>
      </c>
      <c r="I1680" s="9">
        <v>0</v>
      </c>
      <c r="J1680" s="9">
        <v>280.10000000000036</v>
      </c>
      <c r="K1680" s="9">
        <v>248.39999999999964</v>
      </c>
      <c r="L1680" s="9">
        <v>476.5</v>
      </c>
      <c r="M1680" s="9"/>
      <c r="O1680" s="67">
        <v>1625.3999999999994</v>
      </c>
      <c r="Q1680" t="s">
        <v>293</v>
      </c>
      <c r="T1680"/>
      <c r="U1680" s="273"/>
      <c r="V1680" s="63"/>
      <c r="W1680" s="282"/>
      <c r="X1680" s="317"/>
      <c r="Y1680" s="63"/>
      <c r="AA1680" s="50">
        <v>66</v>
      </c>
    </row>
    <row r="1681" spans="1:27" ht="15">
      <c r="A1681" s="28" t="s">
        <v>145</v>
      </c>
      <c r="B1681" s="63" t="s">
        <v>37</v>
      </c>
      <c r="E1681" s="9">
        <v>309</v>
      </c>
      <c r="F1681" s="216">
        <v>201.3</v>
      </c>
      <c r="G1681" s="9">
        <v>85.2</v>
      </c>
      <c r="H1681" s="9">
        <v>70.800000000000182</v>
      </c>
      <c r="I1681" s="9">
        <v>0</v>
      </c>
      <c r="J1681" s="9">
        <v>249.40000000000236</v>
      </c>
      <c r="K1681" s="9">
        <v>170.60000000000036</v>
      </c>
      <c r="L1681" s="9">
        <v>526.9</v>
      </c>
      <c r="M1681" s="9"/>
      <c r="O1681" s="67">
        <v>1613.200000000003</v>
      </c>
      <c r="Q1681" t="s">
        <v>297</v>
      </c>
      <c r="T1681"/>
      <c r="U1681" s="273"/>
      <c r="V1681" s="63"/>
      <c r="W1681" s="283"/>
      <c r="X1681" s="317"/>
      <c r="Y1681" s="63"/>
      <c r="AA1681" s="50">
        <v>81</v>
      </c>
    </row>
    <row r="1682" spans="1:27" ht="15">
      <c r="A1682" s="28" t="s">
        <v>146</v>
      </c>
      <c r="B1682" s="63" t="s">
        <v>153</v>
      </c>
      <c r="E1682" s="9" t="s">
        <v>278</v>
      </c>
      <c r="F1682" s="9" t="s">
        <v>278</v>
      </c>
      <c r="G1682" s="216">
        <v>389.9</v>
      </c>
      <c r="H1682" s="9">
        <v>203.59999999999854</v>
      </c>
      <c r="I1682" s="9">
        <v>0</v>
      </c>
      <c r="J1682" s="9">
        <v>190.70000000000073</v>
      </c>
      <c r="K1682" s="9">
        <v>237</v>
      </c>
      <c r="L1682" s="9">
        <v>589.9</v>
      </c>
      <c r="M1682" s="9"/>
      <c r="O1682" s="67">
        <v>1611.0999999999992</v>
      </c>
      <c r="Q1682" t="s">
        <v>283</v>
      </c>
      <c r="T1682"/>
      <c r="U1682" s="273"/>
      <c r="V1682" s="63"/>
      <c r="W1682" s="283"/>
      <c r="X1682" s="317"/>
      <c r="Y1682" s="63"/>
      <c r="AA1682" s="50">
        <v>58</v>
      </c>
    </row>
    <row r="1683" spans="1:27" ht="15">
      <c r="A1683" s="28" t="s">
        <v>147</v>
      </c>
      <c r="B1683" s="63" t="s">
        <v>735</v>
      </c>
      <c r="E1683" s="9" t="s">
        <v>278</v>
      </c>
      <c r="F1683" s="9" t="s">
        <v>278</v>
      </c>
      <c r="G1683" s="9" t="s">
        <v>278</v>
      </c>
      <c r="H1683" s="213">
        <v>500.55000000000018</v>
      </c>
      <c r="I1683" s="9">
        <v>0</v>
      </c>
      <c r="J1683" s="9">
        <v>165.50000000000091</v>
      </c>
      <c r="K1683" s="216">
        <v>446.69999999999982</v>
      </c>
      <c r="L1683" s="9">
        <v>420.9</v>
      </c>
      <c r="M1683" s="9"/>
      <c r="O1683" s="67">
        <v>1533.650000000001</v>
      </c>
      <c r="Q1683" t="s">
        <v>338</v>
      </c>
      <c r="T1683" s="3" t="s">
        <v>2959</v>
      </c>
      <c r="U1683" s="63"/>
      <c r="V1683" s="63"/>
      <c r="W1683" s="265"/>
      <c r="X1683" s="317"/>
      <c r="Y1683" s="63"/>
      <c r="AA1683" s="50">
        <v>26</v>
      </c>
    </row>
    <row r="1684" spans="1:27" ht="15">
      <c r="A1684" s="28" t="s">
        <v>151</v>
      </c>
      <c r="B1684" s="63" t="s">
        <v>747</v>
      </c>
      <c r="E1684" s="9" t="s">
        <v>278</v>
      </c>
      <c r="F1684" s="9" t="s">
        <v>278</v>
      </c>
      <c r="G1684" s="9" t="s">
        <v>278</v>
      </c>
      <c r="H1684" s="216">
        <v>372.75</v>
      </c>
      <c r="I1684" s="9">
        <v>0</v>
      </c>
      <c r="J1684" s="212">
        <v>436.50000000000091</v>
      </c>
      <c r="K1684" s="9">
        <v>268.89999999999964</v>
      </c>
      <c r="L1684" s="9">
        <v>433.1</v>
      </c>
      <c r="M1684" s="9"/>
      <c r="O1684" s="67">
        <v>1511.2500000000005</v>
      </c>
      <c r="Q1684" t="s">
        <v>322</v>
      </c>
      <c r="T1684"/>
      <c r="U1684" s="273"/>
      <c r="V1684" s="63"/>
      <c r="W1684" s="283"/>
      <c r="X1684" s="317"/>
      <c r="Y1684" s="63"/>
      <c r="AA1684" s="50">
        <v>97</v>
      </c>
    </row>
    <row r="1685" spans="1:27" ht="15">
      <c r="A1685" s="28" t="s">
        <v>157</v>
      </c>
      <c r="B1685" s="63" t="s">
        <v>144</v>
      </c>
      <c r="E1685" s="9" t="s">
        <v>278</v>
      </c>
      <c r="F1685" s="213">
        <v>399.9</v>
      </c>
      <c r="G1685" s="9">
        <v>243.9</v>
      </c>
      <c r="H1685" s="9">
        <v>237.04999999999927</v>
      </c>
      <c r="I1685" s="9">
        <v>0</v>
      </c>
      <c r="J1685" s="9">
        <v>235</v>
      </c>
      <c r="K1685" s="9">
        <v>365.69999999999936</v>
      </c>
      <c r="L1685" s="9" t="s">
        <v>278</v>
      </c>
      <c r="M1685" s="9"/>
      <c r="O1685" s="67">
        <v>1481.5499999999986</v>
      </c>
      <c r="Q1685" t="s">
        <v>281</v>
      </c>
      <c r="T1685" s="3" t="s">
        <v>2959</v>
      </c>
      <c r="U1685" s="218"/>
      <c r="V1685" s="63"/>
      <c r="W1685" s="283"/>
      <c r="X1685" s="317"/>
      <c r="Y1685" s="63"/>
      <c r="AA1685" s="50">
        <v>24</v>
      </c>
    </row>
    <row r="1686" spans="1:27" ht="15">
      <c r="A1686" s="28" t="s">
        <v>159</v>
      </c>
      <c r="B1686" s="63" t="s">
        <v>695</v>
      </c>
      <c r="E1686" s="9" t="s">
        <v>278</v>
      </c>
      <c r="F1686" s="9" t="s">
        <v>278</v>
      </c>
      <c r="G1686" s="9" t="s">
        <v>278</v>
      </c>
      <c r="H1686" s="9">
        <v>335.45000000000073</v>
      </c>
      <c r="I1686" s="9">
        <v>0</v>
      </c>
      <c r="J1686" s="9">
        <v>352.90000000000055</v>
      </c>
      <c r="K1686" s="9">
        <v>225.90000000000146</v>
      </c>
      <c r="L1686" s="9">
        <v>500.40000000000003</v>
      </c>
      <c r="M1686" s="9"/>
      <c r="O1686" s="67">
        <v>1414.6500000000028</v>
      </c>
      <c r="T1686"/>
      <c r="U1686" s="63"/>
      <c r="V1686" s="63"/>
      <c r="W1686" s="283"/>
      <c r="X1686" s="317"/>
      <c r="Y1686" s="63"/>
      <c r="AA1686" s="50">
        <v>18</v>
      </c>
    </row>
    <row r="1687" spans="1:27" ht="15">
      <c r="A1687" s="28" t="s">
        <v>160</v>
      </c>
      <c r="B1687" s="205" t="s">
        <v>1560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211">
        <v>545.00000000000045</v>
      </c>
      <c r="K1687" s="9">
        <v>309.19999999999982</v>
      </c>
      <c r="L1687" s="9">
        <v>547.40000000000009</v>
      </c>
      <c r="M1687" s="9"/>
      <c r="O1687" s="67">
        <v>1401.6000000000004</v>
      </c>
      <c r="Q1687" t="s">
        <v>300</v>
      </c>
      <c r="T1687"/>
      <c r="U1687" s="273"/>
      <c r="V1687" s="63"/>
      <c r="W1687" s="283"/>
      <c r="X1687" s="317"/>
      <c r="Y1687" s="63"/>
      <c r="AA1687" s="50">
        <v>51</v>
      </c>
    </row>
    <row r="1688" spans="1:27" ht="15">
      <c r="A1688" s="28" t="s">
        <v>161</v>
      </c>
      <c r="B1688" s="63" t="s">
        <v>156</v>
      </c>
      <c r="E1688" s="9" t="s">
        <v>278</v>
      </c>
      <c r="F1688" s="9" t="s">
        <v>278</v>
      </c>
      <c r="G1688" s="213">
        <v>438.95</v>
      </c>
      <c r="H1688" s="216">
        <v>409.59999999999854</v>
      </c>
      <c r="I1688" s="9">
        <v>0</v>
      </c>
      <c r="J1688" s="9">
        <v>307.50000000000091</v>
      </c>
      <c r="K1688" s="9">
        <v>222.00000000000182</v>
      </c>
      <c r="L1688" s="9" t="s">
        <v>278</v>
      </c>
      <c r="M1688" s="9"/>
      <c r="O1688" s="67">
        <v>1378.0500000000013</v>
      </c>
      <c r="Q1688" t="s">
        <v>355</v>
      </c>
      <c r="T1688" s="3" t="s">
        <v>2959</v>
      </c>
      <c r="U1688" s="63"/>
      <c r="V1688" s="63"/>
      <c r="W1688" s="265"/>
      <c r="X1688" s="317"/>
      <c r="Y1688" s="63"/>
      <c r="AA1688" s="50">
        <v>67</v>
      </c>
    </row>
    <row r="1689" spans="1:27" ht="15">
      <c r="A1689" s="28" t="s">
        <v>163</v>
      </c>
      <c r="B1689" s="63" t="s">
        <v>155</v>
      </c>
      <c r="E1689" s="9" t="s">
        <v>278</v>
      </c>
      <c r="F1689" s="9" t="s">
        <v>278</v>
      </c>
      <c r="G1689" s="9">
        <v>310.7</v>
      </c>
      <c r="H1689" s="9">
        <v>73.399999999998727</v>
      </c>
      <c r="I1689" s="9">
        <v>0</v>
      </c>
      <c r="J1689" s="9">
        <v>167.99999999999909</v>
      </c>
      <c r="K1689" s="9">
        <v>316.50000000000091</v>
      </c>
      <c r="L1689" s="9">
        <v>502.09999999999997</v>
      </c>
      <c r="M1689" s="9"/>
      <c r="O1689" s="67">
        <v>1370.6999999999987</v>
      </c>
      <c r="T1689"/>
      <c r="U1689" s="273"/>
      <c r="V1689" s="63"/>
      <c r="W1689" s="282"/>
      <c r="X1689" s="317"/>
      <c r="Y1689" s="63"/>
      <c r="AA1689" s="50">
        <v>28</v>
      </c>
    </row>
    <row r="1690" spans="1:27" ht="15">
      <c r="A1690" s="28" t="s">
        <v>274</v>
      </c>
      <c r="B1690" s="63" t="s">
        <v>712</v>
      </c>
      <c r="E1690" s="9" t="s">
        <v>278</v>
      </c>
      <c r="F1690" s="9" t="s">
        <v>278</v>
      </c>
      <c r="G1690" s="9" t="s">
        <v>278</v>
      </c>
      <c r="H1690" s="9">
        <v>230.40000000000009</v>
      </c>
      <c r="I1690" s="9">
        <v>0</v>
      </c>
      <c r="J1690" s="9">
        <v>169.50000000000091</v>
      </c>
      <c r="K1690" s="216">
        <v>458.90000000000055</v>
      </c>
      <c r="L1690" s="9">
        <v>504.09999999999997</v>
      </c>
      <c r="M1690" s="9"/>
      <c r="O1690" s="67">
        <v>1362.9000000000015</v>
      </c>
      <c r="Q1690" t="s">
        <v>292</v>
      </c>
      <c r="T1690"/>
      <c r="U1690" s="273"/>
      <c r="V1690" s="63"/>
      <c r="W1690" s="282"/>
      <c r="X1690" s="317"/>
      <c r="Y1690" s="63"/>
      <c r="AA1690" s="50">
        <v>69</v>
      </c>
    </row>
    <row r="1691" spans="1:27" ht="15">
      <c r="A1691" s="28" t="s">
        <v>275</v>
      </c>
      <c r="B1691" s="205" t="s">
        <v>1562</v>
      </c>
      <c r="C1691" s="3"/>
      <c r="D1691" s="3"/>
      <c r="E1691" s="9" t="s">
        <v>278</v>
      </c>
      <c r="F1691" s="9" t="s">
        <v>278</v>
      </c>
      <c r="G1691" s="9" t="s">
        <v>278</v>
      </c>
      <c r="H1691" s="9" t="s">
        <v>278</v>
      </c>
      <c r="I1691" s="9">
        <v>0</v>
      </c>
      <c r="J1691" s="9">
        <v>372.89999999999873</v>
      </c>
      <c r="K1691" s="9">
        <v>356.90000000000146</v>
      </c>
      <c r="L1691" s="9">
        <v>613.9</v>
      </c>
      <c r="M1691" s="9"/>
      <c r="O1691" s="67">
        <v>1343.7000000000003</v>
      </c>
      <c r="T1691"/>
      <c r="U1691" s="63"/>
      <c r="V1691" s="63"/>
      <c r="W1691" s="283"/>
      <c r="X1691" s="317"/>
      <c r="Y1691" s="63"/>
      <c r="AA1691" s="50">
        <v>29</v>
      </c>
    </row>
    <row r="1692" spans="1:27" ht="15">
      <c r="A1692" s="28" t="s">
        <v>276</v>
      </c>
      <c r="B1692" s="28" t="s">
        <v>691</v>
      </c>
      <c r="E1692" s="9" t="s">
        <v>278</v>
      </c>
      <c r="F1692" s="9" t="s">
        <v>278</v>
      </c>
      <c r="G1692" s="9" t="s">
        <v>278</v>
      </c>
      <c r="H1692" s="216">
        <v>406.19999999999982</v>
      </c>
      <c r="I1692" s="9">
        <v>0</v>
      </c>
      <c r="J1692" s="9">
        <v>206.70000000000027</v>
      </c>
      <c r="K1692" s="9">
        <v>285.89999999999964</v>
      </c>
      <c r="L1692" s="9">
        <v>443.09999999999997</v>
      </c>
      <c r="M1692" s="9"/>
      <c r="O1692" s="67">
        <v>1341.8999999999996</v>
      </c>
      <c r="Q1692" t="s">
        <v>292</v>
      </c>
      <c r="T1692"/>
      <c r="U1692" s="273"/>
      <c r="V1692" s="63"/>
      <c r="W1692" s="283"/>
      <c r="X1692" s="317"/>
      <c r="Y1692" s="63"/>
      <c r="AA1692" s="50">
        <v>10</v>
      </c>
    </row>
    <row r="1693" spans="1:27" ht="15">
      <c r="A1693" s="28" t="s">
        <v>277</v>
      </c>
      <c r="B1693" s="63" t="s">
        <v>757</v>
      </c>
      <c r="E1693" s="9" t="s">
        <v>278</v>
      </c>
      <c r="F1693" s="9" t="s">
        <v>278</v>
      </c>
      <c r="G1693" s="9" t="s">
        <v>278</v>
      </c>
      <c r="H1693" s="9">
        <v>109.74999999999909</v>
      </c>
      <c r="I1693" s="9">
        <v>0</v>
      </c>
      <c r="J1693" s="9">
        <v>258.49999999999909</v>
      </c>
      <c r="K1693" s="9">
        <v>353.09999999999854</v>
      </c>
      <c r="L1693" s="9">
        <v>580.55000000000007</v>
      </c>
      <c r="M1693" s="9"/>
      <c r="O1693" s="67">
        <v>1301.8999999999969</v>
      </c>
      <c r="T1693"/>
      <c r="U1693" s="63"/>
      <c r="V1693" s="63"/>
      <c r="W1693" s="265"/>
      <c r="X1693" s="317"/>
      <c r="Y1693" s="63"/>
      <c r="AA1693" s="50">
        <v>53</v>
      </c>
    </row>
    <row r="1694" spans="1:27" ht="15">
      <c r="A1694" s="28" t="s">
        <v>692</v>
      </c>
      <c r="B1694" s="63" t="s">
        <v>719</v>
      </c>
      <c r="E1694" s="9" t="s">
        <v>278</v>
      </c>
      <c r="F1694" s="9" t="s">
        <v>278</v>
      </c>
      <c r="G1694" s="9" t="s">
        <v>278</v>
      </c>
      <c r="H1694" s="216">
        <v>374.90000000000146</v>
      </c>
      <c r="I1694" s="9">
        <v>0</v>
      </c>
      <c r="J1694" s="9">
        <v>276.69999999999891</v>
      </c>
      <c r="K1694" s="9">
        <v>162.19999999999891</v>
      </c>
      <c r="L1694" s="9">
        <v>483.2</v>
      </c>
      <c r="M1694" s="9"/>
      <c r="O1694" s="67">
        <v>1296.9999999999993</v>
      </c>
      <c r="Q1694" t="s">
        <v>287</v>
      </c>
      <c r="T1694"/>
      <c r="U1694" s="273"/>
      <c r="V1694" s="63"/>
      <c r="W1694" s="282"/>
      <c r="X1694" s="317"/>
      <c r="Y1694" s="63"/>
      <c r="AA1694" s="50">
        <v>2</v>
      </c>
    </row>
    <row r="1695" spans="1:27" ht="15">
      <c r="A1695" s="28" t="s">
        <v>693</v>
      </c>
      <c r="B1695" s="28" t="s">
        <v>685</v>
      </c>
      <c r="E1695" s="9" t="s">
        <v>278</v>
      </c>
      <c r="F1695" s="9" t="s">
        <v>278</v>
      </c>
      <c r="G1695" s="9" t="s">
        <v>278</v>
      </c>
      <c r="H1695" s="9">
        <v>302.10000000000036</v>
      </c>
      <c r="I1695" s="9">
        <v>0</v>
      </c>
      <c r="J1695" s="9">
        <v>48.900000000000091</v>
      </c>
      <c r="K1695" s="212">
        <v>535.59999999999945</v>
      </c>
      <c r="L1695" s="9">
        <v>404</v>
      </c>
      <c r="M1695" s="9"/>
      <c r="O1695" s="67">
        <v>1290.5999999999999</v>
      </c>
      <c r="Q1695" t="s">
        <v>282</v>
      </c>
      <c r="T1695"/>
      <c r="U1695" s="273"/>
      <c r="V1695" s="63"/>
      <c r="W1695" s="283"/>
      <c r="X1695" s="317"/>
      <c r="Y1695" s="63"/>
      <c r="AA1695" s="50">
        <v>56</v>
      </c>
    </row>
    <row r="1696" spans="1:27" ht="15">
      <c r="A1696" s="28" t="s">
        <v>694</v>
      </c>
      <c r="B1696" s="63" t="s">
        <v>703</v>
      </c>
      <c r="E1696" s="9" t="s">
        <v>278</v>
      </c>
      <c r="F1696" s="9" t="s">
        <v>278</v>
      </c>
      <c r="G1696" s="9" t="s">
        <v>278</v>
      </c>
      <c r="H1696" s="9">
        <v>102.94999999999982</v>
      </c>
      <c r="I1696" s="9">
        <v>0</v>
      </c>
      <c r="J1696" s="9">
        <v>339.99999999999818</v>
      </c>
      <c r="K1696" s="9">
        <v>274.19999999999982</v>
      </c>
      <c r="L1696" s="9">
        <v>545.75</v>
      </c>
      <c r="M1696" s="9"/>
      <c r="O1696" s="67">
        <v>1262.8999999999978</v>
      </c>
      <c r="T1696"/>
      <c r="U1696" s="63"/>
      <c r="V1696" s="63"/>
      <c r="W1696" s="283"/>
      <c r="X1696" s="317"/>
      <c r="Y1696" s="63"/>
      <c r="AA1696" s="50">
        <v>80</v>
      </c>
    </row>
    <row r="1697" spans="1:27" ht="15">
      <c r="A1697" s="28" t="s">
        <v>696</v>
      </c>
      <c r="B1697" s="63" t="s">
        <v>154</v>
      </c>
      <c r="E1697" s="9" t="s">
        <v>278</v>
      </c>
      <c r="F1697" s="9" t="s">
        <v>278</v>
      </c>
      <c r="G1697" s="9">
        <v>197.2</v>
      </c>
      <c r="H1697" s="9">
        <v>205.49999999999909</v>
      </c>
      <c r="I1697" s="9">
        <v>0</v>
      </c>
      <c r="J1697" s="9">
        <v>246.49999999999818</v>
      </c>
      <c r="K1697" s="9">
        <v>164.89999999999964</v>
      </c>
      <c r="L1697" s="9">
        <v>447.8</v>
      </c>
      <c r="M1697" s="9"/>
      <c r="O1697" s="67">
        <v>1261.8999999999969</v>
      </c>
      <c r="T1697"/>
      <c r="U1697" s="63"/>
      <c r="V1697" s="63"/>
      <c r="W1697" s="283"/>
      <c r="X1697" s="317"/>
      <c r="Y1697" s="63"/>
      <c r="AA1697" s="50">
        <v>41</v>
      </c>
    </row>
    <row r="1698" spans="1:27" ht="15">
      <c r="A1698" s="28" t="s">
        <v>702</v>
      </c>
      <c r="B1698" s="63" t="s">
        <v>710</v>
      </c>
      <c r="E1698" s="9" t="s">
        <v>278</v>
      </c>
      <c r="F1698" s="9" t="s">
        <v>278</v>
      </c>
      <c r="G1698" s="9" t="s">
        <v>278</v>
      </c>
      <c r="H1698" s="9">
        <v>233.20000000000027</v>
      </c>
      <c r="I1698" s="9">
        <v>0</v>
      </c>
      <c r="J1698" s="9">
        <v>247.00000000000091</v>
      </c>
      <c r="K1698" s="9">
        <v>374.39999999999873</v>
      </c>
      <c r="L1698" s="9">
        <v>390.59999999999997</v>
      </c>
      <c r="M1698" s="9"/>
      <c r="O1698" s="67">
        <v>1245.1999999999998</v>
      </c>
      <c r="T1698"/>
      <c r="U1698" s="63"/>
      <c r="V1698" s="63"/>
      <c r="W1698" s="265"/>
      <c r="X1698" s="317"/>
      <c r="Y1698" s="63"/>
      <c r="AA1698" s="50">
        <v>87</v>
      </c>
    </row>
    <row r="1699" spans="1:27" ht="15">
      <c r="A1699" s="28" t="s">
        <v>704</v>
      </c>
      <c r="B1699" s="63" t="s">
        <v>740</v>
      </c>
      <c r="E1699" s="9" t="s">
        <v>278</v>
      </c>
      <c r="F1699" s="9" t="s">
        <v>278</v>
      </c>
      <c r="G1699" s="9" t="s">
        <v>278</v>
      </c>
      <c r="H1699" s="9">
        <v>169.59999999999945</v>
      </c>
      <c r="I1699" s="9">
        <v>0</v>
      </c>
      <c r="J1699" s="9">
        <v>256.90000000000055</v>
      </c>
      <c r="K1699" s="9">
        <v>366.74999999999909</v>
      </c>
      <c r="L1699" s="9">
        <v>438.1</v>
      </c>
      <c r="M1699" s="9"/>
      <c r="O1699" s="67">
        <v>1231.349999999999</v>
      </c>
      <c r="T1699"/>
      <c r="U1699" s="63"/>
      <c r="V1699" s="63"/>
      <c r="W1699" s="265"/>
      <c r="X1699" s="317"/>
      <c r="Y1699" s="63"/>
      <c r="AA1699" s="50">
        <v>65</v>
      </c>
    </row>
    <row r="1700" spans="1:27" ht="15">
      <c r="A1700" s="28" t="s">
        <v>707</v>
      </c>
      <c r="B1700" s="273" t="s">
        <v>1898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9" t="s">
        <v>278</v>
      </c>
      <c r="K1700" s="216">
        <v>478.10000000000218</v>
      </c>
      <c r="L1700" s="211">
        <v>723.2</v>
      </c>
      <c r="M1700" s="211"/>
      <c r="O1700" s="67">
        <v>1201.3000000000022</v>
      </c>
      <c r="Q1700" t="s">
        <v>307</v>
      </c>
      <c r="T1700"/>
      <c r="U1700" s="63"/>
      <c r="V1700" s="63"/>
      <c r="W1700" s="265"/>
      <c r="X1700" s="317"/>
      <c r="Y1700" s="63"/>
      <c r="AA1700" s="50">
        <v>54</v>
      </c>
    </row>
    <row r="1701" spans="1:27" ht="15">
      <c r="A1701" s="28" t="s">
        <v>708</v>
      </c>
      <c r="B1701" s="63" t="s">
        <v>745</v>
      </c>
      <c r="E1701" s="9" t="s">
        <v>278</v>
      </c>
      <c r="F1701" s="9" t="s">
        <v>278</v>
      </c>
      <c r="G1701" s="9" t="s">
        <v>278</v>
      </c>
      <c r="H1701" s="9">
        <v>316.5</v>
      </c>
      <c r="I1701" s="9">
        <v>0</v>
      </c>
      <c r="J1701" s="9">
        <v>254.40000000000055</v>
      </c>
      <c r="K1701" s="216">
        <v>533.60000000000309</v>
      </c>
      <c r="L1701" s="9">
        <v>94.100000000000009</v>
      </c>
      <c r="M1701" s="9"/>
      <c r="O1701" s="67">
        <v>1198.6000000000035</v>
      </c>
      <c r="Q1701" t="s">
        <v>283</v>
      </c>
      <c r="T1701"/>
      <c r="U1701" s="218"/>
      <c r="V1701" s="63"/>
      <c r="W1701" s="283"/>
      <c r="X1701" s="317"/>
      <c r="Y1701" s="63"/>
      <c r="AA1701" s="50">
        <v>42</v>
      </c>
    </row>
    <row r="1702" spans="1:27" ht="15">
      <c r="A1702" s="28" t="s">
        <v>711</v>
      </c>
      <c r="B1702" s="273" t="s">
        <v>1886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>
        <v>265.99999999999818</v>
      </c>
      <c r="K1702" s="9">
        <v>344.10000000000218</v>
      </c>
      <c r="L1702" s="9">
        <v>584.6</v>
      </c>
      <c r="M1702" s="9"/>
      <c r="O1702" s="67">
        <v>1194.7000000000003</v>
      </c>
      <c r="T1702"/>
      <c r="U1702" s="63"/>
      <c r="V1702" s="63"/>
      <c r="W1702" s="265"/>
      <c r="X1702" s="317"/>
      <c r="Y1702" s="63"/>
      <c r="AA1702" s="50">
        <v>88</v>
      </c>
    </row>
    <row r="1703" spans="1:27" ht="15">
      <c r="A1703" s="28" t="s">
        <v>713</v>
      </c>
      <c r="B1703" s="63" t="s">
        <v>39</v>
      </c>
      <c r="E1703" s="9">
        <v>501.25</v>
      </c>
      <c r="F1703" s="9">
        <v>63.3</v>
      </c>
      <c r="G1703" s="9">
        <v>92.9</v>
      </c>
      <c r="H1703" s="9">
        <v>166.60000000000036</v>
      </c>
      <c r="I1703" s="9">
        <v>0</v>
      </c>
      <c r="J1703" s="9">
        <v>150.59999999999945</v>
      </c>
      <c r="K1703" s="9">
        <v>198</v>
      </c>
      <c r="L1703" s="9" t="s">
        <v>278</v>
      </c>
      <c r="M1703" s="9"/>
      <c r="O1703" s="67">
        <v>1172.6499999999996</v>
      </c>
      <c r="T1703"/>
      <c r="U1703" s="273"/>
      <c r="V1703" s="63"/>
      <c r="W1703" s="283"/>
      <c r="X1703" s="317"/>
      <c r="Y1703" s="63"/>
      <c r="AA1703" s="50">
        <v>83</v>
      </c>
    </row>
    <row r="1704" spans="1:27" ht="15">
      <c r="A1704" s="28" t="s">
        <v>718</v>
      </c>
      <c r="B1704" s="205" t="s">
        <v>1558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>
        <v>352.30000000000018</v>
      </c>
      <c r="K1704" s="9">
        <v>306.79999999999836</v>
      </c>
      <c r="L1704" s="9">
        <v>494.25</v>
      </c>
      <c r="M1704" s="9"/>
      <c r="O1704" s="67">
        <v>1153.3499999999985</v>
      </c>
      <c r="T1704"/>
      <c r="U1704" s="273"/>
      <c r="V1704" s="63"/>
      <c r="W1704" s="283"/>
      <c r="X1704" s="317"/>
      <c r="Y1704" s="63"/>
      <c r="AA1704" s="50">
        <v>11</v>
      </c>
    </row>
    <row r="1705" spans="1:27" ht="15">
      <c r="A1705" s="28" t="s">
        <v>722</v>
      </c>
      <c r="B1705" s="273" t="s">
        <v>1887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216">
        <v>435.90000000000009</v>
      </c>
      <c r="K1705" s="211">
        <v>567.00000000000091</v>
      </c>
      <c r="L1705" s="9">
        <v>135.5</v>
      </c>
      <c r="M1705" s="9"/>
      <c r="O1705" s="67">
        <v>1138.400000000001</v>
      </c>
      <c r="Q1705" t="s">
        <v>353</v>
      </c>
      <c r="T1705"/>
      <c r="U1705" s="63"/>
      <c r="V1705" s="63"/>
      <c r="W1705" s="283"/>
      <c r="X1705" s="317"/>
      <c r="Y1705" s="63"/>
      <c r="AA1705" s="50">
        <v>94</v>
      </c>
    </row>
    <row r="1706" spans="1:27" ht="15">
      <c r="A1706" s="28" t="s">
        <v>723</v>
      </c>
      <c r="B1706" s="218" t="s">
        <v>1568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216">
        <v>435.40000000000146</v>
      </c>
      <c r="K1706" s="9">
        <v>177</v>
      </c>
      <c r="L1706" s="9">
        <v>452.5</v>
      </c>
      <c r="M1706" s="9"/>
      <c r="O1706" s="67">
        <v>1064.9000000000015</v>
      </c>
      <c r="Q1706" t="s">
        <v>284</v>
      </c>
      <c r="T1706"/>
      <c r="U1706" s="63"/>
      <c r="V1706" s="63"/>
      <c r="W1706" s="283"/>
      <c r="X1706" s="317"/>
      <c r="Y1706" s="63"/>
      <c r="AA1706" s="50">
        <v>36</v>
      </c>
    </row>
    <row r="1707" spans="1:27" ht="15">
      <c r="A1707" s="28" t="s">
        <v>724</v>
      </c>
      <c r="B1707" s="273" t="s">
        <v>1900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>
        <v>338.19999999999982</v>
      </c>
      <c r="L1707" s="216">
        <v>705.09999999999991</v>
      </c>
      <c r="M1707" s="216"/>
      <c r="O1707" s="67">
        <v>1043.2999999999997</v>
      </c>
      <c r="Q1707" t="s">
        <v>283</v>
      </c>
      <c r="T1707"/>
      <c r="U1707" s="63"/>
      <c r="V1707" s="63"/>
      <c r="W1707" s="283"/>
      <c r="X1707" s="317"/>
      <c r="Y1707" s="63"/>
      <c r="AA1707" s="50">
        <v>8</v>
      </c>
    </row>
    <row r="1708" spans="1:27" ht="15">
      <c r="A1708" s="28" t="s">
        <v>730</v>
      </c>
      <c r="B1708" s="273" t="s">
        <v>1894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>
        <v>184.5</v>
      </c>
      <c r="K1708" s="9">
        <v>292.5</v>
      </c>
      <c r="L1708" s="9">
        <v>560.20000000000005</v>
      </c>
      <c r="M1708" s="9"/>
      <c r="O1708" s="67">
        <v>1037.2</v>
      </c>
      <c r="T1708"/>
      <c r="U1708" s="273"/>
      <c r="V1708" s="63"/>
      <c r="W1708" s="282"/>
      <c r="X1708" s="317"/>
      <c r="Y1708" s="63"/>
      <c r="AA1708" s="50">
        <v>64</v>
      </c>
    </row>
    <row r="1709" spans="1:27" ht="15">
      <c r="A1709" s="28" t="s">
        <v>738</v>
      </c>
      <c r="B1709" s="63" t="s">
        <v>736</v>
      </c>
      <c r="E1709" s="9" t="s">
        <v>278</v>
      </c>
      <c r="F1709" s="9" t="s">
        <v>278</v>
      </c>
      <c r="G1709" s="9" t="s">
        <v>278</v>
      </c>
      <c r="H1709" s="9">
        <v>183.199999999998</v>
      </c>
      <c r="I1709" s="9">
        <v>0</v>
      </c>
      <c r="J1709" s="9">
        <v>360.40000000000146</v>
      </c>
      <c r="K1709" s="9">
        <v>162.49999999999909</v>
      </c>
      <c r="L1709" s="9">
        <v>284.89999999999998</v>
      </c>
      <c r="M1709" s="9"/>
      <c r="O1709" s="67">
        <v>990.99999999999852</v>
      </c>
      <c r="T1709"/>
      <c r="U1709" s="273"/>
      <c r="V1709" s="63"/>
      <c r="W1709" s="283"/>
      <c r="X1709" s="317"/>
      <c r="Y1709" s="63"/>
      <c r="AA1709" s="50">
        <v>20</v>
      </c>
    </row>
    <row r="1710" spans="1:27" ht="15">
      <c r="A1710" s="28" t="s">
        <v>742</v>
      </c>
      <c r="B1710" s="273" t="s">
        <v>1888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>
        <v>215.50000000000182</v>
      </c>
      <c r="K1710" s="9">
        <v>158.39999999999873</v>
      </c>
      <c r="L1710" s="216">
        <v>616.45000000000005</v>
      </c>
      <c r="M1710" s="216"/>
      <c r="O1710" s="67">
        <v>990.35000000000059</v>
      </c>
      <c r="Q1710" t="s">
        <v>288</v>
      </c>
      <c r="T1710"/>
      <c r="U1710" s="63"/>
      <c r="V1710" s="63"/>
      <c r="W1710" s="265"/>
      <c r="X1710" s="317"/>
      <c r="Y1710" s="63"/>
      <c r="AA1710" s="50">
        <v>59</v>
      </c>
    </row>
    <row r="1711" spans="1:27" ht="15">
      <c r="A1711" s="28" t="s">
        <v>743</v>
      </c>
      <c r="B1711" s="28" t="s">
        <v>690</v>
      </c>
      <c r="E1711" s="9" t="s">
        <v>278</v>
      </c>
      <c r="F1711" s="9" t="s">
        <v>278</v>
      </c>
      <c r="G1711" s="9" t="s">
        <v>278</v>
      </c>
      <c r="H1711" s="9">
        <v>172.09999999999945</v>
      </c>
      <c r="I1711" s="9">
        <v>0</v>
      </c>
      <c r="J1711" s="9">
        <v>253.10000000000082</v>
      </c>
      <c r="K1711" s="9">
        <v>287.5</v>
      </c>
      <c r="L1711" s="9">
        <v>271.89999999999998</v>
      </c>
      <c r="M1711" s="9"/>
      <c r="O1711" s="67">
        <v>984.60000000000025</v>
      </c>
      <c r="T1711"/>
      <c r="U1711" s="273"/>
      <c r="V1711" s="63"/>
      <c r="W1711" s="283"/>
      <c r="X1711" s="317"/>
      <c r="Y1711" s="63"/>
      <c r="AA1711" s="50">
        <v>30</v>
      </c>
    </row>
    <row r="1712" spans="1:27" ht="15">
      <c r="A1712" s="28" t="s">
        <v>744</v>
      </c>
      <c r="B1712" s="273" t="s">
        <v>1890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>
        <v>157.99999999999955</v>
      </c>
      <c r="K1712" s="9">
        <v>294.49999999999955</v>
      </c>
      <c r="L1712" s="9">
        <v>529.90000000000009</v>
      </c>
      <c r="M1712" s="9"/>
      <c r="O1712" s="67">
        <v>982.39999999999918</v>
      </c>
      <c r="T1712"/>
      <c r="U1712" s="218"/>
      <c r="V1712" s="63"/>
      <c r="W1712" s="283"/>
      <c r="X1712" s="317"/>
      <c r="Y1712" s="63"/>
      <c r="AA1712" s="50">
        <v>23</v>
      </c>
    </row>
    <row r="1713" spans="1:27" ht="15">
      <c r="A1713" s="28" t="s">
        <v>750</v>
      </c>
      <c r="B1713" s="63" t="s">
        <v>19</v>
      </c>
      <c r="E1713" s="9">
        <v>390.8</v>
      </c>
      <c r="F1713" s="9">
        <v>124.7</v>
      </c>
      <c r="G1713" s="9">
        <v>103.1</v>
      </c>
      <c r="H1713" s="9">
        <v>139.50000000000091</v>
      </c>
      <c r="I1713" s="9">
        <v>0</v>
      </c>
      <c r="J1713" s="9">
        <v>222.10000000000036</v>
      </c>
      <c r="K1713" s="9" t="s">
        <v>278</v>
      </c>
      <c r="L1713" s="9" t="s">
        <v>278</v>
      </c>
      <c r="M1713" s="9"/>
      <c r="O1713" s="67">
        <v>980.2000000000013</v>
      </c>
      <c r="T1713"/>
      <c r="U1713" s="63"/>
      <c r="V1713" s="63"/>
      <c r="W1713" s="283"/>
      <c r="X1713" s="317"/>
      <c r="Y1713" s="63"/>
      <c r="AA1713" s="50">
        <v>44</v>
      </c>
    </row>
    <row r="1714" spans="1:27" ht="15">
      <c r="A1714" s="28" t="s">
        <v>751</v>
      </c>
      <c r="B1714" s="63" t="s">
        <v>721</v>
      </c>
      <c r="E1714" s="9" t="s">
        <v>278</v>
      </c>
      <c r="F1714" s="9" t="s">
        <v>278</v>
      </c>
      <c r="G1714" s="9" t="s">
        <v>278</v>
      </c>
      <c r="H1714" s="9">
        <v>98.600000000001273</v>
      </c>
      <c r="I1714" s="9">
        <v>0</v>
      </c>
      <c r="J1714" s="9">
        <v>335.29999999999927</v>
      </c>
      <c r="K1714" s="9">
        <v>262.89999999999964</v>
      </c>
      <c r="L1714" s="9">
        <v>272.60000000000002</v>
      </c>
      <c r="M1714" s="9"/>
      <c r="O1714" s="67">
        <v>969.4000000000002</v>
      </c>
      <c r="T1714"/>
      <c r="U1714" s="63"/>
      <c r="V1714" s="63"/>
      <c r="W1714" s="265"/>
      <c r="X1714" s="317"/>
      <c r="Y1714" s="63"/>
      <c r="AA1714" s="50">
        <v>78</v>
      </c>
    </row>
    <row r="1715" spans="1:27" ht="15">
      <c r="A1715" s="28" t="s">
        <v>752</v>
      </c>
      <c r="B1715" s="205" t="s">
        <v>1565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>
        <v>159.09999999999945</v>
      </c>
      <c r="K1715" s="9">
        <v>361.59999999999945</v>
      </c>
      <c r="L1715" s="9">
        <v>446.40000000000003</v>
      </c>
      <c r="M1715" s="9"/>
      <c r="O1715" s="67">
        <v>967.099999999999</v>
      </c>
      <c r="T1715"/>
      <c r="U1715" s="63"/>
      <c r="V1715" s="63"/>
      <c r="W1715" s="265"/>
      <c r="X1715" s="317"/>
      <c r="Y1715" s="63"/>
      <c r="AA1715" s="50">
        <v>96</v>
      </c>
    </row>
    <row r="1716" spans="1:27" ht="15">
      <c r="A1716" s="28" t="s">
        <v>754</v>
      </c>
      <c r="B1716" s="205" t="s">
        <v>1553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>
        <v>294.89999999999873</v>
      </c>
      <c r="K1716" s="9">
        <v>158.79999999999927</v>
      </c>
      <c r="L1716" s="9">
        <v>503.6</v>
      </c>
      <c r="M1716" s="9"/>
      <c r="O1716" s="67">
        <v>957.29999999999802</v>
      </c>
      <c r="T1716"/>
      <c r="U1716" s="63"/>
      <c r="V1716" s="63"/>
      <c r="W1716" s="283"/>
      <c r="X1716" s="317"/>
      <c r="Y1716" s="63"/>
      <c r="AA1716" s="50">
        <v>5</v>
      </c>
    </row>
    <row r="1717" spans="1:27" ht="15">
      <c r="A1717" s="28" t="s">
        <v>755</v>
      </c>
      <c r="B1717" s="63" t="s">
        <v>705</v>
      </c>
      <c r="E1717" s="9" t="s">
        <v>278</v>
      </c>
      <c r="F1717" s="9" t="s">
        <v>278</v>
      </c>
      <c r="G1717" s="9" t="s">
        <v>278</v>
      </c>
      <c r="H1717" s="9">
        <v>136.04999999999927</v>
      </c>
      <c r="I1717" s="9">
        <v>0</v>
      </c>
      <c r="J1717" s="9">
        <v>132.5</v>
      </c>
      <c r="K1717" s="9">
        <v>146.19999999999891</v>
      </c>
      <c r="L1717" s="9">
        <v>542.30000000000007</v>
      </c>
      <c r="M1717" s="9"/>
      <c r="O1717" s="67">
        <v>957.04999999999825</v>
      </c>
      <c r="T1717"/>
      <c r="U1717" s="273"/>
      <c r="V1717" s="63"/>
      <c r="W1717" s="283"/>
      <c r="X1717" s="317"/>
      <c r="Y1717" s="63"/>
      <c r="AA1717" s="50">
        <v>91</v>
      </c>
    </row>
    <row r="1718" spans="1:27" ht="15">
      <c r="A1718" s="28" t="s">
        <v>756</v>
      </c>
      <c r="B1718" s="205" t="s">
        <v>1566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>
        <v>293.19999999999891</v>
      </c>
      <c r="K1718" s="9">
        <v>242.30000000000109</v>
      </c>
      <c r="L1718" s="9">
        <v>419</v>
      </c>
      <c r="M1718" s="9"/>
      <c r="O1718" s="67">
        <v>954.5</v>
      </c>
      <c r="T1718"/>
      <c r="U1718" s="63"/>
      <c r="V1718" s="63"/>
      <c r="W1718" s="283"/>
      <c r="X1718" s="317"/>
      <c r="Y1718" s="63"/>
      <c r="AA1718" s="50">
        <v>47</v>
      </c>
    </row>
    <row r="1719" spans="1:27" ht="15">
      <c r="A1719" s="28" t="s">
        <v>759</v>
      </c>
      <c r="B1719" s="205" t="s">
        <v>1559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>
        <v>160.09999999999945</v>
      </c>
      <c r="K1719" s="9">
        <v>299.59999999999945</v>
      </c>
      <c r="L1719" s="9">
        <v>487.05</v>
      </c>
      <c r="M1719" s="9"/>
      <c r="O1719" s="67">
        <v>946.74999999999886</v>
      </c>
      <c r="T1719"/>
      <c r="U1719" s="218"/>
      <c r="V1719" s="63"/>
      <c r="W1719" s="283"/>
      <c r="X1719" s="317"/>
      <c r="Y1719" s="63"/>
      <c r="AA1719" s="50">
        <v>77</v>
      </c>
    </row>
    <row r="1720" spans="1:27" ht="15">
      <c r="A1720" s="28" t="s">
        <v>841</v>
      </c>
      <c r="B1720" s="63" t="s">
        <v>706</v>
      </c>
      <c r="E1720" s="9" t="s">
        <v>278</v>
      </c>
      <c r="F1720" s="9" t="s">
        <v>278</v>
      </c>
      <c r="G1720" s="9" t="s">
        <v>278</v>
      </c>
      <c r="H1720" s="9">
        <v>78.600000000000364</v>
      </c>
      <c r="I1720" s="9">
        <v>0</v>
      </c>
      <c r="J1720" s="9">
        <v>133.99999999999909</v>
      </c>
      <c r="K1720" s="9">
        <v>386.5</v>
      </c>
      <c r="L1720" s="9">
        <v>345.1</v>
      </c>
      <c r="M1720" s="9"/>
      <c r="O1720" s="67">
        <v>944.19999999999948</v>
      </c>
      <c r="T1720"/>
      <c r="U1720" s="218"/>
      <c r="V1720" s="63"/>
      <c r="W1720" s="282"/>
      <c r="X1720" s="317"/>
      <c r="Y1720" s="63"/>
      <c r="AA1720" s="50">
        <v>90</v>
      </c>
    </row>
    <row r="1721" spans="1:27" ht="15">
      <c r="A1721" s="28" t="s">
        <v>842</v>
      </c>
      <c r="B1721" s="273" t="s">
        <v>1905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216">
        <v>432.40000000000236</v>
      </c>
      <c r="L1721" s="9">
        <v>473</v>
      </c>
      <c r="M1721" s="9"/>
      <c r="O1721" s="67">
        <v>905.40000000000236</v>
      </c>
      <c r="Q1721" t="s">
        <v>293</v>
      </c>
      <c r="T1721"/>
      <c r="U1721" s="63"/>
      <c r="V1721" s="63"/>
      <c r="W1721" s="265"/>
      <c r="X1721" s="317"/>
      <c r="Y1721" s="63"/>
      <c r="AA1721" s="50">
        <v>98</v>
      </c>
    </row>
    <row r="1722" spans="1:27" ht="15">
      <c r="A1722" s="28" t="s">
        <v>843</v>
      </c>
      <c r="B1722" s="273" t="s">
        <v>1891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>
        <v>204</v>
      </c>
      <c r="K1722" s="9">
        <v>200.40000000000009</v>
      </c>
      <c r="L1722" s="9">
        <v>490.15</v>
      </c>
      <c r="M1722" s="9"/>
      <c r="O1722" s="67">
        <v>894.55000000000007</v>
      </c>
      <c r="T1722"/>
      <c r="U1722" s="63"/>
      <c r="V1722" s="63"/>
      <c r="W1722" s="283"/>
      <c r="X1722" s="317"/>
      <c r="Y1722" s="63"/>
      <c r="AA1722" s="50">
        <v>75</v>
      </c>
    </row>
    <row r="1723" spans="1:27" ht="15">
      <c r="A1723" s="28" t="s">
        <v>844</v>
      </c>
      <c r="B1723" s="205" t="s">
        <v>1549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>
        <v>238.09999999999991</v>
      </c>
      <c r="K1723" s="9">
        <v>156.39999999999964</v>
      </c>
      <c r="L1723" s="9">
        <v>477.9</v>
      </c>
      <c r="M1723" s="9"/>
      <c r="O1723" s="67">
        <v>872.39999999999952</v>
      </c>
      <c r="T1723"/>
      <c r="U1723" s="273"/>
      <c r="V1723" s="63"/>
      <c r="W1723" s="282"/>
      <c r="X1723" s="317"/>
      <c r="Y1723" s="63"/>
      <c r="AA1723" s="50">
        <v>25</v>
      </c>
    </row>
    <row r="1724" spans="1:27" ht="15">
      <c r="A1724" s="28" t="s">
        <v>845</v>
      </c>
      <c r="B1724" s="63" t="s">
        <v>29</v>
      </c>
      <c r="E1724" s="9">
        <v>384</v>
      </c>
      <c r="F1724" s="9">
        <v>121</v>
      </c>
      <c r="G1724" s="9">
        <v>151.19999999999999</v>
      </c>
      <c r="H1724" s="9" t="s">
        <v>278</v>
      </c>
      <c r="I1724" s="9">
        <v>0</v>
      </c>
      <c r="J1724" s="9">
        <v>211.79999999999927</v>
      </c>
      <c r="K1724" s="9" t="s">
        <v>278</v>
      </c>
      <c r="L1724" s="9" t="s">
        <v>278</v>
      </c>
      <c r="M1724" s="9"/>
      <c r="O1724" s="67">
        <v>867.99999999999932</v>
      </c>
      <c r="T1724"/>
      <c r="U1724" s="63"/>
      <c r="V1724" s="63"/>
      <c r="W1724" s="282"/>
      <c r="X1724" s="317"/>
      <c r="Y1724" s="63"/>
      <c r="AA1724" s="50">
        <v>21</v>
      </c>
    </row>
    <row r="1725" spans="1:27" ht="15">
      <c r="A1725" s="28" t="s">
        <v>846</v>
      </c>
      <c r="B1725" s="273" t="s">
        <v>1924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>
        <v>260.39999999999873</v>
      </c>
      <c r="L1725" s="9">
        <v>605.49999999999989</v>
      </c>
      <c r="M1725" s="9"/>
      <c r="O1725" s="67">
        <v>865.89999999999861</v>
      </c>
      <c r="T1725"/>
      <c r="U1725" s="273"/>
      <c r="V1725" s="63"/>
      <c r="W1725" s="283"/>
      <c r="X1725" s="317"/>
      <c r="Y1725" s="63"/>
      <c r="AA1725" s="50">
        <v>34</v>
      </c>
    </row>
    <row r="1726" spans="1:27" ht="15">
      <c r="A1726" s="28" t="s">
        <v>847</v>
      </c>
      <c r="B1726" s="273" t="s">
        <v>1882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>
        <v>0</v>
      </c>
      <c r="J1726" s="9">
        <v>161.00000000000091</v>
      </c>
      <c r="K1726" s="9">
        <v>186.89999999999964</v>
      </c>
      <c r="L1726" s="9">
        <v>510.2</v>
      </c>
      <c r="M1726" s="9"/>
      <c r="O1726" s="67">
        <v>858.10000000000059</v>
      </c>
      <c r="T1726"/>
      <c r="U1726" s="63"/>
      <c r="V1726" s="63"/>
      <c r="W1726" s="265"/>
      <c r="X1726" s="317"/>
      <c r="Y1726" s="63"/>
      <c r="AA1726" s="50">
        <v>80</v>
      </c>
    </row>
    <row r="1727" spans="1:27" ht="15">
      <c r="A1727" s="28" t="s">
        <v>848</v>
      </c>
      <c r="B1727" s="63" t="s">
        <v>720</v>
      </c>
      <c r="E1727" s="9" t="s">
        <v>278</v>
      </c>
      <c r="F1727" s="9" t="s">
        <v>278</v>
      </c>
      <c r="G1727" s="9" t="s">
        <v>278</v>
      </c>
      <c r="H1727" s="9">
        <v>28.500000000000909</v>
      </c>
      <c r="I1727" s="9">
        <v>0</v>
      </c>
      <c r="J1727" s="9">
        <v>372.29999999999927</v>
      </c>
      <c r="K1727" s="9">
        <v>144.79999999999836</v>
      </c>
      <c r="L1727" s="9">
        <v>274.89999999999998</v>
      </c>
      <c r="M1727" s="9"/>
      <c r="O1727" s="67">
        <v>820.49999999999852</v>
      </c>
      <c r="T1727"/>
      <c r="U1727" s="63"/>
      <c r="V1727" s="63"/>
      <c r="W1727" s="282"/>
      <c r="X1727" s="317"/>
      <c r="Y1727" s="63"/>
      <c r="AA1727" s="50">
        <v>4</v>
      </c>
    </row>
    <row r="1728" spans="1:27" ht="15">
      <c r="A1728" s="28" t="s">
        <v>849</v>
      </c>
      <c r="B1728" s="273" t="s">
        <v>1926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>
        <v>0</v>
      </c>
      <c r="J1728" s="9" t="s">
        <v>278</v>
      </c>
      <c r="K1728" s="9">
        <v>322.50000000000045</v>
      </c>
      <c r="L1728" s="9">
        <v>490</v>
      </c>
      <c r="M1728" s="9"/>
      <c r="O1728" s="67">
        <v>812.50000000000045</v>
      </c>
      <c r="T1728"/>
      <c r="U1728" s="63"/>
      <c r="V1728" s="63"/>
      <c r="W1728" s="283"/>
      <c r="X1728" s="317"/>
      <c r="Y1728" s="63"/>
      <c r="AA1728" s="50">
        <v>82</v>
      </c>
    </row>
    <row r="1729" spans="1:27" ht="15">
      <c r="A1729" s="28" t="s">
        <v>850</v>
      </c>
      <c r="B1729" s="205" t="s">
        <v>1550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>
        <v>0</v>
      </c>
      <c r="J1729" s="9">
        <v>278.90000000000009</v>
      </c>
      <c r="K1729" s="9">
        <v>97.499999999998181</v>
      </c>
      <c r="L1729" s="9">
        <v>428</v>
      </c>
      <c r="M1729" s="9"/>
      <c r="O1729" s="67">
        <v>804.39999999999827</v>
      </c>
      <c r="T1729"/>
      <c r="U1729" s="63"/>
      <c r="V1729" s="63"/>
      <c r="W1729" s="283"/>
      <c r="X1729" s="317"/>
      <c r="Y1729" s="63"/>
      <c r="AA1729" s="50">
        <v>58</v>
      </c>
    </row>
    <row r="1730" spans="1:27" ht="15">
      <c r="A1730" s="28" t="s">
        <v>851</v>
      </c>
      <c r="B1730" s="205" t="s">
        <v>1563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100.40000000000146</v>
      </c>
      <c r="K1730" s="9">
        <v>301.29999999999745</v>
      </c>
      <c r="L1730" s="9">
        <v>392</v>
      </c>
      <c r="M1730" s="9"/>
      <c r="O1730" s="67">
        <v>793.69999999999891</v>
      </c>
      <c r="T1730"/>
      <c r="U1730" s="218"/>
      <c r="V1730" s="63"/>
      <c r="W1730" s="283"/>
      <c r="X1730" s="317"/>
      <c r="Y1730" s="63"/>
      <c r="AA1730" s="50">
        <v>20</v>
      </c>
    </row>
    <row r="1731" spans="1:27" ht="15">
      <c r="A1731" s="28" t="s">
        <v>852</v>
      </c>
      <c r="B1731" s="273" t="s">
        <v>2003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>
        <v>291.49999999999909</v>
      </c>
      <c r="L1731" s="9">
        <v>483.5</v>
      </c>
      <c r="M1731" s="9"/>
      <c r="O1731" s="67">
        <v>774.99999999999909</v>
      </c>
      <c r="T1731"/>
      <c r="U1731" s="63"/>
      <c r="V1731" s="63"/>
      <c r="W1731" s="265"/>
      <c r="X1731" s="317"/>
      <c r="Y1731" s="63"/>
      <c r="AA1731" s="50">
        <v>43</v>
      </c>
    </row>
    <row r="1732" spans="1:27" ht="15">
      <c r="A1732" s="28" t="s">
        <v>853</v>
      </c>
      <c r="B1732" s="273" t="s">
        <v>1927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>
        <v>0</v>
      </c>
      <c r="J1732" s="9" t="s">
        <v>278</v>
      </c>
      <c r="K1732" s="9">
        <v>326.5</v>
      </c>
      <c r="L1732" s="9">
        <v>446.3</v>
      </c>
      <c r="M1732" s="9"/>
      <c r="O1732" s="67">
        <v>772.8</v>
      </c>
      <c r="T1732"/>
      <c r="U1732" s="273"/>
      <c r="V1732" s="63"/>
      <c r="W1732" s="283"/>
      <c r="X1732" s="317"/>
      <c r="Y1732" s="63"/>
      <c r="AA1732" s="50">
        <v>6</v>
      </c>
    </row>
    <row r="1733" spans="1:27" ht="15">
      <c r="A1733" s="28" t="s">
        <v>854</v>
      </c>
      <c r="B1733" s="205" t="s">
        <v>1561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>
        <v>0</v>
      </c>
      <c r="J1733" s="9">
        <v>170.39999999999964</v>
      </c>
      <c r="K1733" s="9">
        <v>171.49999999999818</v>
      </c>
      <c r="L1733" s="9">
        <v>428.6</v>
      </c>
      <c r="M1733" s="9"/>
      <c r="O1733" s="67">
        <v>770.49999999999784</v>
      </c>
      <c r="T1733"/>
      <c r="U1733" s="273"/>
      <c r="V1733" s="63"/>
      <c r="W1733" s="283"/>
      <c r="X1733" s="317"/>
      <c r="Y1733" s="63"/>
      <c r="AA1733" s="50">
        <v>89</v>
      </c>
    </row>
    <row r="1734" spans="1:27" ht="15">
      <c r="A1734" s="28" t="s">
        <v>855</v>
      </c>
      <c r="B1734" s="63" t="s">
        <v>2558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>
        <v>0</v>
      </c>
      <c r="J1734" s="9" t="s">
        <v>278</v>
      </c>
      <c r="K1734" s="9" t="s">
        <v>278</v>
      </c>
      <c r="L1734" s="213">
        <v>742.89999999999986</v>
      </c>
      <c r="M1734" s="213"/>
      <c r="N1734" s="67"/>
      <c r="O1734" s="67">
        <v>742.89999999999986</v>
      </c>
      <c r="Q1734" t="s">
        <v>281</v>
      </c>
      <c r="T1734" s="215" t="s">
        <v>2959</v>
      </c>
      <c r="U1734" s="63"/>
      <c r="V1734" s="63"/>
      <c r="W1734" s="283"/>
      <c r="X1734" s="317"/>
      <c r="Y1734" s="63"/>
      <c r="AA1734" s="50">
        <v>9</v>
      </c>
    </row>
    <row r="1735" spans="1:27" ht="15">
      <c r="A1735" s="28" t="s">
        <v>856</v>
      </c>
      <c r="B1735" s="273" t="s">
        <v>1902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>
        <v>294.99999999999727</v>
      </c>
      <c r="L1735" s="9">
        <v>444.6</v>
      </c>
      <c r="M1735" s="9"/>
      <c r="O1735" s="67">
        <v>739.59999999999729</v>
      </c>
      <c r="T1735"/>
      <c r="U1735" s="63"/>
      <c r="V1735" s="63"/>
      <c r="W1735" s="283"/>
      <c r="X1735" s="317"/>
      <c r="Y1735" s="63"/>
      <c r="AA1735" s="50">
        <v>72</v>
      </c>
    </row>
    <row r="1736" spans="1:27" ht="15">
      <c r="A1736" s="28" t="s">
        <v>857</v>
      </c>
      <c r="B1736" s="273" t="s">
        <v>1899</v>
      </c>
      <c r="C1736" s="3"/>
      <c r="D1736" s="3"/>
      <c r="E1736" s="9" t="s">
        <v>278</v>
      </c>
      <c r="F1736" s="9" t="s">
        <v>278</v>
      </c>
      <c r="G1736" s="9" t="s">
        <v>278</v>
      </c>
      <c r="H1736" s="9" t="s">
        <v>278</v>
      </c>
      <c r="I1736" s="9">
        <v>0</v>
      </c>
      <c r="J1736" s="9" t="s">
        <v>278</v>
      </c>
      <c r="K1736" s="9">
        <v>148.30000000000018</v>
      </c>
      <c r="L1736" s="9">
        <v>588.9</v>
      </c>
      <c r="M1736" s="9"/>
      <c r="O1736" s="67">
        <v>737.20000000000016</v>
      </c>
      <c r="T1736"/>
      <c r="U1736" s="273"/>
      <c r="V1736" s="63"/>
      <c r="W1736" s="283"/>
      <c r="X1736" s="317"/>
      <c r="Y1736" s="63"/>
      <c r="AA1736" s="50">
        <v>50</v>
      </c>
    </row>
    <row r="1737" spans="1:27" ht="15">
      <c r="A1737" s="28" t="s">
        <v>858</v>
      </c>
      <c r="B1737" s="273" t="s">
        <v>2726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>
        <v>0</v>
      </c>
      <c r="J1737" s="9" t="s">
        <v>278</v>
      </c>
      <c r="K1737" s="9">
        <v>322.30000000000109</v>
      </c>
      <c r="L1737" s="9">
        <v>389.8</v>
      </c>
      <c r="M1737" s="9"/>
      <c r="O1737" s="67">
        <v>712.10000000000105</v>
      </c>
      <c r="T1737"/>
      <c r="U1737" s="273"/>
      <c r="V1737" s="63"/>
      <c r="W1737" s="283"/>
      <c r="X1737" s="317"/>
      <c r="Y1737" s="63"/>
      <c r="AA1737" s="50">
        <v>46</v>
      </c>
    </row>
    <row r="1738" spans="1:27" ht="15">
      <c r="A1738" s="28" t="s">
        <v>859</v>
      </c>
      <c r="B1738" s="63" t="s">
        <v>2545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>
        <v>0</v>
      </c>
      <c r="J1738" s="9" t="s">
        <v>278</v>
      </c>
      <c r="K1738" s="9" t="s">
        <v>278</v>
      </c>
      <c r="L1738" s="212">
        <v>707.8</v>
      </c>
      <c r="M1738" s="212"/>
      <c r="N1738" s="67"/>
      <c r="O1738" s="67">
        <v>707.8</v>
      </c>
      <c r="Q1738" t="s">
        <v>282</v>
      </c>
      <c r="T1738"/>
      <c r="U1738" s="63"/>
      <c r="V1738" s="63"/>
      <c r="W1738" s="265"/>
      <c r="X1738" s="317"/>
      <c r="Y1738" s="63"/>
      <c r="AA1738" s="50">
        <v>73</v>
      </c>
    </row>
    <row r="1739" spans="1:27" ht="15">
      <c r="A1739" s="28" t="s">
        <v>860</v>
      </c>
      <c r="B1739" s="273" t="s">
        <v>1889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>
        <v>0</v>
      </c>
      <c r="J1739" s="216">
        <v>425.09999999999945</v>
      </c>
      <c r="K1739" s="9">
        <v>275.59999999999945</v>
      </c>
      <c r="L1739" s="9" t="s">
        <v>278</v>
      </c>
      <c r="M1739" s="9"/>
      <c r="O1739" s="67">
        <v>700.69999999999891</v>
      </c>
      <c r="Q1739" t="s">
        <v>287</v>
      </c>
      <c r="T1739"/>
      <c r="U1739" s="63"/>
      <c r="V1739" s="63"/>
      <c r="W1739" s="283"/>
      <c r="X1739" s="317"/>
      <c r="Y1739" s="63"/>
      <c r="AA1739" s="50">
        <v>3</v>
      </c>
    </row>
    <row r="1740" spans="1:27" ht="15">
      <c r="A1740" s="28" t="s">
        <v>861</v>
      </c>
      <c r="B1740" s="273" t="s">
        <v>1883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>
        <v>171.29999999999973</v>
      </c>
      <c r="K1740" s="9">
        <v>181.49999999999955</v>
      </c>
      <c r="L1740" s="9">
        <v>342.2</v>
      </c>
      <c r="M1740" s="9"/>
      <c r="O1740" s="67">
        <v>694.99999999999932</v>
      </c>
      <c r="T1740"/>
      <c r="U1740" s="63"/>
      <c r="V1740" s="63"/>
      <c r="W1740" s="265"/>
      <c r="X1740" s="317"/>
      <c r="Y1740" s="63"/>
      <c r="AA1740" s="50">
        <v>14</v>
      </c>
    </row>
    <row r="1741" spans="1:27" ht="15">
      <c r="A1741" s="28" t="s">
        <v>862</v>
      </c>
      <c r="B1741" s="63" t="s">
        <v>2556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>
        <v>0</v>
      </c>
      <c r="J1741" s="9" t="s">
        <v>278</v>
      </c>
      <c r="K1741" s="9" t="s">
        <v>278</v>
      </c>
      <c r="L1741" s="216">
        <v>690</v>
      </c>
      <c r="M1741" s="216"/>
      <c r="N1741" s="67"/>
      <c r="O1741" s="67">
        <v>690</v>
      </c>
      <c r="Q1741" t="s">
        <v>284</v>
      </c>
      <c r="T1741"/>
      <c r="U1741" s="273"/>
      <c r="V1741" s="63"/>
      <c r="W1741" s="283"/>
      <c r="X1741" s="317"/>
      <c r="Y1741" s="63"/>
      <c r="AA1741" s="50">
        <v>63</v>
      </c>
    </row>
    <row r="1742" spans="1:27" ht="15">
      <c r="A1742" s="28" t="s">
        <v>863</v>
      </c>
      <c r="B1742" s="205" t="s">
        <v>1567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>
        <v>0</v>
      </c>
      <c r="J1742" s="216">
        <v>429.90000000000236</v>
      </c>
      <c r="K1742" s="9">
        <v>250.09999999999945</v>
      </c>
      <c r="L1742" s="9" t="s">
        <v>278</v>
      </c>
      <c r="M1742" s="9"/>
      <c r="O1742" s="67">
        <v>680.00000000000182</v>
      </c>
      <c r="Q1742" t="s">
        <v>292</v>
      </c>
      <c r="T1742"/>
      <c r="U1742" s="63"/>
      <c r="V1742" s="63"/>
      <c r="W1742" s="265"/>
      <c r="X1742" s="317"/>
      <c r="Y1742" s="63"/>
      <c r="AA1742" s="50">
        <v>93</v>
      </c>
    </row>
    <row r="1743" spans="1:27" ht="15">
      <c r="A1743" s="28" t="s">
        <v>864</v>
      </c>
      <c r="B1743" s="63" t="s">
        <v>4</v>
      </c>
      <c r="E1743" s="9">
        <v>210</v>
      </c>
      <c r="F1743" s="9">
        <v>38.6</v>
      </c>
      <c r="G1743" s="9">
        <v>123.2</v>
      </c>
      <c r="H1743" s="9">
        <v>271.60000000000082</v>
      </c>
      <c r="I1743" s="9">
        <v>0</v>
      </c>
      <c r="J1743" s="9" t="s">
        <v>278</v>
      </c>
      <c r="K1743" s="9" t="s">
        <v>278</v>
      </c>
      <c r="L1743" s="9" t="s">
        <v>278</v>
      </c>
      <c r="M1743" s="9"/>
      <c r="O1743" s="67">
        <v>643.40000000000077</v>
      </c>
      <c r="T1743"/>
      <c r="U1743" s="273"/>
      <c r="V1743" s="63"/>
      <c r="W1743" s="282"/>
      <c r="X1743" s="317"/>
      <c r="Y1743" s="63"/>
      <c r="AA1743" s="50">
        <v>16</v>
      </c>
    </row>
    <row r="1744" spans="1:27" ht="15">
      <c r="A1744" s="28" t="s">
        <v>865</v>
      </c>
      <c r="B1744" s="273" t="s">
        <v>1901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>
        <v>0</v>
      </c>
      <c r="J1744" s="9" t="s">
        <v>278</v>
      </c>
      <c r="K1744" s="9">
        <v>220.00000000000182</v>
      </c>
      <c r="L1744" s="9">
        <v>419</v>
      </c>
      <c r="M1744" s="9"/>
      <c r="O1744" s="67">
        <v>639.00000000000182</v>
      </c>
      <c r="T1744"/>
      <c r="U1744" s="63"/>
      <c r="V1744" s="63"/>
      <c r="W1744" s="283"/>
      <c r="X1744" s="317"/>
      <c r="Y1744" s="63"/>
      <c r="AA1744" s="50">
        <v>27</v>
      </c>
    </row>
    <row r="1745" spans="1:27" ht="15">
      <c r="A1745" s="28" t="s">
        <v>866</v>
      </c>
      <c r="B1745" s="63" t="s">
        <v>2542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216">
        <v>632.04999999999995</v>
      </c>
      <c r="M1745" s="216"/>
      <c r="N1745" s="67"/>
      <c r="O1745" s="67">
        <v>632.04999999999995</v>
      </c>
      <c r="Q1745" t="s">
        <v>297</v>
      </c>
      <c r="T1745"/>
      <c r="U1745" s="63"/>
      <c r="V1745" s="63"/>
      <c r="W1745" s="265"/>
      <c r="X1745" s="317"/>
      <c r="Y1745" s="63"/>
      <c r="AA1745" s="50">
        <v>100</v>
      </c>
    </row>
    <row r="1746" spans="1:27" ht="15">
      <c r="A1746" s="28" t="s">
        <v>867</v>
      </c>
      <c r="B1746" s="63" t="s">
        <v>2568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>
        <v>0</v>
      </c>
      <c r="J1746" s="9" t="s">
        <v>278</v>
      </c>
      <c r="K1746" s="9" t="s">
        <v>278</v>
      </c>
      <c r="L1746" s="216">
        <v>621.79999999999995</v>
      </c>
      <c r="M1746" s="216"/>
      <c r="N1746" s="67"/>
      <c r="O1746" s="67">
        <v>621.79999999999995</v>
      </c>
      <c r="Q1746" t="s">
        <v>287</v>
      </c>
      <c r="T1746"/>
      <c r="U1746" s="63"/>
      <c r="V1746" s="63"/>
      <c r="W1746" s="283"/>
      <c r="X1746" s="317"/>
      <c r="Y1746" s="63"/>
      <c r="AA1746" s="50">
        <v>62</v>
      </c>
    </row>
    <row r="1747" spans="1:27" ht="15">
      <c r="A1747" s="28" t="s">
        <v>868</v>
      </c>
      <c r="B1747" s="63" t="s">
        <v>2547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>
        <v>0</v>
      </c>
      <c r="J1747" s="9" t="s">
        <v>278</v>
      </c>
      <c r="K1747" s="9" t="s">
        <v>278</v>
      </c>
      <c r="L1747" s="9">
        <v>600.5</v>
      </c>
      <c r="M1747" s="9"/>
      <c r="N1747" s="67"/>
      <c r="O1747" s="67">
        <v>600.5</v>
      </c>
      <c r="T1747"/>
      <c r="U1747" s="63"/>
      <c r="V1747" s="63"/>
      <c r="W1747" s="282"/>
      <c r="X1747" s="317"/>
      <c r="Y1747" s="63"/>
      <c r="AA1747" s="50">
        <v>37</v>
      </c>
    </row>
    <row r="1748" spans="1:27" ht="15">
      <c r="A1748" s="28" t="s">
        <v>869</v>
      </c>
      <c r="B1748" s="63" t="s">
        <v>2548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>
        <v>0</v>
      </c>
      <c r="J1748" s="9" t="s">
        <v>278</v>
      </c>
      <c r="K1748" s="9" t="s">
        <v>278</v>
      </c>
      <c r="L1748" s="9">
        <v>595.75</v>
      </c>
      <c r="M1748" s="9"/>
      <c r="N1748" s="67"/>
      <c r="O1748" s="67">
        <v>595.75</v>
      </c>
      <c r="T1748"/>
      <c r="U1748" s="63"/>
      <c r="V1748" s="63"/>
      <c r="W1748" s="283"/>
      <c r="X1748" s="317"/>
      <c r="Y1748" s="63"/>
      <c r="AA1748" s="50">
        <v>31</v>
      </c>
    </row>
    <row r="1749" spans="1:27" ht="15">
      <c r="A1749" s="28" t="s">
        <v>870</v>
      </c>
      <c r="B1749" s="63" t="s">
        <v>35</v>
      </c>
      <c r="E1749" s="9">
        <v>29.7</v>
      </c>
      <c r="F1749" s="9">
        <v>162</v>
      </c>
      <c r="G1749" s="9">
        <v>234</v>
      </c>
      <c r="H1749" s="9">
        <v>166.29999999999927</v>
      </c>
      <c r="I1749" s="9">
        <v>0</v>
      </c>
      <c r="J1749" s="9" t="s">
        <v>278</v>
      </c>
      <c r="K1749" s="9" t="s">
        <v>278</v>
      </c>
      <c r="L1749" s="9" t="s">
        <v>278</v>
      </c>
      <c r="M1749" s="9"/>
      <c r="O1749" s="67">
        <v>591.99999999999932</v>
      </c>
      <c r="T1749"/>
      <c r="U1749" s="28"/>
      <c r="V1749" s="63"/>
      <c r="W1749" s="283"/>
      <c r="X1749" s="317"/>
      <c r="Y1749" s="63"/>
      <c r="AA1749" s="50">
        <v>68</v>
      </c>
    </row>
    <row r="1750" spans="1:27" ht="15">
      <c r="A1750" s="28" t="s">
        <v>871</v>
      </c>
      <c r="B1750" s="63" t="s">
        <v>2557</v>
      </c>
      <c r="C1750" s="3"/>
      <c r="D1750" s="3"/>
      <c r="E1750" s="9" t="s">
        <v>278</v>
      </c>
      <c r="F1750" s="9" t="s">
        <v>278</v>
      </c>
      <c r="G1750" s="9" t="s">
        <v>278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>
        <v>551.20000000000005</v>
      </c>
      <c r="M1750" s="9"/>
      <c r="N1750" s="67"/>
      <c r="O1750" s="67">
        <v>551.20000000000005</v>
      </c>
      <c r="T1750"/>
      <c r="U1750" s="273"/>
      <c r="V1750" s="63"/>
      <c r="W1750" s="283"/>
      <c r="X1750" s="317"/>
      <c r="Y1750" s="63"/>
      <c r="AA1750" s="50">
        <v>38</v>
      </c>
    </row>
    <row r="1751" spans="1:27" ht="15">
      <c r="A1751" s="28" t="s">
        <v>872</v>
      </c>
      <c r="B1751" s="63" t="s">
        <v>2549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>
        <v>0</v>
      </c>
      <c r="J1751" s="9" t="s">
        <v>278</v>
      </c>
      <c r="K1751" s="9" t="s">
        <v>278</v>
      </c>
      <c r="L1751" s="9">
        <v>549.1</v>
      </c>
      <c r="M1751" s="9"/>
      <c r="N1751" s="67"/>
      <c r="O1751" s="67">
        <v>549.1</v>
      </c>
      <c r="T1751"/>
      <c r="U1751" s="218"/>
      <c r="V1751" s="63"/>
      <c r="W1751" s="283"/>
      <c r="X1751" s="317"/>
      <c r="Y1751" s="63"/>
      <c r="AA1751" s="50">
        <v>36</v>
      </c>
    </row>
    <row r="1752" spans="1:27" ht="15">
      <c r="A1752" s="28" t="s">
        <v>873</v>
      </c>
      <c r="B1752" s="63" t="s">
        <v>2546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>
        <v>0</v>
      </c>
      <c r="J1752" s="9" t="s">
        <v>278</v>
      </c>
      <c r="K1752" s="9" t="s">
        <v>278</v>
      </c>
      <c r="L1752" s="9">
        <v>546.1</v>
      </c>
      <c r="M1752" s="9"/>
      <c r="N1752" s="67"/>
      <c r="O1752" s="67">
        <v>546.1</v>
      </c>
      <c r="T1752"/>
      <c r="U1752" s="273"/>
      <c r="V1752" s="63"/>
      <c r="W1752" s="283"/>
      <c r="X1752" s="317"/>
      <c r="Y1752" s="63"/>
      <c r="AA1752" s="50">
        <v>40</v>
      </c>
    </row>
    <row r="1753" spans="1:27" ht="15">
      <c r="A1753" s="28" t="s">
        <v>874</v>
      </c>
      <c r="B1753" s="63" t="s">
        <v>180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 t="s">
        <v>278</v>
      </c>
      <c r="L1753" s="9">
        <v>543.65</v>
      </c>
      <c r="M1753" s="9"/>
      <c r="N1753" s="67"/>
      <c r="O1753" s="67">
        <v>543.65</v>
      </c>
      <c r="T1753"/>
      <c r="U1753" s="63"/>
      <c r="V1753" s="63"/>
      <c r="W1753" s="265"/>
      <c r="X1753" s="317"/>
      <c r="Y1753" s="63"/>
      <c r="AA1753" s="50">
        <v>74</v>
      </c>
    </row>
    <row r="1754" spans="1:27" ht="15">
      <c r="A1754" s="28" t="s">
        <v>875</v>
      </c>
      <c r="B1754" s="63" t="s">
        <v>2552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543</v>
      </c>
      <c r="M1754" s="9"/>
      <c r="N1754" s="67"/>
      <c r="O1754" s="67">
        <v>543</v>
      </c>
      <c r="T1754"/>
      <c r="U1754" s="63"/>
      <c r="V1754" s="63"/>
      <c r="W1754" s="265"/>
      <c r="X1754" s="317"/>
      <c r="Y1754" s="63"/>
      <c r="AA1754" s="50">
        <v>49</v>
      </c>
    </row>
    <row r="1755" spans="1:27" ht="15">
      <c r="A1755" s="28" t="s">
        <v>876</v>
      </c>
      <c r="B1755" s="63" t="s">
        <v>2559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>
        <v>0</v>
      </c>
      <c r="J1755" s="9" t="s">
        <v>278</v>
      </c>
      <c r="K1755" s="9" t="s">
        <v>278</v>
      </c>
      <c r="L1755" s="9">
        <v>532.20000000000005</v>
      </c>
      <c r="M1755" s="9"/>
      <c r="N1755" s="67"/>
      <c r="O1755" s="67">
        <v>532.20000000000005</v>
      </c>
      <c r="T1755"/>
      <c r="U1755" s="218"/>
      <c r="V1755" s="63"/>
      <c r="W1755" s="283"/>
      <c r="X1755" s="317"/>
      <c r="Y1755" s="63"/>
      <c r="AA1755" s="50">
        <v>33</v>
      </c>
    </row>
    <row r="1756" spans="1:27" ht="15">
      <c r="A1756" s="28" t="s">
        <v>877</v>
      </c>
      <c r="B1756" s="63" t="s">
        <v>179</v>
      </c>
      <c r="E1756" s="9">
        <v>529.9</v>
      </c>
      <c r="F1756" s="9" t="s">
        <v>278</v>
      </c>
      <c r="G1756" s="9" t="s">
        <v>278</v>
      </c>
      <c r="H1756" s="9" t="s">
        <v>278</v>
      </c>
      <c r="I1756" s="9">
        <v>0</v>
      </c>
      <c r="J1756" s="9" t="s">
        <v>278</v>
      </c>
      <c r="K1756" s="9" t="s">
        <v>278</v>
      </c>
      <c r="L1756" s="9" t="s">
        <v>278</v>
      </c>
      <c r="M1756" s="9"/>
      <c r="O1756" s="67">
        <v>529.9</v>
      </c>
      <c r="T1756"/>
      <c r="U1756" s="28"/>
      <c r="V1756" s="63"/>
      <c r="W1756" s="283"/>
      <c r="X1756" s="317"/>
      <c r="Y1756" s="63"/>
      <c r="AA1756" s="50">
        <v>60</v>
      </c>
    </row>
    <row r="1757" spans="1:27" ht="15">
      <c r="A1757" s="28" t="s">
        <v>878</v>
      </c>
      <c r="B1757" s="63" t="s">
        <v>2554</v>
      </c>
      <c r="C1757" s="3"/>
      <c r="D1757" s="3"/>
      <c r="E1757" s="9" t="s">
        <v>278</v>
      </c>
      <c r="F1757" s="9" t="s">
        <v>278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>
        <v>521.5</v>
      </c>
      <c r="M1757" s="9"/>
      <c r="N1757" s="67"/>
      <c r="O1757" s="67">
        <v>521.5</v>
      </c>
      <c r="T1757"/>
      <c r="U1757" s="63"/>
      <c r="V1757" s="63"/>
      <c r="W1757" s="283"/>
      <c r="X1757" s="317"/>
      <c r="Y1757" s="63"/>
      <c r="AA1757" s="50">
        <v>12</v>
      </c>
    </row>
    <row r="1758" spans="1:27" ht="15">
      <c r="A1758" s="28" t="s">
        <v>879</v>
      </c>
      <c r="B1758" s="63" t="s">
        <v>2567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 t="s">
        <v>278</v>
      </c>
      <c r="K1758" s="9" t="s">
        <v>278</v>
      </c>
      <c r="L1758" s="9">
        <v>517.29999999999995</v>
      </c>
      <c r="M1758" s="9"/>
      <c r="N1758" s="67"/>
      <c r="O1758" s="67">
        <v>517.29999999999995</v>
      </c>
      <c r="T1758"/>
      <c r="U1758" s="273"/>
      <c r="V1758" s="63"/>
      <c r="W1758" s="282"/>
      <c r="X1758" s="317"/>
      <c r="Y1758" s="63"/>
      <c r="AA1758" s="50">
        <v>55</v>
      </c>
    </row>
    <row r="1759" spans="1:27" ht="15">
      <c r="A1759" s="28" t="s">
        <v>880</v>
      </c>
      <c r="B1759" s="273" t="s">
        <v>2540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>
        <v>0</v>
      </c>
      <c r="J1759" s="9" t="s">
        <v>278</v>
      </c>
      <c r="K1759" s="9" t="s">
        <v>278</v>
      </c>
      <c r="L1759" s="9">
        <v>512.6</v>
      </c>
      <c r="M1759" s="9"/>
      <c r="N1759" s="67"/>
      <c r="O1759" s="67">
        <v>512.6</v>
      </c>
      <c r="T1759"/>
      <c r="U1759" s="273"/>
      <c r="V1759" s="63"/>
      <c r="W1759" s="283"/>
      <c r="X1759" s="317"/>
      <c r="Y1759" s="63"/>
      <c r="AA1759" s="50">
        <v>92</v>
      </c>
    </row>
    <row r="1760" spans="1:27" ht="15">
      <c r="A1760" s="28" t="s">
        <v>2231</v>
      </c>
      <c r="B1760" s="63" t="s">
        <v>2550</v>
      </c>
      <c r="C1760" s="3"/>
      <c r="D1760" s="3"/>
      <c r="E1760" s="9" t="s">
        <v>278</v>
      </c>
      <c r="F1760" s="9" t="s">
        <v>278</v>
      </c>
      <c r="G1760" s="9" t="s">
        <v>278</v>
      </c>
      <c r="H1760" s="9" t="s">
        <v>278</v>
      </c>
      <c r="I1760" s="9">
        <v>0</v>
      </c>
      <c r="J1760" s="9" t="s">
        <v>278</v>
      </c>
      <c r="K1760" s="9" t="s">
        <v>278</v>
      </c>
      <c r="L1760" s="9">
        <v>502</v>
      </c>
      <c r="M1760" s="9"/>
      <c r="N1760" s="67"/>
      <c r="O1760" s="67">
        <v>502</v>
      </c>
      <c r="T1760"/>
    </row>
    <row r="1761" spans="1:20" ht="15">
      <c r="A1761" s="28" t="s">
        <v>2516</v>
      </c>
      <c r="B1761" s="273" t="s">
        <v>2541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>
        <v>0</v>
      </c>
      <c r="J1761" s="9" t="s">
        <v>278</v>
      </c>
      <c r="K1761" s="9" t="s">
        <v>278</v>
      </c>
      <c r="L1761" s="9">
        <v>496.90000000000003</v>
      </c>
      <c r="M1761" s="9"/>
      <c r="N1761" s="67"/>
      <c r="O1761" s="67">
        <v>496.90000000000003</v>
      </c>
      <c r="T1761"/>
    </row>
    <row r="1762" spans="1:20" ht="15">
      <c r="A1762" s="28" t="s">
        <v>2517</v>
      </c>
      <c r="B1762" s="63" t="s">
        <v>2551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>
        <v>0</v>
      </c>
      <c r="J1762" s="9" t="s">
        <v>278</v>
      </c>
      <c r="K1762" s="9" t="s">
        <v>278</v>
      </c>
      <c r="L1762" s="9">
        <v>496.5</v>
      </c>
      <c r="M1762" s="9"/>
      <c r="N1762" s="67"/>
      <c r="O1762" s="67">
        <v>496.5</v>
      </c>
      <c r="T1762"/>
    </row>
    <row r="1763" spans="1:20" ht="15">
      <c r="A1763" s="28" t="s">
        <v>2518</v>
      </c>
      <c r="B1763" s="63" t="s">
        <v>2563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>
        <v>0</v>
      </c>
      <c r="J1763" s="9" t="s">
        <v>278</v>
      </c>
      <c r="K1763" s="9" t="s">
        <v>278</v>
      </c>
      <c r="L1763" s="9">
        <v>495.4</v>
      </c>
      <c r="M1763" s="9"/>
      <c r="N1763" s="67"/>
      <c r="O1763" s="67">
        <v>495.4</v>
      </c>
      <c r="T1763"/>
    </row>
    <row r="1764" spans="1:20" ht="15">
      <c r="A1764" s="28" t="s">
        <v>2519</v>
      </c>
      <c r="B1764" s="63" t="s">
        <v>2564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487.5</v>
      </c>
      <c r="M1764" s="9"/>
      <c r="N1764" s="67"/>
      <c r="O1764" s="67">
        <v>487.5</v>
      </c>
      <c r="T1764"/>
    </row>
    <row r="1765" spans="1:20" ht="15">
      <c r="A1765" s="28" t="s">
        <v>2520</v>
      </c>
      <c r="B1765" s="63" t="s">
        <v>2543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>
        <v>0</v>
      </c>
      <c r="J1765" s="9" t="s">
        <v>278</v>
      </c>
      <c r="K1765" s="9" t="s">
        <v>278</v>
      </c>
      <c r="L1765" s="9">
        <v>483.5</v>
      </c>
      <c r="M1765" s="9"/>
      <c r="N1765" s="67"/>
      <c r="O1765" s="67">
        <v>483.5</v>
      </c>
      <c r="T1765"/>
    </row>
    <row r="1766" spans="1:20" ht="15">
      <c r="A1766" s="28" t="s">
        <v>2521</v>
      </c>
      <c r="B1766" s="63" t="s">
        <v>2566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>
        <v>0</v>
      </c>
      <c r="J1766" s="9" t="s">
        <v>278</v>
      </c>
      <c r="K1766" s="9" t="s">
        <v>278</v>
      </c>
      <c r="L1766" s="9">
        <v>479.20000000000005</v>
      </c>
      <c r="M1766" s="9"/>
      <c r="N1766" s="67"/>
      <c r="O1766" s="67">
        <v>479.20000000000005</v>
      </c>
      <c r="T1766"/>
    </row>
    <row r="1767" spans="1:20" ht="15">
      <c r="A1767" s="28" t="s">
        <v>2522</v>
      </c>
      <c r="B1767" s="63" t="s">
        <v>2544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>
        <v>0</v>
      </c>
      <c r="J1767" s="9" t="s">
        <v>278</v>
      </c>
      <c r="K1767" s="9" t="s">
        <v>278</v>
      </c>
      <c r="L1767" s="9">
        <v>431.7</v>
      </c>
      <c r="M1767" s="9"/>
      <c r="N1767" s="67"/>
      <c r="O1767" s="67">
        <v>431.7</v>
      </c>
      <c r="T1767"/>
    </row>
    <row r="1768" spans="1:20" ht="15">
      <c r="A1768" s="28" t="s">
        <v>2523</v>
      </c>
      <c r="B1768" s="63" t="s">
        <v>158</v>
      </c>
      <c r="E1768" s="9" t="s">
        <v>278</v>
      </c>
      <c r="F1768" s="9" t="s">
        <v>278</v>
      </c>
      <c r="G1768" s="9">
        <v>138</v>
      </c>
      <c r="H1768" s="9">
        <v>290.20000000000073</v>
      </c>
      <c r="I1768" s="9">
        <v>0</v>
      </c>
      <c r="J1768" s="9" t="s">
        <v>278</v>
      </c>
      <c r="K1768" s="9" t="s">
        <v>278</v>
      </c>
      <c r="L1768" s="9" t="s">
        <v>278</v>
      </c>
      <c r="M1768" s="9"/>
      <c r="O1768" s="67">
        <v>428.20000000000073</v>
      </c>
      <c r="T1768"/>
    </row>
    <row r="1769" spans="1:20" ht="15">
      <c r="A1769" s="28" t="s">
        <v>2524</v>
      </c>
      <c r="B1769" s="63" t="s">
        <v>2553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 t="s">
        <v>278</v>
      </c>
      <c r="K1769" s="9" t="s">
        <v>278</v>
      </c>
      <c r="L1769" s="9">
        <v>400.09999999999997</v>
      </c>
      <c r="M1769" s="9"/>
      <c r="N1769" s="67"/>
      <c r="O1769" s="67">
        <v>400.09999999999997</v>
      </c>
      <c r="T1769"/>
    </row>
    <row r="1770" spans="1:20" ht="15">
      <c r="A1770" s="28" t="s">
        <v>2525</v>
      </c>
      <c r="B1770" s="63" t="s">
        <v>2560</v>
      </c>
      <c r="C1770" s="3"/>
      <c r="D1770" s="3"/>
      <c r="E1770" s="9" t="s">
        <v>278</v>
      </c>
      <c r="F1770" s="9" t="s">
        <v>278</v>
      </c>
      <c r="G1770" s="9" t="s">
        <v>278</v>
      </c>
      <c r="H1770" s="9" t="s">
        <v>278</v>
      </c>
      <c r="I1770" s="9">
        <v>0</v>
      </c>
      <c r="J1770" s="9" t="s">
        <v>278</v>
      </c>
      <c r="K1770" s="9" t="s">
        <v>278</v>
      </c>
      <c r="L1770" s="9">
        <v>399.5</v>
      </c>
      <c r="M1770" s="9"/>
      <c r="N1770" s="67"/>
      <c r="O1770" s="67">
        <v>399.5</v>
      </c>
      <c r="T1770"/>
    </row>
    <row r="1771" spans="1:20" ht="15">
      <c r="A1771" s="28" t="s">
        <v>2526</v>
      </c>
      <c r="B1771" s="63" t="s">
        <v>2555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 t="s">
        <v>278</v>
      </c>
      <c r="L1771" s="9">
        <v>396.8</v>
      </c>
      <c r="M1771" s="9"/>
      <c r="N1771" s="67"/>
      <c r="O1771" s="67">
        <v>396.8</v>
      </c>
      <c r="T1771"/>
    </row>
    <row r="1772" spans="1:20" ht="15">
      <c r="A1772" s="28" t="s">
        <v>2527</v>
      </c>
      <c r="B1772" s="63" t="s">
        <v>178</v>
      </c>
      <c r="E1772" s="9">
        <v>211.2</v>
      </c>
      <c r="F1772" s="216">
        <v>185.2</v>
      </c>
      <c r="G1772" s="9" t="s">
        <v>278</v>
      </c>
      <c r="H1772" s="9" t="s">
        <v>278</v>
      </c>
      <c r="I1772" s="9">
        <v>0</v>
      </c>
      <c r="J1772" s="9" t="s">
        <v>278</v>
      </c>
      <c r="K1772" s="9" t="s">
        <v>278</v>
      </c>
      <c r="L1772" s="9" t="s">
        <v>278</v>
      </c>
      <c r="M1772" s="9"/>
      <c r="O1772" s="67">
        <v>396.4</v>
      </c>
      <c r="Q1772" t="s">
        <v>288</v>
      </c>
      <c r="T1772"/>
    </row>
    <row r="1773" spans="1:20" ht="15">
      <c r="A1773" s="28" t="s">
        <v>2528</v>
      </c>
      <c r="B1773" s="63" t="s">
        <v>726</v>
      </c>
      <c r="E1773" s="9" t="s">
        <v>278</v>
      </c>
      <c r="F1773" s="9" t="s">
        <v>278</v>
      </c>
      <c r="G1773" s="9" t="s">
        <v>278</v>
      </c>
      <c r="H1773" s="9">
        <v>354.90000000000055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/>
      <c r="O1773" s="67">
        <v>354.90000000000055</v>
      </c>
      <c r="T1773"/>
    </row>
    <row r="1774" spans="1:20" ht="15">
      <c r="A1774" s="28" t="s">
        <v>2529</v>
      </c>
      <c r="B1774" s="63" t="s">
        <v>731</v>
      </c>
      <c r="E1774" s="9" t="s">
        <v>278</v>
      </c>
      <c r="F1774" s="9" t="s">
        <v>278</v>
      </c>
      <c r="G1774" s="9" t="s">
        <v>278</v>
      </c>
      <c r="H1774" s="9">
        <v>303.44999999999982</v>
      </c>
      <c r="I1774" s="9">
        <v>0</v>
      </c>
      <c r="J1774" s="9" t="s">
        <v>278</v>
      </c>
      <c r="K1774" s="9" t="s">
        <v>278</v>
      </c>
      <c r="L1774" s="9" t="s">
        <v>278</v>
      </c>
      <c r="M1774" s="9"/>
      <c r="O1774" s="67">
        <v>303.44999999999982</v>
      </c>
      <c r="T1774"/>
    </row>
    <row r="1775" spans="1:20" ht="15">
      <c r="A1775" s="28" t="s">
        <v>2530</v>
      </c>
      <c r="B1775" s="63" t="s">
        <v>701</v>
      </c>
      <c r="E1775" s="9" t="s">
        <v>278</v>
      </c>
      <c r="F1775" s="9" t="s">
        <v>278</v>
      </c>
      <c r="G1775" s="9" t="s">
        <v>278</v>
      </c>
      <c r="H1775" s="9">
        <v>303.449999999998</v>
      </c>
      <c r="I1775" s="9">
        <v>0</v>
      </c>
      <c r="J1775" s="9" t="s">
        <v>278</v>
      </c>
      <c r="K1775" s="9" t="s">
        <v>278</v>
      </c>
      <c r="L1775" s="9" t="s">
        <v>278</v>
      </c>
      <c r="M1775" s="9"/>
      <c r="O1775" s="67">
        <v>303.449999999998</v>
      </c>
      <c r="T1775"/>
    </row>
    <row r="1776" spans="1:20" ht="15">
      <c r="A1776" s="28" t="s">
        <v>2531</v>
      </c>
      <c r="B1776" s="205" t="s">
        <v>1551</v>
      </c>
      <c r="C1776" s="3"/>
      <c r="D1776" s="3"/>
      <c r="E1776" s="9" t="s">
        <v>278</v>
      </c>
      <c r="F1776" s="9" t="s">
        <v>278</v>
      </c>
      <c r="G1776" s="9" t="s">
        <v>278</v>
      </c>
      <c r="H1776" s="9" t="s">
        <v>278</v>
      </c>
      <c r="I1776" s="9">
        <v>0</v>
      </c>
      <c r="J1776" s="9">
        <v>283.19999999999982</v>
      </c>
      <c r="K1776" s="9" t="s">
        <v>278</v>
      </c>
      <c r="L1776" s="9" t="s">
        <v>278</v>
      </c>
      <c r="M1776" s="9"/>
      <c r="O1776" s="67">
        <v>283.19999999999982</v>
      </c>
      <c r="T1776"/>
    </row>
    <row r="1777" spans="1:20" ht="15">
      <c r="A1777" s="28" t="s">
        <v>2532</v>
      </c>
      <c r="B1777" s="273" t="s">
        <v>1884</v>
      </c>
      <c r="C1777" s="3"/>
      <c r="D1777" s="3"/>
      <c r="E1777" s="9" t="s">
        <v>278</v>
      </c>
      <c r="F1777" s="9" t="s">
        <v>278</v>
      </c>
      <c r="G1777" s="9" t="s">
        <v>278</v>
      </c>
      <c r="H1777" s="9" t="s">
        <v>278</v>
      </c>
      <c r="I1777" s="9">
        <v>0</v>
      </c>
      <c r="J1777" s="9">
        <v>188.69999999999982</v>
      </c>
      <c r="K1777" s="9" t="s">
        <v>278</v>
      </c>
      <c r="L1777" s="9" t="s">
        <v>278</v>
      </c>
      <c r="M1777" s="9"/>
      <c r="O1777" s="67">
        <v>188.69999999999982</v>
      </c>
      <c r="T1777"/>
    </row>
    <row r="1778" spans="1:20" ht="15">
      <c r="A1778" s="28" t="s">
        <v>2533</v>
      </c>
      <c r="B1778" s="63" t="s">
        <v>164</v>
      </c>
      <c r="E1778" s="9" t="s">
        <v>278</v>
      </c>
      <c r="F1778" s="9" t="s">
        <v>278</v>
      </c>
      <c r="G1778" s="9">
        <v>186.2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/>
      <c r="O1778" s="67">
        <v>186.2</v>
      </c>
      <c r="T1778"/>
    </row>
    <row r="1779" spans="1:20" ht="15">
      <c r="A1779" s="28" t="s">
        <v>2534</v>
      </c>
      <c r="B1779" s="273" t="s">
        <v>1903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>
        <v>177.60000000000036</v>
      </c>
      <c r="L1779" s="9" t="s">
        <v>278</v>
      </c>
      <c r="M1779" s="9"/>
      <c r="O1779" s="67">
        <v>177.60000000000036</v>
      </c>
      <c r="T1779"/>
    </row>
    <row r="1780" spans="1:20" ht="15">
      <c r="A1780" s="28" t="s">
        <v>2535</v>
      </c>
      <c r="B1780" s="63" t="s">
        <v>741</v>
      </c>
      <c r="E1780" s="9" t="s">
        <v>278</v>
      </c>
      <c r="F1780" s="9" t="s">
        <v>278</v>
      </c>
      <c r="G1780" s="9" t="s">
        <v>278</v>
      </c>
      <c r="H1780" s="9">
        <v>142.19999999999936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/>
      <c r="O1780" s="67">
        <v>142.19999999999936</v>
      </c>
      <c r="T1780"/>
    </row>
    <row r="1781" spans="1:20" ht="15">
      <c r="A1781" s="28" t="s">
        <v>2536</v>
      </c>
      <c r="B1781" s="273" t="s">
        <v>1904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>
        <v>32.399999999998727</v>
      </c>
      <c r="L1781" s="9" t="s">
        <v>278</v>
      </c>
      <c r="M1781" s="9"/>
      <c r="O1781" s="67">
        <v>32.399999999998727</v>
      </c>
      <c r="T1781"/>
    </row>
    <row r="1782" spans="1:20" ht="15">
      <c r="A1782" s="28" t="s">
        <v>2537</v>
      </c>
      <c r="B1782" s="218" t="s">
        <v>1547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/>
      <c r="O1782" s="67">
        <v>0</v>
      </c>
      <c r="T1782"/>
    </row>
    <row r="1783" spans="1:20" ht="15">
      <c r="A1783" s="28" t="s">
        <v>2538</v>
      </c>
      <c r="B1783" s="205" t="s">
        <v>1557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/>
      <c r="O1783" s="67">
        <v>0</v>
      </c>
      <c r="T1783"/>
    </row>
    <row r="1784" spans="1:20" ht="15">
      <c r="A1784" s="28" t="s">
        <v>2539</v>
      </c>
      <c r="B1784" s="205" t="s">
        <v>1556</v>
      </c>
      <c r="C1784" s="3"/>
      <c r="D1784" s="3"/>
      <c r="E1784" s="9" t="s">
        <v>278</v>
      </c>
      <c r="F1784" s="9" t="s">
        <v>278</v>
      </c>
      <c r="G1784" s="9" t="s">
        <v>278</v>
      </c>
      <c r="H1784" s="9" t="s">
        <v>278</v>
      </c>
      <c r="I1784" s="9">
        <v>0</v>
      </c>
      <c r="J1784" s="9" t="s">
        <v>278</v>
      </c>
      <c r="K1784" s="9" t="s">
        <v>278</v>
      </c>
      <c r="L1784" s="9" t="s">
        <v>278</v>
      </c>
      <c r="M1784" s="9"/>
      <c r="O1784" s="67">
        <v>0</v>
      </c>
      <c r="T1784"/>
    </row>
    <row r="1785" spans="1:20" ht="15">
      <c r="A1785" s="28" t="s">
        <v>2687</v>
      </c>
      <c r="B1785" s="205" t="s">
        <v>1554</v>
      </c>
      <c r="C1785" s="3"/>
      <c r="D1785" s="3"/>
      <c r="E1785" s="9" t="s">
        <v>278</v>
      </c>
      <c r="F1785" s="9" t="s">
        <v>278</v>
      </c>
      <c r="G1785" s="9" t="s">
        <v>278</v>
      </c>
      <c r="H1785" s="9" t="s">
        <v>278</v>
      </c>
      <c r="I1785" s="9">
        <v>0</v>
      </c>
      <c r="J1785" s="9" t="s">
        <v>278</v>
      </c>
      <c r="K1785" s="9" t="s">
        <v>278</v>
      </c>
      <c r="L1785" s="9" t="s">
        <v>278</v>
      </c>
      <c r="M1785" s="9"/>
      <c r="O1785" s="67">
        <v>0</v>
      </c>
      <c r="T1785"/>
    </row>
    <row r="1786" spans="1:20" ht="15">
      <c r="A1786" s="28" t="s">
        <v>2688</v>
      </c>
      <c r="B1786" s="205" t="s">
        <v>1581</v>
      </c>
      <c r="C1786" s="3"/>
      <c r="D1786" s="3"/>
      <c r="E1786" s="9" t="s">
        <v>278</v>
      </c>
      <c r="F1786" s="9" t="s">
        <v>278</v>
      </c>
      <c r="G1786" s="9" t="s">
        <v>278</v>
      </c>
      <c r="H1786" s="9" t="s">
        <v>278</v>
      </c>
      <c r="I1786" s="9">
        <v>0</v>
      </c>
      <c r="J1786" s="9" t="s">
        <v>278</v>
      </c>
      <c r="K1786" s="9" t="s">
        <v>278</v>
      </c>
      <c r="L1786" s="9" t="s">
        <v>278</v>
      </c>
      <c r="M1786" s="9"/>
      <c r="O1786" s="67">
        <v>0</v>
      </c>
      <c r="T1786"/>
    </row>
    <row r="1787" spans="1:20" ht="15">
      <c r="A1787" s="28" t="s">
        <v>2689</v>
      </c>
      <c r="B1787" s="205" t="s">
        <v>1564</v>
      </c>
      <c r="C1787" s="3"/>
      <c r="D1787" s="3"/>
      <c r="E1787" s="9" t="s">
        <v>278</v>
      </c>
      <c r="F1787" s="9" t="s">
        <v>278</v>
      </c>
      <c r="G1787" s="9" t="s">
        <v>278</v>
      </c>
      <c r="H1787" s="9" t="s">
        <v>278</v>
      </c>
      <c r="I1787" s="9">
        <v>0</v>
      </c>
      <c r="J1787" s="9" t="s">
        <v>278</v>
      </c>
      <c r="K1787" s="9" t="s">
        <v>278</v>
      </c>
      <c r="L1787" s="9" t="s">
        <v>278</v>
      </c>
      <c r="M1787" s="9"/>
      <c r="O1787" s="67">
        <v>0</v>
      </c>
      <c r="T1787"/>
    </row>
    <row r="1788" spans="1:20" ht="15">
      <c r="A1788" s="291" t="s">
        <v>3944</v>
      </c>
      <c r="B1788" s="63" t="s">
        <v>4006</v>
      </c>
      <c r="C1788" s="3"/>
      <c r="D1788" s="3"/>
      <c r="E1788" s="9"/>
      <c r="F1788" s="9"/>
      <c r="G1788" s="9"/>
      <c r="H1788" s="9"/>
      <c r="L1788" s="69"/>
      <c r="M1788" s="69"/>
      <c r="N1788" s="67"/>
      <c r="T1788"/>
    </row>
    <row r="1789" spans="1:20" ht="15">
      <c r="A1789" s="291" t="s">
        <v>3945</v>
      </c>
      <c r="B1789" s="63" t="s">
        <v>4007</v>
      </c>
      <c r="C1789" s="3"/>
      <c r="D1789" s="3"/>
      <c r="E1789" s="9"/>
      <c r="F1789" s="9"/>
      <c r="G1789" s="9"/>
      <c r="H1789" s="9"/>
      <c r="L1789" s="69"/>
      <c r="M1789" s="69"/>
      <c r="N1789" s="67"/>
      <c r="T1789"/>
    </row>
    <row r="1790" spans="1:20" ht="15">
      <c r="A1790" s="291" t="s">
        <v>3946</v>
      </c>
      <c r="B1790" s="63" t="s">
        <v>4008</v>
      </c>
      <c r="C1790" s="3"/>
      <c r="D1790" s="3"/>
      <c r="E1790" s="9"/>
      <c r="F1790" s="9"/>
      <c r="G1790" s="9"/>
      <c r="H1790" s="9"/>
      <c r="L1790" s="69"/>
      <c r="M1790" s="69"/>
      <c r="N1790" s="67"/>
      <c r="T1790"/>
    </row>
    <row r="1791" spans="1:20" ht="15">
      <c r="A1791" s="291" t="s">
        <v>3947</v>
      </c>
      <c r="B1791" s="63" t="s">
        <v>4009</v>
      </c>
      <c r="C1791" s="3"/>
      <c r="D1791" s="3"/>
      <c r="E1791" s="9"/>
      <c r="F1791" s="9"/>
      <c r="G1791" s="9"/>
      <c r="H1791" s="9"/>
      <c r="L1791" s="69"/>
      <c r="M1791" s="69"/>
      <c r="N1791" s="67"/>
      <c r="T1791"/>
    </row>
    <row r="1792" spans="1:20" ht="15">
      <c r="A1792" s="291" t="s">
        <v>3948</v>
      </c>
      <c r="B1792" s="63" t="s">
        <v>4010</v>
      </c>
      <c r="C1792" s="3"/>
      <c r="D1792" s="3"/>
      <c r="E1792" s="9"/>
      <c r="F1792" s="9"/>
      <c r="G1792" s="9"/>
      <c r="H1792" s="9"/>
      <c r="L1792" s="69"/>
      <c r="M1792" s="69"/>
      <c r="N1792" s="67"/>
      <c r="T1792"/>
    </row>
    <row r="1793" spans="1:20" ht="15">
      <c r="A1793" s="291" t="s">
        <v>3949</v>
      </c>
      <c r="B1793" s="63" t="s">
        <v>4011</v>
      </c>
      <c r="C1793" s="3"/>
      <c r="D1793" s="3"/>
      <c r="E1793" s="9"/>
      <c r="F1793" s="9"/>
      <c r="G1793" s="9"/>
      <c r="H1793" s="9"/>
      <c r="L1793" s="69"/>
      <c r="M1793" s="69"/>
      <c r="N1793" s="67"/>
      <c r="T1793"/>
    </row>
    <row r="1794" spans="1:20" ht="15">
      <c r="A1794" s="291" t="s">
        <v>3950</v>
      </c>
      <c r="B1794" s="63" t="s">
        <v>4012</v>
      </c>
      <c r="C1794" s="3"/>
      <c r="D1794" s="3"/>
      <c r="E1794" s="9"/>
      <c r="F1794" s="9"/>
      <c r="G1794" s="9"/>
      <c r="H1794" s="9"/>
      <c r="L1794" s="69"/>
      <c r="M1794" s="69"/>
      <c r="N1794" s="67"/>
      <c r="T1794"/>
    </row>
    <row r="1795" spans="1:20" ht="15">
      <c r="A1795" s="291" t="s">
        <v>3951</v>
      </c>
      <c r="B1795" s="63" t="s">
        <v>4013</v>
      </c>
      <c r="C1795" s="3"/>
      <c r="D1795" s="3"/>
      <c r="E1795" s="9"/>
      <c r="F1795" s="9"/>
      <c r="G1795" s="9"/>
      <c r="H1795" s="9"/>
      <c r="L1795" s="69"/>
      <c r="M1795" s="69"/>
      <c r="N1795" s="67"/>
      <c r="T1795"/>
    </row>
    <row r="1796" spans="1:20" ht="15">
      <c r="A1796" s="291" t="s">
        <v>3952</v>
      </c>
      <c r="B1796" s="63" t="s">
        <v>4014</v>
      </c>
      <c r="C1796" s="3"/>
      <c r="D1796" s="3"/>
      <c r="E1796" s="9"/>
      <c r="F1796" s="9"/>
      <c r="G1796" s="9"/>
      <c r="H1796" s="9"/>
      <c r="L1796" s="69"/>
      <c r="M1796" s="69"/>
      <c r="N1796" s="67"/>
      <c r="T1796"/>
    </row>
    <row r="1797" spans="1:20" ht="15">
      <c r="A1797" s="291" t="s">
        <v>3953</v>
      </c>
      <c r="B1797" s="63" t="s">
        <v>4033</v>
      </c>
      <c r="C1797" s="3"/>
      <c r="D1797" s="3"/>
      <c r="E1797" s="9"/>
      <c r="F1797" s="9"/>
      <c r="G1797" s="9"/>
      <c r="H1797" s="9"/>
      <c r="L1797" s="69"/>
      <c r="M1797" s="69"/>
      <c r="N1797" s="67"/>
      <c r="T1797"/>
    </row>
    <row r="1798" spans="1:20" ht="15">
      <c r="A1798" s="291" t="s">
        <v>3954</v>
      </c>
      <c r="B1798" s="63" t="s">
        <v>4015</v>
      </c>
      <c r="C1798" s="3"/>
      <c r="D1798" s="3"/>
      <c r="E1798" s="9"/>
      <c r="F1798" s="9"/>
      <c r="G1798" s="9"/>
      <c r="H1798" s="9"/>
      <c r="L1798" s="69"/>
      <c r="M1798" s="69"/>
      <c r="N1798" s="67"/>
      <c r="T1798"/>
    </row>
    <row r="1799" spans="1:20" ht="15">
      <c r="A1799" s="291" t="s">
        <v>3955</v>
      </c>
      <c r="B1799" s="63" t="s">
        <v>4016</v>
      </c>
      <c r="C1799" s="3"/>
      <c r="D1799" s="3"/>
      <c r="E1799" s="9"/>
      <c r="F1799" s="9"/>
      <c r="G1799" s="9"/>
      <c r="H1799" s="9"/>
      <c r="L1799" s="69"/>
      <c r="M1799" s="69"/>
      <c r="N1799" s="67"/>
      <c r="T1799"/>
    </row>
    <row r="1800" spans="1:20" ht="15">
      <c r="A1800" s="291" t="s">
        <v>3956</v>
      </c>
      <c r="B1800" s="63" t="s">
        <v>4017</v>
      </c>
      <c r="C1800" s="3"/>
      <c r="D1800" s="3"/>
      <c r="E1800" s="9"/>
      <c r="F1800" s="9"/>
      <c r="G1800" s="9"/>
      <c r="H1800" s="9"/>
      <c r="L1800" s="69"/>
      <c r="M1800" s="69"/>
      <c r="N1800" s="67"/>
      <c r="T1800"/>
    </row>
    <row r="1801" spans="1:20" ht="15">
      <c r="A1801" s="291" t="s">
        <v>3957</v>
      </c>
      <c r="B1801" s="63" t="s">
        <v>4018</v>
      </c>
      <c r="C1801" s="3"/>
      <c r="D1801" s="3"/>
      <c r="E1801" s="9"/>
      <c r="F1801" s="9"/>
      <c r="G1801" s="9"/>
      <c r="H1801" s="9"/>
      <c r="L1801" s="69"/>
      <c r="M1801" s="69"/>
      <c r="N1801" s="67"/>
      <c r="T1801"/>
    </row>
    <row r="1802" spans="1:20" ht="15">
      <c r="A1802" s="291" t="s">
        <v>3958</v>
      </c>
      <c r="B1802" s="63" t="s">
        <v>4019</v>
      </c>
      <c r="C1802" s="3"/>
      <c r="D1802" s="3"/>
      <c r="E1802" s="9"/>
      <c r="F1802" s="9"/>
      <c r="G1802" s="9"/>
      <c r="H1802" s="9"/>
      <c r="L1802" s="69"/>
      <c r="M1802" s="69"/>
      <c r="N1802" s="67"/>
      <c r="T1802"/>
    </row>
    <row r="1803" spans="1:20" ht="15">
      <c r="A1803" s="291" t="s">
        <v>3959</v>
      </c>
      <c r="B1803" s="63" t="s">
        <v>4020</v>
      </c>
      <c r="C1803" s="3"/>
      <c r="D1803" s="3"/>
      <c r="E1803" s="9"/>
      <c r="F1803" s="9"/>
      <c r="G1803" s="9"/>
      <c r="H1803" s="9"/>
      <c r="L1803" s="69"/>
      <c r="M1803" s="69"/>
      <c r="N1803" s="67"/>
      <c r="T1803"/>
    </row>
    <row r="1804" spans="1:20" ht="15">
      <c r="A1804" s="291" t="s">
        <v>3960</v>
      </c>
      <c r="B1804" s="63" t="s">
        <v>4021</v>
      </c>
      <c r="C1804" s="3"/>
      <c r="D1804" s="3"/>
      <c r="E1804" s="9"/>
      <c r="F1804" s="9"/>
      <c r="G1804" s="9"/>
      <c r="H1804" s="9"/>
      <c r="L1804" s="69"/>
      <c r="M1804" s="69"/>
      <c r="N1804" s="67"/>
      <c r="T1804"/>
    </row>
    <row r="1805" spans="1:20" ht="15">
      <c r="A1805" s="291" t="s">
        <v>3961</v>
      </c>
      <c r="B1805" s="63" t="s">
        <v>4022</v>
      </c>
      <c r="C1805" s="3"/>
      <c r="D1805" s="3"/>
      <c r="E1805" s="9"/>
      <c r="F1805" s="9"/>
      <c r="G1805" s="9"/>
      <c r="H1805" s="9"/>
      <c r="L1805" s="69"/>
      <c r="M1805" s="69"/>
      <c r="N1805" s="67"/>
      <c r="T1805"/>
    </row>
    <row r="1806" spans="1:20" ht="15">
      <c r="A1806" s="291" t="s">
        <v>3962</v>
      </c>
      <c r="B1806" s="63" t="s">
        <v>4023</v>
      </c>
      <c r="C1806" s="3"/>
      <c r="D1806" s="3"/>
      <c r="E1806" s="9"/>
      <c r="F1806" s="9"/>
      <c r="G1806" s="9"/>
      <c r="H1806" s="9"/>
      <c r="L1806" s="69"/>
      <c r="M1806" s="69"/>
      <c r="N1806" s="67"/>
      <c r="T1806"/>
    </row>
    <row r="1807" spans="1:20" ht="15">
      <c r="A1807" s="291" t="s">
        <v>3963</v>
      </c>
      <c r="B1807" s="63" t="s">
        <v>4024</v>
      </c>
      <c r="C1807" s="3"/>
      <c r="D1807" s="3"/>
      <c r="E1807" s="9"/>
      <c r="F1807" s="9"/>
      <c r="G1807" s="9"/>
      <c r="H1807" s="9"/>
      <c r="L1807" s="69"/>
      <c r="M1807" s="69"/>
      <c r="N1807" s="67"/>
      <c r="T1807"/>
    </row>
    <row r="1808" spans="1:20" ht="15">
      <c r="A1808" s="291" t="s">
        <v>3964</v>
      </c>
      <c r="B1808" s="63" t="s">
        <v>4025</v>
      </c>
      <c r="C1808" s="3"/>
      <c r="D1808" s="3"/>
      <c r="E1808" s="9"/>
      <c r="F1808" s="9"/>
      <c r="G1808" s="9"/>
      <c r="H1808" s="9"/>
      <c r="L1808" s="69"/>
      <c r="M1808" s="69"/>
      <c r="N1808" s="67"/>
      <c r="T1808"/>
    </row>
    <row r="1809" spans="1:20" ht="15">
      <c r="A1809" s="291" t="s">
        <v>3965</v>
      </c>
      <c r="B1809" s="63" t="s">
        <v>4026</v>
      </c>
      <c r="C1809" s="3"/>
      <c r="D1809" s="3"/>
      <c r="E1809" s="9"/>
      <c r="F1809" s="9"/>
      <c r="G1809" s="9"/>
      <c r="H1809" s="9"/>
      <c r="L1809" s="69"/>
      <c r="M1809" s="69"/>
      <c r="N1809" s="67"/>
      <c r="T1809"/>
    </row>
    <row r="1810" spans="1:20" ht="15">
      <c r="A1810" s="291" t="s">
        <v>3966</v>
      </c>
      <c r="B1810" s="63" t="s">
        <v>4027</v>
      </c>
      <c r="C1810" s="3"/>
      <c r="D1810" s="3"/>
      <c r="E1810" s="9"/>
      <c r="F1810" s="9"/>
      <c r="G1810" s="9"/>
      <c r="H1810" s="9"/>
      <c r="L1810" s="69"/>
      <c r="M1810" s="69"/>
      <c r="N1810" s="67"/>
      <c r="T1810"/>
    </row>
    <row r="1811" spans="1:20" ht="15">
      <c r="A1811" s="291" t="s">
        <v>4034</v>
      </c>
      <c r="B1811" s="63" t="s">
        <v>4028</v>
      </c>
      <c r="C1811" s="3"/>
      <c r="D1811" s="3"/>
      <c r="E1811" s="9"/>
      <c r="F1811" s="9"/>
      <c r="G1811" s="9"/>
      <c r="H1811" s="9"/>
      <c r="L1811" s="69"/>
      <c r="M1811" s="69"/>
      <c r="N1811" s="67"/>
      <c r="T1811"/>
    </row>
    <row r="1812" spans="1:20" ht="15">
      <c r="A1812" s="291" t="s">
        <v>4187</v>
      </c>
      <c r="B1812" s="63" t="s">
        <v>4029</v>
      </c>
      <c r="C1812" s="3"/>
      <c r="D1812" s="3"/>
      <c r="E1812" s="9"/>
      <c r="F1812" s="9"/>
      <c r="G1812" s="9"/>
      <c r="H1812" s="9"/>
      <c r="L1812" s="69"/>
      <c r="M1812" s="69"/>
      <c r="N1812" s="67"/>
      <c r="T1812"/>
    </row>
    <row r="1813" spans="1:20" ht="15">
      <c r="A1813" s="291" t="s">
        <v>4312</v>
      </c>
      <c r="B1813" s="63" t="s">
        <v>4030</v>
      </c>
      <c r="C1813" s="3"/>
      <c r="D1813" s="3"/>
      <c r="E1813" s="9"/>
      <c r="F1813" s="9"/>
      <c r="G1813" s="9"/>
      <c r="H1813" s="9"/>
      <c r="L1813" s="69"/>
      <c r="M1813" s="69"/>
      <c r="N1813" s="67"/>
      <c r="T1813"/>
    </row>
    <row r="1814" spans="1:20" ht="15">
      <c r="A1814" s="291" t="s">
        <v>4372</v>
      </c>
      <c r="B1814" s="63" t="s">
        <v>4031</v>
      </c>
      <c r="C1814" s="3"/>
      <c r="D1814" s="3"/>
      <c r="E1814" s="9"/>
      <c r="F1814" s="9"/>
      <c r="G1814" s="9"/>
      <c r="H1814" s="9"/>
      <c r="L1814" s="69"/>
      <c r="M1814" s="69"/>
      <c r="N1814" s="67"/>
      <c r="T1814"/>
    </row>
    <row r="1815" spans="1:20" ht="15">
      <c r="A1815" s="291" t="s">
        <v>4373</v>
      </c>
      <c r="B1815" s="63" t="s">
        <v>4032</v>
      </c>
      <c r="C1815" s="3"/>
      <c r="D1815" s="3"/>
      <c r="E1815" s="9"/>
      <c r="F1815" s="9"/>
      <c r="G1815" s="9"/>
      <c r="H1815" s="9"/>
      <c r="L1815" s="69"/>
      <c r="M1815" s="69"/>
      <c r="N1815" s="67"/>
      <c r="T1815"/>
    </row>
    <row r="1816" spans="1:20" ht="15">
      <c r="A1816" s="291" t="s">
        <v>4374</v>
      </c>
      <c r="B1816" s="63" t="s">
        <v>4035</v>
      </c>
      <c r="C1816" s="3"/>
      <c r="D1816" s="3"/>
      <c r="E1816" s="9"/>
      <c r="F1816" s="9"/>
      <c r="G1816" s="9"/>
      <c r="H1816" s="9"/>
      <c r="L1816" s="69"/>
      <c r="M1816" s="69"/>
      <c r="N1816" s="67"/>
      <c r="T1816"/>
    </row>
    <row r="1817" spans="1:20" ht="15">
      <c r="A1817" s="291" t="s">
        <v>4375</v>
      </c>
      <c r="B1817" s="63" t="s">
        <v>4186</v>
      </c>
      <c r="C1817" s="3"/>
      <c r="D1817" s="3"/>
      <c r="E1817" s="9"/>
      <c r="F1817" s="9"/>
      <c r="G1817" s="9"/>
      <c r="H1817" s="9"/>
      <c r="L1817" s="69"/>
      <c r="M1817" s="69"/>
      <c r="N1817" s="67"/>
      <c r="T1817"/>
    </row>
    <row r="1818" spans="1:20" ht="15">
      <c r="A1818" s="291" t="s">
        <v>4376</v>
      </c>
      <c r="B1818" s="63" t="s">
        <v>4309</v>
      </c>
      <c r="C1818" s="3"/>
      <c r="D1818" s="3"/>
      <c r="E1818" s="9"/>
      <c r="F1818" s="9"/>
      <c r="G1818" s="9"/>
      <c r="H1818" s="9"/>
      <c r="L1818" s="69"/>
      <c r="M1818" s="69"/>
      <c r="N1818" s="67"/>
      <c r="T1818"/>
    </row>
    <row r="1819" spans="1:20" ht="15">
      <c r="A1819" s="28"/>
      <c r="B1819" s="63"/>
      <c r="E1819" s="9"/>
      <c r="F1819" s="9"/>
      <c r="G1819" s="9"/>
      <c r="H1819" s="9"/>
      <c r="L1819" s="69"/>
      <c r="M1819" s="69"/>
      <c r="N1819" s="67"/>
      <c r="T1819"/>
    </row>
    <row r="1820" spans="1:20" ht="15">
      <c r="A1820" s="28"/>
      <c r="E1820" s="9"/>
      <c r="F1820" s="9"/>
      <c r="G1820" s="9"/>
      <c r="L1820" s="69"/>
      <c r="M1820" s="69"/>
      <c r="N1820" s="67"/>
      <c r="T1820"/>
    </row>
    <row r="1821" spans="1:20" ht="15">
      <c r="A1821" s="28"/>
      <c r="B1821" s="63"/>
      <c r="E1821" s="9"/>
      <c r="F1821" s="9"/>
      <c r="G1821" s="9"/>
      <c r="L1821" s="69"/>
      <c r="M1821" s="69"/>
      <c r="N1821" s="67"/>
      <c r="T1821"/>
    </row>
    <row r="1822" spans="1:20" ht="25.5">
      <c r="A1822" s="23" t="s">
        <v>190</v>
      </c>
      <c r="L1822" s="69"/>
      <c r="M1822" s="69"/>
      <c r="T1822"/>
    </row>
    <row r="1823" spans="1:20">
      <c r="L1823" s="69"/>
      <c r="M1823" s="69"/>
      <c r="T1823"/>
    </row>
    <row r="1824" spans="1:20" ht="15">
      <c r="A1824" s="39"/>
      <c r="B1824" s="39"/>
      <c r="C1824" s="39"/>
      <c r="D1824" s="39"/>
      <c r="E1824" s="61">
        <v>2016</v>
      </c>
      <c r="F1824" s="61">
        <v>2017</v>
      </c>
      <c r="G1824" s="61">
        <v>2018</v>
      </c>
      <c r="H1824" s="61">
        <v>2019</v>
      </c>
      <c r="I1824" s="61">
        <v>2020</v>
      </c>
      <c r="J1824" s="61">
        <v>2021</v>
      </c>
      <c r="K1824" s="61">
        <v>2022</v>
      </c>
      <c r="L1824" s="61">
        <v>2023</v>
      </c>
      <c r="M1824" s="61">
        <v>2024</v>
      </c>
      <c r="O1824" s="70" t="s">
        <v>40</v>
      </c>
      <c r="T1824"/>
    </row>
    <row r="1825" spans="1:20" ht="15">
      <c r="A1825" s="28" t="s">
        <v>0</v>
      </c>
      <c r="B1825" s="63" t="s">
        <v>11</v>
      </c>
      <c r="E1825" s="211">
        <v>477.5</v>
      </c>
      <c r="F1825" s="212">
        <v>507.5</v>
      </c>
      <c r="G1825" s="9">
        <v>360.9</v>
      </c>
      <c r="H1825" s="9">
        <v>323.49999999999909</v>
      </c>
      <c r="I1825" s="9">
        <v>176.50000000000182</v>
      </c>
      <c r="J1825" s="9">
        <v>335.89999999999964</v>
      </c>
      <c r="K1825" s="9">
        <v>279.70000000000073</v>
      </c>
      <c r="L1825" s="9">
        <v>258.60000000000002</v>
      </c>
      <c r="M1825" s="9"/>
      <c r="O1825" s="67">
        <v>2720.1000000000013</v>
      </c>
      <c r="Q1825" t="s">
        <v>302</v>
      </c>
      <c r="T1825" s="215"/>
    </row>
    <row r="1826" spans="1:20" ht="15">
      <c r="A1826" s="28" t="s">
        <v>2</v>
      </c>
      <c r="B1826" s="63" t="s">
        <v>27</v>
      </c>
      <c r="E1826" s="9">
        <v>304.10000000000002</v>
      </c>
      <c r="F1826" s="216">
        <v>355.65</v>
      </c>
      <c r="G1826" s="9">
        <v>249</v>
      </c>
      <c r="H1826" s="9">
        <v>305.69999999999891</v>
      </c>
      <c r="I1826" s="9">
        <v>221.19999999999891</v>
      </c>
      <c r="J1826" s="9">
        <v>293.79999999999836</v>
      </c>
      <c r="K1826" s="216">
        <v>423.69999999999891</v>
      </c>
      <c r="L1826" s="211">
        <v>527</v>
      </c>
      <c r="M1826" s="211"/>
      <c r="O1826" s="67">
        <v>2680.1499999999951</v>
      </c>
      <c r="Q1826" t="s">
        <v>2961</v>
      </c>
      <c r="T1826"/>
    </row>
    <row r="1827" spans="1:20" ht="15">
      <c r="A1827" s="28" t="s">
        <v>3</v>
      </c>
      <c r="B1827" s="63" t="s">
        <v>21</v>
      </c>
      <c r="E1827" s="213">
        <v>518.54999999999995</v>
      </c>
      <c r="F1827" s="216">
        <v>388.6</v>
      </c>
      <c r="G1827" s="9">
        <v>263.5</v>
      </c>
      <c r="H1827" s="9">
        <v>281.80000000000291</v>
      </c>
      <c r="I1827" s="9">
        <v>217</v>
      </c>
      <c r="J1827" s="9">
        <v>273.70000000000164</v>
      </c>
      <c r="K1827" s="211">
        <v>435.79999999999836</v>
      </c>
      <c r="L1827" s="9">
        <v>222.7</v>
      </c>
      <c r="M1827" s="9"/>
      <c r="O1827" s="67">
        <v>2601.6500000000028</v>
      </c>
      <c r="Q1827" t="s">
        <v>2200</v>
      </c>
      <c r="T1827" s="3" t="s">
        <v>1655</v>
      </c>
    </row>
    <row r="1828" spans="1:20" ht="15">
      <c r="A1828" s="28" t="s">
        <v>5</v>
      </c>
      <c r="B1828" s="63" t="s">
        <v>15</v>
      </c>
      <c r="E1828" s="9">
        <v>322.60000000000002</v>
      </c>
      <c r="F1828" s="211">
        <v>543.70000000000005</v>
      </c>
      <c r="G1828" s="216">
        <v>407.9</v>
      </c>
      <c r="H1828" s="9">
        <v>258.09999999999854</v>
      </c>
      <c r="I1828" s="9">
        <v>173.99999999999636</v>
      </c>
      <c r="J1828" s="9">
        <v>208.19999999999982</v>
      </c>
      <c r="K1828" s="9">
        <v>131.69999999999891</v>
      </c>
      <c r="L1828" s="216">
        <v>451.00000000000006</v>
      </c>
      <c r="M1828" s="216"/>
      <c r="O1828" s="67">
        <v>2497.1999999999939</v>
      </c>
      <c r="Q1828" t="s">
        <v>820</v>
      </c>
      <c r="T1828"/>
    </row>
    <row r="1829" spans="1:20" ht="15">
      <c r="A1829" s="28" t="s">
        <v>7</v>
      </c>
      <c r="B1829" s="63" t="s">
        <v>37</v>
      </c>
      <c r="E1829" s="9">
        <v>251.5</v>
      </c>
      <c r="F1829" s="216">
        <v>439.35</v>
      </c>
      <c r="G1829" s="216">
        <v>436.4</v>
      </c>
      <c r="H1829" s="9">
        <v>354.90000000000146</v>
      </c>
      <c r="I1829" s="9">
        <v>294</v>
      </c>
      <c r="J1829" s="9">
        <v>190.50000000000273</v>
      </c>
      <c r="K1829" s="9">
        <v>168.19999999999982</v>
      </c>
      <c r="L1829" s="9">
        <v>246.6</v>
      </c>
      <c r="M1829" s="9"/>
      <c r="O1829" s="67">
        <v>2381.4500000000039</v>
      </c>
      <c r="Q1829" t="s">
        <v>315</v>
      </c>
      <c r="T1829"/>
    </row>
    <row r="1830" spans="1:20" ht="15">
      <c r="A1830" s="28" t="s">
        <v>8</v>
      </c>
      <c r="B1830" s="63" t="s">
        <v>714</v>
      </c>
      <c r="E1830" s="9" t="s">
        <v>278</v>
      </c>
      <c r="F1830" s="9" t="s">
        <v>278</v>
      </c>
      <c r="G1830" s="9" t="s">
        <v>278</v>
      </c>
      <c r="H1830" s="211">
        <v>544</v>
      </c>
      <c r="I1830" s="213">
        <v>518.99999999999818</v>
      </c>
      <c r="J1830" s="213">
        <v>545.00000000000091</v>
      </c>
      <c r="K1830" s="9">
        <v>209.70000000000073</v>
      </c>
      <c r="L1830" s="216">
        <v>458.4</v>
      </c>
      <c r="M1830" s="216"/>
      <c r="O1830" s="67">
        <v>2276.1</v>
      </c>
      <c r="Q1830" t="s">
        <v>2963</v>
      </c>
      <c r="T1830" s="215" t="s">
        <v>2203</v>
      </c>
    </row>
    <row r="1831" spans="1:20" ht="15">
      <c r="A1831" s="28" t="s">
        <v>10</v>
      </c>
      <c r="B1831" s="63" t="s">
        <v>17</v>
      </c>
      <c r="E1831" s="216">
        <v>360.75</v>
      </c>
      <c r="F1831" s="216">
        <v>400.25</v>
      </c>
      <c r="G1831" s="213">
        <v>537.4</v>
      </c>
      <c r="H1831" s="9">
        <v>199.50000000000091</v>
      </c>
      <c r="I1831" s="9">
        <v>110.89999999999964</v>
      </c>
      <c r="J1831" s="9">
        <v>292.70000000000164</v>
      </c>
      <c r="K1831" s="9">
        <v>105.49999999999636</v>
      </c>
      <c r="L1831" s="9">
        <v>216</v>
      </c>
      <c r="M1831" s="9"/>
      <c r="O1831" s="67">
        <v>2222.9999999999986</v>
      </c>
      <c r="Q1831" t="s">
        <v>329</v>
      </c>
      <c r="T1831" s="3" t="s">
        <v>1655</v>
      </c>
    </row>
    <row r="1832" spans="1:20" ht="15">
      <c r="A1832" s="28" t="s">
        <v>12</v>
      </c>
      <c r="B1832" s="63" t="s">
        <v>143</v>
      </c>
      <c r="E1832" s="9" t="s">
        <v>278</v>
      </c>
      <c r="F1832" s="213">
        <v>603.54999999999995</v>
      </c>
      <c r="G1832" s="216">
        <v>403.4</v>
      </c>
      <c r="H1832" s="9">
        <v>220.00000000000182</v>
      </c>
      <c r="I1832" s="9">
        <v>114.49999999999636</v>
      </c>
      <c r="J1832" s="9">
        <v>247.89999999999964</v>
      </c>
      <c r="K1832" s="9">
        <v>265.80000000000109</v>
      </c>
      <c r="L1832" s="9">
        <v>313.5</v>
      </c>
      <c r="M1832" s="9"/>
      <c r="O1832" s="67">
        <v>2168.6499999999987</v>
      </c>
      <c r="Q1832" t="s">
        <v>301</v>
      </c>
      <c r="T1832" s="3" t="s">
        <v>1655</v>
      </c>
    </row>
    <row r="1833" spans="1:20" ht="15">
      <c r="A1833" s="28" t="s">
        <v>14</v>
      </c>
      <c r="B1833" s="63" t="s">
        <v>13</v>
      </c>
      <c r="E1833" s="216">
        <v>327.8</v>
      </c>
      <c r="F1833" s="9">
        <v>289.75</v>
      </c>
      <c r="G1833" s="9">
        <v>313.89999999999998</v>
      </c>
      <c r="H1833" s="216">
        <v>414.49999999999545</v>
      </c>
      <c r="I1833" s="9">
        <v>159.70000000000618</v>
      </c>
      <c r="J1833" s="9">
        <v>329.20000000000073</v>
      </c>
      <c r="K1833" s="9">
        <v>170.54999999999927</v>
      </c>
      <c r="L1833" s="9">
        <v>140</v>
      </c>
      <c r="M1833" s="9"/>
      <c r="O1833" s="67">
        <v>2145.4000000000015</v>
      </c>
      <c r="Q1833" t="s">
        <v>336</v>
      </c>
      <c r="T1833"/>
    </row>
    <row r="1834" spans="1:20" ht="15">
      <c r="A1834" s="28" t="s">
        <v>16</v>
      </c>
      <c r="B1834" s="63" t="s">
        <v>6</v>
      </c>
      <c r="E1834" s="216">
        <v>460.8</v>
      </c>
      <c r="F1834" s="9">
        <v>291.25</v>
      </c>
      <c r="G1834" s="216">
        <v>414.65</v>
      </c>
      <c r="H1834" s="216">
        <v>435.84999999999945</v>
      </c>
      <c r="I1834" s="9">
        <v>321.50000000000182</v>
      </c>
      <c r="J1834" s="9">
        <v>195.30000000000018</v>
      </c>
      <c r="K1834" s="9" t="s">
        <v>278</v>
      </c>
      <c r="L1834" s="9" t="s">
        <v>278</v>
      </c>
      <c r="M1834" s="9"/>
      <c r="O1834" s="67">
        <v>2119.3500000000013</v>
      </c>
      <c r="Q1834" t="s">
        <v>833</v>
      </c>
      <c r="T1834"/>
    </row>
    <row r="1835" spans="1:20" ht="15">
      <c r="A1835" s="28" t="s">
        <v>18</v>
      </c>
      <c r="B1835" s="63" t="s">
        <v>31</v>
      </c>
      <c r="E1835" s="212">
        <v>476.75</v>
      </c>
      <c r="F1835" s="9">
        <v>317.7</v>
      </c>
      <c r="G1835" s="9">
        <v>360.1</v>
      </c>
      <c r="H1835" s="9">
        <v>142.29999999999836</v>
      </c>
      <c r="I1835" s="9">
        <v>144.00000000000182</v>
      </c>
      <c r="J1835" s="9">
        <v>178.49999999999909</v>
      </c>
      <c r="K1835" s="9">
        <v>251.60000000000036</v>
      </c>
      <c r="L1835" s="9">
        <v>203</v>
      </c>
      <c r="M1835" s="9"/>
      <c r="O1835" s="67">
        <v>2073.9499999999998</v>
      </c>
      <c r="Q1835" t="s">
        <v>282</v>
      </c>
      <c r="T1835"/>
    </row>
    <row r="1836" spans="1:20" ht="15">
      <c r="A1836" s="28" t="s">
        <v>20</v>
      </c>
      <c r="B1836" s="63" t="s">
        <v>23</v>
      </c>
      <c r="E1836" s="216">
        <v>331.5</v>
      </c>
      <c r="F1836" s="9">
        <v>157.5</v>
      </c>
      <c r="G1836" s="9">
        <v>383.1</v>
      </c>
      <c r="H1836" s="9">
        <v>107.89999999999964</v>
      </c>
      <c r="I1836" s="9">
        <v>185.40000000000146</v>
      </c>
      <c r="J1836" s="9">
        <v>245.39999999999873</v>
      </c>
      <c r="K1836" s="9">
        <v>360.90000000000055</v>
      </c>
      <c r="L1836" s="9">
        <v>301</v>
      </c>
      <c r="M1836" s="9"/>
      <c r="O1836" s="67">
        <v>2072.7000000000003</v>
      </c>
      <c r="Q1836" t="s">
        <v>288</v>
      </c>
      <c r="T1836"/>
    </row>
    <row r="1837" spans="1:20" ht="15">
      <c r="A1837" s="28" t="s">
        <v>22</v>
      </c>
      <c r="B1837" s="63" t="s">
        <v>33</v>
      </c>
      <c r="E1837" s="9">
        <v>302.3</v>
      </c>
      <c r="F1837" s="9">
        <v>272.75</v>
      </c>
      <c r="G1837" s="9">
        <v>374.7</v>
      </c>
      <c r="H1837" s="9">
        <v>278.5</v>
      </c>
      <c r="I1837" s="9">
        <v>181.99999999999636</v>
      </c>
      <c r="J1837" s="9">
        <v>171.40000000000055</v>
      </c>
      <c r="K1837" s="9">
        <v>190.69999999999982</v>
      </c>
      <c r="L1837" s="9">
        <v>285.5</v>
      </c>
      <c r="M1837" s="9"/>
      <c r="O1837" s="67">
        <v>2057.8499999999967</v>
      </c>
      <c r="T1837"/>
    </row>
    <row r="1838" spans="1:20" ht="15">
      <c r="A1838" s="28" t="s">
        <v>24</v>
      </c>
      <c r="B1838" s="63" t="s">
        <v>1</v>
      </c>
      <c r="E1838" s="9">
        <v>123</v>
      </c>
      <c r="F1838" s="9">
        <v>333</v>
      </c>
      <c r="G1838" s="9">
        <v>387</v>
      </c>
      <c r="H1838" s="9">
        <v>217.00000000000091</v>
      </c>
      <c r="I1838" s="9">
        <v>148.20000000000255</v>
      </c>
      <c r="J1838" s="9">
        <v>249.50000000000091</v>
      </c>
      <c r="K1838" s="9">
        <v>41.099999999999454</v>
      </c>
      <c r="L1838" s="216">
        <v>485.5</v>
      </c>
      <c r="M1838" s="216"/>
      <c r="O1838" s="67">
        <v>1984.3000000000038</v>
      </c>
      <c r="Q1838" t="s">
        <v>297</v>
      </c>
      <c r="T1838"/>
    </row>
    <row r="1839" spans="1:20" ht="15">
      <c r="A1839" s="28" t="s">
        <v>26</v>
      </c>
      <c r="B1839" s="63" t="s">
        <v>25</v>
      </c>
      <c r="E1839" s="9">
        <v>319.89999999999998</v>
      </c>
      <c r="F1839" s="9">
        <v>237.75</v>
      </c>
      <c r="G1839" s="9">
        <v>347.6</v>
      </c>
      <c r="H1839" s="9">
        <v>47.199999999999818</v>
      </c>
      <c r="I1839" s="9">
        <v>115.49999999999818</v>
      </c>
      <c r="J1839" s="9">
        <v>189.39999999999873</v>
      </c>
      <c r="K1839" s="213">
        <v>457.89999999999964</v>
      </c>
      <c r="L1839" s="9">
        <v>246.6</v>
      </c>
      <c r="M1839" s="9"/>
      <c r="O1839" s="67">
        <v>1961.8499999999963</v>
      </c>
      <c r="Q1839" t="s">
        <v>281</v>
      </c>
      <c r="T1839" s="215" t="s">
        <v>1655</v>
      </c>
    </row>
    <row r="1840" spans="1:20" ht="15">
      <c r="A1840" s="28" t="s">
        <v>28</v>
      </c>
      <c r="B1840" s="63" t="s">
        <v>162</v>
      </c>
      <c r="E1840" s="9" t="s">
        <v>278</v>
      </c>
      <c r="F1840" s="9" t="s">
        <v>278</v>
      </c>
      <c r="G1840" s="9">
        <v>343.8</v>
      </c>
      <c r="H1840" s="212">
        <v>508.29999999999836</v>
      </c>
      <c r="I1840" s="9">
        <v>308.10000000000036</v>
      </c>
      <c r="J1840" s="9">
        <v>265.30000000000064</v>
      </c>
      <c r="K1840" s="9">
        <v>261.59999999999854</v>
      </c>
      <c r="L1840" s="9">
        <v>234.79999999999998</v>
      </c>
      <c r="M1840" s="9"/>
      <c r="O1840" s="67">
        <v>1921.8999999999978</v>
      </c>
      <c r="Q1840" t="s">
        <v>282</v>
      </c>
      <c r="T1840"/>
    </row>
    <row r="1841" spans="1:20" ht="15">
      <c r="A1841" s="28" t="s">
        <v>30</v>
      </c>
      <c r="B1841" s="63" t="s">
        <v>728</v>
      </c>
      <c r="E1841" s="9" t="s">
        <v>278</v>
      </c>
      <c r="F1841" s="9" t="s">
        <v>278</v>
      </c>
      <c r="G1841" s="9" t="s">
        <v>278</v>
      </c>
      <c r="H1841" s="9">
        <v>249.59999999999945</v>
      </c>
      <c r="I1841" s="216">
        <v>458.10000000000036</v>
      </c>
      <c r="J1841" s="216">
        <v>399.09999999999945</v>
      </c>
      <c r="K1841" s="9">
        <v>242.99999999999909</v>
      </c>
      <c r="L1841" s="212">
        <v>509.3</v>
      </c>
      <c r="M1841" s="212"/>
      <c r="O1841" s="67">
        <v>1859.0999999999983</v>
      </c>
      <c r="Q1841" t="s">
        <v>2962</v>
      </c>
      <c r="T1841"/>
    </row>
    <row r="1842" spans="1:20" ht="15">
      <c r="A1842" s="28" t="s">
        <v>32</v>
      </c>
      <c r="B1842" s="63" t="s">
        <v>153</v>
      </c>
      <c r="E1842" s="9" t="s">
        <v>278</v>
      </c>
      <c r="F1842" s="9" t="s">
        <v>278</v>
      </c>
      <c r="G1842" s="211">
        <v>515.9</v>
      </c>
      <c r="H1842" s="9">
        <v>320.39999999999782</v>
      </c>
      <c r="I1842" s="9">
        <v>117.00000000000182</v>
      </c>
      <c r="J1842" s="9">
        <v>168</v>
      </c>
      <c r="K1842" s="9">
        <v>353.29999999999927</v>
      </c>
      <c r="L1842" s="9">
        <v>364.3</v>
      </c>
      <c r="M1842" s="9"/>
      <c r="O1842" s="67">
        <v>1838.899999999999</v>
      </c>
      <c r="Q1842" t="s">
        <v>300</v>
      </c>
      <c r="T1842"/>
    </row>
    <row r="1843" spans="1:20" ht="15">
      <c r="A1843" s="28" t="s">
        <v>34</v>
      </c>
      <c r="B1843" s="63" t="s">
        <v>753</v>
      </c>
      <c r="E1843" s="9" t="s">
        <v>278</v>
      </c>
      <c r="F1843" s="9" t="s">
        <v>278</v>
      </c>
      <c r="G1843" s="9" t="s">
        <v>278</v>
      </c>
      <c r="H1843" s="9">
        <v>231.20000000000073</v>
      </c>
      <c r="I1843" s="212">
        <v>479.39999999999964</v>
      </c>
      <c r="J1843" s="211">
        <v>468.29999999999927</v>
      </c>
      <c r="K1843" s="9">
        <v>155.59999999999945</v>
      </c>
      <c r="L1843" s="216">
        <v>455.40000000000003</v>
      </c>
      <c r="M1843" s="216"/>
      <c r="O1843" s="67">
        <v>1789.8999999999992</v>
      </c>
      <c r="Q1843" t="s">
        <v>803</v>
      </c>
      <c r="T1843"/>
    </row>
    <row r="1844" spans="1:20" ht="15">
      <c r="A1844" s="28" t="s">
        <v>36</v>
      </c>
      <c r="B1844" s="63" t="s">
        <v>144</v>
      </c>
      <c r="E1844" s="9" t="s">
        <v>278</v>
      </c>
      <c r="F1844" s="216">
        <v>496.15</v>
      </c>
      <c r="G1844" s="9">
        <v>283.2</v>
      </c>
      <c r="H1844" s="9">
        <v>221.30000000000109</v>
      </c>
      <c r="I1844" s="9">
        <v>113.10000000000582</v>
      </c>
      <c r="J1844" s="9">
        <v>290.5</v>
      </c>
      <c r="K1844" s="9">
        <v>266.90000000000055</v>
      </c>
      <c r="L1844" s="9" t="s">
        <v>278</v>
      </c>
      <c r="M1844" s="9"/>
      <c r="O1844" s="67">
        <v>1671.1500000000074</v>
      </c>
      <c r="Q1844" t="s">
        <v>283</v>
      </c>
      <c r="T1844"/>
    </row>
    <row r="1845" spans="1:20" ht="15">
      <c r="A1845" s="28" t="s">
        <v>38</v>
      </c>
      <c r="B1845" s="63" t="s">
        <v>141</v>
      </c>
      <c r="E1845" s="9" t="s">
        <v>278</v>
      </c>
      <c r="F1845" s="9">
        <v>328.95</v>
      </c>
      <c r="G1845" s="9">
        <v>312.7</v>
      </c>
      <c r="H1845" s="9">
        <v>171.50000000000273</v>
      </c>
      <c r="I1845" s="9">
        <v>87.299999999995634</v>
      </c>
      <c r="J1845" s="9">
        <v>269.90000000000055</v>
      </c>
      <c r="K1845" s="216">
        <v>363.59999999999945</v>
      </c>
      <c r="L1845" s="9">
        <v>135.29999999999998</v>
      </c>
      <c r="M1845" s="9"/>
      <c r="O1845" s="67">
        <v>1669.2499999999984</v>
      </c>
      <c r="Q1845" t="s">
        <v>293</v>
      </c>
      <c r="T1845"/>
    </row>
    <row r="1846" spans="1:20" ht="15">
      <c r="A1846" s="28" t="s">
        <v>145</v>
      </c>
      <c r="B1846" s="63" t="s">
        <v>39</v>
      </c>
      <c r="E1846" s="216">
        <v>445.55</v>
      </c>
      <c r="F1846" s="9">
        <v>292.5</v>
      </c>
      <c r="G1846" s="9">
        <v>323.8</v>
      </c>
      <c r="H1846" s="9">
        <v>241.00000000000091</v>
      </c>
      <c r="I1846" s="9">
        <v>52.000000000003638</v>
      </c>
      <c r="J1846" s="9">
        <v>155.99999999999909</v>
      </c>
      <c r="K1846" s="9">
        <v>142.14999999999964</v>
      </c>
      <c r="L1846" s="9" t="s">
        <v>278</v>
      </c>
      <c r="M1846" s="9"/>
      <c r="O1846" s="67">
        <v>1653.0000000000032</v>
      </c>
      <c r="Q1846" t="s">
        <v>284</v>
      </c>
      <c r="T1846"/>
    </row>
    <row r="1847" spans="1:20" ht="15">
      <c r="A1847" s="28" t="s">
        <v>146</v>
      </c>
      <c r="B1847" s="63" t="s">
        <v>142</v>
      </c>
      <c r="E1847" s="9" t="s">
        <v>278</v>
      </c>
      <c r="F1847" s="9">
        <v>270.5</v>
      </c>
      <c r="G1847" s="216">
        <v>449.2</v>
      </c>
      <c r="H1847" s="9">
        <v>147.25</v>
      </c>
      <c r="I1847" s="9">
        <v>92.299999999999272</v>
      </c>
      <c r="J1847" s="9">
        <v>347.39999999999964</v>
      </c>
      <c r="K1847" s="9">
        <v>165.09999999999945</v>
      </c>
      <c r="L1847" s="9">
        <v>166.79999999999998</v>
      </c>
      <c r="M1847" s="9"/>
      <c r="O1847" s="67">
        <v>1638.5499999999984</v>
      </c>
      <c r="Q1847" t="s">
        <v>283</v>
      </c>
      <c r="T1847"/>
    </row>
    <row r="1848" spans="1:20" ht="15">
      <c r="A1848" s="28" t="s">
        <v>147</v>
      </c>
      <c r="B1848" s="63" t="s">
        <v>9</v>
      </c>
      <c r="E1848" s="9">
        <v>171.6</v>
      </c>
      <c r="F1848" s="9">
        <v>300.5</v>
      </c>
      <c r="G1848" s="9">
        <v>348.4</v>
      </c>
      <c r="H1848" s="9">
        <v>247.00000000000182</v>
      </c>
      <c r="I1848" s="9">
        <v>134</v>
      </c>
      <c r="J1848" s="9">
        <v>144.00000000000045</v>
      </c>
      <c r="K1848" s="9">
        <v>53.399999999999636</v>
      </c>
      <c r="L1848" s="9">
        <v>239.5</v>
      </c>
      <c r="M1848" s="9"/>
      <c r="O1848" s="67">
        <v>1638.4000000000019</v>
      </c>
      <c r="T1848"/>
    </row>
    <row r="1849" spans="1:20" ht="15">
      <c r="A1849" s="28" t="s">
        <v>151</v>
      </c>
      <c r="B1849" s="63" t="s">
        <v>154</v>
      </c>
      <c r="E1849" s="9" t="s">
        <v>278</v>
      </c>
      <c r="F1849" s="9" t="s">
        <v>278</v>
      </c>
      <c r="G1849" s="216">
        <v>427.7</v>
      </c>
      <c r="H1849" s="216">
        <v>407.20000000000073</v>
      </c>
      <c r="I1849" s="9">
        <v>198.70000000000073</v>
      </c>
      <c r="J1849" s="9">
        <v>258.59999999999854</v>
      </c>
      <c r="K1849" s="9">
        <v>189.19999999999982</v>
      </c>
      <c r="L1849" s="9">
        <v>150.69999999999999</v>
      </c>
      <c r="M1849" s="9"/>
      <c r="O1849" s="67">
        <v>1632.1</v>
      </c>
      <c r="Q1849" t="s">
        <v>331</v>
      </c>
      <c r="T1849"/>
    </row>
    <row r="1850" spans="1:20" ht="15">
      <c r="A1850" s="28" t="s">
        <v>157</v>
      </c>
      <c r="B1850" s="63" t="s">
        <v>155</v>
      </c>
      <c r="E1850" s="9" t="s">
        <v>278</v>
      </c>
      <c r="F1850" s="9" t="s">
        <v>278</v>
      </c>
      <c r="G1850" s="212">
        <v>483.3</v>
      </c>
      <c r="H1850" s="9">
        <v>153.59999999999945</v>
      </c>
      <c r="I1850" s="9">
        <v>259</v>
      </c>
      <c r="J1850" s="9">
        <v>155.99999999999818</v>
      </c>
      <c r="K1850" s="9">
        <v>348.69999999999891</v>
      </c>
      <c r="L1850" s="9">
        <v>197.3</v>
      </c>
      <c r="M1850" s="9"/>
      <c r="O1850" s="67">
        <v>1597.8999999999965</v>
      </c>
      <c r="Q1850" t="s">
        <v>282</v>
      </c>
      <c r="T1850"/>
    </row>
    <row r="1851" spans="1:20" ht="15">
      <c r="A1851" s="28" t="s">
        <v>159</v>
      </c>
      <c r="B1851" s="63" t="s">
        <v>19</v>
      </c>
      <c r="E1851" s="216">
        <v>425.6</v>
      </c>
      <c r="F1851" s="216">
        <v>340.3</v>
      </c>
      <c r="G1851" s="9">
        <v>392.8</v>
      </c>
      <c r="H1851" s="9">
        <v>158.70000000000164</v>
      </c>
      <c r="I1851" s="9">
        <v>52.000000000001819</v>
      </c>
      <c r="J1851" s="9">
        <v>222</v>
      </c>
      <c r="K1851" s="9" t="s">
        <v>278</v>
      </c>
      <c r="L1851" s="9" t="s">
        <v>278</v>
      </c>
      <c r="M1851" s="9"/>
      <c r="O1851" s="67">
        <v>1591.4000000000035</v>
      </c>
      <c r="Q1851" t="s">
        <v>336</v>
      </c>
      <c r="T1851"/>
    </row>
    <row r="1852" spans="1:20" ht="15">
      <c r="A1852" s="28" t="s">
        <v>160</v>
      </c>
      <c r="B1852" s="63" t="s">
        <v>739</v>
      </c>
      <c r="E1852" s="9" t="s">
        <v>278</v>
      </c>
      <c r="F1852" s="9" t="s">
        <v>278</v>
      </c>
      <c r="G1852" s="9" t="s">
        <v>278</v>
      </c>
      <c r="H1852" s="9">
        <v>329.49999999999909</v>
      </c>
      <c r="I1852" s="211">
        <v>514.19999999999891</v>
      </c>
      <c r="J1852" s="9">
        <v>226.59999999999945</v>
      </c>
      <c r="K1852" s="9">
        <v>314.29999999999927</v>
      </c>
      <c r="L1852" s="9">
        <v>202.4</v>
      </c>
      <c r="M1852" s="9"/>
      <c r="O1852" s="67">
        <v>1586.9999999999968</v>
      </c>
      <c r="Q1852" t="s">
        <v>300</v>
      </c>
      <c r="T1852"/>
    </row>
    <row r="1853" spans="1:20" ht="15">
      <c r="A1853" s="28" t="s">
        <v>161</v>
      </c>
      <c r="B1853" s="218" t="s">
        <v>1568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216">
        <v>453.99999999999454</v>
      </c>
      <c r="J1853" s="216">
        <v>415.20000000000073</v>
      </c>
      <c r="K1853" s="216">
        <v>372.50000000000091</v>
      </c>
      <c r="L1853" s="9">
        <v>343.1</v>
      </c>
      <c r="M1853" s="9"/>
      <c r="O1853" s="67">
        <v>1584.7999999999961</v>
      </c>
      <c r="Q1853" t="s">
        <v>2195</v>
      </c>
      <c r="T1853"/>
    </row>
    <row r="1854" spans="1:20" ht="15">
      <c r="A1854" s="28" t="s">
        <v>163</v>
      </c>
      <c r="B1854" s="63" t="s">
        <v>156</v>
      </c>
      <c r="E1854" s="9" t="s">
        <v>278</v>
      </c>
      <c r="F1854" s="9" t="s">
        <v>278</v>
      </c>
      <c r="G1854" s="9">
        <v>244.45</v>
      </c>
      <c r="H1854" s="216">
        <v>400.30000000000018</v>
      </c>
      <c r="I1854" s="9">
        <v>51.700000000000728</v>
      </c>
      <c r="J1854" s="216">
        <v>365.69999999999982</v>
      </c>
      <c r="K1854" s="9">
        <v>258.00000000000182</v>
      </c>
      <c r="L1854" s="9" t="s">
        <v>278</v>
      </c>
      <c r="M1854" s="9"/>
      <c r="O1854" s="67">
        <v>1320.1500000000026</v>
      </c>
      <c r="Q1854" t="s">
        <v>317</v>
      </c>
      <c r="T1854"/>
    </row>
    <row r="1855" spans="1:20" ht="15">
      <c r="A1855" s="28" t="s">
        <v>274</v>
      </c>
      <c r="B1855" s="63" t="s">
        <v>720</v>
      </c>
      <c r="E1855" s="9" t="s">
        <v>278</v>
      </c>
      <c r="F1855" s="9" t="s">
        <v>278</v>
      </c>
      <c r="G1855" s="9" t="s">
        <v>278</v>
      </c>
      <c r="H1855" s="9">
        <v>259.50000000000182</v>
      </c>
      <c r="I1855" s="9">
        <v>302.49999999999818</v>
      </c>
      <c r="J1855" s="9">
        <v>274.29999999999836</v>
      </c>
      <c r="K1855" s="9">
        <v>261.699999999998</v>
      </c>
      <c r="L1855" s="9">
        <v>218.39999999999998</v>
      </c>
      <c r="M1855" s="9"/>
      <c r="O1855" s="67">
        <v>1316.3999999999965</v>
      </c>
      <c r="T1855"/>
    </row>
    <row r="1856" spans="1:20" ht="15">
      <c r="A1856" s="28" t="s">
        <v>275</v>
      </c>
      <c r="B1856" s="205" t="s">
        <v>1562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216">
        <v>337.80000000000109</v>
      </c>
      <c r="J1856" s="9">
        <v>169.29999999999927</v>
      </c>
      <c r="K1856" s="216">
        <v>392.10000000000218</v>
      </c>
      <c r="L1856" s="9">
        <v>416.8</v>
      </c>
      <c r="M1856" s="9"/>
      <c r="O1856" s="67">
        <v>1316.0000000000025</v>
      </c>
      <c r="Q1856" t="s">
        <v>341</v>
      </c>
      <c r="T1856"/>
    </row>
    <row r="1857" spans="1:20" ht="15">
      <c r="A1857" s="28" t="s">
        <v>276</v>
      </c>
      <c r="B1857" s="63" t="s">
        <v>747</v>
      </c>
      <c r="E1857" s="9" t="s">
        <v>278</v>
      </c>
      <c r="F1857" s="9" t="s">
        <v>278</v>
      </c>
      <c r="G1857" s="9" t="s">
        <v>278</v>
      </c>
      <c r="H1857" s="9">
        <v>220.49999999999818</v>
      </c>
      <c r="I1857" s="9">
        <v>286.80000000000291</v>
      </c>
      <c r="J1857" s="9">
        <v>303.89999999999964</v>
      </c>
      <c r="K1857" s="9">
        <v>233.49999999999909</v>
      </c>
      <c r="L1857" s="9">
        <v>259.8</v>
      </c>
      <c r="M1857" s="9"/>
      <c r="O1857" s="67">
        <v>1304.4999999999998</v>
      </c>
      <c r="T1857"/>
    </row>
    <row r="1858" spans="1:20" ht="15">
      <c r="A1858" s="28" t="s">
        <v>277</v>
      </c>
      <c r="B1858" s="63" t="s">
        <v>735</v>
      </c>
      <c r="E1858" s="9" t="s">
        <v>278</v>
      </c>
      <c r="F1858" s="9" t="s">
        <v>278</v>
      </c>
      <c r="G1858" s="9" t="s">
        <v>278</v>
      </c>
      <c r="H1858" s="9">
        <v>294.40000000000055</v>
      </c>
      <c r="I1858" s="9">
        <v>269.49999999999636</v>
      </c>
      <c r="J1858" s="9">
        <v>180.00000000000091</v>
      </c>
      <c r="K1858" s="9">
        <v>257.99999999999909</v>
      </c>
      <c r="L1858" s="9">
        <v>280.8</v>
      </c>
      <c r="M1858" s="9"/>
      <c r="O1858" s="67">
        <v>1282.6999999999969</v>
      </c>
      <c r="T1858"/>
    </row>
    <row r="1859" spans="1:20" ht="15">
      <c r="A1859" s="28" t="s">
        <v>692</v>
      </c>
      <c r="B1859" s="63" t="s">
        <v>719</v>
      </c>
      <c r="E1859" s="9" t="s">
        <v>278</v>
      </c>
      <c r="F1859" s="9" t="s">
        <v>278</v>
      </c>
      <c r="G1859" s="9" t="s">
        <v>278</v>
      </c>
      <c r="H1859" s="9">
        <v>228.45000000000164</v>
      </c>
      <c r="I1859" s="9">
        <v>115.10000000000036</v>
      </c>
      <c r="J1859" s="9">
        <v>267.09999999999945</v>
      </c>
      <c r="K1859" s="9">
        <v>350.99999999999818</v>
      </c>
      <c r="L1859" s="9">
        <v>292.39999999999998</v>
      </c>
      <c r="M1859" s="9"/>
      <c r="O1859" s="67">
        <v>1254.0499999999997</v>
      </c>
      <c r="T1859"/>
    </row>
    <row r="1860" spans="1:20" ht="15">
      <c r="A1860" s="28" t="s">
        <v>693</v>
      </c>
      <c r="B1860" s="63" t="s">
        <v>703</v>
      </c>
      <c r="E1860" s="9" t="s">
        <v>278</v>
      </c>
      <c r="F1860" s="9" t="s">
        <v>278</v>
      </c>
      <c r="G1860" s="9" t="s">
        <v>278</v>
      </c>
      <c r="H1860" s="9">
        <v>215.60000000000218</v>
      </c>
      <c r="I1860" s="9">
        <v>140.09999999999673</v>
      </c>
      <c r="J1860" s="216">
        <v>382.79999999999745</v>
      </c>
      <c r="K1860" s="9">
        <v>229.29999999999927</v>
      </c>
      <c r="L1860" s="9">
        <v>280</v>
      </c>
      <c r="M1860" s="9"/>
      <c r="O1860" s="67">
        <v>1247.7999999999956</v>
      </c>
      <c r="Q1860" t="s">
        <v>287</v>
      </c>
      <c r="T1860"/>
    </row>
    <row r="1861" spans="1:20" ht="15">
      <c r="A1861" s="28" t="s">
        <v>694</v>
      </c>
      <c r="B1861" s="205" t="s">
        <v>1559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124.99999999999636</v>
      </c>
      <c r="J1861" s="9">
        <v>179.99999999999909</v>
      </c>
      <c r="K1861" s="9">
        <v>353.29999999999927</v>
      </c>
      <c r="L1861" s="213">
        <v>588.69999999999993</v>
      </c>
      <c r="M1861" s="213"/>
      <c r="O1861" s="67">
        <v>1246.9999999999945</v>
      </c>
      <c r="Q1861" t="s">
        <v>281</v>
      </c>
      <c r="T1861" s="215" t="s">
        <v>1655</v>
      </c>
    </row>
    <row r="1862" spans="1:20" ht="15">
      <c r="A1862" s="28" t="s">
        <v>696</v>
      </c>
      <c r="B1862" s="63" t="s">
        <v>29</v>
      </c>
      <c r="E1862" s="9">
        <v>287.39999999999998</v>
      </c>
      <c r="F1862" s="9">
        <v>156.30000000000001</v>
      </c>
      <c r="G1862" s="9">
        <v>396</v>
      </c>
      <c r="H1862" s="9" t="s">
        <v>278</v>
      </c>
      <c r="I1862" s="9" t="s">
        <v>278</v>
      </c>
      <c r="J1862" s="216">
        <v>391.19999999999936</v>
      </c>
      <c r="K1862" s="9" t="s">
        <v>278</v>
      </c>
      <c r="L1862" s="9" t="s">
        <v>278</v>
      </c>
      <c r="M1862" s="9"/>
      <c r="O1862" s="67">
        <v>1230.8999999999994</v>
      </c>
      <c r="Q1862" t="s">
        <v>292</v>
      </c>
      <c r="T1862"/>
    </row>
    <row r="1863" spans="1:20" ht="15">
      <c r="A1863" s="28" t="s">
        <v>702</v>
      </c>
      <c r="B1863" s="28" t="s">
        <v>691</v>
      </c>
      <c r="E1863" s="9" t="s">
        <v>278</v>
      </c>
      <c r="F1863" s="9" t="s">
        <v>278</v>
      </c>
      <c r="G1863" s="9" t="s">
        <v>278</v>
      </c>
      <c r="H1863" s="9">
        <v>238.10000000000127</v>
      </c>
      <c r="I1863" s="9">
        <v>262.50000000000364</v>
      </c>
      <c r="J1863" s="9">
        <v>197.400000000001</v>
      </c>
      <c r="K1863" s="9">
        <v>259.79999999999836</v>
      </c>
      <c r="L1863" s="9">
        <v>270.5</v>
      </c>
      <c r="M1863" s="9"/>
      <c r="O1863" s="67">
        <v>1228.3000000000043</v>
      </c>
      <c r="T1863"/>
    </row>
    <row r="1864" spans="1:20" ht="15">
      <c r="A1864" s="28" t="s">
        <v>704</v>
      </c>
      <c r="B1864" s="63" t="s">
        <v>740</v>
      </c>
      <c r="E1864" s="9" t="s">
        <v>278</v>
      </c>
      <c r="F1864" s="9" t="s">
        <v>278</v>
      </c>
      <c r="G1864" s="9" t="s">
        <v>278</v>
      </c>
      <c r="H1864" s="9">
        <v>193.29999999999927</v>
      </c>
      <c r="I1864" s="9">
        <v>114.29999999999927</v>
      </c>
      <c r="J1864" s="9">
        <v>253.50000000000091</v>
      </c>
      <c r="K1864" s="9">
        <v>350.80000000000018</v>
      </c>
      <c r="L1864" s="9">
        <v>315.20000000000005</v>
      </c>
      <c r="M1864" s="9"/>
      <c r="O1864" s="67">
        <v>1227.0999999999997</v>
      </c>
      <c r="T1864"/>
    </row>
    <row r="1865" spans="1:20" ht="15">
      <c r="A1865" s="28" t="s">
        <v>707</v>
      </c>
      <c r="B1865" s="63" t="s">
        <v>705</v>
      </c>
      <c r="E1865" s="9" t="s">
        <v>278</v>
      </c>
      <c r="F1865" s="9" t="s">
        <v>278</v>
      </c>
      <c r="G1865" s="9" t="s">
        <v>278</v>
      </c>
      <c r="H1865" s="9">
        <v>295.60000000000036</v>
      </c>
      <c r="I1865" s="64" t="s">
        <v>279</v>
      </c>
      <c r="J1865" s="9">
        <v>344.60000000000036</v>
      </c>
      <c r="K1865" s="9">
        <v>230.39999999999873</v>
      </c>
      <c r="L1865" s="9">
        <v>352.90000000000003</v>
      </c>
      <c r="M1865" s="9"/>
      <c r="O1865" s="67">
        <v>1223.4999999999995</v>
      </c>
      <c r="T1865"/>
    </row>
    <row r="1866" spans="1:20" ht="15">
      <c r="A1866" s="28" t="s">
        <v>708</v>
      </c>
      <c r="B1866" s="63" t="s">
        <v>757</v>
      </c>
      <c r="E1866" s="9" t="s">
        <v>278</v>
      </c>
      <c r="F1866" s="9" t="s">
        <v>278</v>
      </c>
      <c r="G1866" s="9" t="s">
        <v>278</v>
      </c>
      <c r="H1866" s="9">
        <v>273.79999999999836</v>
      </c>
      <c r="I1866" s="9">
        <v>248.00000000000182</v>
      </c>
      <c r="J1866" s="9">
        <v>280.89999999999873</v>
      </c>
      <c r="K1866" s="9">
        <v>179.09999999999854</v>
      </c>
      <c r="L1866" s="9">
        <v>212.8</v>
      </c>
      <c r="M1866" s="9"/>
      <c r="O1866" s="67">
        <v>1194.5999999999974</v>
      </c>
      <c r="T1866"/>
    </row>
    <row r="1867" spans="1:20" ht="15">
      <c r="A1867" s="28" t="s">
        <v>711</v>
      </c>
      <c r="B1867" s="63" t="s">
        <v>35</v>
      </c>
      <c r="E1867" s="64" t="s">
        <v>279</v>
      </c>
      <c r="F1867" s="9">
        <v>243.35</v>
      </c>
      <c r="G1867" s="9">
        <v>277.5</v>
      </c>
      <c r="H1867" s="9">
        <v>237.39999999999964</v>
      </c>
      <c r="I1867" s="216">
        <v>422.30000000000109</v>
      </c>
      <c r="J1867" s="9" t="s">
        <v>278</v>
      </c>
      <c r="K1867" s="9" t="s">
        <v>278</v>
      </c>
      <c r="L1867" s="9" t="s">
        <v>278</v>
      </c>
      <c r="M1867" s="9"/>
      <c r="O1867" s="67">
        <v>1180.5500000000006</v>
      </c>
      <c r="Q1867" t="s">
        <v>287</v>
      </c>
      <c r="T1867"/>
    </row>
    <row r="1868" spans="1:20" ht="15">
      <c r="A1868" s="28" t="s">
        <v>713</v>
      </c>
      <c r="B1868" s="63" t="s">
        <v>4</v>
      </c>
      <c r="E1868" s="9">
        <v>90</v>
      </c>
      <c r="F1868" s="9">
        <v>74.2</v>
      </c>
      <c r="G1868" s="9">
        <v>375.2</v>
      </c>
      <c r="H1868" s="216">
        <v>412.5</v>
      </c>
      <c r="I1868" s="9">
        <v>184.5</v>
      </c>
      <c r="J1868" s="9" t="s">
        <v>278</v>
      </c>
      <c r="K1868" s="9" t="s">
        <v>278</v>
      </c>
      <c r="L1868" s="9" t="s">
        <v>278</v>
      </c>
      <c r="M1868" s="9"/>
      <c r="O1868" s="67">
        <v>1136.4000000000001</v>
      </c>
      <c r="Q1868" t="s">
        <v>292</v>
      </c>
      <c r="T1868"/>
    </row>
    <row r="1869" spans="1:20" ht="15">
      <c r="A1869" s="28" t="s">
        <v>718</v>
      </c>
      <c r="B1869" s="63" t="s">
        <v>706</v>
      </c>
      <c r="E1869" s="9" t="s">
        <v>278</v>
      </c>
      <c r="F1869" s="9" t="s">
        <v>278</v>
      </c>
      <c r="G1869" s="9" t="s">
        <v>278</v>
      </c>
      <c r="H1869" s="9">
        <v>170.80000000000109</v>
      </c>
      <c r="I1869" s="9">
        <v>253.50000000000182</v>
      </c>
      <c r="J1869" s="9">
        <v>171.39999999999873</v>
      </c>
      <c r="K1869" s="9">
        <v>351.99999999999818</v>
      </c>
      <c r="L1869" s="9">
        <v>188.5</v>
      </c>
      <c r="M1869" s="9"/>
      <c r="O1869" s="67">
        <v>1136.1999999999998</v>
      </c>
      <c r="T1869"/>
    </row>
    <row r="1870" spans="1:20" ht="15">
      <c r="A1870" s="28" t="s">
        <v>722</v>
      </c>
      <c r="B1870" s="63" t="s">
        <v>695</v>
      </c>
      <c r="E1870" s="9" t="s">
        <v>278</v>
      </c>
      <c r="F1870" s="9" t="s">
        <v>278</v>
      </c>
      <c r="G1870" s="9" t="s">
        <v>278</v>
      </c>
      <c r="H1870" s="9">
        <v>290.60000000000309</v>
      </c>
      <c r="I1870" s="9">
        <v>81.600000000004002</v>
      </c>
      <c r="J1870" s="9">
        <v>225.30000000000018</v>
      </c>
      <c r="K1870" s="9">
        <v>216.60000000000127</v>
      </c>
      <c r="L1870" s="9">
        <v>286.39999999999998</v>
      </c>
      <c r="M1870" s="9"/>
      <c r="O1870" s="67">
        <v>1100.5000000000086</v>
      </c>
      <c r="T1870"/>
    </row>
    <row r="1871" spans="1:20" ht="15">
      <c r="A1871" s="28" t="s">
        <v>723</v>
      </c>
      <c r="B1871" s="205" t="s">
        <v>1563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169.39999999999782</v>
      </c>
      <c r="J1871" s="9">
        <v>164.40000000000055</v>
      </c>
      <c r="K1871" s="9">
        <v>317.39999999999873</v>
      </c>
      <c r="L1871" s="9">
        <v>446.19999999999993</v>
      </c>
      <c r="M1871" s="9"/>
      <c r="O1871" s="67">
        <v>1097.3999999999969</v>
      </c>
      <c r="T1871"/>
    </row>
    <row r="1872" spans="1:20" ht="15">
      <c r="A1872" s="28" t="s">
        <v>724</v>
      </c>
      <c r="B1872" s="205" t="s">
        <v>1567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216">
        <v>465.49999999999818</v>
      </c>
      <c r="J1872" s="216">
        <v>399.30000000000291</v>
      </c>
      <c r="K1872" s="9">
        <v>232.09999999999854</v>
      </c>
      <c r="L1872" s="9" t="s">
        <v>278</v>
      </c>
      <c r="M1872" s="9"/>
      <c r="O1872" s="67">
        <v>1096.8999999999996</v>
      </c>
      <c r="Q1872" t="s">
        <v>303</v>
      </c>
      <c r="T1872"/>
    </row>
    <row r="1873" spans="1:20" ht="15">
      <c r="A1873" s="28" t="s">
        <v>730</v>
      </c>
      <c r="B1873" s="273" t="s">
        <v>1886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 t="s">
        <v>278</v>
      </c>
      <c r="J1873" s="9">
        <v>281.29999999999836</v>
      </c>
      <c r="K1873" s="212">
        <v>432.70000000000255</v>
      </c>
      <c r="L1873" s="9">
        <v>376.4</v>
      </c>
      <c r="M1873" s="9"/>
      <c r="O1873" s="67">
        <v>1090.400000000001</v>
      </c>
      <c r="Q1873" t="s">
        <v>282</v>
      </c>
      <c r="T1873"/>
    </row>
    <row r="1874" spans="1:20" ht="15">
      <c r="A1874" s="28" t="s">
        <v>738</v>
      </c>
      <c r="B1874" s="63" t="s">
        <v>745</v>
      </c>
      <c r="E1874" s="9" t="s">
        <v>278</v>
      </c>
      <c r="F1874" s="9" t="s">
        <v>278</v>
      </c>
      <c r="G1874" s="9" t="s">
        <v>278</v>
      </c>
      <c r="H1874" s="9">
        <v>397.30000000000018</v>
      </c>
      <c r="I1874" s="9">
        <v>100</v>
      </c>
      <c r="J1874" s="9">
        <v>305.70000000000073</v>
      </c>
      <c r="K1874" s="9">
        <v>226.50000000000273</v>
      </c>
      <c r="L1874" s="9">
        <v>57.6</v>
      </c>
      <c r="M1874" s="9"/>
      <c r="O1874" s="67">
        <v>1087.1000000000035</v>
      </c>
      <c r="T1874"/>
    </row>
    <row r="1875" spans="1:20" ht="15">
      <c r="A1875" s="28" t="s">
        <v>742</v>
      </c>
      <c r="B1875" s="28" t="s">
        <v>685</v>
      </c>
      <c r="E1875" s="9" t="s">
        <v>278</v>
      </c>
      <c r="F1875" s="9" t="s">
        <v>278</v>
      </c>
      <c r="G1875" s="9" t="s">
        <v>278</v>
      </c>
      <c r="H1875" s="9">
        <v>128.5</v>
      </c>
      <c r="I1875" s="9">
        <v>204.30000000000109</v>
      </c>
      <c r="J1875" s="9">
        <v>300.69999999999982</v>
      </c>
      <c r="K1875" s="9">
        <v>306.55000000000018</v>
      </c>
      <c r="L1875" s="9">
        <v>141.69999999999999</v>
      </c>
      <c r="M1875" s="9"/>
      <c r="O1875" s="67">
        <v>1081.7500000000011</v>
      </c>
      <c r="T1875"/>
    </row>
    <row r="1876" spans="1:20" ht="15">
      <c r="A1876" s="28" t="s">
        <v>743</v>
      </c>
      <c r="B1876" s="63" t="s">
        <v>710</v>
      </c>
      <c r="E1876" s="9" t="s">
        <v>278</v>
      </c>
      <c r="F1876" s="9" t="s">
        <v>278</v>
      </c>
      <c r="G1876" s="9" t="s">
        <v>278</v>
      </c>
      <c r="H1876" s="9">
        <v>223.40000000000055</v>
      </c>
      <c r="I1876" s="9">
        <v>177.30000000000291</v>
      </c>
      <c r="J1876" s="9">
        <v>260.00000000000182</v>
      </c>
      <c r="K1876" s="9">
        <v>295.99999999999909</v>
      </c>
      <c r="L1876" s="9">
        <v>118.5</v>
      </c>
      <c r="M1876" s="9"/>
      <c r="O1876" s="67">
        <v>1075.2000000000044</v>
      </c>
      <c r="T1876"/>
    </row>
    <row r="1877" spans="1:20" ht="15">
      <c r="A1877" s="28" t="s">
        <v>744</v>
      </c>
      <c r="B1877" s="205" t="s">
        <v>1565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204.10000000000036</v>
      </c>
      <c r="J1877" s="9">
        <v>169.19999999999891</v>
      </c>
      <c r="K1877" s="9">
        <v>279.80000000000018</v>
      </c>
      <c r="L1877" s="9">
        <v>383.1</v>
      </c>
      <c r="M1877" s="9"/>
      <c r="O1877" s="67">
        <v>1036.1999999999994</v>
      </c>
      <c r="T1877"/>
    </row>
    <row r="1878" spans="1:20" ht="15">
      <c r="A1878" s="28" t="s">
        <v>750</v>
      </c>
      <c r="B1878" s="63" t="s">
        <v>712</v>
      </c>
      <c r="E1878" s="9" t="s">
        <v>278</v>
      </c>
      <c r="F1878" s="9" t="s">
        <v>278</v>
      </c>
      <c r="G1878" s="9" t="s">
        <v>278</v>
      </c>
      <c r="H1878" s="216">
        <v>409.60000000000218</v>
      </c>
      <c r="I1878" s="9">
        <v>123.49999999999454</v>
      </c>
      <c r="J1878" s="9">
        <v>171.90000000000055</v>
      </c>
      <c r="K1878" s="9">
        <v>185.79999999999927</v>
      </c>
      <c r="L1878" s="9">
        <v>140</v>
      </c>
      <c r="M1878" s="9"/>
      <c r="O1878" s="67">
        <v>1030.7999999999965</v>
      </c>
      <c r="Q1878" t="s">
        <v>287</v>
      </c>
      <c r="T1878"/>
    </row>
    <row r="1879" spans="1:20" ht="15">
      <c r="A1879" s="28" t="s">
        <v>751</v>
      </c>
      <c r="B1879" s="63" t="s">
        <v>701</v>
      </c>
      <c r="E1879" s="9" t="s">
        <v>278</v>
      </c>
      <c r="F1879" s="9" t="s">
        <v>278</v>
      </c>
      <c r="G1879" s="9" t="s">
        <v>278</v>
      </c>
      <c r="H1879" s="213">
        <v>544.199999999998</v>
      </c>
      <c r="I1879" s="216">
        <v>451.10000000000036</v>
      </c>
      <c r="J1879" s="9" t="s">
        <v>278</v>
      </c>
      <c r="K1879" s="9" t="s">
        <v>278</v>
      </c>
      <c r="L1879" s="9" t="s">
        <v>278</v>
      </c>
      <c r="M1879" s="9"/>
      <c r="O1879" s="67">
        <v>995.29999999999836</v>
      </c>
      <c r="Q1879" t="s">
        <v>369</v>
      </c>
      <c r="T1879" s="3" t="s">
        <v>1655</v>
      </c>
    </row>
    <row r="1880" spans="1:20" ht="15">
      <c r="A1880" s="28" t="s">
        <v>752</v>
      </c>
      <c r="B1880" s="205" t="s">
        <v>1549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188.80000000000291</v>
      </c>
      <c r="J1880" s="9">
        <v>321.59999999999945</v>
      </c>
      <c r="K1880" s="9">
        <v>240.69999999999936</v>
      </c>
      <c r="L1880" s="9">
        <v>238.2</v>
      </c>
      <c r="M1880" s="9"/>
      <c r="O1880" s="67">
        <v>989.30000000000177</v>
      </c>
      <c r="T1880"/>
    </row>
    <row r="1881" spans="1:20" ht="15">
      <c r="A1881" s="28" t="s">
        <v>754</v>
      </c>
      <c r="B1881" s="205" t="s">
        <v>1560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287.399999999996</v>
      </c>
      <c r="J1881" s="9">
        <v>235.69999999999982</v>
      </c>
      <c r="K1881" s="9">
        <v>178.50000000000091</v>
      </c>
      <c r="L1881" s="9">
        <v>271.8</v>
      </c>
      <c r="M1881" s="9"/>
      <c r="O1881" s="67">
        <v>973.39999999999668</v>
      </c>
      <c r="T1881"/>
    </row>
    <row r="1882" spans="1:20" ht="15">
      <c r="A1882" s="28" t="s">
        <v>755</v>
      </c>
      <c r="B1882" s="205" t="s">
        <v>1550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310.29999999999563</v>
      </c>
      <c r="J1882" s="9">
        <v>347.29999999999973</v>
      </c>
      <c r="K1882" s="9">
        <v>101.699999999998</v>
      </c>
      <c r="L1882" s="9">
        <v>207</v>
      </c>
      <c r="M1882" s="9"/>
      <c r="O1882" s="67">
        <v>966.29999999999336</v>
      </c>
      <c r="T1882"/>
    </row>
    <row r="1883" spans="1:20" ht="15">
      <c r="A1883" s="28" t="s">
        <v>756</v>
      </c>
      <c r="B1883" s="63" t="s">
        <v>158</v>
      </c>
      <c r="E1883" s="9" t="s">
        <v>278</v>
      </c>
      <c r="F1883" s="9" t="s">
        <v>278</v>
      </c>
      <c r="G1883" s="216">
        <v>437.4</v>
      </c>
      <c r="H1883" s="9">
        <v>233.20000000000073</v>
      </c>
      <c r="I1883" s="9">
        <v>285.70000000000073</v>
      </c>
      <c r="J1883" s="9" t="s">
        <v>278</v>
      </c>
      <c r="K1883" s="9" t="s">
        <v>278</v>
      </c>
      <c r="L1883" s="9" t="s">
        <v>278</v>
      </c>
      <c r="M1883" s="9"/>
      <c r="O1883" s="67">
        <v>956.30000000000143</v>
      </c>
      <c r="Q1883" t="s">
        <v>284</v>
      </c>
      <c r="T1883"/>
    </row>
    <row r="1884" spans="1:20" ht="15">
      <c r="A1884" s="28" t="s">
        <v>759</v>
      </c>
      <c r="B1884" s="205" t="s">
        <v>1558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63.799999999997453</v>
      </c>
      <c r="J1884" s="9">
        <v>265.30000000000018</v>
      </c>
      <c r="K1884" s="216">
        <v>381.39999999999873</v>
      </c>
      <c r="L1884" s="9">
        <v>226.1</v>
      </c>
      <c r="M1884" s="9"/>
      <c r="O1884" s="67">
        <v>936.59999999999638</v>
      </c>
      <c r="Q1884" t="s">
        <v>292</v>
      </c>
      <c r="T1884"/>
    </row>
    <row r="1885" spans="1:20" ht="15">
      <c r="A1885" s="28" t="s">
        <v>841</v>
      </c>
      <c r="B1885" s="63" t="s">
        <v>736</v>
      </c>
      <c r="E1885" s="9" t="s">
        <v>278</v>
      </c>
      <c r="F1885" s="9" t="s">
        <v>278</v>
      </c>
      <c r="G1885" s="9" t="s">
        <v>278</v>
      </c>
      <c r="H1885" s="9">
        <v>82.499999999998181</v>
      </c>
      <c r="I1885" s="9">
        <v>294.00000000000364</v>
      </c>
      <c r="J1885" s="9">
        <v>176.90000000000055</v>
      </c>
      <c r="K1885" s="9">
        <v>215.59999999999945</v>
      </c>
      <c r="L1885" s="9">
        <v>149.5</v>
      </c>
      <c r="M1885" s="9"/>
      <c r="O1885" s="67">
        <v>918.50000000000182</v>
      </c>
      <c r="T1885"/>
    </row>
    <row r="1886" spans="1:20" ht="15">
      <c r="A1886" s="28" t="s">
        <v>842</v>
      </c>
      <c r="B1886" s="273" t="s">
        <v>1888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 t="s">
        <v>278</v>
      </c>
      <c r="J1886" s="9">
        <v>282.90000000000146</v>
      </c>
      <c r="K1886" s="9">
        <v>149.99999999999909</v>
      </c>
      <c r="L1886" s="9">
        <v>425.3</v>
      </c>
      <c r="M1886" s="9"/>
      <c r="O1886" s="67">
        <v>858.2000000000005</v>
      </c>
      <c r="T1886"/>
    </row>
    <row r="1887" spans="1:20" ht="15">
      <c r="A1887" s="28" t="s">
        <v>843</v>
      </c>
      <c r="B1887" s="63" t="s">
        <v>721</v>
      </c>
      <c r="E1887" s="9" t="s">
        <v>278</v>
      </c>
      <c r="F1887" s="9" t="s">
        <v>278</v>
      </c>
      <c r="G1887" s="9" t="s">
        <v>278</v>
      </c>
      <c r="H1887" s="9">
        <v>11.700000000001637</v>
      </c>
      <c r="I1887" s="9">
        <v>270.50000000000182</v>
      </c>
      <c r="J1887" s="9">
        <v>198.79999999999836</v>
      </c>
      <c r="K1887" s="9">
        <v>160.79999999999927</v>
      </c>
      <c r="L1887" s="9">
        <v>169.39999999999998</v>
      </c>
      <c r="M1887" s="9"/>
      <c r="O1887" s="67">
        <v>811.20000000000107</v>
      </c>
      <c r="T1887"/>
    </row>
    <row r="1888" spans="1:20" ht="15">
      <c r="A1888" s="28" t="s">
        <v>844</v>
      </c>
      <c r="B1888" s="273" t="s">
        <v>1889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 t="s">
        <v>278</v>
      </c>
      <c r="J1888" s="212">
        <v>463.30000000000109</v>
      </c>
      <c r="K1888" s="9">
        <v>337.39999999999873</v>
      </c>
      <c r="L1888" s="9" t="s">
        <v>278</v>
      </c>
      <c r="M1888" s="9"/>
      <c r="O1888" s="67">
        <v>800.69999999999982</v>
      </c>
      <c r="Q1888" t="s">
        <v>282</v>
      </c>
      <c r="T1888"/>
    </row>
    <row r="1889" spans="1:20" ht="15">
      <c r="A1889" s="28" t="s">
        <v>845</v>
      </c>
      <c r="B1889" s="63" t="s">
        <v>726</v>
      </c>
      <c r="E1889" s="9" t="s">
        <v>278</v>
      </c>
      <c r="F1889" s="9" t="s">
        <v>278</v>
      </c>
      <c r="G1889" s="9" t="s">
        <v>278</v>
      </c>
      <c r="H1889" s="216">
        <v>468.10000000000127</v>
      </c>
      <c r="I1889" s="9">
        <v>324.79999999999563</v>
      </c>
      <c r="J1889" s="9" t="s">
        <v>278</v>
      </c>
      <c r="K1889" s="9" t="s">
        <v>278</v>
      </c>
      <c r="L1889" s="9" t="s">
        <v>278</v>
      </c>
      <c r="M1889" s="9"/>
      <c r="O1889" s="67">
        <v>792.89999999999691</v>
      </c>
      <c r="Q1889" t="s">
        <v>283</v>
      </c>
      <c r="T1889"/>
    </row>
    <row r="1890" spans="1:20" ht="15">
      <c r="A1890" s="28" t="s">
        <v>846</v>
      </c>
      <c r="B1890" s="28" t="s">
        <v>690</v>
      </c>
      <c r="E1890" s="9" t="s">
        <v>278</v>
      </c>
      <c r="F1890" s="9" t="s">
        <v>278</v>
      </c>
      <c r="G1890" s="9" t="s">
        <v>278</v>
      </c>
      <c r="H1890" s="9">
        <v>111.50000000000182</v>
      </c>
      <c r="I1890" s="9">
        <v>79.900000000001455</v>
      </c>
      <c r="J1890" s="9">
        <v>236.5</v>
      </c>
      <c r="K1890" s="9">
        <v>176.30000000000018</v>
      </c>
      <c r="L1890" s="9">
        <v>187.5</v>
      </c>
      <c r="M1890" s="9"/>
      <c r="O1890" s="67">
        <v>791.70000000000346</v>
      </c>
      <c r="T1890"/>
    </row>
    <row r="1891" spans="1:20" ht="15">
      <c r="A1891" s="28" t="s">
        <v>847</v>
      </c>
      <c r="B1891" s="205" t="s">
        <v>1566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5.999999999994543</v>
      </c>
      <c r="J1891" s="9">
        <v>226.49999999999909</v>
      </c>
      <c r="K1891" s="9">
        <v>314.80000000000109</v>
      </c>
      <c r="L1891" s="9">
        <v>213.7</v>
      </c>
      <c r="M1891" s="9"/>
      <c r="O1891" s="67">
        <v>760.99999999999477</v>
      </c>
      <c r="T1891"/>
    </row>
    <row r="1892" spans="1:20" ht="15">
      <c r="A1892" s="28" t="s">
        <v>848</v>
      </c>
      <c r="B1892" s="205" t="s">
        <v>1561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110.49999999999818</v>
      </c>
      <c r="J1892" s="9">
        <v>169.20000000000073</v>
      </c>
      <c r="K1892" s="9">
        <v>270.19999999999891</v>
      </c>
      <c r="L1892" s="9">
        <v>208.7</v>
      </c>
      <c r="M1892" s="9"/>
      <c r="O1892" s="67">
        <v>758.59999999999786</v>
      </c>
      <c r="T1892"/>
    </row>
    <row r="1893" spans="1:20" ht="15">
      <c r="A1893" s="28" t="s">
        <v>849</v>
      </c>
      <c r="B1893" s="273" t="s">
        <v>1900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 t="s">
        <v>278</v>
      </c>
      <c r="J1893" s="9" t="s">
        <v>278</v>
      </c>
      <c r="K1893" s="216">
        <v>403.09999999999945</v>
      </c>
      <c r="L1893" s="9">
        <v>319.29999999999995</v>
      </c>
      <c r="M1893" s="9"/>
      <c r="O1893" s="67">
        <v>722.39999999999941</v>
      </c>
      <c r="Q1893" t="s">
        <v>284</v>
      </c>
      <c r="T1893"/>
    </row>
    <row r="1894" spans="1:20" ht="15">
      <c r="A1894" s="28" t="s">
        <v>850</v>
      </c>
      <c r="B1894" s="205" t="s">
        <v>1553</v>
      </c>
      <c r="C1894" s="3"/>
      <c r="D1894" s="3"/>
      <c r="E1894" s="9" t="s">
        <v>278</v>
      </c>
      <c r="F1894" s="9" t="s">
        <v>278</v>
      </c>
      <c r="G1894" s="9" t="s">
        <v>278</v>
      </c>
      <c r="H1894" s="9" t="s">
        <v>278</v>
      </c>
      <c r="I1894" s="9">
        <v>85.700000000002547</v>
      </c>
      <c r="J1894" s="9">
        <v>178.5</v>
      </c>
      <c r="K1894" s="9">
        <v>306.29999999999927</v>
      </c>
      <c r="L1894" s="9">
        <v>140</v>
      </c>
      <c r="M1894" s="9"/>
      <c r="O1894" s="67">
        <v>710.50000000000182</v>
      </c>
      <c r="T1894"/>
    </row>
    <row r="1895" spans="1:20" ht="15">
      <c r="A1895" s="28" t="s">
        <v>851</v>
      </c>
      <c r="B1895" s="63" t="s">
        <v>178</v>
      </c>
      <c r="E1895" s="9">
        <v>238.6</v>
      </c>
      <c r="F1895" s="216">
        <v>463.65</v>
      </c>
      <c r="G1895" s="9" t="s">
        <v>278</v>
      </c>
      <c r="H1895" s="9" t="s">
        <v>278</v>
      </c>
      <c r="I1895" s="9" t="s">
        <v>278</v>
      </c>
      <c r="J1895" s="9" t="s">
        <v>278</v>
      </c>
      <c r="K1895" s="9" t="s">
        <v>278</v>
      </c>
      <c r="L1895" s="9" t="s">
        <v>278</v>
      </c>
      <c r="M1895" s="9"/>
      <c r="O1895" s="67">
        <v>702.25</v>
      </c>
      <c r="Q1895" t="s">
        <v>284</v>
      </c>
      <c r="T1895"/>
    </row>
    <row r="1896" spans="1:20" ht="15">
      <c r="A1896" s="28" t="s">
        <v>852</v>
      </c>
      <c r="B1896" s="273" t="s">
        <v>1882</v>
      </c>
      <c r="C1896" s="3"/>
      <c r="D1896" s="3"/>
      <c r="E1896" s="9" t="s">
        <v>278</v>
      </c>
      <c r="F1896" s="9" t="s">
        <v>278</v>
      </c>
      <c r="G1896" s="9" t="s">
        <v>278</v>
      </c>
      <c r="H1896" s="9" t="s">
        <v>278</v>
      </c>
      <c r="I1896" s="9" t="s">
        <v>278</v>
      </c>
      <c r="J1896" s="9">
        <v>168.00000000000091</v>
      </c>
      <c r="K1896" s="9">
        <v>148.60000000000036</v>
      </c>
      <c r="L1896" s="9">
        <v>355.3</v>
      </c>
      <c r="M1896" s="9"/>
      <c r="O1896" s="67">
        <v>671.90000000000123</v>
      </c>
      <c r="T1896"/>
    </row>
    <row r="1897" spans="1:20" ht="15">
      <c r="A1897" s="28" t="s">
        <v>853</v>
      </c>
      <c r="B1897" s="273" t="s">
        <v>1883</v>
      </c>
      <c r="C1897" s="3"/>
      <c r="D1897" s="3"/>
      <c r="E1897" s="9" t="s">
        <v>278</v>
      </c>
      <c r="F1897" s="9" t="s">
        <v>278</v>
      </c>
      <c r="G1897" s="9" t="s">
        <v>278</v>
      </c>
      <c r="H1897" s="9" t="s">
        <v>278</v>
      </c>
      <c r="I1897" s="9" t="s">
        <v>278</v>
      </c>
      <c r="J1897" s="9">
        <v>271.99999999999955</v>
      </c>
      <c r="K1897" s="9">
        <v>38.999999999999545</v>
      </c>
      <c r="L1897" s="9">
        <v>351.3</v>
      </c>
      <c r="M1897" s="9"/>
      <c r="O1897" s="67">
        <v>662.29999999999905</v>
      </c>
      <c r="T1897"/>
    </row>
    <row r="1898" spans="1:20" ht="15">
      <c r="A1898" s="28" t="s">
        <v>854</v>
      </c>
      <c r="B1898" s="273" t="s">
        <v>1890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 t="s">
        <v>278</v>
      </c>
      <c r="J1898" s="9">
        <v>156</v>
      </c>
      <c r="K1898" s="9">
        <v>308.699999999998</v>
      </c>
      <c r="L1898" s="9">
        <v>172</v>
      </c>
      <c r="M1898" s="9"/>
      <c r="O1898" s="67">
        <v>636.699999999998</v>
      </c>
      <c r="T1898"/>
    </row>
    <row r="1899" spans="1:20" ht="15">
      <c r="A1899" s="28" t="s">
        <v>855</v>
      </c>
      <c r="B1899" s="273" t="s">
        <v>1887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 t="s">
        <v>278</v>
      </c>
      <c r="J1899" s="9">
        <v>243.099999999999</v>
      </c>
      <c r="K1899" s="216">
        <v>366.55000000000109</v>
      </c>
      <c r="L1899" s="9">
        <v>26.400000000000002</v>
      </c>
      <c r="M1899" s="9"/>
      <c r="O1899" s="67">
        <v>636.05000000000007</v>
      </c>
      <c r="Q1899" t="s">
        <v>288</v>
      </c>
      <c r="T1899"/>
    </row>
    <row r="1900" spans="1:20" ht="15">
      <c r="A1900" s="28" t="s">
        <v>856</v>
      </c>
      <c r="B1900" s="273" t="s">
        <v>1898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>
        <v>317.60000000000309</v>
      </c>
      <c r="L1900" s="9">
        <v>313.2</v>
      </c>
      <c r="M1900" s="9"/>
      <c r="O1900" s="67">
        <v>630.80000000000314</v>
      </c>
      <c r="T1900"/>
    </row>
    <row r="1901" spans="1:20" ht="15">
      <c r="A1901" s="28" t="s">
        <v>857</v>
      </c>
      <c r="B1901" s="273" t="s">
        <v>1894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>
        <v>156</v>
      </c>
      <c r="K1901" s="9">
        <v>129.29999999999927</v>
      </c>
      <c r="L1901" s="9">
        <v>273.3</v>
      </c>
      <c r="M1901" s="9"/>
      <c r="O1901" s="67">
        <v>558.59999999999923</v>
      </c>
      <c r="T1901"/>
    </row>
    <row r="1902" spans="1:20" ht="15">
      <c r="A1902" s="28" t="s">
        <v>858</v>
      </c>
      <c r="B1902" s="273" t="s">
        <v>1891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>
        <v>241.59999999999945</v>
      </c>
      <c r="K1902" s="9">
        <v>45.300000000000182</v>
      </c>
      <c r="L1902" s="9">
        <v>229.9</v>
      </c>
      <c r="M1902" s="9"/>
      <c r="O1902" s="67">
        <v>516.79999999999961</v>
      </c>
      <c r="T1902"/>
    </row>
    <row r="1903" spans="1:20" ht="15">
      <c r="A1903" s="28" t="s">
        <v>859</v>
      </c>
      <c r="B1903" s="273" t="s">
        <v>1899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>
        <v>229.09999999999945</v>
      </c>
      <c r="L1903" s="9">
        <v>272.2</v>
      </c>
      <c r="M1903" s="9"/>
      <c r="O1903" s="67">
        <v>501.29999999999944</v>
      </c>
      <c r="T1903"/>
    </row>
    <row r="1904" spans="1:20" ht="15">
      <c r="A1904" s="28" t="s">
        <v>860</v>
      </c>
      <c r="B1904" s="63" t="s">
        <v>2545</v>
      </c>
      <c r="C1904" s="3"/>
      <c r="D1904" s="3"/>
      <c r="E1904" s="9" t="s">
        <v>278</v>
      </c>
      <c r="F1904" s="9" t="s">
        <v>278</v>
      </c>
      <c r="G1904" s="9" t="s">
        <v>278</v>
      </c>
      <c r="H1904" s="9" t="s">
        <v>278</v>
      </c>
      <c r="I1904" s="9" t="s">
        <v>278</v>
      </c>
      <c r="J1904" s="9" t="s">
        <v>278</v>
      </c>
      <c r="K1904" s="9" t="s">
        <v>278</v>
      </c>
      <c r="L1904" s="216">
        <v>500.5</v>
      </c>
      <c r="M1904" s="216"/>
      <c r="N1904" s="67"/>
      <c r="O1904" s="67">
        <v>500.5</v>
      </c>
      <c r="Q1904" t="s">
        <v>283</v>
      </c>
      <c r="T1904"/>
    </row>
    <row r="1905" spans="1:20" ht="15">
      <c r="A1905" s="28" t="s">
        <v>861</v>
      </c>
      <c r="B1905" s="63" t="s">
        <v>2556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216">
        <v>497.40000000000003</v>
      </c>
      <c r="M1905" s="216"/>
      <c r="N1905" s="67"/>
      <c r="O1905" s="67">
        <v>497.40000000000003</v>
      </c>
      <c r="Q1905" t="s">
        <v>284</v>
      </c>
      <c r="T1905"/>
    </row>
    <row r="1906" spans="1:20" ht="15">
      <c r="A1906" s="28" t="s">
        <v>862</v>
      </c>
      <c r="B1906" s="273" t="s">
        <v>1905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 t="s">
        <v>278</v>
      </c>
      <c r="J1906" s="9" t="s">
        <v>278</v>
      </c>
      <c r="K1906" s="9">
        <v>291.300000000002</v>
      </c>
      <c r="L1906" s="9">
        <v>191.7</v>
      </c>
      <c r="M1906" s="9"/>
      <c r="O1906" s="67">
        <v>483.00000000000199</v>
      </c>
      <c r="T1906"/>
    </row>
    <row r="1907" spans="1:20" ht="15">
      <c r="A1907" s="28" t="s">
        <v>863</v>
      </c>
      <c r="B1907" s="63" t="s">
        <v>2568</v>
      </c>
      <c r="C1907" s="3"/>
      <c r="D1907" s="3"/>
      <c r="E1907" s="9" t="s">
        <v>278</v>
      </c>
      <c r="F1907" s="9" t="s">
        <v>278</v>
      </c>
      <c r="G1907" s="9" t="s">
        <v>278</v>
      </c>
      <c r="H1907" s="9" t="s">
        <v>278</v>
      </c>
      <c r="I1907" s="9" t="s">
        <v>278</v>
      </c>
      <c r="J1907" s="9" t="s">
        <v>278</v>
      </c>
      <c r="K1907" s="9" t="s">
        <v>278</v>
      </c>
      <c r="L1907" s="216">
        <v>454.7</v>
      </c>
      <c r="M1907" s="216"/>
      <c r="N1907" s="67"/>
      <c r="O1907" s="67">
        <v>454.7</v>
      </c>
      <c r="Q1907" t="s">
        <v>288</v>
      </c>
      <c r="T1907"/>
    </row>
    <row r="1908" spans="1:20" ht="15">
      <c r="A1908" s="28" t="s">
        <v>864</v>
      </c>
      <c r="B1908" s="273" t="s">
        <v>2726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>
        <v>213.60000000000127</v>
      </c>
      <c r="L1908" s="9">
        <v>230.29999999999998</v>
      </c>
      <c r="M1908" s="9"/>
      <c r="O1908" s="67">
        <v>443.90000000000123</v>
      </c>
      <c r="T1908"/>
    </row>
    <row r="1909" spans="1:20" ht="15">
      <c r="A1909" s="28" t="s">
        <v>865</v>
      </c>
      <c r="B1909" s="63" t="s">
        <v>2549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>
        <v>437.1</v>
      </c>
      <c r="M1909" s="9"/>
      <c r="N1909" s="67"/>
      <c r="O1909" s="67">
        <v>437.1</v>
      </c>
      <c r="T1909"/>
    </row>
    <row r="1910" spans="1:20" ht="15">
      <c r="A1910" s="28" t="s">
        <v>866</v>
      </c>
      <c r="B1910" s="63" t="s">
        <v>2558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>
        <v>424.90000000000003</v>
      </c>
      <c r="M1910" s="9"/>
      <c r="N1910" s="67"/>
      <c r="O1910" s="67">
        <v>424.90000000000003</v>
      </c>
      <c r="T1910"/>
    </row>
    <row r="1911" spans="1:20" ht="15">
      <c r="A1911" s="28" t="s">
        <v>867</v>
      </c>
      <c r="B1911" s="273" t="s">
        <v>2003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>
        <v>241.29999999999836</v>
      </c>
      <c r="L1911" s="9">
        <v>183.1</v>
      </c>
      <c r="M1911" s="9"/>
      <c r="O1911" s="67">
        <v>424.39999999999839</v>
      </c>
      <c r="T1911"/>
    </row>
    <row r="1912" spans="1:20" ht="15">
      <c r="A1912" s="28" t="s">
        <v>868</v>
      </c>
      <c r="B1912" s="273" t="s">
        <v>2540</v>
      </c>
      <c r="C1912" s="3"/>
      <c r="D1912" s="3"/>
      <c r="E1912" s="9" t="s">
        <v>278</v>
      </c>
      <c r="F1912" s="9" t="s">
        <v>278</v>
      </c>
      <c r="G1912" s="9" t="s">
        <v>278</v>
      </c>
      <c r="H1912" s="9" t="s">
        <v>278</v>
      </c>
      <c r="I1912" s="9" t="s">
        <v>278</v>
      </c>
      <c r="J1912" s="9" t="s">
        <v>278</v>
      </c>
      <c r="K1912" s="9" t="s">
        <v>278</v>
      </c>
      <c r="L1912" s="9">
        <v>421.5</v>
      </c>
      <c r="M1912" s="9"/>
      <c r="N1912" s="67"/>
      <c r="O1912" s="67">
        <v>421.5</v>
      </c>
      <c r="T1912"/>
    </row>
    <row r="1913" spans="1:20" ht="15">
      <c r="A1913" s="28" t="s">
        <v>869</v>
      </c>
      <c r="B1913" s="273" t="s">
        <v>1902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>
        <v>208.59999999999854</v>
      </c>
      <c r="L1913" s="9">
        <v>195.4</v>
      </c>
      <c r="M1913" s="9"/>
      <c r="O1913" s="67">
        <v>403.99999999999852</v>
      </c>
      <c r="T1913"/>
    </row>
    <row r="1914" spans="1:20" ht="15">
      <c r="A1914" s="28" t="s">
        <v>870</v>
      </c>
      <c r="B1914" s="63" t="s">
        <v>2550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>
        <v>398.3</v>
      </c>
      <c r="M1914" s="9"/>
      <c r="N1914" s="67"/>
      <c r="O1914" s="67">
        <v>398.3</v>
      </c>
      <c r="T1914"/>
    </row>
    <row r="1915" spans="1:20" ht="15">
      <c r="A1915" s="28" t="s">
        <v>871</v>
      </c>
      <c r="B1915" s="63" t="s">
        <v>179</v>
      </c>
      <c r="E1915" s="216">
        <v>386.2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/>
      <c r="O1915" s="67">
        <v>386.2</v>
      </c>
      <c r="Q1915" t="s">
        <v>292</v>
      </c>
      <c r="T1915"/>
    </row>
    <row r="1916" spans="1:20" ht="15">
      <c r="A1916" s="28" t="s">
        <v>872</v>
      </c>
      <c r="B1916" s="63" t="s">
        <v>2557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>
        <v>385.2</v>
      </c>
      <c r="M1916" s="9"/>
      <c r="N1916" s="67"/>
      <c r="O1916" s="67">
        <v>385.2</v>
      </c>
      <c r="T1916"/>
    </row>
    <row r="1917" spans="1:20" ht="15">
      <c r="A1917" s="28" t="s">
        <v>873</v>
      </c>
      <c r="B1917" s="273" t="s">
        <v>1884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216">
        <v>375.00000000000091</v>
      </c>
      <c r="K1917" s="9" t="s">
        <v>278</v>
      </c>
      <c r="L1917" s="9" t="s">
        <v>278</v>
      </c>
      <c r="M1917" s="9"/>
      <c r="O1917" s="67">
        <v>375.00000000000091</v>
      </c>
      <c r="Q1917" t="s">
        <v>288</v>
      </c>
      <c r="T1917"/>
    </row>
    <row r="1918" spans="1:20" ht="15">
      <c r="A1918" s="28" t="s">
        <v>874</v>
      </c>
      <c r="B1918" s="63" t="s">
        <v>164</v>
      </c>
      <c r="E1918" s="9" t="s">
        <v>278</v>
      </c>
      <c r="F1918" s="9" t="s">
        <v>278</v>
      </c>
      <c r="G1918" s="9">
        <v>372.2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/>
      <c r="O1918" s="67">
        <v>372.2</v>
      </c>
      <c r="T1918"/>
    </row>
    <row r="1919" spans="1:20" ht="15">
      <c r="A1919" s="28" t="s">
        <v>875</v>
      </c>
      <c r="B1919" s="63" t="s">
        <v>2553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>
        <v>364.2</v>
      </c>
      <c r="M1919" s="9"/>
      <c r="N1919" s="67"/>
      <c r="O1919" s="67">
        <v>364.2</v>
      </c>
      <c r="T1919"/>
    </row>
    <row r="1920" spans="1:20" ht="15">
      <c r="A1920" s="28" t="s">
        <v>876</v>
      </c>
      <c r="B1920" s="63" t="s">
        <v>2559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>
        <v>362.7</v>
      </c>
      <c r="M1920" s="9"/>
      <c r="N1920" s="67"/>
      <c r="O1920" s="67">
        <v>362.7</v>
      </c>
      <c r="T1920"/>
    </row>
    <row r="1921" spans="1:21" ht="15">
      <c r="A1921" s="28" t="s">
        <v>877</v>
      </c>
      <c r="B1921" s="273" t="s">
        <v>1901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>
        <v>122.50000000000091</v>
      </c>
      <c r="L1921" s="9">
        <v>239.9</v>
      </c>
      <c r="M1921" s="9"/>
      <c r="O1921" s="67">
        <v>362.40000000000089</v>
      </c>
      <c r="T1921"/>
    </row>
    <row r="1922" spans="1:21" ht="15">
      <c r="A1922" s="28" t="s">
        <v>878</v>
      </c>
      <c r="B1922" s="63" t="s">
        <v>2566</v>
      </c>
      <c r="C1922" s="3"/>
      <c r="D1922" s="3"/>
      <c r="E1922" s="9" t="s">
        <v>278</v>
      </c>
      <c r="F1922" s="9" t="s">
        <v>278</v>
      </c>
      <c r="G1922" s="9" t="s">
        <v>278</v>
      </c>
      <c r="H1922" s="9" t="s">
        <v>278</v>
      </c>
      <c r="I1922" s="9" t="s">
        <v>278</v>
      </c>
      <c r="J1922" s="9" t="s">
        <v>278</v>
      </c>
      <c r="K1922" s="9" t="s">
        <v>278</v>
      </c>
      <c r="L1922" s="9">
        <v>345.3</v>
      </c>
      <c r="M1922" s="9"/>
      <c r="N1922" s="67"/>
      <c r="O1922" s="67">
        <v>345.3</v>
      </c>
      <c r="T1922"/>
    </row>
    <row r="1923" spans="1:21" ht="15">
      <c r="A1923" s="28" t="s">
        <v>879</v>
      </c>
      <c r="B1923" s="205" t="s">
        <v>1551</v>
      </c>
      <c r="C1923" s="3"/>
      <c r="D1923" s="3"/>
      <c r="E1923" s="9" t="s">
        <v>278</v>
      </c>
      <c r="F1923" s="9" t="s">
        <v>278</v>
      </c>
      <c r="G1923" s="9" t="s">
        <v>278</v>
      </c>
      <c r="H1923" s="9" t="s">
        <v>278</v>
      </c>
      <c r="I1923" s="9">
        <v>154.99999999999818</v>
      </c>
      <c r="J1923" s="9">
        <v>180</v>
      </c>
      <c r="K1923" s="9" t="s">
        <v>278</v>
      </c>
      <c r="L1923" s="9" t="s">
        <v>278</v>
      </c>
      <c r="M1923" s="9"/>
      <c r="O1923" s="67">
        <v>334.99999999999818</v>
      </c>
      <c r="T1923"/>
    </row>
    <row r="1924" spans="1:21" ht="15">
      <c r="A1924" s="28" t="s">
        <v>880</v>
      </c>
      <c r="B1924" s="63" t="s">
        <v>2551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>
        <v>333.8</v>
      </c>
      <c r="M1924" s="9"/>
      <c r="N1924" s="67"/>
      <c r="O1924" s="67">
        <v>333.8</v>
      </c>
      <c r="T1924"/>
    </row>
    <row r="1925" spans="1:21" ht="15">
      <c r="A1925" s="28" t="s">
        <v>2231</v>
      </c>
      <c r="B1925" s="218" t="s">
        <v>1547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216">
        <v>330.99999999999454</v>
      </c>
      <c r="J1925" s="9" t="s">
        <v>278</v>
      </c>
      <c r="K1925" s="9" t="s">
        <v>278</v>
      </c>
      <c r="L1925" s="9" t="s">
        <v>278</v>
      </c>
      <c r="M1925" s="9"/>
      <c r="O1925" s="67">
        <v>330.99999999999454</v>
      </c>
      <c r="Q1925" t="s">
        <v>293</v>
      </c>
      <c r="T1925"/>
      <c r="U1925" s="218"/>
    </row>
    <row r="1926" spans="1:21" ht="15">
      <c r="A1926" s="28" t="s">
        <v>2516</v>
      </c>
      <c r="B1926" s="273" t="s">
        <v>2541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>
        <v>325.39999999999998</v>
      </c>
      <c r="M1926" s="9"/>
      <c r="N1926" s="67"/>
      <c r="O1926" s="67">
        <v>325.39999999999998</v>
      </c>
      <c r="T1926"/>
      <c r="U1926" s="218"/>
    </row>
    <row r="1927" spans="1:21" ht="15">
      <c r="A1927" s="28" t="s">
        <v>2517</v>
      </c>
      <c r="B1927" s="63" t="s">
        <v>2555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>
        <v>320.5</v>
      </c>
      <c r="M1927" s="9"/>
      <c r="N1927" s="67"/>
      <c r="O1927" s="67">
        <v>320.5</v>
      </c>
      <c r="T1927"/>
      <c r="U1927" s="218"/>
    </row>
    <row r="1928" spans="1:21" ht="15">
      <c r="A1928" s="28" t="s">
        <v>2518</v>
      </c>
      <c r="B1928" s="273" t="s">
        <v>1924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 t="s">
        <v>278</v>
      </c>
      <c r="J1928" s="9" t="s">
        <v>278</v>
      </c>
      <c r="K1928" s="9">
        <v>161.19999999999891</v>
      </c>
      <c r="L1928" s="9">
        <v>145.19999999999999</v>
      </c>
      <c r="M1928" s="9"/>
      <c r="O1928" s="67">
        <v>306.3999999999989</v>
      </c>
      <c r="T1928"/>
      <c r="U1928" s="218"/>
    </row>
    <row r="1929" spans="1:21" ht="15">
      <c r="A1929" s="28" t="s">
        <v>2519</v>
      </c>
      <c r="B1929" s="63" t="s">
        <v>2547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>
        <v>304.89999999999998</v>
      </c>
      <c r="M1929" s="9"/>
      <c r="N1929" s="67"/>
      <c r="O1929" s="67">
        <v>304.89999999999998</v>
      </c>
      <c r="T1929"/>
      <c r="U1929" s="218"/>
    </row>
    <row r="1930" spans="1:21" ht="15">
      <c r="A1930" s="28" t="s">
        <v>2520</v>
      </c>
      <c r="B1930" s="63" t="s">
        <v>2544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>
        <v>300.8</v>
      </c>
      <c r="M1930" s="9"/>
      <c r="N1930" s="67"/>
      <c r="O1930" s="67">
        <v>300.8</v>
      </c>
      <c r="T1930"/>
      <c r="U1930" s="218"/>
    </row>
    <row r="1931" spans="1:21" ht="15">
      <c r="A1931" s="28" t="s">
        <v>2521</v>
      </c>
      <c r="B1931" s="63" t="s">
        <v>731</v>
      </c>
      <c r="E1931" s="9" t="s">
        <v>278</v>
      </c>
      <c r="F1931" s="9" t="s">
        <v>278</v>
      </c>
      <c r="G1931" s="9" t="s">
        <v>278</v>
      </c>
      <c r="H1931" s="9">
        <v>298.14999999999873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/>
      <c r="O1931" s="67">
        <v>298.14999999999873</v>
      </c>
      <c r="T1931"/>
      <c r="U1931" s="218"/>
    </row>
    <row r="1932" spans="1:21" ht="15">
      <c r="A1932" s="28" t="s">
        <v>2522</v>
      </c>
      <c r="B1932" s="273" t="s">
        <v>1926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>
        <v>129.80000000000064</v>
      </c>
      <c r="L1932" s="9">
        <v>153.6</v>
      </c>
      <c r="M1932" s="9"/>
      <c r="O1932" s="67">
        <v>283.40000000000066</v>
      </c>
      <c r="T1932"/>
      <c r="U1932" s="218"/>
    </row>
    <row r="1933" spans="1:21" ht="15">
      <c r="A1933" s="28" t="s">
        <v>2523</v>
      </c>
      <c r="B1933" s="63" t="s">
        <v>2560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>
        <v>274.2</v>
      </c>
      <c r="M1933" s="9"/>
      <c r="N1933" s="67"/>
      <c r="O1933" s="67">
        <v>274.2</v>
      </c>
      <c r="T1933"/>
      <c r="U1933" s="218"/>
    </row>
    <row r="1934" spans="1:21" ht="15">
      <c r="A1934" s="28" t="s">
        <v>2524</v>
      </c>
      <c r="B1934" s="63" t="s">
        <v>2567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>
        <v>266</v>
      </c>
      <c r="M1934" s="9"/>
      <c r="N1934" s="67"/>
      <c r="O1934" s="67">
        <v>266</v>
      </c>
      <c r="T1934"/>
      <c r="U1934" s="218"/>
    </row>
    <row r="1935" spans="1:21" ht="15">
      <c r="A1935" s="28" t="s">
        <v>2525</v>
      </c>
      <c r="B1935" s="205" t="s">
        <v>1581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>
        <v>265.60000000000218</v>
      </c>
      <c r="J1935" s="9" t="s">
        <v>278</v>
      </c>
      <c r="K1935" s="9" t="s">
        <v>278</v>
      </c>
      <c r="L1935" s="9" t="s">
        <v>278</v>
      </c>
      <c r="M1935" s="9"/>
      <c r="O1935" s="67">
        <v>265.60000000000218</v>
      </c>
      <c r="T1935"/>
      <c r="U1935" s="218"/>
    </row>
    <row r="1936" spans="1:21" ht="15">
      <c r="A1936" s="28" t="s">
        <v>2526</v>
      </c>
      <c r="B1936" s="63" t="s">
        <v>2563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 t="s">
        <v>278</v>
      </c>
      <c r="J1936" s="9" t="s">
        <v>278</v>
      </c>
      <c r="K1936" s="9" t="s">
        <v>278</v>
      </c>
      <c r="L1936" s="9">
        <v>259.7</v>
      </c>
      <c r="M1936" s="9"/>
      <c r="N1936" s="67"/>
      <c r="O1936" s="67">
        <v>259.7</v>
      </c>
      <c r="T1936"/>
      <c r="U1936" s="218"/>
    </row>
    <row r="1937" spans="1:21" ht="15">
      <c r="A1937" s="28" t="s">
        <v>2527</v>
      </c>
      <c r="B1937" s="273" t="s">
        <v>1903</v>
      </c>
      <c r="C1937" s="3"/>
      <c r="D1937" s="3"/>
      <c r="E1937" s="9" t="s">
        <v>278</v>
      </c>
      <c r="F1937" s="9" t="s">
        <v>278</v>
      </c>
      <c r="G1937" s="9" t="s">
        <v>278</v>
      </c>
      <c r="H1937" s="9" t="s">
        <v>278</v>
      </c>
      <c r="I1937" s="9" t="s">
        <v>278</v>
      </c>
      <c r="J1937" s="9" t="s">
        <v>278</v>
      </c>
      <c r="K1937" s="9">
        <v>216.10000000000127</v>
      </c>
      <c r="L1937" s="9" t="s">
        <v>278</v>
      </c>
      <c r="M1937" s="9"/>
      <c r="O1937" s="67">
        <v>216.10000000000127</v>
      </c>
      <c r="T1937"/>
      <c r="U1937" s="218"/>
    </row>
    <row r="1938" spans="1:21" ht="15">
      <c r="A1938" s="28" t="s">
        <v>2528</v>
      </c>
      <c r="B1938" s="63" t="s">
        <v>2554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 t="s">
        <v>278</v>
      </c>
      <c r="J1938" s="9" t="s">
        <v>278</v>
      </c>
      <c r="K1938" s="9" t="s">
        <v>278</v>
      </c>
      <c r="L1938" s="9">
        <v>210.5</v>
      </c>
      <c r="M1938" s="9"/>
      <c r="N1938" s="67"/>
      <c r="O1938" s="67">
        <v>210.5</v>
      </c>
      <c r="T1938"/>
      <c r="U1938" s="218"/>
    </row>
    <row r="1939" spans="1:21" ht="15">
      <c r="A1939" s="28" t="s">
        <v>2529</v>
      </c>
      <c r="B1939" s="205" t="s">
        <v>1557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>
        <v>205</v>
      </c>
      <c r="J1939" s="9" t="s">
        <v>278</v>
      </c>
      <c r="K1939" s="9" t="s">
        <v>278</v>
      </c>
      <c r="L1939" s="9" t="s">
        <v>278</v>
      </c>
      <c r="M1939" s="9"/>
      <c r="O1939" s="67">
        <v>205</v>
      </c>
      <c r="T1939"/>
      <c r="U1939" s="218"/>
    </row>
    <row r="1940" spans="1:21" ht="15">
      <c r="A1940" s="28" t="s">
        <v>2530</v>
      </c>
      <c r="B1940" s="63" t="s">
        <v>2552</v>
      </c>
      <c r="C1940" s="3"/>
      <c r="D1940" s="3"/>
      <c r="E1940" s="9" t="s">
        <v>278</v>
      </c>
      <c r="F1940" s="9" t="s">
        <v>278</v>
      </c>
      <c r="G1940" s="9" t="s">
        <v>278</v>
      </c>
      <c r="H1940" s="9" t="s">
        <v>278</v>
      </c>
      <c r="I1940" s="9" t="s">
        <v>278</v>
      </c>
      <c r="J1940" s="9" t="s">
        <v>278</v>
      </c>
      <c r="K1940" s="9" t="s">
        <v>278</v>
      </c>
      <c r="L1940" s="9">
        <v>194.3</v>
      </c>
      <c r="M1940" s="9"/>
      <c r="N1940" s="67"/>
      <c r="O1940" s="67">
        <v>194.3</v>
      </c>
      <c r="T1940"/>
      <c r="U1940" s="218"/>
    </row>
    <row r="1941" spans="1:21" ht="15">
      <c r="A1941" s="28" t="s">
        <v>2531</v>
      </c>
      <c r="B1941" s="63" t="s">
        <v>741</v>
      </c>
      <c r="E1941" s="9" t="s">
        <v>278</v>
      </c>
      <c r="F1941" s="9" t="s">
        <v>278</v>
      </c>
      <c r="G1941" s="9" t="s">
        <v>278</v>
      </c>
      <c r="H1941" s="9">
        <v>186.70000000000073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/>
      <c r="O1941" s="67">
        <v>186.70000000000073</v>
      </c>
      <c r="T1941"/>
      <c r="U1941" s="218"/>
    </row>
    <row r="1942" spans="1:21" ht="15">
      <c r="A1942" s="28" t="s">
        <v>2532</v>
      </c>
      <c r="B1942" s="63" t="s">
        <v>2542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 t="s">
        <v>278</v>
      </c>
      <c r="J1942" s="9" t="s">
        <v>278</v>
      </c>
      <c r="K1942" s="9" t="s">
        <v>278</v>
      </c>
      <c r="L1942" s="9">
        <v>183.4</v>
      </c>
      <c r="M1942" s="9"/>
      <c r="N1942" s="67"/>
      <c r="O1942" s="67">
        <v>183.4</v>
      </c>
      <c r="T1942"/>
      <c r="U1942" s="218"/>
    </row>
    <row r="1943" spans="1:21" ht="15">
      <c r="A1943" s="28" t="s">
        <v>2533</v>
      </c>
      <c r="B1943" s="63" t="s">
        <v>2543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 t="s">
        <v>278</v>
      </c>
      <c r="J1943" s="9" t="s">
        <v>278</v>
      </c>
      <c r="K1943" s="9" t="s">
        <v>278</v>
      </c>
      <c r="L1943" s="9">
        <v>179.5</v>
      </c>
      <c r="M1943" s="9"/>
      <c r="N1943" s="67"/>
      <c r="O1943" s="67">
        <v>179.5</v>
      </c>
      <c r="T1943"/>
      <c r="U1943" s="218"/>
    </row>
    <row r="1944" spans="1:21" ht="15">
      <c r="A1944" s="28" t="s">
        <v>2534</v>
      </c>
      <c r="B1944" s="63" t="s">
        <v>2546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 t="s">
        <v>278</v>
      </c>
      <c r="J1944" s="9" t="s">
        <v>278</v>
      </c>
      <c r="K1944" s="9" t="s">
        <v>278</v>
      </c>
      <c r="L1944" s="9">
        <v>170.5</v>
      </c>
      <c r="M1944" s="9"/>
      <c r="N1944" s="67"/>
      <c r="O1944" s="67">
        <v>170.5</v>
      </c>
      <c r="T1944"/>
      <c r="U1944" s="218"/>
    </row>
    <row r="1945" spans="1:21" ht="15">
      <c r="A1945" s="28" t="s">
        <v>2535</v>
      </c>
      <c r="B1945" s="205" t="s">
        <v>1564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170.40000000000146</v>
      </c>
      <c r="J1945" s="9" t="s">
        <v>278</v>
      </c>
      <c r="K1945" s="9" t="s">
        <v>278</v>
      </c>
      <c r="L1945" s="9" t="s">
        <v>278</v>
      </c>
      <c r="M1945" s="9"/>
      <c r="O1945" s="67">
        <v>170.40000000000146</v>
      </c>
      <c r="T1945"/>
      <c r="U1945" s="218"/>
    </row>
    <row r="1946" spans="1:21" ht="15">
      <c r="A1946" s="28" t="s">
        <v>2536</v>
      </c>
      <c r="B1946" s="63" t="s">
        <v>2564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 t="s">
        <v>278</v>
      </c>
      <c r="J1946" s="9" t="s">
        <v>278</v>
      </c>
      <c r="K1946" s="9" t="s">
        <v>278</v>
      </c>
      <c r="L1946" s="9">
        <v>168.8</v>
      </c>
      <c r="M1946" s="9"/>
      <c r="N1946" s="67"/>
      <c r="O1946" s="67">
        <v>168.8</v>
      </c>
      <c r="T1946"/>
      <c r="U1946" s="218"/>
    </row>
    <row r="1947" spans="1:21" ht="15">
      <c r="A1947" s="28" t="s">
        <v>2537</v>
      </c>
      <c r="B1947" s="63" t="s">
        <v>180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 t="s">
        <v>278</v>
      </c>
      <c r="J1947" s="9" t="s">
        <v>278</v>
      </c>
      <c r="K1947" s="9" t="s">
        <v>278</v>
      </c>
      <c r="L1947" s="9">
        <v>157.70000000000002</v>
      </c>
      <c r="M1947" s="9"/>
      <c r="N1947" s="67"/>
      <c r="O1947" s="67">
        <v>157.70000000000002</v>
      </c>
      <c r="T1947"/>
      <c r="U1947" s="218"/>
    </row>
    <row r="1948" spans="1:21" ht="15">
      <c r="A1948" s="28" t="s">
        <v>2538</v>
      </c>
      <c r="B1948" s="63" t="s">
        <v>2548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 t="s">
        <v>278</v>
      </c>
      <c r="J1948" s="9" t="s">
        <v>278</v>
      </c>
      <c r="K1948" s="9" t="s">
        <v>278</v>
      </c>
      <c r="L1948" s="9">
        <v>153.69999999999999</v>
      </c>
      <c r="M1948" s="9"/>
      <c r="N1948" s="67"/>
      <c r="O1948" s="67">
        <v>153.69999999999999</v>
      </c>
      <c r="T1948"/>
      <c r="U1948" s="218"/>
    </row>
    <row r="1949" spans="1:21" ht="15">
      <c r="A1949" s="28" t="s">
        <v>2539</v>
      </c>
      <c r="B1949" s="205" t="s">
        <v>1556</v>
      </c>
      <c r="C1949" s="3"/>
      <c r="D1949" s="3"/>
      <c r="E1949" s="9" t="s">
        <v>278</v>
      </c>
      <c r="F1949" s="9" t="s">
        <v>278</v>
      </c>
      <c r="G1949" s="9" t="s">
        <v>278</v>
      </c>
      <c r="H1949" s="9" t="s">
        <v>278</v>
      </c>
      <c r="I1949" s="9">
        <v>145.89999999999964</v>
      </c>
      <c r="J1949" s="9" t="s">
        <v>278</v>
      </c>
      <c r="K1949" s="9" t="s">
        <v>278</v>
      </c>
      <c r="L1949" s="9" t="s">
        <v>278</v>
      </c>
      <c r="M1949" s="9"/>
      <c r="O1949" s="67">
        <v>145.89999999999964</v>
      </c>
      <c r="T1949"/>
      <c r="U1949" s="218"/>
    </row>
    <row r="1950" spans="1:21" ht="15">
      <c r="A1950" s="28" t="s">
        <v>2687</v>
      </c>
      <c r="B1950" s="205" t="s">
        <v>1554</v>
      </c>
      <c r="C1950" s="3"/>
      <c r="D1950" s="3"/>
      <c r="E1950" s="9" t="s">
        <v>278</v>
      </c>
      <c r="F1950" s="9" t="s">
        <v>278</v>
      </c>
      <c r="G1950" s="9" t="s">
        <v>278</v>
      </c>
      <c r="H1950" s="9" t="s">
        <v>278</v>
      </c>
      <c r="I1950" s="9">
        <v>100.30000000000291</v>
      </c>
      <c r="J1950" s="9" t="s">
        <v>278</v>
      </c>
      <c r="K1950" s="9" t="s">
        <v>278</v>
      </c>
      <c r="L1950" s="9" t="s">
        <v>278</v>
      </c>
      <c r="M1950" s="9"/>
      <c r="O1950" s="67">
        <v>100.30000000000291</v>
      </c>
      <c r="T1950"/>
      <c r="U1950" s="218"/>
    </row>
    <row r="1951" spans="1:21" ht="15">
      <c r="A1951" s="28" t="s">
        <v>2688</v>
      </c>
      <c r="B1951" s="273" t="s">
        <v>1927</v>
      </c>
      <c r="C1951" s="3"/>
      <c r="D1951" s="3"/>
      <c r="E1951" s="9" t="s">
        <v>278</v>
      </c>
      <c r="F1951" s="9" t="s">
        <v>278</v>
      </c>
      <c r="G1951" s="9" t="s">
        <v>278</v>
      </c>
      <c r="H1951" s="9" t="s">
        <v>278</v>
      </c>
      <c r="I1951" s="9" t="s">
        <v>278</v>
      </c>
      <c r="J1951" s="9" t="s">
        <v>278</v>
      </c>
      <c r="K1951" s="9">
        <v>94.899999999999636</v>
      </c>
      <c r="L1951" s="64" t="s">
        <v>279</v>
      </c>
      <c r="M1951" s="64"/>
      <c r="O1951" s="67">
        <v>94.899999999999636</v>
      </c>
      <c r="T1951"/>
      <c r="U1951" s="218"/>
    </row>
    <row r="1952" spans="1:21" ht="15">
      <c r="A1952" s="28" t="s">
        <v>2689</v>
      </c>
      <c r="B1952" s="273" t="s">
        <v>1904</v>
      </c>
      <c r="C1952" s="3"/>
      <c r="D1952" s="3"/>
      <c r="E1952" s="9" t="s">
        <v>278</v>
      </c>
      <c r="F1952" s="9" t="s">
        <v>278</v>
      </c>
      <c r="G1952" s="9" t="s">
        <v>278</v>
      </c>
      <c r="H1952" s="9" t="s">
        <v>278</v>
      </c>
      <c r="I1952" s="9" t="s">
        <v>278</v>
      </c>
      <c r="J1952" s="9" t="s">
        <v>278</v>
      </c>
      <c r="K1952" s="64" t="s">
        <v>279</v>
      </c>
      <c r="L1952" s="9" t="s">
        <v>278</v>
      </c>
      <c r="M1952" s="9"/>
      <c r="O1952" s="67">
        <v>0</v>
      </c>
      <c r="T1952"/>
      <c r="U1952" s="218"/>
    </row>
    <row r="1953" spans="1:21" ht="15">
      <c r="A1953" s="291" t="s">
        <v>3944</v>
      </c>
      <c r="B1953" s="63" t="s">
        <v>4006</v>
      </c>
      <c r="C1953" s="3"/>
      <c r="D1953" s="3"/>
      <c r="E1953" s="9"/>
      <c r="F1953" s="9"/>
      <c r="G1953" s="9"/>
      <c r="H1953" s="9"/>
      <c r="L1953" s="69"/>
      <c r="M1953" s="69"/>
      <c r="N1953" s="67"/>
      <c r="T1953"/>
      <c r="U1953" s="218"/>
    </row>
    <row r="1954" spans="1:21" ht="15">
      <c r="A1954" s="291" t="s">
        <v>3945</v>
      </c>
      <c r="B1954" s="63" t="s">
        <v>4007</v>
      </c>
      <c r="C1954" s="3"/>
      <c r="D1954" s="3"/>
      <c r="E1954" s="9"/>
      <c r="F1954" s="9"/>
      <c r="G1954" s="9"/>
      <c r="H1954" s="9"/>
      <c r="L1954" s="69"/>
      <c r="M1954" s="69"/>
      <c r="N1954" s="67"/>
      <c r="T1954"/>
      <c r="U1954" s="218"/>
    </row>
    <row r="1955" spans="1:21" ht="15">
      <c r="A1955" s="291" t="s">
        <v>3946</v>
      </c>
      <c r="B1955" s="63" t="s">
        <v>4008</v>
      </c>
      <c r="C1955" s="3"/>
      <c r="D1955" s="3"/>
      <c r="E1955" s="9"/>
      <c r="F1955" s="9"/>
      <c r="G1955" s="9"/>
      <c r="H1955" s="9"/>
      <c r="L1955" s="69"/>
      <c r="M1955" s="69"/>
      <c r="N1955" s="67"/>
      <c r="T1955"/>
      <c r="U1955" s="218"/>
    </row>
    <row r="1956" spans="1:21" ht="15">
      <c r="A1956" s="291" t="s">
        <v>3947</v>
      </c>
      <c r="B1956" s="63" t="s">
        <v>4009</v>
      </c>
      <c r="C1956" s="3"/>
      <c r="D1956" s="3"/>
      <c r="E1956" s="9"/>
      <c r="F1956" s="9"/>
      <c r="G1956" s="9"/>
      <c r="H1956" s="9"/>
      <c r="L1956" s="69"/>
      <c r="M1956" s="69"/>
      <c r="N1956" s="67"/>
      <c r="T1956"/>
      <c r="U1956" s="218"/>
    </row>
    <row r="1957" spans="1:21" ht="15">
      <c r="A1957" s="291" t="s">
        <v>3948</v>
      </c>
      <c r="B1957" s="63" t="s">
        <v>4010</v>
      </c>
      <c r="C1957" s="3"/>
      <c r="D1957" s="3"/>
      <c r="E1957" s="9"/>
      <c r="F1957" s="9"/>
      <c r="G1957" s="9"/>
      <c r="H1957" s="9"/>
      <c r="L1957" s="69"/>
      <c r="M1957" s="69"/>
      <c r="N1957" s="67"/>
      <c r="T1957"/>
      <c r="U1957" s="218"/>
    </row>
    <row r="1958" spans="1:21" ht="15">
      <c r="A1958" s="291" t="s">
        <v>3949</v>
      </c>
      <c r="B1958" s="63" t="s">
        <v>4011</v>
      </c>
      <c r="C1958" s="3"/>
      <c r="D1958" s="3"/>
      <c r="E1958" s="9"/>
      <c r="F1958" s="9"/>
      <c r="G1958" s="9"/>
      <c r="H1958" s="9"/>
      <c r="L1958" s="69"/>
      <c r="M1958" s="69"/>
      <c r="N1958" s="67"/>
      <c r="T1958"/>
      <c r="U1958" s="218"/>
    </row>
    <row r="1959" spans="1:21" ht="15">
      <c r="A1959" s="291" t="s">
        <v>3950</v>
      </c>
      <c r="B1959" s="63" t="s">
        <v>4012</v>
      </c>
      <c r="C1959" s="3"/>
      <c r="D1959" s="3"/>
      <c r="E1959" s="9"/>
      <c r="F1959" s="9"/>
      <c r="G1959" s="9"/>
      <c r="H1959" s="9"/>
      <c r="L1959" s="69"/>
      <c r="M1959" s="69"/>
      <c r="N1959" s="67"/>
      <c r="T1959"/>
      <c r="U1959" s="218"/>
    </row>
    <row r="1960" spans="1:21" ht="15">
      <c r="A1960" s="291" t="s">
        <v>3951</v>
      </c>
      <c r="B1960" s="63" t="s">
        <v>4013</v>
      </c>
      <c r="C1960" s="3"/>
      <c r="D1960" s="3"/>
      <c r="E1960" s="9"/>
      <c r="F1960" s="9"/>
      <c r="G1960" s="9"/>
      <c r="H1960" s="9"/>
      <c r="L1960" s="69"/>
      <c r="M1960" s="69"/>
      <c r="N1960" s="67"/>
      <c r="T1960"/>
      <c r="U1960" s="218"/>
    </row>
    <row r="1961" spans="1:21" ht="15">
      <c r="A1961" s="291" t="s">
        <v>3952</v>
      </c>
      <c r="B1961" s="63" t="s">
        <v>4014</v>
      </c>
      <c r="C1961" s="3"/>
      <c r="D1961" s="3"/>
      <c r="E1961" s="9"/>
      <c r="F1961" s="9"/>
      <c r="G1961" s="9"/>
      <c r="H1961" s="9"/>
      <c r="L1961" s="69"/>
      <c r="M1961" s="69"/>
      <c r="N1961" s="67"/>
      <c r="T1961"/>
      <c r="U1961" s="218"/>
    </row>
    <row r="1962" spans="1:21" ht="15">
      <c r="A1962" s="291" t="s">
        <v>3953</v>
      </c>
      <c r="B1962" s="63" t="s">
        <v>4033</v>
      </c>
      <c r="C1962" s="3"/>
      <c r="D1962" s="3"/>
      <c r="E1962" s="9"/>
      <c r="F1962" s="9"/>
      <c r="G1962" s="9"/>
      <c r="H1962" s="9"/>
      <c r="L1962" s="69"/>
      <c r="M1962" s="69"/>
      <c r="N1962" s="67"/>
      <c r="T1962"/>
      <c r="U1962" s="218"/>
    </row>
    <row r="1963" spans="1:21" ht="15">
      <c r="A1963" s="291" t="s">
        <v>3954</v>
      </c>
      <c r="B1963" s="63" t="s">
        <v>4015</v>
      </c>
      <c r="C1963" s="3"/>
      <c r="D1963" s="3"/>
      <c r="E1963" s="9"/>
      <c r="F1963" s="9"/>
      <c r="G1963" s="9"/>
      <c r="H1963" s="9"/>
      <c r="L1963" s="69"/>
      <c r="M1963" s="69"/>
      <c r="N1963" s="67"/>
      <c r="T1963"/>
      <c r="U1963" s="218"/>
    </row>
    <row r="1964" spans="1:21" ht="15">
      <c r="A1964" s="291" t="s">
        <v>3955</v>
      </c>
      <c r="B1964" s="63" t="s">
        <v>4016</v>
      </c>
      <c r="C1964" s="3"/>
      <c r="D1964" s="3"/>
      <c r="E1964" s="9"/>
      <c r="F1964" s="9"/>
      <c r="G1964" s="9"/>
      <c r="H1964" s="9"/>
      <c r="L1964" s="69"/>
      <c r="M1964" s="69"/>
      <c r="N1964" s="67"/>
      <c r="T1964"/>
      <c r="U1964" s="218"/>
    </row>
    <row r="1965" spans="1:21" ht="15">
      <c r="A1965" s="291" t="s">
        <v>3956</v>
      </c>
      <c r="B1965" s="63" t="s">
        <v>4017</v>
      </c>
      <c r="C1965" s="3"/>
      <c r="D1965" s="3"/>
      <c r="E1965" s="9"/>
      <c r="F1965" s="9"/>
      <c r="G1965" s="9"/>
      <c r="H1965" s="9"/>
      <c r="L1965" s="69"/>
      <c r="M1965" s="69"/>
      <c r="N1965" s="67"/>
      <c r="T1965"/>
      <c r="U1965" s="218"/>
    </row>
    <row r="1966" spans="1:21" ht="15">
      <c r="A1966" s="291" t="s">
        <v>3957</v>
      </c>
      <c r="B1966" s="63" t="s">
        <v>4018</v>
      </c>
      <c r="C1966" s="3"/>
      <c r="D1966" s="3"/>
      <c r="E1966" s="9"/>
      <c r="F1966" s="9"/>
      <c r="G1966" s="9"/>
      <c r="H1966" s="9"/>
      <c r="L1966" s="69"/>
      <c r="M1966" s="69"/>
      <c r="N1966" s="67"/>
      <c r="T1966"/>
      <c r="U1966" s="218"/>
    </row>
    <row r="1967" spans="1:21" ht="15">
      <c r="A1967" s="291" t="s">
        <v>3958</v>
      </c>
      <c r="B1967" s="63" t="s">
        <v>4019</v>
      </c>
      <c r="C1967" s="3"/>
      <c r="D1967" s="3"/>
      <c r="E1967" s="9"/>
      <c r="F1967" s="9"/>
      <c r="G1967" s="9"/>
      <c r="H1967" s="9"/>
      <c r="L1967" s="69"/>
      <c r="M1967" s="69"/>
      <c r="N1967" s="67"/>
      <c r="T1967"/>
      <c r="U1967" s="218"/>
    </row>
    <row r="1968" spans="1:21" ht="15">
      <c r="A1968" s="291" t="s">
        <v>3959</v>
      </c>
      <c r="B1968" s="63" t="s">
        <v>4020</v>
      </c>
      <c r="C1968" s="3"/>
      <c r="D1968" s="3"/>
      <c r="E1968" s="9"/>
      <c r="F1968" s="9"/>
      <c r="G1968" s="9"/>
      <c r="H1968" s="9"/>
      <c r="L1968" s="69"/>
      <c r="M1968" s="69"/>
      <c r="N1968" s="67"/>
      <c r="T1968"/>
      <c r="U1968" s="218"/>
    </row>
    <row r="1969" spans="1:21" ht="15">
      <c r="A1969" s="291" t="s">
        <v>3960</v>
      </c>
      <c r="B1969" s="63" t="s">
        <v>4021</v>
      </c>
      <c r="C1969" s="3"/>
      <c r="D1969" s="3"/>
      <c r="E1969" s="9"/>
      <c r="F1969" s="9"/>
      <c r="G1969" s="9"/>
      <c r="H1969" s="9"/>
      <c r="L1969" s="69"/>
      <c r="M1969" s="69"/>
      <c r="N1969" s="67"/>
      <c r="T1969"/>
      <c r="U1969" s="218"/>
    </row>
    <row r="1970" spans="1:21" ht="15">
      <c r="A1970" s="291" t="s">
        <v>3961</v>
      </c>
      <c r="B1970" s="63" t="s">
        <v>4022</v>
      </c>
      <c r="C1970" s="3"/>
      <c r="D1970" s="3"/>
      <c r="E1970" s="9"/>
      <c r="F1970" s="9"/>
      <c r="G1970" s="9"/>
      <c r="H1970" s="9"/>
      <c r="L1970" s="69"/>
      <c r="M1970" s="69"/>
      <c r="N1970" s="67"/>
      <c r="T1970"/>
      <c r="U1970" s="218"/>
    </row>
    <row r="1971" spans="1:21" ht="15">
      <c r="A1971" s="291" t="s">
        <v>3962</v>
      </c>
      <c r="B1971" s="63" t="s">
        <v>4023</v>
      </c>
      <c r="C1971" s="3"/>
      <c r="D1971" s="3"/>
      <c r="E1971" s="9"/>
      <c r="F1971" s="9"/>
      <c r="G1971" s="9"/>
      <c r="H1971" s="9"/>
      <c r="L1971" s="69"/>
      <c r="M1971" s="69"/>
      <c r="N1971" s="67"/>
      <c r="T1971"/>
      <c r="U1971" s="218"/>
    </row>
    <row r="1972" spans="1:21" ht="15">
      <c r="A1972" s="291" t="s">
        <v>3963</v>
      </c>
      <c r="B1972" s="63" t="s">
        <v>4024</v>
      </c>
      <c r="C1972" s="3"/>
      <c r="D1972" s="3"/>
      <c r="E1972" s="9"/>
      <c r="F1972" s="9"/>
      <c r="G1972" s="9"/>
      <c r="H1972" s="9"/>
      <c r="L1972" s="69"/>
      <c r="M1972" s="69"/>
      <c r="N1972" s="67"/>
      <c r="T1972"/>
      <c r="U1972" s="218"/>
    </row>
    <row r="1973" spans="1:21" ht="15">
      <c r="A1973" s="291" t="s">
        <v>3964</v>
      </c>
      <c r="B1973" s="63" t="s">
        <v>4025</v>
      </c>
      <c r="C1973" s="3"/>
      <c r="D1973" s="3"/>
      <c r="E1973" s="9"/>
      <c r="F1973" s="9"/>
      <c r="G1973" s="9"/>
      <c r="H1973" s="9"/>
      <c r="L1973" s="69"/>
      <c r="M1973" s="69"/>
      <c r="N1973" s="67"/>
      <c r="T1973"/>
      <c r="U1973" s="218"/>
    </row>
    <row r="1974" spans="1:21" ht="15">
      <c r="A1974" s="291" t="s">
        <v>3965</v>
      </c>
      <c r="B1974" s="63" t="s">
        <v>4026</v>
      </c>
      <c r="C1974" s="3"/>
      <c r="D1974" s="3"/>
      <c r="E1974" s="9"/>
      <c r="F1974" s="9"/>
      <c r="G1974" s="9"/>
      <c r="H1974" s="9"/>
      <c r="L1974" s="69"/>
      <c r="M1974" s="69"/>
      <c r="N1974" s="67"/>
      <c r="T1974"/>
      <c r="U1974" s="218"/>
    </row>
    <row r="1975" spans="1:21" ht="15">
      <c r="A1975" s="291" t="s">
        <v>3966</v>
      </c>
      <c r="B1975" s="63" t="s">
        <v>4027</v>
      </c>
      <c r="C1975" s="3"/>
      <c r="D1975" s="3"/>
      <c r="E1975" s="9"/>
      <c r="F1975" s="9"/>
      <c r="G1975" s="9"/>
      <c r="H1975" s="9"/>
      <c r="L1975" s="69"/>
      <c r="M1975" s="69"/>
      <c r="N1975" s="67"/>
      <c r="T1975"/>
      <c r="U1975" s="218"/>
    </row>
    <row r="1976" spans="1:21" ht="15">
      <c r="A1976" s="291" t="s">
        <v>4034</v>
      </c>
      <c r="B1976" s="63" t="s">
        <v>4028</v>
      </c>
      <c r="C1976" s="3"/>
      <c r="D1976" s="3"/>
      <c r="E1976" s="9"/>
      <c r="F1976" s="9"/>
      <c r="G1976" s="9"/>
      <c r="H1976" s="9"/>
      <c r="L1976" s="69"/>
      <c r="M1976" s="69"/>
      <c r="N1976" s="67"/>
      <c r="T1976"/>
      <c r="U1976" s="218"/>
    </row>
    <row r="1977" spans="1:21" ht="15">
      <c r="A1977" s="291" t="s">
        <v>4187</v>
      </c>
      <c r="B1977" s="63" t="s">
        <v>4029</v>
      </c>
      <c r="C1977" s="3"/>
      <c r="D1977" s="3"/>
      <c r="E1977" s="9"/>
      <c r="F1977" s="9"/>
      <c r="G1977" s="9"/>
      <c r="H1977" s="9"/>
      <c r="L1977" s="69"/>
      <c r="M1977" s="69"/>
      <c r="N1977" s="67"/>
      <c r="T1977"/>
      <c r="U1977" s="218"/>
    </row>
    <row r="1978" spans="1:21" ht="15">
      <c r="A1978" s="291" t="s">
        <v>4312</v>
      </c>
      <c r="B1978" s="63" t="s">
        <v>4030</v>
      </c>
      <c r="C1978" s="3"/>
      <c r="D1978" s="3"/>
      <c r="E1978" s="9"/>
      <c r="F1978" s="9"/>
      <c r="G1978" s="9"/>
      <c r="H1978" s="9"/>
      <c r="L1978" s="69"/>
      <c r="M1978" s="69"/>
      <c r="N1978" s="67"/>
      <c r="T1978"/>
      <c r="U1978" s="218"/>
    </row>
    <row r="1979" spans="1:21" ht="15">
      <c r="A1979" s="291" t="s">
        <v>4372</v>
      </c>
      <c r="B1979" s="63" t="s">
        <v>4031</v>
      </c>
      <c r="C1979" s="3"/>
      <c r="D1979" s="3"/>
      <c r="E1979" s="9"/>
      <c r="F1979" s="9"/>
      <c r="G1979" s="9"/>
      <c r="H1979" s="9"/>
      <c r="L1979" s="69"/>
      <c r="M1979" s="69"/>
      <c r="N1979" s="67"/>
      <c r="T1979"/>
      <c r="U1979" s="218"/>
    </row>
    <row r="1980" spans="1:21" ht="15">
      <c r="A1980" s="291" t="s">
        <v>4373</v>
      </c>
      <c r="B1980" s="63" t="s">
        <v>4032</v>
      </c>
      <c r="C1980" s="3"/>
      <c r="D1980" s="3"/>
      <c r="E1980" s="9"/>
      <c r="F1980" s="9"/>
      <c r="G1980" s="9"/>
      <c r="H1980" s="9"/>
      <c r="L1980" s="69"/>
      <c r="M1980" s="69"/>
      <c r="N1980" s="67"/>
      <c r="T1980"/>
      <c r="U1980" s="218"/>
    </row>
    <row r="1981" spans="1:21" ht="15">
      <c r="A1981" s="291" t="s">
        <v>4374</v>
      </c>
      <c r="B1981" s="63" t="s">
        <v>4035</v>
      </c>
      <c r="C1981" s="3"/>
      <c r="D1981" s="3"/>
      <c r="E1981" s="9"/>
      <c r="F1981" s="9"/>
      <c r="G1981" s="9"/>
      <c r="H1981" s="9"/>
      <c r="L1981" s="69"/>
      <c r="M1981" s="69"/>
      <c r="N1981" s="67"/>
      <c r="T1981"/>
      <c r="U1981" s="218"/>
    </row>
    <row r="1982" spans="1:21" ht="15">
      <c r="A1982" s="291" t="s">
        <v>4375</v>
      </c>
      <c r="B1982" s="63" t="s">
        <v>4186</v>
      </c>
      <c r="C1982" s="3"/>
      <c r="D1982" s="3"/>
      <c r="E1982" s="9"/>
      <c r="F1982" s="9"/>
      <c r="G1982" s="9"/>
      <c r="H1982" s="9"/>
      <c r="L1982" s="69"/>
      <c r="M1982" s="69"/>
      <c r="N1982" s="67"/>
      <c r="T1982"/>
      <c r="U1982" s="218"/>
    </row>
    <row r="1983" spans="1:21" ht="15">
      <c r="A1983" s="291" t="s">
        <v>4376</v>
      </c>
      <c r="B1983" s="63" t="s">
        <v>4309</v>
      </c>
      <c r="C1983" s="3"/>
      <c r="D1983" s="3"/>
      <c r="E1983" s="9"/>
      <c r="F1983" s="9"/>
      <c r="G1983" s="9"/>
      <c r="H1983" s="9"/>
      <c r="L1983" s="69"/>
      <c r="M1983" s="69"/>
      <c r="N1983" s="67"/>
      <c r="T1983"/>
      <c r="U1983" s="218"/>
    </row>
    <row r="1984" spans="1:21" ht="15">
      <c r="A1984" s="28"/>
      <c r="B1984" s="63"/>
      <c r="E1984" s="9"/>
      <c r="F1984" s="9"/>
      <c r="G1984" s="9"/>
      <c r="H1984" s="9"/>
      <c r="L1984" s="69"/>
      <c r="M1984" s="69"/>
      <c r="N1984" s="67"/>
      <c r="T1984"/>
      <c r="U1984" s="218"/>
    </row>
    <row r="1985" spans="1:27" ht="15">
      <c r="A1985" s="28"/>
      <c r="B1985" s="63"/>
      <c r="E1985" s="9"/>
      <c r="L1985" s="69"/>
      <c r="M1985" s="69"/>
      <c r="T1985"/>
    </row>
    <row r="1986" spans="1:27" ht="15">
      <c r="A1986" s="28"/>
      <c r="B1986" s="63"/>
      <c r="E1986" s="9"/>
      <c r="L1986" s="69"/>
      <c r="M1986" s="69"/>
      <c r="T1986"/>
    </row>
    <row r="1987" spans="1:27" ht="25.5">
      <c r="A1987" s="23" t="s">
        <v>191</v>
      </c>
      <c r="L1987" s="69"/>
      <c r="M1987" s="69"/>
      <c r="T1987"/>
    </row>
    <row r="1988" spans="1:27">
      <c r="L1988" s="69"/>
      <c r="M1988" s="69"/>
      <c r="T1988"/>
    </row>
    <row r="1989" spans="1:27" ht="15.75">
      <c r="A1989" s="39"/>
      <c r="B1989" s="39"/>
      <c r="C1989" s="39"/>
      <c r="D1989" s="39"/>
      <c r="E1989" s="61">
        <v>2016</v>
      </c>
      <c r="F1989" s="61">
        <v>2017</v>
      </c>
      <c r="G1989" s="61">
        <v>2018</v>
      </c>
      <c r="H1989" s="61">
        <v>2019</v>
      </c>
      <c r="I1989" s="61">
        <v>2020</v>
      </c>
      <c r="J1989" s="61">
        <v>2021</v>
      </c>
      <c r="K1989" s="61">
        <v>2022</v>
      </c>
      <c r="L1989" s="61">
        <v>2023</v>
      </c>
      <c r="M1989" s="61">
        <v>2024</v>
      </c>
      <c r="O1989" s="70" t="s">
        <v>40</v>
      </c>
      <c r="T1989"/>
      <c r="V1989" s="63"/>
      <c r="W1989" s="63"/>
      <c r="X1989" s="265"/>
      <c r="Y1989" s="317"/>
      <c r="Z1989" s="63"/>
    </row>
    <row r="1990" spans="1:27" ht="15">
      <c r="A1990" s="28" t="s">
        <v>0</v>
      </c>
      <c r="B1990" s="63" t="s">
        <v>1</v>
      </c>
      <c r="E1990" s="211">
        <v>68.5</v>
      </c>
      <c r="F1990" s="211">
        <v>387.3</v>
      </c>
      <c r="G1990" s="216">
        <v>235.5</v>
      </c>
      <c r="H1990" s="9">
        <v>38.800000000001091</v>
      </c>
      <c r="I1990" s="9">
        <v>0</v>
      </c>
      <c r="J1990" s="9">
        <v>186.79999999999927</v>
      </c>
      <c r="K1990" s="211">
        <v>509.49999999999909</v>
      </c>
      <c r="L1990" s="9">
        <v>381.8</v>
      </c>
      <c r="M1990" s="9"/>
      <c r="O1990" s="67">
        <v>1808.1999999999994</v>
      </c>
      <c r="Q1990" t="s">
        <v>2296</v>
      </c>
      <c r="T1990" s="215" t="s">
        <v>2297</v>
      </c>
      <c r="U1990" s="63"/>
      <c r="V1990" s="63"/>
      <c r="W1990" s="265"/>
      <c r="X1990" s="317"/>
      <c r="Y1990" s="63"/>
      <c r="AA1990" s="50">
        <v>87</v>
      </c>
    </row>
    <row r="1991" spans="1:27" ht="15">
      <c r="A1991" s="28" t="s">
        <v>2</v>
      </c>
      <c r="B1991" s="63" t="s">
        <v>27</v>
      </c>
      <c r="E1991" s="64" t="s">
        <v>279</v>
      </c>
      <c r="F1991" s="9">
        <v>56</v>
      </c>
      <c r="G1991" s="9">
        <v>164</v>
      </c>
      <c r="H1991" s="216">
        <v>412.89999999999964</v>
      </c>
      <c r="I1991" s="9">
        <v>0</v>
      </c>
      <c r="J1991" s="216">
        <v>284.699999999998</v>
      </c>
      <c r="K1991" s="9">
        <v>402.99999999999727</v>
      </c>
      <c r="L1991" s="9">
        <v>314</v>
      </c>
      <c r="M1991" s="9"/>
      <c r="O1991" s="67">
        <v>1634.5999999999949</v>
      </c>
      <c r="Q1991" t="s">
        <v>303</v>
      </c>
      <c r="T1991"/>
      <c r="U1991" s="273"/>
      <c r="V1991" s="63"/>
      <c r="W1991" s="283"/>
      <c r="X1991" s="317"/>
      <c r="Y1991" s="63"/>
      <c r="AA1991" s="50">
        <v>0</v>
      </c>
    </row>
    <row r="1992" spans="1:27" ht="15">
      <c r="A1992" s="28" t="s">
        <v>3</v>
      </c>
      <c r="B1992" s="63" t="s">
        <v>714</v>
      </c>
      <c r="E1992" s="9" t="s">
        <v>278</v>
      </c>
      <c r="F1992" s="9" t="s">
        <v>278</v>
      </c>
      <c r="G1992" s="9" t="s">
        <v>278</v>
      </c>
      <c r="H1992" s="216">
        <v>416.30000000000109</v>
      </c>
      <c r="I1992" s="9">
        <v>0</v>
      </c>
      <c r="J1992" s="216">
        <v>255.20000000000073</v>
      </c>
      <c r="K1992" s="9">
        <v>343.65000000000146</v>
      </c>
      <c r="L1992" s="211">
        <v>516.29999999999995</v>
      </c>
      <c r="M1992" s="211"/>
      <c r="O1992" s="67">
        <v>1531.4500000000032</v>
      </c>
      <c r="Q1992" t="s">
        <v>2974</v>
      </c>
      <c r="T1992"/>
      <c r="U1992" s="218"/>
      <c r="V1992" s="63"/>
      <c r="W1992" s="283"/>
      <c r="X1992" s="317"/>
      <c r="Y1992" s="63"/>
      <c r="AA1992" s="50">
        <v>89</v>
      </c>
    </row>
    <row r="1993" spans="1:27" ht="15">
      <c r="A1993" s="28" t="s">
        <v>5</v>
      </c>
      <c r="B1993" s="63" t="s">
        <v>141</v>
      </c>
      <c r="E1993" s="9" t="s">
        <v>278</v>
      </c>
      <c r="F1993" s="216">
        <v>270.7</v>
      </c>
      <c r="G1993" s="216">
        <v>291.8</v>
      </c>
      <c r="H1993" s="9">
        <v>215.00000000000273</v>
      </c>
      <c r="I1993" s="9">
        <v>0</v>
      </c>
      <c r="J1993" s="9">
        <v>201.40000000000236</v>
      </c>
      <c r="K1993" s="216">
        <v>432.39999999999873</v>
      </c>
      <c r="L1993" s="9">
        <v>71.7</v>
      </c>
      <c r="M1993" s="9"/>
      <c r="O1993" s="67">
        <v>1483.0000000000039</v>
      </c>
      <c r="Q1993" t="s">
        <v>2201</v>
      </c>
      <c r="T1993"/>
      <c r="U1993" s="273"/>
      <c r="V1993" s="63"/>
      <c r="W1993" s="283"/>
      <c r="X1993" s="317"/>
      <c r="Y1993" s="63"/>
      <c r="AA1993" s="50">
        <v>45</v>
      </c>
    </row>
    <row r="1994" spans="1:27" ht="15">
      <c r="A1994" s="28" t="s">
        <v>7</v>
      </c>
      <c r="B1994" s="63" t="s">
        <v>153</v>
      </c>
      <c r="E1994" s="9" t="s">
        <v>278</v>
      </c>
      <c r="F1994" s="9" t="s">
        <v>278</v>
      </c>
      <c r="G1994" s="212">
        <v>357.7</v>
      </c>
      <c r="H1994" s="9">
        <v>213.99999999999727</v>
      </c>
      <c r="I1994" s="9">
        <v>0</v>
      </c>
      <c r="J1994" s="9">
        <v>176.50000000000182</v>
      </c>
      <c r="K1994" s="9">
        <v>352</v>
      </c>
      <c r="L1994" s="9">
        <v>307</v>
      </c>
      <c r="M1994" s="9"/>
      <c r="O1994" s="67">
        <v>1407.1999999999991</v>
      </c>
      <c r="Q1994" t="s">
        <v>282</v>
      </c>
      <c r="T1994"/>
      <c r="U1994" s="218"/>
      <c r="V1994" s="63"/>
      <c r="W1994" s="283"/>
      <c r="X1994" s="317"/>
      <c r="Y1994" s="63"/>
      <c r="AA1994" s="50">
        <v>42</v>
      </c>
    </row>
    <row r="1995" spans="1:27" ht="15">
      <c r="A1995" s="28" t="s">
        <v>8</v>
      </c>
      <c r="B1995" s="63" t="s">
        <v>753</v>
      </c>
      <c r="E1995" s="9" t="s">
        <v>278</v>
      </c>
      <c r="F1995" s="9" t="s">
        <v>278</v>
      </c>
      <c r="G1995" s="9" t="s">
        <v>278</v>
      </c>
      <c r="H1995" s="213">
        <v>432.89999999999964</v>
      </c>
      <c r="I1995" s="9">
        <v>0</v>
      </c>
      <c r="J1995" s="9">
        <v>197.39999999999964</v>
      </c>
      <c r="K1995" s="9">
        <v>388.949999999998</v>
      </c>
      <c r="L1995" s="9">
        <v>305.7</v>
      </c>
      <c r="M1995" s="9"/>
      <c r="O1995" s="67">
        <v>1324.9499999999973</v>
      </c>
      <c r="Q1995" t="s">
        <v>281</v>
      </c>
      <c r="T1995" s="3" t="s">
        <v>1656</v>
      </c>
      <c r="U1995" s="218"/>
      <c r="V1995" s="63"/>
      <c r="W1995" s="283"/>
      <c r="X1995" s="317"/>
      <c r="Y1995" s="63"/>
      <c r="AA1995" s="50">
        <v>17</v>
      </c>
    </row>
    <row r="1996" spans="1:27" ht="15">
      <c r="A1996" s="28" t="s">
        <v>10</v>
      </c>
      <c r="B1996" s="63" t="s">
        <v>13</v>
      </c>
      <c r="E1996" s="216">
        <v>22</v>
      </c>
      <c r="F1996" s="213">
        <v>424.5</v>
      </c>
      <c r="G1996" s="9">
        <v>67.5</v>
      </c>
      <c r="H1996" s="9">
        <v>184.69999999999436</v>
      </c>
      <c r="I1996" s="9">
        <v>0</v>
      </c>
      <c r="J1996" s="9">
        <v>77.500000000000909</v>
      </c>
      <c r="K1996" s="216">
        <v>421.20000000000073</v>
      </c>
      <c r="L1996" s="9">
        <v>120.3</v>
      </c>
      <c r="M1996" s="9"/>
      <c r="O1996" s="67">
        <v>1317.699999999996</v>
      </c>
      <c r="Q1996" t="s">
        <v>2298</v>
      </c>
      <c r="T1996" s="3" t="s">
        <v>1656</v>
      </c>
      <c r="U1996" s="63"/>
      <c r="V1996" s="63"/>
      <c r="W1996" s="265"/>
      <c r="X1996" s="317"/>
      <c r="Y1996" s="63"/>
      <c r="AA1996" s="50">
        <v>12</v>
      </c>
    </row>
    <row r="1997" spans="1:27" ht="15">
      <c r="A1997" s="28" t="s">
        <v>12</v>
      </c>
      <c r="B1997" s="63" t="s">
        <v>728</v>
      </c>
      <c r="E1997" s="9" t="s">
        <v>278</v>
      </c>
      <c r="F1997" s="9" t="s">
        <v>278</v>
      </c>
      <c r="G1997" s="9" t="s">
        <v>278</v>
      </c>
      <c r="H1997" s="216">
        <v>334.19999999999891</v>
      </c>
      <c r="I1997" s="9">
        <v>0</v>
      </c>
      <c r="J1997" s="9">
        <v>24.199999999998909</v>
      </c>
      <c r="K1997" s="213">
        <v>513.00000000000091</v>
      </c>
      <c r="L1997" s="216">
        <v>388.4</v>
      </c>
      <c r="M1997" s="216"/>
      <c r="O1997" s="67">
        <v>1259.7999999999988</v>
      </c>
      <c r="Q1997" t="s">
        <v>2430</v>
      </c>
      <c r="T1997" s="215" t="s">
        <v>1656</v>
      </c>
      <c r="U1997" s="273"/>
      <c r="V1997" s="63"/>
      <c r="W1997" s="283"/>
      <c r="X1997" s="317"/>
      <c r="Y1997" s="63"/>
      <c r="AA1997" s="50">
        <v>90</v>
      </c>
    </row>
    <row r="1998" spans="1:27" ht="15">
      <c r="A1998" s="28" t="s">
        <v>14</v>
      </c>
      <c r="B1998" s="63" t="s">
        <v>31</v>
      </c>
      <c r="E1998" s="9">
        <v>4.4000000000000004</v>
      </c>
      <c r="F1998" s="9">
        <v>101.8</v>
      </c>
      <c r="G1998" s="213">
        <v>411.5</v>
      </c>
      <c r="H1998" s="9">
        <v>267.19999999999982</v>
      </c>
      <c r="I1998" s="9">
        <v>0</v>
      </c>
      <c r="J1998" s="9">
        <v>63.999999999998181</v>
      </c>
      <c r="K1998" s="9">
        <v>196.90000000000146</v>
      </c>
      <c r="L1998" s="9">
        <v>195.5</v>
      </c>
      <c r="M1998" s="9"/>
      <c r="O1998" s="67">
        <v>1241.2999999999995</v>
      </c>
      <c r="Q1998" t="s">
        <v>281</v>
      </c>
      <c r="T1998" s="3" t="s">
        <v>1656</v>
      </c>
      <c r="U1998" s="273"/>
      <c r="V1998" s="63"/>
      <c r="W1998" s="283"/>
      <c r="X1998" s="317"/>
      <c r="Y1998" s="63"/>
      <c r="AA1998" s="50">
        <v>35</v>
      </c>
    </row>
    <row r="1999" spans="1:27" ht="15">
      <c r="A1999" s="28" t="s">
        <v>16</v>
      </c>
      <c r="B1999" s="63" t="s">
        <v>21</v>
      </c>
      <c r="E1999" s="9">
        <v>8.4</v>
      </c>
      <c r="F1999" s="9">
        <v>26.6</v>
      </c>
      <c r="G1999" s="211">
        <v>390.1</v>
      </c>
      <c r="H1999" s="9">
        <v>299.20000000000073</v>
      </c>
      <c r="I1999" s="9">
        <v>0</v>
      </c>
      <c r="J1999" s="9">
        <v>109.5</v>
      </c>
      <c r="K1999" s="9">
        <v>251.5</v>
      </c>
      <c r="L1999" s="9">
        <v>116</v>
      </c>
      <c r="M1999" s="9"/>
      <c r="O1999" s="67">
        <v>1201.3000000000006</v>
      </c>
      <c r="Q1999" t="s">
        <v>300</v>
      </c>
      <c r="T1999"/>
      <c r="U1999" s="63"/>
      <c r="V1999" s="63"/>
      <c r="W1999" s="265"/>
      <c r="X1999" s="317"/>
      <c r="Y1999" s="63"/>
      <c r="AA1999" s="50">
        <v>84</v>
      </c>
    </row>
    <row r="2000" spans="1:27" ht="15">
      <c r="A2000" s="28" t="s">
        <v>18</v>
      </c>
      <c r="B2000" s="63" t="s">
        <v>142</v>
      </c>
      <c r="E2000" s="9" t="s">
        <v>278</v>
      </c>
      <c r="F2000" s="9">
        <v>91</v>
      </c>
      <c r="G2000" s="216">
        <v>254.4</v>
      </c>
      <c r="H2000" s="9">
        <v>136</v>
      </c>
      <c r="I2000" s="9">
        <v>0</v>
      </c>
      <c r="J2000" s="9">
        <v>133.89999999999964</v>
      </c>
      <c r="K2000" s="9">
        <v>406.79999999999927</v>
      </c>
      <c r="L2000" s="9">
        <v>144.5</v>
      </c>
      <c r="M2000" s="9"/>
      <c r="O2000" s="67">
        <v>1166.599999999999</v>
      </c>
      <c r="Q2000" t="s">
        <v>288</v>
      </c>
      <c r="T2000"/>
      <c r="U2000" s="218"/>
      <c r="V2000" s="63"/>
      <c r="W2000" s="283"/>
      <c r="X2000" s="317"/>
      <c r="Y2000" s="63"/>
      <c r="AA2000" s="50">
        <v>95</v>
      </c>
    </row>
    <row r="2001" spans="1:27" ht="15">
      <c r="A2001" s="28" t="s">
        <v>20</v>
      </c>
      <c r="B2001" s="63" t="s">
        <v>17</v>
      </c>
      <c r="E2001" s="64" t="s">
        <v>279</v>
      </c>
      <c r="F2001" s="9">
        <v>123.7</v>
      </c>
      <c r="G2001" s="216">
        <v>348.6</v>
      </c>
      <c r="H2001" s="9">
        <v>137.60000000000127</v>
      </c>
      <c r="I2001" s="9">
        <v>0</v>
      </c>
      <c r="J2001" s="9">
        <v>204.50000000000091</v>
      </c>
      <c r="K2001" s="9">
        <v>191.39999999999873</v>
      </c>
      <c r="L2001" s="9">
        <v>124.1</v>
      </c>
      <c r="M2001" s="9"/>
      <c r="O2001" s="67">
        <v>1129.9000000000008</v>
      </c>
      <c r="Q2001" t="s">
        <v>283</v>
      </c>
      <c r="T2001"/>
      <c r="U2001" s="63"/>
      <c r="V2001" s="63"/>
      <c r="W2001" s="283"/>
      <c r="X2001" s="317"/>
      <c r="Y2001" s="63"/>
      <c r="AA2001" s="50">
        <v>92</v>
      </c>
    </row>
    <row r="2002" spans="1:27" ht="15">
      <c r="A2002" s="28" t="s">
        <v>22</v>
      </c>
      <c r="B2002" s="63" t="s">
        <v>11</v>
      </c>
      <c r="E2002" s="64" t="s">
        <v>279</v>
      </c>
      <c r="F2002" s="9">
        <v>62.6</v>
      </c>
      <c r="G2002" s="216">
        <v>283.39999999999998</v>
      </c>
      <c r="H2002" s="9">
        <v>278.09999999999945</v>
      </c>
      <c r="I2002" s="9">
        <v>0</v>
      </c>
      <c r="J2002" s="9">
        <v>93.600000000000364</v>
      </c>
      <c r="K2002" s="9">
        <v>249.20000000000073</v>
      </c>
      <c r="L2002" s="9">
        <v>129.30000000000001</v>
      </c>
      <c r="M2002" s="9"/>
      <c r="O2002" s="67">
        <v>1096.2000000000005</v>
      </c>
      <c r="Q2002" t="s">
        <v>292</v>
      </c>
      <c r="T2002"/>
      <c r="U2002" s="273"/>
      <c r="V2002" s="63"/>
      <c r="W2002" s="283"/>
      <c r="X2002" s="317"/>
      <c r="Y2002" s="63"/>
      <c r="AA2002" s="50">
        <v>8</v>
      </c>
    </row>
    <row r="2003" spans="1:27" ht="15">
      <c r="A2003" s="28" t="s">
        <v>24</v>
      </c>
      <c r="B2003" s="63" t="s">
        <v>739</v>
      </c>
      <c r="E2003" s="9" t="s">
        <v>278</v>
      </c>
      <c r="F2003" s="9" t="s">
        <v>278</v>
      </c>
      <c r="G2003" s="9" t="s">
        <v>278</v>
      </c>
      <c r="H2003" s="212">
        <v>418.59999999999945</v>
      </c>
      <c r="I2003" s="9">
        <v>0</v>
      </c>
      <c r="J2003" s="216">
        <v>282.30000000000018</v>
      </c>
      <c r="K2003" s="9">
        <v>263.24999999999818</v>
      </c>
      <c r="L2003" s="9">
        <v>128.4</v>
      </c>
      <c r="M2003" s="9"/>
      <c r="O2003" s="67">
        <v>1092.5499999999979</v>
      </c>
      <c r="Q2003" t="s">
        <v>352</v>
      </c>
      <c r="T2003"/>
      <c r="U2003" s="63"/>
      <c r="V2003" s="63"/>
      <c r="W2003" s="283"/>
      <c r="X2003" s="317"/>
      <c r="Y2003" s="63"/>
      <c r="AA2003" s="50">
        <v>27</v>
      </c>
    </row>
    <row r="2004" spans="1:27" ht="15">
      <c r="A2004" s="28" t="s">
        <v>26</v>
      </c>
      <c r="B2004" s="63" t="s">
        <v>143</v>
      </c>
      <c r="E2004" s="9" t="s">
        <v>278</v>
      </c>
      <c r="F2004" s="216">
        <v>219.5</v>
      </c>
      <c r="G2004" s="9">
        <v>160.4</v>
      </c>
      <c r="H2004" s="9">
        <v>154.50000000000182</v>
      </c>
      <c r="I2004" s="9">
        <v>0</v>
      </c>
      <c r="J2004" s="9">
        <v>105.49999999999909</v>
      </c>
      <c r="K2004" s="9">
        <v>270.00000000000182</v>
      </c>
      <c r="L2004" s="9">
        <v>138.80000000000001</v>
      </c>
      <c r="M2004" s="9"/>
      <c r="O2004" s="67">
        <v>1048.7000000000028</v>
      </c>
      <c r="Q2004" t="s">
        <v>284</v>
      </c>
      <c r="T2004"/>
      <c r="U2004" s="273"/>
      <c r="V2004" s="63"/>
      <c r="W2004" s="283"/>
      <c r="X2004" s="317"/>
      <c r="Y2004" s="63"/>
      <c r="AA2004" s="50">
        <v>53</v>
      </c>
    </row>
    <row r="2005" spans="1:27" ht="15">
      <c r="A2005" s="28" t="s">
        <v>28</v>
      </c>
      <c r="B2005" s="63" t="s">
        <v>15</v>
      </c>
      <c r="E2005" s="212">
        <v>40.6</v>
      </c>
      <c r="F2005" s="9">
        <v>18.7</v>
      </c>
      <c r="G2005" s="9">
        <v>193.5</v>
      </c>
      <c r="H2005" s="9">
        <v>137.199999999998</v>
      </c>
      <c r="I2005" s="9">
        <v>0</v>
      </c>
      <c r="J2005" s="216">
        <v>248</v>
      </c>
      <c r="K2005" s="9">
        <v>191.5</v>
      </c>
      <c r="L2005" s="9">
        <v>210</v>
      </c>
      <c r="M2005" s="9"/>
      <c r="O2005" s="67">
        <v>1039.499999999998</v>
      </c>
      <c r="Q2005" t="s">
        <v>308</v>
      </c>
      <c r="T2005"/>
      <c r="U2005" s="63"/>
      <c r="V2005" s="63"/>
      <c r="W2005" s="265"/>
      <c r="X2005" s="317"/>
      <c r="Y2005" s="63"/>
      <c r="AA2005" s="50">
        <v>16</v>
      </c>
    </row>
    <row r="2006" spans="1:27" ht="15">
      <c r="A2006" s="28" t="s">
        <v>30</v>
      </c>
      <c r="B2006" s="63" t="s">
        <v>162</v>
      </c>
      <c r="E2006" s="9" t="s">
        <v>278</v>
      </c>
      <c r="F2006" s="9" t="s">
        <v>278</v>
      </c>
      <c r="G2006" s="9">
        <v>177.1</v>
      </c>
      <c r="H2006" s="9">
        <v>240.49999999999818</v>
      </c>
      <c r="I2006" s="9">
        <v>0</v>
      </c>
      <c r="J2006" s="9">
        <v>192</v>
      </c>
      <c r="K2006" s="9">
        <v>163</v>
      </c>
      <c r="L2006" s="9">
        <v>240.3</v>
      </c>
      <c r="M2006" s="9"/>
      <c r="O2006" s="67">
        <v>1012.8999999999983</v>
      </c>
      <c r="T2006"/>
      <c r="U2006" s="63"/>
      <c r="V2006" s="63"/>
      <c r="W2006" s="283"/>
      <c r="X2006" s="317"/>
      <c r="Y2006" s="63"/>
      <c r="AA2006" s="50">
        <v>79</v>
      </c>
    </row>
    <row r="2007" spans="1:27" ht="15">
      <c r="A2007" s="28" t="s">
        <v>32</v>
      </c>
      <c r="B2007" s="63" t="s">
        <v>23</v>
      </c>
      <c r="E2007" s="216">
        <v>20.100000000000001</v>
      </c>
      <c r="F2007" s="212">
        <v>337.4</v>
      </c>
      <c r="G2007" s="9">
        <v>203.7</v>
      </c>
      <c r="H2007" s="9">
        <v>88.100000000000364</v>
      </c>
      <c r="I2007" s="9">
        <v>0</v>
      </c>
      <c r="J2007" s="9">
        <v>103.79999999999836</v>
      </c>
      <c r="K2007" s="9">
        <v>95.250000000001819</v>
      </c>
      <c r="L2007" s="9">
        <v>154.80000000000001</v>
      </c>
      <c r="M2007" s="9"/>
      <c r="O2007" s="67">
        <v>1003.1500000000005</v>
      </c>
      <c r="Q2007" t="s">
        <v>318</v>
      </c>
      <c r="T2007"/>
      <c r="U2007" s="273"/>
      <c r="V2007" s="63"/>
      <c r="W2007" s="283"/>
      <c r="X2007" s="317"/>
      <c r="Y2007" s="63"/>
      <c r="AA2007" s="50">
        <v>60</v>
      </c>
    </row>
    <row r="2008" spans="1:27" ht="15">
      <c r="A2008" s="28" t="s">
        <v>34</v>
      </c>
      <c r="B2008" s="63" t="s">
        <v>37</v>
      </c>
      <c r="E2008" s="216">
        <v>39.5</v>
      </c>
      <c r="F2008" s="9">
        <v>113.5</v>
      </c>
      <c r="G2008" s="9">
        <v>67.7</v>
      </c>
      <c r="H2008" s="9">
        <v>274.30000000000109</v>
      </c>
      <c r="I2008" s="9">
        <v>0</v>
      </c>
      <c r="J2008" s="9">
        <v>175.90000000000236</v>
      </c>
      <c r="K2008" s="9">
        <v>180</v>
      </c>
      <c r="L2008" s="9">
        <v>141.6</v>
      </c>
      <c r="M2008" s="9"/>
      <c r="O2008" s="67">
        <v>992.50000000000352</v>
      </c>
      <c r="Q2008" t="s">
        <v>283</v>
      </c>
      <c r="T2008"/>
      <c r="U2008" s="63"/>
      <c r="V2008" s="63"/>
      <c r="W2008" s="265"/>
      <c r="X2008" s="317"/>
      <c r="Y2008" s="63"/>
      <c r="AA2008" s="50">
        <v>9</v>
      </c>
    </row>
    <row r="2009" spans="1:27" ht="15">
      <c r="A2009" s="28" t="s">
        <v>36</v>
      </c>
      <c r="B2009" s="63" t="s">
        <v>710</v>
      </c>
      <c r="E2009" s="9" t="s">
        <v>278</v>
      </c>
      <c r="F2009" s="9" t="s">
        <v>278</v>
      </c>
      <c r="G2009" s="9" t="s">
        <v>278</v>
      </c>
      <c r="H2009" s="216">
        <v>325.00000000000091</v>
      </c>
      <c r="I2009" s="9">
        <v>0</v>
      </c>
      <c r="J2009" s="9">
        <v>47.900000000001455</v>
      </c>
      <c r="K2009" s="216">
        <v>440.49999999999818</v>
      </c>
      <c r="L2009" s="9">
        <v>171.6</v>
      </c>
      <c r="M2009" s="9"/>
      <c r="O2009" s="67">
        <v>985.00000000000057</v>
      </c>
      <c r="Q2009" t="s">
        <v>336</v>
      </c>
      <c r="T2009"/>
      <c r="U2009" s="63"/>
      <c r="V2009" s="63"/>
      <c r="W2009" s="265"/>
      <c r="X2009" s="317"/>
      <c r="Y2009" s="63"/>
      <c r="AA2009" s="50">
        <v>86</v>
      </c>
    </row>
    <row r="2010" spans="1:27" ht="15">
      <c r="A2010" s="28" t="s">
        <v>38</v>
      </c>
      <c r="B2010" s="63" t="s">
        <v>156</v>
      </c>
      <c r="E2010" s="9" t="s">
        <v>278</v>
      </c>
      <c r="F2010" s="9" t="s">
        <v>278</v>
      </c>
      <c r="G2010" s="216">
        <v>336.05</v>
      </c>
      <c r="H2010" s="9">
        <v>209.30000000000018</v>
      </c>
      <c r="I2010" s="9">
        <v>0</v>
      </c>
      <c r="J2010" s="9">
        <v>201</v>
      </c>
      <c r="K2010" s="9">
        <v>238.00000000000182</v>
      </c>
      <c r="L2010" s="9" t="s">
        <v>278</v>
      </c>
      <c r="M2010" s="9"/>
      <c r="O2010" s="67">
        <v>984.35000000000196</v>
      </c>
      <c r="Q2010" t="s">
        <v>284</v>
      </c>
      <c r="T2010"/>
      <c r="U2010" s="273"/>
      <c r="V2010" s="63"/>
      <c r="W2010" s="282"/>
      <c r="X2010" s="317"/>
      <c r="Y2010" s="63"/>
      <c r="AA2010" s="50">
        <v>14</v>
      </c>
    </row>
    <row r="2011" spans="1:27" ht="15">
      <c r="A2011" s="28" t="s">
        <v>145</v>
      </c>
      <c r="B2011" s="63" t="s">
        <v>703</v>
      </c>
      <c r="E2011" s="9" t="s">
        <v>278</v>
      </c>
      <c r="F2011" s="9" t="s">
        <v>278</v>
      </c>
      <c r="G2011" s="9" t="s">
        <v>278</v>
      </c>
      <c r="H2011" s="9">
        <v>245.50000000000091</v>
      </c>
      <c r="I2011" s="9">
        <v>0</v>
      </c>
      <c r="J2011" s="9">
        <v>212.29999999999836</v>
      </c>
      <c r="K2011" s="9">
        <v>192.24999999999545</v>
      </c>
      <c r="L2011" s="9">
        <v>323.3</v>
      </c>
      <c r="M2011" s="9"/>
      <c r="O2011" s="67">
        <v>973.34999999999468</v>
      </c>
      <c r="T2011"/>
      <c r="U2011" s="273"/>
      <c r="V2011" s="63"/>
      <c r="W2011" s="283"/>
      <c r="X2011" s="317"/>
      <c r="Y2011" s="63"/>
      <c r="AA2011" s="50">
        <v>80</v>
      </c>
    </row>
    <row r="2012" spans="1:27" ht="15">
      <c r="A2012" s="28" t="s">
        <v>146</v>
      </c>
      <c r="B2012" s="63" t="s">
        <v>745</v>
      </c>
      <c r="E2012" s="9" t="s">
        <v>278</v>
      </c>
      <c r="F2012" s="9" t="s">
        <v>278</v>
      </c>
      <c r="G2012" s="9" t="s">
        <v>278</v>
      </c>
      <c r="H2012" s="9">
        <v>142.69999999999982</v>
      </c>
      <c r="I2012" s="9">
        <v>0</v>
      </c>
      <c r="J2012" s="211">
        <v>306.70000000000073</v>
      </c>
      <c r="K2012" s="9">
        <v>356.30000000000109</v>
      </c>
      <c r="L2012" s="9">
        <v>134.80000000000001</v>
      </c>
      <c r="M2012" s="9"/>
      <c r="O2012" s="67">
        <v>940.50000000000159</v>
      </c>
      <c r="Q2012" t="s">
        <v>300</v>
      </c>
      <c r="T2012"/>
      <c r="U2012" s="273"/>
      <c r="V2012" s="63"/>
      <c r="W2012" s="283"/>
      <c r="X2012" s="317"/>
      <c r="Y2012" s="63"/>
      <c r="AA2012" s="50">
        <v>26</v>
      </c>
    </row>
    <row r="2013" spans="1:27" ht="15">
      <c r="A2013" s="28" t="s">
        <v>147</v>
      </c>
      <c r="B2013" s="205" t="s">
        <v>1563</v>
      </c>
      <c r="C2013" s="3"/>
      <c r="D2013" s="3"/>
      <c r="E2013" s="9" t="s">
        <v>278</v>
      </c>
      <c r="F2013" s="9" t="s">
        <v>278</v>
      </c>
      <c r="G2013" s="9" t="s">
        <v>278</v>
      </c>
      <c r="H2013" s="9" t="s">
        <v>278</v>
      </c>
      <c r="I2013" s="9">
        <v>0</v>
      </c>
      <c r="J2013" s="9">
        <v>177.70000000000073</v>
      </c>
      <c r="K2013" s="9">
        <v>354.29999999999836</v>
      </c>
      <c r="L2013" s="9">
        <v>381.2</v>
      </c>
      <c r="M2013" s="9"/>
      <c r="O2013" s="67">
        <v>913.19999999999914</v>
      </c>
      <c r="T2013"/>
      <c r="U2013" s="63"/>
      <c r="V2013" s="63"/>
      <c r="W2013" s="265"/>
      <c r="X2013" s="317"/>
      <c r="Y2013" s="63"/>
      <c r="AA2013" s="50">
        <v>50</v>
      </c>
    </row>
    <row r="2014" spans="1:27" ht="15">
      <c r="A2014" s="28" t="s">
        <v>151</v>
      </c>
      <c r="B2014" s="63" t="s">
        <v>144</v>
      </c>
      <c r="E2014" s="9" t="s">
        <v>278</v>
      </c>
      <c r="F2014" s="216">
        <v>209.3</v>
      </c>
      <c r="G2014" s="9">
        <v>191.4</v>
      </c>
      <c r="H2014" s="9">
        <v>67.400000000000546</v>
      </c>
      <c r="I2014" s="9">
        <v>0</v>
      </c>
      <c r="J2014" s="216">
        <v>263.5</v>
      </c>
      <c r="K2014" s="9">
        <v>176.64999999999964</v>
      </c>
      <c r="L2014" s="9" t="s">
        <v>278</v>
      </c>
      <c r="M2014" s="9"/>
      <c r="O2014" s="67">
        <v>908.25000000000023</v>
      </c>
      <c r="Q2014" t="s">
        <v>316</v>
      </c>
      <c r="T2014"/>
      <c r="U2014" s="273"/>
      <c r="V2014" s="63"/>
      <c r="W2014" s="283"/>
      <c r="X2014" s="317"/>
      <c r="Y2014" s="63"/>
      <c r="AA2014" s="50">
        <v>74</v>
      </c>
    </row>
    <row r="2015" spans="1:27" ht="15">
      <c r="A2015" s="28" t="s">
        <v>157</v>
      </c>
      <c r="B2015" s="63" t="s">
        <v>719</v>
      </c>
      <c r="E2015" s="9" t="s">
        <v>278</v>
      </c>
      <c r="F2015" s="9" t="s">
        <v>278</v>
      </c>
      <c r="G2015" s="9" t="s">
        <v>278</v>
      </c>
      <c r="H2015" s="9">
        <v>287.40000000000146</v>
      </c>
      <c r="I2015" s="9">
        <v>0</v>
      </c>
      <c r="J2015" s="9">
        <v>183.50000000000091</v>
      </c>
      <c r="K2015" s="9">
        <v>199.49999999999909</v>
      </c>
      <c r="L2015" s="9">
        <v>236.1</v>
      </c>
      <c r="M2015" s="9"/>
      <c r="O2015" s="67">
        <v>906.50000000000148</v>
      </c>
      <c r="T2015"/>
      <c r="U2015" s="218"/>
      <c r="V2015" s="63"/>
      <c r="W2015" s="283"/>
      <c r="X2015" s="317"/>
      <c r="Y2015" s="63"/>
      <c r="AA2015" s="50">
        <v>64</v>
      </c>
    </row>
    <row r="2016" spans="1:27" ht="15">
      <c r="A2016" s="28" t="s">
        <v>159</v>
      </c>
      <c r="B2016" s="205" t="s">
        <v>1560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>
        <v>0</v>
      </c>
      <c r="J2016" s="9">
        <v>219.59999999999945</v>
      </c>
      <c r="K2016" s="216">
        <v>430</v>
      </c>
      <c r="L2016" s="9">
        <v>249.89999999999998</v>
      </c>
      <c r="M2016" s="9"/>
      <c r="O2016" s="67">
        <v>899.49999999999943</v>
      </c>
      <c r="Q2016" t="s">
        <v>287</v>
      </c>
      <c r="T2016"/>
      <c r="U2016" s="63"/>
      <c r="V2016" s="63"/>
      <c r="W2016" s="283"/>
      <c r="X2016" s="317"/>
      <c r="Y2016" s="63"/>
      <c r="AA2016" s="50">
        <v>72</v>
      </c>
    </row>
    <row r="2017" spans="1:27" ht="15">
      <c r="A2017" s="28" t="s">
        <v>160</v>
      </c>
      <c r="B2017" s="63" t="s">
        <v>757</v>
      </c>
      <c r="E2017" s="9" t="s">
        <v>278</v>
      </c>
      <c r="F2017" s="9" t="s">
        <v>278</v>
      </c>
      <c r="G2017" s="9" t="s">
        <v>278</v>
      </c>
      <c r="H2017" s="211">
        <v>422.29999999999927</v>
      </c>
      <c r="I2017" s="9">
        <v>0</v>
      </c>
      <c r="J2017" s="9">
        <v>17.699999999998909</v>
      </c>
      <c r="K2017" s="9">
        <v>185.49999999999909</v>
      </c>
      <c r="L2017" s="9">
        <v>266</v>
      </c>
      <c r="M2017" s="9"/>
      <c r="O2017" s="67">
        <v>891.49999999999727</v>
      </c>
      <c r="Q2017" t="s">
        <v>300</v>
      </c>
      <c r="T2017"/>
      <c r="U2017" s="273"/>
      <c r="V2017" s="63"/>
      <c r="W2017" s="283"/>
      <c r="X2017" s="317"/>
      <c r="Y2017" s="63"/>
      <c r="AA2017" s="50">
        <v>34</v>
      </c>
    </row>
    <row r="2018" spans="1:27" ht="15">
      <c r="A2018" s="28" t="s">
        <v>161</v>
      </c>
      <c r="B2018" s="28" t="s">
        <v>691</v>
      </c>
      <c r="E2018" s="9" t="s">
        <v>278</v>
      </c>
      <c r="F2018" s="9" t="s">
        <v>278</v>
      </c>
      <c r="G2018" s="9" t="s">
        <v>278</v>
      </c>
      <c r="H2018" s="9">
        <v>201.50000000000182</v>
      </c>
      <c r="I2018" s="9">
        <v>0</v>
      </c>
      <c r="J2018" s="9">
        <v>151.39999999999964</v>
      </c>
      <c r="K2018" s="9">
        <v>219.29999999999927</v>
      </c>
      <c r="L2018" s="9">
        <v>316.79999999999995</v>
      </c>
      <c r="M2018" s="9"/>
      <c r="O2018" s="67">
        <v>889.00000000000068</v>
      </c>
      <c r="T2018"/>
      <c r="U2018" s="63"/>
      <c r="V2018" s="63"/>
      <c r="W2018" s="265"/>
      <c r="X2018" s="317"/>
      <c r="Y2018" s="63"/>
      <c r="AA2018" s="50">
        <v>10</v>
      </c>
    </row>
    <row r="2019" spans="1:27" ht="15">
      <c r="A2019" s="28" t="s">
        <v>163</v>
      </c>
      <c r="B2019" s="63" t="s">
        <v>25</v>
      </c>
      <c r="E2019" s="9">
        <v>1.1000000000000001</v>
      </c>
      <c r="F2019" s="216">
        <v>197</v>
      </c>
      <c r="G2019" s="9">
        <v>135.5</v>
      </c>
      <c r="H2019" s="9">
        <v>116.10000000000036</v>
      </c>
      <c r="I2019" s="9">
        <v>0</v>
      </c>
      <c r="J2019" s="9">
        <v>23.300000000000182</v>
      </c>
      <c r="K2019" s="9">
        <v>230.99999999999909</v>
      </c>
      <c r="L2019" s="9">
        <v>177.3</v>
      </c>
      <c r="M2019" s="9"/>
      <c r="O2019" s="67">
        <v>881.29999999999973</v>
      </c>
      <c r="Q2019" t="s">
        <v>288</v>
      </c>
      <c r="T2019"/>
      <c r="U2019" s="273"/>
      <c r="V2019" s="63"/>
      <c r="W2019" s="282"/>
      <c r="X2019" s="317"/>
      <c r="Y2019" s="63"/>
      <c r="AA2019" s="50">
        <v>61</v>
      </c>
    </row>
    <row r="2020" spans="1:27" ht="15">
      <c r="A2020" s="28" t="s">
        <v>274</v>
      </c>
      <c r="B2020" s="63" t="s">
        <v>735</v>
      </c>
      <c r="E2020" s="9" t="s">
        <v>278</v>
      </c>
      <c r="F2020" s="9" t="s">
        <v>278</v>
      </c>
      <c r="G2020" s="9" t="s">
        <v>278</v>
      </c>
      <c r="H2020" s="216">
        <v>342.70000000000073</v>
      </c>
      <c r="I2020" s="9">
        <v>0</v>
      </c>
      <c r="J2020" s="9">
        <v>6.0000000000009095</v>
      </c>
      <c r="K2020" s="9">
        <v>371.79999999999927</v>
      </c>
      <c r="L2020" s="9">
        <v>157.69999999999999</v>
      </c>
      <c r="M2020" s="9"/>
      <c r="O2020" s="67">
        <v>878.20000000000095</v>
      </c>
      <c r="Q2020" t="s">
        <v>297</v>
      </c>
      <c r="T2020"/>
      <c r="U2020" s="273"/>
      <c r="V2020" s="63"/>
      <c r="W2020" s="282"/>
      <c r="X2020" s="317"/>
      <c r="Y2020" s="63"/>
      <c r="AA2020" s="50">
        <v>23</v>
      </c>
    </row>
    <row r="2021" spans="1:27" ht="15">
      <c r="A2021" s="28" t="s">
        <v>275</v>
      </c>
      <c r="B2021" s="205" t="s">
        <v>1559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0</v>
      </c>
      <c r="J2021" s="9">
        <v>113.99999999999909</v>
      </c>
      <c r="K2021" s="9">
        <v>313.19999999999891</v>
      </c>
      <c r="L2021" s="216">
        <v>430.7</v>
      </c>
      <c r="M2021" s="216"/>
      <c r="O2021" s="67">
        <v>857.89999999999804</v>
      </c>
      <c r="Q2021" t="s">
        <v>316</v>
      </c>
      <c r="T2021"/>
      <c r="U2021" s="63"/>
      <c r="V2021" s="63"/>
      <c r="W2021" s="283"/>
      <c r="X2021" s="317"/>
      <c r="Y2021" s="63"/>
      <c r="AA2021" s="50">
        <v>82</v>
      </c>
    </row>
    <row r="2022" spans="1:27" ht="15">
      <c r="A2022" s="28" t="s">
        <v>276</v>
      </c>
      <c r="B2022" s="63" t="s">
        <v>747</v>
      </c>
      <c r="E2022" s="9" t="s">
        <v>278</v>
      </c>
      <c r="F2022" s="9" t="s">
        <v>278</v>
      </c>
      <c r="G2022" s="9" t="s">
        <v>278</v>
      </c>
      <c r="H2022" s="216">
        <v>333.09999999999764</v>
      </c>
      <c r="I2022" s="9">
        <v>0</v>
      </c>
      <c r="J2022" s="9">
        <v>74.600000000000364</v>
      </c>
      <c r="K2022" s="9">
        <v>209.69999999999891</v>
      </c>
      <c r="L2022" s="9">
        <v>201.5</v>
      </c>
      <c r="M2022" s="9"/>
      <c r="O2022" s="67">
        <v>818.89999999999691</v>
      </c>
      <c r="Q2022" t="s">
        <v>288</v>
      </c>
      <c r="T2022"/>
      <c r="U2022" s="273"/>
      <c r="V2022" s="63"/>
      <c r="W2022" s="283"/>
      <c r="X2022" s="317"/>
      <c r="Y2022" s="63"/>
      <c r="AA2022" s="50">
        <v>62</v>
      </c>
    </row>
    <row r="2023" spans="1:27" ht="15">
      <c r="A2023" s="28" t="s">
        <v>277</v>
      </c>
      <c r="B2023" s="273" t="s">
        <v>1883</v>
      </c>
      <c r="C2023" s="3"/>
      <c r="D2023" s="3"/>
      <c r="E2023" s="9" t="s">
        <v>278</v>
      </c>
      <c r="F2023" s="9" t="s">
        <v>278</v>
      </c>
      <c r="G2023" s="9" t="s">
        <v>278</v>
      </c>
      <c r="H2023" s="9" t="s">
        <v>278</v>
      </c>
      <c r="I2023" s="9">
        <v>0</v>
      </c>
      <c r="J2023" s="216">
        <v>223.20000000000073</v>
      </c>
      <c r="K2023" s="9">
        <v>407.09999999999991</v>
      </c>
      <c r="L2023" s="9">
        <v>173.3</v>
      </c>
      <c r="M2023" s="9"/>
      <c r="O2023" s="67">
        <v>803.60000000000059</v>
      </c>
      <c r="Q2023" t="s">
        <v>288</v>
      </c>
      <c r="T2023"/>
      <c r="U2023" s="63"/>
      <c r="V2023" s="63"/>
      <c r="W2023" s="265"/>
      <c r="X2023" s="317"/>
      <c r="Y2023" s="63"/>
      <c r="AA2023" s="50">
        <v>31</v>
      </c>
    </row>
    <row r="2024" spans="1:27" ht="15">
      <c r="A2024" s="28" t="s">
        <v>692</v>
      </c>
      <c r="B2024" s="63" t="s">
        <v>155</v>
      </c>
      <c r="E2024" s="9" t="s">
        <v>278</v>
      </c>
      <c r="F2024" s="9" t="s">
        <v>278</v>
      </c>
      <c r="G2024" s="9">
        <v>204.3</v>
      </c>
      <c r="H2024" s="9">
        <v>150</v>
      </c>
      <c r="I2024" s="9">
        <v>0</v>
      </c>
      <c r="J2024" s="9">
        <v>5.5999999999985448</v>
      </c>
      <c r="K2024" s="9">
        <v>330.19999999999891</v>
      </c>
      <c r="L2024" s="9">
        <v>113.5</v>
      </c>
      <c r="M2024" s="9"/>
      <c r="O2024" s="67">
        <v>803.59999999999741</v>
      </c>
      <c r="T2024"/>
      <c r="U2024" s="273"/>
      <c r="V2024" s="63"/>
      <c r="W2024" s="282"/>
      <c r="X2024" s="317"/>
      <c r="Y2024" s="63"/>
      <c r="AA2024" s="50">
        <v>19</v>
      </c>
    </row>
    <row r="2025" spans="1:27" ht="15">
      <c r="A2025" s="28" t="s">
        <v>693</v>
      </c>
      <c r="B2025" s="63" t="s">
        <v>33</v>
      </c>
      <c r="E2025" s="64" t="s">
        <v>279</v>
      </c>
      <c r="F2025" s="9">
        <v>130.30000000000001</v>
      </c>
      <c r="G2025" s="9">
        <v>168.3</v>
      </c>
      <c r="H2025" s="9">
        <v>194.39999999999964</v>
      </c>
      <c r="I2025" s="9">
        <v>0</v>
      </c>
      <c r="J2025" s="9">
        <v>6.0000000000009095</v>
      </c>
      <c r="K2025" s="9">
        <v>179.99999999999909</v>
      </c>
      <c r="L2025" s="9">
        <v>111</v>
      </c>
      <c r="M2025" s="9"/>
      <c r="O2025" s="67">
        <v>789.99999999999966</v>
      </c>
      <c r="T2025"/>
      <c r="U2025" s="273"/>
      <c r="V2025" s="63"/>
      <c r="W2025" s="283"/>
      <c r="X2025" s="317"/>
      <c r="Y2025" s="63"/>
      <c r="AA2025" s="50">
        <v>24</v>
      </c>
    </row>
    <row r="2026" spans="1:27" ht="15">
      <c r="A2026" s="28" t="s">
        <v>694</v>
      </c>
      <c r="B2026" s="63" t="s">
        <v>6</v>
      </c>
      <c r="E2026" s="216">
        <v>25</v>
      </c>
      <c r="F2026" s="216">
        <v>204.1</v>
      </c>
      <c r="G2026" s="9">
        <v>112.75</v>
      </c>
      <c r="H2026" s="9">
        <v>211.79999999999927</v>
      </c>
      <c r="I2026" s="9">
        <v>0</v>
      </c>
      <c r="J2026" s="216">
        <v>222.5</v>
      </c>
      <c r="K2026" s="9" t="s">
        <v>278</v>
      </c>
      <c r="L2026" s="9" t="s">
        <v>278</v>
      </c>
      <c r="M2026" s="9"/>
      <c r="O2026" s="67">
        <v>776.1499999999993</v>
      </c>
      <c r="Q2026" t="s">
        <v>372</v>
      </c>
      <c r="T2026"/>
      <c r="U2026" s="63"/>
      <c r="V2026" s="63"/>
      <c r="W2026" s="283"/>
      <c r="X2026" s="317"/>
      <c r="Y2026" s="63"/>
      <c r="AA2026" s="50">
        <v>99</v>
      </c>
    </row>
    <row r="2027" spans="1:27" ht="15">
      <c r="A2027" s="28" t="s">
        <v>696</v>
      </c>
      <c r="B2027" s="63" t="s">
        <v>695</v>
      </c>
      <c r="E2027" s="9" t="s">
        <v>278</v>
      </c>
      <c r="F2027" s="9" t="s">
        <v>278</v>
      </c>
      <c r="G2027" s="9" t="s">
        <v>278</v>
      </c>
      <c r="H2027" s="9">
        <v>305.60000000000309</v>
      </c>
      <c r="I2027" s="9">
        <v>0</v>
      </c>
      <c r="J2027" s="9">
        <v>87.699999999999818</v>
      </c>
      <c r="K2027" s="9">
        <v>205.00000000000091</v>
      </c>
      <c r="L2027" s="9">
        <v>170.5</v>
      </c>
      <c r="M2027" s="9"/>
      <c r="O2027" s="67">
        <v>768.80000000000382</v>
      </c>
      <c r="T2027"/>
      <c r="U2027" s="63"/>
      <c r="V2027" s="63"/>
      <c r="W2027" s="283"/>
      <c r="X2027" s="317"/>
      <c r="Y2027" s="63"/>
      <c r="AA2027" s="50">
        <v>68</v>
      </c>
    </row>
    <row r="2028" spans="1:27" ht="15">
      <c r="A2028" s="28" t="s">
        <v>702</v>
      </c>
      <c r="B2028" s="63" t="s">
        <v>9</v>
      </c>
      <c r="E2028" s="64" t="s">
        <v>279</v>
      </c>
      <c r="F2028" s="9">
        <v>139.69999999999999</v>
      </c>
      <c r="G2028" s="9">
        <v>145.80000000000001</v>
      </c>
      <c r="H2028" s="9">
        <v>170.10000000000218</v>
      </c>
      <c r="I2028" s="9">
        <v>0</v>
      </c>
      <c r="J2028" s="9">
        <v>5.5999999999994543</v>
      </c>
      <c r="K2028" s="9">
        <v>202.49999999999909</v>
      </c>
      <c r="L2028" s="9">
        <v>102.60000000000001</v>
      </c>
      <c r="M2028" s="9"/>
      <c r="O2028" s="67">
        <v>766.30000000000075</v>
      </c>
      <c r="T2028"/>
      <c r="U2028" s="63"/>
      <c r="V2028" s="63"/>
      <c r="W2028" s="265"/>
      <c r="X2028" s="317"/>
      <c r="Y2028" s="63"/>
      <c r="AA2028" s="50">
        <v>71</v>
      </c>
    </row>
    <row r="2029" spans="1:27" ht="15">
      <c r="A2029" s="28" t="s">
        <v>704</v>
      </c>
      <c r="B2029" s="63" t="s">
        <v>154</v>
      </c>
      <c r="E2029" s="9" t="s">
        <v>278</v>
      </c>
      <c r="F2029" s="9" t="s">
        <v>278</v>
      </c>
      <c r="G2029" s="9">
        <v>137.9</v>
      </c>
      <c r="H2029" s="9">
        <v>290.50000000000091</v>
      </c>
      <c r="I2029" s="9">
        <v>0</v>
      </c>
      <c r="J2029" s="9">
        <v>16.799999999997453</v>
      </c>
      <c r="K2029" s="9">
        <v>247.89999999999873</v>
      </c>
      <c r="L2029" s="9">
        <v>70.2</v>
      </c>
      <c r="M2029" s="9"/>
      <c r="O2029" s="67">
        <v>763.29999999999711</v>
      </c>
      <c r="T2029"/>
      <c r="U2029" s="63"/>
      <c r="V2029" s="63"/>
      <c r="W2029" s="265"/>
      <c r="X2029" s="317"/>
      <c r="Y2029" s="63"/>
      <c r="AA2029" s="50">
        <v>51</v>
      </c>
    </row>
    <row r="2030" spans="1:27" ht="15">
      <c r="A2030" s="28" t="s">
        <v>707</v>
      </c>
      <c r="B2030" s="28" t="s">
        <v>685</v>
      </c>
      <c r="E2030" s="9" t="s">
        <v>278</v>
      </c>
      <c r="F2030" s="9" t="s">
        <v>278</v>
      </c>
      <c r="G2030" s="9" t="s">
        <v>278</v>
      </c>
      <c r="H2030" s="9">
        <v>190</v>
      </c>
      <c r="I2030" s="9">
        <v>0</v>
      </c>
      <c r="J2030" s="9">
        <v>84.299999999999727</v>
      </c>
      <c r="K2030" s="9">
        <v>225.60000000000036</v>
      </c>
      <c r="L2030" s="9">
        <v>260.8</v>
      </c>
      <c r="M2030" s="9"/>
      <c r="O2030" s="67">
        <v>760.7</v>
      </c>
      <c r="T2030"/>
      <c r="U2030" s="63"/>
      <c r="V2030" s="63"/>
      <c r="W2030" s="265"/>
      <c r="X2030" s="317"/>
      <c r="Y2030" s="63"/>
      <c r="AA2030" s="50">
        <v>47</v>
      </c>
    </row>
    <row r="2031" spans="1:27" ht="15">
      <c r="A2031" s="28" t="s">
        <v>708</v>
      </c>
      <c r="B2031" s="273" t="s">
        <v>1887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0</v>
      </c>
      <c r="J2031" s="9">
        <v>200.99999999999818</v>
      </c>
      <c r="K2031" s="216">
        <v>445.90000000000055</v>
      </c>
      <c r="L2031" s="9">
        <v>112.5</v>
      </c>
      <c r="M2031" s="9"/>
      <c r="O2031" s="67">
        <v>759.39999999999873</v>
      </c>
      <c r="Q2031" t="s">
        <v>284</v>
      </c>
      <c r="T2031"/>
      <c r="U2031" s="218"/>
      <c r="V2031" s="63"/>
      <c r="W2031" s="283"/>
      <c r="X2031" s="317"/>
      <c r="Y2031" s="63"/>
      <c r="AA2031" s="50">
        <v>11</v>
      </c>
    </row>
    <row r="2032" spans="1:27" ht="15">
      <c r="A2032" s="28" t="s">
        <v>711</v>
      </c>
      <c r="B2032" s="205" t="s">
        <v>1562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>
        <v>0</v>
      </c>
      <c r="J2032" s="9">
        <v>13.000000000000909</v>
      </c>
      <c r="K2032" s="9">
        <v>297.05000000000382</v>
      </c>
      <c r="L2032" s="216">
        <v>437</v>
      </c>
      <c r="M2032" s="216"/>
      <c r="O2032" s="67">
        <v>747.05000000000473</v>
      </c>
      <c r="Q2032" t="s">
        <v>284</v>
      </c>
      <c r="T2032"/>
      <c r="U2032" s="63"/>
      <c r="V2032" s="63"/>
      <c r="W2032" s="265"/>
      <c r="X2032" s="317"/>
      <c r="Y2032" s="63"/>
      <c r="AA2032" s="50">
        <v>76</v>
      </c>
    </row>
    <row r="2033" spans="1:27" ht="15">
      <c r="A2033" s="28" t="s">
        <v>713</v>
      </c>
      <c r="B2033" s="273" t="s">
        <v>1900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>
        <v>0</v>
      </c>
      <c r="J2033" s="9" t="s">
        <v>278</v>
      </c>
      <c r="K2033" s="216">
        <v>427</v>
      </c>
      <c r="L2033" s="9">
        <v>279.90000000000003</v>
      </c>
      <c r="M2033" s="9"/>
      <c r="O2033" s="67">
        <v>706.90000000000009</v>
      </c>
      <c r="Q2033" t="s">
        <v>288</v>
      </c>
      <c r="T2033"/>
      <c r="U2033" s="273"/>
      <c r="V2033" s="63"/>
      <c r="W2033" s="283"/>
      <c r="X2033" s="317"/>
      <c r="Y2033" s="63"/>
      <c r="AA2033" s="50">
        <v>73</v>
      </c>
    </row>
    <row r="2034" spans="1:27" ht="15">
      <c r="A2034" s="28" t="s">
        <v>718</v>
      </c>
      <c r="B2034" s="273" t="s">
        <v>1886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>
        <v>0</v>
      </c>
      <c r="J2034" s="9">
        <v>159.59999999999854</v>
      </c>
      <c r="K2034" s="9">
        <v>344.50000000000182</v>
      </c>
      <c r="L2034" s="9">
        <v>191.5</v>
      </c>
      <c r="M2034" s="9"/>
      <c r="O2034" s="67">
        <v>695.60000000000036</v>
      </c>
      <c r="T2034"/>
      <c r="U2034" s="273"/>
      <c r="V2034" s="63"/>
      <c r="W2034" s="283"/>
      <c r="X2034" s="317"/>
      <c r="Y2034" s="63"/>
      <c r="AA2034" s="50">
        <v>67</v>
      </c>
    </row>
    <row r="2035" spans="1:27" ht="15">
      <c r="A2035" s="28" t="s">
        <v>722</v>
      </c>
      <c r="B2035" s="28" t="s">
        <v>690</v>
      </c>
      <c r="E2035" s="9" t="s">
        <v>278</v>
      </c>
      <c r="F2035" s="9" t="s">
        <v>278</v>
      </c>
      <c r="G2035" s="9" t="s">
        <v>278</v>
      </c>
      <c r="H2035" s="9">
        <v>192.00000000000182</v>
      </c>
      <c r="I2035" s="9">
        <v>0</v>
      </c>
      <c r="J2035" s="9">
        <v>117.40000000000055</v>
      </c>
      <c r="K2035" s="9">
        <v>142.50000000000091</v>
      </c>
      <c r="L2035" s="9">
        <v>229.8</v>
      </c>
      <c r="M2035" s="9"/>
      <c r="O2035" s="67">
        <v>681.70000000000323</v>
      </c>
      <c r="T2035"/>
      <c r="U2035" s="63"/>
      <c r="V2035" s="63"/>
      <c r="W2035" s="283"/>
      <c r="X2035" s="317"/>
      <c r="Y2035" s="63"/>
      <c r="AA2035" s="50">
        <v>78</v>
      </c>
    </row>
    <row r="2036" spans="1:27" ht="15">
      <c r="A2036" s="28" t="s">
        <v>723</v>
      </c>
      <c r="B2036" s="205" t="s">
        <v>1558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>
        <v>0</v>
      </c>
      <c r="J2036" s="9">
        <v>124.90000000000055</v>
      </c>
      <c r="K2036" s="9">
        <v>394.199999999998</v>
      </c>
      <c r="L2036" s="9">
        <v>162.30000000000001</v>
      </c>
      <c r="M2036" s="9"/>
      <c r="O2036" s="67">
        <v>681.3999999999985</v>
      </c>
      <c r="T2036"/>
      <c r="U2036" s="63"/>
      <c r="V2036" s="63"/>
      <c r="W2036" s="283"/>
      <c r="X2036" s="317"/>
      <c r="Y2036" s="63"/>
      <c r="AA2036" s="50">
        <v>21</v>
      </c>
    </row>
    <row r="2037" spans="1:27" ht="15">
      <c r="A2037" s="28" t="s">
        <v>724</v>
      </c>
      <c r="B2037" s="63" t="s">
        <v>39</v>
      </c>
      <c r="E2037" s="9">
        <v>9.8000000000000007</v>
      </c>
      <c r="F2037" s="9">
        <v>156</v>
      </c>
      <c r="G2037" s="9">
        <v>52.1</v>
      </c>
      <c r="H2037" s="9">
        <v>239.60000000000036</v>
      </c>
      <c r="I2037" s="9">
        <v>0</v>
      </c>
      <c r="J2037" s="9">
        <v>145.99999999999909</v>
      </c>
      <c r="K2037" s="9">
        <v>69.300000000000182</v>
      </c>
      <c r="L2037" s="9" t="s">
        <v>278</v>
      </c>
      <c r="M2037" s="9"/>
      <c r="O2037" s="67">
        <v>672.79999999999961</v>
      </c>
      <c r="Q2037" t="s">
        <v>293</v>
      </c>
      <c r="T2037"/>
      <c r="U2037" s="63"/>
      <c r="V2037" s="63"/>
      <c r="W2037" s="283"/>
      <c r="X2037" s="317"/>
      <c r="Y2037" s="63"/>
      <c r="AA2037" s="50">
        <v>7</v>
      </c>
    </row>
    <row r="2038" spans="1:27" ht="15">
      <c r="A2038" s="28" t="s">
        <v>730</v>
      </c>
      <c r="B2038" s="63" t="s">
        <v>740</v>
      </c>
      <c r="E2038" s="9" t="s">
        <v>278</v>
      </c>
      <c r="F2038" s="9" t="s">
        <v>278</v>
      </c>
      <c r="G2038" s="9" t="s">
        <v>278</v>
      </c>
      <c r="H2038" s="9">
        <v>262.19999999999982</v>
      </c>
      <c r="I2038" s="9">
        <v>0</v>
      </c>
      <c r="J2038" s="9">
        <v>16.900000000000546</v>
      </c>
      <c r="K2038" s="9">
        <v>180</v>
      </c>
      <c r="L2038" s="9">
        <v>206.8</v>
      </c>
      <c r="M2038" s="9"/>
      <c r="O2038" s="67">
        <v>665.90000000000032</v>
      </c>
      <c r="T2038"/>
      <c r="U2038" s="273"/>
      <c r="V2038" s="63"/>
      <c r="W2038" s="282"/>
      <c r="X2038" s="317"/>
      <c r="Y2038" s="63"/>
      <c r="AA2038" s="50">
        <v>54</v>
      </c>
    </row>
    <row r="2039" spans="1:27" ht="15">
      <c r="A2039" s="28" t="s">
        <v>738</v>
      </c>
      <c r="B2039" s="273" t="s">
        <v>2726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>
        <v>0</v>
      </c>
      <c r="J2039" s="9" t="s">
        <v>278</v>
      </c>
      <c r="K2039" s="9">
        <v>420.25000000000182</v>
      </c>
      <c r="L2039" s="9">
        <v>238.7</v>
      </c>
      <c r="M2039" s="9"/>
      <c r="O2039" s="67">
        <v>658.95000000000186</v>
      </c>
      <c r="T2039"/>
      <c r="U2039" s="273"/>
      <c r="V2039" s="63"/>
      <c r="W2039" s="283"/>
      <c r="X2039" s="317"/>
      <c r="Y2039" s="63"/>
      <c r="AA2039" s="50">
        <v>2</v>
      </c>
    </row>
    <row r="2040" spans="1:27" ht="15">
      <c r="A2040" s="28" t="s">
        <v>742</v>
      </c>
      <c r="B2040" s="273" t="s">
        <v>1905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>
        <v>0</v>
      </c>
      <c r="J2040" s="9" t="s">
        <v>278</v>
      </c>
      <c r="K2040" s="212">
        <v>465.70000000000255</v>
      </c>
      <c r="L2040" s="9">
        <v>181</v>
      </c>
      <c r="M2040" s="9"/>
      <c r="O2040" s="67">
        <v>646.70000000000255</v>
      </c>
      <c r="Q2040" t="s">
        <v>282</v>
      </c>
      <c r="T2040"/>
      <c r="U2040" s="63"/>
      <c r="V2040" s="63"/>
      <c r="W2040" s="265"/>
      <c r="X2040" s="317"/>
      <c r="Y2040" s="63"/>
      <c r="AA2040" s="50">
        <v>91</v>
      </c>
    </row>
    <row r="2041" spans="1:27" ht="15">
      <c r="A2041" s="28" t="s">
        <v>743</v>
      </c>
      <c r="B2041" s="205" t="s">
        <v>1565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>
        <v>0</v>
      </c>
      <c r="J2041" s="9">
        <v>131.69999999999982</v>
      </c>
      <c r="K2041" s="9">
        <v>210.5</v>
      </c>
      <c r="L2041" s="9">
        <v>296.8</v>
      </c>
      <c r="M2041" s="9"/>
      <c r="O2041" s="67">
        <v>638.99999999999977</v>
      </c>
      <c r="T2041"/>
      <c r="U2041" s="273"/>
      <c r="V2041" s="63"/>
      <c r="W2041" s="283"/>
      <c r="X2041" s="317"/>
      <c r="Y2041" s="63"/>
      <c r="AA2041" s="50">
        <v>75</v>
      </c>
    </row>
    <row r="2042" spans="1:27" ht="15">
      <c r="A2042" s="28" t="s">
        <v>744</v>
      </c>
      <c r="B2042" s="63" t="s">
        <v>706</v>
      </c>
      <c r="E2042" s="9" t="s">
        <v>278</v>
      </c>
      <c r="F2042" s="9" t="s">
        <v>278</v>
      </c>
      <c r="G2042" s="9" t="s">
        <v>278</v>
      </c>
      <c r="H2042" s="9">
        <v>161.60000000000127</v>
      </c>
      <c r="I2042" s="9">
        <v>0</v>
      </c>
      <c r="J2042" s="9">
        <v>12.999999999999091</v>
      </c>
      <c r="K2042" s="9">
        <v>270.99999999999909</v>
      </c>
      <c r="L2042" s="9">
        <v>174.7</v>
      </c>
      <c r="M2042" s="9"/>
      <c r="O2042" s="67">
        <v>620.2999999999995</v>
      </c>
      <c r="T2042"/>
      <c r="U2042" s="218"/>
      <c r="V2042" s="63"/>
      <c r="W2042" s="283"/>
      <c r="X2042" s="317"/>
      <c r="Y2042" s="63"/>
      <c r="AA2042" s="50">
        <v>15</v>
      </c>
    </row>
    <row r="2043" spans="1:27" ht="15">
      <c r="A2043" s="28" t="s">
        <v>750</v>
      </c>
      <c r="B2043" s="218" t="s">
        <v>1568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>
        <v>0</v>
      </c>
      <c r="J2043" s="9">
        <v>116.20000000000164</v>
      </c>
      <c r="K2043" s="9">
        <v>349.29999999999927</v>
      </c>
      <c r="L2043" s="9">
        <v>150.5</v>
      </c>
      <c r="M2043" s="9"/>
      <c r="O2043" s="67">
        <v>616.00000000000091</v>
      </c>
      <c r="T2043"/>
      <c r="U2043" s="63"/>
      <c r="V2043" s="63"/>
      <c r="W2043" s="283"/>
      <c r="X2043" s="317"/>
      <c r="Y2043" s="63"/>
      <c r="AA2043" s="50">
        <v>66</v>
      </c>
    </row>
    <row r="2044" spans="1:27" ht="15">
      <c r="A2044" s="28" t="s">
        <v>751</v>
      </c>
      <c r="B2044" s="63" t="s">
        <v>19</v>
      </c>
      <c r="E2044" s="9">
        <v>9.8000000000000007</v>
      </c>
      <c r="F2044" s="216">
        <v>151.5</v>
      </c>
      <c r="G2044" s="9">
        <v>89.3</v>
      </c>
      <c r="H2044" s="9">
        <v>162.00000000000091</v>
      </c>
      <c r="I2044" s="9">
        <v>0</v>
      </c>
      <c r="J2044" s="9">
        <v>186.79999999999836</v>
      </c>
      <c r="K2044" s="9" t="s">
        <v>278</v>
      </c>
      <c r="L2044" s="9" t="s">
        <v>278</v>
      </c>
      <c r="M2044" s="9"/>
      <c r="O2044" s="67">
        <v>599.3999999999993</v>
      </c>
      <c r="T2044"/>
      <c r="U2044" s="63"/>
      <c r="V2044" s="63"/>
      <c r="W2044" s="265"/>
      <c r="X2044" s="317"/>
      <c r="Y2044" s="63"/>
      <c r="AA2044" s="50">
        <v>93</v>
      </c>
    </row>
    <row r="2045" spans="1:27" ht="15">
      <c r="A2045" s="28" t="s">
        <v>752</v>
      </c>
      <c r="B2045" s="205" t="s">
        <v>1566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>
        <v>0</v>
      </c>
      <c r="J2045" s="9">
        <v>165.39999999999873</v>
      </c>
      <c r="K2045" s="9">
        <v>216.75000000000091</v>
      </c>
      <c r="L2045" s="9">
        <v>204.29999999999998</v>
      </c>
      <c r="M2045" s="9"/>
      <c r="O2045" s="67">
        <v>586.44999999999959</v>
      </c>
      <c r="T2045"/>
      <c r="U2045" s="63"/>
      <c r="V2045" s="63"/>
      <c r="W2045" s="265"/>
      <c r="X2045" s="317"/>
      <c r="Y2045" s="63"/>
      <c r="AA2045" s="50">
        <v>94</v>
      </c>
    </row>
    <row r="2046" spans="1:27" ht="15">
      <c r="A2046" s="28" t="s">
        <v>754</v>
      </c>
      <c r="B2046" s="205" t="s">
        <v>1550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>
        <v>0</v>
      </c>
      <c r="J2046" s="212">
        <v>293.69999999999982</v>
      </c>
      <c r="K2046" s="9">
        <v>176.49999999999818</v>
      </c>
      <c r="L2046" s="9">
        <v>104.10000000000001</v>
      </c>
      <c r="M2046" s="9"/>
      <c r="O2046" s="67">
        <v>574.29999999999802</v>
      </c>
      <c r="Q2046" t="s">
        <v>282</v>
      </c>
      <c r="T2046"/>
      <c r="U2046" s="63"/>
      <c r="V2046" s="63"/>
      <c r="W2046" s="283"/>
      <c r="X2046" s="317"/>
      <c r="Y2046" s="63"/>
      <c r="AA2046" s="50">
        <v>39</v>
      </c>
    </row>
    <row r="2047" spans="1:27" ht="15">
      <c r="A2047" s="28" t="s">
        <v>755</v>
      </c>
      <c r="B2047" s="273" t="s">
        <v>1894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>
        <v>0</v>
      </c>
      <c r="J2047" s="9">
        <v>38.599999999999454</v>
      </c>
      <c r="K2047" s="9">
        <v>196.89999999999964</v>
      </c>
      <c r="L2047" s="9">
        <v>313.59999999999997</v>
      </c>
      <c r="M2047" s="9"/>
      <c r="O2047" s="67">
        <v>549.099999999999</v>
      </c>
      <c r="T2047"/>
      <c r="U2047" s="273"/>
      <c r="V2047" s="63"/>
      <c r="W2047" s="283"/>
      <c r="X2047" s="317"/>
      <c r="Y2047" s="63"/>
      <c r="AA2047" s="50">
        <v>40</v>
      </c>
    </row>
    <row r="2048" spans="1:27" ht="15">
      <c r="A2048" s="28" t="s">
        <v>756</v>
      </c>
      <c r="B2048" s="273" t="s">
        <v>1927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>
        <v>0</v>
      </c>
      <c r="J2048" s="9" t="s">
        <v>278</v>
      </c>
      <c r="K2048" s="216">
        <v>465</v>
      </c>
      <c r="L2048" s="9">
        <v>81.5</v>
      </c>
      <c r="M2048" s="9"/>
      <c r="O2048" s="67">
        <v>546.5</v>
      </c>
      <c r="Q2048" t="s">
        <v>283</v>
      </c>
      <c r="T2048"/>
      <c r="U2048" s="63"/>
      <c r="V2048" s="63"/>
      <c r="W2048" s="283"/>
      <c r="X2048" s="317"/>
      <c r="Y2048" s="63"/>
      <c r="AA2048" s="50">
        <v>48</v>
      </c>
    </row>
    <row r="2049" spans="1:27" ht="15">
      <c r="A2049" s="28" t="s">
        <v>759</v>
      </c>
      <c r="B2049" s="63" t="s">
        <v>2558</v>
      </c>
      <c r="C2049" s="3"/>
      <c r="D2049" s="3"/>
      <c r="E2049" s="9" t="s">
        <v>278</v>
      </c>
      <c r="F2049" s="9" t="s">
        <v>278</v>
      </c>
      <c r="G2049" s="9" t="s">
        <v>278</v>
      </c>
      <c r="H2049" s="9" t="s">
        <v>278</v>
      </c>
      <c r="I2049" s="9">
        <v>0</v>
      </c>
      <c r="J2049" s="9" t="s">
        <v>278</v>
      </c>
      <c r="K2049" s="9" t="s">
        <v>278</v>
      </c>
      <c r="L2049" s="213">
        <v>538.4</v>
      </c>
      <c r="M2049" s="213"/>
      <c r="N2049" s="67"/>
      <c r="O2049" s="67">
        <v>538.4</v>
      </c>
      <c r="Q2049" t="s">
        <v>281</v>
      </c>
      <c r="T2049" s="215" t="s">
        <v>1656</v>
      </c>
      <c r="U2049" s="218"/>
      <c r="V2049" s="63"/>
      <c r="W2049" s="283"/>
      <c r="X2049" s="317"/>
      <c r="Y2049" s="63"/>
      <c r="AA2049" s="50">
        <v>70</v>
      </c>
    </row>
    <row r="2050" spans="1:27" ht="15">
      <c r="A2050" s="28" t="s">
        <v>841</v>
      </c>
      <c r="B2050" s="205" t="s">
        <v>1549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>
        <v>0</v>
      </c>
      <c r="J2050" s="213">
        <v>378.80000000000109</v>
      </c>
      <c r="K2050" s="9">
        <v>70</v>
      </c>
      <c r="L2050" s="9">
        <v>85.9</v>
      </c>
      <c r="M2050" s="9"/>
      <c r="O2050" s="67">
        <v>534.70000000000107</v>
      </c>
      <c r="Q2050" t="s">
        <v>281</v>
      </c>
      <c r="T2050" s="215" t="s">
        <v>1656</v>
      </c>
      <c r="U2050" s="218"/>
      <c r="V2050" s="63"/>
      <c r="W2050" s="282"/>
      <c r="X2050" s="317"/>
      <c r="Y2050" s="63"/>
      <c r="AA2050" s="50">
        <v>96</v>
      </c>
    </row>
    <row r="2051" spans="1:27" ht="15">
      <c r="A2051" s="28" t="s">
        <v>842</v>
      </c>
      <c r="B2051" s="273" t="s">
        <v>2003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>
        <v>0</v>
      </c>
      <c r="J2051" s="9" t="s">
        <v>278</v>
      </c>
      <c r="K2051" s="9">
        <v>379.49999999999909</v>
      </c>
      <c r="L2051" s="9">
        <v>153.4</v>
      </c>
      <c r="M2051" s="9"/>
      <c r="O2051" s="67">
        <v>532.89999999999907</v>
      </c>
      <c r="T2051"/>
      <c r="U2051" s="63"/>
      <c r="V2051" s="63"/>
      <c r="W2051" s="265"/>
      <c r="X2051" s="317"/>
      <c r="Y2051" s="63"/>
      <c r="AA2051" s="50">
        <v>57</v>
      </c>
    </row>
    <row r="2052" spans="1:27" ht="15">
      <c r="A2052" s="28" t="s">
        <v>843</v>
      </c>
      <c r="B2052" s="63" t="s">
        <v>736</v>
      </c>
      <c r="E2052" s="9" t="s">
        <v>278</v>
      </c>
      <c r="F2052" s="9" t="s">
        <v>278</v>
      </c>
      <c r="G2052" s="9" t="s">
        <v>278</v>
      </c>
      <c r="H2052" s="9">
        <v>199.49999999999818</v>
      </c>
      <c r="I2052" s="9">
        <v>0</v>
      </c>
      <c r="J2052" s="9">
        <v>23.200000000000728</v>
      </c>
      <c r="K2052" s="9">
        <v>198.69999999999891</v>
      </c>
      <c r="L2052" s="9">
        <v>102</v>
      </c>
      <c r="M2052" s="9"/>
      <c r="O2052" s="67">
        <v>523.39999999999782</v>
      </c>
      <c r="T2052"/>
      <c r="U2052" s="63"/>
      <c r="V2052" s="63"/>
      <c r="W2052" s="283"/>
      <c r="X2052" s="317"/>
      <c r="Y2052" s="63"/>
      <c r="AA2052" s="50">
        <v>85</v>
      </c>
    </row>
    <row r="2053" spans="1:27" ht="15">
      <c r="A2053" s="28" t="s">
        <v>844</v>
      </c>
      <c r="B2053" s="273" t="s">
        <v>1888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>
        <v>0</v>
      </c>
      <c r="J2053" s="9">
        <v>100.300000000002</v>
      </c>
      <c r="K2053" s="9">
        <v>195.04999999999927</v>
      </c>
      <c r="L2053" s="9">
        <v>211</v>
      </c>
      <c r="M2053" s="9"/>
      <c r="O2053" s="67">
        <v>506.35000000000127</v>
      </c>
      <c r="T2053"/>
      <c r="U2053" s="273"/>
      <c r="V2053" s="63"/>
      <c r="W2053" s="282"/>
      <c r="X2053" s="317"/>
      <c r="Y2053" s="63"/>
      <c r="AA2053" s="50">
        <v>81</v>
      </c>
    </row>
    <row r="2054" spans="1:27" ht="15">
      <c r="A2054" s="28" t="s">
        <v>845</v>
      </c>
      <c r="B2054" s="205" t="s">
        <v>1553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>
        <v>0</v>
      </c>
      <c r="J2054" s="9">
        <v>197.99999999999909</v>
      </c>
      <c r="K2054" s="9">
        <v>195.59999999999854</v>
      </c>
      <c r="L2054" s="9">
        <v>105.5</v>
      </c>
      <c r="M2054" s="9"/>
      <c r="O2054" s="67">
        <v>499.09999999999764</v>
      </c>
      <c r="T2054"/>
      <c r="U2054" s="63"/>
      <c r="V2054" s="63"/>
      <c r="W2054" s="282"/>
      <c r="X2054" s="317"/>
      <c r="Y2054" s="63"/>
      <c r="AA2054" s="50">
        <v>41</v>
      </c>
    </row>
    <row r="2055" spans="1:27" ht="15">
      <c r="A2055" s="28" t="s">
        <v>846</v>
      </c>
      <c r="B2055" s="63" t="s">
        <v>705</v>
      </c>
      <c r="E2055" s="9" t="s">
        <v>278</v>
      </c>
      <c r="F2055" s="9" t="s">
        <v>278</v>
      </c>
      <c r="G2055" s="9" t="s">
        <v>278</v>
      </c>
      <c r="H2055" s="9">
        <v>73.199999999999818</v>
      </c>
      <c r="I2055" s="9">
        <v>0</v>
      </c>
      <c r="J2055" s="9">
        <v>6.0000000000009095</v>
      </c>
      <c r="K2055" s="9">
        <v>176.39999999999873</v>
      </c>
      <c r="L2055" s="9">
        <v>240.6</v>
      </c>
      <c r="M2055" s="9"/>
      <c r="O2055" s="67">
        <v>496.19999999999948</v>
      </c>
      <c r="T2055"/>
      <c r="U2055" s="273"/>
      <c r="V2055" s="63"/>
      <c r="W2055" s="283"/>
      <c r="X2055" s="317"/>
      <c r="Y2055" s="63"/>
      <c r="AA2055" s="50">
        <v>6</v>
      </c>
    </row>
    <row r="2056" spans="1:27" ht="15">
      <c r="A2056" s="28" t="s">
        <v>847</v>
      </c>
      <c r="B2056" s="63" t="s">
        <v>712</v>
      </c>
      <c r="E2056" s="9" t="s">
        <v>278</v>
      </c>
      <c r="F2056" s="9" t="s">
        <v>278</v>
      </c>
      <c r="G2056" s="9" t="s">
        <v>278</v>
      </c>
      <c r="H2056" s="9">
        <v>155.20000000000164</v>
      </c>
      <c r="I2056" s="9">
        <v>0</v>
      </c>
      <c r="J2056" s="9">
        <v>11.600000000000364</v>
      </c>
      <c r="K2056" s="9">
        <v>180.15000000000055</v>
      </c>
      <c r="L2056" s="9">
        <v>138.1</v>
      </c>
      <c r="M2056" s="9"/>
      <c r="O2056" s="67">
        <v>485.05000000000257</v>
      </c>
      <c r="T2056"/>
      <c r="U2056" s="63"/>
      <c r="V2056" s="63"/>
      <c r="W2056" s="265"/>
      <c r="X2056" s="317"/>
      <c r="Y2056" s="63"/>
      <c r="AA2056" s="50">
        <v>88</v>
      </c>
    </row>
    <row r="2057" spans="1:27" ht="15">
      <c r="A2057" s="28" t="s">
        <v>848</v>
      </c>
      <c r="B2057" s="273" t="s">
        <v>1889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>
        <v>0</v>
      </c>
      <c r="J2057" s="9">
        <v>182.80000000000018</v>
      </c>
      <c r="K2057" s="9">
        <v>301.19999999999982</v>
      </c>
      <c r="L2057" s="9" t="s">
        <v>278</v>
      </c>
      <c r="M2057" s="9"/>
      <c r="O2057" s="67">
        <v>484</v>
      </c>
      <c r="T2057"/>
      <c r="U2057" s="63"/>
      <c r="V2057" s="63"/>
      <c r="W2057" s="282"/>
      <c r="X2057" s="317"/>
      <c r="Y2057" s="63"/>
      <c r="AA2057" s="50">
        <v>3</v>
      </c>
    </row>
    <row r="2058" spans="1:27" ht="15">
      <c r="A2058" s="28" t="s">
        <v>849</v>
      </c>
      <c r="B2058" s="273" t="s">
        <v>1902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>
        <v>0</v>
      </c>
      <c r="J2058" s="9" t="s">
        <v>278</v>
      </c>
      <c r="K2058" s="9">
        <v>197.69999999999982</v>
      </c>
      <c r="L2058" s="9">
        <v>280.7</v>
      </c>
      <c r="M2058" s="9"/>
      <c r="O2058" s="67">
        <v>478.39999999999981</v>
      </c>
      <c r="T2058"/>
      <c r="U2058" s="63"/>
      <c r="V2058" s="63"/>
      <c r="W2058" s="283"/>
      <c r="X2058" s="317"/>
      <c r="Y2058" s="63"/>
      <c r="AA2058" s="50">
        <v>33</v>
      </c>
    </row>
    <row r="2059" spans="1:27" ht="15">
      <c r="A2059" s="28" t="s">
        <v>850</v>
      </c>
      <c r="B2059" s="273" t="s">
        <v>1899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>
        <v>0</v>
      </c>
      <c r="J2059" s="9" t="s">
        <v>278</v>
      </c>
      <c r="K2059" s="9">
        <v>250.49999999999818</v>
      </c>
      <c r="L2059" s="9">
        <v>206</v>
      </c>
      <c r="M2059" s="9"/>
      <c r="O2059" s="67">
        <v>456.49999999999818</v>
      </c>
      <c r="T2059"/>
      <c r="U2059" s="63"/>
      <c r="V2059" s="63"/>
      <c r="W2059" s="283"/>
      <c r="X2059" s="317"/>
      <c r="Y2059" s="63"/>
      <c r="AA2059" s="50">
        <v>43</v>
      </c>
    </row>
    <row r="2060" spans="1:27" ht="15">
      <c r="A2060" s="28" t="s">
        <v>851</v>
      </c>
      <c r="B2060" s="63" t="s">
        <v>2568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>
        <v>0</v>
      </c>
      <c r="J2060" s="9" t="s">
        <v>278</v>
      </c>
      <c r="K2060" s="9" t="s">
        <v>278</v>
      </c>
      <c r="L2060" s="212">
        <v>450.6</v>
      </c>
      <c r="M2060" s="212"/>
      <c r="N2060" s="67"/>
      <c r="O2060" s="67">
        <v>450.6</v>
      </c>
      <c r="Q2060" t="s">
        <v>282</v>
      </c>
      <c r="T2060" s="63"/>
      <c r="U2060" s="218"/>
      <c r="V2060" s="63"/>
      <c r="W2060" s="283"/>
      <c r="X2060" s="317"/>
      <c r="Y2060" s="63"/>
      <c r="AA2060" s="50">
        <v>59</v>
      </c>
    </row>
    <row r="2061" spans="1:27" ht="15">
      <c r="A2061" s="28" t="s">
        <v>852</v>
      </c>
      <c r="B2061" s="63" t="s">
        <v>2566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>
        <v>0</v>
      </c>
      <c r="J2061" s="9" t="s">
        <v>278</v>
      </c>
      <c r="K2061" s="9" t="s">
        <v>278</v>
      </c>
      <c r="L2061" s="216">
        <v>440.8</v>
      </c>
      <c r="M2061" s="216"/>
      <c r="N2061" s="67"/>
      <c r="O2061" s="67">
        <v>440.8</v>
      </c>
      <c r="Q2061" t="s">
        <v>283</v>
      </c>
      <c r="T2061" s="63"/>
      <c r="U2061" s="63"/>
      <c r="V2061" s="63"/>
      <c r="W2061" s="265"/>
      <c r="X2061" s="317"/>
      <c r="Y2061" s="63"/>
      <c r="AA2061" s="50">
        <v>97</v>
      </c>
    </row>
    <row r="2062" spans="1:27" ht="15">
      <c r="A2062" s="28" t="s">
        <v>853</v>
      </c>
      <c r="B2062" s="63" t="s">
        <v>4</v>
      </c>
      <c r="E2062" s="216">
        <v>25.4</v>
      </c>
      <c r="F2062" s="64" t="s">
        <v>279</v>
      </c>
      <c r="G2062" s="9">
        <v>69</v>
      </c>
      <c r="H2062" s="216">
        <v>339.89999999999782</v>
      </c>
      <c r="I2062" s="9">
        <v>0</v>
      </c>
      <c r="J2062" s="9" t="s">
        <v>278</v>
      </c>
      <c r="K2062" s="9" t="s">
        <v>278</v>
      </c>
      <c r="L2062" s="9" t="s">
        <v>278</v>
      </c>
      <c r="M2062" s="9"/>
      <c r="O2062" s="67">
        <v>434.29999999999779</v>
      </c>
      <c r="Q2062" t="s">
        <v>316</v>
      </c>
      <c r="T2062"/>
      <c r="U2062" s="273"/>
      <c r="V2062" s="63"/>
      <c r="W2062" s="283"/>
      <c r="X2062" s="317"/>
      <c r="Y2062" s="63"/>
      <c r="AA2062" s="50">
        <v>13</v>
      </c>
    </row>
    <row r="2063" spans="1:27" ht="15">
      <c r="A2063" s="28" t="s">
        <v>854</v>
      </c>
      <c r="B2063" s="273" t="s">
        <v>1926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>
        <v>0</v>
      </c>
      <c r="J2063" s="9" t="s">
        <v>278</v>
      </c>
      <c r="K2063" s="9">
        <v>312.5</v>
      </c>
      <c r="L2063" s="9">
        <v>119.5</v>
      </c>
      <c r="M2063" s="9"/>
      <c r="O2063" s="67">
        <v>432</v>
      </c>
      <c r="T2063"/>
      <c r="U2063" s="273"/>
      <c r="V2063" s="63"/>
      <c r="W2063" s="283"/>
      <c r="X2063" s="317"/>
      <c r="Y2063" s="63"/>
      <c r="AA2063" s="50">
        <v>28</v>
      </c>
    </row>
    <row r="2064" spans="1:27" ht="15">
      <c r="A2064" s="28" t="s">
        <v>855</v>
      </c>
      <c r="B2064" s="205" t="s">
        <v>1561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>
        <v>0</v>
      </c>
      <c r="J2064" s="9">
        <v>15.299999999998363</v>
      </c>
      <c r="K2064" s="9">
        <v>192.34999999999854</v>
      </c>
      <c r="L2064" s="9">
        <v>221.6</v>
      </c>
      <c r="M2064" s="9"/>
      <c r="O2064" s="67">
        <v>429.24999999999693</v>
      </c>
      <c r="T2064"/>
      <c r="U2064" s="63"/>
      <c r="V2064" s="63"/>
      <c r="W2064" s="283"/>
      <c r="X2064" s="317"/>
      <c r="Y2064" s="63"/>
      <c r="AA2064" s="50">
        <v>46</v>
      </c>
    </row>
    <row r="2065" spans="1:27" ht="15">
      <c r="A2065" s="28" t="s">
        <v>856</v>
      </c>
      <c r="B2065" s="273" t="s">
        <v>1891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>
        <v>0</v>
      </c>
      <c r="J2065" s="9">
        <v>83.5</v>
      </c>
      <c r="K2065" s="9">
        <v>171.5</v>
      </c>
      <c r="L2065" s="9">
        <v>144.9</v>
      </c>
      <c r="M2065" s="9"/>
      <c r="O2065" s="67">
        <v>399.9</v>
      </c>
      <c r="T2065"/>
      <c r="U2065" s="63"/>
      <c r="V2065" s="63"/>
      <c r="W2065" s="283"/>
      <c r="X2065" s="317"/>
      <c r="Y2065" s="63"/>
      <c r="AA2065" s="50">
        <v>69</v>
      </c>
    </row>
    <row r="2066" spans="1:27" ht="15">
      <c r="A2066" s="28" t="s">
        <v>857</v>
      </c>
      <c r="B2066" s="63" t="s">
        <v>2556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>
        <v>0</v>
      </c>
      <c r="J2066" s="9" t="s">
        <v>278</v>
      </c>
      <c r="K2066" s="9" t="s">
        <v>278</v>
      </c>
      <c r="L2066" s="216">
        <v>396.9</v>
      </c>
      <c r="M2066" s="216"/>
      <c r="N2066" s="67"/>
      <c r="O2066" s="67">
        <v>396.9</v>
      </c>
      <c r="Q2066" t="s">
        <v>292</v>
      </c>
      <c r="T2066" s="63"/>
      <c r="U2066" s="273"/>
      <c r="V2066" s="63"/>
      <c r="W2066" s="283"/>
      <c r="X2066" s="317"/>
      <c r="Y2066" s="63"/>
      <c r="AA2066" s="50">
        <v>22</v>
      </c>
    </row>
    <row r="2067" spans="1:27" ht="15">
      <c r="A2067" s="28" t="s">
        <v>858</v>
      </c>
      <c r="B2067" s="63" t="s">
        <v>2549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>
        <v>0</v>
      </c>
      <c r="J2067" s="9" t="s">
        <v>278</v>
      </c>
      <c r="K2067" s="9" t="s">
        <v>278</v>
      </c>
      <c r="L2067" s="216">
        <v>389.8</v>
      </c>
      <c r="M2067" s="216"/>
      <c r="N2067" s="67"/>
      <c r="O2067" s="67">
        <v>389.8</v>
      </c>
      <c r="Q2067" t="s">
        <v>287</v>
      </c>
      <c r="T2067" s="63"/>
      <c r="U2067" s="273"/>
      <c r="V2067" s="63"/>
      <c r="W2067" s="283"/>
      <c r="X2067" s="317"/>
      <c r="Y2067" s="63"/>
      <c r="AA2067" s="50">
        <v>38</v>
      </c>
    </row>
    <row r="2068" spans="1:27" ht="15">
      <c r="A2068" s="28" t="s">
        <v>859</v>
      </c>
      <c r="B2068" s="63" t="s">
        <v>2550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>
        <v>0</v>
      </c>
      <c r="J2068" s="9" t="s">
        <v>278</v>
      </c>
      <c r="K2068" s="9" t="s">
        <v>278</v>
      </c>
      <c r="L2068" s="216">
        <v>384.9</v>
      </c>
      <c r="M2068" s="216"/>
      <c r="N2068" s="67"/>
      <c r="O2068" s="67">
        <v>384.9</v>
      </c>
      <c r="Q2068" t="s">
        <v>293</v>
      </c>
      <c r="T2068" s="63"/>
      <c r="U2068" s="63"/>
      <c r="V2068" s="63"/>
      <c r="W2068" s="265"/>
      <c r="X2068" s="317"/>
      <c r="Y2068" s="63"/>
      <c r="AA2068" s="50">
        <v>5</v>
      </c>
    </row>
    <row r="2069" spans="1:27" ht="15">
      <c r="A2069" s="28" t="s">
        <v>860</v>
      </c>
      <c r="B2069" s="63" t="s">
        <v>2557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>
        <v>0</v>
      </c>
      <c r="J2069" s="9" t="s">
        <v>278</v>
      </c>
      <c r="K2069" s="9" t="s">
        <v>278</v>
      </c>
      <c r="L2069" s="9">
        <v>375.5</v>
      </c>
      <c r="M2069" s="9"/>
      <c r="N2069" s="67"/>
      <c r="O2069" s="67">
        <v>375.5</v>
      </c>
      <c r="T2069" s="63"/>
      <c r="U2069" s="63"/>
      <c r="V2069" s="63"/>
      <c r="W2069" s="283"/>
      <c r="X2069" s="317"/>
      <c r="Y2069" s="63"/>
      <c r="AA2069" s="50">
        <v>65</v>
      </c>
    </row>
    <row r="2070" spans="1:27" ht="15">
      <c r="A2070" s="28" t="s">
        <v>861</v>
      </c>
      <c r="B2070" s="63" t="s">
        <v>35</v>
      </c>
      <c r="E2070" s="216">
        <v>33.5</v>
      </c>
      <c r="F2070" s="9">
        <v>77</v>
      </c>
      <c r="G2070" s="9">
        <v>196.5</v>
      </c>
      <c r="H2070" s="9">
        <v>65.699999999998909</v>
      </c>
      <c r="I2070" s="9">
        <v>0</v>
      </c>
      <c r="J2070" s="9" t="s">
        <v>278</v>
      </c>
      <c r="K2070" s="9" t="s">
        <v>278</v>
      </c>
      <c r="L2070" s="9" t="s">
        <v>278</v>
      </c>
      <c r="M2070" s="9"/>
      <c r="O2070" s="67">
        <v>372.69999999999891</v>
      </c>
      <c r="Q2070" t="s">
        <v>284</v>
      </c>
      <c r="T2070"/>
      <c r="U2070" s="63"/>
      <c r="V2070" s="63"/>
      <c r="W2070" s="265"/>
      <c r="X2070" s="317"/>
      <c r="Y2070" s="63"/>
      <c r="AA2070" s="50">
        <v>52</v>
      </c>
    </row>
    <row r="2071" spans="1:27" ht="15">
      <c r="A2071" s="28" t="s">
        <v>862</v>
      </c>
      <c r="B2071" s="273" t="s">
        <v>1901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>
        <v>0</v>
      </c>
      <c r="J2071" s="9" t="s">
        <v>278</v>
      </c>
      <c r="K2071" s="9">
        <v>342.00000000000091</v>
      </c>
      <c r="L2071" s="9">
        <v>30.1</v>
      </c>
      <c r="M2071" s="9"/>
      <c r="O2071" s="67">
        <v>372.10000000000093</v>
      </c>
      <c r="T2071"/>
      <c r="U2071" s="273"/>
      <c r="V2071" s="63"/>
      <c r="W2071" s="283"/>
      <c r="X2071" s="317"/>
      <c r="Y2071" s="63"/>
      <c r="AA2071" s="50">
        <v>36</v>
      </c>
    </row>
    <row r="2072" spans="1:27" ht="15">
      <c r="A2072" s="28" t="s">
        <v>863</v>
      </c>
      <c r="B2072" s="63" t="s">
        <v>2553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>
        <v>0</v>
      </c>
      <c r="J2072" s="9" t="s">
        <v>278</v>
      </c>
      <c r="K2072" s="9" t="s">
        <v>278</v>
      </c>
      <c r="L2072" s="9">
        <v>344.2</v>
      </c>
      <c r="M2072" s="9"/>
      <c r="N2072" s="67"/>
      <c r="O2072" s="67">
        <v>344.2</v>
      </c>
      <c r="T2072" s="63"/>
      <c r="U2072" s="63"/>
      <c r="V2072" s="63"/>
      <c r="W2072" s="265"/>
      <c r="X2072" s="317"/>
      <c r="Y2072" s="63"/>
      <c r="AA2072" s="50">
        <v>98</v>
      </c>
    </row>
    <row r="2073" spans="1:27" ht="15">
      <c r="A2073" s="28" t="s">
        <v>864</v>
      </c>
      <c r="B2073" s="63" t="s">
        <v>2559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>
        <v>0</v>
      </c>
      <c r="J2073" s="9" t="s">
        <v>278</v>
      </c>
      <c r="K2073" s="9" t="s">
        <v>278</v>
      </c>
      <c r="L2073" s="9">
        <v>336.1</v>
      </c>
      <c r="M2073" s="9"/>
      <c r="N2073" s="67"/>
      <c r="O2073" s="67">
        <v>336.1</v>
      </c>
      <c r="T2073" s="63"/>
      <c r="U2073" s="273"/>
      <c r="V2073" s="63"/>
      <c r="W2073" s="282"/>
      <c r="X2073" s="317"/>
      <c r="Y2073" s="63"/>
      <c r="AA2073" s="50">
        <v>56</v>
      </c>
    </row>
    <row r="2074" spans="1:27" ht="15">
      <c r="A2074" s="28" t="s">
        <v>865</v>
      </c>
      <c r="B2074" s="63" t="s">
        <v>720</v>
      </c>
      <c r="E2074" s="9" t="s">
        <v>278</v>
      </c>
      <c r="F2074" s="9" t="s">
        <v>278</v>
      </c>
      <c r="G2074" s="9" t="s">
        <v>278</v>
      </c>
      <c r="H2074" s="9">
        <v>35.700000000002547</v>
      </c>
      <c r="I2074" s="9">
        <v>0</v>
      </c>
      <c r="J2074" s="9">
        <v>62.999999999999091</v>
      </c>
      <c r="K2074" s="9">
        <v>81.399999999997817</v>
      </c>
      <c r="L2074" s="9">
        <v>153.5</v>
      </c>
      <c r="M2074" s="9"/>
      <c r="O2074" s="67">
        <v>333.59999999999945</v>
      </c>
      <c r="T2074"/>
      <c r="U2074" s="63"/>
      <c r="V2074" s="63"/>
      <c r="W2074" s="283"/>
      <c r="X2074" s="317"/>
      <c r="Y2074" s="63"/>
      <c r="AA2074" s="50">
        <v>58</v>
      </c>
    </row>
    <row r="2075" spans="1:27" ht="15">
      <c r="A2075" s="28" t="s">
        <v>866</v>
      </c>
      <c r="B2075" s="63" t="s">
        <v>2560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>
        <v>0</v>
      </c>
      <c r="J2075" s="9" t="s">
        <v>278</v>
      </c>
      <c r="K2075" s="9" t="s">
        <v>278</v>
      </c>
      <c r="L2075" s="9">
        <v>322.2</v>
      </c>
      <c r="M2075" s="9"/>
      <c r="N2075" s="67"/>
      <c r="O2075" s="67">
        <v>322.2</v>
      </c>
      <c r="T2075" s="63"/>
      <c r="U2075" s="63"/>
      <c r="V2075" s="63"/>
      <c r="W2075" s="265"/>
      <c r="X2075" s="317"/>
      <c r="Y2075" s="63"/>
      <c r="AA2075" s="50">
        <v>100</v>
      </c>
    </row>
    <row r="2076" spans="1:27" ht="15">
      <c r="A2076" s="28" t="s">
        <v>867</v>
      </c>
      <c r="B2076" s="273" t="s">
        <v>2541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>
        <v>0</v>
      </c>
      <c r="J2076" s="9" t="s">
        <v>278</v>
      </c>
      <c r="K2076" s="9" t="s">
        <v>278</v>
      </c>
      <c r="L2076" s="9">
        <v>317.3</v>
      </c>
      <c r="M2076" s="9"/>
      <c r="N2076" s="67"/>
      <c r="O2076" s="67">
        <v>317.3</v>
      </c>
      <c r="T2076" s="63"/>
      <c r="U2076" s="63"/>
      <c r="V2076" s="63"/>
      <c r="W2076" s="283"/>
      <c r="X2076" s="317"/>
      <c r="Y2076" s="63"/>
      <c r="AA2076" s="50">
        <v>29</v>
      </c>
    </row>
    <row r="2077" spans="1:27" ht="15">
      <c r="A2077" s="28" t="s">
        <v>868</v>
      </c>
      <c r="B2077" s="273" t="s">
        <v>1882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>
        <v>0</v>
      </c>
      <c r="J2077" s="9">
        <v>11.500000000001819</v>
      </c>
      <c r="K2077" s="9">
        <v>154.50000000000182</v>
      </c>
      <c r="L2077" s="9">
        <v>148.19999999999999</v>
      </c>
      <c r="M2077" s="9"/>
      <c r="O2077" s="67">
        <v>314.20000000000363</v>
      </c>
      <c r="T2077"/>
      <c r="U2077" s="63"/>
      <c r="V2077" s="63"/>
      <c r="W2077" s="282"/>
      <c r="X2077" s="317"/>
      <c r="Y2077" s="63"/>
      <c r="AA2077" s="50">
        <v>25</v>
      </c>
    </row>
    <row r="2078" spans="1:27" ht="15">
      <c r="A2078" s="28" t="s">
        <v>869</v>
      </c>
      <c r="B2078" s="63" t="s">
        <v>701</v>
      </c>
      <c r="E2078" s="9" t="s">
        <v>278</v>
      </c>
      <c r="F2078" s="9" t="s">
        <v>278</v>
      </c>
      <c r="G2078" s="9" t="s">
        <v>278</v>
      </c>
      <c r="H2078" s="9">
        <v>304.79999999999745</v>
      </c>
      <c r="I2078" s="9">
        <v>0</v>
      </c>
      <c r="J2078" s="9" t="s">
        <v>278</v>
      </c>
      <c r="K2078" s="9" t="s">
        <v>278</v>
      </c>
      <c r="L2078" s="9" t="s">
        <v>278</v>
      </c>
      <c r="M2078" s="9"/>
      <c r="O2078" s="67">
        <v>304.79999999999745</v>
      </c>
      <c r="T2078"/>
      <c r="U2078" s="63"/>
      <c r="V2078" s="63"/>
      <c r="W2078" s="283"/>
      <c r="X2078" s="317"/>
      <c r="Y2078" s="63"/>
      <c r="AA2078" s="50">
        <v>18</v>
      </c>
    </row>
    <row r="2079" spans="1:27" ht="15">
      <c r="A2079" s="28" t="s">
        <v>870</v>
      </c>
      <c r="B2079" s="205" t="s">
        <v>1567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>
        <v>0</v>
      </c>
      <c r="J2079" s="9">
        <v>101.30000000000291</v>
      </c>
      <c r="K2079" s="9">
        <v>195.59999999999945</v>
      </c>
      <c r="L2079" s="9" t="s">
        <v>278</v>
      </c>
      <c r="M2079" s="9"/>
      <c r="O2079" s="67">
        <v>296.90000000000236</v>
      </c>
      <c r="T2079"/>
      <c r="U2079" s="28"/>
      <c r="V2079" s="63"/>
      <c r="W2079" s="283"/>
      <c r="X2079" s="317"/>
      <c r="Y2079" s="63"/>
      <c r="AA2079" s="50">
        <v>32</v>
      </c>
    </row>
    <row r="2080" spans="1:27" ht="15">
      <c r="A2080" s="28" t="s">
        <v>871</v>
      </c>
      <c r="B2080" s="273" t="s">
        <v>1898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>
        <v>0</v>
      </c>
      <c r="J2080" s="9" t="s">
        <v>278</v>
      </c>
      <c r="K2080" s="9">
        <v>148.50000000000182</v>
      </c>
      <c r="L2080" s="9">
        <v>145.5</v>
      </c>
      <c r="M2080" s="9"/>
      <c r="O2080" s="67">
        <v>294.00000000000182</v>
      </c>
      <c r="T2080"/>
      <c r="U2080" s="273"/>
      <c r="V2080" s="63"/>
      <c r="W2080" s="283"/>
      <c r="X2080" s="317"/>
      <c r="Y2080" s="63"/>
      <c r="AA2080" s="50">
        <v>30</v>
      </c>
    </row>
    <row r="2081" spans="1:27" ht="15">
      <c r="A2081" s="28" t="s">
        <v>872</v>
      </c>
      <c r="B2081" s="63" t="s">
        <v>2547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>
        <v>0</v>
      </c>
      <c r="J2081" s="9" t="s">
        <v>278</v>
      </c>
      <c r="K2081" s="9" t="s">
        <v>278</v>
      </c>
      <c r="L2081" s="9">
        <v>291.5</v>
      </c>
      <c r="M2081" s="9"/>
      <c r="N2081" s="67"/>
      <c r="O2081" s="67">
        <v>291.5</v>
      </c>
      <c r="T2081" s="63"/>
      <c r="U2081" s="218"/>
      <c r="V2081" s="63"/>
      <c r="W2081" s="283"/>
      <c r="X2081" s="317"/>
      <c r="Y2081" s="63"/>
      <c r="AA2081" s="50">
        <v>37</v>
      </c>
    </row>
    <row r="2082" spans="1:27" ht="15">
      <c r="A2082" s="28" t="s">
        <v>873</v>
      </c>
      <c r="B2082" s="63" t="s">
        <v>164</v>
      </c>
      <c r="E2082" s="9" t="s">
        <v>278</v>
      </c>
      <c r="F2082" s="9" t="s">
        <v>278</v>
      </c>
      <c r="G2082" s="216">
        <v>261</v>
      </c>
      <c r="H2082" s="9" t="s">
        <v>278</v>
      </c>
      <c r="I2082" s="9">
        <v>0</v>
      </c>
      <c r="J2082" s="9" t="s">
        <v>278</v>
      </c>
      <c r="K2082" s="9" t="s">
        <v>278</v>
      </c>
      <c r="L2082" s="9" t="s">
        <v>278</v>
      </c>
      <c r="M2082" s="9"/>
      <c r="O2082" s="67">
        <v>261</v>
      </c>
      <c r="Q2082" t="s">
        <v>287</v>
      </c>
      <c r="T2082"/>
      <c r="U2082" s="273"/>
      <c r="V2082" s="63"/>
      <c r="W2082" s="283"/>
      <c r="X2082" s="317"/>
      <c r="Y2082" s="63"/>
      <c r="AA2082" s="50">
        <v>49</v>
      </c>
    </row>
    <row r="2083" spans="1:27" ht="15">
      <c r="A2083" s="28" t="s">
        <v>874</v>
      </c>
      <c r="B2083" s="63" t="s">
        <v>2548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>
        <v>0</v>
      </c>
      <c r="J2083" s="9" t="s">
        <v>278</v>
      </c>
      <c r="K2083" s="9" t="s">
        <v>278</v>
      </c>
      <c r="L2083" s="9">
        <v>255.8</v>
      </c>
      <c r="M2083" s="9"/>
      <c r="N2083" s="67"/>
      <c r="O2083" s="67">
        <v>255.8</v>
      </c>
      <c r="T2083" s="63"/>
      <c r="U2083" s="63"/>
      <c r="V2083" s="63"/>
      <c r="W2083" s="265"/>
      <c r="X2083" s="317"/>
      <c r="Y2083" s="63"/>
      <c r="AA2083" s="50">
        <v>4</v>
      </c>
    </row>
    <row r="2084" spans="1:27" ht="15">
      <c r="A2084" s="28" t="s">
        <v>875</v>
      </c>
      <c r="B2084" s="273" t="s">
        <v>1924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>
        <v>0</v>
      </c>
      <c r="J2084" s="9" t="s">
        <v>278</v>
      </c>
      <c r="K2084" s="9">
        <v>114.99999999999909</v>
      </c>
      <c r="L2084" s="9">
        <v>137.4</v>
      </c>
      <c r="M2084" s="9"/>
      <c r="O2084" s="67">
        <v>252.3999999999991</v>
      </c>
      <c r="T2084"/>
      <c r="U2084" s="63"/>
      <c r="V2084" s="63"/>
      <c r="W2084" s="265"/>
      <c r="X2084" s="317"/>
      <c r="Y2084" s="63"/>
      <c r="AA2084" s="50">
        <v>56</v>
      </c>
    </row>
    <row r="2085" spans="1:27" ht="15">
      <c r="A2085" s="28" t="s">
        <v>876</v>
      </c>
      <c r="B2085" s="63" t="s">
        <v>29</v>
      </c>
      <c r="E2085" s="213">
        <v>69.5</v>
      </c>
      <c r="F2085" s="9">
        <v>13.5</v>
      </c>
      <c r="G2085" s="9">
        <v>47.2</v>
      </c>
      <c r="H2085" s="9" t="s">
        <v>278</v>
      </c>
      <c r="I2085" s="9">
        <v>0</v>
      </c>
      <c r="J2085" s="9">
        <v>120.99999999999909</v>
      </c>
      <c r="K2085" s="9" t="s">
        <v>278</v>
      </c>
      <c r="L2085" s="9" t="s">
        <v>278</v>
      </c>
      <c r="M2085" s="9"/>
      <c r="O2085" s="67">
        <v>251.19999999999908</v>
      </c>
      <c r="Q2085" t="s">
        <v>281</v>
      </c>
      <c r="T2085" s="3" t="s">
        <v>1656</v>
      </c>
      <c r="U2085" s="218"/>
      <c r="V2085" s="63"/>
      <c r="W2085" s="283"/>
      <c r="X2085" s="317"/>
      <c r="Y2085" s="63"/>
      <c r="AA2085" s="50">
        <v>77</v>
      </c>
    </row>
    <row r="2086" spans="1:27" ht="15">
      <c r="A2086" s="28" t="s">
        <v>877</v>
      </c>
      <c r="B2086" s="63" t="s">
        <v>726</v>
      </c>
      <c r="E2086" s="9" t="s">
        <v>278</v>
      </c>
      <c r="F2086" s="9" t="s">
        <v>278</v>
      </c>
      <c r="G2086" s="9" t="s">
        <v>278</v>
      </c>
      <c r="H2086" s="9">
        <v>225.60000000000127</v>
      </c>
      <c r="I2086" s="9">
        <v>0</v>
      </c>
      <c r="J2086" s="9" t="s">
        <v>278</v>
      </c>
      <c r="K2086" s="9" t="s">
        <v>278</v>
      </c>
      <c r="L2086" s="9" t="s">
        <v>278</v>
      </c>
      <c r="M2086" s="9"/>
      <c r="O2086" s="67">
        <v>225.60000000000127</v>
      </c>
      <c r="T2086"/>
      <c r="U2086" s="28"/>
      <c r="V2086" s="63"/>
      <c r="W2086" s="283"/>
      <c r="X2086" s="317"/>
      <c r="Y2086" s="63"/>
      <c r="AA2086" s="50">
        <v>20</v>
      </c>
    </row>
    <row r="2087" spans="1:27" ht="15">
      <c r="A2087" s="28" t="s">
        <v>878</v>
      </c>
      <c r="B2087" s="63" t="s">
        <v>178</v>
      </c>
      <c r="E2087" s="9">
        <v>5.6</v>
      </c>
      <c r="F2087" s="216">
        <v>211</v>
      </c>
      <c r="G2087" s="9" t="s">
        <v>278</v>
      </c>
      <c r="H2087" s="9" t="s">
        <v>278</v>
      </c>
      <c r="I2087" s="9">
        <v>0</v>
      </c>
      <c r="J2087" s="9" t="s">
        <v>278</v>
      </c>
      <c r="K2087" s="9" t="s">
        <v>278</v>
      </c>
      <c r="L2087" s="9" t="s">
        <v>278</v>
      </c>
      <c r="M2087" s="9"/>
      <c r="O2087" s="67">
        <v>216.6</v>
      </c>
      <c r="Q2087" t="s">
        <v>297</v>
      </c>
      <c r="T2087"/>
      <c r="U2087" s="63"/>
      <c r="V2087" s="63"/>
      <c r="W2087" s="283"/>
      <c r="X2087" s="317"/>
      <c r="Y2087" s="63"/>
      <c r="AA2087" s="50">
        <v>44</v>
      </c>
    </row>
    <row r="2088" spans="1:27" ht="15">
      <c r="A2088" s="28" t="s">
        <v>879</v>
      </c>
      <c r="B2088" s="63" t="s">
        <v>158</v>
      </c>
      <c r="E2088" s="9" t="s">
        <v>278</v>
      </c>
      <c r="F2088" s="9" t="s">
        <v>278</v>
      </c>
      <c r="G2088" s="9">
        <v>139.5</v>
      </c>
      <c r="H2088" s="9">
        <v>76.000000000000909</v>
      </c>
      <c r="I2088" s="9">
        <v>0</v>
      </c>
      <c r="J2088" s="9" t="s">
        <v>278</v>
      </c>
      <c r="K2088" s="9" t="s">
        <v>278</v>
      </c>
      <c r="L2088" s="9" t="s">
        <v>278</v>
      </c>
      <c r="M2088" s="9"/>
      <c r="O2088" s="67">
        <v>215.50000000000091</v>
      </c>
      <c r="T2088"/>
      <c r="U2088" s="273"/>
      <c r="V2088" s="63"/>
      <c r="W2088" s="282"/>
      <c r="X2088" s="317"/>
      <c r="Y2088" s="63"/>
      <c r="AA2088" s="50">
        <v>83</v>
      </c>
    </row>
    <row r="2089" spans="1:27" ht="15">
      <c r="A2089" s="28" t="s">
        <v>880</v>
      </c>
      <c r="B2089" s="63" t="s">
        <v>2545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>
        <v>0</v>
      </c>
      <c r="J2089" s="9" t="s">
        <v>278</v>
      </c>
      <c r="K2089" s="9" t="s">
        <v>278</v>
      </c>
      <c r="L2089" s="9">
        <v>201.3</v>
      </c>
      <c r="M2089" s="9"/>
      <c r="N2089" s="67"/>
      <c r="O2089" s="67">
        <v>201.3</v>
      </c>
      <c r="T2089" s="63"/>
      <c r="U2089" s="273"/>
      <c r="V2089" s="63"/>
      <c r="W2089" s="283"/>
      <c r="X2089" s="317"/>
      <c r="Y2089" s="63"/>
      <c r="AA2089" s="50">
        <v>63</v>
      </c>
    </row>
    <row r="2090" spans="1:27" ht="15">
      <c r="A2090" s="28" t="s">
        <v>2231</v>
      </c>
      <c r="B2090" s="63" t="s">
        <v>2564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>
        <v>0</v>
      </c>
      <c r="J2090" s="9" t="s">
        <v>278</v>
      </c>
      <c r="K2090" s="9" t="s">
        <v>278</v>
      </c>
      <c r="L2090" s="9">
        <v>195.5</v>
      </c>
      <c r="M2090" s="9"/>
      <c r="N2090" s="67"/>
      <c r="O2090" s="67">
        <v>195.5</v>
      </c>
      <c r="T2090" s="63"/>
      <c r="U2090" s="63"/>
    </row>
    <row r="2091" spans="1:27" ht="15">
      <c r="A2091" s="28" t="s">
        <v>2516</v>
      </c>
      <c r="B2091" s="273" t="s">
        <v>1903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>
        <v>0</v>
      </c>
      <c r="J2091" s="9" t="s">
        <v>278</v>
      </c>
      <c r="K2091" s="9">
        <v>194.95000000000073</v>
      </c>
      <c r="L2091" s="9" t="s">
        <v>278</v>
      </c>
      <c r="M2091" s="9"/>
      <c r="O2091" s="67">
        <v>194.95000000000073</v>
      </c>
      <c r="T2091"/>
    </row>
    <row r="2092" spans="1:27" ht="15">
      <c r="A2092" s="28" t="s">
        <v>2517</v>
      </c>
      <c r="B2092" s="273" t="s">
        <v>2540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0</v>
      </c>
      <c r="J2092" s="9" t="s">
        <v>278</v>
      </c>
      <c r="K2092" s="9" t="s">
        <v>278</v>
      </c>
      <c r="L2092" s="9">
        <v>193.8</v>
      </c>
      <c r="M2092" s="9"/>
      <c r="N2092" s="67"/>
      <c r="O2092" s="67">
        <v>193.8</v>
      </c>
      <c r="T2092" s="63"/>
    </row>
    <row r="2093" spans="1:27" ht="15">
      <c r="A2093" s="28" t="s">
        <v>2518</v>
      </c>
      <c r="B2093" s="63" t="s">
        <v>2555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>
        <v>0</v>
      </c>
      <c r="J2093" s="9" t="s">
        <v>278</v>
      </c>
      <c r="K2093" s="9" t="s">
        <v>278</v>
      </c>
      <c r="L2093" s="9">
        <v>190.5</v>
      </c>
      <c r="M2093" s="9"/>
      <c r="N2093" s="67"/>
      <c r="O2093" s="67">
        <v>190.5</v>
      </c>
      <c r="T2093" s="63"/>
    </row>
    <row r="2094" spans="1:27" ht="15">
      <c r="A2094" s="28" t="s">
        <v>2519</v>
      </c>
      <c r="B2094" s="63" t="s">
        <v>2567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9">
        <v>0</v>
      </c>
      <c r="J2094" s="9" t="s">
        <v>278</v>
      </c>
      <c r="K2094" s="9" t="s">
        <v>278</v>
      </c>
      <c r="L2094" s="9">
        <v>188.8</v>
      </c>
      <c r="M2094" s="9"/>
      <c r="N2094" s="67"/>
      <c r="O2094" s="67">
        <v>188.8</v>
      </c>
      <c r="T2094" s="63"/>
    </row>
    <row r="2095" spans="1:27" ht="15">
      <c r="A2095" s="28" t="s">
        <v>2520</v>
      </c>
      <c r="B2095" s="63" t="s">
        <v>721</v>
      </c>
      <c r="E2095" s="9" t="s">
        <v>278</v>
      </c>
      <c r="F2095" s="9" t="s">
        <v>278</v>
      </c>
      <c r="G2095" s="9" t="s">
        <v>278</v>
      </c>
      <c r="H2095" s="9">
        <v>72.700000000001637</v>
      </c>
      <c r="I2095" s="9">
        <v>0</v>
      </c>
      <c r="J2095" s="9">
        <v>26.199999999999818</v>
      </c>
      <c r="K2095" s="9">
        <v>45.500000000000909</v>
      </c>
      <c r="L2095" s="9">
        <v>42</v>
      </c>
      <c r="M2095" s="9"/>
      <c r="O2095" s="67">
        <v>186.40000000000236</v>
      </c>
      <c r="T2095"/>
    </row>
    <row r="2096" spans="1:27" ht="15">
      <c r="A2096" s="28" t="s">
        <v>2521</v>
      </c>
      <c r="B2096" s="63" t="s">
        <v>2544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>
        <v>0</v>
      </c>
      <c r="J2096" s="9" t="s">
        <v>278</v>
      </c>
      <c r="K2096" s="9" t="s">
        <v>278</v>
      </c>
      <c r="L2096" s="9">
        <v>183.3</v>
      </c>
      <c r="M2096" s="9"/>
      <c r="N2096" s="67"/>
      <c r="O2096" s="67">
        <v>183.3</v>
      </c>
      <c r="T2096" s="63"/>
    </row>
    <row r="2097" spans="1:20" ht="15">
      <c r="A2097" s="28" t="s">
        <v>2522</v>
      </c>
      <c r="B2097" s="63" t="s">
        <v>2551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>
        <v>0</v>
      </c>
      <c r="J2097" s="9" t="s">
        <v>278</v>
      </c>
      <c r="K2097" s="9" t="s">
        <v>278</v>
      </c>
      <c r="L2097" s="9">
        <v>176.9</v>
      </c>
      <c r="M2097" s="9"/>
      <c r="N2097" s="67"/>
      <c r="O2097" s="67">
        <v>176.9</v>
      </c>
      <c r="T2097" s="63"/>
    </row>
    <row r="2098" spans="1:20" ht="15">
      <c r="A2098" s="28" t="s">
        <v>2523</v>
      </c>
      <c r="B2098" s="205" t="s">
        <v>1551</v>
      </c>
      <c r="C2098" s="3"/>
      <c r="D2098" s="3"/>
      <c r="E2098" s="9" t="s">
        <v>278</v>
      </c>
      <c r="F2098" s="9" t="s">
        <v>278</v>
      </c>
      <c r="G2098" s="9" t="s">
        <v>278</v>
      </c>
      <c r="H2098" s="9" t="s">
        <v>278</v>
      </c>
      <c r="I2098" s="9">
        <v>0</v>
      </c>
      <c r="J2098" s="9">
        <v>175.10000000000127</v>
      </c>
      <c r="K2098" s="9" t="s">
        <v>278</v>
      </c>
      <c r="L2098" s="9" t="s">
        <v>278</v>
      </c>
      <c r="M2098" s="9"/>
      <c r="O2098" s="67">
        <v>175.10000000000127</v>
      </c>
      <c r="T2098"/>
    </row>
    <row r="2099" spans="1:20" ht="15">
      <c r="A2099" s="28" t="s">
        <v>2524</v>
      </c>
      <c r="B2099" s="273" t="s">
        <v>1904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>
        <v>0</v>
      </c>
      <c r="J2099" s="9" t="s">
        <v>278</v>
      </c>
      <c r="K2099" s="9">
        <v>153.99999999999909</v>
      </c>
      <c r="L2099" s="9" t="s">
        <v>278</v>
      </c>
      <c r="M2099" s="9"/>
      <c r="O2099" s="67">
        <v>153.99999999999909</v>
      </c>
      <c r="T2099"/>
    </row>
    <row r="2100" spans="1:20" ht="15">
      <c r="A2100" s="28" t="s">
        <v>2525</v>
      </c>
      <c r="B2100" s="63" t="s">
        <v>2563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>
        <v>0</v>
      </c>
      <c r="J2100" s="9" t="s">
        <v>278</v>
      </c>
      <c r="K2100" s="9" t="s">
        <v>278</v>
      </c>
      <c r="L2100" s="9">
        <v>140.6</v>
      </c>
      <c r="M2100" s="9"/>
      <c r="N2100" s="67"/>
      <c r="O2100" s="67">
        <v>140.6</v>
      </c>
      <c r="T2100" s="63"/>
    </row>
    <row r="2101" spans="1:20" ht="15">
      <c r="A2101" s="28" t="s">
        <v>2526</v>
      </c>
      <c r="B2101" s="63" t="s">
        <v>741</v>
      </c>
      <c r="E2101" s="9" t="s">
        <v>278</v>
      </c>
      <c r="F2101" s="9" t="s">
        <v>278</v>
      </c>
      <c r="G2101" s="9" t="s">
        <v>278</v>
      </c>
      <c r="H2101" s="9">
        <v>115.50000000000091</v>
      </c>
      <c r="I2101" s="9">
        <v>0</v>
      </c>
      <c r="J2101" s="9" t="s">
        <v>278</v>
      </c>
      <c r="K2101" s="9" t="s">
        <v>278</v>
      </c>
      <c r="L2101" s="9" t="s">
        <v>278</v>
      </c>
      <c r="M2101" s="9"/>
      <c r="O2101" s="67">
        <v>115.50000000000091</v>
      </c>
      <c r="T2101"/>
    </row>
    <row r="2102" spans="1:20" ht="15">
      <c r="A2102" s="28" t="s">
        <v>2527</v>
      </c>
      <c r="B2102" s="63" t="s">
        <v>2543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0</v>
      </c>
      <c r="J2102" s="9" t="s">
        <v>278</v>
      </c>
      <c r="K2102" s="9" t="s">
        <v>278</v>
      </c>
      <c r="L2102" s="9">
        <v>105.39999999999999</v>
      </c>
      <c r="M2102" s="9"/>
      <c r="N2102" s="67"/>
      <c r="O2102" s="67">
        <v>105.39999999999999</v>
      </c>
      <c r="T2102" s="63"/>
    </row>
    <row r="2103" spans="1:20" ht="15">
      <c r="A2103" s="28" t="s">
        <v>2528</v>
      </c>
      <c r="B2103" s="63" t="s">
        <v>2542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>
        <v>0</v>
      </c>
      <c r="J2103" s="9" t="s">
        <v>278</v>
      </c>
      <c r="K2103" s="9" t="s">
        <v>278</v>
      </c>
      <c r="L2103" s="9">
        <v>86.5</v>
      </c>
      <c r="M2103" s="9"/>
      <c r="N2103" s="67"/>
      <c r="O2103" s="67">
        <v>86.5</v>
      </c>
      <c r="T2103" s="63"/>
    </row>
    <row r="2104" spans="1:20" ht="15">
      <c r="A2104" s="28" t="s">
        <v>2529</v>
      </c>
      <c r="B2104" s="63" t="s">
        <v>2554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>
        <v>0</v>
      </c>
      <c r="J2104" s="9" t="s">
        <v>278</v>
      </c>
      <c r="K2104" s="9" t="s">
        <v>278</v>
      </c>
      <c r="L2104" s="9">
        <v>82.5</v>
      </c>
      <c r="M2104" s="9"/>
      <c r="N2104" s="67"/>
      <c r="O2104" s="67">
        <v>82.5</v>
      </c>
      <c r="T2104" s="63"/>
    </row>
    <row r="2105" spans="1:20" ht="15">
      <c r="A2105" s="28" t="s">
        <v>2530</v>
      </c>
      <c r="B2105" s="63" t="s">
        <v>2546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>
        <v>0</v>
      </c>
      <c r="J2105" s="9" t="s">
        <v>278</v>
      </c>
      <c r="K2105" s="9" t="s">
        <v>278</v>
      </c>
      <c r="L2105" s="9">
        <v>81.8</v>
      </c>
      <c r="M2105" s="9"/>
      <c r="N2105" s="67"/>
      <c r="O2105" s="67">
        <v>81.8</v>
      </c>
      <c r="T2105" s="63"/>
    </row>
    <row r="2106" spans="1:20" ht="15">
      <c r="A2106" s="28" t="s">
        <v>2531</v>
      </c>
      <c r="B2106" s="63" t="s">
        <v>731</v>
      </c>
      <c r="E2106" s="9" t="s">
        <v>278</v>
      </c>
      <c r="F2106" s="9" t="s">
        <v>278</v>
      </c>
      <c r="G2106" s="9" t="s">
        <v>278</v>
      </c>
      <c r="H2106" s="9">
        <v>68.099999999999454</v>
      </c>
      <c r="I2106" s="9">
        <v>0</v>
      </c>
      <c r="J2106" s="9" t="s">
        <v>278</v>
      </c>
      <c r="K2106" s="9" t="s">
        <v>278</v>
      </c>
      <c r="L2106" s="9" t="s">
        <v>278</v>
      </c>
      <c r="M2106" s="9"/>
      <c r="O2106" s="67">
        <v>68.099999999999454</v>
      </c>
      <c r="T2106"/>
    </row>
    <row r="2107" spans="1:20" ht="15">
      <c r="A2107" s="28" t="s">
        <v>2532</v>
      </c>
      <c r="B2107" s="63" t="s">
        <v>2552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0</v>
      </c>
      <c r="J2107" s="9" t="s">
        <v>278</v>
      </c>
      <c r="K2107" s="9" t="s">
        <v>278</v>
      </c>
      <c r="L2107" s="9">
        <v>65.099999999999994</v>
      </c>
      <c r="M2107" s="9"/>
      <c r="N2107" s="67"/>
      <c r="O2107" s="67">
        <v>65.099999999999994</v>
      </c>
      <c r="T2107" s="63"/>
    </row>
    <row r="2108" spans="1:20" ht="15">
      <c r="A2108" s="28" t="s">
        <v>2533</v>
      </c>
      <c r="B2108" s="63" t="s">
        <v>180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>
        <v>0</v>
      </c>
      <c r="J2108" s="9" t="s">
        <v>278</v>
      </c>
      <c r="K2108" s="9" t="s">
        <v>278</v>
      </c>
      <c r="L2108" s="9">
        <v>62.400000000000006</v>
      </c>
      <c r="M2108" s="9"/>
      <c r="N2108" s="67"/>
      <c r="O2108" s="67">
        <v>62.400000000000006</v>
      </c>
      <c r="T2108" s="63"/>
    </row>
    <row r="2109" spans="1:20" ht="15">
      <c r="A2109" s="28" t="s">
        <v>2534</v>
      </c>
      <c r="B2109" s="63" t="s">
        <v>179</v>
      </c>
      <c r="E2109" s="216">
        <v>24</v>
      </c>
      <c r="F2109" s="9" t="s">
        <v>278</v>
      </c>
      <c r="G2109" s="9" t="s">
        <v>278</v>
      </c>
      <c r="H2109" s="9" t="s">
        <v>278</v>
      </c>
      <c r="I2109" s="9">
        <v>0</v>
      </c>
      <c r="J2109" s="9" t="s">
        <v>278</v>
      </c>
      <c r="K2109" s="9" t="s">
        <v>278</v>
      </c>
      <c r="L2109" s="9" t="s">
        <v>278</v>
      </c>
      <c r="M2109" s="9"/>
      <c r="O2109" s="67">
        <v>24</v>
      </c>
      <c r="Q2109" t="s">
        <v>287</v>
      </c>
      <c r="T2109"/>
    </row>
    <row r="2110" spans="1:20" ht="15">
      <c r="A2110" s="28" t="s">
        <v>2535</v>
      </c>
      <c r="B2110" s="273" t="s">
        <v>1884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0</v>
      </c>
      <c r="J2110" s="9">
        <v>14.000000000000909</v>
      </c>
      <c r="K2110" s="9" t="s">
        <v>278</v>
      </c>
      <c r="L2110" s="9" t="s">
        <v>278</v>
      </c>
      <c r="M2110" s="9"/>
      <c r="O2110" s="67">
        <v>14.000000000000909</v>
      </c>
      <c r="T2110"/>
    </row>
    <row r="2111" spans="1:20" ht="15">
      <c r="A2111" s="28" t="s">
        <v>2536</v>
      </c>
      <c r="B2111" s="273" t="s">
        <v>1890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0</v>
      </c>
      <c r="J2111" s="9">
        <v>5.2000000000025466</v>
      </c>
      <c r="K2111" s="64" t="s">
        <v>279</v>
      </c>
      <c r="L2111" s="64" t="s">
        <v>279</v>
      </c>
      <c r="M2111" s="64"/>
      <c r="O2111" s="67">
        <v>5.2000000000025466</v>
      </c>
      <c r="T2111"/>
    </row>
    <row r="2112" spans="1:20" ht="15">
      <c r="A2112" s="28" t="s">
        <v>2537</v>
      </c>
      <c r="B2112" s="218" t="s">
        <v>1547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0</v>
      </c>
      <c r="J2112" s="9" t="s">
        <v>278</v>
      </c>
      <c r="K2112" s="9" t="s">
        <v>278</v>
      </c>
      <c r="L2112" s="9" t="s">
        <v>278</v>
      </c>
      <c r="M2112" s="9"/>
      <c r="O2112" s="67">
        <v>0</v>
      </c>
      <c r="T2112"/>
    </row>
    <row r="2113" spans="1:20" ht="15">
      <c r="A2113" s="28" t="s">
        <v>2538</v>
      </c>
      <c r="B2113" s="205" t="s">
        <v>1557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>
        <v>0</v>
      </c>
      <c r="J2113" s="9" t="s">
        <v>278</v>
      </c>
      <c r="K2113" s="9" t="s">
        <v>278</v>
      </c>
      <c r="L2113" s="9" t="s">
        <v>278</v>
      </c>
      <c r="M2113" s="9"/>
      <c r="O2113" s="67">
        <v>0</v>
      </c>
      <c r="T2113"/>
    </row>
    <row r="2114" spans="1:20" ht="15">
      <c r="A2114" s="28" t="s">
        <v>2539</v>
      </c>
      <c r="B2114" s="205" t="s">
        <v>1556</v>
      </c>
      <c r="C2114" s="3"/>
      <c r="D2114" s="3"/>
      <c r="E2114" s="9" t="s">
        <v>278</v>
      </c>
      <c r="F2114" s="9" t="s">
        <v>278</v>
      </c>
      <c r="G2114" s="9" t="s">
        <v>278</v>
      </c>
      <c r="H2114" s="9" t="s">
        <v>278</v>
      </c>
      <c r="I2114" s="9">
        <v>0</v>
      </c>
      <c r="J2114" s="9" t="s">
        <v>278</v>
      </c>
      <c r="K2114" s="9" t="s">
        <v>278</v>
      </c>
      <c r="L2114" s="9" t="s">
        <v>278</v>
      </c>
      <c r="M2114" s="9"/>
      <c r="O2114" s="67">
        <v>0</v>
      </c>
      <c r="T2114"/>
    </row>
    <row r="2115" spans="1:20" ht="15">
      <c r="A2115" s="28" t="s">
        <v>2687</v>
      </c>
      <c r="B2115" s="205" t="s">
        <v>1554</v>
      </c>
      <c r="C2115" s="3"/>
      <c r="D2115" s="3"/>
      <c r="E2115" s="9" t="s">
        <v>278</v>
      </c>
      <c r="F2115" s="9" t="s">
        <v>278</v>
      </c>
      <c r="G2115" s="9" t="s">
        <v>278</v>
      </c>
      <c r="H2115" s="9" t="s">
        <v>278</v>
      </c>
      <c r="I2115" s="9">
        <v>0</v>
      </c>
      <c r="J2115" s="9" t="s">
        <v>278</v>
      </c>
      <c r="K2115" s="9" t="s">
        <v>278</v>
      </c>
      <c r="L2115" s="9" t="s">
        <v>278</v>
      </c>
      <c r="M2115" s="9"/>
      <c r="O2115" s="67">
        <v>0</v>
      </c>
      <c r="T2115"/>
    </row>
    <row r="2116" spans="1:20" ht="15">
      <c r="A2116" s="28" t="s">
        <v>2688</v>
      </c>
      <c r="B2116" s="205" t="s">
        <v>1581</v>
      </c>
      <c r="C2116" s="3"/>
      <c r="D2116" s="3"/>
      <c r="E2116" s="9" t="s">
        <v>278</v>
      </c>
      <c r="F2116" s="9" t="s">
        <v>278</v>
      </c>
      <c r="G2116" s="9" t="s">
        <v>278</v>
      </c>
      <c r="H2116" s="9" t="s">
        <v>278</v>
      </c>
      <c r="I2116" s="9">
        <v>0</v>
      </c>
      <c r="J2116" s="9" t="s">
        <v>278</v>
      </c>
      <c r="K2116" s="9" t="s">
        <v>278</v>
      </c>
      <c r="L2116" s="9" t="s">
        <v>278</v>
      </c>
      <c r="M2116" s="9"/>
      <c r="O2116" s="67">
        <v>0</v>
      </c>
      <c r="T2116"/>
    </row>
    <row r="2117" spans="1:20" ht="15">
      <c r="A2117" s="28" t="s">
        <v>2689</v>
      </c>
      <c r="B2117" s="205" t="s">
        <v>1564</v>
      </c>
      <c r="C2117" s="3"/>
      <c r="D2117" s="3"/>
      <c r="E2117" s="9" t="s">
        <v>278</v>
      </c>
      <c r="F2117" s="9" t="s">
        <v>278</v>
      </c>
      <c r="G2117" s="9" t="s">
        <v>278</v>
      </c>
      <c r="H2117" s="9" t="s">
        <v>278</v>
      </c>
      <c r="I2117" s="9">
        <v>0</v>
      </c>
      <c r="J2117" s="9" t="s">
        <v>278</v>
      </c>
      <c r="K2117" s="9" t="s">
        <v>278</v>
      </c>
      <c r="L2117" s="9" t="s">
        <v>278</v>
      </c>
      <c r="M2117" s="9"/>
      <c r="O2117" s="67">
        <v>0</v>
      </c>
      <c r="T2117"/>
    </row>
    <row r="2118" spans="1:20" ht="15">
      <c r="A2118" s="291" t="s">
        <v>3944</v>
      </c>
      <c r="B2118" s="63" t="s">
        <v>4006</v>
      </c>
      <c r="C2118" s="3"/>
      <c r="D2118" s="3"/>
      <c r="E2118" s="9"/>
      <c r="L2118" s="69"/>
      <c r="M2118" s="69"/>
      <c r="T2118"/>
    </row>
    <row r="2119" spans="1:20" ht="15">
      <c r="A2119" s="291" t="s">
        <v>3945</v>
      </c>
      <c r="B2119" s="63" t="s">
        <v>4007</v>
      </c>
      <c r="C2119" s="3"/>
      <c r="D2119" s="3"/>
      <c r="E2119" s="9"/>
      <c r="L2119" s="69"/>
      <c r="M2119" s="69"/>
      <c r="T2119"/>
    </row>
    <row r="2120" spans="1:20" ht="15">
      <c r="A2120" s="291" t="s">
        <v>3946</v>
      </c>
      <c r="B2120" s="63" t="s">
        <v>4008</v>
      </c>
      <c r="C2120" s="3"/>
      <c r="D2120" s="3"/>
      <c r="E2120" s="9"/>
      <c r="L2120" s="69"/>
      <c r="M2120" s="69"/>
      <c r="T2120"/>
    </row>
    <row r="2121" spans="1:20" ht="15">
      <c r="A2121" s="291" t="s">
        <v>3947</v>
      </c>
      <c r="B2121" s="63" t="s">
        <v>4009</v>
      </c>
      <c r="C2121" s="3"/>
      <c r="D2121" s="3"/>
      <c r="E2121" s="9"/>
      <c r="L2121" s="69"/>
      <c r="M2121" s="69"/>
      <c r="T2121"/>
    </row>
    <row r="2122" spans="1:20" ht="15">
      <c r="A2122" s="291" t="s">
        <v>3948</v>
      </c>
      <c r="B2122" s="63" t="s">
        <v>4010</v>
      </c>
      <c r="C2122" s="3"/>
      <c r="D2122" s="3"/>
      <c r="E2122" s="9"/>
      <c r="L2122" s="69"/>
      <c r="M2122" s="69"/>
      <c r="T2122"/>
    </row>
    <row r="2123" spans="1:20" ht="15">
      <c r="A2123" s="291" t="s">
        <v>3949</v>
      </c>
      <c r="B2123" s="63" t="s">
        <v>4011</v>
      </c>
      <c r="C2123" s="3"/>
      <c r="D2123" s="3"/>
      <c r="E2123" s="9"/>
      <c r="L2123" s="69"/>
      <c r="M2123" s="69"/>
      <c r="T2123"/>
    </row>
    <row r="2124" spans="1:20" ht="15">
      <c r="A2124" s="291" t="s">
        <v>3950</v>
      </c>
      <c r="B2124" s="63" t="s">
        <v>4012</v>
      </c>
      <c r="C2124" s="3"/>
      <c r="D2124" s="3"/>
      <c r="E2124" s="9"/>
      <c r="L2124" s="69"/>
      <c r="M2124" s="69"/>
      <c r="T2124"/>
    </row>
    <row r="2125" spans="1:20" ht="15">
      <c r="A2125" s="291" t="s">
        <v>3951</v>
      </c>
      <c r="B2125" s="63" t="s">
        <v>4013</v>
      </c>
      <c r="C2125" s="3"/>
      <c r="D2125" s="3"/>
      <c r="E2125" s="9"/>
      <c r="L2125" s="69"/>
      <c r="M2125" s="69"/>
      <c r="T2125"/>
    </row>
    <row r="2126" spans="1:20" ht="15">
      <c r="A2126" s="291" t="s">
        <v>3952</v>
      </c>
      <c r="B2126" s="63" t="s">
        <v>4014</v>
      </c>
      <c r="C2126" s="3"/>
      <c r="D2126" s="3"/>
      <c r="E2126" s="9"/>
      <c r="L2126" s="69"/>
      <c r="M2126" s="69"/>
      <c r="T2126"/>
    </row>
    <row r="2127" spans="1:20" ht="15">
      <c r="A2127" s="291" t="s">
        <v>3953</v>
      </c>
      <c r="B2127" s="63" t="s">
        <v>4033</v>
      </c>
      <c r="C2127" s="3"/>
      <c r="D2127" s="3"/>
      <c r="E2127" s="9"/>
      <c r="L2127" s="69"/>
      <c r="M2127" s="69"/>
      <c r="T2127"/>
    </row>
    <row r="2128" spans="1:20" ht="15">
      <c r="A2128" s="291" t="s">
        <v>3954</v>
      </c>
      <c r="B2128" s="63" t="s">
        <v>4015</v>
      </c>
      <c r="C2128" s="3"/>
      <c r="D2128" s="3"/>
      <c r="E2128" s="9"/>
      <c r="L2128" s="69"/>
      <c r="M2128" s="69"/>
      <c r="T2128"/>
    </row>
    <row r="2129" spans="1:20" ht="15">
      <c r="A2129" s="291" t="s">
        <v>3955</v>
      </c>
      <c r="B2129" s="63" t="s">
        <v>4016</v>
      </c>
      <c r="C2129" s="3"/>
      <c r="D2129" s="3"/>
      <c r="E2129" s="9"/>
      <c r="L2129" s="69"/>
      <c r="M2129" s="69"/>
      <c r="T2129"/>
    </row>
    <row r="2130" spans="1:20" ht="15">
      <c r="A2130" s="291" t="s">
        <v>3956</v>
      </c>
      <c r="B2130" s="63" t="s">
        <v>4017</v>
      </c>
      <c r="C2130" s="3"/>
      <c r="D2130" s="3"/>
      <c r="E2130" s="9"/>
      <c r="L2130" s="69"/>
      <c r="M2130" s="69"/>
      <c r="T2130"/>
    </row>
    <row r="2131" spans="1:20" ht="15">
      <c r="A2131" s="291" t="s">
        <v>3957</v>
      </c>
      <c r="B2131" s="63" t="s">
        <v>4018</v>
      </c>
      <c r="C2131" s="3"/>
      <c r="D2131" s="3"/>
      <c r="E2131" s="9"/>
      <c r="L2131" s="69"/>
      <c r="M2131" s="69"/>
      <c r="T2131"/>
    </row>
    <row r="2132" spans="1:20" ht="15">
      <c r="A2132" s="291" t="s">
        <v>3958</v>
      </c>
      <c r="B2132" s="63" t="s">
        <v>4019</v>
      </c>
      <c r="C2132" s="3"/>
      <c r="D2132" s="3"/>
      <c r="E2132" s="9"/>
      <c r="L2132" s="69"/>
      <c r="M2132" s="69"/>
      <c r="T2132"/>
    </row>
    <row r="2133" spans="1:20" ht="15">
      <c r="A2133" s="291" t="s">
        <v>3959</v>
      </c>
      <c r="B2133" s="63" t="s">
        <v>4020</v>
      </c>
      <c r="C2133" s="3"/>
      <c r="D2133" s="3"/>
      <c r="E2133" s="9"/>
      <c r="L2133" s="69"/>
      <c r="M2133" s="69"/>
      <c r="T2133"/>
    </row>
    <row r="2134" spans="1:20" ht="15">
      <c r="A2134" s="291" t="s">
        <v>3960</v>
      </c>
      <c r="B2134" s="63" t="s">
        <v>4021</v>
      </c>
      <c r="C2134" s="3"/>
      <c r="D2134" s="3"/>
      <c r="E2134" s="9"/>
      <c r="L2134" s="69"/>
      <c r="M2134" s="69"/>
      <c r="T2134"/>
    </row>
    <row r="2135" spans="1:20" ht="15">
      <c r="A2135" s="291" t="s">
        <v>3961</v>
      </c>
      <c r="B2135" s="63" t="s">
        <v>4022</v>
      </c>
      <c r="C2135" s="3"/>
      <c r="D2135" s="3"/>
      <c r="E2135" s="9"/>
      <c r="L2135" s="69"/>
      <c r="M2135" s="69"/>
      <c r="T2135"/>
    </row>
    <row r="2136" spans="1:20" ht="15">
      <c r="A2136" s="291" t="s">
        <v>3962</v>
      </c>
      <c r="B2136" s="63" t="s">
        <v>4023</v>
      </c>
      <c r="C2136" s="3"/>
      <c r="D2136" s="3"/>
      <c r="E2136" s="9"/>
      <c r="L2136" s="69"/>
      <c r="M2136" s="69"/>
      <c r="T2136"/>
    </row>
    <row r="2137" spans="1:20" ht="15">
      <c r="A2137" s="291" t="s">
        <v>3963</v>
      </c>
      <c r="B2137" s="63" t="s">
        <v>4024</v>
      </c>
      <c r="C2137" s="3"/>
      <c r="D2137" s="3"/>
      <c r="E2137" s="9"/>
      <c r="L2137" s="69"/>
      <c r="M2137" s="69"/>
      <c r="T2137"/>
    </row>
    <row r="2138" spans="1:20" ht="15">
      <c r="A2138" s="291" t="s">
        <v>3964</v>
      </c>
      <c r="B2138" s="63" t="s">
        <v>4025</v>
      </c>
      <c r="C2138" s="3"/>
      <c r="D2138" s="3"/>
      <c r="E2138" s="9"/>
      <c r="L2138" s="69"/>
      <c r="M2138" s="69"/>
      <c r="T2138"/>
    </row>
    <row r="2139" spans="1:20" ht="15">
      <c r="A2139" s="291" t="s">
        <v>3965</v>
      </c>
      <c r="B2139" s="63" t="s">
        <v>4026</v>
      </c>
      <c r="C2139" s="3"/>
      <c r="D2139" s="3"/>
      <c r="E2139" s="9"/>
      <c r="L2139" s="69"/>
      <c r="M2139" s="69"/>
      <c r="T2139"/>
    </row>
    <row r="2140" spans="1:20" ht="15">
      <c r="A2140" s="291" t="s">
        <v>3966</v>
      </c>
      <c r="B2140" s="63" t="s">
        <v>4027</v>
      </c>
      <c r="C2140" s="3"/>
      <c r="D2140" s="3"/>
      <c r="E2140" s="9"/>
      <c r="L2140" s="69"/>
      <c r="M2140" s="69"/>
      <c r="T2140"/>
    </row>
    <row r="2141" spans="1:20" ht="15">
      <c r="A2141" s="291" t="s">
        <v>4034</v>
      </c>
      <c r="B2141" s="63" t="s">
        <v>4028</v>
      </c>
      <c r="C2141" s="3"/>
      <c r="D2141" s="3"/>
      <c r="E2141" s="9"/>
      <c r="L2141" s="69"/>
      <c r="M2141" s="69"/>
      <c r="T2141"/>
    </row>
    <row r="2142" spans="1:20" ht="15">
      <c r="A2142" s="291" t="s">
        <v>4187</v>
      </c>
      <c r="B2142" s="63" t="s">
        <v>4029</v>
      </c>
      <c r="C2142" s="3"/>
      <c r="D2142" s="3"/>
      <c r="E2142" s="9"/>
      <c r="L2142" s="69"/>
      <c r="M2142" s="69"/>
      <c r="T2142"/>
    </row>
    <row r="2143" spans="1:20" ht="15">
      <c r="A2143" s="291" t="s">
        <v>4312</v>
      </c>
      <c r="B2143" s="63" t="s">
        <v>4030</v>
      </c>
      <c r="C2143" s="3"/>
      <c r="D2143" s="3"/>
      <c r="E2143" s="9"/>
      <c r="L2143" s="69"/>
      <c r="M2143" s="69"/>
      <c r="T2143"/>
    </row>
    <row r="2144" spans="1:20" ht="15">
      <c r="A2144" s="291" t="s">
        <v>4372</v>
      </c>
      <c r="B2144" s="63" t="s">
        <v>4031</v>
      </c>
      <c r="C2144" s="3"/>
      <c r="D2144" s="3"/>
      <c r="E2144" s="9"/>
      <c r="L2144" s="69"/>
      <c r="M2144" s="69"/>
      <c r="T2144"/>
    </row>
    <row r="2145" spans="1:26" ht="15">
      <c r="A2145" s="291" t="s">
        <v>4373</v>
      </c>
      <c r="B2145" s="63" t="s">
        <v>4032</v>
      </c>
      <c r="C2145" s="3"/>
      <c r="D2145" s="3"/>
      <c r="E2145" s="9"/>
      <c r="L2145" s="69"/>
      <c r="M2145" s="69"/>
      <c r="T2145"/>
    </row>
    <row r="2146" spans="1:26" ht="15">
      <c r="A2146" s="291" t="s">
        <v>4374</v>
      </c>
      <c r="B2146" s="63" t="s">
        <v>4035</v>
      </c>
      <c r="C2146" s="3"/>
      <c r="D2146" s="3"/>
      <c r="E2146" s="9"/>
      <c r="L2146" s="69"/>
      <c r="M2146" s="69"/>
      <c r="T2146"/>
    </row>
    <row r="2147" spans="1:26" ht="15">
      <c r="A2147" s="291" t="s">
        <v>4375</v>
      </c>
      <c r="B2147" s="63" t="s">
        <v>4186</v>
      </c>
      <c r="C2147" s="3"/>
      <c r="D2147" s="3"/>
      <c r="E2147" s="9"/>
      <c r="L2147" s="69"/>
      <c r="M2147" s="69"/>
      <c r="T2147"/>
    </row>
    <row r="2148" spans="1:26" ht="15">
      <c r="A2148" s="291" t="s">
        <v>4376</v>
      </c>
      <c r="B2148" s="63" t="s">
        <v>4309</v>
      </c>
      <c r="C2148" s="3"/>
      <c r="D2148" s="3"/>
      <c r="E2148" s="9"/>
      <c r="L2148" s="69"/>
      <c r="M2148" s="69"/>
      <c r="T2148"/>
    </row>
    <row r="2149" spans="1:26" ht="15">
      <c r="A2149" s="28"/>
      <c r="B2149" s="63"/>
      <c r="E2149" s="9"/>
      <c r="L2149" s="69"/>
      <c r="M2149" s="69"/>
      <c r="T2149"/>
    </row>
    <row r="2150" spans="1:26" ht="15">
      <c r="A2150" s="28"/>
      <c r="B2150" s="63"/>
      <c r="E2150" s="9"/>
      <c r="L2150" s="69"/>
      <c r="M2150" s="69"/>
      <c r="T2150"/>
    </row>
    <row r="2151" spans="1:26" ht="15">
      <c r="A2151" s="28"/>
      <c r="B2151" s="63"/>
      <c r="E2151" s="9"/>
      <c r="L2151" s="69"/>
      <c r="M2151" s="69"/>
      <c r="T2151"/>
    </row>
    <row r="2152" spans="1:26" ht="25.5">
      <c r="A2152" s="23" t="s">
        <v>192</v>
      </c>
      <c r="L2152" s="69"/>
      <c r="M2152" s="69"/>
      <c r="T2152"/>
    </row>
    <row r="2153" spans="1:26">
      <c r="L2153" s="69"/>
      <c r="M2153" s="69"/>
      <c r="T2153"/>
    </row>
    <row r="2154" spans="1:26" ht="15">
      <c r="A2154" s="39"/>
      <c r="B2154" s="39"/>
      <c r="C2154" s="39"/>
      <c r="D2154" s="39"/>
      <c r="E2154" s="61">
        <v>2016</v>
      </c>
      <c r="F2154" s="61">
        <v>2017</v>
      </c>
      <c r="G2154" s="61">
        <v>2018</v>
      </c>
      <c r="H2154" s="61">
        <v>2019</v>
      </c>
      <c r="I2154" s="61">
        <v>2020</v>
      </c>
      <c r="J2154" s="61">
        <v>2021</v>
      </c>
      <c r="K2154" s="61">
        <v>2022</v>
      </c>
      <c r="L2154" s="61">
        <v>2023</v>
      </c>
      <c r="M2154" s="61">
        <v>2024</v>
      </c>
      <c r="O2154" s="70" t="s">
        <v>40</v>
      </c>
      <c r="T2154"/>
    </row>
    <row r="2155" spans="1:26" ht="15">
      <c r="A2155" s="28" t="s">
        <v>0</v>
      </c>
      <c r="B2155" s="63" t="s">
        <v>11</v>
      </c>
      <c r="E2155" s="216">
        <v>508.5</v>
      </c>
      <c r="F2155" s="216">
        <v>338.1</v>
      </c>
      <c r="G2155" s="216">
        <v>346.4</v>
      </c>
      <c r="H2155" s="213">
        <v>631.60000000000036</v>
      </c>
      <c r="I2155" s="9">
        <v>38.100000000002183</v>
      </c>
      <c r="J2155" s="216">
        <v>481.85000000000036</v>
      </c>
      <c r="K2155" s="9">
        <v>156.60000000000036</v>
      </c>
      <c r="L2155" s="9">
        <v>524.10000000000036</v>
      </c>
      <c r="M2155" s="9"/>
      <c r="O2155" s="67">
        <v>3025.2500000000036</v>
      </c>
      <c r="Q2155" t="s">
        <v>2204</v>
      </c>
      <c r="T2155" s="3" t="s">
        <v>1657</v>
      </c>
      <c r="U2155" s="63"/>
      <c r="V2155" s="63"/>
      <c r="W2155" s="265"/>
      <c r="X2155" s="317"/>
      <c r="Y2155" s="63"/>
      <c r="Z2155" s="9"/>
    </row>
    <row r="2156" spans="1:26" ht="15">
      <c r="A2156" s="28" t="s">
        <v>2</v>
      </c>
      <c r="B2156" s="63" t="s">
        <v>21</v>
      </c>
      <c r="E2156" s="212">
        <v>635.20000000000005</v>
      </c>
      <c r="F2156" s="9">
        <v>188.3</v>
      </c>
      <c r="G2156" s="216">
        <v>397.6</v>
      </c>
      <c r="H2156" s="9">
        <v>371</v>
      </c>
      <c r="I2156" s="9">
        <v>185.49999999999818</v>
      </c>
      <c r="J2156" s="9">
        <v>413.59999999999945</v>
      </c>
      <c r="K2156" s="9">
        <v>274.99999999999818</v>
      </c>
      <c r="L2156" s="9">
        <v>452.49999999999818</v>
      </c>
      <c r="M2156" s="9"/>
      <c r="O2156" s="67">
        <v>2918.6999999999939</v>
      </c>
      <c r="Q2156" t="s">
        <v>291</v>
      </c>
      <c r="T2156"/>
      <c r="U2156" s="273"/>
      <c r="V2156" s="63"/>
      <c r="W2156" s="283"/>
      <c r="X2156" s="317"/>
      <c r="Y2156" s="63"/>
      <c r="Z2156" s="9"/>
    </row>
    <row r="2157" spans="1:26" ht="15">
      <c r="A2157" s="28" t="s">
        <v>3</v>
      </c>
      <c r="B2157" s="63" t="s">
        <v>27</v>
      </c>
      <c r="E2157" s="9">
        <v>367.8</v>
      </c>
      <c r="F2157" s="216">
        <v>218.4</v>
      </c>
      <c r="G2157" s="9">
        <v>215.2</v>
      </c>
      <c r="H2157" s="216">
        <v>432.30000000000018</v>
      </c>
      <c r="I2157" s="9">
        <v>181.39999999999964</v>
      </c>
      <c r="J2157" s="9">
        <v>404.09999999999945</v>
      </c>
      <c r="K2157" s="216">
        <v>590.39999999999873</v>
      </c>
      <c r="L2157" s="9">
        <v>500.49999999999909</v>
      </c>
      <c r="M2157" s="9"/>
      <c r="O2157" s="67">
        <v>2910.0999999999972</v>
      </c>
      <c r="Q2157" t="s">
        <v>2301</v>
      </c>
      <c r="T2157"/>
      <c r="U2157" s="218"/>
      <c r="V2157" s="63"/>
      <c r="W2157" s="283"/>
      <c r="X2157" s="317"/>
      <c r="Y2157" s="63"/>
      <c r="Z2157" s="9"/>
    </row>
    <row r="2158" spans="1:26" ht="15">
      <c r="A2158" s="28" t="s">
        <v>5</v>
      </c>
      <c r="B2158" s="63" t="s">
        <v>13</v>
      </c>
      <c r="E2158" s="216">
        <v>483.7</v>
      </c>
      <c r="F2158" s="9">
        <v>170.3</v>
      </c>
      <c r="G2158" s="9">
        <v>210.8</v>
      </c>
      <c r="H2158" s="9">
        <v>278.099999999994</v>
      </c>
      <c r="I2158" s="9">
        <v>315.50000000000546</v>
      </c>
      <c r="J2158" s="9">
        <v>343.25000000000091</v>
      </c>
      <c r="K2158" s="9">
        <v>407.90000000000055</v>
      </c>
      <c r="L2158" s="9">
        <v>565.10000000000127</v>
      </c>
      <c r="M2158" s="9"/>
      <c r="O2158" s="67">
        <v>2774.6500000000024</v>
      </c>
      <c r="Q2158" t="s">
        <v>293</v>
      </c>
      <c r="T2158"/>
      <c r="U2158" s="273"/>
      <c r="V2158" s="63"/>
      <c r="W2158" s="283"/>
      <c r="X2158" s="317"/>
      <c r="Y2158" s="63"/>
      <c r="Z2158" s="9"/>
    </row>
    <row r="2159" spans="1:26" ht="15">
      <c r="A2159" s="28" t="s">
        <v>7</v>
      </c>
      <c r="B2159" s="63" t="s">
        <v>17</v>
      </c>
      <c r="E2159" s="216">
        <v>542.4</v>
      </c>
      <c r="F2159" s="9">
        <v>195</v>
      </c>
      <c r="G2159" s="9">
        <v>305.7</v>
      </c>
      <c r="H2159" s="9">
        <v>269.30000000000109</v>
      </c>
      <c r="I2159" s="9">
        <v>383.99999999999818</v>
      </c>
      <c r="J2159" s="9">
        <v>372.70000000000164</v>
      </c>
      <c r="K2159" s="9">
        <v>176.99999999999909</v>
      </c>
      <c r="L2159" s="9">
        <v>488.5</v>
      </c>
      <c r="M2159" s="9"/>
      <c r="O2159" s="67">
        <v>2734.6</v>
      </c>
      <c r="Q2159" t="s">
        <v>297</v>
      </c>
      <c r="T2159"/>
      <c r="U2159" s="218"/>
      <c r="V2159" s="63"/>
      <c r="W2159" s="283"/>
      <c r="X2159" s="317"/>
      <c r="Y2159" s="63"/>
      <c r="Z2159" s="9"/>
    </row>
    <row r="2160" spans="1:26" ht="15">
      <c r="A2160" s="28" t="s">
        <v>8</v>
      </c>
      <c r="B2160" s="63" t="s">
        <v>141</v>
      </c>
      <c r="E2160" s="9" t="s">
        <v>278</v>
      </c>
      <c r="F2160" s="211">
        <v>423.8</v>
      </c>
      <c r="G2160" s="216">
        <v>356.7</v>
      </c>
      <c r="H2160" s="9">
        <v>384.20000000000255</v>
      </c>
      <c r="I2160" s="9">
        <v>298.09999999999309</v>
      </c>
      <c r="J2160" s="216">
        <v>486.20000000000164</v>
      </c>
      <c r="K2160" s="9">
        <v>335.99999999999818</v>
      </c>
      <c r="L2160" s="9">
        <v>395.5</v>
      </c>
      <c r="M2160" s="9"/>
      <c r="O2160" s="67">
        <v>2680.4999999999955</v>
      </c>
      <c r="Q2160" t="s">
        <v>2206</v>
      </c>
      <c r="T2160"/>
      <c r="U2160" s="218"/>
      <c r="V2160" s="63"/>
      <c r="W2160" s="283"/>
      <c r="X2160" s="317"/>
      <c r="Y2160" s="63"/>
      <c r="Z2160" s="9"/>
    </row>
    <row r="2161" spans="1:26" ht="15">
      <c r="A2161" s="28" t="s">
        <v>10</v>
      </c>
      <c r="B2161" s="63" t="s">
        <v>23</v>
      </c>
      <c r="E2161" s="9">
        <v>322.39999999999998</v>
      </c>
      <c r="F2161" s="9">
        <v>192.6</v>
      </c>
      <c r="G2161" s="216">
        <v>420.8</v>
      </c>
      <c r="H2161" s="9">
        <v>100.40000000000055</v>
      </c>
      <c r="I2161" s="216">
        <v>431.50000000000182</v>
      </c>
      <c r="J2161" s="9">
        <v>385.54999999999927</v>
      </c>
      <c r="K2161" s="9">
        <v>268.15000000000055</v>
      </c>
      <c r="L2161" s="9">
        <v>522.90000000000146</v>
      </c>
      <c r="M2161" s="9"/>
      <c r="O2161" s="67">
        <v>2644.3000000000038</v>
      </c>
      <c r="Q2161" t="s">
        <v>311</v>
      </c>
      <c r="T2161"/>
      <c r="U2161" s="63"/>
      <c r="V2161" s="63"/>
      <c r="W2161" s="265"/>
      <c r="X2161" s="317"/>
      <c r="Y2161" s="63"/>
      <c r="Z2161" s="9"/>
    </row>
    <row r="2162" spans="1:26" ht="15">
      <c r="A2162" s="28" t="s">
        <v>12</v>
      </c>
      <c r="B2162" s="63" t="s">
        <v>33</v>
      </c>
      <c r="E2162" s="211">
        <v>644.5</v>
      </c>
      <c r="F2162" s="9">
        <v>143.69999999999999</v>
      </c>
      <c r="G2162" s="9">
        <v>302.3</v>
      </c>
      <c r="H2162" s="9">
        <v>387.29999999999927</v>
      </c>
      <c r="I2162" s="9">
        <v>164.29999999999563</v>
      </c>
      <c r="J2162" s="9">
        <v>333.00000000000091</v>
      </c>
      <c r="K2162" s="9">
        <v>207</v>
      </c>
      <c r="L2162" s="9">
        <v>436.30000000000109</v>
      </c>
      <c r="M2162" s="9"/>
      <c r="O2162" s="67">
        <v>2618.3999999999969</v>
      </c>
      <c r="Q2162" t="s">
        <v>300</v>
      </c>
      <c r="T2162"/>
      <c r="U2162" s="273"/>
      <c r="V2162" s="63"/>
      <c r="W2162" s="283"/>
      <c r="X2162" s="317"/>
      <c r="Y2162" s="63"/>
      <c r="Z2162" s="9"/>
    </row>
    <row r="2163" spans="1:26" ht="15">
      <c r="A2163" s="28" t="s">
        <v>14</v>
      </c>
      <c r="B2163" s="63" t="s">
        <v>25</v>
      </c>
      <c r="E2163" s="9">
        <v>392.2</v>
      </c>
      <c r="F2163" s="9">
        <v>75</v>
      </c>
      <c r="G2163" s="9">
        <v>305.8</v>
      </c>
      <c r="H2163" s="9">
        <v>231.69999999999982</v>
      </c>
      <c r="I2163" s="9">
        <v>381.29999999999745</v>
      </c>
      <c r="J2163" s="216">
        <v>476.50000000000091</v>
      </c>
      <c r="K2163" s="9">
        <v>225.59999999999764</v>
      </c>
      <c r="L2163" s="9">
        <v>518.30000000000018</v>
      </c>
      <c r="M2163" s="9"/>
      <c r="O2163" s="67">
        <v>2606.399999999996</v>
      </c>
      <c r="Q2163" t="s">
        <v>293</v>
      </c>
      <c r="T2163"/>
      <c r="U2163" s="273"/>
      <c r="V2163" s="63"/>
      <c r="W2163" s="283"/>
      <c r="X2163" s="317"/>
      <c r="Y2163" s="63"/>
      <c r="Z2163" s="9"/>
    </row>
    <row r="2164" spans="1:26" ht="15">
      <c r="A2164" s="28" t="s">
        <v>16</v>
      </c>
      <c r="B2164" s="63" t="s">
        <v>1</v>
      </c>
      <c r="E2164" s="9">
        <v>262.5</v>
      </c>
      <c r="F2164" s="216">
        <v>271.7</v>
      </c>
      <c r="G2164" s="9">
        <v>219.3</v>
      </c>
      <c r="H2164" s="9">
        <v>313.50000000000091</v>
      </c>
      <c r="I2164" s="9">
        <v>287.00000000000182</v>
      </c>
      <c r="J2164" s="9">
        <v>345.80000000000018</v>
      </c>
      <c r="K2164" s="216">
        <v>459.39999999999964</v>
      </c>
      <c r="L2164" s="9">
        <v>416</v>
      </c>
      <c r="M2164" s="9"/>
      <c r="O2164" s="67">
        <v>2575.2000000000025</v>
      </c>
      <c r="Q2164" t="s">
        <v>325</v>
      </c>
      <c r="T2164"/>
      <c r="U2164" s="63"/>
      <c r="V2164" s="63"/>
      <c r="W2164" s="265"/>
      <c r="X2164" s="317"/>
      <c r="Y2164" s="63"/>
      <c r="Z2164" s="9"/>
    </row>
    <row r="2165" spans="1:26" ht="15">
      <c r="A2165" s="28" t="s">
        <v>18</v>
      </c>
      <c r="B2165" s="63" t="s">
        <v>153</v>
      </c>
      <c r="E2165" s="9" t="s">
        <v>278</v>
      </c>
      <c r="F2165" s="9" t="s">
        <v>278</v>
      </c>
      <c r="G2165" s="212">
        <v>446.5</v>
      </c>
      <c r="H2165" s="9">
        <v>359.09999999999854</v>
      </c>
      <c r="I2165" s="9">
        <v>397.20000000000437</v>
      </c>
      <c r="J2165" s="9">
        <v>263.70000000000164</v>
      </c>
      <c r="K2165" s="9">
        <v>410.29999999999927</v>
      </c>
      <c r="L2165" s="9">
        <v>615.49999999999909</v>
      </c>
      <c r="M2165" s="9"/>
      <c r="O2165" s="67">
        <v>2492.3000000000029</v>
      </c>
      <c r="Q2165" t="s">
        <v>282</v>
      </c>
      <c r="T2165"/>
      <c r="U2165" s="218"/>
      <c r="V2165" s="63"/>
      <c r="W2165" s="283"/>
      <c r="X2165" s="317"/>
      <c r="Y2165" s="63"/>
      <c r="Z2165" s="9"/>
    </row>
    <row r="2166" spans="1:26" ht="15">
      <c r="A2166" s="28" t="s">
        <v>20</v>
      </c>
      <c r="B2166" s="63" t="s">
        <v>753</v>
      </c>
      <c r="E2166" s="9" t="s">
        <v>278</v>
      </c>
      <c r="F2166" s="9" t="s">
        <v>278</v>
      </c>
      <c r="G2166" s="9" t="s">
        <v>278</v>
      </c>
      <c r="H2166" s="9">
        <v>407.05000000000018</v>
      </c>
      <c r="I2166" s="212">
        <v>457.5</v>
      </c>
      <c r="J2166" s="9">
        <v>405.10000000000036</v>
      </c>
      <c r="K2166" s="213">
        <v>637.54999999999927</v>
      </c>
      <c r="L2166" s="9">
        <v>568.5</v>
      </c>
      <c r="M2166" s="9"/>
      <c r="O2166" s="67">
        <v>2475.6999999999998</v>
      </c>
      <c r="Q2166" t="s">
        <v>371</v>
      </c>
      <c r="T2166" s="215" t="s">
        <v>1658</v>
      </c>
      <c r="U2166" s="63"/>
      <c r="V2166" s="63"/>
      <c r="W2166" s="283"/>
      <c r="X2166" s="317"/>
      <c r="Y2166" s="63"/>
      <c r="Z2166" s="9"/>
    </row>
    <row r="2167" spans="1:26" ht="15">
      <c r="A2167" s="28" t="s">
        <v>22</v>
      </c>
      <c r="B2167" s="63" t="s">
        <v>31</v>
      </c>
      <c r="E2167" s="213">
        <v>683.3</v>
      </c>
      <c r="F2167" s="9">
        <v>80.5</v>
      </c>
      <c r="G2167" s="211">
        <v>456.2</v>
      </c>
      <c r="H2167" s="9">
        <v>367.59999999999945</v>
      </c>
      <c r="I2167" s="9">
        <v>59.600000000000364</v>
      </c>
      <c r="J2167" s="9">
        <v>218.09999999999764</v>
      </c>
      <c r="K2167" s="9">
        <v>234.00000000000091</v>
      </c>
      <c r="L2167" s="9">
        <v>349.99999999999909</v>
      </c>
      <c r="M2167" s="9"/>
      <c r="O2167" s="67">
        <v>2449.2999999999975</v>
      </c>
      <c r="Q2167" t="s">
        <v>280</v>
      </c>
      <c r="T2167" s="3" t="s">
        <v>1658</v>
      </c>
      <c r="U2167" s="273"/>
      <c r="V2167" s="63"/>
      <c r="W2167" s="283"/>
      <c r="X2167" s="317"/>
      <c r="Y2167" s="63"/>
      <c r="Z2167" s="9"/>
    </row>
    <row r="2168" spans="1:26" ht="15">
      <c r="A2168" s="28" t="s">
        <v>24</v>
      </c>
      <c r="B2168" s="63" t="s">
        <v>37</v>
      </c>
      <c r="E2168" s="9">
        <v>280.5</v>
      </c>
      <c r="F2168" s="216">
        <v>232.5</v>
      </c>
      <c r="G2168" s="9">
        <v>165.3</v>
      </c>
      <c r="H2168" s="9">
        <v>326.90000000000055</v>
      </c>
      <c r="I2168" s="9">
        <v>352.40000000000146</v>
      </c>
      <c r="J2168" s="9">
        <v>356.70000000000073</v>
      </c>
      <c r="K2168" s="9">
        <v>202.5</v>
      </c>
      <c r="L2168" s="9">
        <v>495.00000000000182</v>
      </c>
      <c r="M2168" s="9"/>
      <c r="O2168" s="67">
        <v>2411.8000000000047</v>
      </c>
      <c r="Q2168" t="s">
        <v>288</v>
      </c>
      <c r="T2168"/>
      <c r="U2168" s="63"/>
      <c r="V2168" s="63"/>
      <c r="W2168" s="283"/>
      <c r="X2168" s="317"/>
      <c r="Y2168" s="63"/>
      <c r="Z2168" s="9"/>
    </row>
    <row r="2169" spans="1:26" ht="15">
      <c r="A2169" s="28" t="s">
        <v>26</v>
      </c>
      <c r="B2169" s="63" t="s">
        <v>15</v>
      </c>
      <c r="E2169" s="9">
        <v>437.9</v>
      </c>
      <c r="F2169" s="216">
        <v>304</v>
      </c>
      <c r="G2169" s="9">
        <v>201.1</v>
      </c>
      <c r="H2169" s="9">
        <v>224.49999999999909</v>
      </c>
      <c r="I2169" s="9">
        <v>114.29999999999382</v>
      </c>
      <c r="J2169" s="9">
        <v>334.69999999999982</v>
      </c>
      <c r="K2169" s="9">
        <v>303.89999999999964</v>
      </c>
      <c r="L2169" s="9">
        <v>403.59999999999854</v>
      </c>
      <c r="M2169" s="9"/>
      <c r="O2169" s="67">
        <v>2323.9999999999909</v>
      </c>
      <c r="Q2169" t="s">
        <v>297</v>
      </c>
      <c r="T2169"/>
      <c r="U2169" s="273"/>
      <c r="V2169" s="63"/>
      <c r="W2169" s="283"/>
      <c r="X2169" s="317"/>
      <c r="Y2169" s="63"/>
      <c r="Z2169" s="9"/>
    </row>
    <row r="2170" spans="1:26" ht="15">
      <c r="A2170" s="28" t="s">
        <v>28</v>
      </c>
      <c r="B2170" s="63" t="s">
        <v>162</v>
      </c>
      <c r="E2170" s="9" t="s">
        <v>278</v>
      </c>
      <c r="F2170" s="9" t="s">
        <v>278</v>
      </c>
      <c r="G2170" s="216">
        <v>359.4</v>
      </c>
      <c r="H2170" s="9">
        <v>424.49999999999909</v>
      </c>
      <c r="I2170" s="9">
        <v>381.00000000000182</v>
      </c>
      <c r="J2170" s="9">
        <v>372.39999999999873</v>
      </c>
      <c r="K2170" s="9">
        <v>199.80000000000018</v>
      </c>
      <c r="L2170" s="9">
        <v>580.29999999999563</v>
      </c>
      <c r="M2170" s="9"/>
      <c r="O2170" s="67">
        <v>2317.3999999999955</v>
      </c>
      <c r="Q2170" t="s">
        <v>292</v>
      </c>
      <c r="T2170"/>
      <c r="U2170" s="63"/>
      <c r="V2170" s="63"/>
      <c r="W2170" s="265"/>
      <c r="X2170" s="317"/>
      <c r="Y2170" s="63"/>
      <c r="Z2170" s="9"/>
    </row>
    <row r="2171" spans="1:26" ht="15">
      <c r="A2171" s="28" t="s">
        <v>30</v>
      </c>
      <c r="B2171" s="63" t="s">
        <v>739</v>
      </c>
      <c r="E2171" s="9" t="s">
        <v>278</v>
      </c>
      <c r="F2171" s="9" t="s">
        <v>278</v>
      </c>
      <c r="G2171" s="9" t="s">
        <v>278</v>
      </c>
      <c r="H2171" s="216">
        <v>486.20000000000164</v>
      </c>
      <c r="I2171" s="9">
        <v>389.5</v>
      </c>
      <c r="J2171" s="216">
        <v>480.90000000000055</v>
      </c>
      <c r="K2171" s="216">
        <v>434.74999999999909</v>
      </c>
      <c r="L2171" s="9">
        <v>519.69999999999982</v>
      </c>
      <c r="M2171" s="9"/>
      <c r="O2171" s="67">
        <v>2311.0500000000011</v>
      </c>
      <c r="Q2171" t="s">
        <v>372</v>
      </c>
      <c r="T2171"/>
      <c r="U2171" s="63"/>
      <c r="V2171" s="63"/>
      <c r="W2171" s="283"/>
      <c r="X2171" s="317"/>
      <c r="Y2171" s="63"/>
      <c r="Z2171" s="9"/>
    </row>
    <row r="2172" spans="1:26" ht="15">
      <c r="A2172" s="28" t="s">
        <v>32</v>
      </c>
      <c r="B2172" s="63" t="s">
        <v>142</v>
      </c>
      <c r="E2172" s="9" t="s">
        <v>278</v>
      </c>
      <c r="F2172" s="9">
        <v>146.5</v>
      </c>
      <c r="G2172" s="216">
        <v>436.7</v>
      </c>
      <c r="H2172" s="9">
        <v>302.19999999999982</v>
      </c>
      <c r="I2172" s="9">
        <v>250.10000000000036</v>
      </c>
      <c r="J2172" s="9">
        <v>379.19999999999982</v>
      </c>
      <c r="K2172" s="9">
        <v>277.5</v>
      </c>
      <c r="L2172" s="9">
        <v>517.59999999999945</v>
      </c>
      <c r="M2172" s="9"/>
      <c r="O2172" s="67">
        <v>2309.7999999999993</v>
      </c>
      <c r="Q2172" t="s">
        <v>283</v>
      </c>
      <c r="T2172"/>
      <c r="U2172" s="273"/>
      <c r="V2172" s="63"/>
      <c r="W2172" s="283"/>
      <c r="X2172" s="317"/>
      <c r="Y2172" s="63"/>
      <c r="Z2172" s="9"/>
    </row>
    <row r="2173" spans="1:26" ht="15">
      <c r="A2173" s="28" t="s">
        <v>34</v>
      </c>
      <c r="B2173" s="63" t="s">
        <v>143</v>
      </c>
      <c r="E2173" s="9" t="s">
        <v>278</v>
      </c>
      <c r="F2173" s="212">
        <v>354.5</v>
      </c>
      <c r="G2173" s="9">
        <v>250</v>
      </c>
      <c r="H2173" s="9">
        <v>360.70000000000255</v>
      </c>
      <c r="I2173" s="9">
        <v>309.19999999999709</v>
      </c>
      <c r="J2173" s="9">
        <v>432.09999999999854</v>
      </c>
      <c r="K2173" s="9">
        <v>213.00000000000091</v>
      </c>
      <c r="L2173" s="9">
        <v>380.29999999999836</v>
      </c>
      <c r="M2173" s="9"/>
      <c r="O2173" s="67">
        <v>2299.7999999999975</v>
      </c>
      <c r="Q2173" t="s">
        <v>282</v>
      </c>
      <c r="T2173"/>
      <c r="U2173" s="63"/>
      <c r="V2173" s="63"/>
      <c r="W2173" s="265"/>
      <c r="X2173" s="317"/>
      <c r="Y2173" s="63"/>
      <c r="Z2173" s="9"/>
    </row>
    <row r="2174" spans="1:26" ht="15">
      <c r="A2174" s="28" t="s">
        <v>36</v>
      </c>
      <c r="B2174" s="63" t="s">
        <v>714</v>
      </c>
      <c r="E2174" s="9" t="s">
        <v>278</v>
      </c>
      <c r="F2174" s="9" t="s">
        <v>278</v>
      </c>
      <c r="G2174" s="9" t="s">
        <v>278</v>
      </c>
      <c r="H2174" s="216">
        <v>529.90000000000055</v>
      </c>
      <c r="I2174" s="9">
        <v>227.19999999999891</v>
      </c>
      <c r="J2174" s="213">
        <v>654.40000000000146</v>
      </c>
      <c r="K2174" s="9">
        <v>194.55000000000109</v>
      </c>
      <c r="L2174" s="216">
        <v>665.90000000000146</v>
      </c>
      <c r="M2174" s="216"/>
      <c r="O2174" s="67">
        <v>2271.9500000000035</v>
      </c>
      <c r="Q2174" t="s">
        <v>2278</v>
      </c>
      <c r="T2174" s="215" t="s">
        <v>1658</v>
      </c>
      <c r="U2174" s="63"/>
      <c r="V2174" s="63"/>
      <c r="W2174" s="265"/>
      <c r="X2174" s="317"/>
      <c r="Y2174" s="63"/>
      <c r="Z2174" s="9"/>
    </row>
    <row r="2175" spans="1:26" ht="15">
      <c r="A2175" s="28" t="s">
        <v>38</v>
      </c>
      <c r="B2175" s="63" t="s">
        <v>6</v>
      </c>
      <c r="E2175" s="216">
        <v>596.1</v>
      </c>
      <c r="F2175" s="216">
        <v>293.89999999999998</v>
      </c>
      <c r="G2175" s="9">
        <v>314.55</v>
      </c>
      <c r="H2175" s="9">
        <v>270.69999999999891</v>
      </c>
      <c r="I2175" s="9">
        <v>281.5</v>
      </c>
      <c r="J2175" s="216">
        <v>500.79999999999927</v>
      </c>
      <c r="K2175" s="9" t="s">
        <v>278</v>
      </c>
      <c r="L2175" s="9" t="s">
        <v>278</v>
      </c>
      <c r="M2175" s="9"/>
      <c r="O2175" s="67">
        <v>2257.5499999999984</v>
      </c>
      <c r="Q2175" t="s">
        <v>2205</v>
      </c>
      <c r="T2175"/>
      <c r="U2175" s="273"/>
      <c r="V2175" s="63"/>
      <c r="W2175" s="282"/>
      <c r="X2175" s="317"/>
      <c r="Y2175" s="63"/>
      <c r="Z2175" s="9"/>
    </row>
    <row r="2176" spans="1:26" ht="15">
      <c r="A2176" s="28" t="s">
        <v>145</v>
      </c>
      <c r="B2176" s="63" t="s">
        <v>695</v>
      </c>
      <c r="E2176" s="9" t="s">
        <v>278</v>
      </c>
      <c r="F2176" s="9" t="s">
        <v>278</v>
      </c>
      <c r="G2176" s="9" t="s">
        <v>278</v>
      </c>
      <c r="H2176" s="211">
        <v>607.20000000000255</v>
      </c>
      <c r="I2176" s="9">
        <v>264.00000000000364</v>
      </c>
      <c r="J2176" s="9">
        <v>415.70000000000073</v>
      </c>
      <c r="K2176" s="9">
        <v>313.60000000000218</v>
      </c>
      <c r="L2176" s="9">
        <v>574</v>
      </c>
      <c r="M2176" s="9"/>
      <c r="O2176" s="67">
        <v>2174.5000000000091</v>
      </c>
      <c r="Q2176" t="s">
        <v>300</v>
      </c>
      <c r="T2176"/>
      <c r="U2176" s="273"/>
      <c r="V2176" s="63"/>
      <c r="W2176" s="283"/>
      <c r="X2176" s="317"/>
      <c r="Y2176" s="63"/>
      <c r="Z2176" s="9"/>
    </row>
    <row r="2177" spans="1:26" ht="15">
      <c r="A2177" s="28" t="s">
        <v>146</v>
      </c>
      <c r="B2177" s="63" t="s">
        <v>9</v>
      </c>
      <c r="E2177" s="9">
        <v>295.60000000000002</v>
      </c>
      <c r="F2177" s="9">
        <v>207</v>
      </c>
      <c r="G2177" s="9">
        <v>282.39999999999998</v>
      </c>
      <c r="H2177" s="9">
        <v>284.90000000000146</v>
      </c>
      <c r="I2177" s="9">
        <v>212.50000000000182</v>
      </c>
      <c r="J2177" s="9">
        <v>317.89999999999964</v>
      </c>
      <c r="K2177" s="9">
        <v>156.19999999999891</v>
      </c>
      <c r="L2177" s="9">
        <v>407.5</v>
      </c>
      <c r="M2177" s="9"/>
      <c r="O2177" s="67">
        <v>2164.0000000000018</v>
      </c>
      <c r="T2177"/>
      <c r="U2177" s="273"/>
      <c r="V2177" s="63"/>
      <c r="W2177" s="283"/>
      <c r="X2177" s="317"/>
      <c r="Y2177" s="63"/>
      <c r="Z2177" s="9"/>
    </row>
    <row r="2178" spans="1:26" ht="15">
      <c r="A2178" s="28" t="s">
        <v>147</v>
      </c>
      <c r="B2178" s="63" t="s">
        <v>144</v>
      </c>
      <c r="E2178" s="9" t="s">
        <v>278</v>
      </c>
      <c r="F2178" s="213">
        <v>570</v>
      </c>
      <c r="G2178" s="9">
        <v>236.05</v>
      </c>
      <c r="H2178" s="9">
        <v>163.40000000000055</v>
      </c>
      <c r="I2178" s="9">
        <v>270.80000000000291</v>
      </c>
      <c r="J2178" s="216">
        <v>492.10000000000036</v>
      </c>
      <c r="K2178" s="9">
        <v>274.64999999999964</v>
      </c>
      <c r="L2178" s="9" t="s">
        <v>278</v>
      </c>
      <c r="M2178" s="9"/>
      <c r="O2178" s="67">
        <v>2007.0000000000034</v>
      </c>
      <c r="Q2178" t="s">
        <v>324</v>
      </c>
      <c r="T2178" s="3" t="s">
        <v>1658</v>
      </c>
      <c r="U2178" s="63"/>
      <c r="V2178" s="63"/>
      <c r="W2178" s="265"/>
      <c r="X2178" s="317"/>
      <c r="Y2178" s="63"/>
      <c r="Z2178" s="9"/>
    </row>
    <row r="2179" spans="1:26" ht="15">
      <c r="A2179" s="28" t="s">
        <v>151</v>
      </c>
      <c r="B2179" s="63" t="s">
        <v>747</v>
      </c>
      <c r="E2179" s="9" t="s">
        <v>278</v>
      </c>
      <c r="F2179" s="9" t="s">
        <v>278</v>
      </c>
      <c r="G2179" s="9" t="s">
        <v>278</v>
      </c>
      <c r="H2179" s="216">
        <v>481.59999999999764</v>
      </c>
      <c r="I2179" s="216">
        <v>399.50000000000182</v>
      </c>
      <c r="J2179" s="212">
        <v>524.29999999999927</v>
      </c>
      <c r="K2179" s="9">
        <v>216.49999999999909</v>
      </c>
      <c r="L2179" s="9">
        <v>345.80000000000109</v>
      </c>
      <c r="M2179" s="9"/>
      <c r="O2179" s="67">
        <v>1967.6999999999989</v>
      </c>
      <c r="Q2179" t="s">
        <v>378</v>
      </c>
      <c r="T2179"/>
      <c r="U2179" s="273"/>
      <c r="V2179" s="63"/>
      <c r="W2179" s="283"/>
      <c r="X2179" s="317"/>
      <c r="Y2179" s="63"/>
      <c r="Z2179" s="9"/>
    </row>
    <row r="2180" spans="1:26" ht="15">
      <c r="A2180" s="28" t="s">
        <v>157</v>
      </c>
      <c r="B2180" s="63" t="s">
        <v>728</v>
      </c>
      <c r="E2180" s="9" t="s">
        <v>278</v>
      </c>
      <c r="F2180" s="9" t="s">
        <v>278</v>
      </c>
      <c r="G2180" s="9" t="s">
        <v>278</v>
      </c>
      <c r="H2180" s="9">
        <v>425.79999999999927</v>
      </c>
      <c r="I2180" s="9">
        <v>355.59999999999854</v>
      </c>
      <c r="J2180" s="9">
        <v>330.49999999999727</v>
      </c>
      <c r="K2180" s="9">
        <v>370.30000000000109</v>
      </c>
      <c r="L2180" s="9">
        <v>453.40000000000055</v>
      </c>
      <c r="M2180" s="9"/>
      <c r="O2180" s="67">
        <v>1935.5999999999967</v>
      </c>
      <c r="T2180"/>
      <c r="U2180" s="218"/>
      <c r="V2180" s="63"/>
      <c r="W2180" s="283"/>
      <c r="X2180" s="317"/>
      <c r="Y2180" s="63"/>
      <c r="Z2180" s="9"/>
    </row>
    <row r="2181" spans="1:26" ht="15">
      <c r="A2181" s="28" t="s">
        <v>159</v>
      </c>
      <c r="B2181" s="63" t="s">
        <v>703</v>
      </c>
      <c r="E2181" s="9" t="s">
        <v>278</v>
      </c>
      <c r="F2181" s="9" t="s">
        <v>278</v>
      </c>
      <c r="G2181" s="9" t="s">
        <v>278</v>
      </c>
      <c r="H2181" s="9">
        <v>345.00000000000091</v>
      </c>
      <c r="I2181" s="9">
        <v>340.399999999996</v>
      </c>
      <c r="J2181" s="9">
        <v>468.99999999999909</v>
      </c>
      <c r="K2181" s="9">
        <v>209.24999999999545</v>
      </c>
      <c r="L2181" s="9">
        <v>556.20000000000073</v>
      </c>
      <c r="M2181" s="9"/>
      <c r="O2181" s="67">
        <v>1919.8499999999922</v>
      </c>
      <c r="T2181"/>
      <c r="U2181" s="63"/>
      <c r="V2181" s="63"/>
      <c r="W2181" s="283"/>
      <c r="X2181" s="317"/>
      <c r="Y2181" s="63"/>
      <c r="Z2181" s="9"/>
    </row>
    <row r="2182" spans="1:26" ht="15">
      <c r="A2182" s="28" t="s">
        <v>160</v>
      </c>
      <c r="B2182" s="63" t="s">
        <v>735</v>
      </c>
      <c r="E2182" s="9" t="s">
        <v>278</v>
      </c>
      <c r="F2182" s="9" t="s">
        <v>278</v>
      </c>
      <c r="G2182" s="9" t="s">
        <v>278</v>
      </c>
      <c r="H2182" s="216">
        <v>515</v>
      </c>
      <c r="I2182" s="9">
        <v>315.99999999999636</v>
      </c>
      <c r="J2182" s="9">
        <v>338.10000000000036</v>
      </c>
      <c r="K2182" s="9">
        <v>226.19999999999891</v>
      </c>
      <c r="L2182" s="9">
        <v>489.19999999999891</v>
      </c>
      <c r="M2182" s="9"/>
      <c r="O2182" s="67">
        <v>1884.4999999999945</v>
      </c>
      <c r="Q2182" t="s">
        <v>297</v>
      </c>
      <c r="T2182"/>
      <c r="U2182" s="273"/>
      <c r="V2182" s="63"/>
      <c r="W2182" s="283"/>
      <c r="X2182" s="317"/>
      <c r="Y2182" s="63"/>
      <c r="Z2182" s="9"/>
    </row>
    <row r="2183" spans="1:26" ht="15">
      <c r="A2183" s="28" t="s">
        <v>161</v>
      </c>
      <c r="B2183" s="63" t="s">
        <v>745</v>
      </c>
      <c r="E2183" s="9" t="s">
        <v>278</v>
      </c>
      <c r="F2183" s="9" t="s">
        <v>278</v>
      </c>
      <c r="G2183" s="9" t="s">
        <v>278</v>
      </c>
      <c r="H2183" s="9">
        <v>422.80000000000018</v>
      </c>
      <c r="I2183" s="9">
        <v>203.5</v>
      </c>
      <c r="J2183" s="9">
        <v>421.35000000000127</v>
      </c>
      <c r="K2183" s="212">
        <v>607.80000000000018</v>
      </c>
      <c r="L2183" s="9">
        <v>175.29999999999973</v>
      </c>
      <c r="M2183" s="9"/>
      <c r="O2183" s="67">
        <v>1830.7500000000014</v>
      </c>
      <c r="Q2183" t="s">
        <v>282</v>
      </c>
      <c r="T2183"/>
      <c r="U2183" s="63"/>
      <c r="V2183" s="63"/>
      <c r="W2183" s="265"/>
      <c r="X2183" s="317"/>
      <c r="Y2183" s="63"/>
      <c r="Z2183" s="9"/>
    </row>
    <row r="2184" spans="1:26" ht="15">
      <c r="A2184" s="28" t="s">
        <v>163</v>
      </c>
      <c r="B2184" s="63" t="s">
        <v>154</v>
      </c>
      <c r="E2184" s="9" t="s">
        <v>278</v>
      </c>
      <c r="F2184" s="9" t="s">
        <v>278</v>
      </c>
      <c r="G2184" s="9">
        <v>195.2</v>
      </c>
      <c r="H2184" s="212">
        <v>554.00000000000182</v>
      </c>
      <c r="I2184" s="9">
        <v>111.30000000000109</v>
      </c>
      <c r="J2184" s="9">
        <v>341.19999999999891</v>
      </c>
      <c r="K2184" s="9">
        <v>243.59999999999854</v>
      </c>
      <c r="L2184" s="9">
        <v>383.00000000000182</v>
      </c>
      <c r="M2184" s="9"/>
      <c r="O2184" s="67">
        <v>1828.3000000000022</v>
      </c>
      <c r="Q2184" t="s">
        <v>282</v>
      </c>
      <c r="T2184"/>
      <c r="U2184" s="273"/>
      <c r="V2184" s="63"/>
      <c r="W2184" s="282"/>
      <c r="X2184" s="317"/>
      <c r="Y2184" s="63"/>
      <c r="Z2184" s="9"/>
    </row>
    <row r="2185" spans="1:26" ht="15">
      <c r="A2185" s="28" t="s">
        <v>274</v>
      </c>
      <c r="B2185" s="63" t="s">
        <v>757</v>
      </c>
      <c r="E2185" s="9" t="s">
        <v>278</v>
      </c>
      <c r="F2185" s="9" t="s">
        <v>278</v>
      </c>
      <c r="G2185" s="9" t="s">
        <v>278</v>
      </c>
      <c r="H2185" s="216">
        <v>541.59999999999854</v>
      </c>
      <c r="I2185" s="9">
        <v>227.99999999999818</v>
      </c>
      <c r="J2185" s="9">
        <v>349.29999999999745</v>
      </c>
      <c r="K2185" s="9">
        <v>147.29999999999927</v>
      </c>
      <c r="L2185" s="9">
        <v>556.70000000000073</v>
      </c>
      <c r="M2185" s="9"/>
      <c r="O2185" s="67">
        <v>1822.8999999999942</v>
      </c>
      <c r="Q2185" t="s">
        <v>283</v>
      </c>
      <c r="T2185"/>
      <c r="U2185" s="273"/>
      <c r="V2185" s="63"/>
      <c r="W2185" s="282"/>
      <c r="X2185" s="317"/>
      <c r="Y2185" s="63"/>
      <c r="Z2185" s="9"/>
    </row>
    <row r="2186" spans="1:26" ht="15">
      <c r="A2186" s="28" t="s">
        <v>275</v>
      </c>
      <c r="B2186" s="218" t="s">
        <v>1568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216">
        <v>398.79999999999563</v>
      </c>
      <c r="J2186" s="216">
        <v>477.80000000000018</v>
      </c>
      <c r="K2186" s="9">
        <v>417.39999999999964</v>
      </c>
      <c r="L2186" s="9">
        <v>522.5</v>
      </c>
      <c r="M2186" s="9"/>
      <c r="O2186" s="67">
        <v>1816.4999999999955</v>
      </c>
      <c r="Q2186" t="s">
        <v>322</v>
      </c>
      <c r="T2186"/>
      <c r="U2186" s="63"/>
      <c r="V2186" s="63"/>
      <c r="W2186" s="283"/>
      <c r="X2186" s="317"/>
      <c r="Y2186" s="63"/>
      <c r="Z2186" s="9"/>
    </row>
    <row r="2187" spans="1:26" ht="15">
      <c r="A2187" s="28" t="s">
        <v>276</v>
      </c>
      <c r="B2187" s="63" t="s">
        <v>155</v>
      </c>
      <c r="E2187" s="9" t="s">
        <v>278</v>
      </c>
      <c r="F2187" s="9" t="s">
        <v>278</v>
      </c>
      <c r="G2187" s="9">
        <v>303.5</v>
      </c>
      <c r="H2187" s="9">
        <v>198</v>
      </c>
      <c r="I2187" s="9">
        <v>255.5</v>
      </c>
      <c r="J2187" s="9">
        <v>244.90000000000055</v>
      </c>
      <c r="K2187" s="9">
        <v>275.99999999999909</v>
      </c>
      <c r="L2187" s="9">
        <v>477.70000000000255</v>
      </c>
      <c r="M2187" s="9"/>
      <c r="O2187" s="67">
        <v>1755.6000000000022</v>
      </c>
      <c r="T2187"/>
      <c r="U2187" s="273"/>
      <c r="V2187" s="63"/>
      <c r="W2187" s="283"/>
      <c r="X2187" s="317"/>
      <c r="Y2187" s="63"/>
      <c r="Z2187" s="9"/>
    </row>
    <row r="2188" spans="1:26" ht="15">
      <c r="A2188" s="28" t="s">
        <v>277</v>
      </c>
      <c r="B2188" s="63" t="s">
        <v>156</v>
      </c>
      <c r="E2188" s="9" t="s">
        <v>278</v>
      </c>
      <c r="F2188" s="9" t="s">
        <v>278</v>
      </c>
      <c r="G2188" s="213">
        <v>613.65</v>
      </c>
      <c r="H2188" s="9">
        <v>350.89999999999964</v>
      </c>
      <c r="I2188" s="9">
        <v>140.70000000000437</v>
      </c>
      <c r="J2188" s="9">
        <v>334.09999999999945</v>
      </c>
      <c r="K2188" s="9">
        <v>287.80000000000109</v>
      </c>
      <c r="L2188" s="9" t="s">
        <v>278</v>
      </c>
      <c r="M2188" s="9"/>
      <c r="O2188" s="67">
        <v>1727.1500000000046</v>
      </c>
      <c r="Q2188" t="s">
        <v>281</v>
      </c>
      <c r="T2188" s="3" t="s">
        <v>1658</v>
      </c>
      <c r="U2188" s="63"/>
      <c r="V2188" s="63"/>
      <c r="W2188" s="265"/>
      <c r="X2188" s="317"/>
      <c r="Y2188" s="63"/>
      <c r="Z2188" s="9"/>
    </row>
    <row r="2189" spans="1:26" ht="15">
      <c r="A2189" s="28" t="s">
        <v>692</v>
      </c>
      <c r="B2189" s="63" t="s">
        <v>710</v>
      </c>
      <c r="E2189" s="9" t="s">
        <v>278</v>
      </c>
      <c r="F2189" s="9" t="s">
        <v>278</v>
      </c>
      <c r="G2189" s="9" t="s">
        <v>278</v>
      </c>
      <c r="H2189" s="9">
        <v>358.10000000000127</v>
      </c>
      <c r="I2189" s="9">
        <v>121.40000000000327</v>
      </c>
      <c r="J2189" s="9">
        <v>327.10000000000218</v>
      </c>
      <c r="K2189" s="9">
        <v>363.29999999999836</v>
      </c>
      <c r="L2189" s="9">
        <v>553.80000000000018</v>
      </c>
      <c r="M2189" s="9"/>
      <c r="O2189" s="67">
        <v>1723.7000000000053</v>
      </c>
      <c r="T2189"/>
      <c r="U2189" s="273"/>
      <c r="V2189" s="63"/>
      <c r="W2189" s="282"/>
      <c r="X2189" s="317"/>
      <c r="Y2189" s="63"/>
      <c r="Z2189" s="9"/>
    </row>
    <row r="2190" spans="1:26" ht="15">
      <c r="A2190" s="28" t="s">
        <v>693</v>
      </c>
      <c r="B2190" s="205" t="s">
        <v>1560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327.49999999999818</v>
      </c>
      <c r="J2190" s="211">
        <v>557.80000000000018</v>
      </c>
      <c r="K2190" s="9">
        <v>331.20000000000073</v>
      </c>
      <c r="L2190" s="9">
        <v>502.70000000000073</v>
      </c>
      <c r="M2190" s="9"/>
      <c r="O2190" s="67">
        <v>1719.1999999999998</v>
      </c>
      <c r="Q2190" t="s">
        <v>300</v>
      </c>
      <c r="T2190"/>
      <c r="U2190" s="273"/>
      <c r="V2190" s="63"/>
      <c r="W2190" s="283"/>
      <c r="X2190" s="317"/>
      <c r="Y2190" s="63"/>
      <c r="Z2190" s="9"/>
    </row>
    <row r="2191" spans="1:26" ht="15">
      <c r="A2191" s="28" t="s">
        <v>694</v>
      </c>
      <c r="B2191" s="63" t="s">
        <v>719</v>
      </c>
      <c r="E2191" s="9" t="s">
        <v>278</v>
      </c>
      <c r="F2191" s="9" t="s">
        <v>278</v>
      </c>
      <c r="G2191" s="9" t="s">
        <v>278</v>
      </c>
      <c r="H2191" s="9">
        <v>340.800000000002</v>
      </c>
      <c r="I2191" s="9">
        <v>278.60000000000036</v>
      </c>
      <c r="J2191" s="9">
        <v>377.30000000000109</v>
      </c>
      <c r="K2191" s="9">
        <v>288.49999999999909</v>
      </c>
      <c r="L2191" s="9">
        <v>387.70000000000073</v>
      </c>
      <c r="M2191" s="9"/>
      <c r="O2191" s="67">
        <v>1672.9000000000033</v>
      </c>
      <c r="T2191"/>
      <c r="U2191" s="63"/>
      <c r="V2191" s="63"/>
      <c r="W2191" s="283"/>
      <c r="X2191" s="317"/>
      <c r="Y2191" s="63"/>
      <c r="Z2191" s="9"/>
    </row>
    <row r="2192" spans="1:26" ht="15">
      <c r="A2192" s="28" t="s">
        <v>696</v>
      </c>
      <c r="B2192" s="63" t="s">
        <v>39</v>
      </c>
      <c r="E2192" s="216">
        <v>487.5</v>
      </c>
      <c r="F2192" s="9">
        <v>75</v>
      </c>
      <c r="G2192" s="9">
        <v>193.6</v>
      </c>
      <c r="H2192" s="9">
        <v>365.70000000000073</v>
      </c>
      <c r="I2192" s="9">
        <v>177.10000000000218</v>
      </c>
      <c r="J2192" s="9">
        <v>249.20000000000073</v>
      </c>
      <c r="K2192" s="9">
        <v>97.700000000000728</v>
      </c>
      <c r="L2192" s="9" t="s">
        <v>278</v>
      </c>
      <c r="M2192" s="9"/>
      <c r="O2192" s="67">
        <v>1645.8000000000043</v>
      </c>
      <c r="Q2192" t="s">
        <v>288</v>
      </c>
      <c r="T2192"/>
      <c r="U2192" s="63"/>
      <c r="V2192" s="63"/>
      <c r="W2192" s="283"/>
      <c r="X2192" s="317"/>
      <c r="Y2192" s="63"/>
      <c r="Z2192" s="9"/>
    </row>
    <row r="2193" spans="1:26" ht="15">
      <c r="A2193" s="28" t="s">
        <v>702</v>
      </c>
      <c r="B2193" s="28" t="s">
        <v>691</v>
      </c>
      <c r="E2193" s="9" t="s">
        <v>278</v>
      </c>
      <c r="F2193" s="9" t="s">
        <v>278</v>
      </c>
      <c r="G2193" s="9" t="s">
        <v>278</v>
      </c>
      <c r="H2193" s="9">
        <v>133.20000000000255</v>
      </c>
      <c r="I2193" s="9">
        <v>309.90000000000327</v>
      </c>
      <c r="J2193" s="9">
        <v>250</v>
      </c>
      <c r="K2193" s="9">
        <v>262.09999999999945</v>
      </c>
      <c r="L2193" s="9">
        <v>630.00000000000182</v>
      </c>
      <c r="M2193" s="9"/>
      <c r="O2193" s="67">
        <v>1585.2000000000071</v>
      </c>
      <c r="T2193"/>
      <c r="U2193" s="63"/>
      <c r="V2193" s="63"/>
      <c r="W2193" s="265"/>
      <c r="X2193" s="317"/>
      <c r="Y2193" s="63"/>
      <c r="Z2193" s="9"/>
    </row>
    <row r="2194" spans="1:26" ht="15">
      <c r="A2194" s="28" t="s">
        <v>704</v>
      </c>
      <c r="B2194" s="63" t="s">
        <v>712</v>
      </c>
      <c r="E2194" s="9" t="s">
        <v>278</v>
      </c>
      <c r="F2194" s="9" t="s">
        <v>278</v>
      </c>
      <c r="G2194" s="9" t="s">
        <v>278</v>
      </c>
      <c r="H2194" s="9">
        <v>313.20000000000073</v>
      </c>
      <c r="I2194" s="9">
        <v>207.99999999999636</v>
      </c>
      <c r="J2194" s="9">
        <v>246.5</v>
      </c>
      <c r="K2194" s="9">
        <v>369.25000000000091</v>
      </c>
      <c r="L2194" s="9">
        <v>435</v>
      </c>
      <c r="M2194" s="9"/>
      <c r="O2194" s="67">
        <v>1571.949999999998</v>
      </c>
      <c r="T2194"/>
      <c r="U2194" s="63"/>
      <c r="V2194" s="63"/>
      <c r="W2194" s="265"/>
      <c r="X2194" s="317"/>
      <c r="Y2194" s="63"/>
      <c r="Z2194" s="9"/>
    </row>
    <row r="2195" spans="1:26" ht="15">
      <c r="A2195" s="28" t="s">
        <v>707</v>
      </c>
      <c r="B2195" s="205" t="s">
        <v>1562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202.80000000000109</v>
      </c>
      <c r="J2195" s="9">
        <v>446.80000000000109</v>
      </c>
      <c r="K2195" s="9">
        <v>301.05000000000291</v>
      </c>
      <c r="L2195" s="9">
        <v>593.69999999999982</v>
      </c>
      <c r="M2195" s="9"/>
      <c r="O2195" s="67">
        <v>1544.3500000000049</v>
      </c>
      <c r="T2195"/>
      <c r="U2195" s="63"/>
      <c r="V2195" s="63"/>
      <c r="W2195" s="265"/>
      <c r="X2195" s="317"/>
      <c r="Y2195" s="63"/>
      <c r="Z2195" s="9"/>
    </row>
    <row r="2196" spans="1:26" ht="15">
      <c r="A2196" s="28" t="s">
        <v>708</v>
      </c>
      <c r="B2196" s="63" t="s">
        <v>19</v>
      </c>
      <c r="E2196" s="9">
        <v>387.3</v>
      </c>
      <c r="F2196" s="9">
        <v>82.6</v>
      </c>
      <c r="G2196" s="9">
        <v>234.8</v>
      </c>
      <c r="H2196" s="9">
        <v>367.20000000000073</v>
      </c>
      <c r="I2196" s="9">
        <v>177.10000000000218</v>
      </c>
      <c r="J2196" s="9">
        <v>258.99999999999909</v>
      </c>
      <c r="K2196" s="9" t="s">
        <v>278</v>
      </c>
      <c r="L2196" s="9" t="s">
        <v>278</v>
      </c>
      <c r="M2196" s="9"/>
      <c r="O2196" s="67">
        <v>1508.000000000002</v>
      </c>
      <c r="T2196"/>
      <c r="U2196" s="218"/>
      <c r="V2196" s="63"/>
      <c r="W2196" s="283"/>
      <c r="X2196" s="317"/>
      <c r="Y2196" s="63"/>
      <c r="Z2196" s="9"/>
    </row>
    <row r="2197" spans="1:26" ht="15">
      <c r="A2197" s="28" t="s">
        <v>711</v>
      </c>
      <c r="B2197" s="205" t="s">
        <v>1553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241.30000000000291</v>
      </c>
      <c r="J2197" s="9">
        <v>463.5</v>
      </c>
      <c r="K2197" s="9">
        <v>207</v>
      </c>
      <c r="L2197" s="9">
        <v>504.99999999999909</v>
      </c>
      <c r="M2197" s="9"/>
      <c r="O2197" s="67">
        <v>1416.800000000002</v>
      </c>
      <c r="T2197"/>
      <c r="U2197" s="63"/>
      <c r="V2197" s="63"/>
      <c r="W2197" s="265"/>
      <c r="X2197" s="317"/>
      <c r="Y2197" s="63"/>
      <c r="Z2197" s="9"/>
    </row>
    <row r="2198" spans="1:26" ht="15">
      <c r="A2198" s="28" t="s">
        <v>713</v>
      </c>
      <c r="B2198" s="63" t="s">
        <v>720</v>
      </c>
      <c r="E2198" s="9" t="s">
        <v>278</v>
      </c>
      <c r="F2198" s="9" t="s">
        <v>278</v>
      </c>
      <c r="G2198" s="9" t="s">
        <v>278</v>
      </c>
      <c r="H2198" s="9">
        <v>209.75000000000273</v>
      </c>
      <c r="I2198" s="9">
        <v>375.19999999999709</v>
      </c>
      <c r="J2198" s="9">
        <v>361.29999999999836</v>
      </c>
      <c r="K2198" s="9">
        <v>181.59999999999854</v>
      </c>
      <c r="L2198" s="9">
        <v>270.00000000000182</v>
      </c>
      <c r="M2198" s="9"/>
      <c r="O2198" s="67">
        <v>1397.8499999999985</v>
      </c>
      <c r="T2198"/>
      <c r="U2198" s="273"/>
      <c r="V2198" s="63"/>
      <c r="W2198" s="283"/>
      <c r="X2198" s="317"/>
      <c r="Y2198" s="63"/>
      <c r="Z2198" s="9"/>
    </row>
    <row r="2199" spans="1:26" ht="15">
      <c r="A2199" s="28" t="s">
        <v>718</v>
      </c>
      <c r="B2199" s="205" t="s">
        <v>1558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252.79999999999745</v>
      </c>
      <c r="J2199" s="9">
        <v>355.10000000000036</v>
      </c>
      <c r="K2199" s="9">
        <v>239.19999999999891</v>
      </c>
      <c r="L2199" s="9">
        <v>522.99999999999818</v>
      </c>
      <c r="M2199" s="9"/>
      <c r="O2199" s="67">
        <v>1370.0999999999949</v>
      </c>
      <c r="T2199"/>
      <c r="U2199" s="273"/>
      <c r="V2199" s="63"/>
      <c r="W2199" s="283"/>
      <c r="X2199" s="317"/>
      <c r="Y2199" s="63"/>
      <c r="Z2199" s="9"/>
    </row>
    <row r="2200" spans="1:26" ht="15">
      <c r="A2200" s="28" t="s">
        <v>722</v>
      </c>
      <c r="B2200" s="63" t="s">
        <v>736</v>
      </c>
      <c r="E2200" s="9" t="s">
        <v>278</v>
      </c>
      <c r="F2200" s="9" t="s">
        <v>278</v>
      </c>
      <c r="G2200" s="9" t="s">
        <v>278</v>
      </c>
      <c r="H2200" s="9">
        <v>343.09999999999854</v>
      </c>
      <c r="I2200" s="9">
        <v>177.30000000000655</v>
      </c>
      <c r="J2200" s="9">
        <v>322.00000000000091</v>
      </c>
      <c r="K2200" s="9">
        <v>143.99999999999909</v>
      </c>
      <c r="L2200" s="9">
        <v>376</v>
      </c>
      <c r="M2200" s="9"/>
      <c r="O2200" s="67">
        <v>1362.4000000000051</v>
      </c>
      <c r="T2200"/>
      <c r="U2200" s="63"/>
      <c r="V2200" s="63"/>
      <c r="W2200" s="283"/>
      <c r="X2200" s="317"/>
      <c r="Y2200" s="63"/>
      <c r="Z2200" s="9"/>
    </row>
    <row r="2201" spans="1:26" ht="15">
      <c r="A2201" s="28" t="s">
        <v>723</v>
      </c>
      <c r="B2201" s="205" t="s">
        <v>1559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6.999999999996362</v>
      </c>
      <c r="J2201" s="9">
        <v>304.79999999999836</v>
      </c>
      <c r="K2201" s="9">
        <v>271.79999999999927</v>
      </c>
      <c r="L2201" s="211">
        <v>761.30000000000291</v>
      </c>
      <c r="M2201" s="211"/>
      <c r="O2201" s="67">
        <v>1344.8999999999969</v>
      </c>
      <c r="Q2201" t="s">
        <v>300</v>
      </c>
      <c r="T2201"/>
      <c r="U2201" s="63"/>
      <c r="V2201" s="63"/>
      <c r="W2201" s="283"/>
      <c r="X2201" s="317"/>
      <c r="Y2201" s="63"/>
      <c r="Z2201" s="9"/>
    </row>
    <row r="2202" spans="1:26" ht="15">
      <c r="A2202" s="28" t="s">
        <v>724</v>
      </c>
      <c r="B2202" s="63" t="s">
        <v>740</v>
      </c>
      <c r="E2202" s="9" t="s">
        <v>278</v>
      </c>
      <c r="F2202" s="9" t="s">
        <v>278</v>
      </c>
      <c r="G2202" s="9" t="s">
        <v>278</v>
      </c>
      <c r="H2202" s="9">
        <v>318.19999999999891</v>
      </c>
      <c r="I2202" s="9">
        <v>65.5</v>
      </c>
      <c r="J2202" s="9">
        <v>346.90000000000055</v>
      </c>
      <c r="K2202" s="9">
        <v>144</v>
      </c>
      <c r="L2202" s="9">
        <v>467.70000000000164</v>
      </c>
      <c r="M2202" s="9"/>
      <c r="O2202" s="67">
        <v>1342.3000000000011</v>
      </c>
      <c r="T2202"/>
      <c r="U2202" s="63"/>
      <c r="V2202" s="63"/>
      <c r="W2202" s="283"/>
      <c r="X2202" s="317"/>
      <c r="Y2202" s="63"/>
      <c r="Z2202" s="9"/>
    </row>
    <row r="2203" spans="1:26" ht="15">
      <c r="A2203" s="28" t="s">
        <v>730</v>
      </c>
      <c r="B2203" s="205" t="s">
        <v>1549</v>
      </c>
      <c r="C2203" s="3"/>
      <c r="D2203" s="3"/>
      <c r="E2203" s="9" t="s">
        <v>278</v>
      </c>
      <c r="F2203" s="9" t="s">
        <v>278</v>
      </c>
      <c r="G2203" s="9" t="s">
        <v>278</v>
      </c>
      <c r="H2203" s="9" t="s">
        <v>278</v>
      </c>
      <c r="I2203" s="9">
        <v>253.80000000000291</v>
      </c>
      <c r="J2203" s="9">
        <v>329.60000000000127</v>
      </c>
      <c r="K2203" s="9">
        <v>281.99999999999909</v>
      </c>
      <c r="L2203" s="9">
        <v>420.49999999999909</v>
      </c>
      <c r="M2203" s="9"/>
      <c r="O2203" s="67">
        <v>1285.9000000000024</v>
      </c>
      <c r="T2203"/>
      <c r="U2203" s="273"/>
      <c r="V2203" s="63"/>
      <c r="W2203" s="282"/>
      <c r="X2203" s="317"/>
      <c r="Y2203" s="63"/>
      <c r="Z2203" s="9"/>
    </row>
    <row r="2204" spans="1:26" ht="15">
      <c r="A2204" s="28" t="s">
        <v>738</v>
      </c>
      <c r="B2204" s="28" t="s">
        <v>690</v>
      </c>
      <c r="E2204" s="9" t="s">
        <v>278</v>
      </c>
      <c r="F2204" s="9" t="s">
        <v>278</v>
      </c>
      <c r="G2204" s="9" t="s">
        <v>278</v>
      </c>
      <c r="H2204" s="9">
        <v>184.00000000000182</v>
      </c>
      <c r="I2204" s="9">
        <v>263.20000000000255</v>
      </c>
      <c r="J2204" s="9">
        <v>336.5</v>
      </c>
      <c r="K2204" s="9">
        <v>204.90000000000146</v>
      </c>
      <c r="L2204" s="9">
        <v>258.00000000000273</v>
      </c>
      <c r="M2204" s="9"/>
      <c r="O2204" s="67">
        <v>1246.6000000000085</v>
      </c>
      <c r="T2204"/>
      <c r="U2204" s="273"/>
      <c r="V2204" s="63"/>
      <c r="W2204" s="283"/>
      <c r="X2204" s="317"/>
      <c r="Y2204" s="63"/>
      <c r="Z2204" s="9"/>
    </row>
    <row r="2205" spans="1:26" ht="15">
      <c r="A2205" s="28" t="s">
        <v>742</v>
      </c>
      <c r="B2205" s="28" t="s">
        <v>685</v>
      </c>
      <c r="E2205" s="9" t="s">
        <v>278</v>
      </c>
      <c r="F2205" s="9" t="s">
        <v>278</v>
      </c>
      <c r="G2205" s="9" t="s">
        <v>278</v>
      </c>
      <c r="H2205" s="9">
        <v>235.09999999999945</v>
      </c>
      <c r="I2205" s="9">
        <v>117.39999999999964</v>
      </c>
      <c r="J2205" s="9">
        <v>133.40000000000009</v>
      </c>
      <c r="K2205" s="9">
        <v>183.30000000000109</v>
      </c>
      <c r="L2205" s="9">
        <v>573.69999999999891</v>
      </c>
      <c r="M2205" s="9"/>
      <c r="O2205" s="67">
        <v>1242.8999999999992</v>
      </c>
      <c r="T2205"/>
      <c r="U2205" s="63"/>
      <c r="V2205" s="63"/>
      <c r="W2205" s="265"/>
      <c r="X2205" s="317"/>
      <c r="Y2205" s="63"/>
      <c r="Z2205" s="9"/>
    </row>
    <row r="2206" spans="1:26" ht="15">
      <c r="A2206" s="28" t="s">
        <v>743</v>
      </c>
      <c r="B2206" s="63" t="s">
        <v>35</v>
      </c>
      <c r="E2206" s="9">
        <v>98.7</v>
      </c>
      <c r="F2206" s="9">
        <v>163.69999999999999</v>
      </c>
      <c r="G2206" s="9">
        <v>190.7</v>
      </c>
      <c r="H2206" s="9">
        <v>292.19999999999982</v>
      </c>
      <c r="I2206" s="211">
        <v>489</v>
      </c>
      <c r="J2206" s="9" t="s">
        <v>278</v>
      </c>
      <c r="K2206" s="9" t="s">
        <v>278</v>
      </c>
      <c r="L2206" s="9" t="s">
        <v>278</v>
      </c>
      <c r="M2206" s="9"/>
      <c r="O2206" s="67">
        <v>1234.2999999999997</v>
      </c>
      <c r="Q2206" t="s">
        <v>300</v>
      </c>
      <c r="T2206"/>
      <c r="U2206" s="273"/>
      <c r="V2206" s="63"/>
      <c r="W2206" s="283"/>
      <c r="X2206" s="317"/>
      <c r="Y2206" s="63"/>
      <c r="Z2206" s="9"/>
    </row>
    <row r="2207" spans="1:26" ht="15">
      <c r="A2207" s="28" t="s">
        <v>744</v>
      </c>
      <c r="B2207" s="63" t="s">
        <v>705</v>
      </c>
      <c r="E2207" s="9" t="s">
        <v>278</v>
      </c>
      <c r="F2207" s="9" t="s">
        <v>278</v>
      </c>
      <c r="G2207" s="9" t="s">
        <v>278</v>
      </c>
      <c r="H2207" s="9">
        <v>150.39999999999964</v>
      </c>
      <c r="I2207" s="9">
        <v>2.1000000000003638</v>
      </c>
      <c r="J2207" s="9">
        <v>291.80000000000109</v>
      </c>
      <c r="K2207" s="9">
        <v>220.79999999999745</v>
      </c>
      <c r="L2207" s="9">
        <v>540.19999999999982</v>
      </c>
      <c r="M2207" s="9"/>
      <c r="O2207" s="67">
        <v>1205.2999999999984</v>
      </c>
      <c r="T2207"/>
      <c r="U2207" s="218"/>
      <c r="V2207" s="63"/>
      <c r="W2207" s="283"/>
      <c r="X2207" s="317"/>
      <c r="Y2207" s="63"/>
      <c r="Z2207" s="9"/>
    </row>
    <row r="2208" spans="1:26" ht="15">
      <c r="A2208" s="28" t="s">
        <v>750</v>
      </c>
      <c r="B2208" s="63" t="s">
        <v>706</v>
      </c>
      <c r="E2208" s="9" t="s">
        <v>278</v>
      </c>
      <c r="F2208" s="9" t="s">
        <v>278</v>
      </c>
      <c r="G2208" s="9" t="s">
        <v>278</v>
      </c>
      <c r="H2208" s="9">
        <v>264.70000000000073</v>
      </c>
      <c r="I2208" s="9">
        <v>255.10000000000218</v>
      </c>
      <c r="J2208" s="9">
        <v>185.69999999999982</v>
      </c>
      <c r="K2208" s="9">
        <v>232.09999999999945</v>
      </c>
      <c r="L2208" s="9">
        <v>265.5</v>
      </c>
      <c r="M2208" s="9"/>
      <c r="O2208" s="67">
        <v>1203.1000000000022</v>
      </c>
      <c r="T2208"/>
      <c r="U2208" s="63"/>
      <c r="V2208" s="63"/>
      <c r="W2208" s="283"/>
      <c r="X2208" s="317"/>
      <c r="Y2208" s="63"/>
      <c r="Z2208" s="9"/>
    </row>
    <row r="2209" spans="1:26" ht="15">
      <c r="A2209" s="28" t="s">
        <v>751</v>
      </c>
      <c r="B2209" s="205" t="s">
        <v>1565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97.000000000001819</v>
      </c>
      <c r="J2209" s="9">
        <v>353.79999999999927</v>
      </c>
      <c r="K2209" s="9">
        <v>264.00000000000091</v>
      </c>
      <c r="L2209" s="9">
        <v>486.5</v>
      </c>
      <c r="M2209" s="9"/>
      <c r="O2209" s="67">
        <v>1201.300000000002</v>
      </c>
      <c r="T2209"/>
      <c r="U2209" s="63"/>
      <c r="V2209" s="63"/>
      <c r="W2209" s="265"/>
      <c r="X2209" s="317"/>
      <c r="Y2209" s="63"/>
      <c r="Z2209" s="9"/>
    </row>
    <row r="2210" spans="1:26" ht="15">
      <c r="A2210" s="28" t="s">
        <v>752</v>
      </c>
      <c r="B2210" s="273" t="s">
        <v>1888</v>
      </c>
      <c r="C2210" s="3"/>
      <c r="D2210" s="3"/>
      <c r="E2210" s="9" t="s">
        <v>278</v>
      </c>
      <c r="F2210" s="9" t="s">
        <v>278</v>
      </c>
      <c r="G2210" s="9" t="s">
        <v>278</v>
      </c>
      <c r="H2210" s="9" t="s">
        <v>278</v>
      </c>
      <c r="I2210" s="9" t="s">
        <v>278</v>
      </c>
      <c r="J2210" s="9">
        <v>319.60000000000218</v>
      </c>
      <c r="K2210" s="9">
        <v>209.24999999999818</v>
      </c>
      <c r="L2210" s="216">
        <v>669.90000000000327</v>
      </c>
      <c r="M2210" s="216"/>
      <c r="O2210" s="67">
        <v>1198.7500000000036</v>
      </c>
      <c r="Q2210" t="s">
        <v>287</v>
      </c>
      <c r="T2210"/>
      <c r="U2210" s="63"/>
      <c r="V2210" s="63"/>
      <c r="W2210" s="265"/>
      <c r="X2210" s="317"/>
      <c r="Y2210" s="63"/>
      <c r="Z2210" s="9"/>
    </row>
    <row r="2211" spans="1:26" ht="15">
      <c r="A2211" s="28" t="s">
        <v>754</v>
      </c>
      <c r="B2211" s="205" t="s">
        <v>1550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272.79999999999563</v>
      </c>
      <c r="J2211" s="9">
        <v>321.09999999999945</v>
      </c>
      <c r="K2211" s="9">
        <v>142.99999999999818</v>
      </c>
      <c r="L2211" s="9">
        <v>418.199999999998</v>
      </c>
      <c r="M2211" s="9"/>
      <c r="O2211" s="67">
        <v>1155.0999999999913</v>
      </c>
      <c r="T2211"/>
      <c r="U2211" s="63"/>
      <c r="V2211" s="63"/>
      <c r="W2211" s="283"/>
      <c r="X2211" s="317"/>
      <c r="Y2211" s="63"/>
      <c r="Z2211" s="9"/>
    </row>
    <row r="2212" spans="1:26" ht="15">
      <c r="A2212" s="28" t="s">
        <v>755</v>
      </c>
      <c r="B2212" s="205" t="s">
        <v>1566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5.499999999996362</v>
      </c>
      <c r="J2212" s="9">
        <v>333.69999999999982</v>
      </c>
      <c r="K2212" s="9">
        <v>282.15000000000146</v>
      </c>
      <c r="L2212" s="9">
        <v>505.69999999999891</v>
      </c>
      <c r="M2212" s="9"/>
      <c r="O2212" s="67">
        <v>1127.0499999999965</v>
      </c>
      <c r="T2212"/>
      <c r="U2212" s="273"/>
      <c r="V2212" s="63"/>
      <c r="W2212" s="283"/>
      <c r="X2212" s="317"/>
      <c r="Y2212" s="63"/>
      <c r="Z2212" s="9"/>
    </row>
    <row r="2213" spans="1:26" ht="15">
      <c r="A2213" s="28" t="s">
        <v>756</v>
      </c>
      <c r="B2213" s="273" t="s">
        <v>1894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 t="s">
        <v>278</v>
      </c>
      <c r="J2213" s="9">
        <v>244.89999999999964</v>
      </c>
      <c r="K2213" s="9">
        <v>147.59999999999945</v>
      </c>
      <c r="L2213" s="216">
        <v>720.20000000000073</v>
      </c>
      <c r="M2213" s="216"/>
      <c r="O2213" s="67">
        <v>1112.6999999999998</v>
      </c>
      <c r="Q2213" t="s">
        <v>284</v>
      </c>
      <c r="T2213"/>
      <c r="U2213" s="63"/>
      <c r="V2213" s="63"/>
      <c r="W2213" s="283"/>
      <c r="X2213" s="317"/>
      <c r="Y2213" s="63"/>
      <c r="Z2213" s="9"/>
    </row>
    <row r="2214" spans="1:26" ht="15">
      <c r="A2214" s="28" t="s">
        <v>759</v>
      </c>
      <c r="B2214" s="205" t="s">
        <v>1567</v>
      </c>
      <c r="C2214" s="3"/>
      <c r="D2214" s="3"/>
      <c r="E2214" s="9" t="s">
        <v>278</v>
      </c>
      <c r="F2214" s="9" t="s">
        <v>278</v>
      </c>
      <c r="G2214" s="9" t="s">
        <v>278</v>
      </c>
      <c r="H2214" s="9" t="s">
        <v>278</v>
      </c>
      <c r="I2214" s="216">
        <v>419.79999999999927</v>
      </c>
      <c r="J2214" s="9">
        <v>468.00000000000091</v>
      </c>
      <c r="K2214" s="9">
        <v>207</v>
      </c>
      <c r="L2214" s="9" t="s">
        <v>278</v>
      </c>
      <c r="M2214" s="9"/>
      <c r="O2214" s="67">
        <v>1094.8000000000002</v>
      </c>
      <c r="Q2214" t="s">
        <v>292</v>
      </c>
      <c r="T2214"/>
      <c r="U2214" s="218"/>
      <c r="V2214" s="63"/>
      <c r="W2214" s="283"/>
      <c r="X2214" s="317"/>
      <c r="Y2214" s="63"/>
      <c r="Z2214" s="9"/>
    </row>
    <row r="2215" spans="1:26" ht="15">
      <c r="A2215" s="28" t="s">
        <v>841</v>
      </c>
      <c r="B2215" s="273" t="s">
        <v>1887</v>
      </c>
      <c r="C2215" s="3"/>
      <c r="D2215" s="3"/>
      <c r="E2215" s="9" t="s">
        <v>278</v>
      </c>
      <c r="F2215" s="9" t="s">
        <v>278</v>
      </c>
      <c r="G2215" s="9" t="s">
        <v>278</v>
      </c>
      <c r="H2215" s="9" t="s">
        <v>278</v>
      </c>
      <c r="I2215" s="9" t="s">
        <v>278</v>
      </c>
      <c r="J2215" s="9">
        <v>305.89999999999873</v>
      </c>
      <c r="K2215" s="216">
        <v>568.10000000000127</v>
      </c>
      <c r="L2215" s="9">
        <v>211.09999999999945</v>
      </c>
      <c r="M2215" s="9"/>
      <c r="O2215" s="67">
        <v>1085.0999999999995</v>
      </c>
      <c r="Q2215" t="s">
        <v>284</v>
      </c>
      <c r="T2215"/>
      <c r="U2215" s="218"/>
      <c r="V2215" s="63"/>
      <c r="W2215" s="282"/>
      <c r="X2215" s="317"/>
      <c r="Y2215" s="63"/>
      <c r="Z2215" s="9"/>
    </row>
    <row r="2216" spans="1:26" ht="15">
      <c r="A2216" s="28" t="s">
        <v>842</v>
      </c>
      <c r="B2216" s="273" t="s">
        <v>1886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 t="s">
        <v>278</v>
      </c>
      <c r="J2216" s="9">
        <v>353.39999999999873</v>
      </c>
      <c r="K2216" s="9">
        <v>213.60000000000127</v>
      </c>
      <c r="L2216" s="9">
        <v>514.40000000000146</v>
      </c>
      <c r="M2216" s="9"/>
      <c r="O2216" s="67">
        <v>1081.4000000000015</v>
      </c>
      <c r="T2216"/>
      <c r="U2216" s="63"/>
      <c r="V2216" s="63"/>
      <c r="W2216" s="265"/>
      <c r="X2216" s="317"/>
      <c r="Y2216" s="63"/>
      <c r="Z2216" s="9"/>
    </row>
    <row r="2217" spans="1:26" ht="15">
      <c r="A2217" s="28" t="s">
        <v>843</v>
      </c>
      <c r="B2217" s="273" t="s">
        <v>1883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 t="s">
        <v>278</v>
      </c>
      <c r="J2217" s="9">
        <v>259.20000000000073</v>
      </c>
      <c r="K2217" s="216">
        <v>517.39999999999873</v>
      </c>
      <c r="L2217" s="9">
        <v>281.89999999999964</v>
      </c>
      <c r="M2217" s="9"/>
      <c r="O2217" s="67">
        <v>1058.4999999999991</v>
      </c>
      <c r="Q2217" t="s">
        <v>292</v>
      </c>
      <c r="T2217"/>
      <c r="U2217" s="63"/>
      <c r="V2217" s="63"/>
      <c r="W2217" s="283"/>
      <c r="X2217" s="317"/>
      <c r="Y2217" s="63"/>
      <c r="Z2217" s="9"/>
    </row>
    <row r="2218" spans="1:26" ht="15">
      <c r="A2218" s="28" t="s">
        <v>844</v>
      </c>
      <c r="B2218" s="63" t="s">
        <v>4</v>
      </c>
      <c r="E2218" s="9">
        <v>91.1</v>
      </c>
      <c r="F2218" s="9">
        <v>120.5</v>
      </c>
      <c r="G2218" s="9">
        <v>170.4</v>
      </c>
      <c r="H2218" s="9">
        <v>384.49999999999818</v>
      </c>
      <c r="I2218" s="9">
        <v>285</v>
      </c>
      <c r="J2218" s="9" t="s">
        <v>278</v>
      </c>
      <c r="K2218" s="9" t="s">
        <v>278</v>
      </c>
      <c r="L2218" s="9" t="s">
        <v>278</v>
      </c>
      <c r="M2218" s="9"/>
      <c r="O2218" s="67">
        <v>1051.4999999999982</v>
      </c>
      <c r="T2218"/>
      <c r="U2218" s="273"/>
      <c r="V2218" s="63"/>
      <c r="W2218" s="282"/>
      <c r="X2218" s="317"/>
      <c r="Y2218" s="63"/>
      <c r="Z2218" s="9"/>
    </row>
    <row r="2219" spans="1:26" ht="15">
      <c r="A2219" s="28" t="s">
        <v>845</v>
      </c>
      <c r="B2219" s="273" t="s">
        <v>1900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 t="s">
        <v>278</v>
      </c>
      <c r="J2219" s="9" t="s">
        <v>278</v>
      </c>
      <c r="K2219" s="216">
        <v>451.70000000000073</v>
      </c>
      <c r="L2219" s="9">
        <v>599.40000000000055</v>
      </c>
      <c r="M2219" s="9"/>
      <c r="O2219" s="67">
        <v>1051.1000000000013</v>
      </c>
      <c r="Q2219" t="s">
        <v>288</v>
      </c>
      <c r="T2219"/>
      <c r="U2219" s="63"/>
      <c r="V2219" s="63"/>
      <c r="W2219" s="282"/>
      <c r="X2219" s="317"/>
      <c r="Y2219" s="63"/>
      <c r="Z2219" s="9"/>
    </row>
    <row r="2220" spans="1:26" ht="15">
      <c r="A2220" s="28" t="s">
        <v>846</v>
      </c>
      <c r="B2220" s="205" t="s">
        <v>1561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1.3999999999978172</v>
      </c>
      <c r="J2220" s="9">
        <v>327.09999999999854</v>
      </c>
      <c r="K2220" s="9">
        <v>214.85000000000036</v>
      </c>
      <c r="L2220" s="9">
        <v>503.49999999999909</v>
      </c>
      <c r="M2220" s="9"/>
      <c r="O2220" s="67">
        <v>1046.8499999999958</v>
      </c>
      <c r="T2220"/>
      <c r="U2220" s="273"/>
      <c r="V2220" s="63"/>
      <c r="W2220" s="283"/>
      <c r="X2220" s="317"/>
      <c r="Y2220" s="63"/>
      <c r="Z2220" s="9"/>
    </row>
    <row r="2221" spans="1:26" ht="15">
      <c r="A2221" s="28" t="s">
        <v>847</v>
      </c>
      <c r="B2221" s="63" t="s">
        <v>29</v>
      </c>
      <c r="E2221" s="216">
        <v>511.4</v>
      </c>
      <c r="F2221" s="9">
        <v>121.5</v>
      </c>
      <c r="G2221" s="9">
        <v>115.9</v>
      </c>
      <c r="H2221" s="9" t="s">
        <v>278</v>
      </c>
      <c r="I2221" s="9" t="s">
        <v>278</v>
      </c>
      <c r="J2221" s="9">
        <v>293.19999999999982</v>
      </c>
      <c r="K2221" s="9" t="s">
        <v>278</v>
      </c>
      <c r="L2221" s="9" t="s">
        <v>278</v>
      </c>
      <c r="M2221" s="9"/>
      <c r="O2221" s="67">
        <v>1041.9999999999998</v>
      </c>
      <c r="Q2221" t="s">
        <v>292</v>
      </c>
      <c r="T2221"/>
      <c r="U2221" s="63"/>
      <c r="V2221" s="63"/>
      <c r="W2221" s="265"/>
      <c r="X2221" s="317"/>
      <c r="Y2221" s="63"/>
      <c r="Z2221" s="9"/>
    </row>
    <row r="2222" spans="1:26" ht="15">
      <c r="A2222" s="28" t="s">
        <v>848</v>
      </c>
      <c r="B2222" s="273" t="s">
        <v>1899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 t="s">
        <v>278</v>
      </c>
      <c r="J2222" s="9" t="s">
        <v>278</v>
      </c>
      <c r="K2222" s="9">
        <v>414.69999999999618</v>
      </c>
      <c r="L2222" s="9">
        <v>613.79999999999836</v>
      </c>
      <c r="M2222" s="9"/>
      <c r="O2222" s="67">
        <v>1028.4999999999945</v>
      </c>
      <c r="T2222"/>
      <c r="U2222" s="63"/>
      <c r="V2222" s="63"/>
      <c r="W2222" s="282"/>
      <c r="X2222" s="317"/>
      <c r="Y2222" s="63"/>
      <c r="Z2222" s="9"/>
    </row>
    <row r="2223" spans="1:26" ht="15">
      <c r="A2223" s="28" t="s">
        <v>849</v>
      </c>
      <c r="B2223" s="273" t="s">
        <v>1898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 t="s">
        <v>278</v>
      </c>
      <c r="J2223" s="9" t="s">
        <v>278</v>
      </c>
      <c r="K2223" s="9">
        <v>337.50000000000273</v>
      </c>
      <c r="L2223" s="216">
        <v>685.30000000000109</v>
      </c>
      <c r="M2223" s="216"/>
      <c r="O2223" s="67">
        <v>1022.8000000000038</v>
      </c>
      <c r="Q2223" t="s">
        <v>292</v>
      </c>
      <c r="T2223"/>
      <c r="U2223" s="63"/>
      <c r="V2223" s="63"/>
      <c r="W2223" s="283"/>
      <c r="X2223" s="317"/>
      <c r="Y2223" s="63"/>
      <c r="Z2223" s="9"/>
    </row>
    <row r="2224" spans="1:26" ht="15">
      <c r="A2224" s="28" t="s">
        <v>850</v>
      </c>
      <c r="B2224" s="273" t="s">
        <v>1901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 t="s">
        <v>278</v>
      </c>
      <c r="J2224" s="9" t="s">
        <v>278</v>
      </c>
      <c r="K2224" s="211">
        <v>608.50000000000091</v>
      </c>
      <c r="L2224" s="9">
        <v>400.60000000000127</v>
      </c>
      <c r="M2224" s="9"/>
      <c r="O2224" s="67">
        <v>1009.1000000000022</v>
      </c>
      <c r="Q2224" t="s">
        <v>300</v>
      </c>
      <c r="T2224"/>
      <c r="U2224" s="63"/>
      <c r="V2224" s="63"/>
      <c r="W2224" s="283"/>
      <c r="X2224" s="317"/>
      <c r="Y2224" s="63"/>
      <c r="Z2224" s="9"/>
    </row>
    <row r="2225" spans="1:26" ht="15">
      <c r="A2225" s="28" t="s">
        <v>851</v>
      </c>
      <c r="B2225" s="205" t="s">
        <v>1563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160.29999999999927</v>
      </c>
      <c r="J2225" s="9">
        <v>162.50000000000182</v>
      </c>
      <c r="K2225" s="9">
        <v>205.80000000000018</v>
      </c>
      <c r="L2225" s="9">
        <v>442.60000000000036</v>
      </c>
      <c r="M2225" s="9"/>
      <c r="O2225" s="67">
        <v>971.20000000000164</v>
      </c>
      <c r="T2225"/>
      <c r="U2225" s="218"/>
      <c r="V2225" s="63"/>
      <c r="W2225" s="283"/>
      <c r="X2225" s="317"/>
      <c r="Y2225" s="63"/>
      <c r="Z2225" s="9"/>
    </row>
    <row r="2226" spans="1:26" ht="15">
      <c r="A2226" s="28" t="s">
        <v>852</v>
      </c>
      <c r="B2226" s="273" t="s">
        <v>1927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 t="s">
        <v>278</v>
      </c>
      <c r="J2226" s="9" t="s">
        <v>278</v>
      </c>
      <c r="K2226" s="216">
        <v>564.60000000000036</v>
      </c>
      <c r="L2226" s="9">
        <v>406.49999999999909</v>
      </c>
      <c r="M2226" s="9"/>
      <c r="O2226" s="67">
        <v>971.09999999999945</v>
      </c>
      <c r="Q2226" t="s">
        <v>297</v>
      </c>
      <c r="T2226"/>
      <c r="U2226" s="63"/>
      <c r="V2226" s="63"/>
      <c r="W2226" s="265"/>
      <c r="X2226" s="317"/>
      <c r="Y2226" s="63"/>
      <c r="Z2226" s="9"/>
    </row>
    <row r="2227" spans="1:26" ht="15">
      <c r="A2227" s="28" t="s">
        <v>853</v>
      </c>
      <c r="B2227" s="63" t="s">
        <v>158</v>
      </c>
      <c r="E2227" s="9" t="s">
        <v>278</v>
      </c>
      <c r="F2227" s="9" t="s">
        <v>278</v>
      </c>
      <c r="G2227" s="216">
        <v>324</v>
      </c>
      <c r="H2227" s="9">
        <v>195.80000000000018</v>
      </c>
      <c r="I2227" s="216">
        <v>450.10000000000218</v>
      </c>
      <c r="J2227" s="9" t="s">
        <v>278</v>
      </c>
      <c r="K2227" s="9" t="s">
        <v>278</v>
      </c>
      <c r="L2227" s="9" t="s">
        <v>278</v>
      </c>
      <c r="M2227" s="9"/>
      <c r="O2227" s="67">
        <v>969.90000000000236</v>
      </c>
      <c r="Q2227" t="s">
        <v>289</v>
      </c>
      <c r="T2227"/>
      <c r="U2227" s="273"/>
      <c r="V2227" s="63"/>
      <c r="W2227" s="283"/>
      <c r="X2227" s="317"/>
      <c r="Y2227" s="63"/>
      <c r="Z2227" s="9"/>
    </row>
    <row r="2228" spans="1:26" ht="15">
      <c r="A2228" s="28" t="s">
        <v>854</v>
      </c>
      <c r="B2228" s="63" t="s">
        <v>726</v>
      </c>
      <c r="E2228" s="9" t="s">
        <v>278</v>
      </c>
      <c r="F2228" s="9" t="s">
        <v>278</v>
      </c>
      <c r="G2228" s="9" t="s">
        <v>278</v>
      </c>
      <c r="H2228" s="216">
        <v>440.70000000000073</v>
      </c>
      <c r="I2228" s="213">
        <v>501.99999999999636</v>
      </c>
      <c r="J2228" s="9" t="s">
        <v>278</v>
      </c>
      <c r="K2228" s="9" t="s">
        <v>278</v>
      </c>
      <c r="L2228" s="9" t="s">
        <v>278</v>
      </c>
      <c r="M2228" s="9"/>
      <c r="O2228" s="67">
        <v>942.69999999999709</v>
      </c>
      <c r="Q2228" t="s">
        <v>338</v>
      </c>
      <c r="T2228" s="215" t="s">
        <v>1658</v>
      </c>
      <c r="U2228" s="273"/>
      <c r="V2228" s="63"/>
      <c r="W2228" s="283"/>
      <c r="X2228" s="317"/>
      <c r="Y2228" s="63"/>
      <c r="Z2228" s="9"/>
    </row>
    <row r="2229" spans="1:26" ht="15">
      <c r="A2229" s="28" t="s">
        <v>855</v>
      </c>
      <c r="B2229" s="63" t="s">
        <v>721</v>
      </c>
      <c r="E2229" s="9" t="s">
        <v>278</v>
      </c>
      <c r="F2229" s="9" t="s">
        <v>278</v>
      </c>
      <c r="G2229" s="9" t="s">
        <v>278</v>
      </c>
      <c r="H2229" s="9">
        <v>120</v>
      </c>
      <c r="I2229" s="9">
        <v>51.000000000001819</v>
      </c>
      <c r="J2229" s="9">
        <v>290.30000000000018</v>
      </c>
      <c r="K2229" s="9">
        <v>157.10000000000127</v>
      </c>
      <c r="L2229" s="9">
        <v>309.09999999999945</v>
      </c>
      <c r="M2229" s="9"/>
      <c r="O2229" s="67">
        <v>927.50000000000273</v>
      </c>
      <c r="T2229"/>
      <c r="U2229" s="63"/>
      <c r="V2229" s="63"/>
      <c r="W2229" s="283"/>
      <c r="X2229" s="317"/>
      <c r="Y2229" s="63"/>
      <c r="Z2229" s="9"/>
    </row>
    <row r="2230" spans="1:26" ht="15">
      <c r="A2230" s="28" t="s">
        <v>856</v>
      </c>
      <c r="B2230" s="273" t="s">
        <v>1891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 t="s">
        <v>278</v>
      </c>
      <c r="J2230" s="9">
        <v>318.5</v>
      </c>
      <c r="K2230" s="9">
        <v>191.70000000000073</v>
      </c>
      <c r="L2230" s="9">
        <v>398.60000000000127</v>
      </c>
      <c r="M2230" s="9"/>
      <c r="O2230" s="67">
        <v>908.800000000002</v>
      </c>
      <c r="T2230"/>
      <c r="U2230" s="63"/>
      <c r="V2230" s="63"/>
      <c r="W2230" s="283"/>
      <c r="X2230" s="317"/>
      <c r="Y2230" s="63"/>
      <c r="Z2230" s="9"/>
    </row>
    <row r="2231" spans="1:26" ht="15">
      <c r="A2231" s="28" t="s">
        <v>857</v>
      </c>
      <c r="B2231" s="63" t="s">
        <v>701</v>
      </c>
      <c r="E2231" s="9" t="s">
        <v>278</v>
      </c>
      <c r="F2231" s="9" t="s">
        <v>278</v>
      </c>
      <c r="G2231" s="9" t="s">
        <v>278</v>
      </c>
      <c r="H2231" s="9">
        <v>412.29999999999836</v>
      </c>
      <c r="I2231" s="216">
        <v>443.79999999999927</v>
      </c>
      <c r="J2231" s="9" t="s">
        <v>278</v>
      </c>
      <c r="K2231" s="9" t="s">
        <v>278</v>
      </c>
      <c r="L2231" s="9" t="s">
        <v>278</v>
      </c>
      <c r="M2231" s="9"/>
      <c r="O2231" s="67">
        <v>856.09999999999764</v>
      </c>
      <c r="Q2231" t="s">
        <v>284</v>
      </c>
      <c r="T2231"/>
      <c r="U2231" s="273"/>
      <c r="V2231" s="63"/>
      <c r="W2231" s="283"/>
      <c r="X2231" s="317"/>
      <c r="Y2231" s="63"/>
      <c r="Z2231" s="9"/>
    </row>
    <row r="2232" spans="1:26" ht="15">
      <c r="A2232" s="28" t="s">
        <v>858</v>
      </c>
      <c r="B2232" s="273" t="s">
        <v>1882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 t="s">
        <v>278</v>
      </c>
      <c r="J2232" s="9">
        <v>218.5</v>
      </c>
      <c r="K2232" s="9">
        <v>147.60000000000036</v>
      </c>
      <c r="L2232" s="9">
        <v>443.90000000000236</v>
      </c>
      <c r="M2232" s="9"/>
      <c r="O2232" s="67">
        <v>810.00000000000273</v>
      </c>
      <c r="T2232"/>
      <c r="U2232" s="273"/>
      <c r="V2232" s="63"/>
      <c r="W2232" s="283"/>
      <c r="X2232" s="317"/>
      <c r="Y2232" s="63"/>
      <c r="Z2232" s="9"/>
    </row>
    <row r="2233" spans="1:26" ht="15">
      <c r="A2233" s="28" t="s">
        <v>859</v>
      </c>
      <c r="B2233" s="63" t="s">
        <v>2558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 t="s">
        <v>278</v>
      </c>
      <c r="J2233" s="9" t="s">
        <v>278</v>
      </c>
      <c r="K2233" s="9" t="s">
        <v>278</v>
      </c>
      <c r="L2233" s="213">
        <v>806.50000000000091</v>
      </c>
      <c r="M2233" s="213"/>
      <c r="N2233" s="67"/>
      <c r="O2233" s="67">
        <v>806.50000000000091</v>
      </c>
      <c r="Q2233" t="s">
        <v>281</v>
      </c>
      <c r="T2233" s="215" t="s">
        <v>1658</v>
      </c>
      <c r="U2233" s="63"/>
      <c r="V2233" s="63"/>
      <c r="W2233" s="265"/>
      <c r="X2233" s="317"/>
      <c r="Y2233" s="63"/>
      <c r="Z2233" s="9"/>
    </row>
    <row r="2234" spans="1:26" ht="15">
      <c r="A2234" s="28" t="s">
        <v>860</v>
      </c>
      <c r="B2234" s="273" t="s">
        <v>1924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 t="s">
        <v>278</v>
      </c>
      <c r="J2234" s="9" t="s">
        <v>278</v>
      </c>
      <c r="K2234" s="9">
        <v>252.79999999999836</v>
      </c>
      <c r="L2234" s="9">
        <v>535.30000000000018</v>
      </c>
      <c r="M2234" s="9"/>
      <c r="O2234" s="67">
        <v>788.09999999999854</v>
      </c>
      <c r="T2234"/>
      <c r="U2234" s="63"/>
      <c r="V2234" s="63"/>
      <c r="W2234" s="283"/>
      <c r="X2234" s="317"/>
      <c r="Y2234" s="63"/>
      <c r="Z2234" s="9"/>
    </row>
    <row r="2235" spans="1:26" ht="15">
      <c r="A2235" s="28" t="s">
        <v>861</v>
      </c>
      <c r="B2235" s="273" t="s">
        <v>1905</v>
      </c>
      <c r="C2235" s="3"/>
      <c r="D2235" s="3"/>
      <c r="E2235" s="9" t="s">
        <v>278</v>
      </c>
      <c r="F2235" s="9" t="s">
        <v>278</v>
      </c>
      <c r="G2235" s="9" t="s">
        <v>278</v>
      </c>
      <c r="H2235" s="9" t="s">
        <v>278</v>
      </c>
      <c r="I2235" s="9" t="s">
        <v>278</v>
      </c>
      <c r="J2235" s="9" t="s">
        <v>278</v>
      </c>
      <c r="K2235" s="9">
        <v>294.70000000000164</v>
      </c>
      <c r="L2235" s="9">
        <v>482.5</v>
      </c>
      <c r="M2235" s="9"/>
      <c r="O2235" s="67">
        <v>777.20000000000164</v>
      </c>
      <c r="T2235"/>
      <c r="U2235" s="63"/>
      <c r="V2235" s="63"/>
      <c r="W2235" s="265"/>
      <c r="X2235" s="317"/>
      <c r="Y2235" s="63"/>
      <c r="Z2235" s="9"/>
    </row>
    <row r="2236" spans="1:26" ht="15">
      <c r="A2236" s="28" t="s">
        <v>862</v>
      </c>
      <c r="B2236" s="63" t="s">
        <v>2556</v>
      </c>
      <c r="C2236" s="3"/>
      <c r="D2236" s="3"/>
      <c r="E2236" s="9" t="s">
        <v>278</v>
      </c>
      <c r="F2236" s="9" t="s">
        <v>278</v>
      </c>
      <c r="G2236" s="9" t="s">
        <v>278</v>
      </c>
      <c r="H2236" s="9" t="s">
        <v>278</v>
      </c>
      <c r="I2236" s="9" t="s">
        <v>278</v>
      </c>
      <c r="J2236" s="9" t="s">
        <v>278</v>
      </c>
      <c r="K2236" s="9" t="s">
        <v>278</v>
      </c>
      <c r="L2236" s="212">
        <v>745.90000000000055</v>
      </c>
      <c r="M2236" s="212"/>
      <c r="N2236" s="67"/>
      <c r="O2236" s="67">
        <v>745.90000000000055</v>
      </c>
      <c r="Q2236" t="s">
        <v>282</v>
      </c>
      <c r="T2236"/>
      <c r="U2236" s="273"/>
      <c r="V2236" s="63"/>
      <c r="W2236" s="283"/>
      <c r="X2236" s="317"/>
      <c r="Y2236" s="63"/>
      <c r="Z2236" s="9"/>
    </row>
    <row r="2237" spans="1:26" ht="15">
      <c r="A2237" s="28" t="s">
        <v>863</v>
      </c>
      <c r="B2237" s="273" t="s">
        <v>2726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 t="s">
        <v>278</v>
      </c>
      <c r="J2237" s="9" t="s">
        <v>278</v>
      </c>
      <c r="K2237" s="9">
        <v>235.95000000000255</v>
      </c>
      <c r="L2237" s="9">
        <v>504.29999999999745</v>
      </c>
      <c r="M2237" s="9"/>
      <c r="O2237" s="67">
        <v>740.25</v>
      </c>
      <c r="T2237"/>
      <c r="U2237" s="63"/>
      <c r="V2237" s="63"/>
      <c r="W2237" s="265"/>
      <c r="X2237" s="317"/>
      <c r="Y2237" s="63"/>
      <c r="Z2237" s="9"/>
    </row>
    <row r="2238" spans="1:26" ht="15">
      <c r="A2238" s="28" t="s">
        <v>864</v>
      </c>
      <c r="B2238" s="63" t="s">
        <v>2568</v>
      </c>
      <c r="C2238" s="3"/>
      <c r="D2238" s="3"/>
      <c r="E2238" s="9" t="s">
        <v>278</v>
      </c>
      <c r="F2238" s="9" t="s">
        <v>278</v>
      </c>
      <c r="G2238" s="9" t="s">
        <v>278</v>
      </c>
      <c r="H2238" s="9" t="s">
        <v>278</v>
      </c>
      <c r="I2238" s="9" t="s">
        <v>278</v>
      </c>
      <c r="J2238" s="9" t="s">
        <v>278</v>
      </c>
      <c r="K2238" s="9" t="s">
        <v>278</v>
      </c>
      <c r="L2238" s="216">
        <v>734.55000000000018</v>
      </c>
      <c r="M2238" s="216"/>
      <c r="N2238" s="67"/>
      <c r="O2238" s="67">
        <v>734.55000000000018</v>
      </c>
      <c r="Q2238" t="s">
        <v>283</v>
      </c>
      <c r="T2238"/>
      <c r="U2238" s="273"/>
      <c r="V2238" s="63"/>
      <c r="W2238" s="282"/>
      <c r="X2238" s="317"/>
      <c r="Y2238" s="63"/>
      <c r="Z2238" s="9"/>
    </row>
    <row r="2239" spans="1:26" ht="15">
      <c r="A2239" s="28" t="s">
        <v>865</v>
      </c>
      <c r="B2239" s="273" t="s">
        <v>1890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 t="s">
        <v>278</v>
      </c>
      <c r="J2239" s="9">
        <v>233.10000000000127</v>
      </c>
      <c r="K2239" s="9">
        <v>61.999999999998181</v>
      </c>
      <c r="L2239" s="9">
        <v>427.49999999999909</v>
      </c>
      <c r="M2239" s="9"/>
      <c r="O2239" s="67">
        <v>722.59999999999854</v>
      </c>
      <c r="T2239"/>
      <c r="U2239" s="63"/>
      <c r="V2239" s="63"/>
      <c r="W2239" s="283"/>
      <c r="X2239" s="317"/>
      <c r="Y2239" s="63"/>
      <c r="Z2239" s="9"/>
    </row>
    <row r="2240" spans="1:26" ht="15">
      <c r="A2240" s="28" t="s">
        <v>866</v>
      </c>
      <c r="B2240" s="273" t="s">
        <v>1889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 t="s">
        <v>278</v>
      </c>
      <c r="J2240" s="9">
        <v>454.30000000000018</v>
      </c>
      <c r="K2240" s="9">
        <v>265.49999999999909</v>
      </c>
      <c r="L2240" s="9" t="s">
        <v>278</v>
      </c>
      <c r="M2240" s="9"/>
      <c r="O2240" s="67">
        <v>719.79999999999927</v>
      </c>
      <c r="T2240"/>
      <c r="U2240" s="63"/>
      <c r="V2240" s="63"/>
      <c r="W2240" s="265"/>
      <c r="X2240" s="317"/>
      <c r="Y2240" s="63"/>
      <c r="Z2240" s="9"/>
    </row>
    <row r="2241" spans="1:26" ht="15">
      <c r="A2241" s="28" t="s">
        <v>867</v>
      </c>
      <c r="B2241" s="63" t="s">
        <v>2549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 t="s">
        <v>278</v>
      </c>
      <c r="J2241" s="9" t="s">
        <v>278</v>
      </c>
      <c r="K2241" s="9" t="s">
        <v>278</v>
      </c>
      <c r="L2241" s="216">
        <v>717.79999999999927</v>
      </c>
      <c r="M2241" s="216"/>
      <c r="N2241" s="67"/>
      <c r="O2241" s="67">
        <v>717.79999999999927</v>
      </c>
      <c r="Q2241" t="s">
        <v>297</v>
      </c>
      <c r="T2241"/>
      <c r="U2241" s="63"/>
      <c r="V2241" s="63"/>
      <c r="W2241" s="283"/>
      <c r="X2241" s="317"/>
      <c r="Y2241" s="63"/>
      <c r="Z2241" s="9"/>
    </row>
    <row r="2242" spans="1:26" ht="15">
      <c r="A2242" s="28" t="s">
        <v>868</v>
      </c>
      <c r="B2242" s="63" t="s">
        <v>2557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 t="s">
        <v>278</v>
      </c>
      <c r="J2242" s="9" t="s">
        <v>278</v>
      </c>
      <c r="K2242" s="9" t="s">
        <v>278</v>
      </c>
      <c r="L2242" s="216">
        <v>645.19999999999982</v>
      </c>
      <c r="M2242" s="216"/>
      <c r="N2242" s="67"/>
      <c r="O2242" s="67">
        <v>645.19999999999982</v>
      </c>
      <c r="Q2242" t="s">
        <v>293</v>
      </c>
      <c r="T2242"/>
      <c r="U2242" s="63"/>
      <c r="V2242" s="63"/>
      <c r="W2242" s="282"/>
      <c r="X2242" s="317"/>
      <c r="Y2242" s="63"/>
      <c r="Z2242" s="9"/>
    </row>
    <row r="2243" spans="1:26" ht="15">
      <c r="A2243" s="28" t="s">
        <v>869</v>
      </c>
      <c r="B2243" s="273" t="s">
        <v>2003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 t="s">
        <v>278</v>
      </c>
      <c r="J2243" s="9" t="s">
        <v>278</v>
      </c>
      <c r="K2243" s="9">
        <v>173.09999999999945</v>
      </c>
      <c r="L2243" s="9">
        <v>471.49999999999818</v>
      </c>
      <c r="M2243" s="9"/>
      <c r="O2243" s="67">
        <v>644.59999999999764</v>
      </c>
      <c r="T2243"/>
      <c r="U2243" s="63"/>
      <c r="V2243" s="63"/>
      <c r="W2243" s="283"/>
      <c r="X2243" s="317"/>
      <c r="Y2243" s="63"/>
      <c r="Z2243" s="9"/>
    </row>
    <row r="2244" spans="1:26" ht="15">
      <c r="A2244" s="28" t="s">
        <v>870</v>
      </c>
      <c r="B2244" s="273" t="s">
        <v>1902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 t="s">
        <v>278</v>
      </c>
      <c r="J2244" s="9" t="s">
        <v>278</v>
      </c>
      <c r="K2244" s="9">
        <v>152.10000000000036</v>
      </c>
      <c r="L2244" s="9">
        <v>470</v>
      </c>
      <c r="M2244" s="9"/>
      <c r="O2244" s="67">
        <v>622.10000000000036</v>
      </c>
      <c r="T2244"/>
      <c r="U2244" s="28"/>
      <c r="V2244" s="63"/>
      <c r="W2244" s="283"/>
      <c r="X2244" s="317"/>
      <c r="Y2244" s="63"/>
      <c r="Z2244" s="9"/>
    </row>
    <row r="2245" spans="1:26" ht="15">
      <c r="A2245" s="28" t="s">
        <v>871</v>
      </c>
      <c r="B2245" s="63" t="s">
        <v>2547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 t="s">
        <v>278</v>
      </c>
      <c r="J2245" s="9" t="s">
        <v>278</v>
      </c>
      <c r="K2245" s="9" t="s">
        <v>278</v>
      </c>
      <c r="L2245" s="9">
        <v>613.85000000000127</v>
      </c>
      <c r="M2245" s="9"/>
      <c r="N2245" s="67"/>
      <c r="O2245" s="67">
        <v>613.85000000000127</v>
      </c>
      <c r="T2245"/>
      <c r="U2245" s="273"/>
      <c r="V2245" s="63"/>
      <c r="W2245" s="283"/>
      <c r="X2245" s="317"/>
      <c r="Y2245" s="63"/>
      <c r="Z2245" s="9"/>
    </row>
    <row r="2246" spans="1:26" ht="15">
      <c r="A2246" s="28" t="s">
        <v>872</v>
      </c>
      <c r="B2246" s="63" t="s">
        <v>2567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 t="s">
        <v>278</v>
      </c>
      <c r="J2246" s="9" t="s">
        <v>278</v>
      </c>
      <c r="K2246" s="9" t="s">
        <v>278</v>
      </c>
      <c r="L2246" s="9">
        <v>611.34999999999945</v>
      </c>
      <c r="M2246" s="9"/>
      <c r="N2246" s="67"/>
      <c r="O2246" s="67">
        <v>611.34999999999945</v>
      </c>
      <c r="T2246"/>
      <c r="U2246" s="218"/>
      <c r="V2246" s="63"/>
      <c r="W2246" s="283"/>
      <c r="X2246" s="317"/>
      <c r="Y2246" s="63"/>
      <c r="Z2246" s="9"/>
    </row>
    <row r="2247" spans="1:26" ht="15">
      <c r="A2247" s="28" t="s">
        <v>873</v>
      </c>
      <c r="B2247" s="63" t="s">
        <v>2544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 t="s">
        <v>278</v>
      </c>
      <c r="J2247" s="9" t="s">
        <v>278</v>
      </c>
      <c r="K2247" s="9" t="s">
        <v>278</v>
      </c>
      <c r="L2247" s="9">
        <v>600.10000000000127</v>
      </c>
      <c r="M2247" s="9"/>
      <c r="N2247" s="67"/>
      <c r="O2247" s="67">
        <v>600.10000000000127</v>
      </c>
      <c r="T2247"/>
      <c r="U2247" s="273"/>
      <c r="V2247" s="63"/>
      <c r="W2247" s="283"/>
      <c r="X2247" s="317"/>
      <c r="Y2247" s="63"/>
      <c r="Z2247" s="9"/>
    </row>
    <row r="2248" spans="1:26" ht="15">
      <c r="A2248" s="28" t="s">
        <v>874</v>
      </c>
      <c r="B2248" s="63" t="s">
        <v>179</v>
      </c>
      <c r="E2248" s="216">
        <v>593.20000000000005</v>
      </c>
      <c r="F2248" s="9" t="s">
        <v>278</v>
      </c>
      <c r="G2248" s="9" t="s">
        <v>278</v>
      </c>
      <c r="H2248" s="9" t="s">
        <v>278</v>
      </c>
      <c r="I2248" s="9" t="s">
        <v>278</v>
      </c>
      <c r="J2248" s="9" t="s">
        <v>278</v>
      </c>
      <c r="K2248" s="9" t="s">
        <v>278</v>
      </c>
      <c r="L2248" s="9" t="s">
        <v>278</v>
      </c>
      <c r="M2248" s="9"/>
      <c r="O2248" s="67">
        <v>593.20000000000005</v>
      </c>
      <c r="Q2248" t="s">
        <v>284</v>
      </c>
      <c r="T2248"/>
      <c r="U2248" s="63"/>
      <c r="V2248" s="63"/>
      <c r="W2248" s="265"/>
      <c r="X2248" s="317"/>
      <c r="Y2248" s="63"/>
      <c r="Z2248" s="9"/>
    </row>
    <row r="2249" spans="1:26" ht="15">
      <c r="A2249" s="28" t="s">
        <v>875</v>
      </c>
      <c r="B2249" s="63" t="s">
        <v>2545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 t="s">
        <v>278</v>
      </c>
      <c r="J2249" s="9" t="s">
        <v>278</v>
      </c>
      <c r="K2249" s="9" t="s">
        <v>278</v>
      </c>
      <c r="L2249" s="9">
        <v>588.85000000000218</v>
      </c>
      <c r="M2249" s="9"/>
      <c r="N2249" s="67"/>
      <c r="O2249" s="67">
        <v>588.85000000000218</v>
      </c>
      <c r="T2249"/>
      <c r="U2249" s="63"/>
      <c r="V2249" s="63"/>
      <c r="W2249" s="265"/>
      <c r="X2249" s="317"/>
      <c r="Y2249" s="63"/>
      <c r="Z2249" s="9"/>
    </row>
    <row r="2250" spans="1:26" ht="15">
      <c r="A2250" s="28" t="s">
        <v>876</v>
      </c>
      <c r="B2250" s="63" t="s">
        <v>2563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 t="s">
        <v>278</v>
      </c>
      <c r="J2250" s="9" t="s">
        <v>278</v>
      </c>
      <c r="K2250" s="9" t="s">
        <v>278</v>
      </c>
      <c r="L2250" s="9">
        <v>581.49999999999909</v>
      </c>
      <c r="M2250" s="9"/>
      <c r="N2250" s="67"/>
      <c r="O2250" s="67">
        <v>581.49999999999909</v>
      </c>
      <c r="T2250"/>
      <c r="U2250" s="218"/>
      <c r="V2250" s="63"/>
      <c r="W2250" s="283"/>
      <c r="X2250" s="317"/>
      <c r="Y2250" s="63"/>
      <c r="Z2250" s="9"/>
    </row>
    <row r="2251" spans="1:26" ht="15">
      <c r="A2251" s="28" t="s">
        <v>877</v>
      </c>
      <c r="B2251" s="63" t="s">
        <v>178</v>
      </c>
      <c r="E2251" s="9">
        <v>261.60000000000002</v>
      </c>
      <c r="F2251" s="216">
        <v>316.39999999999998</v>
      </c>
      <c r="G2251" s="9" t="s">
        <v>278</v>
      </c>
      <c r="H2251" s="9" t="s">
        <v>278</v>
      </c>
      <c r="I2251" s="9" t="s">
        <v>278</v>
      </c>
      <c r="J2251" s="9" t="s">
        <v>278</v>
      </c>
      <c r="K2251" s="9" t="s">
        <v>278</v>
      </c>
      <c r="L2251" s="9" t="s">
        <v>278</v>
      </c>
      <c r="M2251" s="9"/>
      <c r="O2251" s="67">
        <v>578</v>
      </c>
      <c r="Q2251" t="s">
        <v>284</v>
      </c>
      <c r="T2251"/>
      <c r="U2251" s="28"/>
      <c r="V2251" s="63"/>
      <c r="W2251" s="283"/>
      <c r="X2251" s="317"/>
      <c r="Y2251" s="63"/>
      <c r="Z2251" s="9"/>
    </row>
    <row r="2252" spans="1:26" ht="15">
      <c r="A2252" s="28" t="s">
        <v>878</v>
      </c>
      <c r="B2252" s="63" t="s">
        <v>2548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 t="s">
        <v>278</v>
      </c>
      <c r="J2252" s="9" t="s">
        <v>278</v>
      </c>
      <c r="K2252" s="9" t="s">
        <v>278</v>
      </c>
      <c r="L2252" s="9">
        <v>577.300000000002</v>
      </c>
      <c r="M2252" s="9"/>
      <c r="N2252" s="67"/>
      <c r="O2252" s="67">
        <v>577.300000000002</v>
      </c>
      <c r="T2252"/>
      <c r="U2252" s="63"/>
      <c r="V2252" s="63"/>
      <c r="W2252" s="283"/>
      <c r="X2252" s="317"/>
      <c r="Y2252" s="63"/>
      <c r="Z2252" s="9"/>
    </row>
    <row r="2253" spans="1:26" ht="15">
      <c r="A2253" s="28" t="s">
        <v>879</v>
      </c>
      <c r="B2253" s="63" t="s">
        <v>2550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 t="s">
        <v>278</v>
      </c>
      <c r="J2253" s="9" t="s">
        <v>278</v>
      </c>
      <c r="K2253" s="9" t="s">
        <v>278</v>
      </c>
      <c r="L2253" s="9">
        <v>575.99999999999909</v>
      </c>
      <c r="M2253" s="9"/>
      <c r="N2253" s="67"/>
      <c r="O2253" s="67">
        <v>575.99999999999909</v>
      </c>
      <c r="T2253"/>
      <c r="U2253" s="273"/>
      <c r="V2253" s="63"/>
      <c r="W2253" s="282"/>
      <c r="X2253" s="317"/>
      <c r="Y2253" s="63"/>
      <c r="Z2253" s="9"/>
    </row>
    <row r="2254" spans="1:26" ht="15">
      <c r="A2254" s="28" t="s">
        <v>880</v>
      </c>
      <c r="B2254" s="273" t="s">
        <v>1926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 t="s">
        <v>278</v>
      </c>
      <c r="J2254" s="9" t="s">
        <v>278</v>
      </c>
      <c r="K2254" s="9">
        <v>245.40000000000009</v>
      </c>
      <c r="L2254" s="9">
        <v>321.90000000000236</v>
      </c>
      <c r="M2254" s="9"/>
      <c r="O2254" s="67">
        <v>567.30000000000246</v>
      </c>
      <c r="T2254"/>
      <c r="U2254" s="273"/>
      <c r="V2254" s="63"/>
      <c r="W2254" s="283"/>
      <c r="X2254" s="317"/>
      <c r="Y2254" s="63"/>
      <c r="Z2254" s="9"/>
    </row>
    <row r="2255" spans="1:26" ht="15">
      <c r="A2255" s="28" t="s">
        <v>2231</v>
      </c>
      <c r="B2255" s="63" t="s">
        <v>2566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 t="s">
        <v>278</v>
      </c>
      <c r="J2255" s="9" t="s">
        <v>278</v>
      </c>
      <c r="K2255" s="9" t="s">
        <v>278</v>
      </c>
      <c r="L2255" s="9">
        <v>556.30000000000291</v>
      </c>
      <c r="M2255" s="9"/>
      <c r="N2255" s="67"/>
      <c r="O2255" s="67">
        <v>556.30000000000291</v>
      </c>
      <c r="T2255"/>
      <c r="U2255" s="82"/>
      <c r="V2255" s="3"/>
      <c r="W2255" s="79"/>
      <c r="X2255" s="67"/>
    </row>
    <row r="2256" spans="1:26" ht="15">
      <c r="A2256" s="28" t="s">
        <v>2516</v>
      </c>
      <c r="B2256" s="63" t="s">
        <v>2564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 t="s">
        <v>278</v>
      </c>
      <c r="J2256" s="9" t="s">
        <v>278</v>
      </c>
      <c r="K2256" s="9" t="s">
        <v>278</v>
      </c>
      <c r="L2256" s="9">
        <v>556.19999999999982</v>
      </c>
      <c r="M2256" s="9"/>
      <c r="N2256" s="67"/>
      <c r="O2256" s="67">
        <v>556.19999999999982</v>
      </c>
      <c r="T2256"/>
      <c r="U2256" s="82"/>
      <c r="V2256" s="3"/>
      <c r="W2256" s="79"/>
      <c r="X2256" s="67"/>
    </row>
    <row r="2257" spans="1:24" ht="15">
      <c r="A2257" s="28" t="s">
        <v>2517</v>
      </c>
      <c r="B2257" s="205" t="s">
        <v>1551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145.29999999999927</v>
      </c>
      <c r="J2257" s="9">
        <v>393.60000000000036</v>
      </c>
      <c r="K2257" s="9" t="s">
        <v>278</v>
      </c>
      <c r="L2257" s="9" t="s">
        <v>278</v>
      </c>
      <c r="M2257" s="9"/>
      <c r="O2257" s="67">
        <v>538.89999999999964</v>
      </c>
      <c r="T2257"/>
      <c r="U2257" s="82"/>
      <c r="V2257" s="3"/>
      <c r="W2257" s="79"/>
      <c r="X2257" s="67"/>
    </row>
    <row r="2258" spans="1:24" ht="15">
      <c r="A2258" s="28" t="s">
        <v>2518</v>
      </c>
      <c r="B2258" s="63" t="s">
        <v>2554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 t="s">
        <v>278</v>
      </c>
      <c r="J2258" s="9" t="s">
        <v>278</v>
      </c>
      <c r="K2258" s="9" t="s">
        <v>278</v>
      </c>
      <c r="L2258" s="9">
        <v>531.05000000000018</v>
      </c>
      <c r="M2258" s="9"/>
      <c r="N2258" s="67"/>
      <c r="O2258" s="67">
        <v>531.05000000000018</v>
      </c>
      <c r="T2258"/>
      <c r="U2258" s="82"/>
      <c r="V2258" s="3"/>
      <c r="W2258" s="79"/>
      <c r="X2258" s="67"/>
    </row>
    <row r="2259" spans="1:24" ht="15">
      <c r="A2259" s="28" t="s">
        <v>2519</v>
      </c>
      <c r="B2259" s="63" t="s">
        <v>180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 t="s">
        <v>278</v>
      </c>
      <c r="J2259" s="9" t="s">
        <v>278</v>
      </c>
      <c r="K2259" s="9" t="s">
        <v>278</v>
      </c>
      <c r="L2259" s="9">
        <v>525.19999999999982</v>
      </c>
      <c r="M2259" s="9"/>
      <c r="N2259" s="67"/>
      <c r="O2259" s="67">
        <v>525.19999999999982</v>
      </c>
      <c r="T2259"/>
      <c r="U2259" s="82"/>
      <c r="V2259" s="3"/>
      <c r="W2259" s="79"/>
      <c r="X2259" s="67"/>
    </row>
    <row r="2260" spans="1:24" ht="15">
      <c r="A2260" s="28" t="s">
        <v>2520</v>
      </c>
      <c r="B2260" s="273" t="s">
        <v>2540</v>
      </c>
      <c r="C2260" s="3"/>
      <c r="D2260" s="3"/>
      <c r="E2260" s="9" t="s">
        <v>278</v>
      </c>
      <c r="F2260" s="9" t="s">
        <v>278</v>
      </c>
      <c r="G2260" s="9" t="s">
        <v>278</v>
      </c>
      <c r="H2260" s="9" t="s">
        <v>278</v>
      </c>
      <c r="I2260" s="9" t="s">
        <v>278</v>
      </c>
      <c r="J2260" s="9" t="s">
        <v>278</v>
      </c>
      <c r="K2260" s="9" t="s">
        <v>278</v>
      </c>
      <c r="L2260" s="9">
        <v>514.60000000000218</v>
      </c>
      <c r="M2260" s="9"/>
      <c r="N2260" s="67"/>
      <c r="O2260" s="67">
        <v>514.60000000000218</v>
      </c>
      <c r="T2260"/>
      <c r="U2260" s="82"/>
      <c r="V2260" s="3"/>
      <c r="W2260" s="79"/>
      <c r="X2260" s="67"/>
    </row>
    <row r="2261" spans="1:24" ht="15">
      <c r="A2261" s="28" t="s">
        <v>2521</v>
      </c>
      <c r="B2261" s="63" t="s">
        <v>2551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 t="s">
        <v>278</v>
      </c>
      <c r="J2261" s="9" t="s">
        <v>278</v>
      </c>
      <c r="K2261" s="9" t="s">
        <v>278</v>
      </c>
      <c r="L2261" s="9">
        <v>496.60000000000309</v>
      </c>
      <c r="M2261" s="9"/>
      <c r="N2261" s="67"/>
      <c r="O2261" s="67">
        <v>496.60000000000309</v>
      </c>
      <c r="T2261"/>
      <c r="U2261" s="82"/>
      <c r="V2261" s="3"/>
      <c r="W2261" s="79"/>
      <c r="X2261" s="67"/>
    </row>
    <row r="2262" spans="1:24" ht="15">
      <c r="A2262" s="28" t="s">
        <v>2522</v>
      </c>
      <c r="B2262" s="63" t="s">
        <v>2559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 t="s">
        <v>278</v>
      </c>
      <c r="J2262" s="9" t="s">
        <v>278</v>
      </c>
      <c r="K2262" s="9" t="s">
        <v>278</v>
      </c>
      <c r="L2262" s="9">
        <v>484.600000000004</v>
      </c>
      <c r="M2262" s="9"/>
      <c r="N2262" s="67"/>
      <c r="O2262" s="67">
        <v>484.600000000004</v>
      </c>
      <c r="T2262"/>
      <c r="U2262" s="82"/>
      <c r="V2262" s="3"/>
      <c r="W2262" s="79"/>
      <c r="X2262" s="67"/>
    </row>
    <row r="2263" spans="1:24" ht="15">
      <c r="A2263" s="28" t="s">
        <v>2523</v>
      </c>
      <c r="B2263" s="63" t="s">
        <v>2542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 t="s">
        <v>278</v>
      </c>
      <c r="J2263" s="9" t="s">
        <v>278</v>
      </c>
      <c r="K2263" s="9" t="s">
        <v>278</v>
      </c>
      <c r="L2263" s="9">
        <v>466.50000000000091</v>
      </c>
      <c r="M2263" s="9"/>
      <c r="N2263" s="67"/>
      <c r="O2263" s="67">
        <v>466.50000000000091</v>
      </c>
      <c r="T2263"/>
      <c r="U2263" s="82"/>
      <c r="V2263" s="3"/>
      <c r="W2263" s="79"/>
      <c r="X2263" s="67"/>
    </row>
    <row r="2264" spans="1:24" ht="15">
      <c r="A2264" s="28" t="s">
        <v>2524</v>
      </c>
      <c r="B2264" s="63" t="s">
        <v>2555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 t="s">
        <v>278</v>
      </c>
      <c r="J2264" s="9" t="s">
        <v>278</v>
      </c>
      <c r="K2264" s="9" t="s">
        <v>278</v>
      </c>
      <c r="L2264" s="9">
        <v>457.89999999999873</v>
      </c>
      <c r="M2264" s="9"/>
      <c r="N2264" s="67"/>
      <c r="O2264" s="67">
        <v>457.89999999999873</v>
      </c>
      <c r="T2264"/>
      <c r="U2264" s="82"/>
      <c r="V2264" s="3"/>
      <c r="W2264" s="79"/>
      <c r="X2264" s="67"/>
    </row>
    <row r="2265" spans="1:24" ht="15">
      <c r="A2265" s="28" t="s">
        <v>2525</v>
      </c>
      <c r="B2265" s="63" t="s">
        <v>2553</v>
      </c>
      <c r="C2265" s="3"/>
      <c r="D2265" s="3"/>
      <c r="E2265" s="9" t="s">
        <v>278</v>
      </c>
      <c r="F2265" s="9" t="s">
        <v>278</v>
      </c>
      <c r="G2265" s="9" t="s">
        <v>278</v>
      </c>
      <c r="H2265" s="9" t="s">
        <v>278</v>
      </c>
      <c r="I2265" s="9" t="s">
        <v>278</v>
      </c>
      <c r="J2265" s="9" t="s">
        <v>278</v>
      </c>
      <c r="K2265" s="9" t="s">
        <v>278</v>
      </c>
      <c r="L2265" s="9">
        <v>444.29999999999927</v>
      </c>
      <c r="M2265" s="9"/>
      <c r="N2265" s="67"/>
      <c r="O2265" s="67">
        <v>444.29999999999927</v>
      </c>
      <c r="T2265"/>
      <c r="U2265" s="82"/>
      <c r="V2265" s="3"/>
      <c r="W2265" s="79"/>
      <c r="X2265" s="67"/>
    </row>
    <row r="2266" spans="1:24" ht="15">
      <c r="A2266" s="28" t="s">
        <v>2526</v>
      </c>
      <c r="B2266" s="63" t="s">
        <v>2543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 t="s">
        <v>278</v>
      </c>
      <c r="J2266" s="9" t="s">
        <v>278</v>
      </c>
      <c r="K2266" s="9" t="s">
        <v>278</v>
      </c>
      <c r="L2266" s="9">
        <v>433.99999999999909</v>
      </c>
      <c r="M2266" s="9"/>
      <c r="N2266" s="67"/>
      <c r="O2266" s="67">
        <v>433.99999999999909</v>
      </c>
      <c r="T2266"/>
      <c r="U2266" s="82"/>
      <c r="V2266" s="3"/>
      <c r="W2266" s="79"/>
      <c r="X2266" s="67"/>
    </row>
    <row r="2267" spans="1:24" ht="15">
      <c r="A2267" s="28" t="s">
        <v>2527</v>
      </c>
      <c r="B2267" s="273" t="s">
        <v>2541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 t="s">
        <v>278</v>
      </c>
      <c r="J2267" s="9" t="s">
        <v>278</v>
      </c>
      <c r="K2267" s="9" t="s">
        <v>278</v>
      </c>
      <c r="L2267" s="9">
        <v>433.94999999999891</v>
      </c>
      <c r="M2267" s="9"/>
      <c r="N2267" s="67"/>
      <c r="O2267" s="67">
        <v>433.94999999999891</v>
      </c>
      <c r="T2267"/>
      <c r="U2267" s="82"/>
      <c r="V2267" s="3"/>
      <c r="W2267" s="79"/>
      <c r="X2267" s="67"/>
    </row>
    <row r="2268" spans="1:24" ht="15">
      <c r="A2268" s="28" t="s">
        <v>2528</v>
      </c>
      <c r="B2268" s="63" t="s">
        <v>2552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 t="s">
        <v>278</v>
      </c>
      <c r="J2268" s="9" t="s">
        <v>278</v>
      </c>
      <c r="K2268" s="9" t="s">
        <v>278</v>
      </c>
      <c r="L2268" s="9">
        <v>431.39999999999782</v>
      </c>
      <c r="M2268" s="9"/>
      <c r="N2268" s="67"/>
      <c r="O2268" s="67">
        <v>431.39999999999782</v>
      </c>
      <c r="T2268"/>
      <c r="U2268" s="82"/>
      <c r="V2268" s="3"/>
      <c r="W2268" s="79"/>
      <c r="X2268" s="67"/>
    </row>
    <row r="2269" spans="1:24" ht="15">
      <c r="A2269" s="28" t="s">
        <v>2529</v>
      </c>
      <c r="B2269" s="63" t="s">
        <v>2546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 t="s">
        <v>278</v>
      </c>
      <c r="J2269" s="9" t="s">
        <v>278</v>
      </c>
      <c r="K2269" s="9" t="s">
        <v>278</v>
      </c>
      <c r="L2269" s="9">
        <v>426.99999999999909</v>
      </c>
      <c r="M2269" s="9"/>
      <c r="N2269" s="67"/>
      <c r="O2269" s="67">
        <v>426.99999999999909</v>
      </c>
      <c r="T2269"/>
      <c r="U2269" s="82"/>
      <c r="V2269" s="3"/>
      <c r="W2269" s="79"/>
      <c r="X2269" s="67"/>
    </row>
    <row r="2270" spans="1:24" ht="15">
      <c r="A2270" s="28" t="s">
        <v>2530</v>
      </c>
      <c r="B2270" s="205" t="s">
        <v>1581</v>
      </c>
      <c r="C2270" s="3"/>
      <c r="D2270" s="3"/>
      <c r="E2270" s="9" t="s">
        <v>278</v>
      </c>
      <c r="F2270" s="9" t="s">
        <v>278</v>
      </c>
      <c r="G2270" s="9" t="s">
        <v>278</v>
      </c>
      <c r="H2270" s="9" t="s">
        <v>278</v>
      </c>
      <c r="I2270" s="216">
        <v>417.40000000000146</v>
      </c>
      <c r="J2270" s="9" t="s">
        <v>278</v>
      </c>
      <c r="K2270" s="9" t="s">
        <v>278</v>
      </c>
      <c r="L2270" s="9" t="s">
        <v>278</v>
      </c>
      <c r="M2270" s="9"/>
      <c r="O2270" s="67">
        <v>417.40000000000146</v>
      </c>
      <c r="Q2270" t="s">
        <v>287</v>
      </c>
      <c r="T2270"/>
      <c r="U2270" s="82"/>
      <c r="V2270" s="3"/>
      <c r="W2270" s="79"/>
      <c r="X2270" s="67"/>
    </row>
    <row r="2271" spans="1:24" ht="15">
      <c r="A2271" s="28" t="s">
        <v>2531</v>
      </c>
      <c r="B2271" s="63" t="s">
        <v>2560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 t="s">
        <v>278</v>
      </c>
      <c r="J2271" s="9" t="s">
        <v>278</v>
      </c>
      <c r="K2271" s="9" t="s">
        <v>278</v>
      </c>
      <c r="L2271" s="9">
        <v>358.10000000000036</v>
      </c>
      <c r="M2271" s="9"/>
      <c r="N2271" s="67"/>
      <c r="O2271" s="67">
        <v>358.10000000000036</v>
      </c>
      <c r="T2271"/>
      <c r="U2271" s="82"/>
      <c r="V2271" s="3"/>
      <c r="W2271" s="79"/>
      <c r="X2271" s="67"/>
    </row>
    <row r="2272" spans="1:24" ht="15">
      <c r="A2272" s="28" t="s">
        <v>2532</v>
      </c>
      <c r="B2272" s="205" t="s">
        <v>1557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336.00000000000182</v>
      </c>
      <c r="J2272" s="9" t="s">
        <v>278</v>
      </c>
      <c r="K2272" s="9" t="s">
        <v>278</v>
      </c>
      <c r="L2272" s="9" t="s">
        <v>278</v>
      </c>
      <c r="M2272" s="9"/>
      <c r="O2272" s="67">
        <v>336.00000000000182</v>
      </c>
      <c r="T2272"/>
      <c r="U2272" s="82"/>
      <c r="V2272" s="3"/>
      <c r="W2272" s="79"/>
      <c r="X2272" s="67"/>
    </row>
    <row r="2273" spans="1:24" ht="15">
      <c r="A2273" s="28" t="s">
        <v>2533</v>
      </c>
      <c r="B2273" s="63" t="s">
        <v>731</v>
      </c>
      <c r="E2273" s="9" t="s">
        <v>278</v>
      </c>
      <c r="F2273" s="9" t="s">
        <v>278</v>
      </c>
      <c r="G2273" s="9" t="s">
        <v>278</v>
      </c>
      <c r="H2273" s="9">
        <v>315.54999999999927</v>
      </c>
      <c r="I2273" s="9" t="s">
        <v>278</v>
      </c>
      <c r="J2273" s="9" t="s">
        <v>278</v>
      </c>
      <c r="K2273" s="9" t="s">
        <v>278</v>
      </c>
      <c r="L2273" s="9" t="s">
        <v>278</v>
      </c>
      <c r="M2273" s="9"/>
      <c r="O2273" s="67">
        <v>315.54999999999927</v>
      </c>
      <c r="T2273"/>
      <c r="U2273" s="82"/>
      <c r="V2273" s="3"/>
      <c r="W2273" s="79"/>
      <c r="X2273" s="67"/>
    </row>
    <row r="2274" spans="1:24" ht="15">
      <c r="A2274" s="28" t="s">
        <v>2534</v>
      </c>
      <c r="B2274" s="218" t="s">
        <v>1547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305.49999999999454</v>
      </c>
      <c r="J2274" s="9" t="s">
        <v>278</v>
      </c>
      <c r="K2274" s="9" t="s">
        <v>278</v>
      </c>
      <c r="L2274" s="9" t="s">
        <v>278</v>
      </c>
      <c r="M2274" s="9"/>
      <c r="O2274" s="67">
        <v>305.49999999999454</v>
      </c>
      <c r="T2274"/>
      <c r="U2274" s="82"/>
      <c r="V2274" s="3"/>
      <c r="W2274" s="79"/>
      <c r="X2274" s="67"/>
    </row>
    <row r="2275" spans="1:24" ht="15">
      <c r="A2275" s="28" t="s">
        <v>2535</v>
      </c>
      <c r="B2275" s="273" t="s">
        <v>1884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 t="s">
        <v>278</v>
      </c>
      <c r="J2275" s="9">
        <v>252.29999999999927</v>
      </c>
      <c r="K2275" s="9" t="s">
        <v>278</v>
      </c>
      <c r="L2275" s="9" t="s">
        <v>278</v>
      </c>
      <c r="M2275" s="9"/>
      <c r="O2275" s="67">
        <v>252.29999999999927</v>
      </c>
      <c r="T2275"/>
      <c r="U2275" s="82"/>
      <c r="V2275" s="3"/>
      <c r="W2275" s="79"/>
      <c r="X2275" s="67"/>
    </row>
    <row r="2276" spans="1:24" ht="15">
      <c r="A2276" s="28" t="s">
        <v>2536</v>
      </c>
      <c r="B2276" s="63" t="s">
        <v>741</v>
      </c>
      <c r="E2276" s="9" t="s">
        <v>278</v>
      </c>
      <c r="F2276" s="9" t="s">
        <v>278</v>
      </c>
      <c r="G2276" s="9" t="s">
        <v>278</v>
      </c>
      <c r="H2276" s="9">
        <v>234.20000000000073</v>
      </c>
      <c r="I2276" s="9" t="s">
        <v>278</v>
      </c>
      <c r="J2276" s="9" t="s">
        <v>278</v>
      </c>
      <c r="K2276" s="9" t="s">
        <v>278</v>
      </c>
      <c r="L2276" s="9" t="s">
        <v>278</v>
      </c>
      <c r="M2276" s="9"/>
      <c r="O2276" s="67">
        <v>234.20000000000073</v>
      </c>
      <c r="T2276"/>
      <c r="U2276" s="82"/>
      <c r="V2276" s="3"/>
      <c r="W2276" s="79"/>
      <c r="X2276" s="67"/>
    </row>
    <row r="2277" spans="1:24" ht="15">
      <c r="A2277" s="28" t="s">
        <v>2537</v>
      </c>
      <c r="B2277" s="273" t="s">
        <v>1903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 t="s">
        <v>278</v>
      </c>
      <c r="J2277" s="9" t="s">
        <v>278</v>
      </c>
      <c r="K2277" s="9">
        <v>213.64999999999964</v>
      </c>
      <c r="L2277" s="9" t="s">
        <v>278</v>
      </c>
      <c r="M2277" s="9"/>
      <c r="O2277" s="67">
        <v>213.64999999999964</v>
      </c>
      <c r="T2277"/>
      <c r="U2277" s="82"/>
      <c r="V2277" s="3"/>
      <c r="W2277" s="79"/>
      <c r="X2277" s="67"/>
    </row>
    <row r="2278" spans="1:24" ht="15">
      <c r="A2278" s="28" t="s">
        <v>2538</v>
      </c>
      <c r="B2278" s="205" t="s">
        <v>1554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183.80000000000291</v>
      </c>
      <c r="J2278" s="9" t="s">
        <v>278</v>
      </c>
      <c r="K2278" s="9" t="s">
        <v>278</v>
      </c>
      <c r="L2278" s="9" t="s">
        <v>278</v>
      </c>
      <c r="M2278" s="9"/>
      <c r="O2278" s="67">
        <v>183.80000000000291</v>
      </c>
      <c r="T2278"/>
      <c r="U2278" s="82"/>
      <c r="V2278" s="3"/>
      <c r="W2278" s="79"/>
      <c r="X2278" s="67"/>
    </row>
    <row r="2279" spans="1:24" ht="15">
      <c r="A2279" s="28" t="s">
        <v>2539</v>
      </c>
      <c r="B2279" s="63" t="s">
        <v>164</v>
      </c>
      <c r="E2279" s="9" t="s">
        <v>278</v>
      </c>
      <c r="F2279" s="9" t="s">
        <v>278</v>
      </c>
      <c r="G2279" s="9">
        <v>163.9</v>
      </c>
      <c r="H2279" s="9" t="s">
        <v>278</v>
      </c>
      <c r="I2279" s="9" t="s">
        <v>278</v>
      </c>
      <c r="J2279" s="9" t="s">
        <v>278</v>
      </c>
      <c r="K2279" s="9" t="s">
        <v>278</v>
      </c>
      <c r="L2279" s="9" t="s">
        <v>278</v>
      </c>
      <c r="M2279" s="9"/>
      <c r="O2279" s="67">
        <v>163.9</v>
      </c>
      <c r="T2279"/>
      <c r="U2279" s="82"/>
      <c r="V2279" s="3"/>
      <c r="W2279" s="79"/>
      <c r="X2279" s="67"/>
    </row>
    <row r="2280" spans="1:24" ht="15">
      <c r="A2280" s="28" t="s">
        <v>2687</v>
      </c>
      <c r="B2280" s="205" t="s">
        <v>1564</v>
      </c>
      <c r="C2280" s="3"/>
      <c r="D2280" s="3"/>
      <c r="E2280" s="9" t="s">
        <v>278</v>
      </c>
      <c r="F2280" s="9" t="s">
        <v>278</v>
      </c>
      <c r="G2280" s="9" t="s">
        <v>278</v>
      </c>
      <c r="H2280" s="9" t="s">
        <v>278</v>
      </c>
      <c r="I2280" s="9">
        <v>159.39999999999964</v>
      </c>
      <c r="J2280" s="9" t="s">
        <v>278</v>
      </c>
      <c r="K2280" s="9" t="s">
        <v>278</v>
      </c>
      <c r="L2280" s="9" t="s">
        <v>278</v>
      </c>
      <c r="M2280" s="9"/>
      <c r="O2280" s="67">
        <v>159.39999999999964</v>
      </c>
      <c r="T2280"/>
      <c r="U2280" s="82"/>
      <c r="V2280" s="3"/>
      <c r="W2280" s="79"/>
      <c r="X2280" s="67"/>
    </row>
    <row r="2281" spans="1:24" ht="15">
      <c r="A2281" s="28" t="s">
        <v>2688</v>
      </c>
      <c r="B2281" s="273" t="s">
        <v>1904</v>
      </c>
      <c r="C2281" s="3"/>
      <c r="D2281" s="3"/>
      <c r="E2281" s="9" t="s">
        <v>278</v>
      </c>
      <c r="F2281" s="9" t="s">
        <v>278</v>
      </c>
      <c r="G2281" s="9" t="s">
        <v>278</v>
      </c>
      <c r="H2281" s="9" t="s">
        <v>278</v>
      </c>
      <c r="I2281" s="9" t="s">
        <v>278</v>
      </c>
      <c r="J2281" s="9" t="s">
        <v>278</v>
      </c>
      <c r="K2281" s="9">
        <v>133.49999999999909</v>
      </c>
      <c r="L2281" s="9" t="s">
        <v>278</v>
      </c>
      <c r="M2281" s="9"/>
      <c r="O2281" s="67">
        <v>133.49999999999909</v>
      </c>
      <c r="T2281"/>
      <c r="U2281" s="82"/>
      <c r="V2281" s="3"/>
      <c r="W2281" s="79"/>
      <c r="X2281" s="67"/>
    </row>
    <row r="2282" spans="1:24" ht="15">
      <c r="A2282" s="28" t="s">
        <v>2689</v>
      </c>
      <c r="B2282" s="205" t="s">
        <v>1556</v>
      </c>
      <c r="C2282" s="3"/>
      <c r="D2282" s="3"/>
      <c r="E2282" s="9" t="s">
        <v>278</v>
      </c>
      <c r="F2282" s="9" t="s">
        <v>278</v>
      </c>
      <c r="G2282" s="9" t="s">
        <v>278</v>
      </c>
      <c r="H2282" s="9" t="s">
        <v>278</v>
      </c>
      <c r="I2282" s="9">
        <v>111.40000000000327</v>
      </c>
      <c r="J2282" s="9" t="s">
        <v>278</v>
      </c>
      <c r="K2282" s="9" t="s">
        <v>278</v>
      </c>
      <c r="L2282" s="9" t="s">
        <v>278</v>
      </c>
      <c r="M2282" s="9"/>
      <c r="O2282" s="67">
        <v>111.40000000000327</v>
      </c>
      <c r="T2282"/>
      <c r="U2282" s="82"/>
      <c r="V2282" s="3"/>
      <c r="W2282" s="79"/>
      <c r="X2282" s="67"/>
    </row>
    <row r="2283" spans="1:24" ht="15">
      <c r="A2283" s="291" t="s">
        <v>3944</v>
      </c>
      <c r="B2283" s="63" t="s">
        <v>4006</v>
      </c>
      <c r="C2283" s="3"/>
      <c r="D2283" s="3"/>
      <c r="E2283" s="9"/>
      <c r="F2283" s="9"/>
      <c r="G2283" s="9"/>
      <c r="H2283" s="9"/>
      <c r="L2283" s="69"/>
      <c r="M2283" s="69"/>
      <c r="N2283" s="67"/>
      <c r="T2283"/>
      <c r="U2283" s="82"/>
      <c r="V2283" s="3"/>
      <c r="W2283" s="79"/>
      <c r="X2283" s="67"/>
    </row>
    <row r="2284" spans="1:24" ht="15">
      <c r="A2284" s="291" t="s">
        <v>3945</v>
      </c>
      <c r="B2284" s="63" t="s">
        <v>4007</v>
      </c>
      <c r="C2284" s="3"/>
      <c r="D2284" s="3"/>
      <c r="E2284" s="9"/>
      <c r="F2284" s="9"/>
      <c r="G2284" s="9"/>
      <c r="H2284" s="9"/>
      <c r="L2284" s="69"/>
      <c r="M2284" s="69"/>
      <c r="N2284" s="67"/>
      <c r="T2284"/>
      <c r="U2284" s="82"/>
      <c r="V2284" s="3"/>
      <c r="W2284" s="79"/>
      <c r="X2284" s="67"/>
    </row>
    <row r="2285" spans="1:24" ht="15">
      <c r="A2285" s="291" t="s">
        <v>3946</v>
      </c>
      <c r="B2285" s="63" t="s">
        <v>4008</v>
      </c>
      <c r="C2285" s="3"/>
      <c r="D2285" s="3"/>
      <c r="E2285" s="9"/>
      <c r="F2285" s="9"/>
      <c r="G2285" s="9"/>
      <c r="H2285" s="9"/>
      <c r="L2285" s="69"/>
      <c r="M2285" s="69"/>
      <c r="N2285" s="67"/>
      <c r="T2285"/>
      <c r="U2285" s="82"/>
      <c r="V2285" s="3"/>
      <c r="W2285" s="79"/>
      <c r="X2285" s="67"/>
    </row>
    <row r="2286" spans="1:24" ht="15">
      <c r="A2286" s="291" t="s">
        <v>3947</v>
      </c>
      <c r="B2286" s="63" t="s">
        <v>4009</v>
      </c>
      <c r="C2286" s="3"/>
      <c r="D2286" s="3"/>
      <c r="E2286" s="9"/>
      <c r="F2286" s="9"/>
      <c r="G2286" s="9"/>
      <c r="H2286" s="9"/>
      <c r="L2286" s="69"/>
      <c r="M2286" s="69"/>
      <c r="N2286" s="67"/>
      <c r="T2286"/>
      <c r="U2286" s="82"/>
      <c r="V2286" s="3"/>
      <c r="W2286" s="79"/>
      <c r="X2286" s="67"/>
    </row>
    <row r="2287" spans="1:24" ht="15">
      <c r="A2287" s="291" t="s">
        <v>3948</v>
      </c>
      <c r="B2287" s="63" t="s">
        <v>4010</v>
      </c>
      <c r="C2287" s="3"/>
      <c r="D2287" s="3"/>
      <c r="E2287" s="9"/>
      <c r="F2287" s="9"/>
      <c r="G2287" s="9"/>
      <c r="H2287" s="9"/>
      <c r="L2287" s="69"/>
      <c r="M2287" s="69"/>
      <c r="N2287" s="67"/>
      <c r="T2287"/>
      <c r="U2287" s="82"/>
      <c r="V2287" s="3"/>
      <c r="W2287" s="79"/>
      <c r="X2287" s="67"/>
    </row>
    <row r="2288" spans="1:24" ht="15">
      <c r="A2288" s="291" t="s">
        <v>3949</v>
      </c>
      <c r="B2288" s="63" t="s">
        <v>4011</v>
      </c>
      <c r="C2288" s="3"/>
      <c r="D2288" s="3"/>
      <c r="E2288" s="9"/>
      <c r="F2288" s="9"/>
      <c r="G2288" s="9"/>
      <c r="H2288" s="9"/>
      <c r="L2288" s="69"/>
      <c r="M2288" s="69"/>
      <c r="N2288" s="67"/>
      <c r="T2288"/>
      <c r="U2288" s="82"/>
      <c r="V2288" s="3"/>
      <c r="W2288" s="79"/>
      <c r="X2288" s="67"/>
    </row>
    <row r="2289" spans="1:24" ht="15">
      <c r="A2289" s="291" t="s">
        <v>3950</v>
      </c>
      <c r="B2289" s="63" t="s">
        <v>4012</v>
      </c>
      <c r="C2289" s="3"/>
      <c r="D2289" s="3"/>
      <c r="E2289" s="9"/>
      <c r="F2289" s="9"/>
      <c r="G2289" s="9"/>
      <c r="H2289" s="9"/>
      <c r="L2289" s="69"/>
      <c r="M2289" s="69"/>
      <c r="N2289" s="67"/>
      <c r="T2289"/>
      <c r="U2289" s="82"/>
      <c r="V2289" s="3"/>
      <c r="W2289" s="79"/>
      <c r="X2289" s="67"/>
    </row>
    <row r="2290" spans="1:24" ht="15">
      <c r="A2290" s="291" t="s">
        <v>3951</v>
      </c>
      <c r="B2290" s="63" t="s">
        <v>4013</v>
      </c>
      <c r="C2290" s="3"/>
      <c r="D2290" s="3"/>
      <c r="E2290" s="9"/>
      <c r="F2290" s="9"/>
      <c r="G2290" s="9"/>
      <c r="H2290" s="9"/>
      <c r="L2290" s="69"/>
      <c r="M2290" s="69"/>
      <c r="N2290" s="67"/>
      <c r="T2290"/>
      <c r="U2290" s="82"/>
      <c r="V2290" s="3"/>
      <c r="W2290" s="79"/>
      <c r="X2290" s="67"/>
    </row>
    <row r="2291" spans="1:24" ht="15">
      <c r="A2291" s="291" t="s">
        <v>3952</v>
      </c>
      <c r="B2291" s="63" t="s">
        <v>4014</v>
      </c>
      <c r="C2291" s="3"/>
      <c r="D2291" s="3"/>
      <c r="E2291" s="9"/>
      <c r="F2291" s="9"/>
      <c r="G2291" s="9"/>
      <c r="H2291" s="9"/>
      <c r="L2291" s="69"/>
      <c r="M2291" s="69"/>
      <c r="N2291" s="67"/>
      <c r="T2291"/>
      <c r="U2291" s="82"/>
      <c r="V2291" s="3"/>
      <c r="W2291" s="79"/>
      <c r="X2291" s="67"/>
    </row>
    <row r="2292" spans="1:24" ht="15">
      <c r="A2292" s="291" t="s">
        <v>3953</v>
      </c>
      <c r="B2292" s="63" t="s">
        <v>4033</v>
      </c>
      <c r="C2292" s="3"/>
      <c r="D2292" s="3"/>
      <c r="E2292" s="9"/>
      <c r="F2292" s="9"/>
      <c r="G2292" s="9"/>
      <c r="H2292" s="9"/>
      <c r="L2292" s="69"/>
      <c r="M2292" s="69"/>
      <c r="N2292" s="67"/>
      <c r="T2292"/>
      <c r="U2292" s="82"/>
      <c r="V2292" s="3"/>
      <c r="W2292" s="79"/>
      <c r="X2292" s="67"/>
    </row>
    <row r="2293" spans="1:24" ht="15">
      <c r="A2293" s="291" t="s">
        <v>3954</v>
      </c>
      <c r="B2293" s="63" t="s">
        <v>4015</v>
      </c>
      <c r="C2293" s="3"/>
      <c r="D2293" s="3"/>
      <c r="E2293" s="9"/>
      <c r="F2293" s="9"/>
      <c r="G2293" s="9"/>
      <c r="H2293" s="9"/>
      <c r="L2293" s="69"/>
      <c r="M2293" s="69"/>
      <c r="N2293" s="67"/>
      <c r="T2293"/>
      <c r="U2293" s="82"/>
      <c r="V2293" s="3"/>
      <c r="W2293" s="79"/>
      <c r="X2293" s="67"/>
    </row>
    <row r="2294" spans="1:24" ht="15">
      <c r="A2294" s="291" t="s">
        <v>3955</v>
      </c>
      <c r="B2294" s="63" t="s">
        <v>4016</v>
      </c>
      <c r="C2294" s="3"/>
      <c r="D2294" s="3"/>
      <c r="E2294" s="9"/>
      <c r="F2294" s="9"/>
      <c r="G2294" s="9"/>
      <c r="H2294" s="9"/>
      <c r="L2294" s="69"/>
      <c r="M2294" s="69"/>
      <c r="N2294" s="67"/>
      <c r="T2294"/>
      <c r="U2294" s="82"/>
      <c r="V2294" s="3"/>
      <c r="W2294" s="79"/>
      <c r="X2294" s="67"/>
    </row>
    <row r="2295" spans="1:24" ht="15">
      <c r="A2295" s="291" t="s">
        <v>3956</v>
      </c>
      <c r="B2295" s="63" t="s">
        <v>4017</v>
      </c>
      <c r="C2295" s="3"/>
      <c r="D2295" s="3"/>
      <c r="E2295" s="9"/>
      <c r="F2295" s="9"/>
      <c r="G2295" s="9"/>
      <c r="H2295" s="9"/>
      <c r="L2295" s="69"/>
      <c r="M2295" s="69"/>
      <c r="N2295" s="67"/>
      <c r="T2295"/>
      <c r="U2295" s="82"/>
      <c r="V2295" s="3"/>
      <c r="W2295" s="79"/>
      <c r="X2295" s="67"/>
    </row>
    <row r="2296" spans="1:24" ht="15">
      <c r="A2296" s="291" t="s">
        <v>3957</v>
      </c>
      <c r="B2296" s="63" t="s">
        <v>4018</v>
      </c>
      <c r="C2296" s="3"/>
      <c r="D2296" s="3"/>
      <c r="E2296" s="9"/>
      <c r="F2296" s="9"/>
      <c r="G2296" s="9"/>
      <c r="H2296" s="9"/>
      <c r="L2296" s="69"/>
      <c r="M2296" s="69"/>
      <c r="N2296" s="67"/>
      <c r="T2296"/>
      <c r="U2296" s="82"/>
      <c r="V2296" s="3"/>
      <c r="W2296" s="79"/>
      <c r="X2296" s="67"/>
    </row>
    <row r="2297" spans="1:24" ht="15">
      <c r="A2297" s="291" t="s">
        <v>3958</v>
      </c>
      <c r="B2297" s="63" t="s">
        <v>4019</v>
      </c>
      <c r="C2297" s="3"/>
      <c r="D2297" s="3"/>
      <c r="E2297" s="9"/>
      <c r="F2297" s="9"/>
      <c r="G2297" s="9"/>
      <c r="H2297" s="9"/>
      <c r="L2297" s="69"/>
      <c r="M2297" s="69"/>
      <c r="N2297" s="67"/>
      <c r="T2297"/>
      <c r="U2297" s="82"/>
      <c r="V2297" s="3"/>
      <c r="W2297" s="79"/>
      <c r="X2297" s="67"/>
    </row>
    <row r="2298" spans="1:24" ht="15">
      <c r="A2298" s="291" t="s">
        <v>3959</v>
      </c>
      <c r="B2298" s="63" t="s">
        <v>4020</v>
      </c>
      <c r="C2298" s="3"/>
      <c r="D2298" s="3"/>
      <c r="E2298" s="9"/>
      <c r="F2298" s="9"/>
      <c r="G2298" s="9"/>
      <c r="H2298" s="9"/>
      <c r="L2298" s="69"/>
      <c r="M2298" s="69"/>
      <c r="N2298" s="67"/>
      <c r="T2298"/>
      <c r="U2298" s="82"/>
      <c r="V2298" s="3"/>
      <c r="W2298" s="79"/>
      <c r="X2298" s="67"/>
    </row>
    <row r="2299" spans="1:24" ht="15">
      <c r="A2299" s="291" t="s">
        <v>3960</v>
      </c>
      <c r="B2299" s="63" t="s">
        <v>4021</v>
      </c>
      <c r="C2299" s="3"/>
      <c r="D2299" s="3"/>
      <c r="E2299" s="9"/>
      <c r="F2299" s="9"/>
      <c r="G2299" s="9"/>
      <c r="H2299" s="9"/>
      <c r="L2299" s="69"/>
      <c r="M2299" s="69"/>
      <c r="N2299" s="67"/>
      <c r="T2299"/>
      <c r="U2299" s="82"/>
      <c r="V2299" s="3"/>
      <c r="W2299" s="79"/>
      <c r="X2299" s="67"/>
    </row>
    <row r="2300" spans="1:24" ht="15">
      <c r="A2300" s="291" t="s">
        <v>3961</v>
      </c>
      <c r="B2300" s="63" t="s">
        <v>4022</v>
      </c>
      <c r="C2300" s="3"/>
      <c r="D2300" s="3"/>
      <c r="E2300" s="9"/>
      <c r="F2300" s="9"/>
      <c r="G2300" s="9"/>
      <c r="H2300" s="9"/>
      <c r="L2300" s="69"/>
      <c r="M2300" s="69"/>
      <c r="N2300" s="67"/>
      <c r="T2300"/>
      <c r="U2300" s="82"/>
      <c r="V2300" s="3"/>
      <c r="W2300" s="79"/>
      <c r="X2300" s="67"/>
    </row>
    <row r="2301" spans="1:24" ht="15">
      <c r="A2301" s="291" t="s">
        <v>3962</v>
      </c>
      <c r="B2301" s="63" t="s">
        <v>4023</v>
      </c>
      <c r="C2301" s="3"/>
      <c r="D2301" s="3"/>
      <c r="E2301" s="9"/>
      <c r="F2301" s="9"/>
      <c r="G2301" s="9"/>
      <c r="H2301" s="9"/>
      <c r="L2301" s="69"/>
      <c r="M2301" s="69"/>
      <c r="N2301" s="67"/>
      <c r="T2301"/>
      <c r="U2301" s="82"/>
      <c r="V2301" s="3"/>
      <c r="W2301" s="79"/>
      <c r="X2301" s="67"/>
    </row>
    <row r="2302" spans="1:24" ht="15">
      <c r="A2302" s="291" t="s">
        <v>3963</v>
      </c>
      <c r="B2302" s="63" t="s">
        <v>4024</v>
      </c>
      <c r="C2302" s="3"/>
      <c r="D2302" s="3"/>
      <c r="E2302" s="9"/>
      <c r="F2302" s="9"/>
      <c r="G2302" s="9"/>
      <c r="H2302" s="9"/>
      <c r="L2302" s="69"/>
      <c r="M2302" s="69"/>
      <c r="N2302" s="67"/>
      <c r="T2302"/>
      <c r="U2302" s="82"/>
      <c r="V2302" s="3"/>
      <c r="W2302" s="79"/>
      <c r="X2302" s="67"/>
    </row>
    <row r="2303" spans="1:24" ht="15">
      <c r="A2303" s="291" t="s">
        <v>3964</v>
      </c>
      <c r="B2303" s="63" t="s">
        <v>4025</v>
      </c>
      <c r="C2303" s="3"/>
      <c r="D2303" s="3"/>
      <c r="E2303" s="9"/>
      <c r="F2303" s="9"/>
      <c r="G2303" s="9"/>
      <c r="H2303" s="9"/>
      <c r="L2303" s="69"/>
      <c r="M2303" s="69"/>
      <c r="N2303" s="67"/>
      <c r="T2303"/>
      <c r="U2303" s="82"/>
      <c r="V2303" s="3"/>
      <c r="W2303" s="79"/>
      <c r="X2303" s="67"/>
    </row>
    <row r="2304" spans="1:24" ht="15">
      <c r="A2304" s="291" t="s">
        <v>3965</v>
      </c>
      <c r="B2304" s="63" t="s">
        <v>4026</v>
      </c>
      <c r="C2304" s="3"/>
      <c r="D2304" s="3"/>
      <c r="E2304" s="9"/>
      <c r="F2304" s="9"/>
      <c r="G2304" s="9"/>
      <c r="H2304" s="9"/>
      <c r="L2304" s="69"/>
      <c r="M2304" s="69"/>
      <c r="N2304" s="67"/>
      <c r="T2304"/>
      <c r="U2304" s="82"/>
      <c r="V2304" s="3"/>
      <c r="W2304" s="79"/>
      <c r="X2304" s="67"/>
    </row>
    <row r="2305" spans="1:25" ht="15">
      <c r="A2305" s="291" t="s">
        <v>3966</v>
      </c>
      <c r="B2305" s="63" t="s">
        <v>4027</v>
      </c>
      <c r="C2305" s="3"/>
      <c r="D2305" s="3"/>
      <c r="E2305" s="9"/>
      <c r="F2305" s="9"/>
      <c r="G2305" s="9"/>
      <c r="H2305" s="9"/>
      <c r="L2305" s="69"/>
      <c r="M2305" s="69"/>
      <c r="N2305" s="67"/>
      <c r="T2305"/>
      <c r="U2305" s="82"/>
      <c r="V2305" s="3"/>
      <c r="W2305" s="79"/>
      <c r="X2305" s="67"/>
    </row>
    <row r="2306" spans="1:25" ht="15">
      <c r="A2306" s="291" t="s">
        <v>4034</v>
      </c>
      <c r="B2306" s="63" t="s">
        <v>4028</v>
      </c>
      <c r="C2306" s="3"/>
      <c r="D2306" s="3"/>
      <c r="E2306" s="9"/>
      <c r="F2306" s="9"/>
      <c r="G2306" s="9"/>
      <c r="H2306" s="9"/>
      <c r="L2306" s="69"/>
      <c r="M2306" s="69"/>
      <c r="N2306" s="67"/>
      <c r="T2306"/>
      <c r="U2306" s="82"/>
      <c r="V2306" s="3"/>
      <c r="W2306" s="79"/>
      <c r="X2306" s="67"/>
    </row>
    <row r="2307" spans="1:25" ht="15">
      <c r="A2307" s="291" t="s">
        <v>4187</v>
      </c>
      <c r="B2307" s="63" t="s">
        <v>4029</v>
      </c>
      <c r="C2307" s="3"/>
      <c r="D2307" s="3"/>
      <c r="E2307" s="9"/>
      <c r="F2307" s="9"/>
      <c r="G2307" s="9"/>
      <c r="H2307" s="9"/>
      <c r="L2307" s="69"/>
      <c r="M2307" s="69"/>
      <c r="N2307" s="67"/>
      <c r="T2307"/>
      <c r="U2307" s="82"/>
      <c r="V2307" s="3"/>
      <c r="W2307" s="79"/>
      <c r="X2307" s="67"/>
    </row>
    <row r="2308" spans="1:25" ht="15">
      <c r="A2308" s="291" t="s">
        <v>4312</v>
      </c>
      <c r="B2308" s="63" t="s">
        <v>4030</v>
      </c>
      <c r="C2308" s="3"/>
      <c r="D2308" s="3"/>
      <c r="E2308" s="9"/>
      <c r="F2308" s="9"/>
      <c r="G2308" s="9"/>
      <c r="H2308" s="9"/>
      <c r="L2308" s="69"/>
      <c r="M2308" s="69"/>
      <c r="N2308" s="67"/>
      <c r="T2308"/>
      <c r="U2308" s="82"/>
      <c r="V2308" s="3"/>
      <c r="W2308" s="79"/>
      <c r="X2308" s="67"/>
    </row>
    <row r="2309" spans="1:25" ht="15">
      <c r="A2309" s="291" t="s">
        <v>4372</v>
      </c>
      <c r="B2309" s="63" t="s">
        <v>4031</v>
      </c>
      <c r="C2309" s="3"/>
      <c r="D2309" s="3"/>
      <c r="E2309" s="9"/>
      <c r="F2309" s="9"/>
      <c r="G2309" s="9"/>
      <c r="H2309" s="9"/>
      <c r="L2309" s="69"/>
      <c r="M2309" s="69"/>
      <c r="N2309" s="67"/>
      <c r="T2309"/>
      <c r="U2309" s="82"/>
      <c r="V2309" s="3"/>
      <c r="W2309" s="79"/>
      <c r="X2309" s="67"/>
    </row>
    <row r="2310" spans="1:25" ht="15">
      <c r="A2310" s="291" t="s">
        <v>4373</v>
      </c>
      <c r="B2310" s="63" t="s">
        <v>4032</v>
      </c>
      <c r="C2310" s="3"/>
      <c r="D2310" s="3"/>
      <c r="E2310" s="9"/>
      <c r="F2310" s="9"/>
      <c r="G2310" s="9"/>
      <c r="H2310" s="9"/>
      <c r="L2310" s="69"/>
      <c r="M2310" s="69"/>
      <c r="N2310" s="67"/>
      <c r="T2310"/>
      <c r="U2310" s="82"/>
      <c r="V2310" s="3"/>
      <c r="W2310" s="79"/>
      <c r="X2310" s="67"/>
    </row>
    <row r="2311" spans="1:25" ht="15">
      <c r="A2311" s="291" t="s">
        <v>4374</v>
      </c>
      <c r="B2311" s="63" t="s">
        <v>4035</v>
      </c>
      <c r="C2311" s="3"/>
      <c r="D2311" s="3"/>
      <c r="E2311" s="9"/>
      <c r="F2311" s="9"/>
      <c r="G2311" s="9"/>
      <c r="H2311" s="9"/>
      <c r="L2311" s="69"/>
      <c r="M2311" s="69"/>
      <c r="N2311" s="67"/>
      <c r="T2311"/>
      <c r="U2311" s="82"/>
      <c r="V2311" s="3"/>
      <c r="W2311" s="79"/>
      <c r="X2311" s="67"/>
    </row>
    <row r="2312" spans="1:25" ht="15">
      <c r="A2312" s="291" t="s">
        <v>4375</v>
      </c>
      <c r="B2312" s="63" t="s">
        <v>4186</v>
      </c>
      <c r="C2312" s="3"/>
      <c r="D2312" s="3"/>
      <c r="E2312" s="9"/>
      <c r="F2312" s="9"/>
      <c r="G2312" s="9"/>
      <c r="H2312" s="9"/>
      <c r="L2312" s="69"/>
      <c r="M2312" s="69"/>
      <c r="N2312" s="67"/>
      <c r="T2312"/>
      <c r="U2312" s="82"/>
      <c r="V2312" s="3"/>
      <c r="W2312" s="79"/>
      <c r="X2312" s="67"/>
    </row>
    <row r="2313" spans="1:25" ht="15">
      <c r="A2313" s="291" t="s">
        <v>4376</v>
      </c>
      <c r="B2313" s="63" t="s">
        <v>4309</v>
      </c>
      <c r="C2313" s="3"/>
      <c r="D2313" s="3"/>
      <c r="E2313" s="9"/>
      <c r="F2313" s="9"/>
      <c r="G2313" s="9"/>
      <c r="H2313" s="9"/>
      <c r="L2313" s="69"/>
      <c r="M2313" s="69"/>
      <c r="N2313" s="67"/>
      <c r="T2313"/>
      <c r="U2313" s="82"/>
      <c r="V2313" s="3"/>
      <c r="W2313" s="79"/>
      <c r="X2313" s="67"/>
    </row>
    <row r="2314" spans="1:25" ht="15">
      <c r="A2314" s="28"/>
      <c r="B2314" s="63"/>
      <c r="E2314" s="9"/>
      <c r="F2314" s="9"/>
      <c r="G2314" s="9"/>
      <c r="H2314" s="9"/>
      <c r="L2314" s="69"/>
      <c r="M2314" s="69"/>
      <c r="N2314" s="67"/>
      <c r="T2314"/>
      <c r="U2314" s="82"/>
      <c r="V2314" s="3"/>
      <c r="W2314" s="79"/>
      <c r="X2314" s="67"/>
    </row>
    <row r="2315" spans="1:25" ht="15">
      <c r="A2315" s="28"/>
      <c r="B2315" s="63"/>
      <c r="E2315" s="9"/>
      <c r="L2315" s="69"/>
      <c r="M2315" s="69"/>
      <c r="T2315"/>
    </row>
    <row r="2316" spans="1:25" ht="15">
      <c r="A2316" s="28"/>
      <c r="B2316" s="63"/>
      <c r="E2316" s="9"/>
      <c r="L2316" s="69"/>
      <c r="M2316" s="69"/>
      <c r="T2316"/>
    </row>
    <row r="2317" spans="1:25" ht="25.5">
      <c r="A2317" s="23" t="s">
        <v>195</v>
      </c>
      <c r="L2317" s="69"/>
      <c r="M2317" s="69"/>
      <c r="T2317"/>
    </row>
    <row r="2318" spans="1:25">
      <c r="L2318" s="69"/>
      <c r="M2318" s="69"/>
      <c r="T2318"/>
    </row>
    <row r="2319" spans="1:25" ht="15">
      <c r="A2319" s="39"/>
      <c r="B2319" s="39"/>
      <c r="C2319" s="39"/>
      <c r="D2319" s="39"/>
      <c r="E2319" s="61">
        <v>2016</v>
      </c>
      <c r="F2319" s="61">
        <v>2017</v>
      </c>
      <c r="G2319" s="61">
        <v>2018</v>
      </c>
      <c r="H2319" s="61">
        <v>2019</v>
      </c>
      <c r="I2319" s="61">
        <v>2020</v>
      </c>
      <c r="J2319" s="61">
        <v>2021</v>
      </c>
      <c r="K2319" s="61">
        <v>2022</v>
      </c>
      <c r="L2319" s="61">
        <v>2023</v>
      </c>
      <c r="M2319" s="61">
        <v>2024</v>
      </c>
      <c r="O2319" s="70" t="s">
        <v>40</v>
      </c>
      <c r="T2319"/>
    </row>
    <row r="2320" spans="1:25" ht="15">
      <c r="A2320" s="28" t="s">
        <v>0</v>
      </c>
      <c r="B2320" s="63" t="s">
        <v>21</v>
      </c>
      <c r="E2320" s="216">
        <v>470</v>
      </c>
      <c r="F2320" s="212">
        <v>472</v>
      </c>
      <c r="G2320" s="212">
        <v>708.3</v>
      </c>
      <c r="H2320" s="216">
        <v>550.20000000000073</v>
      </c>
      <c r="I2320" s="9">
        <v>0</v>
      </c>
      <c r="J2320" s="216">
        <v>1036.4000000000015</v>
      </c>
      <c r="K2320" s="9">
        <v>603.29999999999927</v>
      </c>
      <c r="L2320" s="9">
        <v>526.29999999999927</v>
      </c>
      <c r="M2320" s="9"/>
      <c r="O2320" s="67">
        <v>4366.5000000000009</v>
      </c>
      <c r="Q2320" t="s">
        <v>2313</v>
      </c>
      <c r="T2320" s="3" t="s">
        <v>904</v>
      </c>
      <c r="U2320" s="63"/>
      <c r="V2320" s="63"/>
      <c r="W2320" s="265"/>
      <c r="X2320" s="317"/>
      <c r="Y2320" s="63"/>
    </row>
    <row r="2321" spans="1:25" ht="15">
      <c r="A2321" s="28" t="s">
        <v>2</v>
      </c>
      <c r="B2321" s="63" t="s">
        <v>17</v>
      </c>
      <c r="E2321" s="9">
        <v>278.5</v>
      </c>
      <c r="F2321" s="216">
        <v>439.5</v>
      </c>
      <c r="G2321" s="9">
        <v>364.4</v>
      </c>
      <c r="H2321" s="216">
        <v>749.60000000000036</v>
      </c>
      <c r="I2321" s="9">
        <v>0</v>
      </c>
      <c r="J2321" s="9">
        <v>803.00000000000273</v>
      </c>
      <c r="K2321" s="211">
        <v>1061.3999999999996</v>
      </c>
      <c r="L2321" s="9">
        <v>450.90000000000055</v>
      </c>
      <c r="M2321" s="9"/>
      <c r="O2321" s="67">
        <v>4147.3000000000029</v>
      </c>
      <c r="Q2321" t="s">
        <v>938</v>
      </c>
      <c r="T2321"/>
      <c r="U2321" s="273"/>
      <c r="V2321" s="63"/>
      <c r="W2321" s="283"/>
      <c r="X2321" s="317"/>
      <c r="Y2321" s="63"/>
    </row>
    <row r="2322" spans="1:25" ht="15">
      <c r="A2322" s="28" t="s">
        <v>3</v>
      </c>
      <c r="B2322" s="63" t="s">
        <v>31</v>
      </c>
      <c r="E2322" s="9">
        <v>303.3</v>
      </c>
      <c r="F2322" s="9">
        <v>182.8</v>
      </c>
      <c r="G2322" s="213">
        <v>841.2</v>
      </c>
      <c r="H2322" s="211">
        <v>822.80000000000109</v>
      </c>
      <c r="I2322" s="9">
        <v>0</v>
      </c>
      <c r="J2322" s="9">
        <v>841.89999999999873</v>
      </c>
      <c r="K2322" s="9">
        <v>513.40000000000236</v>
      </c>
      <c r="L2322" s="9">
        <v>549.19999999999709</v>
      </c>
      <c r="M2322" s="9"/>
      <c r="O2322" s="67">
        <v>4054.5999999999995</v>
      </c>
      <c r="Q2322" t="s">
        <v>280</v>
      </c>
      <c r="T2322" s="3" t="s">
        <v>1659</v>
      </c>
      <c r="U2322" s="218"/>
      <c r="V2322" s="63"/>
      <c r="W2322" s="283"/>
      <c r="X2322" s="317"/>
      <c r="Y2322" s="63"/>
    </row>
    <row r="2323" spans="1:25" ht="15">
      <c r="A2323" s="28" t="s">
        <v>5</v>
      </c>
      <c r="B2323" s="63" t="s">
        <v>37</v>
      </c>
      <c r="E2323" s="216">
        <v>424.4</v>
      </c>
      <c r="F2323" s="9">
        <v>98</v>
      </c>
      <c r="G2323" s="216">
        <v>526.29999999999995</v>
      </c>
      <c r="H2323" s="216">
        <v>731.30000000000018</v>
      </c>
      <c r="I2323" s="9">
        <v>0</v>
      </c>
      <c r="J2323" s="9">
        <v>908.29999999999927</v>
      </c>
      <c r="K2323" s="9">
        <v>633.59999999999945</v>
      </c>
      <c r="L2323" s="9">
        <v>663</v>
      </c>
      <c r="M2323" s="9"/>
      <c r="O2323" s="67">
        <v>3984.8999999999987</v>
      </c>
      <c r="Q2323" t="s">
        <v>903</v>
      </c>
      <c r="T2323"/>
      <c r="U2323" s="273"/>
      <c r="V2323" s="63"/>
      <c r="W2323" s="283"/>
      <c r="X2323" s="317"/>
      <c r="Y2323" s="63"/>
    </row>
    <row r="2324" spans="1:25" ht="15">
      <c r="A2324" s="28" t="s">
        <v>7</v>
      </c>
      <c r="B2324" s="63" t="s">
        <v>9</v>
      </c>
      <c r="E2324" s="213">
        <v>532.70000000000005</v>
      </c>
      <c r="F2324" s="9">
        <v>303</v>
      </c>
      <c r="G2324" s="9">
        <v>230.9</v>
      </c>
      <c r="H2324" s="9">
        <v>379.19999999999982</v>
      </c>
      <c r="I2324" s="9">
        <v>0</v>
      </c>
      <c r="J2324" s="216">
        <v>986.30000000000018</v>
      </c>
      <c r="K2324" s="9">
        <v>682.29999999999745</v>
      </c>
      <c r="L2324" s="211">
        <v>765.39999999999964</v>
      </c>
      <c r="M2324" s="211"/>
      <c r="O2324" s="67">
        <v>3879.7999999999975</v>
      </c>
      <c r="Q2324" t="s">
        <v>2200</v>
      </c>
      <c r="T2324" s="3" t="s">
        <v>1659</v>
      </c>
      <c r="U2324" s="218"/>
      <c r="V2324" s="63"/>
      <c r="W2324" s="283"/>
      <c r="X2324" s="317"/>
      <c r="Y2324" s="63"/>
    </row>
    <row r="2325" spans="1:25" ht="15">
      <c r="A2325" s="28" t="s">
        <v>8</v>
      </c>
      <c r="B2325" s="63" t="s">
        <v>11</v>
      </c>
      <c r="E2325" s="212">
        <v>480.4</v>
      </c>
      <c r="F2325" s="9">
        <v>189.7</v>
      </c>
      <c r="G2325" s="9">
        <v>327.5</v>
      </c>
      <c r="H2325" s="213">
        <v>892.30000000000109</v>
      </c>
      <c r="I2325" s="9">
        <v>0</v>
      </c>
      <c r="J2325" s="216">
        <v>978.99999999999818</v>
      </c>
      <c r="K2325" s="9">
        <v>440.70000000000073</v>
      </c>
      <c r="L2325" s="9">
        <v>260.60000000000036</v>
      </c>
      <c r="M2325" s="9"/>
      <c r="O2325" s="67">
        <v>3570.2000000000003</v>
      </c>
      <c r="Q2325" t="s">
        <v>1231</v>
      </c>
      <c r="T2325" s="3" t="s">
        <v>1659</v>
      </c>
      <c r="U2325" s="218"/>
      <c r="V2325" s="63"/>
      <c r="W2325" s="283"/>
      <c r="X2325" s="317"/>
      <c r="Y2325" s="63"/>
    </row>
    <row r="2326" spans="1:25" ht="15">
      <c r="A2326" s="28" t="s">
        <v>10</v>
      </c>
      <c r="B2326" s="63" t="s">
        <v>25</v>
      </c>
      <c r="E2326" s="216">
        <v>438.1</v>
      </c>
      <c r="F2326" s="216">
        <v>327.9</v>
      </c>
      <c r="G2326" s="216">
        <v>447.7</v>
      </c>
      <c r="H2326" s="9">
        <v>454.69999999999982</v>
      </c>
      <c r="I2326" s="9">
        <v>0</v>
      </c>
      <c r="J2326" s="9">
        <v>822.90000000000146</v>
      </c>
      <c r="K2326" s="9">
        <v>528.19999999999709</v>
      </c>
      <c r="L2326" s="9">
        <v>525.19999999999891</v>
      </c>
      <c r="M2326" s="9"/>
      <c r="O2326" s="67">
        <v>3544.6999999999971</v>
      </c>
      <c r="Q2326" t="s">
        <v>376</v>
      </c>
      <c r="T2326"/>
      <c r="U2326" s="63"/>
      <c r="V2326" s="63"/>
      <c r="W2326" s="265"/>
      <c r="X2326" s="317"/>
      <c r="Y2326" s="63"/>
    </row>
    <row r="2327" spans="1:25" ht="15">
      <c r="A2327" s="28" t="s">
        <v>12</v>
      </c>
      <c r="B2327" s="63" t="s">
        <v>141</v>
      </c>
      <c r="E2327" s="9" t="s">
        <v>278</v>
      </c>
      <c r="F2327" s="9">
        <v>252.6</v>
      </c>
      <c r="G2327" s="9">
        <v>274.7</v>
      </c>
      <c r="H2327" s="212">
        <v>801.30000000000018</v>
      </c>
      <c r="I2327" s="9">
        <v>0</v>
      </c>
      <c r="J2327" s="9">
        <v>752.30000000000291</v>
      </c>
      <c r="K2327" s="9">
        <v>679.20000000000073</v>
      </c>
      <c r="L2327" s="212">
        <v>737.09999999999945</v>
      </c>
      <c r="M2327" s="212"/>
      <c r="O2327" s="67">
        <v>3497.2000000000035</v>
      </c>
      <c r="Q2327" t="s">
        <v>357</v>
      </c>
      <c r="T2327"/>
      <c r="U2327" s="273"/>
      <c r="V2327" s="63"/>
      <c r="W2327" s="283"/>
      <c r="X2327" s="317"/>
      <c r="Y2327" s="63"/>
    </row>
    <row r="2328" spans="1:25" ht="15">
      <c r="A2328" s="28" t="s">
        <v>14</v>
      </c>
      <c r="B2328" s="63" t="s">
        <v>143</v>
      </c>
      <c r="E2328" s="9" t="s">
        <v>278</v>
      </c>
      <c r="F2328" s="216">
        <v>316.89999999999998</v>
      </c>
      <c r="G2328" s="9">
        <v>330.6</v>
      </c>
      <c r="H2328" s="216">
        <v>610.90000000000055</v>
      </c>
      <c r="I2328" s="9">
        <v>0</v>
      </c>
      <c r="J2328" s="212">
        <v>1108.0999999999985</v>
      </c>
      <c r="K2328" s="9">
        <v>719.50000000000182</v>
      </c>
      <c r="L2328" s="9">
        <v>392.19999999999891</v>
      </c>
      <c r="M2328" s="9"/>
      <c r="O2328" s="67">
        <v>3478.2</v>
      </c>
      <c r="Q2328" t="s">
        <v>2207</v>
      </c>
      <c r="T2328"/>
      <c r="U2328" s="273"/>
      <c r="V2328" s="63"/>
      <c r="W2328" s="283"/>
      <c r="X2328" s="317"/>
      <c r="Y2328" s="63"/>
    </row>
    <row r="2329" spans="1:25" ht="15">
      <c r="A2329" s="28" t="s">
        <v>16</v>
      </c>
      <c r="B2329" s="63" t="s">
        <v>155</v>
      </c>
      <c r="E2329" s="9" t="s">
        <v>278</v>
      </c>
      <c r="F2329" s="9" t="s">
        <v>278</v>
      </c>
      <c r="G2329" s="216">
        <v>599.29999999999995</v>
      </c>
      <c r="H2329" s="9">
        <v>527.39999999999964</v>
      </c>
      <c r="I2329" s="9">
        <v>0</v>
      </c>
      <c r="J2329" s="9">
        <v>898.49999999999909</v>
      </c>
      <c r="K2329" s="9">
        <v>632.09999999999854</v>
      </c>
      <c r="L2329" s="9">
        <v>672.70000000000255</v>
      </c>
      <c r="M2329" s="9"/>
      <c r="O2329" s="67">
        <v>3330</v>
      </c>
      <c r="Q2329" t="s">
        <v>283</v>
      </c>
      <c r="T2329"/>
      <c r="U2329" s="63"/>
      <c r="V2329" s="63"/>
      <c r="W2329" s="265"/>
      <c r="X2329" s="317"/>
      <c r="Y2329" s="63"/>
    </row>
    <row r="2330" spans="1:25" ht="15">
      <c r="A2330" s="28" t="s">
        <v>18</v>
      </c>
      <c r="B2330" s="63" t="s">
        <v>142</v>
      </c>
      <c r="E2330" s="9" t="s">
        <v>278</v>
      </c>
      <c r="F2330" s="216">
        <v>359.8</v>
      </c>
      <c r="G2330" s="9">
        <v>378.6</v>
      </c>
      <c r="H2330" s="9">
        <v>483.19999999999982</v>
      </c>
      <c r="I2330" s="9">
        <v>0</v>
      </c>
      <c r="J2330" s="9">
        <v>774.59999999999945</v>
      </c>
      <c r="K2330" s="9">
        <v>662.09999999999854</v>
      </c>
      <c r="L2330" s="9">
        <v>662.20000000000073</v>
      </c>
      <c r="M2330" s="9"/>
      <c r="O2330" s="67">
        <v>3320.4999999999986</v>
      </c>
      <c r="Q2330" t="s">
        <v>287</v>
      </c>
      <c r="T2330"/>
      <c r="U2330" s="218"/>
      <c r="V2330" s="63"/>
      <c r="W2330" s="283"/>
      <c r="X2330" s="317"/>
      <c r="Y2330" s="63"/>
    </row>
    <row r="2331" spans="1:25" ht="15">
      <c r="A2331" s="28" t="s">
        <v>20</v>
      </c>
      <c r="B2331" s="63" t="s">
        <v>33</v>
      </c>
      <c r="E2331" s="9">
        <v>122.5</v>
      </c>
      <c r="F2331" s="9">
        <v>252</v>
      </c>
      <c r="G2331" s="216">
        <v>450.2</v>
      </c>
      <c r="H2331" s="9">
        <v>205.19999999999891</v>
      </c>
      <c r="I2331" s="9">
        <v>0</v>
      </c>
      <c r="J2331" s="9">
        <v>969.50000000000091</v>
      </c>
      <c r="K2331" s="216">
        <v>784.300000000002</v>
      </c>
      <c r="L2331" s="9">
        <v>384.89999999999964</v>
      </c>
      <c r="M2331" s="9"/>
      <c r="O2331" s="67">
        <v>3168.6000000000013</v>
      </c>
      <c r="Q2331" t="s">
        <v>322</v>
      </c>
      <c r="T2331"/>
      <c r="U2331" s="63"/>
      <c r="V2331" s="63"/>
      <c r="W2331" s="283"/>
      <c r="X2331" s="317"/>
      <c r="Y2331" s="63"/>
    </row>
    <row r="2332" spans="1:25" ht="15">
      <c r="A2332" s="28" t="s">
        <v>22</v>
      </c>
      <c r="B2332" s="63" t="s">
        <v>15</v>
      </c>
      <c r="E2332" s="9">
        <v>222.6</v>
      </c>
      <c r="F2332" s="9">
        <v>250.6</v>
      </c>
      <c r="G2332" s="216">
        <v>544.5</v>
      </c>
      <c r="H2332" s="9">
        <v>50.399999999999636</v>
      </c>
      <c r="I2332" s="9">
        <v>0</v>
      </c>
      <c r="J2332" s="9">
        <v>706.10000000000036</v>
      </c>
      <c r="K2332" s="9">
        <v>602.5</v>
      </c>
      <c r="L2332" s="213">
        <v>788.09999999999764</v>
      </c>
      <c r="M2332" s="213"/>
      <c r="O2332" s="67">
        <v>3164.7999999999975</v>
      </c>
      <c r="Q2332" t="s">
        <v>355</v>
      </c>
      <c r="T2332" s="215" t="s">
        <v>1659</v>
      </c>
      <c r="U2332" s="273"/>
      <c r="V2332" s="63"/>
      <c r="W2332" s="283"/>
      <c r="X2332" s="317"/>
      <c r="Y2332" s="63"/>
    </row>
    <row r="2333" spans="1:25" ht="15">
      <c r="A2333" s="28" t="s">
        <v>24</v>
      </c>
      <c r="B2333" s="63" t="s">
        <v>154</v>
      </c>
      <c r="E2333" s="9" t="s">
        <v>278</v>
      </c>
      <c r="F2333" s="9" t="s">
        <v>278</v>
      </c>
      <c r="G2333" s="9">
        <v>243.7</v>
      </c>
      <c r="H2333" s="216">
        <v>771.89999999999964</v>
      </c>
      <c r="I2333" s="9">
        <v>0</v>
      </c>
      <c r="J2333" s="9">
        <v>943.49999999999818</v>
      </c>
      <c r="K2333" s="9">
        <v>530.79999999999836</v>
      </c>
      <c r="L2333" s="9">
        <v>549.20000000000164</v>
      </c>
      <c r="M2333" s="9"/>
      <c r="O2333" s="67">
        <v>3039.0999999999976</v>
      </c>
      <c r="Q2333" t="s">
        <v>283</v>
      </c>
      <c r="T2333"/>
      <c r="U2333" s="63"/>
      <c r="V2333" s="63"/>
      <c r="W2333" s="283"/>
      <c r="X2333" s="317"/>
      <c r="Y2333" s="63"/>
    </row>
    <row r="2334" spans="1:25" ht="15">
      <c r="A2334" s="28" t="s">
        <v>26</v>
      </c>
      <c r="B2334" s="63" t="s">
        <v>39</v>
      </c>
      <c r="E2334" s="216">
        <v>458</v>
      </c>
      <c r="F2334" s="216">
        <v>407.1</v>
      </c>
      <c r="G2334" s="9">
        <v>257.2</v>
      </c>
      <c r="H2334" s="9">
        <v>352.70000000000073</v>
      </c>
      <c r="I2334" s="9">
        <v>0</v>
      </c>
      <c r="J2334" s="9">
        <v>937.39999999999964</v>
      </c>
      <c r="K2334" s="9">
        <v>516.80000000000109</v>
      </c>
      <c r="L2334" s="9" t="s">
        <v>278</v>
      </c>
      <c r="M2334" s="9"/>
      <c r="O2334" s="67">
        <v>2929.2000000000016</v>
      </c>
      <c r="Q2334" t="s">
        <v>340</v>
      </c>
      <c r="T2334"/>
      <c r="U2334" s="273"/>
      <c r="V2334" s="63"/>
      <c r="W2334" s="283"/>
      <c r="X2334" s="317"/>
      <c r="Y2334" s="63"/>
    </row>
    <row r="2335" spans="1:25" ht="15">
      <c r="A2335" s="28" t="s">
        <v>28</v>
      </c>
      <c r="B2335" s="63" t="s">
        <v>1</v>
      </c>
      <c r="E2335" s="216">
        <v>343.3</v>
      </c>
      <c r="F2335" s="211">
        <v>477.3</v>
      </c>
      <c r="G2335" s="9">
        <v>170.7</v>
      </c>
      <c r="H2335" s="9">
        <v>320.00000000000091</v>
      </c>
      <c r="I2335" s="9">
        <v>0</v>
      </c>
      <c r="J2335" s="9">
        <v>612.5</v>
      </c>
      <c r="K2335" s="9">
        <v>383.60000000000127</v>
      </c>
      <c r="L2335" s="9">
        <v>620.30000000000109</v>
      </c>
      <c r="M2335" s="9"/>
      <c r="O2335" s="67">
        <v>2927.7000000000035</v>
      </c>
      <c r="Q2335" t="s">
        <v>306</v>
      </c>
      <c r="T2335"/>
      <c r="U2335" s="63"/>
      <c r="V2335" s="63"/>
      <c r="W2335" s="265"/>
      <c r="X2335" s="317"/>
      <c r="Y2335" s="63"/>
    </row>
    <row r="2336" spans="1:25" ht="15">
      <c r="A2336" s="28" t="s">
        <v>30</v>
      </c>
      <c r="B2336" s="63" t="s">
        <v>27</v>
      </c>
      <c r="E2336" s="9">
        <v>285.5</v>
      </c>
      <c r="F2336" s="9">
        <v>146.30000000000001</v>
      </c>
      <c r="G2336" s="9">
        <v>387.2</v>
      </c>
      <c r="H2336" s="216">
        <v>543.80000000000109</v>
      </c>
      <c r="I2336" s="9">
        <v>0</v>
      </c>
      <c r="J2336" s="9">
        <v>818.19999999999982</v>
      </c>
      <c r="K2336" s="9">
        <v>423.79999999999654</v>
      </c>
      <c r="L2336" s="9">
        <v>286.39999999999873</v>
      </c>
      <c r="M2336" s="9"/>
      <c r="O2336" s="67">
        <v>2891.1999999999962</v>
      </c>
      <c r="Q2336" t="s">
        <v>288</v>
      </c>
      <c r="T2336"/>
      <c r="U2336" s="63"/>
      <c r="V2336" s="63"/>
      <c r="W2336" s="283"/>
      <c r="X2336" s="317"/>
      <c r="Y2336" s="63"/>
    </row>
    <row r="2337" spans="1:25" ht="15">
      <c r="A2337" s="28" t="s">
        <v>32</v>
      </c>
      <c r="B2337" s="63" t="s">
        <v>757</v>
      </c>
      <c r="E2337" s="9" t="s">
        <v>278</v>
      </c>
      <c r="F2337" s="9" t="s">
        <v>278</v>
      </c>
      <c r="G2337" s="9" t="s">
        <v>278</v>
      </c>
      <c r="H2337" s="9">
        <v>495.89999999999873</v>
      </c>
      <c r="I2337" s="9">
        <v>0</v>
      </c>
      <c r="J2337" s="9">
        <v>749.89999999999873</v>
      </c>
      <c r="K2337" s="216">
        <v>841.49999999999818</v>
      </c>
      <c r="L2337" s="9">
        <v>679.20000000000255</v>
      </c>
      <c r="M2337" s="9"/>
      <c r="O2337" s="67">
        <v>2766.4999999999982</v>
      </c>
      <c r="Q2337" t="s">
        <v>283</v>
      </c>
      <c r="T2337"/>
      <c r="U2337" s="273"/>
      <c r="V2337" s="63"/>
      <c r="W2337" s="283"/>
      <c r="X2337" s="317"/>
      <c r="Y2337" s="63"/>
    </row>
    <row r="2338" spans="1:25" ht="15">
      <c r="A2338" s="28" t="s">
        <v>34</v>
      </c>
      <c r="B2338" s="63" t="s">
        <v>23</v>
      </c>
      <c r="E2338" s="211">
        <v>515.45000000000005</v>
      </c>
      <c r="F2338" s="9">
        <v>115.6</v>
      </c>
      <c r="G2338" s="9">
        <v>136.44999999999999</v>
      </c>
      <c r="H2338" s="9">
        <v>261.39999999999964</v>
      </c>
      <c r="I2338" s="9">
        <v>0</v>
      </c>
      <c r="J2338" s="9">
        <v>622.99999999999818</v>
      </c>
      <c r="K2338" s="9">
        <v>581.60000000000036</v>
      </c>
      <c r="L2338" s="9">
        <v>489.20000000000073</v>
      </c>
      <c r="M2338" s="9"/>
      <c r="O2338" s="67">
        <v>2722.6999999999989</v>
      </c>
      <c r="Q2338" t="s">
        <v>300</v>
      </c>
      <c r="T2338"/>
      <c r="U2338" s="63"/>
      <c r="V2338" s="63"/>
      <c r="W2338" s="265"/>
      <c r="X2338" s="317"/>
      <c r="Y2338" s="63"/>
    </row>
    <row r="2339" spans="1:25" ht="15">
      <c r="A2339" s="28" t="s">
        <v>36</v>
      </c>
      <c r="B2339" s="28" t="s">
        <v>690</v>
      </c>
      <c r="E2339" s="9" t="s">
        <v>278</v>
      </c>
      <c r="F2339" s="9" t="s">
        <v>278</v>
      </c>
      <c r="G2339" s="9" t="s">
        <v>278</v>
      </c>
      <c r="H2339" s="9">
        <v>340.90000000000146</v>
      </c>
      <c r="I2339" s="9">
        <v>0</v>
      </c>
      <c r="J2339" s="216">
        <v>978.09999999999945</v>
      </c>
      <c r="K2339" s="9">
        <v>757.69999999999982</v>
      </c>
      <c r="L2339" s="9">
        <v>617.90000000000146</v>
      </c>
      <c r="M2339" s="9"/>
      <c r="O2339" s="67">
        <v>2694.6000000000022</v>
      </c>
      <c r="Q2339" t="s">
        <v>293</v>
      </c>
      <c r="T2339"/>
      <c r="U2339" s="63"/>
      <c r="V2339" s="63"/>
      <c r="W2339" s="265"/>
      <c r="X2339" s="317"/>
      <c r="Y2339" s="63"/>
    </row>
    <row r="2340" spans="1:25" ht="15">
      <c r="A2340" s="28" t="s">
        <v>38</v>
      </c>
      <c r="B2340" s="273" t="s">
        <v>1890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>
        <v>0</v>
      </c>
      <c r="J2340" s="216">
        <v>1070.9000000000024</v>
      </c>
      <c r="K2340" s="212">
        <v>950.39999999999782</v>
      </c>
      <c r="L2340" s="9">
        <v>580.89999999999873</v>
      </c>
      <c r="M2340" s="9"/>
      <c r="O2340" s="67">
        <v>2602.1999999999989</v>
      </c>
      <c r="Q2340" t="s">
        <v>296</v>
      </c>
      <c r="T2340"/>
      <c r="U2340" s="273"/>
      <c r="V2340" s="63"/>
      <c r="W2340" s="282"/>
      <c r="X2340" s="317"/>
      <c r="Y2340" s="63"/>
    </row>
    <row r="2341" spans="1:25" ht="15">
      <c r="A2341" s="28" t="s">
        <v>145</v>
      </c>
      <c r="B2341" s="63" t="s">
        <v>695</v>
      </c>
      <c r="E2341" s="9" t="s">
        <v>278</v>
      </c>
      <c r="F2341" s="9" t="s">
        <v>278</v>
      </c>
      <c r="G2341" s="9" t="s">
        <v>278</v>
      </c>
      <c r="H2341" s="216">
        <v>541.70000000000255</v>
      </c>
      <c r="I2341" s="9">
        <v>0</v>
      </c>
      <c r="J2341" s="9">
        <v>768.80000000000109</v>
      </c>
      <c r="K2341" s="9">
        <v>717.70000000000073</v>
      </c>
      <c r="L2341" s="9">
        <v>573.00000000000273</v>
      </c>
      <c r="M2341" s="9"/>
      <c r="O2341" s="67">
        <v>2601.2000000000071</v>
      </c>
      <c r="Q2341" t="s">
        <v>293</v>
      </c>
      <c r="T2341"/>
      <c r="U2341" s="273"/>
      <c r="V2341" s="63"/>
      <c r="W2341" s="283"/>
      <c r="X2341" s="317"/>
      <c r="Y2341" s="63"/>
    </row>
    <row r="2342" spans="1:25" ht="15">
      <c r="A2342" s="28" t="s">
        <v>146</v>
      </c>
      <c r="B2342" s="63" t="s">
        <v>13</v>
      </c>
      <c r="E2342" s="9">
        <v>125.2</v>
      </c>
      <c r="F2342" s="213">
        <v>526.9</v>
      </c>
      <c r="G2342" s="9">
        <v>318.10000000000002</v>
      </c>
      <c r="H2342" s="9">
        <v>187.49999999999545</v>
      </c>
      <c r="I2342" s="9">
        <v>0</v>
      </c>
      <c r="J2342" s="9">
        <v>822.80000000000109</v>
      </c>
      <c r="K2342" s="9">
        <v>436.89999999999964</v>
      </c>
      <c r="L2342" s="9">
        <v>164.60000000000127</v>
      </c>
      <c r="M2342" s="9"/>
      <c r="O2342" s="67">
        <v>2581.9999999999973</v>
      </c>
      <c r="Q2342" t="s">
        <v>281</v>
      </c>
      <c r="T2342" s="3" t="s">
        <v>1659</v>
      </c>
      <c r="U2342" s="273"/>
      <c r="V2342" s="63"/>
      <c r="W2342" s="283"/>
      <c r="X2342" s="317"/>
      <c r="Y2342" s="63"/>
    </row>
    <row r="2343" spans="1:25" ht="15">
      <c r="A2343" s="28" t="s">
        <v>147</v>
      </c>
      <c r="B2343" s="63" t="s">
        <v>162</v>
      </c>
      <c r="E2343" s="9" t="s">
        <v>278</v>
      </c>
      <c r="F2343" s="9" t="s">
        <v>278</v>
      </c>
      <c r="G2343" s="216">
        <v>453.2</v>
      </c>
      <c r="H2343" s="9">
        <v>450.19999999999891</v>
      </c>
      <c r="I2343" s="9">
        <v>0</v>
      </c>
      <c r="J2343" s="9">
        <v>554.79999999999927</v>
      </c>
      <c r="K2343" s="9">
        <v>647.70000000000164</v>
      </c>
      <c r="L2343" s="9">
        <v>472.99999999999818</v>
      </c>
      <c r="M2343" s="9"/>
      <c r="O2343" s="67">
        <v>2578.8999999999978</v>
      </c>
      <c r="Q2343" t="s">
        <v>287</v>
      </c>
      <c r="T2343"/>
      <c r="U2343" s="63"/>
      <c r="V2343" s="63"/>
      <c r="W2343" s="265"/>
      <c r="X2343" s="317"/>
      <c r="Y2343" s="63"/>
    </row>
    <row r="2344" spans="1:25" ht="15">
      <c r="A2344" s="28" t="s">
        <v>151</v>
      </c>
      <c r="B2344" s="63" t="s">
        <v>736</v>
      </c>
      <c r="E2344" s="9" t="s">
        <v>278</v>
      </c>
      <c r="F2344" s="9" t="s">
        <v>278</v>
      </c>
      <c r="G2344" s="9" t="s">
        <v>278</v>
      </c>
      <c r="H2344" s="9">
        <v>429.39999999999964</v>
      </c>
      <c r="I2344" s="9">
        <v>0</v>
      </c>
      <c r="J2344" s="9">
        <v>857.20000000000073</v>
      </c>
      <c r="K2344" s="9">
        <v>566.59999999999945</v>
      </c>
      <c r="L2344" s="216">
        <v>717.99999999999909</v>
      </c>
      <c r="M2344" s="216"/>
      <c r="O2344" s="67">
        <v>2571.1999999999989</v>
      </c>
      <c r="Q2344" t="s">
        <v>283</v>
      </c>
      <c r="T2344"/>
      <c r="U2344" s="273"/>
      <c r="V2344" s="63"/>
      <c r="W2344" s="283"/>
      <c r="X2344" s="317"/>
      <c r="Y2344" s="63"/>
    </row>
    <row r="2345" spans="1:25" ht="15">
      <c r="A2345" s="28" t="s">
        <v>157</v>
      </c>
      <c r="B2345" s="63" t="s">
        <v>703</v>
      </c>
      <c r="E2345" s="9" t="s">
        <v>278</v>
      </c>
      <c r="F2345" s="9" t="s">
        <v>278</v>
      </c>
      <c r="G2345" s="9" t="s">
        <v>278</v>
      </c>
      <c r="H2345" s="9">
        <v>525.30000000000109</v>
      </c>
      <c r="I2345" s="9">
        <v>0</v>
      </c>
      <c r="J2345" s="9">
        <v>838.699999999998</v>
      </c>
      <c r="K2345" s="9">
        <v>521.49999999999545</v>
      </c>
      <c r="L2345" s="9">
        <v>645.30000000000473</v>
      </c>
      <c r="M2345" s="9"/>
      <c r="O2345" s="67">
        <v>2530.7999999999993</v>
      </c>
      <c r="T2345"/>
      <c r="U2345" s="218"/>
      <c r="V2345" s="63"/>
      <c r="W2345" s="283"/>
      <c r="X2345" s="317"/>
      <c r="Y2345" s="63"/>
    </row>
    <row r="2346" spans="1:25" ht="15">
      <c r="A2346" s="28" t="s">
        <v>159</v>
      </c>
      <c r="B2346" s="63" t="s">
        <v>19</v>
      </c>
      <c r="E2346" s="9">
        <v>301.8</v>
      </c>
      <c r="F2346" s="9">
        <v>236.4</v>
      </c>
      <c r="G2346" s="211">
        <v>710.6</v>
      </c>
      <c r="H2346" s="9">
        <v>401.19999999999982</v>
      </c>
      <c r="I2346" s="9">
        <v>0</v>
      </c>
      <c r="J2346" s="9">
        <v>845.04999999999927</v>
      </c>
      <c r="K2346" s="9" t="s">
        <v>278</v>
      </c>
      <c r="L2346" s="9" t="s">
        <v>278</v>
      </c>
      <c r="M2346" s="9"/>
      <c r="O2346" s="67">
        <v>2495.0499999999993</v>
      </c>
      <c r="Q2346" t="s">
        <v>300</v>
      </c>
      <c r="T2346"/>
      <c r="U2346" s="63"/>
      <c r="V2346" s="63"/>
      <c r="W2346" s="283"/>
      <c r="X2346" s="317"/>
      <c r="Y2346" s="63"/>
    </row>
    <row r="2347" spans="1:25" ht="15">
      <c r="A2347" s="28" t="s">
        <v>160</v>
      </c>
      <c r="B2347" s="63" t="s">
        <v>721</v>
      </c>
      <c r="E2347" s="9" t="s">
        <v>278</v>
      </c>
      <c r="F2347" s="9" t="s">
        <v>278</v>
      </c>
      <c r="G2347" s="9" t="s">
        <v>278</v>
      </c>
      <c r="H2347" s="9">
        <v>417.70000000000073</v>
      </c>
      <c r="I2347" s="9">
        <v>0</v>
      </c>
      <c r="J2347" s="9">
        <v>792.29999999999927</v>
      </c>
      <c r="K2347" s="216">
        <v>827.30000000000018</v>
      </c>
      <c r="L2347" s="9">
        <v>410.89999999999964</v>
      </c>
      <c r="M2347" s="9"/>
      <c r="O2347" s="67">
        <v>2448.1999999999998</v>
      </c>
      <c r="Q2347" t="s">
        <v>284</v>
      </c>
      <c r="T2347"/>
      <c r="U2347" s="273"/>
      <c r="V2347" s="63"/>
      <c r="W2347" s="283"/>
      <c r="X2347" s="317"/>
      <c r="Y2347" s="63"/>
    </row>
    <row r="2348" spans="1:25" ht="15">
      <c r="A2348" s="28" t="s">
        <v>161</v>
      </c>
      <c r="B2348" s="273" t="s">
        <v>1882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>
        <v>0</v>
      </c>
      <c r="J2348" s="213">
        <v>1159.0000000000009</v>
      </c>
      <c r="K2348" s="9">
        <v>772.60000000000036</v>
      </c>
      <c r="L2348" s="9">
        <v>496.89999999999873</v>
      </c>
      <c r="M2348" s="9"/>
      <c r="O2348" s="67">
        <v>2428.5</v>
      </c>
      <c r="Q2348" t="s">
        <v>281</v>
      </c>
      <c r="T2348" s="215" t="s">
        <v>1659</v>
      </c>
      <c r="U2348" s="63"/>
      <c r="V2348" s="63"/>
      <c r="W2348" s="265"/>
      <c r="X2348" s="317"/>
      <c r="Y2348" s="63"/>
    </row>
    <row r="2349" spans="1:25" ht="15">
      <c r="A2349" s="28" t="s">
        <v>163</v>
      </c>
      <c r="B2349" s="205" t="s">
        <v>1553</v>
      </c>
      <c r="C2349" s="3"/>
      <c r="D2349" s="3"/>
      <c r="E2349" s="9" t="s">
        <v>278</v>
      </c>
      <c r="F2349" s="9" t="s">
        <v>278</v>
      </c>
      <c r="G2349" s="9" t="s">
        <v>278</v>
      </c>
      <c r="H2349" s="9" t="s">
        <v>278</v>
      </c>
      <c r="I2349" s="9">
        <v>0</v>
      </c>
      <c r="J2349" s="216">
        <v>1061.7000000000016</v>
      </c>
      <c r="K2349" s="9">
        <v>734.80000000000018</v>
      </c>
      <c r="L2349" s="9">
        <v>620.99999999999818</v>
      </c>
      <c r="M2349" s="9"/>
      <c r="O2349" s="67">
        <v>2417.5</v>
      </c>
      <c r="Q2349" t="s">
        <v>284</v>
      </c>
      <c r="T2349"/>
      <c r="U2349" s="273"/>
      <c r="V2349" s="63"/>
      <c r="W2349" s="282"/>
      <c r="X2349" s="317"/>
      <c r="Y2349" s="63"/>
    </row>
    <row r="2350" spans="1:25" ht="15">
      <c r="A2350" s="28" t="s">
        <v>274</v>
      </c>
      <c r="B2350" s="63" t="s">
        <v>740</v>
      </c>
      <c r="E2350" s="9" t="s">
        <v>278</v>
      </c>
      <c r="F2350" s="9" t="s">
        <v>278</v>
      </c>
      <c r="G2350" s="9" t="s">
        <v>278</v>
      </c>
      <c r="H2350" s="9">
        <v>357.89999999999873</v>
      </c>
      <c r="I2350" s="9">
        <v>0</v>
      </c>
      <c r="J2350" s="9">
        <v>761.70000000000073</v>
      </c>
      <c r="K2350" s="9">
        <v>603.79999999999927</v>
      </c>
      <c r="L2350" s="216">
        <v>691.50000000000182</v>
      </c>
      <c r="M2350" s="216"/>
      <c r="O2350" s="67">
        <v>2414.9000000000005</v>
      </c>
      <c r="Q2350" t="s">
        <v>288</v>
      </c>
      <c r="T2350"/>
      <c r="U2350" s="273"/>
      <c r="V2350" s="63"/>
      <c r="W2350" s="282"/>
      <c r="X2350" s="317"/>
      <c r="Y2350" s="63"/>
    </row>
    <row r="2351" spans="1:25" ht="15">
      <c r="A2351" s="28" t="s">
        <v>275</v>
      </c>
      <c r="B2351" s="63" t="s">
        <v>706</v>
      </c>
      <c r="E2351" s="9" t="s">
        <v>278</v>
      </c>
      <c r="F2351" s="9" t="s">
        <v>278</v>
      </c>
      <c r="G2351" s="9" t="s">
        <v>278</v>
      </c>
      <c r="H2351" s="9">
        <v>253.60000000000036</v>
      </c>
      <c r="I2351" s="9">
        <v>0</v>
      </c>
      <c r="J2351" s="9">
        <v>857.50000000000182</v>
      </c>
      <c r="K2351" s="9">
        <v>573.49999999999909</v>
      </c>
      <c r="L2351" s="216">
        <v>715.80000000000109</v>
      </c>
      <c r="M2351" s="216"/>
      <c r="O2351" s="67">
        <v>2400.4000000000024</v>
      </c>
      <c r="Q2351" t="s">
        <v>297</v>
      </c>
      <c r="T2351"/>
      <c r="U2351" s="63"/>
      <c r="V2351" s="63"/>
      <c r="W2351" s="283"/>
      <c r="X2351" s="317"/>
      <c r="Y2351" s="63"/>
    </row>
    <row r="2352" spans="1:25" ht="15">
      <c r="A2352" s="28" t="s">
        <v>276</v>
      </c>
      <c r="B2352" s="28" t="s">
        <v>691</v>
      </c>
      <c r="E2352" s="9" t="s">
        <v>278</v>
      </c>
      <c r="F2352" s="9" t="s">
        <v>278</v>
      </c>
      <c r="G2352" s="9" t="s">
        <v>278</v>
      </c>
      <c r="H2352" s="9">
        <v>430.90000000000327</v>
      </c>
      <c r="I2352" s="9">
        <v>0</v>
      </c>
      <c r="J2352" s="9">
        <v>936.94999999999891</v>
      </c>
      <c r="K2352" s="9">
        <v>469.29999999999927</v>
      </c>
      <c r="L2352" s="9">
        <v>543.20000000000164</v>
      </c>
      <c r="M2352" s="9"/>
      <c r="O2352" s="67">
        <v>2380.3500000000031</v>
      </c>
      <c r="T2352"/>
      <c r="U2352" s="273"/>
      <c r="V2352" s="63"/>
      <c r="W2352" s="283"/>
      <c r="X2352" s="317"/>
      <c r="Y2352" s="63"/>
    </row>
    <row r="2353" spans="1:25" ht="15">
      <c r="A2353" s="28" t="s">
        <v>277</v>
      </c>
      <c r="B2353" s="63" t="s">
        <v>720</v>
      </c>
      <c r="E2353" s="9" t="s">
        <v>278</v>
      </c>
      <c r="F2353" s="9" t="s">
        <v>278</v>
      </c>
      <c r="G2353" s="9" t="s">
        <v>278</v>
      </c>
      <c r="H2353" s="9">
        <v>471.40000000000236</v>
      </c>
      <c r="I2353" s="9">
        <v>0</v>
      </c>
      <c r="J2353" s="9">
        <v>719.60000000000036</v>
      </c>
      <c r="K2353" s="9">
        <v>708.39999999999873</v>
      </c>
      <c r="L2353" s="9">
        <v>379.10000000000036</v>
      </c>
      <c r="M2353" s="9"/>
      <c r="O2353" s="67">
        <v>2278.5000000000018</v>
      </c>
      <c r="T2353"/>
      <c r="U2353" s="63"/>
      <c r="V2353" s="63"/>
      <c r="W2353" s="265"/>
      <c r="X2353" s="317"/>
      <c r="Y2353" s="63"/>
    </row>
    <row r="2354" spans="1:25" ht="15">
      <c r="A2354" s="28" t="s">
        <v>692</v>
      </c>
      <c r="B2354" s="63" t="s">
        <v>705</v>
      </c>
      <c r="E2354" s="9" t="s">
        <v>278</v>
      </c>
      <c r="F2354" s="9" t="s">
        <v>278</v>
      </c>
      <c r="G2354" s="9" t="s">
        <v>278</v>
      </c>
      <c r="H2354" s="9">
        <v>379.49999999999818</v>
      </c>
      <c r="I2354" s="9">
        <v>0</v>
      </c>
      <c r="J2354" s="9">
        <v>794.10000000000127</v>
      </c>
      <c r="K2354" s="9">
        <v>553.89999999999782</v>
      </c>
      <c r="L2354" s="9">
        <v>489.59999999999945</v>
      </c>
      <c r="M2354" s="9"/>
      <c r="O2354" s="67">
        <v>2217.0999999999967</v>
      </c>
      <c r="T2354"/>
      <c r="U2354" s="273"/>
      <c r="V2354" s="63"/>
      <c r="W2354" s="282"/>
      <c r="X2354" s="317"/>
      <c r="Y2354" s="63"/>
    </row>
    <row r="2355" spans="1:25" ht="15">
      <c r="A2355" s="28" t="s">
        <v>693</v>
      </c>
      <c r="B2355" s="205" t="s">
        <v>1566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>
        <v>0</v>
      </c>
      <c r="J2355" s="9">
        <v>761.49999999999818</v>
      </c>
      <c r="K2355" s="216">
        <v>820.90000000000236</v>
      </c>
      <c r="L2355" s="9">
        <v>621.89999999999964</v>
      </c>
      <c r="M2355" s="9"/>
      <c r="O2355" s="67">
        <v>2204.3000000000002</v>
      </c>
      <c r="Q2355" t="s">
        <v>297</v>
      </c>
      <c r="T2355"/>
      <c r="U2355" s="273"/>
      <c r="V2355" s="63"/>
      <c r="W2355" s="283"/>
      <c r="X2355" s="317"/>
      <c r="Y2355" s="63"/>
    </row>
    <row r="2356" spans="1:25" ht="15">
      <c r="A2356" s="28" t="s">
        <v>694</v>
      </c>
      <c r="B2356" s="273" t="s">
        <v>1894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9">
        <v>0</v>
      </c>
      <c r="J2356" s="9">
        <v>832.70000000000073</v>
      </c>
      <c r="K2356" s="9">
        <v>707.5</v>
      </c>
      <c r="L2356" s="9">
        <v>648.89999999999964</v>
      </c>
      <c r="M2356" s="9"/>
      <c r="O2356" s="67">
        <v>2189.1000000000004</v>
      </c>
      <c r="T2356"/>
      <c r="U2356" s="63"/>
      <c r="V2356" s="63"/>
      <c r="W2356" s="283"/>
      <c r="X2356" s="317"/>
      <c r="Y2356" s="63"/>
    </row>
    <row r="2357" spans="1:25" ht="15">
      <c r="A2357" s="28" t="s">
        <v>696</v>
      </c>
      <c r="B2357" s="205" t="s">
        <v>1565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>
        <v>0</v>
      </c>
      <c r="J2357" s="9">
        <v>843.89999999999873</v>
      </c>
      <c r="K2357" s="9">
        <v>641.90000000000055</v>
      </c>
      <c r="L2357" s="216">
        <v>692.89999999999964</v>
      </c>
      <c r="M2357" s="216"/>
      <c r="O2357" s="67">
        <v>2178.6999999999989</v>
      </c>
      <c r="Q2357" t="s">
        <v>292</v>
      </c>
      <c r="T2357"/>
      <c r="U2357" s="63"/>
      <c r="V2357" s="63"/>
      <c r="W2357" s="283"/>
      <c r="X2357" s="317"/>
      <c r="Y2357" s="63"/>
    </row>
    <row r="2358" spans="1:25" ht="15">
      <c r="A2358" s="28" t="s">
        <v>702</v>
      </c>
      <c r="B2358" s="63" t="s">
        <v>710</v>
      </c>
      <c r="E2358" s="9" t="s">
        <v>278</v>
      </c>
      <c r="F2358" s="9" t="s">
        <v>278</v>
      </c>
      <c r="G2358" s="9" t="s">
        <v>278</v>
      </c>
      <c r="H2358" s="9">
        <v>105.60000000000036</v>
      </c>
      <c r="I2358" s="9">
        <v>0</v>
      </c>
      <c r="J2358" s="9">
        <v>958.90000000000055</v>
      </c>
      <c r="K2358" s="9">
        <v>598.19999999999891</v>
      </c>
      <c r="L2358" s="9">
        <v>499</v>
      </c>
      <c r="M2358" s="9"/>
      <c r="O2358" s="67">
        <v>2161.6999999999998</v>
      </c>
      <c r="T2358"/>
      <c r="U2358" s="63"/>
      <c r="V2358" s="63"/>
      <c r="W2358" s="265"/>
      <c r="X2358" s="317"/>
      <c r="Y2358" s="63"/>
    </row>
    <row r="2359" spans="1:25" ht="15">
      <c r="A2359" s="28" t="s">
        <v>704</v>
      </c>
      <c r="B2359" s="63" t="s">
        <v>747</v>
      </c>
      <c r="E2359" s="9" t="s">
        <v>278</v>
      </c>
      <c r="F2359" s="9" t="s">
        <v>278</v>
      </c>
      <c r="G2359" s="9" t="s">
        <v>278</v>
      </c>
      <c r="H2359" s="9">
        <v>351.89999999999691</v>
      </c>
      <c r="I2359" s="9">
        <v>0</v>
      </c>
      <c r="J2359" s="9">
        <v>691.49999999999909</v>
      </c>
      <c r="K2359" s="216">
        <v>815</v>
      </c>
      <c r="L2359" s="9">
        <v>299.79999999999927</v>
      </c>
      <c r="M2359" s="9"/>
      <c r="O2359" s="67">
        <v>2158.1999999999953</v>
      </c>
      <c r="Q2359" t="s">
        <v>292</v>
      </c>
      <c r="T2359"/>
      <c r="U2359" s="63"/>
      <c r="V2359" s="63"/>
      <c r="W2359" s="265"/>
      <c r="X2359" s="317"/>
      <c r="Y2359" s="63"/>
    </row>
    <row r="2360" spans="1:25" ht="15">
      <c r="A2360" s="28" t="s">
        <v>707</v>
      </c>
      <c r="B2360" s="63" t="s">
        <v>153</v>
      </c>
      <c r="E2360" s="9" t="s">
        <v>278</v>
      </c>
      <c r="F2360" s="9" t="s">
        <v>278</v>
      </c>
      <c r="G2360" s="9">
        <v>446.4</v>
      </c>
      <c r="H2360" s="9">
        <v>283.699999999998</v>
      </c>
      <c r="I2360" s="9">
        <v>0</v>
      </c>
      <c r="J2360" s="9">
        <v>725.40000000000055</v>
      </c>
      <c r="K2360" s="9">
        <v>378.89999999999873</v>
      </c>
      <c r="L2360" s="9">
        <v>315.199999999998</v>
      </c>
      <c r="M2360" s="9"/>
      <c r="O2360" s="67">
        <v>2149.5999999999954</v>
      </c>
      <c r="T2360"/>
      <c r="U2360" s="63"/>
      <c r="V2360" s="63"/>
      <c r="W2360" s="265"/>
      <c r="X2360" s="317"/>
      <c r="Y2360" s="63"/>
    </row>
    <row r="2361" spans="1:25" ht="15">
      <c r="A2361" s="28" t="s">
        <v>708</v>
      </c>
      <c r="B2361" s="63" t="s">
        <v>719</v>
      </c>
      <c r="E2361" s="9" t="s">
        <v>278</v>
      </c>
      <c r="F2361" s="9" t="s">
        <v>278</v>
      </c>
      <c r="G2361" s="9" t="s">
        <v>278</v>
      </c>
      <c r="H2361" s="9">
        <v>232.60000000000127</v>
      </c>
      <c r="I2361" s="9">
        <v>0</v>
      </c>
      <c r="J2361" s="9">
        <v>793.70000000000164</v>
      </c>
      <c r="K2361" s="9">
        <v>611.19999999999891</v>
      </c>
      <c r="L2361" s="9">
        <v>507.50000000000182</v>
      </c>
      <c r="M2361" s="9"/>
      <c r="O2361" s="67">
        <v>2145.0000000000036</v>
      </c>
      <c r="T2361"/>
      <c r="U2361" s="218"/>
      <c r="V2361" s="63"/>
      <c r="W2361" s="283"/>
      <c r="X2361" s="317"/>
      <c r="Y2361" s="63"/>
    </row>
    <row r="2362" spans="1:25" ht="15">
      <c r="A2362" s="28" t="s">
        <v>711</v>
      </c>
      <c r="B2362" s="63" t="s">
        <v>735</v>
      </c>
      <c r="E2362" s="9" t="s">
        <v>278</v>
      </c>
      <c r="F2362" s="9" t="s">
        <v>278</v>
      </c>
      <c r="G2362" s="9" t="s">
        <v>278</v>
      </c>
      <c r="H2362" s="9">
        <v>269.00000000000182</v>
      </c>
      <c r="I2362" s="9">
        <v>0</v>
      </c>
      <c r="J2362" s="9">
        <v>815.19999999999982</v>
      </c>
      <c r="K2362" s="9">
        <v>531.29999999999836</v>
      </c>
      <c r="L2362" s="9">
        <v>481.80000000000109</v>
      </c>
      <c r="M2362" s="9"/>
      <c r="O2362" s="67">
        <v>2097.3000000000011</v>
      </c>
      <c r="T2362"/>
      <c r="U2362" s="63"/>
      <c r="V2362" s="63"/>
      <c r="W2362" s="265"/>
      <c r="X2362" s="317"/>
      <c r="Y2362" s="63"/>
    </row>
    <row r="2363" spans="1:25" ht="15">
      <c r="A2363" s="28" t="s">
        <v>713</v>
      </c>
      <c r="B2363" s="273" t="s">
        <v>1886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>
        <v>0</v>
      </c>
      <c r="J2363" s="9">
        <v>788.80000000000018</v>
      </c>
      <c r="K2363" s="9">
        <v>647.20000000000164</v>
      </c>
      <c r="L2363" s="9">
        <v>609.10000000000218</v>
      </c>
      <c r="M2363" s="9"/>
      <c r="O2363" s="67">
        <v>2045.100000000004</v>
      </c>
      <c r="T2363"/>
      <c r="U2363" s="273"/>
      <c r="V2363" s="63"/>
      <c r="W2363" s="283"/>
      <c r="X2363" s="317"/>
      <c r="Y2363" s="63"/>
    </row>
    <row r="2364" spans="1:25" ht="15">
      <c r="A2364" s="28" t="s">
        <v>718</v>
      </c>
      <c r="B2364" s="63" t="s">
        <v>144</v>
      </c>
      <c r="E2364" s="9" t="s">
        <v>278</v>
      </c>
      <c r="F2364" s="9">
        <v>313.10000000000002</v>
      </c>
      <c r="G2364" s="9">
        <v>290.3</v>
      </c>
      <c r="H2364" s="9">
        <v>291.00000000000091</v>
      </c>
      <c r="I2364" s="9">
        <v>0</v>
      </c>
      <c r="J2364" s="9">
        <v>695.30000000000109</v>
      </c>
      <c r="K2364" s="9">
        <v>447.69999999999891</v>
      </c>
      <c r="L2364" s="9" t="s">
        <v>278</v>
      </c>
      <c r="M2364" s="9"/>
      <c r="O2364" s="67">
        <v>2037.400000000001</v>
      </c>
      <c r="T2364"/>
      <c r="U2364" s="273"/>
      <c r="V2364" s="63"/>
      <c r="W2364" s="283"/>
      <c r="X2364" s="317"/>
      <c r="Y2364" s="63"/>
    </row>
    <row r="2365" spans="1:25" ht="15">
      <c r="A2365" s="28" t="s">
        <v>722</v>
      </c>
      <c r="B2365" s="205" t="s">
        <v>1561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>
        <v>0</v>
      </c>
      <c r="J2365" s="9">
        <v>823.79999999999745</v>
      </c>
      <c r="K2365" s="9">
        <v>511.09999999999945</v>
      </c>
      <c r="L2365" s="216">
        <v>689.39999999999873</v>
      </c>
      <c r="M2365" s="216"/>
      <c r="O2365" s="67">
        <v>2024.2999999999956</v>
      </c>
      <c r="Q2365" t="s">
        <v>287</v>
      </c>
      <c r="T2365"/>
      <c r="U2365" s="63"/>
      <c r="V2365" s="63"/>
      <c r="W2365" s="283"/>
      <c r="X2365" s="317"/>
      <c r="Y2365" s="63"/>
    </row>
    <row r="2366" spans="1:25" ht="15">
      <c r="A2366" s="28" t="s">
        <v>723</v>
      </c>
      <c r="B2366" s="218" t="s">
        <v>1568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>
        <v>0</v>
      </c>
      <c r="J2366" s="9">
        <v>723.10000000000036</v>
      </c>
      <c r="K2366" s="9">
        <v>715.00000000000091</v>
      </c>
      <c r="L2366" s="9">
        <v>578.20000000000255</v>
      </c>
      <c r="M2366" s="9"/>
      <c r="O2366" s="67">
        <v>2016.3000000000038</v>
      </c>
      <c r="T2366"/>
      <c r="U2366" s="63"/>
      <c r="V2366" s="63"/>
      <c r="W2366" s="283"/>
      <c r="X2366" s="317"/>
      <c r="Y2366" s="63"/>
    </row>
    <row r="2367" spans="1:25" ht="15">
      <c r="A2367" s="28" t="s">
        <v>724</v>
      </c>
      <c r="B2367" s="205" t="s">
        <v>1549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>
        <v>0</v>
      </c>
      <c r="J2367" s="9">
        <v>822.75</v>
      </c>
      <c r="K2367" s="9">
        <v>680.30000000000018</v>
      </c>
      <c r="L2367" s="9">
        <v>499.699999999998</v>
      </c>
      <c r="M2367" s="9"/>
      <c r="O2367" s="67">
        <v>2002.7499999999982</v>
      </c>
      <c r="T2367"/>
      <c r="U2367" s="63"/>
      <c r="V2367" s="63"/>
      <c r="W2367" s="283"/>
      <c r="X2367" s="317"/>
      <c r="Y2367" s="63"/>
    </row>
    <row r="2368" spans="1:25" ht="15">
      <c r="A2368" s="28" t="s">
        <v>730</v>
      </c>
      <c r="B2368" s="63" t="s">
        <v>6</v>
      </c>
      <c r="E2368" s="9">
        <v>307.60000000000002</v>
      </c>
      <c r="F2368" s="9">
        <v>154.69999999999999</v>
      </c>
      <c r="G2368" s="9">
        <v>268.5</v>
      </c>
      <c r="H2368" s="9">
        <v>347.90000000000055</v>
      </c>
      <c r="I2368" s="9">
        <v>0</v>
      </c>
      <c r="J2368" s="9">
        <v>907.84999999999854</v>
      </c>
      <c r="K2368" s="9" t="s">
        <v>278</v>
      </c>
      <c r="L2368" s="9" t="s">
        <v>278</v>
      </c>
      <c r="M2368" s="9"/>
      <c r="O2368" s="67">
        <v>1986.549999999999</v>
      </c>
      <c r="T2368"/>
      <c r="U2368" s="273"/>
      <c r="V2368" s="63"/>
      <c r="W2368" s="282"/>
      <c r="X2368" s="317"/>
      <c r="Y2368" s="63"/>
    </row>
    <row r="2369" spans="1:25" ht="15">
      <c r="A2369" s="28" t="s">
        <v>738</v>
      </c>
      <c r="B2369" s="63" t="s">
        <v>714</v>
      </c>
      <c r="E2369" s="9" t="s">
        <v>278</v>
      </c>
      <c r="F2369" s="9" t="s">
        <v>278</v>
      </c>
      <c r="G2369" s="9" t="s">
        <v>278</v>
      </c>
      <c r="H2369" s="9">
        <v>179.60000000000036</v>
      </c>
      <c r="I2369" s="9">
        <v>0</v>
      </c>
      <c r="J2369" s="9">
        <v>731.40000000000055</v>
      </c>
      <c r="K2369" s="9">
        <v>628.20000000000073</v>
      </c>
      <c r="L2369" s="9">
        <v>446.30000000000109</v>
      </c>
      <c r="M2369" s="9"/>
      <c r="O2369" s="67">
        <v>1985.5000000000027</v>
      </c>
      <c r="T2369"/>
      <c r="U2369" s="273"/>
      <c r="V2369" s="63"/>
      <c r="W2369" s="283"/>
      <c r="X2369" s="317"/>
      <c r="Y2369" s="63"/>
    </row>
    <row r="2370" spans="1:25" ht="15">
      <c r="A2370" s="28" t="s">
        <v>742</v>
      </c>
      <c r="B2370" s="205" t="s">
        <v>1563</v>
      </c>
      <c r="C2370" s="3"/>
      <c r="D2370" s="3"/>
      <c r="E2370" s="9" t="s">
        <v>278</v>
      </c>
      <c r="F2370" s="9" t="s">
        <v>278</v>
      </c>
      <c r="G2370" s="9" t="s">
        <v>278</v>
      </c>
      <c r="H2370" s="9" t="s">
        <v>278</v>
      </c>
      <c r="I2370" s="9">
        <v>0</v>
      </c>
      <c r="J2370" s="211">
        <v>1115.2000000000016</v>
      </c>
      <c r="K2370" s="9">
        <v>294.80000000000109</v>
      </c>
      <c r="L2370" s="9">
        <v>530.99999999999818</v>
      </c>
      <c r="M2370" s="9"/>
      <c r="O2370" s="67">
        <v>1941.0000000000009</v>
      </c>
      <c r="Q2370" t="s">
        <v>300</v>
      </c>
      <c r="T2370"/>
      <c r="U2370" s="63"/>
      <c r="V2370" s="63"/>
      <c r="W2370" s="265"/>
      <c r="X2370" s="317"/>
      <c r="Y2370" s="63"/>
    </row>
    <row r="2371" spans="1:25" ht="15">
      <c r="A2371" s="28" t="s">
        <v>743</v>
      </c>
      <c r="B2371" s="205" t="s">
        <v>1559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>
        <v>0</v>
      </c>
      <c r="J2371" s="9">
        <v>924.29999999999927</v>
      </c>
      <c r="K2371" s="9">
        <v>714.49999999999727</v>
      </c>
      <c r="L2371" s="9">
        <v>291.50000000000546</v>
      </c>
      <c r="M2371" s="9"/>
      <c r="O2371" s="67">
        <v>1930.300000000002</v>
      </c>
      <c r="T2371"/>
      <c r="U2371" s="273"/>
      <c r="V2371" s="63"/>
      <c r="W2371" s="283"/>
      <c r="X2371" s="317"/>
      <c r="Y2371" s="63"/>
    </row>
    <row r="2372" spans="1:25" ht="15">
      <c r="A2372" s="28" t="s">
        <v>744</v>
      </c>
      <c r="B2372" s="273" t="s">
        <v>1888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>
        <v>0</v>
      </c>
      <c r="J2372" s="9">
        <v>721.70000000000164</v>
      </c>
      <c r="K2372" s="9">
        <v>601.49999999999909</v>
      </c>
      <c r="L2372" s="9">
        <v>588.50000000000546</v>
      </c>
      <c r="M2372" s="9"/>
      <c r="O2372" s="67">
        <v>1911.7000000000062</v>
      </c>
      <c r="T2372"/>
      <c r="U2372" s="218"/>
      <c r="V2372" s="63"/>
      <c r="W2372" s="283"/>
      <c r="X2372" s="317"/>
      <c r="Y2372" s="63"/>
    </row>
    <row r="2373" spans="1:25" ht="15">
      <c r="A2373" s="28" t="s">
        <v>750</v>
      </c>
      <c r="B2373" s="63" t="s">
        <v>712</v>
      </c>
      <c r="E2373" s="9" t="s">
        <v>278</v>
      </c>
      <c r="F2373" s="9" t="s">
        <v>278</v>
      </c>
      <c r="G2373" s="9" t="s">
        <v>278</v>
      </c>
      <c r="H2373" s="9">
        <v>248.50000000000091</v>
      </c>
      <c r="I2373" s="9">
        <v>0</v>
      </c>
      <c r="J2373" s="9">
        <v>833.05000000000018</v>
      </c>
      <c r="K2373" s="9">
        <v>456.699999999998</v>
      </c>
      <c r="L2373" s="9">
        <v>359.30000000000018</v>
      </c>
      <c r="M2373" s="9"/>
      <c r="O2373" s="67">
        <v>1897.5499999999993</v>
      </c>
      <c r="T2373"/>
      <c r="U2373" s="63"/>
      <c r="V2373" s="63"/>
      <c r="W2373" s="283"/>
      <c r="X2373" s="317"/>
      <c r="Y2373" s="63"/>
    </row>
    <row r="2374" spans="1:25" ht="15">
      <c r="A2374" s="28" t="s">
        <v>751</v>
      </c>
      <c r="B2374" s="273" t="s">
        <v>1891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>
        <v>0</v>
      </c>
      <c r="J2374" s="9">
        <v>842.39999999999964</v>
      </c>
      <c r="K2374" s="9">
        <v>504.90000000000055</v>
      </c>
      <c r="L2374" s="9">
        <v>519.40000000000327</v>
      </c>
      <c r="M2374" s="9"/>
      <c r="O2374" s="67">
        <v>1866.7000000000035</v>
      </c>
      <c r="T2374"/>
      <c r="U2374" s="63"/>
      <c r="V2374" s="63"/>
      <c r="W2374" s="265"/>
      <c r="X2374" s="317"/>
      <c r="Y2374" s="63"/>
    </row>
    <row r="2375" spans="1:25" ht="15">
      <c r="A2375" s="28" t="s">
        <v>752</v>
      </c>
      <c r="B2375" s="63" t="s">
        <v>29</v>
      </c>
      <c r="E2375" s="216">
        <v>389.3</v>
      </c>
      <c r="F2375" s="216">
        <v>368.5</v>
      </c>
      <c r="G2375" s="9">
        <v>195</v>
      </c>
      <c r="H2375" s="9" t="s">
        <v>278</v>
      </c>
      <c r="I2375" s="9">
        <v>0</v>
      </c>
      <c r="J2375" s="9">
        <v>891.69999999999982</v>
      </c>
      <c r="K2375" s="9" t="s">
        <v>278</v>
      </c>
      <c r="L2375" s="9" t="s">
        <v>278</v>
      </c>
      <c r="M2375" s="9"/>
      <c r="O2375" s="67">
        <v>1844.4999999999998</v>
      </c>
      <c r="Q2375" t="s">
        <v>331</v>
      </c>
      <c r="T2375"/>
      <c r="U2375" s="63"/>
      <c r="V2375" s="63"/>
      <c r="W2375" s="265"/>
      <c r="X2375" s="317"/>
      <c r="Y2375" s="63"/>
    </row>
    <row r="2376" spans="1:25" ht="15">
      <c r="A2376" s="28" t="s">
        <v>754</v>
      </c>
      <c r="B2376" s="63" t="s">
        <v>745</v>
      </c>
      <c r="E2376" s="9" t="s">
        <v>278</v>
      </c>
      <c r="F2376" s="9" t="s">
        <v>278</v>
      </c>
      <c r="G2376" s="9" t="s">
        <v>278</v>
      </c>
      <c r="H2376" s="9">
        <v>344.29999999999927</v>
      </c>
      <c r="I2376" s="9">
        <v>0</v>
      </c>
      <c r="J2376" s="9">
        <v>714.80000000000109</v>
      </c>
      <c r="K2376" s="9">
        <v>477.30000000000109</v>
      </c>
      <c r="L2376" s="9">
        <v>295.59999999999991</v>
      </c>
      <c r="M2376" s="9"/>
      <c r="O2376" s="67">
        <v>1832.0000000000014</v>
      </c>
      <c r="T2376"/>
      <c r="U2376" s="63"/>
      <c r="V2376" s="63"/>
      <c r="W2376" s="283"/>
      <c r="X2376" s="317"/>
      <c r="Y2376" s="63"/>
    </row>
    <row r="2377" spans="1:25" ht="15">
      <c r="A2377" s="28" t="s">
        <v>755</v>
      </c>
      <c r="B2377" s="205" t="s">
        <v>1558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>
        <v>0</v>
      </c>
      <c r="J2377" s="9">
        <v>815.24999999999909</v>
      </c>
      <c r="K2377" s="9">
        <v>546.199999999998</v>
      </c>
      <c r="L2377" s="9">
        <v>419.29999999999836</v>
      </c>
      <c r="M2377" s="9"/>
      <c r="O2377" s="67">
        <v>1780.7499999999955</v>
      </c>
      <c r="T2377"/>
      <c r="U2377" s="273"/>
      <c r="V2377" s="63"/>
      <c r="W2377" s="283"/>
      <c r="X2377" s="317"/>
      <c r="Y2377" s="63"/>
    </row>
    <row r="2378" spans="1:25" ht="15">
      <c r="A2378" s="28" t="s">
        <v>756</v>
      </c>
      <c r="B2378" s="205" t="s">
        <v>1560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>
        <v>0</v>
      </c>
      <c r="J2378" s="9">
        <v>603.49999999999909</v>
      </c>
      <c r="K2378" s="9">
        <v>533.99999999999909</v>
      </c>
      <c r="L2378" s="9">
        <v>601.300000000002</v>
      </c>
      <c r="M2378" s="9"/>
      <c r="O2378" s="67">
        <v>1738.8000000000002</v>
      </c>
      <c r="T2378"/>
      <c r="U2378" s="63"/>
      <c r="V2378" s="63"/>
      <c r="W2378" s="283"/>
      <c r="X2378" s="317"/>
      <c r="Y2378" s="63"/>
    </row>
    <row r="2379" spans="1:25" ht="15">
      <c r="A2379" s="28" t="s">
        <v>759</v>
      </c>
      <c r="B2379" s="28" t="s">
        <v>685</v>
      </c>
      <c r="E2379" s="9" t="s">
        <v>278</v>
      </c>
      <c r="F2379" s="9" t="s">
        <v>278</v>
      </c>
      <c r="G2379" s="9" t="s">
        <v>278</v>
      </c>
      <c r="H2379" s="9">
        <v>504.60000000000127</v>
      </c>
      <c r="I2379" s="9">
        <v>0</v>
      </c>
      <c r="J2379" s="9">
        <v>701.30000000000109</v>
      </c>
      <c r="K2379" s="9">
        <v>416.80000000000109</v>
      </c>
      <c r="L2379" s="9">
        <v>97.499999999998181</v>
      </c>
      <c r="M2379" s="9"/>
      <c r="O2379" s="67">
        <v>1720.2000000000016</v>
      </c>
      <c r="T2379"/>
      <c r="U2379" s="218"/>
      <c r="V2379" s="63"/>
      <c r="W2379" s="283"/>
      <c r="X2379" s="317"/>
      <c r="Y2379" s="63"/>
    </row>
    <row r="2380" spans="1:25" ht="15">
      <c r="A2380" s="28" t="s">
        <v>841</v>
      </c>
      <c r="B2380" s="205" t="s">
        <v>1550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>
        <v>0</v>
      </c>
      <c r="J2380" s="9">
        <v>429.10000000000036</v>
      </c>
      <c r="K2380" s="216">
        <v>793.99999999999636</v>
      </c>
      <c r="L2380" s="9">
        <v>469.99999999999909</v>
      </c>
      <c r="M2380" s="9"/>
      <c r="O2380" s="67">
        <v>1693.0999999999958</v>
      </c>
      <c r="Q2380" t="s">
        <v>287</v>
      </c>
      <c r="T2380"/>
      <c r="U2380" s="218"/>
      <c r="V2380" s="63"/>
      <c r="W2380" s="282"/>
      <c r="X2380" s="317"/>
      <c r="Y2380" s="63"/>
    </row>
    <row r="2381" spans="1:25" ht="15">
      <c r="A2381" s="28" t="s">
        <v>842</v>
      </c>
      <c r="B2381" s="273" t="s">
        <v>1887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>
        <v>0</v>
      </c>
      <c r="J2381" s="216">
        <v>1036.7999999999993</v>
      </c>
      <c r="K2381" s="9">
        <v>287.59999999999854</v>
      </c>
      <c r="L2381" s="9">
        <v>347.80000000000018</v>
      </c>
      <c r="M2381" s="9"/>
      <c r="O2381" s="67">
        <v>1672.199999999998</v>
      </c>
      <c r="Q2381" t="s">
        <v>297</v>
      </c>
      <c r="T2381"/>
      <c r="U2381" s="63"/>
      <c r="V2381" s="63"/>
      <c r="W2381" s="265"/>
      <c r="X2381" s="317"/>
      <c r="Y2381" s="63"/>
    </row>
    <row r="2382" spans="1:25" ht="15">
      <c r="A2382" s="28" t="s">
        <v>843</v>
      </c>
      <c r="B2382" s="63" t="s">
        <v>753</v>
      </c>
      <c r="E2382" s="9" t="s">
        <v>278</v>
      </c>
      <c r="F2382" s="9" t="s">
        <v>278</v>
      </c>
      <c r="G2382" s="9" t="s">
        <v>278</v>
      </c>
      <c r="H2382" s="9">
        <v>227.39999999999964</v>
      </c>
      <c r="I2382" s="9">
        <v>0</v>
      </c>
      <c r="J2382" s="9">
        <v>686.30000000000109</v>
      </c>
      <c r="K2382" s="9">
        <v>351.99999999999909</v>
      </c>
      <c r="L2382" s="9">
        <v>278.79999999999836</v>
      </c>
      <c r="M2382" s="9"/>
      <c r="O2382" s="67">
        <v>1544.4999999999982</v>
      </c>
      <c r="T2382"/>
      <c r="U2382" s="63"/>
      <c r="V2382" s="63"/>
      <c r="W2382" s="283"/>
      <c r="X2382" s="317"/>
      <c r="Y2382" s="63"/>
    </row>
    <row r="2383" spans="1:25" ht="15">
      <c r="A2383" s="28" t="s">
        <v>844</v>
      </c>
      <c r="B2383" s="63" t="s">
        <v>156</v>
      </c>
      <c r="E2383" s="9" t="s">
        <v>278</v>
      </c>
      <c r="F2383" s="9" t="s">
        <v>278</v>
      </c>
      <c r="G2383" s="9">
        <v>224.3</v>
      </c>
      <c r="H2383" s="9">
        <v>31.500000000000909</v>
      </c>
      <c r="I2383" s="9">
        <v>0</v>
      </c>
      <c r="J2383" s="9">
        <v>716.90000000000055</v>
      </c>
      <c r="K2383" s="9">
        <v>546.04999999999927</v>
      </c>
      <c r="L2383" s="9" t="s">
        <v>278</v>
      </c>
      <c r="M2383" s="9"/>
      <c r="O2383" s="67">
        <v>1518.7500000000007</v>
      </c>
      <c r="T2383"/>
      <c r="U2383" s="273"/>
      <c r="V2383" s="63"/>
      <c r="W2383" s="282"/>
      <c r="X2383" s="317"/>
      <c r="Y2383" s="63"/>
    </row>
    <row r="2384" spans="1:25" ht="15">
      <c r="A2384" s="28" t="s">
        <v>845</v>
      </c>
      <c r="B2384" s="63" t="s">
        <v>728</v>
      </c>
      <c r="E2384" s="9" t="s">
        <v>278</v>
      </c>
      <c r="F2384" s="9" t="s">
        <v>278</v>
      </c>
      <c r="G2384" s="9" t="s">
        <v>278</v>
      </c>
      <c r="H2384" s="9">
        <v>201.89999999999873</v>
      </c>
      <c r="I2384" s="9">
        <v>0</v>
      </c>
      <c r="J2384" s="9">
        <v>696.39999999999782</v>
      </c>
      <c r="K2384" s="9">
        <v>227.90000000000055</v>
      </c>
      <c r="L2384" s="9">
        <v>356.79999999999927</v>
      </c>
      <c r="M2384" s="9"/>
      <c r="O2384" s="67">
        <v>1482.9999999999964</v>
      </c>
      <c r="T2384"/>
      <c r="U2384" s="63"/>
      <c r="V2384" s="63"/>
      <c r="W2384" s="282"/>
      <c r="X2384" s="317"/>
      <c r="Y2384" s="63"/>
    </row>
    <row r="2385" spans="1:25" ht="15">
      <c r="A2385" s="28" t="s">
        <v>846</v>
      </c>
      <c r="B2385" s="273" t="s">
        <v>1883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>
        <v>0</v>
      </c>
      <c r="J2385" s="9">
        <v>157.20000000000073</v>
      </c>
      <c r="K2385" s="9">
        <v>696.99999999999909</v>
      </c>
      <c r="L2385" s="9">
        <v>597.10000000000036</v>
      </c>
      <c r="M2385" s="9"/>
      <c r="O2385" s="67">
        <v>1451.3000000000002</v>
      </c>
      <c r="T2385"/>
      <c r="U2385" s="273"/>
      <c r="V2385" s="63"/>
      <c r="W2385" s="283"/>
      <c r="X2385" s="317"/>
      <c r="Y2385" s="63"/>
    </row>
    <row r="2386" spans="1:25" ht="15">
      <c r="A2386" s="28" t="s">
        <v>847</v>
      </c>
      <c r="B2386" s="63" t="s">
        <v>739</v>
      </c>
      <c r="E2386" s="9" t="s">
        <v>278</v>
      </c>
      <c r="F2386" s="9" t="s">
        <v>278</v>
      </c>
      <c r="G2386" s="9" t="s">
        <v>278</v>
      </c>
      <c r="H2386" s="9">
        <v>93.200000000000728</v>
      </c>
      <c r="I2386" s="9">
        <v>0</v>
      </c>
      <c r="J2386" s="9">
        <v>601.60000000000127</v>
      </c>
      <c r="K2386" s="9">
        <v>472.99999999999818</v>
      </c>
      <c r="L2386" s="9">
        <v>278.59999999999945</v>
      </c>
      <c r="M2386" s="9"/>
      <c r="O2386" s="67">
        <v>1446.3999999999996</v>
      </c>
      <c r="T2386"/>
      <c r="U2386" s="63"/>
      <c r="V2386" s="63"/>
      <c r="W2386" s="265"/>
      <c r="X2386" s="317"/>
      <c r="Y2386" s="63"/>
    </row>
    <row r="2387" spans="1:25" ht="15">
      <c r="A2387" s="28" t="s">
        <v>848</v>
      </c>
      <c r="B2387" s="205" t="s">
        <v>1567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>
        <v>0</v>
      </c>
      <c r="J2387" s="9">
        <v>743.5</v>
      </c>
      <c r="K2387" s="9">
        <v>680.39999999999782</v>
      </c>
      <c r="L2387" s="9" t="s">
        <v>278</v>
      </c>
      <c r="M2387" s="9"/>
      <c r="O2387" s="67">
        <v>1423.8999999999978</v>
      </c>
      <c r="T2387"/>
      <c r="U2387" s="63"/>
      <c r="V2387" s="63"/>
      <c r="W2387" s="282"/>
      <c r="X2387" s="317"/>
      <c r="Y2387" s="63"/>
    </row>
    <row r="2388" spans="1:25" ht="15">
      <c r="A2388" s="28" t="s">
        <v>849</v>
      </c>
      <c r="B2388" s="205" t="s">
        <v>1562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>
        <v>0</v>
      </c>
      <c r="J2388" s="9">
        <v>618.60000000000036</v>
      </c>
      <c r="K2388" s="9">
        <v>455.40000000000146</v>
      </c>
      <c r="L2388" s="9">
        <v>292.19999999999891</v>
      </c>
      <c r="M2388" s="9"/>
      <c r="O2388" s="67">
        <v>1366.2000000000007</v>
      </c>
      <c r="T2388"/>
      <c r="U2388" s="63"/>
      <c r="V2388" s="63"/>
      <c r="W2388" s="283"/>
      <c r="X2388" s="317"/>
      <c r="Y2388" s="63"/>
    </row>
    <row r="2389" spans="1:25" ht="15">
      <c r="A2389" s="28" t="s">
        <v>850</v>
      </c>
      <c r="B2389" s="63" t="s">
        <v>35</v>
      </c>
      <c r="E2389" s="216">
        <v>447</v>
      </c>
      <c r="F2389" s="9">
        <v>133.80000000000001</v>
      </c>
      <c r="G2389" s="9">
        <v>270</v>
      </c>
      <c r="H2389" s="9">
        <v>419</v>
      </c>
      <c r="I2389" s="9">
        <v>0</v>
      </c>
      <c r="J2389" s="9" t="s">
        <v>278</v>
      </c>
      <c r="K2389" s="9" t="s">
        <v>278</v>
      </c>
      <c r="L2389" s="9" t="s">
        <v>278</v>
      </c>
      <c r="M2389" s="9"/>
      <c r="O2389" s="67">
        <v>1269.8</v>
      </c>
      <c r="Q2389" t="s">
        <v>297</v>
      </c>
      <c r="T2389"/>
      <c r="U2389" s="63"/>
      <c r="V2389" s="63"/>
      <c r="W2389" s="283"/>
      <c r="X2389" s="317"/>
      <c r="Y2389" s="63"/>
    </row>
    <row r="2390" spans="1:25" ht="15">
      <c r="A2390" s="28" t="s">
        <v>851</v>
      </c>
      <c r="B2390" s="63" t="s">
        <v>4</v>
      </c>
      <c r="E2390" s="9">
        <v>248.05</v>
      </c>
      <c r="F2390" s="9">
        <v>225.6</v>
      </c>
      <c r="G2390" s="216">
        <v>550</v>
      </c>
      <c r="H2390" s="9">
        <v>244.99999999999818</v>
      </c>
      <c r="I2390" s="9">
        <v>0</v>
      </c>
      <c r="J2390" s="9" t="s">
        <v>278</v>
      </c>
      <c r="K2390" s="9" t="s">
        <v>278</v>
      </c>
      <c r="L2390" s="9" t="s">
        <v>278</v>
      </c>
      <c r="M2390" s="9"/>
      <c r="O2390" s="67">
        <v>1268.6499999999983</v>
      </c>
      <c r="Q2390" t="s">
        <v>284</v>
      </c>
      <c r="T2390"/>
      <c r="U2390" s="218"/>
      <c r="V2390" s="63"/>
      <c r="W2390" s="283"/>
      <c r="X2390" s="317"/>
      <c r="Y2390" s="63"/>
    </row>
    <row r="2391" spans="1:25" ht="15">
      <c r="A2391" s="28" t="s">
        <v>852</v>
      </c>
      <c r="B2391" s="273" t="s">
        <v>1902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>
        <v>0</v>
      </c>
      <c r="J2391" s="9" t="s">
        <v>278</v>
      </c>
      <c r="K2391" s="9">
        <v>535.90000000000055</v>
      </c>
      <c r="L2391" s="216">
        <v>716.29999999999927</v>
      </c>
      <c r="M2391" s="216"/>
      <c r="O2391" s="67">
        <v>1252.1999999999998</v>
      </c>
      <c r="Q2391" t="s">
        <v>284</v>
      </c>
      <c r="T2391"/>
      <c r="U2391" s="63"/>
      <c r="V2391" s="63"/>
      <c r="W2391" s="265"/>
      <c r="X2391" s="317"/>
      <c r="Y2391" s="63"/>
    </row>
    <row r="2392" spans="1:25" ht="15">
      <c r="A2392" s="28" t="s">
        <v>853</v>
      </c>
      <c r="B2392" s="273" t="s">
        <v>1889</v>
      </c>
      <c r="C2392" s="3"/>
      <c r="D2392" s="3"/>
      <c r="E2392" s="9" t="s">
        <v>278</v>
      </c>
      <c r="F2392" s="9" t="s">
        <v>278</v>
      </c>
      <c r="G2392" s="9" t="s">
        <v>278</v>
      </c>
      <c r="H2392" s="9" t="s">
        <v>278</v>
      </c>
      <c r="I2392" s="9">
        <v>0</v>
      </c>
      <c r="J2392" s="9">
        <v>624.50000000000091</v>
      </c>
      <c r="K2392" s="9">
        <v>565.89999999999873</v>
      </c>
      <c r="L2392" s="9" t="s">
        <v>278</v>
      </c>
      <c r="M2392" s="9"/>
      <c r="O2392" s="67">
        <v>1190.3999999999996</v>
      </c>
      <c r="T2392"/>
      <c r="U2392" s="273"/>
      <c r="V2392" s="63"/>
      <c r="W2392" s="283"/>
      <c r="X2392" s="317"/>
      <c r="Y2392" s="63"/>
    </row>
    <row r="2393" spans="1:25" ht="15">
      <c r="A2393" s="28" t="s">
        <v>854</v>
      </c>
      <c r="B2393" s="273" t="s">
        <v>1900</v>
      </c>
      <c r="C2393" s="3"/>
      <c r="D2393" s="3"/>
      <c r="E2393" s="9" t="s">
        <v>278</v>
      </c>
      <c r="F2393" s="9" t="s">
        <v>278</v>
      </c>
      <c r="G2393" s="9" t="s">
        <v>278</v>
      </c>
      <c r="H2393" s="9" t="s">
        <v>278</v>
      </c>
      <c r="I2393" s="9">
        <v>0</v>
      </c>
      <c r="J2393" s="9" t="s">
        <v>278</v>
      </c>
      <c r="K2393" s="9">
        <v>723.80000000000018</v>
      </c>
      <c r="L2393" s="9">
        <v>375.29999999999927</v>
      </c>
      <c r="M2393" s="9"/>
      <c r="O2393" s="67">
        <v>1099.0999999999995</v>
      </c>
      <c r="T2393"/>
      <c r="U2393" s="273"/>
      <c r="V2393" s="63"/>
      <c r="W2393" s="283"/>
      <c r="X2393" s="317"/>
      <c r="Y2393" s="63"/>
    </row>
    <row r="2394" spans="1:25" ht="15">
      <c r="A2394" s="28" t="s">
        <v>855</v>
      </c>
      <c r="B2394" s="273" t="s">
        <v>1904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>
        <v>0</v>
      </c>
      <c r="J2394" s="9" t="s">
        <v>278</v>
      </c>
      <c r="K2394" s="213">
        <v>1094.3499999999976</v>
      </c>
      <c r="L2394" s="9" t="s">
        <v>278</v>
      </c>
      <c r="M2394" s="9"/>
      <c r="O2394" s="67">
        <v>1094.3499999999976</v>
      </c>
      <c r="Q2394" t="s">
        <v>281</v>
      </c>
      <c r="T2394" s="215" t="s">
        <v>1659</v>
      </c>
      <c r="U2394" s="63"/>
      <c r="V2394" s="63"/>
      <c r="W2394" s="283"/>
      <c r="X2394" s="317"/>
      <c r="Y2394" s="63"/>
    </row>
    <row r="2395" spans="1:25" ht="15">
      <c r="A2395" s="28" t="s">
        <v>856</v>
      </c>
      <c r="B2395" s="273" t="s">
        <v>1899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0</v>
      </c>
      <c r="J2395" s="9" t="s">
        <v>278</v>
      </c>
      <c r="K2395" s="9">
        <v>555.69999999999618</v>
      </c>
      <c r="L2395" s="9">
        <v>536.99999999999818</v>
      </c>
      <c r="M2395" s="9"/>
      <c r="O2395" s="67">
        <v>1092.6999999999944</v>
      </c>
      <c r="T2395"/>
      <c r="U2395" s="63"/>
      <c r="V2395" s="63"/>
      <c r="W2395" s="283"/>
      <c r="X2395" s="317"/>
      <c r="Y2395" s="63"/>
    </row>
    <row r="2396" spans="1:25" ht="15">
      <c r="A2396" s="28" t="s">
        <v>857</v>
      </c>
      <c r="B2396" s="273" t="s">
        <v>1898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>
        <v>0</v>
      </c>
      <c r="J2396" s="9" t="s">
        <v>278</v>
      </c>
      <c r="K2396" s="216">
        <v>789.40000000000236</v>
      </c>
      <c r="L2396" s="9">
        <v>280.99999999999818</v>
      </c>
      <c r="M2396" s="9"/>
      <c r="O2396" s="67">
        <v>1070.4000000000005</v>
      </c>
      <c r="Q2396" t="s">
        <v>288</v>
      </c>
      <c r="T2396"/>
      <c r="U2396" s="273"/>
      <c r="V2396" s="63"/>
      <c r="W2396" s="283"/>
      <c r="X2396" s="317"/>
      <c r="Y2396" s="63"/>
    </row>
    <row r="2397" spans="1:25" ht="15">
      <c r="A2397" s="28" t="s">
        <v>858</v>
      </c>
      <c r="B2397" s="273" t="s">
        <v>1901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>
        <v>0</v>
      </c>
      <c r="J2397" s="9" t="s">
        <v>278</v>
      </c>
      <c r="K2397" s="9">
        <v>381.30000000000018</v>
      </c>
      <c r="L2397" s="216">
        <v>687.800000000002</v>
      </c>
      <c r="M2397" s="216"/>
      <c r="O2397" s="67">
        <v>1069.1000000000022</v>
      </c>
      <c r="Q2397" t="s">
        <v>293</v>
      </c>
      <c r="T2397"/>
      <c r="U2397" s="273"/>
      <c r="V2397" s="63"/>
      <c r="W2397" s="283"/>
      <c r="X2397" s="317"/>
      <c r="Y2397" s="63"/>
    </row>
    <row r="2398" spans="1:25" ht="15">
      <c r="A2398" s="28" t="s">
        <v>859</v>
      </c>
      <c r="B2398" s="273" t="s">
        <v>2726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>
        <v>0</v>
      </c>
      <c r="J2398" s="9" t="s">
        <v>278</v>
      </c>
      <c r="K2398" s="9">
        <v>697.30000000000109</v>
      </c>
      <c r="L2398" s="9">
        <v>360.19999999999982</v>
      </c>
      <c r="M2398" s="9"/>
      <c r="O2398" s="67">
        <v>1057.5000000000009</v>
      </c>
      <c r="T2398"/>
      <c r="U2398" s="63"/>
      <c r="V2398" s="63"/>
      <c r="W2398" s="265"/>
      <c r="X2398" s="317"/>
      <c r="Y2398" s="63"/>
    </row>
    <row r="2399" spans="1:25" ht="15">
      <c r="A2399" s="28" t="s">
        <v>860</v>
      </c>
      <c r="B2399" s="273" t="s">
        <v>1926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>
        <v>0</v>
      </c>
      <c r="J2399" s="9" t="s">
        <v>278</v>
      </c>
      <c r="K2399" s="9">
        <v>430.09999999999945</v>
      </c>
      <c r="L2399" s="9">
        <v>549.00000000000364</v>
      </c>
      <c r="M2399" s="9"/>
      <c r="O2399" s="67">
        <v>979.10000000000309</v>
      </c>
      <c r="T2399"/>
      <c r="U2399" s="63"/>
      <c r="V2399" s="63"/>
      <c r="W2399" s="283"/>
      <c r="X2399" s="317"/>
      <c r="Y2399" s="63"/>
    </row>
    <row r="2400" spans="1:25" ht="15">
      <c r="A2400" s="28" t="s">
        <v>861</v>
      </c>
      <c r="B2400" s="273" t="s">
        <v>1927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>
        <v>0</v>
      </c>
      <c r="J2400" s="9" t="s">
        <v>278</v>
      </c>
      <c r="K2400" s="9">
        <v>482.49999999999909</v>
      </c>
      <c r="L2400" s="9">
        <v>491.40000000000055</v>
      </c>
      <c r="M2400" s="9"/>
      <c r="O2400" s="67">
        <v>973.89999999999964</v>
      </c>
      <c r="T2400"/>
      <c r="U2400" s="63"/>
      <c r="V2400" s="63"/>
      <c r="W2400" s="265"/>
      <c r="X2400" s="317"/>
      <c r="Y2400" s="63"/>
    </row>
    <row r="2401" spans="1:25" ht="15">
      <c r="A2401" s="28" t="s">
        <v>862</v>
      </c>
      <c r="B2401" s="273" t="s">
        <v>1905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>
        <v>0</v>
      </c>
      <c r="J2401" s="9" t="s">
        <v>278</v>
      </c>
      <c r="K2401" s="9">
        <v>554.40000000000236</v>
      </c>
      <c r="L2401" s="9">
        <v>385.10000000000036</v>
      </c>
      <c r="M2401" s="9"/>
      <c r="O2401" s="67">
        <v>939.50000000000273</v>
      </c>
      <c r="T2401"/>
      <c r="U2401" s="273"/>
      <c r="V2401" s="63"/>
      <c r="W2401" s="283"/>
      <c r="X2401" s="317"/>
      <c r="Y2401" s="63"/>
    </row>
    <row r="2402" spans="1:25" ht="15">
      <c r="A2402" s="28" t="s">
        <v>863</v>
      </c>
      <c r="B2402" s="273" t="s">
        <v>1924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>
        <v>0</v>
      </c>
      <c r="J2402" s="9" t="s">
        <v>278</v>
      </c>
      <c r="K2402" s="9">
        <v>528.49999999999909</v>
      </c>
      <c r="L2402" s="9">
        <v>338.800000000002</v>
      </c>
      <c r="M2402" s="9"/>
      <c r="O2402" s="67">
        <v>867.30000000000109</v>
      </c>
      <c r="T2402"/>
      <c r="U2402" s="63"/>
      <c r="V2402" s="63"/>
      <c r="W2402" s="265"/>
      <c r="X2402" s="317"/>
      <c r="Y2402" s="63"/>
    </row>
    <row r="2403" spans="1:25" ht="15">
      <c r="A2403" s="28" t="s">
        <v>864</v>
      </c>
      <c r="B2403" s="205" t="s">
        <v>1551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9">
        <v>0</v>
      </c>
      <c r="J2403" s="9">
        <v>748.70000000000073</v>
      </c>
      <c r="K2403" s="9" t="s">
        <v>278</v>
      </c>
      <c r="L2403" s="9" t="s">
        <v>278</v>
      </c>
      <c r="M2403" s="9"/>
      <c r="O2403" s="67">
        <v>748.70000000000073</v>
      </c>
      <c r="T2403"/>
      <c r="U2403" s="273"/>
      <c r="V2403" s="63"/>
      <c r="W2403" s="282"/>
      <c r="X2403" s="317"/>
      <c r="Y2403" s="63"/>
    </row>
    <row r="2404" spans="1:25" ht="15">
      <c r="A2404" s="28" t="s">
        <v>865</v>
      </c>
      <c r="B2404" s="273" t="s">
        <v>2003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>
        <v>0</v>
      </c>
      <c r="J2404" s="9" t="s">
        <v>278</v>
      </c>
      <c r="K2404" s="9">
        <v>592.09999999999854</v>
      </c>
      <c r="L2404" s="9">
        <v>151.49999999999909</v>
      </c>
      <c r="M2404" s="9"/>
      <c r="O2404" s="67">
        <v>743.59999999999764</v>
      </c>
      <c r="T2404"/>
      <c r="U2404" s="63"/>
      <c r="V2404" s="63"/>
      <c r="W2404" s="283"/>
      <c r="X2404" s="317"/>
      <c r="Y2404" s="63"/>
    </row>
    <row r="2405" spans="1:25" ht="15">
      <c r="A2405" s="28" t="s">
        <v>866</v>
      </c>
      <c r="B2405" s="273" t="s">
        <v>1903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>
        <v>0</v>
      </c>
      <c r="J2405" s="9" t="s">
        <v>278</v>
      </c>
      <c r="K2405" s="9">
        <v>743.09999999999945</v>
      </c>
      <c r="L2405" s="9" t="s">
        <v>278</v>
      </c>
      <c r="M2405" s="9"/>
      <c r="O2405" s="67">
        <v>743.09999999999945</v>
      </c>
      <c r="T2405"/>
      <c r="U2405" s="63"/>
      <c r="V2405" s="63"/>
      <c r="W2405" s="265"/>
      <c r="X2405" s="317"/>
      <c r="Y2405" s="63"/>
    </row>
    <row r="2406" spans="1:25" ht="15">
      <c r="A2406" s="28" t="s">
        <v>867</v>
      </c>
      <c r="B2406" s="63" t="s">
        <v>178</v>
      </c>
      <c r="E2406" s="9">
        <v>339.2</v>
      </c>
      <c r="F2406" s="216">
        <v>377.3</v>
      </c>
      <c r="G2406" s="9" t="s">
        <v>278</v>
      </c>
      <c r="H2406" s="9" t="s">
        <v>278</v>
      </c>
      <c r="I2406" s="9">
        <v>0</v>
      </c>
      <c r="J2406" s="9" t="s">
        <v>278</v>
      </c>
      <c r="K2406" s="9" t="s">
        <v>278</v>
      </c>
      <c r="L2406" s="9" t="s">
        <v>278</v>
      </c>
      <c r="M2406" s="9"/>
      <c r="O2406" s="67">
        <v>716.5</v>
      </c>
      <c r="Q2406" t="s">
        <v>297</v>
      </c>
      <c r="T2406"/>
      <c r="U2406" s="63"/>
      <c r="V2406" s="63"/>
      <c r="W2406" s="283"/>
      <c r="X2406" s="317"/>
      <c r="Y2406" s="63"/>
    </row>
    <row r="2407" spans="1:25" ht="15">
      <c r="A2407" s="28" t="s">
        <v>868</v>
      </c>
      <c r="B2407" s="63" t="s">
        <v>2555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>
        <v>0</v>
      </c>
      <c r="J2407" s="9" t="s">
        <v>278</v>
      </c>
      <c r="K2407" s="9" t="s">
        <v>278</v>
      </c>
      <c r="L2407" s="9">
        <v>674.09999999999945</v>
      </c>
      <c r="M2407" s="9"/>
      <c r="N2407" s="67"/>
      <c r="O2407" s="67">
        <v>674.09999999999945</v>
      </c>
      <c r="T2407"/>
      <c r="U2407" s="63"/>
      <c r="V2407" s="63"/>
      <c r="W2407" s="282"/>
      <c r="X2407" s="317"/>
      <c r="Y2407" s="63"/>
    </row>
    <row r="2408" spans="1:25" ht="15">
      <c r="A2408" s="28" t="s">
        <v>869</v>
      </c>
      <c r="B2408" s="63" t="s">
        <v>2566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>
        <v>0</v>
      </c>
      <c r="J2408" s="9" t="s">
        <v>278</v>
      </c>
      <c r="K2408" s="9" t="s">
        <v>278</v>
      </c>
      <c r="L2408" s="9">
        <v>668.30000000000109</v>
      </c>
      <c r="M2408" s="9"/>
      <c r="N2408" s="67"/>
      <c r="O2408" s="67">
        <v>668.30000000000109</v>
      </c>
      <c r="T2408"/>
      <c r="U2408" s="63"/>
      <c r="V2408" s="63"/>
      <c r="W2408" s="283"/>
      <c r="X2408" s="317"/>
      <c r="Y2408" s="63"/>
    </row>
    <row r="2409" spans="1:25" ht="15">
      <c r="A2409" s="28" t="s">
        <v>870</v>
      </c>
      <c r="B2409" s="63" t="s">
        <v>2554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>
        <v>0</v>
      </c>
      <c r="J2409" s="9" t="s">
        <v>278</v>
      </c>
      <c r="K2409" s="9" t="s">
        <v>278</v>
      </c>
      <c r="L2409" s="9">
        <v>654.30000000000018</v>
      </c>
      <c r="M2409" s="9"/>
      <c r="N2409" s="67"/>
      <c r="O2409" s="67">
        <v>654.30000000000018</v>
      </c>
      <c r="T2409"/>
      <c r="U2409" s="28"/>
      <c r="V2409" s="63"/>
      <c r="W2409" s="283"/>
      <c r="X2409" s="317"/>
      <c r="Y2409" s="63"/>
    </row>
    <row r="2410" spans="1:25" ht="15">
      <c r="A2410" s="28" t="s">
        <v>871</v>
      </c>
      <c r="B2410" s="63" t="s">
        <v>2551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0</v>
      </c>
      <c r="J2410" s="9" t="s">
        <v>278</v>
      </c>
      <c r="K2410" s="9" t="s">
        <v>278</v>
      </c>
      <c r="L2410" s="9">
        <v>644.50000000000091</v>
      </c>
      <c r="M2410" s="9"/>
      <c r="N2410" s="67"/>
      <c r="O2410" s="67">
        <v>644.50000000000091</v>
      </c>
      <c r="T2410"/>
      <c r="U2410" s="273"/>
      <c r="V2410" s="63"/>
      <c r="W2410" s="283"/>
      <c r="X2410" s="317"/>
      <c r="Y2410" s="63"/>
    </row>
    <row r="2411" spans="1:25" ht="15">
      <c r="A2411" s="28" t="s">
        <v>872</v>
      </c>
      <c r="B2411" s="273" t="s">
        <v>2540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>
        <v>0</v>
      </c>
      <c r="J2411" s="9" t="s">
        <v>278</v>
      </c>
      <c r="K2411" s="9" t="s">
        <v>278</v>
      </c>
      <c r="L2411" s="9">
        <v>602.90000000000055</v>
      </c>
      <c r="M2411" s="9"/>
      <c r="N2411" s="67"/>
      <c r="O2411" s="67">
        <v>602.90000000000055</v>
      </c>
      <c r="T2411"/>
      <c r="U2411" s="218"/>
      <c r="V2411" s="63"/>
      <c r="W2411" s="283"/>
      <c r="X2411" s="317"/>
      <c r="Y2411" s="63"/>
    </row>
    <row r="2412" spans="1:25" ht="15">
      <c r="A2412" s="28" t="s">
        <v>873</v>
      </c>
      <c r="B2412" s="63" t="s">
        <v>2567</v>
      </c>
      <c r="C2412" s="3"/>
      <c r="D2412" s="3"/>
      <c r="E2412" s="9" t="s">
        <v>278</v>
      </c>
      <c r="F2412" s="9" t="s">
        <v>278</v>
      </c>
      <c r="G2412" s="9" t="s">
        <v>278</v>
      </c>
      <c r="H2412" s="9" t="s">
        <v>278</v>
      </c>
      <c r="I2412" s="9">
        <v>0</v>
      </c>
      <c r="J2412" s="9" t="s">
        <v>278</v>
      </c>
      <c r="K2412" s="9" t="s">
        <v>278</v>
      </c>
      <c r="L2412" s="9">
        <v>578.50000000000091</v>
      </c>
      <c r="M2412" s="9"/>
      <c r="N2412" s="67"/>
      <c r="O2412" s="67">
        <v>578.50000000000091</v>
      </c>
      <c r="T2412"/>
      <c r="U2412" s="273"/>
      <c r="V2412" s="63"/>
      <c r="W2412" s="283"/>
      <c r="X2412" s="317"/>
      <c r="Y2412" s="63"/>
    </row>
    <row r="2413" spans="1:25" ht="15">
      <c r="A2413" s="28" t="s">
        <v>874</v>
      </c>
      <c r="B2413" s="63" t="s">
        <v>2559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>
        <v>0</v>
      </c>
      <c r="J2413" s="9" t="s">
        <v>278</v>
      </c>
      <c r="K2413" s="9" t="s">
        <v>278</v>
      </c>
      <c r="L2413" s="9">
        <v>566.20000000000073</v>
      </c>
      <c r="M2413" s="9"/>
      <c r="N2413" s="67"/>
      <c r="O2413" s="67">
        <v>566.20000000000073</v>
      </c>
      <c r="T2413"/>
      <c r="U2413" s="63"/>
      <c r="V2413" s="63"/>
      <c r="W2413" s="265"/>
      <c r="X2413" s="317"/>
      <c r="Y2413" s="63"/>
    </row>
    <row r="2414" spans="1:25" ht="15">
      <c r="A2414" s="28" t="s">
        <v>875</v>
      </c>
      <c r="B2414" s="63" t="s">
        <v>2563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>
        <v>0</v>
      </c>
      <c r="J2414" s="9" t="s">
        <v>278</v>
      </c>
      <c r="K2414" s="9" t="s">
        <v>278</v>
      </c>
      <c r="L2414" s="9">
        <v>546.19999999999618</v>
      </c>
      <c r="M2414" s="9"/>
      <c r="N2414" s="67"/>
      <c r="O2414" s="67">
        <v>546.19999999999618</v>
      </c>
      <c r="T2414"/>
      <c r="U2414" s="63"/>
      <c r="V2414" s="63"/>
      <c r="W2414" s="265"/>
      <c r="X2414" s="317"/>
      <c r="Y2414" s="63"/>
    </row>
    <row r="2415" spans="1:25" ht="15">
      <c r="A2415" s="28" t="s">
        <v>876</v>
      </c>
      <c r="B2415" s="63" t="s">
        <v>180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>
        <v>0</v>
      </c>
      <c r="J2415" s="9" t="s">
        <v>278</v>
      </c>
      <c r="K2415" s="9" t="s">
        <v>278</v>
      </c>
      <c r="L2415" s="9">
        <v>530.60000000000127</v>
      </c>
      <c r="M2415" s="9"/>
      <c r="N2415" s="67"/>
      <c r="O2415" s="67">
        <v>530.60000000000127</v>
      </c>
      <c r="T2415"/>
      <c r="U2415" s="218"/>
      <c r="V2415" s="63"/>
      <c r="W2415" s="283"/>
      <c r="X2415" s="317"/>
      <c r="Y2415" s="63"/>
    </row>
    <row r="2416" spans="1:25" ht="15">
      <c r="A2416" s="28" t="s">
        <v>877</v>
      </c>
      <c r="B2416" s="63" t="s">
        <v>2560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0</v>
      </c>
      <c r="J2416" s="9" t="s">
        <v>278</v>
      </c>
      <c r="K2416" s="9" t="s">
        <v>278</v>
      </c>
      <c r="L2416" s="9">
        <v>527.20000000000073</v>
      </c>
      <c r="M2416" s="9"/>
      <c r="N2416" s="67"/>
      <c r="O2416" s="67">
        <v>527.20000000000073</v>
      </c>
      <c r="T2416"/>
      <c r="U2416" s="28"/>
      <c r="V2416" s="63"/>
      <c r="W2416" s="283"/>
      <c r="X2416" s="317"/>
      <c r="Y2416" s="63"/>
    </row>
    <row r="2417" spans="1:25" ht="15">
      <c r="A2417" s="28" t="s">
        <v>878</v>
      </c>
      <c r="B2417" s="63" t="s">
        <v>2552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>
        <v>0</v>
      </c>
      <c r="J2417" s="9" t="s">
        <v>278</v>
      </c>
      <c r="K2417" s="9" t="s">
        <v>278</v>
      </c>
      <c r="L2417" s="9">
        <v>508.699999999998</v>
      </c>
      <c r="M2417" s="9"/>
      <c r="N2417" s="67"/>
      <c r="O2417" s="67">
        <v>508.699999999998</v>
      </c>
      <c r="T2417"/>
      <c r="U2417" s="63"/>
      <c r="V2417" s="63"/>
      <c r="W2417" s="283"/>
      <c r="X2417" s="317"/>
      <c r="Y2417" s="63"/>
    </row>
    <row r="2418" spans="1:25" ht="15">
      <c r="A2418" s="28" t="s">
        <v>879</v>
      </c>
      <c r="B2418" s="273" t="s">
        <v>1884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>
        <v>0</v>
      </c>
      <c r="J2418" s="9">
        <v>506</v>
      </c>
      <c r="K2418" s="9" t="s">
        <v>278</v>
      </c>
      <c r="L2418" s="9" t="s">
        <v>278</v>
      </c>
      <c r="M2418" s="9"/>
      <c r="O2418" s="67">
        <v>506</v>
      </c>
      <c r="T2418"/>
      <c r="U2418" s="273"/>
      <c r="V2418" s="63"/>
      <c r="W2418" s="282"/>
      <c r="X2418" s="317"/>
      <c r="Y2418" s="63"/>
    </row>
    <row r="2419" spans="1:25" ht="15">
      <c r="A2419" s="28" t="s">
        <v>880</v>
      </c>
      <c r="B2419" s="63" t="s">
        <v>2548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>
        <v>0</v>
      </c>
      <c r="J2419" s="9" t="s">
        <v>278</v>
      </c>
      <c r="K2419" s="9" t="s">
        <v>278</v>
      </c>
      <c r="L2419" s="9">
        <v>505.90000000000236</v>
      </c>
      <c r="M2419" s="9"/>
      <c r="N2419" s="67"/>
      <c r="O2419" s="67">
        <v>505.90000000000236</v>
      </c>
      <c r="T2419"/>
      <c r="U2419" s="273"/>
      <c r="V2419" s="63"/>
      <c r="W2419" s="283"/>
      <c r="X2419" s="317"/>
      <c r="Y2419" s="63"/>
    </row>
    <row r="2420" spans="1:25" ht="15">
      <c r="A2420" s="28" t="s">
        <v>2231</v>
      </c>
      <c r="B2420" s="63" t="s">
        <v>2544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>
        <v>0</v>
      </c>
      <c r="J2420" s="9" t="s">
        <v>278</v>
      </c>
      <c r="K2420" s="9" t="s">
        <v>278</v>
      </c>
      <c r="L2420" s="9">
        <v>482.20000000000164</v>
      </c>
      <c r="M2420" s="9"/>
      <c r="N2420" s="67"/>
      <c r="O2420" s="67">
        <v>482.20000000000164</v>
      </c>
      <c r="T2420"/>
    </row>
    <row r="2421" spans="1:25" ht="15">
      <c r="A2421" s="28" t="s">
        <v>2516</v>
      </c>
      <c r="B2421" s="63" t="s">
        <v>726</v>
      </c>
      <c r="E2421" s="9" t="s">
        <v>278</v>
      </c>
      <c r="F2421" s="9" t="s">
        <v>278</v>
      </c>
      <c r="G2421" s="9" t="s">
        <v>278</v>
      </c>
      <c r="H2421" s="9">
        <v>482.050000000002</v>
      </c>
      <c r="I2421" s="9">
        <v>0</v>
      </c>
      <c r="J2421" s="9" t="s">
        <v>278</v>
      </c>
      <c r="K2421" s="9" t="s">
        <v>278</v>
      </c>
      <c r="L2421" s="9" t="s">
        <v>278</v>
      </c>
      <c r="M2421" s="9"/>
      <c r="O2421" s="67">
        <v>482.050000000002</v>
      </c>
      <c r="T2421"/>
      <c r="U2421" s="63"/>
    </row>
    <row r="2422" spans="1:25" ht="15">
      <c r="A2422" s="28" t="s">
        <v>2517</v>
      </c>
      <c r="B2422" s="63" t="s">
        <v>2549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>
        <v>0</v>
      </c>
      <c r="J2422" s="9" t="s">
        <v>278</v>
      </c>
      <c r="K2422" s="9" t="s">
        <v>278</v>
      </c>
      <c r="L2422" s="9">
        <v>481.39999999999691</v>
      </c>
      <c r="M2422" s="9"/>
      <c r="N2422" s="67"/>
      <c r="O2422" s="67">
        <v>481.39999999999691</v>
      </c>
      <c r="T2422"/>
      <c r="U2422" s="63"/>
    </row>
    <row r="2423" spans="1:25" ht="15">
      <c r="A2423" s="28" t="s">
        <v>2518</v>
      </c>
      <c r="B2423" s="63" t="s">
        <v>2546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>
        <v>0</v>
      </c>
      <c r="J2423" s="9" t="s">
        <v>278</v>
      </c>
      <c r="K2423" s="9" t="s">
        <v>278</v>
      </c>
      <c r="L2423" s="9">
        <v>459.69999999999982</v>
      </c>
      <c r="M2423" s="9"/>
      <c r="N2423" s="67"/>
      <c r="O2423" s="67">
        <v>459.69999999999982</v>
      </c>
      <c r="T2423"/>
    </row>
    <row r="2424" spans="1:25" ht="15">
      <c r="A2424" s="28" t="s">
        <v>2519</v>
      </c>
      <c r="B2424" s="63" t="s">
        <v>2553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>
        <v>0</v>
      </c>
      <c r="J2424" s="9" t="s">
        <v>278</v>
      </c>
      <c r="K2424" s="9" t="s">
        <v>278</v>
      </c>
      <c r="L2424" s="9">
        <v>450.699999999998</v>
      </c>
      <c r="M2424" s="9"/>
      <c r="N2424" s="67"/>
      <c r="O2424" s="67">
        <v>450.699999999998</v>
      </c>
      <c r="T2424"/>
      <c r="U2424" s="63"/>
    </row>
    <row r="2425" spans="1:25" ht="15">
      <c r="A2425" s="28" t="s">
        <v>2520</v>
      </c>
      <c r="B2425" s="63" t="s">
        <v>2564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>
        <v>0</v>
      </c>
      <c r="J2425" s="9" t="s">
        <v>278</v>
      </c>
      <c r="K2425" s="9" t="s">
        <v>278</v>
      </c>
      <c r="L2425" s="9">
        <v>443.29999999999745</v>
      </c>
      <c r="M2425" s="9"/>
      <c r="N2425" s="67"/>
      <c r="O2425" s="67">
        <v>443.29999999999745</v>
      </c>
      <c r="T2425"/>
    </row>
    <row r="2426" spans="1:25" ht="15">
      <c r="A2426" s="28" t="s">
        <v>2521</v>
      </c>
      <c r="B2426" s="63" t="s">
        <v>2543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>
        <v>0</v>
      </c>
      <c r="J2426" s="9" t="s">
        <v>278</v>
      </c>
      <c r="K2426" s="9" t="s">
        <v>278</v>
      </c>
      <c r="L2426" s="9">
        <v>425.80000000000018</v>
      </c>
      <c r="M2426" s="9"/>
      <c r="N2426" s="67"/>
      <c r="O2426" s="67">
        <v>425.80000000000018</v>
      </c>
      <c r="T2426"/>
      <c r="U2426" s="63"/>
    </row>
    <row r="2427" spans="1:25" ht="15">
      <c r="A2427" s="28" t="s">
        <v>2522</v>
      </c>
      <c r="B2427" s="63" t="s">
        <v>2556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>
        <v>0</v>
      </c>
      <c r="J2427" s="9" t="s">
        <v>278</v>
      </c>
      <c r="K2427" s="9" t="s">
        <v>278</v>
      </c>
      <c r="L2427" s="9">
        <v>415.40000000000055</v>
      </c>
      <c r="M2427" s="9"/>
      <c r="N2427" s="67"/>
      <c r="O2427" s="67">
        <v>415.40000000000055</v>
      </c>
      <c r="T2427"/>
      <c r="U2427" s="63"/>
    </row>
    <row r="2428" spans="1:25" ht="15">
      <c r="A2428" s="28" t="s">
        <v>2523</v>
      </c>
      <c r="B2428" s="63" t="s">
        <v>2557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>
        <v>0</v>
      </c>
      <c r="J2428" s="9" t="s">
        <v>278</v>
      </c>
      <c r="K2428" s="9" t="s">
        <v>278</v>
      </c>
      <c r="L2428" s="9">
        <v>394.09999999999854</v>
      </c>
      <c r="M2428" s="9"/>
      <c r="N2428" s="67"/>
      <c r="O2428" s="67">
        <v>394.09999999999854</v>
      </c>
      <c r="T2428"/>
    </row>
    <row r="2429" spans="1:25" ht="15">
      <c r="A2429" s="28" t="s">
        <v>2524</v>
      </c>
      <c r="B2429" s="63" t="s">
        <v>158</v>
      </c>
      <c r="E2429" s="9" t="s">
        <v>278</v>
      </c>
      <c r="F2429" s="9" t="s">
        <v>278</v>
      </c>
      <c r="G2429" s="9">
        <v>214.9</v>
      </c>
      <c r="H2429" s="9">
        <v>178.39999999999964</v>
      </c>
      <c r="I2429" s="9">
        <v>0</v>
      </c>
      <c r="J2429" s="9" t="s">
        <v>278</v>
      </c>
      <c r="K2429" s="9" t="s">
        <v>278</v>
      </c>
      <c r="L2429" s="9" t="s">
        <v>278</v>
      </c>
      <c r="M2429" s="9"/>
      <c r="O2429" s="67">
        <v>393.29999999999961</v>
      </c>
      <c r="T2429"/>
      <c r="U2429" s="63"/>
    </row>
    <row r="2430" spans="1:25" ht="15">
      <c r="A2430" s="28" t="s">
        <v>2525</v>
      </c>
      <c r="B2430" s="63" t="s">
        <v>164</v>
      </c>
      <c r="E2430" s="9" t="s">
        <v>278</v>
      </c>
      <c r="F2430" s="9" t="s">
        <v>278</v>
      </c>
      <c r="G2430" s="9">
        <v>391.9</v>
      </c>
      <c r="H2430" s="9" t="s">
        <v>278</v>
      </c>
      <c r="I2430" s="9">
        <v>0</v>
      </c>
      <c r="J2430" s="9" t="s">
        <v>278</v>
      </c>
      <c r="K2430" s="9" t="s">
        <v>278</v>
      </c>
      <c r="L2430" s="9" t="s">
        <v>278</v>
      </c>
      <c r="M2430" s="9"/>
      <c r="O2430" s="67">
        <v>391.9</v>
      </c>
      <c r="T2430"/>
      <c r="U2430" s="63"/>
    </row>
    <row r="2431" spans="1:25" ht="15">
      <c r="A2431" s="28" t="s">
        <v>2526</v>
      </c>
      <c r="B2431" s="63" t="s">
        <v>741</v>
      </c>
      <c r="E2431" s="9" t="s">
        <v>278</v>
      </c>
      <c r="F2431" s="9" t="s">
        <v>278</v>
      </c>
      <c r="G2431" s="9" t="s">
        <v>278</v>
      </c>
      <c r="H2431" s="9">
        <v>389.10000000000036</v>
      </c>
      <c r="I2431" s="9">
        <v>0</v>
      </c>
      <c r="J2431" s="9" t="s">
        <v>278</v>
      </c>
      <c r="K2431" s="9" t="s">
        <v>278</v>
      </c>
      <c r="L2431" s="9" t="s">
        <v>278</v>
      </c>
      <c r="M2431" s="9"/>
      <c r="O2431" s="67">
        <v>389.10000000000036</v>
      </c>
      <c r="T2431"/>
      <c r="U2431" s="63"/>
    </row>
    <row r="2432" spans="1:25" ht="15">
      <c r="A2432" s="28" t="s">
        <v>2527</v>
      </c>
      <c r="B2432" s="63" t="s">
        <v>2542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>
        <v>0</v>
      </c>
      <c r="J2432" s="9" t="s">
        <v>278</v>
      </c>
      <c r="K2432" s="9" t="s">
        <v>278</v>
      </c>
      <c r="L2432" s="9">
        <v>379.30000000000018</v>
      </c>
      <c r="M2432" s="9"/>
      <c r="N2432" s="67"/>
      <c r="O2432" s="67">
        <v>379.30000000000018</v>
      </c>
      <c r="T2432"/>
    </row>
    <row r="2433" spans="1:21" ht="15">
      <c r="A2433" s="28" t="s">
        <v>2528</v>
      </c>
      <c r="B2433" s="63" t="s">
        <v>2550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>
        <v>0</v>
      </c>
      <c r="J2433" s="9" t="s">
        <v>278</v>
      </c>
      <c r="K2433" s="9" t="s">
        <v>278</v>
      </c>
      <c r="L2433" s="9">
        <v>319.60000000000218</v>
      </c>
      <c r="M2433" s="9"/>
      <c r="N2433" s="67"/>
      <c r="O2433" s="67">
        <v>319.60000000000218</v>
      </c>
      <c r="T2433"/>
      <c r="U2433" s="63"/>
    </row>
    <row r="2434" spans="1:21" ht="15">
      <c r="A2434" s="28" t="s">
        <v>2529</v>
      </c>
      <c r="B2434" s="63" t="s">
        <v>2547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>
        <v>0</v>
      </c>
      <c r="J2434" s="9" t="s">
        <v>278</v>
      </c>
      <c r="K2434" s="9" t="s">
        <v>278</v>
      </c>
      <c r="L2434" s="9">
        <v>303.70000000000164</v>
      </c>
      <c r="M2434" s="9"/>
      <c r="N2434" s="67"/>
      <c r="O2434" s="67">
        <v>303.70000000000164</v>
      </c>
      <c r="T2434"/>
      <c r="U2434" s="63"/>
    </row>
    <row r="2435" spans="1:21" ht="15">
      <c r="A2435" s="28" t="s">
        <v>2530</v>
      </c>
      <c r="B2435" s="63" t="s">
        <v>2568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>
        <v>0</v>
      </c>
      <c r="J2435" s="9" t="s">
        <v>278</v>
      </c>
      <c r="K2435" s="9" t="s">
        <v>278</v>
      </c>
      <c r="L2435" s="9">
        <v>276.69999999999891</v>
      </c>
      <c r="M2435" s="9"/>
      <c r="N2435" s="67"/>
      <c r="O2435" s="67">
        <v>276.69999999999891</v>
      </c>
      <c r="T2435"/>
      <c r="U2435" s="63"/>
    </row>
    <row r="2436" spans="1:21" ht="15">
      <c r="A2436" s="28" t="s">
        <v>2531</v>
      </c>
      <c r="B2436" s="273" t="s">
        <v>2541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0</v>
      </c>
      <c r="J2436" s="9" t="s">
        <v>278</v>
      </c>
      <c r="K2436" s="9" t="s">
        <v>278</v>
      </c>
      <c r="L2436" s="9">
        <v>269.39999999999964</v>
      </c>
      <c r="M2436" s="9"/>
      <c r="N2436" s="67"/>
      <c r="O2436" s="67">
        <v>269.39999999999964</v>
      </c>
      <c r="T2436"/>
      <c r="U2436" s="63"/>
    </row>
    <row r="2437" spans="1:21" ht="15">
      <c r="A2437" s="28" t="s">
        <v>2532</v>
      </c>
      <c r="B2437" s="63" t="s">
        <v>179</v>
      </c>
      <c r="E2437" s="9">
        <v>238.5</v>
      </c>
      <c r="F2437" s="9" t="s">
        <v>278</v>
      </c>
      <c r="G2437" s="9" t="s">
        <v>278</v>
      </c>
      <c r="H2437" s="9" t="s">
        <v>278</v>
      </c>
      <c r="I2437" s="9">
        <v>0</v>
      </c>
      <c r="J2437" s="9" t="s">
        <v>278</v>
      </c>
      <c r="K2437" s="9" t="s">
        <v>278</v>
      </c>
      <c r="L2437" s="9" t="s">
        <v>278</v>
      </c>
      <c r="M2437" s="9"/>
      <c r="O2437" s="67">
        <v>238.5</v>
      </c>
      <c r="T2437"/>
      <c r="U2437" s="63"/>
    </row>
    <row r="2438" spans="1:21" ht="15">
      <c r="A2438" s="28" t="s">
        <v>2533</v>
      </c>
      <c r="B2438" s="63" t="s">
        <v>2545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>
        <v>0</v>
      </c>
      <c r="J2438" s="9" t="s">
        <v>278</v>
      </c>
      <c r="K2438" s="9" t="s">
        <v>278</v>
      </c>
      <c r="L2438" s="9">
        <v>149.300000000002</v>
      </c>
      <c r="M2438" s="9"/>
      <c r="N2438" s="67"/>
      <c r="O2438" s="67">
        <v>149.300000000002</v>
      </c>
      <c r="T2438"/>
    </row>
    <row r="2439" spans="1:21" ht="15">
      <c r="A2439" s="28" t="s">
        <v>2534</v>
      </c>
      <c r="B2439" s="63" t="s">
        <v>731</v>
      </c>
      <c r="E2439" s="9" t="s">
        <v>278</v>
      </c>
      <c r="F2439" s="9" t="s">
        <v>278</v>
      </c>
      <c r="G2439" s="9" t="s">
        <v>278</v>
      </c>
      <c r="H2439" s="9">
        <v>112.29999999999927</v>
      </c>
      <c r="I2439" s="9">
        <v>0</v>
      </c>
      <c r="J2439" s="9" t="s">
        <v>278</v>
      </c>
      <c r="K2439" s="9" t="s">
        <v>278</v>
      </c>
      <c r="L2439" s="9" t="s">
        <v>278</v>
      </c>
      <c r="M2439" s="9"/>
      <c r="O2439" s="67">
        <v>112.29999999999927</v>
      </c>
      <c r="T2439"/>
    </row>
    <row r="2440" spans="1:21" ht="15">
      <c r="A2440" s="28" t="s">
        <v>2535</v>
      </c>
      <c r="B2440" s="63" t="s">
        <v>701</v>
      </c>
      <c r="E2440" s="9" t="s">
        <v>278</v>
      </c>
      <c r="F2440" s="9" t="s">
        <v>278</v>
      </c>
      <c r="G2440" s="9" t="s">
        <v>278</v>
      </c>
      <c r="H2440" s="9">
        <v>105.09999999999764</v>
      </c>
      <c r="I2440" s="9">
        <v>0</v>
      </c>
      <c r="J2440" s="9" t="s">
        <v>278</v>
      </c>
      <c r="K2440" s="9" t="s">
        <v>278</v>
      </c>
      <c r="L2440" s="9" t="s">
        <v>278</v>
      </c>
      <c r="M2440" s="9"/>
      <c r="O2440" s="67">
        <v>105.09999999999764</v>
      </c>
      <c r="T2440"/>
    </row>
    <row r="2441" spans="1:21" ht="15">
      <c r="A2441" s="28" t="s">
        <v>2536</v>
      </c>
      <c r="B2441" s="63" t="s">
        <v>2558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>
        <v>0</v>
      </c>
      <c r="J2441" s="9" t="s">
        <v>278</v>
      </c>
      <c r="K2441" s="9" t="s">
        <v>278</v>
      </c>
      <c r="L2441" s="9">
        <v>44.800000000000182</v>
      </c>
      <c r="M2441" s="9"/>
      <c r="N2441" s="67"/>
      <c r="O2441" s="67">
        <v>44.800000000000182</v>
      </c>
      <c r="T2441"/>
      <c r="U2441" s="63"/>
    </row>
    <row r="2442" spans="1:21" ht="15">
      <c r="A2442" s="28" t="s">
        <v>2537</v>
      </c>
      <c r="B2442" s="218" t="s">
        <v>1547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0</v>
      </c>
      <c r="J2442" s="9" t="s">
        <v>278</v>
      </c>
      <c r="K2442" s="9" t="s">
        <v>278</v>
      </c>
      <c r="L2442" s="9" t="s">
        <v>278</v>
      </c>
      <c r="M2442" s="9"/>
      <c r="O2442" s="67">
        <v>0</v>
      </c>
      <c r="T2442"/>
      <c r="U2442" s="63"/>
    </row>
    <row r="2443" spans="1:21" ht="15">
      <c r="A2443" s="28" t="s">
        <v>2538</v>
      </c>
      <c r="B2443" s="205" t="s">
        <v>1557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>
        <v>0</v>
      </c>
      <c r="J2443" s="9" t="s">
        <v>278</v>
      </c>
      <c r="K2443" s="9" t="s">
        <v>278</v>
      </c>
      <c r="L2443" s="9" t="s">
        <v>278</v>
      </c>
      <c r="M2443" s="9"/>
      <c r="O2443" s="67">
        <v>0</v>
      </c>
      <c r="T2443"/>
      <c r="U2443" s="63"/>
    </row>
    <row r="2444" spans="1:21" ht="15">
      <c r="A2444" s="28" t="s">
        <v>2539</v>
      </c>
      <c r="B2444" s="205" t="s">
        <v>1556</v>
      </c>
      <c r="C2444" s="3"/>
      <c r="D2444" s="3"/>
      <c r="E2444" s="9" t="s">
        <v>278</v>
      </c>
      <c r="F2444" s="9" t="s">
        <v>278</v>
      </c>
      <c r="G2444" s="9" t="s">
        <v>278</v>
      </c>
      <c r="H2444" s="9" t="s">
        <v>278</v>
      </c>
      <c r="I2444" s="9">
        <v>0</v>
      </c>
      <c r="J2444" s="9" t="s">
        <v>278</v>
      </c>
      <c r="K2444" s="9" t="s">
        <v>278</v>
      </c>
      <c r="L2444" s="9" t="s">
        <v>278</v>
      </c>
      <c r="M2444" s="9"/>
      <c r="O2444" s="67">
        <v>0</v>
      </c>
      <c r="T2444"/>
    </row>
    <row r="2445" spans="1:21" ht="15">
      <c r="A2445" s="28" t="s">
        <v>2687</v>
      </c>
      <c r="B2445" s="205" t="s">
        <v>1554</v>
      </c>
      <c r="C2445" s="3"/>
      <c r="D2445" s="3"/>
      <c r="E2445" s="9" t="s">
        <v>278</v>
      </c>
      <c r="F2445" s="9" t="s">
        <v>278</v>
      </c>
      <c r="G2445" s="9" t="s">
        <v>278</v>
      </c>
      <c r="H2445" s="9" t="s">
        <v>278</v>
      </c>
      <c r="I2445" s="9">
        <v>0</v>
      </c>
      <c r="J2445" s="9" t="s">
        <v>278</v>
      </c>
      <c r="K2445" s="9" t="s">
        <v>278</v>
      </c>
      <c r="L2445" s="9" t="s">
        <v>278</v>
      </c>
      <c r="M2445" s="9"/>
      <c r="O2445" s="67">
        <v>0</v>
      </c>
      <c r="T2445"/>
      <c r="U2445" s="63"/>
    </row>
    <row r="2446" spans="1:21" ht="15">
      <c r="A2446" s="28" t="s">
        <v>2688</v>
      </c>
      <c r="B2446" s="205" t="s">
        <v>1581</v>
      </c>
      <c r="C2446" s="3"/>
      <c r="D2446" s="3"/>
      <c r="E2446" s="9" t="s">
        <v>278</v>
      </c>
      <c r="F2446" s="9" t="s">
        <v>278</v>
      </c>
      <c r="G2446" s="9" t="s">
        <v>278</v>
      </c>
      <c r="H2446" s="9" t="s">
        <v>278</v>
      </c>
      <c r="I2446" s="9">
        <v>0</v>
      </c>
      <c r="J2446" s="9" t="s">
        <v>278</v>
      </c>
      <c r="K2446" s="9" t="s">
        <v>278</v>
      </c>
      <c r="L2446" s="9" t="s">
        <v>278</v>
      </c>
      <c r="M2446" s="9"/>
      <c r="O2446" s="67">
        <v>0</v>
      </c>
      <c r="T2446"/>
    </row>
    <row r="2447" spans="1:21" ht="15">
      <c r="A2447" s="28" t="s">
        <v>2689</v>
      </c>
      <c r="B2447" s="205" t="s">
        <v>1564</v>
      </c>
      <c r="C2447" s="3"/>
      <c r="D2447" s="3"/>
      <c r="E2447" s="9" t="s">
        <v>278</v>
      </c>
      <c r="F2447" s="9" t="s">
        <v>278</v>
      </c>
      <c r="G2447" s="9" t="s">
        <v>278</v>
      </c>
      <c r="H2447" s="9" t="s">
        <v>278</v>
      </c>
      <c r="I2447" s="9">
        <v>0</v>
      </c>
      <c r="J2447" s="9" t="s">
        <v>278</v>
      </c>
      <c r="K2447" s="9" t="s">
        <v>278</v>
      </c>
      <c r="L2447" s="9" t="s">
        <v>278</v>
      </c>
      <c r="M2447" s="9"/>
      <c r="O2447" s="67">
        <v>0</v>
      </c>
      <c r="T2447"/>
      <c r="U2447" s="63"/>
    </row>
    <row r="2448" spans="1:21" ht="15">
      <c r="A2448" s="291" t="s">
        <v>3944</v>
      </c>
      <c r="B2448" s="63" t="s">
        <v>4006</v>
      </c>
      <c r="C2448" s="3"/>
      <c r="D2448" s="3"/>
      <c r="E2448" s="9"/>
      <c r="F2448" s="9"/>
      <c r="G2448" s="9"/>
      <c r="H2448" s="9"/>
      <c r="I2448" s="9"/>
      <c r="J2448" s="9"/>
      <c r="K2448" s="9"/>
      <c r="L2448" s="9"/>
      <c r="M2448" s="9"/>
      <c r="O2448" s="67"/>
      <c r="T2448"/>
      <c r="U2448" s="63"/>
    </row>
    <row r="2449" spans="1:20" ht="15">
      <c r="A2449" s="291" t="s">
        <v>3945</v>
      </c>
      <c r="B2449" s="63" t="s">
        <v>4007</v>
      </c>
      <c r="C2449" s="3"/>
      <c r="D2449" s="3"/>
      <c r="E2449" s="9"/>
      <c r="F2449" s="9"/>
      <c r="G2449" s="9"/>
      <c r="H2449" s="9"/>
      <c r="L2449" s="69"/>
      <c r="M2449" s="69"/>
      <c r="N2449" s="67"/>
      <c r="T2449"/>
    </row>
    <row r="2450" spans="1:20" ht="15">
      <c r="A2450" s="291" t="s">
        <v>3946</v>
      </c>
      <c r="B2450" s="63" t="s">
        <v>4008</v>
      </c>
      <c r="C2450" s="3"/>
      <c r="D2450" s="3"/>
      <c r="E2450" s="9"/>
      <c r="F2450" s="9"/>
      <c r="G2450" s="9"/>
      <c r="H2450" s="9"/>
      <c r="L2450" s="69"/>
      <c r="M2450" s="69"/>
      <c r="N2450" s="67"/>
      <c r="T2450"/>
    </row>
    <row r="2451" spans="1:20" ht="15">
      <c r="A2451" s="291" t="s">
        <v>3947</v>
      </c>
      <c r="B2451" s="63" t="s">
        <v>4009</v>
      </c>
      <c r="C2451" s="3"/>
      <c r="D2451" s="3"/>
      <c r="E2451" s="9"/>
      <c r="F2451" s="9"/>
      <c r="G2451" s="9"/>
      <c r="H2451" s="9"/>
      <c r="L2451" s="69"/>
      <c r="M2451" s="69"/>
      <c r="N2451" s="67"/>
      <c r="T2451"/>
    </row>
    <row r="2452" spans="1:20" ht="15">
      <c r="A2452" s="291" t="s">
        <v>3948</v>
      </c>
      <c r="B2452" s="63" t="s">
        <v>4010</v>
      </c>
      <c r="C2452" s="3"/>
      <c r="D2452" s="3"/>
      <c r="E2452" s="9"/>
      <c r="F2452" s="9"/>
      <c r="G2452" s="9"/>
      <c r="H2452" s="9"/>
      <c r="L2452" s="69"/>
      <c r="M2452" s="69"/>
      <c r="N2452" s="67"/>
      <c r="T2452"/>
    </row>
    <row r="2453" spans="1:20" ht="15">
      <c r="A2453" s="291" t="s">
        <v>3949</v>
      </c>
      <c r="B2453" s="63" t="s">
        <v>4011</v>
      </c>
      <c r="C2453" s="3"/>
      <c r="D2453" s="3"/>
      <c r="E2453" s="9"/>
      <c r="F2453" s="9"/>
      <c r="G2453" s="9"/>
      <c r="H2453" s="9"/>
      <c r="L2453" s="69"/>
      <c r="M2453" s="69"/>
      <c r="N2453" s="67"/>
      <c r="T2453"/>
    </row>
    <row r="2454" spans="1:20" ht="15">
      <c r="A2454" s="291" t="s">
        <v>3950</v>
      </c>
      <c r="B2454" s="63" t="s">
        <v>4012</v>
      </c>
      <c r="C2454" s="3"/>
      <c r="D2454" s="3"/>
      <c r="E2454" s="9"/>
      <c r="F2454" s="9"/>
      <c r="G2454" s="9"/>
      <c r="H2454" s="9"/>
      <c r="L2454" s="69"/>
      <c r="M2454" s="69"/>
      <c r="N2454" s="67"/>
      <c r="T2454"/>
    </row>
    <row r="2455" spans="1:20" ht="15">
      <c r="A2455" s="291" t="s">
        <v>3951</v>
      </c>
      <c r="B2455" s="63" t="s">
        <v>4013</v>
      </c>
      <c r="C2455" s="3"/>
      <c r="D2455" s="3"/>
      <c r="E2455" s="9"/>
      <c r="F2455" s="9"/>
      <c r="G2455" s="9"/>
      <c r="H2455" s="9"/>
      <c r="L2455" s="69"/>
      <c r="M2455" s="69"/>
      <c r="N2455" s="67"/>
      <c r="T2455"/>
    </row>
    <row r="2456" spans="1:20" ht="15">
      <c r="A2456" s="291" t="s">
        <v>3952</v>
      </c>
      <c r="B2456" s="63" t="s">
        <v>4014</v>
      </c>
      <c r="C2456" s="3"/>
      <c r="D2456" s="3"/>
      <c r="E2456" s="9"/>
      <c r="F2456" s="9"/>
      <c r="G2456" s="9"/>
      <c r="H2456" s="9"/>
      <c r="L2456" s="69"/>
      <c r="M2456" s="69"/>
      <c r="N2456" s="67"/>
      <c r="T2456"/>
    </row>
    <row r="2457" spans="1:20" ht="15">
      <c r="A2457" s="291" t="s">
        <v>3953</v>
      </c>
      <c r="B2457" s="63" t="s">
        <v>4033</v>
      </c>
      <c r="C2457" s="3"/>
      <c r="D2457" s="3"/>
      <c r="E2457" s="9"/>
      <c r="F2457" s="9"/>
      <c r="G2457" s="9"/>
      <c r="H2457" s="9"/>
      <c r="L2457" s="69"/>
      <c r="M2457" s="69"/>
      <c r="N2457" s="67"/>
      <c r="T2457"/>
    </row>
    <row r="2458" spans="1:20" ht="15">
      <c r="A2458" s="291" t="s">
        <v>3954</v>
      </c>
      <c r="B2458" s="63" t="s">
        <v>4015</v>
      </c>
      <c r="C2458" s="3"/>
      <c r="D2458" s="3"/>
      <c r="E2458" s="9"/>
      <c r="F2458" s="9"/>
      <c r="G2458" s="9"/>
      <c r="H2458" s="9"/>
      <c r="L2458" s="69"/>
      <c r="M2458" s="69"/>
      <c r="N2458" s="67"/>
      <c r="T2458"/>
    </row>
    <row r="2459" spans="1:20" ht="15">
      <c r="A2459" s="291" t="s">
        <v>3955</v>
      </c>
      <c r="B2459" s="63" t="s">
        <v>4016</v>
      </c>
      <c r="C2459" s="3"/>
      <c r="D2459" s="3"/>
      <c r="E2459" s="9"/>
      <c r="F2459" s="9"/>
      <c r="G2459" s="9"/>
      <c r="H2459" s="9"/>
      <c r="L2459" s="69"/>
      <c r="M2459" s="69"/>
      <c r="N2459" s="67"/>
      <c r="T2459"/>
    </row>
    <row r="2460" spans="1:20" ht="15">
      <c r="A2460" s="291" t="s">
        <v>3956</v>
      </c>
      <c r="B2460" s="63" t="s">
        <v>4017</v>
      </c>
      <c r="C2460" s="3"/>
      <c r="D2460" s="3"/>
      <c r="E2460" s="9"/>
      <c r="F2460" s="9"/>
      <c r="G2460" s="9"/>
      <c r="H2460" s="9"/>
      <c r="L2460" s="69"/>
      <c r="M2460" s="69"/>
      <c r="N2460" s="67"/>
      <c r="T2460"/>
    </row>
    <row r="2461" spans="1:20" ht="15">
      <c r="A2461" s="291" t="s">
        <v>3957</v>
      </c>
      <c r="B2461" s="63" t="s">
        <v>4018</v>
      </c>
      <c r="C2461" s="3"/>
      <c r="D2461" s="3"/>
      <c r="E2461" s="9"/>
      <c r="F2461" s="9"/>
      <c r="G2461" s="9"/>
      <c r="H2461" s="9"/>
      <c r="L2461" s="69"/>
      <c r="M2461" s="69"/>
      <c r="N2461" s="67"/>
      <c r="T2461"/>
    </row>
    <row r="2462" spans="1:20" ht="15">
      <c r="A2462" s="291" t="s">
        <v>3958</v>
      </c>
      <c r="B2462" s="63" t="s">
        <v>4019</v>
      </c>
      <c r="C2462" s="3"/>
      <c r="D2462" s="3"/>
      <c r="E2462" s="9"/>
      <c r="F2462" s="9"/>
      <c r="G2462" s="9"/>
      <c r="H2462" s="9"/>
      <c r="L2462" s="69"/>
      <c r="M2462" s="69"/>
      <c r="N2462" s="67"/>
      <c r="T2462"/>
    </row>
    <row r="2463" spans="1:20" ht="15">
      <c r="A2463" s="291" t="s">
        <v>3959</v>
      </c>
      <c r="B2463" s="63" t="s">
        <v>4020</v>
      </c>
      <c r="C2463" s="3"/>
      <c r="D2463" s="3"/>
      <c r="E2463" s="9"/>
      <c r="F2463" s="9"/>
      <c r="G2463" s="9"/>
      <c r="H2463" s="9"/>
      <c r="L2463" s="69"/>
      <c r="M2463" s="69"/>
      <c r="N2463" s="67"/>
      <c r="T2463"/>
    </row>
    <row r="2464" spans="1:20" ht="15">
      <c r="A2464" s="291" t="s">
        <v>3960</v>
      </c>
      <c r="B2464" s="63" t="s">
        <v>4021</v>
      </c>
      <c r="C2464" s="3"/>
      <c r="D2464" s="3"/>
      <c r="E2464" s="9"/>
      <c r="F2464" s="9"/>
      <c r="G2464" s="9"/>
      <c r="H2464" s="9"/>
      <c r="L2464" s="69"/>
      <c r="M2464" s="69"/>
      <c r="N2464" s="67"/>
      <c r="T2464"/>
    </row>
    <row r="2465" spans="1:20" ht="15">
      <c r="A2465" s="291" t="s">
        <v>3961</v>
      </c>
      <c r="B2465" s="63" t="s">
        <v>4022</v>
      </c>
      <c r="C2465" s="3"/>
      <c r="D2465" s="3"/>
      <c r="E2465" s="9"/>
      <c r="F2465" s="9"/>
      <c r="G2465" s="9"/>
      <c r="H2465" s="9"/>
      <c r="L2465" s="69"/>
      <c r="M2465" s="69"/>
      <c r="N2465" s="67"/>
      <c r="T2465"/>
    </row>
    <row r="2466" spans="1:20" ht="15">
      <c r="A2466" s="291" t="s">
        <v>3962</v>
      </c>
      <c r="B2466" s="63" t="s">
        <v>4023</v>
      </c>
      <c r="C2466" s="3"/>
      <c r="D2466" s="3"/>
      <c r="E2466" s="9"/>
      <c r="F2466" s="9"/>
      <c r="G2466" s="9"/>
      <c r="H2466" s="9"/>
      <c r="L2466" s="69"/>
      <c r="M2466" s="69"/>
      <c r="N2466" s="67"/>
      <c r="T2466"/>
    </row>
    <row r="2467" spans="1:20" ht="15">
      <c r="A2467" s="291" t="s">
        <v>3963</v>
      </c>
      <c r="B2467" s="63" t="s">
        <v>4024</v>
      </c>
      <c r="C2467" s="3"/>
      <c r="D2467" s="3"/>
      <c r="E2467" s="9"/>
      <c r="F2467" s="9"/>
      <c r="G2467" s="9"/>
      <c r="H2467" s="9"/>
      <c r="L2467" s="69"/>
      <c r="M2467" s="69"/>
      <c r="N2467" s="67"/>
      <c r="T2467"/>
    </row>
    <row r="2468" spans="1:20" ht="15">
      <c r="A2468" s="291" t="s">
        <v>3964</v>
      </c>
      <c r="B2468" s="63" t="s">
        <v>4025</v>
      </c>
      <c r="C2468" s="3"/>
      <c r="D2468" s="3"/>
      <c r="E2468" s="9"/>
      <c r="F2468" s="9"/>
      <c r="G2468" s="9"/>
      <c r="H2468" s="9"/>
      <c r="L2468" s="69"/>
      <c r="M2468" s="69"/>
      <c r="N2468" s="67"/>
      <c r="T2468"/>
    </row>
    <row r="2469" spans="1:20" ht="15">
      <c r="A2469" s="291" t="s">
        <v>3965</v>
      </c>
      <c r="B2469" s="63" t="s">
        <v>4026</v>
      </c>
      <c r="C2469" s="3"/>
      <c r="D2469" s="3"/>
      <c r="E2469" s="9"/>
      <c r="F2469" s="9"/>
      <c r="G2469" s="9"/>
      <c r="H2469" s="9"/>
      <c r="L2469" s="69"/>
      <c r="M2469" s="69"/>
      <c r="N2469" s="67"/>
      <c r="T2469"/>
    </row>
    <row r="2470" spans="1:20" ht="15">
      <c r="A2470" s="291" t="s">
        <v>3966</v>
      </c>
      <c r="B2470" s="63" t="s">
        <v>4027</v>
      </c>
      <c r="C2470" s="3"/>
      <c r="D2470" s="3"/>
      <c r="E2470" s="9"/>
      <c r="F2470" s="9"/>
      <c r="G2470" s="9"/>
      <c r="H2470" s="9"/>
      <c r="L2470" s="69"/>
      <c r="M2470" s="69"/>
      <c r="N2470" s="67"/>
      <c r="T2470"/>
    </row>
    <row r="2471" spans="1:20" ht="15">
      <c r="A2471" s="291" t="s">
        <v>4034</v>
      </c>
      <c r="B2471" s="63" t="s">
        <v>4028</v>
      </c>
      <c r="C2471" s="3"/>
      <c r="D2471" s="3"/>
      <c r="E2471" s="9"/>
      <c r="F2471" s="9"/>
      <c r="G2471" s="9"/>
      <c r="H2471" s="9"/>
      <c r="L2471" s="69"/>
      <c r="M2471" s="69"/>
      <c r="N2471" s="67"/>
      <c r="T2471"/>
    </row>
    <row r="2472" spans="1:20" ht="15">
      <c r="A2472" s="291" t="s">
        <v>4187</v>
      </c>
      <c r="B2472" s="63" t="s">
        <v>4029</v>
      </c>
      <c r="C2472" s="3"/>
      <c r="D2472" s="3"/>
      <c r="E2472" s="9"/>
      <c r="F2472" s="9"/>
      <c r="G2472" s="9"/>
      <c r="H2472" s="9"/>
      <c r="L2472" s="69"/>
      <c r="M2472" s="69"/>
      <c r="N2472" s="67"/>
      <c r="T2472"/>
    </row>
    <row r="2473" spans="1:20" ht="15">
      <c r="A2473" s="291" t="s">
        <v>4312</v>
      </c>
      <c r="B2473" s="63" t="s">
        <v>4030</v>
      </c>
      <c r="C2473" s="3"/>
      <c r="D2473" s="3"/>
      <c r="E2473" s="9"/>
      <c r="F2473" s="9"/>
      <c r="G2473" s="9"/>
      <c r="H2473" s="9"/>
      <c r="L2473" s="69"/>
      <c r="M2473" s="69"/>
      <c r="N2473" s="67"/>
      <c r="T2473"/>
    </row>
    <row r="2474" spans="1:20" ht="15">
      <c r="A2474" s="291" t="s">
        <v>4372</v>
      </c>
      <c r="B2474" s="63" t="s">
        <v>4031</v>
      </c>
      <c r="C2474" s="3"/>
      <c r="D2474" s="3"/>
      <c r="E2474" s="9"/>
      <c r="F2474" s="9"/>
      <c r="G2474" s="9"/>
      <c r="H2474" s="9"/>
      <c r="L2474" s="69"/>
      <c r="M2474" s="69"/>
      <c r="N2474" s="67"/>
      <c r="T2474"/>
    </row>
    <row r="2475" spans="1:20" ht="15">
      <c r="A2475" s="291" t="s">
        <v>4373</v>
      </c>
      <c r="B2475" s="63" t="s">
        <v>4032</v>
      </c>
      <c r="C2475" s="3"/>
      <c r="D2475" s="3"/>
      <c r="E2475" s="9"/>
      <c r="F2475" s="9"/>
      <c r="G2475" s="9"/>
      <c r="H2475" s="9"/>
      <c r="L2475" s="69"/>
      <c r="M2475" s="69"/>
      <c r="N2475" s="67"/>
      <c r="T2475"/>
    </row>
    <row r="2476" spans="1:20" ht="15">
      <c r="A2476" s="291" t="s">
        <v>4374</v>
      </c>
      <c r="B2476" s="63" t="s">
        <v>4035</v>
      </c>
      <c r="C2476" s="3"/>
      <c r="D2476" s="3"/>
      <c r="E2476" s="9"/>
      <c r="F2476" s="9"/>
      <c r="G2476" s="9"/>
      <c r="H2476" s="9"/>
      <c r="L2476" s="69"/>
      <c r="M2476" s="69"/>
      <c r="N2476" s="67"/>
      <c r="T2476"/>
    </row>
    <row r="2477" spans="1:20" ht="15">
      <c r="A2477" s="291" t="s">
        <v>4375</v>
      </c>
      <c r="B2477" s="63" t="s">
        <v>4186</v>
      </c>
      <c r="C2477" s="3"/>
      <c r="D2477" s="3"/>
      <c r="E2477" s="9"/>
      <c r="F2477" s="9"/>
      <c r="G2477" s="9"/>
      <c r="H2477" s="9"/>
      <c r="L2477" s="69"/>
      <c r="M2477" s="69"/>
      <c r="N2477" s="67"/>
      <c r="T2477"/>
    </row>
    <row r="2478" spans="1:20" ht="15">
      <c r="A2478" s="291" t="s">
        <v>4376</v>
      </c>
      <c r="B2478" s="63" t="s">
        <v>4309</v>
      </c>
      <c r="C2478" s="3"/>
      <c r="D2478" s="3"/>
      <c r="E2478" s="9"/>
      <c r="F2478" s="9"/>
      <c r="G2478" s="9"/>
      <c r="H2478" s="9"/>
      <c r="L2478" s="69"/>
      <c r="M2478" s="69"/>
      <c r="N2478" s="67"/>
      <c r="T2478"/>
    </row>
    <row r="2479" spans="1:20" ht="15">
      <c r="A2479" s="28"/>
      <c r="B2479" s="63"/>
      <c r="E2479" s="9"/>
      <c r="F2479" s="9"/>
      <c r="G2479" s="9"/>
      <c r="H2479" s="9"/>
      <c r="L2479" s="69"/>
      <c r="M2479" s="69"/>
      <c r="N2479" s="67"/>
      <c r="T2479"/>
    </row>
    <row r="2480" spans="1:20" ht="15">
      <c r="A2480" s="28"/>
      <c r="E2480" s="9"/>
      <c r="L2480" s="69"/>
      <c r="M2480" s="69"/>
      <c r="T2480"/>
    </row>
    <row r="2481" spans="1:25" ht="15">
      <c r="A2481" s="28"/>
      <c r="B2481" s="63"/>
      <c r="E2481" s="9"/>
      <c r="L2481" s="69"/>
      <c r="M2481" s="69"/>
      <c r="T2481"/>
    </row>
    <row r="2482" spans="1:25" ht="25.5">
      <c r="A2482" s="23" t="s">
        <v>193</v>
      </c>
      <c r="L2482" s="69"/>
      <c r="M2482" s="69"/>
      <c r="T2482"/>
    </row>
    <row r="2483" spans="1:25">
      <c r="L2483" s="69"/>
      <c r="M2483" s="69"/>
      <c r="T2483"/>
    </row>
    <row r="2484" spans="1:25" ht="15">
      <c r="A2484" s="39"/>
      <c r="B2484" s="39"/>
      <c r="C2484" s="39"/>
      <c r="D2484" s="39"/>
      <c r="E2484" s="61">
        <v>2016</v>
      </c>
      <c r="F2484" s="61">
        <v>2017</v>
      </c>
      <c r="G2484" s="61">
        <v>2018</v>
      </c>
      <c r="H2484" s="61">
        <v>2019</v>
      </c>
      <c r="I2484" s="61">
        <v>2020</v>
      </c>
      <c r="J2484" s="61">
        <v>2021</v>
      </c>
      <c r="K2484" s="61">
        <v>2022</v>
      </c>
      <c r="L2484" s="61">
        <v>2023</v>
      </c>
      <c r="M2484" s="61">
        <v>2024</v>
      </c>
      <c r="O2484" s="70" t="s">
        <v>40</v>
      </c>
      <c r="T2484"/>
    </row>
    <row r="2485" spans="1:25" ht="15">
      <c r="A2485" s="28" t="s">
        <v>0</v>
      </c>
      <c r="B2485" s="63" t="s">
        <v>27</v>
      </c>
      <c r="E2485" s="9">
        <v>56.5</v>
      </c>
      <c r="F2485" s="216">
        <v>300.95</v>
      </c>
      <c r="G2485" s="9">
        <v>324.5</v>
      </c>
      <c r="H2485" s="9">
        <v>232.70000000000164</v>
      </c>
      <c r="I2485" s="9">
        <v>0</v>
      </c>
      <c r="J2485" s="9">
        <v>286.69999999999345</v>
      </c>
      <c r="K2485" s="213">
        <v>635.79999999999563</v>
      </c>
      <c r="L2485" s="9">
        <v>340.59999999999945</v>
      </c>
      <c r="M2485" s="9"/>
      <c r="O2485" s="67">
        <v>2177.74999999999</v>
      </c>
      <c r="Q2485" t="s">
        <v>324</v>
      </c>
      <c r="T2485" s="21" t="s">
        <v>1660</v>
      </c>
      <c r="U2485" s="63"/>
      <c r="V2485" s="63"/>
      <c r="W2485" s="265"/>
      <c r="X2485" s="317"/>
      <c r="Y2485" s="63"/>
    </row>
    <row r="2486" spans="1:25" ht="15">
      <c r="A2486" s="28" t="s">
        <v>2</v>
      </c>
      <c r="B2486" s="63" t="s">
        <v>15</v>
      </c>
      <c r="E2486" s="213">
        <v>331.5</v>
      </c>
      <c r="F2486" s="213">
        <v>533.75</v>
      </c>
      <c r="G2486" s="9">
        <v>310.5</v>
      </c>
      <c r="H2486" s="9">
        <v>117.29999999999927</v>
      </c>
      <c r="I2486" s="9">
        <v>0</v>
      </c>
      <c r="J2486" s="9">
        <v>273.99999999999272</v>
      </c>
      <c r="K2486" s="9">
        <v>269.69999999999982</v>
      </c>
      <c r="L2486" s="9">
        <v>243.19999999999891</v>
      </c>
      <c r="M2486" s="9"/>
      <c r="O2486" s="67">
        <v>2079.9499999999907</v>
      </c>
      <c r="Q2486" t="s">
        <v>313</v>
      </c>
      <c r="T2486" t="s">
        <v>363</v>
      </c>
      <c r="U2486" s="273"/>
      <c r="V2486" s="63"/>
      <c r="W2486" s="283"/>
      <c r="X2486" s="317"/>
      <c r="Y2486" s="63"/>
    </row>
    <row r="2487" spans="1:25" ht="15">
      <c r="A2487" s="28" t="s">
        <v>3</v>
      </c>
      <c r="B2487" s="63" t="s">
        <v>753</v>
      </c>
      <c r="E2487" s="9" t="s">
        <v>278</v>
      </c>
      <c r="F2487" s="9" t="s">
        <v>278</v>
      </c>
      <c r="G2487" s="9" t="s">
        <v>278</v>
      </c>
      <c r="H2487" s="212">
        <v>382.39999999999782</v>
      </c>
      <c r="I2487" s="9">
        <v>0</v>
      </c>
      <c r="J2487" s="216">
        <v>443.29999999999927</v>
      </c>
      <c r="K2487" s="216">
        <v>455.99999999999818</v>
      </c>
      <c r="L2487" s="216">
        <v>652.89999999999964</v>
      </c>
      <c r="M2487" s="216"/>
      <c r="O2487" s="67">
        <v>1934.5999999999949</v>
      </c>
      <c r="Q2487" t="s">
        <v>2995</v>
      </c>
      <c r="T2487" s="21" t="s">
        <v>363</v>
      </c>
      <c r="U2487" s="218"/>
      <c r="V2487" s="63"/>
      <c r="W2487" s="283"/>
      <c r="X2487" s="317"/>
      <c r="Y2487" s="63"/>
    </row>
    <row r="2488" spans="1:25" ht="15">
      <c r="A2488" s="28" t="s">
        <v>5</v>
      </c>
      <c r="B2488" s="63" t="s">
        <v>153</v>
      </c>
      <c r="E2488" s="9" t="s">
        <v>278</v>
      </c>
      <c r="F2488" s="9" t="s">
        <v>278</v>
      </c>
      <c r="G2488" s="211">
        <v>566.6</v>
      </c>
      <c r="H2488" s="9">
        <v>187.49999999999727</v>
      </c>
      <c r="I2488" s="9">
        <v>0</v>
      </c>
      <c r="J2488" s="9">
        <v>197.5</v>
      </c>
      <c r="K2488" s="9">
        <v>281.19999999999891</v>
      </c>
      <c r="L2488" s="216">
        <v>637.89999999999964</v>
      </c>
      <c r="M2488" s="216"/>
      <c r="O2488" s="67">
        <v>1870.6999999999957</v>
      </c>
      <c r="Q2488" t="s">
        <v>339</v>
      </c>
      <c r="T2488"/>
      <c r="U2488" s="273"/>
      <c r="V2488" s="63"/>
      <c r="W2488" s="283"/>
      <c r="X2488" s="317"/>
      <c r="Y2488" s="63"/>
    </row>
    <row r="2489" spans="1:25" ht="15">
      <c r="A2489" s="28" t="s">
        <v>7</v>
      </c>
      <c r="B2489" s="63" t="s">
        <v>1</v>
      </c>
      <c r="E2489" s="216">
        <v>192</v>
      </c>
      <c r="F2489" s="9">
        <v>239</v>
      </c>
      <c r="G2489" s="9">
        <v>303.89999999999998</v>
      </c>
      <c r="H2489" s="9">
        <v>131.5</v>
      </c>
      <c r="I2489" s="9">
        <v>0</v>
      </c>
      <c r="J2489" s="9">
        <v>177.90000000000873</v>
      </c>
      <c r="K2489" s="9">
        <v>163.800000000002</v>
      </c>
      <c r="L2489" s="216">
        <v>637.50000000000182</v>
      </c>
      <c r="M2489" s="216"/>
      <c r="O2489" s="67">
        <v>1845.6000000000126</v>
      </c>
      <c r="Q2489" t="s">
        <v>335</v>
      </c>
      <c r="T2489"/>
      <c r="U2489" s="218"/>
      <c r="V2489" s="63"/>
      <c r="W2489" s="283"/>
      <c r="X2489" s="317"/>
      <c r="Y2489" s="63"/>
    </row>
    <row r="2490" spans="1:25" ht="15">
      <c r="A2490" s="28" t="s">
        <v>8</v>
      </c>
      <c r="B2490" s="63" t="s">
        <v>23</v>
      </c>
      <c r="E2490" s="9">
        <v>39</v>
      </c>
      <c r="F2490" s="64" t="s">
        <v>279</v>
      </c>
      <c r="G2490" s="213">
        <v>631.79999999999995</v>
      </c>
      <c r="H2490" s="9">
        <v>132.60000000000036</v>
      </c>
      <c r="I2490" s="9">
        <v>0</v>
      </c>
      <c r="J2490" s="9">
        <v>202.89999999999782</v>
      </c>
      <c r="K2490" s="9">
        <v>229.89999999999873</v>
      </c>
      <c r="L2490" s="9">
        <v>595.5</v>
      </c>
      <c r="M2490" s="9"/>
      <c r="O2490" s="67">
        <v>1831.6999999999969</v>
      </c>
      <c r="Q2490" t="s">
        <v>281</v>
      </c>
      <c r="T2490" t="s">
        <v>1660</v>
      </c>
      <c r="U2490" s="218"/>
      <c r="V2490" s="63"/>
      <c r="W2490" s="283"/>
      <c r="X2490" s="317"/>
      <c r="Y2490" s="63"/>
    </row>
    <row r="2491" spans="1:25" ht="15">
      <c r="A2491" s="28" t="s">
        <v>10</v>
      </c>
      <c r="B2491" s="63" t="s">
        <v>21</v>
      </c>
      <c r="E2491" s="211">
        <v>288.8</v>
      </c>
      <c r="F2491" s="216">
        <v>280.5</v>
      </c>
      <c r="G2491" s="9">
        <v>390.6</v>
      </c>
      <c r="H2491" s="9">
        <v>140.50000000000091</v>
      </c>
      <c r="I2491" s="9">
        <v>0</v>
      </c>
      <c r="J2491" s="9">
        <v>195.79999999998836</v>
      </c>
      <c r="K2491" s="9">
        <v>144.39999999999964</v>
      </c>
      <c r="L2491" s="9">
        <v>365.09999999999854</v>
      </c>
      <c r="M2491" s="9"/>
      <c r="O2491" s="67">
        <v>1805.6999999999875</v>
      </c>
      <c r="Q2491" t="s">
        <v>339</v>
      </c>
      <c r="T2491"/>
      <c r="U2491" s="63"/>
      <c r="V2491" s="63"/>
      <c r="W2491" s="265"/>
      <c r="X2491" s="317"/>
      <c r="Y2491" s="63"/>
    </row>
    <row r="2492" spans="1:25" ht="15">
      <c r="A2492" s="28" t="s">
        <v>12</v>
      </c>
      <c r="B2492" s="63" t="s">
        <v>11</v>
      </c>
      <c r="E2492" s="9">
        <v>45</v>
      </c>
      <c r="F2492" s="212">
        <v>427</v>
      </c>
      <c r="G2492" s="216">
        <v>509.7</v>
      </c>
      <c r="H2492" s="9">
        <v>170.30000000000109</v>
      </c>
      <c r="I2492" s="9">
        <v>0</v>
      </c>
      <c r="J2492" s="9">
        <v>193.5</v>
      </c>
      <c r="K2492" s="9">
        <v>129.99999999999909</v>
      </c>
      <c r="L2492" s="9">
        <v>313.80000000000109</v>
      </c>
      <c r="M2492" s="9"/>
      <c r="O2492" s="67">
        <v>1789.3000000000013</v>
      </c>
      <c r="Q2492" t="s">
        <v>296</v>
      </c>
      <c r="T2492"/>
      <c r="U2492" s="273"/>
      <c r="V2492" s="63"/>
      <c r="W2492" s="283"/>
      <c r="X2492" s="317"/>
      <c r="Y2492" s="63"/>
    </row>
    <row r="2493" spans="1:25" ht="15">
      <c r="A2493" s="28" t="s">
        <v>14</v>
      </c>
      <c r="B2493" s="63" t="s">
        <v>143</v>
      </c>
      <c r="E2493" s="9" t="s">
        <v>278</v>
      </c>
      <c r="F2493" s="211">
        <v>477.85</v>
      </c>
      <c r="G2493" s="9">
        <v>389.7</v>
      </c>
      <c r="H2493" s="9">
        <v>96.200000000000728</v>
      </c>
      <c r="I2493" s="9">
        <v>0</v>
      </c>
      <c r="J2493" s="9">
        <v>183.5</v>
      </c>
      <c r="K2493" s="9">
        <v>223.19999999999891</v>
      </c>
      <c r="L2493" s="9">
        <v>381.69999999999982</v>
      </c>
      <c r="M2493" s="9"/>
      <c r="O2493" s="67">
        <v>1752.1499999999994</v>
      </c>
      <c r="Q2493" t="s">
        <v>300</v>
      </c>
      <c r="T2493"/>
      <c r="U2493" s="273"/>
      <c r="V2493" s="63"/>
      <c r="W2493" s="283"/>
      <c r="X2493" s="317"/>
      <c r="Y2493" s="63"/>
    </row>
    <row r="2494" spans="1:25" ht="15">
      <c r="A2494" s="28" t="s">
        <v>16</v>
      </c>
      <c r="B2494" s="63" t="s">
        <v>13</v>
      </c>
      <c r="E2494" s="9">
        <v>42</v>
      </c>
      <c r="F2494" s="9">
        <v>52.5</v>
      </c>
      <c r="G2494" s="9">
        <v>280.5</v>
      </c>
      <c r="H2494" s="216">
        <v>355.29999999999563</v>
      </c>
      <c r="I2494" s="9">
        <v>0</v>
      </c>
      <c r="J2494" s="9">
        <v>332</v>
      </c>
      <c r="K2494" s="9">
        <v>319</v>
      </c>
      <c r="L2494" s="9">
        <v>366.30000000000109</v>
      </c>
      <c r="M2494" s="9"/>
      <c r="O2494" s="67">
        <v>1747.5999999999967</v>
      </c>
      <c r="Q2494" t="s">
        <v>283</v>
      </c>
      <c r="T2494"/>
      <c r="U2494" s="63"/>
      <c r="V2494" s="63"/>
      <c r="W2494" s="265"/>
      <c r="X2494" s="317"/>
      <c r="Y2494" s="63"/>
    </row>
    <row r="2495" spans="1:25" ht="15">
      <c r="A2495" s="28" t="s">
        <v>18</v>
      </c>
      <c r="B2495" s="63" t="s">
        <v>142</v>
      </c>
      <c r="E2495" s="9" t="s">
        <v>278</v>
      </c>
      <c r="F2495" s="9">
        <v>125.4</v>
      </c>
      <c r="G2495" s="212">
        <v>531.1</v>
      </c>
      <c r="H2495" s="9">
        <v>102.69999999999982</v>
      </c>
      <c r="I2495" s="9">
        <v>0</v>
      </c>
      <c r="J2495" s="9">
        <v>339.69999999999709</v>
      </c>
      <c r="K2495" s="9">
        <v>178.79999999999927</v>
      </c>
      <c r="L2495" s="9">
        <v>405.00000000000182</v>
      </c>
      <c r="M2495" s="9"/>
      <c r="O2495" s="67">
        <v>1682.699999999998</v>
      </c>
      <c r="Q2495" t="s">
        <v>282</v>
      </c>
      <c r="T2495"/>
      <c r="U2495" s="218"/>
      <c r="V2495" s="63"/>
      <c r="W2495" s="283"/>
      <c r="X2495" s="317"/>
      <c r="Y2495" s="63"/>
    </row>
    <row r="2496" spans="1:25" ht="15">
      <c r="A2496" s="28" t="s">
        <v>20</v>
      </c>
      <c r="B2496" s="63" t="s">
        <v>17</v>
      </c>
      <c r="E2496" s="9">
        <v>54</v>
      </c>
      <c r="F2496" s="9">
        <v>86.45</v>
      </c>
      <c r="G2496" s="216">
        <v>483.5</v>
      </c>
      <c r="H2496" s="9">
        <v>102.69999999999982</v>
      </c>
      <c r="I2496" s="9">
        <v>0</v>
      </c>
      <c r="J2496" s="211">
        <v>492</v>
      </c>
      <c r="K2496" s="9">
        <v>130.00000000000091</v>
      </c>
      <c r="L2496" s="9">
        <v>333.29999999999927</v>
      </c>
      <c r="M2496" s="9"/>
      <c r="O2496" s="67">
        <v>1681.95</v>
      </c>
      <c r="Q2496" t="s">
        <v>307</v>
      </c>
      <c r="T2496"/>
      <c r="U2496" s="63"/>
      <c r="V2496" s="63"/>
      <c r="W2496" s="283"/>
      <c r="X2496" s="317"/>
      <c r="Y2496" s="63"/>
    </row>
    <row r="2497" spans="1:25" ht="15">
      <c r="A2497" s="28" t="s">
        <v>22</v>
      </c>
      <c r="B2497" s="63" t="s">
        <v>162</v>
      </c>
      <c r="E2497" s="9" t="s">
        <v>278</v>
      </c>
      <c r="F2497" s="9" t="s">
        <v>278</v>
      </c>
      <c r="G2497" s="9">
        <v>394.6</v>
      </c>
      <c r="H2497" s="216">
        <v>304.5</v>
      </c>
      <c r="I2497" s="9">
        <v>0</v>
      </c>
      <c r="J2497" s="9">
        <v>284.99999999999636</v>
      </c>
      <c r="K2497" s="9">
        <v>208</v>
      </c>
      <c r="L2497" s="9">
        <v>486.29999999999745</v>
      </c>
      <c r="M2497" s="9"/>
      <c r="O2497" s="67">
        <v>1678.3999999999937</v>
      </c>
      <c r="Q2497" t="s">
        <v>293</v>
      </c>
      <c r="T2497"/>
      <c r="U2497" s="273"/>
      <c r="V2497" s="63"/>
      <c r="W2497" s="283"/>
      <c r="X2497" s="317"/>
      <c r="Y2497" s="63"/>
    </row>
    <row r="2498" spans="1:25" ht="15">
      <c r="A2498" s="28" t="s">
        <v>24</v>
      </c>
      <c r="B2498" s="63" t="s">
        <v>25</v>
      </c>
      <c r="E2498" s="9">
        <v>66</v>
      </c>
      <c r="F2498" s="9">
        <v>52.5</v>
      </c>
      <c r="G2498" s="216">
        <v>414.5</v>
      </c>
      <c r="H2498" s="9">
        <v>130.35000000000036</v>
      </c>
      <c r="I2498" s="9">
        <v>0</v>
      </c>
      <c r="J2498" s="9">
        <v>297.30000000001019</v>
      </c>
      <c r="K2498" s="9">
        <v>207.99999999999636</v>
      </c>
      <c r="L2498" s="9">
        <v>469.80000000000018</v>
      </c>
      <c r="M2498" s="9"/>
      <c r="O2498" s="67">
        <v>1638.4500000000071</v>
      </c>
      <c r="Q2498" t="s">
        <v>287</v>
      </c>
      <c r="T2498"/>
      <c r="U2498" s="63"/>
      <c r="V2498" s="63"/>
      <c r="W2498" s="283"/>
      <c r="X2498" s="317"/>
      <c r="Y2498" s="63"/>
    </row>
    <row r="2499" spans="1:25" ht="15">
      <c r="A2499" s="28" t="s">
        <v>26</v>
      </c>
      <c r="B2499" s="63" t="s">
        <v>31</v>
      </c>
      <c r="E2499" s="216">
        <v>193.9</v>
      </c>
      <c r="F2499" s="9">
        <v>221.5</v>
      </c>
      <c r="G2499" s="216">
        <v>400.5</v>
      </c>
      <c r="H2499" s="9">
        <v>95.800000000001091</v>
      </c>
      <c r="I2499" s="9">
        <v>0</v>
      </c>
      <c r="J2499" s="9">
        <v>183.99999999999636</v>
      </c>
      <c r="K2499" s="9">
        <v>177.50000000000273</v>
      </c>
      <c r="L2499" s="9">
        <v>304.99999999999818</v>
      </c>
      <c r="M2499" s="9"/>
      <c r="O2499" s="67">
        <v>1578.1999999999985</v>
      </c>
      <c r="Q2499" t="s">
        <v>334</v>
      </c>
      <c r="T2499"/>
      <c r="U2499" s="273"/>
      <c r="V2499" s="63"/>
      <c r="W2499" s="283"/>
      <c r="X2499" s="317"/>
      <c r="Y2499" s="63"/>
    </row>
    <row r="2500" spans="1:25" ht="15">
      <c r="A2500" s="28" t="s">
        <v>28</v>
      </c>
      <c r="B2500" s="63" t="s">
        <v>33</v>
      </c>
      <c r="E2500" s="216">
        <v>209.7</v>
      </c>
      <c r="F2500" s="216">
        <v>245.7</v>
      </c>
      <c r="G2500" s="9">
        <v>346</v>
      </c>
      <c r="H2500" s="9">
        <v>102.69999999999982</v>
      </c>
      <c r="I2500" s="9">
        <v>0</v>
      </c>
      <c r="J2500" s="9">
        <v>188.5</v>
      </c>
      <c r="K2500" s="9">
        <v>155.20000000000073</v>
      </c>
      <c r="L2500" s="9">
        <v>302.89999999999873</v>
      </c>
      <c r="M2500" s="9"/>
      <c r="O2500" s="67">
        <v>1550.6999999999994</v>
      </c>
      <c r="Q2500" t="s">
        <v>341</v>
      </c>
      <c r="T2500"/>
      <c r="U2500" s="63"/>
      <c r="V2500" s="63"/>
      <c r="W2500" s="265"/>
      <c r="X2500" s="317"/>
      <c r="Y2500" s="63"/>
    </row>
    <row r="2501" spans="1:25" ht="15">
      <c r="A2501" s="28" t="s">
        <v>30</v>
      </c>
      <c r="B2501" s="63" t="s">
        <v>9</v>
      </c>
      <c r="E2501" s="9">
        <v>96.3</v>
      </c>
      <c r="F2501" s="9">
        <v>188.2</v>
      </c>
      <c r="G2501" s="216">
        <v>409.5</v>
      </c>
      <c r="H2501" s="9">
        <v>134.30000000000109</v>
      </c>
      <c r="I2501" s="9">
        <v>0</v>
      </c>
      <c r="J2501" s="9">
        <v>191.99999999999272</v>
      </c>
      <c r="K2501" s="9">
        <v>160.09999999999673</v>
      </c>
      <c r="L2501" s="9">
        <v>357.49999999999636</v>
      </c>
      <c r="M2501" s="9"/>
      <c r="O2501" s="67">
        <v>1537.8999999999869</v>
      </c>
      <c r="Q2501" t="s">
        <v>288</v>
      </c>
      <c r="T2501"/>
      <c r="U2501" s="63"/>
      <c r="V2501" s="63"/>
      <c r="W2501" s="283"/>
      <c r="X2501" s="317"/>
      <c r="Y2501" s="63"/>
    </row>
    <row r="2502" spans="1:25" ht="15">
      <c r="A2502" s="28" t="s">
        <v>32</v>
      </c>
      <c r="B2502" s="63" t="s">
        <v>714</v>
      </c>
      <c r="E2502" s="9" t="s">
        <v>278</v>
      </c>
      <c r="F2502" s="9" t="s">
        <v>278</v>
      </c>
      <c r="G2502" s="9" t="s">
        <v>278</v>
      </c>
      <c r="H2502" s="9">
        <v>172.30000000000018</v>
      </c>
      <c r="I2502" s="9">
        <v>0</v>
      </c>
      <c r="J2502" s="216">
        <v>447.79999999999927</v>
      </c>
      <c r="K2502" s="9">
        <v>166.39999999999964</v>
      </c>
      <c r="L2502" s="211">
        <v>743.60000000000036</v>
      </c>
      <c r="M2502" s="211"/>
      <c r="O2502" s="67">
        <v>1530.0999999999995</v>
      </c>
      <c r="Q2502" t="s">
        <v>353</v>
      </c>
      <c r="T2502"/>
      <c r="U2502" s="273"/>
      <c r="V2502" s="63"/>
      <c r="W2502" s="283"/>
      <c r="X2502" s="317"/>
      <c r="Y2502" s="63"/>
    </row>
    <row r="2503" spans="1:25" ht="15">
      <c r="A2503" s="28" t="s">
        <v>34</v>
      </c>
      <c r="B2503" s="28" t="s">
        <v>691</v>
      </c>
      <c r="E2503" s="9" t="s">
        <v>278</v>
      </c>
      <c r="F2503" s="9" t="s">
        <v>278</v>
      </c>
      <c r="G2503" s="9" t="s">
        <v>278</v>
      </c>
      <c r="H2503" s="9">
        <v>288.40000000000327</v>
      </c>
      <c r="I2503" s="9">
        <v>0</v>
      </c>
      <c r="J2503" s="9">
        <v>290.90000000000146</v>
      </c>
      <c r="K2503" s="9">
        <v>367.79999999999927</v>
      </c>
      <c r="L2503" s="9">
        <v>495.90000000000055</v>
      </c>
      <c r="M2503" s="9"/>
      <c r="O2503" s="67">
        <v>1443.0000000000045</v>
      </c>
      <c r="T2503"/>
      <c r="U2503" s="63"/>
      <c r="V2503" s="63"/>
      <c r="W2503" s="265"/>
      <c r="X2503" s="317"/>
      <c r="Y2503" s="63"/>
    </row>
    <row r="2504" spans="1:25" ht="15">
      <c r="A2504" s="28" t="s">
        <v>36</v>
      </c>
      <c r="B2504" s="63" t="s">
        <v>739</v>
      </c>
      <c r="E2504" s="9" t="s">
        <v>278</v>
      </c>
      <c r="F2504" s="9" t="s">
        <v>278</v>
      </c>
      <c r="G2504" s="9" t="s">
        <v>278</v>
      </c>
      <c r="H2504" s="216">
        <v>344.90000000000055</v>
      </c>
      <c r="I2504" s="9">
        <v>0</v>
      </c>
      <c r="J2504" s="9">
        <v>209.39999999999782</v>
      </c>
      <c r="K2504" s="216">
        <v>436.79999999999836</v>
      </c>
      <c r="L2504" s="9">
        <v>448.09999999999854</v>
      </c>
      <c r="M2504" s="9"/>
      <c r="O2504" s="67">
        <v>1439.1999999999953</v>
      </c>
      <c r="Q2504" t="s">
        <v>316</v>
      </c>
      <c r="T2504"/>
      <c r="U2504" s="63"/>
      <c r="V2504" s="63"/>
      <c r="W2504" s="265"/>
      <c r="X2504" s="317"/>
      <c r="Y2504" s="63"/>
    </row>
    <row r="2505" spans="1:25" ht="15">
      <c r="A2505" s="28" t="s">
        <v>38</v>
      </c>
      <c r="B2505" s="63" t="s">
        <v>37</v>
      </c>
      <c r="E2505" s="9">
        <v>58.5</v>
      </c>
      <c r="F2505" s="216">
        <v>294.25</v>
      </c>
      <c r="G2505" s="9">
        <v>189.9</v>
      </c>
      <c r="H2505" s="9">
        <v>119.09999999999945</v>
      </c>
      <c r="I2505" s="9">
        <v>0</v>
      </c>
      <c r="J2505" s="9">
        <v>259.09999999999491</v>
      </c>
      <c r="K2505" s="9">
        <v>163.09999999999854</v>
      </c>
      <c r="L2505" s="9">
        <v>353.69999999999891</v>
      </c>
      <c r="M2505" s="9"/>
      <c r="O2505" s="67">
        <v>1437.6499999999919</v>
      </c>
      <c r="Q2505" t="s">
        <v>292</v>
      </c>
      <c r="T2505"/>
      <c r="U2505" s="273"/>
      <c r="V2505" s="63"/>
      <c r="W2505" s="282"/>
      <c r="X2505" s="317"/>
      <c r="Y2505" s="63"/>
    </row>
    <row r="2506" spans="1:25" ht="15">
      <c r="A2506" s="28" t="s">
        <v>145</v>
      </c>
      <c r="B2506" s="63" t="s">
        <v>728</v>
      </c>
      <c r="E2506" s="9" t="s">
        <v>278</v>
      </c>
      <c r="F2506" s="9" t="s">
        <v>278</v>
      </c>
      <c r="G2506" s="9" t="s">
        <v>278</v>
      </c>
      <c r="H2506" s="9">
        <v>161.69999999999891</v>
      </c>
      <c r="I2506" s="9">
        <v>0</v>
      </c>
      <c r="J2506" s="9">
        <v>206.70000000000073</v>
      </c>
      <c r="K2506" s="216">
        <v>391</v>
      </c>
      <c r="L2506" s="216">
        <v>666.79999999999745</v>
      </c>
      <c r="M2506" s="216"/>
      <c r="O2506" s="67">
        <v>1426.1999999999971</v>
      </c>
      <c r="Q2506" t="s">
        <v>337</v>
      </c>
      <c r="T2506"/>
      <c r="U2506" s="273"/>
      <c r="V2506" s="63"/>
      <c r="W2506" s="283"/>
      <c r="X2506" s="317"/>
      <c r="Y2506" s="63"/>
    </row>
    <row r="2507" spans="1:25" ht="15">
      <c r="A2507" s="28" t="s">
        <v>146</v>
      </c>
      <c r="B2507" s="63" t="s">
        <v>144</v>
      </c>
      <c r="E2507" s="9" t="s">
        <v>278</v>
      </c>
      <c r="F2507" s="216">
        <v>325.60000000000002</v>
      </c>
      <c r="G2507" s="9">
        <v>369</v>
      </c>
      <c r="H2507" s="9">
        <v>231.05000000000109</v>
      </c>
      <c r="I2507" s="9">
        <v>0</v>
      </c>
      <c r="J2507" s="9">
        <v>275.20000000000073</v>
      </c>
      <c r="K2507" s="9">
        <v>140.89999999999873</v>
      </c>
      <c r="L2507" s="9" t="s">
        <v>278</v>
      </c>
      <c r="M2507" s="9"/>
      <c r="O2507" s="67">
        <v>1341.7500000000005</v>
      </c>
      <c r="Q2507" t="s">
        <v>283</v>
      </c>
      <c r="T2507"/>
      <c r="U2507" s="273"/>
      <c r="V2507" s="63"/>
      <c r="W2507" s="283"/>
      <c r="X2507" s="317"/>
      <c r="Y2507" s="63"/>
    </row>
    <row r="2508" spans="1:25" ht="15">
      <c r="A2508" s="28" t="s">
        <v>147</v>
      </c>
      <c r="B2508" s="63" t="s">
        <v>6</v>
      </c>
      <c r="E2508" s="9">
        <v>67.2</v>
      </c>
      <c r="F2508" s="216">
        <v>299.5</v>
      </c>
      <c r="G2508" s="9">
        <v>389.65</v>
      </c>
      <c r="H2508" s="9">
        <v>219.30000000000018</v>
      </c>
      <c r="I2508" s="9">
        <v>0</v>
      </c>
      <c r="J2508" s="9">
        <v>331.5</v>
      </c>
      <c r="K2508" s="9" t="s">
        <v>278</v>
      </c>
      <c r="L2508" s="9" t="s">
        <v>278</v>
      </c>
      <c r="M2508" s="9"/>
      <c r="O2508" s="67">
        <v>1307.1500000000001</v>
      </c>
      <c r="Q2508" t="s">
        <v>297</v>
      </c>
      <c r="T2508"/>
      <c r="U2508" s="63"/>
      <c r="V2508" s="63"/>
      <c r="W2508" s="265"/>
      <c r="X2508" s="317"/>
      <c r="Y2508" s="63"/>
    </row>
    <row r="2509" spans="1:25" ht="15">
      <c r="A2509" s="28" t="s">
        <v>151</v>
      </c>
      <c r="B2509" s="63" t="s">
        <v>29</v>
      </c>
      <c r="E2509" s="216">
        <v>246.6</v>
      </c>
      <c r="F2509" s="9">
        <v>197.5</v>
      </c>
      <c r="G2509" s="9">
        <v>269.10000000000002</v>
      </c>
      <c r="H2509" s="9" t="s">
        <v>278</v>
      </c>
      <c r="I2509" s="9">
        <v>0</v>
      </c>
      <c r="J2509" s="213">
        <v>587.69999999999709</v>
      </c>
      <c r="K2509" s="9" t="s">
        <v>278</v>
      </c>
      <c r="L2509" s="9" t="s">
        <v>278</v>
      </c>
      <c r="M2509" s="9"/>
      <c r="O2509" s="67">
        <v>1300.8999999999971</v>
      </c>
      <c r="Q2509" t="s">
        <v>295</v>
      </c>
      <c r="T2509" s="21" t="s">
        <v>1660</v>
      </c>
      <c r="U2509" s="273"/>
      <c r="V2509" s="63"/>
      <c r="W2509" s="283"/>
      <c r="X2509" s="317"/>
      <c r="Y2509" s="63"/>
    </row>
    <row r="2510" spans="1:25" ht="15">
      <c r="A2510" s="28" t="s">
        <v>157</v>
      </c>
      <c r="B2510" s="63" t="s">
        <v>141</v>
      </c>
      <c r="E2510" s="9" t="s">
        <v>278</v>
      </c>
      <c r="F2510" s="9">
        <v>118.9</v>
      </c>
      <c r="G2510" s="9">
        <v>299.3</v>
      </c>
      <c r="H2510" s="9">
        <v>222.30000000000018</v>
      </c>
      <c r="I2510" s="9">
        <v>0</v>
      </c>
      <c r="J2510" s="9">
        <v>257.69999999999709</v>
      </c>
      <c r="K2510" s="9">
        <v>273.70000000000255</v>
      </c>
      <c r="L2510" s="9">
        <v>114.89999999999964</v>
      </c>
      <c r="M2510" s="9"/>
      <c r="O2510" s="67">
        <v>1286.7999999999995</v>
      </c>
      <c r="T2510"/>
      <c r="U2510" s="218"/>
      <c r="V2510" s="63"/>
      <c r="W2510" s="283"/>
      <c r="X2510" s="317"/>
      <c r="Y2510" s="63"/>
    </row>
    <row r="2511" spans="1:25" ht="15">
      <c r="A2511" s="28" t="s">
        <v>159</v>
      </c>
      <c r="B2511" s="63" t="s">
        <v>155</v>
      </c>
      <c r="E2511" s="9" t="s">
        <v>278</v>
      </c>
      <c r="F2511" s="9" t="s">
        <v>278</v>
      </c>
      <c r="G2511" s="216">
        <v>464.5</v>
      </c>
      <c r="H2511" s="9">
        <v>97.499999999999091</v>
      </c>
      <c r="I2511" s="9">
        <v>0</v>
      </c>
      <c r="J2511" s="9">
        <v>192.49999999998545</v>
      </c>
      <c r="K2511" s="9">
        <v>220.39999999999782</v>
      </c>
      <c r="L2511" s="9">
        <v>303.30000000000109</v>
      </c>
      <c r="M2511" s="9"/>
      <c r="O2511" s="67">
        <v>1278.1999999999834</v>
      </c>
      <c r="Q2511" t="s">
        <v>297</v>
      </c>
      <c r="T2511"/>
      <c r="U2511" s="63"/>
      <c r="V2511" s="63"/>
      <c r="W2511" s="283"/>
      <c r="X2511" s="317"/>
      <c r="Y2511" s="63"/>
    </row>
    <row r="2512" spans="1:25" ht="15">
      <c r="A2512" s="28" t="s">
        <v>160</v>
      </c>
      <c r="B2512" s="63" t="s">
        <v>703</v>
      </c>
      <c r="E2512" s="9" t="s">
        <v>278</v>
      </c>
      <c r="F2512" s="9" t="s">
        <v>278</v>
      </c>
      <c r="G2512" s="9" t="s">
        <v>278</v>
      </c>
      <c r="H2512" s="9">
        <v>107.25000000000182</v>
      </c>
      <c r="I2512" s="9">
        <v>0</v>
      </c>
      <c r="J2512" s="212">
        <v>460.90000000000873</v>
      </c>
      <c r="K2512" s="9">
        <v>194.99999999999727</v>
      </c>
      <c r="L2512" s="9">
        <v>476.40000000000509</v>
      </c>
      <c r="M2512" s="9"/>
      <c r="O2512" s="67">
        <v>1239.5500000000129</v>
      </c>
      <c r="Q2512" t="s">
        <v>282</v>
      </c>
      <c r="T2512"/>
      <c r="U2512" s="273"/>
      <c r="V2512" s="63"/>
      <c r="W2512" s="283"/>
      <c r="X2512" s="317"/>
      <c r="Y2512" s="63"/>
    </row>
    <row r="2513" spans="1:25" ht="15">
      <c r="A2513" s="28" t="s">
        <v>161</v>
      </c>
      <c r="B2513" s="63" t="s">
        <v>705</v>
      </c>
      <c r="E2513" s="9" t="s">
        <v>278</v>
      </c>
      <c r="F2513" s="9" t="s">
        <v>278</v>
      </c>
      <c r="G2513" s="9" t="s">
        <v>278</v>
      </c>
      <c r="H2513" s="9">
        <v>130.64999999999873</v>
      </c>
      <c r="I2513" s="9">
        <v>0</v>
      </c>
      <c r="J2513" s="9">
        <v>329.80000000000655</v>
      </c>
      <c r="K2513" s="9">
        <v>119.99999999999818</v>
      </c>
      <c r="L2513" s="216">
        <v>650.40000000000146</v>
      </c>
      <c r="M2513" s="216"/>
      <c r="O2513" s="67">
        <v>1230.8500000000049</v>
      </c>
      <c r="Q2513" t="s">
        <v>297</v>
      </c>
      <c r="T2513"/>
      <c r="U2513" s="63"/>
      <c r="V2513" s="63"/>
      <c r="W2513" s="265"/>
      <c r="X2513" s="317"/>
      <c r="Y2513" s="63"/>
    </row>
    <row r="2514" spans="1:25" ht="15">
      <c r="A2514" s="28" t="s">
        <v>163</v>
      </c>
      <c r="B2514" s="63" t="s">
        <v>156</v>
      </c>
      <c r="E2514" s="9" t="s">
        <v>278</v>
      </c>
      <c r="F2514" s="9" t="s">
        <v>278</v>
      </c>
      <c r="G2514" s="216">
        <v>435.85</v>
      </c>
      <c r="H2514" s="216">
        <v>347.20000000000164</v>
      </c>
      <c r="I2514" s="9">
        <v>0</v>
      </c>
      <c r="J2514" s="9">
        <v>209.90000000000146</v>
      </c>
      <c r="K2514" s="9">
        <v>210.30000000000018</v>
      </c>
      <c r="L2514" s="9" t="s">
        <v>278</v>
      </c>
      <c r="M2514" s="9"/>
      <c r="O2514" s="67">
        <v>1203.2500000000032</v>
      </c>
      <c r="Q2514" t="s">
        <v>316</v>
      </c>
      <c r="T2514"/>
      <c r="U2514" s="273"/>
      <c r="V2514" s="63"/>
      <c r="W2514" s="282"/>
      <c r="X2514" s="317"/>
      <c r="Y2514" s="63"/>
    </row>
    <row r="2515" spans="1:25" ht="15">
      <c r="A2515" s="28" t="s">
        <v>274</v>
      </c>
      <c r="B2515" s="63" t="s">
        <v>695</v>
      </c>
      <c r="E2515" s="9" t="s">
        <v>278</v>
      </c>
      <c r="F2515" s="9" t="s">
        <v>278</v>
      </c>
      <c r="G2515" s="9" t="s">
        <v>278</v>
      </c>
      <c r="H2515" s="216">
        <v>305.25000000000364</v>
      </c>
      <c r="I2515" s="9">
        <v>0</v>
      </c>
      <c r="J2515" s="9">
        <v>316.99999999998909</v>
      </c>
      <c r="K2515" s="9">
        <v>141.00000000000091</v>
      </c>
      <c r="L2515" s="9">
        <v>406.60000000000036</v>
      </c>
      <c r="M2515" s="9"/>
      <c r="O2515" s="67">
        <v>1169.849999999994</v>
      </c>
      <c r="Q2515" t="s">
        <v>288</v>
      </c>
      <c r="T2515"/>
      <c r="U2515" s="273"/>
      <c r="V2515" s="63"/>
      <c r="W2515" s="282"/>
      <c r="X2515" s="317"/>
      <c r="Y2515" s="63"/>
    </row>
    <row r="2516" spans="1:25" ht="15">
      <c r="A2516" s="28" t="s">
        <v>275</v>
      </c>
      <c r="B2516" s="63" t="s">
        <v>747</v>
      </c>
      <c r="E2516" s="9" t="s">
        <v>278</v>
      </c>
      <c r="F2516" s="9" t="s">
        <v>278</v>
      </c>
      <c r="G2516" s="9" t="s">
        <v>278</v>
      </c>
      <c r="H2516" s="216">
        <v>342.24999999999727</v>
      </c>
      <c r="I2516" s="9">
        <v>0</v>
      </c>
      <c r="J2516" s="9">
        <v>213.79999999999563</v>
      </c>
      <c r="K2516" s="9">
        <v>213.39999999999964</v>
      </c>
      <c r="L2516" s="9">
        <v>379.29999999999836</v>
      </c>
      <c r="M2516" s="9"/>
      <c r="O2516" s="67">
        <v>1148.7499999999909</v>
      </c>
      <c r="Q2516" t="s">
        <v>287</v>
      </c>
      <c r="T2516"/>
      <c r="U2516" s="63"/>
      <c r="V2516" s="63"/>
      <c r="W2516" s="283"/>
      <c r="X2516" s="317"/>
      <c r="Y2516" s="63"/>
    </row>
    <row r="2517" spans="1:25" ht="15">
      <c r="A2517" s="28" t="s">
        <v>276</v>
      </c>
      <c r="B2517" s="63" t="s">
        <v>745</v>
      </c>
      <c r="E2517" s="9" t="s">
        <v>278</v>
      </c>
      <c r="F2517" s="9" t="s">
        <v>278</v>
      </c>
      <c r="G2517" s="9" t="s">
        <v>278</v>
      </c>
      <c r="H2517" s="9">
        <v>171.39999999999964</v>
      </c>
      <c r="I2517" s="9">
        <v>0</v>
      </c>
      <c r="J2517" s="9">
        <v>313</v>
      </c>
      <c r="K2517" s="212">
        <v>532</v>
      </c>
      <c r="L2517" s="9">
        <v>72.899999999999636</v>
      </c>
      <c r="M2517" s="9"/>
      <c r="O2517" s="67">
        <v>1089.2999999999993</v>
      </c>
      <c r="Q2517" t="s">
        <v>282</v>
      </c>
      <c r="T2517"/>
      <c r="U2517" s="273"/>
      <c r="V2517" s="63"/>
      <c r="W2517" s="283"/>
      <c r="X2517" s="317"/>
      <c r="Y2517" s="63"/>
    </row>
    <row r="2518" spans="1:25" ht="15">
      <c r="A2518" s="28" t="s">
        <v>277</v>
      </c>
      <c r="B2518" s="205" t="s">
        <v>1560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9">
        <v>217.79999999999927</v>
      </c>
      <c r="K2518" s="9">
        <v>247.99999999999909</v>
      </c>
      <c r="L2518" s="9">
        <v>610.10000000000218</v>
      </c>
      <c r="M2518" s="9"/>
      <c r="O2518" s="67">
        <v>1075.9000000000005</v>
      </c>
      <c r="T2518"/>
      <c r="U2518" s="63"/>
      <c r="V2518" s="63"/>
      <c r="W2518" s="265"/>
      <c r="X2518" s="317"/>
      <c r="Y2518" s="63"/>
    </row>
    <row r="2519" spans="1:25" ht="15">
      <c r="A2519" s="28" t="s">
        <v>692</v>
      </c>
      <c r="B2519" s="205" t="s">
        <v>1558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216">
        <v>388.29999999999563</v>
      </c>
      <c r="K2519" s="9">
        <v>241.899999999996</v>
      </c>
      <c r="L2519" s="9">
        <v>436.49999999999909</v>
      </c>
      <c r="M2519" s="9"/>
      <c r="O2519" s="67">
        <v>1066.6999999999907</v>
      </c>
      <c r="Q2519" t="s">
        <v>288</v>
      </c>
      <c r="T2519"/>
      <c r="U2519" s="273"/>
      <c r="V2519" s="63"/>
      <c r="W2519" s="282"/>
      <c r="X2519" s="317"/>
      <c r="Y2519" s="63"/>
    </row>
    <row r="2520" spans="1:25" ht="15">
      <c r="A2520" s="28" t="s">
        <v>693</v>
      </c>
      <c r="B2520" s="63" t="s">
        <v>740</v>
      </c>
      <c r="E2520" s="9" t="s">
        <v>278</v>
      </c>
      <c r="F2520" s="9" t="s">
        <v>278</v>
      </c>
      <c r="G2520" s="9" t="s">
        <v>278</v>
      </c>
      <c r="H2520" s="9">
        <v>267.19999999999982</v>
      </c>
      <c r="I2520" s="9">
        <v>0</v>
      </c>
      <c r="J2520" s="9">
        <v>237.69999999999345</v>
      </c>
      <c r="K2520" s="9">
        <v>163.10000000000127</v>
      </c>
      <c r="L2520" s="9">
        <v>397.100000000004</v>
      </c>
      <c r="M2520" s="9"/>
      <c r="O2520" s="67">
        <v>1065.0999999999985</v>
      </c>
      <c r="T2520"/>
      <c r="U2520" s="273"/>
      <c r="V2520" s="63"/>
      <c r="W2520" s="283"/>
      <c r="X2520" s="317"/>
      <c r="Y2520" s="63"/>
    </row>
    <row r="2521" spans="1:25" ht="15">
      <c r="A2521" s="28" t="s">
        <v>694</v>
      </c>
      <c r="B2521" s="205" t="s">
        <v>1565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>
        <v>251.49999999999636</v>
      </c>
      <c r="K2521" s="9">
        <v>252.00000000000182</v>
      </c>
      <c r="L2521" s="9">
        <v>557.90000000000146</v>
      </c>
      <c r="M2521" s="9"/>
      <c r="O2521" s="67">
        <v>1061.3999999999996</v>
      </c>
      <c r="T2521"/>
      <c r="U2521" s="63"/>
      <c r="V2521" s="63"/>
      <c r="W2521" s="283"/>
      <c r="X2521" s="317"/>
      <c r="Y2521" s="63"/>
    </row>
    <row r="2522" spans="1:25" ht="15">
      <c r="A2522" s="28" t="s">
        <v>696</v>
      </c>
      <c r="B2522" s="218" t="s">
        <v>1568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216">
        <v>406.99999999999636</v>
      </c>
      <c r="K2522" s="9">
        <v>273.5</v>
      </c>
      <c r="L2522" s="9">
        <v>355.80000000000109</v>
      </c>
      <c r="M2522" s="9"/>
      <c r="O2522" s="67">
        <v>1036.2999999999975</v>
      </c>
      <c r="Q2522" t="s">
        <v>292</v>
      </c>
      <c r="T2522"/>
      <c r="U2522" s="63"/>
      <c r="V2522" s="63"/>
      <c r="W2522" s="283"/>
      <c r="X2522" s="317"/>
      <c r="Y2522" s="63"/>
    </row>
    <row r="2523" spans="1:25" ht="15">
      <c r="A2523" s="28" t="s">
        <v>702</v>
      </c>
      <c r="B2523" s="63" t="s">
        <v>710</v>
      </c>
      <c r="E2523" s="9" t="s">
        <v>278</v>
      </c>
      <c r="F2523" s="9" t="s">
        <v>278</v>
      </c>
      <c r="G2523" s="9" t="s">
        <v>278</v>
      </c>
      <c r="H2523" s="9">
        <v>257</v>
      </c>
      <c r="I2523" s="9">
        <v>0</v>
      </c>
      <c r="J2523" s="9">
        <v>188.39999999999418</v>
      </c>
      <c r="K2523" s="9">
        <v>227.39999999999964</v>
      </c>
      <c r="L2523" s="9">
        <v>356.40000000000055</v>
      </c>
      <c r="M2523" s="9"/>
      <c r="O2523" s="67">
        <v>1029.1999999999944</v>
      </c>
      <c r="T2523"/>
      <c r="U2523" s="63"/>
      <c r="V2523" s="63"/>
      <c r="W2523" s="265"/>
      <c r="X2523" s="317"/>
      <c r="Y2523" s="63"/>
    </row>
    <row r="2524" spans="1:25" ht="15">
      <c r="A2524" s="28" t="s">
        <v>704</v>
      </c>
      <c r="B2524" s="63" t="s">
        <v>719</v>
      </c>
      <c r="E2524" s="9" t="s">
        <v>278</v>
      </c>
      <c r="F2524" s="9" t="s">
        <v>278</v>
      </c>
      <c r="G2524" s="9" t="s">
        <v>278</v>
      </c>
      <c r="H2524" s="9">
        <v>242.50000000000273</v>
      </c>
      <c r="I2524" s="9">
        <v>0</v>
      </c>
      <c r="J2524" s="216">
        <v>374.59999999999491</v>
      </c>
      <c r="K2524" s="9">
        <v>120</v>
      </c>
      <c r="L2524" s="9">
        <v>281.10000000000218</v>
      </c>
      <c r="M2524" s="9"/>
      <c r="O2524" s="67">
        <v>1018.1999999999998</v>
      </c>
      <c r="Q2524" t="s">
        <v>293</v>
      </c>
      <c r="T2524"/>
      <c r="U2524" s="63"/>
      <c r="V2524" s="63"/>
      <c r="W2524" s="265"/>
      <c r="X2524" s="317"/>
      <c r="Y2524" s="63"/>
    </row>
    <row r="2525" spans="1:25" ht="15">
      <c r="A2525" s="28" t="s">
        <v>707</v>
      </c>
      <c r="B2525" s="63" t="s">
        <v>757</v>
      </c>
      <c r="E2525" s="9" t="s">
        <v>278</v>
      </c>
      <c r="F2525" s="9" t="s">
        <v>278</v>
      </c>
      <c r="G2525" s="9" t="s">
        <v>278</v>
      </c>
      <c r="H2525" s="9">
        <v>200.74999999999909</v>
      </c>
      <c r="I2525" s="9">
        <v>0</v>
      </c>
      <c r="J2525" s="9">
        <v>275.99999999999272</v>
      </c>
      <c r="K2525" s="9">
        <v>130</v>
      </c>
      <c r="L2525" s="9">
        <v>401.80000000000109</v>
      </c>
      <c r="M2525" s="9"/>
      <c r="O2525" s="67">
        <v>1008.5499999999929</v>
      </c>
      <c r="T2525"/>
      <c r="U2525" s="63"/>
      <c r="V2525" s="63"/>
      <c r="W2525" s="265"/>
      <c r="X2525" s="317"/>
      <c r="Y2525" s="63"/>
    </row>
    <row r="2526" spans="1:25" ht="15">
      <c r="A2526" s="28" t="s">
        <v>708</v>
      </c>
      <c r="B2526" s="63" t="s">
        <v>39</v>
      </c>
      <c r="E2526" s="216">
        <v>172.5</v>
      </c>
      <c r="F2526" s="9">
        <v>108.5</v>
      </c>
      <c r="G2526" s="9">
        <v>200.7</v>
      </c>
      <c r="H2526" s="9">
        <v>102.30000000000018</v>
      </c>
      <c r="I2526" s="9">
        <v>0</v>
      </c>
      <c r="J2526" s="9">
        <v>252.50000000000364</v>
      </c>
      <c r="K2526" s="9">
        <v>165.00000000000091</v>
      </c>
      <c r="L2526" s="9" t="s">
        <v>278</v>
      </c>
      <c r="M2526" s="9"/>
      <c r="O2526" s="67">
        <v>1001.5000000000048</v>
      </c>
      <c r="Q2526" t="s">
        <v>288</v>
      </c>
      <c r="T2526"/>
      <c r="U2526" s="218"/>
      <c r="V2526" s="63"/>
      <c r="W2526" s="283"/>
      <c r="X2526" s="317"/>
      <c r="Y2526" s="63"/>
    </row>
    <row r="2527" spans="1:25" ht="15">
      <c r="A2527" s="28" t="s">
        <v>711</v>
      </c>
      <c r="B2527" s="205" t="s">
        <v>1559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>
        <v>189.69999999999709</v>
      </c>
      <c r="K2527" s="9">
        <v>319.49999999999727</v>
      </c>
      <c r="L2527" s="9">
        <v>467.00000000000546</v>
      </c>
      <c r="M2527" s="9"/>
      <c r="O2527" s="67">
        <v>976.19999999999982</v>
      </c>
      <c r="T2527"/>
      <c r="U2527" s="63"/>
      <c r="V2527" s="63"/>
      <c r="W2527" s="265"/>
      <c r="X2527" s="317"/>
      <c r="Y2527" s="63"/>
    </row>
    <row r="2528" spans="1:25" ht="15">
      <c r="A2528" s="28" t="s">
        <v>713</v>
      </c>
      <c r="B2528" s="63" t="s">
        <v>154</v>
      </c>
      <c r="E2528" s="9" t="s">
        <v>278</v>
      </c>
      <c r="F2528" s="9" t="s">
        <v>278</v>
      </c>
      <c r="G2528" s="9">
        <v>274.60000000000002</v>
      </c>
      <c r="H2528" s="9">
        <v>131.10000000000036</v>
      </c>
      <c r="I2528" s="9">
        <v>0</v>
      </c>
      <c r="J2528" s="9">
        <v>183.50000000000364</v>
      </c>
      <c r="K2528" s="9">
        <v>136.49999999999909</v>
      </c>
      <c r="L2528" s="9">
        <v>246.00000000000182</v>
      </c>
      <c r="M2528" s="9"/>
      <c r="O2528" s="67">
        <v>971.70000000000493</v>
      </c>
      <c r="T2528"/>
      <c r="U2528" s="273"/>
      <c r="V2528" s="63"/>
      <c r="W2528" s="283"/>
      <c r="X2528" s="317"/>
      <c r="Y2528" s="63"/>
    </row>
    <row r="2529" spans="1:25" ht="15">
      <c r="A2529" s="28" t="s">
        <v>718</v>
      </c>
      <c r="B2529" s="63" t="s">
        <v>19</v>
      </c>
      <c r="E2529" s="212">
        <v>259</v>
      </c>
      <c r="F2529" s="9">
        <v>147</v>
      </c>
      <c r="G2529" s="9">
        <v>271.5</v>
      </c>
      <c r="H2529" s="9">
        <v>102.30000000000018</v>
      </c>
      <c r="I2529" s="9">
        <v>0</v>
      </c>
      <c r="J2529" s="9">
        <v>188.99999999999636</v>
      </c>
      <c r="K2529" s="9" t="s">
        <v>278</v>
      </c>
      <c r="L2529" s="9" t="s">
        <v>278</v>
      </c>
      <c r="M2529" s="9"/>
      <c r="O2529" s="67">
        <v>968.79999999999654</v>
      </c>
      <c r="Q2529" t="s">
        <v>282</v>
      </c>
      <c r="T2529"/>
      <c r="U2529" s="273"/>
      <c r="V2529" s="63"/>
      <c r="W2529" s="283"/>
      <c r="X2529" s="317"/>
      <c r="Y2529" s="63"/>
    </row>
    <row r="2530" spans="1:25" ht="15">
      <c r="A2530" s="28" t="s">
        <v>722</v>
      </c>
      <c r="B2530" s="205" t="s">
        <v>1562</v>
      </c>
      <c r="C2530" s="3"/>
      <c r="D2530" s="3"/>
      <c r="E2530" s="9" t="s">
        <v>278</v>
      </c>
      <c r="F2530" s="9" t="s">
        <v>278</v>
      </c>
      <c r="G2530" s="9" t="s">
        <v>278</v>
      </c>
      <c r="H2530" s="9" t="s">
        <v>278</v>
      </c>
      <c r="I2530" s="9">
        <v>0</v>
      </c>
      <c r="J2530" s="9">
        <v>186.99999999999272</v>
      </c>
      <c r="K2530" s="9">
        <v>240.49999999999909</v>
      </c>
      <c r="L2530" s="9">
        <v>531.89999999999782</v>
      </c>
      <c r="M2530" s="9"/>
      <c r="O2530" s="67">
        <v>959.39999999998963</v>
      </c>
      <c r="T2530"/>
      <c r="U2530" s="63"/>
      <c r="V2530" s="63"/>
      <c r="W2530" s="283"/>
      <c r="X2530" s="317"/>
      <c r="Y2530" s="63"/>
    </row>
    <row r="2531" spans="1:25" ht="15">
      <c r="A2531" s="28" t="s">
        <v>723</v>
      </c>
      <c r="B2531" s="63" t="s">
        <v>735</v>
      </c>
      <c r="E2531" s="9" t="s">
        <v>278</v>
      </c>
      <c r="F2531" s="9" t="s">
        <v>278</v>
      </c>
      <c r="G2531" s="9" t="s">
        <v>278</v>
      </c>
      <c r="H2531" s="9">
        <v>185.05000000000109</v>
      </c>
      <c r="I2531" s="9">
        <v>0</v>
      </c>
      <c r="J2531" s="9">
        <v>198.19999999999345</v>
      </c>
      <c r="K2531" s="9">
        <v>260.99999999999727</v>
      </c>
      <c r="L2531" s="9">
        <v>291.39999999999964</v>
      </c>
      <c r="M2531" s="9"/>
      <c r="O2531" s="67">
        <v>935.64999999999145</v>
      </c>
      <c r="T2531"/>
      <c r="U2531" s="63"/>
      <c r="V2531" s="63"/>
      <c r="W2531" s="283"/>
      <c r="X2531" s="317"/>
      <c r="Y2531" s="63"/>
    </row>
    <row r="2532" spans="1:25" ht="15">
      <c r="A2532" s="28" t="s">
        <v>724</v>
      </c>
      <c r="B2532" s="63" t="s">
        <v>712</v>
      </c>
      <c r="E2532" s="9" t="s">
        <v>278</v>
      </c>
      <c r="F2532" s="9" t="s">
        <v>278</v>
      </c>
      <c r="G2532" s="9" t="s">
        <v>278</v>
      </c>
      <c r="H2532" s="9">
        <v>46.100000000001273</v>
      </c>
      <c r="I2532" s="9">
        <v>0</v>
      </c>
      <c r="J2532" s="9">
        <v>197.49999999999636</v>
      </c>
      <c r="K2532" s="9">
        <v>345.09999999999854</v>
      </c>
      <c r="L2532" s="9">
        <v>337.39999999999964</v>
      </c>
      <c r="M2532" s="9"/>
      <c r="O2532" s="67">
        <v>926.09999999999582</v>
      </c>
      <c r="T2532"/>
      <c r="U2532" s="63"/>
      <c r="V2532" s="63"/>
      <c r="W2532" s="283"/>
      <c r="X2532" s="317"/>
      <c r="Y2532" s="63"/>
    </row>
    <row r="2533" spans="1:25" ht="15">
      <c r="A2533" s="28" t="s">
        <v>730</v>
      </c>
      <c r="B2533" s="273" t="s">
        <v>1900</v>
      </c>
      <c r="C2533" s="314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 t="s">
        <v>278</v>
      </c>
      <c r="K2533" s="9">
        <v>366.00000000000091</v>
      </c>
      <c r="L2533" s="9">
        <v>555.29999999999927</v>
      </c>
      <c r="M2533" s="9"/>
      <c r="O2533" s="67">
        <v>921.30000000000018</v>
      </c>
      <c r="T2533"/>
      <c r="U2533" s="273"/>
      <c r="V2533" s="63"/>
      <c r="W2533" s="282"/>
      <c r="X2533" s="317"/>
      <c r="Y2533" s="63"/>
    </row>
    <row r="2534" spans="1:25" ht="15">
      <c r="A2534" s="28" t="s">
        <v>738</v>
      </c>
      <c r="B2534" s="273" t="s">
        <v>1886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>
        <v>193.50000000000364</v>
      </c>
      <c r="K2534" s="9">
        <v>263.10000000000036</v>
      </c>
      <c r="L2534" s="9">
        <v>460.69999999999891</v>
      </c>
      <c r="M2534" s="9"/>
      <c r="O2534" s="67">
        <v>917.30000000000291</v>
      </c>
      <c r="T2534"/>
      <c r="U2534" s="273"/>
      <c r="V2534" s="63"/>
      <c r="W2534" s="283"/>
      <c r="X2534" s="317"/>
      <c r="Y2534" s="63"/>
    </row>
    <row r="2535" spans="1:25" ht="15">
      <c r="A2535" s="28" t="s">
        <v>742</v>
      </c>
      <c r="B2535" s="273" t="s">
        <v>1894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>
        <v>302.49999999999272</v>
      </c>
      <c r="K2535" s="9">
        <v>174.89999999999964</v>
      </c>
      <c r="L2535" s="9">
        <v>414.59999999999673</v>
      </c>
      <c r="M2535" s="9"/>
      <c r="O2535" s="67">
        <v>891.99999999998909</v>
      </c>
      <c r="T2535"/>
      <c r="U2535" s="63"/>
      <c r="V2535" s="63"/>
      <c r="W2535" s="265"/>
      <c r="X2535" s="317"/>
      <c r="Y2535" s="63"/>
    </row>
    <row r="2536" spans="1:25" ht="15">
      <c r="A2536" s="28" t="s">
        <v>743</v>
      </c>
      <c r="B2536" s="63" t="s">
        <v>706</v>
      </c>
      <c r="E2536" s="9" t="s">
        <v>278</v>
      </c>
      <c r="F2536" s="9" t="s">
        <v>278</v>
      </c>
      <c r="G2536" s="9" t="s">
        <v>278</v>
      </c>
      <c r="H2536" s="9">
        <v>140.90000000000055</v>
      </c>
      <c r="I2536" s="9">
        <v>0</v>
      </c>
      <c r="J2536" s="9">
        <v>161.10000000000218</v>
      </c>
      <c r="K2536" s="9">
        <v>273.19999999999709</v>
      </c>
      <c r="L2536" s="9">
        <v>314.70000000000437</v>
      </c>
      <c r="M2536" s="9"/>
      <c r="O2536" s="67">
        <v>889.90000000000418</v>
      </c>
      <c r="T2536"/>
      <c r="U2536" s="273"/>
      <c r="V2536" s="63"/>
      <c r="W2536" s="283"/>
      <c r="X2536" s="317"/>
      <c r="Y2536" s="63"/>
    </row>
    <row r="2537" spans="1:25" ht="15">
      <c r="A2537" s="28" t="s">
        <v>744</v>
      </c>
      <c r="B2537" s="28" t="s">
        <v>690</v>
      </c>
      <c r="E2537" s="9" t="s">
        <v>278</v>
      </c>
      <c r="F2537" s="9" t="s">
        <v>278</v>
      </c>
      <c r="G2537" s="9" t="s">
        <v>278</v>
      </c>
      <c r="H2537" s="9">
        <v>163.5</v>
      </c>
      <c r="I2537" s="9">
        <v>0</v>
      </c>
      <c r="J2537" s="9">
        <v>198.89999999999418</v>
      </c>
      <c r="K2537" s="9">
        <v>236.79999999999927</v>
      </c>
      <c r="L2537" s="9">
        <v>262.50000000000182</v>
      </c>
      <c r="M2537" s="9"/>
      <c r="O2537" s="67">
        <v>861.69999999999527</v>
      </c>
      <c r="T2537"/>
      <c r="U2537" s="218"/>
      <c r="V2537" s="63"/>
      <c r="W2537" s="283"/>
      <c r="X2537" s="317"/>
      <c r="Y2537" s="63"/>
    </row>
    <row r="2538" spans="1:25" ht="15">
      <c r="A2538" s="28" t="s">
        <v>750</v>
      </c>
      <c r="B2538" s="273" t="s">
        <v>1888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>
        <v>175.50000000000728</v>
      </c>
      <c r="K2538" s="9">
        <v>130.00000000000091</v>
      </c>
      <c r="L2538" s="9">
        <v>544.100000000004</v>
      </c>
      <c r="M2538" s="9"/>
      <c r="O2538" s="67">
        <v>849.60000000001219</v>
      </c>
      <c r="T2538"/>
      <c r="U2538" s="63"/>
      <c r="V2538" s="63"/>
      <c r="W2538" s="283"/>
      <c r="X2538" s="317"/>
      <c r="Y2538" s="63"/>
    </row>
    <row r="2539" spans="1:25" ht="15">
      <c r="A2539" s="28" t="s">
        <v>751</v>
      </c>
      <c r="B2539" s="273" t="s">
        <v>1899</v>
      </c>
      <c r="C2539" s="31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>
        <v>345.49999999999545</v>
      </c>
      <c r="L2539" s="9">
        <v>503.29999999999745</v>
      </c>
      <c r="M2539" s="9"/>
      <c r="O2539" s="67">
        <v>848.79999999999291</v>
      </c>
      <c r="T2539"/>
      <c r="U2539" s="63"/>
      <c r="V2539" s="63"/>
      <c r="W2539" s="265"/>
      <c r="X2539" s="317"/>
      <c r="Y2539" s="63"/>
    </row>
    <row r="2540" spans="1:25" ht="15">
      <c r="A2540" s="28" t="s">
        <v>752</v>
      </c>
      <c r="B2540" s="63" t="s">
        <v>721</v>
      </c>
      <c r="E2540" s="9" t="s">
        <v>278</v>
      </c>
      <c r="F2540" s="9" t="s">
        <v>278</v>
      </c>
      <c r="G2540" s="9" t="s">
        <v>278</v>
      </c>
      <c r="H2540" s="216">
        <v>355.00000000000091</v>
      </c>
      <c r="I2540" s="9">
        <v>0</v>
      </c>
      <c r="J2540" s="9">
        <v>197.50000000000364</v>
      </c>
      <c r="K2540" s="9">
        <v>141.40000000000055</v>
      </c>
      <c r="L2540" s="9">
        <v>139.80000000000018</v>
      </c>
      <c r="M2540" s="9"/>
      <c r="O2540" s="67">
        <v>833.70000000000528</v>
      </c>
      <c r="Q2540" t="s">
        <v>284</v>
      </c>
      <c r="T2540"/>
      <c r="U2540" s="63"/>
      <c r="V2540" s="63"/>
      <c r="W2540" s="265"/>
      <c r="X2540" s="317"/>
      <c r="Y2540" s="63"/>
    </row>
    <row r="2541" spans="1:25" ht="15">
      <c r="A2541" s="28" t="s">
        <v>754</v>
      </c>
      <c r="B2541" s="273" t="s">
        <v>1905</v>
      </c>
      <c r="C2541" s="31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216">
        <v>368.20000000000073</v>
      </c>
      <c r="L2541" s="9">
        <v>461.5</v>
      </c>
      <c r="M2541" s="9"/>
      <c r="O2541" s="67">
        <v>829.70000000000073</v>
      </c>
      <c r="Q2541" t="s">
        <v>293</v>
      </c>
      <c r="T2541"/>
      <c r="U2541" s="63"/>
      <c r="V2541" s="63"/>
      <c r="W2541" s="283"/>
      <c r="X2541" s="317"/>
      <c r="Y2541" s="63"/>
    </row>
    <row r="2542" spans="1:25" ht="15">
      <c r="A2542" s="28" t="s">
        <v>755</v>
      </c>
      <c r="B2542" s="28" t="s">
        <v>685</v>
      </c>
      <c r="E2542" s="9" t="s">
        <v>278</v>
      </c>
      <c r="F2542" s="9" t="s">
        <v>278</v>
      </c>
      <c r="G2542" s="9" t="s">
        <v>278</v>
      </c>
      <c r="H2542" s="9">
        <v>112.60000000000036</v>
      </c>
      <c r="I2542" s="9">
        <v>0</v>
      </c>
      <c r="J2542" s="9">
        <v>43.700000000000728</v>
      </c>
      <c r="K2542" s="9">
        <v>309.50000000000273</v>
      </c>
      <c r="L2542" s="9">
        <v>361.29999999999836</v>
      </c>
      <c r="M2542" s="9"/>
      <c r="O2542" s="67">
        <v>827.10000000000218</v>
      </c>
      <c r="T2542"/>
      <c r="U2542" s="273"/>
      <c r="V2542" s="63"/>
      <c r="W2542" s="283"/>
      <c r="X2542" s="317"/>
      <c r="Y2542" s="63"/>
    </row>
    <row r="2543" spans="1:25" ht="15">
      <c r="A2543" s="28" t="s">
        <v>756</v>
      </c>
      <c r="B2543" s="273" t="s">
        <v>1887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>
        <v>164.00000000000364</v>
      </c>
      <c r="K2543" s="211">
        <v>584.89999999999964</v>
      </c>
      <c r="L2543" s="9">
        <v>66.000000000000909</v>
      </c>
      <c r="M2543" s="9"/>
      <c r="O2543" s="67">
        <v>814.90000000000418</v>
      </c>
      <c r="Q2543" t="s">
        <v>300</v>
      </c>
      <c r="T2543"/>
      <c r="U2543" s="63"/>
      <c r="V2543" s="63"/>
      <c r="W2543" s="283"/>
      <c r="X2543" s="317"/>
      <c r="Y2543" s="63"/>
    </row>
    <row r="2544" spans="1:25" ht="15">
      <c r="A2544" s="28" t="s">
        <v>759</v>
      </c>
      <c r="B2544" s="205" t="s">
        <v>1553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>
        <v>266.59999999999127</v>
      </c>
      <c r="K2544" s="9">
        <v>129.99999999999818</v>
      </c>
      <c r="L2544" s="9">
        <v>415.59999999999673</v>
      </c>
      <c r="M2544" s="9"/>
      <c r="O2544" s="67">
        <v>812.19999999998618</v>
      </c>
      <c r="T2544"/>
      <c r="U2544" s="218"/>
      <c r="V2544" s="63"/>
      <c r="W2544" s="283"/>
      <c r="X2544" s="317"/>
      <c r="Y2544" s="63"/>
    </row>
    <row r="2545" spans="1:25" ht="15">
      <c r="A2545" s="28" t="s">
        <v>841</v>
      </c>
      <c r="B2545" s="63" t="s">
        <v>2556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213">
        <v>809.29999999999927</v>
      </c>
      <c r="M2545" s="213"/>
      <c r="N2545" s="67"/>
      <c r="O2545" s="67">
        <v>809.29999999999927</v>
      </c>
      <c r="Q2545" t="s">
        <v>281</v>
      </c>
      <c r="T2545" s="21" t="s">
        <v>1660</v>
      </c>
      <c r="U2545" s="218"/>
      <c r="V2545" s="63"/>
      <c r="W2545" s="282"/>
      <c r="X2545" s="317"/>
      <c r="Y2545" s="63"/>
    </row>
    <row r="2546" spans="1:25" ht="15">
      <c r="A2546" s="28" t="s">
        <v>842</v>
      </c>
      <c r="B2546" s="273" t="s">
        <v>1898</v>
      </c>
      <c r="C2546" s="31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>
        <v>268.50000000000182</v>
      </c>
      <c r="L2546" s="9">
        <v>537.899999999996</v>
      </c>
      <c r="M2546" s="9"/>
      <c r="O2546" s="67">
        <v>806.39999999999782</v>
      </c>
      <c r="T2546"/>
      <c r="U2546" s="63"/>
      <c r="V2546" s="63"/>
      <c r="W2546" s="265"/>
      <c r="X2546" s="317"/>
      <c r="Y2546" s="63"/>
    </row>
    <row r="2547" spans="1:25" ht="15">
      <c r="A2547" s="28" t="s">
        <v>843</v>
      </c>
      <c r="B2547" s="205" t="s">
        <v>1566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>
        <v>181.59999999999491</v>
      </c>
      <c r="K2547" s="9">
        <v>140</v>
      </c>
      <c r="L2547" s="9">
        <v>467.39999999999964</v>
      </c>
      <c r="M2547" s="9"/>
      <c r="O2547" s="67">
        <v>788.99999999999454</v>
      </c>
      <c r="T2547"/>
      <c r="U2547" s="63"/>
      <c r="V2547" s="63"/>
      <c r="W2547" s="283"/>
      <c r="X2547" s="317"/>
      <c r="Y2547" s="63"/>
    </row>
    <row r="2548" spans="1:25" ht="15">
      <c r="A2548" s="28" t="s">
        <v>844</v>
      </c>
      <c r="B2548" s="273" t="s">
        <v>1883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>
        <v>219.79999999999563</v>
      </c>
      <c r="K2548" s="216">
        <v>379.10000000000036</v>
      </c>
      <c r="L2548" s="9">
        <v>177.5</v>
      </c>
      <c r="M2548" s="9"/>
      <c r="O2548" s="67">
        <v>776.399999999996</v>
      </c>
      <c r="Q2548" t="s">
        <v>288</v>
      </c>
      <c r="T2548"/>
      <c r="U2548" s="273"/>
      <c r="V2548" s="63"/>
      <c r="W2548" s="282"/>
      <c r="X2548" s="317"/>
      <c r="Y2548" s="63"/>
    </row>
    <row r="2549" spans="1:25" ht="15">
      <c r="A2549" s="28" t="s">
        <v>845</v>
      </c>
      <c r="B2549" s="205" t="s">
        <v>1549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>
        <v>369.40000000000146</v>
      </c>
      <c r="K2549" s="9">
        <v>23.300000000001091</v>
      </c>
      <c r="L2549" s="9">
        <v>335.09999999999764</v>
      </c>
      <c r="M2549" s="9"/>
      <c r="O2549" s="67">
        <v>727.80000000000018</v>
      </c>
      <c r="T2549"/>
      <c r="U2549" s="63"/>
      <c r="V2549" s="63"/>
      <c r="W2549" s="282"/>
      <c r="X2549" s="317"/>
      <c r="Y2549" s="63"/>
    </row>
    <row r="2550" spans="1:25" ht="15">
      <c r="A2550" s="28" t="s">
        <v>846</v>
      </c>
      <c r="B2550" s="205" t="s">
        <v>1550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>
        <v>367.20000000000437</v>
      </c>
      <c r="K2550" s="9">
        <v>91.499999999997272</v>
      </c>
      <c r="L2550" s="9">
        <v>267.29999999999836</v>
      </c>
      <c r="M2550" s="9"/>
      <c r="O2550" s="67">
        <v>726</v>
      </c>
      <c r="T2550"/>
      <c r="U2550" s="273"/>
      <c r="V2550" s="63"/>
      <c r="W2550" s="283"/>
      <c r="X2550" s="317"/>
      <c r="Y2550" s="63"/>
    </row>
    <row r="2551" spans="1:25" ht="15">
      <c r="A2551" s="28" t="s">
        <v>847</v>
      </c>
      <c r="B2551" s="205" t="s">
        <v>1563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>
        <v>92.799999999991996</v>
      </c>
      <c r="K2551" s="9">
        <v>130.00000000000182</v>
      </c>
      <c r="L2551" s="9">
        <v>495.79999999999927</v>
      </c>
      <c r="M2551" s="9"/>
      <c r="O2551" s="67">
        <v>718.59999999999309</v>
      </c>
      <c r="T2551"/>
      <c r="U2551" s="63"/>
      <c r="V2551" s="63"/>
      <c r="W2551" s="265"/>
      <c r="X2551" s="317"/>
      <c r="Y2551" s="63"/>
    </row>
    <row r="2552" spans="1:25" ht="15">
      <c r="A2552" s="28" t="s">
        <v>848</v>
      </c>
      <c r="B2552" s="63" t="s">
        <v>736</v>
      </c>
      <c r="E2552" s="9" t="s">
        <v>278</v>
      </c>
      <c r="F2552" s="9" t="s">
        <v>278</v>
      </c>
      <c r="G2552" s="9" t="s">
        <v>278</v>
      </c>
      <c r="H2552" s="9">
        <v>222.89999999999964</v>
      </c>
      <c r="I2552" s="9">
        <v>0</v>
      </c>
      <c r="J2552" s="9">
        <v>179.99999999999272</v>
      </c>
      <c r="K2552" s="9">
        <v>129.99999999999909</v>
      </c>
      <c r="L2552" s="9">
        <v>164.20000000000255</v>
      </c>
      <c r="M2552" s="9"/>
      <c r="O2552" s="67">
        <v>697.099999999994</v>
      </c>
      <c r="T2552"/>
      <c r="U2552" s="63"/>
      <c r="V2552" s="63"/>
      <c r="W2552" s="282"/>
      <c r="X2552" s="317"/>
      <c r="Y2552" s="63"/>
    </row>
    <row r="2553" spans="1:25" ht="15">
      <c r="A2553" s="28" t="s">
        <v>849</v>
      </c>
      <c r="B2553" s="63" t="s">
        <v>2549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212">
        <v>687.49999999999454</v>
      </c>
      <c r="M2553" s="212"/>
      <c r="N2553" s="67"/>
      <c r="O2553" s="67">
        <v>687.49999999999454</v>
      </c>
      <c r="Q2553" t="s">
        <v>282</v>
      </c>
      <c r="T2553"/>
      <c r="U2553" s="63"/>
      <c r="V2553" s="63"/>
      <c r="W2553" s="283"/>
      <c r="X2553" s="317"/>
      <c r="Y2553" s="63"/>
    </row>
    <row r="2554" spans="1:25" ht="15">
      <c r="A2554" s="28" t="s">
        <v>850</v>
      </c>
      <c r="B2554" s="273" t="s">
        <v>1901</v>
      </c>
      <c r="C2554" s="31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216">
        <v>412.69999999999982</v>
      </c>
      <c r="L2554" s="9">
        <v>273.90000000000146</v>
      </c>
      <c r="M2554" s="9"/>
      <c r="O2554" s="67">
        <v>686.60000000000127</v>
      </c>
      <c r="Q2554" t="s">
        <v>292</v>
      </c>
      <c r="T2554"/>
      <c r="U2554" s="63"/>
      <c r="V2554" s="63"/>
      <c r="W2554" s="283"/>
      <c r="X2554" s="317"/>
      <c r="Y2554" s="63"/>
    </row>
    <row r="2555" spans="1:25" ht="15">
      <c r="A2555" s="28" t="s">
        <v>851</v>
      </c>
      <c r="B2555" s="273" t="s">
        <v>1927</v>
      </c>
      <c r="C2555" s="31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216">
        <v>442.89999999999964</v>
      </c>
      <c r="L2555" s="9">
        <v>243</v>
      </c>
      <c r="M2555" s="9"/>
      <c r="O2555" s="67">
        <v>685.89999999999964</v>
      </c>
      <c r="Q2555" t="s">
        <v>284</v>
      </c>
      <c r="T2555"/>
      <c r="U2555" s="218"/>
      <c r="V2555" s="63"/>
      <c r="W2555" s="283"/>
      <c r="X2555" s="317"/>
      <c r="Y2555" s="63"/>
    </row>
    <row r="2556" spans="1:25" ht="15">
      <c r="A2556" s="28" t="s">
        <v>852</v>
      </c>
      <c r="B2556" s="273" t="s">
        <v>1890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183.99999999998909</v>
      </c>
      <c r="K2556" s="9">
        <v>137.89999999999691</v>
      </c>
      <c r="L2556" s="9">
        <v>335.69999999999709</v>
      </c>
      <c r="M2556" s="9"/>
      <c r="O2556" s="67">
        <v>657.59999999998308</v>
      </c>
      <c r="T2556"/>
      <c r="U2556" s="63"/>
      <c r="V2556" s="63"/>
      <c r="W2556" s="265"/>
      <c r="X2556" s="317"/>
      <c r="Y2556" s="63"/>
    </row>
    <row r="2557" spans="1:25" ht="15">
      <c r="A2557" s="28" t="s">
        <v>853</v>
      </c>
      <c r="B2557" s="273" t="s">
        <v>1889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216">
        <v>432.39999999999782</v>
      </c>
      <c r="K2557" s="9">
        <v>223.99999999999909</v>
      </c>
      <c r="L2557" s="9" t="s">
        <v>278</v>
      </c>
      <c r="M2557" s="9"/>
      <c r="O2557" s="67">
        <v>656.39999999999691</v>
      </c>
      <c r="Q2557" t="s">
        <v>297</v>
      </c>
      <c r="T2557"/>
      <c r="U2557" s="273"/>
      <c r="V2557" s="63"/>
      <c r="W2557" s="283"/>
      <c r="X2557" s="317"/>
      <c r="Y2557" s="63"/>
    </row>
    <row r="2558" spans="1:25" ht="15">
      <c r="A2558" s="28" t="s">
        <v>854</v>
      </c>
      <c r="B2558" s="63" t="s">
        <v>2568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216">
        <v>646.449999999998</v>
      </c>
      <c r="M2558" s="216"/>
      <c r="N2558" s="67"/>
      <c r="O2558" s="67">
        <v>646.449999999998</v>
      </c>
      <c r="Q2558" t="s">
        <v>292</v>
      </c>
      <c r="T2558"/>
      <c r="U2558" s="273"/>
      <c r="V2558" s="63"/>
      <c r="W2558" s="283"/>
      <c r="X2558" s="317"/>
      <c r="Y2558" s="63"/>
    </row>
    <row r="2559" spans="1:25" ht="15">
      <c r="A2559" s="28" t="s">
        <v>855</v>
      </c>
      <c r="B2559" s="205" t="s">
        <v>1561</v>
      </c>
      <c r="C2559" s="3"/>
      <c r="D2559" s="3"/>
      <c r="E2559" s="9" t="s">
        <v>278</v>
      </c>
      <c r="F2559" s="9" t="s">
        <v>278</v>
      </c>
      <c r="G2559" s="9" t="s">
        <v>278</v>
      </c>
      <c r="H2559" s="9" t="s">
        <v>278</v>
      </c>
      <c r="I2559" s="9">
        <v>0</v>
      </c>
      <c r="J2559" s="9">
        <v>181.79999999999927</v>
      </c>
      <c r="K2559" s="9">
        <v>140.00000000000091</v>
      </c>
      <c r="L2559" s="9">
        <v>323.89999999999691</v>
      </c>
      <c r="M2559" s="9"/>
      <c r="O2559" s="67">
        <v>645.69999999999709</v>
      </c>
      <c r="T2559"/>
      <c r="U2559" s="63"/>
      <c r="V2559" s="63"/>
      <c r="W2559" s="283"/>
      <c r="X2559" s="317"/>
      <c r="Y2559" s="63"/>
    </row>
    <row r="2560" spans="1:25" ht="15">
      <c r="A2560" s="28" t="s">
        <v>856</v>
      </c>
      <c r="B2560" s="273" t="s">
        <v>1882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>
        <v>191.59999999999854</v>
      </c>
      <c r="K2560" s="9">
        <v>137.70000000000073</v>
      </c>
      <c r="L2560" s="9">
        <v>309.79999999999745</v>
      </c>
      <c r="M2560" s="9"/>
      <c r="O2560" s="67">
        <v>639.09999999999673</v>
      </c>
      <c r="T2560"/>
      <c r="U2560" s="63"/>
      <c r="V2560" s="63"/>
      <c r="W2560" s="283"/>
      <c r="X2560" s="317"/>
      <c r="Y2560" s="63"/>
    </row>
    <row r="2561" spans="1:25" ht="15">
      <c r="A2561" s="28" t="s">
        <v>857</v>
      </c>
      <c r="B2561" s="63" t="s">
        <v>2547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216">
        <v>621.15000000000327</v>
      </c>
      <c r="M2561" s="216"/>
      <c r="N2561" s="67"/>
      <c r="O2561" s="67">
        <v>621.15000000000327</v>
      </c>
      <c r="Q2561" t="s">
        <v>293</v>
      </c>
      <c r="T2561"/>
      <c r="U2561" s="273"/>
      <c r="V2561" s="63"/>
      <c r="W2561" s="283"/>
      <c r="X2561" s="317"/>
      <c r="Y2561" s="63"/>
    </row>
    <row r="2562" spans="1:25" ht="15">
      <c r="A2562" s="28" t="s">
        <v>858</v>
      </c>
      <c r="B2562" s="63" t="s">
        <v>2557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>
        <v>618.39999999999782</v>
      </c>
      <c r="M2562" s="9"/>
      <c r="N2562" s="67"/>
      <c r="O2562" s="67">
        <v>618.39999999999782</v>
      </c>
      <c r="T2562"/>
      <c r="U2562" s="273"/>
      <c r="V2562" s="63"/>
      <c r="W2562" s="283"/>
      <c r="X2562" s="317"/>
      <c r="Y2562" s="63"/>
    </row>
    <row r="2563" spans="1:25" ht="15">
      <c r="A2563" s="28" t="s">
        <v>859</v>
      </c>
      <c r="B2563" s="273" t="s">
        <v>1891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>
        <v>192.40000000000873</v>
      </c>
      <c r="K2563" s="9">
        <v>148.40000000000055</v>
      </c>
      <c r="L2563" s="9">
        <v>270.65000000000146</v>
      </c>
      <c r="M2563" s="9"/>
      <c r="O2563" s="67">
        <v>611.45000000001073</v>
      </c>
      <c r="T2563"/>
      <c r="U2563" s="63"/>
      <c r="V2563" s="63"/>
      <c r="W2563" s="265"/>
      <c r="X2563" s="317"/>
      <c r="Y2563" s="63"/>
    </row>
    <row r="2564" spans="1:25" ht="15">
      <c r="A2564" s="28" t="s">
        <v>860</v>
      </c>
      <c r="B2564" s="63" t="s">
        <v>2558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600.50000000000182</v>
      </c>
      <c r="M2564" s="9"/>
      <c r="N2564" s="67"/>
      <c r="O2564" s="67">
        <v>600.50000000000182</v>
      </c>
      <c r="T2564"/>
      <c r="U2564" s="63"/>
      <c r="V2564" s="63"/>
      <c r="W2564" s="283"/>
      <c r="X2564" s="317"/>
      <c r="Y2564" s="63"/>
    </row>
    <row r="2565" spans="1:25" ht="15">
      <c r="A2565" s="28" t="s">
        <v>861</v>
      </c>
      <c r="B2565" s="273" t="s">
        <v>1902</v>
      </c>
      <c r="C2565" s="31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>
        <v>215.00000000000182</v>
      </c>
      <c r="L2565" s="9">
        <v>381.49999999999818</v>
      </c>
      <c r="M2565" s="9"/>
      <c r="O2565" s="67">
        <v>596.5</v>
      </c>
      <c r="T2565"/>
      <c r="U2565" s="63"/>
      <c r="V2565" s="63"/>
      <c r="W2565" s="265"/>
      <c r="X2565" s="317"/>
      <c r="Y2565" s="63"/>
    </row>
    <row r="2566" spans="1:25" ht="15">
      <c r="A2566" s="28" t="s">
        <v>862</v>
      </c>
      <c r="B2566" s="63" t="s">
        <v>2551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544.19999999999982</v>
      </c>
      <c r="M2566" s="9"/>
      <c r="N2566" s="67"/>
      <c r="O2566" s="67">
        <v>544.19999999999982</v>
      </c>
      <c r="T2566"/>
      <c r="U2566" s="273"/>
      <c r="V2566" s="63"/>
      <c r="W2566" s="283"/>
      <c r="X2566" s="317"/>
      <c r="Y2566" s="63"/>
    </row>
    <row r="2567" spans="1:25" ht="15">
      <c r="A2567" s="28" t="s">
        <v>863</v>
      </c>
      <c r="B2567" s="63" t="s">
        <v>720</v>
      </c>
      <c r="E2567" s="9" t="s">
        <v>278</v>
      </c>
      <c r="F2567" s="9" t="s">
        <v>278</v>
      </c>
      <c r="G2567" s="9" t="s">
        <v>278</v>
      </c>
      <c r="H2567" s="9">
        <v>91.000000000001819</v>
      </c>
      <c r="I2567" s="9">
        <v>0</v>
      </c>
      <c r="J2567" s="9">
        <v>186.69999999999709</v>
      </c>
      <c r="K2567" s="9">
        <v>154.39999999999964</v>
      </c>
      <c r="L2567" s="9">
        <v>111.60000000000127</v>
      </c>
      <c r="M2567" s="9"/>
      <c r="O2567" s="67">
        <v>543.69999999999982</v>
      </c>
      <c r="T2567"/>
      <c r="U2567" s="63"/>
      <c r="V2567" s="63"/>
      <c r="W2567" s="265"/>
      <c r="X2567" s="317"/>
      <c r="Y2567" s="63"/>
    </row>
    <row r="2568" spans="1:25" ht="15">
      <c r="A2568" s="28" t="s">
        <v>864</v>
      </c>
      <c r="B2568" s="63" t="s">
        <v>2548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>
        <v>538.10000000000309</v>
      </c>
      <c r="M2568" s="9"/>
      <c r="N2568" s="67"/>
      <c r="O2568" s="67">
        <v>538.10000000000309</v>
      </c>
      <c r="T2568"/>
      <c r="U2568" s="273"/>
      <c r="V2568" s="63"/>
      <c r="W2568" s="282"/>
      <c r="X2568" s="317"/>
      <c r="Y2568" s="63"/>
    </row>
    <row r="2569" spans="1:25" ht="15">
      <c r="A2569" s="28" t="s">
        <v>865</v>
      </c>
      <c r="B2569" s="63" t="s">
        <v>35</v>
      </c>
      <c r="E2569" s="9">
        <v>60.2</v>
      </c>
      <c r="F2569" s="9">
        <v>52.5</v>
      </c>
      <c r="G2569" s="9">
        <v>261</v>
      </c>
      <c r="H2569" s="9">
        <v>162.5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/>
      <c r="O2569" s="67">
        <v>536.20000000000005</v>
      </c>
      <c r="T2569"/>
      <c r="U2569" s="63"/>
      <c r="V2569" s="63"/>
      <c r="W2569" s="283"/>
      <c r="X2569" s="317"/>
      <c r="Y2569" s="63"/>
    </row>
    <row r="2570" spans="1:25" ht="15">
      <c r="A2570" s="28" t="s">
        <v>866</v>
      </c>
      <c r="B2570" s="63" t="s">
        <v>2545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>
        <v>533.25000000000182</v>
      </c>
      <c r="M2570" s="9"/>
      <c r="N2570" s="67"/>
      <c r="O2570" s="67">
        <v>533.25000000000182</v>
      </c>
      <c r="T2570"/>
      <c r="U2570" s="63"/>
      <c r="V2570" s="63"/>
      <c r="W2570" s="265"/>
      <c r="X2570" s="317"/>
      <c r="Y2570" s="63"/>
    </row>
    <row r="2571" spans="1:25" ht="15">
      <c r="A2571" s="28" t="s">
        <v>867</v>
      </c>
      <c r="B2571" s="205" t="s">
        <v>1567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216">
        <v>402.49999999999272</v>
      </c>
      <c r="K2571" s="9">
        <v>129.99999999999818</v>
      </c>
      <c r="L2571" s="9" t="s">
        <v>278</v>
      </c>
      <c r="M2571" s="9"/>
      <c r="O2571" s="67">
        <v>532.49999999999091</v>
      </c>
      <c r="Q2571" t="s">
        <v>287</v>
      </c>
      <c r="T2571"/>
      <c r="U2571" s="63"/>
      <c r="V2571" s="63"/>
      <c r="W2571" s="283"/>
      <c r="X2571" s="317"/>
      <c r="Y2571" s="63"/>
    </row>
    <row r="2572" spans="1:25" ht="15">
      <c r="A2572" s="28" t="s">
        <v>868</v>
      </c>
      <c r="B2572" s="63" t="s">
        <v>2566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>
        <v>527.10000000000218</v>
      </c>
      <c r="M2572" s="9"/>
      <c r="N2572" s="67"/>
      <c r="O2572" s="67">
        <v>527.10000000000218</v>
      </c>
      <c r="T2572"/>
      <c r="U2572" s="63"/>
      <c r="V2572" s="63"/>
      <c r="W2572" s="282"/>
      <c r="X2572" s="317"/>
      <c r="Y2572" s="63"/>
    </row>
    <row r="2573" spans="1:25" ht="15">
      <c r="A2573" s="28" t="s">
        <v>869</v>
      </c>
      <c r="B2573" s="63" t="s">
        <v>2550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>
        <v>523.70000000000073</v>
      </c>
      <c r="M2573" s="9"/>
      <c r="N2573" s="67"/>
      <c r="O2573" s="67">
        <v>523.70000000000073</v>
      </c>
      <c r="T2573"/>
      <c r="U2573" s="63"/>
      <c r="V2573" s="63"/>
      <c r="W2573" s="283"/>
      <c r="X2573" s="317"/>
      <c r="Y2573" s="63"/>
    </row>
    <row r="2574" spans="1:25" ht="15">
      <c r="A2574" s="28" t="s">
        <v>870</v>
      </c>
      <c r="B2574" s="63" t="s">
        <v>2564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>
        <v>513.80000000000109</v>
      </c>
      <c r="M2574" s="9"/>
      <c r="N2574" s="67"/>
      <c r="O2574" s="67">
        <v>513.80000000000109</v>
      </c>
      <c r="T2574"/>
      <c r="U2574" s="28"/>
      <c r="V2574" s="63"/>
      <c r="W2574" s="283"/>
      <c r="X2574" s="317"/>
      <c r="Y2574" s="63"/>
    </row>
    <row r="2575" spans="1:25" ht="15">
      <c r="A2575" s="28" t="s">
        <v>871</v>
      </c>
      <c r="B2575" s="63" t="s">
        <v>4</v>
      </c>
      <c r="E2575" s="9">
        <v>48.3</v>
      </c>
      <c r="F2575" s="9">
        <v>82.2</v>
      </c>
      <c r="G2575" s="9">
        <v>255.3</v>
      </c>
      <c r="H2575" s="9">
        <v>116.89999999999964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/>
      <c r="O2575" s="67">
        <v>502.69999999999965</v>
      </c>
      <c r="T2575"/>
      <c r="U2575" s="273"/>
      <c r="V2575" s="63"/>
      <c r="W2575" s="283"/>
      <c r="X2575" s="317"/>
      <c r="Y2575" s="63"/>
    </row>
    <row r="2576" spans="1:25" ht="15">
      <c r="A2576" s="28" t="s">
        <v>872</v>
      </c>
      <c r="B2576" s="63" t="s">
        <v>2553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499.59999999999945</v>
      </c>
      <c r="M2576" s="9"/>
      <c r="N2576" s="67"/>
      <c r="O2576" s="67">
        <v>499.59999999999945</v>
      </c>
      <c r="T2576"/>
      <c r="U2576" s="218"/>
      <c r="V2576" s="63"/>
      <c r="W2576" s="283"/>
      <c r="X2576" s="317"/>
      <c r="Y2576" s="63"/>
    </row>
    <row r="2577" spans="1:25" ht="15">
      <c r="A2577" s="28" t="s">
        <v>873</v>
      </c>
      <c r="B2577" s="63" t="s">
        <v>2555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>
        <v>492.29999999999927</v>
      </c>
      <c r="M2577" s="9"/>
      <c r="N2577" s="67"/>
      <c r="O2577" s="67">
        <v>492.29999999999927</v>
      </c>
      <c r="T2577"/>
      <c r="U2577" s="273"/>
      <c r="V2577" s="63"/>
      <c r="W2577" s="283"/>
      <c r="X2577" s="317"/>
      <c r="Y2577" s="63"/>
    </row>
    <row r="2578" spans="1:25" ht="15">
      <c r="A2578" s="28" t="s">
        <v>874</v>
      </c>
      <c r="B2578" s="63" t="s">
        <v>2552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 t="s">
        <v>278</v>
      </c>
      <c r="K2578" s="9" t="s">
        <v>278</v>
      </c>
      <c r="L2578" s="9">
        <v>488.49999999999909</v>
      </c>
      <c r="M2578" s="9"/>
      <c r="N2578" s="67"/>
      <c r="O2578" s="67">
        <v>488.49999999999909</v>
      </c>
      <c r="T2578"/>
      <c r="U2578" s="63"/>
      <c r="V2578" s="63"/>
      <c r="W2578" s="265"/>
      <c r="X2578" s="317"/>
      <c r="Y2578" s="63"/>
    </row>
    <row r="2579" spans="1:25" ht="15">
      <c r="A2579" s="28" t="s">
        <v>875</v>
      </c>
      <c r="B2579" s="273" t="s">
        <v>2003</v>
      </c>
      <c r="C2579" s="313"/>
      <c r="D2579" s="3"/>
      <c r="E2579" s="9" t="s">
        <v>278</v>
      </c>
      <c r="F2579" s="9" t="s">
        <v>278</v>
      </c>
      <c r="G2579" s="9" t="s">
        <v>278</v>
      </c>
      <c r="H2579" s="9" t="s">
        <v>278</v>
      </c>
      <c r="I2579" s="9">
        <v>0</v>
      </c>
      <c r="J2579" s="9" t="s">
        <v>278</v>
      </c>
      <c r="K2579" s="9">
        <v>152.29999999999927</v>
      </c>
      <c r="L2579" s="9">
        <v>335.20000000000073</v>
      </c>
      <c r="M2579" s="9"/>
      <c r="O2579" s="67">
        <v>487.5</v>
      </c>
      <c r="T2579"/>
      <c r="U2579" s="63"/>
      <c r="V2579" s="63"/>
      <c r="W2579" s="265"/>
      <c r="X2579" s="317"/>
      <c r="Y2579" s="63"/>
    </row>
    <row r="2580" spans="1:25" ht="15">
      <c r="A2580" s="28" t="s">
        <v>876</v>
      </c>
      <c r="B2580" s="63" t="s">
        <v>2559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481.20000000000255</v>
      </c>
      <c r="M2580" s="9"/>
      <c r="N2580" s="67"/>
      <c r="O2580" s="67">
        <v>481.20000000000255</v>
      </c>
      <c r="T2580"/>
      <c r="U2580" s="218"/>
      <c r="V2580" s="63"/>
      <c r="W2580" s="283"/>
      <c r="X2580" s="317"/>
      <c r="Y2580" s="63"/>
    </row>
    <row r="2581" spans="1:25" ht="15">
      <c r="A2581" s="28" t="s">
        <v>877</v>
      </c>
      <c r="B2581" s="63" t="s">
        <v>178</v>
      </c>
      <c r="E2581" s="216">
        <v>224.5</v>
      </c>
      <c r="F2581" s="216">
        <v>244.5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 t="s">
        <v>278</v>
      </c>
      <c r="M2581" s="9"/>
      <c r="O2581" s="67">
        <v>469</v>
      </c>
      <c r="Q2581" t="s">
        <v>342</v>
      </c>
      <c r="T2581"/>
      <c r="U2581" s="28"/>
      <c r="V2581" s="63"/>
      <c r="W2581" s="283"/>
      <c r="X2581" s="317"/>
      <c r="Y2581" s="63"/>
    </row>
    <row r="2582" spans="1:25" ht="15">
      <c r="A2582" s="28" t="s">
        <v>878</v>
      </c>
      <c r="B2582" s="273" t="s">
        <v>1924</v>
      </c>
      <c r="C2582" s="31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>
        <v>102.00000000000182</v>
      </c>
      <c r="L2582" s="9">
        <v>360.40000000000146</v>
      </c>
      <c r="M2582" s="9"/>
      <c r="O2582" s="67">
        <v>462.40000000000327</v>
      </c>
      <c r="T2582"/>
      <c r="U2582" s="63"/>
      <c r="V2582" s="63"/>
      <c r="W2582" s="283"/>
      <c r="X2582" s="317"/>
      <c r="Y2582" s="63"/>
    </row>
    <row r="2583" spans="1:25" ht="15">
      <c r="A2583" s="28" t="s">
        <v>879</v>
      </c>
      <c r="B2583" s="63" t="s">
        <v>158</v>
      </c>
      <c r="E2583" s="9" t="s">
        <v>278</v>
      </c>
      <c r="F2583" s="9" t="s">
        <v>278</v>
      </c>
      <c r="G2583" s="9">
        <v>319.10000000000002</v>
      </c>
      <c r="H2583" s="9">
        <v>134.49999999999909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/>
      <c r="O2583" s="67">
        <v>453.59999999999911</v>
      </c>
      <c r="T2583"/>
      <c r="U2583" s="273"/>
      <c r="V2583" s="63"/>
      <c r="W2583" s="282"/>
      <c r="X2583" s="317"/>
      <c r="Y2583" s="63"/>
    </row>
    <row r="2584" spans="1:25" ht="15">
      <c r="A2584" s="28" t="s">
        <v>880</v>
      </c>
      <c r="B2584" s="63" t="s">
        <v>2560</v>
      </c>
      <c r="C2584" s="3"/>
      <c r="D2584" s="3"/>
      <c r="E2584" s="9" t="s">
        <v>278</v>
      </c>
      <c r="F2584" s="9" t="s">
        <v>278</v>
      </c>
      <c r="G2584" s="9" t="s">
        <v>278</v>
      </c>
      <c r="H2584" s="9" t="s">
        <v>278</v>
      </c>
      <c r="I2584" s="9">
        <v>0</v>
      </c>
      <c r="J2584" s="9" t="s">
        <v>278</v>
      </c>
      <c r="K2584" s="9" t="s">
        <v>278</v>
      </c>
      <c r="L2584" s="9">
        <v>445.39999999999964</v>
      </c>
      <c r="M2584" s="9"/>
      <c r="N2584" s="67"/>
      <c r="O2584" s="67">
        <v>445.39999999999964</v>
      </c>
      <c r="T2584"/>
      <c r="U2584" s="273"/>
      <c r="V2584" s="63"/>
      <c r="W2584" s="283"/>
      <c r="X2584" s="317"/>
      <c r="Y2584" s="63"/>
    </row>
    <row r="2585" spans="1:25" ht="15">
      <c r="A2585" s="28" t="s">
        <v>2231</v>
      </c>
      <c r="B2585" s="273" t="s">
        <v>2540</v>
      </c>
      <c r="C2585" s="3"/>
      <c r="D2585" s="3"/>
      <c r="E2585" s="9" t="s">
        <v>278</v>
      </c>
      <c r="F2585" s="9" t="s">
        <v>278</v>
      </c>
      <c r="G2585" s="9" t="s">
        <v>278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>
        <v>444.70000000000164</v>
      </c>
      <c r="M2585" s="9"/>
      <c r="N2585" s="67"/>
      <c r="O2585" s="67">
        <v>444.70000000000164</v>
      </c>
      <c r="T2585"/>
    </row>
    <row r="2586" spans="1:25" ht="15">
      <c r="A2586" s="28" t="s">
        <v>2516</v>
      </c>
      <c r="B2586" s="63" t="s">
        <v>2543</v>
      </c>
      <c r="C2586" s="3"/>
      <c r="D2586" s="3"/>
      <c r="E2586" s="9" t="s">
        <v>278</v>
      </c>
      <c r="F2586" s="9" t="s">
        <v>278</v>
      </c>
      <c r="G2586" s="9" t="s">
        <v>278</v>
      </c>
      <c r="H2586" s="9" t="s">
        <v>278</v>
      </c>
      <c r="I2586" s="9">
        <v>0</v>
      </c>
      <c r="J2586" s="9" t="s">
        <v>278</v>
      </c>
      <c r="K2586" s="9" t="s">
        <v>278</v>
      </c>
      <c r="L2586" s="9">
        <v>434</v>
      </c>
      <c r="M2586" s="9"/>
      <c r="N2586" s="67"/>
      <c r="O2586" s="67">
        <v>434</v>
      </c>
      <c r="T2586"/>
    </row>
    <row r="2587" spans="1:25" ht="15">
      <c r="A2587" s="28" t="s">
        <v>2517</v>
      </c>
      <c r="B2587" s="63" t="s">
        <v>726</v>
      </c>
      <c r="E2587" s="9" t="s">
        <v>278</v>
      </c>
      <c r="F2587" s="9" t="s">
        <v>278</v>
      </c>
      <c r="G2587" s="9" t="s">
        <v>278</v>
      </c>
      <c r="H2587" s="213">
        <v>428.50000000000273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/>
      <c r="O2587" s="67">
        <v>428.50000000000273</v>
      </c>
      <c r="Q2587" t="s">
        <v>281</v>
      </c>
      <c r="T2587" t="s">
        <v>1660</v>
      </c>
    </row>
    <row r="2588" spans="1:25" ht="15">
      <c r="A2588" s="28" t="s">
        <v>2518</v>
      </c>
      <c r="B2588" s="273" t="s">
        <v>2726</v>
      </c>
      <c r="C2588" s="31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>
        <v>142.20000000000073</v>
      </c>
      <c r="L2588" s="9">
        <v>276.59999999999854</v>
      </c>
      <c r="M2588" s="9"/>
      <c r="O2588" s="67">
        <v>418.79999999999927</v>
      </c>
      <c r="T2588"/>
    </row>
    <row r="2589" spans="1:25" ht="15">
      <c r="A2589" s="28" t="s">
        <v>2519</v>
      </c>
      <c r="B2589" s="63" t="s">
        <v>2546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>
        <v>418.5</v>
      </c>
      <c r="M2589" s="9"/>
      <c r="N2589" s="67"/>
      <c r="O2589" s="67">
        <v>418.5</v>
      </c>
      <c r="T2589"/>
    </row>
    <row r="2590" spans="1:25" ht="15">
      <c r="A2590" s="28" t="s">
        <v>2520</v>
      </c>
      <c r="B2590" s="63" t="s">
        <v>2563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>
        <v>418.49999999999818</v>
      </c>
      <c r="M2590" s="9"/>
      <c r="N2590" s="67"/>
      <c r="O2590" s="67">
        <v>418.49999999999818</v>
      </c>
      <c r="T2590"/>
    </row>
    <row r="2591" spans="1:25" ht="15">
      <c r="A2591" s="28" t="s">
        <v>2521</v>
      </c>
      <c r="B2591" s="63" t="s">
        <v>2567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>
        <v>404.75000000000182</v>
      </c>
      <c r="M2591" s="9"/>
      <c r="N2591" s="67"/>
      <c r="O2591" s="67">
        <v>404.75000000000182</v>
      </c>
      <c r="T2591"/>
    </row>
    <row r="2592" spans="1:25" ht="15">
      <c r="A2592" s="28" t="s">
        <v>2522</v>
      </c>
      <c r="B2592" s="63" t="s">
        <v>731</v>
      </c>
      <c r="E2592" s="9" t="s">
        <v>278</v>
      </c>
      <c r="F2592" s="9" t="s">
        <v>278</v>
      </c>
      <c r="G2592" s="9" t="s">
        <v>278</v>
      </c>
      <c r="H2592" s="211">
        <v>400.14999999999964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/>
      <c r="O2592" s="67">
        <v>400.14999999999964</v>
      </c>
      <c r="Q2592" t="s">
        <v>300</v>
      </c>
      <c r="T2592"/>
    </row>
    <row r="2593" spans="1:20" ht="15">
      <c r="A2593" s="28" t="s">
        <v>2523</v>
      </c>
      <c r="B2593" s="273" t="s">
        <v>2541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>
        <v>397.45000000000073</v>
      </c>
      <c r="M2593" s="9"/>
      <c r="N2593" s="67"/>
      <c r="O2593" s="67">
        <v>397.45000000000073</v>
      </c>
      <c r="T2593"/>
    </row>
    <row r="2594" spans="1:20" ht="15">
      <c r="A2594" s="28" t="s">
        <v>2524</v>
      </c>
      <c r="B2594" s="63" t="s">
        <v>2544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374.20000000000073</v>
      </c>
      <c r="M2594" s="9"/>
      <c r="N2594" s="67"/>
      <c r="O2594" s="67">
        <v>374.20000000000073</v>
      </c>
      <c r="T2594"/>
    </row>
    <row r="2595" spans="1:20" ht="15">
      <c r="A2595" s="28" t="s">
        <v>2525</v>
      </c>
      <c r="B2595" s="273" t="s">
        <v>1884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>
        <v>365.50000000000364</v>
      </c>
      <c r="K2595" s="9" t="s">
        <v>278</v>
      </c>
      <c r="L2595" s="9" t="s">
        <v>278</v>
      </c>
      <c r="M2595" s="9"/>
      <c r="O2595" s="67">
        <v>365.50000000000364</v>
      </c>
      <c r="T2595"/>
    </row>
    <row r="2596" spans="1:20" ht="15">
      <c r="A2596" s="28" t="s">
        <v>2526</v>
      </c>
      <c r="B2596" s="63" t="s">
        <v>2554</v>
      </c>
      <c r="C2596" s="3"/>
      <c r="D2596" s="3"/>
      <c r="E2596" s="9" t="s">
        <v>278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>
        <v>361.95000000000073</v>
      </c>
      <c r="M2596" s="9"/>
      <c r="N2596" s="67"/>
      <c r="O2596" s="67">
        <v>361.95000000000073</v>
      </c>
      <c r="T2596"/>
    </row>
    <row r="2597" spans="1:20" ht="15">
      <c r="A2597" s="28" t="s">
        <v>2527</v>
      </c>
      <c r="B2597" s="63" t="s">
        <v>180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>
        <v>335.60000000000127</v>
      </c>
      <c r="M2597" s="9"/>
      <c r="N2597" s="67"/>
      <c r="O2597" s="67">
        <v>335.60000000000127</v>
      </c>
      <c r="T2597"/>
    </row>
    <row r="2598" spans="1:20" ht="15">
      <c r="A2598" s="28" t="s">
        <v>2528</v>
      </c>
      <c r="B2598" s="205" t="s">
        <v>1551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>
        <v>286.200000000008</v>
      </c>
      <c r="K2598" s="9" t="s">
        <v>278</v>
      </c>
      <c r="L2598" s="9" t="s">
        <v>278</v>
      </c>
      <c r="M2598" s="9"/>
      <c r="O2598" s="67">
        <v>286.200000000008</v>
      </c>
      <c r="T2598"/>
    </row>
    <row r="2599" spans="1:20" ht="15">
      <c r="A2599" s="28" t="s">
        <v>2529</v>
      </c>
      <c r="B2599" s="63" t="s">
        <v>2542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>
        <v>264.50000000000182</v>
      </c>
      <c r="M2599" s="9"/>
      <c r="N2599" s="67"/>
      <c r="O2599" s="67">
        <v>264.50000000000182</v>
      </c>
      <c r="T2599"/>
    </row>
    <row r="2600" spans="1:20" ht="15">
      <c r="A2600" s="28" t="s">
        <v>2530</v>
      </c>
      <c r="B2600" s="63" t="s">
        <v>701</v>
      </c>
      <c r="E2600" s="9" t="s">
        <v>278</v>
      </c>
      <c r="F2600" s="9" t="s">
        <v>278</v>
      </c>
      <c r="G2600" s="9" t="s">
        <v>278</v>
      </c>
      <c r="H2600" s="9">
        <v>251.74999999999727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/>
      <c r="O2600" s="67">
        <v>251.74999999999727</v>
      </c>
      <c r="T2600"/>
    </row>
    <row r="2601" spans="1:20" ht="15">
      <c r="A2601" s="28" t="s">
        <v>2531</v>
      </c>
      <c r="B2601" s="63" t="s">
        <v>164</v>
      </c>
      <c r="E2601" s="9" t="s">
        <v>278</v>
      </c>
      <c r="F2601" s="9" t="s">
        <v>278</v>
      </c>
      <c r="G2601" s="9">
        <v>238.5</v>
      </c>
      <c r="H2601" s="9" t="s">
        <v>278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/>
      <c r="O2601" s="67">
        <v>238.5</v>
      </c>
      <c r="T2601"/>
    </row>
    <row r="2602" spans="1:20" ht="15">
      <c r="A2602" s="28" t="s">
        <v>2532</v>
      </c>
      <c r="B2602" s="273" t="s">
        <v>1903</v>
      </c>
      <c r="C2602" s="31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>
        <v>232</v>
      </c>
      <c r="L2602" s="9" t="s">
        <v>278</v>
      </c>
      <c r="M2602" s="9"/>
      <c r="O2602" s="67">
        <v>232</v>
      </c>
      <c r="T2602"/>
    </row>
    <row r="2603" spans="1:20" ht="15">
      <c r="A2603" s="28" t="s">
        <v>2533</v>
      </c>
      <c r="B2603" s="273" t="s">
        <v>1926</v>
      </c>
      <c r="C2603" s="6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>
        <v>93.499999999999091</v>
      </c>
      <c r="L2603" s="9">
        <v>102.00000000000364</v>
      </c>
      <c r="M2603" s="9"/>
      <c r="O2603" s="67">
        <v>195.50000000000273</v>
      </c>
      <c r="T2603"/>
    </row>
    <row r="2604" spans="1:20" ht="15">
      <c r="A2604" s="28" t="s">
        <v>2534</v>
      </c>
      <c r="B2604" s="63" t="s">
        <v>179</v>
      </c>
      <c r="E2604" s="216">
        <v>154.5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/>
      <c r="O2604" s="67">
        <v>154.5</v>
      </c>
      <c r="Q2604" t="s">
        <v>293</v>
      </c>
      <c r="T2604"/>
    </row>
    <row r="2605" spans="1:20" ht="15">
      <c r="A2605" s="28" t="s">
        <v>2535</v>
      </c>
      <c r="B2605" s="63" t="s">
        <v>741</v>
      </c>
      <c r="E2605" s="9" t="s">
        <v>278</v>
      </c>
      <c r="F2605" s="9" t="s">
        <v>278</v>
      </c>
      <c r="G2605" s="9" t="s">
        <v>278</v>
      </c>
      <c r="H2605" s="9">
        <v>141.50000000000091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/>
      <c r="O2605" s="67">
        <v>141.50000000000091</v>
      </c>
      <c r="T2605"/>
    </row>
    <row r="2606" spans="1:20" ht="15">
      <c r="A2606" s="28" t="s">
        <v>2536</v>
      </c>
      <c r="B2606" s="273" t="s">
        <v>1904</v>
      </c>
      <c r="C2606" s="314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>
        <v>27.899999999999636</v>
      </c>
      <c r="L2606" s="9" t="s">
        <v>278</v>
      </c>
      <c r="M2606" s="9"/>
      <c r="O2606" s="67">
        <v>27.899999999999636</v>
      </c>
      <c r="T2606"/>
    </row>
    <row r="2607" spans="1:20" ht="15">
      <c r="A2607" s="28" t="s">
        <v>2537</v>
      </c>
      <c r="B2607" s="218" t="s">
        <v>1547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/>
      <c r="O2607" s="67">
        <v>0</v>
      </c>
      <c r="T2607"/>
    </row>
    <row r="2608" spans="1:20" ht="15">
      <c r="A2608" s="28" t="s">
        <v>2538</v>
      </c>
      <c r="B2608" s="205" t="s">
        <v>1557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/>
      <c r="O2608" s="67">
        <v>0</v>
      </c>
      <c r="T2608"/>
    </row>
    <row r="2609" spans="1:20" ht="15">
      <c r="A2609" s="28" t="s">
        <v>2539</v>
      </c>
      <c r="B2609" s="205" t="s">
        <v>1556</v>
      </c>
      <c r="C2609" s="3"/>
      <c r="D2609" s="3"/>
      <c r="E2609" s="9" t="s">
        <v>278</v>
      </c>
      <c r="F2609" s="9" t="s">
        <v>278</v>
      </c>
      <c r="G2609" s="9" t="s">
        <v>278</v>
      </c>
      <c r="H2609" s="9" t="s">
        <v>278</v>
      </c>
      <c r="I2609" s="9">
        <v>0</v>
      </c>
      <c r="J2609" s="9" t="s">
        <v>278</v>
      </c>
      <c r="K2609" s="9" t="s">
        <v>278</v>
      </c>
      <c r="L2609" s="9" t="s">
        <v>278</v>
      </c>
      <c r="M2609" s="9"/>
      <c r="O2609" s="67">
        <v>0</v>
      </c>
      <c r="T2609"/>
    </row>
    <row r="2610" spans="1:20" ht="15">
      <c r="A2610" s="28" t="s">
        <v>2687</v>
      </c>
      <c r="B2610" s="205" t="s">
        <v>1554</v>
      </c>
      <c r="C2610" s="3"/>
      <c r="D2610" s="3"/>
      <c r="E2610" s="9" t="s">
        <v>278</v>
      </c>
      <c r="F2610" s="9" t="s">
        <v>278</v>
      </c>
      <c r="G2610" s="9" t="s">
        <v>278</v>
      </c>
      <c r="H2610" s="9" t="s">
        <v>278</v>
      </c>
      <c r="I2610" s="9">
        <v>0</v>
      </c>
      <c r="J2610" s="9" t="s">
        <v>278</v>
      </c>
      <c r="K2610" s="9" t="s">
        <v>278</v>
      </c>
      <c r="L2610" s="9" t="s">
        <v>278</v>
      </c>
      <c r="M2610" s="9"/>
      <c r="O2610" s="67">
        <v>0</v>
      </c>
      <c r="T2610"/>
    </row>
    <row r="2611" spans="1:20" ht="15">
      <c r="A2611" s="28" t="s">
        <v>2688</v>
      </c>
      <c r="B2611" s="205" t="s">
        <v>1581</v>
      </c>
      <c r="C2611" s="3"/>
      <c r="D2611" s="3"/>
      <c r="E2611" s="9" t="s">
        <v>278</v>
      </c>
      <c r="F2611" s="9" t="s">
        <v>278</v>
      </c>
      <c r="G2611" s="9" t="s">
        <v>278</v>
      </c>
      <c r="H2611" s="9" t="s">
        <v>278</v>
      </c>
      <c r="I2611" s="9">
        <v>0</v>
      </c>
      <c r="J2611" s="9" t="s">
        <v>278</v>
      </c>
      <c r="K2611" s="9" t="s">
        <v>278</v>
      </c>
      <c r="L2611" s="9" t="s">
        <v>278</v>
      </c>
      <c r="M2611" s="9"/>
      <c r="O2611" s="67">
        <v>0</v>
      </c>
      <c r="T2611"/>
    </row>
    <row r="2612" spans="1:20" ht="15">
      <c r="A2612" s="28" t="s">
        <v>2689</v>
      </c>
      <c r="B2612" s="205" t="s">
        <v>1564</v>
      </c>
      <c r="C2612" s="3"/>
      <c r="D2612" s="3"/>
      <c r="E2612" s="9" t="s">
        <v>278</v>
      </c>
      <c r="F2612" s="9" t="s">
        <v>278</v>
      </c>
      <c r="G2612" s="9" t="s">
        <v>278</v>
      </c>
      <c r="H2612" s="9" t="s">
        <v>278</v>
      </c>
      <c r="I2612" s="9">
        <v>0</v>
      </c>
      <c r="J2612" s="9" t="s">
        <v>278</v>
      </c>
      <c r="K2612" s="9" t="s">
        <v>278</v>
      </c>
      <c r="L2612" s="9" t="s">
        <v>278</v>
      </c>
      <c r="M2612" s="9"/>
      <c r="O2612" s="67">
        <v>0</v>
      </c>
      <c r="T2612"/>
    </row>
    <row r="2613" spans="1:20" ht="15">
      <c r="A2613" s="291" t="s">
        <v>3944</v>
      </c>
      <c r="B2613" s="63" t="s">
        <v>4006</v>
      </c>
      <c r="C2613" s="3"/>
      <c r="D2613" s="3"/>
      <c r="E2613" s="9"/>
      <c r="F2613" s="9"/>
      <c r="G2613" s="9"/>
      <c r="H2613" s="9"/>
      <c r="L2613" s="69"/>
      <c r="M2613" s="69"/>
      <c r="N2613" s="67"/>
      <c r="T2613"/>
    </row>
    <row r="2614" spans="1:20" ht="15">
      <c r="A2614" s="291" t="s">
        <v>3945</v>
      </c>
      <c r="B2614" s="63" t="s">
        <v>4007</v>
      </c>
      <c r="C2614" s="3"/>
      <c r="D2614" s="3"/>
      <c r="E2614" s="9"/>
      <c r="F2614" s="9"/>
      <c r="G2614" s="9"/>
      <c r="H2614" s="9"/>
      <c r="L2614" s="69"/>
      <c r="M2614" s="69"/>
      <c r="N2614" s="67"/>
      <c r="T2614"/>
    </row>
    <row r="2615" spans="1:20" ht="15">
      <c r="A2615" s="291" t="s">
        <v>3946</v>
      </c>
      <c r="B2615" s="63" t="s">
        <v>4008</v>
      </c>
      <c r="C2615" s="3"/>
      <c r="D2615" s="3"/>
      <c r="E2615" s="9"/>
      <c r="F2615" s="9"/>
      <c r="G2615" s="9"/>
      <c r="H2615" s="9"/>
      <c r="L2615" s="69"/>
      <c r="M2615" s="69"/>
      <c r="N2615" s="67"/>
      <c r="T2615"/>
    </row>
    <row r="2616" spans="1:20" ht="15">
      <c r="A2616" s="291" t="s">
        <v>3947</v>
      </c>
      <c r="B2616" s="63" t="s">
        <v>4009</v>
      </c>
      <c r="C2616" s="3"/>
      <c r="D2616" s="3"/>
      <c r="E2616" s="9"/>
      <c r="F2616" s="9"/>
      <c r="G2616" s="9"/>
      <c r="H2616" s="9"/>
      <c r="L2616" s="69"/>
      <c r="M2616" s="69"/>
      <c r="N2616" s="67"/>
      <c r="T2616"/>
    </row>
    <row r="2617" spans="1:20" ht="15">
      <c r="A2617" s="291" t="s">
        <v>3948</v>
      </c>
      <c r="B2617" s="63" t="s">
        <v>4010</v>
      </c>
      <c r="C2617" s="3"/>
      <c r="D2617" s="3"/>
      <c r="E2617" s="9"/>
      <c r="F2617" s="9"/>
      <c r="G2617" s="9"/>
      <c r="H2617" s="9"/>
      <c r="L2617" s="69"/>
      <c r="M2617" s="69"/>
      <c r="N2617" s="67"/>
      <c r="T2617"/>
    </row>
    <row r="2618" spans="1:20" ht="15">
      <c r="A2618" s="291" t="s">
        <v>3949</v>
      </c>
      <c r="B2618" s="63" t="s">
        <v>4011</v>
      </c>
      <c r="C2618" s="3"/>
      <c r="D2618" s="3"/>
      <c r="E2618" s="9"/>
      <c r="F2618" s="9"/>
      <c r="G2618" s="9"/>
      <c r="H2618" s="9"/>
      <c r="L2618" s="69"/>
      <c r="M2618" s="69"/>
      <c r="N2618" s="67"/>
      <c r="T2618"/>
    </row>
    <row r="2619" spans="1:20" ht="15">
      <c r="A2619" s="291" t="s">
        <v>3950</v>
      </c>
      <c r="B2619" s="63" t="s">
        <v>4012</v>
      </c>
      <c r="C2619" s="3"/>
      <c r="D2619" s="3"/>
      <c r="E2619" s="9"/>
      <c r="F2619" s="9"/>
      <c r="G2619" s="9"/>
      <c r="H2619" s="9"/>
      <c r="L2619" s="69"/>
      <c r="M2619" s="69"/>
      <c r="N2619" s="67"/>
      <c r="T2619"/>
    </row>
    <row r="2620" spans="1:20" ht="15">
      <c r="A2620" s="291" t="s">
        <v>3951</v>
      </c>
      <c r="B2620" s="63" t="s">
        <v>4013</v>
      </c>
      <c r="C2620" s="3"/>
      <c r="D2620" s="3"/>
      <c r="E2620" s="9"/>
      <c r="F2620" s="9"/>
      <c r="G2620" s="9"/>
      <c r="H2620" s="9"/>
      <c r="L2620" s="69"/>
      <c r="M2620" s="69"/>
      <c r="N2620" s="67"/>
      <c r="T2620"/>
    </row>
    <row r="2621" spans="1:20" ht="15">
      <c r="A2621" s="291" t="s">
        <v>3952</v>
      </c>
      <c r="B2621" s="63" t="s">
        <v>4014</v>
      </c>
      <c r="C2621" s="3"/>
      <c r="D2621" s="3"/>
      <c r="E2621" s="9"/>
      <c r="F2621" s="9"/>
      <c r="G2621" s="9"/>
      <c r="H2621" s="9"/>
      <c r="L2621" s="69"/>
      <c r="M2621" s="69"/>
      <c r="N2621" s="67"/>
      <c r="T2621"/>
    </row>
    <row r="2622" spans="1:20" ht="15">
      <c r="A2622" s="291" t="s">
        <v>3953</v>
      </c>
      <c r="B2622" s="63" t="s">
        <v>4033</v>
      </c>
      <c r="C2622" s="3"/>
      <c r="D2622" s="3"/>
      <c r="E2622" s="9"/>
      <c r="F2622" s="9"/>
      <c r="G2622" s="9"/>
      <c r="H2622" s="9"/>
      <c r="L2622" s="69"/>
      <c r="M2622" s="69"/>
      <c r="N2622" s="67"/>
      <c r="T2622"/>
    </row>
    <row r="2623" spans="1:20" ht="15">
      <c r="A2623" s="291" t="s">
        <v>3954</v>
      </c>
      <c r="B2623" s="63" t="s">
        <v>4015</v>
      </c>
      <c r="C2623" s="3"/>
      <c r="D2623" s="3"/>
      <c r="E2623" s="9"/>
      <c r="F2623" s="9"/>
      <c r="G2623" s="9"/>
      <c r="H2623" s="9"/>
      <c r="L2623" s="69"/>
      <c r="M2623" s="69"/>
      <c r="N2623" s="67"/>
      <c r="T2623"/>
    </row>
    <row r="2624" spans="1:20" ht="15">
      <c r="A2624" s="291" t="s">
        <v>3955</v>
      </c>
      <c r="B2624" s="63" t="s">
        <v>4016</v>
      </c>
      <c r="C2624" s="3"/>
      <c r="D2624" s="3"/>
      <c r="E2624" s="9"/>
      <c r="F2624" s="9"/>
      <c r="G2624" s="9"/>
      <c r="H2624" s="9"/>
      <c r="L2624" s="69"/>
      <c r="M2624" s="69"/>
      <c r="N2624" s="67"/>
      <c r="T2624"/>
    </row>
    <row r="2625" spans="1:20" ht="15">
      <c r="A2625" s="291" t="s">
        <v>3956</v>
      </c>
      <c r="B2625" s="63" t="s">
        <v>4017</v>
      </c>
      <c r="C2625" s="3"/>
      <c r="D2625" s="3"/>
      <c r="E2625" s="9"/>
      <c r="F2625" s="9"/>
      <c r="G2625" s="9"/>
      <c r="H2625" s="9"/>
      <c r="L2625" s="69"/>
      <c r="M2625" s="69"/>
      <c r="N2625" s="67"/>
      <c r="T2625"/>
    </row>
    <row r="2626" spans="1:20" ht="15">
      <c r="A2626" s="291" t="s">
        <v>3957</v>
      </c>
      <c r="B2626" s="63" t="s">
        <v>4018</v>
      </c>
      <c r="C2626" s="3"/>
      <c r="D2626" s="3"/>
      <c r="E2626" s="9"/>
      <c r="F2626" s="9"/>
      <c r="G2626" s="9"/>
      <c r="H2626" s="9"/>
      <c r="L2626" s="69"/>
      <c r="M2626" s="69"/>
      <c r="N2626" s="67"/>
      <c r="T2626"/>
    </row>
    <row r="2627" spans="1:20" ht="15">
      <c r="A2627" s="291" t="s">
        <v>3958</v>
      </c>
      <c r="B2627" s="63" t="s">
        <v>4019</v>
      </c>
      <c r="C2627" s="3"/>
      <c r="D2627" s="3"/>
      <c r="E2627" s="9"/>
      <c r="F2627" s="9"/>
      <c r="G2627" s="9"/>
      <c r="H2627" s="9"/>
      <c r="L2627" s="69"/>
      <c r="M2627" s="69"/>
      <c r="N2627" s="67"/>
      <c r="T2627"/>
    </row>
    <row r="2628" spans="1:20" ht="15">
      <c r="A2628" s="291" t="s">
        <v>3959</v>
      </c>
      <c r="B2628" s="63" t="s">
        <v>4020</v>
      </c>
      <c r="C2628" s="3"/>
      <c r="D2628" s="3"/>
      <c r="E2628" s="9"/>
      <c r="F2628" s="9"/>
      <c r="G2628" s="9"/>
      <c r="H2628" s="9"/>
      <c r="L2628" s="69"/>
      <c r="M2628" s="69"/>
      <c r="N2628" s="67"/>
      <c r="T2628"/>
    </row>
    <row r="2629" spans="1:20" ht="15">
      <c r="A2629" s="291" t="s">
        <v>3960</v>
      </c>
      <c r="B2629" s="63" t="s">
        <v>4021</v>
      </c>
      <c r="C2629" s="3"/>
      <c r="D2629" s="3"/>
      <c r="E2629" s="9"/>
      <c r="F2629" s="9"/>
      <c r="G2629" s="9"/>
      <c r="H2629" s="9"/>
      <c r="L2629" s="69"/>
      <c r="M2629" s="69"/>
      <c r="N2629" s="67"/>
      <c r="T2629"/>
    </row>
    <row r="2630" spans="1:20" ht="15">
      <c r="A2630" s="291" t="s">
        <v>3961</v>
      </c>
      <c r="B2630" s="63" t="s">
        <v>4022</v>
      </c>
      <c r="C2630" s="3"/>
      <c r="D2630" s="3"/>
      <c r="E2630" s="9"/>
      <c r="F2630" s="9"/>
      <c r="G2630" s="9"/>
      <c r="H2630" s="9"/>
      <c r="L2630" s="69"/>
      <c r="M2630" s="69"/>
      <c r="N2630" s="67"/>
      <c r="T2630"/>
    </row>
    <row r="2631" spans="1:20" ht="15">
      <c r="A2631" s="291" t="s">
        <v>3962</v>
      </c>
      <c r="B2631" s="63" t="s">
        <v>4023</v>
      </c>
      <c r="C2631" s="3"/>
      <c r="D2631" s="3"/>
      <c r="E2631" s="9"/>
      <c r="F2631" s="9"/>
      <c r="G2631" s="9"/>
      <c r="H2631" s="9"/>
      <c r="L2631" s="69"/>
      <c r="M2631" s="69"/>
      <c r="N2631" s="67"/>
      <c r="T2631"/>
    </row>
    <row r="2632" spans="1:20" ht="15">
      <c r="A2632" s="291" t="s">
        <v>3963</v>
      </c>
      <c r="B2632" s="63" t="s">
        <v>4024</v>
      </c>
      <c r="C2632" s="3"/>
      <c r="D2632" s="3"/>
      <c r="E2632" s="9"/>
      <c r="F2632" s="9"/>
      <c r="G2632" s="9"/>
      <c r="H2632" s="9"/>
      <c r="L2632" s="69"/>
      <c r="M2632" s="69"/>
      <c r="N2632" s="67"/>
      <c r="T2632"/>
    </row>
    <row r="2633" spans="1:20" ht="15">
      <c r="A2633" s="291" t="s">
        <v>3964</v>
      </c>
      <c r="B2633" s="63" t="s">
        <v>4025</v>
      </c>
      <c r="C2633" s="3"/>
      <c r="D2633" s="3"/>
      <c r="E2633" s="9"/>
      <c r="F2633" s="9"/>
      <c r="G2633" s="9"/>
      <c r="H2633" s="9"/>
      <c r="L2633" s="69"/>
      <c r="M2633" s="69"/>
      <c r="N2633" s="67"/>
      <c r="T2633"/>
    </row>
    <row r="2634" spans="1:20" ht="15">
      <c r="A2634" s="291" t="s">
        <v>3965</v>
      </c>
      <c r="B2634" s="63" t="s">
        <v>4026</v>
      </c>
      <c r="C2634" s="3"/>
      <c r="D2634" s="3"/>
      <c r="E2634" s="9"/>
      <c r="F2634" s="9"/>
      <c r="G2634" s="9"/>
      <c r="H2634" s="9"/>
      <c r="L2634" s="69"/>
      <c r="M2634" s="69"/>
      <c r="N2634" s="67"/>
      <c r="T2634"/>
    </row>
    <row r="2635" spans="1:20" ht="15">
      <c r="A2635" s="291" t="s">
        <v>3966</v>
      </c>
      <c r="B2635" s="63" t="s">
        <v>4027</v>
      </c>
      <c r="C2635" s="3"/>
      <c r="D2635" s="3"/>
      <c r="E2635" s="9"/>
      <c r="F2635" s="9"/>
      <c r="G2635" s="9"/>
      <c r="H2635" s="9"/>
      <c r="L2635" s="69"/>
      <c r="M2635" s="69"/>
      <c r="N2635" s="67"/>
      <c r="T2635"/>
    </row>
    <row r="2636" spans="1:20" ht="15">
      <c r="A2636" s="291" t="s">
        <v>4034</v>
      </c>
      <c r="B2636" s="63" t="s">
        <v>4028</v>
      </c>
      <c r="C2636" s="3"/>
      <c r="D2636" s="3"/>
      <c r="E2636" s="9"/>
      <c r="F2636" s="9"/>
      <c r="G2636" s="9"/>
      <c r="H2636" s="9"/>
      <c r="L2636" s="69"/>
      <c r="M2636" s="69"/>
      <c r="N2636" s="67"/>
      <c r="T2636"/>
    </row>
    <row r="2637" spans="1:20" ht="15">
      <c r="A2637" s="291" t="s">
        <v>4187</v>
      </c>
      <c r="B2637" s="63" t="s">
        <v>4029</v>
      </c>
      <c r="C2637" s="3"/>
      <c r="D2637" s="3"/>
      <c r="E2637" s="9"/>
      <c r="F2637" s="9"/>
      <c r="G2637" s="9"/>
      <c r="H2637" s="9"/>
      <c r="L2637" s="69"/>
      <c r="M2637" s="69"/>
      <c r="N2637" s="67"/>
      <c r="T2637"/>
    </row>
    <row r="2638" spans="1:20" ht="15">
      <c r="A2638" s="291" t="s">
        <v>4312</v>
      </c>
      <c r="B2638" s="63" t="s">
        <v>4030</v>
      </c>
      <c r="C2638" s="3"/>
      <c r="D2638" s="3"/>
      <c r="E2638" s="9"/>
      <c r="F2638" s="9"/>
      <c r="G2638" s="9"/>
      <c r="H2638" s="9"/>
      <c r="L2638" s="69"/>
      <c r="M2638" s="69"/>
      <c r="N2638" s="67"/>
      <c r="T2638"/>
    </row>
    <row r="2639" spans="1:20" ht="15">
      <c r="A2639" s="291" t="s">
        <v>4372</v>
      </c>
      <c r="B2639" s="63" t="s">
        <v>4031</v>
      </c>
      <c r="C2639" s="3"/>
      <c r="D2639" s="3"/>
      <c r="E2639" s="9"/>
      <c r="F2639" s="9"/>
      <c r="G2639" s="9"/>
      <c r="H2639" s="9"/>
      <c r="L2639" s="69"/>
      <c r="M2639" s="69"/>
      <c r="N2639" s="67"/>
      <c r="T2639"/>
    </row>
    <row r="2640" spans="1:20" ht="15">
      <c r="A2640" s="291" t="s">
        <v>4373</v>
      </c>
      <c r="B2640" s="63" t="s">
        <v>4032</v>
      </c>
      <c r="C2640" s="3"/>
      <c r="D2640" s="3"/>
      <c r="E2640" s="9"/>
      <c r="F2640" s="9"/>
      <c r="G2640" s="9"/>
      <c r="H2640" s="9"/>
      <c r="L2640" s="69"/>
      <c r="M2640" s="69"/>
      <c r="N2640" s="67"/>
      <c r="T2640"/>
    </row>
    <row r="2641" spans="1:25" ht="15">
      <c r="A2641" s="291" t="s">
        <v>4374</v>
      </c>
      <c r="B2641" s="63" t="s">
        <v>4035</v>
      </c>
      <c r="C2641" s="3"/>
      <c r="D2641" s="3"/>
      <c r="E2641" s="9"/>
      <c r="F2641" s="9"/>
      <c r="G2641" s="9"/>
      <c r="H2641" s="9"/>
      <c r="L2641" s="69"/>
      <c r="M2641" s="69"/>
      <c r="N2641" s="67"/>
      <c r="T2641"/>
    </row>
    <row r="2642" spans="1:25" ht="15">
      <c r="A2642" s="291" t="s">
        <v>4375</v>
      </c>
      <c r="B2642" s="63" t="s">
        <v>4186</v>
      </c>
      <c r="C2642" s="3"/>
      <c r="D2642" s="3"/>
      <c r="E2642" s="9"/>
      <c r="F2642" s="9"/>
      <c r="G2642" s="9"/>
      <c r="H2642" s="9"/>
      <c r="L2642" s="69"/>
      <c r="M2642" s="69"/>
      <c r="N2642" s="67"/>
      <c r="T2642"/>
    </row>
    <row r="2643" spans="1:25" ht="15">
      <c r="A2643" s="291" t="s">
        <v>4376</v>
      </c>
      <c r="B2643" s="63" t="s">
        <v>4309</v>
      </c>
      <c r="C2643" s="3"/>
      <c r="D2643" s="3"/>
      <c r="E2643" s="9"/>
      <c r="F2643" s="9"/>
      <c r="G2643" s="9"/>
      <c r="H2643" s="9"/>
      <c r="L2643" s="69"/>
      <c r="M2643" s="69"/>
      <c r="N2643" s="67"/>
      <c r="T2643"/>
    </row>
    <row r="2644" spans="1:25" ht="15">
      <c r="A2644" s="28"/>
      <c r="B2644" s="63"/>
      <c r="E2644" s="9"/>
      <c r="F2644" s="9"/>
      <c r="G2644" s="9"/>
      <c r="H2644" s="9"/>
      <c r="L2644" s="69"/>
      <c r="M2644" s="69"/>
      <c r="N2644" s="67"/>
      <c r="T2644"/>
    </row>
    <row r="2645" spans="1:25" ht="15">
      <c r="A2645" s="28"/>
      <c r="B2645" s="63"/>
      <c r="E2645" s="9"/>
      <c r="L2645" s="69"/>
      <c r="M2645" s="69"/>
      <c r="T2645"/>
    </row>
    <row r="2646" spans="1:25" ht="15">
      <c r="A2646" s="28"/>
      <c r="B2646" s="63"/>
      <c r="E2646" s="9"/>
      <c r="L2646" s="69"/>
      <c r="M2646" s="69"/>
      <c r="T2646"/>
    </row>
    <row r="2647" spans="1:25" ht="25.5">
      <c r="A2647" s="23" t="s">
        <v>194</v>
      </c>
      <c r="L2647" s="69"/>
      <c r="M2647" s="69"/>
      <c r="T2647"/>
    </row>
    <row r="2648" spans="1:25">
      <c r="L2648" s="69"/>
      <c r="M2648" s="69"/>
      <c r="T2648"/>
    </row>
    <row r="2649" spans="1:25" ht="15">
      <c r="A2649" s="39"/>
      <c r="B2649" s="39"/>
      <c r="C2649" s="39"/>
      <c r="D2649" s="39"/>
      <c r="E2649" s="61">
        <v>2016</v>
      </c>
      <c r="F2649" s="61">
        <v>2017</v>
      </c>
      <c r="G2649" s="61">
        <v>2018</v>
      </c>
      <c r="H2649" s="61">
        <v>2019</v>
      </c>
      <c r="I2649" s="61">
        <v>2020</v>
      </c>
      <c r="J2649" s="61">
        <v>2021</v>
      </c>
      <c r="K2649" s="61">
        <v>2022</v>
      </c>
      <c r="L2649" s="61">
        <v>2023</v>
      </c>
      <c r="M2649" s="61">
        <v>2024</v>
      </c>
      <c r="O2649" s="70" t="s">
        <v>40</v>
      </c>
      <c r="T2649"/>
      <c r="U2649" s="63"/>
      <c r="V2649" s="63"/>
    </row>
    <row r="2650" spans="1:25" ht="15">
      <c r="A2650" s="28" t="s">
        <v>0</v>
      </c>
      <c r="B2650" s="63" t="s">
        <v>17</v>
      </c>
      <c r="E2650" s="213">
        <v>279.89999999999998</v>
      </c>
      <c r="F2650" s="216">
        <v>293.2</v>
      </c>
      <c r="G2650" s="216">
        <v>342.65</v>
      </c>
      <c r="H2650" s="9">
        <v>353.60000000000036</v>
      </c>
      <c r="I2650" s="9">
        <v>0</v>
      </c>
      <c r="J2650" s="9">
        <v>432.70000000000255</v>
      </c>
      <c r="K2650" s="9">
        <v>143.99999999999909</v>
      </c>
      <c r="L2650" s="216">
        <v>473.5</v>
      </c>
      <c r="M2650" s="216"/>
      <c r="O2650" s="67">
        <v>2319.550000000002</v>
      </c>
      <c r="Q2650" t="s">
        <v>3010</v>
      </c>
      <c r="T2650" t="s">
        <v>4503</v>
      </c>
      <c r="U2650" s="273"/>
      <c r="V2650" s="63"/>
      <c r="W2650" s="265"/>
      <c r="X2650" s="317"/>
      <c r="Y2650" s="63"/>
    </row>
    <row r="2651" spans="1:25" ht="15">
      <c r="A2651" s="28" t="s">
        <v>2</v>
      </c>
      <c r="B2651" s="63" t="s">
        <v>11</v>
      </c>
      <c r="E2651" s="212">
        <v>219</v>
      </c>
      <c r="F2651" s="216">
        <v>262.39999999999998</v>
      </c>
      <c r="G2651" s="216">
        <v>355.9</v>
      </c>
      <c r="H2651" s="9">
        <v>343.20000000000073</v>
      </c>
      <c r="I2651" s="9">
        <v>0</v>
      </c>
      <c r="J2651" s="9">
        <v>538.79999999999927</v>
      </c>
      <c r="K2651" s="9">
        <v>85.000000000000909</v>
      </c>
      <c r="L2651" s="9">
        <v>417.90000000000146</v>
      </c>
      <c r="M2651" s="9"/>
      <c r="O2651" s="67">
        <v>2222.2000000000025</v>
      </c>
      <c r="Q2651" t="s">
        <v>343</v>
      </c>
      <c r="T2651"/>
      <c r="U2651" s="273"/>
      <c r="V2651" s="63"/>
      <c r="W2651" s="283"/>
      <c r="X2651" s="317"/>
      <c r="Y2651" s="63"/>
    </row>
    <row r="2652" spans="1:25" ht="15">
      <c r="A2652" s="28" t="s">
        <v>3</v>
      </c>
      <c r="B2652" s="63" t="s">
        <v>13</v>
      </c>
      <c r="E2652" s="9">
        <v>61.2</v>
      </c>
      <c r="F2652" s="216">
        <v>267.89999999999998</v>
      </c>
      <c r="G2652" s="9">
        <v>136.5</v>
      </c>
      <c r="H2652" s="9">
        <v>365.29999999999563</v>
      </c>
      <c r="I2652" s="9">
        <v>0</v>
      </c>
      <c r="J2652" s="9">
        <v>419.19999999999891</v>
      </c>
      <c r="K2652" s="213">
        <v>576.20000000000164</v>
      </c>
      <c r="L2652" s="9">
        <v>356</v>
      </c>
      <c r="M2652" s="9"/>
      <c r="O2652" s="67">
        <v>2182.2999999999961</v>
      </c>
      <c r="Q2652" t="s">
        <v>355</v>
      </c>
      <c r="T2652" s="21" t="s">
        <v>1661</v>
      </c>
      <c r="U2652" s="63"/>
      <c r="V2652" s="63"/>
      <c r="W2652" s="283"/>
      <c r="X2652" s="317"/>
      <c r="Y2652" s="63"/>
    </row>
    <row r="2653" spans="1:25" ht="15">
      <c r="A2653" s="28" t="s">
        <v>5</v>
      </c>
      <c r="B2653" s="63" t="s">
        <v>9</v>
      </c>
      <c r="E2653" s="9">
        <v>170.3</v>
      </c>
      <c r="F2653" s="9">
        <v>220.4</v>
      </c>
      <c r="G2653" s="213">
        <v>659.3</v>
      </c>
      <c r="H2653" s="9">
        <v>284.10000000000218</v>
      </c>
      <c r="I2653" s="9">
        <v>0</v>
      </c>
      <c r="J2653" s="9">
        <v>371</v>
      </c>
      <c r="K2653" s="9">
        <v>137.39999999999964</v>
      </c>
      <c r="L2653" s="9">
        <v>315.899999999996</v>
      </c>
      <c r="M2653" s="9"/>
      <c r="O2653" s="67">
        <v>2158.3999999999978</v>
      </c>
      <c r="Q2653" t="s">
        <v>281</v>
      </c>
      <c r="T2653" t="s">
        <v>1661</v>
      </c>
      <c r="U2653" s="63"/>
      <c r="V2653" s="63"/>
      <c r="W2653" s="283"/>
      <c r="X2653" s="317"/>
      <c r="Y2653" s="63"/>
    </row>
    <row r="2654" spans="1:25" ht="15">
      <c r="A2654" s="28" t="s">
        <v>7</v>
      </c>
      <c r="B2654" s="63" t="s">
        <v>31</v>
      </c>
      <c r="E2654" s="9">
        <v>164.7</v>
      </c>
      <c r="F2654" s="9">
        <v>81.5</v>
      </c>
      <c r="G2654" s="216">
        <v>354.7</v>
      </c>
      <c r="H2654" s="9">
        <v>380.39999999999964</v>
      </c>
      <c r="I2654" s="9">
        <v>0</v>
      </c>
      <c r="J2654" s="211">
        <v>672.90000000000146</v>
      </c>
      <c r="K2654" s="9">
        <v>105.00000000000273</v>
      </c>
      <c r="L2654" s="9">
        <v>307.49999999999818</v>
      </c>
      <c r="M2654" s="9"/>
      <c r="O2654" s="67">
        <v>2066.7000000000021</v>
      </c>
      <c r="Q2654" t="s">
        <v>310</v>
      </c>
      <c r="T2654"/>
      <c r="U2654" s="63"/>
      <c r="V2654" s="63"/>
      <c r="W2654" s="283"/>
      <c r="X2654" s="317"/>
      <c r="Y2654" s="63"/>
    </row>
    <row r="2655" spans="1:25" ht="15">
      <c r="A2655" s="28" t="s">
        <v>8</v>
      </c>
      <c r="B2655" s="63" t="s">
        <v>21</v>
      </c>
      <c r="E2655" s="216">
        <v>201.4</v>
      </c>
      <c r="F2655" s="9">
        <v>216.3</v>
      </c>
      <c r="G2655" s="9">
        <v>279.7</v>
      </c>
      <c r="H2655" s="9">
        <v>287.60000000000036</v>
      </c>
      <c r="I2655" s="9">
        <v>0</v>
      </c>
      <c r="J2655" s="216">
        <v>561.79999999999927</v>
      </c>
      <c r="K2655" s="9">
        <v>100</v>
      </c>
      <c r="L2655" s="9">
        <v>375</v>
      </c>
      <c r="M2655" s="9"/>
      <c r="O2655" s="67">
        <v>2021.7999999999997</v>
      </c>
      <c r="Q2655" t="s">
        <v>335</v>
      </c>
      <c r="T2655"/>
      <c r="U2655" s="218"/>
      <c r="V2655" s="63"/>
      <c r="W2655" s="283"/>
      <c r="X2655" s="317"/>
      <c r="Y2655" s="63"/>
    </row>
    <row r="2656" spans="1:25" ht="15">
      <c r="A2656" s="28" t="s">
        <v>10</v>
      </c>
      <c r="B2656" s="63" t="s">
        <v>33</v>
      </c>
      <c r="E2656" s="216">
        <v>205</v>
      </c>
      <c r="F2656" s="9">
        <v>25.5</v>
      </c>
      <c r="G2656" s="216">
        <v>405.9</v>
      </c>
      <c r="H2656" s="9">
        <v>352.80000000000018</v>
      </c>
      <c r="I2656" s="9">
        <v>0</v>
      </c>
      <c r="J2656" s="9">
        <v>437.49999999999909</v>
      </c>
      <c r="K2656" s="9">
        <v>48.300000000000182</v>
      </c>
      <c r="L2656" s="216">
        <v>458.5</v>
      </c>
      <c r="M2656" s="216"/>
      <c r="O2656" s="67">
        <v>1933.4999999999995</v>
      </c>
      <c r="Q2656" t="s">
        <v>2223</v>
      </c>
      <c r="T2656"/>
      <c r="U2656" s="63"/>
      <c r="V2656" s="63"/>
      <c r="W2656" s="265"/>
      <c r="X2656" s="317"/>
      <c r="Y2656" s="63"/>
    </row>
    <row r="2657" spans="1:25" ht="15">
      <c r="A2657" s="28" t="s">
        <v>12</v>
      </c>
      <c r="B2657" s="63" t="s">
        <v>27</v>
      </c>
      <c r="E2657" s="9">
        <v>105.3</v>
      </c>
      <c r="F2657" s="9">
        <v>211.5</v>
      </c>
      <c r="G2657" s="211">
        <v>505.3</v>
      </c>
      <c r="H2657" s="9">
        <v>162.00000000000182</v>
      </c>
      <c r="I2657" s="9">
        <v>0</v>
      </c>
      <c r="J2657" s="9">
        <v>399.89999999999964</v>
      </c>
      <c r="K2657" s="9">
        <v>319.39999999999782</v>
      </c>
      <c r="L2657" s="9">
        <v>212.19999999999982</v>
      </c>
      <c r="M2657" s="9"/>
      <c r="O2657" s="67">
        <v>1915.599999999999</v>
      </c>
      <c r="Q2657" t="s">
        <v>300</v>
      </c>
      <c r="T2657"/>
      <c r="U2657" s="63"/>
      <c r="V2657" s="63"/>
      <c r="W2657" s="283"/>
      <c r="X2657" s="317"/>
      <c r="Y2657" s="63"/>
    </row>
    <row r="2658" spans="1:25" ht="15">
      <c r="A2658" s="28" t="s">
        <v>14</v>
      </c>
      <c r="B2658" s="63" t="s">
        <v>23</v>
      </c>
      <c r="E2658" s="216">
        <v>214.4</v>
      </c>
      <c r="F2658" s="9">
        <v>165.6</v>
      </c>
      <c r="G2658" s="9">
        <v>196.4</v>
      </c>
      <c r="H2658" s="9">
        <v>293.30000000000109</v>
      </c>
      <c r="I2658" s="9">
        <v>0</v>
      </c>
      <c r="J2658" s="9">
        <v>470.59999999999854</v>
      </c>
      <c r="K2658" s="9">
        <v>253.19999999999982</v>
      </c>
      <c r="L2658" s="9">
        <v>314.19999999999891</v>
      </c>
      <c r="M2658" s="9"/>
      <c r="O2658" s="67">
        <v>1907.6999999999985</v>
      </c>
      <c r="Q2658" t="s">
        <v>283</v>
      </c>
      <c r="T2658"/>
      <c r="U2658" s="63"/>
      <c r="V2658" s="63"/>
      <c r="W2658" s="283"/>
      <c r="X2658" s="317"/>
      <c r="Y2658" s="63"/>
    </row>
    <row r="2659" spans="1:25" ht="15">
      <c r="A2659" s="28" t="s">
        <v>16</v>
      </c>
      <c r="B2659" s="63" t="s">
        <v>143</v>
      </c>
      <c r="E2659" s="9" t="s">
        <v>278</v>
      </c>
      <c r="F2659" s="216">
        <v>264</v>
      </c>
      <c r="G2659" s="9">
        <v>193.7</v>
      </c>
      <c r="H2659" s="9">
        <v>351.00000000000091</v>
      </c>
      <c r="I2659" s="9">
        <v>0</v>
      </c>
      <c r="J2659" s="9">
        <v>482.99999999999909</v>
      </c>
      <c r="K2659" s="9">
        <v>222.20000000000164</v>
      </c>
      <c r="L2659" s="9">
        <v>389.30000000000109</v>
      </c>
      <c r="M2659" s="9"/>
      <c r="O2659" s="67">
        <v>1903.2000000000028</v>
      </c>
      <c r="Q2659" t="s">
        <v>292</v>
      </c>
      <c r="T2659"/>
      <c r="U2659" s="63"/>
      <c r="V2659" s="63"/>
      <c r="W2659" s="265"/>
      <c r="X2659" s="317"/>
      <c r="Y2659" s="63"/>
    </row>
    <row r="2660" spans="1:25" ht="15">
      <c r="A2660" s="28" t="s">
        <v>18</v>
      </c>
      <c r="B2660" s="63" t="s">
        <v>142</v>
      </c>
      <c r="E2660" s="9" t="s">
        <v>278</v>
      </c>
      <c r="F2660" s="9">
        <v>120.8</v>
      </c>
      <c r="G2660" s="212">
        <v>461.1</v>
      </c>
      <c r="H2660" s="9">
        <v>168.59999999999854</v>
      </c>
      <c r="I2660" s="9">
        <v>0</v>
      </c>
      <c r="J2660" s="9">
        <v>512.30000000000109</v>
      </c>
      <c r="K2660" s="9">
        <v>190.5</v>
      </c>
      <c r="L2660" s="9">
        <v>442.50000000000364</v>
      </c>
      <c r="M2660" s="9"/>
      <c r="O2660" s="67">
        <v>1895.8000000000034</v>
      </c>
      <c r="Q2660" t="s">
        <v>282</v>
      </c>
      <c r="T2660"/>
      <c r="U2660" s="63"/>
      <c r="V2660" s="63"/>
      <c r="W2660" s="283"/>
      <c r="X2660" s="317"/>
      <c r="Y2660" s="63"/>
    </row>
    <row r="2661" spans="1:25" ht="15">
      <c r="A2661" s="28" t="s">
        <v>20</v>
      </c>
      <c r="B2661" s="63" t="s">
        <v>25</v>
      </c>
      <c r="E2661" s="216">
        <v>189.4</v>
      </c>
      <c r="F2661" s="9">
        <v>151.69999999999999</v>
      </c>
      <c r="G2661" s="216">
        <v>348.1</v>
      </c>
      <c r="H2661" s="9">
        <v>116.90000000000327</v>
      </c>
      <c r="I2661" s="9">
        <v>0</v>
      </c>
      <c r="J2661" s="9">
        <v>511.70000000000073</v>
      </c>
      <c r="K2661" s="9">
        <v>91.799999999997453</v>
      </c>
      <c r="L2661" s="216">
        <v>480.40000000000146</v>
      </c>
      <c r="M2661" s="216"/>
      <c r="O2661" s="67">
        <v>1890.000000000003</v>
      </c>
      <c r="Q2661" t="s">
        <v>2222</v>
      </c>
      <c r="T2661"/>
      <c r="U2661" s="273"/>
      <c r="V2661" s="63"/>
      <c r="W2661" s="283"/>
      <c r="X2661" s="317"/>
      <c r="Y2661" s="63"/>
    </row>
    <row r="2662" spans="1:25" ht="15">
      <c r="A2662" s="28" t="s">
        <v>22</v>
      </c>
      <c r="B2662" s="63" t="s">
        <v>37</v>
      </c>
      <c r="E2662" s="216">
        <v>211.8</v>
      </c>
      <c r="F2662" s="9">
        <v>51.9</v>
      </c>
      <c r="G2662" s="9">
        <v>286.5</v>
      </c>
      <c r="H2662" s="216">
        <v>424.49999999999909</v>
      </c>
      <c r="I2662" s="9">
        <v>0</v>
      </c>
      <c r="J2662" s="9">
        <v>380.69999999999891</v>
      </c>
      <c r="K2662" s="9">
        <v>154.99999999999818</v>
      </c>
      <c r="L2662" s="9">
        <v>369.49999999999636</v>
      </c>
      <c r="M2662" s="9"/>
      <c r="O2662" s="67">
        <v>1879.8999999999926</v>
      </c>
      <c r="Q2662" t="s">
        <v>342</v>
      </c>
      <c r="T2662"/>
      <c r="U2662" s="63"/>
      <c r="V2662" s="63"/>
      <c r="W2662" s="283"/>
      <c r="X2662" s="317"/>
      <c r="Y2662" s="63"/>
    </row>
    <row r="2663" spans="1:25" ht="15">
      <c r="A2663" s="28" t="s">
        <v>24</v>
      </c>
      <c r="B2663" s="63" t="s">
        <v>141</v>
      </c>
      <c r="E2663" s="9" t="s">
        <v>278</v>
      </c>
      <c r="F2663" s="216">
        <v>235.7</v>
      </c>
      <c r="G2663" s="9">
        <v>295.89999999999998</v>
      </c>
      <c r="H2663" s="9">
        <v>313.00000000000091</v>
      </c>
      <c r="I2663" s="9">
        <v>0</v>
      </c>
      <c r="J2663" s="9">
        <v>539.80000000000473</v>
      </c>
      <c r="K2663" s="9">
        <v>208.29999999999927</v>
      </c>
      <c r="L2663" s="9">
        <v>282</v>
      </c>
      <c r="M2663" s="9"/>
      <c r="O2663" s="67">
        <v>1874.7000000000048</v>
      </c>
      <c r="Q2663" t="s">
        <v>293</v>
      </c>
      <c r="T2663"/>
      <c r="U2663" s="218"/>
      <c r="V2663" s="63"/>
      <c r="W2663" s="283"/>
      <c r="X2663" s="317"/>
      <c r="Y2663" s="63"/>
    </row>
    <row r="2664" spans="1:25" ht="15">
      <c r="A2664" s="28" t="s">
        <v>26</v>
      </c>
      <c r="B2664" s="63" t="s">
        <v>155</v>
      </c>
      <c r="E2664" s="9" t="s">
        <v>278</v>
      </c>
      <c r="F2664" s="9" t="s">
        <v>278</v>
      </c>
      <c r="G2664" s="216">
        <v>370</v>
      </c>
      <c r="H2664" s="9">
        <v>341.79999999999836</v>
      </c>
      <c r="I2664" s="9">
        <v>0</v>
      </c>
      <c r="J2664" s="9">
        <v>487.19999999999982</v>
      </c>
      <c r="K2664" s="9">
        <v>171.49999999999818</v>
      </c>
      <c r="L2664" s="216">
        <v>472.60000000000218</v>
      </c>
      <c r="M2664" s="216"/>
      <c r="O2664" s="67">
        <v>1843.0999999999985</v>
      </c>
      <c r="Q2664" t="s">
        <v>311</v>
      </c>
      <c r="T2664"/>
      <c r="U2664" s="63"/>
      <c r="V2664" s="63"/>
      <c r="W2664" s="283"/>
      <c r="X2664" s="317"/>
      <c r="Y2664" s="63"/>
    </row>
    <row r="2665" spans="1:25" ht="15">
      <c r="A2665" s="28" t="s">
        <v>28</v>
      </c>
      <c r="B2665" s="63" t="s">
        <v>154</v>
      </c>
      <c r="E2665" s="9" t="s">
        <v>278</v>
      </c>
      <c r="F2665" s="9" t="s">
        <v>278</v>
      </c>
      <c r="G2665" s="9">
        <v>214.4</v>
      </c>
      <c r="H2665" s="9">
        <v>300.49999999999818</v>
      </c>
      <c r="I2665" s="9">
        <v>0</v>
      </c>
      <c r="J2665" s="216">
        <v>570.10000000000036</v>
      </c>
      <c r="K2665" s="9">
        <v>235.69999999999891</v>
      </c>
      <c r="L2665" s="9">
        <v>449.89999999999964</v>
      </c>
      <c r="M2665" s="9"/>
      <c r="O2665" s="67">
        <v>1770.5999999999972</v>
      </c>
      <c r="Q2665" t="s">
        <v>287</v>
      </c>
      <c r="T2665"/>
      <c r="U2665" s="63"/>
      <c r="V2665" s="63"/>
      <c r="W2665" s="265"/>
      <c r="X2665" s="317"/>
      <c r="Y2665" s="63"/>
    </row>
    <row r="2666" spans="1:25" ht="15">
      <c r="A2666" s="28" t="s">
        <v>30</v>
      </c>
      <c r="B2666" s="63" t="s">
        <v>728</v>
      </c>
      <c r="E2666" s="9" t="s">
        <v>278</v>
      </c>
      <c r="F2666" s="9" t="s">
        <v>278</v>
      </c>
      <c r="G2666" s="9" t="s">
        <v>278</v>
      </c>
      <c r="H2666" s="211">
        <v>495.79999999999836</v>
      </c>
      <c r="I2666" s="9">
        <v>0</v>
      </c>
      <c r="J2666" s="212">
        <v>635.09999999999854</v>
      </c>
      <c r="K2666" s="216">
        <v>391.20000000000073</v>
      </c>
      <c r="L2666" s="9">
        <v>149.10000000000036</v>
      </c>
      <c r="M2666" s="9"/>
      <c r="O2666" s="67">
        <v>1671.199999999998</v>
      </c>
      <c r="Q2666" t="s">
        <v>2312</v>
      </c>
      <c r="T2666"/>
      <c r="U2666" s="63"/>
      <c r="V2666" s="63"/>
      <c r="W2666" s="283"/>
      <c r="X2666" s="317"/>
      <c r="Y2666" s="63"/>
    </row>
    <row r="2667" spans="1:25" ht="15">
      <c r="A2667" s="28" t="s">
        <v>32</v>
      </c>
      <c r="B2667" s="63" t="s">
        <v>714</v>
      </c>
      <c r="E2667" s="9" t="s">
        <v>278</v>
      </c>
      <c r="F2667" s="9" t="s">
        <v>278</v>
      </c>
      <c r="G2667" s="9" t="s">
        <v>278</v>
      </c>
      <c r="H2667" s="216">
        <v>465.19999999999891</v>
      </c>
      <c r="I2667" s="9">
        <v>0</v>
      </c>
      <c r="J2667" s="216">
        <v>546.30000000000018</v>
      </c>
      <c r="K2667" s="9">
        <v>335.50000000000182</v>
      </c>
      <c r="L2667" s="9">
        <v>315.39999999999799</v>
      </c>
      <c r="M2667" s="9"/>
      <c r="O2667" s="67">
        <v>1662.399999999999</v>
      </c>
      <c r="Q2667" t="s">
        <v>289</v>
      </c>
      <c r="T2667"/>
      <c r="U2667" s="63"/>
      <c r="V2667" s="63"/>
      <c r="W2667" s="283"/>
      <c r="X2667" s="317"/>
      <c r="Y2667" s="63"/>
    </row>
    <row r="2668" spans="1:25" ht="15">
      <c r="A2668" s="28" t="s">
        <v>34</v>
      </c>
      <c r="B2668" s="63" t="s">
        <v>15</v>
      </c>
      <c r="E2668" s="9">
        <v>148.4</v>
      </c>
      <c r="F2668" s="216">
        <v>346.9</v>
      </c>
      <c r="G2668" s="9">
        <v>119.9</v>
      </c>
      <c r="H2668" s="9">
        <v>64.5</v>
      </c>
      <c r="I2668" s="9">
        <v>0</v>
      </c>
      <c r="J2668" s="9">
        <v>343.5</v>
      </c>
      <c r="K2668" s="9">
        <v>137.49999999999909</v>
      </c>
      <c r="L2668" s="9">
        <v>451.89999999999964</v>
      </c>
      <c r="M2668" s="9"/>
      <c r="O2668" s="67">
        <v>1612.5999999999985</v>
      </c>
      <c r="Q2668" t="s">
        <v>283</v>
      </c>
      <c r="T2668"/>
      <c r="U2668" s="218"/>
      <c r="V2668" s="63"/>
      <c r="W2668" s="265"/>
      <c r="X2668" s="317"/>
      <c r="Y2668" s="63"/>
    </row>
    <row r="2669" spans="1:25" ht="15">
      <c r="A2669" s="28" t="s">
        <v>36</v>
      </c>
      <c r="B2669" s="63" t="s">
        <v>162</v>
      </c>
      <c r="E2669" s="9" t="s">
        <v>278</v>
      </c>
      <c r="F2669" s="9" t="s">
        <v>278</v>
      </c>
      <c r="G2669" s="9">
        <v>274.3</v>
      </c>
      <c r="H2669" s="9">
        <v>382.19999999999709</v>
      </c>
      <c r="I2669" s="9">
        <v>0</v>
      </c>
      <c r="J2669" s="9">
        <v>374</v>
      </c>
      <c r="K2669" s="9">
        <v>119.80000000000018</v>
      </c>
      <c r="L2669" s="9">
        <v>396.799999999997</v>
      </c>
      <c r="M2669" s="9"/>
      <c r="O2669" s="67">
        <v>1547.0999999999942</v>
      </c>
      <c r="T2669"/>
      <c r="U2669" s="63"/>
      <c r="V2669" s="63"/>
      <c r="W2669" s="265"/>
      <c r="X2669" s="317"/>
      <c r="Y2669" s="63"/>
    </row>
    <row r="2670" spans="1:25" ht="15">
      <c r="A2670" s="28" t="s">
        <v>38</v>
      </c>
      <c r="B2670" s="63" t="s">
        <v>6</v>
      </c>
      <c r="E2670" s="9">
        <v>136.30000000000001</v>
      </c>
      <c r="F2670" s="213">
        <v>480.5</v>
      </c>
      <c r="G2670" s="9">
        <v>279.64999999999998</v>
      </c>
      <c r="H2670" s="9">
        <v>392.29999999999927</v>
      </c>
      <c r="I2670" s="9">
        <v>0</v>
      </c>
      <c r="J2670" s="9">
        <v>240.70000000000073</v>
      </c>
      <c r="K2670" s="9" t="s">
        <v>278</v>
      </c>
      <c r="L2670" s="9" t="s">
        <v>278</v>
      </c>
      <c r="M2670" s="9"/>
      <c r="O2670" s="67">
        <v>1529.4499999999998</v>
      </c>
      <c r="Q2670" t="s">
        <v>281</v>
      </c>
      <c r="T2670" t="s">
        <v>1661</v>
      </c>
      <c r="U2670" s="63"/>
      <c r="V2670" s="63"/>
      <c r="W2670" s="282"/>
      <c r="X2670" s="317"/>
      <c r="Y2670" s="63"/>
    </row>
    <row r="2671" spans="1:25" ht="15">
      <c r="A2671" s="28" t="s">
        <v>145</v>
      </c>
      <c r="B2671" s="63" t="s">
        <v>720</v>
      </c>
      <c r="E2671" s="9" t="s">
        <v>278</v>
      </c>
      <c r="F2671" s="9" t="s">
        <v>278</v>
      </c>
      <c r="G2671" s="9" t="s">
        <v>278</v>
      </c>
      <c r="H2671" s="9">
        <v>346.00000000000182</v>
      </c>
      <c r="I2671" s="9">
        <v>0</v>
      </c>
      <c r="J2671" s="216">
        <v>614.5</v>
      </c>
      <c r="K2671" s="9">
        <v>36.899999999998727</v>
      </c>
      <c r="L2671" s="212">
        <v>487.10000000000099</v>
      </c>
      <c r="M2671" s="212"/>
      <c r="O2671" s="67">
        <v>1484.5000000000016</v>
      </c>
      <c r="Q2671" t="s">
        <v>296</v>
      </c>
      <c r="T2671"/>
      <c r="U2671" s="218"/>
      <c r="V2671" s="63"/>
      <c r="W2671" s="283"/>
      <c r="X2671" s="317"/>
      <c r="Y2671" s="63"/>
    </row>
    <row r="2672" spans="1:25" ht="15">
      <c r="A2672" s="28" t="s">
        <v>146</v>
      </c>
      <c r="B2672" s="63" t="s">
        <v>695</v>
      </c>
      <c r="E2672" s="9" t="s">
        <v>278</v>
      </c>
      <c r="F2672" s="9" t="s">
        <v>278</v>
      </c>
      <c r="G2672" s="9" t="s">
        <v>278</v>
      </c>
      <c r="H2672" s="216">
        <v>442.09999999999854</v>
      </c>
      <c r="I2672" s="9">
        <v>0</v>
      </c>
      <c r="J2672" s="216">
        <v>574.70000000000073</v>
      </c>
      <c r="K2672" s="9">
        <v>88.900000000001455</v>
      </c>
      <c r="L2672" s="9">
        <v>367.70000000000073</v>
      </c>
      <c r="M2672" s="9"/>
      <c r="O2672" s="67">
        <v>1473.4000000000015</v>
      </c>
      <c r="Q2672" t="s">
        <v>341</v>
      </c>
      <c r="T2672"/>
      <c r="U2672" s="28"/>
      <c r="V2672" s="63"/>
      <c r="W2672" s="283"/>
      <c r="X2672" s="317"/>
      <c r="Y2672" s="63"/>
    </row>
    <row r="2673" spans="1:25" ht="15">
      <c r="A2673" s="28" t="s">
        <v>147</v>
      </c>
      <c r="B2673" s="63" t="s">
        <v>753</v>
      </c>
      <c r="E2673" s="9" t="s">
        <v>278</v>
      </c>
      <c r="F2673" s="9" t="s">
        <v>278</v>
      </c>
      <c r="G2673" s="9" t="s">
        <v>278</v>
      </c>
      <c r="H2673" s="9">
        <v>403.39999999999964</v>
      </c>
      <c r="I2673" s="9">
        <v>0</v>
      </c>
      <c r="J2673" s="9">
        <v>397.40000000000055</v>
      </c>
      <c r="K2673" s="216">
        <v>386.49999999999818</v>
      </c>
      <c r="L2673" s="9">
        <v>282.10000000000036</v>
      </c>
      <c r="M2673" s="9"/>
      <c r="O2673" s="67">
        <v>1469.3999999999987</v>
      </c>
      <c r="Q2673" t="s">
        <v>287</v>
      </c>
      <c r="T2673"/>
      <c r="U2673" s="63"/>
      <c r="V2673" s="63"/>
      <c r="W2673" s="265"/>
      <c r="X2673" s="317"/>
      <c r="Y2673" s="63"/>
    </row>
    <row r="2674" spans="1:25" ht="15">
      <c r="A2674" s="28" t="s">
        <v>151</v>
      </c>
      <c r="B2674" s="63" t="s">
        <v>740</v>
      </c>
      <c r="E2674" s="9" t="s">
        <v>278</v>
      </c>
      <c r="F2674" s="9" t="s">
        <v>278</v>
      </c>
      <c r="G2674" s="9" t="s">
        <v>278</v>
      </c>
      <c r="H2674" s="212">
        <v>467</v>
      </c>
      <c r="I2674" s="9">
        <v>0</v>
      </c>
      <c r="J2674" s="9">
        <v>494.10000000000036</v>
      </c>
      <c r="K2674" s="9">
        <v>45</v>
      </c>
      <c r="L2674" s="216">
        <v>460.60000000000218</v>
      </c>
      <c r="M2674" s="216"/>
      <c r="O2674" s="67">
        <v>1466.7000000000025</v>
      </c>
      <c r="Q2674" t="s">
        <v>308</v>
      </c>
      <c r="T2674"/>
      <c r="U2674" s="63"/>
      <c r="V2674" s="63"/>
      <c r="W2674" s="283"/>
      <c r="X2674" s="317"/>
      <c r="Y2674" s="63"/>
    </row>
    <row r="2675" spans="1:25" ht="15">
      <c r="A2675" s="28" t="s">
        <v>157</v>
      </c>
      <c r="B2675" s="63" t="s">
        <v>144</v>
      </c>
      <c r="E2675" s="9" t="s">
        <v>278</v>
      </c>
      <c r="F2675" s="212">
        <v>356.3</v>
      </c>
      <c r="G2675" s="216">
        <v>347.85</v>
      </c>
      <c r="H2675" s="9">
        <v>218.80000000000109</v>
      </c>
      <c r="I2675" s="9">
        <v>0</v>
      </c>
      <c r="J2675" s="9">
        <v>354</v>
      </c>
      <c r="K2675" s="9">
        <v>174</v>
      </c>
      <c r="L2675" s="9" t="s">
        <v>278</v>
      </c>
      <c r="M2675" s="9"/>
      <c r="O2675" s="67">
        <v>1450.9500000000012</v>
      </c>
      <c r="Q2675" t="s">
        <v>332</v>
      </c>
      <c r="T2675"/>
      <c r="U2675" s="63"/>
      <c r="V2675" s="63"/>
      <c r="W2675" s="283"/>
      <c r="X2675" s="317"/>
      <c r="Y2675" s="63"/>
    </row>
    <row r="2676" spans="1:25" ht="15">
      <c r="A2676" s="28" t="s">
        <v>159</v>
      </c>
      <c r="B2676" s="63" t="s">
        <v>736</v>
      </c>
      <c r="E2676" s="9" t="s">
        <v>278</v>
      </c>
      <c r="F2676" s="9" t="s">
        <v>278</v>
      </c>
      <c r="G2676" s="9" t="s">
        <v>278</v>
      </c>
      <c r="H2676" s="216">
        <v>453.5</v>
      </c>
      <c r="I2676" s="9">
        <v>0</v>
      </c>
      <c r="J2676" s="9">
        <v>506.5</v>
      </c>
      <c r="K2676" s="9">
        <v>95.999999999999091</v>
      </c>
      <c r="L2676" s="9">
        <v>384.20000000000255</v>
      </c>
      <c r="M2676" s="9"/>
      <c r="O2676" s="67">
        <v>1440.2000000000016</v>
      </c>
      <c r="Q2676" t="s">
        <v>297</v>
      </c>
      <c r="T2676"/>
      <c r="U2676" s="273"/>
      <c r="V2676" s="63"/>
      <c r="W2676" s="283"/>
      <c r="X2676" s="317"/>
      <c r="Y2676" s="63"/>
    </row>
    <row r="2677" spans="1:25" ht="15">
      <c r="A2677" s="28" t="s">
        <v>160</v>
      </c>
      <c r="B2677" s="63" t="s">
        <v>153</v>
      </c>
      <c r="E2677" s="9" t="s">
        <v>278</v>
      </c>
      <c r="F2677" s="9" t="s">
        <v>278</v>
      </c>
      <c r="G2677" s="9">
        <v>136.19999999999999</v>
      </c>
      <c r="H2677" s="9">
        <v>288.29999999999836</v>
      </c>
      <c r="I2677" s="9">
        <v>0</v>
      </c>
      <c r="J2677" s="9">
        <v>512.80000000000109</v>
      </c>
      <c r="K2677" s="9">
        <v>221.99999999999909</v>
      </c>
      <c r="L2677" s="9">
        <v>275.00000000000182</v>
      </c>
      <c r="M2677" s="9"/>
      <c r="O2677" s="67">
        <v>1434.3000000000004</v>
      </c>
      <c r="T2677"/>
      <c r="U2677" s="273"/>
      <c r="V2677" s="63"/>
      <c r="W2677" s="283"/>
      <c r="X2677" s="317"/>
      <c r="Y2677" s="63"/>
    </row>
    <row r="2678" spans="1:25" ht="15">
      <c r="A2678" s="28" t="s">
        <v>161</v>
      </c>
      <c r="B2678" s="63" t="s">
        <v>757</v>
      </c>
      <c r="E2678" s="9" t="s">
        <v>278</v>
      </c>
      <c r="F2678" s="9" t="s">
        <v>278</v>
      </c>
      <c r="G2678" s="9" t="s">
        <v>278</v>
      </c>
      <c r="H2678" s="9">
        <v>289</v>
      </c>
      <c r="I2678" s="9">
        <v>0</v>
      </c>
      <c r="J2678" s="9">
        <v>366.89999999999782</v>
      </c>
      <c r="K2678" s="9">
        <v>128.89999999999873</v>
      </c>
      <c r="L2678" s="213">
        <v>609.90000000000146</v>
      </c>
      <c r="M2678" s="213"/>
      <c r="O2678" s="67">
        <v>1394.699999999998</v>
      </c>
      <c r="Q2678" t="s">
        <v>281</v>
      </c>
      <c r="T2678" s="21" t="s">
        <v>1661</v>
      </c>
      <c r="U2678" s="63"/>
      <c r="V2678" s="63"/>
      <c r="W2678" s="265"/>
      <c r="X2678" s="317"/>
      <c r="Y2678" s="63"/>
    </row>
    <row r="2679" spans="1:25" ht="15">
      <c r="A2679" s="28" t="s">
        <v>163</v>
      </c>
      <c r="B2679" s="63" t="s">
        <v>39</v>
      </c>
      <c r="E2679" s="211">
        <v>253.2</v>
      </c>
      <c r="F2679" s="216">
        <v>254.3</v>
      </c>
      <c r="G2679" s="9">
        <v>167.4</v>
      </c>
      <c r="H2679" s="9">
        <v>318.39999999999964</v>
      </c>
      <c r="I2679" s="9">
        <v>0</v>
      </c>
      <c r="J2679" s="9">
        <v>374.90000000000146</v>
      </c>
      <c r="K2679" s="9">
        <v>9.9000000000005457</v>
      </c>
      <c r="L2679" s="9" t="s">
        <v>278</v>
      </c>
      <c r="M2679" s="9"/>
      <c r="O2679" s="67">
        <v>1378.1000000000017</v>
      </c>
      <c r="Q2679" t="s">
        <v>319</v>
      </c>
      <c r="T2679"/>
      <c r="U2679" s="63"/>
      <c r="V2679" s="63"/>
      <c r="W2679" s="282"/>
      <c r="X2679" s="317"/>
      <c r="Y2679" s="63"/>
    </row>
    <row r="2680" spans="1:25" ht="15">
      <c r="A2680" s="28" t="s">
        <v>274</v>
      </c>
      <c r="B2680" s="63" t="s">
        <v>745</v>
      </c>
      <c r="E2680" s="9" t="s">
        <v>278</v>
      </c>
      <c r="F2680" s="9" t="s">
        <v>278</v>
      </c>
      <c r="G2680" s="9" t="s">
        <v>278</v>
      </c>
      <c r="H2680" s="9">
        <v>301.69999999999982</v>
      </c>
      <c r="I2680" s="9">
        <v>0</v>
      </c>
      <c r="J2680" s="216">
        <v>571.19999999999982</v>
      </c>
      <c r="K2680" s="216">
        <v>398.90000000000055</v>
      </c>
      <c r="L2680" s="9">
        <v>100.10000000000036</v>
      </c>
      <c r="M2680" s="9"/>
      <c r="O2680" s="67">
        <v>1371.9000000000005</v>
      </c>
      <c r="Q2680" t="s">
        <v>316</v>
      </c>
      <c r="T2680"/>
      <c r="U2680" s="63"/>
      <c r="V2680" s="63"/>
      <c r="W2680" s="282"/>
      <c r="X2680" s="317"/>
      <c r="Y2680" s="63"/>
    </row>
    <row r="2681" spans="1:25" ht="15">
      <c r="A2681" s="28" t="s">
        <v>275</v>
      </c>
      <c r="B2681" s="63" t="s">
        <v>706</v>
      </c>
      <c r="E2681" s="9" t="s">
        <v>278</v>
      </c>
      <c r="F2681" s="9" t="s">
        <v>278</v>
      </c>
      <c r="G2681" s="9" t="s">
        <v>278</v>
      </c>
      <c r="H2681" s="216">
        <v>442.80000000000018</v>
      </c>
      <c r="I2681" s="9">
        <v>0</v>
      </c>
      <c r="J2681" s="9">
        <v>388.50000000000182</v>
      </c>
      <c r="K2681" s="9">
        <v>169.49999999999909</v>
      </c>
      <c r="L2681" s="9">
        <v>366.30000000000473</v>
      </c>
      <c r="M2681" s="9"/>
      <c r="O2681" s="67">
        <v>1367.1000000000058</v>
      </c>
      <c r="Q2681" t="s">
        <v>287</v>
      </c>
      <c r="T2681"/>
      <c r="U2681" s="63"/>
      <c r="V2681" s="63"/>
      <c r="W2681" s="283"/>
      <c r="X2681" s="317"/>
      <c r="Y2681" s="63"/>
    </row>
    <row r="2682" spans="1:25" ht="15">
      <c r="A2682" s="28" t="s">
        <v>276</v>
      </c>
      <c r="B2682" s="63" t="s">
        <v>735</v>
      </c>
      <c r="E2682" s="9" t="s">
        <v>278</v>
      </c>
      <c r="F2682" s="9" t="s">
        <v>278</v>
      </c>
      <c r="G2682" s="9" t="s">
        <v>278</v>
      </c>
      <c r="H2682" s="9">
        <v>330.80000000000291</v>
      </c>
      <c r="I2682" s="9">
        <v>0</v>
      </c>
      <c r="J2682" s="9">
        <v>441.09999999999945</v>
      </c>
      <c r="K2682" s="9">
        <v>229.39999999999873</v>
      </c>
      <c r="L2682" s="9">
        <v>364.20000000000073</v>
      </c>
      <c r="M2682" s="9"/>
      <c r="O2682" s="67">
        <v>1365.5000000000018</v>
      </c>
      <c r="T2682"/>
      <c r="U2682" s="273"/>
      <c r="V2682" s="63"/>
      <c r="W2682" s="283"/>
      <c r="X2682" s="317"/>
      <c r="Y2682" s="63"/>
    </row>
    <row r="2683" spans="1:25" ht="15">
      <c r="A2683" s="28" t="s">
        <v>277</v>
      </c>
      <c r="B2683" s="63" t="s">
        <v>703</v>
      </c>
      <c r="E2683" s="9" t="s">
        <v>278</v>
      </c>
      <c r="F2683" s="9" t="s">
        <v>278</v>
      </c>
      <c r="G2683" s="9" t="s">
        <v>278</v>
      </c>
      <c r="H2683" s="9">
        <v>409.70000000000164</v>
      </c>
      <c r="I2683" s="9">
        <v>0</v>
      </c>
      <c r="J2683" s="9">
        <v>495.49999999999909</v>
      </c>
      <c r="K2683" s="9">
        <v>121.29999999999654</v>
      </c>
      <c r="L2683" s="9">
        <v>300.00000000000364</v>
      </c>
      <c r="M2683" s="9"/>
      <c r="O2683" s="67">
        <v>1326.5000000000009</v>
      </c>
      <c r="T2683"/>
      <c r="U2683" s="273"/>
      <c r="V2683" s="63"/>
      <c r="W2683" s="265"/>
      <c r="X2683" s="317"/>
      <c r="Y2683" s="63"/>
    </row>
    <row r="2684" spans="1:25" ht="15">
      <c r="A2684" s="28" t="s">
        <v>692</v>
      </c>
      <c r="B2684" s="28" t="s">
        <v>690</v>
      </c>
      <c r="E2684" s="9" t="s">
        <v>278</v>
      </c>
      <c r="F2684" s="9" t="s">
        <v>278</v>
      </c>
      <c r="G2684" s="9" t="s">
        <v>278</v>
      </c>
      <c r="H2684" s="9">
        <v>421.89999999999964</v>
      </c>
      <c r="I2684" s="9">
        <v>0</v>
      </c>
      <c r="J2684" s="9">
        <v>294.5</v>
      </c>
      <c r="K2684" s="9">
        <v>242.30000000000109</v>
      </c>
      <c r="L2684" s="9">
        <v>354.69999999999891</v>
      </c>
      <c r="M2684" s="9"/>
      <c r="O2684" s="67">
        <v>1313.3999999999996</v>
      </c>
      <c r="T2684"/>
      <c r="U2684" s="63"/>
      <c r="V2684" s="63"/>
      <c r="W2684" s="282"/>
      <c r="X2684" s="317"/>
      <c r="Y2684" s="63"/>
    </row>
    <row r="2685" spans="1:25" ht="15">
      <c r="A2685" s="28" t="s">
        <v>693</v>
      </c>
      <c r="B2685" s="205" t="s">
        <v>1562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>
        <v>514.5</v>
      </c>
      <c r="K2685" s="216">
        <v>444.40000000000146</v>
      </c>
      <c r="L2685" s="9">
        <v>308.09999999999854</v>
      </c>
      <c r="M2685" s="9"/>
      <c r="O2685" s="67">
        <v>1267</v>
      </c>
      <c r="Q2685" t="s">
        <v>283</v>
      </c>
      <c r="T2685"/>
      <c r="U2685" s="273"/>
      <c r="V2685" s="63"/>
      <c r="W2685" s="283"/>
      <c r="X2685" s="317"/>
      <c r="Y2685" s="63"/>
    </row>
    <row r="2686" spans="1:25" ht="15">
      <c r="A2686" s="28" t="s">
        <v>694</v>
      </c>
      <c r="B2686" s="63" t="s">
        <v>710</v>
      </c>
      <c r="E2686" s="9" t="s">
        <v>278</v>
      </c>
      <c r="F2686" s="9" t="s">
        <v>278</v>
      </c>
      <c r="G2686" s="9" t="s">
        <v>278</v>
      </c>
      <c r="H2686" s="9">
        <v>200.60000000000036</v>
      </c>
      <c r="I2686" s="9">
        <v>0</v>
      </c>
      <c r="J2686" s="9">
        <v>426.40000000000055</v>
      </c>
      <c r="K2686" s="216">
        <v>346.99999999999909</v>
      </c>
      <c r="L2686" s="9">
        <v>277.900000000001</v>
      </c>
      <c r="M2686" s="9"/>
      <c r="O2686" s="67">
        <v>1251.900000000001</v>
      </c>
      <c r="Q2686" t="s">
        <v>288</v>
      </c>
      <c r="T2686"/>
      <c r="U2686" s="63"/>
      <c r="V2686" s="63"/>
      <c r="W2686" s="283"/>
      <c r="X2686" s="317"/>
      <c r="Y2686" s="63"/>
    </row>
    <row r="2687" spans="1:25" ht="15">
      <c r="A2687" s="28" t="s">
        <v>696</v>
      </c>
      <c r="B2687" s="63" t="s">
        <v>1</v>
      </c>
      <c r="E2687" s="9">
        <v>112.2</v>
      </c>
      <c r="F2687" s="9">
        <v>155.69999999999999</v>
      </c>
      <c r="G2687" s="9">
        <v>128.1</v>
      </c>
      <c r="H2687" s="9">
        <v>101</v>
      </c>
      <c r="I2687" s="9">
        <v>0</v>
      </c>
      <c r="J2687" s="9">
        <v>338.09999999999945</v>
      </c>
      <c r="K2687" s="216">
        <v>346.19999999999982</v>
      </c>
      <c r="L2687" s="9">
        <v>64.700000000000728</v>
      </c>
      <c r="M2687" s="9"/>
      <c r="O2687" s="67">
        <v>1246</v>
      </c>
      <c r="Q2687" t="s">
        <v>293</v>
      </c>
      <c r="T2687"/>
      <c r="U2687" s="273"/>
      <c r="V2687" s="63"/>
      <c r="W2687" s="283"/>
      <c r="X2687" s="317"/>
      <c r="Y2687" s="63"/>
    </row>
    <row r="2688" spans="1:25" ht="15">
      <c r="A2688" s="28" t="s">
        <v>702</v>
      </c>
      <c r="B2688" s="205" t="s">
        <v>1553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462.00000000000182</v>
      </c>
      <c r="K2688" s="9">
        <v>264.19999999999891</v>
      </c>
      <c r="L2688" s="211">
        <v>503.5</v>
      </c>
      <c r="M2688" s="211"/>
      <c r="O2688" s="67">
        <v>1229.7000000000007</v>
      </c>
      <c r="Q2688" t="s">
        <v>300</v>
      </c>
      <c r="T2688"/>
      <c r="U2688" s="63"/>
      <c r="V2688" s="63"/>
      <c r="W2688" s="265"/>
      <c r="X2688" s="317"/>
      <c r="Y2688" s="63"/>
    </row>
    <row r="2689" spans="1:25" ht="15">
      <c r="A2689" s="28" t="s">
        <v>704</v>
      </c>
      <c r="B2689" s="63" t="s">
        <v>19</v>
      </c>
      <c r="E2689" s="9">
        <v>130.6</v>
      </c>
      <c r="F2689" s="9">
        <v>164.4</v>
      </c>
      <c r="G2689" s="9">
        <v>197.7</v>
      </c>
      <c r="H2689" s="9">
        <v>285.80000000000018</v>
      </c>
      <c r="I2689" s="9">
        <v>0</v>
      </c>
      <c r="J2689" s="9">
        <v>416.30000000000109</v>
      </c>
      <c r="K2689" s="9" t="s">
        <v>278</v>
      </c>
      <c r="L2689" s="9" t="s">
        <v>278</v>
      </c>
      <c r="M2689" s="9"/>
      <c r="O2689" s="67">
        <v>1194.8000000000013</v>
      </c>
      <c r="T2689"/>
      <c r="U2689" s="218"/>
      <c r="V2689" s="63"/>
      <c r="W2689" s="265"/>
      <c r="X2689" s="317"/>
      <c r="Y2689" s="63"/>
    </row>
    <row r="2690" spans="1:25" ht="15">
      <c r="A2690" s="28" t="s">
        <v>707</v>
      </c>
      <c r="B2690" s="63" t="s">
        <v>747</v>
      </c>
      <c r="E2690" s="9" t="s">
        <v>278</v>
      </c>
      <c r="F2690" s="9" t="s">
        <v>278</v>
      </c>
      <c r="G2690" s="9" t="s">
        <v>278</v>
      </c>
      <c r="H2690" s="9">
        <v>399.80000000000109</v>
      </c>
      <c r="I2690" s="9">
        <v>0</v>
      </c>
      <c r="J2690" s="9">
        <v>355.89999999999873</v>
      </c>
      <c r="K2690" s="9">
        <v>152</v>
      </c>
      <c r="L2690" s="9">
        <v>256.89999999999873</v>
      </c>
      <c r="M2690" s="9"/>
      <c r="O2690" s="67">
        <v>1164.5999999999985</v>
      </c>
      <c r="T2690"/>
      <c r="U2690" s="63"/>
      <c r="V2690" s="63"/>
      <c r="W2690" s="265"/>
      <c r="X2690" s="317"/>
      <c r="Y2690" s="63"/>
    </row>
    <row r="2691" spans="1:25" ht="15">
      <c r="A2691" s="28" t="s">
        <v>708</v>
      </c>
      <c r="B2691" s="63" t="s">
        <v>719</v>
      </c>
      <c r="E2691" s="9" t="s">
        <v>278</v>
      </c>
      <c r="F2691" s="9" t="s">
        <v>278</v>
      </c>
      <c r="G2691" s="9" t="s">
        <v>278</v>
      </c>
      <c r="H2691" s="9">
        <v>391.20000000000164</v>
      </c>
      <c r="I2691" s="9">
        <v>0</v>
      </c>
      <c r="J2691" s="9">
        <v>296.90000000000055</v>
      </c>
      <c r="K2691" s="9">
        <v>130.69999999999891</v>
      </c>
      <c r="L2691" s="9">
        <v>316.80000000000109</v>
      </c>
      <c r="M2691" s="9"/>
      <c r="O2691" s="67">
        <v>1135.6000000000022</v>
      </c>
      <c r="T2691"/>
      <c r="U2691" s="63"/>
      <c r="V2691" s="63"/>
      <c r="W2691" s="283"/>
      <c r="X2691" s="317"/>
      <c r="Y2691" s="63"/>
    </row>
    <row r="2692" spans="1:25" ht="15">
      <c r="A2692" s="28" t="s">
        <v>711</v>
      </c>
      <c r="B2692" s="63" t="s">
        <v>739</v>
      </c>
      <c r="E2692" s="9" t="s">
        <v>278</v>
      </c>
      <c r="F2692" s="9" t="s">
        <v>278</v>
      </c>
      <c r="G2692" s="9" t="s">
        <v>278</v>
      </c>
      <c r="H2692" s="9">
        <v>202.10000000000127</v>
      </c>
      <c r="I2692" s="9">
        <v>0</v>
      </c>
      <c r="J2692" s="9">
        <v>245.00000000000182</v>
      </c>
      <c r="K2692" s="9">
        <v>290.79999999999836</v>
      </c>
      <c r="L2692" s="9">
        <v>355.49999999999909</v>
      </c>
      <c r="M2692" s="9"/>
      <c r="O2692" s="67">
        <v>1093.4000000000005</v>
      </c>
      <c r="T2692"/>
      <c r="U2692" s="63"/>
      <c r="V2692" s="63"/>
      <c r="W2692" s="265"/>
      <c r="X2692" s="317"/>
      <c r="Y2692" s="63"/>
    </row>
    <row r="2693" spans="1:25" ht="15">
      <c r="A2693" s="28" t="s">
        <v>713</v>
      </c>
      <c r="B2693" s="205" t="s">
        <v>1563</v>
      </c>
      <c r="C2693" s="3"/>
      <c r="D2693" s="3"/>
      <c r="E2693" s="9" t="s">
        <v>278</v>
      </c>
      <c r="F2693" s="9" t="s">
        <v>278</v>
      </c>
      <c r="G2693" s="9" t="s">
        <v>278</v>
      </c>
      <c r="H2693" s="9" t="s">
        <v>278</v>
      </c>
      <c r="I2693" s="9">
        <v>0</v>
      </c>
      <c r="J2693" s="9">
        <v>487.30000000000109</v>
      </c>
      <c r="K2693" s="9">
        <v>190.39999999999964</v>
      </c>
      <c r="L2693" s="9">
        <v>407.69999999999891</v>
      </c>
      <c r="M2693" s="9"/>
      <c r="O2693" s="67">
        <v>1085.3999999999996</v>
      </c>
      <c r="T2693"/>
      <c r="U2693" s="218"/>
      <c r="V2693" s="63"/>
      <c r="W2693" s="283"/>
      <c r="X2693" s="317"/>
      <c r="Y2693" s="63"/>
    </row>
    <row r="2694" spans="1:25" ht="15">
      <c r="A2694" s="28" t="s">
        <v>718</v>
      </c>
      <c r="B2694" s="273" t="s">
        <v>1887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>
        <v>348.99999999999818</v>
      </c>
      <c r="K2694" s="211">
        <v>550.79999999999927</v>
      </c>
      <c r="L2694" s="9">
        <v>174.89999999999964</v>
      </c>
      <c r="M2694" s="9"/>
      <c r="O2694" s="67">
        <v>1074.6999999999971</v>
      </c>
      <c r="Q2694" t="s">
        <v>300</v>
      </c>
      <c r="T2694"/>
      <c r="U2694" s="273"/>
      <c r="V2694" s="63"/>
      <c r="W2694" s="283"/>
      <c r="X2694" s="317"/>
      <c r="Y2694" s="63"/>
    </row>
    <row r="2695" spans="1:25" ht="15">
      <c r="A2695" s="28" t="s">
        <v>722</v>
      </c>
      <c r="B2695" s="218" t="s">
        <v>1568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216">
        <v>580.00000000000273</v>
      </c>
      <c r="K2695" s="9">
        <v>129.69999999999982</v>
      </c>
      <c r="L2695" s="9">
        <v>357</v>
      </c>
      <c r="M2695" s="9"/>
      <c r="O2695" s="67">
        <v>1066.7000000000025</v>
      </c>
      <c r="Q2695" t="s">
        <v>342</v>
      </c>
      <c r="T2695"/>
      <c r="U2695" s="63"/>
      <c r="V2695" s="63"/>
      <c r="W2695" s="283"/>
      <c r="X2695" s="317"/>
      <c r="Y2695" s="63"/>
    </row>
    <row r="2696" spans="1:25" ht="15">
      <c r="A2696" s="28" t="s">
        <v>723</v>
      </c>
      <c r="B2696" s="63" t="s">
        <v>29</v>
      </c>
      <c r="E2696" s="216">
        <v>204.7</v>
      </c>
      <c r="F2696" s="9">
        <v>209.4</v>
      </c>
      <c r="G2696" s="9">
        <v>263.7</v>
      </c>
      <c r="H2696" s="9" t="s">
        <v>278</v>
      </c>
      <c r="I2696" s="9">
        <v>0</v>
      </c>
      <c r="J2696" s="9">
        <v>378.5</v>
      </c>
      <c r="K2696" s="9" t="s">
        <v>278</v>
      </c>
      <c r="L2696" s="9" t="s">
        <v>278</v>
      </c>
      <c r="M2696" s="9"/>
      <c r="O2696" s="67">
        <v>1056.3</v>
      </c>
      <c r="Q2696" t="s">
        <v>292</v>
      </c>
      <c r="T2696"/>
      <c r="U2696" s="63"/>
      <c r="V2696" s="63"/>
      <c r="W2696" s="283"/>
      <c r="X2696" s="317"/>
      <c r="Y2696" s="63"/>
    </row>
    <row r="2697" spans="1:25" ht="15">
      <c r="A2697" s="28" t="s">
        <v>724</v>
      </c>
      <c r="B2697" s="273" t="s">
        <v>1888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>
        <v>424.89999999999964</v>
      </c>
      <c r="K2697" s="9">
        <v>212.99999999999818</v>
      </c>
      <c r="L2697" s="9">
        <v>410.90000000000146</v>
      </c>
      <c r="M2697" s="9"/>
      <c r="O2697" s="67">
        <v>1048.7999999999993</v>
      </c>
      <c r="T2697"/>
      <c r="U2697" s="63"/>
      <c r="V2697" s="63"/>
      <c r="W2697" s="283"/>
      <c r="X2697" s="317"/>
      <c r="Y2697" s="63"/>
    </row>
    <row r="2698" spans="1:25" ht="15">
      <c r="A2698" s="28" t="s">
        <v>730</v>
      </c>
      <c r="B2698" s="63" t="s">
        <v>721</v>
      </c>
      <c r="E2698" s="9" t="s">
        <v>278</v>
      </c>
      <c r="F2698" s="9" t="s">
        <v>278</v>
      </c>
      <c r="G2698" s="9" t="s">
        <v>278</v>
      </c>
      <c r="H2698" s="9">
        <v>145.50000000000091</v>
      </c>
      <c r="I2698" s="9">
        <v>0</v>
      </c>
      <c r="J2698" s="9">
        <v>526.70000000000073</v>
      </c>
      <c r="K2698" s="64" t="s">
        <v>279</v>
      </c>
      <c r="L2698" s="9">
        <v>373.99999999999909</v>
      </c>
      <c r="M2698" s="9"/>
      <c r="O2698" s="67">
        <v>1046.2000000000007</v>
      </c>
      <c r="T2698"/>
      <c r="U2698" s="63"/>
      <c r="V2698" s="63"/>
      <c r="W2698" s="282"/>
      <c r="X2698" s="317"/>
      <c r="Y2698" s="63"/>
    </row>
    <row r="2699" spans="1:25" ht="15">
      <c r="A2699" s="28" t="s">
        <v>738</v>
      </c>
      <c r="B2699" s="273" t="s">
        <v>1891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>
        <v>335.99999999999909</v>
      </c>
      <c r="K2699" s="9">
        <v>263.19999999999982</v>
      </c>
      <c r="L2699" s="9">
        <v>434.40000000000055</v>
      </c>
      <c r="M2699" s="9"/>
      <c r="O2699" s="67">
        <v>1033.5999999999995</v>
      </c>
      <c r="T2699"/>
      <c r="U2699" s="273"/>
      <c r="V2699" s="63"/>
      <c r="W2699" s="283"/>
      <c r="X2699" s="317"/>
      <c r="Y2699" s="63"/>
    </row>
    <row r="2700" spans="1:25" ht="15">
      <c r="A2700" s="28" t="s">
        <v>742</v>
      </c>
      <c r="B2700" s="28" t="s">
        <v>691</v>
      </c>
      <c r="E2700" s="9" t="s">
        <v>278</v>
      </c>
      <c r="F2700" s="9" t="s">
        <v>278</v>
      </c>
      <c r="G2700" s="9" t="s">
        <v>278</v>
      </c>
      <c r="H2700" s="9">
        <v>256.300000000002</v>
      </c>
      <c r="I2700" s="9">
        <v>0</v>
      </c>
      <c r="J2700" s="9">
        <v>254.89999999999782</v>
      </c>
      <c r="K2700" s="9">
        <v>114.30000000000018</v>
      </c>
      <c r="L2700" s="9">
        <v>398.100000000004</v>
      </c>
      <c r="M2700" s="9"/>
      <c r="O2700" s="67">
        <v>1023.600000000004</v>
      </c>
      <c r="T2700"/>
      <c r="U2700" s="63"/>
      <c r="V2700" s="63"/>
      <c r="W2700" s="265"/>
      <c r="X2700" s="317"/>
      <c r="Y2700" s="63"/>
    </row>
    <row r="2701" spans="1:25" ht="15">
      <c r="A2701" s="28" t="s">
        <v>743</v>
      </c>
      <c r="B2701" s="28" t="s">
        <v>685</v>
      </c>
      <c r="E2701" s="9" t="s">
        <v>278</v>
      </c>
      <c r="F2701" s="9" t="s">
        <v>278</v>
      </c>
      <c r="G2701" s="9" t="s">
        <v>278</v>
      </c>
      <c r="H2701" s="9">
        <v>276.29999999999927</v>
      </c>
      <c r="I2701" s="9">
        <v>0</v>
      </c>
      <c r="J2701" s="9">
        <v>46.500000000000909</v>
      </c>
      <c r="K2701" s="9">
        <v>338.90000000000146</v>
      </c>
      <c r="L2701" s="9">
        <v>357.5</v>
      </c>
      <c r="M2701" s="9"/>
      <c r="O2701" s="67">
        <v>1019.2000000000016</v>
      </c>
      <c r="T2701"/>
      <c r="U2701" s="273"/>
      <c r="V2701" s="63"/>
      <c r="W2701" s="283"/>
      <c r="X2701" s="317"/>
      <c r="Y2701" s="63"/>
    </row>
    <row r="2702" spans="1:25" ht="15">
      <c r="A2702" s="28" t="s">
        <v>744</v>
      </c>
      <c r="B2702" s="273" t="s">
        <v>1883</v>
      </c>
      <c r="C2702" s="3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>
        <v>367.5</v>
      </c>
      <c r="K2702" s="9">
        <v>269.70000000000073</v>
      </c>
      <c r="L2702" s="9">
        <v>352.50000000000091</v>
      </c>
      <c r="M2702" s="9"/>
      <c r="O2702" s="67">
        <v>989.70000000000164</v>
      </c>
      <c r="T2702"/>
      <c r="U2702" s="218"/>
      <c r="V2702" s="63"/>
      <c r="W2702" s="283"/>
      <c r="X2702" s="317"/>
      <c r="Y2702" s="63"/>
    </row>
    <row r="2703" spans="1:25" ht="15">
      <c r="A2703" s="28" t="s">
        <v>750</v>
      </c>
      <c r="B2703" s="63" t="s">
        <v>712</v>
      </c>
      <c r="E2703" s="9" t="s">
        <v>278</v>
      </c>
      <c r="F2703" s="9" t="s">
        <v>278</v>
      </c>
      <c r="G2703" s="9" t="s">
        <v>278</v>
      </c>
      <c r="H2703" s="9">
        <v>232.65000000000146</v>
      </c>
      <c r="I2703" s="9">
        <v>0</v>
      </c>
      <c r="J2703" s="9">
        <v>245.00000000000091</v>
      </c>
      <c r="K2703" s="9">
        <v>132.60000000000036</v>
      </c>
      <c r="L2703" s="9">
        <v>349.79999999999836</v>
      </c>
      <c r="M2703" s="9"/>
      <c r="O2703" s="67">
        <v>960.05000000000109</v>
      </c>
      <c r="T2703"/>
      <c r="U2703" s="63"/>
      <c r="V2703" s="63"/>
      <c r="W2703" s="283"/>
      <c r="X2703" s="317"/>
      <c r="Y2703" s="63"/>
    </row>
    <row r="2704" spans="1:25" ht="15">
      <c r="A2704" s="28" t="s">
        <v>751</v>
      </c>
      <c r="B2704" s="205" t="s">
        <v>1565</v>
      </c>
      <c r="C2704" s="3"/>
      <c r="D2704" s="3"/>
      <c r="E2704" s="9" t="s">
        <v>278</v>
      </c>
      <c r="F2704" s="9" t="s">
        <v>278</v>
      </c>
      <c r="G2704" s="9" t="s">
        <v>278</v>
      </c>
      <c r="H2704" s="9" t="s">
        <v>278</v>
      </c>
      <c r="I2704" s="9">
        <v>0</v>
      </c>
      <c r="J2704" s="9">
        <v>448.39999999999873</v>
      </c>
      <c r="K2704" s="9">
        <v>217.800000000002</v>
      </c>
      <c r="L2704" s="9">
        <v>272.80000000000109</v>
      </c>
      <c r="M2704" s="9"/>
      <c r="O2704" s="67">
        <v>939.00000000000182</v>
      </c>
      <c r="T2704"/>
      <c r="U2704" s="63"/>
      <c r="V2704" s="63"/>
      <c r="W2704" s="265"/>
      <c r="X2704" s="317"/>
      <c r="Y2704" s="63"/>
    </row>
    <row r="2705" spans="1:25" ht="15">
      <c r="A2705" s="28" t="s">
        <v>752</v>
      </c>
      <c r="B2705" s="273" t="s">
        <v>1894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>
        <v>416.00000000000091</v>
      </c>
      <c r="K2705" s="9">
        <v>110.99999999999909</v>
      </c>
      <c r="L2705" s="9">
        <v>404.69999999999527</v>
      </c>
      <c r="M2705" s="9"/>
      <c r="O2705" s="67">
        <v>931.69999999999527</v>
      </c>
      <c r="T2705"/>
      <c r="U2705" s="273"/>
      <c r="V2705" s="63"/>
      <c r="W2705" s="265"/>
      <c r="X2705" s="317"/>
      <c r="Y2705" s="63"/>
    </row>
    <row r="2706" spans="1:25" ht="15">
      <c r="A2706" s="28" t="s">
        <v>754</v>
      </c>
      <c r="B2706" s="205" t="s">
        <v>1561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>
        <v>461.79999999999836</v>
      </c>
      <c r="K2706" s="9">
        <v>62.400000000000546</v>
      </c>
      <c r="L2706" s="9">
        <v>389</v>
      </c>
      <c r="M2706" s="9"/>
      <c r="O2706" s="67">
        <v>913.19999999999891</v>
      </c>
      <c r="T2706"/>
      <c r="U2706" s="63"/>
      <c r="V2706" s="63"/>
      <c r="W2706" s="283"/>
      <c r="X2706" s="317"/>
      <c r="Y2706" s="63"/>
    </row>
    <row r="2707" spans="1:25" ht="15">
      <c r="A2707" s="28" t="s">
        <v>755</v>
      </c>
      <c r="B2707" s="205" t="s">
        <v>1559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>
        <v>392.49999999999818</v>
      </c>
      <c r="K2707" s="9">
        <v>178.59999999999764</v>
      </c>
      <c r="L2707" s="9">
        <v>325.50000000000546</v>
      </c>
      <c r="M2707" s="9"/>
      <c r="O2707" s="67">
        <v>896.60000000000127</v>
      </c>
      <c r="T2707"/>
      <c r="U2707" s="273"/>
      <c r="V2707" s="63"/>
      <c r="W2707" s="283"/>
      <c r="X2707" s="317"/>
      <c r="Y2707" s="63"/>
    </row>
    <row r="2708" spans="1:25" ht="15">
      <c r="A2708" s="28" t="s">
        <v>756</v>
      </c>
      <c r="B2708" s="63" t="s">
        <v>705</v>
      </c>
      <c r="E2708" s="9" t="s">
        <v>278</v>
      </c>
      <c r="F2708" s="9" t="s">
        <v>278</v>
      </c>
      <c r="G2708" s="9" t="s">
        <v>278</v>
      </c>
      <c r="H2708" s="9">
        <v>232.39999999999873</v>
      </c>
      <c r="I2708" s="9">
        <v>0</v>
      </c>
      <c r="J2708" s="9">
        <v>365</v>
      </c>
      <c r="K2708" s="9">
        <v>109.99999999999818</v>
      </c>
      <c r="L2708" s="9">
        <v>180</v>
      </c>
      <c r="M2708" s="9"/>
      <c r="O2708" s="67">
        <v>887.39999999999691</v>
      </c>
      <c r="T2708"/>
      <c r="U2708" s="218"/>
      <c r="V2708" s="63"/>
      <c r="W2708" s="283"/>
      <c r="X2708" s="317"/>
      <c r="Y2708" s="63"/>
    </row>
    <row r="2709" spans="1:25" ht="15">
      <c r="A2709" s="28" t="s">
        <v>759</v>
      </c>
      <c r="B2709" s="63" t="s">
        <v>156</v>
      </c>
      <c r="E2709" s="9" t="s">
        <v>278</v>
      </c>
      <c r="F2709" s="9" t="s">
        <v>278</v>
      </c>
      <c r="G2709" s="9">
        <v>223.25</v>
      </c>
      <c r="H2709" s="9">
        <v>185.09999999999854</v>
      </c>
      <c r="I2709" s="9">
        <v>0</v>
      </c>
      <c r="J2709" s="9">
        <v>318.50000000000091</v>
      </c>
      <c r="K2709" s="9">
        <v>141.80000000000018</v>
      </c>
      <c r="L2709" s="9" t="s">
        <v>278</v>
      </c>
      <c r="M2709" s="9"/>
      <c r="O2709" s="67">
        <v>868.64999999999964</v>
      </c>
      <c r="T2709"/>
      <c r="U2709" s="273"/>
      <c r="V2709" s="63"/>
      <c r="W2709" s="283"/>
      <c r="X2709" s="317"/>
      <c r="Y2709" s="63"/>
    </row>
    <row r="2710" spans="1:25" ht="15">
      <c r="A2710" s="28" t="s">
        <v>841</v>
      </c>
      <c r="B2710" s="205" t="s">
        <v>1566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>
        <v>422.59999999999945</v>
      </c>
      <c r="K2710" s="9">
        <v>164.60000000000127</v>
      </c>
      <c r="L2710" s="9">
        <v>265.49999999999818</v>
      </c>
      <c r="M2710" s="9"/>
      <c r="O2710" s="67">
        <v>852.69999999999891</v>
      </c>
      <c r="T2710"/>
      <c r="U2710" s="273"/>
      <c r="V2710" s="63"/>
      <c r="W2710" s="282"/>
      <c r="X2710" s="317"/>
      <c r="Y2710" s="63"/>
    </row>
    <row r="2711" spans="1:25" ht="15">
      <c r="A2711" s="28" t="s">
        <v>842</v>
      </c>
      <c r="B2711" s="205" t="s">
        <v>1550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>
        <v>430</v>
      </c>
      <c r="K2711" s="9">
        <v>76.19999999999709</v>
      </c>
      <c r="L2711" s="9">
        <v>339.14999999999873</v>
      </c>
      <c r="M2711" s="9"/>
      <c r="O2711" s="67">
        <v>845.34999999999582</v>
      </c>
      <c r="T2711"/>
      <c r="U2711" s="63"/>
      <c r="V2711" s="63"/>
      <c r="W2711" s="265"/>
      <c r="X2711" s="317"/>
      <c r="Y2711" s="63"/>
    </row>
    <row r="2712" spans="1:25" ht="15">
      <c r="A2712" s="28" t="s">
        <v>843</v>
      </c>
      <c r="B2712" s="63" t="s">
        <v>4</v>
      </c>
      <c r="E2712" s="9">
        <v>49.5</v>
      </c>
      <c r="F2712" s="9">
        <v>49.5</v>
      </c>
      <c r="G2712" s="9">
        <v>256.3</v>
      </c>
      <c r="H2712" s="216">
        <v>446.79999999999836</v>
      </c>
      <c r="I2712" s="9">
        <v>0</v>
      </c>
      <c r="J2712" s="9" t="s">
        <v>278</v>
      </c>
      <c r="K2712" s="9" t="s">
        <v>278</v>
      </c>
      <c r="L2712" s="9" t="s">
        <v>278</v>
      </c>
      <c r="M2712" s="9"/>
      <c r="O2712" s="67">
        <v>802.09999999999832</v>
      </c>
      <c r="Q2712" t="s">
        <v>292</v>
      </c>
      <c r="T2712"/>
      <c r="U2712" s="63"/>
      <c r="V2712" s="63"/>
      <c r="W2712" s="283"/>
      <c r="X2712" s="317"/>
      <c r="Y2712" s="63"/>
    </row>
    <row r="2713" spans="1:25" ht="15">
      <c r="A2713" s="28" t="s">
        <v>844</v>
      </c>
      <c r="B2713" s="205" t="s">
        <v>1558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>
        <v>341.10000000000036</v>
      </c>
      <c r="K2713" s="9">
        <v>178.09999999999854</v>
      </c>
      <c r="L2713" s="9">
        <v>276</v>
      </c>
      <c r="M2713" s="9"/>
      <c r="O2713" s="67">
        <v>795.19999999999891</v>
      </c>
      <c r="T2713"/>
      <c r="U2713" s="218"/>
      <c r="V2713" s="63"/>
      <c r="W2713" s="282"/>
      <c r="X2713" s="317"/>
      <c r="Y2713" s="63"/>
    </row>
    <row r="2714" spans="1:25" ht="15">
      <c r="A2714" s="28" t="s">
        <v>845</v>
      </c>
      <c r="B2714" s="205" t="s">
        <v>1560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>
        <v>279.29999999999927</v>
      </c>
      <c r="K2714" s="9">
        <v>219.50000000000091</v>
      </c>
      <c r="L2714" s="9">
        <v>295.50000000000182</v>
      </c>
      <c r="M2714" s="9"/>
      <c r="O2714" s="67">
        <v>794.300000000002</v>
      </c>
      <c r="T2714"/>
      <c r="U2714" s="63"/>
      <c r="V2714" s="63"/>
      <c r="W2714" s="282"/>
      <c r="X2714" s="317"/>
      <c r="Y2714" s="63"/>
    </row>
    <row r="2715" spans="1:25" ht="15">
      <c r="A2715" s="28" t="s">
        <v>846</v>
      </c>
      <c r="B2715" s="273" t="s">
        <v>1927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212">
        <v>489.45000000000073</v>
      </c>
      <c r="L2715" s="9">
        <v>302.50000000000091</v>
      </c>
      <c r="M2715" s="9"/>
      <c r="O2715" s="67">
        <v>791.95000000000164</v>
      </c>
      <c r="Q2715" t="s">
        <v>282</v>
      </c>
      <c r="T2715"/>
      <c r="U2715" s="273"/>
      <c r="V2715" s="63"/>
      <c r="W2715" s="283"/>
      <c r="X2715" s="317"/>
      <c r="Y2715" s="63"/>
    </row>
    <row r="2716" spans="1:25" ht="15">
      <c r="A2716" s="28" t="s">
        <v>847</v>
      </c>
      <c r="B2716" s="273" t="s">
        <v>1900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>
        <v>322.59999999999945</v>
      </c>
      <c r="L2716" s="9">
        <v>448.79999999999927</v>
      </c>
      <c r="M2716" s="9"/>
      <c r="O2716" s="67">
        <v>771.39999999999873</v>
      </c>
      <c r="T2716"/>
      <c r="U2716" s="273"/>
      <c r="V2716" s="63"/>
      <c r="W2716" s="265"/>
      <c r="X2716" s="317"/>
      <c r="Y2716" s="63"/>
    </row>
    <row r="2717" spans="1:25" ht="15">
      <c r="A2717" s="28" t="s">
        <v>848</v>
      </c>
      <c r="B2717" s="273" t="s">
        <v>1905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>
        <v>324.70000000000073</v>
      </c>
      <c r="L2717" s="9">
        <v>435.00000000000182</v>
      </c>
      <c r="M2717" s="9"/>
      <c r="O2717" s="67">
        <v>759.70000000000255</v>
      </c>
      <c r="T2717"/>
      <c r="V2717" s="63"/>
      <c r="W2717" s="282"/>
      <c r="X2717" s="317"/>
      <c r="Y2717" s="63"/>
    </row>
    <row r="2718" spans="1:25" ht="15">
      <c r="A2718" s="28" t="s">
        <v>849</v>
      </c>
      <c r="B2718" s="273" t="s">
        <v>1902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>
        <v>292.50000000000091</v>
      </c>
      <c r="L2718" s="216">
        <v>465.99999999999602</v>
      </c>
      <c r="M2718" s="216"/>
      <c r="O2718" s="67">
        <v>758.49999999999693</v>
      </c>
      <c r="Q2718" t="s">
        <v>292</v>
      </c>
      <c r="T2718"/>
      <c r="U2718" s="273"/>
      <c r="V2718" s="63"/>
      <c r="W2718" s="283"/>
      <c r="X2718" s="317"/>
      <c r="Y2718" s="63"/>
    </row>
    <row r="2719" spans="1:25" ht="15">
      <c r="A2719" s="28" t="s">
        <v>850</v>
      </c>
      <c r="B2719" s="205" t="s">
        <v>1567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213">
        <v>680.29999999999927</v>
      </c>
      <c r="K2719" s="9">
        <v>71.400000000000546</v>
      </c>
      <c r="L2719" s="9" t="s">
        <v>278</v>
      </c>
      <c r="M2719" s="9"/>
      <c r="O2719" s="67">
        <v>751.69999999999982</v>
      </c>
      <c r="Q2719" t="s">
        <v>281</v>
      </c>
      <c r="T2719" s="21" t="s">
        <v>1661</v>
      </c>
      <c r="U2719" s="63"/>
      <c r="V2719" s="63"/>
      <c r="W2719" s="283"/>
      <c r="X2719" s="317"/>
      <c r="Y2719" s="63"/>
    </row>
    <row r="2720" spans="1:25" ht="15">
      <c r="A2720" s="28" t="s">
        <v>851</v>
      </c>
      <c r="B2720" s="273" t="s">
        <v>1886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>
        <v>345.29999999999927</v>
      </c>
      <c r="K2720" s="9">
        <v>91.799999999999272</v>
      </c>
      <c r="L2720" s="9">
        <v>294.10000000000036</v>
      </c>
      <c r="M2720" s="9"/>
      <c r="O2720" s="67">
        <v>731.19999999999891</v>
      </c>
      <c r="T2720"/>
      <c r="U2720" s="273"/>
      <c r="V2720" s="63"/>
      <c r="W2720" s="283"/>
      <c r="X2720" s="317"/>
      <c r="Y2720" s="63"/>
    </row>
    <row r="2721" spans="1:25" ht="15">
      <c r="A2721" s="28" t="s">
        <v>852</v>
      </c>
      <c r="B2721" s="273" t="s">
        <v>1890</v>
      </c>
      <c r="C2721" s="3"/>
      <c r="D2721" s="3"/>
      <c r="E2721" s="9" t="s">
        <v>278</v>
      </c>
      <c r="F2721" s="9" t="s">
        <v>278</v>
      </c>
      <c r="G2721" s="9" t="s">
        <v>278</v>
      </c>
      <c r="H2721" s="9" t="s">
        <v>278</v>
      </c>
      <c r="I2721" s="9">
        <v>0</v>
      </c>
      <c r="J2721" s="9">
        <v>357.30000000000109</v>
      </c>
      <c r="K2721" s="9">
        <v>7.6999999999989086</v>
      </c>
      <c r="L2721" s="9">
        <v>333.89999999999691</v>
      </c>
      <c r="M2721" s="9"/>
      <c r="O2721" s="67">
        <v>698.89999999999691</v>
      </c>
      <c r="T2721"/>
      <c r="U2721" s="273"/>
      <c r="V2721" s="63"/>
      <c r="W2721" s="265"/>
      <c r="X2721" s="317"/>
      <c r="Y2721" s="63"/>
    </row>
    <row r="2722" spans="1:25" ht="15">
      <c r="A2722" s="28" t="s">
        <v>853</v>
      </c>
      <c r="B2722" s="273" t="s">
        <v>1882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9">
        <v>250.50000000000091</v>
      </c>
      <c r="K2722" s="9">
        <v>80.000000000000909</v>
      </c>
      <c r="L2722" s="9">
        <v>300.19999999999527</v>
      </c>
      <c r="M2722" s="9"/>
      <c r="O2722" s="67">
        <v>630.69999999999709</v>
      </c>
      <c r="T2722"/>
      <c r="V2722" s="63"/>
      <c r="W2722" s="283"/>
      <c r="X2722" s="317"/>
      <c r="Y2722" s="63"/>
    </row>
    <row r="2723" spans="1:25" ht="15">
      <c r="A2723" s="28" t="s">
        <v>854</v>
      </c>
      <c r="B2723" s="205" t="s">
        <v>1549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>
        <v>303.69999999999982</v>
      </c>
      <c r="K2723" s="9">
        <v>92.899999999998727</v>
      </c>
      <c r="L2723" s="9">
        <v>227.99999999999801</v>
      </c>
      <c r="M2723" s="9"/>
      <c r="O2723" s="67">
        <v>624.5999999999965</v>
      </c>
      <c r="T2723"/>
      <c r="U2723" s="63"/>
      <c r="V2723" s="63"/>
      <c r="W2723" s="283"/>
      <c r="X2723" s="317"/>
      <c r="Y2723" s="63"/>
    </row>
    <row r="2724" spans="1:25" ht="15">
      <c r="A2724" s="28" t="s">
        <v>855</v>
      </c>
      <c r="B2724" s="63" t="s">
        <v>178</v>
      </c>
      <c r="E2724" s="216">
        <v>191.6</v>
      </c>
      <c r="F2724" s="211">
        <v>410.6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9"/>
      <c r="O2724" s="67">
        <v>602.20000000000005</v>
      </c>
      <c r="Q2724" t="s">
        <v>319</v>
      </c>
      <c r="T2724"/>
      <c r="U2724" s="273"/>
      <c r="V2724" s="63"/>
      <c r="W2724" s="283"/>
      <c r="X2724" s="317"/>
      <c r="Y2724" s="63"/>
    </row>
    <row r="2725" spans="1:25" ht="15">
      <c r="A2725" s="28" t="s">
        <v>856</v>
      </c>
      <c r="B2725" s="63" t="s">
        <v>726</v>
      </c>
      <c r="E2725" s="9" t="s">
        <v>278</v>
      </c>
      <c r="F2725" s="9" t="s">
        <v>278</v>
      </c>
      <c r="G2725" s="9" t="s">
        <v>278</v>
      </c>
      <c r="H2725" s="213">
        <v>600.350000000004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/>
      <c r="O2725" s="67">
        <v>600.350000000004</v>
      </c>
      <c r="Q2725" t="s">
        <v>281</v>
      </c>
      <c r="T2725" t="s">
        <v>1661</v>
      </c>
      <c r="U2725" s="63"/>
      <c r="V2725" s="63"/>
      <c r="W2725" s="283"/>
      <c r="X2725" s="317"/>
      <c r="Y2725" s="63"/>
    </row>
    <row r="2726" spans="1:25" ht="15">
      <c r="A2726" s="28" t="s">
        <v>857</v>
      </c>
      <c r="B2726" s="273" t="s">
        <v>1926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216">
        <v>438.5</v>
      </c>
      <c r="L2726" s="9">
        <v>161.50000000000364</v>
      </c>
      <c r="M2726" s="9"/>
      <c r="O2726" s="67">
        <v>600.00000000000364</v>
      </c>
      <c r="Q2726" t="s">
        <v>284</v>
      </c>
      <c r="T2726"/>
      <c r="U2726" s="28"/>
      <c r="V2726" s="63"/>
      <c r="W2726" s="283"/>
      <c r="X2726" s="317"/>
      <c r="Y2726" s="63"/>
    </row>
    <row r="2727" spans="1:25" ht="15">
      <c r="A2727" s="28" t="s">
        <v>858</v>
      </c>
      <c r="B2727" s="63" t="s">
        <v>35</v>
      </c>
      <c r="E2727" s="9">
        <v>70.099999999999994</v>
      </c>
      <c r="F2727" s="9">
        <v>171.6</v>
      </c>
      <c r="G2727" s="9">
        <v>218.7</v>
      </c>
      <c r="H2727" s="9">
        <v>121.5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/>
      <c r="O2727" s="67">
        <v>581.9</v>
      </c>
      <c r="T2727"/>
      <c r="U2727" s="63"/>
      <c r="V2727" s="63"/>
      <c r="W2727" s="283"/>
      <c r="X2727" s="317"/>
      <c r="Y2727" s="63"/>
    </row>
    <row r="2728" spans="1:25" ht="15">
      <c r="A2728" s="28" t="s">
        <v>859</v>
      </c>
      <c r="B2728" s="273" t="s">
        <v>1889</v>
      </c>
      <c r="C2728" s="3"/>
      <c r="D2728" s="3"/>
      <c r="E2728" s="9" t="s">
        <v>278</v>
      </c>
      <c r="F2728" s="9" t="s">
        <v>278</v>
      </c>
      <c r="G2728" s="9" t="s">
        <v>278</v>
      </c>
      <c r="H2728" s="9" t="s">
        <v>278</v>
      </c>
      <c r="I2728" s="9">
        <v>0</v>
      </c>
      <c r="J2728" s="9">
        <v>391.70000000000073</v>
      </c>
      <c r="K2728" s="9">
        <v>186.69999999999891</v>
      </c>
      <c r="L2728" s="9" t="s">
        <v>278</v>
      </c>
      <c r="M2728" s="9"/>
      <c r="O2728" s="67">
        <v>578.39999999999964</v>
      </c>
      <c r="T2728"/>
      <c r="U2728" s="63"/>
      <c r="V2728" s="63"/>
      <c r="W2728" s="265"/>
      <c r="X2728" s="317"/>
      <c r="Y2728" s="63"/>
    </row>
    <row r="2729" spans="1:25" ht="15">
      <c r="A2729" s="28" t="s">
        <v>860</v>
      </c>
      <c r="B2729" s="273" t="s">
        <v>1898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>
        <v>130.40000000000055</v>
      </c>
      <c r="L2729" s="9">
        <v>414.69999999999891</v>
      </c>
      <c r="M2729" s="9"/>
      <c r="O2729" s="67">
        <v>545.09999999999945</v>
      </c>
      <c r="T2729"/>
      <c r="U2729" s="218"/>
      <c r="V2729" s="63"/>
      <c r="W2729" s="283"/>
      <c r="X2729" s="317"/>
      <c r="Y2729" s="63"/>
    </row>
    <row r="2730" spans="1:25" ht="15">
      <c r="A2730" s="28" t="s">
        <v>861</v>
      </c>
      <c r="B2730" s="273" t="s">
        <v>1899</v>
      </c>
      <c r="C2730" s="3"/>
      <c r="D2730" s="3"/>
      <c r="E2730" s="9" t="s">
        <v>278</v>
      </c>
      <c r="F2730" s="9" t="s">
        <v>278</v>
      </c>
      <c r="G2730" s="9" t="s">
        <v>278</v>
      </c>
      <c r="H2730" s="9" t="s">
        <v>278</v>
      </c>
      <c r="I2730" s="9">
        <v>0</v>
      </c>
      <c r="J2730" s="9" t="s">
        <v>278</v>
      </c>
      <c r="K2730" s="9">
        <v>134.19999999999618</v>
      </c>
      <c r="L2730" s="9">
        <v>396.59999999999854</v>
      </c>
      <c r="M2730" s="9"/>
      <c r="O2730" s="67">
        <v>530.79999999999472</v>
      </c>
      <c r="T2730"/>
      <c r="U2730" s="63"/>
      <c r="V2730" s="63"/>
      <c r="W2730" s="265"/>
      <c r="X2730" s="317"/>
      <c r="Y2730" s="63"/>
    </row>
    <row r="2731" spans="1:25" ht="15">
      <c r="A2731" s="28" t="s">
        <v>862</v>
      </c>
      <c r="B2731" s="63" t="s">
        <v>158</v>
      </c>
      <c r="E2731" s="9" t="s">
        <v>278</v>
      </c>
      <c r="F2731" s="9" t="s">
        <v>278</v>
      </c>
      <c r="G2731" s="9">
        <v>303.5</v>
      </c>
      <c r="H2731" s="9">
        <v>212.19999999999891</v>
      </c>
      <c r="I2731" s="9">
        <v>0</v>
      </c>
      <c r="J2731" s="9" t="s">
        <v>278</v>
      </c>
      <c r="K2731" s="9" t="s">
        <v>278</v>
      </c>
      <c r="L2731" s="9" t="s">
        <v>278</v>
      </c>
      <c r="M2731" s="9"/>
      <c r="O2731" s="67">
        <v>515.69999999999891</v>
      </c>
      <c r="T2731"/>
      <c r="U2731" s="273"/>
      <c r="V2731" s="63"/>
      <c r="W2731" s="283"/>
      <c r="X2731" s="317"/>
      <c r="Y2731" s="63"/>
    </row>
    <row r="2732" spans="1:25" ht="15">
      <c r="A2732" s="28" t="s">
        <v>863</v>
      </c>
      <c r="B2732" s="273" t="s">
        <v>2726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>
        <v>211.50000000000182</v>
      </c>
      <c r="L2732" s="9">
        <v>301.49999999999818</v>
      </c>
      <c r="M2732" s="9"/>
      <c r="O2732" s="67">
        <v>513</v>
      </c>
      <c r="T2732"/>
      <c r="U2732" s="273"/>
      <c r="V2732" s="63"/>
      <c r="W2732" s="265"/>
      <c r="X2732" s="317"/>
      <c r="Y2732" s="63"/>
    </row>
    <row r="2733" spans="1:25" ht="15">
      <c r="A2733" s="28" t="s">
        <v>864</v>
      </c>
      <c r="B2733" s="205" t="s">
        <v>1551</v>
      </c>
      <c r="C2733" s="3"/>
      <c r="D2733" s="3"/>
      <c r="E2733" s="9" t="s">
        <v>278</v>
      </c>
      <c r="F2733" s="9" t="s">
        <v>278</v>
      </c>
      <c r="G2733" s="9" t="s">
        <v>278</v>
      </c>
      <c r="H2733" s="9" t="s">
        <v>278</v>
      </c>
      <c r="I2733" s="9">
        <v>0</v>
      </c>
      <c r="J2733" s="9">
        <v>502.39999999999964</v>
      </c>
      <c r="K2733" s="9" t="s">
        <v>278</v>
      </c>
      <c r="L2733" s="9" t="s">
        <v>278</v>
      </c>
      <c r="M2733" s="9"/>
      <c r="O2733" s="67">
        <v>502.39999999999964</v>
      </c>
      <c r="T2733"/>
      <c r="U2733" s="273"/>
      <c r="V2733" s="63"/>
      <c r="W2733" s="282"/>
      <c r="X2733" s="317"/>
      <c r="Y2733" s="63"/>
    </row>
    <row r="2734" spans="1:25" ht="15">
      <c r="A2734" s="28" t="s">
        <v>865</v>
      </c>
      <c r="B2734" s="273" t="s">
        <v>1901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>
        <v>225.10000000000036</v>
      </c>
      <c r="L2734" s="9">
        <v>258.00000000000091</v>
      </c>
      <c r="M2734" s="9"/>
      <c r="O2734" s="67">
        <v>483.10000000000127</v>
      </c>
      <c r="T2734"/>
      <c r="U2734" s="63"/>
      <c r="V2734" s="63"/>
      <c r="W2734" s="283"/>
      <c r="X2734" s="317"/>
      <c r="Y2734" s="63"/>
    </row>
    <row r="2735" spans="1:25" ht="15">
      <c r="A2735" s="28" t="s">
        <v>866</v>
      </c>
      <c r="B2735" s="63" t="s">
        <v>701</v>
      </c>
      <c r="E2735" s="9" t="s">
        <v>278</v>
      </c>
      <c r="F2735" s="9" t="s">
        <v>278</v>
      </c>
      <c r="G2735" s="9" t="s">
        <v>278</v>
      </c>
      <c r="H2735" s="216">
        <v>459.49999999999909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/>
      <c r="O2735" s="67">
        <v>459.49999999999909</v>
      </c>
      <c r="Q2735" t="s">
        <v>284</v>
      </c>
      <c r="T2735"/>
      <c r="U2735" s="63"/>
      <c r="V2735" s="63"/>
      <c r="W2735" s="265"/>
      <c r="X2735" s="317"/>
      <c r="Y2735" s="63"/>
    </row>
    <row r="2736" spans="1:25" ht="15">
      <c r="A2736" s="28" t="s">
        <v>867</v>
      </c>
      <c r="B2736" s="63" t="s">
        <v>2556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216">
        <v>455.44999999999709</v>
      </c>
      <c r="M2736" s="216"/>
      <c r="N2736" s="67"/>
      <c r="O2736" s="67">
        <v>455.44999999999709</v>
      </c>
      <c r="Q2736" t="s">
        <v>293</v>
      </c>
      <c r="T2736"/>
      <c r="U2736" s="63"/>
      <c r="V2736" s="63"/>
      <c r="W2736" s="283"/>
      <c r="X2736" s="317"/>
      <c r="Y2736" s="63"/>
    </row>
    <row r="2737" spans="1:25" ht="15">
      <c r="A2737" s="28" t="s">
        <v>868</v>
      </c>
      <c r="B2737" s="63" t="s">
        <v>2558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>
        <v>421.50000000000182</v>
      </c>
      <c r="M2737" s="9"/>
      <c r="N2737" s="67"/>
      <c r="O2737" s="67">
        <v>421.50000000000182</v>
      </c>
      <c r="T2737"/>
      <c r="V2737" s="63"/>
      <c r="W2737" s="282"/>
      <c r="X2737" s="317"/>
      <c r="Y2737" s="63"/>
    </row>
    <row r="2738" spans="1:25" ht="15">
      <c r="A2738" s="28" t="s">
        <v>869</v>
      </c>
      <c r="B2738" s="63" t="s">
        <v>180</v>
      </c>
      <c r="C2738" s="3"/>
      <c r="D2738" s="3"/>
      <c r="E2738" s="9" t="s">
        <v>278</v>
      </c>
      <c r="F2738" s="9" t="s">
        <v>278</v>
      </c>
      <c r="G2738" s="9" t="s">
        <v>278</v>
      </c>
      <c r="H2738" s="9" t="s">
        <v>278</v>
      </c>
      <c r="I2738" s="9">
        <v>0</v>
      </c>
      <c r="J2738" s="9" t="s">
        <v>278</v>
      </c>
      <c r="K2738" s="9" t="s">
        <v>278</v>
      </c>
      <c r="L2738" s="9">
        <v>420.10000000000218</v>
      </c>
      <c r="M2738" s="9"/>
      <c r="N2738" s="67"/>
      <c r="O2738" s="67">
        <v>420.10000000000218</v>
      </c>
      <c r="T2738"/>
      <c r="V2738" s="63"/>
      <c r="W2738" s="283"/>
      <c r="X2738" s="317"/>
      <c r="Y2738" s="63"/>
    </row>
    <row r="2739" spans="1:25" ht="15">
      <c r="A2739" s="28" t="s">
        <v>870</v>
      </c>
      <c r="B2739" s="273" t="s">
        <v>1884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>
        <v>397.29999999999927</v>
      </c>
      <c r="K2739" s="9" t="s">
        <v>278</v>
      </c>
      <c r="L2739" s="9" t="s">
        <v>278</v>
      </c>
      <c r="M2739" s="9"/>
      <c r="O2739" s="67">
        <v>397.29999999999927</v>
      </c>
      <c r="T2739"/>
      <c r="U2739" s="63"/>
      <c r="V2739" s="63"/>
      <c r="W2739" s="283"/>
      <c r="X2739" s="317"/>
      <c r="Y2739" s="63"/>
    </row>
    <row r="2740" spans="1:25" ht="15">
      <c r="A2740" s="28" t="s">
        <v>871</v>
      </c>
      <c r="B2740" s="63" t="s">
        <v>2559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>
        <v>390.30000000000291</v>
      </c>
      <c r="M2740" s="9"/>
      <c r="N2740" s="67"/>
      <c r="O2740" s="67">
        <v>390.30000000000291</v>
      </c>
      <c r="T2740"/>
      <c r="U2740" s="218"/>
      <c r="V2740" s="63"/>
      <c r="W2740" s="283"/>
      <c r="X2740" s="317"/>
      <c r="Y2740" s="63"/>
    </row>
    <row r="2741" spans="1:25" ht="15">
      <c r="A2741" s="28" t="s">
        <v>872</v>
      </c>
      <c r="B2741" s="63" t="s">
        <v>2542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>
        <v>381.49999999999818</v>
      </c>
      <c r="M2741" s="9"/>
      <c r="N2741" s="67"/>
      <c r="O2741" s="67">
        <v>381.49999999999818</v>
      </c>
      <c r="T2741"/>
      <c r="U2741" s="273"/>
      <c r="V2741" s="63"/>
      <c r="W2741" s="283"/>
      <c r="X2741" s="317"/>
      <c r="Y2741" s="63"/>
    </row>
    <row r="2742" spans="1:25" ht="15">
      <c r="A2742" s="28" t="s">
        <v>873</v>
      </c>
      <c r="B2742" s="63" t="s">
        <v>2548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 t="s">
        <v>278</v>
      </c>
      <c r="K2742" s="9" t="s">
        <v>278</v>
      </c>
      <c r="L2742" s="9">
        <v>378.80000000000291</v>
      </c>
      <c r="M2742" s="9"/>
      <c r="N2742" s="67"/>
      <c r="O2742" s="67">
        <v>378.80000000000291</v>
      </c>
      <c r="T2742"/>
      <c r="U2742" s="273"/>
      <c r="V2742" s="63"/>
      <c r="W2742" s="283"/>
      <c r="X2742" s="317"/>
      <c r="Y2742" s="63"/>
    </row>
    <row r="2743" spans="1:25" ht="15">
      <c r="A2743" s="28" t="s">
        <v>874</v>
      </c>
      <c r="B2743" s="273" t="s">
        <v>1924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>
        <v>97.999999999998181</v>
      </c>
      <c r="L2743" s="9">
        <v>268.50000000000091</v>
      </c>
      <c r="M2743" s="9"/>
      <c r="O2743" s="67">
        <v>366.49999999999909</v>
      </c>
      <c r="T2743"/>
      <c r="U2743" s="63"/>
      <c r="V2743" s="63"/>
      <c r="W2743" s="265"/>
      <c r="X2743" s="317"/>
      <c r="Y2743" s="63"/>
    </row>
    <row r="2744" spans="1:25" ht="15">
      <c r="A2744" s="28" t="s">
        <v>875</v>
      </c>
      <c r="B2744" s="63" t="s">
        <v>2547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>
        <v>358.80000000000109</v>
      </c>
      <c r="M2744" s="9"/>
      <c r="N2744" s="67"/>
      <c r="O2744" s="67">
        <v>358.80000000000109</v>
      </c>
      <c r="T2744"/>
      <c r="U2744" s="63"/>
      <c r="V2744" s="63"/>
      <c r="W2744" s="265"/>
      <c r="X2744" s="317"/>
      <c r="Y2744" s="63"/>
    </row>
    <row r="2745" spans="1:25" ht="15">
      <c r="A2745" s="28" t="s">
        <v>876</v>
      </c>
      <c r="B2745" s="63" t="s">
        <v>2564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>
        <v>348.59999999999673</v>
      </c>
      <c r="M2745" s="9"/>
      <c r="N2745" s="67"/>
      <c r="O2745" s="67">
        <v>348.59999999999673</v>
      </c>
      <c r="T2745"/>
      <c r="V2745" s="63"/>
      <c r="W2745" s="283"/>
      <c r="X2745" s="317"/>
      <c r="Y2745" s="63"/>
    </row>
    <row r="2746" spans="1:25" ht="15">
      <c r="A2746" s="28" t="s">
        <v>877</v>
      </c>
      <c r="B2746" s="63" t="s">
        <v>2557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 t="s">
        <v>278</v>
      </c>
      <c r="K2746" s="9" t="s">
        <v>278</v>
      </c>
      <c r="L2746" s="9">
        <v>340.40000000000146</v>
      </c>
      <c r="M2746" s="9"/>
      <c r="N2746" s="67"/>
      <c r="O2746" s="67">
        <v>340.40000000000146</v>
      </c>
      <c r="T2746"/>
      <c r="U2746" s="63"/>
      <c r="V2746" s="63"/>
      <c r="W2746" s="283"/>
      <c r="X2746" s="317"/>
      <c r="Y2746" s="63"/>
    </row>
    <row r="2747" spans="1:25" ht="15">
      <c r="A2747" s="28" t="s">
        <v>878</v>
      </c>
      <c r="B2747" s="273" t="s">
        <v>2003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>
        <v>152.49999999999818</v>
      </c>
      <c r="L2747" s="9">
        <v>179.99999999999901</v>
      </c>
      <c r="M2747" s="9"/>
      <c r="O2747" s="67">
        <v>332.49999999999716</v>
      </c>
      <c r="T2747"/>
      <c r="U2747" s="273"/>
      <c r="V2747" s="63"/>
      <c r="W2747" s="283"/>
      <c r="X2747" s="317"/>
      <c r="Y2747" s="63"/>
    </row>
    <row r="2748" spans="1:25" ht="15">
      <c r="A2748" s="28" t="s">
        <v>879</v>
      </c>
      <c r="B2748" s="63" t="s">
        <v>2567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>
        <v>312.80000000000109</v>
      </c>
      <c r="M2748" s="9"/>
      <c r="N2748" s="67"/>
      <c r="O2748" s="67">
        <v>312.80000000000109</v>
      </c>
      <c r="T2748"/>
      <c r="U2748" s="63"/>
      <c r="V2748" s="63"/>
      <c r="W2748" s="282"/>
      <c r="X2748" s="317"/>
      <c r="Y2748" s="63"/>
    </row>
    <row r="2749" spans="1:25" ht="15">
      <c r="A2749" s="28" t="s">
        <v>880</v>
      </c>
      <c r="B2749" s="63" t="s">
        <v>2553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>
        <v>312.69999999999982</v>
      </c>
      <c r="M2749" s="9"/>
      <c r="N2749" s="67"/>
      <c r="O2749" s="67">
        <v>312.69999999999982</v>
      </c>
      <c r="T2749"/>
      <c r="U2749" s="63"/>
      <c r="V2749" s="63"/>
      <c r="W2749" s="283"/>
      <c r="X2749" s="317"/>
      <c r="Y2749" s="63"/>
    </row>
    <row r="2750" spans="1:25" ht="15">
      <c r="A2750" s="28" t="s">
        <v>2231</v>
      </c>
      <c r="B2750" s="63" t="s">
        <v>2546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>
        <v>307.50000000000182</v>
      </c>
      <c r="M2750" s="9"/>
      <c r="N2750" s="67"/>
      <c r="O2750" s="67">
        <v>307.50000000000182</v>
      </c>
      <c r="T2750"/>
      <c r="U2750" s="273"/>
    </row>
    <row r="2751" spans="1:25" ht="15">
      <c r="A2751" s="28" t="s">
        <v>2516</v>
      </c>
      <c r="B2751" s="63" t="s">
        <v>2563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>
        <v>307.49999999999818</v>
      </c>
      <c r="M2751" s="9"/>
      <c r="N2751" s="67"/>
      <c r="O2751" s="67">
        <v>307.49999999999818</v>
      </c>
      <c r="T2751"/>
      <c r="U2751" s="63"/>
    </row>
    <row r="2752" spans="1:25" ht="15">
      <c r="A2752" s="28" t="s">
        <v>2517</v>
      </c>
      <c r="B2752" s="63" t="s">
        <v>2568</v>
      </c>
      <c r="C2752" s="3"/>
      <c r="D2752" s="3"/>
      <c r="E2752" s="9" t="s">
        <v>278</v>
      </c>
      <c r="F2752" s="9" t="s">
        <v>278</v>
      </c>
      <c r="G2752" s="9" t="s">
        <v>278</v>
      </c>
      <c r="H2752" s="9" t="s">
        <v>278</v>
      </c>
      <c r="I2752" s="9">
        <v>0</v>
      </c>
      <c r="J2752" s="9" t="s">
        <v>278</v>
      </c>
      <c r="K2752" s="9" t="s">
        <v>278</v>
      </c>
      <c r="L2752" s="9">
        <v>304.59999999999854</v>
      </c>
      <c r="M2752" s="9"/>
      <c r="N2752" s="67"/>
      <c r="O2752" s="67">
        <v>304.59999999999854</v>
      </c>
      <c r="T2752"/>
    </row>
    <row r="2753" spans="1:21" ht="15">
      <c r="A2753" s="28" t="s">
        <v>2518</v>
      </c>
      <c r="B2753" s="63" t="s">
        <v>2544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>
        <v>300.00000000000091</v>
      </c>
      <c r="M2753" s="9"/>
      <c r="N2753" s="67"/>
      <c r="O2753" s="67">
        <v>300.00000000000091</v>
      </c>
      <c r="T2753"/>
      <c r="U2753" s="63"/>
    </row>
    <row r="2754" spans="1:21" ht="15">
      <c r="A2754" s="28" t="s">
        <v>2519</v>
      </c>
      <c r="B2754" s="273" t="s">
        <v>2541</v>
      </c>
      <c r="C2754" s="3"/>
      <c r="D2754" s="3"/>
      <c r="E2754" s="9" t="s">
        <v>278</v>
      </c>
      <c r="F2754" s="9" t="s">
        <v>278</v>
      </c>
      <c r="G2754" s="9" t="s">
        <v>278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>
        <v>295.89999999999964</v>
      </c>
      <c r="M2754" s="9"/>
      <c r="N2754" s="67"/>
      <c r="O2754" s="67">
        <v>295.89999999999964</v>
      </c>
      <c r="T2754"/>
    </row>
    <row r="2755" spans="1:21" ht="15">
      <c r="A2755" s="28" t="s">
        <v>2520</v>
      </c>
      <c r="B2755" s="63" t="s">
        <v>2560</v>
      </c>
      <c r="C2755" s="3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 t="s">
        <v>278</v>
      </c>
      <c r="L2755" s="9">
        <v>292.59999999999854</v>
      </c>
      <c r="M2755" s="9"/>
      <c r="N2755" s="67"/>
      <c r="O2755" s="67">
        <v>292.59999999999854</v>
      </c>
      <c r="T2755"/>
      <c r="U2755" s="63"/>
    </row>
    <row r="2756" spans="1:21" ht="15">
      <c r="A2756" s="28" t="s">
        <v>2521</v>
      </c>
      <c r="B2756" s="63" t="s">
        <v>2549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>
        <v>289.29999999999927</v>
      </c>
      <c r="M2756" s="9"/>
      <c r="N2756" s="67"/>
      <c r="O2756" s="67">
        <v>289.29999999999927</v>
      </c>
      <c r="T2756"/>
      <c r="U2756" s="63"/>
    </row>
    <row r="2757" spans="1:21" ht="15">
      <c r="A2757" s="28" t="s">
        <v>2522</v>
      </c>
      <c r="B2757" s="63" t="s">
        <v>2550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>
        <v>287.00000000000182</v>
      </c>
      <c r="M2757" s="9"/>
      <c r="N2757" s="67"/>
      <c r="O2757" s="67">
        <v>287.00000000000182</v>
      </c>
      <c r="T2757"/>
      <c r="U2757" s="63"/>
    </row>
    <row r="2758" spans="1:21" ht="15">
      <c r="A2758" s="28" t="s">
        <v>2523</v>
      </c>
      <c r="B2758" s="63" t="s">
        <v>2552</v>
      </c>
      <c r="C2758" s="3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 t="s">
        <v>278</v>
      </c>
      <c r="L2758" s="9">
        <v>285.49999999999727</v>
      </c>
      <c r="M2758" s="9"/>
      <c r="N2758" s="67"/>
      <c r="O2758" s="67">
        <v>285.49999999999727</v>
      </c>
      <c r="T2758"/>
    </row>
    <row r="2759" spans="1:21" ht="15">
      <c r="A2759" s="28" t="s">
        <v>2524</v>
      </c>
      <c r="B2759" s="273" t="s">
        <v>2540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>
        <v>283.70000000000164</v>
      </c>
      <c r="M2759" s="9"/>
      <c r="N2759" s="67"/>
      <c r="O2759" s="67">
        <v>283.70000000000164</v>
      </c>
      <c r="T2759"/>
      <c r="U2759" s="63"/>
    </row>
    <row r="2760" spans="1:21" ht="15">
      <c r="A2760" s="28" t="s">
        <v>2525</v>
      </c>
      <c r="B2760" s="63" t="s">
        <v>2566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>
        <v>276.79999999999927</v>
      </c>
      <c r="M2760" s="9"/>
      <c r="N2760" s="67"/>
      <c r="O2760" s="67">
        <v>276.79999999999927</v>
      </c>
      <c r="T2760"/>
      <c r="U2760" s="218"/>
    </row>
    <row r="2761" spans="1:21" ht="15">
      <c r="A2761" s="28" t="s">
        <v>2526</v>
      </c>
      <c r="B2761" s="63" t="s">
        <v>2551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>
        <v>258.90000000000055</v>
      </c>
      <c r="M2761" s="9"/>
      <c r="N2761" s="67"/>
      <c r="O2761" s="67">
        <v>258.90000000000055</v>
      </c>
      <c r="T2761"/>
      <c r="U2761" s="273"/>
    </row>
    <row r="2762" spans="1:21" ht="15">
      <c r="A2762" s="28" t="s">
        <v>2527</v>
      </c>
      <c r="B2762" s="63" t="s">
        <v>2555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>
        <v>250.699999999997</v>
      </c>
      <c r="M2762" s="9"/>
      <c r="N2762" s="67"/>
      <c r="O2762" s="67">
        <v>250.699999999997</v>
      </c>
      <c r="T2762"/>
    </row>
    <row r="2763" spans="1:21" ht="15">
      <c r="A2763" s="28" t="s">
        <v>2528</v>
      </c>
      <c r="B2763" s="63" t="s">
        <v>741</v>
      </c>
      <c r="E2763" s="9" t="s">
        <v>278</v>
      </c>
      <c r="F2763" s="9" t="s">
        <v>278</v>
      </c>
      <c r="G2763" s="9" t="s">
        <v>278</v>
      </c>
      <c r="H2763" s="9">
        <v>236.90000000000055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/>
      <c r="O2763" s="67">
        <v>236.90000000000055</v>
      </c>
      <c r="T2763"/>
      <c r="U2763" s="273"/>
    </row>
    <row r="2764" spans="1:21" ht="15">
      <c r="A2764" s="28" t="s">
        <v>2529</v>
      </c>
      <c r="B2764" s="63" t="s">
        <v>2554</v>
      </c>
      <c r="C2764" s="3"/>
      <c r="D2764" s="3"/>
      <c r="E2764" s="9" t="s">
        <v>278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>
        <v>222.00000000000182</v>
      </c>
      <c r="M2764" s="9"/>
      <c r="N2764" s="67"/>
      <c r="O2764" s="67">
        <v>222.00000000000182</v>
      </c>
      <c r="T2764"/>
      <c r="U2764" s="63"/>
    </row>
    <row r="2765" spans="1:21" ht="15">
      <c r="A2765" s="28" t="s">
        <v>2530</v>
      </c>
      <c r="B2765" s="63" t="s">
        <v>164</v>
      </c>
      <c r="E2765" s="9" t="s">
        <v>278</v>
      </c>
      <c r="F2765" s="9" t="s">
        <v>278</v>
      </c>
      <c r="G2765" s="9">
        <v>195.1</v>
      </c>
      <c r="H2765" s="9" t="s">
        <v>278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/>
      <c r="O2765" s="67">
        <v>195.1</v>
      </c>
      <c r="T2765"/>
      <c r="U2765" s="63"/>
    </row>
    <row r="2766" spans="1:21" ht="15">
      <c r="A2766" s="28" t="s">
        <v>2531</v>
      </c>
      <c r="B2766" s="63" t="s">
        <v>2543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>
        <v>185.5</v>
      </c>
      <c r="M2766" s="9"/>
      <c r="N2766" s="67"/>
      <c r="O2766" s="67">
        <v>185.5</v>
      </c>
      <c r="T2766"/>
      <c r="U2766" s="273"/>
    </row>
    <row r="2767" spans="1:21" ht="15">
      <c r="A2767" s="28" t="s">
        <v>2532</v>
      </c>
      <c r="B2767" s="63" t="s">
        <v>2545</v>
      </c>
      <c r="C2767" s="3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 t="s">
        <v>278</v>
      </c>
      <c r="L2767" s="9">
        <v>144</v>
      </c>
      <c r="M2767" s="9"/>
      <c r="N2767" s="67"/>
      <c r="O2767" s="67">
        <v>144</v>
      </c>
      <c r="T2767"/>
      <c r="U2767" s="63"/>
    </row>
    <row r="2768" spans="1:21" ht="15">
      <c r="A2768" s="28" t="s">
        <v>2533</v>
      </c>
      <c r="B2768" s="63" t="s">
        <v>731</v>
      </c>
      <c r="E2768" s="9" t="s">
        <v>278</v>
      </c>
      <c r="F2768" s="9" t="s">
        <v>278</v>
      </c>
      <c r="G2768" s="9" t="s">
        <v>278</v>
      </c>
      <c r="H2768" s="9">
        <v>143.44999999999982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/>
      <c r="O2768" s="67">
        <v>143.44999999999982</v>
      </c>
      <c r="T2768"/>
      <c r="U2768" s="273"/>
    </row>
    <row r="2769" spans="1:21" ht="15">
      <c r="A2769" s="28" t="s">
        <v>2534</v>
      </c>
      <c r="B2769" s="273" t="s">
        <v>1903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>
        <v>136.5</v>
      </c>
      <c r="L2769" s="9" t="s">
        <v>278</v>
      </c>
      <c r="M2769" s="9"/>
      <c r="O2769" s="67">
        <v>136.5</v>
      </c>
      <c r="T2769"/>
      <c r="U2769" s="63"/>
    </row>
    <row r="2770" spans="1:21" ht="15">
      <c r="A2770" s="28" t="s">
        <v>2535</v>
      </c>
      <c r="B2770" s="63" t="s">
        <v>179</v>
      </c>
      <c r="E2770" s="9">
        <v>79.5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/>
      <c r="O2770" s="67">
        <v>79.5</v>
      </c>
      <c r="T2770"/>
      <c r="U2770" s="273"/>
    </row>
    <row r="2771" spans="1:21" ht="15">
      <c r="A2771" s="28" t="s">
        <v>2536</v>
      </c>
      <c r="B2771" s="273" t="s">
        <v>1904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>
        <v>37.099999999998545</v>
      </c>
      <c r="L2771" s="9" t="s">
        <v>278</v>
      </c>
      <c r="M2771" s="9"/>
      <c r="O2771" s="67">
        <v>37.099999999998545</v>
      </c>
      <c r="T2771"/>
    </row>
    <row r="2772" spans="1:21" ht="15">
      <c r="A2772" s="28" t="s">
        <v>2537</v>
      </c>
      <c r="B2772" s="218" t="s">
        <v>1547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/>
      <c r="O2772" s="67">
        <v>0</v>
      </c>
      <c r="T2772"/>
      <c r="U2772" s="63"/>
    </row>
    <row r="2773" spans="1:21" ht="15">
      <c r="A2773" s="28" t="s">
        <v>2538</v>
      </c>
      <c r="B2773" s="205" t="s">
        <v>1557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/>
      <c r="O2773" s="67">
        <v>0</v>
      </c>
      <c r="T2773"/>
      <c r="U2773" s="273"/>
    </row>
    <row r="2774" spans="1:21" ht="15">
      <c r="A2774" s="28" t="s">
        <v>2539</v>
      </c>
      <c r="B2774" s="205" t="s">
        <v>1556</v>
      </c>
      <c r="C2774" s="3"/>
      <c r="D2774" s="3"/>
      <c r="E2774" s="9" t="s">
        <v>278</v>
      </c>
      <c r="F2774" s="9" t="s">
        <v>278</v>
      </c>
      <c r="G2774" s="9" t="s">
        <v>278</v>
      </c>
      <c r="H2774" s="9" t="s">
        <v>278</v>
      </c>
      <c r="I2774" s="9">
        <v>0</v>
      </c>
      <c r="J2774" s="9" t="s">
        <v>278</v>
      </c>
      <c r="K2774" s="9" t="s">
        <v>278</v>
      </c>
      <c r="L2774" s="9" t="s">
        <v>278</v>
      </c>
      <c r="M2774" s="9"/>
      <c r="O2774" s="67">
        <v>0</v>
      </c>
      <c r="T2774"/>
      <c r="U2774" s="63"/>
    </row>
    <row r="2775" spans="1:21" ht="15">
      <c r="A2775" s="28" t="s">
        <v>2687</v>
      </c>
      <c r="B2775" s="205" t="s">
        <v>1554</v>
      </c>
      <c r="C2775" s="3"/>
      <c r="D2775" s="3"/>
      <c r="E2775" s="9" t="s">
        <v>278</v>
      </c>
      <c r="F2775" s="9" t="s">
        <v>278</v>
      </c>
      <c r="G2775" s="9" t="s">
        <v>278</v>
      </c>
      <c r="H2775" s="9" t="s">
        <v>278</v>
      </c>
      <c r="I2775" s="9">
        <v>0</v>
      </c>
      <c r="J2775" s="9" t="s">
        <v>278</v>
      </c>
      <c r="K2775" s="9" t="s">
        <v>278</v>
      </c>
      <c r="L2775" s="9" t="s">
        <v>278</v>
      </c>
      <c r="M2775" s="9"/>
      <c r="O2775" s="67">
        <v>0</v>
      </c>
      <c r="T2775"/>
      <c r="U2775" s="63"/>
    </row>
    <row r="2776" spans="1:21" ht="15">
      <c r="A2776" s="28" t="s">
        <v>2688</v>
      </c>
      <c r="B2776" s="205" t="s">
        <v>1581</v>
      </c>
      <c r="C2776" s="3"/>
      <c r="D2776" s="3"/>
      <c r="E2776" s="9" t="s">
        <v>278</v>
      </c>
      <c r="F2776" s="9" t="s">
        <v>278</v>
      </c>
      <c r="G2776" s="9" t="s">
        <v>278</v>
      </c>
      <c r="H2776" s="9" t="s">
        <v>278</v>
      </c>
      <c r="I2776" s="9">
        <v>0</v>
      </c>
      <c r="J2776" s="9" t="s">
        <v>278</v>
      </c>
      <c r="K2776" s="9" t="s">
        <v>278</v>
      </c>
      <c r="L2776" s="9" t="s">
        <v>278</v>
      </c>
      <c r="M2776" s="9"/>
      <c r="O2776" s="67">
        <v>0</v>
      </c>
      <c r="T2776"/>
    </row>
    <row r="2777" spans="1:21" ht="15">
      <c r="A2777" s="28" t="s">
        <v>2689</v>
      </c>
      <c r="B2777" s="205" t="s">
        <v>1564</v>
      </c>
      <c r="C2777" s="3"/>
      <c r="D2777" s="3"/>
      <c r="E2777" s="9" t="s">
        <v>278</v>
      </c>
      <c r="F2777" s="9" t="s">
        <v>278</v>
      </c>
      <c r="G2777" s="9" t="s">
        <v>278</v>
      </c>
      <c r="H2777" s="9" t="s">
        <v>278</v>
      </c>
      <c r="I2777" s="9">
        <v>0</v>
      </c>
      <c r="J2777" s="9" t="s">
        <v>278</v>
      </c>
      <c r="K2777" s="9" t="s">
        <v>278</v>
      </c>
      <c r="L2777" s="9" t="s">
        <v>278</v>
      </c>
      <c r="M2777" s="9"/>
      <c r="O2777" s="67">
        <v>0</v>
      </c>
      <c r="T2777"/>
    </row>
    <row r="2778" spans="1:21" ht="15">
      <c r="A2778" s="291" t="s">
        <v>3944</v>
      </c>
      <c r="B2778" s="63" t="s">
        <v>4006</v>
      </c>
      <c r="C2778" s="3"/>
      <c r="D2778" s="3"/>
      <c r="E2778" s="9"/>
      <c r="F2778" s="9"/>
      <c r="G2778" s="9"/>
      <c r="H2778" s="9"/>
      <c r="L2778" s="69"/>
      <c r="M2778" s="69"/>
      <c r="N2778" s="67"/>
      <c r="T2778"/>
    </row>
    <row r="2779" spans="1:21" ht="15">
      <c r="A2779" s="291" t="s">
        <v>3945</v>
      </c>
      <c r="B2779" s="63" t="s">
        <v>4007</v>
      </c>
      <c r="C2779" s="3"/>
      <c r="D2779" s="3"/>
      <c r="E2779" s="9"/>
      <c r="F2779" s="9"/>
      <c r="G2779" s="9"/>
      <c r="H2779" s="9"/>
      <c r="L2779" s="69"/>
      <c r="M2779" s="69"/>
      <c r="N2779" s="67"/>
      <c r="T2779"/>
    </row>
    <row r="2780" spans="1:21" ht="15">
      <c r="A2780" s="291" t="s">
        <v>3946</v>
      </c>
      <c r="B2780" s="63" t="s">
        <v>4008</v>
      </c>
      <c r="C2780" s="3"/>
      <c r="D2780" s="3"/>
      <c r="E2780" s="9"/>
      <c r="F2780" s="9"/>
      <c r="G2780" s="9"/>
      <c r="H2780" s="9"/>
      <c r="L2780" s="69"/>
      <c r="M2780" s="69"/>
      <c r="N2780" s="67"/>
      <c r="T2780"/>
    </row>
    <row r="2781" spans="1:21" ht="15">
      <c r="A2781" s="291" t="s">
        <v>3947</v>
      </c>
      <c r="B2781" s="63" t="s">
        <v>4009</v>
      </c>
      <c r="C2781" s="3"/>
      <c r="D2781" s="3"/>
      <c r="E2781" s="9"/>
      <c r="F2781" s="9"/>
      <c r="G2781" s="9"/>
      <c r="H2781" s="9"/>
      <c r="L2781" s="69"/>
      <c r="M2781" s="69"/>
      <c r="N2781" s="67"/>
      <c r="T2781"/>
    </row>
    <row r="2782" spans="1:21" ht="15">
      <c r="A2782" s="291" t="s">
        <v>3948</v>
      </c>
      <c r="B2782" s="63" t="s">
        <v>4010</v>
      </c>
      <c r="C2782" s="3"/>
      <c r="D2782" s="3"/>
      <c r="E2782" s="9"/>
      <c r="F2782" s="9"/>
      <c r="G2782" s="9"/>
      <c r="H2782" s="9"/>
      <c r="L2782" s="69"/>
      <c r="M2782" s="69"/>
      <c r="N2782" s="67"/>
      <c r="T2782"/>
    </row>
    <row r="2783" spans="1:21" ht="15">
      <c r="A2783" s="291" t="s">
        <v>3949</v>
      </c>
      <c r="B2783" s="63" t="s">
        <v>4011</v>
      </c>
      <c r="C2783" s="3"/>
      <c r="D2783" s="3"/>
      <c r="E2783" s="9"/>
      <c r="F2783" s="9"/>
      <c r="G2783" s="9"/>
      <c r="H2783" s="9"/>
      <c r="L2783" s="69"/>
      <c r="M2783" s="69"/>
      <c r="N2783" s="67"/>
      <c r="T2783"/>
    </row>
    <row r="2784" spans="1:21" ht="15">
      <c r="A2784" s="291" t="s">
        <v>3950</v>
      </c>
      <c r="B2784" s="63" t="s">
        <v>4012</v>
      </c>
      <c r="C2784" s="3"/>
      <c r="D2784" s="3"/>
      <c r="E2784" s="9"/>
      <c r="F2784" s="9"/>
      <c r="G2784" s="9"/>
      <c r="H2784" s="9"/>
      <c r="L2784" s="69"/>
      <c r="M2784" s="69"/>
      <c r="N2784" s="67"/>
      <c r="T2784"/>
    </row>
    <row r="2785" spans="1:20" ht="15">
      <c r="A2785" s="291" t="s">
        <v>3951</v>
      </c>
      <c r="B2785" s="63" t="s">
        <v>4013</v>
      </c>
      <c r="C2785" s="3"/>
      <c r="D2785" s="3"/>
      <c r="E2785" s="9"/>
      <c r="F2785" s="9"/>
      <c r="G2785" s="9"/>
      <c r="H2785" s="9"/>
      <c r="L2785" s="69"/>
      <c r="M2785" s="69"/>
      <c r="N2785" s="67"/>
      <c r="T2785"/>
    </row>
    <row r="2786" spans="1:20" ht="15">
      <c r="A2786" s="291" t="s">
        <v>3952</v>
      </c>
      <c r="B2786" s="63" t="s">
        <v>4014</v>
      </c>
      <c r="C2786" s="3"/>
      <c r="D2786" s="3"/>
      <c r="E2786" s="9"/>
      <c r="F2786" s="9"/>
      <c r="G2786" s="9"/>
      <c r="H2786" s="9"/>
      <c r="L2786" s="69"/>
      <c r="M2786" s="69"/>
      <c r="N2786" s="67"/>
      <c r="T2786"/>
    </row>
    <row r="2787" spans="1:20" ht="15">
      <c r="A2787" s="291" t="s">
        <v>3953</v>
      </c>
      <c r="B2787" s="63" t="s">
        <v>4033</v>
      </c>
      <c r="C2787" s="3"/>
      <c r="D2787" s="3"/>
      <c r="E2787" s="9"/>
      <c r="F2787" s="9"/>
      <c r="G2787" s="9"/>
      <c r="H2787" s="9"/>
      <c r="L2787" s="69"/>
      <c r="M2787" s="69"/>
      <c r="N2787" s="67"/>
      <c r="T2787"/>
    </row>
    <row r="2788" spans="1:20" ht="15">
      <c r="A2788" s="291" t="s">
        <v>3954</v>
      </c>
      <c r="B2788" s="63" t="s">
        <v>4015</v>
      </c>
      <c r="C2788" s="3"/>
      <c r="D2788" s="3"/>
      <c r="E2788" s="9"/>
      <c r="F2788" s="9"/>
      <c r="G2788" s="9"/>
      <c r="H2788" s="9"/>
      <c r="L2788" s="69"/>
      <c r="M2788" s="69"/>
      <c r="N2788" s="67"/>
      <c r="T2788"/>
    </row>
    <row r="2789" spans="1:20" ht="15">
      <c r="A2789" s="291" t="s">
        <v>3955</v>
      </c>
      <c r="B2789" s="63" t="s">
        <v>4016</v>
      </c>
      <c r="C2789" s="3"/>
      <c r="D2789" s="3"/>
      <c r="E2789" s="9"/>
      <c r="F2789" s="9"/>
      <c r="G2789" s="9"/>
      <c r="H2789" s="9"/>
      <c r="L2789" s="69"/>
      <c r="M2789" s="69"/>
      <c r="N2789" s="67"/>
      <c r="T2789"/>
    </row>
    <row r="2790" spans="1:20" ht="15">
      <c r="A2790" s="291" t="s">
        <v>3956</v>
      </c>
      <c r="B2790" s="63" t="s">
        <v>4017</v>
      </c>
      <c r="C2790" s="3"/>
      <c r="D2790" s="3"/>
      <c r="E2790" s="9"/>
      <c r="F2790" s="9"/>
      <c r="G2790" s="9"/>
      <c r="H2790" s="9"/>
      <c r="L2790" s="69"/>
      <c r="M2790" s="69"/>
      <c r="N2790" s="67"/>
      <c r="T2790"/>
    </row>
    <row r="2791" spans="1:20" ht="15">
      <c r="A2791" s="291" t="s">
        <v>3957</v>
      </c>
      <c r="B2791" s="63" t="s">
        <v>4018</v>
      </c>
      <c r="C2791" s="3"/>
      <c r="D2791" s="3"/>
      <c r="E2791" s="9"/>
      <c r="F2791" s="9"/>
      <c r="G2791" s="9"/>
      <c r="H2791" s="9"/>
      <c r="L2791" s="69"/>
      <c r="M2791" s="69"/>
      <c r="N2791" s="67"/>
      <c r="T2791"/>
    </row>
    <row r="2792" spans="1:20" ht="15">
      <c r="A2792" s="291" t="s">
        <v>3958</v>
      </c>
      <c r="B2792" s="63" t="s">
        <v>4019</v>
      </c>
      <c r="C2792" s="3"/>
      <c r="D2792" s="3"/>
      <c r="E2792" s="9"/>
      <c r="F2792" s="9"/>
      <c r="G2792" s="9"/>
      <c r="H2792" s="9"/>
      <c r="L2792" s="69"/>
      <c r="M2792" s="69"/>
      <c r="N2792" s="67"/>
      <c r="T2792"/>
    </row>
    <row r="2793" spans="1:20" ht="15">
      <c r="A2793" s="291" t="s">
        <v>3959</v>
      </c>
      <c r="B2793" s="63" t="s">
        <v>4020</v>
      </c>
      <c r="C2793" s="3"/>
      <c r="D2793" s="3"/>
      <c r="E2793" s="9"/>
      <c r="F2793" s="9"/>
      <c r="G2793" s="9"/>
      <c r="H2793" s="9"/>
      <c r="L2793" s="69"/>
      <c r="M2793" s="69"/>
      <c r="N2793" s="67"/>
      <c r="T2793"/>
    </row>
    <row r="2794" spans="1:20" ht="15">
      <c r="A2794" s="291" t="s">
        <v>3960</v>
      </c>
      <c r="B2794" s="63" t="s">
        <v>4021</v>
      </c>
      <c r="C2794" s="3"/>
      <c r="D2794" s="3"/>
      <c r="E2794" s="9"/>
      <c r="F2794" s="9"/>
      <c r="G2794" s="9"/>
      <c r="H2794" s="9"/>
      <c r="L2794" s="69"/>
      <c r="M2794" s="69"/>
      <c r="N2794" s="67"/>
      <c r="T2794"/>
    </row>
    <row r="2795" spans="1:20" ht="15">
      <c r="A2795" s="291" t="s">
        <v>3961</v>
      </c>
      <c r="B2795" s="63" t="s">
        <v>4022</v>
      </c>
      <c r="C2795" s="3"/>
      <c r="D2795" s="3"/>
      <c r="E2795" s="9"/>
      <c r="F2795" s="9"/>
      <c r="G2795" s="9"/>
      <c r="H2795" s="9"/>
      <c r="L2795" s="69"/>
      <c r="M2795" s="69"/>
      <c r="N2795" s="67"/>
      <c r="T2795"/>
    </row>
    <row r="2796" spans="1:20" ht="15">
      <c r="A2796" s="291" t="s">
        <v>3962</v>
      </c>
      <c r="B2796" s="63" t="s">
        <v>4023</v>
      </c>
      <c r="C2796" s="3"/>
      <c r="D2796" s="3"/>
      <c r="E2796" s="9"/>
      <c r="F2796" s="9"/>
      <c r="G2796" s="9"/>
      <c r="H2796" s="9"/>
      <c r="L2796" s="69"/>
      <c r="M2796" s="69"/>
      <c r="N2796" s="67"/>
      <c r="T2796"/>
    </row>
    <row r="2797" spans="1:20" ht="15">
      <c r="A2797" s="291" t="s">
        <v>3963</v>
      </c>
      <c r="B2797" s="63" t="s">
        <v>4024</v>
      </c>
      <c r="C2797" s="3"/>
      <c r="D2797" s="3"/>
      <c r="E2797" s="9"/>
      <c r="F2797" s="9"/>
      <c r="G2797" s="9"/>
      <c r="H2797" s="9"/>
      <c r="L2797" s="69"/>
      <c r="M2797" s="69"/>
      <c r="N2797" s="67"/>
      <c r="T2797"/>
    </row>
    <row r="2798" spans="1:20" ht="15">
      <c r="A2798" s="291" t="s">
        <v>3964</v>
      </c>
      <c r="B2798" s="63" t="s">
        <v>4025</v>
      </c>
      <c r="C2798" s="3"/>
      <c r="D2798" s="3"/>
      <c r="E2798" s="9"/>
      <c r="F2798" s="9"/>
      <c r="G2798" s="9"/>
      <c r="H2798" s="9"/>
      <c r="L2798" s="69"/>
      <c r="M2798" s="69"/>
      <c r="N2798" s="67"/>
      <c r="T2798"/>
    </row>
    <row r="2799" spans="1:20" ht="15">
      <c r="A2799" s="291" t="s">
        <v>3965</v>
      </c>
      <c r="B2799" s="63" t="s">
        <v>4026</v>
      </c>
      <c r="C2799" s="3"/>
      <c r="D2799" s="3"/>
      <c r="E2799" s="9"/>
      <c r="F2799" s="9"/>
      <c r="G2799" s="9"/>
      <c r="H2799" s="9"/>
      <c r="L2799" s="69"/>
      <c r="M2799" s="69"/>
      <c r="N2799" s="67"/>
      <c r="T2799"/>
    </row>
    <row r="2800" spans="1:20" ht="15">
      <c r="A2800" s="291" t="s">
        <v>3966</v>
      </c>
      <c r="B2800" s="63" t="s">
        <v>4027</v>
      </c>
      <c r="C2800" s="3"/>
      <c r="D2800" s="3"/>
      <c r="E2800" s="9"/>
      <c r="F2800" s="9"/>
      <c r="G2800" s="9"/>
      <c r="H2800" s="9"/>
      <c r="L2800" s="69"/>
      <c r="M2800" s="69"/>
      <c r="N2800" s="67"/>
      <c r="T2800"/>
    </row>
    <row r="2801" spans="1:24" ht="15">
      <c r="A2801" s="291" t="s">
        <v>4034</v>
      </c>
      <c r="B2801" s="63" t="s">
        <v>4028</v>
      </c>
      <c r="C2801" s="3"/>
      <c r="D2801" s="3"/>
      <c r="E2801" s="9"/>
      <c r="F2801" s="9"/>
      <c r="G2801" s="9"/>
      <c r="H2801" s="9"/>
      <c r="L2801" s="69"/>
      <c r="M2801" s="69"/>
      <c r="N2801" s="67"/>
      <c r="T2801"/>
    </row>
    <row r="2802" spans="1:24" ht="15">
      <c r="A2802" s="291" t="s">
        <v>4187</v>
      </c>
      <c r="B2802" s="63" t="s">
        <v>4029</v>
      </c>
      <c r="C2802" s="3"/>
      <c r="D2802" s="3"/>
      <c r="E2802" s="9"/>
      <c r="F2802" s="9"/>
      <c r="G2802" s="9"/>
      <c r="H2802" s="9"/>
      <c r="L2802" s="69"/>
      <c r="M2802" s="69"/>
      <c r="N2802" s="67"/>
      <c r="T2802"/>
    </row>
    <row r="2803" spans="1:24" ht="15">
      <c r="A2803" s="291" t="s">
        <v>4312</v>
      </c>
      <c r="B2803" s="63" t="s">
        <v>4030</v>
      </c>
      <c r="C2803" s="3"/>
      <c r="D2803" s="3"/>
      <c r="E2803" s="9"/>
      <c r="F2803" s="9"/>
      <c r="G2803" s="9"/>
      <c r="H2803" s="9"/>
      <c r="L2803" s="69"/>
      <c r="M2803" s="69"/>
      <c r="N2803" s="67"/>
      <c r="T2803"/>
    </row>
    <row r="2804" spans="1:24" ht="15">
      <c r="A2804" s="291" t="s">
        <v>4372</v>
      </c>
      <c r="B2804" s="63" t="s">
        <v>4031</v>
      </c>
      <c r="C2804" s="3"/>
      <c r="D2804" s="3"/>
      <c r="E2804" s="9"/>
      <c r="F2804" s="9"/>
      <c r="G2804" s="9"/>
      <c r="H2804" s="9"/>
      <c r="L2804" s="69"/>
      <c r="M2804" s="69"/>
      <c r="N2804" s="67"/>
      <c r="T2804"/>
    </row>
    <row r="2805" spans="1:24" ht="15">
      <c r="A2805" s="291" t="s">
        <v>4373</v>
      </c>
      <c r="B2805" s="63" t="s">
        <v>4032</v>
      </c>
      <c r="C2805" s="3"/>
      <c r="D2805" s="3"/>
      <c r="E2805" s="9"/>
      <c r="F2805" s="9"/>
      <c r="G2805" s="9"/>
      <c r="H2805" s="9"/>
      <c r="L2805" s="69"/>
      <c r="M2805" s="69"/>
      <c r="N2805" s="67"/>
      <c r="T2805"/>
    </row>
    <row r="2806" spans="1:24" ht="15">
      <c r="A2806" s="291" t="s">
        <v>4374</v>
      </c>
      <c r="B2806" s="63" t="s">
        <v>4035</v>
      </c>
      <c r="C2806" s="3"/>
      <c r="D2806" s="3"/>
      <c r="E2806" s="9"/>
      <c r="F2806" s="9"/>
      <c r="G2806" s="9"/>
      <c r="H2806" s="9"/>
      <c r="L2806" s="69"/>
      <c r="M2806" s="69"/>
      <c r="N2806" s="67"/>
      <c r="T2806"/>
    </row>
    <row r="2807" spans="1:24" ht="15">
      <c r="A2807" s="291" t="s">
        <v>4375</v>
      </c>
      <c r="B2807" s="63" t="s">
        <v>4186</v>
      </c>
      <c r="C2807" s="3"/>
      <c r="D2807" s="3"/>
      <c r="E2807" s="9"/>
      <c r="F2807" s="9"/>
      <c r="G2807" s="9"/>
      <c r="H2807" s="9"/>
      <c r="L2807" s="69"/>
      <c r="M2807" s="69"/>
      <c r="N2807" s="67"/>
      <c r="T2807"/>
    </row>
    <row r="2808" spans="1:24" ht="15">
      <c r="A2808" s="291" t="s">
        <v>4376</v>
      </c>
      <c r="B2808" s="63" t="s">
        <v>4309</v>
      </c>
      <c r="C2808" s="3"/>
      <c r="D2808" s="3"/>
      <c r="E2808" s="9"/>
      <c r="F2808" s="9"/>
      <c r="G2808" s="9"/>
      <c r="H2808" s="9"/>
      <c r="L2808" s="69"/>
      <c r="M2808" s="69"/>
      <c r="N2808" s="67"/>
      <c r="T2808"/>
    </row>
    <row r="2809" spans="1:24" ht="15">
      <c r="A2809" s="28"/>
      <c r="B2809" s="63"/>
      <c r="E2809" s="9"/>
      <c r="F2809" s="9"/>
      <c r="G2809" s="9"/>
      <c r="H2809" s="9"/>
      <c r="L2809" s="69"/>
      <c r="M2809" s="69"/>
      <c r="N2809" s="67"/>
      <c r="T2809"/>
    </row>
    <row r="2810" spans="1:24" ht="15">
      <c r="A2810" s="28"/>
      <c r="B2810" s="63"/>
      <c r="E2810" s="9"/>
      <c r="L2810" s="69"/>
      <c r="M2810" s="69"/>
      <c r="T2810"/>
    </row>
    <row r="2811" spans="1:24" ht="15">
      <c r="A2811" s="28"/>
      <c r="B2811" s="63"/>
      <c r="E2811" s="9"/>
      <c r="L2811" s="69"/>
      <c r="M2811" s="69"/>
      <c r="T2811"/>
    </row>
    <row r="2812" spans="1:24" ht="25.5">
      <c r="A2812" s="23" t="s">
        <v>176</v>
      </c>
      <c r="L2812" s="69"/>
      <c r="M2812" s="69"/>
      <c r="T2812"/>
    </row>
    <row r="2813" spans="1:24">
      <c r="L2813" s="69"/>
      <c r="M2813" s="69"/>
      <c r="T2813"/>
    </row>
    <row r="2814" spans="1:24" ht="15">
      <c r="A2814" s="39"/>
      <c r="B2814" s="39"/>
      <c r="C2814" s="39"/>
      <c r="D2814" s="39"/>
      <c r="E2814" s="61">
        <v>2016</v>
      </c>
      <c r="F2814" s="61">
        <v>2017</v>
      </c>
      <c r="G2814" s="61">
        <v>2018</v>
      </c>
      <c r="H2814" s="61">
        <v>2019</v>
      </c>
      <c r="I2814" s="61">
        <v>2020</v>
      </c>
      <c r="J2814" s="61">
        <v>2021</v>
      </c>
      <c r="K2814" s="61">
        <v>2022</v>
      </c>
      <c r="L2814" s="61">
        <v>2023</v>
      </c>
      <c r="M2814" s="61">
        <v>2024</v>
      </c>
      <c r="O2814" s="70" t="s">
        <v>40</v>
      </c>
      <c r="T2814"/>
    </row>
    <row r="2815" spans="1:24" ht="15">
      <c r="A2815" s="28" t="s">
        <v>0</v>
      </c>
      <c r="B2815" s="63" t="s">
        <v>25</v>
      </c>
      <c r="E2815" s="213">
        <v>474.7</v>
      </c>
      <c r="F2815" s="211">
        <v>389.8</v>
      </c>
      <c r="G2815" s="216">
        <v>417.4</v>
      </c>
      <c r="H2815" s="9">
        <v>344.00000000000182</v>
      </c>
      <c r="I2815" s="213">
        <v>378.70000000000073</v>
      </c>
      <c r="J2815" s="9">
        <v>559.70000000000164</v>
      </c>
      <c r="K2815" s="9">
        <v>138.19999999999709</v>
      </c>
      <c r="L2815" s="9">
        <v>376.50000000000006</v>
      </c>
      <c r="M2815" s="9"/>
      <c r="O2815" s="67">
        <v>3079.0000000000014</v>
      </c>
      <c r="Q2815" t="s">
        <v>1713</v>
      </c>
      <c r="T2815" t="s">
        <v>4504</v>
      </c>
      <c r="U2815" s="63"/>
      <c r="V2815" s="265"/>
      <c r="W2815" s="317"/>
      <c r="X2815" s="63"/>
    </row>
    <row r="2816" spans="1:24" ht="15">
      <c r="A2816" s="28" t="s">
        <v>2</v>
      </c>
      <c r="B2816" s="63" t="s">
        <v>9</v>
      </c>
      <c r="E2816" s="9">
        <v>291.39999999999998</v>
      </c>
      <c r="F2816" s="9">
        <v>220.2</v>
      </c>
      <c r="G2816" s="213">
        <v>586.75</v>
      </c>
      <c r="H2816" s="9">
        <v>146.50000000000273</v>
      </c>
      <c r="I2816" s="9">
        <v>258.00000000000182</v>
      </c>
      <c r="J2816" s="9">
        <v>563.50000000000091</v>
      </c>
      <c r="K2816" s="9">
        <v>269.99999999999727</v>
      </c>
      <c r="L2816" s="9">
        <v>417.1</v>
      </c>
      <c r="M2816" s="9"/>
      <c r="O2816" s="67">
        <v>2753.4500000000025</v>
      </c>
      <c r="Q2816" t="s">
        <v>281</v>
      </c>
      <c r="T2816" t="s">
        <v>1662</v>
      </c>
      <c r="U2816" s="63"/>
      <c r="V2816" s="283"/>
      <c r="W2816" s="317"/>
      <c r="X2816" s="63"/>
    </row>
    <row r="2817" spans="1:24" ht="15">
      <c r="A2817" s="28" t="s">
        <v>3</v>
      </c>
      <c r="B2817" s="63" t="s">
        <v>17</v>
      </c>
      <c r="E2817" s="211">
        <v>442.1</v>
      </c>
      <c r="F2817" s="216">
        <v>347.5</v>
      </c>
      <c r="G2817" s="9">
        <v>241.75</v>
      </c>
      <c r="H2817" s="9">
        <v>322.30000000000018</v>
      </c>
      <c r="I2817" s="9">
        <v>111.80000000000109</v>
      </c>
      <c r="J2817" s="9">
        <v>477.60000000000582</v>
      </c>
      <c r="K2817" s="9">
        <v>332.30000000000109</v>
      </c>
      <c r="L2817" s="9">
        <v>384.90000000000003</v>
      </c>
      <c r="M2817" s="9"/>
      <c r="O2817" s="67">
        <v>2660.2500000000082</v>
      </c>
      <c r="Q2817" t="s">
        <v>353</v>
      </c>
      <c r="T2817" s="273"/>
      <c r="U2817" s="63"/>
      <c r="V2817" s="283"/>
      <c r="W2817" s="317"/>
      <c r="X2817" s="63"/>
    </row>
    <row r="2818" spans="1:24" ht="15">
      <c r="A2818" s="28" t="s">
        <v>5</v>
      </c>
      <c r="B2818" s="63" t="s">
        <v>11</v>
      </c>
      <c r="E2818" s="216">
        <v>340.8</v>
      </c>
      <c r="F2818" s="212">
        <v>354.8</v>
      </c>
      <c r="G2818" s="216">
        <v>350.1</v>
      </c>
      <c r="H2818" s="9">
        <v>210.90000000000327</v>
      </c>
      <c r="I2818" s="9">
        <v>78.000000000003638</v>
      </c>
      <c r="J2818" s="9">
        <v>537.59999999999854</v>
      </c>
      <c r="K2818" s="9">
        <v>222.19999999999982</v>
      </c>
      <c r="L2818" s="9">
        <v>423.3</v>
      </c>
      <c r="M2818" s="9"/>
      <c r="O2818" s="67">
        <v>2517.7000000000053</v>
      </c>
      <c r="Q2818" t="s">
        <v>354</v>
      </c>
      <c r="T2818" s="273"/>
      <c r="U2818" s="63"/>
      <c r="V2818" s="283"/>
      <c r="W2818" s="317"/>
      <c r="X2818" s="63"/>
    </row>
    <row r="2819" spans="1:24" ht="15">
      <c r="A2819" s="28" t="s">
        <v>7</v>
      </c>
      <c r="B2819" s="63" t="s">
        <v>27</v>
      </c>
      <c r="E2819" s="9">
        <v>246.3</v>
      </c>
      <c r="F2819" s="216">
        <v>282.60000000000002</v>
      </c>
      <c r="G2819" s="212">
        <v>514.20000000000005</v>
      </c>
      <c r="H2819" s="9">
        <v>99.000000000001819</v>
      </c>
      <c r="I2819" s="216">
        <v>332.29999999999927</v>
      </c>
      <c r="J2819" s="9">
        <v>557.49999999999818</v>
      </c>
      <c r="K2819" s="9">
        <v>129.899999999996</v>
      </c>
      <c r="L2819" s="9">
        <v>346.6</v>
      </c>
      <c r="M2819" s="9"/>
      <c r="O2819" s="67">
        <v>2508.3999999999955</v>
      </c>
      <c r="Q2819" t="s">
        <v>1714</v>
      </c>
      <c r="T2819" s="63"/>
      <c r="U2819" s="63"/>
      <c r="V2819" s="283"/>
      <c r="W2819" s="317"/>
      <c r="X2819" s="63"/>
    </row>
    <row r="2820" spans="1:24" ht="15">
      <c r="A2820" s="28" t="s">
        <v>8</v>
      </c>
      <c r="B2820" s="63" t="s">
        <v>31</v>
      </c>
      <c r="E2820" s="9">
        <v>250</v>
      </c>
      <c r="F2820" s="9">
        <v>67.900000000000006</v>
      </c>
      <c r="G2820" s="216">
        <v>306</v>
      </c>
      <c r="H2820" s="216">
        <v>417.5</v>
      </c>
      <c r="I2820" s="216">
        <v>332.90000000000146</v>
      </c>
      <c r="J2820" s="211">
        <v>647.50000000000364</v>
      </c>
      <c r="K2820" s="9">
        <v>148.50000000000364</v>
      </c>
      <c r="L2820" s="9">
        <v>271.5</v>
      </c>
      <c r="M2820" s="9"/>
      <c r="O2820" s="67">
        <v>2441.8000000000088</v>
      </c>
      <c r="Q2820" t="s">
        <v>2208</v>
      </c>
      <c r="T2820" s="21" t="s">
        <v>2209</v>
      </c>
      <c r="U2820" s="63"/>
      <c r="V2820" s="283"/>
      <c r="W2820" s="317"/>
      <c r="X2820" s="63"/>
    </row>
    <row r="2821" spans="1:24" ht="15">
      <c r="A2821" s="28" t="s">
        <v>10</v>
      </c>
      <c r="B2821" s="63" t="s">
        <v>13</v>
      </c>
      <c r="E2821" s="9">
        <v>263.60000000000002</v>
      </c>
      <c r="F2821" s="213">
        <v>464.3</v>
      </c>
      <c r="G2821" s="9">
        <v>9.9</v>
      </c>
      <c r="H2821" s="9">
        <v>343.19999999999618</v>
      </c>
      <c r="I2821" s="9">
        <v>175.5</v>
      </c>
      <c r="J2821" s="9">
        <v>576.20000000000164</v>
      </c>
      <c r="K2821" s="9">
        <v>239.19999999999709</v>
      </c>
      <c r="L2821" s="9">
        <v>343.9</v>
      </c>
      <c r="M2821" s="9"/>
      <c r="O2821" s="67">
        <v>2415.7999999999952</v>
      </c>
      <c r="Q2821" t="s">
        <v>281</v>
      </c>
      <c r="T2821" t="s">
        <v>1662</v>
      </c>
      <c r="U2821" s="63"/>
      <c r="V2821" s="265"/>
      <c r="W2821" s="317"/>
      <c r="X2821" s="63"/>
    </row>
    <row r="2822" spans="1:24" ht="15">
      <c r="A2822" s="28" t="s">
        <v>12</v>
      </c>
      <c r="B2822" s="63" t="s">
        <v>37</v>
      </c>
      <c r="E2822" s="216">
        <v>328.8</v>
      </c>
      <c r="F2822" s="9">
        <v>164.4</v>
      </c>
      <c r="G2822" s="216">
        <v>382.5</v>
      </c>
      <c r="H2822" s="216">
        <v>438.19999999999709</v>
      </c>
      <c r="I2822" s="9">
        <v>218.5</v>
      </c>
      <c r="J2822" s="9">
        <v>461.99999999999818</v>
      </c>
      <c r="K2822" s="9">
        <v>66.899999999997817</v>
      </c>
      <c r="L2822" s="9">
        <v>333.8</v>
      </c>
      <c r="M2822" s="9"/>
      <c r="O2822" s="67">
        <v>2395.0999999999931</v>
      </c>
      <c r="Q2822" t="s">
        <v>920</v>
      </c>
      <c r="T2822"/>
      <c r="U2822" s="63"/>
      <c r="V2822" s="283"/>
      <c r="W2822" s="317"/>
      <c r="X2822" s="63"/>
    </row>
    <row r="2823" spans="1:24" ht="15">
      <c r="A2823" s="28" t="s">
        <v>14</v>
      </c>
      <c r="B2823" s="63" t="s">
        <v>162</v>
      </c>
      <c r="E2823" s="9" t="s">
        <v>278</v>
      </c>
      <c r="F2823" s="9" t="s">
        <v>278</v>
      </c>
      <c r="G2823" s="216">
        <v>438</v>
      </c>
      <c r="H2823" s="216">
        <v>444.39999999999782</v>
      </c>
      <c r="I2823" s="9">
        <v>154.10000000000036</v>
      </c>
      <c r="J2823" s="9">
        <v>478.70000000000073</v>
      </c>
      <c r="K2823" s="9">
        <v>294.50000000000182</v>
      </c>
      <c r="L2823" s="212">
        <v>549.1</v>
      </c>
      <c r="M2823" s="212"/>
      <c r="O2823" s="67">
        <v>2358.8000000000006</v>
      </c>
      <c r="Q2823" t="s">
        <v>3021</v>
      </c>
      <c r="T2823" s="63"/>
      <c r="U2823" s="63"/>
      <c r="V2823" s="283"/>
      <c r="W2823" s="317"/>
      <c r="X2823" s="63"/>
    </row>
    <row r="2824" spans="1:24" ht="15">
      <c r="A2824" s="28" t="s">
        <v>16</v>
      </c>
      <c r="B2824" s="63" t="s">
        <v>33</v>
      </c>
      <c r="E2824" s="216">
        <v>327.60000000000002</v>
      </c>
      <c r="F2824" s="9">
        <v>189.9</v>
      </c>
      <c r="G2824" s="9">
        <v>263</v>
      </c>
      <c r="H2824" s="9">
        <v>260.70000000000073</v>
      </c>
      <c r="I2824" s="9">
        <v>164.19999999999709</v>
      </c>
      <c r="J2824" s="9">
        <v>484.09999999999945</v>
      </c>
      <c r="K2824" s="216">
        <v>338.50000000000091</v>
      </c>
      <c r="L2824" s="9">
        <v>289.8</v>
      </c>
      <c r="M2824" s="9"/>
      <c r="O2824" s="67">
        <v>2317.7999999999984</v>
      </c>
      <c r="Q2824" t="s">
        <v>322</v>
      </c>
      <c r="T2824"/>
      <c r="U2824" s="63"/>
      <c r="V2824" s="265"/>
      <c r="W2824" s="317"/>
      <c r="X2824" s="63"/>
    </row>
    <row r="2825" spans="1:24" ht="15">
      <c r="A2825" s="28" t="s">
        <v>18</v>
      </c>
      <c r="B2825" s="63" t="s">
        <v>23</v>
      </c>
      <c r="E2825" s="9">
        <v>215.3</v>
      </c>
      <c r="F2825" s="9">
        <v>84.3</v>
      </c>
      <c r="G2825" s="9">
        <v>151.30000000000001</v>
      </c>
      <c r="H2825" s="9">
        <v>341.90000000000146</v>
      </c>
      <c r="I2825" s="216">
        <v>268.80000000000291</v>
      </c>
      <c r="J2825" s="9">
        <v>547</v>
      </c>
      <c r="K2825" s="9">
        <v>330.84999999999854</v>
      </c>
      <c r="L2825" s="9">
        <v>362.29999999999995</v>
      </c>
      <c r="M2825" s="9"/>
      <c r="O2825" s="67">
        <v>2301.7500000000027</v>
      </c>
      <c r="Q2825" t="s">
        <v>293</v>
      </c>
      <c r="T2825" s="63"/>
      <c r="U2825" s="63"/>
      <c r="V2825" s="283"/>
      <c r="W2825" s="317"/>
      <c r="X2825" s="63"/>
    </row>
    <row r="2826" spans="1:24" ht="15">
      <c r="A2826" s="28" t="s">
        <v>20</v>
      </c>
      <c r="B2826" s="63" t="s">
        <v>155</v>
      </c>
      <c r="E2826" s="9" t="s">
        <v>278</v>
      </c>
      <c r="F2826" s="9" t="s">
        <v>278</v>
      </c>
      <c r="G2826" s="211">
        <v>526.79999999999995</v>
      </c>
      <c r="H2826" s="9">
        <v>263.39999999999873</v>
      </c>
      <c r="I2826" s="216">
        <v>312.79999999999927</v>
      </c>
      <c r="J2826" s="9">
        <v>545.49999999999909</v>
      </c>
      <c r="K2826" s="9">
        <v>154.5</v>
      </c>
      <c r="L2826" s="9">
        <v>373.8</v>
      </c>
      <c r="M2826" s="9"/>
      <c r="O2826" s="67">
        <v>2176.799999999997</v>
      </c>
      <c r="Q2826" t="s">
        <v>339</v>
      </c>
      <c r="T2826"/>
      <c r="U2826" s="63"/>
      <c r="V2826" s="283"/>
      <c r="W2826" s="317"/>
      <c r="X2826" s="63"/>
    </row>
    <row r="2827" spans="1:24" ht="15">
      <c r="A2827" s="28" t="s">
        <v>22</v>
      </c>
      <c r="B2827" s="63" t="s">
        <v>21</v>
      </c>
      <c r="E2827" s="216">
        <v>409.4</v>
      </c>
      <c r="F2827" s="216">
        <v>332.5</v>
      </c>
      <c r="G2827" s="9">
        <v>225.5</v>
      </c>
      <c r="H2827" s="9">
        <v>220.69999999999891</v>
      </c>
      <c r="I2827" s="9">
        <v>116.99999999999818</v>
      </c>
      <c r="J2827" s="9">
        <v>536.99999999999818</v>
      </c>
      <c r="K2827" s="9">
        <v>48.900000000001455</v>
      </c>
      <c r="L2827" s="9">
        <v>272.3</v>
      </c>
      <c r="M2827" s="9"/>
      <c r="O2827" s="67">
        <v>2163.299999999997</v>
      </c>
      <c r="Q2827" t="s">
        <v>303</v>
      </c>
      <c r="T2827" s="218"/>
      <c r="U2827" s="63"/>
      <c r="V2827" s="283"/>
      <c r="W2827" s="317"/>
      <c r="X2827" s="63"/>
    </row>
    <row r="2828" spans="1:24" ht="15">
      <c r="A2828" s="28" t="s">
        <v>24</v>
      </c>
      <c r="B2828" s="63" t="s">
        <v>142</v>
      </c>
      <c r="E2828" s="9" t="s">
        <v>278</v>
      </c>
      <c r="F2828" s="216">
        <v>265</v>
      </c>
      <c r="G2828" s="9">
        <v>280.8</v>
      </c>
      <c r="H2828" s="9">
        <v>206.99999999999818</v>
      </c>
      <c r="I2828" s="9">
        <v>2.5999999999985448</v>
      </c>
      <c r="J2828" s="9">
        <v>472.79999999999745</v>
      </c>
      <c r="K2828" s="9">
        <v>249.50000000000182</v>
      </c>
      <c r="L2828" s="216">
        <v>491.1</v>
      </c>
      <c r="M2828" s="216"/>
      <c r="O2828" s="67">
        <v>1968.7999999999961</v>
      </c>
      <c r="Q2828" t="s">
        <v>331</v>
      </c>
      <c r="T2828" s="63"/>
      <c r="U2828" s="63"/>
      <c r="V2828" s="283"/>
      <c r="W2828" s="317"/>
      <c r="X2828" s="63"/>
    </row>
    <row r="2829" spans="1:24" ht="15">
      <c r="A2829" s="28" t="s">
        <v>26</v>
      </c>
      <c r="B2829" s="63" t="s">
        <v>740</v>
      </c>
      <c r="E2829" s="9" t="s">
        <v>278</v>
      </c>
      <c r="F2829" s="9" t="s">
        <v>278</v>
      </c>
      <c r="G2829" s="9" t="s">
        <v>278</v>
      </c>
      <c r="H2829" s="216">
        <v>430.80000000000018</v>
      </c>
      <c r="I2829" s="212">
        <v>367.79999999999563</v>
      </c>
      <c r="J2829" s="9">
        <v>525.50000000000091</v>
      </c>
      <c r="K2829" s="9">
        <v>145.10000000000036</v>
      </c>
      <c r="L2829" s="216">
        <v>495.39999999999992</v>
      </c>
      <c r="M2829" s="216"/>
      <c r="O2829" s="67">
        <v>1964.599999999997</v>
      </c>
      <c r="Q2829" t="s">
        <v>2962</v>
      </c>
      <c r="T2829" s="63"/>
      <c r="U2829" s="63"/>
      <c r="V2829" s="283"/>
      <c r="W2829" s="317"/>
      <c r="X2829" s="63"/>
    </row>
    <row r="2830" spans="1:24" ht="15">
      <c r="A2830" s="28" t="s">
        <v>28</v>
      </c>
      <c r="B2830" s="63" t="s">
        <v>143</v>
      </c>
      <c r="E2830" s="9" t="s">
        <v>278</v>
      </c>
      <c r="F2830" s="9">
        <v>202</v>
      </c>
      <c r="G2830" s="9">
        <v>203.5</v>
      </c>
      <c r="H2830" s="9">
        <v>320</v>
      </c>
      <c r="I2830" s="9">
        <v>65.299999999997453</v>
      </c>
      <c r="J2830" s="9">
        <v>504</v>
      </c>
      <c r="K2830" s="9">
        <v>175.20000000000073</v>
      </c>
      <c r="L2830" s="9">
        <v>364.6</v>
      </c>
      <c r="M2830" s="9"/>
      <c r="O2830" s="67">
        <v>1834.5999999999981</v>
      </c>
      <c r="T2830"/>
      <c r="U2830" s="63"/>
      <c r="V2830" s="265"/>
      <c r="W2830" s="317"/>
      <c r="X2830" s="63"/>
    </row>
    <row r="2831" spans="1:24" ht="15">
      <c r="A2831" s="28" t="s">
        <v>30</v>
      </c>
      <c r="B2831" s="63" t="s">
        <v>141</v>
      </c>
      <c r="E2831" s="9" t="s">
        <v>278</v>
      </c>
      <c r="F2831" s="9">
        <v>208.5</v>
      </c>
      <c r="G2831" s="9">
        <v>177.9</v>
      </c>
      <c r="H2831" s="9">
        <v>208.80000000000109</v>
      </c>
      <c r="I2831" s="9">
        <v>214.79999999999563</v>
      </c>
      <c r="J2831" s="9">
        <v>530.00000000000364</v>
      </c>
      <c r="K2831" s="9">
        <v>121.10000000000036</v>
      </c>
      <c r="L2831" s="9">
        <v>323.5</v>
      </c>
      <c r="M2831" s="9"/>
      <c r="O2831" s="67">
        <v>1784.6000000000008</v>
      </c>
      <c r="T2831" s="218"/>
      <c r="U2831" s="63"/>
      <c r="V2831" s="283"/>
      <c r="W2831" s="317"/>
      <c r="X2831" s="63"/>
    </row>
    <row r="2832" spans="1:24" ht="15">
      <c r="A2832" s="28" t="s">
        <v>32</v>
      </c>
      <c r="B2832" s="63" t="s">
        <v>721</v>
      </c>
      <c r="E2832" s="9" t="s">
        <v>278</v>
      </c>
      <c r="F2832" s="9" t="s">
        <v>278</v>
      </c>
      <c r="G2832" s="9" t="s">
        <v>278</v>
      </c>
      <c r="H2832" s="9">
        <v>232.60000000000127</v>
      </c>
      <c r="I2832" s="9">
        <v>164.600000000004</v>
      </c>
      <c r="J2832" s="9">
        <v>533.70000000000073</v>
      </c>
      <c r="K2832" s="216">
        <v>395.99999999999909</v>
      </c>
      <c r="L2832" s="216">
        <v>449.4</v>
      </c>
      <c r="M2832" s="216"/>
      <c r="O2832" s="67">
        <v>1776.3000000000052</v>
      </c>
      <c r="Q2832" t="s">
        <v>341</v>
      </c>
      <c r="T2832" s="63"/>
      <c r="U2832" s="63"/>
      <c r="V2832" s="283"/>
      <c r="W2832" s="317"/>
      <c r="X2832" s="63"/>
    </row>
    <row r="2833" spans="1:24" ht="15">
      <c r="A2833" s="28" t="s">
        <v>34</v>
      </c>
      <c r="B2833" s="63" t="s">
        <v>720</v>
      </c>
      <c r="E2833" s="9" t="s">
        <v>278</v>
      </c>
      <c r="F2833" s="9" t="s">
        <v>278</v>
      </c>
      <c r="G2833" s="9" t="s">
        <v>278</v>
      </c>
      <c r="H2833" s="213">
        <v>505.60000000000127</v>
      </c>
      <c r="I2833" s="9">
        <v>195.40000000000146</v>
      </c>
      <c r="J2833" s="9">
        <v>489.49999999999818</v>
      </c>
      <c r="K2833" s="9">
        <v>314.49999999999909</v>
      </c>
      <c r="L2833" s="9">
        <v>269.3</v>
      </c>
      <c r="M2833" s="9"/>
      <c r="O2833" s="67">
        <v>1774.3</v>
      </c>
      <c r="Q2833" t="s">
        <v>281</v>
      </c>
      <c r="T2833" t="s">
        <v>1662</v>
      </c>
      <c r="U2833" s="63"/>
      <c r="V2833" s="265"/>
      <c r="W2833" s="317"/>
      <c r="X2833" s="63"/>
    </row>
    <row r="2834" spans="1:24" ht="15">
      <c r="A2834" s="28" t="s">
        <v>36</v>
      </c>
      <c r="B2834" s="63" t="s">
        <v>15</v>
      </c>
      <c r="E2834" s="216">
        <v>331.7</v>
      </c>
      <c r="F2834" s="9">
        <v>91.6</v>
      </c>
      <c r="G2834" s="9">
        <v>91.3</v>
      </c>
      <c r="H2834" s="9">
        <v>147.30000000000018</v>
      </c>
      <c r="I2834" s="9">
        <v>239.49999999999636</v>
      </c>
      <c r="J2834" s="9">
        <v>453.00000000000182</v>
      </c>
      <c r="K2834" s="9">
        <v>134.19999999999982</v>
      </c>
      <c r="L2834" s="9">
        <v>268.3</v>
      </c>
      <c r="M2834" s="9"/>
      <c r="O2834" s="67">
        <v>1756.899999999998</v>
      </c>
      <c r="Q2834" t="s">
        <v>297</v>
      </c>
      <c r="T2834" s="218"/>
      <c r="U2834" s="63"/>
      <c r="V2834" s="265"/>
      <c r="W2834" s="317"/>
      <c r="X2834" s="63"/>
    </row>
    <row r="2835" spans="1:24" ht="15">
      <c r="A2835" s="28" t="s">
        <v>38</v>
      </c>
      <c r="B2835" s="63" t="s">
        <v>154</v>
      </c>
      <c r="E2835" s="9" t="s">
        <v>278</v>
      </c>
      <c r="F2835" s="9" t="s">
        <v>278</v>
      </c>
      <c r="G2835" s="9">
        <v>217.5</v>
      </c>
      <c r="H2835" s="9">
        <v>240.59999999999673</v>
      </c>
      <c r="I2835" s="9">
        <v>225.40000000000509</v>
      </c>
      <c r="J2835" s="216">
        <v>597.50000000000364</v>
      </c>
      <c r="K2835" s="9">
        <v>170.69999999999891</v>
      </c>
      <c r="L2835" s="9">
        <v>270.3</v>
      </c>
      <c r="M2835" s="9"/>
      <c r="O2835" s="67">
        <v>1722.0000000000043</v>
      </c>
      <c r="Q2835" t="s">
        <v>284</v>
      </c>
      <c r="T2835" s="63"/>
      <c r="U2835" s="63"/>
      <c r="V2835" s="282"/>
      <c r="W2835" s="317"/>
      <c r="X2835" s="63"/>
    </row>
    <row r="2836" spans="1:24" ht="15">
      <c r="A2836" s="28" t="s">
        <v>145</v>
      </c>
      <c r="B2836" s="63" t="s">
        <v>735</v>
      </c>
      <c r="E2836" s="9" t="s">
        <v>278</v>
      </c>
      <c r="F2836" s="9" t="s">
        <v>278</v>
      </c>
      <c r="G2836" s="9" t="s">
        <v>278</v>
      </c>
      <c r="H2836" s="9">
        <v>337.30000000000291</v>
      </c>
      <c r="I2836" s="9">
        <v>116.90000000000146</v>
      </c>
      <c r="J2836" s="9">
        <v>454</v>
      </c>
      <c r="K2836" s="9">
        <v>208.99999999999818</v>
      </c>
      <c r="L2836" s="216">
        <v>539.30000000000007</v>
      </c>
      <c r="M2836" s="216"/>
      <c r="O2836" s="67">
        <v>1656.5000000000027</v>
      </c>
      <c r="Q2836" t="s">
        <v>283</v>
      </c>
      <c r="T2836" s="273"/>
      <c r="U2836" s="63"/>
      <c r="V2836" s="283"/>
      <c r="W2836" s="317"/>
      <c r="X2836" s="63"/>
    </row>
    <row r="2837" spans="1:24" ht="15">
      <c r="A2837" s="28" t="s">
        <v>146</v>
      </c>
      <c r="B2837" s="205" t="s">
        <v>1565</v>
      </c>
      <c r="C2837" s="3"/>
      <c r="D2837" s="3"/>
      <c r="E2837" s="9" t="s">
        <v>278</v>
      </c>
      <c r="F2837" s="9" t="s">
        <v>278</v>
      </c>
      <c r="G2837" s="9" t="s">
        <v>278</v>
      </c>
      <c r="H2837" s="9" t="s">
        <v>278</v>
      </c>
      <c r="I2837" s="9">
        <v>234.70000000000073</v>
      </c>
      <c r="J2837" s="9">
        <v>542.89999999999964</v>
      </c>
      <c r="K2837" s="216">
        <v>440.00000000000182</v>
      </c>
      <c r="L2837" s="9">
        <v>410.80000000000007</v>
      </c>
      <c r="M2837" s="9"/>
      <c r="O2837" s="67">
        <v>1628.4000000000024</v>
      </c>
      <c r="Q2837" t="s">
        <v>283</v>
      </c>
      <c r="T2837"/>
      <c r="U2837" s="63"/>
      <c r="V2837" s="283"/>
      <c r="W2837" s="317"/>
      <c r="X2837" s="63"/>
    </row>
    <row r="2838" spans="1:24" ht="15">
      <c r="A2838" s="28" t="s">
        <v>147</v>
      </c>
      <c r="B2838" s="63" t="s">
        <v>753</v>
      </c>
      <c r="E2838" s="9" t="s">
        <v>278</v>
      </c>
      <c r="F2838" s="9" t="s">
        <v>278</v>
      </c>
      <c r="G2838" s="9" t="s">
        <v>278</v>
      </c>
      <c r="H2838" s="216">
        <v>375.99999999999818</v>
      </c>
      <c r="I2838" s="9">
        <v>93.5</v>
      </c>
      <c r="J2838" s="216">
        <v>597.20000000000073</v>
      </c>
      <c r="K2838" s="9">
        <v>257.84999999999764</v>
      </c>
      <c r="L2838" s="9">
        <v>297</v>
      </c>
      <c r="M2838" s="9"/>
      <c r="O2838" s="67">
        <v>1621.5499999999965</v>
      </c>
      <c r="Q2838" t="s">
        <v>328</v>
      </c>
      <c r="T2838" s="63"/>
      <c r="U2838" s="63"/>
      <c r="V2838" s="265"/>
      <c r="W2838" s="317"/>
      <c r="X2838" s="63"/>
    </row>
    <row r="2839" spans="1:24" ht="15">
      <c r="A2839" s="28" t="s">
        <v>151</v>
      </c>
      <c r="B2839" s="63" t="s">
        <v>745</v>
      </c>
      <c r="E2839" s="9" t="s">
        <v>278</v>
      </c>
      <c r="F2839" s="9" t="s">
        <v>278</v>
      </c>
      <c r="G2839" s="9" t="s">
        <v>278</v>
      </c>
      <c r="H2839" s="211">
        <v>484.49999999999909</v>
      </c>
      <c r="I2839" s="9">
        <v>139.29999999999927</v>
      </c>
      <c r="J2839" s="9">
        <v>529.59999999999764</v>
      </c>
      <c r="K2839" s="9">
        <v>209.60000000000036</v>
      </c>
      <c r="L2839" s="9">
        <v>246.6</v>
      </c>
      <c r="M2839" s="9"/>
      <c r="O2839" s="67">
        <v>1609.5999999999963</v>
      </c>
      <c r="Q2839" t="s">
        <v>300</v>
      </c>
      <c r="T2839" s="63"/>
      <c r="U2839" s="63"/>
      <c r="V2839" s="283"/>
      <c r="W2839" s="317"/>
      <c r="X2839" s="63"/>
    </row>
    <row r="2840" spans="1:24" ht="15">
      <c r="A2840" s="28" t="s">
        <v>157</v>
      </c>
      <c r="B2840" s="63" t="s">
        <v>747</v>
      </c>
      <c r="E2840" s="9" t="s">
        <v>278</v>
      </c>
      <c r="F2840" s="9" t="s">
        <v>278</v>
      </c>
      <c r="G2840" s="9" t="s">
        <v>278</v>
      </c>
      <c r="H2840" s="9">
        <v>343.40000000000146</v>
      </c>
      <c r="I2840" s="9">
        <v>202.00000000000182</v>
      </c>
      <c r="J2840" s="9">
        <v>399.199999999998</v>
      </c>
      <c r="K2840" s="9">
        <v>255</v>
      </c>
      <c r="L2840" s="9">
        <v>394.8</v>
      </c>
      <c r="M2840" s="9"/>
      <c r="O2840" s="67">
        <v>1594.4000000000012</v>
      </c>
      <c r="T2840"/>
      <c r="U2840" s="63"/>
      <c r="V2840" s="283"/>
      <c r="W2840" s="317"/>
      <c r="X2840" s="63"/>
    </row>
    <row r="2841" spans="1:24" ht="15">
      <c r="A2841" s="28" t="s">
        <v>159</v>
      </c>
      <c r="B2841" s="63" t="s">
        <v>736</v>
      </c>
      <c r="E2841" s="9" t="s">
        <v>278</v>
      </c>
      <c r="F2841" s="9" t="s">
        <v>278</v>
      </c>
      <c r="G2841" s="9" t="s">
        <v>278</v>
      </c>
      <c r="H2841" s="216">
        <v>364.19999999999891</v>
      </c>
      <c r="I2841" s="9">
        <v>112.60000000000582</v>
      </c>
      <c r="J2841" s="216">
        <v>587.39999999999691</v>
      </c>
      <c r="K2841" s="9">
        <v>106.29999999999836</v>
      </c>
      <c r="L2841" s="9">
        <v>405.9</v>
      </c>
      <c r="M2841" s="9"/>
      <c r="O2841" s="67">
        <v>1576.4</v>
      </c>
      <c r="Q2841" t="s">
        <v>335</v>
      </c>
      <c r="T2841" s="273"/>
      <c r="U2841" s="63"/>
      <c r="V2841" s="283"/>
      <c r="W2841" s="317"/>
      <c r="X2841" s="63"/>
    </row>
    <row r="2842" spans="1:24" ht="15">
      <c r="A2842" s="28" t="s">
        <v>160</v>
      </c>
      <c r="B2842" s="63" t="s">
        <v>719</v>
      </c>
      <c r="E2842" s="9" t="s">
        <v>278</v>
      </c>
      <c r="F2842" s="9" t="s">
        <v>278</v>
      </c>
      <c r="G2842" s="9" t="s">
        <v>278</v>
      </c>
      <c r="H2842" s="9">
        <v>243.00000000000182</v>
      </c>
      <c r="I2842" s="216">
        <v>276.20000000000255</v>
      </c>
      <c r="J2842" s="9">
        <v>378.40000000000055</v>
      </c>
      <c r="K2842" s="9">
        <v>320.30000000000109</v>
      </c>
      <c r="L2842" s="9">
        <v>352.5</v>
      </c>
      <c r="M2842" s="9"/>
      <c r="O2842" s="67">
        <v>1570.400000000006</v>
      </c>
      <c r="Q2842" t="s">
        <v>288</v>
      </c>
      <c r="T2842" s="63"/>
      <c r="U2842" s="63"/>
      <c r="V2842" s="283"/>
      <c r="W2842" s="317"/>
      <c r="X2842" s="63"/>
    </row>
    <row r="2843" spans="1:24" ht="15">
      <c r="A2843" s="28" t="s">
        <v>161</v>
      </c>
      <c r="B2843" s="205" t="s">
        <v>1549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167.00000000000182</v>
      </c>
      <c r="J2843" s="213">
        <v>649</v>
      </c>
      <c r="K2843" s="211">
        <v>487.300000000002</v>
      </c>
      <c r="L2843" s="9">
        <v>258.70000000000005</v>
      </c>
      <c r="M2843" s="9"/>
      <c r="O2843" s="67">
        <v>1562.0000000000039</v>
      </c>
      <c r="Q2843" t="s">
        <v>280</v>
      </c>
      <c r="T2843" s="21" t="s">
        <v>1662</v>
      </c>
      <c r="U2843" s="63"/>
      <c r="V2843" s="265"/>
      <c r="W2843" s="317"/>
      <c r="X2843" s="63"/>
    </row>
    <row r="2844" spans="1:24" ht="15">
      <c r="A2844" s="28" t="s">
        <v>163</v>
      </c>
      <c r="B2844" s="63" t="s">
        <v>728</v>
      </c>
      <c r="E2844" s="9" t="s">
        <v>278</v>
      </c>
      <c r="F2844" s="9" t="s">
        <v>278</v>
      </c>
      <c r="G2844" s="9" t="s">
        <v>278</v>
      </c>
      <c r="H2844" s="216">
        <v>355.09999999999945</v>
      </c>
      <c r="I2844" s="9">
        <v>256.50000000000182</v>
      </c>
      <c r="J2844" s="9">
        <v>501</v>
      </c>
      <c r="K2844" s="9">
        <v>174.60000000000036</v>
      </c>
      <c r="L2844" s="9">
        <v>268.10000000000002</v>
      </c>
      <c r="M2844" s="9"/>
      <c r="O2844" s="67">
        <v>1555.3000000000015</v>
      </c>
      <c r="Q2844" t="s">
        <v>293</v>
      </c>
      <c r="T2844" s="63"/>
      <c r="U2844" s="63"/>
      <c r="V2844" s="282"/>
      <c r="W2844" s="317"/>
      <c r="X2844" s="63"/>
    </row>
    <row r="2845" spans="1:24" ht="15">
      <c r="A2845" s="28" t="s">
        <v>274</v>
      </c>
      <c r="B2845" s="63" t="s">
        <v>1</v>
      </c>
      <c r="E2845" s="9">
        <v>232.6</v>
      </c>
      <c r="F2845" s="216">
        <v>222</v>
      </c>
      <c r="G2845" s="9">
        <v>102.3</v>
      </c>
      <c r="H2845" s="9">
        <v>181.39999999999964</v>
      </c>
      <c r="I2845" s="64" t="s">
        <v>279</v>
      </c>
      <c r="J2845" s="9">
        <v>330.10000000000036</v>
      </c>
      <c r="K2845" s="9">
        <v>273.70000000000164</v>
      </c>
      <c r="L2845" s="9">
        <v>197.8</v>
      </c>
      <c r="M2845" s="9"/>
      <c r="O2845" s="67">
        <v>1539.9000000000017</v>
      </c>
      <c r="Q2845" t="s">
        <v>293</v>
      </c>
      <c r="T2845" s="273"/>
      <c r="U2845" s="63"/>
      <c r="V2845" s="282"/>
      <c r="W2845" s="317"/>
      <c r="X2845" s="63"/>
    </row>
    <row r="2846" spans="1:24" ht="15">
      <c r="A2846" s="28" t="s">
        <v>275</v>
      </c>
      <c r="B2846" s="63" t="s">
        <v>695</v>
      </c>
      <c r="E2846" s="9" t="s">
        <v>278</v>
      </c>
      <c r="F2846" s="9" t="s">
        <v>278</v>
      </c>
      <c r="G2846" s="9" t="s">
        <v>278</v>
      </c>
      <c r="H2846" s="9">
        <v>233.19999999999709</v>
      </c>
      <c r="I2846" s="9">
        <v>162.10000000000036</v>
      </c>
      <c r="J2846" s="9">
        <v>529.10000000000036</v>
      </c>
      <c r="K2846" s="9">
        <v>319.60000000000036</v>
      </c>
      <c r="L2846" s="9">
        <v>295</v>
      </c>
      <c r="M2846" s="9"/>
      <c r="O2846" s="67">
        <v>1538.9999999999982</v>
      </c>
      <c r="T2846" s="28"/>
      <c r="U2846" s="63"/>
      <c r="V2846" s="283"/>
      <c r="W2846" s="317"/>
      <c r="X2846" s="63"/>
    </row>
    <row r="2847" spans="1:24" ht="15">
      <c r="A2847" s="28" t="s">
        <v>276</v>
      </c>
      <c r="B2847" s="63" t="s">
        <v>703</v>
      </c>
      <c r="E2847" s="9" t="s">
        <v>278</v>
      </c>
      <c r="F2847" s="9" t="s">
        <v>278</v>
      </c>
      <c r="G2847" s="9" t="s">
        <v>278</v>
      </c>
      <c r="H2847" s="9">
        <v>155.10000000000036</v>
      </c>
      <c r="I2847" s="9">
        <v>212.80000000000109</v>
      </c>
      <c r="J2847" s="9">
        <v>562.59999999999854</v>
      </c>
      <c r="K2847" s="9">
        <v>310.74999999999818</v>
      </c>
      <c r="L2847" s="9">
        <v>275.10000000000002</v>
      </c>
      <c r="M2847" s="9"/>
      <c r="O2847" s="67">
        <v>1516.3499999999981</v>
      </c>
      <c r="T2847" s="273"/>
      <c r="U2847" s="63"/>
      <c r="V2847" s="283"/>
      <c r="W2847" s="317"/>
      <c r="X2847" s="63"/>
    </row>
    <row r="2848" spans="1:24" ht="15">
      <c r="A2848" s="28" t="s">
        <v>277</v>
      </c>
      <c r="B2848" s="63" t="s">
        <v>6</v>
      </c>
      <c r="E2848" s="9">
        <v>247.5</v>
      </c>
      <c r="F2848" s="9">
        <v>93.8</v>
      </c>
      <c r="G2848" s="9">
        <v>195.9</v>
      </c>
      <c r="H2848" s="9">
        <v>286.699999999998</v>
      </c>
      <c r="I2848" s="9">
        <v>171.60000000000218</v>
      </c>
      <c r="J2848" s="9">
        <v>516.5</v>
      </c>
      <c r="K2848" s="9" t="s">
        <v>278</v>
      </c>
      <c r="L2848" s="9" t="s">
        <v>278</v>
      </c>
      <c r="M2848" s="9"/>
      <c r="O2848" s="67">
        <v>1512.0000000000002</v>
      </c>
      <c r="T2848" s="63"/>
      <c r="U2848" s="63"/>
      <c r="V2848" s="265"/>
      <c r="W2848" s="317"/>
      <c r="X2848" s="63"/>
    </row>
    <row r="2849" spans="1:24" ht="15">
      <c r="A2849" s="28" t="s">
        <v>692</v>
      </c>
      <c r="B2849" s="63" t="s">
        <v>705</v>
      </c>
      <c r="E2849" s="9" t="s">
        <v>278</v>
      </c>
      <c r="F2849" s="9" t="s">
        <v>278</v>
      </c>
      <c r="G2849" s="9" t="s">
        <v>278</v>
      </c>
      <c r="H2849" s="9">
        <v>197.49999999999818</v>
      </c>
      <c r="I2849" s="9">
        <v>116.20000000000073</v>
      </c>
      <c r="J2849" s="9">
        <v>419.30000000000018</v>
      </c>
      <c r="K2849" s="216">
        <v>346.79999999999836</v>
      </c>
      <c r="L2849" s="9">
        <v>368.09999999999997</v>
      </c>
      <c r="M2849" s="9"/>
      <c r="O2849" s="67">
        <v>1447.8999999999974</v>
      </c>
      <c r="Q2849" t="s">
        <v>288</v>
      </c>
      <c r="T2849" s="218"/>
      <c r="U2849" s="63"/>
      <c r="V2849" s="282"/>
      <c r="W2849" s="317"/>
      <c r="X2849" s="63"/>
    </row>
    <row r="2850" spans="1:24" ht="15">
      <c r="A2850" s="28" t="s">
        <v>693</v>
      </c>
      <c r="B2850" s="63" t="s">
        <v>39</v>
      </c>
      <c r="E2850" s="9">
        <v>63.6</v>
      </c>
      <c r="F2850" s="216">
        <v>265.5</v>
      </c>
      <c r="G2850" s="9">
        <v>165</v>
      </c>
      <c r="H2850" s="9">
        <v>292.70000000000073</v>
      </c>
      <c r="I2850" s="9">
        <v>67.500000000003638</v>
      </c>
      <c r="J2850" s="9">
        <v>451.60000000000127</v>
      </c>
      <c r="K2850" s="9">
        <v>137.40000000000055</v>
      </c>
      <c r="L2850" s="9" t="s">
        <v>278</v>
      </c>
      <c r="M2850" s="9"/>
      <c r="O2850" s="67">
        <v>1443.3000000000061</v>
      </c>
      <c r="Q2850" t="s">
        <v>287</v>
      </c>
      <c r="T2850"/>
      <c r="U2850" s="63"/>
      <c r="V2850" s="283"/>
      <c r="W2850" s="317"/>
      <c r="X2850" s="63"/>
    </row>
    <row r="2851" spans="1:24" ht="15">
      <c r="A2851" s="28" t="s">
        <v>694</v>
      </c>
      <c r="B2851" s="63" t="s">
        <v>706</v>
      </c>
      <c r="E2851" s="9" t="s">
        <v>278</v>
      </c>
      <c r="F2851" s="9" t="s">
        <v>278</v>
      </c>
      <c r="G2851" s="9" t="s">
        <v>278</v>
      </c>
      <c r="H2851" s="9">
        <v>204.30000000000018</v>
      </c>
      <c r="I2851" s="9">
        <v>223.60000000000218</v>
      </c>
      <c r="J2851" s="216">
        <v>602.00000000000091</v>
      </c>
      <c r="K2851" s="9">
        <v>40.499999999998181</v>
      </c>
      <c r="L2851" s="9">
        <v>353.2</v>
      </c>
      <c r="M2851" s="9"/>
      <c r="O2851" s="67">
        <v>1423.6000000000015</v>
      </c>
      <c r="Q2851" t="s">
        <v>283</v>
      </c>
      <c r="T2851" s="63"/>
      <c r="U2851" s="63"/>
      <c r="V2851" s="283"/>
      <c r="W2851" s="317"/>
      <c r="X2851" s="63"/>
    </row>
    <row r="2852" spans="1:24" ht="15">
      <c r="A2852" s="28" t="s">
        <v>696</v>
      </c>
      <c r="B2852" s="63" t="s">
        <v>712</v>
      </c>
      <c r="E2852" s="9" t="s">
        <v>278</v>
      </c>
      <c r="F2852" s="9" t="s">
        <v>278</v>
      </c>
      <c r="G2852" s="9" t="s">
        <v>278</v>
      </c>
      <c r="H2852" s="9">
        <v>309.75000000000091</v>
      </c>
      <c r="I2852" s="9">
        <v>178.79999999999745</v>
      </c>
      <c r="J2852" s="9">
        <v>423.40000000000146</v>
      </c>
      <c r="K2852" s="9">
        <v>242.94999999999891</v>
      </c>
      <c r="L2852" s="9">
        <v>257.89999999999998</v>
      </c>
      <c r="M2852" s="9"/>
      <c r="O2852" s="67">
        <v>1412.7999999999988</v>
      </c>
      <c r="T2852"/>
      <c r="U2852" s="63"/>
      <c r="V2852" s="283"/>
      <c r="W2852" s="317"/>
      <c r="X2852" s="63"/>
    </row>
    <row r="2853" spans="1:24" ht="15">
      <c r="A2853" s="28" t="s">
        <v>702</v>
      </c>
      <c r="B2853" s="28" t="s">
        <v>690</v>
      </c>
      <c r="E2853" s="9" t="s">
        <v>278</v>
      </c>
      <c r="F2853" s="9" t="s">
        <v>278</v>
      </c>
      <c r="G2853" s="9" t="s">
        <v>278</v>
      </c>
      <c r="H2853" s="9">
        <v>209.19999999999982</v>
      </c>
      <c r="I2853" s="9">
        <v>80.999999999996362</v>
      </c>
      <c r="J2853" s="9">
        <v>456.19999999999982</v>
      </c>
      <c r="K2853" s="9">
        <v>210.70000000000073</v>
      </c>
      <c r="L2853" s="9">
        <v>447.59999999999997</v>
      </c>
      <c r="M2853" s="9"/>
      <c r="O2853" s="67">
        <v>1404.6999999999966</v>
      </c>
      <c r="T2853"/>
      <c r="U2853" s="63"/>
      <c r="V2853" s="265"/>
      <c r="W2853" s="317"/>
      <c r="X2853" s="63"/>
    </row>
    <row r="2854" spans="1:24" ht="15">
      <c r="A2854" s="28" t="s">
        <v>704</v>
      </c>
      <c r="B2854" s="63" t="s">
        <v>153</v>
      </c>
      <c r="E2854" s="9" t="s">
        <v>278</v>
      </c>
      <c r="F2854" s="9" t="s">
        <v>278</v>
      </c>
      <c r="G2854" s="9">
        <v>224.8</v>
      </c>
      <c r="H2854" s="9">
        <v>174.199999999998</v>
      </c>
      <c r="I2854" s="9">
        <v>188.29999999999927</v>
      </c>
      <c r="J2854" s="9">
        <v>485.50000000000182</v>
      </c>
      <c r="K2854" s="9">
        <v>140.39999999999873</v>
      </c>
      <c r="L2854" s="9">
        <v>187.9</v>
      </c>
      <c r="M2854" s="9"/>
      <c r="O2854" s="67">
        <v>1401.0999999999979</v>
      </c>
      <c r="T2854" s="273"/>
      <c r="U2854" s="63"/>
      <c r="V2854" s="265"/>
      <c r="W2854" s="317"/>
      <c r="X2854" s="63"/>
    </row>
    <row r="2855" spans="1:24" ht="15">
      <c r="A2855" s="28" t="s">
        <v>707</v>
      </c>
      <c r="B2855" s="205" t="s">
        <v>1561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233.09999999999854</v>
      </c>
      <c r="J2855" s="9">
        <v>499.89999999999782</v>
      </c>
      <c r="K2855" s="9">
        <v>269.55000000000109</v>
      </c>
      <c r="L2855" s="9">
        <v>397.1</v>
      </c>
      <c r="M2855" s="9"/>
      <c r="O2855" s="67">
        <v>1399.6499999999974</v>
      </c>
      <c r="T2855" s="63"/>
      <c r="U2855" s="63"/>
      <c r="V2855" s="265"/>
      <c r="W2855" s="317"/>
      <c r="X2855" s="63"/>
    </row>
    <row r="2856" spans="1:24" ht="15">
      <c r="A2856" s="28" t="s">
        <v>708</v>
      </c>
      <c r="B2856" s="205" t="s">
        <v>1553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168.70000000000073</v>
      </c>
      <c r="J2856" s="212">
        <v>623.70000000000255</v>
      </c>
      <c r="K2856" s="9">
        <v>205.89999999999964</v>
      </c>
      <c r="L2856" s="9">
        <v>385.8</v>
      </c>
      <c r="M2856" s="9"/>
      <c r="O2856" s="67">
        <v>1384.1000000000029</v>
      </c>
      <c r="Q2856" t="s">
        <v>282</v>
      </c>
      <c r="T2856" s="63"/>
      <c r="U2856" s="63"/>
      <c r="V2856" s="283"/>
      <c r="W2856" s="317"/>
      <c r="X2856" s="63"/>
    </row>
    <row r="2857" spans="1:24" ht="15">
      <c r="A2857" s="28" t="s">
        <v>711</v>
      </c>
      <c r="B2857" s="63" t="s">
        <v>757</v>
      </c>
      <c r="E2857" s="9" t="s">
        <v>278</v>
      </c>
      <c r="F2857" s="9" t="s">
        <v>278</v>
      </c>
      <c r="G2857" s="9" t="s">
        <v>278</v>
      </c>
      <c r="H2857" s="9">
        <v>188.79999999999927</v>
      </c>
      <c r="I2857" s="9">
        <v>122</v>
      </c>
      <c r="J2857" s="9">
        <v>442.59999999999764</v>
      </c>
      <c r="K2857" s="9">
        <v>224.99999999999818</v>
      </c>
      <c r="L2857" s="9">
        <v>395.80000000000007</v>
      </c>
      <c r="M2857" s="9"/>
      <c r="O2857" s="67">
        <v>1374.1999999999953</v>
      </c>
      <c r="T2857" s="63"/>
      <c r="U2857" s="63"/>
      <c r="V2857" s="265"/>
      <c r="W2857" s="317"/>
      <c r="X2857" s="63"/>
    </row>
    <row r="2858" spans="1:24" ht="15">
      <c r="A2858" s="28" t="s">
        <v>713</v>
      </c>
      <c r="B2858" s="273" t="s">
        <v>1890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 t="s">
        <v>278</v>
      </c>
      <c r="J2858" s="9">
        <v>559.70000000000255</v>
      </c>
      <c r="K2858" s="216">
        <v>391.79999999999654</v>
      </c>
      <c r="L2858" s="9">
        <v>422.5</v>
      </c>
      <c r="M2858" s="9"/>
      <c r="O2858" s="67">
        <v>1373.9999999999991</v>
      </c>
      <c r="Q2858" t="s">
        <v>292</v>
      </c>
      <c r="T2858" s="273"/>
      <c r="U2858" s="63"/>
      <c r="V2858" s="283"/>
      <c r="W2858" s="317"/>
      <c r="X2858" s="63"/>
    </row>
    <row r="2859" spans="1:24" ht="15">
      <c r="A2859" s="28" t="s">
        <v>718</v>
      </c>
      <c r="B2859" s="63" t="s">
        <v>710</v>
      </c>
      <c r="E2859" s="9" t="s">
        <v>278</v>
      </c>
      <c r="F2859" s="9" t="s">
        <v>278</v>
      </c>
      <c r="G2859" s="9" t="s">
        <v>278</v>
      </c>
      <c r="H2859" s="9">
        <v>211.20000000000073</v>
      </c>
      <c r="I2859" s="9">
        <v>111.20000000000073</v>
      </c>
      <c r="J2859" s="9">
        <v>480.00000000000091</v>
      </c>
      <c r="K2859" s="9">
        <v>197.69999999999891</v>
      </c>
      <c r="L2859" s="9">
        <v>355.2</v>
      </c>
      <c r="M2859" s="9"/>
      <c r="O2859" s="67">
        <v>1355.3000000000013</v>
      </c>
      <c r="T2859"/>
      <c r="U2859" s="63"/>
      <c r="V2859" s="283"/>
      <c r="W2859" s="317"/>
      <c r="X2859" s="63"/>
    </row>
    <row r="2860" spans="1:24" ht="15">
      <c r="A2860" s="28" t="s">
        <v>722</v>
      </c>
      <c r="B2860" s="205" t="s">
        <v>1566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218.49999999999636</v>
      </c>
      <c r="J2860" s="9">
        <v>488.99999999999818</v>
      </c>
      <c r="K2860" s="9">
        <v>327.55000000000109</v>
      </c>
      <c r="L2860" s="9">
        <v>286.89999999999998</v>
      </c>
      <c r="M2860" s="9"/>
      <c r="O2860" s="67">
        <v>1321.9499999999957</v>
      </c>
      <c r="T2860" s="273"/>
      <c r="U2860" s="63"/>
      <c r="V2860" s="283"/>
      <c r="W2860" s="317"/>
      <c r="X2860" s="63"/>
    </row>
    <row r="2861" spans="1:24" ht="15">
      <c r="A2861" s="28" t="s">
        <v>723</v>
      </c>
      <c r="B2861" s="63" t="s">
        <v>19</v>
      </c>
      <c r="E2861" s="216">
        <v>328.9</v>
      </c>
      <c r="F2861" s="9">
        <v>160.80000000000001</v>
      </c>
      <c r="G2861" s="9">
        <v>34.200000000000003</v>
      </c>
      <c r="H2861" s="9">
        <v>247.10000000000036</v>
      </c>
      <c r="I2861" s="9">
        <v>22.000000000001819</v>
      </c>
      <c r="J2861" s="9">
        <v>521.10000000000127</v>
      </c>
      <c r="K2861" s="9" t="s">
        <v>278</v>
      </c>
      <c r="L2861" s="9" t="s">
        <v>278</v>
      </c>
      <c r="M2861" s="9"/>
      <c r="O2861" s="67">
        <v>1314.1000000000035</v>
      </c>
      <c r="Q2861" t="s">
        <v>292</v>
      </c>
      <c r="T2861" s="218"/>
      <c r="U2861" s="63"/>
      <c r="V2861" s="283"/>
      <c r="W2861" s="317"/>
      <c r="X2861" s="63"/>
    </row>
    <row r="2862" spans="1:24" ht="15">
      <c r="A2862" s="28" t="s">
        <v>724</v>
      </c>
      <c r="B2862" s="28" t="s">
        <v>691</v>
      </c>
      <c r="E2862" s="9" t="s">
        <v>278</v>
      </c>
      <c r="F2862" s="9" t="s">
        <v>278</v>
      </c>
      <c r="G2862" s="9" t="s">
        <v>278</v>
      </c>
      <c r="H2862" s="9">
        <v>245.50000000000273</v>
      </c>
      <c r="I2862" s="211">
        <v>370.600000000004</v>
      </c>
      <c r="J2862" s="9">
        <v>304.69999999999891</v>
      </c>
      <c r="K2862" s="9">
        <v>53.399999999998727</v>
      </c>
      <c r="L2862" s="9">
        <v>302</v>
      </c>
      <c r="M2862" s="9"/>
      <c r="O2862" s="67">
        <v>1276.2000000000044</v>
      </c>
      <c r="Q2862" t="s">
        <v>300</v>
      </c>
      <c r="T2862" s="63"/>
      <c r="U2862" s="63"/>
      <c r="V2862" s="283"/>
      <c r="W2862" s="317"/>
      <c r="X2862" s="63"/>
    </row>
    <row r="2863" spans="1:24" ht="15">
      <c r="A2863" s="28" t="s">
        <v>730</v>
      </c>
      <c r="B2863" s="63" t="s">
        <v>714</v>
      </c>
      <c r="E2863" s="9" t="s">
        <v>278</v>
      </c>
      <c r="F2863" s="9" t="s">
        <v>278</v>
      </c>
      <c r="G2863" s="9" t="s">
        <v>278</v>
      </c>
      <c r="H2863" s="9">
        <v>253.49999999999818</v>
      </c>
      <c r="I2863" s="9">
        <v>53.999999999998181</v>
      </c>
      <c r="J2863" s="216">
        <v>585.19999999999891</v>
      </c>
      <c r="K2863" s="9">
        <v>181.94999999999982</v>
      </c>
      <c r="L2863" s="9">
        <v>187.8</v>
      </c>
      <c r="M2863" s="9"/>
      <c r="O2863" s="67">
        <v>1262.449999999995</v>
      </c>
      <c r="Q2863" t="s">
        <v>288</v>
      </c>
      <c r="T2863" s="63"/>
      <c r="U2863" s="63"/>
      <c r="V2863" s="282"/>
      <c r="W2863" s="317"/>
      <c r="X2863" s="63"/>
    </row>
    <row r="2864" spans="1:24" ht="15">
      <c r="A2864" s="28" t="s">
        <v>738</v>
      </c>
      <c r="B2864" s="205" t="s">
        <v>1562</v>
      </c>
      <c r="C2864" s="3"/>
      <c r="D2864" s="3"/>
      <c r="E2864" s="9" t="s">
        <v>278</v>
      </c>
      <c r="F2864" s="9" t="s">
        <v>278</v>
      </c>
      <c r="G2864" s="9" t="s">
        <v>278</v>
      </c>
      <c r="H2864" s="9" t="s">
        <v>278</v>
      </c>
      <c r="I2864" s="9">
        <v>60.999999999998181</v>
      </c>
      <c r="J2864" s="9">
        <v>480.5</v>
      </c>
      <c r="K2864" s="212">
        <v>453.74999999999636</v>
      </c>
      <c r="L2864" s="9">
        <v>261.40000000000003</v>
      </c>
      <c r="M2864" s="9"/>
      <c r="O2864" s="67">
        <v>1256.6499999999946</v>
      </c>
      <c r="Q2864" t="s">
        <v>282</v>
      </c>
      <c r="T2864" s="273"/>
      <c r="U2864" s="63"/>
      <c r="V2864" s="283"/>
      <c r="W2864" s="317"/>
      <c r="X2864" s="63"/>
    </row>
    <row r="2865" spans="1:24" ht="15">
      <c r="A2865" s="28" t="s">
        <v>742</v>
      </c>
      <c r="B2865" s="63" t="s">
        <v>739</v>
      </c>
      <c r="E2865" s="9" t="s">
        <v>278</v>
      </c>
      <c r="F2865" s="9" t="s">
        <v>278</v>
      </c>
      <c r="G2865" s="9" t="s">
        <v>278</v>
      </c>
      <c r="H2865" s="9">
        <v>159.10000000000036</v>
      </c>
      <c r="I2865" s="9">
        <v>84.500000000003638</v>
      </c>
      <c r="J2865" s="9">
        <v>415.40000000000236</v>
      </c>
      <c r="K2865" s="9">
        <v>220.54999999999836</v>
      </c>
      <c r="L2865" s="9">
        <v>364.5</v>
      </c>
      <c r="M2865" s="9"/>
      <c r="O2865" s="67">
        <v>1244.0500000000047</v>
      </c>
      <c r="T2865"/>
      <c r="U2865" s="63"/>
      <c r="V2865" s="265"/>
      <c r="W2865" s="317"/>
      <c r="X2865" s="63"/>
    </row>
    <row r="2866" spans="1:24" ht="15">
      <c r="A2866" s="28" t="s">
        <v>743</v>
      </c>
      <c r="B2866" s="63" t="s">
        <v>156</v>
      </c>
      <c r="E2866" s="9" t="s">
        <v>278</v>
      </c>
      <c r="F2866" s="9" t="s">
        <v>278</v>
      </c>
      <c r="G2866" s="9">
        <v>173.2</v>
      </c>
      <c r="H2866" s="9">
        <v>276.99999999999818</v>
      </c>
      <c r="I2866" s="9">
        <v>117</v>
      </c>
      <c r="J2866" s="9">
        <v>407.00000000000091</v>
      </c>
      <c r="K2866" s="9">
        <v>248.60000000000036</v>
      </c>
      <c r="L2866" s="9" t="s">
        <v>278</v>
      </c>
      <c r="M2866" s="9"/>
      <c r="O2866" s="67">
        <v>1222.7999999999995</v>
      </c>
      <c r="T2866" s="273"/>
      <c r="U2866" s="63"/>
      <c r="V2866" s="283"/>
      <c r="W2866" s="317"/>
      <c r="X2866" s="63"/>
    </row>
    <row r="2867" spans="1:24" ht="15">
      <c r="A2867" s="28" t="s">
        <v>744</v>
      </c>
      <c r="B2867" s="28" t="s">
        <v>685</v>
      </c>
      <c r="E2867" s="9" t="s">
        <v>278</v>
      </c>
      <c r="F2867" s="9" t="s">
        <v>278</v>
      </c>
      <c r="G2867" s="9" t="s">
        <v>278</v>
      </c>
      <c r="H2867" s="9">
        <v>167.99999999999909</v>
      </c>
      <c r="I2867" s="9">
        <v>187.79999999999927</v>
      </c>
      <c r="J2867" s="9">
        <v>184.40000000000055</v>
      </c>
      <c r="K2867" s="9">
        <v>230.40000000000146</v>
      </c>
      <c r="L2867" s="9">
        <v>447.6</v>
      </c>
      <c r="M2867" s="9"/>
      <c r="O2867" s="67">
        <v>1218.2000000000003</v>
      </c>
      <c r="T2867" s="273"/>
      <c r="U2867" s="63"/>
      <c r="V2867" s="283"/>
      <c r="W2867" s="317"/>
      <c r="X2867" s="63"/>
    </row>
    <row r="2868" spans="1:24" ht="15">
      <c r="A2868" s="28" t="s">
        <v>750</v>
      </c>
      <c r="B2868" s="218" t="s">
        <v>1568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76.599999999998545</v>
      </c>
      <c r="J2868" s="9">
        <v>543.39999999999964</v>
      </c>
      <c r="K2868" s="9">
        <v>224.00000000000182</v>
      </c>
      <c r="L2868" s="9">
        <v>368.10000000000008</v>
      </c>
      <c r="M2868" s="9"/>
      <c r="O2868" s="67">
        <v>1212.1000000000001</v>
      </c>
      <c r="T2868"/>
      <c r="U2868" s="63"/>
      <c r="V2868" s="283"/>
      <c r="W2868" s="317"/>
      <c r="X2868" s="63"/>
    </row>
    <row r="2869" spans="1:24" ht="15">
      <c r="A2869" s="28" t="s">
        <v>751</v>
      </c>
      <c r="B2869" s="63" t="s">
        <v>144</v>
      </c>
      <c r="E2869" s="9" t="s">
        <v>278</v>
      </c>
      <c r="F2869" s="9">
        <v>19.8</v>
      </c>
      <c r="G2869" s="9">
        <v>223.2</v>
      </c>
      <c r="H2869" s="9">
        <v>155.30000000000018</v>
      </c>
      <c r="I2869" s="9">
        <v>163.50000000000546</v>
      </c>
      <c r="J2869" s="9">
        <v>400.5</v>
      </c>
      <c r="K2869" s="9">
        <v>232.44999999999891</v>
      </c>
      <c r="L2869" s="9" t="s">
        <v>278</v>
      </c>
      <c r="M2869" s="9"/>
      <c r="O2869" s="67">
        <v>1194.7500000000045</v>
      </c>
      <c r="T2869"/>
      <c r="U2869" s="63"/>
      <c r="V2869" s="265"/>
      <c r="W2869" s="317"/>
      <c r="X2869" s="63"/>
    </row>
    <row r="2870" spans="1:24" ht="15">
      <c r="A2870" s="28" t="s">
        <v>752</v>
      </c>
      <c r="B2870" s="205" t="s">
        <v>1550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160.19999999999891</v>
      </c>
      <c r="J2870" s="9">
        <v>415.30000000000109</v>
      </c>
      <c r="K2870" s="9">
        <v>236.69999999999709</v>
      </c>
      <c r="L2870" s="9">
        <v>361.3</v>
      </c>
      <c r="M2870" s="9"/>
      <c r="O2870" s="67">
        <v>1173.499999999997</v>
      </c>
      <c r="T2870" s="63"/>
      <c r="U2870" s="63"/>
      <c r="V2870" s="265"/>
      <c r="W2870" s="317"/>
      <c r="X2870" s="63"/>
    </row>
    <row r="2871" spans="1:24" ht="15">
      <c r="A2871" s="28" t="s">
        <v>754</v>
      </c>
      <c r="B2871" s="273" t="s">
        <v>1894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 t="s">
        <v>278</v>
      </c>
      <c r="J2871" s="9">
        <v>524.10000000000036</v>
      </c>
      <c r="K2871" s="9">
        <v>224.89999999999964</v>
      </c>
      <c r="L2871" s="9">
        <v>409.7</v>
      </c>
      <c r="M2871" s="9"/>
      <c r="O2871" s="67">
        <v>1158.7</v>
      </c>
      <c r="T2871" s="273"/>
      <c r="U2871" s="63"/>
      <c r="V2871" s="283"/>
      <c r="W2871" s="317"/>
      <c r="X2871" s="63"/>
    </row>
    <row r="2872" spans="1:24" ht="15">
      <c r="A2872" s="28" t="s">
        <v>755</v>
      </c>
      <c r="B2872" s="63" t="s">
        <v>29</v>
      </c>
      <c r="E2872" s="216">
        <v>291.5</v>
      </c>
      <c r="F2872" s="216">
        <v>307.5</v>
      </c>
      <c r="G2872" s="9">
        <v>192</v>
      </c>
      <c r="H2872" s="9" t="s">
        <v>278</v>
      </c>
      <c r="I2872" s="9" t="s">
        <v>278</v>
      </c>
      <c r="J2872" s="9">
        <v>343.300000000002</v>
      </c>
      <c r="K2872" s="9" t="s">
        <v>278</v>
      </c>
      <c r="L2872" s="9" t="s">
        <v>278</v>
      </c>
      <c r="M2872" s="9"/>
      <c r="O2872" s="67">
        <v>1134.300000000002</v>
      </c>
      <c r="Q2872" t="s">
        <v>336</v>
      </c>
      <c r="T2872" s="63"/>
      <c r="U2872" s="63"/>
      <c r="V2872" s="283"/>
      <c r="W2872" s="317"/>
      <c r="X2872" s="63"/>
    </row>
    <row r="2873" spans="1:24" ht="15">
      <c r="A2873" s="28" t="s">
        <v>756</v>
      </c>
      <c r="B2873" s="205" t="s">
        <v>1563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102.99999999999818</v>
      </c>
      <c r="J2873" s="216">
        <v>577.70000000000073</v>
      </c>
      <c r="K2873" s="9">
        <v>269.80000000000109</v>
      </c>
      <c r="L2873" s="9">
        <v>172.5</v>
      </c>
      <c r="M2873" s="9"/>
      <c r="O2873" s="67">
        <v>1123</v>
      </c>
      <c r="Q2873" t="s">
        <v>293</v>
      </c>
      <c r="T2873" s="218"/>
      <c r="U2873" s="63"/>
      <c r="V2873" s="283"/>
      <c r="W2873" s="317"/>
      <c r="X2873" s="63"/>
    </row>
    <row r="2874" spans="1:24" ht="15">
      <c r="A2874" s="28" t="s">
        <v>759</v>
      </c>
      <c r="B2874" s="273" t="s">
        <v>1891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 t="s">
        <v>278</v>
      </c>
      <c r="J2874" s="9">
        <v>453.29999999999927</v>
      </c>
      <c r="K2874" s="9">
        <v>200.89999999999964</v>
      </c>
      <c r="L2874" s="216">
        <v>456.5</v>
      </c>
      <c r="M2874" s="216"/>
      <c r="O2874" s="67">
        <v>1110.6999999999989</v>
      </c>
      <c r="Q2874" t="s">
        <v>287</v>
      </c>
      <c r="T2874" s="273"/>
      <c r="U2874" s="63"/>
      <c r="V2874" s="283"/>
      <c r="W2874" s="317"/>
      <c r="X2874" s="63"/>
    </row>
    <row r="2875" spans="1:24" ht="15">
      <c r="A2875" s="28" t="s">
        <v>841</v>
      </c>
      <c r="B2875" s="205" t="s">
        <v>1567</v>
      </c>
      <c r="C2875" s="3"/>
      <c r="D2875" s="3"/>
      <c r="E2875" s="9" t="s">
        <v>278</v>
      </c>
      <c r="F2875" s="9" t="s">
        <v>278</v>
      </c>
      <c r="G2875" s="9" t="s">
        <v>278</v>
      </c>
      <c r="H2875" s="9" t="s">
        <v>278</v>
      </c>
      <c r="I2875" s="216">
        <v>324.00000000000182</v>
      </c>
      <c r="J2875" s="216">
        <v>588.10000000000036</v>
      </c>
      <c r="K2875" s="9">
        <v>137.59999999999854</v>
      </c>
      <c r="L2875" s="9" t="s">
        <v>278</v>
      </c>
      <c r="M2875" s="9"/>
      <c r="O2875" s="67">
        <v>1049.7000000000007</v>
      </c>
      <c r="Q2875" t="s">
        <v>356</v>
      </c>
      <c r="T2875" s="63"/>
      <c r="U2875" s="63"/>
      <c r="V2875" s="282"/>
      <c r="W2875" s="317"/>
      <c r="X2875" s="63"/>
    </row>
    <row r="2876" spans="1:24" ht="15">
      <c r="A2876" s="28" t="s">
        <v>842</v>
      </c>
      <c r="B2876" s="273" t="s">
        <v>1887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 t="s">
        <v>278</v>
      </c>
      <c r="J2876" s="9">
        <v>375.49999999999818</v>
      </c>
      <c r="K2876" s="213">
        <v>518.59999999999673</v>
      </c>
      <c r="L2876" s="9">
        <v>142.5</v>
      </c>
      <c r="M2876" s="9"/>
      <c r="O2876" s="67">
        <v>1036.5999999999949</v>
      </c>
      <c r="Q2876" t="s">
        <v>281</v>
      </c>
      <c r="T2876" s="21" t="s">
        <v>1662</v>
      </c>
      <c r="U2876" s="63"/>
      <c r="V2876" s="265"/>
      <c r="W2876" s="317"/>
      <c r="X2876" s="63"/>
    </row>
    <row r="2877" spans="1:24" ht="15">
      <c r="A2877" s="28" t="s">
        <v>843</v>
      </c>
      <c r="B2877" s="273" t="s">
        <v>1901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 t="s">
        <v>278</v>
      </c>
      <c r="J2877" s="9" t="s">
        <v>278</v>
      </c>
      <c r="K2877" s="216">
        <v>399.69999999999982</v>
      </c>
      <c r="L2877" s="213">
        <v>636.70000000000005</v>
      </c>
      <c r="M2877" s="213"/>
      <c r="O2877" s="67">
        <v>1036.3999999999999</v>
      </c>
      <c r="Q2877" t="s">
        <v>324</v>
      </c>
      <c r="T2877" s="21" t="s">
        <v>1662</v>
      </c>
      <c r="U2877" s="63"/>
      <c r="V2877" s="283"/>
      <c r="W2877" s="317"/>
      <c r="X2877" s="63"/>
    </row>
    <row r="2878" spans="1:24" ht="15">
      <c r="A2878" s="28" t="s">
        <v>844</v>
      </c>
      <c r="B2878" s="273" t="s">
        <v>1883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 t="s">
        <v>278</v>
      </c>
      <c r="J2878" s="9">
        <v>302.59999999999945</v>
      </c>
      <c r="K2878" s="9">
        <v>336.5</v>
      </c>
      <c r="L2878" s="9">
        <v>375.90000000000003</v>
      </c>
      <c r="M2878" s="9"/>
      <c r="O2878" s="67">
        <v>1014.9999999999995</v>
      </c>
      <c r="T2878" s="218"/>
      <c r="U2878" s="63"/>
      <c r="V2878" s="282"/>
      <c r="W2878" s="317"/>
      <c r="X2878" s="63"/>
    </row>
    <row r="2879" spans="1:24" ht="15">
      <c r="A2879" s="28" t="s">
        <v>845</v>
      </c>
      <c r="B2879" s="273" t="s">
        <v>1886</v>
      </c>
      <c r="C2879" s="3"/>
      <c r="D2879" s="3"/>
      <c r="E2879" s="9" t="s">
        <v>278</v>
      </c>
      <c r="F2879" s="9" t="s">
        <v>278</v>
      </c>
      <c r="G2879" s="9" t="s">
        <v>278</v>
      </c>
      <c r="H2879" s="9" t="s">
        <v>278</v>
      </c>
      <c r="I2879" s="9" t="s">
        <v>278</v>
      </c>
      <c r="J2879" s="9">
        <v>446.19999999999709</v>
      </c>
      <c r="K2879" s="9">
        <v>198.79999999999927</v>
      </c>
      <c r="L2879" s="9">
        <v>302.5</v>
      </c>
      <c r="M2879" s="9"/>
      <c r="O2879" s="67">
        <v>947.49999999999636</v>
      </c>
      <c r="T2879" s="273"/>
      <c r="U2879" s="63"/>
      <c r="V2879" s="282"/>
      <c r="W2879" s="317"/>
      <c r="X2879" s="63"/>
    </row>
    <row r="2880" spans="1:24" ht="15">
      <c r="A2880" s="28" t="s">
        <v>846</v>
      </c>
      <c r="B2880" s="205" t="s">
        <v>1558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64" t="s">
        <v>279</v>
      </c>
      <c r="J2880" s="9">
        <v>511.60000000000127</v>
      </c>
      <c r="K2880" s="9">
        <v>162.29999999999745</v>
      </c>
      <c r="L2880" s="9">
        <v>266.90000000000003</v>
      </c>
      <c r="M2880" s="9"/>
      <c r="O2880" s="67">
        <v>940.79999999999882</v>
      </c>
      <c r="T2880" s="218"/>
      <c r="U2880" s="63"/>
      <c r="V2880" s="283"/>
      <c r="W2880" s="317"/>
      <c r="X2880" s="63"/>
    </row>
    <row r="2881" spans="1:24" ht="15">
      <c r="A2881" s="28" t="s">
        <v>847</v>
      </c>
      <c r="B2881" s="63" t="s">
        <v>4</v>
      </c>
      <c r="E2881" s="64" t="s">
        <v>279</v>
      </c>
      <c r="F2881" s="9">
        <v>154.6</v>
      </c>
      <c r="G2881" s="9">
        <v>233.5</v>
      </c>
      <c r="H2881" s="9">
        <v>340.99999999999727</v>
      </c>
      <c r="I2881" s="9">
        <v>148.100000000004</v>
      </c>
      <c r="J2881" s="9" t="s">
        <v>278</v>
      </c>
      <c r="K2881" s="9" t="s">
        <v>278</v>
      </c>
      <c r="L2881" s="9" t="s">
        <v>278</v>
      </c>
      <c r="M2881" s="9"/>
      <c r="O2881" s="67">
        <v>877.2000000000013</v>
      </c>
      <c r="T2881" s="63"/>
      <c r="U2881" s="63"/>
      <c r="V2881" s="265"/>
      <c r="W2881" s="317"/>
      <c r="X2881" s="63"/>
    </row>
    <row r="2882" spans="1:24" ht="15">
      <c r="A2882" s="28" t="s">
        <v>848</v>
      </c>
      <c r="B2882" s="273" t="s">
        <v>1888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 t="s">
        <v>278</v>
      </c>
      <c r="J2882" s="9">
        <v>381.39999999999964</v>
      </c>
      <c r="K2882" s="9">
        <v>237.75000000000091</v>
      </c>
      <c r="L2882" s="9">
        <v>229.00000000000003</v>
      </c>
      <c r="M2882" s="9"/>
      <c r="O2882" s="67">
        <v>848.15000000000055</v>
      </c>
      <c r="T2882"/>
      <c r="U2882" s="63"/>
      <c r="V2882" s="282"/>
      <c r="W2882" s="317"/>
      <c r="X2882" s="63"/>
    </row>
    <row r="2883" spans="1:24" ht="15">
      <c r="A2883" s="28" t="s">
        <v>849</v>
      </c>
      <c r="B2883" s="273" t="s">
        <v>1882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 t="s">
        <v>278</v>
      </c>
      <c r="J2883" s="9">
        <v>498.80000000000018</v>
      </c>
      <c r="K2883" s="9">
        <v>151.00000000000091</v>
      </c>
      <c r="L2883" s="9">
        <v>197.7</v>
      </c>
      <c r="M2883" s="9"/>
      <c r="O2883" s="67">
        <v>847.50000000000114</v>
      </c>
      <c r="T2883"/>
      <c r="U2883" s="63"/>
      <c r="V2883" s="283"/>
      <c r="W2883" s="317"/>
      <c r="X2883" s="63"/>
    </row>
    <row r="2884" spans="1:24" ht="15">
      <c r="A2884" s="28" t="s">
        <v>850</v>
      </c>
      <c r="B2884" s="205" t="s">
        <v>1559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64" t="s">
        <v>279</v>
      </c>
      <c r="J2884" s="9">
        <v>483.60000000000036</v>
      </c>
      <c r="K2884" s="9">
        <v>134.39999999999782</v>
      </c>
      <c r="L2884" s="9">
        <v>214.50000000000003</v>
      </c>
      <c r="M2884" s="9"/>
      <c r="O2884" s="67">
        <v>832.49999999999818</v>
      </c>
      <c r="T2884" s="273"/>
      <c r="U2884" s="63"/>
      <c r="V2884" s="283"/>
      <c r="W2884" s="317"/>
      <c r="X2884" s="63"/>
    </row>
    <row r="2885" spans="1:24" ht="15">
      <c r="A2885" s="28" t="s">
        <v>851</v>
      </c>
      <c r="B2885" s="205" t="s">
        <v>1560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61.499999999996362</v>
      </c>
      <c r="J2885" s="9">
        <v>375.49999999999909</v>
      </c>
      <c r="K2885" s="9">
        <v>32.399999999998727</v>
      </c>
      <c r="L2885" s="9">
        <v>351.9</v>
      </c>
      <c r="M2885" s="9"/>
      <c r="O2885" s="67">
        <v>821.29999999999416</v>
      </c>
      <c r="T2885" s="63"/>
      <c r="U2885" s="63"/>
      <c r="V2885" s="283"/>
      <c r="W2885" s="317"/>
      <c r="X2885" s="63"/>
    </row>
    <row r="2886" spans="1:24" ht="15">
      <c r="A2886" s="28" t="s">
        <v>852</v>
      </c>
      <c r="B2886" s="273" t="s">
        <v>1927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 t="s">
        <v>278</v>
      </c>
      <c r="J2886" s="9" t="s">
        <v>278</v>
      </c>
      <c r="K2886" s="216">
        <v>362.10000000000036</v>
      </c>
      <c r="L2886" s="9">
        <v>423.19999999999993</v>
      </c>
      <c r="M2886" s="9"/>
      <c r="O2886" s="67">
        <v>785.3000000000003</v>
      </c>
      <c r="Q2886" t="s">
        <v>287</v>
      </c>
      <c r="T2886" s="273"/>
      <c r="U2886" s="63"/>
      <c r="V2886" s="265"/>
      <c r="W2886" s="317"/>
      <c r="X2886" s="63"/>
    </row>
    <row r="2887" spans="1:24" ht="15">
      <c r="A2887" s="28" t="s">
        <v>853</v>
      </c>
      <c r="B2887" s="63" t="s">
        <v>35</v>
      </c>
      <c r="E2887" s="9">
        <v>27.8</v>
      </c>
      <c r="F2887" s="9">
        <v>71.099999999999994</v>
      </c>
      <c r="G2887" s="9">
        <v>227.4</v>
      </c>
      <c r="H2887" s="9">
        <v>224.30000000000018</v>
      </c>
      <c r="I2887" s="9">
        <v>210</v>
      </c>
      <c r="J2887" s="9" t="s">
        <v>278</v>
      </c>
      <c r="K2887" s="9" t="s">
        <v>278</v>
      </c>
      <c r="L2887" s="9" t="s">
        <v>278</v>
      </c>
      <c r="M2887" s="9"/>
      <c r="O2887" s="67">
        <v>760.60000000000014</v>
      </c>
      <c r="T2887"/>
      <c r="U2887" s="63"/>
      <c r="V2887" s="283"/>
      <c r="W2887" s="317"/>
      <c r="X2887" s="63"/>
    </row>
    <row r="2888" spans="1:24" ht="15">
      <c r="A2888" s="28" t="s">
        <v>854</v>
      </c>
      <c r="B2888" s="63" t="s">
        <v>726</v>
      </c>
      <c r="E2888" s="9" t="s">
        <v>278</v>
      </c>
      <c r="F2888" s="9" t="s">
        <v>278</v>
      </c>
      <c r="G2888" s="9" t="s">
        <v>278</v>
      </c>
      <c r="H2888" s="212">
        <v>459.50000000000182</v>
      </c>
      <c r="I2888" s="9">
        <v>250.49999999999818</v>
      </c>
      <c r="J2888" s="9" t="s">
        <v>278</v>
      </c>
      <c r="K2888" s="9" t="s">
        <v>278</v>
      </c>
      <c r="L2888" s="9" t="s">
        <v>278</v>
      </c>
      <c r="M2888" s="9"/>
      <c r="O2888" s="67">
        <v>710</v>
      </c>
      <c r="Q2888" t="s">
        <v>282</v>
      </c>
      <c r="T2888" s="63"/>
      <c r="U2888" s="63"/>
      <c r="V2888" s="283"/>
      <c r="W2888" s="317"/>
      <c r="X2888" s="63"/>
    </row>
    <row r="2889" spans="1:24" ht="15">
      <c r="A2889" s="28" t="s">
        <v>855</v>
      </c>
      <c r="B2889" s="63" t="s">
        <v>158</v>
      </c>
      <c r="E2889" s="9" t="s">
        <v>278</v>
      </c>
      <c r="F2889" s="9" t="s">
        <v>278</v>
      </c>
      <c r="G2889" s="216">
        <v>386.4</v>
      </c>
      <c r="H2889" s="9">
        <v>136.5</v>
      </c>
      <c r="I2889" s="9">
        <v>181.5</v>
      </c>
      <c r="J2889" s="9" t="s">
        <v>278</v>
      </c>
      <c r="K2889" s="9" t="s">
        <v>278</v>
      </c>
      <c r="L2889" s="9" t="s">
        <v>278</v>
      </c>
      <c r="M2889" s="9"/>
      <c r="O2889" s="67">
        <v>704.4</v>
      </c>
      <c r="Q2889" t="s">
        <v>297</v>
      </c>
      <c r="T2889" s="273"/>
      <c r="U2889" s="63"/>
      <c r="V2889" s="283"/>
      <c r="W2889" s="317"/>
      <c r="X2889" s="63"/>
    </row>
    <row r="2890" spans="1:24" ht="15">
      <c r="A2890" s="28" t="s">
        <v>856</v>
      </c>
      <c r="B2890" s="205" t="s">
        <v>1551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245.79999999999745</v>
      </c>
      <c r="J2890" s="9">
        <v>435.80000000000291</v>
      </c>
      <c r="K2890" s="9" t="s">
        <v>278</v>
      </c>
      <c r="L2890" s="9" t="s">
        <v>278</v>
      </c>
      <c r="M2890" s="9"/>
      <c r="O2890" s="67">
        <v>681.60000000000036</v>
      </c>
      <c r="T2890" s="273"/>
      <c r="U2890" s="63"/>
      <c r="V2890" s="283"/>
      <c r="W2890" s="317"/>
      <c r="X2890" s="63"/>
    </row>
    <row r="2891" spans="1:24" ht="15">
      <c r="A2891" s="28" t="s">
        <v>857</v>
      </c>
      <c r="B2891" s="273" t="s">
        <v>1926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 t="s">
        <v>278</v>
      </c>
      <c r="J2891" s="9" t="s">
        <v>278</v>
      </c>
      <c r="K2891" s="9">
        <v>334.59999999999854</v>
      </c>
      <c r="L2891" s="9">
        <v>342.20000000000005</v>
      </c>
      <c r="M2891" s="9"/>
      <c r="O2891" s="67">
        <v>676.79999999999859</v>
      </c>
      <c r="T2891" s="28"/>
      <c r="U2891" s="63"/>
      <c r="V2891" s="283"/>
      <c r="W2891" s="317"/>
      <c r="X2891" s="63"/>
    </row>
    <row r="2892" spans="1:24" ht="15">
      <c r="A2892" s="28" t="s">
        <v>858</v>
      </c>
      <c r="B2892" s="63" t="s">
        <v>2559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 t="s">
        <v>278</v>
      </c>
      <c r="J2892" s="9" t="s">
        <v>278</v>
      </c>
      <c r="K2892" s="9" t="s">
        <v>278</v>
      </c>
      <c r="L2892" s="211">
        <v>624.29999999999995</v>
      </c>
      <c r="M2892" s="211"/>
      <c r="O2892" s="67">
        <v>624.29999999999995</v>
      </c>
      <c r="Q2892" t="s">
        <v>300</v>
      </c>
      <c r="T2892" s="218"/>
      <c r="U2892" s="63"/>
      <c r="V2892" s="283"/>
      <c r="W2892" s="317"/>
      <c r="X2892" s="63"/>
    </row>
    <row r="2893" spans="1:24" ht="15">
      <c r="A2893" s="28" t="s">
        <v>859</v>
      </c>
      <c r="B2893" s="63" t="s">
        <v>178</v>
      </c>
      <c r="E2893" s="212">
        <v>438</v>
      </c>
      <c r="F2893" s="9">
        <v>181.9</v>
      </c>
      <c r="G2893" s="9" t="s">
        <v>278</v>
      </c>
      <c r="H2893" s="9" t="s">
        <v>278</v>
      </c>
      <c r="I2893" s="9" t="s">
        <v>278</v>
      </c>
      <c r="J2893" s="9" t="s">
        <v>278</v>
      </c>
      <c r="K2893" s="9" t="s">
        <v>278</v>
      </c>
      <c r="L2893" s="9" t="s">
        <v>278</v>
      </c>
      <c r="M2893" s="9"/>
      <c r="O2893" s="67">
        <v>619.9</v>
      </c>
      <c r="Q2893" t="s">
        <v>282</v>
      </c>
      <c r="T2893" s="273"/>
      <c r="U2893" s="63"/>
      <c r="V2893" s="265"/>
      <c r="W2893" s="317"/>
      <c r="X2893" s="63"/>
    </row>
    <row r="2894" spans="1:24" ht="15">
      <c r="A2894" s="28" t="s">
        <v>860</v>
      </c>
      <c r="B2894" s="273" t="s">
        <v>1889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 t="s">
        <v>278</v>
      </c>
      <c r="J2894" s="9">
        <v>459.00000000000091</v>
      </c>
      <c r="K2894" s="9">
        <v>152.79999999999836</v>
      </c>
      <c r="L2894" s="9" t="s">
        <v>278</v>
      </c>
      <c r="M2894" s="9"/>
      <c r="O2894" s="67">
        <v>611.79999999999927</v>
      </c>
      <c r="T2894" s="63"/>
      <c r="U2894" s="63"/>
      <c r="V2894" s="283"/>
      <c r="W2894" s="317"/>
      <c r="X2894" s="63"/>
    </row>
    <row r="2895" spans="1:24" ht="15">
      <c r="A2895" s="28" t="s">
        <v>861</v>
      </c>
      <c r="B2895" s="273" t="s">
        <v>1902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 t="s">
        <v>278</v>
      </c>
      <c r="J2895" s="9" t="s">
        <v>278</v>
      </c>
      <c r="K2895" s="9">
        <v>211.30000000000109</v>
      </c>
      <c r="L2895" s="9">
        <v>366</v>
      </c>
      <c r="M2895" s="9"/>
      <c r="O2895" s="67">
        <v>577.30000000000109</v>
      </c>
      <c r="T2895" s="273"/>
      <c r="U2895" s="63"/>
      <c r="V2895" s="265"/>
      <c r="W2895" s="317"/>
      <c r="X2895" s="63"/>
    </row>
    <row r="2896" spans="1:24" ht="15">
      <c r="A2896" s="28" t="s">
        <v>862</v>
      </c>
      <c r="B2896" s="273" t="s">
        <v>2726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 t="s">
        <v>278</v>
      </c>
      <c r="J2896" s="9" t="s">
        <v>278</v>
      </c>
      <c r="K2896" s="9">
        <v>300.05000000000018</v>
      </c>
      <c r="L2896" s="9">
        <v>246.39999999999998</v>
      </c>
      <c r="M2896" s="9"/>
      <c r="O2896" s="67">
        <v>546.45000000000016</v>
      </c>
      <c r="T2896" s="273"/>
      <c r="U2896" s="63"/>
      <c r="V2896" s="283"/>
      <c r="W2896" s="317"/>
      <c r="X2896" s="63"/>
    </row>
    <row r="2897" spans="1:24" ht="15">
      <c r="A2897" s="28" t="s">
        <v>863</v>
      </c>
      <c r="B2897" s="273" t="s">
        <v>1898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 t="s">
        <v>278</v>
      </c>
      <c r="J2897" s="9" t="s">
        <v>278</v>
      </c>
      <c r="K2897" s="9">
        <v>264.40000000000146</v>
      </c>
      <c r="L2897" s="9">
        <v>242.7</v>
      </c>
      <c r="M2897" s="9"/>
      <c r="O2897" s="67">
        <v>507.10000000000144</v>
      </c>
      <c r="T2897" s="218"/>
      <c r="U2897" s="63"/>
      <c r="V2897" s="265"/>
      <c r="W2897" s="317"/>
      <c r="X2897" s="63"/>
    </row>
    <row r="2898" spans="1:24" ht="15">
      <c r="A2898" s="28" t="s">
        <v>864</v>
      </c>
      <c r="B2898" s="273" t="s">
        <v>1900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 t="s">
        <v>278</v>
      </c>
      <c r="J2898" s="9" t="s">
        <v>278</v>
      </c>
      <c r="K2898" s="9">
        <v>296.29999999999927</v>
      </c>
      <c r="L2898" s="9">
        <v>200.4</v>
      </c>
      <c r="M2898" s="9"/>
      <c r="O2898" s="67">
        <v>496.69999999999925</v>
      </c>
      <c r="T2898" s="273"/>
      <c r="U2898" s="63"/>
      <c r="V2898" s="282"/>
      <c r="W2898" s="317"/>
      <c r="X2898" s="63"/>
    </row>
    <row r="2899" spans="1:24" ht="15">
      <c r="A2899" s="28" t="s">
        <v>865</v>
      </c>
      <c r="B2899" s="63" t="s">
        <v>2566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 t="s">
        <v>278</v>
      </c>
      <c r="J2899" s="9" t="s">
        <v>278</v>
      </c>
      <c r="K2899" s="9" t="s">
        <v>278</v>
      </c>
      <c r="L2899" s="216">
        <v>491.9</v>
      </c>
      <c r="M2899" s="216"/>
      <c r="O2899" s="67">
        <v>491.9</v>
      </c>
      <c r="Q2899" t="s">
        <v>297</v>
      </c>
      <c r="T2899" s="218"/>
      <c r="U2899" s="63"/>
      <c r="V2899" s="283"/>
      <c r="W2899" s="317"/>
      <c r="X2899" s="63"/>
    </row>
    <row r="2900" spans="1:24" ht="15">
      <c r="A2900" s="28" t="s">
        <v>866</v>
      </c>
      <c r="B2900" s="273" t="s">
        <v>1924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 t="s">
        <v>278</v>
      </c>
      <c r="J2900" s="9" t="s">
        <v>278</v>
      </c>
      <c r="K2900" s="9">
        <v>288.50000000000091</v>
      </c>
      <c r="L2900" s="9">
        <v>198.79999999999998</v>
      </c>
      <c r="M2900" s="9"/>
      <c r="O2900" s="67">
        <v>487.30000000000086</v>
      </c>
      <c r="T2900" s="63"/>
      <c r="U2900" s="63"/>
      <c r="V2900" s="265"/>
      <c r="W2900" s="317"/>
      <c r="X2900" s="63"/>
    </row>
    <row r="2901" spans="1:24" ht="15">
      <c r="A2901" s="28" t="s">
        <v>867</v>
      </c>
      <c r="B2901" s="273" t="s">
        <v>1905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 t="s">
        <v>278</v>
      </c>
      <c r="J2901" s="9" t="s">
        <v>278</v>
      </c>
      <c r="K2901" s="9">
        <v>189.60000000000036</v>
      </c>
      <c r="L2901" s="9">
        <v>262.5</v>
      </c>
      <c r="M2901" s="9"/>
      <c r="O2901" s="67">
        <v>452.10000000000036</v>
      </c>
      <c r="T2901"/>
      <c r="U2901" s="63"/>
      <c r="V2901" s="283"/>
      <c r="W2901" s="317"/>
      <c r="X2901" s="63"/>
    </row>
    <row r="2902" spans="1:24" ht="15">
      <c r="A2902" s="28" t="s">
        <v>868</v>
      </c>
      <c r="B2902" s="273" t="s">
        <v>2540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 t="s">
        <v>278</v>
      </c>
      <c r="J2902" s="9" t="s">
        <v>278</v>
      </c>
      <c r="K2902" s="9" t="s">
        <v>278</v>
      </c>
      <c r="L2902" s="216">
        <v>448.5</v>
      </c>
      <c r="M2902" s="216"/>
      <c r="O2902" s="67">
        <v>448.5</v>
      </c>
      <c r="Q2902" t="s">
        <v>293</v>
      </c>
      <c r="T2902" s="63"/>
      <c r="U2902" s="63"/>
      <c r="V2902" s="282"/>
      <c r="W2902" s="317"/>
      <c r="X2902" s="63"/>
    </row>
    <row r="2903" spans="1:24" ht="15">
      <c r="A2903" s="28" t="s">
        <v>869</v>
      </c>
      <c r="B2903" s="273" t="s">
        <v>1899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 t="s">
        <v>278</v>
      </c>
      <c r="J2903" s="9" t="s">
        <v>278</v>
      </c>
      <c r="K2903" s="9">
        <v>149.99999999999454</v>
      </c>
      <c r="L2903" s="9">
        <v>292.60000000000002</v>
      </c>
      <c r="M2903" s="9"/>
      <c r="O2903" s="67">
        <v>442.59999999999457</v>
      </c>
      <c r="T2903" s="63"/>
      <c r="U2903" s="63"/>
      <c r="V2903" s="283"/>
      <c r="W2903" s="317"/>
      <c r="X2903" s="63"/>
    </row>
    <row r="2904" spans="1:24" ht="15">
      <c r="A2904" s="28" t="s">
        <v>870</v>
      </c>
      <c r="B2904" s="273" t="s">
        <v>2003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 t="s">
        <v>278</v>
      </c>
      <c r="J2904" s="9" t="s">
        <v>278</v>
      </c>
      <c r="K2904" s="9">
        <v>225.99999999999909</v>
      </c>
      <c r="L2904" s="9">
        <v>210.5</v>
      </c>
      <c r="M2904" s="9"/>
      <c r="O2904" s="67">
        <v>436.49999999999909</v>
      </c>
      <c r="T2904" s="273"/>
      <c r="U2904" s="63"/>
      <c r="V2904" s="283"/>
      <c r="W2904" s="317"/>
      <c r="X2904" s="63"/>
    </row>
    <row r="2905" spans="1:24" ht="15">
      <c r="A2905" s="28" t="s">
        <v>871</v>
      </c>
      <c r="B2905" s="63" t="s">
        <v>2542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 t="s">
        <v>278</v>
      </c>
      <c r="J2905" s="9" t="s">
        <v>278</v>
      </c>
      <c r="K2905" s="9" t="s">
        <v>278</v>
      </c>
      <c r="L2905" s="9">
        <v>432.9</v>
      </c>
      <c r="M2905" s="9"/>
      <c r="O2905" s="67">
        <v>432.9</v>
      </c>
      <c r="T2905" s="273"/>
      <c r="U2905" s="63"/>
      <c r="V2905" s="283"/>
      <c r="W2905" s="317"/>
      <c r="X2905" s="63"/>
    </row>
    <row r="2906" spans="1:24" ht="15">
      <c r="A2906" s="28" t="s">
        <v>872</v>
      </c>
      <c r="B2906" s="273" t="s">
        <v>1884</v>
      </c>
      <c r="C2906" s="3"/>
      <c r="D2906" s="3"/>
      <c r="E2906" s="9" t="s">
        <v>278</v>
      </c>
      <c r="F2906" s="9" t="s">
        <v>278</v>
      </c>
      <c r="G2906" s="9" t="s">
        <v>278</v>
      </c>
      <c r="H2906" s="9" t="s">
        <v>278</v>
      </c>
      <c r="I2906" s="9" t="s">
        <v>278</v>
      </c>
      <c r="J2906" s="9">
        <v>401.5</v>
      </c>
      <c r="K2906" s="9" t="s">
        <v>278</v>
      </c>
      <c r="L2906" s="9" t="s">
        <v>278</v>
      </c>
      <c r="M2906" s="9"/>
      <c r="O2906" s="67">
        <v>401.5</v>
      </c>
      <c r="T2906" s="63"/>
      <c r="U2906" s="63"/>
      <c r="V2906" s="283"/>
      <c r="W2906" s="317"/>
      <c r="X2906" s="63"/>
    </row>
    <row r="2907" spans="1:24" ht="15">
      <c r="A2907" s="28" t="s">
        <v>873</v>
      </c>
      <c r="B2907" s="63" t="s">
        <v>2551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 t="s">
        <v>278</v>
      </c>
      <c r="J2907" s="9" t="s">
        <v>278</v>
      </c>
      <c r="K2907" s="9" t="s">
        <v>278</v>
      </c>
      <c r="L2907" s="9">
        <v>384.3</v>
      </c>
      <c r="M2907" s="9"/>
      <c r="O2907" s="67">
        <v>384.3</v>
      </c>
      <c r="T2907" s="273"/>
      <c r="U2907" s="63"/>
      <c r="V2907" s="283"/>
      <c r="W2907" s="317"/>
      <c r="X2907" s="63"/>
    </row>
    <row r="2908" spans="1:24" ht="15">
      <c r="A2908" s="28" t="s">
        <v>874</v>
      </c>
      <c r="B2908" s="63" t="s">
        <v>2553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 t="s">
        <v>278</v>
      </c>
      <c r="J2908" s="9" t="s">
        <v>278</v>
      </c>
      <c r="K2908" s="9" t="s">
        <v>278</v>
      </c>
      <c r="L2908" s="9">
        <v>373.2</v>
      </c>
      <c r="M2908" s="9"/>
      <c r="O2908" s="67">
        <v>373.2</v>
      </c>
      <c r="T2908" s="63"/>
      <c r="U2908" s="63"/>
      <c r="V2908" s="265"/>
      <c r="W2908" s="317"/>
      <c r="X2908" s="63"/>
    </row>
    <row r="2909" spans="1:24" ht="15">
      <c r="A2909" s="28" t="s">
        <v>875</v>
      </c>
      <c r="B2909" s="63" t="s">
        <v>180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 t="s">
        <v>278</v>
      </c>
      <c r="J2909" s="9" t="s">
        <v>278</v>
      </c>
      <c r="K2909" s="9" t="s">
        <v>278</v>
      </c>
      <c r="L2909" s="9">
        <v>353.90000000000003</v>
      </c>
      <c r="M2909" s="9"/>
      <c r="O2909" s="67">
        <v>353.90000000000003</v>
      </c>
      <c r="T2909"/>
      <c r="U2909" s="63"/>
      <c r="V2909" s="265"/>
      <c r="W2909" s="317"/>
      <c r="X2909" s="63"/>
    </row>
    <row r="2910" spans="1:24" ht="15">
      <c r="A2910" s="28" t="s">
        <v>876</v>
      </c>
      <c r="B2910" s="63" t="s">
        <v>2560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 t="s">
        <v>278</v>
      </c>
      <c r="J2910" s="9" t="s">
        <v>278</v>
      </c>
      <c r="K2910" s="9" t="s">
        <v>278</v>
      </c>
      <c r="L2910" s="9">
        <v>352.1</v>
      </c>
      <c r="M2910" s="9"/>
      <c r="O2910" s="67">
        <v>352.1</v>
      </c>
      <c r="T2910" s="63"/>
      <c r="U2910" s="63"/>
      <c r="V2910" s="283"/>
      <c r="W2910" s="317"/>
      <c r="X2910" s="63"/>
    </row>
    <row r="2911" spans="1:24" ht="15">
      <c r="A2911" s="28" t="s">
        <v>877</v>
      </c>
      <c r="B2911" s="63" t="s">
        <v>2554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 t="s">
        <v>278</v>
      </c>
      <c r="J2911" s="9" t="s">
        <v>278</v>
      </c>
      <c r="K2911" s="9" t="s">
        <v>278</v>
      </c>
      <c r="L2911" s="9">
        <v>344.6</v>
      </c>
      <c r="M2911" s="9"/>
      <c r="O2911" s="67">
        <v>344.6</v>
      </c>
      <c r="T2911" s="63"/>
      <c r="U2911" s="63"/>
      <c r="V2911" s="283"/>
      <c r="W2911" s="317"/>
      <c r="X2911" s="63"/>
    </row>
    <row r="2912" spans="1:24" ht="15">
      <c r="A2912" s="28" t="s">
        <v>878</v>
      </c>
      <c r="B2912" s="205" t="s">
        <v>1556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216">
        <v>337.79999999999745</v>
      </c>
      <c r="J2912" s="9" t="s">
        <v>278</v>
      </c>
      <c r="K2912" s="9" t="s">
        <v>278</v>
      </c>
      <c r="L2912" s="9" t="s">
        <v>278</v>
      </c>
      <c r="M2912" s="9"/>
      <c r="O2912" s="67">
        <v>337.79999999999745</v>
      </c>
      <c r="Q2912" t="s">
        <v>283</v>
      </c>
      <c r="T2912" s="63"/>
      <c r="U2912" s="63"/>
      <c r="V2912" s="283"/>
      <c r="W2912" s="317"/>
      <c r="X2912" s="63"/>
    </row>
    <row r="2913" spans="1:24" ht="15">
      <c r="A2913" s="28" t="s">
        <v>879</v>
      </c>
      <c r="B2913" s="63" t="s">
        <v>2557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 t="s">
        <v>278</v>
      </c>
      <c r="J2913" s="9" t="s">
        <v>278</v>
      </c>
      <c r="K2913" s="9" t="s">
        <v>278</v>
      </c>
      <c r="L2913" s="9">
        <v>333.7</v>
      </c>
      <c r="M2913" s="9"/>
      <c r="O2913" s="67">
        <v>333.7</v>
      </c>
      <c r="T2913" s="63"/>
      <c r="U2913" s="63"/>
      <c r="V2913" s="282"/>
      <c r="W2913" s="317"/>
      <c r="X2913" s="63"/>
    </row>
    <row r="2914" spans="1:24" ht="15">
      <c r="A2914" s="28" t="s">
        <v>880</v>
      </c>
      <c r="B2914" s="273" t="s">
        <v>1904</v>
      </c>
      <c r="C2914" s="3"/>
      <c r="D2914" s="3"/>
      <c r="E2914" s="9" t="s">
        <v>278</v>
      </c>
      <c r="F2914" s="9" t="s">
        <v>278</v>
      </c>
      <c r="G2914" s="9" t="s">
        <v>278</v>
      </c>
      <c r="H2914" s="9" t="s">
        <v>278</v>
      </c>
      <c r="I2914" s="9" t="s">
        <v>278</v>
      </c>
      <c r="J2914" s="9" t="s">
        <v>278</v>
      </c>
      <c r="K2914" s="9">
        <v>323.29999999999836</v>
      </c>
      <c r="L2914" s="9" t="s">
        <v>278</v>
      </c>
      <c r="M2914" s="9"/>
      <c r="O2914" s="67">
        <v>323.29999999999836</v>
      </c>
      <c r="T2914"/>
      <c r="U2914" s="63"/>
      <c r="V2914" s="283"/>
      <c r="W2914" s="317"/>
      <c r="X2914" s="63"/>
    </row>
    <row r="2915" spans="1:24" ht="15">
      <c r="A2915" s="28" t="s">
        <v>2231</v>
      </c>
      <c r="B2915" s="63" t="s">
        <v>164</v>
      </c>
      <c r="E2915" s="9" t="s">
        <v>278</v>
      </c>
      <c r="F2915" s="9" t="s">
        <v>278</v>
      </c>
      <c r="G2915" s="216">
        <v>321.85000000000002</v>
      </c>
      <c r="H2915" s="9" t="s">
        <v>278</v>
      </c>
      <c r="I2915" s="9" t="s">
        <v>278</v>
      </c>
      <c r="J2915" s="9" t="s">
        <v>278</v>
      </c>
      <c r="K2915" s="9" t="s">
        <v>278</v>
      </c>
      <c r="L2915" s="9" t="s">
        <v>278</v>
      </c>
      <c r="M2915" s="9"/>
      <c r="O2915" s="67">
        <v>321.85000000000002</v>
      </c>
      <c r="Q2915" t="s">
        <v>288</v>
      </c>
      <c r="T2915" s="63"/>
    </row>
    <row r="2916" spans="1:24" ht="15">
      <c r="A2916" s="28" t="s">
        <v>2516</v>
      </c>
      <c r="B2916" s="63" t="s">
        <v>2555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 t="s">
        <v>278</v>
      </c>
      <c r="J2916" s="9" t="s">
        <v>278</v>
      </c>
      <c r="K2916" s="9" t="s">
        <v>278</v>
      </c>
      <c r="L2916" s="9">
        <v>319.3</v>
      </c>
      <c r="M2916" s="9"/>
      <c r="O2916" s="67">
        <v>319.3</v>
      </c>
      <c r="T2916"/>
    </row>
    <row r="2917" spans="1:24" ht="15">
      <c r="A2917" s="28" t="s">
        <v>2517</v>
      </c>
      <c r="B2917" s="63" t="s">
        <v>2544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 t="s">
        <v>278</v>
      </c>
      <c r="J2917" s="9" t="s">
        <v>278</v>
      </c>
      <c r="K2917" s="9" t="s">
        <v>278</v>
      </c>
      <c r="L2917" s="9">
        <v>318</v>
      </c>
      <c r="M2917" s="9"/>
      <c r="O2917" s="67">
        <v>318</v>
      </c>
      <c r="T2917" s="63"/>
    </row>
    <row r="2918" spans="1:24" ht="15">
      <c r="A2918" s="28" t="s">
        <v>2518</v>
      </c>
      <c r="B2918" s="273" t="s">
        <v>1903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 t="s">
        <v>278</v>
      </c>
      <c r="J2918" s="9" t="s">
        <v>278</v>
      </c>
      <c r="K2918" s="9">
        <v>315.54999999999927</v>
      </c>
      <c r="L2918" s="9" t="s">
        <v>278</v>
      </c>
      <c r="M2918" s="9"/>
      <c r="O2918" s="67">
        <v>315.54999999999927</v>
      </c>
      <c r="T2918" s="63"/>
    </row>
    <row r="2919" spans="1:24" ht="15">
      <c r="A2919" s="28" t="s">
        <v>2519</v>
      </c>
      <c r="B2919" s="63" t="s">
        <v>701</v>
      </c>
      <c r="E2919" s="9" t="s">
        <v>278</v>
      </c>
      <c r="F2919" s="9" t="s">
        <v>278</v>
      </c>
      <c r="G2919" s="9" t="s">
        <v>278</v>
      </c>
      <c r="H2919" s="9">
        <v>121.00000000000182</v>
      </c>
      <c r="I2919" s="9">
        <v>176.69999999999709</v>
      </c>
      <c r="J2919" s="9" t="s">
        <v>278</v>
      </c>
      <c r="K2919" s="9" t="s">
        <v>278</v>
      </c>
      <c r="L2919" s="9" t="s">
        <v>278</v>
      </c>
      <c r="M2919" s="9"/>
      <c r="O2919" s="67">
        <v>297.69999999999891</v>
      </c>
      <c r="T2919" s="63"/>
    </row>
    <row r="2920" spans="1:24" ht="15">
      <c r="A2920" s="28" t="s">
        <v>2520</v>
      </c>
      <c r="B2920" s="63" t="s">
        <v>2545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 t="s">
        <v>278</v>
      </c>
      <c r="J2920" s="9" t="s">
        <v>278</v>
      </c>
      <c r="K2920" s="9" t="s">
        <v>278</v>
      </c>
      <c r="L2920" s="9">
        <v>293.39999999999998</v>
      </c>
      <c r="M2920" s="9"/>
      <c r="O2920" s="67">
        <v>293.39999999999998</v>
      </c>
      <c r="T2920" s="63"/>
    </row>
    <row r="2921" spans="1:24" ht="15">
      <c r="A2921" s="28" t="s">
        <v>2521</v>
      </c>
      <c r="B2921" s="63" t="s">
        <v>2556</v>
      </c>
      <c r="C2921" s="3"/>
      <c r="D2921" s="3"/>
      <c r="E2921" s="9" t="s">
        <v>278</v>
      </c>
      <c r="F2921" s="9" t="s">
        <v>278</v>
      </c>
      <c r="G2921" s="9" t="s">
        <v>278</v>
      </c>
      <c r="H2921" s="9" t="s">
        <v>278</v>
      </c>
      <c r="I2921" s="9" t="s">
        <v>278</v>
      </c>
      <c r="J2921" s="9" t="s">
        <v>278</v>
      </c>
      <c r="K2921" s="9" t="s">
        <v>278</v>
      </c>
      <c r="L2921" s="9">
        <v>264.25</v>
      </c>
      <c r="M2921" s="9"/>
      <c r="O2921" s="67">
        <v>264.25</v>
      </c>
      <c r="T2921" s="63"/>
    </row>
    <row r="2922" spans="1:24" ht="15">
      <c r="A2922" s="28" t="s">
        <v>2522</v>
      </c>
      <c r="B2922" s="63" t="s">
        <v>2548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 t="s">
        <v>278</v>
      </c>
      <c r="J2922" s="9" t="s">
        <v>278</v>
      </c>
      <c r="K2922" s="9" t="s">
        <v>278</v>
      </c>
      <c r="L2922" s="9">
        <v>248.90000000000003</v>
      </c>
      <c r="M2922" s="9"/>
      <c r="O2922" s="67">
        <v>248.90000000000003</v>
      </c>
      <c r="T2922" s="273"/>
    </row>
    <row r="2923" spans="1:24" ht="15">
      <c r="A2923" s="28" t="s">
        <v>2523</v>
      </c>
      <c r="B2923" s="63" t="s">
        <v>179</v>
      </c>
      <c r="E2923" s="9">
        <v>246.6</v>
      </c>
      <c r="F2923" s="9" t="s">
        <v>278</v>
      </c>
      <c r="G2923" s="9" t="s">
        <v>278</v>
      </c>
      <c r="H2923" s="9" t="s">
        <v>278</v>
      </c>
      <c r="I2923" s="9" t="s">
        <v>278</v>
      </c>
      <c r="J2923" s="9" t="s">
        <v>278</v>
      </c>
      <c r="K2923" s="9" t="s">
        <v>278</v>
      </c>
      <c r="L2923" s="9" t="s">
        <v>278</v>
      </c>
      <c r="M2923" s="9"/>
      <c r="O2923" s="67">
        <v>246.6</v>
      </c>
      <c r="T2923" s="273"/>
    </row>
    <row r="2924" spans="1:24" ht="15">
      <c r="A2924" s="28" t="s">
        <v>2524</v>
      </c>
      <c r="B2924" s="63" t="s">
        <v>2558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 t="s">
        <v>278</v>
      </c>
      <c r="J2924" s="9" t="s">
        <v>278</v>
      </c>
      <c r="K2924" s="9" t="s">
        <v>278</v>
      </c>
      <c r="L2924" s="9">
        <v>237.2</v>
      </c>
      <c r="M2924" s="9"/>
      <c r="O2924" s="67">
        <v>237.2</v>
      </c>
      <c r="T2924"/>
    </row>
    <row r="2925" spans="1:24" ht="15">
      <c r="A2925" s="28" t="s">
        <v>2525</v>
      </c>
      <c r="B2925" s="63" t="s">
        <v>741</v>
      </c>
      <c r="E2925" s="9" t="s">
        <v>278</v>
      </c>
      <c r="F2925" s="9" t="s">
        <v>278</v>
      </c>
      <c r="G2925" s="9" t="s">
        <v>278</v>
      </c>
      <c r="H2925" s="9">
        <v>235.19999999999891</v>
      </c>
      <c r="I2925" s="9" t="s">
        <v>278</v>
      </c>
      <c r="J2925" s="9" t="s">
        <v>278</v>
      </c>
      <c r="K2925" s="9" t="s">
        <v>278</v>
      </c>
      <c r="L2925" s="9" t="s">
        <v>278</v>
      </c>
      <c r="M2925" s="9"/>
      <c r="O2925" s="67">
        <v>235.19999999999891</v>
      </c>
      <c r="T2925" s="273"/>
    </row>
    <row r="2926" spans="1:24" ht="15">
      <c r="A2926" s="28" t="s">
        <v>2526</v>
      </c>
      <c r="B2926" s="63" t="s">
        <v>2563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 t="s">
        <v>278</v>
      </c>
      <c r="J2926" s="9" t="s">
        <v>278</v>
      </c>
      <c r="K2926" s="9" t="s">
        <v>278</v>
      </c>
      <c r="L2926" s="9">
        <v>235</v>
      </c>
      <c r="M2926" s="9"/>
      <c r="O2926" s="67">
        <v>235</v>
      </c>
      <c r="T2926" s="63"/>
    </row>
    <row r="2927" spans="1:24" ht="15">
      <c r="A2927" s="28" t="s">
        <v>2527</v>
      </c>
      <c r="B2927" s="273" t="s">
        <v>2541</v>
      </c>
      <c r="C2927" s="3"/>
      <c r="D2927" s="3"/>
      <c r="E2927" s="9" t="s">
        <v>278</v>
      </c>
      <c r="F2927" s="9" t="s">
        <v>278</v>
      </c>
      <c r="G2927" s="9" t="s">
        <v>278</v>
      </c>
      <c r="H2927" s="9" t="s">
        <v>278</v>
      </c>
      <c r="I2927" s="9" t="s">
        <v>278</v>
      </c>
      <c r="J2927" s="9" t="s">
        <v>278</v>
      </c>
      <c r="K2927" s="9" t="s">
        <v>278</v>
      </c>
      <c r="L2927" s="9">
        <v>230.79999999999998</v>
      </c>
      <c r="M2927" s="9"/>
      <c r="O2927" s="67">
        <v>230.79999999999998</v>
      </c>
      <c r="T2927"/>
    </row>
    <row r="2928" spans="1:24" ht="15">
      <c r="A2928" s="28" t="s">
        <v>2528</v>
      </c>
      <c r="B2928" s="63" t="s">
        <v>2567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 t="s">
        <v>278</v>
      </c>
      <c r="J2928" s="9" t="s">
        <v>278</v>
      </c>
      <c r="K2928" s="9" t="s">
        <v>278</v>
      </c>
      <c r="L2928" s="9">
        <v>229</v>
      </c>
      <c r="M2928" s="9"/>
      <c r="O2928" s="67">
        <v>229</v>
      </c>
      <c r="T2928" s="63"/>
    </row>
    <row r="2929" spans="1:20" ht="15">
      <c r="A2929" s="28" t="s">
        <v>2529</v>
      </c>
      <c r="B2929" s="63" t="s">
        <v>2564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 t="s">
        <v>278</v>
      </c>
      <c r="J2929" s="9" t="s">
        <v>278</v>
      </c>
      <c r="K2929" s="9" t="s">
        <v>278</v>
      </c>
      <c r="L2929" s="9">
        <v>219.9</v>
      </c>
      <c r="M2929" s="9"/>
      <c r="O2929" s="67">
        <v>219.9</v>
      </c>
      <c r="T2929"/>
    </row>
    <row r="2930" spans="1:20" ht="15">
      <c r="A2930" s="28" t="s">
        <v>2530</v>
      </c>
      <c r="B2930" s="218" t="s">
        <v>1547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217.10000000000218</v>
      </c>
      <c r="J2930" s="9" t="s">
        <v>278</v>
      </c>
      <c r="K2930" s="9" t="s">
        <v>278</v>
      </c>
      <c r="L2930" s="9" t="s">
        <v>278</v>
      </c>
      <c r="M2930" s="9"/>
      <c r="O2930" s="67">
        <v>217.10000000000218</v>
      </c>
      <c r="T2930" s="63"/>
    </row>
    <row r="2931" spans="1:20" ht="15">
      <c r="A2931" s="28" t="s">
        <v>2531</v>
      </c>
      <c r="B2931" s="63" t="s">
        <v>2543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 t="s">
        <v>278</v>
      </c>
      <c r="J2931" s="9" t="s">
        <v>278</v>
      </c>
      <c r="K2931" s="9" t="s">
        <v>278</v>
      </c>
      <c r="L2931" s="9">
        <v>214</v>
      </c>
      <c r="M2931" s="9"/>
      <c r="O2931" s="67">
        <v>214</v>
      </c>
      <c r="T2931" s="273"/>
    </row>
    <row r="2932" spans="1:20" ht="15">
      <c r="A2932" s="28" t="s">
        <v>2532</v>
      </c>
      <c r="B2932" s="205" t="s">
        <v>1554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207.20000000000437</v>
      </c>
      <c r="J2932" s="9" t="s">
        <v>278</v>
      </c>
      <c r="K2932" s="9" t="s">
        <v>278</v>
      </c>
      <c r="L2932" s="9" t="s">
        <v>278</v>
      </c>
      <c r="M2932" s="9"/>
      <c r="O2932" s="67">
        <v>207.20000000000437</v>
      </c>
      <c r="T2932" s="63"/>
    </row>
    <row r="2933" spans="1:20" ht="15">
      <c r="A2933" s="28" t="s">
        <v>2533</v>
      </c>
      <c r="B2933" s="63" t="s">
        <v>2550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 t="s">
        <v>278</v>
      </c>
      <c r="J2933" s="9" t="s">
        <v>278</v>
      </c>
      <c r="K2933" s="9" t="s">
        <v>278</v>
      </c>
      <c r="L2933" s="9">
        <v>206.4</v>
      </c>
      <c r="M2933" s="9"/>
      <c r="O2933" s="67">
        <v>206.4</v>
      </c>
      <c r="T2933" s="63"/>
    </row>
    <row r="2934" spans="1:20" ht="15">
      <c r="A2934" s="28" t="s">
        <v>2534</v>
      </c>
      <c r="B2934" s="63" t="s">
        <v>2546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 t="s">
        <v>278</v>
      </c>
      <c r="J2934" s="9" t="s">
        <v>278</v>
      </c>
      <c r="K2934" s="9" t="s">
        <v>278</v>
      </c>
      <c r="L2934" s="9">
        <v>204.9</v>
      </c>
      <c r="M2934" s="9"/>
      <c r="O2934" s="67">
        <v>204.9</v>
      </c>
      <c r="T2934" s="273"/>
    </row>
    <row r="2935" spans="1:20" ht="15">
      <c r="A2935" s="28" t="s">
        <v>2535</v>
      </c>
      <c r="B2935" s="63" t="s">
        <v>2552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 t="s">
        <v>278</v>
      </c>
      <c r="J2935" s="9" t="s">
        <v>278</v>
      </c>
      <c r="K2935" s="9" t="s">
        <v>278</v>
      </c>
      <c r="L2935" s="9">
        <v>197.60000000000002</v>
      </c>
      <c r="M2935" s="9"/>
      <c r="O2935" s="67">
        <v>197.60000000000002</v>
      </c>
      <c r="T2935"/>
    </row>
    <row r="2936" spans="1:20" ht="15">
      <c r="A2936" s="28" t="s">
        <v>2536</v>
      </c>
      <c r="B2936" s="63" t="s">
        <v>2549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 t="s">
        <v>278</v>
      </c>
      <c r="J2936" s="9" t="s">
        <v>278</v>
      </c>
      <c r="K2936" s="9" t="s">
        <v>278</v>
      </c>
      <c r="L2936" s="9">
        <v>196.70000000000002</v>
      </c>
      <c r="M2936" s="9"/>
      <c r="O2936" s="67">
        <v>196.70000000000002</v>
      </c>
      <c r="T2936" s="63"/>
    </row>
    <row r="2937" spans="1:20" ht="15">
      <c r="A2937" s="28" t="s">
        <v>2537</v>
      </c>
      <c r="B2937" s="63" t="s">
        <v>2547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 t="s">
        <v>278</v>
      </c>
      <c r="J2937" s="9" t="s">
        <v>278</v>
      </c>
      <c r="K2937" s="9" t="s">
        <v>278</v>
      </c>
      <c r="L2937" s="9">
        <v>190.70000000000002</v>
      </c>
      <c r="M2937" s="9"/>
      <c r="O2937" s="67">
        <v>190.70000000000002</v>
      </c>
      <c r="T2937" s="63"/>
    </row>
    <row r="2938" spans="1:20" ht="15">
      <c r="A2938" s="28" t="s">
        <v>2538</v>
      </c>
      <c r="B2938" s="63" t="s">
        <v>2568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 t="s">
        <v>278</v>
      </c>
      <c r="J2938" s="9" t="s">
        <v>278</v>
      </c>
      <c r="K2938" s="9" t="s">
        <v>278</v>
      </c>
      <c r="L2938" s="9">
        <v>184.5</v>
      </c>
      <c r="M2938" s="9"/>
      <c r="O2938" s="67">
        <v>184.5</v>
      </c>
      <c r="T2938"/>
    </row>
    <row r="2939" spans="1:20" ht="15">
      <c r="A2939" s="28" t="s">
        <v>2539</v>
      </c>
      <c r="B2939" s="205" t="s">
        <v>1581</v>
      </c>
      <c r="C2939" s="3"/>
      <c r="D2939" s="3"/>
      <c r="E2939" s="9" t="s">
        <v>278</v>
      </c>
      <c r="F2939" s="9" t="s">
        <v>278</v>
      </c>
      <c r="G2939" s="9" t="s">
        <v>278</v>
      </c>
      <c r="H2939" s="9" t="s">
        <v>278</v>
      </c>
      <c r="I2939" s="9">
        <v>129.60000000000218</v>
      </c>
      <c r="J2939" s="9" t="s">
        <v>278</v>
      </c>
      <c r="K2939" s="9" t="s">
        <v>278</v>
      </c>
      <c r="L2939" s="9" t="s">
        <v>278</v>
      </c>
      <c r="M2939" s="9"/>
      <c r="O2939" s="67">
        <v>129.60000000000218</v>
      </c>
      <c r="T2939"/>
    </row>
    <row r="2940" spans="1:20" ht="15">
      <c r="A2940" s="28" t="s">
        <v>2687</v>
      </c>
      <c r="B2940" s="63" t="s">
        <v>731</v>
      </c>
      <c r="E2940" s="9" t="s">
        <v>278</v>
      </c>
      <c r="F2940" s="9" t="s">
        <v>278</v>
      </c>
      <c r="G2940" s="9" t="s">
        <v>278</v>
      </c>
      <c r="H2940" s="9">
        <v>113.5</v>
      </c>
      <c r="I2940" s="9" t="s">
        <v>278</v>
      </c>
      <c r="J2940" s="9" t="s">
        <v>278</v>
      </c>
      <c r="K2940" s="9" t="s">
        <v>278</v>
      </c>
      <c r="L2940" s="9" t="s">
        <v>278</v>
      </c>
      <c r="M2940" s="9"/>
      <c r="O2940" s="67">
        <v>113.5</v>
      </c>
      <c r="T2940" s="273"/>
    </row>
    <row r="2941" spans="1:20" ht="15">
      <c r="A2941" s="28" t="s">
        <v>2688</v>
      </c>
      <c r="B2941" s="205" t="s">
        <v>1557</v>
      </c>
      <c r="C2941" s="3"/>
      <c r="D2941" s="3"/>
      <c r="E2941" s="9" t="s">
        <v>278</v>
      </c>
      <c r="F2941" s="9" t="s">
        <v>278</v>
      </c>
      <c r="G2941" s="9" t="s">
        <v>278</v>
      </c>
      <c r="H2941" s="9" t="s">
        <v>278</v>
      </c>
      <c r="I2941" s="9">
        <v>69.799999999999272</v>
      </c>
      <c r="J2941" s="9" t="s">
        <v>278</v>
      </c>
      <c r="K2941" s="9" t="s">
        <v>278</v>
      </c>
      <c r="L2941" s="9" t="s">
        <v>278</v>
      </c>
      <c r="M2941" s="9"/>
      <c r="O2941" s="67">
        <v>69.799999999999272</v>
      </c>
      <c r="T2941" s="273"/>
    </row>
    <row r="2942" spans="1:20" ht="15">
      <c r="A2942" s="28" t="s">
        <v>2689</v>
      </c>
      <c r="B2942" s="205" t="s">
        <v>1564</v>
      </c>
      <c r="C2942" s="3"/>
      <c r="D2942" s="3"/>
      <c r="E2942" s="9" t="s">
        <v>278</v>
      </c>
      <c r="F2942" s="9" t="s">
        <v>278</v>
      </c>
      <c r="G2942" s="9" t="s">
        <v>278</v>
      </c>
      <c r="H2942" s="9" t="s">
        <v>278</v>
      </c>
      <c r="I2942" s="9">
        <v>44</v>
      </c>
      <c r="J2942" s="9" t="s">
        <v>278</v>
      </c>
      <c r="K2942" s="9" t="s">
        <v>278</v>
      </c>
      <c r="L2942" s="9" t="s">
        <v>278</v>
      </c>
      <c r="M2942" s="9"/>
      <c r="O2942" s="67">
        <v>44</v>
      </c>
      <c r="T2942"/>
    </row>
    <row r="2943" spans="1:20" ht="15">
      <c r="A2943" s="291" t="s">
        <v>3944</v>
      </c>
      <c r="B2943" s="63" t="s">
        <v>4006</v>
      </c>
      <c r="C2943" s="3"/>
      <c r="D2943" s="3"/>
      <c r="E2943" s="9"/>
      <c r="F2943" s="9"/>
      <c r="G2943" s="9"/>
      <c r="H2943" s="9"/>
      <c r="L2943" s="69"/>
      <c r="M2943" s="69"/>
      <c r="O2943" s="67"/>
      <c r="T2943"/>
    </row>
    <row r="2944" spans="1:20" ht="15">
      <c r="A2944" s="291" t="s">
        <v>3945</v>
      </c>
      <c r="B2944" s="63" t="s">
        <v>4007</v>
      </c>
      <c r="C2944" s="3"/>
      <c r="D2944" s="3"/>
      <c r="E2944" s="9"/>
      <c r="F2944" s="9"/>
      <c r="G2944" s="9"/>
      <c r="H2944" s="9"/>
      <c r="L2944" s="69"/>
      <c r="M2944" s="69"/>
      <c r="O2944" s="67"/>
      <c r="T2944"/>
    </row>
    <row r="2945" spans="1:20" ht="15">
      <c r="A2945" s="291" t="s">
        <v>3946</v>
      </c>
      <c r="B2945" s="63" t="s">
        <v>4008</v>
      </c>
      <c r="C2945" s="3"/>
      <c r="D2945" s="3"/>
      <c r="E2945" s="9"/>
      <c r="F2945" s="9"/>
      <c r="G2945" s="9"/>
      <c r="H2945" s="9"/>
      <c r="L2945" s="69"/>
      <c r="M2945" s="69"/>
      <c r="O2945" s="67"/>
      <c r="T2945"/>
    </row>
    <row r="2946" spans="1:20" ht="15">
      <c r="A2946" s="291" t="s">
        <v>3947</v>
      </c>
      <c r="B2946" s="63" t="s">
        <v>4009</v>
      </c>
      <c r="C2946" s="3"/>
      <c r="D2946" s="3"/>
      <c r="E2946" s="9"/>
      <c r="F2946" s="9"/>
      <c r="G2946" s="9"/>
      <c r="H2946" s="9"/>
      <c r="L2946" s="69"/>
      <c r="M2946" s="69"/>
      <c r="O2946" s="67"/>
      <c r="T2946"/>
    </row>
    <row r="2947" spans="1:20" ht="15">
      <c r="A2947" s="291" t="s">
        <v>3948</v>
      </c>
      <c r="B2947" s="63" t="s">
        <v>4010</v>
      </c>
      <c r="C2947" s="3"/>
      <c r="D2947" s="3"/>
      <c r="E2947" s="9"/>
      <c r="F2947" s="9"/>
      <c r="G2947" s="9"/>
      <c r="H2947" s="9"/>
      <c r="L2947" s="69"/>
      <c r="M2947" s="69"/>
      <c r="O2947" s="67"/>
      <c r="T2947"/>
    </row>
    <row r="2948" spans="1:20" ht="15">
      <c r="A2948" s="291" t="s">
        <v>3949</v>
      </c>
      <c r="B2948" s="63" t="s">
        <v>4011</v>
      </c>
      <c r="C2948" s="3"/>
      <c r="D2948" s="3"/>
      <c r="E2948" s="9"/>
      <c r="F2948" s="9"/>
      <c r="G2948" s="9"/>
      <c r="H2948" s="9"/>
      <c r="L2948" s="69"/>
      <c r="M2948" s="69"/>
      <c r="O2948" s="67"/>
      <c r="T2948"/>
    </row>
    <row r="2949" spans="1:20" ht="15">
      <c r="A2949" s="291" t="s">
        <v>3950</v>
      </c>
      <c r="B2949" s="63" t="s">
        <v>4012</v>
      </c>
      <c r="C2949" s="3"/>
      <c r="D2949" s="3"/>
      <c r="E2949" s="9"/>
      <c r="F2949" s="9"/>
      <c r="G2949" s="9"/>
      <c r="H2949" s="9"/>
      <c r="L2949" s="69"/>
      <c r="M2949" s="69"/>
      <c r="O2949" s="67"/>
      <c r="T2949"/>
    </row>
    <row r="2950" spans="1:20" ht="15">
      <c r="A2950" s="291" t="s">
        <v>3951</v>
      </c>
      <c r="B2950" s="63" t="s">
        <v>4013</v>
      </c>
      <c r="C2950" s="3"/>
      <c r="D2950" s="3"/>
      <c r="E2950" s="9"/>
      <c r="F2950" s="9"/>
      <c r="G2950" s="9"/>
      <c r="H2950" s="9"/>
      <c r="L2950" s="69"/>
      <c r="M2950" s="69"/>
      <c r="O2950" s="67"/>
      <c r="T2950"/>
    </row>
    <row r="2951" spans="1:20" ht="15">
      <c r="A2951" s="291" t="s">
        <v>3952</v>
      </c>
      <c r="B2951" s="63" t="s">
        <v>4014</v>
      </c>
      <c r="C2951" s="3"/>
      <c r="D2951" s="3"/>
      <c r="E2951" s="9"/>
      <c r="F2951" s="9"/>
      <c r="G2951" s="9"/>
      <c r="H2951" s="9"/>
      <c r="L2951" s="69"/>
      <c r="M2951" s="69"/>
      <c r="O2951" s="67"/>
      <c r="T2951"/>
    </row>
    <row r="2952" spans="1:20" ht="15">
      <c r="A2952" s="291" t="s">
        <v>3953</v>
      </c>
      <c r="B2952" s="63" t="s">
        <v>4033</v>
      </c>
      <c r="C2952" s="3"/>
      <c r="D2952" s="3"/>
      <c r="E2952" s="9"/>
      <c r="F2952" s="9"/>
      <c r="G2952" s="9"/>
      <c r="H2952" s="9"/>
      <c r="L2952" s="69"/>
      <c r="M2952" s="69"/>
      <c r="O2952" s="67"/>
      <c r="T2952"/>
    </row>
    <row r="2953" spans="1:20" ht="15">
      <c r="A2953" s="291" t="s">
        <v>3954</v>
      </c>
      <c r="B2953" s="63" t="s">
        <v>4015</v>
      </c>
      <c r="C2953" s="3"/>
      <c r="D2953" s="3"/>
      <c r="E2953" s="9"/>
      <c r="F2953" s="9"/>
      <c r="G2953" s="9"/>
      <c r="H2953" s="9"/>
      <c r="L2953" s="69"/>
      <c r="M2953" s="69"/>
      <c r="O2953" s="67"/>
      <c r="T2953"/>
    </row>
    <row r="2954" spans="1:20" ht="15">
      <c r="A2954" s="291" t="s">
        <v>3955</v>
      </c>
      <c r="B2954" s="63" t="s">
        <v>4016</v>
      </c>
      <c r="C2954" s="3"/>
      <c r="D2954" s="3"/>
      <c r="E2954" s="9"/>
      <c r="F2954" s="9"/>
      <c r="G2954" s="9"/>
      <c r="H2954" s="9"/>
      <c r="L2954" s="69"/>
      <c r="M2954" s="69"/>
      <c r="O2954" s="67"/>
      <c r="T2954"/>
    </row>
    <row r="2955" spans="1:20" ht="15">
      <c r="A2955" s="291" t="s">
        <v>3956</v>
      </c>
      <c r="B2955" s="63" t="s">
        <v>4017</v>
      </c>
      <c r="C2955" s="3"/>
      <c r="D2955" s="3"/>
      <c r="E2955" s="9"/>
      <c r="F2955" s="9"/>
      <c r="G2955" s="9"/>
      <c r="H2955" s="9"/>
      <c r="L2955" s="69"/>
      <c r="M2955" s="69"/>
      <c r="O2955" s="67"/>
      <c r="T2955"/>
    </row>
    <row r="2956" spans="1:20" ht="15">
      <c r="A2956" s="291" t="s">
        <v>3957</v>
      </c>
      <c r="B2956" s="63" t="s">
        <v>4018</v>
      </c>
      <c r="C2956" s="3"/>
      <c r="D2956" s="3"/>
      <c r="E2956" s="9"/>
      <c r="F2956" s="9"/>
      <c r="G2956" s="9"/>
      <c r="H2956" s="9"/>
      <c r="L2956" s="69"/>
      <c r="M2956" s="69"/>
      <c r="O2956" s="67"/>
      <c r="T2956"/>
    </row>
    <row r="2957" spans="1:20" ht="15">
      <c r="A2957" s="291" t="s">
        <v>3958</v>
      </c>
      <c r="B2957" s="63" t="s">
        <v>4019</v>
      </c>
      <c r="C2957" s="3"/>
      <c r="D2957" s="3"/>
      <c r="E2957" s="9"/>
      <c r="F2957" s="9"/>
      <c r="G2957" s="9"/>
      <c r="H2957" s="9"/>
      <c r="L2957" s="69"/>
      <c r="M2957" s="69"/>
      <c r="O2957" s="67"/>
      <c r="T2957"/>
    </row>
    <row r="2958" spans="1:20" ht="15">
      <c r="A2958" s="291" t="s">
        <v>3959</v>
      </c>
      <c r="B2958" s="63" t="s">
        <v>4020</v>
      </c>
      <c r="C2958" s="3"/>
      <c r="D2958" s="3"/>
      <c r="E2958" s="9"/>
      <c r="F2958" s="9"/>
      <c r="G2958" s="9"/>
      <c r="H2958" s="9"/>
      <c r="L2958" s="69"/>
      <c r="M2958" s="69"/>
      <c r="O2958" s="67"/>
      <c r="T2958"/>
    </row>
    <row r="2959" spans="1:20" ht="15">
      <c r="A2959" s="291" t="s">
        <v>3960</v>
      </c>
      <c r="B2959" s="63" t="s">
        <v>4021</v>
      </c>
      <c r="C2959" s="3"/>
      <c r="D2959" s="3"/>
      <c r="E2959" s="9"/>
      <c r="F2959" s="9"/>
      <c r="G2959" s="9"/>
      <c r="H2959" s="9"/>
      <c r="L2959" s="69"/>
      <c r="M2959" s="69"/>
      <c r="O2959" s="67"/>
      <c r="T2959"/>
    </row>
    <row r="2960" spans="1:20" ht="15">
      <c r="A2960" s="291" t="s">
        <v>3961</v>
      </c>
      <c r="B2960" s="63" t="s">
        <v>4022</v>
      </c>
      <c r="C2960" s="3"/>
      <c r="D2960" s="3"/>
      <c r="E2960" s="9"/>
      <c r="F2960" s="9"/>
      <c r="G2960" s="9"/>
      <c r="H2960" s="9"/>
      <c r="L2960" s="69"/>
      <c r="M2960" s="69"/>
      <c r="O2960" s="67"/>
      <c r="T2960"/>
    </row>
    <row r="2961" spans="1:20" ht="15">
      <c r="A2961" s="291" t="s">
        <v>3962</v>
      </c>
      <c r="B2961" s="63" t="s">
        <v>4023</v>
      </c>
      <c r="C2961" s="3"/>
      <c r="D2961" s="3"/>
      <c r="E2961" s="9"/>
      <c r="F2961" s="9"/>
      <c r="G2961" s="9"/>
      <c r="H2961" s="9"/>
      <c r="L2961" s="69"/>
      <c r="M2961" s="69"/>
      <c r="O2961" s="67"/>
      <c r="T2961"/>
    </row>
    <row r="2962" spans="1:20" ht="15">
      <c r="A2962" s="291" t="s">
        <v>3963</v>
      </c>
      <c r="B2962" s="63" t="s">
        <v>4024</v>
      </c>
      <c r="C2962" s="3"/>
      <c r="D2962" s="3"/>
      <c r="E2962" s="9"/>
      <c r="F2962" s="9"/>
      <c r="G2962" s="9"/>
      <c r="H2962" s="9"/>
      <c r="L2962" s="69"/>
      <c r="M2962" s="69"/>
      <c r="O2962" s="67"/>
      <c r="T2962"/>
    </row>
    <row r="2963" spans="1:20" ht="15">
      <c r="A2963" s="291" t="s">
        <v>3964</v>
      </c>
      <c r="B2963" s="63" t="s">
        <v>4025</v>
      </c>
      <c r="C2963" s="3"/>
      <c r="D2963" s="3"/>
      <c r="E2963" s="9"/>
      <c r="F2963" s="9"/>
      <c r="G2963" s="9"/>
      <c r="H2963" s="9"/>
      <c r="L2963" s="69"/>
      <c r="M2963" s="69"/>
      <c r="O2963" s="67"/>
      <c r="T2963"/>
    </row>
    <row r="2964" spans="1:20" ht="15">
      <c r="A2964" s="291" t="s">
        <v>3965</v>
      </c>
      <c r="B2964" s="63" t="s">
        <v>4026</v>
      </c>
      <c r="C2964" s="3"/>
      <c r="D2964" s="3"/>
      <c r="E2964" s="9"/>
      <c r="F2964" s="9"/>
      <c r="G2964" s="9"/>
      <c r="H2964" s="9"/>
      <c r="L2964" s="69"/>
      <c r="M2964" s="69"/>
      <c r="O2964" s="67"/>
      <c r="T2964"/>
    </row>
    <row r="2965" spans="1:20" ht="15">
      <c r="A2965" s="291" t="s">
        <v>3966</v>
      </c>
      <c r="B2965" s="63" t="s">
        <v>4027</v>
      </c>
      <c r="C2965" s="3"/>
      <c r="D2965" s="3"/>
      <c r="E2965" s="9"/>
      <c r="F2965" s="9"/>
      <c r="G2965" s="9"/>
      <c r="H2965" s="9"/>
      <c r="L2965" s="69"/>
      <c r="M2965" s="69"/>
      <c r="O2965" s="67"/>
      <c r="T2965"/>
    </row>
    <row r="2966" spans="1:20" ht="15">
      <c r="A2966" s="291" t="s">
        <v>4034</v>
      </c>
      <c r="B2966" s="63" t="s">
        <v>4028</v>
      </c>
      <c r="C2966" s="3"/>
      <c r="D2966" s="3"/>
      <c r="E2966" s="9"/>
      <c r="F2966" s="9"/>
      <c r="G2966" s="9"/>
      <c r="H2966" s="9"/>
      <c r="L2966" s="69"/>
      <c r="M2966" s="69"/>
      <c r="O2966" s="67"/>
      <c r="T2966"/>
    </row>
    <row r="2967" spans="1:20" ht="15">
      <c r="A2967" s="291" t="s">
        <v>4187</v>
      </c>
      <c r="B2967" s="63" t="s">
        <v>4029</v>
      </c>
      <c r="C2967" s="3"/>
      <c r="D2967" s="3"/>
      <c r="E2967" s="9"/>
      <c r="F2967" s="9"/>
      <c r="G2967" s="9"/>
      <c r="H2967" s="9"/>
      <c r="L2967" s="69"/>
      <c r="M2967" s="69"/>
      <c r="O2967" s="67"/>
      <c r="T2967"/>
    </row>
    <row r="2968" spans="1:20" ht="15">
      <c r="A2968" s="291" t="s">
        <v>4312</v>
      </c>
      <c r="B2968" s="63" t="s">
        <v>4030</v>
      </c>
      <c r="C2968" s="3"/>
      <c r="D2968" s="3"/>
      <c r="E2968" s="9"/>
      <c r="F2968" s="9"/>
      <c r="G2968" s="9"/>
      <c r="H2968" s="9"/>
      <c r="L2968" s="69"/>
      <c r="M2968" s="69"/>
      <c r="O2968" s="67"/>
      <c r="T2968"/>
    </row>
    <row r="2969" spans="1:20" ht="15">
      <c r="A2969" s="291" t="s">
        <v>4372</v>
      </c>
      <c r="B2969" s="63" t="s">
        <v>4031</v>
      </c>
      <c r="C2969" s="3"/>
      <c r="D2969" s="3"/>
      <c r="E2969" s="9"/>
      <c r="F2969" s="9"/>
      <c r="G2969" s="9"/>
      <c r="H2969" s="9"/>
      <c r="L2969" s="69"/>
      <c r="M2969" s="69"/>
      <c r="O2969" s="67"/>
      <c r="T2969"/>
    </row>
    <row r="2970" spans="1:20" ht="15">
      <c r="A2970" s="291" t="s">
        <v>4373</v>
      </c>
      <c r="B2970" s="63" t="s">
        <v>4032</v>
      </c>
      <c r="C2970" s="3"/>
      <c r="D2970" s="3"/>
      <c r="E2970" s="9"/>
      <c r="F2970" s="9"/>
      <c r="G2970" s="9"/>
      <c r="H2970" s="9"/>
      <c r="L2970" s="69"/>
      <c r="M2970" s="69"/>
      <c r="O2970" s="67"/>
      <c r="T2970"/>
    </row>
    <row r="2971" spans="1:20" ht="15">
      <c r="A2971" s="291" t="s">
        <v>4374</v>
      </c>
      <c r="B2971" s="63" t="s">
        <v>4035</v>
      </c>
      <c r="C2971" s="3"/>
      <c r="D2971" s="3"/>
      <c r="E2971" s="9"/>
      <c r="F2971" s="9"/>
      <c r="G2971" s="9"/>
      <c r="H2971" s="9"/>
      <c r="L2971" s="69"/>
      <c r="M2971" s="69"/>
      <c r="O2971" s="67"/>
      <c r="T2971"/>
    </row>
    <row r="2972" spans="1:20" ht="15">
      <c r="A2972" s="291" t="s">
        <v>4375</v>
      </c>
      <c r="B2972" s="63" t="s">
        <v>4186</v>
      </c>
      <c r="C2972" s="3"/>
      <c r="D2972" s="3"/>
      <c r="E2972" s="9"/>
      <c r="F2972" s="9"/>
      <c r="G2972" s="9"/>
      <c r="H2972" s="9"/>
      <c r="L2972" s="69"/>
      <c r="M2972" s="69"/>
      <c r="O2972" s="67"/>
      <c r="T2972"/>
    </row>
    <row r="2973" spans="1:20" ht="15">
      <c r="A2973" s="291" t="s">
        <v>4376</v>
      </c>
      <c r="B2973" s="63" t="s">
        <v>4309</v>
      </c>
      <c r="C2973" s="3"/>
      <c r="D2973" s="3"/>
      <c r="E2973" s="9"/>
      <c r="F2973" s="9"/>
      <c r="G2973" s="9"/>
      <c r="H2973" s="9"/>
      <c r="L2973" s="69"/>
      <c r="M2973" s="69"/>
      <c r="O2973" s="67"/>
      <c r="T2973"/>
    </row>
    <row r="2974" spans="1:20" ht="15">
      <c r="A2974" s="28"/>
      <c r="B2974" s="63"/>
      <c r="E2974" s="9"/>
      <c r="F2974" s="9"/>
      <c r="G2974" s="9"/>
      <c r="H2974" s="9"/>
      <c r="L2974" s="69"/>
      <c r="M2974" s="69"/>
      <c r="O2974" s="67"/>
      <c r="T2974"/>
    </row>
    <row r="2975" spans="1:20" ht="15">
      <c r="A2975" s="28"/>
      <c r="B2975" s="63"/>
      <c r="E2975" s="9"/>
      <c r="L2975" s="69"/>
      <c r="M2975" s="69"/>
      <c r="O2975" s="69"/>
      <c r="T2975"/>
    </row>
    <row r="2976" spans="1:20" ht="15">
      <c r="A2976" s="28"/>
      <c r="B2976" s="63"/>
      <c r="E2976" s="9"/>
      <c r="L2976" s="69"/>
      <c r="M2976" s="69"/>
      <c r="O2976" s="69"/>
      <c r="T2976"/>
    </row>
    <row r="2977" spans="1:25" ht="25.5">
      <c r="A2977" s="23" t="s">
        <v>196</v>
      </c>
      <c r="L2977" s="69"/>
      <c r="M2977" s="69"/>
      <c r="O2977" s="69"/>
      <c r="T2977"/>
    </row>
    <row r="2978" spans="1:25">
      <c r="L2978" s="69"/>
      <c r="M2978" s="69"/>
      <c r="O2978" s="69"/>
      <c r="T2978"/>
    </row>
    <row r="2979" spans="1:25" ht="15">
      <c r="A2979" s="39"/>
      <c r="B2979" s="39"/>
      <c r="C2979" s="39"/>
      <c r="D2979" s="39"/>
      <c r="E2979" s="61">
        <v>2016</v>
      </c>
      <c r="F2979" s="61">
        <v>2017</v>
      </c>
      <c r="G2979" s="61">
        <v>2018</v>
      </c>
      <c r="H2979" s="61">
        <v>2019</v>
      </c>
      <c r="I2979" s="61">
        <v>2020</v>
      </c>
      <c r="J2979" s="61">
        <v>2021</v>
      </c>
      <c r="K2979" s="61">
        <v>2022</v>
      </c>
      <c r="L2979" s="61">
        <v>2023</v>
      </c>
      <c r="M2979" s="61">
        <v>2024</v>
      </c>
      <c r="O2979" s="70" t="s">
        <v>40</v>
      </c>
      <c r="T2979"/>
    </row>
    <row r="2980" spans="1:25" ht="15">
      <c r="A2980" s="28" t="s">
        <v>0</v>
      </c>
      <c r="B2980" s="63" t="s">
        <v>17</v>
      </c>
      <c r="E2980" s="9">
        <v>91.8</v>
      </c>
      <c r="F2980" s="211">
        <v>415.6</v>
      </c>
      <c r="G2980" s="216">
        <v>349.65</v>
      </c>
      <c r="H2980" s="216">
        <v>359.40000000000146</v>
      </c>
      <c r="I2980" s="9">
        <v>543.39999999999964</v>
      </c>
      <c r="J2980" s="9">
        <v>570.60000000000218</v>
      </c>
      <c r="K2980" s="213">
        <v>637.59999999999854</v>
      </c>
      <c r="L2980" s="9">
        <v>431.89999999999782</v>
      </c>
      <c r="M2980" s="9"/>
      <c r="O2980" s="67">
        <v>3399.95</v>
      </c>
      <c r="Q2980" t="s">
        <v>2327</v>
      </c>
      <c r="T2980" s="21" t="s">
        <v>2328</v>
      </c>
      <c r="U2980" s="63"/>
      <c r="V2980" s="63"/>
      <c r="W2980" s="265"/>
      <c r="X2980" s="317"/>
      <c r="Y2980" s="63"/>
    </row>
    <row r="2981" spans="1:25" ht="15">
      <c r="A2981" s="28" t="s">
        <v>2</v>
      </c>
      <c r="B2981" s="63" t="s">
        <v>9</v>
      </c>
      <c r="E2981" s="216">
        <v>244</v>
      </c>
      <c r="F2981" s="9">
        <v>286.39999999999998</v>
      </c>
      <c r="G2981" s="213">
        <v>582.65</v>
      </c>
      <c r="H2981" s="9">
        <v>256.70000000000346</v>
      </c>
      <c r="I2981" s="9">
        <v>616</v>
      </c>
      <c r="J2981" s="9">
        <v>577.00000000000091</v>
      </c>
      <c r="K2981" s="9">
        <v>404.89999999999782</v>
      </c>
      <c r="L2981" s="9">
        <v>341.89999999999964</v>
      </c>
      <c r="M2981" s="9"/>
      <c r="O2981" s="67">
        <v>3309.550000000002</v>
      </c>
      <c r="Q2981" t="s">
        <v>295</v>
      </c>
      <c r="T2981" t="s">
        <v>1663</v>
      </c>
      <c r="U2981" s="273"/>
      <c r="V2981" s="63"/>
      <c r="W2981" s="283"/>
      <c r="X2981" s="317"/>
      <c r="Y2981" s="63"/>
    </row>
    <row r="2982" spans="1:25" ht="15">
      <c r="A2982" s="28" t="s">
        <v>3</v>
      </c>
      <c r="B2982" s="63" t="s">
        <v>21</v>
      </c>
      <c r="E2982" s="216">
        <v>145.30000000000001</v>
      </c>
      <c r="F2982" s="212">
        <v>396.1</v>
      </c>
      <c r="G2982" s="9">
        <v>339.8</v>
      </c>
      <c r="H2982" s="216">
        <v>360.19999999999709</v>
      </c>
      <c r="I2982" s="9">
        <v>567.79999999999745</v>
      </c>
      <c r="J2982" s="9">
        <v>601.09999999999673</v>
      </c>
      <c r="K2982" s="9">
        <v>394.20000000000073</v>
      </c>
      <c r="L2982" s="9">
        <v>317.29999999999927</v>
      </c>
      <c r="M2982" s="9"/>
      <c r="O2982" s="67">
        <v>3121.7999999999911</v>
      </c>
      <c r="Q2982" t="s">
        <v>378</v>
      </c>
      <c r="T2982" s="218"/>
      <c r="U2982" s="218"/>
      <c r="V2982" s="63"/>
      <c r="W2982" s="283"/>
      <c r="X2982" s="317"/>
      <c r="Y2982" s="63"/>
    </row>
    <row r="2983" spans="1:25" ht="15">
      <c r="A2983" s="28" t="s">
        <v>5</v>
      </c>
      <c r="B2983" s="63" t="s">
        <v>13</v>
      </c>
      <c r="E2983" s="9">
        <v>133.25</v>
      </c>
      <c r="F2983" s="213">
        <v>416.3</v>
      </c>
      <c r="G2983" s="9">
        <v>262.2</v>
      </c>
      <c r="H2983" s="9">
        <v>298.79999999999563</v>
      </c>
      <c r="I2983" s="9">
        <v>420.80000000000109</v>
      </c>
      <c r="J2983" s="211">
        <v>673.90000000000146</v>
      </c>
      <c r="K2983" s="9">
        <v>422.64999999999964</v>
      </c>
      <c r="L2983" s="9">
        <v>492.89999999999964</v>
      </c>
      <c r="M2983" s="9"/>
      <c r="O2983" s="67">
        <v>3120.7999999999975</v>
      </c>
      <c r="Q2983" t="s">
        <v>280</v>
      </c>
      <c r="T2983" t="s">
        <v>1663</v>
      </c>
      <c r="U2983" s="273"/>
      <c r="V2983" s="63"/>
      <c r="W2983" s="283"/>
      <c r="X2983" s="317"/>
      <c r="Y2983" s="63"/>
    </row>
    <row r="2984" spans="1:25" ht="15">
      <c r="A2984" s="28" t="s">
        <v>7</v>
      </c>
      <c r="B2984" s="63" t="s">
        <v>31</v>
      </c>
      <c r="E2984" s="9">
        <v>97.7</v>
      </c>
      <c r="F2984" s="9">
        <v>261.60000000000002</v>
      </c>
      <c r="G2984" s="9">
        <v>285.5</v>
      </c>
      <c r="H2984" s="212">
        <v>429.24999999999818</v>
      </c>
      <c r="I2984" s="9">
        <v>640.59999999999854</v>
      </c>
      <c r="J2984" s="9">
        <v>558.19999999999709</v>
      </c>
      <c r="K2984" s="9">
        <v>424.100000000004</v>
      </c>
      <c r="L2984" s="9">
        <v>385.90000000000146</v>
      </c>
      <c r="M2984" s="9"/>
      <c r="O2984" s="67">
        <v>3082.8499999999995</v>
      </c>
      <c r="Q2984" t="s">
        <v>282</v>
      </c>
      <c r="T2984" s="218"/>
      <c r="U2984" s="218"/>
      <c r="V2984" s="63"/>
      <c r="W2984" s="283"/>
      <c r="X2984" s="317"/>
      <c r="Y2984" s="63"/>
    </row>
    <row r="2985" spans="1:25" ht="15">
      <c r="A2985" s="28" t="s">
        <v>8</v>
      </c>
      <c r="B2985" s="63" t="s">
        <v>25</v>
      </c>
      <c r="E2985" s="9">
        <v>45.6</v>
      </c>
      <c r="F2985" s="216">
        <v>332</v>
      </c>
      <c r="G2985" s="216">
        <v>388.3</v>
      </c>
      <c r="H2985" s="9">
        <v>249.20000000000164</v>
      </c>
      <c r="I2985" s="9">
        <v>650.69999999999891</v>
      </c>
      <c r="J2985" s="9">
        <v>495.90000000000146</v>
      </c>
      <c r="K2985" s="9">
        <v>263.99999999999818</v>
      </c>
      <c r="L2985" s="213">
        <v>614.70000000000073</v>
      </c>
      <c r="M2985" s="213"/>
      <c r="O2985" s="67">
        <v>3040.400000000001</v>
      </c>
      <c r="Q2985" t="s">
        <v>329</v>
      </c>
      <c r="T2985" s="21" t="s">
        <v>1663</v>
      </c>
      <c r="U2985" s="218"/>
      <c r="V2985" s="63"/>
      <c r="W2985" s="283"/>
      <c r="X2985" s="317"/>
      <c r="Y2985" s="63"/>
    </row>
    <row r="2986" spans="1:25" ht="15">
      <c r="A2986" s="28" t="s">
        <v>10</v>
      </c>
      <c r="B2986" s="63" t="s">
        <v>11</v>
      </c>
      <c r="E2986" s="9">
        <v>115.2</v>
      </c>
      <c r="F2986" s="216">
        <v>357.8</v>
      </c>
      <c r="G2986" s="9">
        <v>291.39999999999998</v>
      </c>
      <c r="H2986" s="216">
        <v>418.45000000000073</v>
      </c>
      <c r="I2986" s="9">
        <v>258.40000000000146</v>
      </c>
      <c r="J2986" s="216">
        <v>628.89999999999964</v>
      </c>
      <c r="K2986" s="9">
        <v>432.79999999999654</v>
      </c>
      <c r="L2986" s="216">
        <v>517.10000000000036</v>
      </c>
      <c r="M2986" s="216"/>
      <c r="O2986" s="67">
        <v>3020.0499999999988</v>
      </c>
      <c r="Q2986" t="s">
        <v>3022</v>
      </c>
      <c r="T2986" s="21" t="s">
        <v>3023</v>
      </c>
      <c r="U2986" s="63"/>
      <c r="V2986" s="63"/>
      <c r="W2986" s="265"/>
      <c r="X2986" s="317"/>
      <c r="Y2986" s="63"/>
    </row>
    <row r="2987" spans="1:25" ht="15">
      <c r="A2987" s="28" t="s">
        <v>12</v>
      </c>
      <c r="B2987" s="63" t="s">
        <v>37</v>
      </c>
      <c r="E2987" s="212">
        <v>254.5</v>
      </c>
      <c r="F2987" s="9">
        <v>121.5</v>
      </c>
      <c r="G2987" s="212">
        <v>488.2</v>
      </c>
      <c r="H2987" s="9">
        <v>284.30000000000109</v>
      </c>
      <c r="I2987" s="9">
        <v>537.29999999999927</v>
      </c>
      <c r="J2987" s="9">
        <v>548.19999999999527</v>
      </c>
      <c r="K2987" s="9">
        <v>381</v>
      </c>
      <c r="L2987" s="9">
        <v>400.69999999999709</v>
      </c>
      <c r="M2987" s="9"/>
      <c r="O2987" s="67">
        <v>3015.6999999999925</v>
      </c>
      <c r="Q2987" t="s">
        <v>357</v>
      </c>
      <c r="T2987"/>
      <c r="U2987" s="273"/>
      <c r="V2987" s="63"/>
      <c r="W2987" s="283"/>
      <c r="X2987" s="317"/>
      <c r="Y2987" s="63"/>
    </row>
    <row r="2988" spans="1:25" ht="15">
      <c r="A2988" s="28" t="s">
        <v>14</v>
      </c>
      <c r="B2988" s="63" t="s">
        <v>33</v>
      </c>
      <c r="E2988" s="9">
        <v>26.1</v>
      </c>
      <c r="F2988" s="9">
        <v>200</v>
      </c>
      <c r="G2988" s="216">
        <v>487.8</v>
      </c>
      <c r="H2988" s="216">
        <v>426.95000000000255</v>
      </c>
      <c r="I2988" s="9">
        <v>473.39999999999782</v>
      </c>
      <c r="J2988" s="9">
        <v>453.10000000000218</v>
      </c>
      <c r="K2988" s="9">
        <v>449.70000000000073</v>
      </c>
      <c r="L2988" s="9">
        <v>495.10000000000036</v>
      </c>
      <c r="M2988" s="9"/>
      <c r="O2988" s="67">
        <v>3012.1500000000037</v>
      </c>
      <c r="Q2988" t="s">
        <v>309</v>
      </c>
      <c r="T2988" s="218"/>
      <c r="U2988" s="273"/>
      <c r="V2988" s="63"/>
      <c r="W2988" s="283"/>
      <c r="X2988" s="317"/>
      <c r="Y2988" s="63"/>
    </row>
    <row r="2989" spans="1:25" ht="15">
      <c r="A2989" s="28" t="s">
        <v>16</v>
      </c>
      <c r="B2989" s="63" t="s">
        <v>27</v>
      </c>
      <c r="E2989" s="216">
        <v>136</v>
      </c>
      <c r="F2989" s="9">
        <v>230.1</v>
      </c>
      <c r="G2989" s="211">
        <v>556.29999999999995</v>
      </c>
      <c r="H2989" s="9">
        <v>228.60000000000127</v>
      </c>
      <c r="I2989" s="9">
        <v>595.10000000000218</v>
      </c>
      <c r="J2989" s="216">
        <v>618.09999999999854</v>
      </c>
      <c r="K2989" s="9">
        <v>357.10000000000036</v>
      </c>
      <c r="L2989" s="9">
        <v>236.80000000000291</v>
      </c>
      <c r="M2989" s="9"/>
      <c r="O2989" s="67">
        <v>2958.1000000000054</v>
      </c>
      <c r="Q2989" t="s">
        <v>2210</v>
      </c>
      <c r="T2989" s="218"/>
      <c r="U2989" s="63"/>
      <c r="V2989" s="63"/>
      <c r="W2989" s="265"/>
      <c r="X2989" s="317"/>
      <c r="Y2989" s="63"/>
    </row>
    <row r="2990" spans="1:25" ht="15">
      <c r="A2990" s="28" t="s">
        <v>18</v>
      </c>
      <c r="B2990" s="63" t="s">
        <v>23</v>
      </c>
      <c r="E2990" s="216">
        <v>203.5</v>
      </c>
      <c r="F2990" s="9">
        <v>285.89999999999998</v>
      </c>
      <c r="G2990" s="9">
        <v>62.4</v>
      </c>
      <c r="H2990" s="9">
        <v>271.10000000000218</v>
      </c>
      <c r="I2990" s="211">
        <v>731.80000000000291</v>
      </c>
      <c r="J2990" s="9">
        <v>509.10000000000036</v>
      </c>
      <c r="K2990" s="9">
        <v>429.09999999999854</v>
      </c>
      <c r="L2990" s="9">
        <v>397.99999999999818</v>
      </c>
      <c r="M2990" s="9"/>
      <c r="O2990" s="67">
        <v>2890.9000000000024</v>
      </c>
      <c r="Q2990" t="s">
        <v>307</v>
      </c>
      <c r="T2990" s="218"/>
      <c r="U2990" s="218"/>
      <c r="V2990" s="63"/>
      <c r="W2990" s="283"/>
      <c r="X2990" s="317"/>
      <c r="Y2990" s="63"/>
    </row>
    <row r="2991" spans="1:25" ht="15">
      <c r="A2991" s="28" t="s">
        <v>20</v>
      </c>
      <c r="B2991" s="63" t="s">
        <v>143</v>
      </c>
      <c r="E2991" s="9" t="s">
        <v>278</v>
      </c>
      <c r="F2991" s="9">
        <v>275.89999999999998</v>
      </c>
      <c r="G2991" s="9">
        <v>227.5</v>
      </c>
      <c r="H2991" s="213">
        <v>437.19999999999982</v>
      </c>
      <c r="I2991" s="9">
        <v>486.899999999996</v>
      </c>
      <c r="J2991" s="216">
        <v>609.09999999999854</v>
      </c>
      <c r="K2991" s="9">
        <v>377.49999999999636</v>
      </c>
      <c r="L2991" s="9">
        <v>417.90000000000146</v>
      </c>
      <c r="M2991" s="9"/>
      <c r="O2991" s="67">
        <v>2831.9999999999923</v>
      </c>
      <c r="Q2991" t="s">
        <v>301</v>
      </c>
      <c r="T2991" t="s">
        <v>1663</v>
      </c>
      <c r="U2991" s="63"/>
      <c r="V2991" s="63"/>
      <c r="W2991" s="283"/>
      <c r="X2991" s="317"/>
      <c r="Y2991" s="63"/>
    </row>
    <row r="2992" spans="1:25" ht="15">
      <c r="A2992" s="28" t="s">
        <v>22</v>
      </c>
      <c r="B2992" s="63" t="s">
        <v>142</v>
      </c>
      <c r="E2992" s="9" t="s">
        <v>278</v>
      </c>
      <c r="F2992" s="216">
        <v>293</v>
      </c>
      <c r="G2992" s="216">
        <v>476.1</v>
      </c>
      <c r="H2992" s="9">
        <v>237.09999999999854</v>
      </c>
      <c r="I2992" s="9">
        <v>355.09999999999854</v>
      </c>
      <c r="J2992" s="9">
        <v>482.59999999999673</v>
      </c>
      <c r="K2992" s="9">
        <v>467.70000000000437</v>
      </c>
      <c r="L2992" s="9">
        <v>478.70000000000255</v>
      </c>
      <c r="M2992" s="9"/>
      <c r="O2992" s="67">
        <v>2790.3000000000006</v>
      </c>
      <c r="Q2992" t="s">
        <v>342</v>
      </c>
      <c r="T2992" s="218"/>
      <c r="U2992" s="273"/>
      <c r="V2992" s="63"/>
      <c r="W2992" s="283"/>
      <c r="X2992" s="317"/>
      <c r="Y2992" s="63"/>
    </row>
    <row r="2993" spans="1:25" ht="15">
      <c r="A2993" s="28" t="s">
        <v>24</v>
      </c>
      <c r="B2993" s="63" t="s">
        <v>141</v>
      </c>
      <c r="E2993" s="9" t="s">
        <v>278</v>
      </c>
      <c r="F2993" s="9">
        <v>161.19999999999999</v>
      </c>
      <c r="G2993" s="9">
        <v>117.4</v>
      </c>
      <c r="H2993" s="216">
        <v>370.75</v>
      </c>
      <c r="I2993" s="216">
        <v>704.99999999999454</v>
      </c>
      <c r="J2993" s="9">
        <v>545.60000000000218</v>
      </c>
      <c r="K2993" s="9">
        <v>421.30000000000109</v>
      </c>
      <c r="L2993" s="9">
        <v>395.70000000000073</v>
      </c>
      <c r="M2993" s="9"/>
      <c r="O2993" s="67">
        <v>2716.9499999999985</v>
      </c>
      <c r="Q2993" t="s">
        <v>298</v>
      </c>
      <c r="T2993" s="218"/>
      <c r="U2993" s="63"/>
      <c r="V2993" s="63"/>
      <c r="W2993" s="283"/>
      <c r="X2993" s="317"/>
      <c r="Y2993" s="63"/>
    </row>
    <row r="2994" spans="1:25" ht="15">
      <c r="A2994" s="28" t="s">
        <v>26</v>
      </c>
      <c r="B2994" s="63" t="s">
        <v>155</v>
      </c>
      <c r="E2994" s="9" t="s">
        <v>278</v>
      </c>
      <c r="F2994" s="9" t="s">
        <v>278</v>
      </c>
      <c r="G2994" s="216">
        <v>459.8</v>
      </c>
      <c r="H2994" s="9">
        <v>184.09999999999945</v>
      </c>
      <c r="I2994" s="216">
        <v>670.30000000000109</v>
      </c>
      <c r="J2994" s="9">
        <v>485.49999999999909</v>
      </c>
      <c r="K2994" s="9">
        <v>403.79999999999927</v>
      </c>
      <c r="L2994" s="216">
        <v>504.60000000000036</v>
      </c>
      <c r="M2994" s="216"/>
      <c r="O2994" s="67">
        <v>2708.0999999999995</v>
      </c>
      <c r="Q2994" t="s">
        <v>3025</v>
      </c>
      <c r="T2994" s="218"/>
      <c r="U2994" s="273"/>
      <c r="V2994" s="63"/>
      <c r="W2994" s="283"/>
      <c r="X2994" s="317"/>
      <c r="Y2994" s="63"/>
    </row>
    <row r="2995" spans="1:25" ht="15">
      <c r="A2995" s="28" t="s">
        <v>28</v>
      </c>
      <c r="B2995" s="63" t="s">
        <v>154</v>
      </c>
      <c r="E2995" s="9" t="s">
        <v>278</v>
      </c>
      <c r="F2995" s="9" t="s">
        <v>278</v>
      </c>
      <c r="G2995" s="9">
        <v>237.8</v>
      </c>
      <c r="H2995" s="211">
        <v>436.649999999996</v>
      </c>
      <c r="I2995" s="9">
        <v>556.00000000000182</v>
      </c>
      <c r="J2995" s="216">
        <v>666.00000000000364</v>
      </c>
      <c r="K2995" s="9">
        <v>389.00000000000091</v>
      </c>
      <c r="L2995" s="9">
        <v>404</v>
      </c>
      <c r="M2995" s="9"/>
      <c r="O2995" s="67">
        <v>2689.4500000000025</v>
      </c>
      <c r="Q2995" t="s">
        <v>353</v>
      </c>
      <c r="T2995" s="218"/>
      <c r="U2995" s="63"/>
      <c r="V2995" s="63"/>
      <c r="W2995" s="265"/>
      <c r="X2995" s="317"/>
      <c r="Y2995" s="63"/>
    </row>
    <row r="2996" spans="1:25" ht="15">
      <c r="A2996" s="28" t="s">
        <v>30</v>
      </c>
      <c r="B2996" s="63" t="s">
        <v>695</v>
      </c>
      <c r="E2996" s="9" t="s">
        <v>278</v>
      </c>
      <c r="F2996" s="9" t="s">
        <v>278</v>
      </c>
      <c r="G2996" s="9" t="s">
        <v>278</v>
      </c>
      <c r="H2996" s="216">
        <v>354.99999999999818</v>
      </c>
      <c r="I2996" s="9">
        <v>622.00000000000364</v>
      </c>
      <c r="J2996" s="9">
        <v>549.70000000000255</v>
      </c>
      <c r="K2996" s="9">
        <v>495.70000000000073</v>
      </c>
      <c r="L2996" s="212">
        <v>542.29999999999745</v>
      </c>
      <c r="M2996" s="212"/>
      <c r="O2996" s="67">
        <v>2564.7000000000025</v>
      </c>
      <c r="Q2996" t="s">
        <v>318</v>
      </c>
      <c r="T2996" s="218"/>
      <c r="U2996" s="63"/>
      <c r="V2996" s="63"/>
      <c r="W2996" s="283"/>
      <c r="X2996" s="317"/>
      <c r="Y2996" s="63"/>
    </row>
    <row r="2997" spans="1:25" ht="15">
      <c r="A2997" s="28" t="s">
        <v>32</v>
      </c>
      <c r="B2997" s="63" t="s">
        <v>39</v>
      </c>
      <c r="E2997" s="9">
        <v>84.3</v>
      </c>
      <c r="F2997" s="216">
        <v>322.39999999999998</v>
      </c>
      <c r="G2997" s="9">
        <v>331.4</v>
      </c>
      <c r="H2997" s="216">
        <v>406.55000000000109</v>
      </c>
      <c r="I2997" s="9">
        <v>423.30000000000291</v>
      </c>
      <c r="J2997" s="9">
        <v>501.10000000000218</v>
      </c>
      <c r="K2997" s="9">
        <v>494.55000000000018</v>
      </c>
      <c r="L2997" s="9" t="s">
        <v>278</v>
      </c>
      <c r="M2997" s="9"/>
      <c r="O2997" s="67">
        <v>2563.6000000000063</v>
      </c>
      <c r="Q2997" t="s">
        <v>341</v>
      </c>
      <c r="T2997" s="218"/>
      <c r="U2997" s="273"/>
      <c r="V2997" s="63"/>
      <c r="W2997" s="283"/>
      <c r="X2997" s="317"/>
      <c r="Y2997" s="63"/>
    </row>
    <row r="2998" spans="1:25" ht="15">
      <c r="A2998" s="28" t="s">
        <v>34</v>
      </c>
      <c r="B2998" s="63" t="s">
        <v>15</v>
      </c>
      <c r="E2998" s="216">
        <v>180.1</v>
      </c>
      <c r="F2998" s="216">
        <v>339.3</v>
      </c>
      <c r="G2998" s="9">
        <v>71.7</v>
      </c>
      <c r="H2998" s="9">
        <v>126.75000000000091</v>
      </c>
      <c r="I2998" s="9">
        <v>433.99999999999636</v>
      </c>
      <c r="J2998" s="9">
        <v>531.29999999999836</v>
      </c>
      <c r="K2998" s="9">
        <v>414.50000000000091</v>
      </c>
      <c r="L2998" s="9">
        <v>358.89999999999964</v>
      </c>
      <c r="M2998" s="9"/>
      <c r="O2998" s="67">
        <v>2456.5499999999961</v>
      </c>
      <c r="Q2998" t="s">
        <v>356</v>
      </c>
      <c r="T2998" s="218"/>
      <c r="U2998" s="63"/>
      <c r="V2998" s="63"/>
      <c r="W2998" s="265"/>
      <c r="X2998" s="317"/>
      <c r="Y2998" s="63"/>
    </row>
    <row r="2999" spans="1:25" ht="15">
      <c r="A2999" s="28" t="s">
        <v>36</v>
      </c>
      <c r="B2999" s="63" t="s">
        <v>162</v>
      </c>
      <c r="E2999" s="9" t="s">
        <v>278</v>
      </c>
      <c r="F2999" s="9" t="s">
        <v>278</v>
      </c>
      <c r="G2999" s="216">
        <v>376.1</v>
      </c>
      <c r="H2999" s="9">
        <v>217.70000000000073</v>
      </c>
      <c r="I2999" s="9">
        <v>556.80000000000109</v>
      </c>
      <c r="J2999" s="9">
        <v>369.50000000000091</v>
      </c>
      <c r="K2999" s="9">
        <v>453.30000000000109</v>
      </c>
      <c r="L2999" s="9">
        <v>482.59999999999673</v>
      </c>
      <c r="M2999" s="9"/>
      <c r="O2999" s="67">
        <v>2456.0000000000005</v>
      </c>
      <c r="Q2999" t="s">
        <v>287</v>
      </c>
      <c r="T2999" s="218"/>
      <c r="U2999" s="63"/>
      <c r="V2999" s="63"/>
      <c r="W2999" s="265"/>
      <c r="X2999" s="317"/>
      <c r="Y2999" s="63"/>
    </row>
    <row r="3000" spans="1:25" ht="15">
      <c r="A3000" s="28" t="s">
        <v>38</v>
      </c>
      <c r="B3000" s="205" t="s">
        <v>1553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216">
        <v>668.45000000000255</v>
      </c>
      <c r="J3000" s="213">
        <v>700.00000000000182</v>
      </c>
      <c r="K3000" s="216">
        <v>515.20000000000437</v>
      </c>
      <c r="L3000" s="216">
        <v>509.49999999999454</v>
      </c>
      <c r="M3000" s="216"/>
      <c r="O3000" s="67">
        <v>2393.1500000000033</v>
      </c>
      <c r="Q3000" t="s">
        <v>3024</v>
      </c>
      <c r="T3000" s="21" t="s">
        <v>2328</v>
      </c>
      <c r="U3000" s="273"/>
      <c r="V3000" s="63"/>
      <c r="W3000" s="282"/>
      <c r="X3000" s="317"/>
      <c r="Y3000" s="63"/>
    </row>
    <row r="3001" spans="1:25" ht="15">
      <c r="A3001" s="28" t="s">
        <v>145</v>
      </c>
      <c r="B3001" s="63" t="s">
        <v>736</v>
      </c>
      <c r="E3001" s="9" t="s">
        <v>278</v>
      </c>
      <c r="F3001" s="9" t="s">
        <v>278</v>
      </c>
      <c r="G3001" s="9" t="s">
        <v>278</v>
      </c>
      <c r="H3001" s="9">
        <v>311.99999999999727</v>
      </c>
      <c r="I3001" s="9">
        <v>447.30000000000473</v>
      </c>
      <c r="J3001" s="9">
        <v>584.69999999999891</v>
      </c>
      <c r="K3001" s="9">
        <v>486.5</v>
      </c>
      <c r="L3001" s="9">
        <v>441.70000000000073</v>
      </c>
      <c r="M3001" s="9"/>
      <c r="O3001" s="67">
        <v>2272.2000000000016</v>
      </c>
      <c r="T3001" s="218"/>
      <c r="U3001" s="273"/>
      <c r="V3001" s="63"/>
      <c r="W3001" s="283"/>
      <c r="X3001" s="317"/>
      <c r="Y3001" s="63"/>
    </row>
    <row r="3002" spans="1:25" ht="15">
      <c r="A3002" s="28" t="s">
        <v>146</v>
      </c>
      <c r="B3002" s="63" t="s">
        <v>703</v>
      </c>
      <c r="E3002" s="9" t="s">
        <v>278</v>
      </c>
      <c r="F3002" s="9" t="s">
        <v>278</v>
      </c>
      <c r="G3002" s="9" t="s">
        <v>278</v>
      </c>
      <c r="H3002" s="9">
        <v>180.30000000000291</v>
      </c>
      <c r="I3002" s="216">
        <v>660.59999999999854</v>
      </c>
      <c r="J3002" s="9">
        <v>586.00000000000182</v>
      </c>
      <c r="K3002" s="216">
        <v>518.4</v>
      </c>
      <c r="L3002" s="9">
        <v>314.10000000000218</v>
      </c>
      <c r="M3002" s="9"/>
      <c r="O3002" s="67">
        <v>2259.4000000000055</v>
      </c>
      <c r="Q3002" t="s">
        <v>314</v>
      </c>
      <c r="T3002" s="218"/>
      <c r="U3002" s="273"/>
      <c r="V3002" s="63"/>
      <c r="W3002" s="283"/>
      <c r="X3002" s="317"/>
      <c r="Y3002" s="63"/>
    </row>
    <row r="3003" spans="1:25" ht="15">
      <c r="A3003" s="28" t="s">
        <v>147</v>
      </c>
      <c r="B3003" s="63" t="s">
        <v>721</v>
      </c>
      <c r="E3003" s="9" t="s">
        <v>278</v>
      </c>
      <c r="F3003" s="9" t="s">
        <v>278</v>
      </c>
      <c r="G3003" s="9" t="s">
        <v>278</v>
      </c>
      <c r="H3003" s="9">
        <v>326.89999999999873</v>
      </c>
      <c r="I3003" s="9">
        <v>289.15000000000146</v>
      </c>
      <c r="J3003" s="9">
        <v>506.70000000000073</v>
      </c>
      <c r="K3003" s="211">
        <v>623</v>
      </c>
      <c r="L3003" s="216">
        <v>511.89999999999964</v>
      </c>
      <c r="M3003" s="216"/>
      <c r="O3003" s="67">
        <v>2257.6500000000005</v>
      </c>
      <c r="Q3003" t="s">
        <v>333</v>
      </c>
      <c r="T3003" s="218"/>
      <c r="U3003" s="63"/>
      <c r="V3003" s="63"/>
      <c r="W3003" s="265"/>
      <c r="X3003" s="317"/>
      <c r="Y3003" s="63"/>
    </row>
    <row r="3004" spans="1:25" ht="15">
      <c r="A3004" s="28" t="s">
        <v>151</v>
      </c>
      <c r="B3004" s="63" t="s">
        <v>153</v>
      </c>
      <c r="E3004" s="9" t="s">
        <v>278</v>
      </c>
      <c r="F3004" s="9" t="s">
        <v>278</v>
      </c>
      <c r="G3004" s="9">
        <v>167.3</v>
      </c>
      <c r="H3004" s="9">
        <v>253.49999999999818</v>
      </c>
      <c r="I3004" s="216">
        <v>685.19999999999891</v>
      </c>
      <c r="J3004" s="9">
        <v>566.29999999999927</v>
      </c>
      <c r="K3004" s="9">
        <v>277.19999999999891</v>
      </c>
      <c r="L3004" s="9">
        <v>284.00000000000182</v>
      </c>
      <c r="M3004" s="9"/>
      <c r="O3004" s="67">
        <v>2233.4999999999973</v>
      </c>
      <c r="Q3004" t="s">
        <v>297</v>
      </c>
      <c r="T3004" s="218"/>
      <c r="U3004" s="273"/>
      <c r="V3004" s="63"/>
      <c r="W3004" s="283"/>
      <c r="X3004" s="317"/>
      <c r="Y3004" s="63"/>
    </row>
    <row r="3005" spans="1:25" ht="15">
      <c r="A3005" s="28" t="s">
        <v>157</v>
      </c>
      <c r="B3005" s="28" t="s">
        <v>690</v>
      </c>
      <c r="E3005" s="9" t="s">
        <v>278</v>
      </c>
      <c r="F3005" s="9" t="s">
        <v>278</v>
      </c>
      <c r="G3005" s="9" t="s">
        <v>278</v>
      </c>
      <c r="H3005" s="9">
        <v>344.10000000000036</v>
      </c>
      <c r="I3005" s="9">
        <v>505.60000000000036</v>
      </c>
      <c r="J3005" s="9">
        <v>557</v>
      </c>
      <c r="K3005" s="9">
        <v>392.40000000000055</v>
      </c>
      <c r="L3005" s="9">
        <v>432.29999999999927</v>
      </c>
      <c r="M3005" s="9"/>
      <c r="O3005" s="67">
        <v>2231.4000000000005</v>
      </c>
      <c r="T3005" s="218"/>
      <c r="U3005" s="218"/>
      <c r="V3005" s="63"/>
      <c r="W3005" s="283"/>
      <c r="X3005" s="317"/>
      <c r="Y3005" s="63"/>
    </row>
    <row r="3006" spans="1:25" ht="15">
      <c r="A3006" s="28" t="s">
        <v>159</v>
      </c>
      <c r="B3006" s="63" t="s">
        <v>719</v>
      </c>
      <c r="E3006" s="9" t="s">
        <v>278</v>
      </c>
      <c r="F3006" s="9" t="s">
        <v>278</v>
      </c>
      <c r="G3006" s="9" t="s">
        <v>278</v>
      </c>
      <c r="H3006" s="9">
        <v>124.30000000000109</v>
      </c>
      <c r="I3006" s="213">
        <v>753.69999999999709</v>
      </c>
      <c r="J3006" s="9">
        <v>513.80000000000018</v>
      </c>
      <c r="K3006" s="216">
        <v>497.40000000000327</v>
      </c>
      <c r="L3006" s="9">
        <v>325.600000000004</v>
      </c>
      <c r="M3006" s="9"/>
      <c r="O3006" s="67">
        <v>2214.8000000000056</v>
      </c>
      <c r="Q3006" t="s">
        <v>301</v>
      </c>
      <c r="T3006" s="21" t="s">
        <v>2328</v>
      </c>
      <c r="U3006" s="63"/>
      <c r="V3006" s="63"/>
      <c r="W3006" s="283"/>
      <c r="X3006" s="317"/>
      <c r="Y3006" s="63"/>
    </row>
    <row r="3007" spans="1:25" ht="15">
      <c r="A3007" s="28" t="s">
        <v>160</v>
      </c>
      <c r="B3007" s="63" t="s">
        <v>706</v>
      </c>
      <c r="E3007" s="9" t="s">
        <v>278</v>
      </c>
      <c r="F3007" s="9" t="s">
        <v>278</v>
      </c>
      <c r="G3007" s="9" t="s">
        <v>278</v>
      </c>
      <c r="H3007" s="9">
        <v>209</v>
      </c>
      <c r="I3007" s="9">
        <v>635.29999999999927</v>
      </c>
      <c r="J3007" s="216">
        <v>610.09999999999945</v>
      </c>
      <c r="K3007" s="9">
        <v>392</v>
      </c>
      <c r="L3007" s="9">
        <v>334.00000000000364</v>
      </c>
      <c r="M3007" s="9"/>
      <c r="O3007" s="67">
        <v>2180.4000000000024</v>
      </c>
      <c r="Q3007" t="s">
        <v>288</v>
      </c>
      <c r="T3007" s="218"/>
      <c r="U3007" s="273"/>
      <c r="V3007" s="63"/>
      <c r="W3007" s="283"/>
      <c r="X3007" s="317"/>
      <c r="Y3007" s="63"/>
    </row>
    <row r="3008" spans="1:25" ht="15">
      <c r="A3008" s="28" t="s">
        <v>161</v>
      </c>
      <c r="B3008" s="63" t="s">
        <v>757</v>
      </c>
      <c r="E3008" s="9" t="s">
        <v>278</v>
      </c>
      <c r="F3008" s="9" t="s">
        <v>278</v>
      </c>
      <c r="G3008" s="9" t="s">
        <v>278</v>
      </c>
      <c r="H3008" s="9">
        <v>279.5</v>
      </c>
      <c r="I3008" s="9">
        <v>542.30000000000109</v>
      </c>
      <c r="J3008" s="9">
        <v>534.60000000000036</v>
      </c>
      <c r="K3008" s="9">
        <v>371.49999999999636</v>
      </c>
      <c r="L3008" s="9">
        <v>431.80000000000473</v>
      </c>
      <c r="M3008" s="9"/>
      <c r="O3008" s="67">
        <v>2159.7000000000025</v>
      </c>
      <c r="T3008" s="218"/>
      <c r="U3008" s="63"/>
      <c r="V3008" s="63"/>
      <c r="W3008" s="265"/>
      <c r="X3008" s="317"/>
      <c r="Y3008" s="63"/>
    </row>
    <row r="3009" spans="1:25" ht="15">
      <c r="A3009" s="28" t="s">
        <v>163</v>
      </c>
      <c r="B3009" s="63" t="s">
        <v>740</v>
      </c>
      <c r="E3009" s="9" t="s">
        <v>278</v>
      </c>
      <c r="F3009" s="9" t="s">
        <v>278</v>
      </c>
      <c r="G3009" s="9" t="s">
        <v>278</v>
      </c>
      <c r="H3009" s="9">
        <v>158.89999999999964</v>
      </c>
      <c r="I3009" s="9">
        <v>641.29999999999745</v>
      </c>
      <c r="J3009" s="9">
        <v>521.80000000000291</v>
      </c>
      <c r="K3009" s="9">
        <v>395.20000000000073</v>
      </c>
      <c r="L3009" s="9">
        <v>400.89999999999964</v>
      </c>
      <c r="M3009" s="9"/>
      <c r="O3009" s="67">
        <v>2118.1000000000004</v>
      </c>
      <c r="T3009" s="218"/>
      <c r="U3009" s="273"/>
      <c r="V3009" s="63"/>
      <c r="W3009" s="282"/>
      <c r="X3009" s="317"/>
      <c r="Y3009" s="63"/>
    </row>
    <row r="3010" spans="1:25" ht="15">
      <c r="A3010" s="28" t="s">
        <v>274</v>
      </c>
      <c r="B3010" s="63" t="s">
        <v>735</v>
      </c>
      <c r="E3010" s="9" t="s">
        <v>278</v>
      </c>
      <c r="F3010" s="9" t="s">
        <v>278</v>
      </c>
      <c r="G3010" s="9" t="s">
        <v>278</v>
      </c>
      <c r="H3010" s="9">
        <v>213.40000000000146</v>
      </c>
      <c r="I3010" s="9">
        <v>496.29999999999563</v>
      </c>
      <c r="J3010" s="9">
        <v>431.89999999999782</v>
      </c>
      <c r="K3010" s="9">
        <v>350.49999999999818</v>
      </c>
      <c r="L3010" s="211">
        <v>550.50000000000182</v>
      </c>
      <c r="M3010" s="211"/>
      <c r="O3010" s="67">
        <v>2042.5999999999949</v>
      </c>
      <c r="Q3010" t="s">
        <v>300</v>
      </c>
      <c r="T3010" s="218"/>
      <c r="U3010" s="273"/>
      <c r="V3010" s="63"/>
      <c r="W3010" s="282"/>
      <c r="X3010" s="317"/>
      <c r="Y3010" s="63"/>
    </row>
    <row r="3011" spans="1:25" ht="15">
      <c r="A3011" s="28" t="s">
        <v>275</v>
      </c>
      <c r="B3011" s="63" t="s">
        <v>6</v>
      </c>
      <c r="E3011" s="9">
        <v>85.25</v>
      </c>
      <c r="F3011" s="9">
        <v>214.5</v>
      </c>
      <c r="G3011" s="9">
        <v>191.4</v>
      </c>
      <c r="H3011" s="9">
        <v>275.99999999999818</v>
      </c>
      <c r="I3011" s="216">
        <v>710.70000000000073</v>
      </c>
      <c r="J3011" s="9">
        <v>563.600000000004</v>
      </c>
      <c r="K3011" s="9" t="s">
        <v>278</v>
      </c>
      <c r="L3011" s="9" t="s">
        <v>278</v>
      </c>
      <c r="M3011" s="9"/>
      <c r="O3011" s="67">
        <v>2041.450000000003</v>
      </c>
      <c r="Q3011" t="s">
        <v>283</v>
      </c>
      <c r="T3011" s="218"/>
      <c r="U3011" s="63"/>
      <c r="V3011" s="63"/>
      <c r="W3011" s="283"/>
      <c r="X3011" s="317"/>
      <c r="Y3011" s="63"/>
    </row>
    <row r="3012" spans="1:25" ht="15">
      <c r="A3012" s="28" t="s">
        <v>276</v>
      </c>
      <c r="B3012" s="28" t="s">
        <v>691</v>
      </c>
      <c r="E3012" s="9" t="s">
        <v>278</v>
      </c>
      <c r="F3012" s="9" t="s">
        <v>278</v>
      </c>
      <c r="G3012" s="9" t="s">
        <v>278</v>
      </c>
      <c r="H3012" s="9">
        <v>192.10000000000309</v>
      </c>
      <c r="I3012" s="9">
        <v>620.100000000004</v>
      </c>
      <c r="J3012" s="9">
        <v>403.19999999999891</v>
      </c>
      <c r="K3012" s="9">
        <v>342.80000000000291</v>
      </c>
      <c r="L3012" s="9">
        <v>476.69999999999891</v>
      </c>
      <c r="M3012" s="9"/>
      <c r="O3012" s="67">
        <v>2034.9000000000078</v>
      </c>
      <c r="T3012" s="218"/>
      <c r="U3012" s="273"/>
      <c r="V3012" s="63"/>
      <c r="W3012" s="283"/>
      <c r="X3012" s="317"/>
      <c r="Y3012" s="63"/>
    </row>
    <row r="3013" spans="1:25" ht="15">
      <c r="A3013" s="28" t="s">
        <v>277</v>
      </c>
      <c r="B3013" s="63" t="s">
        <v>720</v>
      </c>
      <c r="E3013" s="9" t="s">
        <v>278</v>
      </c>
      <c r="F3013" s="9" t="s">
        <v>278</v>
      </c>
      <c r="G3013" s="9" t="s">
        <v>278</v>
      </c>
      <c r="H3013" s="9">
        <v>314.50000000000091</v>
      </c>
      <c r="I3013" s="9">
        <v>402.49999999999818</v>
      </c>
      <c r="J3013" s="9">
        <v>511.99999999999818</v>
      </c>
      <c r="K3013" s="9">
        <v>375</v>
      </c>
      <c r="L3013" s="9">
        <v>382.20000000000164</v>
      </c>
      <c r="M3013" s="9"/>
      <c r="O3013" s="67">
        <v>1986.1999999999989</v>
      </c>
      <c r="T3013" s="218"/>
      <c r="U3013" s="63"/>
      <c r="V3013" s="63"/>
      <c r="W3013" s="265"/>
      <c r="X3013" s="317"/>
      <c r="Y3013" s="63"/>
    </row>
    <row r="3014" spans="1:25" ht="15">
      <c r="A3014" s="28" t="s">
        <v>692</v>
      </c>
      <c r="B3014" s="205" t="s">
        <v>1566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>
        <v>582.59999999999491</v>
      </c>
      <c r="J3014" s="9">
        <v>538.89999999999964</v>
      </c>
      <c r="K3014" s="212">
        <v>520.69999999999709</v>
      </c>
      <c r="L3014" s="9">
        <v>329.19999999999345</v>
      </c>
      <c r="M3014" s="9"/>
      <c r="O3014" s="67">
        <v>1971.3999999999851</v>
      </c>
      <c r="Q3014" t="s">
        <v>282</v>
      </c>
      <c r="T3014"/>
      <c r="U3014" s="273"/>
      <c r="V3014" s="63"/>
      <c r="W3014" s="282"/>
      <c r="X3014" s="317"/>
      <c r="Y3014" s="63"/>
    </row>
    <row r="3015" spans="1:25" ht="15">
      <c r="A3015" s="28" t="s">
        <v>693</v>
      </c>
      <c r="B3015" s="63" t="s">
        <v>710</v>
      </c>
      <c r="E3015" s="9" t="s">
        <v>278</v>
      </c>
      <c r="F3015" s="9" t="s">
        <v>278</v>
      </c>
      <c r="G3015" s="9" t="s">
        <v>278</v>
      </c>
      <c r="H3015" s="9">
        <v>122.70000000000073</v>
      </c>
      <c r="I3015" s="9">
        <v>561.30000000000109</v>
      </c>
      <c r="J3015" s="216">
        <v>628.800000000002</v>
      </c>
      <c r="K3015" s="9">
        <v>343.29999999999745</v>
      </c>
      <c r="L3015" s="9">
        <v>289.40000000000146</v>
      </c>
      <c r="M3015" s="9"/>
      <c r="O3015" s="67">
        <v>1945.5000000000027</v>
      </c>
      <c r="Q3015" t="s">
        <v>292</v>
      </c>
      <c r="T3015"/>
      <c r="U3015" s="273"/>
      <c r="V3015" s="63"/>
      <c r="W3015" s="283"/>
      <c r="X3015" s="317"/>
      <c r="Y3015" s="63"/>
    </row>
    <row r="3016" spans="1:25" ht="15">
      <c r="A3016" s="28" t="s">
        <v>694</v>
      </c>
      <c r="B3016" s="63" t="s">
        <v>144</v>
      </c>
      <c r="E3016" s="9" t="s">
        <v>278</v>
      </c>
      <c r="F3016" s="9">
        <v>194.5</v>
      </c>
      <c r="G3016" s="9">
        <v>296.7</v>
      </c>
      <c r="H3016" s="9">
        <v>81</v>
      </c>
      <c r="I3016" s="9">
        <v>588.10000000000582</v>
      </c>
      <c r="J3016" s="9">
        <v>452.49999999999818</v>
      </c>
      <c r="K3016" s="9">
        <v>329.5</v>
      </c>
      <c r="L3016" s="9" t="s">
        <v>278</v>
      </c>
      <c r="M3016" s="9"/>
      <c r="O3016" s="67">
        <v>1942.300000000004</v>
      </c>
      <c r="T3016" s="218"/>
      <c r="U3016" s="63"/>
      <c r="V3016" s="63"/>
      <c r="W3016" s="283"/>
      <c r="X3016" s="317"/>
      <c r="Y3016" s="63"/>
    </row>
    <row r="3017" spans="1:25" ht="15">
      <c r="A3017" s="28" t="s">
        <v>696</v>
      </c>
      <c r="B3017" s="63" t="s">
        <v>753</v>
      </c>
      <c r="E3017" s="9" t="s">
        <v>278</v>
      </c>
      <c r="F3017" s="9" t="s">
        <v>278</v>
      </c>
      <c r="G3017" s="9" t="s">
        <v>278</v>
      </c>
      <c r="H3017" s="9">
        <v>233.59999999999854</v>
      </c>
      <c r="I3017" s="9">
        <v>407.5</v>
      </c>
      <c r="J3017" s="9">
        <v>556.5</v>
      </c>
      <c r="K3017" s="9">
        <v>427.5</v>
      </c>
      <c r="L3017" s="9">
        <v>308.30000000000291</v>
      </c>
      <c r="M3017" s="9"/>
      <c r="O3017" s="67">
        <v>1933.4000000000015</v>
      </c>
      <c r="T3017" s="218"/>
      <c r="U3017" s="63"/>
      <c r="V3017" s="63"/>
      <c r="W3017" s="283"/>
      <c r="X3017" s="317"/>
      <c r="Y3017" s="63"/>
    </row>
    <row r="3018" spans="1:25" ht="15">
      <c r="A3018" s="28" t="s">
        <v>702</v>
      </c>
      <c r="B3018" s="63" t="s">
        <v>728</v>
      </c>
      <c r="E3018" s="9" t="s">
        <v>278</v>
      </c>
      <c r="F3018" s="9" t="s">
        <v>278</v>
      </c>
      <c r="G3018" s="9" t="s">
        <v>278</v>
      </c>
      <c r="H3018" s="9">
        <v>251.59999999999945</v>
      </c>
      <c r="I3018" s="9">
        <v>496.80000000000109</v>
      </c>
      <c r="J3018" s="9">
        <v>543.79999999999927</v>
      </c>
      <c r="K3018" s="9">
        <v>150.19999999999982</v>
      </c>
      <c r="L3018" s="9">
        <v>478.10000000000218</v>
      </c>
      <c r="M3018" s="9"/>
      <c r="O3018" s="67">
        <v>1920.5000000000018</v>
      </c>
      <c r="T3018" s="218"/>
      <c r="U3018" s="63"/>
      <c r="V3018" s="63"/>
      <c r="W3018" s="265"/>
      <c r="X3018" s="317"/>
      <c r="Y3018" s="63"/>
    </row>
    <row r="3019" spans="1:25" ht="15">
      <c r="A3019" s="28" t="s">
        <v>704</v>
      </c>
      <c r="B3019" s="205" t="s">
        <v>1561</v>
      </c>
      <c r="C3019" s="3"/>
      <c r="D3019" s="3"/>
      <c r="E3019" s="9" t="s">
        <v>278</v>
      </c>
      <c r="F3019" s="9" t="s">
        <v>278</v>
      </c>
      <c r="G3019" s="9" t="s">
        <v>278</v>
      </c>
      <c r="H3019" s="9" t="s">
        <v>278</v>
      </c>
      <c r="I3019" s="9">
        <v>512.59999999999854</v>
      </c>
      <c r="J3019" s="9">
        <v>545.59999999999854</v>
      </c>
      <c r="K3019" s="9">
        <v>412.40000000000146</v>
      </c>
      <c r="L3019" s="9">
        <v>434</v>
      </c>
      <c r="M3019" s="9"/>
      <c r="O3019" s="67">
        <v>1904.5999999999985</v>
      </c>
      <c r="T3019"/>
      <c r="U3019" s="63"/>
      <c r="V3019" s="63"/>
      <c r="W3019" s="265"/>
      <c r="X3019" s="317"/>
      <c r="Y3019" s="63"/>
    </row>
    <row r="3020" spans="1:25" ht="15">
      <c r="A3020" s="28" t="s">
        <v>707</v>
      </c>
      <c r="B3020" s="63" t="s">
        <v>714</v>
      </c>
      <c r="E3020" s="9" t="s">
        <v>278</v>
      </c>
      <c r="F3020" s="9" t="s">
        <v>278</v>
      </c>
      <c r="G3020" s="9" t="s">
        <v>278</v>
      </c>
      <c r="H3020" s="9">
        <v>207.89999999999782</v>
      </c>
      <c r="I3020" s="9">
        <v>443.19999999999891</v>
      </c>
      <c r="J3020" s="9">
        <v>429.899999999996</v>
      </c>
      <c r="K3020" s="9">
        <v>458.80000000000018</v>
      </c>
      <c r="L3020" s="9">
        <v>349.39999999999964</v>
      </c>
      <c r="M3020" s="9"/>
      <c r="O3020" s="67">
        <v>1889.1999999999925</v>
      </c>
      <c r="T3020" s="218"/>
      <c r="U3020" s="63"/>
      <c r="V3020" s="63"/>
      <c r="W3020" s="265"/>
      <c r="X3020" s="317"/>
      <c r="Y3020" s="63"/>
    </row>
    <row r="3021" spans="1:25" ht="15">
      <c r="A3021" s="28" t="s">
        <v>708</v>
      </c>
      <c r="B3021" s="63" t="s">
        <v>19</v>
      </c>
      <c r="E3021" s="216">
        <v>181</v>
      </c>
      <c r="F3021" s="9">
        <v>245</v>
      </c>
      <c r="G3021" s="9">
        <v>320.3</v>
      </c>
      <c r="H3021" s="9">
        <v>317.09999999999854</v>
      </c>
      <c r="I3021" s="9">
        <v>427.10000000000036</v>
      </c>
      <c r="J3021" s="9">
        <v>395.50000000000182</v>
      </c>
      <c r="K3021" s="9" t="s">
        <v>278</v>
      </c>
      <c r="L3021" s="9" t="s">
        <v>278</v>
      </c>
      <c r="M3021" s="9"/>
      <c r="O3021" s="67">
        <v>1886.0000000000007</v>
      </c>
      <c r="Q3021" t="s">
        <v>297</v>
      </c>
      <c r="T3021" s="218"/>
      <c r="U3021" s="218"/>
      <c r="V3021" s="63"/>
      <c r="W3021" s="283"/>
      <c r="X3021" s="317"/>
      <c r="Y3021" s="63"/>
    </row>
    <row r="3022" spans="1:25" ht="15">
      <c r="A3022" s="28" t="s">
        <v>711</v>
      </c>
      <c r="B3022" s="218" t="s">
        <v>1568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504.89999999999236</v>
      </c>
      <c r="J3022" s="9">
        <v>588.59999999999854</v>
      </c>
      <c r="K3022" s="9">
        <v>372.70000000000073</v>
      </c>
      <c r="L3022" s="9">
        <v>407.30000000000109</v>
      </c>
      <c r="M3022" s="9"/>
      <c r="O3022" s="67">
        <v>1873.4999999999927</v>
      </c>
      <c r="T3022"/>
      <c r="U3022" s="63"/>
      <c r="V3022" s="63"/>
      <c r="W3022" s="265"/>
      <c r="X3022" s="317"/>
      <c r="Y3022" s="63"/>
    </row>
    <row r="3023" spans="1:25" ht="15">
      <c r="A3023" s="28" t="s">
        <v>713</v>
      </c>
      <c r="B3023" s="205" t="s">
        <v>1558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>
        <v>487.19999999999891</v>
      </c>
      <c r="J3023" s="212">
        <v>671.79999999999927</v>
      </c>
      <c r="K3023" s="9">
        <v>430.29999999999927</v>
      </c>
      <c r="L3023" s="9">
        <v>281.89999999999964</v>
      </c>
      <c r="M3023" s="9"/>
      <c r="O3023" s="67">
        <v>1871.1999999999971</v>
      </c>
      <c r="Q3023" t="s">
        <v>282</v>
      </c>
      <c r="T3023"/>
      <c r="U3023" s="273"/>
      <c r="V3023" s="63"/>
      <c r="W3023" s="283"/>
      <c r="X3023" s="317"/>
      <c r="Y3023" s="63"/>
    </row>
    <row r="3024" spans="1:25" ht="15">
      <c r="A3024" s="28" t="s">
        <v>718</v>
      </c>
      <c r="B3024" s="63" t="s">
        <v>712</v>
      </c>
      <c r="E3024" s="9" t="s">
        <v>278</v>
      </c>
      <c r="F3024" s="9" t="s">
        <v>278</v>
      </c>
      <c r="G3024" s="9" t="s">
        <v>278</v>
      </c>
      <c r="H3024" s="9">
        <v>167.69999999999982</v>
      </c>
      <c r="I3024" s="9">
        <v>405.399999999996</v>
      </c>
      <c r="J3024" s="9">
        <v>496.60000000000309</v>
      </c>
      <c r="K3024" s="216">
        <v>501.99999999999909</v>
      </c>
      <c r="L3024" s="9">
        <v>279.199999999998</v>
      </c>
      <c r="M3024" s="9"/>
      <c r="O3024" s="67">
        <v>1850.899999999996</v>
      </c>
      <c r="Q3024" t="s">
        <v>292</v>
      </c>
      <c r="T3024" s="218"/>
      <c r="U3024" s="273"/>
      <c r="V3024" s="63"/>
      <c r="W3024" s="283"/>
      <c r="X3024" s="317"/>
      <c r="Y3024" s="63"/>
    </row>
    <row r="3025" spans="1:25" ht="15">
      <c r="A3025" s="28" t="s">
        <v>722</v>
      </c>
      <c r="B3025" s="205" t="s">
        <v>1562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>
        <v>611</v>
      </c>
      <c r="J3025" s="9">
        <v>437.70000000000073</v>
      </c>
      <c r="K3025" s="9">
        <v>441.19999999999709</v>
      </c>
      <c r="L3025" s="9">
        <v>337.60000000000036</v>
      </c>
      <c r="M3025" s="9"/>
      <c r="O3025" s="67">
        <v>1827.4999999999982</v>
      </c>
      <c r="T3025"/>
      <c r="U3025" s="63"/>
      <c r="V3025" s="63"/>
      <c r="W3025" s="283"/>
      <c r="X3025" s="317"/>
      <c r="Y3025" s="63"/>
    </row>
    <row r="3026" spans="1:25" ht="15">
      <c r="A3026" s="28" t="s">
        <v>723</v>
      </c>
      <c r="B3026" s="63" t="s">
        <v>705</v>
      </c>
      <c r="E3026" s="9" t="s">
        <v>278</v>
      </c>
      <c r="F3026" s="9" t="s">
        <v>278</v>
      </c>
      <c r="G3026" s="9" t="s">
        <v>278</v>
      </c>
      <c r="H3026" s="9">
        <v>262.89999999999873</v>
      </c>
      <c r="I3026" s="9">
        <v>359.70000000000073</v>
      </c>
      <c r="J3026" s="9">
        <v>486.09999999999764</v>
      </c>
      <c r="K3026" s="9">
        <v>442.19999999999982</v>
      </c>
      <c r="L3026" s="9">
        <v>276</v>
      </c>
      <c r="M3026" s="9"/>
      <c r="O3026" s="67">
        <v>1826.8999999999969</v>
      </c>
      <c r="T3026" s="218"/>
      <c r="U3026" s="63"/>
      <c r="V3026" s="63"/>
      <c r="W3026" s="283"/>
      <c r="X3026" s="317"/>
      <c r="Y3026" s="63"/>
    </row>
    <row r="3027" spans="1:25" ht="15">
      <c r="A3027" s="28" t="s">
        <v>724</v>
      </c>
      <c r="B3027" s="63" t="s">
        <v>747</v>
      </c>
      <c r="E3027" s="9" t="s">
        <v>278</v>
      </c>
      <c r="F3027" s="9" t="s">
        <v>278</v>
      </c>
      <c r="G3027" s="9" t="s">
        <v>278</v>
      </c>
      <c r="H3027" s="9">
        <v>225</v>
      </c>
      <c r="I3027" s="9">
        <v>481.50000000000182</v>
      </c>
      <c r="J3027" s="9">
        <v>395.29999999999654</v>
      </c>
      <c r="K3027" s="9">
        <v>344.00000000000364</v>
      </c>
      <c r="L3027" s="9">
        <v>336.10000000000036</v>
      </c>
      <c r="M3027" s="9"/>
      <c r="O3027" s="67">
        <v>1781.9000000000024</v>
      </c>
      <c r="T3027" s="218"/>
      <c r="U3027" s="63"/>
      <c r="V3027" s="63"/>
      <c r="W3027" s="283"/>
      <c r="X3027" s="317"/>
      <c r="Y3027" s="63"/>
    </row>
    <row r="3028" spans="1:25" ht="15">
      <c r="A3028" s="28" t="s">
        <v>730</v>
      </c>
      <c r="B3028" s="205" t="s">
        <v>1565</v>
      </c>
      <c r="C3028" s="3"/>
      <c r="D3028" s="3"/>
      <c r="E3028" s="9" t="s">
        <v>278</v>
      </c>
      <c r="F3028" s="9" t="s">
        <v>278</v>
      </c>
      <c r="G3028" s="9" t="s">
        <v>278</v>
      </c>
      <c r="H3028" s="9" t="s">
        <v>278</v>
      </c>
      <c r="I3028" s="9">
        <v>571.60000000000036</v>
      </c>
      <c r="J3028" s="9">
        <v>494.50000000000364</v>
      </c>
      <c r="K3028" s="216">
        <v>499.50000000000182</v>
      </c>
      <c r="L3028" s="9">
        <v>214.79999999999927</v>
      </c>
      <c r="M3028" s="9"/>
      <c r="O3028" s="67">
        <v>1780.4000000000051</v>
      </c>
      <c r="Q3028" t="s">
        <v>288</v>
      </c>
      <c r="T3028"/>
      <c r="U3028" s="273"/>
      <c r="V3028" s="63"/>
      <c r="W3028" s="282"/>
      <c r="X3028" s="317"/>
      <c r="Y3028" s="63"/>
    </row>
    <row r="3029" spans="1:25" ht="15">
      <c r="A3029" s="28" t="s">
        <v>738</v>
      </c>
      <c r="B3029" s="205" t="s">
        <v>1549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>
        <v>525.20000000000255</v>
      </c>
      <c r="J3029" s="9">
        <v>577.29999999999927</v>
      </c>
      <c r="K3029" s="9">
        <v>351.80000000000018</v>
      </c>
      <c r="L3029" s="9">
        <v>280.30000000000291</v>
      </c>
      <c r="M3029" s="9"/>
      <c r="O3029" s="67">
        <v>1734.6000000000049</v>
      </c>
      <c r="T3029"/>
      <c r="U3029" s="273"/>
      <c r="V3029" s="63"/>
      <c r="W3029" s="283"/>
      <c r="X3029" s="317"/>
      <c r="Y3029" s="63"/>
    </row>
    <row r="3030" spans="1:25" ht="15">
      <c r="A3030" s="28" t="s">
        <v>742</v>
      </c>
      <c r="B3030" s="63" t="s">
        <v>745</v>
      </c>
      <c r="E3030" s="9" t="s">
        <v>278</v>
      </c>
      <c r="F3030" s="9" t="s">
        <v>278</v>
      </c>
      <c r="G3030" s="9" t="s">
        <v>278</v>
      </c>
      <c r="H3030" s="442">
        <v>291.09599999999955</v>
      </c>
      <c r="I3030" s="9">
        <v>180.99999999999818</v>
      </c>
      <c r="J3030" s="9">
        <v>583.39999999999782</v>
      </c>
      <c r="K3030" s="9">
        <v>343.89999999999964</v>
      </c>
      <c r="L3030" s="9">
        <v>324.50000000000182</v>
      </c>
      <c r="M3030" s="9"/>
      <c r="O3030" s="67">
        <v>1723.895999999997</v>
      </c>
      <c r="T3030" s="218"/>
      <c r="U3030" s="63"/>
      <c r="V3030" s="63"/>
      <c r="W3030" s="265"/>
      <c r="X3030" s="317"/>
      <c r="Y3030" s="63"/>
    </row>
    <row r="3031" spans="1:25" ht="15">
      <c r="A3031" s="28" t="s">
        <v>743</v>
      </c>
      <c r="B3031" s="63" t="s">
        <v>739</v>
      </c>
      <c r="E3031" s="9" t="s">
        <v>278</v>
      </c>
      <c r="F3031" s="9" t="s">
        <v>278</v>
      </c>
      <c r="G3031" s="9" t="s">
        <v>278</v>
      </c>
      <c r="H3031" s="9">
        <v>49.000000000001819</v>
      </c>
      <c r="I3031" s="9">
        <v>520.20000000000255</v>
      </c>
      <c r="J3031" s="9">
        <v>464.80000000000109</v>
      </c>
      <c r="K3031" s="9">
        <v>317.89999999999873</v>
      </c>
      <c r="L3031" s="9">
        <v>369.5</v>
      </c>
      <c r="M3031" s="9"/>
      <c r="O3031" s="67">
        <v>1721.4000000000042</v>
      </c>
      <c r="T3031"/>
      <c r="U3031" s="273"/>
      <c r="V3031" s="63"/>
      <c r="W3031" s="283"/>
      <c r="X3031" s="317"/>
      <c r="Y3031" s="63"/>
    </row>
    <row r="3032" spans="1:25" ht="15">
      <c r="A3032" s="28" t="s">
        <v>744</v>
      </c>
      <c r="B3032" s="205" t="s">
        <v>1560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>
        <v>516.09999999999854</v>
      </c>
      <c r="J3032" s="9">
        <v>334.19999999999891</v>
      </c>
      <c r="K3032" s="9">
        <v>382.19999999999982</v>
      </c>
      <c r="L3032" s="9">
        <v>463.899999999996</v>
      </c>
      <c r="M3032" s="9"/>
      <c r="O3032" s="67">
        <v>1696.3999999999933</v>
      </c>
      <c r="T3032"/>
      <c r="U3032" s="218"/>
      <c r="V3032" s="63"/>
      <c r="W3032" s="283"/>
      <c r="X3032" s="317"/>
      <c r="Y3032" s="63"/>
    </row>
    <row r="3033" spans="1:25" ht="15">
      <c r="A3033" s="28" t="s">
        <v>750</v>
      </c>
      <c r="B3033" s="63" t="s">
        <v>1</v>
      </c>
      <c r="E3033" s="216">
        <v>146.5</v>
      </c>
      <c r="F3033" s="9">
        <v>190.1</v>
      </c>
      <c r="G3033" s="9">
        <v>50.8</v>
      </c>
      <c r="H3033" s="9">
        <v>182.10000000000036</v>
      </c>
      <c r="I3033" s="9">
        <v>274.50000000000182</v>
      </c>
      <c r="J3033" s="9">
        <v>590.19999999999982</v>
      </c>
      <c r="K3033" s="9">
        <v>64.500000000001819</v>
      </c>
      <c r="L3033" s="9">
        <v>196.10000000000127</v>
      </c>
      <c r="M3033" s="9"/>
      <c r="O3033" s="67">
        <v>1694.8000000000052</v>
      </c>
      <c r="Q3033" t="s">
        <v>287</v>
      </c>
      <c r="T3033" s="218"/>
      <c r="U3033" s="63"/>
      <c r="V3033" s="63"/>
      <c r="W3033" s="283"/>
      <c r="X3033" s="317"/>
      <c r="Y3033" s="63"/>
    </row>
    <row r="3034" spans="1:25" ht="15">
      <c r="A3034" s="28" t="s">
        <v>751</v>
      </c>
      <c r="B3034" s="205" t="s">
        <v>1567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>
        <v>515.39999999999964</v>
      </c>
      <c r="J3034" s="9">
        <v>599.59999999999854</v>
      </c>
      <c r="K3034" s="9">
        <v>473.70000000000073</v>
      </c>
      <c r="L3034" s="9" t="s">
        <v>278</v>
      </c>
      <c r="M3034" s="9"/>
      <c r="O3034" s="67">
        <v>1588.6999999999989</v>
      </c>
      <c r="T3034"/>
      <c r="U3034" s="63"/>
      <c r="V3034" s="63"/>
      <c r="W3034" s="265"/>
      <c r="X3034" s="317"/>
      <c r="Y3034" s="63"/>
    </row>
    <row r="3035" spans="1:25" ht="15">
      <c r="A3035" s="28" t="s">
        <v>752</v>
      </c>
      <c r="B3035" s="205" t="s">
        <v>1559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>
        <v>327.59999999999673</v>
      </c>
      <c r="J3035" s="9">
        <v>491.80000000000109</v>
      </c>
      <c r="K3035" s="9">
        <v>429.29999999999654</v>
      </c>
      <c r="L3035" s="9">
        <v>307.100000000004</v>
      </c>
      <c r="M3035" s="9"/>
      <c r="O3035" s="67">
        <v>1555.7999999999984</v>
      </c>
      <c r="T3035"/>
      <c r="U3035" s="63"/>
      <c r="V3035" s="63"/>
      <c r="W3035" s="265"/>
      <c r="X3035" s="317"/>
      <c r="Y3035" s="63"/>
    </row>
    <row r="3036" spans="1:25" ht="15">
      <c r="A3036" s="28" t="s">
        <v>754</v>
      </c>
      <c r="B3036" s="28" t="s">
        <v>685</v>
      </c>
      <c r="E3036" s="9" t="s">
        <v>278</v>
      </c>
      <c r="F3036" s="9" t="s">
        <v>278</v>
      </c>
      <c r="G3036" s="9" t="s">
        <v>278</v>
      </c>
      <c r="H3036" s="9">
        <v>253.39999999999964</v>
      </c>
      <c r="I3036" s="9">
        <v>424.59999999999854</v>
      </c>
      <c r="J3036" s="9">
        <v>261.30000000000018</v>
      </c>
      <c r="K3036" s="9">
        <v>165.75000000000091</v>
      </c>
      <c r="L3036" s="9">
        <v>419.19999999999891</v>
      </c>
      <c r="M3036" s="9"/>
      <c r="O3036" s="67">
        <v>1524.2499999999982</v>
      </c>
      <c r="T3036" s="218"/>
      <c r="U3036" s="63"/>
      <c r="V3036" s="63"/>
      <c r="W3036" s="283"/>
      <c r="X3036" s="317"/>
      <c r="Y3036" s="63"/>
    </row>
    <row r="3037" spans="1:25" ht="15">
      <c r="A3037" s="28" t="s">
        <v>755</v>
      </c>
      <c r="B3037" s="63" t="s">
        <v>29</v>
      </c>
      <c r="E3037" s="211">
        <v>263.8</v>
      </c>
      <c r="F3037" s="216">
        <v>353.7</v>
      </c>
      <c r="G3037" s="9">
        <v>278.2</v>
      </c>
      <c r="H3037" s="9" t="s">
        <v>278</v>
      </c>
      <c r="I3037" s="9" t="s">
        <v>278</v>
      </c>
      <c r="J3037" s="9">
        <v>591.40000000000146</v>
      </c>
      <c r="K3037" s="9" t="s">
        <v>278</v>
      </c>
      <c r="L3037" s="9" t="s">
        <v>278</v>
      </c>
      <c r="M3037" s="9"/>
      <c r="O3037" s="67">
        <v>1487.1000000000015</v>
      </c>
      <c r="Q3037" t="s">
        <v>307</v>
      </c>
      <c r="T3037" s="218"/>
      <c r="U3037" s="273"/>
      <c r="V3037" s="63"/>
      <c r="W3037" s="283"/>
      <c r="X3037" s="317"/>
      <c r="Y3037" s="63"/>
    </row>
    <row r="3038" spans="1:25" ht="15">
      <c r="A3038" s="28" t="s">
        <v>756</v>
      </c>
      <c r="B3038" s="205" t="s">
        <v>1550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>
        <v>468.49999999999636</v>
      </c>
      <c r="J3038" s="9">
        <v>266.20000000000073</v>
      </c>
      <c r="K3038" s="9">
        <v>351.59999999999673</v>
      </c>
      <c r="L3038" s="9">
        <v>340.89999999999873</v>
      </c>
      <c r="M3038" s="9"/>
      <c r="O3038" s="67">
        <v>1427.1999999999925</v>
      </c>
      <c r="T3038"/>
      <c r="U3038" s="63"/>
      <c r="V3038" s="63"/>
      <c r="W3038" s="283"/>
      <c r="X3038" s="317"/>
      <c r="Y3038" s="63"/>
    </row>
    <row r="3039" spans="1:25" ht="15">
      <c r="A3039" s="28" t="s">
        <v>759</v>
      </c>
      <c r="B3039" s="273" t="s">
        <v>1891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>
        <v>602.5</v>
      </c>
      <c r="K3039" s="9">
        <v>321.00000000000091</v>
      </c>
      <c r="L3039" s="9">
        <v>482.90000000000146</v>
      </c>
      <c r="M3039" s="9"/>
      <c r="O3039" s="67">
        <v>1406.4000000000024</v>
      </c>
      <c r="T3039"/>
      <c r="U3039" s="218"/>
      <c r="V3039" s="63"/>
      <c r="W3039" s="283"/>
      <c r="X3039" s="317"/>
      <c r="Y3039" s="63"/>
    </row>
    <row r="3040" spans="1:25" ht="15">
      <c r="A3040" s="28" t="s">
        <v>841</v>
      </c>
      <c r="B3040" s="63" t="s">
        <v>156</v>
      </c>
      <c r="E3040" s="9" t="s">
        <v>278</v>
      </c>
      <c r="F3040" s="9" t="s">
        <v>278</v>
      </c>
      <c r="G3040" s="9">
        <v>187.5</v>
      </c>
      <c r="H3040" s="9">
        <v>75.599999999998545</v>
      </c>
      <c r="I3040" s="9">
        <v>409.40000000000146</v>
      </c>
      <c r="J3040" s="9">
        <v>510.60000000000036</v>
      </c>
      <c r="K3040" s="9">
        <v>222.80000000000109</v>
      </c>
      <c r="L3040" s="9" t="s">
        <v>278</v>
      </c>
      <c r="M3040" s="9"/>
      <c r="O3040" s="67">
        <v>1405.9000000000015</v>
      </c>
      <c r="T3040" s="218"/>
      <c r="U3040" s="218"/>
      <c r="V3040" s="63"/>
      <c r="W3040" s="282"/>
      <c r="X3040" s="317"/>
      <c r="Y3040" s="63"/>
    </row>
    <row r="3041" spans="1:25" ht="15">
      <c r="A3041" s="28" t="s">
        <v>842</v>
      </c>
      <c r="B3041" s="205" t="s">
        <v>1563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>
        <v>293.19999999999709</v>
      </c>
      <c r="J3041" s="9">
        <v>497.5</v>
      </c>
      <c r="K3041" s="9">
        <v>233.80000000000109</v>
      </c>
      <c r="L3041" s="9">
        <v>348</v>
      </c>
      <c r="M3041" s="9"/>
      <c r="O3041" s="67">
        <v>1372.4999999999982</v>
      </c>
      <c r="T3041"/>
      <c r="U3041" s="63"/>
      <c r="V3041" s="63"/>
      <c r="W3041" s="265"/>
      <c r="X3041" s="317"/>
      <c r="Y3041" s="63"/>
    </row>
    <row r="3042" spans="1:25" ht="15">
      <c r="A3042" s="28" t="s">
        <v>843</v>
      </c>
      <c r="B3042" s="273" t="s">
        <v>1882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216">
        <v>653.70000000000255</v>
      </c>
      <c r="K3042" s="9">
        <v>350.40000000000146</v>
      </c>
      <c r="L3042" s="9">
        <v>360.99999999999818</v>
      </c>
      <c r="M3042" s="9"/>
      <c r="O3042" s="67">
        <v>1365.1000000000022</v>
      </c>
      <c r="Q3042" t="s">
        <v>284</v>
      </c>
      <c r="T3042"/>
      <c r="U3042" s="63"/>
      <c r="V3042" s="63"/>
      <c r="W3042" s="283"/>
      <c r="X3042" s="317"/>
      <c r="Y3042" s="63"/>
    </row>
    <row r="3043" spans="1:25" ht="15">
      <c r="A3043" s="28" t="s">
        <v>844</v>
      </c>
      <c r="B3043" s="273" t="s">
        <v>1890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>
        <v>507.00000000000182</v>
      </c>
      <c r="K3043" s="216">
        <v>500.79999999999836</v>
      </c>
      <c r="L3043" s="9">
        <v>337.49999999999636</v>
      </c>
      <c r="M3043" s="9"/>
      <c r="O3043" s="67">
        <v>1345.2999999999965</v>
      </c>
      <c r="Q3043" t="s">
        <v>287</v>
      </c>
      <c r="T3043"/>
      <c r="U3043" s="273"/>
      <c r="V3043" s="63"/>
      <c r="W3043" s="282"/>
      <c r="X3043" s="317"/>
      <c r="Y3043" s="63"/>
    </row>
    <row r="3044" spans="1:25" ht="15">
      <c r="A3044" s="28" t="s">
        <v>845</v>
      </c>
      <c r="B3044" s="273" t="s">
        <v>1894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>
        <v>469.5</v>
      </c>
      <c r="K3044" s="9">
        <v>327.30000000000109</v>
      </c>
      <c r="L3044" s="9">
        <v>480.69999999999527</v>
      </c>
      <c r="M3044" s="9"/>
      <c r="O3044" s="67">
        <v>1277.4999999999964</v>
      </c>
      <c r="T3044"/>
      <c r="U3044" s="63"/>
      <c r="V3044" s="63"/>
      <c r="W3044" s="282"/>
      <c r="X3044" s="317"/>
      <c r="Y3044" s="63"/>
    </row>
    <row r="3045" spans="1:25" ht="15">
      <c r="A3045" s="28" t="s">
        <v>846</v>
      </c>
      <c r="B3045" s="63" t="s">
        <v>4</v>
      </c>
      <c r="E3045" s="9">
        <v>1.1000000000000001</v>
      </c>
      <c r="F3045" s="9">
        <v>209.8</v>
      </c>
      <c r="G3045" s="216">
        <v>373.4</v>
      </c>
      <c r="H3045" s="9">
        <v>234.59999999999854</v>
      </c>
      <c r="I3045" s="9">
        <v>448.60000000000036</v>
      </c>
      <c r="J3045" s="9" t="s">
        <v>278</v>
      </c>
      <c r="K3045" s="9" t="s">
        <v>278</v>
      </c>
      <c r="L3045" s="9" t="s">
        <v>278</v>
      </c>
      <c r="M3045" s="9"/>
      <c r="O3045" s="67">
        <v>1267.4999999999989</v>
      </c>
      <c r="Q3045" t="s">
        <v>288</v>
      </c>
      <c r="T3045" s="218"/>
      <c r="U3045" s="273"/>
      <c r="V3045" s="63"/>
      <c r="W3045" s="283"/>
      <c r="X3045" s="317"/>
      <c r="Y3045" s="63"/>
    </row>
    <row r="3046" spans="1:25" ht="15">
      <c r="A3046" s="28" t="s">
        <v>847</v>
      </c>
      <c r="B3046" s="273" t="s">
        <v>1886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>
        <v>458.19999999999709</v>
      </c>
      <c r="K3046" s="9">
        <v>405.89999999999964</v>
      </c>
      <c r="L3046" s="9">
        <v>382.80000000000291</v>
      </c>
      <c r="M3046" s="9"/>
      <c r="O3046" s="67">
        <v>1246.8999999999996</v>
      </c>
      <c r="T3046"/>
      <c r="U3046" s="63"/>
      <c r="V3046" s="63"/>
      <c r="W3046" s="265"/>
      <c r="X3046" s="317"/>
      <c r="Y3046" s="63"/>
    </row>
    <row r="3047" spans="1:25" ht="15">
      <c r="A3047" s="28" t="s">
        <v>848</v>
      </c>
      <c r="B3047" s="273" t="s">
        <v>1888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>
        <v>430.80000000000018</v>
      </c>
      <c r="K3047" s="9">
        <v>434.39999999999964</v>
      </c>
      <c r="L3047" s="9">
        <v>362.10000000000036</v>
      </c>
      <c r="M3047" s="9"/>
      <c r="O3047" s="67">
        <v>1227.3000000000002</v>
      </c>
      <c r="T3047"/>
      <c r="U3047" s="63"/>
      <c r="V3047" s="63"/>
      <c r="W3047" s="282"/>
      <c r="X3047" s="317"/>
      <c r="Y3047" s="63"/>
    </row>
    <row r="3048" spans="1:25" ht="15">
      <c r="A3048" s="28" t="s">
        <v>849</v>
      </c>
      <c r="B3048" s="63" t="s">
        <v>35</v>
      </c>
      <c r="E3048" s="9">
        <v>55.5</v>
      </c>
      <c r="F3048" s="9">
        <v>64.099999999999994</v>
      </c>
      <c r="G3048" s="9">
        <v>239.3</v>
      </c>
      <c r="H3048" s="9">
        <v>237.30000000000109</v>
      </c>
      <c r="I3048" s="9">
        <v>525.35000000000036</v>
      </c>
      <c r="J3048" s="9" t="s">
        <v>278</v>
      </c>
      <c r="K3048" s="9" t="s">
        <v>278</v>
      </c>
      <c r="L3048" s="9" t="s">
        <v>278</v>
      </c>
      <c r="M3048" s="9"/>
      <c r="O3048" s="67">
        <v>1121.5500000000015</v>
      </c>
      <c r="T3048" s="218"/>
      <c r="U3048" s="63"/>
      <c r="V3048" s="63"/>
      <c r="W3048" s="283"/>
      <c r="X3048" s="317"/>
      <c r="Y3048" s="63"/>
    </row>
    <row r="3049" spans="1:25" ht="15">
      <c r="A3049" s="28" t="s">
        <v>850</v>
      </c>
      <c r="B3049" s="273" t="s">
        <v>1887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>
        <v>482.99999999999818</v>
      </c>
      <c r="K3049" s="9">
        <v>415.34999999999854</v>
      </c>
      <c r="L3049" s="9">
        <v>206.09999999999945</v>
      </c>
      <c r="M3049" s="9"/>
      <c r="O3049" s="67">
        <v>1104.4499999999962</v>
      </c>
      <c r="T3049"/>
      <c r="U3049" s="63"/>
      <c r="V3049" s="63"/>
      <c r="W3049" s="283"/>
      <c r="X3049" s="317"/>
      <c r="Y3049" s="63"/>
    </row>
    <row r="3050" spans="1:25" ht="15">
      <c r="A3050" s="28" t="s">
        <v>851</v>
      </c>
      <c r="B3050" s="205" t="s">
        <v>1551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216">
        <v>652.89999999999964</v>
      </c>
      <c r="J3050" s="9">
        <v>422.90000000000327</v>
      </c>
      <c r="K3050" s="9" t="s">
        <v>278</v>
      </c>
      <c r="L3050" s="9" t="s">
        <v>278</v>
      </c>
      <c r="M3050" s="9"/>
      <c r="O3050" s="67">
        <v>1075.8000000000029</v>
      </c>
      <c r="Q3050" t="s">
        <v>293</v>
      </c>
      <c r="T3050"/>
      <c r="U3050" s="218"/>
      <c r="V3050" s="63"/>
      <c r="W3050" s="283"/>
      <c r="X3050" s="317"/>
      <c r="Y3050" s="63"/>
    </row>
    <row r="3051" spans="1:25" ht="15">
      <c r="A3051" s="28" t="s">
        <v>852</v>
      </c>
      <c r="B3051" s="273" t="s">
        <v>1883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>
        <v>261.59999999999945</v>
      </c>
      <c r="K3051" s="216">
        <v>516.99999999999818</v>
      </c>
      <c r="L3051" s="9">
        <v>175.70000000000164</v>
      </c>
      <c r="M3051" s="9"/>
      <c r="O3051" s="67">
        <v>954.29999999999927</v>
      </c>
      <c r="Q3051" t="s">
        <v>284</v>
      </c>
      <c r="T3051"/>
      <c r="U3051" s="63"/>
      <c r="V3051" s="63"/>
      <c r="W3051" s="265"/>
      <c r="X3051" s="317"/>
      <c r="Y3051" s="63"/>
    </row>
    <row r="3052" spans="1:25" ht="15">
      <c r="A3052" s="28" t="s">
        <v>853</v>
      </c>
      <c r="B3052" s="273" t="s">
        <v>1905</v>
      </c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>
        <v>452.80000000000109</v>
      </c>
      <c r="L3052" s="9">
        <v>476.10000000000036</v>
      </c>
      <c r="M3052" s="9"/>
      <c r="O3052" s="67">
        <v>928.90000000000146</v>
      </c>
      <c r="T3052"/>
      <c r="U3052" s="273"/>
      <c r="V3052" s="63"/>
      <c r="W3052" s="283"/>
      <c r="X3052" s="317"/>
      <c r="Y3052" s="63"/>
    </row>
    <row r="3053" spans="1:25" ht="15">
      <c r="A3053" s="28" t="s">
        <v>854</v>
      </c>
      <c r="B3053" s="273" t="s">
        <v>2726</v>
      </c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>
        <v>433.30000000000018</v>
      </c>
      <c r="L3053" s="9">
        <v>441.99999999999818</v>
      </c>
      <c r="M3053" s="9"/>
      <c r="O3053" s="67">
        <v>875.29999999999836</v>
      </c>
      <c r="T3053"/>
      <c r="U3053" s="273"/>
      <c r="V3053" s="63"/>
      <c r="W3053" s="283"/>
      <c r="X3053" s="317"/>
      <c r="Y3053" s="63"/>
    </row>
    <row r="3054" spans="1:25" ht="15">
      <c r="A3054" s="28" t="s">
        <v>855</v>
      </c>
      <c r="B3054" s="273" t="s">
        <v>1889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>
        <v>467.70000000000164</v>
      </c>
      <c r="K3054" s="9">
        <v>402.79999999999745</v>
      </c>
      <c r="L3054" s="9" t="s">
        <v>278</v>
      </c>
      <c r="M3054" s="9"/>
      <c r="O3054" s="67">
        <v>870.49999999999909</v>
      </c>
      <c r="T3054"/>
      <c r="U3054" s="63"/>
      <c r="V3054" s="63"/>
      <c r="W3054" s="283"/>
      <c r="X3054" s="317"/>
      <c r="Y3054" s="63"/>
    </row>
    <row r="3055" spans="1:25" ht="15">
      <c r="A3055" s="28" t="s">
        <v>856</v>
      </c>
      <c r="B3055" s="273" t="s">
        <v>1902</v>
      </c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>
        <v>317.5</v>
      </c>
      <c r="L3055" s="216">
        <v>500.19999999999527</v>
      </c>
      <c r="M3055" s="216"/>
      <c r="O3055" s="67">
        <v>817.69999999999527</v>
      </c>
      <c r="Q3055" t="s">
        <v>288</v>
      </c>
      <c r="T3055"/>
      <c r="U3055" s="63"/>
      <c r="V3055" s="63"/>
      <c r="W3055" s="283"/>
      <c r="X3055" s="317"/>
      <c r="Y3055" s="63"/>
    </row>
    <row r="3056" spans="1:25" ht="15">
      <c r="A3056" s="28" t="s">
        <v>857</v>
      </c>
      <c r="B3056" s="273" t="s">
        <v>1898</v>
      </c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>
        <v>423.29999999999745</v>
      </c>
      <c r="L3056" s="9">
        <v>383.19999999999709</v>
      </c>
      <c r="M3056" s="9"/>
      <c r="O3056" s="67">
        <v>806.49999999999454</v>
      </c>
      <c r="T3056"/>
      <c r="U3056" s="273"/>
      <c r="V3056" s="63"/>
      <c r="W3056" s="283"/>
      <c r="X3056" s="317"/>
      <c r="Y3056" s="63"/>
    </row>
    <row r="3057" spans="1:25" ht="15">
      <c r="A3057" s="28" t="s">
        <v>858</v>
      </c>
      <c r="B3057" s="63" t="s">
        <v>726</v>
      </c>
      <c r="E3057" s="9" t="s">
        <v>278</v>
      </c>
      <c r="F3057" s="9" t="s">
        <v>278</v>
      </c>
      <c r="G3057" s="9" t="s">
        <v>278</v>
      </c>
      <c r="H3057" s="9">
        <v>276.25000000000364</v>
      </c>
      <c r="I3057" s="9">
        <v>521.79999999999563</v>
      </c>
      <c r="J3057" s="9" t="s">
        <v>278</v>
      </c>
      <c r="K3057" s="9" t="s">
        <v>278</v>
      </c>
      <c r="L3057" s="9" t="s">
        <v>278</v>
      </c>
      <c r="M3057" s="9"/>
      <c r="O3057" s="67">
        <v>798.04999999999927</v>
      </c>
      <c r="T3057" s="218"/>
      <c r="U3057" s="273"/>
      <c r="V3057" s="63"/>
      <c r="W3057" s="283"/>
      <c r="X3057" s="317"/>
      <c r="Y3057" s="63"/>
    </row>
    <row r="3058" spans="1:25" ht="15">
      <c r="A3058" s="28" t="s">
        <v>859</v>
      </c>
      <c r="B3058" s="63" t="s">
        <v>178</v>
      </c>
      <c r="E3058" s="213">
        <v>448.75</v>
      </c>
      <c r="F3058" s="216">
        <v>345.9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9"/>
      <c r="O3058" s="67">
        <v>794.65</v>
      </c>
      <c r="Q3058" t="s">
        <v>355</v>
      </c>
      <c r="T3058" t="s">
        <v>1663</v>
      </c>
      <c r="U3058" s="63"/>
      <c r="V3058" s="63"/>
      <c r="W3058" s="265"/>
      <c r="X3058" s="317"/>
      <c r="Y3058" s="63"/>
    </row>
    <row r="3059" spans="1:25" ht="15">
      <c r="A3059" s="28" t="s">
        <v>860</v>
      </c>
      <c r="B3059" s="63" t="s">
        <v>158</v>
      </c>
      <c r="E3059" s="9" t="s">
        <v>278</v>
      </c>
      <c r="F3059" s="9" t="s">
        <v>278</v>
      </c>
      <c r="G3059" s="9">
        <v>136.4</v>
      </c>
      <c r="H3059" s="9">
        <v>123.80000000000109</v>
      </c>
      <c r="I3059" s="9">
        <v>470.80000000000109</v>
      </c>
      <c r="J3059" s="9" t="s">
        <v>278</v>
      </c>
      <c r="K3059" s="9" t="s">
        <v>278</v>
      </c>
      <c r="L3059" s="9" t="s">
        <v>278</v>
      </c>
      <c r="M3059" s="9"/>
      <c r="O3059" s="67">
        <v>731.00000000000216</v>
      </c>
      <c r="T3059" s="218"/>
      <c r="U3059" s="63"/>
      <c r="V3059" s="63"/>
      <c r="W3059" s="283"/>
      <c r="X3059" s="317"/>
      <c r="Y3059" s="63"/>
    </row>
    <row r="3060" spans="1:25" ht="15">
      <c r="A3060" s="28" t="s">
        <v>861</v>
      </c>
      <c r="B3060" s="218" t="s">
        <v>1547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212">
        <v>713.49999999999818</v>
      </c>
      <c r="J3060" s="9" t="s">
        <v>278</v>
      </c>
      <c r="K3060" s="9" t="s">
        <v>278</v>
      </c>
      <c r="L3060" s="9" t="s">
        <v>278</v>
      </c>
      <c r="M3060" s="9"/>
      <c r="O3060" s="67">
        <v>713.49999999999818</v>
      </c>
      <c r="Q3060" t="s">
        <v>282</v>
      </c>
      <c r="T3060"/>
      <c r="U3060" s="63"/>
      <c r="V3060" s="63"/>
      <c r="W3060" s="265"/>
      <c r="X3060" s="317"/>
      <c r="Y3060" s="63"/>
    </row>
    <row r="3061" spans="1:25" ht="15">
      <c r="A3061" s="28" t="s">
        <v>862</v>
      </c>
      <c r="B3061" s="273" t="s">
        <v>2003</v>
      </c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>
        <v>488.60000000000127</v>
      </c>
      <c r="L3061" s="9">
        <v>171.29999999999836</v>
      </c>
      <c r="M3061" s="9"/>
      <c r="O3061" s="67">
        <v>659.89999999999964</v>
      </c>
      <c r="T3061"/>
      <c r="U3061" s="273"/>
      <c r="V3061" s="63"/>
      <c r="W3061" s="283"/>
      <c r="X3061" s="317"/>
      <c r="Y3061" s="63"/>
    </row>
    <row r="3062" spans="1:25" ht="15">
      <c r="A3062" s="28" t="s">
        <v>863</v>
      </c>
      <c r="B3062" s="273" t="s">
        <v>1900</v>
      </c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>
        <v>303.10000000000127</v>
      </c>
      <c r="L3062" s="9">
        <v>337.5</v>
      </c>
      <c r="M3062" s="9"/>
      <c r="O3062" s="67">
        <v>640.60000000000127</v>
      </c>
      <c r="T3062"/>
      <c r="U3062" s="63"/>
      <c r="V3062" s="63"/>
      <c r="W3062" s="265"/>
      <c r="X3062" s="317"/>
      <c r="Y3062" s="63"/>
    </row>
    <row r="3063" spans="1:25" ht="15">
      <c r="A3063" s="28" t="s">
        <v>864</v>
      </c>
      <c r="B3063" s="273" t="s">
        <v>1901</v>
      </c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238.00000000000091</v>
      </c>
      <c r="L3063" s="9">
        <v>391.60000000000036</v>
      </c>
      <c r="M3063" s="9"/>
      <c r="O3063" s="67">
        <v>629.60000000000127</v>
      </c>
      <c r="T3063"/>
      <c r="U3063" s="273"/>
      <c r="V3063" s="63"/>
      <c r="W3063" s="282"/>
      <c r="X3063" s="317"/>
      <c r="Y3063" s="63"/>
    </row>
    <row r="3064" spans="1:25" ht="15">
      <c r="A3064" s="28" t="s">
        <v>865</v>
      </c>
      <c r="B3064" s="63" t="s">
        <v>701</v>
      </c>
      <c r="E3064" s="9" t="s">
        <v>278</v>
      </c>
      <c r="F3064" s="9" t="s">
        <v>278</v>
      </c>
      <c r="G3064" s="9" t="s">
        <v>278</v>
      </c>
      <c r="H3064" s="9">
        <v>118.50000000000182</v>
      </c>
      <c r="I3064" s="9">
        <v>510.59999999999854</v>
      </c>
      <c r="J3064" s="9" t="s">
        <v>278</v>
      </c>
      <c r="K3064" s="9" t="s">
        <v>278</v>
      </c>
      <c r="L3064" s="9" t="s">
        <v>278</v>
      </c>
      <c r="M3064" s="9"/>
      <c r="O3064" s="67">
        <v>629.10000000000036</v>
      </c>
      <c r="T3064"/>
      <c r="U3064" s="63"/>
      <c r="V3064" s="63"/>
      <c r="W3064" s="283"/>
      <c r="X3064" s="317"/>
      <c r="Y3064" s="63"/>
    </row>
    <row r="3065" spans="1:25" ht="15">
      <c r="A3065" s="28" t="s">
        <v>866</v>
      </c>
      <c r="B3065" s="273" t="s">
        <v>1927</v>
      </c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>
        <v>122.50000000000091</v>
      </c>
      <c r="L3065" s="216">
        <v>496.10000000000127</v>
      </c>
      <c r="M3065" s="216"/>
      <c r="O3065" s="67">
        <v>618.60000000000218</v>
      </c>
      <c r="Q3065" t="s">
        <v>293</v>
      </c>
      <c r="T3065"/>
      <c r="U3065" s="63"/>
      <c r="V3065" s="63"/>
      <c r="W3065" s="265"/>
      <c r="X3065" s="317"/>
      <c r="Y3065" s="63"/>
    </row>
    <row r="3066" spans="1:25" ht="15">
      <c r="A3066" s="28" t="s">
        <v>867</v>
      </c>
      <c r="B3066" s="205" t="s">
        <v>1556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>
        <v>618.39999999999964</v>
      </c>
      <c r="J3066" s="9" t="s">
        <v>278</v>
      </c>
      <c r="K3066" s="9" t="s">
        <v>278</v>
      </c>
      <c r="L3066" s="9" t="s">
        <v>278</v>
      </c>
      <c r="M3066" s="9"/>
      <c r="O3066" s="67">
        <v>618.39999999999964</v>
      </c>
      <c r="T3066"/>
      <c r="U3066" s="63"/>
      <c r="V3066" s="63"/>
      <c r="W3066" s="283"/>
      <c r="X3066" s="317"/>
      <c r="Y3066" s="63"/>
    </row>
    <row r="3067" spans="1:25" ht="15">
      <c r="A3067" s="28" t="s">
        <v>868</v>
      </c>
      <c r="B3067" s="63" t="s">
        <v>2557</v>
      </c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216">
        <v>531.20000000000437</v>
      </c>
      <c r="M3067" s="216"/>
      <c r="O3067" s="67">
        <v>531.20000000000437</v>
      </c>
      <c r="Q3067" t="s">
        <v>283</v>
      </c>
      <c r="T3067"/>
      <c r="U3067" s="63"/>
      <c r="V3067" s="63"/>
      <c r="W3067" s="282"/>
      <c r="X3067" s="317"/>
      <c r="Y3067" s="63"/>
    </row>
    <row r="3068" spans="1:25" ht="15">
      <c r="A3068" s="28" t="s">
        <v>869</v>
      </c>
      <c r="B3068" s="63" t="s">
        <v>2559</v>
      </c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>
        <v>487.80000000000109</v>
      </c>
      <c r="M3068" s="9"/>
      <c r="O3068" s="67">
        <v>487.80000000000109</v>
      </c>
      <c r="T3068"/>
      <c r="U3068" s="63"/>
      <c r="V3068" s="63"/>
      <c r="W3068" s="283"/>
      <c r="X3068" s="317"/>
      <c r="Y3068" s="63"/>
    </row>
    <row r="3069" spans="1:25" ht="15">
      <c r="A3069" s="28" t="s">
        <v>870</v>
      </c>
      <c r="B3069" s="273" t="s">
        <v>1903</v>
      </c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>
        <v>481.09999999999945</v>
      </c>
      <c r="L3069" s="9" t="s">
        <v>278</v>
      </c>
      <c r="M3069" s="9"/>
      <c r="O3069" s="67">
        <v>481.09999999999945</v>
      </c>
      <c r="T3069"/>
      <c r="U3069" s="28"/>
      <c r="V3069" s="63"/>
      <c r="W3069" s="283"/>
      <c r="X3069" s="317"/>
      <c r="Y3069" s="63"/>
    </row>
    <row r="3070" spans="1:25" ht="15">
      <c r="A3070" s="28" t="s">
        <v>871</v>
      </c>
      <c r="B3070" s="63" t="s">
        <v>2544</v>
      </c>
      <c r="E3070" s="9" t="s">
        <v>278</v>
      </c>
      <c r="F3070" s="9" t="s">
        <v>278</v>
      </c>
      <c r="G3070" s="9" t="s">
        <v>278</v>
      </c>
      <c r="H3070" s="9" t="s">
        <v>278</v>
      </c>
      <c r="I3070" s="9" t="s">
        <v>278</v>
      </c>
      <c r="J3070" s="9" t="s">
        <v>278</v>
      </c>
      <c r="K3070" s="9" t="s">
        <v>278</v>
      </c>
      <c r="L3070" s="9">
        <v>459.49999999999818</v>
      </c>
      <c r="M3070" s="9"/>
      <c r="N3070" s="67"/>
      <c r="O3070" s="67">
        <v>459.49999999999818</v>
      </c>
      <c r="T3070"/>
      <c r="U3070" s="273"/>
      <c r="V3070" s="63"/>
      <c r="W3070" s="283"/>
      <c r="X3070" s="317"/>
      <c r="Y3070" s="63"/>
    </row>
    <row r="3071" spans="1:25" ht="15">
      <c r="A3071" s="28" t="s">
        <v>872</v>
      </c>
      <c r="B3071" s="63" t="s">
        <v>180</v>
      </c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458.39999999999964</v>
      </c>
      <c r="M3071" s="9"/>
      <c r="O3071" s="67">
        <v>458.39999999999964</v>
      </c>
      <c r="T3071"/>
      <c r="U3071" s="218"/>
      <c r="V3071" s="63"/>
      <c r="W3071" s="283"/>
      <c r="X3071" s="317"/>
      <c r="Y3071" s="63"/>
    </row>
    <row r="3072" spans="1:25" ht="15">
      <c r="A3072" s="28" t="s">
        <v>873</v>
      </c>
      <c r="B3072" s="205" t="s">
        <v>1581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>
        <v>452.80000000000109</v>
      </c>
      <c r="J3072" s="9" t="s">
        <v>278</v>
      </c>
      <c r="K3072" s="9" t="s">
        <v>278</v>
      </c>
      <c r="L3072" s="9" t="s">
        <v>278</v>
      </c>
      <c r="M3072" s="9"/>
      <c r="O3072" s="67">
        <v>452.80000000000109</v>
      </c>
      <c r="T3072"/>
      <c r="U3072" s="273"/>
      <c r="V3072" s="63"/>
      <c r="W3072" s="283"/>
      <c r="X3072" s="317"/>
      <c r="Y3072" s="63"/>
    </row>
    <row r="3073" spans="1:25" ht="15">
      <c r="A3073" s="28" t="s">
        <v>874</v>
      </c>
      <c r="B3073" s="205" t="s">
        <v>1554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>
        <v>447.80000000000109</v>
      </c>
      <c r="J3073" s="9" t="s">
        <v>278</v>
      </c>
      <c r="K3073" s="9" t="s">
        <v>278</v>
      </c>
      <c r="L3073" s="9" t="s">
        <v>278</v>
      </c>
      <c r="M3073" s="9"/>
      <c r="O3073" s="67">
        <v>447.80000000000109</v>
      </c>
      <c r="T3073"/>
      <c r="U3073" s="63"/>
      <c r="V3073" s="63"/>
      <c r="W3073" s="265"/>
      <c r="X3073" s="317"/>
      <c r="Y3073" s="63"/>
    </row>
    <row r="3074" spans="1:25" ht="15">
      <c r="A3074" s="28" t="s">
        <v>875</v>
      </c>
      <c r="B3074" s="63" t="s">
        <v>2566</v>
      </c>
      <c r="E3074" s="9" t="s">
        <v>278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>
        <v>443.80000000000109</v>
      </c>
      <c r="M3074" s="9"/>
      <c r="N3074" s="67"/>
      <c r="O3074" s="67">
        <v>443.80000000000109</v>
      </c>
      <c r="T3074"/>
      <c r="U3074" s="63"/>
      <c r="V3074" s="63"/>
      <c r="W3074" s="265"/>
      <c r="X3074" s="317"/>
      <c r="Y3074" s="63"/>
    </row>
    <row r="3075" spans="1:25" ht="15">
      <c r="A3075" s="28" t="s">
        <v>876</v>
      </c>
      <c r="B3075" s="63" t="s">
        <v>2556</v>
      </c>
      <c r="E3075" s="9" t="s">
        <v>278</v>
      </c>
      <c r="F3075" s="9" t="s">
        <v>278</v>
      </c>
      <c r="G3075" s="9" t="s">
        <v>278</v>
      </c>
      <c r="H3075" s="9" t="s">
        <v>278</v>
      </c>
      <c r="I3075" s="9" t="s">
        <v>278</v>
      </c>
      <c r="J3075" s="9" t="s">
        <v>278</v>
      </c>
      <c r="K3075" s="9" t="s">
        <v>278</v>
      </c>
      <c r="L3075" s="9">
        <v>435.399999999996</v>
      </c>
      <c r="M3075" s="9"/>
      <c r="N3075" s="67"/>
      <c r="O3075" s="67">
        <v>435.399999999996</v>
      </c>
      <c r="T3075"/>
      <c r="U3075" s="218"/>
      <c r="V3075" s="63"/>
      <c r="W3075" s="283"/>
      <c r="X3075" s="317"/>
      <c r="Y3075" s="63"/>
    </row>
    <row r="3076" spans="1:25" ht="15">
      <c r="A3076" s="28" t="s">
        <v>877</v>
      </c>
      <c r="B3076" s="273" t="s">
        <v>1926</v>
      </c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>
        <v>239.699999999998</v>
      </c>
      <c r="L3076" s="9">
        <v>184.00000000000273</v>
      </c>
      <c r="M3076" s="9"/>
      <c r="O3076" s="67">
        <v>423.70000000000073</v>
      </c>
      <c r="T3076"/>
      <c r="U3076" s="28"/>
      <c r="V3076" s="63"/>
      <c r="W3076" s="283"/>
      <c r="X3076" s="317"/>
      <c r="Y3076" s="63"/>
    </row>
    <row r="3077" spans="1:25" ht="15">
      <c r="A3077" s="28" t="s">
        <v>878</v>
      </c>
      <c r="B3077" s="205" t="s">
        <v>1557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>
        <v>399.79999999999927</v>
      </c>
      <c r="J3077" s="9" t="s">
        <v>278</v>
      </c>
      <c r="K3077" s="9" t="s">
        <v>278</v>
      </c>
      <c r="L3077" s="9" t="s">
        <v>278</v>
      </c>
      <c r="M3077" s="9"/>
      <c r="O3077" s="67">
        <v>399.79999999999927</v>
      </c>
      <c r="T3077"/>
      <c r="U3077" s="63"/>
      <c r="V3077" s="63"/>
      <c r="W3077" s="283"/>
      <c r="X3077" s="317"/>
      <c r="Y3077" s="63"/>
    </row>
    <row r="3078" spans="1:25" ht="15">
      <c r="A3078" s="28" t="s">
        <v>879</v>
      </c>
      <c r="B3078" s="273" t="s">
        <v>1899</v>
      </c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>
        <v>263.39999999999509</v>
      </c>
      <c r="L3078" s="9">
        <v>128.5</v>
      </c>
      <c r="M3078" s="9"/>
      <c r="O3078" s="67">
        <v>391.89999999999509</v>
      </c>
      <c r="T3078"/>
      <c r="U3078" s="273"/>
      <c r="V3078" s="63"/>
      <c r="W3078" s="282"/>
      <c r="X3078" s="317"/>
      <c r="Y3078" s="63"/>
    </row>
    <row r="3079" spans="1:25" ht="15">
      <c r="A3079" s="28" t="s">
        <v>880</v>
      </c>
      <c r="B3079" s="63" t="s">
        <v>2558</v>
      </c>
      <c r="E3079" s="9" t="s">
        <v>278</v>
      </c>
      <c r="F3079" s="9" t="s">
        <v>278</v>
      </c>
      <c r="G3079" s="9" t="s">
        <v>278</v>
      </c>
      <c r="H3079" s="9" t="s">
        <v>278</v>
      </c>
      <c r="I3079" s="9" t="s">
        <v>278</v>
      </c>
      <c r="J3079" s="9" t="s">
        <v>278</v>
      </c>
      <c r="K3079" s="9" t="s">
        <v>278</v>
      </c>
      <c r="L3079" s="9">
        <v>389.60000000000218</v>
      </c>
      <c r="M3079" s="9"/>
      <c r="O3079" s="67">
        <v>389.60000000000218</v>
      </c>
      <c r="T3079"/>
      <c r="U3079" s="273"/>
      <c r="V3079" s="63"/>
      <c r="W3079" s="283"/>
      <c r="X3079" s="317"/>
      <c r="Y3079" s="63"/>
    </row>
    <row r="3080" spans="1:25" ht="15">
      <c r="A3080" s="28" t="s">
        <v>2231</v>
      </c>
      <c r="B3080" s="273" t="s">
        <v>1884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 t="s">
        <v>278</v>
      </c>
      <c r="J3080" s="9">
        <v>387.70000000000255</v>
      </c>
      <c r="K3080" s="9" t="s">
        <v>278</v>
      </c>
      <c r="L3080" s="9" t="s">
        <v>278</v>
      </c>
      <c r="M3080" s="9"/>
      <c r="O3080" s="67">
        <v>387.70000000000255</v>
      </c>
      <c r="T3080"/>
    </row>
    <row r="3081" spans="1:25" ht="15">
      <c r="A3081" s="28" t="s">
        <v>2516</v>
      </c>
      <c r="B3081" s="63" t="s">
        <v>2547</v>
      </c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>
        <v>377.60000000000036</v>
      </c>
      <c r="M3081" s="9"/>
      <c r="O3081" s="67">
        <v>377.60000000000036</v>
      </c>
      <c r="T3081"/>
    </row>
    <row r="3082" spans="1:25" ht="15">
      <c r="A3082" s="28" t="s">
        <v>2517</v>
      </c>
      <c r="B3082" s="63" t="s">
        <v>2546</v>
      </c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>
        <v>367</v>
      </c>
      <c r="M3082" s="9"/>
      <c r="O3082" s="67">
        <v>367</v>
      </c>
      <c r="T3082"/>
    </row>
    <row r="3083" spans="1:25" ht="15">
      <c r="A3083" s="28" t="s">
        <v>2518</v>
      </c>
      <c r="B3083" s="63" t="s">
        <v>2560</v>
      </c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>
        <v>365.70000000000255</v>
      </c>
      <c r="M3083" s="9"/>
      <c r="O3083" s="67">
        <v>365.70000000000255</v>
      </c>
      <c r="T3083"/>
    </row>
    <row r="3084" spans="1:25" ht="15">
      <c r="A3084" s="28" t="s">
        <v>2519</v>
      </c>
      <c r="B3084" s="63" t="s">
        <v>2542</v>
      </c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364.09999999999673</v>
      </c>
      <c r="M3084" s="9"/>
      <c r="O3084" s="67">
        <v>364.09999999999673</v>
      </c>
      <c r="T3084"/>
    </row>
    <row r="3085" spans="1:25" ht="15">
      <c r="A3085" s="28" t="s">
        <v>2520</v>
      </c>
      <c r="B3085" s="273" t="s">
        <v>1924</v>
      </c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>
        <v>274.29999999999927</v>
      </c>
      <c r="L3085" s="9">
        <v>84.5</v>
      </c>
      <c r="M3085" s="9"/>
      <c r="O3085" s="67">
        <v>358.79999999999927</v>
      </c>
      <c r="T3085"/>
    </row>
    <row r="3086" spans="1:25" ht="15">
      <c r="A3086" s="28" t="s">
        <v>2521</v>
      </c>
      <c r="B3086" s="63" t="s">
        <v>2549</v>
      </c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>
        <v>350.60000000000218</v>
      </c>
      <c r="M3086" s="9"/>
      <c r="O3086" s="67">
        <v>350.60000000000218</v>
      </c>
      <c r="T3086"/>
    </row>
    <row r="3087" spans="1:25" ht="15">
      <c r="A3087" s="28" t="s">
        <v>2522</v>
      </c>
      <c r="B3087" s="273" t="s">
        <v>1904</v>
      </c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>
        <v>344.39999999999873</v>
      </c>
      <c r="L3087" s="9" t="s">
        <v>278</v>
      </c>
      <c r="M3087" s="9"/>
      <c r="O3087" s="67">
        <v>344.39999999999873</v>
      </c>
      <c r="T3087"/>
    </row>
    <row r="3088" spans="1:25" ht="15">
      <c r="A3088" s="28" t="s">
        <v>2523</v>
      </c>
      <c r="B3088" s="205" t="s">
        <v>1564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>
        <v>344</v>
      </c>
      <c r="J3088" s="9" t="s">
        <v>278</v>
      </c>
      <c r="K3088" s="9" t="s">
        <v>278</v>
      </c>
      <c r="L3088" s="9" t="s">
        <v>278</v>
      </c>
      <c r="M3088" s="9"/>
      <c r="O3088" s="67">
        <v>344</v>
      </c>
      <c r="T3088"/>
    </row>
    <row r="3089" spans="1:20" ht="15">
      <c r="A3089" s="28" t="s">
        <v>2524</v>
      </c>
      <c r="B3089" s="63" t="s">
        <v>2563</v>
      </c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>
        <v>333.60000000000036</v>
      </c>
      <c r="M3089" s="9"/>
      <c r="O3089" s="67">
        <v>333.60000000000036</v>
      </c>
      <c r="T3089"/>
    </row>
    <row r="3090" spans="1:20" ht="15">
      <c r="A3090" s="28" t="s">
        <v>2525</v>
      </c>
      <c r="B3090" s="63" t="s">
        <v>741</v>
      </c>
      <c r="E3090" s="9" t="s">
        <v>278</v>
      </c>
      <c r="F3090" s="9" t="s">
        <v>278</v>
      </c>
      <c r="G3090" s="9" t="s">
        <v>278</v>
      </c>
      <c r="H3090" s="9">
        <v>331.29999999999927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9"/>
      <c r="O3090" s="67">
        <v>331.29999999999927</v>
      </c>
      <c r="T3090" s="218"/>
    </row>
    <row r="3091" spans="1:20" ht="15">
      <c r="A3091" s="28" t="s">
        <v>2526</v>
      </c>
      <c r="B3091" s="63" t="s">
        <v>2550</v>
      </c>
      <c r="E3091" s="9" t="s">
        <v>278</v>
      </c>
      <c r="F3091" s="9" t="s">
        <v>278</v>
      </c>
      <c r="G3091" s="9" t="s">
        <v>278</v>
      </c>
      <c r="H3091" s="9" t="s">
        <v>278</v>
      </c>
      <c r="I3091" s="9" t="s">
        <v>278</v>
      </c>
      <c r="J3091" s="9" t="s">
        <v>278</v>
      </c>
      <c r="K3091" s="9" t="s">
        <v>278</v>
      </c>
      <c r="L3091" s="9">
        <v>329.50000000000364</v>
      </c>
      <c r="M3091" s="9"/>
      <c r="O3091" s="67">
        <v>329.50000000000364</v>
      </c>
      <c r="T3091"/>
    </row>
    <row r="3092" spans="1:20" ht="15">
      <c r="A3092" s="28" t="s">
        <v>2527</v>
      </c>
      <c r="B3092" s="63" t="s">
        <v>2567</v>
      </c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>
        <v>304.49999999999818</v>
      </c>
      <c r="M3092" s="9"/>
      <c r="O3092" s="67">
        <v>304.49999999999818</v>
      </c>
      <c r="T3092"/>
    </row>
    <row r="3093" spans="1:20" ht="15">
      <c r="A3093" s="28" t="s">
        <v>2528</v>
      </c>
      <c r="B3093" s="63" t="s">
        <v>2548</v>
      </c>
      <c r="E3093" s="9" t="s">
        <v>278</v>
      </c>
      <c r="F3093" s="9" t="s">
        <v>278</v>
      </c>
      <c r="G3093" s="9" t="s">
        <v>278</v>
      </c>
      <c r="H3093" s="9" t="s">
        <v>278</v>
      </c>
      <c r="I3093" s="9" t="s">
        <v>278</v>
      </c>
      <c r="J3093" s="9" t="s">
        <v>278</v>
      </c>
      <c r="K3093" s="9" t="s">
        <v>278</v>
      </c>
      <c r="L3093" s="9">
        <v>298.00000000000546</v>
      </c>
      <c r="M3093" s="9"/>
      <c r="O3093" s="67">
        <v>298.00000000000546</v>
      </c>
      <c r="T3093"/>
    </row>
    <row r="3094" spans="1:20" ht="15">
      <c r="A3094" s="28" t="s">
        <v>2529</v>
      </c>
      <c r="B3094" s="63" t="s">
        <v>2564</v>
      </c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>
        <v>285.69999999999527</v>
      </c>
      <c r="M3094" s="9"/>
      <c r="O3094" s="67">
        <v>285.69999999999527</v>
      </c>
      <c r="T3094"/>
    </row>
    <row r="3095" spans="1:20" ht="15">
      <c r="A3095" s="28" t="s">
        <v>2530</v>
      </c>
      <c r="B3095" s="63" t="s">
        <v>2545</v>
      </c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>
        <v>254.39999999999964</v>
      </c>
      <c r="M3095" s="9"/>
      <c r="O3095" s="67">
        <v>254.39999999999964</v>
      </c>
      <c r="T3095"/>
    </row>
    <row r="3096" spans="1:20" ht="15">
      <c r="A3096" s="28" t="s">
        <v>2531</v>
      </c>
      <c r="B3096" s="63" t="s">
        <v>2554</v>
      </c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>
        <v>253.30000000000473</v>
      </c>
      <c r="M3096" s="9"/>
      <c r="O3096" s="67">
        <v>253.30000000000473</v>
      </c>
      <c r="T3096"/>
    </row>
    <row r="3097" spans="1:20" ht="15">
      <c r="A3097" s="28" t="s">
        <v>2532</v>
      </c>
      <c r="B3097" s="63" t="s">
        <v>2552</v>
      </c>
      <c r="E3097" s="9" t="s">
        <v>278</v>
      </c>
      <c r="F3097" s="9" t="s">
        <v>278</v>
      </c>
      <c r="G3097" s="9" t="s">
        <v>278</v>
      </c>
      <c r="H3097" s="9" t="s">
        <v>278</v>
      </c>
      <c r="I3097" s="9" t="s">
        <v>278</v>
      </c>
      <c r="J3097" s="9" t="s">
        <v>278</v>
      </c>
      <c r="K3097" s="9" t="s">
        <v>278</v>
      </c>
      <c r="L3097" s="9">
        <v>231.19999999999891</v>
      </c>
      <c r="M3097" s="9"/>
      <c r="O3097" s="67">
        <v>231.19999999999891</v>
      </c>
      <c r="T3097"/>
    </row>
    <row r="3098" spans="1:20" ht="15">
      <c r="A3098" s="28" t="s">
        <v>2533</v>
      </c>
      <c r="B3098" s="63" t="s">
        <v>2555</v>
      </c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>
        <v>224</v>
      </c>
      <c r="M3098" s="9"/>
      <c r="N3098" s="67"/>
      <c r="O3098" s="67">
        <v>224</v>
      </c>
      <c r="T3098"/>
    </row>
    <row r="3099" spans="1:20" ht="15">
      <c r="A3099" s="28" t="s">
        <v>2534</v>
      </c>
      <c r="B3099" s="273" t="s">
        <v>2540</v>
      </c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>
        <v>209.00000000000182</v>
      </c>
      <c r="M3099" s="9"/>
      <c r="O3099" s="67">
        <v>209.00000000000182</v>
      </c>
      <c r="T3099"/>
    </row>
    <row r="3100" spans="1:20" ht="15">
      <c r="A3100" s="28" t="s">
        <v>2535</v>
      </c>
      <c r="B3100" s="63" t="s">
        <v>164</v>
      </c>
      <c r="E3100" s="9" t="s">
        <v>278</v>
      </c>
      <c r="F3100" s="9" t="s">
        <v>278</v>
      </c>
      <c r="G3100" s="9">
        <v>182.3</v>
      </c>
      <c r="H3100" s="9" t="s">
        <v>278</v>
      </c>
      <c r="I3100" s="9" t="s">
        <v>278</v>
      </c>
      <c r="J3100" s="9" t="s">
        <v>278</v>
      </c>
      <c r="K3100" s="9" t="s">
        <v>278</v>
      </c>
      <c r="L3100" s="9" t="s">
        <v>278</v>
      </c>
      <c r="M3100" s="9"/>
      <c r="O3100" s="67">
        <v>182.3</v>
      </c>
      <c r="T3100" s="218"/>
    </row>
    <row r="3101" spans="1:20" ht="15">
      <c r="A3101" s="28" t="s">
        <v>2536</v>
      </c>
      <c r="B3101" s="63" t="s">
        <v>731</v>
      </c>
      <c r="E3101" s="9" t="s">
        <v>278</v>
      </c>
      <c r="F3101" s="9" t="s">
        <v>278</v>
      </c>
      <c r="G3101" s="9" t="s">
        <v>278</v>
      </c>
      <c r="H3101" s="9">
        <v>175.50000000000091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9"/>
      <c r="O3101" s="67">
        <v>175.50000000000091</v>
      </c>
      <c r="T3101" s="218"/>
    </row>
    <row r="3102" spans="1:20" ht="15">
      <c r="A3102" s="28" t="s">
        <v>2537</v>
      </c>
      <c r="B3102" s="63" t="s">
        <v>2543</v>
      </c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>
        <v>168.00000000000091</v>
      </c>
      <c r="M3102" s="9"/>
      <c r="O3102" s="67">
        <v>168.00000000000091</v>
      </c>
      <c r="T3102"/>
    </row>
    <row r="3103" spans="1:20" ht="15">
      <c r="A3103" s="28" t="s">
        <v>2538</v>
      </c>
      <c r="B3103" s="63" t="s">
        <v>2568</v>
      </c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>
        <v>166.49999999999818</v>
      </c>
      <c r="M3103" s="9"/>
      <c r="N3103" s="67"/>
      <c r="O3103" s="67">
        <v>166.49999999999818</v>
      </c>
      <c r="T3103"/>
    </row>
    <row r="3104" spans="1:20" ht="15">
      <c r="A3104" s="28" t="s">
        <v>2539</v>
      </c>
      <c r="B3104" s="63" t="s">
        <v>2553</v>
      </c>
      <c r="E3104" s="9" t="s">
        <v>278</v>
      </c>
      <c r="F3104" s="9" t="s">
        <v>278</v>
      </c>
      <c r="G3104" s="9" t="s">
        <v>278</v>
      </c>
      <c r="H3104" s="9" t="s">
        <v>278</v>
      </c>
      <c r="I3104" s="9" t="s">
        <v>278</v>
      </c>
      <c r="J3104" s="9" t="s">
        <v>278</v>
      </c>
      <c r="K3104" s="9" t="s">
        <v>278</v>
      </c>
      <c r="L3104" s="9">
        <v>135.60000000000036</v>
      </c>
      <c r="M3104" s="9"/>
      <c r="O3104" s="67">
        <v>135.60000000000036</v>
      </c>
      <c r="T3104"/>
    </row>
    <row r="3105" spans="1:20" ht="15">
      <c r="A3105" s="28" t="s">
        <v>2687</v>
      </c>
      <c r="B3105" s="273" t="s">
        <v>2541</v>
      </c>
      <c r="E3105" s="9" t="s">
        <v>278</v>
      </c>
      <c r="F3105" s="9" t="s">
        <v>278</v>
      </c>
      <c r="G3105" s="9" t="s">
        <v>278</v>
      </c>
      <c r="H3105" s="9" t="s">
        <v>278</v>
      </c>
      <c r="I3105" s="9" t="s">
        <v>278</v>
      </c>
      <c r="J3105" s="9" t="s">
        <v>278</v>
      </c>
      <c r="K3105" s="9" t="s">
        <v>278</v>
      </c>
      <c r="L3105" s="9">
        <v>93.099999999998545</v>
      </c>
      <c r="M3105" s="9"/>
      <c r="O3105" s="67">
        <v>93.099999999998545</v>
      </c>
      <c r="T3105"/>
    </row>
    <row r="3106" spans="1:20" ht="15">
      <c r="A3106" s="28" t="s">
        <v>2688</v>
      </c>
      <c r="B3106" s="63" t="s">
        <v>179</v>
      </c>
      <c r="E3106" s="9">
        <v>82.5</v>
      </c>
      <c r="F3106" s="9" t="s">
        <v>278</v>
      </c>
      <c r="G3106" s="9" t="s">
        <v>278</v>
      </c>
      <c r="H3106" s="9" t="s">
        <v>278</v>
      </c>
      <c r="I3106" s="9" t="s">
        <v>278</v>
      </c>
      <c r="J3106" s="9" t="s">
        <v>278</v>
      </c>
      <c r="K3106" s="9" t="s">
        <v>278</v>
      </c>
      <c r="L3106" s="9" t="s">
        <v>278</v>
      </c>
      <c r="M3106" s="9"/>
      <c r="O3106" s="67">
        <v>82.5</v>
      </c>
      <c r="T3106"/>
    </row>
    <row r="3107" spans="1:20" ht="15">
      <c r="A3107" s="28" t="s">
        <v>2689</v>
      </c>
      <c r="B3107" s="63" t="s">
        <v>2551</v>
      </c>
      <c r="E3107" s="9" t="s">
        <v>278</v>
      </c>
      <c r="F3107" s="9" t="s">
        <v>278</v>
      </c>
      <c r="G3107" s="9" t="s">
        <v>278</v>
      </c>
      <c r="H3107" s="9" t="s">
        <v>278</v>
      </c>
      <c r="I3107" s="9" t="s">
        <v>278</v>
      </c>
      <c r="J3107" s="9" t="s">
        <v>278</v>
      </c>
      <c r="K3107" s="9" t="s">
        <v>278</v>
      </c>
      <c r="L3107" s="9">
        <v>66.300000000000182</v>
      </c>
      <c r="M3107" s="9"/>
      <c r="N3107" s="67"/>
      <c r="O3107" s="67">
        <v>66.300000000000182</v>
      </c>
      <c r="T3107"/>
    </row>
    <row r="3108" spans="1:20" ht="15">
      <c r="A3108" s="291" t="s">
        <v>3944</v>
      </c>
      <c r="B3108" s="63" t="s">
        <v>4006</v>
      </c>
      <c r="C3108" s="3"/>
      <c r="D3108" s="3"/>
      <c r="E3108" s="9"/>
      <c r="F3108" s="9"/>
      <c r="G3108" s="9"/>
      <c r="H3108" s="9"/>
      <c r="L3108" s="69"/>
      <c r="M3108" s="69"/>
      <c r="N3108" s="67"/>
      <c r="T3108"/>
    </row>
    <row r="3109" spans="1:20" ht="15">
      <c r="A3109" s="291" t="s">
        <v>3945</v>
      </c>
      <c r="B3109" s="63" t="s">
        <v>4007</v>
      </c>
      <c r="C3109" s="3"/>
      <c r="D3109" s="3"/>
      <c r="E3109" s="9"/>
      <c r="F3109" s="9"/>
      <c r="G3109" s="9"/>
      <c r="H3109" s="9"/>
      <c r="L3109" s="69"/>
      <c r="M3109" s="69"/>
      <c r="N3109" s="67"/>
      <c r="T3109"/>
    </row>
    <row r="3110" spans="1:20" ht="15">
      <c r="A3110" s="291" t="s">
        <v>3946</v>
      </c>
      <c r="B3110" s="63" t="s">
        <v>4008</v>
      </c>
      <c r="C3110" s="3"/>
      <c r="D3110" s="3"/>
      <c r="E3110" s="9"/>
      <c r="F3110" s="9"/>
      <c r="G3110" s="9"/>
      <c r="H3110" s="9"/>
      <c r="L3110" s="69"/>
      <c r="M3110" s="69"/>
      <c r="N3110" s="67"/>
      <c r="T3110"/>
    </row>
    <row r="3111" spans="1:20" ht="15">
      <c r="A3111" s="291" t="s">
        <v>3947</v>
      </c>
      <c r="B3111" s="63" t="s">
        <v>4009</v>
      </c>
      <c r="C3111" s="3"/>
      <c r="D3111" s="3"/>
      <c r="E3111" s="9"/>
      <c r="F3111" s="9"/>
      <c r="G3111" s="9"/>
      <c r="H3111" s="9"/>
      <c r="L3111" s="69"/>
      <c r="M3111" s="69"/>
      <c r="N3111" s="67"/>
      <c r="T3111"/>
    </row>
    <row r="3112" spans="1:20" ht="15">
      <c r="A3112" s="291" t="s">
        <v>3948</v>
      </c>
      <c r="B3112" s="63" t="s">
        <v>4010</v>
      </c>
      <c r="C3112" s="3"/>
      <c r="D3112" s="3"/>
      <c r="E3112" s="9"/>
      <c r="F3112" s="9"/>
      <c r="G3112" s="9"/>
      <c r="H3112" s="9"/>
      <c r="L3112" s="69"/>
      <c r="M3112" s="69"/>
      <c r="N3112" s="67"/>
      <c r="T3112"/>
    </row>
    <row r="3113" spans="1:20" ht="15">
      <c r="A3113" s="291" t="s">
        <v>3949</v>
      </c>
      <c r="B3113" s="63" t="s">
        <v>4011</v>
      </c>
      <c r="C3113" s="3"/>
      <c r="D3113" s="3"/>
      <c r="E3113" s="9"/>
      <c r="F3113" s="9"/>
      <c r="G3113" s="9"/>
      <c r="H3113" s="9"/>
      <c r="L3113" s="69"/>
      <c r="M3113" s="69"/>
      <c r="N3113" s="67"/>
      <c r="T3113"/>
    </row>
    <row r="3114" spans="1:20" ht="15">
      <c r="A3114" s="291" t="s">
        <v>3950</v>
      </c>
      <c r="B3114" s="63" t="s">
        <v>4012</v>
      </c>
      <c r="C3114" s="3"/>
      <c r="D3114" s="3"/>
      <c r="E3114" s="9"/>
      <c r="F3114" s="9"/>
      <c r="G3114" s="9"/>
      <c r="H3114" s="9"/>
      <c r="L3114" s="69"/>
      <c r="M3114" s="69"/>
      <c r="N3114" s="67"/>
      <c r="T3114"/>
    </row>
    <row r="3115" spans="1:20" ht="15">
      <c r="A3115" s="291" t="s">
        <v>3951</v>
      </c>
      <c r="B3115" s="63" t="s">
        <v>4013</v>
      </c>
      <c r="C3115" s="3"/>
      <c r="D3115" s="3"/>
      <c r="E3115" s="9"/>
      <c r="F3115" s="9"/>
      <c r="G3115" s="9"/>
      <c r="H3115" s="9"/>
      <c r="L3115" s="69"/>
      <c r="M3115" s="69"/>
      <c r="N3115" s="67"/>
      <c r="T3115"/>
    </row>
    <row r="3116" spans="1:20" ht="15">
      <c r="A3116" s="291" t="s">
        <v>3952</v>
      </c>
      <c r="B3116" s="63" t="s">
        <v>4014</v>
      </c>
      <c r="C3116" s="3"/>
      <c r="D3116" s="3"/>
      <c r="E3116" s="9"/>
      <c r="F3116" s="9"/>
      <c r="G3116" s="9"/>
      <c r="H3116" s="9"/>
      <c r="L3116" s="69"/>
      <c r="M3116" s="69"/>
      <c r="N3116" s="67"/>
      <c r="T3116"/>
    </row>
    <row r="3117" spans="1:20" ht="15">
      <c r="A3117" s="291" t="s">
        <v>3953</v>
      </c>
      <c r="B3117" s="63" t="s">
        <v>4033</v>
      </c>
      <c r="C3117" s="3"/>
      <c r="D3117" s="3"/>
      <c r="E3117" s="9"/>
      <c r="F3117" s="9"/>
      <c r="G3117" s="9"/>
      <c r="H3117" s="9"/>
      <c r="L3117" s="69"/>
      <c r="M3117" s="69"/>
      <c r="N3117" s="67"/>
      <c r="T3117"/>
    </row>
    <row r="3118" spans="1:20" ht="15">
      <c r="A3118" s="291" t="s">
        <v>3954</v>
      </c>
      <c r="B3118" s="63" t="s">
        <v>4015</v>
      </c>
      <c r="C3118" s="3"/>
      <c r="D3118" s="3"/>
      <c r="E3118" s="9"/>
      <c r="F3118" s="9"/>
      <c r="G3118" s="9"/>
      <c r="H3118" s="9"/>
      <c r="L3118" s="69"/>
      <c r="M3118" s="69"/>
      <c r="N3118" s="67"/>
      <c r="T3118"/>
    </row>
    <row r="3119" spans="1:20" ht="15">
      <c r="A3119" s="291" t="s">
        <v>3955</v>
      </c>
      <c r="B3119" s="63" t="s">
        <v>4016</v>
      </c>
      <c r="C3119" s="3"/>
      <c r="D3119" s="3"/>
      <c r="E3119" s="9"/>
      <c r="F3119" s="9"/>
      <c r="G3119" s="9"/>
      <c r="H3119" s="9"/>
      <c r="L3119" s="69"/>
      <c r="M3119" s="69"/>
      <c r="N3119" s="67"/>
      <c r="T3119"/>
    </row>
    <row r="3120" spans="1:20" ht="15">
      <c r="A3120" s="291" t="s">
        <v>3956</v>
      </c>
      <c r="B3120" s="63" t="s">
        <v>4017</v>
      </c>
      <c r="C3120" s="3"/>
      <c r="D3120" s="3"/>
      <c r="E3120" s="9"/>
      <c r="F3120" s="9"/>
      <c r="G3120" s="9"/>
      <c r="H3120" s="9"/>
      <c r="L3120" s="69"/>
      <c r="M3120" s="69"/>
      <c r="N3120" s="67"/>
      <c r="T3120"/>
    </row>
    <row r="3121" spans="1:20" ht="15">
      <c r="A3121" s="291" t="s">
        <v>3957</v>
      </c>
      <c r="B3121" s="63" t="s">
        <v>4018</v>
      </c>
      <c r="C3121" s="3"/>
      <c r="D3121" s="3"/>
      <c r="E3121" s="9"/>
      <c r="F3121" s="9"/>
      <c r="G3121" s="9"/>
      <c r="H3121" s="9"/>
      <c r="L3121" s="69"/>
      <c r="M3121" s="69"/>
      <c r="N3121" s="67"/>
      <c r="T3121"/>
    </row>
    <row r="3122" spans="1:20" ht="15">
      <c r="A3122" s="291" t="s">
        <v>3958</v>
      </c>
      <c r="B3122" s="63" t="s">
        <v>4019</v>
      </c>
      <c r="C3122" s="3"/>
      <c r="D3122" s="3"/>
      <c r="E3122" s="9"/>
      <c r="F3122" s="9"/>
      <c r="G3122" s="9"/>
      <c r="H3122" s="9"/>
      <c r="L3122" s="69"/>
      <c r="M3122" s="69"/>
      <c r="N3122" s="67"/>
      <c r="T3122"/>
    </row>
    <row r="3123" spans="1:20" ht="15">
      <c r="A3123" s="291" t="s">
        <v>3959</v>
      </c>
      <c r="B3123" s="63" t="s">
        <v>4020</v>
      </c>
      <c r="C3123" s="3"/>
      <c r="D3123" s="3"/>
      <c r="E3123" s="9"/>
      <c r="F3123" s="9"/>
      <c r="G3123" s="9"/>
      <c r="H3123" s="9"/>
      <c r="L3123" s="69"/>
      <c r="M3123" s="69"/>
      <c r="N3123" s="67"/>
      <c r="T3123"/>
    </row>
    <row r="3124" spans="1:20" ht="15">
      <c r="A3124" s="291" t="s">
        <v>3960</v>
      </c>
      <c r="B3124" s="63" t="s">
        <v>4021</v>
      </c>
      <c r="C3124" s="3"/>
      <c r="D3124" s="3"/>
      <c r="E3124" s="9"/>
      <c r="F3124" s="9"/>
      <c r="G3124" s="9"/>
      <c r="H3124" s="9"/>
      <c r="L3124" s="69"/>
      <c r="M3124" s="69"/>
      <c r="N3124" s="67"/>
      <c r="T3124"/>
    </row>
    <row r="3125" spans="1:20" ht="15">
      <c r="A3125" s="291" t="s">
        <v>3961</v>
      </c>
      <c r="B3125" s="63" t="s">
        <v>4022</v>
      </c>
      <c r="C3125" s="3"/>
      <c r="D3125" s="3"/>
      <c r="E3125" s="9"/>
      <c r="F3125" s="9"/>
      <c r="G3125" s="9"/>
      <c r="H3125" s="9"/>
      <c r="L3125" s="69"/>
      <c r="M3125" s="69"/>
      <c r="N3125" s="67"/>
      <c r="T3125"/>
    </row>
    <row r="3126" spans="1:20" ht="15">
      <c r="A3126" s="291" t="s">
        <v>3962</v>
      </c>
      <c r="B3126" s="63" t="s">
        <v>4023</v>
      </c>
      <c r="C3126" s="3"/>
      <c r="D3126" s="3"/>
      <c r="E3126" s="9"/>
      <c r="F3126" s="9"/>
      <c r="G3126" s="9"/>
      <c r="H3126" s="9"/>
      <c r="L3126" s="69"/>
      <c r="M3126" s="69"/>
      <c r="N3126" s="67"/>
      <c r="T3126"/>
    </row>
    <row r="3127" spans="1:20" ht="15">
      <c r="A3127" s="291" t="s">
        <v>3963</v>
      </c>
      <c r="B3127" s="63" t="s">
        <v>4024</v>
      </c>
      <c r="C3127" s="3"/>
      <c r="D3127" s="3"/>
      <c r="E3127" s="9"/>
      <c r="F3127" s="9"/>
      <c r="G3127" s="9"/>
      <c r="H3127" s="9"/>
      <c r="L3127" s="69"/>
      <c r="M3127" s="69"/>
      <c r="N3127" s="67"/>
      <c r="T3127"/>
    </row>
    <row r="3128" spans="1:20" ht="15">
      <c r="A3128" s="291" t="s">
        <v>3964</v>
      </c>
      <c r="B3128" s="63" t="s">
        <v>4025</v>
      </c>
      <c r="C3128" s="3"/>
      <c r="D3128" s="3"/>
      <c r="E3128" s="9"/>
      <c r="F3128" s="9"/>
      <c r="G3128" s="9"/>
      <c r="H3128" s="9"/>
      <c r="L3128" s="69"/>
      <c r="M3128" s="69"/>
      <c r="N3128" s="67"/>
      <c r="T3128"/>
    </row>
    <row r="3129" spans="1:20" ht="15">
      <c r="A3129" s="291" t="s">
        <v>3965</v>
      </c>
      <c r="B3129" s="63" t="s">
        <v>4026</v>
      </c>
      <c r="C3129" s="3"/>
      <c r="D3129" s="3"/>
      <c r="E3129" s="9"/>
      <c r="F3129" s="9"/>
      <c r="G3129" s="9"/>
      <c r="H3129" s="9"/>
      <c r="L3129" s="69"/>
      <c r="M3129" s="69"/>
      <c r="N3129" s="67"/>
      <c r="T3129"/>
    </row>
    <row r="3130" spans="1:20" ht="15">
      <c r="A3130" s="291" t="s">
        <v>3966</v>
      </c>
      <c r="B3130" s="63" t="s">
        <v>4027</v>
      </c>
      <c r="C3130" s="3"/>
      <c r="D3130" s="3"/>
      <c r="E3130" s="9"/>
      <c r="F3130" s="9"/>
      <c r="G3130" s="9"/>
      <c r="H3130" s="9"/>
      <c r="L3130" s="69"/>
      <c r="M3130" s="69"/>
      <c r="N3130" s="67"/>
      <c r="T3130"/>
    </row>
    <row r="3131" spans="1:20" ht="15">
      <c r="A3131" s="291" t="s">
        <v>4034</v>
      </c>
      <c r="B3131" s="63" t="s">
        <v>4028</v>
      </c>
      <c r="C3131" s="3"/>
      <c r="D3131" s="3"/>
      <c r="E3131" s="9"/>
      <c r="F3131" s="9"/>
      <c r="G3131" s="9"/>
      <c r="H3131" s="9"/>
      <c r="L3131" s="69"/>
      <c r="M3131" s="69"/>
      <c r="N3131" s="67"/>
      <c r="T3131"/>
    </row>
    <row r="3132" spans="1:20" ht="15">
      <c r="A3132" s="291" t="s">
        <v>4187</v>
      </c>
      <c r="B3132" s="63" t="s">
        <v>4029</v>
      </c>
      <c r="C3132" s="3"/>
      <c r="D3132" s="3"/>
      <c r="E3132" s="9"/>
      <c r="F3132" s="9"/>
      <c r="G3132" s="9"/>
      <c r="H3132" s="9"/>
      <c r="L3132" s="69"/>
      <c r="M3132" s="69"/>
      <c r="N3132" s="67"/>
      <c r="T3132"/>
    </row>
    <row r="3133" spans="1:20" ht="15">
      <c r="A3133" s="291" t="s">
        <v>4312</v>
      </c>
      <c r="B3133" s="63" t="s">
        <v>4030</v>
      </c>
      <c r="C3133" s="3"/>
      <c r="D3133" s="3"/>
      <c r="E3133" s="9"/>
      <c r="F3133" s="9"/>
      <c r="G3133" s="9"/>
      <c r="H3133" s="9"/>
      <c r="L3133" s="69"/>
      <c r="M3133" s="69"/>
      <c r="N3133" s="67"/>
      <c r="T3133"/>
    </row>
    <row r="3134" spans="1:20" ht="15">
      <c r="A3134" s="291" t="s">
        <v>4372</v>
      </c>
      <c r="B3134" s="63" t="s">
        <v>4031</v>
      </c>
      <c r="C3134" s="3"/>
      <c r="D3134" s="3"/>
      <c r="E3134" s="9"/>
      <c r="F3134" s="9"/>
      <c r="G3134" s="9"/>
      <c r="H3134" s="9"/>
      <c r="L3134" s="69"/>
      <c r="M3134" s="69"/>
      <c r="N3134" s="67"/>
      <c r="T3134"/>
    </row>
    <row r="3135" spans="1:20" ht="15">
      <c r="A3135" s="291" t="s">
        <v>4373</v>
      </c>
      <c r="B3135" s="63" t="s">
        <v>4032</v>
      </c>
      <c r="C3135" s="3"/>
      <c r="D3135" s="3"/>
      <c r="E3135" s="9"/>
      <c r="F3135" s="9"/>
      <c r="G3135" s="9"/>
      <c r="H3135" s="9"/>
      <c r="L3135" s="69"/>
      <c r="M3135" s="69"/>
      <c r="N3135" s="67"/>
      <c r="T3135"/>
    </row>
    <row r="3136" spans="1:20" ht="15">
      <c r="A3136" s="291" t="s">
        <v>4374</v>
      </c>
      <c r="B3136" s="63" t="s">
        <v>4035</v>
      </c>
      <c r="C3136" s="3"/>
      <c r="D3136" s="3"/>
      <c r="E3136" s="9"/>
      <c r="F3136" s="9"/>
      <c r="G3136" s="9"/>
      <c r="H3136" s="9"/>
      <c r="L3136" s="69"/>
      <c r="M3136" s="69"/>
      <c r="N3136" s="67"/>
      <c r="T3136"/>
    </row>
    <row r="3137" spans="1:25" ht="15">
      <c r="A3137" s="291" t="s">
        <v>4375</v>
      </c>
      <c r="B3137" s="63" t="s">
        <v>4186</v>
      </c>
      <c r="C3137" s="3"/>
      <c r="D3137" s="3"/>
      <c r="E3137" s="9"/>
      <c r="F3137" s="9"/>
      <c r="G3137" s="9"/>
      <c r="H3137" s="9"/>
      <c r="L3137" s="69"/>
      <c r="M3137" s="69"/>
      <c r="N3137" s="67"/>
      <c r="T3137"/>
    </row>
    <row r="3138" spans="1:25" ht="15">
      <c r="A3138" s="291" t="s">
        <v>4376</v>
      </c>
      <c r="B3138" s="63" t="s">
        <v>4309</v>
      </c>
      <c r="C3138" s="3"/>
      <c r="D3138" s="3"/>
      <c r="E3138" s="9"/>
      <c r="F3138" s="9"/>
      <c r="G3138" s="9"/>
      <c r="H3138" s="9"/>
      <c r="L3138" s="69"/>
      <c r="M3138" s="69"/>
      <c r="N3138" s="67"/>
      <c r="T3138"/>
    </row>
    <row r="3139" spans="1:25" ht="15">
      <c r="A3139" s="28"/>
      <c r="B3139" s="63"/>
      <c r="E3139" s="9"/>
      <c r="F3139" s="9"/>
      <c r="G3139" s="9"/>
      <c r="H3139" s="9"/>
      <c r="L3139" s="69"/>
      <c r="M3139" s="69"/>
      <c r="N3139" s="67"/>
      <c r="T3139"/>
    </row>
    <row r="3140" spans="1:25" ht="15">
      <c r="A3140" s="28"/>
      <c r="B3140" s="63"/>
      <c r="E3140" s="9"/>
      <c r="L3140" s="69"/>
      <c r="M3140" s="69"/>
      <c r="T3140"/>
    </row>
    <row r="3141" spans="1:25" ht="15">
      <c r="A3141" s="28"/>
      <c r="B3141" s="63"/>
      <c r="E3141" s="9"/>
      <c r="L3141" s="69"/>
      <c r="M3141" s="69"/>
      <c r="T3141"/>
    </row>
    <row r="3142" spans="1:25" ht="25.5">
      <c r="A3142" s="23" t="s">
        <v>197</v>
      </c>
      <c r="L3142" s="69"/>
      <c r="M3142" s="69"/>
      <c r="T3142"/>
    </row>
    <row r="3143" spans="1:25">
      <c r="L3143" s="69"/>
      <c r="M3143" s="69"/>
      <c r="T3143"/>
    </row>
    <row r="3144" spans="1:25" ht="15">
      <c r="A3144" s="39"/>
      <c r="B3144" s="39"/>
      <c r="C3144" s="39"/>
      <c r="D3144" s="39"/>
      <c r="E3144" s="61">
        <v>2016</v>
      </c>
      <c r="F3144" s="61">
        <v>2017</v>
      </c>
      <c r="G3144" s="61">
        <v>2018</v>
      </c>
      <c r="H3144" s="61">
        <v>2019</v>
      </c>
      <c r="I3144" s="61">
        <v>2020</v>
      </c>
      <c r="J3144" s="61">
        <v>2021</v>
      </c>
      <c r="K3144" s="61">
        <v>2022</v>
      </c>
      <c r="L3144" s="61">
        <v>2023</v>
      </c>
      <c r="M3144" s="61">
        <v>2024</v>
      </c>
      <c r="O3144" s="70" t="s">
        <v>40</v>
      </c>
      <c r="T3144"/>
    </row>
    <row r="3145" spans="1:25" ht="15">
      <c r="A3145" s="28" t="s">
        <v>0</v>
      </c>
      <c r="B3145" s="63" t="s">
        <v>21</v>
      </c>
      <c r="E3145" s="216">
        <v>627.4</v>
      </c>
      <c r="F3145" s="216">
        <v>545.79999999999995</v>
      </c>
      <c r="G3145" s="213">
        <v>1048.8</v>
      </c>
      <c r="H3145" s="216">
        <v>614.09999999999673</v>
      </c>
      <c r="I3145" s="9">
        <v>0</v>
      </c>
      <c r="J3145" s="9">
        <v>436.10000000000218</v>
      </c>
      <c r="K3145" s="216">
        <v>662.64999999999964</v>
      </c>
      <c r="L3145" s="9">
        <v>637.00000000000182</v>
      </c>
      <c r="M3145" s="9"/>
      <c r="O3145" s="67">
        <v>4571.8500000000004</v>
      </c>
      <c r="Q3145" t="s">
        <v>2337</v>
      </c>
      <c r="T3145" t="s">
        <v>1664</v>
      </c>
      <c r="U3145" s="63"/>
      <c r="V3145" s="63"/>
      <c r="W3145" s="265"/>
      <c r="X3145" s="317"/>
      <c r="Y3145" s="63"/>
    </row>
    <row r="3146" spans="1:25" ht="15">
      <c r="A3146" s="28" t="s">
        <v>2</v>
      </c>
      <c r="B3146" s="63" t="s">
        <v>31</v>
      </c>
      <c r="E3146" s="216">
        <v>571.9</v>
      </c>
      <c r="F3146" s="216">
        <v>628.9</v>
      </c>
      <c r="G3146" s="212">
        <v>936.7</v>
      </c>
      <c r="H3146" s="216">
        <v>592.29999999999745</v>
      </c>
      <c r="I3146" s="9">
        <v>0</v>
      </c>
      <c r="J3146" s="9">
        <v>215.99999999999818</v>
      </c>
      <c r="K3146" s="216">
        <v>627.850000000004</v>
      </c>
      <c r="L3146" s="216">
        <v>716.84999999999854</v>
      </c>
      <c r="M3146" s="216"/>
      <c r="O3146" s="67">
        <v>4290.4999999999982</v>
      </c>
      <c r="Q3146" t="s">
        <v>3035</v>
      </c>
      <c r="T3146" t="s">
        <v>929</v>
      </c>
      <c r="U3146" s="273"/>
      <c r="V3146" s="63"/>
      <c r="W3146" s="283"/>
      <c r="X3146" s="317"/>
      <c r="Y3146" s="63"/>
    </row>
    <row r="3147" spans="1:25" ht="15">
      <c r="A3147" s="28" t="s">
        <v>3</v>
      </c>
      <c r="B3147" s="63" t="s">
        <v>17</v>
      </c>
      <c r="E3147" s="216">
        <v>574.20000000000005</v>
      </c>
      <c r="F3147" s="211">
        <v>654.29999999999995</v>
      </c>
      <c r="G3147" s="216">
        <v>809.65</v>
      </c>
      <c r="H3147" s="9">
        <v>346.30000000000109</v>
      </c>
      <c r="I3147" s="9">
        <v>0</v>
      </c>
      <c r="J3147" s="9">
        <v>316.5</v>
      </c>
      <c r="K3147" s="9">
        <v>299.49999999999636</v>
      </c>
      <c r="L3147" s="9">
        <v>646</v>
      </c>
      <c r="M3147" s="9"/>
      <c r="O3147" s="67">
        <v>3646.4499999999975</v>
      </c>
      <c r="Q3147" t="s">
        <v>358</v>
      </c>
      <c r="T3147"/>
      <c r="U3147" s="218"/>
      <c r="V3147" s="63"/>
      <c r="W3147" s="283"/>
      <c r="X3147" s="317"/>
      <c r="Y3147" s="63"/>
    </row>
    <row r="3148" spans="1:25" ht="15">
      <c r="A3148" s="28" t="s">
        <v>5</v>
      </c>
      <c r="B3148" s="63" t="s">
        <v>9</v>
      </c>
      <c r="E3148" s="9">
        <v>503.4</v>
      </c>
      <c r="F3148" s="212">
        <v>647.79999999999995</v>
      </c>
      <c r="G3148" s="9">
        <v>177.4</v>
      </c>
      <c r="H3148" s="9">
        <v>515.800000000002</v>
      </c>
      <c r="I3148" s="9">
        <v>0</v>
      </c>
      <c r="J3148" s="216">
        <v>586.65000000000146</v>
      </c>
      <c r="K3148" s="9">
        <v>325.59999999999854</v>
      </c>
      <c r="L3148" s="9">
        <v>584.69999999999891</v>
      </c>
      <c r="M3148" s="9"/>
      <c r="O3148" s="67">
        <v>3341.3500000000008</v>
      </c>
      <c r="Q3148" t="s">
        <v>308</v>
      </c>
      <c r="T3148"/>
      <c r="U3148" s="273"/>
      <c r="V3148" s="63"/>
      <c r="W3148" s="283"/>
      <c r="X3148" s="317"/>
      <c r="Y3148" s="63"/>
    </row>
    <row r="3149" spans="1:25" ht="15">
      <c r="A3149" s="28" t="s">
        <v>7</v>
      </c>
      <c r="B3149" s="63" t="s">
        <v>11</v>
      </c>
      <c r="E3149" s="9">
        <v>410.5</v>
      </c>
      <c r="F3149" s="213">
        <v>672</v>
      </c>
      <c r="G3149" s="9">
        <v>264.7</v>
      </c>
      <c r="H3149" s="9">
        <v>369</v>
      </c>
      <c r="I3149" s="9">
        <v>0</v>
      </c>
      <c r="J3149" s="9">
        <v>318.10000000000036</v>
      </c>
      <c r="K3149" s="9">
        <v>477.49999999999818</v>
      </c>
      <c r="L3149" s="216">
        <v>698</v>
      </c>
      <c r="M3149" s="216"/>
      <c r="O3149" s="67">
        <v>3209.7999999999984</v>
      </c>
      <c r="Q3149" t="s">
        <v>338</v>
      </c>
      <c r="T3149" t="s">
        <v>1665</v>
      </c>
      <c r="U3149" s="218"/>
      <c r="V3149" s="63"/>
      <c r="W3149" s="283"/>
      <c r="X3149" s="317"/>
      <c r="Y3149" s="63"/>
    </row>
    <row r="3150" spans="1:25" ht="15">
      <c r="A3150" s="28" t="s">
        <v>8</v>
      </c>
      <c r="B3150" s="63" t="s">
        <v>19</v>
      </c>
      <c r="E3150" s="216">
        <v>627.79999999999995</v>
      </c>
      <c r="F3150" s="9">
        <v>458</v>
      </c>
      <c r="G3150" s="211">
        <v>996.8</v>
      </c>
      <c r="H3150" s="9">
        <v>426.10000000000036</v>
      </c>
      <c r="I3150" s="9">
        <v>0</v>
      </c>
      <c r="J3150" s="213">
        <v>658.69999999999891</v>
      </c>
      <c r="K3150" s="9" t="s">
        <v>278</v>
      </c>
      <c r="L3150" s="9" t="s">
        <v>278</v>
      </c>
      <c r="M3150" s="9"/>
      <c r="O3150" s="67">
        <v>3167.3999999999992</v>
      </c>
      <c r="Q3150" t="s">
        <v>326</v>
      </c>
      <c r="T3150" s="21" t="s">
        <v>1665</v>
      </c>
      <c r="U3150" s="218"/>
      <c r="V3150" s="63"/>
      <c r="W3150" s="283"/>
      <c r="X3150" s="317"/>
      <c r="Y3150" s="63"/>
    </row>
    <row r="3151" spans="1:25" ht="15">
      <c r="A3151" s="28" t="s">
        <v>10</v>
      </c>
      <c r="B3151" s="63" t="s">
        <v>142</v>
      </c>
      <c r="E3151" s="9" t="s">
        <v>278</v>
      </c>
      <c r="F3151" s="9">
        <v>196.8</v>
      </c>
      <c r="G3151" s="9">
        <v>555.9</v>
      </c>
      <c r="H3151" s="216">
        <v>615.49999999999636</v>
      </c>
      <c r="I3151" s="9">
        <v>0</v>
      </c>
      <c r="J3151" s="216">
        <v>588.14999999999964</v>
      </c>
      <c r="K3151" s="213">
        <v>817.35000000000218</v>
      </c>
      <c r="L3151" s="9">
        <v>358.70000000000618</v>
      </c>
      <c r="M3151" s="9"/>
      <c r="O3151" s="67">
        <v>3132.4000000000042</v>
      </c>
      <c r="Q3151" t="s">
        <v>2217</v>
      </c>
      <c r="T3151" s="21" t="s">
        <v>1665</v>
      </c>
      <c r="U3151" s="63"/>
      <c r="V3151" s="63"/>
      <c r="W3151" s="265"/>
      <c r="X3151" s="317"/>
      <c r="Y3151" s="63"/>
    </row>
    <row r="3152" spans="1:25" ht="15">
      <c r="A3152" s="28" t="s">
        <v>12</v>
      </c>
      <c r="B3152" s="63" t="s">
        <v>37</v>
      </c>
      <c r="E3152" s="9">
        <v>432.3</v>
      </c>
      <c r="F3152" s="9">
        <v>388.8</v>
      </c>
      <c r="G3152" s="9">
        <v>450.8</v>
      </c>
      <c r="H3152" s="9">
        <v>367.10000000000218</v>
      </c>
      <c r="I3152" s="9">
        <v>0</v>
      </c>
      <c r="J3152" s="9">
        <v>246.89999999999964</v>
      </c>
      <c r="K3152" s="9">
        <v>409.30000000000018</v>
      </c>
      <c r="L3152" s="211">
        <v>824.19999999999709</v>
      </c>
      <c r="M3152" s="211"/>
      <c r="O3152" s="67">
        <v>3119.3999999999992</v>
      </c>
      <c r="Q3152" t="s">
        <v>300</v>
      </c>
      <c r="T3152"/>
      <c r="U3152" s="273"/>
      <c r="V3152" s="63"/>
      <c r="W3152" s="283"/>
      <c r="X3152" s="317"/>
      <c r="Y3152" s="63"/>
    </row>
    <row r="3153" spans="1:25" ht="15">
      <c r="A3153" s="28" t="s">
        <v>14</v>
      </c>
      <c r="B3153" s="63" t="s">
        <v>39</v>
      </c>
      <c r="E3153" s="9">
        <v>514.79999999999995</v>
      </c>
      <c r="F3153" s="216">
        <v>535.6</v>
      </c>
      <c r="G3153" s="216">
        <v>822</v>
      </c>
      <c r="H3153" s="9">
        <v>414.99999999999818</v>
      </c>
      <c r="I3153" s="9">
        <v>0</v>
      </c>
      <c r="J3153" s="9">
        <v>475.15000000000327</v>
      </c>
      <c r="K3153" s="9">
        <v>317.09999999999854</v>
      </c>
      <c r="L3153" s="9" t="s">
        <v>278</v>
      </c>
      <c r="M3153" s="9"/>
      <c r="O3153" s="67">
        <v>3079.65</v>
      </c>
      <c r="Q3153" t="s">
        <v>337</v>
      </c>
      <c r="T3153"/>
      <c r="U3153" s="273"/>
      <c r="V3153" s="63"/>
      <c r="W3153" s="283"/>
      <c r="X3153" s="317"/>
      <c r="Y3153" s="63"/>
    </row>
    <row r="3154" spans="1:25" ht="15">
      <c r="A3154" s="28" t="s">
        <v>16</v>
      </c>
      <c r="B3154" s="63" t="s">
        <v>33</v>
      </c>
      <c r="E3154" s="9">
        <v>301.2</v>
      </c>
      <c r="F3154" s="216">
        <v>477.4</v>
      </c>
      <c r="G3154" s="9">
        <v>433.2</v>
      </c>
      <c r="H3154" s="9">
        <v>286.90000000000146</v>
      </c>
      <c r="I3154" s="9">
        <v>0</v>
      </c>
      <c r="J3154" s="9">
        <v>304.55000000000109</v>
      </c>
      <c r="K3154" s="9">
        <v>570.44999999999709</v>
      </c>
      <c r="L3154" s="9">
        <v>664.20000000000073</v>
      </c>
      <c r="M3154" s="9"/>
      <c r="O3154" s="67">
        <v>3037.9000000000005</v>
      </c>
      <c r="Q3154" t="s">
        <v>288</v>
      </c>
      <c r="T3154"/>
      <c r="U3154" s="63"/>
      <c r="V3154" s="63"/>
      <c r="W3154" s="265"/>
      <c r="X3154" s="317"/>
      <c r="Y3154" s="63"/>
    </row>
    <row r="3155" spans="1:25" ht="15">
      <c r="A3155" s="28" t="s">
        <v>18</v>
      </c>
      <c r="B3155" s="63" t="s">
        <v>27</v>
      </c>
      <c r="E3155" s="212">
        <v>661.1</v>
      </c>
      <c r="F3155" s="9">
        <v>379.3</v>
      </c>
      <c r="G3155" s="216">
        <v>748.3</v>
      </c>
      <c r="H3155" s="9">
        <v>396.69999999999982</v>
      </c>
      <c r="I3155" s="9">
        <v>0</v>
      </c>
      <c r="J3155" s="9">
        <v>133.29999999999745</v>
      </c>
      <c r="K3155" s="9">
        <v>204.89999999999964</v>
      </c>
      <c r="L3155" s="9">
        <v>495.50000000000182</v>
      </c>
      <c r="M3155" s="9"/>
      <c r="O3155" s="67">
        <v>3019.0999999999985</v>
      </c>
      <c r="Q3155" t="s">
        <v>299</v>
      </c>
      <c r="T3155"/>
      <c r="U3155" s="218"/>
      <c r="V3155" s="63"/>
      <c r="W3155" s="283"/>
      <c r="X3155" s="317"/>
      <c r="Y3155" s="63"/>
    </row>
    <row r="3156" spans="1:25" ht="15">
      <c r="A3156" s="28" t="s">
        <v>20</v>
      </c>
      <c r="B3156" s="63" t="s">
        <v>143</v>
      </c>
      <c r="E3156" s="9" t="s">
        <v>278</v>
      </c>
      <c r="F3156" s="9">
        <v>381.2</v>
      </c>
      <c r="G3156" s="9">
        <v>550.29999999999995</v>
      </c>
      <c r="H3156" s="9">
        <v>120.50000000000182</v>
      </c>
      <c r="I3156" s="9">
        <v>0</v>
      </c>
      <c r="J3156" s="9">
        <v>439.40000000000146</v>
      </c>
      <c r="K3156" s="9">
        <v>548.04999999999927</v>
      </c>
      <c r="L3156" s="213">
        <v>946.100000000004</v>
      </c>
      <c r="M3156" s="213"/>
      <c r="O3156" s="67">
        <v>2985.5500000000065</v>
      </c>
      <c r="Q3156" t="s">
        <v>281</v>
      </c>
      <c r="T3156" s="21" t="s">
        <v>1665</v>
      </c>
      <c r="U3156" s="63"/>
      <c r="V3156" s="63"/>
      <c r="W3156" s="283"/>
      <c r="X3156" s="317"/>
      <c r="Y3156" s="63"/>
    </row>
    <row r="3157" spans="1:25" ht="15">
      <c r="A3157" s="28" t="s">
        <v>22</v>
      </c>
      <c r="B3157" s="63" t="s">
        <v>141</v>
      </c>
      <c r="E3157" s="9" t="s">
        <v>278</v>
      </c>
      <c r="F3157" s="9">
        <v>295</v>
      </c>
      <c r="G3157" s="216">
        <v>753.95</v>
      </c>
      <c r="H3157" s="216">
        <v>578.19999999999891</v>
      </c>
      <c r="I3157" s="9">
        <v>0</v>
      </c>
      <c r="J3157" s="9">
        <v>353.10000000000218</v>
      </c>
      <c r="K3157" s="9">
        <v>229.30000000000109</v>
      </c>
      <c r="L3157" s="216">
        <v>743.49999999999818</v>
      </c>
      <c r="M3157" s="216"/>
      <c r="O3157" s="67">
        <v>2953.05</v>
      </c>
      <c r="Q3157" t="s">
        <v>2201</v>
      </c>
      <c r="T3157"/>
      <c r="U3157" s="273"/>
      <c r="V3157" s="63"/>
      <c r="W3157" s="283"/>
      <c r="X3157" s="317"/>
      <c r="Y3157" s="63"/>
    </row>
    <row r="3158" spans="1:25" ht="15">
      <c r="A3158" s="28" t="s">
        <v>24</v>
      </c>
      <c r="B3158" s="63" t="s">
        <v>15</v>
      </c>
      <c r="E3158" s="211">
        <v>713.8</v>
      </c>
      <c r="F3158" s="9">
        <v>210.3</v>
      </c>
      <c r="G3158" s="9">
        <v>549.1</v>
      </c>
      <c r="H3158" s="9">
        <v>329.89999999999873</v>
      </c>
      <c r="I3158" s="9">
        <v>0</v>
      </c>
      <c r="J3158" s="9">
        <v>181.55000000000109</v>
      </c>
      <c r="K3158" s="9">
        <v>589.74999999999818</v>
      </c>
      <c r="L3158" s="9">
        <v>310.09999999999854</v>
      </c>
      <c r="M3158" s="9"/>
      <c r="O3158" s="67">
        <v>2884.4999999999964</v>
      </c>
      <c r="Q3158" t="s">
        <v>300</v>
      </c>
      <c r="T3158"/>
      <c r="U3158" s="63"/>
      <c r="V3158" s="63"/>
      <c r="W3158" s="283"/>
      <c r="X3158" s="317"/>
      <c r="Y3158" s="63"/>
    </row>
    <row r="3159" spans="1:25" ht="15">
      <c r="A3159" s="28" t="s">
        <v>26</v>
      </c>
      <c r="B3159" s="63" t="s">
        <v>23</v>
      </c>
      <c r="E3159" s="216">
        <v>635.29999999999995</v>
      </c>
      <c r="F3159" s="9">
        <v>358.8</v>
      </c>
      <c r="G3159" s="9">
        <v>293.39999999999998</v>
      </c>
      <c r="H3159" s="216">
        <v>577.5</v>
      </c>
      <c r="I3159" s="9">
        <v>0</v>
      </c>
      <c r="J3159" s="9">
        <v>295.699999999998</v>
      </c>
      <c r="K3159" s="9">
        <v>301.59999999999854</v>
      </c>
      <c r="L3159" s="9">
        <v>370.79999999999745</v>
      </c>
      <c r="M3159" s="9"/>
      <c r="O3159" s="67">
        <v>2833.099999999994</v>
      </c>
      <c r="Q3159" t="s">
        <v>337</v>
      </c>
      <c r="T3159"/>
      <c r="U3159" s="273"/>
      <c r="V3159" s="63"/>
      <c r="W3159" s="283"/>
      <c r="X3159" s="317"/>
      <c r="Y3159" s="63"/>
    </row>
    <row r="3160" spans="1:25" ht="15">
      <c r="A3160" s="28" t="s">
        <v>28</v>
      </c>
      <c r="B3160" s="63" t="s">
        <v>25</v>
      </c>
      <c r="E3160" s="9">
        <v>427</v>
      </c>
      <c r="F3160" s="9">
        <v>370.1</v>
      </c>
      <c r="G3160" s="9">
        <v>448.1</v>
      </c>
      <c r="H3160" s="9">
        <v>474.90000000000146</v>
      </c>
      <c r="I3160" s="9">
        <v>0</v>
      </c>
      <c r="J3160" s="9">
        <v>244.69999999999891</v>
      </c>
      <c r="K3160" s="9">
        <v>428.29999999999927</v>
      </c>
      <c r="L3160" s="9">
        <v>402.29999999999563</v>
      </c>
      <c r="M3160" s="9"/>
      <c r="O3160" s="67">
        <v>2795.3999999999951</v>
      </c>
      <c r="T3160"/>
      <c r="U3160" s="63"/>
      <c r="V3160" s="63"/>
      <c r="W3160" s="265"/>
      <c r="X3160" s="317"/>
      <c r="Y3160" s="63"/>
    </row>
    <row r="3161" spans="1:25" ht="15">
      <c r="A3161" s="28" t="s">
        <v>30</v>
      </c>
      <c r="B3161" s="63" t="s">
        <v>1</v>
      </c>
      <c r="E3161" s="9">
        <v>454.3</v>
      </c>
      <c r="F3161" s="9">
        <v>335.3</v>
      </c>
      <c r="G3161" s="216">
        <v>610.20000000000005</v>
      </c>
      <c r="H3161" s="216">
        <v>549.50000000000091</v>
      </c>
      <c r="I3161" s="9">
        <v>0</v>
      </c>
      <c r="J3161" s="9">
        <v>54.899999999999636</v>
      </c>
      <c r="K3161" s="9">
        <v>418.50000000000182</v>
      </c>
      <c r="L3161" s="9">
        <v>360.90000000000236</v>
      </c>
      <c r="M3161" s="9"/>
      <c r="O3161" s="67">
        <v>2783.6000000000049</v>
      </c>
      <c r="Q3161" t="s">
        <v>322</v>
      </c>
      <c r="T3161"/>
      <c r="U3161" s="63"/>
      <c r="V3161" s="63"/>
      <c r="W3161" s="283"/>
      <c r="X3161" s="317"/>
      <c r="Y3161" s="63"/>
    </row>
    <row r="3162" spans="1:25" ht="15">
      <c r="A3162" s="28" t="s">
        <v>32</v>
      </c>
      <c r="B3162" s="63" t="s">
        <v>155</v>
      </c>
      <c r="E3162" s="9" t="s">
        <v>278</v>
      </c>
      <c r="F3162" s="9" t="s">
        <v>278</v>
      </c>
      <c r="G3162" s="216">
        <v>609</v>
      </c>
      <c r="H3162" s="9">
        <v>393.80000000000018</v>
      </c>
      <c r="I3162" s="9">
        <v>0</v>
      </c>
      <c r="J3162" s="9">
        <v>364.89999999999964</v>
      </c>
      <c r="K3162" s="216">
        <v>661.20000000000073</v>
      </c>
      <c r="L3162" s="216">
        <v>689.6</v>
      </c>
      <c r="M3162" s="216"/>
      <c r="O3162" s="67">
        <v>2718.5000000000005</v>
      </c>
      <c r="Q3162" t="s">
        <v>1708</v>
      </c>
      <c r="T3162"/>
      <c r="U3162" s="273"/>
      <c r="V3162" s="63"/>
      <c r="W3162" s="283"/>
      <c r="X3162" s="317"/>
      <c r="Y3162" s="63"/>
    </row>
    <row r="3163" spans="1:25" ht="15">
      <c r="A3163" s="28" t="s">
        <v>34</v>
      </c>
      <c r="B3163" s="63" t="s">
        <v>154</v>
      </c>
      <c r="E3163" s="9" t="s">
        <v>278</v>
      </c>
      <c r="F3163" s="9" t="s">
        <v>278</v>
      </c>
      <c r="G3163" s="9">
        <v>348.95</v>
      </c>
      <c r="H3163" s="213">
        <v>719.69999999999891</v>
      </c>
      <c r="I3163" s="9">
        <v>0</v>
      </c>
      <c r="J3163" s="9">
        <v>495.29999999999927</v>
      </c>
      <c r="K3163" s="9">
        <v>457.90000000000327</v>
      </c>
      <c r="L3163" s="9">
        <v>512.09999999999854</v>
      </c>
      <c r="M3163" s="9"/>
      <c r="O3163" s="67">
        <v>2533.9499999999998</v>
      </c>
      <c r="Q3163" t="s">
        <v>281</v>
      </c>
      <c r="T3163" t="s">
        <v>1665</v>
      </c>
      <c r="U3163" s="63"/>
      <c r="V3163" s="63"/>
      <c r="W3163" s="265"/>
      <c r="X3163" s="317"/>
      <c r="Y3163" s="63"/>
    </row>
    <row r="3164" spans="1:25" ht="15">
      <c r="A3164" s="28" t="s">
        <v>36</v>
      </c>
      <c r="B3164" s="63" t="s">
        <v>710</v>
      </c>
      <c r="E3164" s="9" t="s">
        <v>278</v>
      </c>
      <c r="F3164" s="9" t="s">
        <v>278</v>
      </c>
      <c r="G3164" s="9" t="s">
        <v>278</v>
      </c>
      <c r="H3164" s="9">
        <v>462.00000000000091</v>
      </c>
      <c r="I3164" s="9">
        <v>0</v>
      </c>
      <c r="J3164" s="9">
        <v>364.99999999999818</v>
      </c>
      <c r="K3164" s="212">
        <v>735.45000000000073</v>
      </c>
      <c r="L3164" s="216">
        <v>736.80000000000109</v>
      </c>
      <c r="M3164" s="216"/>
      <c r="O3164" s="67">
        <v>2299.2500000000009</v>
      </c>
      <c r="Q3164" t="s">
        <v>352</v>
      </c>
      <c r="T3164"/>
      <c r="U3164" s="63"/>
      <c r="V3164" s="63"/>
      <c r="W3164" s="265"/>
      <c r="X3164" s="317"/>
      <c r="Y3164" s="63"/>
    </row>
    <row r="3165" spans="1:25" ht="15">
      <c r="A3165" s="28" t="s">
        <v>38</v>
      </c>
      <c r="B3165" s="63" t="s">
        <v>740</v>
      </c>
      <c r="E3165" s="9" t="s">
        <v>278</v>
      </c>
      <c r="F3165" s="9" t="s">
        <v>278</v>
      </c>
      <c r="G3165" s="9" t="s">
        <v>278</v>
      </c>
      <c r="H3165" s="9">
        <v>364.79999999999563</v>
      </c>
      <c r="I3165" s="9">
        <v>0</v>
      </c>
      <c r="J3165" s="212">
        <v>637.59999999999673</v>
      </c>
      <c r="K3165" s="9">
        <v>536.10000000000218</v>
      </c>
      <c r="L3165" s="9">
        <v>663.20000000000073</v>
      </c>
      <c r="M3165" s="9"/>
      <c r="O3165" s="67">
        <v>2201.6999999999953</v>
      </c>
      <c r="Q3165" t="s">
        <v>282</v>
      </c>
      <c r="T3165"/>
      <c r="U3165" s="273"/>
      <c r="V3165" s="63"/>
      <c r="W3165" s="282"/>
      <c r="X3165" s="317"/>
      <c r="Y3165" s="63"/>
    </row>
    <row r="3166" spans="1:25" ht="15">
      <c r="A3166" s="28" t="s">
        <v>145</v>
      </c>
      <c r="B3166" s="63" t="s">
        <v>757</v>
      </c>
      <c r="E3166" s="9" t="s">
        <v>278</v>
      </c>
      <c r="F3166" s="9" t="s">
        <v>278</v>
      </c>
      <c r="G3166" s="9" t="s">
        <v>278</v>
      </c>
      <c r="H3166" s="9">
        <v>390.70000000000437</v>
      </c>
      <c r="I3166" s="9">
        <v>0</v>
      </c>
      <c r="J3166" s="9">
        <v>481</v>
      </c>
      <c r="K3166" s="9">
        <v>586.40000000000146</v>
      </c>
      <c r="L3166" s="9">
        <v>689.100000000004</v>
      </c>
      <c r="M3166" s="9"/>
      <c r="O3166" s="67">
        <v>2147.2000000000098</v>
      </c>
      <c r="T3166"/>
      <c r="U3166" s="273"/>
      <c r="V3166" s="63"/>
      <c r="W3166" s="283"/>
      <c r="X3166" s="317"/>
      <c r="Y3166" s="63"/>
    </row>
    <row r="3167" spans="1:25" ht="15">
      <c r="A3167" s="28" t="s">
        <v>146</v>
      </c>
      <c r="B3167" s="63" t="s">
        <v>29</v>
      </c>
      <c r="E3167" s="9">
        <v>452.1</v>
      </c>
      <c r="F3167" s="9">
        <v>459.2</v>
      </c>
      <c r="G3167" s="216">
        <v>653.1</v>
      </c>
      <c r="H3167" s="9" t="s">
        <v>278</v>
      </c>
      <c r="I3167" s="9">
        <v>0</v>
      </c>
      <c r="J3167" s="9">
        <v>514.15000000000146</v>
      </c>
      <c r="K3167" s="9" t="s">
        <v>278</v>
      </c>
      <c r="L3167" s="9" t="s">
        <v>278</v>
      </c>
      <c r="M3167" s="9"/>
      <c r="O3167" s="67">
        <v>2078.5500000000015</v>
      </c>
      <c r="Q3167" t="s">
        <v>287</v>
      </c>
      <c r="T3167"/>
      <c r="U3167" s="273"/>
      <c r="V3167" s="63"/>
      <c r="W3167" s="283"/>
      <c r="X3167" s="317"/>
      <c r="Y3167" s="63"/>
    </row>
    <row r="3168" spans="1:25" ht="15">
      <c r="A3168" s="28" t="s">
        <v>147</v>
      </c>
      <c r="B3168" s="63" t="s">
        <v>706</v>
      </c>
      <c r="E3168" s="9" t="s">
        <v>278</v>
      </c>
      <c r="F3168" s="9" t="s">
        <v>278</v>
      </c>
      <c r="G3168" s="9" t="s">
        <v>278</v>
      </c>
      <c r="H3168" s="212">
        <v>623.5</v>
      </c>
      <c r="I3168" s="9">
        <v>0</v>
      </c>
      <c r="J3168" s="9">
        <v>431.44999999999618</v>
      </c>
      <c r="K3168" s="9">
        <v>411.50000000000364</v>
      </c>
      <c r="L3168" s="9">
        <v>596.15000000000509</v>
      </c>
      <c r="M3168" s="9"/>
      <c r="O3168" s="67">
        <v>2062.6000000000049</v>
      </c>
      <c r="Q3168" t="s">
        <v>282</v>
      </c>
      <c r="T3168"/>
      <c r="U3168" s="63"/>
      <c r="V3168" s="63"/>
      <c r="W3168" s="265"/>
      <c r="X3168" s="317"/>
      <c r="Y3168" s="63"/>
    </row>
    <row r="3169" spans="1:25" ht="15">
      <c r="A3169" s="28" t="s">
        <v>151</v>
      </c>
      <c r="B3169" s="63" t="s">
        <v>13</v>
      </c>
      <c r="E3169" s="9">
        <v>439.6</v>
      </c>
      <c r="F3169" s="216">
        <v>610.4</v>
      </c>
      <c r="G3169" s="9">
        <v>315.2</v>
      </c>
      <c r="H3169" s="9">
        <v>50.399999999997817</v>
      </c>
      <c r="I3169" s="9">
        <v>0</v>
      </c>
      <c r="J3169" s="9">
        <v>226.60000000000218</v>
      </c>
      <c r="K3169" s="9">
        <v>325.59999999999673</v>
      </c>
      <c r="L3169" s="9">
        <v>48.699999999998909</v>
      </c>
      <c r="M3169" s="9"/>
      <c r="O3169" s="67">
        <v>2016.4999999999957</v>
      </c>
      <c r="Q3169" t="s">
        <v>297</v>
      </c>
      <c r="T3169"/>
      <c r="U3169" s="273"/>
      <c r="V3169" s="63"/>
      <c r="W3169" s="283"/>
      <c r="X3169" s="317"/>
      <c r="Y3169" s="63"/>
    </row>
    <row r="3170" spans="1:25" ht="15">
      <c r="A3170" s="28" t="s">
        <v>157</v>
      </c>
      <c r="B3170" s="63" t="s">
        <v>721</v>
      </c>
      <c r="E3170" s="9" t="s">
        <v>278</v>
      </c>
      <c r="F3170" s="9" t="s">
        <v>278</v>
      </c>
      <c r="G3170" s="9" t="s">
        <v>278</v>
      </c>
      <c r="H3170" s="9">
        <v>411.50000000000091</v>
      </c>
      <c r="I3170" s="9">
        <v>0</v>
      </c>
      <c r="J3170" s="9">
        <v>337.75</v>
      </c>
      <c r="K3170" s="211">
        <v>759.70000000000073</v>
      </c>
      <c r="L3170" s="9">
        <v>390.50000000000182</v>
      </c>
      <c r="M3170" s="9"/>
      <c r="O3170" s="67">
        <v>1899.4500000000035</v>
      </c>
      <c r="Q3170" t="s">
        <v>300</v>
      </c>
      <c r="T3170"/>
      <c r="U3170" s="218"/>
      <c r="V3170" s="63"/>
      <c r="W3170" s="283"/>
      <c r="X3170" s="317"/>
      <c r="Y3170" s="63"/>
    </row>
    <row r="3171" spans="1:25" ht="15">
      <c r="A3171" s="28" t="s">
        <v>159</v>
      </c>
      <c r="B3171" s="63" t="s">
        <v>144</v>
      </c>
      <c r="E3171" s="9" t="s">
        <v>278</v>
      </c>
      <c r="F3171" s="9">
        <v>295</v>
      </c>
      <c r="G3171" s="9">
        <v>422.3</v>
      </c>
      <c r="H3171" s="9">
        <v>494.69999999999982</v>
      </c>
      <c r="I3171" s="9">
        <v>0</v>
      </c>
      <c r="J3171" s="9">
        <v>328.10000000000036</v>
      </c>
      <c r="K3171" s="9">
        <v>291.00000000000091</v>
      </c>
      <c r="L3171" s="9" t="s">
        <v>278</v>
      </c>
      <c r="M3171" s="9"/>
      <c r="O3171" s="67">
        <v>1831.100000000001</v>
      </c>
      <c r="T3171"/>
      <c r="U3171" s="63"/>
      <c r="V3171" s="63"/>
      <c r="W3171" s="283"/>
      <c r="X3171" s="317"/>
      <c r="Y3171" s="63"/>
    </row>
    <row r="3172" spans="1:25" ht="15">
      <c r="A3172" s="28" t="s">
        <v>160</v>
      </c>
      <c r="B3172" s="63" t="s">
        <v>162</v>
      </c>
      <c r="E3172" s="9" t="s">
        <v>278</v>
      </c>
      <c r="F3172" s="9" t="s">
        <v>278</v>
      </c>
      <c r="G3172" s="9">
        <v>332.2</v>
      </c>
      <c r="H3172" s="9">
        <v>496.29999999999745</v>
      </c>
      <c r="I3172" s="9">
        <v>0</v>
      </c>
      <c r="J3172" s="9">
        <v>141.35000000000036</v>
      </c>
      <c r="K3172" s="9">
        <v>482.90000000000146</v>
      </c>
      <c r="L3172" s="9">
        <v>376.79999999999927</v>
      </c>
      <c r="M3172" s="9"/>
      <c r="O3172" s="67">
        <v>1829.5499999999986</v>
      </c>
      <c r="T3172"/>
      <c r="U3172" s="273"/>
      <c r="V3172" s="63"/>
      <c r="W3172" s="283"/>
      <c r="X3172" s="317"/>
      <c r="Y3172" s="63"/>
    </row>
    <row r="3173" spans="1:25" ht="15">
      <c r="A3173" s="28" t="s">
        <v>161</v>
      </c>
      <c r="B3173" s="63" t="s">
        <v>703</v>
      </c>
      <c r="E3173" s="9" t="s">
        <v>278</v>
      </c>
      <c r="F3173" s="9" t="s">
        <v>278</v>
      </c>
      <c r="G3173" s="9" t="s">
        <v>278</v>
      </c>
      <c r="H3173" s="9">
        <v>329.70000000000437</v>
      </c>
      <c r="I3173" s="9">
        <v>0</v>
      </c>
      <c r="J3173" s="9">
        <v>423.89999999999964</v>
      </c>
      <c r="K3173" s="9">
        <v>254.89999999999964</v>
      </c>
      <c r="L3173" s="216">
        <v>728.20000000000073</v>
      </c>
      <c r="M3173" s="216"/>
      <c r="O3173" s="67">
        <v>1736.7000000000044</v>
      </c>
      <c r="Q3173" t="s">
        <v>297</v>
      </c>
      <c r="T3173"/>
      <c r="U3173" s="63"/>
      <c r="V3173" s="63"/>
      <c r="W3173" s="265"/>
      <c r="X3173" s="317"/>
      <c r="Y3173" s="63"/>
    </row>
    <row r="3174" spans="1:25" ht="15">
      <c r="A3174" s="28" t="s">
        <v>163</v>
      </c>
      <c r="B3174" s="218" t="s">
        <v>1568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0</v>
      </c>
      <c r="J3174" s="211">
        <v>642.95000000000255</v>
      </c>
      <c r="K3174" s="216">
        <v>607.90000000000327</v>
      </c>
      <c r="L3174" s="9">
        <v>484.00000000000182</v>
      </c>
      <c r="M3174" s="9"/>
      <c r="O3174" s="67">
        <v>1734.8500000000076</v>
      </c>
      <c r="Q3174" t="s">
        <v>306</v>
      </c>
      <c r="T3174"/>
      <c r="U3174" s="273"/>
      <c r="V3174" s="63"/>
      <c r="W3174" s="282"/>
      <c r="X3174" s="317"/>
      <c r="Y3174" s="63"/>
    </row>
    <row r="3175" spans="1:25" ht="15">
      <c r="A3175" s="28" t="s">
        <v>274</v>
      </c>
      <c r="B3175" s="205" t="s">
        <v>1553</v>
      </c>
      <c r="C3175" s="3"/>
      <c r="D3175" s="3"/>
      <c r="E3175" s="9" t="s">
        <v>278</v>
      </c>
      <c r="F3175" s="9" t="s">
        <v>278</v>
      </c>
      <c r="G3175" s="9" t="s">
        <v>278</v>
      </c>
      <c r="H3175" s="9" t="s">
        <v>278</v>
      </c>
      <c r="I3175" s="9">
        <v>0</v>
      </c>
      <c r="J3175" s="216">
        <v>599.45000000000255</v>
      </c>
      <c r="K3175" s="216">
        <v>623.45000000000437</v>
      </c>
      <c r="L3175" s="9">
        <v>470.19999999999527</v>
      </c>
      <c r="M3175" s="9"/>
      <c r="O3175" s="67">
        <v>1693.1000000000022</v>
      </c>
      <c r="Q3175" t="s">
        <v>320</v>
      </c>
      <c r="T3175"/>
      <c r="U3175" s="273"/>
      <c r="V3175" s="63"/>
      <c r="W3175" s="282"/>
      <c r="X3175" s="317"/>
      <c r="Y3175" s="63"/>
    </row>
    <row r="3176" spans="1:25" ht="15">
      <c r="A3176" s="28" t="s">
        <v>275</v>
      </c>
      <c r="B3176" s="63" t="s">
        <v>735</v>
      </c>
      <c r="E3176" s="9" t="s">
        <v>278</v>
      </c>
      <c r="F3176" s="9" t="s">
        <v>278</v>
      </c>
      <c r="G3176" s="9" t="s">
        <v>278</v>
      </c>
      <c r="H3176" s="9">
        <v>509.70000000000073</v>
      </c>
      <c r="I3176" s="9">
        <v>0</v>
      </c>
      <c r="J3176" s="9">
        <v>218.29999999999927</v>
      </c>
      <c r="K3176" s="9">
        <v>478.39999999999964</v>
      </c>
      <c r="L3176" s="9">
        <v>479.70000000000073</v>
      </c>
      <c r="M3176" s="9"/>
      <c r="O3176" s="67">
        <v>1686.1000000000004</v>
      </c>
      <c r="T3176"/>
      <c r="U3176" s="63"/>
      <c r="V3176" s="63"/>
      <c r="W3176" s="283"/>
      <c r="X3176" s="317"/>
      <c r="Y3176" s="63"/>
    </row>
    <row r="3177" spans="1:25" ht="15">
      <c r="A3177" s="28" t="s">
        <v>276</v>
      </c>
      <c r="B3177" s="63" t="s">
        <v>4</v>
      </c>
      <c r="E3177" s="216">
        <v>559.4</v>
      </c>
      <c r="F3177" s="216">
        <v>638.75</v>
      </c>
      <c r="G3177" s="9">
        <v>245.2</v>
      </c>
      <c r="H3177" s="9">
        <v>237.29999999999654</v>
      </c>
      <c r="I3177" s="9">
        <v>0</v>
      </c>
      <c r="J3177" s="9" t="s">
        <v>278</v>
      </c>
      <c r="K3177" s="9" t="s">
        <v>278</v>
      </c>
      <c r="L3177" s="9" t="s">
        <v>278</v>
      </c>
      <c r="M3177" s="9"/>
      <c r="O3177" s="67">
        <v>1680.6499999999967</v>
      </c>
      <c r="Q3177" t="s">
        <v>314</v>
      </c>
      <c r="T3177"/>
      <c r="U3177" s="273"/>
      <c r="V3177" s="63"/>
      <c r="W3177" s="283"/>
      <c r="X3177" s="317"/>
      <c r="Y3177" s="63"/>
    </row>
    <row r="3178" spans="1:25" ht="15">
      <c r="A3178" s="28" t="s">
        <v>277</v>
      </c>
      <c r="B3178" s="28" t="s">
        <v>691</v>
      </c>
      <c r="E3178" s="9" t="s">
        <v>278</v>
      </c>
      <c r="F3178" s="9" t="s">
        <v>278</v>
      </c>
      <c r="G3178" s="9" t="s">
        <v>278</v>
      </c>
      <c r="H3178" s="9">
        <v>365.60000000000036</v>
      </c>
      <c r="I3178" s="9">
        <v>0</v>
      </c>
      <c r="J3178" s="9">
        <v>462.39999999999873</v>
      </c>
      <c r="K3178" s="9">
        <v>501.00000000000182</v>
      </c>
      <c r="L3178" s="9">
        <v>322</v>
      </c>
      <c r="M3178" s="9"/>
      <c r="O3178" s="67">
        <v>1651.0000000000009</v>
      </c>
      <c r="T3178"/>
      <c r="U3178" s="63"/>
      <c r="V3178" s="63"/>
      <c r="W3178" s="265"/>
      <c r="X3178" s="317"/>
      <c r="Y3178" s="63"/>
    </row>
    <row r="3179" spans="1:25" ht="15">
      <c r="A3179" s="28" t="s">
        <v>692</v>
      </c>
      <c r="B3179" s="63" t="s">
        <v>736</v>
      </c>
      <c r="E3179" s="9" t="s">
        <v>278</v>
      </c>
      <c r="F3179" s="9" t="s">
        <v>278</v>
      </c>
      <c r="G3179" s="9" t="s">
        <v>278</v>
      </c>
      <c r="H3179" s="9">
        <v>396.80000000000109</v>
      </c>
      <c r="I3179" s="9">
        <v>0</v>
      </c>
      <c r="J3179" s="9">
        <v>483.54999999999745</v>
      </c>
      <c r="K3179" s="9">
        <v>233.49999999999818</v>
      </c>
      <c r="L3179" s="9">
        <v>508.5</v>
      </c>
      <c r="M3179" s="9"/>
      <c r="O3179" s="67">
        <v>1622.3499999999967</v>
      </c>
      <c r="T3179"/>
      <c r="U3179" s="273"/>
      <c r="V3179" s="63"/>
      <c r="W3179" s="282"/>
      <c r="X3179" s="317"/>
      <c r="Y3179" s="63"/>
    </row>
    <row r="3180" spans="1:25" ht="15">
      <c r="A3180" s="28" t="s">
        <v>693</v>
      </c>
      <c r="B3180" s="63" t="s">
        <v>705</v>
      </c>
      <c r="E3180" s="9" t="s">
        <v>278</v>
      </c>
      <c r="F3180" s="9" t="s">
        <v>278</v>
      </c>
      <c r="G3180" s="9" t="s">
        <v>278</v>
      </c>
      <c r="H3180" s="9">
        <v>326.30000000000018</v>
      </c>
      <c r="I3180" s="9">
        <v>0</v>
      </c>
      <c r="J3180" s="9">
        <v>381.39999999999782</v>
      </c>
      <c r="K3180" s="9">
        <v>238.80000000000109</v>
      </c>
      <c r="L3180" s="9">
        <v>639.10000000000036</v>
      </c>
      <c r="M3180" s="9"/>
      <c r="O3180" s="67">
        <v>1585.5999999999995</v>
      </c>
      <c r="T3180"/>
      <c r="U3180" s="273"/>
      <c r="V3180" s="63"/>
      <c r="W3180" s="283"/>
      <c r="X3180" s="317"/>
      <c r="Y3180" s="63"/>
    </row>
    <row r="3181" spans="1:25" ht="15">
      <c r="A3181" s="28" t="s">
        <v>694</v>
      </c>
      <c r="B3181" s="63" t="s">
        <v>35</v>
      </c>
      <c r="E3181" s="216">
        <v>542.15</v>
      </c>
      <c r="F3181" s="216">
        <v>469.2</v>
      </c>
      <c r="G3181" s="9">
        <v>358.2</v>
      </c>
      <c r="H3181" s="9">
        <v>207.90000000000055</v>
      </c>
      <c r="I3181" s="9">
        <v>0</v>
      </c>
      <c r="J3181" s="9" t="s">
        <v>278</v>
      </c>
      <c r="K3181" s="9" t="s">
        <v>278</v>
      </c>
      <c r="L3181" s="9" t="s">
        <v>278</v>
      </c>
      <c r="M3181" s="9"/>
      <c r="O3181" s="67">
        <v>1577.4500000000005</v>
      </c>
      <c r="Q3181" t="s">
        <v>317</v>
      </c>
      <c r="T3181"/>
      <c r="U3181" s="63"/>
      <c r="V3181" s="63"/>
      <c r="W3181" s="283"/>
      <c r="X3181" s="317"/>
      <c r="Y3181" s="63"/>
    </row>
    <row r="3182" spans="1:25" ht="15">
      <c r="A3182" s="28" t="s">
        <v>696</v>
      </c>
      <c r="B3182" s="205" t="s">
        <v>1550</v>
      </c>
      <c r="C3182" s="3"/>
      <c r="D3182" s="3"/>
      <c r="E3182" s="9" t="s">
        <v>278</v>
      </c>
      <c r="F3182" s="9" t="s">
        <v>278</v>
      </c>
      <c r="G3182" s="9" t="s">
        <v>278</v>
      </c>
      <c r="H3182" s="9" t="s">
        <v>278</v>
      </c>
      <c r="I3182" s="9">
        <v>0</v>
      </c>
      <c r="J3182" s="9">
        <v>331.10000000000218</v>
      </c>
      <c r="K3182" s="216">
        <v>629.99999999999818</v>
      </c>
      <c r="L3182" s="9">
        <v>611.24999999999818</v>
      </c>
      <c r="M3182" s="9"/>
      <c r="O3182" s="67">
        <v>1572.3499999999985</v>
      </c>
      <c r="Q3182" t="s">
        <v>297</v>
      </c>
      <c r="T3182"/>
      <c r="U3182" s="63"/>
      <c r="V3182" s="63"/>
      <c r="W3182" s="283"/>
      <c r="X3182" s="317"/>
      <c r="Y3182" s="63"/>
    </row>
    <row r="3183" spans="1:25" ht="15">
      <c r="A3183" s="28" t="s">
        <v>702</v>
      </c>
      <c r="B3183" s="205" t="s">
        <v>1561</v>
      </c>
      <c r="C3183" s="3"/>
      <c r="D3183" s="3"/>
      <c r="E3183" s="9" t="s">
        <v>278</v>
      </c>
      <c r="F3183" s="9" t="s">
        <v>278</v>
      </c>
      <c r="G3183" s="9" t="s">
        <v>278</v>
      </c>
      <c r="H3183" s="9" t="s">
        <v>278</v>
      </c>
      <c r="I3183" s="9">
        <v>0</v>
      </c>
      <c r="J3183" s="216">
        <v>554.79999999999927</v>
      </c>
      <c r="K3183" s="9">
        <v>303.40000000000146</v>
      </c>
      <c r="L3183" s="216">
        <v>704.89999999999964</v>
      </c>
      <c r="M3183" s="216"/>
      <c r="O3183" s="67">
        <v>1563.1000000000004</v>
      </c>
      <c r="Q3183" t="s">
        <v>344</v>
      </c>
      <c r="T3183"/>
      <c r="U3183" s="63"/>
      <c r="V3183" s="63"/>
      <c r="W3183" s="265"/>
      <c r="X3183" s="317"/>
      <c r="Y3183" s="63"/>
    </row>
    <row r="3184" spans="1:25" ht="15">
      <c r="A3184" s="28" t="s">
        <v>704</v>
      </c>
      <c r="B3184" s="273" t="s">
        <v>1888</v>
      </c>
      <c r="C3184" s="3"/>
      <c r="D3184" s="3"/>
      <c r="E3184" s="9" t="s">
        <v>278</v>
      </c>
      <c r="F3184" s="9" t="s">
        <v>278</v>
      </c>
      <c r="G3184" s="9" t="s">
        <v>278</v>
      </c>
      <c r="H3184" s="9" t="s">
        <v>278</v>
      </c>
      <c r="I3184" s="9">
        <v>0</v>
      </c>
      <c r="J3184" s="9">
        <v>388.79999999999745</v>
      </c>
      <c r="K3184" s="9">
        <v>411.59999999999673</v>
      </c>
      <c r="L3184" s="212">
        <v>758.09999999999854</v>
      </c>
      <c r="M3184" s="212"/>
      <c r="O3184" s="67">
        <v>1558.4999999999927</v>
      </c>
      <c r="Q3184" t="s">
        <v>282</v>
      </c>
      <c r="T3184"/>
      <c r="U3184" s="63"/>
      <c r="V3184" s="63"/>
      <c r="W3184" s="265"/>
      <c r="X3184" s="317"/>
      <c r="Y3184" s="63"/>
    </row>
    <row r="3185" spans="1:25" ht="15">
      <c r="A3185" s="28" t="s">
        <v>707</v>
      </c>
      <c r="B3185" s="63" t="s">
        <v>156</v>
      </c>
      <c r="E3185" s="9" t="s">
        <v>278</v>
      </c>
      <c r="F3185" s="9" t="s">
        <v>278</v>
      </c>
      <c r="G3185" s="9">
        <v>217.1</v>
      </c>
      <c r="H3185" s="211">
        <v>690.60000000000036</v>
      </c>
      <c r="I3185" s="9">
        <v>0</v>
      </c>
      <c r="J3185" s="9">
        <v>153.69999999999891</v>
      </c>
      <c r="K3185" s="9">
        <v>467.10000000000127</v>
      </c>
      <c r="L3185" s="9" t="s">
        <v>278</v>
      </c>
      <c r="M3185" s="9"/>
      <c r="O3185" s="67">
        <v>1528.5000000000005</v>
      </c>
      <c r="Q3185" t="s">
        <v>300</v>
      </c>
      <c r="T3185"/>
      <c r="U3185" s="63"/>
      <c r="V3185" s="63"/>
      <c r="W3185" s="265"/>
      <c r="X3185" s="317"/>
      <c r="Y3185" s="63"/>
    </row>
    <row r="3186" spans="1:25" ht="15">
      <c r="A3186" s="28" t="s">
        <v>708</v>
      </c>
      <c r="B3186" s="63" t="s">
        <v>695</v>
      </c>
      <c r="E3186" s="9" t="s">
        <v>278</v>
      </c>
      <c r="F3186" s="9" t="s">
        <v>278</v>
      </c>
      <c r="G3186" s="9" t="s">
        <v>278</v>
      </c>
      <c r="H3186" s="9">
        <v>365</v>
      </c>
      <c r="I3186" s="9">
        <v>0</v>
      </c>
      <c r="J3186" s="9">
        <v>107.19999999999891</v>
      </c>
      <c r="K3186" s="9">
        <v>577.800000000002</v>
      </c>
      <c r="L3186" s="9">
        <v>465.39999999999964</v>
      </c>
      <c r="M3186" s="9"/>
      <c r="O3186" s="67">
        <v>1515.4000000000005</v>
      </c>
      <c r="T3186"/>
      <c r="U3186" s="218"/>
      <c r="V3186" s="63"/>
      <c r="W3186" s="283"/>
      <c r="X3186" s="317"/>
      <c r="Y3186" s="63"/>
    </row>
    <row r="3187" spans="1:25" ht="15">
      <c r="A3187" s="28" t="s">
        <v>711</v>
      </c>
      <c r="B3187" s="205" t="s">
        <v>1558</v>
      </c>
      <c r="C3187" s="3"/>
      <c r="D3187" s="3"/>
      <c r="E3187" s="9" t="s">
        <v>278</v>
      </c>
      <c r="F3187" s="9" t="s">
        <v>278</v>
      </c>
      <c r="G3187" s="9" t="s">
        <v>278</v>
      </c>
      <c r="H3187" s="9" t="s">
        <v>278</v>
      </c>
      <c r="I3187" s="9">
        <v>0</v>
      </c>
      <c r="J3187" s="9">
        <v>428.5</v>
      </c>
      <c r="K3187" s="9">
        <v>393.20000000000073</v>
      </c>
      <c r="L3187" s="9">
        <v>683.39999999999782</v>
      </c>
      <c r="M3187" s="9"/>
      <c r="O3187" s="67">
        <v>1505.0999999999985</v>
      </c>
      <c r="T3187"/>
      <c r="U3187" s="63"/>
      <c r="V3187" s="63"/>
      <c r="W3187" s="265"/>
      <c r="X3187" s="317"/>
      <c r="Y3187" s="63"/>
    </row>
    <row r="3188" spans="1:25" ht="15">
      <c r="A3188" s="28" t="s">
        <v>713</v>
      </c>
      <c r="B3188" s="63" t="s">
        <v>6</v>
      </c>
      <c r="E3188" s="9">
        <v>210.7</v>
      </c>
      <c r="F3188" s="9">
        <v>237.9</v>
      </c>
      <c r="G3188" s="9">
        <v>415.2</v>
      </c>
      <c r="H3188" s="216">
        <v>553.69999999999709</v>
      </c>
      <c r="I3188" s="9">
        <v>0</v>
      </c>
      <c r="J3188" s="9">
        <v>80.30000000000291</v>
      </c>
      <c r="K3188" s="9" t="s">
        <v>278</v>
      </c>
      <c r="L3188" s="9" t="s">
        <v>278</v>
      </c>
      <c r="M3188" s="9"/>
      <c r="O3188" s="67">
        <v>1497.8</v>
      </c>
      <c r="Q3188" t="s">
        <v>288</v>
      </c>
      <c r="T3188"/>
      <c r="U3188" s="273"/>
      <c r="V3188" s="63"/>
      <c r="W3188" s="283"/>
      <c r="X3188" s="317"/>
      <c r="Y3188" s="63"/>
    </row>
    <row r="3189" spans="1:25" ht="15">
      <c r="A3189" s="28" t="s">
        <v>718</v>
      </c>
      <c r="B3189" s="273" t="s">
        <v>1894</v>
      </c>
      <c r="C3189" s="3"/>
      <c r="D3189" s="3"/>
      <c r="E3189" s="9" t="s">
        <v>278</v>
      </c>
      <c r="F3189" s="9" t="s">
        <v>278</v>
      </c>
      <c r="G3189" s="9" t="s">
        <v>278</v>
      </c>
      <c r="H3189" s="9" t="s">
        <v>278</v>
      </c>
      <c r="I3189" s="9">
        <v>0</v>
      </c>
      <c r="J3189" s="9">
        <v>401.94999999999982</v>
      </c>
      <c r="K3189" s="9">
        <v>438.90000000000509</v>
      </c>
      <c r="L3189" s="9">
        <v>611.89999999999782</v>
      </c>
      <c r="M3189" s="9"/>
      <c r="O3189" s="67">
        <v>1452.7500000000027</v>
      </c>
      <c r="T3189"/>
      <c r="U3189" s="273"/>
      <c r="V3189" s="63"/>
      <c r="W3189" s="283"/>
      <c r="X3189" s="317"/>
      <c r="Y3189" s="63"/>
    </row>
    <row r="3190" spans="1:25" ht="15">
      <c r="A3190" s="28" t="s">
        <v>722</v>
      </c>
      <c r="B3190" s="63" t="s">
        <v>728</v>
      </c>
      <c r="E3190" s="9" t="s">
        <v>278</v>
      </c>
      <c r="F3190" s="9" t="s">
        <v>278</v>
      </c>
      <c r="G3190" s="9" t="s">
        <v>278</v>
      </c>
      <c r="H3190" s="9">
        <v>383.20000000000164</v>
      </c>
      <c r="I3190" s="9">
        <v>0</v>
      </c>
      <c r="J3190" s="216">
        <v>597.35000000000036</v>
      </c>
      <c r="K3190" s="9">
        <v>163.50000000000091</v>
      </c>
      <c r="L3190" s="9">
        <v>301.80000000000291</v>
      </c>
      <c r="M3190" s="9"/>
      <c r="O3190" s="67">
        <v>1445.8500000000058</v>
      </c>
      <c r="Q3190" t="s">
        <v>297</v>
      </c>
      <c r="T3190"/>
      <c r="U3190" s="63"/>
      <c r="V3190" s="63"/>
      <c r="W3190" s="283"/>
      <c r="X3190" s="317"/>
      <c r="Y3190" s="63"/>
    </row>
    <row r="3191" spans="1:25" ht="15">
      <c r="A3191" s="28" t="s">
        <v>723</v>
      </c>
      <c r="B3191" s="63" t="s">
        <v>153</v>
      </c>
      <c r="E3191" s="9" t="s">
        <v>278</v>
      </c>
      <c r="F3191" s="9" t="s">
        <v>278</v>
      </c>
      <c r="G3191" s="9">
        <v>207.35</v>
      </c>
      <c r="H3191" s="9">
        <v>253.29999999999745</v>
      </c>
      <c r="I3191" s="9">
        <v>0</v>
      </c>
      <c r="J3191" s="9">
        <v>364.19999999999891</v>
      </c>
      <c r="K3191" s="9">
        <v>405.10000000000036</v>
      </c>
      <c r="L3191" s="9">
        <v>163.90000000000146</v>
      </c>
      <c r="M3191" s="9"/>
      <c r="O3191" s="67">
        <v>1393.8499999999981</v>
      </c>
      <c r="T3191"/>
      <c r="U3191" s="63"/>
      <c r="V3191" s="63"/>
      <c r="W3191" s="283"/>
      <c r="X3191" s="317"/>
      <c r="Y3191" s="63"/>
    </row>
    <row r="3192" spans="1:25" ht="15">
      <c r="A3192" s="28" t="s">
        <v>724</v>
      </c>
      <c r="B3192" s="63" t="s">
        <v>719</v>
      </c>
      <c r="E3192" s="9" t="s">
        <v>278</v>
      </c>
      <c r="F3192" s="9" t="s">
        <v>278</v>
      </c>
      <c r="G3192" s="9" t="s">
        <v>278</v>
      </c>
      <c r="H3192" s="9">
        <v>487.30000000000109</v>
      </c>
      <c r="I3192" s="9">
        <v>0</v>
      </c>
      <c r="J3192" s="9">
        <v>290.09999999999945</v>
      </c>
      <c r="K3192" s="9">
        <v>325.30000000000473</v>
      </c>
      <c r="L3192" s="9">
        <v>233.90000000000691</v>
      </c>
      <c r="M3192" s="9"/>
      <c r="O3192" s="67">
        <v>1336.6000000000122</v>
      </c>
      <c r="T3192"/>
      <c r="U3192" s="63"/>
      <c r="V3192" s="63"/>
      <c r="W3192" s="283"/>
      <c r="X3192" s="317"/>
      <c r="Y3192" s="63"/>
    </row>
    <row r="3193" spans="1:25" ht="15">
      <c r="A3193" s="28" t="s">
        <v>730</v>
      </c>
      <c r="B3193" s="63" t="s">
        <v>745</v>
      </c>
      <c r="E3193" s="9" t="s">
        <v>278</v>
      </c>
      <c r="F3193" s="9" t="s">
        <v>278</v>
      </c>
      <c r="G3193" s="9" t="s">
        <v>278</v>
      </c>
      <c r="H3193" s="9">
        <v>491.60000000000218</v>
      </c>
      <c r="I3193" s="9">
        <v>0</v>
      </c>
      <c r="J3193" s="9">
        <v>293.29999999999745</v>
      </c>
      <c r="K3193" s="9">
        <v>190.59999999999854</v>
      </c>
      <c r="L3193" s="9">
        <v>316.60000000000127</v>
      </c>
      <c r="M3193" s="9"/>
      <c r="O3193" s="67">
        <v>1292.0999999999995</v>
      </c>
      <c r="T3193"/>
      <c r="U3193" s="273"/>
      <c r="V3193" s="63"/>
      <c r="W3193" s="282"/>
      <c r="X3193" s="317"/>
      <c r="Y3193" s="63"/>
    </row>
    <row r="3194" spans="1:25" ht="15">
      <c r="A3194" s="28" t="s">
        <v>738</v>
      </c>
      <c r="B3194" s="28" t="s">
        <v>690</v>
      </c>
      <c r="E3194" s="9" t="s">
        <v>278</v>
      </c>
      <c r="F3194" s="9" t="s">
        <v>278</v>
      </c>
      <c r="G3194" s="9" t="s">
        <v>278</v>
      </c>
      <c r="H3194" s="9">
        <v>172.89999999999964</v>
      </c>
      <c r="I3194" s="9">
        <v>0</v>
      </c>
      <c r="J3194" s="9">
        <v>305.69999999999982</v>
      </c>
      <c r="K3194" s="9">
        <v>363.699999999998</v>
      </c>
      <c r="L3194" s="9">
        <v>428.60000000000036</v>
      </c>
      <c r="M3194" s="9"/>
      <c r="O3194" s="67">
        <v>1270.8999999999978</v>
      </c>
      <c r="T3194"/>
      <c r="U3194" s="273"/>
      <c r="V3194" s="63"/>
      <c r="W3194" s="283"/>
      <c r="X3194" s="317"/>
      <c r="Y3194" s="63"/>
    </row>
    <row r="3195" spans="1:25" ht="15">
      <c r="A3195" s="28" t="s">
        <v>742</v>
      </c>
      <c r="B3195" s="28" t="s">
        <v>685</v>
      </c>
      <c r="E3195" s="9" t="s">
        <v>278</v>
      </c>
      <c r="F3195" s="9" t="s">
        <v>278</v>
      </c>
      <c r="G3195" s="9" t="s">
        <v>278</v>
      </c>
      <c r="H3195" s="9">
        <v>412.60000000000036</v>
      </c>
      <c r="I3195" s="9">
        <v>0</v>
      </c>
      <c r="J3195" s="9">
        <v>97.800000000000182</v>
      </c>
      <c r="K3195" s="9">
        <v>288.60000000000036</v>
      </c>
      <c r="L3195" s="9">
        <v>456.99999999999818</v>
      </c>
      <c r="M3195" s="9"/>
      <c r="O3195" s="67">
        <v>1255.9999999999991</v>
      </c>
      <c r="T3195"/>
      <c r="U3195" s="63"/>
      <c r="V3195" s="63"/>
      <c r="W3195" s="265"/>
      <c r="X3195" s="317"/>
      <c r="Y3195" s="63"/>
    </row>
    <row r="3196" spans="1:25" ht="15">
      <c r="A3196" s="28" t="s">
        <v>743</v>
      </c>
      <c r="B3196" s="205" t="s">
        <v>1567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>
        <v>0</v>
      </c>
      <c r="J3196" s="216">
        <v>626.60000000000036</v>
      </c>
      <c r="K3196" s="216">
        <v>623.29999999999745</v>
      </c>
      <c r="L3196" s="9" t="s">
        <v>278</v>
      </c>
      <c r="M3196" s="9"/>
      <c r="O3196" s="67">
        <v>1249.8999999999978</v>
      </c>
      <c r="Q3196" t="s">
        <v>314</v>
      </c>
      <c r="T3196"/>
      <c r="U3196" s="273"/>
      <c r="V3196" s="63"/>
      <c r="W3196" s="283"/>
      <c r="X3196" s="317"/>
      <c r="Y3196" s="63"/>
    </row>
    <row r="3197" spans="1:25" ht="15">
      <c r="A3197" s="28" t="s">
        <v>744</v>
      </c>
      <c r="B3197" s="273" t="s">
        <v>1886</v>
      </c>
      <c r="C3197" s="3"/>
      <c r="D3197" s="3"/>
      <c r="E3197" s="9" t="s">
        <v>278</v>
      </c>
      <c r="F3197" s="9" t="s">
        <v>278</v>
      </c>
      <c r="G3197" s="9" t="s">
        <v>278</v>
      </c>
      <c r="H3197" s="9" t="s">
        <v>278</v>
      </c>
      <c r="I3197" s="9">
        <v>0</v>
      </c>
      <c r="J3197" s="9">
        <v>328.49999999999636</v>
      </c>
      <c r="K3197" s="9">
        <v>314.99999999999636</v>
      </c>
      <c r="L3197" s="9">
        <v>583.80000000000109</v>
      </c>
      <c r="M3197" s="9"/>
      <c r="O3197" s="67">
        <v>1227.2999999999938</v>
      </c>
      <c r="T3197"/>
      <c r="U3197" s="218"/>
      <c r="V3197" s="63"/>
      <c r="W3197" s="283"/>
      <c r="X3197" s="317"/>
      <c r="Y3197" s="63"/>
    </row>
    <row r="3198" spans="1:25" ht="15">
      <c r="A3198" s="28" t="s">
        <v>750</v>
      </c>
      <c r="B3198" s="63" t="s">
        <v>753</v>
      </c>
      <c r="E3198" s="9" t="s">
        <v>278</v>
      </c>
      <c r="F3198" s="9" t="s">
        <v>278</v>
      </c>
      <c r="G3198" s="9" t="s">
        <v>278</v>
      </c>
      <c r="H3198" s="9">
        <v>309.19999999999891</v>
      </c>
      <c r="I3198" s="9">
        <v>0</v>
      </c>
      <c r="J3198" s="9">
        <v>274.30000000000291</v>
      </c>
      <c r="K3198" s="9">
        <v>167.50000000000182</v>
      </c>
      <c r="L3198" s="9">
        <v>461.5</v>
      </c>
      <c r="M3198" s="9"/>
      <c r="O3198" s="67">
        <v>1212.5000000000036</v>
      </c>
      <c r="T3198"/>
      <c r="U3198" s="63"/>
      <c r="V3198" s="63"/>
      <c r="W3198" s="283"/>
      <c r="X3198" s="317"/>
      <c r="Y3198" s="63"/>
    </row>
    <row r="3199" spans="1:25" ht="15">
      <c r="A3199" s="28" t="s">
        <v>751</v>
      </c>
      <c r="B3199" s="273" t="s">
        <v>1890</v>
      </c>
      <c r="C3199" s="3"/>
      <c r="D3199" s="3"/>
      <c r="E3199" s="9" t="s">
        <v>278</v>
      </c>
      <c r="F3199" s="9" t="s">
        <v>278</v>
      </c>
      <c r="G3199" s="9" t="s">
        <v>278</v>
      </c>
      <c r="H3199" s="9" t="s">
        <v>278</v>
      </c>
      <c r="I3199" s="9">
        <v>0</v>
      </c>
      <c r="J3199" s="9">
        <v>275.20000000000073</v>
      </c>
      <c r="K3199" s="9">
        <v>409.90000000000146</v>
      </c>
      <c r="L3199" s="9">
        <v>513.99999999999818</v>
      </c>
      <c r="M3199" s="9"/>
      <c r="O3199" s="67">
        <v>1199.1000000000004</v>
      </c>
      <c r="T3199"/>
      <c r="U3199" s="63"/>
      <c r="V3199" s="63"/>
      <c r="W3199" s="265"/>
      <c r="X3199" s="317"/>
      <c r="Y3199" s="63"/>
    </row>
    <row r="3200" spans="1:25" ht="15">
      <c r="A3200" s="28" t="s">
        <v>752</v>
      </c>
      <c r="B3200" s="273" t="s">
        <v>2003</v>
      </c>
      <c r="C3200" s="3"/>
      <c r="D3200" s="3"/>
      <c r="E3200" s="9" t="s">
        <v>278</v>
      </c>
      <c r="F3200" s="9" t="s">
        <v>278</v>
      </c>
      <c r="G3200" s="9" t="s">
        <v>278</v>
      </c>
      <c r="H3200" s="9" t="s">
        <v>278</v>
      </c>
      <c r="I3200" s="9">
        <v>0</v>
      </c>
      <c r="J3200" s="9" t="s">
        <v>278</v>
      </c>
      <c r="K3200" s="9">
        <v>521</v>
      </c>
      <c r="L3200" s="9">
        <v>674.19999999999709</v>
      </c>
      <c r="M3200" s="9"/>
      <c r="O3200" s="67">
        <v>1195.1999999999971</v>
      </c>
      <c r="T3200"/>
      <c r="U3200" s="63"/>
      <c r="V3200" s="63"/>
      <c r="W3200" s="265"/>
      <c r="X3200" s="317"/>
      <c r="Y3200" s="63"/>
    </row>
    <row r="3201" spans="1:25" ht="15">
      <c r="A3201" s="28" t="s">
        <v>754</v>
      </c>
      <c r="B3201" s="205" t="s">
        <v>1559</v>
      </c>
      <c r="C3201" s="3"/>
      <c r="D3201" s="3"/>
      <c r="E3201" s="9" t="s">
        <v>278</v>
      </c>
      <c r="F3201" s="9" t="s">
        <v>278</v>
      </c>
      <c r="G3201" s="9" t="s">
        <v>278</v>
      </c>
      <c r="H3201" s="9" t="s">
        <v>278</v>
      </c>
      <c r="I3201" s="9">
        <v>0</v>
      </c>
      <c r="J3201" s="9">
        <v>392.80000000000291</v>
      </c>
      <c r="K3201" s="9">
        <v>250.19999999999891</v>
      </c>
      <c r="L3201" s="9">
        <v>541.20000000000437</v>
      </c>
      <c r="M3201" s="9"/>
      <c r="O3201" s="67">
        <v>1184.2000000000062</v>
      </c>
      <c r="T3201"/>
      <c r="U3201" s="63"/>
      <c r="V3201" s="63"/>
      <c r="W3201" s="283"/>
      <c r="X3201" s="317"/>
      <c r="Y3201" s="63"/>
    </row>
    <row r="3202" spans="1:25" ht="15">
      <c r="A3202" s="28" t="s">
        <v>755</v>
      </c>
      <c r="B3202" s="63" t="s">
        <v>178</v>
      </c>
      <c r="E3202" s="213">
        <v>873</v>
      </c>
      <c r="F3202" s="9">
        <v>274.8</v>
      </c>
      <c r="G3202" s="9" t="s">
        <v>278</v>
      </c>
      <c r="H3202" s="9" t="s">
        <v>278</v>
      </c>
      <c r="I3202" s="9">
        <v>0</v>
      </c>
      <c r="J3202" s="9" t="s">
        <v>278</v>
      </c>
      <c r="K3202" s="9" t="s">
        <v>278</v>
      </c>
      <c r="L3202" s="9" t="s">
        <v>278</v>
      </c>
      <c r="M3202" s="9"/>
      <c r="O3202" s="67">
        <v>1147.8</v>
      </c>
      <c r="Q3202" t="s">
        <v>281</v>
      </c>
      <c r="T3202" t="s">
        <v>1665</v>
      </c>
      <c r="U3202" s="273"/>
      <c r="V3202" s="63"/>
      <c r="W3202" s="283"/>
      <c r="X3202" s="317"/>
      <c r="Y3202" s="63"/>
    </row>
    <row r="3203" spans="1:25" ht="15">
      <c r="A3203" s="28" t="s">
        <v>756</v>
      </c>
      <c r="B3203" s="205" t="s">
        <v>1565</v>
      </c>
      <c r="C3203" s="3"/>
      <c r="D3203" s="3"/>
      <c r="E3203" s="9" t="s">
        <v>278</v>
      </c>
      <c r="F3203" s="9" t="s">
        <v>278</v>
      </c>
      <c r="G3203" s="9" t="s">
        <v>278</v>
      </c>
      <c r="H3203" s="9" t="s">
        <v>278</v>
      </c>
      <c r="I3203" s="9">
        <v>0</v>
      </c>
      <c r="J3203" s="9">
        <v>278.30000000000109</v>
      </c>
      <c r="K3203" s="9">
        <v>561.29999999999927</v>
      </c>
      <c r="L3203" s="9">
        <v>277.60000000000036</v>
      </c>
      <c r="M3203" s="9"/>
      <c r="O3203" s="67">
        <v>1117.2000000000007</v>
      </c>
      <c r="T3203"/>
      <c r="U3203" s="63"/>
      <c r="V3203" s="63"/>
      <c r="W3203" s="283"/>
      <c r="X3203" s="317"/>
      <c r="Y3203" s="63"/>
    </row>
    <row r="3204" spans="1:25" ht="15">
      <c r="A3204" s="28" t="s">
        <v>759</v>
      </c>
      <c r="B3204" s="273" t="s">
        <v>1891</v>
      </c>
      <c r="C3204" s="3"/>
      <c r="D3204" s="3"/>
      <c r="E3204" s="9" t="s">
        <v>278</v>
      </c>
      <c r="F3204" s="9" t="s">
        <v>278</v>
      </c>
      <c r="G3204" s="9" t="s">
        <v>278</v>
      </c>
      <c r="H3204" s="9" t="s">
        <v>278</v>
      </c>
      <c r="I3204" s="9">
        <v>0</v>
      </c>
      <c r="J3204" s="9">
        <v>454.29999999999745</v>
      </c>
      <c r="K3204" s="9">
        <v>217.10000000000127</v>
      </c>
      <c r="L3204" s="9">
        <v>445.45000000000255</v>
      </c>
      <c r="M3204" s="9"/>
      <c r="O3204" s="67">
        <v>1116.8500000000013</v>
      </c>
      <c r="T3204"/>
      <c r="U3204" s="218"/>
      <c r="V3204" s="63"/>
      <c r="W3204" s="283"/>
      <c r="X3204" s="317"/>
      <c r="Y3204" s="63"/>
    </row>
    <row r="3205" spans="1:25" ht="15">
      <c r="A3205" s="28" t="s">
        <v>841</v>
      </c>
      <c r="B3205" s="205" t="s">
        <v>1566</v>
      </c>
      <c r="C3205" s="3"/>
      <c r="D3205" s="3"/>
      <c r="E3205" s="9" t="s">
        <v>278</v>
      </c>
      <c r="F3205" s="9" t="s">
        <v>278</v>
      </c>
      <c r="G3205" s="9" t="s">
        <v>278</v>
      </c>
      <c r="H3205" s="9" t="s">
        <v>278</v>
      </c>
      <c r="I3205" s="9">
        <v>0</v>
      </c>
      <c r="J3205" s="9">
        <v>302.29999999999927</v>
      </c>
      <c r="K3205" s="9">
        <v>201.79999999999745</v>
      </c>
      <c r="L3205" s="9">
        <v>609.49999999999636</v>
      </c>
      <c r="M3205" s="9"/>
      <c r="O3205" s="67">
        <v>1113.5999999999931</v>
      </c>
      <c r="T3205"/>
      <c r="U3205" s="218"/>
      <c r="V3205" s="63"/>
      <c r="W3205" s="282"/>
      <c r="X3205" s="317"/>
      <c r="Y3205" s="63"/>
    </row>
    <row r="3206" spans="1:25" ht="15">
      <c r="A3206" s="28" t="s">
        <v>842</v>
      </c>
      <c r="B3206" s="63" t="s">
        <v>720</v>
      </c>
      <c r="E3206" s="9" t="s">
        <v>278</v>
      </c>
      <c r="F3206" s="9" t="s">
        <v>278</v>
      </c>
      <c r="G3206" s="9" t="s">
        <v>278</v>
      </c>
      <c r="H3206" s="9">
        <v>407.5</v>
      </c>
      <c r="I3206" s="9">
        <v>0</v>
      </c>
      <c r="J3206" s="9">
        <v>62.499999999998181</v>
      </c>
      <c r="K3206" s="9">
        <v>408.19999999999709</v>
      </c>
      <c r="L3206" s="9">
        <v>227.40000000000146</v>
      </c>
      <c r="M3206" s="9"/>
      <c r="O3206" s="67">
        <v>1105.5999999999967</v>
      </c>
      <c r="T3206"/>
      <c r="U3206" s="63"/>
      <c r="V3206" s="63"/>
      <c r="W3206" s="265"/>
      <c r="X3206" s="317"/>
      <c r="Y3206" s="63"/>
    </row>
    <row r="3207" spans="1:25" ht="15">
      <c r="A3207" s="28" t="s">
        <v>843</v>
      </c>
      <c r="B3207" s="63" t="s">
        <v>158</v>
      </c>
      <c r="E3207" s="9" t="s">
        <v>278</v>
      </c>
      <c r="F3207" s="9" t="s">
        <v>278</v>
      </c>
      <c r="G3207" s="9">
        <v>557.70000000000005</v>
      </c>
      <c r="H3207" s="9">
        <v>504.60000000000036</v>
      </c>
      <c r="I3207" s="9">
        <v>0</v>
      </c>
      <c r="J3207" s="9" t="s">
        <v>278</v>
      </c>
      <c r="K3207" s="9" t="s">
        <v>278</v>
      </c>
      <c r="L3207" s="9" t="s">
        <v>278</v>
      </c>
      <c r="M3207" s="9"/>
      <c r="O3207" s="67">
        <v>1062.3000000000004</v>
      </c>
      <c r="T3207"/>
      <c r="U3207" s="63"/>
      <c r="V3207" s="63"/>
      <c r="W3207" s="283"/>
      <c r="X3207" s="317"/>
      <c r="Y3207" s="63"/>
    </row>
    <row r="3208" spans="1:25" ht="15">
      <c r="A3208" s="28" t="s">
        <v>844</v>
      </c>
      <c r="B3208" s="273" t="s">
        <v>1902</v>
      </c>
      <c r="C3208" s="3"/>
      <c r="D3208" s="3"/>
      <c r="E3208" s="9" t="s">
        <v>278</v>
      </c>
      <c r="F3208" s="9" t="s">
        <v>278</v>
      </c>
      <c r="G3208" s="9" t="s">
        <v>278</v>
      </c>
      <c r="H3208" s="9" t="s">
        <v>278</v>
      </c>
      <c r="I3208" s="9">
        <v>0</v>
      </c>
      <c r="J3208" s="9" t="s">
        <v>278</v>
      </c>
      <c r="K3208" s="9">
        <v>422.80000000000018</v>
      </c>
      <c r="L3208" s="9">
        <v>616.399999999996</v>
      </c>
      <c r="M3208" s="9"/>
      <c r="O3208" s="67">
        <v>1039.1999999999962</v>
      </c>
      <c r="T3208"/>
      <c r="U3208" s="273"/>
      <c r="V3208" s="63"/>
      <c r="W3208" s="282"/>
      <c r="X3208" s="317"/>
      <c r="Y3208" s="63"/>
    </row>
    <row r="3209" spans="1:25" ht="15">
      <c r="A3209" s="28" t="s">
        <v>845</v>
      </c>
      <c r="B3209" s="63" t="s">
        <v>739</v>
      </c>
      <c r="E3209" s="9" t="s">
        <v>278</v>
      </c>
      <c r="F3209" s="9" t="s">
        <v>278</v>
      </c>
      <c r="G3209" s="9" t="s">
        <v>278</v>
      </c>
      <c r="H3209" s="9">
        <v>421.20000000000073</v>
      </c>
      <c r="I3209" s="9">
        <v>0</v>
      </c>
      <c r="J3209" s="9">
        <v>236.5</v>
      </c>
      <c r="K3209" s="9">
        <v>142.19999999999982</v>
      </c>
      <c r="L3209" s="9">
        <v>230.59999999999854</v>
      </c>
      <c r="M3209" s="9"/>
      <c r="O3209" s="67">
        <v>1030.4999999999991</v>
      </c>
      <c r="T3209"/>
      <c r="U3209" s="63"/>
      <c r="V3209" s="63"/>
      <c r="W3209" s="282"/>
      <c r="X3209" s="317"/>
      <c r="Y3209" s="63"/>
    </row>
    <row r="3210" spans="1:25" ht="15">
      <c r="A3210" s="28" t="s">
        <v>846</v>
      </c>
      <c r="B3210" s="273" t="s">
        <v>1898</v>
      </c>
      <c r="C3210" s="3"/>
      <c r="D3210" s="3"/>
      <c r="E3210" s="9" t="s">
        <v>278</v>
      </c>
      <c r="F3210" s="9" t="s">
        <v>278</v>
      </c>
      <c r="G3210" s="9" t="s">
        <v>278</v>
      </c>
      <c r="H3210" s="9" t="s">
        <v>278</v>
      </c>
      <c r="I3210" s="9">
        <v>0</v>
      </c>
      <c r="J3210" s="9" t="s">
        <v>278</v>
      </c>
      <c r="K3210" s="9">
        <v>537.49999999999818</v>
      </c>
      <c r="L3210" s="9">
        <v>477.59999999999673</v>
      </c>
      <c r="M3210" s="9"/>
      <c r="O3210" s="67">
        <v>1015.0999999999949</v>
      </c>
      <c r="T3210"/>
      <c r="U3210" s="273"/>
      <c r="V3210" s="63"/>
      <c r="W3210" s="283"/>
      <c r="X3210" s="317"/>
      <c r="Y3210" s="63"/>
    </row>
    <row r="3211" spans="1:25" ht="15">
      <c r="A3211" s="28" t="s">
        <v>847</v>
      </c>
      <c r="B3211" s="273" t="s">
        <v>1901</v>
      </c>
      <c r="C3211" s="3"/>
      <c r="D3211" s="3"/>
      <c r="E3211" s="9" t="s">
        <v>278</v>
      </c>
      <c r="F3211" s="9" t="s">
        <v>278</v>
      </c>
      <c r="G3211" s="9" t="s">
        <v>278</v>
      </c>
      <c r="H3211" s="9" t="s">
        <v>278</v>
      </c>
      <c r="I3211" s="9">
        <v>0</v>
      </c>
      <c r="J3211" s="9" t="s">
        <v>278</v>
      </c>
      <c r="K3211" s="9">
        <v>439.60000000000127</v>
      </c>
      <c r="L3211" s="9">
        <v>573.10000000000218</v>
      </c>
      <c r="M3211" s="9"/>
      <c r="O3211" s="67">
        <v>1012.7000000000035</v>
      </c>
      <c r="T3211"/>
      <c r="U3211" s="63"/>
      <c r="V3211" s="63"/>
      <c r="W3211" s="265"/>
      <c r="X3211" s="317"/>
      <c r="Y3211" s="63"/>
    </row>
    <row r="3212" spans="1:25" ht="15">
      <c r="A3212" s="28" t="s">
        <v>848</v>
      </c>
      <c r="B3212" s="273" t="s">
        <v>2726</v>
      </c>
      <c r="C3212" s="3"/>
      <c r="D3212" s="3"/>
      <c r="E3212" s="9" t="s">
        <v>278</v>
      </c>
      <c r="F3212" s="9" t="s">
        <v>278</v>
      </c>
      <c r="G3212" s="9" t="s">
        <v>278</v>
      </c>
      <c r="H3212" s="9" t="s">
        <v>278</v>
      </c>
      <c r="I3212" s="9">
        <v>0</v>
      </c>
      <c r="J3212" s="9" t="s">
        <v>278</v>
      </c>
      <c r="K3212" s="9">
        <v>550.20000000000437</v>
      </c>
      <c r="L3212" s="9">
        <v>454.69999999999709</v>
      </c>
      <c r="M3212" s="9"/>
      <c r="O3212" s="67">
        <v>1004.9000000000015</v>
      </c>
      <c r="T3212"/>
      <c r="U3212" s="63"/>
      <c r="V3212" s="63"/>
      <c r="W3212" s="282"/>
      <c r="X3212" s="317"/>
      <c r="Y3212" s="63"/>
    </row>
    <row r="3213" spans="1:25" ht="15">
      <c r="A3213" s="28" t="s">
        <v>849</v>
      </c>
      <c r="B3213" s="273" t="s">
        <v>1882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>
        <v>0</v>
      </c>
      <c r="J3213" s="9">
        <v>152.80000000000473</v>
      </c>
      <c r="K3213" s="9">
        <v>411.10000000000036</v>
      </c>
      <c r="L3213" s="9">
        <v>433.30000000000109</v>
      </c>
      <c r="M3213" s="9"/>
      <c r="O3213" s="67">
        <v>997.20000000000618</v>
      </c>
      <c r="T3213"/>
      <c r="U3213" s="63"/>
      <c r="V3213" s="63"/>
      <c r="W3213" s="283"/>
      <c r="X3213" s="317"/>
      <c r="Y3213" s="63"/>
    </row>
    <row r="3214" spans="1:25" ht="15">
      <c r="A3214" s="28" t="s">
        <v>850</v>
      </c>
      <c r="B3214" s="205" t="s">
        <v>1560</v>
      </c>
      <c r="C3214" s="3"/>
      <c r="D3214" s="3"/>
      <c r="E3214" s="9" t="s">
        <v>278</v>
      </c>
      <c r="F3214" s="9" t="s">
        <v>278</v>
      </c>
      <c r="G3214" s="9" t="s">
        <v>278</v>
      </c>
      <c r="H3214" s="9" t="s">
        <v>278</v>
      </c>
      <c r="I3214" s="9">
        <v>0</v>
      </c>
      <c r="J3214" s="9">
        <v>238.09999999999854</v>
      </c>
      <c r="K3214" s="9">
        <v>273.20000000000164</v>
      </c>
      <c r="L3214" s="9">
        <v>465.39999999999782</v>
      </c>
      <c r="M3214" s="9"/>
      <c r="O3214" s="67">
        <v>976.699999999998</v>
      </c>
      <c r="T3214"/>
      <c r="U3214" s="63"/>
      <c r="V3214" s="63"/>
      <c r="W3214" s="283"/>
      <c r="X3214" s="317"/>
      <c r="Y3214" s="63"/>
    </row>
    <row r="3215" spans="1:25" ht="15">
      <c r="A3215" s="28" t="s">
        <v>851</v>
      </c>
      <c r="B3215" s="63" t="s">
        <v>714</v>
      </c>
      <c r="E3215" s="9" t="s">
        <v>278</v>
      </c>
      <c r="F3215" s="9" t="s">
        <v>278</v>
      </c>
      <c r="G3215" s="9" t="s">
        <v>278</v>
      </c>
      <c r="H3215" s="9">
        <v>472.69999999999891</v>
      </c>
      <c r="I3215" s="9">
        <v>0</v>
      </c>
      <c r="J3215" s="9">
        <v>205.69999999999527</v>
      </c>
      <c r="K3215" s="9">
        <v>67.299999999998363</v>
      </c>
      <c r="L3215" s="9">
        <v>188.40000000000146</v>
      </c>
      <c r="M3215" s="9"/>
      <c r="O3215" s="67">
        <v>934.099999999994</v>
      </c>
      <c r="T3215"/>
      <c r="U3215" s="218"/>
      <c r="V3215" s="63"/>
      <c r="W3215" s="283"/>
      <c r="X3215" s="317"/>
      <c r="Y3215" s="63"/>
    </row>
    <row r="3216" spans="1:25" ht="15">
      <c r="A3216" s="28" t="s">
        <v>852</v>
      </c>
      <c r="B3216" s="273" t="s">
        <v>1926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0</v>
      </c>
      <c r="J3216" s="9" t="s">
        <v>278</v>
      </c>
      <c r="K3216" s="9">
        <v>379.199999999998</v>
      </c>
      <c r="L3216" s="9">
        <v>532.70000000000164</v>
      </c>
      <c r="M3216" s="9"/>
      <c r="O3216" s="67">
        <v>911.89999999999964</v>
      </c>
      <c r="T3216"/>
      <c r="U3216" s="63"/>
      <c r="V3216" s="63"/>
      <c r="W3216" s="265"/>
      <c r="X3216" s="317"/>
      <c r="Y3216" s="63"/>
    </row>
    <row r="3217" spans="1:25" ht="15">
      <c r="A3217" s="28" t="s">
        <v>853</v>
      </c>
      <c r="B3217" s="205" t="s">
        <v>1562</v>
      </c>
      <c r="C3217" s="3"/>
      <c r="D3217" s="3"/>
      <c r="E3217" s="9" t="s">
        <v>278</v>
      </c>
      <c r="F3217" s="9" t="s">
        <v>278</v>
      </c>
      <c r="G3217" s="9" t="s">
        <v>278</v>
      </c>
      <c r="H3217" s="9" t="s">
        <v>278</v>
      </c>
      <c r="I3217" s="9">
        <v>0</v>
      </c>
      <c r="J3217" s="9">
        <v>267.20000000000073</v>
      </c>
      <c r="K3217" s="9">
        <v>120.19999999999891</v>
      </c>
      <c r="L3217" s="9">
        <v>494.85000000000036</v>
      </c>
      <c r="M3217" s="9"/>
      <c r="O3217" s="67">
        <v>882.25</v>
      </c>
      <c r="T3217"/>
      <c r="U3217" s="273"/>
      <c r="V3217" s="63"/>
      <c r="W3217" s="283"/>
      <c r="X3217" s="317"/>
      <c r="Y3217" s="63"/>
    </row>
    <row r="3218" spans="1:25" ht="15">
      <c r="A3218" s="28" t="s">
        <v>854</v>
      </c>
      <c r="B3218" s="63" t="s">
        <v>712</v>
      </c>
      <c r="E3218" s="216" t="s">
        <v>278</v>
      </c>
      <c r="F3218" s="9" t="s">
        <v>278</v>
      </c>
      <c r="G3218" s="9" t="s">
        <v>278</v>
      </c>
      <c r="H3218" s="9">
        <v>195.60000000000127</v>
      </c>
      <c r="I3218" s="9">
        <v>0</v>
      </c>
      <c r="J3218" s="9">
        <v>207.90000000000327</v>
      </c>
      <c r="K3218" s="9">
        <v>157.39999999999964</v>
      </c>
      <c r="L3218" s="9">
        <v>316.89999999999782</v>
      </c>
      <c r="M3218" s="9"/>
      <c r="O3218" s="67">
        <v>877.800000000002</v>
      </c>
      <c r="T3218"/>
      <c r="U3218" s="273"/>
      <c r="V3218" s="63"/>
      <c r="W3218" s="283"/>
      <c r="X3218" s="317"/>
      <c r="Y3218" s="63"/>
    </row>
    <row r="3219" spans="1:25" ht="15">
      <c r="A3219" s="28" t="s">
        <v>855</v>
      </c>
      <c r="B3219" s="205" t="s">
        <v>1549</v>
      </c>
      <c r="C3219" s="3"/>
      <c r="D3219" s="3"/>
      <c r="E3219" s="9" t="s">
        <v>278</v>
      </c>
      <c r="F3219" s="9" t="s">
        <v>278</v>
      </c>
      <c r="G3219" s="9" t="s">
        <v>278</v>
      </c>
      <c r="H3219" s="9" t="s">
        <v>278</v>
      </c>
      <c r="I3219" s="9">
        <v>0</v>
      </c>
      <c r="J3219" s="9">
        <v>257.70000000000073</v>
      </c>
      <c r="K3219" s="9">
        <v>348.40000000000055</v>
      </c>
      <c r="L3219" s="9">
        <v>224.50000000000182</v>
      </c>
      <c r="M3219" s="9"/>
      <c r="O3219" s="67">
        <v>830.60000000000309</v>
      </c>
      <c r="T3219"/>
      <c r="U3219" s="63"/>
      <c r="V3219" s="63"/>
      <c r="W3219" s="283"/>
      <c r="X3219" s="317"/>
      <c r="Y3219" s="63"/>
    </row>
    <row r="3220" spans="1:25" ht="15">
      <c r="A3220" s="28" t="s">
        <v>856</v>
      </c>
      <c r="B3220" s="273" t="s">
        <v>1883</v>
      </c>
      <c r="C3220" s="3"/>
      <c r="D3220" s="3"/>
      <c r="E3220" s="9" t="s">
        <v>278</v>
      </c>
      <c r="F3220" s="9" t="s">
        <v>278</v>
      </c>
      <c r="G3220" s="9" t="s">
        <v>278</v>
      </c>
      <c r="H3220" s="9" t="s">
        <v>278</v>
      </c>
      <c r="I3220" s="9">
        <v>0</v>
      </c>
      <c r="J3220" s="216">
        <v>565.80000000000018</v>
      </c>
      <c r="K3220" s="9">
        <v>91.799999999999272</v>
      </c>
      <c r="L3220" s="9">
        <v>153.50000000000182</v>
      </c>
      <c r="M3220" s="9"/>
      <c r="O3220" s="67">
        <v>811.10000000000127</v>
      </c>
      <c r="Q3220" t="s">
        <v>288</v>
      </c>
      <c r="T3220"/>
      <c r="U3220" s="63"/>
      <c r="V3220" s="63"/>
      <c r="W3220" s="283"/>
      <c r="X3220" s="317"/>
      <c r="Y3220" s="63"/>
    </row>
    <row r="3221" spans="1:25" ht="15">
      <c r="A3221" s="28" t="s">
        <v>857</v>
      </c>
      <c r="B3221" s="63" t="s">
        <v>747</v>
      </c>
      <c r="E3221" s="9" t="s">
        <v>278</v>
      </c>
      <c r="F3221" s="9" t="s">
        <v>278</v>
      </c>
      <c r="G3221" s="9" t="s">
        <v>278</v>
      </c>
      <c r="H3221" s="9">
        <v>264.59999999999854</v>
      </c>
      <c r="I3221" s="9">
        <v>0</v>
      </c>
      <c r="J3221" s="9">
        <v>55.899999999996908</v>
      </c>
      <c r="K3221" s="9">
        <v>184.90000000000327</v>
      </c>
      <c r="L3221" s="9">
        <v>264.69999999999891</v>
      </c>
      <c r="M3221" s="9"/>
      <c r="O3221" s="67">
        <v>770.09999999999764</v>
      </c>
      <c r="T3221"/>
      <c r="U3221" s="273"/>
      <c r="V3221" s="63"/>
      <c r="W3221" s="283"/>
      <c r="X3221" s="317"/>
      <c r="Y3221" s="63"/>
    </row>
    <row r="3222" spans="1:25" ht="15">
      <c r="A3222" s="28" t="s">
        <v>858</v>
      </c>
      <c r="B3222" s="205" t="s">
        <v>1563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>
        <v>0</v>
      </c>
      <c r="J3222" s="9">
        <v>337.10000000000036</v>
      </c>
      <c r="K3222" s="9">
        <v>328.50000000000273</v>
      </c>
      <c r="L3222" s="9">
        <v>84.299999999999272</v>
      </c>
      <c r="M3222" s="9"/>
      <c r="O3222" s="67">
        <v>749.90000000000236</v>
      </c>
      <c r="T3222"/>
      <c r="U3222" s="273"/>
      <c r="V3222" s="63"/>
      <c r="W3222" s="283"/>
      <c r="X3222" s="317"/>
      <c r="Y3222" s="63"/>
    </row>
    <row r="3223" spans="1:25" ht="15">
      <c r="A3223" s="28" t="s">
        <v>859</v>
      </c>
      <c r="B3223" s="273" t="s">
        <v>1927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>
        <v>0</v>
      </c>
      <c r="J3223" s="9" t="s">
        <v>278</v>
      </c>
      <c r="K3223" s="9">
        <v>534.39999999999873</v>
      </c>
      <c r="L3223" s="9">
        <v>208.70000000000201</v>
      </c>
      <c r="M3223" s="9"/>
      <c r="O3223" s="67">
        <v>743.1000000000007</v>
      </c>
      <c r="T3223"/>
      <c r="U3223" s="63"/>
      <c r="V3223" s="63"/>
      <c r="W3223" s="265"/>
      <c r="X3223" s="317"/>
      <c r="Y3223" s="63"/>
    </row>
    <row r="3224" spans="1:25" ht="15">
      <c r="A3224" s="28" t="s">
        <v>860</v>
      </c>
      <c r="B3224" s="273" t="s">
        <v>1889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>
        <v>0</v>
      </c>
      <c r="J3224" s="9">
        <v>385.25000000000182</v>
      </c>
      <c r="K3224" s="9">
        <v>345.19999999999709</v>
      </c>
      <c r="L3224" s="9" t="s">
        <v>278</v>
      </c>
      <c r="M3224" s="9"/>
      <c r="O3224" s="67">
        <v>730.44999999999891</v>
      </c>
      <c r="T3224"/>
      <c r="U3224" s="63"/>
      <c r="V3224" s="63"/>
      <c r="W3224" s="283"/>
      <c r="X3224" s="317"/>
      <c r="Y3224" s="63"/>
    </row>
    <row r="3225" spans="1:25" ht="15">
      <c r="A3225" s="28" t="s">
        <v>861</v>
      </c>
      <c r="B3225" s="273" t="s">
        <v>1900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>
        <v>0</v>
      </c>
      <c r="J3225" s="9" t="s">
        <v>278</v>
      </c>
      <c r="K3225" s="9">
        <v>441.600000000004</v>
      </c>
      <c r="L3225" s="9">
        <v>265.99999999999818</v>
      </c>
      <c r="M3225" s="9"/>
      <c r="O3225" s="67">
        <v>707.60000000000218</v>
      </c>
      <c r="T3225"/>
      <c r="U3225" s="63"/>
      <c r="V3225" s="63"/>
      <c r="W3225" s="265"/>
      <c r="X3225" s="317"/>
      <c r="Y3225" s="63"/>
    </row>
    <row r="3226" spans="1:25" ht="15">
      <c r="A3226" s="28" t="s">
        <v>862</v>
      </c>
      <c r="B3226" s="273" t="s">
        <v>1924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>
        <v>0</v>
      </c>
      <c r="J3226" s="9" t="s">
        <v>278</v>
      </c>
      <c r="K3226" s="9">
        <v>365.70000000000073</v>
      </c>
      <c r="L3226" s="9">
        <v>339.79999999999927</v>
      </c>
      <c r="M3226" s="9"/>
      <c r="O3226" s="67">
        <v>705.5</v>
      </c>
      <c r="T3226"/>
      <c r="U3226" s="273"/>
      <c r="V3226" s="63"/>
      <c r="W3226" s="283"/>
      <c r="X3226" s="317"/>
      <c r="Y3226" s="63"/>
    </row>
    <row r="3227" spans="1:25" ht="15">
      <c r="A3227" s="28" t="s">
        <v>863</v>
      </c>
      <c r="B3227" s="63" t="s">
        <v>2563</v>
      </c>
      <c r="C3227" s="3"/>
      <c r="D3227" s="3"/>
      <c r="E3227" s="9" t="s">
        <v>278</v>
      </c>
      <c r="F3227" s="9" t="s">
        <v>278</v>
      </c>
      <c r="G3227" s="9" t="s">
        <v>278</v>
      </c>
      <c r="H3227" s="9" t="s">
        <v>278</v>
      </c>
      <c r="I3227" s="9">
        <v>0</v>
      </c>
      <c r="J3227" s="9" t="s">
        <v>278</v>
      </c>
      <c r="K3227" s="9" t="s">
        <v>278</v>
      </c>
      <c r="L3227" s="9">
        <v>668.09999999999854</v>
      </c>
      <c r="M3227" s="9"/>
      <c r="N3227" s="67"/>
      <c r="O3227" s="67">
        <v>668.09999999999854</v>
      </c>
      <c r="T3227"/>
      <c r="U3227" s="63"/>
      <c r="V3227" s="63"/>
      <c r="W3227" s="265"/>
      <c r="X3227" s="317"/>
      <c r="Y3227" s="63"/>
    </row>
    <row r="3228" spans="1:25" ht="15">
      <c r="A3228" s="28" t="s">
        <v>864</v>
      </c>
      <c r="B3228" s="273" t="s">
        <v>1899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>
        <v>0</v>
      </c>
      <c r="J3228" s="9" t="s">
        <v>278</v>
      </c>
      <c r="K3228" s="9">
        <v>297.49999999999636</v>
      </c>
      <c r="L3228" s="9">
        <v>318.40000000000146</v>
      </c>
      <c r="M3228" s="9"/>
      <c r="O3228" s="67">
        <v>615.89999999999782</v>
      </c>
      <c r="T3228"/>
      <c r="U3228" s="273"/>
      <c r="V3228" s="63"/>
      <c r="W3228" s="282"/>
      <c r="X3228" s="317"/>
      <c r="Y3228" s="63"/>
    </row>
    <row r="3229" spans="1:25" ht="15">
      <c r="A3229" s="28" t="s">
        <v>865</v>
      </c>
      <c r="B3229" s="273" t="s">
        <v>1905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>
        <v>0</v>
      </c>
      <c r="J3229" s="9" t="s">
        <v>278</v>
      </c>
      <c r="K3229" s="9">
        <v>124.09999999999854</v>
      </c>
      <c r="L3229" s="9">
        <v>490</v>
      </c>
      <c r="M3229" s="9"/>
      <c r="O3229" s="67">
        <v>614.09999999999854</v>
      </c>
      <c r="T3229"/>
      <c r="U3229" s="63"/>
      <c r="V3229" s="63"/>
      <c r="W3229" s="283"/>
      <c r="X3229" s="317"/>
      <c r="Y3229" s="63"/>
    </row>
    <row r="3230" spans="1:25" ht="15">
      <c r="A3230" s="28" t="s">
        <v>866</v>
      </c>
      <c r="B3230" s="63" t="s">
        <v>2542</v>
      </c>
      <c r="C3230" s="3"/>
      <c r="D3230" s="3"/>
      <c r="E3230" s="9" t="s">
        <v>278</v>
      </c>
      <c r="F3230" s="9" t="s">
        <v>278</v>
      </c>
      <c r="G3230" s="9" t="s">
        <v>278</v>
      </c>
      <c r="H3230" s="9" t="s">
        <v>278</v>
      </c>
      <c r="I3230" s="9">
        <v>0</v>
      </c>
      <c r="J3230" s="9" t="s">
        <v>278</v>
      </c>
      <c r="K3230" s="9" t="s">
        <v>278</v>
      </c>
      <c r="L3230" s="9">
        <v>568.79999999999563</v>
      </c>
      <c r="M3230" s="9"/>
      <c r="N3230" s="67"/>
      <c r="O3230" s="67">
        <v>568.79999999999563</v>
      </c>
      <c r="T3230"/>
      <c r="U3230" s="63"/>
      <c r="V3230" s="63"/>
      <c r="W3230" s="265"/>
      <c r="X3230" s="317"/>
      <c r="Y3230" s="63"/>
    </row>
    <row r="3231" spans="1:25" ht="15">
      <c r="A3231" s="28" t="s">
        <v>867</v>
      </c>
      <c r="B3231" s="63" t="s">
        <v>164</v>
      </c>
      <c r="E3231" s="9" t="s">
        <v>278</v>
      </c>
      <c r="F3231" s="9" t="s">
        <v>278</v>
      </c>
      <c r="G3231" s="9">
        <v>559.20000000000005</v>
      </c>
      <c r="H3231" s="9" t="s">
        <v>278</v>
      </c>
      <c r="I3231" s="9">
        <v>0</v>
      </c>
      <c r="J3231" s="9" t="s">
        <v>278</v>
      </c>
      <c r="K3231" s="9" t="s">
        <v>278</v>
      </c>
      <c r="L3231" s="9" t="s">
        <v>278</v>
      </c>
      <c r="M3231" s="9"/>
      <c r="O3231" s="67">
        <v>559.20000000000005</v>
      </c>
      <c r="T3231"/>
      <c r="U3231" s="63"/>
      <c r="V3231" s="63"/>
      <c r="W3231" s="283"/>
      <c r="X3231" s="317"/>
      <c r="Y3231" s="63"/>
    </row>
    <row r="3232" spans="1:25" ht="15">
      <c r="A3232" s="28" t="s">
        <v>868</v>
      </c>
      <c r="B3232" s="273" t="s">
        <v>1904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>
        <v>0</v>
      </c>
      <c r="J3232" s="9" t="s">
        <v>278</v>
      </c>
      <c r="K3232" s="9">
        <v>557.39999999999782</v>
      </c>
      <c r="L3232" s="9" t="s">
        <v>278</v>
      </c>
      <c r="M3232" s="9"/>
      <c r="O3232" s="67">
        <v>557.39999999999782</v>
      </c>
      <c r="T3232"/>
      <c r="U3232" s="63"/>
      <c r="V3232" s="63"/>
      <c r="W3232" s="282"/>
      <c r="X3232" s="317"/>
      <c r="Y3232" s="63"/>
    </row>
    <row r="3233" spans="1:25" ht="15">
      <c r="A3233" s="28" t="s">
        <v>869</v>
      </c>
      <c r="B3233" s="273" t="s">
        <v>1887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0</v>
      </c>
      <c r="J3233" s="9">
        <v>255.89999999999873</v>
      </c>
      <c r="K3233" s="9">
        <v>111.89999999999964</v>
      </c>
      <c r="L3233" s="9">
        <v>187.69999999999891</v>
      </c>
      <c r="M3233" s="9"/>
      <c r="O3233" s="67">
        <v>555.49999999999727</v>
      </c>
      <c r="T3233"/>
      <c r="U3233" s="63"/>
      <c r="V3233" s="63"/>
      <c r="W3233" s="283"/>
      <c r="X3233" s="317"/>
      <c r="Y3233" s="63"/>
    </row>
    <row r="3234" spans="1:25" ht="15">
      <c r="A3234" s="28" t="s">
        <v>870</v>
      </c>
      <c r="B3234" s="63" t="s">
        <v>2560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>
        <v>0</v>
      </c>
      <c r="J3234" s="9" t="s">
        <v>278</v>
      </c>
      <c r="K3234" s="9" t="s">
        <v>278</v>
      </c>
      <c r="L3234" s="9">
        <v>533</v>
      </c>
      <c r="M3234" s="9"/>
      <c r="N3234" s="67"/>
      <c r="O3234" s="67">
        <v>533</v>
      </c>
      <c r="T3234"/>
      <c r="U3234" s="28"/>
      <c r="V3234" s="63"/>
      <c r="W3234" s="283"/>
      <c r="X3234" s="317"/>
      <c r="Y3234" s="63"/>
    </row>
    <row r="3235" spans="1:25" ht="15">
      <c r="A3235" s="28" t="s">
        <v>871</v>
      </c>
      <c r="B3235" s="273" t="s">
        <v>1903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0</v>
      </c>
      <c r="J3235" s="9" t="s">
        <v>278</v>
      </c>
      <c r="K3235" s="9">
        <v>499.60000000000036</v>
      </c>
      <c r="L3235" s="9" t="s">
        <v>278</v>
      </c>
      <c r="M3235" s="9"/>
      <c r="O3235" s="67">
        <v>499.60000000000036</v>
      </c>
      <c r="T3235"/>
      <c r="U3235" s="273"/>
      <c r="V3235" s="63"/>
      <c r="W3235" s="283"/>
      <c r="X3235" s="317"/>
      <c r="Y3235" s="63"/>
    </row>
    <row r="3236" spans="1:25" ht="15">
      <c r="A3236" s="28" t="s">
        <v>872</v>
      </c>
      <c r="B3236" s="63" t="s">
        <v>2554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>
        <v>0</v>
      </c>
      <c r="J3236" s="9" t="s">
        <v>278</v>
      </c>
      <c r="K3236" s="9" t="s">
        <v>278</v>
      </c>
      <c r="L3236" s="9">
        <v>475.600000000004</v>
      </c>
      <c r="M3236" s="9"/>
      <c r="N3236" s="67"/>
      <c r="O3236" s="67">
        <v>475.600000000004</v>
      </c>
      <c r="T3236"/>
      <c r="U3236" s="218"/>
      <c r="V3236" s="63"/>
      <c r="W3236" s="283"/>
      <c r="X3236" s="317"/>
      <c r="Y3236" s="63"/>
    </row>
    <row r="3237" spans="1:25" ht="15">
      <c r="A3237" s="28" t="s">
        <v>873</v>
      </c>
      <c r="B3237" s="63" t="s">
        <v>2543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>
        <v>0</v>
      </c>
      <c r="J3237" s="9" t="s">
        <v>278</v>
      </c>
      <c r="K3237" s="9" t="s">
        <v>278</v>
      </c>
      <c r="L3237" s="9">
        <v>450.50000000000091</v>
      </c>
      <c r="M3237" s="9"/>
      <c r="N3237" s="67"/>
      <c r="O3237" s="67">
        <v>450.50000000000091</v>
      </c>
      <c r="T3237"/>
      <c r="U3237" s="273"/>
      <c r="V3237" s="63"/>
      <c r="W3237" s="283"/>
      <c r="X3237" s="317"/>
      <c r="Y3237" s="63"/>
    </row>
    <row r="3238" spans="1:25" ht="15">
      <c r="A3238" s="28" t="s">
        <v>874</v>
      </c>
      <c r="B3238" s="63" t="s">
        <v>2546</v>
      </c>
      <c r="C3238" s="3"/>
      <c r="D3238" s="3"/>
      <c r="E3238" s="9" t="s">
        <v>278</v>
      </c>
      <c r="F3238" s="9" t="s">
        <v>278</v>
      </c>
      <c r="G3238" s="9" t="s">
        <v>278</v>
      </c>
      <c r="H3238" s="9" t="s">
        <v>278</v>
      </c>
      <c r="I3238" s="9">
        <v>0</v>
      </c>
      <c r="J3238" s="9" t="s">
        <v>278</v>
      </c>
      <c r="K3238" s="9" t="s">
        <v>278</v>
      </c>
      <c r="L3238" s="9">
        <v>448.40000000000146</v>
      </c>
      <c r="M3238" s="9"/>
      <c r="N3238" s="67"/>
      <c r="O3238" s="67">
        <v>448.40000000000146</v>
      </c>
      <c r="T3238"/>
      <c r="U3238" s="63"/>
      <c r="V3238" s="63"/>
      <c r="W3238" s="265"/>
      <c r="X3238" s="317"/>
      <c r="Y3238" s="63"/>
    </row>
    <row r="3239" spans="1:25" ht="15">
      <c r="A3239" s="28" t="s">
        <v>875</v>
      </c>
      <c r="B3239" s="63" t="s">
        <v>2545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>
        <v>0</v>
      </c>
      <c r="J3239" s="9" t="s">
        <v>278</v>
      </c>
      <c r="K3239" s="9" t="s">
        <v>278</v>
      </c>
      <c r="L3239" s="9">
        <v>417.39999999999782</v>
      </c>
      <c r="M3239" s="9"/>
      <c r="N3239" s="67"/>
      <c r="O3239" s="67">
        <v>417.39999999999782</v>
      </c>
      <c r="T3239"/>
      <c r="U3239" s="63"/>
      <c r="V3239" s="63"/>
      <c r="W3239" s="265"/>
      <c r="X3239" s="317"/>
      <c r="Y3239" s="63"/>
    </row>
    <row r="3240" spans="1:25" ht="15">
      <c r="A3240" s="28" t="s">
        <v>876</v>
      </c>
      <c r="B3240" s="63" t="s">
        <v>731</v>
      </c>
      <c r="E3240" s="9" t="s">
        <v>278</v>
      </c>
      <c r="F3240" s="9" t="s">
        <v>278</v>
      </c>
      <c r="G3240" s="9" t="s">
        <v>278</v>
      </c>
      <c r="H3240" s="9">
        <v>399.30000000000018</v>
      </c>
      <c r="I3240" s="9">
        <v>0</v>
      </c>
      <c r="J3240" s="9" t="s">
        <v>278</v>
      </c>
      <c r="K3240" s="9" t="s">
        <v>278</v>
      </c>
      <c r="L3240" s="9" t="s">
        <v>278</v>
      </c>
      <c r="M3240" s="9"/>
      <c r="O3240" s="67">
        <v>399.30000000000018</v>
      </c>
      <c r="T3240"/>
      <c r="U3240" s="218"/>
      <c r="V3240" s="63"/>
      <c r="W3240" s="283"/>
      <c r="X3240" s="317"/>
      <c r="Y3240" s="63"/>
    </row>
    <row r="3241" spans="1:25" ht="15">
      <c r="A3241" s="28" t="s">
        <v>877</v>
      </c>
      <c r="B3241" s="63" t="s">
        <v>2550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>
        <v>0</v>
      </c>
      <c r="J3241" s="9" t="s">
        <v>278</v>
      </c>
      <c r="K3241" s="9" t="s">
        <v>278</v>
      </c>
      <c r="L3241" s="9">
        <v>360.90000000000691</v>
      </c>
      <c r="M3241" s="9"/>
      <c r="N3241" s="67"/>
      <c r="O3241" s="67">
        <v>360.90000000000691</v>
      </c>
      <c r="T3241"/>
      <c r="U3241" s="28"/>
      <c r="V3241" s="63"/>
      <c r="W3241" s="283"/>
      <c r="X3241" s="317"/>
      <c r="Y3241" s="63"/>
    </row>
    <row r="3242" spans="1:25" ht="15">
      <c r="A3242" s="28" t="s">
        <v>878</v>
      </c>
      <c r="B3242" s="205" t="s">
        <v>1551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0</v>
      </c>
      <c r="J3242" s="9">
        <v>356.70000000000073</v>
      </c>
      <c r="K3242" s="9" t="s">
        <v>278</v>
      </c>
      <c r="L3242" s="9" t="s">
        <v>278</v>
      </c>
      <c r="M3242" s="9"/>
      <c r="O3242" s="67">
        <v>356.70000000000073</v>
      </c>
      <c r="T3242"/>
      <c r="U3242" s="63"/>
      <c r="V3242" s="63"/>
      <c r="W3242" s="283"/>
      <c r="X3242" s="317"/>
      <c r="Y3242" s="63"/>
    </row>
    <row r="3243" spans="1:25" ht="15">
      <c r="A3243" s="28" t="s">
        <v>879</v>
      </c>
      <c r="B3243" s="63" t="s">
        <v>179</v>
      </c>
      <c r="E3243" s="9">
        <v>345.2</v>
      </c>
      <c r="F3243" s="9" t="s">
        <v>278</v>
      </c>
      <c r="G3243" s="9" t="s">
        <v>278</v>
      </c>
      <c r="H3243" s="9" t="s">
        <v>278</v>
      </c>
      <c r="I3243" s="9">
        <v>0</v>
      </c>
      <c r="J3243" s="9" t="s">
        <v>278</v>
      </c>
      <c r="K3243" s="9" t="s">
        <v>278</v>
      </c>
      <c r="L3243" s="9" t="s">
        <v>278</v>
      </c>
      <c r="M3243" s="9"/>
      <c r="O3243" s="67">
        <v>345.2</v>
      </c>
      <c r="T3243"/>
      <c r="U3243" s="273"/>
      <c r="V3243" s="63"/>
      <c r="W3243" s="282"/>
      <c r="X3243" s="317"/>
      <c r="Y3243" s="63"/>
    </row>
    <row r="3244" spans="1:25" ht="15">
      <c r="A3244" s="28" t="s">
        <v>880</v>
      </c>
      <c r="B3244" s="63" t="s">
        <v>2548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>
        <v>0</v>
      </c>
      <c r="J3244" s="9" t="s">
        <v>278</v>
      </c>
      <c r="K3244" s="9" t="s">
        <v>278</v>
      </c>
      <c r="L3244" s="9">
        <v>338.50000000000364</v>
      </c>
      <c r="M3244" s="9"/>
      <c r="N3244" s="67"/>
      <c r="O3244" s="67">
        <v>338.50000000000364</v>
      </c>
      <c r="T3244"/>
      <c r="U3244" s="273"/>
      <c r="V3244" s="63"/>
      <c r="W3244" s="283"/>
      <c r="X3244" s="317"/>
      <c r="Y3244" s="63"/>
    </row>
    <row r="3245" spans="1:25" ht="15">
      <c r="A3245" s="28" t="s">
        <v>2231</v>
      </c>
      <c r="B3245" s="63" t="s">
        <v>2547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>
        <v>0</v>
      </c>
      <c r="J3245" s="9" t="s">
        <v>278</v>
      </c>
      <c r="K3245" s="9" t="s">
        <v>278</v>
      </c>
      <c r="L3245" s="9">
        <v>338.00000000000546</v>
      </c>
      <c r="M3245" s="9"/>
      <c r="N3245" s="67"/>
      <c r="O3245" s="67">
        <v>338.00000000000546</v>
      </c>
      <c r="T3245"/>
    </row>
    <row r="3246" spans="1:25" ht="15">
      <c r="A3246" s="28" t="s">
        <v>2516</v>
      </c>
      <c r="B3246" s="63" t="s">
        <v>701</v>
      </c>
      <c r="E3246" s="9" t="s">
        <v>278</v>
      </c>
      <c r="F3246" s="9" t="s">
        <v>278</v>
      </c>
      <c r="G3246" s="9" t="s">
        <v>278</v>
      </c>
      <c r="H3246" s="9">
        <v>327.60000000000218</v>
      </c>
      <c r="I3246" s="9">
        <v>0</v>
      </c>
      <c r="J3246" s="9" t="s">
        <v>278</v>
      </c>
      <c r="K3246" s="9" t="s">
        <v>278</v>
      </c>
      <c r="L3246" s="9" t="s">
        <v>278</v>
      </c>
      <c r="M3246" s="9"/>
      <c r="O3246" s="67">
        <v>327.60000000000218</v>
      </c>
      <c r="T3246"/>
    </row>
    <row r="3247" spans="1:25" ht="15">
      <c r="A3247" s="28" t="s">
        <v>2517</v>
      </c>
      <c r="B3247" s="63" t="s">
        <v>2564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>
        <v>0</v>
      </c>
      <c r="J3247" s="9" t="s">
        <v>278</v>
      </c>
      <c r="K3247" s="9" t="s">
        <v>278</v>
      </c>
      <c r="L3247" s="9">
        <v>325.09999999999491</v>
      </c>
      <c r="M3247" s="9"/>
      <c r="N3247" s="67"/>
      <c r="O3247" s="67">
        <v>325.09999999999491</v>
      </c>
      <c r="T3247"/>
    </row>
    <row r="3248" spans="1:25" ht="15">
      <c r="A3248" s="28" t="s">
        <v>2518</v>
      </c>
      <c r="B3248" s="63" t="s">
        <v>2566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>
        <v>0</v>
      </c>
      <c r="J3248" s="9" t="s">
        <v>278</v>
      </c>
      <c r="K3248" s="9" t="s">
        <v>278</v>
      </c>
      <c r="L3248" s="9">
        <v>322.10000000000036</v>
      </c>
      <c r="M3248" s="9"/>
      <c r="N3248" s="67"/>
      <c r="O3248" s="67">
        <v>322.10000000000036</v>
      </c>
      <c r="T3248"/>
    </row>
    <row r="3249" spans="1:20" ht="15">
      <c r="A3249" s="28" t="s">
        <v>2519</v>
      </c>
      <c r="B3249" s="63" t="s">
        <v>2559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>
        <v>0</v>
      </c>
      <c r="J3249" s="9" t="s">
        <v>278</v>
      </c>
      <c r="K3249" s="9" t="s">
        <v>278</v>
      </c>
      <c r="L3249" s="9">
        <v>298.10000000000218</v>
      </c>
      <c r="M3249" s="9"/>
      <c r="N3249" s="67"/>
      <c r="O3249" s="67">
        <v>298.10000000000218</v>
      </c>
      <c r="T3249"/>
    </row>
    <row r="3250" spans="1:20" ht="15">
      <c r="A3250" s="28" t="s">
        <v>2520</v>
      </c>
      <c r="B3250" s="273" t="s">
        <v>2541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>
        <v>0</v>
      </c>
      <c r="J3250" s="9" t="s">
        <v>278</v>
      </c>
      <c r="K3250" s="9" t="s">
        <v>278</v>
      </c>
      <c r="L3250" s="9">
        <v>289.09999999999945</v>
      </c>
      <c r="M3250" s="9"/>
      <c r="N3250" s="67"/>
      <c r="O3250" s="67">
        <v>289.09999999999945</v>
      </c>
      <c r="T3250"/>
    </row>
    <row r="3251" spans="1:20" ht="15">
      <c r="A3251" s="28" t="s">
        <v>2521</v>
      </c>
      <c r="B3251" s="63" t="s">
        <v>726</v>
      </c>
      <c r="E3251" s="9" t="s">
        <v>278</v>
      </c>
      <c r="F3251" s="9" t="s">
        <v>278</v>
      </c>
      <c r="G3251" s="9" t="s">
        <v>278</v>
      </c>
      <c r="H3251" s="9">
        <v>283.00000000000364</v>
      </c>
      <c r="I3251" s="9">
        <v>0</v>
      </c>
      <c r="J3251" s="9" t="s">
        <v>278</v>
      </c>
      <c r="K3251" s="9" t="s">
        <v>278</v>
      </c>
      <c r="L3251" s="9" t="s">
        <v>278</v>
      </c>
      <c r="M3251" s="9"/>
      <c r="O3251" s="67">
        <v>283.00000000000364</v>
      </c>
      <c r="T3251"/>
    </row>
    <row r="3252" spans="1:20" ht="15">
      <c r="A3252" s="28" t="s">
        <v>2522</v>
      </c>
      <c r="B3252" s="273" t="s">
        <v>1884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>
        <v>0</v>
      </c>
      <c r="J3252" s="9">
        <v>279.30000000000109</v>
      </c>
      <c r="K3252" s="9" t="s">
        <v>278</v>
      </c>
      <c r="L3252" s="9" t="s">
        <v>278</v>
      </c>
      <c r="M3252" s="9"/>
      <c r="O3252" s="67">
        <v>279.30000000000109</v>
      </c>
      <c r="T3252"/>
    </row>
    <row r="3253" spans="1:20" ht="15">
      <c r="A3253" s="28" t="s">
        <v>2523</v>
      </c>
      <c r="B3253" s="63" t="s">
        <v>180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>
        <v>0</v>
      </c>
      <c r="J3253" s="9" t="s">
        <v>278</v>
      </c>
      <c r="K3253" s="9" t="s">
        <v>278</v>
      </c>
      <c r="L3253" s="9">
        <v>276.39999999999964</v>
      </c>
      <c r="M3253" s="9"/>
      <c r="N3253" s="67"/>
      <c r="O3253" s="67">
        <v>276.39999999999964</v>
      </c>
      <c r="T3253"/>
    </row>
    <row r="3254" spans="1:20" ht="15">
      <c r="A3254" s="28" t="s">
        <v>2524</v>
      </c>
      <c r="B3254" s="63" t="s">
        <v>2552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>
        <v>0</v>
      </c>
      <c r="J3254" s="9" t="s">
        <v>278</v>
      </c>
      <c r="K3254" s="9" t="s">
        <v>278</v>
      </c>
      <c r="L3254" s="9">
        <v>264.90000000000146</v>
      </c>
      <c r="M3254" s="9"/>
      <c r="N3254" s="67"/>
      <c r="O3254" s="67">
        <v>264.90000000000146</v>
      </c>
      <c r="T3254"/>
    </row>
    <row r="3255" spans="1:20" ht="15">
      <c r="A3255" s="28" t="s">
        <v>2525</v>
      </c>
      <c r="B3255" s="63" t="s">
        <v>2555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>
        <v>0</v>
      </c>
      <c r="J3255" s="9" t="s">
        <v>278</v>
      </c>
      <c r="K3255" s="9" t="s">
        <v>278</v>
      </c>
      <c r="L3255" s="9">
        <v>257</v>
      </c>
      <c r="M3255" s="9"/>
      <c r="N3255" s="67"/>
      <c r="O3255" s="67">
        <v>257</v>
      </c>
      <c r="T3255"/>
    </row>
    <row r="3256" spans="1:20" ht="15">
      <c r="A3256" s="28" t="s">
        <v>2526</v>
      </c>
      <c r="B3256" s="63" t="s">
        <v>2553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>
        <v>0</v>
      </c>
      <c r="J3256" s="9" t="s">
        <v>278</v>
      </c>
      <c r="K3256" s="9" t="s">
        <v>278</v>
      </c>
      <c r="L3256" s="9">
        <v>251.10000000000036</v>
      </c>
      <c r="M3256" s="9"/>
      <c r="N3256" s="67"/>
      <c r="O3256" s="67">
        <v>251.10000000000036</v>
      </c>
      <c r="T3256"/>
    </row>
    <row r="3257" spans="1:20" ht="15">
      <c r="A3257" s="28" t="s">
        <v>2527</v>
      </c>
      <c r="B3257" s="63" t="s">
        <v>2556</v>
      </c>
      <c r="C3257" s="3"/>
      <c r="D3257" s="3"/>
      <c r="E3257" s="9" t="s">
        <v>278</v>
      </c>
      <c r="F3257" s="9" t="s">
        <v>278</v>
      </c>
      <c r="G3257" s="9" t="s">
        <v>278</v>
      </c>
      <c r="H3257" s="9" t="s">
        <v>278</v>
      </c>
      <c r="I3257" s="9">
        <v>0</v>
      </c>
      <c r="J3257" s="9" t="s">
        <v>278</v>
      </c>
      <c r="K3257" s="9" t="s">
        <v>278</v>
      </c>
      <c r="L3257" s="9">
        <v>236.59999999999491</v>
      </c>
      <c r="M3257" s="9"/>
      <c r="N3257" s="67"/>
      <c r="O3257" s="67">
        <v>236.59999999999491</v>
      </c>
      <c r="T3257"/>
    </row>
    <row r="3258" spans="1:20" ht="15">
      <c r="A3258" s="28" t="s">
        <v>2528</v>
      </c>
      <c r="B3258" s="63" t="s">
        <v>2567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0</v>
      </c>
      <c r="J3258" s="9" t="s">
        <v>278</v>
      </c>
      <c r="K3258" s="9" t="s">
        <v>278</v>
      </c>
      <c r="L3258" s="9">
        <v>231.19999999999891</v>
      </c>
      <c r="M3258" s="9"/>
      <c r="N3258" s="67"/>
      <c r="O3258" s="67">
        <v>231.19999999999891</v>
      </c>
      <c r="T3258"/>
    </row>
    <row r="3259" spans="1:20" ht="15">
      <c r="A3259" s="28" t="s">
        <v>2529</v>
      </c>
      <c r="B3259" s="63" t="s">
        <v>2557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>
        <v>0</v>
      </c>
      <c r="J3259" s="9" t="s">
        <v>278</v>
      </c>
      <c r="K3259" s="9" t="s">
        <v>278</v>
      </c>
      <c r="L3259" s="9">
        <v>229.50000000000364</v>
      </c>
      <c r="M3259" s="9"/>
      <c r="N3259" s="67"/>
      <c r="O3259" s="67">
        <v>229.50000000000364</v>
      </c>
      <c r="T3259"/>
    </row>
    <row r="3260" spans="1:20" ht="15">
      <c r="A3260" s="28" t="s">
        <v>2530</v>
      </c>
      <c r="B3260" s="63" t="s">
        <v>2549</v>
      </c>
      <c r="C3260" s="3"/>
      <c r="D3260" s="3"/>
      <c r="E3260" s="9" t="s">
        <v>278</v>
      </c>
      <c r="F3260" s="9" t="s">
        <v>278</v>
      </c>
      <c r="G3260" s="9" t="s">
        <v>278</v>
      </c>
      <c r="H3260" s="9" t="s">
        <v>278</v>
      </c>
      <c r="I3260" s="9">
        <v>0</v>
      </c>
      <c r="J3260" s="9" t="s">
        <v>278</v>
      </c>
      <c r="K3260" s="9" t="s">
        <v>278</v>
      </c>
      <c r="L3260" s="9">
        <v>200.69999999999891</v>
      </c>
      <c r="M3260" s="9"/>
      <c r="N3260" s="67"/>
      <c r="O3260" s="67">
        <v>200.69999999999891</v>
      </c>
      <c r="T3260"/>
    </row>
    <row r="3261" spans="1:20" ht="15">
      <c r="A3261" s="28" t="s">
        <v>2531</v>
      </c>
      <c r="B3261" s="63" t="s">
        <v>741</v>
      </c>
      <c r="E3261" s="9" t="s">
        <v>278</v>
      </c>
      <c r="F3261" s="9" t="s">
        <v>278</v>
      </c>
      <c r="G3261" s="9" t="s">
        <v>278</v>
      </c>
      <c r="H3261" s="9">
        <v>147.59999999999854</v>
      </c>
      <c r="I3261" s="9">
        <v>0</v>
      </c>
      <c r="J3261" s="9" t="s">
        <v>278</v>
      </c>
      <c r="K3261" s="9" t="s">
        <v>278</v>
      </c>
      <c r="L3261" s="9" t="s">
        <v>278</v>
      </c>
      <c r="M3261" s="9"/>
      <c r="O3261" s="67">
        <v>147.59999999999854</v>
      </c>
      <c r="T3261"/>
    </row>
    <row r="3262" spans="1:20" ht="15">
      <c r="A3262" s="28" t="s">
        <v>2532</v>
      </c>
      <c r="B3262" s="273" t="s">
        <v>2540</v>
      </c>
      <c r="C3262" s="3"/>
      <c r="D3262" s="3"/>
      <c r="E3262" s="9" t="s">
        <v>278</v>
      </c>
      <c r="F3262" s="9" t="s">
        <v>278</v>
      </c>
      <c r="G3262" s="9" t="s">
        <v>278</v>
      </c>
      <c r="H3262" s="9" t="s">
        <v>278</v>
      </c>
      <c r="I3262" s="9">
        <v>0</v>
      </c>
      <c r="J3262" s="9" t="s">
        <v>278</v>
      </c>
      <c r="K3262" s="9" t="s">
        <v>278</v>
      </c>
      <c r="L3262" s="9">
        <v>126.50000000000182</v>
      </c>
      <c r="M3262" s="9"/>
      <c r="N3262" s="67"/>
      <c r="O3262" s="67">
        <v>126.50000000000182</v>
      </c>
      <c r="T3262"/>
    </row>
    <row r="3263" spans="1:20" ht="15">
      <c r="A3263" s="28" t="s">
        <v>2533</v>
      </c>
      <c r="B3263" s="63" t="s">
        <v>2544</v>
      </c>
      <c r="C3263" s="3"/>
      <c r="D3263" s="3"/>
      <c r="E3263" s="9" t="s">
        <v>278</v>
      </c>
      <c r="F3263" s="9" t="s">
        <v>278</v>
      </c>
      <c r="G3263" s="9" t="s">
        <v>278</v>
      </c>
      <c r="H3263" s="9" t="s">
        <v>278</v>
      </c>
      <c r="I3263" s="9">
        <v>0</v>
      </c>
      <c r="J3263" s="9" t="s">
        <v>278</v>
      </c>
      <c r="K3263" s="9" t="s">
        <v>278</v>
      </c>
      <c r="L3263" s="9">
        <v>51.999999999998181</v>
      </c>
      <c r="M3263" s="9"/>
      <c r="N3263" s="67"/>
      <c r="O3263" s="67">
        <v>51.999999999998181</v>
      </c>
      <c r="T3263"/>
    </row>
    <row r="3264" spans="1:20" ht="15">
      <c r="A3264" s="28" t="s">
        <v>2534</v>
      </c>
      <c r="B3264" s="63" t="s">
        <v>2568</v>
      </c>
      <c r="C3264" s="3"/>
      <c r="D3264" s="3"/>
      <c r="E3264" s="9" t="s">
        <v>278</v>
      </c>
      <c r="F3264" s="9" t="s">
        <v>278</v>
      </c>
      <c r="G3264" s="9" t="s">
        <v>278</v>
      </c>
      <c r="H3264" s="9" t="s">
        <v>278</v>
      </c>
      <c r="I3264" s="9">
        <v>0</v>
      </c>
      <c r="J3264" s="9" t="s">
        <v>278</v>
      </c>
      <c r="K3264" s="9" t="s">
        <v>278</v>
      </c>
      <c r="L3264" s="9">
        <v>49.899999999999636</v>
      </c>
      <c r="M3264" s="9"/>
      <c r="N3264" s="67"/>
      <c r="O3264" s="67">
        <v>49.899999999999636</v>
      </c>
      <c r="T3264"/>
    </row>
    <row r="3265" spans="1:20" ht="15">
      <c r="A3265" s="28" t="s">
        <v>2535</v>
      </c>
      <c r="B3265" s="63" t="s">
        <v>2551</v>
      </c>
      <c r="C3265" s="3"/>
      <c r="D3265" s="3"/>
      <c r="E3265" s="9" t="s">
        <v>278</v>
      </c>
      <c r="F3265" s="9" t="s">
        <v>278</v>
      </c>
      <c r="G3265" s="9" t="s">
        <v>278</v>
      </c>
      <c r="H3265" s="9" t="s">
        <v>278</v>
      </c>
      <c r="I3265" s="9">
        <v>0</v>
      </c>
      <c r="J3265" s="9" t="s">
        <v>278</v>
      </c>
      <c r="K3265" s="9" t="s">
        <v>278</v>
      </c>
      <c r="L3265" s="9">
        <v>37.400000000000546</v>
      </c>
      <c r="M3265" s="9"/>
      <c r="N3265" s="67"/>
      <c r="O3265" s="67">
        <v>37.400000000000546</v>
      </c>
      <c r="T3265"/>
    </row>
    <row r="3266" spans="1:20" ht="15">
      <c r="A3266" s="28" t="s">
        <v>2536</v>
      </c>
      <c r="B3266" s="63" t="s">
        <v>2558</v>
      </c>
      <c r="C3266" s="3"/>
      <c r="D3266" s="3"/>
      <c r="E3266" s="9" t="s">
        <v>278</v>
      </c>
      <c r="F3266" s="9" t="s">
        <v>278</v>
      </c>
      <c r="G3266" s="9" t="s">
        <v>278</v>
      </c>
      <c r="H3266" s="9" t="s">
        <v>278</v>
      </c>
      <c r="I3266" s="9">
        <v>0</v>
      </c>
      <c r="J3266" s="9" t="s">
        <v>278</v>
      </c>
      <c r="K3266" s="9" t="s">
        <v>278</v>
      </c>
      <c r="L3266" s="9">
        <v>35.80000000000291</v>
      </c>
      <c r="M3266" s="9"/>
      <c r="N3266" s="67"/>
      <c r="O3266" s="67">
        <v>35.80000000000291</v>
      </c>
      <c r="T3266"/>
    </row>
    <row r="3267" spans="1:20" ht="15">
      <c r="A3267" s="28" t="s">
        <v>2537</v>
      </c>
      <c r="B3267" s="218" t="s">
        <v>1547</v>
      </c>
      <c r="C3267" s="3"/>
      <c r="D3267" s="3"/>
      <c r="E3267" s="9" t="s">
        <v>278</v>
      </c>
      <c r="F3267" s="9" t="s">
        <v>278</v>
      </c>
      <c r="G3267" s="9" t="s">
        <v>278</v>
      </c>
      <c r="H3267" s="9" t="s">
        <v>278</v>
      </c>
      <c r="I3267" s="9">
        <v>0</v>
      </c>
      <c r="J3267" s="9" t="s">
        <v>278</v>
      </c>
      <c r="K3267" s="9" t="s">
        <v>278</v>
      </c>
      <c r="L3267" s="9" t="s">
        <v>278</v>
      </c>
      <c r="M3267" s="9"/>
      <c r="O3267" s="67">
        <v>0</v>
      </c>
      <c r="T3267"/>
    </row>
    <row r="3268" spans="1:20" ht="15">
      <c r="A3268" s="28" t="s">
        <v>2538</v>
      </c>
      <c r="B3268" s="205" t="s">
        <v>1557</v>
      </c>
      <c r="C3268" s="3"/>
      <c r="D3268" s="3"/>
      <c r="E3268" s="9" t="s">
        <v>278</v>
      </c>
      <c r="F3268" s="9" t="s">
        <v>278</v>
      </c>
      <c r="G3268" s="9" t="s">
        <v>278</v>
      </c>
      <c r="H3268" s="9" t="s">
        <v>278</v>
      </c>
      <c r="I3268" s="9">
        <v>0</v>
      </c>
      <c r="J3268" s="9" t="s">
        <v>278</v>
      </c>
      <c r="K3268" s="9" t="s">
        <v>278</v>
      </c>
      <c r="L3268" s="9" t="s">
        <v>278</v>
      </c>
      <c r="M3268" s="9"/>
      <c r="O3268" s="67">
        <v>0</v>
      </c>
      <c r="T3268"/>
    </row>
    <row r="3269" spans="1:20" ht="15">
      <c r="A3269" s="28" t="s">
        <v>2539</v>
      </c>
      <c r="B3269" s="205" t="s">
        <v>1556</v>
      </c>
      <c r="C3269" s="3"/>
      <c r="D3269" s="3"/>
      <c r="E3269" s="9" t="s">
        <v>278</v>
      </c>
      <c r="F3269" s="9" t="s">
        <v>278</v>
      </c>
      <c r="G3269" s="9" t="s">
        <v>278</v>
      </c>
      <c r="H3269" s="9" t="s">
        <v>278</v>
      </c>
      <c r="I3269" s="9">
        <v>0</v>
      </c>
      <c r="J3269" s="9" t="s">
        <v>278</v>
      </c>
      <c r="K3269" s="9" t="s">
        <v>278</v>
      </c>
      <c r="L3269" s="9" t="s">
        <v>278</v>
      </c>
      <c r="M3269" s="9"/>
      <c r="O3269" s="67">
        <v>0</v>
      </c>
      <c r="T3269"/>
    </row>
    <row r="3270" spans="1:20" ht="15">
      <c r="A3270" s="28" t="s">
        <v>2687</v>
      </c>
      <c r="B3270" s="205" t="s">
        <v>1554</v>
      </c>
      <c r="C3270" s="3"/>
      <c r="D3270" s="3"/>
      <c r="E3270" s="9" t="s">
        <v>278</v>
      </c>
      <c r="F3270" s="9" t="s">
        <v>278</v>
      </c>
      <c r="G3270" s="9" t="s">
        <v>278</v>
      </c>
      <c r="H3270" s="9" t="s">
        <v>278</v>
      </c>
      <c r="I3270" s="9">
        <v>0</v>
      </c>
      <c r="J3270" s="9" t="s">
        <v>278</v>
      </c>
      <c r="K3270" s="9" t="s">
        <v>278</v>
      </c>
      <c r="L3270" s="9" t="s">
        <v>278</v>
      </c>
      <c r="M3270" s="9"/>
      <c r="O3270" s="67">
        <v>0</v>
      </c>
      <c r="T3270"/>
    </row>
    <row r="3271" spans="1:20" ht="15">
      <c r="A3271" s="28" t="s">
        <v>2688</v>
      </c>
      <c r="B3271" s="205" t="s">
        <v>1581</v>
      </c>
      <c r="C3271" s="3"/>
      <c r="D3271" s="3"/>
      <c r="E3271" s="9" t="s">
        <v>278</v>
      </c>
      <c r="F3271" s="9" t="s">
        <v>278</v>
      </c>
      <c r="G3271" s="9" t="s">
        <v>278</v>
      </c>
      <c r="H3271" s="9" t="s">
        <v>278</v>
      </c>
      <c r="I3271" s="9">
        <v>0</v>
      </c>
      <c r="J3271" s="9" t="s">
        <v>278</v>
      </c>
      <c r="K3271" s="9" t="s">
        <v>278</v>
      </c>
      <c r="L3271" s="9" t="s">
        <v>278</v>
      </c>
      <c r="M3271" s="9"/>
      <c r="O3271" s="67">
        <v>0</v>
      </c>
      <c r="T3271"/>
    </row>
    <row r="3272" spans="1:20" ht="15">
      <c r="A3272" s="28" t="s">
        <v>2689</v>
      </c>
      <c r="B3272" s="205" t="s">
        <v>1564</v>
      </c>
      <c r="C3272" s="3"/>
      <c r="D3272" s="3"/>
      <c r="E3272" s="9" t="s">
        <v>278</v>
      </c>
      <c r="F3272" s="9" t="s">
        <v>278</v>
      </c>
      <c r="G3272" s="9" t="s">
        <v>278</v>
      </c>
      <c r="H3272" s="9" t="s">
        <v>278</v>
      </c>
      <c r="I3272" s="9">
        <v>0</v>
      </c>
      <c r="J3272" s="9" t="s">
        <v>278</v>
      </c>
      <c r="K3272" s="9" t="s">
        <v>278</v>
      </c>
      <c r="L3272" s="9" t="s">
        <v>278</v>
      </c>
      <c r="M3272" s="9"/>
      <c r="O3272" s="67">
        <v>0</v>
      </c>
      <c r="T3272"/>
    </row>
    <row r="3273" spans="1:20" ht="15">
      <c r="A3273" s="291" t="s">
        <v>3944</v>
      </c>
      <c r="B3273" s="63" t="s">
        <v>4006</v>
      </c>
      <c r="C3273" s="3"/>
      <c r="D3273" s="3"/>
      <c r="E3273" s="9"/>
      <c r="F3273" s="9"/>
      <c r="G3273" s="9"/>
      <c r="H3273" s="9"/>
      <c r="L3273" s="69"/>
      <c r="M3273" s="69"/>
      <c r="N3273" s="67"/>
      <c r="T3273"/>
    </row>
    <row r="3274" spans="1:20" ht="15">
      <c r="A3274" s="291" t="s">
        <v>3945</v>
      </c>
      <c r="B3274" s="63" t="s">
        <v>4007</v>
      </c>
      <c r="C3274" s="3"/>
      <c r="D3274" s="3"/>
      <c r="E3274" s="9"/>
      <c r="F3274" s="9"/>
      <c r="G3274" s="9"/>
      <c r="H3274" s="9"/>
      <c r="L3274" s="69"/>
      <c r="M3274" s="69"/>
      <c r="N3274" s="67"/>
      <c r="T3274"/>
    </row>
    <row r="3275" spans="1:20" ht="15">
      <c r="A3275" s="291" t="s">
        <v>3946</v>
      </c>
      <c r="B3275" s="63" t="s">
        <v>4008</v>
      </c>
      <c r="C3275" s="3"/>
      <c r="D3275" s="3"/>
      <c r="E3275" s="9"/>
      <c r="F3275" s="9"/>
      <c r="G3275" s="9"/>
      <c r="H3275" s="9"/>
      <c r="L3275" s="69"/>
      <c r="M3275" s="69"/>
      <c r="N3275" s="67"/>
      <c r="T3275"/>
    </row>
    <row r="3276" spans="1:20" ht="15">
      <c r="A3276" s="291" t="s">
        <v>3947</v>
      </c>
      <c r="B3276" s="63" t="s">
        <v>4009</v>
      </c>
      <c r="C3276" s="3"/>
      <c r="D3276" s="3"/>
      <c r="E3276" s="9"/>
      <c r="F3276" s="9"/>
      <c r="G3276" s="9"/>
      <c r="H3276" s="9"/>
      <c r="L3276" s="69"/>
      <c r="M3276" s="69"/>
      <c r="N3276" s="67"/>
      <c r="T3276"/>
    </row>
    <row r="3277" spans="1:20" ht="15">
      <c r="A3277" s="291" t="s">
        <v>3948</v>
      </c>
      <c r="B3277" s="63" t="s">
        <v>4010</v>
      </c>
      <c r="C3277" s="3"/>
      <c r="D3277" s="3"/>
      <c r="E3277" s="9"/>
      <c r="F3277" s="9"/>
      <c r="G3277" s="9"/>
      <c r="H3277" s="9"/>
      <c r="L3277" s="69"/>
      <c r="M3277" s="69"/>
      <c r="N3277" s="67"/>
      <c r="T3277"/>
    </row>
    <row r="3278" spans="1:20" ht="15">
      <c r="A3278" s="291" t="s">
        <v>3949</v>
      </c>
      <c r="B3278" s="63" t="s">
        <v>4011</v>
      </c>
      <c r="C3278" s="3"/>
      <c r="D3278" s="3"/>
      <c r="E3278" s="9"/>
      <c r="F3278" s="9"/>
      <c r="G3278" s="9"/>
      <c r="H3278" s="9"/>
      <c r="L3278" s="69"/>
      <c r="M3278" s="69"/>
      <c r="N3278" s="67"/>
      <c r="T3278"/>
    </row>
    <row r="3279" spans="1:20" ht="15">
      <c r="A3279" s="291" t="s">
        <v>3950</v>
      </c>
      <c r="B3279" s="63" t="s">
        <v>4012</v>
      </c>
      <c r="C3279" s="3"/>
      <c r="D3279" s="3"/>
      <c r="E3279" s="9"/>
      <c r="F3279" s="9"/>
      <c r="G3279" s="9"/>
      <c r="H3279" s="9"/>
      <c r="L3279" s="69"/>
      <c r="M3279" s="69"/>
      <c r="N3279" s="67"/>
      <c r="T3279"/>
    </row>
    <row r="3280" spans="1:20" ht="15">
      <c r="A3280" s="291" t="s">
        <v>3951</v>
      </c>
      <c r="B3280" s="63" t="s">
        <v>4013</v>
      </c>
      <c r="C3280" s="3"/>
      <c r="D3280" s="3"/>
      <c r="E3280" s="9"/>
      <c r="F3280" s="9"/>
      <c r="G3280" s="9"/>
      <c r="H3280" s="9"/>
      <c r="L3280" s="69"/>
      <c r="M3280" s="69"/>
      <c r="N3280" s="67"/>
      <c r="T3280"/>
    </row>
    <row r="3281" spans="1:20" ht="15">
      <c r="A3281" s="291" t="s">
        <v>3952</v>
      </c>
      <c r="B3281" s="63" t="s">
        <v>4014</v>
      </c>
      <c r="C3281" s="3"/>
      <c r="D3281" s="3"/>
      <c r="E3281" s="9"/>
      <c r="F3281" s="9"/>
      <c r="G3281" s="9"/>
      <c r="H3281" s="9"/>
      <c r="L3281" s="69"/>
      <c r="M3281" s="69"/>
      <c r="N3281" s="67"/>
      <c r="T3281"/>
    </row>
    <row r="3282" spans="1:20" ht="15">
      <c r="A3282" s="291" t="s">
        <v>3953</v>
      </c>
      <c r="B3282" s="63" t="s">
        <v>4033</v>
      </c>
      <c r="C3282" s="3"/>
      <c r="D3282" s="3"/>
      <c r="E3282" s="9"/>
      <c r="F3282" s="9"/>
      <c r="G3282" s="9"/>
      <c r="H3282" s="9"/>
      <c r="L3282" s="69"/>
      <c r="M3282" s="69"/>
      <c r="N3282" s="67"/>
      <c r="T3282"/>
    </row>
    <row r="3283" spans="1:20" ht="15">
      <c r="A3283" s="291" t="s">
        <v>3954</v>
      </c>
      <c r="B3283" s="63" t="s">
        <v>4015</v>
      </c>
      <c r="C3283" s="3"/>
      <c r="D3283" s="3"/>
      <c r="E3283" s="9"/>
      <c r="F3283" s="9"/>
      <c r="G3283" s="9"/>
      <c r="H3283" s="9"/>
      <c r="L3283" s="69"/>
      <c r="M3283" s="69"/>
      <c r="N3283" s="67"/>
      <c r="T3283"/>
    </row>
    <row r="3284" spans="1:20" ht="15">
      <c r="A3284" s="291" t="s">
        <v>3955</v>
      </c>
      <c r="B3284" s="63" t="s">
        <v>4016</v>
      </c>
      <c r="C3284" s="3"/>
      <c r="D3284" s="3"/>
      <c r="E3284" s="9"/>
      <c r="F3284" s="9"/>
      <c r="G3284" s="9"/>
      <c r="H3284" s="9"/>
      <c r="L3284" s="69"/>
      <c r="M3284" s="69"/>
      <c r="N3284" s="67"/>
      <c r="T3284"/>
    </row>
    <row r="3285" spans="1:20" ht="15">
      <c r="A3285" s="291" t="s">
        <v>3956</v>
      </c>
      <c r="B3285" s="63" t="s">
        <v>4017</v>
      </c>
      <c r="C3285" s="3"/>
      <c r="D3285" s="3"/>
      <c r="E3285" s="9"/>
      <c r="F3285" s="9"/>
      <c r="G3285" s="9"/>
      <c r="H3285" s="9"/>
      <c r="L3285" s="69"/>
      <c r="M3285" s="69"/>
      <c r="N3285" s="67"/>
      <c r="T3285"/>
    </row>
    <row r="3286" spans="1:20" ht="15">
      <c r="A3286" s="291" t="s">
        <v>3957</v>
      </c>
      <c r="B3286" s="63" t="s">
        <v>4018</v>
      </c>
      <c r="C3286" s="3"/>
      <c r="D3286" s="3"/>
      <c r="E3286" s="9"/>
      <c r="F3286" s="9"/>
      <c r="G3286" s="9"/>
      <c r="H3286" s="9"/>
      <c r="L3286" s="69"/>
      <c r="M3286" s="69"/>
      <c r="N3286" s="67"/>
      <c r="T3286"/>
    </row>
    <row r="3287" spans="1:20" ht="15">
      <c r="A3287" s="291" t="s">
        <v>3958</v>
      </c>
      <c r="B3287" s="63" t="s">
        <v>4019</v>
      </c>
      <c r="C3287" s="3"/>
      <c r="D3287" s="3"/>
      <c r="E3287" s="9"/>
      <c r="F3287" s="9"/>
      <c r="G3287" s="9"/>
      <c r="H3287" s="9"/>
      <c r="L3287" s="69"/>
      <c r="M3287" s="69"/>
      <c r="N3287" s="67"/>
      <c r="T3287"/>
    </row>
    <row r="3288" spans="1:20" ht="15">
      <c r="A3288" s="291" t="s">
        <v>3959</v>
      </c>
      <c r="B3288" s="63" t="s">
        <v>4020</v>
      </c>
      <c r="C3288" s="3"/>
      <c r="D3288" s="3"/>
      <c r="E3288" s="9"/>
      <c r="F3288" s="9"/>
      <c r="G3288" s="9"/>
      <c r="H3288" s="9"/>
      <c r="L3288" s="69"/>
      <c r="M3288" s="69"/>
      <c r="N3288" s="67"/>
      <c r="T3288"/>
    </row>
    <row r="3289" spans="1:20" ht="15">
      <c r="A3289" s="291" t="s">
        <v>3960</v>
      </c>
      <c r="B3289" s="63" t="s">
        <v>4021</v>
      </c>
      <c r="C3289" s="3"/>
      <c r="D3289" s="3"/>
      <c r="E3289" s="9"/>
      <c r="F3289" s="9"/>
      <c r="G3289" s="9"/>
      <c r="H3289" s="9"/>
      <c r="L3289" s="69"/>
      <c r="M3289" s="69"/>
      <c r="N3289" s="67"/>
      <c r="T3289"/>
    </row>
    <row r="3290" spans="1:20" ht="15">
      <c r="A3290" s="291" t="s">
        <v>3961</v>
      </c>
      <c r="B3290" s="63" t="s">
        <v>4022</v>
      </c>
      <c r="C3290" s="3"/>
      <c r="D3290" s="3"/>
      <c r="E3290" s="9"/>
      <c r="F3290" s="9"/>
      <c r="G3290" s="9"/>
      <c r="H3290" s="9"/>
      <c r="L3290" s="69"/>
      <c r="M3290" s="69"/>
      <c r="N3290" s="67"/>
      <c r="T3290"/>
    </row>
    <row r="3291" spans="1:20" ht="15">
      <c r="A3291" s="291" t="s">
        <v>3962</v>
      </c>
      <c r="B3291" s="63" t="s">
        <v>4023</v>
      </c>
      <c r="C3291" s="3"/>
      <c r="D3291" s="3"/>
      <c r="E3291" s="9"/>
      <c r="F3291" s="9"/>
      <c r="G3291" s="9"/>
      <c r="H3291" s="9"/>
      <c r="L3291" s="69"/>
      <c r="M3291" s="69"/>
      <c r="N3291" s="67"/>
      <c r="T3291"/>
    </row>
    <row r="3292" spans="1:20" ht="15">
      <c r="A3292" s="291" t="s">
        <v>3963</v>
      </c>
      <c r="B3292" s="63" t="s">
        <v>4024</v>
      </c>
      <c r="C3292" s="3"/>
      <c r="D3292" s="3"/>
      <c r="E3292" s="9"/>
      <c r="F3292" s="9"/>
      <c r="G3292" s="9"/>
      <c r="H3292" s="9"/>
      <c r="L3292" s="69"/>
      <c r="M3292" s="69"/>
      <c r="N3292" s="67"/>
      <c r="T3292"/>
    </row>
    <row r="3293" spans="1:20" ht="15">
      <c r="A3293" s="291" t="s">
        <v>3964</v>
      </c>
      <c r="B3293" s="63" t="s">
        <v>4025</v>
      </c>
      <c r="C3293" s="3"/>
      <c r="D3293" s="3"/>
      <c r="E3293" s="9"/>
      <c r="F3293" s="9"/>
      <c r="G3293" s="9"/>
      <c r="H3293" s="9"/>
      <c r="L3293" s="69"/>
      <c r="M3293" s="69"/>
      <c r="N3293" s="67"/>
      <c r="T3293"/>
    </row>
    <row r="3294" spans="1:20" ht="15">
      <c r="A3294" s="291" t="s">
        <v>3965</v>
      </c>
      <c r="B3294" s="63" t="s">
        <v>4026</v>
      </c>
      <c r="C3294" s="3"/>
      <c r="D3294" s="3"/>
      <c r="E3294" s="9"/>
      <c r="F3294" s="9"/>
      <c r="G3294" s="9"/>
      <c r="H3294" s="9"/>
      <c r="L3294" s="69"/>
      <c r="M3294" s="69"/>
      <c r="N3294" s="67"/>
      <c r="T3294"/>
    </row>
    <row r="3295" spans="1:20" ht="15">
      <c r="A3295" s="291" t="s">
        <v>3966</v>
      </c>
      <c r="B3295" s="63" t="s">
        <v>4027</v>
      </c>
      <c r="C3295" s="3"/>
      <c r="D3295" s="3"/>
      <c r="E3295" s="9"/>
      <c r="F3295" s="9"/>
      <c r="G3295" s="9"/>
      <c r="H3295" s="9"/>
      <c r="L3295" s="69"/>
      <c r="M3295" s="69"/>
      <c r="N3295" s="67"/>
      <c r="T3295"/>
    </row>
    <row r="3296" spans="1:20" ht="15">
      <c r="A3296" s="291" t="s">
        <v>4034</v>
      </c>
      <c r="B3296" s="63" t="s">
        <v>4028</v>
      </c>
      <c r="C3296" s="3"/>
      <c r="D3296" s="3"/>
      <c r="E3296" s="9"/>
      <c r="F3296" s="9"/>
      <c r="G3296" s="9"/>
      <c r="H3296" s="9"/>
      <c r="L3296" s="69"/>
      <c r="M3296" s="69"/>
      <c r="N3296" s="67"/>
      <c r="T3296"/>
    </row>
    <row r="3297" spans="1:25" ht="15">
      <c r="A3297" s="291" t="s">
        <v>4187</v>
      </c>
      <c r="B3297" s="63" t="s">
        <v>4029</v>
      </c>
      <c r="C3297" s="3"/>
      <c r="D3297" s="3"/>
      <c r="E3297" s="9"/>
      <c r="F3297" s="9"/>
      <c r="G3297" s="9"/>
      <c r="H3297" s="9"/>
      <c r="L3297" s="69"/>
      <c r="M3297" s="69"/>
      <c r="N3297" s="67"/>
      <c r="T3297"/>
    </row>
    <row r="3298" spans="1:25" ht="15">
      <c r="A3298" s="291" t="s">
        <v>4312</v>
      </c>
      <c r="B3298" s="63" t="s">
        <v>4030</v>
      </c>
      <c r="C3298" s="3"/>
      <c r="D3298" s="3"/>
      <c r="E3298" s="9"/>
      <c r="F3298" s="9"/>
      <c r="G3298" s="9"/>
      <c r="H3298" s="9"/>
      <c r="L3298" s="69"/>
      <c r="M3298" s="69"/>
      <c r="N3298" s="67"/>
      <c r="T3298"/>
    </row>
    <row r="3299" spans="1:25" ht="15">
      <c r="A3299" s="291" t="s">
        <v>4372</v>
      </c>
      <c r="B3299" s="63" t="s">
        <v>4031</v>
      </c>
      <c r="C3299" s="3"/>
      <c r="D3299" s="3"/>
      <c r="E3299" s="9"/>
      <c r="F3299" s="9"/>
      <c r="G3299" s="9"/>
      <c r="H3299" s="9"/>
      <c r="L3299" s="69"/>
      <c r="M3299" s="69"/>
      <c r="N3299" s="67"/>
      <c r="T3299"/>
    </row>
    <row r="3300" spans="1:25" ht="15">
      <c r="A3300" s="291" t="s">
        <v>4373</v>
      </c>
      <c r="B3300" s="63" t="s">
        <v>4032</v>
      </c>
      <c r="C3300" s="3"/>
      <c r="D3300" s="3"/>
      <c r="E3300" s="9"/>
      <c r="F3300" s="9"/>
      <c r="G3300" s="9"/>
      <c r="H3300" s="9"/>
      <c r="L3300" s="69"/>
      <c r="M3300" s="69"/>
      <c r="N3300" s="67"/>
      <c r="T3300"/>
    </row>
    <row r="3301" spans="1:25" ht="15">
      <c r="A3301" s="291" t="s">
        <v>4374</v>
      </c>
      <c r="B3301" s="63" t="s">
        <v>4035</v>
      </c>
      <c r="C3301" s="3"/>
      <c r="D3301" s="3"/>
      <c r="E3301" s="9"/>
      <c r="F3301" s="9"/>
      <c r="G3301" s="9"/>
      <c r="H3301" s="9"/>
      <c r="L3301" s="69"/>
      <c r="M3301" s="69"/>
      <c r="N3301" s="67"/>
      <c r="T3301"/>
    </row>
    <row r="3302" spans="1:25" ht="15">
      <c r="A3302" s="291" t="s">
        <v>4375</v>
      </c>
      <c r="B3302" s="63" t="s">
        <v>4186</v>
      </c>
      <c r="C3302" s="3"/>
      <c r="D3302" s="3"/>
      <c r="E3302" s="9"/>
      <c r="F3302" s="9"/>
      <c r="G3302" s="9"/>
      <c r="H3302" s="9"/>
      <c r="L3302" s="69"/>
      <c r="M3302" s="69"/>
      <c r="N3302" s="67"/>
      <c r="T3302"/>
    </row>
    <row r="3303" spans="1:25" ht="15">
      <c r="A3303" s="291" t="s">
        <v>4376</v>
      </c>
      <c r="B3303" s="63" t="s">
        <v>4309</v>
      </c>
      <c r="C3303" s="3"/>
      <c r="D3303" s="3"/>
      <c r="E3303" s="9"/>
      <c r="F3303" s="9"/>
      <c r="G3303" s="9"/>
      <c r="H3303" s="9"/>
      <c r="L3303" s="69"/>
      <c r="M3303" s="69"/>
      <c r="N3303" s="67"/>
      <c r="T3303"/>
    </row>
    <row r="3304" spans="1:25" ht="15">
      <c r="A3304" s="28"/>
      <c r="B3304" s="63"/>
      <c r="E3304" s="9"/>
      <c r="F3304" s="9"/>
      <c r="G3304" s="9"/>
      <c r="H3304" s="9"/>
      <c r="L3304" s="69"/>
      <c r="M3304" s="69"/>
      <c r="N3304" s="67"/>
      <c r="T3304"/>
    </row>
    <row r="3305" spans="1:25" ht="15">
      <c r="A3305" s="28"/>
      <c r="B3305" s="63"/>
      <c r="E3305" s="9"/>
      <c r="L3305" s="69"/>
      <c r="M3305" s="69"/>
      <c r="T3305"/>
    </row>
    <row r="3306" spans="1:25" ht="15">
      <c r="A3306" s="28"/>
      <c r="B3306" s="63"/>
      <c r="E3306" s="9"/>
      <c r="L3306" s="69"/>
      <c r="M3306" s="69"/>
      <c r="T3306"/>
    </row>
    <row r="3307" spans="1:25" ht="25.5">
      <c r="A3307" s="23" t="s">
        <v>198</v>
      </c>
      <c r="L3307" s="69"/>
      <c r="M3307" s="69"/>
      <c r="T3307"/>
    </row>
    <row r="3308" spans="1:25">
      <c r="L3308" s="69"/>
      <c r="M3308" s="69"/>
      <c r="T3308"/>
    </row>
    <row r="3309" spans="1:25" ht="15">
      <c r="A3309" s="39"/>
      <c r="B3309" s="39"/>
      <c r="C3309" s="39"/>
      <c r="D3309" s="39"/>
      <c r="E3309" s="61">
        <v>2016</v>
      </c>
      <c r="F3309" s="61">
        <v>2017</v>
      </c>
      <c r="G3309" s="61">
        <v>2018</v>
      </c>
      <c r="H3309" s="61">
        <v>2019</v>
      </c>
      <c r="I3309" s="61">
        <v>2020</v>
      </c>
      <c r="J3309" s="61">
        <v>2021</v>
      </c>
      <c r="K3309" s="61">
        <v>2022</v>
      </c>
      <c r="L3309" s="61">
        <v>2023</v>
      </c>
      <c r="M3309" s="61">
        <v>2024</v>
      </c>
      <c r="O3309" s="70" t="s">
        <v>40</v>
      </c>
      <c r="T3309"/>
    </row>
    <row r="3310" spans="1:25" ht="15">
      <c r="A3310" s="28" t="s">
        <v>0</v>
      </c>
      <c r="B3310" s="63" t="s">
        <v>1</v>
      </c>
      <c r="E3310" s="216">
        <v>60</v>
      </c>
      <c r="F3310" s="9">
        <v>164.5</v>
      </c>
      <c r="G3310" s="211">
        <v>347.4</v>
      </c>
      <c r="H3310" s="9">
        <v>125</v>
      </c>
      <c r="I3310" s="9">
        <v>0</v>
      </c>
      <c r="J3310" s="131">
        <v>406.25</v>
      </c>
      <c r="K3310" s="216">
        <v>332.40000000000146</v>
      </c>
      <c r="L3310" s="9">
        <v>153</v>
      </c>
      <c r="M3310" s="9"/>
      <c r="O3310" s="67">
        <v>1588.5500000000015</v>
      </c>
      <c r="Q3310" t="s">
        <v>2339</v>
      </c>
      <c r="T3310" s="21" t="s">
        <v>1666</v>
      </c>
      <c r="U3310" s="63"/>
      <c r="V3310" s="63"/>
      <c r="W3310" s="265"/>
      <c r="X3310" s="317"/>
      <c r="Y3310" s="63"/>
    </row>
    <row r="3311" spans="1:25" ht="15">
      <c r="A3311" s="28" t="s">
        <v>2</v>
      </c>
      <c r="B3311" s="63" t="s">
        <v>141</v>
      </c>
      <c r="E3311" s="9" t="s">
        <v>278</v>
      </c>
      <c r="F3311" s="216">
        <v>381</v>
      </c>
      <c r="G3311" s="216">
        <v>205.5</v>
      </c>
      <c r="H3311" s="9">
        <v>39</v>
      </c>
      <c r="I3311" s="9">
        <v>0</v>
      </c>
      <c r="J3311" s="67">
        <v>258.299999999992</v>
      </c>
      <c r="K3311" s="9">
        <v>247.89999999999964</v>
      </c>
      <c r="L3311" s="216">
        <v>277.5</v>
      </c>
      <c r="M3311" s="216"/>
      <c r="O3311" s="67">
        <v>1409.1999999999916</v>
      </c>
      <c r="Q3311" t="s">
        <v>2222</v>
      </c>
      <c r="T3311"/>
      <c r="U3311" s="273"/>
      <c r="V3311" s="63"/>
      <c r="W3311" s="283"/>
      <c r="X3311" s="317"/>
      <c r="Y3311" s="63"/>
    </row>
    <row r="3312" spans="1:25" ht="15">
      <c r="A3312" s="28" t="s">
        <v>3</v>
      </c>
      <c r="B3312" s="63" t="s">
        <v>15</v>
      </c>
      <c r="E3312" s="9">
        <v>4.2</v>
      </c>
      <c r="F3312" s="216">
        <v>301.95</v>
      </c>
      <c r="G3312" s="216">
        <v>254</v>
      </c>
      <c r="H3312" s="9">
        <v>171.20000000000073</v>
      </c>
      <c r="I3312" s="9">
        <v>0</v>
      </c>
      <c r="J3312" s="67">
        <v>204.19999999999345</v>
      </c>
      <c r="K3312" s="9">
        <v>262.89999999999964</v>
      </c>
      <c r="L3312" s="9">
        <v>97.5</v>
      </c>
      <c r="M3312" s="9"/>
      <c r="O3312" s="67">
        <v>1295.9499999999939</v>
      </c>
      <c r="Q3312" t="s">
        <v>316</v>
      </c>
      <c r="T3312"/>
      <c r="U3312" s="218"/>
      <c r="V3312" s="63"/>
      <c r="W3312" s="283"/>
      <c r="X3312" s="317"/>
      <c r="Y3312" s="63"/>
    </row>
    <row r="3313" spans="1:25" ht="15">
      <c r="A3313" s="28" t="s">
        <v>5</v>
      </c>
      <c r="B3313" s="63" t="s">
        <v>17</v>
      </c>
      <c r="E3313" s="212">
        <v>91</v>
      </c>
      <c r="F3313" s="216">
        <v>331.95</v>
      </c>
      <c r="G3313" s="9">
        <v>120</v>
      </c>
      <c r="H3313" s="216">
        <v>293.5</v>
      </c>
      <c r="I3313" s="9">
        <v>0</v>
      </c>
      <c r="J3313" s="67">
        <v>133.00000000000728</v>
      </c>
      <c r="K3313" s="64" t="s">
        <v>279</v>
      </c>
      <c r="L3313" s="216">
        <v>302.7</v>
      </c>
      <c r="M3313" s="216"/>
      <c r="O3313" s="67">
        <v>1272.1500000000074</v>
      </c>
      <c r="Q3313" t="s">
        <v>2995</v>
      </c>
      <c r="T3313" t="s">
        <v>1667</v>
      </c>
      <c r="U3313" s="273"/>
      <c r="V3313" s="63"/>
      <c r="W3313" s="283"/>
      <c r="X3313" s="317"/>
      <c r="Y3313" s="63"/>
    </row>
    <row r="3314" spans="1:25" ht="15">
      <c r="A3314" s="28" t="s">
        <v>7</v>
      </c>
      <c r="B3314" s="63" t="s">
        <v>156</v>
      </c>
      <c r="E3314" s="9" t="s">
        <v>278</v>
      </c>
      <c r="F3314" s="9" t="s">
        <v>278</v>
      </c>
      <c r="G3314" s="216">
        <v>228.6</v>
      </c>
      <c r="H3314" s="213">
        <v>382.99999999999909</v>
      </c>
      <c r="I3314" s="9">
        <v>0</v>
      </c>
      <c r="J3314" s="133">
        <v>387.80000000000291</v>
      </c>
      <c r="K3314" s="9">
        <v>244.70000000000164</v>
      </c>
      <c r="L3314" s="9" t="s">
        <v>278</v>
      </c>
      <c r="M3314" s="9"/>
      <c r="O3314" s="67">
        <v>1244.1000000000035</v>
      </c>
      <c r="Q3314" t="s">
        <v>1231</v>
      </c>
      <c r="T3314" t="s">
        <v>1667</v>
      </c>
      <c r="U3314" s="218"/>
      <c r="V3314" s="63"/>
      <c r="W3314" s="283"/>
      <c r="X3314" s="317"/>
      <c r="Y3314" s="63"/>
    </row>
    <row r="3315" spans="1:25" ht="15">
      <c r="A3315" s="28" t="s">
        <v>8</v>
      </c>
      <c r="B3315" s="63" t="s">
        <v>13</v>
      </c>
      <c r="E3315" s="9">
        <v>52</v>
      </c>
      <c r="F3315" s="212">
        <v>403.5</v>
      </c>
      <c r="G3315" s="9">
        <v>133.5</v>
      </c>
      <c r="H3315" s="216">
        <v>243.399999999996</v>
      </c>
      <c r="I3315" s="9">
        <v>0</v>
      </c>
      <c r="J3315" s="67">
        <v>133.19999999999709</v>
      </c>
      <c r="K3315" s="9">
        <v>125.49999999999636</v>
      </c>
      <c r="L3315" s="9">
        <v>134.69999999999999</v>
      </c>
      <c r="M3315" s="9"/>
      <c r="O3315" s="67">
        <v>1225.7999999999895</v>
      </c>
      <c r="Q3315" t="s">
        <v>318</v>
      </c>
      <c r="T3315"/>
      <c r="U3315" s="218"/>
      <c r="V3315" s="63"/>
      <c r="W3315" s="283"/>
      <c r="X3315" s="317"/>
      <c r="Y3315" s="63"/>
    </row>
    <row r="3316" spans="1:25" ht="15">
      <c r="A3316" s="28" t="s">
        <v>10</v>
      </c>
      <c r="B3316" s="63" t="s">
        <v>11</v>
      </c>
      <c r="E3316" s="9">
        <v>44</v>
      </c>
      <c r="F3316" s="216">
        <v>282.5</v>
      </c>
      <c r="G3316" s="213">
        <v>366.3</v>
      </c>
      <c r="H3316" s="9">
        <v>22.5</v>
      </c>
      <c r="I3316" s="9">
        <v>0</v>
      </c>
      <c r="J3316" s="67">
        <v>149.50000000000364</v>
      </c>
      <c r="K3316" s="9">
        <v>244</v>
      </c>
      <c r="L3316" s="9">
        <v>97.5</v>
      </c>
      <c r="M3316" s="9"/>
      <c r="O3316" s="67">
        <v>1206.3000000000036</v>
      </c>
      <c r="Q3316" t="s">
        <v>301</v>
      </c>
      <c r="T3316" t="s">
        <v>1667</v>
      </c>
      <c r="U3316" s="63"/>
      <c r="V3316" s="63"/>
      <c r="W3316" s="265"/>
      <c r="X3316" s="317"/>
      <c r="Y3316" s="63"/>
    </row>
    <row r="3317" spans="1:25" ht="15">
      <c r="A3317" s="28" t="s">
        <v>12</v>
      </c>
      <c r="B3317" s="63" t="s">
        <v>712</v>
      </c>
      <c r="E3317" s="9" t="s">
        <v>278</v>
      </c>
      <c r="F3317" s="9" t="s">
        <v>278</v>
      </c>
      <c r="G3317" s="9" t="s">
        <v>278</v>
      </c>
      <c r="H3317" s="212">
        <v>334.5</v>
      </c>
      <c r="I3317" s="9">
        <v>0</v>
      </c>
      <c r="J3317" s="96">
        <v>286.5</v>
      </c>
      <c r="K3317" s="216">
        <v>350.19999999999891</v>
      </c>
      <c r="L3317" s="9">
        <v>149.5</v>
      </c>
      <c r="M3317" s="9"/>
      <c r="O3317" s="67">
        <v>1120.6999999999989</v>
      </c>
      <c r="Q3317" t="s">
        <v>819</v>
      </c>
      <c r="T3317"/>
      <c r="U3317" s="273"/>
      <c r="V3317" s="63"/>
      <c r="W3317" s="283"/>
      <c r="X3317" s="317"/>
      <c r="Y3317" s="63"/>
    </row>
    <row r="3318" spans="1:25" ht="15">
      <c r="A3318" s="28" t="s">
        <v>14</v>
      </c>
      <c r="B3318" s="63" t="s">
        <v>144</v>
      </c>
      <c r="E3318" s="9" t="s">
        <v>278</v>
      </c>
      <c r="F3318" s="9">
        <v>42.9</v>
      </c>
      <c r="G3318" s="9">
        <v>111.5</v>
      </c>
      <c r="H3318" s="9">
        <v>225.80000000000018</v>
      </c>
      <c r="I3318" s="9">
        <v>0</v>
      </c>
      <c r="J3318" s="67">
        <v>281.40000000000146</v>
      </c>
      <c r="K3318" s="211">
        <v>386.30000000000109</v>
      </c>
      <c r="L3318" s="9" t="s">
        <v>278</v>
      </c>
      <c r="M3318" s="9"/>
      <c r="O3318" s="67">
        <v>1047.9000000000028</v>
      </c>
      <c r="Q3318" t="s">
        <v>300</v>
      </c>
      <c r="T3318"/>
      <c r="U3318" s="273"/>
      <c r="V3318" s="63"/>
      <c r="W3318" s="283"/>
      <c r="X3318" s="317"/>
      <c r="Y3318" s="63"/>
    </row>
    <row r="3319" spans="1:25" ht="15">
      <c r="A3319" s="28" t="s">
        <v>16</v>
      </c>
      <c r="B3319" s="63" t="s">
        <v>37</v>
      </c>
      <c r="E3319" s="216">
        <v>56.2</v>
      </c>
      <c r="F3319" s="9">
        <v>191.25</v>
      </c>
      <c r="G3319" s="216">
        <v>278.7</v>
      </c>
      <c r="H3319" s="9">
        <v>150.00000000000364</v>
      </c>
      <c r="I3319" s="9">
        <v>0</v>
      </c>
      <c r="J3319" s="67">
        <v>284.99999999999636</v>
      </c>
      <c r="K3319" s="9">
        <v>39</v>
      </c>
      <c r="L3319" s="9">
        <v>36</v>
      </c>
      <c r="M3319" s="9"/>
      <c r="O3319" s="67">
        <v>1036.1500000000001</v>
      </c>
      <c r="Q3319" t="s">
        <v>304</v>
      </c>
      <c r="T3319"/>
      <c r="U3319" s="63"/>
      <c r="V3319" s="63"/>
      <c r="W3319" s="265"/>
      <c r="X3319" s="317"/>
      <c r="Y3319" s="63"/>
    </row>
    <row r="3320" spans="1:25" ht="15">
      <c r="A3320" s="28" t="s">
        <v>18</v>
      </c>
      <c r="B3320" s="63" t="s">
        <v>9</v>
      </c>
      <c r="E3320" s="211">
        <v>94</v>
      </c>
      <c r="F3320" s="9">
        <v>199.5</v>
      </c>
      <c r="G3320" s="216">
        <v>242.5</v>
      </c>
      <c r="H3320" s="9">
        <v>69.80000000000382</v>
      </c>
      <c r="I3320" s="9">
        <v>0</v>
      </c>
      <c r="J3320" s="67">
        <v>215.49999999999636</v>
      </c>
      <c r="K3320" s="9">
        <v>34.399999999997817</v>
      </c>
      <c r="L3320" s="9">
        <v>180</v>
      </c>
      <c r="M3320" s="9"/>
      <c r="O3320" s="67">
        <v>1035.699999999998</v>
      </c>
      <c r="Q3320" t="s">
        <v>339</v>
      </c>
      <c r="T3320"/>
      <c r="U3320" s="218"/>
      <c r="V3320" s="63"/>
      <c r="W3320" s="283"/>
      <c r="X3320" s="317"/>
      <c r="Y3320" s="63"/>
    </row>
    <row r="3321" spans="1:25" ht="15">
      <c r="A3321" s="28" t="s">
        <v>20</v>
      </c>
      <c r="B3321" s="63" t="s">
        <v>31</v>
      </c>
      <c r="E3321" s="216">
        <v>60.1</v>
      </c>
      <c r="F3321" s="9">
        <v>214.1</v>
      </c>
      <c r="G3321" s="9">
        <v>144</v>
      </c>
      <c r="H3321" s="64" t="s">
        <v>279</v>
      </c>
      <c r="I3321" s="9">
        <v>0</v>
      </c>
      <c r="J3321" s="67">
        <v>77.999999999996362</v>
      </c>
      <c r="K3321" s="9">
        <v>230.70000000000073</v>
      </c>
      <c r="L3321" s="216">
        <v>294</v>
      </c>
      <c r="M3321" s="216"/>
      <c r="O3321" s="67">
        <v>1020.8999999999971</v>
      </c>
      <c r="Q3321" t="s">
        <v>315</v>
      </c>
      <c r="T3321"/>
      <c r="U3321" s="63"/>
      <c r="V3321" s="63"/>
      <c r="W3321" s="283"/>
      <c r="X3321" s="317"/>
      <c r="Y3321" s="63"/>
    </row>
    <row r="3322" spans="1:25" ht="15">
      <c r="A3322" s="28" t="s">
        <v>22</v>
      </c>
      <c r="B3322" s="63" t="s">
        <v>33</v>
      </c>
      <c r="E3322" s="216">
        <v>56</v>
      </c>
      <c r="F3322" s="9">
        <v>251.25</v>
      </c>
      <c r="G3322" s="9">
        <v>1.2</v>
      </c>
      <c r="H3322" s="9">
        <v>63.700000000002547</v>
      </c>
      <c r="I3322" s="9">
        <v>0</v>
      </c>
      <c r="J3322" s="96">
        <v>287.00000000000728</v>
      </c>
      <c r="K3322" s="9">
        <v>214.19999999999891</v>
      </c>
      <c r="L3322" s="9">
        <v>126</v>
      </c>
      <c r="M3322" s="9"/>
      <c r="O3322" s="67">
        <v>999.35000000000878</v>
      </c>
      <c r="Q3322" t="s">
        <v>344</v>
      </c>
      <c r="T3322"/>
      <c r="U3322" s="273"/>
      <c r="V3322" s="63"/>
      <c r="W3322" s="283"/>
      <c r="X3322" s="317"/>
      <c r="Y3322" s="63"/>
    </row>
    <row r="3323" spans="1:25" ht="15">
      <c r="A3323" s="28" t="s">
        <v>24</v>
      </c>
      <c r="B3323" s="63" t="s">
        <v>35</v>
      </c>
      <c r="E3323" s="213">
        <v>100.3</v>
      </c>
      <c r="F3323" s="211">
        <v>415.5</v>
      </c>
      <c r="G3323" s="212">
        <v>340.5</v>
      </c>
      <c r="H3323" s="9">
        <v>113.00000000000091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/>
      <c r="O3323" s="67">
        <v>969.30000000000086</v>
      </c>
      <c r="Q3323" t="s">
        <v>359</v>
      </c>
      <c r="T3323" t="s">
        <v>1666</v>
      </c>
      <c r="U3323" s="63"/>
      <c r="V3323" s="63"/>
      <c r="W3323" s="283"/>
      <c r="X3323" s="317"/>
      <c r="Y3323" s="63"/>
    </row>
    <row r="3324" spans="1:25" ht="15">
      <c r="A3324" s="28" t="s">
        <v>26</v>
      </c>
      <c r="B3324" s="63" t="s">
        <v>143</v>
      </c>
      <c r="E3324" s="9" t="s">
        <v>278</v>
      </c>
      <c r="F3324" s="216">
        <v>289.85000000000002</v>
      </c>
      <c r="G3324" s="9">
        <v>203.5</v>
      </c>
      <c r="H3324" s="9">
        <v>131.30000000000109</v>
      </c>
      <c r="I3324" s="9">
        <v>0</v>
      </c>
      <c r="J3324" s="67">
        <v>154.70000000000073</v>
      </c>
      <c r="K3324" s="9">
        <v>32.999999999998181</v>
      </c>
      <c r="L3324" s="9">
        <v>126.9</v>
      </c>
      <c r="M3324" s="9"/>
      <c r="O3324" s="67">
        <v>939.25</v>
      </c>
      <c r="Q3324" t="s">
        <v>287</v>
      </c>
      <c r="T3324"/>
      <c r="U3324" s="273"/>
      <c r="V3324" s="63"/>
      <c r="W3324" s="283"/>
      <c r="X3324" s="317"/>
      <c r="Y3324" s="63"/>
    </row>
    <row r="3325" spans="1:25" ht="15">
      <c r="A3325" s="28" t="s">
        <v>28</v>
      </c>
      <c r="B3325" s="63" t="s">
        <v>142</v>
      </c>
      <c r="E3325" s="9" t="s">
        <v>278</v>
      </c>
      <c r="F3325" s="9">
        <v>127.5</v>
      </c>
      <c r="G3325" s="9">
        <v>144</v>
      </c>
      <c r="H3325" s="64" t="s">
        <v>279</v>
      </c>
      <c r="I3325" s="9">
        <v>0</v>
      </c>
      <c r="J3325" s="67">
        <v>190</v>
      </c>
      <c r="K3325" s="9">
        <v>180.00000000000182</v>
      </c>
      <c r="L3325" s="216">
        <v>279.2</v>
      </c>
      <c r="M3325" s="216"/>
      <c r="O3325" s="67">
        <v>920.70000000000186</v>
      </c>
      <c r="Q3325" t="s">
        <v>292</v>
      </c>
      <c r="T3325"/>
      <c r="U3325" s="63"/>
      <c r="V3325" s="63"/>
      <c r="W3325" s="265"/>
      <c r="X3325" s="317"/>
      <c r="Y3325" s="63"/>
    </row>
    <row r="3326" spans="1:25" ht="15">
      <c r="A3326" s="28" t="s">
        <v>30</v>
      </c>
      <c r="B3326" s="63" t="s">
        <v>39</v>
      </c>
      <c r="E3326" s="9">
        <v>44</v>
      </c>
      <c r="F3326" s="216">
        <v>322.5</v>
      </c>
      <c r="G3326" s="9">
        <v>128</v>
      </c>
      <c r="H3326" s="9">
        <v>33.800000000001091</v>
      </c>
      <c r="I3326" s="9">
        <v>0</v>
      </c>
      <c r="J3326" s="67">
        <v>141.50000000000364</v>
      </c>
      <c r="K3326" s="9">
        <v>229.49999999999818</v>
      </c>
      <c r="L3326" s="9" t="s">
        <v>278</v>
      </c>
      <c r="M3326" s="9"/>
      <c r="O3326" s="67">
        <v>899.30000000000291</v>
      </c>
      <c r="Q3326" t="s">
        <v>297</v>
      </c>
      <c r="T3326"/>
      <c r="U3326" s="63"/>
      <c r="V3326" s="63"/>
      <c r="W3326" s="283"/>
      <c r="X3326" s="317"/>
      <c r="Y3326" s="63"/>
    </row>
    <row r="3327" spans="1:25" ht="15">
      <c r="A3327" s="28" t="s">
        <v>32</v>
      </c>
      <c r="B3327" s="63" t="s">
        <v>745</v>
      </c>
      <c r="E3327" s="9" t="s">
        <v>278</v>
      </c>
      <c r="F3327" s="9" t="s">
        <v>278</v>
      </c>
      <c r="G3327" s="9" t="s">
        <v>278</v>
      </c>
      <c r="H3327" s="216">
        <v>253.99999999999909</v>
      </c>
      <c r="I3327" s="9">
        <v>0</v>
      </c>
      <c r="J3327" s="96">
        <v>302.10000000000582</v>
      </c>
      <c r="K3327" s="216">
        <v>281.99999999999909</v>
      </c>
      <c r="L3327" s="9">
        <v>39</v>
      </c>
      <c r="M3327" s="9"/>
      <c r="O3327" s="67">
        <v>877.100000000004</v>
      </c>
      <c r="Q3327" t="s">
        <v>2340</v>
      </c>
      <c r="T3327"/>
      <c r="U3327" s="273"/>
      <c r="V3327" s="63"/>
      <c r="W3327" s="283"/>
      <c r="X3327" s="317"/>
      <c r="Y3327" s="63"/>
    </row>
    <row r="3328" spans="1:25" ht="15">
      <c r="A3328" s="28" t="s">
        <v>34</v>
      </c>
      <c r="B3328" s="63" t="s">
        <v>153</v>
      </c>
      <c r="E3328" s="9" t="s">
        <v>278</v>
      </c>
      <c r="F3328" s="9" t="s">
        <v>278</v>
      </c>
      <c r="G3328" s="9">
        <v>176.2</v>
      </c>
      <c r="H3328" s="9">
        <v>19.499999999998181</v>
      </c>
      <c r="I3328" s="9">
        <v>0</v>
      </c>
      <c r="J3328" s="67">
        <v>184.90000000000146</v>
      </c>
      <c r="K3328" s="212">
        <v>352.5</v>
      </c>
      <c r="L3328" s="9">
        <v>142.19999999999999</v>
      </c>
      <c r="M3328" s="9"/>
      <c r="O3328" s="67">
        <v>875.29999999999973</v>
      </c>
      <c r="Q3328" t="s">
        <v>282</v>
      </c>
      <c r="T3328"/>
      <c r="U3328" s="63"/>
      <c r="V3328" s="63"/>
      <c r="W3328" s="265"/>
      <c r="X3328" s="317"/>
      <c r="Y3328" s="63"/>
    </row>
    <row r="3329" spans="1:25" ht="15">
      <c r="A3329" s="28" t="s">
        <v>36</v>
      </c>
      <c r="B3329" s="63" t="s">
        <v>25</v>
      </c>
      <c r="E3329" s="64" t="s">
        <v>279</v>
      </c>
      <c r="F3329" s="9">
        <v>160.5</v>
      </c>
      <c r="G3329" s="9">
        <v>138.30000000000001</v>
      </c>
      <c r="H3329" s="9">
        <v>90.000000000001819</v>
      </c>
      <c r="I3329" s="9">
        <v>0</v>
      </c>
      <c r="J3329" s="67">
        <v>155.00000000000364</v>
      </c>
      <c r="K3329" s="9">
        <v>221.39999999999782</v>
      </c>
      <c r="L3329" s="9">
        <v>105</v>
      </c>
      <c r="M3329" s="9"/>
      <c r="O3329" s="67">
        <v>870.20000000000323</v>
      </c>
      <c r="T3329"/>
      <c r="U3329" s="63"/>
      <c r="V3329" s="63"/>
      <c r="W3329" s="265"/>
      <c r="X3329" s="317"/>
      <c r="Y3329" s="63"/>
    </row>
    <row r="3330" spans="1:25" ht="15">
      <c r="A3330" s="28" t="s">
        <v>38</v>
      </c>
      <c r="B3330" s="63" t="s">
        <v>705</v>
      </c>
      <c r="E3330" s="9" t="s">
        <v>278</v>
      </c>
      <c r="F3330" s="9" t="s">
        <v>278</v>
      </c>
      <c r="G3330" s="9" t="s">
        <v>278</v>
      </c>
      <c r="H3330" s="216">
        <v>295.99999999999909</v>
      </c>
      <c r="I3330" s="9">
        <v>0</v>
      </c>
      <c r="J3330" s="67">
        <v>189.00000000000364</v>
      </c>
      <c r="K3330" s="9">
        <v>218.29999999999927</v>
      </c>
      <c r="L3330" s="9">
        <v>147.20000000000002</v>
      </c>
      <c r="M3330" s="9"/>
      <c r="O3330" s="67">
        <v>850.50000000000205</v>
      </c>
      <c r="Q3330" t="s">
        <v>283</v>
      </c>
      <c r="T3330"/>
      <c r="U3330" s="273"/>
      <c r="V3330" s="63"/>
      <c r="W3330" s="282"/>
      <c r="X3330" s="317"/>
      <c r="Y3330" s="63"/>
    </row>
    <row r="3331" spans="1:25" ht="15">
      <c r="A3331" s="28" t="s">
        <v>145</v>
      </c>
      <c r="B3331" s="63" t="s">
        <v>23</v>
      </c>
      <c r="E3331" s="9">
        <v>39</v>
      </c>
      <c r="F3331" s="9">
        <v>155.1</v>
      </c>
      <c r="G3331" s="9">
        <v>14.2</v>
      </c>
      <c r="H3331" s="9">
        <v>19.500000000001819</v>
      </c>
      <c r="I3331" s="9">
        <v>0</v>
      </c>
      <c r="J3331" s="96">
        <v>292.59999999999491</v>
      </c>
      <c r="K3331" s="9">
        <v>201.69999999999891</v>
      </c>
      <c r="L3331" s="9">
        <v>106.5</v>
      </c>
      <c r="M3331" s="9"/>
      <c r="O3331" s="67">
        <v>828.59999999999559</v>
      </c>
      <c r="Q3331" t="s">
        <v>292</v>
      </c>
      <c r="T3331"/>
      <c r="U3331" s="273"/>
      <c r="V3331" s="63"/>
      <c r="W3331" s="283"/>
      <c r="X3331" s="317"/>
      <c r="Y3331" s="63"/>
    </row>
    <row r="3332" spans="1:25" ht="15">
      <c r="A3332" s="28" t="s">
        <v>146</v>
      </c>
      <c r="B3332" s="28" t="s">
        <v>690</v>
      </c>
      <c r="E3332" s="9" t="s">
        <v>278</v>
      </c>
      <c r="F3332" s="9" t="s">
        <v>278</v>
      </c>
      <c r="G3332" s="9" t="s">
        <v>278</v>
      </c>
      <c r="H3332" s="9">
        <v>242.5</v>
      </c>
      <c r="I3332" s="9">
        <v>0</v>
      </c>
      <c r="J3332" s="67">
        <v>251.49999999998909</v>
      </c>
      <c r="K3332" s="9">
        <v>218.99999999999818</v>
      </c>
      <c r="L3332" s="9">
        <v>105</v>
      </c>
      <c r="M3332" s="9"/>
      <c r="O3332" s="67">
        <v>817.99999999998727</v>
      </c>
      <c r="T3332"/>
      <c r="U3332" s="273"/>
      <c r="V3332" s="63"/>
      <c r="W3332" s="283"/>
      <c r="X3332" s="317"/>
      <c r="Y3332" s="63"/>
    </row>
    <row r="3333" spans="1:25" ht="15">
      <c r="A3333" s="28" t="s">
        <v>147</v>
      </c>
      <c r="B3333" s="63" t="s">
        <v>6</v>
      </c>
      <c r="E3333" s="216">
        <v>56</v>
      </c>
      <c r="F3333" s="213">
        <v>490.7</v>
      </c>
      <c r="G3333" s="9">
        <v>14.9</v>
      </c>
      <c r="H3333" s="9">
        <v>156.19999999999982</v>
      </c>
      <c r="I3333" s="9">
        <v>0</v>
      </c>
      <c r="J3333" s="67">
        <v>88.69999999999709</v>
      </c>
      <c r="K3333" s="9" t="s">
        <v>278</v>
      </c>
      <c r="L3333" s="9" t="s">
        <v>278</v>
      </c>
      <c r="M3333" s="9"/>
      <c r="O3333" s="67">
        <v>806.49999999999693</v>
      </c>
      <c r="Q3333" t="s">
        <v>301</v>
      </c>
      <c r="T3333" t="s">
        <v>1667</v>
      </c>
      <c r="U3333" s="63"/>
      <c r="V3333" s="63"/>
      <c r="W3333" s="265"/>
      <c r="X3333" s="317"/>
      <c r="Y3333" s="63"/>
    </row>
    <row r="3334" spans="1:25" ht="15">
      <c r="A3334" s="28" t="s">
        <v>151</v>
      </c>
      <c r="B3334" s="63" t="s">
        <v>703</v>
      </c>
      <c r="E3334" s="9" t="s">
        <v>278</v>
      </c>
      <c r="F3334" s="9" t="s">
        <v>278</v>
      </c>
      <c r="G3334" s="9" t="s">
        <v>278</v>
      </c>
      <c r="H3334" s="9">
        <v>186.20000000000255</v>
      </c>
      <c r="I3334" s="9">
        <v>0</v>
      </c>
      <c r="J3334" s="132">
        <v>401.90000000000873</v>
      </c>
      <c r="K3334" s="9">
        <v>131.99999999999636</v>
      </c>
      <c r="L3334" s="9">
        <v>53.3</v>
      </c>
      <c r="M3334" s="9"/>
      <c r="O3334" s="67">
        <v>773.40000000000759</v>
      </c>
      <c r="Q3334" t="s">
        <v>300</v>
      </c>
      <c r="T3334"/>
      <c r="U3334" s="273"/>
      <c r="V3334" s="63"/>
      <c r="W3334" s="283"/>
      <c r="X3334" s="317"/>
      <c r="Y3334" s="63"/>
    </row>
    <row r="3335" spans="1:25" ht="15.75" customHeight="1">
      <c r="A3335" s="28" t="s">
        <v>157</v>
      </c>
      <c r="B3335" s="273" t="s">
        <v>1888</v>
      </c>
      <c r="C3335" s="3"/>
      <c r="D3335" s="3"/>
      <c r="E3335" s="9" t="s">
        <v>278</v>
      </c>
      <c r="F3335" s="9" t="s">
        <v>278</v>
      </c>
      <c r="G3335" s="9" t="s">
        <v>278</v>
      </c>
      <c r="H3335" s="9" t="s">
        <v>278</v>
      </c>
      <c r="I3335" s="9">
        <v>0</v>
      </c>
      <c r="J3335" s="96">
        <v>325.20000000000437</v>
      </c>
      <c r="K3335" s="9">
        <v>188.40000000000146</v>
      </c>
      <c r="L3335" s="9">
        <v>222</v>
      </c>
      <c r="M3335" s="9"/>
      <c r="O3335" s="67">
        <v>735.60000000000582</v>
      </c>
      <c r="Q3335" t="s">
        <v>283</v>
      </c>
      <c r="T3335"/>
      <c r="U3335" s="218"/>
      <c r="V3335" s="63"/>
      <c r="W3335" s="283"/>
      <c r="X3335" s="317"/>
      <c r="Y3335" s="63"/>
    </row>
    <row r="3336" spans="1:25" ht="15.75" customHeight="1">
      <c r="A3336" s="28" t="s">
        <v>159</v>
      </c>
      <c r="B3336" s="63" t="s">
        <v>155</v>
      </c>
      <c r="E3336" s="9" t="s">
        <v>278</v>
      </c>
      <c r="F3336" s="9" t="s">
        <v>278</v>
      </c>
      <c r="G3336" s="9">
        <v>186.8</v>
      </c>
      <c r="H3336" s="9">
        <v>32.899999999999636</v>
      </c>
      <c r="I3336" s="9">
        <v>0</v>
      </c>
      <c r="J3336" s="67">
        <v>239.59999999998763</v>
      </c>
      <c r="K3336" s="9">
        <v>197.40000000000327</v>
      </c>
      <c r="L3336" s="9">
        <v>39</v>
      </c>
      <c r="M3336" s="9"/>
      <c r="O3336" s="67">
        <v>695.6999999999905</v>
      </c>
      <c r="T3336"/>
      <c r="U3336" s="63"/>
      <c r="V3336" s="63"/>
      <c r="W3336" s="283"/>
      <c r="X3336" s="317"/>
      <c r="Y3336" s="63"/>
    </row>
    <row r="3337" spans="1:25" ht="15.75" customHeight="1">
      <c r="A3337" s="28" t="s">
        <v>160</v>
      </c>
      <c r="B3337" s="63" t="s">
        <v>162</v>
      </c>
      <c r="E3337" s="9" t="s">
        <v>278</v>
      </c>
      <c r="F3337" s="9" t="s">
        <v>278</v>
      </c>
      <c r="G3337" s="9">
        <v>124.5</v>
      </c>
      <c r="H3337" s="216">
        <v>274.5</v>
      </c>
      <c r="I3337" s="9">
        <v>0</v>
      </c>
      <c r="J3337" s="67">
        <v>93.5</v>
      </c>
      <c r="K3337" s="9">
        <v>48.600000000002183</v>
      </c>
      <c r="L3337" s="9">
        <v>141</v>
      </c>
      <c r="M3337" s="9"/>
      <c r="O3337" s="67">
        <v>682.10000000000218</v>
      </c>
      <c r="Q3337" t="s">
        <v>292</v>
      </c>
      <c r="T3337"/>
      <c r="U3337" s="273"/>
      <c r="V3337" s="63"/>
      <c r="W3337" s="283"/>
      <c r="X3337" s="317"/>
      <c r="Y3337" s="63"/>
    </row>
    <row r="3338" spans="1:25" ht="15.75" customHeight="1">
      <c r="A3338" s="28" t="s">
        <v>161</v>
      </c>
      <c r="B3338" s="63" t="s">
        <v>4</v>
      </c>
      <c r="E3338" s="216">
        <v>87</v>
      </c>
      <c r="F3338" s="9">
        <v>140</v>
      </c>
      <c r="G3338" s="9">
        <v>160.5</v>
      </c>
      <c r="H3338" s="216">
        <v>288.49999999999818</v>
      </c>
      <c r="I3338" s="9">
        <v>0</v>
      </c>
      <c r="J3338" s="9" t="s">
        <v>278</v>
      </c>
      <c r="K3338" s="9" t="s">
        <v>278</v>
      </c>
      <c r="L3338" s="9" t="s">
        <v>278</v>
      </c>
      <c r="M3338" s="9"/>
      <c r="O3338" s="67">
        <v>675.99999999999818</v>
      </c>
      <c r="Q3338" t="s">
        <v>285</v>
      </c>
      <c r="T3338"/>
      <c r="U3338" s="63"/>
      <c r="V3338" s="63"/>
      <c r="W3338" s="265"/>
      <c r="X3338" s="317"/>
      <c r="Y3338" s="63"/>
    </row>
    <row r="3339" spans="1:25" ht="15.75" customHeight="1">
      <c r="A3339" s="28" t="s">
        <v>163</v>
      </c>
      <c r="B3339" s="63" t="s">
        <v>27</v>
      </c>
      <c r="E3339" s="64" t="s">
        <v>279</v>
      </c>
      <c r="F3339" s="9">
        <v>191.25</v>
      </c>
      <c r="G3339" s="64" t="s">
        <v>279</v>
      </c>
      <c r="H3339" s="9">
        <v>93.500000000000909</v>
      </c>
      <c r="I3339" s="9">
        <v>0</v>
      </c>
      <c r="J3339" s="67">
        <v>136.49999999999636</v>
      </c>
      <c r="K3339" s="9">
        <v>197.69999999999891</v>
      </c>
      <c r="L3339" s="9">
        <v>31.5</v>
      </c>
      <c r="M3339" s="9"/>
      <c r="O3339" s="67">
        <v>650.44999999999618</v>
      </c>
      <c r="T3339"/>
      <c r="U3339" s="273"/>
      <c r="V3339" s="63"/>
      <c r="W3339" s="282"/>
      <c r="X3339" s="317"/>
      <c r="Y3339" s="63"/>
    </row>
    <row r="3340" spans="1:25" ht="15.75" customHeight="1">
      <c r="A3340" s="28" t="s">
        <v>274</v>
      </c>
      <c r="B3340" s="63" t="s">
        <v>747</v>
      </c>
      <c r="E3340" s="9" t="s">
        <v>278</v>
      </c>
      <c r="F3340" s="9" t="s">
        <v>278</v>
      </c>
      <c r="G3340" s="9" t="s">
        <v>278</v>
      </c>
      <c r="H3340" s="9">
        <v>105</v>
      </c>
      <c r="I3340" s="9">
        <v>0</v>
      </c>
      <c r="J3340" s="67">
        <v>212.49999999999272</v>
      </c>
      <c r="K3340" s="9">
        <v>140.40000000000327</v>
      </c>
      <c r="L3340" s="9">
        <v>190</v>
      </c>
      <c r="M3340" s="9"/>
      <c r="O3340" s="67">
        <v>647.899999999996</v>
      </c>
      <c r="T3340"/>
      <c r="U3340" s="273"/>
      <c r="V3340" s="63"/>
      <c r="W3340" s="282"/>
      <c r="X3340" s="317"/>
      <c r="Y3340" s="63"/>
    </row>
    <row r="3341" spans="1:25" ht="15.75" customHeight="1">
      <c r="A3341" s="28" t="s">
        <v>275</v>
      </c>
      <c r="B3341" s="63" t="s">
        <v>719</v>
      </c>
      <c r="E3341" s="9" t="s">
        <v>278</v>
      </c>
      <c r="F3341" s="9" t="s">
        <v>278</v>
      </c>
      <c r="G3341" s="9" t="s">
        <v>278</v>
      </c>
      <c r="H3341" s="64" t="s">
        <v>279</v>
      </c>
      <c r="I3341" s="9">
        <v>0</v>
      </c>
      <c r="J3341" s="67">
        <v>217.99999999999272</v>
      </c>
      <c r="K3341" s="9">
        <v>240.50000000000182</v>
      </c>
      <c r="L3341" s="9">
        <v>182.4</v>
      </c>
      <c r="M3341" s="9"/>
      <c r="O3341" s="67">
        <v>640.89999999999452</v>
      </c>
      <c r="T3341"/>
      <c r="U3341" s="63"/>
      <c r="V3341" s="63"/>
      <c r="W3341" s="283"/>
      <c r="X3341" s="317"/>
      <c r="Y3341" s="63"/>
    </row>
    <row r="3342" spans="1:25" ht="15.75" customHeight="1">
      <c r="A3342" s="28" t="s">
        <v>276</v>
      </c>
      <c r="B3342" s="273" t="s">
        <v>1900</v>
      </c>
      <c r="C3342" s="3"/>
      <c r="D3342" s="3"/>
      <c r="E3342" s="9" t="s">
        <v>278</v>
      </c>
      <c r="F3342" s="9" t="s">
        <v>278</v>
      </c>
      <c r="G3342" s="9" t="s">
        <v>278</v>
      </c>
      <c r="H3342" s="9" t="s">
        <v>278</v>
      </c>
      <c r="I3342" s="9">
        <v>0</v>
      </c>
      <c r="J3342" s="9" t="s">
        <v>278</v>
      </c>
      <c r="K3342" s="213">
        <v>416.10000000000036</v>
      </c>
      <c r="L3342" s="9">
        <v>219</v>
      </c>
      <c r="M3342" s="9"/>
      <c r="O3342" s="67">
        <v>635.10000000000036</v>
      </c>
      <c r="Q3342" t="s">
        <v>281</v>
      </c>
      <c r="T3342" s="21" t="s">
        <v>1667</v>
      </c>
      <c r="U3342" s="273"/>
      <c r="V3342" s="63"/>
      <c r="W3342" s="283"/>
      <c r="X3342" s="317"/>
      <c r="Y3342" s="63"/>
    </row>
    <row r="3343" spans="1:25" ht="15.75" customHeight="1">
      <c r="A3343" s="28" t="s">
        <v>277</v>
      </c>
      <c r="B3343" s="63" t="s">
        <v>154</v>
      </c>
      <c r="E3343" s="9" t="s">
        <v>278</v>
      </c>
      <c r="F3343" s="9" t="s">
        <v>278</v>
      </c>
      <c r="G3343" s="216">
        <v>248.6</v>
      </c>
      <c r="H3343" s="9">
        <v>55.19999999999709</v>
      </c>
      <c r="I3343" s="9">
        <v>0</v>
      </c>
      <c r="J3343" s="67">
        <v>112.5</v>
      </c>
      <c r="K3343" s="9">
        <v>213.70000000000255</v>
      </c>
      <c r="L3343" s="64" t="s">
        <v>279</v>
      </c>
      <c r="M3343" s="64"/>
      <c r="O3343" s="67">
        <v>629.99999999999966</v>
      </c>
      <c r="Q3343" t="s">
        <v>292</v>
      </c>
      <c r="T3343"/>
      <c r="U3343" s="63"/>
      <c r="V3343" s="63"/>
      <c r="W3343" s="265"/>
      <c r="X3343" s="317"/>
      <c r="Y3343" s="63"/>
    </row>
    <row r="3344" spans="1:25" ht="15.75" customHeight="1">
      <c r="A3344" s="28" t="s">
        <v>692</v>
      </c>
      <c r="B3344" s="205" t="s">
        <v>1562</v>
      </c>
      <c r="C3344" s="3"/>
      <c r="D3344" s="3"/>
      <c r="E3344" s="9" t="s">
        <v>278</v>
      </c>
      <c r="F3344" s="9" t="s">
        <v>278</v>
      </c>
      <c r="G3344" s="9" t="s">
        <v>278</v>
      </c>
      <c r="H3344" s="9" t="s">
        <v>278</v>
      </c>
      <c r="I3344" s="9">
        <v>0</v>
      </c>
      <c r="J3344" s="67">
        <v>186</v>
      </c>
      <c r="K3344" s="9">
        <v>245.29999999999927</v>
      </c>
      <c r="L3344" s="9">
        <v>183.9</v>
      </c>
      <c r="M3344" s="9"/>
      <c r="O3344" s="67">
        <v>615.19999999999925</v>
      </c>
      <c r="T3344"/>
      <c r="U3344" s="273"/>
      <c r="V3344" s="63"/>
      <c r="W3344" s="282"/>
      <c r="X3344" s="317"/>
      <c r="Y3344" s="63"/>
    </row>
    <row r="3345" spans="1:25" ht="15.75" customHeight="1">
      <c r="A3345" s="28" t="s">
        <v>693</v>
      </c>
      <c r="B3345" s="63" t="s">
        <v>740</v>
      </c>
      <c r="E3345" s="9" t="s">
        <v>278</v>
      </c>
      <c r="F3345" s="9" t="s">
        <v>278</v>
      </c>
      <c r="G3345" s="9" t="s">
        <v>278</v>
      </c>
      <c r="H3345" s="9">
        <v>212.30000000000109</v>
      </c>
      <c r="I3345" s="9">
        <v>0</v>
      </c>
      <c r="J3345" s="67">
        <v>101.99999999999272</v>
      </c>
      <c r="K3345" s="9">
        <v>56.300000000001091</v>
      </c>
      <c r="L3345" s="9">
        <v>241.5</v>
      </c>
      <c r="M3345" s="9"/>
      <c r="O3345" s="67">
        <v>612.09999999999491</v>
      </c>
      <c r="T3345"/>
      <c r="U3345" s="273"/>
      <c r="V3345" s="63"/>
      <c r="W3345" s="283"/>
      <c r="X3345" s="317"/>
      <c r="Y3345" s="63"/>
    </row>
    <row r="3346" spans="1:25" ht="15.75" customHeight="1">
      <c r="A3346" s="28" t="s">
        <v>694</v>
      </c>
      <c r="B3346" s="205" t="s">
        <v>1558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67">
        <v>250.5</v>
      </c>
      <c r="K3346" s="9">
        <v>238.00000000000182</v>
      </c>
      <c r="L3346" s="9">
        <v>119.4</v>
      </c>
      <c r="M3346" s="9"/>
      <c r="O3346" s="67">
        <v>607.9000000000018</v>
      </c>
      <c r="T3346"/>
      <c r="U3346" s="63"/>
      <c r="V3346" s="63"/>
      <c r="W3346" s="283"/>
      <c r="X3346" s="317"/>
      <c r="Y3346" s="63"/>
    </row>
    <row r="3347" spans="1:25" ht="15.75" customHeight="1">
      <c r="A3347" s="28" t="s">
        <v>696</v>
      </c>
      <c r="B3347" s="63" t="s">
        <v>757</v>
      </c>
      <c r="E3347" s="9" t="s">
        <v>278</v>
      </c>
      <c r="F3347" s="9" t="s">
        <v>278</v>
      </c>
      <c r="G3347" s="9" t="s">
        <v>278</v>
      </c>
      <c r="H3347" s="9">
        <v>189</v>
      </c>
      <c r="I3347" s="9">
        <v>0</v>
      </c>
      <c r="J3347" s="67">
        <v>196.49999999999636</v>
      </c>
      <c r="K3347" s="9">
        <v>26.400000000001455</v>
      </c>
      <c r="L3347" s="9">
        <v>192</v>
      </c>
      <c r="M3347" s="9"/>
      <c r="O3347" s="67">
        <v>603.89999999999782</v>
      </c>
      <c r="T3347"/>
      <c r="U3347" s="63"/>
      <c r="V3347" s="63"/>
      <c r="W3347" s="283"/>
      <c r="X3347" s="317"/>
      <c r="Y3347" s="63"/>
    </row>
    <row r="3348" spans="1:25" ht="15.75" customHeight="1">
      <c r="A3348" s="28" t="s">
        <v>702</v>
      </c>
      <c r="B3348" s="273" t="s">
        <v>1886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67">
        <v>119.5</v>
      </c>
      <c r="K3348" s="9">
        <v>208.19999999999709</v>
      </c>
      <c r="L3348" s="216">
        <v>273</v>
      </c>
      <c r="M3348" s="216"/>
      <c r="O3348" s="67">
        <v>600.69999999999709</v>
      </c>
      <c r="Q3348" t="s">
        <v>293</v>
      </c>
      <c r="T3348"/>
      <c r="U3348" s="63"/>
      <c r="V3348" s="63"/>
      <c r="W3348" s="265"/>
      <c r="X3348" s="317"/>
      <c r="Y3348" s="63"/>
    </row>
    <row r="3349" spans="1:25" ht="15.75" customHeight="1">
      <c r="A3349" s="28" t="s">
        <v>704</v>
      </c>
      <c r="B3349" s="218" t="s">
        <v>1568</v>
      </c>
      <c r="C3349" s="3"/>
      <c r="D3349" s="3"/>
      <c r="E3349" s="9" t="s">
        <v>278</v>
      </c>
      <c r="F3349" s="9" t="s">
        <v>278</v>
      </c>
      <c r="G3349" s="9" t="s">
        <v>278</v>
      </c>
      <c r="H3349" s="9" t="s">
        <v>278</v>
      </c>
      <c r="I3349" s="9">
        <v>0</v>
      </c>
      <c r="J3349" s="67">
        <v>207.79999999999927</v>
      </c>
      <c r="K3349" s="9">
        <v>277.80000000000473</v>
      </c>
      <c r="L3349" s="9">
        <v>109.8</v>
      </c>
      <c r="M3349" s="9"/>
      <c r="O3349" s="67">
        <v>595.40000000000396</v>
      </c>
      <c r="T3349"/>
      <c r="U3349" s="63"/>
      <c r="V3349" s="63"/>
      <c r="W3349" s="265"/>
      <c r="X3349" s="317"/>
      <c r="Y3349" s="63"/>
    </row>
    <row r="3350" spans="1:25" ht="15.75" customHeight="1">
      <c r="A3350" s="28" t="s">
        <v>707</v>
      </c>
      <c r="B3350" s="273" t="s">
        <v>1883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67">
        <v>253.5</v>
      </c>
      <c r="K3350" s="216">
        <v>285.99999999999909</v>
      </c>
      <c r="L3350" s="9">
        <v>53.4</v>
      </c>
      <c r="M3350" s="9"/>
      <c r="O3350" s="67">
        <v>592.89999999999907</v>
      </c>
      <c r="Q3350" t="s">
        <v>288</v>
      </c>
      <c r="T3350"/>
      <c r="U3350" s="63"/>
      <c r="V3350" s="63"/>
      <c r="W3350" s="265"/>
      <c r="X3350" s="317"/>
      <c r="Y3350" s="63"/>
    </row>
    <row r="3351" spans="1:25" ht="15.75" customHeight="1">
      <c r="A3351" s="28" t="s">
        <v>708</v>
      </c>
      <c r="B3351" s="63" t="s">
        <v>21</v>
      </c>
      <c r="E3351" s="9">
        <v>52</v>
      </c>
      <c r="F3351" s="9">
        <v>172.8</v>
      </c>
      <c r="G3351" s="9">
        <v>150</v>
      </c>
      <c r="H3351" s="9">
        <v>34.299999999995634</v>
      </c>
      <c r="I3351" s="9">
        <v>0</v>
      </c>
      <c r="J3351" s="67">
        <v>105.59999999999854</v>
      </c>
      <c r="K3351" s="9">
        <v>36</v>
      </c>
      <c r="L3351" s="9">
        <v>42</v>
      </c>
      <c r="M3351" s="9"/>
      <c r="O3351" s="67">
        <v>592.69999999999413</v>
      </c>
      <c r="T3351"/>
      <c r="U3351" s="218"/>
      <c r="V3351" s="63"/>
      <c r="W3351" s="283"/>
      <c r="X3351" s="317"/>
      <c r="Y3351" s="63"/>
    </row>
    <row r="3352" spans="1:25" ht="15.75" customHeight="1">
      <c r="A3352" s="28" t="s">
        <v>711</v>
      </c>
      <c r="B3352" s="63" t="s">
        <v>720</v>
      </c>
      <c r="E3352" s="9" t="s">
        <v>278</v>
      </c>
      <c r="F3352" s="9" t="s">
        <v>278</v>
      </c>
      <c r="G3352" s="9" t="s">
        <v>278</v>
      </c>
      <c r="H3352" s="9">
        <v>240.10000000000127</v>
      </c>
      <c r="I3352" s="9">
        <v>0</v>
      </c>
      <c r="J3352" s="67">
        <v>142.99999999999636</v>
      </c>
      <c r="K3352" s="9">
        <v>128.49999999999727</v>
      </c>
      <c r="L3352" s="9">
        <v>42</v>
      </c>
      <c r="M3352" s="9"/>
      <c r="O3352" s="67">
        <v>553.59999999999491</v>
      </c>
      <c r="T3352"/>
      <c r="U3352" s="63"/>
      <c r="V3352" s="63"/>
      <c r="W3352" s="265"/>
      <c r="X3352" s="317"/>
      <c r="Y3352" s="63"/>
    </row>
    <row r="3353" spans="1:25" ht="15.75" customHeight="1">
      <c r="A3353" s="28" t="s">
        <v>713</v>
      </c>
      <c r="B3353" s="63" t="s">
        <v>29</v>
      </c>
      <c r="E3353" s="216">
        <v>73.099999999999994</v>
      </c>
      <c r="F3353" s="9">
        <v>194.2</v>
      </c>
      <c r="G3353" s="9">
        <v>120.3</v>
      </c>
      <c r="H3353" s="9" t="s">
        <v>278</v>
      </c>
      <c r="I3353" s="9">
        <v>0</v>
      </c>
      <c r="J3353" s="67">
        <v>159.30000000000291</v>
      </c>
      <c r="K3353" s="9" t="s">
        <v>278</v>
      </c>
      <c r="L3353" s="9" t="s">
        <v>278</v>
      </c>
      <c r="M3353" s="9"/>
      <c r="O3353" s="67">
        <v>546.90000000000282</v>
      </c>
      <c r="Q3353" t="s">
        <v>284</v>
      </c>
      <c r="T3353"/>
      <c r="U3353" s="273"/>
      <c r="V3353" s="63"/>
      <c r="W3353" s="283"/>
      <c r="X3353" s="317"/>
      <c r="Y3353" s="63"/>
    </row>
    <row r="3354" spans="1:25" ht="15.75" customHeight="1">
      <c r="A3354" s="28" t="s">
        <v>718</v>
      </c>
      <c r="B3354" s="205" t="s">
        <v>1553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67">
        <v>141.49999999999636</v>
      </c>
      <c r="K3354" s="9">
        <v>244.30000000000837</v>
      </c>
      <c r="L3354" s="9">
        <v>130.5</v>
      </c>
      <c r="M3354" s="9"/>
      <c r="O3354" s="67">
        <v>516.30000000000473</v>
      </c>
      <c r="T3354"/>
      <c r="U3354" s="273"/>
      <c r="V3354" s="63"/>
      <c r="W3354" s="283"/>
      <c r="X3354" s="317"/>
      <c r="Y3354" s="63"/>
    </row>
    <row r="3355" spans="1:25" ht="15.75" customHeight="1">
      <c r="A3355" s="28" t="s">
        <v>722</v>
      </c>
      <c r="B3355" s="63" t="s">
        <v>721</v>
      </c>
      <c r="E3355" s="9" t="s">
        <v>278</v>
      </c>
      <c r="F3355" s="9" t="s">
        <v>278</v>
      </c>
      <c r="G3355" s="9" t="s">
        <v>278</v>
      </c>
      <c r="H3355" s="64" t="s">
        <v>279</v>
      </c>
      <c r="I3355" s="9">
        <v>0</v>
      </c>
      <c r="J3355" s="96">
        <v>285.40000000000873</v>
      </c>
      <c r="K3355" s="9">
        <v>119.99999999999818</v>
      </c>
      <c r="L3355" s="9">
        <v>97.5</v>
      </c>
      <c r="M3355" s="9"/>
      <c r="O3355" s="67">
        <v>502.90000000000691</v>
      </c>
      <c r="Q3355" t="s">
        <v>293</v>
      </c>
      <c r="T3355"/>
      <c r="U3355" s="63"/>
      <c r="V3355" s="63"/>
      <c r="W3355" s="283"/>
      <c r="X3355" s="317"/>
      <c r="Y3355" s="63"/>
    </row>
    <row r="3356" spans="1:25" ht="15.75" customHeight="1">
      <c r="A3356" s="28" t="s">
        <v>723</v>
      </c>
      <c r="B3356" s="205" t="s">
        <v>1549</v>
      </c>
      <c r="C3356" s="3"/>
      <c r="D3356" s="3"/>
      <c r="E3356" s="9" t="s">
        <v>278</v>
      </c>
      <c r="F3356" s="9" t="s">
        <v>278</v>
      </c>
      <c r="G3356" s="9" t="s">
        <v>278</v>
      </c>
      <c r="H3356" s="9" t="s">
        <v>278</v>
      </c>
      <c r="I3356" s="9">
        <v>0</v>
      </c>
      <c r="J3356" s="67">
        <v>177.10000000000582</v>
      </c>
      <c r="K3356" s="9">
        <v>258</v>
      </c>
      <c r="L3356" s="9">
        <v>65.099999999999994</v>
      </c>
      <c r="M3356" s="9"/>
      <c r="O3356" s="67">
        <v>500.20000000000584</v>
      </c>
      <c r="T3356"/>
      <c r="U3356" s="63"/>
      <c r="V3356" s="63"/>
      <c r="W3356" s="283"/>
      <c r="X3356" s="317"/>
      <c r="Y3356" s="63"/>
    </row>
    <row r="3357" spans="1:25" ht="15">
      <c r="A3357" s="28" t="s">
        <v>724</v>
      </c>
      <c r="B3357" s="63" t="s">
        <v>728</v>
      </c>
      <c r="E3357" s="9" t="s">
        <v>278</v>
      </c>
      <c r="F3357" s="9" t="s">
        <v>278</v>
      </c>
      <c r="G3357" s="9" t="s">
        <v>278</v>
      </c>
      <c r="H3357" s="9">
        <v>39</v>
      </c>
      <c r="I3357" s="9">
        <v>0</v>
      </c>
      <c r="J3357" s="67">
        <v>111.50000000000728</v>
      </c>
      <c r="K3357" s="9">
        <v>36.000000000000909</v>
      </c>
      <c r="L3357" s="212">
        <v>306.60000000000002</v>
      </c>
      <c r="M3357" s="212"/>
      <c r="O3357" s="67">
        <v>493.10000000000821</v>
      </c>
      <c r="Q3357" t="s">
        <v>282</v>
      </c>
      <c r="T3357"/>
      <c r="U3357" s="63"/>
      <c r="V3357" s="63"/>
      <c r="W3357" s="283"/>
      <c r="X3357" s="317"/>
      <c r="Y3357" s="63"/>
    </row>
    <row r="3358" spans="1:25" ht="15">
      <c r="A3358" s="28" t="s">
        <v>730</v>
      </c>
      <c r="B3358" s="63" t="s">
        <v>19</v>
      </c>
      <c r="E3358" s="64" t="s">
        <v>279</v>
      </c>
      <c r="F3358" s="9">
        <v>177</v>
      </c>
      <c r="G3358" s="9">
        <v>139.80000000000001</v>
      </c>
      <c r="H3358" s="9">
        <v>175.49999999999818</v>
      </c>
      <c r="I3358" s="9">
        <v>0</v>
      </c>
      <c r="J3358" s="64" t="s">
        <v>279</v>
      </c>
      <c r="K3358" s="9" t="s">
        <v>278</v>
      </c>
      <c r="L3358" s="9" t="s">
        <v>278</v>
      </c>
      <c r="M3358" s="9"/>
      <c r="O3358" s="67">
        <v>492.29999999999819</v>
      </c>
      <c r="T3358"/>
      <c r="U3358" s="273"/>
      <c r="V3358" s="63"/>
      <c r="W3358" s="282"/>
      <c r="X3358" s="317"/>
      <c r="Y3358" s="63"/>
    </row>
    <row r="3359" spans="1:25" ht="15">
      <c r="A3359" s="28" t="s">
        <v>738</v>
      </c>
      <c r="B3359" s="205" t="s">
        <v>1560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67">
        <v>140.79999999999563</v>
      </c>
      <c r="K3359" s="9">
        <v>192.00000000000182</v>
      </c>
      <c r="L3359" s="9">
        <v>156.4</v>
      </c>
      <c r="M3359" s="9"/>
      <c r="O3359" s="67">
        <v>489.19999999999743</v>
      </c>
      <c r="T3359"/>
      <c r="U3359" s="273"/>
      <c r="V3359" s="63"/>
      <c r="W3359" s="283"/>
      <c r="X3359" s="317"/>
      <c r="Y3359" s="63"/>
    </row>
    <row r="3360" spans="1:25" ht="15">
      <c r="A3360" s="28" t="s">
        <v>742</v>
      </c>
      <c r="B3360" s="273" t="s">
        <v>1891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6">
        <v>303.700000000008</v>
      </c>
      <c r="K3360" s="9">
        <v>91.200000000000728</v>
      </c>
      <c r="L3360" s="9">
        <v>91.2</v>
      </c>
      <c r="M3360" s="9"/>
      <c r="O3360" s="67">
        <v>486.10000000000872</v>
      </c>
      <c r="Q3360" t="s">
        <v>284</v>
      </c>
      <c r="T3360"/>
      <c r="U3360" s="63"/>
      <c r="V3360" s="63"/>
      <c r="W3360" s="265"/>
      <c r="X3360" s="317"/>
      <c r="Y3360" s="63"/>
    </row>
    <row r="3361" spans="1:25" ht="15">
      <c r="A3361" s="28" t="s">
        <v>743</v>
      </c>
      <c r="B3361" s="205" t="s">
        <v>1550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67">
        <v>282.10000000000582</v>
      </c>
      <c r="K3361" s="9">
        <v>157.19999999999891</v>
      </c>
      <c r="L3361" s="9">
        <v>29.4</v>
      </c>
      <c r="M3361" s="9"/>
      <c r="O3361" s="67">
        <v>468.70000000000471</v>
      </c>
      <c r="T3361"/>
      <c r="U3361" s="273"/>
      <c r="V3361" s="63"/>
      <c r="W3361" s="283"/>
      <c r="X3361" s="317"/>
      <c r="Y3361" s="63"/>
    </row>
    <row r="3362" spans="1:25" ht="15">
      <c r="A3362" s="28" t="s">
        <v>744</v>
      </c>
      <c r="B3362" s="273" t="s">
        <v>1926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216">
        <v>328.99999999999818</v>
      </c>
      <c r="L3362" s="9">
        <v>120</v>
      </c>
      <c r="M3362" s="9"/>
      <c r="O3362" s="67">
        <v>448.99999999999818</v>
      </c>
      <c r="Q3362" t="s">
        <v>297</v>
      </c>
      <c r="T3362"/>
      <c r="U3362" s="218"/>
      <c r="V3362" s="63"/>
      <c r="W3362" s="283"/>
      <c r="X3362" s="317"/>
      <c r="Y3362" s="63"/>
    </row>
    <row r="3363" spans="1:25" ht="15">
      <c r="A3363" s="28" t="s">
        <v>750</v>
      </c>
      <c r="B3363" s="205" t="s">
        <v>1561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67">
        <v>143.99999999999272</v>
      </c>
      <c r="K3363" s="9">
        <v>238.70000000000073</v>
      </c>
      <c r="L3363" s="9">
        <v>66</v>
      </c>
      <c r="M3363" s="9"/>
      <c r="O3363" s="67">
        <v>448.69999999999345</v>
      </c>
      <c r="T3363"/>
      <c r="U3363" s="63"/>
      <c r="V3363" s="63"/>
      <c r="W3363" s="283"/>
      <c r="X3363" s="317"/>
      <c r="Y3363" s="63"/>
    </row>
    <row r="3364" spans="1:25" ht="15">
      <c r="A3364" s="28" t="s">
        <v>751</v>
      </c>
      <c r="B3364" s="63" t="s">
        <v>753</v>
      </c>
      <c r="E3364" s="9" t="s">
        <v>278</v>
      </c>
      <c r="F3364" s="9" t="s">
        <v>278</v>
      </c>
      <c r="G3364" s="9" t="s">
        <v>278</v>
      </c>
      <c r="H3364" s="9">
        <v>16.899999999997817</v>
      </c>
      <c r="I3364" s="9">
        <v>0</v>
      </c>
      <c r="J3364" s="67">
        <v>97.499999999996362</v>
      </c>
      <c r="K3364" s="9">
        <v>84.000000000001819</v>
      </c>
      <c r="L3364" s="9">
        <v>244.70000000000002</v>
      </c>
      <c r="M3364" s="9"/>
      <c r="O3364" s="67">
        <v>443.09999999999604</v>
      </c>
      <c r="T3364"/>
      <c r="U3364" s="63"/>
      <c r="V3364" s="63"/>
      <c r="W3364" s="265"/>
      <c r="X3364" s="317"/>
      <c r="Y3364" s="63"/>
    </row>
    <row r="3365" spans="1:25" ht="15">
      <c r="A3365" s="28" t="s">
        <v>752</v>
      </c>
      <c r="B3365" s="205" t="s">
        <v>1565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67">
        <v>149.19999999999709</v>
      </c>
      <c r="K3365" s="9">
        <v>49.199999999998909</v>
      </c>
      <c r="L3365" s="9">
        <v>241.5</v>
      </c>
      <c r="M3365" s="9"/>
      <c r="O3365" s="67">
        <v>439.899999999996</v>
      </c>
      <c r="T3365"/>
      <c r="U3365" s="63"/>
      <c r="V3365" s="63"/>
      <c r="W3365" s="265"/>
      <c r="X3365" s="317"/>
      <c r="Y3365" s="63"/>
    </row>
    <row r="3366" spans="1:25" ht="15">
      <c r="A3366" s="28" t="s">
        <v>754</v>
      </c>
      <c r="B3366" s="273" t="s">
        <v>1899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216">
        <v>316.99999999999636</v>
      </c>
      <c r="L3366" s="9">
        <v>107.6</v>
      </c>
      <c r="M3366" s="9"/>
      <c r="O3366" s="67">
        <v>424.59999999999638</v>
      </c>
      <c r="Q3366" t="s">
        <v>292</v>
      </c>
      <c r="T3366"/>
      <c r="U3366" s="63"/>
      <c r="V3366" s="63"/>
      <c r="W3366" s="283"/>
      <c r="X3366" s="317"/>
      <c r="Y3366" s="63"/>
    </row>
    <row r="3367" spans="1:25" ht="15">
      <c r="A3367" s="28" t="s">
        <v>755</v>
      </c>
      <c r="B3367" s="273" t="s">
        <v>1889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67">
        <v>241</v>
      </c>
      <c r="K3367" s="9">
        <v>179.99999999999636</v>
      </c>
      <c r="L3367" s="9" t="s">
        <v>278</v>
      </c>
      <c r="M3367" s="9"/>
      <c r="O3367" s="67">
        <v>420.99999999999636</v>
      </c>
      <c r="T3367"/>
      <c r="U3367" s="273"/>
      <c r="V3367" s="63"/>
      <c r="W3367" s="283"/>
      <c r="X3367" s="317"/>
      <c r="Y3367" s="63"/>
    </row>
    <row r="3368" spans="1:25" ht="15">
      <c r="A3368" s="28" t="s">
        <v>756</v>
      </c>
      <c r="B3368" s="63" t="s">
        <v>695</v>
      </c>
      <c r="E3368" s="9" t="s">
        <v>278</v>
      </c>
      <c r="F3368" s="9" t="s">
        <v>278</v>
      </c>
      <c r="G3368" s="9" t="s">
        <v>278</v>
      </c>
      <c r="H3368" s="9">
        <v>41.899999999999636</v>
      </c>
      <c r="I3368" s="9">
        <v>0</v>
      </c>
      <c r="J3368" s="67">
        <v>126.299999999992</v>
      </c>
      <c r="K3368" s="9">
        <v>161.50000000000182</v>
      </c>
      <c r="L3368" s="9">
        <v>82.5</v>
      </c>
      <c r="M3368" s="9"/>
      <c r="O3368" s="67">
        <v>412.19999999999345</v>
      </c>
      <c r="T3368"/>
      <c r="U3368" s="63"/>
      <c r="V3368" s="63"/>
      <c r="W3368" s="283"/>
      <c r="X3368" s="317"/>
      <c r="Y3368" s="63"/>
    </row>
    <row r="3369" spans="1:25" ht="15">
      <c r="A3369" s="28" t="s">
        <v>759</v>
      </c>
      <c r="B3369" s="63" t="s">
        <v>736</v>
      </c>
      <c r="E3369" s="9" t="s">
        <v>278</v>
      </c>
      <c r="F3369" s="9" t="s">
        <v>278</v>
      </c>
      <c r="G3369" s="9" t="s">
        <v>278</v>
      </c>
      <c r="H3369" s="9">
        <v>25.19999999999709</v>
      </c>
      <c r="I3369" s="9">
        <v>0</v>
      </c>
      <c r="J3369" s="67">
        <v>91.000000000003638</v>
      </c>
      <c r="K3369" s="9">
        <v>194.99999999999818</v>
      </c>
      <c r="L3369" s="9">
        <v>90</v>
      </c>
      <c r="M3369" s="9"/>
      <c r="O3369" s="67">
        <v>401.19999999999891</v>
      </c>
      <c r="T3369"/>
      <c r="U3369" s="218"/>
      <c r="V3369" s="63"/>
      <c r="W3369" s="283"/>
      <c r="X3369" s="317"/>
      <c r="Y3369" s="63"/>
    </row>
    <row r="3370" spans="1:25" ht="15">
      <c r="A3370" s="28" t="s">
        <v>841</v>
      </c>
      <c r="B3370" s="273" t="s">
        <v>1924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216">
        <v>307.50000000000091</v>
      </c>
      <c r="L3370" s="9">
        <v>84.600000000000009</v>
      </c>
      <c r="M3370" s="9"/>
      <c r="O3370" s="67">
        <v>392.10000000000093</v>
      </c>
      <c r="Q3370" t="s">
        <v>287</v>
      </c>
      <c r="T3370"/>
      <c r="U3370" s="218"/>
      <c r="V3370" s="63"/>
      <c r="W3370" s="282"/>
      <c r="X3370" s="317"/>
      <c r="Y3370" s="63"/>
    </row>
    <row r="3371" spans="1:25" ht="15">
      <c r="A3371" s="28" t="s">
        <v>842</v>
      </c>
      <c r="B3371" s="63" t="s">
        <v>2548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213">
        <v>379.2</v>
      </c>
      <c r="M3371" s="213"/>
      <c r="O3371" s="67">
        <v>379.2</v>
      </c>
      <c r="Q3371" t="s">
        <v>281</v>
      </c>
      <c r="T3371" s="21" t="s">
        <v>1667</v>
      </c>
      <c r="U3371" s="63"/>
      <c r="V3371" s="63"/>
      <c r="W3371" s="265"/>
      <c r="X3371" s="317"/>
      <c r="Y3371" s="63"/>
    </row>
    <row r="3372" spans="1:25" ht="15">
      <c r="A3372" s="28" t="s">
        <v>843</v>
      </c>
      <c r="B3372" s="63" t="s">
        <v>701</v>
      </c>
      <c r="E3372" s="9" t="s">
        <v>278</v>
      </c>
      <c r="F3372" s="9" t="s">
        <v>278</v>
      </c>
      <c r="G3372" s="9" t="s">
        <v>278</v>
      </c>
      <c r="H3372" s="211">
        <v>359.5</v>
      </c>
      <c r="I3372" s="9">
        <v>0</v>
      </c>
      <c r="J3372" s="9" t="s">
        <v>278</v>
      </c>
      <c r="K3372" s="9" t="s">
        <v>278</v>
      </c>
      <c r="L3372" s="9" t="s">
        <v>278</v>
      </c>
      <c r="M3372" s="9"/>
      <c r="O3372" s="67">
        <v>359.5</v>
      </c>
      <c r="Q3372" t="s">
        <v>300</v>
      </c>
      <c r="T3372"/>
      <c r="U3372" s="63"/>
      <c r="V3372" s="63"/>
      <c r="W3372" s="283"/>
      <c r="X3372" s="317"/>
      <c r="Y3372" s="63"/>
    </row>
    <row r="3373" spans="1:25" ht="15">
      <c r="A3373" s="28" t="s">
        <v>844</v>
      </c>
      <c r="B3373" s="273" t="s">
        <v>1882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67">
        <v>84.499999999992724</v>
      </c>
      <c r="K3373" s="9">
        <v>31.600000000000364</v>
      </c>
      <c r="L3373" s="9">
        <v>229.5</v>
      </c>
      <c r="M3373" s="9"/>
      <c r="O3373" s="67">
        <v>345.59999999999309</v>
      </c>
      <c r="T3373"/>
      <c r="U3373" s="273"/>
      <c r="V3373" s="63"/>
      <c r="W3373" s="282"/>
      <c r="X3373" s="317"/>
      <c r="Y3373" s="63"/>
    </row>
    <row r="3374" spans="1:25" ht="15">
      <c r="A3374" s="28" t="s">
        <v>845</v>
      </c>
      <c r="B3374" s="63" t="s">
        <v>164</v>
      </c>
      <c r="E3374" s="9" t="s">
        <v>278</v>
      </c>
      <c r="F3374" s="9" t="s">
        <v>278</v>
      </c>
      <c r="G3374" s="216">
        <v>330.5</v>
      </c>
      <c r="H3374" s="9" t="s">
        <v>278</v>
      </c>
      <c r="I3374" s="9">
        <v>0</v>
      </c>
      <c r="J3374" s="9" t="s">
        <v>278</v>
      </c>
      <c r="K3374" s="9" t="s">
        <v>278</v>
      </c>
      <c r="L3374" s="9" t="s">
        <v>278</v>
      </c>
      <c r="M3374" s="9"/>
      <c r="O3374" s="67">
        <v>330.5</v>
      </c>
      <c r="Q3374" t="s">
        <v>283</v>
      </c>
      <c r="T3374"/>
      <c r="U3374" s="63"/>
      <c r="V3374" s="63"/>
      <c r="W3374" s="282"/>
      <c r="X3374" s="317"/>
      <c r="Y3374" s="63"/>
    </row>
    <row r="3375" spans="1:25" ht="15">
      <c r="A3375" s="28" t="s">
        <v>846</v>
      </c>
      <c r="B3375" s="205" t="s">
        <v>1566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67">
        <v>84.499999999989086</v>
      </c>
      <c r="K3375" s="9">
        <v>51.199999999993452</v>
      </c>
      <c r="L3375" s="9">
        <v>194.60000000000002</v>
      </c>
      <c r="M3375" s="9"/>
      <c r="O3375" s="67">
        <v>330.29999999998256</v>
      </c>
      <c r="T3375"/>
      <c r="U3375" s="273"/>
      <c r="V3375" s="63"/>
      <c r="W3375" s="283"/>
      <c r="X3375" s="317"/>
      <c r="Y3375" s="63"/>
    </row>
    <row r="3376" spans="1:25" ht="15">
      <c r="A3376" s="28" t="s">
        <v>847</v>
      </c>
      <c r="B3376" s="205" t="s">
        <v>1559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67">
        <v>78.000000000007276</v>
      </c>
      <c r="K3376" s="9">
        <v>206.99999999999818</v>
      </c>
      <c r="L3376" s="9">
        <v>42</v>
      </c>
      <c r="M3376" s="9"/>
      <c r="O3376" s="67">
        <v>327.00000000000546</v>
      </c>
      <c r="T3376"/>
      <c r="U3376" s="63"/>
      <c r="V3376" s="63"/>
      <c r="W3376" s="265"/>
      <c r="X3376" s="317"/>
      <c r="Y3376" s="63"/>
    </row>
    <row r="3377" spans="1:25" ht="15">
      <c r="A3377" s="28" t="s">
        <v>848</v>
      </c>
      <c r="B3377" s="273" t="s">
        <v>1890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64" t="s">
        <v>279</v>
      </c>
      <c r="K3377" s="9">
        <v>183.00000000000182</v>
      </c>
      <c r="L3377" s="9">
        <v>144</v>
      </c>
      <c r="M3377" s="9"/>
      <c r="O3377" s="67">
        <v>327.00000000000182</v>
      </c>
      <c r="T3377"/>
      <c r="U3377" s="63"/>
      <c r="V3377" s="63"/>
      <c r="W3377" s="282"/>
      <c r="X3377" s="317"/>
      <c r="Y3377" s="63"/>
    </row>
    <row r="3378" spans="1:25" ht="15">
      <c r="A3378" s="28" t="s">
        <v>849</v>
      </c>
      <c r="B3378" s="63" t="s">
        <v>2547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 t="s">
        <v>278</v>
      </c>
      <c r="K3378" s="9" t="s">
        <v>278</v>
      </c>
      <c r="L3378" s="211">
        <v>327</v>
      </c>
      <c r="M3378" s="211"/>
      <c r="O3378" s="67">
        <v>327</v>
      </c>
      <c r="Q3378" t="s">
        <v>300</v>
      </c>
      <c r="T3378"/>
      <c r="U3378" s="63"/>
      <c r="V3378" s="63"/>
      <c r="W3378" s="283"/>
      <c r="X3378" s="317"/>
      <c r="Y3378" s="63"/>
    </row>
    <row r="3379" spans="1:25" ht="15">
      <c r="A3379" s="28" t="s">
        <v>850</v>
      </c>
      <c r="B3379" s="28" t="s">
        <v>691</v>
      </c>
      <c r="E3379" s="9" t="s">
        <v>278</v>
      </c>
      <c r="F3379" s="9" t="s">
        <v>278</v>
      </c>
      <c r="G3379" s="9" t="s">
        <v>278</v>
      </c>
      <c r="H3379" s="9">
        <v>64.800000000004729</v>
      </c>
      <c r="I3379" s="9">
        <v>0</v>
      </c>
      <c r="J3379" s="64" t="s">
        <v>279</v>
      </c>
      <c r="K3379" s="9">
        <v>210.00000000000182</v>
      </c>
      <c r="L3379" s="9">
        <v>39</v>
      </c>
      <c r="M3379" s="9"/>
      <c r="O3379" s="67">
        <v>313.80000000000655</v>
      </c>
      <c r="T3379"/>
      <c r="U3379" s="63"/>
      <c r="V3379" s="63"/>
      <c r="W3379" s="283"/>
      <c r="X3379" s="317"/>
      <c r="Y3379" s="63"/>
    </row>
    <row r="3380" spans="1:25" ht="15">
      <c r="A3380" s="28" t="s">
        <v>851</v>
      </c>
      <c r="B3380" s="273" t="s">
        <v>1887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67">
        <v>156.50000000000364</v>
      </c>
      <c r="K3380" s="9">
        <v>122.99999999999818</v>
      </c>
      <c r="L3380" s="9">
        <v>31.5</v>
      </c>
      <c r="M3380" s="9"/>
      <c r="O3380" s="67">
        <v>311.00000000000182</v>
      </c>
      <c r="T3380"/>
      <c r="U3380" s="218"/>
      <c r="V3380" s="63"/>
      <c r="W3380" s="283"/>
      <c r="X3380" s="317"/>
      <c r="Y3380" s="63"/>
    </row>
    <row r="3381" spans="1:25" ht="15">
      <c r="A3381" s="28" t="s">
        <v>852</v>
      </c>
      <c r="B3381" s="63" t="s">
        <v>2550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216">
        <v>299.7</v>
      </c>
      <c r="M3381" s="216"/>
      <c r="O3381" s="67">
        <v>299.7</v>
      </c>
      <c r="Q3381" t="s">
        <v>284</v>
      </c>
      <c r="T3381"/>
      <c r="U3381" s="63"/>
      <c r="V3381" s="63"/>
      <c r="W3381" s="265"/>
      <c r="X3381" s="317"/>
      <c r="Y3381" s="63"/>
    </row>
    <row r="3382" spans="1:25" ht="15">
      <c r="A3382" s="28" t="s">
        <v>853</v>
      </c>
      <c r="B3382" s="63" t="s">
        <v>710</v>
      </c>
      <c r="E3382" s="9" t="s">
        <v>278</v>
      </c>
      <c r="F3382" s="9" t="s">
        <v>278</v>
      </c>
      <c r="G3382" s="9" t="s">
        <v>278</v>
      </c>
      <c r="H3382" s="64" t="s">
        <v>279</v>
      </c>
      <c r="I3382" s="9">
        <v>0</v>
      </c>
      <c r="J3382" s="67">
        <v>207.99999999999636</v>
      </c>
      <c r="K3382" s="9">
        <v>36</v>
      </c>
      <c r="L3382" s="9">
        <v>51.6</v>
      </c>
      <c r="M3382" s="9"/>
      <c r="O3382" s="67">
        <v>295.59999999999638</v>
      </c>
      <c r="T3382"/>
      <c r="U3382" s="273"/>
      <c r="V3382" s="63"/>
      <c r="W3382" s="283"/>
      <c r="X3382" s="317"/>
      <c r="Y3382" s="63"/>
    </row>
    <row r="3383" spans="1:25" ht="15">
      <c r="A3383" s="28" t="s">
        <v>854</v>
      </c>
      <c r="B3383" s="273" t="s">
        <v>2003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>
        <v>222</v>
      </c>
      <c r="L3383" s="9">
        <v>70.5</v>
      </c>
      <c r="M3383" s="9"/>
      <c r="O3383" s="67">
        <v>292.5</v>
      </c>
      <c r="T3383"/>
      <c r="U3383" s="273"/>
      <c r="V3383" s="63"/>
      <c r="W3383" s="283"/>
      <c r="X3383" s="317"/>
      <c r="Y3383" s="63"/>
    </row>
    <row r="3384" spans="1:25" ht="15">
      <c r="A3384" s="28" t="s">
        <v>855</v>
      </c>
      <c r="B3384" s="63" t="s">
        <v>178</v>
      </c>
      <c r="E3384" s="9">
        <v>2.6</v>
      </c>
      <c r="F3384" s="216">
        <v>285.89999999999998</v>
      </c>
      <c r="G3384" s="9" t="s">
        <v>278</v>
      </c>
      <c r="H3384" s="9" t="s">
        <v>278</v>
      </c>
      <c r="I3384" s="9">
        <v>0</v>
      </c>
      <c r="J3384" s="9" t="s">
        <v>278</v>
      </c>
      <c r="K3384" s="9" t="s">
        <v>278</v>
      </c>
      <c r="L3384" s="9" t="s">
        <v>278</v>
      </c>
      <c r="M3384" s="9"/>
      <c r="O3384" s="67">
        <v>288.5</v>
      </c>
      <c r="Q3384" t="s">
        <v>288</v>
      </c>
      <c r="T3384"/>
      <c r="U3384" s="63"/>
      <c r="V3384" s="63"/>
      <c r="W3384" s="283"/>
      <c r="X3384" s="317"/>
      <c r="Y3384" s="63"/>
    </row>
    <row r="3385" spans="1:25" ht="15">
      <c r="A3385" s="28" t="s">
        <v>856</v>
      </c>
      <c r="B3385" s="63" t="s">
        <v>180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216">
        <v>275.3</v>
      </c>
      <c r="M3385" s="216"/>
      <c r="O3385" s="67">
        <v>275.3</v>
      </c>
      <c r="Q3385" t="s">
        <v>288</v>
      </c>
      <c r="T3385"/>
      <c r="U3385" s="63"/>
      <c r="V3385" s="63"/>
      <c r="W3385" s="283"/>
      <c r="X3385" s="317"/>
      <c r="Y3385" s="63"/>
    </row>
    <row r="3386" spans="1:25" ht="15">
      <c r="A3386" s="28" t="s">
        <v>857</v>
      </c>
      <c r="B3386" s="63" t="s">
        <v>2542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216">
        <v>273</v>
      </c>
      <c r="M3386" s="216"/>
      <c r="O3386" s="67">
        <v>273</v>
      </c>
      <c r="Q3386" t="s">
        <v>293</v>
      </c>
      <c r="T3386"/>
      <c r="U3386" s="273"/>
      <c r="V3386" s="63"/>
      <c r="W3386" s="283"/>
      <c r="X3386" s="317"/>
      <c r="Y3386" s="63"/>
    </row>
    <row r="3387" spans="1:25" ht="15">
      <c r="A3387" s="28" t="s">
        <v>858</v>
      </c>
      <c r="B3387" s="63" t="s">
        <v>714</v>
      </c>
      <c r="E3387" s="9" t="s">
        <v>278</v>
      </c>
      <c r="F3387" s="9" t="s">
        <v>278</v>
      </c>
      <c r="G3387" s="9" t="s">
        <v>278</v>
      </c>
      <c r="H3387" s="9">
        <v>19.499999999998181</v>
      </c>
      <c r="I3387" s="9">
        <v>0</v>
      </c>
      <c r="J3387" s="67">
        <v>166.40000000000146</v>
      </c>
      <c r="K3387" s="9">
        <v>35.999999999998181</v>
      </c>
      <c r="L3387" s="9">
        <v>49.7</v>
      </c>
      <c r="M3387" s="9"/>
      <c r="O3387" s="67">
        <v>271.59999999999781</v>
      </c>
      <c r="T3387"/>
      <c r="U3387" s="273"/>
      <c r="V3387" s="63"/>
      <c r="W3387" s="283"/>
      <c r="X3387" s="317"/>
      <c r="Y3387" s="63"/>
    </row>
    <row r="3388" spans="1:25" ht="15">
      <c r="A3388" s="28" t="s">
        <v>859</v>
      </c>
      <c r="B3388" s="63" t="s">
        <v>2545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>
        <v>270</v>
      </c>
      <c r="M3388" s="9"/>
      <c r="O3388" s="67">
        <v>270</v>
      </c>
      <c r="T3388"/>
      <c r="U3388" s="63"/>
      <c r="V3388" s="63"/>
      <c r="W3388" s="265"/>
      <c r="X3388" s="317"/>
      <c r="Y3388" s="63"/>
    </row>
    <row r="3389" spans="1:25" ht="15">
      <c r="A3389" s="28" t="s">
        <v>860</v>
      </c>
      <c r="B3389" s="63" t="s">
        <v>731</v>
      </c>
      <c r="E3389" s="9" t="s">
        <v>278</v>
      </c>
      <c r="F3389" s="9" t="s">
        <v>278</v>
      </c>
      <c r="G3389" s="9" t="s">
        <v>278</v>
      </c>
      <c r="H3389" s="216">
        <v>246.80000000000109</v>
      </c>
      <c r="I3389" s="9">
        <v>0</v>
      </c>
      <c r="J3389" s="9" t="s">
        <v>278</v>
      </c>
      <c r="K3389" s="9" t="s">
        <v>278</v>
      </c>
      <c r="L3389" s="9" t="s">
        <v>278</v>
      </c>
      <c r="M3389" s="9"/>
      <c r="O3389" s="67">
        <v>246.80000000000109</v>
      </c>
      <c r="Q3389" t="s">
        <v>288</v>
      </c>
      <c r="T3389"/>
      <c r="U3389" s="63"/>
      <c r="V3389" s="63"/>
      <c r="W3389" s="283"/>
      <c r="X3389" s="317"/>
      <c r="Y3389" s="63"/>
    </row>
    <row r="3390" spans="1:25" ht="15">
      <c r="A3390" s="28" t="s">
        <v>861</v>
      </c>
      <c r="B3390" s="205" t="s">
        <v>1567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67">
        <v>69.199999999993452</v>
      </c>
      <c r="K3390" s="9">
        <v>172.89999999999782</v>
      </c>
      <c r="L3390" s="9" t="s">
        <v>278</v>
      </c>
      <c r="M3390" s="9"/>
      <c r="O3390" s="67">
        <v>242.09999999999127</v>
      </c>
      <c r="T3390"/>
      <c r="U3390" s="63"/>
      <c r="V3390" s="63"/>
      <c r="W3390" s="265"/>
      <c r="X3390" s="317"/>
      <c r="Y3390" s="63"/>
    </row>
    <row r="3391" spans="1:25" ht="15">
      <c r="A3391" s="28" t="s">
        <v>862</v>
      </c>
      <c r="B3391" s="205" t="s">
        <v>1551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67">
        <v>241.50000000000364</v>
      </c>
      <c r="K3391" s="9" t="s">
        <v>278</v>
      </c>
      <c r="L3391" s="9" t="s">
        <v>278</v>
      </c>
      <c r="M3391" s="9"/>
      <c r="O3391" s="67">
        <v>241.50000000000364</v>
      </c>
      <c r="T3391"/>
      <c r="U3391" s="273"/>
      <c r="V3391" s="63"/>
      <c r="W3391" s="283"/>
      <c r="X3391" s="317"/>
      <c r="Y3391" s="63"/>
    </row>
    <row r="3392" spans="1:25" ht="15">
      <c r="A3392" s="28" t="s">
        <v>863</v>
      </c>
      <c r="B3392" s="63" t="s">
        <v>2559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>
        <v>228.3</v>
      </c>
      <c r="M3392" s="9"/>
      <c r="O3392" s="67">
        <v>228.3</v>
      </c>
      <c r="T3392"/>
      <c r="U3392" s="63"/>
      <c r="V3392" s="63"/>
      <c r="W3392" s="265"/>
      <c r="X3392" s="317"/>
      <c r="Y3392" s="63"/>
    </row>
    <row r="3393" spans="1:25" ht="15">
      <c r="A3393" s="28" t="s">
        <v>864</v>
      </c>
      <c r="B3393" s="63" t="s">
        <v>2552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223.4</v>
      </c>
      <c r="M3393" s="9"/>
      <c r="O3393" s="67">
        <v>223.4</v>
      </c>
      <c r="T3393"/>
      <c r="U3393" s="273"/>
      <c r="V3393" s="63"/>
      <c r="W3393" s="282"/>
      <c r="X3393" s="317"/>
      <c r="Y3393" s="63"/>
    </row>
    <row r="3394" spans="1:25" ht="15">
      <c r="A3394" s="28" t="s">
        <v>865</v>
      </c>
      <c r="B3394" s="63" t="s">
        <v>2557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219</v>
      </c>
      <c r="M3394" s="9"/>
      <c r="O3394" s="67">
        <v>219</v>
      </c>
      <c r="T3394"/>
      <c r="U3394" s="63"/>
      <c r="V3394" s="63"/>
      <c r="W3394" s="283"/>
      <c r="X3394" s="317"/>
      <c r="Y3394" s="63"/>
    </row>
    <row r="3395" spans="1:25" ht="15">
      <c r="A3395" s="28" t="s">
        <v>866</v>
      </c>
      <c r="B3395" s="273" t="s">
        <v>1901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>
        <v>168.10000000000127</v>
      </c>
      <c r="L3395" s="9">
        <v>48.3</v>
      </c>
      <c r="M3395" s="9"/>
      <c r="O3395" s="67">
        <v>216.40000000000128</v>
      </c>
      <c r="T3395"/>
      <c r="U3395" s="63"/>
      <c r="V3395" s="63"/>
      <c r="W3395" s="265"/>
      <c r="X3395" s="317"/>
      <c r="Y3395" s="63"/>
    </row>
    <row r="3396" spans="1:25" ht="15">
      <c r="A3396" s="28" t="s">
        <v>867</v>
      </c>
      <c r="B3396" s="63" t="s">
        <v>726</v>
      </c>
      <c r="E3396" s="9" t="s">
        <v>278</v>
      </c>
      <c r="F3396" s="9" t="s">
        <v>278</v>
      </c>
      <c r="G3396" s="9" t="s">
        <v>278</v>
      </c>
      <c r="H3396" s="9">
        <v>211.90000000000509</v>
      </c>
      <c r="I3396" s="9">
        <v>0</v>
      </c>
      <c r="J3396" s="9" t="s">
        <v>278</v>
      </c>
      <c r="K3396" s="9" t="s">
        <v>278</v>
      </c>
      <c r="L3396" s="9" t="s">
        <v>278</v>
      </c>
      <c r="M3396" s="9"/>
      <c r="O3396" s="67">
        <v>211.90000000000509</v>
      </c>
      <c r="T3396"/>
      <c r="U3396" s="63"/>
      <c r="V3396" s="63"/>
      <c r="W3396" s="283"/>
      <c r="X3396" s="317"/>
      <c r="Y3396" s="63"/>
    </row>
    <row r="3397" spans="1:25" ht="15">
      <c r="A3397" s="28" t="s">
        <v>868</v>
      </c>
      <c r="B3397" s="63" t="s">
        <v>706</v>
      </c>
      <c r="E3397" s="9" t="s">
        <v>278</v>
      </c>
      <c r="F3397" s="9" t="s">
        <v>278</v>
      </c>
      <c r="G3397" s="9" t="s">
        <v>278</v>
      </c>
      <c r="H3397" s="9">
        <v>13.200000000000728</v>
      </c>
      <c r="I3397" s="9">
        <v>0</v>
      </c>
      <c r="J3397" s="67">
        <v>77.000000000003638</v>
      </c>
      <c r="K3397" s="9">
        <v>56.400000000003274</v>
      </c>
      <c r="L3397" s="9">
        <v>65.099999999999994</v>
      </c>
      <c r="M3397" s="9"/>
      <c r="O3397" s="67">
        <v>211.70000000000763</v>
      </c>
      <c r="T3397"/>
      <c r="U3397" s="63"/>
      <c r="V3397" s="63"/>
      <c r="W3397" s="282"/>
      <c r="X3397" s="317"/>
      <c r="Y3397" s="63"/>
    </row>
    <row r="3398" spans="1:25" ht="15">
      <c r="A3398" s="28" t="s">
        <v>869</v>
      </c>
      <c r="B3398" s="63" t="s">
        <v>2544</v>
      </c>
      <c r="C3398" s="3"/>
      <c r="D3398" s="3"/>
      <c r="E3398" s="9" t="s">
        <v>278</v>
      </c>
      <c r="F3398" s="9" t="s">
        <v>278</v>
      </c>
      <c r="G3398" s="9" t="s">
        <v>278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>
        <v>188.7</v>
      </c>
      <c r="M3398" s="9"/>
      <c r="O3398" s="67">
        <v>188.7</v>
      </c>
      <c r="T3398"/>
      <c r="U3398" s="63"/>
      <c r="V3398" s="63"/>
      <c r="W3398" s="283"/>
      <c r="X3398" s="317"/>
      <c r="Y3398" s="63"/>
    </row>
    <row r="3399" spans="1:25" ht="15">
      <c r="A3399" s="28" t="s">
        <v>870</v>
      </c>
      <c r="B3399" s="205" t="s">
        <v>1563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67">
        <v>122.3999999999869</v>
      </c>
      <c r="K3399" s="9">
        <v>33.000000000002728</v>
      </c>
      <c r="L3399" s="9">
        <v>33</v>
      </c>
      <c r="M3399" s="9"/>
      <c r="O3399" s="67">
        <v>188.39999999998963</v>
      </c>
      <c r="T3399"/>
      <c r="U3399" s="28"/>
      <c r="V3399" s="63"/>
      <c r="W3399" s="283"/>
      <c r="X3399" s="317"/>
      <c r="Y3399" s="63"/>
    </row>
    <row r="3400" spans="1:25" ht="15">
      <c r="A3400" s="28" t="s">
        <v>871</v>
      </c>
      <c r="B3400" s="273" t="s">
        <v>1905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>
        <v>6.499999999998181</v>
      </c>
      <c r="L3400" s="9">
        <v>179.7</v>
      </c>
      <c r="M3400" s="9"/>
      <c r="O3400" s="67">
        <v>186.19999999999817</v>
      </c>
      <c r="T3400"/>
      <c r="U3400" s="273"/>
      <c r="V3400" s="63"/>
      <c r="W3400" s="283"/>
      <c r="X3400" s="317"/>
      <c r="Y3400" s="63"/>
    </row>
    <row r="3401" spans="1:25" ht="15">
      <c r="A3401" s="28" t="s">
        <v>872</v>
      </c>
      <c r="B3401" s="273" t="s">
        <v>2540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174.3</v>
      </c>
      <c r="M3401" s="9"/>
      <c r="O3401" s="67">
        <v>174.3</v>
      </c>
      <c r="T3401"/>
      <c r="U3401" s="218"/>
      <c r="V3401" s="63"/>
      <c r="W3401" s="283"/>
      <c r="X3401" s="317"/>
      <c r="Y3401" s="63"/>
    </row>
    <row r="3402" spans="1:25" ht="15">
      <c r="A3402" s="28" t="s">
        <v>873</v>
      </c>
      <c r="B3402" s="273" t="s">
        <v>1903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>
        <v>170.49999999999909</v>
      </c>
      <c r="L3402" s="9" t="s">
        <v>278</v>
      </c>
      <c r="M3402" s="9"/>
      <c r="O3402" s="67">
        <v>170.49999999999909</v>
      </c>
      <c r="T3402"/>
      <c r="U3402" s="273"/>
      <c r="V3402" s="63"/>
      <c r="W3402" s="283"/>
      <c r="X3402" s="317"/>
      <c r="Y3402" s="63"/>
    </row>
    <row r="3403" spans="1:25" ht="15">
      <c r="A3403" s="28" t="s">
        <v>874</v>
      </c>
      <c r="B3403" s="63" t="s">
        <v>2549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>
        <v>166.5</v>
      </c>
      <c r="M3403" s="9"/>
      <c r="O3403" s="67">
        <v>166.5</v>
      </c>
      <c r="T3403"/>
      <c r="U3403" s="63"/>
      <c r="V3403" s="63"/>
      <c r="W3403" s="265"/>
      <c r="X3403" s="317"/>
      <c r="Y3403" s="63"/>
    </row>
    <row r="3404" spans="1:25" ht="15">
      <c r="A3404" s="28" t="s">
        <v>875</v>
      </c>
      <c r="B3404" s="63" t="s">
        <v>2568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>
        <v>164.89999999999998</v>
      </c>
      <c r="M3404" s="9"/>
      <c r="O3404" s="67">
        <v>164.89999999999998</v>
      </c>
      <c r="T3404"/>
      <c r="U3404" s="63"/>
      <c r="V3404" s="63"/>
      <c r="W3404" s="265"/>
      <c r="X3404" s="317"/>
      <c r="Y3404" s="63"/>
    </row>
    <row r="3405" spans="1:25" ht="15">
      <c r="A3405" s="28" t="s">
        <v>876</v>
      </c>
      <c r="B3405" s="63" t="s">
        <v>735</v>
      </c>
      <c r="E3405" s="9" t="s">
        <v>278</v>
      </c>
      <c r="F3405" s="9" t="s">
        <v>278</v>
      </c>
      <c r="G3405" s="9" t="s">
        <v>278</v>
      </c>
      <c r="H3405" s="9">
        <v>22.500000000001819</v>
      </c>
      <c r="I3405" s="9">
        <v>0</v>
      </c>
      <c r="J3405" s="67">
        <v>71.499999999996362</v>
      </c>
      <c r="K3405" s="9">
        <v>21.599999999996726</v>
      </c>
      <c r="L3405" s="9">
        <v>42</v>
      </c>
      <c r="M3405" s="9"/>
      <c r="O3405" s="67">
        <v>157.59999999999491</v>
      </c>
      <c r="T3405"/>
      <c r="U3405" s="218"/>
      <c r="V3405" s="63"/>
      <c r="W3405" s="283"/>
      <c r="X3405" s="317"/>
      <c r="Y3405" s="63"/>
    </row>
    <row r="3406" spans="1:25" ht="15">
      <c r="A3406" s="28" t="s">
        <v>877</v>
      </c>
      <c r="B3406" s="63" t="s">
        <v>158</v>
      </c>
      <c r="E3406" s="9" t="s">
        <v>278</v>
      </c>
      <c r="F3406" s="9" t="s">
        <v>278</v>
      </c>
      <c r="G3406" s="9">
        <v>5.5</v>
      </c>
      <c r="H3406" s="9">
        <v>151.30000000000109</v>
      </c>
      <c r="I3406" s="9">
        <v>0</v>
      </c>
      <c r="J3406" s="9" t="s">
        <v>278</v>
      </c>
      <c r="K3406" s="9" t="s">
        <v>278</v>
      </c>
      <c r="L3406" s="9" t="s">
        <v>278</v>
      </c>
      <c r="M3406" s="9"/>
      <c r="O3406" s="67">
        <v>156.80000000000109</v>
      </c>
      <c r="T3406"/>
      <c r="U3406" s="28"/>
      <c r="V3406" s="63"/>
      <c r="W3406" s="283"/>
      <c r="X3406" s="317"/>
      <c r="Y3406" s="63"/>
    </row>
    <row r="3407" spans="1:25" ht="15">
      <c r="A3407" s="28" t="s">
        <v>878</v>
      </c>
      <c r="B3407" s="63" t="s">
        <v>2558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155.4</v>
      </c>
      <c r="M3407" s="9"/>
      <c r="O3407" s="67">
        <v>155.4</v>
      </c>
      <c r="T3407"/>
      <c r="U3407" s="63"/>
      <c r="V3407" s="63"/>
      <c r="W3407" s="283"/>
      <c r="X3407" s="317"/>
      <c r="Y3407" s="63"/>
    </row>
    <row r="3408" spans="1:25" ht="15">
      <c r="A3408" s="28" t="s">
        <v>879</v>
      </c>
      <c r="B3408" s="63" t="s">
        <v>2546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>
        <v>150.9</v>
      </c>
      <c r="M3408" s="9"/>
      <c r="O3408" s="67">
        <v>150.9</v>
      </c>
      <c r="T3408"/>
      <c r="U3408" s="273"/>
      <c r="V3408" s="63"/>
      <c r="W3408" s="282"/>
      <c r="X3408" s="317"/>
      <c r="Y3408" s="63"/>
    </row>
    <row r="3409" spans="1:25" ht="15">
      <c r="A3409" s="28" t="s">
        <v>880</v>
      </c>
      <c r="B3409" s="63" t="s">
        <v>2554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150</v>
      </c>
      <c r="M3409" s="9"/>
      <c r="O3409" s="67">
        <v>150</v>
      </c>
      <c r="T3409"/>
      <c r="U3409" s="273"/>
      <c r="V3409" s="63"/>
      <c r="W3409" s="283"/>
      <c r="X3409" s="317"/>
      <c r="Y3409" s="63"/>
    </row>
    <row r="3410" spans="1:25" ht="15">
      <c r="A3410" s="28" t="s">
        <v>2231</v>
      </c>
      <c r="B3410" s="273" t="s">
        <v>2541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149.5</v>
      </c>
      <c r="M3410" s="9"/>
      <c r="O3410" s="67">
        <v>149.5</v>
      </c>
      <c r="T3410"/>
      <c r="U3410" s="63"/>
    </row>
    <row r="3411" spans="1:25" ht="15">
      <c r="A3411" s="28" t="s">
        <v>2516</v>
      </c>
      <c r="B3411" s="273" t="s">
        <v>2726</v>
      </c>
      <c r="C3411" s="3"/>
      <c r="D3411" s="3"/>
      <c r="E3411" s="9" t="s">
        <v>278</v>
      </c>
      <c r="F3411" s="9" t="s">
        <v>278</v>
      </c>
      <c r="G3411" s="9" t="s">
        <v>278</v>
      </c>
      <c r="H3411" s="9" t="s">
        <v>278</v>
      </c>
      <c r="I3411" s="9">
        <v>0</v>
      </c>
      <c r="J3411" s="9" t="s">
        <v>278</v>
      </c>
      <c r="K3411" s="9">
        <v>18.200000000004366</v>
      </c>
      <c r="L3411" s="9">
        <v>124.5</v>
      </c>
      <c r="M3411" s="9"/>
      <c r="O3411" s="67">
        <v>142.70000000000437</v>
      </c>
      <c r="T3411"/>
      <c r="U3411" s="63"/>
    </row>
    <row r="3412" spans="1:25" ht="15">
      <c r="A3412" s="28" t="s">
        <v>2517</v>
      </c>
      <c r="B3412" s="28" t="s">
        <v>685</v>
      </c>
      <c r="E3412" s="9" t="s">
        <v>278</v>
      </c>
      <c r="F3412" s="9" t="s">
        <v>278</v>
      </c>
      <c r="G3412" s="9" t="s">
        <v>278</v>
      </c>
      <c r="H3412" s="9">
        <v>15.600000000000364</v>
      </c>
      <c r="I3412" s="9">
        <v>0</v>
      </c>
      <c r="J3412" s="64" t="s">
        <v>279</v>
      </c>
      <c r="K3412" s="9">
        <v>14.300000000000182</v>
      </c>
      <c r="L3412" s="9">
        <v>111</v>
      </c>
      <c r="M3412" s="9"/>
      <c r="O3412" s="67">
        <v>140.90000000000055</v>
      </c>
      <c r="T3412"/>
      <c r="U3412" s="63"/>
    </row>
    <row r="3413" spans="1:25" ht="15">
      <c r="A3413" s="28" t="s">
        <v>2518</v>
      </c>
      <c r="B3413" s="273" t="s">
        <v>1898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>
        <v>115.49999999999818</v>
      </c>
      <c r="L3413" s="9">
        <v>13.2</v>
      </c>
      <c r="M3413" s="9"/>
      <c r="O3413" s="67">
        <v>128.69999999999817</v>
      </c>
      <c r="T3413"/>
      <c r="U3413" s="63"/>
    </row>
    <row r="3414" spans="1:25" ht="15">
      <c r="A3414" s="28" t="s">
        <v>2519</v>
      </c>
      <c r="B3414" s="273" t="s">
        <v>1927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>
        <v>79.199999999997999</v>
      </c>
      <c r="L3414" s="9">
        <v>42</v>
      </c>
      <c r="M3414" s="9"/>
      <c r="O3414" s="67">
        <v>121.199999999998</v>
      </c>
      <c r="T3414"/>
      <c r="U3414" s="63"/>
    </row>
    <row r="3415" spans="1:25" ht="15">
      <c r="A3415" s="28" t="s">
        <v>2520</v>
      </c>
      <c r="B3415" s="63" t="s">
        <v>741</v>
      </c>
      <c r="E3415" s="9" t="s">
        <v>278</v>
      </c>
      <c r="F3415" s="9" t="s">
        <v>278</v>
      </c>
      <c r="G3415" s="9" t="s">
        <v>278</v>
      </c>
      <c r="H3415" s="9">
        <v>111.19999999999891</v>
      </c>
      <c r="I3415" s="9">
        <v>0</v>
      </c>
      <c r="J3415" s="9" t="s">
        <v>278</v>
      </c>
      <c r="K3415" s="9" t="s">
        <v>278</v>
      </c>
      <c r="L3415" s="9" t="s">
        <v>278</v>
      </c>
      <c r="M3415" s="9"/>
      <c r="O3415" s="67">
        <v>111.19999999999891</v>
      </c>
      <c r="T3415"/>
      <c r="U3415" s="63"/>
    </row>
    <row r="3416" spans="1:25" ht="15">
      <c r="A3416" s="28" t="s">
        <v>2521</v>
      </c>
      <c r="B3416" s="273" t="s">
        <v>1884</v>
      </c>
      <c r="C3416" s="3"/>
      <c r="D3416" s="3"/>
      <c r="E3416" s="9" t="s">
        <v>278</v>
      </c>
      <c r="F3416" s="9" t="s">
        <v>278</v>
      </c>
      <c r="G3416" s="9" t="s">
        <v>278</v>
      </c>
      <c r="H3416" s="9" t="s">
        <v>278</v>
      </c>
      <c r="I3416" s="9">
        <v>0</v>
      </c>
      <c r="J3416" s="67">
        <v>90.999999999996362</v>
      </c>
      <c r="K3416" s="9" t="s">
        <v>278</v>
      </c>
      <c r="L3416" s="9" t="s">
        <v>278</v>
      </c>
      <c r="M3416" s="9"/>
      <c r="O3416" s="67">
        <v>90.999999999996362</v>
      </c>
      <c r="T3416"/>
      <c r="U3416" s="63"/>
    </row>
    <row r="3417" spans="1:25" ht="15">
      <c r="A3417" s="28" t="s">
        <v>2522</v>
      </c>
      <c r="B3417" s="273" t="s">
        <v>1894</v>
      </c>
      <c r="C3417" s="3"/>
      <c r="D3417" s="3"/>
      <c r="E3417" s="9" t="s">
        <v>278</v>
      </c>
      <c r="F3417" s="9" t="s">
        <v>278</v>
      </c>
      <c r="G3417" s="9" t="s">
        <v>278</v>
      </c>
      <c r="H3417" s="9" t="s">
        <v>278</v>
      </c>
      <c r="I3417" s="9">
        <v>0</v>
      </c>
      <c r="J3417" s="67">
        <v>5.5999999999912689</v>
      </c>
      <c r="K3417" s="9">
        <v>42.000000000005457</v>
      </c>
      <c r="L3417" s="9">
        <v>39</v>
      </c>
      <c r="M3417" s="9"/>
      <c r="O3417" s="67">
        <v>86.599999999996726</v>
      </c>
      <c r="T3417"/>
      <c r="U3417" s="63"/>
    </row>
    <row r="3418" spans="1:25" ht="15">
      <c r="A3418" s="28" t="s">
        <v>2523</v>
      </c>
      <c r="B3418" s="273" t="s">
        <v>1902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>
        <v>45.099999999998545</v>
      </c>
      <c r="L3418" s="9">
        <v>39</v>
      </c>
      <c r="M3418" s="9"/>
      <c r="O3418" s="67">
        <v>84.099999999998545</v>
      </c>
      <c r="T3418"/>
      <c r="U3418" s="63"/>
    </row>
    <row r="3419" spans="1:25" ht="15">
      <c r="A3419" s="28" t="s">
        <v>2524</v>
      </c>
      <c r="B3419" s="63" t="s">
        <v>2566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>
        <v>70</v>
      </c>
      <c r="M3419" s="9"/>
      <c r="O3419" s="67">
        <v>70</v>
      </c>
      <c r="T3419"/>
      <c r="U3419" s="63"/>
    </row>
    <row r="3420" spans="1:25" ht="15">
      <c r="A3420" s="28" t="s">
        <v>2525</v>
      </c>
      <c r="B3420" s="63" t="s">
        <v>2560</v>
      </c>
      <c r="C3420" s="3"/>
      <c r="D3420" s="3"/>
      <c r="E3420" s="9" t="s">
        <v>278</v>
      </c>
      <c r="F3420" s="9" t="s">
        <v>278</v>
      </c>
      <c r="G3420" s="9" t="s">
        <v>278</v>
      </c>
      <c r="H3420" s="9" t="s">
        <v>278</v>
      </c>
      <c r="I3420" s="9">
        <v>0</v>
      </c>
      <c r="J3420" s="9" t="s">
        <v>278</v>
      </c>
      <c r="K3420" s="9" t="s">
        <v>278</v>
      </c>
      <c r="L3420" s="9">
        <v>60.4</v>
      </c>
      <c r="M3420" s="9"/>
      <c r="O3420" s="67">
        <v>60.4</v>
      </c>
      <c r="T3420"/>
      <c r="U3420" s="63"/>
    </row>
    <row r="3421" spans="1:25" ht="15">
      <c r="A3421" s="28" t="s">
        <v>2526</v>
      </c>
      <c r="B3421" s="63" t="s">
        <v>179</v>
      </c>
      <c r="E3421" s="216">
        <v>60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 t="s">
        <v>278</v>
      </c>
      <c r="K3421" s="9" t="s">
        <v>278</v>
      </c>
      <c r="L3421" s="9" t="s">
        <v>278</v>
      </c>
      <c r="M3421" s="9"/>
      <c r="O3421" s="67">
        <v>60</v>
      </c>
      <c r="Q3421" t="s">
        <v>292</v>
      </c>
      <c r="T3421"/>
      <c r="U3421" s="63"/>
    </row>
    <row r="3422" spans="1:25" ht="15">
      <c r="A3422" s="28" t="s">
        <v>2527</v>
      </c>
      <c r="B3422" s="63" t="s">
        <v>739</v>
      </c>
      <c r="E3422" s="9" t="s">
        <v>278</v>
      </c>
      <c r="F3422" s="9" t="s">
        <v>278</v>
      </c>
      <c r="G3422" s="9" t="s">
        <v>278</v>
      </c>
      <c r="H3422" s="9">
        <v>22.500000000001819</v>
      </c>
      <c r="I3422" s="9">
        <v>0</v>
      </c>
      <c r="J3422" s="67">
        <v>15.399999999997817</v>
      </c>
      <c r="K3422" s="9">
        <v>4.3999999999996362</v>
      </c>
      <c r="L3422" s="9">
        <v>14.3</v>
      </c>
      <c r="M3422" s="9"/>
      <c r="O3422" s="67">
        <v>56.59999999999927</v>
      </c>
      <c r="T3422"/>
      <c r="U3422" s="63"/>
    </row>
    <row r="3423" spans="1:25" ht="15">
      <c r="A3423" s="28" t="s">
        <v>2528</v>
      </c>
      <c r="B3423" s="63" t="s">
        <v>2553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>
        <v>51.6</v>
      </c>
      <c r="M3423" s="9"/>
      <c r="O3423" s="67">
        <v>51.6</v>
      </c>
      <c r="T3423"/>
      <c r="U3423" s="63"/>
    </row>
    <row r="3424" spans="1:25" ht="15">
      <c r="A3424" s="28" t="s">
        <v>2529</v>
      </c>
      <c r="B3424" s="63" t="s">
        <v>2564</v>
      </c>
      <c r="C3424" s="3"/>
      <c r="D3424" s="3"/>
      <c r="E3424" s="9" t="s">
        <v>278</v>
      </c>
      <c r="F3424" s="9" t="s">
        <v>278</v>
      </c>
      <c r="G3424" s="9" t="s">
        <v>278</v>
      </c>
      <c r="H3424" s="9" t="s">
        <v>278</v>
      </c>
      <c r="I3424" s="9">
        <v>0</v>
      </c>
      <c r="J3424" s="9" t="s">
        <v>278</v>
      </c>
      <c r="K3424" s="9" t="s">
        <v>278</v>
      </c>
      <c r="L3424" s="9">
        <v>33</v>
      </c>
      <c r="M3424" s="9"/>
      <c r="O3424" s="67">
        <v>33</v>
      </c>
      <c r="T3424"/>
      <c r="U3424" s="63"/>
    </row>
    <row r="3425" spans="1:21" ht="15">
      <c r="A3425" s="28" t="s">
        <v>2530</v>
      </c>
      <c r="B3425" s="63" t="s">
        <v>2551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29.700000000000003</v>
      </c>
      <c r="M3425" s="9"/>
      <c r="O3425" s="67">
        <v>29.700000000000003</v>
      </c>
      <c r="T3425"/>
      <c r="U3425" s="63"/>
    </row>
    <row r="3426" spans="1:21" ht="15">
      <c r="A3426" s="28" t="s">
        <v>2531</v>
      </c>
      <c r="B3426" s="63" t="s">
        <v>2543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>
        <v>29.4</v>
      </c>
      <c r="M3426" s="9"/>
      <c r="O3426" s="67">
        <v>29.4</v>
      </c>
      <c r="T3426"/>
      <c r="U3426" s="63"/>
    </row>
    <row r="3427" spans="1:21" ht="15">
      <c r="A3427" s="28" t="s">
        <v>2532</v>
      </c>
      <c r="B3427" s="63" t="s">
        <v>2563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29.4</v>
      </c>
      <c r="M3427" s="9"/>
      <c r="O3427" s="67">
        <v>29.4</v>
      </c>
      <c r="T3427"/>
      <c r="U3427" s="63"/>
    </row>
    <row r="3428" spans="1:21" ht="15">
      <c r="A3428" s="28" t="s">
        <v>2533</v>
      </c>
      <c r="B3428" s="63" t="s">
        <v>2556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>
        <v>14.3</v>
      </c>
      <c r="M3428" s="9"/>
      <c r="O3428" s="67">
        <v>14.3</v>
      </c>
      <c r="T3428"/>
      <c r="U3428" s="63"/>
    </row>
    <row r="3429" spans="1:21" ht="15">
      <c r="A3429" s="28" t="s">
        <v>2534</v>
      </c>
      <c r="B3429" s="63" t="s">
        <v>2567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>
        <v>9.1</v>
      </c>
      <c r="M3429" s="9"/>
      <c r="O3429" s="67">
        <v>9.1</v>
      </c>
      <c r="T3429"/>
      <c r="U3429" s="63"/>
    </row>
    <row r="3430" spans="1:21" ht="15">
      <c r="A3430" s="28" t="s">
        <v>2535</v>
      </c>
      <c r="B3430" s="273" t="s">
        <v>1904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>
        <v>5.999999999998181</v>
      </c>
      <c r="L3430" s="9" t="s">
        <v>278</v>
      </c>
      <c r="M3430" s="9"/>
      <c r="O3430" s="67">
        <v>5.999999999998181</v>
      </c>
      <c r="T3430"/>
      <c r="U3430" s="63"/>
    </row>
    <row r="3431" spans="1:21" ht="15">
      <c r="A3431" s="28" t="s">
        <v>2536</v>
      </c>
      <c r="B3431" s="218" t="s">
        <v>1547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/>
      <c r="O3431" s="67">
        <v>0</v>
      </c>
      <c r="T3431"/>
      <c r="U3431" s="63"/>
    </row>
    <row r="3432" spans="1:21" ht="15">
      <c r="A3432" s="28" t="s">
        <v>2537</v>
      </c>
      <c r="B3432" s="205" t="s">
        <v>1557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/>
      <c r="O3432" s="67">
        <v>0</v>
      </c>
      <c r="T3432"/>
      <c r="U3432" s="63"/>
    </row>
    <row r="3433" spans="1:21" ht="15">
      <c r="A3433" s="28" t="s">
        <v>2538</v>
      </c>
      <c r="B3433" s="205" t="s">
        <v>1556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/>
      <c r="O3433" s="67">
        <v>0</v>
      </c>
      <c r="T3433"/>
      <c r="U3433" s="63"/>
    </row>
    <row r="3434" spans="1:21" ht="15">
      <c r="A3434" s="28" t="s">
        <v>2539</v>
      </c>
      <c r="B3434" s="205" t="s">
        <v>1554</v>
      </c>
      <c r="C3434" s="3"/>
      <c r="D3434" s="3"/>
      <c r="E3434" s="9" t="s">
        <v>278</v>
      </c>
      <c r="F3434" s="9" t="s">
        <v>278</v>
      </c>
      <c r="G3434" s="9" t="s">
        <v>278</v>
      </c>
      <c r="H3434" s="9" t="s">
        <v>278</v>
      </c>
      <c r="I3434" s="9">
        <v>0</v>
      </c>
      <c r="J3434" s="9" t="s">
        <v>278</v>
      </c>
      <c r="K3434" s="9" t="s">
        <v>278</v>
      </c>
      <c r="L3434" s="9" t="s">
        <v>278</v>
      </c>
      <c r="M3434" s="9"/>
      <c r="O3434" s="67">
        <v>0</v>
      </c>
      <c r="T3434"/>
      <c r="U3434" s="63"/>
    </row>
    <row r="3435" spans="1:21" ht="15">
      <c r="A3435" s="28" t="s">
        <v>2687</v>
      </c>
      <c r="B3435" s="63" t="s">
        <v>2555</v>
      </c>
      <c r="C3435" s="3"/>
      <c r="D3435" s="3"/>
      <c r="E3435" s="9" t="s">
        <v>278</v>
      </c>
      <c r="F3435" s="9" t="s">
        <v>278</v>
      </c>
      <c r="G3435" s="9" t="s">
        <v>278</v>
      </c>
      <c r="H3435" s="9" t="s">
        <v>278</v>
      </c>
      <c r="I3435" s="9">
        <v>0</v>
      </c>
      <c r="J3435" s="9" t="s">
        <v>278</v>
      </c>
      <c r="K3435" s="9" t="s">
        <v>278</v>
      </c>
      <c r="L3435" s="64" t="s">
        <v>279</v>
      </c>
      <c r="M3435" s="64"/>
      <c r="O3435" s="67">
        <v>0</v>
      </c>
      <c r="T3435"/>
      <c r="U3435" s="63"/>
    </row>
    <row r="3436" spans="1:21" ht="15">
      <c r="A3436" s="28" t="s">
        <v>2688</v>
      </c>
      <c r="B3436" s="205" t="s">
        <v>1581</v>
      </c>
      <c r="C3436" s="3"/>
      <c r="D3436" s="3"/>
      <c r="E3436" s="9" t="s">
        <v>278</v>
      </c>
      <c r="F3436" s="9" t="s">
        <v>278</v>
      </c>
      <c r="G3436" s="9" t="s">
        <v>278</v>
      </c>
      <c r="H3436" s="9" t="s">
        <v>278</v>
      </c>
      <c r="I3436" s="9">
        <v>0</v>
      </c>
      <c r="J3436" s="9" t="s">
        <v>278</v>
      </c>
      <c r="K3436" s="9" t="s">
        <v>278</v>
      </c>
      <c r="L3436" s="9" t="s">
        <v>278</v>
      </c>
      <c r="M3436" s="9"/>
      <c r="O3436" s="67">
        <v>0</v>
      </c>
      <c r="T3436"/>
      <c r="U3436" s="63"/>
    </row>
    <row r="3437" spans="1:21" ht="15">
      <c r="A3437" s="28" t="s">
        <v>2689</v>
      </c>
      <c r="B3437" s="205" t="s">
        <v>1564</v>
      </c>
      <c r="C3437" s="3"/>
      <c r="D3437" s="3"/>
      <c r="E3437" s="9" t="s">
        <v>278</v>
      </c>
      <c r="F3437" s="9" t="s">
        <v>278</v>
      </c>
      <c r="G3437" s="9" t="s">
        <v>278</v>
      </c>
      <c r="H3437" s="9" t="s">
        <v>278</v>
      </c>
      <c r="I3437" s="9">
        <v>0</v>
      </c>
      <c r="J3437" s="9" t="s">
        <v>278</v>
      </c>
      <c r="K3437" s="9" t="s">
        <v>278</v>
      </c>
      <c r="L3437" s="9" t="s">
        <v>278</v>
      </c>
      <c r="M3437" s="9"/>
      <c r="O3437" s="67">
        <v>0</v>
      </c>
      <c r="T3437"/>
      <c r="U3437" s="63"/>
    </row>
    <row r="3438" spans="1:21" ht="15">
      <c r="A3438" s="291" t="s">
        <v>3944</v>
      </c>
      <c r="B3438" s="63" t="s">
        <v>4006</v>
      </c>
      <c r="C3438" s="3"/>
      <c r="D3438" s="3"/>
      <c r="E3438" s="9"/>
      <c r="F3438" s="9"/>
      <c r="G3438" s="9"/>
      <c r="H3438" s="9"/>
      <c r="L3438" s="69"/>
      <c r="M3438" s="69"/>
      <c r="N3438" s="67"/>
      <c r="T3438"/>
    </row>
    <row r="3439" spans="1:21" ht="15">
      <c r="A3439" s="291" t="s">
        <v>3945</v>
      </c>
      <c r="B3439" s="63" t="s">
        <v>4007</v>
      </c>
      <c r="C3439" s="3"/>
      <c r="D3439" s="3"/>
      <c r="E3439" s="9"/>
      <c r="F3439" s="9"/>
      <c r="G3439" s="9"/>
      <c r="H3439" s="9"/>
      <c r="L3439" s="69"/>
      <c r="M3439" s="69"/>
      <c r="N3439" s="67"/>
      <c r="T3439"/>
    </row>
    <row r="3440" spans="1:21" ht="15">
      <c r="A3440" s="291" t="s">
        <v>3946</v>
      </c>
      <c r="B3440" s="63" t="s">
        <v>4008</v>
      </c>
      <c r="C3440" s="3"/>
      <c r="D3440" s="3"/>
      <c r="E3440" s="9"/>
      <c r="F3440" s="9"/>
      <c r="G3440" s="9"/>
      <c r="H3440" s="9"/>
      <c r="L3440" s="69"/>
      <c r="M3440" s="69"/>
      <c r="N3440" s="67"/>
      <c r="T3440"/>
    </row>
    <row r="3441" spans="1:20" ht="15">
      <c r="A3441" s="291" t="s">
        <v>3947</v>
      </c>
      <c r="B3441" s="63" t="s">
        <v>4009</v>
      </c>
      <c r="C3441" s="3"/>
      <c r="D3441" s="3"/>
      <c r="E3441" s="9"/>
      <c r="F3441" s="9"/>
      <c r="G3441" s="9"/>
      <c r="H3441" s="9"/>
      <c r="L3441" s="69"/>
      <c r="M3441" s="69"/>
      <c r="N3441" s="67"/>
      <c r="T3441"/>
    </row>
    <row r="3442" spans="1:20" ht="15">
      <c r="A3442" s="291" t="s">
        <v>3948</v>
      </c>
      <c r="B3442" s="63" t="s">
        <v>4010</v>
      </c>
      <c r="C3442" s="3"/>
      <c r="D3442" s="3"/>
      <c r="E3442" s="9"/>
      <c r="F3442" s="9"/>
      <c r="G3442" s="9"/>
      <c r="H3442" s="9"/>
      <c r="L3442" s="69"/>
      <c r="M3442" s="69"/>
      <c r="N3442" s="67"/>
      <c r="T3442"/>
    </row>
    <row r="3443" spans="1:20" ht="15">
      <c r="A3443" s="291" t="s">
        <v>3949</v>
      </c>
      <c r="B3443" s="63" t="s">
        <v>4011</v>
      </c>
      <c r="C3443" s="3"/>
      <c r="D3443" s="3"/>
      <c r="E3443" s="9"/>
      <c r="F3443" s="9"/>
      <c r="G3443" s="9"/>
      <c r="H3443" s="9"/>
      <c r="L3443" s="69"/>
      <c r="M3443" s="69"/>
      <c r="N3443" s="67"/>
      <c r="T3443"/>
    </row>
    <row r="3444" spans="1:20" ht="15">
      <c r="A3444" s="291" t="s">
        <v>3950</v>
      </c>
      <c r="B3444" s="63" t="s">
        <v>4012</v>
      </c>
      <c r="C3444" s="3"/>
      <c r="D3444" s="3"/>
      <c r="E3444" s="9"/>
      <c r="F3444" s="9"/>
      <c r="G3444" s="9"/>
      <c r="H3444" s="9"/>
      <c r="L3444" s="69"/>
      <c r="M3444" s="69"/>
      <c r="N3444" s="67"/>
      <c r="T3444"/>
    </row>
    <row r="3445" spans="1:20" ht="15">
      <c r="A3445" s="291" t="s">
        <v>3951</v>
      </c>
      <c r="B3445" s="63" t="s">
        <v>4013</v>
      </c>
      <c r="C3445" s="3"/>
      <c r="D3445" s="3"/>
      <c r="E3445" s="9"/>
      <c r="F3445" s="9"/>
      <c r="G3445" s="9"/>
      <c r="H3445" s="9"/>
      <c r="L3445" s="69"/>
      <c r="M3445" s="69"/>
      <c r="N3445" s="67"/>
      <c r="T3445"/>
    </row>
    <row r="3446" spans="1:20" ht="15">
      <c r="A3446" s="291" t="s">
        <v>3952</v>
      </c>
      <c r="B3446" s="63" t="s">
        <v>4014</v>
      </c>
      <c r="C3446" s="3"/>
      <c r="D3446" s="3"/>
      <c r="E3446" s="9"/>
      <c r="F3446" s="9"/>
      <c r="G3446" s="9"/>
      <c r="H3446" s="9"/>
      <c r="L3446" s="69"/>
      <c r="M3446" s="69"/>
      <c r="N3446" s="67"/>
      <c r="T3446"/>
    </row>
    <row r="3447" spans="1:20" ht="15">
      <c r="A3447" s="291" t="s">
        <v>3953</v>
      </c>
      <c r="B3447" s="63" t="s">
        <v>4033</v>
      </c>
      <c r="C3447" s="3"/>
      <c r="D3447" s="3"/>
      <c r="E3447" s="9"/>
      <c r="F3447" s="9"/>
      <c r="G3447" s="9"/>
      <c r="H3447" s="9"/>
      <c r="L3447" s="69"/>
      <c r="M3447" s="69"/>
      <c r="N3447" s="67"/>
      <c r="T3447"/>
    </row>
    <row r="3448" spans="1:20" ht="15">
      <c r="A3448" s="291" t="s">
        <v>3954</v>
      </c>
      <c r="B3448" s="63" t="s">
        <v>4015</v>
      </c>
      <c r="C3448" s="3"/>
      <c r="D3448" s="3"/>
      <c r="E3448" s="9"/>
      <c r="F3448" s="9"/>
      <c r="G3448" s="9"/>
      <c r="H3448" s="9"/>
      <c r="L3448" s="69"/>
      <c r="M3448" s="69"/>
      <c r="N3448" s="67"/>
      <c r="T3448"/>
    </row>
    <row r="3449" spans="1:20" ht="15">
      <c r="A3449" s="291" t="s">
        <v>3955</v>
      </c>
      <c r="B3449" s="63" t="s">
        <v>4016</v>
      </c>
      <c r="C3449" s="3"/>
      <c r="D3449" s="3"/>
      <c r="E3449" s="9"/>
      <c r="F3449" s="9"/>
      <c r="G3449" s="9"/>
      <c r="H3449" s="9"/>
      <c r="L3449" s="69"/>
      <c r="M3449" s="69"/>
      <c r="N3449" s="67"/>
      <c r="T3449"/>
    </row>
    <row r="3450" spans="1:20" ht="15">
      <c r="A3450" s="291" t="s">
        <v>3956</v>
      </c>
      <c r="B3450" s="63" t="s">
        <v>4017</v>
      </c>
      <c r="C3450" s="3"/>
      <c r="D3450" s="3"/>
      <c r="E3450" s="9"/>
      <c r="F3450" s="9"/>
      <c r="G3450" s="9"/>
      <c r="H3450" s="9"/>
      <c r="L3450" s="69"/>
      <c r="M3450" s="69"/>
      <c r="N3450" s="67"/>
      <c r="T3450"/>
    </row>
    <row r="3451" spans="1:20" ht="15">
      <c r="A3451" s="291" t="s">
        <v>3957</v>
      </c>
      <c r="B3451" s="63" t="s">
        <v>4018</v>
      </c>
      <c r="C3451" s="3"/>
      <c r="D3451" s="3"/>
      <c r="E3451" s="9"/>
      <c r="F3451" s="9"/>
      <c r="G3451" s="9"/>
      <c r="H3451" s="9"/>
      <c r="L3451" s="69"/>
      <c r="M3451" s="69"/>
      <c r="N3451" s="67"/>
      <c r="T3451"/>
    </row>
    <row r="3452" spans="1:20" ht="15">
      <c r="A3452" s="291" t="s">
        <v>3958</v>
      </c>
      <c r="B3452" s="63" t="s">
        <v>4019</v>
      </c>
      <c r="C3452" s="3"/>
      <c r="D3452" s="3"/>
      <c r="E3452" s="9"/>
      <c r="F3452" s="9"/>
      <c r="G3452" s="9"/>
      <c r="H3452" s="9"/>
      <c r="L3452" s="69"/>
      <c r="M3452" s="69"/>
      <c r="N3452" s="67"/>
      <c r="T3452"/>
    </row>
    <row r="3453" spans="1:20" ht="15">
      <c r="A3453" s="291" t="s">
        <v>3959</v>
      </c>
      <c r="B3453" s="63" t="s">
        <v>4020</v>
      </c>
      <c r="C3453" s="3"/>
      <c r="D3453" s="3"/>
      <c r="E3453" s="9"/>
      <c r="F3453" s="9"/>
      <c r="G3453" s="9"/>
      <c r="H3453" s="9"/>
      <c r="L3453" s="69"/>
      <c r="M3453" s="69"/>
      <c r="N3453" s="67"/>
      <c r="T3453"/>
    </row>
    <row r="3454" spans="1:20" ht="15">
      <c r="A3454" s="291" t="s">
        <v>3960</v>
      </c>
      <c r="B3454" s="63" t="s">
        <v>4021</v>
      </c>
      <c r="C3454" s="3"/>
      <c r="D3454" s="3"/>
      <c r="E3454" s="9"/>
      <c r="F3454" s="9"/>
      <c r="G3454" s="9"/>
      <c r="H3454" s="9"/>
      <c r="L3454" s="69"/>
      <c r="M3454" s="69"/>
      <c r="N3454" s="67"/>
      <c r="T3454"/>
    </row>
    <row r="3455" spans="1:20" ht="15">
      <c r="A3455" s="291" t="s">
        <v>3961</v>
      </c>
      <c r="B3455" s="63" t="s">
        <v>4022</v>
      </c>
      <c r="C3455" s="3"/>
      <c r="D3455" s="3"/>
      <c r="E3455" s="9"/>
      <c r="F3455" s="9"/>
      <c r="G3455" s="9"/>
      <c r="H3455" s="9"/>
      <c r="L3455" s="69"/>
      <c r="M3455" s="69"/>
      <c r="N3455" s="67"/>
      <c r="T3455"/>
    </row>
    <row r="3456" spans="1:20" ht="15">
      <c r="A3456" s="291" t="s">
        <v>3962</v>
      </c>
      <c r="B3456" s="63" t="s">
        <v>4023</v>
      </c>
      <c r="C3456" s="3"/>
      <c r="D3456" s="3"/>
      <c r="E3456" s="9"/>
      <c r="F3456" s="9"/>
      <c r="G3456" s="9"/>
      <c r="H3456" s="9"/>
      <c r="L3456" s="69"/>
      <c r="M3456" s="69"/>
      <c r="N3456" s="67"/>
      <c r="T3456"/>
    </row>
    <row r="3457" spans="1:20" ht="15">
      <c r="A3457" s="291" t="s">
        <v>3963</v>
      </c>
      <c r="B3457" s="63" t="s">
        <v>4024</v>
      </c>
      <c r="C3457" s="3"/>
      <c r="D3457" s="3"/>
      <c r="E3457" s="9"/>
      <c r="F3457" s="9"/>
      <c r="G3457" s="9"/>
      <c r="H3457" s="9"/>
      <c r="L3457" s="69"/>
      <c r="M3457" s="69"/>
      <c r="N3457" s="67"/>
      <c r="T3457"/>
    </row>
    <row r="3458" spans="1:20" ht="15">
      <c r="A3458" s="291" t="s">
        <v>3964</v>
      </c>
      <c r="B3458" s="63" t="s">
        <v>4025</v>
      </c>
      <c r="C3458" s="3"/>
      <c r="D3458" s="3"/>
      <c r="E3458" s="9"/>
      <c r="F3458" s="9"/>
      <c r="G3458" s="9"/>
      <c r="H3458" s="9"/>
      <c r="L3458" s="69"/>
      <c r="M3458" s="69"/>
      <c r="N3458" s="67"/>
      <c r="T3458"/>
    </row>
    <row r="3459" spans="1:20" ht="15">
      <c r="A3459" s="291" t="s">
        <v>3965</v>
      </c>
      <c r="B3459" s="63" t="s">
        <v>4026</v>
      </c>
      <c r="C3459" s="3"/>
      <c r="D3459" s="3"/>
      <c r="E3459" s="9"/>
      <c r="F3459" s="9"/>
      <c r="G3459" s="9"/>
      <c r="H3459" s="9"/>
      <c r="L3459" s="69"/>
      <c r="M3459" s="69"/>
      <c r="N3459" s="67"/>
      <c r="T3459"/>
    </row>
    <row r="3460" spans="1:20" ht="15">
      <c r="A3460" s="291" t="s">
        <v>3966</v>
      </c>
      <c r="B3460" s="63" t="s">
        <v>4027</v>
      </c>
      <c r="C3460" s="3"/>
      <c r="D3460" s="3"/>
      <c r="E3460" s="9"/>
      <c r="F3460" s="9"/>
      <c r="G3460" s="9"/>
      <c r="H3460" s="9"/>
      <c r="L3460" s="69"/>
      <c r="M3460" s="69"/>
      <c r="N3460" s="67"/>
      <c r="T3460"/>
    </row>
    <row r="3461" spans="1:20" ht="15">
      <c r="A3461" s="291" t="s">
        <v>4034</v>
      </c>
      <c r="B3461" s="63" t="s">
        <v>4028</v>
      </c>
      <c r="C3461" s="3"/>
      <c r="D3461" s="3"/>
      <c r="E3461" s="9"/>
      <c r="F3461" s="9"/>
      <c r="G3461" s="9"/>
      <c r="H3461" s="9"/>
      <c r="L3461" s="69"/>
      <c r="M3461" s="69"/>
      <c r="N3461" s="67"/>
      <c r="T3461"/>
    </row>
    <row r="3462" spans="1:20" ht="15">
      <c r="A3462" s="291" t="s">
        <v>4187</v>
      </c>
      <c r="B3462" s="63" t="s">
        <v>4029</v>
      </c>
      <c r="C3462" s="3"/>
      <c r="D3462" s="3"/>
      <c r="E3462" s="9"/>
      <c r="F3462" s="9"/>
      <c r="G3462" s="9"/>
      <c r="H3462" s="9"/>
      <c r="L3462" s="69"/>
      <c r="M3462" s="69"/>
      <c r="N3462" s="67"/>
      <c r="T3462"/>
    </row>
    <row r="3463" spans="1:20" ht="15">
      <c r="A3463" s="291" t="s">
        <v>4312</v>
      </c>
      <c r="B3463" s="63" t="s">
        <v>4030</v>
      </c>
      <c r="C3463" s="3"/>
      <c r="D3463" s="3"/>
      <c r="E3463" s="9"/>
      <c r="F3463" s="9"/>
      <c r="G3463" s="9"/>
      <c r="H3463" s="9"/>
      <c r="L3463" s="69"/>
      <c r="M3463" s="69"/>
      <c r="N3463" s="67"/>
      <c r="T3463"/>
    </row>
    <row r="3464" spans="1:20" ht="15">
      <c r="A3464" s="291" t="s">
        <v>4372</v>
      </c>
      <c r="B3464" s="63" t="s">
        <v>4031</v>
      </c>
      <c r="C3464" s="3"/>
      <c r="D3464" s="3"/>
      <c r="E3464" s="9"/>
      <c r="F3464" s="9"/>
      <c r="G3464" s="9"/>
      <c r="H3464" s="9"/>
      <c r="L3464" s="69"/>
      <c r="M3464" s="69"/>
      <c r="N3464" s="67"/>
      <c r="T3464"/>
    </row>
    <row r="3465" spans="1:20" ht="15">
      <c r="A3465" s="291" t="s">
        <v>4373</v>
      </c>
      <c r="B3465" s="63" t="s">
        <v>4032</v>
      </c>
      <c r="C3465" s="3"/>
      <c r="D3465" s="3"/>
      <c r="E3465" s="9"/>
      <c r="F3465" s="9"/>
      <c r="G3465" s="9"/>
      <c r="H3465" s="9"/>
      <c r="L3465" s="69"/>
      <c r="M3465" s="69"/>
      <c r="N3465" s="67"/>
      <c r="T3465"/>
    </row>
    <row r="3466" spans="1:20" ht="15">
      <c r="A3466" s="291" t="s">
        <v>4374</v>
      </c>
      <c r="B3466" s="63" t="s">
        <v>4035</v>
      </c>
      <c r="C3466" s="3"/>
      <c r="D3466" s="3"/>
      <c r="E3466" s="9"/>
      <c r="F3466" s="9"/>
      <c r="G3466" s="9"/>
      <c r="H3466" s="9"/>
      <c r="L3466" s="69"/>
      <c r="M3466" s="69"/>
      <c r="N3466" s="67"/>
      <c r="T3466"/>
    </row>
    <row r="3467" spans="1:20" ht="15">
      <c r="A3467" s="291" t="s">
        <v>4375</v>
      </c>
      <c r="B3467" s="63" t="s">
        <v>4186</v>
      </c>
      <c r="C3467" s="3"/>
      <c r="D3467" s="3"/>
      <c r="E3467" s="9"/>
      <c r="F3467" s="9"/>
      <c r="G3467" s="9"/>
      <c r="H3467" s="9"/>
      <c r="L3467" s="69"/>
      <c r="M3467" s="69"/>
      <c r="N3467" s="67"/>
      <c r="T3467"/>
    </row>
    <row r="3468" spans="1:20" ht="15">
      <c r="A3468" s="291" t="s">
        <v>4376</v>
      </c>
      <c r="B3468" s="63" t="s">
        <v>4309</v>
      </c>
      <c r="C3468" s="3"/>
      <c r="D3468" s="3"/>
      <c r="E3468" s="9"/>
      <c r="F3468" s="9"/>
      <c r="G3468" s="9"/>
      <c r="H3468" s="9"/>
      <c r="L3468" s="69"/>
      <c r="M3468" s="69"/>
      <c r="N3468" s="67"/>
      <c r="T3468"/>
    </row>
    <row r="3469" spans="1:20" ht="15">
      <c r="A3469" s="28"/>
      <c r="B3469" s="63"/>
      <c r="E3469" s="9"/>
      <c r="F3469" s="9"/>
      <c r="G3469" s="9"/>
      <c r="H3469" s="9"/>
      <c r="L3469" s="69"/>
      <c r="M3469" s="69"/>
      <c r="N3469" s="67"/>
      <c r="T3469"/>
    </row>
    <row r="3470" spans="1:20" ht="15">
      <c r="A3470" s="28"/>
      <c r="B3470" s="63"/>
      <c r="E3470" s="9"/>
      <c r="L3470" s="69"/>
      <c r="M3470" s="69"/>
      <c r="T3470"/>
    </row>
    <row r="3471" spans="1:20" ht="15">
      <c r="A3471" s="28"/>
      <c r="B3471" s="63"/>
      <c r="E3471" s="9"/>
      <c r="L3471" s="69"/>
      <c r="M3471" s="69"/>
      <c r="T3471"/>
    </row>
    <row r="3472" spans="1:20" ht="25.5">
      <c r="A3472" s="23" t="s">
        <v>199</v>
      </c>
      <c r="L3472" s="69"/>
      <c r="M3472" s="69"/>
      <c r="T3472"/>
    </row>
    <row r="3473" spans="1:25">
      <c r="L3473" s="69"/>
      <c r="M3473" s="69"/>
      <c r="T3473"/>
    </row>
    <row r="3474" spans="1:25" ht="15">
      <c r="A3474" s="39"/>
      <c r="B3474" s="39"/>
      <c r="C3474" s="39"/>
      <c r="D3474" s="39"/>
      <c r="E3474" s="61">
        <v>2016</v>
      </c>
      <c r="F3474" s="61">
        <v>2017</v>
      </c>
      <c r="G3474" s="61">
        <v>2018</v>
      </c>
      <c r="H3474" s="61">
        <v>2019</v>
      </c>
      <c r="I3474" s="61">
        <v>2020</v>
      </c>
      <c r="J3474" s="61">
        <v>2021</v>
      </c>
      <c r="K3474" s="61">
        <v>2022</v>
      </c>
      <c r="L3474" s="61">
        <v>2023</v>
      </c>
      <c r="M3474" s="61">
        <v>2024</v>
      </c>
      <c r="O3474" s="70" t="s">
        <v>40</v>
      </c>
      <c r="T3474"/>
    </row>
    <row r="3475" spans="1:25" ht="15">
      <c r="A3475" s="28" t="s">
        <v>0</v>
      </c>
      <c r="B3475" s="63" t="s">
        <v>33</v>
      </c>
      <c r="E3475" s="212">
        <v>3128.6</v>
      </c>
      <c r="F3475" s="211">
        <v>4632.7</v>
      </c>
      <c r="G3475" s="211">
        <v>3191.5</v>
      </c>
      <c r="H3475" s="216">
        <v>3499.4499999999989</v>
      </c>
      <c r="I3475" s="9">
        <v>1405.399999999996</v>
      </c>
      <c r="J3475" s="9">
        <v>3070.7000000000007</v>
      </c>
      <c r="K3475" s="9">
        <v>2754.3000000000011</v>
      </c>
      <c r="L3475" s="9">
        <v>2308.3000000000011</v>
      </c>
      <c r="M3475" s="9"/>
      <c r="O3475" s="67">
        <v>23990.949999999997</v>
      </c>
      <c r="Q3475" t="s">
        <v>1128</v>
      </c>
      <c r="T3475" t="s">
        <v>364</v>
      </c>
      <c r="U3475" s="63"/>
      <c r="V3475" s="63"/>
      <c r="W3475" s="265"/>
      <c r="X3475" s="317"/>
      <c r="Y3475" s="63"/>
    </row>
    <row r="3476" spans="1:25" ht="15">
      <c r="A3476" s="28" t="s">
        <v>2</v>
      </c>
      <c r="B3476" s="63" t="s">
        <v>21</v>
      </c>
      <c r="E3476" s="216">
        <v>2784.9</v>
      </c>
      <c r="F3476" s="213">
        <v>4680.8</v>
      </c>
      <c r="G3476" s="216">
        <v>2716.4</v>
      </c>
      <c r="H3476" s="9">
        <v>2523.5000000000018</v>
      </c>
      <c r="I3476" s="216">
        <v>1965.8000000000029</v>
      </c>
      <c r="J3476" s="213">
        <v>4063.7000000000062</v>
      </c>
      <c r="K3476" s="216">
        <v>3208.8999999999978</v>
      </c>
      <c r="L3476" s="9">
        <v>2034.5999999999985</v>
      </c>
      <c r="M3476" s="9"/>
      <c r="O3476" s="67">
        <v>23978.600000000009</v>
      </c>
      <c r="Q3476" t="s">
        <v>2364</v>
      </c>
      <c r="T3476" t="s">
        <v>4505</v>
      </c>
      <c r="U3476" s="273"/>
      <c r="V3476" s="63"/>
      <c r="W3476" s="283"/>
      <c r="X3476" s="317"/>
      <c r="Y3476" s="63"/>
    </row>
    <row r="3477" spans="1:25" ht="15">
      <c r="A3477" s="28" t="s">
        <v>3</v>
      </c>
      <c r="B3477" s="63" t="s">
        <v>31</v>
      </c>
      <c r="E3477" s="216">
        <v>2741</v>
      </c>
      <c r="F3477" s="216">
        <v>4043.3</v>
      </c>
      <c r="G3477" s="9">
        <v>2313.1</v>
      </c>
      <c r="H3477" s="213">
        <v>3774.549999999992</v>
      </c>
      <c r="I3477" s="9">
        <v>1175.3000000000011</v>
      </c>
      <c r="J3477" s="216">
        <v>3370.6000000000022</v>
      </c>
      <c r="K3477" s="9">
        <v>1898.5</v>
      </c>
      <c r="L3477" s="9">
        <v>2310.8999999999978</v>
      </c>
      <c r="M3477" s="9"/>
      <c r="O3477" s="67">
        <v>21627.249999999993</v>
      </c>
      <c r="Q3477" t="s">
        <v>2212</v>
      </c>
      <c r="T3477" t="s">
        <v>4505</v>
      </c>
      <c r="U3477" s="218"/>
      <c r="V3477" s="63"/>
      <c r="W3477" s="283"/>
      <c r="X3477" s="317"/>
      <c r="Y3477" s="63"/>
    </row>
    <row r="3478" spans="1:25" ht="15">
      <c r="A3478" s="28" t="s">
        <v>5</v>
      </c>
      <c r="B3478" s="63" t="s">
        <v>11</v>
      </c>
      <c r="E3478" s="216">
        <v>2361.1999999999998</v>
      </c>
      <c r="F3478" s="216">
        <v>3554.8</v>
      </c>
      <c r="G3478" s="216">
        <v>2715.7</v>
      </c>
      <c r="H3478" s="216">
        <v>3009.0499999999956</v>
      </c>
      <c r="I3478" s="216">
        <v>1961.1000000000004</v>
      </c>
      <c r="J3478" s="9">
        <v>2611.6000000000058</v>
      </c>
      <c r="K3478" s="9">
        <v>2427.8000000000011</v>
      </c>
      <c r="L3478" s="216">
        <v>2706.399999999996</v>
      </c>
      <c r="M3478" s="216"/>
      <c r="O3478" s="67">
        <v>21347.65</v>
      </c>
      <c r="Q3478" t="s">
        <v>3092</v>
      </c>
      <c r="T3478" t="s">
        <v>364</v>
      </c>
      <c r="U3478" s="273"/>
      <c r="V3478" s="63"/>
      <c r="W3478" s="283"/>
      <c r="X3478" s="317"/>
      <c r="Y3478" s="63"/>
    </row>
    <row r="3479" spans="1:25" ht="15">
      <c r="A3479" s="28" t="s">
        <v>7</v>
      </c>
      <c r="B3479" s="63" t="s">
        <v>25</v>
      </c>
      <c r="E3479" s="9">
        <v>2200.4</v>
      </c>
      <c r="F3479" s="9">
        <v>3475.9</v>
      </c>
      <c r="G3479" s="213">
        <v>3261.2</v>
      </c>
      <c r="H3479" s="9">
        <v>2531.5999999999985</v>
      </c>
      <c r="I3479" s="9">
        <v>985.89999999999782</v>
      </c>
      <c r="J3479" s="9">
        <v>2460.8000000000029</v>
      </c>
      <c r="K3479" s="212">
        <v>3245.3000000000047</v>
      </c>
      <c r="L3479" s="9">
        <v>2535.2999999999975</v>
      </c>
      <c r="M3479" s="9"/>
      <c r="O3479" s="67">
        <v>20696.400000000001</v>
      </c>
      <c r="Q3479" t="s">
        <v>371</v>
      </c>
      <c r="T3479" t="s">
        <v>1668</v>
      </c>
      <c r="U3479" s="218"/>
      <c r="V3479" s="63"/>
      <c r="W3479" s="283"/>
      <c r="X3479" s="317"/>
      <c r="Y3479" s="63"/>
    </row>
    <row r="3480" spans="1:25" ht="15">
      <c r="A3480" s="28" t="s">
        <v>8</v>
      </c>
      <c r="B3480" s="63" t="s">
        <v>37</v>
      </c>
      <c r="E3480" s="9">
        <v>1723</v>
      </c>
      <c r="F3480" s="9">
        <v>3335.7</v>
      </c>
      <c r="G3480" s="9">
        <v>2188.8000000000002</v>
      </c>
      <c r="H3480" s="9">
        <v>2463.600000000004</v>
      </c>
      <c r="I3480" s="9">
        <v>890.30000000000109</v>
      </c>
      <c r="J3480" s="211">
        <v>3793.4499999999989</v>
      </c>
      <c r="K3480" s="211">
        <v>3273.1000000000004</v>
      </c>
      <c r="L3480" s="9">
        <v>2375.6999999999989</v>
      </c>
      <c r="M3480" s="9"/>
      <c r="O3480" s="67">
        <v>20043.650000000001</v>
      </c>
      <c r="Q3480" t="s">
        <v>294</v>
      </c>
      <c r="T3480"/>
      <c r="U3480" s="218"/>
      <c r="V3480" s="63"/>
      <c r="W3480" s="283"/>
      <c r="X3480" s="317"/>
      <c r="Y3480" s="63"/>
    </row>
    <row r="3481" spans="1:25" ht="15">
      <c r="A3481" s="28" t="s">
        <v>10</v>
      </c>
      <c r="B3481" s="63" t="s">
        <v>17</v>
      </c>
      <c r="E3481" s="9">
        <v>1707</v>
      </c>
      <c r="F3481" s="216">
        <v>4126.3</v>
      </c>
      <c r="G3481" s="216">
        <v>2526.1</v>
      </c>
      <c r="H3481" s="212">
        <v>3670.8999999999978</v>
      </c>
      <c r="I3481" s="9">
        <v>438.89999999999782</v>
      </c>
      <c r="J3481" s="9">
        <v>2658.25</v>
      </c>
      <c r="K3481" s="9">
        <v>1625.9999999999982</v>
      </c>
      <c r="L3481" s="9">
        <v>2482.3000000000011</v>
      </c>
      <c r="M3481" s="9"/>
      <c r="O3481" s="67">
        <v>19235.749999999993</v>
      </c>
      <c r="Q3481" t="s">
        <v>1127</v>
      </c>
      <c r="T3481"/>
      <c r="U3481" s="63"/>
      <c r="V3481" s="63"/>
      <c r="W3481" s="265"/>
      <c r="X3481" s="317"/>
      <c r="Y3481" s="63"/>
    </row>
    <row r="3482" spans="1:25" ht="15">
      <c r="A3482" s="28" t="s">
        <v>12</v>
      </c>
      <c r="B3482" s="63" t="s">
        <v>39</v>
      </c>
      <c r="E3482" s="9">
        <v>2095.1</v>
      </c>
      <c r="F3482" s="9">
        <v>3448.9</v>
      </c>
      <c r="G3482" s="216">
        <v>2846</v>
      </c>
      <c r="H3482" s="216">
        <v>3475.6499999999996</v>
      </c>
      <c r="I3482" s="212">
        <v>2176.7999999999975</v>
      </c>
      <c r="J3482" s="9">
        <v>2791.3999999999996</v>
      </c>
      <c r="K3482" s="9">
        <v>2354.7000000000062</v>
      </c>
      <c r="L3482" s="9" t="s">
        <v>278</v>
      </c>
      <c r="M3482" s="9"/>
      <c r="O3482" s="67">
        <v>19188.550000000003</v>
      </c>
      <c r="Q3482" t="s">
        <v>1721</v>
      </c>
      <c r="T3482"/>
      <c r="U3482" s="273"/>
      <c r="V3482" s="63"/>
      <c r="W3482" s="283"/>
      <c r="X3482" s="317"/>
      <c r="Y3482" s="63"/>
    </row>
    <row r="3483" spans="1:25" ht="15">
      <c r="A3483" s="28" t="s">
        <v>14</v>
      </c>
      <c r="B3483" s="63" t="s">
        <v>15</v>
      </c>
      <c r="E3483" s="216">
        <v>2789.7</v>
      </c>
      <c r="F3483" s="9">
        <v>2182.9</v>
      </c>
      <c r="G3483" s="9">
        <v>2282.4</v>
      </c>
      <c r="H3483" s="9">
        <v>2671.6499999999969</v>
      </c>
      <c r="I3483" s="9">
        <v>1705.4999999999945</v>
      </c>
      <c r="J3483" s="9">
        <v>3220.2999999999993</v>
      </c>
      <c r="K3483" s="9">
        <v>2982.3000000000029</v>
      </c>
      <c r="L3483" s="9">
        <v>1315.6999999999989</v>
      </c>
      <c r="M3483" s="9"/>
      <c r="O3483" s="67">
        <v>19150.44999999999</v>
      </c>
      <c r="Q3483" t="s">
        <v>283</v>
      </c>
      <c r="T3483"/>
      <c r="U3483" s="273"/>
      <c r="V3483" s="63"/>
      <c r="W3483" s="283"/>
      <c r="X3483" s="317"/>
      <c r="Y3483" s="63"/>
    </row>
    <row r="3484" spans="1:25" ht="15">
      <c r="A3484" s="28" t="s">
        <v>16</v>
      </c>
      <c r="B3484" s="63" t="s">
        <v>9</v>
      </c>
      <c r="E3484" s="213">
        <v>3270.2</v>
      </c>
      <c r="F3484" s="216">
        <v>3620</v>
      </c>
      <c r="G3484" s="9">
        <v>2231.1</v>
      </c>
      <c r="H3484" s="216">
        <v>3127</v>
      </c>
      <c r="I3484" s="9">
        <v>373.80000000000109</v>
      </c>
      <c r="J3484" s="9">
        <v>1922.7999999999975</v>
      </c>
      <c r="K3484" s="9">
        <v>1749.0999999999985</v>
      </c>
      <c r="L3484" s="9">
        <v>2328.7000000000007</v>
      </c>
      <c r="M3484" s="9"/>
      <c r="O3484" s="67">
        <v>18622.699999999997</v>
      </c>
      <c r="Q3484" t="s">
        <v>1129</v>
      </c>
      <c r="T3484" t="s">
        <v>1668</v>
      </c>
      <c r="U3484" s="63"/>
      <c r="V3484" s="63"/>
      <c r="W3484" s="265"/>
      <c r="X3484" s="317"/>
      <c r="Y3484" s="63"/>
    </row>
    <row r="3485" spans="1:25" ht="15">
      <c r="A3485" s="28" t="s">
        <v>18</v>
      </c>
      <c r="B3485" s="63" t="s">
        <v>27</v>
      </c>
      <c r="E3485" s="211">
        <v>3161.8</v>
      </c>
      <c r="F3485" s="9">
        <v>2983.9</v>
      </c>
      <c r="G3485" s="9">
        <v>1768.4</v>
      </c>
      <c r="H3485" s="9">
        <v>2788.6999999999989</v>
      </c>
      <c r="I3485" s="216">
        <v>2058.2999999999993</v>
      </c>
      <c r="J3485" s="9">
        <v>2426.0999999999985</v>
      </c>
      <c r="K3485" s="9">
        <v>1096.8999999999996</v>
      </c>
      <c r="L3485" s="9">
        <v>1562.7000000000062</v>
      </c>
      <c r="M3485" s="9"/>
      <c r="O3485" s="67">
        <v>17846.800000000003</v>
      </c>
      <c r="Q3485" t="s">
        <v>333</v>
      </c>
      <c r="T3485"/>
      <c r="U3485" s="218"/>
      <c r="V3485" s="63"/>
      <c r="W3485" s="283"/>
      <c r="X3485" s="317"/>
      <c r="Y3485" s="63"/>
    </row>
    <row r="3486" spans="1:25" ht="15">
      <c r="A3486" s="28" t="s">
        <v>20</v>
      </c>
      <c r="B3486" s="63" t="s">
        <v>141</v>
      </c>
      <c r="E3486" s="9" t="s">
        <v>278</v>
      </c>
      <c r="F3486" s="9">
        <v>2255.3000000000002</v>
      </c>
      <c r="G3486" s="216">
        <v>2481.3000000000002</v>
      </c>
      <c r="H3486" s="211">
        <v>3672.8500000000004</v>
      </c>
      <c r="I3486" s="9">
        <v>1422.6999999999953</v>
      </c>
      <c r="J3486" s="216">
        <v>3511.3500000000022</v>
      </c>
      <c r="K3486" s="9">
        <v>2359.0000000000018</v>
      </c>
      <c r="L3486" s="9">
        <v>2060.6999999999935</v>
      </c>
      <c r="M3486" s="9"/>
      <c r="O3486" s="67">
        <v>17763.199999999993</v>
      </c>
      <c r="Q3486" t="s">
        <v>2213</v>
      </c>
      <c r="T3486"/>
      <c r="U3486" s="63"/>
      <c r="V3486" s="63"/>
      <c r="W3486" s="283"/>
      <c r="X3486" s="317"/>
      <c r="Y3486" s="63"/>
    </row>
    <row r="3487" spans="1:25" ht="15">
      <c r="A3487" s="28" t="s">
        <v>22</v>
      </c>
      <c r="B3487" s="63" t="s">
        <v>23</v>
      </c>
      <c r="E3487" s="9">
        <v>1845.3</v>
      </c>
      <c r="F3487" s="216">
        <v>3803.7</v>
      </c>
      <c r="G3487" s="9">
        <v>1573.6</v>
      </c>
      <c r="H3487" s="9">
        <v>2844.9999999999982</v>
      </c>
      <c r="I3487" s="9">
        <v>1799.6000000000004</v>
      </c>
      <c r="J3487" s="9">
        <v>2446.5000000000036</v>
      </c>
      <c r="K3487" s="9">
        <v>1845.7999999999956</v>
      </c>
      <c r="L3487" s="9">
        <v>1254.3000000000011</v>
      </c>
      <c r="M3487" s="9"/>
      <c r="O3487" s="67">
        <v>17413.8</v>
      </c>
      <c r="Q3487" t="s">
        <v>292</v>
      </c>
      <c r="T3487"/>
      <c r="U3487" s="273"/>
      <c r="V3487" s="63"/>
      <c r="W3487" s="283"/>
      <c r="X3487" s="317"/>
      <c r="Y3487" s="63"/>
    </row>
    <row r="3488" spans="1:25" ht="15">
      <c r="A3488" s="28" t="s">
        <v>24</v>
      </c>
      <c r="B3488" s="63" t="s">
        <v>143</v>
      </c>
      <c r="E3488" s="9" t="s">
        <v>278</v>
      </c>
      <c r="F3488" s="212">
        <v>4200.5</v>
      </c>
      <c r="G3488" s="212">
        <v>3037.1</v>
      </c>
      <c r="H3488" s="9">
        <v>2455.4000000000033</v>
      </c>
      <c r="I3488" s="9">
        <v>1191.2999999999975</v>
      </c>
      <c r="J3488" s="9">
        <v>1836.4500000000062</v>
      </c>
      <c r="K3488" s="9">
        <v>2463.3999999999924</v>
      </c>
      <c r="L3488" s="9">
        <v>2183.1999999999989</v>
      </c>
      <c r="M3488" s="9"/>
      <c r="O3488" s="67">
        <v>17367.349999999999</v>
      </c>
      <c r="Q3488" t="s">
        <v>357</v>
      </c>
      <c r="T3488" s="21"/>
      <c r="U3488" s="63"/>
      <c r="V3488" s="63"/>
      <c r="W3488" s="283"/>
      <c r="X3488" s="317"/>
      <c r="Y3488" s="63"/>
    </row>
    <row r="3489" spans="1:25" ht="15">
      <c r="A3489" s="28" t="s">
        <v>26</v>
      </c>
      <c r="B3489" s="63" t="s">
        <v>154</v>
      </c>
      <c r="E3489" s="9" t="s">
        <v>278</v>
      </c>
      <c r="F3489" s="9" t="s">
        <v>278</v>
      </c>
      <c r="G3489" s="9">
        <v>2210.1999999999998</v>
      </c>
      <c r="H3489" s="216">
        <v>3390.7500000000018</v>
      </c>
      <c r="I3489" s="9">
        <v>1625.7999999999956</v>
      </c>
      <c r="J3489" s="9">
        <v>3206.1499999999942</v>
      </c>
      <c r="K3489" s="9">
        <v>2070.4999999999964</v>
      </c>
      <c r="L3489" s="212">
        <v>3437.600000000004</v>
      </c>
      <c r="M3489" s="212"/>
      <c r="O3489" s="67">
        <v>15940.999999999991</v>
      </c>
      <c r="Q3489" t="s">
        <v>299</v>
      </c>
      <c r="T3489"/>
      <c r="U3489" s="273"/>
      <c r="V3489" s="63"/>
      <c r="W3489" s="283"/>
      <c r="X3489" s="317"/>
      <c r="Y3489" s="63"/>
    </row>
    <row r="3490" spans="1:25" ht="15">
      <c r="A3490" s="28" t="s">
        <v>28</v>
      </c>
      <c r="B3490" s="63" t="s">
        <v>142</v>
      </c>
      <c r="E3490" s="9" t="s">
        <v>278</v>
      </c>
      <c r="F3490" s="9">
        <v>2850.7</v>
      </c>
      <c r="G3490" s="9">
        <v>1905.5</v>
      </c>
      <c r="H3490" s="9">
        <v>2631.8499999999985</v>
      </c>
      <c r="I3490" s="9">
        <v>1678.9999999999982</v>
      </c>
      <c r="J3490" s="9">
        <v>2828.4999999999982</v>
      </c>
      <c r="K3490" s="9">
        <v>2251.6000000000004</v>
      </c>
      <c r="L3490" s="9">
        <v>1670.2000000000025</v>
      </c>
      <c r="M3490" s="9"/>
      <c r="O3490" s="67">
        <v>15817.349999999997</v>
      </c>
      <c r="T3490"/>
      <c r="U3490" s="63"/>
      <c r="V3490" s="63"/>
      <c r="W3490" s="265"/>
      <c r="X3490" s="317"/>
      <c r="Y3490" s="63"/>
    </row>
    <row r="3491" spans="1:25" ht="15">
      <c r="A3491" s="28" t="s">
        <v>30</v>
      </c>
      <c r="B3491" s="63" t="s">
        <v>1</v>
      </c>
      <c r="E3491" s="9">
        <v>2068.9</v>
      </c>
      <c r="F3491" s="9">
        <v>3056.9</v>
      </c>
      <c r="G3491" s="216">
        <v>2425.1</v>
      </c>
      <c r="H3491" s="9">
        <v>2296.2999999999956</v>
      </c>
      <c r="I3491" s="9">
        <v>994.09999999999854</v>
      </c>
      <c r="J3491" s="9">
        <v>1865.3000000000011</v>
      </c>
      <c r="K3491" s="9">
        <v>1183.5999999999967</v>
      </c>
      <c r="L3491" s="9">
        <v>1649.2000000000025</v>
      </c>
      <c r="M3491" s="9"/>
      <c r="O3491" s="67">
        <v>15539.399999999994</v>
      </c>
      <c r="Q3491" t="s">
        <v>293</v>
      </c>
      <c r="T3491"/>
      <c r="U3491" s="63"/>
      <c r="V3491" s="63"/>
      <c r="W3491" s="283"/>
      <c r="X3491" s="317"/>
      <c r="Y3491" s="63"/>
    </row>
    <row r="3492" spans="1:25" ht="15">
      <c r="A3492" s="28" t="s">
        <v>32</v>
      </c>
      <c r="B3492" s="63" t="s">
        <v>13</v>
      </c>
      <c r="E3492" s="216">
        <v>2300.3000000000002</v>
      </c>
      <c r="F3492" s="9">
        <v>2159.1999999999998</v>
      </c>
      <c r="G3492" s="9">
        <v>2222.1999999999998</v>
      </c>
      <c r="H3492" s="9">
        <v>1811.9999999999945</v>
      </c>
      <c r="I3492" s="9">
        <v>1359.9000000000033</v>
      </c>
      <c r="J3492" s="9">
        <v>1106.899999999996</v>
      </c>
      <c r="K3492" s="9">
        <v>2231.4999999999964</v>
      </c>
      <c r="L3492" s="9">
        <v>1771.5000000000036</v>
      </c>
      <c r="M3492" s="9"/>
      <c r="O3492" s="67">
        <v>14963.499999999993</v>
      </c>
      <c r="Q3492" t="s">
        <v>293</v>
      </c>
      <c r="T3492"/>
      <c r="U3492" s="273"/>
      <c r="V3492" s="63"/>
      <c r="W3492" s="283"/>
      <c r="X3492" s="317"/>
      <c r="Y3492" s="63"/>
    </row>
    <row r="3493" spans="1:25" ht="15">
      <c r="A3493" s="28" t="s">
        <v>34</v>
      </c>
      <c r="B3493" s="63" t="s">
        <v>736</v>
      </c>
      <c r="E3493" s="9" t="s">
        <v>278</v>
      </c>
      <c r="F3493" s="9" t="s">
        <v>278</v>
      </c>
      <c r="G3493" s="9" t="s">
        <v>278</v>
      </c>
      <c r="H3493" s="216">
        <v>3522.0999999999985</v>
      </c>
      <c r="I3493" s="9">
        <v>1702.4000000000051</v>
      </c>
      <c r="J3493" s="9">
        <v>2804.2999999999993</v>
      </c>
      <c r="K3493" s="9">
        <v>3089.3999999999996</v>
      </c>
      <c r="L3493" s="211">
        <v>3714.6999999999989</v>
      </c>
      <c r="M3493" s="211"/>
      <c r="O3493" s="67">
        <v>14832.900000000001</v>
      </c>
      <c r="Q3493" t="s">
        <v>353</v>
      </c>
      <c r="T3493"/>
      <c r="U3493" s="63"/>
      <c r="V3493" s="63"/>
      <c r="W3493" s="265"/>
      <c r="X3493" s="317"/>
      <c r="Y3493" s="63"/>
    </row>
    <row r="3494" spans="1:25" ht="15">
      <c r="A3494" s="28" t="s">
        <v>36</v>
      </c>
      <c r="B3494" s="63" t="s">
        <v>155</v>
      </c>
      <c r="E3494" s="9" t="s">
        <v>278</v>
      </c>
      <c r="F3494" s="9" t="s">
        <v>278</v>
      </c>
      <c r="G3494" s="9">
        <v>1780.9</v>
      </c>
      <c r="H3494" s="9">
        <v>1976.4000000000051</v>
      </c>
      <c r="I3494" s="9">
        <v>1912.9999999999927</v>
      </c>
      <c r="J3494" s="216">
        <v>3635.4499999999971</v>
      </c>
      <c r="K3494" s="9">
        <v>2671.9999999999964</v>
      </c>
      <c r="L3494" s="9">
        <v>2491.6</v>
      </c>
      <c r="M3494" s="9"/>
      <c r="O3494" s="67">
        <v>14469.349999999991</v>
      </c>
      <c r="Q3494" t="s">
        <v>283</v>
      </c>
      <c r="T3494"/>
      <c r="U3494" s="63"/>
      <c r="V3494" s="63"/>
      <c r="W3494" s="265"/>
      <c r="X3494" s="317"/>
      <c r="Y3494" s="63"/>
    </row>
    <row r="3495" spans="1:25" ht="15">
      <c r="A3495" s="28" t="s">
        <v>38</v>
      </c>
      <c r="B3495" s="63" t="s">
        <v>6</v>
      </c>
      <c r="E3495" s="9">
        <v>2155.1</v>
      </c>
      <c r="F3495" s="216">
        <v>3844.1</v>
      </c>
      <c r="G3495" s="9">
        <v>2400.8000000000002</v>
      </c>
      <c r="H3495" s="9">
        <v>2078.2499999999964</v>
      </c>
      <c r="I3495" s="9">
        <v>787.40000000000146</v>
      </c>
      <c r="J3495" s="9">
        <v>2795.8999999999996</v>
      </c>
      <c r="K3495" s="9" t="s">
        <v>278</v>
      </c>
      <c r="L3495" s="9" t="s">
        <v>278</v>
      </c>
      <c r="M3495" s="9"/>
      <c r="O3495" s="67">
        <v>14061.549999999997</v>
      </c>
      <c r="Q3495" t="s">
        <v>297</v>
      </c>
      <c r="T3495"/>
      <c r="U3495" s="273"/>
      <c r="V3495" s="63"/>
      <c r="W3495" s="282"/>
      <c r="X3495" s="317"/>
      <c r="Y3495" s="63"/>
    </row>
    <row r="3496" spans="1:25" ht="15">
      <c r="A3496" s="28" t="s">
        <v>145</v>
      </c>
      <c r="B3496" s="63" t="s">
        <v>19</v>
      </c>
      <c r="E3496" s="9">
        <v>2144.4</v>
      </c>
      <c r="F3496" s="9">
        <v>3293.4</v>
      </c>
      <c r="G3496" s="9">
        <v>1736.9</v>
      </c>
      <c r="H3496" s="9">
        <v>2386.3999999999996</v>
      </c>
      <c r="I3496" s="213">
        <v>2558.2000000000007</v>
      </c>
      <c r="J3496" s="9">
        <v>1677.6999999999989</v>
      </c>
      <c r="K3496" s="9" t="s">
        <v>278</v>
      </c>
      <c r="L3496" s="9" t="s">
        <v>278</v>
      </c>
      <c r="M3496" s="9"/>
      <c r="O3496" s="67">
        <v>13797</v>
      </c>
      <c r="Q3496" t="s">
        <v>281</v>
      </c>
      <c r="T3496" s="21" t="s">
        <v>1668</v>
      </c>
      <c r="U3496" s="273"/>
      <c r="V3496" s="63"/>
      <c r="W3496" s="283"/>
      <c r="X3496" s="317"/>
      <c r="Y3496" s="63"/>
    </row>
    <row r="3497" spans="1:25" ht="15">
      <c r="A3497" s="28" t="s">
        <v>146</v>
      </c>
      <c r="B3497" s="63" t="s">
        <v>162</v>
      </c>
      <c r="E3497" s="9" t="s">
        <v>278</v>
      </c>
      <c r="F3497" s="9" t="s">
        <v>278</v>
      </c>
      <c r="G3497" s="9">
        <v>2099.6</v>
      </c>
      <c r="H3497" s="9">
        <v>2368.2000000000025</v>
      </c>
      <c r="I3497" s="9">
        <v>1108.7999999999975</v>
      </c>
      <c r="J3497" s="9">
        <v>2405</v>
      </c>
      <c r="K3497" s="216">
        <v>3193.2000000000025</v>
      </c>
      <c r="L3497" s="9">
        <v>1877.0000000000055</v>
      </c>
      <c r="M3497" s="9"/>
      <c r="O3497" s="67">
        <v>13051.800000000008</v>
      </c>
      <c r="Q3497" t="s">
        <v>297</v>
      </c>
      <c r="T3497"/>
      <c r="U3497" s="273"/>
      <c r="V3497" s="63"/>
      <c r="W3497" s="283"/>
      <c r="X3497" s="317"/>
      <c r="Y3497" s="63"/>
    </row>
    <row r="3498" spans="1:25" ht="15">
      <c r="A3498" s="28" t="s">
        <v>147</v>
      </c>
      <c r="B3498" s="63" t="s">
        <v>705</v>
      </c>
      <c r="E3498" s="9" t="s">
        <v>278</v>
      </c>
      <c r="F3498" s="9" t="s">
        <v>278</v>
      </c>
      <c r="G3498" s="9" t="s">
        <v>278</v>
      </c>
      <c r="H3498" s="9">
        <v>2595.7999999999993</v>
      </c>
      <c r="I3498" s="9">
        <v>1126.3999999999996</v>
      </c>
      <c r="J3498" s="9">
        <v>3202.0500000000011</v>
      </c>
      <c r="K3498" s="9">
        <v>2894.4999999999982</v>
      </c>
      <c r="L3498" s="9">
        <v>2126.7999999999993</v>
      </c>
      <c r="M3498" s="9"/>
      <c r="O3498" s="67">
        <v>11945.549999999997</v>
      </c>
      <c r="T3498"/>
      <c r="U3498" s="63"/>
      <c r="V3498" s="63"/>
      <c r="W3498" s="265"/>
      <c r="X3498" s="317"/>
      <c r="Y3498" s="63"/>
    </row>
    <row r="3499" spans="1:25" ht="15">
      <c r="A3499" s="28" t="s">
        <v>151</v>
      </c>
      <c r="B3499" s="28" t="s">
        <v>690</v>
      </c>
      <c r="E3499" s="9" t="s">
        <v>278</v>
      </c>
      <c r="F3499" s="9" t="s">
        <v>278</v>
      </c>
      <c r="G3499" s="9" t="s">
        <v>278</v>
      </c>
      <c r="H3499" s="9">
        <v>1733.1000000000058</v>
      </c>
      <c r="I3499" s="9">
        <v>1662.0000000000055</v>
      </c>
      <c r="J3499" s="9">
        <v>2455.2499999999982</v>
      </c>
      <c r="K3499" s="9">
        <v>2947.5999999999985</v>
      </c>
      <c r="L3499" s="216">
        <v>2995.5500000000047</v>
      </c>
      <c r="M3499" s="216"/>
      <c r="O3499" s="67">
        <v>11793.500000000013</v>
      </c>
      <c r="Q3499" t="s">
        <v>297</v>
      </c>
      <c r="T3499"/>
      <c r="U3499" s="273"/>
      <c r="V3499" s="63"/>
      <c r="W3499" s="283"/>
      <c r="X3499" s="317"/>
      <c r="Y3499" s="63"/>
    </row>
    <row r="3500" spans="1:25" ht="15">
      <c r="A3500" s="28" t="s">
        <v>157</v>
      </c>
      <c r="B3500" s="63" t="s">
        <v>706</v>
      </c>
      <c r="E3500" s="9" t="s">
        <v>278</v>
      </c>
      <c r="F3500" s="9" t="s">
        <v>278</v>
      </c>
      <c r="G3500" s="9" t="s">
        <v>278</v>
      </c>
      <c r="H3500" s="9">
        <v>1971.3000000000029</v>
      </c>
      <c r="I3500" s="9">
        <v>1932.0000000000036</v>
      </c>
      <c r="J3500" s="9">
        <v>3156.0999999999985</v>
      </c>
      <c r="K3500" s="9">
        <v>2156.600000000004</v>
      </c>
      <c r="L3500" s="9">
        <v>2570.4999999999982</v>
      </c>
      <c r="M3500" s="9"/>
      <c r="O3500" s="67">
        <v>11786.500000000007</v>
      </c>
      <c r="T3500"/>
      <c r="U3500" s="218"/>
      <c r="V3500" s="63"/>
      <c r="W3500" s="283"/>
      <c r="X3500" s="317"/>
      <c r="Y3500" s="63"/>
    </row>
    <row r="3501" spans="1:25" ht="15">
      <c r="A3501" s="28" t="s">
        <v>159</v>
      </c>
      <c r="B3501" s="63" t="s">
        <v>740</v>
      </c>
      <c r="E3501" s="9" t="s">
        <v>278</v>
      </c>
      <c r="F3501" s="9" t="s">
        <v>278</v>
      </c>
      <c r="G3501" s="9" t="s">
        <v>278</v>
      </c>
      <c r="H3501" s="9">
        <v>2214.6999999999953</v>
      </c>
      <c r="I3501" s="9">
        <v>1393.0000000000018</v>
      </c>
      <c r="J3501" s="216">
        <v>3333.4000000000015</v>
      </c>
      <c r="K3501" s="9">
        <v>3046.2500000000073</v>
      </c>
      <c r="L3501" s="9">
        <v>1705.9999999999964</v>
      </c>
      <c r="M3501" s="9"/>
      <c r="O3501" s="67">
        <v>11693.350000000002</v>
      </c>
      <c r="Q3501" t="s">
        <v>288</v>
      </c>
      <c r="T3501"/>
      <c r="U3501" s="63"/>
      <c r="V3501" s="63"/>
      <c r="W3501" s="283"/>
      <c r="X3501" s="317"/>
      <c r="Y3501" s="63"/>
    </row>
    <row r="3502" spans="1:25" ht="15">
      <c r="A3502" s="28" t="s">
        <v>160</v>
      </c>
      <c r="B3502" s="63" t="s">
        <v>35</v>
      </c>
      <c r="E3502" s="216">
        <v>2634.9</v>
      </c>
      <c r="F3502" s="216">
        <v>3488.9</v>
      </c>
      <c r="G3502" s="9">
        <v>1874.7</v>
      </c>
      <c r="H3502" s="9">
        <v>2279.4999999999982</v>
      </c>
      <c r="I3502" s="9">
        <v>1413.4000000000033</v>
      </c>
      <c r="J3502" s="9" t="s">
        <v>278</v>
      </c>
      <c r="K3502" s="9" t="s">
        <v>278</v>
      </c>
      <c r="L3502" s="9" t="s">
        <v>278</v>
      </c>
      <c r="M3502" s="9"/>
      <c r="O3502" s="67">
        <v>11691.400000000001</v>
      </c>
      <c r="Q3502" t="s">
        <v>334</v>
      </c>
      <c r="T3502"/>
      <c r="U3502" s="273"/>
      <c r="V3502" s="63"/>
      <c r="W3502" s="283"/>
      <c r="X3502" s="317"/>
      <c r="Y3502" s="63"/>
    </row>
    <row r="3503" spans="1:25" ht="15">
      <c r="A3503" s="28" t="s">
        <v>161</v>
      </c>
      <c r="B3503" s="63" t="s">
        <v>153</v>
      </c>
      <c r="E3503" s="9" t="s">
        <v>278</v>
      </c>
      <c r="F3503" s="9" t="s">
        <v>278</v>
      </c>
      <c r="G3503" s="9">
        <v>2291.6</v>
      </c>
      <c r="H3503" s="9">
        <v>2488.7000000000025</v>
      </c>
      <c r="I3503" s="9">
        <v>750.600000000004</v>
      </c>
      <c r="J3503" s="9">
        <v>2925.6000000000004</v>
      </c>
      <c r="K3503" s="9">
        <v>1332.9000000000015</v>
      </c>
      <c r="L3503" s="9">
        <v>1886.1999999999989</v>
      </c>
      <c r="M3503" s="9"/>
      <c r="O3503" s="67">
        <v>11675.600000000008</v>
      </c>
      <c r="T3503"/>
      <c r="U3503" s="63"/>
      <c r="V3503" s="63"/>
      <c r="W3503" s="265"/>
      <c r="X3503" s="317"/>
      <c r="Y3503" s="63"/>
    </row>
    <row r="3504" spans="1:25" ht="15">
      <c r="A3504" s="28" t="s">
        <v>163</v>
      </c>
      <c r="B3504" s="63" t="s">
        <v>757</v>
      </c>
      <c r="E3504" s="9" t="s">
        <v>278</v>
      </c>
      <c r="F3504" s="9" t="s">
        <v>278</v>
      </c>
      <c r="G3504" s="9" t="s">
        <v>278</v>
      </c>
      <c r="H3504" s="9">
        <v>2436.0999999999985</v>
      </c>
      <c r="I3504" s="9">
        <v>875.40000000000327</v>
      </c>
      <c r="J3504" s="216">
        <v>3284.5999999999985</v>
      </c>
      <c r="K3504" s="9">
        <v>2692.6000000000004</v>
      </c>
      <c r="L3504" s="9">
        <v>2190.0000000000055</v>
      </c>
      <c r="M3504" s="9"/>
      <c r="O3504" s="67">
        <v>11478.700000000006</v>
      </c>
      <c r="Q3504" t="s">
        <v>293</v>
      </c>
      <c r="T3504"/>
      <c r="U3504" s="273"/>
      <c r="V3504" s="63"/>
      <c r="W3504" s="282"/>
      <c r="X3504" s="317"/>
      <c r="Y3504" s="63"/>
    </row>
    <row r="3505" spans="1:25" ht="15">
      <c r="A3505" s="28" t="s">
        <v>274</v>
      </c>
      <c r="B3505" s="63" t="s">
        <v>728</v>
      </c>
      <c r="E3505" s="9" t="s">
        <v>278</v>
      </c>
      <c r="F3505" s="9" t="s">
        <v>278</v>
      </c>
      <c r="G3505" s="9" t="s">
        <v>278</v>
      </c>
      <c r="H3505" s="9">
        <v>2774.0999999999985</v>
      </c>
      <c r="I3505" s="9">
        <v>1190.2000000000007</v>
      </c>
      <c r="J3505" s="9">
        <v>2125.6999999999971</v>
      </c>
      <c r="K3505" s="216">
        <v>3166.7000000000016</v>
      </c>
      <c r="L3505" s="9">
        <v>2126.6000000000022</v>
      </c>
      <c r="M3505" s="9"/>
      <c r="O3505" s="67">
        <v>11383.3</v>
      </c>
      <c r="Q3505" t="s">
        <v>287</v>
      </c>
      <c r="T3505"/>
      <c r="U3505" s="273"/>
      <c r="V3505" s="63"/>
      <c r="W3505" s="282"/>
      <c r="X3505" s="317"/>
      <c r="Y3505" s="63"/>
    </row>
    <row r="3506" spans="1:25" ht="15">
      <c r="A3506" s="28" t="s">
        <v>275</v>
      </c>
      <c r="B3506" s="63" t="s">
        <v>735</v>
      </c>
      <c r="E3506" s="9" t="s">
        <v>278</v>
      </c>
      <c r="F3506" s="9" t="s">
        <v>278</v>
      </c>
      <c r="G3506" s="9" t="s">
        <v>278</v>
      </c>
      <c r="H3506" s="9">
        <v>2320.4000000000033</v>
      </c>
      <c r="I3506" s="9">
        <v>1711.1999999999971</v>
      </c>
      <c r="J3506" s="9">
        <v>2348.8999999999996</v>
      </c>
      <c r="K3506" s="9">
        <v>1918.4999999999945</v>
      </c>
      <c r="L3506" s="9">
        <v>2487.6999999999989</v>
      </c>
      <c r="M3506" s="9"/>
      <c r="O3506" s="67">
        <v>10786.699999999993</v>
      </c>
      <c r="T3506"/>
      <c r="U3506" s="63"/>
      <c r="V3506" s="63"/>
      <c r="W3506" s="283"/>
      <c r="X3506" s="317"/>
      <c r="Y3506" s="63"/>
    </row>
    <row r="3507" spans="1:25" ht="15">
      <c r="A3507" s="28" t="s">
        <v>276</v>
      </c>
      <c r="B3507" s="28" t="s">
        <v>691</v>
      </c>
      <c r="E3507" s="9" t="s">
        <v>278</v>
      </c>
      <c r="F3507" s="9" t="s">
        <v>278</v>
      </c>
      <c r="G3507" s="9" t="s">
        <v>278</v>
      </c>
      <c r="H3507" s="9">
        <v>2245.4000000000015</v>
      </c>
      <c r="I3507" s="9">
        <v>1437.7000000000007</v>
      </c>
      <c r="J3507" s="9">
        <v>2011.1999999999953</v>
      </c>
      <c r="K3507" s="9">
        <v>2894.2000000000025</v>
      </c>
      <c r="L3507" s="9">
        <v>1966.2999999999993</v>
      </c>
      <c r="M3507" s="9"/>
      <c r="O3507" s="67">
        <v>10554.8</v>
      </c>
      <c r="T3507"/>
      <c r="U3507" s="273"/>
      <c r="V3507" s="63"/>
      <c r="W3507" s="283"/>
      <c r="X3507" s="317"/>
      <c r="Y3507" s="63"/>
    </row>
    <row r="3508" spans="1:25" ht="15">
      <c r="A3508" s="28" t="s">
        <v>277</v>
      </c>
      <c r="B3508" s="63" t="s">
        <v>144</v>
      </c>
      <c r="E3508" s="9" t="s">
        <v>278</v>
      </c>
      <c r="F3508" s="9">
        <v>2386.1999999999998</v>
      </c>
      <c r="G3508" s="9">
        <v>1715.9</v>
      </c>
      <c r="H3508" s="9">
        <v>1977.9999999999973</v>
      </c>
      <c r="I3508" s="9">
        <v>890.40000000000146</v>
      </c>
      <c r="J3508" s="9">
        <v>1346.6999999999989</v>
      </c>
      <c r="K3508" s="9">
        <v>1945.7999999999975</v>
      </c>
      <c r="L3508" s="9" t="s">
        <v>278</v>
      </c>
      <c r="M3508" s="9"/>
      <c r="O3508" s="67">
        <v>10262.999999999995</v>
      </c>
      <c r="T3508"/>
      <c r="U3508" s="63"/>
      <c r="V3508" s="63"/>
      <c r="W3508" s="265"/>
      <c r="X3508" s="317"/>
      <c r="Y3508" s="63"/>
    </row>
    <row r="3509" spans="1:25" ht="15">
      <c r="A3509" s="28" t="s">
        <v>692</v>
      </c>
      <c r="B3509" s="63" t="s">
        <v>721</v>
      </c>
      <c r="E3509" s="9" t="s">
        <v>278</v>
      </c>
      <c r="F3509" s="9" t="s">
        <v>278</v>
      </c>
      <c r="G3509" s="9" t="s">
        <v>278</v>
      </c>
      <c r="H3509" s="9">
        <v>2722.2999999999984</v>
      </c>
      <c r="I3509" s="9">
        <v>1743.5000000000018</v>
      </c>
      <c r="J3509" s="9">
        <v>2851</v>
      </c>
      <c r="K3509" s="9">
        <v>1748.1000000000022</v>
      </c>
      <c r="L3509" s="9">
        <v>1187.4000000000051</v>
      </c>
      <c r="M3509" s="9"/>
      <c r="O3509" s="67">
        <v>10252.300000000007</v>
      </c>
      <c r="T3509"/>
      <c r="U3509" s="273"/>
      <c r="V3509" s="63"/>
      <c r="W3509" s="282"/>
      <c r="X3509" s="317"/>
      <c r="Y3509" s="63"/>
    </row>
    <row r="3510" spans="1:25" ht="15">
      <c r="A3510" s="28" t="s">
        <v>693</v>
      </c>
      <c r="B3510" s="63" t="s">
        <v>710</v>
      </c>
      <c r="E3510" s="9" t="s">
        <v>278</v>
      </c>
      <c r="F3510" s="9" t="s">
        <v>278</v>
      </c>
      <c r="G3510" s="9" t="s">
        <v>278</v>
      </c>
      <c r="H3510" s="9">
        <v>2153.0999999999967</v>
      </c>
      <c r="I3510" s="9">
        <v>647.00000000000182</v>
      </c>
      <c r="J3510" s="9">
        <v>2761.600000000004</v>
      </c>
      <c r="K3510" s="9">
        <v>2824.3999999999978</v>
      </c>
      <c r="L3510" s="9">
        <v>1777.6999999999989</v>
      </c>
      <c r="M3510" s="9"/>
      <c r="O3510" s="67">
        <v>10163.799999999999</v>
      </c>
      <c r="T3510"/>
      <c r="U3510" s="273"/>
      <c r="V3510" s="63"/>
      <c r="W3510" s="283"/>
      <c r="X3510" s="317"/>
      <c r="Y3510" s="63"/>
    </row>
    <row r="3511" spans="1:25" ht="15">
      <c r="A3511" s="28" t="s">
        <v>694</v>
      </c>
      <c r="B3511" s="205" t="s">
        <v>1553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216">
        <v>1934.600000000004</v>
      </c>
      <c r="J3511" s="9">
        <v>2607.4999999999982</v>
      </c>
      <c r="K3511" s="9">
        <v>2496.6000000000022</v>
      </c>
      <c r="L3511" s="216">
        <v>2660.0999999999949</v>
      </c>
      <c r="M3511" s="216"/>
      <c r="O3511" s="67">
        <v>9698.7999999999993</v>
      </c>
      <c r="Q3511" t="s">
        <v>322</v>
      </c>
      <c r="T3511"/>
      <c r="U3511" s="63"/>
      <c r="V3511" s="63"/>
      <c r="W3511" s="283"/>
      <c r="X3511" s="317"/>
      <c r="Y3511" s="63"/>
    </row>
    <row r="3512" spans="1:25" ht="15">
      <c r="A3512" s="28" t="s">
        <v>696</v>
      </c>
      <c r="B3512" s="63" t="s">
        <v>4</v>
      </c>
      <c r="E3512" s="9">
        <v>2106.6999999999998</v>
      </c>
      <c r="F3512" s="9">
        <v>2734.2</v>
      </c>
      <c r="G3512" s="9">
        <v>1989.2</v>
      </c>
      <c r="H3512" s="9">
        <v>1501.5499999999956</v>
      </c>
      <c r="I3512" s="9">
        <v>1209.1000000000004</v>
      </c>
      <c r="J3512" s="9" t="s">
        <v>278</v>
      </c>
      <c r="K3512" s="9" t="s">
        <v>278</v>
      </c>
      <c r="L3512" s="9" t="s">
        <v>278</v>
      </c>
      <c r="M3512" s="9"/>
      <c r="O3512" s="67">
        <v>9540.7499999999945</v>
      </c>
      <c r="T3512"/>
      <c r="U3512" s="63"/>
      <c r="V3512" s="63"/>
      <c r="W3512" s="283"/>
      <c r="X3512" s="317"/>
      <c r="Y3512" s="63"/>
    </row>
    <row r="3513" spans="1:25" ht="15">
      <c r="A3513" s="28" t="s">
        <v>702</v>
      </c>
      <c r="B3513" s="63" t="s">
        <v>703</v>
      </c>
      <c r="E3513" s="9" t="s">
        <v>278</v>
      </c>
      <c r="F3513" s="9" t="s">
        <v>278</v>
      </c>
      <c r="G3513" s="9" t="s">
        <v>278</v>
      </c>
      <c r="H3513" s="9">
        <v>2794.4000000000087</v>
      </c>
      <c r="I3513" s="9">
        <v>414.29999999999563</v>
      </c>
      <c r="J3513" s="9">
        <v>1392</v>
      </c>
      <c r="K3513" s="216">
        <v>3093.7999999999993</v>
      </c>
      <c r="L3513" s="9">
        <v>1836.5999999999985</v>
      </c>
      <c r="M3513" s="9"/>
      <c r="O3513" s="67">
        <v>9531.1000000000022</v>
      </c>
      <c r="Q3513" t="s">
        <v>293</v>
      </c>
      <c r="T3513"/>
      <c r="U3513" s="63"/>
      <c r="V3513" s="63"/>
      <c r="W3513" s="265"/>
      <c r="X3513" s="317"/>
      <c r="Y3513" s="63"/>
    </row>
    <row r="3514" spans="1:25" ht="15">
      <c r="A3514" s="28" t="s">
        <v>704</v>
      </c>
      <c r="B3514" s="205" t="s">
        <v>1561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216">
        <v>2156.2000000000007</v>
      </c>
      <c r="J3514" s="9">
        <v>2476.6499999999996</v>
      </c>
      <c r="K3514" s="9">
        <v>2382.100000000004</v>
      </c>
      <c r="L3514" s="9">
        <v>2341.6000000000022</v>
      </c>
      <c r="M3514" s="9"/>
      <c r="O3514" s="67">
        <v>9356.5500000000065</v>
      </c>
      <c r="Q3514" t="s">
        <v>283</v>
      </c>
      <c r="T3514"/>
      <c r="U3514" s="63"/>
      <c r="V3514" s="63"/>
      <c r="W3514" s="265"/>
      <c r="X3514" s="317"/>
      <c r="Y3514" s="63"/>
    </row>
    <row r="3515" spans="1:25" ht="15">
      <c r="A3515" s="28" t="s">
        <v>707</v>
      </c>
      <c r="B3515" s="63" t="s">
        <v>29</v>
      </c>
      <c r="E3515" s="216">
        <v>2480.3000000000002</v>
      </c>
      <c r="F3515" s="9">
        <v>3422</v>
      </c>
      <c r="G3515" s="216">
        <v>2560.9</v>
      </c>
      <c r="H3515" s="9" t="s">
        <v>278</v>
      </c>
      <c r="I3515" s="9" t="s">
        <v>278</v>
      </c>
      <c r="J3515" s="9">
        <v>827.20000000000255</v>
      </c>
      <c r="K3515" s="9" t="s">
        <v>278</v>
      </c>
      <c r="L3515" s="9" t="s">
        <v>278</v>
      </c>
      <c r="M3515" s="9"/>
      <c r="O3515" s="67">
        <v>9290.4000000000033</v>
      </c>
      <c r="Q3515" t="s">
        <v>305</v>
      </c>
      <c r="T3515"/>
      <c r="U3515" s="63"/>
      <c r="V3515" s="63"/>
      <c r="W3515" s="265"/>
      <c r="X3515" s="317"/>
      <c r="Y3515" s="63"/>
    </row>
    <row r="3516" spans="1:25" ht="15">
      <c r="A3516" s="28" t="s">
        <v>708</v>
      </c>
      <c r="B3516" s="218" t="s">
        <v>1568</v>
      </c>
      <c r="C3516" s="3"/>
      <c r="D3516" s="3"/>
      <c r="E3516" s="9" t="s">
        <v>278</v>
      </c>
      <c r="F3516" s="9" t="s">
        <v>278</v>
      </c>
      <c r="G3516" s="9" t="s">
        <v>278</v>
      </c>
      <c r="H3516" s="9" t="s">
        <v>278</v>
      </c>
      <c r="I3516" s="9">
        <v>1144.8999999999996</v>
      </c>
      <c r="J3516" s="9">
        <v>2427.8000000000011</v>
      </c>
      <c r="K3516" s="9">
        <v>2392.5</v>
      </c>
      <c r="L3516" s="216">
        <v>3232.6000000000022</v>
      </c>
      <c r="M3516" s="216"/>
      <c r="O3516" s="67">
        <v>9197.8000000000029</v>
      </c>
      <c r="Q3516" t="s">
        <v>283</v>
      </c>
      <c r="T3516"/>
      <c r="U3516" s="218"/>
      <c r="V3516" s="63"/>
      <c r="W3516" s="283"/>
      <c r="X3516" s="317"/>
      <c r="Y3516" s="63"/>
    </row>
    <row r="3517" spans="1:25" ht="15">
      <c r="A3517" s="28" t="s">
        <v>711</v>
      </c>
      <c r="B3517" s="205" t="s">
        <v>1559</v>
      </c>
      <c r="C3517" s="3"/>
      <c r="D3517" s="3"/>
      <c r="E3517" s="9" t="s">
        <v>278</v>
      </c>
      <c r="F3517" s="9" t="s">
        <v>278</v>
      </c>
      <c r="G3517" s="9" t="s">
        <v>278</v>
      </c>
      <c r="H3517" s="9" t="s">
        <v>278</v>
      </c>
      <c r="I3517" s="216">
        <v>1936.2999999999975</v>
      </c>
      <c r="J3517" s="9">
        <v>3066.2000000000007</v>
      </c>
      <c r="K3517" s="9">
        <v>1569.600000000004</v>
      </c>
      <c r="L3517" s="9">
        <v>2312.6000000000095</v>
      </c>
      <c r="M3517" s="9"/>
      <c r="O3517" s="67">
        <v>8884.7000000000116</v>
      </c>
      <c r="Q3517" t="s">
        <v>288</v>
      </c>
      <c r="T3517"/>
      <c r="U3517" s="63"/>
      <c r="V3517" s="63"/>
      <c r="W3517" s="265"/>
      <c r="X3517" s="317"/>
      <c r="Y3517" s="63"/>
    </row>
    <row r="3518" spans="1:25" ht="15">
      <c r="A3518" s="28" t="s">
        <v>713</v>
      </c>
      <c r="B3518" s="63" t="s">
        <v>712</v>
      </c>
      <c r="E3518" s="9" t="s">
        <v>278</v>
      </c>
      <c r="F3518" s="9" t="s">
        <v>278</v>
      </c>
      <c r="G3518" s="9" t="s">
        <v>278</v>
      </c>
      <c r="H3518" s="9">
        <v>2068.8999999999996</v>
      </c>
      <c r="I3518" s="9">
        <v>1541.3499999999985</v>
      </c>
      <c r="J3518" s="9">
        <v>2566.9000000000051</v>
      </c>
      <c r="K3518" s="9">
        <v>1974.1999999999971</v>
      </c>
      <c r="L3518" s="9">
        <v>643.49999999999636</v>
      </c>
      <c r="M3518" s="9"/>
      <c r="O3518" s="67">
        <v>8794.8499999999967</v>
      </c>
      <c r="T3518"/>
      <c r="U3518" s="273"/>
      <c r="V3518" s="63"/>
      <c r="W3518" s="283"/>
      <c r="X3518" s="317"/>
      <c r="Y3518" s="63"/>
    </row>
    <row r="3519" spans="1:25" ht="15">
      <c r="A3519" s="28" t="s">
        <v>718</v>
      </c>
      <c r="B3519" s="273" t="s">
        <v>1888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 t="s">
        <v>278</v>
      </c>
      <c r="J3519" s="212">
        <v>3792.9999999999982</v>
      </c>
      <c r="K3519" s="9">
        <v>2403.1999999999989</v>
      </c>
      <c r="L3519" s="9">
        <v>2576.2000000000007</v>
      </c>
      <c r="M3519" s="9"/>
      <c r="O3519" s="67">
        <v>8772.3999999999978</v>
      </c>
      <c r="Q3519" t="s">
        <v>282</v>
      </c>
      <c r="T3519"/>
      <c r="U3519" s="273"/>
      <c r="V3519" s="63"/>
      <c r="W3519" s="283"/>
      <c r="X3519" s="317"/>
      <c r="Y3519" s="63"/>
    </row>
    <row r="3520" spans="1:25" ht="15">
      <c r="A3520" s="28" t="s">
        <v>722</v>
      </c>
      <c r="B3520" s="63" t="s">
        <v>720</v>
      </c>
      <c r="E3520" s="9" t="s">
        <v>278</v>
      </c>
      <c r="F3520" s="9" t="s">
        <v>278</v>
      </c>
      <c r="G3520" s="9" t="s">
        <v>278</v>
      </c>
      <c r="H3520" s="9">
        <v>1745.7999999999975</v>
      </c>
      <c r="I3520" s="211">
        <v>2219.1999999999935</v>
      </c>
      <c r="J3520" s="9">
        <v>2954.5499999999938</v>
      </c>
      <c r="K3520" s="9">
        <v>615.09999999999854</v>
      </c>
      <c r="L3520" s="9">
        <v>1199.7000000000025</v>
      </c>
      <c r="M3520" s="9"/>
      <c r="O3520" s="67">
        <v>8734.3499999999858</v>
      </c>
      <c r="Q3520" t="s">
        <v>300</v>
      </c>
      <c r="T3520"/>
      <c r="U3520" s="63"/>
      <c r="V3520" s="63"/>
      <c r="W3520" s="283"/>
      <c r="X3520" s="317"/>
      <c r="Y3520" s="63"/>
    </row>
    <row r="3521" spans="1:25" ht="15">
      <c r="A3521" s="28" t="s">
        <v>723</v>
      </c>
      <c r="B3521" s="63" t="s">
        <v>745</v>
      </c>
      <c r="E3521" s="9" t="s">
        <v>278</v>
      </c>
      <c r="F3521" s="9" t="s">
        <v>278</v>
      </c>
      <c r="G3521" s="9" t="s">
        <v>278</v>
      </c>
      <c r="H3521" s="9">
        <v>1344.5500000000047</v>
      </c>
      <c r="I3521" s="9">
        <v>1247.2000000000007</v>
      </c>
      <c r="J3521" s="9">
        <v>2439.8000000000011</v>
      </c>
      <c r="K3521" s="9">
        <v>1360.7999999999956</v>
      </c>
      <c r="L3521" s="9">
        <v>2225.7000000000007</v>
      </c>
      <c r="M3521" s="9"/>
      <c r="O3521" s="67">
        <v>8618.0500000000029</v>
      </c>
      <c r="T3521"/>
      <c r="U3521" s="63"/>
      <c r="V3521" s="63"/>
      <c r="W3521" s="283"/>
      <c r="X3521" s="317"/>
      <c r="Y3521" s="63"/>
    </row>
    <row r="3522" spans="1:25" ht="15">
      <c r="A3522" s="28" t="s">
        <v>724</v>
      </c>
      <c r="B3522" s="63" t="s">
        <v>719</v>
      </c>
      <c r="E3522" s="9" t="s">
        <v>278</v>
      </c>
      <c r="F3522" s="9" t="s">
        <v>278</v>
      </c>
      <c r="G3522" s="9" t="s">
        <v>278</v>
      </c>
      <c r="H3522" s="9">
        <v>1784.7500000000018</v>
      </c>
      <c r="I3522" s="9">
        <v>490.90000000000327</v>
      </c>
      <c r="J3522" s="9">
        <v>3058.7999999999993</v>
      </c>
      <c r="K3522" s="9">
        <v>2725.8000000000011</v>
      </c>
      <c r="L3522" s="9">
        <v>475.19999999999709</v>
      </c>
      <c r="M3522" s="9"/>
      <c r="O3522" s="67">
        <v>8535.4500000000025</v>
      </c>
      <c r="T3522"/>
      <c r="U3522" s="63"/>
      <c r="V3522" s="63"/>
      <c r="W3522" s="283"/>
      <c r="X3522" s="317"/>
      <c r="Y3522" s="63"/>
    </row>
    <row r="3523" spans="1:25" ht="15">
      <c r="A3523" s="28" t="s">
        <v>730</v>
      </c>
      <c r="B3523" s="28" t="s">
        <v>685</v>
      </c>
      <c r="E3523" s="9" t="s">
        <v>278</v>
      </c>
      <c r="F3523" s="9" t="s">
        <v>278</v>
      </c>
      <c r="G3523" s="9" t="s">
        <v>278</v>
      </c>
      <c r="H3523" s="9">
        <v>2643.0000000000036</v>
      </c>
      <c r="I3523" s="9">
        <v>942.19999999999891</v>
      </c>
      <c r="J3523" s="9">
        <v>1842.4999999999973</v>
      </c>
      <c r="K3523" s="9">
        <v>1803.699999999998</v>
      </c>
      <c r="L3523" s="9">
        <v>1287.4000000000015</v>
      </c>
      <c r="M3523" s="9"/>
      <c r="O3523" s="67">
        <v>8518.7999999999993</v>
      </c>
      <c r="T3523"/>
      <c r="U3523" s="273"/>
      <c r="V3523" s="63"/>
      <c r="W3523" s="282"/>
      <c r="X3523" s="317"/>
      <c r="Y3523" s="63"/>
    </row>
    <row r="3524" spans="1:25" ht="15">
      <c r="A3524" s="28" t="s">
        <v>738</v>
      </c>
      <c r="B3524" s="63" t="s">
        <v>156</v>
      </c>
      <c r="E3524" s="9" t="s">
        <v>278</v>
      </c>
      <c r="F3524" s="9" t="s">
        <v>278</v>
      </c>
      <c r="G3524" s="9">
        <v>1507.8</v>
      </c>
      <c r="H3524" s="9">
        <v>1530.1999999999989</v>
      </c>
      <c r="I3524" s="9">
        <v>1432.2000000000044</v>
      </c>
      <c r="J3524" s="9">
        <v>1630.100000000004</v>
      </c>
      <c r="K3524" s="9">
        <v>2411.2000000000007</v>
      </c>
      <c r="L3524" s="9" t="s">
        <v>278</v>
      </c>
      <c r="M3524" s="9"/>
      <c r="O3524" s="67">
        <v>8511.5000000000073</v>
      </c>
      <c r="T3524"/>
      <c r="U3524" s="273"/>
      <c r="V3524" s="63"/>
      <c r="W3524" s="283"/>
      <c r="X3524" s="317"/>
      <c r="Y3524" s="63"/>
    </row>
    <row r="3525" spans="1:25" ht="15">
      <c r="A3525" s="28" t="s">
        <v>742</v>
      </c>
      <c r="B3525" s="205" t="s">
        <v>1566</v>
      </c>
      <c r="C3525" s="3"/>
      <c r="D3525" s="3"/>
      <c r="E3525" s="9" t="s">
        <v>278</v>
      </c>
      <c r="F3525" s="9" t="s">
        <v>278</v>
      </c>
      <c r="G3525" s="9" t="s">
        <v>278</v>
      </c>
      <c r="H3525" s="9" t="s">
        <v>278</v>
      </c>
      <c r="I3525" s="9">
        <v>801.69999999999709</v>
      </c>
      <c r="J3525" s="9">
        <v>2440.0500000000011</v>
      </c>
      <c r="K3525" s="216">
        <v>3176.3999999999942</v>
      </c>
      <c r="L3525" s="9">
        <v>1909.0999999999985</v>
      </c>
      <c r="M3525" s="9"/>
      <c r="O3525" s="67">
        <v>8327.2499999999909</v>
      </c>
      <c r="Q3525" t="s">
        <v>292</v>
      </c>
      <c r="T3525"/>
      <c r="U3525" s="63"/>
      <c r="V3525" s="63"/>
      <c r="W3525" s="265"/>
      <c r="X3525" s="317"/>
      <c r="Y3525" s="63"/>
    </row>
    <row r="3526" spans="1:25" ht="15">
      <c r="A3526" s="28" t="s">
        <v>743</v>
      </c>
      <c r="B3526" s="273" t="s">
        <v>1882</v>
      </c>
      <c r="C3526" s="3"/>
      <c r="D3526" s="3"/>
      <c r="E3526" s="9" t="s">
        <v>278</v>
      </c>
      <c r="F3526" s="9" t="s">
        <v>278</v>
      </c>
      <c r="G3526" s="9" t="s">
        <v>278</v>
      </c>
      <c r="H3526" s="9" t="s">
        <v>278</v>
      </c>
      <c r="I3526" s="9" t="s">
        <v>278</v>
      </c>
      <c r="J3526" s="9">
        <v>3077.2500000000018</v>
      </c>
      <c r="K3526" s="216">
        <v>3107.399999999996</v>
      </c>
      <c r="L3526" s="9">
        <v>2094.7999999999956</v>
      </c>
      <c r="M3526" s="9"/>
      <c r="O3526" s="67">
        <v>8279.4499999999935</v>
      </c>
      <c r="Q3526" t="s">
        <v>288</v>
      </c>
      <c r="T3526"/>
      <c r="U3526" s="273"/>
      <c r="V3526" s="63"/>
      <c r="W3526" s="283"/>
      <c r="X3526" s="317"/>
      <c r="Y3526" s="63"/>
    </row>
    <row r="3527" spans="1:25" ht="15">
      <c r="A3527" s="28" t="s">
        <v>744</v>
      </c>
      <c r="B3527" s="63" t="s">
        <v>753</v>
      </c>
      <c r="E3527" s="9" t="s">
        <v>278</v>
      </c>
      <c r="F3527" s="9" t="s">
        <v>278</v>
      </c>
      <c r="G3527" s="9" t="s">
        <v>278</v>
      </c>
      <c r="H3527" s="9">
        <v>1178.2000000000007</v>
      </c>
      <c r="I3527" s="9">
        <v>1697.0999999999967</v>
      </c>
      <c r="J3527" s="9">
        <v>3150.8999999999996</v>
      </c>
      <c r="K3527" s="9">
        <v>1531.2999999999975</v>
      </c>
      <c r="L3527" s="9">
        <v>686.70000000000073</v>
      </c>
      <c r="M3527" s="9"/>
      <c r="O3527" s="67">
        <v>8244.1999999999953</v>
      </c>
      <c r="T3527"/>
      <c r="U3527" s="218"/>
      <c r="V3527" s="63"/>
      <c r="W3527" s="283"/>
      <c r="X3527" s="317"/>
      <c r="Y3527" s="63"/>
    </row>
    <row r="3528" spans="1:25" ht="15">
      <c r="A3528" s="28" t="s">
        <v>750</v>
      </c>
      <c r="B3528" s="273" t="s">
        <v>1890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 t="s">
        <v>278</v>
      </c>
      <c r="J3528" s="9">
        <v>3248.1999999999989</v>
      </c>
      <c r="K3528" s="9">
        <v>3025.1000000000022</v>
      </c>
      <c r="L3528" s="9">
        <v>1844.0000000000018</v>
      </c>
      <c r="M3528" s="9"/>
      <c r="O3528" s="67">
        <v>8117.3000000000029</v>
      </c>
      <c r="T3528"/>
      <c r="U3528" s="63"/>
      <c r="V3528" s="63"/>
      <c r="W3528" s="283"/>
      <c r="X3528" s="317"/>
      <c r="Y3528" s="63"/>
    </row>
    <row r="3529" spans="1:25" ht="15">
      <c r="A3529" s="28" t="s">
        <v>751</v>
      </c>
      <c r="B3529" s="273" t="s">
        <v>1894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 t="s">
        <v>278</v>
      </c>
      <c r="J3529" s="216">
        <v>3506.1999999999989</v>
      </c>
      <c r="K3529" s="9">
        <v>2941.7000000000025</v>
      </c>
      <c r="L3529" s="9">
        <v>1530.5</v>
      </c>
      <c r="M3529" s="9"/>
      <c r="O3529" s="67">
        <v>7978.4000000000015</v>
      </c>
      <c r="Q3529" t="s">
        <v>292</v>
      </c>
      <c r="T3529"/>
      <c r="U3529" s="63"/>
      <c r="V3529" s="63"/>
      <c r="W3529" s="265"/>
      <c r="X3529" s="317"/>
      <c r="Y3529" s="63"/>
    </row>
    <row r="3530" spans="1:25" ht="15">
      <c r="A3530" s="28" t="s">
        <v>752</v>
      </c>
      <c r="B3530" s="63" t="s">
        <v>747</v>
      </c>
      <c r="E3530" s="9" t="s">
        <v>278</v>
      </c>
      <c r="F3530" s="9" t="s">
        <v>278</v>
      </c>
      <c r="G3530" s="9" t="s">
        <v>278</v>
      </c>
      <c r="H3530" s="9">
        <v>1368.2999999999938</v>
      </c>
      <c r="I3530" s="9">
        <v>1908.7999999999993</v>
      </c>
      <c r="J3530" s="9">
        <v>2200.5999999999967</v>
      </c>
      <c r="K3530" s="9">
        <v>1588.6000000000004</v>
      </c>
      <c r="L3530" s="9">
        <v>892.70000000000073</v>
      </c>
      <c r="M3530" s="9"/>
      <c r="O3530" s="67">
        <v>7958.9999999999909</v>
      </c>
      <c r="T3530"/>
      <c r="U3530" s="63"/>
      <c r="V3530" s="63"/>
      <c r="W3530" s="265"/>
      <c r="X3530" s="317"/>
      <c r="Y3530" s="63"/>
    </row>
    <row r="3531" spans="1:25" ht="15">
      <c r="A3531" s="28" t="s">
        <v>754</v>
      </c>
      <c r="B3531" s="273" t="s">
        <v>1886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 t="s">
        <v>278</v>
      </c>
      <c r="J3531" s="9">
        <v>3281.8000000000011</v>
      </c>
      <c r="K3531" s="9">
        <v>2432.1999999999935</v>
      </c>
      <c r="L3531" s="9">
        <v>2220.7999999999993</v>
      </c>
      <c r="M3531" s="9"/>
      <c r="O3531" s="67">
        <v>7934.7999999999938</v>
      </c>
      <c r="T3531"/>
      <c r="U3531" s="63"/>
      <c r="V3531" s="63"/>
      <c r="W3531" s="283"/>
      <c r="X3531" s="317"/>
      <c r="Y3531" s="63"/>
    </row>
    <row r="3532" spans="1:25" ht="15">
      <c r="A3532" s="28" t="s">
        <v>755</v>
      </c>
      <c r="B3532" s="205" t="s">
        <v>1567</v>
      </c>
      <c r="C3532" s="3"/>
      <c r="D3532" s="3"/>
      <c r="E3532" s="9" t="s">
        <v>278</v>
      </c>
      <c r="F3532" s="9" t="s">
        <v>278</v>
      </c>
      <c r="G3532" s="9" t="s">
        <v>278</v>
      </c>
      <c r="H3532" s="9" t="s">
        <v>278</v>
      </c>
      <c r="I3532" s="9">
        <v>839.40000000000146</v>
      </c>
      <c r="J3532" s="216">
        <v>3513.9999999999964</v>
      </c>
      <c r="K3532" s="213">
        <v>3580.8999999999996</v>
      </c>
      <c r="L3532" s="9" t="s">
        <v>278</v>
      </c>
      <c r="M3532" s="9"/>
      <c r="O3532" s="67">
        <v>7934.2999999999975</v>
      </c>
      <c r="Q3532" t="s">
        <v>324</v>
      </c>
      <c r="T3532" s="21" t="s">
        <v>1668</v>
      </c>
      <c r="U3532" s="273"/>
      <c r="V3532" s="63"/>
      <c r="W3532" s="283"/>
      <c r="X3532" s="317"/>
      <c r="Y3532" s="63"/>
    </row>
    <row r="3533" spans="1:25" ht="15">
      <c r="A3533" s="28" t="s">
        <v>756</v>
      </c>
      <c r="B3533" s="63" t="s">
        <v>695</v>
      </c>
      <c r="E3533" s="9" t="s">
        <v>278</v>
      </c>
      <c r="F3533" s="9" t="s">
        <v>278</v>
      </c>
      <c r="G3533" s="9" t="s">
        <v>278</v>
      </c>
      <c r="H3533" s="9">
        <v>1880.4999999999964</v>
      </c>
      <c r="I3533" s="9">
        <v>1331.4000000000015</v>
      </c>
      <c r="J3533" s="9">
        <v>2515.1000000000022</v>
      </c>
      <c r="K3533" s="9">
        <v>1068.2999999999975</v>
      </c>
      <c r="L3533" s="9">
        <v>1088.7999999999993</v>
      </c>
      <c r="M3533" s="9"/>
      <c r="O3533" s="67">
        <v>7884.0999999999967</v>
      </c>
      <c r="T3533"/>
      <c r="U3533" s="63"/>
      <c r="V3533" s="63"/>
      <c r="W3533" s="283"/>
      <c r="X3533" s="317"/>
      <c r="Y3533" s="63"/>
    </row>
    <row r="3534" spans="1:25" ht="15">
      <c r="A3534" s="28" t="s">
        <v>759</v>
      </c>
      <c r="B3534" s="205" t="s">
        <v>1565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1576.600000000004</v>
      </c>
      <c r="J3534" s="9">
        <v>2980.3000000000029</v>
      </c>
      <c r="K3534" s="9">
        <v>1509.6999999999971</v>
      </c>
      <c r="L3534" s="9">
        <v>1746.3000000000065</v>
      </c>
      <c r="M3534" s="9"/>
      <c r="O3534" s="67">
        <v>7812.9000000000106</v>
      </c>
      <c r="T3534"/>
      <c r="U3534" s="218"/>
      <c r="V3534" s="63"/>
      <c r="W3534" s="283"/>
      <c r="X3534" s="317"/>
      <c r="Y3534" s="63"/>
    </row>
    <row r="3535" spans="1:25" ht="15">
      <c r="A3535" s="28" t="s">
        <v>841</v>
      </c>
      <c r="B3535" s="63" t="s">
        <v>739</v>
      </c>
      <c r="E3535" s="9" t="s">
        <v>278</v>
      </c>
      <c r="F3535" s="9" t="s">
        <v>278</v>
      </c>
      <c r="G3535" s="9" t="s">
        <v>278</v>
      </c>
      <c r="H3535" s="9">
        <v>1646.9999999999982</v>
      </c>
      <c r="I3535" s="9">
        <v>1114.2000000000007</v>
      </c>
      <c r="J3535" s="9">
        <v>1888.6000000000004</v>
      </c>
      <c r="K3535" s="9">
        <v>1846.100000000004</v>
      </c>
      <c r="L3535" s="9">
        <v>1097.1999999999989</v>
      </c>
      <c r="M3535" s="9"/>
      <c r="O3535" s="67">
        <v>7593.1000000000022</v>
      </c>
      <c r="T3535"/>
      <c r="U3535" s="218"/>
      <c r="V3535" s="63"/>
      <c r="W3535" s="282"/>
      <c r="X3535" s="317"/>
      <c r="Y3535" s="63"/>
    </row>
    <row r="3536" spans="1:25" ht="15">
      <c r="A3536" s="28" t="s">
        <v>842</v>
      </c>
      <c r="B3536" s="205" t="s">
        <v>1563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1547.2000000000025</v>
      </c>
      <c r="J3536" s="9">
        <v>2246.4999999999982</v>
      </c>
      <c r="K3536" s="9">
        <v>2548.5999999999985</v>
      </c>
      <c r="L3536" s="9">
        <v>1202.5500000000011</v>
      </c>
      <c r="M3536" s="9"/>
      <c r="O3536" s="67">
        <v>7544.85</v>
      </c>
      <c r="T3536"/>
      <c r="U3536" s="63"/>
      <c r="V3536" s="63"/>
      <c r="W3536" s="265"/>
      <c r="X3536" s="317"/>
      <c r="Y3536" s="63"/>
    </row>
    <row r="3537" spans="1:25" ht="15">
      <c r="A3537" s="28" t="s">
        <v>843</v>
      </c>
      <c r="B3537" s="63" t="s">
        <v>714</v>
      </c>
      <c r="E3537" s="9" t="s">
        <v>278</v>
      </c>
      <c r="F3537" s="9" t="s">
        <v>278</v>
      </c>
      <c r="G3537" s="9" t="s">
        <v>278</v>
      </c>
      <c r="H3537" s="9">
        <v>1567.9000000000015</v>
      </c>
      <c r="I3537" s="9">
        <v>1453.7000000000044</v>
      </c>
      <c r="J3537" s="9">
        <v>2139.3999999999978</v>
      </c>
      <c r="K3537" s="9">
        <v>895.39999999999964</v>
      </c>
      <c r="L3537" s="9">
        <v>1443</v>
      </c>
      <c r="M3537" s="9"/>
      <c r="O3537" s="67">
        <v>7499.4000000000033</v>
      </c>
      <c r="T3537"/>
      <c r="U3537" s="63"/>
      <c r="V3537" s="63"/>
      <c r="W3537" s="283"/>
      <c r="X3537" s="317"/>
      <c r="Y3537" s="63"/>
    </row>
    <row r="3538" spans="1:25" ht="15">
      <c r="A3538" s="28" t="s">
        <v>844</v>
      </c>
      <c r="B3538" s="205" t="s">
        <v>1550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1342.4999999999964</v>
      </c>
      <c r="J3538" s="9">
        <v>996.300000000002</v>
      </c>
      <c r="K3538" s="9">
        <v>1366.5000000000027</v>
      </c>
      <c r="L3538" s="213">
        <v>3737.5999999999967</v>
      </c>
      <c r="M3538" s="213"/>
      <c r="O3538" s="67">
        <v>7442.8999999999978</v>
      </c>
      <c r="Q3538" t="s">
        <v>281</v>
      </c>
      <c r="T3538" s="21" t="s">
        <v>1668</v>
      </c>
      <c r="U3538" s="273"/>
      <c r="V3538" s="63"/>
      <c r="W3538" s="282"/>
      <c r="X3538" s="317"/>
      <c r="Y3538" s="63"/>
    </row>
    <row r="3539" spans="1:25" ht="15">
      <c r="A3539" s="28" t="s">
        <v>845</v>
      </c>
      <c r="B3539" s="205" t="s">
        <v>1558</v>
      </c>
      <c r="C3539" s="3"/>
      <c r="D3539" s="3"/>
      <c r="E3539" s="9" t="s">
        <v>278</v>
      </c>
      <c r="F3539" s="9" t="s">
        <v>278</v>
      </c>
      <c r="G3539" s="9" t="s">
        <v>278</v>
      </c>
      <c r="H3539" s="9" t="s">
        <v>278</v>
      </c>
      <c r="I3539" s="9">
        <v>1368.8999999999978</v>
      </c>
      <c r="J3539" s="9">
        <v>1600.7999999999938</v>
      </c>
      <c r="K3539" s="9">
        <v>1816.8000000000029</v>
      </c>
      <c r="L3539" s="9">
        <v>2370.3999999999996</v>
      </c>
      <c r="M3539" s="9"/>
      <c r="O3539" s="67">
        <v>7156.8999999999942</v>
      </c>
      <c r="T3539"/>
      <c r="U3539" s="63"/>
      <c r="V3539" s="63"/>
      <c r="W3539" s="282"/>
      <c r="X3539" s="317"/>
      <c r="Y3539" s="63"/>
    </row>
    <row r="3540" spans="1:25" ht="15">
      <c r="A3540" s="28" t="s">
        <v>846</v>
      </c>
      <c r="B3540" s="63" t="s">
        <v>158</v>
      </c>
      <c r="E3540" s="9" t="s">
        <v>278</v>
      </c>
      <c r="F3540" s="9" t="s">
        <v>278</v>
      </c>
      <c r="G3540" s="9">
        <v>2414.9</v>
      </c>
      <c r="H3540" s="9">
        <v>2070.3500000000022</v>
      </c>
      <c r="I3540" s="216">
        <v>2130.4999999999982</v>
      </c>
      <c r="J3540" s="9" t="s">
        <v>278</v>
      </c>
      <c r="K3540" s="9" t="s">
        <v>278</v>
      </c>
      <c r="L3540" s="9" t="s">
        <v>278</v>
      </c>
      <c r="M3540" s="9"/>
      <c r="O3540" s="67">
        <v>6615.75</v>
      </c>
      <c r="Q3540" t="s">
        <v>284</v>
      </c>
      <c r="T3540"/>
      <c r="U3540" s="273"/>
      <c r="V3540" s="63"/>
      <c r="W3540" s="283"/>
      <c r="X3540" s="317"/>
      <c r="Y3540" s="63"/>
    </row>
    <row r="3541" spans="1:25" ht="15">
      <c r="A3541" s="28" t="s">
        <v>847</v>
      </c>
      <c r="B3541" s="205" t="s">
        <v>1560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631.69999999999709</v>
      </c>
      <c r="J3541" s="9">
        <v>1910.8999999999978</v>
      </c>
      <c r="K3541" s="9">
        <v>2331.5000000000055</v>
      </c>
      <c r="L3541" s="9">
        <v>1588.9000000000033</v>
      </c>
      <c r="M3541" s="9"/>
      <c r="O3541" s="67">
        <v>6463.0000000000036</v>
      </c>
      <c r="T3541"/>
      <c r="U3541" s="63"/>
      <c r="V3541" s="63"/>
      <c r="W3541" s="265"/>
      <c r="X3541" s="317"/>
      <c r="Y3541" s="63"/>
    </row>
    <row r="3542" spans="1:25" ht="15">
      <c r="A3542" s="28" t="s">
        <v>848</v>
      </c>
      <c r="B3542" s="273" t="s">
        <v>1883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 t="s">
        <v>278</v>
      </c>
      <c r="J3542" s="9">
        <v>2803.3999999999996</v>
      </c>
      <c r="K3542" s="9">
        <v>1724.399999999996</v>
      </c>
      <c r="L3542" s="9">
        <v>1794.7000000000035</v>
      </c>
      <c r="M3542" s="9"/>
      <c r="O3542" s="67">
        <v>6322.4999999999991</v>
      </c>
      <c r="T3542"/>
      <c r="U3542" s="63"/>
      <c r="V3542" s="63"/>
      <c r="W3542" s="282"/>
      <c r="X3542" s="317"/>
      <c r="Y3542" s="63"/>
    </row>
    <row r="3543" spans="1:25" ht="15">
      <c r="A3543" s="28" t="s">
        <v>849</v>
      </c>
      <c r="B3543" s="205" t="s">
        <v>1562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1037.5000000000018</v>
      </c>
      <c r="J3543" s="9">
        <v>2673.5</v>
      </c>
      <c r="K3543" s="9">
        <v>1780.399999999996</v>
      </c>
      <c r="L3543" s="9">
        <v>759.29999999999745</v>
      </c>
      <c r="M3543" s="9"/>
      <c r="O3543" s="67">
        <v>6250.6999999999953</v>
      </c>
      <c r="T3543"/>
      <c r="U3543" s="63"/>
      <c r="V3543" s="63"/>
      <c r="W3543" s="283"/>
      <c r="X3543" s="317"/>
      <c r="Y3543" s="63"/>
    </row>
    <row r="3544" spans="1:25" ht="15">
      <c r="A3544" s="28" t="s">
        <v>850</v>
      </c>
      <c r="B3544" s="205" t="s">
        <v>1549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645.70000000000437</v>
      </c>
      <c r="J3544" s="9">
        <v>1448.4000000000015</v>
      </c>
      <c r="K3544" s="9">
        <v>1917.9000000000042</v>
      </c>
      <c r="L3544" s="9">
        <v>1840.5000000000036</v>
      </c>
      <c r="M3544" s="9"/>
      <c r="O3544" s="67">
        <v>5852.5000000000136</v>
      </c>
      <c r="T3544"/>
      <c r="U3544" s="63"/>
      <c r="V3544" s="63"/>
      <c r="W3544" s="283"/>
      <c r="X3544" s="317"/>
      <c r="Y3544" s="63"/>
    </row>
    <row r="3545" spans="1:25" ht="15">
      <c r="A3545" s="28" t="s">
        <v>851</v>
      </c>
      <c r="B3545" s="273" t="s">
        <v>1891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 t="s">
        <v>278</v>
      </c>
      <c r="J3545" s="9">
        <v>2793.6999999999989</v>
      </c>
      <c r="K3545" s="9">
        <v>1254.8999999999987</v>
      </c>
      <c r="L3545" s="9">
        <v>1608.2000000000025</v>
      </c>
      <c r="M3545" s="9"/>
      <c r="O3545" s="67">
        <v>5656.8</v>
      </c>
      <c r="T3545"/>
      <c r="U3545" s="218"/>
      <c r="V3545" s="63"/>
      <c r="W3545" s="283"/>
      <c r="X3545" s="317"/>
      <c r="Y3545" s="63"/>
    </row>
    <row r="3546" spans="1:25" ht="15">
      <c r="A3546" s="28" t="s">
        <v>852</v>
      </c>
      <c r="B3546" s="273" t="s">
        <v>1901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 t="s">
        <v>278</v>
      </c>
      <c r="J3546" s="9" t="s">
        <v>278</v>
      </c>
      <c r="K3546" s="9">
        <v>2092.5</v>
      </c>
      <c r="L3546" s="216">
        <v>2966.8000000000011</v>
      </c>
      <c r="M3546" s="216"/>
      <c r="O3546" s="67">
        <v>5059.3000000000011</v>
      </c>
      <c r="Q3546" t="s">
        <v>292</v>
      </c>
      <c r="T3546"/>
      <c r="U3546" s="63"/>
      <c r="V3546" s="63"/>
      <c r="W3546" s="265"/>
      <c r="X3546" s="317"/>
      <c r="Y3546" s="63"/>
    </row>
    <row r="3547" spans="1:25" ht="15">
      <c r="A3547" s="28" t="s">
        <v>853</v>
      </c>
      <c r="B3547" s="273" t="s">
        <v>1898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 t="s">
        <v>278</v>
      </c>
      <c r="J3547" s="9" t="s">
        <v>278</v>
      </c>
      <c r="K3547" s="9">
        <v>1856.8999999999996</v>
      </c>
      <c r="L3547" s="216">
        <v>3101.1999999999989</v>
      </c>
      <c r="M3547" s="216"/>
      <c r="O3547" s="67">
        <v>4958.0999999999985</v>
      </c>
      <c r="Q3547" t="s">
        <v>284</v>
      </c>
      <c r="T3547"/>
      <c r="U3547" s="273"/>
      <c r="V3547" s="63"/>
      <c r="W3547" s="283"/>
      <c r="X3547" s="317"/>
      <c r="Y3547" s="63"/>
    </row>
    <row r="3548" spans="1:25" ht="15">
      <c r="A3548" s="28" t="s">
        <v>854</v>
      </c>
      <c r="B3548" s="63" t="s">
        <v>178</v>
      </c>
      <c r="E3548" s="9">
        <v>2055</v>
      </c>
      <c r="F3548" s="9">
        <v>2642.9</v>
      </c>
      <c r="G3548" s="9" t="s">
        <v>278</v>
      </c>
      <c r="H3548" s="9" t="s">
        <v>278</v>
      </c>
      <c r="I3548" s="9" t="s">
        <v>278</v>
      </c>
      <c r="J3548" s="9" t="s">
        <v>278</v>
      </c>
      <c r="K3548" s="9" t="s">
        <v>278</v>
      </c>
      <c r="L3548" s="9" t="s">
        <v>278</v>
      </c>
      <c r="M3548" s="9"/>
      <c r="O3548" s="67">
        <v>4697.8999999999996</v>
      </c>
      <c r="T3548"/>
      <c r="U3548" s="273"/>
      <c r="V3548" s="63"/>
      <c r="W3548" s="283"/>
      <c r="X3548" s="317"/>
      <c r="Y3548" s="63"/>
    </row>
    <row r="3549" spans="1:25" ht="15">
      <c r="A3549" s="28" t="s">
        <v>855</v>
      </c>
      <c r="B3549" s="273" t="s">
        <v>1889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 t="s">
        <v>278</v>
      </c>
      <c r="J3549" s="9">
        <v>2042.4000000000051</v>
      </c>
      <c r="K3549" s="9">
        <v>2609.399999999996</v>
      </c>
      <c r="L3549" s="9" t="s">
        <v>278</v>
      </c>
      <c r="M3549" s="9"/>
      <c r="O3549" s="67">
        <v>4651.8000000000011</v>
      </c>
      <c r="T3549"/>
      <c r="U3549" s="63"/>
      <c r="V3549" s="63"/>
      <c r="W3549" s="283"/>
      <c r="X3549" s="317"/>
      <c r="Y3549" s="63"/>
    </row>
    <row r="3550" spans="1:25" ht="15">
      <c r="A3550" s="28" t="s">
        <v>856</v>
      </c>
      <c r="B3550" s="273" t="s">
        <v>1887</v>
      </c>
      <c r="C3550" s="3"/>
      <c r="D3550" s="3"/>
      <c r="E3550" s="9" t="s">
        <v>278</v>
      </c>
      <c r="F3550" s="9" t="s">
        <v>278</v>
      </c>
      <c r="G3550" s="9" t="s">
        <v>278</v>
      </c>
      <c r="H3550" s="9" t="s">
        <v>278</v>
      </c>
      <c r="I3550" s="9" t="s">
        <v>278</v>
      </c>
      <c r="J3550" s="9">
        <v>1775.6000000000013</v>
      </c>
      <c r="K3550" s="9">
        <v>1289.5999999999985</v>
      </c>
      <c r="L3550" s="9">
        <v>1546.8999999999969</v>
      </c>
      <c r="M3550" s="9"/>
      <c r="O3550" s="67">
        <v>4612.0999999999967</v>
      </c>
      <c r="T3550"/>
      <c r="U3550" s="63"/>
      <c r="V3550" s="63"/>
      <c r="W3550" s="283"/>
      <c r="X3550" s="317"/>
      <c r="Y3550" s="63"/>
    </row>
    <row r="3551" spans="1:25" ht="15">
      <c r="A3551" s="28" t="s">
        <v>857</v>
      </c>
      <c r="B3551" s="273" t="s">
        <v>1900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 t="s">
        <v>278</v>
      </c>
      <c r="J3551" s="9" t="s">
        <v>278</v>
      </c>
      <c r="K3551" s="9">
        <v>1997.7999999999993</v>
      </c>
      <c r="L3551" s="216">
        <v>2603.9999999999982</v>
      </c>
      <c r="M3551" s="216"/>
      <c r="O3551" s="67">
        <v>4601.7999999999975</v>
      </c>
      <c r="Q3551" t="s">
        <v>293</v>
      </c>
      <c r="T3551"/>
      <c r="U3551" s="273"/>
      <c r="V3551" s="63"/>
      <c r="W3551" s="283"/>
      <c r="X3551" s="317"/>
      <c r="Y3551" s="63"/>
    </row>
    <row r="3552" spans="1:25" ht="15">
      <c r="A3552" s="28" t="s">
        <v>858</v>
      </c>
      <c r="B3552" s="273" t="s">
        <v>2003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 t="s">
        <v>278</v>
      </c>
      <c r="J3552" s="9" t="s">
        <v>278</v>
      </c>
      <c r="K3552" s="9">
        <v>2762.5</v>
      </c>
      <c r="L3552" s="9">
        <v>1811.8999999999978</v>
      </c>
      <c r="M3552" s="9"/>
      <c r="O3552" s="67">
        <v>4574.3999999999978</v>
      </c>
      <c r="T3552"/>
      <c r="U3552" s="273"/>
      <c r="V3552" s="63"/>
      <c r="W3552" s="283"/>
      <c r="X3552" s="317"/>
      <c r="Y3552" s="63"/>
    </row>
    <row r="3553" spans="1:25" ht="15">
      <c r="A3553" s="28" t="s">
        <v>859</v>
      </c>
      <c r="B3553" s="273" t="s">
        <v>2726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 t="s">
        <v>278</v>
      </c>
      <c r="J3553" s="9" t="s">
        <v>278</v>
      </c>
      <c r="K3553" s="9">
        <v>2194.9000000000033</v>
      </c>
      <c r="L3553" s="9">
        <v>2262.0999999999967</v>
      </c>
      <c r="M3553" s="9"/>
      <c r="O3553" s="67">
        <v>4457</v>
      </c>
      <c r="T3553"/>
      <c r="U3553" s="63"/>
      <c r="V3553" s="63"/>
      <c r="W3553" s="265"/>
      <c r="X3553" s="317"/>
      <c r="Y3553" s="63"/>
    </row>
    <row r="3554" spans="1:25" ht="15">
      <c r="A3554" s="28" t="s">
        <v>860</v>
      </c>
      <c r="B3554" s="63" t="s">
        <v>701</v>
      </c>
      <c r="E3554" s="9" t="s">
        <v>278</v>
      </c>
      <c r="F3554" s="9" t="s">
        <v>278</v>
      </c>
      <c r="G3554" s="9" t="s">
        <v>278</v>
      </c>
      <c r="H3554" s="216">
        <v>3079.8000000000011</v>
      </c>
      <c r="I3554" s="9">
        <v>1272.2000000000007</v>
      </c>
      <c r="J3554" s="9" t="s">
        <v>278</v>
      </c>
      <c r="K3554" s="9" t="s">
        <v>278</v>
      </c>
      <c r="L3554" s="9" t="s">
        <v>278</v>
      </c>
      <c r="M3554" s="9"/>
      <c r="O3554" s="67">
        <v>4352.0000000000018</v>
      </c>
      <c r="Q3554" t="s">
        <v>288</v>
      </c>
      <c r="T3554"/>
      <c r="U3554" s="63"/>
      <c r="V3554" s="63"/>
      <c r="W3554" s="283"/>
      <c r="X3554" s="317"/>
      <c r="Y3554" s="63"/>
    </row>
    <row r="3555" spans="1:25" ht="15">
      <c r="A3555" s="28" t="s">
        <v>861</v>
      </c>
      <c r="B3555" s="273" t="s">
        <v>1902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 t="s">
        <v>278</v>
      </c>
      <c r="J3555" s="9" t="s">
        <v>278</v>
      </c>
      <c r="K3555" s="9">
        <v>2150.8000000000011</v>
      </c>
      <c r="L3555" s="9">
        <v>2064.9000000000015</v>
      </c>
      <c r="M3555" s="9"/>
      <c r="O3555" s="67">
        <v>4215.7000000000025</v>
      </c>
      <c r="T3555"/>
      <c r="U3555" s="63"/>
      <c r="V3555" s="63"/>
      <c r="W3555" s="265"/>
      <c r="X3555" s="317"/>
      <c r="Y3555" s="63"/>
    </row>
    <row r="3556" spans="1:25" ht="15">
      <c r="A3556" s="28" t="s">
        <v>862</v>
      </c>
      <c r="B3556" s="205" t="s">
        <v>1551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1249.9999999999982</v>
      </c>
      <c r="J3556" s="9">
        <v>2719.7999999999938</v>
      </c>
      <c r="K3556" s="9" t="s">
        <v>278</v>
      </c>
      <c r="L3556" s="9" t="s">
        <v>278</v>
      </c>
      <c r="M3556" s="9"/>
      <c r="O3556" s="67">
        <v>3969.799999999992</v>
      </c>
      <c r="T3556"/>
      <c r="U3556" s="273"/>
      <c r="V3556" s="63"/>
      <c r="W3556" s="283"/>
      <c r="X3556" s="317"/>
      <c r="Y3556" s="63"/>
    </row>
    <row r="3557" spans="1:25" ht="15">
      <c r="A3557" s="28" t="s">
        <v>863</v>
      </c>
      <c r="B3557" s="273" t="s">
        <v>1924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 t="s">
        <v>278</v>
      </c>
      <c r="J3557" s="9" t="s">
        <v>278</v>
      </c>
      <c r="K3557" s="9">
        <v>2671.7000000000007</v>
      </c>
      <c r="L3557" s="9">
        <v>695.50000000000182</v>
      </c>
      <c r="M3557" s="9"/>
      <c r="O3557" s="67">
        <v>3367.2000000000025</v>
      </c>
      <c r="T3557"/>
      <c r="U3557" s="63"/>
      <c r="V3557" s="63"/>
      <c r="W3557" s="265"/>
      <c r="X3557" s="317"/>
      <c r="Y3557" s="63"/>
    </row>
    <row r="3558" spans="1:25" ht="15">
      <c r="A3558" s="28" t="s">
        <v>864</v>
      </c>
      <c r="B3558" s="273" t="s">
        <v>1905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 t="s">
        <v>278</v>
      </c>
      <c r="J3558" s="9" t="s">
        <v>278</v>
      </c>
      <c r="K3558" s="9">
        <v>1449.1000000000004</v>
      </c>
      <c r="L3558" s="9">
        <v>1834.2000000000007</v>
      </c>
      <c r="M3558" s="9"/>
      <c r="O3558" s="67">
        <v>3283.3000000000011</v>
      </c>
      <c r="T3558"/>
      <c r="U3558" s="273"/>
      <c r="V3558" s="63"/>
      <c r="W3558" s="282"/>
      <c r="X3558" s="317"/>
      <c r="Y3558" s="63"/>
    </row>
    <row r="3559" spans="1:25" ht="15">
      <c r="A3559" s="28" t="s">
        <v>865</v>
      </c>
      <c r="B3559" s="273" t="s">
        <v>1904</v>
      </c>
      <c r="C3559" s="3"/>
      <c r="D3559" s="3"/>
      <c r="E3559" s="9" t="s">
        <v>278</v>
      </c>
      <c r="F3559" s="9" t="s">
        <v>278</v>
      </c>
      <c r="G3559" s="9" t="s">
        <v>278</v>
      </c>
      <c r="H3559" s="9" t="s">
        <v>278</v>
      </c>
      <c r="I3559" s="9" t="s">
        <v>278</v>
      </c>
      <c r="J3559" s="9" t="s">
        <v>278</v>
      </c>
      <c r="K3559" s="216">
        <v>3241.7000000000007</v>
      </c>
      <c r="L3559" s="9" t="s">
        <v>278</v>
      </c>
      <c r="M3559" s="9"/>
      <c r="O3559" s="67">
        <v>3241.7000000000007</v>
      </c>
      <c r="Q3559" t="s">
        <v>283</v>
      </c>
      <c r="T3559"/>
      <c r="U3559" s="63"/>
      <c r="V3559" s="63"/>
      <c r="W3559" s="283"/>
      <c r="X3559" s="317"/>
      <c r="Y3559" s="63"/>
    </row>
    <row r="3560" spans="1:25" ht="15">
      <c r="A3560" s="28" t="s">
        <v>866</v>
      </c>
      <c r="B3560" s="273" t="s">
        <v>1926</v>
      </c>
      <c r="C3560" s="3"/>
      <c r="D3560" s="3"/>
      <c r="E3560" s="9" t="s">
        <v>278</v>
      </c>
      <c r="F3560" s="9" t="s">
        <v>278</v>
      </c>
      <c r="G3560" s="9" t="s">
        <v>278</v>
      </c>
      <c r="H3560" s="9" t="s">
        <v>278</v>
      </c>
      <c r="I3560" s="9" t="s">
        <v>278</v>
      </c>
      <c r="J3560" s="9" t="s">
        <v>278</v>
      </c>
      <c r="K3560" s="9">
        <v>1540.6000000000013</v>
      </c>
      <c r="L3560" s="9">
        <v>1586.4999999999973</v>
      </c>
      <c r="M3560" s="9"/>
      <c r="O3560" s="67">
        <v>3127.0999999999985</v>
      </c>
      <c r="T3560"/>
      <c r="U3560" s="63"/>
      <c r="V3560" s="63"/>
      <c r="W3560" s="265"/>
      <c r="X3560" s="317"/>
      <c r="Y3560" s="63"/>
    </row>
    <row r="3561" spans="1:25" ht="15">
      <c r="A3561" s="28" t="s">
        <v>867</v>
      </c>
      <c r="B3561" s="273" t="s">
        <v>1927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 t="s">
        <v>278</v>
      </c>
      <c r="J3561" s="9" t="s">
        <v>278</v>
      </c>
      <c r="K3561" s="9">
        <v>1187.2000000000025</v>
      </c>
      <c r="L3561" s="9">
        <v>1496.2999999999975</v>
      </c>
      <c r="M3561" s="9"/>
      <c r="O3561" s="67">
        <v>2683.5</v>
      </c>
      <c r="T3561"/>
      <c r="U3561" s="63"/>
      <c r="V3561" s="63"/>
      <c r="W3561" s="283"/>
      <c r="X3561" s="317"/>
      <c r="Y3561" s="63"/>
    </row>
    <row r="3562" spans="1:25" ht="15">
      <c r="A3562" s="28" t="s">
        <v>868</v>
      </c>
      <c r="B3562" s="273" t="s">
        <v>1884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 t="s">
        <v>278</v>
      </c>
      <c r="J3562" s="9">
        <v>2621.7999999999947</v>
      </c>
      <c r="K3562" s="9" t="s">
        <v>278</v>
      </c>
      <c r="L3562" s="9" t="s">
        <v>278</v>
      </c>
      <c r="M3562" s="9"/>
      <c r="O3562" s="67">
        <v>2621.7999999999947</v>
      </c>
      <c r="T3562"/>
      <c r="U3562" s="63"/>
      <c r="V3562" s="63"/>
      <c r="W3562" s="282"/>
      <c r="X3562" s="317"/>
      <c r="Y3562" s="63"/>
    </row>
    <row r="3563" spans="1:25" ht="15">
      <c r="A3563" s="28" t="s">
        <v>869</v>
      </c>
      <c r="B3563" s="63" t="s">
        <v>2552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 t="s">
        <v>278</v>
      </c>
      <c r="J3563" s="9" t="s">
        <v>278</v>
      </c>
      <c r="K3563" s="9" t="s">
        <v>278</v>
      </c>
      <c r="L3563" s="9">
        <v>2547.6999999999989</v>
      </c>
      <c r="M3563" s="9"/>
      <c r="N3563" s="67"/>
      <c r="O3563" s="67">
        <v>2547.6999999999989</v>
      </c>
      <c r="T3563"/>
      <c r="U3563" s="63"/>
      <c r="V3563" s="63"/>
      <c r="W3563" s="283"/>
      <c r="X3563" s="317"/>
      <c r="Y3563" s="63"/>
    </row>
    <row r="3564" spans="1:25" ht="15">
      <c r="A3564" s="28" t="s">
        <v>870</v>
      </c>
      <c r="B3564" s="63" t="s">
        <v>2542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 t="s">
        <v>278</v>
      </c>
      <c r="J3564" s="9" t="s">
        <v>278</v>
      </c>
      <c r="K3564" s="9" t="s">
        <v>278</v>
      </c>
      <c r="L3564" s="9">
        <v>2513.6000000000022</v>
      </c>
      <c r="M3564" s="9"/>
      <c r="N3564" s="67"/>
      <c r="O3564" s="67">
        <v>2513.6000000000022</v>
      </c>
      <c r="T3564"/>
      <c r="U3564" s="28"/>
      <c r="V3564" s="63"/>
      <c r="W3564" s="283"/>
      <c r="X3564" s="317"/>
      <c r="Y3564" s="63"/>
    </row>
    <row r="3565" spans="1:25" ht="15">
      <c r="A3565" s="28" t="s">
        <v>871</v>
      </c>
      <c r="B3565" s="273" t="s">
        <v>1899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 t="s">
        <v>278</v>
      </c>
      <c r="J3565" s="9" t="s">
        <v>278</v>
      </c>
      <c r="K3565" s="9">
        <v>1455.9000000000033</v>
      </c>
      <c r="L3565" s="9">
        <v>1028.1000000000004</v>
      </c>
      <c r="M3565" s="9"/>
      <c r="O3565" s="67">
        <v>2484.0000000000036</v>
      </c>
      <c r="T3565"/>
      <c r="U3565" s="273"/>
      <c r="V3565" s="63"/>
      <c r="W3565" s="283"/>
      <c r="X3565" s="317"/>
      <c r="Y3565" s="63"/>
    </row>
    <row r="3566" spans="1:25" ht="15">
      <c r="A3566" s="28" t="s">
        <v>872</v>
      </c>
      <c r="B3566" s="63" t="s">
        <v>2563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 t="s">
        <v>278</v>
      </c>
      <c r="J3566" s="9" t="s">
        <v>278</v>
      </c>
      <c r="K3566" s="9" t="s">
        <v>278</v>
      </c>
      <c r="L3566" s="9">
        <v>2397.4000000000015</v>
      </c>
      <c r="M3566" s="9"/>
      <c r="N3566" s="67"/>
      <c r="O3566" s="67">
        <v>2397.4000000000015</v>
      </c>
      <c r="T3566"/>
      <c r="U3566" s="218"/>
      <c r="V3566" s="63"/>
      <c r="W3566" s="283"/>
      <c r="X3566" s="317"/>
      <c r="Y3566" s="63"/>
    </row>
    <row r="3567" spans="1:25" ht="15">
      <c r="A3567" s="28" t="s">
        <v>873</v>
      </c>
      <c r="B3567" s="63" t="s">
        <v>726</v>
      </c>
      <c r="E3567" s="9" t="s">
        <v>278</v>
      </c>
      <c r="F3567" s="9" t="s">
        <v>278</v>
      </c>
      <c r="G3567" s="9" t="s">
        <v>278</v>
      </c>
      <c r="H3567" s="9">
        <v>1440.2000000000044</v>
      </c>
      <c r="I3567" s="9">
        <v>893.89999999999964</v>
      </c>
      <c r="J3567" s="9" t="s">
        <v>278</v>
      </c>
      <c r="K3567" s="9" t="s">
        <v>278</v>
      </c>
      <c r="L3567" s="9" t="s">
        <v>278</v>
      </c>
      <c r="M3567" s="9"/>
      <c r="O3567" s="67">
        <v>2334.100000000004</v>
      </c>
      <c r="T3567"/>
      <c r="U3567" s="273"/>
      <c r="V3567" s="63"/>
      <c r="W3567" s="283"/>
      <c r="X3567" s="317"/>
      <c r="Y3567" s="63"/>
    </row>
    <row r="3568" spans="1:25" ht="15">
      <c r="A3568" s="28" t="s">
        <v>874</v>
      </c>
      <c r="B3568" s="63" t="s">
        <v>2550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 t="s">
        <v>278</v>
      </c>
      <c r="J3568" s="9" t="s">
        <v>278</v>
      </c>
      <c r="K3568" s="9" t="s">
        <v>278</v>
      </c>
      <c r="L3568" s="9">
        <v>2282.5999999999985</v>
      </c>
      <c r="M3568" s="9"/>
      <c r="N3568" s="67"/>
      <c r="O3568" s="67">
        <v>2282.5999999999985</v>
      </c>
      <c r="T3568"/>
      <c r="U3568" s="63"/>
      <c r="V3568" s="63"/>
      <c r="W3568" s="265"/>
      <c r="X3568" s="317"/>
      <c r="Y3568" s="63"/>
    </row>
    <row r="3569" spans="1:25" ht="15">
      <c r="A3569" s="28" t="s">
        <v>875</v>
      </c>
      <c r="B3569" s="63" t="s">
        <v>731</v>
      </c>
      <c r="E3569" s="9" t="s">
        <v>278</v>
      </c>
      <c r="F3569" s="9" t="s">
        <v>278</v>
      </c>
      <c r="G3569" s="9" t="s">
        <v>278</v>
      </c>
      <c r="H3569" s="9">
        <v>2107.8999999999951</v>
      </c>
      <c r="I3569" s="9" t="s">
        <v>278</v>
      </c>
      <c r="J3569" s="9" t="s">
        <v>278</v>
      </c>
      <c r="K3569" s="9" t="s">
        <v>278</v>
      </c>
      <c r="L3569" s="9" t="s">
        <v>278</v>
      </c>
      <c r="M3569" s="9"/>
      <c r="O3569" s="67">
        <v>2107.8999999999951</v>
      </c>
      <c r="T3569"/>
      <c r="U3569" s="63"/>
      <c r="V3569" s="63"/>
      <c r="W3569" s="265"/>
      <c r="X3569" s="317"/>
      <c r="Y3569" s="63"/>
    </row>
    <row r="3570" spans="1:25" ht="15">
      <c r="A3570" s="28" t="s">
        <v>876</v>
      </c>
      <c r="B3570" s="273" t="s">
        <v>2540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 t="s">
        <v>278</v>
      </c>
      <c r="J3570" s="9" t="s">
        <v>278</v>
      </c>
      <c r="K3570" s="9" t="s">
        <v>278</v>
      </c>
      <c r="L3570" s="9">
        <v>2094.0999999999985</v>
      </c>
      <c r="M3570" s="9"/>
      <c r="N3570" s="67"/>
      <c r="O3570" s="67">
        <v>2094.0999999999985</v>
      </c>
      <c r="T3570"/>
      <c r="U3570" s="218"/>
      <c r="V3570" s="63"/>
      <c r="W3570" s="283"/>
      <c r="X3570" s="317"/>
      <c r="Y3570" s="63"/>
    </row>
    <row r="3571" spans="1:25" ht="15">
      <c r="A3571" s="28" t="s">
        <v>877</v>
      </c>
      <c r="B3571" s="63" t="s">
        <v>2544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 t="s">
        <v>278</v>
      </c>
      <c r="J3571" s="9" t="s">
        <v>278</v>
      </c>
      <c r="K3571" s="9" t="s">
        <v>278</v>
      </c>
      <c r="L3571" s="9">
        <v>2077.6499999999996</v>
      </c>
      <c r="M3571" s="9"/>
      <c r="N3571" s="67"/>
      <c r="O3571" s="67">
        <v>2077.6499999999996</v>
      </c>
      <c r="T3571"/>
      <c r="U3571" s="28"/>
      <c r="V3571" s="63"/>
      <c r="W3571" s="283"/>
      <c r="X3571" s="317"/>
      <c r="Y3571" s="63"/>
    </row>
    <row r="3572" spans="1:25" ht="15">
      <c r="A3572" s="28" t="s">
        <v>878</v>
      </c>
      <c r="B3572" s="63" t="s">
        <v>741</v>
      </c>
      <c r="E3572" s="9" t="s">
        <v>278</v>
      </c>
      <c r="F3572" s="9" t="s">
        <v>278</v>
      </c>
      <c r="G3572" s="9" t="s">
        <v>278</v>
      </c>
      <c r="H3572" s="9">
        <v>2037.1500000000005</v>
      </c>
      <c r="I3572" s="9" t="s">
        <v>278</v>
      </c>
      <c r="J3572" s="9" t="s">
        <v>278</v>
      </c>
      <c r="K3572" s="9" t="s">
        <v>278</v>
      </c>
      <c r="L3572" s="9" t="s">
        <v>278</v>
      </c>
      <c r="M3572" s="9"/>
      <c r="O3572" s="67">
        <v>2037.1500000000005</v>
      </c>
      <c r="T3572"/>
      <c r="U3572" s="63"/>
      <c r="V3572" s="63"/>
      <c r="W3572" s="283"/>
      <c r="X3572" s="317"/>
      <c r="Y3572" s="63"/>
    </row>
    <row r="3573" spans="1:25" ht="15">
      <c r="A3573" s="28" t="s">
        <v>879</v>
      </c>
      <c r="B3573" s="63" t="s">
        <v>2549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 t="s">
        <v>278</v>
      </c>
      <c r="J3573" s="9" t="s">
        <v>278</v>
      </c>
      <c r="K3573" s="9" t="s">
        <v>278</v>
      </c>
      <c r="L3573" s="9">
        <v>1973.0999999999967</v>
      </c>
      <c r="M3573" s="9"/>
      <c r="N3573" s="67"/>
      <c r="O3573" s="67">
        <v>1973.0999999999967</v>
      </c>
      <c r="T3573"/>
      <c r="U3573" s="273"/>
      <c r="V3573" s="63"/>
      <c r="W3573" s="282"/>
      <c r="X3573" s="317"/>
      <c r="Y3573" s="63"/>
    </row>
    <row r="3574" spans="1:25" ht="15">
      <c r="A3574" s="28" t="s">
        <v>880</v>
      </c>
      <c r="B3574" s="63" t="s">
        <v>2560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 t="s">
        <v>278</v>
      </c>
      <c r="J3574" s="9" t="s">
        <v>278</v>
      </c>
      <c r="K3574" s="9" t="s">
        <v>278</v>
      </c>
      <c r="L3574" s="9">
        <v>1967.5999999999985</v>
      </c>
      <c r="M3574" s="9"/>
      <c r="N3574" s="67"/>
      <c r="O3574" s="67">
        <v>1967.5999999999985</v>
      </c>
      <c r="T3574"/>
      <c r="U3574" s="273"/>
      <c r="V3574" s="63"/>
      <c r="W3574" s="283"/>
      <c r="X3574" s="317"/>
      <c r="Y3574" s="63"/>
    </row>
    <row r="3575" spans="1:25" ht="15">
      <c r="A3575" s="28" t="s">
        <v>2231</v>
      </c>
      <c r="B3575" s="205" t="s">
        <v>1564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1932.7999999999956</v>
      </c>
      <c r="J3575" s="9" t="s">
        <v>278</v>
      </c>
      <c r="K3575" s="9" t="s">
        <v>278</v>
      </c>
      <c r="L3575" s="9" t="s">
        <v>278</v>
      </c>
      <c r="M3575" s="9"/>
      <c r="O3575" s="67">
        <v>1932.7999999999956</v>
      </c>
      <c r="T3575"/>
    </row>
    <row r="3576" spans="1:25" ht="15">
      <c r="A3576" s="28" t="s">
        <v>2516</v>
      </c>
      <c r="B3576" s="63" t="s">
        <v>2558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 t="s">
        <v>278</v>
      </c>
      <c r="J3576" s="9" t="s">
        <v>278</v>
      </c>
      <c r="K3576" s="9" t="s">
        <v>278</v>
      </c>
      <c r="L3576" s="9">
        <v>1878.0499999999956</v>
      </c>
      <c r="M3576" s="9"/>
      <c r="N3576" s="67"/>
      <c r="O3576" s="67">
        <v>1878.0499999999956</v>
      </c>
      <c r="T3576"/>
    </row>
    <row r="3577" spans="1:25" ht="15">
      <c r="A3577" s="28" t="s">
        <v>2517</v>
      </c>
      <c r="B3577" s="63" t="s">
        <v>2555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 t="s">
        <v>278</v>
      </c>
      <c r="J3577" s="9" t="s">
        <v>278</v>
      </c>
      <c r="K3577" s="9" t="s">
        <v>278</v>
      </c>
      <c r="L3577" s="9">
        <v>1847.4000000000015</v>
      </c>
      <c r="M3577" s="9"/>
      <c r="N3577" s="67"/>
      <c r="O3577" s="67">
        <v>1847.4000000000015</v>
      </c>
      <c r="T3577"/>
    </row>
    <row r="3578" spans="1:25" ht="15">
      <c r="A3578" s="28" t="s">
        <v>2518</v>
      </c>
      <c r="B3578" s="273" t="s">
        <v>1903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 t="s">
        <v>278</v>
      </c>
      <c r="J3578" s="9" t="s">
        <v>278</v>
      </c>
      <c r="K3578" s="9">
        <v>1802.4999999999982</v>
      </c>
      <c r="L3578" s="9" t="s">
        <v>278</v>
      </c>
      <c r="M3578" s="9"/>
      <c r="O3578" s="67">
        <v>1802.4999999999982</v>
      </c>
      <c r="T3578"/>
    </row>
    <row r="3579" spans="1:25" ht="15">
      <c r="A3579" s="28" t="s">
        <v>2519</v>
      </c>
      <c r="B3579" s="63" t="s">
        <v>2547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 t="s">
        <v>278</v>
      </c>
      <c r="J3579" s="9" t="s">
        <v>278</v>
      </c>
      <c r="K3579" s="9" t="s">
        <v>278</v>
      </c>
      <c r="L3579" s="9">
        <v>1787.2000000000044</v>
      </c>
      <c r="M3579" s="9"/>
      <c r="N3579" s="67"/>
      <c r="O3579" s="67">
        <v>1787.2000000000044</v>
      </c>
      <c r="T3579"/>
    </row>
    <row r="3580" spans="1:25" ht="15">
      <c r="A3580" s="28" t="s">
        <v>2520</v>
      </c>
      <c r="B3580" s="63" t="s">
        <v>2568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 t="s">
        <v>278</v>
      </c>
      <c r="J3580" s="9" t="s">
        <v>278</v>
      </c>
      <c r="K3580" s="9" t="s">
        <v>278</v>
      </c>
      <c r="L3580" s="9">
        <v>1689.5999999999985</v>
      </c>
      <c r="M3580" s="9"/>
      <c r="N3580" s="67"/>
      <c r="O3580" s="67">
        <v>1689.5999999999985</v>
      </c>
      <c r="T3580"/>
    </row>
    <row r="3581" spans="1:25" ht="15">
      <c r="A3581" s="28" t="s">
        <v>2521</v>
      </c>
      <c r="B3581" s="63" t="s">
        <v>2545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 t="s">
        <v>278</v>
      </c>
      <c r="J3581" s="9" t="s">
        <v>278</v>
      </c>
      <c r="K3581" s="9" t="s">
        <v>278</v>
      </c>
      <c r="L3581" s="9">
        <v>1668.2999999999993</v>
      </c>
      <c r="M3581" s="9"/>
      <c r="N3581" s="67"/>
      <c r="O3581" s="67">
        <v>1668.2999999999993</v>
      </c>
      <c r="T3581"/>
    </row>
    <row r="3582" spans="1:25" ht="15">
      <c r="A3582" s="28" t="s">
        <v>2522</v>
      </c>
      <c r="B3582" s="63" t="s">
        <v>179</v>
      </c>
      <c r="E3582" s="9">
        <v>1663.8</v>
      </c>
      <c r="F3582" s="9" t="s">
        <v>278</v>
      </c>
      <c r="G3582" s="9" t="s">
        <v>278</v>
      </c>
      <c r="H3582" s="9" t="s">
        <v>278</v>
      </c>
      <c r="I3582" s="9" t="s">
        <v>278</v>
      </c>
      <c r="J3582" s="9" t="s">
        <v>278</v>
      </c>
      <c r="K3582" s="9" t="s">
        <v>278</v>
      </c>
      <c r="L3582" s="9" t="s">
        <v>278</v>
      </c>
      <c r="M3582" s="9"/>
      <c r="O3582" s="67">
        <v>1663.8</v>
      </c>
      <c r="T3582"/>
    </row>
    <row r="3583" spans="1:25" ht="15">
      <c r="A3583" s="28" t="s">
        <v>2523</v>
      </c>
      <c r="B3583" s="63" t="s">
        <v>2546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 t="s">
        <v>278</v>
      </c>
      <c r="J3583" s="9" t="s">
        <v>278</v>
      </c>
      <c r="K3583" s="9" t="s">
        <v>278</v>
      </c>
      <c r="L3583" s="9">
        <v>1659.1999999999953</v>
      </c>
      <c r="M3583" s="9"/>
      <c r="N3583" s="67"/>
      <c r="O3583" s="67">
        <v>1659.1999999999953</v>
      </c>
      <c r="T3583"/>
    </row>
    <row r="3584" spans="1:25" ht="15">
      <c r="A3584" s="28" t="s">
        <v>2524</v>
      </c>
      <c r="B3584" s="205" t="s">
        <v>1557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1607.3999999999996</v>
      </c>
      <c r="J3584" s="9" t="s">
        <v>278</v>
      </c>
      <c r="K3584" s="9" t="s">
        <v>278</v>
      </c>
      <c r="L3584" s="9" t="s">
        <v>278</v>
      </c>
      <c r="M3584" s="9"/>
      <c r="O3584" s="67">
        <v>1607.3999999999996</v>
      </c>
      <c r="T3584"/>
    </row>
    <row r="3585" spans="1:20" ht="15">
      <c r="A3585" s="28" t="s">
        <v>2525</v>
      </c>
      <c r="B3585" s="63" t="s">
        <v>2543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 t="s">
        <v>278</v>
      </c>
      <c r="J3585" s="9" t="s">
        <v>278</v>
      </c>
      <c r="K3585" s="9" t="s">
        <v>278</v>
      </c>
      <c r="L3585" s="9">
        <v>1574.8000000000047</v>
      </c>
      <c r="M3585" s="9"/>
      <c r="N3585" s="67"/>
      <c r="O3585" s="67">
        <v>1574.8000000000047</v>
      </c>
      <c r="T3585"/>
    </row>
    <row r="3586" spans="1:20" ht="15">
      <c r="A3586" s="28" t="s">
        <v>2526</v>
      </c>
      <c r="B3586" s="63" t="s">
        <v>2554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 t="s">
        <v>278</v>
      </c>
      <c r="J3586" s="9" t="s">
        <v>278</v>
      </c>
      <c r="K3586" s="9" t="s">
        <v>278</v>
      </c>
      <c r="L3586" s="9">
        <v>1543.4000000000015</v>
      </c>
      <c r="M3586" s="9"/>
      <c r="N3586" s="67"/>
      <c r="O3586" s="67">
        <v>1543.4000000000015</v>
      </c>
      <c r="T3586"/>
    </row>
    <row r="3587" spans="1:20" ht="15">
      <c r="A3587" s="28" t="s">
        <v>2527</v>
      </c>
      <c r="B3587" s="63" t="s">
        <v>2567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 t="s">
        <v>278</v>
      </c>
      <c r="J3587" s="9" t="s">
        <v>278</v>
      </c>
      <c r="K3587" s="9" t="s">
        <v>278</v>
      </c>
      <c r="L3587" s="9">
        <v>1450.2999999999993</v>
      </c>
      <c r="M3587" s="9"/>
      <c r="N3587" s="67"/>
      <c r="O3587" s="67">
        <v>1450.2999999999993</v>
      </c>
      <c r="T3587"/>
    </row>
    <row r="3588" spans="1:20" ht="15">
      <c r="A3588" s="28" t="s">
        <v>2528</v>
      </c>
      <c r="B3588" s="205" t="s">
        <v>1581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1447.0000000000018</v>
      </c>
      <c r="J3588" s="9" t="s">
        <v>278</v>
      </c>
      <c r="K3588" s="9" t="s">
        <v>278</v>
      </c>
      <c r="L3588" s="9" t="s">
        <v>278</v>
      </c>
      <c r="M3588" s="9"/>
      <c r="O3588" s="67">
        <v>1447.0000000000018</v>
      </c>
      <c r="T3588"/>
    </row>
    <row r="3589" spans="1:20" ht="15">
      <c r="A3589" s="28" t="s">
        <v>2529</v>
      </c>
      <c r="B3589" s="63" t="s">
        <v>180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 t="s">
        <v>278</v>
      </c>
      <c r="J3589" s="9" t="s">
        <v>278</v>
      </c>
      <c r="K3589" s="9" t="s">
        <v>278</v>
      </c>
      <c r="L3589" s="9">
        <v>1298.3000000000011</v>
      </c>
      <c r="M3589" s="9"/>
      <c r="N3589" s="67"/>
      <c r="O3589" s="67">
        <v>1298.3000000000011</v>
      </c>
      <c r="T3589"/>
    </row>
    <row r="3590" spans="1:20" ht="15">
      <c r="A3590" s="28" t="s">
        <v>2530</v>
      </c>
      <c r="B3590" s="63" t="s">
        <v>164</v>
      </c>
      <c r="E3590" s="9" t="s">
        <v>278</v>
      </c>
      <c r="F3590" s="9" t="s">
        <v>278</v>
      </c>
      <c r="G3590" s="9">
        <v>1249.2</v>
      </c>
      <c r="H3590" s="9" t="s">
        <v>278</v>
      </c>
      <c r="I3590" s="9" t="s">
        <v>278</v>
      </c>
      <c r="J3590" s="9" t="s">
        <v>278</v>
      </c>
      <c r="K3590" s="9" t="s">
        <v>278</v>
      </c>
      <c r="L3590" s="9" t="s">
        <v>278</v>
      </c>
      <c r="M3590" s="9"/>
      <c r="O3590" s="67">
        <v>1249.2</v>
      </c>
      <c r="T3590"/>
    </row>
    <row r="3591" spans="1:20" ht="15">
      <c r="A3591" s="28" t="s">
        <v>2531</v>
      </c>
      <c r="B3591" s="63" t="s">
        <v>2566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 t="s">
        <v>278</v>
      </c>
      <c r="J3591" s="9" t="s">
        <v>278</v>
      </c>
      <c r="K3591" s="9" t="s">
        <v>278</v>
      </c>
      <c r="L3591" s="9">
        <v>1244.9500000000007</v>
      </c>
      <c r="M3591" s="9"/>
      <c r="N3591" s="67"/>
      <c r="O3591" s="67">
        <v>1244.9500000000007</v>
      </c>
      <c r="T3591"/>
    </row>
    <row r="3592" spans="1:20" ht="15">
      <c r="A3592" s="28" t="s">
        <v>2532</v>
      </c>
      <c r="B3592" s="63" t="s">
        <v>2557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 t="s">
        <v>278</v>
      </c>
      <c r="J3592" s="9" t="s">
        <v>278</v>
      </c>
      <c r="K3592" s="9" t="s">
        <v>278</v>
      </c>
      <c r="L3592" s="9">
        <v>1239.7999999999993</v>
      </c>
      <c r="M3592" s="9"/>
      <c r="N3592" s="67"/>
      <c r="O3592" s="67">
        <v>1239.7999999999993</v>
      </c>
      <c r="T3592"/>
    </row>
    <row r="3593" spans="1:20" ht="15">
      <c r="A3593" s="28" t="s">
        <v>2533</v>
      </c>
      <c r="B3593" s="63" t="s">
        <v>2559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 t="s">
        <v>278</v>
      </c>
      <c r="J3593" s="9" t="s">
        <v>278</v>
      </c>
      <c r="K3593" s="9" t="s">
        <v>278</v>
      </c>
      <c r="L3593" s="9">
        <v>1227.3000000000011</v>
      </c>
      <c r="M3593" s="9"/>
      <c r="N3593" s="67"/>
      <c r="O3593" s="67">
        <v>1227.3000000000011</v>
      </c>
      <c r="T3593"/>
    </row>
    <row r="3594" spans="1:20" ht="15">
      <c r="A3594" s="28" t="s">
        <v>2534</v>
      </c>
      <c r="B3594" s="63" t="s">
        <v>2556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 t="s">
        <v>278</v>
      </c>
      <c r="J3594" s="9" t="s">
        <v>278</v>
      </c>
      <c r="K3594" s="9" t="s">
        <v>278</v>
      </c>
      <c r="L3594" s="9">
        <v>1100.7999999999975</v>
      </c>
      <c r="M3594" s="9"/>
      <c r="N3594" s="67"/>
      <c r="O3594" s="67">
        <v>1100.7999999999975</v>
      </c>
      <c r="T3594"/>
    </row>
    <row r="3595" spans="1:20" ht="15">
      <c r="A3595" s="28" t="s">
        <v>2535</v>
      </c>
      <c r="B3595" s="273" t="s">
        <v>2541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 t="s">
        <v>278</v>
      </c>
      <c r="J3595" s="9" t="s">
        <v>278</v>
      </c>
      <c r="K3595" s="9" t="s">
        <v>278</v>
      </c>
      <c r="L3595" s="9">
        <v>1046.7999999999984</v>
      </c>
      <c r="M3595" s="9"/>
      <c r="N3595" s="67"/>
      <c r="O3595" s="67">
        <v>1046.7999999999984</v>
      </c>
      <c r="T3595"/>
    </row>
    <row r="3596" spans="1:20" ht="15">
      <c r="A3596" s="28" t="s">
        <v>2536</v>
      </c>
      <c r="B3596" s="63" t="s">
        <v>2553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 t="s">
        <v>278</v>
      </c>
      <c r="J3596" s="9" t="s">
        <v>278</v>
      </c>
      <c r="K3596" s="9" t="s">
        <v>278</v>
      </c>
      <c r="L3596" s="9">
        <v>1026.4000000000015</v>
      </c>
      <c r="M3596" s="9"/>
      <c r="N3596" s="67"/>
      <c r="O3596" s="67">
        <v>1026.4000000000015</v>
      </c>
      <c r="T3596"/>
    </row>
    <row r="3597" spans="1:20" ht="15">
      <c r="A3597" s="28" t="s">
        <v>2537</v>
      </c>
      <c r="B3597" s="63" t="s">
        <v>2564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 t="s">
        <v>278</v>
      </c>
      <c r="J3597" s="9" t="s">
        <v>278</v>
      </c>
      <c r="K3597" s="9" t="s">
        <v>278</v>
      </c>
      <c r="L3597" s="9">
        <v>974.69999999999891</v>
      </c>
      <c r="M3597" s="9"/>
      <c r="N3597" s="67"/>
      <c r="O3597" s="67">
        <v>974.69999999999891</v>
      </c>
      <c r="T3597"/>
    </row>
    <row r="3598" spans="1:20" ht="15">
      <c r="A3598" s="28" t="s">
        <v>2538</v>
      </c>
      <c r="B3598" s="205" t="s">
        <v>1554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934.40000000000327</v>
      </c>
      <c r="J3598" s="9" t="s">
        <v>278</v>
      </c>
      <c r="K3598" s="9" t="s">
        <v>278</v>
      </c>
      <c r="L3598" s="9" t="s">
        <v>278</v>
      </c>
      <c r="M3598" s="9"/>
      <c r="O3598" s="67">
        <v>934.40000000000327</v>
      </c>
      <c r="T3598"/>
    </row>
    <row r="3599" spans="1:20" ht="15">
      <c r="A3599" s="28" t="s">
        <v>2539</v>
      </c>
      <c r="B3599" s="63" t="s">
        <v>2551</v>
      </c>
      <c r="C3599" s="3"/>
      <c r="D3599" s="3"/>
      <c r="E3599" s="9" t="s">
        <v>278</v>
      </c>
      <c r="F3599" s="9" t="s">
        <v>278</v>
      </c>
      <c r="G3599" s="9" t="s">
        <v>278</v>
      </c>
      <c r="H3599" s="9" t="s">
        <v>278</v>
      </c>
      <c r="I3599" s="9" t="s">
        <v>278</v>
      </c>
      <c r="J3599" s="9" t="s">
        <v>278</v>
      </c>
      <c r="K3599" s="9" t="s">
        <v>278</v>
      </c>
      <c r="L3599" s="9">
        <v>701.40000000000146</v>
      </c>
      <c r="M3599" s="9"/>
      <c r="N3599" s="67"/>
      <c r="O3599" s="67">
        <v>701.40000000000146</v>
      </c>
      <c r="T3599"/>
    </row>
    <row r="3600" spans="1:20" ht="15">
      <c r="A3600" s="28" t="s">
        <v>2687</v>
      </c>
      <c r="B3600" s="63" t="s">
        <v>2548</v>
      </c>
      <c r="C3600" s="3"/>
      <c r="D3600" s="3"/>
      <c r="E3600" s="9" t="s">
        <v>278</v>
      </c>
      <c r="F3600" s="9" t="s">
        <v>278</v>
      </c>
      <c r="G3600" s="9" t="s">
        <v>278</v>
      </c>
      <c r="H3600" s="9" t="s">
        <v>278</v>
      </c>
      <c r="I3600" s="9" t="s">
        <v>278</v>
      </c>
      <c r="J3600" s="9" t="s">
        <v>278</v>
      </c>
      <c r="K3600" s="9" t="s">
        <v>278</v>
      </c>
      <c r="L3600" s="9">
        <v>658.10000000000218</v>
      </c>
      <c r="M3600" s="9"/>
      <c r="N3600" s="67"/>
      <c r="O3600" s="67">
        <v>658.10000000000218</v>
      </c>
      <c r="T3600"/>
    </row>
    <row r="3601" spans="1:20" ht="15">
      <c r="A3601" s="28" t="s">
        <v>2688</v>
      </c>
      <c r="B3601" s="218" t="s">
        <v>1547</v>
      </c>
      <c r="C3601" s="3"/>
      <c r="D3601" s="3"/>
      <c r="E3601" s="9" t="s">
        <v>278</v>
      </c>
      <c r="F3601" s="9" t="s">
        <v>278</v>
      </c>
      <c r="G3601" s="9" t="s">
        <v>278</v>
      </c>
      <c r="H3601" s="9" t="s">
        <v>278</v>
      </c>
      <c r="I3601" s="9">
        <v>529.19999999999527</v>
      </c>
      <c r="J3601" s="9" t="s">
        <v>278</v>
      </c>
      <c r="K3601" s="9" t="s">
        <v>278</v>
      </c>
      <c r="L3601" s="9" t="s">
        <v>278</v>
      </c>
      <c r="M3601" s="9"/>
      <c r="O3601" s="67">
        <v>529.19999999999527</v>
      </c>
      <c r="T3601"/>
    </row>
    <row r="3602" spans="1:20" ht="15">
      <c r="A3602" s="28" t="s">
        <v>2689</v>
      </c>
      <c r="B3602" s="205" t="s">
        <v>1556</v>
      </c>
      <c r="C3602" s="3"/>
      <c r="D3602" s="3"/>
      <c r="E3602" s="9" t="s">
        <v>278</v>
      </c>
      <c r="F3602" s="9" t="s">
        <v>278</v>
      </c>
      <c r="G3602" s="9" t="s">
        <v>278</v>
      </c>
      <c r="H3602" s="9" t="s">
        <v>278</v>
      </c>
      <c r="I3602" s="9">
        <v>263.90000000000509</v>
      </c>
      <c r="J3602" s="9" t="s">
        <v>278</v>
      </c>
      <c r="K3602" s="9" t="s">
        <v>278</v>
      </c>
      <c r="L3602" s="9" t="s">
        <v>278</v>
      </c>
      <c r="M3602" s="9"/>
      <c r="O3602" s="67">
        <v>263.90000000000509</v>
      </c>
      <c r="T3602"/>
    </row>
    <row r="3603" spans="1:20" ht="15">
      <c r="A3603" s="291" t="s">
        <v>3944</v>
      </c>
      <c r="B3603" s="63" t="s">
        <v>4006</v>
      </c>
      <c r="C3603" s="3"/>
      <c r="D3603" s="3"/>
      <c r="E3603" s="9"/>
      <c r="F3603" s="9"/>
      <c r="G3603" s="9"/>
      <c r="H3603" s="9"/>
      <c r="L3603" s="69"/>
      <c r="M3603" s="69"/>
      <c r="N3603" s="67"/>
      <c r="T3603"/>
    </row>
    <row r="3604" spans="1:20" ht="15">
      <c r="A3604" s="291" t="s">
        <v>3945</v>
      </c>
      <c r="B3604" s="63" t="s">
        <v>4007</v>
      </c>
      <c r="C3604" s="3"/>
      <c r="D3604" s="3"/>
      <c r="E3604" s="9"/>
      <c r="F3604" s="9"/>
      <c r="G3604" s="9"/>
      <c r="H3604" s="9"/>
      <c r="L3604" s="69"/>
      <c r="M3604" s="69"/>
      <c r="N3604" s="67"/>
      <c r="T3604"/>
    </row>
    <row r="3605" spans="1:20" ht="15">
      <c r="A3605" s="291" t="s">
        <v>3946</v>
      </c>
      <c r="B3605" s="63" t="s">
        <v>4008</v>
      </c>
      <c r="C3605" s="3"/>
      <c r="D3605" s="3"/>
      <c r="E3605" s="9"/>
      <c r="F3605" s="9"/>
      <c r="G3605" s="9"/>
      <c r="H3605" s="9"/>
      <c r="L3605" s="69"/>
      <c r="M3605" s="69"/>
      <c r="N3605" s="67"/>
      <c r="T3605"/>
    </row>
    <row r="3606" spans="1:20" ht="15">
      <c r="A3606" s="291" t="s">
        <v>3947</v>
      </c>
      <c r="B3606" s="63" t="s">
        <v>4009</v>
      </c>
      <c r="C3606" s="3"/>
      <c r="D3606" s="3"/>
      <c r="E3606" s="9"/>
      <c r="F3606" s="9"/>
      <c r="G3606" s="9"/>
      <c r="H3606" s="9"/>
      <c r="L3606" s="69"/>
      <c r="M3606" s="69"/>
      <c r="N3606" s="67"/>
      <c r="T3606"/>
    </row>
    <row r="3607" spans="1:20" ht="15">
      <c r="A3607" s="291" t="s">
        <v>3948</v>
      </c>
      <c r="B3607" s="63" t="s">
        <v>4010</v>
      </c>
      <c r="C3607" s="3"/>
      <c r="D3607" s="3"/>
      <c r="E3607" s="9"/>
      <c r="F3607" s="9"/>
      <c r="G3607" s="9"/>
      <c r="H3607" s="9"/>
      <c r="L3607" s="69"/>
      <c r="M3607" s="69"/>
      <c r="N3607" s="67"/>
      <c r="T3607"/>
    </row>
    <row r="3608" spans="1:20" ht="15">
      <c r="A3608" s="291" t="s">
        <v>3949</v>
      </c>
      <c r="B3608" s="63" t="s">
        <v>4011</v>
      </c>
      <c r="C3608" s="3"/>
      <c r="D3608" s="3"/>
      <c r="E3608" s="9"/>
      <c r="F3608" s="9"/>
      <c r="G3608" s="9"/>
      <c r="H3608" s="9"/>
      <c r="L3608" s="69"/>
      <c r="M3608" s="69"/>
      <c r="N3608" s="67"/>
      <c r="T3608"/>
    </row>
    <row r="3609" spans="1:20" ht="15">
      <c r="A3609" s="291" t="s">
        <v>3950</v>
      </c>
      <c r="B3609" s="63" t="s">
        <v>4012</v>
      </c>
      <c r="C3609" s="3"/>
      <c r="D3609" s="3"/>
      <c r="E3609" s="9"/>
      <c r="F3609" s="9"/>
      <c r="G3609" s="9"/>
      <c r="H3609" s="9"/>
      <c r="L3609" s="69"/>
      <c r="M3609" s="69"/>
      <c r="N3609" s="67"/>
      <c r="T3609"/>
    </row>
    <row r="3610" spans="1:20" ht="15">
      <c r="A3610" s="291" t="s">
        <v>3951</v>
      </c>
      <c r="B3610" s="63" t="s">
        <v>4013</v>
      </c>
      <c r="C3610" s="3"/>
      <c r="D3610" s="3"/>
      <c r="E3610" s="9"/>
      <c r="F3610" s="9"/>
      <c r="G3610" s="9"/>
      <c r="H3610" s="9"/>
      <c r="L3610" s="69"/>
      <c r="M3610" s="69"/>
      <c r="N3610" s="67"/>
      <c r="T3610"/>
    </row>
    <row r="3611" spans="1:20" ht="15">
      <c r="A3611" s="291" t="s">
        <v>3952</v>
      </c>
      <c r="B3611" s="63" t="s">
        <v>4014</v>
      </c>
      <c r="C3611" s="3"/>
      <c r="D3611" s="3"/>
      <c r="E3611" s="9"/>
      <c r="F3611" s="9"/>
      <c r="G3611" s="9"/>
      <c r="H3611" s="9"/>
      <c r="L3611" s="69"/>
      <c r="M3611" s="69"/>
      <c r="N3611" s="67"/>
      <c r="T3611"/>
    </row>
    <row r="3612" spans="1:20" ht="15">
      <c r="A3612" s="291" t="s">
        <v>3953</v>
      </c>
      <c r="B3612" s="63" t="s">
        <v>4033</v>
      </c>
      <c r="C3612" s="3"/>
      <c r="D3612" s="3"/>
      <c r="E3612" s="9"/>
      <c r="F3612" s="9"/>
      <c r="G3612" s="9"/>
      <c r="H3612" s="9"/>
      <c r="L3612" s="69"/>
      <c r="M3612" s="69"/>
      <c r="N3612" s="67"/>
      <c r="T3612"/>
    </row>
    <row r="3613" spans="1:20" ht="15">
      <c r="A3613" s="291" t="s">
        <v>3954</v>
      </c>
      <c r="B3613" s="63" t="s">
        <v>4015</v>
      </c>
      <c r="C3613" s="3"/>
      <c r="D3613" s="3"/>
      <c r="E3613" s="9"/>
      <c r="F3613" s="9"/>
      <c r="G3613" s="9"/>
      <c r="H3613" s="9"/>
      <c r="L3613" s="69"/>
      <c r="M3613" s="69"/>
      <c r="N3613" s="67"/>
      <c r="T3613"/>
    </row>
    <row r="3614" spans="1:20" ht="15">
      <c r="A3614" s="291" t="s">
        <v>3955</v>
      </c>
      <c r="B3614" s="63" t="s">
        <v>4016</v>
      </c>
      <c r="C3614" s="3"/>
      <c r="D3614" s="3"/>
      <c r="E3614" s="9"/>
      <c r="F3614" s="9"/>
      <c r="G3614" s="9"/>
      <c r="H3614" s="9"/>
      <c r="L3614" s="69"/>
      <c r="M3614" s="69"/>
      <c r="N3614" s="67"/>
      <c r="T3614"/>
    </row>
    <row r="3615" spans="1:20" ht="15">
      <c r="A3615" s="291" t="s">
        <v>3956</v>
      </c>
      <c r="B3615" s="63" t="s">
        <v>4017</v>
      </c>
      <c r="C3615" s="3"/>
      <c r="D3615" s="3"/>
      <c r="E3615" s="9"/>
      <c r="F3615" s="9"/>
      <c r="G3615" s="9"/>
      <c r="H3615" s="9"/>
      <c r="L3615" s="69"/>
      <c r="M3615" s="69"/>
      <c r="N3615" s="67"/>
      <c r="T3615"/>
    </row>
    <row r="3616" spans="1:20" ht="15">
      <c r="A3616" s="291" t="s">
        <v>3957</v>
      </c>
      <c r="B3616" s="63" t="s">
        <v>4018</v>
      </c>
      <c r="C3616" s="3"/>
      <c r="D3616" s="3"/>
      <c r="E3616" s="9"/>
      <c r="F3616" s="9"/>
      <c r="G3616" s="9"/>
      <c r="H3616" s="9"/>
      <c r="L3616" s="69"/>
      <c r="M3616" s="69"/>
      <c r="N3616" s="67"/>
      <c r="T3616"/>
    </row>
    <row r="3617" spans="1:20" ht="15">
      <c r="A3617" s="291" t="s">
        <v>3958</v>
      </c>
      <c r="B3617" s="63" t="s">
        <v>4019</v>
      </c>
      <c r="C3617" s="3"/>
      <c r="D3617" s="3"/>
      <c r="E3617" s="9"/>
      <c r="F3617" s="9"/>
      <c r="G3617" s="9"/>
      <c r="H3617" s="9"/>
      <c r="L3617" s="69"/>
      <c r="M3617" s="69"/>
      <c r="N3617" s="67"/>
      <c r="T3617"/>
    </row>
    <row r="3618" spans="1:20" ht="15">
      <c r="A3618" s="291" t="s">
        <v>3959</v>
      </c>
      <c r="B3618" s="63" t="s">
        <v>4020</v>
      </c>
      <c r="C3618" s="3"/>
      <c r="D3618" s="3"/>
      <c r="E3618" s="9"/>
      <c r="F3618" s="9"/>
      <c r="G3618" s="9"/>
      <c r="H3618" s="9"/>
      <c r="L3618" s="69"/>
      <c r="M3618" s="69"/>
      <c r="N3618" s="67"/>
      <c r="T3618"/>
    </row>
    <row r="3619" spans="1:20" ht="15">
      <c r="A3619" s="291" t="s">
        <v>3960</v>
      </c>
      <c r="B3619" s="63" t="s">
        <v>4021</v>
      </c>
      <c r="C3619" s="3"/>
      <c r="D3619" s="3"/>
      <c r="E3619" s="9"/>
      <c r="F3619" s="9"/>
      <c r="G3619" s="9"/>
      <c r="H3619" s="9"/>
      <c r="L3619" s="69"/>
      <c r="M3619" s="69"/>
      <c r="N3619" s="67"/>
      <c r="T3619"/>
    </row>
    <row r="3620" spans="1:20" ht="15">
      <c r="A3620" s="291" t="s">
        <v>3961</v>
      </c>
      <c r="B3620" s="63" t="s">
        <v>4022</v>
      </c>
      <c r="C3620" s="3"/>
      <c r="D3620" s="3"/>
      <c r="E3620" s="9"/>
      <c r="F3620" s="9"/>
      <c r="G3620" s="9"/>
      <c r="H3620" s="9"/>
      <c r="L3620" s="69"/>
      <c r="M3620" s="69"/>
      <c r="N3620" s="67"/>
      <c r="T3620"/>
    </row>
    <row r="3621" spans="1:20" ht="15">
      <c r="A3621" s="291" t="s">
        <v>3962</v>
      </c>
      <c r="B3621" s="63" t="s">
        <v>4023</v>
      </c>
      <c r="C3621" s="3"/>
      <c r="D3621" s="3"/>
      <c r="E3621" s="9"/>
      <c r="F3621" s="9"/>
      <c r="G3621" s="9"/>
      <c r="H3621" s="9"/>
      <c r="L3621" s="69"/>
      <c r="M3621" s="69"/>
      <c r="N3621" s="67"/>
      <c r="T3621"/>
    </row>
    <row r="3622" spans="1:20" ht="15">
      <c r="A3622" s="291" t="s">
        <v>3963</v>
      </c>
      <c r="B3622" s="63" t="s">
        <v>4024</v>
      </c>
      <c r="C3622" s="3"/>
      <c r="D3622" s="3"/>
      <c r="E3622" s="9"/>
      <c r="F3622" s="9"/>
      <c r="G3622" s="9"/>
      <c r="H3622" s="9"/>
      <c r="L3622" s="69"/>
      <c r="M3622" s="69"/>
      <c r="N3622" s="67"/>
      <c r="T3622"/>
    </row>
    <row r="3623" spans="1:20" ht="15">
      <c r="A3623" s="291" t="s">
        <v>3964</v>
      </c>
      <c r="B3623" s="63" t="s">
        <v>4025</v>
      </c>
      <c r="C3623" s="3"/>
      <c r="D3623" s="3"/>
      <c r="E3623" s="9"/>
      <c r="F3623" s="9"/>
      <c r="G3623" s="9"/>
      <c r="H3623" s="9"/>
      <c r="L3623" s="69"/>
      <c r="M3623" s="69"/>
      <c r="N3623" s="67"/>
      <c r="T3623"/>
    </row>
    <row r="3624" spans="1:20" ht="15">
      <c r="A3624" s="291" t="s">
        <v>3965</v>
      </c>
      <c r="B3624" s="63" t="s">
        <v>4026</v>
      </c>
      <c r="C3624" s="3"/>
      <c r="D3624" s="3"/>
      <c r="E3624" s="9"/>
      <c r="F3624" s="9"/>
      <c r="G3624" s="9"/>
      <c r="H3624" s="9"/>
      <c r="L3624" s="69"/>
      <c r="M3624" s="69"/>
      <c r="N3624" s="67"/>
      <c r="T3624"/>
    </row>
    <row r="3625" spans="1:20" ht="15">
      <c r="A3625" s="291" t="s">
        <v>3966</v>
      </c>
      <c r="B3625" s="63" t="s">
        <v>4027</v>
      </c>
      <c r="C3625" s="3"/>
      <c r="D3625" s="3"/>
      <c r="E3625" s="9"/>
      <c r="F3625" s="9"/>
      <c r="G3625" s="9"/>
      <c r="H3625" s="9"/>
      <c r="L3625" s="69"/>
      <c r="M3625" s="69"/>
      <c r="N3625" s="67"/>
      <c r="T3625"/>
    </row>
    <row r="3626" spans="1:20" ht="15">
      <c r="A3626" s="291" t="s">
        <v>4034</v>
      </c>
      <c r="B3626" s="63" t="s">
        <v>4028</v>
      </c>
      <c r="C3626" s="3"/>
      <c r="D3626" s="3"/>
      <c r="E3626" s="9"/>
      <c r="F3626" s="9"/>
      <c r="G3626" s="9"/>
      <c r="H3626" s="9"/>
      <c r="L3626" s="69"/>
      <c r="M3626" s="69"/>
      <c r="N3626" s="67"/>
      <c r="T3626"/>
    </row>
    <row r="3627" spans="1:20" ht="15">
      <c r="A3627" s="291" t="s">
        <v>4187</v>
      </c>
      <c r="B3627" s="63" t="s">
        <v>4029</v>
      </c>
      <c r="C3627" s="3"/>
      <c r="D3627" s="3"/>
      <c r="E3627" s="9"/>
      <c r="F3627" s="9"/>
      <c r="G3627" s="9"/>
      <c r="H3627" s="9"/>
      <c r="L3627" s="69"/>
      <c r="M3627" s="69"/>
      <c r="N3627" s="67"/>
      <c r="T3627"/>
    </row>
    <row r="3628" spans="1:20" ht="15">
      <c r="A3628" s="291" t="s">
        <v>4312</v>
      </c>
      <c r="B3628" s="63" t="s">
        <v>4030</v>
      </c>
      <c r="C3628" s="3"/>
      <c r="D3628" s="3"/>
      <c r="E3628" s="9"/>
      <c r="F3628" s="9"/>
      <c r="G3628" s="9"/>
      <c r="H3628" s="9"/>
      <c r="L3628" s="69"/>
      <c r="M3628" s="69"/>
      <c r="N3628" s="67"/>
      <c r="T3628"/>
    </row>
    <row r="3629" spans="1:20" ht="15">
      <c r="A3629" s="291" t="s">
        <v>4372</v>
      </c>
      <c r="B3629" s="63" t="s">
        <v>4031</v>
      </c>
      <c r="C3629" s="3"/>
      <c r="D3629" s="3"/>
      <c r="E3629" s="9"/>
      <c r="F3629" s="9"/>
      <c r="G3629" s="9"/>
      <c r="H3629" s="9"/>
      <c r="L3629" s="69"/>
      <c r="M3629" s="69"/>
      <c r="N3629" s="67"/>
      <c r="T3629"/>
    </row>
    <row r="3630" spans="1:20" ht="15">
      <c r="A3630" s="291" t="s">
        <v>4373</v>
      </c>
      <c r="B3630" s="63" t="s">
        <v>4032</v>
      </c>
      <c r="C3630" s="3"/>
      <c r="D3630" s="3"/>
      <c r="E3630" s="9"/>
      <c r="F3630" s="9"/>
      <c r="G3630" s="9"/>
      <c r="H3630" s="9"/>
      <c r="L3630" s="69"/>
      <c r="M3630" s="69"/>
      <c r="N3630" s="67"/>
      <c r="T3630"/>
    </row>
    <row r="3631" spans="1:20" ht="15">
      <c r="A3631" s="291" t="s">
        <v>4374</v>
      </c>
      <c r="B3631" s="63" t="s">
        <v>4035</v>
      </c>
      <c r="C3631" s="3"/>
      <c r="D3631" s="3"/>
      <c r="E3631" s="9"/>
      <c r="F3631" s="9"/>
      <c r="G3631" s="9"/>
      <c r="H3631" s="9"/>
      <c r="L3631" s="69"/>
      <c r="M3631" s="69"/>
      <c r="N3631" s="67"/>
      <c r="T3631"/>
    </row>
    <row r="3632" spans="1:20" ht="15">
      <c r="A3632" s="291" t="s">
        <v>4375</v>
      </c>
      <c r="B3632" s="63" t="s">
        <v>4186</v>
      </c>
      <c r="C3632" s="3"/>
      <c r="D3632" s="3"/>
      <c r="E3632" s="9"/>
      <c r="F3632" s="9"/>
      <c r="G3632" s="9"/>
      <c r="H3632" s="9"/>
      <c r="L3632" s="69"/>
      <c r="M3632" s="69"/>
      <c r="N3632" s="67"/>
      <c r="T3632"/>
    </row>
    <row r="3633" spans="1:23" ht="15">
      <c r="A3633" s="291" t="s">
        <v>4376</v>
      </c>
      <c r="B3633" s="63" t="s">
        <v>4309</v>
      </c>
      <c r="C3633" s="3"/>
      <c r="D3633" s="3"/>
      <c r="E3633" s="9"/>
      <c r="F3633" s="9"/>
      <c r="G3633" s="9"/>
      <c r="H3633" s="9"/>
      <c r="L3633" s="69"/>
      <c r="M3633" s="69"/>
      <c r="N3633" s="67"/>
      <c r="T3633"/>
    </row>
    <row r="3634" spans="1:23" ht="15">
      <c r="A3634" s="28"/>
      <c r="B3634" s="63"/>
      <c r="E3634" s="9"/>
      <c r="F3634" s="9"/>
      <c r="G3634" s="9"/>
      <c r="H3634" s="9"/>
      <c r="L3634" s="69"/>
      <c r="M3634" s="69"/>
      <c r="N3634" s="67"/>
      <c r="T3634"/>
    </row>
    <row r="3635" spans="1:23" ht="15">
      <c r="A3635" s="28"/>
      <c r="B3635" s="63"/>
      <c r="E3635" s="9"/>
      <c r="L3635" s="69"/>
      <c r="M3635" s="69"/>
      <c r="T3635"/>
    </row>
    <row r="3636" spans="1:23" ht="15">
      <c r="A3636" s="28"/>
      <c r="B3636" s="63"/>
      <c r="E3636" s="9"/>
      <c r="L3636" s="69"/>
      <c r="M3636" s="69"/>
      <c r="T3636"/>
    </row>
    <row r="3637" spans="1:23" ht="25.5">
      <c r="A3637" s="23" t="s">
        <v>200</v>
      </c>
      <c r="L3637" s="69"/>
      <c r="M3637" s="69"/>
      <c r="T3637"/>
    </row>
    <row r="3638" spans="1:23">
      <c r="L3638" s="69"/>
      <c r="M3638" s="69"/>
      <c r="T3638"/>
    </row>
    <row r="3639" spans="1:23" ht="15">
      <c r="A3639" s="39"/>
      <c r="B3639" s="39"/>
      <c r="C3639" s="39"/>
      <c r="D3639" s="39"/>
      <c r="E3639" s="61">
        <v>2016</v>
      </c>
      <c r="F3639" s="61">
        <v>2017</v>
      </c>
      <c r="G3639" s="61">
        <v>2018</v>
      </c>
      <c r="H3639" s="61">
        <v>2019</v>
      </c>
      <c r="I3639" s="61">
        <v>2020</v>
      </c>
      <c r="J3639" s="61">
        <v>2021</v>
      </c>
      <c r="K3639" s="61">
        <v>2022</v>
      </c>
      <c r="L3639" s="61">
        <v>2023</v>
      </c>
      <c r="M3639" s="61">
        <v>2024</v>
      </c>
      <c r="O3639" s="70" t="s">
        <v>40</v>
      </c>
      <c r="T3639"/>
    </row>
    <row r="3640" spans="1:23" ht="15">
      <c r="A3640" s="28" t="s">
        <v>0</v>
      </c>
      <c r="B3640" s="63" t="s">
        <v>31</v>
      </c>
      <c r="E3640" s="216">
        <v>152</v>
      </c>
      <c r="F3640" s="213">
        <v>551.4</v>
      </c>
      <c r="G3640" s="216">
        <v>673.5</v>
      </c>
      <c r="H3640" s="9">
        <v>523.59999999999309</v>
      </c>
      <c r="I3640" s="9" t="s">
        <v>183</v>
      </c>
      <c r="J3640" s="9" t="s">
        <v>183</v>
      </c>
      <c r="K3640" s="9" t="s">
        <v>183</v>
      </c>
      <c r="L3640" s="9" t="s">
        <v>183</v>
      </c>
      <c r="M3640" s="9"/>
      <c r="O3640" s="67">
        <v>1900.4999999999932</v>
      </c>
      <c r="Q3640" t="s">
        <v>368</v>
      </c>
      <c r="T3640" t="s">
        <v>1669</v>
      </c>
      <c r="U3640" s="82"/>
      <c r="V3640" s="79"/>
      <c r="W3640" s="3"/>
    </row>
    <row r="3641" spans="1:23" ht="15">
      <c r="A3641" s="28" t="s">
        <v>2</v>
      </c>
      <c r="B3641" s="63" t="s">
        <v>19</v>
      </c>
      <c r="E3641" s="216">
        <v>178.5</v>
      </c>
      <c r="F3641" s="216">
        <v>466</v>
      </c>
      <c r="G3641" s="216">
        <v>603.20000000000005</v>
      </c>
      <c r="H3641" s="216">
        <v>567.69999999999709</v>
      </c>
      <c r="I3641" s="9" t="s">
        <v>183</v>
      </c>
      <c r="J3641" s="9" t="s">
        <v>183</v>
      </c>
      <c r="K3641" s="9" t="s">
        <v>183</v>
      </c>
      <c r="L3641" s="9" t="s">
        <v>183</v>
      </c>
      <c r="M3641" s="9"/>
      <c r="O3641" s="67">
        <v>1815.3999999999971</v>
      </c>
      <c r="Q3641" t="s">
        <v>940</v>
      </c>
      <c r="T3641" t="s">
        <v>941</v>
      </c>
      <c r="U3641" s="82"/>
      <c r="V3641" s="79"/>
      <c r="W3641" s="3"/>
    </row>
    <row r="3642" spans="1:23" ht="15">
      <c r="A3642" s="28" t="s">
        <v>3</v>
      </c>
      <c r="B3642" s="63" t="s">
        <v>17</v>
      </c>
      <c r="E3642" s="211">
        <v>219.4</v>
      </c>
      <c r="F3642" s="9">
        <v>268.60000000000002</v>
      </c>
      <c r="G3642" s="216">
        <v>629.9</v>
      </c>
      <c r="H3642" s="216">
        <v>635.79999999999927</v>
      </c>
      <c r="I3642" s="9" t="s">
        <v>183</v>
      </c>
      <c r="J3642" s="9" t="s">
        <v>183</v>
      </c>
      <c r="K3642" s="9" t="s">
        <v>183</v>
      </c>
      <c r="L3642" s="9" t="s">
        <v>183</v>
      </c>
      <c r="M3642" s="9"/>
      <c r="O3642" s="67">
        <v>1753.6999999999994</v>
      </c>
      <c r="Q3642" t="s">
        <v>938</v>
      </c>
      <c r="T3642"/>
      <c r="U3642" s="82"/>
      <c r="V3642" s="79"/>
      <c r="W3642" s="3"/>
    </row>
    <row r="3643" spans="1:23" ht="15">
      <c r="A3643" s="28" t="s">
        <v>5</v>
      </c>
      <c r="B3643" s="63" t="s">
        <v>143</v>
      </c>
      <c r="E3643" s="9" t="s">
        <v>278</v>
      </c>
      <c r="F3643" s="9">
        <v>280.8</v>
      </c>
      <c r="G3643" s="216">
        <v>581.29999999999995</v>
      </c>
      <c r="H3643" s="213">
        <v>800.10000000000036</v>
      </c>
      <c r="I3643" s="9" t="s">
        <v>183</v>
      </c>
      <c r="J3643" s="9" t="s">
        <v>183</v>
      </c>
      <c r="K3643" s="9" t="s">
        <v>183</v>
      </c>
      <c r="L3643" s="9" t="s">
        <v>183</v>
      </c>
      <c r="M3643" s="9"/>
      <c r="O3643" s="67">
        <v>1662.2000000000003</v>
      </c>
      <c r="Q3643" t="s">
        <v>321</v>
      </c>
      <c r="T3643" t="s">
        <v>1669</v>
      </c>
      <c r="U3643" s="82"/>
      <c r="V3643" s="79"/>
      <c r="W3643" s="3"/>
    </row>
    <row r="3644" spans="1:23" ht="15">
      <c r="A3644" s="28" t="s">
        <v>7</v>
      </c>
      <c r="B3644" s="63" t="s">
        <v>11</v>
      </c>
      <c r="E3644" s="212">
        <v>216.1</v>
      </c>
      <c r="F3644" s="216">
        <v>443.6</v>
      </c>
      <c r="G3644" s="9">
        <v>270.2</v>
      </c>
      <c r="H3644" s="212">
        <v>719.19999999999891</v>
      </c>
      <c r="I3644" s="9" t="s">
        <v>183</v>
      </c>
      <c r="J3644" s="9" t="s">
        <v>183</v>
      </c>
      <c r="K3644" s="9" t="s">
        <v>183</v>
      </c>
      <c r="L3644" s="9" t="s">
        <v>183</v>
      </c>
      <c r="M3644" s="9"/>
      <c r="O3644" s="67">
        <v>1649.099999999999</v>
      </c>
      <c r="Q3644" t="s">
        <v>937</v>
      </c>
      <c r="T3644"/>
      <c r="U3644" s="82"/>
      <c r="V3644" s="79"/>
      <c r="W3644" s="3"/>
    </row>
    <row r="3645" spans="1:23" ht="15">
      <c r="A3645" s="28" t="s">
        <v>8</v>
      </c>
      <c r="B3645" s="63" t="s">
        <v>33</v>
      </c>
      <c r="E3645" s="216">
        <v>210.1</v>
      </c>
      <c r="F3645" s="9">
        <v>314.3</v>
      </c>
      <c r="G3645" s="211">
        <v>717.7</v>
      </c>
      <c r="H3645" s="9">
        <v>357.30000000000291</v>
      </c>
      <c r="I3645" s="9" t="s">
        <v>183</v>
      </c>
      <c r="J3645" s="9" t="s">
        <v>183</v>
      </c>
      <c r="K3645" s="9" t="s">
        <v>183</v>
      </c>
      <c r="L3645" s="9" t="s">
        <v>183</v>
      </c>
      <c r="M3645" s="9"/>
      <c r="O3645" s="67">
        <v>1599.4000000000028</v>
      </c>
      <c r="Q3645" t="s">
        <v>353</v>
      </c>
      <c r="T3645"/>
      <c r="U3645" s="82"/>
      <c r="V3645" s="79"/>
      <c r="W3645" s="3"/>
    </row>
    <row r="3646" spans="1:23" ht="15">
      <c r="A3646" s="28" t="s">
        <v>10</v>
      </c>
      <c r="B3646" s="63" t="s">
        <v>25</v>
      </c>
      <c r="E3646" s="213">
        <v>237.4</v>
      </c>
      <c r="F3646" s="9">
        <v>302.95</v>
      </c>
      <c r="G3646" s="216">
        <v>592.20000000000005</v>
      </c>
      <c r="H3646" s="9">
        <v>442.65000000000327</v>
      </c>
      <c r="I3646" s="9" t="s">
        <v>183</v>
      </c>
      <c r="J3646" s="9" t="s">
        <v>183</v>
      </c>
      <c r="K3646" s="9" t="s">
        <v>183</v>
      </c>
      <c r="L3646" s="9" t="s">
        <v>183</v>
      </c>
      <c r="M3646" s="9"/>
      <c r="O3646" s="67">
        <v>1575.2000000000035</v>
      </c>
      <c r="Q3646" t="s">
        <v>369</v>
      </c>
      <c r="T3646" t="s">
        <v>1669</v>
      </c>
      <c r="U3646" s="82"/>
      <c r="V3646" s="79"/>
      <c r="W3646" s="3"/>
    </row>
    <row r="3647" spans="1:23" ht="15">
      <c r="A3647" s="28" t="s">
        <v>12</v>
      </c>
      <c r="B3647" s="63" t="s">
        <v>21</v>
      </c>
      <c r="E3647" s="9">
        <v>150.69999999999999</v>
      </c>
      <c r="F3647" s="9">
        <v>367.4</v>
      </c>
      <c r="G3647" s="9">
        <v>482.4</v>
      </c>
      <c r="H3647" s="9">
        <v>511.99999999999818</v>
      </c>
      <c r="I3647" s="9" t="s">
        <v>183</v>
      </c>
      <c r="J3647" s="9" t="s">
        <v>183</v>
      </c>
      <c r="K3647" s="9" t="s">
        <v>183</v>
      </c>
      <c r="L3647" s="9" t="s">
        <v>183</v>
      </c>
      <c r="M3647" s="9"/>
      <c r="O3647" s="67">
        <v>1512.4999999999982</v>
      </c>
      <c r="T3647"/>
      <c r="U3647" s="82"/>
      <c r="V3647" s="79"/>
      <c r="W3647" s="3"/>
    </row>
    <row r="3648" spans="1:23" ht="15">
      <c r="A3648" s="28" t="s">
        <v>14</v>
      </c>
      <c r="B3648" s="63" t="s">
        <v>141</v>
      </c>
      <c r="E3648" s="9" t="s">
        <v>278</v>
      </c>
      <c r="F3648" s="216">
        <v>433.65</v>
      </c>
      <c r="G3648" s="216">
        <v>501</v>
      </c>
      <c r="H3648" s="216">
        <v>574.80000000000291</v>
      </c>
      <c r="I3648" s="9" t="s">
        <v>183</v>
      </c>
      <c r="J3648" s="9" t="s">
        <v>183</v>
      </c>
      <c r="K3648" s="9" t="s">
        <v>183</v>
      </c>
      <c r="L3648" s="9" t="s">
        <v>183</v>
      </c>
      <c r="M3648" s="9"/>
      <c r="O3648" s="67">
        <v>1509.450000000003</v>
      </c>
      <c r="Q3648" t="s">
        <v>939</v>
      </c>
      <c r="T3648"/>
      <c r="U3648" s="82"/>
      <c r="V3648" s="79"/>
      <c r="W3648" s="3"/>
    </row>
    <row r="3649" spans="1:23" ht="15">
      <c r="A3649" s="28" t="s">
        <v>16</v>
      </c>
      <c r="B3649" s="63" t="s">
        <v>39</v>
      </c>
      <c r="E3649" s="216">
        <v>192</v>
      </c>
      <c r="F3649" s="9">
        <v>295.89999999999998</v>
      </c>
      <c r="G3649" s="9">
        <v>485.3</v>
      </c>
      <c r="H3649" s="9">
        <v>443.89999999999782</v>
      </c>
      <c r="I3649" s="9" t="s">
        <v>183</v>
      </c>
      <c r="J3649" s="9" t="s">
        <v>183</v>
      </c>
      <c r="K3649" s="9" t="s">
        <v>183</v>
      </c>
      <c r="L3649" s="9" t="s">
        <v>183</v>
      </c>
      <c r="M3649" s="9"/>
      <c r="O3649" s="67">
        <v>1417.0999999999979</v>
      </c>
      <c r="Q3649" t="s">
        <v>297</v>
      </c>
      <c r="T3649"/>
      <c r="U3649" s="82"/>
      <c r="V3649" s="79"/>
      <c r="W3649" s="3"/>
    </row>
    <row r="3650" spans="1:23" ht="15">
      <c r="A3650" s="28" t="s">
        <v>18</v>
      </c>
      <c r="B3650" s="63" t="s">
        <v>9</v>
      </c>
      <c r="E3650" s="216">
        <v>169</v>
      </c>
      <c r="F3650" s="216">
        <v>454</v>
      </c>
      <c r="G3650" s="9">
        <v>467.8</v>
      </c>
      <c r="H3650" s="9">
        <v>223.90000000000236</v>
      </c>
      <c r="I3650" s="9" t="s">
        <v>183</v>
      </c>
      <c r="J3650" s="9" t="s">
        <v>183</v>
      </c>
      <c r="K3650" s="9" t="s">
        <v>183</v>
      </c>
      <c r="L3650" s="9" t="s">
        <v>183</v>
      </c>
      <c r="M3650" s="9"/>
      <c r="O3650" s="67">
        <v>1314.7000000000023</v>
      </c>
      <c r="Q3650" t="s">
        <v>325</v>
      </c>
      <c r="T3650"/>
      <c r="U3650" s="82"/>
      <c r="V3650" s="79"/>
      <c r="W3650" s="3"/>
    </row>
    <row r="3651" spans="1:23" ht="15">
      <c r="A3651" s="28" t="s">
        <v>20</v>
      </c>
      <c r="B3651" s="63" t="s">
        <v>158</v>
      </c>
      <c r="E3651" s="9" t="s">
        <v>278</v>
      </c>
      <c r="F3651" s="9" t="s">
        <v>278</v>
      </c>
      <c r="G3651" s="216">
        <v>515.9</v>
      </c>
      <c r="H3651" s="211">
        <v>727.80000000000291</v>
      </c>
      <c r="I3651" s="9" t="s">
        <v>183</v>
      </c>
      <c r="J3651" s="9" t="s">
        <v>183</v>
      </c>
      <c r="K3651" s="9" t="s">
        <v>183</v>
      </c>
      <c r="L3651" s="9" t="s">
        <v>183</v>
      </c>
      <c r="M3651" s="9"/>
      <c r="O3651" s="67">
        <v>1243.700000000003</v>
      </c>
      <c r="Q3651" t="s">
        <v>319</v>
      </c>
      <c r="T3651"/>
      <c r="U3651" s="82"/>
      <c r="V3651" s="79"/>
      <c r="W3651" s="3"/>
    </row>
    <row r="3652" spans="1:23" ht="15">
      <c r="A3652" s="28" t="s">
        <v>22</v>
      </c>
      <c r="B3652" s="63" t="s">
        <v>23</v>
      </c>
      <c r="E3652" s="9">
        <v>75.900000000000006</v>
      </c>
      <c r="F3652" s="211">
        <v>543.4</v>
      </c>
      <c r="G3652" s="9">
        <v>313.8</v>
      </c>
      <c r="H3652" s="9">
        <v>282.00000000000091</v>
      </c>
      <c r="I3652" s="9" t="s">
        <v>183</v>
      </c>
      <c r="J3652" s="9" t="s">
        <v>183</v>
      </c>
      <c r="K3652" s="9" t="s">
        <v>183</v>
      </c>
      <c r="L3652" s="9" t="s">
        <v>183</v>
      </c>
      <c r="M3652" s="9"/>
      <c r="O3652" s="67">
        <v>1215.1000000000008</v>
      </c>
      <c r="Q3652" t="s">
        <v>300</v>
      </c>
      <c r="T3652"/>
      <c r="U3652" s="82"/>
      <c r="V3652" s="79"/>
      <c r="W3652" s="3"/>
    </row>
    <row r="3653" spans="1:23" ht="15">
      <c r="A3653" s="28" t="s">
        <v>24</v>
      </c>
      <c r="B3653" s="63" t="s">
        <v>1</v>
      </c>
      <c r="E3653" s="9">
        <v>15.9</v>
      </c>
      <c r="F3653" s="9">
        <v>183.6</v>
      </c>
      <c r="G3653" s="212">
        <v>684.8</v>
      </c>
      <c r="H3653" s="9">
        <v>307.79999999999927</v>
      </c>
      <c r="I3653" s="9" t="s">
        <v>183</v>
      </c>
      <c r="J3653" s="9" t="s">
        <v>183</v>
      </c>
      <c r="K3653" s="9" t="s">
        <v>183</v>
      </c>
      <c r="L3653" s="9" t="s">
        <v>183</v>
      </c>
      <c r="M3653" s="9"/>
      <c r="O3653" s="67">
        <v>1192.0999999999992</v>
      </c>
      <c r="Q3653" t="s">
        <v>282</v>
      </c>
      <c r="T3653"/>
      <c r="U3653" s="82"/>
      <c r="V3653" s="79"/>
      <c r="W3653" s="3"/>
    </row>
    <row r="3654" spans="1:23" ht="15">
      <c r="A3654" s="28" t="s">
        <v>26</v>
      </c>
      <c r="B3654" s="63" t="s">
        <v>15</v>
      </c>
      <c r="E3654" s="9">
        <v>149.6</v>
      </c>
      <c r="F3654" s="216">
        <v>463.85</v>
      </c>
      <c r="G3654" s="9">
        <v>156.19999999999999</v>
      </c>
      <c r="H3654" s="9">
        <v>391</v>
      </c>
      <c r="I3654" s="9" t="s">
        <v>183</v>
      </c>
      <c r="J3654" s="9" t="s">
        <v>183</v>
      </c>
      <c r="K3654" s="9" t="s">
        <v>183</v>
      </c>
      <c r="L3654" s="9" t="s">
        <v>183</v>
      </c>
      <c r="M3654" s="9"/>
      <c r="O3654" s="67">
        <v>1160.6500000000001</v>
      </c>
      <c r="Q3654" t="s">
        <v>292</v>
      </c>
      <c r="T3654"/>
      <c r="U3654" s="82"/>
      <c r="V3654" s="79"/>
      <c r="W3654" s="3"/>
    </row>
    <row r="3655" spans="1:23" ht="15">
      <c r="A3655" s="28" t="s">
        <v>28</v>
      </c>
      <c r="B3655" s="63" t="s">
        <v>27</v>
      </c>
      <c r="E3655" s="9">
        <v>129.30000000000001</v>
      </c>
      <c r="F3655" s="9">
        <v>293.7</v>
      </c>
      <c r="G3655" s="9">
        <v>217</v>
      </c>
      <c r="H3655" s="9">
        <v>495.59999999999491</v>
      </c>
      <c r="I3655" s="9" t="s">
        <v>183</v>
      </c>
      <c r="J3655" s="9" t="s">
        <v>183</v>
      </c>
      <c r="K3655" s="9" t="s">
        <v>183</v>
      </c>
      <c r="L3655" s="9" t="s">
        <v>183</v>
      </c>
      <c r="M3655" s="9"/>
      <c r="O3655" s="67">
        <v>1135.5999999999949</v>
      </c>
      <c r="T3655"/>
      <c r="U3655" s="82"/>
      <c r="V3655" s="79"/>
      <c r="W3655" s="3"/>
    </row>
    <row r="3656" spans="1:23" ht="15">
      <c r="A3656" s="28" t="s">
        <v>30</v>
      </c>
      <c r="B3656" s="63" t="s">
        <v>29</v>
      </c>
      <c r="E3656" s="9">
        <v>125.5</v>
      </c>
      <c r="F3656" s="9">
        <v>254.15</v>
      </c>
      <c r="G3656" s="213">
        <v>726.7</v>
      </c>
      <c r="H3656" s="9" t="s">
        <v>278</v>
      </c>
      <c r="I3656" s="9" t="s">
        <v>183</v>
      </c>
      <c r="J3656" s="9" t="s">
        <v>183</v>
      </c>
      <c r="K3656" s="9" t="s">
        <v>183</v>
      </c>
      <c r="L3656" s="9" t="s">
        <v>183</v>
      </c>
      <c r="M3656" s="9"/>
      <c r="O3656" s="67">
        <v>1106.3499999999999</v>
      </c>
      <c r="Q3656" t="s">
        <v>281</v>
      </c>
      <c r="T3656" t="s">
        <v>1669</v>
      </c>
      <c r="U3656" s="82"/>
      <c r="V3656" s="79"/>
      <c r="W3656" s="3"/>
    </row>
    <row r="3657" spans="1:23" ht="15">
      <c r="A3657" s="28" t="s">
        <v>32</v>
      </c>
      <c r="B3657" s="63" t="s">
        <v>142</v>
      </c>
      <c r="E3657" s="9" t="s">
        <v>278</v>
      </c>
      <c r="F3657" s="216">
        <v>508</v>
      </c>
      <c r="G3657" s="9">
        <v>266</v>
      </c>
      <c r="H3657" s="9">
        <v>325.29999999999745</v>
      </c>
      <c r="I3657" s="9" t="s">
        <v>183</v>
      </c>
      <c r="J3657" s="9" t="s">
        <v>183</v>
      </c>
      <c r="K3657" s="9" t="s">
        <v>183</v>
      </c>
      <c r="L3657" s="9" t="s">
        <v>183</v>
      </c>
      <c r="M3657" s="9"/>
      <c r="O3657" s="67">
        <v>1099.2999999999975</v>
      </c>
      <c r="Q3657" t="s">
        <v>283</v>
      </c>
      <c r="T3657"/>
      <c r="U3657" s="82"/>
      <c r="V3657" s="79"/>
      <c r="W3657" s="3"/>
    </row>
    <row r="3658" spans="1:23" ht="15">
      <c r="A3658" s="28" t="s">
        <v>34</v>
      </c>
      <c r="B3658" s="63" t="s">
        <v>144</v>
      </c>
      <c r="E3658" s="9" t="s">
        <v>278</v>
      </c>
      <c r="F3658" s="212">
        <v>508.05</v>
      </c>
      <c r="G3658" s="9">
        <v>251.65</v>
      </c>
      <c r="H3658" s="9">
        <v>249.15000000000055</v>
      </c>
      <c r="I3658" s="9" t="s">
        <v>183</v>
      </c>
      <c r="J3658" s="9" t="s">
        <v>183</v>
      </c>
      <c r="K3658" s="9" t="s">
        <v>183</v>
      </c>
      <c r="L3658" s="9" t="s">
        <v>183</v>
      </c>
      <c r="M3658" s="9"/>
      <c r="O3658" s="67">
        <v>1008.8500000000006</v>
      </c>
      <c r="Q3658" t="s">
        <v>282</v>
      </c>
      <c r="T3658"/>
      <c r="U3658" s="82"/>
      <c r="V3658" s="79"/>
      <c r="W3658" s="3"/>
    </row>
    <row r="3659" spans="1:23" ht="15">
      <c r="A3659" s="28" t="s">
        <v>36</v>
      </c>
      <c r="B3659" s="63" t="s">
        <v>6</v>
      </c>
      <c r="E3659" s="9">
        <v>128.30000000000001</v>
      </c>
      <c r="F3659" s="9">
        <v>195.25</v>
      </c>
      <c r="G3659" s="9">
        <v>317.3</v>
      </c>
      <c r="H3659" s="9">
        <v>357.79999999999563</v>
      </c>
      <c r="I3659" s="9" t="s">
        <v>183</v>
      </c>
      <c r="J3659" s="9" t="s">
        <v>183</v>
      </c>
      <c r="K3659" s="9" t="s">
        <v>183</v>
      </c>
      <c r="L3659" s="9" t="s">
        <v>183</v>
      </c>
      <c r="M3659" s="9"/>
      <c r="O3659" s="67">
        <v>998.64999999999566</v>
      </c>
      <c r="T3659"/>
      <c r="U3659" s="82"/>
      <c r="V3659" s="79"/>
      <c r="W3659" s="3"/>
    </row>
    <row r="3660" spans="1:23" ht="15">
      <c r="A3660" s="28" t="s">
        <v>38</v>
      </c>
      <c r="B3660" s="63" t="s">
        <v>37</v>
      </c>
      <c r="E3660" s="216">
        <v>162.6</v>
      </c>
      <c r="F3660" s="9">
        <v>241.7</v>
      </c>
      <c r="G3660" s="9">
        <v>236.2</v>
      </c>
      <c r="H3660" s="9">
        <v>338.80000000000291</v>
      </c>
      <c r="I3660" s="9" t="s">
        <v>183</v>
      </c>
      <c r="J3660" s="9" t="s">
        <v>183</v>
      </c>
      <c r="K3660" s="9" t="s">
        <v>183</v>
      </c>
      <c r="L3660" s="9" t="s">
        <v>183</v>
      </c>
      <c r="M3660" s="9"/>
      <c r="O3660" s="67">
        <v>979.30000000000291</v>
      </c>
      <c r="Q3660" t="s">
        <v>288</v>
      </c>
      <c r="T3660"/>
      <c r="U3660" s="82"/>
      <c r="V3660" s="79"/>
      <c r="W3660" s="3"/>
    </row>
    <row r="3661" spans="1:23" ht="15">
      <c r="A3661" s="28" t="s">
        <v>145</v>
      </c>
      <c r="B3661" s="63" t="s">
        <v>13</v>
      </c>
      <c r="E3661" s="9">
        <v>123.3</v>
      </c>
      <c r="F3661" s="216">
        <v>505.45</v>
      </c>
      <c r="G3661" s="9">
        <v>229.8</v>
      </c>
      <c r="H3661" s="9">
        <v>83.799999999995634</v>
      </c>
      <c r="I3661" s="9" t="s">
        <v>183</v>
      </c>
      <c r="J3661" s="9" t="s">
        <v>183</v>
      </c>
      <c r="K3661" s="9" t="s">
        <v>183</v>
      </c>
      <c r="L3661" s="9" t="s">
        <v>183</v>
      </c>
      <c r="M3661" s="9"/>
      <c r="O3661" s="67">
        <v>942.34999999999559</v>
      </c>
      <c r="Q3661" t="s">
        <v>284</v>
      </c>
      <c r="T3661"/>
      <c r="U3661" s="82"/>
      <c r="V3661" s="79"/>
      <c r="W3661" s="3"/>
    </row>
    <row r="3662" spans="1:23" ht="15">
      <c r="A3662" s="28" t="s">
        <v>146</v>
      </c>
      <c r="B3662" s="63" t="s">
        <v>4</v>
      </c>
      <c r="E3662" s="9">
        <v>71.2</v>
      </c>
      <c r="F3662" s="9">
        <v>230.8</v>
      </c>
      <c r="G3662" s="9">
        <v>328.5</v>
      </c>
      <c r="H3662" s="9">
        <v>277.29999999999745</v>
      </c>
      <c r="I3662" s="9" t="s">
        <v>183</v>
      </c>
      <c r="J3662" s="9" t="s">
        <v>183</v>
      </c>
      <c r="K3662" s="9" t="s">
        <v>183</v>
      </c>
      <c r="L3662" s="9" t="s">
        <v>183</v>
      </c>
      <c r="M3662" s="9"/>
      <c r="O3662" s="67">
        <v>907.79999999999745</v>
      </c>
      <c r="T3662"/>
      <c r="U3662" s="82"/>
      <c r="V3662" s="79"/>
      <c r="W3662" s="3"/>
    </row>
    <row r="3663" spans="1:23" ht="15">
      <c r="A3663" s="28" t="s">
        <v>147</v>
      </c>
      <c r="B3663" s="63" t="s">
        <v>155</v>
      </c>
      <c r="E3663" s="9" t="s">
        <v>278</v>
      </c>
      <c r="F3663" s="9" t="s">
        <v>278</v>
      </c>
      <c r="G3663" s="9">
        <v>305.39999999999998</v>
      </c>
      <c r="H3663" s="216">
        <v>595.600000000004</v>
      </c>
      <c r="I3663" s="9" t="s">
        <v>183</v>
      </c>
      <c r="J3663" s="9" t="s">
        <v>183</v>
      </c>
      <c r="K3663" s="9" t="s">
        <v>183</v>
      </c>
      <c r="L3663" s="9" t="s">
        <v>183</v>
      </c>
      <c r="M3663" s="9"/>
      <c r="O3663" s="67">
        <v>901.00000000000398</v>
      </c>
      <c r="Q3663" t="s">
        <v>297</v>
      </c>
      <c r="T3663"/>
      <c r="U3663" s="82"/>
      <c r="V3663" s="79"/>
      <c r="W3663" s="3"/>
    </row>
    <row r="3664" spans="1:23" ht="15">
      <c r="A3664" s="28" t="s">
        <v>151</v>
      </c>
      <c r="B3664" s="63" t="s">
        <v>154</v>
      </c>
      <c r="E3664" s="9" t="s">
        <v>278</v>
      </c>
      <c r="F3664" s="9" t="s">
        <v>278</v>
      </c>
      <c r="G3664" s="9">
        <v>146.9</v>
      </c>
      <c r="H3664" s="216">
        <v>586.50000000000182</v>
      </c>
      <c r="I3664" s="9" t="s">
        <v>183</v>
      </c>
      <c r="J3664" s="9" t="s">
        <v>183</v>
      </c>
      <c r="K3664" s="9" t="s">
        <v>183</v>
      </c>
      <c r="L3664" s="9" t="s">
        <v>183</v>
      </c>
      <c r="M3664" s="9"/>
      <c r="O3664" s="67">
        <v>733.4000000000018</v>
      </c>
      <c r="Q3664" t="s">
        <v>292</v>
      </c>
      <c r="T3664"/>
      <c r="U3664" s="82"/>
      <c r="V3664" s="79"/>
      <c r="W3664" s="3"/>
    </row>
    <row r="3665" spans="1:23" ht="15">
      <c r="A3665" s="28" t="s">
        <v>157</v>
      </c>
      <c r="B3665" s="63" t="s">
        <v>736</v>
      </c>
      <c r="E3665" s="9" t="s">
        <v>278</v>
      </c>
      <c r="F3665" s="9" t="s">
        <v>278</v>
      </c>
      <c r="G3665" s="9" t="s">
        <v>278</v>
      </c>
      <c r="H3665" s="216">
        <v>631.399999999996</v>
      </c>
      <c r="I3665" s="9" t="s">
        <v>183</v>
      </c>
      <c r="J3665" s="9" t="s">
        <v>183</v>
      </c>
      <c r="K3665" s="9" t="s">
        <v>183</v>
      </c>
      <c r="L3665" s="9" t="s">
        <v>183</v>
      </c>
      <c r="M3665" s="9"/>
      <c r="O3665" s="67">
        <v>631.399999999996</v>
      </c>
      <c r="Q3665" t="s">
        <v>284</v>
      </c>
      <c r="T3665"/>
      <c r="U3665" s="82"/>
      <c r="V3665" s="79"/>
      <c r="W3665" s="3"/>
    </row>
    <row r="3666" spans="1:23" ht="15">
      <c r="A3666" s="28" t="s">
        <v>159</v>
      </c>
      <c r="B3666" s="63" t="s">
        <v>747</v>
      </c>
      <c r="E3666" s="9" t="s">
        <v>278</v>
      </c>
      <c r="F3666" s="9" t="s">
        <v>278</v>
      </c>
      <c r="G3666" s="9" t="s">
        <v>278</v>
      </c>
      <c r="H3666" s="216">
        <v>541.54999999999382</v>
      </c>
      <c r="I3666" s="9" t="s">
        <v>183</v>
      </c>
      <c r="J3666" s="9" t="s">
        <v>183</v>
      </c>
      <c r="K3666" s="9" t="s">
        <v>183</v>
      </c>
      <c r="L3666" s="9" t="s">
        <v>183</v>
      </c>
      <c r="M3666" s="9"/>
      <c r="O3666" s="67">
        <v>541.54999999999382</v>
      </c>
      <c r="Q3666" t="s">
        <v>293</v>
      </c>
      <c r="T3666"/>
      <c r="U3666" s="82"/>
      <c r="V3666" s="79"/>
      <c r="W3666" s="3"/>
    </row>
    <row r="3667" spans="1:23" ht="15">
      <c r="A3667" s="28" t="s">
        <v>160</v>
      </c>
      <c r="B3667" s="63" t="s">
        <v>162</v>
      </c>
      <c r="E3667" s="9" t="s">
        <v>278</v>
      </c>
      <c r="F3667" s="9" t="s">
        <v>278</v>
      </c>
      <c r="G3667" s="9">
        <v>328.1</v>
      </c>
      <c r="H3667" s="9">
        <v>184.899999999996</v>
      </c>
      <c r="I3667" s="9" t="s">
        <v>183</v>
      </c>
      <c r="J3667" s="9" t="s">
        <v>183</v>
      </c>
      <c r="K3667" s="9" t="s">
        <v>183</v>
      </c>
      <c r="L3667" s="9" t="s">
        <v>183</v>
      </c>
      <c r="M3667" s="9"/>
      <c r="O3667" s="67">
        <v>512.99999999999602</v>
      </c>
      <c r="T3667"/>
      <c r="U3667" s="82"/>
      <c r="V3667" s="79"/>
      <c r="W3667" s="3"/>
    </row>
    <row r="3668" spans="1:23" ht="15">
      <c r="A3668" s="28" t="s">
        <v>161</v>
      </c>
      <c r="B3668" s="63" t="s">
        <v>35</v>
      </c>
      <c r="E3668" s="9">
        <v>46.5</v>
      </c>
      <c r="F3668" s="9">
        <v>230.05</v>
      </c>
      <c r="G3668" s="9">
        <v>149.6</v>
      </c>
      <c r="H3668" s="9">
        <v>81.000000000000909</v>
      </c>
      <c r="I3668" s="9" t="s">
        <v>183</v>
      </c>
      <c r="J3668" s="9" t="s">
        <v>183</v>
      </c>
      <c r="K3668" s="9" t="s">
        <v>183</v>
      </c>
      <c r="L3668" s="9" t="s">
        <v>183</v>
      </c>
      <c r="M3668" s="9"/>
      <c r="O3668" s="67">
        <v>507.15000000000089</v>
      </c>
      <c r="T3668"/>
      <c r="U3668" s="82"/>
      <c r="V3668" s="79"/>
      <c r="W3668" s="3"/>
    </row>
    <row r="3669" spans="1:23" ht="15">
      <c r="A3669" s="28" t="s">
        <v>163</v>
      </c>
      <c r="B3669" s="63" t="s">
        <v>757</v>
      </c>
      <c r="E3669" s="9" t="s">
        <v>278</v>
      </c>
      <c r="F3669" s="9" t="s">
        <v>278</v>
      </c>
      <c r="G3669" s="9" t="s">
        <v>278</v>
      </c>
      <c r="H3669" s="9">
        <v>497.350000000004</v>
      </c>
      <c r="I3669" s="9" t="s">
        <v>183</v>
      </c>
      <c r="J3669" s="9" t="s">
        <v>183</v>
      </c>
      <c r="K3669" s="9" t="s">
        <v>183</v>
      </c>
      <c r="L3669" s="9" t="s">
        <v>183</v>
      </c>
      <c r="M3669" s="9"/>
      <c r="O3669" s="67">
        <v>497.350000000004</v>
      </c>
      <c r="T3669"/>
      <c r="U3669" s="82"/>
      <c r="V3669" s="79"/>
      <c r="W3669" s="3"/>
    </row>
    <row r="3670" spans="1:23" ht="15">
      <c r="A3670" s="28" t="s">
        <v>274</v>
      </c>
      <c r="B3670" s="63" t="s">
        <v>164</v>
      </c>
      <c r="E3670" s="9" t="s">
        <v>278</v>
      </c>
      <c r="F3670" s="9" t="s">
        <v>278</v>
      </c>
      <c r="G3670" s="9">
        <v>484.2</v>
      </c>
      <c r="H3670" s="9" t="s">
        <v>278</v>
      </c>
      <c r="I3670" s="9" t="s">
        <v>183</v>
      </c>
      <c r="J3670" s="9" t="s">
        <v>183</v>
      </c>
      <c r="K3670" s="9" t="s">
        <v>183</v>
      </c>
      <c r="L3670" s="9" t="s">
        <v>183</v>
      </c>
      <c r="M3670" s="9"/>
      <c r="O3670" s="67">
        <v>484.2</v>
      </c>
      <c r="T3670"/>
      <c r="U3670" s="82"/>
      <c r="V3670" s="79"/>
      <c r="W3670" s="3"/>
    </row>
    <row r="3671" spans="1:23" ht="15">
      <c r="A3671" s="28" t="s">
        <v>275</v>
      </c>
      <c r="B3671" s="63" t="s">
        <v>178</v>
      </c>
      <c r="E3671" s="9">
        <v>144.6</v>
      </c>
      <c r="F3671" s="9">
        <v>336.95</v>
      </c>
      <c r="G3671" s="9" t="s">
        <v>278</v>
      </c>
      <c r="H3671" s="9" t="s">
        <v>278</v>
      </c>
      <c r="I3671" s="9" t="s">
        <v>183</v>
      </c>
      <c r="J3671" s="9" t="s">
        <v>183</v>
      </c>
      <c r="K3671" s="9" t="s">
        <v>183</v>
      </c>
      <c r="L3671" s="9" t="s">
        <v>183</v>
      </c>
      <c r="M3671" s="9"/>
      <c r="O3671" s="67">
        <v>481.54999999999995</v>
      </c>
      <c r="T3671"/>
      <c r="U3671" s="82"/>
      <c r="V3671" s="79"/>
      <c r="W3671" s="3"/>
    </row>
    <row r="3672" spans="1:23" ht="15">
      <c r="A3672" s="28" t="s">
        <v>276</v>
      </c>
      <c r="B3672" s="63" t="s">
        <v>156</v>
      </c>
      <c r="E3672" s="9" t="s">
        <v>278</v>
      </c>
      <c r="F3672" s="9" t="s">
        <v>278</v>
      </c>
      <c r="G3672" s="9">
        <v>166.7</v>
      </c>
      <c r="H3672" s="9">
        <v>311.60000000000218</v>
      </c>
      <c r="I3672" s="9" t="s">
        <v>183</v>
      </c>
      <c r="J3672" s="9" t="s">
        <v>183</v>
      </c>
      <c r="K3672" s="9" t="s">
        <v>183</v>
      </c>
      <c r="L3672" s="9" t="s">
        <v>183</v>
      </c>
      <c r="M3672" s="9"/>
      <c r="O3672" s="67">
        <v>478.30000000000217</v>
      </c>
      <c r="T3672"/>
      <c r="U3672" s="82"/>
      <c r="V3672" s="79"/>
      <c r="W3672" s="3"/>
    </row>
    <row r="3673" spans="1:23" ht="15">
      <c r="A3673" s="28" t="s">
        <v>277</v>
      </c>
      <c r="B3673" s="63" t="s">
        <v>695</v>
      </c>
      <c r="E3673" s="9" t="s">
        <v>278</v>
      </c>
      <c r="F3673" s="9" t="s">
        <v>278</v>
      </c>
      <c r="G3673" s="9" t="s">
        <v>278</v>
      </c>
      <c r="H3673" s="9">
        <v>467.85000000000036</v>
      </c>
      <c r="I3673" s="9" t="s">
        <v>183</v>
      </c>
      <c r="J3673" s="9" t="s">
        <v>183</v>
      </c>
      <c r="K3673" s="9" t="s">
        <v>183</v>
      </c>
      <c r="L3673" s="9" t="s">
        <v>183</v>
      </c>
      <c r="M3673" s="9"/>
      <c r="O3673" s="67">
        <v>467.85000000000036</v>
      </c>
      <c r="T3673"/>
      <c r="U3673" s="82"/>
      <c r="V3673" s="79"/>
      <c r="W3673" s="3"/>
    </row>
    <row r="3674" spans="1:23" ht="15">
      <c r="A3674" s="28" t="s">
        <v>692</v>
      </c>
      <c r="B3674" s="28" t="s">
        <v>685</v>
      </c>
      <c r="E3674" s="9" t="s">
        <v>278</v>
      </c>
      <c r="F3674" s="9" t="s">
        <v>278</v>
      </c>
      <c r="G3674" s="9" t="s">
        <v>278</v>
      </c>
      <c r="H3674" s="9">
        <v>438.80000000000291</v>
      </c>
      <c r="I3674" s="9" t="s">
        <v>183</v>
      </c>
      <c r="J3674" s="9" t="s">
        <v>183</v>
      </c>
      <c r="K3674" s="9" t="s">
        <v>183</v>
      </c>
      <c r="L3674" s="9" t="s">
        <v>183</v>
      </c>
      <c r="M3674" s="9"/>
      <c r="O3674" s="67">
        <v>438.80000000000291</v>
      </c>
      <c r="T3674"/>
      <c r="U3674" s="82"/>
      <c r="V3674" s="79"/>
      <c r="W3674" s="3"/>
    </row>
    <row r="3675" spans="1:23" ht="15">
      <c r="A3675" s="28" t="s">
        <v>693</v>
      </c>
      <c r="B3675" s="63" t="s">
        <v>706</v>
      </c>
      <c r="E3675" s="9" t="s">
        <v>278</v>
      </c>
      <c r="F3675" s="9" t="s">
        <v>278</v>
      </c>
      <c r="G3675" s="9" t="s">
        <v>278</v>
      </c>
      <c r="H3675" s="9">
        <v>399.79999999999927</v>
      </c>
      <c r="I3675" s="9" t="s">
        <v>183</v>
      </c>
      <c r="J3675" s="9" t="s">
        <v>183</v>
      </c>
      <c r="K3675" s="9" t="s">
        <v>183</v>
      </c>
      <c r="L3675" s="9" t="s">
        <v>183</v>
      </c>
      <c r="M3675" s="9"/>
      <c r="O3675" s="67">
        <v>399.79999999999927</v>
      </c>
      <c r="T3675"/>
      <c r="U3675" s="82"/>
      <c r="V3675" s="79"/>
      <c r="W3675" s="3"/>
    </row>
    <row r="3676" spans="1:23" ht="15">
      <c r="A3676" s="28" t="s">
        <v>694</v>
      </c>
      <c r="B3676" s="63" t="s">
        <v>728</v>
      </c>
      <c r="E3676" s="9" t="s">
        <v>278</v>
      </c>
      <c r="F3676" s="9" t="s">
        <v>278</v>
      </c>
      <c r="G3676" s="9" t="s">
        <v>278</v>
      </c>
      <c r="H3676" s="9">
        <v>387.80000000000109</v>
      </c>
      <c r="I3676" s="9" t="s">
        <v>183</v>
      </c>
      <c r="J3676" s="9" t="s">
        <v>183</v>
      </c>
      <c r="K3676" s="9" t="s">
        <v>183</v>
      </c>
      <c r="L3676" s="9" t="s">
        <v>183</v>
      </c>
      <c r="M3676" s="9"/>
      <c r="O3676" s="67">
        <v>387.80000000000109</v>
      </c>
      <c r="T3676"/>
      <c r="U3676" s="82"/>
      <c r="V3676" s="79"/>
      <c r="W3676" s="3"/>
    </row>
    <row r="3677" spans="1:23" ht="15">
      <c r="A3677" s="28" t="s">
        <v>696</v>
      </c>
      <c r="B3677" s="63" t="s">
        <v>705</v>
      </c>
      <c r="E3677" s="9" t="s">
        <v>278</v>
      </c>
      <c r="F3677" s="9" t="s">
        <v>278</v>
      </c>
      <c r="G3677" s="9" t="s">
        <v>278</v>
      </c>
      <c r="H3677" s="9">
        <v>355.65000000000146</v>
      </c>
      <c r="I3677" s="9" t="s">
        <v>183</v>
      </c>
      <c r="J3677" s="9" t="s">
        <v>183</v>
      </c>
      <c r="K3677" s="9" t="s">
        <v>183</v>
      </c>
      <c r="L3677" s="9" t="s">
        <v>183</v>
      </c>
      <c r="M3677" s="9"/>
      <c r="O3677" s="67">
        <v>355.65000000000146</v>
      </c>
      <c r="T3677"/>
      <c r="U3677" s="82"/>
      <c r="V3677" s="79"/>
      <c r="W3677" s="3"/>
    </row>
    <row r="3678" spans="1:23" ht="15">
      <c r="A3678" s="28" t="s">
        <v>702</v>
      </c>
      <c r="B3678" s="63" t="s">
        <v>703</v>
      </c>
      <c r="E3678" s="9" t="s">
        <v>278</v>
      </c>
      <c r="F3678" s="9" t="s">
        <v>278</v>
      </c>
      <c r="G3678" s="9" t="s">
        <v>278</v>
      </c>
      <c r="H3678" s="9">
        <v>313.85000000000218</v>
      </c>
      <c r="I3678" s="9" t="s">
        <v>183</v>
      </c>
      <c r="J3678" s="9" t="s">
        <v>183</v>
      </c>
      <c r="K3678" s="9" t="s">
        <v>183</v>
      </c>
      <c r="L3678" s="9" t="s">
        <v>183</v>
      </c>
      <c r="M3678" s="9"/>
      <c r="O3678" s="67">
        <v>313.85000000000218</v>
      </c>
      <c r="T3678"/>
      <c r="U3678" s="82"/>
      <c r="V3678" s="79"/>
      <c r="W3678" s="3"/>
    </row>
    <row r="3679" spans="1:23" ht="15">
      <c r="A3679" s="28" t="s">
        <v>704</v>
      </c>
      <c r="B3679" s="63" t="s">
        <v>153</v>
      </c>
      <c r="E3679" s="9" t="s">
        <v>278</v>
      </c>
      <c r="F3679" s="9" t="s">
        <v>278</v>
      </c>
      <c r="G3679" s="9">
        <v>138.19999999999999</v>
      </c>
      <c r="H3679" s="9">
        <v>174.29999999999745</v>
      </c>
      <c r="I3679" s="9" t="s">
        <v>183</v>
      </c>
      <c r="J3679" s="9" t="s">
        <v>183</v>
      </c>
      <c r="K3679" s="9" t="s">
        <v>183</v>
      </c>
      <c r="L3679" s="9" t="s">
        <v>183</v>
      </c>
      <c r="M3679" s="9"/>
      <c r="O3679" s="67">
        <v>312.49999999999744</v>
      </c>
      <c r="T3679"/>
      <c r="U3679" s="82"/>
      <c r="V3679" s="79"/>
      <c r="W3679" s="3"/>
    </row>
    <row r="3680" spans="1:23" ht="15">
      <c r="A3680" s="28" t="s">
        <v>707</v>
      </c>
      <c r="B3680" s="63" t="s">
        <v>745</v>
      </c>
      <c r="E3680" s="9" t="s">
        <v>278</v>
      </c>
      <c r="F3680" s="9" t="s">
        <v>278</v>
      </c>
      <c r="G3680" s="9" t="s">
        <v>278</v>
      </c>
      <c r="H3680" s="9">
        <v>303.80000000000291</v>
      </c>
      <c r="I3680" s="9" t="s">
        <v>183</v>
      </c>
      <c r="J3680" s="9" t="s">
        <v>183</v>
      </c>
      <c r="K3680" s="9" t="s">
        <v>183</v>
      </c>
      <c r="L3680" s="9" t="s">
        <v>183</v>
      </c>
      <c r="M3680" s="9"/>
      <c r="O3680" s="67">
        <v>303.80000000000291</v>
      </c>
      <c r="T3680"/>
      <c r="U3680" s="82"/>
      <c r="V3680" s="79"/>
      <c r="W3680" s="3"/>
    </row>
    <row r="3681" spans="1:23" ht="15">
      <c r="A3681" s="28" t="s">
        <v>708</v>
      </c>
      <c r="B3681" s="28" t="s">
        <v>690</v>
      </c>
      <c r="E3681" s="9" t="s">
        <v>278</v>
      </c>
      <c r="F3681" s="9" t="s">
        <v>278</v>
      </c>
      <c r="G3681" s="9" t="s">
        <v>278</v>
      </c>
      <c r="H3681" s="9">
        <v>299.90000000000146</v>
      </c>
      <c r="I3681" s="9" t="s">
        <v>183</v>
      </c>
      <c r="J3681" s="9" t="s">
        <v>183</v>
      </c>
      <c r="K3681" s="9" t="s">
        <v>183</v>
      </c>
      <c r="L3681" s="9" t="s">
        <v>183</v>
      </c>
      <c r="M3681" s="9"/>
      <c r="O3681" s="67">
        <v>299.90000000000146</v>
      </c>
      <c r="T3681"/>
      <c r="U3681" s="82"/>
      <c r="V3681" s="79"/>
      <c r="W3681" s="3"/>
    </row>
    <row r="3682" spans="1:23" ht="15">
      <c r="A3682" s="28" t="s">
        <v>711</v>
      </c>
      <c r="B3682" s="63" t="s">
        <v>735</v>
      </c>
      <c r="E3682" s="9" t="s">
        <v>278</v>
      </c>
      <c r="F3682" s="9" t="s">
        <v>278</v>
      </c>
      <c r="G3682" s="9" t="s">
        <v>278</v>
      </c>
      <c r="H3682" s="9">
        <v>283.35000000000218</v>
      </c>
      <c r="I3682" s="9" t="s">
        <v>183</v>
      </c>
      <c r="J3682" s="9" t="s">
        <v>183</v>
      </c>
      <c r="K3682" s="9" t="s">
        <v>183</v>
      </c>
      <c r="L3682" s="9" t="s">
        <v>183</v>
      </c>
      <c r="M3682" s="9"/>
      <c r="O3682" s="67">
        <v>283.35000000000218</v>
      </c>
      <c r="T3682"/>
      <c r="U3682" s="82"/>
      <c r="V3682" s="79"/>
      <c r="W3682" s="3"/>
    </row>
    <row r="3683" spans="1:23" ht="15">
      <c r="A3683" s="28" t="s">
        <v>713</v>
      </c>
      <c r="B3683" s="63" t="s">
        <v>741</v>
      </c>
      <c r="E3683" s="9" t="s">
        <v>278</v>
      </c>
      <c r="F3683" s="9" t="s">
        <v>278</v>
      </c>
      <c r="G3683" s="9" t="s">
        <v>278</v>
      </c>
      <c r="H3683" s="9">
        <v>273.39999999999873</v>
      </c>
      <c r="I3683" s="9" t="s">
        <v>183</v>
      </c>
      <c r="J3683" s="9" t="s">
        <v>183</v>
      </c>
      <c r="K3683" s="9" t="s">
        <v>183</v>
      </c>
      <c r="L3683" s="9" t="s">
        <v>183</v>
      </c>
      <c r="M3683" s="9"/>
      <c r="O3683" s="67">
        <v>273.39999999999873</v>
      </c>
      <c r="T3683"/>
      <c r="U3683" s="82"/>
      <c r="V3683" s="79"/>
      <c r="W3683" s="3"/>
    </row>
    <row r="3684" spans="1:23" ht="15">
      <c r="A3684" s="28" t="s">
        <v>718</v>
      </c>
      <c r="B3684" s="63" t="s">
        <v>710</v>
      </c>
      <c r="E3684" s="9" t="s">
        <v>278</v>
      </c>
      <c r="F3684" s="9" t="s">
        <v>278</v>
      </c>
      <c r="G3684" s="9" t="s">
        <v>278</v>
      </c>
      <c r="H3684" s="9">
        <v>235.50000000000091</v>
      </c>
      <c r="I3684" s="9" t="s">
        <v>183</v>
      </c>
      <c r="J3684" s="9" t="s">
        <v>183</v>
      </c>
      <c r="K3684" s="9" t="s">
        <v>183</v>
      </c>
      <c r="L3684" s="9" t="s">
        <v>183</v>
      </c>
      <c r="M3684" s="9"/>
      <c r="O3684" s="67">
        <v>235.50000000000091</v>
      </c>
      <c r="T3684"/>
      <c r="U3684" s="82"/>
      <c r="V3684" s="79"/>
      <c r="W3684" s="3"/>
    </row>
    <row r="3685" spans="1:23" ht="15">
      <c r="A3685" s="28" t="s">
        <v>722</v>
      </c>
      <c r="B3685" s="63" t="s">
        <v>721</v>
      </c>
      <c r="E3685" s="9" t="s">
        <v>278</v>
      </c>
      <c r="F3685" s="9" t="s">
        <v>278</v>
      </c>
      <c r="G3685" s="9" t="s">
        <v>278</v>
      </c>
      <c r="H3685" s="9">
        <v>226.70000000000073</v>
      </c>
      <c r="I3685" s="9" t="s">
        <v>183</v>
      </c>
      <c r="J3685" s="9" t="s">
        <v>183</v>
      </c>
      <c r="K3685" s="9" t="s">
        <v>183</v>
      </c>
      <c r="L3685" s="9" t="s">
        <v>183</v>
      </c>
      <c r="M3685" s="9"/>
      <c r="O3685" s="67">
        <v>226.70000000000073</v>
      </c>
      <c r="T3685"/>
      <c r="U3685" s="82"/>
      <c r="V3685" s="79"/>
      <c r="W3685" s="3"/>
    </row>
    <row r="3686" spans="1:23" ht="15">
      <c r="A3686" s="28" t="s">
        <v>723</v>
      </c>
      <c r="B3686" s="63" t="s">
        <v>714</v>
      </c>
      <c r="E3686" s="9" t="s">
        <v>278</v>
      </c>
      <c r="F3686" s="9" t="s">
        <v>278</v>
      </c>
      <c r="G3686" s="9" t="s">
        <v>278</v>
      </c>
      <c r="H3686" s="9">
        <v>221.89999999999782</v>
      </c>
      <c r="I3686" s="9" t="s">
        <v>183</v>
      </c>
      <c r="J3686" s="9" t="s">
        <v>183</v>
      </c>
      <c r="K3686" s="9" t="s">
        <v>183</v>
      </c>
      <c r="L3686" s="9" t="s">
        <v>183</v>
      </c>
      <c r="M3686" s="9"/>
      <c r="O3686" s="67">
        <v>221.89999999999782</v>
      </c>
      <c r="T3686"/>
      <c r="U3686" s="82"/>
      <c r="V3686" s="79"/>
      <c r="W3686" s="3"/>
    </row>
    <row r="3687" spans="1:23" ht="15">
      <c r="A3687" s="28" t="s">
        <v>724</v>
      </c>
      <c r="B3687" s="63" t="s">
        <v>753</v>
      </c>
      <c r="E3687" s="9" t="s">
        <v>278</v>
      </c>
      <c r="F3687" s="9" t="s">
        <v>278</v>
      </c>
      <c r="G3687" s="9" t="s">
        <v>278</v>
      </c>
      <c r="H3687" s="9">
        <v>221.20000000000073</v>
      </c>
      <c r="I3687" s="9" t="s">
        <v>183</v>
      </c>
      <c r="J3687" s="9" t="s">
        <v>183</v>
      </c>
      <c r="K3687" s="9" t="s">
        <v>183</v>
      </c>
      <c r="L3687" s="9" t="s">
        <v>183</v>
      </c>
      <c r="M3687" s="9"/>
      <c r="O3687" s="67">
        <v>221.20000000000073</v>
      </c>
      <c r="T3687"/>
      <c r="U3687" s="82"/>
      <c r="V3687" s="79"/>
      <c r="W3687" s="3"/>
    </row>
    <row r="3688" spans="1:23" ht="15">
      <c r="A3688" s="28" t="s">
        <v>730</v>
      </c>
      <c r="B3688" s="63" t="s">
        <v>740</v>
      </c>
      <c r="E3688" s="9" t="s">
        <v>278</v>
      </c>
      <c r="F3688" s="9" t="s">
        <v>278</v>
      </c>
      <c r="G3688" s="9" t="s">
        <v>278</v>
      </c>
      <c r="H3688" s="9">
        <v>210.59999999999673</v>
      </c>
      <c r="I3688" s="9" t="s">
        <v>183</v>
      </c>
      <c r="J3688" s="9" t="s">
        <v>183</v>
      </c>
      <c r="K3688" s="9" t="s">
        <v>183</v>
      </c>
      <c r="L3688" s="9" t="s">
        <v>183</v>
      </c>
      <c r="M3688" s="9"/>
      <c r="O3688" s="67">
        <v>210.59999999999673</v>
      </c>
      <c r="T3688"/>
      <c r="U3688" s="82"/>
      <c r="V3688" s="79"/>
      <c r="W3688" s="3"/>
    </row>
    <row r="3689" spans="1:23" ht="15">
      <c r="A3689" s="28" t="s">
        <v>738</v>
      </c>
      <c r="B3689" s="28" t="s">
        <v>691</v>
      </c>
      <c r="E3689" s="9" t="s">
        <v>278</v>
      </c>
      <c r="F3689" s="9" t="s">
        <v>278</v>
      </c>
      <c r="G3689" s="9" t="s">
        <v>278</v>
      </c>
      <c r="H3689" s="9">
        <v>209.79999999999927</v>
      </c>
      <c r="I3689" s="9" t="s">
        <v>183</v>
      </c>
      <c r="J3689" s="9" t="s">
        <v>183</v>
      </c>
      <c r="K3689" s="9" t="s">
        <v>183</v>
      </c>
      <c r="L3689" s="9" t="s">
        <v>183</v>
      </c>
      <c r="M3689" s="9"/>
      <c r="O3689" s="67">
        <v>209.79999999999927</v>
      </c>
      <c r="T3689"/>
      <c r="U3689" s="82"/>
      <c r="V3689" s="79"/>
      <c r="W3689" s="3"/>
    </row>
    <row r="3690" spans="1:23" ht="15">
      <c r="A3690" s="28" t="s">
        <v>742</v>
      </c>
      <c r="B3690" s="63" t="s">
        <v>179</v>
      </c>
      <c r="E3690" s="216">
        <v>204</v>
      </c>
      <c r="F3690" s="9" t="s">
        <v>278</v>
      </c>
      <c r="G3690" s="9" t="s">
        <v>278</v>
      </c>
      <c r="H3690" s="9" t="s">
        <v>278</v>
      </c>
      <c r="I3690" s="9" t="s">
        <v>183</v>
      </c>
      <c r="J3690" s="9" t="s">
        <v>183</v>
      </c>
      <c r="K3690" s="9" t="s">
        <v>183</v>
      </c>
      <c r="L3690" s="9" t="s">
        <v>183</v>
      </c>
      <c r="M3690" s="9"/>
      <c r="O3690" s="67">
        <v>204</v>
      </c>
      <c r="Q3690" t="s">
        <v>284</v>
      </c>
      <c r="T3690"/>
      <c r="U3690" s="82"/>
      <c r="V3690" s="79"/>
      <c r="W3690" s="3"/>
    </row>
    <row r="3691" spans="1:23" ht="15">
      <c r="A3691" s="28" t="s">
        <v>743</v>
      </c>
      <c r="B3691" s="63" t="s">
        <v>731</v>
      </c>
      <c r="E3691" s="9" t="s">
        <v>278</v>
      </c>
      <c r="F3691" s="9" t="s">
        <v>278</v>
      </c>
      <c r="G3691" s="9" t="s">
        <v>278</v>
      </c>
      <c r="H3691" s="9">
        <v>184.29999999999927</v>
      </c>
      <c r="I3691" s="9" t="s">
        <v>183</v>
      </c>
      <c r="J3691" s="9" t="s">
        <v>183</v>
      </c>
      <c r="K3691" s="9" t="s">
        <v>183</v>
      </c>
      <c r="L3691" s="9" t="s">
        <v>183</v>
      </c>
      <c r="M3691" s="9"/>
      <c r="O3691" s="67">
        <v>184.29999999999927</v>
      </c>
      <c r="T3691"/>
      <c r="U3691" s="82"/>
      <c r="V3691" s="79"/>
      <c r="W3691" s="3"/>
    </row>
    <row r="3692" spans="1:23" ht="15">
      <c r="A3692" s="28" t="s">
        <v>744</v>
      </c>
      <c r="B3692" s="63" t="s">
        <v>726</v>
      </c>
      <c r="E3692" s="9" t="s">
        <v>278</v>
      </c>
      <c r="F3692" s="9" t="s">
        <v>278</v>
      </c>
      <c r="G3692" s="9" t="s">
        <v>278</v>
      </c>
      <c r="H3692" s="9">
        <v>181.80000000000473</v>
      </c>
      <c r="I3692" s="9" t="s">
        <v>183</v>
      </c>
      <c r="J3692" s="9" t="s">
        <v>183</v>
      </c>
      <c r="K3692" s="9" t="s">
        <v>183</v>
      </c>
      <c r="L3692" s="9" t="s">
        <v>183</v>
      </c>
      <c r="M3692" s="9"/>
      <c r="O3692" s="67">
        <v>181.80000000000473</v>
      </c>
      <c r="T3692"/>
      <c r="U3692" s="82"/>
      <c r="V3692" s="79"/>
      <c r="W3692" s="3"/>
    </row>
    <row r="3693" spans="1:23" ht="15">
      <c r="A3693" s="28" t="s">
        <v>750</v>
      </c>
      <c r="B3693" s="63" t="s">
        <v>701</v>
      </c>
      <c r="E3693" s="9" t="s">
        <v>278</v>
      </c>
      <c r="F3693" s="9" t="s">
        <v>278</v>
      </c>
      <c r="G3693" s="9" t="s">
        <v>278</v>
      </c>
      <c r="H3693" s="9">
        <v>174.85000000000218</v>
      </c>
      <c r="I3693" s="9" t="s">
        <v>183</v>
      </c>
      <c r="J3693" s="9" t="s">
        <v>183</v>
      </c>
      <c r="K3693" s="9" t="s">
        <v>183</v>
      </c>
      <c r="L3693" s="9" t="s">
        <v>183</v>
      </c>
      <c r="M3693" s="9"/>
      <c r="O3693" s="67">
        <v>174.85000000000218</v>
      </c>
      <c r="T3693"/>
      <c r="U3693" s="82"/>
      <c r="V3693" s="79"/>
      <c r="W3693" s="3"/>
    </row>
    <row r="3694" spans="1:23" ht="15">
      <c r="A3694" s="28" t="s">
        <v>751</v>
      </c>
      <c r="B3694" s="63" t="s">
        <v>720</v>
      </c>
      <c r="E3694" s="9" t="s">
        <v>278</v>
      </c>
      <c r="F3694" s="9" t="s">
        <v>278</v>
      </c>
      <c r="G3694" s="9" t="s">
        <v>278</v>
      </c>
      <c r="H3694" s="9">
        <v>164.29999999999745</v>
      </c>
      <c r="I3694" s="9" t="s">
        <v>183</v>
      </c>
      <c r="J3694" s="9" t="s">
        <v>183</v>
      </c>
      <c r="K3694" s="9" t="s">
        <v>183</v>
      </c>
      <c r="L3694" s="9" t="s">
        <v>183</v>
      </c>
      <c r="M3694" s="9"/>
      <c r="O3694" s="67">
        <v>164.29999999999745</v>
      </c>
      <c r="T3694"/>
    </row>
    <row r="3695" spans="1:23" ht="15">
      <c r="A3695" s="28" t="s">
        <v>752</v>
      </c>
      <c r="B3695" s="63" t="s">
        <v>719</v>
      </c>
      <c r="E3695" s="9" t="s">
        <v>278</v>
      </c>
      <c r="F3695" s="9" t="s">
        <v>278</v>
      </c>
      <c r="G3695" s="9" t="s">
        <v>278</v>
      </c>
      <c r="H3695" s="9">
        <v>146.79999999999927</v>
      </c>
      <c r="I3695" s="9" t="s">
        <v>183</v>
      </c>
      <c r="J3695" s="9" t="s">
        <v>183</v>
      </c>
      <c r="K3695" s="9" t="s">
        <v>183</v>
      </c>
      <c r="L3695" s="9" t="s">
        <v>183</v>
      </c>
      <c r="M3695" s="9"/>
      <c r="O3695" s="67">
        <v>146.79999999999927</v>
      </c>
      <c r="T3695"/>
    </row>
    <row r="3696" spans="1:23" ht="15">
      <c r="A3696" s="28" t="s">
        <v>754</v>
      </c>
      <c r="B3696" s="63" t="s">
        <v>739</v>
      </c>
      <c r="E3696" s="9" t="s">
        <v>278</v>
      </c>
      <c r="F3696" s="9" t="s">
        <v>278</v>
      </c>
      <c r="G3696" s="9" t="s">
        <v>278</v>
      </c>
      <c r="H3696" s="9">
        <v>104.89999999999964</v>
      </c>
      <c r="I3696" s="9" t="s">
        <v>183</v>
      </c>
      <c r="J3696" s="9" t="s">
        <v>183</v>
      </c>
      <c r="K3696" s="9" t="s">
        <v>183</v>
      </c>
      <c r="L3696" s="9" t="s">
        <v>183</v>
      </c>
      <c r="M3696" s="9"/>
      <c r="O3696" s="67">
        <v>104.89999999999964</v>
      </c>
      <c r="T3696"/>
    </row>
    <row r="3697" spans="1:20" ht="15">
      <c r="A3697" s="28" t="s">
        <v>755</v>
      </c>
      <c r="B3697" s="63" t="s">
        <v>712</v>
      </c>
      <c r="E3697" s="9" t="s">
        <v>278</v>
      </c>
      <c r="F3697" s="9" t="s">
        <v>278</v>
      </c>
      <c r="G3697" s="9" t="s">
        <v>278</v>
      </c>
      <c r="H3697" s="9">
        <v>96.300000000002001</v>
      </c>
      <c r="I3697" s="9" t="s">
        <v>183</v>
      </c>
      <c r="J3697" s="9" t="s">
        <v>183</v>
      </c>
      <c r="K3697" s="9" t="s">
        <v>183</v>
      </c>
      <c r="L3697" s="9" t="s">
        <v>183</v>
      </c>
      <c r="M3697" s="9"/>
      <c r="O3697" s="67">
        <v>96.300000000002001</v>
      </c>
      <c r="T3697"/>
    </row>
    <row r="3698" spans="1:20" ht="15">
      <c r="A3698" s="28" t="s">
        <v>756</v>
      </c>
      <c r="B3698" s="273" t="s">
        <v>1890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183</v>
      </c>
      <c r="J3698" s="9" t="s">
        <v>183</v>
      </c>
      <c r="K3698" s="9" t="s">
        <v>183</v>
      </c>
      <c r="L3698" s="9" t="s">
        <v>183</v>
      </c>
      <c r="M3698" s="9"/>
      <c r="O3698" s="67">
        <v>0</v>
      </c>
      <c r="T3698"/>
    </row>
    <row r="3699" spans="1:20" ht="15">
      <c r="A3699" s="28" t="s">
        <v>759</v>
      </c>
      <c r="B3699" s="205" t="s">
        <v>1563</v>
      </c>
      <c r="C3699" s="3"/>
      <c r="D3699" s="3"/>
      <c r="E3699" s="9" t="s">
        <v>278</v>
      </c>
      <c r="F3699" s="9" t="s">
        <v>278</v>
      </c>
      <c r="G3699" s="9" t="s">
        <v>278</v>
      </c>
      <c r="H3699" s="9" t="s">
        <v>278</v>
      </c>
      <c r="I3699" s="9" t="s">
        <v>183</v>
      </c>
      <c r="J3699" s="9" t="s">
        <v>183</v>
      </c>
      <c r="K3699" s="9" t="s">
        <v>183</v>
      </c>
      <c r="L3699" s="9" t="s">
        <v>183</v>
      </c>
      <c r="M3699" s="9"/>
      <c r="O3699" s="67">
        <v>0</v>
      </c>
      <c r="T3699"/>
    </row>
    <row r="3700" spans="1:20" ht="15">
      <c r="A3700" s="28" t="s">
        <v>841</v>
      </c>
      <c r="B3700" s="273" t="s">
        <v>1883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183</v>
      </c>
      <c r="J3700" s="9" t="s">
        <v>183</v>
      </c>
      <c r="K3700" s="9" t="s">
        <v>183</v>
      </c>
      <c r="L3700" s="9" t="s">
        <v>183</v>
      </c>
      <c r="M3700" s="9"/>
      <c r="O3700" s="67">
        <v>0</v>
      </c>
      <c r="T3700"/>
    </row>
    <row r="3701" spans="1:20" ht="15">
      <c r="A3701" s="28" t="s">
        <v>842</v>
      </c>
      <c r="B3701" s="205" t="s">
        <v>1558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183</v>
      </c>
      <c r="J3701" s="9" t="s">
        <v>183</v>
      </c>
      <c r="K3701" s="9" t="s">
        <v>183</v>
      </c>
      <c r="L3701" s="9" t="s">
        <v>183</v>
      </c>
      <c r="M3701" s="9"/>
      <c r="O3701" s="67">
        <v>0</v>
      </c>
      <c r="T3701"/>
    </row>
    <row r="3702" spans="1:20" ht="15">
      <c r="A3702" s="28" t="s">
        <v>843</v>
      </c>
      <c r="B3702" s="205" t="s">
        <v>1553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183</v>
      </c>
      <c r="J3702" s="9" t="s">
        <v>183</v>
      </c>
      <c r="K3702" s="9" t="s">
        <v>183</v>
      </c>
      <c r="L3702" s="9" t="s">
        <v>183</v>
      </c>
      <c r="M3702" s="9"/>
      <c r="O3702" s="67">
        <v>0</v>
      </c>
      <c r="T3702"/>
    </row>
    <row r="3703" spans="1:20" ht="15">
      <c r="A3703" s="28" t="s">
        <v>844</v>
      </c>
      <c r="B3703" s="273" t="s">
        <v>1889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183</v>
      </c>
      <c r="J3703" s="9" t="s">
        <v>183</v>
      </c>
      <c r="K3703" s="9" t="s">
        <v>183</v>
      </c>
      <c r="L3703" s="9" t="s">
        <v>183</v>
      </c>
      <c r="M3703" s="9"/>
      <c r="O3703" s="67">
        <v>0</v>
      </c>
      <c r="T3703"/>
    </row>
    <row r="3704" spans="1:20" ht="15">
      <c r="A3704" s="28" t="s">
        <v>845</v>
      </c>
      <c r="B3704" s="273" t="s">
        <v>1898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 t="s">
        <v>183</v>
      </c>
      <c r="J3704" s="9" t="s">
        <v>183</v>
      </c>
      <c r="K3704" s="9" t="s">
        <v>183</v>
      </c>
      <c r="L3704" s="9" t="s">
        <v>183</v>
      </c>
      <c r="M3704" s="9"/>
      <c r="O3704" s="67">
        <v>0</v>
      </c>
      <c r="T3704"/>
    </row>
    <row r="3705" spans="1:20" ht="15">
      <c r="A3705" s="28" t="s">
        <v>846</v>
      </c>
      <c r="B3705" s="205" t="s">
        <v>1559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183</v>
      </c>
      <c r="J3705" s="9" t="s">
        <v>183</v>
      </c>
      <c r="K3705" s="9" t="s">
        <v>183</v>
      </c>
      <c r="L3705" s="9" t="s">
        <v>183</v>
      </c>
      <c r="M3705" s="9"/>
      <c r="O3705" s="67">
        <v>0</v>
      </c>
      <c r="T3705"/>
    </row>
    <row r="3706" spans="1:20" ht="15">
      <c r="A3706" s="28" t="s">
        <v>847</v>
      </c>
      <c r="B3706" s="273" t="s">
        <v>1927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183</v>
      </c>
      <c r="J3706" s="9" t="s">
        <v>183</v>
      </c>
      <c r="K3706" s="9" t="s">
        <v>183</v>
      </c>
      <c r="L3706" s="9" t="s">
        <v>183</v>
      </c>
      <c r="M3706" s="9"/>
      <c r="O3706" s="67">
        <v>0</v>
      </c>
      <c r="T3706"/>
    </row>
    <row r="3707" spans="1:20" ht="15">
      <c r="A3707" s="28" t="s">
        <v>848</v>
      </c>
      <c r="B3707" s="273" t="s">
        <v>1886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183</v>
      </c>
      <c r="J3707" s="9" t="s">
        <v>183</v>
      </c>
      <c r="K3707" s="9" t="s">
        <v>183</v>
      </c>
      <c r="L3707" s="9" t="s">
        <v>183</v>
      </c>
      <c r="M3707" s="9"/>
      <c r="O3707" s="67">
        <v>0</v>
      </c>
      <c r="T3707"/>
    </row>
    <row r="3708" spans="1:20" ht="15">
      <c r="A3708" s="28" t="s">
        <v>849</v>
      </c>
      <c r="B3708" s="273" t="s">
        <v>1899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183</v>
      </c>
      <c r="J3708" s="9" t="s">
        <v>183</v>
      </c>
      <c r="K3708" s="9" t="s">
        <v>183</v>
      </c>
      <c r="L3708" s="9" t="s">
        <v>183</v>
      </c>
      <c r="M3708" s="9"/>
      <c r="O3708" s="67">
        <v>0</v>
      </c>
      <c r="T3708"/>
    </row>
    <row r="3709" spans="1:20" ht="15">
      <c r="A3709" s="28" t="s">
        <v>850</v>
      </c>
      <c r="B3709" s="273" t="s">
        <v>1884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183</v>
      </c>
      <c r="J3709" s="9" t="s">
        <v>183</v>
      </c>
      <c r="K3709" s="9" t="s">
        <v>183</v>
      </c>
      <c r="L3709" s="9" t="s">
        <v>183</v>
      </c>
      <c r="M3709" s="9"/>
      <c r="O3709" s="67">
        <v>0</v>
      </c>
      <c r="T3709"/>
    </row>
    <row r="3710" spans="1:20" ht="15">
      <c r="A3710" s="28" t="s">
        <v>851</v>
      </c>
      <c r="B3710" s="273" t="s">
        <v>1894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183</v>
      </c>
      <c r="J3710" s="9" t="s">
        <v>183</v>
      </c>
      <c r="K3710" s="9" t="s">
        <v>183</v>
      </c>
      <c r="L3710" s="9" t="s">
        <v>183</v>
      </c>
      <c r="M3710" s="9"/>
      <c r="O3710" s="67">
        <v>0</v>
      </c>
      <c r="T3710"/>
    </row>
    <row r="3711" spans="1:20" ht="15">
      <c r="A3711" s="28" t="s">
        <v>852</v>
      </c>
      <c r="B3711" s="273" t="s">
        <v>1900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183</v>
      </c>
      <c r="J3711" s="9" t="s">
        <v>183</v>
      </c>
      <c r="K3711" s="9" t="s">
        <v>183</v>
      </c>
      <c r="L3711" s="9" t="s">
        <v>183</v>
      </c>
      <c r="M3711" s="9"/>
      <c r="O3711" s="67">
        <v>0</v>
      </c>
      <c r="T3711"/>
    </row>
    <row r="3712" spans="1:20" ht="15">
      <c r="A3712" s="28" t="s">
        <v>853</v>
      </c>
      <c r="B3712" s="205" t="s">
        <v>1561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183</v>
      </c>
      <c r="J3712" s="9" t="s">
        <v>183</v>
      </c>
      <c r="K3712" s="9" t="s">
        <v>183</v>
      </c>
      <c r="L3712" s="9" t="s">
        <v>183</v>
      </c>
      <c r="M3712" s="9"/>
      <c r="O3712" s="67">
        <v>0</v>
      </c>
      <c r="T3712"/>
    </row>
    <row r="3713" spans="1:20" ht="15">
      <c r="A3713" s="28" t="s">
        <v>854</v>
      </c>
      <c r="B3713" s="273" t="s">
        <v>1891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183</v>
      </c>
      <c r="J3713" s="9" t="s">
        <v>183</v>
      </c>
      <c r="K3713" s="9" t="s">
        <v>183</v>
      </c>
      <c r="L3713" s="9" t="s">
        <v>183</v>
      </c>
      <c r="M3713" s="9"/>
      <c r="O3713" s="67">
        <v>0</v>
      </c>
      <c r="T3713"/>
    </row>
    <row r="3714" spans="1:20" ht="15">
      <c r="A3714" s="28" t="s">
        <v>855</v>
      </c>
      <c r="B3714" s="273" t="s">
        <v>1887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183</v>
      </c>
      <c r="J3714" s="9" t="s">
        <v>183</v>
      </c>
      <c r="K3714" s="9" t="s">
        <v>183</v>
      </c>
      <c r="L3714" s="9" t="s">
        <v>183</v>
      </c>
      <c r="M3714" s="9"/>
      <c r="O3714" s="67">
        <v>0</v>
      </c>
      <c r="T3714"/>
    </row>
    <row r="3715" spans="1:20" ht="15">
      <c r="A3715" s="28" t="s">
        <v>856</v>
      </c>
      <c r="B3715" s="218" t="s">
        <v>1547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183</v>
      </c>
      <c r="J3715" s="9" t="s">
        <v>183</v>
      </c>
      <c r="K3715" s="9" t="s">
        <v>183</v>
      </c>
      <c r="L3715" s="9" t="s">
        <v>183</v>
      </c>
      <c r="M3715" s="9"/>
      <c r="O3715" s="67">
        <v>0</v>
      </c>
      <c r="T3715"/>
    </row>
    <row r="3716" spans="1:20" ht="15">
      <c r="A3716" s="28" t="s">
        <v>857</v>
      </c>
      <c r="B3716" s="205" t="s">
        <v>1549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183</v>
      </c>
      <c r="J3716" s="9" t="s">
        <v>183</v>
      </c>
      <c r="K3716" s="9" t="s">
        <v>183</v>
      </c>
      <c r="L3716" s="9" t="s">
        <v>183</v>
      </c>
      <c r="M3716" s="9"/>
      <c r="O3716" s="67">
        <v>0</v>
      </c>
      <c r="T3716"/>
    </row>
    <row r="3717" spans="1:20" ht="15">
      <c r="A3717" s="28" t="s">
        <v>858</v>
      </c>
      <c r="B3717" s="273" t="s">
        <v>2726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183</v>
      </c>
      <c r="J3717" s="9" t="s">
        <v>183</v>
      </c>
      <c r="K3717" s="9" t="s">
        <v>183</v>
      </c>
      <c r="L3717" s="9" t="s">
        <v>183</v>
      </c>
      <c r="M3717" s="9"/>
      <c r="O3717" s="67">
        <v>0</v>
      </c>
      <c r="T3717"/>
    </row>
    <row r="3718" spans="1:20" ht="15">
      <c r="A3718" s="28" t="s">
        <v>859</v>
      </c>
      <c r="B3718" s="273" t="s">
        <v>1901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183</v>
      </c>
      <c r="J3718" s="9" t="s">
        <v>183</v>
      </c>
      <c r="K3718" s="9" t="s">
        <v>183</v>
      </c>
      <c r="L3718" s="9" t="s">
        <v>183</v>
      </c>
      <c r="M3718" s="9"/>
      <c r="O3718" s="67">
        <v>0</v>
      </c>
      <c r="T3718"/>
    </row>
    <row r="3719" spans="1:20" ht="15">
      <c r="A3719" s="28" t="s">
        <v>860</v>
      </c>
      <c r="B3719" s="205" t="s">
        <v>1551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183</v>
      </c>
      <c r="J3719" s="9" t="s">
        <v>183</v>
      </c>
      <c r="K3719" s="9" t="s">
        <v>183</v>
      </c>
      <c r="L3719" s="9" t="s">
        <v>183</v>
      </c>
      <c r="M3719" s="9"/>
      <c r="O3719" s="67">
        <v>0</v>
      </c>
      <c r="T3719"/>
    </row>
    <row r="3720" spans="1:20" ht="15">
      <c r="A3720" s="28" t="s">
        <v>861</v>
      </c>
      <c r="B3720" s="273" t="s">
        <v>1902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183</v>
      </c>
      <c r="J3720" s="9" t="s">
        <v>183</v>
      </c>
      <c r="K3720" s="9" t="s">
        <v>183</v>
      </c>
      <c r="L3720" s="9" t="s">
        <v>183</v>
      </c>
      <c r="M3720" s="9"/>
      <c r="O3720" s="67">
        <v>0</v>
      </c>
      <c r="T3720"/>
    </row>
    <row r="3721" spans="1:20" ht="15">
      <c r="A3721" s="28" t="s">
        <v>862</v>
      </c>
      <c r="B3721" s="205" t="s">
        <v>1550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183</v>
      </c>
      <c r="J3721" s="9" t="s">
        <v>183</v>
      </c>
      <c r="K3721" s="9" t="s">
        <v>183</v>
      </c>
      <c r="L3721" s="9" t="s">
        <v>183</v>
      </c>
      <c r="M3721" s="9"/>
      <c r="O3721" s="67">
        <v>0</v>
      </c>
      <c r="T3721"/>
    </row>
    <row r="3722" spans="1:20" ht="15">
      <c r="A3722" s="28" t="s">
        <v>863</v>
      </c>
      <c r="B3722" s="205" t="s">
        <v>1560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183</v>
      </c>
      <c r="J3722" s="9" t="s">
        <v>183</v>
      </c>
      <c r="K3722" s="9" t="s">
        <v>183</v>
      </c>
      <c r="L3722" s="9" t="s">
        <v>183</v>
      </c>
      <c r="M3722" s="9"/>
      <c r="O3722" s="67">
        <v>0</v>
      </c>
      <c r="T3722"/>
    </row>
    <row r="3723" spans="1:20" ht="15">
      <c r="A3723" s="28" t="s">
        <v>864</v>
      </c>
      <c r="B3723" s="205" t="s">
        <v>1567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183</v>
      </c>
      <c r="J3723" s="9" t="s">
        <v>183</v>
      </c>
      <c r="K3723" s="9" t="s">
        <v>183</v>
      </c>
      <c r="L3723" s="9" t="s">
        <v>183</v>
      </c>
      <c r="M3723" s="9"/>
      <c r="O3723" s="67">
        <v>0</v>
      </c>
      <c r="T3723"/>
    </row>
    <row r="3724" spans="1:20" ht="15">
      <c r="A3724" s="28" t="s">
        <v>865</v>
      </c>
      <c r="B3724" s="205" t="s">
        <v>1557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183</v>
      </c>
      <c r="J3724" s="9" t="s">
        <v>183</v>
      </c>
      <c r="K3724" s="9" t="s">
        <v>183</v>
      </c>
      <c r="L3724" s="9" t="s">
        <v>183</v>
      </c>
      <c r="M3724" s="9"/>
      <c r="O3724" s="67">
        <v>0</v>
      </c>
      <c r="T3724"/>
    </row>
    <row r="3725" spans="1:20" ht="15">
      <c r="A3725" s="28" t="s">
        <v>866</v>
      </c>
      <c r="B3725" s="205" t="s">
        <v>1562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183</v>
      </c>
      <c r="J3725" s="9" t="s">
        <v>183</v>
      </c>
      <c r="K3725" s="9" t="s">
        <v>183</v>
      </c>
      <c r="L3725" s="9" t="s">
        <v>183</v>
      </c>
      <c r="M3725" s="9"/>
      <c r="O3725" s="67">
        <v>0</v>
      </c>
      <c r="T3725"/>
    </row>
    <row r="3726" spans="1:20" ht="15">
      <c r="A3726" s="28" t="s">
        <v>867</v>
      </c>
      <c r="B3726" s="273" t="s">
        <v>1903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183</v>
      </c>
      <c r="J3726" s="9" t="s">
        <v>183</v>
      </c>
      <c r="K3726" s="9" t="s">
        <v>183</v>
      </c>
      <c r="L3726" s="9" t="s">
        <v>183</v>
      </c>
      <c r="M3726" s="9"/>
      <c r="O3726" s="67">
        <v>0</v>
      </c>
      <c r="T3726"/>
    </row>
    <row r="3727" spans="1:20" ht="15">
      <c r="A3727" s="28" t="s">
        <v>868</v>
      </c>
      <c r="B3727" s="205" t="s">
        <v>1556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183</v>
      </c>
      <c r="J3727" s="9" t="s">
        <v>183</v>
      </c>
      <c r="K3727" s="9" t="s">
        <v>183</v>
      </c>
      <c r="L3727" s="9" t="s">
        <v>183</v>
      </c>
      <c r="M3727" s="9"/>
      <c r="O3727" s="67">
        <v>0</v>
      </c>
      <c r="T3727"/>
    </row>
    <row r="3728" spans="1:20" ht="15">
      <c r="A3728" s="28" t="s">
        <v>869</v>
      </c>
      <c r="B3728" s="205" t="s">
        <v>1566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183</v>
      </c>
      <c r="J3728" s="9" t="s">
        <v>183</v>
      </c>
      <c r="K3728" s="9" t="s">
        <v>183</v>
      </c>
      <c r="L3728" s="9" t="s">
        <v>183</v>
      </c>
      <c r="M3728" s="9"/>
      <c r="O3728" s="67">
        <v>0</v>
      </c>
      <c r="T3728"/>
    </row>
    <row r="3729" spans="1:20" ht="15">
      <c r="A3729" s="28" t="s">
        <v>870</v>
      </c>
      <c r="B3729" s="273" t="s">
        <v>1924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183</v>
      </c>
      <c r="J3729" s="9" t="s">
        <v>183</v>
      </c>
      <c r="K3729" s="9" t="s">
        <v>183</v>
      </c>
      <c r="L3729" s="9" t="s">
        <v>183</v>
      </c>
      <c r="M3729" s="9"/>
      <c r="O3729" s="67">
        <v>0</v>
      </c>
      <c r="T3729"/>
    </row>
    <row r="3730" spans="1:20" ht="15">
      <c r="A3730" s="28" t="s">
        <v>871</v>
      </c>
      <c r="B3730" s="273" t="s">
        <v>1926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183</v>
      </c>
      <c r="J3730" s="9" t="s">
        <v>183</v>
      </c>
      <c r="K3730" s="9" t="s">
        <v>183</v>
      </c>
      <c r="L3730" s="9" t="s">
        <v>183</v>
      </c>
      <c r="M3730" s="9"/>
      <c r="O3730" s="67">
        <v>0</v>
      </c>
      <c r="T3730"/>
    </row>
    <row r="3731" spans="1:20" ht="15">
      <c r="A3731" s="28" t="s">
        <v>872</v>
      </c>
      <c r="B3731" s="205" t="s">
        <v>1554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183</v>
      </c>
      <c r="J3731" s="9" t="s">
        <v>183</v>
      </c>
      <c r="K3731" s="9" t="s">
        <v>183</v>
      </c>
      <c r="L3731" s="9" t="s">
        <v>183</v>
      </c>
      <c r="M3731" s="9"/>
      <c r="O3731" s="67">
        <v>0</v>
      </c>
      <c r="T3731"/>
    </row>
    <row r="3732" spans="1:20" ht="15">
      <c r="A3732" s="28" t="s">
        <v>873</v>
      </c>
      <c r="B3732" s="273" t="s">
        <v>2003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183</v>
      </c>
      <c r="J3732" s="9" t="s">
        <v>183</v>
      </c>
      <c r="K3732" s="9" t="s">
        <v>183</v>
      </c>
      <c r="L3732" s="9" t="s">
        <v>183</v>
      </c>
      <c r="M3732" s="9"/>
      <c r="O3732" s="67">
        <v>0</v>
      </c>
      <c r="T3732"/>
    </row>
    <row r="3733" spans="1:20" ht="15">
      <c r="A3733" s="28" t="s">
        <v>874</v>
      </c>
      <c r="B3733" s="273" t="s">
        <v>1904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183</v>
      </c>
      <c r="J3733" s="9" t="s">
        <v>183</v>
      </c>
      <c r="K3733" s="9" t="s">
        <v>183</v>
      </c>
      <c r="L3733" s="9" t="s">
        <v>183</v>
      </c>
      <c r="M3733" s="9"/>
      <c r="O3733" s="67">
        <v>0</v>
      </c>
      <c r="T3733"/>
    </row>
    <row r="3734" spans="1:20" ht="15">
      <c r="A3734" s="28" t="s">
        <v>875</v>
      </c>
      <c r="B3734" s="273" t="s">
        <v>1882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183</v>
      </c>
      <c r="J3734" s="9" t="s">
        <v>183</v>
      </c>
      <c r="K3734" s="9" t="s">
        <v>183</v>
      </c>
      <c r="L3734" s="9" t="s">
        <v>183</v>
      </c>
      <c r="M3734" s="9"/>
      <c r="O3734" s="67">
        <v>0</v>
      </c>
      <c r="T3734"/>
    </row>
    <row r="3735" spans="1:20" ht="15">
      <c r="A3735" s="28" t="s">
        <v>876</v>
      </c>
      <c r="B3735" s="205" t="s">
        <v>1581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183</v>
      </c>
      <c r="J3735" s="9" t="s">
        <v>183</v>
      </c>
      <c r="K3735" s="9" t="s">
        <v>183</v>
      </c>
      <c r="L3735" s="9" t="s">
        <v>183</v>
      </c>
      <c r="M3735" s="9"/>
      <c r="O3735" s="67">
        <v>0</v>
      </c>
      <c r="T3735"/>
    </row>
    <row r="3736" spans="1:20" ht="15">
      <c r="A3736" s="28" t="s">
        <v>877</v>
      </c>
      <c r="B3736" s="218" t="s">
        <v>1568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183</v>
      </c>
      <c r="J3736" s="9" t="s">
        <v>183</v>
      </c>
      <c r="K3736" s="9" t="s">
        <v>183</v>
      </c>
      <c r="L3736" s="9" t="s">
        <v>183</v>
      </c>
      <c r="M3736" s="9"/>
      <c r="O3736" s="67">
        <v>0</v>
      </c>
      <c r="T3736"/>
    </row>
    <row r="3737" spans="1:20" ht="15">
      <c r="A3737" s="28" t="s">
        <v>878</v>
      </c>
      <c r="B3737" s="273" t="s">
        <v>1905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183</v>
      </c>
      <c r="J3737" s="9" t="s">
        <v>183</v>
      </c>
      <c r="K3737" s="9" t="s">
        <v>183</v>
      </c>
      <c r="L3737" s="9" t="s">
        <v>183</v>
      </c>
      <c r="M3737" s="9"/>
      <c r="O3737" s="67">
        <v>0</v>
      </c>
      <c r="T3737"/>
    </row>
    <row r="3738" spans="1:20" ht="15">
      <c r="A3738" s="28" t="s">
        <v>879</v>
      </c>
      <c r="B3738" s="205" t="s">
        <v>1565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183</v>
      </c>
      <c r="J3738" s="9" t="s">
        <v>183</v>
      </c>
      <c r="K3738" s="9" t="s">
        <v>183</v>
      </c>
      <c r="L3738" s="9" t="s">
        <v>183</v>
      </c>
      <c r="M3738" s="9"/>
      <c r="O3738" s="67">
        <v>0</v>
      </c>
      <c r="T3738"/>
    </row>
    <row r="3739" spans="1:20" ht="15">
      <c r="A3739" s="28" t="s">
        <v>880</v>
      </c>
      <c r="B3739" s="205" t="s">
        <v>1564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183</v>
      </c>
      <c r="J3739" s="9" t="s">
        <v>183</v>
      </c>
      <c r="K3739" s="9" t="s">
        <v>183</v>
      </c>
      <c r="L3739" s="9" t="s">
        <v>183</v>
      </c>
      <c r="M3739" s="9"/>
      <c r="O3739" s="67">
        <v>0</v>
      </c>
      <c r="T3739"/>
    </row>
    <row r="3740" spans="1:20" ht="15">
      <c r="A3740" s="28" t="s">
        <v>2231</v>
      </c>
      <c r="B3740" s="273" t="s">
        <v>1888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183</v>
      </c>
      <c r="J3740" s="9" t="s">
        <v>183</v>
      </c>
      <c r="K3740" s="9" t="s">
        <v>183</v>
      </c>
      <c r="L3740" s="9" t="s">
        <v>183</v>
      </c>
      <c r="M3740" s="9"/>
      <c r="O3740" s="67">
        <v>0</v>
      </c>
      <c r="T3740"/>
    </row>
    <row r="3741" spans="1:20" ht="15">
      <c r="A3741" s="28" t="s">
        <v>2516</v>
      </c>
      <c r="B3741" s="63" t="s">
        <v>2552</v>
      </c>
      <c r="C3741" s="3"/>
      <c r="D3741" s="3"/>
      <c r="E3741" s="9" t="s">
        <v>278</v>
      </c>
      <c r="F3741" s="9" t="s">
        <v>278</v>
      </c>
      <c r="G3741" s="9" t="s">
        <v>278</v>
      </c>
      <c r="H3741" s="9" t="s">
        <v>278</v>
      </c>
      <c r="I3741" s="9" t="s">
        <v>183</v>
      </c>
      <c r="J3741" s="9" t="s">
        <v>183</v>
      </c>
      <c r="K3741" s="9" t="s">
        <v>183</v>
      </c>
      <c r="L3741" s="9" t="s">
        <v>183</v>
      </c>
      <c r="M3741" s="9"/>
      <c r="N3741" s="67"/>
      <c r="O3741" s="67">
        <v>0</v>
      </c>
      <c r="T3741"/>
    </row>
    <row r="3742" spans="1:20" ht="15">
      <c r="A3742" s="28" t="s">
        <v>2517</v>
      </c>
      <c r="B3742" s="63" t="s">
        <v>2546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183</v>
      </c>
      <c r="J3742" s="9" t="s">
        <v>183</v>
      </c>
      <c r="K3742" s="9" t="s">
        <v>183</v>
      </c>
      <c r="L3742" s="9" t="s">
        <v>183</v>
      </c>
      <c r="M3742" s="9"/>
      <c r="N3742" s="67"/>
      <c r="O3742" s="67">
        <v>0</v>
      </c>
      <c r="T3742"/>
    </row>
    <row r="3743" spans="1:20" ht="15">
      <c r="A3743" s="28" t="s">
        <v>2518</v>
      </c>
      <c r="B3743" s="63" t="s">
        <v>2545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183</v>
      </c>
      <c r="J3743" s="9" t="s">
        <v>183</v>
      </c>
      <c r="K3743" s="9" t="s">
        <v>183</v>
      </c>
      <c r="L3743" s="9" t="s">
        <v>183</v>
      </c>
      <c r="M3743" s="9"/>
      <c r="N3743" s="67"/>
      <c r="O3743" s="67">
        <v>0</v>
      </c>
      <c r="T3743"/>
    </row>
    <row r="3744" spans="1:20" ht="15">
      <c r="A3744" s="28" t="s">
        <v>2519</v>
      </c>
      <c r="B3744" s="63" t="s">
        <v>2560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183</v>
      </c>
      <c r="J3744" s="9" t="s">
        <v>183</v>
      </c>
      <c r="K3744" s="9" t="s">
        <v>183</v>
      </c>
      <c r="L3744" s="9" t="s">
        <v>183</v>
      </c>
      <c r="M3744" s="9"/>
      <c r="N3744" s="67"/>
      <c r="O3744" s="67">
        <v>0</v>
      </c>
      <c r="T3744"/>
    </row>
    <row r="3745" spans="1:20" ht="15">
      <c r="A3745" s="28" t="s">
        <v>2520</v>
      </c>
      <c r="B3745" s="63" t="s">
        <v>2559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183</v>
      </c>
      <c r="J3745" s="9" t="s">
        <v>183</v>
      </c>
      <c r="K3745" s="9" t="s">
        <v>183</v>
      </c>
      <c r="L3745" s="9" t="s">
        <v>183</v>
      </c>
      <c r="M3745" s="9"/>
      <c r="N3745" s="67"/>
      <c r="O3745" s="67">
        <v>0</v>
      </c>
      <c r="T3745"/>
    </row>
    <row r="3746" spans="1:20" ht="15">
      <c r="A3746" s="28" t="s">
        <v>2521</v>
      </c>
      <c r="B3746" s="63" t="s">
        <v>2548</v>
      </c>
      <c r="C3746" s="3"/>
      <c r="D3746" s="3"/>
      <c r="E3746" s="9" t="s">
        <v>278</v>
      </c>
      <c r="F3746" s="9" t="s">
        <v>278</v>
      </c>
      <c r="G3746" s="9" t="s">
        <v>278</v>
      </c>
      <c r="H3746" s="9" t="s">
        <v>278</v>
      </c>
      <c r="I3746" s="9" t="s">
        <v>183</v>
      </c>
      <c r="J3746" s="9" t="s">
        <v>183</v>
      </c>
      <c r="K3746" s="9" t="s">
        <v>183</v>
      </c>
      <c r="L3746" s="9" t="s">
        <v>183</v>
      </c>
      <c r="M3746" s="9"/>
      <c r="N3746" s="67"/>
      <c r="O3746" s="67">
        <v>0</v>
      </c>
      <c r="T3746"/>
    </row>
    <row r="3747" spans="1:20" ht="15">
      <c r="A3747" s="28" t="s">
        <v>2522</v>
      </c>
      <c r="B3747" s="63" t="s">
        <v>2542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183</v>
      </c>
      <c r="J3747" s="9" t="s">
        <v>183</v>
      </c>
      <c r="K3747" s="9" t="s">
        <v>183</v>
      </c>
      <c r="L3747" s="9" t="s">
        <v>183</v>
      </c>
      <c r="M3747" s="9"/>
      <c r="N3747" s="67"/>
      <c r="O3747" s="67">
        <v>0</v>
      </c>
      <c r="T3747"/>
    </row>
    <row r="3748" spans="1:20" ht="15">
      <c r="A3748" s="28" t="s">
        <v>2523</v>
      </c>
      <c r="B3748" s="63" t="s">
        <v>2567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183</v>
      </c>
      <c r="J3748" s="9" t="s">
        <v>183</v>
      </c>
      <c r="K3748" s="9" t="s">
        <v>183</v>
      </c>
      <c r="L3748" s="9" t="s">
        <v>183</v>
      </c>
      <c r="M3748" s="9"/>
      <c r="N3748" s="67"/>
      <c r="O3748" s="67">
        <v>0</v>
      </c>
      <c r="T3748"/>
    </row>
    <row r="3749" spans="1:20" ht="15">
      <c r="A3749" s="28" t="s">
        <v>2524</v>
      </c>
      <c r="B3749" s="273" t="s">
        <v>2541</v>
      </c>
      <c r="C3749" s="3"/>
      <c r="D3749" s="3"/>
      <c r="E3749" s="9" t="s">
        <v>278</v>
      </c>
      <c r="F3749" s="9" t="s">
        <v>278</v>
      </c>
      <c r="G3749" s="9" t="s">
        <v>278</v>
      </c>
      <c r="H3749" s="9" t="s">
        <v>278</v>
      </c>
      <c r="I3749" s="9" t="s">
        <v>183</v>
      </c>
      <c r="J3749" s="9" t="s">
        <v>183</v>
      </c>
      <c r="K3749" s="9" t="s">
        <v>183</v>
      </c>
      <c r="L3749" s="9" t="s">
        <v>183</v>
      </c>
      <c r="M3749" s="9"/>
      <c r="N3749" s="67"/>
      <c r="O3749" s="67">
        <v>0</v>
      </c>
      <c r="T3749"/>
    </row>
    <row r="3750" spans="1:20" ht="15">
      <c r="A3750" s="28" t="s">
        <v>2525</v>
      </c>
      <c r="B3750" s="63" t="s">
        <v>2557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 t="s">
        <v>183</v>
      </c>
      <c r="J3750" s="9" t="s">
        <v>183</v>
      </c>
      <c r="K3750" s="9" t="s">
        <v>183</v>
      </c>
      <c r="L3750" s="9" t="s">
        <v>183</v>
      </c>
      <c r="M3750" s="9"/>
      <c r="N3750" s="67"/>
      <c r="O3750" s="67">
        <v>0</v>
      </c>
      <c r="T3750"/>
    </row>
    <row r="3751" spans="1:20" ht="15">
      <c r="A3751" s="28" t="s">
        <v>2526</v>
      </c>
      <c r="B3751" s="63" t="s">
        <v>2554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183</v>
      </c>
      <c r="J3751" s="9" t="s">
        <v>183</v>
      </c>
      <c r="K3751" s="9" t="s">
        <v>183</v>
      </c>
      <c r="L3751" s="9" t="s">
        <v>183</v>
      </c>
      <c r="M3751" s="9"/>
      <c r="N3751" s="67"/>
      <c r="O3751" s="67">
        <v>0</v>
      </c>
      <c r="T3751"/>
    </row>
    <row r="3752" spans="1:20" ht="15">
      <c r="A3752" s="28" t="s">
        <v>2527</v>
      </c>
      <c r="B3752" s="63" t="s">
        <v>2563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183</v>
      </c>
      <c r="J3752" s="9" t="s">
        <v>183</v>
      </c>
      <c r="K3752" s="9" t="s">
        <v>183</v>
      </c>
      <c r="L3752" s="9" t="s">
        <v>183</v>
      </c>
      <c r="M3752" s="9"/>
      <c r="N3752" s="67"/>
      <c r="O3752" s="67">
        <v>0</v>
      </c>
      <c r="T3752"/>
    </row>
    <row r="3753" spans="1:20" ht="15">
      <c r="A3753" s="28" t="s">
        <v>2528</v>
      </c>
      <c r="B3753" s="63" t="s">
        <v>180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183</v>
      </c>
      <c r="J3753" s="9" t="s">
        <v>183</v>
      </c>
      <c r="K3753" s="9" t="s">
        <v>183</v>
      </c>
      <c r="L3753" s="9" t="s">
        <v>183</v>
      </c>
      <c r="M3753" s="9"/>
      <c r="N3753" s="67"/>
      <c r="O3753" s="67">
        <v>0</v>
      </c>
      <c r="T3753"/>
    </row>
    <row r="3754" spans="1:20" ht="15">
      <c r="A3754" s="28" t="s">
        <v>2529</v>
      </c>
      <c r="B3754" s="63" t="s">
        <v>2564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183</v>
      </c>
      <c r="J3754" s="9" t="s">
        <v>183</v>
      </c>
      <c r="K3754" s="9" t="s">
        <v>183</v>
      </c>
      <c r="L3754" s="9" t="s">
        <v>183</v>
      </c>
      <c r="M3754" s="9"/>
      <c r="N3754" s="67"/>
      <c r="O3754" s="67">
        <v>0</v>
      </c>
      <c r="T3754"/>
    </row>
    <row r="3755" spans="1:20" ht="15">
      <c r="A3755" s="28" t="s">
        <v>2530</v>
      </c>
      <c r="B3755" s="63" t="s">
        <v>2549</v>
      </c>
      <c r="C3755" s="3"/>
      <c r="D3755" s="3"/>
      <c r="E3755" s="9" t="s">
        <v>278</v>
      </c>
      <c r="F3755" s="9" t="s">
        <v>278</v>
      </c>
      <c r="G3755" s="9" t="s">
        <v>278</v>
      </c>
      <c r="H3755" s="9" t="s">
        <v>278</v>
      </c>
      <c r="I3755" s="9" t="s">
        <v>183</v>
      </c>
      <c r="J3755" s="9" t="s">
        <v>183</v>
      </c>
      <c r="K3755" s="9" t="s">
        <v>183</v>
      </c>
      <c r="L3755" s="9" t="s">
        <v>183</v>
      </c>
      <c r="M3755" s="9"/>
      <c r="N3755" s="67"/>
      <c r="O3755" s="67">
        <v>0</v>
      </c>
      <c r="T3755"/>
    </row>
    <row r="3756" spans="1:20" ht="15">
      <c r="A3756" s="28" t="s">
        <v>2531</v>
      </c>
      <c r="B3756" s="63" t="s">
        <v>2543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 t="s">
        <v>183</v>
      </c>
      <c r="J3756" s="9" t="s">
        <v>183</v>
      </c>
      <c r="K3756" s="9" t="s">
        <v>183</v>
      </c>
      <c r="L3756" s="9" t="s">
        <v>183</v>
      </c>
      <c r="M3756" s="9"/>
      <c r="N3756" s="67"/>
      <c r="O3756" s="67">
        <v>0</v>
      </c>
      <c r="T3756"/>
    </row>
    <row r="3757" spans="1:20" ht="15">
      <c r="A3757" s="28" t="s">
        <v>2532</v>
      </c>
      <c r="B3757" s="63" t="s">
        <v>2550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183</v>
      </c>
      <c r="J3757" s="9" t="s">
        <v>183</v>
      </c>
      <c r="K3757" s="9" t="s">
        <v>183</v>
      </c>
      <c r="L3757" s="9" t="s">
        <v>183</v>
      </c>
      <c r="M3757" s="9"/>
      <c r="N3757" s="67"/>
      <c r="O3757" s="67">
        <v>0</v>
      </c>
      <c r="T3757"/>
    </row>
    <row r="3758" spans="1:20" ht="15">
      <c r="A3758" s="28" t="s">
        <v>2533</v>
      </c>
      <c r="B3758" s="63" t="s">
        <v>2547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183</v>
      </c>
      <c r="J3758" s="9" t="s">
        <v>183</v>
      </c>
      <c r="K3758" s="9" t="s">
        <v>183</v>
      </c>
      <c r="L3758" s="9" t="s">
        <v>183</v>
      </c>
      <c r="M3758" s="9"/>
      <c r="N3758" s="67"/>
      <c r="O3758" s="67">
        <v>0</v>
      </c>
      <c r="T3758"/>
    </row>
    <row r="3759" spans="1:20" ht="15">
      <c r="A3759" s="28" t="s">
        <v>2534</v>
      </c>
      <c r="B3759" s="63" t="s">
        <v>2558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 t="s">
        <v>183</v>
      </c>
      <c r="J3759" s="9" t="s">
        <v>183</v>
      </c>
      <c r="K3759" s="9" t="s">
        <v>183</v>
      </c>
      <c r="L3759" s="9" t="s">
        <v>183</v>
      </c>
      <c r="M3759" s="9"/>
      <c r="N3759" s="67"/>
      <c r="O3759" s="67">
        <v>0</v>
      </c>
      <c r="T3759"/>
    </row>
    <row r="3760" spans="1:20" ht="15">
      <c r="A3760" s="28" t="s">
        <v>2535</v>
      </c>
      <c r="B3760" s="63" t="s">
        <v>2553</v>
      </c>
      <c r="C3760" s="3"/>
      <c r="D3760" s="3"/>
      <c r="E3760" s="9" t="s">
        <v>278</v>
      </c>
      <c r="F3760" s="9" t="s">
        <v>278</v>
      </c>
      <c r="G3760" s="9" t="s">
        <v>278</v>
      </c>
      <c r="H3760" s="9" t="s">
        <v>278</v>
      </c>
      <c r="I3760" s="9" t="s">
        <v>183</v>
      </c>
      <c r="J3760" s="9" t="s">
        <v>183</v>
      </c>
      <c r="K3760" s="9" t="s">
        <v>183</v>
      </c>
      <c r="L3760" s="9" t="s">
        <v>183</v>
      </c>
      <c r="M3760" s="9"/>
      <c r="N3760" s="67"/>
      <c r="O3760" s="67">
        <v>0</v>
      </c>
      <c r="T3760"/>
    </row>
    <row r="3761" spans="1:25" ht="15">
      <c r="A3761" s="28" t="s">
        <v>2536</v>
      </c>
      <c r="B3761" s="273" t="s">
        <v>2540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 t="s">
        <v>183</v>
      </c>
      <c r="J3761" s="9" t="s">
        <v>183</v>
      </c>
      <c r="K3761" s="9" t="s">
        <v>183</v>
      </c>
      <c r="L3761" s="9" t="s">
        <v>183</v>
      </c>
      <c r="M3761" s="9"/>
      <c r="N3761" s="67"/>
      <c r="O3761" s="67">
        <v>0</v>
      </c>
      <c r="T3761"/>
    </row>
    <row r="3762" spans="1:25" ht="15">
      <c r="A3762" s="28" t="s">
        <v>2537</v>
      </c>
      <c r="B3762" s="63" t="s">
        <v>2555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 t="s">
        <v>183</v>
      </c>
      <c r="J3762" s="9" t="s">
        <v>183</v>
      </c>
      <c r="K3762" s="9" t="s">
        <v>183</v>
      </c>
      <c r="L3762" s="9" t="s">
        <v>183</v>
      </c>
      <c r="M3762" s="9"/>
      <c r="N3762" s="67"/>
      <c r="O3762" s="67">
        <v>0</v>
      </c>
      <c r="T3762"/>
    </row>
    <row r="3763" spans="1:25" ht="15">
      <c r="A3763" s="28" t="s">
        <v>2538</v>
      </c>
      <c r="B3763" s="63" t="s">
        <v>2568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 t="s">
        <v>183</v>
      </c>
      <c r="J3763" s="9" t="s">
        <v>183</v>
      </c>
      <c r="K3763" s="9" t="s">
        <v>183</v>
      </c>
      <c r="L3763" s="9" t="s">
        <v>183</v>
      </c>
      <c r="M3763" s="9"/>
      <c r="N3763" s="67"/>
      <c r="O3763" s="67">
        <v>0</v>
      </c>
      <c r="T3763"/>
    </row>
    <row r="3764" spans="1:25" ht="15">
      <c r="A3764" s="28" t="s">
        <v>2539</v>
      </c>
      <c r="B3764" s="63" t="s">
        <v>2544</v>
      </c>
      <c r="C3764" s="3"/>
      <c r="D3764" s="3"/>
      <c r="E3764" s="9" t="s">
        <v>278</v>
      </c>
      <c r="F3764" s="9" t="s">
        <v>278</v>
      </c>
      <c r="G3764" s="9" t="s">
        <v>278</v>
      </c>
      <c r="H3764" s="9" t="s">
        <v>278</v>
      </c>
      <c r="I3764" s="9" t="s">
        <v>183</v>
      </c>
      <c r="J3764" s="9" t="s">
        <v>183</v>
      </c>
      <c r="K3764" s="9" t="s">
        <v>183</v>
      </c>
      <c r="L3764" s="9" t="s">
        <v>183</v>
      </c>
      <c r="M3764" s="9"/>
      <c r="N3764" s="67"/>
      <c r="O3764" s="67">
        <v>0</v>
      </c>
      <c r="T3764"/>
    </row>
    <row r="3765" spans="1:25" ht="15">
      <c r="A3765" s="28" t="s">
        <v>2687</v>
      </c>
      <c r="B3765" s="63" t="s">
        <v>2551</v>
      </c>
      <c r="C3765" s="3"/>
      <c r="D3765" s="3"/>
      <c r="E3765" s="9" t="s">
        <v>278</v>
      </c>
      <c r="F3765" s="9" t="s">
        <v>278</v>
      </c>
      <c r="G3765" s="9" t="s">
        <v>278</v>
      </c>
      <c r="H3765" s="9" t="s">
        <v>278</v>
      </c>
      <c r="I3765" s="9" t="s">
        <v>183</v>
      </c>
      <c r="J3765" s="9" t="s">
        <v>183</v>
      </c>
      <c r="K3765" s="9" t="s">
        <v>183</v>
      </c>
      <c r="L3765" s="9" t="s">
        <v>183</v>
      </c>
      <c r="M3765" s="9"/>
      <c r="N3765" s="67"/>
      <c r="O3765" s="67">
        <v>0</v>
      </c>
      <c r="T3765"/>
    </row>
    <row r="3766" spans="1:25" ht="15">
      <c r="A3766" s="28" t="s">
        <v>2688</v>
      </c>
      <c r="B3766" s="63" t="s">
        <v>2566</v>
      </c>
      <c r="C3766" s="3"/>
      <c r="D3766" s="3"/>
      <c r="E3766" s="9" t="s">
        <v>278</v>
      </c>
      <c r="F3766" s="9" t="s">
        <v>278</v>
      </c>
      <c r="G3766" s="9" t="s">
        <v>278</v>
      </c>
      <c r="H3766" s="9" t="s">
        <v>278</v>
      </c>
      <c r="I3766" s="9" t="s">
        <v>183</v>
      </c>
      <c r="J3766" s="9" t="s">
        <v>183</v>
      </c>
      <c r="K3766" s="9" t="s">
        <v>183</v>
      </c>
      <c r="L3766" s="9" t="s">
        <v>183</v>
      </c>
      <c r="M3766" s="9"/>
      <c r="N3766" s="67"/>
      <c r="O3766" s="67">
        <v>0</v>
      </c>
      <c r="T3766"/>
    </row>
    <row r="3767" spans="1:25" ht="15">
      <c r="A3767" s="28" t="s">
        <v>2689</v>
      </c>
      <c r="B3767" s="63" t="s">
        <v>2556</v>
      </c>
      <c r="C3767" s="3"/>
      <c r="D3767" s="3"/>
      <c r="E3767" s="9" t="s">
        <v>278</v>
      </c>
      <c r="F3767" s="9" t="s">
        <v>278</v>
      </c>
      <c r="G3767" s="9" t="s">
        <v>278</v>
      </c>
      <c r="H3767" s="9" t="s">
        <v>278</v>
      </c>
      <c r="I3767" s="9" t="s">
        <v>183</v>
      </c>
      <c r="J3767" s="9" t="s">
        <v>183</v>
      </c>
      <c r="K3767" s="9" t="s">
        <v>183</v>
      </c>
      <c r="L3767" s="9" t="s">
        <v>183</v>
      </c>
      <c r="M3767" s="9"/>
      <c r="N3767" s="67"/>
      <c r="O3767" s="67">
        <v>0</v>
      </c>
      <c r="T3767"/>
    </row>
    <row r="3768" spans="1:25" ht="15">
      <c r="A3768" s="28"/>
      <c r="B3768" s="63"/>
      <c r="E3768" s="9"/>
      <c r="F3768" s="9"/>
      <c r="G3768" s="9"/>
      <c r="H3768" s="9"/>
      <c r="L3768" s="69"/>
      <c r="M3768" s="69"/>
      <c r="N3768" s="67"/>
      <c r="T3768"/>
    </row>
    <row r="3769" spans="1:25" ht="15">
      <c r="A3769" s="28"/>
      <c r="B3769" s="63"/>
      <c r="E3769" s="9"/>
      <c r="L3769" s="69"/>
      <c r="M3769" s="69"/>
      <c r="T3769"/>
    </row>
    <row r="3770" spans="1:25" ht="15">
      <c r="A3770" s="28"/>
      <c r="B3770" s="63"/>
      <c r="E3770" s="9"/>
      <c r="L3770" s="69"/>
      <c r="M3770" s="69"/>
      <c r="T3770"/>
    </row>
    <row r="3771" spans="1:25" ht="25.5">
      <c r="A3771" s="23" t="s">
        <v>201</v>
      </c>
      <c r="L3771" s="69"/>
      <c r="M3771" s="69"/>
      <c r="T3771"/>
    </row>
    <row r="3772" spans="1:25">
      <c r="L3772" s="69"/>
      <c r="M3772" s="69"/>
      <c r="T3772"/>
    </row>
    <row r="3773" spans="1:25" ht="15">
      <c r="A3773" s="39"/>
      <c r="B3773" s="39"/>
      <c r="C3773" s="39"/>
      <c r="D3773" s="39"/>
      <c r="E3773" s="61">
        <v>2016</v>
      </c>
      <c r="F3773" s="61">
        <v>2017</v>
      </c>
      <c r="G3773" s="61">
        <v>2018</v>
      </c>
      <c r="H3773" s="61">
        <v>2019</v>
      </c>
      <c r="I3773" s="61">
        <v>2020</v>
      </c>
      <c r="J3773" s="61">
        <v>2021</v>
      </c>
      <c r="K3773" s="61">
        <v>2022</v>
      </c>
      <c r="L3773" s="61">
        <v>2023</v>
      </c>
      <c r="M3773" s="61">
        <v>2024</v>
      </c>
      <c r="O3773" s="70" t="s">
        <v>40</v>
      </c>
      <c r="T3773"/>
    </row>
    <row r="3774" spans="1:25" ht="15">
      <c r="A3774" s="28" t="s">
        <v>0</v>
      </c>
      <c r="B3774" s="63" t="s">
        <v>17</v>
      </c>
      <c r="E3774" s="216">
        <v>539.4</v>
      </c>
      <c r="F3774" s="212">
        <v>767.2</v>
      </c>
      <c r="G3774" s="216">
        <v>519.70000000000005</v>
      </c>
      <c r="H3774" s="216">
        <v>589.99999999999818</v>
      </c>
      <c r="I3774" s="216">
        <v>1037.1000000000004</v>
      </c>
      <c r="J3774" s="9">
        <v>386.80000000000109</v>
      </c>
      <c r="K3774" s="9">
        <v>790.59999999999854</v>
      </c>
      <c r="L3774" s="216">
        <v>932.10000000000036</v>
      </c>
      <c r="M3774" s="216"/>
      <c r="O3774" s="67">
        <v>5562.8999999999987</v>
      </c>
      <c r="Q3774" t="s">
        <v>3105</v>
      </c>
      <c r="T3774" t="s">
        <v>1139</v>
      </c>
      <c r="U3774" s="63"/>
      <c r="V3774" s="63"/>
      <c r="W3774" s="265"/>
      <c r="X3774" s="317"/>
      <c r="Y3774" s="63"/>
    </row>
    <row r="3775" spans="1:25" ht="15">
      <c r="A3775" s="28" t="s">
        <v>2</v>
      </c>
      <c r="B3775" s="63" t="s">
        <v>9</v>
      </c>
      <c r="E3775" s="9">
        <v>395.3</v>
      </c>
      <c r="F3775" s="211">
        <v>779</v>
      </c>
      <c r="G3775" s="212">
        <v>641.9</v>
      </c>
      <c r="H3775" s="9">
        <v>515.10000000000036</v>
      </c>
      <c r="I3775" s="9">
        <v>939.30000000000018</v>
      </c>
      <c r="J3775" s="9">
        <v>552.10000000000218</v>
      </c>
      <c r="K3775" s="9">
        <v>752.34999999999673</v>
      </c>
      <c r="L3775" s="216">
        <v>917.60000000000036</v>
      </c>
      <c r="M3775" s="216"/>
      <c r="O3775" s="67">
        <v>5492.65</v>
      </c>
      <c r="Q3775" t="s">
        <v>1625</v>
      </c>
      <c r="T3775"/>
      <c r="U3775" s="273"/>
      <c r="V3775" s="63"/>
      <c r="W3775" s="283"/>
      <c r="X3775" s="317"/>
      <c r="Y3775" s="63"/>
    </row>
    <row r="3776" spans="1:25" ht="15">
      <c r="A3776" s="28" t="s">
        <v>3</v>
      </c>
      <c r="B3776" s="63" t="s">
        <v>25</v>
      </c>
      <c r="E3776" s="211">
        <v>963.6</v>
      </c>
      <c r="F3776" s="9">
        <v>566</v>
      </c>
      <c r="G3776" s="9">
        <v>434.2</v>
      </c>
      <c r="H3776" s="9">
        <v>236.60000000000036</v>
      </c>
      <c r="I3776" s="9">
        <v>931.34999999999945</v>
      </c>
      <c r="J3776" s="9">
        <v>303.50000000000182</v>
      </c>
      <c r="K3776" s="211">
        <v>992.60000000000764</v>
      </c>
      <c r="L3776" s="9">
        <v>706.59999999999854</v>
      </c>
      <c r="M3776" s="9"/>
      <c r="O3776" s="67">
        <v>5134.450000000008</v>
      </c>
      <c r="Q3776" t="s">
        <v>294</v>
      </c>
      <c r="T3776"/>
      <c r="U3776" s="218"/>
      <c r="V3776" s="63"/>
      <c r="W3776" s="283"/>
      <c r="X3776" s="317"/>
      <c r="Y3776" s="63"/>
    </row>
    <row r="3777" spans="1:25" ht="15">
      <c r="A3777" s="28" t="s">
        <v>5</v>
      </c>
      <c r="B3777" s="63" t="s">
        <v>11</v>
      </c>
      <c r="E3777" s="213">
        <v>983.1</v>
      </c>
      <c r="F3777" s="216">
        <v>701.1</v>
      </c>
      <c r="G3777" s="9">
        <v>294.89999999999998</v>
      </c>
      <c r="H3777" s="9">
        <v>276.29999999999927</v>
      </c>
      <c r="I3777" s="9">
        <v>914.39999999999964</v>
      </c>
      <c r="J3777" s="9">
        <v>466.30000000000655</v>
      </c>
      <c r="K3777" s="9">
        <v>625.90000000000146</v>
      </c>
      <c r="L3777" s="9">
        <v>745.30000000000291</v>
      </c>
      <c r="M3777" s="9"/>
      <c r="O3777" s="67">
        <v>5007.3000000000102</v>
      </c>
      <c r="Q3777" t="s">
        <v>355</v>
      </c>
      <c r="T3777" t="s">
        <v>1670</v>
      </c>
      <c r="U3777" s="273"/>
      <c r="V3777" s="63"/>
      <c r="W3777" s="283"/>
      <c r="X3777" s="317"/>
      <c r="Y3777" s="63"/>
    </row>
    <row r="3778" spans="1:25" ht="15">
      <c r="A3778" s="28" t="s">
        <v>7</v>
      </c>
      <c r="B3778" s="63" t="s">
        <v>33</v>
      </c>
      <c r="E3778" s="9">
        <v>292.89999999999998</v>
      </c>
      <c r="F3778" s="9">
        <v>593.9</v>
      </c>
      <c r="G3778" s="9">
        <v>278.2</v>
      </c>
      <c r="H3778" s="9">
        <v>431.89999999999964</v>
      </c>
      <c r="I3778" s="9">
        <v>903.10000000000036</v>
      </c>
      <c r="J3778" s="9">
        <v>543.39999999999964</v>
      </c>
      <c r="K3778" s="216">
        <v>845.40000000000327</v>
      </c>
      <c r="L3778" s="9">
        <v>780.20000000000255</v>
      </c>
      <c r="M3778" s="9"/>
      <c r="O3778" s="67">
        <v>4669.0000000000055</v>
      </c>
      <c r="Q3778" t="s">
        <v>288</v>
      </c>
      <c r="T3778"/>
      <c r="U3778" s="218"/>
      <c r="V3778" s="63"/>
      <c r="W3778" s="283"/>
      <c r="X3778" s="317"/>
      <c r="Y3778" s="63"/>
    </row>
    <row r="3779" spans="1:25" ht="15">
      <c r="A3779" s="28" t="s">
        <v>8</v>
      </c>
      <c r="B3779" s="63" t="s">
        <v>31</v>
      </c>
      <c r="E3779" s="9">
        <v>219.8</v>
      </c>
      <c r="F3779" s="9">
        <v>521</v>
      </c>
      <c r="G3779" s="9">
        <v>477.8</v>
      </c>
      <c r="H3779" s="9">
        <v>503.19999999999709</v>
      </c>
      <c r="I3779" s="216">
        <v>993.80000000000109</v>
      </c>
      <c r="J3779" s="9">
        <v>430.69999999999891</v>
      </c>
      <c r="K3779" s="9">
        <v>685.70000000000437</v>
      </c>
      <c r="L3779" s="9">
        <v>799.89999999999964</v>
      </c>
      <c r="M3779" s="9"/>
      <c r="O3779" s="67">
        <v>4631.9000000000015</v>
      </c>
      <c r="Q3779" t="s">
        <v>287</v>
      </c>
      <c r="T3779"/>
      <c r="U3779" s="218"/>
      <c r="V3779" s="63"/>
      <c r="W3779" s="283"/>
      <c r="X3779" s="317"/>
      <c r="Y3779" s="63"/>
    </row>
    <row r="3780" spans="1:25" ht="15">
      <c r="A3780" s="28" t="s">
        <v>10</v>
      </c>
      <c r="B3780" s="63" t="s">
        <v>15</v>
      </c>
      <c r="E3780" s="216">
        <v>635.29999999999995</v>
      </c>
      <c r="F3780" s="216">
        <v>675.9</v>
      </c>
      <c r="G3780" s="9">
        <v>193.6</v>
      </c>
      <c r="H3780" s="9">
        <v>405.69999999999709</v>
      </c>
      <c r="I3780" s="9">
        <v>877.29999999999927</v>
      </c>
      <c r="J3780" s="9">
        <v>236.39999999999782</v>
      </c>
      <c r="K3780" s="9">
        <v>666.600000000004</v>
      </c>
      <c r="L3780" s="216">
        <v>927.29999999999927</v>
      </c>
      <c r="M3780" s="216"/>
      <c r="O3780" s="67">
        <v>4618.0999999999967</v>
      </c>
      <c r="Q3780" t="s">
        <v>3106</v>
      </c>
      <c r="T3780"/>
      <c r="U3780" s="63"/>
      <c r="V3780" s="63"/>
      <c r="W3780" s="265"/>
      <c r="X3780" s="317"/>
      <c r="Y3780" s="63"/>
    </row>
    <row r="3781" spans="1:25" ht="15">
      <c r="A3781" s="28" t="s">
        <v>12</v>
      </c>
      <c r="B3781" s="63" t="s">
        <v>37</v>
      </c>
      <c r="E3781" s="9">
        <v>332.5</v>
      </c>
      <c r="F3781" s="9">
        <v>505.1</v>
      </c>
      <c r="G3781" s="216">
        <v>490.1</v>
      </c>
      <c r="H3781" s="9">
        <v>455.00000000000182</v>
      </c>
      <c r="I3781" s="9">
        <v>834.19999999999982</v>
      </c>
      <c r="J3781" s="9">
        <v>426.89999999999782</v>
      </c>
      <c r="K3781" s="216">
        <v>893.70000000000255</v>
      </c>
      <c r="L3781" s="9">
        <v>680.30000000000109</v>
      </c>
      <c r="M3781" s="9"/>
      <c r="O3781" s="67">
        <v>4617.8000000000029</v>
      </c>
      <c r="Q3781" t="s">
        <v>314</v>
      </c>
      <c r="T3781"/>
      <c r="U3781" s="273"/>
      <c r="V3781" s="63"/>
      <c r="W3781" s="283"/>
      <c r="X3781" s="317"/>
      <c r="Y3781" s="63"/>
    </row>
    <row r="3782" spans="1:25" ht="15">
      <c r="A3782" s="28" t="s">
        <v>14</v>
      </c>
      <c r="B3782" s="63" t="s">
        <v>21</v>
      </c>
      <c r="E3782" s="9">
        <v>439.2</v>
      </c>
      <c r="F3782" s="9">
        <v>553</v>
      </c>
      <c r="G3782" s="9">
        <v>438.7</v>
      </c>
      <c r="H3782" s="9">
        <v>508.69999999999891</v>
      </c>
      <c r="I3782" s="9">
        <v>808.29999999999836</v>
      </c>
      <c r="J3782" s="9">
        <v>226.60000000000218</v>
      </c>
      <c r="K3782" s="9">
        <v>820.19999999999527</v>
      </c>
      <c r="L3782" s="9">
        <v>808.69999999999891</v>
      </c>
      <c r="M3782" s="9"/>
      <c r="O3782" s="67">
        <v>4603.3999999999942</v>
      </c>
      <c r="T3782"/>
      <c r="U3782" s="273"/>
      <c r="V3782" s="63"/>
      <c r="W3782" s="283"/>
      <c r="X3782" s="317"/>
      <c r="Y3782" s="63"/>
    </row>
    <row r="3783" spans="1:25" ht="15">
      <c r="A3783" s="28" t="s">
        <v>16</v>
      </c>
      <c r="B3783" s="63" t="s">
        <v>39</v>
      </c>
      <c r="E3783" s="216">
        <v>439.7</v>
      </c>
      <c r="F3783" s="216">
        <v>744.9</v>
      </c>
      <c r="G3783" s="9">
        <v>327.8</v>
      </c>
      <c r="H3783" s="211">
        <v>702.5</v>
      </c>
      <c r="I3783" s="9">
        <v>690.89999999999964</v>
      </c>
      <c r="J3783" s="213">
        <v>829.00000000000364</v>
      </c>
      <c r="K3783" s="9">
        <v>659.90000000000327</v>
      </c>
      <c r="L3783" s="9" t="s">
        <v>278</v>
      </c>
      <c r="M3783" s="9"/>
      <c r="O3783" s="67">
        <v>4394.7000000000062</v>
      </c>
      <c r="Q3783" t="s">
        <v>2214</v>
      </c>
      <c r="T3783" s="21" t="s">
        <v>2215</v>
      </c>
      <c r="U3783" s="63"/>
      <c r="V3783" s="63"/>
      <c r="W3783" s="265"/>
      <c r="X3783" s="317"/>
      <c r="Y3783" s="63"/>
    </row>
    <row r="3784" spans="1:25" ht="15">
      <c r="A3784" s="28" t="s">
        <v>18</v>
      </c>
      <c r="B3784" s="63" t="s">
        <v>143</v>
      </c>
      <c r="E3784" s="9" t="s">
        <v>278</v>
      </c>
      <c r="F3784" s="9">
        <v>459.2</v>
      </c>
      <c r="G3784" s="216">
        <v>488.6</v>
      </c>
      <c r="H3784" s="216">
        <v>697.00000000000182</v>
      </c>
      <c r="I3784" s="9">
        <v>865.39999999999964</v>
      </c>
      <c r="J3784" s="9">
        <v>458.100000000004</v>
      </c>
      <c r="K3784" s="9">
        <v>595.29999999999382</v>
      </c>
      <c r="L3784" s="9">
        <v>737.29999999999745</v>
      </c>
      <c r="M3784" s="9"/>
      <c r="O3784" s="67">
        <v>4300.8999999999969</v>
      </c>
      <c r="Q3784" t="s">
        <v>289</v>
      </c>
      <c r="T3784"/>
      <c r="U3784" s="218"/>
      <c r="V3784" s="63"/>
      <c r="W3784" s="283"/>
      <c r="X3784" s="317"/>
      <c r="Y3784" s="63"/>
    </row>
    <row r="3785" spans="1:25" ht="15">
      <c r="A3785" s="28" t="s">
        <v>20</v>
      </c>
      <c r="B3785" s="63" t="s">
        <v>141</v>
      </c>
      <c r="E3785" s="9" t="s">
        <v>278</v>
      </c>
      <c r="F3785" s="9">
        <v>507.3</v>
      </c>
      <c r="G3785" s="216">
        <v>499.2</v>
      </c>
      <c r="H3785" s="9">
        <v>455.5</v>
      </c>
      <c r="I3785" s="213">
        <v>1219.1999999999998</v>
      </c>
      <c r="J3785" s="9">
        <v>114.80000000000109</v>
      </c>
      <c r="K3785" s="9">
        <v>584.54999999999927</v>
      </c>
      <c r="L3785" s="216">
        <v>915.19999999999527</v>
      </c>
      <c r="M3785" s="216"/>
      <c r="O3785" s="67">
        <v>4295.7499999999955</v>
      </c>
      <c r="Q3785" t="s">
        <v>329</v>
      </c>
      <c r="T3785" s="21" t="s">
        <v>1670</v>
      </c>
      <c r="U3785" s="63"/>
      <c r="V3785" s="63"/>
      <c r="W3785" s="283"/>
      <c r="X3785" s="317"/>
      <c r="Y3785" s="63"/>
    </row>
    <row r="3786" spans="1:25" ht="15">
      <c r="A3786" s="28" t="s">
        <v>22</v>
      </c>
      <c r="B3786" s="63" t="s">
        <v>23</v>
      </c>
      <c r="E3786" s="216">
        <v>620.79999999999995</v>
      </c>
      <c r="F3786" s="9">
        <v>383</v>
      </c>
      <c r="G3786" s="9">
        <v>201.65</v>
      </c>
      <c r="H3786" s="9">
        <v>570.09999999999673</v>
      </c>
      <c r="I3786" s="9">
        <v>777.550000000002</v>
      </c>
      <c r="J3786" s="9">
        <v>422.80000000000109</v>
      </c>
      <c r="K3786" s="9">
        <v>623.49999999999636</v>
      </c>
      <c r="L3786" s="9">
        <v>682.29999999999927</v>
      </c>
      <c r="M3786" s="9"/>
      <c r="O3786" s="67">
        <v>4281.6999999999953</v>
      </c>
      <c r="Q3786" t="s">
        <v>297</v>
      </c>
      <c r="T3786"/>
      <c r="U3786" s="273"/>
      <c r="V3786" s="63"/>
      <c r="W3786" s="283"/>
      <c r="X3786" s="317"/>
      <c r="Y3786" s="63"/>
    </row>
    <row r="3787" spans="1:25" ht="15">
      <c r="A3787" s="28" t="s">
        <v>24</v>
      </c>
      <c r="B3787" s="63" t="s">
        <v>154</v>
      </c>
      <c r="E3787" s="9" t="s">
        <v>278</v>
      </c>
      <c r="F3787" s="9" t="s">
        <v>278</v>
      </c>
      <c r="G3787" s="216">
        <v>636</v>
      </c>
      <c r="H3787" s="9">
        <v>509.30000000000109</v>
      </c>
      <c r="I3787" s="211">
        <v>1132.4000000000005</v>
      </c>
      <c r="J3787" s="9">
        <v>527.69999999999527</v>
      </c>
      <c r="K3787" s="9">
        <v>739.60000000000218</v>
      </c>
      <c r="L3787" s="9">
        <v>700.40000000000327</v>
      </c>
      <c r="M3787" s="9"/>
      <c r="O3787" s="67">
        <v>4245.4000000000024</v>
      </c>
      <c r="Q3787" t="s">
        <v>353</v>
      </c>
      <c r="T3787"/>
      <c r="U3787" s="63"/>
      <c r="V3787" s="63"/>
      <c r="W3787" s="283"/>
      <c r="X3787" s="317"/>
      <c r="Y3787" s="63"/>
    </row>
    <row r="3788" spans="1:25" ht="15">
      <c r="A3788" s="28" t="s">
        <v>26</v>
      </c>
      <c r="B3788" s="63" t="s">
        <v>142</v>
      </c>
      <c r="E3788" s="9" t="s">
        <v>278</v>
      </c>
      <c r="F3788" s="216">
        <v>636.4</v>
      </c>
      <c r="G3788" s="216">
        <v>523.20000000000005</v>
      </c>
      <c r="H3788" s="9">
        <v>390.29999999999745</v>
      </c>
      <c r="I3788" s="9">
        <v>846.30000000000018</v>
      </c>
      <c r="J3788" s="9">
        <v>278.79999999999563</v>
      </c>
      <c r="K3788" s="9">
        <v>800.80000000000109</v>
      </c>
      <c r="L3788" s="9">
        <v>547.20000000000255</v>
      </c>
      <c r="M3788" s="9"/>
      <c r="O3788" s="67">
        <v>4022.9999999999968</v>
      </c>
      <c r="Q3788" t="s">
        <v>341</v>
      </c>
      <c r="T3788"/>
      <c r="U3788" s="273"/>
      <c r="V3788" s="63"/>
      <c r="W3788" s="283"/>
      <c r="X3788" s="317"/>
      <c r="Y3788" s="63"/>
    </row>
    <row r="3789" spans="1:25" ht="15">
      <c r="A3789" s="28" t="s">
        <v>28</v>
      </c>
      <c r="B3789" s="63" t="s">
        <v>736</v>
      </c>
      <c r="E3789" s="9" t="s">
        <v>278</v>
      </c>
      <c r="F3789" s="9" t="s">
        <v>278</v>
      </c>
      <c r="G3789" s="9" t="s">
        <v>278</v>
      </c>
      <c r="H3789" s="213">
        <v>753.99999999999818</v>
      </c>
      <c r="I3789" s="9">
        <v>767.800000000002</v>
      </c>
      <c r="J3789" s="216">
        <v>556.30000000000291</v>
      </c>
      <c r="K3789" s="216">
        <v>840.89999999999964</v>
      </c>
      <c r="L3789" s="9">
        <v>785.5</v>
      </c>
      <c r="M3789" s="9"/>
      <c r="O3789" s="67">
        <v>3704.5000000000027</v>
      </c>
      <c r="Q3789" t="s">
        <v>2218</v>
      </c>
      <c r="T3789" t="s">
        <v>1670</v>
      </c>
      <c r="U3789" s="63"/>
      <c r="V3789" s="63"/>
      <c r="W3789" s="265"/>
      <c r="X3789" s="317"/>
      <c r="Y3789" s="63"/>
    </row>
    <row r="3790" spans="1:25" ht="15">
      <c r="A3790" s="28" t="s">
        <v>30</v>
      </c>
      <c r="B3790" s="63" t="s">
        <v>19</v>
      </c>
      <c r="E3790" s="9">
        <v>430.8</v>
      </c>
      <c r="F3790" s="213">
        <v>790.4</v>
      </c>
      <c r="G3790" s="211">
        <v>647.70000000000005</v>
      </c>
      <c r="H3790" s="216">
        <v>587.79999999999927</v>
      </c>
      <c r="I3790" s="9">
        <v>562.60000000000036</v>
      </c>
      <c r="J3790" s="211">
        <v>635.19999999999891</v>
      </c>
      <c r="K3790" s="9" t="s">
        <v>278</v>
      </c>
      <c r="L3790" s="9" t="s">
        <v>278</v>
      </c>
      <c r="M3790" s="9"/>
      <c r="O3790" s="67">
        <v>3654.4999999999986</v>
      </c>
      <c r="Q3790" t="s">
        <v>2216</v>
      </c>
      <c r="T3790" t="s">
        <v>2215</v>
      </c>
      <c r="U3790" s="63"/>
      <c r="V3790" s="63"/>
      <c r="W3790" s="283"/>
      <c r="X3790" s="317"/>
      <c r="Y3790" s="63"/>
    </row>
    <row r="3791" spans="1:25" ht="15">
      <c r="A3791" s="28" t="s">
        <v>32</v>
      </c>
      <c r="B3791" s="63" t="s">
        <v>719</v>
      </c>
      <c r="E3791" s="9" t="s">
        <v>278</v>
      </c>
      <c r="F3791" s="9" t="s">
        <v>278</v>
      </c>
      <c r="G3791" s="9" t="s">
        <v>278</v>
      </c>
      <c r="H3791" s="9">
        <v>564.09999999999854</v>
      </c>
      <c r="I3791" s="9">
        <v>862.29999999999836</v>
      </c>
      <c r="J3791" s="9">
        <v>551.19999999999709</v>
      </c>
      <c r="K3791" s="9">
        <v>809.00000000000182</v>
      </c>
      <c r="L3791" s="9">
        <v>777.29999999999382</v>
      </c>
      <c r="M3791" s="9"/>
      <c r="O3791" s="67">
        <v>3563.8999999999896</v>
      </c>
      <c r="T3791"/>
      <c r="U3791" s="273"/>
      <c r="V3791" s="63"/>
      <c r="W3791" s="283"/>
      <c r="X3791" s="317"/>
      <c r="Y3791" s="63"/>
    </row>
    <row r="3792" spans="1:25" ht="15">
      <c r="A3792" s="28" t="s">
        <v>34</v>
      </c>
      <c r="B3792" s="63" t="s">
        <v>706</v>
      </c>
      <c r="E3792" s="9" t="s">
        <v>278</v>
      </c>
      <c r="F3792" s="9" t="s">
        <v>278</v>
      </c>
      <c r="G3792" s="9" t="s">
        <v>278</v>
      </c>
      <c r="H3792" s="216">
        <v>589.40000000000327</v>
      </c>
      <c r="I3792" s="216">
        <v>1088.6000000000013</v>
      </c>
      <c r="J3792" s="9">
        <v>405.20000000000255</v>
      </c>
      <c r="K3792" s="9">
        <v>733.80000000000109</v>
      </c>
      <c r="L3792" s="9">
        <v>674.19999999999709</v>
      </c>
      <c r="M3792" s="9"/>
      <c r="O3792" s="67">
        <v>3491.2000000000053</v>
      </c>
      <c r="Q3792" t="s">
        <v>314</v>
      </c>
      <c r="T3792"/>
      <c r="U3792" s="63"/>
      <c r="V3792" s="63"/>
      <c r="W3792" s="265"/>
      <c r="X3792" s="317"/>
      <c r="Y3792" s="63"/>
    </row>
    <row r="3793" spans="1:25" ht="15">
      <c r="A3793" s="28" t="s">
        <v>36</v>
      </c>
      <c r="B3793" s="63" t="s">
        <v>155</v>
      </c>
      <c r="E3793" s="9" t="s">
        <v>278</v>
      </c>
      <c r="F3793" s="9" t="s">
        <v>278</v>
      </c>
      <c r="G3793" s="9">
        <v>277.2</v>
      </c>
      <c r="H3793" s="9">
        <v>404.30000000000655</v>
      </c>
      <c r="I3793" s="212">
        <v>1126.1999999999989</v>
      </c>
      <c r="J3793" s="9">
        <v>241.79999999999563</v>
      </c>
      <c r="K3793" s="9">
        <v>718.649999999996</v>
      </c>
      <c r="L3793" s="9">
        <v>722.29999999999927</v>
      </c>
      <c r="M3793" s="9"/>
      <c r="O3793" s="67">
        <v>3490.4499999999962</v>
      </c>
      <c r="Q3793" t="s">
        <v>282</v>
      </c>
      <c r="T3793"/>
      <c r="U3793" s="63"/>
      <c r="V3793" s="63"/>
      <c r="W3793" s="265"/>
      <c r="X3793" s="317"/>
      <c r="Y3793" s="63"/>
    </row>
    <row r="3794" spans="1:25" ht="15">
      <c r="A3794" s="28" t="s">
        <v>38</v>
      </c>
      <c r="B3794" s="63" t="s">
        <v>703</v>
      </c>
      <c r="E3794" s="9" t="s">
        <v>278</v>
      </c>
      <c r="F3794" s="9" t="s">
        <v>278</v>
      </c>
      <c r="G3794" s="9" t="s">
        <v>278</v>
      </c>
      <c r="H3794" s="9">
        <v>451.70000000000073</v>
      </c>
      <c r="I3794" s="216">
        <v>954.85000000000218</v>
      </c>
      <c r="J3794" s="212">
        <v>633.19999999999891</v>
      </c>
      <c r="K3794" s="9">
        <v>570.89999999999782</v>
      </c>
      <c r="L3794" s="216">
        <v>859.70000000000255</v>
      </c>
      <c r="M3794" s="216"/>
      <c r="O3794" s="67">
        <v>3470.3500000000022</v>
      </c>
      <c r="Q3794" t="s">
        <v>1723</v>
      </c>
      <c r="T3794"/>
      <c r="U3794" s="273"/>
      <c r="V3794" s="63"/>
      <c r="W3794" s="282"/>
      <c r="X3794" s="317"/>
      <c r="Y3794" s="63"/>
    </row>
    <row r="3795" spans="1:25" ht="15">
      <c r="A3795" s="28" t="s">
        <v>145</v>
      </c>
      <c r="B3795" s="63" t="s">
        <v>1</v>
      </c>
      <c r="E3795" s="216">
        <v>440.1</v>
      </c>
      <c r="F3795" s="9">
        <v>583</v>
      </c>
      <c r="G3795" s="9">
        <v>306.5</v>
      </c>
      <c r="H3795" s="9">
        <v>482.10000000000036</v>
      </c>
      <c r="I3795" s="9">
        <v>304.10000000000036</v>
      </c>
      <c r="J3795" s="9">
        <v>287.10000000000036</v>
      </c>
      <c r="K3795" s="9">
        <v>402.89999999999782</v>
      </c>
      <c r="L3795" s="9">
        <v>644.40000000000327</v>
      </c>
      <c r="M3795" s="9"/>
      <c r="O3795" s="67">
        <v>3450.2000000000021</v>
      </c>
      <c r="Q3795" t="s">
        <v>288</v>
      </c>
      <c r="T3795"/>
      <c r="U3795" s="273"/>
      <c r="V3795" s="63"/>
      <c r="W3795" s="283"/>
      <c r="X3795" s="317"/>
      <c r="Y3795" s="63"/>
    </row>
    <row r="3796" spans="1:25" ht="15">
      <c r="A3796" s="28" t="s">
        <v>146</v>
      </c>
      <c r="B3796" s="63" t="s">
        <v>720</v>
      </c>
      <c r="E3796" s="9" t="s">
        <v>278</v>
      </c>
      <c r="F3796" s="9" t="s">
        <v>278</v>
      </c>
      <c r="G3796" s="9" t="s">
        <v>278</v>
      </c>
      <c r="H3796" s="212">
        <v>699.5</v>
      </c>
      <c r="I3796" s="9">
        <v>895.60000000000036</v>
      </c>
      <c r="J3796" s="9">
        <v>482.39999999999054</v>
      </c>
      <c r="K3796" s="9">
        <v>516.70000000000073</v>
      </c>
      <c r="L3796" s="9">
        <v>736.20000000000255</v>
      </c>
      <c r="M3796" s="9"/>
      <c r="O3796" s="67">
        <v>3330.3999999999942</v>
      </c>
      <c r="Q3796" t="s">
        <v>282</v>
      </c>
      <c r="T3796"/>
      <c r="U3796" s="273"/>
      <c r="V3796" s="63"/>
      <c r="W3796" s="283"/>
      <c r="X3796" s="317"/>
      <c r="Y3796" s="63"/>
    </row>
    <row r="3797" spans="1:25" ht="15">
      <c r="A3797" s="28" t="s">
        <v>147</v>
      </c>
      <c r="B3797" s="63" t="s">
        <v>27</v>
      </c>
      <c r="E3797" s="216">
        <v>463.9</v>
      </c>
      <c r="F3797" s="9">
        <v>431.9</v>
      </c>
      <c r="G3797" s="9">
        <v>464.9</v>
      </c>
      <c r="H3797" s="9">
        <v>230.29999999999382</v>
      </c>
      <c r="I3797" s="9">
        <v>437.79999999999836</v>
      </c>
      <c r="J3797" s="9">
        <v>286.49999999999818</v>
      </c>
      <c r="K3797" s="9">
        <v>377.89999999999964</v>
      </c>
      <c r="L3797" s="9">
        <v>572.00000000000546</v>
      </c>
      <c r="M3797" s="9"/>
      <c r="O3797" s="67">
        <v>3265.1999999999953</v>
      </c>
      <c r="Q3797" t="s">
        <v>287</v>
      </c>
      <c r="T3797"/>
      <c r="U3797" s="63"/>
      <c r="V3797" s="63"/>
      <c r="W3797" s="265"/>
      <c r="X3797" s="317"/>
      <c r="Y3797" s="63"/>
    </row>
    <row r="3798" spans="1:25" ht="15">
      <c r="A3798" s="28" t="s">
        <v>151</v>
      </c>
      <c r="B3798" s="28" t="s">
        <v>690</v>
      </c>
      <c r="E3798" s="9" t="s">
        <v>278</v>
      </c>
      <c r="F3798" s="9" t="s">
        <v>278</v>
      </c>
      <c r="G3798" s="9" t="s">
        <v>278</v>
      </c>
      <c r="H3798" s="9">
        <v>466.40000000000509</v>
      </c>
      <c r="I3798" s="216">
        <v>1012.8000000000011</v>
      </c>
      <c r="J3798" s="9">
        <v>282.89999999999964</v>
      </c>
      <c r="K3798" s="9">
        <v>687.89999999999782</v>
      </c>
      <c r="L3798" s="9">
        <v>786.20000000000437</v>
      </c>
      <c r="M3798" s="9"/>
      <c r="O3798" s="67">
        <v>3236.200000000008</v>
      </c>
      <c r="Q3798" t="s">
        <v>292</v>
      </c>
      <c r="T3798"/>
      <c r="U3798" s="273"/>
      <c r="V3798" s="63"/>
      <c r="W3798" s="283"/>
      <c r="X3798" s="317"/>
      <c r="Y3798" s="63"/>
    </row>
    <row r="3799" spans="1:25" ht="15">
      <c r="A3799" s="28" t="s">
        <v>157</v>
      </c>
      <c r="B3799" s="63" t="s">
        <v>144</v>
      </c>
      <c r="E3799" s="9" t="s">
        <v>278</v>
      </c>
      <c r="F3799" s="9">
        <v>420.5</v>
      </c>
      <c r="G3799" s="216">
        <v>593.9</v>
      </c>
      <c r="H3799" s="9">
        <v>462.20000000000073</v>
      </c>
      <c r="I3799" s="9">
        <v>803.59999999999945</v>
      </c>
      <c r="J3799" s="9">
        <v>404.10000000000036</v>
      </c>
      <c r="K3799" s="9">
        <v>549.39999999999964</v>
      </c>
      <c r="L3799" s="9" t="s">
        <v>278</v>
      </c>
      <c r="M3799" s="9"/>
      <c r="O3799" s="67">
        <v>3233.7000000000003</v>
      </c>
      <c r="Q3799" t="s">
        <v>284</v>
      </c>
      <c r="T3799"/>
      <c r="U3799" s="218"/>
      <c r="V3799" s="63"/>
      <c r="W3799" s="283"/>
      <c r="X3799" s="317"/>
      <c r="Y3799" s="63"/>
    </row>
    <row r="3800" spans="1:25" ht="15">
      <c r="A3800" s="28" t="s">
        <v>159</v>
      </c>
      <c r="B3800" s="63" t="s">
        <v>162</v>
      </c>
      <c r="E3800" s="9" t="s">
        <v>278</v>
      </c>
      <c r="F3800" s="9" t="s">
        <v>278</v>
      </c>
      <c r="G3800" s="9">
        <v>172.3</v>
      </c>
      <c r="H3800" s="9">
        <v>191.89999999999964</v>
      </c>
      <c r="I3800" s="9">
        <v>776.30000000000155</v>
      </c>
      <c r="J3800" s="9">
        <v>285.5</v>
      </c>
      <c r="K3800" s="9">
        <v>791.40000000000146</v>
      </c>
      <c r="L3800" s="213">
        <v>996.40000000000691</v>
      </c>
      <c r="M3800" s="213"/>
      <c r="O3800" s="67">
        <v>3213.8000000000093</v>
      </c>
      <c r="Q3800" t="s">
        <v>281</v>
      </c>
      <c r="T3800" s="21" t="s">
        <v>1670</v>
      </c>
      <c r="U3800" s="63"/>
      <c r="V3800" s="63"/>
      <c r="W3800" s="283"/>
      <c r="X3800" s="317"/>
      <c r="Y3800" s="63"/>
    </row>
    <row r="3801" spans="1:25" ht="15">
      <c r="A3801" s="28" t="s">
        <v>160</v>
      </c>
      <c r="B3801" s="63" t="s">
        <v>740</v>
      </c>
      <c r="E3801" s="9" t="s">
        <v>278</v>
      </c>
      <c r="F3801" s="9" t="s">
        <v>278</v>
      </c>
      <c r="G3801" s="9" t="s">
        <v>278</v>
      </c>
      <c r="H3801" s="9">
        <v>409.59999999999491</v>
      </c>
      <c r="I3801" s="9">
        <v>766.99999999999909</v>
      </c>
      <c r="J3801" s="9">
        <v>323.10000000000036</v>
      </c>
      <c r="K3801" s="216">
        <v>877.30000000000291</v>
      </c>
      <c r="L3801" s="9">
        <v>732.39999999999964</v>
      </c>
      <c r="M3801" s="9"/>
      <c r="O3801" s="67">
        <v>3109.3999999999969</v>
      </c>
      <c r="Q3801" t="s">
        <v>284</v>
      </c>
      <c r="T3801"/>
      <c r="U3801" s="273"/>
      <c r="V3801" s="63"/>
      <c r="W3801" s="283"/>
      <c r="X3801" s="317"/>
      <c r="Y3801" s="63"/>
    </row>
    <row r="3802" spans="1:25" ht="15">
      <c r="A3802" s="28" t="s">
        <v>161</v>
      </c>
      <c r="B3802" s="63" t="s">
        <v>710</v>
      </c>
      <c r="E3802" s="9" t="s">
        <v>278</v>
      </c>
      <c r="F3802" s="9" t="s">
        <v>278</v>
      </c>
      <c r="G3802" s="9" t="s">
        <v>278</v>
      </c>
      <c r="H3802" s="9">
        <v>427.69999999999709</v>
      </c>
      <c r="I3802" s="9">
        <v>780.60000000000036</v>
      </c>
      <c r="J3802" s="9">
        <v>316.50000000000364</v>
      </c>
      <c r="K3802" s="9">
        <v>799.80000000000109</v>
      </c>
      <c r="L3802" s="9">
        <v>741.70000000000255</v>
      </c>
      <c r="M3802" s="9"/>
      <c r="O3802" s="67">
        <v>3066.3000000000047</v>
      </c>
      <c r="T3802"/>
      <c r="U3802" s="63"/>
      <c r="V3802" s="63"/>
      <c r="W3802" s="265"/>
      <c r="X3802" s="317"/>
      <c r="Y3802" s="63"/>
    </row>
    <row r="3803" spans="1:25" ht="15">
      <c r="A3803" s="28" t="s">
        <v>163</v>
      </c>
      <c r="B3803" s="28" t="s">
        <v>691</v>
      </c>
      <c r="E3803" s="9" t="s">
        <v>278</v>
      </c>
      <c r="F3803" s="9" t="s">
        <v>278</v>
      </c>
      <c r="G3803" s="9" t="s">
        <v>278</v>
      </c>
      <c r="H3803" s="9">
        <v>450.10000000000218</v>
      </c>
      <c r="I3803" s="9">
        <v>510.00000000000273</v>
      </c>
      <c r="J3803" s="9">
        <v>438.39999999999782</v>
      </c>
      <c r="K3803" s="9">
        <v>839.99999999999636</v>
      </c>
      <c r="L3803" s="9">
        <v>790.80000000000109</v>
      </c>
      <c r="M3803" s="9"/>
      <c r="O3803" s="67">
        <v>3029.3</v>
      </c>
      <c r="T3803"/>
      <c r="U3803" s="273"/>
      <c r="V3803" s="63"/>
      <c r="W3803" s="282"/>
      <c r="X3803" s="317"/>
      <c r="Y3803" s="63"/>
    </row>
    <row r="3804" spans="1:25" ht="15">
      <c r="A3804" s="28" t="s">
        <v>274</v>
      </c>
      <c r="B3804" s="63" t="s">
        <v>705</v>
      </c>
      <c r="E3804" s="9" t="s">
        <v>278</v>
      </c>
      <c r="F3804" s="9" t="s">
        <v>278</v>
      </c>
      <c r="G3804" s="9" t="s">
        <v>278</v>
      </c>
      <c r="H3804" s="9">
        <v>411.19999999999891</v>
      </c>
      <c r="I3804" s="9">
        <v>707.59999999999945</v>
      </c>
      <c r="J3804" s="216">
        <v>595.50000000000182</v>
      </c>
      <c r="K3804" s="9">
        <v>566.79999999999927</v>
      </c>
      <c r="L3804" s="9">
        <v>737</v>
      </c>
      <c r="M3804" s="9"/>
      <c r="O3804" s="67">
        <v>3018.0999999999995</v>
      </c>
      <c r="Q3804" t="s">
        <v>284</v>
      </c>
      <c r="T3804"/>
      <c r="U3804" s="273"/>
      <c r="V3804" s="63"/>
      <c r="W3804" s="282"/>
      <c r="X3804" s="317"/>
      <c r="Y3804" s="63"/>
    </row>
    <row r="3805" spans="1:25" ht="15">
      <c r="A3805" s="28" t="s">
        <v>275</v>
      </c>
      <c r="B3805" s="63" t="s">
        <v>4</v>
      </c>
      <c r="E3805" s="212">
        <v>792.6</v>
      </c>
      <c r="F3805" s="9">
        <v>567.5</v>
      </c>
      <c r="G3805" s="9">
        <v>215.2</v>
      </c>
      <c r="H3805" s="9">
        <v>537.29999999999745</v>
      </c>
      <c r="I3805" s="9">
        <v>848.20000000000073</v>
      </c>
      <c r="J3805" s="9" t="s">
        <v>278</v>
      </c>
      <c r="K3805" s="9" t="s">
        <v>278</v>
      </c>
      <c r="L3805" s="9" t="s">
        <v>278</v>
      </c>
      <c r="M3805" s="9"/>
      <c r="O3805" s="67">
        <v>2960.7999999999984</v>
      </c>
      <c r="Q3805" t="s">
        <v>282</v>
      </c>
      <c r="T3805"/>
      <c r="U3805" s="63"/>
      <c r="V3805" s="63"/>
      <c r="W3805" s="283"/>
      <c r="X3805" s="317"/>
      <c r="Y3805" s="63"/>
    </row>
    <row r="3806" spans="1:25" ht="15">
      <c r="A3806" s="28" t="s">
        <v>276</v>
      </c>
      <c r="B3806" s="205" t="s">
        <v>1553</v>
      </c>
      <c r="C3806" s="3"/>
      <c r="D3806" s="3"/>
      <c r="E3806" s="9" t="s">
        <v>278</v>
      </c>
      <c r="F3806" s="9" t="s">
        <v>278</v>
      </c>
      <c r="G3806" s="9" t="s">
        <v>278</v>
      </c>
      <c r="H3806" s="9" t="s">
        <v>278</v>
      </c>
      <c r="I3806" s="9">
        <v>507</v>
      </c>
      <c r="J3806" s="216">
        <v>566.99999999999636</v>
      </c>
      <c r="K3806" s="212">
        <v>960.30000000000291</v>
      </c>
      <c r="L3806" s="216">
        <v>866.49999999999454</v>
      </c>
      <c r="M3806" s="216"/>
      <c r="O3806" s="67">
        <v>2900.7999999999938</v>
      </c>
      <c r="Q3806" t="s">
        <v>3107</v>
      </c>
      <c r="T3806"/>
      <c r="U3806" s="273"/>
      <c r="V3806" s="63"/>
      <c r="W3806" s="283"/>
      <c r="X3806" s="317"/>
      <c r="Y3806" s="63"/>
    </row>
    <row r="3807" spans="1:25" ht="15">
      <c r="A3807" s="28" t="s">
        <v>277</v>
      </c>
      <c r="B3807" s="63" t="s">
        <v>695</v>
      </c>
      <c r="E3807" s="9" t="s">
        <v>278</v>
      </c>
      <c r="F3807" s="9" t="s">
        <v>278</v>
      </c>
      <c r="G3807" s="9" t="s">
        <v>278</v>
      </c>
      <c r="H3807" s="9">
        <v>275.5</v>
      </c>
      <c r="I3807" s="9">
        <v>770.39999999999873</v>
      </c>
      <c r="J3807" s="9">
        <v>464.10000000000218</v>
      </c>
      <c r="K3807" s="9">
        <v>567.10000000000036</v>
      </c>
      <c r="L3807" s="9">
        <v>821.79999999999745</v>
      </c>
      <c r="M3807" s="9"/>
      <c r="O3807" s="67">
        <v>2898.8999999999987</v>
      </c>
      <c r="T3807"/>
      <c r="U3807" s="63"/>
      <c r="V3807" s="63"/>
      <c r="W3807" s="265"/>
      <c r="X3807" s="317"/>
      <c r="Y3807" s="63"/>
    </row>
    <row r="3808" spans="1:25" ht="15">
      <c r="A3808" s="28" t="s">
        <v>692</v>
      </c>
      <c r="B3808" s="63" t="s">
        <v>747</v>
      </c>
      <c r="E3808" s="9" t="s">
        <v>278</v>
      </c>
      <c r="F3808" s="9" t="s">
        <v>278</v>
      </c>
      <c r="G3808" s="9" t="s">
        <v>278</v>
      </c>
      <c r="H3808" s="9">
        <v>458.69999999999891</v>
      </c>
      <c r="I3808" s="9">
        <v>705.5</v>
      </c>
      <c r="J3808" s="9">
        <v>373.29999999999927</v>
      </c>
      <c r="K3808" s="9">
        <v>805.70000000000437</v>
      </c>
      <c r="L3808" s="9">
        <v>540.70000000000073</v>
      </c>
      <c r="M3808" s="9"/>
      <c r="O3808" s="67">
        <v>2883.9000000000033</v>
      </c>
      <c r="T3808"/>
      <c r="U3808" s="273"/>
      <c r="V3808" s="63"/>
      <c r="W3808" s="282"/>
      <c r="X3808" s="317"/>
      <c r="Y3808" s="63"/>
    </row>
    <row r="3809" spans="1:25" ht="15">
      <c r="A3809" s="28" t="s">
        <v>693</v>
      </c>
      <c r="B3809" s="205" t="s">
        <v>1566</v>
      </c>
      <c r="C3809" s="3"/>
      <c r="D3809" s="3"/>
      <c r="E3809" s="9" t="s">
        <v>278</v>
      </c>
      <c r="F3809" s="9" t="s">
        <v>278</v>
      </c>
      <c r="G3809" s="9" t="s">
        <v>278</v>
      </c>
      <c r="H3809" s="9" t="s">
        <v>278</v>
      </c>
      <c r="I3809" s="9">
        <v>825.29999999999836</v>
      </c>
      <c r="J3809" s="9">
        <v>429.89999999999964</v>
      </c>
      <c r="K3809" s="9">
        <v>755.79999999999927</v>
      </c>
      <c r="L3809" s="9">
        <v>847.19999999999709</v>
      </c>
      <c r="M3809" s="9"/>
      <c r="O3809" s="67">
        <v>2858.1999999999944</v>
      </c>
      <c r="T3809"/>
      <c r="U3809" s="273"/>
      <c r="V3809" s="63"/>
      <c r="W3809" s="283"/>
      <c r="X3809" s="317"/>
      <c r="Y3809" s="63"/>
    </row>
    <row r="3810" spans="1:25" ht="15">
      <c r="A3810" s="28" t="s">
        <v>694</v>
      </c>
      <c r="B3810" s="63" t="s">
        <v>6</v>
      </c>
      <c r="E3810" s="9">
        <v>297.89999999999998</v>
      </c>
      <c r="F3810" s="216">
        <v>606.9</v>
      </c>
      <c r="G3810" s="213">
        <v>758.4</v>
      </c>
      <c r="H3810" s="9">
        <v>383.29999999999927</v>
      </c>
      <c r="I3810" s="9">
        <v>665.99999999999909</v>
      </c>
      <c r="J3810" s="9">
        <v>124.59999999999854</v>
      </c>
      <c r="K3810" s="9" t="s">
        <v>278</v>
      </c>
      <c r="L3810" s="9" t="s">
        <v>278</v>
      </c>
      <c r="M3810" s="9"/>
      <c r="O3810" s="67">
        <v>2837.0999999999967</v>
      </c>
      <c r="Q3810" t="s">
        <v>301</v>
      </c>
      <c r="T3810" t="s">
        <v>1670</v>
      </c>
      <c r="U3810" s="63"/>
      <c r="V3810" s="63"/>
      <c r="W3810" s="283"/>
      <c r="X3810" s="317"/>
      <c r="Y3810" s="63"/>
    </row>
    <row r="3811" spans="1:25" ht="15">
      <c r="A3811" s="28" t="s">
        <v>696</v>
      </c>
      <c r="B3811" s="205" t="s">
        <v>1560</v>
      </c>
      <c r="C3811" s="3"/>
      <c r="D3811" s="3"/>
      <c r="E3811" s="9" t="s">
        <v>278</v>
      </c>
      <c r="F3811" s="9" t="s">
        <v>278</v>
      </c>
      <c r="G3811" s="9" t="s">
        <v>278</v>
      </c>
      <c r="H3811" s="9" t="s">
        <v>278</v>
      </c>
      <c r="I3811" s="9">
        <v>707.99999999999909</v>
      </c>
      <c r="J3811" s="9">
        <v>477.60000000000218</v>
      </c>
      <c r="K3811" s="9">
        <v>823.30000000000473</v>
      </c>
      <c r="L3811" s="9">
        <v>762.00000000000182</v>
      </c>
      <c r="M3811" s="9"/>
      <c r="O3811" s="67">
        <v>2770.9000000000078</v>
      </c>
      <c r="T3811"/>
      <c r="U3811" s="63"/>
      <c r="V3811" s="63"/>
      <c r="W3811" s="283"/>
      <c r="X3811" s="317"/>
      <c r="Y3811" s="63"/>
    </row>
    <row r="3812" spans="1:25" ht="15">
      <c r="A3812" s="28" t="s">
        <v>702</v>
      </c>
      <c r="B3812" s="218" t="s">
        <v>1568</v>
      </c>
      <c r="C3812" s="3"/>
      <c r="D3812" s="3"/>
      <c r="E3812" s="9" t="s">
        <v>278</v>
      </c>
      <c r="F3812" s="9" t="s">
        <v>278</v>
      </c>
      <c r="G3812" s="9" t="s">
        <v>278</v>
      </c>
      <c r="H3812" s="9" t="s">
        <v>278</v>
      </c>
      <c r="I3812" s="216">
        <v>987.30000000000018</v>
      </c>
      <c r="J3812" s="9">
        <v>373.10000000000036</v>
      </c>
      <c r="K3812" s="9">
        <v>800.00000000000182</v>
      </c>
      <c r="L3812" s="9">
        <v>586.50000000000364</v>
      </c>
      <c r="M3812" s="9"/>
      <c r="O3812" s="67">
        <v>2746.900000000006</v>
      </c>
      <c r="Q3812" t="s">
        <v>288</v>
      </c>
      <c r="T3812"/>
      <c r="U3812" s="63"/>
      <c r="V3812" s="63"/>
      <c r="W3812" s="265"/>
      <c r="X3812" s="317"/>
      <c r="Y3812" s="63"/>
    </row>
    <row r="3813" spans="1:25" ht="15">
      <c r="A3813" s="28" t="s">
        <v>704</v>
      </c>
      <c r="B3813" s="63" t="s">
        <v>13</v>
      </c>
      <c r="E3813" s="9">
        <v>65.8</v>
      </c>
      <c r="F3813" s="216">
        <v>687.8</v>
      </c>
      <c r="G3813" s="9">
        <v>185</v>
      </c>
      <c r="H3813" s="9">
        <v>295.49999999999272</v>
      </c>
      <c r="I3813" s="9">
        <v>408.69999999999891</v>
      </c>
      <c r="J3813" s="9">
        <v>232.89999999999964</v>
      </c>
      <c r="K3813" s="9">
        <v>378.5</v>
      </c>
      <c r="L3813" s="9">
        <v>477.100000000004</v>
      </c>
      <c r="M3813" s="9"/>
      <c r="O3813" s="67">
        <v>2731.2999999999952</v>
      </c>
      <c r="Q3813" t="s">
        <v>292</v>
      </c>
      <c r="T3813"/>
      <c r="U3813" s="63"/>
      <c r="V3813" s="63"/>
      <c r="W3813" s="265"/>
      <c r="X3813" s="317"/>
      <c r="Y3813" s="63"/>
    </row>
    <row r="3814" spans="1:25" ht="15">
      <c r="A3814" s="28" t="s">
        <v>707</v>
      </c>
      <c r="B3814" s="63" t="s">
        <v>735</v>
      </c>
      <c r="E3814" s="9" t="s">
        <v>278</v>
      </c>
      <c r="F3814" s="9" t="s">
        <v>278</v>
      </c>
      <c r="G3814" s="9" t="s">
        <v>278</v>
      </c>
      <c r="H3814" s="9">
        <v>566.5</v>
      </c>
      <c r="I3814" s="9">
        <v>610.70000000000255</v>
      </c>
      <c r="J3814" s="9">
        <v>187.600000000004</v>
      </c>
      <c r="K3814" s="9">
        <v>711.09999999999673</v>
      </c>
      <c r="L3814" s="9">
        <v>607.10000000000036</v>
      </c>
      <c r="M3814" s="9"/>
      <c r="O3814" s="67">
        <v>2683.0000000000036</v>
      </c>
      <c r="T3814"/>
      <c r="U3814" s="63"/>
      <c r="V3814" s="63"/>
      <c r="W3814" s="265"/>
      <c r="X3814" s="317"/>
      <c r="Y3814" s="63"/>
    </row>
    <row r="3815" spans="1:25" ht="15">
      <c r="A3815" s="28" t="s">
        <v>708</v>
      </c>
      <c r="B3815" s="63" t="s">
        <v>757</v>
      </c>
      <c r="E3815" s="9" t="s">
        <v>278</v>
      </c>
      <c r="F3815" s="9" t="s">
        <v>278</v>
      </c>
      <c r="G3815" s="9" t="s">
        <v>278</v>
      </c>
      <c r="H3815" s="9">
        <v>206.79999999999745</v>
      </c>
      <c r="I3815" s="9">
        <v>687.19999999999982</v>
      </c>
      <c r="J3815" s="9">
        <v>331.49999999999818</v>
      </c>
      <c r="K3815" s="216">
        <v>848.10000000000036</v>
      </c>
      <c r="L3815" s="9">
        <v>591.50000000000364</v>
      </c>
      <c r="M3815" s="9"/>
      <c r="O3815" s="67">
        <v>2665.0999999999995</v>
      </c>
      <c r="Q3815" t="s">
        <v>287</v>
      </c>
      <c r="T3815"/>
      <c r="U3815" s="218"/>
      <c r="V3815" s="63"/>
      <c r="W3815" s="283"/>
      <c r="X3815" s="317"/>
      <c r="Y3815" s="63"/>
    </row>
    <row r="3816" spans="1:25" ht="15">
      <c r="A3816" s="28" t="s">
        <v>711</v>
      </c>
      <c r="B3816" s="63" t="s">
        <v>721</v>
      </c>
      <c r="E3816" s="9" t="s">
        <v>278</v>
      </c>
      <c r="F3816" s="9" t="s">
        <v>278</v>
      </c>
      <c r="G3816" s="9" t="s">
        <v>278</v>
      </c>
      <c r="H3816" s="9">
        <v>350.79999999999745</v>
      </c>
      <c r="I3816" s="9">
        <v>547.85000000000036</v>
      </c>
      <c r="J3816" s="9">
        <v>285.90000000000327</v>
      </c>
      <c r="K3816" s="213">
        <v>994.89999999999964</v>
      </c>
      <c r="L3816" s="9">
        <v>479.60000000000582</v>
      </c>
      <c r="M3816" s="9"/>
      <c r="O3816" s="67">
        <v>2659.0500000000065</v>
      </c>
      <c r="Q3816" t="s">
        <v>281</v>
      </c>
      <c r="T3816" s="21" t="s">
        <v>1670</v>
      </c>
      <c r="U3816" s="63"/>
      <c r="V3816" s="63"/>
      <c r="W3816" s="265"/>
      <c r="X3816" s="317"/>
      <c r="Y3816" s="63"/>
    </row>
    <row r="3817" spans="1:25" ht="15">
      <c r="A3817" s="28" t="s">
        <v>713</v>
      </c>
      <c r="B3817" s="205" t="s">
        <v>1559</v>
      </c>
      <c r="C3817" s="3"/>
      <c r="D3817" s="3"/>
      <c r="E3817" s="9" t="s">
        <v>278</v>
      </c>
      <c r="F3817" s="9" t="s">
        <v>278</v>
      </c>
      <c r="G3817" s="9" t="s">
        <v>278</v>
      </c>
      <c r="H3817" s="9" t="s">
        <v>278</v>
      </c>
      <c r="I3817" s="9">
        <v>595.19999999999891</v>
      </c>
      <c r="J3817" s="216">
        <v>561.00000000000182</v>
      </c>
      <c r="K3817" s="216">
        <v>865.35000000000218</v>
      </c>
      <c r="L3817" s="9">
        <v>632.20000000000982</v>
      </c>
      <c r="M3817" s="9"/>
      <c r="O3817" s="67">
        <v>2653.7500000000127</v>
      </c>
      <c r="Q3817" t="s">
        <v>341</v>
      </c>
      <c r="T3817"/>
      <c r="U3817" s="273"/>
      <c r="V3817" s="63"/>
      <c r="W3817" s="283"/>
      <c r="X3817" s="317"/>
      <c r="Y3817" s="63"/>
    </row>
    <row r="3818" spans="1:25" ht="15">
      <c r="A3818" s="28" t="s">
        <v>718</v>
      </c>
      <c r="B3818" s="63" t="s">
        <v>728</v>
      </c>
      <c r="E3818" s="9" t="s">
        <v>278</v>
      </c>
      <c r="F3818" s="9" t="s">
        <v>278</v>
      </c>
      <c r="G3818" s="9" t="s">
        <v>278</v>
      </c>
      <c r="H3818" s="9">
        <v>473.79999999999927</v>
      </c>
      <c r="I3818" s="9">
        <v>512.60000000000036</v>
      </c>
      <c r="J3818" s="9">
        <v>225.39999999999964</v>
      </c>
      <c r="K3818" s="9">
        <v>575.00000000000364</v>
      </c>
      <c r="L3818" s="9">
        <v>825.29999999999927</v>
      </c>
      <c r="M3818" s="9"/>
      <c r="O3818" s="67">
        <v>2612.1000000000022</v>
      </c>
      <c r="T3818"/>
      <c r="U3818" s="273"/>
      <c r="V3818" s="63"/>
      <c r="W3818" s="283"/>
      <c r="X3818" s="317"/>
      <c r="Y3818" s="63"/>
    </row>
    <row r="3819" spans="1:25" ht="15">
      <c r="A3819" s="28" t="s">
        <v>722</v>
      </c>
      <c r="B3819" s="205" t="s">
        <v>1558</v>
      </c>
      <c r="C3819" s="3"/>
      <c r="D3819" s="3"/>
      <c r="E3819" s="9" t="s">
        <v>278</v>
      </c>
      <c r="F3819" s="9" t="s">
        <v>278</v>
      </c>
      <c r="G3819" s="9" t="s">
        <v>278</v>
      </c>
      <c r="H3819" s="9" t="s">
        <v>278</v>
      </c>
      <c r="I3819" s="9">
        <v>556.5</v>
      </c>
      <c r="J3819" s="216">
        <v>613.79999999999563</v>
      </c>
      <c r="K3819" s="9">
        <v>609.89999999999782</v>
      </c>
      <c r="L3819" s="9">
        <v>783</v>
      </c>
      <c r="M3819" s="9"/>
      <c r="O3819" s="67">
        <v>2563.1999999999935</v>
      </c>
      <c r="Q3819" t="s">
        <v>283</v>
      </c>
      <c r="T3819"/>
      <c r="U3819" s="63"/>
      <c r="V3819" s="63"/>
      <c r="W3819" s="283"/>
      <c r="X3819" s="317"/>
      <c r="Y3819" s="63"/>
    </row>
    <row r="3820" spans="1:25" ht="15">
      <c r="A3820" s="28" t="s">
        <v>723</v>
      </c>
      <c r="B3820" s="63" t="s">
        <v>714</v>
      </c>
      <c r="E3820" s="9" t="s">
        <v>278</v>
      </c>
      <c r="F3820" s="9" t="s">
        <v>278</v>
      </c>
      <c r="G3820" s="9" t="s">
        <v>278</v>
      </c>
      <c r="H3820" s="9">
        <v>360.59999999999854</v>
      </c>
      <c r="I3820" s="9">
        <v>600.35000000000127</v>
      </c>
      <c r="J3820" s="9">
        <v>448.899999999996</v>
      </c>
      <c r="K3820" s="9">
        <v>591.39999999999964</v>
      </c>
      <c r="L3820" s="9">
        <v>551.70000000000073</v>
      </c>
      <c r="M3820" s="9"/>
      <c r="O3820" s="67">
        <v>2552.9499999999962</v>
      </c>
      <c r="T3820"/>
      <c r="U3820" s="63"/>
      <c r="V3820" s="63"/>
      <c r="W3820" s="283"/>
      <c r="X3820" s="317"/>
      <c r="Y3820" s="63"/>
    </row>
    <row r="3821" spans="1:25" ht="15">
      <c r="A3821" s="28" t="s">
        <v>724</v>
      </c>
      <c r="B3821" s="63" t="s">
        <v>739</v>
      </c>
      <c r="E3821" s="9" t="s">
        <v>278</v>
      </c>
      <c r="F3821" s="9" t="s">
        <v>278</v>
      </c>
      <c r="G3821" s="9" t="s">
        <v>278</v>
      </c>
      <c r="H3821" s="9">
        <v>412</v>
      </c>
      <c r="I3821" s="9">
        <v>664.30000000000018</v>
      </c>
      <c r="J3821" s="9">
        <v>220.60000000000036</v>
      </c>
      <c r="K3821" s="9">
        <v>342.10000000000218</v>
      </c>
      <c r="L3821" s="9">
        <v>797.29999999999745</v>
      </c>
      <c r="M3821" s="9"/>
      <c r="O3821" s="67">
        <v>2436.3000000000002</v>
      </c>
      <c r="T3821"/>
      <c r="U3821" s="63"/>
      <c r="V3821" s="63"/>
      <c r="W3821" s="283"/>
      <c r="X3821" s="317"/>
      <c r="Y3821" s="63"/>
    </row>
    <row r="3822" spans="1:25" ht="15">
      <c r="A3822" s="28" t="s">
        <v>730</v>
      </c>
      <c r="B3822" s="205" t="s">
        <v>1565</v>
      </c>
      <c r="C3822" s="3"/>
      <c r="D3822" s="3"/>
      <c r="E3822" s="9" t="s">
        <v>278</v>
      </c>
      <c r="F3822" s="9" t="s">
        <v>278</v>
      </c>
      <c r="G3822" s="9" t="s">
        <v>278</v>
      </c>
      <c r="H3822" s="9" t="s">
        <v>278</v>
      </c>
      <c r="I3822" s="9">
        <v>740.65000000000009</v>
      </c>
      <c r="J3822" s="9">
        <v>372.60000000000218</v>
      </c>
      <c r="K3822" s="9">
        <v>581.69999999999709</v>
      </c>
      <c r="L3822" s="9">
        <v>686.00000000000728</v>
      </c>
      <c r="M3822" s="9"/>
      <c r="O3822" s="67">
        <v>2380.9500000000066</v>
      </c>
      <c r="T3822"/>
      <c r="U3822" s="273"/>
      <c r="V3822" s="63"/>
      <c r="W3822" s="282"/>
      <c r="X3822" s="317"/>
      <c r="Y3822" s="63"/>
    </row>
    <row r="3823" spans="1:25" ht="15">
      <c r="A3823" s="28" t="s">
        <v>738</v>
      </c>
      <c r="B3823" s="28" t="s">
        <v>685</v>
      </c>
      <c r="E3823" s="9" t="s">
        <v>278</v>
      </c>
      <c r="F3823" s="9" t="s">
        <v>278</v>
      </c>
      <c r="G3823" s="9" t="s">
        <v>278</v>
      </c>
      <c r="H3823" s="9">
        <v>386.50000000000364</v>
      </c>
      <c r="I3823" s="9">
        <v>876.00000000000136</v>
      </c>
      <c r="J3823" s="9">
        <v>105.09999999999673</v>
      </c>
      <c r="K3823" s="9">
        <v>630.99999999999636</v>
      </c>
      <c r="L3823" s="9">
        <v>378.10000000000218</v>
      </c>
      <c r="M3823" s="9"/>
      <c r="O3823" s="67">
        <v>2376.7000000000003</v>
      </c>
      <c r="T3823"/>
      <c r="U3823" s="273"/>
      <c r="V3823" s="63"/>
      <c r="W3823" s="283"/>
      <c r="X3823" s="317"/>
      <c r="Y3823" s="63"/>
    </row>
    <row r="3824" spans="1:25" ht="15">
      <c r="A3824" s="28" t="s">
        <v>742</v>
      </c>
      <c r="B3824" s="205" t="s">
        <v>1549</v>
      </c>
      <c r="C3824" s="3"/>
      <c r="D3824" s="3"/>
      <c r="E3824" s="9" t="s">
        <v>278</v>
      </c>
      <c r="F3824" s="9" t="s">
        <v>278</v>
      </c>
      <c r="G3824" s="9" t="s">
        <v>278</v>
      </c>
      <c r="H3824" s="9" t="s">
        <v>278</v>
      </c>
      <c r="I3824" s="9">
        <v>666.80000000000109</v>
      </c>
      <c r="J3824" s="9">
        <v>491.90000000000146</v>
      </c>
      <c r="K3824" s="9">
        <v>383.40000000000146</v>
      </c>
      <c r="L3824" s="9">
        <v>765.39999999999964</v>
      </c>
      <c r="M3824" s="9"/>
      <c r="O3824" s="67">
        <v>2307.5000000000036</v>
      </c>
      <c r="T3824"/>
      <c r="U3824" s="63"/>
      <c r="V3824" s="63"/>
      <c r="W3824" s="265"/>
      <c r="X3824" s="317"/>
      <c r="Y3824" s="63"/>
    </row>
    <row r="3825" spans="1:25" ht="15">
      <c r="A3825" s="28" t="s">
        <v>743</v>
      </c>
      <c r="B3825" s="63" t="s">
        <v>35</v>
      </c>
      <c r="E3825" s="216">
        <v>765.25</v>
      </c>
      <c r="F3825" s="9">
        <v>241.2</v>
      </c>
      <c r="G3825" s="9">
        <v>338.9</v>
      </c>
      <c r="H3825" s="9">
        <v>484.99999999999636</v>
      </c>
      <c r="I3825" s="9">
        <v>416.5</v>
      </c>
      <c r="J3825" s="9" t="s">
        <v>278</v>
      </c>
      <c r="K3825" s="9" t="s">
        <v>278</v>
      </c>
      <c r="L3825" s="9" t="s">
        <v>278</v>
      </c>
      <c r="M3825" s="9"/>
      <c r="O3825" s="67">
        <v>2246.8499999999963</v>
      </c>
      <c r="Q3825" t="s">
        <v>283</v>
      </c>
      <c r="T3825"/>
      <c r="U3825" s="273"/>
      <c r="V3825" s="63"/>
      <c r="W3825" s="283"/>
      <c r="X3825" s="317"/>
      <c r="Y3825" s="63"/>
    </row>
    <row r="3826" spans="1:25" ht="15">
      <c r="A3826" s="28" t="s">
        <v>744</v>
      </c>
      <c r="B3826" s="63" t="s">
        <v>153</v>
      </c>
      <c r="E3826" s="9" t="s">
        <v>278</v>
      </c>
      <c r="F3826" s="9" t="s">
        <v>278</v>
      </c>
      <c r="G3826" s="9">
        <v>130.5</v>
      </c>
      <c r="H3826" s="9">
        <v>81.299999999997453</v>
      </c>
      <c r="I3826" s="9">
        <v>742.79999999999836</v>
      </c>
      <c r="J3826" s="9">
        <v>150.80000000000291</v>
      </c>
      <c r="K3826" s="9">
        <v>717.10000000000218</v>
      </c>
      <c r="L3826" s="9">
        <v>356.89999999999964</v>
      </c>
      <c r="M3826" s="9"/>
      <c r="O3826" s="67">
        <v>2179.4000000000005</v>
      </c>
      <c r="T3826"/>
      <c r="U3826" s="218"/>
      <c r="V3826" s="63"/>
      <c r="W3826" s="283"/>
      <c r="X3826" s="317"/>
      <c r="Y3826" s="63"/>
    </row>
    <row r="3827" spans="1:25" ht="15">
      <c r="A3827" s="28" t="s">
        <v>750</v>
      </c>
      <c r="B3827" s="63" t="s">
        <v>753</v>
      </c>
      <c r="E3827" s="9" t="s">
        <v>278</v>
      </c>
      <c r="F3827" s="9" t="s">
        <v>278</v>
      </c>
      <c r="G3827" s="9" t="s">
        <v>278</v>
      </c>
      <c r="H3827" s="216">
        <v>590.70000000000073</v>
      </c>
      <c r="I3827" s="9">
        <v>238</v>
      </c>
      <c r="J3827" s="9">
        <v>227.40000000000146</v>
      </c>
      <c r="K3827" s="9">
        <v>432.50000000000182</v>
      </c>
      <c r="L3827" s="9">
        <v>676.69999999999527</v>
      </c>
      <c r="M3827" s="9"/>
      <c r="O3827" s="67">
        <v>2165.2999999999993</v>
      </c>
      <c r="Q3827" t="s">
        <v>292</v>
      </c>
      <c r="T3827"/>
      <c r="U3827" s="63"/>
      <c r="V3827" s="63"/>
      <c r="W3827" s="283"/>
      <c r="X3827" s="317"/>
      <c r="Y3827" s="63"/>
    </row>
    <row r="3828" spans="1:25" ht="15">
      <c r="A3828" s="28" t="s">
        <v>751</v>
      </c>
      <c r="B3828" s="205" t="s">
        <v>1561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>
        <v>576.40000000000055</v>
      </c>
      <c r="J3828" s="9">
        <v>518.899999999996</v>
      </c>
      <c r="K3828" s="9">
        <v>571.89999999999964</v>
      </c>
      <c r="L3828" s="9">
        <v>483.20000000000073</v>
      </c>
      <c r="M3828" s="9"/>
      <c r="O3828" s="67">
        <v>2150.3999999999969</v>
      </c>
      <c r="T3828"/>
      <c r="U3828" s="63"/>
      <c r="V3828" s="63"/>
      <c r="W3828" s="265"/>
      <c r="X3828" s="317"/>
      <c r="Y3828" s="63"/>
    </row>
    <row r="3829" spans="1:25" ht="15">
      <c r="A3829" s="28" t="s">
        <v>752</v>
      </c>
      <c r="B3829" s="205" t="s">
        <v>1567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>
        <v>800.79999999999927</v>
      </c>
      <c r="J3829" s="216">
        <v>564.99999999999636</v>
      </c>
      <c r="K3829" s="9">
        <v>715.69999999999891</v>
      </c>
      <c r="L3829" s="9" t="s">
        <v>278</v>
      </c>
      <c r="M3829" s="9"/>
      <c r="O3829" s="67">
        <v>2081.4999999999945</v>
      </c>
      <c r="Q3829" t="s">
        <v>287</v>
      </c>
      <c r="T3829"/>
      <c r="U3829" s="63"/>
      <c r="V3829" s="63"/>
      <c r="W3829" s="265"/>
      <c r="X3829" s="317"/>
      <c r="Y3829" s="63"/>
    </row>
    <row r="3830" spans="1:25" ht="15">
      <c r="A3830" s="28" t="s">
        <v>754</v>
      </c>
      <c r="B3830" s="205" t="s">
        <v>1550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>
        <v>562.29999999999973</v>
      </c>
      <c r="J3830" s="9">
        <v>401.5</v>
      </c>
      <c r="K3830" s="9">
        <v>717.39999999999964</v>
      </c>
      <c r="L3830" s="9">
        <v>374.89999999999418</v>
      </c>
      <c r="M3830" s="9"/>
      <c r="O3830" s="67">
        <v>2056.0999999999935</v>
      </c>
      <c r="T3830"/>
      <c r="U3830" s="63"/>
      <c r="V3830" s="63"/>
      <c r="W3830" s="283"/>
      <c r="X3830" s="317"/>
      <c r="Y3830" s="63"/>
    </row>
    <row r="3831" spans="1:25" ht="15">
      <c r="A3831" s="28" t="s">
        <v>755</v>
      </c>
      <c r="B3831" s="63" t="s">
        <v>712</v>
      </c>
      <c r="E3831" s="9" t="s">
        <v>278</v>
      </c>
      <c r="F3831" s="9" t="s">
        <v>278</v>
      </c>
      <c r="G3831" s="9" t="s">
        <v>278</v>
      </c>
      <c r="H3831" s="9">
        <v>417.70000000000073</v>
      </c>
      <c r="I3831" s="9">
        <v>585.94999999999982</v>
      </c>
      <c r="J3831" s="9">
        <v>298.40000000000327</v>
      </c>
      <c r="K3831" s="9">
        <v>153.39999999999782</v>
      </c>
      <c r="L3831" s="9">
        <v>575.09999999999491</v>
      </c>
      <c r="M3831" s="9"/>
      <c r="O3831" s="67">
        <v>2030.5499999999965</v>
      </c>
      <c r="T3831"/>
      <c r="U3831" s="273"/>
      <c r="V3831" s="63"/>
      <c r="W3831" s="283"/>
      <c r="X3831" s="317"/>
      <c r="Y3831" s="63"/>
    </row>
    <row r="3832" spans="1:25" ht="15">
      <c r="A3832" s="28" t="s">
        <v>756</v>
      </c>
      <c r="B3832" s="205" t="s">
        <v>1563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>
        <v>653.10000000000036</v>
      </c>
      <c r="J3832" s="9">
        <v>408.19999999999891</v>
      </c>
      <c r="K3832" s="9">
        <v>402.90000000000327</v>
      </c>
      <c r="L3832" s="9">
        <v>529.79999999999927</v>
      </c>
      <c r="M3832" s="9"/>
      <c r="O3832" s="67">
        <v>1994.0000000000018</v>
      </c>
      <c r="T3832"/>
      <c r="U3832" s="63"/>
      <c r="V3832" s="63"/>
      <c r="W3832" s="283"/>
      <c r="X3832" s="317"/>
      <c r="Y3832" s="63"/>
    </row>
    <row r="3833" spans="1:25" ht="15">
      <c r="A3833" s="28" t="s">
        <v>759</v>
      </c>
      <c r="B3833" s="63" t="s">
        <v>29</v>
      </c>
      <c r="E3833" s="9">
        <v>343.6</v>
      </c>
      <c r="F3833" s="216">
        <v>765.5</v>
      </c>
      <c r="G3833" s="9">
        <v>290.10000000000002</v>
      </c>
      <c r="H3833" s="9" t="s">
        <v>278</v>
      </c>
      <c r="I3833" s="9" t="s">
        <v>278</v>
      </c>
      <c r="J3833" s="216">
        <v>585.90000000000146</v>
      </c>
      <c r="K3833" s="9" t="s">
        <v>278</v>
      </c>
      <c r="L3833" s="9" t="s">
        <v>278</v>
      </c>
      <c r="M3833" s="9"/>
      <c r="O3833" s="67">
        <v>1985.1000000000013</v>
      </c>
      <c r="Q3833" t="s">
        <v>285</v>
      </c>
      <c r="T3833"/>
      <c r="U3833" s="218"/>
      <c r="V3833" s="63"/>
      <c r="W3833" s="283"/>
      <c r="X3833" s="317"/>
      <c r="Y3833" s="63"/>
    </row>
    <row r="3834" spans="1:25" ht="15">
      <c r="A3834" s="28" t="s">
        <v>841</v>
      </c>
      <c r="B3834" s="205" t="s">
        <v>1562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>
        <v>730.45000000000073</v>
      </c>
      <c r="J3834" s="9">
        <v>313.09999999999854</v>
      </c>
      <c r="K3834" s="9">
        <v>345.39999999999418</v>
      </c>
      <c r="L3834" s="9">
        <v>520</v>
      </c>
      <c r="M3834" s="9"/>
      <c r="O3834" s="67">
        <v>1908.9499999999935</v>
      </c>
      <c r="T3834"/>
      <c r="U3834" s="218"/>
      <c r="V3834" s="63"/>
      <c r="W3834" s="282"/>
      <c r="X3834" s="317"/>
      <c r="Y3834" s="63"/>
    </row>
    <row r="3835" spans="1:25" ht="15">
      <c r="A3835" s="28" t="s">
        <v>842</v>
      </c>
      <c r="B3835" s="63" t="s">
        <v>745</v>
      </c>
      <c r="E3835" s="9" t="s">
        <v>278</v>
      </c>
      <c r="F3835" s="9" t="s">
        <v>278</v>
      </c>
      <c r="G3835" s="9" t="s">
        <v>278</v>
      </c>
      <c r="H3835" s="9">
        <v>414.40000000000146</v>
      </c>
      <c r="I3835" s="9">
        <v>644.19999999999982</v>
      </c>
      <c r="J3835" s="9">
        <v>270.59999999999673</v>
      </c>
      <c r="K3835" s="9">
        <v>328.29999999999927</v>
      </c>
      <c r="L3835" s="9">
        <v>217.30000000000109</v>
      </c>
      <c r="M3835" s="9"/>
      <c r="O3835" s="67">
        <v>1874.7999999999984</v>
      </c>
      <c r="T3835"/>
      <c r="U3835" s="63"/>
      <c r="V3835" s="63"/>
      <c r="W3835" s="265"/>
      <c r="X3835" s="317"/>
      <c r="Y3835" s="63"/>
    </row>
    <row r="3836" spans="1:25" ht="15">
      <c r="A3836" s="28" t="s">
        <v>843</v>
      </c>
      <c r="B3836" s="63" t="s">
        <v>156</v>
      </c>
      <c r="E3836" s="9" t="s">
        <v>278</v>
      </c>
      <c r="F3836" s="9" t="s">
        <v>278</v>
      </c>
      <c r="G3836" s="9">
        <v>423.4</v>
      </c>
      <c r="H3836" s="9">
        <v>366.49999999999818</v>
      </c>
      <c r="I3836" s="9">
        <v>228.39999999999964</v>
      </c>
      <c r="J3836" s="9">
        <v>202.70000000000255</v>
      </c>
      <c r="K3836" s="9">
        <v>585.84999999999854</v>
      </c>
      <c r="L3836" s="9" t="s">
        <v>278</v>
      </c>
      <c r="M3836" s="9"/>
      <c r="O3836" s="67">
        <v>1806.849999999999</v>
      </c>
      <c r="T3836"/>
      <c r="U3836" s="63"/>
      <c r="V3836" s="63"/>
      <c r="W3836" s="283"/>
      <c r="X3836" s="317"/>
      <c r="Y3836" s="63"/>
    </row>
    <row r="3837" spans="1:25" ht="15">
      <c r="A3837" s="28" t="s">
        <v>844</v>
      </c>
      <c r="B3837" s="63" t="s">
        <v>158</v>
      </c>
      <c r="E3837" s="9" t="s">
        <v>278</v>
      </c>
      <c r="F3837" s="9" t="s">
        <v>278</v>
      </c>
      <c r="G3837" s="9">
        <v>394.1</v>
      </c>
      <c r="H3837" s="216">
        <v>657.30000000000109</v>
      </c>
      <c r="I3837" s="9">
        <v>661.39999999999964</v>
      </c>
      <c r="J3837" s="9" t="s">
        <v>278</v>
      </c>
      <c r="K3837" s="9" t="s">
        <v>278</v>
      </c>
      <c r="L3837" s="9" t="s">
        <v>278</v>
      </c>
      <c r="M3837" s="9"/>
      <c r="O3837" s="67">
        <v>1712.8000000000006</v>
      </c>
      <c r="Q3837" t="s">
        <v>297</v>
      </c>
      <c r="T3837"/>
      <c r="U3837" s="273"/>
      <c r="V3837" s="63"/>
      <c r="W3837" s="282"/>
      <c r="X3837" s="317"/>
      <c r="Y3837" s="63"/>
    </row>
    <row r="3838" spans="1:25" ht="15">
      <c r="A3838" s="28" t="s">
        <v>845</v>
      </c>
      <c r="B3838" s="273" t="s">
        <v>1888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278</v>
      </c>
      <c r="J3838" s="9">
        <v>383.90000000000146</v>
      </c>
      <c r="K3838" s="9">
        <v>774.60000000000036</v>
      </c>
      <c r="L3838" s="9">
        <v>531.20000000000255</v>
      </c>
      <c r="M3838" s="9"/>
      <c r="O3838" s="67">
        <v>1689.7000000000044</v>
      </c>
      <c r="T3838"/>
      <c r="U3838" s="63"/>
      <c r="V3838" s="63"/>
      <c r="W3838" s="282"/>
      <c r="X3838" s="317"/>
      <c r="Y3838" s="63"/>
    </row>
    <row r="3839" spans="1:25" ht="15">
      <c r="A3839" s="28" t="s">
        <v>846</v>
      </c>
      <c r="B3839" s="273" t="s">
        <v>1891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278</v>
      </c>
      <c r="J3839" s="9">
        <v>289.40000000000146</v>
      </c>
      <c r="K3839" s="9">
        <v>610.90000000000146</v>
      </c>
      <c r="L3839" s="9">
        <v>720.60000000000218</v>
      </c>
      <c r="M3839" s="9"/>
      <c r="O3839" s="67">
        <v>1620.9000000000051</v>
      </c>
      <c r="T3839"/>
      <c r="U3839" s="273"/>
      <c r="V3839" s="63"/>
      <c r="W3839" s="283"/>
      <c r="X3839" s="317"/>
      <c r="Y3839" s="63"/>
    </row>
    <row r="3840" spans="1:25" ht="15">
      <c r="A3840" s="28" t="s">
        <v>847</v>
      </c>
      <c r="B3840" s="273" t="s">
        <v>2726</v>
      </c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278</v>
      </c>
      <c r="J3840" s="9" t="s">
        <v>278</v>
      </c>
      <c r="K3840" s="216">
        <v>858.70000000000073</v>
      </c>
      <c r="L3840" s="9">
        <v>747.49999999999818</v>
      </c>
      <c r="M3840" s="9"/>
      <c r="O3840" s="67">
        <v>1606.1999999999989</v>
      </c>
      <c r="Q3840" t="s">
        <v>292</v>
      </c>
      <c r="T3840"/>
      <c r="U3840" s="63"/>
      <c r="V3840" s="63"/>
      <c r="W3840" s="265"/>
      <c r="X3840" s="317"/>
      <c r="Y3840" s="63"/>
    </row>
    <row r="3841" spans="1:25" ht="15">
      <c r="A3841" s="28" t="s">
        <v>848</v>
      </c>
      <c r="B3841" s="273" t="s">
        <v>1894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278</v>
      </c>
      <c r="J3841" s="9">
        <v>190.89999999999964</v>
      </c>
      <c r="K3841" s="9">
        <v>628.30000000000109</v>
      </c>
      <c r="L3841" s="9">
        <v>708.90000000000146</v>
      </c>
      <c r="M3841" s="9"/>
      <c r="O3841" s="67">
        <v>1528.1000000000022</v>
      </c>
      <c r="T3841"/>
      <c r="U3841" s="63"/>
      <c r="V3841" s="63"/>
      <c r="W3841" s="282"/>
      <c r="X3841" s="317"/>
      <c r="Y3841" s="63"/>
    </row>
    <row r="3842" spans="1:25" ht="15">
      <c r="A3842" s="28" t="s">
        <v>849</v>
      </c>
      <c r="B3842" s="273" t="s">
        <v>1882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278</v>
      </c>
      <c r="J3842" s="9">
        <v>248.10000000000218</v>
      </c>
      <c r="K3842" s="9">
        <v>632.399999999996</v>
      </c>
      <c r="L3842" s="9">
        <v>620.09999999999854</v>
      </c>
      <c r="M3842" s="9"/>
      <c r="O3842" s="67">
        <v>1500.5999999999967</v>
      </c>
      <c r="T3842"/>
      <c r="U3842" s="63"/>
      <c r="V3842" s="63"/>
      <c r="W3842" s="283"/>
      <c r="X3842" s="317"/>
      <c r="Y3842" s="63"/>
    </row>
    <row r="3843" spans="1:25" ht="15">
      <c r="A3843" s="28" t="s">
        <v>850</v>
      </c>
      <c r="B3843" s="273" t="s">
        <v>1905</v>
      </c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278</v>
      </c>
      <c r="J3843" s="9" t="s">
        <v>278</v>
      </c>
      <c r="K3843" s="9">
        <v>563.30000000000109</v>
      </c>
      <c r="L3843" s="212">
        <v>933.60000000000036</v>
      </c>
      <c r="M3843" s="212"/>
      <c r="O3843" s="67">
        <v>1496.9000000000015</v>
      </c>
      <c r="Q3843" t="s">
        <v>282</v>
      </c>
      <c r="T3843"/>
      <c r="U3843" s="63"/>
      <c r="V3843" s="63"/>
      <c r="W3843" s="283"/>
      <c r="X3843" s="317"/>
      <c r="Y3843" s="63"/>
    </row>
    <row r="3844" spans="1:25" ht="15">
      <c r="A3844" s="28" t="s">
        <v>851</v>
      </c>
      <c r="B3844" s="273" t="s">
        <v>1899</v>
      </c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278</v>
      </c>
      <c r="J3844" s="9" t="s">
        <v>278</v>
      </c>
      <c r="K3844" s="9">
        <v>749.70000000000073</v>
      </c>
      <c r="L3844" s="9">
        <v>694.20000000000073</v>
      </c>
      <c r="M3844" s="9"/>
      <c r="O3844" s="67">
        <v>1443.9000000000015</v>
      </c>
      <c r="T3844"/>
      <c r="U3844" s="218"/>
      <c r="V3844" s="63"/>
      <c r="W3844" s="283"/>
      <c r="X3844" s="317"/>
      <c r="Y3844" s="63"/>
    </row>
    <row r="3845" spans="1:25" ht="15">
      <c r="A3845" s="28" t="s">
        <v>852</v>
      </c>
      <c r="B3845" s="273" t="s">
        <v>1886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278</v>
      </c>
      <c r="J3845" s="9">
        <v>130.90000000000146</v>
      </c>
      <c r="K3845" s="9">
        <v>660.89999999999418</v>
      </c>
      <c r="L3845" s="9">
        <v>600.60000000000036</v>
      </c>
      <c r="M3845" s="9"/>
      <c r="O3845" s="67">
        <v>1392.399999999996</v>
      </c>
      <c r="T3845"/>
      <c r="U3845" s="63"/>
      <c r="V3845" s="63"/>
      <c r="W3845" s="265"/>
      <c r="X3845" s="317"/>
      <c r="Y3845" s="63"/>
    </row>
    <row r="3846" spans="1:25" ht="15">
      <c r="A3846" s="28" t="s">
        <v>853</v>
      </c>
      <c r="B3846" s="273" t="s">
        <v>1890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278</v>
      </c>
      <c r="J3846" s="9">
        <v>352.19999999999891</v>
      </c>
      <c r="K3846" s="9">
        <v>302.40000000000327</v>
      </c>
      <c r="L3846" s="9">
        <v>626.00000000000182</v>
      </c>
      <c r="M3846" s="9"/>
      <c r="O3846" s="67">
        <v>1280.600000000004</v>
      </c>
      <c r="T3846"/>
      <c r="U3846" s="273"/>
      <c r="V3846" s="63"/>
      <c r="W3846" s="283"/>
      <c r="X3846" s="317"/>
      <c r="Y3846" s="63"/>
    </row>
    <row r="3847" spans="1:25" ht="15">
      <c r="A3847" s="28" t="s">
        <v>854</v>
      </c>
      <c r="B3847" s="63" t="s">
        <v>701</v>
      </c>
      <c r="E3847" s="9" t="s">
        <v>278</v>
      </c>
      <c r="F3847" s="9" t="s">
        <v>278</v>
      </c>
      <c r="G3847" s="9" t="s">
        <v>278</v>
      </c>
      <c r="H3847" s="9">
        <v>189.40000000000327</v>
      </c>
      <c r="I3847" s="216">
        <v>1020.4999999999982</v>
      </c>
      <c r="J3847" s="9" t="s">
        <v>278</v>
      </c>
      <c r="K3847" s="9" t="s">
        <v>278</v>
      </c>
      <c r="L3847" s="9" t="s">
        <v>278</v>
      </c>
      <c r="M3847" s="9"/>
      <c r="O3847" s="67">
        <v>1209.9000000000015</v>
      </c>
      <c r="Q3847" t="s">
        <v>297</v>
      </c>
      <c r="T3847"/>
      <c r="U3847" s="273"/>
      <c r="V3847" s="63"/>
      <c r="W3847" s="283"/>
      <c r="X3847" s="317"/>
      <c r="Y3847" s="63"/>
    </row>
    <row r="3848" spans="1:25" ht="15">
      <c r="A3848" s="28" t="s">
        <v>855</v>
      </c>
      <c r="B3848" s="63" t="s">
        <v>726</v>
      </c>
      <c r="E3848" s="9" t="s">
        <v>278</v>
      </c>
      <c r="F3848" s="9" t="s">
        <v>278</v>
      </c>
      <c r="G3848" s="9" t="s">
        <v>278</v>
      </c>
      <c r="H3848" s="216">
        <v>680.05000000000473</v>
      </c>
      <c r="I3848" s="9">
        <v>482.84999999999945</v>
      </c>
      <c r="J3848" s="9" t="s">
        <v>278</v>
      </c>
      <c r="K3848" s="9" t="s">
        <v>278</v>
      </c>
      <c r="L3848" s="9" t="s">
        <v>278</v>
      </c>
      <c r="M3848" s="9"/>
      <c r="O3848" s="67">
        <v>1162.9000000000042</v>
      </c>
      <c r="Q3848" t="s">
        <v>284</v>
      </c>
      <c r="T3848"/>
      <c r="U3848" s="63"/>
      <c r="V3848" s="63"/>
      <c r="W3848" s="283"/>
      <c r="X3848" s="317"/>
      <c r="Y3848" s="63"/>
    </row>
    <row r="3849" spans="1:25" ht="15">
      <c r="A3849" s="28" t="s">
        <v>856</v>
      </c>
      <c r="B3849" s="273" t="s">
        <v>1889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278</v>
      </c>
      <c r="J3849" s="9">
        <v>509.80000000000291</v>
      </c>
      <c r="K3849" s="9">
        <v>621.09999999999309</v>
      </c>
      <c r="L3849" s="9" t="s">
        <v>278</v>
      </c>
      <c r="M3849" s="9"/>
      <c r="O3849" s="67">
        <v>1130.899999999996</v>
      </c>
      <c r="T3849"/>
      <c r="U3849" s="63"/>
      <c r="V3849" s="63"/>
      <c r="W3849" s="283"/>
      <c r="X3849" s="317"/>
      <c r="Y3849" s="63"/>
    </row>
    <row r="3850" spans="1:25" ht="15">
      <c r="A3850" s="28" t="s">
        <v>857</v>
      </c>
      <c r="B3850" s="273" t="s">
        <v>1883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278</v>
      </c>
      <c r="J3850" s="9">
        <v>545.59999999999854</v>
      </c>
      <c r="K3850" s="9">
        <v>249.59999999999673</v>
      </c>
      <c r="L3850" s="9">
        <v>288.100000000004</v>
      </c>
      <c r="M3850" s="9"/>
      <c r="O3850" s="67">
        <v>1083.2999999999993</v>
      </c>
      <c r="T3850"/>
      <c r="U3850" s="273"/>
      <c r="V3850" s="63"/>
      <c r="W3850" s="283"/>
      <c r="X3850" s="317"/>
      <c r="Y3850" s="63"/>
    </row>
    <row r="3851" spans="1:25" ht="15">
      <c r="A3851" s="28" t="s">
        <v>858</v>
      </c>
      <c r="B3851" s="273" t="s">
        <v>1902</v>
      </c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278</v>
      </c>
      <c r="J3851" s="9" t="s">
        <v>278</v>
      </c>
      <c r="K3851" s="9">
        <v>394.80000000000109</v>
      </c>
      <c r="L3851" s="9">
        <v>644.90000000000146</v>
      </c>
      <c r="M3851" s="9"/>
      <c r="O3851" s="67">
        <v>1039.7000000000025</v>
      </c>
      <c r="T3851"/>
      <c r="U3851" s="273"/>
      <c r="V3851" s="63"/>
      <c r="W3851" s="283"/>
      <c r="X3851" s="317"/>
      <c r="Y3851" s="63"/>
    </row>
    <row r="3852" spans="1:25" ht="15">
      <c r="A3852" s="28" t="s">
        <v>859</v>
      </c>
      <c r="B3852" s="273" t="s">
        <v>1900</v>
      </c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278</v>
      </c>
      <c r="J3852" s="9" t="s">
        <v>278</v>
      </c>
      <c r="K3852" s="9">
        <v>479.70000000000073</v>
      </c>
      <c r="L3852" s="9">
        <v>519.79999999999927</v>
      </c>
      <c r="M3852" s="9"/>
      <c r="O3852" s="67">
        <v>999.5</v>
      </c>
      <c r="T3852"/>
      <c r="U3852" s="63"/>
      <c r="V3852" s="63"/>
      <c r="W3852" s="265"/>
      <c r="X3852" s="317"/>
      <c r="Y3852" s="63"/>
    </row>
    <row r="3853" spans="1:25" ht="15">
      <c r="A3853" s="28" t="s">
        <v>860</v>
      </c>
      <c r="B3853" s="273" t="s">
        <v>1887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278</v>
      </c>
      <c r="J3853" s="9">
        <v>166.40000000000327</v>
      </c>
      <c r="K3853" s="9">
        <v>218.89999999999964</v>
      </c>
      <c r="L3853" s="9">
        <v>590.59999999999673</v>
      </c>
      <c r="M3853" s="9"/>
      <c r="O3853" s="67">
        <v>975.89999999999964</v>
      </c>
      <c r="T3853"/>
      <c r="U3853" s="63"/>
      <c r="V3853" s="63"/>
      <c r="W3853" s="283"/>
      <c r="X3853" s="317"/>
      <c r="Y3853" s="63"/>
    </row>
    <row r="3854" spans="1:25" ht="15">
      <c r="A3854" s="28" t="s">
        <v>861</v>
      </c>
      <c r="B3854" s="273" t="s">
        <v>1924</v>
      </c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278</v>
      </c>
      <c r="J3854" s="9" t="s">
        <v>278</v>
      </c>
      <c r="K3854" s="9">
        <v>204.69999999999891</v>
      </c>
      <c r="L3854" s="9">
        <v>730.09999999999491</v>
      </c>
      <c r="M3854" s="9"/>
      <c r="O3854" s="67">
        <v>934.79999999999382</v>
      </c>
      <c r="T3854"/>
      <c r="U3854" s="63"/>
      <c r="V3854" s="63"/>
      <c r="W3854" s="265"/>
      <c r="X3854" s="317"/>
      <c r="Y3854" s="63"/>
    </row>
    <row r="3855" spans="1:25" ht="15">
      <c r="A3855" s="28" t="s">
        <v>862</v>
      </c>
      <c r="B3855" s="63" t="s">
        <v>2566</v>
      </c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278</v>
      </c>
      <c r="J3855" s="9" t="s">
        <v>278</v>
      </c>
      <c r="K3855" s="9" t="s">
        <v>278</v>
      </c>
      <c r="L3855" s="211">
        <v>934</v>
      </c>
      <c r="M3855" s="211"/>
      <c r="N3855" s="67"/>
      <c r="O3855" s="67">
        <v>934</v>
      </c>
      <c r="Q3855" t="s">
        <v>300</v>
      </c>
      <c r="T3855"/>
      <c r="U3855" s="273"/>
      <c r="V3855" s="63"/>
      <c r="W3855" s="283"/>
      <c r="X3855" s="317"/>
      <c r="Y3855" s="63"/>
    </row>
    <row r="3856" spans="1:25" ht="15">
      <c r="A3856" s="28" t="s">
        <v>863</v>
      </c>
      <c r="B3856" s="273" t="s">
        <v>1926</v>
      </c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278</v>
      </c>
      <c r="J3856" s="9" t="s">
        <v>278</v>
      </c>
      <c r="K3856" s="9">
        <v>498.90000000000509</v>
      </c>
      <c r="L3856" s="9">
        <v>420.09999999999854</v>
      </c>
      <c r="M3856" s="9"/>
      <c r="O3856" s="67">
        <v>919.00000000000364</v>
      </c>
      <c r="T3856"/>
      <c r="U3856" s="63"/>
      <c r="V3856" s="63"/>
      <c r="W3856" s="265"/>
      <c r="X3856" s="317"/>
      <c r="Y3856" s="63"/>
    </row>
    <row r="3857" spans="1:25" ht="15">
      <c r="A3857" s="28" t="s">
        <v>864</v>
      </c>
      <c r="B3857" s="273" t="s">
        <v>1898</v>
      </c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278</v>
      </c>
      <c r="J3857" s="9" t="s">
        <v>278</v>
      </c>
      <c r="K3857" s="9">
        <v>463.70000000000073</v>
      </c>
      <c r="L3857" s="9">
        <v>418.60000000000036</v>
      </c>
      <c r="M3857" s="9"/>
      <c r="O3857" s="67">
        <v>882.30000000000109</v>
      </c>
      <c r="T3857"/>
      <c r="U3857" s="273"/>
      <c r="V3857" s="63"/>
      <c r="W3857" s="282"/>
      <c r="X3857" s="317"/>
      <c r="Y3857" s="63"/>
    </row>
    <row r="3858" spans="1:25" ht="15">
      <c r="A3858" s="28" t="s">
        <v>865</v>
      </c>
      <c r="B3858" s="273" t="s">
        <v>1901</v>
      </c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278</v>
      </c>
      <c r="J3858" s="9" t="s">
        <v>278</v>
      </c>
      <c r="K3858" s="9">
        <v>245.79999999999927</v>
      </c>
      <c r="L3858" s="9">
        <v>620.90000000000146</v>
      </c>
      <c r="M3858" s="9"/>
      <c r="O3858" s="67">
        <v>866.70000000000073</v>
      </c>
      <c r="T3858"/>
      <c r="U3858" s="63"/>
      <c r="V3858" s="63"/>
      <c r="W3858" s="283"/>
      <c r="X3858" s="317"/>
      <c r="Y3858" s="63"/>
    </row>
    <row r="3859" spans="1:25" ht="15">
      <c r="A3859" s="28" t="s">
        <v>866</v>
      </c>
      <c r="B3859" s="218" t="s">
        <v>1547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>
        <v>858.80000000000018</v>
      </c>
      <c r="J3859" s="9" t="s">
        <v>278</v>
      </c>
      <c r="K3859" s="9" t="s">
        <v>278</v>
      </c>
      <c r="L3859" s="9" t="s">
        <v>278</v>
      </c>
      <c r="M3859" s="9"/>
      <c r="O3859" s="67">
        <v>858.80000000000018</v>
      </c>
      <c r="T3859"/>
      <c r="U3859" s="63"/>
      <c r="V3859" s="63"/>
      <c r="W3859" s="265"/>
      <c r="X3859" s="317"/>
      <c r="Y3859" s="63"/>
    </row>
    <row r="3860" spans="1:25" ht="15">
      <c r="A3860" s="28" t="s">
        <v>867</v>
      </c>
      <c r="B3860" s="63" t="s">
        <v>2560</v>
      </c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278</v>
      </c>
      <c r="J3860" s="9" t="s">
        <v>278</v>
      </c>
      <c r="K3860" s="9" t="s">
        <v>278</v>
      </c>
      <c r="L3860" s="216">
        <v>854.99999999999636</v>
      </c>
      <c r="M3860" s="216"/>
      <c r="N3860" s="67"/>
      <c r="O3860" s="67">
        <v>854.99999999999636</v>
      </c>
      <c r="Q3860" t="s">
        <v>293</v>
      </c>
      <c r="T3860"/>
      <c r="U3860" s="63"/>
      <c r="V3860" s="63"/>
      <c r="W3860" s="283"/>
      <c r="X3860" s="317"/>
      <c r="Y3860" s="63"/>
    </row>
    <row r="3861" spans="1:25" ht="15">
      <c r="A3861" s="28" t="s">
        <v>868</v>
      </c>
      <c r="B3861" s="273" t="s">
        <v>2003</v>
      </c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278</v>
      </c>
      <c r="J3861" s="9" t="s">
        <v>278</v>
      </c>
      <c r="K3861" s="9">
        <v>489.79999999999745</v>
      </c>
      <c r="L3861" s="9">
        <v>354.59999999999854</v>
      </c>
      <c r="M3861" s="9"/>
      <c r="O3861" s="67">
        <v>844.399999999996</v>
      </c>
      <c r="T3861"/>
      <c r="U3861" s="63"/>
      <c r="V3861" s="63"/>
      <c r="W3861" s="282"/>
      <c r="X3861" s="317"/>
      <c r="Y3861" s="63"/>
    </row>
    <row r="3862" spans="1:25" ht="15">
      <c r="A3862" s="28" t="s">
        <v>869</v>
      </c>
      <c r="B3862" s="63" t="s">
        <v>2563</v>
      </c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278</v>
      </c>
      <c r="J3862" s="9" t="s">
        <v>278</v>
      </c>
      <c r="K3862" s="9" t="s">
        <v>278</v>
      </c>
      <c r="L3862" s="9">
        <v>824.90000000000146</v>
      </c>
      <c r="M3862" s="9"/>
      <c r="N3862" s="67"/>
      <c r="O3862" s="67">
        <v>824.90000000000146</v>
      </c>
      <c r="T3862"/>
      <c r="U3862" s="63"/>
      <c r="V3862" s="63"/>
      <c r="W3862" s="283"/>
      <c r="X3862" s="317"/>
      <c r="Y3862" s="63"/>
    </row>
    <row r="3863" spans="1:25" ht="15">
      <c r="A3863" s="28" t="s">
        <v>870</v>
      </c>
      <c r="B3863" s="63" t="s">
        <v>2559</v>
      </c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278</v>
      </c>
      <c r="J3863" s="9" t="s">
        <v>278</v>
      </c>
      <c r="K3863" s="9" t="s">
        <v>278</v>
      </c>
      <c r="L3863" s="9">
        <v>821.70000000000073</v>
      </c>
      <c r="M3863" s="9"/>
      <c r="N3863" s="67"/>
      <c r="O3863" s="67">
        <v>821.70000000000073</v>
      </c>
      <c r="T3863"/>
      <c r="U3863" s="28"/>
      <c r="V3863" s="63"/>
      <c r="W3863" s="283"/>
      <c r="X3863" s="317"/>
      <c r="Y3863" s="63"/>
    </row>
    <row r="3864" spans="1:25" ht="15">
      <c r="A3864" s="28" t="s">
        <v>871</v>
      </c>
      <c r="B3864" s="273" t="s">
        <v>1903</v>
      </c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278</v>
      </c>
      <c r="J3864" s="9" t="s">
        <v>278</v>
      </c>
      <c r="K3864" s="9">
        <v>803.79999999999927</v>
      </c>
      <c r="L3864" s="9" t="s">
        <v>278</v>
      </c>
      <c r="M3864" s="9"/>
      <c r="O3864" s="67">
        <v>803.79999999999927</v>
      </c>
      <c r="T3864"/>
      <c r="U3864" s="273"/>
      <c r="V3864" s="63"/>
      <c r="W3864" s="283"/>
      <c r="X3864" s="317"/>
      <c r="Y3864" s="63"/>
    </row>
    <row r="3865" spans="1:25" ht="15">
      <c r="A3865" s="28" t="s">
        <v>872</v>
      </c>
      <c r="B3865" s="273" t="s">
        <v>1927</v>
      </c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278</v>
      </c>
      <c r="J3865" s="9" t="s">
        <v>278</v>
      </c>
      <c r="K3865" s="9">
        <v>440.80000000000291</v>
      </c>
      <c r="L3865" s="9">
        <v>356.49999999999636</v>
      </c>
      <c r="M3865" s="9"/>
      <c r="O3865" s="67">
        <v>797.29999999999927</v>
      </c>
      <c r="T3865"/>
      <c r="U3865" s="218"/>
      <c r="V3865" s="63"/>
      <c r="W3865" s="283"/>
      <c r="X3865" s="317"/>
      <c r="Y3865" s="63"/>
    </row>
    <row r="3866" spans="1:25" ht="15">
      <c r="A3866" s="28" t="s">
        <v>873</v>
      </c>
      <c r="B3866" s="63" t="s">
        <v>2564</v>
      </c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278</v>
      </c>
      <c r="J3866" s="9" t="s">
        <v>278</v>
      </c>
      <c r="K3866" s="9" t="s">
        <v>278</v>
      </c>
      <c r="L3866" s="9">
        <v>776.39999999999782</v>
      </c>
      <c r="M3866" s="9"/>
      <c r="N3866" s="67"/>
      <c r="O3866" s="67">
        <v>776.39999999999782</v>
      </c>
      <c r="T3866"/>
      <c r="U3866" s="273"/>
      <c r="V3866" s="63"/>
      <c r="W3866" s="283"/>
      <c r="X3866" s="317"/>
      <c r="Y3866" s="63"/>
    </row>
    <row r="3867" spans="1:25" ht="15">
      <c r="A3867" s="28" t="s">
        <v>874</v>
      </c>
      <c r="B3867" s="273" t="s">
        <v>1904</v>
      </c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278</v>
      </c>
      <c r="J3867" s="9" t="s">
        <v>278</v>
      </c>
      <c r="K3867" s="9">
        <v>769.15000000000327</v>
      </c>
      <c r="L3867" s="9" t="s">
        <v>278</v>
      </c>
      <c r="M3867" s="9"/>
      <c r="O3867" s="67">
        <v>769.15000000000327</v>
      </c>
      <c r="T3867"/>
      <c r="U3867" s="63"/>
      <c r="V3867" s="63"/>
      <c r="W3867" s="265"/>
      <c r="X3867" s="317"/>
      <c r="Y3867" s="63"/>
    </row>
    <row r="3868" spans="1:25" ht="15">
      <c r="A3868" s="28" t="s">
        <v>875</v>
      </c>
      <c r="B3868" s="205" t="s">
        <v>1556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>
        <v>758.80000000000018</v>
      </c>
      <c r="J3868" s="9" t="s">
        <v>278</v>
      </c>
      <c r="K3868" s="9" t="s">
        <v>278</v>
      </c>
      <c r="L3868" s="9" t="s">
        <v>278</v>
      </c>
      <c r="M3868" s="9"/>
      <c r="O3868" s="67">
        <v>758.80000000000018</v>
      </c>
      <c r="T3868"/>
      <c r="U3868" s="63"/>
      <c r="V3868" s="63"/>
      <c r="W3868" s="265"/>
      <c r="X3868" s="317"/>
      <c r="Y3868" s="63"/>
    </row>
    <row r="3869" spans="1:25" ht="15">
      <c r="A3869" s="28" t="s">
        <v>876</v>
      </c>
      <c r="B3869" s="63" t="s">
        <v>2557</v>
      </c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278</v>
      </c>
      <c r="J3869" s="9" t="s">
        <v>278</v>
      </c>
      <c r="K3869" s="9" t="s">
        <v>278</v>
      </c>
      <c r="L3869" s="9">
        <v>747.20000000000073</v>
      </c>
      <c r="M3869" s="9"/>
      <c r="N3869" s="67"/>
      <c r="O3869" s="67">
        <v>747.20000000000073</v>
      </c>
      <c r="T3869"/>
      <c r="U3869" s="218"/>
      <c r="V3869" s="63"/>
      <c r="W3869" s="283"/>
      <c r="X3869" s="317"/>
      <c r="Y3869" s="63"/>
    </row>
    <row r="3870" spans="1:25" ht="15">
      <c r="A3870" s="28" t="s">
        <v>877</v>
      </c>
      <c r="B3870" s="63" t="s">
        <v>2556</v>
      </c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278</v>
      </c>
      <c r="J3870" s="9" t="s">
        <v>278</v>
      </c>
      <c r="K3870" s="9" t="s">
        <v>278</v>
      </c>
      <c r="L3870" s="9">
        <v>676.59999999999673</v>
      </c>
      <c r="M3870" s="9"/>
      <c r="N3870" s="67"/>
      <c r="O3870" s="67">
        <v>676.59999999999673</v>
      </c>
      <c r="T3870"/>
      <c r="U3870" s="28"/>
      <c r="V3870" s="63"/>
      <c r="W3870" s="283"/>
      <c r="X3870" s="317"/>
      <c r="Y3870" s="63"/>
    </row>
    <row r="3871" spans="1:25" ht="15">
      <c r="A3871" s="28" t="s">
        <v>878</v>
      </c>
      <c r="B3871" s="63" t="s">
        <v>180</v>
      </c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278</v>
      </c>
      <c r="J3871" s="9" t="s">
        <v>278</v>
      </c>
      <c r="K3871" s="9" t="s">
        <v>278</v>
      </c>
      <c r="L3871" s="9">
        <v>664.99999999999818</v>
      </c>
      <c r="M3871" s="9"/>
      <c r="N3871" s="67"/>
      <c r="O3871" s="67">
        <v>664.99999999999818</v>
      </c>
      <c r="T3871"/>
      <c r="U3871" s="63"/>
      <c r="V3871" s="63"/>
      <c r="W3871" s="283"/>
      <c r="X3871" s="317"/>
      <c r="Y3871" s="63"/>
    </row>
    <row r="3872" spans="1:25" ht="15">
      <c r="A3872" s="28" t="s">
        <v>879</v>
      </c>
      <c r="B3872" s="205" t="s">
        <v>1551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>
        <v>475.79999999999927</v>
      </c>
      <c r="J3872" s="9">
        <v>182.49999999999454</v>
      </c>
      <c r="K3872" s="9" t="s">
        <v>278</v>
      </c>
      <c r="L3872" s="9" t="s">
        <v>278</v>
      </c>
      <c r="M3872" s="9"/>
      <c r="O3872" s="67">
        <v>658.29999999999382</v>
      </c>
      <c r="T3872"/>
      <c r="U3872" s="273"/>
      <c r="V3872" s="63"/>
      <c r="W3872" s="282"/>
      <c r="X3872" s="317"/>
      <c r="Y3872" s="63"/>
    </row>
    <row r="3873" spans="1:25" ht="15">
      <c r="A3873" s="28" t="s">
        <v>880</v>
      </c>
      <c r="B3873" s="63" t="s">
        <v>2554</v>
      </c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278</v>
      </c>
      <c r="J3873" s="9" t="s">
        <v>278</v>
      </c>
      <c r="K3873" s="9" t="s">
        <v>278</v>
      </c>
      <c r="L3873" s="9">
        <v>658.19999999999709</v>
      </c>
      <c r="M3873" s="9"/>
      <c r="N3873" s="67"/>
      <c r="O3873" s="67">
        <v>658.19999999999709</v>
      </c>
      <c r="T3873"/>
      <c r="U3873" s="273"/>
      <c r="V3873" s="63"/>
      <c r="W3873" s="283"/>
      <c r="X3873" s="317"/>
      <c r="Y3873" s="63"/>
    </row>
    <row r="3874" spans="1:25" ht="15">
      <c r="A3874" s="28" t="s">
        <v>2231</v>
      </c>
      <c r="B3874" s="205" t="s">
        <v>1557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>
        <v>648.90000000000055</v>
      </c>
      <c r="J3874" s="9" t="s">
        <v>278</v>
      </c>
      <c r="K3874" s="9" t="s">
        <v>278</v>
      </c>
      <c r="L3874" s="9" t="s">
        <v>278</v>
      </c>
      <c r="M3874" s="9"/>
      <c r="O3874" s="67">
        <v>648.90000000000055</v>
      </c>
      <c r="T3874"/>
    </row>
    <row r="3875" spans="1:25" ht="15">
      <c r="A3875" s="28" t="s">
        <v>2516</v>
      </c>
      <c r="B3875" s="205" t="s">
        <v>1581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>
        <v>644.70000000000164</v>
      </c>
      <c r="J3875" s="9" t="s">
        <v>278</v>
      </c>
      <c r="K3875" s="9" t="s">
        <v>278</v>
      </c>
      <c r="L3875" s="9" t="s">
        <v>278</v>
      </c>
      <c r="M3875" s="9"/>
      <c r="O3875" s="67">
        <v>644.70000000000164</v>
      </c>
      <c r="T3875"/>
    </row>
    <row r="3876" spans="1:25" ht="15">
      <c r="A3876" s="28" t="s">
        <v>2517</v>
      </c>
      <c r="B3876" s="63" t="s">
        <v>2568</v>
      </c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278</v>
      </c>
      <c r="J3876" s="9" t="s">
        <v>278</v>
      </c>
      <c r="K3876" s="9" t="s">
        <v>278</v>
      </c>
      <c r="L3876" s="9">
        <v>627.49999999999818</v>
      </c>
      <c r="M3876" s="9"/>
      <c r="N3876" s="67"/>
      <c r="O3876" s="67">
        <v>627.49999999999818</v>
      </c>
      <c r="T3876"/>
    </row>
    <row r="3877" spans="1:25" ht="15">
      <c r="A3877" s="28" t="s">
        <v>2518</v>
      </c>
      <c r="B3877" s="63" t="s">
        <v>2567</v>
      </c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278</v>
      </c>
      <c r="J3877" s="9" t="s">
        <v>278</v>
      </c>
      <c r="K3877" s="9" t="s">
        <v>278</v>
      </c>
      <c r="L3877" s="9">
        <v>617.09999999999491</v>
      </c>
      <c r="M3877" s="9"/>
      <c r="N3877" s="67"/>
      <c r="O3877" s="67">
        <v>617.09999999999491</v>
      </c>
      <c r="T3877"/>
    </row>
    <row r="3878" spans="1:25" ht="15">
      <c r="A3878" s="28" t="s">
        <v>2519</v>
      </c>
      <c r="B3878" s="63" t="s">
        <v>2548</v>
      </c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278</v>
      </c>
      <c r="J3878" s="9" t="s">
        <v>278</v>
      </c>
      <c r="K3878" s="9" t="s">
        <v>278</v>
      </c>
      <c r="L3878" s="9">
        <v>610.10000000000036</v>
      </c>
      <c r="M3878" s="9"/>
      <c r="N3878" s="67"/>
      <c r="O3878" s="67">
        <v>610.10000000000036</v>
      </c>
      <c r="T3878"/>
    </row>
    <row r="3879" spans="1:25" ht="15">
      <c r="A3879" s="28" t="s">
        <v>2520</v>
      </c>
      <c r="B3879" s="273" t="s">
        <v>2540</v>
      </c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278</v>
      </c>
      <c r="J3879" s="9" t="s">
        <v>278</v>
      </c>
      <c r="K3879" s="9" t="s">
        <v>278</v>
      </c>
      <c r="L3879" s="9">
        <v>603.40000000000146</v>
      </c>
      <c r="M3879" s="9"/>
      <c r="N3879" s="67"/>
      <c r="O3879" s="67">
        <v>603.40000000000146</v>
      </c>
      <c r="T3879"/>
    </row>
    <row r="3880" spans="1:25" ht="15">
      <c r="A3880" s="28" t="s">
        <v>2521</v>
      </c>
      <c r="B3880" s="63" t="s">
        <v>2546</v>
      </c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278</v>
      </c>
      <c r="J3880" s="9" t="s">
        <v>278</v>
      </c>
      <c r="K3880" s="9" t="s">
        <v>278</v>
      </c>
      <c r="L3880" s="9">
        <v>590.59999999999673</v>
      </c>
      <c r="M3880" s="9"/>
      <c r="N3880" s="67"/>
      <c r="O3880" s="67">
        <v>590.59999999999673</v>
      </c>
      <c r="T3880"/>
    </row>
    <row r="3881" spans="1:25" ht="15">
      <c r="A3881" s="28" t="s">
        <v>2522</v>
      </c>
      <c r="B3881" s="205" t="s">
        <v>1554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>
        <v>589.30000000000018</v>
      </c>
      <c r="J3881" s="9" t="s">
        <v>278</v>
      </c>
      <c r="K3881" s="9" t="s">
        <v>278</v>
      </c>
      <c r="L3881" s="9" t="s">
        <v>278</v>
      </c>
      <c r="M3881" s="9"/>
      <c r="O3881" s="67">
        <v>589.30000000000018</v>
      </c>
      <c r="T3881"/>
    </row>
    <row r="3882" spans="1:25" ht="15">
      <c r="A3882" s="28" t="s">
        <v>2523</v>
      </c>
      <c r="B3882" s="63" t="s">
        <v>2543</v>
      </c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278</v>
      </c>
      <c r="J3882" s="9" t="s">
        <v>278</v>
      </c>
      <c r="K3882" s="9" t="s">
        <v>278</v>
      </c>
      <c r="L3882" s="9">
        <v>576.40000000000327</v>
      </c>
      <c r="M3882" s="9"/>
      <c r="N3882" s="67"/>
      <c r="O3882" s="67">
        <v>576.40000000000327</v>
      </c>
      <c r="T3882"/>
    </row>
    <row r="3883" spans="1:25" ht="15">
      <c r="A3883" s="28" t="s">
        <v>2524</v>
      </c>
      <c r="B3883" s="63" t="s">
        <v>741</v>
      </c>
      <c r="E3883" s="9" t="s">
        <v>278</v>
      </c>
      <c r="F3883" s="9" t="s">
        <v>278</v>
      </c>
      <c r="G3883" s="9" t="s">
        <v>278</v>
      </c>
      <c r="H3883" s="9">
        <v>575.79999999999927</v>
      </c>
      <c r="I3883" s="9" t="s">
        <v>278</v>
      </c>
      <c r="J3883" s="9" t="s">
        <v>278</v>
      </c>
      <c r="K3883" s="9" t="s">
        <v>278</v>
      </c>
      <c r="L3883" s="9" t="s">
        <v>278</v>
      </c>
      <c r="M3883" s="9"/>
      <c r="O3883" s="67">
        <v>575.79999999999927</v>
      </c>
      <c r="T3883"/>
    </row>
    <row r="3884" spans="1:25" ht="15">
      <c r="A3884" s="28" t="s">
        <v>2525</v>
      </c>
      <c r="B3884" s="63" t="s">
        <v>2551</v>
      </c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278</v>
      </c>
      <c r="J3884" s="9" t="s">
        <v>278</v>
      </c>
      <c r="K3884" s="9" t="s">
        <v>278</v>
      </c>
      <c r="L3884" s="9">
        <v>566.50000000000364</v>
      </c>
      <c r="M3884" s="9"/>
      <c r="N3884" s="67"/>
      <c r="O3884" s="67">
        <v>566.50000000000364</v>
      </c>
      <c r="T3884"/>
    </row>
    <row r="3885" spans="1:25" ht="15">
      <c r="A3885" s="28" t="s">
        <v>2526</v>
      </c>
      <c r="B3885" s="63" t="s">
        <v>2545</v>
      </c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278</v>
      </c>
      <c r="J3885" s="9" t="s">
        <v>278</v>
      </c>
      <c r="K3885" s="9" t="s">
        <v>278</v>
      </c>
      <c r="L3885" s="9">
        <v>547.69999999999698</v>
      </c>
      <c r="M3885" s="9"/>
      <c r="N3885" s="67"/>
      <c r="O3885" s="67">
        <v>547.69999999999698</v>
      </c>
      <c r="T3885"/>
    </row>
    <row r="3886" spans="1:25" ht="15">
      <c r="A3886" s="28" t="s">
        <v>2527</v>
      </c>
      <c r="B3886" s="63" t="s">
        <v>2547</v>
      </c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278</v>
      </c>
      <c r="J3886" s="9" t="s">
        <v>278</v>
      </c>
      <c r="K3886" s="9" t="s">
        <v>278</v>
      </c>
      <c r="L3886" s="9">
        <v>519.50000000000364</v>
      </c>
      <c r="M3886" s="9"/>
      <c r="N3886" s="67"/>
      <c r="O3886" s="67">
        <v>519.50000000000364</v>
      </c>
      <c r="T3886"/>
    </row>
    <row r="3887" spans="1:25" ht="15">
      <c r="A3887" s="28" t="s">
        <v>2528</v>
      </c>
      <c r="B3887" s="63" t="s">
        <v>178</v>
      </c>
      <c r="E3887" s="9">
        <v>250.6</v>
      </c>
      <c r="F3887" s="9">
        <v>255.2</v>
      </c>
      <c r="G3887" s="9" t="s">
        <v>278</v>
      </c>
      <c r="H3887" s="9" t="s">
        <v>278</v>
      </c>
      <c r="I3887" s="9" t="s">
        <v>278</v>
      </c>
      <c r="J3887" s="9" t="s">
        <v>278</v>
      </c>
      <c r="K3887" s="9" t="s">
        <v>278</v>
      </c>
      <c r="L3887" s="9" t="s">
        <v>278</v>
      </c>
      <c r="M3887" s="9"/>
      <c r="O3887" s="67">
        <v>505.79999999999995</v>
      </c>
      <c r="T3887"/>
    </row>
    <row r="3888" spans="1:25" ht="15">
      <c r="A3888" s="28" t="s">
        <v>2529</v>
      </c>
      <c r="B3888" s="63" t="s">
        <v>2544</v>
      </c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278</v>
      </c>
      <c r="J3888" s="9" t="s">
        <v>278</v>
      </c>
      <c r="K3888" s="9" t="s">
        <v>278</v>
      </c>
      <c r="L3888" s="9">
        <v>505.59999999999673</v>
      </c>
      <c r="M3888" s="9"/>
      <c r="N3888" s="67"/>
      <c r="O3888" s="67">
        <v>505.59999999999673</v>
      </c>
      <c r="T3888"/>
    </row>
    <row r="3889" spans="1:20" ht="15">
      <c r="A3889" s="28" t="s">
        <v>2530</v>
      </c>
      <c r="B3889" s="273" t="s">
        <v>1884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278</v>
      </c>
      <c r="J3889" s="9">
        <v>482.49999999999454</v>
      </c>
      <c r="K3889" s="9" t="s">
        <v>278</v>
      </c>
      <c r="L3889" s="9" t="s">
        <v>278</v>
      </c>
      <c r="M3889" s="9"/>
      <c r="O3889" s="67">
        <v>482.49999999999454</v>
      </c>
      <c r="T3889"/>
    </row>
    <row r="3890" spans="1:20" ht="15">
      <c r="A3890" s="28" t="s">
        <v>2531</v>
      </c>
      <c r="B3890" s="63" t="s">
        <v>2549</v>
      </c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278</v>
      </c>
      <c r="J3890" s="9" t="s">
        <v>278</v>
      </c>
      <c r="K3890" s="9" t="s">
        <v>278</v>
      </c>
      <c r="L3890" s="9">
        <v>479.09999999999854</v>
      </c>
      <c r="M3890" s="9"/>
      <c r="N3890" s="67"/>
      <c r="O3890" s="67">
        <v>479.09999999999854</v>
      </c>
      <c r="T3890"/>
    </row>
    <row r="3891" spans="1:20" ht="15">
      <c r="A3891" s="28" t="s">
        <v>2532</v>
      </c>
      <c r="B3891" s="63" t="s">
        <v>2552</v>
      </c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278</v>
      </c>
      <c r="J3891" s="9" t="s">
        <v>278</v>
      </c>
      <c r="K3891" s="9" t="s">
        <v>278</v>
      </c>
      <c r="L3891" s="9">
        <v>479</v>
      </c>
      <c r="M3891" s="9"/>
      <c r="N3891" s="67"/>
      <c r="O3891" s="67">
        <v>479</v>
      </c>
      <c r="T3891"/>
    </row>
    <row r="3892" spans="1:20" ht="15">
      <c r="A3892" s="28" t="s">
        <v>2533</v>
      </c>
      <c r="B3892" s="63" t="s">
        <v>2553</v>
      </c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278</v>
      </c>
      <c r="J3892" s="9" t="s">
        <v>278</v>
      </c>
      <c r="K3892" s="9" t="s">
        <v>278</v>
      </c>
      <c r="L3892" s="9">
        <v>465.00000000000182</v>
      </c>
      <c r="M3892" s="9"/>
      <c r="N3892" s="67"/>
      <c r="O3892" s="67">
        <v>465.00000000000182</v>
      </c>
      <c r="T3892"/>
    </row>
    <row r="3893" spans="1:20" ht="15">
      <c r="A3893" s="28" t="s">
        <v>2534</v>
      </c>
      <c r="B3893" s="63" t="s">
        <v>731</v>
      </c>
      <c r="E3893" s="9" t="s">
        <v>278</v>
      </c>
      <c r="F3893" s="9" t="s">
        <v>278</v>
      </c>
      <c r="G3893" s="9" t="s">
        <v>278</v>
      </c>
      <c r="H3893" s="9">
        <v>464.09999999999309</v>
      </c>
      <c r="I3893" s="9" t="s">
        <v>278</v>
      </c>
      <c r="J3893" s="9" t="s">
        <v>278</v>
      </c>
      <c r="K3893" s="9" t="s">
        <v>278</v>
      </c>
      <c r="L3893" s="9" t="s">
        <v>278</v>
      </c>
      <c r="M3893" s="9"/>
      <c r="O3893" s="67">
        <v>464.09999999999309</v>
      </c>
      <c r="T3893"/>
    </row>
    <row r="3894" spans="1:20" ht="15">
      <c r="A3894" s="28" t="s">
        <v>2535</v>
      </c>
      <c r="B3894" s="63" t="s">
        <v>2555</v>
      </c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278</v>
      </c>
      <c r="J3894" s="9" t="s">
        <v>278</v>
      </c>
      <c r="K3894" s="9" t="s">
        <v>278</v>
      </c>
      <c r="L3894" s="9">
        <v>436.60000000000582</v>
      </c>
      <c r="M3894" s="9"/>
      <c r="N3894" s="67"/>
      <c r="O3894" s="67">
        <v>436.60000000000582</v>
      </c>
      <c r="T3894"/>
    </row>
    <row r="3895" spans="1:20" ht="15">
      <c r="A3895" s="28" t="s">
        <v>2536</v>
      </c>
      <c r="B3895" s="63" t="s">
        <v>2550</v>
      </c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278</v>
      </c>
      <c r="J3895" s="9" t="s">
        <v>278</v>
      </c>
      <c r="K3895" s="9" t="s">
        <v>278</v>
      </c>
      <c r="L3895" s="9">
        <v>413.89999999999964</v>
      </c>
      <c r="M3895" s="9"/>
      <c r="N3895" s="67"/>
      <c r="O3895" s="67">
        <v>413.89999999999964</v>
      </c>
      <c r="T3895"/>
    </row>
    <row r="3896" spans="1:20" ht="15">
      <c r="A3896" s="28" t="s">
        <v>2537</v>
      </c>
      <c r="B3896" s="63" t="s">
        <v>2542</v>
      </c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278</v>
      </c>
      <c r="J3896" s="9" t="s">
        <v>278</v>
      </c>
      <c r="K3896" s="9" t="s">
        <v>278</v>
      </c>
      <c r="L3896" s="9">
        <v>395.29999999999927</v>
      </c>
      <c r="M3896" s="9"/>
      <c r="N3896" s="67"/>
      <c r="O3896" s="67">
        <v>395.29999999999927</v>
      </c>
      <c r="T3896"/>
    </row>
    <row r="3897" spans="1:20" ht="15">
      <c r="A3897" s="28" t="s">
        <v>2538</v>
      </c>
      <c r="B3897" s="205" t="s">
        <v>1564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>
        <v>380.09999999999945</v>
      </c>
      <c r="J3897" s="9" t="s">
        <v>278</v>
      </c>
      <c r="K3897" s="9" t="s">
        <v>278</v>
      </c>
      <c r="L3897" s="9" t="s">
        <v>278</v>
      </c>
      <c r="M3897" s="9"/>
      <c r="O3897" s="67">
        <v>380.09999999999945</v>
      </c>
      <c r="T3897"/>
    </row>
    <row r="3898" spans="1:20" ht="15">
      <c r="A3898" s="28" t="s">
        <v>2539</v>
      </c>
      <c r="B3898" s="273" t="s">
        <v>2541</v>
      </c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278</v>
      </c>
      <c r="J3898" s="9" t="s">
        <v>278</v>
      </c>
      <c r="K3898" s="9" t="s">
        <v>278</v>
      </c>
      <c r="L3898" s="9">
        <v>361.39999999999964</v>
      </c>
      <c r="M3898" s="9"/>
      <c r="N3898" s="67"/>
      <c r="O3898" s="67">
        <v>361.39999999999964</v>
      </c>
      <c r="T3898"/>
    </row>
    <row r="3899" spans="1:20" ht="15">
      <c r="A3899" s="28" t="s">
        <v>2687</v>
      </c>
      <c r="B3899" s="63" t="s">
        <v>2558</v>
      </c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278</v>
      </c>
      <c r="J3899" s="9" t="s">
        <v>278</v>
      </c>
      <c r="K3899" s="9" t="s">
        <v>278</v>
      </c>
      <c r="L3899" s="9">
        <v>321.89999999999782</v>
      </c>
      <c r="M3899" s="9"/>
      <c r="N3899" s="67"/>
      <c r="O3899" s="67">
        <v>321.89999999999782</v>
      </c>
      <c r="T3899"/>
    </row>
    <row r="3900" spans="1:20" ht="15">
      <c r="A3900" s="28" t="s">
        <v>2688</v>
      </c>
      <c r="B3900" s="63" t="s">
        <v>164</v>
      </c>
      <c r="E3900" s="9" t="s">
        <v>278</v>
      </c>
      <c r="F3900" s="9" t="s">
        <v>278</v>
      </c>
      <c r="G3900" s="9">
        <v>280.8</v>
      </c>
      <c r="H3900" s="9" t="s">
        <v>278</v>
      </c>
      <c r="I3900" s="9" t="s">
        <v>278</v>
      </c>
      <c r="J3900" s="9" t="s">
        <v>278</v>
      </c>
      <c r="K3900" s="9" t="s">
        <v>278</v>
      </c>
      <c r="L3900" s="9" t="s">
        <v>278</v>
      </c>
      <c r="M3900" s="9"/>
      <c r="O3900" s="67">
        <v>280.8</v>
      </c>
      <c r="T3900"/>
    </row>
    <row r="3901" spans="1:20" ht="15">
      <c r="A3901" s="28" t="s">
        <v>2689</v>
      </c>
      <c r="B3901" s="63" t="s">
        <v>179</v>
      </c>
      <c r="E3901" s="9">
        <v>56.4</v>
      </c>
      <c r="F3901" s="9" t="s">
        <v>278</v>
      </c>
      <c r="G3901" s="9" t="s">
        <v>278</v>
      </c>
      <c r="H3901" s="9" t="s">
        <v>278</v>
      </c>
      <c r="I3901" s="9" t="s">
        <v>278</v>
      </c>
      <c r="J3901" s="9" t="s">
        <v>278</v>
      </c>
      <c r="K3901" s="9" t="s">
        <v>278</v>
      </c>
      <c r="L3901" s="9" t="s">
        <v>278</v>
      </c>
      <c r="M3901" s="9"/>
      <c r="O3901" s="67">
        <v>56.4</v>
      </c>
      <c r="T3901"/>
    </row>
    <row r="3902" spans="1:20" ht="15">
      <c r="A3902" s="291" t="s">
        <v>3944</v>
      </c>
      <c r="B3902" s="63" t="s">
        <v>4006</v>
      </c>
      <c r="C3902" s="3"/>
      <c r="D3902" s="3"/>
      <c r="E3902" s="9"/>
      <c r="F3902" s="9"/>
      <c r="G3902" s="9"/>
      <c r="H3902" s="9"/>
      <c r="L3902" s="69"/>
      <c r="M3902" s="69"/>
      <c r="N3902" s="67"/>
      <c r="T3902"/>
    </row>
    <row r="3903" spans="1:20" ht="15">
      <c r="A3903" s="291" t="s">
        <v>3945</v>
      </c>
      <c r="B3903" s="63" t="s">
        <v>4007</v>
      </c>
      <c r="C3903" s="3"/>
      <c r="D3903" s="3"/>
      <c r="E3903" s="9"/>
      <c r="F3903" s="9"/>
      <c r="G3903" s="9"/>
      <c r="H3903" s="9"/>
      <c r="L3903" s="69"/>
      <c r="M3903" s="69"/>
      <c r="N3903" s="67"/>
      <c r="T3903"/>
    </row>
    <row r="3904" spans="1:20" ht="15">
      <c r="A3904" s="291" t="s">
        <v>3946</v>
      </c>
      <c r="B3904" s="63" t="s">
        <v>4008</v>
      </c>
      <c r="C3904" s="3"/>
      <c r="D3904" s="3"/>
      <c r="E3904" s="9"/>
      <c r="F3904" s="9"/>
      <c r="G3904" s="9"/>
      <c r="H3904" s="9"/>
      <c r="L3904" s="69"/>
      <c r="M3904" s="69"/>
      <c r="N3904" s="67"/>
      <c r="T3904"/>
    </row>
    <row r="3905" spans="1:20" ht="15">
      <c r="A3905" s="291" t="s">
        <v>3947</v>
      </c>
      <c r="B3905" s="63" t="s">
        <v>4009</v>
      </c>
      <c r="C3905" s="3"/>
      <c r="D3905" s="3"/>
      <c r="E3905" s="9"/>
      <c r="F3905" s="9"/>
      <c r="G3905" s="9"/>
      <c r="H3905" s="9"/>
      <c r="L3905" s="69"/>
      <c r="M3905" s="69"/>
      <c r="N3905" s="67"/>
      <c r="T3905"/>
    </row>
    <row r="3906" spans="1:20" ht="15">
      <c r="A3906" s="291" t="s">
        <v>3948</v>
      </c>
      <c r="B3906" s="63" t="s">
        <v>4010</v>
      </c>
      <c r="C3906" s="3"/>
      <c r="D3906" s="3"/>
      <c r="E3906" s="9"/>
      <c r="F3906" s="9"/>
      <c r="G3906" s="9"/>
      <c r="H3906" s="9"/>
      <c r="L3906" s="69"/>
      <c r="M3906" s="69"/>
      <c r="N3906" s="67"/>
      <c r="T3906"/>
    </row>
    <row r="3907" spans="1:20" ht="15">
      <c r="A3907" s="291" t="s">
        <v>3949</v>
      </c>
      <c r="B3907" s="63" t="s">
        <v>4011</v>
      </c>
      <c r="C3907" s="3"/>
      <c r="D3907" s="3"/>
      <c r="E3907" s="9"/>
      <c r="F3907" s="9"/>
      <c r="G3907" s="9"/>
      <c r="H3907" s="9"/>
      <c r="L3907" s="69"/>
      <c r="M3907" s="69"/>
      <c r="N3907" s="67"/>
      <c r="T3907"/>
    </row>
    <row r="3908" spans="1:20" ht="15">
      <c r="A3908" s="291" t="s">
        <v>3950</v>
      </c>
      <c r="B3908" s="63" t="s">
        <v>4012</v>
      </c>
      <c r="C3908" s="3"/>
      <c r="D3908" s="3"/>
      <c r="E3908" s="9"/>
      <c r="F3908" s="9"/>
      <c r="G3908" s="9"/>
      <c r="H3908" s="9"/>
      <c r="L3908" s="69"/>
      <c r="M3908" s="69"/>
      <c r="N3908" s="67"/>
      <c r="T3908"/>
    </row>
    <row r="3909" spans="1:20" ht="15">
      <c r="A3909" s="291" t="s">
        <v>3951</v>
      </c>
      <c r="B3909" s="63" t="s">
        <v>4013</v>
      </c>
      <c r="C3909" s="3"/>
      <c r="D3909" s="3"/>
      <c r="E3909" s="9"/>
      <c r="F3909" s="9"/>
      <c r="G3909" s="9"/>
      <c r="H3909" s="9"/>
      <c r="L3909" s="69"/>
      <c r="M3909" s="69"/>
      <c r="N3909" s="67"/>
      <c r="T3909"/>
    </row>
    <row r="3910" spans="1:20" ht="15">
      <c r="A3910" s="291" t="s">
        <v>3952</v>
      </c>
      <c r="B3910" s="63" t="s">
        <v>4014</v>
      </c>
      <c r="C3910" s="3"/>
      <c r="D3910" s="3"/>
      <c r="E3910" s="9"/>
      <c r="F3910" s="9"/>
      <c r="G3910" s="9"/>
      <c r="H3910" s="9"/>
      <c r="L3910" s="69"/>
      <c r="M3910" s="69"/>
      <c r="N3910" s="67"/>
      <c r="T3910"/>
    </row>
    <row r="3911" spans="1:20" ht="15">
      <c r="A3911" s="291" t="s">
        <v>3953</v>
      </c>
      <c r="B3911" s="63" t="s">
        <v>4033</v>
      </c>
      <c r="C3911" s="3"/>
      <c r="D3911" s="3"/>
      <c r="E3911" s="9"/>
      <c r="F3911" s="9"/>
      <c r="G3911" s="9"/>
      <c r="H3911" s="9"/>
      <c r="L3911" s="69"/>
      <c r="M3911" s="69"/>
      <c r="N3911" s="67"/>
      <c r="T3911"/>
    </row>
    <row r="3912" spans="1:20" ht="15">
      <c r="A3912" s="291" t="s">
        <v>3954</v>
      </c>
      <c r="B3912" s="63" t="s">
        <v>4015</v>
      </c>
      <c r="C3912" s="3"/>
      <c r="D3912" s="3"/>
      <c r="E3912" s="9"/>
      <c r="F3912" s="9"/>
      <c r="G3912" s="9"/>
      <c r="H3912" s="9"/>
      <c r="L3912" s="69"/>
      <c r="M3912" s="69"/>
      <c r="N3912" s="67"/>
      <c r="T3912"/>
    </row>
    <row r="3913" spans="1:20" ht="15">
      <c r="A3913" s="291" t="s">
        <v>3955</v>
      </c>
      <c r="B3913" s="63" t="s">
        <v>4016</v>
      </c>
      <c r="C3913" s="3"/>
      <c r="D3913" s="3"/>
      <c r="E3913" s="9"/>
      <c r="F3913" s="9"/>
      <c r="G3913" s="9"/>
      <c r="H3913" s="9"/>
      <c r="L3913" s="69"/>
      <c r="M3913" s="69"/>
      <c r="N3913" s="67"/>
      <c r="T3913"/>
    </row>
    <row r="3914" spans="1:20" ht="15">
      <c r="A3914" s="291" t="s">
        <v>3956</v>
      </c>
      <c r="B3914" s="63" t="s">
        <v>4017</v>
      </c>
      <c r="C3914" s="3"/>
      <c r="D3914" s="3"/>
      <c r="E3914" s="9"/>
      <c r="F3914" s="9"/>
      <c r="G3914" s="9"/>
      <c r="H3914" s="9"/>
      <c r="L3914" s="69"/>
      <c r="M3914" s="69"/>
      <c r="N3914" s="67"/>
      <c r="T3914"/>
    </row>
    <row r="3915" spans="1:20" ht="15">
      <c r="A3915" s="291" t="s">
        <v>3957</v>
      </c>
      <c r="B3915" s="63" t="s">
        <v>4018</v>
      </c>
      <c r="C3915" s="3"/>
      <c r="D3915" s="3"/>
      <c r="E3915" s="9"/>
      <c r="F3915" s="9"/>
      <c r="G3915" s="9"/>
      <c r="H3915" s="9"/>
      <c r="L3915" s="69"/>
      <c r="M3915" s="69"/>
      <c r="N3915" s="67"/>
      <c r="T3915"/>
    </row>
    <row r="3916" spans="1:20" ht="15">
      <c r="A3916" s="291" t="s">
        <v>3958</v>
      </c>
      <c r="B3916" s="63" t="s">
        <v>4019</v>
      </c>
      <c r="C3916" s="3"/>
      <c r="D3916" s="3"/>
      <c r="E3916" s="9"/>
      <c r="F3916" s="9"/>
      <c r="G3916" s="9"/>
      <c r="H3916" s="9"/>
      <c r="L3916" s="69"/>
      <c r="M3916" s="69"/>
      <c r="N3916" s="67"/>
      <c r="T3916"/>
    </row>
    <row r="3917" spans="1:20" ht="15">
      <c r="A3917" s="291" t="s">
        <v>3959</v>
      </c>
      <c r="B3917" s="63" t="s">
        <v>4020</v>
      </c>
      <c r="C3917" s="3"/>
      <c r="D3917" s="3"/>
      <c r="E3917" s="9"/>
      <c r="F3917" s="9"/>
      <c r="G3917" s="9"/>
      <c r="H3917" s="9"/>
      <c r="L3917" s="69"/>
      <c r="M3917" s="69"/>
      <c r="N3917" s="67"/>
      <c r="T3917"/>
    </row>
    <row r="3918" spans="1:20" ht="15">
      <c r="A3918" s="291" t="s">
        <v>3960</v>
      </c>
      <c r="B3918" s="63" t="s">
        <v>4021</v>
      </c>
      <c r="C3918" s="3"/>
      <c r="D3918" s="3"/>
      <c r="E3918" s="9"/>
      <c r="F3918" s="9"/>
      <c r="G3918" s="9"/>
      <c r="H3918" s="9"/>
      <c r="L3918" s="69"/>
      <c r="M3918" s="69"/>
      <c r="N3918" s="67"/>
      <c r="T3918"/>
    </row>
    <row r="3919" spans="1:20" ht="15">
      <c r="A3919" s="291" t="s">
        <v>3961</v>
      </c>
      <c r="B3919" s="63" t="s">
        <v>4022</v>
      </c>
      <c r="C3919" s="3"/>
      <c r="D3919" s="3"/>
      <c r="E3919" s="9"/>
      <c r="F3919" s="9"/>
      <c r="G3919" s="9"/>
      <c r="H3919" s="9"/>
      <c r="L3919" s="69"/>
      <c r="M3919" s="69"/>
      <c r="N3919" s="67"/>
      <c r="T3919"/>
    </row>
    <row r="3920" spans="1:20" ht="15">
      <c r="A3920" s="291" t="s">
        <v>3962</v>
      </c>
      <c r="B3920" s="63" t="s">
        <v>4023</v>
      </c>
      <c r="C3920" s="3"/>
      <c r="D3920" s="3"/>
      <c r="E3920" s="9"/>
      <c r="F3920" s="9"/>
      <c r="G3920" s="9"/>
      <c r="H3920" s="9"/>
      <c r="L3920" s="69"/>
      <c r="M3920" s="69"/>
      <c r="N3920" s="67"/>
      <c r="T3920"/>
    </row>
    <row r="3921" spans="1:20" ht="15">
      <c r="A3921" s="291" t="s">
        <v>3963</v>
      </c>
      <c r="B3921" s="63" t="s">
        <v>4024</v>
      </c>
      <c r="C3921" s="3"/>
      <c r="D3921" s="3"/>
      <c r="E3921" s="9"/>
      <c r="F3921" s="9"/>
      <c r="G3921" s="9"/>
      <c r="H3921" s="9"/>
      <c r="L3921" s="69"/>
      <c r="M3921" s="69"/>
      <c r="N3921" s="67"/>
      <c r="T3921"/>
    </row>
    <row r="3922" spans="1:20" ht="15">
      <c r="A3922" s="291" t="s">
        <v>3964</v>
      </c>
      <c r="B3922" s="63" t="s">
        <v>4025</v>
      </c>
      <c r="C3922" s="3"/>
      <c r="D3922" s="3"/>
      <c r="E3922" s="9"/>
      <c r="F3922" s="9"/>
      <c r="G3922" s="9"/>
      <c r="H3922" s="9"/>
      <c r="L3922" s="69"/>
      <c r="M3922" s="69"/>
      <c r="N3922" s="67"/>
      <c r="T3922"/>
    </row>
    <row r="3923" spans="1:20" ht="15">
      <c r="A3923" s="291" t="s">
        <v>3965</v>
      </c>
      <c r="B3923" s="63" t="s">
        <v>4026</v>
      </c>
      <c r="C3923" s="3"/>
      <c r="D3923" s="3"/>
      <c r="E3923" s="9"/>
      <c r="F3923" s="9"/>
      <c r="G3923" s="9"/>
      <c r="H3923" s="9"/>
      <c r="L3923" s="69"/>
      <c r="M3923" s="69"/>
      <c r="N3923" s="67"/>
      <c r="T3923"/>
    </row>
    <row r="3924" spans="1:20" ht="15">
      <c r="A3924" s="291" t="s">
        <v>3966</v>
      </c>
      <c r="B3924" s="63" t="s">
        <v>4027</v>
      </c>
      <c r="C3924" s="3"/>
      <c r="D3924" s="3"/>
      <c r="E3924" s="9"/>
      <c r="F3924" s="9"/>
      <c r="G3924" s="9"/>
      <c r="H3924" s="9"/>
      <c r="L3924" s="69"/>
      <c r="M3924" s="69"/>
      <c r="N3924" s="67"/>
      <c r="T3924"/>
    </row>
    <row r="3925" spans="1:20" ht="15">
      <c r="A3925" s="291" t="s">
        <v>4034</v>
      </c>
      <c r="B3925" s="63" t="s">
        <v>4028</v>
      </c>
      <c r="C3925" s="3"/>
      <c r="D3925" s="3"/>
      <c r="E3925" s="9"/>
      <c r="F3925" s="9"/>
      <c r="G3925" s="9"/>
      <c r="H3925" s="9"/>
      <c r="L3925" s="69"/>
      <c r="M3925" s="69"/>
      <c r="N3925" s="67"/>
      <c r="T3925"/>
    </row>
    <row r="3926" spans="1:20" ht="15">
      <c r="A3926" s="291" t="s">
        <v>4187</v>
      </c>
      <c r="B3926" s="63" t="s">
        <v>4029</v>
      </c>
      <c r="C3926" s="3"/>
      <c r="D3926" s="3"/>
      <c r="E3926" s="9"/>
      <c r="F3926" s="9"/>
      <c r="G3926" s="9"/>
      <c r="H3926" s="9"/>
      <c r="L3926" s="69"/>
      <c r="M3926" s="69"/>
      <c r="N3926" s="67"/>
      <c r="T3926"/>
    </row>
    <row r="3927" spans="1:20" ht="15">
      <c r="A3927" s="291" t="s">
        <v>4312</v>
      </c>
      <c r="B3927" s="63" t="s">
        <v>4030</v>
      </c>
      <c r="C3927" s="3"/>
      <c r="D3927" s="3"/>
      <c r="E3927" s="9"/>
      <c r="F3927" s="9"/>
      <c r="G3927" s="9"/>
      <c r="H3927" s="9"/>
      <c r="L3927" s="69"/>
      <c r="M3927" s="69"/>
      <c r="N3927" s="67"/>
      <c r="T3927"/>
    </row>
    <row r="3928" spans="1:20" ht="15">
      <c r="A3928" s="291" t="s">
        <v>4372</v>
      </c>
      <c r="B3928" s="63" t="s">
        <v>4031</v>
      </c>
      <c r="C3928" s="3"/>
      <c r="D3928" s="3"/>
      <c r="E3928" s="9"/>
      <c r="F3928" s="9"/>
      <c r="G3928" s="9"/>
      <c r="H3928" s="9"/>
      <c r="L3928" s="69"/>
      <c r="M3928" s="69"/>
      <c r="N3928" s="67"/>
      <c r="T3928"/>
    </row>
    <row r="3929" spans="1:20" ht="15">
      <c r="A3929" s="291" t="s">
        <v>4373</v>
      </c>
      <c r="B3929" s="63" t="s">
        <v>4032</v>
      </c>
      <c r="C3929" s="3"/>
      <c r="D3929" s="3"/>
      <c r="E3929" s="9"/>
      <c r="F3929" s="9"/>
      <c r="G3929" s="9"/>
      <c r="H3929" s="9"/>
      <c r="L3929" s="69"/>
      <c r="M3929" s="69"/>
      <c r="N3929" s="67"/>
      <c r="T3929"/>
    </row>
    <row r="3930" spans="1:20" ht="15">
      <c r="A3930" s="291" t="s">
        <v>4374</v>
      </c>
      <c r="B3930" s="63" t="s">
        <v>4035</v>
      </c>
      <c r="C3930" s="3"/>
      <c r="D3930" s="3"/>
      <c r="E3930" s="9"/>
      <c r="F3930" s="9"/>
      <c r="G3930" s="9"/>
      <c r="H3930" s="9"/>
      <c r="L3930" s="69"/>
      <c r="M3930" s="69"/>
      <c r="N3930" s="67"/>
      <c r="T3930"/>
    </row>
    <row r="3931" spans="1:20" ht="15">
      <c r="A3931" s="291" t="s">
        <v>4375</v>
      </c>
      <c r="B3931" s="63" t="s">
        <v>4186</v>
      </c>
      <c r="C3931" s="3"/>
      <c r="D3931" s="3"/>
      <c r="E3931" s="9"/>
      <c r="F3931" s="9"/>
      <c r="G3931" s="9"/>
      <c r="H3931" s="9"/>
      <c r="L3931" s="69"/>
      <c r="M3931" s="69"/>
      <c r="N3931" s="67"/>
      <c r="T3931"/>
    </row>
    <row r="3932" spans="1:20" ht="15">
      <c r="A3932" s="291" t="s">
        <v>4376</v>
      </c>
      <c r="B3932" s="63" t="s">
        <v>4309</v>
      </c>
      <c r="C3932" s="3"/>
      <c r="D3932" s="3"/>
      <c r="E3932" s="9"/>
      <c r="F3932" s="9"/>
      <c r="G3932" s="9"/>
      <c r="H3932" s="9"/>
      <c r="L3932" s="69"/>
      <c r="M3932" s="69"/>
      <c r="N3932" s="67"/>
      <c r="T3932"/>
    </row>
    <row r="3933" spans="1:20" ht="15">
      <c r="A3933" s="28"/>
      <c r="B3933" s="63"/>
      <c r="E3933" s="9"/>
      <c r="F3933" s="9"/>
      <c r="G3933" s="9"/>
      <c r="H3933" s="9"/>
      <c r="L3933" s="69"/>
      <c r="M3933" s="69"/>
      <c r="N3933" s="67"/>
      <c r="T3933"/>
    </row>
    <row r="3934" spans="1:20" ht="15">
      <c r="A3934" s="28"/>
      <c r="B3934" s="63"/>
      <c r="E3934" s="9"/>
      <c r="L3934" s="69"/>
      <c r="M3934" s="69"/>
      <c r="T3934"/>
    </row>
    <row r="3935" spans="1:20" ht="15">
      <c r="A3935" s="28"/>
      <c r="B3935" s="63"/>
      <c r="E3935" s="9"/>
      <c r="L3935" s="69"/>
      <c r="M3935" s="69"/>
      <c r="T3935"/>
    </row>
    <row r="3936" spans="1:20" ht="25.5">
      <c r="A3936" s="23" t="s">
        <v>202</v>
      </c>
      <c r="L3936" s="69"/>
      <c r="M3936" s="69"/>
      <c r="T3936"/>
    </row>
    <row r="3937" spans="1:25">
      <c r="L3937" s="69"/>
      <c r="M3937" s="69"/>
      <c r="T3937"/>
    </row>
    <row r="3938" spans="1:25" ht="15">
      <c r="A3938" s="39"/>
      <c r="B3938" s="39"/>
      <c r="C3938" s="39"/>
      <c r="D3938" s="39"/>
      <c r="E3938" s="61">
        <v>2016</v>
      </c>
      <c r="F3938" s="61">
        <v>2017</v>
      </c>
      <c r="G3938" s="61">
        <v>2018</v>
      </c>
      <c r="H3938" s="61">
        <v>2019</v>
      </c>
      <c r="I3938" s="61">
        <v>2020</v>
      </c>
      <c r="J3938" s="61">
        <v>2021</v>
      </c>
      <c r="K3938" s="61">
        <v>2022</v>
      </c>
      <c r="L3938" s="61">
        <v>2023</v>
      </c>
      <c r="M3938" s="61">
        <v>2024</v>
      </c>
      <c r="O3938" s="70" t="s">
        <v>40</v>
      </c>
      <c r="T3938"/>
    </row>
    <row r="3939" spans="1:25" ht="15">
      <c r="A3939" s="28" t="s">
        <v>0</v>
      </c>
      <c r="B3939" s="63" t="s">
        <v>17</v>
      </c>
      <c r="E3939" s="212">
        <v>807.15</v>
      </c>
      <c r="F3939" s="9">
        <v>347.6</v>
      </c>
      <c r="G3939" s="211">
        <v>1033.4000000000001</v>
      </c>
      <c r="H3939" s="67">
        <v>652.39999999999782</v>
      </c>
      <c r="I3939" s="9">
        <v>0</v>
      </c>
      <c r="J3939" s="67">
        <v>364.50000000000182</v>
      </c>
      <c r="K3939" s="213">
        <v>1180.5000000000018</v>
      </c>
      <c r="L3939" s="211">
        <v>1366.8000000000011</v>
      </c>
      <c r="M3939" s="211"/>
      <c r="O3939" s="67">
        <v>5752.3500000000022</v>
      </c>
      <c r="Q3939" t="s">
        <v>3117</v>
      </c>
      <c r="T3939" s="21" t="s">
        <v>2376</v>
      </c>
      <c r="U3939" s="63"/>
      <c r="V3939" s="63"/>
      <c r="W3939" s="265"/>
      <c r="X3939" s="317"/>
      <c r="Y3939" s="63"/>
    </row>
    <row r="3940" spans="1:25" ht="15">
      <c r="A3940" s="28" t="s">
        <v>2</v>
      </c>
      <c r="B3940" s="63" t="s">
        <v>21</v>
      </c>
      <c r="E3940" s="211">
        <v>836.15</v>
      </c>
      <c r="F3940" s="9">
        <v>319.10000000000002</v>
      </c>
      <c r="G3940" s="216">
        <v>961</v>
      </c>
      <c r="H3940" s="67">
        <v>779.30000000000109</v>
      </c>
      <c r="I3940" s="9">
        <v>0</v>
      </c>
      <c r="J3940" s="67">
        <v>480.70000000000255</v>
      </c>
      <c r="K3940" s="216">
        <v>766.99999999999636</v>
      </c>
      <c r="L3940" s="9">
        <v>926.50000000000182</v>
      </c>
      <c r="M3940" s="9"/>
      <c r="O3940" s="67">
        <v>5069.7500000000018</v>
      </c>
      <c r="Q3940" t="s">
        <v>2377</v>
      </c>
      <c r="T3940"/>
      <c r="U3940" s="273"/>
      <c r="V3940" s="63"/>
      <c r="W3940" s="283"/>
      <c r="X3940" s="317"/>
      <c r="Y3940" s="63"/>
    </row>
    <row r="3941" spans="1:25" ht="15">
      <c r="A3941" s="28" t="s">
        <v>3</v>
      </c>
      <c r="B3941" s="63" t="s">
        <v>31</v>
      </c>
      <c r="E3941" s="216">
        <v>690.35</v>
      </c>
      <c r="F3941" s="9">
        <v>340.5</v>
      </c>
      <c r="G3941" s="213">
        <v>1184.7</v>
      </c>
      <c r="H3941" s="67">
        <v>815.79999999999927</v>
      </c>
      <c r="I3941" s="9">
        <v>0</v>
      </c>
      <c r="J3941" s="67">
        <v>379.39999999999782</v>
      </c>
      <c r="K3941" s="216">
        <v>708.90000000000509</v>
      </c>
      <c r="L3941" s="9">
        <v>811.79999999999927</v>
      </c>
      <c r="M3941" s="9"/>
      <c r="O3941" s="67">
        <v>4931.4500000000016</v>
      </c>
      <c r="Q3941" t="s">
        <v>2378</v>
      </c>
      <c r="T3941" t="s">
        <v>1671</v>
      </c>
      <c r="U3941" s="218"/>
      <c r="V3941" s="63"/>
      <c r="W3941" s="283"/>
      <c r="X3941" s="317"/>
      <c r="Y3941" s="63"/>
    </row>
    <row r="3942" spans="1:25" ht="15">
      <c r="A3942" s="28" t="s">
        <v>5</v>
      </c>
      <c r="B3942" s="63" t="s">
        <v>25</v>
      </c>
      <c r="E3942" s="9">
        <v>205.1</v>
      </c>
      <c r="F3942" s="216">
        <v>525.6</v>
      </c>
      <c r="G3942" s="216">
        <v>887.1</v>
      </c>
      <c r="H3942" s="67">
        <v>698.70000000000255</v>
      </c>
      <c r="I3942" s="9">
        <v>0</v>
      </c>
      <c r="J3942" s="96">
        <v>655.89999999999964</v>
      </c>
      <c r="K3942" s="9">
        <v>539.50000000000546</v>
      </c>
      <c r="L3942" s="9">
        <v>1014.0000000000036</v>
      </c>
      <c r="M3942" s="9"/>
      <c r="O3942" s="67">
        <v>4525.9000000000115</v>
      </c>
      <c r="Q3942" t="s">
        <v>375</v>
      </c>
      <c r="T3942"/>
      <c r="U3942" s="273"/>
      <c r="V3942" s="63"/>
      <c r="W3942" s="283"/>
      <c r="X3942" s="317"/>
      <c r="Y3942" s="63"/>
    </row>
    <row r="3943" spans="1:25" ht="15">
      <c r="A3943" s="28" t="s">
        <v>7</v>
      </c>
      <c r="B3943" s="63" t="s">
        <v>9</v>
      </c>
      <c r="E3943" s="9">
        <v>470.6</v>
      </c>
      <c r="F3943" s="213">
        <v>720.6</v>
      </c>
      <c r="G3943" s="9">
        <v>678.1</v>
      </c>
      <c r="H3943" s="67">
        <v>727.59999999999854</v>
      </c>
      <c r="I3943" s="9">
        <v>0</v>
      </c>
      <c r="J3943" s="67">
        <v>584.10000000000582</v>
      </c>
      <c r="K3943" s="9">
        <v>477.60000000000036</v>
      </c>
      <c r="L3943" s="9">
        <v>828.60000000000036</v>
      </c>
      <c r="M3943" s="9"/>
      <c r="O3943" s="67">
        <v>4487.2000000000053</v>
      </c>
      <c r="Q3943" t="s">
        <v>281</v>
      </c>
      <c r="T3943" t="s">
        <v>1671</v>
      </c>
      <c r="U3943" s="218"/>
      <c r="V3943" s="63"/>
      <c r="W3943" s="283"/>
      <c r="X3943" s="317"/>
      <c r="Y3943" s="63"/>
    </row>
    <row r="3944" spans="1:25" ht="15">
      <c r="A3944" s="28" t="s">
        <v>8</v>
      </c>
      <c r="B3944" s="63" t="s">
        <v>142</v>
      </c>
      <c r="E3944" s="9" t="s">
        <v>278</v>
      </c>
      <c r="F3944" s="9">
        <v>369.6</v>
      </c>
      <c r="G3944" s="9">
        <v>743.8</v>
      </c>
      <c r="H3944" s="132">
        <v>1068.3999999999996</v>
      </c>
      <c r="I3944" s="9">
        <v>0</v>
      </c>
      <c r="J3944" s="67">
        <v>520.09999999999854</v>
      </c>
      <c r="K3944" s="9">
        <v>550.80000000000473</v>
      </c>
      <c r="L3944" s="9">
        <v>1209.5999999999967</v>
      </c>
      <c r="M3944" s="9"/>
      <c r="O3944" s="67">
        <v>4462.2999999999993</v>
      </c>
      <c r="Q3944" t="s">
        <v>300</v>
      </c>
      <c r="T3944"/>
      <c r="U3944" s="218"/>
      <c r="V3944" s="63"/>
      <c r="W3944" s="283"/>
      <c r="X3944" s="317"/>
      <c r="Y3944" s="63"/>
    </row>
    <row r="3945" spans="1:25" ht="15">
      <c r="A3945" s="28" t="s">
        <v>10</v>
      </c>
      <c r="B3945" s="63" t="s">
        <v>27</v>
      </c>
      <c r="E3945" s="216">
        <v>560.1</v>
      </c>
      <c r="F3945" s="9">
        <v>232.7</v>
      </c>
      <c r="G3945" s="216">
        <v>761</v>
      </c>
      <c r="H3945" s="96">
        <v>930.49999999999636</v>
      </c>
      <c r="I3945" s="9">
        <v>0</v>
      </c>
      <c r="J3945" s="67">
        <v>423.899999999996</v>
      </c>
      <c r="K3945" s="9">
        <v>461.54999999999745</v>
      </c>
      <c r="L3945" s="9">
        <v>852.60000000000582</v>
      </c>
      <c r="M3945" s="9"/>
      <c r="O3945" s="67">
        <v>4222.3499999999958</v>
      </c>
      <c r="Q3945" t="s">
        <v>1144</v>
      </c>
      <c r="T3945"/>
      <c r="U3945" s="63"/>
      <c r="V3945" s="63"/>
      <c r="W3945" s="265"/>
      <c r="X3945" s="317"/>
      <c r="Y3945" s="63"/>
    </row>
    <row r="3946" spans="1:25" ht="15">
      <c r="A3946" s="28" t="s">
        <v>12</v>
      </c>
      <c r="B3946" s="63" t="s">
        <v>11</v>
      </c>
      <c r="E3946" s="9">
        <v>435.9</v>
      </c>
      <c r="F3946" s="9">
        <v>318.3</v>
      </c>
      <c r="G3946" s="9">
        <v>484.9</v>
      </c>
      <c r="H3946" s="67">
        <v>776.39999999999782</v>
      </c>
      <c r="I3946" s="9">
        <v>0</v>
      </c>
      <c r="J3946" s="67">
        <v>619.20000000000437</v>
      </c>
      <c r="K3946" s="9">
        <v>651.30000000000291</v>
      </c>
      <c r="L3946" s="9">
        <v>931.30000000000109</v>
      </c>
      <c r="M3946" s="9"/>
      <c r="O3946" s="67">
        <v>4217.3000000000065</v>
      </c>
      <c r="T3946"/>
      <c r="U3946" s="273"/>
      <c r="V3946" s="63"/>
      <c r="W3946" s="283"/>
      <c r="X3946" s="317"/>
      <c r="Y3946" s="63"/>
    </row>
    <row r="3947" spans="1:25" ht="15">
      <c r="A3947" s="28" t="s">
        <v>14</v>
      </c>
      <c r="B3947" s="63" t="s">
        <v>33</v>
      </c>
      <c r="E3947" s="9">
        <v>371.7</v>
      </c>
      <c r="F3947" s="9">
        <v>185.1</v>
      </c>
      <c r="G3947" s="216">
        <v>805.9</v>
      </c>
      <c r="H3947" s="67">
        <v>688.10000000000764</v>
      </c>
      <c r="I3947" s="9">
        <v>0</v>
      </c>
      <c r="J3947" s="67">
        <v>534.99999999999818</v>
      </c>
      <c r="K3947" s="216">
        <v>710.30000000000473</v>
      </c>
      <c r="L3947" s="9">
        <v>771.20000000000255</v>
      </c>
      <c r="M3947" s="9"/>
      <c r="O3947" s="67">
        <v>4067.3000000000129</v>
      </c>
      <c r="Q3947" t="s">
        <v>335</v>
      </c>
      <c r="T3947"/>
      <c r="U3947" s="273"/>
      <c r="V3947" s="63"/>
      <c r="W3947" s="283"/>
      <c r="X3947" s="317"/>
      <c r="Y3947" s="63"/>
    </row>
    <row r="3948" spans="1:25" ht="15">
      <c r="A3948" s="28" t="s">
        <v>16</v>
      </c>
      <c r="B3948" s="63" t="s">
        <v>23</v>
      </c>
      <c r="E3948" s="216">
        <v>650.6</v>
      </c>
      <c r="F3948" s="9">
        <v>366.3</v>
      </c>
      <c r="G3948" s="9">
        <v>510.8</v>
      </c>
      <c r="H3948" s="67">
        <v>769.40000000000327</v>
      </c>
      <c r="I3948" s="9">
        <v>0</v>
      </c>
      <c r="J3948" s="67">
        <v>542.40000000000327</v>
      </c>
      <c r="K3948" s="9">
        <v>310.89999999999782</v>
      </c>
      <c r="L3948" s="9">
        <v>903.19999999999709</v>
      </c>
      <c r="M3948" s="9"/>
      <c r="O3948" s="67">
        <v>4053.6000000000013</v>
      </c>
      <c r="Q3948" t="s">
        <v>297</v>
      </c>
      <c r="T3948"/>
      <c r="U3948" s="63"/>
      <c r="V3948" s="63"/>
      <c r="W3948" s="265"/>
      <c r="X3948" s="317"/>
      <c r="Y3948" s="63"/>
    </row>
    <row r="3949" spans="1:25" ht="15">
      <c r="A3949" s="28" t="s">
        <v>18</v>
      </c>
      <c r="B3949" s="63" t="s">
        <v>141</v>
      </c>
      <c r="E3949" s="9" t="s">
        <v>278</v>
      </c>
      <c r="F3949" s="9">
        <v>336.2</v>
      </c>
      <c r="G3949" s="9">
        <v>757.6</v>
      </c>
      <c r="H3949" s="67">
        <v>761.69999999999891</v>
      </c>
      <c r="I3949" s="9">
        <v>0</v>
      </c>
      <c r="J3949" s="132">
        <v>745.79999999999927</v>
      </c>
      <c r="K3949" s="9">
        <v>322.89999999999964</v>
      </c>
      <c r="L3949" s="9">
        <v>1096.1999999999989</v>
      </c>
      <c r="M3949" s="9"/>
      <c r="O3949" s="67">
        <v>4020.3999999999969</v>
      </c>
      <c r="Q3949" t="s">
        <v>300</v>
      </c>
      <c r="T3949"/>
      <c r="U3949" s="218"/>
      <c r="V3949" s="63"/>
      <c r="W3949" s="283"/>
      <c r="X3949" s="317"/>
      <c r="Y3949" s="63"/>
    </row>
    <row r="3950" spans="1:25" ht="15">
      <c r="A3950" s="28" t="s">
        <v>20</v>
      </c>
      <c r="B3950" s="63" t="s">
        <v>37</v>
      </c>
      <c r="E3950" s="216">
        <v>529.4</v>
      </c>
      <c r="F3950" s="216">
        <v>438.8</v>
      </c>
      <c r="G3950" s="216">
        <v>827.4</v>
      </c>
      <c r="H3950" s="67">
        <v>779.90000000000327</v>
      </c>
      <c r="I3950" s="9">
        <v>0</v>
      </c>
      <c r="J3950" s="67">
        <v>234.10500000000138</v>
      </c>
      <c r="K3950" s="9">
        <v>274.49999999999818</v>
      </c>
      <c r="L3950" s="9">
        <v>887.09999999999854</v>
      </c>
      <c r="M3950" s="9"/>
      <c r="O3950" s="67">
        <v>3971.2050000000013</v>
      </c>
      <c r="Q3950" t="s">
        <v>370</v>
      </c>
      <c r="T3950"/>
      <c r="U3950" s="63"/>
      <c r="V3950" s="63"/>
      <c r="W3950" s="283"/>
      <c r="X3950" s="317"/>
      <c r="Y3950" s="63"/>
    </row>
    <row r="3951" spans="1:25" ht="15">
      <c r="A3951" s="28" t="s">
        <v>22</v>
      </c>
      <c r="B3951" s="63" t="s">
        <v>13</v>
      </c>
      <c r="E3951" s="9">
        <v>459.2</v>
      </c>
      <c r="F3951" s="216">
        <v>497.3</v>
      </c>
      <c r="G3951" s="9">
        <v>535.70000000000005</v>
      </c>
      <c r="H3951" s="67">
        <v>787.799999999992</v>
      </c>
      <c r="I3951" s="9">
        <v>0</v>
      </c>
      <c r="J3951" s="67">
        <v>597.5</v>
      </c>
      <c r="K3951" s="9">
        <v>588.30000000000291</v>
      </c>
      <c r="L3951" s="9">
        <v>469.00000000000182</v>
      </c>
      <c r="M3951" s="9"/>
      <c r="O3951" s="67">
        <v>3934.7999999999965</v>
      </c>
      <c r="Q3951" t="s">
        <v>292</v>
      </c>
      <c r="T3951"/>
      <c r="U3951" s="273"/>
      <c r="V3951" s="63"/>
      <c r="W3951" s="283"/>
      <c r="X3951" s="317"/>
      <c r="Y3951" s="63"/>
    </row>
    <row r="3952" spans="1:25" ht="15">
      <c r="A3952" s="28" t="s">
        <v>24</v>
      </c>
      <c r="B3952" s="63" t="s">
        <v>143</v>
      </c>
      <c r="E3952" s="9" t="s">
        <v>278</v>
      </c>
      <c r="F3952" s="9">
        <v>235.9</v>
      </c>
      <c r="G3952" s="9">
        <v>738.8</v>
      </c>
      <c r="H3952" s="67">
        <v>639.30000000000291</v>
      </c>
      <c r="I3952" s="9">
        <v>0</v>
      </c>
      <c r="J3952" s="67">
        <v>242.50000000000182</v>
      </c>
      <c r="K3952" s="216">
        <v>777.60000000000036</v>
      </c>
      <c r="L3952" s="9">
        <v>907.59999999999854</v>
      </c>
      <c r="M3952" s="9"/>
      <c r="O3952" s="67">
        <v>3541.7000000000035</v>
      </c>
      <c r="Q3952" t="s">
        <v>283</v>
      </c>
      <c r="T3952"/>
      <c r="U3952" s="63"/>
      <c r="V3952" s="63"/>
      <c r="W3952" s="283"/>
      <c r="X3952" s="317"/>
      <c r="Y3952" s="63"/>
    </row>
    <row r="3953" spans="1:25" ht="15">
      <c r="A3953" s="28" t="s">
        <v>26</v>
      </c>
      <c r="B3953" s="63" t="s">
        <v>155</v>
      </c>
      <c r="E3953" s="9" t="s">
        <v>278</v>
      </c>
      <c r="F3953" s="9" t="s">
        <v>278</v>
      </c>
      <c r="G3953" s="9">
        <v>640.5</v>
      </c>
      <c r="H3953" s="67">
        <v>703.90000000000509</v>
      </c>
      <c r="I3953" s="9">
        <v>0</v>
      </c>
      <c r="J3953" s="67">
        <v>589.5</v>
      </c>
      <c r="K3953" s="9">
        <v>313.399999999996</v>
      </c>
      <c r="L3953" s="216">
        <v>1288.0000000000018</v>
      </c>
      <c r="M3953" s="216"/>
      <c r="O3953" s="67">
        <v>3535.3000000000029</v>
      </c>
      <c r="Q3953" t="s">
        <v>297</v>
      </c>
      <c r="T3953"/>
      <c r="U3953" s="273"/>
      <c r="V3953" s="63"/>
      <c r="W3953" s="283"/>
      <c r="X3953" s="317"/>
      <c r="Y3953" s="63"/>
    </row>
    <row r="3954" spans="1:25" ht="15">
      <c r="A3954" s="28" t="s">
        <v>28</v>
      </c>
      <c r="B3954" s="63" t="s">
        <v>154</v>
      </c>
      <c r="E3954" s="9" t="s">
        <v>278</v>
      </c>
      <c r="F3954" s="9" t="s">
        <v>278</v>
      </c>
      <c r="G3954" s="9">
        <v>367.25</v>
      </c>
      <c r="H3954" s="67">
        <v>864.10000000000036</v>
      </c>
      <c r="I3954" s="9">
        <v>0</v>
      </c>
      <c r="J3954" s="67">
        <v>604.29999999999563</v>
      </c>
      <c r="K3954" s="216">
        <v>769.90000000000146</v>
      </c>
      <c r="L3954" s="9">
        <v>927.89999999999964</v>
      </c>
      <c r="M3954" s="9"/>
      <c r="O3954" s="67">
        <v>3533.4499999999971</v>
      </c>
      <c r="Q3954" t="s">
        <v>284</v>
      </c>
      <c r="T3954"/>
      <c r="U3954" s="63"/>
      <c r="V3954" s="63"/>
      <c r="W3954" s="265"/>
      <c r="X3954" s="317"/>
      <c r="Y3954" s="63"/>
    </row>
    <row r="3955" spans="1:25" ht="15">
      <c r="A3955" s="28" t="s">
        <v>30</v>
      </c>
      <c r="B3955" s="63" t="s">
        <v>706</v>
      </c>
      <c r="E3955" s="9" t="s">
        <v>278</v>
      </c>
      <c r="F3955" s="9" t="s">
        <v>278</v>
      </c>
      <c r="G3955" s="9" t="s">
        <v>278</v>
      </c>
      <c r="H3955" s="131">
        <v>1202.0000000000018</v>
      </c>
      <c r="I3955" s="9">
        <v>0</v>
      </c>
      <c r="J3955" s="67">
        <v>450.69999999999527</v>
      </c>
      <c r="K3955" s="9">
        <v>560.30000000000109</v>
      </c>
      <c r="L3955" s="216">
        <v>1249.4999999999945</v>
      </c>
      <c r="M3955" s="216"/>
      <c r="O3955" s="67">
        <v>3462.4999999999927</v>
      </c>
      <c r="Q3955" t="s">
        <v>301</v>
      </c>
      <c r="T3955" t="s">
        <v>1671</v>
      </c>
      <c r="U3955" s="63"/>
      <c r="V3955" s="63"/>
      <c r="W3955" s="283"/>
      <c r="X3955" s="317"/>
      <c r="Y3955" s="63"/>
    </row>
    <row r="3956" spans="1:25" ht="15">
      <c r="A3956" s="28" t="s">
        <v>32</v>
      </c>
      <c r="B3956" s="63" t="s">
        <v>162</v>
      </c>
      <c r="E3956" s="9" t="s">
        <v>278</v>
      </c>
      <c r="F3956" s="9" t="s">
        <v>278</v>
      </c>
      <c r="G3956" s="9">
        <v>591.6</v>
      </c>
      <c r="H3956" s="96">
        <v>921.80000000000291</v>
      </c>
      <c r="I3956" s="9">
        <v>0</v>
      </c>
      <c r="J3956" s="67">
        <v>512.60000000000218</v>
      </c>
      <c r="K3956" s="9">
        <v>391.90000000000146</v>
      </c>
      <c r="L3956" s="9">
        <v>1012.6000000000095</v>
      </c>
      <c r="M3956" s="9"/>
      <c r="O3956" s="67">
        <v>3430.5000000000159</v>
      </c>
      <c r="Q3956" t="s">
        <v>293</v>
      </c>
      <c r="T3956"/>
      <c r="U3956" s="273"/>
      <c r="V3956" s="63"/>
      <c r="W3956" s="283"/>
      <c r="X3956" s="317"/>
      <c r="Y3956" s="63"/>
    </row>
    <row r="3957" spans="1:25" ht="15">
      <c r="A3957" s="28" t="s">
        <v>34</v>
      </c>
      <c r="B3957" s="63" t="s">
        <v>703</v>
      </c>
      <c r="E3957" s="9" t="s">
        <v>278</v>
      </c>
      <c r="F3957" s="9" t="s">
        <v>278</v>
      </c>
      <c r="G3957" s="9" t="s">
        <v>278</v>
      </c>
      <c r="H3957" s="96">
        <v>968.39999999999964</v>
      </c>
      <c r="I3957" s="9">
        <v>0</v>
      </c>
      <c r="J3957" s="67">
        <v>551.50000000000546</v>
      </c>
      <c r="K3957" s="212">
        <v>830.40000000000327</v>
      </c>
      <c r="L3957" s="9">
        <v>990.20000000000618</v>
      </c>
      <c r="M3957" s="9"/>
      <c r="O3957" s="67">
        <v>3340.5000000000146</v>
      </c>
      <c r="Q3957" t="s">
        <v>291</v>
      </c>
      <c r="T3957"/>
      <c r="U3957" s="63"/>
      <c r="V3957" s="63"/>
      <c r="W3957" s="265"/>
      <c r="X3957" s="317"/>
      <c r="Y3957" s="63"/>
    </row>
    <row r="3958" spans="1:25" ht="15">
      <c r="A3958" s="28" t="s">
        <v>36</v>
      </c>
      <c r="B3958" s="63" t="s">
        <v>39</v>
      </c>
      <c r="E3958" s="216">
        <v>520.65</v>
      </c>
      <c r="F3958" s="212">
        <v>581.9</v>
      </c>
      <c r="G3958" s="9">
        <v>745.55</v>
      </c>
      <c r="H3958" s="67">
        <v>845.29999999999927</v>
      </c>
      <c r="I3958" s="9">
        <v>0</v>
      </c>
      <c r="J3958" s="67">
        <v>396.00000000000182</v>
      </c>
      <c r="K3958" s="9">
        <v>225.60000000000582</v>
      </c>
      <c r="L3958" s="9" t="s">
        <v>278</v>
      </c>
      <c r="M3958" s="9"/>
      <c r="O3958" s="67">
        <v>3315.0000000000068</v>
      </c>
      <c r="Q3958" t="s">
        <v>318</v>
      </c>
      <c r="T3958"/>
      <c r="U3958" s="63"/>
      <c r="V3958" s="63"/>
      <c r="W3958" s="265"/>
      <c r="X3958" s="317"/>
      <c r="Y3958" s="63"/>
    </row>
    <row r="3959" spans="1:25" ht="15">
      <c r="A3959" s="28" t="s">
        <v>38</v>
      </c>
      <c r="B3959" s="63" t="s">
        <v>15</v>
      </c>
      <c r="E3959" s="9">
        <v>274.5</v>
      </c>
      <c r="F3959" s="216">
        <v>540.70000000000005</v>
      </c>
      <c r="G3959" s="216">
        <v>836.15</v>
      </c>
      <c r="H3959" s="67">
        <v>425.80000000000109</v>
      </c>
      <c r="I3959" s="9">
        <v>0</v>
      </c>
      <c r="J3959" s="67">
        <v>339.39999999999418</v>
      </c>
      <c r="K3959" s="9">
        <v>424.00000000000182</v>
      </c>
      <c r="L3959" s="9">
        <v>452.79999999999563</v>
      </c>
      <c r="M3959" s="9"/>
      <c r="O3959" s="67">
        <v>3293.3499999999926</v>
      </c>
      <c r="Q3959" t="s">
        <v>286</v>
      </c>
      <c r="T3959"/>
      <c r="U3959" s="273"/>
      <c r="V3959" s="63"/>
      <c r="W3959" s="282"/>
      <c r="X3959" s="317"/>
      <c r="Y3959" s="63"/>
    </row>
    <row r="3960" spans="1:25" ht="15">
      <c r="A3960" s="28" t="s">
        <v>145</v>
      </c>
      <c r="B3960" s="63" t="s">
        <v>757</v>
      </c>
      <c r="E3960" s="9" t="s">
        <v>278</v>
      </c>
      <c r="F3960" s="9" t="s">
        <v>278</v>
      </c>
      <c r="G3960" s="9" t="s">
        <v>278</v>
      </c>
      <c r="H3960" s="96">
        <v>956.29999999999382</v>
      </c>
      <c r="I3960" s="9">
        <v>0</v>
      </c>
      <c r="J3960" s="67">
        <v>465.09999999999673</v>
      </c>
      <c r="K3960" s="9">
        <v>498.5</v>
      </c>
      <c r="L3960" s="216">
        <v>1341.1000000000004</v>
      </c>
      <c r="M3960" s="216"/>
      <c r="O3960" s="67">
        <v>3260.9999999999909</v>
      </c>
      <c r="Q3960" t="s">
        <v>337</v>
      </c>
      <c r="T3960"/>
      <c r="U3960" s="273"/>
      <c r="V3960" s="63"/>
      <c r="W3960" s="283"/>
      <c r="X3960" s="317"/>
      <c r="Y3960" s="63"/>
    </row>
    <row r="3961" spans="1:25" ht="15">
      <c r="A3961" s="28" t="s">
        <v>146</v>
      </c>
      <c r="B3961" s="63" t="s">
        <v>1</v>
      </c>
      <c r="E3961" s="9">
        <v>489.5</v>
      </c>
      <c r="F3961" s="9">
        <v>302</v>
      </c>
      <c r="G3961" s="9">
        <v>486.8</v>
      </c>
      <c r="H3961" s="67">
        <v>403.29999999999927</v>
      </c>
      <c r="I3961" s="9">
        <v>0</v>
      </c>
      <c r="J3961" s="67">
        <v>633.09999999999491</v>
      </c>
      <c r="K3961" s="9">
        <v>312.89999999999782</v>
      </c>
      <c r="L3961" s="9">
        <v>617.90000000000509</v>
      </c>
      <c r="M3961" s="9"/>
      <c r="O3961" s="67">
        <v>3245.4999999999973</v>
      </c>
      <c r="T3961"/>
      <c r="U3961" s="273"/>
      <c r="V3961" s="63"/>
      <c r="W3961" s="283"/>
      <c r="X3961" s="317"/>
      <c r="Y3961" s="63"/>
    </row>
    <row r="3962" spans="1:25" ht="15">
      <c r="A3962" s="28" t="s">
        <v>147</v>
      </c>
      <c r="B3962" s="63" t="s">
        <v>735</v>
      </c>
      <c r="E3962" s="9" t="s">
        <v>278</v>
      </c>
      <c r="F3962" s="9" t="s">
        <v>278</v>
      </c>
      <c r="G3962" s="9" t="s">
        <v>278</v>
      </c>
      <c r="H3962" s="67">
        <v>831.90000000000146</v>
      </c>
      <c r="I3962" s="9">
        <v>0</v>
      </c>
      <c r="J3962" s="67">
        <v>586.70000000000255</v>
      </c>
      <c r="K3962" s="9">
        <v>494.99999999999636</v>
      </c>
      <c r="L3962" s="216">
        <v>1321.2999999999993</v>
      </c>
      <c r="M3962" s="216"/>
      <c r="O3962" s="67">
        <v>3234.8999999999996</v>
      </c>
      <c r="Q3962" t="s">
        <v>284</v>
      </c>
      <c r="T3962"/>
      <c r="U3962" s="63"/>
      <c r="V3962" s="63"/>
      <c r="W3962" s="265"/>
      <c r="X3962" s="317"/>
      <c r="Y3962" s="63"/>
    </row>
    <row r="3963" spans="1:25" ht="15">
      <c r="A3963" s="28" t="s">
        <v>151</v>
      </c>
      <c r="B3963" s="63" t="s">
        <v>740</v>
      </c>
      <c r="E3963" s="9" t="s">
        <v>278</v>
      </c>
      <c r="F3963" s="9" t="s">
        <v>278</v>
      </c>
      <c r="G3963" s="9" t="s">
        <v>278</v>
      </c>
      <c r="H3963" s="67">
        <v>824.79999999999927</v>
      </c>
      <c r="I3963" s="9">
        <v>0</v>
      </c>
      <c r="J3963" s="67">
        <v>426.59999999999854</v>
      </c>
      <c r="K3963" s="216">
        <v>724.50000000000182</v>
      </c>
      <c r="L3963" s="9">
        <v>1226.1999999999971</v>
      </c>
      <c r="M3963" s="9"/>
      <c r="O3963" s="67">
        <v>3202.0999999999967</v>
      </c>
      <c r="Q3963" t="s">
        <v>292</v>
      </c>
      <c r="T3963"/>
      <c r="U3963" s="273"/>
      <c r="V3963" s="63"/>
      <c r="W3963" s="283"/>
      <c r="X3963" s="317"/>
      <c r="Y3963" s="63"/>
    </row>
    <row r="3964" spans="1:25" ht="15">
      <c r="A3964" s="28" t="s">
        <v>157</v>
      </c>
      <c r="B3964" s="63" t="s">
        <v>736</v>
      </c>
      <c r="E3964" s="9" t="s">
        <v>278</v>
      </c>
      <c r="F3964" s="9" t="s">
        <v>278</v>
      </c>
      <c r="G3964" s="9" t="s">
        <v>278</v>
      </c>
      <c r="H3964" s="67">
        <v>691.69999999999527</v>
      </c>
      <c r="I3964" s="9">
        <v>0</v>
      </c>
      <c r="J3964" s="67">
        <v>471.50000000000182</v>
      </c>
      <c r="K3964" s="216">
        <v>698.600000000004</v>
      </c>
      <c r="L3964" s="216">
        <v>1274</v>
      </c>
      <c r="M3964" s="216"/>
      <c r="O3964" s="67">
        <v>3135.8000000000011</v>
      </c>
      <c r="Q3964" t="s">
        <v>322</v>
      </c>
      <c r="T3964"/>
      <c r="U3964" s="218"/>
      <c r="V3964" s="63"/>
      <c r="W3964" s="283"/>
      <c r="X3964" s="317"/>
      <c r="Y3964" s="63"/>
    </row>
    <row r="3965" spans="1:25" ht="15">
      <c r="A3965" s="28" t="s">
        <v>159</v>
      </c>
      <c r="B3965" s="63" t="s">
        <v>721</v>
      </c>
      <c r="E3965" s="9" t="s">
        <v>278</v>
      </c>
      <c r="F3965" s="9" t="s">
        <v>278</v>
      </c>
      <c r="G3965" s="9" t="s">
        <v>278</v>
      </c>
      <c r="H3965" s="67">
        <v>566.09999999999673</v>
      </c>
      <c r="I3965" s="9">
        <v>0</v>
      </c>
      <c r="J3965" s="96">
        <v>720.30000000000291</v>
      </c>
      <c r="K3965" s="9">
        <v>543.5</v>
      </c>
      <c r="L3965" s="9">
        <v>1240.2999999999993</v>
      </c>
      <c r="M3965" s="9"/>
      <c r="O3965" s="67">
        <v>3070.1999999999989</v>
      </c>
      <c r="Q3965" t="s">
        <v>283</v>
      </c>
      <c r="T3965"/>
      <c r="U3965" s="63"/>
      <c r="V3965" s="63"/>
      <c r="W3965" s="283"/>
      <c r="X3965" s="317"/>
      <c r="Y3965" s="63"/>
    </row>
    <row r="3966" spans="1:25" ht="15">
      <c r="A3966" s="28" t="s">
        <v>160</v>
      </c>
      <c r="B3966" s="63" t="s">
        <v>19</v>
      </c>
      <c r="E3966" s="9">
        <v>484.3</v>
      </c>
      <c r="F3966" s="9">
        <v>158.19999999999999</v>
      </c>
      <c r="G3966" s="216">
        <v>859.6</v>
      </c>
      <c r="H3966" s="67">
        <v>900.10000000000218</v>
      </c>
      <c r="I3966" s="9">
        <v>0</v>
      </c>
      <c r="J3966" s="67">
        <v>610.80000000000109</v>
      </c>
      <c r="K3966" s="9" t="s">
        <v>278</v>
      </c>
      <c r="L3966" s="9" t="s">
        <v>278</v>
      </c>
      <c r="M3966" s="9"/>
      <c r="O3966" s="67">
        <v>3013.0000000000032</v>
      </c>
      <c r="Q3966" t="s">
        <v>297</v>
      </c>
      <c r="T3966"/>
      <c r="U3966" s="273"/>
      <c r="V3966" s="63"/>
      <c r="W3966" s="283"/>
      <c r="X3966" s="317"/>
      <c r="Y3966" s="63"/>
    </row>
    <row r="3967" spans="1:25" ht="15">
      <c r="A3967" s="28" t="s">
        <v>161</v>
      </c>
      <c r="B3967" s="63" t="s">
        <v>6</v>
      </c>
      <c r="E3967" s="9">
        <v>510.5</v>
      </c>
      <c r="F3967" s="211">
        <v>664.1</v>
      </c>
      <c r="G3967" s="9">
        <v>587.1</v>
      </c>
      <c r="H3967" s="67">
        <v>768.04999999999563</v>
      </c>
      <c r="I3967" s="9">
        <v>0</v>
      </c>
      <c r="J3967" s="67">
        <v>475.59999999999673</v>
      </c>
      <c r="K3967" s="9" t="s">
        <v>278</v>
      </c>
      <c r="L3967" s="9" t="s">
        <v>278</v>
      </c>
      <c r="M3967" s="9"/>
      <c r="O3967" s="67">
        <v>3005.3499999999922</v>
      </c>
      <c r="Q3967" t="s">
        <v>300</v>
      </c>
      <c r="T3967"/>
      <c r="U3967" s="63"/>
      <c r="V3967" s="63"/>
      <c r="W3967" s="265"/>
      <c r="X3967" s="317"/>
      <c r="Y3967" s="63"/>
    </row>
    <row r="3968" spans="1:25" ht="15">
      <c r="A3968" s="28" t="s">
        <v>163</v>
      </c>
      <c r="B3968" s="28" t="s">
        <v>690</v>
      </c>
      <c r="E3968" s="9" t="s">
        <v>278</v>
      </c>
      <c r="F3968" s="9" t="s">
        <v>278</v>
      </c>
      <c r="G3968" s="9" t="s">
        <v>278</v>
      </c>
      <c r="H3968" s="67">
        <v>743.70000000000255</v>
      </c>
      <c r="I3968" s="9">
        <v>0</v>
      </c>
      <c r="J3968" s="67">
        <v>347.399999999996</v>
      </c>
      <c r="K3968" s="9">
        <v>577.49999999999272</v>
      </c>
      <c r="L3968" s="216">
        <v>1283.600000000004</v>
      </c>
      <c r="M3968" s="216"/>
      <c r="O3968" s="67">
        <v>2952.1999999999953</v>
      </c>
      <c r="Q3968" t="s">
        <v>292</v>
      </c>
      <c r="T3968"/>
      <c r="U3968" s="273"/>
      <c r="V3968" s="63"/>
      <c r="W3968" s="282"/>
      <c r="X3968" s="317"/>
      <c r="Y3968" s="63"/>
    </row>
    <row r="3969" spans="1:25" ht="15">
      <c r="A3969" s="28" t="s">
        <v>274</v>
      </c>
      <c r="B3969" s="63" t="s">
        <v>714</v>
      </c>
      <c r="E3969" s="9" t="s">
        <v>278</v>
      </c>
      <c r="F3969" s="9" t="s">
        <v>278</v>
      </c>
      <c r="G3969" s="9" t="s">
        <v>278</v>
      </c>
      <c r="H3969" s="96">
        <v>989.19999999999709</v>
      </c>
      <c r="I3969" s="9">
        <v>0</v>
      </c>
      <c r="J3969" s="133">
        <v>726.89999999999782</v>
      </c>
      <c r="K3969" s="9">
        <v>415</v>
      </c>
      <c r="L3969" s="9">
        <v>741.59999999999491</v>
      </c>
      <c r="M3969" s="9"/>
      <c r="O3969" s="67">
        <v>2872.6999999999898</v>
      </c>
      <c r="Q3969" t="s">
        <v>352</v>
      </c>
      <c r="T3969"/>
      <c r="U3969" s="273"/>
      <c r="V3969" s="63"/>
      <c r="W3969" s="282"/>
      <c r="X3969" s="317"/>
      <c r="Y3969" s="63"/>
    </row>
    <row r="3970" spans="1:25" ht="15">
      <c r="A3970" s="28" t="s">
        <v>275</v>
      </c>
      <c r="B3970" s="63" t="s">
        <v>719</v>
      </c>
      <c r="E3970" s="9" t="s">
        <v>278</v>
      </c>
      <c r="F3970" s="9" t="s">
        <v>278</v>
      </c>
      <c r="G3970" s="9" t="s">
        <v>278</v>
      </c>
      <c r="H3970" s="67">
        <v>799.29999999999745</v>
      </c>
      <c r="I3970" s="9">
        <v>0</v>
      </c>
      <c r="J3970" s="67">
        <v>504.09999999999673</v>
      </c>
      <c r="K3970" s="9">
        <v>489.20000000000255</v>
      </c>
      <c r="L3970" s="9">
        <v>952.39999999999418</v>
      </c>
      <c r="M3970" s="9"/>
      <c r="O3970" s="67">
        <v>2744.9999999999909</v>
      </c>
      <c r="T3970"/>
      <c r="U3970" s="63"/>
      <c r="V3970" s="63"/>
      <c r="W3970" s="283"/>
      <c r="X3970" s="317"/>
      <c r="Y3970" s="63"/>
    </row>
    <row r="3971" spans="1:25" ht="15">
      <c r="A3971" s="28" t="s">
        <v>276</v>
      </c>
      <c r="B3971" s="63" t="s">
        <v>144</v>
      </c>
      <c r="E3971" s="9" t="s">
        <v>278</v>
      </c>
      <c r="F3971" s="216">
        <v>437</v>
      </c>
      <c r="G3971" s="212">
        <v>974.1</v>
      </c>
      <c r="H3971" s="67">
        <v>642.50000000000182</v>
      </c>
      <c r="I3971" s="9">
        <v>0</v>
      </c>
      <c r="J3971" s="67">
        <v>315.29999999999927</v>
      </c>
      <c r="K3971" s="9">
        <v>341.80000000000291</v>
      </c>
      <c r="L3971" s="9" t="s">
        <v>278</v>
      </c>
      <c r="M3971" s="9"/>
      <c r="O3971" s="67">
        <v>2710.7000000000039</v>
      </c>
      <c r="Q3971" t="s">
        <v>332</v>
      </c>
      <c r="T3971"/>
      <c r="U3971" s="273"/>
      <c r="V3971" s="63"/>
      <c r="W3971" s="283"/>
      <c r="X3971" s="317"/>
      <c r="Y3971" s="63"/>
    </row>
    <row r="3972" spans="1:25" ht="15">
      <c r="A3972" s="28" t="s">
        <v>277</v>
      </c>
      <c r="B3972" s="63" t="s">
        <v>753</v>
      </c>
      <c r="E3972" s="9" t="s">
        <v>278</v>
      </c>
      <c r="F3972" s="9" t="s">
        <v>278</v>
      </c>
      <c r="G3972" s="9" t="s">
        <v>278</v>
      </c>
      <c r="H3972" s="96">
        <v>961.49999999999818</v>
      </c>
      <c r="I3972" s="9">
        <v>0</v>
      </c>
      <c r="J3972" s="96">
        <v>660.99999999999818</v>
      </c>
      <c r="K3972" s="9">
        <v>254.80000000000109</v>
      </c>
      <c r="L3972" s="9">
        <v>765.39999999999964</v>
      </c>
      <c r="M3972" s="9"/>
      <c r="O3972" s="67">
        <v>2642.6999999999971</v>
      </c>
      <c r="Q3972" t="s">
        <v>331</v>
      </c>
      <c r="T3972"/>
      <c r="U3972" s="63"/>
      <c r="V3972" s="63"/>
      <c r="W3972" s="265"/>
      <c r="X3972" s="317"/>
      <c r="Y3972" s="63"/>
    </row>
    <row r="3973" spans="1:25" ht="15">
      <c r="A3973" s="28" t="s">
        <v>692</v>
      </c>
      <c r="B3973" s="63" t="s">
        <v>695</v>
      </c>
      <c r="E3973" s="9" t="s">
        <v>278</v>
      </c>
      <c r="F3973" s="9" t="s">
        <v>278</v>
      </c>
      <c r="G3973" s="9" t="s">
        <v>278</v>
      </c>
      <c r="H3973" s="67">
        <v>842.20000000000437</v>
      </c>
      <c r="I3973" s="9">
        <v>0</v>
      </c>
      <c r="J3973" s="67">
        <v>443.00000000000182</v>
      </c>
      <c r="K3973" s="9">
        <v>590.09999999999854</v>
      </c>
      <c r="L3973" s="9">
        <v>745.09999999999854</v>
      </c>
      <c r="M3973" s="9"/>
      <c r="O3973" s="67">
        <v>2620.4000000000033</v>
      </c>
      <c r="T3973"/>
      <c r="U3973" s="273"/>
      <c r="V3973" s="63"/>
      <c r="W3973" s="282"/>
      <c r="X3973" s="317"/>
      <c r="Y3973" s="63"/>
    </row>
    <row r="3974" spans="1:25" ht="15">
      <c r="A3974" s="28" t="s">
        <v>693</v>
      </c>
      <c r="B3974" s="205" t="s">
        <v>1553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0</v>
      </c>
      <c r="J3974" s="131">
        <v>821.10000000000036</v>
      </c>
      <c r="K3974" s="9">
        <v>619.90000000000509</v>
      </c>
      <c r="L3974" s="9">
        <v>1160.1000000000004</v>
      </c>
      <c r="M3974" s="9"/>
      <c r="O3974" s="67">
        <v>2601.1000000000058</v>
      </c>
      <c r="Q3974" t="s">
        <v>281</v>
      </c>
      <c r="T3974" s="21" t="s">
        <v>1671</v>
      </c>
      <c r="U3974" s="273"/>
      <c r="V3974" s="63"/>
      <c r="W3974" s="283"/>
      <c r="X3974" s="317"/>
      <c r="Y3974" s="63"/>
    </row>
    <row r="3975" spans="1:25" ht="15">
      <c r="A3975" s="28" t="s">
        <v>694</v>
      </c>
      <c r="B3975" s="63" t="s">
        <v>747</v>
      </c>
      <c r="E3975" s="9" t="s">
        <v>278</v>
      </c>
      <c r="F3975" s="9" t="s">
        <v>278</v>
      </c>
      <c r="G3975" s="9" t="s">
        <v>278</v>
      </c>
      <c r="H3975" s="133">
        <v>1023.7000000000007</v>
      </c>
      <c r="I3975" s="9">
        <v>0</v>
      </c>
      <c r="J3975" s="67">
        <v>454.60000000000036</v>
      </c>
      <c r="K3975" s="9">
        <v>179.99999999999818</v>
      </c>
      <c r="L3975" s="9">
        <v>923.899999999996</v>
      </c>
      <c r="M3975" s="9"/>
      <c r="O3975" s="67">
        <v>2582.1999999999953</v>
      </c>
      <c r="Q3975" t="s">
        <v>282</v>
      </c>
      <c r="T3975"/>
      <c r="U3975" s="63"/>
      <c r="V3975" s="63"/>
      <c r="W3975" s="283"/>
      <c r="X3975" s="317"/>
      <c r="Y3975" s="63"/>
    </row>
    <row r="3976" spans="1:25" ht="15">
      <c r="A3976" s="28" t="s">
        <v>696</v>
      </c>
      <c r="B3976" s="63" t="s">
        <v>153</v>
      </c>
      <c r="E3976" s="9" t="s">
        <v>278</v>
      </c>
      <c r="F3976" s="9" t="s">
        <v>278</v>
      </c>
      <c r="G3976" s="9">
        <v>658.85</v>
      </c>
      <c r="H3976" s="67">
        <v>650.89999999999964</v>
      </c>
      <c r="I3976" s="9">
        <v>0</v>
      </c>
      <c r="J3976" s="67">
        <v>516.29999999999927</v>
      </c>
      <c r="K3976" s="9">
        <v>287.49999999999818</v>
      </c>
      <c r="L3976" s="9">
        <v>375.29999999999927</v>
      </c>
      <c r="M3976" s="9"/>
      <c r="O3976" s="67">
        <v>2488.8499999999963</v>
      </c>
      <c r="T3976"/>
      <c r="U3976" s="63"/>
      <c r="V3976" s="63"/>
      <c r="W3976" s="283"/>
      <c r="X3976" s="317"/>
      <c r="Y3976" s="63"/>
    </row>
    <row r="3977" spans="1:25" ht="15">
      <c r="A3977" s="28" t="s">
        <v>702</v>
      </c>
      <c r="B3977" s="63" t="s">
        <v>705</v>
      </c>
      <c r="E3977" s="9" t="s">
        <v>278</v>
      </c>
      <c r="F3977" s="9" t="s">
        <v>278</v>
      </c>
      <c r="G3977" s="9" t="s">
        <v>278</v>
      </c>
      <c r="H3977" s="67">
        <v>685.10000000000036</v>
      </c>
      <c r="I3977" s="9">
        <v>0</v>
      </c>
      <c r="J3977" s="96">
        <v>667.59999999999854</v>
      </c>
      <c r="K3977" s="9">
        <v>364.99999999999818</v>
      </c>
      <c r="L3977" s="9">
        <v>726.39999999999782</v>
      </c>
      <c r="M3977" s="9"/>
      <c r="O3977" s="67">
        <v>2444.0999999999949</v>
      </c>
      <c r="Q3977" t="s">
        <v>287</v>
      </c>
      <c r="T3977"/>
      <c r="U3977" s="63"/>
      <c r="V3977" s="63"/>
      <c r="W3977" s="265"/>
      <c r="X3977" s="317"/>
      <c r="Y3977" s="63"/>
    </row>
    <row r="3978" spans="1:25" ht="15">
      <c r="A3978" s="28" t="s">
        <v>704</v>
      </c>
      <c r="B3978" s="218" t="s">
        <v>1568</v>
      </c>
      <c r="C3978" s="3"/>
      <c r="D3978" s="3"/>
      <c r="E3978" s="9" t="s">
        <v>278</v>
      </c>
      <c r="F3978" s="9" t="s">
        <v>278</v>
      </c>
      <c r="G3978" s="9" t="s">
        <v>278</v>
      </c>
      <c r="H3978" s="9" t="s">
        <v>278</v>
      </c>
      <c r="I3978" s="9">
        <v>0</v>
      </c>
      <c r="J3978" s="96">
        <v>720.29999999999927</v>
      </c>
      <c r="K3978" s="9">
        <v>456.69999999999891</v>
      </c>
      <c r="L3978" s="9">
        <v>1174.8999999999996</v>
      </c>
      <c r="M3978" s="9"/>
      <c r="O3978" s="67">
        <v>2351.8999999999978</v>
      </c>
      <c r="Q3978" t="s">
        <v>284</v>
      </c>
      <c r="T3978"/>
      <c r="U3978" s="63"/>
      <c r="V3978" s="63"/>
      <c r="W3978" s="265"/>
      <c r="X3978" s="317"/>
      <c r="Y3978" s="63"/>
    </row>
    <row r="3979" spans="1:25" ht="15">
      <c r="A3979" s="28" t="s">
        <v>707</v>
      </c>
      <c r="B3979" s="63" t="s">
        <v>712</v>
      </c>
      <c r="E3979" s="9" t="s">
        <v>278</v>
      </c>
      <c r="F3979" s="9" t="s">
        <v>278</v>
      </c>
      <c r="G3979" s="9" t="s">
        <v>278</v>
      </c>
      <c r="H3979" s="67">
        <v>765.70000000000073</v>
      </c>
      <c r="I3979" s="9">
        <v>0</v>
      </c>
      <c r="J3979" s="67">
        <v>334.80000000000109</v>
      </c>
      <c r="K3979" s="9">
        <v>331.79999999999745</v>
      </c>
      <c r="L3979" s="9">
        <v>881.99999999999636</v>
      </c>
      <c r="M3979" s="9"/>
      <c r="O3979" s="67">
        <v>2314.2999999999956</v>
      </c>
      <c r="T3979"/>
      <c r="U3979" s="63"/>
      <c r="V3979" s="63"/>
      <c r="W3979" s="265"/>
      <c r="X3979" s="317"/>
      <c r="Y3979" s="63"/>
    </row>
    <row r="3980" spans="1:25" ht="15">
      <c r="A3980" s="28" t="s">
        <v>708</v>
      </c>
      <c r="B3980" s="63" t="s">
        <v>29</v>
      </c>
      <c r="E3980" s="216">
        <v>654.79999999999995</v>
      </c>
      <c r="F3980" s="9">
        <v>317.89999999999998</v>
      </c>
      <c r="G3980" s="9">
        <v>649.1</v>
      </c>
      <c r="H3980" s="9" t="s">
        <v>278</v>
      </c>
      <c r="I3980" s="9">
        <v>0</v>
      </c>
      <c r="J3980" s="67">
        <v>592.70000000000073</v>
      </c>
      <c r="K3980" s="9" t="s">
        <v>278</v>
      </c>
      <c r="L3980" s="9" t="s">
        <v>278</v>
      </c>
      <c r="M3980" s="9"/>
      <c r="O3980" s="67">
        <v>2214.5000000000009</v>
      </c>
      <c r="Q3980" t="s">
        <v>284</v>
      </c>
      <c r="T3980"/>
      <c r="U3980" s="218"/>
      <c r="V3980" s="63"/>
      <c r="W3980" s="283"/>
      <c r="X3980" s="317"/>
      <c r="Y3980" s="63"/>
    </row>
    <row r="3981" spans="1:25" ht="15">
      <c r="A3981" s="28" t="s">
        <v>711</v>
      </c>
      <c r="B3981" s="63" t="s">
        <v>720</v>
      </c>
      <c r="E3981" s="9" t="s">
        <v>278</v>
      </c>
      <c r="F3981" s="9" t="s">
        <v>278</v>
      </c>
      <c r="G3981" s="9" t="s">
        <v>278</v>
      </c>
      <c r="H3981" s="67">
        <v>682.70000000000073</v>
      </c>
      <c r="I3981" s="9">
        <v>0</v>
      </c>
      <c r="J3981" s="67">
        <v>540.69999999999527</v>
      </c>
      <c r="K3981" s="9">
        <v>281.10000000000218</v>
      </c>
      <c r="L3981" s="9">
        <v>698.39999999999964</v>
      </c>
      <c r="M3981" s="9"/>
      <c r="O3981" s="67">
        <v>2202.8999999999978</v>
      </c>
      <c r="T3981"/>
      <c r="U3981" s="63"/>
      <c r="V3981" s="63"/>
      <c r="W3981" s="265"/>
      <c r="X3981" s="317"/>
      <c r="Y3981" s="63"/>
    </row>
    <row r="3982" spans="1:25" ht="15">
      <c r="A3982" s="28" t="s">
        <v>713</v>
      </c>
      <c r="B3982" s="273" t="s">
        <v>1894</v>
      </c>
      <c r="C3982" s="3"/>
      <c r="D3982" s="3"/>
      <c r="E3982" s="9" t="s">
        <v>278</v>
      </c>
      <c r="F3982" s="9" t="s">
        <v>278</v>
      </c>
      <c r="G3982" s="9" t="s">
        <v>278</v>
      </c>
      <c r="H3982" s="9" t="s">
        <v>278</v>
      </c>
      <c r="I3982" s="9">
        <v>0</v>
      </c>
      <c r="J3982" s="67">
        <v>461.20000000000073</v>
      </c>
      <c r="K3982" s="9">
        <v>374.30000000000291</v>
      </c>
      <c r="L3982" s="212">
        <v>1363.5000000000055</v>
      </c>
      <c r="M3982" s="212"/>
      <c r="O3982" s="67">
        <v>2199.0000000000091</v>
      </c>
      <c r="Q3982" t="s">
        <v>282</v>
      </c>
      <c r="T3982"/>
      <c r="U3982" s="273"/>
      <c r="V3982" s="63"/>
      <c r="W3982" s="283"/>
      <c r="X3982" s="317"/>
      <c r="Y3982" s="63"/>
    </row>
    <row r="3983" spans="1:25" ht="15">
      <c r="A3983" s="28" t="s">
        <v>718</v>
      </c>
      <c r="B3983" s="205" t="s">
        <v>1561</v>
      </c>
      <c r="C3983" s="3"/>
      <c r="D3983" s="3"/>
      <c r="E3983" s="9" t="s">
        <v>278</v>
      </c>
      <c r="F3983" s="9" t="s">
        <v>278</v>
      </c>
      <c r="G3983" s="9" t="s">
        <v>278</v>
      </c>
      <c r="H3983" s="9" t="s">
        <v>278</v>
      </c>
      <c r="I3983" s="9">
        <v>0</v>
      </c>
      <c r="J3983" s="67">
        <v>558.39999999999236</v>
      </c>
      <c r="K3983" s="9">
        <v>316.30000000000291</v>
      </c>
      <c r="L3983" s="216">
        <v>1276.4000000000033</v>
      </c>
      <c r="M3983" s="216"/>
      <c r="O3983" s="67">
        <v>2151.0999999999985</v>
      </c>
      <c r="Q3983" t="s">
        <v>287</v>
      </c>
      <c r="T3983"/>
      <c r="U3983" s="273"/>
      <c r="V3983" s="63"/>
      <c r="W3983" s="283"/>
      <c r="X3983" s="317"/>
      <c r="Y3983" s="63"/>
    </row>
    <row r="3984" spans="1:25" ht="15">
      <c r="A3984" s="28" t="s">
        <v>722</v>
      </c>
      <c r="B3984" s="273" t="s">
        <v>1891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0</v>
      </c>
      <c r="J3984" s="67">
        <v>597.70000000000255</v>
      </c>
      <c r="K3984" s="9">
        <v>380.90000000000146</v>
      </c>
      <c r="L3984" s="9">
        <v>1115.4000000000033</v>
      </c>
      <c r="M3984" s="9"/>
      <c r="O3984" s="67">
        <v>2094.0000000000073</v>
      </c>
      <c r="T3984"/>
      <c r="U3984" s="63"/>
      <c r="V3984" s="63"/>
      <c r="W3984" s="283"/>
      <c r="X3984" s="317"/>
      <c r="Y3984" s="63"/>
    </row>
    <row r="3985" spans="1:25" ht="15">
      <c r="A3985" s="28" t="s">
        <v>723</v>
      </c>
      <c r="B3985" s="63" t="s">
        <v>728</v>
      </c>
      <c r="E3985" s="9" t="s">
        <v>278</v>
      </c>
      <c r="F3985" s="9" t="s">
        <v>278</v>
      </c>
      <c r="G3985" s="9" t="s">
        <v>278</v>
      </c>
      <c r="H3985" s="67">
        <v>588.99999999999818</v>
      </c>
      <c r="I3985" s="9">
        <v>0</v>
      </c>
      <c r="J3985" s="67">
        <v>487.5</v>
      </c>
      <c r="K3985" s="9">
        <v>416.10000000000218</v>
      </c>
      <c r="L3985" s="9">
        <v>572.29999999999927</v>
      </c>
      <c r="M3985" s="9"/>
      <c r="O3985" s="67">
        <v>2064.8999999999996</v>
      </c>
      <c r="T3985"/>
      <c r="U3985" s="63"/>
      <c r="V3985" s="63"/>
      <c r="W3985" s="283"/>
      <c r="X3985" s="317"/>
      <c r="Y3985" s="63"/>
    </row>
    <row r="3986" spans="1:25" ht="15">
      <c r="A3986" s="28" t="s">
        <v>724</v>
      </c>
      <c r="B3986" s="28" t="s">
        <v>685</v>
      </c>
      <c r="E3986" s="9" t="s">
        <v>278</v>
      </c>
      <c r="F3986" s="9" t="s">
        <v>278</v>
      </c>
      <c r="G3986" s="9" t="s">
        <v>278</v>
      </c>
      <c r="H3986" s="67">
        <v>823.60000000000218</v>
      </c>
      <c r="I3986" s="9">
        <v>0</v>
      </c>
      <c r="J3986" s="67">
        <v>346.89999999999782</v>
      </c>
      <c r="K3986" s="9">
        <v>36.599999999996726</v>
      </c>
      <c r="L3986" s="9">
        <v>799.80000000000109</v>
      </c>
      <c r="M3986" s="9"/>
      <c r="O3986" s="67">
        <v>2006.8999999999978</v>
      </c>
      <c r="T3986"/>
      <c r="U3986" s="63"/>
      <c r="V3986" s="63"/>
      <c r="W3986" s="283"/>
      <c r="X3986" s="317"/>
      <c r="Y3986" s="63"/>
    </row>
    <row r="3987" spans="1:25" ht="15">
      <c r="A3987" s="28" t="s">
        <v>730</v>
      </c>
      <c r="B3987" s="205" t="s">
        <v>1565</v>
      </c>
      <c r="C3987" s="3"/>
      <c r="D3987" s="3"/>
      <c r="E3987" s="9" t="s">
        <v>278</v>
      </c>
      <c r="F3987" s="9" t="s">
        <v>278</v>
      </c>
      <c r="G3987" s="9" t="s">
        <v>278</v>
      </c>
      <c r="H3987" s="9" t="s">
        <v>278</v>
      </c>
      <c r="I3987" s="9">
        <v>0</v>
      </c>
      <c r="J3987" s="67">
        <v>413.60000000000218</v>
      </c>
      <c r="K3987" s="9">
        <v>539.59999999999673</v>
      </c>
      <c r="L3987" s="9">
        <v>1048.4000000000087</v>
      </c>
      <c r="M3987" s="9"/>
      <c r="O3987" s="67">
        <v>2001.6000000000076</v>
      </c>
      <c r="T3987"/>
      <c r="U3987" s="273"/>
      <c r="V3987" s="63"/>
      <c r="W3987" s="282"/>
      <c r="X3987" s="317"/>
      <c r="Y3987" s="63"/>
    </row>
    <row r="3988" spans="1:25" ht="15">
      <c r="A3988" s="28" t="s">
        <v>738</v>
      </c>
      <c r="B3988" s="63" t="s">
        <v>710</v>
      </c>
      <c r="E3988" s="9" t="s">
        <v>278</v>
      </c>
      <c r="F3988" s="9" t="s">
        <v>278</v>
      </c>
      <c r="G3988" s="9" t="s">
        <v>278</v>
      </c>
      <c r="H3988" s="67">
        <v>383.29999999999927</v>
      </c>
      <c r="I3988" s="9">
        <v>0</v>
      </c>
      <c r="J3988" s="67">
        <v>310.20000000000255</v>
      </c>
      <c r="K3988" s="9">
        <v>553.79999999999927</v>
      </c>
      <c r="L3988" s="9">
        <v>744.09999999999854</v>
      </c>
      <c r="M3988" s="9"/>
      <c r="O3988" s="67">
        <v>1991.3999999999996</v>
      </c>
      <c r="T3988"/>
      <c r="U3988" s="273"/>
      <c r="V3988" s="63"/>
      <c r="W3988" s="283"/>
      <c r="X3988" s="317"/>
      <c r="Y3988" s="63"/>
    </row>
    <row r="3989" spans="1:25" ht="15">
      <c r="A3989" s="28" t="s">
        <v>742</v>
      </c>
      <c r="B3989" s="63" t="s">
        <v>745</v>
      </c>
      <c r="E3989" s="9" t="s">
        <v>278</v>
      </c>
      <c r="F3989" s="9" t="s">
        <v>278</v>
      </c>
      <c r="G3989" s="9" t="s">
        <v>278</v>
      </c>
      <c r="H3989" s="67">
        <v>283.5</v>
      </c>
      <c r="I3989" s="9">
        <v>0</v>
      </c>
      <c r="J3989" s="67">
        <v>508.69999999999163</v>
      </c>
      <c r="K3989" s="9">
        <v>452.90000000000146</v>
      </c>
      <c r="L3989" s="9">
        <v>660.70000000000073</v>
      </c>
      <c r="M3989" s="9"/>
      <c r="O3989" s="67">
        <v>1905.7999999999938</v>
      </c>
      <c r="T3989"/>
      <c r="U3989" s="63"/>
      <c r="V3989" s="63"/>
      <c r="W3989" s="265"/>
      <c r="X3989" s="317"/>
      <c r="Y3989" s="63"/>
    </row>
    <row r="3990" spans="1:25" ht="15">
      <c r="A3990" s="28" t="s">
        <v>743</v>
      </c>
      <c r="B3990" s="63" t="s">
        <v>739</v>
      </c>
      <c r="E3990" s="9" t="s">
        <v>278</v>
      </c>
      <c r="F3990" s="9" t="s">
        <v>278</v>
      </c>
      <c r="G3990" s="9" t="s">
        <v>278</v>
      </c>
      <c r="H3990" s="67">
        <v>346.59999999999673</v>
      </c>
      <c r="I3990" s="9">
        <v>0</v>
      </c>
      <c r="J3990" s="67">
        <v>553.79999999999927</v>
      </c>
      <c r="K3990" s="9">
        <v>387.10000000000036</v>
      </c>
      <c r="L3990" s="9">
        <v>548.60000000000036</v>
      </c>
      <c r="M3990" s="9"/>
      <c r="O3990" s="67">
        <v>1836.0999999999967</v>
      </c>
      <c r="T3990"/>
      <c r="U3990" s="273"/>
      <c r="V3990" s="63"/>
      <c r="W3990" s="283"/>
      <c r="X3990" s="317"/>
      <c r="Y3990" s="63"/>
    </row>
    <row r="3991" spans="1:25" ht="15">
      <c r="A3991" s="28" t="s">
        <v>744</v>
      </c>
      <c r="B3991" s="205" t="s">
        <v>1559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>
        <v>0</v>
      </c>
      <c r="J3991" s="67">
        <v>574.19999999999709</v>
      </c>
      <c r="K3991" s="9">
        <v>549</v>
      </c>
      <c r="L3991" s="9">
        <v>705.100000000004</v>
      </c>
      <c r="M3991" s="9"/>
      <c r="O3991" s="67">
        <v>1828.3000000000011</v>
      </c>
      <c r="T3991"/>
      <c r="U3991" s="218"/>
      <c r="V3991" s="63"/>
      <c r="W3991" s="283"/>
      <c r="X3991" s="317"/>
      <c r="Y3991" s="63"/>
    </row>
    <row r="3992" spans="1:25" ht="15">
      <c r="A3992" s="28" t="s">
        <v>750</v>
      </c>
      <c r="B3992" s="63" t="s">
        <v>156</v>
      </c>
      <c r="E3992" s="9" t="s">
        <v>278</v>
      </c>
      <c r="F3992" s="9" t="s">
        <v>278</v>
      </c>
      <c r="G3992" s="9">
        <v>437.5</v>
      </c>
      <c r="H3992" s="67">
        <v>480.19999999999891</v>
      </c>
      <c r="I3992" s="9">
        <v>0</v>
      </c>
      <c r="J3992" s="96">
        <v>668.50000000000728</v>
      </c>
      <c r="K3992" s="9">
        <v>227.49999999999454</v>
      </c>
      <c r="L3992" s="9" t="s">
        <v>278</v>
      </c>
      <c r="M3992" s="9"/>
      <c r="O3992" s="67">
        <v>1813.7000000000007</v>
      </c>
      <c r="Q3992" t="s">
        <v>292</v>
      </c>
      <c r="T3992"/>
      <c r="U3992" s="63"/>
      <c r="V3992" s="63"/>
      <c r="W3992" s="283"/>
      <c r="X3992" s="317"/>
      <c r="Y3992" s="63"/>
    </row>
    <row r="3993" spans="1:25" ht="15">
      <c r="A3993" s="28" t="s">
        <v>751</v>
      </c>
      <c r="B3993" s="273" t="s">
        <v>1890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0</v>
      </c>
      <c r="J3993" s="67">
        <v>612.899999999996</v>
      </c>
      <c r="K3993" s="9">
        <v>350.19999999999891</v>
      </c>
      <c r="L3993" s="9">
        <v>818.99999999999636</v>
      </c>
      <c r="M3993" s="9"/>
      <c r="O3993" s="67">
        <v>1782.0999999999913</v>
      </c>
      <c r="T3993"/>
      <c r="U3993" s="63"/>
      <c r="V3993" s="63"/>
      <c r="W3993" s="265"/>
      <c r="X3993" s="317"/>
      <c r="Y3993" s="63"/>
    </row>
    <row r="3994" spans="1:25" ht="15">
      <c r="A3994" s="28" t="s">
        <v>752</v>
      </c>
      <c r="B3994" s="205" t="s">
        <v>1550</v>
      </c>
      <c r="C3994" s="3"/>
      <c r="D3994" s="3"/>
      <c r="E3994" s="9" t="s">
        <v>278</v>
      </c>
      <c r="F3994" s="9" t="s">
        <v>278</v>
      </c>
      <c r="G3994" s="9" t="s">
        <v>278</v>
      </c>
      <c r="H3994" s="9" t="s">
        <v>278</v>
      </c>
      <c r="I3994" s="9">
        <v>0</v>
      </c>
      <c r="J3994" s="67">
        <v>411.09999999999764</v>
      </c>
      <c r="K3994" s="9">
        <v>379.09999999999854</v>
      </c>
      <c r="L3994" s="9">
        <v>982.79999999999745</v>
      </c>
      <c r="M3994" s="9"/>
      <c r="O3994" s="67">
        <v>1772.9999999999936</v>
      </c>
      <c r="T3994"/>
      <c r="U3994" s="63"/>
      <c r="V3994" s="63"/>
      <c r="W3994" s="265"/>
      <c r="X3994" s="317"/>
      <c r="Y3994" s="63"/>
    </row>
    <row r="3995" spans="1:25" ht="15">
      <c r="A3995" s="28" t="s">
        <v>754</v>
      </c>
      <c r="B3995" s="273" t="s">
        <v>1882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>
        <v>0</v>
      </c>
      <c r="J3995" s="67">
        <v>590.10000000000036</v>
      </c>
      <c r="K3995" s="9">
        <v>486.39999999999964</v>
      </c>
      <c r="L3995" s="9">
        <v>660.79999999999927</v>
      </c>
      <c r="M3995" s="9"/>
      <c r="O3995" s="67">
        <v>1737.2999999999993</v>
      </c>
      <c r="T3995"/>
      <c r="U3995" s="63"/>
      <c r="V3995" s="63"/>
      <c r="W3995" s="283"/>
      <c r="X3995" s="317"/>
      <c r="Y3995" s="63"/>
    </row>
    <row r="3996" spans="1:25" ht="15">
      <c r="A3996" s="28" t="s">
        <v>755</v>
      </c>
      <c r="B3996" s="273" t="s">
        <v>1886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0</v>
      </c>
      <c r="J3996" s="96">
        <v>706.80000000000109</v>
      </c>
      <c r="K3996" s="9">
        <v>435.59999999999491</v>
      </c>
      <c r="L3996" s="9">
        <v>572.10000000000036</v>
      </c>
      <c r="M3996" s="9"/>
      <c r="O3996" s="67">
        <v>1714.4999999999964</v>
      </c>
      <c r="Q3996" t="s">
        <v>297</v>
      </c>
      <c r="T3996"/>
      <c r="U3996" s="273"/>
      <c r="V3996" s="63"/>
      <c r="W3996" s="283"/>
      <c r="X3996" s="317"/>
      <c r="Y3996" s="63"/>
    </row>
    <row r="3997" spans="1:25" ht="15">
      <c r="A3997" s="28" t="s">
        <v>756</v>
      </c>
      <c r="B3997" s="205" t="s">
        <v>1560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>
        <v>0</v>
      </c>
      <c r="J3997" s="67">
        <v>319.70000000000073</v>
      </c>
      <c r="K3997" s="9">
        <v>449.50000000000182</v>
      </c>
      <c r="L3997" s="9">
        <v>919.19999999999891</v>
      </c>
      <c r="M3997" s="9"/>
      <c r="O3997" s="67">
        <v>1688.4000000000015</v>
      </c>
      <c r="T3997"/>
      <c r="U3997" s="63"/>
      <c r="V3997" s="63"/>
      <c r="W3997" s="283"/>
      <c r="X3997" s="317"/>
      <c r="Y3997" s="63"/>
    </row>
    <row r="3998" spans="1:25" ht="15">
      <c r="A3998" s="28" t="s">
        <v>759</v>
      </c>
      <c r="B3998" s="273" t="s">
        <v>1888</v>
      </c>
      <c r="C3998" s="3"/>
      <c r="D3998" s="3"/>
      <c r="E3998" s="9" t="s">
        <v>278</v>
      </c>
      <c r="F3998" s="9" t="s">
        <v>278</v>
      </c>
      <c r="G3998" s="9" t="s">
        <v>278</v>
      </c>
      <c r="H3998" s="9" t="s">
        <v>278</v>
      </c>
      <c r="I3998" s="9">
        <v>0</v>
      </c>
      <c r="J3998" s="67">
        <v>540.30000000000291</v>
      </c>
      <c r="K3998" s="9">
        <v>587.29999999999745</v>
      </c>
      <c r="L3998" s="9">
        <v>535.40000000000509</v>
      </c>
      <c r="M3998" s="9"/>
      <c r="O3998" s="67">
        <v>1663.0000000000055</v>
      </c>
      <c r="T3998"/>
      <c r="U3998" s="218"/>
      <c r="V3998" s="63"/>
      <c r="W3998" s="283"/>
      <c r="X3998" s="317"/>
      <c r="Y3998" s="63"/>
    </row>
    <row r="3999" spans="1:25" ht="15">
      <c r="A3999" s="28" t="s">
        <v>841</v>
      </c>
      <c r="B3999" s="205" t="s">
        <v>1562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>
        <v>0</v>
      </c>
      <c r="J3999" s="67">
        <v>433.49999999999818</v>
      </c>
      <c r="K3999" s="9">
        <v>340.59999999999854</v>
      </c>
      <c r="L3999" s="9">
        <v>819.00000000000182</v>
      </c>
      <c r="M3999" s="9"/>
      <c r="O3999" s="67">
        <v>1593.0999999999985</v>
      </c>
      <c r="T3999"/>
      <c r="U3999" s="218"/>
      <c r="V3999" s="63"/>
      <c r="W3999" s="282"/>
      <c r="X3999" s="317"/>
      <c r="Y3999" s="63"/>
    </row>
    <row r="4000" spans="1:25" ht="15">
      <c r="A4000" s="28" t="s">
        <v>842</v>
      </c>
      <c r="B4000" s="205" t="s">
        <v>1566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>
        <v>0</v>
      </c>
      <c r="J4000" s="67">
        <v>328.09999999999673</v>
      </c>
      <c r="K4000" s="9">
        <v>440.70000000000255</v>
      </c>
      <c r="L4000" s="9">
        <v>811.09999999999309</v>
      </c>
      <c r="M4000" s="9"/>
      <c r="O4000" s="67">
        <v>1579.8999999999924</v>
      </c>
      <c r="T4000"/>
      <c r="U4000" s="63"/>
      <c r="V4000" s="63"/>
      <c r="W4000" s="265"/>
      <c r="X4000" s="317"/>
      <c r="Y4000" s="63"/>
    </row>
    <row r="4001" spans="1:25" ht="15">
      <c r="A4001" s="28" t="s">
        <v>843</v>
      </c>
      <c r="B4001" s="28" t="s">
        <v>691</v>
      </c>
      <c r="E4001" s="9" t="s">
        <v>278</v>
      </c>
      <c r="F4001" s="9" t="s">
        <v>278</v>
      </c>
      <c r="G4001" s="9" t="s">
        <v>278</v>
      </c>
      <c r="H4001" s="67">
        <v>259.40000000000327</v>
      </c>
      <c r="I4001" s="9">
        <v>0</v>
      </c>
      <c r="J4001" s="67">
        <v>288.69999999999709</v>
      </c>
      <c r="K4001" s="9">
        <v>313.09999999999854</v>
      </c>
      <c r="L4001" s="9">
        <v>699.80000000000291</v>
      </c>
      <c r="M4001" s="9"/>
      <c r="O4001" s="67">
        <v>1561.0000000000018</v>
      </c>
      <c r="T4001"/>
      <c r="U4001" s="63"/>
      <c r="V4001" s="63"/>
      <c r="W4001" s="283"/>
      <c r="X4001" s="317"/>
      <c r="Y4001" s="63"/>
    </row>
    <row r="4002" spans="1:25" ht="15">
      <c r="A4002" s="28" t="s">
        <v>844</v>
      </c>
      <c r="B4002" s="63" t="s">
        <v>35</v>
      </c>
      <c r="E4002" s="9">
        <v>351.2</v>
      </c>
      <c r="F4002" s="216">
        <v>379.6</v>
      </c>
      <c r="G4002" s="9">
        <v>647.20000000000005</v>
      </c>
      <c r="H4002" s="67">
        <v>181.69999999999527</v>
      </c>
      <c r="I4002" s="9">
        <v>0</v>
      </c>
      <c r="J4002" s="9" t="s">
        <v>278</v>
      </c>
      <c r="K4002" s="9" t="s">
        <v>278</v>
      </c>
      <c r="L4002" s="9" t="s">
        <v>278</v>
      </c>
      <c r="M4002" s="9"/>
      <c r="O4002" s="67">
        <v>1559.6999999999953</v>
      </c>
      <c r="Q4002" t="s">
        <v>293</v>
      </c>
      <c r="T4002"/>
      <c r="U4002" s="273"/>
      <c r="V4002" s="63"/>
      <c r="W4002" s="282"/>
      <c r="X4002" s="317"/>
      <c r="Y4002" s="63"/>
    </row>
    <row r="4003" spans="1:25" ht="15">
      <c r="A4003" s="28" t="s">
        <v>845</v>
      </c>
      <c r="B4003" s="63" t="s">
        <v>178</v>
      </c>
      <c r="E4003" s="213">
        <v>993.9</v>
      </c>
      <c r="F4003" s="216">
        <v>516.79999999999995</v>
      </c>
      <c r="G4003" s="9" t="s">
        <v>278</v>
      </c>
      <c r="H4003" s="9" t="s">
        <v>278</v>
      </c>
      <c r="I4003" s="9">
        <v>0</v>
      </c>
      <c r="J4003" s="9" t="s">
        <v>278</v>
      </c>
      <c r="K4003" s="9" t="s">
        <v>278</v>
      </c>
      <c r="L4003" s="9" t="s">
        <v>278</v>
      </c>
      <c r="M4003" s="9"/>
      <c r="O4003" s="67">
        <v>1510.6999999999998</v>
      </c>
      <c r="Q4003" t="s">
        <v>355</v>
      </c>
      <c r="T4003" t="s">
        <v>1671</v>
      </c>
      <c r="U4003" s="63"/>
      <c r="V4003" s="63"/>
      <c r="W4003" s="282"/>
      <c r="X4003" s="317"/>
      <c r="Y4003" s="63"/>
    </row>
    <row r="4004" spans="1:25" ht="15">
      <c r="A4004" s="28" t="s">
        <v>846</v>
      </c>
      <c r="B4004" s="205" t="s">
        <v>1563</v>
      </c>
      <c r="C4004" s="3"/>
      <c r="D4004" s="3"/>
      <c r="E4004" s="9" t="s">
        <v>278</v>
      </c>
      <c r="F4004" s="9" t="s">
        <v>278</v>
      </c>
      <c r="G4004" s="9" t="s">
        <v>278</v>
      </c>
      <c r="H4004" s="9" t="s">
        <v>278</v>
      </c>
      <c r="I4004" s="9">
        <v>0</v>
      </c>
      <c r="J4004" s="67">
        <v>517.50000000000182</v>
      </c>
      <c r="K4004" s="9">
        <v>284.59999999999854</v>
      </c>
      <c r="L4004" s="9">
        <v>647.10000000000218</v>
      </c>
      <c r="M4004" s="9"/>
      <c r="O4004" s="67">
        <v>1449.2000000000025</v>
      </c>
      <c r="T4004"/>
      <c r="U4004" s="273"/>
      <c r="V4004" s="63"/>
      <c r="W4004" s="283"/>
      <c r="X4004" s="317"/>
      <c r="Y4004" s="63"/>
    </row>
    <row r="4005" spans="1:25" ht="15">
      <c r="A4005" s="28" t="s">
        <v>847</v>
      </c>
      <c r="B4005" s="63" t="s">
        <v>2542</v>
      </c>
      <c r="C4005" s="3"/>
      <c r="D4005" s="3"/>
      <c r="E4005" s="9" t="s">
        <v>278</v>
      </c>
      <c r="F4005" s="9" t="s">
        <v>278</v>
      </c>
      <c r="G4005" s="9" t="s">
        <v>278</v>
      </c>
      <c r="H4005" s="9" t="s">
        <v>278</v>
      </c>
      <c r="I4005" s="9">
        <v>0</v>
      </c>
      <c r="J4005" s="9" t="s">
        <v>278</v>
      </c>
      <c r="K4005" s="9" t="s">
        <v>278</v>
      </c>
      <c r="L4005" s="213">
        <v>1446.5999999999967</v>
      </c>
      <c r="M4005" s="213"/>
      <c r="N4005" s="67"/>
      <c r="O4005" s="67">
        <v>1446.5999999999967</v>
      </c>
      <c r="Q4005" t="s">
        <v>281</v>
      </c>
      <c r="T4005" s="21" t="s">
        <v>1671</v>
      </c>
      <c r="U4005" s="63"/>
      <c r="V4005" s="63"/>
      <c r="W4005" s="265"/>
      <c r="X4005" s="317"/>
      <c r="Y4005" s="63"/>
    </row>
    <row r="4006" spans="1:25" ht="15">
      <c r="A4006" s="28" t="s">
        <v>848</v>
      </c>
      <c r="B4006" s="205" t="s">
        <v>1558</v>
      </c>
      <c r="C4006" s="3"/>
      <c r="D4006" s="3"/>
      <c r="E4006" s="9" t="s">
        <v>278</v>
      </c>
      <c r="F4006" s="9" t="s">
        <v>278</v>
      </c>
      <c r="G4006" s="9" t="s">
        <v>278</v>
      </c>
      <c r="H4006" s="9" t="s">
        <v>278</v>
      </c>
      <c r="I4006" s="9">
        <v>0</v>
      </c>
      <c r="J4006" s="67">
        <v>427.89999999999964</v>
      </c>
      <c r="K4006" s="9">
        <v>315.79999999999563</v>
      </c>
      <c r="L4006" s="9">
        <v>673.60000000000036</v>
      </c>
      <c r="M4006" s="9"/>
      <c r="O4006" s="67">
        <v>1417.2999999999956</v>
      </c>
      <c r="T4006"/>
      <c r="U4006" s="63"/>
      <c r="V4006" s="63"/>
      <c r="W4006" s="282"/>
      <c r="X4006" s="317"/>
      <c r="Y4006" s="63"/>
    </row>
    <row r="4007" spans="1:25" ht="15">
      <c r="A4007" s="28" t="s">
        <v>849</v>
      </c>
      <c r="B4007" s="205" t="s">
        <v>1549</v>
      </c>
      <c r="C4007" s="3"/>
      <c r="D4007" s="3"/>
      <c r="E4007" s="9" t="s">
        <v>278</v>
      </c>
      <c r="F4007" s="9" t="s">
        <v>278</v>
      </c>
      <c r="G4007" s="9" t="s">
        <v>278</v>
      </c>
      <c r="H4007" s="9" t="s">
        <v>278</v>
      </c>
      <c r="I4007" s="9">
        <v>0</v>
      </c>
      <c r="J4007" s="67">
        <v>289.30000000000109</v>
      </c>
      <c r="K4007" s="9">
        <v>342.50000000000182</v>
      </c>
      <c r="L4007" s="9">
        <v>771.69999999999709</v>
      </c>
      <c r="M4007" s="9"/>
      <c r="O4007" s="67">
        <v>1403.5</v>
      </c>
      <c r="T4007"/>
      <c r="U4007" s="63"/>
      <c r="V4007" s="63"/>
      <c r="W4007" s="283"/>
      <c r="X4007" s="317"/>
      <c r="Y4007" s="63"/>
    </row>
    <row r="4008" spans="1:25" ht="15">
      <c r="A4008" s="28" t="s">
        <v>850</v>
      </c>
      <c r="B4008" s="205" t="s">
        <v>1567</v>
      </c>
      <c r="C4008" s="3"/>
      <c r="D4008" s="3"/>
      <c r="E4008" s="9" t="s">
        <v>278</v>
      </c>
      <c r="F4008" s="9" t="s">
        <v>278</v>
      </c>
      <c r="G4008" s="9" t="s">
        <v>278</v>
      </c>
      <c r="H4008" s="9" t="s">
        <v>278</v>
      </c>
      <c r="I4008" s="9">
        <v>0</v>
      </c>
      <c r="J4008" s="67">
        <v>486.89999999999964</v>
      </c>
      <c r="K4008" s="211">
        <v>904.89999999999964</v>
      </c>
      <c r="L4008" s="9" t="s">
        <v>278</v>
      </c>
      <c r="M4008" s="9"/>
      <c r="O4008" s="67">
        <v>1391.7999999999993</v>
      </c>
      <c r="Q4008" t="s">
        <v>300</v>
      </c>
      <c r="T4008"/>
      <c r="U4008" s="63"/>
      <c r="V4008" s="63"/>
      <c r="W4008" s="283"/>
      <c r="X4008" s="317"/>
      <c r="Y4008" s="63"/>
    </row>
    <row r="4009" spans="1:25" ht="15">
      <c r="A4009" s="28" t="s">
        <v>851</v>
      </c>
      <c r="B4009" s="273" t="s">
        <v>1901</v>
      </c>
      <c r="C4009" s="3"/>
      <c r="D4009" s="3"/>
      <c r="E4009" s="9" t="s">
        <v>278</v>
      </c>
      <c r="F4009" s="9" t="s">
        <v>278</v>
      </c>
      <c r="G4009" s="9" t="s">
        <v>278</v>
      </c>
      <c r="H4009" s="9" t="s">
        <v>278</v>
      </c>
      <c r="I4009" s="9">
        <v>0</v>
      </c>
      <c r="J4009" s="9" t="s">
        <v>278</v>
      </c>
      <c r="K4009" s="9">
        <v>219.50000000000364</v>
      </c>
      <c r="L4009" s="9">
        <v>1123.8000000000011</v>
      </c>
      <c r="M4009" s="9"/>
      <c r="O4009" s="67">
        <v>1343.3000000000047</v>
      </c>
      <c r="T4009"/>
      <c r="U4009" s="218"/>
      <c r="V4009" s="63"/>
      <c r="W4009" s="283"/>
      <c r="X4009" s="317"/>
      <c r="Y4009" s="63"/>
    </row>
    <row r="4010" spans="1:25" ht="15">
      <c r="A4010" s="28" t="s">
        <v>852</v>
      </c>
      <c r="B4010" s="63" t="s">
        <v>4</v>
      </c>
      <c r="E4010" s="9">
        <v>81</v>
      </c>
      <c r="F4010" s="9">
        <v>101.1</v>
      </c>
      <c r="G4010" s="9">
        <v>536.20000000000005</v>
      </c>
      <c r="H4010" s="67">
        <v>600.30000000000109</v>
      </c>
      <c r="I4010" s="9">
        <v>0</v>
      </c>
      <c r="J4010" s="9" t="s">
        <v>278</v>
      </c>
      <c r="K4010" s="9" t="s">
        <v>278</v>
      </c>
      <c r="L4010" s="9" t="s">
        <v>278</v>
      </c>
      <c r="M4010" s="9"/>
      <c r="O4010" s="67">
        <v>1318.6000000000013</v>
      </c>
      <c r="T4010"/>
      <c r="U4010" s="63"/>
      <c r="V4010" s="63"/>
      <c r="W4010" s="265"/>
      <c r="X4010" s="317"/>
      <c r="Y4010" s="63"/>
    </row>
    <row r="4011" spans="1:25" ht="15">
      <c r="A4011" s="28" t="s">
        <v>853</v>
      </c>
      <c r="B4011" s="273" t="s">
        <v>2003</v>
      </c>
      <c r="C4011" s="3"/>
      <c r="D4011" s="3"/>
      <c r="E4011" s="9" t="s">
        <v>278</v>
      </c>
      <c r="F4011" s="9" t="s">
        <v>278</v>
      </c>
      <c r="G4011" s="9" t="s">
        <v>278</v>
      </c>
      <c r="H4011" s="9" t="s">
        <v>278</v>
      </c>
      <c r="I4011" s="9">
        <v>0</v>
      </c>
      <c r="J4011" s="9" t="s">
        <v>278</v>
      </c>
      <c r="K4011" s="9">
        <v>372.69999999999891</v>
      </c>
      <c r="L4011" s="9">
        <v>904.09999999999491</v>
      </c>
      <c r="M4011" s="9"/>
      <c r="O4011" s="67">
        <v>1276.7999999999938</v>
      </c>
      <c r="T4011"/>
      <c r="U4011" s="273"/>
      <c r="V4011" s="63"/>
      <c r="W4011" s="283"/>
      <c r="X4011" s="317"/>
      <c r="Y4011" s="63"/>
    </row>
    <row r="4012" spans="1:25" ht="15">
      <c r="A4012" s="28" t="s">
        <v>854</v>
      </c>
      <c r="B4012" s="63" t="s">
        <v>158</v>
      </c>
      <c r="E4012" s="9" t="s">
        <v>278</v>
      </c>
      <c r="F4012" s="9" t="s">
        <v>278</v>
      </c>
      <c r="G4012" s="9">
        <v>639.20000000000005</v>
      </c>
      <c r="H4012" s="67">
        <v>628.79999999999745</v>
      </c>
      <c r="I4012" s="9">
        <v>0</v>
      </c>
      <c r="J4012" s="9" t="s">
        <v>278</v>
      </c>
      <c r="K4012" s="9" t="s">
        <v>278</v>
      </c>
      <c r="L4012" s="9" t="s">
        <v>278</v>
      </c>
      <c r="M4012" s="9"/>
      <c r="O4012" s="67">
        <v>1267.9999999999975</v>
      </c>
      <c r="T4012"/>
      <c r="U4012" s="273"/>
      <c r="V4012" s="63"/>
      <c r="W4012" s="283"/>
      <c r="X4012" s="317"/>
      <c r="Y4012" s="63"/>
    </row>
    <row r="4013" spans="1:25" ht="15">
      <c r="A4013" s="28" t="s">
        <v>855</v>
      </c>
      <c r="B4013" s="273" t="s">
        <v>1902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>
        <v>0</v>
      </c>
      <c r="J4013" s="9" t="s">
        <v>278</v>
      </c>
      <c r="K4013" s="9">
        <v>481.19999999999891</v>
      </c>
      <c r="L4013" s="9">
        <v>764.90000000000327</v>
      </c>
      <c r="M4013" s="9"/>
      <c r="O4013" s="67">
        <v>1246.1000000000022</v>
      </c>
      <c r="T4013"/>
      <c r="U4013" s="63"/>
      <c r="V4013" s="63"/>
      <c r="W4013" s="283"/>
      <c r="X4013" s="317"/>
      <c r="Y4013" s="63"/>
    </row>
    <row r="4014" spans="1:25" ht="15">
      <c r="A4014" s="28" t="s">
        <v>856</v>
      </c>
      <c r="B4014" s="273" t="s">
        <v>1889</v>
      </c>
      <c r="C4014" s="3"/>
      <c r="D4014" s="3"/>
      <c r="E4014" s="9" t="s">
        <v>278</v>
      </c>
      <c r="F4014" s="9" t="s">
        <v>278</v>
      </c>
      <c r="G4014" s="9" t="s">
        <v>278</v>
      </c>
      <c r="H4014" s="9" t="s">
        <v>278</v>
      </c>
      <c r="I4014" s="9">
        <v>0</v>
      </c>
      <c r="J4014" s="67">
        <v>645.90000000000146</v>
      </c>
      <c r="K4014" s="9">
        <v>498.89999999999236</v>
      </c>
      <c r="L4014" s="9" t="s">
        <v>278</v>
      </c>
      <c r="M4014" s="9"/>
      <c r="O4014" s="67">
        <v>1144.7999999999938</v>
      </c>
      <c r="T4014"/>
      <c r="U4014" s="63"/>
      <c r="V4014" s="63"/>
      <c r="W4014" s="283"/>
      <c r="X4014" s="317"/>
      <c r="Y4014" s="63"/>
    </row>
    <row r="4015" spans="1:25" ht="15">
      <c r="A4015" s="28" t="s">
        <v>857</v>
      </c>
      <c r="B4015" s="273" t="s">
        <v>1898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>
        <v>0</v>
      </c>
      <c r="J4015" s="9" t="s">
        <v>278</v>
      </c>
      <c r="K4015" s="9">
        <v>462.79999999999927</v>
      </c>
      <c r="L4015" s="9">
        <v>571.29999999999927</v>
      </c>
      <c r="M4015" s="9"/>
      <c r="O4015" s="67">
        <v>1034.0999999999985</v>
      </c>
      <c r="T4015"/>
      <c r="U4015" s="273"/>
      <c r="V4015" s="63"/>
      <c r="W4015" s="283"/>
      <c r="X4015" s="317"/>
      <c r="Y4015" s="63"/>
    </row>
    <row r="4016" spans="1:25" ht="15">
      <c r="A4016" s="28" t="s">
        <v>858</v>
      </c>
      <c r="B4016" s="63" t="s">
        <v>701</v>
      </c>
      <c r="E4016" s="9" t="s">
        <v>278</v>
      </c>
      <c r="F4016" s="9" t="s">
        <v>278</v>
      </c>
      <c r="G4016" s="9" t="s">
        <v>278</v>
      </c>
      <c r="H4016" s="96">
        <v>1016.0000000000018</v>
      </c>
      <c r="I4016" s="9">
        <v>0</v>
      </c>
      <c r="J4016" s="9" t="s">
        <v>278</v>
      </c>
      <c r="K4016" s="9" t="s">
        <v>278</v>
      </c>
      <c r="L4016" s="9" t="s">
        <v>278</v>
      </c>
      <c r="M4016" s="9"/>
      <c r="O4016" s="67">
        <v>1016.0000000000018</v>
      </c>
      <c r="Q4016" t="s">
        <v>283</v>
      </c>
      <c r="T4016"/>
      <c r="U4016" s="273"/>
      <c r="V4016" s="63"/>
      <c r="W4016" s="283"/>
      <c r="X4016" s="317"/>
      <c r="Y4016" s="63"/>
    </row>
    <row r="4017" spans="1:25" ht="15">
      <c r="A4017" s="28" t="s">
        <v>859</v>
      </c>
      <c r="B4017" s="273" t="s">
        <v>2726</v>
      </c>
      <c r="C4017" s="3"/>
      <c r="D4017" s="3"/>
      <c r="E4017" s="9" t="s">
        <v>278</v>
      </c>
      <c r="F4017" s="9" t="s">
        <v>278</v>
      </c>
      <c r="G4017" s="9" t="s">
        <v>278</v>
      </c>
      <c r="H4017" s="9" t="s">
        <v>278</v>
      </c>
      <c r="I4017" s="9">
        <v>0</v>
      </c>
      <c r="J4017" s="9" t="s">
        <v>278</v>
      </c>
      <c r="K4017" s="9">
        <v>296.20000000000073</v>
      </c>
      <c r="L4017" s="9">
        <v>701.99999999999454</v>
      </c>
      <c r="M4017" s="9"/>
      <c r="O4017" s="67">
        <v>998.19999999999527</v>
      </c>
      <c r="T4017"/>
      <c r="U4017" s="63"/>
      <c r="V4017" s="63"/>
      <c r="W4017" s="265"/>
      <c r="X4017" s="317"/>
      <c r="Y4017" s="63"/>
    </row>
    <row r="4018" spans="1:25" ht="15">
      <c r="A4018" s="28" t="s">
        <v>860</v>
      </c>
      <c r="B4018" s="273" t="s">
        <v>1900</v>
      </c>
      <c r="C4018" s="3"/>
      <c r="D4018" s="3"/>
      <c r="E4018" s="9" t="s">
        <v>278</v>
      </c>
      <c r="F4018" s="9" t="s">
        <v>278</v>
      </c>
      <c r="G4018" s="9" t="s">
        <v>278</v>
      </c>
      <c r="H4018" s="9" t="s">
        <v>278</v>
      </c>
      <c r="I4018" s="9">
        <v>0</v>
      </c>
      <c r="J4018" s="9" t="s">
        <v>278</v>
      </c>
      <c r="K4018" s="9">
        <v>560.40000000000146</v>
      </c>
      <c r="L4018" s="9">
        <v>434.69999999999709</v>
      </c>
      <c r="M4018" s="9"/>
      <c r="O4018" s="67">
        <v>995.09999999999854</v>
      </c>
      <c r="T4018"/>
      <c r="U4018" s="63"/>
      <c r="V4018" s="63"/>
      <c r="W4018" s="283"/>
      <c r="X4018" s="317"/>
      <c r="Y4018" s="63"/>
    </row>
    <row r="4019" spans="1:25" ht="15">
      <c r="A4019" s="28" t="s">
        <v>861</v>
      </c>
      <c r="B4019" s="63" t="s">
        <v>2555</v>
      </c>
      <c r="C4019" s="3"/>
      <c r="D4019" s="3"/>
      <c r="E4019" s="9" t="s">
        <v>278</v>
      </c>
      <c r="F4019" s="9" t="s">
        <v>278</v>
      </c>
      <c r="G4019" s="9" t="s">
        <v>278</v>
      </c>
      <c r="H4019" s="9" t="s">
        <v>278</v>
      </c>
      <c r="I4019" s="9">
        <v>0</v>
      </c>
      <c r="J4019" s="9" t="s">
        <v>278</v>
      </c>
      <c r="K4019" s="9" t="s">
        <v>278</v>
      </c>
      <c r="L4019" s="9">
        <v>994.00000000000182</v>
      </c>
      <c r="M4019" s="9"/>
      <c r="N4019" s="67"/>
      <c r="O4019" s="67">
        <v>994.00000000000182</v>
      </c>
      <c r="T4019"/>
      <c r="U4019" s="63"/>
      <c r="V4019" s="63"/>
      <c r="W4019" s="265"/>
      <c r="X4019" s="317"/>
      <c r="Y4019" s="63"/>
    </row>
    <row r="4020" spans="1:25" ht="15">
      <c r="A4020" s="28" t="s">
        <v>862</v>
      </c>
      <c r="B4020" s="273" t="s">
        <v>1883</v>
      </c>
      <c r="C4020" s="3"/>
      <c r="D4020" s="3"/>
      <c r="E4020" s="9" t="s">
        <v>278</v>
      </c>
      <c r="F4020" s="9" t="s">
        <v>278</v>
      </c>
      <c r="G4020" s="9" t="s">
        <v>278</v>
      </c>
      <c r="H4020" s="9" t="s">
        <v>278</v>
      </c>
      <c r="I4020" s="9">
        <v>0</v>
      </c>
      <c r="J4020" s="67">
        <v>156.5</v>
      </c>
      <c r="K4020" s="9">
        <v>579.30000000000109</v>
      </c>
      <c r="L4020" s="9">
        <v>229.50000000000364</v>
      </c>
      <c r="M4020" s="9"/>
      <c r="O4020" s="67">
        <v>965.30000000000473</v>
      </c>
      <c r="T4020"/>
      <c r="U4020" s="273"/>
      <c r="V4020" s="63"/>
      <c r="W4020" s="283"/>
      <c r="X4020" s="317"/>
      <c r="Y4020" s="63"/>
    </row>
    <row r="4021" spans="1:25" ht="15">
      <c r="A4021" s="28" t="s">
        <v>863</v>
      </c>
      <c r="B4021" s="63" t="s">
        <v>2543</v>
      </c>
      <c r="C4021" s="3"/>
      <c r="D4021" s="3"/>
      <c r="E4021" s="9" t="s">
        <v>278</v>
      </c>
      <c r="F4021" s="9" t="s">
        <v>278</v>
      </c>
      <c r="G4021" s="9" t="s">
        <v>278</v>
      </c>
      <c r="H4021" s="9" t="s">
        <v>278</v>
      </c>
      <c r="I4021" s="9">
        <v>0</v>
      </c>
      <c r="J4021" s="9" t="s">
        <v>278</v>
      </c>
      <c r="K4021" s="9" t="s">
        <v>278</v>
      </c>
      <c r="L4021" s="9">
        <v>945.69999999999891</v>
      </c>
      <c r="M4021" s="9"/>
      <c r="N4021" s="67"/>
      <c r="O4021" s="67">
        <v>945.69999999999891</v>
      </c>
      <c r="T4021"/>
      <c r="U4021" s="63"/>
      <c r="V4021" s="63"/>
      <c r="W4021" s="265"/>
      <c r="X4021" s="317"/>
      <c r="Y4021" s="63"/>
    </row>
    <row r="4022" spans="1:25" ht="15">
      <c r="A4022" s="28" t="s">
        <v>864</v>
      </c>
      <c r="B4022" s="273" t="s">
        <v>1887</v>
      </c>
      <c r="C4022" s="3"/>
      <c r="D4022" s="3"/>
      <c r="E4022" s="9" t="s">
        <v>278</v>
      </c>
      <c r="F4022" s="9" t="s">
        <v>278</v>
      </c>
      <c r="G4022" s="9" t="s">
        <v>278</v>
      </c>
      <c r="H4022" s="9" t="s">
        <v>278</v>
      </c>
      <c r="I4022" s="9">
        <v>0</v>
      </c>
      <c r="J4022" s="67">
        <v>386.20000000000437</v>
      </c>
      <c r="K4022" s="9">
        <v>42.799999999997453</v>
      </c>
      <c r="L4022" s="9">
        <v>507.99999999999636</v>
      </c>
      <c r="M4022" s="9"/>
      <c r="O4022" s="67">
        <v>936.99999999999818</v>
      </c>
      <c r="T4022"/>
      <c r="U4022" s="273"/>
      <c r="V4022" s="63"/>
      <c r="W4022" s="282"/>
      <c r="X4022" s="317"/>
      <c r="Y4022" s="63"/>
    </row>
    <row r="4023" spans="1:25" ht="15">
      <c r="A4023" s="28" t="s">
        <v>865</v>
      </c>
      <c r="B4023" s="273" t="s">
        <v>1905</v>
      </c>
      <c r="C4023" s="3"/>
      <c r="D4023" s="3"/>
      <c r="E4023" s="9" t="s">
        <v>278</v>
      </c>
      <c r="F4023" s="9" t="s">
        <v>278</v>
      </c>
      <c r="G4023" s="9" t="s">
        <v>278</v>
      </c>
      <c r="H4023" s="9" t="s">
        <v>278</v>
      </c>
      <c r="I4023" s="9">
        <v>0</v>
      </c>
      <c r="J4023" s="9" t="s">
        <v>278</v>
      </c>
      <c r="K4023" s="9">
        <v>301.69999999999709</v>
      </c>
      <c r="L4023" s="9">
        <v>624.79999999999382</v>
      </c>
      <c r="M4023" s="9"/>
      <c r="O4023" s="67">
        <v>926.49999999999091</v>
      </c>
      <c r="T4023"/>
      <c r="U4023" s="63"/>
      <c r="V4023" s="63"/>
      <c r="W4023" s="283"/>
      <c r="X4023" s="317"/>
      <c r="Y4023" s="63"/>
    </row>
    <row r="4024" spans="1:25" ht="15">
      <c r="A4024" s="28" t="s">
        <v>866</v>
      </c>
      <c r="B4024" s="63" t="s">
        <v>2563</v>
      </c>
      <c r="C4024" s="3"/>
      <c r="D4024" s="3"/>
      <c r="E4024" s="9" t="s">
        <v>278</v>
      </c>
      <c r="F4024" s="9" t="s">
        <v>278</v>
      </c>
      <c r="G4024" s="9" t="s">
        <v>278</v>
      </c>
      <c r="H4024" s="9" t="s">
        <v>278</v>
      </c>
      <c r="I4024" s="9">
        <v>0</v>
      </c>
      <c r="J4024" s="9" t="s">
        <v>278</v>
      </c>
      <c r="K4024" s="9" t="s">
        <v>278</v>
      </c>
      <c r="L4024" s="9">
        <v>834.60000000000036</v>
      </c>
      <c r="M4024" s="9"/>
      <c r="N4024" s="67"/>
      <c r="O4024" s="67">
        <v>834.60000000000036</v>
      </c>
      <c r="T4024"/>
      <c r="U4024" s="63"/>
      <c r="V4024" s="63"/>
      <c r="W4024" s="265"/>
      <c r="X4024" s="317"/>
      <c r="Y4024" s="63"/>
    </row>
    <row r="4025" spans="1:25" ht="15">
      <c r="A4025" s="28" t="s">
        <v>867</v>
      </c>
      <c r="B4025" s="273" t="s">
        <v>1927</v>
      </c>
      <c r="C4025" s="3"/>
      <c r="D4025" s="3"/>
      <c r="E4025" s="9" t="s">
        <v>278</v>
      </c>
      <c r="F4025" s="9" t="s">
        <v>278</v>
      </c>
      <c r="G4025" s="9" t="s">
        <v>278</v>
      </c>
      <c r="H4025" s="9" t="s">
        <v>278</v>
      </c>
      <c r="I4025" s="9">
        <v>0</v>
      </c>
      <c r="J4025" s="9" t="s">
        <v>278</v>
      </c>
      <c r="K4025" s="9">
        <v>334.80000000000291</v>
      </c>
      <c r="L4025" s="9">
        <v>482.49999999999818</v>
      </c>
      <c r="M4025" s="9"/>
      <c r="O4025" s="67">
        <v>817.30000000000109</v>
      </c>
      <c r="T4025"/>
      <c r="U4025" s="63"/>
      <c r="V4025" s="63"/>
      <c r="W4025" s="283"/>
      <c r="X4025" s="317"/>
      <c r="Y4025" s="63"/>
    </row>
    <row r="4026" spans="1:25" ht="15">
      <c r="A4026" s="28" t="s">
        <v>868</v>
      </c>
      <c r="B4026" s="63" t="s">
        <v>2559</v>
      </c>
      <c r="C4026" s="3"/>
      <c r="D4026" s="3"/>
      <c r="E4026" s="9" t="s">
        <v>278</v>
      </c>
      <c r="F4026" s="9" t="s">
        <v>278</v>
      </c>
      <c r="G4026" s="9" t="s">
        <v>278</v>
      </c>
      <c r="H4026" s="9" t="s">
        <v>278</v>
      </c>
      <c r="I4026" s="9">
        <v>0</v>
      </c>
      <c r="J4026" s="9" t="s">
        <v>278</v>
      </c>
      <c r="K4026" s="9" t="s">
        <v>278</v>
      </c>
      <c r="L4026" s="9">
        <v>804.39999999999964</v>
      </c>
      <c r="M4026" s="9"/>
      <c r="N4026" s="67"/>
      <c r="O4026" s="67">
        <v>804.39999999999964</v>
      </c>
      <c r="T4026"/>
      <c r="U4026" s="63"/>
      <c r="V4026" s="63"/>
      <c r="W4026" s="282"/>
      <c r="X4026" s="317"/>
      <c r="Y4026" s="63"/>
    </row>
    <row r="4027" spans="1:25" ht="15">
      <c r="A4027" s="28" t="s">
        <v>869</v>
      </c>
      <c r="B4027" s="273" t="s">
        <v>1899</v>
      </c>
      <c r="C4027" s="3"/>
      <c r="D4027" s="3"/>
      <c r="E4027" s="9" t="s">
        <v>278</v>
      </c>
      <c r="F4027" s="9" t="s">
        <v>278</v>
      </c>
      <c r="G4027" s="9" t="s">
        <v>278</v>
      </c>
      <c r="H4027" s="9" t="s">
        <v>278</v>
      </c>
      <c r="I4027" s="9">
        <v>0</v>
      </c>
      <c r="J4027" s="9" t="s">
        <v>278</v>
      </c>
      <c r="K4027" s="9">
        <v>289.30000000000291</v>
      </c>
      <c r="L4027" s="9">
        <v>515.00000000000182</v>
      </c>
      <c r="M4027" s="9"/>
      <c r="O4027" s="67">
        <v>804.30000000000473</v>
      </c>
      <c r="T4027"/>
      <c r="U4027" s="63"/>
      <c r="V4027" s="63"/>
      <c r="W4027" s="283"/>
      <c r="X4027" s="317"/>
      <c r="Y4027" s="63"/>
    </row>
    <row r="4028" spans="1:25" ht="15">
      <c r="A4028" s="28" t="s">
        <v>870</v>
      </c>
      <c r="B4028" s="273" t="s">
        <v>1926</v>
      </c>
      <c r="C4028" s="3"/>
      <c r="D4028" s="3"/>
      <c r="E4028" s="9" t="s">
        <v>278</v>
      </c>
      <c r="F4028" s="9" t="s">
        <v>278</v>
      </c>
      <c r="G4028" s="9" t="s">
        <v>278</v>
      </c>
      <c r="H4028" s="9" t="s">
        <v>278</v>
      </c>
      <c r="I4028" s="9">
        <v>0</v>
      </c>
      <c r="J4028" s="9" t="s">
        <v>278</v>
      </c>
      <c r="K4028" s="9">
        <v>229.60000000000582</v>
      </c>
      <c r="L4028" s="9">
        <v>549.39999999999782</v>
      </c>
      <c r="M4028" s="9"/>
      <c r="O4028" s="67">
        <v>779.00000000000364</v>
      </c>
      <c r="T4028"/>
      <c r="U4028" s="28"/>
      <c r="V4028" s="63"/>
      <c r="W4028" s="283"/>
      <c r="X4028" s="317"/>
      <c r="Y4028" s="63"/>
    </row>
    <row r="4029" spans="1:25" ht="15">
      <c r="A4029" s="28" t="s">
        <v>871</v>
      </c>
      <c r="B4029" s="63" t="s">
        <v>2546</v>
      </c>
      <c r="C4029" s="3"/>
      <c r="D4029" s="3"/>
      <c r="E4029" s="9" t="s">
        <v>278</v>
      </c>
      <c r="F4029" s="9" t="s">
        <v>278</v>
      </c>
      <c r="G4029" s="9" t="s">
        <v>278</v>
      </c>
      <c r="H4029" s="9" t="s">
        <v>278</v>
      </c>
      <c r="I4029" s="9">
        <v>0</v>
      </c>
      <c r="J4029" s="9" t="s">
        <v>278</v>
      </c>
      <c r="K4029" s="9" t="s">
        <v>278</v>
      </c>
      <c r="L4029" s="9">
        <v>768.19999999999891</v>
      </c>
      <c r="M4029" s="9"/>
      <c r="N4029" s="67"/>
      <c r="O4029" s="67">
        <v>768.19999999999891</v>
      </c>
      <c r="T4029"/>
      <c r="U4029" s="273"/>
      <c r="V4029" s="63"/>
      <c r="W4029" s="283"/>
      <c r="X4029" s="317"/>
      <c r="Y4029" s="63"/>
    </row>
    <row r="4030" spans="1:25" ht="15">
      <c r="A4030" s="28" t="s">
        <v>872</v>
      </c>
      <c r="B4030" s="63" t="s">
        <v>2566</v>
      </c>
      <c r="C4030" s="3"/>
      <c r="D4030" s="3"/>
      <c r="E4030" s="9" t="s">
        <v>278</v>
      </c>
      <c r="F4030" s="9" t="s">
        <v>278</v>
      </c>
      <c r="G4030" s="9" t="s">
        <v>278</v>
      </c>
      <c r="H4030" s="9" t="s">
        <v>278</v>
      </c>
      <c r="I4030" s="9">
        <v>0</v>
      </c>
      <c r="J4030" s="9" t="s">
        <v>278</v>
      </c>
      <c r="K4030" s="9" t="s">
        <v>278</v>
      </c>
      <c r="L4030" s="9">
        <v>765.70000000000255</v>
      </c>
      <c r="M4030" s="9"/>
      <c r="N4030" s="67"/>
      <c r="O4030" s="67">
        <v>765.70000000000255</v>
      </c>
      <c r="T4030"/>
      <c r="U4030" s="218"/>
      <c r="V4030" s="63"/>
      <c r="W4030" s="283"/>
      <c r="X4030" s="317"/>
      <c r="Y4030" s="63"/>
    </row>
    <row r="4031" spans="1:25" ht="15">
      <c r="A4031" s="28" t="s">
        <v>873</v>
      </c>
      <c r="B4031" s="63" t="s">
        <v>2560</v>
      </c>
      <c r="C4031" s="3"/>
      <c r="D4031" s="3"/>
      <c r="E4031" s="9" t="s">
        <v>278</v>
      </c>
      <c r="F4031" s="9" t="s">
        <v>278</v>
      </c>
      <c r="G4031" s="9" t="s">
        <v>278</v>
      </c>
      <c r="H4031" s="9" t="s">
        <v>278</v>
      </c>
      <c r="I4031" s="9">
        <v>0</v>
      </c>
      <c r="J4031" s="9" t="s">
        <v>278</v>
      </c>
      <c r="K4031" s="9" t="s">
        <v>278</v>
      </c>
      <c r="L4031" s="9">
        <v>749</v>
      </c>
      <c r="M4031" s="9"/>
      <c r="N4031" s="67"/>
      <c r="O4031" s="67">
        <v>749</v>
      </c>
      <c r="T4031"/>
      <c r="U4031" s="273"/>
      <c r="V4031" s="63"/>
      <c r="W4031" s="283"/>
      <c r="X4031" s="317"/>
      <c r="Y4031" s="63"/>
    </row>
    <row r="4032" spans="1:25" ht="15">
      <c r="A4032" s="28" t="s">
        <v>874</v>
      </c>
      <c r="B4032" s="63" t="s">
        <v>2557</v>
      </c>
      <c r="C4032" s="3"/>
      <c r="D4032" s="3"/>
      <c r="E4032" s="9" t="s">
        <v>278</v>
      </c>
      <c r="F4032" s="9" t="s">
        <v>278</v>
      </c>
      <c r="G4032" s="9" t="s">
        <v>278</v>
      </c>
      <c r="H4032" s="9" t="s">
        <v>278</v>
      </c>
      <c r="I4032" s="9">
        <v>0</v>
      </c>
      <c r="J4032" s="9" t="s">
        <v>278</v>
      </c>
      <c r="K4032" s="9" t="s">
        <v>278</v>
      </c>
      <c r="L4032" s="9">
        <v>699.30000000000109</v>
      </c>
      <c r="M4032" s="9"/>
      <c r="N4032" s="67"/>
      <c r="O4032" s="67">
        <v>699.30000000000109</v>
      </c>
      <c r="T4032"/>
      <c r="U4032" s="63"/>
      <c r="V4032" s="63"/>
      <c r="W4032" s="265"/>
      <c r="X4032" s="317"/>
      <c r="Y4032" s="63"/>
    </row>
    <row r="4033" spans="1:25" ht="15">
      <c r="A4033" s="28" t="s">
        <v>875</v>
      </c>
      <c r="B4033" s="63" t="s">
        <v>741</v>
      </c>
      <c r="E4033" s="9" t="s">
        <v>278</v>
      </c>
      <c r="F4033" s="9" t="s">
        <v>278</v>
      </c>
      <c r="G4033" s="9" t="s">
        <v>278</v>
      </c>
      <c r="H4033" s="67">
        <v>684.29999999999745</v>
      </c>
      <c r="I4033" s="9">
        <v>0</v>
      </c>
      <c r="J4033" s="9" t="s">
        <v>278</v>
      </c>
      <c r="K4033" s="9" t="s">
        <v>278</v>
      </c>
      <c r="L4033" s="9" t="s">
        <v>278</v>
      </c>
      <c r="M4033" s="9"/>
      <c r="O4033" s="67">
        <v>684.29999999999745</v>
      </c>
      <c r="T4033"/>
      <c r="U4033" s="63"/>
      <c r="V4033" s="63"/>
      <c r="W4033" s="265"/>
      <c r="X4033" s="317"/>
      <c r="Y4033" s="63"/>
    </row>
    <row r="4034" spans="1:25" ht="15">
      <c r="A4034" s="28" t="s">
        <v>876</v>
      </c>
      <c r="B4034" s="273" t="s">
        <v>1924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>
        <v>0</v>
      </c>
      <c r="J4034" s="9" t="s">
        <v>278</v>
      </c>
      <c r="K4034" s="9">
        <v>438</v>
      </c>
      <c r="L4034" s="9">
        <v>227.29999999999382</v>
      </c>
      <c r="M4034" s="9"/>
      <c r="O4034" s="67">
        <v>665.29999999999382</v>
      </c>
      <c r="T4034"/>
      <c r="U4034" s="218"/>
      <c r="V4034" s="63"/>
      <c r="W4034" s="283"/>
      <c r="X4034" s="317"/>
      <c r="Y4034" s="63"/>
    </row>
    <row r="4035" spans="1:25" ht="15">
      <c r="A4035" s="28" t="s">
        <v>877</v>
      </c>
      <c r="B4035" s="63" t="s">
        <v>2549</v>
      </c>
      <c r="C4035" s="3"/>
      <c r="D4035" s="3"/>
      <c r="E4035" s="9" t="s">
        <v>278</v>
      </c>
      <c r="F4035" s="9" t="s">
        <v>278</v>
      </c>
      <c r="G4035" s="9" t="s">
        <v>278</v>
      </c>
      <c r="H4035" s="9" t="s">
        <v>278</v>
      </c>
      <c r="I4035" s="9">
        <v>0</v>
      </c>
      <c r="J4035" s="9" t="s">
        <v>278</v>
      </c>
      <c r="K4035" s="9" t="s">
        <v>278</v>
      </c>
      <c r="L4035" s="9">
        <v>656.40000000000146</v>
      </c>
      <c r="M4035" s="9"/>
      <c r="N4035" s="67"/>
      <c r="O4035" s="67">
        <v>656.40000000000146</v>
      </c>
      <c r="T4035"/>
      <c r="U4035" s="28"/>
      <c r="V4035" s="63"/>
      <c r="W4035" s="283"/>
      <c r="X4035" s="317"/>
      <c r="Y4035" s="63"/>
    </row>
    <row r="4036" spans="1:25" ht="15">
      <c r="A4036" s="28" t="s">
        <v>878</v>
      </c>
      <c r="B4036" s="63" t="s">
        <v>179</v>
      </c>
      <c r="E4036" s="216">
        <v>636.9</v>
      </c>
      <c r="F4036" s="9" t="s">
        <v>278</v>
      </c>
      <c r="G4036" s="9" t="s">
        <v>278</v>
      </c>
      <c r="H4036" s="9" t="s">
        <v>278</v>
      </c>
      <c r="I4036" s="9">
        <v>0</v>
      </c>
      <c r="J4036" s="9" t="s">
        <v>278</v>
      </c>
      <c r="K4036" s="9" t="s">
        <v>278</v>
      </c>
      <c r="L4036" s="9" t="s">
        <v>278</v>
      </c>
      <c r="M4036" s="9"/>
      <c r="O4036" s="67">
        <v>636.9</v>
      </c>
      <c r="Q4036" t="s">
        <v>292</v>
      </c>
      <c r="T4036"/>
      <c r="U4036" s="63"/>
      <c r="V4036" s="63"/>
      <c r="W4036" s="283"/>
      <c r="X4036" s="317"/>
      <c r="Y4036" s="63"/>
    </row>
    <row r="4037" spans="1:25" ht="15">
      <c r="A4037" s="28" t="s">
        <v>879</v>
      </c>
      <c r="B4037" s="63" t="s">
        <v>2567</v>
      </c>
      <c r="C4037" s="3"/>
      <c r="D4037" s="3"/>
      <c r="E4037" s="9" t="s">
        <v>278</v>
      </c>
      <c r="F4037" s="9" t="s">
        <v>278</v>
      </c>
      <c r="G4037" s="9" t="s">
        <v>278</v>
      </c>
      <c r="H4037" s="9" t="s">
        <v>278</v>
      </c>
      <c r="I4037" s="9">
        <v>0</v>
      </c>
      <c r="J4037" s="9" t="s">
        <v>278</v>
      </c>
      <c r="K4037" s="9" t="s">
        <v>278</v>
      </c>
      <c r="L4037" s="9">
        <v>636.09999999999491</v>
      </c>
      <c r="M4037" s="9"/>
      <c r="N4037" s="67"/>
      <c r="O4037" s="67">
        <v>636.09999999999491</v>
      </c>
      <c r="T4037"/>
      <c r="U4037" s="273"/>
      <c r="V4037" s="63"/>
      <c r="W4037" s="282"/>
      <c r="X4037" s="317"/>
      <c r="Y4037" s="63"/>
    </row>
    <row r="4038" spans="1:25" ht="15">
      <c r="A4038" s="28" t="s">
        <v>880</v>
      </c>
      <c r="B4038" s="63" t="s">
        <v>2564</v>
      </c>
      <c r="C4038" s="3"/>
      <c r="D4038" s="3"/>
      <c r="E4038" s="9" t="s">
        <v>278</v>
      </c>
      <c r="F4038" s="9" t="s">
        <v>278</v>
      </c>
      <c r="G4038" s="9" t="s">
        <v>278</v>
      </c>
      <c r="H4038" s="9" t="s">
        <v>278</v>
      </c>
      <c r="I4038" s="9">
        <v>0</v>
      </c>
      <c r="J4038" s="9" t="s">
        <v>278</v>
      </c>
      <c r="K4038" s="9" t="s">
        <v>278</v>
      </c>
      <c r="L4038" s="9">
        <v>620.09999999999673</v>
      </c>
      <c r="M4038" s="9"/>
      <c r="N4038" s="67"/>
      <c r="O4038" s="67">
        <v>620.09999999999673</v>
      </c>
      <c r="T4038"/>
      <c r="U4038" s="273"/>
      <c r="V4038" s="63"/>
      <c r="W4038" s="283"/>
      <c r="X4038" s="317"/>
      <c r="Y4038" s="63"/>
    </row>
    <row r="4039" spans="1:25" ht="15">
      <c r="A4039" s="28" t="s">
        <v>2231</v>
      </c>
      <c r="B4039" s="63" t="s">
        <v>2550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>
        <v>0</v>
      </c>
      <c r="J4039" s="9" t="s">
        <v>278</v>
      </c>
      <c r="K4039" s="9" t="s">
        <v>278</v>
      </c>
      <c r="L4039" s="9">
        <v>563.19999999999527</v>
      </c>
      <c r="M4039" s="9"/>
      <c r="N4039" s="67"/>
      <c r="O4039" s="67">
        <v>563.19999999999527</v>
      </c>
      <c r="T4039"/>
    </row>
    <row r="4040" spans="1:25" ht="15">
      <c r="A4040" s="28" t="s">
        <v>2516</v>
      </c>
      <c r="B4040" s="63" t="s">
        <v>2554</v>
      </c>
      <c r="C4040" s="3"/>
      <c r="D4040" s="3"/>
      <c r="E4040" s="9" t="s">
        <v>278</v>
      </c>
      <c r="F4040" s="9" t="s">
        <v>278</v>
      </c>
      <c r="G4040" s="9" t="s">
        <v>278</v>
      </c>
      <c r="H4040" s="9" t="s">
        <v>278</v>
      </c>
      <c r="I4040" s="9">
        <v>0</v>
      </c>
      <c r="J4040" s="9" t="s">
        <v>278</v>
      </c>
      <c r="K4040" s="9" t="s">
        <v>278</v>
      </c>
      <c r="L4040" s="9">
        <v>562.10000000000036</v>
      </c>
      <c r="M4040" s="9"/>
      <c r="N4040" s="67"/>
      <c r="O4040" s="67">
        <v>562.10000000000036</v>
      </c>
      <c r="T4040"/>
    </row>
    <row r="4041" spans="1:25" ht="15">
      <c r="A4041" s="28" t="s">
        <v>2517</v>
      </c>
      <c r="B4041" s="63" t="s">
        <v>164</v>
      </c>
      <c r="E4041" s="9" t="s">
        <v>278</v>
      </c>
      <c r="F4041" s="9" t="s">
        <v>278</v>
      </c>
      <c r="G4041" s="9">
        <v>556.54999999999995</v>
      </c>
      <c r="H4041" s="9" t="s">
        <v>278</v>
      </c>
      <c r="I4041" s="9">
        <v>0</v>
      </c>
      <c r="J4041" s="9" t="s">
        <v>278</v>
      </c>
      <c r="K4041" s="9" t="s">
        <v>278</v>
      </c>
      <c r="L4041" s="9" t="s">
        <v>278</v>
      </c>
      <c r="M4041" s="9"/>
      <c r="O4041" s="67">
        <v>556.54999999999995</v>
      </c>
      <c r="T4041"/>
    </row>
    <row r="4042" spans="1:25" ht="15">
      <c r="A4042" s="28" t="s">
        <v>2518</v>
      </c>
      <c r="B4042" s="63" t="s">
        <v>2547</v>
      </c>
      <c r="C4042" s="3"/>
      <c r="D4042" s="3"/>
      <c r="E4042" s="9" t="s">
        <v>278</v>
      </c>
      <c r="F4042" s="9" t="s">
        <v>278</v>
      </c>
      <c r="G4042" s="9" t="s">
        <v>278</v>
      </c>
      <c r="H4042" s="9" t="s">
        <v>278</v>
      </c>
      <c r="I4042" s="9">
        <v>0</v>
      </c>
      <c r="J4042" s="9" t="s">
        <v>278</v>
      </c>
      <c r="K4042" s="9" t="s">
        <v>278</v>
      </c>
      <c r="L4042" s="9">
        <v>553.50000000000364</v>
      </c>
      <c r="M4042" s="9"/>
      <c r="N4042" s="67"/>
      <c r="O4042" s="67">
        <v>553.50000000000364</v>
      </c>
      <c r="T4042"/>
    </row>
    <row r="4043" spans="1:25" ht="15">
      <c r="A4043" s="28" t="s">
        <v>2519</v>
      </c>
      <c r="B4043" s="63" t="s">
        <v>2545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>
        <v>0</v>
      </c>
      <c r="J4043" s="9" t="s">
        <v>278</v>
      </c>
      <c r="K4043" s="9" t="s">
        <v>278</v>
      </c>
      <c r="L4043" s="9">
        <v>544.89999999999782</v>
      </c>
      <c r="M4043" s="9"/>
      <c r="N4043" s="67"/>
      <c r="O4043" s="67">
        <v>544.89999999999782</v>
      </c>
      <c r="T4043"/>
    </row>
    <row r="4044" spans="1:25" ht="15">
      <c r="A4044" s="28" t="s">
        <v>2520</v>
      </c>
      <c r="B4044" s="63" t="s">
        <v>2552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>
        <v>0</v>
      </c>
      <c r="J4044" s="9" t="s">
        <v>278</v>
      </c>
      <c r="K4044" s="9" t="s">
        <v>278</v>
      </c>
      <c r="L4044" s="9">
        <v>520.50000000000364</v>
      </c>
      <c r="M4044" s="9"/>
      <c r="N4044" s="67"/>
      <c r="O4044" s="67">
        <v>520.50000000000364</v>
      </c>
      <c r="T4044"/>
    </row>
    <row r="4045" spans="1:25" ht="15">
      <c r="A4045" s="28" t="s">
        <v>2521</v>
      </c>
      <c r="B4045" s="63" t="s">
        <v>731</v>
      </c>
      <c r="E4045" s="9" t="s">
        <v>278</v>
      </c>
      <c r="F4045" s="9" t="s">
        <v>278</v>
      </c>
      <c r="G4045" s="9" t="s">
        <v>278</v>
      </c>
      <c r="H4045" s="67">
        <v>499.59999999999491</v>
      </c>
      <c r="I4045" s="9">
        <v>0</v>
      </c>
      <c r="J4045" s="9" t="s">
        <v>278</v>
      </c>
      <c r="K4045" s="9" t="s">
        <v>278</v>
      </c>
      <c r="L4045" s="9" t="s">
        <v>278</v>
      </c>
      <c r="M4045" s="9"/>
      <c r="O4045" s="67">
        <v>499.59999999999491</v>
      </c>
      <c r="T4045"/>
    </row>
    <row r="4046" spans="1:25" ht="15">
      <c r="A4046" s="28" t="s">
        <v>2522</v>
      </c>
      <c r="B4046" s="63" t="s">
        <v>2544</v>
      </c>
      <c r="C4046" s="3"/>
      <c r="D4046" s="3"/>
      <c r="E4046" s="9" t="s">
        <v>278</v>
      </c>
      <c r="F4046" s="9" t="s">
        <v>278</v>
      </c>
      <c r="G4046" s="9" t="s">
        <v>278</v>
      </c>
      <c r="H4046" s="9" t="s">
        <v>278</v>
      </c>
      <c r="I4046" s="9">
        <v>0</v>
      </c>
      <c r="J4046" s="9" t="s">
        <v>278</v>
      </c>
      <c r="K4046" s="9" t="s">
        <v>278</v>
      </c>
      <c r="L4046" s="9">
        <v>473.50000000000182</v>
      </c>
      <c r="M4046" s="9"/>
      <c r="N4046" s="67"/>
      <c r="O4046" s="67">
        <v>473.50000000000182</v>
      </c>
      <c r="T4046"/>
    </row>
    <row r="4047" spans="1:25" ht="15">
      <c r="A4047" s="28" t="s">
        <v>2523</v>
      </c>
      <c r="B4047" s="63" t="s">
        <v>2556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>
        <v>0</v>
      </c>
      <c r="J4047" s="9" t="s">
        <v>278</v>
      </c>
      <c r="K4047" s="9" t="s">
        <v>278</v>
      </c>
      <c r="L4047" s="9">
        <v>465.84999999999309</v>
      </c>
      <c r="M4047" s="9"/>
      <c r="N4047" s="67"/>
      <c r="O4047" s="67">
        <v>465.84999999999309</v>
      </c>
      <c r="T4047"/>
    </row>
    <row r="4048" spans="1:25" ht="15">
      <c r="A4048" s="28" t="s">
        <v>2524</v>
      </c>
      <c r="B4048" s="63" t="s">
        <v>2553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>
        <v>0</v>
      </c>
      <c r="J4048" s="9" t="s">
        <v>278</v>
      </c>
      <c r="K4048" s="9" t="s">
        <v>278</v>
      </c>
      <c r="L4048" s="9">
        <v>455.20000000000073</v>
      </c>
      <c r="M4048" s="9"/>
      <c r="N4048" s="67"/>
      <c r="O4048" s="67">
        <v>455.20000000000073</v>
      </c>
      <c r="T4048"/>
    </row>
    <row r="4049" spans="1:20" ht="15">
      <c r="A4049" s="28" t="s">
        <v>2525</v>
      </c>
      <c r="B4049" s="63" t="s">
        <v>2558</v>
      </c>
      <c r="C4049" s="3"/>
      <c r="D4049" s="3"/>
      <c r="E4049" s="9" t="s">
        <v>278</v>
      </c>
      <c r="F4049" s="9" t="s">
        <v>278</v>
      </c>
      <c r="G4049" s="9" t="s">
        <v>278</v>
      </c>
      <c r="H4049" s="9" t="s">
        <v>278</v>
      </c>
      <c r="I4049" s="9">
        <v>0</v>
      </c>
      <c r="J4049" s="9" t="s">
        <v>278</v>
      </c>
      <c r="K4049" s="9" t="s">
        <v>278</v>
      </c>
      <c r="L4049" s="9">
        <v>443.20000000000255</v>
      </c>
      <c r="M4049" s="9"/>
      <c r="N4049" s="67"/>
      <c r="O4049" s="67">
        <v>443.20000000000255</v>
      </c>
      <c r="T4049"/>
    </row>
    <row r="4050" spans="1:20" ht="15">
      <c r="A4050" s="28" t="s">
        <v>2526</v>
      </c>
      <c r="B4050" s="63" t="s">
        <v>180</v>
      </c>
      <c r="C4050" s="3"/>
      <c r="D4050" s="3"/>
      <c r="E4050" s="9" t="s">
        <v>278</v>
      </c>
      <c r="F4050" s="9" t="s">
        <v>278</v>
      </c>
      <c r="G4050" s="9" t="s">
        <v>278</v>
      </c>
      <c r="H4050" s="9" t="s">
        <v>278</v>
      </c>
      <c r="I4050" s="9">
        <v>0</v>
      </c>
      <c r="J4050" s="9" t="s">
        <v>278</v>
      </c>
      <c r="K4050" s="9" t="s">
        <v>278</v>
      </c>
      <c r="L4050" s="9">
        <v>443.19999999999527</v>
      </c>
      <c r="M4050" s="9"/>
      <c r="N4050" s="67"/>
      <c r="O4050" s="67">
        <v>443.19999999999527</v>
      </c>
      <c r="T4050"/>
    </row>
    <row r="4051" spans="1:20" ht="15">
      <c r="A4051" s="28" t="s">
        <v>2527</v>
      </c>
      <c r="B4051" s="273" t="s">
        <v>1903</v>
      </c>
      <c r="C4051" s="3"/>
      <c r="D4051" s="3"/>
      <c r="E4051" s="9" t="s">
        <v>278</v>
      </c>
      <c r="F4051" s="9" t="s">
        <v>278</v>
      </c>
      <c r="G4051" s="9" t="s">
        <v>278</v>
      </c>
      <c r="H4051" s="9" t="s">
        <v>278</v>
      </c>
      <c r="I4051" s="9">
        <v>0</v>
      </c>
      <c r="J4051" s="9" t="s">
        <v>278</v>
      </c>
      <c r="K4051" s="9">
        <v>419.49999999999818</v>
      </c>
      <c r="L4051" s="9" t="s">
        <v>278</v>
      </c>
      <c r="M4051" s="9"/>
      <c r="O4051" s="67">
        <v>419.49999999999818</v>
      </c>
      <c r="T4051"/>
    </row>
    <row r="4052" spans="1:20" ht="15">
      <c r="A4052" s="28" t="s">
        <v>2528</v>
      </c>
      <c r="B4052" s="63" t="s">
        <v>726</v>
      </c>
      <c r="E4052" s="9" t="s">
        <v>278</v>
      </c>
      <c r="F4052" s="9" t="s">
        <v>278</v>
      </c>
      <c r="G4052" s="9" t="s">
        <v>278</v>
      </c>
      <c r="H4052" s="67">
        <v>410.10000000000764</v>
      </c>
      <c r="I4052" s="9">
        <v>0</v>
      </c>
      <c r="J4052" s="9" t="s">
        <v>278</v>
      </c>
      <c r="K4052" s="9" t="s">
        <v>278</v>
      </c>
      <c r="L4052" s="9" t="s">
        <v>278</v>
      </c>
      <c r="M4052" s="9"/>
      <c r="O4052" s="67">
        <v>410.10000000000764</v>
      </c>
      <c r="T4052"/>
    </row>
    <row r="4053" spans="1:20" ht="15">
      <c r="A4053" s="28" t="s">
        <v>2529</v>
      </c>
      <c r="B4053" s="63" t="s">
        <v>2548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0</v>
      </c>
      <c r="J4053" s="9" t="s">
        <v>278</v>
      </c>
      <c r="K4053" s="9" t="s">
        <v>278</v>
      </c>
      <c r="L4053" s="9">
        <v>387.29999999999927</v>
      </c>
      <c r="M4053" s="9"/>
      <c r="N4053" s="67"/>
      <c r="O4053" s="67">
        <v>387.29999999999927</v>
      </c>
      <c r="T4053"/>
    </row>
    <row r="4054" spans="1:20" ht="15">
      <c r="A4054" s="28" t="s">
        <v>2530</v>
      </c>
      <c r="B4054" s="273" t="s">
        <v>1884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>
        <v>0</v>
      </c>
      <c r="J4054" s="67">
        <v>381.79999999999382</v>
      </c>
      <c r="K4054" s="9" t="s">
        <v>278</v>
      </c>
      <c r="L4054" s="9" t="s">
        <v>278</v>
      </c>
      <c r="M4054" s="9"/>
      <c r="O4054" s="67">
        <v>381.79999999999382</v>
      </c>
      <c r="T4054"/>
    </row>
    <row r="4055" spans="1:20" ht="15">
      <c r="A4055" s="28" t="s">
        <v>2531</v>
      </c>
      <c r="B4055" s="273" t="s">
        <v>2541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>
        <v>0</v>
      </c>
      <c r="J4055" s="9" t="s">
        <v>278</v>
      </c>
      <c r="K4055" s="9" t="s">
        <v>278</v>
      </c>
      <c r="L4055" s="9">
        <v>370.899999999996</v>
      </c>
      <c r="M4055" s="9"/>
      <c r="N4055" s="67"/>
      <c r="O4055" s="67">
        <v>370.899999999996</v>
      </c>
      <c r="T4055"/>
    </row>
    <row r="4056" spans="1:20" ht="15">
      <c r="A4056" s="28" t="s">
        <v>2532</v>
      </c>
      <c r="B4056" s="63" t="s">
        <v>2551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>
        <v>0</v>
      </c>
      <c r="J4056" s="9" t="s">
        <v>278</v>
      </c>
      <c r="K4056" s="9" t="s">
        <v>278</v>
      </c>
      <c r="L4056" s="9">
        <v>359.40000000000509</v>
      </c>
      <c r="M4056" s="9"/>
      <c r="N4056" s="67"/>
      <c r="O4056" s="67">
        <v>359.40000000000509</v>
      </c>
      <c r="T4056"/>
    </row>
    <row r="4057" spans="1:20" ht="15">
      <c r="A4057" s="28" t="s">
        <v>2533</v>
      </c>
      <c r="B4057" s="273" t="s">
        <v>1904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>
        <v>0</v>
      </c>
      <c r="J4057" s="9" t="s">
        <v>278</v>
      </c>
      <c r="K4057" s="9">
        <v>330.90000000000146</v>
      </c>
      <c r="L4057" s="9" t="s">
        <v>278</v>
      </c>
      <c r="M4057" s="9"/>
      <c r="O4057" s="67">
        <v>330.90000000000146</v>
      </c>
      <c r="T4057"/>
    </row>
    <row r="4058" spans="1:20" ht="15">
      <c r="A4058" s="28" t="s">
        <v>2534</v>
      </c>
      <c r="B4058" s="273" t="s">
        <v>2540</v>
      </c>
      <c r="C4058" s="3"/>
      <c r="D4058" s="3"/>
      <c r="E4058" s="9" t="s">
        <v>278</v>
      </c>
      <c r="F4058" s="9" t="s">
        <v>278</v>
      </c>
      <c r="G4058" s="9" t="s">
        <v>278</v>
      </c>
      <c r="H4058" s="9" t="s">
        <v>278</v>
      </c>
      <c r="I4058" s="9">
        <v>0</v>
      </c>
      <c r="J4058" s="9" t="s">
        <v>278</v>
      </c>
      <c r="K4058" s="9" t="s">
        <v>278</v>
      </c>
      <c r="L4058" s="9">
        <v>240.80000000000473</v>
      </c>
      <c r="M4058" s="9"/>
      <c r="N4058" s="67"/>
      <c r="O4058" s="67">
        <v>240.80000000000473</v>
      </c>
      <c r="T4058"/>
    </row>
    <row r="4059" spans="1:20" ht="15">
      <c r="A4059" s="28" t="s">
        <v>2535</v>
      </c>
      <c r="B4059" s="63" t="s">
        <v>2568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>
        <v>0</v>
      </c>
      <c r="J4059" s="9" t="s">
        <v>278</v>
      </c>
      <c r="K4059" s="9" t="s">
        <v>278</v>
      </c>
      <c r="L4059" s="9">
        <v>215.40000000000327</v>
      </c>
      <c r="M4059" s="9"/>
      <c r="N4059" s="67"/>
      <c r="O4059" s="67">
        <v>215.40000000000327</v>
      </c>
      <c r="T4059"/>
    </row>
    <row r="4060" spans="1:20" ht="15">
      <c r="A4060" s="28" t="s">
        <v>2536</v>
      </c>
      <c r="B4060" s="205" t="s">
        <v>1551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>
        <v>0</v>
      </c>
      <c r="J4060" s="67">
        <v>160.59999999999491</v>
      </c>
      <c r="K4060" s="9" t="s">
        <v>278</v>
      </c>
      <c r="L4060" s="9" t="s">
        <v>278</v>
      </c>
      <c r="M4060" s="9"/>
      <c r="O4060" s="67">
        <v>160.59999999999491</v>
      </c>
      <c r="T4060"/>
    </row>
    <row r="4061" spans="1:20" ht="15">
      <c r="A4061" s="28" t="s">
        <v>2537</v>
      </c>
      <c r="B4061" s="218" t="s">
        <v>1547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0</v>
      </c>
      <c r="J4061" s="9" t="s">
        <v>278</v>
      </c>
      <c r="K4061" s="9" t="s">
        <v>278</v>
      </c>
      <c r="L4061" s="9" t="s">
        <v>278</v>
      </c>
      <c r="M4061" s="9"/>
      <c r="O4061" s="67">
        <v>0</v>
      </c>
      <c r="T4061"/>
    </row>
    <row r="4062" spans="1:20" ht="15">
      <c r="A4062" s="28" t="s">
        <v>2538</v>
      </c>
      <c r="B4062" s="205" t="s">
        <v>1557</v>
      </c>
      <c r="C4062" s="3"/>
      <c r="D4062" s="3"/>
      <c r="E4062" s="9" t="s">
        <v>278</v>
      </c>
      <c r="F4062" s="9" t="s">
        <v>278</v>
      </c>
      <c r="G4062" s="9" t="s">
        <v>278</v>
      </c>
      <c r="H4062" s="9" t="s">
        <v>278</v>
      </c>
      <c r="I4062" s="9">
        <v>0</v>
      </c>
      <c r="J4062" s="9" t="s">
        <v>278</v>
      </c>
      <c r="K4062" s="9" t="s">
        <v>278</v>
      </c>
      <c r="L4062" s="9" t="s">
        <v>278</v>
      </c>
      <c r="M4062" s="9"/>
      <c r="O4062" s="67">
        <v>0</v>
      </c>
      <c r="T4062"/>
    </row>
    <row r="4063" spans="1:20" ht="15">
      <c r="A4063" s="28" t="s">
        <v>2539</v>
      </c>
      <c r="B4063" s="205" t="s">
        <v>1556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0</v>
      </c>
      <c r="J4063" s="9" t="s">
        <v>278</v>
      </c>
      <c r="K4063" s="9" t="s">
        <v>278</v>
      </c>
      <c r="L4063" s="9" t="s">
        <v>278</v>
      </c>
      <c r="M4063" s="9"/>
      <c r="O4063" s="67">
        <v>0</v>
      </c>
      <c r="T4063"/>
    </row>
    <row r="4064" spans="1:20" ht="15">
      <c r="A4064" s="28" t="s">
        <v>2687</v>
      </c>
      <c r="B4064" s="205" t="s">
        <v>1554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0</v>
      </c>
      <c r="J4064" s="9" t="s">
        <v>278</v>
      </c>
      <c r="K4064" s="9" t="s">
        <v>278</v>
      </c>
      <c r="L4064" s="9" t="s">
        <v>278</v>
      </c>
      <c r="M4064" s="9"/>
      <c r="O4064" s="67">
        <v>0</v>
      </c>
      <c r="T4064"/>
    </row>
    <row r="4065" spans="1:20" ht="15">
      <c r="A4065" s="28" t="s">
        <v>2688</v>
      </c>
      <c r="B4065" s="205" t="s">
        <v>1581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>
        <v>0</v>
      </c>
      <c r="J4065" s="9" t="s">
        <v>278</v>
      </c>
      <c r="K4065" s="9" t="s">
        <v>278</v>
      </c>
      <c r="L4065" s="9" t="s">
        <v>278</v>
      </c>
      <c r="M4065" s="9"/>
      <c r="O4065" s="67">
        <v>0</v>
      </c>
      <c r="T4065"/>
    </row>
    <row r="4066" spans="1:20" ht="15">
      <c r="A4066" s="28" t="s">
        <v>2689</v>
      </c>
      <c r="B4066" s="205" t="s">
        <v>1564</v>
      </c>
      <c r="C4066" s="3"/>
      <c r="D4066" s="3"/>
      <c r="E4066" s="9" t="s">
        <v>278</v>
      </c>
      <c r="F4066" s="9" t="s">
        <v>278</v>
      </c>
      <c r="G4066" s="9" t="s">
        <v>278</v>
      </c>
      <c r="H4066" s="9" t="s">
        <v>278</v>
      </c>
      <c r="I4066" s="9">
        <v>0</v>
      </c>
      <c r="J4066" s="9" t="s">
        <v>278</v>
      </c>
      <c r="K4066" s="9" t="s">
        <v>278</v>
      </c>
      <c r="L4066" s="9" t="s">
        <v>278</v>
      </c>
      <c r="M4066" s="9"/>
      <c r="O4066" s="67">
        <v>0</v>
      </c>
      <c r="T4066"/>
    </row>
    <row r="4067" spans="1:20" ht="15">
      <c r="A4067" s="291" t="s">
        <v>3944</v>
      </c>
      <c r="B4067" s="63" t="s">
        <v>4006</v>
      </c>
      <c r="C4067" s="3"/>
      <c r="D4067" s="3"/>
      <c r="E4067" s="9"/>
      <c r="F4067" s="9"/>
      <c r="G4067" s="9"/>
      <c r="H4067" s="67"/>
      <c r="L4067" s="69"/>
      <c r="M4067" s="69"/>
      <c r="N4067" s="67"/>
      <c r="T4067"/>
    </row>
    <row r="4068" spans="1:20" ht="15">
      <c r="A4068" s="291" t="s">
        <v>3945</v>
      </c>
      <c r="B4068" s="63" t="s">
        <v>4007</v>
      </c>
      <c r="C4068" s="3"/>
      <c r="D4068" s="3"/>
      <c r="E4068" s="9"/>
      <c r="F4068" s="9"/>
      <c r="G4068" s="9"/>
      <c r="H4068" s="67"/>
      <c r="L4068" s="69"/>
      <c r="M4068" s="69"/>
      <c r="N4068" s="67"/>
      <c r="T4068"/>
    </row>
    <row r="4069" spans="1:20" ht="15">
      <c r="A4069" s="291" t="s">
        <v>3946</v>
      </c>
      <c r="B4069" s="63" t="s">
        <v>4008</v>
      </c>
      <c r="C4069" s="3"/>
      <c r="D4069" s="3"/>
      <c r="E4069" s="9"/>
      <c r="F4069" s="9"/>
      <c r="G4069" s="9"/>
      <c r="H4069" s="67"/>
      <c r="L4069" s="69"/>
      <c r="M4069" s="69"/>
      <c r="N4069" s="67"/>
      <c r="T4069"/>
    </row>
    <row r="4070" spans="1:20" ht="15">
      <c r="A4070" s="291" t="s">
        <v>3947</v>
      </c>
      <c r="B4070" s="63" t="s">
        <v>4009</v>
      </c>
      <c r="C4070" s="3"/>
      <c r="D4070" s="3"/>
      <c r="E4070" s="9"/>
      <c r="F4070" s="9"/>
      <c r="G4070" s="9"/>
      <c r="H4070" s="67"/>
      <c r="L4070" s="69"/>
      <c r="M4070" s="69"/>
      <c r="N4070" s="67"/>
      <c r="T4070"/>
    </row>
    <row r="4071" spans="1:20" ht="15">
      <c r="A4071" s="291" t="s">
        <v>3948</v>
      </c>
      <c r="B4071" s="63" t="s">
        <v>4010</v>
      </c>
      <c r="C4071" s="3"/>
      <c r="D4071" s="3"/>
      <c r="E4071" s="9"/>
      <c r="F4071" s="9"/>
      <c r="G4071" s="9"/>
      <c r="H4071" s="67"/>
      <c r="L4071" s="69"/>
      <c r="M4071" s="69"/>
      <c r="N4071" s="67"/>
      <c r="T4071"/>
    </row>
    <row r="4072" spans="1:20" ht="15">
      <c r="A4072" s="291" t="s">
        <v>3949</v>
      </c>
      <c r="B4072" s="63" t="s">
        <v>4011</v>
      </c>
      <c r="C4072" s="3"/>
      <c r="D4072" s="3"/>
      <c r="E4072" s="9"/>
      <c r="F4072" s="9"/>
      <c r="G4072" s="9"/>
      <c r="H4072" s="67"/>
      <c r="L4072" s="69"/>
      <c r="M4072" s="69"/>
      <c r="N4072" s="67"/>
      <c r="T4072"/>
    </row>
    <row r="4073" spans="1:20" ht="15">
      <c r="A4073" s="291" t="s">
        <v>3950</v>
      </c>
      <c r="B4073" s="63" t="s">
        <v>4012</v>
      </c>
      <c r="C4073" s="3"/>
      <c r="D4073" s="3"/>
      <c r="E4073" s="9"/>
      <c r="F4073" s="9"/>
      <c r="G4073" s="9"/>
      <c r="H4073" s="67"/>
      <c r="L4073" s="69"/>
      <c r="M4073" s="69"/>
      <c r="N4073" s="67"/>
      <c r="T4073"/>
    </row>
    <row r="4074" spans="1:20" ht="15">
      <c r="A4074" s="291" t="s">
        <v>3951</v>
      </c>
      <c r="B4074" s="63" t="s">
        <v>4013</v>
      </c>
      <c r="C4074" s="3"/>
      <c r="D4074" s="3"/>
      <c r="E4074" s="9"/>
      <c r="F4074" s="9"/>
      <c r="G4074" s="9"/>
      <c r="H4074" s="67"/>
      <c r="L4074" s="69"/>
      <c r="M4074" s="69"/>
      <c r="N4074" s="67"/>
      <c r="T4074"/>
    </row>
    <row r="4075" spans="1:20" ht="15">
      <c r="A4075" s="291" t="s">
        <v>3952</v>
      </c>
      <c r="B4075" s="63" t="s">
        <v>4014</v>
      </c>
      <c r="C4075" s="3"/>
      <c r="D4075" s="3"/>
      <c r="E4075" s="9"/>
      <c r="F4075" s="9"/>
      <c r="G4075" s="9"/>
      <c r="H4075" s="67"/>
      <c r="L4075" s="69"/>
      <c r="M4075" s="69"/>
      <c r="N4075" s="67"/>
      <c r="T4075"/>
    </row>
    <row r="4076" spans="1:20" ht="15">
      <c r="A4076" s="291" t="s">
        <v>3953</v>
      </c>
      <c r="B4076" s="63" t="s">
        <v>4033</v>
      </c>
      <c r="C4076" s="3"/>
      <c r="D4076" s="3"/>
      <c r="E4076" s="9"/>
      <c r="F4076" s="9"/>
      <c r="G4076" s="9"/>
      <c r="H4076" s="67"/>
      <c r="L4076" s="69"/>
      <c r="M4076" s="69"/>
      <c r="N4076" s="67"/>
      <c r="T4076"/>
    </row>
    <row r="4077" spans="1:20" ht="15">
      <c r="A4077" s="291" t="s">
        <v>3954</v>
      </c>
      <c r="B4077" s="63" t="s">
        <v>4015</v>
      </c>
      <c r="C4077" s="3"/>
      <c r="D4077" s="3"/>
      <c r="E4077" s="9"/>
      <c r="F4077" s="9"/>
      <c r="G4077" s="9"/>
      <c r="H4077" s="67"/>
      <c r="L4077" s="69"/>
      <c r="M4077" s="69"/>
      <c r="N4077" s="67"/>
      <c r="T4077"/>
    </row>
    <row r="4078" spans="1:20" ht="15">
      <c r="A4078" s="291" t="s">
        <v>3955</v>
      </c>
      <c r="B4078" s="63" t="s">
        <v>4016</v>
      </c>
      <c r="C4078" s="3"/>
      <c r="D4078" s="3"/>
      <c r="E4078" s="9"/>
      <c r="F4078" s="9"/>
      <c r="G4078" s="9"/>
      <c r="H4078" s="67"/>
      <c r="L4078" s="69"/>
      <c r="M4078" s="69"/>
      <c r="N4078" s="67"/>
      <c r="T4078"/>
    </row>
    <row r="4079" spans="1:20" ht="15">
      <c r="A4079" s="291" t="s">
        <v>3956</v>
      </c>
      <c r="B4079" s="63" t="s">
        <v>4017</v>
      </c>
      <c r="C4079" s="3"/>
      <c r="D4079" s="3"/>
      <c r="E4079" s="9"/>
      <c r="F4079" s="9"/>
      <c r="G4079" s="9"/>
      <c r="H4079" s="67"/>
      <c r="L4079" s="69"/>
      <c r="M4079" s="69"/>
      <c r="N4079" s="67"/>
      <c r="T4079"/>
    </row>
    <row r="4080" spans="1:20" ht="15">
      <c r="A4080" s="291" t="s">
        <v>3957</v>
      </c>
      <c r="B4080" s="63" t="s">
        <v>4018</v>
      </c>
      <c r="C4080" s="3"/>
      <c r="D4080" s="3"/>
      <c r="E4080" s="9"/>
      <c r="F4080" s="9"/>
      <c r="G4080" s="9"/>
      <c r="H4080" s="67"/>
      <c r="L4080" s="69"/>
      <c r="M4080" s="69"/>
      <c r="N4080" s="67"/>
      <c r="T4080"/>
    </row>
    <row r="4081" spans="1:20" ht="15">
      <c r="A4081" s="291" t="s">
        <v>3958</v>
      </c>
      <c r="B4081" s="63" t="s">
        <v>4019</v>
      </c>
      <c r="C4081" s="3"/>
      <c r="D4081" s="3"/>
      <c r="E4081" s="9"/>
      <c r="F4081" s="9"/>
      <c r="G4081" s="9"/>
      <c r="H4081" s="67"/>
      <c r="L4081" s="69"/>
      <c r="M4081" s="69"/>
      <c r="N4081" s="67"/>
      <c r="T4081"/>
    </row>
    <row r="4082" spans="1:20" ht="15">
      <c r="A4082" s="291" t="s">
        <v>3959</v>
      </c>
      <c r="B4082" s="63" t="s">
        <v>4020</v>
      </c>
      <c r="C4082" s="3"/>
      <c r="D4082" s="3"/>
      <c r="E4082" s="9"/>
      <c r="F4082" s="9"/>
      <c r="G4082" s="9"/>
      <c r="H4082" s="67"/>
      <c r="L4082" s="69"/>
      <c r="M4082" s="69"/>
      <c r="N4082" s="67"/>
      <c r="T4082"/>
    </row>
    <row r="4083" spans="1:20" ht="15">
      <c r="A4083" s="291" t="s">
        <v>3960</v>
      </c>
      <c r="B4083" s="63" t="s">
        <v>4021</v>
      </c>
      <c r="C4083" s="3"/>
      <c r="D4083" s="3"/>
      <c r="E4083" s="9"/>
      <c r="F4083" s="9"/>
      <c r="G4083" s="9"/>
      <c r="H4083" s="67"/>
      <c r="L4083" s="69"/>
      <c r="M4083" s="69"/>
      <c r="N4083" s="67"/>
      <c r="T4083"/>
    </row>
    <row r="4084" spans="1:20" ht="15">
      <c r="A4084" s="291" t="s">
        <v>3961</v>
      </c>
      <c r="B4084" s="63" t="s">
        <v>4022</v>
      </c>
      <c r="C4084" s="3"/>
      <c r="D4084" s="3"/>
      <c r="E4084" s="9"/>
      <c r="F4084" s="9"/>
      <c r="G4084" s="9"/>
      <c r="H4084" s="67"/>
      <c r="L4084" s="69"/>
      <c r="M4084" s="69"/>
      <c r="N4084" s="67"/>
      <c r="T4084"/>
    </row>
    <row r="4085" spans="1:20" ht="15">
      <c r="A4085" s="291" t="s">
        <v>3962</v>
      </c>
      <c r="B4085" s="63" t="s">
        <v>4023</v>
      </c>
      <c r="C4085" s="3"/>
      <c r="D4085" s="3"/>
      <c r="E4085" s="9"/>
      <c r="F4085" s="9"/>
      <c r="G4085" s="9"/>
      <c r="H4085" s="67"/>
      <c r="L4085" s="69"/>
      <c r="M4085" s="69"/>
      <c r="N4085" s="67"/>
      <c r="T4085"/>
    </row>
    <row r="4086" spans="1:20" ht="15">
      <c r="A4086" s="291" t="s">
        <v>3963</v>
      </c>
      <c r="B4086" s="63" t="s">
        <v>4024</v>
      </c>
      <c r="C4086" s="3"/>
      <c r="D4086" s="3"/>
      <c r="E4086" s="9"/>
      <c r="F4086" s="9"/>
      <c r="G4086" s="9"/>
      <c r="H4086" s="67"/>
      <c r="L4086" s="69"/>
      <c r="M4086" s="69"/>
      <c r="N4086" s="67"/>
      <c r="T4086"/>
    </row>
    <row r="4087" spans="1:20" ht="15">
      <c r="A4087" s="291" t="s">
        <v>3964</v>
      </c>
      <c r="B4087" s="63" t="s">
        <v>4025</v>
      </c>
      <c r="C4087" s="3"/>
      <c r="D4087" s="3"/>
      <c r="E4087" s="9"/>
      <c r="F4087" s="9"/>
      <c r="G4087" s="9"/>
      <c r="H4087" s="67"/>
      <c r="L4087" s="69"/>
      <c r="M4087" s="69"/>
      <c r="N4087" s="67"/>
      <c r="T4087"/>
    </row>
    <row r="4088" spans="1:20" ht="15">
      <c r="A4088" s="291" t="s">
        <v>3965</v>
      </c>
      <c r="B4088" s="63" t="s">
        <v>4026</v>
      </c>
      <c r="C4088" s="3"/>
      <c r="D4088" s="3"/>
      <c r="E4088" s="9"/>
      <c r="F4088" s="9"/>
      <c r="G4088" s="9"/>
      <c r="H4088" s="67"/>
      <c r="L4088" s="69"/>
      <c r="M4088" s="69"/>
      <c r="N4088" s="67"/>
      <c r="T4088"/>
    </row>
    <row r="4089" spans="1:20" ht="15">
      <c r="A4089" s="291" t="s">
        <v>3966</v>
      </c>
      <c r="B4089" s="63" t="s">
        <v>4027</v>
      </c>
      <c r="C4089" s="3"/>
      <c r="D4089" s="3"/>
      <c r="E4089" s="9"/>
      <c r="F4089" s="9"/>
      <c r="G4089" s="9"/>
      <c r="H4089" s="67"/>
      <c r="L4089" s="69"/>
      <c r="M4089" s="69"/>
      <c r="N4089" s="67"/>
      <c r="T4089"/>
    </row>
    <row r="4090" spans="1:20" ht="15">
      <c r="A4090" s="291" t="s">
        <v>4034</v>
      </c>
      <c r="B4090" s="63" t="s">
        <v>4028</v>
      </c>
      <c r="C4090" s="3"/>
      <c r="D4090" s="3"/>
      <c r="E4090" s="9"/>
      <c r="F4090" s="9"/>
      <c r="G4090" s="9"/>
      <c r="H4090" s="67"/>
      <c r="L4090" s="69"/>
      <c r="M4090" s="69"/>
      <c r="N4090" s="67"/>
      <c r="T4090"/>
    </row>
    <row r="4091" spans="1:20" ht="15">
      <c r="A4091" s="291" t="s">
        <v>4187</v>
      </c>
      <c r="B4091" s="63" t="s">
        <v>4029</v>
      </c>
      <c r="C4091" s="3"/>
      <c r="D4091" s="3"/>
      <c r="E4091" s="9"/>
      <c r="F4091" s="9"/>
      <c r="G4091" s="9"/>
      <c r="H4091" s="67"/>
      <c r="L4091" s="69"/>
      <c r="M4091" s="69"/>
      <c r="N4091" s="67"/>
      <c r="T4091"/>
    </row>
    <row r="4092" spans="1:20" ht="15">
      <c r="A4092" s="291" t="s">
        <v>4312</v>
      </c>
      <c r="B4092" s="63" t="s">
        <v>4030</v>
      </c>
      <c r="C4092" s="3"/>
      <c r="D4092" s="3"/>
      <c r="E4092" s="9"/>
      <c r="F4092" s="9"/>
      <c r="G4092" s="9"/>
      <c r="H4092" s="67"/>
      <c r="L4092" s="69"/>
      <c r="M4092" s="69"/>
      <c r="N4092" s="67"/>
      <c r="T4092"/>
    </row>
    <row r="4093" spans="1:20" ht="15">
      <c r="A4093" s="291" t="s">
        <v>4372</v>
      </c>
      <c r="B4093" s="63" t="s">
        <v>4031</v>
      </c>
      <c r="C4093" s="3"/>
      <c r="D4093" s="3"/>
      <c r="E4093" s="9"/>
      <c r="F4093" s="9"/>
      <c r="G4093" s="9"/>
      <c r="H4093" s="67"/>
      <c r="L4093" s="69"/>
      <c r="M4093" s="69"/>
      <c r="N4093" s="67"/>
      <c r="T4093"/>
    </row>
    <row r="4094" spans="1:20" ht="15">
      <c r="A4094" s="291" t="s">
        <v>4373</v>
      </c>
      <c r="B4094" s="63" t="s">
        <v>4032</v>
      </c>
      <c r="C4094" s="3"/>
      <c r="D4094" s="3"/>
      <c r="E4094" s="9"/>
      <c r="F4094" s="9"/>
      <c r="G4094" s="9"/>
      <c r="H4094" s="67"/>
      <c r="L4094" s="69"/>
      <c r="M4094" s="69"/>
      <c r="N4094" s="67"/>
      <c r="T4094"/>
    </row>
    <row r="4095" spans="1:20" ht="15">
      <c r="A4095" s="291" t="s">
        <v>4374</v>
      </c>
      <c r="B4095" s="63" t="s">
        <v>4035</v>
      </c>
      <c r="C4095" s="3"/>
      <c r="D4095" s="3"/>
      <c r="E4095" s="9"/>
      <c r="F4095" s="9"/>
      <c r="G4095" s="9"/>
      <c r="H4095" s="67"/>
      <c r="L4095" s="69"/>
      <c r="M4095" s="69"/>
      <c r="N4095" s="67"/>
      <c r="T4095"/>
    </row>
    <row r="4096" spans="1:20" ht="15">
      <c r="A4096" s="291" t="s">
        <v>4375</v>
      </c>
      <c r="B4096" s="63" t="s">
        <v>4186</v>
      </c>
      <c r="C4096" s="3"/>
      <c r="D4096" s="3"/>
      <c r="E4096" s="9"/>
      <c r="F4096" s="9"/>
      <c r="G4096" s="9"/>
      <c r="H4096" s="67"/>
      <c r="L4096" s="69"/>
      <c r="M4096" s="69"/>
      <c r="N4096" s="67"/>
      <c r="T4096"/>
    </row>
    <row r="4097" spans="1:25" ht="15">
      <c r="A4097" s="291" t="s">
        <v>4376</v>
      </c>
      <c r="B4097" s="63" t="s">
        <v>4309</v>
      </c>
      <c r="C4097" s="3"/>
      <c r="D4097" s="3"/>
      <c r="E4097" s="9"/>
      <c r="F4097" s="9"/>
      <c r="G4097" s="9"/>
      <c r="H4097" s="67"/>
      <c r="L4097" s="69"/>
      <c r="M4097" s="69"/>
      <c r="N4097" s="67"/>
      <c r="T4097"/>
    </row>
    <row r="4098" spans="1:25" ht="15">
      <c r="A4098" s="28"/>
      <c r="B4098" s="28"/>
      <c r="E4098" s="9"/>
      <c r="F4098" s="9"/>
      <c r="G4098" s="9"/>
      <c r="H4098" s="67"/>
      <c r="L4098" s="69"/>
      <c r="M4098" s="69"/>
      <c r="N4098" s="67"/>
      <c r="T4098"/>
    </row>
    <row r="4099" spans="1:25" ht="15">
      <c r="A4099" s="28"/>
      <c r="B4099" s="63"/>
      <c r="E4099" s="9"/>
      <c r="L4099" s="69"/>
      <c r="M4099" s="69"/>
      <c r="T4099"/>
    </row>
    <row r="4100" spans="1:25" ht="15">
      <c r="A4100" s="28"/>
      <c r="B4100" s="63"/>
      <c r="E4100" s="9"/>
      <c r="L4100" s="69"/>
      <c r="M4100" s="69"/>
      <c r="T4100"/>
    </row>
    <row r="4101" spans="1:25" ht="25.5">
      <c r="A4101" s="23" t="s">
        <v>203</v>
      </c>
      <c r="L4101" s="69"/>
      <c r="M4101" s="69"/>
      <c r="T4101"/>
    </row>
    <row r="4102" spans="1:25">
      <c r="L4102" s="69"/>
      <c r="M4102" s="69"/>
      <c r="T4102"/>
    </row>
    <row r="4103" spans="1:25" ht="15">
      <c r="A4103" s="39"/>
      <c r="B4103" s="39"/>
      <c r="C4103" s="39"/>
      <c r="D4103" s="39"/>
      <c r="E4103" s="61">
        <v>2016</v>
      </c>
      <c r="F4103" s="61">
        <v>2017</v>
      </c>
      <c r="G4103" s="61">
        <v>2018</v>
      </c>
      <c r="H4103" s="61">
        <v>2019</v>
      </c>
      <c r="I4103" s="61">
        <v>2020</v>
      </c>
      <c r="J4103" s="61">
        <v>2021</v>
      </c>
      <c r="K4103" s="61">
        <v>2022</v>
      </c>
      <c r="L4103" s="61">
        <v>2023</v>
      </c>
      <c r="M4103" s="61">
        <v>2024</v>
      </c>
      <c r="O4103" s="70" t="s">
        <v>40</v>
      </c>
      <c r="T4103"/>
    </row>
    <row r="4104" spans="1:25" ht="15">
      <c r="A4104" s="28" t="s">
        <v>0</v>
      </c>
      <c r="B4104" s="63" t="s">
        <v>31</v>
      </c>
      <c r="E4104" s="216">
        <v>3417.5</v>
      </c>
      <c r="F4104" s="211">
        <v>3795.9</v>
      </c>
      <c r="G4104" s="212">
        <v>4469.3</v>
      </c>
      <c r="H4104" s="216">
        <v>4053.3999999999942</v>
      </c>
      <c r="I4104" s="212">
        <v>4773.100000000004</v>
      </c>
      <c r="J4104" s="9">
        <v>3091.0999999999931</v>
      </c>
      <c r="K4104" s="9">
        <v>4218.3000000000593</v>
      </c>
      <c r="L4104" s="216">
        <v>4563.4000000000015</v>
      </c>
      <c r="M4104" s="216"/>
      <c r="O4104" s="67">
        <v>32382.000000000051</v>
      </c>
      <c r="Q4104" t="s">
        <v>3148</v>
      </c>
      <c r="T4104" t="s">
        <v>1161</v>
      </c>
      <c r="U4104" s="63"/>
      <c r="V4104" s="63"/>
      <c r="W4104" s="265"/>
      <c r="X4104" s="317"/>
      <c r="Y4104" s="63"/>
    </row>
    <row r="4105" spans="1:25" ht="15">
      <c r="A4105" s="28" t="s">
        <v>2</v>
      </c>
      <c r="B4105" s="63" t="s">
        <v>21</v>
      </c>
      <c r="E4105" s="216">
        <v>3493.2</v>
      </c>
      <c r="F4105" s="216">
        <v>3272.4</v>
      </c>
      <c r="G4105" s="216">
        <v>4117.7</v>
      </c>
      <c r="H4105" s="9">
        <v>3242.4000000000069</v>
      </c>
      <c r="I4105" s="9">
        <v>4198.3999999999996</v>
      </c>
      <c r="J4105" s="216">
        <v>3903.5000000000346</v>
      </c>
      <c r="K4105" s="216">
        <v>4574.4999999999527</v>
      </c>
      <c r="L4105" s="9">
        <v>4223.6499999999978</v>
      </c>
      <c r="M4105" s="9"/>
      <c r="O4105" s="67">
        <v>31025.749999999993</v>
      </c>
      <c r="Q4105" t="s">
        <v>2400</v>
      </c>
      <c r="T4105" s="21" t="s">
        <v>1161</v>
      </c>
      <c r="U4105" s="273"/>
      <c r="V4105" s="63"/>
      <c r="W4105" s="283"/>
      <c r="X4105" s="317"/>
      <c r="Y4105" s="63"/>
    </row>
    <row r="4106" spans="1:25" ht="15">
      <c r="A4106" s="28" t="s">
        <v>3</v>
      </c>
      <c r="B4106" s="63" t="s">
        <v>17</v>
      </c>
      <c r="E4106" s="9">
        <v>3291.3</v>
      </c>
      <c r="F4106" s="216">
        <v>3596.1</v>
      </c>
      <c r="G4106" s="216">
        <v>4383.2</v>
      </c>
      <c r="H4106" s="9">
        <v>3079.700000000008</v>
      </c>
      <c r="I4106" s="9">
        <v>4041.8999999999978</v>
      </c>
      <c r="J4106" s="9">
        <v>3310.4000000000324</v>
      </c>
      <c r="K4106" s="213">
        <v>4962.6000000000167</v>
      </c>
      <c r="L4106" s="9">
        <v>3729.7500000000036</v>
      </c>
      <c r="M4106" s="9"/>
      <c r="O4106" s="67">
        <v>30394.950000000055</v>
      </c>
      <c r="Q4106" t="s">
        <v>2388</v>
      </c>
      <c r="T4106" s="21" t="s">
        <v>1672</v>
      </c>
      <c r="U4106" s="218"/>
      <c r="V4106" s="63"/>
      <c r="W4106" s="283"/>
      <c r="X4106" s="317"/>
      <c r="Y4106" s="63"/>
    </row>
    <row r="4107" spans="1:25" ht="15">
      <c r="A4107" s="28" t="s">
        <v>5</v>
      </c>
      <c r="B4107" s="63" t="s">
        <v>9</v>
      </c>
      <c r="E4107" s="9">
        <v>3276.6</v>
      </c>
      <c r="F4107" s="213">
        <v>3841.4</v>
      </c>
      <c r="G4107" s="9">
        <v>3640.6</v>
      </c>
      <c r="H4107" s="9">
        <v>3157.399999999996</v>
      </c>
      <c r="I4107" s="9">
        <v>4076.2999999999993</v>
      </c>
      <c r="J4107" s="216">
        <v>3678.8000000001521</v>
      </c>
      <c r="K4107" s="9">
        <v>3467.4999999999509</v>
      </c>
      <c r="L4107" s="9">
        <v>4214.3499999999949</v>
      </c>
      <c r="M4107" s="9"/>
      <c r="O4107" s="67">
        <v>29352.950000000095</v>
      </c>
      <c r="Q4107" t="s">
        <v>301</v>
      </c>
      <c r="T4107" t="s">
        <v>1672</v>
      </c>
      <c r="U4107" s="273"/>
      <c r="V4107" s="63"/>
      <c r="W4107" s="283"/>
      <c r="X4107" s="317"/>
      <c r="Y4107" s="63"/>
    </row>
    <row r="4108" spans="1:25" ht="15">
      <c r="A4108" s="28" t="s">
        <v>7</v>
      </c>
      <c r="B4108" s="63" t="s">
        <v>25</v>
      </c>
      <c r="E4108" s="211">
        <v>4141.1000000000004</v>
      </c>
      <c r="F4108" s="9">
        <v>2665.75</v>
      </c>
      <c r="G4108" s="9">
        <v>3838.3</v>
      </c>
      <c r="H4108" s="9">
        <v>3405.7999999999993</v>
      </c>
      <c r="I4108" s="216">
        <v>4429.449999999998</v>
      </c>
      <c r="J4108" s="9">
        <v>2688.9000000000015</v>
      </c>
      <c r="K4108" s="9">
        <v>4559.7000000001171</v>
      </c>
      <c r="L4108" s="9">
        <v>3398.4999999999927</v>
      </c>
      <c r="M4108" s="9"/>
      <c r="O4108" s="67">
        <v>29127.500000000109</v>
      </c>
      <c r="Q4108" t="s">
        <v>333</v>
      </c>
      <c r="T4108"/>
      <c r="U4108" s="218"/>
      <c r="V4108" s="63"/>
      <c r="W4108" s="283"/>
      <c r="X4108" s="317"/>
      <c r="Y4108" s="63"/>
    </row>
    <row r="4109" spans="1:25" ht="15">
      <c r="A4109" s="28" t="s">
        <v>8</v>
      </c>
      <c r="B4109" s="63" t="s">
        <v>11</v>
      </c>
      <c r="E4109" s="213">
        <v>4519.8</v>
      </c>
      <c r="F4109" s="216">
        <v>3699.8</v>
      </c>
      <c r="G4109" s="9">
        <v>3339.2</v>
      </c>
      <c r="H4109" s="9">
        <v>3439.5000000000055</v>
      </c>
      <c r="I4109" s="9">
        <v>3255.3000000000038</v>
      </c>
      <c r="J4109" s="216">
        <v>3790.8000000000629</v>
      </c>
      <c r="K4109" s="9">
        <v>3688.0000000000273</v>
      </c>
      <c r="L4109" s="9">
        <v>3130.7499999999982</v>
      </c>
      <c r="M4109" s="9"/>
      <c r="O4109" s="67">
        <v>28863.150000000103</v>
      </c>
      <c r="Q4109" t="s">
        <v>2217</v>
      </c>
      <c r="T4109" t="s">
        <v>1672</v>
      </c>
      <c r="U4109" s="218"/>
      <c r="V4109" s="63"/>
      <c r="W4109" s="283"/>
      <c r="X4109" s="317"/>
      <c r="Y4109" s="63"/>
    </row>
    <row r="4110" spans="1:25" ht="15">
      <c r="A4110" s="28" t="s">
        <v>10</v>
      </c>
      <c r="B4110" s="63" t="s">
        <v>37</v>
      </c>
      <c r="E4110" s="216">
        <v>3453.2</v>
      </c>
      <c r="F4110" s="9">
        <v>2382.5</v>
      </c>
      <c r="G4110" s="216">
        <v>4128.8</v>
      </c>
      <c r="H4110" s="216">
        <v>3955.0000000000055</v>
      </c>
      <c r="I4110" s="9">
        <v>3362.1000000000004</v>
      </c>
      <c r="J4110" s="9">
        <v>3132.4000000000106</v>
      </c>
      <c r="K4110" s="9">
        <v>3815.3999999999378</v>
      </c>
      <c r="L4110" s="216">
        <v>4378.6999999999898</v>
      </c>
      <c r="M4110" s="216"/>
      <c r="O4110" s="67">
        <v>28608.09999999994</v>
      </c>
      <c r="Q4110" t="s">
        <v>3149</v>
      </c>
      <c r="T4110" s="21" t="s">
        <v>1161</v>
      </c>
      <c r="U4110" s="63"/>
      <c r="V4110" s="63"/>
      <c r="W4110" s="265"/>
      <c r="X4110" s="317"/>
      <c r="Y4110" s="63"/>
    </row>
    <row r="4111" spans="1:25" ht="15">
      <c r="A4111" s="28" t="s">
        <v>12</v>
      </c>
      <c r="B4111" s="63" t="s">
        <v>33</v>
      </c>
      <c r="E4111" s="9">
        <v>2950.4</v>
      </c>
      <c r="F4111" s="9">
        <v>3183.1</v>
      </c>
      <c r="G4111" s="9">
        <v>3171.5</v>
      </c>
      <c r="H4111" s="9">
        <v>3137.4999999999982</v>
      </c>
      <c r="I4111" s="9">
        <v>3674.5999999999949</v>
      </c>
      <c r="J4111" s="211">
        <v>4163.2999999999975</v>
      </c>
      <c r="K4111" s="216">
        <v>4629.5999999999967</v>
      </c>
      <c r="L4111" s="9">
        <v>3534.7999999999975</v>
      </c>
      <c r="M4111" s="9"/>
      <c r="O4111" s="67">
        <v>28444.799999999981</v>
      </c>
      <c r="Q4111" t="s">
        <v>333</v>
      </c>
      <c r="T4111"/>
      <c r="U4111" s="273"/>
      <c r="V4111" s="63"/>
      <c r="W4111" s="283"/>
      <c r="X4111" s="317"/>
      <c r="Y4111" s="63"/>
    </row>
    <row r="4112" spans="1:25" ht="15">
      <c r="A4112" s="28" t="s">
        <v>14</v>
      </c>
      <c r="B4112" s="63" t="s">
        <v>15</v>
      </c>
      <c r="E4112" s="216">
        <v>3643.5</v>
      </c>
      <c r="F4112" s="9">
        <v>3065.75</v>
      </c>
      <c r="G4112" s="9">
        <v>3017.6</v>
      </c>
      <c r="H4112" s="9">
        <v>2976.7999999999975</v>
      </c>
      <c r="I4112" s="216">
        <v>4530.5999999999976</v>
      </c>
      <c r="J4112" s="9">
        <v>2938.3999999999596</v>
      </c>
      <c r="K4112" s="9">
        <v>2816.5999999999985</v>
      </c>
      <c r="L4112" s="9">
        <v>4113.9999999999927</v>
      </c>
      <c r="M4112" s="9"/>
      <c r="O4112" s="67">
        <v>27103.249999999949</v>
      </c>
      <c r="Q4112" t="s">
        <v>340</v>
      </c>
      <c r="T4112"/>
      <c r="U4112" s="273"/>
      <c r="V4112" s="63"/>
      <c r="W4112" s="283"/>
      <c r="X4112" s="317"/>
      <c r="Y4112" s="63"/>
    </row>
    <row r="4113" spans="1:25" ht="15">
      <c r="A4113" s="28" t="s">
        <v>16</v>
      </c>
      <c r="B4113" s="63" t="s">
        <v>143</v>
      </c>
      <c r="E4113" s="9" t="s">
        <v>278</v>
      </c>
      <c r="F4113" s="9">
        <v>3172.4</v>
      </c>
      <c r="G4113" s="9">
        <v>3867</v>
      </c>
      <c r="H4113" s="9">
        <v>3457.3000000000011</v>
      </c>
      <c r="I4113" s="9">
        <v>3427.4999999999982</v>
      </c>
      <c r="J4113" s="213">
        <v>4336.9000000000487</v>
      </c>
      <c r="K4113" s="212">
        <v>4798.4000000000378</v>
      </c>
      <c r="L4113" s="9">
        <v>3781.7000000000007</v>
      </c>
      <c r="M4113" s="9"/>
      <c r="O4113" s="67">
        <v>26841.200000000088</v>
      </c>
      <c r="Q4113" t="s">
        <v>371</v>
      </c>
      <c r="T4113" s="21" t="s">
        <v>1672</v>
      </c>
      <c r="U4113" s="63"/>
      <c r="V4113" s="63"/>
      <c r="W4113" s="265"/>
      <c r="X4113" s="317"/>
      <c r="Y4113" s="63"/>
    </row>
    <row r="4114" spans="1:25" ht="15">
      <c r="A4114" s="28" t="s">
        <v>18</v>
      </c>
      <c r="B4114" s="63" t="s">
        <v>23</v>
      </c>
      <c r="E4114" s="216">
        <v>3586.35</v>
      </c>
      <c r="F4114" s="9">
        <v>2035.8</v>
      </c>
      <c r="G4114" s="9">
        <v>2828.4</v>
      </c>
      <c r="H4114" s="216">
        <v>4044.6999999999989</v>
      </c>
      <c r="I4114" s="9">
        <v>3986.8500000000049</v>
      </c>
      <c r="J4114" s="9">
        <v>2993.1500000000415</v>
      </c>
      <c r="K4114" s="9">
        <v>3651.8499999999622</v>
      </c>
      <c r="L4114" s="9">
        <v>3653.4999999999964</v>
      </c>
      <c r="M4114" s="9"/>
      <c r="O4114" s="67">
        <v>26780.600000000002</v>
      </c>
      <c r="Q4114" t="s">
        <v>311</v>
      </c>
      <c r="T4114"/>
      <c r="U4114" s="218"/>
      <c r="V4114" s="63"/>
      <c r="W4114" s="283"/>
      <c r="X4114" s="317"/>
      <c r="Y4114" s="63"/>
    </row>
    <row r="4115" spans="1:25" ht="15">
      <c r="A4115" s="28" t="s">
        <v>20</v>
      </c>
      <c r="B4115" s="63" t="s">
        <v>13</v>
      </c>
      <c r="E4115" s="9">
        <v>2906.8</v>
      </c>
      <c r="F4115" s="9">
        <v>2911.55</v>
      </c>
      <c r="G4115" s="9">
        <v>3733</v>
      </c>
      <c r="H4115" s="9">
        <v>3368.7999999999956</v>
      </c>
      <c r="I4115" s="9">
        <v>3312.3000000000038</v>
      </c>
      <c r="J4115" s="9">
        <v>2971.2499999999545</v>
      </c>
      <c r="K4115" s="9">
        <v>3513.8000000000466</v>
      </c>
      <c r="L4115" s="9">
        <v>3520.8500000000004</v>
      </c>
      <c r="M4115" s="9"/>
      <c r="O4115" s="67">
        <v>26238.35</v>
      </c>
      <c r="T4115"/>
      <c r="U4115" s="63"/>
      <c r="V4115" s="63"/>
      <c r="W4115" s="283"/>
      <c r="X4115" s="317"/>
      <c r="Y4115" s="63"/>
    </row>
    <row r="4116" spans="1:25" ht="15">
      <c r="A4116" s="28" t="s">
        <v>22</v>
      </c>
      <c r="B4116" s="63" t="s">
        <v>142</v>
      </c>
      <c r="E4116" s="9" t="s">
        <v>278</v>
      </c>
      <c r="F4116" s="216">
        <v>3265.4</v>
      </c>
      <c r="G4116" s="216">
        <v>4294.7</v>
      </c>
      <c r="H4116" s="216">
        <v>3906.6999999999971</v>
      </c>
      <c r="I4116" s="9">
        <v>3890.9999999999973</v>
      </c>
      <c r="J4116" s="9">
        <v>3253.0999999999713</v>
      </c>
      <c r="K4116" s="9">
        <v>3792.9000000000306</v>
      </c>
      <c r="L4116" s="9">
        <v>3804.5999999999913</v>
      </c>
      <c r="M4116" s="9"/>
      <c r="O4116" s="67">
        <v>26208.399999999987</v>
      </c>
      <c r="Q4116" t="s">
        <v>1162</v>
      </c>
      <c r="T4116"/>
      <c r="U4116" s="273"/>
      <c r="V4116" s="63"/>
      <c r="W4116" s="283"/>
      <c r="X4116" s="317"/>
      <c r="Y4116" s="63"/>
    </row>
    <row r="4117" spans="1:25" ht="15">
      <c r="A4117" s="28" t="s">
        <v>24</v>
      </c>
      <c r="B4117" s="63" t="s">
        <v>141</v>
      </c>
      <c r="E4117" s="9" t="s">
        <v>278</v>
      </c>
      <c r="F4117" s="9">
        <v>2312.75</v>
      </c>
      <c r="G4117" s="211">
        <v>4571.5</v>
      </c>
      <c r="H4117" s="9">
        <v>3344.9000000000033</v>
      </c>
      <c r="I4117" s="9">
        <v>4076.2999999999965</v>
      </c>
      <c r="J4117" s="9">
        <v>3370.0999999999713</v>
      </c>
      <c r="K4117" s="9">
        <v>3786.1999999999935</v>
      </c>
      <c r="L4117" s="216">
        <v>4493.9500000000007</v>
      </c>
      <c r="M4117" s="216"/>
      <c r="O4117" s="67">
        <v>25955.699999999968</v>
      </c>
      <c r="Q4117" t="s">
        <v>333</v>
      </c>
      <c r="T4117"/>
      <c r="U4117" s="63"/>
      <c r="V4117" s="63"/>
      <c r="W4117" s="283"/>
      <c r="X4117" s="317"/>
      <c r="Y4117" s="63"/>
    </row>
    <row r="4118" spans="1:25" ht="15">
      <c r="A4118" s="28" t="s">
        <v>26</v>
      </c>
      <c r="B4118" s="63" t="s">
        <v>27</v>
      </c>
      <c r="E4118" s="212">
        <v>4024.7</v>
      </c>
      <c r="F4118" s="9">
        <v>2880.8</v>
      </c>
      <c r="G4118" s="9">
        <v>3461.4</v>
      </c>
      <c r="H4118" s="9">
        <v>2908.299999999992</v>
      </c>
      <c r="I4118" s="9">
        <v>3232.7999999999993</v>
      </c>
      <c r="J4118" s="9">
        <v>2913.4999999999563</v>
      </c>
      <c r="K4118" s="9">
        <v>2843.0500000000338</v>
      </c>
      <c r="L4118" s="9">
        <v>2925.4000000000051</v>
      </c>
      <c r="M4118" s="9"/>
      <c r="O4118" s="67">
        <v>25189.949999999986</v>
      </c>
      <c r="Q4118" t="s">
        <v>282</v>
      </c>
      <c r="T4118"/>
      <c r="U4118" s="273"/>
      <c r="V4118" s="63"/>
      <c r="W4118" s="283"/>
      <c r="X4118" s="317"/>
      <c r="Y4118" s="63"/>
    </row>
    <row r="4119" spans="1:25" ht="15">
      <c r="A4119" s="28" t="s">
        <v>28</v>
      </c>
      <c r="B4119" s="63" t="s">
        <v>154</v>
      </c>
      <c r="E4119" s="9" t="s">
        <v>278</v>
      </c>
      <c r="F4119" s="9" t="s">
        <v>278</v>
      </c>
      <c r="G4119" s="9">
        <v>3606.3</v>
      </c>
      <c r="H4119" s="212">
        <v>4080.2000000000007</v>
      </c>
      <c r="I4119" s="211">
        <v>4964.800000000002</v>
      </c>
      <c r="J4119" s="216">
        <v>3850.0999999999312</v>
      </c>
      <c r="K4119" s="9">
        <v>3890.899999999976</v>
      </c>
      <c r="L4119" s="9">
        <v>3687.0500000000029</v>
      </c>
      <c r="M4119" s="9"/>
      <c r="O4119" s="67">
        <v>24079.349999999915</v>
      </c>
      <c r="Q4119" t="s">
        <v>1625</v>
      </c>
      <c r="T4119"/>
      <c r="U4119" s="63"/>
      <c r="V4119" s="63"/>
      <c r="W4119" s="265"/>
      <c r="X4119" s="317"/>
      <c r="Y4119" s="63"/>
    </row>
    <row r="4120" spans="1:25" ht="15">
      <c r="A4120" s="28" t="s">
        <v>30</v>
      </c>
      <c r="B4120" s="63" t="s">
        <v>39</v>
      </c>
      <c r="E4120" s="216">
        <v>3409.5</v>
      </c>
      <c r="F4120" s="9">
        <v>3179</v>
      </c>
      <c r="G4120" s="9">
        <v>3442.9</v>
      </c>
      <c r="H4120" s="211">
        <v>4083.7999999999975</v>
      </c>
      <c r="I4120" s="9">
        <v>3365.6000000000022</v>
      </c>
      <c r="J4120" s="9">
        <v>3585.8999999999924</v>
      </c>
      <c r="K4120" s="9">
        <v>2672.700000000139</v>
      </c>
      <c r="L4120" s="9" t="s">
        <v>278</v>
      </c>
      <c r="M4120" s="9"/>
      <c r="O4120" s="67">
        <v>23739.400000000129</v>
      </c>
      <c r="Q4120" t="s">
        <v>306</v>
      </c>
      <c r="T4120"/>
      <c r="U4120" s="63"/>
      <c r="V4120" s="63"/>
      <c r="W4120" s="283"/>
      <c r="X4120" s="317"/>
      <c r="Y4120" s="63"/>
    </row>
    <row r="4121" spans="1:25" ht="15">
      <c r="A4121" s="28" t="s">
        <v>32</v>
      </c>
      <c r="B4121" s="63" t="s">
        <v>1</v>
      </c>
      <c r="E4121" s="9">
        <v>3316.9</v>
      </c>
      <c r="F4121" s="216">
        <v>3207.5</v>
      </c>
      <c r="G4121" s="9">
        <v>2588</v>
      </c>
      <c r="H4121" s="9">
        <v>2560.3999999999942</v>
      </c>
      <c r="I4121" s="9">
        <v>2527.8999999999996</v>
      </c>
      <c r="J4121" s="9">
        <v>2744.5999999999003</v>
      </c>
      <c r="K4121" s="9">
        <v>3823.9999999999727</v>
      </c>
      <c r="L4121" s="9">
        <v>2788.8000000000047</v>
      </c>
      <c r="M4121" s="9"/>
      <c r="O4121" s="67">
        <v>23558.099999999868</v>
      </c>
      <c r="Q4121" t="s">
        <v>293</v>
      </c>
      <c r="T4121"/>
      <c r="U4121" s="273"/>
      <c r="V4121" s="63"/>
      <c r="W4121" s="283"/>
      <c r="X4121" s="317"/>
      <c r="Y4121" s="63"/>
    </row>
    <row r="4122" spans="1:25" ht="15">
      <c r="A4122" s="28" t="s">
        <v>34</v>
      </c>
      <c r="B4122" s="63" t="s">
        <v>155</v>
      </c>
      <c r="E4122" s="9" t="s">
        <v>278</v>
      </c>
      <c r="F4122" s="9" t="s">
        <v>278</v>
      </c>
      <c r="G4122" s="9">
        <v>3559.1</v>
      </c>
      <c r="H4122" s="9">
        <v>2935.700000000008</v>
      </c>
      <c r="I4122" s="213">
        <v>5145.1999999999971</v>
      </c>
      <c r="J4122" s="9">
        <v>3172.0000000000273</v>
      </c>
      <c r="K4122" s="9">
        <v>3415.5999999999294</v>
      </c>
      <c r="L4122" s="9">
        <v>3840.8000000000065</v>
      </c>
      <c r="M4122" s="9"/>
      <c r="O4122" s="67">
        <v>22068.399999999969</v>
      </c>
      <c r="Q4122" t="s">
        <v>281</v>
      </c>
      <c r="T4122" s="21" t="s">
        <v>1672</v>
      </c>
      <c r="U4122" s="63"/>
      <c r="V4122" s="63"/>
      <c r="W4122" s="265"/>
      <c r="X4122" s="317"/>
      <c r="Y4122" s="63"/>
    </row>
    <row r="4123" spans="1:25" ht="15">
      <c r="A4123" s="28" t="s">
        <v>36</v>
      </c>
      <c r="B4123" s="63" t="s">
        <v>19</v>
      </c>
      <c r="E4123" s="9">
        <v>3214.4</v>
      </c>
      <c r="F4123" s="212">
        <v>3783.9</v>
      </c>
      <c r="G4123" s="213">
        <v>4923.3999999999996</v>
      </c>
      <c r="H4123" s="9">
        <v>3475.3000000000011</v>
      </c>
      <c r="I4123" s="9">
        <v>2871.9000000000005</v>
      </c>
      <c r="J4123" s="9">
        <v>3142.3999999999887</v>
      </c>
      <c r="K4123" s="9" t="s">
        <v>278</v>
      </c>
      <c r="L4123" s="9" t="s">
        <v>278</v>
      </c>
      <c r="M4123" s="9"/>
      <c r="O4123" s="67">
        <v>21411.299999999988</v>
      </c>
      <c r="Q4123" t="s">
        <v>371</v>
      </c>
      <c r="T4123" t="s">
        <v>1672</v>
      </c>
      <c r="U4123" s="63"/>
      <c r="V4123" s="63"/>
      <c r="W4123" s="265"/>
      <c r="X4123" s="317"/>
      <c r="Y4123" s="63"/>
    </row>
    <row r="4124" spans="1:25" ht="15">
      <c r="A4124" s="28" t="s">
        <v>38</v>
      </c>
      <c r="B4124" s="63" t="s">
        <v>703</v>
      </c>
      <c r="E4124" s="9" t="s">
        <v>278</v>
      </c>
      <c r="F4124" s="9" t="s">
        <v>278</v>
      </c>
      <c r="G4124" s="9" t="s">
        <v>278</v>
      </c>
      <c r="H4124" s="216">
        <v>3901.4999999999964</v>
      </c>
      <c r="I4124" s="216">
        <v>4325.7499999999991</v>
      </c>
      <c r="J4124" s="9">
        <v>3407.6000000001131</v>
      </c>
      <c r="K4124" s="9">
        <v>4163.3500000000131</v>
      </c>
      <c r="L4124" s="213">
        <v>5032.3499999999985</v>
      </c>
      <c r="M4124" s="213"/>
      <c r="O4124" s="67">
        <v>20830.550000000119</v>
      </c>
      <c r="Q4124" t="s">
        <v>2916</v>
      </c>
      <c r="T4124" s="21" t="s">
        <v>1672</v>
      </c>
      <c r="U4124" s="273"/>
      <c r="V4124" s="63"/>
      <c r="W4124" s="282"/>
      <c r="X4124" s="317"/>
      <c r="Y4124" s="63"/>
    </row>
    <row r="4125" spans="1:25" ht="15">
      <c r="A4125" s="28" t="s">
        <v>145</v>
      </c>
      <c r="B4125" s="63" t="s">
        <v>153</v>
      </c>
      <c r="E4125" s="9" t="s">
        <v>278</v>
      </c>
      <c r="F4125" s="9" t="s">
        <v>278</v>
      </c>
      <c r="G4125" s="9">
        <v>2759</v>
      </c>
      <c r="H4125" s="213">
        <v>4199.1000000000004</v>
      </c>
      <c r="I4125" s="9">
        <v>4205.9999999999982</v>
      </c>
      <c r="J4125" s="9">
        <v>2726.4999999999745</v>
      </c>
      <c r="K4125" s="9">
        <v>3975.5000000000327</v>
      </c>
      <c r="L4125" s="9">
        <v>2941.399999999996</v>
      </c>
      <c r="M4125" s="9"/>
      <c r="O4125" s="67">
        <v>20807.5</v>
      </c>
      <c r="Q4125" t="s">
        <v>281</v>
      </c>
      <c r="T4125" t="s">
        <v>1672</v>
      </c>
      <c r="U4125" s="273"/>
      <c r="V4125" s="63"/>
      <c r="W4125" s="283"/>
      <c r="X4125" s="317"/>
      <c r="Y4125" s="63"/>
    </row>
    <row r="4126" spans="1:25" ht="15">
      <c r="A4126" s="28" t="s">
        <v>146</v>
      </c>
      <c r="B4126" s="63" t="s">
        <v>6</v>
      </c>
      <c r="E4126" s="9">
        <v>3051.6</v>
      </c>
      <c r="F4126" s="216">
        <v>3446.35</v>
      </c>
      <c r="G4126" s="9">
        <v>4045.1</v>
      </c>
      <c r="H4126" s="9">
        <v>3370.3500000000004</v>
      </c>
      <c r="I4126" s="9">
        <v>3683.7999999999993</v>
      </c>
      <c r="J4126" s="9">
        <v>3003.2999999999738</v>
      </c>
      <c r="K4126" s="9" t="s">
        <v>278</v>
      </c>
      <c r="L4126" s="9" t="s">
        <v>278</v>
      </c>
      <c r="M4126" s="9"/>
      <c r="O4126" s="67">
        <v>20600.499999999971</v>
      </c>
      <c r="Q4126" t="s">
        <v>292</v>
      </c>
      <c r="T4126"/>
      <c r="U4126" s="273"/>
      <c r="V4126" s="63"/>
      <c r="W4126" s="283"/>
      <c r="X4126" s="317"/>
      <c r="Y4126" s="63"/>
    </row>
    <row r="4127" spans="1:25" ht="15">
      <c r="A4127" s="28" t="s">
        <v>147</v>
      </c>
      <c r="B4127" s="63" t="s">
        <v>144</v>
      </c>
      <c r="E4127" s="9" t="s">
        <v>278</v>
      </c>
      <c r="F4127" s="9">
        <v>3075.25</v>
      </c>
      <c r="G4127" s="216">
        <v>4156.2</v>
      </c>
      <c r="H4127" s="9">
        <v>2883.1000000000022</v>
      </c>
      <c r="I4127" s="9">
        <v>3701.2000000000025</v>
      </c>
      <c r="J4127" s="9">
        <v>3614.7999999999683</v>
      </c>
      <c r="K4127" s="9">
        <v>3081.2500000000273</v>
      </c>
      <c r="L4127" s="9" t="s">
        <v>278</v>
      </c>
      <c r="M4127" s="9"/>
      <c r="O4127" s="67">
        <v>20511.800000000003</v>
      </c>
      <c r="Q4127" t="s">
        <v>287</v>
      </c>
      <c r="T4127"/>
      <c r="U4127" s="63"/>
      <c r="V4127" s="63"/>
      <c r="W4127" s="265"/>
      <c r="X4127" s="317"/>
      <c r="Y4127" s="63"/>
    </row>
    <row r="4128" spans="1:25" ht="15">
      <c r="A4128" s="28" t="s">
        <v>151</v>
      </c>
      <c r="B4128" s="28" t="s">
        <v>690</v>
      </c>
      <c r="E4128" s="9" t="s">
        <v>278</v>
      </c>
      <c r="F4128" s="9" t="s">
        <v>278</v>
      </c>
      <c r="G4128" s="9" t="s">
        <v>278</v>
      </c>
      <c r="H4128" s="216">
        <v>3982.0999999999985</v>
      </c>
      <c r="I4128" s="216">
        <v>4282.4999999999973</v>
      </c>
      <c r="J4128" s="9">
        <v>3591.0999999999258</v>
      </c>
      <c r="K4128" s="9">
        <v>3762.499999999889</v>
      </c>
      <c r="L4128" s="9">
        <v>4291.9000000000087</v>
      </c>
      <c r="M4128" s="9"/>
      <c r="O4128" s="67">
        <v>19910.099999999817</v>
      </c>
      <c r="Q4128" t="s">
        <v>331</v>
      </c>
      <c r="T4128"/>
      <c r="U4128" s="273"/>
      <c r="V4128" s="63"/>
      <c r="W4128" s="283"/>
      <c r="X4128" s="317"/>
      <c r="Y4128" s="63"/>
    </row>
    <row r="4129" spans="1:25" ht="15">
      <c r="A4129" s="28" t="s">
        <v>157</v>
      </c>
      <c r="B4129" s="63" t="s">
        <v>710</v>
      </c>
      <c r="E4129" s="9" t="s">
        <v>278</v>
      </c>
      <c r="F4129" s="9" t="s">
        <v>278</v>
      </c>
      <c r="G4129" s="9" t="s">
        <v>278</v>
      </c>
      <c r="H4129" s="9">
        <v>2923.8999999999978</v>
      </c>
      <c r="I4129" s="9">
        <v>3818.9999999999991</v>
      </c>
      <c r="J4129" s="212">
        <v>4028.1000000000622</v>
      </c>
      <c r="K4129" s="211">
        <v>4841.3999999999651</v>
      </c>
      <c r="L4129" s="9">
        <v>4167.850000000004</v>
      </c>
      <c r="M4129" s="9"/>
      <c r="O4129" s="67">
        <v>19780.250000000029</v>
      </c>
      <c r="Q4129" t="s">
        <v>302</v>
      </c>
      <c r="T4129"/>
      <c r="U4129" s="218"/>
      <c r="V4129" s="63"/>
      <c r="W4129" s="283"/>
      <c r="X4129" s="317"/>
      <c r="Y4129" s="63"/>
    </row>
    <row r="4130" spans="1:25" ht="15">
      <c r="A4130" s="28" t="s">
        <v>159</v>
      </c>
      <c r="B4130" s="63" t="s">
        <v>719</v>
      </c>
      <c r="E4130" s="9" t="s">
        <v>278</v>
      </c>
      <c r="F4130" s="9" t="s">
        <v>278</v>
      </c>
      <c r="G4130" s="9" t="s">
        <v>278</v>
      </c>
      <c r="H4130" s="216">
        <v>3987.6000000000022</v>
      </c>
      <c r="I4130" s="9">
        <v>3683.3000000000011</v>
      </c>
      <c r="J4130" s="9">
        <v>3168.3999999999669</v>
      </c>
      <c r="K4130" s="216">
        <v>4624.7999999999683</v>
      </c>
      <c r="L4130" s="9">
        <v>4250.8500000000004</v>
      </c>
      <c r="M4130" s="9"/>
      <c r="O4130" s="67">
        <v>19714.949999999939</v>
      </c>
      <c r="Q4130" t="s">
        <v>316</v>
      </c>
      <c r="T4130"/>
      <c r="U4130" s="63"/>
      <c r="V4130" s="63"/>
      <c r="W4130" s="283"/>
      <c r="X4130" s="317"/>
      <c r="Y4130" s="63"/>
    </row>
    <row r="4131" spans="1:25" ht="15">
      <c r="A4131" s="28" t="s">
        <v>160</v>
      </c>
      <c r="B4131" s="63" t="s">
        <v>162</v>
      </c>
      <c r="E4131" s="9" t="s">
        <v>278</v>
      </c>
      <c r="F4131" s="9" t="s">
        <v>278</v>
      </c>
      <c r="G4131" s="9">
        <v>3223</v>
      </c>
      <c r="H4131" s="9">
        <v>2948.3999999999996</v>
      </c>
      <c r="I4131" s="9">
        <v>3473.5999999999967</v>
      </c>
      <c r="J4131" s="9">
        <v>2225.8000000000338</v>
      </c>
      <c r="K4131" s="9">
        <v>3358.3999999999887</v>
      </c>
      <c r="L4131" s="216">
        <v>4401.7499999999945</v>
      </c>
      <c r="M4131" s="216"/>
      <c r="O4131" s="67">
        <v>19630.950000000012</v>
      </c>
      <c r="Q4131" t="s">
        <v>287</v>
      </c>
      <c r="T4131"/>
      <c r="U4131" s="273"/>
      <c r="V4131" s="63"/>
      <c r="W4131" s="283"/>
      <c r="X4131" s="317"/>
      <c r="Y4131" s="63"/>
    </row>
    <row r="4132" spans="1:25" ht="15">
      <c r="A4132" s="28" t="s">
        <v>161</v>
      </c>
      <c r="B4132" s="63" t="s">
        <v>757</v>
      </c>
      <c r="E4132" s="9" t="s">
        <v>278</v>
      </c>
      <c r="F4132" s="9" t="s">
        <v>278</v>
      </c>
      <c r="G4132" s="9" t="s">
        <v>278</v>
      </c>
      <c r="H4132" s="9">
        <v>3274.1999999999953</v>
      </c>
      <c r="I4132" s="216">
        <v>4280.3999999999969</v>
      </c>
      <c r="J4132" s="9">
        <v>2858.9999999999509</v>
      </c>
      <c r="K4132" s="9">
        <v>4293.0999999999985</v>
      </c>
      <c r="L4132" s="216">
        <v>4383.1499999999978</v>
      </c>
      <c r="M4132" s="216"/>
      <c r="O4132" s="67">
        <v>19089.84999999994</v>
      </c>
      <c r="Q4132" t="s">
        <v>322</v>
      </c>
      <c r="T4132"/>
      <c r="U4132" s="63"/>
      <c r="V4132" s="63"/>
      <c r="W4132" s="265"/>
      <c r="X4132" s="317"/>
      <c r="Y4132" s="63"/>
    </row>
    <row r="4133" spans="1:25" ht="15">
      <c r="A4133" s="28" t="s">
        <v>163</v>
      </c>
      <c r="B4133" s="63" t="s">
        <v>736</v>
      </c>
      <c r="E4133" s="9" t="s">
        <v>278</v>
      </c>
      <c r="F4133" s="9" t="s">
        <v>278</v>
      </c>
      <c r="G4133" s="9" t="s">
        <v>278</v>
      </c>
      <c r="H4133" s="9">
        <v>3523.3999999999942</v>
      </c>
      <c r="I4133" s="9">
        <v>3866.8000000000029</v>
      </c>
      <c r="J4133" s="216">
        <v>3709.7000000000007</v>
      </c>
      <c r="K4133" s="9">
        <v>4194.4000000001415</v>
      </c>
      <c r="L4133" s="9">
        <v>3741.4500000000044</v>
      </c>
      <c r="M4133" s="9"/>
      <c r="O4133" s="67">
        <v>19035.750000000146</v>
      </c>
      <c r="Q4133" t="s">
        <v>287</v>
      </c>
      <c r="T4133"/>
      <c r="U4133" s="273"/>
      <c r="V4133" s="63"/>
      <c r="W4133" s="282"/>
      <c r="X4133" s="317"/>
      <c r="Y4133" s="63"/>
    </row>
    <row r="4134" spans="1:25" ht="15">
      <c r="A4134" s="28" t="s">
        <v>274</v>
      </c>
      <c r="B4134" s="63" t="s">
        <v>740</v>
      </c>
      <c r="E4134" s="9" t="s">
        <v>278</v>
      </c>
      <c r="F4134" s="9" t="s">
        <v>278</v>
      </c>
      <c r="G4134" s="9" t="s">
        <v>278</v>
      </c>
      <c r="H4134" s="9">
        <v>3159.399999999996</v>
      </c>
      <c r="I4134" s="9">
        <v>3845.4999999999964</v>
      </c>
      <c r="J4134" s="9">
        <v>3333.2000000000189</v>
      </c>
      <c r="K4134" s="9">
        <v>4175.0999999999585</v>
      </c>
      <c r="L4134" s="216">
        <v>4498.8999999999942</v>
      </c>
      <c r="M4134" s="216"/>
      <c r="O4134" s="67">
        <v>19012.099999999962</v>
      </c>
      <c r="Q4134" t="s">
        <v>284</v>
      </c>
      <c r="T4134"/>
      <c r="U4134" s="273"/>
      <c r="V4134" s="63"/>
      <c r="W4134" s="282"/>
      <c r="X4134" s="317"/>
      <c r="Y4134" s="63"/>
    </row>
    <row r="4135" spans="1:25" ht="15">
      <c r="A4135" s="28" t="s">
        <v>275</v>
      </c>
      <c r="B4135" s="63" t="s">
        <v>747</v>
      </c>
      <c r="E4135" s="9" t="s">
        <v>278</v>
      </c>
      <c r="F4135" s="9" t="s">
        <v>278</v>
      </c>
      <c r="G4135" s="9" t="s">
        <v>278</v>
      </c>
      <c r="H4135" s="9">
        <v>3377.1999999999953</v>
      </c>
      <c r="I4135" s="9">
        <v>4006.7500000000018</v>
      </c>
      <c r="J4135" s="9">
        <v>3146.1999999999971</v>
      </c>
      <c r="K4135" s="9">
        <v>4338.2999999999192</v>
      </c>
      <c r="L4135" s="9">
        <v>3687.7999999999956</v>
      </c>
      <c r="M4135" s="9"/>
      <c r="O4135" s="67">
        <v>18556.249999999909</v>
      </c>
      <c r="T4135"/>
      <c r="U4135" s="63"/>
      <c r="V4135" s="63"/>
      <c r="W4135" s="283"/>
      <c r="X4135" s="317"/>
      <c r="Y4135" s="63"/>
    </row>
    <row r="4136" spans="1:25" ht="15">
      <c r="A4136" s="28" t="s">
        <v>276</v>
      </c>
      <c r="B4136" s="63" t="s">
        <v>695</v>
      </c>
      <c r="E4136" s="9" t="s">
        <v>278</v>
      </c>
      <c r="F4136" s="9" t="s">
        <v>278</v>
      </c>
      <c r="G4136" s="9" t="s">
        <v>278</v>
      </c>
      <c r="H4136" s="9">
        <v>3310.5999999999967</v>
      </c>
      <c r="I4136" s="9">
        <v>3805.1000000000022</v>
      </c>
      <c r="J4136" s="9">
        <v>3104.100000000044</v>
      </c>
      <c r="K4136" s="9">
        <v>3760.6000000000004</v>
      </c>
      <c r="L4136" s="216">
        <v>4444.6499999999978</v>
      </c>
      <c r="M4136" s="216"/>
      <c r="O4136" s="67">
        <v>18425.050000000039</v>
      </c>
      <c r="Q4136" t="s">
        <v>292</v>
      </c>
      <c r="T4136"/>
      <c r="U4136" s="273"/>
      <c r="V4136" s="63"/>
      <c r="W4136" s="283"/>
      <c r="X4136" s="317"/>
      <c r="Y4136" s="63"/>
    </row>
    <row r="4137" spans="1:25" ht="15">
      <c r="A4137" s="28" t="s">
        <v>277</v>
      </c>
      <c r="B4137" s="63" t="s">
        <v>706</v>
      </c>
      <c r="E4137" s="9" t="s">
        <v>278</v>
      </c>
      <c r="F4137" s="9" t="s">
        <v>278</v>
      </c>
      <c r="G4137" s="9" t="s">
        <v>278</v>
      </c>
      <c r="H4137" s="9">
        <v>3634.399999999996</v>
      </c>
      <c r="I4137" s="216">
        <v>4564.4000000000015</v>
      </c>
      <c r="J4137" s="9">
        <v>3195.3999999999996</v>
      </c>
      <c r="K4137" s="9">
        <v>3605.2000000000207</v>
      </c>
      <c r="L4137" s="9">
        <v>3302.4000000000015</v>
      </c>
      <c r="M4137" s="9"/>
      <c r="O4137" s="67">
        <v>18301.800000000017</v>
      </c>
      <c r="Q4137" t="s">
        <v>283</v>
      </c>
      <c r="T4137"/>
      <c r="U4137" s="63"/>
      <c r="V4137" s="63"/>
      <c r="W4137" s="265"/>
      <c r="X4137" s="317"/>
      <c r="Y4137" s="63"/>
    </row>
    <row r="4138" spans="1:25" ht="15">
      <c r="A4138" s="28" t="s">
        <v>692</v>
      </c>
      <c r="B4138" s="63" t="s">
        <v>714</v>
      </c>
      <c r="E4138" s="9" t="s">
        <v>278</v>
      </c>
      <c r="F4138" s="9" t="s">
        <v>278</v>
      </c>
      <c r="G4138" s="9" t="s">
        <v>278</v>
      </c>
      <c r="H4138" s="9">
        <v>2623.0999999999949</v>
      </c>
      <c r="I4138" s="9">
        <v>3766.0500000000011</v>
      </c>
      <c r="J4138" s="9">
        <v>3006.5000000000182</v>
      </c>
      <c r="K4138" s="9">
        <v>4141.9499999999716</v>
      </c>
      <c r="L4138" s="9">
        <v>3837.6</v>
      </c>
      <c r="M4138" s="9"/>
      <c r="O4138" s="67">
        <v>17375.199999999986</v>
      </c>
      <c r="T4138"/>
      <c r="U4138" s="273"/>
      <c r="V4138" s="63"/>
      <c r="W4138" s="282"/>
      <c r="X4138" s="317"/>
      <c r="Y4138" s="63"/>
    </row>
    <row r="4139" spans="1:25" ht="15">
      <c r="A4139" s="28" t="s">
        <v>693</v>
      </c>
      <c r="B4139" s="63" t="s">
        <v>705</v>
      </c>
      <c r="E4139" s="9" t="s">
        <v>278</v>
      </c>
      <c r="F4139" s="9" t="s">
        <v>278</v>
      </c>
      <c r="G4139" s="9" t="s">
        <v>278</v>
      </c>
      <c r="H4139" s="9">
        <v>3835.2999999999938</v>
      </c>
      <c r="I4139" s="9">
        <v>2993.6000000000031</v>
      </c>
      <c r="J4139" s="9">
        <v>3464.1999999999553</v>
      </c>
      <c r="K4139" s="9">
        <v>3431.099999999984</v>
      </c>
      <c r="L4139" s="9">
        <v>3394.8500000000058</v>
      </c>
      <c r="M4139" s="9"/>
      <c r="O4139" s="67">
        <v>17119.049999999941</v>
      </c>
      <c r="T4139"/>
      <c r="U4139" s="273"/>
      <c r="V4139" s="63"/>
      <c r="W4139" s="283"/>
      <c r="X4139" s="317"/>
      <c r="Y4139" s="63"/>
    </row>
    <row r="4140" spans="1:25" ht="15">
      <c r="A4140" s="28" t="s">
        <v>694</v>
      </c>
      <c r="B4140" s="63" t="s">
        <v>753</v>
      </c>
      <c r="E4140" s="9" t="s">
        <v>278</v>
      </c>
      <c r="F4140" s="9" t="s">
        <v>278</v>
      </c>
      <c r="G4140" s="9" t="s">
        <v>278</v>
      </c>
      <c r="H4140" s="9">
        <v>3349.5499999999938</v>
      </c>
      <c r="I4140" s="9">
        <v>2532.4999999999991</v>
      </c>
      <c r="J4140" s="9">
        <v>3392.9000000000378</v>
      </c>
      <c r="K4140" s="9">
        <v>3373.5499999999829</v>
      </c>
      <c r="L4140" s="9">
        <v>3957.6999999999971</v>
      </c>
      <c r="M4140" s="9"/>
      <c r="O4140" s="67">
        <v>16606.200000000012</v>
      </c>
      <c r="T4140"/>
      <c r="U4140" s="63"/>
      <c r="V4140" s="63"/>
      <c r="W4140" s="283"/>
      <c r="X4140" s="317"/>
      <c r="Y4140" s="63"/>
    </row>
    <row r="4141" spans="1:25" ht="15">
      <c r="A4141" s="28" t="s">
        <v>696</v>
      </c>
      <c r="B4141" s="63" t="s">
        <v>739</v>
      </c>
      <c r="E4141" s="9" t="s">
        <v>278</v>
      </c>
      <c r="F4141" s="9" t="s">
        <v>278</v>
      </c>
      <c r="G4141" s="9" t="s">
        <v>278</v>
      </c>
      <c r="H4141" s="9">
        <v>2374.6999999999971</v>
      </c>
      <c r="I4141" s="9">
        <v>3816.300000000002</v>
      </c>
      <c r="J4141" s="9">
        <v>3547.8999999999905</v>
      </c>
      <c r="K4141" s="9">
        <v>2873.8500000000458</v>
      </c>
      <c r="L4141" s="9">
        <v>3949.3000000000047</v>
      </c>
      <c r="M4141" s="9"/>
      <c r="O4141" s="67">
        <v>16562.050000000039</v>
      </c>
      <c r="T4141"/>
      <c r="U4141" s="63"/>
      <c r="V4141" s="63"/>
      <c r="W4141" s="283"/>
      <c r="X4141" s="317"/>
      <c r="Y4141" s="63"/>
    </row>
    <row r="4142" spans="1:25" ht="15">
      <c r="A4142" s="28" t="s">
        <v>702</v>
      </c>
      <c r="B4142" s="205" t="s">
        <v>1559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3687.1999999999989</v>
      </c>
      <c r="J4142" s="216">
        <v>3938.8999999999542</v>
      </c>
      <c r="K4142" s="216">
        <v>4750.8999999999651</v>
      </c>
      <c r="L4142" s="9">
        <v>3665.7500000000055</v>
      </c>
      <c r="M4142" s="9"/>
      <c r="O4142" s="67">
        <v>16042.749999999924</v>
      </c>
      <c r="Q4142" t="s">
        <v>309</v>
      </c>
      <c r="T4142"/>
      <c r="U4142" s="63"/>
      <c r="V4142" s="63"/>
      <c r="W4142" s="265"/>
      <c r="X4142" s="317"/>
      <c r="Y4142" s="63"/>
    </row>
    <row r="4143" spans="1:25" ht="15">
      <c r="A4143" s="28" t="s">
        <v>704</v>
      </c>
      <c r="B4143" s="63" t="s">
        <v>735</v>
      </c>
      <c r="E4143" s="9" t="s">
        <v>278</v>
      </c>
      <c r="F4143" s="9" t="s">
        <v>278</v>
      </c>
      <c r="G4143" s="9" t="s">
        <v>278</v>
      </c>
      <c r="H4143" s="9">
        <v>3171.6000000000004</v>
      </c>
      <c r="I4143" s="9">
        <v>4187.7000000000053</v>
      </c>
      <c r="J4143" s="9">
        <v>2847.9000000000815</v>
      </c>
      <c r="K4143" s="9">
        <v>2997.4999999999163</v>
      </c>
      <c r="L4143" s="9">
        <v>2817.8000000000011</v>
      </c>
      <c r="M4143" s="9"/>
      <c r="O4143" s="67">
        <v>16022.500000000005</v>
      </c>
      <c r="T4143"/>
      <c r="U4143" s="63"/>
      <c r="V4143" s="63"/>
      <c r="W4143" s="265"/>
      <c r="X4143" s="317"/>
      <c r="Y4143" s="63"/>
    </row>
    <row r="4144" spans="1:25" ht="15">
      <c r="A4144" s="28" t="s">
        <v>707</v>
      </c>
      <c r="B4144" s="63" t="s">
        <v>720</v>
      </c>
      <c r="E4144" s="9" t="s">
        <v>278</v>
      </c>
      <c r="F4144" s="9" t="s">
        <v>278</v>
      </c>
      <c r="G4144" s="9" t="s">
        <v>278</v>
      </c>
      <c r="H4144" s="9">
        <v>2683.3499999999967</v>
      </c>
      <c r="I4144" s="9">
        <v>3296.1000000000022</v>
      </c>
      <c r="J4144" s="9">
        <v>3130.8999999999542</v>
      </c>
      <c r="K4144" s="9">
        <v>3566.4000000000597</v>
      </c>
      <c r="L4144" s="9">
        <v>3308.6499999999978</v>
      </c>
      <c r="M4144" s="9"/>
      <c r="O4144" s="67">
        <v>15985.400000000011</v>
      </c>
      <c r="T4144"/>
      <c r="U4144" s="63"/>
      <c r="V4144" s="63"/>
      <c r="W4144" s="265"/>
      <c r="X4144" s="317"/>
      <c r="Y4144" s="63"/>
    </row>
    <row r="4145" spans="1:25" ht="15">
      <c r="A4145" s="28" t="s">
        <v>708</v>
      </c>
      <c r="B4145" s="205" t="s">
        <v>1566</v>
      </c>
      <c r="C4145" s="3"/>
      <c r="D4145" s="3"/>
      <c r="E4145" s="9" t="s">
        <v>278</v>
      </c>
      <c r="F4145" s="9" t="s">
        <v>278</v>
      </c>
      <c r="G4145" s="9" t="s">
        <v>278</v>
      </c>
      <c r="H4145" s="9" t="s">
        <v>278</v>
      </c>
      <c r="I4145" s="216">
        <v>4340.899999999996</v>
      </c>
      <c r="J4145" s="9">
        <v>3361.1000000000004</v>
      </c>
      <c r="K4145" s="9">
        <v>4291.6499999999342</v>
      </c>
      <c r="L4145" s="9">
        <v>3989.3999999999942</v>
      </c>
      <c r="M4145" s="9"/>
      <c r="O4145" s="67">
        <v>15983.049999999925</v>
      </c>
      <c r="Q4145" t="s">
        <v>292</v>
      </c>
      <c r="T4145"/>
      <c r="U4145" s="218"/>
      <c r="V4145" s="63"/>
      <c r="W4145" s="283"/>
      <c r="X4145" s="317"/>
      <c r="Y4145" s="63"/>
    </row>
    <row r="4146" spans="1:25" ht="15">
      <c r="A4146" s="28" t="s">
        <v>711</v>
      </c>
      <c r="B4146" s="63" t="s">
        <v>728</v>
      </c>
      <c r="E4146" s="9" t="s">
        <v>278</v>
      </c>
      <c r="F4146" s="9" t="s">
        <v>278</v>
      </c>
      <c r="G4146" s="9" t="s">
        <v>278</v>
      </c>
      <c r="H4146" s="9">
        <v>3372.2999999999975</v>
      </c>
      <c r="I4146" s="9">
        <v>3507.2999999999993</v>
      </c>
      <c r="J4146" s="9">
        <v>2915.1999999999425</v>
      </c>
      <c r="K4146" s="9">
        <v>3283.7000000000553</v>
      </c>
      <c r="L4146" s="9">
        <v>2754.2000000000062</v>
      </c>
      <c r="M4146" s="9"/>
      <c r="O4146" s="67">
        <v>15832.7</v>
      </c>
      <c r="T4146"/>
      <c r="U4146" s="63"/>
      <c r="V4146" s="63"/>
      <c r="W4146" s="265"/>
      <c r="X4146" s="317"/>
      <c r="Y4146" s="63"/>
    </row>
    <row r="4147" spans="1:25" ht="15">
      <c r="A4147" s="28" t="s">
        <v>713</v>
      </c>
      <c r="B4147" s="63" t="s">
        <v>35</v>
      </c>
      <c r="E4147" s="216">
        <v>3762.8</v>
      </c>
      <c r="F4147" s="9">
        <v>2518.5500000000002</v>
      </c>
      <c r="G4147" s="9">
        <v>2911.1</v>
      </c>
      <c r="H4147" s="9">
        <v>3110.8000000000011</v>
      </c>
      <c r="I4147" s="9">
        <v>3317.7000000000007</v>
      </c>
      <c r="J4147" s="9" t="s">
        <v>278</v>
      </c>
      <c r="K4147" s="9" t="s">
        <v>278</v>
      </c>
      <c r="L4147" s="9" t="s">
        <v>278</v>
      </c>
      <c r="M4147" s="9"/>
      <c r="O4147" s="67">
        <v>15620.950000000003</v>
      </c>
      <c r="Q4147" t="s">
        <v>283</v>
      </c>
      <c r="T4147"/>
      <c r="U4147" s="273"/>
      <c r="V4147" s="63"/>
      <c r="W4147" s="283"/>
      <c r="X4147" s="317"/>
      <c r="Y4147" s="63"/>
    </row>
    <row r="4148" spans="1:25" ht="15">
      <c r="A4148" s="28" t="s">
        <v>718</v>
      </c>
      <c r="B4148" s="63" t="s">
        <v>156</v>
      </c>
      <c r="E4148" s="9" t="s">
        <v>278</v>
      </c>
      <c r="F4148" s="9" t="s">
        <v>278</v>
      </c>
      <c r="G4148" s="216">
        <v>4156.3</v>
      </c>
      <c r="H4148" s="9">
        <v>2364.5999999999949</v>
      </c>
      <c r="I4148" s="9">
        <v>2804.1000000000013</v>
      </c>
      <c r="J4148" s="9">
        <v>3401.9000000001452</v>
      </c>
      <c r="K4148" s="9">
        <v>2872.2499999999782</v>
      </c>
      <c r="L4148" s="9" t="s">
        <v>278</v>
      </c>
      <c r="M4148" s="9"/>
      <c r="O4148" s="67">
        <v>15599.15000000012</v>
      </c>
      <c r="Q4148" t="s">
        <v>292</v>
      </c>
      <c r="T4148"/>
      <c r="U4148" s="273"/>
      <c r="V4148" s="63"/>
      <c r="W4148" s="283"/>
      <c r="X4148" s="317"/>
      <c r="Y4148" s="63"/>
    </row>
    <row r="4149" spans="1:25" ht="15">
      <c r="A4149" s="28" t="s">
        <v>722</v>
      </c>
      <c r="B4149" s="63" t="s">
        <v>721</v>
      </c>
      <c r="E4149" s="9" t="s">
        <v>278</v>
      </c>
      <c r="F4149" s="9" t="s">
        <v>278</v>
      </c>
      <c r="G4149" s="9" t="s">
        <v>278</v>
      </c>
      <c r="H4149" s="9">
        <v>3278.2999999999975</v>
      </c>
      <c r="I4149" s="9">
        <v>2459.1000000000031</v>
      </c>
      <c r="J4149" s="9">
        <v>3278.200000000099</v>
      </c>
      <c r="K4149" s="9">
        <v>2990.6000000000149</v>
      </c>
      <c r="L4149" s="9">
        <v>3510.9500000000025</v>
      </c>
      <c r="M4149" s="9"/>
      <c r="O4149" s="67">
        <v>15517.150000000118</v>
      </c>
      <c r="T4149"/>
      <c r="U4149" s="63"/>
      <c r="V4149" s="63"/>
      <c r="W4149" s="283"/>
      <c r="X4149" s="317"/>
      <c r="Y4149" s="63"/>
    </row>
    <row r="4150" spans="1:25" ht="15">
      <c r="A4150" s="28" t="s">
        <v>723</v>
      </c>
      <c r="B4150" s="205" t="s">
        <v>1563</v>
      </c>
      <c r="C4150" s="3"/>
      <c r="D4150" s="3"/>
      <c r="E4150" s="9" t="s">
        <v>278</v>
      </c>
      <c r="F4150" s="9" t="s">
        <v>278</v>
      </c>
      <c r="G4150" s="9" t="s">
        <v>278</v>
      </c>
      <c r="H4150" s="9" t="s">
        <v>278</v>
      </c>
      <c r="I4150" s="9">
        <v>4121.7500000000009</v>
      </c>
      <c r="J4150" s="9">
        <v>3254.5000000000709</v>
      </c>
      <c r="K4150" s="216">
        <v>4700.1999999999807</v>
      </c>
      <c r="L4150" s="9">
        <v>3343.6000000000022</v>
      </c>
      <c r="M4150" s="9"/>
      <c r="O4150" s="67">
        <v>15420.050000000054</v>
      </c>
      <c r="Q4150" t="s">
        <v>284</v>
      </c>
      <c r="T4150"/>
      <c r="U4150" s="63"/>
      <c r="V4150" s="63"/>
      <c r="W4150" s="283"/>
      <c r="X4150" s="317"/>
      <c r="Y4150" s="63"/>
    </row>
    <row r="4151" spans="1:25" ht="15">
      <c r="A4151" s="28" t="s">
        <v>724</v>
      </c>
      <c r="B4151" s="218" t="s">
        <v>1568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3655.3999999999969</v>
      </c>
      <c r="J4151" s="9">
        <v>3642.600000000024</v>
      </c>
      <c r="K4151" s="9">
        <v>4478.3000000000975</v>
      </c>
      <c r="L4151" s="9">
        <v>3571.1000000000058</v>
      </c>
      <c r="M4151" s="9"/>
      <c r="O4151" s="67">
        <v>15347.400000000125</v>
      </c>
      <c r="T4151"/>
      <c r="U4151" s="63"/>
      <c r="V4151" s="63"/>
      <c r="W4151" s="283"/>
      <c r="X4151" s="317"/>
      <c r="Y4151" s="63"/>
    </row>
    <row r="4152" spans="1:25" ht="15">
      <c r="A4152" s="28" t="s">
        <v>730</v>
      </c>
      <c r="B4152" s="205" t="s">
        <v>1553</v>
      </c>
      <c r="C4152" s="3"/>
      <c r="D4152" s="3"/>
      <c r="E4152" s="9" t="s">
        <v>278</v>
      </c>
      <c r="F4152" s="9" t="s">
        <v>278</v>
      </c>
      <c r="G4152" s="9" t="s">
        <v>278</v>
      </c>
      <c r="H4152" s="9" t="s">
        <v>278</v>
      </c>
      <c r="I4152" s="9">
        <v>3955.699999999998</v>
      </c>
      <c r="J4152" s="216">
        <v>3700.7999999999702</v>
      </c>
      <c r="K4152" s="9">
        <v>3990.9000000000015</v>
      </c>
      <c r="L4152" s="9">
        <v>3675.9500000000044</v>
      </c>
      <c r="M4152" s="9"/>
      <c r="O4152" s="67">
        <v>15323.349999999973</v>
      </c>
      <c r="Q4152" t="s">
        <v>288</v>
      </c>
      <c r="T4152"/>
      <c r="U4152" s="273"/>
      <c r="V4152" s="63"/>
      <c r="W4152" s="282"/>
      <c r="X4152" s="317"/>
      <c r="Y4152" s="63"/>
    </row>
    <row r="4153" spans="1:25" ht="15">
      <c r="A4153" s="28" t="s">
        <v>738</v>
      </c>
      <c r="B4153" s="63" t="s">
        <v>712</v>
      </c>
      <c r="E4153" s="9" t="s">
        <v>278</v>
      </c>
      <c r="F4153" s="9" t="s">
        <v>278</v>
      </c>
      <c r="G4153" s="9" t="s">
        <v>278</v>
      </c>
      <c r="H4153" s="9">
        <v>2792.6499999999978</v>
      </c>
      <c r="I4153" s="9">
        <v>2565.3999999999996</v>
      </c>
      <c r="J4153" s="9">
        <v>2931.7000000000153</v>
      </c>
      <c r="K4153" s="9">
        <v>3455.0499999999593</v>
      </c>
      <c r="L4153" s="9">
        <v>3284.7999999999975</v>
      </c>
      <c r="M4153" s="9"/>
      <c r="O4153" s="67">
        <v>15029.599999999969</v>
      </c>
      <c r="T4153"/>
      <c r="U4153" s="273"/>
      <c r="V4153" s="63"/>
      <c r="W4153" s="283"/>
      <c r="X4153" s="317"/>
      <c r="Y4153" s="63"/>
    </row>
    <row r="4154" spans="1:25" ht="15">
      <c r="A4154" s="28" t="s">
        <v>742</v>
      </c>
      <c r="B4154" s="205" t="s">
        <v>1560</v>
      </c>
      <c r="C4154" s="3"/>
      <c r="D4154" s="3"/>
      <c r="E4154" s="9" t="s">
        <v>278</v>
      </c>
      <c r="F4154" s="9" t="s">
        <v>278</v>
      </c>
      <c r="G4154" s="9" t="s">
        <v>278</v>
      </c>
      <c r="H4154" s="9" t="s">
        <v>278</v>
      </c>
      <c r="I4154" s="9">
        <v>3453.5999999999985</v>
      </c>
      <c r="J4154" s="9">
        <v>3668.9000000000124</v>
      </c>
      <c r="K4154" s="9">
        <v>4346.9000000000542</v>
      </c>
      <c r="L4154" s="9">
        <v>3509.0499999999938</v>
      </c>
      <c r="M4154" s="9"/>
      <c r="O4154" s="67">
        <v>14978.450000000059</v>
      </c>
      <c r="T4154"/>
      <c r="U4154" s="63"/>
      <c r="V4154" s="63"/>
      <c r="W4154" s="265"/>
      <c r="X4154" s="317"/>
      <c r="Y4154" s="63"/>
    </row>
    <row r="4155" spans="1:25" ht="15">
      <c r="A4155" s="28" t="s">
        <v>743</v>
      </c>
      <c r="B4155" s="205" t="s">
        <v>1558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3791.9999999999982</v>
      </c>
      <c r="J4155" s="9">
        <v>3530.5999999999894</v>
      </c>
      <c r="K4155" s="9">
        <v>3442.7999999999029</v>
      </c>
      <c r="L4155" s="9">
        <v>4080.25</v>
      </c>
      <c r="M4155" s="9"/>
      <c r="O4155" s="67">
        <v>14845.64999999989</v>
      </c>
      <c r="T4155"/>
      <c r="U4155" s="273"/>
      <c r="V4155" s="63"/>
      <c r="W4155" s="283"/>
      <c r="X4155" s="317"/>
      <c r="Y4155" s="63"/>
    </row>
    <row r="4156" spans="1:25" ht="15">
      <c r="A4156" s="28" t="s">
        <v>744</v>
      </c>
      <c r="B4156" s="28" t="s">
        <v>691</v>
      </c>
      <c r="E4156" s="9" t="s">
        <v>278</v>
      </c>
      <c r="F4156" s="9" t="s">
        <v>278</v>
      </c>
      <c r="G4156" s="9" t="s">
        <v>278</v>
      </c>
      <c r="H4156" s="9">
        <v>2731.8000000000029</v>
      </c>
      <c r="I4156" s="9">
        <v>3042.3000000000011</v>
      </c>
      <c r="J4156" s="9">
        <v>2177.5999999999458</v>
      </c>
      <c r="K4156" s="9">
        <v>3004.4000000000178</v>
      </c>
      <c r="L4156" s="9">
        <v>3813.5500000000065</v>
      </c>
      <c r="M4156" s="9"/>
      <c r="O4156" s="67">
        <v>14769.649999999974</v>
      </c>
      <c r="T4156"/>
      <c r="U4156" s="218"/>
      <c r="V4156" s="63"/>
      <c r="W4156" s="283"/>
      <c r="X4156" s="317"/>
      <c r="Y4156" s="63"/>
    </row>
    <row r="4157" spans="1:25" ht="15">
      <c r="A4157" s="28" t="s">
        <v>750</v>
      </c>
      <c r="B4157" s="28" t="s">
        <v>685</v>
      </c>
      <c r="E4157" s="9" t="s">
        <v>278</v>
      </c>
      <c r="F4157" s="9" t="s">
        <v>278</v>
      </c>
      <c r="G4157" s="9" t="s">
        <v>278</v>
      </c>
      <c r="H4157" s="9">
        <v>3400.8999999999996</v>
      </c>
      <c r="I4157" s="9">
        <v>3074.7</v>
      </c>
      <c r="J4157" s="9">
        <v>1916.3000000000147</v>
      </c>
      <c r="K4157" s="9">
        <v>3108.6999999999334</v>
      </c>
      <c r="L4157" s="9">
        <v>3261.4999999999982</v>
      </c>
      <c r="M4157" s="9"/>
      <c r="O4157" s="67">
        <v>14762.099999999946</v>
      </c>
      <c r="T4157"/>
      <c r="U4157" s="63"/>
      <c r="V4157" s="63"/>
      <c r="W4157" s="283"/>
      <c r="X4157" s="317"/>
      <c r="Y4157" s="63"/>
    </row>
    <row r="4158" spans="1:25" ht="15">
      <c r="A4158" s="28" t="s">
        <v>751</v>
      </c>
      <c r="B4158" s="63" t="s">
        <v>4</v>
      </c>
      <c r="E4158" s="9">
        <v>2980.85</v>
      </c>
      <c r="F4158" s="9">
        <v>3106.3</v>
      </c>
      <c r="G4158" s="9">
        <v>3544.8</v>
      </c>
      <c r="H4158" s="9">
        <v>1872.5</v>
      </c>
      <c r="I4158" s="9">
        <v>2572.8000000000011</v>
      </c>
      <c r="J4158" s="9" t="s">
        <v>278</v>
      </c>
      <c r="K4158" s="9" t="s">
        <v>278</v>
      </c>
      <c r="L4158" s="9" t="s">
        <v>278</v>
      </c>
      <c r="M4158" s="9"/>
      <c r="O4158" s="67">
        <v>14077.250000000002</v>
      </c>
      <c r="T4158"/>
      <c r="U4158" s="63"/>
      <c r="V4158" s="63"/>
      <c r="W4158" s="265"/>
      <c r="X4158" s="317"/>
      <c r="Y4158" s="63"/>
    </row>
    <row r="4159" spans="1:25" ht="15">
      <c r="A4159" s="28" t="s">
        <v>752</v>
      </c>
      <c r="B4159" s="205" t="s">
        <v>1565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4088.9500000000007</v>
      </c>
      <c r="J4159" s="9">
        <v>3314.300000000112</v>
      </c>
      <c r="K4159" s="9">
        <v>3136.2999999999483</v>
      </c>
      <c r="L4159" s="9">
        <v>3290.6500000000051</v>
      </c>
      <c r="M4159" s="9"/>
      <c r="O4159" s="67">
        <v>13830.200000000066</v>
      </c>
      <c r="T4159"/>
      <c r="U4159" s="63"/>
      <c r="V4159" s="63"/>
      <c r="W4159" s="265"/>
      <c r="X4159" s="317"/>
      <c r="Y4159" s="63"/>
    </row>
    <row r="4160" spans="1:25" ht="15">
      <c r="A4160" s="28" t="s">
        <v>754</v>
      </c>
      <c r="B4160" s="205" t="s">
        <v>1561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3617.1000000000004</v>
      </c>
      <c r="J4160" s="9">
        <v>2825.2999999998319</v>
      </c>
      <c r="K4160" s="9">
        <v>3403.3500000000768</v>
      </c>
      <c r="L4160" s="9">
        <v>3654.7999999999993</v>
      </c>
      <c r="M4160" s="9"/>
      <c r="O4160" s="67">
        <v>13500.549999999908</v>
      </c>
      <c r="T4160"/>
      <c r="U4160" s="63"/>
      <c r="V4160" s="63"/>
      <c r="W4160" s="283"/>
      <c r="X4160" s="317"/>
      <c r="Y4160" s="63"/>
    </row>
    <row r="4161" spans="1:25" ht="15">
      <c r="A4161" s="28" t="s">
        <v>755</v>
      </c>
      <c r="B4161" s="63" t="s">
        <v>29</v>
      </c>
      <c r="E4161" s="9">
        <v>3274.5</v>
      </c>
      <c r="F4161" s="216">
        <v>3693.8</v>
      </c>
      <c r="G4161" s="9">
        <v>3151.4</v>
      </c>
      <c r="H4161" s="9" t="s">
        <v>278</v>
      </c>
      <c r="I4161" s="9" t="s">
        <v>278</v>
      </c>
      <c r="J4161" s="9">
        <v>3179.3000000000575</v>
      </c>
      <c r="K4161" s="9" t="s">
        <v>278</v>
      </c>
      <c r="L4161" s="9" t="s">
        <v>278</v>
      </c>
      <c r="M4161" s="9"/>
      <c r="O4161" s="67">
        <v>13299.000000000058</v>
      </c>
      <c r="Q4161" t="s">
        <v>284</v>
      </c>
      <c r="T4161"/>
      <c r="U4161" s="273"/>
      <c r="V4161" s="63"/>
      <c r="W4161" s="283"/>
      <c r="X4161" s="317"/>
      <c r="Y4161" s="63"/>
    </row>
    <row r="4162" spans="1:25" ht="15">
      <c r="A4162" s="28" t="s">
        <v>756</v>
      </c>
      <c r="B4162" s="205" t="s">
        <v>1562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3643.0499999999984</v>
      </c>
      <c r="J4162" s="9">
        <v>3067.1999999999989</v>
      </c>
      <c r="K4162" s="9">
        <v>3128.549999999972</v>
      </c>
      <c r="L4162" s="9">
        <v>3250.2</v>
      </c>
      <c r="M4162" s="9"/>
      <c r="O4162" s="67">
        <v>13088.999999999971</v>
      </c>
      <c r="T4162"/>
      <c r="U4162" s="63"/>
      <c r="V4162" s="63"/>
      <c r="W4162" s="283"/>
      <c r="X4162" s="317"/>
      <c r="Y4162" s="63"/>
    </row>
    <row r="4163" spans="1:25" ht="15">
      <c r="A4163" s="28" t="s">
        <v>759</v>
      </c>
      <c r="B4163" s="63" t="s">
        <v>745</v>
      </c>
      <c r="E4163" s="9" t="s">
        <v>278</v>
      </c>
      <c r="F4163" s="9" t="s">
        <v>278</v>
      </c>
      <c r="G4163" s="9" t="s">
        <v>278</v>
      </c>
      <c r="H4163" s="9">
        <v>2233</v>
      </c>
      <c r="I4163" s="9">
        <v>2159</v>
      </c>
      <c r="J4163" s="9">
        <v>3597.5499999998574</v>
      </c>
      <c r="K4163" s="9">
        <v>3516.1000000000786</v>
      </c>
      <c r="L4163" s="9">
        <v>976.40000000000498</v>
      </c>
      <c r="M4163" s="9"/>
      <c r="O4163" s="67">
        <v>12482.049999999941</v>
      </c>
      <c r="T4163"/>
      <c r="U4163" s="218"/>
      <c r="V4163" s="63"/>
      <c r="W4163" s="283"/>
      <c r="X4163" s="317"/>
      <c r="Y4163" s="63"/>
    </row>
    <row r="4164" spans="1:25" ht="15">
      <c r="A4164" s="28" t="s">
        <v>841</v>
      </c>
      <c r="B4164" s="273" t="s">
        <v>1888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 t="s">
        <v>278</v>
      </c>
      <c r="J4164" s="9">
        <v>3358.1000000000004</v>
      </c>
      <c r="K4164" s="216">
        <v>4603.8499999999767</v>
      </c>
      <c r="L4164" s="9">
        <v>4136.2499999999891</v>
      </c>
      <c r="M4164" s="9"/>
      <c r="O4164" s="67">
        <v>12098.199999999966</v>
      </c>
      <c r="Q4164" t="s">
        <v>287</v>
      </c>
      <c r="T4164"/>
      <c r="U4164" s="218"/>
      <c r="V4164" s="63"/>
      <c r="W4164" s="282"/>
      <c r="X4164" s="317"/>
      <c r="Y4164" s="63"/>
    </row>
    <row r="4165" spans="1:25" ht="15">
      <c r="A4165" s="28" t="s">
        <v>842</v>
      </c>
      <c r="B4165" s="205" t="s">
        <v>1549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3270.3000000000011</v>
      </c>
      <c r="J4165" s="9">
        <v>3175.3000000000229</v>
      </c>
      <c r="K4165" s="9">
        <v>2600.8000000000502</v>
      </c>
      <c r="L4165" s="9">
        <v>3009.399999999996</v>
      </c>
      <c r="M4165" s="9"/>
      <c r="O4165" s="67">
        <v>12055.80000000007</v>
      </c>
      <c r="T4165"/>
      <c r="U4165" s="63"/>
      <c r="V4165" s="63"/>
      <c r="W4165" s="265"/>
      <c r="X4165" s="317"/>
      <c r="Y4165" s="63"/>
    </row>
    <row r="4166" spans="1:25" ht="15">
      <c r="A4166" s="28" t="s">
        <v>843</v>
      </c>
      <c r="B4166" s="205" t="s">
        <v>1550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3992.5999999999985</v>
      </c>
      <c r="J4166" s="9">
        <v>2332.0999999999949</v>
      </c>
      <c r="K4166" s="9">
        <v>3280.8000000000084</v>
      </c>
      <c r="L4166" s="9">
        <v>2271.8000000000029</v>
      </c>
      <c r="M4166" s="9"/>
      <c r="O4166" s="67">
        <v>11877.300000000005</v>
      </c>
      <c r="T4166"/>
      <c r="U4166" s="63"/>
      <c r="V4166" s="63"/>
      <c r="W4166" s="283"/>
      <c r="X4166" s="317"/>
      <c r="Y4166" s="63"/>
    </row>
    <row r="4167" spans="1:25" ht="15">
      <c r="A4167" s="28" t="s">
        <v>844</v>
      </c>
      <c r="B4167" s="273" t="s">
        <v>1882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 t="s">
        <v>278</v>
      </c>
      <c r="J4167" s="9">
        <v>3209.2999999999938</v>
      </c>
      <c r="K4167" s="9">
        <v>4352.8999999999705</v>
      </c>
      <c r="L4167" s="9">
        <v>3547.9999999999909</v>
      </c>
      <c r="M4167" s="9"/>
      <c r="O4167" s="67">
        <v>11110.199999999955</v>
      </c>
      <c r="T4167"/>
      <c r="U4167" s="273"/>
      <c r="V4167" s="63"/>
      <c r="W4167" s="282"/>
      <c r="X4167" s="317"/>
      <c r="Y4167" s="63"/>
    </row>
    <row r="4168" spans="1:25" ht="15">
      <c r="A4168" s="28" t="s">
        <v>845</v>
      </c>
      <c r="B4168" s="205" t="s">
        <v>1567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3449.0999999999985</v>
      </c>
      <c r="J4168" s="9">
        <v>3047.1999999999371</v>
      </c>
      <c r="K4168" s="216">
        <v>4598.7000000000335</v>
      </c>
      <c r="L4168" s="9" t="s">
        <v>278</v>
      </c>
      <c r="M4168" s="9"/>
      <c r="O4168" s="67">
        <v>11094.999999999969</v>
      </c>
      <c r="Q4168" t="s">
        <v>288</v>
      </c>
      <c r="T4168"/>
      <c r="U4168" s="63"/>
      <c r="V4168" s="63"/>
      <c r="W4168" s="282"/>
      <c r="X4168" s="317"/>
      <c r="Y4168" s="63"/>
    </row>
    <row r="4169" spans="1:25" ht="15">
      <c r="A4169" s="28" t="s">
        <v>846</v>
      </c>
      <c r="B4169" s="273" t="s">
        <v>1891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 t="s">
        <v>278</v>
      </c>
      <c r="J4169" s="9">
        <v>3563.6000000000586</v>
      </c>
      <c r="K4169" s="9">
        <v>3990.3999999999851</v>
      </c>
      <c r="L4169" s="9">
        <v>3380.8000000000011</v>
      </c>
      <c r="M4169" s="9"/>
      <c r="O4169" s="67">
        <v>10934.800000000045</v>
      </c>
      <c r="T4169"/>
      <c r="U4169" s="273"/>
      <c r="V4169" s="63"/>
      <c r="W4169" s="283"/>
      <c r="X4169" s="317"/>
      <c r="Y4169" s="63"/>
    </row>
    <row r="4170" spans="1:25" ht="15">
      <c r="A4170" s="28" t="s">
        <v>847</v>
      </c>
      <c r="B4170" s="63" t="s">
        <v>158</v>
      </c>
      <c r="E4170" s="9" t="s">
        <v>278</v>
      </c>
      <c r="F4170" s="9" t="s">
        <v>278</v>
      </c>
      <c r="G4170" s="216">
        <v>4391.2</v>
      </c>
      <c r="H4170" s="9">
        <v>3036.2999999999993</v>
      </c>
      <c r="I4170" s="9">
        <v>3354.2</v>
      </c>
      <c r="J4170" s="9" t="s">
        <v>278</v>
      </c>
      <c r="K4170" s="9" t="s">
        <v>278</v>
      </c>
      <c r="L4170" s="9" t="s">
        <v>278</v>
      </c>
      <c r="M4170" s="9"/>
      <c r="O4170" s="67">
        <v>10781.699999999999</v>
      </c>
      <c r="Q4170" t="s">
        <v>283</v>
      </c>
      <c r="T4170"/>
      <c r="U4170" s="63"/>
      <c r="V4170" s="63"/>
      <c r="W4170" s="265"/>
      <c r="X4170" s="317"/>
      <c r="Y4170" s="63"/>
    </row>
    <row r="4171" spans="1:25" ht="15">
      <c r="A4171" s="28" t="s">
        <v>848</v>
      </c>
      <c r="B4171" s="273" t="s">
        <v>1886</v>
      </c>
      <c r="C4171" s="3"/>
      <c r="D4171" s="3"/>
      <c r="E4171" s="9" t="s">
        <v>278</v>
      </c>
      <c r="F4171" s="9" t="s">
        <v>278</v>
      </c>
      <c r="G4171" s="9" t="s">
        <v>278</v>
      </c>
      <c r="H4171" s="9" t="s">
        <v>278</v>
      </c>
      <c r="I4171" s="9" t="s">
        <v>278</v>
      </c>
      <c r="J4171" s="9">
        <v>3208.8000000000357</v>
      </c>
      <c r="K4171" s="9">
        <v>3752.7999999999047</v>
      </c>
      <c r="L4171" s="9">
        <v>3763.4500000000007</v>
      </c>
      <c r="M4171" s="9"/>
      <c r="O4171" s="67">
        <v>10725.049999999941</v>
      </c>
      <c r="T4171"/>
      <c r="U4171" s="63"/>
      <c r="V4171" s="63"/>
      <c r="W4171" s="282"/>
      <c r="X4171" s="317"/>
      <c r="Y4171" s="63"/>
    </row>
    <row r="4172" spans="1:25" ht="15">
      <c r="A4172" s="28" t="s">
        <v>849</v>
      </c>
      <c r="B4172" s="273" t="s">
        <v>1894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 t="s">
        <v>278</v>
      </c>
      <c r="J4172" s="9">
        <v>2618.300000000032</v>
      </c>
      <c r="K4172" s="9">
        <v>3875.8000000000429</v>
      </c>
      <c r="L4172" s="9">
        <v>3993.0000000000073</v>
      </c>
      <c r="M4172" s="9"/>
      <c r="O4172" s="67">
        <v>10487.100000000082</v>
      </c>
      <c r="T4172"/>
      <c r="U4172" s="63"/>
      <c r="V4172" s="63"/>
      <c r="W4172" s="283"/>
      <c r="X4172" s="317"/>
      <c r="Y4172" s="63"/>
    </row>
    <row r="4173" spans="1:25" ht="15">
      <c r="A4173" s="28" t="s">
        <v>850</v>
      </c>
      <c r="B4173" s="273" t="s">
        <v>1890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 t="s">
        <v>278</v>
      </c>
      <c r="J4173" s="9">
        <v>3514.1999999998643</v>
      </c>
      <c r="K4173" s="9">
        <v>1715.49999999998</v>
      </c>
      <c r="L4173" s="9">
        <v>3794.200000000008</v>
      </c>
      <c r="M4173" s="9"/>
      <c r="O4173" s="67">
        <v>9023.8999999998523</v>
      </c>
      <c r="T4173"/>
      <c r="U4173" s="63"/>
      <c r="V4173" s="63"/>
      <c r="W4173" s="283"/>
      <c r="X4173" s="317"/>
      <c r="Y4173" s="63"/>
    </row>
    <row r="4174" spans="1:25" ht="15">
      <c r="A4174" s="28" t="s">
        <v>851</v>
      </c>
      <c r="B4174" s="273" t="s">
        <v>1887</v>
      </c>
      <c r="C4174" s="3"/>
      <c r="D4174" s="3"/>
      <c r="E4174" s="9" t="s">
        <v>278</v>
      </c>
      <c r="F4174" s="9" t="s">
        <v>278</v>
      </c>
      <c r="G4174" s="9" t="s">
        <v>278</v>
      </c>
      <c r="H4174" s="9" t="s">
        <v>278</v>
      </c>
      <c r="I4174" s="9" t="s">
        <v>278</v>
      </c>
      <c r="J4174" s="9">
        <v>3296.0000000000746</v>
      </c>
      <c r="K4174" s="9">
        <v>2904.2999999999683</v>
      </c>
      <c r="L4174" s="9">
        <v>2167.9000000000015</v>
      </c>
      <c r="M4174" s="9"/>
      <c r="O4174" s="67">
        <v>8368.2000000000444</v>
      </c>
      <c r="T4174"/>
      <c r="U4174" s="218"/>
      <c r="V4174" s="63"/>
      <c r="W4174" s="283"/>
      <c r="X4174" s="317"/>
      <c r="Y4174" s="63"/>
    </row>
    <row r="4175" spans="1:25" ht="15">
      <c r="A4175" s="28" t="s">
        <v>852</v>
      </c>
      <c r="B4175" s="273" t="s">
        <v>1900</v>
      </c>
      <c r="E4175" s="9" t="s">
        <v>278</v>
      </c>
      <c r="F4175" s="9" t="s">
        <v>278</v>
      </c>
      <c r="G4175" s="9" t="s">
        <v>278</v>
      </c>
      <c r="H4175" s="9" t="s">
        <v>278</v>
      </c>
      <c r="I4175" s="9" t="s">
        <v>278</v>
      </c>
      <c r="J4175" s="9" t="s">
        <v>278</v>
      </c>
      <c r="K4175" s="9">
        <v>3644.5000000000418</v>
      </c>
      <c r="L4175" s="9">
        <v>4213.5</v>
      </c>
      <c r="M4175" s="9"/>
      <c r="O4175" s="67">
        <v>7858.0000000000418</v>
      </c>
      <c r="T4175"/>
      <c r="U4175" s="63"/>
      <c r="V4175" s="63"/>
      <c r="W4175" s="265"/>
      <c r="X4175" s="317"/>
      <c r="Y4175" s="63"/>
    </row>
    <row r="4176" spans="1:25" ht="15">
      <c r="A4176" s="28" t="s">
        <v>853</v>
      </c>
      <c r="B4176" s="273" t="s">
        <v>2726</v>
      </c>
      <c r="E4176" s="9" t="s">
        <v>278</v>
      </c>
      <c r="F4176" s="9" t="s">
        <v>278</v>
      </c>
      <c r="G4176" s="9" t="s">
        <v>278</v>
      </c>
      <c r="H4176" s="9" t="s">
        <v>278</v>
      </c>
      <c r="I4176" s="9" t="s">
        <v>278</v>
      </c>
      <c r="J4176" s="9" t="s">
        <v>278</v>
      </c>
      <c r="K4176" s="9">
        <v>4109.350000000044</v>
      </c>
      <c r="L4176" s="9">
        <v>3682.3999999999905</v>
      </c>
      <c r="M4176" s="9"/>
      <c r="O4176" s="67">
        <v>7791.7500000000346</v>
      </c>
      <c r="T4176"/>
      <c r="U4176" s="273"/>
      <c r="V4176" s="63"/>
      <c r="W4176" s="283"/>
      <c r="X4176" s="317"/>
      <c r="Y4176" s="63"/>
    </row>
    <row r="4177" spans="1:25" ht="15">
      <c r="A4177" s="28" t="s">
        <v>854</v>
      </c>
      <c r="B4177" s="273" t="s">
        <v>1902</v>
      </c>
      <c r="E4177" s="9" t="s">
        <v>278</v>
      </c>
      <c r="F4177" s="9" t="s">
        <v>278</v>
      </c>
      <c r="G4177" s="9" t="s">
        <v>278</v>
      </c>
      <c r="H4177" s="9" t="s">
        <v>278</v>
      </c>
      <c r="I4177" s="9" t="s">
        <v>278</v>
      </c>
      <c r="J4177" s="9" t="s">
        <v>278</v>
      </c>
      <c r="K4177" s="9">
        <v>3739.400000000016</v>
      </c>
      <c r="L4177" s="9">
        <v>3629.2999999999993</v>
      </c>
      <c r="M4177" s="9"/>
      <c r="O4177" s="67">
        <v>7368.7000000000153</v>
      </c>
      <c r="T4177"/>
      <c r="U4177" s="273"/>
      <c r="V4177" s="63"/>
      <c r="W4177" s="283"/>
      <c r="X4177" s="317"/>
      <c r="Y4177" s="63"/>
    </row>
    <row r="4178" spans="1:25" ht="15">
      <c r="A4178" s="28" t="s">
        <v>855</v>
      </c>
      <c r="B4178" s="63" t="s">
        <v>701</v>
      </c>
      <c r="E4178" s="9" t="s">
        <v>278</v>
      </c>
      <c r="F4178" s="9" t="s">
        <v>278</v>
      </c>
      <c r="G4178" s="9" t="s">
        <v>278</v>
      </c>
      <c r="H4178" s="9">
        <v>3231.6000000000004</v>
      </c>
      <c r="I4178" s="9">
        <v>3900.8999999999969</v>
      </c>
      <c r="J4178" s="9" t="s">
        <v>278</v>
      </c>
      <c r="K4178" s="9" t="s">
        <v>278</v>
      </c>
      <c r="L4178" s="9" t="s">
        <v>278</v>
      </c>
      <c r="M4178" s="9"/>
      <c r="O4178" s="67">
        <v>7132.4999999999973</v>
      </c>
      <c r="T4178"/>
      <c r="U4178" s="63"/>
      <c r="V4178" s="63"/>
      <c r="W4178" s="283"/>
      <c r="X4178" s="317"/>
      <c r="Y4178" s="63"/>
    </row>
    <row r="4179" spans="1:25" ht="15">
      <c r="A4179" s="28" t="s">
        <v>856</v>
      </c>
      <c r="B4179" s="273" t="s">
        <v>1924</v>
      </c>
      <c r="E4179" s="9" t="s">
        <v>278</v>
      </c>
      <c r="F4179" s="9" t="s">
        <v>278</v>
      </c>
      <c r="G4179" s="9" t="s">
        <v>278</v>
      </c>
      <c r="H4179" s="9" t="s">
        <v>278</v>
      </c>
      <c r="I4179" s="9" t="s">
        <v>278</v>
      </c>
      <c r="J4179" s="9" t="s">
        <v>278</v>
      </c>
      <c r="K4179" s="9">
        <v>2856.4999999999836</v>
      </c>
      <c r="L4179" s="9">
        <v>4128.1999999999971</v>
      </c>
      <c r="M4179" s="9"/>
      <c r="O4179" s="67">
        <v>6984.6999999999807</v>
      </c>
      <c r="T4179"/>
      <c r="U4179" s="63"/>
      <c r="V4179" s="63"/>
      <c r="W4179" s="283"/>
      <c r="X4179" s="317"/>
      <c r="Y4179" s="63"/>
    </row>
    <row r="4180" spans="1:25" ht="15">
      <c r="A4180" s="28" t="s">
        <v>857</v>
      </c>
      <c r="B4180" s="273" t="s">
        <v>1905</v>
      </c>
      <c r="E4180" s="9" t="s">
        <v>278</v>
      </c>
      <c r="F4180" s="9" t="s">
        <v>278</v>
      </c>
      <c r="G4180" s="9" t="s">
        <v>278</v>
      </c>
      <c r="H4180" s="9" t="s">
        <v>278</v>
      </c>
      <c r="I4180" s="9" t="s">
        <v>278</v>
      </c>
      <c r="J4180" s="9" t="s">
        <v>278</v>
      </c>
      <c r="K4180" s="9">
        <v>3044.6999999999643</v>
      </c>
      <c r="L4180" s="9">
        <v>3832.9000000000051</v>
      </c>
      <c r="M4180" s="9"/>
      <c r="O4180" s="67">
        <v>6877.5999999999694</v>
      </c>
      <c r="T4180"/>
      <c r="U4180" s="273"/>
      <c r="V4180" s="63"/>
      <c r="W4180" s="283"/>
      <c r="X4180" s="317"/>
      <c r="Y4180" s="63"/>
    </row>
    <row r="4181" spans="1:25" ht="15">
      <c r="A4181" s="28" t="s">
        <v>858</v>
      </c>
      <c r="B4181" s="273" t="s">
        <v>1889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 t="s">
        <v>278</v>
      </c>
      <c r="J4181" s="9">
        <v>3656.7000000000953</v>
      </c>
      <c r="K4181" s="9">
        <v>2995.0999999998912</v>
      </c>
      <c r="L4181" s="9" t="s">
        <v>278</v>
      </c>
      <c r="M4181" s="9"/>
      <c r="O4181" s="67">
        <v>6651.7999999999865</v>
      </c>
      <c r="T4181"/>
      <c r="U4181" s="273"/>
      <c r="V4181" s="63"/>
      <c r="W4181" s="283"/>
      <c r="X4181" s="317"/>
      <c r="Y4181" s="63"/>
    </row>
    <row r="4182" spans="1:25" ht="15">
      <c r="A4182" s="28" t="s">
        <v>859</v>
      </c>
      <c r="B4182" s="205" t="s">
        <v>1551</v>
      </c>
      <c r="C4182" s="3"/>
      <c r="D4182" s="3"/>
      <c r="E4182" s="9" t="s">
        <v>278</v>
      </c>
      <c r="F4182" s="9" t="s">
        <v>278</v>
      </c>
      <c r="G4182" s="9" t="s">
        <v>278</v>
      </c>
      <c r="H4182" s="9" t="s">
        <v>278</v>
      </c>
      <c r="I4182" s="9">
        <v>3666.3999999999996</v>
      </c>
      <c r="J4182" s="9">
        <v>2711.8999999999014</v>
      </c>
      <c r="K4182" s="9" t="s">
        <v>278</v>
      </c>
      <c r="L4182" s="9" t="s">
        <v>278</v>
      </c>
      <c r="M4182" s="9"/>
      <c r="O4182" s="67">
        <v>6378.299999999901</v>
      </c>
      <c r="T4182"/>
      <c r="U4182" s="63"/>
      <c r="V4182" s="63"/>
      <c r="W4182" s="265"/>
      <c r="X4182" s="317"/>
      <c r="Y4182" s="63"/>
    </row>
    <row r="4183" spans="1:25" ht="15">
      <c r="A4183" s="28" t="s">
        <v>860</v>
      </c>
      <c r="B4183" s="273" t="s">
        <v>1899</v>
      </c>
      <c r="E4183" s="9" t="s">
        <v>278</v>
      </c>
      <c r="F4183" s="9" t="s">
        <v>278</v>
      </c>
      <c r="G4183" s="9" t="s">
        <v>278</v>
      </c>
      <c r="H4183" s="9" t="s">
        <v>278</v>
      </c>
      <c r="I4183" s="9" t="s">
        <v>278</v>
      </c>
      <c r="J4183" s="9" t="s">
        <v>278</v>
      </c>
      <c r="K4183" s="9">
        <v>1607.9000000000251</v>
      </c>
      <c r="L4183" s="212">
        <v>4702.7000000000007</v>
      </c>
      <c r="M4183" s="212"/>
      <c r="O4183" s="67">
        <v>6310.6000000000258</v>
      </c>
      <c r="Q4183" t="s">
        <v>282</v>
      </c>
      <c r="T4183"/>
      <c r="U4183" s="63"/>
      <c r="V4183" s="63"/>
      <c r="W4183" s="283"/>
      <c r="X4183" s="317"/>
      <c r="Y4183" s="63"/>
    </row>
    <row r="4184" spans="1:25" ht="15">
      <c r="A4184" s="28" t="s">
        <v>861</v>
      </c>
      <c r="B4184" s="63" t="s">
        <v>726</v>
      </c>
      <c r="E4184" s="9" t="s">
        <v>278</v>
      </c>
      <c r="F4184" s="9" t="s">
        <v>278</v>
      </c>
      <c r="G4184" s="9" t="s">
        <v>278</v>
      </c>
      <c r="H4184" s="9">
        <v>2866.7500000000036</v>
      </c>
      <c r="I4184" s="9">
        <v>3367.25</v>
      </c>
      <c r="J4184" s="9" t="s">
        <v>278</v>
      </c>
      <c r="K4184" s="9" t="s">
        <v>278</v>
      </c>
      <c r="L4184" s="9" t="s">
        <v>278</v>
      </c>
      <c r="M4184" s="9"/>
      <c r="O4184" s="67">
        <v>6234.0000000000036</v>
      </c>
      <c r="T4184"/>
      <c r="U4184" s="63"/>
      <c r="V4184" s="63"/>
      <c r="W4184" s="265"/>
      <c r="X4184" s="317"/>
      <c r="Y4184" s="63"/>
    </row>
    <row r="4185" spans="1:25" ht="15">
      <c r="A4185" s="28" t="s">
        <v>862</v>
      </c>
      <c r="B4185" s="273" t="s">
        <v>1883</v>
      </c>
      <c r="C4185" s="3"/>
      <c r="D4185" s="3"/>
      <c r="E4185" s="9" t="s">
        <v>278</v>
      </c>
      <c r="F4185" s="9" t="s">
        <v>278</v>
      </c>
      <c r="G4185" s="9" t="s">
        <v>278</v>
      </c>
      <c r="H4185" s="9" t="s">
        <v>278</v>
      </c>
      <c r="I4185" s="9" t="s">
        <v>278</v>
      </c>
      <c r="J4185" s="9">
        <v>2290.4000000000124</v>
      </c>
      <c r="K4185" s="9">
        <v>1439.8999999999869</v>
      </c>
      <c r="L4185" s="9">
        <v>2394.7999999999993</v>
      </c>
      <c r="M4185" s="9"/>
      <c r="O4185" s="67">
        <v>6125.0999999999985</v>
      </c>
      <c r="T4185"/>
      <c r="U4185" s="273"/>
      <c r="V4185" s="63"/>
      <c r="W4185" s="283"/>
      <c r="X4185" s="317"/>
      <c r="Y4185" s="63"/>
    </row>
    <row r="4186" spans="1:25" ht="15">
      <c r="A4186" s="28" t="s">
        <v>863</v>
      </c>
      <c r="B4186" s="63" t="s">
        <v>178</v>
      </c>
      <c r="E4186" s="9">
        <v>3402.3</v>
      </c>
      <c r="F4186" s="9">
        <v>2716.45</v>
      </c>
      <c r="G4186" s="9" t="s">
        <v>278</v>
      </c>
      <c r="H4186" s="9" t="s">
        <v>278</v>
      </c>
      <c r="I4186" s="9" t="s">
        <v>278</v>
      </c>
      <c r="J4186" s="9" t="s">
        <v>278</v>
      </c>
      <c r="K4186" s="9" t="s">
        <v>278</v>
      </c>
      <c r="L4186" s="9" t="s">
        <v>278</v>
      </c>
      <c r="M4186" s="9"/>
      <c r="O4186" s="67">
        <v>6118.75</v>
      </c>
      <c r="T4186"/>
      <c r="U4186" s="63"/>
      <c r="V4186" s="63"/>
      <c r="W4186" s="265"/>
      <c r="X4186" s="317"/>
      <c r="Y4186" s="63"/>
    </row>
    <row r="4187" spans="1:25" ht="15">
      <c r="A4187" s="28" t="s">
        <v>864</v>
      </c>
      <c r="B4187" s="273" t="s">
        <v>2003</v>
      </c>
      <c r="E4187" s="9" t="s">
        <v>278</v>
      </c>
      <c r="F4187" s="9" t="s">
        <v>278</v>
      </c>
      <c r="G4187" s="9" t="s">
        <v>278</v>
      </c>
      <c r="H4187" s="9" t="s">
        <v>278</v>
      </c>
      <c r="I4187" s="9" t="s">
        <v>278</v>
      </c>
      <c r="J4187" s="9" t="s">
        <v>278</v>
      </c>
      <c r="K4187" s="9">
        <v>3893.1000000000804</v>
      </c>
      <c r="L4187" s="9">
        <v>2115.3999999999901</v>
      </c>
      <c r="M4187" s="9"/>
      <c r="O4187" s="67">
        <v>6008.5000000000709</v>
      </c>
      <c r="T4187"/>
      <c r="U4187" s="273"/>
      <c r="V4187" s="63"/>
      <c r="W4187" s="282"/>
      <c r="X4187" s="317"/>
      <c r="Y4187" s="63"/>
    </row>
    <row r="4188" spans="1:25" ht="15">
      <c r="A4188" s="28" t="s">
        <v>865</v>
      </c>
      <c r="B4188" s="273" t="s">
        <v>1898</v>
      </c>
      <c r="E4188" s="9" t="s">
        <v>278</v>
      </c>
      <c r="F4188" s="9" t="s">
        <v>278</v>
      </c>
      <c r="G4188" s="9" t="s">
        <v>278</v>
      </c>
      <c r="H4188" s="9" t="s">
        <v>278</v>
      </c>
      <c r="I4188" s="9" t="s">
        <v>278</v>
      </c>
      <c r="J4188" s="9" t="s">
        <v>278</v>
      </c>
      <c r="K4188" s="9">
        <v>3417.6999999999989</v>
      </c>
      <c r="L4188" s="9">
        <v>2539.600000000004</v>
      </c>
      <c r="M4188" s="9"/>
      <c r="O4188" s="67">
        <v>5957.3000000000029</v>
      </c>
      <c r="T4188"/>
      <c r="U4188" s="63"/>
      <c r="V4188" s="63"/>
      <c r="W4188" s="283"/>
      <c r="X4188" s="317"/>
      <c r="Y4188" s="63"/>
    </row>
    <row r="4189" spans="1:25" ht="15">
      <c r="A4189" s="28" t="s">
        <v>866</v>
      </c>
      <c r="B4189" s="273" t="s">
        <v>1901</v>
      </c>
      <c r="E4189" s="9" t="s">
        <v>278</v>
      </c>
      <c r="F4189" s="9" t="s">
        <v>278</v>
      </c>
      <c r="G4189" s="9" t="s">
        <v>278</v>
      </c>
      <c r="H4189" s="9" t="s">
        <v>278</v>
      </c>
      <c r="I4189" s="9" t="s">
        <v>278</v>
      </c>
      <c r="J4189" s="9" t="s">
        <v>278</v>
      </c>
      <c r="K4189" s="9">
        <v>2373.4000000000597</v>
      </c>
      <c r="L4189" s="9">
        <v>3388.7000000000007</v>
      </c>
      <c r="M4189" s="9"/>
      <c r="O4189" s="67">
        <v>5762.1000000000604</v>
      </c>
      <c r="T4189"/>
      <c r="U4189" s="63"/>
      <c r="V4189" s="63"/>
      <c r="W4189" s="265"/>
      <c r="X4189" s="317"/>
      <c r="Y4189" s="63"/>
    </row>
    <row r="4190" spans="1:25" ht="15">
      <c r="A4190" s="28" t="s">
        <v>867</v>
      </c>
      <c r="B4190" s="63" t="s">
        <v>2564</v>
      </c>
      <c r="E4190" s="9" t="s">
        <v>278</v>
      </c>
      <c r="F4190" s="9" t="s">
        <v>278</v>
      </c>
      <c r="G4190" s="9" t="s">
        <v>278</v>
      </c>
      <c r="H4190" s="9" t="s">
        <v>278</v>
      </c>
      <c r="I4190" s="9" t="s">
        <v>278</v>
      </c>
      <c r="J4190" s="9" t="s">
        <v>278</v>
      </c>
      <c r="K4190" s="9" t="s">
        <v>278</v>
      </c>
      <c r="L4190" s="211">
        <v>4934.399999999996</v>
      </c>
      <c r="M4190" s="211"/>
      <c r="N4190" s="67"/>
      <c r="O4190" s="67">
        <v>4934.399999999996</v>
      </c>
      <c r="Q4190" t="s">
        <v>300</v>
      </c>
      <c r="T4190"/>
      <c r="U4190" s="63"/>
      <c r="V4190" s="63"/>
      <c r="W4190" s="283"/>
      <c r="X4190" s="317"/>
      <c r="Y4190" s="63"/>
    </row>
    <row r="4191" spans="1:25" ht="15">
      <c r="A4191" s="28" t="s">
        <v>868</v>
      </c>
      <c r="B4191" s="273" t="s">
        <v>1903</v>
      </c>
      <c r="E4191" s="9" t="s">
        <v>278</v>
      </c>
      <c r="F4191" s="9" t="s">
        <v>278</v>
      </c>
      <c r="G4191" s="9" t="s">
        <v>278</v>
      </c>
      <c r="H4191" s="9" t="s">
        <v>278</v>
      </c>
      <c r="I4191" s="9" t="s">
        <v>278</v>
      </c>
      <c r="J4191" s="9" t="s">
        <v>278</v>
      </c>
      <c r="K4191" s="9">
        <v>4384.2499999999764</v>
      </c>
      <c r="L4191" s="9" t="s">
        <v>278</v>
      </c>
      <c r="M4191" s="9"/>
      <c r="O4191" s="67">
        <v>4384.2499999999764</v>
      </c>
      <c r="T4191"/>
      <c r="U4191" s="63"/>
      <c r="V4191" s="63"/>
      <c r="W4191" s="282"/>
      <c r="X4191" s="317"/>
      <c r="Y4191" s="63"/>
    </row>
    <row r="4192" spans="1:25" ht="15">
      <c r="A4192" s="28" t="s">
        <v>869</v>
      </c>
      <c r="B4192" s="273" t="s">
        <v>1927</v>
      </c>
      <c r="E4192" s="9" t="s">
        <v>278</v>
      </c>
      <c r="F4192" s="9" t="s">
        <v>278</v>
      </c>
      <c r="G4192" s="9" t="s">
        <v>278</v>
      </c>
      <c r="H4192" s="9" t="s">
        <v>278</v>
      </c>
      <c r="I4192" s="9" t="s">
        <v>278</v>
      </c>
      <c r="J4192" s="9" t="s">
        <v>278</v>
      </c>
      <c r="K4192" s="9">
        <v>2291.9000000000815</v>
      </c>
      <c r="L4192" s="9">
        <v>2066.399999999996</v>
      </c>
      <c r="M4192" s="9"/>
      <c r="O4192" s="67">
        <v>4358.3000000000775</v>
      </c>
      <c r="T4192"/>
      <c r="U4192" s="63"/>
      <c r="V4192" s="63"/>
      <c r="W4192" s="283"/>
      <c r="X4192" s="317"/>
      <c r="Y4192" s="63"/>
    </row>
    <row r="4193" spans="1:25" ht="15">
      <c r="A4193" s="28" t="s">
        <v>870</v>
      </c>
      <c r="B4193" s="63" t="s">
        <v>2557</v>
      </c>
      <c r="E4193" s="9" t="s">
        <v>278</v>
      </c>
      <c r="F4193" s="9" t="s">
        <v>278</v>
      </c>
      <c r="G4193" s="9" t="s">
        <v>278</v>
      </c>
      <c r="H4193" s="9" t="s">
        <v>278</v>
      </c>
      <c r="I4193" s="9" t="s">
        <v>278</v>
      </c>
      <c r="J4193" s="9" t="s">
        <v>278</v>
      </c>
      <c r="K4193" s="9" t="s">
        <v>278</v>
      </c>
      <c r="L4193" s="9">
        <v>4246.5500000000084</v>
      </c>
      <c r="M4193" s="9"/>
      <c r="N4193" s="67"/>
      <c r="O4193" s="67">
        <v>4246.5500000000084</v>
      </c>
      <c r="T4193"/>
      <c r="U4193" s="28"/>
      <c r="V4193" s="63"/>
      <c r="W4193" s="283"/>
      <c r="X4193" s="317"/>
      <c r="Y4193" s="63"/>
    </row>
    <row r="4194" spans="1:25" ht="15">
      <c r="A4194" s="28" t="s">
        <v>871</v>
      </c>
      <c r="B4194" s="218" t="s">
        <v>1547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4226.1000000000022</v>
      </c>
      <c r="J4194" s="9" t="s">
        <v>278</v>
      </c>
      <c r="K4194" s="9" t="s">
        <v>278</v>
      </c>
      <c r="L4194" s="9" t="s">
        <v>278</v>
      </c>
      <c r="M4194" s="9"/>
      <c r="O4194" s="67">
        <v>4226.1000000000022</v>
      </c>
      <c r="T4194"/>
      <c r="U4194" s="273"/>
      <c r="V4194" s="63"/>
      <c r="W4194" s="283"/>
      <c r="X4194" s="317"/>
      <c r="Y4194" s="63"/>
    </row>
    <row r="4195" spans="1:25" ht="15">
      <c r="A4195" s="28" t="s">
        <v>872</v>
      </c>
      <c r="B4195" s="63" t="s">
        <v>2563</v>
      </c>
      <c r="E4195" s="9" t="s">
        <v>278</v>
      </c>
      <c r="F4195" s="9" t="s">
        <v>278</v>
      </c>
      <c r="G4195" s="9" t="s">
        <v>278</v>
      </c>
      <c r="H4195" s="9" t="s">
        <v>278</v>
      </c>
      <c r="I4195" s="9" t="s">
        <v>278</v>
      </c>
      <c r="J4195" s="9" t="s">
        <v>278</v>
      </c>
      <c r="K4195" s="9" t="s">
        <v>278</v>
      </c>
      <c r="L4195" s="9">
        <v>4181.8000000000029</v>
      </c>
      <c r="M4195" s="9"/>
      <c r="N4195" s="67"/>
      <c r="O4195" s="67">
        <v>4181.8000000000029</v>
      </c>
      <c r="T4195"/>
      <c r="U4195" s="218"/>
      <c r="V4195" s="63"/>
      <c r="W4195" s="283"/>
      <c r="X4195" s="317"/>
      <c r="Y4195" s="63"/>
    </row>
    <row r="4196" spans="1:25" ht="15">
      <c r="A4196" s="28" t="s">
        <v>873</v>
      </c>
      <c r="B4196" s="63" t="s">
        <v>180</v>
      </c>
      <c r="E4196" s="9" t="s">
        <v>278</v>
      </c>
      <c r="F4196" s="9" t="s">
        <v>278</v>
      </c>
      <c r="G4196" s="9" t="s">
        <v>278</v>
      </c>
      <c r="H4196" s="9" t="s">
        <v>278</v>
      </c>
      <c r="I4196" s="9" t="s">
        <v>278</v>
      </c>
      <c r="J4196" s="9" t="s">
        <v>278</v>
      </c>
      <c r="K4196" s="9" t="s">
        <v>278</v>
      </c>
      <c r="L4196" s="9">
        <v>4105.9499999999935</v>
      </c>
      <c r="M4196" s="9"/>
      <c r="N4196" s="67"/>
      <c r="O4196" s="67">
        <v>4105.9499999999935</v>
      </c>
      <c r="T4196"/>
      <c r="U4196" s="273"/>
      <c r="V4196" s="63"/>
      <c r="W4196" s="283"/>
      <c r="X4196" s="317"/>
      <c r="Y4196" s="63"/>
    </row>
    <row r="4197" spans="1:25" ht="15">
      <c r="A4197" s="28" t="s">
        <v>874</v>
      </c>
      <c r="B4197" s="63" t="s">
        <v>2559</v>
      </c>
      <c r="E4197" s="9" t="s">
        <v>278</v>
      </c>
      <c r="F4197" s="9" t="s">
        <v>278</v>
      </c>
      <c r="G4197" s="9" t="s">
        <v>278</v>
      </c>
      <c r="H4197" s="9" t="s">
        <v>278</v>
      </c>
      <c r="I4197" s="9" t="s">
        <v>278</v>
      </c>
      <c r="J4197" s="9" t="s">
        <v>278</v>
      </c>
      <c r="K4197" s="9" t="s">
        <v>278</v>
      </c>
      <c r="L4197" s="9">
        <v>4073.6000000000004</v>
      </c>
      <c r="M4197" s="9"/>
      <c r="N4197" s="67"/>
      <c r="O4197" s="67">
        <v>4073.6000000000004</v>
      </c>
      <c r="T4197"/>
      <c r="U4197" s="63"/>
      <c r="V4197" s="63"/>
      <c r="W4197" s="265"/>
      <c r="X4197" s="317"/>
      <c r="Y4197" s="63"/>
    </row>
    <row r="4198" spans="1:25" ht="15">
      <c r="A4198" s="28" t="s">
        <v>875</v>
      </c>
      <c r="B4198" s="63" t="s">
        <v>2560</v>
      </c>
      <c r="E4198" s="9" t="s">
        <v>278</v>
      </c>
      <c r="F4198" s="9" t="s">
        <v>278</v>
      </c>
      <c r="G4198" s="9" t="s">
        <v>278</v>
      </c>
      <c r="H4198" s="9" t="s">
        <v>278</v>
      </c>
      <c r="I4198" s="9" t="s">
        <v>278</v>
      </c>
      <c r="J4198" s="9" t="s">
        <v>278</v>
      </c>
      <c r="K4198" s="9" t="s">
        <v>278</v>
      </c>
      <c r="L4198" s="9">
        <v>4034.2499999999982</v>
      </c>
      <c r="M4198" s="9"/>
      <c r="N4198" s="67"/>
      <c r="O4198" s="67">
        <v>4034.2499999999982</v>
      </c>
      <c r="T4198"/>
      <c r="U4198" s="63"/>
      <c r="V4198" s="63"/>
      <c r="W4198" s="265"/>
      <c r="X4198" s="317"/>
      <c r="Y4198" s="63"/>
    </row>
    <row r="4199" spans="1:25" ht="15">
      <c r="A4199" s="28" t="s">
        <v>876</v>
      </c>
      <c r="B4199" s="273" t="s">
        <v>1926</v>
      </c>
      <c r="E4199" s="9" t="s">
        <v>278</v>
      </c>
      <c r="F4199" s="9" t="s">
        <v>278</v>
      </c>
      <c r="G4199" s="9" t="s">
        <v>278</v>
      </c>
      <c r="H4199" s="9" t="s">
        <v>278</v>
      </c>
      <c r="I4199" s="9" t="s">
        <v>278</v>
      </c>
      <c r="J4199" s="9" t="s">
        <v>278</v>
      </c>
      <c r="K4199" s="9">
        <v>1494.6000000000931</v>
      </c>
      <c r="L4199" s="9">
        <v>2460.2000000000007</v>
      </c>
      <c r="M4199" s="9"/>
      <c r="O4199" s="67">
        <v>3954.8000000000939</v>
      </c>
      <c r="T4199"/>
      <c r="U4199" s="218"/>
      <c r="V4199" s="63"/>
      <c r="W4199" s="283"/>
      <c r="X4199" s="317"/>
      <c r="Y4199" s="63"/>
    </row>
    <row r="4200" spans="1:25" ht="15">
      <c r="A4200" s="28" t="s">
        <v>877</v>
      </c>
      <c r="B4200" s="205" t="s">
        <v>1556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3940.0999999999985</v>
      </c>
      <c r="J4200" s="9" t="s">
        <v>278</v>
      </c>
      <c r="K4200" s="9" t="s">
        <v>278</v>
      </c>
      <c r="L4200" s="9" t="s">
        <v>278</v>
      </c>
      <c r="M4200" s="9"/>
      <c r="O4200" s="67">
        <v>3940.0999999999985</v>
      </c>
      <c r="T4200"/>
      <c r="U4200" s="28"/>
      <c r="V4200" s="63"/>
      <c r="W4200" s="283"/>
      <c r="X4200" s="317"/>
      <c r="Y4200" s="63"/>
    </row>
    <row r="4201" spans="1:25" ht="15">
      <c r="A4201" s="28" t="s">
        <v>878</v>
      </c>
      <c r="B4201" s="63" t="s">
        <v>2566</v>
      </c>
      <c r="E4201" s="9" t="s">
        <v>278</v>
      </c>
      <c r="F4201" s="9" t="s">
        <v>278</v>
      </c>
      <c r="G4201" s="9" t="s">
        <v>278</v>
      </c>
      <c r="H4201" s="9" t="s">
        <v>278</v>
      </c>
      <c r="I4201" s="9" t="s">
        <v>278</v>
      </c>
      <c r="J4201" s="9" t="s">
        <v>278</v>
      </c>
      <c r="K4201" s="9" t="s">
        <v>278</v>
      </c>
      <c r="L4201" s="9">
        <v>3925.1999999999935</v>
      </c>
      <c r="M4201" s="9"/>
      <c r="N4201" s="67"/>
      <c r="O4201" s="67">
        <v>3925.1999999999935</v>
      </c>
      <c r="T4201"/>
      <c r="U4201" s="63"/>
      <c r="V4201" s="63"/>
      <c r="W4201" s="283"/>
      <c r="X4201" s="317"/>
      <c r="Y4201" s="63"/>
    </row>
    <row r="4202" spans="1:25" ht="15">
      <c r="A4202" s="28" t="s">
        <v>879</v>
      </c>
      <c r="B4202" s="63" t="s">
        <v>2548</v>
      </c>
      <c r="E4202" s="9" t="s">
        <v>278</v>
      </c>
      <c r="F4202" s="9" t="s">
        <v>278</v>
      </c>
      <c r="G4202" s="9" t="s">
        <v>278</v>
      </c>
      <c r="H4202" s="9" t="s">
        <v>278</v>
      </c>
      <c r="I4202" s="9" t="s">
        <v>278</v>
      </c>
      <c r="J4202" s="9" t="s">
        <v>278</v>
      </c>
      <c r="K4202" s="9" t="s">
        <v>278</v>
      </c>
      <c r="L4202" s="9">
        <v>3744.9499999999971</v>
      </c>
      <c r="M4202" s="9"/>
      <c r="N4202" s="67"/>
      <c r="O4202" s="67">
        <v>3744.9499999999971</v>
      </c>
      <c r="T4202"/>
      <c r="U4202" s="273"/>
      <c r="V4202" s="63"/>
      <c r="W4202" s="282"/>
      <c r="X4202" s="317"/>
      <c r="Y4202" s="63"/>
    </row>
    <row r="4203" spans="1:25" ht="15">
      <c r="A4203" s="28" t="s">
        <v>880</v>
      </c>
      <c r="B4203" s="63" t="s">
        <v>2556</v>
      </c>
      <c r="E4203" s="9" t="s">
        <v>278</v>
      </c>
      <c r="F4203" s="9" t="s">
        <v>278</v>
      </c>
      <c r="G4203" s="9" t="s">
        <v>278</v>
      </c>
      <c r="H4203" s="9" t="s">
        <v>278</v>
      </c>
      <c r="I4203" s="9" t="s">
        <v>278</v>
      </c>
      <c r="J4203" s="9" t="s">
        <v>278</v>
      </c>
      <c r="K4203" s="9" t="s">
        <v>278</v>
      </c>
      <c r="L4203" s="9">
        <v>3736.4499999999971</v>
      </c>
      <c r="M4203" s="9"/>
      <c r="N4203" s="67"/>
      <c r="O4203" s="67">
        <v>3736.4499999999971</v>
      </c>
      <c r="T4203"/>
      <c r="U4203" s="273"/>
      <c r="V4203" s="63"/>
      <c r="W4203" s="283"/>
      <c r="X4203" s="317"/>
      <c r="Y4203" s="63"/>
    </row>
    <row r="4204" spans="1:25" ht="15">
      <c r="A4204" s="28" t="s">
        <v>2231</v>
      </c>
      <c r="B4204" s="63" t="s">
        <v>2567</v>
      </c>
      <c r="E4204" s="9" t="s">
        <v>278</v>
      </c>
      <c r="F4204" s="9" t="s">
        <v>278</v>
      </c>
      <c r="G4204" s="9" t="s">
        <v>278</v>
      </c>
      <c r="H4204" s="9" t="s">
        <v>278</v>
      </c>
      <c r="I4204" s="9" t="s">
        <v>278</v>
      </c>
      <c r="J4204" s="9" t="s">
        <v>278</v>
      </c>
      <c r="K4204" s="9" t="s">
        <v>278</v>
      </c>
      <c r="L4204" s="9">
        <v>3714.2</v>
      </c>
      <c r="M4204" s="9"/>
      <c r="N4204" s="67"/>
      <c r="O4204" s="67">
        <v>3714.2</v>
      </c>
      <c r="T4204"/>
    </row>
    <row r="4205" spans="1:25" ht="15">
      <c r="A4205" s="28" t="s">
        <v>2516</v>
      </c>
      <c r="B4205" s="205" t="s">
        <v>1554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3695.1000000000022</v>
      </c>
      <c r="J4205" s="9" t="s">
        <v>278</v>
      </c>
      <c r="K4205" s="9" t="s">
        <v>278</v>
      </c>
      <c r="L4205" s="9" t="s">
        <v>278</v>
      </c>
      <c r="M4205" s="9"/>
      <c r="O4205" s="67">
        <v>3695.1000000000022</v>
      </c>
      <c r="T4205"/>
    </row>
    <row r="4206" spans="1:25" ht="15">
      <c r="A4206" s="28" t="s">
        <v>2517</v>
      </c>
      <c r="B4206" s="63" t="s">
        <v>2547</v>
      </c>
      <c r="E4206" s="9" t="s">
        <v>278</v>
      </c>
      <c r="F4206" s="9" t="s">
        <v>278</v>
      </c>
      <c r="G4206" s="9" t="s">
        <v>278</v>
      </c>
      <c r="H4206" s="9" t="s">
        <v>278</v>
      </c>
      <c r="I4206" s="9" t="s">
        <v>278</v>
      </c>
      <c r="J4206" s="9" t="s">
        <v>278</v>
      </c>
      <c r="K4206" s="9" t="s">
        <v>278</v>
      </c>
      <c r="L4206" s="9">
        <v>3641.5</v>
      </c>
      <c r="M4206" s="9"/>
      <c r="N4206" s="67"/>
      <c r="O4206" s="67">
        <v>3641.5</v>
      </c>
      <c r="T4206"/>
    </row>
    <row r="4207" spans="1:25" ht="15">
      <c r="A4207" s="28" t="s">
        <v>2518</v>
      </c>
      <c r="B4207" s="205" t="s">
        <v>1557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3525.3500000000022</v>
      </c>
      <c r="J4207" s="9" t="s">
        <v>278</v>
      </c>
      <c r="K4207" s="9" t="s">
        <v>278</v>
      </c>
      <c r="L4207" s="9" t="s">
        <v>278</v>
      </c>
      <c r="M4207" s="9"/>
      <c r="O4207" s="67">
        <v>3525.3500000000022</v>
      </c>
      <c r="T4207"/>
    </row>
    <row r="4208" spans="1:25" ht="15">
      <c r="A4208" s="28" t="s">
        <v>2519</v>
      </c>
      <c r="B4208" s="63" t="s">
        <v>2549</v>
      </c>
      <c r="E4208" s="9" t="s">
        <v>278</v>
      </c>
      <c r="F4208" s="9" t="s">
        <v>278</v>
      </c>
      <c r="G4208" s="9" t="s">
        <v>278</v>
      </c>
      <c r="H4208" s="9" t="s">
        <v>278</v>
      </c>
      <c r="I4208" s="9" t="s">
        <v>278</v>
      </c>
      <c r="J4208" s="9" t="s">
        <v>278</v>
      </c>
      <c r="K4208" s="9" t="s">
        <v>278</v>
      </c>
      <c r="L4208" s="9">
        <v>3524.1499999999996</v>
      </c>
      <c r="M4208" s="9"/>
      <c r="N4208" s="67"/>
      <c r="O4208" s="67">
        <v>3524.1499999999996</v>
      </c>
      <c r="T4208"/>
    </row>
    <row r="4209" spans="1:20" ht="15">
      <c r="A4209" s="28" t="s">
        <v>2520</v>
      </c>
      <c r="B4209" s="63" t="s">
        <v>2551</v>
      </c>
      <c r="E4209" s="9" t="s">
        <v>278</v>
      </c>
      <c r="F4209" s="9" t="s">
        <v>278</v>
      </c>
      <c r="G4209" s="9" t="s">
        <v>278</v>
      </c>
      <c r="H4209" s="9" t="s">
        <v>278</v>
      </c>
      <c r="I4209" s="9" t="s">
        <v>278</v>
      </c>
      <c r="J4209" s="9" t="s">
        <v>278</v>
      </c>
      <c r="K4209" s="9" t="s">
        <v>278</v>
      </c>
      <c r="L4209" s="9">
        <v>3343.600000000004</v>
      </c>
      <c r="M4209" s="9"/>
      <c r="N4209" s="67"/>
      <c r="O4209" s="67">
        <v>3343.600000000004</v>
      </c>
      <c r="T4209"/>
    </row>
    <row r="4210" spans="1:20" ht="15">
      <c r="A4210" s="28" t="s">
        <v>2521</v>
      </c>
      <c r="B4210" s="273" t="s">
        <v>2540</v>
      </c>
      <c r="E4210" s="9" t="s">
        <v>278</v>
      </c>
      <c r="F4210" s="9" t="s">
        <v>278</v>
      </c>
      <c r="G4210" s="9" t="s">
        <v>278</v>
      </c>
      <c r="H4210" s="9" t="s">
        <v>278</v>
      </c>
      <c r="I4210" s="9" t="s">
        <v>278</v>
      </c>
      <c r="J4210" s="9" t="s">
        <v>278</v>
      </c>
      <c r="K4210" s="9" t="s">
        <v>278</v>
      </c>
      <c r="L4210" s="9">
        <v>3341.0000000000018</v>
      </c>
      <c r="M4210" s="9"/>
      <c r="N4210" s="67"/>
      <c r="O4210" s="67">
        <v>3341.0000000000018</v>
      </c>
      <c r="T4210"/>
    </row>
    <row r="4211" spans="1:20" ht="15">
      <c r="A4211" s="28" t="s">
        <v>2522</v>
      </c>
      <c r="B4211" s="63" t="s">
        <v>2546</v>
      </c>
      <c r="E4211" s="9" t="s">
        <v>278</v>
      </c>
      <c r="F4211" s="9" t="s">
        <v>278</v>
      </c>
      <c r="G4211" s="9" t="s">
        <v>278</v>
      </c>
      <c r="H4211" s="9" t="s">
        <v>278</v>
      </c>
      <c r="I4211" s="9" t="s">
        <v>278</v>
      </c>
      <c r="J4211" s="9" t="s">
        <v>278</v>
      </c>
      <c r="K4211" s="9" t="s">
        <v>278</v>
      </c>
      <c r="L4211" s="9">
        <v>3270.8999999999996</v>
      </c>
      <c r="M4211" s="9"/>
      <c r="N4211" s="67"/>
      <c r="O4211" s="67">
        <v>3270.8999999999996</v>
      </c>
      <c r="T4211"/>
    </row>
    <row r="4212" spans="1:20" ht="15">
      <c r="A4212" s="28" t="s">
        <v>2523</v>
      </c>
      <c r="B4212" s="63" t="s">
        <v>2568</v>
      </c>
      <c r="E4212" s="9" t="s">
        <v>278</v>
      </c>
      <c r="F4212" s="9" t="s">
        <v>278</v>
      </c>
      <c r="G4212" s="9" t="s">
        <v>278</v>
      </c>
      <c r="H4212" s="9" t="s">
        <v>278</v>
      </c>
      <c r="I4212" s="9" t="s">
        <v>278</v>
      </c>
      <c r="J4212" s="9" t="s">
        <v>278</v>
      </c>
      <c r="K4212" s="9" t="s">
        <v>278</v>
      </c>
      <c r="L4212" s="9">
        <v>3228.2000000000007</v>
      </c>
      <c r="M4212" s="9"/>
      <c r="N4212" s="67"/>
      <c r="O4212" s="67">
        <v>3228.2000000000007</v>
      </c>
      <c r="T4212"/>
    </row>
    <row r="4213" spans="1:20" ht="15">
      <c r="A4213" s="28" t="s">
        <v>2524</v>
      </c>
      <c r="B4213" s="63" t="s">
        <v>2554</v>
      </c>
      <c r="E4213" s="9" t="s">
        <v>278</v>
      </c>
      <c r="F4213" s="9" t="s">
        <v>278</v>
      </c>
      <c r="G4213" s="9" t="s">
        <v>278</v>
      </c>
      <c r="H4213" s="9" t="s">
        <v>278</v>
      </c>
      <c r="I4213" s="9" t="s">
        <v>278</v>
      </c>
      <c r="J4213" s="9" t="s">
        <v>278</v>
      </c>
      <c r="K4213" s="9" t="s">
        <v>278</v>
      </c>
      <c r="L4213" s="9">
        <v>3227.5999999999949</v>
      </c>
      <c r="M4213" s="9"/>
      <c r="N4213" s="67"/>
      <c r="O4213" s="67">
        <v>3227.5999999999949</v>
      </c>
      <c r="T4213"/>
    </row>
    <row r="4214" spans="1:20" ht="15">
      <c r="A4214" s="28" t="s">
        <v>2525</v>
      </c>
      <c r="B4214" s="63" t="s">
        <v>2543</v>
      </c>
      <c r="E4214" s="9" t="s">
        <v>278</v>
      </c>
      <c r="F4214" s="9" t="s">
        <v>278</v>
      </c>
      <c r="G4214" s="9" t="s">
        <v>278</v>
      </c>
      <c r="H4214" s="9" t="s">
        <v>278</v>
      </c>
      <c r="I4214" s="9" t="s">
        <v>278</v>
      </c>
      <c r="J4214" s="9" t="s">
        <v>278</v>
      </c>
      <c r="K4214" s="9" t="s">
        <v>278</v>
      </c>
      <c r="L4214" s="9">
        <v>3224.4000000000015</v>
      </c>
      <c r="M4214" s="9"/>
      <c r="N4214" s="67"/>
      <c r="O4214" s="67">
        <v>3224.4000000000015</v>
      </c>
      <c r="T4214"/>
    </row>
    <row r="4215" spans="1:20" ht="15">
      <c r="A4215" s="28" t="s">
        <v>2526</v>
      </c>
      <c r="B4215" s="63" t="s">
        <v>2555</v>
      </c>
      <c r="E4215" s="9" t="s">
        <v>278</v>
      </c>
      <c r="F4215" s="9" t="s">
        <v>278</v>
      </c>
      <c r="G4215" s="9" t="s">
        <v>278</v>
      </c>
      <c r="H4215" s="9" t="s">
        <v>278</v>
      </c>
      <c r="I4215" s="9" t="s">
        <v>278</v>
      </c>
      <c r="J4215" s="9" t="s">
        <v>278</v>
      </c>
      <c r="K4215" s="9" t="s">
        <v>278</v>
      </c>
      <c r="L4215" s="9">
        <v>3099.7000000000007</v>
      </c>
      <c r="M4215" s="9"/>
      <c r="N4215" s="67"/>
      <c r="O4215" s="67">
        <v>3099.7000000000007</v>
      </c>
      <c r="T4215"/>
    </row>
    <row r="4216" spans="1:20" ht="15">
      <c r="A4216" s="28" t="s">
        <v>2527</v>
      </c>
      <c r="B4216" s="63" t="s">
        <v>2550</v>
      </c>
      <c r="E4216" s="9" t="s">
        <v>278</v>
      </c>
      <c r="F4216" s="9" t="s">
        <v>278</v>
      </c>
      <c r="G4216" s="9" t="s">
        <v>278</v>
      </c>
      <c r="H4216" s="9" t="s">
        <v>278</v>
      </c>
      <c r="I4216" s="9" t="s">
        <v>278</v>
      </c>
      <c r="J4216" s="9" t="s">
        <v>278</v>
      </c>
      <c r="K4216" s="9" t="s">
        <v>278</v>
      </c>
      <c r="L4216" s="9">
        <v>3083.1000000000022</v>
      </c>
      <c r="M4216" s="9"/>
      <c r="N4216" s="67"/>
      <c r="O4216" s="67">
        <v>3083.1000000000022</v>
      </c>
      <c r="T4216"/>
    </row>
    <row r="4217" spans="1:20" ht="15">
      <c r="A4217" s="28" t="s">
        <v>2528</v>
      </c>
      <c r="B4217" s="63" t="s">
        <v>2544</v>
      </c>
      <c r="E4217" s="9" t="s">
        <v>278</v>
      </c>
      <c r="F4217" s="9" t="s">
        <v>278</v>
      </c>
      <c r="G4217" s="9" t="s">
        <v>278</v>
      </c>
      <c r="H4217" s="9" t="s">
        <v>278</v>
      </c>
      <c r="I4217" s="9" t="s">
        <v>278</v>
      </c>
      <c r="J4217" s="9" t="s">
        <v>278</v>
      </c>
      <c r="K4217" s="9" t="s">
        <v>278</v>
      </c>
      <c r="L4217" s="9">
        <v>3046.5000000000018</v>
      </c>
      <c r="M4217" s="9"/>
      <c r="N4217" s="67"/>
      <c r="O4217" s="67">
        <v>3046.5000000000018</v>
      </c>
      <c r="T4217"/>
    </row>
    <row r="4218" spans="1:20" ht="15">
      <c r="A4218" s="28" t="s">
        <v>2529</v>
      </c>
      <c r="B4218" s="63" t="s">
        <v>2553</v>
      </c>
      <c r="E4218" s="9" t="s">
        <v>278</v>
      </c>
      <c r="F4218" s="9" t="s">
        <v>278</v>
      </c>
      <c r="G4218" s="9" t="s">
        <v>278</v>
      </c>
      <c r="H4218" s="9" t="s">
        <v>278</v>
      </c>
      <c r="I4218" s="9" t="s">
        <v>278</v>
      </c>
      <c r="J4218" s="9" t="s">
        <v>278</v>
      </c>
      <c r="K4218" s="9" t="s">
        <v>278</v>
      </c>
      <c r="L4218" s="9">
        <v>2976.35</v>
      </c>
      <c r="M4218" s="9"/>
      <c r="N4218" s="67"/>
      <c r="O4218" s="67">
        <v>2976.35</v>
      </c>
      <c r="T4218"/>
    </row>
    <row r="4219" spans="1:20" ht="15">
      <c r="A4219" s="28" t="s">
        <v>2530</v>
      </c>
      <c r="B4219" s="63" t="s">
        <v>164</v>
      </c>
      <c r="E4219" s="9" t="s">
        <v>278</v>
      </c>
      <c r="F4219" s="9" t="s">
        <v>278</v>
      </c>
      <c r="G4219" s="9">
        <v>2971</v>
      </c>
      <c r="H4219" s="9" t="s">
        <v>278</v>
      </c>
      <c r="I4219" s="9" t="s">
        <v>278</v>
      </c>
      <c r="J4219" s="9" t="s">
        <v>278</v>
      </c>
      <c r="K4219" s="9" t="s">
        <v>278</v>
      </c>
      <c r="L4219" s="9" t="s">
        <v>278</v>
      </c>
      <c r="M4219" s="9"/>
      <c r="O4219" s="67">
        <v>2971</v>
      </c>
      <c r="T4219"/>
    </row>
    <row r="4220" spans="1:20" ht="15">
      <c r="A4220" s="28" t="s">
        <v>2531</v>
      </c>
      <c r="B4220" s="205" t="s">
        <v>1581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2970.8000000000011</v>
      </c>
      <c r="J4220" s="9" t="s">
        <v>278</v>
      </c>
      <c r="K4220" s="9" t="s">
        <v>278</v>
      </c>
      <c r="L4220" s="9" t="s">
        <v>278</v>
      </c>
      <c r="M4220" s="9"/>
      <c r="O4220" s="67">
        <v>2970.8000000000011</v>
      </c>
      <c r="T4220"/>
    </row>
    <row r="4221" spans="1:20" ht="15">
      <c r="A4221" s="28" t="s">
        <v>2532</v>
      </c>
      <c r="B4221" s="273" t="s">
        <v>1904</v>
      </c>
      <c r="E4221" s="9" t="s">
        <v>278</v>
      </c>
      <c r="F4221" s="9" t="s">
        <v>278</v>
      </c>
      <c r="G4221" s="9" t="s">
        <v>278</v>
      </c>
      <c r="H4221" s="9" t="s">
        <v>278</v>
      </c>
      <c r="I4221" s="9" t="s">
        <v>278</v>
      </c>
      <c r="J4221" s="9" t="s">
        <v>278</v>
      </c>
      <c r="K4221" s="9">
        <v>2961.6499999999996</v>
      </c>
      <c r="L4221" s="9" t="s">
        <v>278</v>
      </c>
      <c r="M4221" s="9"/>
      <c r="O4221" s="67">
        <v>2961.6499999999996</v>
      </c>
      <c r="T4221"/>
    </row>
    <row r="4222" spans="1:20" ht="15">
      <c r="A4222" s="28" t="s">
        <v>2533</v>
      </c>
      <c r="B4222" s="205" t="s">
        <v>1564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2958</v>
      </c>
      <c r="J4222" s="9" t="s">
        <v>278</v>
      </c>
      <c r="K4222" s="9" t="s">
        <v>278</v>
      </c>
      <c r="L4222" s="9" t="s">
        <v>278</v>
      </c>
      <c r="M4222" s="9"/>
      <c r="O4222" s="67">
        <v>2958</v>
      </c>
      <c r="T4222"/>
    </row>
    <row r="4223" spans="1:20" ht="15">
      <c r="A4223" s="28" t="s">
        <v>2534</v>
      </c>
      <c r="B4223" s="63" t="s">
        <v>2552</v>
      </c>
      <c r="E4223" s="9" t="s">
        <v>278</v>
      </c>
      <c r="F4223" s="9" t="s">
        <v>278</v>
      </c>
      <c r="G4223" s="9" t="s">
        <v>278</v>
      </c>
      <c r="H4223" s="9" t="s">
        <v>278</v>
      </c>
      <c r="I4223" s="9" t="s">
        <v>278</v>
      </c>
      <c r="J4223" s="9" t="s">
        <v>278</v>
      </c>
      <c r="K4223" s="9" t="s">
        <v>278</v>
      </c>
      <c r="L4223" s="9">
        <v>2882</v>
      </c>
      <c r="M4223" s="9"/>
      <c r="N4223" s="67"/>
      <c r="O4223" s="67">
        <v>2882</v>
      </c>
      <c r="T4223"/>
    </row>
    <row r="4224" spans="1:20" ht="15">
      <c r="A4224" s="28" t="s">
        <v>2535</v>
      </c>
      <c r="B4224" s="63" t="s">
        <v>2542</v>
      </c>
      <c r="E4224" s="9" t="s">
        <v>278</v>
      </c>
      <c r="F4224" s="9" t="s">
        <v>278</v>
      </c>
      <c r="G4224" s="9" t="s">
        <v>278</v>
      </c>
      <c r="H4224" s="9" t="s">
        <v>278</v>
      </c>
      <c r="I4224" s="9" t="s">
        <v>278</v>
      </c>
      <c r="J4224" s="9" t="s">
        <v>278</v>
      </c>
      <c r="K4224" s="9" t="s">
        <v>278</v>
      </c>
      <c r="L4224" s="9">
        <v>2864.9499999999971</v>
      </c>
      <c r="M4224" s="9"/>
      <c r="N4224" s="67"/>
      <c r="O4224" s="67">
        <v>2864.9499999999971</v>
      </c>
      <c r="T4224"/>
    </row>
    <row r="4225" spans="1:20" ht="15">
      <c r="A4225" s="28" t="s">
        <v>2536</v>
      </c>
      <c r="B4225" s="63" t="s">
        <v>2545</v>
      </c>
      <c r="E4225" s="9" t="s">
        <v>278</v>
      </c>
      <c r="F4225" s="9" t="s">
        <v>278</v>
      </c>
      <c r="G4225" s="9" t="s">
        <v>278</v>
      </c>
      <c r="H4225" s="9" t="s">
        <v>278</v>
      </c>
      <c r="I4225" s="9" t="s">
        <v>278</v>
      </c>
      <c r="J4225" s="9" t="s">
        <v>278</v>
      </c>
      <c r="K4225" s="9" t="s">
        <v>278</v>
      </c>
      <c r="L4225" s="9">
        <v>2811.5</v>
      </c>
      <c r="M4225" s="9"/>
      <c r="N4225" s="67"/>
      <c r="O4225" s="67">
        <v>2811.5</v>
      </c>
      <c r="T4225"/>
    </row>
    <row r="4226" spans="1:20" ht="15">
      <c r="A4226" s="28" t="s">
        <v>2537</v>
      </c>
      <c r="B4226" s="63" t="s">
        <v>179</v>
      </c>
      <c r="E4226" s="9">
        <v>2735.75</v>
      </c>
      <c r="F4226" s="9" t="s">
        <v>278</v>
      </c>
      <c r="G4226" s="9" t="s">
        <v>278</v>
      </c>
      <c r="H4226" s="9" t="s">
        <v>278</v>
      </c>
      <c r="I4226" s="9" t="s">
        <v>278</v>
      </c>
      <c r="J4226" s="9" t="s">
        <v>278</v>
      </c>
      <c r="K4226" s="9" t="s">
        <v>278</v>
      </c>
      <c r="L4226" s="9" t="s">
        <v>278</v>
      </c>
      <c r="M4226" s="9"/>
      <c r="O4226" s="67">
        <v>2735.75</v>
      </c>
      <c r="T4226"/>
    </row>
    <row r="4227" spans="1:20" ht="15">
      <c r="A4227" s="28" t="s">
        <v>2538</v>
      </c>
      <c r="B4227" s="63" t="s">
        <v>741</v>
      </c>
      <c r="E4227" s="9" t="s">
        <v>278</v>
      </c>
      <c r="F4227" s="9" t="s">
        <v>278</v>
      </c>
      <c r="G4227" s="9" t="s">
        <v>278</v>
      </c>
      <c r="H4227" s="9">
        <v>2604.0499999999993</v>
      </c>
      <c r="I4227" s="9" t="s">
        <v>278</v>
      </c>
      <c r="J4227" s="9" t="s">
        <v>278</v>
      </c>
      <c r="K4227" s="9" t="s">
        <v>278</v>
      </c>
      <c r="L4227" s="9" t="s">
        <v>278</v>
      </c>
      <c r="M4227" s="9"/>
      <c r="O4227" s="67">
        <v>2604.0499999999993</v>
      </c>
      <c r="T4227"/>
    </row>
    <row r="4228" spans="1:20" ht="15">
      <c r="A4228" s="28" t="s">
        <v>2539</v>
      </c>
      <c r="B4228" s="273" t="s">
        <v>1884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 t="s">
        <v>278</v>
      </c>
      <c r="J4228" s="9">
        <v>2458.3999999998978</v>
      </c>
      <c r="K4228" s="9" t="s">
        <v>278</v>
      </c>
      <c r="L4228" s="9" t="s">
        <v>278</v>
      </c>
      <c r="M4228" s="9"/>
      <c r="O4228" s="67">
        <v>2458.3999999998978</v>
      </c>
      <c r="T4228"/>
    </row>
    <row r="4229" spans="1:20" ht="15">
      <c r="A4229" s="28" t="s">
        <v>2687</v>
      </c>
      <c r="B4229" s="63" t="s">
        <v>731</v>
      </c>
      <c r="E4229" s="9" t="s">
        <v>278</v>
      </c>
      <c r="F4229" s="9" t="s">
        <v>278</v>
      </c>
      <c r="G4229" s="9" t="s">
        <v>278</v>
      </c>
      <c r="H4229" s="9">
        <v>2154.899999999996</v>
      </c>
      <c r="I4229" s="9" t="s">
        <v>278</v>
      </c>
      <c r="J4229" s="9" t="s">
        <v>278</v>
      </c>
      <c r="K4229" s="9" t="s">
        <v>278</v>
      </c>
      <c r="L4229" s="9" t="s">
        <v>278</v>
      </c>
      <c r="M4229" s="9"/>
      <c r="O4229" s="67">
        <v>2154.899999999996</v>
      </c>
      <c r="T4229"/>
    </row>
    <row r="4230" spans="1:20" ht="15">
      <c r="A4230" s="28" t="s">
        <v>2688</v>
      </c>
      <c r="B4230" s="273" t="s">
        <v>2541</v>
      </c>
      <c r="E4230" s="9" t="s">
        <v>278</v>
      </c>
      <c r="F4230" s="9" t="s">
        <v>278</v>
      </c>
      <c r="G4230" s="9" t="s">
        <v>278</v>
      </c>
      <c r="H4230" s="9" t="s">
        <v>278</v>
      </c>
      <c r="I4230" s="9" t="s">
        <v>278</v>
      </c>
      <c r="J4230" s="9" t="s">
        <v>278</v>
      </c>
      <c r="K4230" s="9" t="s">
        <v>278</v>
      </c>
      <c r="L4230" s="9">
        <v>2075.3999999999924</v>
      </c>
      <c r="M4230" s="9"/>
      <c r="N4230" s="67"/>
      <c r="O4230" s="67">
        <v>2075.3999999999924</v>
      </c>
      <c r="T4230"/>
    </row>
    <row r="4231" spans="1:20" ht="15">
      <c r="A4231" s="28" t="s">
        <v>2689</v>
      </c>
      <c r="B4231" s="63" t="s">
        <v>2558</v>
      </c>
      <c r="E4231" s="9" t="s">
        <v>278</v>
      </c>
      <c r="F4231" s="9" t="s">
        <v>278</v>
      </c>
      <c r="G4231" s="9" t="s">
        <v>278</v>
      </c>
      <c r="H4231" s="9" t="s">
        <v>278</v>
      </c>
      <c r="I4231" s="9" t="s">
        <v>278</v>
      </c>
      <c r="J4231" s="9" t="s">
        <v>278</v>
      </c>
      <c r="K4231" s="9" t="s">
        <v>278</v>
      </c>
      <c r="L4231" s="9">
        <v>1962.100000000004</v>
      </c>
      <c r="M4231" s="9"/>
      <c r="N4231" s="67"/>
      <c r="O4231" s="67">
        <v>1962.100000000004</v>
      </c>
      <c r="T4231"/>
    </row>
    <row r="4232" spans="1:20" ht="15">
      <c r="A4232" s="291" t="s">
        <v>3944</v>
      </c>
      <c r="B4232" s="63" t="s">
        <v>4006</v>
      </c>
      <c r="C4232" s="3"/>
      <c r="D4232" s="3"/>
      <c r="E4232" s="9"/>
      <c r="F4232" s="9"/>
      <c r="G4232" s="9"/>
      <c r="H4232" s="9"/>
      <c r="L4232" s="69"/>
      <c r="M4232" s="69"/>
      <c r="N4232" s="67"/>
      <c r="T4232"/>
    </row>
    <row r="4233" spans="1:20" ht="15">
      <c r="A4233" s="291" t="s">
        <v>3945</v>
      </c>
      <c r="B4233" s="63" t="s">
        <v>4007</v>
      </c>
      <c r="C4233" s="3"/>
      <c r="D4233" s="3"/>
      <c r="E4233" s="9"/>
      <c r="F4233" s="9"/>
      <c r="G4233" s="9"/>
      <c r="H4233" s="9"/>
      <c r="L4233" s="69"/>
      <c r="M4233" s="69"/>
      <c r="N4233" s="67"/>
      <c r="T4233"/>
    </row>
    <row r="4234" spans="1:20" ht="15">
      <c r="A4234" s="291" t="s">
        <v>3946</v>
      </c>
      <c r="B4234" s="63" t="s">
        <v>4008</v>
      </c>
      <c r="C4234" s="3"/>
      <c r="D4234" s="3"/>
      <c r="E4234" s="9"/>
      <c r="F4234" s="9"/>
      <c r="G4234" s="9"/>
      <c r="H4234" s="9"/>
      <c r="L4234" s="69"/>
      <c r="M4234" s="69"/>
      <c r="N4234" s="67"/>
      <c r="T4234"/>
    </row>
    <row r="4235" spans="1:20" ht="15">
      <c r="A4235" s="291" t="s">
        <v>3947</v>
      </c>
      <c r="B4235" s="63" t="s">
        <v>4009</v>
      </c>
      <c r="C4235" s="3"/>
      <c r="D4235" s="3"/>
      <c r="E4235" s="9"/>
      <c r="F4235" s="9"/>
      <c r="G4235" s="9"/>
      <c r="H4235" s="9"/>
      <c r="L4235" s="69"/>
      <c r="M4235" s="69"/>
      <c r="N4235" s="67"/>
      <c r="T4235"/>
    </row>
    <row r="4236" spans="1:20" ht="15">
      <c r="A4236" s="291" t="s">
        <v>3948</v>
      </c>
      <c r="B4236" s="63" t="s">
        <v>4010</v>
      </c>
      <c r="C4236" s="3"/>
      <c r="D4236" s="3"/>
      <c r="E4236" s="9"/>
      <c r="F4236" s="9"/>
      <c r="G4236" s="9"/>
      <c r="H4236" s="9"/>
      <c r="L4236" s="69"/>
      <c r="M4236" s="69"/>
      <c r="N4236" s="67"/>
      <c r="T4236"/>
    </row>
    <row r="4237" spans="1:20" ht="15">
      <c r="A4237" s="291" t="s">
        <v>3949</v>
      </c>
      <c r="B4237" s="63" t="s">
        <v>4011</v>
      </c>
      <c r="C4237" s="3"/>
      <c r="D4237" s="3"/>
      <c r="E4237" s="9"/>
      <c r="F4237" s="9"/>
      <c r="G4237" s="9"/>
      <c r="H4237" s="9"/>
      <c r="L4237" s="69"/>
      <c r="M4237" s="69"/>
      <c r="N4237" s="67"/>
      <c r="T4237"/>
    </row>
    <row r="4238" spans="1:20" ht="15">
      <c r="A4238" s="291" t="s">
        <v>3950</v>
      </c>
      <c r="B4238" s="63" t="s">
        <v>4012</v>
      </c>
      <c r="C4238" s="3"/>
      <c r="D4238" s="3"/>
      <c r="E4238" s="9"/>
      <c r="F4238" s="9"/>
      <c r="G4238" s="9"/>
      <c r="H4238" s="9"/>
      <c r="L4238" s="69"/>
      <c r="M4238" s="69"/>
      <c r="N4238" s="67"/>
      <c r="T4238"/>
    </row>
    <row r="4239" spans="1:20" ht="15">
      <c r="A4239" s="291" t="s">
        <v>3951</v>
      </c>
      <c r="B4239" s="63" t="s">
        <v>4013</v>
      </c>
      <c r="C4239" s="3"/>
      <c r="D4239" s="3"/>
      <c r="E4239" s="9"/>
      <c r="F4239" s="9"/>
      <c r="G4239" s="9"/>
      <c r="H4239" s="9"/>
      <c r="L4239" s="69"/>
      <c r="M4239" s="69"/>
      <c r="N4239" s="67"/>
      <c r="T4239"/>
    </row>
    <row r="4240" spans="1:20" ht="15">
      <c r="A4240" s="291" t="s">
        <v>3952</v>
      </c>
      <c r="B4240" s="63" t="s">
        <v>4014</v>
      </c>
      <c r="C4240" s="3"/>
      <c r="D4240" s="3"/>
      <c r="E4240" s="9"/>
      <c r="F4240" s="9"/>
      <c r="G4240" s="9"/>
      <c r="H4240" s="9"/>
      <c r="L4240" s="69"/>
      <c r="M4240" s="69"/>
      <c r="N4240" s="67"/>
      <c r="T4240"/>
    </row>
    <row r="4241" spans="1:20" ht="15">
      <c r="A4241" s="291" t="s">
        <v>3953</v>
      </c>
      <c r="B4241" s="63" t="s">
        <v>4033</v>
      </c>
      <c r="C4241" s="3"/>
      <c r="D4241" s="3"/>
      <c r="E4241" s="9"/>
      <c r="F4241" s="9"/>
      <c r="G4241" s="9"/>
      <c r="H4241" s="9"/>
      <c r="L4241" s="69"/>
      <c r="M4241" s="69"/>
      <c r="N4241" s="67"/>
      <c r="T4241"/>
    </row>
    <row r="4242" spans="1:20" ht="15">
      <c r="A4242" s="291" t="s">
        <v>3954</v>
      </c>
      <c r="B4242" s="63" t="s">
        <v>4015</v>
      </c>
      <c r="C4242" s="3"/>
      <c r="D4242" s="3"/>
      <c r="E4242" s="9"/>
      <c r="F4242" s="9"/>
      <c r="G4242" s="9"/>
      <c r="H4242" s="9"/>
      <c r="L4242" s="69"/>
      <c r="M4242" s="69"/>
      <c r="N4242" s="67"/>
      <c r="T4242"/>
    </row>
    <row r="4243" spans="1:20" ht="15">
      <c r="A4243" s="291" t="s">
        <v>3955</v>
      </c>
      <c r="B4243" s="63" t="s">
        <v>4016</v>
      </c>
      <c r="C4243" s="3"/>
      <c r="D4243" s="3"/>
      <c r="E4243" s="9"/>
      <c r="F4243" s="9"/>
      <c r="G4243" s="9"/>
      <c r="H4243" s="9"/>
      <c r="L4243" s="69"/>
      <c r="M4243" s="69"/>
      <c r="N4243" s="67"/>
      <c r="T4243"/>
    </row>
    <row r="4244" spans="1:20" ht="15">
      <c r="A4244" s="291" t="s">
        <v>3956</v>
      </c>
      <c r="B4244" s="63" t="s">
        <v>4017</v>
      </c>
      <c r="C4244" s="3"/>
      <c r="D4244" s="3"/>
      <c r="E4244" s="9"/>
      <c r="F4244" s="9"/>
      <c r="G4244" s="9"/>
      <c r="H4244" s="9"/>
      <c r="L4244" s="69"/>
      <c r="M4244" s="69"/>
      <c r="N4244" s="67"/>
      <c r="T4244"/>
    </row>
    <row r="4245" spans="1:20" ht="15">
      <c r="A4245" s="291" t="s">
        <v>3957</v>
      </c>
      <c r="B4245" s="63" t="s">
        <v>4018</v>
      </c>
      <c r="C4245" s="3"/>
      <c r="D4245" s="3"/>
      <c r="E4245" s="9"/>
      <c r="F4245" s="9"/>
      <c r="G4245" s="9"/>
      <c r="H4245" s="9"/>
      <c r="L4245" s="69"/>
      <c r="M4245" s="69"/>
      <c r="N4245" s="67"/>
      <c r="T4245"/>
    </row>
    <row r="4246" spans="1:20" ht="15">
      <c r="A4246" s="291" t="s">
        <v>3958</v>
      </c>
      <c r="B4246" s="63" t="s">
        <v>4019</v>
      </c>
      <c r="C4246" s="3"/>
      <c r="D4246" s="3"/>
      <c r="E4246" s="9"/>
      <c r="F4246" s="9"/>
      <c r="G4246" s="9"/>
      <c r="H4246" s="9"/>
      <c r="L4246" s="69"/>
      <c r="M4246" s="69"/>
      <c r="N4246" s="67"/>
      <c r="T4246"/>
    </row>
    <row r="4247" spans="1:20" ht="15">
      <c r="A4247" s="291" t="s">
        <v>3959</v>
      </c>
      <c r="B4247" s="63" t="s">
        <v>4020</v>
      </c>
      <c r="C4247" s="3"/>
      <c r="D4247" s="3"/>
      <c r="E4247" s="9"/>
      <c r="F4247" s="9"/>
      <c r="G4247" s="9"/>
      <c r="H4247" s="9"/>
      <c r="L4247" s="69"/>
      <c r="M4247" s="69"/>
      <c r="N4247" s="67"/>
      <c r="T4247"/>
    </row>
    <row r="4248" spans="1:20" ht="15">
      <c r="A4248" s="291" t="s">
        <v>3960</v>
      </c>
      <c r="B4248" s="63" t="s">
        <v>4021</v>
      </c>
      <c r="C4248" s="3"/>
      <c r="D4248" s="3"/>
      <c r="E4248" s="9"/>
      <c r="F4248" s="9"/>
      <c r="G4248" s="9"/>
      <c r="H4248" s="9"/>
      <c r="L4248" s="69"/>
      <c r="M4248" s="69"/>
      <c r="N4248" s="67"/>
      <c r="T4248"/>
    </row>
    <row r="4249" spans="1:20" ht="15">
      <c r="A4249" s="291" t="s">
        <v>3961</v>
      </c>
      <c r="B4249" s="63" t="s">
        <v>4022</v>
      </c>
      <c r="C4249" s="3"/>
      <c r="D4249" s="3"/>
      <c r="E4249" s="9"/>
      <c r="F4249" s="9"/>
      <c r="G4249" s="9"/>
      <c r="H4249" s="9"/>
      <c r="L4249" s="69"/>
      <c r="M4249" s="69"/>
      <c r="N4249" s="67"/>
      <c r="T4249"/>
    </row>
    <row r="4250" spans="1:20" ht="15">
      <c r="A4250" s="291" t="s">
        <v>3962</v>
      </c>
      <c r="B4250" s="63" t="s">
        <v>4023</v>
      </c>
      <c r="C4250" s="3"/>
      <c r="D4250" s="3"/>
      <c r="E4250" s="9"/>
      <c r="F4250" s="9"/>
      <c r="G4250" s="9"/>
      <c r="H4250" s="9"/>
      <c r="L4250" s="69"/>
      <c r="M4250" s="69"/>
      <c r="N4250" s="67"/>
      <c r="T4250"/>
    </row>
    <row r="4251" spans="1:20" ht="15">
      <c r="A4251" s="291" t="s">
        <v>3963</v>
      </c>
      <c r="B4251" s="63" t="s">
        <v>4024</v>
      </c>
      <c r="C4251" s="3"/>
      <c r="D4251" s="3"/>
      <c r="E4251" s="9"/>
      <c r="F4251" s="9"/>
      <c r="G4251" s="9"/>
      <c r="H4251" s="9"/>
      <c r="L4251" s="69"/>
      <c r="M4251" s="69"/>
      <c r="N4251" s="67"/>
      <c r="T4251"/>
    </row>
    <row r="4252" spans="1:20" ht="15">
      <c r="A4252" s="291" t="s">
        <v>3964</v>
      </c>
      <c r="B4252" s="63" t="s">
        <v>4025</v>
      </c>
      <c r="C4252" s="3"/>
      <c r="D4252" s="3"/>
      <c r="E4252" s="9"/>
      <c r="F4252" s="9"/>
      <c r="G4252" s="9"/>
      <c r="H4252" s="9"/>
      <c r="L4252" s="69"/>
      <c r="M4252" s="69"/>
      <c r="N4252" s="67"/>
      <c r="T4252"/>
    </row>
    <row r="4253" spans="1:20" ht="15">
      <c r="A4253" s="291" t="s">
        <v>3965</v>
      </c>
      <c r="B4253" s="63" t="s">
        <v>4026</v>
      </c>
      <c r="C4253" s="3"/>
      <c r="D4253" s="3"/>
      <c r="E4253" s="9"/>
      <c r="F4253" s="9"/>
      <c r="G4253" s="9"/>
      <c r="H4253" s="9"/>
      <c r="L4253" s="69"/>
      <c r="M4253" s="69"/>
      <c r="N4253" s="67"/>
      <c r="T4253"/>
    </row>
    <row r="4254" spans="1:20" ht="15">
      <c r="A4254" s="291" t="s">
        <v>3966</v>
      </c>
      <c r="B4254" s="63" t="s">
        <v>4027</v>
      </c>
      <c r="C4254" s="3"/>
      <c r="D4254" s="3"/>
      <c r="E4254" s="9"/>
      <c r="F4254" s="9"/>
      <c r="G4254" s="9"/>
      <c r="H4254" s="9"/>
      <c r="L4254" s="69"/>
      <c r="M4254" s="69"/>
      <c r="N4254" s="67"/>
      <c r="T4254"/>
    </row>
    <row r="4255" spans="1:20" ht="15">
      <c r="A4255" s="291" t="s">
        <v>4034</v>
      </c>
      <c r="B4255" s="63" t="s">
        <v>4028</v>
      </c>
      <c r="C4255" s="3"/>
      <c r="D4255" s="3"/>
      <c r="E4255" s="9"/>
      <c r="F4255" s="9"/>
      <c r="G4255" s="9"/>
      <c r="H4255" s="9"/>
      <c r="L4255" s="69"/>
      <c r="M4255" s="69"/>
      <c r="N4255" s="67"/>
      <c r="T4255"/>
    </row>
    <row r="4256" spans="1:20" ht="15">
      <c r="A4256" s="291" t="s">
        <v>4187</v>
      </c>
      <c r="B4256" s="63" t="s">
        <v>4029</v>
      </c>
      <c r="C4256" s="3"/>
      <c r="D4256" s="3"/>
      <c r="E4256" s="9"/>
      <c r="F4256" s="9"/>
      <c r="G4256" s="9"/>
      <c r="H4256" s="9"/>
      <c r="L4256" s="69"/>
      <c r="M4256" s="69"/>
      <c r="N4256" s="67"/>
      <c r="T4256"/>
    </row>
    <row r="4257" spans="1:23" ht="15">
      <c r="A4257" s="291" t="s">
        <v>4312</v>
      </c>
      <c r="B4257" s="63" t="s">
        <v>4030</v>
      </c>
      <c r="C4257" s="3"/>
      <c r="D4257" s="3"/>
      <c r="E4257" s="9"/>
      <c r="F4257" s="9"/>
      <c r="G4257" s="9"/>
      <c r="H4257" s="9"/>
      <c r="L4257" s="69"/>
      <c r="M4257" s="69"/>
      <c r="N4257" s="67"/>
      <c r="T4257"/>
    </row>
    <row r="4258" spans="1:23" ht="15">
      <c r="A4258" s="291" t="s">
        <v>4372</v>
      </c>
      <c r="B4258" s="63" t="s">
        <v>4031</v>
      </c>
      <c r="C4258" s="3"/>
      <c r="D4258" s="3"/>
      <c r="E4258" s="9"/>
      <c r="F4258" s="9"/>
      <c r="G4258" s="9"/>
      <c r="H4258" s="9"/>
      <c r="L4258" s="69"/>
      <c r="M4258" s="69"/>
      <c r="N4258" s="67"/>
      <c r="T4258"/>
    </row>
    <row r="4259" spans="1:23" ht="15">
      <c r="A4259" s="291" t="s">
        <v>4373</v>
      </c>
      <c r="B4259" s="63" t="s">
        <v>4032</v>
      </c>
      <c r="C4259" s="3"/>
      <c r="D4259" s="3"/>
      <c r="E4259" s="9"/>
      <c r="F4259" s="9"/>
      <c r="G4259" s="9"/>
      <c r="H4259" s="9"/>
      <c r="L4259" s="69"/>
      <c r="M4259" s="69"/>
      <c r="N4259" s="67"/>
      <c r="T4259"/>
    </row>
    <row r="4260" spans="1:23" ht="15">
      <c r="A4260" s="291" t="s">
        <v>4374</v>
      </c>
      <c r="B4260" s="63" t="s">
        <v>4035</v>
      </c>
      <c r="C4260" s="3"/>
      <c r="D4260" s="3"/>
      <c r="E4260" s="9"/>
      <c r="F4260" s="9"/>
      <c r="G4260" s="9"/>
      <c r="H4260" s="9"/>
      <c r="L4260" s="69"/>
      <c r="M4260" s="69"/>
      <c r="N4260" s="67"/>
      <c r="T4260"/>
    </row>
    <row r="4261" spans="1:23" ht="15">
      <c r="A4261" s="291" t="s">
        <v>4375</v>
      </c>
      <c r="B4261" s="63" t="s">
        <v>4186</v>
      </c>
      <c r="C4261" s="3"/>
      <c r="D4261" s="3"/>
      <c r="E4261" s="9"/>
      <c r="F4261" s="9"/>
      <c r="G4261" s="9"/>
      <c r="H4261" s="9"/>
      <c r="L4261" s="69"/>
      <c r="M4261" s="69"/>
      <c r="N4261" s="67"/>
      <c r="T4261"/>
    </row>
    <row r="4262" spans="1:23" ht="15">
      <c r="A4262" s="291" t="s">
        <v>4376</v>
      </c>
      <c r="B4262" s="63" t="s">
        <v>4309</v>
      </c>
      <c r="C4262" s="3"/>
      <c r="D4262" s="3"/>
      <c r="E4262" s="9"/>
      <c r="F4262" s="9"/>
      <c r="G4262" s="9"/>
      <c r="H4262" s="9"/>
      <c r="L4262" s="69"/>
      <c r="M4262" s="69"/>
      <c r="N4262" s="67"/>
      <c r="T4262"/>
    </row>
    <row r="4263" spans="1:23" ht="15">
      <c r="A4263" s="28"/>
      <c r="B4263" s="63"/>
      <c r="E4263" s="9"/>
      <c r="F4263" s="9"/>
      <c r="G4263" s="9"/>
      <c r="H4263" s="9"/>
      <c r="L4263" s="69"/>
      <c r="M4263" s="69"/>
      <c r="N4263" s="67"/>
      <c r="T4263"/>
    </row>
    <row r="4264" spans="1:23" ht="15">
      <c r="A4264" s="28"/>
      <c r="B4264" s="63"/>
      <c r="E4264" s="9"/>
      <c r="L4264" s="69"/>
      <c r="M4264" s="69"/>
      <c r="T4264"/>
    </row>
    <row r="4265" spans="1:23" ht="15">
      <c r="A4265" s="28"/>
      <c r="B4265" s="63"/>
      <c r="E4265" s="9"/>
      <c r="L4265" s="69"/>
      <c r="M4265" s="69"/>
      <c r="T4265"/>
    </row>
    <row r="4266" spans="1:23" ht="25.5">
      <c r="A4266" s="23" t="s">
        <v>204</v>
      </c>
      <c r="L4266" s="69"/>
      <c r="M4266" s="69"/>
      <c r="T4266"/>
    </row>
    <row r="4267" spans="1:23">
      <c r="L4267" s="69"/>
      <c r="M4267" s="69"/>
      <c r="T4267"/>
    </row>
    <row r="4268" spans="1:23" ht="15">
      <c r="A4268" s="39"/>
      <c r="B4268" s="39"/>
      <c r="C4268" s="39"/>
      <c r="D4268" s="39"/>
      <c r="E4268" s="61">
        <v>2016</v>
      </c>
      <c r="F4268" s="61">
        <v>2017</v>
      </c>
      <c r="G4268" s="61">
        <v>2018</v>
      </c>
      <c r="H4268" s="61">
        <v>2019</v>
      </c>
      <c r="I4268" s="61">
        <v>2020</v>
      </c>
      <c r="J4268" s="61">
        <v>2021</v>
      </c>
      <c r="K4268" s="61">
        <v>2022</v>
      </c>
      <c r="L4268" s="61">
        <v>2023</v>
      </c>
      <c r="M4268" s="61">
        <v>2024</v>
      </c>
      <c r="O4268" s="70" t="s">
        <v>40</v>
      </c>
      <c r="T4268"/>
    </row>
    <row r="4269" spans="1:23" ht="15">
      <c r="A4269" s="28" t="s">
        <v>0</v>
      </c>
      <c r="B4269" s="63" t="s">
        <v>6</v>
      </c>
      <c r="E4269" s="9">
        <v>33</v>
      </c>
      <c r="F4269" s="213">
        <v>351.6</v>
      </c>
      <c r="G4269" s="9">
        <v>172.8</v>
      </c>
      <c r="H4269" s="212">
        <v>407.20000000000618</v>
      </c>
      <c r="I4269" s="9">
        <v>0</v>
      </c>
      <c r="J4269" s="9" t="s">
        <v>183</v>
      </c>
      <c r="K4269" s="9" t="s">
        <v>183</v>
      </c>
      <c r="L4269" s="9" t="s">
        <v>183</v>
      </c>
      <c r="M4269" s="9"/>
      <c r="O4269" s="67">
        <v>964.60000000000628</v>
      </c>
      <c r="Q4269" t="s">
        <v>371</v>
      </c>
      <c r="T4269" t="s">
        <v>1692</v>
      </c>
      <c r="U4269" s="63"/>
      <c r="V4269" s="63"/>
      <c r="W4269" s="50"/>
    </row>
    <row r="4270" spans="1:23" ht="15">
      <c r="A4270" s="28" t="s">
        <v>2</v>
      </c>
      <c r="B4270" s="63" t="s">
        <v>13</v>
      </c>
      <c r="E4270" s="9">
        <v>4.8</v>
      </c>
      <c r="F4270" s="216">
        <v>261.7</v>
      </c>
      <c r="G4270" s="9">
        <v>139.80000000000001</v>
      </c>
      <c r="H4270" s="213">
        <v>450.49999999999636</v>
      </c>
      <c r="I4270" s="9">
        <v>0</v>
      </c>
      <c r="J4270" s="9" t="s">
        <v>183</v>
      </c>
      <c r="K4270" s="9" t="s">
        <v>183</v>
      </c>
      <c r="L4270" s="9" t="s">
        <v>183</v>
      </c>
      <c r="M4270" s="9"/>
      <c r="O4270" s="67">
        <v>856.79999999999632</v>
      </c>
      <c r="Q4270" t="s">
        <v>355</v>
      </c>
      <c r="T4270" t="s">
        <v>1692</v>
      </c>
      <c r="U4270" s="63"/>
      <c r="V4270" s="63"/>
      <c r="W4270" s="50"/>
    </row>
    <row r="4271" spans="1:23" ht="15">
      <c r="A4271" s="28" t="s">
        <v>3</v>
      </c>
      <c r="B4271" s="63" t="s">
        <v>15</v>
      </c>
      <c r="E4271" s="216">
        <v>54.8</v>
      </c>
      <c r="F4271" s="216">
        <v>266.5</v>
      </c>
      <c r="G4271" s="212">
        <v>315.89999999999998</v>
      </c>
      <c r="H4271" s="9">
        <v>102.09999999999491</v>
      </c>
      <c r="I4271" s="9">
        <v>0</v>
      </c>
      <c r="J4271" s="9" t="s">
        <v>183</v>
      </c>
      <c r="K4271" s="9" t="s">
        <v>183</v>
      </c>
      <c r="L4271" s="9" t="s">
        <v>183</v>
      </c>
      <c r="M4271" s="9"/>
      <c r="O4271" s="67">
        <v>739.29999999999495</v>
      </c>
      <c r="Q4271" t="s">
        <v>373</v>
      </c>
      <c r="T4271"/>
      <c r="U4271" s="63"/>
      <c r="V4271" s="63"/>
      <c r="W4271" s="50"/>
    </row>
    <row r="4272" spans="1:23" ht="15">
      <c r="A4272" s="28" t="s">
        <v>5</v>
      </c>
      <c r="B4272" s="63" t="s">
        <v>153</v>
      </c>
      <c r="E4272" s="9" t="s">
        <v>278</v>
      </c>
      <c r="F4272" s="9" t="s">
        <v>278</v>
      </c>
      <c r="G4272" s="211">
        <v>357.9</v>
      </c>
      <c r="H4272" s="216">
        <v>315.00000000000364</v>
      </c>
      <c r="I4272" s="9">
        <v>0</v>
      </c>
      <c r="J4272" s="9" t="s">
        <v>183</v>
      </c>
      <c r="K4272" s="9" t="s">
        <v>183</v>
      </c>
      <c r="L4272" s="9" t="s">
        <v>183</v>
      </c>
      <c r="M4272" s="9"/>
      <c r="O4272" s="67">
        <v>672.90000000000362</v>
      </c>
      <c r="Q4272" t="s">
        <v>339</v>
      </c>
      <c r="T4272"/>
      <c r="U4272" s="63"/>
      <c r="V4272" s="63"/>
      <c r="W4272" s="50"/>
    </row>
    <row r="4273" spans="1:23" ht="15">
      <c r="A4273" s="28" t="s">
        <v>7</v>
      </c>
      <c r="B4273" s="63" t="s">
        <v>1</v>
      </c>
      <c r="E4273" s="213">
        <v>94.7</v>
      </c>
      <c r="F4273" s="9">
        <v>31.2</v>
      </c>
      <c r="G4273" s="216">
        <v>212.6</v>
      </c>
      <c r="H4273" s="9">
        <v>224.79999999999563</v>
      </c>
      <c r="I4273" s="9">
        <v>0</v>
      </c>
      <c r="J4273" s="9" t="s">
        <v>183</v>
      </c>
      <c r="K4273" s="9" t="s">
        <v>183</v>
      </c>
      <c r="L4273" s="9" t="s">
        <v>183</v>
      </c>
      <c r="M4273" s="9"/>
      <c r="O4273" s="67">
        <v>563.29999999999563</v>
      </c>
      <c r="Q4273" t="s">
        <v>369</v>
      </c>
      <c r="T4273" t="s">
        <v>1692</v>
      </c>
      <c r="U4273" s="63"/>
      <c r="V4273" s="63"/>
      <c r="W4273" s="50"/>
    </row>
    <row r="4274" spans="1:23" ht="15">
      <c r="A4274" s="28" t="s">
        <v>8</v>
      </c>
      <c r="B4274" s="63" t="s">
        <v>29</v>
      </c>
      <c r="E4274" s="64" t="s">
        <v>279</v>
      </c>
      <c r="F4274" s="9">
        <v>110.4</v>
      </c>
      <c r="G4274" s="213">
        <v>425.5</v>
      </c>
      <c r="H4274" s="9" t="s">
        <v>278</v>
      </c>
      <c r="I4274" s="9">
        <v>0</v>
      </c>
      <c r="J4274" s="9" t="s">
        <v>183</v>
      </c>
      <c r="K4274" s="9" t="s">
        <v>183</v>
      </c>
      <c r="L4274" s="9" t="s">
        <v>183</v>
      </c>
      <c r="M4274" s="9"/>
      <c r="O4274" s="67">
        <v>535.9</v>
      </c>
      <c r="Q4274" t="s">
        <v>281</v>
      </c>
      <c r="T4274" t="s">
        <v>1692</v>
      </c>
      <c r="U4274" s="63"/>
      <c r="V4274" s="63"/>
      <c r="W4274" s="50"/>
    </row>
    <row r="4275" spans="1:23" ht="15">
      <c r="A4275" s="28" t="s">
        <v>10</v>
      </c>
      <c r="B4275" s="63" t="s">
        <v>39</v>
      </c>
      <c r="E4275" s="216">
        <v>50.3</v>
      </c>
      <c r="F4275" s="9">
        <v>109.5</v>
      </c>
      <c r="G4275" s="216">
        <v>185.5</v>
      </c>
      <c r="H4275" s="9">
        <v>172.50000000000364</v>
      </c>
      <c r="I4275" s="9">
        <v>0</v>
      </c>
      <c r="J4275" s="9" t="s">
        <v>183</v>
      </c>
      <c r="K4275" s="9" t="s">
        <v>183</v>
      </c>
      <c r="L4275" s="9" t="s">
        <v>183</v>
      </c>
      <c r="M4275" s="9"/>
      <c r="O4275" s="67">
        <v>517.80000000000359</v>
      </c>
      <c r="Q4275" t="s">
        <v>336</v>
      </c>
      <c r="T4275"/>
      <c r="U4275" s="63"/>
      <c r="V4275" s="63"/>
      <c r="W4275" s="50"/>
    </row>
    <row r="4276" spans="1:23" ht="15">
      <c r="A4276" s="28" t="s">
        <v>12</v>
      </c>
      <c r="B4276" s="63" t="s">
        <v>23</v>
      </c>
      <c r="E4276" s="211">
        <v>81.5</v>
      </c>
      <c r="F4276" s="216">
        <v>222</v>
      </c>
      <c r="G4276" s="9">
        <v>125</v>
      </c>
      <c r="H4276" s="9">
        <v>82.5</v>
      </c>
      <c r="I4276" s="9">
        <v>0</v>
      </c>
      <c r="J4276" s="9" t="s">
        <v>183</v>
      </c>
      <c r="K4276" s="9" t="s">
        <v>183</v>
      </c>
      <c r="L4276" s="9" t="s">
        <v>183</v>
      </c>
      <c r="M4276" s="9"/>
      <c r="O4276" s="67">
        <v>511</v>
      </c>
      <c r="Q4276" t="s">
        <v>319</v>
      </c>
      <c r="T4276"/>
      <c r="U4276" s="63"/>
      <c r="V4276" s="63"/>
      <c r="W4276" s="50"/>
    </row>
    <row r="4277" spans="1:23" ht="15">
      <c r="A4277" s="28" t="s">
        <v>14</v>
      </c>
      <c r="B4277" s="63" t="s">
        <v>144</v>
      </c>
      <c r="E4277" s="9" t="s">
        <v>278</v>
      </c>
      <c r="F4277" s="216">
        <v>274</v>
      </c>
      <c r="G4277" s="9">
        <v>88.4</v>
      </c>
      <c r="H4277" s="9">
        <v>144.00000000000364</v>
      </c>
      <c r="I4277" s="9">
        <v>0</v>
      </c>
      <c r="J4277" s="9" t="s">
        <v>183</v>
      </c>
      <c r="K4277" s="9" t="s">
        <v>183</v>
      </c>
      <c r="L4277" s="9" t="s">
        <v>183</v>
      </c>
      <c r="M4277" s="9"/>
      <c r="O4277" s="67">
        <v>506.40000000000362</v>
      </c>
      <c r="Q4277" t="s">
        <v>283</v>
      </c>
      <c r="T4277"/>
      <c r="U4277" s="63"/>
      <c r="V4277" s="63"/>
      <c r="W4277" s="50"/>
    </row>
    <row r="4278" spans="1:23" ht="15">
      <c r="A4278" s="28" t="s">
        <v>16</v>
      </c>
      <c r="B4278" s="63" t="s">
        <v>27</v>
      </c>
      <c r="E4278" s="216">
        <v>42</v>
      </c>
      <c r="F4278" s="9">
        <v>84.5</v>
      </c>
      <c r="G4278" s="216">
        <v>296.8</v>
      </c>
      <c r="H4278" s="9">
        <v>77.499999999992724</v>
      </c>
      <c r="I4278" s="9">
        <v>0</v>
      </c>
      <c r="J4278" s="9" t="s">
        <v>183</v>
      </c>
      <c r="K4278" s="9" t="s">
        <v>183</v>
      </c>
      <c r="L4278" s="9" t="s">
        <v>183</v>
      </c>
      <c r="M4278" s="9"/>
      <c r="O4278" s="67">
        <v>500.79999999999274</v>
      </c>
      <c r="Q4278" t="s">
        <v>289</v>
      </c>
      <c r="T4278"/>
      <c r="U4278" s="63"/>
      <c r="V4278" s="63"/>
      <c r="W4278" s="50"/>
    </row>
    <row r="4279" spans="1:23" ht="15">
      <c r="A4279" s="28" t="s">
        <v>18</v>
      </c>
      <c r="B4279" s="63" t="s">
        <v>31</v>
      </c>
      <c r="E4279" s="9">
        <v>38.6</v>
      </c>
      <c r="F4279" s="216">
        <v>166.5</v>
      </c>
      <c r="G4279" s="216">
        <v>292.8</v>
      </c>
      <c r="H4279" s="64" t="s">
        <v>279</v>
      </c>
      <c r="I4279" s="9">
        <v>0</v>
      </c>
      <c r="J4279" s="9" t="s">
        <v>183</v>
      </c>
      <c r="K4279" s="9" t="s">
        <v>183</v>
      </c>
      <c r="L4279" s="9" t="s">
        <v>183</v>
      </c>
      <c r="M4279" s="9"/>
      <c r="O4279" s="67">
        <v>497.9</v>
      </c>
      <c r="Q4279" t="s">
        <v>342</v>
      </c>
      <c r="T4279"/>
      <c r="U4279" s="63"/>
      <c r="V4279" s="63"/>
      <c r="W4279" s="50"/>
    </row>
    <row r="4280" spans="1:23" ht="15">
      <c r="A4280" s="28" t="s">
        <v>20</v>
      </c>
      <c r="B4280" s="63" t="s">
        <v>143</v>
      </c>
      <c r="E4280" s="9" t="s">
        <v>278</v>
      </c>
      <c r="F4280" s="216">
        <v>252</v>
      </c>
      <c r="G4280" s="216">
        <v>193.6</v>
      </c>
      <c r="H4280" s="9">
        <v>42.599999999998545</v>
      </c>
      <c r="I4280" s="9">
        <v>0</v>
      </c>
      <c r="J4280" s="9" t="s">
        <v>183</v>
      </c>
      <c r="K4280" s="9" t="s">
        <v>183</v>
      </c>
      <c r="L4280" s="9" t="s">
        <v>183</v>
      </c>
      <c r="M4280" s="9"/>
      <c r="O4280" s="67">
        <v>488.19999999999857</v>
      </c>
      <c r="Q4280" t="s">
        <v>331</v>
      </c>
      <c r="T4280"/>
      <c r="U4280" s="63"/>
      <c r="V4280" s="63"/>
      <c r="W4280" s="50"/>
    </row>
    <row r="4281" spans="1:23" ht="15">
      <c r="A4281" s="28" t="s">
        <v>22</v>
      </c>
      <c r="B4281" s="63" t="s">
        <v>19</v>
      </c>
      <c r="E4281" s="9">
        <v>4.4000000000000004</v>
      </c>
      <c r="F4281" s="9">
        <v>164.5</v>
      </c>
      <c r="G4281" s="9">
        <v>144.69999999999999</v>
      </c>
      <c r="H4281" s="9">
        <v>155.99999999999636</v>
      </c>
      <c r="I4281" s="9">
        <v>0</v>
      </c>
      <c r="J4281" s="9" t="s">
        <v>183</v>
      </c>
      <c r="K4281" s="9" t="s">
        <v>183</v>
      </c>
      <c r="L4281" s="9" t="s">
        <v>183</v>
      </c>
      <c r="M4281" s="9"/>
      <c r="O4281" s="67">
        <v>469.59999999999638</v>
      </c>
      <c r="T4281"/>
      <c r="U4281" s="63"/>
      <c r="V4281" s="63"/>
      <c r="W4281" s="50"/>
    </row>
    <row r="4282" spans="1:23" ht="15">
      <c r="A4282" s="28" t="s">
        <v>24</v>
      </c>
      <c r="B4282" s="63" t="s">
        <v>17</v>
      </c>
      <c r="E4282" s="216">
        <v>49.4</v>
      </c>
      <c r="F4282" s="9">
        <v>97.4</v>
      </c>
      <c r="G4282" s="216">
        <v>276.3</v>
      </c>
      <c r="H4282" s="9">
        <v>21.000000000007276</v>
      </c>
      <c r="I4282" s="9">
        <v>0</v>
      </c>
      <c r="J4282" s="9" t="s">
        <v>183</v>
      </c>
      <c r="K4282" s="9" t="s">
        <v>183</v>
      </c>
      <c r="L4282" s="9" t="s">
        <v>183</v>
      </c>
      <c r="M4282" s="9"/>
      <c r="O4282" s="67">
        <v>444.1000000000073</v>
      </c>
      <c r="Q4282" t="s">
        <v>316</v>
      </c>
      <c r="T4282"/>
      <c r="U4282" s="63"/>
      <c r="V4282" s="63"/>
      <c r="W4282" s="50"/>
    </row>
    <row r="4283" spans="1:23" ht="15">
      <c r="A4283" s="28" t="s">
        <v>26</v>
      </c>
      <c r="B4283" s="63" t="s">
        <v>155</v>
      </c>
      <c r="E4283" s="9" t="s">
        <v>278</v>
      </c>
      <c r="F4283" s="9" t="s">
        <v>278</v>
      </c>
      <c r="G4283" s="9">
        <v>177.8</v>
      </c>
      <c r="H4283" s="9">
        <v>252.00000000000546</v>
      </c>
      <c r="I4283" s="9">
        <v>0</v>
      </c>
      <c r="J4283" s="9" t="s">
        <v>183</v>
      </c>
      <c r="K4283" s="9" t="s">
        <v>183</v>
      </c>
      <c r="L4283" s="9" t="s">
        <v>183</v>
      </c>
      <c r="M4283" s="9"/>
      <c r="O4283" s="67">
        <v>429.80000000000547</v>
      </c>
      <c r="T4283"/>
      <c r="U4283" s="63"/>
      <c r="V4283" s="63"/>
      <c r="W4283" s="50"/>
    </row>
    <row r="4284" spans="1:23" ht="15">
      <c r="A4284" s="28" t="s">
        <v>28</v>
      </c>
      <c r="B4284" s="63" t="s">
        <v>747</v>
      </c>
      <c r="E4284" s="9" t="s">
        <v>278</v>
      </c>
      <c r="F4284" s="9" t="s">
        <v>278</v>
      </c>
      <c r="G4284" s="9" t="s">
        <v>278</v>
      </c>
      <c r="H4284" s="211">
        <v>417.99999999999636</v>
      </c>
      <c r="I4284" s="9">
        <v>0</v>
      </c>
      <c r="J4284" s="9" t="s">
        <v>183</v>
      </c>
      <c r="K4284" s="9" t="s">
        <v>183</v>
      </c>
      <c r="L4284" s="9" t="s">
        <v>183</v>
      </c>
      <c r="M4284" s="9"/>
      <c r="O4284" s="67">
        <v>417.99999999999636</v>
      </c>
      <c r="Q4284" t="s">
        <v>300</v>
      </c>
      <c r="T4284"/>
      <c r="U4284" s="63"/>
      <c r="V4284" s="63"/>
      <c r="W4284" s="50"/>
    </row>
    <row r="4285" spans="1:23" ht="15">
      <c r="A4285" s="28" t="s">
        <v>30</v>
      </c>
      <c r="B4285" s="63" t="s">
        <v>162</v>
      </c>
      <c r="E4285" s="9" t="s">
        <v>278</v>
      </c>
      <c r="F4285" s="9" t="s">
        <v>278</v>
      </c>
      <c r="G4285" s="9">
        <v>138.9</v>
      </c>
      <c r="H4285" s="9">
        <v>261.79999999999927</v>
      </c>
      <c r="I4285" s="9">
        <v>0</v>
      </c>
      <c r="J4285" s="9" t="s">
        <v>183</v>
      </c>
      <c r="K4285" s="9" t="s">
        <v>183</v>
      </c>
      <c r="L4285" s="9" t="s">
        <v>183</v>
      </c>
      <c r="M4285" s="9"/>
      <c r="O4285" s="67">
        <v>400.69999999999925</v>
      </c>
      <c r="T4285"/>
      <c r="U4285" s="63"/>
      <c r="V4285" s="63"/>
      <c r="W4285" s="50"/>
    </row>
    <row r="4286" spans="1:23" ht="15">
      <c r="A4286" s="28" t="s">
        <v>32</v>
      </c>
      <c r="B4286" s="63" t="s">
        <v>695</v>
      </c>
      <c r="E4286" s="9" t="s">
        <v>278</v>
      </c>
      <c r="F4286" s="9" t="s">
        <v>278</v>
      </c>
      <c r="G4286" s="9" t="s">
        <v>278</v>
      </c>
      <c r="H4286" s="216">
        <v>397</v>
      </c>
      <c r="I4286" s="9">
        <v>0</v>
      </c>
      <c r="J4286" s="9" t="s">
        <v>183</v>
      </c>
      <c r="K4286" s="9" t="s">
        <v>183</v>
      </c>
      <c r="L4286" s="9" t="s">
        <v>183</v>
      </c>
      <c r="M4286" s="9"/>
      <c r="O4286" s="67">
        <v>397</v>
      </c>
      <c r="Q4286" t="s">
        <v>283</v>
      </c>
      <c r="T4286"/>
      <c r="U4286" s="63"/>
      <c r="V4286" s="63"/>
      <c r="W4286" s="50"/>
    </row>
    <row r="4287" spans="1:23" ht="15">
      <c r="A4287" s="28" t="s">
        <v>34</v>
      </c>
      <c r="B4287" s="63" t="s">
        <v>37</v>
      </c>
      <c r="E4287" s="216">
        <v>45</v>
      </c>
      <c r="F4287" s="9">
        <v>129.69999999999999</v>
      </c>
      <c r="G4287" s="9">
        <v>156.80000000000001</v>
      </c>
      <c r="H4287" s="9">
        <v>57.299999999999272</v>
      </c>
      <c r="I4287" s="9">
        <v>0</v>
      </c>
      <c r="J4287" s="9" t="s">
        <v>183</v>
      </c>
      <c r="K4287" s="9" t="s">
        <v>183</v>
      </c>
      <c r="L4287" s="9" t="s">
        <v>183</v>
      </c>
      <c r="M4287" s="9"/>
      <c r="O4287" s="67">
        <v>388.79999999999927</v>
      </c>
      <c r="Q4287" t="s">
        <v>288</v>
      </c>
      <c r="T4287"/>
      <c r="U4287" s="63"/>
      <c r="V4287" s="63"/>
      <c r="W4287" s="50"/>
    </row>
    <row r="4288" spans="1:23" ht="15">
      <c r="A4288" s="28" t="s">
        <v>36</v>
      </c>
      <c r="B4288" s="63" t="s">
        <v>21</v>
      </c>
      <c r="E4288" s="216">
        <v>56</v>
      </c>
      <c r="F4288" s="9">
        <v>156.6</v>
      </c>
      <c r="G4288" s="9">
        <v>173.2</v>
      </c>
      <c r="H4288" s="64" t="s">
        <v>279</v>
      </c>
      <c r="I4288" s="9">
        <v>0</v>
      </c>
      <c r="J4288" s="9" t="s">
        <v>183</v>
      </c>
      <c r="K4288" s="9" t="s">
        <v>183</v>
      </c>
      <c r="L4288" s="9" t="s">
        <v>183</v>
      </c>
      <c r="M4288" s="9"/>
      <c r="O4288" s="67">
        <v>385.79999999999995</v>
      </c>
      <c r="Q4288" t="s">
        <v>283</v>
      </c>
      <c r="T4288"/>
      <c r="U4288" s="63"/>
      <c r="V4288" s="63"/>
      <c r="W4288" s="50"/>
    </row>
    <row r="4289" spans="1:23" ht="15">
      <c r="A4289" s="28" t="s">
        <v>38</v>
      </c>
      <c r="B4289" s="63" t="s">
        <v>701</v>
      </c>
      <c r="E4289" s="9" t="s">
        <v>278</v>
      </c>
      <c r="F4289" s="9" t="s">
        <v>278</v>
      </c>
      <c r="G4289" s="9" t="s">
        <v>278</v>
      </c>
      <c r="H4289" s="216">
        <v>383.49999999999636</v>
      </c>
      <c r="I4289" s="9">
        <v>0</v>
      </c>
      <c r="J4289" s="9" t="s">
        <v>183</v>
      </c>
      <c r="K4289" s="9" t="s">
        <v>183</v>
      </c>
      <c r="L4289" s="9" t="s">
        <v>183</v>
      </c>
      <c r="M4289" s="9"/>
      <c r="O4289" s="67">
        <v>383.49999999999636</v>
      </c>
      <c r="Q4289" t="s">
        <v>284</v>
      </c>
      <c r="T4289"/>
      <c r="U4289" s="63"/>
      <c r="V4289" s="63"/>
      <c r="W4289" s="50"/>
    </row>
    <row r="4290" spans="1:23" ht="15">
      <c r="A4290" s="28" t="s">
        <v>145</v>
      </c>
      <c r="B4290" s="63" t="s">
        <v>9</v>
      </c>
      <c r="E4290" s="64" t="s">
        <v>279</v>
      </c>
      <c r="F4290" s="9">
        <v>107.9</v>
      </c>
      <c r="G4290" s="216">
        <v>206.2</v>
      </c>
      <c r="H4290" s="9">
        <v>58.5</v>
      </c>
      <c r="I4290" s="9">
        <v>0</v>
      </c>
      <c r="J4290" s="9" t="s">
        <v>183</v>
      </c>
      <c r="K4290" s="9" t="s">
        <v>183</v>
      </c>
      <c r="L4290" s="9" t="s">
        <v>183</v>
      </c>
      <c r="M4290" s="9"/>
      <c r="O4290" s="67">
        <v>372.6</v>
      </c>
      <c r="Q4290" t="s">
        <v>287</v>
      </c>
      <c r="T4290"/>
      <c r="U4290" s="63"/>
      <c r="V4290" s="63"/>
      <c r="W4290" s="50"/>
    </row>
    <row r="4291" spans="1:23" ht="15">
      <c r="A4291" s="28" t="s">
        <v>146</v>
      </c>
      <c r="B4291" s="63" t="s">
        <v>731</v>
      </c>
      <c r="E4291" s="9" t="s">
        <v>278</v>
      </c>
      <c r="F4291" s="9" t="s">
        <v>278</v>
      </c>
      <c r="G4291" s="9" t="s">
        <v>278</v>
      </c>
      <c r="H4291" s="216">
        <v>356.99999999999454</v>
      </c>
      <c r="I4291" s="9">
        <v>0</v>
      </c>
      <c r="J4291" s="9" t="s">
        <v>183</v>
      </c>
      <c r="K4291" s="9" t="s">
        <v>183</v>
      </c>
      <c r="L4291" s="9" t="s">
        <v>183</v>
      </c>
      <c r="M4291" s="9"/>
      <c r="O4291" s="67">
        <v>356.99999999999454</v>
      </c>
      <c r="Q4291" t="s">
        <v>297</v>
      </c>
      <c r="T4291"/>
      <c r="U4291" s="63"/>
      <c r="V4291" s="63"/>
      <c r="W4291" s="50"/>
    </row>
    <row r="4292" spans="1:23" ht="15">
      <c r="A4292" s="28" t="s">
        <v>147</v>
      </c>
      <c r="B4292" s="63" t="s">
        <v>141</v>
      </c>
      <c r="E4292" s="9" t="s">
        <v>278</v>
      </c>
      <c r="F4292" s="211">
        <v>314</v>
      </c>
      <c r="G4292" s="9">
        <v>40.5</v>
      </c>
      <c r="H4292" s="64" t="s">
        <v>279</v>
      </c>
      <c r="I4292" s="9">
        <v>0</v>
      </c>
      <c r="J4292" s="9" t="s">
        <v>183</v>
      </c>
      <c r="K4292" s="9" t="s">
        <v>183</v>
      </c>
      <c r="L4292" s="9" t="s">
        <v>183</v>
      </c>
      <c r="M4292" s="9"/>
      <c r="O4292" s="67">
        <v>354.5</v>
      </c>
      <c r="Q4292" t="s">
        <v>300</v>
      </c>
      <c r="T4292"/>
      <c r="U4292" s="63"/>
      <c r="V4292" s="63"/>
      <c r="W4292" s="50"/>
    </row>
    <row r="4293" spans="1:23" ht="15">
      <c r="A4293" s="28" t="s">
        <v>151</v>
      </c>
      <c r="B4293" s="63" t="s">
        <v>178</v>
      </c>
      <c r="E4293" s="216">
        <v>48</v>
      </c>
      <c r="F4293" s="212">
        <v>292</v>
      </c>
      <c r="G4293" s="9" t="s">
        <v>278</v>
      </c>
      <c r="H4293" s="9" t="s">
        <v>278</v>
      </c>
      <c r="I4293" s="9">
        <v>0</v>
      </c>
      <c r="J4293" s="9" t="s">
        <v>183</v>
      </c>
      <c r="K4293" s="9" t="s">
        <v>183</v>
      </c>
      <c r="L4293" s="9" t="s">
        <v>183</v>
      </c>
      <c r="M4293" s="9"/>
      <c r="O4293" s="67">
        <v>340</v>
      </c>
      <c r="Q4293" t="s">
        <v>308</v>
      </c>
      <c r="T4293"/>
      <c r="U4293" s="63"/>
      <c r="V4293" s="63"/>
      <c r="W4293" s="50"/>
    </row>
    <row r="4294" spans="1:23" ht="15">
      <c r="A4294" s="28" t="s">
        <v>157</v>
      </c>
      <c r="B4294" s="63" t="s">
        <v>719</v>
      </c>
      <c r="E4294" s="9" t="s">
        <v>278</v>
      </c>
      <c r="F4294" s="9" t="s">
        <v>278</v>
      </c>
      <c r="G4294" s="9" t="s">
        <v>278</v>
      </c>
      <c r="H4294" s="216">
        <v>332.30000000000655</v>
      </c>
      <c r="I4294" s="9">
        <v>0</v>
      </c>
      <c r="J4294" s="9" t="s">
        <v>183</v>
      </c>
      <c r="K4294" s="9" t="s">
        <v>183</v>
      </c>
      <c r="L4294" s="9" t="s">
        <v>183</v>
      </c>
      <c r="M4294" s="9"/>
      <c r="O4294" s="67">
        <v>332.30000000000655</v>
      </c>
      <c r="Q4294" t="s">
        <v>292</v>
      </c>
      <c r="T4294"/>
      <c r="U4294" s="63"/>
      <c r="V4294" s="63"/>
      <c r="W4294" s="50"/>
    </row>
    <row r="4295" spans="1:23" ht="15">
      <c r="A4295" s="28" t="s">
        <v>159</v>
      </c>
      <c r="B4295" s="63" t="s">
        <v>11</v>
      </c>
      <c r="E4295" s="212">
        <v>79.099999999999994</v>
      </c>
      <c r="F4295" s="9">
        <v>4.5</v>
      </c>
      <c r="G4295" s="9">
        <v>168</v>
      </c>
      <c r="H4295" s="9">
        <v>67.500000000007276</v>
      </c>
      <c r="I4295" s="9">
        <v>0</v>
      </c>
      <c r="J4295" s="9" t="s">
        <v>183</v>
      </c>
      <c r="K4295" s="9" t="s">
        <v>183</v>
      </c>
      <c r="L4295" s="9" t="s">
        <v>183</v>
      </c>
      <c r="M4295" s="9"/>
      <c r="O4295" s="67">
        <v>319.1000000000073</v>
      </c>
      <c r="Q4295" t="s">
        <v>282</v>
      </c>
      <c r="T4295"/>
      <c r="U4295" s="63"/>
      <c r="V4295" s="63"/>
      <c r="W4295" s="50"/>
    </row>
    <row r="4296" spans="1:23" ht="15">
      <c r="A4296" s="28" t="s">
        <v>160</v>
      </c>
      <c r="B4296" s="63" t="s">
        <v>142</v>
      </c>
      <c r="E4296" s="9" t="s">
        <v>278</v>
      </c>
      <c r="F4296" s="64" t="s">
        <v>279</v>
      </c>
      <c r="G4296" s="9">
        <v>127.5</v>
      </c>
      <c r="H4296" s="9">
        <v>186.89999999999418</v>
      </c>
      <c r="I4296" s="9">
        <v>0</v>
      </c>
      <c r="J4296" s="9" t="s">
        <v>183</v>
      </c>
      <c r="K4296" s="9" t="s">
        <v>183</v>
      </c>
      <c r="L4296" s="9" t="s">
        <v>183</v>
      </c>
      <c r="M4296" s="9"/>
      <c r="O4296" s="67">
        <v>314.39999999999418</v>
      </c>
      <c r="T4296"/>
      <c r="U4296" s="63"/>
      <c r="V4296" s="63"/>
      <c r="W4296" s="50"/>
    </row>
    <row r="4297" spans="1:23" ht="15">
      <c r="A4297" s="28" t="s">
        <v>161</v>
      </c>
      <c r="B4297" s="63" t="s">
        <v>714</v>
      </c>
      <c r="E4297" s="9" t="s">
        <v>278</v>
      </c>
      <c r="F4297" s="9" t="s">
        <v>278</v>
      </c>
      <c r="G4297" s="9" t="s">
        <v>278</v>
      </c>
      <c r="H4297" s="216">
        <v>310.50000000000728</v>
      </c>
      <c r="I4297" s="9">
        <v>0</v>
      </c>
      <c r="J4297" s="9" t="s">
        <v>183</v>
      </c>
      <c r="K4297" s="9" t="s">
        <v>183</v>
      </c>
      <c r="L4297" s="9" t="s">
        <v>183</v>
      </c>
      <c r="M4297" s="9"/>
      <c r="O4297" s="67">
        <v>310.50000000000728</v>
      </c>
      <c r="Q4297" t="s">
        <v>288</v>
      </c>
      <c r="T4297"/>
      <c r="U4297" s="63"/>
      <c r="V4297" s="63"/>
      <c r="W4297" s="50"/>
    </row>
    <row r="4298" spans="1:23" ht="15">
      <c r="A4298" s="28" t="s">
        <v>163</v>
      </c>
      <c r="B4298" s="63" t="s">
        <v>35</v>
      </c>
      <c r="E4298" s="64" t="s">
        <v>279</v>
      </c>
      <c r="F4298" s="216">
        <v>247</v>
      </c>
      <c r="G4298" s="9">
        <v>5.9</v>
      </c>
      <c r="H4298" s="9">
        <v>55.000000000003638</v>
      </c>
      <c r="I4298" s="9">
        <v>0</v>
      </c>
      <c r="J4298" s="9" t="s">
        <v>183</v>
      </c>
      <c r="K4298" s="9" t="s">
        <v>183</v>
      </c>
      <c r="L4298" s="9" t="s">
        <v>183</v>
      </c>
      <c r="M4298" s="9"/>
      <c r="O4298" s="67">
        <v>307.90000000000362</v>
      </c>
      <c r="Q4298" t="s">
        <v>287</v>
      </c>
      <c r="T4298"/>
      <c r="U4298" s="63"/>
      <c r="V4298" s="63"/>
      <c r="W4298" s="50"/>
    </row>
    <row r="4299" spans="1:23" ht="15">
      <c r="A4299" s="28" t="s">
        <v>274</v>
      </c>
      <c r="B4299" s="63" t="s">
        <v>4</v>
      </c>
      <c r="E4299" s="64" t="s">
        <v>279</v>
      </c>
      <c r="F4299" s="9">
        <v>2.4</v>
      </c>
      <c r="G4299" s="9">
        <v>135.80000000000001</v>
      </c>
      <c r="H4299" s="9">
        <v>166.69999999999891</v>
      </c>
      <c r="I4299" s="9">
        <v>0</v>
      </c>
      <c r="J4299" s="9" t="s">
        <v>183</v>
      </c>
      <c r="K4299" s="9" t="s">
        <v>183</v>
      </c>
      <c r="L4299" s="9" t="s">
        <v>183</v>
      </c>
      <c r="M4299" s="9"/>
      <c r="O4299" s="67">
        <v>304.89999999999895</v>
      </c>
      <c r="T4299"/>
      <c r="U4299" s="63"/>
      <c r="V4299" s="63"/>
      <c r="W4299" s="50"/>
    </row>
    <row r="4300" spans="1:23" ht="15">
      <c r="A4300" s="28" t="s">
        <v>275</v>
      </c>
      <c r="B4300" s="63" t="s">
        <v>726</v>
      </c>
      <c r="E4300" s="9" t="s">
        <v>278</v>
      </c>
      <c r="F4300" s="9" t="s">
        <v>278</v>
      </c>
      <c r="G4300" s="9" t="s">
        <v>278</v>
      </c>
      <c r="H4300" s="216">
        <v>300.50000000000364</v>
      </c>
      <c r="I4300" s="9">
        <v>0</v>
      </c>
      <c r="J4300" s="9" t="s">
        <v>183</v>
      </c>
      <c r="K4300" s="9" t="s">
        <v>183</v>
      </c>
      <c r="L4300" s="9" t="s">
        <v>183</v>
      </c>
      <c r="M4300" s="9"/>
      <c r="O4300" s="67">
        <v>300.50000000000364</v>
      </c>
      <c r="Q4300" t="s">
        <v>293</v>
      </c>
      <c r="T4300"/>
      <c r="U4300" s="63"/>
      <c r="V4300" s="63"/>
      <c r="W4300" s="50"/>
    </row>
    <row r="4301" spans="1:23" ht="15">
      <c r="A4301" s="28" t="s">
        <v>276</v>
      </c>
      <c r="B4301" s="63" t="s">
        <v>721</v>
      </c>
      <c r="E4301" s="9" t="s">
        <v>278</v>
      </c>
      <c r="F4301" s="9" t="s">
        <v>278</v>
      </c>
      <c r="G4301" s="9" t="s">
        <v>278</v>
      </c>
      <c r="H4301" s="9">
        <v>299.09999999999854</v>
      </c>
      <c r="I4301" s="9">
        <v>0</v>
      </c>
      <c r="J4301" s="9" t="s">
        <v>183</v>
      </c>
      <c r="K4301" s="9" t="s">
        <v>183</v>
      </c>
      <c r="L4301" s="9" t="s">
        <v>183</v>
      </c>
      <c r="M4301" s="9"/>
      <c r="O4301" s="67">
        <v>299.09999999999854</v>
      </c>
      <c r="T4301"/>
      <c r="U4301" s="63"/>
      <c r="V4301" s="63"/>
      <c r="W4301" s="50"/>
    </row>
    <row r="4302" spans="1:23" ht="15">
      <c r="A4302" s="28" t="s">
        <v>277</v>
      </c>
      <c r="B4302" s="63" t="s">
        <v>154</v>
      </c>
      <c r="E4302" s="9" t="s">
        <v>278</v>
      </c>
      <c r="F4302" s="9" t="s">
        <v>278</v>
      </c>
      <c r="G4302" s="9">
        <v>151.4</v>
      </c>
      <c r="H4302" s="9">
        <v>133.50000000000364</v>
      </c>
      <c r="I4302" s="9">
        <v>0</v>
      </c>
      <c r="J4302" s="9" t="s">
        <v>183</v>
      </c>
      <c r="K4302" s="9" t="s">
        <v>183</v>
      </c>
      <c r="L4302" s="9" t="s">
        <v>183</v>
      </c>
      <c r="M4302" s="9"/>
      <c r="O4302" s="67">
        <v>284.90000000000362</v>
      </c>
      <c r="T4302"/>
      <c r="U4302" s="63"/>
      <c r="V4302" s="63"/>
      <c r="W4302" s="50"/>
    </row>
    <row r="4303" spans="1:23" ht="15">
      <c r="A4303" s="28" t="s">
        <v>692</v>
      </c>
      <c r="B4303" s="63" t="s">
        <v>712</v>
      </c>
      <c r="E4303" s="9" t="s">
        <v>278</v>
      </c>
      <c r="F4303" s="9" t="s">
        <v>278</v>
      </c>
      <c r="G4303" s="9" t="s">
        <v>278</v>
      </c>
      <c r="H4303" s="9">
        <v>264.00000000000182</v>
      </c>
      <c r="I4303" s="9">
        <v>0</v>
      </c>
      <c r="J4303" s="9" t="s">
        <v>183</v>
      </c>
      <c r="K4303" s="9" t="s">
        <v>183</v>
      </c>
      <c r="L4303" s="9" t="s">
        <v>183</v>
      </c>
      <c r="M4303" s="9"/>
      <c r="O4303" s="67">
        <v>264.00000000000182</v>
      </c>
      <c r="T4303"/>
      <c r="U4303" s="63"/>
      <c r="V4303" s="63"/>
      <c r="W4303" s="50"/>
    </row>
    <row r="4304" spans="1:23" ht="15">
      <c r="A4304" s="28" t="s">
        <v>693</v>
      </c>
      <c r="B4304" s="63" t="s">
        <v>706</v>
      </c>
      <c r="E4304" s="9" t="s">
        <v>278</v>
      </c>
      <c r="F4304" s="9" t="s">
        <v>278</v>
      </c>
      <c r="G4304" s="9" t="s">
        <v>278</v>
      </c>
      <c r="H4304" s="9">
        <v>263.99999999999636</v>
      </c>
      <c r="I4304" s="9">
        <v>0</v>
      </c>
      <c r="J4304" s="9" t="s">
        <v>183</v>
      </c>
      <c r="K4304" s="9" t="s">
        <v>183</v>
      </c>
      <c r="L4304" s="9" t="s">
        <v>183</v>
      </c>
      <c r="M4304" s="9"/>
      <c r="O4304" s="67">
        <v>263.99999999999636</v>
      </c>
      <c r="T4304"/>
      <c r="U4304" s="63"/>
      <c r="V4304" s="63"/>
      <c r="W4304" s="50"/>
    </row>
    <row r="4305" spans="1:23" ht="15">
      <c r="A4305" s="28" t="s">
        <v>694</v>
      </c>
      <c r="B4305" s="63" t="s">
        <v>735</v>
      </c>
      <c r="E4305" s="9" t="s">
        <v>278</v>
      </c>
      <c r="F4305" s="9" t="s">
        <v>278</v>
      </c>
      <c r="G4305" s="9" t="s">
        <v>278</v>
      </c>
      <c r="H4305" s="9">
        <v>234.00000000000364</v>
      </c>
      <c r="I4305" s="9">
        <v>0</v>
      </c>
      <c r="J4305" s="9" t="s">
        <v>183</v>
      </c>
      <c r="K4305" s="9" t="s">
        <v>183</v>
      </c>
      <c r="L4305" s="9" t="s">
        <v>183</v>
      </c>
      <c r="M4305" s="9"/>
      <c r="O4305" s="67">
        <v>234.00000000000364</v>
      </c>
      <c r="T4305"/>
      <c r="U4305" s="63"/>
      <c r="V4305" s="63"/>
      <c r="W4305" s="50"/>
    </row>
    <row r="4306" spans="1:23" ht="15">
      <c r="A4306" s="28" t="s">
        <v>696</v>
      </c>
      <c r="B4306" s="63" t="s">
        <v>25</v>
      </c>
      <c r="E4306" s="9">
        <v>7.4</v>
      </c>
      <c r="F4306" s="9">
        <v>115.5</v>
      </c>
      <c r="G4306" s="9">
        <v>54.8</v>
      </c>
      <c r="H4306" s="9">
        <v>36.599999999998545</v>
      </c>
      <c r="I4306" s="9">
        <v>0</v>
      </c>
      <c r="J4306" s="9" t="s">
        <v>183</v>
      </c>
      <c r="K4306" s="9" t="s">
        <v>183</v>
      </c>
      <c r="L4306" s="9" t="s">
        <v>183</v>
      </c>
      <c r="M4306" s="9"/>
      <c r="O4306" s="67">
        <v>214.29999999999853</v>
      </c>
      <c r="T4306"/>
      <c r="U4306" s="63"/>
      <c r="V4306" s="63"/>
      <c r="W4306" s="50"/>
    </row>
    <row r="4307" spans="1:23" ht="15">
      <c r="A4307" s="28" t="s">
        <v>702</v>
      </c>
      <c r="B4307" s="63" t="s">
        <v>739</v>
      </c>
      <c r="E4307" s="9" t="s">
        <v>278</v>
      </c>
      <c r="F4307" s="9" t="s">
        <v>278</v>
      </c>
      <c r="G4307" s="9" t="s">
        <v>278</v>
      </c>
      <c r="H4307" s="9">
        <v>210.899999999996</v>
      </c>
      <c r="I4307" s="9">
        <v>0</v>
      </c>
      <c r="J4307" s="9" t="s">
        <v>183</v>
      </c>
      <c r="K4307" s="9" t="s">
        <v>183</v>
      </c>
      <c r="L4307" s="9" t="s">
        <v>183</v>
      </c>
      <c r="M4307" s="9"/>
      <c r="O4307" s="67">
        <v>210.899999999996</v>
      </c>
      <c r="T4307"/>
      <c r="U4307" s="63"/>
      <c r="V4307" s="63"/>
      <c r="W4307" s="50"/>
    </row>
    <row r="4308" spans="1:23" ht="15">
      <c r="A4308" s="28" t="s">
        <v>704</v>
      </c>
      <c r="B4308" s="63" t="s">
        <v>720</v>
      </c>
      <c r="E4308" s="9" t="s">
        <v>278</v>
      </c>
      <c r="F4308" s="9" t="s">
        <v>278</v>
      </c>
      <c r="G4308" s="9" t="s">
        <v>278</v>
      </c>
      <c r="H4308" s="9">
        <v>204.99999999999818</v>
      </c>
      <c r="I4308" s="9">
        <v>0</v>
      </c>
      <c r="J4308" s="9" t="s">
        <v>183</v>
      </c>
      <c r="K4308" s="9" t="s">
        <v>183</v>
      </c>
      <c r="L4308" s="9" t="s">
        <v>183</v>
      </c>
      <c r="M4308" s="9"/>
      <c r="O4308" s="67">
        <v>204.99999999999818</v>
      </c>
      <c r="T4308"/>
      <c r="U4308" s="63"/>
      <c r="V4308" s="63"/>
      <c r="W4308" s="50"/>
    </row>
    <row r="4309" spans="1:23" ht="15">
      <c r="A4309" s="28" t="s">
        <v>707</v>
      </c>
      <c r="B4309" s="63" t="s">
        <v>745</v>
      </c>
      <c r="E4309" s="9" t="s">
        <v>278</v>
      </c>
      <c r="F4309" s="9" t="s">
        <v>278</v>
      </c>
      <c r="G4309" s="9" t="s">
        <v>278</v>
      </c>
      <c r="H4309" s="9">
        <v>196.00000000000182</v>
      </c>
      <c r="I4309" s="9">
        <v>0</v>
      </c>
      <c r="J4309" s="9" t="s">
        <v>183</v>
      </c>
      <c r="K4309" s="9" t="s">
        <v>183</v>
      </c>
      <c r="L4309" s="9" t="s">
        <v>183</v>
      </c>
      <c r="M4309" s="9"/>
      <c r="O4309" s="67">
        <v>196.00000000000182</v>
      </c>
      <c r="T4309"/>
      <c r="U4309" s="63"/>
      <c r="V4309" s="63"/>
      <c r="W4309" s="50"/>
    </row>
    <row r="4310" spans="1:23" ht="15">
      <c r="A4310" s="28" t="s">
        <v>708</v>
      </c>
      <c r="B4310" s="63" t="s">
        <v>710</v>
      </c>
      <c r="E4310" s="9" t="s">
        <v>278</v>
      </c>
      <c r="F4310" s="9" t="s">
        <v>278</v>
      </c>
      <c r="G4310" s="9" t="s">
        <v>278</v>
      </c>
      <c r="H4310" s="9">
        <v>193.19999999999527</v>
      </c>
      <c r="I4310" s="9">
        <v>0</v>
      </c>
      <c r="J4310" s="9" t="s">
        <v>183</v>
      </c>
      <c r="K4310" s="9" t="s">
        <v>183</v>
      </c>
      <c r="L4310" s="9" t="s">
        <v>183</v>
      </c>
      <c r="M4310" s="9"/>
      <c r="O4310" s="67">
        <v>193.19999999999527</v>
      </c>
      <c r="T4310"/>
      <c r="U4310" s="63"/>
      <c r="V4310" s="63"/>
      <c r="W4310" s="50"/>
    </row>
    <row r="4311" spans="1:23" ht="15">
      <c r="A4311" s="28" t="s">
        <v>711</v>
      </c>
      <c r="B4311" s="63" t="s">
        <v>757</v>
      </c>
      <c r="E4311" s="9" t="s">
        <v>278</v>
      </c>
      <c r="F4311" s="9" t="s">
        <v>278</v>
      </c>
      <c r="G4311" s="9" t="s">
        <v>278</v>
      </c>
      <c r="H4311" s="9">
        <v>187.79999999999563</v>
      </c>
      <c r="I4311" s="9">
        <v>0</v>
      </c>
      <c r="J4311" s="9" t="s">
        <v>183</v>
      </c>
      <c r="K4311" s="9" t="s">
        <v>183</v>
      </c>
      <c r="L4311" s="9" t="s">
        <v>183</v>
      </c>
      <c r="M4311" s="9"/>
      <c r="O4311" s="67">
        <v>187.79999999999563</v>
      </c>
      <c r="T4311"/>
      <c r="U4311" s="63"/>
      <c r="V4311" s="63"/>
      <c r="W4311" s="50"/>
    </row>
    <row r="4312" spans="1:23" ht="15">
      <c r="A4312" s="28" t="s">
        <v>713</v>
      </c>
      <c r="B4312" s="63" t="s">
        <v>156</v>
      </c>
      <c r="E4312" s="9" t="s">
        <v>278</v>
      </c>
      <c r="F4312" s="9" t="s">
        <v>278</v>
      </c>
      <c r="G4312" s="9">
        <v>58.5</v>
      </c>
      <c r="H4312" s="9">
        <v>125.49999999999636</v>
      </c>
      <c r="I4312" s="9">
        <v>0</v>
      </c>
      <c r="J4312" s="9" t="s">
        <v>183</v>
      </c>
      <c r="K4312" s="9" t="s">
        <v>183</v>
      </c>
      <c r="L4312" s="9" t="s">
        <v>183</v>
      </c>
      <c r="M4312" s="9"/>
      <c r="O4312" s="67">
        <v>183.99999999999636</v>
      </c>
      <c r="T4312"/>
      <c r="U4312" s="63"/>
      <c r="V4312" s="63"/>
      <c r="W4312" s="50"/>
    </row>
    <row r="4313" spans="1:23" ht="15">
      <c r="A4313" s="28" t="s">
        <v>718</v>
      </c>
      <c r="B4313" s="63" t="s">
        <v>33</v>
      </c>
      <c r="E4313" s="9">
        <v>2.2000000000000002</v>
      </c>
      <c r="F4313" s="9">
        <v>110</v>
      </c>
      <c r="G4313" s="9">
        <v>71.7</v>
      </c>
      <c r="H4313" s="64" t="s">
        <v>279</v>
      </c>
      <c r="I4313" s="9">
        <v>0</v>
      </c>
      <c r="J4313" s="9" t="s">
        <v>183</v>
      </c>
      <c r="K4313" s="9" t="s">
        <v>183</v>
      </c>
      <c r="L4313" s="9" t="s">
        <v>183</v>
      </c>
      <c r="M4313" s="9"/>
      <c r="O4313" s="67">
        <v>183.9</v>
      </c>
      <c r="T4313"/>
      <c r="U4313" s="63"/>
      <c r="V4313" s="63"/>
      <c r="W4313" s="50"/>
    </row>
    <row r="4314" spans="1:23" ht="15">
      <c r="A4314" s="28" t="s">
        <v>722</v>
      </c>
      <c r="B4314" s="28" t="s">
        <v>690</v>
      </c>
      <c r="E4314" s="9" t="s">
        <v>278</v>
      </c>
      <c r="F4314" s="9" t="s">
        <v>278</v>
      </c>
      <c r="G4314" s="9" t="s">
        <v>278</v>
      </c>
      <c r="H4314" s="9">
        <v>181.20000000000073</v>
      </c>
      <c r="I4314" s="9">
        <v>0</v>
      </c>
      <c r="J4314" s="9" t="s">
        <v>183</v>
      </c>
      <c r="K4314" s="9" t="s">
        <v>183</v>
      </c>
      <c r="L4314" s="9" t="s">
        <v>183</v>
      </c>
      <c r="M4314" s="9"/>
      <c r="O4314" s="67">
        <v>181.20000000000073</v>
      </c>
      <c r="T4314"/>
      <c r="U4314" s="63"/>
      <c r="V4314" s="63"/>
      <c r="W4314" s="50"/>
    </row>
    <row r="4315" spans="1:23" ht="15">
      <c r="A4315" s="28" t="s">
        <v>723</v>
      </c>
      <c r="B4315" s="63" t="s">
        <v>728</v>
      </c>
      <c r="E4315" s="9" t="s">
        <v>278</v>
      </c>
      <c r="F4315" s="9" t="s">
        <v>278</v>
      </c>
      <c r="G4315" s="9" t="s">
        <v>278</v>
      </c>
      <c r="H4315" s="9">
        <v>157.99999999999636</v>
      </c>
      <c r="I4315" s="9">
        <v>0</v>
      </c>
      <c r="J4315" s="9" t="s">
        <v>183</v>
      </c>
      <c r="K4315" s="9" t="s">
        <v>183</v>
      </c>
      <c r="L4315" s="9" t="s">
        <v>183</v>
      </c>
      <c r="M4315" s="9"/>
      <c r="O4315" s="67">
        <v>157.99999999999636</v>
      </c>
      <c r="T4315"/>
      <c r="U4315" s="63"/>
      <c r="V4315" s="63"/>
      <c r="W4315" s="50"/>
    </row>
    <row r="4316" spans="1:23" ht="15">
      <c r="A4316" s="28" t="s">
        <v>724</v>
      </c>
      <c r="B4316" s="63" t="s">
        <v>703</v>
      </c>
      <c r="E4316" s="9" t="s">
        <v>278</v>
      </c>
      <c r="F4316" s="9" t="s">
        <v>278</v>
      </c>
      <c r="G4316" s="9" t="s">
        <v>278</v>
      </c>
      <c r="H4316" s="9">
        <v>155.99999999999636</v>
      </c>
      <c r="I4316" s="9">
        <v>0</v>
      </c>
      <c r="J4316" s="9" t="s">
        <v>183</v>
      </c>
      <c r="K4316" s="9" t="s">
        <v>183</v>
      </c>
      <c r="L4316" s="9" t="s">
        <v>183</v>
      </c>
      <c r="M4316" s="9"/>
      <c r="O4316" s="67">
        <v>155.99999999999636</v>
      </c>
      <c r="T4316"/>
      <c r="U4316" s="63"/>
      <c r="V4316" s="63"/>
      <c r="W4316" s="50"/>
    </row>
    <row r="4317" spans="1:23" ht="15">
      <c r="A4317" s="28" t="s">
        <v>730</v>
      </c>
      <c r="B4317" s="28" t="s">
        <v>685</v>
      </c>
      <c r="E4317" s="9" t="s">
        <v>278</v>
      </c>
      <c r="F4317" s="9" t="s">
        <v>278</v>
      </c>
      <c r="G4317" s="9" t="s">
        <v>278</v>
      </c>
      <c r="H4317" s="9">
        <v>150</v>
      </c>
      <c r="I4317" s="9">
        <v>0</v>
      </c>
      <c r="J4317" s="9" t="s">
        <v>183</v>
      </c>
      <c r="K4317" s="9" t="s">
        <v>183</v>
      </c>
      <c r="L4317" s="9" t="s">
        <v>183</v>
      </c>
      <c r="M4317" s="9"/>
      <c r="O4317" s="67">
        <v>150</v>
      </c>
      <c r="T4317"/>
      <c r="U4317" s="63"/>
      <c r="V4317" s="63"/>
      <c r="W4317" s="50"/>
    </row>
    <row r="4318" spans="1:23" ht="15">
      <c r="A4318" s="28" t="s">
        <v>738</v>
      </c>
      <c r="B4318" s="63" t="s">
        <v>741</v>
      </c>
      <c r="E4318" s="9" t="s">
        <v>278</v>
      </c>
      <c r="F4318" s="9" t="s">
        <v>278</v>
      </c>
      <c r="G4318" s="9" t="s">
        <v>278</v>
      </c>
      <c r="H4318" s="9">
        <v>149.99999999999636</v>
      </c>
      <c r="I4318" s="9">
        <v>0</v>
      </c>
      <c r="J4318" s="9" t="s">
        <v>183</v>
      </c>
      <c r="K4318" s="9" t="s">
        <v>183</v>
      </c>
      <c r="L4318" s="9" t="s">
        <v>183</v>
      </c>
      <c r="M4318" s="9"/>
      <c r="O4318" s="67">
        <v>149.99999999999636</v>
      </c>
      <c r="T4318"/>
      <c r="U4318" s="63"/>
      <c r="V4318" s="63"/>
      <c r="W4318" s="50"/>
    </row>
    <row r="4319" spans="1:23" ht="15">
      <c r="A4319" s="28" t="s">
        <v>742</v>
      </c>
      <c r="B4319" s="63" t="s">
        <v>736</v>
      </c>
      <c r="E4319" s="9" t="s">
        <v>278</v>
      </c>
      <c r="F4319" s="9" t="s">
        <v>278</v>
      </c>
      <c r="G4319" s="9" t="s">
        <v>278</v>
      </c>
      <c r="H4319" s="9">
        <v>129.99999999999636</v>
      </c>
      <c r="I4319" s="9">
        <v>0</v>
      </c>
      <c r="J4319" s="9" t="s">
        <v>183</v>
      </c>
      <c r="K4319" s="9" t="s">
        <v>183</v>
      </c>
      <c r="L4319" s="9" t="s">
        <v>183</v>
      </c>
      <c r="M4319" s="9"/>
      <c r="O4319" s="67">
        <v>129.99999999999636</v>
      </c>
      <c r="T4319"/>
      <c r="U4319" s="63"/>
      <c r="V4319" s="63"/>
      <c r="W4319" s="50"/>
    </row>
    <row r="4320" spans="1:23" ht="15">
      <c r="A4320" s="28" t="s">
        <v>743</v>
      </c>
      <c r="B4320" s="63" t="s">
        <v>158</v>
      </c>
      <c r="E4320" s="9" t="s">
        <v>278</v>
      </c>
      <c r="F4320" s="9" t="s">
        <v>278</v>
      </c>
      <c r="G4320" s="9">
        <v>79.2</v>
      </c>
      <c r="H4320" s="64" t="s">
        <v>279</v>
      </c>
      <c r="I4320" s="9">
        <v>0</v>
      </c>
      <c r="J4320" s="9" t="s">
        <v>183</v>
      </c>
      <c r="K4320" s="9" t="s">
        <v>183</v>
      </c>
      <c r="L4320" s="9" t="s">
        <v>183</v>
      </c>
      <c r="M4320" s="9"/>
      <c r="O4320" s="67">
        <v>79.2</v>
      </c>
      <c r="T4320"/>
      <c r="U4320" s="63"/>
      <c r="V4320" s="63"/>
      <c r="W4320" s="50"/>
    </row>
    <row r="4321" spans="1:23" ht="15">
      <c r="A4321" s="28" t="s">
        <v>744</v>
      </c>
      <c r="B4321" s="28" t="s">
        <v>691</v>
      </c>
      <c r="E4321" s="9" t="s">
        <v>278</v>
      </c>
      <c r="F4321" s="9" t="s">
        <v>278</v>
      </c>
      <c r="G4321" s="9" t="s">
        <v>278</v>
      </c>
      <c r="H4321" s="9">
        <v>49.500000000003638</v>
      </c>
      <c r="I4321" s="9">
        <v>0</v>
      </c>
      <c r="J4321" s="9" t="s">
        <v>183</v>
      </c>
      <c r="K4321" s="9" t="s">
        <v>183</v>
      </c>
      <c r="L4321" s="9" t="s">
        <v>183</v>
      </c>
      <c r="M4321" s="9"/>
      <c r="O4321" s="67">
        <v>49.500000000003638</v>
      </c>
      <c r="T4321"/>
      <c r="U4321" s="63"/>
      <c r="V4321" s="63"/>
      <c r="W4321" s="50"/>
    </row>
    <row r="4322" spans="1:23" ht="15">
      <c r="A4322" s="28" t="s">
        <v>750</v>
      </c>
      <c r="B4322" s="63" t="s">
        <v>705</v>
      </c>
      <c r="E4322" s="9" t="s">
        <v>278</v>
      </c>
      <c r="F4322" s="9" t="s">
        <v>278</v>
      </c>
      <c r="G4322" s="9" t="s">
        <v>278</v>
      </c>
      <c r="H4322" s="9">
        <v>38.099999999994907</v>
      </c>
      <c r="I4322" s="9">
        <v>0</v>
      </c>
      <c r="J4322" s="9" t="s">
        <v>183</v>
      </c>
      <c r="K4322" s="9" t="s">
        <v>183</v>
      </c>
      <c r="L4322" s="9" t="s">
        <v>183</v>
      </c>
      <c r="M4322" s="9"/>
      <c r="O4322" s="67">
        <v>38.099999999994907</v>
      </c>
      <c r="T4322"/>
      <c r="U4322" s="63"/>
      <c r="V4322" s="63"/>
      <c r="W4322" s="50"/>
    </row>
    <row r="4323" spans="1:23" ht="15">
      <c r="A4323" s="28" t="s">
        <v>751</v>
      </c>
      <c r="B4323" s="63" t="s">
        <v>164</v>
      </c>
      <c r="E4323" s="9" t="s">
        <v>278</v>
      </c>
      <c r="F4323" s="9" t="s">
        <v>278</v>
      </c>
      <c r="G4323" s="9">
        <v>37.25</v>
      </c>
      <c r="H4323" s="9" t="s">
        <v>278</v>
      </c>
      <c r="I4323" s="9">
        <v>0</v>
      </c>
      <c r="J4323" s="9" t="s">
        <v>183</v>
      </c>
      <c r="K4323" s="9" t="s">
        <v>183</v>
      </c>
      <c r="L4323" s="9" t="s">
        <v>183</v>
      </c>
      <c r="M4323" s="9"/>
      <c r="O4323" s="67">
        <v>37.25</v>
      </c>
      <c r="T4323"/>
    </row>
    <row r="4324" spans="1:23" ht="15">
      <c r="A4324" s="28" t="s">
        <v>752</v>
      </c>
      <c r="B4324" s="63" t="s">
        <v>740</v>
      </c>
      <c r="E4324" s="9" t="s">
        <v>278</v>
      </c>
      <c r="F4324" s="9" t="s">
        <v>278</v>
      </c>
      <c r="G4324" s="9" t="s">
        <v>278</v>
      </c>
      <c r="H4324" s="9">
        <v>19.799999999999272</v>
      </c>
      <c r="I4324" s="9">
        <v>0</v>
      </c>
      <c r="J4324" s="9" t="s">
        <v>183</v>
      </c>
      <c r="K4324" s="9" t="s">
        <v>183</v>
      </c>
      <c r="L4324" s="9" t="s">
        <v>183</v>
      </c>
      <c r="M4324" s="9"/>
      <c r="O4324" s="67">
        <v>19.799999999999272</v>
      </c>
      <c r="T4324"/>
    </row>
    <row r="4325" spans="1:23" ht="15">
      <c r="A4325" s="28" t="s">
        <v>754</v>
      </c>
      <c r="B4325" s="63" t="s">
        <v>179</v>
      </c>
      <c r="E4325" s="9">
        <v>2.4</v>
      </c>
      <c r="F4325" s="9" t="s">
        <v>278</v>
      </c>
      <c r="G4325" s="9" t="s">
        <v>278</v>
      </c>
      <c r="H4325" s="9" t="s">
        <v>278</v>
      </c>
      <c r="I4325" s="9">
        <v>0</v>
      </c>
      <c r="J4325" s="9" t="s">
        <v>183</v>
      </c>
      <c r="K4325" s="9" t="s">
        <v>183</v>
      </c>
      <c r="L4325" s="9" t="s">
        <v>183</v>
      </c>
      <c r="M4325" s="9"/>
      <c r="O4325" s="67">
        <v>2.4</v>
      </c>
      <c r="T4325"/>
    </row>
    <row r="4326" spans="1:23" ht="15">
      <c r="A4326" s="28" t="s">
        <v>755</v>
      </c>
      <c r="B4326" s="273" t="s">
        <v>1890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>
        <v>0</v>
      </c>
      <c r="J4326" s="9" t="s">
        <v>183</v>
      </c>
      <c r="K4326" s="9" t="s">
        <v>183</v>
      </c>
      <c r="L4326" s="9" t="s">
        <v>183</v>
      </c>
      <c r="M4326" s="9"/>
      <c r="O4326" s="67">
        <v>0</v>
      </c>
      <c r="T4326"/>
    </row>
    <row r="4327" spans="1:23" ht="15">
      <c r="A4327" s="28" t="s">
        <v>756</v>
      </c>
      <c r="B4327" s="205" t="s">
        <v>1563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>
        <v>0</v>
      </c>
      <c r="J4327" s="9" t="s">
        <v>183</v>
      </c>
      <c r="K4327" s="9" t="s">
        <v>183</v>
      </c>
      <c r="L4327" s="9" t="s">
        <v>183</v>
      </c>
      <c r="M4327" s="9"/>
      <c r="O4327" s="67">
        <v>0</v>
      </c>
      <c r="T4327"/>
    </row>
    <row r="4328" spans="1:23" ht="15">
      <c r="A4328" s="28" t="s">
        <v>759</v>
      </c>
      <c r="B4328" s="273" t="s">
        <v>1883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>
        <v>0</v>
      </c>
      <c r="J4328" s="9" t="s">
        <v>183</v>
      </c>
      <c r="K4328" s="9" t="s">
        <v>183</v>
      </c>
      <c r="L4328" s="9" t="s">
        <v>183</v>
      </c>
      <c r="M4328" s="9"/>
      <c r="O4328" s="67">
        <v>0</v>
      </c>
      <c r="T4328"/>
    </row>
    <row r="4329" spans="1:23" ht="15">
      <c r="A4329" s="28" t="s">
        <v>841</v>
      </c>
      <c r="B4329" s="205" t="s">
        <v>1558</v>
      </c>
      <c r="C4329" s="3"/>
      <c r="D4329" s="3"/>
      <c r="E4329" s="9" t="s">
        <v>278</v>
      </c>
      <c r="F4329" s="9" t="s">
        <v>278</v>
      </c>
      <c r="G4329" s="9" t="s">
        <v>278</v>
      </c>
      <c r="H4329" s="9" t="s">
        <v>278</v>
      </c>
      <c r="I4329" s="9">
        <v>0</v>
      </c>
      <c r="J4329" s="9" t="s">
        <v>183</v>
      </c>
      <c r="K4329" s="9" t="s">
        <v>183</v>
      </c>
      <c r="L4329" s="9" t="s">
        <v>183</v>
      </c>
      <c r="M4329" s="9"/>
      <c r="O4329" s="67">
        <v>0</v>
      </c>
      <c r="T4329"/>
    </row>
    <row r="4330" spans="1:23" ht="15">
      <c r="A4330" s="28" t="s">
        <v>842</v>
      </c>
      <c r="B4330" s="205" t="s">
        <v>1553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0</v>
      </c>
      <c r="J4330" s="9" t="s">
        <v>183</v>
      </c>
      <c r="K4330" s="9" t="s">
        <v>183</v>
      </c>
      <c r="L4330" s="9" t="s">
        <v>183</v>
      </c>
      <c r="M4330" s="9"/>
      <c r="O4330" s="67">
        <v>0</v>
      </c>
      <c r="T4330"/>
    </row>
    <row r="4331" spans="1:23" ht="15">
      <c r="A4331" s="28" t="s">
        <v>843</v>
      </c>
      <c r="B4331" s="273" t="s">
        <v>1889</v>
      </c>
      <c r="C4331" s="3"/>
      <c r="D4331" s="3"/>
      <c r="E4331" s="9" t="s">
        <v>278</v>
      </c>
      <c r="F4331" s="9" t="s">
        <v>278</v>
      </c>
      <c r="G4331" s="9" t="s">
        <v>278</v>
      </c>
      <c r="H4331" s="9" t="s">
        <v>278</v>
      </c>
      <c r="I4331" s="9">
        <v>0</v>
      </c>
      <c r="J4331" s="9" t="s">
        <v>183</v>
      </c>
      <c r="K4331" s="9" t="s">
        <v>183</v>
      </c>
      <c r="L4331" s="9" t="s">
        <v>183</v>
      </c>
      <c r="M4331" s="9"/>
      <c r="O4331" s="67">
        <v>0</v>
      </c>
      <c r="T4331"/>
    </row>
    <row r="4332" spans="1:23" ht="15">
      <c r="A4332" s="28" t="s">
        <v>844</v>
      </c>
      <c r="B4332" s="273" t="s">
        <v>1898</v>
      </c>
      <c r="C4332" s="3"/>
      <c r="D4332" s="3"/>
      <c r="E4332" s="9" t="s">
        <v>278</v>
      </c>
      <c r="F4332" s="9" t="s">
        <v>278</v>
      </c>
      <c r="G4332" s="9" t="s">
        <v>278</v>
      </c>
      <c r="H4332" s="9" t="s">
        <v>278</v>
      </c>
      <c r="I4332" s="9">
        <v>0</v>
      </c>
      <c r="J4332" s="9" t="s">
        <v>183</v>
      </c>
      <c r="K4332" s="9" t="s">
        <v>183</v>
      </c>
      <c r="L4332" s="9" t="s">
        <v>183</v>
      </c>
      <c r="M4332" s="9"/>
      <c r="O4332" s="67">
        <v>0</v>
      </c>
      <c r="T4332"/>
    </row>
    <row r="4333" spans="1:23" ht="15">
      <c r="A4333" s="28" t="s">
        <v>845</v>
      </c>
      <c r="B4333" s="205" t="s">
        <v>1559</v>
      </c>
      <c r="C4333" s="3"/>
      <c r="D4333" s="3"/>
      <c r="E4333" s="9" t="s">
        <v>278</v>
      </c>
      <c r="F4333" s="9" t="s">
        <v>278</v>
      </c>
      <c r="G4333" s="9" t="s">
        <v>278</v>
      </c>
      <c r="H4333" s="9" t="s">
        <v>278</v>
      </c>
      <c r="I4333" s="9">
        <v>0</v>
      </c>
      <c r="J4333" s="9" t="s">
        <v>183</v>
      </c>
      <c r="K4333" s="9" t="s">
        <v>183</v>
      </c>
      <c r="L4333" s="9" t="s">
        <v>183</v>
      </c>
      <c r="M4333" s="9"/>
      <c r="O4333" s="67">
        <v>0</v>
      </c>
      <c r="T4333"/>
    </row>
    <row r="4334" spans="1:23" ht="15">
      <c r="A4334" s="28" t="s">
        <v>846</v>
      </c>
      <c r="B4334" s="273" t="s">
        <v>1927</v>
      </c>
      <c r="C4334" s="3"/>
      <c r="D4334" s="3"/>
      <c r="E4334" s="9" t="s">
        <v>278</v>
      </c>
      <c r="F4334" s="9" t="s">
        <v>278</v>
      </c>
      <c r="G4334" s="9" t="s">
        <v>278</v>
      </c>
      <c r="H4334" s="9" t="s">
        <v>278</v>
      </c>
      <c r="I4334" s="9">
        <v>0</v>
      </c>
      <c r="J4334" s="9" t="s">
        <v>183</v>
      </c>
      <c r="K4334" s="9" t="s">
        <v>183</v>
      </c>
      <c r="L4334" s="9" t="s">
        <v>183</v>
      </c>
      <c r="M4334" s="9"/>
      <c r="O4334" s="67">
        <v>0</v>
      </c>
      <c r="T4334"/>
    </row>
    <row r="4335" spans="1:23" ht="15">
      <c r="A4335" s="28" t="s">
        <v>847</v>
      </c>
      <c r="B4335" s="273" t="s">
        <v>1886</v>
      </c>
      <c r="C4335" s="3"/>
      <c r="D4335" s="3"/>
      <c r="E4335" s="9" t="s">
        <v>278</v>
      </c>
      <c r="F4335" s="9" t="s">
        <v>278</v>
      </c>
      <c r="G4335" s="9" t="s">
        <v>278</v>
      </c>
      <c r="H4335" s="9" t="s">
        <v>278</v>
      </c>
      <c r="I4335" s="9">
        <v>0</v>
      </c>
      <c r="J4335" s="9" t="s">
        <v>183</v>
      </c>
      <c r="K4335" s="9" t="s">
        <v>183</v>
      </c>
      <c r="L4335" s="9" t="s">
        <v>183</v>
      </c>
      <c r="M4335" s="9"/>
      <c r="O4335" s="67">
        <v>0</v>
      </c>
      <c r="T4335"/>
    </row>
    <row r="4336" spans="1:23" ht="15">
      <c r="A4336" s="28" t="s">
        <v>848</v>
      </c>
      <c r="B4336" s="273" t="s">
        <v>1899</v>
      </c>
      <c r="C4336" s="3"/>
      <c r="D4336" s="3"/>
      <c r="E4336" s="9" t="s">
        <v>278</v>
      </c>
      <c r="F4336" s="9" t="s">
        <v>278</v>
      </c>
      <c r="G4336" s="9" t="s">
        <v>278</v>
      </c>
      <c r="H4336" s="9" t="s">
        <v>278</v>
      </c>
      <c r="I4336" s="9">
        <v>0</v>
      </c>
      <c r="J4336" s="9" t="s">
        <v>183</v>
      </c>
      <c r="K4336" s="9" t="s">
        <v>183</v>
      </c>
      <c r="L4336" s="9" t="s">
        <v>183</v>
      </c>
      <c r="M4336" s="9"/>
      <c r="O4336" s="67">
        <v>0</v>
      </c>
      <c r="T4336"/>
    </row>
    <row r="4337" spans="1:20" ht="15">
      <c r="A4337" s="28" t="s">
        <v>849</v>
      </c>
      <c r="B4337" s="273" t="s">
        <v>1884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>
        <v>0</v>
      </c>
      <c r="J4337" s="9" t="s">
        <v>183</v>
      </c>
      <c r="K4337" s="9" t="s">
        <v>183</v>
      </c>
      <c r="L4337" s="9" t="s">
        <v>183</v>
      </c>
      <c r="M4337" s="9"/>
      <c r="O4337" s="67">
        <v>0</v>
      </c>
      <c r="T4337"/>
    </row>
    <row r="4338" spans="1:20" ht="15">
      <c r="A4338" s="28" t="s">
        <v>850</v>
      </c>
      <c r="B4338" s="273" t="s">
        <v>1894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>
        <v>0</v>
      </c>
      <c r="J4338" s="9" t="s">
        <v>183</v>
      </c>
      <c r="K4338" s="9" t="s">
        <v>183</v>
      </c>
      <c r="L4338" s="9" t="s">
        <v>183</v>
      </c>
      <c r="M4338" s="9"/>
      <c r="O4338" s="67">
        <v>0</v>
      </c>
      <c r="T4338"/>
    </row>
    <row r="4339" spans="1:20" ht="15">
      <c r="A4339" s="28" t="s">
        <v>851</v>
      </c>
      <c r="B4339" s="273" t="s">
        <v>1900</v>
      </c>
      <c r="C4339" s="3"/>
      <c r="D4339" s="3"/>
      <c r="E4339" s="9" t="s">
        <v>278</v>
      </c>
      <c r="F4339" s="9" t="s">
        <v>278</v>
      </c>
      <c r="G4339" s="9" t="s">
        <v>278</v>
      </c>
      <c r="H4339" s="9" t="s">
        <v>278</v>
      </c>
      <c r="I4339" s="9">
        <v>0</v>
      </c>
      <c r="J4339" s="9" t="s">
        <v>183</v>
      </c>
      <c r="K4339" s="9" t="s">
        <v>183</v>
      </c>
      <c r="L4339" s="9" t="s">
        <v>183</v>
      </c>
      <c r="M4339" s="9"/>
      <c r="O4339" s="67">
        <v>0</v>
      </c>
      <c r="T4339"/>
    </row>
    <row r="4340" spans="1:20" ht="15">
      <c r="A4340" s="28" t="s">
        <v>852</v>
      </c>
      <c r="B4340" s="205" t="s">
        <v>1561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0</v>
      </c>
      <c r="J4340" s="9" t="s">
        <v>183</v>
      </c>
      <c r="K4340" s="9" t="s">
        <v>183</v>
      </c>
      <c r="L4340" s="9" t="s">
        <v>183</v>
      </c>
      <c r="M4340" s="9"/>
      <c r="O4340" s="67">
        <v>0</v>
      </c>
      <c r="T4340"/>
    </row>
    <row r="4341" spans="1:20" ht="15">
      <c r="A4341" s="28" t="s">
        <v>853</v>
      </c>
      <c r="B4341" s="273" t="s">
        <v>1891</v>
      </c>
      <c r="C4341" s="3"/>
      <c r="D4341" s="3"/>
      <c r="E4341" s="9" t="s">
        <v>278</v>
      </c>
      <c r="F4341" s="9" t="s">
        <v>278</v>
      </c>
      <c r="G4341" s="9" t="s">
        <v>278</v>
      </c>
      <c r="H4341" s="9" t="s">
        <v>278</v>
      </c>
      <c r="I4341" s="9">
        <v>0</v>
      </c>
      <c r="J4341" s="9" t="s">
        <v>183</v>
      </c>
      <c r="K4341" s="9" t="s">
        <v>183</v>
      </c>
      <c r="L4341" s="9" t="s">
        <v>183</v>
      </c>
      <c r="M4341" s="9"/>
      <c r="O4341" s="67">
        <v>0</v>
      </c>
      <c r="T4341"/>
    </row>
    <row r="4342" spans="1:20" ht="15">
      <c r="A4342" s="28" t="s">
        <v>854</v>
      </c>
      <c r="B4342" s="273" t="s">
        <v>1887</v>
      </c>
      <c r="C4342" s="3"/>
      <c r="D4342" s="3"/>
      <c r="E4342" s="9" t="s">
        <v>278</v>
      </c>
      <c r="F4342" s="9" t="s">
        <v>278</v>
      </c>
      <c r="G4342" s="9" t="s">
        <v>278</v>
      </c>
      <c r="H4342" s="9" t="s">
        <v>278</v>
      </c>
      <c r="I4342" s="9">
        <v>0</v>
      </c>
      <c r="J4342" s="9" t="s">
        <v>183</v>
      </c>
      <c r="K4342" s="9" t="s">
        <v>183</v>
      </c>
      <c r="L4342" s="9" t="s">
        <v>183</v>
      </c>
      <c r="M4342" s="9"/>
      <c r="O4342" s="67">
        <v>0</v>
      </c>
      <c r="T4342"/>
    </row>
    <row r="4343" spans="1:20" ht="15">
      <c r="A4343" s="28" t="s">
        <v>855</v>
      </c>
      <c r="B4343" s="218" t="s">
        <v>1547</v>
      </c>
      <c r="C4343" s="3"/>
      <c r="D4343" s="3"/>
      <c r="E4343" s="9" t="s">
        <v>278</v>
      </c>
      <c r="F4343" s="9" t="s">
        <v>278</v>
      </c>
      <c r="G4343" s="9" t="s">
        <v>278</v>
      </c>
      <c r="H4343" s="9" t="s">
        <v>278</v>
      </c>
      <c r="I4343" s="9">
        <v>0</v>
      </c>
      <c r="J4343" s="9" t="s">
        <v>183</v>
      </c>
      <c r="K4343" s="9" t="s">
        <v>183</v>
      </c>
      <c r="L4343" s="9" t="s">
        <v>183</v>
      </c>
      <c r="M4343" s="9"/>
      <c r="O4343" s="67">
        <v>0</v>
      </c>
      <c r="T4343"/>
    </row>
    <row r="4344" spans="1:20" ht="15">
      <c r="A4344" s="28" t="s">
        <v>856</v>
      </c>
      <c r="B4344" s="205" t="s">
        <v>1549</v>
      </c>
      <c r="C4344" s="3"/>
      <c r="D4344" s="3"/>
      <c r="E4344" s="9" t="s">
        <v>278</v>
      </c>
      <c r="F4344" s="9" t="s">
        <v>278</v>
      </c>
      <c r="G4344" s="9" t="s">
        <v>278</v>
      </c>
      <c r="H4344" s="9" t="s">
        <v>278</v>
      </c>
      <c r="I4344" s="9">
        <v>0</v>
      </c>
      <c r="J4344" s="9" t="s">
        <v>183</v>
      </c>
      <c r="K4344" s="9" t="s">
        <v>183</v>
      </c>
      <c r="L4344" s="9" t="s">
        <v>183</v>
      </c>
      <c r="M4344" s="9"/>
      <c r="O4344" s="67">
        <v>0</v>
      </c>
      <c r="T4344"/>
    </row>
    <row r="4345" spans="1:20" ht="15">
      <c r="A4345" s="28" t="s">
        <v>857</v>
      </c>
      <c r="B4345" s="273" t="s">
        <v>2726</v>
      </c>
      <c r="C4345" s="3"/>
      <c r="D4345" s="3"/>
      <c r="E4345" s="9" t="s">
        <v>278</v>
      </c>
      <c r="F4345" s="9" t="s">
        <v>278</v>
      </c>
      <c r="G4345" s="9" t="s">
        <v>278</v>
      </c>
      <c r="H4345" s="9" t="s">
        <v>278</v>
      </c>
      <c r="I4345" s="9">
        <v>0</v>
      </c>
      <c r="J4345" s="9" t="s">
        <v>183</v>
      </c>
      <c r="K4345" s="9" t="s">
        <v>183</v>
      </c>
      <c r="L4345" s="9" t="s">
        <v>183</v>
      </c>
      <c r="M4345" s="9"/>
      <c r="O4345" s="67">
        <v>0</v>
      </c>
      <c r="T4345"/>
    </row>
    <row r="4346" spans="1:20" ht="15">
      <c r="A4346" s="28" t="s">
        <v>858</v>
      </c>
      <c r="B4346" s="63" t="s">
        <v>753</v>
      </c>
      <c r="E4346" s="9" t="s">
        <v>278</v>
      </c>
      <c r="F4346" s="9" t="s">
        <v>278</v>
      </c>
      <c r="G4346" s="9" t="s">
        <v>278</v>
      </c>
      <c r="H4346" s="64" t="s">
        <v>279</v>
      </c>
      <c r="I4346" s="9">
        <v>0</v>
      </c>
      <c r="J4346" s="9" t="s">
        <v>183</v>
      </c>
      <c r="K4346" s="9" t="s">
        <v>183</v>
      </c>
      <c r="L4346" s="9" t="s">
        <v>183</v>
      </c>
      <c r="M4346" s="9"/>
      <c r="O4346" s="67">
        <v>0</v>
      </c>
      <c r="T4346"/>
    </row>
    <row r="4347" spans="1:20" ht="15">
      <c r="A4347" s="28" t="s">
        <v>859</v>
      </c>
      <c r="B4347" s="273" t="s">
        <v>1901</v>
      </c>
      <c r="C4347" s="3"/>
      <c r="D4347" s="3"/>
      <c r="E4347" s="9" t="s">
        <v>278</v>
      </c>
      <c r="F4347" s="9" t="s">
        <v>278</v>
      </c>
      <c r="G4347" s="9" t="s">
        <v>278</v>
      </c>
      <c r="H4347" s="9" t="s">
        <v>278</v>
      </c>
      <c r="I4347" s="9">
        <v>0</v>
      </c>
      <c r="J4347" s="9" t="s">
        <v>183</v>
      </c>
      <c r="K4347" s="9" t="s">
        <v>183</v>
      </c>
      <c r="L4347" s="9" t="s">
        <v>183</v>
      </c>
      <c r="M4347" s="9"/>
      <c r="O4347" s="67">
        <v>0</v>
      </c>
      <c r="T4347"/>
    </row>
    <row r="4348" spans="1:20" ht="15">
      <c r="A4348" s="28" t="s">
        <v>860</v>
      </c>
      <c r="B4348" s="205" t="s">
        <v>1551</v>
      </c>
      <c r="C4348" s="3"/>
      <c r="D4348" s="3"/>
      <c r="E4348" s="9" t="s">
        <v>278</v>
      </c>
      <c r="F4348" s="9" t="s">
        <v>278</v>
      </c>
      <c r="G4348" s="9" t="s">
        <v>278</v>
      </c>
      <c r="H4348" s="9" t="s">
        <v>278</v>
      </c>
      <c r="I4348" s="9">
        <v>0</v>
      </c>
      <c r="J4348" s="9" t="s">
        <v>183</v>
      </c>
      <c r="K4348" s="9" t="s">
        <v>183</v>
      </c>
      <c r="L4348" s="9" t="s">
        <v>183</v>
      </c>
      <c r="M4348" s="9"/>
      <c r="O4348" s="67">
        <v>0</v>
      </c>
      <c r="T4348"/>
    </row>
    <row r="4349" spans="1:20" ht="15">
      <c r="A4349" s="28" t="s">
        <v>861</v>
      </c>
      <c r="B4349" s="273" t="s">
        <v>1902</v>
      </c>
      <c r="C4349" s="3"/>
      <c r="D4349" s="3"/>
      <c r="E4349" s="9" t="s">
        <v>278</v>
      </c>
      <c r="F4349" s="9" t="s">
        <v>278</v>
      </c>
      <c r="G4349" s="9" t="s">
        <v>278</v>
      </c>
      <c r="H4349" s="9" t="s">
        <v>278</v>
      </c>
      <c r="I4349" s="9">
        <v>0</v>
      </c>
      <c r="J4349" s="9" t="s">
        <v>183</v>
      </c>
      <c r="K4349" s="9" t="s">
        <v>183</v>
      </c>
      <c r="L4349" s="9" t="s">
        <v>183</v>
      </c>
      <c r="M4349" s="9"/>
      <c r="O4349" s="67">
        <v>0</v>
      </c>
      <c r="T4349"/>
    </row>
    <row r="4350" spans="1:20" ht="15">
      <c r="A4350" s="28" t="s">
        <v>862</v>
      </c>
      <c r="B4350" s="205" t="s">
        <v>1550</v>
      </c>
      <c r="C4350" s="3"/>
      <c r="D4350" s="3"/>
      <c r="E4350" s="9" t="s">
        <v>278</v>
      </c>
      <c r="F4350" s="9" t="s">
        <v>278</v>
      </c>
      <c r="G4350" s="9" t="s">
        <v>278</v>
      </c>
      <c r="H4350" s="9" t="s">
        <v>278</v>
      </c>
      <c r="I4350" s="9">
        <v>0</v>
      </c>
      <c r="J4350" s="9" t="s">
        <v>183</v>
      </c>
      <c r="K4350" s="9" t="s">
        <v>183</v>
      </c>
      <c r="L4350" s="9" t="s">
        <v>183</v>
      </c>
      <c r="M4350" s="9"/>
      <c r="O4350" s="67">
        <v>0</v>
      </c>
      <c r="T4350"/>
    </row>
    <row r="4351" spans="1:20" ht="15">
      <c r="A4351" s="28" t="s">
        <v>863</v>
      </c>
      <c r="B4351" s="205" t="s">
        <v>1560</v>
      </c>
      <c r="C4351" s="3"/>
      <c r="D4351" s="3"/>
      <c r="E4351" s="9" t="s">
        <v>278</v>
      </c>
      <c r="F4351" s="9" t="s">
        <v>278</v>
      </c>
      <c r="G4351" s="9" t="s">
        <v>278</v>
      </c>
      <c r="H4351" s="9" t="s">
        <v>278</v>
      </c>
      <c r="I4351" s="9">
        <v>0</v>
      </c>
      <c r="J4351" s="9" t="s">
        <v>183</v>
      </c>
      <c r="K4351" s="9" t="s">
        <v>183</v>
      </c>
      <c r="L4351" s="9" t="s">
        <v>183</v>
      </c>
      <c r="M4351" s="9"/>
      <c r="O4351" s="67">
        <v>0</v>
      </c>
      <c r="T4351"/>
    </row>
    <row r="4352" spans="1:20" ht="15">
      <c r="A4352" s="28" t="s">
        <v>864</v>
      </c>
      <c r="B4352" s="205" t="s">
        <v>1567</v>
      </c>
      <c r="C4352" s="3"/>
      <c r="D4352" s="3"/>
      <c r="E4352" s="9" t="s">
        <v>278</v>
      </c>
      <c r="F4352" s="9" t="s">
        <v>278</v>
      </c>
      <c r="G4352" s="9" t="s">
        <v>278</v>
      </c>
      <c r="H4352" s="9" t="s">
        <v>278</v>
      </c>
      <c r="I4352" s="9">
        <v>0</v>
      </c>
      <c r="J4352" s="9" t="s">
        <v>183</v>
      </c>
      <c r="K4352" s="9" t="s">
        <v>183</v>
      </c>
      <c r="L4352" s="9" t="s">
        <v>183</v>
      </c>
      <c r="M4352" s="9"/>
      <c r="O4352" s="67">
        <v>0</v>
      </c>
      <c r="T4352"/>
    </row>
    <row r="4353" spans="1:20" ht="15">
      <c r="A4353" s="28" t="s">
        <v>865</v>
      </c>
      <c r="B4353" s="205" t="s">
        <v>1557</v>
      </c>
      <c r="C4353" s="3"/>
      <c r="D4353" s="3"/>
      <c r="E4353" s="9" t="s">
        <v>278</v>
      </c>
      <c r="F4353" s="9" t="s">
        <v>278</v>
      </c>
      <c r="G4353" s="9" t="s">
        <v>278</v>
      </c>
      <c r="H4353" s="9" t="s">
        <v>278</v>
      </c>
      <c r="I4353" s="9">
        <v>0</v>
      </c>
      <c r="J4353" s="9" t="s">
        <v>183</v>
      </c>
      <c r="K4353" s="9" t="s">
        <v>183</v>
      </c>
      <c r="L4353" s="9" t="s">
        <v>183</v>
      </c>
      <c r="M4353" s="9"/>
      <c r="O4353" s="67">
        <v>0</v>
      </c>
      <c r="T4353"/>
    </row>
    <row r="4354" spans="1:20" ht="15">
      <c r="A4354" s="28" t="s">
        <v>866</v>
      </c>
      <c r="B4354" s="205" t="s">
        <v>1562</v>
      </c>
      <c r="C4354" s="3"/>
      <c r="D4354" s="3"/>
      <c r="E4354" s="9" t="s">
        <v>278</v>
      </c>
      <c r="F4354" s="9" t="s">
        <v>278</v>
      </c>
      <c r="G4354" s="9" t="s">
        <v>278</v>
      </c>
      <c r="H4354" s="9" t="s">
        <v>278</v>
      </c>
      <c r="I4354" s="9">
        <v>0</v>
      </c>
      <c r="J4354" s="9" t="s">
        <v>183</v>
      </c>
      <c r="K4354" s="9" t="s">
        <v>183</v>
      </c>
      <c r="L4354" s="9" t="s">
        <v>183</v>
      </c>
      <c r="M4354" s="9"/>
      <c r="O4354" s="67">
        <v>0</v>
      </c>
      <c r="T4354"/>
    </row>
    <row r="4355" spans="1:20" ht="15">
      <c r="A4355" s="28" t="s">
        <v>867</v>
      </c>
      <c r="B4355" s="273" t="s">
        <v>1903</v>
      </c>
      <c r="C4355" s="3"/>
      <c r="D4355" s="3"/>
      <c r="E4355" s="9" t="s">
        <v>278</v>
      </c>
      <c r="F4355" s="9" t="s">
        <v>278</v>
      </c>
      <c r="G4355" s="9" t="s">
        <v>278</v>
      </c>
      <c r="H4355" s="9" t="s">
        <v>278</v>
      </c>
      <c r="I4355" s="9">
        <v>0</v>
      </c>
      <c r="J4355" s="9" t="s">
        <v>183</v>
      </c>
      <c r="K4355" s="9" t="s">
        <v>183</v>
      </c>
      <c r="L4355" s="9" t="s">
        <v>183</v>
      </c>
      <c r="M4355" s="9"/>
      <c r="O4355" s="67">
        <v>0</v>
      </c>
      <c r="T4355"/>
    </row>
    <row r="4356" spans="1:20" ht="15">
      <c r="A4356" s="28" t="s">
        <v>868</v>
      </c>
      <c r="B4356" s="205" t="s">
        <v>1556</v>
      </c>
      <c r="C4356" s="3"/>
      <c r="D4356" s="3"/>
      <c r="E4356" s="9" t="s">
        <v>278</v>
      </c>
      <c r="F4356" s="9" t="s">
        <v>278</v>
      </c>
      <c r="G4356" s="9" t="s">
        <v>278</v>
      </c>
      <c r="H4356" s="9" t="s">
        <v>278</v>
      </c>
      <c r="I4356" s="9">
        <v>0</v>
      </c>
      <c r="J4356" s="9" t="s">
        <v>183</v>
      </c>
      <c r="K4356" s="9" t="s">
        <v>183</v>
      </c>
      <c r="L4356" s="9" t="s">
        <v>183</v>
      </c>
      <c r="M4356" s="9"/>
      <c r="O4356" s="67">
        <v>0</v>
      </c>
      <c r="T4356"/>
    </row>
    <row r="4357" spans="1:20" ht="15">
      <c r="A4357" s="28" t="s">
        <v>869</v>
      </c>
      <c r="B4357" s="205" t="s">
        <v>1566</v>
      </c>
      <c r="C4357" s="3"/>
      <c r="D4357" s="3"/>
      <c r="E4357" s="9" t="s">
        <v>278</v>
      </c>
      <c r="F4357" s="9" t="s">
        <v>278</v>
      </c>
      <c r="G4357" s="9" t="s">
        <v>278</v>
      </c>
      <c r="H4357" s="9" t="s">
        <v>278</v>
      </c>
      <c r="I4357" s="9">
        <v>0</v>
      </c>
      <c r="J4357" s="9" t="s">
        <v>183</v>
      </c>
      <c r="K4357" s="9" t="s">
        <v>183</v>
      </c>
      <c r="L4357" s="9" t="s">
        <v>183</v>
      </c>
      <c r="M4357" s="9"/>
      <c r="O4357" s="67">
        <v>0</v>
      </c>
      <c r="T4357"/>
    </row>
    <row r="4358" spans="1:20" ht="15">
      <c r="A4358" s="28" t="s">
        <v>870</v>
      </c>
      <c r="B4358" s="273" t="s">
        <v>1924</v>
      </c>
      <c r="C4358" s="3"/>
      <c r="D4358" s="3"/>
      <c r="E4358" s="9" t="s">
        <v>278</v>
      </c>
      <c r="F4358" s="9" t="s">
        <v>278</v>
      </c>
      <c r="G4358" s="9" t="s">
        <v>278</v>
      </c>
      <c r="H4358" s="9" t="s">
        <v>278</v>
      </c>
      <c r="I4358" s="9">
        <v>0</v>
      </c>
      <c r="J4358" s="9" t="s">
        <v>183</v>
      </c>
      <c r="K4358" s="9" t="s">
        <v>183</v>
      </c>
      <c r="L4358" s="9" t="s">
        <v>183</v>
      </c>
      <c r="M4358" s="9"/>
      <c r="O4358" s="67">
        <v>0</v>
      </c>
      <c r="T4358"/>
    </row>
    <row r="4359" spans="1:20" ht="15">
      <c r="A4359" s="28" t="s">
        <v>871</v>
      </c>
      <c r="B4359" s="273" t="s">
        <v>1926</v>
      </c>
      <c r="C4359" s="3"/>
      <c r="D4359" s="3"/>
      <c r="E4359" s="9" t="s">
        <v>278</v>
      </c>
      <c r="F4359" s="9" t="s">
        <v>278</v>
      </c>
      <c r="G4359" s="9" t="s">
        <v>278</v>
      </c>
      <c r="H4359" s="9" t="s">
        <v>278</v>
      </c>
      <c r="I4359" s="9">
        <v>0</v>
      </c>
      <c r="J4359" s="9" t="s">
        <v>183</v>
      </c>
      <c r="K4359" s="9" t="s">
        <v>183</v>
      </c>
      <c r="L4359" s="9" t="s">
        <v>183</v>
      </c>
      <c r="M4359" s="9"/>
      <c r="O4359" s="67">
        <v>0</v>
      </c>
      <c r="T4359"/>
    </row>
    <row r="4360" spans="1:20" ht="15">
      <c r="A4360" s="28" t="s">
        <v>872</v>
      </c>
      <c r="B4360" s="205" t="s">
        <v>1554</v>
      </c>
      <c r="C4360" s="3"/>
      <c r="D4360" s="3"/>
      <c r="E4360" s="9" t="s">
        <v>278</v>
      </c>
      <c r="F4360" s="9" t="s">
        <v>278</v>
      </c>
      <c r="G4360" s="9" t="s">
        <v>278</v>
      </c>
      <c r="H4360" s="9" t="s">
        <v>278</v>
      </c>
      <c r="I4360" s="9">
        <v>0</v>
      </c>
      <c r="J4360" s="9" t="s">
        <v>183</v>
      </c>
      <c r="K4360" s="9" t="s">
        <v>183</v>
      </c>
      <c r="L4360" s="9" t="s">
        <v>183</v>
      </c>
      <c r="M4360" s="9"/>
      <c r="O4360" s="67">
        <v>0</v>
      </c>
      <c r="T4360"/>
    </row>
    <row r="4361" spans="1:20" ht="15">
      <c r="A4361" s="28" t="s">
        <v>873</v>
      </c>
      <c r="B4361" s="273" t="s">
        <v>2003</v>
      </c>
      <c r="C4361" s="3"/>
      <c r="D4361" s="3"/>
      <c r="E4361" s="9" t="s">
        <v>278</v>
      </c>
      <c r="F4361" s="9" t="s">
        <v>278</v>
      </c>
      <c r="G4361" s="9" t="s">
        <v>278</v>
      </c>
      <c r="H4361" s="9" t="s">
        <v>278</v>
      </c>
      <c r="I4361" s="9">
        <v>0</v>
      </c>
      <c r="J4361" s="9" t="s">
        <v>183</v>
      </c>
      <c r="K4361" s="9" t="s">
        <v>183</v>
      </c>
      <c r="L4361" s="9" t="s">
        <v>183</v>
      </c>
      <c r="M4361" s="9"/>
      <c r="O4361" s="67">
        <v>0</v>
      </c>
      <c r="T4361"/>
    </row>
    <row r="4362" spans="1:20" ht="15">
      <c r="A4362" s="28" t="s">
        <v>874</v>
      </c>
      <c r="B4362" s="273" t="s">
        <v>1904</v>
      </c>
      <c r="C4362" s="3"/>
      <c r="D4362" s="3"/>
      <c r="E4362" s="9" t="s">
        <v>278</v>
      </c>
      <c r="F4362" s="9" t="s">
        <v>278</v>
      </c>
      <c r="G4362" s="9" t="s">
        <v>278</v>
      </c>
      <c r="H4362" s="9" t="s">
        <v>278</v>
      </c>
      <c r="I4362" s="9">
        <v>0</v>
      </c>
      <c r="J4362" s="9" t="s">
        <v>183</v>
      </c>
      <c r="K4362" s="9" t="s">
        <v>183</v>
      </c>
      <c r="L4362" s="9" t="s">
        <v>183</v>
      </c>
      <c r="M4362" s="9"/>
      <c r="O4362" s="67">
        <v>0</v>
      </c>
      <c r="T4362"/>
    </row>
    <row r="4363" spans="1:20" ht="15">
      <c r="A4363" s="28" t="s">
        <v>875</v>
      </c>
      <c r="B4363" s="273" t="s">
        <v>1882</v>
      </c>
      <c r="C4363" s="3"/>
      <c r="D4363" s="3"/>
      <c r="E4363" s="9" t="s">
        <v>278</v>
      </c>
      <c r="F4363" s="9" t="s">
        <v>278</v>
      </c>
      <c r="G4363" s="9" t="s">
        <v>278</v>
      </c>
      <c r="H4363" s="9" t="s">
        <v>278</v>
      </c>
      <c r="I4363" s="9">
        <v>0</v>
      </c>
      <c r="J4363" s="9" t="s">
        <v>183</v>
      </c>
      <c r="K4363" s="9" t="s">
        <v>183</v>
      </c>
      <c r="L4363" s="9" t="s">
        <v>183</v>
      </c>
      <c r="M4363" s="9"/>
      <c r="O4363" s="67">
        <v>0</v>
      </c>
      <c r="T4363"/>
    </row>
    <row r="4364" spans="1:20" ht="15">
      <c r="A4364" s="28" t="s">
        <v>876</v>
      </c>
      <c r="B4364" s="205" t="s">
        <v>1581</v>
      </c>
      <c r="C4364" s="3"/>
      <c r="D4364" s="3"/>
      <c r="E4364" s="9" t="s">
        <v>278</v>
      </c>
      <c r="F4364" s="9" t="s">
        <v>278</v>
      </c>
      <c r="G4364" s="9" t="s">
        <v>278</v>
      </c>
      <c r="H4364" s="9" t="s">
        <v>278</v>
      </c>
      <c r="I4364" s="9">
        <v>0</v>
      </c>
      <c r="J4364" s="9" t="s">
        <v>183</v>
      </c>
      <c r="K4364" s="9" t="s">
        <v>183</v>
      </c>
      <c r="L4364" s="9" t="s">
        <v>183</v>
      </c>
      <c r="M4364" s="9"/>
      <c r="O4364" s="67">
        <v>0</v>
      </c>
      <c r="T4364"/>
    </row>
    <row r="4365" spans="1:20" ht="15">
      <c r="A4365" s="28" t="s">
        <v>877</v>
      </c>
      <c r="B4365" s="218" t="s">
        <v>1568</v>
      </c>
      <c r="C4365" s="3"/>
      <c r="D4365" s="3"/>
      <c r="E4365" s="9" t="s">
        <v>278</v>
      </c>
      <c r="F4365" s="9" t="s">
        <v>278</v>
      </c>
      <c r="G4365" s="9" t="s">
        <v>278</v>
      </c>
      <c r="H4365" s="9" t="s">
        <v>278</v>
      </c>
      <c r="I4365" s="9">
        <v>0</v>
      </c>
      <c r="J4365" s="9" t="s">
        <v>183</v>
      </c>
      <c r="K4365" s="9" t="s">
        <v>183</v>
      </c>
      <c r="L4365" s="9" t="s">
        <v>183</v>
      </c>
      <c r="M4365" s="9"/>
      <c r="O4365" s="67">
        <v>0</v>
      </c>
      <c r="T4365"/>
    </row>
    <row r="4366" spans="1:20" ht="15">
      <c r="A4366" s="28" t="s">
        <v>878</v>
      </c>
      <c r="B4366" s="273" t="s">
        <v>1905</v>
      </c>
      <c r="C4366" s="3"/>
      <c r="D4366" s="3"/>
      <c r="E4366" s="9" t="s">
        <v>278</v>
      </c>
      <c r="F4366" s="9" t="s">
        <v>278</v>
      </c>
      <c r="G4366" s="9" t="s">
        <v>278</v>
      </c>
      <c r="H4366" s="9" t="s">
        <v>278</v>
      </c>
      <c r="I4366" s="9">
        <v>0</v>
      </c>
      <c r="J4366" s="9" t="s">
        <v>183</v>
      </c>
      <c r="K4366" s="9" t="s">
        <v>183</v>
      </c>
      <c r="L4366" s="9" t="s">
        <v>183</v>
      </c>
      <c r="M4366" s="9"/>
      <c r="O4366" s="67">
        <v>0</v>
      </c>
      <c r="T4366"/>
    </row>
    <row r="4367" spans="1:20" ht="15">
      <c r="A4367" s="28" t="s">
        <v>879</v>
      </c>
      <c r="B4367" s="205" t="s">
        <v>1565</v>
      </c>
      <c r="C4367" s="3"/>
      <c r="D4367" s="3"/>
      <c r="E4367" s="9" t="s">
        <v>278</v>
      </c>
      <c r="F4367" s="9" t="s">
        <v>278</v>
      </c>
      <c r="G4367" s="9" t="s">
        <v>278</v>
      </c>
      <c r="H4367" s="9" t="s">
        <v>278</v>
      </c>
      <c r="I4367" s="9">
        <v>0</v>
      </c>
      <c r="J4367" s="9" t="s">
        <v>183</v>
      </c>
      <c r="K4367" s="9" t="s">
        <v>183</v>
      </c>
      <c r="L4367" s="9" t="s">
        <v>183</v>
      </c>
      <c r="M4367" s="9"/>
      <c r="O4367" s="67">
        <v>0</v>
      </c>
      <c r="T4367"/>
    </row>
    <row r="4368" spans="1:20" ht="15">
      <c r="A4368" s="28" t="s">
        <v>880</v>
      </c>
      <c r="B4368" s="205" t="s">
        <v>1564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>
        <v>0</v>
      </c>
      <c r="J4368" s="9" t="s">
        <v>183</v>
      </c>
      <c r="K4368" s="9" t="s">
        <v>183</v>
      </c>
      <c r="L4368" s="9" t="s">
        <v>183</v>
      </c>
      <c r="M4368" s="9"/>
      <c r="O4368" s="67">
        <v>0</v>
      </c>
      <c r="T4368"/>
    </row>
    <row r="4369" spans="1:20" ht="15">
      <c r="A4369" s="28" t="s">
        <v>2231</v>
      </c>
      <c r="B4369" s="273" t="s">
        <v>1888</v>
      </c>
      <c r="C4369" s="3"/>
      <c r="D4369" s="3"/>
      <c r="E4369" s="9" t="s">
        <v>278</v>
      </c>
      <c r="F4369" s="9" t="s">
        <v>278</v>
      </c>
      <c r="G4369" s="9" t="s">
        <v>278</v>
      </c>
      <c r="H4369" s="9" t="s">
        <v>278</v>
      </c>
      <c r="I4369" s="9">
        <v>0</v>
      </c>
      <c r="J4369" s="9" t="s">
        <v>183</v>
      </c>
      <c r="K4369" s="9" t="s">
        <v>183</v>
      </c>
      <c r="L4369" s="9" t="s">
        <v>183</v>
      </c>
      <c r="M4369" s="9"/>
      <c r="O4369" s="67">
        <v>0</v>
      </c>
      <c r="T4369"/>
    </row>
    <row r="4370" spans="1:20" ht="15">
      <c r="A4370" s="28" t="s">
        <v>2516</v>
      </c>
      <c r="B4370" s="63" t="s">
        <v>2552</v>
      </c>
      <c r="C4370" s="3"/>
      <c r="D4370" s="3"/>
      <c r="E4370" s="9" t="s">
        <v>278</v>
      </c>
      <c r="F4370" s="9" t="s">
        <v>278</v>
      </c>
      <c r="G4370" s="9" t="s">
        <v>278</v>
      </c>
      <c r="H4370" s="9" t="s">
        <v>278</v>
      </c>
      <c r="I4370" s="9">
        <v>0</v>
      </c>
      <c r="J4370" s="9" t="s">
        <v>183</v>
      </c>
      <c r="K4370" s="9" t="s">
        <v>183</v>
      </c>
      <c r="L4370" s="9" t="s">
        <v>183</v>
      </c>
      <c r="M4370" s="9"/>
      <c r="N4370" s="67"/>
      <c r="O4370" s="67">
        <v>0</v>
      </c>
      <c r="T4370"/>
    </row>
    <row r="4371" spans="1:20" ht="15">
      <c r="A4371" s="28" t="s">
        <v>2517</v>
      </c>
      <c r="B4371" s="63" t="s">
        <v>2546</v>
      </c>
      <c r="C4371" s="3"/>
      <c r="D4371" s="3"/>
      <c r="E4371" s="9" t="s">
        <v>278</v>
      </c>
      <c r="F4371" s="9" t="s">
        <v>278</v>
      </c>
      <c r="G4371" s="9" t="s">
        <v>278</v>
      </c>
      <c r="H4371" s="9" t="s">
        <v>278</v>
      </c>
      <c r="I4371" s="9">
        <v>0</v>
      </c>
      <c r="J4371" s="9" t="s">
        <v>183</v>
      </c>
      <c r="K4371" s="9" t="s">
        <v>183</v>
      </c>
      <c r="L4371" s="9" t="s">
        <v>183</v>
      </c>
      <c r="M4371" s="9"/>
      <c r="N4371" s="67"/>
      <c r="O4371" s="67">
        <v>0</v>
      </c>
      <c r="T4371"/>
    </row>
    <row r="4372" spans="1:20" ht="15">
      <c r="A4372" s="28" t="s">
        <v>2518</v>
      </c>
      <c r="B4372" s="63" t="s">
        <v>2545</v>
      </c>
      <c r="C4372" s="3"/>
      <c r="D4372" s="3"/>
      <c r="E4372" s="9" t="s">
        <v>278</v>
      </c>
      <c r="F4372" s="9" t="s">
        <v>278</v>
      </c>
      <c r="G4372" s="9" t="s">
        <v>278</v>
      </c>
      <c r="H4372" s="9" t="s">
        <v>278</v>
      </c>
      <c r="I4372" s="9">
        <v>0</v>
      </c>
      <c r="J4372" s="9" t="s">
        <v>183</v>
      </c>
      <c r="K4372" s="9" t="s">
        <v>183</v>
      </c>
      <c r="L4372" s="9" t="s">
        <v>183</v>
      </c>
      <c r="M4372" s="9"/>
      <c r="N4372" s="67"/>
      <c r="O4372" s="67">
        <v>0</v>
      </c>
      <c r="T4372"/>
    </row>
    <row r="4373" spans="1:20" ht="15">
      <c r="A4373" s="28" t="s">
        <v>2519</v>
      </c>
      <c r="B4373" s="63" t="s">
        <v>2560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0</v>
      </c>
      <c r="J4373" s="9" t="s">
        <v>183</v>
      </c>
      <c r="K4373" s="9" t="s">
        <v>183</v>
      </c>
      <c r="L4373" s="9" t="s">
        <v>183</v>
      </c>
      <c r="M4373" s="9"/>
      <c r="N4373" s="67"/>
      <c r="O4373" s="67">
        <v>0</v>
      </c>
      <c r="T4373"/>
    </row>
    <row r="4374" spans="1:20" ht="15">
      <c r="A4374" s="28" t="s">
        <v>2520</v>
      </c>
      <c r="B4374" s="63" t="s">
        <v>2559</v>
      </c>
      <c r="C4374" s="3"/>
      <c r="D4374" s="3"/>
      <c r="E4374" s="9" t="s">
        <v>278</v>
      </c>
      <c r="F4374" s="9" t="s">
        <v>278</v>
      </c>
      <c r="G4374" s="9" t="s">
        <v>278</v>
      </c>
      <c r="H4374" s="9" t="s">
        <v>278</v>
      </c>
      <c r="I4374" s="9">
        <v>0</v>
      </c>
      <c r="J4374" s="9" t="s">
        <v>183</v>
      </c>
      <c r="K4374" s="9" t="s">
        <v>183</v>
      </c>
      <c r="L4374" s="9" t="s">
        <v>183</v>
      </c>
      <c r="M4374" s="9"/>
      <c r="N4374" s="67"/>
      <c r="O4374" s="67">
        <v>0</v>
      </c>
      <c r="T4374"/>
    </row>
    <row r="4375" spans="1:20" ht="15">
      <c r="A4375" s="28" t="s">
        <v>2521</v>
      </c>
      <c r="B4375" s="63" t="s">
        <v>2548</v>
      </c>
      <c r="C4375" s="3"/>
      <c r="D4375" s="3"/>
      <c r="E4375" s="9" t="s">
        <v>278</v>
      </c>
      <c r="F4375" s="9" t="s">
        <v>278</v>
      </c>
      <c r="G4375" s="9" t="s">
        <v>278</v>
      </c>
      <c r="H4375" s="9" t="s">
        <v>278</v>
      </c>
      <c r="I4375" s="9">
        <v>0</v>
      </c>
      <c r="J4375" s="9" t="s">
        <v>183</v>
      </c>
      <c r="K4375" s="9" t="s">
        <v>183</v>
      </c>
      <c r="L4375" s="9" t="s">
        <v>183</v>
      </c>
      <c r="M4375" s="9"/>
      <c r="N4375" s="67"/>
      <c r="O4375" s="67">
        <v>0</v>
      </c>
      <c r="T4375"/>
    </row>
    <row r="4376" spans="1:20" ht="15">
      <c r="A4376" s="28" t="s">
        <v>2522</v>
      </c>
      <c r="B4376" s="63" t="s">
        <v>2542</v>
      </c>
      <c r="C4376" s="3"/>
      <c r="D4376" s="3"/>
      <c r="E4376" s="9" t="s">
        <v>278</v>
      </c>
      <c r="F4376" s="9" t="s">
        <v>278</v>
      </c>
      <c r="G4376" s="9" t="s">
        <v>278</v>
      </c>
      <c r="H4376" s="9" t="s">
        <v>278</v>
      </c>
      <c r="I4376" s="9">
        <v>0</v>
      </c>
      <c r="J4376" s="9" t="s">
        <v>183</v>
      </c>
      <c r="K4376" s="9" t="s">
        <v>183</v>
      </c>
      <c r="L4376" s="9" t="s">
        <v>183</v>
      </c>
      <c r="M4376" s="9"/>
      <c r="N4376" s="67"/>
      <c r="O4376" s="67">
        <v>0</v>
      </c>
      <c r="T4376"/>
    </row>
    <row r="4377" spans="1:20" ht="15">
      <c r="A4377" s="28" t="s">
        <v>2523</v>
      </c>
      <c r="B4377" s="63" t="s">
        <v>2567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>
        <v>0</v>
      </c>
      <c r="J4377" s="9" t="s">
        <v>183</v>
      </c>
      <c r="K4377" s="9" t="s">
        <v>183</v>
      </c>
      <c r="L4377" s="9" t="s">
        <v>183</v>
      </c>
      <c r="M4377" s="9"/>
      <c r="N4377" s="67"/>
      <c r="O4377" s="67">
        <v>0</v>
      </c>
      <c r="T4377"/>
    </row>
    <row r="4378" spans="1:20" ht="15">
      <c r="A4378" s="28" t="s">
        <v>2524</v>
      </c>
      <c r="B4378" s="273" t="s">
        <v>2541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>
        <v>0</v>
      </c>
      <c r="J4378" s="9" t="s">
        <v>183</v>
      </c>
      <c r="K4378" s="9" t="s">
        <v>183</v>
      </c>
      <c r="L4378" s="9" t="s">
        <v>183</v>
      </c>
      <c r="M4378" s="9"/>
      <c r="N4378" s="67"/>
      <c r="O4378" s="67">
        <v>0</v>
      </c>
      <c r="T4378"/>
    </row>
    <row r="4379" spans="1:20" ht="15">
      <c r="A4379" s="28" t="s">
        <v>2525</v>
      </c>
      <c r="B4379" s="63" t="s">
        <v>2557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>
        <v>0</v>
      </c>
      <c r="J4379" s="9" t="s">
        <v>183</v>
      </c>
      <c r="K4379" s="9" t="s">
        <v>183</v>
      </c>
      <c r="L4379" s="9" t="s">
        <v>183</v>
      </c>
      <c r="M4379" s="9"/>
      <c r="N4379" s="67"/>
      <c r="O4379" s="67">
        <v>0</v>
      </c>
      <c r="T4379"/>
    </row>
    <row r="4380" spans="1:20" ht="15">
      <c r="A4380" s="28" t="s">
        <v>2526</v>
      </c>
      <c r="B4380" s="63" t="s">
        <v>2554</v>
      </c>
      <c r="C4380" s="3"/>
      <c r="D4380" s="3"/>
      <c r="E4380" s="9" t="s">
        <v>278</v>
      </c>
      <c r="F4380" s="9" t="s">
        <v>278</v>
      </c>
      <c r="G4380" s="9" t="s">
        <v>278</v>
      </c>
      <c r="H4380" s="9" t="s">
        <v>278</v>
      </c>
      <c r="I4380" s="9">
        <v>0</v>
      </c>
      <c r="J4380" s="9" t="s">
        <v>183</v>
      </c>
      <c r="K4380" s="9" t="s">
        <v>183</v>
      </c>
      <c r="L4380" s="9" t="s">
        <v>183</v>
      </c>
      <c r="M4380" s="9"/>
      <c r="N4380" s="67"/>
      <c r="O4380" s="67">
        <v>0</v>
      </c>
      <c r="T4380"/>
    </row>
    <row r="4381" spans="1:20" ht="15">
      <c r="A4381" s="28" t="s">
        <v>2527</v>
      </c>
      <c r="B4381" s="63" t="s">
        <v>2563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>
        <v>0</v>
      </c>
      <c r="J4381" s="9" t="s">
        <v>183</v>
      </c>
      <c r="K4381" s="9" t="s">
        <v>183</v>
      </c>
      <c r="L4381" s="9" t="s">
        <v>183</v>
      </c>
      <c r="M4381" s="9"/>
      <c r="N4381" s="67"/>
      <c r="O4381" s="67">
        <v>0</v>
      </c>
      <c r="T4381"/>
    </row>
    <row r="4382" spans="1:20" ht="15">
      <c r="A4382" s="28" t="s">
        <v>2528</v>
      </c>
      <c r="B4382" s="63" t="s">
        <v>180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>
        <v>0</v>
      </c>
      <c r="J4382" s="9" t="s">
        <v>183</v>
      </c>
      <c r="K4382" s="9" t="s">
        <v>183</v>
      </c>
      <c r="L4382" s="9" t="s">
        <v>183</v>
      </c>
      <c r="M4382" s="9"/>
      <c r="N4382" s="67"/>
      <c r="O4382" s="67">
        <v>0</v>
      </c>
      <c r="T4382"/>
    </row>
    <row r="4383" spans="1:20" ht="15">
      <c r="A4383" s="28" t="s">
        <v>2529</v>
      </c>
      <c r="B4383" s="63" t="s">
        <v>2564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>
        <v>0</v>
      </c>
      <c r="J4383" s="9" t="s">
        <v>183</v>
      </c>
      <c r="K4383" s="9" t="s">
        <v>183</v>
      </c>
      <c r="L4383" s="9" t="s">
        <v>183</v>
      </c>
      <c r="M4383" s="9"/>
      <c r="N4383" s="67"/>
      <c r="O4383" s="67">
        <v>0</v>
      </c>
      <c r="T4383"/>
    </row>
    <row r="4384" spans="1:20" ht="15">
      <c r="A4384" s="28" t="s">
        <v>2530</v>
      </c>
      <c r="B4384" s="63" t="s">
        <v>2549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>
        <v>0</v>
      </c>
      <c r="J4384" s="9" t="s">
        <v>183</v>
      </c>
      <c r="K4384" s="9" t="s">
        <v>183</v>
      </c>
      <c r="L4384" s="9" t="s">
        <v>183</v>
      </c>
      <c r="M4384" s="9"/>
      <c r="N4384" s="67"/>
      <c r="O4384" s="67">
        <v>0</v>
      </c>
      <c r="T4384"/>
    </row>
    <row r="4385" spans="1:20" ht="15">
      <c r="A4385" s="28" t="s">
        <v>2531</v>
      </c>
      <c r="B4385" s="63" t="s">
        <v>2543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>
        <v>0</v>
      </c>
      <c r="J4385" s="9" t="s">
        <v>183</v>
      </c>
      <c r="K4385" s="9" t="s">
        <v>183</v>
      </c>
      <c r="L4385" s="9" t="s">
        <v>183</v>
      </c>
      <c r="M4385" s="9"/>
      <c r="N4385" s="67"/>
      <c r="O4385" s="67">
        <v>0</v>
      </c>
      <c r="T4385"/>
    </row>
    <row r="4386" spans="1:20" ht="15">
      <c r="A4386" s="28" t="s">
        <v>2532</v>
      </c>
      <c r="B4386" s="63" t="s">
        <v>2550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>
        <v>0</v>
      </c>
      <c r="J4386" s="9" t="s">
        <v>183</v>
      </c>
      <c r="K4386" s="9" t="s">
        <v>183</v>
      </c>
      <c r="L4386" s="9" t="s">
        <v>183</v>
      </c>
      <c r="M4386" s="9"/>
      <c r="N4386" s="67"/>
      <c r="O4386" s="67">
        <v>0</v>
      </c>
      <c r="T4386"/>
    </row>
    <row r="4387" spans="1:20" ht="15">
      <c r="A4387" s="28" t="s">
        <v>2533</v>
      </c>
      <c r="B4387" s="63" t="s">
        <v>2547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>
        <v>0</v>
      </c>
      <c r="J4387" s="9" t="s">
        <v>183</v>
      </c>
      <c r="K4387" s="9" t="s">
        <v>183</v>
      </c>
      <c r="L4387" s="9" t="s">
        <v>183</v>
      </c>
      <c r="M4387" s="9"/>
      <c r="N4387" s="67"/>
      <c r="O4387" s="67">
        <v>0</v>
      </c>
      <c r="T4387"/>
    </row>
    <row r="4388" spans="1:20" ht="15">
      <c r="A4388" s="28" t="s">
        <v>2534</v>
      </c>
      <c r="B4388" s="63" t="s">
        <v>2558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>
        <v>0</v>
      </c>
      <c r="J4388" s="9" t="s">
        <v>183</v>
      </c>
      <c r="K4388" s="9" t="s">
        <v>183</v>
      </c>
      <c r="L4388" s="9" t="s">
        <v>183</v>
      </c>
      <c r="M4388" s="9"/>
      <c r="N4388" s="67"/>
      <c r="O4388" s="67">
        <v>0</v>
      </c>
      <c r="T4388"/>
    </row>
    <row r="4389" spans="1:20" ht="15">
      <c r="A4389" s="28" t="s">
        <v>2535</v>
      </c>
      <c r="B4389" s="63" t="s">
        <v>2553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>
        <v>0</v>
      </c>
      <c r="J4389" s="9" t="s">
        <v>183</v>
      </c>
      <c r="K4389" s="9" t="s">
        <v>183</v>
      </c>
      <c r="L4389" s="9" t="s">
        <v>183</v>
      </c>
      <c r="M4389" s="9"/>
      <c r="N4389" s="67"/>
      <c r="O4389" s="67">
        <v>0</v>
      </c>
      <c r="T4389"/>
    </row>
    <row r="4390" spans="1:20" ht="15">
      <c r="A4390" s="28" t="s">
        <v>2536</v>
      </c>
      <c r="B4390" s="273" t="s">
        <v>2540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>
        <v>0</v>
      </c>
      <c r="J4390" s="9" t="s">
        <v>183</v>
      </c>
      <c r="K4390" s="9" t="s">
        <v>183</v>
      </c>
      <c r="L4390" s="9" t="s">
        <v>183</v>
      </c>
      <c r="M4390" s="9"/>
      <c r="N4390" s="67"/>
      <c r="O4390" s="67">
        <v>0</v>
      </c>
      <c r="T4390"/>
    </row>
    <row r="4391" spans="1:20" ht="15">
      <c r="A4391" s="28" t="s">
        <v>2537</v>
      </c>
      <c r="B4391" s="63" t="s">
        <v>2555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>
        <v>0</v>
      </c>
      <c r="J4391" s="9" t="s">
        <v>183</v>
      </c>
      <c r="K4391" s="9" t="s">
        <v>183</v>
      </c>
      <c r="L4391" s="9" t="s">
        <v>183</v>
      </c>
      <c r="M4391" s="9"/>
      <c r="N4391" s="67"/>
      <c r="O4391" s="67">
        <v>0</v>
      </c>
      <c r="T4391"/>
    </row>
    <row r="4392" spans="1:20" ht="15">
      <c r="A4392" s="28" t="s">
        <v>2538</v>
      </c>
      <c r="B4392" s="63" t="s">
        <v>2568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>
        <v>0</v>
      </c>
      <c r="J4392" s="9" t="s">
        <v>183</v>
      </c>
      <c r="K4392" s="9" t="s">
        <v>183</v>
      </c>
      <c r="L4392" s="9" t="s">
        <v>183</v>
      </c>
      <c r="M4392" s="9"/>
      <c r="N4392" s="67"/>
      <c r="O4392" s="67">
        <v>0</v>
      </c>
      <c r="T4392"/>
    </row>
    <row r="4393" spans="1:20" ht="15">
      <c r="A4393" s="28" t="s">
        <v>2539</v>
      </c>
      <c r="B4393" s="63" t="s">
        <v>2544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>
        <v>0</v>
      </c>
      <c r="J4393" s="9" t="s">
        <v>183</v>
      </c>
      <c r="K4393" s="9" t="s">
        <v>183</v>
      </c>
      <c r="L4393" s="9" t="s">
        <v>183</v>
      </c>
      <c r="M4393" s="9"/>
      <c r="N4393" s="67"/>
      <c r="O4393" s="67">
        <v>0</v>
      </c>
      <c r="T4393"/>
    </row>
    <row r="4394" spans="1:20" ht="15">
      <c r="A4394" s="28" t="s">
        <v>2687</v>
      </c>
      <c r="B4394" s="63" t="s">
        <v>2551</v>
      </c>
      <c r="C4394" s="3"/>
      <c r="D4394" s="3"/>
      <c r="E4394" s="9" t="s">
        <v>278</v>
      </c>
      <c r="F4394" s="9" t="s">
        <v>278</v>
      </c>
      <c r="G4394" s="9" t="s">
        <v>278</v>
      </c>
      <c r="H4394" s="9" t="s">
        <v>278</v>
      </c>
      <c r="I4394" s="9">
        <v>0</v>
      </c>
      <c r="J4394" s="9" t="s">
        <v>183</v>
      </c>
      <c r="K4394" s="9" t="s">
        <v>183</v>
      </c>
      <c r="L4394" s="9" t="s">
        <v>183</v>
      </c>
      <c r="M4394" s="9"/>
      <c r="N4394" s="67"/>
      <c r="O4394" s="67">
        <v>0</v>
      </c>
      <c r="T4394"/>
    </row>
    <row r="4395" spans="1:20" ht="15">
      <c r="A4395" s="28" t="s">
        <v>2688</v>
      </c>
      <c r="B4395" s="63" t="s">
        <v>2566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>
        <v>0</v>
      </c>
      <c r="J4395" s="9" t="s">
        <v>183</v>
      </c>
      <c r="K4395" s="9" t="s">
        <v>183</v>
      </c>
      <c r="L4395" s="9" t="s">
        <v>183</v>
      </c>
      <c r="M4395" s="9"/>
      <c r="N4395" s="67"/>
      <c r="O4395" s="67">
        <v>0</v>
      </c>
      <c r="T4395"/>
    </row>
    <row r="4396" spans="1:20" ht="15">
      <c r="A4396" s="28" t="s">
        <v>2689</v>
      </c>
      <c r="B4396" s="63" t="s">
        <v>2556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>
        <v>0</v>
      </c>
      <c r="J4396" s="9" t="s">
        <v>183</v>
      </c>
      <c r="K4396" s="9" t="s">
        <v>183</v>
      </c>
      <c r="L4396" s="9" t="s">
        <v>183</v>
      </c>
      <c r="M4396" s="9"/>
      <c r="N4396" s="67"/>
      <c r="O4396" s="67">
        <v>0</v>
      </c>
      <c r="T4396"/>
    </row>
    <row r="4397" spans="1:20" ht="15">
      <c r="A4397" s="28"/>
      <c r="B4397" s="63"/>
      <c r="E4397" s="9"/>
      <c r="F4397" s="9"/>
      <c r="G4397" s="9"/>
      <c r="H4397" s="9"/>
      <c r="L4397" s="69"/>
      <c r="M4397" s="69"/>
      <c r="N4397" s="67"/>
      <c r="T4397"/>
    </row>
    <row r="4398" spans="1:20" ht="15">
      <c r="A4398" s="28"/>
      <c r="B4398" s="63"/>
      <c r="E4398" s="9"/>
      <c r="L4398" s="69"/>
      <c r="M4398" s="69"/>
      <c r="T4398"/>
    </row>
    <row r="4399" spans="1:20" ht="15">
      <c r="A4399" s="28"/>
      <c r="B4399" s="63"/>
      <c r="E4399" s="9"/>
      <c r="L4399" s="69"/>
      <c r="M4399" s="69"/>
      <c r="T4399"/>
    </row>
    <row r="4400" spans="1:20" ht="25.5">
      <c r="A4400" s="23" t="s">
        <v>205</v>
      </c>
      <c r="L4400" s="69"/>
      <c r="M4400" s="69"/>
      <c r="T4400"/>
    </row>
    <row r="4401" spans="1:27">
      <c r="L4401" s="69"/>
      <c r="M4401" s="69"/>
      <c r="T4401"/>
    </row>
    <row r="4402" spans="1:27" ht="15">
      <c r="A4402" s="39"/>
      <c r="B4402" s="39"/>
      <c r="C4402" s="39"/>
      <c r="D4402" s="39"/>
      <c r="E4402" s="61">
        <v>2016</v>
      </c>
      <c r="F4402" s="61">
        <v>2017</v>
      </c>
      <c r="G4402" s="61">
        <v>2018</v>
      </c>
      <c r="H4402" s="61">
        <v>2019</v>
      </c>
      <c r="I4402" s="61">
        <v>2020</v>
      </c>
      <c r="J4402" s="61">
        <v>2021</v>
      </c>
      <c r="K4402" s="61">
        <v>2022</v>
      </c>
      <c r="L4402" s="61">
        <v>2023</v>
      </c>
      <c r="M4402" s="61">
        <v>2024</v>
      </c>
      <c r="O4402" s="70" t="s">
        <v>40</v>
      </c>
      <c r="T4402"/>
    </row>
    <row r="4403" spans="1:27" ht="15">
      <c r="A4403" s="28" t="s">
        <v>0</v>
      </c>
      <c r="B4403" s="63" t="s">
        <v>21</v>
      </c>
      <c r="E4403" s="216">
        <v>343.8</v>
      </c>
      <c r="F4403" s="212">
        <v>500</v>
      </c>
      <c r="G4403" s="9">
        <v>290.89999999999998</v>
      </c>
      <c r="H4403" s="213">
        <v>391.60000000000946</v>
      </c>
      <c r="I4403" s="9">
        <v>0</v>
      </c>
      <c r="J4403" s="9">
        <v>210.29999999999927</v>
      </c>
      <c r="K4403" s="212">
        <v>479.5</v>
      </c>
      <c r="L4403" s="9">
        <v>331.69999999999709</v>
      </c>
      <c r="M4403" s="9"/>
      <c r="O4403" s="67">
        <v>2547.8000000000056</v>
      </c>
      <c r="Q4403" t="s">
        <v>2403</v>
      </c>
      <c r="T4403" t="s">
        <v>4506</v>
      </c>
      <c r="U4403" s="63"/>
      <c r="V4403" s="63"/>
      <c r="W4403" s="265"/>
      <c r="X4403" s="317"/>
      <c r="Y4403" s="63"/>
      <c r="AA4403" s="50"/>
    </row>
    <row r="4404" spans="1:27" ht="15">
      <c r="A4404" s="28" t="s">
        <v>2</v>
      </c>
      <c r="B4404" s="63" t="s">
        <v>11</v>
      </c>
      <c r="E4404" s="9">
        <v>231.2</v>
      </c>
      <c r="F4404" s="216">
        <v>420.3</v>
      </c>
      <c r="G4404" s="211">
        <v>499.7</v>
      </c>
      <c r="H4404" s="216">
        <v>353.30000000000655</v>
      </c>
      <c r="I4404" s="9">
        <v>0</v>
      </c>
      <c r="J4404" s="9">
        <v>261.00000000000364</v>
      </c>
      <c r="K4404" s="9">
        <v>382.5</v>
      </c>
      <c r="L4404" s="9">
        <v>374.49999999999636</v>
      </c>
      <c r="M4404" s="9"/>
      <c r="O4404" s="67">
        <v>2522.5000000000064</v>
      </c>
      <c r="Q4404" t="s">
        <v>1169</v>
      </c>
      <c r="T4404"/>
      <c r="U4404" s="273"/>
      <c r="V4404" s="63"/>
      <c r="W4404" s="283"/>
      <c r="X4404" s="317"/>
      <c r="Y4404" s="63"/>
      <c r="AA4404" s="50"/>
    </row>
    <row r="4405" spans="1:27" ht="15">
      <c r="A4405" s="28" t="s">
        <v>3</v>
      </c>
      <c r="B4405" s="63" t="s">
        <v>27</v>
      </c>
      <c r="E4405" s="212">
        <v>527.79999999999995</v>
      </c>
      <c r="F4405" s="213">
        <v>533.4</v>
      </c>
      <c r="G4405" s="216">
        <v>463.2</v>
      </c>
      <c r="H4405" s="9">
        <v>110.99999999999636</v>
      </c>
      <c r="I4405" s="9">
        <v>0</v>
      </c>
      <c r="J4405" s="9">
        <v>121.49999999999636</v>
      </c>
      <c r="K4405" s="9">
        <v>221.99999999999818</v>
      </c>
      <c r="L4405" s="9">
        <v>371.100000000004</v>
      </c>
      <c r="M4405" s="9"/>
      <c r="O4405" s="67">
        <v>2349.9999999999945</v>
      </c>
      <c r="Q4405" t="s">
        <v>374</v>
      </c>
      <c r="T4405" t="s">
        <v>1693</v>
      </c>
      <c r="U4405" s="218"/>
      <c r="V4405" s="63"/>
      <c r="W4405" s="283"/>
      <c r="X4405" s="317"/>
      <c r="Y4405" s="63"/>
      <c r="AA4405" s="50"/>
    </row>
    <row r="4406" spans="1:27" ht="15">
      <c r="A4406" s="28" t="s">
        <v>5</v>
      </c>
      <c r="B4406" s="63" t="s">
        <v>17</v>
      </c>
      <c r="E4406" s="213">
        <v>656</v>
      </c>
      <c r="F4406" s="216">
        <v>381.4</v>
      </c>
      <c r="G4406" s="9">
        <v>215.5</v>
      </c>
      <c r="H4406" s="9">
        <v>149.50000000000728</v>
      </c>
      <c r="I4406" s="9">
        <v>0</v>
      </c>
      <c r="J4406" s="216">
        <v>291.80000000000655</v>
      </c>
      <c r="K4406" s="9">
        <v>342.80000000000291</v>
      </c>
      <c r="L4406" s="9">
        <v>279.200000000008</v>
      </c>
      <c r="M4406" s="9"/>
      <c r="O4406" s="67">
        <v>2316.2000000000248</v>
      </c>
      <c r="Q4406" t="s">
        <v>2218</v>
      </c>
      <c r="T4406" t="s">
        <v>1693</v>
      </c>
      <c r="U4406" s="273"/>
      <c r="V4406" s="63"/>
      <c r="W4406" s="283"/>
      <c r="X4406" s="317"/>
      <c r="Y4406" s="63"/>
      <c r="AA4406" s="50"/>
    </row>
    <row r="4407" spans="1:27" ht="15">
      <c r="A4407" s="28" t="s">
        <v>7</v>
      </c>
      <c r="B4407" s="63" t="s">
        <v>23</v>
      </c>
      <c r="E4407" s="216">
        <v>509.4</v>
      </c>
      <c r="F4407" s="216">
        <v>384.8</v>
      </c>
      <c r="G4407" s="9">
        <v>308.5</v>
      </c>
      <c r="H4407" s="9">
        <v>293.5</v>
      </c>
      <c r="I4407" s="9">
        <v>0</v>
      </c>
      <c r="J4407" s="9">
        <v>184.80000000000291</v>
      </c>
      <c r="K4407" s="9">
        <v>224.89999999999418</v>
      </c>
      <c r="L4407" s="9">
        <v>314.19999999999709</v>
      </c>
      <c r="M4407" s="9"/>
      <c r="O4407" s="67">
        <v>2220.099999999994</v>
      </c>
      <c r="Q4407" t="s">
        <v>314</v>
      </c>
      <c r="T4407"/>
      <c r="U4407" s="218"/>
      <c r="V4407" s="63"/>
      <c r="W4407" s="283"/>
      <c r="X4407" s="317"/>
      <c r="Y4407" s="63"/>
      <c r="AA4407" s="50"/>
    </row>
    <row r="4408" spans="1:27" ht="15">
      <c r="A4408" s="28" t="s">
        <v>8</v>
      </c>
      <c r="B4408" s="63" t="s">
        <v>25</v>
      </c>
      <c r="E4408" s="216">
        <v>347.2</v>
      </c>
      <c r="F4408" s="216">
        <v>416.2</v>
      </c>
      <c r="G4408" s="216">
        <v>405.8</v>
      </c>
      <c r="H4408" s="9">
        <v>192.99999999999636</v>
      </c>
      <c r="I4408" s="9">
        <v>0</v>
      </c>
      <c r="J4408" s="216">
        <v>292.19999999999709</v>
      </c>
      <c r="K4408" s="9">
        <v>203.50000000000728</v>
      </c>
      <c r="L4408" s="9">
        <v>331.09999999999491</v>
      </c>
      <c r="M4408" s="9"/>
      <c r="O4408" s="67">
        <v>2188.9999999999955</v>
      </c>
      <c r="Q4408" t="s">
        <v>2219</v>
      </c>
      <c r="T4408" s="21" t="s">
        <v>2220</v>
      </c>
      <c r="U4408" s="218"/>
      <c r="V4408" s="63"/>
      <c r="W4408" s="283"/>
      <c r="X4408" s="317"/>
      <c r="Y4408" s="63"/>
      <c r="AA4408" s="50"/>
    </row>
    <row r="4409" spans="1:27" ht="15">
      <c r="A4409" s="28" t="s">
        <v>10</v>
      </c>
      <c r="B4409" s="63" t="s">
        <v>31</v>
      </c>
      <c r="E4409" s="216">
        <v>419</v>
      </c>
      <c r="F4409" s="9">
        <v>233.1</v>
      </c>
      <c r="G4409" s="216">
        <v>368.1</v>
      </c>
      <c r="H4409" s="216">
        <v>346.99999999999636</v>
      </c>
      <c r="I4409" s="9">
        <v>0</v>
      </c>
      <c r="J4409" s="9">
        <v>156.09999999999127</v>
      </c>
      <c r="K4409" s="9">
        <v>387.00000000000364</v>
      </c>
      <c r="L4409" s="9">
        <v>255</v>
      </c>
      <c r="M4409" s="9"/>
      <c r="O4409" s="67">
        <v>2165.2999999999911</v>
      </c>
      <c r="Q4409" t="s">
        <v>1170</v>
      </c>
      <c r="T4409"/>
      <c r="U4409" s="63"/>
      <c r="V4409" s="63"/>
      <c r="W4409" s="265"/>
      <c r="X4409" s="317"/>
      <c r="Y4409" s="63"/>
      <c r="AA4409" s="50"/>
    </row>
    <row r="4410" spans="1:27" ht="15">
      <c r="A4410" s="28" t="s">
        <v>12</v>
      </c>
      <c r="B4410" s="63" t="s">
        <v>1</v>
      </c>
      <c r="E4410" s="9">
        <v>308.60000000000002</v>
      </c>
      <c r="F4410" s="216">
        <v>480.8</v>
      </c>
      <c r="G4410" s="9">
        <v>213.7</v>
      </c>
      <c r="H4410" s="216">
        <v>368.69999999999345</v>
      </c>
      <c r="I4410" s="9">
        <v>0</v>
      </c>
      <c r="J4410" s="9">
        <v>203</v>
      </c>
      <c r="K4410" s="9">
        <v>273.30000000000109</v>
      </c>
      <c r="L4410" s="9">
        <v>251.30000000000655</v>
      </c>
      <c r="M4410" s="9"/>
      <c r="O4410" s="67">
        <v>2099.4000000000015</v>
      </c>
      <c r="Q4410" t="s">
        <v>309</v>
      </c>
      <c r="T4410"/>
      <c r="U4410" s="273"/>
      <c r="V4410" s="63"/>
      <c r="W4410" s="283"/>
      <c r="X4410" s="317"/>
      <c r="Y4410" s="63"/>
      <c r="AA4410" s="50"/>
    </row>
    <row r="4411" spans="1:27" ht="15">
      <c r="A4411" s="28" t="s">
        <v>14</v>
      </c>
      <c r="B4411" s="63" t="s">
        <v>143</v>
      </c>
      <c r="E4411" s="9" t="s">
        <v>278</v>
      </c>
      <c r="F4411" s="9">
        <v>374.5</v>
      </c>
      <c r="G4411" s="9">
        <v>333</v>
      </c>
      <c r="H4411" s="9">
        <v>247.70000000000073</v>
      </c>
      <c r="I4411" s="9">
        <v>0</v>
      </c>
      <c r="J4411" s="216">
        <v>307.09999999999854</v>
      </c>
      <c r="K4411" s="9">
        <v>361.50000000000364</v>
      </c>
      <c r="L4411" s="9">
        <v>270.70000000000073</v>
      </c>
      <c r="M4411" s="9"/>
      <c r="O4411" s="67">
        <v>1894.5000000000036</v>
      </c>
      <c r="Q4411" t="s">
        <v>292</v>
      </c>
      <c r="T4411"/>
      <c r="U4411" s="273"/>
      <c r="V4411" s="63"/>
      <c r="W4411" s="283"/>
      <c r="X4411" s="317"/>
      <c r="Y4411" s="63"/>
      <c r="AA4411" s="50"/>
    </row>
    <row r="4412" spans="1:27" ht="15">
      <c r="A4412" s="28" t="s">
        <v>16</v>
      </c>
      <c r="B4412" s="63" t="s">
        <v>13</v>
      </c>
      <c r="E4412" s="216">
        <v>424.45</v>
      </c>
      <c r="F4412" s="9">
        <v>380.3</v>
      </c>
      <c r="G4412" s="9">
        <v>264.39999999999998</v>
      </c>
      <c r="H4412" s="9">
        <v>136.49999999999636</v>
      </c>
      <c r="I4412" s="9">
        <v>0</v>
      </c>
      <c r="J4412" s="9">
        <v>121.00000000000364</v>
      </c>
      <c r="K4412" s="9">
        <v>171.89999999999782</v>
      </c>
      <c r="L4412" s="9">
        <v>372.00000000000364</v>
      </c>
      <c r="M4412" s="9"/>
      <c r="O4412" s="67">
        <v>1870.5500000000015</v>
      </c>
      <c r="Q4412" t="s">
        <v>297</v>
      </c>
      <c r="T4412"/>
      <c r="U4412" s="63"/>
      <c r="V4412" s="63"/>
      <c r="W4412" s="265"/>
      <c r="X4412" s="317"/>
      <c r="Y4412" s="63"/>
      <c r="AA4412" s="50"/>
    </row>
    <row r="4413" spans="1:27" ht="15">
      <c r="A4413" s="28" t="s">
        <v>18</v>
      </c>
      <c r="B4413" s="63" t="s">
        <v>9</v>
      </c>
      <c r="E4413" s="9">
        <v>266.5</v>
      </c>
      <c r="F4413" s="9">
        <v>167.2</v>
      </c>
      <c r="G4413" s="9">
        <v>275.60000000000002</v>
      </c>
      <c r="H4413" s="9">
        <v>197.29999999999927</v>
      </c>
      <c r="I4413" s="9">
        <v>0</v>
      </c>
      <c r="J4413" s="9">
        <v>157.19999999999709</v>
      </c>
      <c r="K4413" s="9">
        <v>404.29999999999745</v>
      </c>
      <c r="L4413" s="9">
        <v>294.89999999999418</v>
      </c>
      <c r="M4413" s="9"/>
      <c r="O4413" s="67">
        <v>1762.9999999999879</v>
      </c>
      <c r="T4413"/>
      <c r="U4413" s="218"/>
      <c r="V4413" s="63"/>
      <c r="W4413" s="283"/>
      <c r="X4413" s="317"/>
      <c r="Y4413" s="63"/>
      <c r="AA4413" s="50"/>
    </row>
    <row r="4414" spans="1:27" ht="15">
      <c r="A4414" s="28" t="s">
        <v>20</v>
      </c>
      <c r="B4414" s="63" t="s">
        <v>15</v>
      </c>
      <c r="E4414" s="9">
        <v>279</v>
      </c>
      <c r="F4414" s="9">
        <v>367.1</v>
      </c>
      <c r="G4414" s="9">
        <v>92.4</v>
      </c>
      <c r="H4414" s="9">
        <v>53.399999999995998</v>
      </c>
      <c r="I4414" s="9">
        <v>0</v>
      </c>
      <c r="J4414" s="9">
        <v>214.19999999999345</v>
      </c>
      <c r="K4414" s="216">
        <v>456</v>
      </c>
      <c r="L4414" s="9">
        <v>300.20000000000073</v>
      </c>
      <c r="M4414" s="9"/>
      <c r="O4414" s="67">
        <v>1762.2999999999902</v>
      </c>
      <c r="Q4414" t="s">
        <v>287</v>
      </c>
      <c r="T4414"/>
      <c r="U4414" s="63"/>
      <c r="V4414" s="63"/>
      <c r="W4414" s="283"/>
      <c r="X4414" s="317"/>
      <c r="Y4414" s="63"/>
      <c r="AA4414" s="50"/>
    </row>
    <row r="4415" spans="1:27" ht="15">
      <c r="A4415" s="28" t="s">
        <v>22</v>
      </c>
      <c r="B4415" s="63" t="s">
        <v>37</v>
      </c>
      <c r="E4415" s="9">
        <v>120.1</v>
      </c>
      <c r="F4415" s="9">
        <v>287.2</v>
      </c>
      <c r="G4415" s="216">
        <v>366.7</v>
      </c>
      <c r="H4415" s="9">
        <v>199.30000000000291</v>
      </c>
      <c r="I4415" s="9">
        <v>0</v>
      </c>
      <c r="J4415" s="9">
        <v>141.70000000000073</v>
      </c>
      <c r="K4415" s="9">
        <v>250.50000000000728</v>
      </c>
      <c r="L4415" s="9">
        <v>362.69999999998981</v>
      </c>
      <c r="M4415" s="9"/>
      <c r="O4415" s="67">
        <v>1728.2000000000007</v>
      </c>
      <c r="Q4415" t="s">
        <v>293</v>
      </c>
      <c r="T4415"/>
      <c r="U4415" s="273"/>
      <c r="V4415" s="63"/>
      <c r="W4415" s="283"/>
      <c r="X4415" s="317"/>
      <c r="Y4415" s="63"/>
      <c r="AA4415" s="50"/>
    </row>
    <row r="4416" spans="1:27" ht="15">
      <c r="A4416" s="28" t="s">
        <v>24</v>
      </c>
      <c r="B4416" s="63" t="s">
        <v>142</v>
      </c>
      <c r="E4416" s="9" t="s">
        <v>278</v>
      </c>
      <c r="F4416" s="211">
        <v>531.29999999999995</v>
      </c>
      <c r="G4416" s="9">
        <v>236.3</v>
      </c>
      <c r="H4416" s="9">
        <v>209.99999999999636</v>
      </c>
      <c r="I4416" s="9">
        <v>0</v>
      </c>
      <c r="J4416" s="9">
        <v>223.30000000000291</v>
      </c>
      <c r="K4416" s="9">
        <v>254.09999999999854</v>
      </c>
      <c r="L4416" s="9">
        <v>254.99999999999636</v>
      </c>
      <c r="M4416" s="9"/>
      <c r="O4416" s="67">
        <v>1709.9999999999941</v>
      </c>
      <c r="Q4416" t="s">
        <v>300</v>
      </c>
      <c r="T4416"/>
      <c r="U4416" s="63"/>
      <c r="V4416" s="63"/>
      <c r="W4416" s="283"/>
      <c r="X4416" s="317"/>
      <c r="Y4416" s="63"/>
      <c r="AA4416" s="50"/>
    </row>
    <row r="4417" spans="1:27" ht="15">
      <c r="A4417" s="28" t="s">
        <v>26</v>
      </c>
      <c r="B4417" s="63" t="s">
        <v>155</v>
      </c>
      <c r="E4417" s="9" t="s">
        <v>278</v>
      </c>
      <c r="F4417" s="9" t="s">
        <v>278</v>
      </c>
      <c r="G4417" s="216">
        <v>392.9</v>
      </c>
      <c r="H4417" s="9">
        <v>270.70000000000437</v>
      </c>
      <c r="I4417" s="9">
        <v>0</v>
      </c>
      <c r="J4417" s="9">
        <v>121.80000000000291</v>
      </c>
      <c r="K4417" s="213">
        <v>525.59999999999127</v>
      </c>
      <c r="L4417" s="9">
        <v>288.79999999999927</v>
      </c>
      <c r="M4417" s="9"/>
      <c r="O4417" s="67">
        <v>1599.7999999999979</v>
      </c>
      <c r="Q4417" t="s">
        <v>321</v>
      </c>
      <c r="T4417" s="21" t="s">
        <v>1693</v>
      </c>
      <c r="U4417" s="273"/>
      <c r="V4417" s="63"/>
      <c r="W4417" s="283"/>
      <c r="X4417" s="317"/>
      <c r="Y4417" s="63"/>
      <c r="AA4417" s="50"/>
    </row>
    <row r="4418" spans="1:27" ht="15">
      <c r="A4418" s="28" t="s">
        <v>28</v>
      </c>
      <c r="B4418" s="63" t="s">
        <v>33</v>
      </c>
      <c r="E4418" s="9">
        <v>321.2</v>
      </c>
      <c r="F4418" s="9">
        <v>299.5</v>
      </c>
      <c r="G4418" s="64" t="s">
        <v>279</v>
      </c>
      <c r="H4418" s="9">
        <v>228.29999999999927</v>
      </c>
      <c r="I4418" s="9">
        <v>0</v>
      </c>
      <c r="J4418" s="9">
        <v>199.20000000000437</v>
      </c>
      <c r="K4418" s="9">
        <v>280.09999999999854</v>
      </c>
      <c r="L4418" s="9">
        <v>246.59999999999491</v>
      </c>
      <c r="M4418" s="9"/>
      <c r="O4418" s="67">
        <v>1574.8999999999971</v>
      </c>
      <c r="T4418"/>
      <c r="U4418" s="63"/>
      <c r="V4418" s="63"/>
      <c r="W4418" s="265"/>
      <c r="X4418" s="317"/>
      <c r="Y4418" s="63"/>
      <c r="AA4418" s="50"/>
    </row>
    <row r="4419" spans="1:27" ht="15">
      <c r="A4419" s="28" t="s">
        <v>30</v>
      </c>
      <c r="B4419" s="63" t="s">
        <v>162</v>
      </c>
      <c r="E4419" s="9" t="s">
        <v>278</v>
      </c>
      <c r="F4419" s="9" t="s">
        <v>278</v>
      </c>
      <c r="G4419" s="213">
        <v>545</v>
      </c>
      <c r="H4419" s="216">
        <v>354.89999999999782</v>
      </c>
      <c r="I4419" s="9">
        <v>0</v>
      </c>
      <c r="J4419" s="9">
        <v>144.79999999999927</v>
      </c>
      <c r="K4419" s="9">
        <v>179.99999999998909</v>
      </c>
      <c r="L4419" s="9">
        <v>243.69999999999345</v>
      </c>
      <c r="M4419" s="9"/>
      <c r="O4419" s="67">
        <v>1468.3999999999796</v>
      </c>
      <c r="Q4419" t="s">
        <v>324</v>
      </c>
      <c r="T4419" t="s">
        <v>1693</v>
      </c>
      <c r="U4419" s="63"/>
      <c r="V4419" s="63"/>
      <c r="W4419" s="283"/>
      <c r="X4419" s="317"/>
      <c r="Y4419" s="63"/>
      <c r="AA4419" s="50"/>
    </row>
    <row r="4420" spans="1:27" ht="15">
      <c r="A4420" s="28" t="s">
        <v>32</v>
      </c>
      <c r="B4420" s="63" t="s">
        <v>141</v>
      </c>
      <c r="E4420" s="9" t="s">
        <v>278</v>
      </c>
      <c r="F4420" s="9">
        <v>97.5</v>
      </c>
      <c r="G4420" s="9">
        <v>263.14999999999998</v>
      </c>
      <c r="H4420" s="216">
        <v>304.40000000000146</v>
      </c>
      <c r="I4420" s="9">
        <v>0</v>
      </c>
      <c r="J4420" s="9">
        <v>144.99999999999272</v>
      </c>
      <c r="K4420" s="9">
        <v>266.90000000000509</v>
      </c>
      <c r="L4420" s="9">
        <v>361</v>
      </c>
      <c r="M4420" s="9"/>
      <c r="O4420" s="67">
        <v>1437.9499999999994</v>
      </c>
      <c r="Q4420" t="s">
        <v>293</v>
      </c>
      <c r="T4420"/>
      <c r="U4420" s="273"/>
      <c r="V4420" s="63"/>
      <c r="W4420" s="283"/>
      <c r="X4420" s="317"/>
      <c r="Y4420" s="63"/>
      <c r="AA4420" s="50"/>
    </row>
    <row r="4421" spans="1:27" ht="15">
      <c r="A4421" s="28" t="s">
        <v>34</v>
      </c>
      <c r="B4421" s="63" t="s">
        <v>745</v>
      </c>
      <c r="E4421" s="9" t="s">
        <v>278</v>
      </c>
      <c r="F4421" s="9" t="s">
        <v>278</v>
      </c>
      <c r="G4421" s="9" t="s">
        <v>278</v>
      </c>
      <c r="H4421" s="212">
        <v>381.50000000000182</v>
      </c>
      <c r="I4421" s="9">
        <v>0</v>
      </c>
      <c r="J4421" s="9">
        <v>172.79999999999927</v>
      </c>
      <c r="K4421" s="9">
        <v>331.50000000000364</v>
      </c>
      <c r="L4421" s="211">
        <v>531.100000000004</v>
      </c>
      <c r="M4421" s="211"/>
      <c r="O4421" s="67">
        <v>1416.9000000000087</v>
      </c>
      <c r="Q4421" t="s">
        <v>302</v>
      </c>
      <c r="T4421"/>
      <c r="U4421" s="63"/>
      <c r="V4421" s="63"/>
      <c r="W4421" s="265"/>
      <c r="X4421" s="317"/>
      <c r="Y4421" s="63"/>
      <c r="AA4421" s="50"/>
    </row>
    <row r="4422" spans="1:27" ht="15">
      <c r="A4422" s="28" t="s">
        <v>36</v>
      </c>
      <c r="B4422" s="63" t="s">
        <v>154</v>
      </c>
      <c r="E4422" s="9" t="s">
        <v>278</v>
      </c>
      <c r="F4422" s="9" t="s">
        <v>278</v>
      </c>
      <c r="G4422" s="9">
        <v>305.10000000000002</v>
      </c>
      <c r="H4422" s="9">
        <v>223.10000000000218</v>
      </c>
      <c r="I4422" s="9">
        <v>0</v>
      </c>
      <c r="J4422" s="9">
        <v>201.29999999999563</v>
      </c>
      <c r="K4422" s="9">
        <v>376</v>
      </c>
      <c r="L4422" s="9">
        <v>233.10000000000946</v>
      </c>
      <c r="M4422" s="9"/>
      <c r="O4422" s="67">
        <v>1338.6000000000072</v>
      </c>
      <c r="T4422"/>
      <c r="U4422" s="63"/>
      <c r="V4422" s="63"/>
      <c r="W4422" s="265"/>
      <c r="X4422" s="317"/>
      <c r="Y4422" s="63"/>
      <c r="AA4422" s="50"/>
    </row>
    <row r="4423" spans="1:27" ht="15">
      <c r="A4423" s="28" t="s">
        <v>38</v>
      </c>
      <c r="B4423" s="63" t="s">
        <v>19</v>
      </c>
      <c r="E4423" s="211">
        <v>573.79999999999995</v>
      </c>
      <c r="F4423" s="9">
        <v>141</v>
      </c>
      <c r="G4423" s="9">
        <v>247.4</v>
      </c>
      <c r="H4423" s="9">
        <v>211.69999999999709</v>
      </c>
      <c r="I4423" s="9">
        <v>0</v>
      </c>
      <c r="J4423" s="9">
        <v>144.20000000000073</v>
      </c>
      <c r="K4423" s="9" t="s">
        <v>278</v>
      </c>
      <c r="L4423" s="9" t="s">
        <v>278</v>
      </c>
      <c r="M4423" s="9"/>
      <c r="O4423" s="67">
        <v>1318.0999999999976</v>
      </c>
      <c r="Q4423" t="s">
        <v>300</v>
      </c>
      <c r="T4423"/>
      <c r="U4423" s="273"/>
      <c r="V4423" s="63"/>
      <c r="W4423" s="282"/>
      <c r="X4423" s="317"/>
      <c r="Y4423" s="63"/>
      <c r="AA4423" s="50"/>
    </row>
    <row r="4424" spans="1:27" ht="15">
      <c r="A4424" s="28" t="s">
        <v>145</v>
      </c>
      <c r="B4424" s="63" t="s">
        <v>740</v>
      </c>
      <c r="E4424" s="9" t="s">
        <v>278</v>
      </c>
      <c r="F4424" s="9" t="s">
        <v>278</v>
      </c>
      <c r="G4424" s="9" t="s">
        <v>278</v>
      </c>
      <c r="H4424" s="216">
        <v>334.90000000000146</v>
      </c>
      <c r="I4424" s="9">
        <v>0</v>
      </c>
      <c r="J4424" s="9">
        <v>290.90000000000146</v>
      </c>
      <c r="K4424" s="9">
        <v>328.5</v>
      </c>
      <c r="L4424" s="9">
        <v>355.79999999998472</v>
      </c>
      <c r="M4424" s="9"/>
      <c r="O4424" s="67">
        <v>1310.0999999999876</v>
      </c>
      <c r="Q4424" t="s">
        <v>287</v>
      </c>
      <c r="T4424"/>
      <c r="U4424" s="273"/>
      <c r="V4424" s="63"/>
      <c r="W4424" s="283"/>
      <c r="X4424" s="317"/>
      <c r="Y4424" s="63"/>
      <c r="AA4424" s="50"/>
    </row>
    <row r="4425" spans="1:27" ht="15">
      <c r="A4425" s="28" t="s">
        <v>146</v>
      </c>
      <c r="B4425" s="63" t="s">
        <v>144</v>
      </c>
      <c r="E4425" s="9" t="s">
        <v>278</v>
      </c>
      <c r="F4425" s="9">
        <v>302.39999999999998</v>
      </c>
      <c r="G4425" s="9">
        <v>310.8</v>
      </c>
      <c r="H4425" s="9">
        <v>143.30000000000291</v>
      </c>
      <c r="I4425" s="9">
        <v>0</v>
      </c>
      <c r="J4425" s="9">
        <v>249.59999999999491</v>
      </c>
      <c r="K4425" s="9">
        <v>292.60000000000218</v>
      </c>
      <c r="L4425" s="9" t="s">
        <v>278</v>
      </c>
      <c r="M4425" s="9"/>
      <c r="O4425" s="67">
        <v>1298.7</v>
      </c>
      <c r="T4425"/>
      <c r="U4425" s="273"/>
      <c r="V4425" s="63"/>
      <c r="W4425" s="283"/>
      <c r="X4425" s="317"/>
      <c r="Y4425" s="63"/>
      <c r="AA4425" s="50"/>
    </row>
    <row r="4426" spans="1:27" ht="15">
      <c r="A4426" s="28" t="s">
        <v>147</v>
      </c>
      <c r="B4426" s="63" t="s">
        <v>6</v>
      </c>
      <c r="E4426" s="9">
        <v>255.65</v>
      </c>
      <c r="F4426" s="216">
        <v>469</v>
      </c>
      <c r="G4426" s="9">
        <v>252.65</v>
      </c>
      <c r="H4426" s="9">
        <v>124.50000000000182</v>
      </c>
      <c r="I4426" s="9">
        <v>0</v>
      </c>
      <c r="J4426" s="9">
        <v>146.5</v>
      </c>
      <c r="K4426" s="9" t="s">
        <v>278</v>
      </c>
      <c r="L4426" s="9" t="s">
        <v>278</v>
      </c>
      <c r="M4426" s="9"/>
      <c r="O4426" s="67">
        <v>1248.3000000000018</v>
      </c>
      <c r="Q4426" t="s">
        <v>284</v>
      </c>
      <c r="T4426"/>
      <c r="U4426" s="63"/>
      <c r="V4426" s="63"/>
      <c r="W4426" s="265"/>
      <c r="X4426" s="317"/>
      <c r="Y4426" s="63"/>
      <c r="AA4426" s="50"/>
    </row>
    <row r="4427" spans="1:27" ht="15">
      <c r="A4427" s="28" t="s">
        <v>151</v>
      </c>
      <c r="B4427" s="63" t="s">
        <v>710</v>
      </c>
      <c r="E4427" s="9" t="s">
        <v>278</v>
      </c>
      <c r="F4427" s="9" t="s">
        <v>278</v>
      </c>
      <c r="G4427" s="9" t="s">
        <v>278</v>
      </c>
      <c r="H4427" s="9">
        <v>276.19999999999527</v>
      </c>
      <c r="I4427" s="9">
        <v>0</v>
      </c>
      <c r="J4427" s="9">
        <v>236.89999999999418</v>
      </c>
      <c r="K4427" s="211">
        <v>494.49999999999636</v>
      </c>
      <c r="L4427" s="9">
        <v>240.00000000000364</v>
      </c>
      <c r="M4427" s="9"/>
      <c r="O4427" s="67">
        <v>1247.5999999999894</v>
      </c>
      <c r="Q4427" t="s">
        <v>300</v>
      </c>
      <c r="T4427"/>
      <c r="U4427" s="273"/>
      <c r="V4427" s="63"/>
      <c r="W4427" s="283"/>
      <c r="X4427" s="317"/>
      <c r="Y4427" s="63"/>
      <c r="AA4427" s="50"/>
    </row>
    <row r="4428" spans="1:27" ht="15">
      <c r="A4428" s="28" t="s">
        <v>157</v>
      </c>
      <c r="B4428" s="63" t="s">
        <v>39</v>
      </c>
      <c r="E4428" s="9">
        <v>206.8</v>
      </c>
      <c r="F4428" s="9">
        <v>196.5</v>
      </c>
      <c r="G4428" s="9">
        <v>180.4</v>
      </c>
      <c r="H4428" s="9">
        <v>80.799999999999272</v>
      </c>
      <c r="I4428" s="9">
        <v>0</v>
      </c>
      <c r="J4428" s="9">
        <v>189</v>
      </c>
      <c r="K4428" s="9">
        <v>391.50000000000546</v>
      </c>
      <c r="L4428" s="9" t="s">
        <v>278</v>
      </c>
      <c r="M4428" s="9"/>
      <c r="O4428" s="67">
        <v>1245.0000000000048</v>
      </c>
      <c r="T4428"/>
      <c r="U4428" s="218"/>
      <c r="V4428" s="63"/>
      <c r="W4428" s="283"/>
      <c r="X4428" s="317"/>
      <c r="Y4428" s="63"/>
      <c r="AA4428" s="50"/>
    </row>
    <row r="4429" spans="1:27" ht="15">
      <c r="A4429" s="28" t="s">
        <v>159</v>
      </c>
      <c r="B4429" s="63" t="s">
        <v>153</v>
      </c>
      <c r="E4429" s="9" t="s">
        <v>278</v>
      </c>
      <c r="F4429" s="9" t="s">
        <v>278</v>
      </c>
      <c r="G4429" s="212">
        <v>477</v>
      </c>
      <c r="H4429" s="9">
        <v>176</v>
      </c>
      <c r="I4429" s="9">
        <v>0</v>
      </c>
      <c r="J4429" s="9">
        <v>136</v>
      </c>
      <c r="K4429" s="9">
        <v>298.00000000000728</v>
      </c>
      <c r="L4429" s="9">
        <v>143.99999999999636</v>
      </c>
      <c r="M4429" s="9"/>
      <c r="O4429" s="67">
        <v>1231.0000000000036</v>
      </c>
      <c r="Q4429" t="s">
        <v>282</v>
      </c>
      <c r="T4429"/>
      <c r="U4429" s="63"/>
      <c r="V4429" s="63"/>
      <c r="W4429" s="283"/>
      <c r="X4429" s="317"/>
      <c r="Y4429" s="63"/>
      <c r="AA4429" s="50"/>
    </row>
    <row r="4430" spans="1:27" ht="15">
      <c r="A4430" s="28" t="s">
        <v>160</v>
      </c>
      <c r="B4430" s="28" t="s">
        <v>690</v>
      </c>
      <c r="E4430" s="9" t="s">
        <v>278</v>
      </c>
      <c r="F4430" s="9" t="s">
        <v>278</v>
      </c>
      <c r="G4430" s="9" t="s">
        <v>278</v>
      </c>
      <c r="H4430" s="9">
        <v>199.50000000000364</v>
      </c>
      <c r="I4430" s="9">
        <v>0</v>
      </c>
      <c r="J4430" s="9">
        <v>240.19999999999345</v>
      </c>
      <c r="K4430" s="216">
        <v>466.09999999999854</v>
      </c>
      <c r="L4430" s="9">
        <v>240.00000000000728</v>
      </c>
      <c r="M4430" s="9"/>
      <c r="O4430" s="67">
        <v>1145.8000000000029</v>
      </c>
      <c r="Q4430" t="s">
        <v>297</v>
      </c>
      <c r="T4430"/>
      <c r="U4430" s="273"/>
      <c r="V4430" s="63"/>
      <c r="W4430" s="283"/>
      <c r="X4430" s="317"/>
      <c r="Y4430" s="63"/>
      <c r="AA4430" s="50"/>
    </row>
    <row r="4431" spans="1:27" ht="15">
      <c r="A4431" s="28" t="s">
        <v>161</v>
      </c>
      <c r="B4431" s="63" t="s">
        <v>757</v>
      </c>
      <c r="E4431" s="9" t="s">
        <v>278</v>
      </c>
      <c r="F4431" s="9" t="s">
        <v>278</v>
      </c>
      <c r="G4431" s="9" t="s">
        <v>278</v>
      </c>
      <c r="H4431" s="9">
        <v>129.49999999999636</v>
      </c>
      <c r="I4431" s="9">
        <v>0</v>
      </c>
      <c r="J4431" s="9">
        <v>218.89999999999782</v>
      </c>
      <c r="K4431" s="216">
        <v>432.49999999999636</v>
      </c>
      <c r="L4431" s="9">
        <v>326.30000000000291</v>
      </c>
      <c r="M4431" s="9"/>
      <c r="O4431" s="67">
        <v>1107.1999999999935</v>
      </c>
      <c r="Q4431" t="s">
        <v>293</v>
      </c>
      <c r="T4431"/>
      <c r="U4431" s="63"/>
      <c r="V4431" s="63"/>
      <c r="W4431" s="265"/>
      <c r="X4431" s="317"/>
      <c r="Y4431" s="63"/>
      <c r="AA4431" s="50"/>
    </row>
    <row r="4432" spans="1:27" ht="15">
      <c r="A4432" s="28" t="s">
        <v>163</v>
      </c>
      <c r="B4432" s="63" t="s">
        <v>735</v>
      </c>
      <c r="E4432" s="9" t="s">
        <v>278</v>
      </c>
      <c r="F4432" s="9" t="s">
        <v>278</v>
      </c>
      <c r="G4432" s="9" t="s">
        <v>278</v>
      </c>
      <c r="H4432" s="211">
        <v>384.50000000000364</v>
      </c>
      <c r="I4432" s="9">
        <v>0</v>
      </c>
      <c r="J4432" s="9">
        <v>226.50000000000728</v>
      </c>
      <c r="K4432" s="9">
        <v>254.29999999999563</v>
      </c>
      <c r="L4432" s="9">
        <v>224.99999999999636</v>
      </c>
      <c r="M4432" s="9"/>
      <c r="O4432" s="67">
        <v>1090.3000000000029</v>
      </c>
      <c r="Q4432" t="s">
        <v>300</v>
      </c>
      <c r="T4432"/>
      <c r="U4432" s="273"/>
      <c r="V4432" s="63"/>
      <c r="W4432" s="282"/>
      <c r="X4432" s="317"/>
      <c r="Y4432" s="63"/>
      <c r="AA4432" s="50"/>
    </row>
    <row r="4433" spans="1:27" ht="15">
      <c r="A4433" s="28" t="s">
        <v>274</v>
      </c>
      <c r="B4433" s="63" t="s">
        <v>703</v>
      </c>
      <c r="E4433" s="9" t="s">
        <v>278</v>
      </c>
      <c r="F4433" s="9" t="s">
        <v>278</v>
      </c>
      <c r="G4433" s="9" t="s">
        <v>278</v>
      </c>
      <c r="H4433" s="9">
        <v>138.79999999999563</v>
      </c>
      <c r="I4433" s="9">
        <v>0</v>
      </c>
      <c r="J4433" s="9">
        <v>291.50000000000728</v>
      </c>
      <c r="K4433" s="9">
        <v>336.40000000000146</v>
      </c>
      <c r="L4433" s="9">
        <v>321.00000000000364</v>
      </c>
      <c r="M4433" s="9"/>
      <c r="O4433" s="67">
        <v>1087.700000000008</v>
      </c>
      <c r="T4433"/>
      <c r="U4433" s="273"/>
      <c r="V4433" s="63"/>
      <c r="W4433" s="282"/>
      <c r="X4433" s="317"/>
      <c r="Y4433" s="63"/>
      <c r="AA4433" s="50"/>
    </row>
    <row r="4434" spans="1:27" ht="15">
      <c r="A4434" s="28" t="s">
        <v>275</v>
      </c>
      <c r="B4434" s="63" t="s">
        <v>736</v>
      </c>
      <c r="E4434" s="9" t="s">
        <v>278</v>
      </c>
      <c r="F4434" s="9" t="s">
        <v>278</v>
      </c>
      <c r="G4434" s="9" t="s">
        <v>278</v>
      </c>
      <c r="H4434" s="9">
        <v>160.99999999999636</v>
      </c>
      <c r="I4434" s="9">
        <v>0</v>
      </c>
      <c r="J4434" s="9">
        <v>182.700000000008</v>
      </c>
      <c r="K4434" s="216">
        <v>467.200000000008</v>
      </c>
      <c r="L4434" s="9">
        <v>273.90000000000509</v>
      </c>
      <c r="M4434" s="9"/>
      <c r="O4434" s="67">
        <v>1084.8000000000175</v>
      </c>
      <c r="Q4434" t="s">
        <v>284</v>
      </c>
      <c r="T4434"/>
      <c r="U4434" s="63"/>
      <c r="V4434" s="63"/>
      <c r="W4434" s="283"/>
      <c r="X4434" s="317"/>
      <c r="Y4434" s="63"/>
      <c r="AA4434" s="50"/>
    </row>
    <row r="4435" spans="1:27" ht="15">
      <c r="A4435" s="28" t="s">
        <v>276</v>
      </c>
      <c r="B4435" s="63" t="s">
        <v>695</v>
      </c>
      <c r="E4435" s="9" t="s">
        <v>278</v>
      </c>
      <c r="F4435" s="9" t="s">
        <v>278</v>
      </c>
      <c r="G4435" s="9" t="s">
        <v>278</v>
      </c>
      <c r="H4435" s="9">
        <v>251.00000000000364</v>
      </c>
      <c r="I4435" s="9">
        <v>0</v>
      </c>
      <c r="J4435" s="9">
        <v>262.49999999999272</v>
      </c>
      <c r="K4435" s="9">
        <v>243.00000000000182</v>
      </c>
      <c r="L4435" s="9">
        <v>301.79999999999563</v>
      </c>
      <c r="M4435" s="9"/>
      <c r="O4435" s="67">
        <v>1058.2999999999938</v>
      </c>
      <c r="T4435"/>
      <c r="U4435" s="273"/>
      <c r="V4435" s="63"/>
      <c r="W4435" s="283"/>
      <c r="X4435" s="317"/>
      <c r="Y4435" s="63"/>
      <c r="AA4435" s="50"/>
    </row>
    <row r="4436" spans="1:27" ht="15">
      <c r="A4436" s="28" t="s">
        <v>277</v>
      </c>
      <c r="B4436" s="63" t="s">
        <v>720</v>
      </c>
      <c r="E4436" s="9" t="s">
        <v>278</v>
      </c>
      <c r="F4436" s="9" t="s">
        <v>278</v>
      </c>
      <c r="G4436" s="9" t="s">
        <v>278</v>
      </c>
      <c r="H4436" s="9">
        <v>248.24999999999818</v>
      </c>
      <c r="I4436" s="9">
        <v>0</v>
      </c>
      <c r="J4436" s="9">
        <v>233.60000000000582</v>
      </c>
      <c r="K4436" s="9">
        <v>325.50000000000546</v>
      </c>
      <c r="L4436" s="9">
        <v>232.19999999999709</v>
      </c>
      <c r="M4436" s="9"/>
      <c r="O4436" s="67">
        <v>1039.5500000000065</v>
      </c>
      <c r="T4436"/>
      <c r="U4436" s="63"/>
      <c r="V4436" s="63"/>
      <c r="W4436" s="265"/>
      <c r="X4436" s="317"/>
      <c r="Y4436" s="63"/>
      <c r="AA4436" s="50"/>
    </row>
    <row r="4437" spans="1:27" ht="15">
      <c r="A4437" s="28" t="s">
        <v>692</v>
      </c>
      <c r="B4437" s="63" t="s">
        <v>705</v>
      </c>
      <c r="E4437" s="9" t="s">
        <v>278</v>
      </c>
      <c r="F4437" s="9" t="s">
        <v>278</v>
      </c>
      <c r="G4437" s="9" t="s">
        <v>278</v>
      </c>
      <c r="H4437" s="9">
        <v>128.49999999999636</v>
      </c>
      <c r="I4437" s="9">
        <v>0</v>
      </c>
      <c r="J4437" s="213">
        <v>403.70000000000073</v>
      </c>
      <c r="K4437" s="9">
        <v>240.5</v>
      </c>
      <c r="L4437" s="9">
        <v>259.50000000000728</v>
      </c>
      <c r="M4437" s="9"/>
      <c r="O4437" s="67">
        <v>1032.2000000000044</v>
      </c>
      <c r="Q4437" t="s">
        <v>281</v>
      </c>
      <c r="T4437" s="21" t="s">
        <v>1693</v>
      </c>
      <c r="U4437" s="273"/>
      <c r="V4437" s="63"/>
      <c r="W4437" s="282"/>
      <c r="X4437" s="317"/>
      <c r="Y4437" s="63"/>
      <c r="AA4437" s="50"/>
    </row>
    <row r="4438" spans="1:27" ht="15">
      <c r="A4438" s="28" t="s">
        <v>693</v>
      </c>
      <c r="B4438" s="63" t="s">
        <v>35</v>
      </c>
      <c r="E4438" s="9">
        <v>216</v>
      </c>
      <c r="F4438" s="9">
        <v>316.39999999999998</v>
      </c>
      <c r="G4438" s="9">
        <v>277</v>
      </c>
      <c r="H4438" s="9">
        <v>216.00000000000364</v>
      </c>
      <c r="I4438" s="9">
        <v>0</v>
      </c>
      <c r="J4438" s="9" t="s">
        <v>278</v>
      </c>
      <c r="K4438" s="9" t="s">
        <v>278</v>
      </c>
      <c r="L4438" s="9" t="s">
        <v>278</v>
      </c>
      <c r="M4438" s="9"/>
      <c r="O4438" s="67">
        <v>1025.4000000000037</v>
      </c>
      <c r="T4438"/>
      <c r="U4438" s="273"/>
      <c r="V4438" s="63"/>
      <c r="W4438" s="283"/>
      <c r="X4438" s="317"/>
      <c r="Y4438" s="63"/>
      <c r="AA4438" s="50"/>
    </row>
    <row r="4439" spans="1:27" ht="15">
      <c r="A4439" s="28" t="s">
        <v>694</v>
      </c>
      <c r="B4439" s="205" t="s">
        <v>1549</v>
      </c>
      <c r="C4439" s="3"/>
      <c r="D4439" s="3"/>
      <c r="E4439" s="9" t="s">
        <v>278</v>
      </c>
      <c r="F4439" s="9" t="s">
        <v>278</v>
      </c>
      <c r="G4439" s="9" t="s">
        <v>278</v>
      </c>
      <c r="H4439" s="9" t="s">
        <v>278</v>
      </c>
      <c r="I4439" s="9">
        <v>0</v>
      </c>
      <c r="J4439" s="9">
        <v>221.49999999999818</v>
      </c>
      <c r="K4439" s="216">
        <v>478.5</v>
      </c>
      <c r="L4439" s="9">
        <v>324.79999999999563</v>
      </c>
      <c r="M4439" s="9"/>
      <c r="O4439" s="67">
        <v>1024.7999999999938</v>
      </c>
      <c r="Q4439" t="s">
        <v>283</v>
      </c>
      <c r="T4439"/>
      <c r="U4439" s="63"/>
      <c r="V4439" s="63"/>
      <c r="W4439" s="283"/>
      <c r="X4439" s="317"/>
      <c r="Y4439" s="63"/>
      <c r="AA4439" s="50"/>
    </row>
    <row r="4440" spans="1:27" ht="15">
      <c r="A4440" s="28" t="s">
        <v>696</v>
      </c>
      <c r="B4440" s="63" t="s">
        <v>712</v>
      </c>
      <c r="E4440" s="9" t="s">
        <v>278</v>
      </c>
      <c r="F4440" s="9" t="s">
        <v>278</v>
      </c>
      <c r="G4440" s="9" t="s">
        <v>278</v>
      </c>
      <c r="H4440" s="9">
        <v>196.65000000000146</v>
      </c>
      <c r="I4440" s="9">
        <v>0</v>
      </c>
      <c r="J4440" s="9">
        <v>164.89999999999964</v>
      </c>
      <c r="K4440" s="9">
        <v>393</v>
      </c>
      <c r="L4440" s="9">
        <v>254.69999999999891</v>
      </c>
      <c r="M4440" s="9"/>
      <c r="O4440" s="67">
        <v>1009.25</v>
      </c>
      <c r="T4440"/>
      <c r="U4440" s="63"/>
      <c r="V4440" s="63"/>
      <c r="W4440" s="283"/>
      <c r="X4440" s="317"/>
      <c r="Y4440" s="63"/>
      <c r="AA4440" s="50"/>
    </row>
    <row r="4441" spans="1:27" ht="15">
      <c r="A4441" s="28" t="s">
        <v>702</v>
      </c>
      <c r="B4441" s="63" t="s">
        <v>714</v>
      </c>
      <c r="E4441" s="9" t="s">
        <v>278</v>
      </c>
      <c r="F4441" s="9" t="s">
        <v>278</v>
      </c>
      <c r="G4441" s="9" t="s">
        <v>278</v>
      </c>
      <c r="H4441" s="9">
        <v>226</v>
      </c>
      <c r="I4441" s="9">
        <v>0</v>
      </c>
      <c r="J4441" s="9">
        <v>100.5</v>
      </c>
      <c r="K4441" s="9">
        <v>373</v>
      </c>
      <c r="L4441" s="9">
        <v>264.50000000000728</v>
      </c>
      <c r="M4441" s="9"/>
      <c r="O4441" s="67">
        <v>964.00000000000728</v>
      </c>
      <c r="T4441"/>
      <c r="U4441" s="63"/>
      <c r="V4441" s="63"/>
      <c r="W4441" s="265"/>
      <c r="X4441" s="317"/>
      <c r="Y4441" s="63"/>
      <c r="AA4441" s="50"/>
    </row>
    <row r="4442" spans="1:27" ht="15">
      <c r="A4442" s="28" t="s">
        <v>704</v>
      </c>
      <c r="B4442" s="63" t="s">
        <v>706</v>
      </c>
      <c r="E4442" s="9" t="s">
        <v>278</v>
      </c>
      <c r="F4442" s="9" t="s">
        <v>278</v>
      </c>
      <c r="G4442" s="9" t="s">
        <v>278</v>
      </c>
      <c r="H4442" s="9">
        <v>166.79999999999563</v>
      </c>
      <c r="I4442" s="9">
        <v>0</v>
      </c>
      <c r="J4442" s="9">
        <v>208.20000000000437</v>
      </c>
      <c r="K4442" s="9">
        <v>250.50000000000364</v>
      </c>
      <c r="L4442" s="9">
        <v>335.30000000000291</v>
      </c>
      <c r="M4442" s="9"/>
      <c r="O4442" s="67">
        <v>960.80000000000655</v>
      </c>
      <c r="T4442"/>
      <c r="U4442" s="63"/>
      <c r="V4442" s="63"/>
      <c r="W4442" s="265"/>
      <c r="X4442" s="317"/>
      <c r="Y4442" s="63"/>
      <c r="AA4442" s="50"/>
    </row>
    <row r="4443" spans="1:27" ht="15">
      <c r="A4443" s="28" t="s">
        <v>707</v>
      </c>
      <c r="B4443" s="28" t="s">
        <v>691</v>
      </c>
      <c r="E4443" s="9" t="s">
        <v>278</v>
      </c>
      <c r="F4443" s="9" t="s">
        <v>278</v>
      </c>
      <c r="G4443" s="9" t="s">
        <v>278</v>
      </c>
      <c r="H4443" s="9">
        <v>154.20000000000437</v>
      </c>
      <c r="I4443" s="9">
        <v>0</v>
      </c>
      <c r="J4443" s="9">
        <v>177.39999999999782</v>
      </c>
      <c r="K4443" s="9">
        <v>301.50000000000364</v>
      </c>
      <c r="L4443" s="9">
        <v>322.10000000000582</v>
      </c>
      <c r="M4443" s="9"/>
      <c r="O4443" s="67">
        <v>955.20000000001164</v>
      </c>
      <c r="T4443"/>
      <c r="U4443" s="63"/>
      <c r="V4443" s="63"/>
      <c r="W4443" s="265"/>
      <c r="X4443" s="317"/>
      <c r="Y4443" s="63"/>
      <c r="AA4443" s="50"/>
    </row>
    <row r="4444" spans="1:27" ht="15">
      <c r="A4444" s="28" t="s">
        <v>708</v>
      </c>
      <c r="B4444" s="273" t="s">
        <v>1894</v>
      </c>
      <c r="C4444" s="3"/>
      <c r="D4444" s="3"/>
      <c r="E4444" s="9" t="s">
        <v>278</v>
      </c>
      <c r="F4444" s="9" t="s">
        <v>278</v>
      </c>
      <c r="G4444" s="9" t="s">
        <v>278</v>
      </c>
      <c r="H4444" s="9" t="s">
        <v>278</v>
      </c>
      <c r="I4444" s="9">
        <v>0</v>
      </c>
      <c r="J4444" s="9">
        <v>148.20000000000073</v>
      </c>
      <c r="K4444" s="216">
        <v>456.59999999998763</v>
      </c>
      <c r="L4444" s="9">
        <v>317.80000000000655</v>
      </c>
      <c r="M4444" s="9"/>
      <c r="O4444" s="67">
        <v>922.59999999999491</v>
      </c>
      <c r="Q4444" t="s">
        <v>292</v>
      </c>
      <c r="T4444"/>
      <c r="U4444" s="218"/>
      <c r="V4444" s="63"/>
      <c r="W4444" s="283"/>
      <c r="X4444" s="317"/>
      <c r="Y4444" s="63"/>
      <c r="AA4444" s="50"/>
    </row>
    <row r="4445" spans="1:27" ht="15">
      <c r="A4445" s="28" t="s">
        <v>711</v>
      </c>
      <c r="B4445" s="273" t="s">
        <v>1891</v>
      </c>
      <c r="C4445" s="3"/>
      <c r="D4445" s="3"/>
      <c r="E4445" s="9" t="s">
        <v>278</v>
      </c>
      <c r="F4445" s="9" t="s">
        <v>278</v>
      </c>
      <c r="G4445" s="9" t="s">
        <v>278</v>
      </c>
      <c r="H4445" s="9" t="s">
        <v>278</v>
      </c>
      <c r="I4445" s="9">
        <v>0</v>
      </c>
      <c r="J4445" s="216">
        <v>319.59999999999127</v>
      </c>
      <c r="K4445" s="9">
        <v>398.79999999999563</v>
      </c>
      <c r="L4445" s="9">
        <v>204.00000000000728</v>
      </c>
      <c r="M4445" s="9"/>
      <c r="O4445" s="67">
        <v>922.39999999999418</v>
      </c>
      <c r="Q4445" t="s">
        <v>283</v>
      </c>
      <c r="T4445"/>
      <c r="U4445" s="63"/>
      <c r="V4445" s="63"/>
      <c r="W4445" s="265"/>
      <c r="X4445" s="317"/>
      <c r="Y4445" s="63"/>
      <c r="AA4445" s="50"/>
    </row>
    <row r="4446" spans="1:27" ht="15">
      <c r="A4446" s="28" t="s">
        <v>713</v>
      </c>
      <c r="B4446" s="63" t="s">
        <v>753</v>
      </c>
      <c r="E4446" s="9" t="s">
        <v>278</v>
      </c>
      <c r="F4446" s="9" t="s">
        <v>278</v>
      </c>
      <c r="G4446" s="9" t="s">
        <v>278</v>
      </c>
      <c r="H4446" s="216">
        <v>324.84999999999854</v>
      </c>
      <c r="I4446" s="9">
        <v>0</v>
      </c>
      <c r="J4446" s="9">
        <v>145.90000000000146</v>
      </c>
      <c r="K4446" s="9">
        <v>131.99999999999818</v>
      </c>
      <c r="L4446" s="9">
        <v>312.89999999999782</v>
      </c>
      <c r="M4446" s="9"/>
      <c r="O4446" s="67">
        <v>915.649999999996</v>
      </c>
      <c r="Q4446" t="s">
        <v>288</v>
      </c>
      <c r="T4446"/>
      <c r="U4446" s="273"/>
      <c r="V4446" s="63"/>
      <c r="W4446" s="283"/>
      <c r="X4446" s="317"/>
      <c r="Y4446" s="63"/>
      <c r="AA4446" s="50"/>
    </row>
    <row r="4447" spans="1:27" ht="15">
      <c r="A4447" s="28" t="s">
        <v>718</v>
      </c>
      <c r="B4447" s="63" t="s">
        <v>156</v>
      </c>
      <c r="E4447" s="9" t="s">
        <v>278</v>
      </c>
      <c r="F4447" s="9" t="s">
        <v>278</v>
      </c>
      <c r="G4447" s="216">
        <v>411.15</v>
      </c>
      <c r="H4447" s="9">
        <v>162.49999999999636</v>
      </c>
      <c r="I4447" s="9">
        <v>0</v>
      </c>
      <c r="J4447" s="9">
        <v>131</v>
      </c>
      <c r="K4447" s="9">
        <v>190.29999999999745</v>
      </c>
      <c r="L4447" s="9" t="s">
        <v>278</v>
      </c>
      <c r="M4447" s="9"/>
      <c r="O4447" s="67">
        <v>894.94999999999379</v>
      </c>
      <c r="Q4447" t="s">
        <v>297</v>
      </c>
      <c r="T4447"/>
      <c r="U4447" s="273"/>
      <c r="V4447" s="63"/>
      <c r="W4447" s="283"/>
      <c r="X4447" s="317"/>
      <c r="Y4447" s="63"/>
      <c r="AA4447" s="50"/>
    </row>
    <row r="4448" spans="1:27" ht="15">
      <c r="A4448" s="28" t="s">
        <v>722</v>
      </c>
      <c r="B4448" s="63" t="s">
        <v>747</v>
      </c>
      <c r="E4448" s="9" t="s">
        <v>278</v>
      </c>
      <c r="F4448" s="9" t="s">
        <v>278</v>
      </c>
      <c r="G4448" s="9" t="s">
        <v>278</v>
      </c>
      <c r="H4448" s="9">
        <v>189.79999999999563</v>
      </c>
      <c r="I4448" s="9">
        <v>0</v>
      </c>
      <c r="J4448" s="9">
        <v>108.299999999992</v>
      </c>
      <c r="K4448" s="9">
        <v>258.99999999999272</v>
      </c>
      <c r="L4448" s="9">
        <v>328.79999999999927</v>
      </c>
      <c r="M4448" s="9"/>
      <c r="O4448" s="67">
        <v>885.89999999997963</v>
      </c>
      <c r="T4448"/>
      <c r="U4448" s="63"/>
      <c r="V4448" s="63"/>
      <c r="W4448" s="283"/>
      <c r="X4448" s="317"/>
      <c r="Y4448" s="63"/>
      <c r="AA4448" s="50"/>
    </row>
    <row r="4449" spans="1:27" ht="15">
      <c r="A4449" s="28" t="s">
        <v>723</v>
      </c>
      <c r="B4449" s="63" t="s">
        <v>178</v>
      </c>
      <c r="E4449" s="216">
        <v>436.65</v>
      </c>
      <c r="F4449" s="216">
        <v>446.9</v>
      </c>
      <c r="G4449" s="9" t="s">
        <v>278</v>
      </c>
      <c r="H4449" s="9" t="s">
        <v>278</v>
      </c>
      <c r="I4449" s="9">
        <v>0</v>
      </c>
      <c r="J4449" s="9" t="s">
        <v>278</v>
      </c>
      <c r="K4449" s="9" t="s">
        <v>278</v>
      </c>
      <c r="L4449" s="9" t="s">
        <v>278</v>
      </c>
      <c r="M4449" s="9"/>
      <c r="O4449" s="67">
        <v>883.55</v>
      </c>
      <c r="Q4449" t="s">
        <v>311</v>
      </c>
      <c r="T4449"/>
      <c r="U4449" s="63"/>
      <c r="V4449" s="63"/>
      <c r="W4449" s="283"/>
      <c r="X4449" s="317"/>
      <c r="Y4449" s="63"/>
      <c r="AA4449" s="50"/>
    </row>
    <row r="4450" spans="1:27" ht="15">
      <c r="A4450" s="28" t="s">
        <v>724</v>
      </c>
      <c r="B4450" s="273" t="s">
        <v>1890</v>
      </c>
      <c r="C4450" s="3"/>
      <c r="D4450" s="3"/>
      <c r="E4450" s="9" t="s">
        <v>278</v>
      </c>
      <c r="F4450" s="9" t="s">
        <v>278</v>
      </c>
      <c r="G4450" s="9" t="s">
        <v>278</v>
      </c>
      <c r="H4450" s="9" t="s">
        <v>278</v>
      </c>
      <c r="I4450" s="9">
        <v>0</v>
      </c>
      <c r="J4450" s="9">
        <v>111.39999999999054</v>
      </c>
      <c r="K4450" s="9">
        <v>304.10000000000036</v>
      </c>
      <c r="L4450" s="216">
        <v>460.80000000001019</v>
      </c>
      <c r="M4450" s="216"/>
      <c r="O4450" s="67">
        <v>876.30000000000109</v>
      </c>
      <c r="Q4450" t="s">
        <v>284</v>
      </c>
      <c r="T4450"/>
      <c r="U4450" s="63"/>
      <c r="V4450" s="63"/>
      <c r="W4450" s="283"/>
      <c r="X4450" s="317"/>
      <c r="Y4450" s="63"/>
      <c r="AA4450" s="50"/>
    </row>
    <row r="4451" spans="1:27" ht="15">
      <c r="A4451" s="28" t="s">
        <v>730</v>
      </c>
      <c r="B4451" s="63" t="s">
        <v>4</v>
      </c>
      <c r="E4451" s="9">
        <v>259.2</v>
      </c>
      <c r="F4451" s="9">
        <v>52.5</v>
      </c>
      <c r="G4451" s="216">
        <v>425.6</v>
      </c>
      <c r="H4451" s="9">
        <v>135.59999999999854</v>
      </c>
      <c r="I4451" s="9">
        <v>0</v>
      </c>
      <c r="J4451" s="9" t="s">
        <v>278</v>
      </c>
      <c r="K4451" s="9" t="s">
        <v>278</v>
      </c>
      <c r="L4451" s="9" t="s">
        <v>278</v>
      </c>
      <c r="M4451" s="9"/>
      <c r="O4451" s="67">
        <v>872.8999999999985</v>
      </c>
      <c r="Q4451" t="s">
        <v>284</v>
      </c>
      <c r="T4451"/>
      <c r="U4451" s="273"/>
      <c r="V4451" s="63"/>
      <c r="W4451" s="282"/>
      <c r="X4451" s="317"/>
      <c r="Y4451" s="63"/>
      <c r="AA4451" s="50"/>
    </row>
    <row r="4452" spans="1:27" ht="15">
      <c r="A4452" s="28" t="s">
        <v>738</v>
      </c>
      <c r="B4452" s="205" t="s">
        <v>1563</v>
      </c>
      <c r="C4452" s="3"/>
      <c r="D4452" s="3"/>
      <c r="E4452" s="9" t="s">
        <v>278</v>
      </c>
      <c r="F4452" s="9" t="s">
        <v>278</v>
      </c>
      <c r="G4452" s="9" t="s">
        <v>278</v>
      </c>
      <c r="H4452" s="9" t="s">
        <v>278</v>
      </c>
      <c r="I4452" s="9">
        <v>0</v>
      </c>
      <c r="J4452" s="216">
        <v>311.19999999999345</v>
      </c>
      <c r="K4452" s="9">
        <v>190.49999999999636</v>
      </c>
      <c r="L4452" s="9">
        <v>368</v>
      </c>
      <c r="M4452" s="9"/>
      <c r="O4452" s="67">
        <v>869.69999999998981</v>
      </c>
      <c r="Q4452" t="s">
        <v>297</v>
      </c>
      <c r="T4452"/>
      <c r="U4452" s="273"/>
      <c r="V4452" s="63"/>
      <c r="W4452" s="283"/>
      <c r="X4452" s="317"/>
      <c r="Y4452" s="63"/>
      <c r="AA4452" s="50"/>
    </row>
    <row r="4453" spans="1:27" ht="15">
      <c r="A4453" s="28" t="s">
        <v>742</v>
      </c>
      <c r="B4453" s="28" t="s">
        <v>685</v>
      </c>
      <c r="E4453" s="9" t="s">
        <v>278</v>
      </c>
      <c r="F4453" s="9" t="s">
        <v>278</v>
      </c>
      <c r="G4453" s="9" t="s">
        <v>278</v>
      </c>
      <c r="H4453" s="9">
        <v>184</v>
      </c>
      <c r="I4453" s="9">
        <v>0</v>
      </c>
      <c r="J4453" s="9">
        <v>25.299999999997453</v>
      </c>
      <c r="K4453" s="9">
        <v>303.49999999999818</v>
      </c>
      <c r="L4453" s="9">
        <v>356.59999999999854</v>
      </c>
      <c r="M4453" s="9"/>
      <c r="O4453" s="67">
        <v>869.39999999999418</v>
      </c>
      <c r="T4453"/>
      <c r="U4453" s="63"/>
      <c r="V4453" s="63"/>
      <c r="W4453" s="265"/>
      <c r="X4453" s="317"/>
      <c r="Y4453" s="63"/>
      <c r="AA4453" s="50"/>
    </row>
    <row r="4454" spans="1:27" ht="15">
      <c r="A4454" s="28" t="s">
        <v>743</v>
      </c>
      <c r="B4454" s="205" t="s">
        <v>1559</v>
      </c>
      <c r="C4454" s="3"/>
      <c r="D4454" s="3"/>
      <c r="E4454" s="9" t="s">
        <v>278</v>
      </c>
      <c r="F4454" s="9" t="s">
        <v>278</v>
      </c>
      <c r="G4454" s="9" t="s">
        <v>278</v>
      </c>
      <c r="H4454" s="9" t="s">
        <v>278</v>
      </c>
      <c r="I4454" s="9">
        <v>0</v>
      </c>
      <c r="J4454" s="212">
        <v>357</v>
      </c>
      <c r="K4454" s="9">
        <v>318.799999999992</v>
      </c>
      <c r="L4454" s="9">
        <v>189.00000000000728</v>
      </c>
      <c r="M4454" s="9"/>
      <c r="O4454" s="67">
        <v>864.79999999999927</v>
      </c>
      <c r="Q4454" t="s">
        <v>282</v>
      </c>
      <c r="T4454"/>
      <c r="U4454" s="273"/>
      <c r="V4454" s="63"/>
      <c r="W4454" s="283"/>
      <c r="X4454" s="317"/>
      <c r="Y4454" s="63"/>
      <c r="AA4454" s="50"/>
    </row>
    <row r="4455" spans="1:27" ht="15">
      <c r="A4455" s="28" t="s">
        <v>744</v>
      </c>
      <c r="B4455" s="273" t="s">
        <v>1882</v>
      </c>
      <c r="C4455" s="3"/>
      <c r="D4455" s="3"/>
      <c r="E4455" s="9" t="s">
        <v>278</v>
      </c>
      <c r="F4455" s="9" t="s">
        <v>278</v>
      </c>
      <c r="G4455" s="9" t="s">
        <v>278</v>
      </c>
      <c r="H4455" s="9" t="s">
        <v>278</v>
      </c>
      <c r="I4455" s="9">
        <v>0</v>
      </c>
      <c r="J4455" s="9">
        <v>201.49999999999272</v>
      </c>
      <c r="K4455" s="9">
        <v>401.80000000000655</v>
      </c>
      <c r="L4455" s="9">
        <v>236.69999999998981</v>
      </c>
      <c r="M4455" s="9"/>
      <c r="O4455" s="67">
        <v>839.99999999998909</v>
      </c>
      <c r="T4455"/>
      <c r="U4455" s="218"/>
      <c r="V4455" s="63"/>
      <c r="W4455" s="283"/>
      <c r="X4455" s="317"/>
      <c r="Y4455" s="63"/>
      <c r="AA4455" s="50"/>
    </row>
    <row r="4456" spans="1:27" ht="15">
      <c r="A4456" s="28" t="s">
        <v>750</v>
      </c>
      <c r="B4456" s="205" t="s">
        <v>1558</v>
      </c>
      <c r="C4456" s="3"/>
      <c r="D4456" s="3"/>
      <c r="E4456" s="9" t="s">
        <v>278</v>
      </c>
      <c r="F4456" s="9" t="s">
        <v>278</v>
      </c>
      <c r="G4456" s="9" t="s">
        <v>278</v>
      </c>
      <c r="H4456" s="9" t="s">
        <v>278</v>
      </c>
      <c r="I4456" s="9">
        <v>0</v>
      </c>
      <c r="J4456" s="9">
        <v>168.59999999999854</v>
      </c>
      <c r="K4456" s="9">
        <v>389.49999999999636</v>
      </c>
      <c r="L4456" s="9">
        <v>281.70000000001164</v>
      </c>
      <c r="M4456" s="9"/>
      <c r="O4456" s="67">
        <v>839.80000000000655</v>
      </c>
      <c r="T4456"/>
      <c r="U4456" s="63"/>
      <c r="V4456" s="63"/>
      <c r="W4456" s="283"/>
      <c r="X4456" s="317"/>
      <c r="Y4456" s="63"/>
      <c r="AA4456" s="50"/>
    </row>
    <row r="4457" spans="1:27" ht="15">
      <c r="A4457" s="28" t="s">
        <v>751</v>
      </c>
      <c r="B4457" s="63" t="s">
        <v>719</v>
      </c>
      <c r="E4457" s="9" t="s">
        <v>278</v>
      </c>
      <c r="F4457" s="9" t="s">
        <v>278</v>
      </c>
      <c r="G4457" s="9" t="s">
        <v>278</v>
      </c>
      <c r="H4457" s="9">
        <v>128.00000000000364</v>
      </c>
      <c r="I4457" s="9">
        <v>0</v>
      </c>
      <c r="J4457" s="9">
        <v>157.20000000000437</v>
      </c>
      <c r="K4457" s="9">
        <v>256.5</v>
      </c>
      <c r="L4457" s="9">
        <v>274.79999999999563</v>
      </c>
      <c r="M4457" s="9"/>
      <c r="O4457" s="67">
        <v>816.50000000000364</v>
      </c>
      <c r="T4457"/>
      <c r="U4457" s="63"/>
      <c r="V4457" s="63"/>
      <c r="W4457" s="265"/>
      <c r="X4457" s="317"/>
      <c r="Y4457" s="63"/>
      <c r="AA4457" s="50"/>
    </row>
    <row r="4458" spans="1:27" ht="15">
      <c r="A4458" s="28" t="s">
        <v>752</v>
      </c>
      <c r="B4458" s="63" t="s">
        <v>721</v>
      </c>
      <c r="E4458" s="9" t="s">
        <v>278</v>
      </c>
      <c r="F4458" s="9" t="s">
        <v>278</v>
      </c>
      <c r="G4458" s="9" t="s">
        <v>278</v>
      </c>
      <c r="H4458" s="9">
        <v>52.499999999998181</v>
      </c>
      <c r="I4458" s="9">
        <v>0</v>
      </c>
      <c r="J4458" s="9">
        <v>99.500000000003638</v>
      </c>
      <c r="K4458" s="9">
        <v>296.60000000000218</v>
      </c>
      <c r="L4458" s="9">
        <v>357.50000000000182</v>
      </c>
      <c r="M4458" s="9"/>
      <c r="O4458" s="67">
        <v>806.10000000000582</v>
      </c>
      <c r="T4458"/>
      <c r="U4458" s="63"/>
      <c r="V4458" s="63"/>
      <c r="W4458" s="265"/>
      <c r="X4458" s="317"/>
      <c r="Y4458" s="63"/>
      <c r="AA4458" s="50"/>
    </row>
    <row r="4459" spans="1:27" ht="15">
      <c r="A4459" s="28" t="s">
        <v>754</v>
      </c>
      <c r="B4459" s="63" t="s">
        <v>739</v>
      </c>
      <c r="E4459" s="9" t="s">
        <v>278</v>
      </c>
      <c r="F4459" s="9" t="s">
        <v>278</v>
      </c>
      <c r="G4459" s="9" t="s">
        <v>278</v>
      </c>
      <c r="H4459" s="9">
        <v>234.49999999999636</v>
      </c>
      <c r="I4459" s="9">
        <v>0</v>
      </c>
      <c r="J4459" s="9">
        <v>152</v>
      </c>
      <c r="K4459" s="9">
        <v>250.29999999999745</v>
      </c>
      <c r="L4459" s="9">
        <v>144.00000000000364</v>
      </c>
      <c r="M4459" s="9"/>
      <c r="O4459" s="67">
        <v>780.79999999999745</v>
      </c>
      <c r="T4459"/>
      <c r="U4459" s="63"/>
      <c r="V4459" s="63"/>
      <c r="W4459" s="283"/>
      <c r="X4459" s="317"/>
      <c r="Y4459" s="63"/>
      <c r="AA4459" s="50"/>
    </row>
    <row r="4460" spans="1:27" ht="15">
      <c r="A4460" s="28" t="s">
        <v>755</v>
      </c>
      <c r="B4460" s="205" t="s">
        <v>1566</v>
      </c>
      <c r="C4460" s="3"/>
      <c r="D4460" s="3"/>
      <c r="E4460" s="9" t="s">
        <v>278</v>
      </c>
      <c r="F4460" s="9" t="s">
        <v>278</v>
      </c>
      <c r="G4460" s="9" t="s">
        <v>278</v>
      </c>
      <c r="H4460" s="9" t="s">
        <v>278</v>
      </c>
      <c r="I4460" s="9">
        <v>0</v>
      </c>
      <c r="J4460" s="9">
        <v>287.49999999998909</v>
      </c>
      <c r="K4460" s="9">
        <v>224.3999999999869</v>
      </c>
      <c r="L4460" s="9">
        <v>247.20000000000073</v>
      </c>
      <c r="M4460" s="9"/>
      <c r="O4460" s="67">
        <v>759.09999999997672</v>
      </c>
      <c r="T4460"/>
      <c r="U4460" s="273"/>
      <c r="V4460" s="63"/>
      <c r="W4460" s="283"/>
      <c r="X4460" s="317"/>
      <c r="Y4460" s="63"/>
      <c r="AA4460" s="50"/>
    </row>
    <row r="4461" spans="1:27" ht="15">
      <c r="A4461" s="28" t="s">
        <v>756</v>
      </c>
      <c r="B4461" s="205" t="s">
        <v>1553</v>
      </c>
      <c r="C4461" s="3"/>
      <c r="D4461" s="3"/>
      <c r="E4461" s="9" t="s">
        <v>278</v>
      </c>
      <c r="F4461" s="9" t="s">
        <v>278</v>
      </c>
      <c r="G4461" s="9" t="s">
        <v>278</v>
      </c>
      <c r="H4461" s="9" t="s">
        <v>278</v>
      </c>
      <c r="I4461" s="9">
        <v>0</v>
      </c>
      <c r="J4461" s="216">
        <v>306.29999999998836</v>
      </c>
      <c r="K4461" s="9">
        <v>180</v>
      </c>
      <c r="L4461" s="9">
        <v>271.20000000000437</v>
      </c>
      <c r="M4461" s="9"/>
      <c r="O4461" s="67">
        <v>757.49999999999272</v>
      </c>
      <c r="Q4461" t="s">
        <v>287</v>
      </c>
      <c r="T4461"/>
      <c r="U4461" s="63"/>
      <c r="V4461" s="63"/>
      <c r="W4461" s="283"/>
      <c r="X4461" s="317"/>
      <c r="Y4461" s="63"/>
      <c r="AA4461" s="50"/>
    </row>
    <row r="4462" spans="1:27" ht="15">
      <c r="A4462" s="28" t="s">
        <v>759</v>
      </c>
      <c r="B4462" s="273" t="s">
        <v>1887</v>
      </c>
      <c r="C4462" s="3"/>
      <c r="D4462" s="3"/>
      <c r="E4462" s="9" t="s">
        <v>278</v>
      </c>
      <c r="F4462" s="9" t="s">
        <v>278</v>
      </c>
      <c r="G4462" s="9" t="s">
        <v>278</v>
      </c>
      <c r="H4462" s="9" t="s">
        <v>278</v>
      </c>
      <c r="I4462" s="9">
        <v>0</v>
      </c>
      <c r="J4462" s="9">
        <v>259.89999999999964</v>
      </c>
      <c r="K4462" s="9">
        <v>101.99999999999636</v>
      </c>
      <c r="L4462" s="9">
        <v>389.40000000000146</v>
      </c>
      <c r="M4462" s="9"/>
      <c r="O4462" s="67">
        <v>751.29999999999745</v>
      </c>
      <c r="T4462"/>
      <c r="U4462" s="218"/>
      <c r="V4462" s="63"/>
      <c r="W4462" s="283"/>
      <c r="X4462" s="317"/>
      <c r="Y4462" s="63"/>
      <c r="AA4462" s="50"/>
    </row>
    <row r="4463" spans="1:27" ht="15">
      <c r="A4463" s="28" t="s">
        <v>841</v>
      </c>
      <c r="B4463" s="205" t="s">
        <v>1562</v>
      </c>
      <c r="C4463" s="3"/>
      <c r="D4463" s="3"/>
      <c r="E4463" s="9" t="s">
        <v>278</v>
      </c>
      <c r="F4463" s="9" t="s">
        <v>278</v>
      </c>
      <c r="G4463" s="9" t="s">
        <v>278</v>
      </c>
      <c r="H4463" s="9" t="s">
        <v>278</v>
      </c>
      <c r="I4463" s="9">
        <v>0</v>
      </c>
      <c r="J4463" s="9">
        <v>266.200000000008</v>
      </c>
      <c r="K4463" s="9">
        <v>281.99999999999272</v>
      </c>
      <c r="L4463" s="9">
        <v>202.49999999999636</v>
      </c>
      <c r="M4463" s="9"/>
      <c r="O4463" s="67">
        <v>750.69999999999709</v>
      </c>
      <c r="T4463"/>
      <c r="U4463" s="218"/>
      <c r="V4463" s="63"/>
      <c r="W4463" s="282"/>
      <c r="X4463" s="317"/>
      <c r="Y4463" s="63"/>
      <c r="AA4463" s="50"/>
    </row>
    <row r="4464" spans="1:27" ht="15">
      <c r="A4464" s="28" t="s">
        <v>842</v>
      </c>
      <c r="B4464" s="63" t="s">
        <v>29</v>
      </c>
      <c r="E4464" s="216">
        <v>409.5</v>
      </c>
      <c r="F4464" s="9">
        <v>259.10000000000002</v>
      </c>
      <c r="G4464" s="9">
        <v>32.1</v>
      </c>
      <c r="H4464" s="9" t="s">
        <v>278</v>
      </c>
      <c r="I4464" s="9">
        <v>0</v>
      </c>
      <c r="J4464" s="9">
        <v>41.999999999998181</v>
      </c>
      <c r="K4464" s="9" t="s">
        <v>278</v>
      </c>
      <c r="L4464" s="9" t="s">
        <v>278</v>
      </c>
      <c r="M4464" s="9"/>
      <c r="O4464" s="67">
        <v>742.69999999999823</v>
      </c>
      <c r="Q4464" t="s">
        <v>287</v>
      </c>
      <c r="T4464"/>
      <c r="U4464" s="63"/>
      <c r="V4464" s="63"/>
      <c r="W4464" s="265"/>
      <c r="X4464" s="317"/>
      <c r="Y4464" s="63"/>
      <c r="AA4464" s="50"/>
    </row>
    <row r="4465" spans="1:27" ht="15">
      <c r="A4465" s="28" t="s">
        <v>843</v>
      </c>
      <c r="B4465" s="273" t="s">
        <v>2003</v>
      </c>
      <c r="C4465" s="3"/>
      <c r="D4465" s="3"/>
      <c r="E4465" s="9" t="s">
        <v>278</v>
      </c>
      <c r="F4465" s="9" t="s">
        <v>278</v>
      </c>
      <c r="G4465" s="9" t="s">
        <v>278</v>
      </c>
      <c r="H4465" s="9" t="s">
        <v>278</v>
      </c>
      <c r="I4465" s="9">
        <v>0</v>
      </c>
      <c r="J4465" s="9" t="s">
        <v>278</v>
      </c>
      <c r="K4465" s="9">
        <v>378.50000000000364</v>
      </c>
      <c r="L4465" s="9">
        <v>360.49999999999636</v>
      </c>
      <c r="M4465" s="9"/>
      <c r="O4465" s="67">
        <v>739</v>
      </c>
      <c r="T4465"/>
      <c r="U4465" s="63"/>
      <c r="V4465" s="63"/>
      <c r="W4465" s="283"/>
      <c r="X4465" s="317"/>
      <c r="Y4465" s="63"/>
      <c r="AA4465" s="50"/>
    </row>
    <row r="4466" spans="1:27" ht="15">
      <c r="A4466" s="28" t="s">
        <v>844</v>
      </c>
      <c r="B4466" s="273" t="s">
        <v>1905</v>
      </c>
      <c r="C4466" s="3"/>
      <c r="D4466" s="3"/>
      <c r="E4466" s="9" t="s">
        <v>278</v>
      </c>
      <c r="F4466" s="9" t="s">
        <v>278</v>
      </c>
      <c r="G4466" s="9" t="s">
        <v>278</v>
      </c>
      <c r="H4466" s="9" t="s">
        <v>278</v>
      </c>
      <c r="I4466" s="9">
        <v>0</v>
      </c>
      <c r="J4466" s="9" t="s">
        <v>278</v>
      </c>
      <c r="K4466" s="216">
        <v>448.99999999999818</v>
      </c>
      <c r="L4466" s="9">
        <v>285.30000000000655</v>
      </c>
      <c r="M4466" s="9"/>
      <c r="O4466" s="67">
        <v>734.30000000000473</v>
      </c>
      <c r="Q4466" t="s">
        <v>288</v>
      </c>
      <c r="T4466"/>
      <c r="U4466" s="273"/>
      <c r="V4466" s="63"/>
      <c r="W4466" s="282"/>
      <c r="X4466" s="317"/>
      <c r="Y4466" s="63"/>
      <c r="AA4466" s="50"/>
    </row>
    <row r="4467" spans="1:27" ht="15">
      <c r="A4467" s="28" t="s">
        <v>845</v>
      </c>
      <c r="B4467" s="205" t="s">
        <v>1550</v>
      </c>
      <c r="C4467" s="3"/>
      <c r="D4467" s="3"/>
      <c r="E4467" s="9" t="s">
        <v>278</v>
      </c>
      <c r="F4467" s="9" t="s">
        <v>278</v>
      </c>
      <c r="G4467" s="9" t="s">
        <v>278</v>
      </c>
      <c r="H4467" s="9" t="s">
        <v>278</v>
      </c>
      <c r="I4467" s="9">
        <v>0</v>
      </c>
      <c r="J4467" s="9">
        <v>105.00000000000182</v>
      </c>
      <c r="K4467" s="9">
        <v>424.60000000000036</v>
      </c>
      <c r="L4467" s="9">
        <v>202.20000000000437</v>
      </c>
      <c r="M4467" s="9"/>
      <c r="O4467" s="67">
        <v>731.80000000000655</v>
      </c>
      <c r="T4467"/>
      <c r="U4467" s="63"/>
      <c r="V4467" s="63"/>
      <c r="W4467" s="282"/>
      <c r="X4467" s="317"/>
      <c r="Y4467" s="63"/>
      <c r="AA4467" s="50"/>
    </row>
    <row r="4468" spans="1:27" ht="15">
      <c r="A4468" s="28" t="s">
        <v>846</v>
      </c>
      <c r="B4468" s="273" t="s">
        <v>1927</v>
      </c>
      <c r="C4468" s="3"/>
      <c r="D4468" s="3"/>
      <c r="E4468" s="9" t="s">
        <v>278</v>
      </c>
      <c r="F4468" s="9" t="s">
        <v>278</v>
      </c>
      <c r="G4468" s="9" t="s">
        <v>278</v>
      </c>
      <c r="H4468" s="9" t="s">
        <v>278</v>
      </c>
      <c r="I4468" s="9">
        <v>0</v>
      </c>
      <c r="J4468" s="9" t="s">
        <v>278</v>
      </c>
      <c r="K4468" s="9">
        <v>240.00000000000364</v>
      </c>
      <c r="L4468" s="216">
        <v>466.99999999999636</v>
      </c>
      <c r="M4468" s="216"/>
      <c r="O4468" s="67">
        <v>707</v>
      </c>
      <c r="Q4468" t="s">
        <v>283</v>
      </c>
      <c r="T4468"/>
      <c r="U4468" s="273"/>
      <c r="V4468" s="63"/>
      <c r="W4468" s="283"/>
      <c r="X4468" s="317"/>
      <c r="Y4468" s="63"/>
      <c r="AA4468" s="50"/>
    </row>
    <row r="4469" spans="1:27" ht="15">
      <c r="A4469" s="28" t="s">
        <v>847</v>
      </c>
      <c r="B4469" s="205" t="s">
        <v>1561</v>
      </c>
      <c r="C4469" s="3"/>
      <c r="D4469" s="3"/>
      <c r="E4469" s="9" t="s">
        <v>278</v>
      </c>
      <c r="F4469" s="9" t="s">
        <v>278</v>
      </c>
      <c r="G4469" s="9" t="s">
        <v>278</v>
      </c>
      <c r="H4469" s="9" t="s">
        <v>278</v>
      </c>
      <c r="I4469" s="9">
        <v>0</v>
      </c>
      <c r="J4469" s="9">
        <v>163.49999999999636</v>
      </c>
      <c r="K4469" s="9">
        <v>313.00000000000364</v>
      </c>
      <c r="L4469" s="9">
        <v>212.99999999999272</v>
      </c>
      <c r="M4469" s="9"/>
      <c r="O4469" s="67">
        <v>689.49999999999272</v>
      </c>
      <c r="T4469"/>
      <c r="U4469" s="63"/>
      <c r="V4469" s="63"/>
      <c r="W4469" s="265"/>
      <c r="X4469" s="317"/>
      <c r="Y4469" s="63"/>
      <c r="AA4469" s="50"/>
    </row>
    <row r="4470" spans="1:27" ht="15">
      <c r="A4470" s="28" t="s">
        <v>848</v>
      </c>
      <c r="B4470" s="273" t="s">
        <v>1926</v>
      </c>
      <c r="C4470" s="3"/>
      <c r="D4470" s="3"/>
      <c r="E4470" s="9" t="s">
        <v>278</v>
      </c>
      <c r="F4470" s="9" t="s">
        <v>278</v>
      </c>
      <c r="G4470" s="9" t="s">
        <v>278</v>
      </c>
      <c r="H4470" s="9" t="s">
        <v>278</v>
      </c>
      <c r="I4470" s="9">
        <v>0</v>
      </c>
      <c r="J4470" s="9" t="s">
        <v>278</v>
      </c>
      <c r="K4470" s="9">
        <v>347.09999999999854</v>
      </c>
      <c r="L4470" s="9">
        <v>341.5</v>
      </c>
      <c r="M4470" s="9"/>
      <c r="O4470" s="67">
        <v>688.59999999999854</v>
      </c>
      <c r="T4470"/>
      <c r="U4470" s="63"/>
      <c r="V4470" s="63"/>
      <c r="W4470" s="282"/>
      <c r="X4470" s="317"/>
      <c r="Y4470" s="63"/>
      <c r="AA4470" s="50"/>
    </row>
    <row r="4471" spans="1:27" ht="15">
      <c r="A4471" s="28" t="s">
        <v>849</v>
      </c>
      <c r="B4471" s="63" t="s">
        <v>728</v>
      </c>
      <c r="E4471" s="9" t="s">
        <v>278</v>
      </c>
      <c r="F4471" s="9" t="s">
        <v>278</v>
      </c>
      <c r="G4471" s="9" t="s">
        <v>278</v>
      </c>
      <c r="H4471" s="9">
        <v>91</v>
      </c>
      <c r="I4471" s="9">
        <v>0</v>
      </c>
      <c r="J4471" s="9">
        <v>138.59999999999854</v>
      </c>
      <c r="K4471" s="9">
        <v>231.50000000000364</v>
      </c>
      <c r="L4471" s="9">
        <v>226.80000000000291</v>
      </c>
      <c r="M4471" s="9"/>
      <c r="O4471" s="67">
        <v>687.90000000000509</v>
      </c>
      <c r="T4471"/>
      <c r="U4471" s="63"/>
      <c r="V4471" s="63"/>
      <c r="W4471" s="283"/>
      <c r="X4471" s="317"/>
      <c r="Y4471" s="63"/>
      <c r="AA4471" s="50"/>
    </row>
    <row r="4472" spans="1:27" ht="15">
      <c r="A4472" s="28" t="s">
        <v>850</v>
      </c>
      <c r="B4472" s="205" t="s">
        <v>1565</v>
      </c>
      <c r="C4472" s="3"/>
      <c r="D4472" s="3"/>
      <c r="E4472" s="9" t="s">
        <v>278</v>
      </c>
      <c r="F4472" s="9" t="s">
        <v>278</v>
      </c>
      <c r="G4472" s="9" t="s">
        <v>278</v>
      </c>
      <c r="H4472" s="9" t="s">
        <v>278</v>
      </c>
      <c r="I4472" s="9">
        <v>0</v>
      </c>
      <c r="J4472" s="216">
        <v>313.90000000000146</v>
      </c>
      <c r="K4472" s="9">
        <v>180</v>
      </c>
      <c r="L4472" s="9">
        <v>190.50000000000728</v>
      </c>
      <c r="M4472" s="9"/>
      <c r="O4472" s="67">
        <v>684.40000000000873</v>
      </c>
      <c r="Q4472" t="s">
        <v>284</v>
      </c>
      <c r="T4472"/>
      <c r="U4472" s="63"/>
      <c r="V4472" s="63"/>
      <c r="W4472" s="283"/>
      <c r="X4472" s="317"/>
      <c r="Y4472" s="63"/>
      <c r="AA4472" s="50"/>
    </row>
    <row r="4473" spans="1:27" ht="15">
      <c r="A4473" s="28" t="s">
        <v>851</v>
      </c>
      <c r="B4473" s="273" t="s">
        <v>1900</v>
      </c>
      <c r="C4473" s="3"/>
      <c r="D4473" s="3"/>
      <c r="E4473" s="9" t="s">
        <v>278</v>
      </c>
      <c r="F4473" s="9" t="s">
        <v>278</v>
      </c>
      <c r="G4473" s="9" t="s">
        <v>278</v>
      </c>
      <c r="H4473" s="9" t="s">
        <v>278</v>
      </c>
      <c r="I4473" s="9">
        <v>0</v>
      </c>
      <c r="J4473" s="9" t="s">
        <v>278</v>
      </c>
      <c r="K4473" s="9">
        <v>427.30000000000655</v>
      </c>
      <c r="L4473" s="9">
        <v>257.09999999999491</v>
      </c>
      <c r="M4473" s="9"/>
      <c r="O4473" s="67">
        <v>684.40000000000146</v>
      </c>
      <c r="T4473"/>
      <c r="U4473" s="218"/>
      <c r="V4473" s="63"/>
      <c r="W4473" s="283"/>
      <c r="X4473" s="317"/>
      <c r="Y4473" s="63"/>
      <c r="AA4473" s="50"/>
    </row>
    <row r="4474" spans="1:27" ht="15">
      <c r="A4474" s="28" t="s">
        <v>852</v>
      </c>
      <c r="B4474" s="273" t="s">
        <v>1888</v>
      </c>
      <c r="C4474" s="3"/>
      <c r="D4474" s="3"/>
      <c r="E4474" s="9" t="s">
        <v>278</v>
      </c>
      <c r="F4474" s="9" t="s">
        <v>278</v>
      </c>
      <c r="G4474" s="9" t="s">
        <v>278</v>
      </c>
      <c r="H4474" s="9" t="s">
        <v>278</v>
      </c>
      <c r="I4474" s="9">
        <v>0</v>
      </c>
      <c r="J4474" s="9">
        <v>172.89999999999782</v>
      </c>
      <c r="K4474" s="9">
        <v>250.50000000000728</v>
      </c>
      <c r="L4474" s="9">
        <v>259.79999999999563</v>
      </c>
      <c r="M4474" s="9"/>
      <c r="O4474" s="67">
        <v>683.20000000000073</v>
      </c>
      <c r="T4474"/>
      <c r="U4474" s="63"/>
      <c r="V4474" s="63"/>
      <c r="W4474" s="265"/>
      <c r="X4474" s="317"/>
      <c r="Y4474" s="63"/>
      <c r="AA4474" s="50"/>
    </row>
    <row r="4475" spans="1:27" ht="15">
      <c r="A4475" s="28" t="s">
        <v>853</v>
      </c>
      <c r="B4475" s="218" t="s">
        <v>1568</v>
      </c>
      <c r="C4475" s="3"/>
      <c r="D4475" s="3"/>
      <c r="E4475" s="9" t="s">
        <v>278</v>
      </c>
      <c r="F4475" s="9" t="s">
        <v>278</v>
      </c>
      <c r="G4475" s="9" t="s">
        <v>278</v>
      </c>
      <c r="H4475" s="9" t="s">
        <v>278</v>
      </c>
      <c r="I4475" s="9">
        <v>0</v>
      </c>
      <c r="J4475" s="9">
        <v>152.00000000000728</v>
      </c>
      <c r="K4475" s="9">
        <v>240.50000000000728</v>
      </c>
      <c r="L4475" s="9">
        <v>284.40000000000509</v>
      </c>
      <c r="M4475" s="9"/>
      <c r="O4475" s="67">
        <v>676.90000000001965</v>
      </c>
      <c r="T4475"/>
      <c r="U4475" s="273"/>
      <c r="V4475" s="63"/>
      <c r="W4475" s="283"/>
      <c r="X4475" s="317"/>
      <c r="Y4475" s="63"/>
      <c r="AA4475" s="50"/>
    </row>
    <row r="4476" spans="1:27" ht="15">
      <c r="A4476" s="28" t="s">
        <v>854</v>
      </c>
      <c r="B4476" s="205" t="s">
        <v>1560</v>
      </c>
      <c r="C4476" s="3"/>
      <c r="D4476" s="3"/>
      <c r="E4476" s="9" t="s">
        <v>278</v>
      </c>
      <c r="F4476" s="9" t="s">
        <v>278</v>
      </c>
      <c r="G4476" s="9" t="s">
        <v>278</v>
      </c>
      <c r="H4476" s="9" t="s">
        <v>278</v>
      </c>
      <c r="I4476" s="9">
        <v>0</v>
      </c>
      <c r="J4476" s="9">
        <v>126.49999999999636</v>
      </c>
      <c r="K4476" s="9">
        <v>239.00000000000364</v>
      </c>
      <c r="L4476" s="9">
        <v>275.20000000000073</v>
      </c>
      <c r="M4476" s="9"/>
      <c r="O4476" s="67">
        <v>640.70000000000073</v>
      </c>
      <c r="T4476"/>
      <c r="U4476" s="273"/>
      <c r="V4476" s="63"/>
      <c r="W4476" s="283"/>
      <c r="X4476" s="317"/>
      <c r="Y4476" s="63"/>
      <c r="AA4476" s="50"/>
    </row>
    <row r="4477" spans="1:27" ht="15">
      <c r="A4477" s="28" t="s">
        <v>855</v>
      </c>
      <c r="B4477" s="273" t="s">
        <v>1886</v>
      </c>
      <c r="C4477" s="3"/>
      <c r="D4477" s="3"/>
      <c r="E4477" s="9" t="s">
        <v>278</v>
      </c>
      <c r="F4477" s="9" t="s">
        <v>278</v>
      </c>
      <c r="G4477" s="9" t="s">
        <v>278</v>
      </c>
      <c r="H4477" s="9" t="s">
        <v>278</v>
      </c>
      <c r="I4477" s="9">
        <v>0</v>
      </c>
      <c r="J4477" s="9">
        <v>137.89999999999782</v>
      </c>
      <c r="K4477" s="9">
        <v>256.99999999999636</v>
      </c>
      <c r="L4477" s="9">
        <v>243.59999999999854</v>
      </c>
      <c r="M4477" s="9"/>
      <c r="O4477" s="67">
        <v>638.49999999999272</v>
      </c>
      <c r="T4477"/>
      <c r="U4477" s="63"/>
      <c r="V4477" s="63"/>
      <c r="W4477" s="283"/>
      <c r="X4477" s="317"/>
      <c r="Y4477" s="63"/>
      <c r="AA4477" s="50"/>
    </row>
    <row r="4478" spans="1:27" ht="15">
      <c r="A4478" s="28" t="s">
        <v>856</v>
      </c>
      <c r="B4478" s="273" t="s">
        <v>1902</v>
      </c>
      <c r="C4478" s="3"/>
      <c r="D4478" s="3"/>
      <c r="E4478" s="9" t="s">
        <v>278</v>
      </c>
      <c r="F4478" s="9" t="s">
        <v>278</v>
      </c>
      <c r="G4478" s="9" t="s">
        <v>278</v>
      </c>
      <c r="H4478" s="9" t="s">
        <v>278</v>
      </c>
      <c r="I4478" s="9">
        <v>0</v>
      </c>
      <c r="J4478" s="9" t="s">
        <v>278</v>
      </c>
      <c r="K4478" s="9">
        <v>411.09999999999854</v>
      </c>
      <c r="L4478" s="9">
        <v>206.99999999999636</v>
      </c>
      <c r="M4478" s="9"/>
      <c r="O4478" s="67">
        <v>618.09999999999491</v>
      </c>
      <c r="T4478"/>
      <c r="U4478" s="63"/>
      <c r="V4478" s="63"/>
      <c r="W4478" s="283"/>
      <c r="X4478" s="317"/>
      <c r="Y4478" s="63"/>
      <c r="AA4478" s="50"/>
    </row>
    <row r="4479" spans="1:27" ht="15">
      <c r="A4479" s="28" t="s">
        <v>857</v>
      </c>
      <c r="B4479" s="273" t="s">
        <v>1924</v>
      </c>
      <c r="C4479" s="3"/>
      <c r="D4479" s="3"/>
      <c r="E4479" s="9" t="s">
        <v>278</v>
      </c>
      <c r="F4479" s="9" t="s">
        <v>278</v>
      </c>
      <c r="G4479" s="9" t="s">
        <v>278</v>
      </c>
      <c r="H4479" s="9" t="s">
        <v>278</v>
      </c>
      <c r="I4479" s="9">
        <v>0</v>
      </c>
      <c r="J4479" s="9" t="s">
        <v>278</v>
      </c>
      <c r="K4479" s="9">
        <v>244.00000000000182</v>
      </c>
      <c r="L4479" s="9">
        <v>344.59999999999854</v>
      </c>
      <c r="M4479" s="9"/>
      <c r="O4479" s="67">
        <v>588.60000000000036</v>
      </c>
      <c r="T4479"/>
      <c r="U4479" s="273"/>
      <c r="V4479" s="63"/>
      <c r="W4479" s="283"/>
      <c r="X4479" s="317"/>
      <c r="Y4479" s="63"/>
      <c r="AA4479" s="50"/>
    </row>
    <row r="4480" spans="1:27" ht="15">
      <c r="A4480" s="28" t="s">
        <v>858</v>
      </c>
      <c r="B4480" s="273" t="s">
        <v>1883</v>
      </c>
      <c r="C4480" s="3"/>
      <c r="D4480" s="3"/>
      <c r="E4480" s="9" t="s">
        <v>278</v>
      </c>
      <c r="F4480" s="9" t="s">
        <v>278</v>
      </c>
      <c r="G4480" s="9" t="s">
        <v>278</v>
      </c>
      <c r="H4480" s="9" t="s">
        <v>278</v>
      </c>
      <c r="I4480" s="9">
        <v>0</v>
      </c>
      <c r="J4480" s="9">
        <v>92.100000000000364</v>
      </c>
      <c r="K4480" s="9">
        <v>209.79999999999927</v>
      </c>
      <c r="L4480" s="9">
        <v>278.69999999999891</v>
      </c>
      <c r="M4480" s="9"/>
      <c r="O4480" s="67">
        <v>580.59999999999854</v>
      </c>
      <c r="T4480"/>
      <c r="U4480" s="273"/>
      <c r="V4480" s="63"/>
      <c r="W4480" s="283"/>
      <c r="X4480" s="317"/>
      <c r="Y4480" s="63"/>
      <c r="AA4480" s="50"/>
    </row>
    <row r="4481" spans="1:27" ht="15">
      <c r="A4481" s="28" t="s">
        <v>859</v>
      </c>
      <c r="B4481" s="63" t="s">
        <v>2544</v>
      </c>
      <c r="C4481" s="3"/>
      <c r="D4481" s="3"/>
      <c r="E4481" s="9" t="s">
        <v>278</v>
      </c>
      <c r="F4481" s="9" t="s">
        <v>278</v>
      </c>
      <c r="G4481" s="9" t="s">
        <v>278</v>
      </c>
      <c r="H4481" s="9" t="s">
        <v>278</v>
      </c>
      <c r="I4481" s="9">
        <v>0</v>
      </c>
      <c r="J4481" s="9" t="s">
        <v>278</v>
      </c>
      <c r="K4481" s="9" t="s">
        <v>278</v>
      </c>
      <c r="L4481" s="213">
        <v>566.50000000000364</v>
      </c>
      <c r="M4481" s="213"/>
      <c r="N4481" s="67"/>
      <c r="O4481" s="67">
        <v>566.50000000000364</v>
      </c>
      <c r="Q4481" t="s">
        <v>281</v>
      </c>
      <c r="T4481" s="21" t="s">
        <v>1693</v>
      </c>
      <c r="U4481" s="63"/>
      <c r="V4481" s="63"/>
      <c r="W4481" s="265"/>
      <c r="X4481" s="317"/>
      <c r="Y4481" s="63"/>
      <c r="AA4481" s="50"/>
    </row>
    <row r="4482" spans="1:27" ht="15">
      <c r="A4482" s="28" t="s">
        <v>860</v>
      </c>
      <c r="B4482" s="273" t="s">
        <v>2726</v>
      </c>
      <c r="C4482" s="3"/>
      <c r="D4482" s="3"/>
      <c r="E4482" s="9" t="s">
        <v>278</v>
      </c>
      <c r="F4482" s="9" t="s">
        <v>278</v>
      </c>
      <c r="G4482" s="9" t="s">
        <v>278</v>
      </c>
      <c r="H4482" s="9" t="s">
        <v>278</v>
      </c>
      <c r="I4482" s="9">
        <v>0</v>
      </c>
      <c r="J4482" s="9" t="s">
        <v>278</v>
      </c>
      <c r="K4482" s="9">
        <v>291.80000000000655</v>
      </c>
      <c r="L4482" s="9">
        <v>240.59999999999127</v>
      </c>
      <c r="M4482" s="9"/>
      <c r="O4482" s="67">
        <v>532.39999999999782</v>
      </c>
      <c r="T4482"/>
      <c r="U4482" s="63"/>
      <c r="V4482" s="63"/>
      <c r="W4482" s="283"/>
      <c r="X4482" s="317"/>
      <c r="Y4482" s="63"/>
      <c r="AA4482" s="50"/>
    </row>
    <row r="4483" spans="1:27" ht="15">
      <c r="A4483" s="28" t="s">
        <v>861</v>
      </c>
      <c r="B4483" s="273" t="s">
        <v>1898</v>
      </c>
      <c r="C4483" s="3"/>
      <c r="D4483" s="3"/>
      <c r="E4483" s="9" t="s">
        <v>278</v>
      </c>
      <c r="F4483" s="9" t="s">
        <v>278</v>
      </c>
      <c r="G4483" s="9" t="s">
        <v>278</v>
      </c>
      <c r="H4483" s="9" t="s">
        <v>278</v>
      </c>
      <c r="I4483" s="9">
        <v>0</v>
      </c>
      <c r="J4483" s="9" t="s">
        <v>278</v>
      </c>
      <c r="K4483" s="9">
        <v>320.00000000000728</v>
      </c>
      <c r="L4483" s="9">
        <v>211.80000000000291</v>
      </c>
      <c r="M4483" s="9"/>
      <c r="O4483" s="67">
        <v>531.80000000001019</v>
      </c>
      <c r="T4483"/>
      <c r="U4483" s="63"/>
      <c r="V4483" s="63"/>
      <c r="W4483" s="265"/>
      <c r="X4483" s="317"/>
      <c r="Y4483" s="63"/>
      <c r="AA4483" s="50"/>
    </row>
    <row r="4484" spans="1:27" ht="15">
      <c r="A4484" s="28" t="s">
        <v>862</v>
      </c>
      <c r="B4484" s="63" t="s">
        <v>158</v>
      </c>
      <c r="E4484" s="9" t="s">
        <v>278</v>
      </c>
      <c r="F4484" s="9" t="s">
        <v>278</v>
      </c>
      <c r="G4484" s="9">
        <v>242.9</v>
      </c>
      <c r="H4484" s="9">
        <v>279.80000000000109</v>
      </c>
      <c r="I4484" s="9">
        <v>0</v>
      </c>
      <c r="J4484" s="9" t="s">
        <v>278</v>
      </c>
      <c r="K4484" s="9" t="s">
        <v>278</v>
      </c>
      <c r="L4484" s="9" t="s">
        <v>278</v>
      </c>
      <c r="M4484" s="9"/>
      <c r="O4484" s="67">
        <v>522.70000000000107</v>
      </c>
      <c r="T4484"/>
      <c r="U4484" s="273"/>
      <c r="V4484" s="63"/>
      <c r="W4484" s="283"/>
      <c r="X4484" s="317"/>
      <c r="Y4484" s="63"/>
      <c r="AA4484" s="50"/>
    </row>
    <row r="4485" spans="1:27" ht="15">
      <c r="A4485" s="28" t="s">
        <v>863</v>
      </c>
      <c r="B4485" s="63" t="s">
        <v>2554</v>
      </c>
      <c r="C4485" s="3"/>
      <c r="D4485" s="3"/>
      <c r="E4485" s="9" t="s">
        <v>278</v>
      </c>
      <c r="F4485" s="9" t="s">
        <v>278</v>
      </c>
      <c r="G4485" s="9" t="s">
        <v>278</v>
      </c>
      <c r="H4485" s="9" t="s">
        <v>278</v>
      </c>
      <c r="I4485" s="9">
        <v>0</v>
      </c>
      <c r="J4485" s="9" t="s">
        <v>278</v>
      </c>
      <c r="K4485" s="9" t="s">
        <v>278</v>
      </c>
      <c r="L4485" s="212">
        <v>469.79999999999927</v>
      </c>
      <c r="M4485" s="212"/>
      <c r="N4485" s="67"/>
      <c r="O4485" s="67">
        <v>469.79999999999927</v>
      </c>
      <c r="Q4485" t="s">
        <v>282</v>
      </c>
      <c r="T4485"/>
      <c r="U4485" s="63"/>
      <c r="V4485" s="63"/>
      <c r="W4485" s="265"/>
      <c r="X4485" s="317"/>
      <c r="Y4485" s="63"/>
      <c r="AA4485" s="50"/>
    </row>
    <row r="4486" spans="1:27" ht="15">
      <c r="A4486" s="28" t="s">
        <v>864</v>
      </c>
      <c r="B4486" s="205" t="s">
        <v>1567</v>
      </c>
      <c r="C4486" s="3"/>
      <c r="D4486" s="3"/>
      <c r="E4486" s="9" t="s">
        <v>278</v>
      </c>
      <c r="F4486" s="9" t="s">
        <v>278</v>
      </c>
      <c r="G4486" s="9" t="s">
        <v>278</v>
      </c>
      <c r="H4486" s="9" t="s">
        <v>278</v>
      </c>
      <c r="I4486" s="9">
        <v>0</v>
      </c>
      <c r="J4486" s="9">
        <v>160.99999999999636</v>
      </c>
      <c r="K4486" s="9">
        <v>283.40000000000146</v>
      </c>
      <c r="L4486" s="9" t="s">
        <v>278</v>
      </c>
      <c r="M4486" s="9"/>
      <c r="O4486" s="67">
        <v>444.39999999999782</v>
      </c>
      <c r="T4486"/>
      <c r="U4486" s="273"/>
      <c r="V4486" s="63"/>
      <c r="W4486" s="282"/>
      <c r="X4486" s="317"/>
      <c r="Y4486" s="63"/>
      <c r="AA4486" s="50"/>
    </row>
    <row r="4487" spans="1:27" ht="15">
      <c r="A4487" s="28" t="s">
        <v>865</v>
      </c>
      <c r="B4487" s="63" t="s">
        <v>2542</v>
      </c>
      <c r="C4487" s="3"/>
      <c r="D4487" s="3"/>
      <c r="E4487" s="9" t="s">
        <v>278</v>
      </c>
      <c r="F4487" s="9" t="s">
        <v>278</v>
      </c>
      <c r="G4487" s="9" t="s">
        <v>278</v>
      </c>
      <c r="H4487" s="9" t="s">
        <v>278</v>
      </c>
      <c r="I4487" s="9">
        <v>0</v>
      </c>
      <c r="J4487" s="9" t="s">
        <v>278</v>
      </c>
      <c r="K4487" s="9" t="s">
        <v>278</v>
      </c>
      <c r="L4487" s="216">
        <v>418.20000000000073</v>
      </c>
      <c r="M4487" s="216"/>
      <c r="N4487" s="67"/>
      <c r="O4487" s="67">
        <v>418.20000000000073</v>
      </c>
      <c r="Q4487" t="s">
        <v>297</v>
      </c>
      <c r="T4487"/>
      <c r="U4487" s="63"/>
      <c r="V4487" s="63"/>
      <c r="W4487" s="283"/>
      <c r="X4487" s="317"/>
      <c r="Y4487" s="63"/>
      <c r="AA4487" s="50"/>
    </row>
    <row r="4488" spans="1:27" ht="15">
      <c r="A4488" s="28" t="s">
        <v>866</v>
      </c>
      <c r="B4488" s="63" t="s">
        <v>2553</v>
      </c>
      <c r="C4488" s="3"/>
      <c r="D4488" s="3"/>
      <c r="E4488" s="9" t="s">
        <v>278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278</v>
      </c>
      <c r="K4488" s="9" t="s">
        <v>278</v>
      </c>
      <c r="L4488" s="216">
        <v>415.20000000000073</v>
      </c>
      <c r="M4488" s="216"/>
      <c r="N4488" s="67"/>
      <c r="O4488" s="67">
        <v>415.20000000000073</v>
      </c>
      <c r="Q4488" t="s">
        <v>292</v>
      </c>
      <c r="T4488"/>
      <c r="U4488" s="63"/>
      <c r="V4488" s="63"/>
      <c r="W4488" s="265"/>
      <c r="X4488" s="317"/>
      <c r="Y4488" s="63"/>
      <c r="AA4488" s="50"/>
    </row>
    <row r="4489" spans="1:27" ht="15">
      <c r="A4489" s="28" t="s">
        <v>867</v>
      </c>
      <c r="B4489" s="63" t="s">
        <v>2559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278</v>
      </c>
      <c r="K4489" s="9" t="s">
        <v>278</v>
      </c>
      <c r="L4489" s="216">
        <v>412</v>
      </c>
      <c r="M4489" s="216"/>
      <c r="N4489" s="67"/>
      <c r="O4489" s="67">
        <v>412</v>
      </c>
      <c r="Q4489" t="s">
        <v>287</v>
      </c>
      <c r="T4489"/>
      <c r="U4489" s="63"/>
      <c r="V4489" s="63"/>
      <c r="W4489" s="283"/>
      <c r="X4489" s="317"/>
      <c r="Y4489" s="63"/>
      <c r="AA4489" s="50"/>
    </row>
    <row r="4490" spans="1:27" ht="15">
      <c r="A4490" s="28" t="s">
        <v>868</v>
      </c>
      <c r="B4490" s="63" t="s">
        <v>180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278</v>
      </c>
      <c r="K4490" s="9" t="s">
        <v>278</v>
      </c>
      <c r="L4490" s="216">
        <v>403</v>
      </c>
      <c r="M4490" s="216"/>
      <c r="N4490" s="67"/>
      <c r="O4490" s="67">
        <v>403</v>
      </c>
      <c r="Q4490" t="s">
        <v>288</v>
      </c>
      <c r="T4490"/>
      <c r="U4490" s="63"/>
      <c r="V4490" s="63"/>
      <c r="W4490" s="282"/>
      <c r="X4490" s="317"/>
      <c r="Y4490" s="63"/>
      <c r="AA4490" s="50"/>
    </row>
    <row r="4491" spans="1:27" ht="15">
      <c r="A4491" s="28" t="s">
        <v>869</v>
      </c>
      <c r="B4491" s="63" t="s">
        <v>2567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278</v>
      </c>
      <c r="K4491" s="9" t="s">
        <v>278</v>
      </c>
      <c r="L4491" s="216">
        <v>390</v>
      </c>
      <c r="M4491" s="216"/>
      <c r="N4491" s="67"/>
      <c r="O4491" s="67">
        <v>390</v>
      </c>
      <c r="Q4491" t="s">
        <v>288</v>
      </c>
      <c r="T4491"/>
      <c r="U4491" s="63"/>
      <c r="V4491" s="63"/>
      <c r="W4491" s="283"/>
      <c r="X4491" s="317"/>
      <c r="Y4491" s="63"/>
      <c r="AA4491" s="50"/>
    </row>
    <row r="4492" spans="1:27" ht="15">
      <c r="A4492" s="28" t="s">
        <v>870</v>
      </c>
      <c r="B4492" s="273" t="s">
        <v>1889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>
        <v>170.00000000000364</v>
      </c>
      <c r="K4492" s="9">
        <v>215.99999999999272</v>
      </c>
      <c r="L4492" s="9" t="s">
        <v>278</v>
      </c>
      <c r="M4492" s="9"/>
      <c r="O4492" s="67">
        <v>385.99999999999636</v>
      </c>
      <c r="T4492"/>
      <c r="U4492" s="28"/>
      <c r="V4492" s="63"/>
      <c r="W4492" s="283"/>
      <c r="X4492" s="317"/>
      <c r="Y4492" s="63"/>
      <c r="AA4492" s="50"/>
    </row>
    <row r="4493" spans="1:27" ht="15">
      <c r="A4493" s="28" t="s">
        <v>871</v>
      </c>
      <c r="B4493" s="63" t="s">
        <v>2552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278</v>
      </c>
      <c r="K4493" s="9" t="s">
        <v>278</v>
      </c>
      <c r="L4493" s="9">
        <v>380.10000000000218</v>
      </c>
      <c r="M4493" s="9"/>
      <c r="N4493" s="67"/>
      <c r="O4493" s="67">
        <v>380.10000000000218</v>
      </c>
      <c r="T4493"/>
      <c r="U4493" s="273"/>
      <c r="V4493" s="63"/>
      <c r="W4493" s="283"/>
      <c r="X4493" s="317"/>
      <c r="Y4493" s="63"/>
      <c r="AA4493" s="50"/>
    </row>
    <row r="4494" spans="1:27" ht="15">
      <c r="A4494" s="28" t="s">
        <v>872</v>
      </c>
      <c r="B4494" s="273" t="s">
        <v>1903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278</v>
      </c>
      <c r="K4494" s="9">
        <v>375.39999999999418</v>
      </c>
      <c r="L4494" s="9" t="s">
        <v>278</v>
      </c>
      <c r="M4494" s="9"/>
      <c r="O4494" s="67">
        <v>375.39999999999418</v>
      </c>
      <c r="T4494"/>
      <c r="U4494" s="218"/>
      <c r="V4494" s="63"/>
      <c r="W4494" s="283"/>
      <c r="X4494" s="317"/>
      <c r="Y4494" s="63"/>
      <c r="AA4494" s="50"/>
    </row>
    <row r="4495" spans="1:27" ht="15">
      <c r="A4495" s="28" t="s">
        <v>873</v>
      </c>
      <c r="B4495" s="273" t="s">
        <v>1884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211">
        <v>369.79999999999745</v>
      </c>
      <c r="K4495" s="9" t="s">
        <v>278</v>
      </c>
      <c r="L4495" s="9" t="s">
        <v>278</v>
      </c>
      <c r="M4495" s="9"/>
      <c r="O4495" s="67">
        <v>369.79999999999745</v>
      </c>
      <c r="Q4495" t="s">
        <v>300</v>
      </c>
      <c r="T4495"/>
      <c r="U4495" s="273"/>
      <c r="V4495" s="63"/>
      <c r="W4495" s="283"/>
      <c r="X4495" s="317"/>
      <c r="Y4495" s="63"/>
      <c r="AA4495" s="50"/>
    </row>
    <row r="4496" spans="1:27" ht="15">
      <c r="A4496" s="28" t="s">
        <v>874</v>
      </c>
      <c r="B4496" s="63" t="s">
        <v>2558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278</v>
      </c>
      <c r="K4496" s="9" t="s">
        <v>278</v>
      </c>
      <c r="L4496" s="9">
        <v>335.90000000000146</v>
      </c>
      <c r="M4496" s="9"/>
      <c r="N4496" s="67"/>
      <c r="O4496" s="67">
        <v>335.90000000000146</v>
      </c>
      <c r="T4496"/>
      <c r="U4496" s="63"/>
      <c r="V4496" s="63"/>
      <c r="W4496" s="265"/>
      <c r="X4496" s="317"/>
      <c r="Y4496" s="63"/>
      <c r="AA4496" s="50"/>
    </row>
    <row r="4497" spans="1:27" ht="15">
      <c r="A4497" s="28" t="s">
        <v>875</v>
      </c>
      <c r="B4497" s="63" t="s">
        <v>2555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278</v>
      </c>
      <c r="K4497" s="9" t="s">
        <v>278</v>
      </c>
      <c r="L4497" s="9">
        <v>329.70000000000437</v>
      </c>
      <c r="M4497" s="9"/>
      <c r="N4497" s="67"/>
      <c r="O4497" s="67">
        <v>329.70000000000437</v>
      </c>
      <c r="T4497"/>
      <c r="U4497" s="63"/>
      <c r="V4497" s="63"/>
      <c r="W4497" s="265"/>
      <c r="X4497" s="317"/>
      <c r="Y4497" s="63"/>
      <c r="AA4497" s="50"/>
    </row>
    <row r="4498" spans="1:27" ht="15">
      <c r="A4498" s="28" t="s">
        <v>876</v>
      </c>
      <c r="B4498" s="63" t="s">
        <v>2563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278</v>
      </c>
      <c r="K4498" s="9" t="s">
        <v>278</v>
      </c>
      <c r="L4498" s="9">
        <v>317.30000000001019</v>
      </c>
      <c r="M4498" s="9"/>
      <c r="N4498" s="67"/>
      <c r="O4498" s="67">
        <v>317.30000000001019</v>
      </c>
      <c r="T4498"/>
      <c r="U4498" s="218"/>
      <c r="V4498" s="63"/>
      <c r="W4498" s="283"/>
      <c r="X4498" s="317"/>
      <c r="Y4498" s="63"/>
      <c r="AA4498" s="50"/>
    </row>
    <row r="4499" spans="1:27" ht="15">
      <c r="A4499" s="28" t="s">
        <v>877</v>
      </c>
      <c r="B4499" s="63" t="s">
        <v>179</v>
      </c>
      <c r="E4499" s="9">
        <v>315.8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278</v>
      </c>
      <c r="K4499" s="9" t="s">
        <v>278</v>
      </c>
      <c r="L4499" s="9" t="s">
        <v>278</v>
      </c>
      <c r="M4499" s="9"/>
      <c r="O4499" s="67">
        <v>315.8</v>
      </c>
      <c r="T4499"/>
      <c r="U4499" s="28"/>
      <c r="V4499" s="63"/>
      <c r="W4499" s="283"/>
      <c r="X4499" s="317"/>
      <c r="Y4499" s="63"/>
      <c r="AA4499" s="50"/>
    </row>
    <row r="4500" spans="1:27" ht="15">
      <c r="A4500" s="28" t="s">
        <v>878</v>
      </c>
      <c r="B4500" s="273" t="s">
        <v>1899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278</v>
      </c>
      <c r="K4500" s="9">
        <v>289.60000000000218</v>
      </c>
      <c r="L4500" s="9">
        <v>25.200000000000728</v>
      </c>
      <c r="M4500" s="9"/>
      <c r="O4500" s="67">
        <v>314.80000000000291</v>
      </c>
      <c r="T4500"/>
      <c r="U4500" s="63"/>
      <c r="V4500" s="63"/>
      <c r="W4500" s="283"/>
      <c r="X4500" s="317"/>
      <c r="Y4500" s="63"/>
      <c r="AA4500" s="50"/>
    </row>
    <row r="4501" spans="1:27" ht="15">
      <c r="A4501" s="28" t="s">
        <v>879</v>
      </c>
      <c r="B4501" s="63" t="s">
        <v>2546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278</v>
      </c>
      <c r="K4501" s="9" t="s">
        <v>278</v>
      </c>
      <c r="L4501" s="9">
        <v>296.40000000000509</v>
      </c>
      <c r="M4501" s="9"/>
      <c r="N4501" s="67"/>
      <c r="O4501" s="67">
        <v>296.40000000000509</v>
      </c>
      <c r="T4501"/>
      <c r="U4501" s="273"/>
      <c r="V4501" s="63"/>
      <c r="W4501" s="282"/>
      <c r="X4501" s="317"/>
      <c r="Y4501" s="63"/>
      <c r="AA4501" s="50"/>
    </row>
    <row r="4502" spans="1:27" ht="15">
      <c r="A4502" s="28" t="s">
        <v>880</v>
      </c>
      <c r="B4502" s="63" t="s">
        <v>2556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278</v>
      </c>
      <c r="K4502" s="9" t="s">
        <v>278</v>
      </c>
      <c r="L4502" s="9">
        <v>290.70000000000437</v>
      </c>
      <c r="M4502" s="9"/>
      <c r="N4502" s="67"/>
      <c r="O4502" s="67">
        <v>290.70000000000437</v>
      </c>
      <c r="T4502"/>
      <c r="U4502" s="273"/>
      <c r="V4502" s="63"/>
      <c r="W4502" s="283"/>
      <c r="X4502" s="317"/>
      <c r="Y4502" s="63"/>
      <c r="AA4502" s="50"/>
    </row>
    <row r="4503" spans="1:27" ht="15">
      <c r="A4503" s="28" t="s">
        <v>2231</v>
      </c>
      <c r="B4503" s="63" t="s">
        <v>2545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278</v>
      </c>
      <c r="K4503" s="9" t="s">
        <v>278</v>
      </c>
      <c r="L4503" s="9">
        <v>283.10000000000218</v>
      </c>
      <c r="M4503" s="9"/>
      <c r="N4503" s="67"/>
      <c r="O4503" s="67">
        <v>283.10000000000218</v>
      </c>
      <c r="T4503"/>
    </row>
    <row r="4504" spans="1:27" ht="15">
      <c r="A4504" s="28" t="s">
        <v>2516</v>
      </c>
      <c r="B4504" s="63" t="s">
        <v>2566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278</v>
      </c>
      <c r="K4504" s="9" t="s">
        <v>278</v>
      </c>
      <c r="L4504" s="9">
        <v>277.39999999999054</v>
      </c>
      <c r="M4504" s="9"/>
      <c r="N4504" s="67"/>
      <c r="O4504" s="67">
        <v>277.39999999999054</v>
      </c>
      <c r="T4504"/>
    </row>
    <row r="4505" spans="1:27" ht="15">
      <c r="A4505" s="28" t="s">
        <v>2517</v>
      </c>
      <c r="B4505" s="63" t="s">
        <v>2547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278</v>
      </c>
      <c r="K4505" s="9" t="s">
        <v>278</v>
      </c>
      <c r="L4505" s="9">
        <v>275.30000000000291</v>
      </c>
      <c r="M4505" s="9"/>
      <c r="N4505" s="67"/>
      <c r="O4505" s="67">
        <v>275.30000000000291</v>
      </c>
      <c r="T4505"/>
    </row>
    <row r="4506" spans="1:27" ht="15">
      <c r="A4506" s="28" t="s">
        <v>2518</v>
      </c>
      <c r="B4506" s="63" t="s">
        <v>2548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278</v>
      </c>
      <c r="K4506" s="9" t="s">
        <v>278</v>
      </c>
      <c r="L4506" s="9">
        <v>265.69999999999709</v>
      </c>
      <c r="M4506" s="9"/>
      <c r="N4506" s="67"/>
      <c r="O4506" s="67">
        <v>265.69999999999709</v>
      </c>
      <c r="T4506"/>
    </row>
    <row r="4507" spans="1:27" ht="15">
      <c r="A4507" s="28" t="s">
        <v>2519</v>
      </c>
      <c r="B4507" s="63" t="s">
        <v>741</v>
      </c>
      <c r="E4507" s="9" t="s">
        <v>278</v>
      </c>
      <c r="F4507" s="9" t="s">
        <v>278</v>
      </c>
      <c r="G4507" s="9" t="s">
        <v>278</v>
      </c>
      <c r="H4507" s="9">
        <v>263.69999999999709</v>
      </c>
      <c r="I4507" s="9">
        <v>0</v>
      </c>
      <c r="J4507" s="9" t="s">
        <v>278</v>
      </c>
      <c r="K4507" s="9" t="s">
        <v>278</v>
      </c>
      <c r="L4507" s="9" t="s">
        <v>278</v>
      </c>
      <c r="M4507" s="9"/>
      <c r="O4507" s="67">
        <v>263.69999999999709</v>
      </c>
      <c r="T4507"/>
    </row>
    <row r="4508" spans="1:27" ht="15">
      <c r="A4508" s="28" t="s">
        <v>2520</v>
      </c>
      <c r="B4508" s="63" t="s">
        <v>731</v>
      </c>
      <c r="E4508" s="9" t="s">
        <v>278</v>
      </c>
      <c r="F4508" s="9" t="s">
        <v>278</v>
      </c>
      <c r="G4508" s="9" t="s">
        <v>278</v>
      </c>
      <c r="H4508" s="9">
        <v>262.09999999999491</v>
      </c>
      <c r="I4508" s="9">
        <v>0</v>
      </c>
      <c r="J4508" s="9" t="s">
        <v>278</v>
      </c>
      <c r="K4508" s="9" t="s">
        <v>278</v>
      </c>
      <c r="L4508" s="9" t="s">
        <v>278</v>
      </c>
      <c r="M4508" s="9"/>
      <c r="O4508" s="67">
        <v>262.09999999999491</v>
      </c>
      <c r="T4508"/>
    </row>
    <row r="4509" spans="1:27" ht="15">
      <c r="A4509" s="28" t="s">
        <v>2521</v>
      </c>
      <c r="B4509" s="63" t="s">
        <v>2549</v>
      </c>
      <c r="C4509" s="3"/>
      <c r="D4509" s="3"/>
      <c r="E4509" s="9" t="s">
        <v>278</v>
      </c>
      <c r="F4509" s="9" t="s">
        <v>278</v>
      </c>
      <c r="G4509" s="9" t="s">
        <v>278</v>
      </c>
      <c r="H4509" s="9" t="s">
        <v>278</v>
      </c>
      <c r="I4509" s="9">
        <v>0</v>
      </c>
      <c r="J4509" s="9" t="s">
        <v>278</v>
      </c>
      <c r="K4509" s="9" t="s">
        <v>278</v>
      </c>
      <c r="L4509" s="9">
        <v>246.00000000000364</v>
      </c>
      <c r="M4509" s="9"/>
      <c r="N4509" s="67"/>
      <c r="O4509" s="67">
        <v>246.00000000000364</v>
      </c>
      <c r="T4509"/>
    </row>
    <row r="4510" spans="1:27" ht="15">
      <c r="A4510" s="28" t="s">
        <v>2522</v>
      </c>
      <c r="B4510" s="63" t="s">
        <v>2543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278</v>
      </c>
      <c r="K4510" s="9" t="s">
        <v>278</v>
      </c>
      <c r="L4510" s="9">
        <v>241.80000000000109</v>
      </c>
      <c r="M4510" s="9"/>
      <c r="N4510" s="67"/>
      <c r="O4510" s="67">
        <v>241.80000000000109</v>
      </c>
      <c r="T4510"/>
    </row>
    <row r="4511" spans="1:27" ht="15">
      <c r="A4511" s="28" t="s">
        <v>2523</v>
      </c>
      <c r="B4511" s="63" t="s">
        <v>2557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278</v>
      </c>
      <c r="K4511" s="9" t="s">
        <v>278</v>
      </c>
      <c r="L4511" s="9">
        <v>219.80000000001019</v>
      </c>
      <c r="M4511" s="9"/>
      <c r="N4511" s="67"/>
      <c r="O4511" s="67">
        <v>219.80000000001019</v>
      </c>
      <c r="T4511"/>
    </row>
    <row r="4512" spans="1:27" ht="15">
      <c r="A4512" s="28" t="s">
        <v>2524</v>
      </c>
      <c r="B4512" s="273" t="s">
        <v>1901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278</v>
      </c>
      <c r="K4512" s="9">
        <v>8.4000000000014552</v>
      </c>
      <c r="L4512" s="9">
        <v>206.29999999999927</v>
      </c>
      <c r="M4512" s="9"/>
      <c r="O4512" s="67">
        <v>214.70000000000073</v>
      </c>
      <c r="T4512"/>
    </row>
    <row r="4513" spans="1:20" ht="15">
      <c r="A4513" s="28" t="s">
        <v>2525</v>
      </c>
      <c r="B4513" s="63" t="s">
        <v>2550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278</v>
      </c>
      <c r="K4513" s="9" t="s">
        <v>278</v>
      </c>
      <c r="L4513" s="9">
        <v>208.200000000008</v>
      </c>
      <c r="M4513" s="9"/>
      <c r="N4513" s="67"/>
      <c r="O4513" s="67">
        <v>208.200000000008</v>
      </c>
      <c r="T4513"/>
    </row>
    <row r="4514" spans="1:20" ht="15">
      <c r="A4514" s="28" t="s">
        <v>2526</v>
      </c>
      <c r="B4514" s="63" t="s">
        <v>2560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278</v>
      </c>
      <c r="K4514" s="9" t="s">
        <v>278</v>
      </c>
      <c r="L4514" s="9">
        <v>205.49999999999636</v>
      </c>
      <c r="M4514" s="9"/>
      <c r="N4514" s="67"/>
      <c r="O4514" s="67">
        <v>205.49999999999636</v>
      </c>
      <c r="T4514"/>
    </row>
    <row r="4515" spans="1:20" ht="15">
      <c r="A4515" s="28" t="s">
        <v>2527</v>
      </c>
      <c r="B4515" s="273" t="s">
        <v>2540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278</v>
      </c>
      <c r="K4515" s="9" t="s">
        <v>278</v>
      </c>
      <c r="L4515" s="9">
        <v>202.70000000000255</v>
      </c>
      <c r="M4515" s="9"/>
      <c r="N4515" s="67"/>
      <c r="O4515" s="67">
        <v>202.70000000000255</v>
      </c>
      <c r="T4515"/>
    </row>
    <row r="4516" spans="1:20" ht="15">
      <c r="A4516" s="28" t="s">
        <v>2528</v>
      </c>
      <c r="B4516" s="63" t="s">
        <v>2564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278</v>
      </c>
      <c r="K4516" s="9" t="s">
        <v>278</v>
      </c>
      <c r="L4516" s="9">
        <v>189.89999999999782</v>
      </c>
      <c r="M4516" s="9"/>
      <c r="N4516" s="67"/>
      <c r="O4516" s="67">
        <v>189.89999999999782</v>
      </c>
      <c r="T4516"/>
    </row>
    <row r="4517" spans="1:20" ht="15">
      <c r="A4517" s="28" t="s">
        <v>2529</v>
      </c>
      <c r="B4517" s="273" t="s">
        <v>2541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278</v>
      </c>
      <c r="K4517" s="9" t="s">
        <v>278</v>
      </c>
      <c r="L4517" s="9">
        <v>172.19999999999345</v>
      </c>
      <c r="M4517" s="9"/>
      <c r="N4517" s="67"/>
      <c r="O4517" s="67">
        <v>172.19999999999345</v>
      </c>
      <c r="T4517"/>
    </row>
    <row r="4518" spans="1:20" ht="15">
      <c r="A4518" s="28" t="s">
        <v>2530</v>
      </c>
      <c r="B4518" s="273" t="s">
        <v>1904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278</v>
      </c>
      <c r="K4518" s="9">
        <v>157.50000000000728</v>
      </c>
      <c r="L4518" s="9" t="s">
        <v>278</v>
      </c>
      <c r="M4518" s="9"/>
      <c r="O4518" s="67">
        <v>157.50000000000728</v>
      </c>
      <c r="T4518"/>
    </row>
    <row r="4519" spans="1:20" ht="15">
      <c r="A4519" s="28" t="s">
        <v>2531</v>
      </c>
      <c r="B4519" s="63" t="s">
        <v>164</v>
      </c>
      <c r="E4519" s="9" t="s">
        <v>278</v>
      </c>
      <c r="F4519" s="9" t="s">
        <v>278</v>
      </c>
      <c r="G4519" s="9">
        <v>156.85</v>
      </c>
      <c r="H4519" s="9" t="s">
        <v>278</v>
      </c>
      <c r="I4519" s="9">
        <v>0</v>
      </c>
      <c r="J4519" s="9" t="s">
        <v>278</v>
      </c>
      <c r="K4519" s="9" t="s">
        <v>278</v>
      </c>
      <c r="L4519" s="9" t="s">
        <v>278</v>
      </c>
      <c r="M4519" s="9"/>
      <c r="O4519" s="67">
        <v>156.85</v>
      </c>
      <c r="T4519"/>
    </row>
    <row r="4520" spans="1:20" ht="15">
      <c r="A4520" s="28" t="s">
        <v>2532</v>
      </c>
      <c r="B4520" s="63" t="s">
        <v>2568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278</v>
      </c>
      <c r="K4520" s="9" t="s">
        <v>278</v>
      </c>
      <c r="L4520" s="9">
        <v>141</v>
      </c>
      <c r="M4520" s="9"/>
      <c r="N4520" s="67"/>
      <c r="O4520" s="67">
        <v>141</v>
      </c>
      <c r="T4520"/>
    </row>
    <row r="4521" spans="1:20" ht="15">
      <c r="A4521" s="28" t="s">
        <v>2533</v>
      </c>
      <c r="B4521" s="205" t="s">
        <v>1551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>
        <v>137.79999999999927</v>
      </c>
      <c r="K4521" s="9" t="s">
        <v>278</v>
      </c>
      <c r="L4521" s="9" t="s">
        <v>278</v>
      </c>
      <c r="M4521" s="9"/>
      <c r="O4521" s="67">
        <v>137.79999999999927</v>
      </c>
      <c r="T4521"/>
    </row>
    <row r="4522" spans="1:20" ht="15">
      <c r="A4522" s="28" t="s">
        <v>2534</v>
      </c>
      <c r="B4522" s="63" t="s">
        <v>726</v>
      </c>
      <c r="E4522" s="9" t="s">
        <v>278</v>
      </c>
      <c r="F4522" s="9" t="s">
        <v>278</v>
      </c>
      <c r="G4522" s="9" t="s">
        <v>278</v>
      </c>
      <c r="H4522" s="9">
        <v>99.5</v>
      </c>
      <c r="I4522" s="9">
        <v>0</v>
      </c>
      <c r="J4522" s="9" t="s">
        <v>278</v>
      </c>
      <c r="K4522" s="9" t="s">
        <v>278</v>
      </c>
      <c r="L4522" s="9" t="s">
        <v>278</v>
      </c>
      <c r="M4522" s="9"/>
      <c r="O4522" s="67">
        <v>99.5</v>
      </c>
      <c r="T4522"/>
    </row>
    <row r="4523" spans="1:20" ht="15">
      <c r="A4523" s="28" t="s">
        <v>2535</v>
      </c>
      <c r="B4523" s="63" t="s">
        <v>2551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278</v>
      </c>
      <c r="K4523" s="9" t="s">
        <v>278</v>
      </c>
      <c r="L4523" s="9">
        <v>79.500000000007276</v>
      </c>
      <c r="M4523" s="9"/>
      <c r="N4523" s="67"/>
      <c r="O4523" s="67">
        <v>79.500000000007276</v>
      </c>
      <c r="T4523"/>
    </row>
    <row r="4524" spans="1:20" ht="15">
      <c r="A4524" s="28" t="s">
        <v>2536</v>
      </c>
      <c r="B4524" s="63" t="s">
        <v>701</v>
      </c>
      <c r="E4524" s="9" t="s">
        <v>278</v>
      </c>
      <c r="F4524" s="9" t="s">
        <v>278</v>
      </c>
      <c r="G4524" s="9" t="s">
        <v>278</v>
      </c>
      <c r="H4524" s="9">
        <v>74.900000000001455</v>
      </c>
      <c r="I4524" s="9">
        <v>0</v>
      </c>
      <c r="J4524" s="9" t="s">
        <v>278</v>
      </c>
      <c r="K4524" s="9" t="s">
        <v>278</v>
      </c>
      <c r="L4524" s="9" t="s">
        <v>278</v>
      </c>
      <c r="M4524" s="9"/>
      <c r="O4524" s="67">
        <v>74.900000000001455</v>
      </c>
      <c r="T4524"/>
    </row>
    <row r="4525" spans="1:20" ht="15">
      <c r="A4525" s="28" t="s">
        <v>2537</v>
      </c>
      <c r="B4525" s="218" t="s">
        <v>1547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278</v>
      </c>
      <c r="K4525" s="9" t="s">
        <v>278</v>
      </c>
      <c r="L4525" s="9" t="s">
        <v>278</v>
      </c>
      <c r="M4525" s="9"/>
      <c r="O4525" s="67">
        <v>0</v>
      </c>
      <c r="T4525"/>
    </row>
    <row r="4526" spans="1:20" ht="15">
      <c r="A4526" s="28" t="s">
        <v>2538</v>
      </c>
      <c r="B4526" s="205" t="s">
        <v>1557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278</v>
      </c>
      <c r="K4526" s="9" t="s">
        <v>278</v>
      </c>
      <c r="L4526" s="9" t="s">
        <v>278</v>
      </c>
      <c r="M4526" s="9"/>
      <c r="O4526" s="67">
        <v>0</v>
      </c>
      <c r="T4526"/>
    </row>
    <row r="4527" spans="1:20" ht="15">
      <c r="A4527" s="28" t="s">
        <v>2539</v>
      </c>
      <c r="B4527" s="205" t="s">
        <v>1556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278</v>
      </c>
      <c r="K4527" s="9" t="s">
        <v>278</v>
      </c>
      <c r="L4527" s="9" t="s">
        <v>278</v>
      </c>
      <c r="M4527" s="9"/>
      <c r="O4527" s="67">
        <v>0</v>
      </c>
      <c r="T4527"/>
    </row>
    <row r="4528" spans="1:20" ht="15">
      <c r="A4528" s="28" t="s">
        <v>2687</v>
      </c>
      <c r="B4528" s="205" t="s">
        <v>1554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278</v>
      </c>
      <c r="K4528" s="9" t="s">
        <v>278</v>
      </c>
      <c r="L4528" s="9" t="s">
        <v>278</v>
      </c>
      <c r="M4528" s="9"/>
      <c r="O4528" s="67">
        <v>0</v>
      </c>
      <c r="T4528"/>
    </row>
    <row r="4529" spans="1:20" ht="15">
      <c r="A4529" s="28" t="s">
        <v>2688</v>
      </c>
      <c r="B4529" s="205" t="s">
        <v>1581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278</v>
      </c>
      <c r="K4529" s="9" t="s">
        <v>278</v>
      </c>
      <c r="L4529" s="9" t="s">
        <v>278</v>
      </c>
      <c r="M4529" s="9"/>
      <c r="O4529" s="67">
        <v>0</v>
      </c>
      <c r="T4529"/>
    </row>
    <row r="4530" spans="1:20" ht="15">
      <c r="A4530" s="28" t="s">
        <v>2689</v>
      </c>
      <c r="B4530" s="205" t="s">
        <v>1564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278</v>
      </c>
      <c r="K4530" s="9" t="s">
        <v>278</v>
      </c>
      <c r="L4530" s="9" t="s">
        <v>278</v>
      </c>
      <c r="M4530" s="9"/>
      <c r="O4530" s="67">
        <v>0</v>
      </c>
      <c r="T4530"/>
    </row>
    <row r="4531" spans="1:20" ht="15">
      <c r="A4531" s="291" t="s">
        <v>3944</v>
      </c>
      <c r="B4531" s="63" t="s">
        <v>4006</v>
      </c>
      <c r="C4531" s="3"/>
      <c r="D4531" s="3"/>
      <c r="E4531" s="9"/>
      <c r="F4531" s="9"/>
      <c r="G4531" s="9"/>
      <c r="H4531" s="9"/>
      <c r="L4531" s="69"/>
      <c r="M4531" s="69"/>
      <c r="N4531" s="67"/>
      <c r="T4531"/>
    </row>
    <row r="4532" spans="1:20" ht="15">
      <c r="A4532" s="291" t="s">
        <v>3945</v>
      </c>
      <c r="B4532" s="63" t="s">
        <v>4007</v>
      </c>
      <c r="C4532" s="3"/>
      <c r="D4532" s="3"/>
      <c r="E4532" s="9"/>
      <c r="F4532" s="9"/>
      <c r="G4532" s="9"/>
      <c r="H4532" s="9"/>
      <c r="L4532" s="69"/>
      <c r="M4532" s="69"/>
      <c r="N4532" s="67"/>
      <c r="T4532"/>
    </row>
    <row r="4533" spans="1:20" ht="15">
      <c r="A4533" s="291" t="s">
        <v>3946</v>
      </c>
      <c r="B4533" s="63" t="s">
        <v>4008</v>
      </c>
      <c r="C4533" s="3"/>
      <c r="D4533" s="3"/>
      <c r="E4533" s="9"/>
      <c r="F4533" s="9"/>
      <c r="G4533" s="9"/>
      <c r="H4533" s="9"/>
      <c r="L4533" s="69"/>
      <c r="M4533" s="69"/>
      <c r="N4533" s="67"/>
      <c r="T4533"/>
    </row>
    <row r="4534" spans="1:20" ht="15">
      <c r="A4534" s="291" t="s">
        <v>3947</v>
      </c>
      <c r="B4534" s="63" t="s">
        <v>4009</v>
      </c>
      <c r="C4534" s="3"/>
      <c r="D4534" s="3"/>
      <c r="E4534" s="9"/>
      <c r="F4534" s="9"/>
      <c r="G4534" s="9"/>
      <c r="H4534" s="9"/>
      <c r="L4534" s="69"/>
      <c r="M4534" s="69"/>
      <c r="N4534" s="67"/>
      <c r="T4534"/>
    </row>
    <row r="4535" spans="1:20" ht="15">
      <c r="A4535" s="291" t="s">
        <v>3948</v>
      </c>
      <c r="B4535" s="63" t="s">
        <v>4010</v>
      </c>
      <c r="C4535" s="3"/>
      <c r="D4535" s="3"/>
      <c r="E4535" s="9"/>
      <c r="F4535" s="9"/>
      <c r="G4535" s="9"/>
      <c r="H4535" s="9"/>
      <c r="L4535" s="69"/>
      <c r="M4535" s="69"/>
      <c r="N4535" s="67"/>
      <c r="T4535"/>
    </row>
    <row r="4536" spans="1:20" ht="15">
      <c r="A4536" s="291" t="s">
        <v>3949</v>
      </c>
      <c r="B4536" s="63" t="s">
        <v>4011</v>
      </c>
      <c r="C4536" s="3"/>
      <c r="D4536" s="3"/>
      <c r="E4536" s="9"/>
      <c r="F4536" s="9"/>
      <c r="G4536" s="9"/>
      <c r="H4536" s="9"/>
      <c r="L4536" s="69"/>
      <c r="M4536" s="69"/>
      <c r="N4536" s="67"/>
      <c r="T4536"/>
    </row>
    <row r="4537" spans="1:20" ht="15">
      <c r="A4537" s="291" t="s">
        <v>3950</v>
      </c>
      <c r="B4537" s="63" t="s">
        <v>4012</v>
      </c>
      <c r="C4537" s="3"/>
      <c r="D4537" s="3"/>
      <c r="E4537" s="9"/>
      <c r="F4537" s="9"/>
      <c r="G4537" s="9"/>
      <c r="H4537" s="9"/>
      <c r="L4537" s="69"/>
      <c r="M4537" s="69"/>
      <c r="N4537" s="67"/>
      <c r="T4537"/>
    </row>
    <row r="4538" spans="1:20" ht="15">
      <c r="A4538" s="291" t="s">
        <v>3951</v>
      </c>
      <c r="B4538" s="63" t="s">
        <v>4013</v>
      </c>
      <c r="C4538" s="3"/>
      <c r="D4538" s="3"/>
      <c r="E4538" s="9"/>
      <c r="F4538" s="9"/>
      <c r="G4538" s="9"/>
      <c r="H4538" s="9"/>
      <c r="L4538" s="69"/>
      <c r="M4538" s="69"/>
      <c r="N4538" s="67"/>
      <c r="T4538"/>
    </row>
    <row r="4539" spans="1:20" ht="15">
      <c r="A4539" s="291" t="s">
        <v>3952</v>
      </c>
      <c r="B4539" s="63" t="s">
        <v>4014</v>
      </c>
      <c r="C4539" s="3"/>
      <c r="D4539" s="3"/>
      <c r="E4539" s="9"/>
      <c r="F4539" s="9"/>
      <c r="G4539" s="9"/>
      <c r="H4539" s="9"/>
      <c r="L4539" s="69"/>
      <c r="M4539" s="69"/>
      <c r="N4539" s="67"/>
      <c r="T4539"/>
    </row>
    <row r="4540" spans="1:20" ht="15">
      <c r="A4540" s="291" t="s">
        <v>3953</v>
      </c>
      <c r="B4540" s="63" t="s">
        <v>4033</v>
      </c>
      <c r="C4540" s="3"/>
      <c r="D4540" s="3"/>
      <c r="E4540" s="9"/>
      <c r="F4540" s="9"/>
      <c r="G4540" s="9"/>
      <c r="H4540" s="9"/>
      <c r="L4540" s="69"/>
      <c r="M4540" s="69"/>
      <c r="N4540" s="67"/>
      <c r="T4540"/>
    </row>
    <row r="4541" spans="1:20" ht="15">
      <c r="A4541" s="291" t="s">
        <v>3954</v>
      </c>
      <c r="B4541" s="63" t="s">
        <v>4015</v>
      </c>
      <c r="C4541" s="3"/>
      <c r="D4541" s="3"/>
      <c r="E4541" s="9"/>
      <c r="F4541" s="9"/>
      <c r="G4541" s="9"/>
      <c r="H4541" s="9"/>
      <c r="L4541" s="69"/>
      <c r="M4541" s="69"/>
      <c r="N4541" s="67"/>
      <c r="T4541"/>
    </row>
    <row r="4542" spans="1:20" ht="15">
      <c r="A4542" s="291" t="s">
        <v>3955</v>
      </c>
      <c r="B4542" s="63" t="s">
        <v>4016</v>
      </c>
      <c r="C4542" s="3"/>
      <c r="D4542" s="3"/>
      <c r="E4542" s="9"/>
      <c r="F4542" s="9"/>
      <c r="G4542" s="9"/>
      <c r="H4542" s="9"/>
      <c r="L4542" s="69"/>
      <c r="M4542" s="69"/>
      <c r="N4542" s="67"/>
      <c r="T4542"/>
    </row>
    <row r="4543" spans="1:20" ht="15">
      <c r="A4543" s="291" t="s">
        <v>3956</v>
      </c>
      <c r="B4543" s="63" t="s">
        <v>4017</v>
      </c>
      <c r="C4543" s="3"/>
      <c r="D4543" s="3"/>
      <c r="E4543" s="9"/>
      <c r="F4543" s="9"/>
      <c r="G4543" s="9"/>
      <c r="H4543" s="9"/>
      <c r="L4543" s="69"/>
      <c r="M4543" s="69"/>
      <c r="N4543" s="67"/>
      <c r="T4543"/>
    </row>
    <row r="4544" spans="1:20" ht="15">
      <c r="A4544" s="291" t="s">
        <v>3957</v>
      </c>
      <c r="B4544" s="63" t="s">
        <v>4018</v>
      </c>
      <c r="C4544" s="3"/>
      <c r="D4544" s="3"/>
      <c r="E4544" s="9"/>
      <c r="F4544" s="9"/>
      <c r="G4544" s="9"/>
      <c r="H4544" s="9"/>
      <c r="L4544" s="69"/>
      <c r="M4544" s="69"/>
      <c r="N4544" s="67"/>
      <c r="T4544"/>
    </row>
    <row r="4545" spans="1:20" ht="15">
      <c r="A4545" s="291" t="s">
        <v>3958</v>
      </c>
      <c r="B4545" s="63" t="s">
        <v>4019</v>
      </c>
      <c r="C4545" s="3"/>
      <c r="D4545" s="3"/>
      <c r="E4545" s="9"/>
      <c r="F4545" s="9"/>
      <c r="G4545" s="9"/>
      <c r="H4545" s="9"/>
      <c r="L4545" s="69"/>
      <c r="M4545" s="69"/>
      <c r="N4545" s="67"/>
      <c r="T4545"/>
    </row>
    <row r="4546" spans="1:20" ht="15">
      <c r="A4546" s="291" t="s">
        <v>3959</v>
      </c>
      <c r="B4546" s="63" t="s">
        <v>4020</v>
      </c>
      <c r="C4546" s="3"/>
      <c r="D4546" s="3"/>
      <c r="E4546" s="9"/>
      <c r="F4546" s="9"/>
      <c r="G4546" s="9"/>
      <c r="H4546" s="9"/>
      <c r="L4546" s="69"/>
      <c r="M4546" s="69"/>
      <c r="N4546" s="67"/>
      <c r="T4546"/>
    </row>
    <row r="4547" spans="1:20" ht="15">
      <c r="A4547" s="291" t="s">
        <v>3960</v>
      </c>
      <c r="B4547" s="63" t="s">
        <v>4021</v>
      </c>
      <c r="C4547" s="3"/>
      <c r="D4547" s="3"/>
      <c r="E4547" s="9"/>
      <c r="F4547" s="9"/>
      <c r="G4547" s="9"/>
      <c r="H4547" s="9"/>
      <c r="L4547" s="69"/>
      <c r="M4547" s="69"/>
      <c r="N4547" s="67"/>
      <c r="T4547"/>
    </row>
    <row r="4548" spans="1:20" ht="15">
      <c r="A4548" s="291" t="s">
        <v>3961</v>
      </c>
      <c r="B4548" s="63" t="s">
        <v>4022</v>
      </c>
      <c r="C4548" s="3"/>
      <c r="D4548" s="3"/>
      <c r="E4548" s="9"/>
      <c r="F4548" s="9"/>
      <c r="G4548" s="9"/>
      <c r="H4548" s="9"/>
      <c r="L4548" s="69"/>
      <c r="M4548" s="69"/>
      <c r="N4548" s="67"/>
      <c r="T4548"/>
    </row>
    <row r="4549" spans="1:20" ht="15">
      <c r="A4549" s="291" t="s">
        <v>3962</v>
      </c>
      <c r="B4549" s="63" t="s">
        <v>4023</v>
      </c>
      <c r="C4549" s="3"/>
      <c r="D4549" s="3"/>
      <c r="E4549" s="9"/>
      <c r="F4549" s="9"/>
      <c r="G4549" s="9"/>
      <c r="H4549" s="9"/>
      <c r="L4549" s="69"/>
      <c r="M4549" s="69"/>
      <c r="N4549" s="67"/>
      <c r="T4549"/>
    </row>
    <row r="4550" spans="1:20" ht="15">
      <c r="A4550" s="291" t="s">
        <v>3963</v>
      </c>
      <c r="B4550" s="63" t="s">
        <v>4024</v>
      </c>
      <c r="C4550" s="3"/>
      <c r="D4550" s="3"/>
      <c r="E4550" s="9"/>
      <c r="F4550" s="9"/>
      <c r="G4550" s="9"/>
      <c r="H4550" s="9"/>
      <c r="L4550" s="69"/>
      <c r="M4550" s="69"/>
      <c r="N4550" s="67"/>
      <c r="T4550"/>
    </row>
    <row r="4551" spans="1:20" ht="15">
      <c r="A4551" s="291" t="s">
        <v>3964</v>
      </c>
      <c r="B4551" s="63" t="s">
        <v>4025</v>
      </c>
      <c r="C4551" s="3"/>
      <c r="D4551" s="3"/>
      <c r="E4551" s="9"/>
      <c r="F4551" s="9"/>
      <c r="G4551" s="9"/>
      <c r="H4551" s="9"/>
      <c r="L4551" s="69"/>
      <c r="M4551" s="69"/>
      <c r="N4551" s="67"/>
      <c r="T4551"/>
    </row>
    <row r="4552" spans="1:20" ht="15">
      <c r="A4552" s="291" t="s">
        <v>3965</v>
      </c>
      <c r="B4552" s="63" t="s">
        <v>4026</v>
      </c>
      <c r="C4552" s="3"/>
      <c r="D4552" s="3"/>
      <c r="E4552" s="9"/>
      <c r="F4552" s="9"/>
      <c r="G4552" s="9"/>
      <c r="H4552" s="9"/>
      <c r="L4552" s="69"/>
      <c r="M4552" s="69"/>
      <c r="N4552" s="67"/>
      <c r="T4552"/>
    </row>
    <row r="4553" spans="1:20" ht="15">
      <c r="A4553" s="291" t="s">
        <v>3966</v>
      </c>
      <c r="B4553" s="63" t="s">
        <v>4027</v>
      </c>
      <c r="C4553" s="3"/>
      <c r="D4553" s="3"/>
      <c r="E4553" s="9"/>
      <c r="F4553" s="9"/>
      <c r="G4553" s="9"/>
      <c r="H4553" s="9"/>
      <c r="L4553" s="69"/>
      <c r="M4553" s="69"/>
      <c r="N4553" s="67"/>
      <c r="T4553"/>
    </row>
    <row r="4554" spans="1:20" ht="15">
      <c r="A4554" s="291" t="s">
        <v>4034</v>
      </c>
      <c r="B4554" s="63" t="s">
        <v>4028</v>
      </c>
      <c r="C4554" s="3"/>
      <c r="D4554" s="3"/>
      <c r="E4554" s="9"/>
      <c r="F4554" s="9"/>
      <c r="G4554" s="9"/>
      <c r="H4554" s="9"/>
      <c r="L4554" s="69"/>
      <c r="M4554" s="69"/>
      <c r="N4554" s="67"/>
      <c r="T4554"/>
    </row>
    <row r="4555" spans="1:20" ht="15">
      <c r="A4555" s="291" t="s">
        <v>4187</v>
      </c>
      <c r="B4555" s="63" t="s">
        <v>4029</v>
      </c>
      <c r="C4555" s="3"/>
      <c r="D4555" s="3"/>
      <c r="E4555" s="9"/>
      <c r="F4555" s="9"/>
      <c r="G4555" s="9"/>
      <c r="H4555" s="9"/>
      <c r="L4555" s="69"/>
      <c r="M4555" s="69"/>
      <c r="N4555" s="67"/>
      <c r="T4555"/>
    </row>
    <row r="4556" spans="1:20" ht="15">
      <c r="A4556" s="291" t="s">
        <v>4312</v>
      </c>
      <c r="B4556" s="63" t="s">
        <v>4030</v>
      </c>
      <c r="C4556" s="3"/>
      <c r="D4556" s="3"/>
      <c r="E4556" s="9"/>
      <c r="F4556" s="9"/>
      <c r="G4556" s="9"/>
      <c r="H4556" s="9"/>
      <c r="L4556" s="69"/>
      <c r="M4556" s="69"/>
      <c r="N4556" s="67"/>
      <c r="T4556"/>
    </row>
    <row r="4557" spans="1:20" ht="15">
      <c r="A4557" s="291" t="s">
        <v>4372</v>
      </c>
      <c r="B4557" s="63" t="s">
        <v>4031</v>
      </c>
      <c r="C4557" s="3"/>
      <c r="D4557" s="3"/>
      <c r="E4557" s="9"/>
      <c r="F4557" s="9"/>
      <c r="G4557" s="9"/>
      <c r="H4557" s="9"/>
      <c r="L4557" s="69"/>
      <c r="M4557" s="69"/>
      <c r="N4557" s="67"/>
      <c r="T4557"/>
    </row>
    <row r="4558" spans="1:20" ht="15">
      <c r="A4558" s="291" t="s">
        <v>4373</v>
      </c>
      <c r="B4558" s="63" t="s">
        <v>4032</v>
      </c>
      <c r="C4558" s="3"/>
      <c r="D4558" s="3"/>
      <c r="E4558" s="9"/>
      <c r="F4558" s="9"/>
      <c r="G4558" s="9"/>
      <c r="H4558" s="9"/>
      <c r="L4558" s="69"/>
      <c r="M4558" s="69"/>
      <c r="N4558" s="67"/>
      <c r="T4558"/>
    </row>
    <row r="4559" spans="1:20" ht="15">
      <c r="A4559" s="291" t="s">
        <v>4374</v>
      </c>
      <c r="B4559" s="63" t="s">
        <v>4035</v>
      </c>
      <c r="C4559" s="3"/>
      <c r="D4559" s="3"/>
      <c r="E4559" s="9"/>
      <c r="F4559" s="9"/>
      <c r="G4559" s="9"/>
      <c r="H4559" s="9"/>
      <c r="L4559" s="69"/>
      <c r="M4559" s="69"/>
      <c r="N4559" s="67"/>
      <c r="T4559"/>
    </row>
    <row r="4560" spans="1:20" ht="15">
      <c r="A4560" s="291" t="s">
        <v>4375</v>
      </c>
      <c r="B4560" s="63" t="s">
        <v>4186</v>
      </c>
      <c r="C4560" s="3"/>
      <c r="D4560" s="3"/>
      <c r="E4560" s="9"/>
      <c r="F4560" s="9"/>
      <c r="G4560" s="9"/>
      <c r="H4560" s="9"/>
      <c r="L4560" s="69"/>
      <c r="M4560" s="69"/>
      <c r="N4560" s="67"/>
      <c r="T4560"/>
    </row>
    <row r="4561" spans="1:25" ht="15">
      <c r="A4561" s="291" t="s">
        <v>4376</v>
      </c>
      <c r="B4561" s="63" t="s">
        <v>4309</v>
      </c>
      <c r="C4561" s="3"/>
      <c r="D4561" s="3"/>
      <c r="E4561" s="9"/>
      <c r="F4561" s="9"/>
      <c r="G4561" s="9"/>
      <c r="H4561" s="9"/>
      <c r="L4561" s="69"/>
      <c r="M4561" s="69"/>
      <c r="N4561" s="67"/>
      <c r="T4561"/>
    </row>
    <row r="4562" spans="1:25" ht="15">
      <c r="A4562" s="28"/>
      <c r="B4562" s="63"/>
      <c r="E4562" s="9"/>
      <c r="F4562" s="9"/>
      <c r="G4562" s="9"/>
      <c r="H4562" s="9"/>
      <c r="L4562" s="69"/>
      <c r="M4562" s="69"/>
      <c r="N4562" s="67"/>
      <c r="T4562"/>
    </row>
    <row r="4563" spans="1:25" ht="15">
      <c r="A4563" s="28"/>
      <c r="B4563" s="63"/>
      <c r="E4563" s="9"/>
      <c r="L4563" s="69"/>
      <c r="M4563" s="69"/>
      <c r="T4563"/>
    </row>
    <row r="4564" spans="1:25" ht="15">
      <c r="A4564" s="28"/>
      <c r="B4564" s="63"/>
      <c r="E4564" s="9"/>
      <c r="L4564" s="69"/>
      <c r="M4564" s="69"/>
      <c r="T4564"/>
    </row>
    <row r="4565" spans="1:25" ht="25.5">
      <c r="A4565" s="23" t="s">
        <v>206</v>
      </c>
      <c r="L4565" s="69"/>
      <c r="M4565" s="69"/>
      <c r="T4565"/>
    </row>
    <row r="4566" spans="1:25">
      <c r="L4566" s="69"/>
      <c r="M4566" s="69"/>
      <c r="T4566"/>
    </row>
    <row r="4567" spans="1:25" ht="15">
      <c r="A4567" s="39"/>
      <c r="B4567" s="39"/>
      <c r="C4567" s="39"/>
      <c r="D4567" s="39"/>
      <c r="E4567" s="61">
        <v>2016</v>
      </c>
      <c r="F4567" s="61">
        <v>2017</v>
      </c>
      <c r="G4567" s="61">
        <v>2018</v>
      </c>
      <c r="H4567" s="61">
        <v>2019</v>
      </c>
      <c r="I4567" s="61">
        <v>2020</v>
      </c>
      <c r="J4567" s="61">
        <v>2021</v>
      </c>
      <c r="K4567" s="61">
        <v>2022</v>
      </c>
      <c r="L4567" s="61">
        <v>2023</v>
      </c>
      <c r="M4567" s="61">
        <v>2024</v>
      </c>
      <c r="O4567" s="70" t="s">
        <v>40</v>
      </c>
      <c r="T4567"/>
    </row>
    <row r="4568" spans="1:25" ht="15">
      <c r="A4568" s="28" t="s">
        <v>0</v>
      </c>
      <c r="B4568" s="63" t="s">
        <v>11</v>
      </c>
      <c r="E4568" s="216">
        <v>356.2</v>
      </c>
      <c r="F4568" s="216">
        <v>735.7</v>
      </c>
      <c r="G4568" s="212">
        <v>559.9</v>
      </c>
      <c r="H4568" s="9">
        <v>92.300000000006548</v>
      </c>
      <c r="I4568" s="96">
        <v>593.80000000000018</v>
      </c>
      <c r="J4568" s="96">
        <v>436.34999999999854</v>
      </c>
      <c r="K4568" s="9">
        <v>321.09999999999854</v>
      </c>
      <c r="L4568" s="213">
        <v>929.60000000000218</v>
      </c>
      <c r="M4568" s="213"/>
      <c r="O4568" s="67">
        <v>4024.9500000000062</v>
      </c>
      <c r="Q4568" t="s">
        <v>3163</v>
      </c>
      <c r="T4568" s="21" t="s">
        <v>3164</v>
      </c>
      <c r="U4568" s="63"/>
      <c r="V4568" s="63"/>
      <c r="W4568" s="265"/>
      <c r="X4568" s="317"/>
      <c r="Y4568" s="63"/>
    </row>
    <row r="4569" spans="1:25" ht="15">
      <c r="A4569" s="28" t="s">
        <v>2</v>
      </c>
      <c r="B4569" s="63" t="s">
        <v>25</v>
      </c>
      <c r="E4569" s="9">
        <v>235.4</v>
      </c>
      <c r="F4569" s="211">
        <v>847.5</v>
      </c>
      <c r="G4569" s="216">
        <v>544.9</v>
      </c>
      <c r="H4569" s="216">
        <v>402.10000000000218</v>
      </c>
      <c r="I4569" s="67">
        <v>387.29999999999927</v>
      </c>
      <c r="J4569" s="67">
        <v>261.19999999999709</v>
      </c>
      <c r="K4569" s="9">
        <v>476.49999999999636</v>
      </c>
      <c r="L4569" s="9">
        <v>375.59999999999854</v>
      </c>
      <c r="M4569" s="9"/>
      <c r="O4569" s="67">
        <v>3530.4999999999936</v>
      </c>
      <c r="Q4569" t="s">
        <v>1178</v>
      </c>
      <c r="T4569"/>
      <c r="U4569" s="273"/>
      <c r="V4569" s="63"/>
      <c r="W4569" s="283"/>
      <c r="X4569" s="317"/>
      <c r="Y4569" s="63"/>
    </row>
    <row r="4570" spans="1:25" ht="15">
      <c r="A4570" s="28" t="s">
        <v>3</v>
      </c>
      <c r="B4570" s="63" t="s">
        <v>33</v>
      </c>
      <c r="E4570" s="212">
        <v>371.6</v>
      </c>
      <c r="F4570" s="9">
        <v>617.70000000000005</v>
      </c>
      <c r="G4570" s="216">
        <v>463.5</v>
      </c>
      <c r="H4570" s="212">
        <v>460.59999999999854</v>
      </c>
      <c r="I4570" s="67">
        <v>475.00000000000045</v>
      </c>
      <c r="J4570" s="67">
        <v>99.200000000004366</v>
      </c>
      <c r="K4570" s="216">
        <v>539.99999999999636</v>
      </c>
      <c r="L4570" s="9">
        <v>340.39999999999054</v>
      </c>
      <c r="M4570" s="9"/>
      <c r="O4570" s="67">
        <v>3367.9999999999905</v>
      </c>
      <c r="Q4570" t="s">
        <v>2412</v>
      </c>
      <c r="T4570" s="21" t="s">
        <v>1463</v>
      </c>
      <c r="U4570" s="218"/>
      <c r="V4570" s="63"/>
      <c r="W4570" s="283"/>
      <c r="X4570" s="317"/>
      <c r="Y4570" s="63"/>
    </row>
    <row r="4571" spans="1:25" ht="15">
      <c r="A4571" s="28" t="s">
        <v>5</v>
      </c>
      <c r="B4571" s="63" t="s">
        <v>15</v>
      </c>
      <c r="E4571" s="9">
        <v>154.5</v>
      </c>
      <c r="F4571" s="9">
        <v>545.4</v>
      </c>
      <c r="G4571" s="9">
        <v>332.1</v>
      </c>
      <c r="H4571" s="216">
        <v>407.89999999999418</v>
      </c>
      <c r="I4571" s="67">
        <v>308.400000000001</v>
      </c>
      <c r="J4571" s="96">
        <v>487.299999999992</v>
      </c>
      <c r="K4571" s="9">
        <v>464.70000000000437</v>
      </c>
      <c r="L4571" s="216">
        <v>627.70000000000073</v>
      </c>
      <c r="M4571" s="216"/>
      <c r="O4571" s="67">
        <v>3327.9999999999923</v>
      </c>
      <c r="Q4571" t="s">
        <v>2202</v>
      </c>
      <c r="T4571"/>
      <c r="U4571" s="273"/>
      <c r="V4571" s="63"/>
      <c r="W4571" s="283"/>
      <c r="X4571" s="317"/>
      <c r="Y4571" s="63"/>
    </row>
    <row r="4572" spans="1:25" ht="15">
      <c r="A4572" s="28" t="s">
        <v>7</v>
      </c>
      <c r="B4572" s="63" t="s">
        <v>31</v>
      </c>
      <c r="E4572" s="9">
        <v>36.5</v>
      </c>
      <c r="F4572" s="212">
        <v>824.4</v>
      </c>
      <c r="G4572" s="9">
        <v>259.5</v>
      </c>
      <c r="H4572" s="9">
        <v>349.5</v>
      </c>
      <c r="I4572" s="67">
        <v>425.10000000000173</v>
      </c>
      <c r="J4572" s="67">
        <v>348.29999999999927</v>
      </c>
      <c r="K4572" s="9">
        <v>306</v>
      </c>
      <c r="L4572" s="216">
        <v>686</v>
      </c>
      <c r="M4572" s="216"/>
      <c r="O4572" s="67">
        <v>3235.3000000000011</v>
      </c>
      <c r="Q4572" t="s">
        <v>291</v>
      </c>
      <c r="T4572"/>
      <c r="U4572" s="218"/>
      <c r="V4572" s="63"/>
      <c r="W4572" s="283"/>
      <c r="X4572" s="317"/>
      <c r="Y4572" s="63"/>
    </row>
    <row r="4573" spans="1:25" ht="15">
      <c r="A4573" s="28" t="s">
        <v>8</v>
      </c>
      <c r="B4573" s="63" t="s">
        <v>17</v>
      </c>
      <c r="E4573" s="216">
        <v>365.5</v>
      </c>
      <c r="F4573" s="216">
        <v>674.1</v>
      </c>
      <c r="G4573" s="9">
        <v>241.6</v>
      </c>
      <c r="H4573" s="9">
        <v>343.20000000000437</v>
      </c>
      <c r="I4573" s="67">
        <v>467.00000000000091</v>
      </c>
      <c r="J4573" s="67">
        <v>370.80000000000291</v>
      </c>
      <c r="K4573" s="9">
        <v>299.80000000000291</v>
      </c>
      <c r="L4573" s="9">
        <v>404.60000000000582</v>
      </c>
      <c r="M4573" s="9"/>
      <c r="O4573" s="67">
        <v>3166.6000000000167</v>
      </c>
      <c r="Q4573" t="s">
        <v>286</v>
      </c>
      <c r="T4573"/>
      <c r="U4573" s="218"/>
      <c r="V4573" s="63"/>
      <c r="W4573" s="283"/>
      <c r="X4573" s="317"/>
      <c r="Y4573" s="63"/>
    </row>
    <row r="4574" spans="1:25" ht="15">
      <c r="A4574" s="28" t="s">
        <v>10</v>
      </c>
      <c r="B4574" s="63" t="s">
        <v>21</v>
      </c>
      <c r="E4574" s="216">
        <v>289.7</v>
      </c>
      <c r="F4574" s="216">
        <v>647.70000000000005</v>
      </c>
      <c r="G4574" s="9">
        <v>367</v>
      </c>
      <c r="H4574" s="9">
        <v>198.50000000000728</v>
      </c>
      <c r="I4574" s="67">
        <v>405.69999999999709</v>
      </c>
      <c r="J4574" s="67">
        <v>263.49999999999636</v>
      </c>
      <c r="K4574" s="9">
        <v>420.40000000000146</v>
      </c>
      <c r="L4574" s="9">
        <v>515.69999999999345</v>
      </c>
      <c r="M4574" s="9"/>
      <c r="O4574" s="67">
        <v>3108.1999999999957</v>
      </c>
      <c r="Q4574" t="s">
        <v>317</v>
      </c>
      <c r="T4574"/>
      <c r="U4574" s="63"/>
      <c r="V4574" s="63"/>
      <c r="W4574" s="265"/>
      <c r="X4574" s="317"/>
      <c r="Y4574" s="63"/>
    </row>
    <row r="4575" spans="1:25" ht="15">
      <c r="A4575" s="28" t="s">
        <v>12</v>
      </c>
      <c r="B4575" s="63" t="s">
        <v>143</v>
      </c>
      <c r="E4575" s="9" t="s">
        <v>278</v>
      </c>
      <c r="F4575" s="216">
        <v>660.6</v>
      </c>
      <c r="G4575" s="216">
        <v>401.2</v>
      </c>
      <c r="H4575" s="9">
        <v>268.80000000000291</v>
      </c>
      <c r="I4575" s="67">
        <v>178.400000000001</v>
      </c>
      <c r="J4575" s="67">
        <v>297.30000000000655</v>
      </c>
      <c r="K4575" s="9">
        <v>435.80000000000291</v>
      </c>
      <c r="L4575" s="216">
        <v>702.49999999999636</v>
      </c>
      <c r="M4575" s="216"/>
      <c r="O4575" s="67">
        <v>2944.6000000000095</v>
      </c>
      <c r="Q4575" t="s">
        <v>3165</v>
      </c>
      <c r="T4575"/>
      <c r="U4575" s="273"/>
      <c r="V4575" s="63"/>
      <c r="W4575" s="283"/>
      <c r="X4575" s="317"/>
      <c r="Y4575" s="63"/>
    </row>
    <row r="4576" spans="1:25" ht="15">
      <c r="A4576" s="28" t="s">
        <v>14</v>
      </c>
      <c r="B4576" s="63" t="s">
        <v>154</v>
      </c>
      <c r="E4576" s="9" t="s">
        <v>278</v>
      </c>
      <c r="F4576" s="9" t="s">
        <v>278</v>
      </c>
      <c r="G4576" s="213">
        <v>869.4</v>
      </c>
      <c r="H4576" s="9">
        <v>275.19999999999709</v>
      </c>
      <c r="I4576" s="67">
        <v>487.69999999999891</v>
      </c>
      <c r="J4576" s="67">
        <v>150.40000000000146</v>
      </c>
      <c r="K4576" s="9">
        <v>409.90000000000146</v>
      </c>
      <c r="L4576" s="212">
        <v>703.30000000000655</v>
      </c>
      <c r="M4576" s="212"/>
      <c r="O4576" s="67">
        <v>2895.9000000000055</v>
      </c>
      <c r="Q4576" t="s">
        <v>371</v>
      </c>
      <c r="T4576" t="s">
        <v>1694</v>
      </c>
      <c r="U4576" s="273"/>
      <c r="V4576" s="63"/>
      <c r="W4576" s="283"/>
      <c r="X4576" s="317"/>
      <c r="Y4576" s="63"/>
    </row>
    <row r="4577" spans="1:25" ht="15">
      <c r="A4577" s="28" t="s">
        <v>16</v>
      </c>
      <c r="B4577" s="63" t="s">
        <v>9</v>
      </c>
      <c r="E4577" s="9">
        <v>105.3</v>
      </c>
      <c r="F4577" s="213">
        <v>851.2</v>
      </c>
      <c r="G4577" s="216">
        <v>512.4</v>
      </c>
      <c r="H4577" s="9">
        <v>139.59999999999854</v>
      </c>
      <c r="I4577" s="67">
        <v>462.69999999999936</v>
      </c>
      <c r="J4577" s="67">
        <v>128.39999999999418</v>
      </c>
      <c r="K4577" s="9">
        <v>270.99999999999818</v>
      </c>
      <c r="L4577" s="9">
        <v>356.59999999998763</v>
      </c>
      <c r="M4577" s="9"/>
      <c r="O4577" s="67">
        <v>2827.199999999978</v>
      </c>
      <c r="Q4577" t="s">
        <v>355</v>
      </c>
      <c r="T4577" t="s">
        <v>1694</v>
      </c>
      <c r="U4577" s="63"/>
      <c r="V4577" s="63"/>
      <c r="W4577" s="265"/>
      <c r="X4577" s="317"/>
      <c r="Y4577" s="63"/>
    </row>
    <row r="4578" spans="1:25" ht="15">
      <c r="A4578" s="28" t="s">
        <v>18</v>
      </c>
      <c r="B4578" s="63" t="s">
        <v>37</v>
      </c>
      <c r="E4578" s="9">
        <v>180</v>
      </c>
      <c r="F4578" s="216">
        <v>662.6</v>
      </c>
      <c r="G4578" s="9">
        <v>116</v>
      </c>
      <c r="H4578" s="9">
        <v>257.50000000000364</v>
      </c>
      <c r="I4578" s="67">
        <v>417.80000000000018</v>
      </c>
      <c r="J4578" s="67">
        <v>352.80000000000655</v>
      </c>
      <c r="K4578" s="216">
        <v>572.60000000000946</v>
      </c>
      <c r="L4578" s="9">
        <v>251.49999999998909</v>
      </c>
      <c r="M4578" s="9"/>
      <c r="O4578" s="67">
        <v>2810.8000000000088</v>
      </c>
      <c r="Q4578" t="s">
        <v>320</v>
      </c>
      <c r="T4578"/>
      <c r="U4578" s="218"/>
      <c r="V4578" s="63"/>
      <c r="W4578" s="283"/>
      <c r="X4578" s="317"/>
      <c r="Y4578" s="63"/>
    </row>
    <row r="4579" spans="1:25" ht="15">
      <c r="A4579" s="28" t="s">
        <v>20</v>
      </c>
      <c r="B4579" s="63" t="s">
        <v>13</v>
      </c>
      <c r="E4579" s="9">
        <v>260.8</v>
      </c>
      <c r="F4579" s="9">
        <v>364</v>
      </c>
      <c r="G4579" s="216">
        <v>529.70000000000005</v>
      </c>
      <c r="H4579" s="9">
        <v>337.29999999999563</v>
      </c>
      <c r="I4579" s="67">
        <v>319.09999999999991</v>
      </c>
      <c r="J4579" s="67">
        <v>274.79999999999927</v>
      </c>
      <c r="K4579" s="9">
        <v>83.099999999998545</v>
      </c>
      <c r="L4579" s="216">
        <v>626.80000000000109</v>
      </c>
      <c r="M4579" s="216"/>
      <c r="O4579" s="67">
        <v>2795.5999999999945</v>
      </c>
      <c r="Q4579" t="s">
        <v>304</v>
      </c>
      <c r="T4579"/>
      <c r="U4579" s="63"/>
      <c r="V4579" s="63"/>
      <c r="W4579" s="283"/>
      <c r="X4579" s="317"/>
      <c r="Y4579" s="63"/>
    </row>
    <row r="4580" spans="1:25" ht="15">
      <c r="A4580" s="28" t="s">
        <v>22</v>
      </c>
      <c r="B4580" s="63" t="s">
        <v>736</v>
      </c>
      <c r="E4580" s="9" t="s">
        <v>278</v>
      </c>
      <c r="F4580" s="9" t="s">
        <v>278</v>
      </c>
      <c r="G4580" s="9" t="s">
        <v>278</v>
      </c>
      <c r="H4580" s="9">
        <v>265.09999999999854</v>
      </c>
      <c r="I4580" s="96">
        <v>535.60000000000218</v>
      </c>
      <c r="J4580" s="67">
        <v>332.70000000000073</v>
      </c>
      <c r="K4580" s="9">
        <v>479.70000000000437</v>
      </c>
      <c r="L4580" s="211">
        <v>794.80000000000291</v>
      </c>
      <c r="M4580" s="211"/>
      <c r="O4580" s="67">
        <v>2407.9000000000087</v>
      </c>
      <c r="Q4580" t="s">
        <v>319</v>
      </c>
      <c r="T4580"/>
      <c r="U4580" s="273"/>
      <c r="V4580" s="63"/>
      <c r="W4580" s="283"/>
      <c r="X4580" s="317"/>
      <c r="Y4580" s="63"/>
    </row>
    <row r="4581" spans="1:25" ht="15">
      <c r="A4581" s="28" t="s">
        <v>24</v>
      </c>
      <c r="B4581" s="63" t="s">
        <v>23</v>
      </c>
      <c r="E4581" s="9">
        <v>90.6</v>
      </c>
      <c r="F4581" s="216">
        <v>803.8</v>
      </c>
      <c r="G4581" s="216">
        <v>399.95</v>
      </c>
      <c r="H4581" s="9">
        <v>145.70000000000437</v>
      </c>
      <c r="I4581" s="67">
        <v>276.00000000000091</v>
      </c>
      <c r="J4581" s="131">
        <v>559.39999999999782</v>
      </c>
      <c r="K4581" s="9">
        <v>17.899999999997817</v>
      </c>
      <c r="L4581" s="9">
        <v>33.799999999999272</v>
      </c>
      <c r="M4581" s="9"/>
      <c r="O4581" s="67">
        <v>2327.15</v>
      </c>
      <c r="Q4581" t="s">
        <v>368</v>
      </c>
      <c r="T4581" s="21" t="s">
        <v>1694</v>
      </c>
      <c r="U4581" s="63"/>
      <c r="V4581" s="63"/>
      <c r="W4581" s="283"/>
      <c r="X4581" s="317"/>
      <c r="Y4581" s="63"/>
    </row>
    <row r="4582" spans="1:25" ht="15">
      <c r="A4582" s="28" t="s">
        <v>26</v>
      </c>
      <c r="B4582" s="63" t="s">
        <v>141</v>
      </c>
      <c r="E4582" s="9" t="s">
        <v>278</v>
      </c>
      <c r="F4582" s="9">
        <v>387.8</v>
      </c>
      <c r="G4582" s="9">
        <v>318.10000000000002</v>
      </c>
      <c r="H4582" s="211">
        <v>477.50000000000364</v>
      </c>
      <c r="I4582" s="67">
        <v>398.49999999999955</v>
      </c>
      <c r="J4582" s="67">
        <v>96.499999999996362</v>
      </c>
      <c r="K4582" s="9">
        <v>207.39999999999782</v>
      </c>
      <c r="L4582" s="9">
        <v>372.59999999999854</v>
      </c>
      <c r="M4582" s="9"/>
      <c r="O4582" s="67">
        <v>2258.399999999996</v>
      </c>
      <c r="Q4582" t="s">
        <v>300</v>
      </c>
      <c r="T4582"/>
      <c r="U4582" s="273"/>
      <c r="V4582" s="63"/>
      <c r="W4582" s="283"/>
      <c r="X4582" s="317"/>
      <c r="Y4582" s="63"/>
    </row>
    <row r="4583" spans="1:25" ht="15">
      <c r="A4583" s="28" t="s">
        <v>28</v>
      </c>
      <c r="B4583" s="63" t="s">
        <v>142</v>
      </c>
      <c r="E4583" s="9" t="s">
        <v>278</v>
      </c>
      <c r="F4583" s="9">
        <v>557.20000000000005</v>
      </c>
      <c r="G4583" s="9">
        <v>195.8</v>
      </c>
      <c r="H4583" s="9">
        <v>237.09999999999491</v>
      </c>
      <c r="I4583" s="67">
        <v>525.30000000000064</v>
      </c>
      <c r="J4583" s="67">
        <v>111.29999999999927</v>
      </c>
      <c r="K4583" s="9">
        <v>323.20000000000073</v>
      </c>
      <c r="L4583" s="9">
        <v>305.89999999999782</v>
      </c>
      <c r="M4583" s="9"/>
      <c r="O4583" s="67">
        <v>2255.7999999999934</v>
      </c>
      <c r="T4583"/>
      <c r="U4583" s="63"/>
      <c r="V4583" s="63"/>
      <c r="W4583" s="265"/>
      <c r="X4583" s="317"/>
      <c r="Y4583" s="63"/>
    </row>
    <row r="4584" spans="1:25" ht="15">
      <c r="A4584" s="28" t="s">
        <v>30</v>
      </c>
      <c r="B4584" s="63" t="s">
        <v>735</v>
      </c>
      <c r="E4584" s="9" t="s">
        <v>278</v>
      </c>
      <c r="F4584" s="9" t="s">
        <v>278</v>
      </c>
      <c r="G4584" s="9" t="s">
        <v>278</v>
      </c>
      <c r="H4584" s="213">
        <v>530.00000000000364</v>
      </c>
      <c r="I4584" s="67">
        <v>508.10000000000309</v>
      </c>
      <c r="J4584" s="67">
        <v>302.40000000000146</v>
      </c>
      <c r="K4584" s="9">
        <v>482.70000000000073</v>
      </c>
      <c r="L4584" s="9">
        <v>425.00000000000364</v>
      </c>
      <c r="M4584" s="9"/>
      <c r="O4584" s="67">
        <v>2248.2000000000126</v>
      </c>
      <c r="Q4584" t="s">
        <v>281</v>
      </c>
      <c r="T4584" t="s">
        <v>1694</v>
      </c>
      <c r="U4584" s="63"/>
      <c r="V4584" s="63"/>
      <c r="W4584" s="283"/>
      <c r="X4584" s="317"/>
      <c r="Y4584" s="63"/>
    </row>
    <row r="4585" spans="1:25" ht="15">
      <c r="A4585" s="28" t="s">
        <v>32</v>
      </c>
      <c r="B4585" s="63" t="s">
        <v>19</v>
      </c>
      <c r="E4585" s="216">
        <v>324.60000000000002</v>
      </c>
      <c r="F4585" s="9">
        <v>510.6</v>
      </c>
      <c r="G4585" s="9">
        <v>173.4</v>
      </c>
      <c r="H4585" s="9">
        <v>370.29999999999927</v>
      </c>
      <c r="I4585" s="96">
        <v>574.39999999999964</v>
      </c>
      <c r="J4585" s="67">
        <v>264.10000000000218</v>
      </c>
      <c r="K4585" s="9" t="s">
        <v>278</v>
      </c>
      <c r="L4585" s="9" t="s">
        <v>278</v>
      </c>
      <c r="M4585" s="9"/>
      <c r="O4585" s="67">
        <v>2217.400000000001</v>
      </c>
      <c r="Q4585" t="s">
        <v>328</v>
      </c>
      <c r="T4585"/>
      <c r="U4585" s="273"/>
      <c r="V4585" s="63"/>
      <c r="W4585" s="283"/>
      <c r="X4585" s="317"/>
      <c r="Y4585" s="63"/>
    </row>
    <row r="4586" spans="1:25" ht="15">
      <c r="A4586" s="28" t="s">
        <v>34</v>
      </c>
      <c r="B4586" s="63" t="s">
        <v>27</v>
      </c>
      <c r="E4586" s="211">
        <v>414.2</v>
      </c>
      <c r="F4586" s="9">
        <v>523.1</v>
      </c>
      <c r="G4586" s="9">
        <v>217.2</v>
      </c>
      <c r="H4586" s="9">
        <v>213.29999999999563</v>
      </c>
      <c r="I4586" s="67">
        <v>358.09999999999854</v>
      </c>
      <c r="J4586" s="67">
        <v>92.899999999997817</v>
      </c>
      <c r="K4586" s="9">
        <v>186.79999999999745</v>
      </c>
      <c r="L4586" s="9">
        <v>205.80000000000291</v>
      </c>
      <c r="M4586" s="9"/>
      <c r="O4586" s="67">
        <v>2211.3999999999924</v>
      </c>
      <c r="Q4586" t="s">
        <v>300</v>
      </c>
      <c r="T4586"/>
      <c r="U4586" s="63"/>
      <c r="V4586" s="63"/>
      <c r="W4586" s="265"/>
      <c r="X4586" s="317"/>
      <c r="Y4586" s="63"/>
    </row>
    <row r="4587" spans="1:25" ht="15">
      <c r="A4587" s="28" t="s">
        <v>36</v>
      </c>
      <c r="B4587" s="63" t="s">
        <v>39</v>
      </c>
      <c r="E4587" s="216">
        <v>316.10000000000002</v>
      </c>
      <c r="F4587" s="9">
        <v>515.6</v>
      </c>
      <c r="G4587" s="9">
        <v>386</v>
      </c>
      <c r="H4587" s="9">
        <v>299</v>
      </c>
      <c r="I4587" s="67">
        <v>375.29999999999927</v>
      </c>
      <c r="J4587" s="67">
        <v>93.600000000002183</v>
      </c>
      <c r="K4587" s="9">
        <v>201.20000000000073</v>
      </c>
      <c r="L4587" s="9" t="s">
        <v>278</v>
      </c>
      <c r="M4587" s="9"/>
      <c r="O4587" s="67">
        <v>2186.800000000002</v>
      </c>
      <c r="Q4587" t="s">
        <v>288</v>
      </c>
      <c r="T4587"/>
      <c r="U4587" s="63"/>
      <c r="V4587" s="63"/>
      <c r="W4587" s="265"/>
      <c r="X4587" s="317"/>
      <c r="Y4587" s="63"/>
    </row>
    <row r="4588" spans="1:25" ht="15">
      <c r="A4588" s="28" t="s">
        <v>38</v>
      </c>
      <c r="B4588" s="63" t="s">
        <v>144</v>
      </c>
      <c r="E4588" s="9" t="s">
        <v>278</v>
      </c>
      <c r="F4588" s="216">
        <v>699.7</v>
      </c>
      <c r="G4588" s="9">
        <v>176.6</v>
      </c>
      <c r="H4588" s="9">
        <v>242.20000000000618</v>
      </c>
      <c r="I4588" s="67">
        <v>320.80000000000018</v>
      </c>
      <c r="J4588" s="96">
        <v>450.09999999999491</v>
      </c>
      <c r="K4588" s="9">
        <v>39.000000000001819</v>
      </c>
      <c r="L4588" s="9" t="s">
        <v>278</v>
      </c>
      <c r="M4588" s="9"/>
      <c r="O4588" s="67">
        <v>1928.4000000000033</v>
      </c>
      <c r="Q4588" t="s">
        <v>328</v>
      </c>
      <c r="T4588"/>
      <c r="U4588" s="273"/>
      <c r="V4588" s="63"/>
      <c r="W4588" s="282"/>
      <c r="X4588" s="317"/>
      <c r="Y4588" s="63"/>
    </row>
    <row r="4589" spans="1:25" ht="15">
      <c r="A4589" s="28" t="s">
        <v>145</v>
      </c>
      <c r="B4589" s="63" t="s">
        <v>1</v>
      </c>
      <c r="E4589" s="216">
        <v>329.5</v>
      </c>
      <c r="F4589" s="9">
        <v>343.9</v>
      </c>
      <c r="G4589" s="9">
        <v>175.5</v>
      </c>
      <c r="H4589" s="9">
        <v>7.1999999999952706</v>
      </c>
      <c r="I4589" s="67">
        <v>443.40000000000009</v>
      </c>
      <c r="J4589" s="67">
        <v>415.29999999999927</v>
      </c>
      <c r="K4589" s="9">
        <v>49.399999999997817</v>
      </c>
      <c r="L4589" s="9">
        <v>149.50000000000546</v>
      </c>
      <c r="M4589" s="9"/>
      <c r="O4589" s="67">
        <v>1913.699999999998</v>
      </c>
      <c r="Q4589" t="s">
        <v>297</v>
      </c>
      <c r="T4589"/>
      <c r="U4589" s="273"/>
      <c r="V4589" s="63"/>
      <c r="W4589" s="283"/>
      <c r="X4589" s="317"/>
      <c r="Y4589" s="63"/>
    </row>
    <row r="4590" spans="1:25" ht="15">
      <c r="A4590" s="28" t="s">
        <v>146</v>
      </c>
      <c r="B4590" s="63" t="s">
        <v>703</v>
      </c>
      <c r="E4590" s="9" t="s">
        <v>278</v>
      </c>
      <c r="F4590" s="9" t="s">
        <v>278</v>
      </c>
      <c r="G4590" s="9" t="s">
        <v>278</v>
      </c>
      <c r="H4590" s="9">
        <v>252.89999999999782</v>
      </c>
      <c r="I4590" s="67">
        <v>402.29999999999927</v>
      </c>
      <c r="J4590" s="67">
        <v>331.40000000000509</v>
      </c>
      <c r="K4590" s="9">
        <v>423.70000000000437</v>
      </c>
      <c r="L4590" s="9">
        <v>455.50000000000364</v>
      </c>
      <c r="M4590" s="9"/>
      <c r="O4590" s="67">
        <v>1865.8000000000102</v>
      </c>
      <c r="T4590"/>
      <c r="U4590" s="273"/>
      <c r="V4590" s="63"/>
      <c r="W4590" s="283"/>
      <c r="X4590" s="317"/>
      <c r="Y4590" s="63"/>
    </row>
    <row r="4591" spans="1:25" ht="15">
      <c r="A4591" s="28" t="s">
        <v>147</v>
      </c>
      <c r="B4591" s="63" t="s">
        <v>6</v>
      </c>
      <c r="E4591" s="9">
        <v>283</v>
      </c>
      <c r="F4591" s="9">
        <v>458.5</v>
      </c>
      <c r="G4591" s="9">
        <v>392.9</v>
      </c>
      <c r="H4591" s="9">
        <v>269.00000000001091</v>
      </c>
      <c r="I4591" s="67">
        <v>358.90000000000009</v>
      </c>
      <c r="J4591" s="67">
        <v>75.399999999997817</v>
      </c>
      <c r="K4591" s="9" t="s">
        <v>278</v>
      </c>
      <c r="L4591" s="9" t="s">
        <v>278</v>
      </c>
      <c r="M4591" s="9"/>
      <c r="O4591" s="67">
        <v>1837.7000000000089</v>
      </c>
      <c r="T4591"/>
      <c r="U4591" s="63"/>
      <c r="V4591" s="63"/>
      <c r="W4591" s="265"/>
      <c r="X4591" s="317"/>
      <c r="Y4591" s="63"/>
    </row>
    <row r="4592" spans="1:25" ht="15">
      <c r="A4592" s="28" t="s">
        <v>151</v>
      </c>
      <c r="B4592" s="218" t="s">
        <v>1568</v>
      </c>
      <c r="C4592" s="3"/>
      <c r="D4592" s="3"/>
      <c r="E4592" s="9" t="s">
        <v>278</v>
      </c>
      <c r="F4592" s="9" t="s">
        <v>278</v>
      </c>
      <c r="G4592" s="9" t="s">
        <v>278</v>
      </c>
      <c r="H4592" s="9" t="s">
        <v>278</v>
      </c>
      <c r="I4592" s="67">
        <v>496.10000000000036</v>
      </c>
      <c r="J4592" s="67">
        <v>143.00000000000364</v>
      </c>
      <c r="K4592" s="9">
        <v>474.69999999999709</v>
      </c>
      <c r="L4592" s="216">
        <v>683.70000000000073</v>
      </c>
      <c r="M4592" s="216"/>
      <c r="O4592" s="67">
        <v>1797.5000000000018</v>
      </c>
      <c r="Q4592" t="s">
        <v>292</v>
      </c>
      <c r="T4592"/>
      <c r="U4592" s="273"/>
      <c r="V4592" s="63"/>
      <c r="W4592" s="283"/>
      <c r="X4592" s="317"/>
      <c r="Y4592" s="63"/>
    </row>
    <row r="4593" spans="1:25" ht="15">
      <c r="A4593" s="28" t="s">
        <v>157</v>
      </c>
      <c r="B4593" s="63" t="s">
        <v>155</v>
      </c>
      <c r="E4593" s="9" t="s">
        <v>278</v>
      </c>
      <c r="F4593" s="9" t="s">
        <v>278</v>
      </c>
      <c r="G4593" s="9">
        <v>222.6</v>
      </c>
      <c r="H4593" s="9">
        <v>185.50000000000546</v>
      </c>
      <c r="I4593" s="67">
        <v>513.49999999999909</v>
      </c>
      <c r="J4593" s="67">
        <v>28.69999999999709</v>
      </c>
      <c r="K4593" s="9">
        <v>424.299999999992</v>
      </c>
      <c r="L4593" s="9">
        <v>398.49999999999636</v>
      </c>
      <c r="M4593" s="9"/>
      <c r="O4593" s="67">
        <v>1773.0999999999899</v>
      </c>
      <c r="T4593"/>
      <c r="U4593" s="218"/>
      <c r="V4593" s="63"/>
      <c r="W4593" s="283"/>
      <c r="X4593" s="317"/>
      <c r="Y4593" s="63"/>
    </row>
    <row r="4594" spans="1:25" ht="15">
      <c r="A4594" s="28" t="s">
        <v>159</v>
      </c>
      <c r="B4594" s="63" t="s">
        <v>728</v>
      </c>
      <c r="E4594" s="9" t="s">
        <v>278</v>
      </c>
      <c r="F4594" s="9" t="s">
        <v>278</v>
      </c>
      <c r="G4594" s="9" t="s">
        <v>278</v>
      </c>
      <c r="H4594" s="9">
        <v>192.89999999999782</v>
      </c>
      <c r="I4594" s="67">
        <v>452.80000000000064</v>
      </c>
      <c r="J4594" s="67">
        <v>318.5</v>
      </c>
      <c r="K4594" s="9">
        <v>444.30000000000655</v>
      </c>
      <c r="L4594" s="9">
        <v>343.20000000000437</v>
      </c>
      <c r="M4594" s="9"/>
      <c r="O4594" s="67">
        <v>1751.7000000000094</v>
      </c>
      <c r="T4594"/>
      <c r="U4594" s="63"/>
      <c r="V4594" s="63"/>
      <c r="W4594" s="283"/>
      <c r="X4594" s="317"/>
      <c r="Y4594" s="63"/>
    </row>
    <row r="4595" spans="1:25" ht="15">
      <c r="A4595" s="28" t="s">
        <v>160</v>
      </c>
      <c r="B4595" s="63" t="s">
        <v>719</v>
      </c>
      <c r="E4595" s="9" t="s">
        <v>278</v>
      </c>
      <c r="F4595" s="9" t="s">
        <v>278</v>
      </c>
      <c r="G4595" s="9" t="s">
        <v>278</v>
      </c>
      <c r="H4595" s="216">
        <v>404.00000000000728</v>
      </c>
      <c r="I4595" s="67">
        <v>369</v>
      </c>
      <c r="J4595" s="67">
        <v>90.400000000012369</v>
      </c>
      <c r="K4595" s="9">
        <v>354.30000000000655</v>
      </c>
      <c r="L4595" s="9">
        <v>525.59999999999491</v>
      </c>
      <c r="M4595" s="9"/>
      <c r="O4595" s="67">
        <v>1743.3000000000211</v>
      </c>
      <c r="Q4595" t="s">
        <v>292</v>
      </c>
      <c r="T4595"/>
      <c r="U4595" s="273"/>
      <c r="V4595" s="63"/>
      <c r="W4595" s="283"/>
      <c r="X4595" s="317"/>
      <c r="Y4595" s="63"/>
    </row>
    <row r="4596" spans="1:25" ht="15">
      <c r="A4596" s="28" t="s">
        <v>161</v>
      </c>
      <c r="B4596" s="63" t="s">
        <v>747</v>
      </c>
      <c r="E4596" s="9" t="s">
        <v>278</v>
      </c>
      <c r="F4596" s="9" t="s">
        <v>278</v>
      </c>
      <c r="G4596" s="9" t="s">
        <v>278</v>
      </c>
      <c r="H4596" s="9">
        <v>253.29999999999927</v>
      </c>
      <c r="I4596" s="67">
        <v>398.09999999999945</v>
      </c>
      <c r="J4596" s="67">
        <v>385.19999999999709</v>
      </c>
      <c r="K4596" s="9">
        <v>203.19999999998618</v>
      </c>
      <c r="L4596" s="9">
        <v>494.79999999999563</v>
      </c>
      <c r="M4596" s="9"/>
      <c r="O4596" s="67">
        <v>1734.5999999999776</v>
      </c>
      <c r="T4596"/>
      <c r="U4596" s="63"/>
      <c r="V4596" s="63"/>
      <c r="W4596" s="265"/>
      <c r="X4596" s="317"/>
      <c r="Y4596" s="63"/>
    </row>
    <row r="4597" spans="1:25" ht="15">
      <c r="A4597" s="28" t="s">
        <v>163</v>
      </c>
      <c r="B4597" s="63" t="s">
        <v>740</v>
      </c>
      <c r="E4597" s="9" t="s">
        <v>278</v>
      </c>
      <c r="F4597" s="9" t="s">
        <v>278</v>
      </c>
      <c r="G4597" s="9" t="s">
        <v>278</v>
      </c>
      <c r="H4597" s="9">
        <v>250.30000000000291</v>
      </c>
      <c r="I4597" s="67">
        <v>421.49999999999909</v>
      </c>
      <c r="J4597" s="67">
        <v>117.89999999999418</v>
      </c>
      <c r="K4597" s="211">
        <v>618.80000000000655</v>
      </c>
      <c r="L4597" s="9">
        <v>308.09999999999491</v>
      </c>
      <c r="M4597" s="9"/>
      <c r="O4597" s="67">
        <v>1716.5999999999976</v>
      </c>
      <c r="Q4597" t="s">
        <v>300</v>
      </c>
      <c r="T4597"/>
      <c r="U4597" s="273"/>
      <c r="V4597" s="63"/>
      <c r="W4597" s="282"/>
      <c r="X4597" s="317"/>
      <c r="Y4597" s="63"/>
    </row>
    <row r="4598" spans="1:25" ht="15">
      <c r="A4598" s="28" t="s">
        <v>274</v>
      </c>
      <c r="B4598" s="63" t="s">
        <v>162</v>
      </c>
      <c r="E4598" s="9" t="s">
        <v>278</v>
      </c>
      <c r="F4598" s="9" t="s">
        <v>278</v>
      </c>
      <c r="G4598" s="9">
        <v>107.9</v>
      </c>
      <c r="H4598" s="9">
        <v>142.20000000000437</v>
      </c>
      <c r="I4598" s="67">
        <v>332.40000000000055</v>
      </c>
      <c r="J4598" s="67">
        <v>271.80000000000109</v>
      </c>
      <c r="K4598" s="213">
        <v>654.59999999999127</v>
      </c>
      <c r="L4598" s="9">
        <v>202.49999999999636</v>
      </c>
      <c r="M4598" s="9"/>
      <c r="O4598" s="67">
        <v>1711.3999999999937</v>
      </c>
      <c r="Q4598" t="s">
        <v>281</v>
      </c>
      <c r="T4598" s="21" t="s">
        <v>1694</v>
      </c>
      <c r="U4598" s="273"/>
      <c r="V4598" s="63"/>
      <c r="W4598" s="282"/>
      <c r="X4598" s="317"/>
      <c r="Y4598" s="63"/>
    </row>
    <row r="4599" spans="1:25" ht="15">
      <c r="A4599" s="28" t="s">
        <v>275</v>
      </c>
      <c r="B4599" s="205" t="s">
        <v>1550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67">
        <v>323.20000000000073</v>
      </c>
      <c r="J4599" s="67">
        <v>324.20000000000255</v>
      </c>
      <c r="K4599" s="216">
        <v>511.00000000000364</v>
      </c>
      <c r="L4599" s="9">
        <v>531.60000000000218</v>
      </c>
      <c r="M4599" s="9"/>
      <c r="O4599" s="67">
        <v>1690.0000000000091</v>
      </c>
      <c r="Q4599" t="s">
        <v>293</v>
      </c>
      <c r="T4599"/>
      <c r="U4599" s="63"/>
      <c r="V4599" s="63"/>
      <c r="W4599" s="283"/>
      <c r="X4599" s="317"/>
      <c r="Y4599" s="63"/>
    </row>
    <row r="4600" spans="1:25" ht="15">
      <c r="A4600" s="28" t="s">
        <v>276</v>
      </c>
      <c r="B4600" s="63" t="s">
        <v>705</v>
      </c>
      <c r="E4600" s="9" t="s">
        <v>278</v>
      </c>
      <c r="F4600" s="9" t="s">
        <v>278</v>
      </c>
      <c r="G4600" s="9" t="s">
        <v>278</v>
      </c>
      <c r="H4600" s="9">
        <v>268.39999999999782</v>
      </c>
      <c r="I4600" s="96">
        <v>556.50000000000136</v>
      </c>
      <c r="J4600" s="67">
        <v>267.29999999999927</v>
      </c>
      <c r="K4600" s="9">
        <v>293.30000000000655</v>
      </c>
      <c r="L4600" s="9">
        <v>251.30000000000655</v>
      </c>
      <c r="M4600" s="9"/>
      <c r="O4600" s="67">
        <v>1636.8000000000116</v>
      </c>
      <c r="Q4600" t="s">
        <v>292</v>
      </c>
      <c r="T4600"/>
      <c r="U4600" s="273"/>
      <c r="V4600" s="63"/>
      <c r="W4600" s="283"/>
      <c r="X4600" s="317"/>
      <c r="Y4600" s="63"/>
    </row>
    <row r="4601" spans="1:25" ht="15">
      <c r="A4601" s="28" t="s">
        <v>277</v>
      </c>
      <c r="B4601" s="205" t="s">
        <v>1553</v>
      </c>
      <c r="C4601" s="3"/>
      <c r="D4601" s="3"/>
      <c r="E4601" s="9" t="s">
        <v>278</v>
      </c>
      <c r="F4601" s="9" t="s">
        <v>278</v>
      </c>
      <c r="G4601" s="9" t="s">
        <v>278</v>
      </c>
      <c r="H4601" s="9" t="s">
        <v>278</v>
      </c>
      <c r="I4601" s="67">
        <v>490.09999999999991</v>
      </c>
      <c r="J4601" s="67">
        <v>158.3999999999869</v>
      </c>
      <c r="K4601" s="9">
        <v>500.299999999992</v>
      </c>
      <c r="L4601" s="9">
        <v>445.50000000000364</v>
      </c>
      <c r="M4601" s="9"/>
      <c r="O4601" s="67">
        <v>1594.2999999999824</v>
      </c>
      <c r="T4601"/>
      <c r="U4601" s="63"/>
      <c r="V4601" s="63"/>
      <c r="W4601" s="265"/>
      <c r="X4601" s="317"/>
      <c r="Y4601" s="63"/>
    </row>
    <row r="4602" spans="1:25" ht="15">
      <c r="A4602" s="28" t="s">
        <v>692</v>
      </c>
      <c r="B4602" s="63" t="s">
        <v>706</v>
      </c>
      <c r="E4602" s="9" t="s">
        <v>278</v>
      </c>
      <c r="F4602" s="9" t="s">
        <v>278</v>
      </c>
      <c r="G4602" s="9" t="s">
        <v>278</v>
      </c>
      <c r="H4602" s="9">
        <v>307.59999999999491</v>
      </c>
      <c r="I4602" s="67">
        <v>382.900000000001</v>
      </c>
      <c r="J4602" s="67">
        <v>86.200000000000728</v>
      </c>
      <c r="K4602" s="216">
        <v>585.29999999999927</v>
      </c>
      <c r="L4602" s="9">
        <v>231.30000000000291</v>
      </c>
      <c r="M4602" s="9"/>
      <c r="O4602" s="67">
        <v>1593.2999999999988</v>
      </c>
      <c r="Q4602" t="s">
        <v>283</v>
      </c>
      <c r="T4602"/>
      <c r="U4602" s="273"/>
      <c r="V4602" s="63"/>
      <c r="W4602" s="282"/>
      <c r="X4602" s="317"/>
      <c r="Y4602" s="63"/>
    </row>
    <row r="4603" spans="1:25" ht="15">
      <c r="A4603" s="28" t="s">
        <v>693</v>
      </c>
      <c r="B4603" s="28" t="s">
        <v>690</v>
      </c>
      <c r="E4603" s="9" t="s">
        <v>278</v>
      </c>
      <c r="F4603" s="9" t="s">
        <v>278</v>
      </c>
      <c r="G4603" s="9" t="s">
        <v>278</v>
      </c>
      <c r="H4603" s="216">
        <v>427.10000000000218</v>
      </c>
      <c r="I4603" s="67">
        <v>322.70000000000073</v>
      </c>
      <c r="J4603" s="67">
        <v>249.69999999999709</v>
      </c>
      <c r="K4603" s="9">
        <v>218.09999999999491</v>
      </c>
      <c r="L4603" s="9">
        <v>374.30000000000291</v>
      </c>
      <c r="M4603" s="9"/>
      <c r="O4603" s="67">
        <v>1591.8999999999978</v>
      </c>
      <c r="Q4603" t="s">
        <v>284</v>
      </c>
      <c r="T4603"/>
      <c r="U4603" s="273"/>
      <c r="V4603" s="63"/>
      <c r="W4603" s="283"/>
      <c r="X4603" s="317"/>
      <c r="Y4603" s="63"/>
    </row>
    <row r="4604" spans="1:25" ht="15">
      <c r="A4604" s="28" t="s">
        <v>694</v>
      </c>
      <c r="B4604" s="205" t="s">
        <v>1562</v>
      </c>
      <c r="C4604" s="3"/>
      <c r="D4604" s="3"/>
      <c r="E4604" s="9" t="s">
        <v>278</v>
      </c>
      <c r="F4604" s="9" t="s">
        <v>278</v>
      </c>
      <c r="G4604" s="9" t="s">
        <v>278</v>
      </c>
      <c r="H4604" s="9" t="s">
        <v>278</v>
      </c>
      <c r="I4604" s="67">
        <v>423.50000000000182</v>
      </c>
      <c r="J4604" s="96">
        <v>520.60000000000582</v>
      </c>
      <c r="K4604" s="9">
        <v>395.69999999999345</v>
      </c>
      <c r="L4604" s="9">
        <v>247.39999999999054</v>
      </c>
      <c r="M4604" s="9"/>
      <c r="O4604" s="67">
        <v>1587.1999999999916</v>
      </c>
      <c r="Q4604" t="s">
        <v>284</v>
      </c>
      <c r="T4604"/>
      <c r="U4604" s="63"/>
      <c r="V4604" s="63"/>
      <c r="W4604" s="283"/>
      <c r="X4604" s="317"/>
      <c r="Y4604" s="63"/>
    </row>
    <row r="4605" spans="1:25" ht="15">
      <c r="A4605" s="28" t="s">
        <v>696</v>
      </c>
      <c r="B4605" s="63" t="s">
        <v>753</v>
      </c>
      <c r="E4605" s="9" t="s">
        <v>278</v>
      </c>
      <c r="F4605" s="9" t="s">
        <v>278</v>
      </c>
      <c r="G4605" s="9" t="s">
        <v>278</v>
      </c>
      <c r="H4605" s="9">
        <v>197.59999999999854</v>
      </c>
      <c r="I4605" s="133">
        <v>625.59999999999991</v>
      </c>
      <c r="J4605" s="96">
        <v>523.90000000000146</v>
      </c>
      <c r="K4605" s="9">
        <v>134.19999999999891</v>
      </c>
      <c r="L4605" s="9">
        <v>85.200000000000728</v>
      </c>
      <c r="M4605" s="9"/>
      <c r="O4605" s="67">
        <v>1566.4999999999995</v>
      </c>
      <c r="Q4605" t="s">
        <v>296</v>
      </c>
      <c r="T4605"/>
      <c r="U4605" s="63"/>
      <c r="V4605" s="63"/>
      <c r="W4605" s="283"/>
      <c r="X4605" s="317"/>
      <c r="Y4605" s="63"/>
    </row>
    <row r="4606" spans="1:25" ht="15">
      <c r="A4606" s="28" t="s">
        <v>702</v>
      </c>
      <c r="B4606" s="63" t="s">
        <v>153</v>
      </c>
      <c r="E4606" s="9" t="s">
        <v>278</v>
      </c>
      <c r="F4606" s="9" t="s">
        <v>278</v>
      </c>
      <c r="G4606" s="9">
        <v>293.7</v>
      </c>
      <c r="H4606" s="9">
        <v>104.60000000000582</v>
      </c>
      <c r="I4606" s="67">
        <v>131.59999999999945</v>
      </c>
      <c r="J4606" s="67">
        <v>274.00000000000364</v>
      </c>
      <c r="K4606" s="216">
        <v>545.10000000000582</v>
      </c>
      <c r="L4606" s="9">
        <v>169.79999999999927</v>
      </c>
      <c r="M4606" s="9"/>
      <c r="O4606" s="67">
        <v>1518.8000000000141</v>
      </c>
      <c r="Q4606" t="s">
        <v>292</v>
      </c>
      <c r="T4606"/>
      <c r="U4606" s="63"/>
      <c r="V4606" s="63"/>
      <c r="W4606" s="265"/>
      <c r="X4606" s="317"/>
      <c r="Y4606" s="63"/>
    </row>
    <row r="4607" spans="1:25" ht="15">
      <c r="A4607" s="28" t="s">
        <v>704</v>
      </c>
      <c r="B4607" s="205" t="s">
        <v>1567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6">
        <v>554.5</v>
      </c>
      <c r="J4607" s="67">
        <v>377.29999999999563</v>
      </c>
      <c r="K4607" s="216">
        <v>550.10000000000582</v>
      </c>
      <c r="L4607" s="9" t="s">
        <v>278</v>
      </c>
      <c r="M4607" s="9"/>
      <c r="O4607" s="67">
        <v>1481.9000000000015</v>
      </c>
      <c r="Q4607" t="s">
        <v>328</v>
      </c>
      <c r="T4607"/>
      <c r="U4607" s="63"/>
      <c r="V4607" s="63"/>
      <c r="W4607" s="265"/>
      <c r="X4607" s="317"/>
      <c r="Y4607" s="63"/>
    </row>
    <row r="4608" spans="1:25" ht="15">
      <c r="A4608" s="28" t="s">
        <v>707</v>
      </c>
      <c r="B4608" s="63" t="s">
        <v>4</v>
      </c>
      <c r="E4608" s="9">
        <v>190</v>
      </c>
      <c r="F4608" s="9">
        <v>589</v>
      </c>
      <c r="G4608" s="9">
        <v>86.8</v>
      </c>
      <c r="H4608" s="9">
        <v>266.89999999999964</v>
      </c>
      <c r="I4608" s="67">
        <v>344.39999999999964</v>
      </c>
      <c r="J4608" s="9" t="s">
        <v>278</v>
      </c>
      <c r="K4608" s="9" t="s">
        <v>278</v>
      </c>
      <c r="L4608" s="9" t="s">
        <v>278</v>
      </c>
      <c r="M4608" s="9"/>
      <c r="O4608" s="67">
        <v>1477.0999999999992</v>
      </c>
      <c r="T4608"/>
      <c r="U4608" s="63"/>
      <c r="V4608" s="63"/>
      <c r="W4608" s="265"/>
      <c r="X4608" s="317"/>
      <c r="Y4608" s="63"/>
    </row>
    <row r="4609" spans="1:25" ht="15">
      <c r="A4609" s="28" t="s">
        <v>708</v>
      </c>
      <c r="B4609" s="63" t="s">
        <v>714</v>
      </c>
      <c r="E4609" s="9" t="s">
        <v>278</v>
      </c>
      <c r="F4609" s="9" t="s">
        <v>278</v>
      </c>
      <c r="G4609" s="9" t="s">
        <v>278</v>
      </c>
      <c r="H4609" s="9">
        <v>186.30000000000291</v>
      </c>
      <c r="I4609" s="131">
        <v>666.39999999999873</v>
      </c>
      <c r="J4609" s="67">
        <v>81.200000000000728</v>
      </c>
      <c r="K4609" s="9">
        <v>208.89999999999964</v>
      </c>
      <c r="L4609" s="9">
        <v>307.90000000000509</v>
      </c>
      <c r="M4609" s="9"/>
      <c r="O4609" s="67">
        <v>1450.7000000000071</v>
      </c>
      <c r="Q4609" t="s">
        <v>281</v>
      </c>
      <c r="T4609" s="21" t="s">
        <v>1694</v>
      </c>
      <c r="U4609" s="218"/>
      <c r="V4609" s="63"/>
      <c r="W4609" s="283"/>
      <c r="X4609" s="317"/>
      <c r="Y4609" s="63"/>
    </row>
    <row r="4610" spans="1:25" ht="15">
      <c r="A4610" s="28" t="s">
        <v>711</v>
      </c>
      <c r="B4610" s="28" t="s">
        <v>685</v>
      </c>
      <c r="E4610" s="9" t="s">
        <v>278</v>
      </c>
      <c r="F4610" s="9" t="s">
        <v>278</v>
      </c>
      <c r="G4610" s="9" t="s">
        <v>278</v>
      </c>
      <c r="H4610" s="9">
        <v>212.60000000000218</v>
      </c>
      <c r="I4610" s="67">
        <v>374.70000000000073</v>
      </c>
      <c r="J4610" s="132">
        <v>551.99999999999818</v>
      </c>
      <c r="K4610" s="9">
        <v>18.400000000001455</v>
      </c>
      <c r="L4610" s="9">
        <v>277.399999999996</v>
      </c>
      <c r="M4610" s="9"/>
      <c r="O4610" s="67">
        <v>1435.0999999999985</v>
      </c>
      <c r="Q4610" t="s">
        <v>300</v>
      </c>
      <c r="T4610"/>
      <c r="U4610" s="63"/>
      <c r="V4610" s="63"/>
      <c r="W4610" s="265"/>
      <c r="X4610" s="317"/>
      <c r="Y4610" s="63"/>
    </row>
    <row r="4611" spans="1:25" ht="15">
      <c r="A4611" s="28" t="s">
        <v>713</v>
      </c>
      <c r="B4611" s="63" t="s">
        <v>712</v>
      </c>
      <c r="E4611" s="9" t="s">
        <v>278</v>
      </c>
      <c r="F4611" s="9" t="s">
        <v>278</v>
      </c>
      <c r="G4611" s="9" t="s">
        <v>278</v>
      </c>
      <c r="H4611" s="216">
        <v>376.90000000000146</v>
      </c>
      <c r="I4611" s="96">
        <v>533.10000000000082</v>
      </c>
      <c r="J4611" s="67">
        <v>291.49999999999272</v>
      </c>
      <c r="K4611" s="9">
        <v>143.19999999999709</v>
      </c>
      <c r="L4611" s="9">
        <v>84.699999999998909</v>
      </c>
      <c r="M4611" s="9"/>
      <c r="O4611" s="67">
        <v>1429.399999999991</v>
      </c>
      <c r="Q4611" t="s">
        <v>317</v>
      </c>
      <c r="T4611"/>
      <c r="U4611" s="273"/>
      <c r="V4611" s="63"/>
      <c r="W4611" s="283"/>
      <c r="X4611" s="317"/>
      <c r="Y4611" s="63"/>
    </row>
    <row r="4612" spans="1:25" ht="15">
      <c r="A4612" s="28" t="s">
        <v>718</v>
      </c>
      <c r="B4612" s="63" t="s">
        <v>757</v>
      </c>
      <c r="E4612" s="9" t="s">
        <v>278</v>
      </c>
      <c r="F4612" s="9" t="s">
        <v>278</v>
      </c>
      <c r="G4612" s="9" t="s">
        <v>278</v>
      </c>
      <c r="H4612" s="9">
        <v>307.5</v>
      </c>
      <c r="I4612" s="67">
        <v>435.59999999999854</v>
      </c>
      <c r="J4612" s="67">
        <v>38.69999999999709</v>
      </c>
      <c r="K4612" s="9">
        <v>437.89999999999782</v>
      </c>
      <c r="L4612" s="9">
        <v>184.50000000000364</v>
      </c>
      <c r="M4612" s="9"/>
      <c r="O4612" s="67">
        <v>1404.1999999999971</v>
      </c>
      <c r="T4612"/>
      <c r="U4612" s="273"/>
      <c r="V4612" s="63"/>
      <c r="W4612" s="283"/>
      <c r="X4612" s="317"/>
      <c r="Y4612" s="63"/>
    </row>
    <row r="4613" spans="1:25" ht="15">
      <c r="A4613" s="28" t="s">
        <v>722</v>
      </c>
      <c r="B4613" s="63" t="s">
        <v>745</v>
      </c>
      <c r="E4613" s="9" t="s">
        <v>278</v>
      </c>
      <c r="F4613" s="9" t="s">
        <v>278</v>
      </c>
      <c r="G4613" s="9" t="s">
        <v>278</v>
      </c>
      <c r="H4613" s="9">
        <v>239.29999999999927</v>
      </c>
      <c r="I4613" s="67">
        <v>445.70000000000027</v>
      </c>
      <c r="J4613" s="67">
        <v>263.60000000000218</v>
      </c>
      <c r="K4613" s="9">
        <v>157.40000000000509</v>
      </c>
      <c r="L4613" s="9">
        <v>296.90000000000327</v>
      </c>
      <c r="M4613" s="9"/>
      <c r="O4613" s="67">
        <v>1402.9000000000101</v>
      </c>
      <c r="T4613"/>
      <c r="U4613" s="63"/>
      <c r="V4613" s="63"/>
      <c r="W4613" s="283"/>
      <c r="X4613" s="317"/>
      <c r="Y4613" s="63"/>
    </row>
    <row r="4614" spans="1:25" ht="15">
      <c r="A4614" s="28" t="s">
        <v>723</v>
      </c>
      <c r="B4614" s="205" t="s">
        <v>1561</v>
      </c>
      <c r="C4614" s="3"/>
      <c r="D4614" s="3"/>
      <c r="E4614" s="9" t="s">
        <v>278</v>
      </c>
      <c r="F4614" s="9" t="s">
        <v>278</v>
      </c>
      <c r="G4614" s="9" t="s">
        <v>278</v>
      </c>
      <c r="H4614" s="9" t="s">
        <v>278</v>
      </c>
      <c r="I4614" s="132">
        <v>644.39999999999873</v>
      </c>
      <c r="J4614" s="67">
        <v>176.69999999999709</v>
      </c>
      <c r="K4614" s="9">
        <v>46.300000000006548</v>
      </c>
      <c r="L4614" s="9">
        <v>463.89999999999054</v>
      </c>
      <c r="M4614" s="9"/>
      <c r="O4614" s="67">
        <v>1331.2999999999929</v>
      </c>
      <c r="Q4614" t="s">
        <v>300</v>
      </c>
      <c r="T4614"/>
      <c r="U4614" s="63"/>
      <c r="V4614" s="63"/>
      <c r="W4614" s="283"/>
      <c r="X4614" s="317"/>
      <c r="Y4614" s="63"/>
    </row>
    <row r="4615" spans="1:25" ht="15">
      <c r="A4615" s="28" t="s">
        <v>724</v>
      </c>
      <c r="B4615" s="63" t="s">
        <v>720</v>
      </c>
      <c r="E4615" s="9" t="s">
        <v>278</v>
      </c>
      <c r="F4615" s="9" t="s">
        <v>278</v>
      </c>
      <c r="G4615" s="9" t="s">
        <v>278</v>
      </c>
      <c r="H4615" s="216">
        <v>393.89999999999782</v>
      </c>
      <c r="I4615" s="67">
        <v>269.80000000000064</v>
      </c>
      <c r="J4615" s="67">
        <v>223.00000000000728</v>
      </c>
      <c r="K4615" s="9">
        <v>303.90000000000873</v>
      </c>
      <c r="L4615" s="9">
        <v>138.49999999999818</v>
      </c>
      <c r="M4615" s="9"/>
      <c r="O4615" s="67">
        <v>1329.1000000000126</v>
      </c>
      <c r="Q4615" t="s">
        <v>288</v>
      </c>
      <c r="T4615"/>
      <c r="U4615" s="63"/>
      <c r="V4615" s="63"/>
      <c r="W4615" s="283"/>
      <c r="X4615" s="317"/>
      <c r="Y4615" s="63"/>
    </row>
    <row r="4616" spans="1:25" ht="15">
      <c r="A4616" s="28" t="s">
        <v>730</v>
      </c>
      <c r="B4616" s="63" t="s">
        <v>29</v>
      </c>
      <c r="E4616" s="9">
        <v>56.2</v>
      </c>
      <c r="F4616" s="9">
        <v>492.5</v>
      </c>
      <c r="G4616" s="211">
        <v>576.5</v>
      </c>
      <c r="H4616" s="9" t="s">
        <v>278</v>
      </c>
      <c r="I4616" s="9" t="s">
        <v>278</v>
      </c>
      <c r="J4616" s="67">
        <v>175.39999999999964</v>
      </c>
      <c r="K4616" s="9" t="s">
        <v>278</v>
      </c>
      <c r="L4616" s="9" t="s">
        <v>278</v>
      </c>
      <c r="M4616" s="9"/>
      <c r="O4616" s="67">
        <v>1300.5999999999997</v>
      </c>
      <c r="Q4616" t="s">
        <v>300</v>
      </c>
      <c r="T4616"/>
      <c r="U4616" s="273"/>
      <c r="V4616" s="63"/>
      <c r="W4616" s="282"/>
      <c r="X4616" s="317"/>
      <c r="Y4616" s="63"/>
    </row>
    <row r="4617" spans="1:25" ht="15">
      <c r="A4617" s="28" t="s">
        <v>738</v>
      </c>
      <c r="B4617" s="28" t="s">
        <v>691</v>
      </c>
      <c r="E4617" s="9" t="s">
        <v>278</v>
      </c>
      <c r="F4617" s="9" t="s">
        <v>278</v>
      </c>
      <c r="G4617" s="9" t="s">
        <v>278</v>
      </c>
      <c r="H4617" s="9">
        <v>169.40000000000327</v>
      </c>
      <c r="I4617" s="67">
        <v>405.20000000000073</v>
      </c>
      <c r="J4617" s="67">
        <v>210.90000000000509</v>
      </c>
      <c r="K4617" s="9">
        <v>453.60000000000582</v>
      </c>
      <c r="L4617" s="9">
        <v>58.80000000000291</v>
      </c>
      <c r="M4617" s="9"/>
      <c r="O4617" s="67">
        <v>1297.9000000000178</v>
      </c>
      <c r="T4617"/>
      <c r="U4617" s="273"/>
      <c r="V4617" s="63"/>
      <c r="W4617" s="283"/>
      <c r="X4617" s="317"/>
      <c r="Y4617" s="63"/>
    </row>
    <row r="4618" spans="1:25" ht="15">
      <c r="A4618" s="28" t="s">
        <v>742</v>
      </c>
      <c r="B4618" s="205" t="s">
        <v>1559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67">
        <v>330.30000000000018</v>
      </c>
      <c r="J4618" s="67">
        <v>419.60000000000582</v>
      </c>
      <c r="K4618" s="9">
        <v>268.90000000000146</v>
      </c>
      <c r="L4618" s="9">
        <v>273.60000000000946</v>
      </c>
      <c r="M4618" s="9"/>
      <c r="O4618" s="67">
        <v>1292.4000000000169</v>
      </c>
      <c r="T4618"/>
      <c r="U4618" s="63"/>
      <c r="V4618" s="63"/>
      <c r="W4618" s="265"/>
      <c r="X4618" s="317"/>
      <c r="Y4618" s="63"/>
    </row>
    <row r="4619" spans="1:25" ht="15">
      <c r="A4619" s="28" t="s">
        <v>743</v>
      </c>
      <c r="B4619" s="205" t="s">
        <v>1565</v>
      </c>
      <c r="C4619" s="3"/>
      <c r="D4619" s="3"/>
      <c r="E4619" s="9" t="s">
        <v>278</v>
      </c>
      <c r="F4619" s="9" t="s">
        <v>278</v>
      </c>
      <c r="G4619" s="9" t="s">
        <v>278</v>
      </c>
      <c r="H4619" s="9" t="s">
        <v>278</v>
      </c>
      <c r="I4619" s="67">
        <v>221.29999999999927</v>
      </c>
      <c r="J4619" s="96">
        <v>425.20000000000073</v>
      </c>
      <c r="K4619" s="9">
        <v>388.40000000000146</v>
      </c>
      <c r="L4619" s="9">
        <v>257.20000000000437</v>
      </c>
      <c r="M4619" s="9"/>
      <c r="O4619" s="67">
        <v>1292.1000000000058</v>
      </c>
      <c r="Q4619" t="s">
        <v>293</v>
      </c>
      <c r="T4619"/>
      <c r="U4619" s="273"/>
      <c r="V4619" s="63"/>
      <c r="W4619" s="283"/>
      <c r="X4619" s="317"/>
      <c r="Y4619" s="63"/>
    </row>
    <row r="4620" spans="1:25" ht="15">
      <c r="A4620" s="28" t="s">
        <v>744</v>
      </c>
      <c r="B4620" s="205" t="s">
        <v>1558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67">
        <v>80.500000000000455</v>
      </c>
      <c r="J4620" s="67">
        <v>294.69999999999709</v>
      </c>
      <c r="K4620" s="9">
        <v>374.99999999999636</v>
      </c>
      <c r="L4620" s="9">
        <v>532.90000000000873</v>
      </c>
      <c r="M4620" s="9"/>
      <c r="O4620" s="67">
        <v>1283.1000000000026</v>
      </c>
      <c r="T4620"/>
      <c r="U4620" s="218"/>
      <c r="V4620" s="63"/>
      <c r="W4620" s="283"/>
      <c r="X4620" s="317"/>
      <c r="Y4620" s="63"/>
    </row>
    <row r="4621" spans="1:25" ht="15">
      <c r="A4621" s="28" t="s">
        <v>750</v>
      </c>
      <c r="B4621" s="63" t="s">
        <v>35</v>
      </c>
      <c r="E4621" s="9">
        <v>169.8</v>
      </c>
      <c r="F4621" s="9">
        <v>391.8</v>
      </c>
      <c r="G4621" s="9">
        <v>389.7</v>
      </c>
      <c r="H4621" s="9">
        <v>111.20000000000437</v>
      </c>
      <c r="I4621" s="67">
        <v>218.5</v>
      </c>
      <c r="J4621" s="9" t="s">
        <v>278</v>
      </c>
      <c r="K4621" s="9" t="s">
        <v>278</v>
      </c>
      <c r="L4621" s="9" t="s">
        <v>278</v>
      </c>
      <c r="M4621" s="9"/>
      <c r="O4621" s="67">
        <v>1281.0000000000043</v>
      </c>
      <c r="T4621"/>
      <c r="U4621" s="63"/>
      <c r="V4621" s="63"/>
      <c r="W4621" s="283"/>
      <c r="X4621" s="317"/>
      <c r="Y4621" s="63"/>
    </row>
    <row r="4622" spans="1:25" ht="15">
      <c r="A4622" s="28" t="s">
        <v>751</v>
      </c>
      <c r="B4622" s="273" t="s">
        <v>1887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 t="s">
        <v>278</v>
      </c>
      <c r="J4622" s="133">
        <v>544.60000000000036</v>
      </c>
      <c r="K4622" s="9">
        <v>334.69999999999709</v>
      </c>
      <c r="L4622" s="9">
        <v>359.59999999999854</v>
      </c>
      <c r="M4622" s="9"/>
      <c r="O4622" s="67">
        <v>1238.899999999996</v>
      </c>
      <c r="Q4622" t="s">
        <v>282</v>
      </c>
      <c r="T4622"/>
      <c r="U4622" s="63"/>
      <c r="V4622" s="63"/>
      <c r="W4622" s="265"/>
      <c r="X4622" s="317"/>
      <c r="Y4622" s="63"/>
    </row>
    <row r="4623" spans="1:25" ht="15">
      <c r="A4623" s="28" t="s">
        <v>752</v>
      </c>
      <c r="B4623" s="63" t="s">
        <v>710</v>
      </c>
      <c r="E4623" s="9" t="s">
        <v>278</v>
      </c>
      <c r="F4623" s="9" t="s">
        <v>278</v>
      </c>
      <c r="G4623" s="9" t="s">
        <v>278</v>
      </c>
      <c r="H4623" s="9">
        <v>190.89999999999782</v>
      </c>
      <c r="I4623" s="67">
        <v>242.30000000000109</v>
      </c>
      <c r="J4623" s="67">
        <v>110.09999999999854</v>
      </c>
      <c r="K4623" s="9">
        <v>394.79999999999563</v>
      </c>
      <c r="L4623" s="9">
        <v>295</v>
      </c>
      <c r="M4623" s="9"/>
      <c r="O4623" s="67">
        <v>1233.0999999999931</v>
      </c>
      <c r="T4623"/>
      <c r="U4623" s="63"/>
      <c r="V4623" s="63"/>
      <c r="W4623" s="265"/>
      <c r="X4623" s="317"/>
      <c r="Y4623" s="63"/>
    </row>
    <row r="4624" spans="1:25" ht="15">
      <c r="A4624" s="28" t="s">
        <v>754</v>
      </c>
      <c r="B4624" s="205" t="s">
        <v>1566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67">
        <v>391.89999999999964</v>
      </c>
      <c r="J4624" s="67">
        <v>332.799999999992</v>
      </c>
      <c r="K4624" s="9">
        <v>345.8999999999869</v>
      </c>
      <c r="L4624" s="9">
        <v>146.29999999999927</v>
      </c>
      <c r="M4624" s="9"/>
      <c r="O4624" s="67">
        <v>1216.8999999999778</v>
      </c>
      <c r="T4624"/>
      <c r="U4624" s="63"/>
      <c r="V4624" s="63"/>
      <c r="W4624" s="283"/>
      <c r="X4624" s="317"/>
      <c r="Y4624" s="63"/>
    </row>
    <row r="4625" spans="1:25" ht="15">
      <c r="A4625" s="28" t="s">
        <v>755</v>
      </c>
      <c r="B4625" s="273" t="s">
        <v>2003</v>
      </c>
      <c r="C4625" s="3"/>
      <c r="D4625" s="3"/>
      <c r="E4625" s="9" t="s">
        <v>278</v>
      </c>
      <c r="F4625" s="9" t="s">
        <v>278</v>
      </c>
      <c r="G4625" s="9" t="s">
        <v>278</v>
      </c>
      <c r="H4625" s="9" t="s">
        <v>278</v>
      </c>
      <c r="I4625" s="9" t="s">
        <v>278</v>
      </c>
      <c r="J4625" s="9" t="s">
        <v>278</v>
      </c>
      <c r="K4625" s="216">
        <v>525.20000000000437</v>
      </c>
      <c r="L4625" s="216">
        <v>687.89999999999964</v>
      </c>
      <c r="M4625" s="216"/>
      <c r="O4625" s="67">
        <v>1213.100000000004</v>
      </c>
      <c r="Q4625" t="s">
        <v>304</v>
      </c>
      <c r="T4625"/>
      <c r="U4625" s="273"/>
      <c r="V4625" s="63"/>
      <c r="W4625" s="283"/>
      <c r="X4625" s="317"/>
      <c r="Y4625" s="63"/>
    </row>
    <row r="4626" spans="1:25" ht="15">
      <c r="A4626" s="28" t="s">
        <v>756</v>
      </c>
      <c r="B4626" s="63" t="s">
        <v>739</v>
      </c>
      <c r="E4626" s="9" t="s">
        <v>278</v>
      </c>
      <c r="F4626" s="9" t="s">
        <v>278</v>
      </c>
      <c r="G4626" s="9" t="s">
        <v>278</v>
      </c>
      <c r="H4626" s="9">
        <v>183.29999999999745</v>
      </c>
      <c r="I4626" s="67">
        <v>466.70000000000164</v>
      </c>
      <c r="J4626" s="67">
        <v>103.09999999999491</v>
      </c>
      <c r="K4626" s="9">
        <v>161.49999999999818</v>
      </c>
      <c r="L4626" s="9">
        <v>293.69999999999709</v>
      </c>
      <c r="M4626" s="9"/>
      <c r="O4626" s="67">
        <v>1208.2999999999893</v>
      </c>
      <c r="T4626"/>
      <c r="U4626" s="63"/>
      <c r="V4626" s="63"/>
      <c r="W4626" s="283"/>
      <c r="X4626" s="317"/>
      <c r="Y4626" s="63"/>
    </row>
    <row r="4627" spans="1:25" ht="15">
      <c r="A4627" s="28" t="s">
        <v>759</v>
      </c>
      <c r="B4627" s="63" t="s">
        <v>721</v>
      </c>
      <c r="E4627" s="9" t="s">
        <v>278</v>
      </c>
      <c r="F4627" s="9" t="s">
        <v>278</v>
      </c>
      <c r="G4627" s="9" t="s">
        <v>278</v>
      </c>
      <c r="H4627" s="9">
        <v>262.39999999999782</v>
      </c>
      <c r="I4627" s="67">
        <v>316.40000000000009</v>
      </c>
      <c r="J4627" s="67">
        <v>96</v>
      </c>
      <c r="K4627" s="9">
        <v>303.90000000000146</v>
      </c>
      <c r="L4627" s="9">
        <v>113.59999999999854</v>
      </c>
      <c r="M4627" s="9"/>
      <c r="O4627" s="67">
        <v>1092.2999999999979</v>
      </c>
      <c r="T4627"/>
      <c r="U4627" s="218"/>
      <c r="V4627" s="63"/>
      <c r="W4627" s="283"/>
      <c r="X4627" s="317"/>
      <c r="Y4627" s="63"/>
    </row>
    <row r="4628" spans="1:25" ht="15">
      <c r="A4628" s="28" t="s">
        <v>841</v>
      </c>
      <c r="B4628" s="273" t="s">
        <v>1883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 t="s">
        <v>278</v>
      </c>
      <c r="J4628" s="67">
        <v>315.90000000000146</v>
      </c>
      <c r="K4628" s="9">
        <v>491.89999999999782</v>
      </c>
      <c r="L4628" s="9">
        <v>262.19999999999709</v>
      </c>
      <c r="M4628" s="9"/>
      <c r="O4628" s="67">
        <v>1069.9999999999964</v>
      </c>
      <c r="T4628"/>
      <c r="U4628" s="218"/>
      <c r="V4628" s="63"/>
      <c r="W4628" s="282"/>
      <c r="X4628" s="317"/>
      <c r="Y4628" s="63"/>
    </row>
    <row r="4629" spans="1:25" ht="15">
      <c r="A4629" s="28" t="s">
        <v>842</v>
      </c>
      <c r="B4629" s="273" t="s">
        <v>1926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 t="s">
        <v>278</v>
      </c>
      <c r="J4629" s="9" t="s">
        <v>278</v>
      </c>
      <c r="K4629" s="212">
        <v>595.39999999999964</v>
      </c>
      <c r="L4629" s="9">
        <v>455.60000000000036</v>
      </c>
      <c r="M4629" s="9"/>
      <c r="O4629" s="67">
        <v>1051</v>
      </c>
      <c r="Q4629" t="s">
        <v>282</v>
      </c>
      <c r="T4629"/>
      <c r="U4629" s="63"/>
      <c r="V4629" s="63"/>
      <c r="W4629" s="265"/>
      <c r="X4629" s="317"/>
      <c r="Y4629" s="63"/>
    </row>
    <row r="4630" spans="1:25" ht="15">
      <c r="A4630" s="28" t="s">
        <v>843</v>
      </c>
      <c r="B4630" s="205" t="s">
        <v>1563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67">
        <v>148.50000000000045</v>
      </c>
      <c r="J4630" s="96">
        <v>452.59999999999491</v>
      </c>
      <c r="K4630" s="9">
        <v>195.29999999999563</v>
      </c>
      <c r="L4630" s="9">
        <v>197.20000000000073</v>
      </c>
      <c r="M4630" s="9"/>
      <c r="O4630" s="67">
        <v>993.59999999999172</v>
      </c>
      <c r="Q4630" t="s">
        <v>292</v>
      </c>
      <c r="T4630"/>
      <c r="U4630" s="63"/>
      <c r="V4630" s="63"/>
      <c r="W4630" s="283"/>
      <c r="X4630" s="317"/>
      <c r="Y4630" s="63"/>
    </row>
    <row r="4631" spans="1:25" ht="15">
      <c r="A4631" s="28" t="s">
        <v>844</v>
      </c>
      <c r="B4631" s="63" t="s">
        <v>695</v>
      </c>
      <c r="E4631" s="9" t="s">
        <v>278</v>
      </c>
      <c r="F4631" s="9" t="s">
        <v>278</v>
      </c>
      <c r="G4631" s="9" t="s">
        <v>278</v>
      </c>
      <c r="H4631" s="9">
        <v>60.19999999999709</v>
      </c>
      <c r="I4631" s="67">
        <v>362.49999999999909</v>
      </c>
      <c r="J4631" s="67">
        <v>233.79999999998472</v>
      </c>
      <c r="K4631" s="9">
        <v>157.90000000000327</v>
      </c>
      <c r="L4631" s="9">
        <v>57.799999999999272</v>
      </c>
      <c r="M4631" s="9"/>
      <c r="O4631" s="67">
        <v>872.19999999998345</v>
      </c>
      <c r="T4631"/>
      <c r="U4631" s="273"/>
      <c r="V4631" s="63"/>
      <c r="W4631" s="282"/>
      <c r="X4631" s="317"/>
      <c r="Y4631" s="63"/>
    </row>
    <row r="4632" spans="1:25" ht="15">
      <c r="A4632" s="28" t="s">
        <v>845</v>
      </c>
      <c r="B4632" s="273" t="s">
        <v>1898</v>
      </c>
      <c r="C4632" s="3"/>
      <c r="D4632" s="3"/>
      <c r="E4632" s="9" t="s">
        <v>278</v>
      </c>
      <c r="F4632" s="9" t="s">
        <v>278</v>
      </c>
      <c r="G4632" s="9" t="s">
        <v>278</v>
      </c>
      <c r="H4632" s="9" t="s">
        <v>278</v>
      </c>
      <c r="I4632" s="9" t="s">
        <v>278</v>
      </c>
      <c r="J4632" s="9" t="s">
        <v>278</v>
      </c>
      <c r="K4632" s="9">
        <v>252.50000000000364</v>
      </c>
      <c r="L4632" s="216">
        <v>617.80000000000291</v>
      </c>
      <c r="M4632" s="216"/>
      <c r="O4632" s="67">
        <v>870.30000000000655</v>
      </c>
      <c r="Q4632" t="s">
        <v>293</v>
      </c>
      <c r="T4632"/>
      <c r="U4632" s="63"/>
      <c r="V4632" s="63"/>
      <c r="W4632" s="282"/>
      <c r="X4632" s="317"/>
      <c r="Y4632" s="63"/>
    </row>
    <row r="4633" spans="1:25" ht="15">
      <c r="A4633" s="28" t="s">
        <v>846</v>
      </c>
      <c r="B4633" s="273" t="s">
        <v>1924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 t="s">
        <v>278</v>
      </c>
      <c r="J4633" s="9" t="s">
        <v>278</v>
      </c>
      <c r="K4633" s="9">
        <v>247</v>
      </c>
      <c r="L4633" s="9">
        <v>611.49999999999818</v>
      </c>
      <c r="M4633" s="9"/>
      <c r="O4633" s="67">
        <v>858.49999999999818</v>
      </c>
      <c r="T4633"/>
      <c r="U4633" s="273"/>
      <c r="V4633" s="63"/>
      <c r="W4633" s="283"/>
      <c r="X4633" s="317"/>
      <c r="Y4633" s="63"/>
    </row>
    <row r="4634" spans="1:25" ht="15">
      <c r="A4634" s="28" t="s">
        <v>847</v>
      </c>
      <c r="B4634" s="273" t="s">
        <v>2726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 t="s">
        <v>278</v>
      </c>
      <c r="J4634" s="9" t="s">
        <v>278</v>
      </c>
      <c r="K4634" s="9">
        <v>316.00000000000364</v>
      </c>
      <c r="L4634" s="9">
        <v>528.99999999999272</v>
      </c>
      <c r="M4634" s="9"/>
      <c r="O4634" s="67">
        <v>844.99999999999636</v>
      </c>
      <c r="T4634"/>
      <c r="U4634" s="63"/>
      <c r="V4634" s="63"/>
      <c r="W4634" s="265"/>
      <c r="X4634" s="317"/>
      <c r="Y4634" s="63"/>
    </row>
    <row r="4635" spans="1:25" ht="15">
      <c r="A4635" s="28" t="s">
        <v>848</v>
      </c>
      <c r="B4635" s="273" t="s">
        <v>1886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 t="s">
        <v>278</v>
      </c>
      <c r="J4635" s="67">
        <v>119.19999999999709</v>
      </c>
      <c r="K4635" s="9">
        <v>364.80000000000655</v>
      </c>
      <c r="L4635" s="9">
        <v>357.09999999999491</v>
      </c>
      <c r="M4635" s="9"/>
      <c r="O4635" s="67">
        <v>841.09999999999854</v>
      </c>
      <c r="T4635"/>
      <c r="U4635" s="63"/>
      <c r="V4635" s="63"/>
      <c r="W4635" s="282"/>
      <c r="X4635" s="317"/>
      <c r="Y4635" s="63"/>
    </row>
    <row r="4636" spans="1:25" ht="15">
      <c r="A4636" s="28" t="s">
        <v>849</v>
      </c>
      <c r="B4636" s="63" t="s">
        <v>178</v>
      </c>
      <c r="E4636" s="216">
        <v>325.3</v>
      </c>
      <c r="F4636" s="9">
        <v>449.3</v>
      </c>
      <c r="G4636" s="9" t="s">
        <v>278</v>
      </c>
      <c r="H4636" s="9" t="s">
        <v>278</v>
      </c>
      <c r="I4636" s="9" t="s">
        <v>278</v>
      </c>
      <c r="J4636" s="9" t="s">
        <v>278</v>
      </c>
      <c r="K4636" s="9" t="s">
        <v>278</v>
      </c>
      <c r="L4636" s="9" t="s">
        <v>278</v>
      </c>
      <c r="M4636" s="9"/>
      <c r="O4636" s="67">
        <v>774.6</v>
      </c>
      <c r="Q4636" t="s">
        <v>292</v>
      </c>
      <c r="T4636"/>
      <c r="U4636" s="63"/>
      <c r="V4636" s="63"/>
      <c r="W4636" s="283"/>
      <c r="X4636" s="317"/>
      <c r="Y4636" s="63"/>
    </row>
    <row r="4637" spans="1:25" ht="15">
      <c r="A4637" s="28" t="s">
        <v>850</v>
      </c>
      <c r="B4637" s="273" t="s">
        <v>1894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 t="s">
        <v>278</v>
      </c>
      <c r="J4637" s="67">
        <v>264.99999999999272</v>
      </c>
      <c r="K4637" s="9">
        <v>288.59999999999491</v>
      </c>
      <c r="L4637" s="9">
        <v>215.80000000000291</v>
      </c>
      <c r="M4637" s="9"/>
      <c r="O4637" s="67">
        <v>769.39999999999054</v>
      </c>
      <c r="T4637"/>
      <c r="U4637" s="63"/>
      <c r="V4637" s="63"/>
      <c r="W4637" s="283"/>
      <c r="X4637" s="317"/>
      <c r="Y4637" s="63"/>
    </row>
    <row r="4638" spans="1:25" ht="15">
      <c r="A4638" s="28" t="s">
        <v>851</v>
      </c>
      <c r="B4638" s="273" t="s">
        <v>1891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 t="s">
        <v>278</v>
      </c>
      <c r="J4638" s="67">
        <v>295.99999999999636</v>
      </c>
      <c r="K4638" s="9">
        <v>213.19999999999709</v>
      </c>
      <c r="L4638" s="9">
        <v>257.30000000000291</v>
      </c>
      <c r="M4638" s="9"/>
      <c r="O4638" s="67">
        <v>766.49999999999636</v>
      </c>
      <c r="T4638"/>
      <c r="U4638" s="218"/>
      <c r="V4638" s="63"/>
      <c r="W4638" s="283"/>
      <c r="X4638" s="317"/>
      <c r="Y4638" s="63"/>
    </row>
    <row r="4639" spans="1:25" ht="15">
      <c r="A4639" s="28" t="s">
        <v>852</v>
      </c>
      <c r="B4639" s="63" t="s">
        <v>701</v>
      </c>
      <c r="E4639" s="9" t="s">
        <v>278</v>
      </c>
      <c r="F4639" s="9" t="s">
        <v>278</v>
      </c>
      <c r="G4639" s="9" t="s">
        <v>278</v>
      </c>
      <c r="H4639" s="216">
        <v>443.79999999999927</v>
      </c>
      <c r="I4639" s="67">
        <v>308.89999999999873</v>
      </c>
      <c r="J4639" s="9" t="s">
        <v>278</v>
      </c>
      <c r="K4639" s="9" t="s">
        <v>278</v>
      </c>
      <c r="L4639" s="9" t="s">
        <v>278</v>
      </c>
      <c r="M4639" s="9"/>
      <c r="O4639" s="67">
        <v>752.699999999998</v>
      </c>
      <c r="Q4639" t="s">
        <v>283</v>
      </c>
      <c r="T4639"/>
      <c r="U4639" s="63"/>
      <c r="V4639" s="63"/>
      <c r="W4639" s="265"/>
      <c r="X4639" s="317"/>
      <c r="Y4639" s="63"/>
    </row>
    <row r="4640" spans="1:25" ht="15">
      <c r="A4640" s="28" t="s">
        <v>853</v>
      </c>
      <c r="B4640" s="205" t="s">
        <v>1549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67">
        <v>257.5</v>
      </c>
      <c r="J4640" s="67">
        <v>144.39999999999964</v>
      </c>
      <c r="K4640" s="9">
        <v>155.69999999999891</v>
      </c>
      <c r="L4640" s="9">
        <v>194.799999999992</v>
      </c>
      <c r="M4640" s="9"/>
      <c r="O4640" s="67">
        <v>752.39999999999054</v>
      </c>
      <c r="T4640"/>
      <c r="U4640" s="273"/>
      <c r="V4640" s="63"/>
      <c r="W4640" s="283"/>
      <c r="X4640" s="317"/>
      <c r="Y4640" s="63"/>
    </row>
    <row r="4641" spans="1:25" ht="15">
      <c r="A4641" s="28" t="s">
        <v>854</v>
      </c>
      <c r="B4641" s="273" t="s">
        <v>1902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 t="s">
        <v>278</v>
      </c>
      <c r="J4641" s="9" t="s">
        <v>278</v>
      </c>
      <c r="K4641" s="9">
        <v>401.09999999999491</v>
      </c>
      <c r="L4641" s="9">
        <v>272.49999999999636</v>
      </c>
      <c r="M4641" s="9"/>
      <c r="O4641" s="67">
        <v>673.59999999999127</v>
      </c>
      <c r="T4641"/>
      <c r="U4641" s="273"/>
      <c r="V4641" s="63"/>
      <c r="W4641" s="283"/>
      <c r="X4641" s="317"/>
      <c r="Y4641" s="63"/>
    </row>
    <row r="4642" spans="1:25" ht="15">
      <c r="A4642" s="28" t="s">
        <v>855</v>
      </c>
      <c r="B4642" s="273" t="s">
        <v>1882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 t="s">
        <v>278</v>
      </c>
      <c r="J4642" s="67">
        <v>126.79999999998836</v>
      </c>
      <c r="K4642" s="9">
        <v>127.80000000000291</v>
      </c>
      <c r="L4642" s="9">
        <v>404.69999999999345</v>
      </c>
      <c r="M4642" s="9"/>
      <c r="O4642" s="67">
        <v>659.29999999998472</v>
      </c>
      <c r="T4642"/>
      <c r="U4642" s="63"/>
      <c r="V4642" s="63"/>
      <c r="W4642" s="283"/>
      <c r="X4642" s="317"/>
      <c r="Y4642" s="63"/>
    </row>
    <row r="4643" spans="1:25" ht="15">
      <c r="A4643" s="28" t="s">
        <v>856</v>
      </c>
      <c r="B4643" s="63" t="s">
        <v>156</v>
      </c>
      <c r="E4643" s="9" t="s">
        <v>278</v>
      </c>
      <c r="F4643" s="9" t="s">
        <v>278</v>
      </c>
      <c r="G4643" s="9">
        <v>56.4</v>
      </c>
      <c r="H4643" s="9">
        <v>240.79999999999563</v>
      </c>
      <c r="I4643" s="67">
        <v>193.40000000000009</v>
      </c>
      <c r="J4643" s="67">
        <v>70</v>
      </c>
      <c r="K4643" s="9">
        <v>96.69999999999709</v>
      </c>
      <c r="L4643" s="9" t="s">
        <v>278</v>
      </c>
      <c r="M4643" s="9"/>
      <c r="O4643" s="67">
        <v>657.29999999999279</v>
      </c>
      <c r="T4643"/>
      <c r="U4643" s="63"/>
      <c r="V4643" s="63"/>
      <c r="W4643" s="283"/>
      <c r="X4643" s="317"/>
      <c r="Y4643" s="63"/>
    </row>
    <row r="4644" spans="1:25" ht="15">
      <c r="A4644" s="28" t="s">
        <v>857</v>
      </c>
      <c r="B4644" s="205" t="s">
        <v>1560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67">
        <v>358.19999999999982</v>
      </c>
      <c r="J4644" s="67">
        <v>5.2000000000007276</v>
      </c>
      <c r="K4644" s="9">
        <v>161.10000000000218</v>
      </c>
      <c r="L4644" s="9">
        <v>125.20000000000073</v>
      </c>
      <c r="M4644" s="9"/>
      <c r="O4644" s="67">
        <v>649.70000000000346</v>
      </c>
      <c r="T4644"/>
      <c r="U4644" s="273"/>
      <c r="V4644" s="63"/>
      <c r="W4644" s="283"/>
      <c r="X4644" s="317"/>
      <c r="Y4644" s="63"/>
    </row>
    <row r="4645" spans="1:25" ht="15">
      <c r="A4645" s="28" t="s">
        <v>858</v>
      </c>
      <c r="B4645" s="273" t="s">
        <v>1888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 t="s">
        <v>278</v>
      </c>
      <c r="J4645" s="67">
        <v>30.500000000007276</v>
      </c>
      <c r="K4645" s="9">
        <v>312.40000000000873</v>
      </c>
      <c r="L4645" s="9">
        <v>290.19999999999709</v>
      </c>
      <c r="M4645" s="9"/>
      <c r="O4645" s="67">
        <v>633.1000000000131</v>
      </c>
      <c r="T4645"/>
      <c r="U4645" s="273"/>
      <c r="V4645" s="63"/>
      <c r="W4645" s="283"/>
      <c r="X4645" s="317"/>
      <c r="Y4645" s="63"/>
    </row>
    <row r="4646" spans="1:25" ht="15">
      <c r="A4646" s="28" t="s">
        <v>859</v>
      </c>
      <c r="B4646" s="273" t="s">
        <v>1900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 t="s">
        <v>278</v>
      </c>
      <c r="J4646" s="9" t="s">
        <v>278</v>
      </c>
      <c r="K4646" s="9">
        <v>110.90000000000509</v>
      </c>
      <c r="L4646" s="9">
        <v>503.69999999999709</v>
      </c>
      <c r="M4646" s="9"/>
      <c r="O4646" s="67">
        <v>614.60000000000218</v>
      </c>
      <c r="T4646"/>
      <c r="U4646" s="63"/>
      <c r="V4646" s="63"/>
      <c r="W4646" s="265"/>
      <c r="X4646" s="317"/>
      <c r="Y4646" s="63"/>
    </row>
    <row r="4647" spans="1:25" ht="15">
      <c r="A4647" s="28" t="s">
        <v>860</v>
      </c>
      <c r="B4647" s="63" t="s">
        <v>180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 t="s">
        <v>278</v>
      </c>
      <c r="J4647" s="9" t="s">
        <v>278</v>
      </c>
      <c r="K4647" s="9" t="s">
        <v>278</v>
      </c>
      <c r="L4647" s="9">
        <v>583.09999999999491</v>
      </c>
      <c r="M4647" s="9"/>
      <c r="N4647" s="67"/>
      <c r="O4647" s="67">
        <v>583.09999999999491</v>
      </c>
      <c r="T4647" s="118"/>
      <c r="U4647" s="63"/>
      <c r="V4647" s="63"/>
      <c r="W4647" s="283"/>
      <c r="X4647" s="317"/>
      <c r="Y4647" s="63"/>
    </row>
    <row r="4648" spans="1:25" ht="15">
      <c r="A4648" s="28" t="s">
        <v>861</v>
      </c>
      <c r="B4648" s="205" t="s">
        <v>1564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6">
        <v>579.599999999999</v>
      </c>
      <c r="J4648" s="9" t="s">
        <v>278</v>
      </c>
      <c r="K4648" s="9" t="s">
        <v>278</v>
      </c>
      <c r="L4648" s="9" t="s">
        <v>278</v>
      </c>
      <c r="M4648" s="9"/>
      <c r="O4648" s="67">
        <v>579.599999999999</v>
      </c>
      <c r="Q4648" t="s">
        <v>284</v>
      </c>
      <c r="T4648"/>
      <c r="U4648" s="63"/>
      <c r="V4648" s="63"/>
      <c r="W4648" s="265"/>
      <c r="X4648" s="317"/>
      <c r="Y4648" s="63"/>
    </row>
    <row r="4649" spans="1:25" ht="15">
      <c r="A4649" s="28" t="s">
        <v>862</v>
      </c>
      <c r="B4649" s="63" t="s">
        <v>2549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 t="s">
        <v>278</v>
      </c>
      <c r="J4649" s="9" t="s">
        <v>278</v>
      </c>
      <c r="K4649" s="9" t="s">
        <v>278</v>
      </c>
      <c r="L4649" s="9">
        <v>497.69999999999709</v>
      </c>
      <c r="M4649" s="9"/>
      <c r="N4649" s="67"/>
      <c r="O4649" s="67">
        <v>497.69999999999709</v>
      </c>
      <c r="T4649" s="118"/>
      <c r="U4649" s="273"/>
      <c r="V4649" s="63"/>
      <c r="W4649" s="283"/>
      <c r="X4649" s="317"/>
      <c r="Y4649" s="63"/>
    </row>
    <row r="4650" spans="1:25" ht="15">
      <c r="A4650" s="28" t="s">
        <v>863</v>
      </c>
      <c r="B4650" s="63" t="s">
        <v>179</v>
      </c>
      <c r="E4650" s="213">
        <v>480.2</v>
      </c>
      <c r="F4650" s="9" t="s">
        <v>278</v>
      </c>
      <c r="G4650" s="9" t="s">
        <v>278</v>
      </c>
      <c r="H4650" s="9" t="s">
        <v>278</v>
      </c>
      <c r="I4650" s="9" t="s">
        <v>278</v>
      </c>
      <c r="J4650" s="9" t="s">
        <v>278</v>
      </c>
      <c r="K4650" s="9" t="s">
        <v>278</v>
      </c>
      <c r="L4650" s="9" t="s">
        <v>278</v>
      </c>
      <c r="M4650" s="9"/>
      <c r="O4650" s="67">
        <v>480.2</v>
      </c>
      <c r="Q4650" t="s">
        <v>281</v>
      </c>
      <c r="T4650" t="s">
        <v>1694</v>
      </c>
      <c r="U4650" s="63"/>
      <c r="V4650" s="63"/>
      <c r="W4650" s="265"/>
      <c r="X4650" s="317"/>
      <c r="Y4650" s="63"/>
    </row>
    <row r="4651" spans="1:25" ht="15">
      <c r="A4651" s="28" t="s">
        <v>864</v>
      </c>
      <c r="B4651" s="273" t="s">
        <v>1899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 t="s">
        <v>278</v>
      </c>
      <c r="J4651" s="9" t="s">
        <v>278</v>
      </c>
      <c r="K4651" s="9">
        <v>381.50000000000364</v>
      </c>
      <c r="L4651" s="9">
        <v>88.5</v>
      </c>
      <c r="M4651" s="9"/>
      <c r="O4651" s="67">
        <v>470.00000000000364</v>
      </c>
      <c r="T4651"/>
      <c r="U4651" s="273"/>
      <c r="V4651" s="63"/>
      <c r="W4651" s="282"/>
      <c r="X4651" s="317"/>
      <c r="Y4651" s="63"/>
    </row>
    <row r="4652" spans="1:25" ht="15">
      <c r="A4652" s="28" t="s">
        <v>865</v>
      </c>
      <c r="B4652" s="63" t="s">
        <v>158</v>
      </c>
      <c r="E4652" s="9" t="s">
        <v>278</v>
      </c>
      <c r="F4652" s="9" t="s">
        <v>278</v>
      </c>
      <c r="G4652" s="9">
        <v>226.4</v>
      </c>
      <c r="H4652" s="9">
        <v>121.19999999999891</v>
      </c>
      <c r="I4652" s="67">
        <v>93.700000000000273</v>
      </c>
      <c r="J4652" s="9" t="s">
        <v>278</v>
      </c>
      <c r="K4652" s="9" t="s">
        <v>278</v>
      </c>
      <c r="L4652" s="9" t="s">
        <v>278</v>
      </c>
      <c r="M4652" s="9"/>
      <c r="O4652" s="67">
        <v>441.29999999999916</v>
      </c>
      <c r="T4652"/>
      <c r="U4652" s="63"/>
      <c r="V4652" s="63"/>
      <c r="W4652" s="283"/>
      <c r="X4652" s="317"/>
      <c r="Y4652" s="63"/>
    </row>
    <row r="4653" spans="1:25" ht="15">
      <c r="A4653" s="28" t="s">
        <v>866</v>
      </c>
      <c r="B4653" s="63" t="s">
        <v>164</v>
      </c>
      <c r="E4653" s="9" t="s">
        <v>278</v>
      </c>
      <c r="F4653" s="9" t="s">
        <v>278</v>
      </c>
      <c r="G4653" s="216">
        <v>433</v>
      </c>
      <c r="H4653" s="9" t="s">
        <v>278</v>
      </c>
      <c r="I4653" s="9" t="s">
        <v>278</v>
      </c>
      <c r="J4653" s="9" t="s">
        <v>278</v>
      </c>
      <c r="K4653" s="9" t="s">
        <v>278</v>
      </c>
      <c r="L4653" s="9" t="s">
        <v>278</v>
      </c>
      <c r="M4653" s="9"/>
      <c r="O4653" s="67">
        <v>433</v>
      </c>
      <c r="Q4653" t="s">
        <v>287</v>
      </c>
      <c r="T4653"/>
      <c r="U4653" s="63"/>
      <c r="V4653" s="63"/>
      <c r="W4653" s="265"/>
      <c r="X4653" s="317"/>
      <c r="Y4653" s="63"/>
    </row>
    <row r="4654" spans="1:25" ht="15">
      <c r="A4654" s="28" t="s">
        <v>867</v>
      </c>
      <c r="B4654" s="63" t="s">
        <v>2543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 t="s">
        <v>278</v>
      </c>
      <c r="J4654" s="9" t="s">
        <v>278</v>
      </c>
      <c r="K4654" s="9" t="s">
        <v>278</v>
      </c>
      <c r="L4654" s="9">
        <v>430.30000000000109</v>
      </c>
      <c r="M4654" s="9"/>
      <c r="N4654" s="67"/>
      <c r="O4654" s="67">
        <v>430.30000000000109</v>
      </c>
      <c r="T4654" s="118"/>
      <c r="U4654" s="63"/>
      <c r="V4654" s="63"/>
      <c r="W4654" s="283"/>
      <c r="X4654" s="317"/>
      <c r="Y4654" s="63"/>
    </row>
    <row r="4655" spans="1:25" ht="15">
      <c r="A4655" s="28" t="s">
        <v>868</v>
      </c>
      <c r="B4655" s="63" t="s">
        <v>726</v>
      </c>
      <c r="E4655" s="9" t="s">
        <v>278</v>
      </c>
      <c r="F4655" s="9" t="s">
        <v>278</v>
      </c>
      <c r="G4655" s="9" t="s">
        <v>278</v>
      </c>
      <c r="H4655" s="9">
        <v>72.500000000007276</v>
      </c>
      <c r="I4655" s="67">
        <v>341.10000000000036</v>
      </c>
      <c r="J4655" s="9" t="s">
        <v>278</v>
      </c>
      <c r="K4655" s="9" t="s">
        <v>278</v>
      </c>
      <c r="L4655" s="9" t="s">
        <v>278</v>
      </c>
      <c r="M4655" s="9"/>
      <c r="O4655" s="67">
        <v>413.60000000000764</v>
      </c>
      <c r="T4655"/>
      <c r="U4655" s="63"/>
      <c r="V4655" s="63"/>
      <c r="W4655" s="282"/>
      <c r="X4655" s="317"/>
      <c r="Y4655" s="63"/>
    </row>
    <row r="4656" spans="1:25" ht="15">
      <c r="A4656" s="28" t="s">
        <v>869</v>
      </c>
      <c r="B4656" s="273" t="s">
        <v>1884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 t="s">
        <v>278</v>
      </c>
      <c r="J4656" s="67">
        <v>392.29999999999927</v>
      </c>
      <c r="K4656" s="9" t="s">
        <v>278</v>
      </c>
      <c r="L4656" s="9" t="s">
        <v>278</v>
      </c>
      <c r="M4656" s="9"/>
      <c r="O4656" s="67">
        <v>392.29999999999927</v>
      </c>
      <c r="T4656"/>
      <c r="U4656" s="63"/>
      <c r="V4656" s="63"/>
      <c r="W4656" s="283"/>
      <c r="X4656" s="317"/>
      <c r="Y4656" s="63"/>
    </row>
    <row r="4657" spans="1:25" ht="15">
      <c r="A4657" s="28" t="s">
        <v>870</v>
      </c>
      <c r="B4657" s="205" t="s">
        <v>1581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67">
        <v>385.49999999999955</v>
      </c>
      <c r="J4657" s="9" t="s">
        <v>278</v>
      </c>
      <c r="K4657" s="9" t="s">
        <v>278</v>
      </c>
      <c r="L4657" s="9" t="s">
        <v>278</v>
      </c>
      <c r="M4657" s="9"/>
      <c r="O4657" s="67">
        <v>385.49999999999955</v>
      </c>
      <c r="T4657"/>
      <c r="U4657" s="28"/>
      <c r="V4657" s="63"/>
      <c r="W4657" s="283"/>
      <c r="X4657" s="317"/>
      <c r="Y4657" s="63"/>
    </row>
    <row r="4658" spans="1:25" ht="15">
      <c r="A4658" s="28" t="s">
        <v>871</v>
      </c>
      <c r="B4658" s="273" t="s">
        <v>1927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 t="s">
        <v>278</v>
      </c>
      <c r="J4658" s="9" t="s">
        <v>278</v>
      </c>
      <c r="K4658" s="9">
        <v>137.49999999999818</v>
      </c>
      <c r="L4658" s="9">
        <v>247.09999999999673</v>
      </c>
      <c r="M4658" s="9"/>
      <c r="O4658" s="67">
        <v>384.59999999999491</v>
      </c>
      <c r="T4658"/>
      <c r="U4658" s="273"/>
      <c r="V4658" s="63"/>
      <c r="W4658" s="283"/>
      <c r="X4658" s="317"/>
      <c r="Y4658" s="63"/>
    </row>
    <row r="4659" spans="1:25" ht="15">
      <c r="A4659" s="28" t="s">
        <v>872</v>
      </c>
      <c r="B4659" s="218" t="s">
        <v>1547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67">
        <v>383.70000000000118</v>
      </c>
      <c r="J4659" s="9" t="s">
        <v>278</v>
      </c>
      <c r="K4659" s="9" t="s">
        <v>278</v>
      </c>
      <c r="L4659" s="9" t="s">
        <v>278</v>
      </c>
      <c r="M4659" s="9"/>
      <c r="O4659" s="67">
        <v>383.70000000000118</v>
      </c>
      <c r="T4659"/>
      <c r="U4659" s="218"/>
      <c r="V4659" s="63"/>
      <c r="W4659" s="283"/>
      <c r="X4659" s="317"/>
      <c r="Y4659" s="63"/>
    </row>
    <row r="4660" spans="1:25" ht="15">
      <c r="A4660" s="28" t="s">
        <v>873</v>
      </c>
      <c r="B4660" s="273" t="s">
        <v>1901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 t="s">
        <v>278</v>
      </c>
      <c r="J4660" s="9" t="s">
        <v>278</v>
      </c>
      <c r="K4660" s="9">
        <v>82.599999999998545</v>
      </c>
      <c r="L4660" s="9">
        <v>300.19999999999345</v>
      </c>
      <c r="M4660" s="9"/>
      <c r="O4660" s="67">
        <v>382.799999999992</v>
      </c>
      <c r="T4660"/>
      <c r="U4660" s="273"/>
      <c r="V4660" s="63"/>
      <c r="W4660" s="283"/>
      <c r="X4660" s="317"/>
      <c r="Y4660" s="63"/>
    </row>
    <row r="4661" spans="1:25" ht="15">
      <c r="A4661" s="28" t="s">
        <v>874</v>
      </c>
      <c r="B4661" s="205" t="s">
        <v>1551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67">
        <v>104.29999999999973</v>
      </c>
      <c r="J4661" s="67">
        <v>276.30000000000291</v>
      </c>
      <c r="K4661" s="9" t="s">
        <v>278</v>
      </c>
      <c r="L4661" s="9" t="s">
        <v>278</v>
      </c>
      <c r="M4661" s="9"/>
      <c r="O4661" s="67">
        <v>380.60000000000264</v>
      </c>
      <c r="T4661"/>
      <c r="U4661" s="63"/>
      <c r="V4661" s="63"/>
      <c r="W4661" s="265"/>
      <c r="X4661" s="317"/>
      <c r="Y4661" s="63"/>
    </row>
    <row r="4662" spans="1:25" ht="15">
      <c r="A4662" s="28" t="s">
        <v>875</v>
      </c>
      <c r="B4662" s="205" t="s">
        <v>1557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67">
        <v>379.59999999999945</v>
      </c>
      <c r="J4662" s="9" t="s">
        <v>278</v>
      </c>
      <c r="K4662" s="9" t="s">
        <v>278</v>
      </c>
      <c r="L4662" s="9" t="s">
        <v>278</v>
      </c>
      <c r="M4662" s="9"/>
      <c r="O4662" s="67">
        <v>379.59999999999945</v>
      </c>
      <c r="T4662"/>
      <c r="U4662" s="63"/>
      <c r="V4662" s="63"/>
      <c r="W4662" s="265"/>
      <c r="X4662" s="317"/>
      <c r="Y4662" s="63"/>
    </row>
    <row r="4663" spans="1:25" ht="15">
      <c r="A4663" s="28" t="s">
        <v>876</v>
      </c>
      <c r="B4663" s="63" t="s">
        <v>2550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 t="s">
        <v>278</v>
      </c>
      <c r="J4663" s="9" t="s">
        <v>278</v>
      </c>
      <c r="K4663" s="9" t="s">
        <v>278</v>
      </c>
      <c r="L4663" s="9">
        <v>367.00000000000364</v>
      </c>
      <c r="M4663" s="9"/>
      <c r="N4663" s="67"/>
      <c r="O4663" s="67">
        <v>367.00000000000364</v>
      </c>
      <c r="T4663" s="118"/>
      <c r="U4663" s="218"/>
      <c r="V4663" s="63"/>
      <c r="W4663" s="283"/>
      <c r="X4663" s="317"/>
      <c r="Y4663" s="63"/>
    </row>
    <row r="4664" spans="1:25" ht="15">
      <c r="A4664" s="28" t="s">
        <v>877</v>
      </c>
      <c r="B4664" s="63" t="s">
        <v>2560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 t="s">
        <v>278</v>
      </c>
      <c r="J4664" s="9" t="s">
        <v>278</v>
      </c>
      <c r="K4664" s="9" t="s">
        <v>278</v>
      </c>
      <c r="L4664" s="9">
        <v>365.99999999999272</v>
      </c>
      <c r="M4664" s="9"/>
      <c r="N4664" s="67"/>
      <c r="O4664" s="67">
        <v>365.99999999999272</v>
      </c>
      <c r="T4664" s="118"/>
      <c r="U4664" s="28"/>
      <c r="V4664" s="63"/>
      <c r="W4664" s="283"/>
      <c r="X4664" s="317"/>
      <c r="Y4664" s="63"/>
    </row>
    <row r="4665" spans="1:25" ht="15">
      <c r="A4665" s="28" t="s">
        <v>878</v>
      </c>
      <c r="B4665" s="273" t="s">
        <v>1890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 t="s">
        <v>278</v>
      </c>
      <c r="J4665" s="67">
        <v>63.699999999993452</v>
      </c>
      <c r="K4665" s="9">
        <v>244.40000000000146</v>
      </c>
      <c r="L4665" s="9">
        <v>50.800000000006548</v>
      </c>
      <c r="M4665" s="9"/>
      <c r="O4665" s="67">
        <v>358.90000000000146</v>
      </c>
      <c r="T4665"/>
      <c r="U4665" s="63"/>
      <c r="V4665" s="63"/>
      <c r="W4665" s="283"/>
      <c r="X4665" s="317"/>
      <c r="Y4665" s="63"/>
    </row>
    <row r="4666" spans="1:25" ht="15">
      <c r="A4666" s="28" t="s">
        <v>879</v>
      </c>
      <c r="B4666" s="273" t="s">
        <v>1905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 t="s">
        <v>278</v>
      </c>
      <c r="J4666" s="9" t="s">
        <v>278</v>
      </c>
      <c r="K4666" s="9">
        <v>226.49999999999818</v>
      </c>
      <c r="L4666" s="9">
        <v>131.59999999999491</v>
      </c>
      <c r="M4666" s="9"/>
      <c r="O4666" s="67">
        <v>358.09999999999309</v>
      </c>
      <c r="T4666"/>
      <c r="U4666" s="273"/>
      <c r="V4666" s="63"/>
      <c r="W4666" s="282"/>
      <c r="X4666" s="317"/>
      <c r="Y4666" s="63"/>
    </row>
    <row r="4667" spans="1:25" ht="15">
      <c r="A4667" s="28" t="s">
        <v>880</v>
      </c>
      <c r="B4667" s="63" t="s">
        <v>2544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 t="s">
        <v>278</v>
      </c>
      <c r="J4667" s="9" t="s">
        <v>278</v>
      </c>
      <c r="K4667" s="9" t="s">
        <v>278</v>
      </c>
      <c r="L4667" s="9">
        <v>351.80000000000655</v>
      </c>
      <c r="M4667" s="9"/>
      <c r="N4667" s="67"/>
      <c r="O4667" s="67">
        <v>351.80000000000655</v>
      </c>
      <c r="T4667" s="118"/>
      <c r="U4667" s="273"/>
      <c r="V4667" s="63"/>
      <c r="W4667" s="283"/>
      <c r="X4667" s="317"/>
      <c r="Y4667" s="63"/>
    </row>
    <row r="4668" spans="1:25" ht="15">
      <c r="A4668" s="28" t="s">
        <v>2231</v>
      </c>
      <c r="B4668" s="63" t="s">
        <v>2546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 t="s">
        <v>278</v>
      </c>
      <c r="J4668" s="9" t="s">
        <v>278</v>
      </c>
      <c r="K4668" s="9" t="s">
        <v>278</v>
      </c>
      <c r="L4668" s="9">
        <v>351.80000000000291</v>
      </c>
      <c r="M4668" s="9"/>
      <c r="N4668" s="67"/>
      <c r="O4668" s="67">
        <v>351.80000000000291</v>
      </c>
      <c r="T4668" s="118"/>
      <c r="U4668" s="119"/>
      <c r="V4668" s="119"/>
      <c r="W4668" s="336"/>
      <c r="X4668" s="67"/>
    </row>
    <row r="4669" spans="1:25" ht="15">
      <c r="A4669" s="28" t="s">
        <v>2516</v>
      </c>
      <c r="B4669" s="63" t="s">
        <v>2556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 t="s">
        <v>278</v>
      </c>
      <c r="J4669" s="9" t="s">
        <v>278</v>
      </c>
      <c r="K4669" s="9" t="s">
        <v>278</v>
      </c>
      <c r="L4669" s="9">
        <v>339.00000000000364</v>
      </c>
      <c r="M4669" s="9"/>
      <c r="N4669" s="67"/>
      <c r="O4669" s="67">
        <v>339.00000000000364</v>
      </c>
      <c r="T4669" s="118"/>
      <c r="U4669" s="119"/>
      <c r="V4669" s="119"/>
      <c r="W4669" s="336"/>
      <c r="X4669" s="67"/>
    </row>
    <row r="4670" spans="1:25" ht="15">
      <c r="A4670" s="28" t="s">
        <v>2517</v>
      </c>
      <c r="B4670" s="63" t="s">
        <v>2559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 t="s">
        <v>278</v>
      </c>
      <c r="J4670" s="9" t="s">
        <v>278</v>
      </c>
      <c r="K4670" s="9" t="s">
        <v>278</v>
      </c>
      <c r="L4670" s="9">
        <v>329.49999999999636</v>
      </c>
      <c r="M4670" s="9"/>
      <c r="N4670" s="67"/>
      <c r="O4670" s="67">
        <v>329.49999999999636</v>
      </c>
      <c r="T4670" s="118"/>
      <c r="U4670" s="119"/>
      <c r="V4670" s="119"/>
      <c r="W4670" s="336"/>
      <c r="X4670" s="67"/>
    </row>
    <row r="4671" spans="1:25" ht="15">
      <c r="A4671" s="28" t="s">
        <v>2518</v>
      </c>
      <c r="B4671" s="273" t="s">
        <v>1904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 t="s">
        <v>278</v>
      </c>
      <c r="J4671" s="9" t="s">
        <v>278</v>
      </c>
      <c r="K4671" s="9">
        <v>316.10000000000582</v>
      </c>
      <c r="L4671" s="9" t="s">
        <v>278</v>
      </c>
      <c r="M4671" s="9"/>
      <c r="O4671" s="67">
        <v>316.10000000000582</v>
      </c>
      <c r="T4671"/>
      <c r="U4671" s="119"/>
      <c r="V4671" s="119"/>
      <c r="W4671" s="336"/>
      <c r="X4671" s="67"/>
    </row>
    <row r="4672" spans="1:25" ht="15">
      <c r="A4672" s="28" t="s">
        <v>2519</v>
      </c>
      <c r="B4672" s="63" t="s">
        <v>2563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 t="s">
        <v>278</v>
      </c>
      <c r="J4672" s="9" t="s">
        <v>278</v>
      </c>
      <c r="K4672" s="9" t="s">
        <v>278</v>
      </c>
      <c r="L4672" s="9">
        <v>295.00000000000728</v>
      </c>
      <c r="M4672" s="9"/>
      <c r="N4672" s="67"/>
      <c r="O4672" s="67">
        <v>295.00000000000728</v>
      </c>
      <c r="T4672" s="118"/>
      <c r="U4672" s="119"/>
      <c r="V4672" s="119"/>
      <c r="W4672" s="336"/>
      <c r="X4672" s="67"/>
    </row>
    <row r="4673" spans="1:24" ht="15">
      <c r="A4673" s="28" t="s">
        <v>2520</v>
      </c>
      <c r="B4673" s="273" t="s">
        <v>1889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 t="s">
        <v>278</v>
      </c>
      <c r="J4673" s="67">
        <v>90.100000000005821</v>
      </c>
      <c r="K4673" s="9">
        <v>204.49999999999636</v>
      </c>
      <c r="L4673" s="9" t="s">
        <v>278</v>
      </c>
      <c r="M4673" s="9"/>
      <c r="O4673" s="67">
        <v>294.60000000000218</v>
      </c>
      <c r="T4673"/>
      <c r="U4673" s="119"/>
      <c r="V4673" s="119"/>
      <c r="W4673" s="336"/>
      <c r="X4673" s="67"/>
    </row>
    <row r="4674" spans="1:24" ht="15">
      <c r="A4674" s="28" t="s">
        <v>2521</v>
      </c>
      <c r="B4674" s="63" t="s">
        <v>2542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 t="s">
        <v>278</v>
      </c>
      <c r="J4674" s="9" t="s">
        <v>278</v>
      </c>
      <c r="K4674" s="9" t="s">
        <v>278</v>
      </c>
      <c r="L4674" s="9">
        <v>291.29999999999563</v>
      </c>
      <c r="M4674" s="9"/>
      <c r="N4674" s="67"/>
      <c r="O4674" s="67">
        <v>291.29999999999563</v>
      </c>
      <c r="T4674" s="118"/>
      <c r="U4674" s="119"/>
      <c r="V4674" s="119"/>
      <c r="W4674" s="336"/>
      <c r="X4674" s="67"/>
    </row>
    <row r="4675" spans="1:24" ht="15">
      <c r="A4675" s="28" t="s">
        <v>2522</v>
      </c>
      <c r="B4675" s="63" t="s">
        <v>2558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 t="s">
        <v>278</v>
      </c>
      <c r="J4675" s="9" t="s">
        <v>278</v>
      </c>
      <c r="K4675" s="9" t="s">
        <v>278</v>
      </c>
      <c r="L4675" s="9">
        <v>289.69999999999891</v>
      </c>
      <c r="M4675" s="9"/>
      <c r="N4675" s="67"/>
      <c r="O4675" s="67">
        <v>289.69999999999891</v>
      </c>
      <c r="T4675" s="118"/>
      <c r="U4675" s="119"/>
      <c r="V4675" s="119"/>
      <c r="W4675" s="336"/>
      <c r="X4675" s="67"/>
    </row>
    <row r="4676" spans="1:24" ht="15">
      <c r="A4676" s="28" t="s">
        <v>2523</v>
      </c>
      <c r="B4676" s="63" t="s">
        <v>731</v>
      </c>
      <c r="E4676" s="9" t="s">
        <v>278</v>
      </c>
      <c r="F4676" s="9" t="s">
        <v>278</v>
      </c>
      <c r="G4676" s="9" t="s">
        <v>278</v>
      </c>
      <c r="H4676" s="9">
        <v>288.399999999996</v>
      </c>
      <c r="I4676" s="9" t="s">
        <v>278</v>
      </c>
      <c r="J4676" s="9" t="s">
        <v>278</v>
      </c>
      <c r="K4676" s="9" t="s">
        <v>278</v>
      </c>
      <c r="L4676" s="9" t="s">
        <v>278</v>
      </c>
      <c r="M4676" s="9"/>
      <c r="O4676" s="67">
        <v>288.399999999996</v>
      </c>
      <c r="T4676"/>
      <c r="U4676" s="119"/>
      <c r="V4676" s="119"/>
      <c r="W4676" s="336"/>
      <c r="X4676" s="67"/>
    </row>
    <row r="4677" spans="1:24" ht="15">
      <c r="A4677" s="28" t="s">
        <v>2524</v>
      </c>
      <c r="B4677" s="63" t="s">
        <v>2551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 t="s">
        <v>278</v>
      </c>
      <c r="J4677" s="9" t="s">
        <v>278</v>
      </c>
      <c r="K4677" s="9" t="s">
        <v>278</v>
      </c>
      <c r="L4677" s="9">
        <v>287.80000000000837</v>
      </c>
      <c r="M4677" s="9"/>
      <c r="N4677" s="67"/>
      <c r="O4677" s="67">
        <v>287.80000000000837</v>
      </c>
      <c r="T4677" s="118"/>
      <c r="U4677" s="119"/>
      <c r="V4677" s="119"/>
      <c r="W4677" s="336"/>
      <c r="X4677" s="67"/>
    </row>
    <row r="4678" spans="1:24" ht="15">
      <c r="A4678" s="28" t="s">
        <v>2525</v>
      </c>
      <c r="B4678" s="205" t="s">
        <v>1556</v>
      </c>
      <c r="C4678" s="3"/>
      <c r="D4678" s="3"/>
      <c r="E4678" s="9" t="s">
        <v>278</v>
      </c>
      <c r="F4678" s="9" t="s">
        <v>278</v>
      </c>
      <c r="G4678" s="9" t="s">
        <v>278</v>
      </c>
      <c r="H4678" s="9" t="s">
        <v>278</v>
      </c>
      <c r="I4678" s="67">
        <v>280.09999999999991</v>
      </c>
      <c r="J4678" s="9" t="s">
        <v>278</v>
      </c>
      <c r="K4678" s="9" t="s">
        <v>278</v>
      </c>
      <c r="L4678" s="9" t="s">
        <v>278</v>
      </c>
      <c r="M4678" s="9"/>
      <c r="O4678" s="67">
        <v>280.09999999999991</v>
      </c>
      <c r="T4678"/>
      <c r="U4678" s="119"/>
      <c r="V4678" s="119"/>
      <c r="W4678" s="336"/>
      <c r="X4678" s="67"/>
    </row>
    <row r="4679" spans="1:24" ht="15">
      <c r="A4679" s="28" t="s">
        <v>2526</v>
      </c>
      <c r="B4679" s="273" t="s">
        <v>2540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 t="s">
        <v>278</v>
      </c>
      <c r="J4679" s="9" t="s">
        <v>278</v>
      </c>
      <c r="K4679" s="9" t="s">
        <v>278</v>
      </c>
      <c r="L4679" s="9">
        <v>275.70000000000073</v>
      </c>
      <c r="M4679" s="9"/>
      <c r="N4679" s="67"/>
      <c r="O4679" s="67">
        <v>275.70000000000073</v>
      </c>
      <c r="T4679" s="118"/>
      <c r="U4679" s="119"/>
      <c r="V4679" s="119"/>
      <c r="W4679" s="336"/>
      <c r="X4679" s="67"/>
    </row>
    <row r="4680" spans="1:24" ht="15">
      <c r="A4680" s="28" t="s">
        <v>2527</v>
      </c>
      <c r="B4680" s="63" t="s">
        <v>2553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 t="s">
        <v>278</v>
      </c>
      <c r="J4680" s="9" t="s">
        <v>278</v>
      </c>
      <c r="K4680" s="9" t="s">
        <v>278</v>
      </c>
      <c r="L4680" s="9">
        <v>235.69999999999891</v>
      </c>
      <c r="M4680" s="9"/>
      <c r="N4680" s="67"/>
      <c r="O4680" s="67">
        <v>235.69999999999891</v>
      </c>
      <c r="T4680" s="118"/>
      <c r="U4680" s="119"/>
      <c r="V4680" s="119"/>
      <c r="W4680" s="336"/>
      <c r="X4680" s="67"/>
    </row>
    <row r="4681" spans="1:24" ht="15">
      <c r="A4681" s="28" t="s">
        <v>2528</v>
      </c>
      <c r="B4681" s="63" t="s">
        <v>2554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 t="s">
        <v>278</v>
      </c>
      <c r="J4681" s="9" t="s">
        <v>278</v>
      </c>
      <c r="K4681" s="9" t="s">
        <v>278</v>
      </c>
      <c r="L4681" s="9">
        <v>227.59999999999854</v>
      </c>
      <c r="M4681" s="9"/>
      <c r="N4681" s="67"/>
      <c r="O4681" s="67">
        <v>227.59999999999854</v>
      </c>
      <c r="T4681" s="118"/>
      <c r="U4681" s="119"/>
      <c r="V4681" s="119"/>
      <c r="W4681" s="336"/>
      <c r="X4681" s="67"/>
    </row>
    <row r="4682" spans="1:24" ht="15">
      <c r="A4682" s="28" t="s">
        <v>2529</v>
      </c>
      <c r="B4682" s="63" t="s">
        <v>2566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 t="s">
        <v>278</v>
      </c>
      <c r="J4682" s="9" t="s">
        <v>278</v>
      </c>
      <c r="K4682" s="9" t="s">
        <v>278</v>
      </c>
      <c r="L4682" s="9">
        <v>224.79999999999563</v>
      </c>
      <c r="M4682" s="9"/>
      <c r="N4682" s="67"/>
      <c r="O4682" s="67">
        <v>224.79999999999563</v>
      </c>
      <c r="T4682" s="118"/>
      <c r="U4682" s="119"/>
      <c r="V4682" s="119"/>
      <c r="W4682" s="336"/>
      <c r="X4682" s="67"/>
    </row>
    <row r="4683" spans="1:24" ht="15">
      <c r="A4683" s="28" t="s">
        <v>2530</v>
      </c>
      <c r="B4683" s="63" t="s">
        <v>2557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 t="s">
        <v>278</v>
      </c>
      <c r="J4683" s="9" t="s">
        <v>278</v>
      </c>
      <c r="K4683" s="9" t="s">
        <v>278</v>
      </c>
      <c r="L4683" s="9">
        <v>220.40000000000873</v>
      </c>
      <c r="M4683" s="9"/>
      <c r="N4683" s="67"/>
      <c r="O4683" s="67">
        <v>220.40000000000873</v>
      </c>
      <c r="T4683" s="118"/>
      <c r="U4683" s="119"/>
      <c r="V4683" s="119"/>
      <c r="W4683" s="336"/>
      <c r="X4683" s="67"/>
    </row>
    <row r="4684" spans="1:24" ht="15">
      <c r="A4684" s="28" t="s">
        <v>2531</v>
      </c>
      <c r="B4684" s="63" t="s">
        <v>2552</v>
      </c>
      <c r="C4684" s="3"/>
      <c r="D4684" s="3"/>
      <c r="E4684" s="9" t="s">
        <v>278</v>
      </c>
      <c r="F4684" s="9" t="s">
        <v>278</v>
      </c>
      <c r="G4684" s="9" t="s">
        <v>278</v>
      </c>
      <c r="H4684" s="9" t="s">
        <v>278</v>
      </c>
      <c r="I4684" s="9" t="s">
        <v>278</v>
      </c>
      <c r="J4684" s="9" t="s">
        <v>278</v>
      </c>
      <c r="K4684" s="9" t="s">
        <v>278</v>
      </c>
      <c r="L4684" s="9">
        <v>203.20000000000437</v>
      </c>
      <c r="M4684" s="9"/>
      <c r="N4684" s="67"/>
      <c r="O4684" s="67">
        <v>203.20000000000437</v>
      </c>
      <c r="T4684" s="118"/>
      <c r="U4684" s="119"/>
      <c r="V4684" s="119"/>
      <c r="W4684" s="336"/>
      <c r="X4684" s="67"/>
    </row>
    <row r="4685" spans="1:24" ht="15">
      <c r="A4685" s="28" t="s">
        <v>2532</v>
      </c>
      <c r="B4685" s="63" t="s">
        <v>2545</v>
      </c>
      <c r="C4685" s="3"/>
      <c r="D4685" s="3"/>
      <c r="E4685" s="9" t="s">
        <v>278</v>
      </c>
      <c r="F4685" s="9" t="s">
        <v>278</v>
      </c>
      <c r="G4685" s="9" t="s">
        <v>278</v>
      </c>
      <c r="H4685" s="9" t="s">
        <v>278</v>
      </c>
      <c r="I4685" s="9" t="s">
        <v>278</v>
      </c>
      <c r="J4685" s="9" t="s">
        <v>278</v>
      </c>
      <c r="K4685" s="9" t="s">
        <v>278</v>
      </c>
      <c r="L4685" s="9">
        <v>189.10000000000218</v>
      </c>
      <c r="M4685" s="9"/>
      <c r="N4685" s="67"/>
      <c r="O4685" s="67">
        <v>189.10000000000218</v>
      </c>
      <c r="T4685" s="118"/>
      <c r="U4685" s="119"/>
      <c r="V4685" s="119"/>
      <c r="W4685" s="336"/>
      <c r="X4685" s="67"/>
    </row>
    <row r="4686" spans="1:24" ht="15">
      <c r="A4686" s="28" t="s">
        <v>2533</v>
      </c>
      <c r="B4686" s="63" t="s">
        <v>2555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 t="s">
        <v>278</v>
      </c>
      <c r="J4686" s="9" t="s">
        <v>278</v>
      </c>
      <c r="K4686" s="9" t="s">
        <v>278</v>
      </c>
      <c r="L4686" s="9">
        <v>173.20000000000437</v>
      </c>
      <c r="M4686" s="9"/>
      <c r="N4686" s="67"/>
      <c r="O4686" s="67">
        <v>173.20000000000437</v>
      </c>
      <c r="T4686" s="118"/>
      <c r="U4686" s="119"/>
      <c r="V4686" s="119"/>
      <c r="W4686" s="336"/>
      <c r="X4686" s="67"/>
    </row>
    <row r="4687" spans="1:24" ht="15">
      <c r="A4687" s="28" t="s">
        <v>2534</v>
      </c>
      <c r="B4687" s="63" t="s">
        <v>2567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 t="s">
        <v>278</v>
      </c>
      <c r="J4687" s="9" t="s">
        <v>278</v>
      </c>
      <c r="K4687" s="9" t="s">
        <v>278</v>
      </c>
      <c r="L4687" s="9">
        <v>163.89999999999782</v>
      </c>
      <c r="M4687" s="9"/>
      <c r="N4687" s="67"/>
      <c r="O4687" s="67">
        <v>163.89999999999782</v>
      </c>
      <c r="T4687" s="118"/>
      <c r="U4687" s="119"/>
      <c r="V4687" s="119"/>
      <c r="W4687" s="336"/>
      <c r="X4687" s="67"/>
    </row>
    <row r="4688" spans="1:24" ht="15">
      <c r="A4688" s="28" t="s">
        <v>2535</v>
      </c>
      <c r="B4688" s="273" t="s">
        <v>2541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 t="s">
        <v>278</v>
      </c>
      <c r="J4688" s="9" t="s">
        <v>278</v>
      </c>
      <c r="K4688" s="9" t="s">
        <v>278</v>
      </c>
      <c r="L4688" s="9">
        <v>161.99999999999454</v>
      </c>
      <c r="M4688" s="9"/>
      <c r="N4688" s="67"/>
      <c r="O4688" s="67">
        <v>161.99999999999454</v>
      </c>
      <c r="T4688" s="118"/>
      <c r="U4688" s="119"/>
      <c r="V4688" s="119"/>
      <c r="W4688" s="336"/>
      <c r="X4688" s="67"/>
    </row>
    <row r="4689" spans="1:24" ht="15">
      <c r="A4689" s="28" t="s">
        <v>2536</v>
      </c>
      <c r="B4689" s="63" t="s">
        <v>2568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 t="s">
        <v>278</v>
      </c>
      <c r="J4689" s="9" t="s">
        <v>278</v>
      </c>
      <c r="K4689" s="9" t="s">
        <v>278</v>
      </c>
      <c r="L4689" s="9">
        <v>140.29999999999927</v>
      </c>
      <c r="M4689" s="9"/>
      <c r="N4689" s="67"/>
      <c r="O4689" s="67">
        <v>140.29999999999927</v>
      </c>
      <c r="T4689" s="118"/>
      <c r="U4689" s="119"/>
      <c r="V4689" s="119"/>
      <c r="W4689" s="336"/>
      <c r="X4689" s="67"/>
    </row>
    <row r="4690" spans="1:24" ht="15">
      <c r="A4690" s="28" t="s">
        <v>2537</v>
      </c>
      <c r="B4690" s="63" t="s">
        <v>2547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 t="s">
        <v>278</v>
      </c>
      <c r="J4690" s="9" t="s">
        <v>278</v>
      </c>
      <c r="K4690" s="9" t="s">
        <v>278</v>
      </c>
      <c r="L4690" s="9">
        <v>113.10000000000218</v>
      </c>
      <c r="M4690" s="9"/>
      <c r="N4690" s="67"/>
      <c r="O4690" s="67">
        <v>113.10000000000218</v>
      </c>
      <c r="T4690" s="118"/>
      <c r="U4690" s="119"/>
      <c r="V4690" s="119"/>
      <c r="W4690" s="336"/>
      <c r="X4690" s="67"/>
    </row>
    <row r="4691" spans="1:24" ht="15">
      <c r="A4691" s="28" t="s">
        <v>2538</v>
      </c>
      <c r="B4691" s="63" t="s">
        <v>741</v>
      </c>
      <c r="E4691" s="9" t="s">
        <v>278</v>
      </c>
      <c r="F4691" s="9" t="s">
        <v>278</v>
      </c>
      <c r="G4691" s="9" t="s">
        <v>278</v>
      </c>
      <c r="H4691" s="9">
        <v>72.299999999997453</v>
      </c>
      <c r="I4691" s="9" t="s">
        <v>278</v>
      </c>
      <c r="J4691" s="9" t="s">
        <v>278</v>
      </c>
      <c r="K4691" s="9" t="s">
        <v>278</v>
      </c>
      <c r="L4691" s="9" t="s">
        <v>278</v>
      </c>
      <c r="M4691" s="9"/>
      <c r="O4691" s="67">
        <v>72.299999999997453</v>
      </c>
      <c r="T4691"/>
      <c r="U4691" s="119"/>
      <c r="V4691" s="119"/>
      <c r="W4691" s="336"/>
      <c r="X4691" s="67"/>
    </row>
    <row r="4692" spans="1:24" ht="15">
      <c r="A4692" s="28" t="s">
        <v>2539</v>
      </c>
      <c r="B4692" s="205" t="s">
        <v>1554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67">
        <v>68.400000000000091</v>
      </c>
      <c r="J4692" s="9" t="s">
        <v>278</v>
      </c>
      <c r="K4692" s="9" t="s">
        <v>278</v>
      </c>
      <c r="L4692" s="9" t="s">
        <v>278</v>
      </c>
      <c r="M4692" s="9"/>
      <c r="O4692" s="67">
        <v>68.400000000000091</v>
      </c>
      <c r="T4692"/>
      <c r="U4692" s="119"/>
      <c r="V4692" s="119"/>
      <c r="W4692" s="336"/>
      <c r="X4692" s="67"/>
    </row>
    <row r="4693" spans="1:24" ht="15">
      <c r="A4693" s="28" t="s">
        <v>2687</v>
      </c>
      <c r="B4693" s="63" t="s">
        <v>2548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 t="s">
        <v>278</v>
      </c>
      <c r="J4693" s="9" t="s">
        <v>278</v>
      </c>
      <c r="K4693" s="9" t="s">
        <v>278</v>
      </c>
      <c r="L4693" s="9">
        <v>42.900000000001455</v>
      </c>
      <c r="M4693" s="9"/>
      <c r="N4693" s="67"/>
      <c r="O4693" s="67">
        <v>42.900000000001455</v>
      </c>
      <c r="T4693" s="118"/>
      <c r="U4693" s="119"/>
      <c r="V4693" s="119"/>
      <c r="W4693" s="336"/>
      <c r="X4693" s="67"/>
    </row>
    <row r="4694" spans="1:24" ht="15">
      <c r="A4694" s="28" t="s">
        <v>2688</v>
      </c>
      <c r="B4694" s="63" t="s">
        <v>2564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 t="s">
        <v>278</v>
      </c>
      <c r="J4694" s="9" t="s">
        <v>278</v>
      </c>
      <c r="K4694" s="9" t="s">
        <v>278</v>
      </c>
      <c r="L4694" s="9">
        <v>13.199999999993452</v>
      </c>
      <c r="M4694" s="9"/>
      <c r="N4694" s="67"/>
      <c r="O4694" s="67">
        <v>13.199999999993452</v>
      </c>
      <c r="T4694" s="118"/>
      <c r="U4694" s="119"/>
      <c r="V4694" s="119"/>
      <c r="W4694" s="336"/>
      <c r="X4694" s="67"/>
    </row>
    <row r="4695" spans="1:24" ht="15">
      <c r="A4695" s="28" t="s">
        <v>2689</v>
      </c>
      <c r="B4695" s="273" t="s">
        <v>1903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 t="s">
        <v>278</v>
      </c>
      <c r="J4695" s="9" t="s">
        <v>278</v>
      </c>
      <c r="K4695" s="9">
        <v>12.499999999992724</v>
      </c>
      <c r="L4695" s="9" t="s">
        <v>278</v>
      </c>
      <c r="M4695" s="9"/>
      <c r="O4695" s="67">
        <v>12.499999999992724</v>
      </c>
      <c r="T4695"/>
      <c r="U4695" s="119"/>
      <c r="V4695" s="119"/>
      <c r="W4695" s="336"/>
      <c r="X4695" s="67"/>
    </row>
    <row r="4696" spans="1:24" ht="15">
      <c r="A4696" s="291" t="s">
        <v>3944</v>
      </c>
      <c r="B4696" s="63" t="s">
        <v>4006</v>
      </c>
      <c r="C4696" s="3"/>
      <c r="D4696" s="3"/>
      <c r="E4696" s="9"/>
      <c r="F4696" s="9"/>
      <c r="G4696" s="9"/>
      <c r="H4696" s="9"/>
      <c r="L4696" s="69"/>
      <c r="M4696" s="69"/>
      <c r="N4696" s="67"/>
      <c r="T4696" s="118"/>
      <c r="U4696" s="119"/>
      <c r="V4696" s="119"/>
      <c r="W4696" s="336"/>
      <c r="X4696" s="67"/>
    </row>
    <row r="4697" spans="1:24" ht="15">
      <c r="A4697" s="291" t="s">
        <v>3945</v>
      </c>
      <c r="B4697" s="63" t="s">
        <v>4007</v>
      </c>
      <c r="C4697" s="3"/>
      <c r="D4697" s="3"/>
      <c r="E4697" s="9"/>
      <c r="F4697" s="9"/>
      <c r="G4697" s="9"/>
      <c r="H4697" s="9"/>
      <c r="L4697" s="69"/>
      <c r="M4697" s="69"/>
      <c r="N4697" s="67"/>
      <c r="T4697" s="118"/>
      <c r="U4697" s="119"/>
      <c r="V4697" s="119"/>
      <c r="W4697" s="336"/>
      <c r="X4697" s="67"/>
    </row>
    <row r="4698" spans="1:24" ht="15">
      <c r="A4698" s="291" t="s">
        <v>3946</v>
      </c>
      <c r="B4698" s="63" t="s">
        <v>4008</v>
      </c>
      <c r="C4698" s="3"/>
      <c r="D4698" s="3"/>
      <c r="E4698" s="9"/>
      <c r="F4698" s="9"/>
      <c r="G4698" s="9"/>
      <c r="H4698" s="9"/>
      <c r="L4698" s="69"/>
      <c r="M4698" s="69"/>
      <c r="N4698" s="67"/>
      <c r="T4698" s="118"/>
      <c r="U4698" s="119"/>
      <c r="V4698" s="119"/>
      <c r="W4698" s="336"/>
      <c r="X4698" s="67"/>
    </row>
    <row r="4699" spans="1:24" ht="15">
      <c r="A4699" s="291" t="s">
        <v>3947</v>
      </c>
      <c r="B4699" s="63" t="s">
        <v>4009</v>
      </c>
      <c r="C4699" s="3"/>
      <c r="D4699" s="3"/>
      <c r="E4699" s="9"/>
      <c r="F4699" s="9"/>
      <c r="G4699" s="9"/>
      <c r="H4699" s="9"/>
      <c r="L4699" s="69"/>
      <c r="M4699" s="69"/>
      <c r="N4699" s="67"/>
      <c r="T4699" s="118"/>
      <c r="U4699" s="119"/>
      <c r="V4699" s="119"/>
      <c r="W4699" s="336"/>
      <c r="X4699" s="67"/>
    </row>
    <row r="4700" spans="1:24" ht="15">
      <c r="A4700" s="291" t="s">
        <v>3948</v>
      </c>
      <c r="B4700" s="63" t="s">
        <v>4010</v>
      </c>
      <c r="C4700" s="3"/>
      <c r="D4700" s="3"/>
      <c r="E4700" s="9"/>
      <c r="F4700" s="9"/>
      <c r="G4700" s="9"/>
      <c r="H4700" s="9"/>
      <c r="L4700" s="69"/>
      <c r="M4700" s="69"/>
      <c r="N4700" s="67"/>
      <c r="T4700" s="118"/>
      <c r="U4700" s="119"/>
      <c r="V4700" s="119"/>
      <c r="W4700" s="336"/>
      <c r="X4700" s="67"/>
    </row>
    <row r="4701" spans="1:24" ht="15">
      <c r="A4701" s="291" t="s">
        <v>3949</v>
      </c>
      <c r="B4701" s="63" t="s">
        <v>4011</v>
      </c>
      <c r="C4701" s="3"/>
      <c r="D4701" s="3"/>
      <c r="E4701" s="9"/>
      <c r="F4701" s="9"/>
      <c r="G4701" s="9"/>
      <c r="H4701" s="9"/>
      <c r="L4701" s="69"/>
      <c r="M4701" s="69"/>
      <c r="N4701" s="67"/>
      <c r="T4701" s="118"/>
      <c r="U4701" s="119"/>
      <c r="V4701" s="119"/>
      <c r="W4701" s="336"/>
      <c r="X4701" s="67"/>
    </row>
    <row r="4702" spans="1:24" ht="15">
      <c r="A4702" s="291" t="s">
        <v>3950</v>
      </c>
      <c r="B4702" s="63" t="s">
        <v>4012</v>
      </c>
      <c r="C4702" s="3"/>
      <c r="D4702" s="3"/>
      <c r="E4702" s="9"/>
      <c r="F4702" s="9"/>
      <c r="G4702" s="9"/>
      <c r="H4702" s="9"/>
      <c r="L4702" s="69"/>
      <c r="M4702" s="69"/>
      <c r="N4702" s="67"/>
      <c r="T4702" s="118"/>
      <c r="U4702" s="119"/>
      <c r="V4702" s="119"/>
      <c r="W4702" s="336"/>
      <c r="X4702" s="67"/>
    </row>
    <row r="4703" spans="1:24" ht="15">
      <c r="A4703" s="291" t="s">
        <v>3951</v>
      </c>
      <c r="B4703" s="63" t="s">
        <v>4013</v>
      </c>
      <c r="C4703" s="3"/>
      <c r="D4703" s="3"/>
      <c r="E4703" s="9"/>
      <c r="F4703" s="9"/>
      <c r="G4703" s="9"/>
      <c r="H4703" s="9"/>
      <c r="L4703" s="69"/>
      <c r="M4703" s="69"/>
      <c r="N4703" s="67"/>
      <c r="T4703" s="118"/>
      <c r="U4703" s="119"/>
      <c r="V4703" s="119"/>
      <c r="W4703" s="336"/>
      <c r="X4703" s="67"/>
    </row>
    <row r="4704" spans="1:24" ht="15">
      <c r="A4704" s="291" t="s">
        <v>3952</v>
      </c>
      <c r="B4704" s="63" t="s">
        <v>4014</v>
      </c>
      <c r="C4704" s="3"/>
      <c r="D4704" s="3"/>
      <c r="E4704" s="9"/>
      <c r="F4704" s="9"/>
      <c r="G4704" s="9"/>
      <c r="H4704" s="9"/>
      <c r="L4704" s="69"/>
      <c r="M4704" s="69"/>
      <c r="N4704" s="67"/>
      <c r="T4704" s="118"/>
      <c r="U4704" s="119"/>
      <c r="V4704" s="119"/>
      <c r="W4704" s="336"/>
      <c r="X4704" s="67"/>
    </row>
    <row r="4705" spans="1:24" ht="15">
      <c r="A4705" s="291" t="s">
        <v>3953</v>
      </c>
      <c r="B4705" s="63" t="s">
        <v>4033</v>
      </c>
      <c r="C4705" s="3"/>
      <c r="D4705" s="3"/>
      <c r="E4705" s="9"/>
      <c r="F4705" s="9"/>
      <c r="G4705" s="9"/>
      <c r="H4705" s="9"/>
      <c r="L4705" s="69"/>
      <c r="M4705" s="69"/>
      <c r="N4705" s="67"/>
      <c r="T4705" s="118"/>
      <c r="U4705" s="119"/>
      <c r="V4705" s="119"/>
      <c r="W4705" s="336"/>
      <c r="X4705" s="67"/>
    </row>
    <row r="4706" spans="1:24" ht="15">
      <c r="A4706" s="291" t="s">
        <v>3954</v>
      </c>
      <c r="B4706" s="63" t="s">
        <v>4015</v>
      </c>
      <c r="C4706" s="3"/>
      <c r="D4706" s="3"/>
      <c r="E4706" s="9"/>
      <c r="F4706" s="9"/>
      <c r="G4706" s="9"/>
      <c r="H4706" s="9"/>
      <c r="L4706" s="69"/>
      <c r="M4706" s="69"/>
      <c r="N4706" s="67"/>
      <c r="T4706" s="118"/>
      <c r="U4706" s="119"/>
      <c r="V4706" s="119"/>
      <c r="W4706" s="336"/>
      <c r="X4706" s="67"/>
    </row>
    <row r="4707" spans="1:24" ht="15">
      <c r="A4707" s="291" t="s">
        <v>3955</v>
      </c>
      <c r="B4707" s="63" t="s">
        <v>4016</v>
      </c>
      <c r="C4707" s="3"/>
      <c r="D4707" s="3"/>
      <c r="E4707" s="9"/>
      <c r="F4707" s="9"/>
      <c r="G4707" s="9"/>
      <c r="H4707" s="9"/>
      <c r="L4707" s="69"/>
      <c r="M4707" s="69"/>
      <c r="N4707" s="67"/>
      <c r="T4707" s="118"/>
      <c r="U4707" s="119"/>
      <c r="V4707" s="119"/>
      <c r="W4707" s="336"/>
      <c r="X4707" s="67"/>
    </row>
    <row r="4708" spans="1:24" ht="15">
      <c r="A4708" s="291" t="s">
        <v>3956</v>
      </c>
      <c r="B4708" s="63" t="s">
        <v>4017</v>
      </c>
      <c r="C4708" s="3"/>
      <c r="D4708" s="3"/>
      <c r="E4708" s="9"/>
      <c r="F4708" s="9"/>
      <c r="G4708" s="9"/>
      <c r="H4708" s="9"/>
      <c r="L4708" s="69"/>
      <c r="M4708" s="69"/>
      <c r="N4708" s="67"/>
      <c r="T4708" s="118"/>
      <c r="U4708" s="119"/>
      <c r="V4708" s="119"/>
      <c r="W4708" s="336"/>
      <c r="X4708" s="67"/>
    </row>
    <row r="4709" spans="1:24" ht="15">
      <c r="A4709" s="291" t="s">
        <v>3957</v>
      </c>
      <c r="B4709" s="63" t="s">
        <v>4018</v>
      </c>
      <c r="C4709" s="3"/>
      <c r="D4709" s="3"/>
      <c r="E4709" s="9"/>
      <c r="F4709" s="9"/>
      <c r="G4709" s="9"/>
      <c r="H4709" s="9"/>
      <c r="L4709" s="69"/>
      <c r="M4709" s="69"/>
      <c r="N4709" s="67"/>
      <c r="T4709" s="118"/>
      <c r="U4709" s="119"/>
      <c r="V4709" s="119"/>
      <c r="W4709" s="336"/>
      <c r="X4709" s="67"/>
    </row>
    <row r="4710" spans="1:24" ht="15">
      <c r="A4710" s="291" t="s">
        <v>3958</v>
      </c>
      <c r="B4710" s="63" t="s">
        <v>4019</v>
      </c>
      <c r="C4710" s="3"/>
      <c r="D4710" s="3"/>
      <c r="E4710" s="9"/>
      <c r="F4710" s="9"/>
      <c r="G4710" s="9"/>
      <c r="H4710" s="9"/>
      <c r="L4710" s="69"/>
      <c r="M4710" s="69"/>
      <c r="N4710" s="67"/>
      <c r="T4710" s="118"/>
      <c r="U4710" s="119"/>
      <c r="V4710" s="119"/>
      <c r="W4710" s="336"/>
      <c r="X4710" s="67"/>
    </row>
    <row r="4711" spans="1:24" ht="15">
      <c r="A4711" s="291" t="s">
        <v>3959</v>
      </c>
      <c r="B4711" s="63" t="s">
        <v>4020</v>
      </c>
      <c r="C4711" s="3"/>
      <c r="D4711" s="3"/>
      <c r="E4711" s="9"/>
      <c r="F4711" s="9"/>
      <c r="G4711" s="9"/>
      <c r="H4711" s="9"/>
      <c r="L4711" s="69"/>
      <c r="M4711" s="69"/>
      <c r="N4711" s="67"/>
      <c r="T4711" s="118"/>
      <c r="U4711" s="119"/>
      <c r="V4711" s="119"/>
      <c r="W4711" s="336"/>
      <c r="X4711" s="67"/>
    </row>
    <row r="4712" spans="1:24" ht="15">
      <c r="A4712" s="291" t="s">
        <v>3960</v>
      </c>
      <c r="B4712" s="63" t="s">
        <v>4021</v>
      </c>
      <c r="C4712" s="3"/>
      <c r="D4712" s="3"/>
      <c r="E4712" s="9"/>
      <c r="F4712" s="9"/>
      <c r="G4712" s="9"/>
      <c r="H4712" s="9"/>
      <c r="L4712" s="69"/>
      <c r="M4712" s="69"/>
      <c r="N4712" s="67"/>
      <c r="T4712" s="118"/>
      <c r="U4712" s="119"/>
      <c r="V4712" s="119"/>
      <c r="W4712" s="336"/>
      <c r="X4712" s="67"/>
    </row>
    <row r="4713" spans="1:24" ht="15">
      <c r="A4713" s="291" t="s">
        <v>3961</v>
      </c>
      <c r="B4713" s="63" t="s">
        <v>4022</v>
      </c>
      <c r="C4713" s="3"/>
      <c r="D4713" s="3"/>
      <c r="E4713" s="9"/>
      <c r="F4713" s="9"/>
      <c r="G4713" s="9"/>
      <c r="H4713" s="9"/>
      <c r="L4713" s="69"/>
      <c r="M4713" s="69"/>
      <c r="N4713" s="67"/>
      <c r="T4713" s="118"/>
      <c r="U4713" s="119"/>
      <c r="V4713" s="119"/>
      <c r="W4713" s="336"/>
      <c r="X4713" s="67"/>
    </row>
    <row r="4714" spans="1:24" ht="15">
      <c r="A4714" s="291" t="s">
        <v>3962</v>
      </c>
      <c r="B4714" s="63" t="s">
        <v>4023</v>
      </c>
      <c r="C4714" s="3"/>
      <c r="D4714" s="3"/>
      <c r="E4714" s="9"/>
      <c r="F4714" s="9"/>
      <c r="G4714" s="9"/>
      <c r="H4714" s="9"/>
      <c r="L4714" s="69"/>
      <c r="M4714" s="69"/>
      <c r="N4714" s="67"/>
      <c r="T4714" s="118"/>
      <c r="U4714" s="119"/>
      <c r="V4714" s="119"/>
      <c r="W4714" s="336"/>
      <c r="X4714" s="67"/>
    </row>
    <row r="4715" spans="1:24" ht="15">
      <c r="A4715" s="291" t="s">
        <v>3963</v>
      </c>
      <c r="B4715" s="63" t="s">
        <v>4024</v>
      </c>
      <c r="C4715" s="3"/>
      <c r="D4715" s="3"/>
      <c r="E4715" s="9"/>
      <c r="F4715" s="9"/>
      <c r="G4715" s="9"/>
      <c r="H4715" s="9"/>
      <c r="L4715" s="69"/>
      <c r="M4715" s="69"/>
      <c r="N4715" s="67"/>
      <c r="T4715" s="118"/>
      <c r="U4715" s="119"/>
      <c r="V4715" s="119"/>
      <c r="W4715" s="336"/>
      <c r="X4715" s="67"/>
    </row>
    <row r="4716" spans="1:24" ht="15">
      <c r="A4716" s="291" t="s">
        <v>3964</v>
      </c>
      <c r="B4716" s="63" t="s">
        <v>4025</v>
      </c>
      <c r="C4716" s="3"/>
      <c r="D4716" s="3"/>
      <c r="E4716" s="9"/>
      <c r="F4716" s="9"/>
      <c r="G4716" s="9"/>
      <c r="H4716" s="9"/>
      <c r="L4716" s="69"/>
      <c r="M4716" s="69"/>
      <c r="N4716" s="67"/>
      <c r="T4716" s="118"/>
      <c r="U4716" s="119"/>
      <c r="V4716" s="119"/>
      <c r="W4716" s="336"/>
      <c r="X4716" s="67"/>
    </row>
    <row r="4717" spans="1:24" ht="15">
      <c r="A4717" s="291" t="s">
        <v>3965</v>
      </c>
      <c r="B4717" s="63" t="s">
        <v>4026</v>
      </c>
      <c r="C4717" s="3"/>
      <c r="D4717" s="3"/>
      <c r="E4717" s="9"/>
      <c r="F4717" s="9"/>
      <c r="G4717" s="9"/>
      <c r="H4717" s="9"/>
      <c r="L4717" s="69"/>
      <c r="M4717" s="69"/>
      <c r="N4717" s="67"/>
      <c r="T4717" s="118"/>
      <c r="U4717" s="119"/>
      <c r="V4717" s="119"/>
      <c r="W4717" s="336"/>
      <c r="X4717" s="67"/>
    </row>
    <row r="4718" spans="1:24" ht="15">
      <c r="A4718" s="291" t="s">
        <v>3966</v>
      </c>
      <c r="B4718" s="63" t="s">
        <v>4027</v>
      </c>
      <c r="C4718" s="3"/>
      <c r="D4718" s="3"/>
      <c r="E4718" s="9"/>
      <c r="F4718" s="9"/>
      <c r="G4718" s="9"/>
      <c r="H4718" s="9"/>
      <c r="L4718" s="69"/>
      <c r="M4718" s="69"/>
      <c r="N4718" s="67"/>
      <c r="T4718" s="118"/>
      <c r="U4718" s="119"/>
      <c r="V4718" s="119"/>
      <c r="W4718" s="336"/>
      <c r="X4718" s="67"/>
    </row>
    <row r="4719" spans="1:24" ht="15">
      <c r="A4719" s="291" t="s">
        <v>4034</v>
      </c>
      <c r="B4719" s="63" t="s">
        <v>4028</v>
      </c>
      <c r="C4719" s="3"/>
      <c r="D4719" s="3"/>
      <c r="E4719" s="9"/>
      <c r="F4719" s="9"/>
      <c r="G4719" s="9"/>
      <c r="H4719" s="9"/>
      <c r="L4719" s="69"/>
      <c r="M4719" s="69"/>
      <c r="N4719" s="67"/>
      <c r="T4719" s="118"/>
      <c r="U4719" s="119"/>
      <c r="V4719" s="119"/>
      <c r="W4719" s="336"/>
      <c r="X4719" s="67"/>
    </row>
    <row r="4720" spans="1:24" ht="15">
      <c r="A4720" s="291" t="s">
        <v>4187</v>
      </c>
      <c r="B4720" s="63" t="s">
        <v>4029</v>
      </c>
      <c r="C4720" s="3"/>
      <c r="D4720" s="3"/>
      <c r="E4720" s="9"/>
      <c r="F4720" s="9"/>
      <c r="G4720" s="9"/>
      <c r="H4720" s="9"/>
      <c r="L4720" s="69"/>
      <c r="M4720" s="69"/>
      <c r="N4720" s="67"/>
      <c r="T4720" s="118"/>
      <c r="U4720" s="119"/>
      <c r="V4720" s="119"/>
      <c r="W4720" s="336"/>
      <c r="X4720" s="67"/>
    </row>
    <row r="4721" spans="1:25" ht="15">
      <c r="A4721" s="291" t="s">
        <v>4312</v>
      </c>
      <c r="B4721" s="63" t="s">
        <v>4030</v>
      </c>
      <c r="C4721" s="3"/>
      <c r="D4721" s="3"/>
      <c r="E4721" s="9"/>
      <c r="F4721" s="9"/>
      <c r="G4721" s="9"/>
      <c r="H4721" s="9"/>
      <c r="L4721" s="69"/>
      <c r="M4721" s="69"/>
      <c r="N4721" s="67"/>
      <c r="T4721" s="118"/>
      <c r="U4721" s="119"/>
      <c r="V4721" s="119"/>
      <c r="W4721" s="336"/>
      <c r="X4721" s="67"/>
    </row>
    <row r="4722" spans="1:25" ht="15">
      <c r="A4722" s="291" t="s">
        <v>4372</v>
      </c>
      <c r="B4722" s="63" t="s">
        <v>4031</v>
      </c>
      <c r="C4722" s="3"/>
      <c r="D4722" s="3"/>
      <c r="E4722" s="9"/>
      <c r="F4722" s="9"/>
      <c r="G4722" s="9"/>
      <c r="H4722" s="9"/>
      <c r="L4722" s="69"/>
      <c r="M4722" s="69"/>
      <c r="N4722" s="67"/>
      <c r="T4722" s="118"/>
      <c r="U4722" s="119"/>
      <c r="V4722" s="119"/>
      <c r="W4722" s="336"/>
      <c r="X4722" s="67"/>
    </row>
    <row r="4723" spans="1:25" ht="15">
      <c r="A4723" s="291" t="s">
        <v>4373</v>
      </c>
      <c r="B4723" s="63" t="s">
        <v>4032</v>
      </c>
      <c r="C4723" s="3"/>
      <c r="D4723" s="3"/>
      <c r="E4723" s="9"/>
      <c r="F4723" s="9"/>
      <c r="G4723" s="9"/>
      <c r="H4723" s="9"/>
      <c r="L4723" s="69"/>
      <c r="M4723" s="69"/>
      <c r="N4723" s="67"/>
      <c r="T4723" s="118"/>
      <c r="U4723" s="119"/>
      <c r="V4723" s="119"/>
      <c r="W4723" s="336"/>
      <c r="X4723" s="67"/>
    </row>
    <row r="4724" spans="1:25" ht="15">
      <c r="A4724" s="291" t="s">
        <v>4374</v>
      </c>
      <c r="B4724" s="63" t="s">
        <v>4035</v>
      </c>
      <c r="C4724" s="3"/>
      <c r="D4724" s="3"/>
      <c r="E4724" s="9"/>
      <c r="F4724" s="9"/>
      <c r="G4724" s="9"/>
      <c r="H4724" s="9"/>
      <c r="L4724" s="69"/>
      <c r="M4724" s="69"/>
      <c r="N4724" s="67"/>
      <c r="T4724" s="118"/>
      <c r="U4724" s="119"/>
      <c r="V4724" s="119"/>
      <c r="W4724" s="336"/>
      <c r="X4724" s="67"/>
    </row>
    <row r="4725" spans="1:25" ht="15">
      <c r="A4725" s="291" t="s">
        <v>4375</v>
      </c>
      <c r="B4725" s="63" t="s">
        <v>4186</v>
      </c>
      <c r="C4725" s="3"/>
      <c r="D4725" s="3"/>
      <c r="E4725" s="9"/>
      <c r="F4725" s="9"/>
      <c r="G4725" s="9"/>
      <c r="H4725" s="9"/>
      <c r="L4725" s="69"/>
      <c r="M4725" s="69"/>
      <c r="N4725" s="67"/>
      <c r="T4725" s="118"/>
      <c r="U4725" s="119"/>
      <c r="V4725" s="119"/>
      <c r="W4725" s="336"/>
      <c r="X4725" s="67"/>
    </row>
    <row r="4726" spans="1:25" ht="15">
      <c r="A4726" s="291" t="s">
        <v>4376</v>
      </c>
      <c r="B4726" s="63" t="s">
        <v>4309</v>
      </c>
      <c r="C4726" s="3"/>
      <c r="D4726" s="3"/>
      <c r="E4726" s="9"/>
      <c r="F4726" s="9"/>
      <c r="G4726" s="9"/>
      <c r="H4726" s="9"/>
      <c r="L4726" s="69"/>
      <c r="M4726" s="69"/>
      <c r="N4726" s="67"/>
      <c r="T4726" s="118"/>
      <c r="U4726" s="119"/>
      <c r="V4726" s="119"/>
      <c r="W4726" s="336"/>
      <c r="X4726" s="67"/>
    </row>
    <row r="4727" spans="1:25" ht="15">
      <c r="A4727" s="28"/>
      <c r="B4727" s="63"/>
      <c r="E4727" s="9"/>
      <c r="F4727" s="9"/>
      <c r="G4727" s="9"/>
      <c r="H4727" s="9"/>
      <c r="L4727" s="69"/>
      <c r="M4727" s="69"/>
      <c r="N4727" s="67"/>
      <c r="T4727" s="118"/>
      <c r="U4727" s="119"/>
      <c r="V4727" s="119"/>
      <c r="W4727" s="336"/>
      <c r="X4727" s="67"/>
    </row>
    <row r="4728" spans="1:25" ht="15">
      <c r="A4728" s="28"/>
      <c r="B4728" s="63"/>
      <c r="E4728" s="9"/>
      <c r="L4728" s="69"/>
      <c r="M4728" s="69"/>
      <c r="T4728"/>
    </row>
    <row r="4729" spans="1:25" ht="15">
      <c r="A4729" s="28"/>
      <c r="B4729" s="63"/>
      <c r="E4729" s="9"/>
      <c r="L4729" s="69"/>
      <c r="M4729" s="69"/>
      <c r="T4729"/>
    </row>
    <row r="4730" spans="1:25" ht="25.5">
      <c r="A4730" s="23" t="s">
        <v>3226</v>
      </c>
      <c r="L4730" s="69"/>
      <c r="M4730" s="69"/>
      <c r="T4730"/>
    </row>
    <row r="4731" spans="1:25">
      <c r="L4731" s="69"/>
      <c r="M4731" s="69"/>
      <c r="T4731"/>
    </row>
    <row r="4732" spans="1:25" ht="15">
      <c r="A4732" s="39"/>
      <c r="B4732" s="39"/>
      <c r="C4732" s="39"/>
      <c r="D4732" s="39"/>
      <c r="E4732" s="61">
        <v>2016</v>
      </c>
      <c r="F4732" s="61">
        <v>2017</v>
      </c>
      <c r="G4732" s="61">
        <v>2018</v>
      </c>
      <c r="H4732" s="61">
        <v>2019</v>
      </c>
      <c r="I4732" s="61">
        <v>2020</v>
      </c>
      <c r="J4732" s="61">
        <v>2021</v>
      </c>
      <c r="K4732" s="61">
        <v>2022</v>
      </c>
      <c r="L4732" s="61">
        <v>2023</v>
      </c>
      <c r="M4732" s="61">
        <v>2024</v>
      </c>
      <c r="O4732" s="70" t="s">
        <v>40</v>
      </c>
      <c r="T4732"/>
    </row>
    <row r="4733" spans="1:25" ht="15">
      <c r="A4733" s="28" t="s">
        <v>0</v>
      </c>
      <c r="B4733" s="63" t="s">
        <v>11</v>
      </c>
      <c r="E4733" s="212">
        <v>725.7</v>
      </c>
      <c r="F4733" s="9">
        <v>521.29999999999995</v>
      </c>
      <c r="G4733" s="9">
        <v>286.39999999999998</v>
      </c>
      <c r="H4733" s="213">
        <v>665.00000000000728</v>
      </c>
      <c r="I4733" s="9">
        <v>403.20000000000255</v>
      </c>
      <c r="J4733" s="9">
        <v>434.05000000000291</v>
      </c>
      <c r="K4733" s="9">
        <v>0</v>
      </c>
      <c r="L4733" s="9">
        <v>305.79999999999927</v>
      </c>
      <c r="M4733" s="9"/>
      <c r="O4733" s="67">
        <v>3341.4500000000121</v>
      </c>
      <c r="Q4733" t="s">
        <v>371</v>
      </c>
      <c r="T4733" t="s">
        <v>3227</v>
      </c>
      <c r="U4733" s="63"/>
      <c r="V4733" s="63"/>
      <c r="W4733" s="265"/>
      <c r="X4733" s="317"/>
      <c r="Y4733" s="63"/>
    </row>
    <row r="4734" spans="1:25" ht="15">
      <c r="A4734" s="28" t="s">
        <v>2</v>
      </c>
      <c r="B4734" s="63" t="s">
        <v>25</v>
      </c>
      <c r="E4734" s="9">
        <v>528.1</v>
      </c>
      <c r="F4734" s="216">
        <v>587.85</v>
      </c>
      <c r="G4734" s="216">
        <v>549.20000000000005</v>
      </c>
      <c r="H4734" s="9">
        <v>231.29999999999927</v>
      </c>
      <c r="I4734" s="9">
        <v>390.60000000000036</v>
      </c>
      <c r="J4734" s="9">
        <v>301.59999999999854</v>
      </c>
      <c r="K4734" s="9">
        <v>0</v>
      </c>
      <c r="L4734" s="9">
        <v>374.39999999999782</v>
      </c>
      <c r="M4734" s="9"/>
      <c r="O4734" s="67">
        <v>2963.0499999999961</v>
      </c>
      <c r="Q4734" t="s">
        <v>314</v>
      </c>
      <c r="T4734"/>
      <c r="U4734" s="273"/>
      <c r="V4734" s="63"/>
      <c r="W4734" s="283"/>
      <c r="X4734" s="317"/>
      <c r="Y4734" s="63"/>
    </row>
    <row r="4735" spans="1:25" ht="15">
      <c r="A4735" s="28" t="s">
        <v>3</v>
      </c>
      <c r="B4735" s="63" t="s">
        <v>17</v>
      </c>
      <c r="E4735" s="216">
        <v>625.6</v>
      </c>
      <c r="F4735" s="9">
        <v>520.29999999999995</v>
      </c>
      <c r="G4735" s="216">
        <v>455</v>
      </c>
      <c r="H4735" s="9">
        <v>302.70000000000437</v>
      </c>
      <c r="I4735" s="9">
        <v>188.99999999999818</v>
      </c>
      <c r="J4735" s="216">
        <v>523.10000000000218</v>
      </c>
      <c r="K4735" s="9">
        <v>0</v>
      </c>
      <c r="L4735" s="9">
        <v>318.80000000000291</v>
      </c>
      <c r="M4735" s="9"/>
      <c r="O4735" s="67">
        <v>2934.5000000000077</v>
      </c>
      <c r="Q4735" t="s">
        <v>2211</v>
      </c>
      <c r="T4735"/>
      <c r="U4735" s="218"/>
      <c r="V4735" s="63"/>
      <c r="W4735" s="283"/>
      <c r="X4735" s="317"/>
      <c r="Y4735" s="63"/>
    </row>
    <row r="4736" spans="1:25" ht="15">
      <c r="A4736" s="28" t="s">
        <v>5</v>
      </c>
      <c r="B4736" s="63" t="s">
        <v>31</v>
      </c>
      <c r="E4736" s="216">
        <v>560.20000000000005</v>
      </c>
      <c r="F4736" s="216">
        <v>618.4</v>
      </c>
      <c r="G4736" s="216">
        <v>372.1</v>
      </c>
      <c r="H4736" s="9">
        <v>222.39999999999782</v>
      </c>
      <c r="I4736" s="9">
        <v>472.79999999999927</v>
      </c>
      <c r="J4736" s="9">
        <v>149.19999999999709</v>
      </c>
      <c r="K4736" s="9">
        <v>0</v>
      </c>
      <c r="L4736" s="9">
        <v>392.90000000000146</v>
      </c>
      <c r="M4736" s="9"/>
      <c r="O4736" s="67">
        <v>2787.9999999999955</v>
      </c>
      <c r="Q4736" t="s">
        <v>372</v>
      </c>
      <c r="T4736"/>
      <c r="U4736" s="273"/>
      <c r="V4736" s="63"/>
      <c r="W4736" s="283"/>
      <c r="X4736" s="317"/>
      <c r="Y4736" s="63"/>
    </row>
    <row r="4737" spans="1:25" ht="15">
      <c r="A4737" s="28" t="s">
        <v>7</v>
      </c>
      <c r="B4737" s="63" t="s">
        <v>37</v>
      </c>
      <c r="E4737" s="9">
        <v>483.1</v>
      </c>
      <c r="F4737" s="216">
        <v>707.1</v>
      </c>
      <c r="G4737" s="9">
        <v>212.9</v>
      </c>
      <c r="H4737" s="9">
        <v>276.5</v>
      </c>
      <c r="I4737" s="9">
        <v>352</v>
      </c>
      <c r="J4737" s="9">
        <v>281.79999999999927</v>
      </c>
      <c r="K4737" s="9">
        <v>0</v>
      </c>
      <c r="L4737" s="9">
        <v>388.89999999999054</v>
      </c>
      <c r="M4737" s="9"/>
      <c r="O4737" s="67">
        <v>2702.2999999999902</v>
      </c>
      <c r="Q4737" t="s">
        <v>283</v>
      </c>
      <c r="T4737"/>
      <c r="U4737" s="218"/>
      <c r="V4737" s="63"/>
      <c r="W4737" s="283"/>
      <c r="X4737" s="317"/>
      <c r="Y4737" s="63"/>
    </row>
    <row r="4738" spans="1:25" ht="15">
      <c r="A4738" s="28" t="s">
        <v>8</v>
      </c>
      <c r="B4738" s="63" t="s">
        <v>21</v>
      </c>
      <c r="E4738" s="9">
        <v>488.4</v>
      </c>
      <c r="F4738" s="212">
        <v>724.8</v>
      </c>
      <c r="G4738" s="213">
        <v>576.9</v>
      </c>
      <c r="H4738" s="9">
        <v>341.00000000000364</v>
      </c>
      <c r="I4738" s="9">
        <v>178.49999999999818</v>
      </c>
      <c r="J4738" s="9">
        <v>129.5</v>
      </c>
      <c r="K4738" s="9">
        <v>0</v>
      </c>
      <c r="L4738" s="9">
        <v>262.59999999999491</v>
      </c>
      <c r="M4738" s="9"/>
      <c r="O4738" s="67">
        <v>2701.6999999999966</v>
      </c>
      <c r="Q4738" t="s">
        <v>371</v>
      </c>
      <c r="T4738" t="s">
        <v>3227</v>
      </c>
      <c r="U4738" s="218"/>
      <c r="V4738" s="63"/>
      <c r="W4738" s="283"/>
      <c r="X4738" s="317"/>
      <c r="Y4738" s="63"/>
    </row>
    <row r="4739" spans="1:25" ht="15">
      <c r="A4739" s="28" t="s">
        <v>10</v>
      </c>
      <c r="B4739" s="63" t="s">
        <v>13</v>
      </c>
      <c r="E4739" s="216">
        <v>593.20000000000005</v>
      </c>
      <c r="F4739" s="9">
        <v>513.54999999999995</v>
      </c>
      <c r="G4739" s="9">
        <v>260.5</v>
      </c>
      <c r="H4739" s="9">
        <v>295.49999999999636</v>
      </c>
      <c r="I4739" s="9">
        <v>269.5</v>
      </c>
      <c r="J4739" s="216">
        <v>490.49999999999636</v>
      </c>
      <c r="K4739" s="9">
        <v>0</v>
      </c>
      <c r="L4739" s="9">
        <v>231.40000000000873</v>
      </c>
      <c r="M4739" s="9"/>
      <c r="O4739" s="67">
        <v>2654.1500000000015</v>
      </c>
      <c r="Q4739" t="s">
        <v>316</v>
      </c>
      <c r="T4739"/>
      <c r="U4739" s="63"/>
      <c r="V4739" s="63"/>
      <c r="W4739" s="265"/>
      <c r="X4739" s="317"/>
      <c r="Y4739" s="63"/>
    </row>
    <row r="4740" spans="1:25" ht="15">
      <c r="A4740" s="28" t="s">
        <v>12</v>
      </c>
      <c r="B4740" s="63" t="s">
        <v>143</v>
      </c>
      <c r="E4740" s="9" t="s">
        <v>278</v>
      </c>
      <c r="F4740" s="211">
        <v>779.6</v>
      </c>
      <c r="G4740" s="216">
        <v>438.6</v>
      </c>
      <c r="H4740" s="9">
        <v>399.60000000000218</v>
      </c>
      <c r="I4740" s="9">
        <v>316.899999999996</v>
      </c>
      <c r="J4740" s="9">
        <v>302.00000000000364</v>
      </c>
      <c r="K4740" s="9">
        <v>0</v>
      </c>
      <c r="L4740" s="9">
        <v>370.80000000000291</v>
      </c>
      <c r="M4740" s="9"/>
      <c r="O4740" s="67">
        <v>2607.5000000000045</v>
      </c>
      <c r="Q4740" t="s">
        <v>310</v>
      </c>
      <c r="T4740"/>
      <c r="U4740" s="273"/>
      <c r="V4740" s="63"/>
      <c r="W4740" s="283"/>
      <c r="X4740" s="317"/>
      <c r="Y4740" s="63"/>
    </row>
    <row r="4741" spans="1:25" ht="15">
      <c r="A4741" s="28" t="s">
        <v>14</v>
      </c>
      <c r="B4741" s="63" t="s">
        <v>15</v>
      </c>
      <c r="E4741" s="9">
        <v>459.4</v>
      </c>
      <c r="F4741" s="9">
        <v>387.55</v>
      </c>
      <c r="G4741" s="9">
        <v>351.8</v>
      </c>
      <c r="H4741" s="9">
        <v>218.19999999999527</v>
      </c>
      <c r="I4741" s="9">
        <v>222.09999999999673</v>
      </c>
      <c r="J4741" s="9">
        <v>277.299999999992</v>
      </c>
      <c r="K4741" s="9">
        <v>0</v>
      </c>
      <c r="L4741" s="9">
        <v>567.30000000000291</v>
      </c>
      <c r="M4741" s="9"/>
      <c r="O4741" s="67">
        <v>2483.6499999999869</v>
      </c>
      <c r="T4741"/>
      <c r="U4741" s="273"/>
      <c r="V4741" s="63"/>
      <c r="W4741" s="283"/>
      <c r="X4741" s="317"/>
      <c r="Y4741" s="63"/>
    </row>
    <row r="4742" spans="1:25" ht="15">
      <c r="A4742" s="28" t="s">
        <v>16</v>
      </c>
      <c r="B4742" s="63" t="s">
        <v>6</v>
      </c>
      <c r="E4742" s="216">
        <v>564.6</v>
      </c>
      <c r="F4742" s="216">
        <v>617.35</v>
      </c>
      <c r="G4742" s="9">
        <v>298.10000000000002</v>
      </c>
      <c r="H4742" s="9">
        <v>293.10000000000946</v>
      </c>
      <c r="I4742" s="9">
        <v>400.50000000000182</v>
      </c>
      <c r="J4742" s="9">
        <v>270.19999999999709</v>
      </c>
      <c r="K4742" s="9">
        <v>0</v>
      </c>
      <c r="L4742" s="9" t="s">
        <v>278</v>
      </c>
      <c r="M4742" s="9"/>
      <c r="O4742" s="67">
        <v>2443.8500000000085</v>
      </c>
      <c r="Q4742" t="s">
        <v>305</v>
      </c>
      <c r="T4742"/>
      <c r="U4742" s="63"/>
      <c r="V4742" s="63"/>
      <c r="W4742" s="265"/>
      <c r="X4742" s="317"/>
      <c r="Y4742" s="63"/>
    </row>
    <row r="4743" spans="1:25" ht="15">
      <c r="A4743" s="28" t="s">
        <v>18</v>
      </c>
      <c r="B4743" s="63" t="s">
        <v>27</v>
      </c>
      <c r="E4743" s="216">
        <v>532.20000000000005</v>
      </c>
      <c r="F4743" s="9">
        <v>414.4</v>
      </c>
      <c r="G4743" s="9">
        <v>223.9</v>
      </c>
      <c r="H4743" s="9">
        <v>215.19999999999345</v>
      </c>
      <c r="I4743" s="9">
        <v>495</v>
      </c>
      <c r="J4743" s="9">
        <v>380.19999999999345</v>
      </c>
      <c r="K4743" s="9">
        <v>0</v>
      </c>
      <c r="L4743" s="9">
        <v>158.80000000000655</v>
      </c>
      <c r="M4743" s="9"/>
      <c r="O4743" s="67">
        <v>2419.6999999999935</v>
      </c>
      <c r="Q4743" t="s">
        <v>293</v>
      </c>
      <c r="T4743"/>
      <c r="U4743" s="218"/>
      <c r="V4743" s="63"/>
      <c r="W4743" s="283"/>
      <c r="X4743" s="317"/>
      <c r="Y4743" s="63"/>
    </row>
    <row r="4744" spans="1:25" ht="15">
      <c r="A4744" s="28" t="s">
        <v>20</v>
      </c>
      <c r="B4744" s="63" t="s">
        <v>33</v>
      </c>
      <c r="E4744" s="211">
        <v>736</v>
      </c>
      <c r="F4744" s="216">
        <v>670.3</v>
      </c>
      <c r="G4744" s="9">
        <v>214.3</v>
      </c>
      <c r="H4744" s="9">
        <v>187.799999999992</v>
      </c>
      <c r="I4744" s="9">
        <v>126.89999999999782</v>
      </c>
      <c r="J4744" s="9">
        <v>159.59999999999854</v>
      </c>
      <c r="K4744" s="9">
        <v>0</v>
      </c>
      <c r="L4744" s="9">
        <v>299.29999999999563</v>
      </c>
      <c r="M4744" s="9"/>
      <c r="O4744" s="67">
        <v>2394.1999999999839</v>
      </c>
      <c r="Q4744" t="s">
        <v>333</v>
      </c>
      <c r="T4744"/>
      <c r="U4744" s="63"/>
      <c r="V4744" s="63"/>
      <c r="W4744" s="283"/>
      <c r="X4744" s="317"/>
      <c r="Y4744" s="63"/>
    </row>
    <row r="4745" spans="1:25" ht="15">
      <c r="A4745" s="28" t="s">
        <v>22</v>
      </c>
      <c r="B4745" s="63" t="s">
        <v>747</v>
      </c>
      <c r="E4745" s="9" t="s">
        <v>278</v>
      </c>
      <c r="F4745" s="9" t="s">
        <v>278</v>
      </c>
      <c r="G4745" s="9" t="s">
        <v>278</v>
      </c>
      <c r="H4745" s="9">
        <v>365.99999999999272</v>
      </c>
      <c r="I4745" s="212">
        <v>605.40000000000146</v>
      </c>
      <c r="J4745" s="9">
        <v>401.80000000000291</v>
      </c>
      <c r="K4745" s="9">
        <v>0</v>
      </c>
      <c r="L4745" s="211">
        <v>838.99999999999636</v>
      </c>
      <c r="M4745" s="211"/>
      <c r="O4745" s="67">
        <v>2212.1999999999935</v>
      </c>
      <c r="Q4745" t="s">
        <v>302</v>
      </c>
      <c r="T4745"/>
      <c r="U4745" s="273"/>
      <c r="V4745" s="63"/>
      <c r="W4745" s="283"/>
      <c r="X4745" s="317"/>
      <c r="Y4745" s="63"/>
    </row>
    <row r="4746" spans="1:25" ht="15">
      <c r="A4746" s="28" t="s">
        <v>24</v>
      </c>
      <c r="B4746" s="63" t="s">
        <v>9</v>
      </c>
      <c r="E4746" s="9">
        <v>383.2</v>
      </c>
      <c r="F4746" s="9">
        <v>271.60000000000002</v>
      </c>
      <c r="G4746" s="216">
        <v>404.1</v>
      </c>
      <c r="H4746" s="9">
        <v>189.799999999992</v>
      </c>
      <c r="I4746" s="216">
        <v>515.20000000000073</v>
      </c>
      <c r="J4746" s="9">
        <v>149.49999999999272</v>
      </c>
      <c r="K4746" s="9">
        <v>0</v>
      </c>
      <c r="L4746" s="9">
        <v>262.299999999992</v>
      </c>
      <c r="M4746" s="9"/>
      <c r="O4746" s="67">
        <v>2175.6999999999775</v>
      </c>
      <c r="Q4746" t="s">
        <v>360</v>
      </c>
      <c r="T4746"/>
      <c r="U4746" s="63"/>
      <c r="V4746" s="63"/>
      <c r="W4746" s="283"/>
      <c r="X4746" s="317"/>
      <c r="Y4746" s="63"/>
    </row>
    <row r="4747" spans="1:25" ht="15">
      <c r="A4747" s="28" t="s">
        <v>26</v>
      </c>
      <c r="B4747" s="63" t="s">
        <v>23</v>
      </c>
      <c r="E4747" s="9">
        <v>446.3</v>
      </c>
      <c r="F4747" s="9">
        <v>519</v>
      </c>
      <c r="G4747" s="9">
        <v>299.60000000000002</v>
      </c>
      <c r="H4747" s="9">
        <v>139.90000000000146</v>
      </c>
      <c r="I4747" s="9">
        <v>229.40000000000327</v>
      </c>
      <c r="J4747" s="9">
        <v>264.19999999999345</v>
      </c>
      <c r="K4747" s="9">
        <v>0</v>
      </c>
      <c r="L4747" s="9">
        <v>264.79999999999927</v>
      </c>
      <c r="M4747" s="9"/>
      <c r="O4747" s="67">
        <v>2163.1999999999975</v>
      </c>
      <c r="T4747"/>
      <c r="U4747" s="273"/>
      <c r="V4747" s="63"/>
      <c r="W4747" s="283"/>
      <c r="X4747" s="317"/>
      <c r="Y4747" s="63"/>
    </row>
    <row r="4748" spans="1:25" ht="15">
      <c r="A4748" s="28" t="s">
        <v>28</v>
      </c>
      <c r="B4748" s="63" t="s">
        <v>753</v>
      </c>
      <c r="E4748" s="9" t="s">
        <v>278</v>
      </c>
      <c r="F4748" s="9" t="s">
        <v>278</v>
      </c>
      <c r="G4748" s="9" t="s">
        <v>278</v>
      </c>
      <c r="H4748" s="9">
        <v>317.99999999999636</v>
      </c>
      <c r="I4748" s="211">
        <v>630</v>
      </c>
      <c r="J4748" s="212">
        <v>539.59999999999854</v>
      </c>
      <c r="K4748" s="9">
        <v>0</v>
      </c>
      <c r="L4748" s="216">
        <v>621.60000000000946</v>
      </c>
      <c r="M4748" s="216"/>
      <c r="O4748" s="67">
        <v>2109.2000000000044</v>
      </c>
      <c r="Q4748" t="s">
        <v>803</v>
      </c>
      <c r="T4748"/>
      <c r="U4748" s="63"/>
      <c r="V4748" s="63"/>
      <c r="W4748" s="265"/>
      <c r="X4748" s="317"/>
      <c r="Y4748" s="63"/>
    </row>
    <row r="4749" spans="1:25" ht="15">
      <c r="A4749" s="28" t="s">
        <v>30</v>
      </c>
      <c r="B4749" s="63" t="s">
        <v>714</v>
      </c>
      <c r="E4749" s="9" t="s">
        <v>278</v>
      </c>
      <c r="F4749" s="9" t="s">
        <v>278</v>
      </c>
      <c r="G4749" s="9" t="s">
        <v>278</v>
      </c>
      <c r="H4749" s="9">
        <v>370.200000000008</v>
      </c>
      <c r="I4749" s="9">
        <v>472.29999999999927</v>
      </c>
      <c r="J4749" s="9">
        <v>378.09999999999854</v>
      </c>
      <c r="K4749" s="9">
        <v>0</v>
      </c>
      <c r="L4749" s="213">
        <v>862.90000000000509</v>
      </c>
      <c r="M4749" s="213"/>
      <c r="O4749" s="67">
        <v>2083.5000000000109</v>
      </c>
      <c r="Q4749" t="s">
        <v>281</v>
      </c>
      <c r="T4749" s="21" t="s">
        <v>3227</v>
      </c>
      <c r="U4749" s="63"/>
      <c r="V4749" s="63"/>
      <c r="W4749" s="283"/>
      <c r="X4749" s="317"/>
      <c r="Y4749" s="63"/>
    </row>
    <row r="4750" spans="1:25" ht="15">
      <c r="A4750" s="28" t="s">
        <v>32</v>
      </c>
      <c r="B4750" s="63" t="s">
        <v>162</v>
      </c>
      <c r="E4750" s="9" t="s">
        <v>278</v>
      </c>
      <c r="F4750" s="9" t="s">
        <v>278</v>
      </c>
      <c r="G4750" s="9">
        <v>317.8</v>
      </c>
      <c r="H4750" s="212">
        <v>612.60000000000218</v>
      </c>
      <c r="I4750" s="9">
        <v>395.40000000000146</v>
      </c>
      <c r="J4750" s="9">
        <v>162.39999999999964</v>
      </c>
      <c r="K4750" s="9">
        <v>0</v>
      </c>
      <c r="L4750" s="216">
        <v>591.29999999999927</v>
      </c>
      <c r="M4750" s="216"/>
      <c r="O4750" s="67">
        <v>2079.5000000000027</v>
      </c>
      <c r="Q4750" t="s">
        <v>332</v>
      </c>
      <c r="T4750"/>
      <c r="U4750" s="273"/>
      <c r="V4750" s="63"/>
      <c r="W4750" s="283"/>
      <c r="X4750" s="317"/>
      <c r="Y4750" s="63"/>
    </row>
    <row r="4751" spans="1:25" ht="15">
      <c r="A4751" s="28" t="s">
        <v>34</v>
      </c>
      <c r="B4751" s="63" t="s">
        <v>1</v>
      </c>
      <c r="E4751" s="9">
        <v>197.6</v>
      </c>
      <c r="F4751" s="216">
        <v>548.70000000000005</v>
      </c>
      <c r="G4751" s="9">
        <v>261.7</v>
      </c>
      <c r="H4751" s="9">
        <v>390.49999999999454</v>
      </c>
      <c r="I4751" s="9">
        <v>274.20000000000073</v>
      </c>
      <c r="J4751" s="9">
        <v>233.20000000000073</v>
      </c>
      <c r="K4751" s="9">
        <v>0</v>
      </c>
      <c r="L4751" s="9">
        <v>118</v>
      </c>
      <c r="M4751" s="9"/>
      <c r="O4751" s="67">
        <v>2023.899999999996</v>
      </c>
      <c r="Q4751" t="s">
        <v>293</v>
      </c>
      <c r="T4751"/>
      <c r="U4751" s="63"/>
      <c r="V4751" s="63"/>
      <c r="W4751" s="265"/>
      <c r="X4751" s="317"/>
      <c r="Y4751" s="63"/>
    </row>
    <row r="4752" spans="1:25" ht="15">
      <c r="A4752" s="28" t="s">
        <v>36</v>
      </c>
      <c r="B4752" s="63" t="s">
        <v>19</v>
      </c>
      <c r="E4752" s="9">
        <v>509.8</v>
      </c>
      <c r="F4752" s="9">
        <v>388.5</v>
      </c>
      <c r="G4752" s="216">
        <v>519</v>
      </c>
      <c r="H4752" s="9">
        <v>256.50000000001091</v>
      </c>
      <c r="I4752" s="9">
        <v>209.90000000000146</v>
      </c>
      <c r="J4752" s="9">
        <v>69.500000000003638</v>
      </c>
      <c r="K4752" s="9">
        <v>0</v>
      </c>
      <c r="L4752" s="9" t="s">
        <v>278</v>
      </c>
      <c r="M4752" s="9"/>
      <c r="O4752" s="67">
        <v>1953.200000000016</v>
      </c>
      <c r="Q4752" t="s">
        <v>284</v>
      </c>
      <c r="T4752"/>
      <c r="U4752" s="63"/>
      <c r="V4752" s="63"/>
      <c r="W4752" s="265"/>
      <c r="X4752" s="317"/>
      <c r="Y4752" s="63"/>
    </row>
    <row r="4753" spans="1:25" ht="15">
      <c r="A4753" s="28" t="s">
        <v>38</v>
      </c>
      <c r="B4753" s="63" t="s">
        <v>39</v>
      </c>
      <c r="E4753" s="216">
        <v>559.9</v>
      </c>
      <c r="F4753" s="9">
        <v>325.60000000000002</v>
      </c>
      <c r="G4753" s="9">
        <v>323</v>
      </c>
      <c r="H4753" s="9">
        <v>306.59999999999491</v>
      </c>
      <c r="I4753" s="9">
        <v>206.70000000000255</v>
      </c>
      <c r="J4753" s="9">
        <v>219.30000000000291</v>
      </c>
      <c r="K4753" s="9">
        <v>0</v>
      </c>
      <c r="L4753" s="9" t="s">
        <v>278</v>
      </c>
      <c r="M4753" s="9"/>
      <c r="O4753" s="67">
        <v>1941.1000000000004</v>
      </c>
      <c r="Q4753" t="s">
        <v>288</v>
      </c>
      <c r="T4753"/>
      <c r="U4753" s="273"/>
      <c r="V4753" s="63"/>
      <c r="W4753" s="282"/>
      <c r="X4753" s="317"/>
      <c r="Y4753" s="63"/>
    </row>
    <row r="4754" spans="1:25" ht="15">
      <c r="A4754" s="28" t="s">
        <v>145</v>
      </c>
      <c r="B4754" s="63" t="s">
        <v>153</v>
      </c>
      <c r="E4754" s="9" t="s">
        <v>278</v>
      </c>
      <c r="F4754" s="9" t="s">
        <v>278</v>
      </c>
      <c r="G4754" s="211">
        <v>552.6</v>
      </c>
      <c r="H4754" s="216">
        <v>403.90000000000146</v>
      </c>
      <c r="I4754" s="9">
        <v>234.59999999999673</v>
      </c>
      <c r="J4754" s="9">
        <v>298.90000000000509</v>
      </c>
      <c r="K4754" s="9">
        <v>0</v>
      </c>
      <c r="L4754" s="9">
        <v>438.299999999992</v>
      </c>
      <c r="M4754" s="9"/>
      <c r="O4754" s="67">
        <v>1928.2999999999952</v>
      </c>
      <c r="Q4754" t="s">
        <v>306</v>
      </c>
      <c r="T4754"/>
      <c r="U4754" s="273"/>
      <c r="V4754" s="63"/>
      <c r="W4754" s="283"/>
      <c r="X4754" s="317"/>
      <c r="Y4754" s="63"/>
    </row>
    <row r="4755" spans="1:25" ht="15">
      <c r="A4755" s="28" t="s">
        <v>146</v>
      </c>
      <c r="B4755" s="63" t="s">
        <v>154</v>
      </c>
      <c r="E4755" s="9" t="s">
        <v>278</v>
      </c>
      <c r="F4755" s="9" t="s">
        <v>278</v>
      </c>
      <c r="G4755" s="9">
        <v>313.7</v>
      </c>
      <c r="H4755" s="216">
        <v>586.39999999999054</v>
      </c>
      <c r="I4755" s="9">
        <v>411.00000000000546</v>
      </c>
      <c r="J4755" s="9">
        <v>244.50000000000364</v>
      </c>
      <c r="K4755" s="9">
        <v>0</v>
      </c>
      <c r="L4755" s="9">
        <v>302.40000000000146</v>
      </c>
      <c r="M4755" s="9"/>
      <c r="O4755" s="67">
        <v>1858.0000000000011</v>
      </c>
      <c r="Q4755" t="s">
        <v>283</v>
      </c>
      <c r="T4755"/>
      <c r="U4755" s="273"/>
      <c r="V4755" s="63"/>
      <c r="W4755" s="283"/>
      <c r="X4755" s="317"/>
      <c r="Y4755" s="63"/>
    </row>
    <row r="4756" spans="1:25" ht="15">
      <c r="A4756" s="28" t="s">
        <v>147</v>
      </c>
      <c r="B4756" s="63" t="s">
        <v>155</v>
      </c>
      <c r="E4756" s="9" t="s">
        <v>278</v>
      </c>
      <c r="F4756" s="9" t="s">
        <v>278</v>
      </c>
      <c r="G4756" s="212">
        <v>550.4</v>
      </c>
      <c r="H4756" s="9">
        <v>312.19999999999709</v>
      </c>
      <c r="I4756" s="9">
        <v>485.10000000000218</v>
      </c>
      <c r="J4756" s="9">
        <v>98.799999999991996</v>
      </c>
      <c r="K4756" s="9">
        <v>0</v>
      </c>
      <c r="L4756" s="9">
        <v>379.49999999999636</v>
      </c>
      <c r="M4756" s="9"/>
      <c r="O4756" s="67">
        <v>1825.9999999999877</v>
      </c>
      <c r="Q4756" t="s">
        <v>282</v>
      </c>
      <c r="T4756"/>
      <c r="U4756" s="63"/>
      <c r="V4756" s="63"/>
      <c r="W4756" s="265"/>
      <c r="X4756" s="317"/>
      <c r="Y4756" s="63"/>
    </row>
    <row r="4757" spans="1:25" ht="15">
      <c r="A4757" s="28" t="s">
        <v>151</v>
      </c>
      <c r="B4757" s="63" t="s">
        <v>142</v>
      </c>
      <c r="E4757" s="9" t="s">
        <v>278</v>
      </c>
      <c r="F4757" s="9">
        <v>469.4</v>
      </c>
      <c r="G4757" s="9">
        <v>242</v>
      </c>
      <c r="H4757" s="9">
        <v>275</v>
      </c>
      <c r="I4757" s="9">
        <v>158.69999999999709</v>
      </c>
      <c r="J4757" s="9">
        <v>85.700000000000728</v>
      </c>
      <c r="K4757" s="9">
        <v>0</v>
      </c>
      <c r="L4757" s="216">
        <v>572.299999999992</v>
      </c>
      <c r="M4757" s="216"/>
      <c r="O4757" s="67">
        <v>1803.0999999999899</v>
      </c>
      <c r="Q4757" t="s">
        <v>293</v>
      </c>
      <c r="T4757"/>
      <c r="U4757" s="273"/>
      <c r="V4757" s="63"/>
      <c r="W4757" s="283"/>
      <c r="X4757" s="317"/>
      <c r="Y4757" s="63"/>
    </row>
    <row r="4758" spans="1:25" ht="15">
      <c r="A4758" s="28" t="s">
        <v>157</v>
      </c>
      <c r="B4758" s="63" t="s">
        <v>719</v>
      </c>
      <c r="E4758" s="9" t="s">
        <v>278</v>
      </c>
      <c r="F4758" s="9" t="s">
        <v>278</v>
      </c>
      <c r="G4758" s="9" t="s">
        <v>278</v>
      </c>
      <c r="H4758" s="9">
        <v>277.10000000000946</v>
      </c>
      <c r="I4758" s="9">
        <v>392.70000000000073</v>
      </c>
      <c r="J4758" s="211">
        <v>549.79999999999563</v>
      </c>
      <c r="K4758" s="9">
        <v>0</v>
      </c>
      <c r="L4758" s="9">
        <v>556.19999999999345</v>
      </c>
      <c r="M4758" s="9"/>
      <c r="O4758" s="67">
        <v>1775.7999999999993</v>
      </c>
      <c r="Q4758" t="s">
        <v>300</v>
      </c>
      <c r="T4758"/>
      <c r="U4758" s="218"/>
      <c r="V4758" s="63"/>
      <c r="W4758" s="283"/>
      <c r="X4758" s="317"/>
      <c r="Y4758" s="63"/>
    </row>
    <row r="4759" spans="1:25" ht="15">
      <c r="A4759" s="28" t="s">
        <v>159</v>
      </c>
      <c r="B4759" s="63" t="s">
        <v>144</v>
      </c>
      <c r="E4759" s="9" t="s">
        <v>278</v>
      </c>
      <c r="F4759" s="213">
        <v>782.55</v>
      </c>
      <c r="G4759" s="9">
        <v>286.7</v>
      </c>
      <c r="H4759" s="9">
        <v>27.500000000010914</v>
      </c>
      <c r="I4759" s="9">
        <v>156.600000000004</v>
      </c>
      <c r="J4759" s="216">
        <v>517.19999999999709</v>
      </c>
      <c r="K4759" s="9">
        <v>0</v>
      </c>
      <c r="L4759" s="9" t="s">
        <v>278</v>
      </c>
      <c r="M4759" s="9"/>
      <c r="O4759" s="67">
        <v>1770.550000000012</v>
      </c>
      <c r="Q4759" t="s">
        <v>324</v>
      </c>
      <c r="T4759" t="s">
        <v>3227</v>
      </c>
      <c r="U4759" s="63"/>
      <c r="V4759" s="63"/>
      <c r="W4759" s="283"/>
      <c r="X4759" s="317"/>
      <c r="Y4759" s="63"/>
    </row>
    <row r="4760" spans="1:25" ht="15">
      <c r="A4760" s="28" t="s">
        <v>160</v>
      </c>
      <c r="B4760" s="63" t="s">
        <v>35</v>
      </c>
      <c r="E4760" s="9">
        <v>184.1</v>
      </c>
      <c r="F4760" s="9">
        <v>540.45000000000005</v>
      </c>
      <c r="G4760" s="216">
        <v>437</v>
      </c>
      <c r="H4760" s="9">
        <v>83.200000000002547</v>
      </c>
      <c r="I4760" s="9">
        <v>490.10000000000036</v>
      </c>
      <c r="J4760" s="9" t="s">
        <v>278</v>
      </c>
      <c r="K4760" s="9">
        <v>0</v>
      </c>
      <c r="L4760" s="9" t="s">
        <v>278</v>
      </c>
      <c r="M4760" s="9"/>
      <c r="O4760" s="67">
        <v>1734.8500000000031</v>
      </c>
      <c r="Q4760" t="s">
        <v>287</v>
      </c>
      <c r="T4760"/>
      <c r="U4760" s="273"/>
      <c r="V4760" s="63"/>
      <c r="W4760" s="283"/>
      <c r="X4760" s="317"/>
      <c r="Y4760" s="63"/>
    </row>
    <row r="4761" spans="1:25" ht="15">
      <c r="A4761" s="28" t="s">
        <v>161</v>
      </c>
      <c r="B4761" s="205" t="s">
        <v>1562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213">
        <v>670.5</v>
      </c>
      <c r="J4761" s="216">
        <v>482.49999999999636</v>
      </c>
      <c r="K4761" s="9">
        <v>0</v>
      </c>
      <c r="L4761" s="9">
        <v>566.299999999992</v>
      </c>
      <c r="M4761" s="9"/>
      <c r="O4761" s="67">
        <v>1719.2999999999884</v>
      </c>
      <c r="Q4761" t="s">
        <v>321</v>
      </c>
      <c r="T4761" s="21" t="s">
        <v>3227</v>
      </c>
      <c r="U4761" s="63"/>
      <c r="V4761" s="63"/>
      <c r="W4761" s="265"/>
      <c r="X4761" s="317"/>
      <c r="Y4761" s="63"/>
    </row>
    <row r="4762" spans="1:25" ht="15">
      <c r="A4762" s="28" t="s">
        <v>163</v>
      </c>
      <c r="B4762" s="63" t="s">
        <v>740</v>
      </c>
      <c r="E4762" s="9" t="s">
        <v>278</v>
      </c>
      <c r="F4762" s="9" t="s">
        <v>278</v>
      </c>
      <c r="G4762" s="9" t="s">
        <v>278</v>
      </c>
      <c r="H4762" s="9">
        <v>375.19999999999709</v>
      </c>
      <c r="I4762" s="9">
        <v>430.29999999999563</v>
      </c>
      <c r="J4762" s="9">
        <v>268.19999999999345</v>
      </c>
      <c r="K4762" s="9">
        <v>0</v>
      </c>
      <c r="L4762" s="9">
        <v>492.19999999998981</v>
      </c>
      <c r="M4762" s="9"/>
      <c r="O4762" s="67">
        <v>1565.899999999976</v>
      </c>
      <c r="T4762"/>
      <c r="U4762" s="273"/>
      <c r="V4762" s="63"/>
      <c r="W4762" s="282"/>
      <c r="X4762" s="317"/>
      <c r="Y4762" s="63"/>
    </row>
    <row r="4763" spans="1:25" ht="15">
      <c r="A4763" s="28" t="s">
        <v>274</v>
      </c>
      <c r="B4763" s="63" t="s">
        <v>728</v>
      </c>
      <c r="E4763" s="9" t="s">
        <v>278</v>
      </c>
      <c r="F4763" s="9" t="s">
        <v>278</v>
      </c>
      <c r="G4763" s="9" t="s">
        <v>278</v>
      </c>
      <c r="H4763" s="9">
        <v>311.39999999999782</v>
      </c>
      <c r="I4763" s="9">
        <v>353.60000000000218</v>
      </c>
      <c r="J4763" s="9">
        <v>177.29999999999927</v>
      </c>
      <c r="K4763" s="9">
        <v>0</v>
      </c>
      <c r="L4763" s="216">
        <v>703.70000000000073</v>
      </c>
      <c r="M4763" s="216"/>
      <c r="O4763" s="67">
        <v>1546</v>
      </c>
      <c r="Q4763" t="s">
        <v>292</v>
      </c>
      <c r="T4763"/>
      <c r="U4763" s="273"/>
      <c r="V4763" s="63"/>
      <c r="W4763" s="282"/>
      <c r="X4763" s="317"/>
      <c r="Y4763" s="63"/>
    </row>
    <row r="4764" spans="1:25" ht="15">
      <c r="A4764" s="28" t="s">
        <v>275</v>
      </c>
      <c r="B4764" s="63" t="s">
        <v>735</v>
      </c>
      <c r="E4764" s="9" t="s">
        <v>278</v>
      </c>
      <c r="F4764" s="9" t="s">
        <v>278</v>
      </c>
      <c r="G4764" s="9" t="s">
        <v>278</v>
      </c>
      <c r="H4764" s="216">
        <v>553.80000000000291</v>
      </c>
      <c r="I4764" s="216">
        <v>533.99999999999818</v>
      </c>
      <c r="J4764" s="9">
        <v>218.79999999999927</v>
      </c>
      <c r="K4764" s="9">
        <v>0</v>
      </c>
      <c r="L4764" s="9">
        <v>239.29999999999927</v>
      </c>
      <c r="M4764" s="9"/>
      <c r="O4764" s="67">
        <v>1545.8999999999996</v>
      </c>
      <c r="Q4764" t="s">
        <v>320</v>
      </c>
      <c r="T4764"/>
      <c r="U4764" s="63"/>
      <c r="V4764" s="63"/>
      <c r="W4764" s="283"/>
      <c r="X4764" s="317"/>
      <c r="Y4764" s="63"/>
    </row>
    <row r="4765" spans="1:25" ht="15">
      <c r="A4765" s="28" t="s">
        <v>276</v>
      </c>
      <c r="B4765" s="63" t="s">
        <v>141</v>
      </c>
      <c r="E4765" s="9" t="s">
        <v>278</v>
      </c>
      <c r="F4765" s="9">
        <v>539.65</v>
      </c>
      <c r="G4765" s="9">
        <v>148</v>
      </c>
      <c r="H4765" s="9">
        <v>117.10000000000582</v>
      </c>
      <c r="I4765" s="9">
        <v>341.29999999999563</v>
      </c>
      <c r="J4765" s="9">
        <v>231.799999999992</v>
      </c>
      <c r="K4765" s="9">
        <v>0</v>
      </c>
      <c r="L4765" s="9">
        <v>141.79999999999927</v>
      </c>
      <c r="M4765" s="9"/>
      <c r="O4765" s="67">
        <v>1519.6499999999928</v>
      </c>
      <c r="T4765"/>
      <c r="U4765" s="273"/>
      <c r="V4765" s="63"/>
      <c r="W4765" s="283"/>
      <c r="X4765" s="317"/>
      <c r="Y4765" s="63"/>
    </row>
    <row r="4766" spans="1:25" ht="15">
      <c r="A4766" s="28" t="s">
        <v>277</v>
      </c>
      <c r="B4766" s="63" t="s">
        <v>739</v>
      </c>
      <c r="E4766" s="9" t="s">
        <v>278</v>
      </c>
      <c r="F4766" s="9" t="s">
        <v>278</v>
      </c>
      <c r="G4766" s="9" t="s">
        <v>278</v>
      </c>
      <c r="H4766" s="216">
        <v>499.29999999999745</v>
      </c>
      <c r="I4766" s="216">
        <v>575.40000000000146</v>
      </c>
      <c r="J4766" s="9">
        <v>175.49999999998909</v>
      </c>
      <c r="K4766" s="9">
        <v>0</v>
      </c>
      <c r="L4766" s="9">
        <v>235</v>
      </c>
      <c r="M4766" s="9"/>
      <c r="O4766" s="67">
        <v>1485.199999999988</v>
      </c>
      <c r="Q4766" t="s">
        <v>286</v>
      </c>
      <c r="T4766"/>
      <c r="U4766" s="63"/>
      <c r="V4766" s="63"/>
      <c r="W4766" s="265"/>
      <c r="X4766" s="317"/>
      <c r="Y4766" s="63"/>
    </row>
    <row r="4767" spans="1:25" ht="15">
      <c r="A4767" s="28" t="s">
        <v>692</v>
      </c>
      <c r="B4767" s="63" t="s">
        <v>757</v>
      </c>
      <c r="E4767" s="9" t="s">
        <v>278</v>
      </c>
      <c r="F4767" s="9" t="s">
        <v>278</v>
      </c>
      <c r="G4767" s="9" t="s">
        <v>278</v>
      </c>
      <c r="H4767" s="9">
        <v>268.89999999999782</v>
      </c>
      <c r="I4767" s="9">
        <v>482.50000000000182</v>
      </c>
      <c r="J4767" s="9">
        <v>143.70000000000437</v>
      </c>
      <c r="K4767" s="9">
        <v>0</v>
      </c>
      <c r="L4767" s="9">
        <v>547.30000000000291</v>
      </c>
      <c r="M4767" s="9"/>
      <c r="O4767" s="67">
        <v>1442.4000000000069</v>
      </c>
      <c r="T4767"/>
      <c r="U4767" s="273"/>
      <c r="V4767" s="63"/>
      <c r="W4767" s="282"/>
      <c r="X4767" s="317"/>
      <c r="Y4767" s="63"/>
    </row>
    <row r="4768" spans="1:25" ht="15">
      <c r="A4768" s="28" t="s">
        <v>693</v>
      </c>
      <c r="B4768" s="63" t="s">
        <v>703</v>
      </c>
      <c r="E4768" s="9" t="s">
        <v>278</v>
      </c>
      <c r="F4768" s="9" t="s">
        <v>278</v>
      </c>
      <c r="G4768" s="9" t="s">
        <v>278</v>
      </c>
      <c r="H4768" s="9">
        <v>231.799999999992</v>
      </c>
      <c r="I4768" s="216">
        <v>555.40000000000146</v>
      </c>
      <c r="J4768" s="9">
        <v>361.90000000001237</v>
      </c>
      <c r="K4768" s="9">
        <v>0</v>
      </c>
      <c r="L4768" s="9">
        <v>274.69999999999709</v>
      </c>
      <c r="M4768" s="9"/>
      <c r="O4768" s="67">
        <v>1423.8000000000029</v>
      </c>
      <c r="Q4768" t="s">
        <v>292</v>
      </c>
      <c r="T4768"/>
      <c r="U4768" s="273"/>
      <c r="V4768" s="63"/>
      <c r="W4768" s="283"/>
      <c r="X4768" s="317"/>
      <c r="Y4768" s="63"/>
    </row>
    <row r="4769" spans="1:25" ht="15">
      <c r="A4769" s="28" t="s">
        <v>694</v>
      </c>
      <c r="B4769" s="63" t="s">
        <v>29</v>
      </c>
      <c r="E4769" s="9">
        <v>450.4</v>
      </c>
      <c r="F4769" s="9">
        <v>412.9</v>
      </c>
      <c r="G4769" s="9">
        <v>234.8</v>
      </c>
      <c r="H4769" s="9" t="s">
        <v>278</v>
      </c>
      <c r="I4769" s="9" t="s">
        <v>278</v>
      </c>
      <c r="J4769" s="9">
        <v>317.29999999999927</v>
      </c>
      <c r="K4769" s="9">
        <v>0</v>
      </c>
      <c r="L4769" s="9" t="s">
        <v>278</v>
      </c>
      <c r="M4769" s="9"/>
      <c r="O4769" s="67">
        <v>1415.3999999999992</v>
      </c>
      <c r="T4769"/>
      <c r="U4769" s="63"/>
      <c r="V4769" s="63"/>
      <c r="W4769" s="283"/>
      <c r="X4769" s="317"/>
      <c r="Y4769" s="63"/>
    </row>
    <row r="4770" spans="1:25" ht="15">
      <c r="A4770" s="28" t="s">
        <v>696</v>
      </c>
      <c r="B4770" s="63" t="s">
        <v>695</v>
      </c>
      <c r="E4770" s="9" t="s">
        <v>278</v>
      </c>
      <c r="F4770" s="9" t="s">
        <v>278</v>
      </c>
      <c r="G4770" s="9" t="s">
        <v>278</v>
      </c>
      <c r="H4770" s="211">
        <v>651.59999999999491</v>
      </c>
      <c r="I4770" s="9">
        <v>226.50000000000182</v>
      </c>
      <c r="J4770" s="9">
        <v>352.29999999998472</v>
      </c>
      <c r="K4770" s="9">
        <v>0</v>
      </c>
      <c r="L4770" s="9">
        <v>184.19999999999345</v>
      </c>
      <c r="M4770" s="9"/>
      <c r="O4770" s="67">
        <v>1414.5999999999749</v>
      </c>
      <c r="Q4770" t="s">
        <v>300</v>
      </c>
      <c r="T4770"/>
      <c r="U4770" s="63"/>
      <c r="V4770" s="63"/>
      <c r="W4770" s="283"/>
      <c r="X4770" s="317"/>
      <c r="Y4770" s="63"/>
    </row>
    <row r="4771" spans="1:25" ht="15">
      <c r="A4771" s="28" t="s">
        <v>702</v>
      </c>
      <c r="B4771" s="28" t="s">
        <v>690</v>
      </c>
      <c r="E4771" s="9" t="s">
        <v>278</v>
      </c>
      <c r="F4771" s="9" t="s">
        <v>278</v>
      </c>
      <c r="G4771" s="9" t="s">
        <v>278</v>
      </c>
      <c r="H4771" s="9">
        <v>335.79999999999563</v>
      </c>
      <c r="I4771" s="9">
        <v>417.19999999999891</v>
      </c>
      <c r="J4771" s="9">
        <v>220.70000000000073</v>
      </c>
      <c r="K4771" s="9">
        <v>0</v>
      </c>
      <c r="L4771" s="9">
        <v>405.60000000000946</v>
      </c>
      <c r="M4771" s="9"/>
      <c r="O4771" s="67">
        <v>1379.3000000000047</v>
      </c>
      <c r="T4771"/>
      <c r="U4771" s="63"/>
      <c r="V4771" s="63"/>
      <c r="W4771" s="265"/>
      <c r="X4771" s="317"/>
      <c r="Y4771" s="63"/>
    </row>
    <row r="4772" spans="1:25" ht="15">
      <c r="A4772" s="28" t="s">
        <v>704</v>
      </c>
      <c r="B4772" s="218" t="s">
        <v>1568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216">
        <v>507.899999999996</v>
      </c>
      <c r="J4772" s="9">
        <v>359.50000000000728</v>
      </c>
      <c r="K4772" s="9">
        <v>0</v>
      </c>
      <c r="L4772" s="9">
        <v>484.79999999999927</v>
      </c>
      <c r="M4772" s="9"/>
      <c r="O4772" s="67">
        <v>1352.2000000000025</v>
      </c>
      <c r="Q4772" t="s">
        <v>293</v>
      </c>
      <c r="T4772"/>
      <c r="U4772" s="63"/>
      <c r="V4772" s="63"/>
      <c r="W4772" s="265"/>
      <c r="X4772" s="317"/>
      <c r="Y4772" s="63"/>
    </row>
    <row r="4773" spans="1:25" ht="15">
      <c r="A4773" s="28" t="s">
        <v>707</v>
      </c>
      <c r="B4773" s="63" t="s">
        <v>178</v>
      </c>
      <c r="E4773" s="216">
        <v>628.5</v>
      </c>
      <c r="F4773" s="216">
        <v>693.85</v>
      </c>
      <c r="G4773" s="9" t="s">
        <v>278</v>
      </c>
      <c r="H4773" s="9" t="s">
        <v>278</v>
      </c>
      <c r="I4773" s="9" t="s">
        <v>278</v>
      </c>
      <c r="J4773" s="9" t="s">
        <v>278</v>
      </c>
      <c r="K4773" s="9">
        <v>0</v>
      </c>
      <c r="L4773" s="9" t="s">
        <v>278</v>
      </c>
      <c r="M4773" s="9"/>
      <c r="O4773" s="67">
        <v>1322.35</v>
      </c>
      <c r="Q4773" t="s">
        <v>303</v>
      </c>
      <c r="T4773"/>
      <c r="U4773" s="63"/>
      <c r="V4773" s="63"/>
      <c r="W4773" s="265"/>
      <c r="X4773" s="317"/>
      <c r="Y4773" s="63"/>
    </row>
    <row r="4774" spans="1:25" ht="15">
      <c r="A4774" s="28" t="s">
        <v>708</v>
      </c>
      <c r="B4774" s="205" t="s">
        <v>1558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9">
        <v>350.5</v>
      </c>
      <c r="J4774" s="9">
        <v>395.99999999999636</v>
      </c>
      <c r="K4774" s="9">
        <v>0</v>
      </c>
      <c r="L4774" s="9">
        <v>480.10000000000582</v>
      </c>
      <c r="M4774" s="9"/>
      <c r="O4774" s="67">
        <v>1226.6000000000022</v>
      </c>
      <c r="T4774"/>
      <c r="U4774" s="218"/>
      <c r="V4774" s="63"/>
      <c r="W4774" s="283"/>
      <c r="X4774" s="317"/>
      <c r="Y4774" s="63"/>
    </row>
    <row r="4775" spans="1:25" ht="15">
      <c r="A4775" s="28" t="s">
        <v>711</v>
      </c>
      <c r="B4775" s="205" t="s">
        <v>1565</v>
      </c>
      <c r="C4775" s="3"/>
      <c r="D4775" s="3"/>
      <c r="E4775" s="9" t="s">
        <v>278</v>
      </c>
      <c r="F4775" s="9" t="s">
        <v>278</v>
      </c>
      <c r="G4775" s="9" t="s">
        <v>278</v>
      </c>
      <c r="H4775" s="9" t="s">
        <v>278</v>
      </c>
      <c r="I4775" s="9">
        <v>156.19999999999891</v>
      </c>
      <c r="J4775" s="9">
        <v>338.40000000000509</v>
      </c>
      <c r="K4775" s="9">
        <v>0</v>
      </c>
      <c r="L4775" s="216">
        <v>713.70000000000437</v>
      </c>
      <c r="M4775" s="216"/>
      <c r="O4775" s="67">
        <v>1208.3000000000084</v>
      </c>
      <c r="Q4775" t="s">
        <v>284</v>
      </c>
      <c r="T4775"/>
      <c r="U4775" s="63"/>
      <c r="V4775" s="63"/>
      <c r="W4775" s="265"/>
      <c r="X4775" s="317"/>
      <c r="Y4775" s="63"/>
    </row>
    <row r="4776" spans="1:25" ht="15">
      <c r="A4776" s="28" t="s">
        <v>713</v>
      </c>
      <c r="B4776" s="28" t="s">
        <v>691</v>
      </c>
      <c r="E4776" s="9" t="s">
        <v>278</v>
      </c>
      <c r="F4776" s="9" t="s">
        <v>278</v>
      </c>
      <c r="G4776" s="9" t="s">
        <v>278</v>
      </c>
      <c r="H4776" s="9">
        <v>383.09999999999854</v>
      </c>
      <c r="I4776" s="9">
        <v>320.100000000004</v>
      </c>
      <c r="J4776" s="9">
        <v>157.20000000000437</v>
      </c>
      <c r="K4776" s="9">
        <v>0</v>
      </c>
      <c r="L4776" s="9">
        <v>343.200000000008</v>
      </c>
      <c r="M4776" s="9"/>
      <c r="O4776" s="67">
        <v>1203.6000000000149</v>
      </c>
      <c r="T4776"/>
      <c r="U4776" s="273"/>
      <c r="V4776" s="63"/>
      <c r="W4776" s="283"/>
      <c r="X4776" s="317"/>
      <c r="Y4776" s="63"/>
    </row>
    <row r="4777" spans="1:25" ht="15">
      <c r="A4777" s="28" t="s">
        <v>718</v>
      </c>
      <c r="B4777" s="63" t="s">
        <v>736</v>
      </c>
      <c r="E4777" s="9" t="s">
        <v>278</v>
      </c>
      <c r="F4777" s="9" t="s">
        <v>278</v>
      </c>
      <c r="G4777" s="9" t="s">
        <v>278</v>
      </c>
      <c r="H4777" s="9">
        <v>279.90000000000509</v>
      </c>
      <c r="I4777" s="9">
        <v>408.00000000000364</v>
      </c>
      <c r="J4777" s="9">
        <v>189.99999999999636</v>
      </c>
      <c r="K4777" s="9">
        <v>0</v>
      </c>
      <c r="L4777" s="9">
        <v>325.19999999999709</v>
      </c>
      <c r="M4777" s="9"/>
      <c r="O4777" s="67">
        <v>1203.1000000000022</v>
      </c>
      <c r="T4777"/>
      <c r="U4777" s="273"/>
      <c r="V4777" s="63"/>
      <c r="W4777" s="283"/>
      <c r="X4777" s="317"/>
      <c r="Y4777" s="63"/>
    </row>
    <row r="4778" spans="1:25" ht="15">
      <c r="A4778" s="28" t="s">
        <v>722</v>
      </c>
      <c r="B4778" s="63" t="s">
        <v>706</v>
      </c>
      <c r="E4778" s="9" t="s">
        <v>278</v>
      </c>
      <c r="F4778" s="9" t="s">
        <v>278</v>
      </c>
      <c r="G4778" s="9" t="s">
        <v>278</v>
      </c>
      <c r="H4778" s="9">
        <v>300.3999999999869</v>
      </c>
      <c r="I4778" s="9">
        <v>441.30000000000291</v>
      </c>
      <c r="J4778" s="9">
        <v>145.90000000000873</v>
      </c>
      <c r="K4778" s="9">
        <v>0</v>
      </c>
      <c r="L4778" s="9">
        <v>254.29999999999927</v>
      </c>
      <c r="M4778" s="9"/>
      <c r="O4778" s="67">
        <v>1141.8999999999978</v>
      </c>
      <c r="T4778"/>
      <c r="U4778" s="63"/>
      <c r="V4778" s="63"/>
      <c r="W4778" s="283"/>
      <c r="X4778" s="317"/>
      <c r="Y4778" s="63"/>
    </row>
    <row r="4779" spans="1:25" ht="15">
      <c r="A4779" s="28" t="s">
        <v>723</v>
      </c>
      <c r="B4779" s="63" t="s">
        <v>720</v>
      </c>
      <c r="E4779" s="9" t="s">
        <v>278</v>
      </c>
      <c r="F4779" s="9" t="s">
        <v>278</v>
      </c>
      <c r="G4779" s="9" t="s">
        <v>278</v>
      </c>
      <c r="H4779" s="9">
        <v>182.89999999999782</v>
      </c>
      <c r="I4779" s="9">
        <v>236.80000000000291</v>
      </c>
      <c r="J4779" s="216">
        <v>481.60000000000582</v>
      </c>
      <c r="K4779" s="9">
        <v>0</v>
      </c>
      <c r="L4779" s="9">
        <v>235.99999999999636</v>
      </c>
      <c r="M4779" s="9"/>
      <c r="O4779" s="67">
        <v>1137.3000000000029</v>
      </c>
      <c r="Q4779" t="s">
        <v>288</v>
      </c>
      <c r="T4779"/>
      <c r="U4779" s="63"/>
      <c r="V4779" s="63"/>
      <c r="W4779" s="283"/>
      <c r="X4779" s="317"/>
      <c r="Y4779" s="63"/>
    </row>
    <row r="4780" spans="1:25" ht="15">
      <c r="A4780" s="28" t="s">
        <v>724</v>
      </c>
      <c r="B4780" s="205" t="s">
        <v>1560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>
        <v>411.59999999999673</v>
      </c>
      <c r="J4780" s="9">
        <v>302.39999999999782</v>
      </c>
      <c r="K4780" s="9">
        <v>0</v>
      </c>
      <c r="L4780" s="9">
        <v>396.20000000000437</v>
      </c>
      <c r="M4780" s="9"/>
      <c r="O4780" s="67">
        <v>1110.1999999999989</v>
      </c>
      <c r="T4780"/>
      <c r="U4780" s="63"/>
      <c r="V4780" s="63"/>
      <c r="W4780" s="283"/>
      <c r="X4780" s="317"/>
      <c r="Y4780" s="63"/>
    </row>
    <row r="4781" spans="1:25" ht="15">
      <c r="A4781" s="28" t="s">
        <v>730</v>
      </c>
      <c r="B4781" s="63" t="s">
        <v>712</v>
      </c>
      <c r="E4781" s="9" t="s">
        <v>278</v>
      </c>
      <c r="F4781" s="9" t="s">
        <v>278</v>
      </c>
      <c r="G4781" s="9" t="s">
        <v>278</v>
      </c>
      <c r="H4781" s="9">
        <v>357.80000000000109</v>
      </c>
      <c r="I4781" s="9">
        <v>257.59999999999491</v>
      </c>
      <c r="J4781" s="9">
        <v>194.09999999999127</v>
      </c>
      <c r="K4781" s="9">
        <v>0</v>
      </c>
      <c r="L4781" s="9">
        <v>299.10000000000218</v>
      </c>
      <c r="M4781" s="9"/>
      <c r="O4781" s="67">
        <v>1108.5999999999894</v>
      </c>
      <c r="T4781"/>
      <c r="U4781" s="273"/>
      <c r="V4781" s="63"/>
      <c r="W4781" s="282"/>
      <c r="X4781" s="317"/>
      <c r="Y4781" s="63"/>
    </row>
    <row r="4782" spans="1:25" ht="15">
      <c r="A4782" s="28" t="s">
        <v>738</v>
      </c>
      <c r="B4782" s="63" t="s">
        <v>705</v>
      </c>
      <c r="E4782" s="9" t="s">
        <v>278</v>
      </c>
      <c r="F4782" s="9" t="s">
        <v>278</v>
      </c>
      <c r="G4782" s="9" t="s">
        <v>278</v>
      </c>
      <c r="H4782" s="9">
        <v>146.89999999999418</v>
      </c>
      <c r="I4782" s="9">
        <v>135.19999999999891</v>
      </c>
      <c r="J4782" s="216">
        <v>504.90000000000873</v>
      </c>
      <c r="K4782" s="9">
        <v>0</v>
      </c>
      <c r="L4782" s="9">
        <v>278.40000000000146</v>
      </c>
      <c r="M4782" s="9"/>
      <c r="O4782" s="67">
        <v>1065.4000000000033</v>
      </c>
      <c r="Q4782" t="s">
        <v>297</v>
      </c>
      <c r="T4782"/>
      <c r="U4782" s="273"/>
      <c r="V4782" s="63"/>
      <c r="W4782" s="283"/>
      <c r="X4782" s="317"/>
      <c r="Y4782" s="63"/>
    </row>
    <row r="4783" spans="1:25" ht="15">
      <c r="A4783" s="28" t="s">
        <v>742</v>
      </c>
      <c r="B4783" s="205" t="s">
        <v>1549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>
        <v>307.70000000000255</v>
      </c>
      <c r="J4783" s="216">
        <v>446.20000000000073</v>
      </c>
      <c r="K4783" s="9">
        <v>0</v>
      </c>
      <c r="L4783" s="9">
        <v>297.99999999999272</v>
      </c>
      <c r="M4783" s="9"/>
      <c r="O4783" s="67">
        <v>1051.899999999996</v>
      </c>
      <c r="Q4783" t="s">
        <v>293</v>
      </c>
      <c r="T4783"/>
      <c r="U4783" s="63"/>
      <c r="V4783" s="63"/>
      <c r="W4783" s="265"/>
      <c r="X4783" s="317"/>
      <c r="Y4783" s="63"/>
    </row>
    <row r="4784" spans="1:25" ht="15">
      <c r="A4784" s="28" t="s">
        <v>743</v>
      </c>
      <c r="B4784" s="205" t="s">
        <v>1553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">
        <v>318.20000000000255</v>
      </c>
      <c r="J4784" s="9">
        <v>383.89999999999054</v>
      </c>
      <c r="K4784" s="9">
        <v>0</v>
      </c>
      <c r="L4784" s="9">
        <v>324.80000000000291</v>
      </c>
      <c r="M4784" s="9"/>
      <c r="O4784" s="67">
        <v>1026.899999999996</v>
      </c>
      <c r="T4784"/>
      <c r="U4784" s="273"/>
      <c r="V4784" s="63"/>
      <c r="W4784" s="283"/>
      <c r="X4784" s="317"/>
      <c r="Y4784" s="63"/>
    </row>
    <row r="4785" spans="1:25" ht="15">
      <c r="A4785" s="28" t="s">
        <v>744</v>
      </c>
      <c r="B4785" s="205" t="s">
        <v>1567</v>
      </c>
      <c r="C4785" s="3"/>
      <c r="D4785" s="3"/>
      <c r="E4785" s="9" t="s">
        <v>278</v>
      </c>
      <c r="F4785" s="9" t="s">
        <v>278</v>
      </c>
      <c r="G4785" s="9" t="s">
        <v>278</v>
      </c>
      <c r="H4785" s="9" t="s">
        <v>278</v>
      </c>
      <c r="I4785" s="216">
        <v>572.10000000000036</v>
      </c>
      <c r="J4785" s="9">
        <v>415.59999999999854</v>
      </c>
      <c r="K4785" s="9">
        <v>0</v>
      </c>
      <c r="L4785" s="9" t="s">
        <v>278</v>
      </c>
      <c r="M4785" s="9"/>
      <c r="O4785" s="67">
        <v>987.69999999999891</v>
      </c>
      <c r="Q4785" t="s">
        <v>297</v>
      </c>
      <c r="T4785"/>
      <c r="U4785" s="218"/>
      <c r="V4785" s="63"/>
      <c r="W4785" s="283"/>
      <c r="X4785" s="317"/>
      <c r="Y4785" s="63"/>
    </row>
    <row r="4786" spans="1:25" ht="15">
      <c r="A4786" s="28" t="s">
        <v>750</v>
      </c>
      <c r="B4786" s="205" t="s">
        <v>1566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9">
        <v>151.19999999999709</v>
      </c>
      <c r="J4786" s="9">
        <v>340.79999999999927</v>
      </c>
      <c r="K4786" s="9">
        <v>0</v>
      </c>
      <c r="L4786" s="9">
        <v>473.80000000000655</v>
      </c>
      <c r="M4786" s="9"/>
      <c r="O4786" s="67">
        <v>965.80000000000291</v>
      </c>
      <c r="T4786"/>
      <c r="U4786" s="63"/>
      <c r="V4786" s="63"/>
      <c r="W4786" s="283"/>
      <c r="X4786" s="317"/>
      <c r="Y4786" s="63"/>
    </row>
    <row r="4787" spans="1:25" ht="15">
      <c r="A4787" s="28" t="s">
        <v>751</v>
      </c>
      <c r="B4787" s="63" t="s">
        <v>158</v>
      </c>
      <c r="E4787" s="9" t="s">
        <v>278</v>
      </c>
      <c r="F4787" s="9" t="s">
        <v>278</v>
      </c>
      <c r="G4787" s="9">
        <v>211.9</v>
      </c>
      <c r="H4787" s="9">
        <v>383.79999999999927</v>
      </c>
      <c r="I4787" s="9">
        <v>366.19999999999891</v>
      </c>
      <c r="J4787" s="9" t="s">
        <v>278</v>
      </c>
      <c r="K4787" s="9">
        <v>0</v>
      </c>
      <c r="L4787" s="9" t="s">
        <v>278</v>
      </c>
      <c r="M4787" s="9"/>
      <c r="O4787" s="67">
        <v>961.89999999999816</v>
      </c>
      <c r="T4787"/>
      <c r="U4787" s="63"/>
      <c r="V4787" s="63"/>
      <c r="W4787" s="265"/>
      <c r="X4787" s="317"/>
      <c r="Y4787" s="63"/>
    </row>
    <row r="4788" spans="1:25" ht="15">
      <c r="A4788" s="28" t="s">
        <v>752</v>
      </c>
      <c r="B4788" s="205" t="s">
        <v>1559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>
        <v>298.09999999999854</v>
      </c>
      <c r="J4788" s="9">
        <v>251.90000000000509</v>
      </c>
      <c r="K4788" s="9">
        <v>0</v>
      </c>
      <c r="L4788" s="9">
        <v>404.90000000001237</v>
      </c>
      <c r="M4788" s="9"/>
      <c r="O4788" s="67">
        <v>954.90000000001601</v>
      </c>
      <c r="T4788"/>
      <c r="U4788" s="63"/>
      <c r="V4788" s="63"/>
      <c r="W4788" s="265"/>
      <c r="X4788" s="317"/>
      <c r="Y4788" s="63"/>
    </row>
    <row r="4789" spans="1:25" ht="15">
      <c r="A4789" s="28" t="s">
        <v>754</v>
      </c>
      <c r="B4789" s="63" t="s">
        <v>745</v>
      </c>
      <c r="E4789" s="9" t="s">
        <v>278</v>
      </c>
      <c r="F4789" s="9" t="s">
        <v>278</v>
      </c>
      <c r="G4789" s="9" t="s">
        <v>278</v>
      </c>
      <c r="H4789" s="9">
        <v>312.89999999999964</v>
      </c>
      <c r="I4789" s="9">
        <v>220.49999999999818</v>
      </c>
      <c r="J4789" s="9">
        <v>285.60000000000582</v>
      </c>
      <c r="K4789" s="9">
        <v>0</v>
      </c>
      <c r="L4789" s="9">
        <v>131.30000000000109</v>
      </c>
      <c r="M4789" s="9"/>
      <c r="O4789" s="67">
        <v>950.30000000000473</v>
      </c>
      <c r="T4789"/>
      <c r="U4789" s="63"/>
      <c r="V4789" s="63"/>
      <c r="W4789" s="283"/>
      <c r="X4789" s="317"/>
      <c r="Y4789" s="63"/>
    </row>
    <row r="4790" spans="1:25" ht="15">
      <c r="A4790" s="28" t="s">
        <v>755</v>
      </c>
      <c r="B4790" s="205" t="s">
        <v>1550</v>
      </c>
      <c r="C4790" s="3"/>
      <c r="D4790" s="3"/>
      <c r="E4790" s="9" t="s">
        <v>278</v>
      </c>
      <c r="F4790" s="9" t="s">
        <v>278</v>
      </c>
      <c r="G4790" s="9" t="s">
        <v>278</v>
      </c>
      <c r="H4790" s="9" t="s">
        <v>278</v>
      </c>
      <c r="I4790" s="9">
        <v>384.70000000000073</v>
      </c>
      <c r="J4790" s="9">
        <v>342.100000000004</v>
      </c>
      <c r="K4790" s="9">
        <v>0</v>
      </c>
      <c r="L4790" s="9">
        <v>167.10000000000582</v>
      </c>
      <c r="M4790" s="9"/>
      <c r="O4790" s="67">
        <v>893.90000000001055</v>
      </c>
      <c r="T4790"/>
      <c r="U4790" s="273"/>
      <c r="V4790" s="63"/>
      <c r="W4790" s="283"/>
      <c r="X4790" s="317"/>
      <c r="Y4790" s="63"/>
    </row>
    <row r="4791" spans="1:25" ht="15">
      <c r="A4791" s="28" t="s">
        <v>756</v>
      </c>
      <c r="B4791" s="63" t="s">
        <v>710</v>
      </c>
      <c r="E4791" s="9" t="s">
        <v>278</v>
      </c>
      <c r="F4791" s="9" t="s">
        <v>278</v>
      </c>
      <c r="G4791" s="9" t="s">
        <v>278</v>
      </c>
      <c r="H4791" s="216">
        <v>460.69999999999527</v>
      </c>
      <c r="I4791" s="9">
        <v>76.30000000000291</v>
      </c>
      <c r="J4791" s="9">
        <v>92.100000000002183</v>
      </c>
      <c r="K4791" s="9">
        <v>0</v>
      </c>
      <c r="L4791" s="9">
        <v>261.39999999999782</v>
      </c>
      <c r="M4791" s="9"/>
      <c r="O4791" s="67">
        <v>890.49999999999818</v>
      </c>
      <c r="Q4791" t="s">
        <v>287</v>
      </c>
      <c r="T4791"/>
      <c r="U4791" s="63"/>
      <c r="V4791" s="63"/>
      <c r="W4791" s="283"/>
      <c r="X4791" s="317"/>
      <c r="Y4791" s="63"/>
    </row>
    <row r="4792" spans="1:25" ht="15">
      <c r="A4792" s="28" t="s">
        <v>759</v>
      </c>
      <c r="B4792" s="205" t="s">
        <v>1563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>
        <v>374.59999999999854</v>
      </c>
      <c r="J4792" s="9">
        <v>137.69999999999345</v>
      </c>
      <c r="K4792" s="9">
        <v>0</v>
      </c>
      <c r="L4792" s="9">
        <v>374.50000000000364</v>
      </c>
      <c r="M4792" s="9"/>
      <c r="O4792" s="67">
        <v>886.79999999999563</v>
      </c>
      <c r="T4792"/>
      <c r="U4792" s="218"/>
      <c r="V4792" s="63"/>
      <c r="W4792" s="283"/>
      <c r="X4792" s="317"/>
      <c r="Y4792" s="63"/>
    </row>
    <row r="4793" spans="1:25" ht="15">
      <c r="A4793" s="28" t="s">
        <v>841</v>
      </c>
      <c r="B4793" s="63" t="s">
        <v>179</v>
      </c>
      <c r="E4793" s="213">
        <v>846.05</v>
      </c>
      <c r="F4793" s="9" t="s">
        <v>278</v>
      </c>
      <c r="G4793" s="9" t="s">
        <v>278</v>
      </c>
      <c r="H4793" s="9" t="s">
        <v>278</v>
      </c>
      <c r="I4793" s="9" t="s">
        <v>278</v>
      </c>
      <c r="J4793" s="9" t="s">
        <v>278</v>
      </c>
      <c r="K4793" s="9">
        <v>0</v>
      </c>
      <c r="L4793" s="9" t="s">
        <v>278</v>
      </c>
      <c r="M4793" s="9"/>
      <c r="O4793" s="67">
        <v>846.05</v>
      </c>
      <c r="Q4793" t="s">
        <v>281</v>
      </c>
      <c r="T4793" t="s">
        <v>3227</v>
      </c>
      <c r="U4793" s="218"/>
      <c r="V4793" s="63"/>
      <c r="W4793" s="282"/>
      <c r="X4793" s="317"/>
      <c r="Y4793" s="63"/>
    </row>
    <row r="4794" spans="1:25" ht="15">
      <c r="A4794" s="28" t="s">
        <v>842</v>
      </c>
      <c r="B4794" s="63" t="s">
        <v>4</v>
      </c>
      <c r="E4794" s="9">
        <v>212.3</v>
      </c>
      <c r="F4794" s="9">
        <v>124.7</v>
      </c>
      <c r="G4794" s="9">
        <v>104.6</v>
      </c>
      <c r="H4794" s="9">
        <v>110.69999999999891</v>
      </c>
      <c r="I4794" s="9">
        <v>276.60000000000218</v>
      </c>
      <c r="J4794" s="9" t="s">
        <v>278</v>
      </c>
      <c r="K4794" s="9">
        <v>0</v>
      </c>
      <c r="L4794" s="9" t="s">
        <v>278</v>
      </c>
      <c r="M4794" s="9"/>
      <c r="O4794" s="67">
        <v>828.90000000000111</v>
      </c>
      <c r="T4794"/>
      <c r="U4794" s="63"/>
      <c r="V4794" s="63"/>
      <c r="W4794" s="265"/>
      <c r="X4794" s="317"/>
      <c r="Y4794" s="63"/>
    </row>
    <row r="4795" spans="1:25" ht="15">
      <c r="A4795" s="28" t="s">
        <v>843</v>
      </c>
      <c r="B4795" s="28" t="s">
        <v>685</v>
      </c>
      <c r="E4795" s="9" t="s">
        <v>278</v>
      </c>
      <c r="F4795" s="9" t="s">
        <v>278</v>
      </c>
      <c r="G4795" s="9" t="s">
        <v>278</v>
      </c>
      <c r="H4795" s="9">
        <v>274</v>
      </c>
      <c r="I4795" s="9">
        <v>99.799999999997453</v>
      </c>
      <c r="J4795" s="9">
        <v>112.39999999999964</v>
      </c>
      <c r="K4795" s="9">
        <v>0</v>
      </c>
      <c r="L4795" s="9">
        <v>311.89999999999418</v>
      </c>
      <c r="M4795" s="9"/>
      <c r="O4795" s="67">
        <v>798.09999999999127</v>
      </c>
      <c r="T4795"/>
      <c r="U4795" s="63"/>
      <c r="V4795" s="63"/>
      <c r="W4795" s="283"/>
      <c r="X4795" s="317"/>
      <c r="Y4795" s="63"/>
    </row>
    <row r="4796" spans="1:25" ht="15">
      <c r="A4796" s="28" t="s">
        <v>844</v>
      </c>
      <c r="B4796" s="63" t="s">
        <v>721</v>
      </c>
      <c r="E4796" s="9" t="s">
        <v>278</v>
      </c>
      <c r="F4796" s="9" t="s">
        <v>278</v>
      </c>
      <c r="G4796" s="9" t="s">
        <v>278</v>
      </c>
      <c r="H4796" s="9">
        <v>189.90000000000509</v>
      </c>
      <c r="I4796" s="9">
        <v>154.50000000000364</v>
      </c>
      <c r="J4796" s="9">
        <v>248.30000000000655</v>
      </c>
      <c r="K4796" s="9">
        <v>0</v>
      </c>
      <c r="L4796" s="9">
        <v>201.700000000008</v>
      </c>
      <c r="M4796" s="9"/>
      <c r="O4796" s="67">
        <v>794.40000000002328</v>
      </c>
      <c r="T4796"/>
      <c r="U4796" s="273"/>
      <c r="V4796" s="63"/>
      <c r="W4796" s="282"/>
      <c r="X4796" s="317"/>
      <c r="Y4796" s="63"/>
    </row>
    <row r="4797" spans="1:25" ht="15">
      <c r="A4797" s="28" t="s">
        <v>845</v>
      </c>
      <c r="B4797" s="63" t="s">
        <v>2549</v>
      </c>
      <c r="C4797" s="3"/>
      <c r="D4797" s="3"/>
      <c r="E4797" s="9" t="s">
        <v>278</v>
      </c>
      <c r="F4797" s="9" t="s">
        <v>278</v>
      </c>
      <c r="G4797" s="9" t="s">
        <v>278</v>
      </c>
      <c r="H4797" s="9" t="s">
        <v>278</v>
      </c>
      <c r="I4797" s="9" t="s">
        <v>278</v>
      </c>
      <c r="J4797" s="9" t="s">
        <v>278</v>
      </c>
      <c r="K4797" s="9">
        <v>0</v>
      </c>
      <c r="L4797" s="212">
        <v>741.20000000000073</v>
      </c>
      <c r="M4797" s="212"/>
      <c r="O4797" s="67">
        <v>741.20000000000073</v>
      </c>
      <c r="Q4797" t="s">
        <v>282</v>
      </c>
      <c r="T4797"/>
      <c r="U4797" s="63"/>
      <c r="V4797" s="63"/>
      <c r="W4797" s="282"/>
      <c r="X4797" s="317"/>
      <c r="Y4797" s="63"/>
    </row>
    <row r="4798" spans="1:25" ht="15">
      <c r="A4798" s="28" t="s">
        <v>846</v>
      </c>
      <c r="B4798" s="273" t="s">
        <v>2003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9" t="s">
        <v>278</v>
      </c>
      <c r="K4798" s="9">
        <v>0</v>
      </c>
      <c r="L4798" s="216">
        <v>726</v>
      </c>
      <c r="M4798" s="216"/>
      <c r="O4798" s="67">
        <v>726</v>
      </c>
      <c r="Q4798" t="s">
        <v>283</v>
      </c>
      <c r="T4798"/>
      <c r="U4798" s="273"/>
      <c r="V4798" s="63"/>
      <c r="W4798" s="283"/>
      <c r="X4798" s="317"/>
      <c r="Y4798" s="63"/>
    </row>
    <row r="4799" spans="1:25" ht="15">
      <c r="A4799" s="28" t="s">
        <v>847</v>
      </c>
      <c r="B4799" s="63" t="s">
        <v>156</v>
      </c>
      <c r="E4799" s="9" t="s">
        <v>278</v>
      </c>
      <c r="F4799" s="9" t="s">
        <v>278</v>
      </c>
      <c r="G4799" s="9">
        <v>191.2</v>
      </c>
      <c r="H4799" s="9">
        <v>178.79999999999563</v>
      </c>
      <c r="I4799" s="9">
        <v>166.80000000000109</v>
      </c>
      <c r="J4799" s="9">
        <v>179.700000000008</v>
      </c>
      <c r="K4799" s="9">
        <v>0</v>
      </c>
      <c r="L4799" s="9" t="s">
        <v>278</v>
      </c>
      <c r="M4799" s="9"/>
      <c r="O4799" s="67">
        <v>716.50000000000477</v>
      </c>
      <c r="T4799"/>
      <c r="U4799" s="63"/>
      <c r="V4799" s="63"/>
      <c r="W4799" s="265"/>
      <c r="X4799" s="317"/>
      <c r="Y4799" s="63"/>
    </row>
    <row r="4800" spans="1:25" ht="15">
      <c r="A4800" s="28" t="s">
        <v>848</v>
      </c>
      <c r="B4800" s="63" t="s">
        <v>701</v>
      </c>
      <c r="E4800" s="9" t="s">
        <v>278</v>
      </c>
      <c r="F4800" s="9" t="s">
        <v>278</v>
      </c>
      <c r="G4800" s="9" t="s">
        <v>278</v>
      </c>
      <c r="H4800" s="9">
        <v>283.70000000000437</v>
      </c>
      <c r="I4800" s="9">
        <v>422.09999999999854</v>
      </c>
      <c r="J4800" s="9" t="s">
        <v>278</v>
      </c>
      <c r="K4800" s="9">
        <v>0</v>
      </c>
      <c r="L4800" s="9" t="s">
        <v>278</v>
      </c>
      <c r="M4800" s="9"/>
      <c r="O4800" s="67">
        <v>705.80000000000291</v>
      </c>
      <c r="T4800"/>
      <c r="U4800" s="63"/>
      <c r="V4800" s="63"/>
      <c r="W4800" s="282"/>
      <c r="X4800" s="317"/>
      <c r="Y4800" s="63"/>
    </row>
    <row r="4801" spans="1:25" ht="15">
      <c r="A4801" s="28" t="s">
        <v>849</v>
      </c>
      <c r="B4801" s="63" t="s">
        <v>2547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9" t="s">
        <v>278</v>
      </c>
      <c r="K4801" s="9">
        <v>0</v>
      </c>
      <c r="L4801" s="216">
        <v>705.79999999999563</v>
      </c>
      <c r="M4801" s="216"/>
      <c r="O4801" s="67">
        <v>705.79999999999563</v>
      </c>
      <c r="Q4801" t="s">
        <v>297</v>
      </c>
      <c r="T4801"/>
      <c r="U4801" s="63"/>
      <c r="V4801" s="63"/>
      <c r="W4801" s="283"/>
      <c r="X4801" s="317"/>
      <c r="Y4801" s="63"/>
    </row>
    <row r="4802" spans="1:25" ht="15">
      <c r="A4802" s="28" t="s">
        <v>850</v>
      </c>
      <c r="B4802" s="273" t="s">
        <v>1886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>
        <v>259.59999999999854</v>
      </c>
      <c r="K4802" s="9">
        <v>0</v>
      </c>
      <c r="L4802" s="9">
        <v>415.09999999999127</v>
      </c>
      <c r="M4802" s="9"/>
      <c r="O4802" s="67">
        <v>674.69999999998981</v>
      </c>
      <c r="T4802"/>
      <c r="U4802" s="63"/>
      <c r="V4802" s="63"/>
      <c r="W4802" s="283"/>
      <c r="X4802" s="317"/>
      <c r="Y4802" s="63"/>
    </row>
    <row r="4803" spans="1:25" ht="15">
      <c r="A4803" s="28" t="s">
        <v>851</v>
      </c>
      <c r="B4803" s="273" t="s">
        <v>1884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213">
        <v>586.10000000000218</v>
      </c>
      <c r="K4803" s="9">
        <v>0</v>
      </c>
      <c r="L4803" s="9" t="s">
        <v>278</v>
      </c>
      <c r="M4803" s="9"/>
      <c r="O4803" s="67">
        <v>586.10000000000218</v>
      </c>
      <c r="Q4803" t="s">
        <v>281</v>
      </c>
      <c r="T4803" s="21" t="s">
        <v>3227</v>
      </c>
      <c r="U4803" s="218"/>
      <c r="V4803" s="63"/>
      <c r="W4803" s="283"/>
      <c r="X4803" s="317"/>
      <c r="Y4803" s="63"/>
    </row>
    <row r="4804" spans="1:25" ht="15">
      <c r="A4804" s="28" t="s">
        <v>852</v>
      </c>
      <c r="B4804" s="273" t="s">
        <v>1882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>
        <v>205.19999999998618</v>
      </c>
      <c r="K4804" s="9">
        <v>0</v>
      </c>
      <c r="L4804" s="9">
        <v>374</v>
      </c>
      <c r="M4804" s="9"/>
      <c r="O4804" s="67">
        <v>579.19999999998618</v>
      </c>
      <c r="T4804"/>
      <c r="U4804" s="63"/>
      <c r="V4804" s="63"/>
      <c r="W4804" s="265"/>
      <c r="X4804" s="317"/>
      <c r="Y4804" s="63"/>
    </row>
    <row r="4805" spans="1:25" ht="15">
      <c r="A4805" s="28" t="s">
        <v>853</v>
      </c>
      <c r="B4805" s="218" t="s">
        <v>1547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216">
        <v>572.79999999999745</v>
      </c>
      <c r="J4805" s="9" t="s">
        <v>278</v>
      </c>
      <c r="K4805" s="9">
        <v>0</v>
      </c>
      <c r="L4805" s="9" t="s">
        <v>278</v>
      </c>
      <c r="M4805" s="9"/>
      <c r="O4805" s="67">
        <v>572.79999999999745</v>
      </c>
      <c r="Q4805" t="s">
        <v>284</v>
      </c>
      <c r="T4805"/>
      <c r="U4805" s="273"/>
      <c r="V4805" s="63"/>
      <c r="W4805" s="283"/>
      <c r="X4805" s="317"/>
      <c r="Y4805" s="63"/>
    </row>
    <row r="4806" spans="1:25" ht="15">
      <c r="A4806" s="28" t="s">
        <v>854</v>
      </c>
      <c r="B4806" s="63" t="s">
        <v>2550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0</v>
      </c>
      <c r="L4806" s="9">
        <v>560.20000000000437</v>
      </c>
      <c r="M4806" s="9"/>
      <c r="O4806" s="67">
        <v>560.20000000000437</v>
      </c>
      <c r="T4806"/>
      <c r="U4806" s="273"/>
      <c r="V4806" s="63"/>
      <c r="W4806" s="283"/>
      <c r="X4806" s="317"/>
      <c r="Y4806" s="63"/>
    </row>
    <row r="4807" spans="1:25" ht="15">
      <c r="A4807" s="28" t="s">
        <v>855</v>
      </c>
      <c r="B4807" s="63" t="s">
        <v>2556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9" t="s">
        <v>278</v>
      </c>
      <c r="K4807" s="9">
        <v>0</v>
      </c>
      <c r="L4807" s="9">
        <v>547.09999999999854</v>
      </c>
      <c r="M4807" s="9"/>
      <c r="O4807" s="67">
        <v>547.09999999999854</v>
      </c>
      <c r="T4807"/>
      <c r="U4807" s="63"/>
      <c r="V4807" s="63"/>
      <c r="W4807" s="283"/>
      <c r="X4807" s="317"/>
      <c r="Y4807" s="63"/>
    </row>
    <row r="4808" spans="1:25" ht="15">
      <c r="A4808" s="28" t="s">
        <v>856</v>
      </c>
      <c r="B4808" s="63" t="s">
        <v>2557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>
        <v>0</v>
      </c>
      <c r="L4808" s="9">
        <v>525.90000000000873</v>
      </c>
      <c r="M4808" s="9"/>
      <c r="O4808" s="67">
        <v>525.90000000000873</v>
      </c>
      <c r="T4808"/>
      <c r="U4808" s="63"/>
      <c r="V4808" s="63"/>
      <c r="W4808" s="283"/>
      <c r="X4808" s="317"/>
      <c r="Y4808" s="63"/>
    </row>
    <row r="4809" spans="1:25" ht="15">
      <c r="A4809" s="28" t="s">
        <v>857</v>
      </c>
      <c r="B4809" s="273" t="s">
        <v>1894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>
        <v>135.799999999992</v>
      </c>
      <c r="K4809" s="9">
        <v>0</v>
      </c>
      <c r="L4809" s="9">
        <v>389.79999999999598</v>
      </c>
      <c r="M4809" s="9"/>
      <c r="O4809" s="67">
        <v>525.59999999998797</v>
      </c>
      <c r="T4809"/>
      <c r="U4809" s="273"/>
      <c r="V4809" s="63"/>
      <c r="W4809" s="283"/>
      <c r="X4809" s="317"/>
      <c r="Y4809" s="63"/>
    </row>
    <row r="4810" spans="1:25" ht="15">
      <c r="A4810" s="28" t="s">
        <v>858</v>
      </c>
      <c r="B4810" s="63" t="s">
        <v>726</v>
      </c>
      <c r="E4810" s="9" t="s">
        <v>278</v>
      </c>
      <c r="F4810" s="9" t="s">
        <v>278</v>
      </c>
      <c r="G4810" s="9" t="s">
        <v>278</v>
      </c>
      <c r="H4810" s="9">
        <v>279.60000000000946</v>
      </c>
      <c r="I4810" s="9">
        <v>241.99999999999636</v>
      </c>
      <c r="J4810" s="9" t="s">
        <v>278</v>
      </c>
      <c r="K4810" s="9">
        <v>0</v>
      </c>
      <c r="L4810" s="9" t="s">
        <v>278</v>
      </c>
      <c r="M4810" s="9"/>
      <c r="O4810" s="67">
        <v>521.60000000000582</v>
      </c>
      <c r="T4810"/>
      <c r="U4810" s="273"/>
      <c r="V4810" s="63"/>
      <c r="W4810" s="283"/>
      <c r="X4810" s="317"/>
      <c r="Y4810" s="63"/>
    </row>
    <row r="4811" spans="1:25" ht="15">
      <c r="A4811" s="28" t="s">
        <v>859</v>
      </c>
      <c r="B4811" s="63" t="s">
        <v>2566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>
        <v>0</v>
      </c>
      <c r="L4811" s="9">
        <v>506.10000000000218</v>
      </c>
      <c r="M4811" s="9"/>
      <c r="O4811" s="67">
        <v>506.10000000000218</v>
      </c>
      <c r="T4811"/>
      <c r="U4811" s="63"/>
      <c r="V4811" s="63"/>
      <c r="W4811" s="265"/>
      <c r="X4811" s="317"/>
      <c r="Y4811" s="63"/>
    </row>
    <row r="4812" spans="1:25" ht="15">
      <c r="A4812" s="28" t="s">
        <v>860</v>
      </c>
      <c r="B4812" s="63" t="s">
        <v>741</v>
      </c>
      <c r="E4812" s="9" t="s">
        <v>278</v>
      </c>
      <c r="F4812" s="9" t="s">
        <v>278</v>
      </c>
      <c r="G4812" s="9" t="s">
        <v>278</v>
      </c>
      <c r="H4812" s="216">
        <v>503.49999999999636</v>
      </c>
      <c r="I4812" s="9" t="s">
        <v>278</v>
      </c>
      <c r="J4812" s="9" t="s">
        <v>278</v>
      </c>
      <c r="K4812" s="9">
        <v>0</v>
      </c>
      <c r="L4812" s="9" t="s">
        <v>278</v>
      </c>
      <c r="M4812" s="9"/>
      <c r="O4812" s="67">
        <v>503.49999999999636</v>
      </c>
      <c r="Q4812" t="s">
        <v>297</v>
      </c>
      <c r="T4812"/>
      <c r="U4812" s="63"/>
      <c r="V4812" s="63"/>
      <c r="W4812" s="283"/>
      <c r="X4812" s="317"/>
      <c r="Y4812" s="63"/>
    </row>
    <row r="4813" spans="1:25" ht="15">
      <c r="A4813" s="28" t="s">
        <v>861</v>
      </c>
      <c r="B4813" s="205" t="s">
        <v>1551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>
        <v>116.79999999999927</v>
      </c>
      <c r="J4813" s="9">
        <v>378.79999999999563</v>
      </c>
      <c r="K4813" s="9">
        <v>0</v>
      </c>
      <c r="L4813" s="9" t="s">
        <v>278</v>
      </c>
      <c r="M4813" s="9"/>
      <c r="O4813" s="67">
        <v>495.59999999999491</v>
      </c>
      <c r="T4813"/>
      <c r="U4813" s="63"/>
      <c r="V4813" s="63"/>
      <c r="W4813" s="265"/>
      <c r="X4813" s="317"/>
      <c r="Y4813" s="63"/>
    </row>
    <row r="4814" spans="1:25" ht="15">
      <c r="A4814" s="28" t="s">
        <v>862</v>
      </c>
      <c r="B4814" s="63" t="s">
        <v>2558</v>
      </c>
      <c r="C4814" s="3"/>
      <c r="D4814" s="3"/>
      <c r="E4814" s="9" t="s">
        <v>278</v>
      </c>
      <c r="F4814" s="9" t="s">
        <v>278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>
        <v>0</v>
      </c>
      <c r="L4814" s="9">
        <v>491.19999999999709</v>
      </c>
      <c r="M4814" s="9"/>
      <c r="O4814" s="67">
        <v>491.19999999999709</v>
      </c>
      <c r="T4814"/>
      <c r="U4814" s="273"/>
      <c r="V4814" s="63"/>
      <c r="W4814" s="283"/>
      <c r="X4814" s="317"/>
      <c r="Y4814" s="63"/>
    </row>
    <row r="4815" spans="1:25" ht="15">
      <c r="A4815" s="28" t="s">
        <v>863</v>
      </c>
      <c r="B4815" s="63" t="s">
        <v>2548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0</v>
      </c>
      <c r="L4815" s="9">
        <v>484.20000000000437</v>
      </c>
      <c r="M4815" s="9"/>
      <c r="O4815" s="67">
        <v>484.20000000000437</v>
      </c>
      <c r="T4815"/>
      <c r="U4815" s="63"/>
      <c r="V4815" s="63"/>
      <c r="W4815" s="265"/>
      <c r="X4815" s="317"/>
      <c r="Y4815" s="63"/>
    </row>
    <row r="4816" spans="1:25" ht="15">
      <c r="A4816" s="28" t="s">
        <v>864</v>
      </c>
      <c r="B4816" s="273" t="s">
        <v>1888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>
        <v>176.80000000000291</v>
      </c>
      <c r="K4816" s="9">
        <v>0</v>
      </c>
      <c r="L4816" s="9">
        <v>307.19999999999709</v>
      </c>
      <c r="M4816" s="9"/>
      <c r="O4816" s="67">
        <v>484</v>
      </c>
      <c r="T4816"/>
      <c r="U4816" s="273"/>
      <c r="V4816" s="63"/>
      <c r="W4816" s="282"/>
      <c r="X4816" s="317"/>
      <c r="Y4816" s="63"/>
    </row>
    <row r="4817" spans="1:25" ht="15">
      <c r="A4817" s="28" t="s">
        <v>865</v>
      </c>
      <c r="B4817" s="273" t="s">
        <v>2726</v>
      </c>
      <c r="C4817" s="3"/>
      <c r="D4817" s="3"/>
      <c r="E4817" s="9" t="s">
        <v>278</v>
      </c>
      <c r="F4817" s="9" t="s">
        <v>278</v>
      </c>
      <c r="G4817" s="9" t="s">
        <v>278</v>
      </c>
      <c r="H4817" s="9" t="s">
        <v>278</v>
      </c>
      <c r="I4817" s="9" t="s">
        <v>278</v>
      </c>
      <c r="J4817" s="9" t="s">
        <v>278</v>
      </c>
      <c r="K4817" s="9">
        <v>0</v>
      </c>
      <c r="L4817" s="9">
        <v>477.10000000000582</v>
      </c>
      <c r="M4817" s="9"/>
      <c r="O4817" s="67">
        <v>477.10000000000582</v>
      </c>
      <c r="T4817"/>
      <c r="U4817" s="63"/>
      <c r="V4817" s="63"/>
      <c r="W4817" s="283"/>
      <c r="X4817" s="317"/>
      <c r="Y4817" s="63"/>
    </row>
    <row r="4818" spans="1:25" ht="15">
      <c r="A4818" s="28" t="s">
        <v>866</v>
      </c>
      <c r="B4818" s="63" t="s">
        <v>2559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>
        <v>0</v>
      </c>
      <c r="L4818" s="9">
        <v>455.79999999999927</v>
      </c>
      <c r="M4818" s="9"/>
      <c r="O4818" s="67">
        <v>455.79999999999927</v>
      </c>
      <c r="T4818"/>
      <c r="U4818" s="63"/>
      <c r="V4818" s="63"/>
      <c r="W4818" s="265"/>
      <c r="X4818" s="317"/>
      <c r="Y4818" s="63"/>
    </row>
    <row r="4819" spans="1:25" ht="15">
      <c r="A4819" s="28" t="s">
        <v>867</v>
      </c>
      <c r="B4819" s="205" t="s">
        <v>1561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>
        <v>46.099999999998545</v>
      </c>
      <c r="J4819" s="9">
        <v>129.19999999999345</v>
      </c>
      <c r="K4819" s="9">
        <v>0</v>
      </c>
      <c r="L4819" s="9">
        <v>256.39999999999054</v>
      </c>
      <c r="M4819" s="9"/>
      <c r="O4819" s="67">
        <v>431.69999999998254</v>
      </c>
      <c r="T4819"/>
      <c r="U4819" s="63"/>
      <c r="V4819" s="63"/>
      <c r="W4819" s="283"/>
      <c r="X4819" s="317"/>
      <c r="Y4819" s="63"/>
    </row>
    <row r="4820" spans="1:25" ht="15">
      <c r="A4820" s="28" t="s">
        <v>868</v>
      </c>
      <c r="B4820" s="63" t="s">
        <v>2560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>
        <v>0</v>
      </c>
      <c r="L4820" s="9">
        <v>424.39999999999418</v>
      </c>
      <c r="M4820" s="9"/>
      <c r="O4820" s="67">
        <v>424.39999999999418</v>
      </c>
      <c r="T4820"/>
      <c r="U4820" s="63"/>
      <c r="V4820" s="63"/>
      <c r="W4820" s="282"/>
      <c r="X4820" s="317"/>
      <c r="Y4820" s="63"/>
    </row>
    <row r="4821" spans="1:25" ht="15">
      <c r="A4821" s="28" t="s">
        <v>869</v>
      </c>
      <c r="B4821" s="63" t="s">
        <v>731</v>
      </c>
      <c r="E4821" s="9" t="s">
        <v>278</v>
      </c>
      <c r="F4821" s="9" t="s">
        <v>278</v>
      </c>
      <c r="G4821" s="9" t="s">
        <v>278</v>
      </c>
      <c r="H4821" s="216">
        <v>422.49999999999636</v>
      </c>
      <c r="I4821" s="9" t="s">
        <v>278</v>
      </c>
      <c r="J4821" s="9" t="s">
        <v>278</v>
      </c>
      <c r="K4821" s="9">
        <v>0</v>
      </c>
      <c r="L4821" s="9" t="s">
        <v>278</v>
      </c>
      <c r="M4821" s="9"/>
      <c r="O4821" s="67">
        <v>422.49999999999636</v>
      </c>
      <c r="Q4821" t="s">
        <v>288</v>
      </c>
      <c r="T4821"/>
      <c r="U4821" s="63"/>
      <c r="V4821" s="63"/>
      <c r="W4821" s="283"/>
      <c r="X4821" s="317"/>
      <c r="Y4821" s="63"/>
    </row>
    <row r="4822" spans="1:25" ht="15">
      <c r="A4822" s="28" t="s">
        <v>870</v>
      </c>
      <c r="B4822" s="63" t="s">
        <v>2563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>
        <v>0</v>
      </c>
      <c r="L4822" s="9">
        <v>421.40000000000146</v>
      </c>
      <c r="M4822" s="9"/>
      <c r="O4822" s="67">
        <v>421.40000000000146</v>
      </c>
      <c r="T4822"/>
      <c r="U4822" s="28"/>
      <c r="V4822" s="63"/>
      <c r="W4822" s="283"/>
      <c r="X4822" s="317"/>
      <c r="Y4822" s="63"/>
    </row>
    <row r="4823" spans="1:25" ht="15">
      <c r="A4823" s="28" t="s">
        <v>871</v>
      </c>
      <c r="B4823" s="63" t="s">
        <v>180</v>
      </c>
      <c r="C4823" s="3"/>
      <c r="D4823" s="3"/>
      <c r="E4823" s="9" t="s">
        <v>278</v>
      </c>
      <c r="F4823" s="9" t="s">
        <v>278</v>
      </c>
      <c r="G4823" s="9" t="s">
        <v>278</v>
      </c>
      <c r="H4823" s="9" t="s">
        <v>278</v>
      </c>
      <c r="I4823" s="9" t="s">
        <v>278</v>
      </c>
      <c r="J4823" s="9" t="s">
        <v>278</v>
      </c>
      <c r="K4823" s="9">
        <v>0</v>
      </c>
      <c r="L4823" s="9">
        <v>402.39999999999782</v>
      </c>
      <c r="M4823" s="9"/>
      <c r="O4823" s="67">
        <v>402.39999999999782</v>
      </c>
      <c r="T4823"/>
      <c r="U4823" s="273"/>
      <c r="V4823" s="63"/>
      <c r="W4823" s="283"/>
      <c r="X4823" s="317"/>
      <c r="Y4823" s="63"/>
    </row>
    <row r="4824" spans="1:25" ht="15">
      <c r="A4824" s="28" t="s">
        <v>872</v>
      </c>
      <c r="B4824" s="273" t="s">
        <v>1889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>
        <v>401.60000000000582</v>
      </c>
      <c r="K4824" s="9">
        <v>0</v>
      </c>
      <c r="L4824" s="9" t="s">
        <v>278</v>
      </c>
      <c r="M4824" s="9"/>
      <c r="O4824" s="67">
        <v>401.60000000000582</v>
      </c>
      <c r="T4824"/>
      <c r="U4824" s="218"/>
      <c r="V4824" s="63"/>
      <c r="W4824" s="283"/>
      <c r="X4824" s="317"/>
      <c r="Y4824" s="63"/>
    </row>
    <row r="4825" spans="1:25" ht="15">
      <c r="A4825" s="28" t="s">
        <v>873</v>
      </c>
      <c r="B4825" s="63" t="s">
        <v>2554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0</v>
      </c>
      <c r="L4825" s="9">
        <v>395.59999999999854</v>
      </c>
      <c r="M4825" s="9"/>
      <c r="O4825" s="67">
        <v>395.59999999999854</v>
      </c>
      <c r="T4825"/>
      <c r="U4825" s="273"/>
      <c r="V4825" s="63"/>
      <c r="W4825" s="283"/>
      <c r="X4825" s="317"/>
      <c r="Y4825" s="63"/>
    </row>
    <row r="4826" spans="1:25" ht="15">
      <c r="A4826" s="28" t="s">
        <v>874</v>
      </c>
      <c r="B4826" s="273" t="s">
        <v>1900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>
        <v>0</v>
      </c>
      <c r="L4826" s="9">
        <v>380.29999999999563</v>
      </c>
      <c r="M4826" s="9"/>
      <c r="O4826" s="67">
        <v>380.29999999999563</v>
      </c>
      <c r="T4826"/>
      <c r="U4826" s="63"/>
      <c r="V4826" s="63"/>
      <c r="W4826" s="265"/>
      <c r="X4826" s="317"/>
      <c r="Y4826" s="63"/>
    </row>
    <row r="4827" spans="1:25" ht="15">
      <c r="A4827" s="28" t="s">
        <v>875</v>
      </c>
      <c r="B4827" s="273" t="s">
        <v>1890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>
        <v>76.199999999993452</v>
      </c>
      <c r="K4827" s="9">
        <v>0</v>
      </c>
      <c r="L4827" s="9">
        <v>288.5</v>
      </c>
      <c r="M4827" s="9"/>
      <c r="O4827" s="67">
        <v>364.69999999999345</v>
      </c>
      <c r="T4827"/>
      <c r="U4827" s="63"/>
      <c r="V4827" s="63"/>
      <c r="W4827" s="265"/>
      <c r="X4827" s="317"/>
      <c r="Y4827" s="63"/>
    </row>
    <row r="4828" spans="1:25" ht="15">
      <c r="A4828" s="28" t="s">
        <v>876</v>
      </c>
      <c r="B4828" s="63" t="s">
        <v>2555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0</v>
      </c>
      <c r="L4828" s="9">
        <v>361.30000000000291</v>
      </c>
      <c r="M4828" s="9"/>
      <c r="O4828" s="67">
        <v>361.30000000000291</v>
      </c>
      <c r="T4828"/>
      <c r="U4828" s="218"/>
      <c r="V4828" s="63"/>
      <c r="W4828" s="283"/>
      <c r="X4828" s="317"/>
      <c r="Y4828" s="63"/>
    </row>
    <row r="4829" spans="1:25" ht="15">
      <c r="A4829" s="28" t="s">
        <v>877</v>
      </c>
      <c r="B4829" s="273" t="s">
        <v>1891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>
        <v>146.49999999999636</v>
      </c>
      <c r="K4829" s="9">
        <v>0</v>
      </c>
      <c r="L4829" s="9">
        <v>209.59999999999854</v>
      </c>
      <c r="M4829" s="9"/>
      <c r="O4829" s="67">
        <v>356.09999999999491</v>
      </c>
      <c r="T4829"/>
      <c r="U4829" s="28"/>
      <c r="V4829" s="63"/>
      <c r="W4829" s="283"/>
      <c r="X4829" s="317"/>
      <c r="Y4829" s="63"/>
    </row>
    <row r="4830" spans="1:25" ht="15">
      <c r="A4830" s="28" t="s">
        <v>878</v>
      </c>
      <c r="B4830" s="205" t="s">
        <v>1564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">
        <v>345.39999999999964</v>
      </c>
      <c r="J4830" s="9" t="s">
        <v>278</v>
      </c>
      <c r="K4830" s="9">
        <v>0</v>
      </c>
      <c r="L4830" s="9" t="s">
        <v>278</v>
      </c>
      <c r="M4830" s="9"/>
      <c r="O4830" s="67">
        <v>345.39999999999964</v>
      </c>
      <c r="T4830"/>
      <c r="U4830" s="63"/>
      <c r="V4830" s="63"/>
      <c r="W4830" s="283"/>
      <c r="X4830" s="317"/>
      <c r="Y4830" s="63"/>
    </row>
    <row r="4831" spans="1:25" ht="15">
      <c r="A4831" s="28" t="s">
        <v>879</v>
      </c>
      <c r="B4831" s="63" t="s">
        <v>2567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0</v>
      </c>
      <c r="L4831" s="9">
        <v>338.39999999999782</v>
      </c>
      <c r="M4831" s="9"/>
      <c r="O4831" s="67">
        <v>338.39999999999782</v>
      </c>
      <c r="T4831"/>
      <c r="U4831" s="273"/>
      <c r="V4831" s="63"/>
      <c r="W4831" s="282"/>
      <c r="X4831" s="317"/>
      <c r="Y4831" s="63"/>
    </row>
    <row r="4832" spans="1:25" ht="15">
      <c r="A4832" s="28" t="s">
        <v>880</v>
      </c>
      <c r="B4832" s="63" t="s">
        <v>2543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0</v>
      </c>
      <c r="L4832" s="9">
        <v>336.79999999999927</v>
      </c>
      <c r="M4832" s="9"/>
      <c r="O4832" s="67">
        <v>336.79999999999927</v>
      </c>
      <c r="T4832"/>
      <c r="U4832" s="273"/>
      <c r="V4832" s="63"/>
      <c r="W4832" s="283"/>
      <c r="X4832" s="317"/>
      <c r="Y4832" s="63"/>
    </row>
    <row r="4833" spans="1:20" ht="15">
      <c r="A4833" s="28" t="s">
        <v>2231</v>
      </c>
      <c r="B4833" s="63" t="s">
        <v>2553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0</v>
      </c>
      <c r="L4833" s="9">
        <v>334.39999999999964</v>
      </c>
      <c r="M4833" s="9"/>
      <c r="O4833" s="67">
        <v>334.39999999999964</v>
      </c>
      <c r="T4833"/>
    </row>
    <row r="4834" spans="1:20" ht="15">
      <c r="A4834" s="28" t="s">
        <v>2516</v>
      </c>
      <c r="B4834" s="63" t="s">
        <v>2542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0</v>
      </c>
      <c r="L4834" s="9">
        <v>329.799999999992</v>
      </c>
      <c r="M4834" s="9"/>
      <c r="O4834" s="67">
        <v>329.799999999992</v>
      </c>
      <c r="T4834"/>
    </row>
    <row r="4835" spans="1:20" ht="15">
      <c r="A4835" s="28" t="s">
        <v>2517</v>
      </c>
      <c r="B4835" s="273" t="s">
        <v>2541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0</v>
      </c>
      <c r="L4835" s="9">
        <v>322.29999999999563</v>
      </c>
      <c r="M4835" s="9"/>
      <c r="O4835" s="67">
        <v>322.29999999999563</v>
      </c>
      <c r="T4835"/>
    </row>
    <row r="4836" spans="1:20" ht="15">
      <c r="A4836" s="28" t="s">
        <v>2518</v>
      </c>
      <c r="B4836" s="273" t="s">
        <v>1924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0</v>
      </c>
      <c r="L4836" s="9">
        <v>292.80000000000109</v>
      </c>
      <c r="M4836" s="9"/>
      <c r="O4836" s="67">
        <v>292.80000000000109</v>
      </c>
      <c r="T4836"/>
    </row>
    <row r="4837" spans="1:20" ht="15">
      <c r="A4837" s="28" t="s">
        <v>2519</v>
      </c>
      <c r="B4837" s="63" t="s">
        <v>2544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0</v>
      </c>
      <c r="L4837" s="9">
        <v>288.99999999999636</v>
      </c>
      <c r="M4837" s="9"/>
      <c r="O4837" s="67">
        <v>288.99999999999636</v>
      </c>
      <c r="T4837"/>
    </row>
    <row r="4838" spans="1:20" ht="15">
      <c r="A4838" s="28" t="s">
        <v>2520</v>
      </c>
      <c r="B4838" s="63" t="s">
        <v>2545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>
        <v>0</v>
      </c>
      <c r="L4838" s="9">
        <v>284</v>
      </c>
      <c r="M4838" s="9"/>
      <c r="O4838" s="67">
        <v>284</v>
      </c>
      <c r="T4838"/>
    </row>
    <row r="4839" spans="1:20" ht="15">
      <c r="A4839" s="28" t="s">
        <v>2521</v>
      </c>
      <c r="B4839" s="63" t="s">
        <v>164</v>
      </c>
      <c r="E4839" s="9" t="s">
        <v>278</v>
      </c>
      <c r="F4839" s="9" t="s">
        <v>278</v>
      </c>
      <c r="G4839" s="9">
        <v>271.55</v>
      </c>
      <c r="H4839" s="9" t="s">
        <v>278</v>
      </c>
      <c r="I4839" s="9" t="s">
        <v>278</v>
      </c>
      <c r="J4839" s="9" t="s">
        <v>278</v>
      </c>
      <c r="K4839" s="9">
        <v>0</v>
      </c>
      <c r="L4839" s="9" t="s">
        <v>278</v>
      </c>
      <c r="M4839" s="9"/>
      <c r="O4839" s="67">
        <v>271.55</v>
      </c>
      <c r="T4839"/>
    </row>
    <row r="4840" spans="1:20" ht="15">
      <c r="A4840" s="28" t="s">
        <v>2522</v>
      </c>
      <c r="B4840" s="205" t="s">
        <v>1556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>
        <v>269.80000000000109</v>
      </c>
      <c r="J4840" s="9" t="s">
        <v>278</v>
      </c>
      <c r="K4840" s="9">
        <v>0</v>
      </c>
      <c r="L4840" s="9" t="s">
        <v>278</v>
      </c>
      <c r="M4840" s="9"/>
      <c r="O4840" s="67">
        <v>269.80000000000109</v>
      </c>
      <c r="T4840"/>
    </row>
    <row r="4841" spans="1:20" ht="15">
      <c r="A4841" s="28" t="s">
        <v>2523</v>
      </c>
      <c r="B4841" s="63" t="s">
        <v>2568</v>
      </c>
      <c r="C4841" s="3"/>
      <c r="D4841" s="3"/>
      <c r="E4841" s="9" t="s">
        <v>278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>
        <v>0</v>
      </c>
      <c r="L4841" s="9">
        <v>268.99999999999272</v>
      </c>
      <c r="M4841" s="9"/>
      <c r="O4841" s="67">
        <v>268.99999999999272</v>
      </c>
      <c r="T4841"/>
    </row>
    <row r="4842" spans="1:20" ht="15">
      <c r="A4842" s="28" t="s">
        <v>2524</v>
      </c>
      <c r="B4842" s="273" t="s">
        <v>1887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>
        <v>244.70000000000437</v>
      </c>
      <c r="K4842" s="9">
        <v>0</v>
      </c>
      <c r="L4842" s="9">
        <v>15</v>
      </c>
      <c r="M4842" s="9"/>
      <c r="O4842" s="67">
        <v>259.70000000000437</v>
      </c>
      <c r="T4842"/>
    </row>
    <row r="4843" spans="1:20" ht="15">
      <c r="A4843" s="28" t="s">
        <v>2525</v>
      </c>
      <c r="B4843" s="205" t="s">
        <v>1554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>
        <v>251.90000000000327</v>
      </c>
      <c r="J4843" s="9" t="s">
        <v>278</v>
      </c>
      <c r="K4843" s="9">
        <v>0</v>
      </c>
      <c r="L4843" s="9" t="s">
        <v>278</v>
      </c>
      <c r="M4843" s="9"/>
      <c r="O4843" s="67">
        <v>251.90000000000327</v>
      </c>
      <c r="T4843"/>
    </row>
    <row r="4844" spans="1:20" ht="15">
      <c r="A4844" s="28" t="s">
        <v>2526</v>
      </c>
      <c r="B4844" s="63" t="s">
        <v>2552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0</v>
      </c>
      <c r="L4844" s="9">
        <v>239.80000000000291</v>
      </c>
      <c r="M4844" s="9"/>
      <c r="O4844" s="67">
        <v>239.80000000000291</v>
      </c>
      <c r="T4844"/>
    </row>
    <row r="4845" spans="1:20" ht="15">
      <c r="A4845" s="28" t="s">
        <v>2527</v>
      </c>
      <c r="B4845" s="63" t="s">
        <v>2551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>
        <v>0</v>
      </c>
      <c r="L4845" s="9">
        <v>239.30000000000655</v>
      </c>
      <c r="M4845" s="9"/>
      <c r="O4845" s="67">
        <v>239.30000000000655</v>
      </c>
      <c r="T4845"/>
    </row>
    <row r="4846" spans="1:20" ht="15">
      <c r="A4846" s="28" t="s">
        <v>2528</v>
      </c>
      <c r="B4846" s="205" t="s">
        <v>1581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>
        <v>239.00000000000182</v>
      </c>
      <c r="J4846" s="9" t="s">
        <v>278</v>
      </c>
      <c r="K4846" s="9">
        <v>0</v>
      </c>
      <c r="L4846" s="9" t="s">
        <v>278</v>
      </c>
      <c r="M4846" s="9"/>
      <c r="O4846" s="67">
        <v>239.00000000000182</v>
      </c>
      <c r="T4846"/>
    </row>
    <row r="4847" spans="1:20" ht="15">
      <c r="A4847" s="28" t="s">
        <v>2529</v>
      </c>
      <c r="B4847" s="273" t="s">
        <v>1883</v>
      </c>
      <c r="C4847" s="3"/>
      <c r="D4847" s="3"/>
      <c r="E4847" s="9" t="s">
        <v>278</v>
      </c>
      <c r="F4847" s="9" t="s">
        <v>278</v>
      </c>
      <c r="G4847" s="9" t="s">
        <v>278</v>
      </c>
      <c r="H4847" s="9" t="s">
        <v>278</v>
      </c>
      <c r="I4847" s="9" t="s">
        <v>278</v>
      </c>
      <c r="J4847" s="9">
        <v>226.19999999999891</v>
      </c>
      <c r="K4847" s="9">
        <v>0</v>
      </c>
      <c r="L4847" s="9">
        <v>7.6999999999952706</v>
      </c>
      <c r="M4847" s="9"/>
      <c r="O4847" s="67">
        <v>233.89999999999418</v>
      </c>
      <c r="T4847"/>
    </row>
    <row r="4848" spans="1:20" ht="15">
      <c r="A4848" s="28" t="s">
        <v>2530</v>
      </c>
      <c r="B4848" s="273" t="s">
        <v>1899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0</v>
      </c>
      <c r="L4848" s="9">
        <v>219.90000000000146</v>
      </c>
      <c r="M4848" s="9"/>
      <c r="O4848" s="67">
        <v>219.90000000000146</v>
      </c>
      <c r="T4848"/>
    </row>
    <row r="4849" spans="1:20" ht="15">
      <c r="A4849" s="28" t="s">
        <v>2531</v>
      </c>
      <c r="B4849" s="273" t="s">
        <v>1927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0</v>
      </c>
      <c r="L4849" s="9">
        <v>219.70000000000073</v>
      </c>
      <c r="M4849" s="9"/>
      <c r="O4849" s="67">
        <v>219.70000000000073</v>
      </c>
      <c r="T4849"/>
    </row>
    <row r="4850" spans="1:20" ht="15">
      <c r="A4850" s="28" t="s">
        <v>2532</v>
      </c>
      <c r="B4850" s="63" t="s">
        <v>2564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0</v>
      </c>
      <c r="L4850" s="9">
        <v>212.39999999999418</v>
      </c>
      <c r="M4850" s="9"/>
      <c r="O4850" s="67">
        <v>212.39999999999418</v>
      </c>
      <c r="T4850"/>
    </row>
    <row r="4851" spans="1:20" ht="15">
      <c r="A4851" s="28" t="s">
        <v>2533</v>
      </c>
      <c r="B4851" s="273" t="s">
        <v>1902</v>
      </c>
      <c r="C4851" s="3"/>
      <c r="D4851" s="3"/>
      <c r="E4851" s="9" t="s">
        <v>278</v>
      </c>
      <c r="F4851" s="9" t="s">
        <v>278</v>
      </c>
      <c r="G4851" s="9" t="s">
        <v>278</v>
      </c>
      <c r="H4851" s="9" t="s">
        <v>278</v>
      </c>
      <c r="I4851" s="9" t="s">
        <v>278</v>
      </c>
      <c r="J4851" s="9" t="s">
        <v>278</v>
      </c>
      <c r="K4851" s="9">
        <v>0</v>
      </c>
      <c r="L4851" s="9">
        <v>205.49999999999636</v>
      </c>
      <c r="M4851" s="9"/>
      <c r="O4851" s="67">
        <v>205.49999999999636</v>
      </c>
      <c r="T4851"/>
    </row>
    <row r="4852" spans="1:20" ht="15">
      <c r="A4852" s="28" t="s">
        <v>2534</v>
      </c>
      <c r="B4852" s="273" t="s">
        <v>1905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>
        <v>0</v>
      </c>
      <c r="L4852" s="9">
        <v>175.29999999999927</v>
      </c>
      <c r="M4852" s="9"/>
      <c r="O4852" s="67">
        <v>175.29999999999927</v>
      </c>
      <c r="T4852"/>
    </row>
    <row r="4853" spans="1:20" ht="15">
      <c r="A4853" s="28" t="s">
        <v>2535</v>
      </c>
      <c r="B4853" s="205" t="s">
        <v>1557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>
        <v>138.59999999999854</v>
      </c>
      <c r="J4853" s="9" t="s">
        <v>278</v>
      </c>
      <c r="K4853" s="9">
        <v>0</v>
      </c>
      <c r="L4853" s="9" t="s">
        <v>278</v>
      </c>
      <c r="M4853" s="9"/>
      <c r="O4853" s="67">
        <v>138.59999999999854</v>
      </c>
      <c r="T4853"/>
    </row>
    <row r="4854" spans="1:20" ht="15">
      <c r="A4854" s="28" t="s">
        <v>2536</v>
      </c>
      <c r="B4854" s="273" t="s">
        <v>2540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0</v>
      </c>
      <c r="L4854" s="9">
        <v>136.79999999999927</v>
      </c>
      <c r="M4854" s="9"/>
      <c r="O4854" s="67">
        <v>136.79999999999927</v>
      </c>
      <c r="T4854"/>
    </row>
    <row r="4855" spans="1:20" ht="15">
      <c r="A4855" s="28" t="s">
        <v>2537</v>
      </c>
      <c r="B4855" s="63" t="s">
        <v>2546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0</v>
      </c>
      <c r="L4855" s="9">
        <v>132.49999999999636</v>
      </c>
      <c r="M4855" s="9"/>
      <c r="O4855" s="67">
        <v>132.49999999999636</v>
      </c>
      <c r="T4855"/>
    </row>
    <row r="4856" spans="1:20" ht="15">
      <c r="A4856" s="28" t="s">
        <v>2538</v>
      </c>
      <c r="B4856" s="273" t="s">
        <v>1926</v>
      </c>
      <c r="C4856" s="3"/>
      <c r="D4856" s="3"/>
      <c r="E4856" s="9" t="s">
        <v>278</v>
      </c>
      <c r="F4856" s="9" t="s">
        <v>278</v>
      </c>
      <c r="G4856" s="9" t="s">
        <v>278</v>
      </c>
      <c r="H4856" s="9" t="s">
        <v>278</v>
      </c>
      <c r="I4856" s="9" t="s">
        <v>278</v>
      </c>
      <c r="J4856" s="9" t="s">
        <v>278</v>
      </c>
      <c r="K4856" s="9">
        <v>0</v>
      </c>
      <c r="L4856" s="9">
        <v>116.39999999999964</v>
      </c>
      <c r="M4856" s="9"/>
      <c r="O4856" s="67">
        <v>116.39999999999964</v>
      </c>
      <c r="T4856"/>
    </row>
    <row r="4857" spans="1:20" ht="15">
      <c r="A4857" s="28" t="s">
        <v>2539</v>
      </c>
      <c r="B4857" s="273" t="s">
        <v>1898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9" t="s">
        <v>278</v>
      </c>
      <c r="K4857" s="9">
        <v>0</v>
      </c>
      <c r="L4857" s="9">
        <v>110.49999999999272</v>
      </c>
      <c r="M4857" s="9"/>
      <c r="O4857" s="67">
        <v>110.49999999999272</v>
      </c>
      <c r="T4857"/>
    </row>
    <row r="4858" spans="1:20" ht="15">
      <c r="A4858" s="28" t="s">
        <v>2687</v>
      </c>
      <c r="B4858" s="273" t="s">
        <v>1901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0</v>
      </c>
      <c r="L4858" s="9">
        <v>64.999999999996362</v>
      </c>
      <c r="M4858" s="9"/>
      <c r="O4858" s="67">
        <v>64.999999999996362</v>
      </c>
      <c r="T4858"/>
    </row>
    <row r="4859" spans="1:20" ht="15">
      <c r="A4859" s="28" t="s">
        <v>2688</v>
      </c>
      <c r="B4859" s="273" t="s">
        <v>1903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0</v>
      </c>
      <c r="L4859" s="9" t="s">
        <v>278</v>
      </c>
      <c r="M4859" s="9"/>
      <c r="O4859" s="67">
        <v>0</v>
      </c>
      <c r="T4859"/>
    </row>
    <row r="4860" spans="1:20" ht="15">
      <c r="A4860" s="28" t="s">
        <v>2689</v>
      </c>
      <c r="B4860" s="273" t="s">
        <v>1904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0</v>
      </c>
      <c r="L4860" s="9" t="s">
        <v>278</v>
      </c>
      <c r="M4860" s="9"/>
      <c r="O4860" s="67">
        <v>0</v>
      </c>
      <c r="T4860"/>
    </row>
    <row r="4861" spans="1:20" ht="15">
      <c r="A4861" s="291" t="s">
        <v>3944</v>
      </c>
      <c r="B4861" s="63" t="s">
        <v>4006</v>
      </c>
      <c r="C4861" s="3"/>
      <c r="D4861" s="3"/>
      <c r="E4861" s="9"/>
      <c r="F4861" s="9"/>
      <c r="G4861" s="9"/>
      <c r="H4861" s="9"/>
      <c r="L4861" s="69"/>
      <c r="M4861" s="69"/>
      <c r="N4861" s="67"/>
      <c r="T4861"/>
    </row>
    <row r="4862" spans="1:20" ht="15">
      <c r="A4862" s="291" t="s">
        <v>3945</v>
      </c>
      <c r="B4862" s="63" t="s">
        <v>4007</v>
      </c>
      <c r="C4862" s="3"/>
      <c r="D4862" s="3"/>
      <c r="E4862" s="9"/>
      <c r="F4862" s="9"/>
      <c r="G4862" s="9"/>
      <c r="H4862" s="9"/>
      <c r="L4862" s="69"/>
      <c r="M4862" s="69"/>
      <c r="N4862" s="67"/>
      <c r="T4862"/>
    </row>
    <row r="4863" spans="1:20" ht="15">
      <c r="A4863" s="291" t="s">
        <v>3946</v>
      </c>
      <c r="B4863" s="63" t="s">
        <v>4008</v>
      </c>
      <c r="C4863" s="3"/>
      <c r="D4863" s="3"/>
      <c r="E4863" s="9"/>
      <c r="F4863" s="9"/>
      <c r="G4863" s="9"/>
      <c r="H4863" s="9"/>
      <c r="L4863" s="69"/>
      <c r="M4863" s="69"/>
      <c r="N4863" s="67"/>
      <c r="T4863"/>
    </row>
    <row r="4864" spans="1:20" ht="15">
      <c r="A4864" s="291" t="s">
        <v>3947</v>
      </c>
      <c r="B4864" s="63" t="s">
        <v>4009</v>
      </c>
      <c r="C4864" s="3"/>
      <c r="D4864" s="3"/>
      <c r="E4864" s="9"/>
      <c r="F4864" s="9"/>
      <c r="G4864" s="9"/>
      <c r="H4864" s="9"/>
      <c r="L4864" s="69"/>
      <c r="M4864" s="69"/>
      <c r="N4864" s="67"/>
      <c r="T4864"/>
    </row>
    <row r="4865" spans="1:20" ht="15">
      <c r="A4865" s="291" t="s">
        <v>3948</v>
      </c>
      <c r="B4865" s="63" t="s">
        <v>4010</v>
      </c>
      <c r="C4865" s="3"/>
      <c r="D4865" s="3"/>
      <c r="E4865" s="9"/>
      <c r="F4865" s="9"/>
      <c r="G4865" s="9"/>
      <c r="H4865" s="9"/>
      <c r="L4865" s="69"/>
      <c r="M4865" s="69"/>
      <c r="N4865" s="67"/>
      <c r="T4865"/>
    </row>
    <row r="4866" spans="1:20" ht="15">
      <c r="A4866" s="291" t="s">
        <v>3949</v>
      </c>
      <c r="B4866" s="63" t="s">
        <v>4011</v>
      </c>
      <c r="C4866" s="3"/>
      <c r="D4866" s="3"/>
      <c r="E4866" s="9"/>
      <c r="F4866" s="9"/>
      <c r="G4866" s="9"/>
      <c r="H4866" s="9"/>
      <c r="L4866" s="69"/>
      <c r="M4866" s="69"/>
      <c r="N4866" s="67"/>
      <c r="T4866"/>
    </row>
    <row r="4867" spans="1:20" ht="15">
      <c r="A4867" s="291" t="s">
        <v>3950</v>
      </c>
      <c r="B4867" s="63" t="s">
        <v>4012</v>
      </c>
      <c r="C4867" s="3"/>
      <c r="D4867" s="3"/>
      <c r="E4867" s="9"/>
      <c r="F4867" s="9"/>
      <c r="G4867" s="9"/>
      <c r="H4867" s="9"/>
      <c r="L4867" s="69"/>
      <c r="M4867" s="69"/>
      <c r="N4867" s="67"/>
      <c r="T4867"/>
    </row>
    <row r="4868" spans="1:20" ht="15">
      <c r="A4868" s="291" t="s">
        <v>3951</v>
      </c>
      <c r="B4868" s="63" t="s">
        <v>4013</v>
      </c>
      <c r="C4868" s="3"/>
      <c r="D4868" s="3"/>
      <c r="E4868" s="9"/>
      <c r="F4868" s="9"/>
      <c r="G4868" s="9"/>
      <c r="H4868" s="9"/>
      <c r="L4868" s="69"/>
      <c r="M4868" s="69"/>
      <c r="N4868" s="67"/>
      <c r="T4868"/>
    </row>
    <row r="4869" spans="1:20" ht="15">
      <c r="A4869" s="291" t="s">
        <v>3952</v>
      </c>
      <c r="B4869" s="63" t="s">
        <v>4014</v>
      </c>
      <c r="C4869" s="3"/>
      <c r="D4869" s="3"/>
      <c r="E4869" s="9"/>
      <c r="F4869" s="9"/>
      <c r="G4869" s="9"/>
      <c r="H4869" s="9"/>
      <c r="L4869" s="69"/>
      <c r="M4869" s="69"/>
      <c r="N4869" s="67"/>
      <c r="T4869"/>
    </row>
    <row r="4870" spans="1:20" ht="15">
      <c r="A4870" s="291" t="s">
        <v>3953</v>
      </c>
      <c r="B4870" s="63" t="s">
        <v>4033</v>
      </c>
      <c r="C4870" s="3"/>
      <c r="D4870" s="3"/>
      <c r="E4870" s="9"/>
      <c r="F4870" s="9"/>
      <c r="G4870" s="9"/>
      <c r="H4870" s="9"/>
      <c r="L4870" s="69"/>
      <c r="M4870" s="69"/>
      <c r="N4870" s="67"/>
      <c r="T4870"/>
    </row>
    <row r="4871" spans="1:20" ht="15">
      <c r="A4871" s="291" t="s">
        <v>3954</v>
      </c>
      <c r="B4871" s="63" t="s">
        <v>4015</v>
      </c>
      <c r="C4871" s="3"/>
      <c r="D4871" s="3"/>
      <c r="E4871" s="9"/>
      <c r="F4871" s="9"/>
      <c r="G4871" s="9"/>
      <c r="H4871" s="9"/>
      <c r="L4871" s="69"/>
      <c r="M4871" s="69"/>
      <c r="N4871" s="67"/>
      <c r="T4871"/>
    </row>
    <row r="4872" spans="1:20" ht="15">
      <c r="A4872" s="291" t="s">
        <v>3955</v>
      </c>
      <c r="B4872" s="63" t="s">
        <v>4016</v>
      </c>
      <c r="C4872" s="3"/>
      <c r="D4872" s="3"/>
      <c r="E4872" s="9"/>
      <c r="F4872" s="9"/>
      <c r="G4872" s="9"/>
      <c r="H4872" s="9"/>
      <c r="L4872" s="69"/>
      <c r="M4872" s="69"/>
      <c r="N4872" s="67"/>
      <c r="T4872"/>
    </row>
    <row r="4873" spans="1:20" ht="15">
      <c r="A4873" s="291" t="s">
        <v>3956</v>
      </c>
      <c r="B4873" s="63" t="s">
        <v>4017</v>
      </c>
      <c r="C4873" s="3"/>
      <c r="D4873" s="3"/>
      <c r="E4873" s="9"/>
      <c r="F4873" s="9"/>
      <c r="G4873" s="9"/>
      <c r="H4873" s="9"/>
      <c r="L4873" s="69"/>
      <c r="M4873" s="69"/>
      <c r="N4873" s="67"/>
      <c r="T4873"/>
    </row>
    <row r="4874" spans="1:20" ht="15">
      <c r="A4874" s="291" t="s">
        <v>3957</v>
      </c>
      <c r="B4874" s="63" t="s">
        <v>4018</v>
      </c>
      <c r="C4874" s="3"/>
      <c r="D4874" s="3"/>
      <c r="E4874" s="9"/>
      <c r="F4874" s="9"/>
      <c r="G4874" s="9"/>
      <c r="H4874" s="9"/>
      <c r="L4874" s="69"/>
      <c r="M4874" s="69"/>
      <c r="N4874" s="67"/>
      <c r="T4874"/>
    </row>
    <row r="4875" spans="1:20" ht="15">
      <c r="A4875" s="291" t="s">
        <v>3958</v>
      </c>
      <c r="B4875" s="63" t="s">
        <v>4019</v>
      </c>
      <c r="C4875" s="3"/>
      <c r="D4875" s="3"/>
      <c r="E4875" s="9"/>
      <c r="F4875" s="9"/>
      <c r="G4875" s="9"/>
      <c r="H4875" s="9"/>
      <c r="L4875" s="69"/>
      <c r="M4875" s="69"/>
      <c r="N4875" s="67"/>
      <c r="T4875"/>
    </row>
    <row r="4876" spans="1:20" ht="15">
      <c r="A4876" s="291" t="s">
        <v>3959</v>
      </c>
      <c r="B4876" s="63" t="s">
        <v>4020</v>
      </c>
      <c r="C4876" s="3"/>
      <c r="D4876" s="3"/>
      <c r="E4876" s="9"/>
      <c r="F4876" s="9"/>
      <c r="G4876" s="9"/>
      <c r="H4876" s="9"/>
      <c r="L4876" s="69"/>
      <c r="M4876" s="69"/>
      <c r="N4876" s="67"/>
      <c r="T4876"/>
    </row>
    <row r="4877" spans="1:20" ht="15">
      <c r="A4877" s="291" t="s">
        <v>3960</v>
      </c>
      <c r="B4877" s="63" t="s">
        <v>4021</v>
      </c>
      <c r="C4877" s="3"/>
      <c r="D4877" s="3"/>
      <c r="E4877" s="9"/>
      <c r="F4877" s="9"/>
      <c r="G4877" s="9"/>
      <c r="H4877" s="9"/>
      <c r="L4877" s="69"/>
      <c r="M4877" s="69"/>
      <c r="N4877" s="67"/>
      <c r="T4877"/>
    </row>
    <row r="4878" spans="1:20" ht="15">
      <c r="A4878" s="291" t="s">
        <v>3961</v>
      </c>
      <c r="B4878" s="63" t="s">
        <v>4022</v>
      </c>
      <c r="C4878" s="3"/>
      <c r="D4878" s="3"/>
      <c r="E4878" s="9"/>
      <c r="F4878" s="9"/>
      <c r="G4878" s="9"/>
      <c r="H4878" s="9"/>
      <c r="L4878" s="69"/>
      <c r="M4878" s="69"/>
      <c r="N4878" s="67"/>
      <c r="T4878"/>
    </row>
    <row r="4879" spans="1:20" ht="15">
      <c r="A4879" s="291" t="s">
        <v>3962</v>
      </c>
      <c r="B4879" s="63" t="s">
        <v>4023</v>
      </c>
      <c r="C4879" s="3"/>
      <c r="D4879" s="3"/>
      <c r="E4879" s="9"/>
      <c r="F4879" s="9"/>
      <c r="G4879" s="9"/>
      <c r="H4879" s="9"/>
      <c r="L4879" s="69"/>
      <c r="M4879" s="69"/>
      <c r="N4879" s="67"/>
      <c r="T4879"/>
    </row>
    <row r="4880" spans="1:20" ht="15">
      <c r="A4880" s="291" t="s">
        <v>3963</v>
      </c>
      <c r="B4880" s="63" t="s">
        <v>4024</v>
      </c>
      <c r="C4880" s="3"/>
      <c r="D4880" s="3"/>
      <c r="E4880" s="9"/>
      <c r="F4880" s="9"/>
      <c r="G4880" s="9"/>
      <c r="H4880" s="9"/>
      <c r="L4880" s="69"/>
      <c r="M4880" s="69"/>
      <c r="N4880" s="67"/>
      <c r="T4880"/>
    </row>
    <row r="4881" spans="1:20" ht="15">
      <c r="A4881" s="291" t="s">
        <v>3964</v>
      </c>
      <c r="B4881" s="63" t="s">
        <v>4025</v>
      </c>
      <c r="C4881" s="3"/>
      <c r="D4881" s="3"/>
      <c r="E4881" s="9"/>
      <c r="F4881" s="9"/>
      <c r="G4881" s="9"/>
      <c r="H4881" s="9"/>
      <c r="L4881" s="69"/>
      <c r="M4881" s="69"/>
      <c r="N4881" s="67"/>
      <c r="T4881"/>
    </row>
    <row r="4882" spans="1:20" ht="15">
      <c r="A4882" s="291" t="s">
        <v>3965</v>
      </c>
      <c r="B4882" s="63" t="s">
        <v>4026</v>
      </c>
      <c r="C4882" s="3"/>
      <c r="D4882" s="3"/>
      <c r="E4882" s="9"/>
      <c r="F4882" s="9"/>
      <c r="G4882" s="9"/>
      <c r="H4882" s="9"/>
      <c r="L4882" s="69"/>
      <c r="M4882" s="69"/>
      <c r="N4882" s="67"/>
      <c r="T4882"/>
    </row>
    <row r="4883" spans="1:20" ht="15">
      <c r="A4883" s="291" t="s">
        <v>3966</v>
      </c>
      <c r="B4883" s="63" t="s">
        <v>4027</v>
      </c>
      <c r="C4883" s="3"/>
      <c r="D4883" s="3"/>
      <c r="E4883" s="9"/>
      <c r="F4883" s="9"/>
      <c r="G4883" s="9"/>
      <c r="H4883" s="9"/>
      <c r="L4883" s="69"/>
      <c r="M4883" s="69"/>
      <c r="N4883" s="67"/>
      <c r="T4883"/>
    </row>
    <row r="4884" spans="1:20" ht="15">
      <c r="A4884" s="291" t="s">
        <v>4034</v>
      </c>
      <c r="B4884" s="63" t="s">
        <v>4028</v>
      </c>
      <c r="C4884" s="3"/>
      <c r="D4884" s="3"/>
      <c r="E4884" s="9"/>
      <c r="F4884" s="9"/>
      <c r="G4884" s="9"/>
      <c r="H4884" s="9"/>
      <c r="L4884" s="69"/>
      <c r="M4884" s="69"/>
      <c r="N4884" s="67"/>
      <c r="T4884"/>
    </row>
    <row r="4885" spans="1:20" ht="15">
      <c r="A4885" s="291" t="s">
        <v>4187</v>
      </c>
      <c r="B4885" s="63" t="s">
        <v>4029</v>
      </c>
      <c r="C4885" s="3"/>
      <c r="D4885" s="3"/>
      <c r="E4885" s="9"/>
      <c r="F4885" s="9"/>
      <c r="G4885" s="9"/>
      <c r="H4885" s="9"/>
      <c r="L4885" s="69"/>
      <c r="M4885" s="69"/>
      <c r="N4885" s="67"/>
      <c r="T4885"/>
    </row>
    <row r="4886" spans="1:20" ht="15">
      <c r="A4886" s="291" t="s">
        <v>4312</v>
      </c>
      <c r="B4886" s="63" t="s">
        <v>4030</v>
      </c>
      <c r="C4886" s="3"/>
      <c r="D4886" s="3"/>
      <c r="E4886" s="9"/>
      <c r="F4886" s="9"/>
      <c r="G4886" s="9"/>
      <c r="H4886" s="9"/>
      <c r="L4886" s="69"/>
      <c r="M4886" s="69"/>
      <c r="N4886" s="67"/>
      <c r="T4886"/>
    </row>
    <row r="4887" spans="1:20" ht="15">
      <c r="A4887" s="291" t="s">
        <v>4372</v>
      </c>
      <c r="B4887" s="63" t="s">
        <v>4031</v>
      </c>
      <c r="C4887" s="3"/>
      <c r="D4887" s="3"/>
      <c r="E4887" s="9"/>
      <c r="F4887" s="9"/>
      <c r="G4887" s="9"/>
      <c r="H4887" s="9"/>
      <c r="L4887" s="69"/>
      <c r="M4887" s="69"/>
      <c r="N4887" s="67"/>
      <c r="T4887"/>
    </row>
    <row r="4888" spans="1:20" ht="15">
      <c r="A4888" s="291" t="s">
        <v>4373</v>
      </c>
      <c r="B4888" s="63" t="s">
        <v>4032</v>
      </c>
      <c r="C4888" s="3"/>
      <c r="D4888" s="3"/>
      <c r="E4888" s="9"/>
      <c r="F4888" s="9"/>
      <c r="G4888" s="9"/>
      <c r="H4888" s="9"/>
      <c r="L4888" s="69"/>
      <c r="M4888" s="69"/>
      <c r="N4888" s="67"/>
      <c r="T4888"/>
    </row>
    <row r="4889" spans="1:20" ht="15">
      <c r="A4889" s="291" t="s">
        <v>4374</v>
      </c>
      <c r="B4889" s="63" t="s">
        <v>4035</v>
      </c>
      <c r="C4889" s="3"/>
      <c r="D4889" s="3"/>
      <c r="E4889" s="9"/>
      <c r="F4889" s="9"/>
      <c r="G4889" s="9"/>
      <c r="H4889" s="9"/>
      <c r="L4889" s="69"/>
      <c r="M4889" s="69"/>
      <c r="N4889" s="67"/>
      <c r="T4889"/>
    </row>
    <row r="4890" spans="1:20" ht="15">
      <c r="A4890" s="291" t="s">
        <v>4375</v>
      </c>
      <c r="B4890" s="63" t="s">
        <v>4186</v>
      </c>
      <c r="C4890" s="3"/>
      <c r="D4890" s="3"/>
      <c r="E4890" s="9"/>
      <c r="F4890" s="9"/>
      <c r="G4890" s="9"/>
      <c r="H4890" s="9"/>
      <c r="L4890" s="69"/>
      <c r="M4890" s="69"/>
      <c r="N4890" s="67"/>
      <c r="T4890"/>
    </row>
    <row r="4891" spans="1:20" ht="15">
      <c r="A4891" s="291" t="s">
        <v>4376</v>
      </c>
      <c r="B4891" s="63" t="s">
        <v>4309</v>
      </c>
      <c r="C4891" s="3"/>
      <c r="D4891" s="3"/>
      <c r="E4891" s="9"/>
      <c r="F4891" s="9"/>
      <c r="G4891" s="9"/>
      <c r="H4891" s="9"/>
      <c r="L4891" s="69"/>
      <c r="M4891" s="69"/>
      <c r="N4891" s="67"/>
      <c r="T4891"/>
    </row>
    <row r="4892" spans="1:20" ht="15">
      <c r="A4892" s="28"/>
      <c r="B4892" s="63"/>
      <c r="E4892" s="9"/>
      <c r="F4892" s="9"/>
      <c r="G4892" s="9"/>
      <c r="H4892" s="9"/>
      <c r="L4892" s="69"/>
      <c r="M4892" s="69"/>
      <c r="N4892" s="67"/>
      <c r="T4892"/>
    </row>
    <row r="4893" spans="1:20" ht="15">
      <c r="A4893" s="28"/>
      <c r="B4893" s="63"/>
      <c r="E4893" s="9"/>
      <c r="L4893" s="69"/>
      <c r="M4893" s="69"/>
      <c r="T4893"/>
    </row>
    <row r="4894" spans="1:20" ht="15">
      <c r="A4894" s="28"/>
      <c r="B4894" s="63"/>
      <c r="E4894" s="9"/>
      <c r="L4894" s="69"/>
      <c r="M4894" s="69"/>
      <c r="T4894"/>
    </row>
    <row r="4895" spans="1:20" ht="25.5">
      <c r="A4895" s="23" t="s">
        <v>207</v>
      </c>
      <c r="L4895" s="69"/>
      <c r="M4895" s="69"/>
      <c r="T4895"/>
    </row>
    <row r="4896" spans="1:20">
      <c r="L4896" s="69"/>
      <c r="M4896" s="69"/>
      <c r="T4896"/>
    </row>
    <row r="4897" spans="1:25" ht="15">
      <c r="A4897" s="39"/>
      <c r="B4897" s="39"/>
      <c r="C4897" s="39"/>
      <c r="D4897" s="39"/>
      <c r="E4897" s="61">
        <v>2016</v>
      </c>
      <c r="F4897" s="61">
        <v>2017</v>
      </c>
      <c r="G4897" s="61">
        <v>2018</v>
      </c>
      <c r="H4897" s="61">
        <v>2019</v>
      </c>
      <c r="I4897" s="61">
        <v>2020</v>
      </c>
      <c r="J4897" s="61">
        <v>2021</v>
      </c>
      <c r="K4897" s="61">
        <v>2022</v>
      </c>
      <c r="L4897" s="61">
        <v>2023</v>
      </c>
      <c r="M4897" s="61">
        <v>2024</v>
      </c>
      <c r="O4897" s="70" t="s">
        <v>40</v>
      </c>
      <c r="T4897"/>
    </row>
    <row r="4898" spans="1:25" ht="15">
      <c r="A4898" s="28" t="s">
        <v>0</v>
      </c>
      <c r="B4898" s="63" t="s">
        <v>153</v>
      </c>
      <c r="E4898" s="9" t="s">
        <v>278</v>
      </c>
      <c r="F4898" s="9" t="s">
        <v>278</v>
      </c>
      <c r="G4898" s="216">
        <v>327.3</v>
      </c>
      <c r="H4898" s="213">
        <v>761.00000000000364</v>
      </c>
      <c r="I4898" s="9">
        <v>0</v>
      </c>
      <c r="J4898" s="9">
        <v>0</v>
      </c>
      <c r="K4898" s="216">
        <v>365.1000000000131</v>
      </c>
      <c r="L4898" s="211">
        <v>449.99999999999636</v>
      </c>
      <c r="M4898" s="211"/>
      <c r="O4898" s="67">
        <v>1903.4000000000131</v>
      </c>
      <c r="Q4898" t="s">
        <v>3199</v>
      </c>
      <c r="T4898" t="s">
        <v>4507</v>
      </c>
      <c r="U4898" s="63"/>
      <c r="V4898" s="63"/>
      <c r="W4898" s="265"/>
      <c r="X4898" s="317"/>
      <c r="Y4898" s="63"/>
    </row>
    <row r="4899" spans="1:25" ht="15">
      <c r="A4899" s="28" t="s">
        <v>2</v>
      </c>
      <c r="B4899" s="63" t="s">
        <v>39</v>
      </c>
      <c r="E4899" s="216">
        <v>481.9</v>
      </c>
      <c r="F4899" s="211">
        <v>488.1</v>
      </c>
      <c r="G4899" s="9">
        <v>196.9</v>
      </c>
      <c r="H4899" s="9">
        <v>387.59999999999854</v>
      </c>
      <c r="I4899" s="9">
        <v>0</v>
      </c>
      <c r="J4899" s="9">
        <v>0</v>
      </c>
      <c r="K4899" s="9">
        <v>336.00000000000182</v>
      </c>
      <c r="L4899" s="9" t="s">
        <v>278</v>
      </c>
      <c r="M4899" s="9"/>
      <c r="O4899" s="67">
        <v>1890.5000000000005</v>
      </c>
      <c r="Q4899" t="s">
        <v>307</v>
      </c>
      <c r="T4899" s="218"/>
      <c r="U4899" s="273"/>
      <c r="V4899" s="63"/>
      <c r="W4899" s="283"/>
      <c r="X4899" s="317"/>
      <c r="Y4899" s="63"/>
    </row>
    <row r="4900" spans="1:25" ht="15">
      <c r="A4900" s="28" t="s">
        <v>3</v>
      </c>
      <c r="B4900" s="63" t="s">
        <v>13</v>
      </c>
      <c r="E4900" s="216">
        <v>495.5</v>
      </c>
      <c r="F4900" s="9">
        <v>266.3</v>
      </c>
      <c r="G4900" s="216">
        <v>318.5</v>
      </c>
      <c r="H4900" s="211">
        <v>553.99999999999272</v>
      </c>
      <c r="I4900" s="9">
        <v>0</v>
      </c>
      <c r="J4900" s="9">
        <v>0</v>
      </c>
      <c r="K4900" s="9">
        <v>165.00000000000364</v>
      </c>
      <c r="L4900" s="9">
        <v>72.800000000006548</v>
      </c>
      <c r="M4900" s="9"/>
      <c r="O4900" s="67">
        <v>1872.1000000000029</v>
      </c>
      <c r="Q4900" t="s">
        <v>810</v>
      </c>
      <c r="T4900" s="218"/>
      <c r="U4900" s="218"/>
      <c r="V4900" s="63"/>
      <c r="W4900" s="283"/>
      <c r="X4900" s="317"/>
      <c r="Y4900" s="63"/>
    </row>
    <row r="4901" spans="1:25" ht="15">
      <c r="A4901" s="28" t="s">
        <v>5</v>
      </c>
      <c r="B4901" s="63" t="s">
        <v>31</v>
      </c>
      <c r="E4901" s="9">
        <v>352</v>
      </c>
      <c r="F4901" s="216">
        <v>305.10000000000002</v>
      </c>
      <c r="G4901" s="213">
        <v>442.1</v>
      </c>
      <c r="H4901" s="9">
        <v>203.49999999999636</v>
      </c>
      <c r="I4901" s="9">
        <v>0</v>
      </c>
      <c r="J4901" s="9">
        <v>0</v>
      </c>
      <c r="K4901" s="9">
        <v>290.70000000000437</v>
      </c>
      <c r="L4901" s="9">
        <v>158.59999999999854</v>
      </c>
      <c r="M4901" s="9"/>
      <c r="O4901" s="67">
        <v>1751.9999999999993</v>
      </c>
      <c r="Q4901" t="s">
        <v>301</v>
      </c>
      <c r="T4901" t="s">
        <v>1695</v>
      </c>
      <c r="U4901" s="273"/>
      <c r="V4901" s="63"/>
      <c r="W4901" s="283"/>
      <c r="X4901" s="317"/>
      <c r="Y4901" s="63"/>
    </row>
    <row r="4902" spans="1:25" ht="15">
      <c r="A4902" s="28" t="s">
        <v>7</v>
      </c>
      <c r="B4902" s="63" t="s">
        <v>25</v>
      </c>
      <c r="E4902" s="211">
        <v>543.4</v>
      </c>
      <c r="F4902" s="9">
        <v>234</v>
      </c>
      <c r="G4902" s="9">
        <v>162.5</v>
      </c>
      <c r="H4902" s="9">
        <v>329.34999999999491</v>
      </c>
      <c r="I4902" s="9">
        <v>0</v>
      </c>
      <c r="J4902" s="9">
        <v>0</v>
      </c>
      <c r="K4902" s="9">
        <v>268.09999999999854</v>
      </c>
      <c r="L4902" s="9">
        <v>67.000000000007276</v>
      </c>
      <c r="M4902" s="9"/>
      <c r="O4902" s="67">
        <v>1604.3500000000008</v>
      </c>
      <c r="Q4902" t="s">
        <v>300</v>
      </c>
      <c r="T4902" s="218"/>
      <c r="U4902" s="218"/>
      <c r="V4902" s="63"/>
      <c r="W4902" s="283"/>
      <c r="X4902" s="317"/>
      <c r="Y4902" s="63"/>
    </row>
    <row r="4903" spans="1:25" ht="15">
      <c r="A4903" s="28" t="s">
        <v>8</v>
      </c>
      <c r="B4903" s="63" t="s">
        <v>6</v>
      </c>
      <c r="E4903" s="216">
        <v>382.6</v>
      </c>
      <c r="F4903" s="213">
        <v>558.5</v>
      </c>
      <c r="G4903" s="9">
        <v>180.3</v>
      </c>
      <c r="H4903" s="9">
        <v>420.60000000000946</v>
      </c>
      <c r="I4903" s="9">
        <v>0</v>
      </c>
      <c r="J4903" s="9">
        <v>0</v>
      </c>
      <c r="K4903" s="9" t="s">
        <v>278</v>
      </c>
      <c r="L4903" s="9" t="s">
        <v>278</v>
      </c>
      <c r="M4903" s="9"/>
      <c r="O4903" s="67">
        <v>1542.0000000000095</v>
      </c>
      <c r="Q4903" t="s">
        <v>338</v>
      </c>
      <c r="T4903" t="s">
        <v>1695</v>
      </c>
      <c r="U4903" s="218"/>
      <c r="V4903" s="63"/>
      <c r="W4903" s="283"/>
      <c r="X4903" s="317"/>
      <c r="Y4903" s="63"/>
    </row>
    <row r="4904" spans="1:25" ht="15">
      <c r="A4904" s="28" t="s">
        <v>10</v>
      </c>
      <c r="B4904" s="63" t="s">
        <v>37</v>
      </c>
      <c r="E4904" s="9">
        <v>198.6</v>
      </c>
      <c r="F4904" s="212">
        <v>486.2</v>
      </c>
      <c r="G4904" s="216">
        <v>371.5</v>
      </c>
      <c r="H4904" s="9">
        <v>130.50000000000728</v>
      </c>
      <c r="I4904" s="9">
        <v>0</v>
      </c>
      <c r="J4904" s="9">
        <v>0</v>
      </c>
      <c r="K4904" s="9">
        <v>263.50000000000364</v>
      </c>
      <c r="L4904" s="9">
        <v>77.999999999989086</v>
      </c>
      <c r="M4904" s="9"/>
      <c r="O4904" s="67">
        <v>1528.3</v>
      </c>
      <c r="Q4904" t="s">
        <v>352</v>
      </c>
      <c r="T4904" s="218"/>
      <c r="U4904" s="63"/>
      <c r="V4904" s="63"/>
      <c r="W4904" s="265"/>
      <c r="X4904" s="317"/>
      <c r="Y4904" s="63"/>
    </row>
    <row r="4905" spans="1:25" ht="15">
      <c r="A4905" s="28" t="s">
        <v>12</v>
      </c>
      <c r="B4905" s="63" t="s">
        <v>142</v>
      </c>
      <c r="E4905" s="9" t="s">
        <v>278</v>
      </c>
      <c r="F4905" s="216">
        <v>315.8</v>
      </c>
      <c r="G4905" s="212">
        <v>402.9</v>
      </c>
      <c r="H4905" s="216">
        <v>494</v>
      </c>
      <c r="I4905" s="9">
        <v>0</v>
      </c>
      <c r="J4905" s="9">
        <v>0</v>
      </c>
      <c r="K4905" s="9">
        <v>149.30000000000291</v>
      </c>
      <c r="L4905" s="9">
        <v>149.69999999999345</v>
      </c>
      <c r="M4905" s="9"/>
      <c r="O4905" s="67">
        <v>1511.6999999999964</v>
      </c>
      <c r="Q4905" t="s">
        <v>1200</v>
      </c>
      <c r="T4905" s="218"/>
      <c r="U4905" s="273"/>
      <c r="V4905" s="63"/>
      <c r="W4905" s="283"/>
      <c r="X4905" s="317"/>
      <c r="Y4905" s="63"/>
    </row>
    <row r="4906" spans="1:25" ht="15">
      <c r="A4906" s="28" t="s">
        <v>14</v>
      </c>
      <c r="B4906" s="63" t="s">
        <v>15</v>
      </c>
      <c r="E4906" s="9">
        <v>324</v>
      </c>
      <c r="F4906" s="9">
        <v>212</v>
      </c>
      <c r="G4906" s="9">
        <v>292.7</v>
      </c>
      <c r="H4906" s="9">
        <v>434.99999999999636</v>
      </c>
      <c r="I4906" s="9">
        <v>0</v>
      </c>
      <c r="J4906" s="9">
        <v>0</v>
      </c>
      <c r="K4906" s="9">
        <v>162.40000000000509</v>
      </c>
      <c r="L4906" s="9">
        <v>64.900000000001455</v>
      </c>
      <c r="M4906" s="9"/>
      <c r="O4906" s="67">
        <v>1491.000000000003</v>
      </c>
      <c r="T4906" s="218"/>
      <c r="U4906" s="273"/>
      <c r="V4906" s="63"/>
      <c r="W4906" s="283"/>
      <c r="X4906" s="317"/>
      <c r="Y4906" s="63"/>
    </row>
    <row r="4907" spans="1:25" ht="15">
      <c r="A4907" s="28" t="s">
        <v>16</v>
      </c>
      <c r="B4907" s="63" t="s">
        <v>21</v>
      </c>
      <c r="E4907" s="216">
        <v>380.5</v>
      </c>
      <c r="F4907" s="9">
        <v>176.4</v>
      </c>
      <c r="G4907" s="9">
        <v>277.89999999999998</v>
      </c>
      <c r="H4907" s="9">
        <v>92.900000000001455</v>
      </c>
      <c r="I4907" s="9">
        <v>0</v>
      </c>
      <c r="J4907" s="9">
        <v>0</v>
      </c>
      <c r="K4907" s="216">
        <v>375.5</v>
      </c>
      <c r="L4907" s="9">
        <v>121.29999999999563</v>
      </c>
      <c r="M4907" s="9"/>
      <c r="O4907" s="67">
        <v>1424.499999999997</v>
      </c>
      <c r="Q4907" t="s">
        <v>336</v>
      </c>
      <c r="T4907" s="218"/>
      <c r="U4907" s="63"/>
      <c r="V4907" s="63"/>
      <c r="W4907" s="265"/>
      <c r="X4907" s="317"/>
      <c r="Y4907" s="63"/>
    </row>
    <row r="4908" spans="1:25" ht="15">
      <c r="A4908" s="28" t="s">
        <v>18</v>
      </c>
      <c r="B4908" s="63" t="s">
        <v>4</v>
      </c>
      <c r="E4908" s="213">
        <v>604.6</v>
      </c>
      <c r="F4908" s="9">
        <v>175</v>
      </c>
      <c r="G4908" s="9">
        <v>284.60000000000002</v>
      </c>
      <c r="H4908" s="9">
        <v>343</v>
      </c>
      <c r="I4908" s="9">
        <v>0</v>
      </c>
      <c r="J4908" s="9">
        <v>0</v>
      </c>
      <c r="K4908" s="9" t="s">
        <v>278</v>
      </c>
      <c r="L4908" s="9" t="s">
        <v>278</v>
      </c>
      <c r="M4908" s="9"/>
      <c r="O4908" s="67">
        <v>1407.2</v>
      </c>
      <c r="Q4908" t="s">
        <v>281</v>
      </c>
      <c r="T4908" t="s">
        <v>1695</v>
      </c>
      <c r="U4908" s="218"/>
      <c r="V4908" s="63"/>
      <c r="W4908" s="283"/>
      <c r="X4908" s="317"/>
      <c r="Y4908" s="63"/>
    </row>
    <row r="4909" spans="1:25" ht="15">
      <c r="A4909" s="28" t="s">
        <v>20</v>
      </c>
      <c r="B4909" s="63" t="s">
        <v>33</v>
      </c>
      <c r="E4909" s="212">
        <v>503.5</v>
      </c>
      <c r="F4909" s="216">
        <v>319</v>
      </c>
      <c r="G4909" s="9">
        <v>47.9</v>
      </c>
      <c r="H4909" s="9">
        <v>158.99999999999272</v>
      </c>
      <c r="I4909" s="9">
        <v>0</v>
      </c>
      <c r="J4909" s="9">
        <v>0</v>
      </c>
      <c r="K4909" s="9">
        <v>200.29999999999563</v>
      </c>
      <c r="L4909" s="9">
        <v>172.89999999999418</v>
      </c>
      <c r="M4909" s="9"/>
      <c r="O4909" s="67">
        <v>1402.5999999999826</v>
      </c>
      <c r="Q4909" t="s">
        <v>308</v>
      </c>
      <c r="T4909" s="218"/>
      <c r="U4909" s="63"/>
      <c r="V4909" s="63"/>
      <c r="W4909" s="283"/>
      <c r="X4909" s="317"/>
      <c r="Y4909" s="63"/>
    </row>
    <row r="4910" spans="1:25" ht="15">
      <c r="A4910" s="28" t="s">
        <v>22</v>
      </c>
      <c r="B4910" s="63" t="s">
        <v>141</v>
      </c>
      <c r="E4910" s="9" t="s">
        <v>278</v>
      </c>
      <c r="F4910" s="216">
        <v>465.2</v>
      </c>
      <c r="G4910" s="216">
        <v>365.5</v>
      </c>
      <c r="H4910" s="9">
        <v>107.00000000000364</v>
      </c>
      <c r="I4910" s="9">
        <v>0</v>
      </c>
      <c r="J4910" s="9">
        <v>0</v>
      </c>
      <c r="K4910" s="216">
        <v>364.79999999999927</v>
      </c>
      <c r="L4910" s="9">
        <v>77.299999999999272</v>
      </c>
      <c r="M4910" s="9"/>
      <c r="O4910" s="67">
        <v>1379.8000000000022</v>
      </c>
      <c r="Q4910" t="s">
        <v>823</v>
      </c>
      <c r="T4910" s="218"/>
      <c r="U4910" s="273"/>
      <c r="V4910" s="63"/>
      <c r="W4910" s="283"/>
      <c r="X4910" s="317"/>
      <c r="Y4910" s="63"/>
    </row>
    <row r="4911" spans="1:25" ht="15">
      <c r="A4911" s="28" t="s">
        <v>24</v>
      </c>
      <c r="B4911" s="63" t="s">
        <v>19</v>
      </c>
      <c r="E4911" s="9">
        <v>268.39999999999998</v>
      </c>
      <c r="F4911" s="216">
        <v>342.5</v>
      </c>
      <c r="G4911" s="216">
        <v>318.5</v>
      </c>
      <c r="H4911" s="216">
        <v>447.40000000000873</v>
      </c>
      <c r="I4911" s="9">
        <v>0</v>
      </c>
      <c r="J4911" s="9">
        <v>0</v>
      </c>
      <c r="K4911" s="9" t="s">
        <v>278</v>
      </c>
      <c r="L4911" s="9" t="s">
        <v>278</v>
      </c>
      <c r="M4911" s="9"/>
      <c r="O4911" s="67">
        <v>1376.8000000000088</v>
      </c>
      <c r="Q4911" t="s">
        <v>1201</v>
      </c>
      <c r="T4911" s="218"/>
      <c r="U4911" s="63"/>
      <c r="V4911" s="63"/>
      <c r="W4911" s="283"/>
      <c r="X4911" s="317"/>
      <c r="Y4911" s="63"/>
    </row>
    <row r="4912" spans="1:25" ht="15">
      <c r="A4912" s="28" t="s">
        <v>26</v>
      </c>
      <c r="B4912" s="63" t="s">
        <v>11</v>
      </c>
      <c r="E4912" s="9">
        <v>258.5</v>
      </c>
      <c r="F4912" s="9">
        <v>271.3</v>
      </c>
      <c r="G4912" s="9">
        <v>255.5</v>
      </c>
      <c r="H4912" s="9">
        <v>322.70000000000073</v>
      </c>
      <c r="I4912" s="9">
        <v>0</v>
      </c>
      <c r="J4912" s="9">
        <v>0</v>
      </c>
      <c r="K4912" s="9">
        <v>223.29999999999927</v>
      </c>
      <c r="L4912" s="9">
        <v>45.499999999996362</v>
      </c>
      <c r="M4912" s="9"/>
      <c r="O4912" s="67">
        <v>1376.7999999999963</v>
      </c>
      <c r="T4912" s="218"/>
      <c r="U4912" s="273"/>
      <c r="V4912" s="63"/>
      <c r="W4912" s="283"/>
      <c r="X4912" s="317"/>
      <c r="Y4912" s="63"/>
    </row>
    <row r="4913" spans="1:25" ht="15">
      <c r="A4913" s="28" t="s">
        <v>28</v>
      </c>
      <c r="B4913" s="63" t="s">
        <v>1</v>
      </c>
      <c r="E4913" s="9">
        <v>36</v>
      </c>
      <c r="F4913" s="9">
        <v>218.5</v>
      </c>
      <c r="G4913" s="211">
        <v>433.5</v>
      </c>
      <c r="H4913" s="9">
        <v>333.49999999999454</v>
      </c>
      <c r="I4913" s="9">
        <v>0</v>
      </c>
      <c r="J4913" s="9">
        <v>0</v>
      </c>
      <c r="K4913" s="64" t="s">
        <v>279</v>
      </c>
      <c r="L4913" s="9">
        <v>328.20000000000073</v>
      </c>
      <c r="M4913" s="9"/>
      <c r="O4913" s="67">
        <v>1349.6999999999953</v>
      </c>
      <c r="Q4913" t="s">
        <v>300</v>
      </c>
      <c r="T4913" s="218"/>
      <c r="U4913" s="63"/>
      <c r="V4913" s="63"/>
      <c r="W4913" s="265"/>
      <c r="X4913" s="317"/>
      <c r="Y4913" s="63"/>
    </row>
    <row r="4914" spans="1:25" ht="15">
      <c r="A4914" s="28" t="s">
        <v>30</v>
      </c>
      <c r="B4914" s="63" t="s">
        <v>9</v>
      </c>
      <c r="E4914" s="216">
        <v>394.5</v>
      </c>
      <c r="F4914" s="9">
        <v>262.89999999999998</v>
      </c>
      <c r="G4914" s="9">
        <v>265</v>
      </c>
      <c r="H4914" s="9">
        <v>139.49999999999636</v>
      </c>
      <c r="I4914" s="9">
        <v>0</v>
      </c>
      <c r="J4914" s="9">
        <v>0</v>
      </c>
      <c r="K4914" s="9">
        <v>190.49999999999636</v>
      </c>
      <c r="L4914" s="9">
        <v>36.799999999995634</v>
      </c>
      <c r="M4914" s="9"/>
      <c r="O4914" s="67">
        <v>1289.1999999999884</v>
      </c>
      <c r="Q4914" t="s">
        <v>287</v>
      </c>
      <c r="T4914" s="218"/>
      <c r="U4914" s="63"/>
      <c r="V4914" s="63"/>
      <c r="W4914" s="283"/>
      <c r="X4914" s="317"/>
      <c r="Y4914" s="63"/>
    </row>
    <row r="4915" spans="1:25" ht="15">
      <c r="A4915" s="28" t="s">
        <v>32</v>
      </c>
      <c r="B4915" s="63" t="s">
        <v>17</v>
      </c>
      <c r="E4915" s="216">
        <v>459.5</v>
      </c>
      <c r="F4915" s="64" t="s">
        <v>279</v>
      </c>
      <c r="G4915" s="216">
        <v>376</v>
      </c>
      <c r="H4915" s="9">
        <v>82.5</v>
      </c>
      <c r="I4915" s="9">
        <v>0</v>
      </c>
      <c r="J4915" s="9">
        <v>0</v>
      </c>
      <c r="K4915" s="9">
        <v>185.50000000000364</v>
      </c>
      <c r="L4915" s="9">
        <v>62</v>
      </c>
      <c r="M4915" s="9"/>
      <c r="O4915" s="67">
        <v>1165.5000000000036</v>
      </c>
      <c r="Q4915" t="s">
        <v>286</v>
      </c>
      <c r="T4915" s="218"/>
      <c r="U4915" s="273"/>
      <c r="V4915" s="63"/>
      <c r="W4915" s="283"/>
      <c r="X4915" s="317"/>
      <c r="Y4915" s="63"/>
    </row>
    <row r="4916" spans="1:25" ht="15">
      <c r="A4916" s="28" t="s">
        <v>34</v>
      </c>
      <c r="B4916" s="63" t="s">
        <v>143</v>
      </c>
      <c r="E4916" s="9" t="s">
        <v>278</v>
      </c>
      <c r="F4916" s="216">
        <v>319.5</v>
      </c>
      <c r="G4916" s="9">
        <v>316</v>
      </c>
      <c r="H4916" s="9">
        <v>155.70000000000073</v>
      </c>
      <c r="I4916" s="9">
        <v>0</v>
      </c>
      <c r="J4916" s="9">
        <v>0</v>
      </c>
      <c r="K4916" s="9">
        <v>251.10000000000582</v>
      </c>
      <c r="L4916" s="9">
        <v>109.29999999999563</v>
      </c>
      <c r="M4916" s="9"/>
      <c r="O4916" s="67">
        <v>1151.6000000000022</v>
      </c>
      <c r="Q4916" t="s">
        <v>292</v>
      </c>
      <c r="T4916" s="218"/>
      <c r="U4916" s="63"/>
      <c r="V4916" s="63"/>
      <c r="W4916" s="265"/>
      <c r="X4916" s="317"/>
      <c r="Y4916" s="63"/>
    </row>
    <row r="4917" spans="1:25" ht="15">
      <c r="A4917" s="28" t="s">
        <v>36</v>
      </c>
      <c r="B4917" s="63" t="s">
        <v>27</v>
      </c>
      <c r="E4917" s="9">
        <v>256</v>
      </c>
      <c r="F4917" s="9">
        <v>20</v>
      </c>
      <c r="G4917" s="9">
        <v>214</v>
      </c>
      <c r="H4917" s="9">
        <v>159.49999999999272</v>
      </c>
      <c r="I4917" s="9">
        <v>0</v>
      </c>
      <c r="J4917" s="9">
        <v>0</v>
      </c>
      <c r="K4917" s="9">
        <v>337.45000000000073</v>
      </c>
      <c r="L4917" s="9">
        <v>162.700000000008</v>
      </c>
      <c r="M4917" s="9"/>
      <c r="O4917" s="67">
        <v>1149.6500000000015</v>
      </c>
      <c r="T4917" s="218"/>
      <c r="U4917" s="63"/>
      <c r="V4917" s="63"/>
      <c r="W4917" s="265"/>
      <c r="X4917" s="317"/>
      <c r="Y4917" s="63"/>
    </row>
    <row r="4918" spans="1:25" ht="15">
      <c r="A4918" s="28" t="s">
        <v>38</v>
      </c>
      <c r="B4918" s="63" t="s">
        <v>747</v>
      </c>
      <c r="E4918" s="9" t="s">
        <v>278</v>
      </c>
      <c r="F4918" s="9" t="s">
        <v>278</v>
      </c>
      <c r="G4918" s="9" t="s">
        <v>278</v>
      </c>
      <c r="H4918" s="216">
        <v>489.45000000000073</v>
      </c>
      <c r="I4918" s="9">
        <v>0</v>
      </c>
      <c r="J4918" s="9">
        <v>0</v>
      </c>
      <c r="K4918" s="216">
        <v>377.49999999998909</v>
      </c>
      <c r="L4918" s="9">
        <v>269.69999999999709</v>
      </c>
      <c r="M4918" s="9"/>
      <c r="O4918" s="67">
        <v>1136.6499999999869</v>
      </c>
      <c r="Q4918" t="s">
        <v>311</v>
      </c>
      <c r="T4918" s="218"/>
      <c r="U4918" s="273"/>
      <c r="V4918" s="63"/>
      <c r="W4918" s="282"/>
      <c r="X4918" s="317"/>
      <c r="Y4918" s="63"/>
    </row>
    <row r="4919" spans="1:25" ht="15">
      <c r="A4919" s="28" t="s">
        <v>145</v>
      </c>
      <c r="B4919" s="63" t="s">
        <v>705</v>
      </c>
      <c r="E4919" s="9" t="s">
        <v>278</v>
      </c>
      <c r="F4919" s="9" t="s">
        <v>278</v>
      </c>
      <c r="G4919" s="9" t="s">
        <v>278</v>
      </c>
      <c r="H4919" s="9">
        <v>369.24999999999636</v>
      </c>
      <c r="I4919" s="9">
        <v>0</v>
      </c>
      <c r="J4919" s="9">
        <v>0</v>
      </c>
      <c r="K4919" s="9">
        <v>299.5</v>
      </c>
      <c r="L4919" s="216">
        <v>401.20000000000073</v>
      </c>
      <c r="M4919" s="216"/>
      <c r="O4919" s="67">
        <v>1069.9499999999971</v>
      </c>
      <c r="Q4919" t="s">
        <v>297</v>
      </c>
      <c r="T4919" s="218"/>
      <c r="U4919" s="273"/>
      <c r="V4919" s="63"/>
      <c r="W4919" s="283"/>
      <c r="X4919" s="317"/>
      <c r="Y4919" s="63"/>
    </row>
    <row r="4920" spans="1:25" ht="15">
      <c r="A4920" s="28" t="s">
        <v>146</v>
      </c>
      <c r="B4920" s="63" t="s">
        <v>719</v>
      </c>
      <c r="E4920" s="9" t="s">
        <v>278</v>
      </c>
      <c r="F4920" s="9" t="s">
        <v>278</v>
      </c>
      <c r="G4920" s="9" t="s">
        <v>278</v>
      </c>
      <c r="H4920" s="212">
        <v>505.50000000000728</v>
      </c>
      <c r="I4920" s="9">
        <v>0</v>
      </c>
      <c r="J4920" s="9">
        <v>0</v>
      </c>
      <c r="K4920" s="9">
        <v>265.00000000000728</v>
      </c>
      <c r="L4920" s="9">
        <v>287.49999999999272</v>
      </c>
      <c r="M4920" s="9"/>
      <c r="O4920" s="67">
        <v>1058.0000000000073</v>
      </c>
      <c r="Q4920" t="s">
        <v>282</v>
      </c>
      <c r="T4920" s="218"/>
      <c r="U4920" s="273"/>
      <c r="V4920" s="63"/>
      <c r="W4920" s="283"/>
      <c r="X4920" s="317"/>
      <c r="Y4920" s="63"/>
    </row>
    <row r="4921" spans="1:25" ht="15">
      <c r="A4921" s="28" t="s">
        <v>147</v>
      </c>
      <c r="B4921" s="63" t="s">
        <v>714</v>
      </c>
      <c r="E4921" s="9" t="s">
        <v>278</v>
      </c>
      <c r="F4921" s="9" t="s">
        <v>278</v>
      </c>
      <c r="G4921" s="9" t="s">
        <v>278</v>
      </c>
      <c r="H4921" s="9">
        <v>327.70000000000437</v>
      </c>
      <c r="I4921" s="9">
        <v>0</v>
      </c>
      <c r="J4921" s="9">
        <v>0</v>
      </c>
      <c r="K4921" s="212">
        <v>407.20000000000437</v>
      </c>
      <c r="L4921" s="9">
        <v>299.70000000000437</v>
      </c>
      <c r="M4921" s="9"/>
      <c r="O4921" s="67">
        <v>1034.6000000000131</v>
      </c>
      <c r="Q4921" t="s">
        <v>282</v>
      </c>
      <c r="T4921" s="218"/>
      <c r="U4921" s="63"/>
      <c r="V4921" s="63"/>
      <c r="W4921" s="265"/>
      <c r="X4921" s="317"/>
      <c r="Y4921" s="63"/>
    </row>
    <row r="4922" spans="1:25" ht="15">
      <c r="A4922" s="28" t="s">
        <v>151</v>
      </c>
      <c r="B4922" s="63" t="s">
        <v>155</v>
      </c>
      <c r="E4922" s="9" t="s">
        <v>278</v>
      </c>
      <c r="F4922" s="9" t="s">
        <v>278</v>
      </c>
      <c r="G4922" s="9">
        <v>220.5</v>
      </c>
      <c r="H4922" s="9">
        <v>247.19999999999709</v>
      </c>
      <c r="I4922" s="9">
        <v>0</v>
      </c>
      <c r="J4922" s="9">
        <v>0</v>
      </c>
      <c r="K4922" s="9">
        <v>331.09999999999127</v>
      </c>
      <c r="L4922" s="9">
        <v>228.89999999999418</v>
      </c>
      <c r="M4922" s="9"/>
      <c r="O4922" s="67">
        <v>1027.6999999999825</v>
      </c>
      <c r="T4922" s="218"/>
      <c r="U4922" s="273"/>
      <c r="V4922" s="63"/>
      <c r="W4922" s="283"/>
      <c r="X4922" s="317"/>
      <c r="Y4922" s="63"/>
    </row>
    <row r="4923" spans="1:25" ht="15">
      <c r="A4923" s="28" t="s">
        <v>157</v>
      </c>
      <c r="B4923" s="63" t="s">
        <v>162</v>
      </c>
      <c r="E4923" s="9" t="s">
        <v>278</v>
      </c>
      <c r="F4923" s="9" t="s">
        <v>278</v>
      </c>
      <c r="G4923" s="9">
        <v>289.7</v>
      </c>
      <c r="H4923" s="9">
        <v>208.50000000000364</v>
      </c>
      <c r="I4923" s="9">
        <v>0</v>
      </c>
      <c r="J4923" s="9">
        <v>0</v>
      </c>
      <c r="K4923" s="9">
        <v>259.39999999999418</v>
      </c>
      <c r="L4923" s="9">
        <v>190.49999999999636</v>
      </c>
      <c r="M4923" s="9"/>
      <c r="O4923" s="67">
        <v>948.09999999999422</v>
      </c>
      <c r="T4923" s="218"/>
      <c r="U4923" s="218"/>
      <c r="V4923" s="63"/>
      <c r="W4923" s="283"/>
      <c r="X4923" s="317"/>
      <c r="Y4923" s="63"/>
    </row>
    <row r="4924" spans="1:25" ht="15">
      <c r="A4924" s="28" t="s">
        <v>159</v>
      </c>
      <c r="B4924" s="63" t="s">
        <v>728</v>
      </c>
      <c r="E4924" s="9" t="s">
        <v>278</v>
      </c>
      <c r="F4924" s="9" t="s">
        <v>278</v>
      </c>
      <c r="G4924" s="9" t="s">
        <v>278</v>
      </c>
      <c r="H4924" s="9">
        <v>234.59999999999854</v>
      </c>
      <c r="I4924" s="9">
        <v>0</v>
      </c>
      <c r="J4924" s="9">
        <v>0</v>
      </c>
      <c r="K4924" s="9">
        <v>299.00000000001091</v>
      </c>
      <c r="L4924" s="216">
        <v>403.60000000000218</v>
      </c>
      <c r="M4924" s="216"/>
      <c r="O4924" s="67">
        <v>937.20000000001164</v>
      </c>
      <c r="Q4924" t="s">
        <v>284</v>
      </c>
      <c r="T4924" s="218"/>
      <c r="U4924" s="63"/>
      <c r="V4924" s="63"/>
      <c r="W4924" s="283"/>
      <c r="X4924" s="317"/>
      <c r="Y4924" s="63"/>
    </row>
    <row r="4925" spans="1:25" ht="15">
      <c r="A4925" s="28" t="s">
        <v>160</v>
      </c>
      <c r="B4925" s="63" t="s">
        <v>753</v>
      </c>
      <c r="E4925" s="9" t="s">
        <v>278</v>
      </c>
      <c r="F4925" s="9" t="s">
        <v>278</v>
      </c>
      <c r="G4925" s="9" t="s">
        <v>278</v>
      </c>
      <c r="H4925" s="9">
        <v>331.69999999999345</v>
      </c>
      <c r="I4925" s="9">
        <v>0</v>
      </c>
      <c r="J4925" s="9">
        <v>0</v>
      </c>
      <c r="K4925" s="9">
        <v>165.09999999999491</v>
      </c>
      <c r="L4925" s="212">
        <v>434.10000000000218</v>
      </c>
      <c r="M4925" s="212"/>
      <c r="O4925" s="67">
        <v>930.89999999999054</v>
      </c>
      <c r="Q4925" t="s">
        <v>282</v>
      </c>
      <c r="T4925" s="218"/>
      <c r="U4925" s="273"/>
      <c r="V4925" s="63"/>
      <c r="W4925" s="283"/>
      <c r="X4925" s="317"/>
      <c r="Y4925" s="63"/>
    </row>
    <row r="4926" spans="1:25" ht="15">
      <c r="A4926" s="28" t="s">
        <v>161</v>
      </c>
      <c r="B4926" s="63" t="s">
        <v>154</v>
      </c>
      <c r="E4926" s="9" t="s">
        <v>278</v>
      </c>
      <c r="F4926" s="9" t="s">
        <v>278</v>
      </c>
      <c r="G4926" s="216">
        <v>319.5</v>
      </c>
      <c r="H4926" s="9">
        <v>331.99999999998909</v>
      </c>
      <c r="I4926" s="9">
        <v>0</v>
      </c>
      <c r="J4926" s="9">
        <v>0</v>
      </c>
      <c r="K4926" s="9">
        <v>275.90000000000146</v>
      </c>
      <c r="L4926" s="64" t="s">
        <v>279</v>
      </c>
      <c r="M4926" s="64"/>
      <c r="O4926" s="67">
        <v>927.39999999999054</v>
      </c>
      <c r="Q4926" t="s">
        <v>288</v>
      </c>
      <c r="T4926" s="218"/>
      <c r="U4926" s="63"/>
      <c r="V4926" s="63"/>
      <c r="W4926" s="265"/>
      <c r="X4926" s="317"/>
      <c r="Y4926" s="63"/>
    </row>
    <row r="4927" spans="1:25" ht="15">
      <c r="A4927" s="28" t="s">
        <v>163</v>
      </c>
      <c r="B4927" s="63" t="s">
        <v>29</v>
      </c>
      <c r="E4927" s="216">
        <v>473.9</v>
      </c>
      <c r="F4927" s="9">
        <v>157</v>
      </c>
      <c r="G4927" s="9">
        <v>280.2</v>
      </c>
      <c r="H4927" s="9" t="s">
        <v>278</v>
      </c>
      <c r="I4927" s="9">
        <v>0</v>
      </c>
      <c r="J4927" s="9">
        <v>0</v>
      </c>
      <c r="K4927" s="9" t="s">
        <v>278</v>
      </c>
      <c r="L4927" s="9" t="s">
        <v>278</v>
      </c>
      <c r="M4927" s="9"/>
      <c r="O4927" s="67">
        <v>911.09999999999991</v>
      </c>
      <c r="Q4927" t="s">
        <v>297</v>
      </c>
      <c r="T4927" s="218"/>
      <c r="U4927" s="273"/>
      <c r="V4927" s="63"/>
      <c r="W4927" s="282"/>
      <c r="X4927" s="317"/>
      <c r="Y4927" s="63"/>
    </row>
    <row r="4928" spans="1:25" ht="15">
      <c r="A4928" s="28" t="s">
        <v>274</v>
      </c>
      <c r="B4928" s="63" t="s">
        <v>35</v>
      </c>
      <c r="E4928" s="9">
        <v>136.19999999999999</v>
      </c>
      <c r="F4928" s="9">
        <v>265.5</v>
      </c>
      <c r="G4928" s="9">
        <v>210.5</v>
      </c>
      <c r="H4928" s="9">
        <v>267.50000000000182</v>
      </c>
      <c r="I4928" s="9">
        <v>0</v>
      </c>
      <c r="J4928" s="9">
        <v>0</v>
      </c>
      <c r="K4928" s="9" t="s">
        <v>278</v>
      </c>
      <c r="L4928" s="9" t="s">
        <v>278</v>
      </c>
      <c r="M4928" s="9"/>
      <c r="O4928" s="67">
        <v>879.70000000000186</v>
      </c>
      <c r="T4928" s="218"/>
      <c r="U4928" s="273"/>
      <c r="V4928" s="63"/>
      <c r="W4928" s="282"/>
      <c r="X4928" s="317"/>
      <c r="Y4928" s="63"/>
    </row>
    <row r="4929" spans="1:25" ht="15">
      <c r="A4929" s="28" t="s">
        <v>275</v>
      </c>
      <c r="B4929" s="63" t="s">
        <v>156</v>
      </c>
      <c r="E4929" s="9" t="s">
        <v>278</v>
      </c>
      <c r="F4929" s="9" t="s">
        <v>278</v>
      </c>
      <c r="G4929" s="9">
        <v>311.39999999999998</v>
      </c>
      <c r="H4929" s="9">
        <v>223.99999999999636</v>
      </c>
      <c r="I4929" s="9">
        <v>0</v>
      </c>
      <c r="J4929" s="9">
        <v>0</v>
      </c>
      <c r="K4929" s="9">
        <v>337.69999999999345</v>
      </c>
      <c r="L4929" s="9" t="s">
        <v>278</v>
      </c>
      <c r="M4929" s="9"/>
      <c r="O4929" s="67">
        <v>873.09999999998979</v>
      </c>
      <c r="T4929" s="218"/>
      <c r="U4929" s="63"/>
      <c r="V4929" s="63"/>
      <c r="W4929" s="283"/>
      <c r="X4929" s="317"/>
      <c r="Y4929" s="63"/>
    </row>
    <row r="4930" spans="1:25" ht="15">
      <c r="A4930" s="28" t="s">
        <v>276</v>
      </c>
      <c r="B4930" s="63" t="s">
        <v>23</v>
      </c>
      <c r="E4930" s="9">
        <v>207.5</v>
      </c>
      <c r="F4930" s="9">
        <v>87</v>
      </c>
      <c r="G4930" s="9">
        <v>163.19999999999999</v>
      </c>
      <c r="H4930" s="9">
        <v>124.5</v>
      </c>
      <c r="I4930" s="9">
        <v>0</v>
      </c>
      <c r="J4930" s="9">
        <v>0</v>
      </c>
      <c r="K4930" s="9">
        <v>169.69999999999709</v>
      </c>
      <c r="L4930" s="9">
        <v>113.19999999999709</v>
      </c>
      <c r="M4930" s="9"/>
      <c r="O4930" s="67">
        <v>865.09999999999422</v>
      </c>
      <c r="T4930" s="218"/>
      <c r="U4930" s="273"/>
      <c r="V4930" s="63"/>
      <c r="W4930" s="283"/>
      <c r="X4930" s="317"/>
      <c r="Y4930" s="63"/>
    </row>
    <row r="4931" spans="1:25" ht="15">
      <c r="A4931" s="28" t="s">
        <v>277</v>
      </c>
      <c r="B4931" s="28" t="s">
        <v>691</v>
      </c>
      <c r="E4931" s="9" t="s">
        <v>278</v>
      </c>
      <c r="F4931" s="9" t="s">
        <v>278</v>
      </c>
      <c r="G4931" s="9" t="s">
        <v>278</v>
      </c>
      <c r="H4931" s="9">
        <v>154</v>
      </c>
      <c r="I4931" s="9">
        <v>0</v>
      </c>
      <c r="J4931" s="9">
        <v>0</v>
      </c>
      <c r="K4931" s="9">
        <v>346.40000000000873</v>
      </c>
      <c r="L4931" s="9">
        <v>349.00000000000728</v>
      </c>
      <c r="M4931" s="9"/>
      <c r="O4931" s="67">
        <v>849.40000000001601</v>
      </c>
      <c r="T4931"/>
      <c r="U4931" s="63"/>
      <c r="V4931" s="63"/>
      <c r="W4931" s="265"/>
      <c r="X4931" s="317"/>
      <c r="Y4931" s="63"/>
    </row>
    <row r="4932" spans="1:25" ht="15">
      <c r="A4932" s="28" t="s">
        <v>692</v>
      </c>
      <c r="B4932" s="63" t="s">
        <v>703</v>
      </c>
      <c r="E4932" s="9" t="s">
        <v>278</v>
      </c>
      <c r="F4932" s="9" t="s">
        <v>278</v>
      </c>
      <c r="G4932" s="9" t="s">
        <v>278</v>
      </c>
      <c r="H4932" s="216">
        <v>441.549999999992</v>
      </c>
      <c r="I4932" s="9">
        <v>0</v>
      </c>
      <c r="J4932" s="9">
        <v>0</v>
      </c>
      <c r="K4932" s="9">
        <v>305.00000000000364</v>
      </c>
      <c r="L4932" s="9">
        <v>88.900000000001455</v>
      </c>
      <c r="M4932" s="9"/>
      <c r="O4932" s="67">
        <v>835.44999999999709</v>
      </c>
      <c r="Q4932" t="s">
        <v>288</v>
      </c>
      <c r="T4932" s="218"/>
      <c r="U4932" s="273"/>
      <c r="V4932" s="63"/>
      <c r="W4932" s="282"/>
      <c r="X4932" s="317"/>
      <c r="Y4932" s="63"/>
    </row>
    <row r="4933" spans="1:25" ht="15">
      <c r="A4933" s="28" t="s">
        <v>693</v>
      </c>
      <c r="B4933" s="28" t="s">
        <v>690</v>
      </c>
      <c r="E4933" s="9" t="s">
        <v>278</v>
      </c>
      <c r="F4933" s="9" t="s">
        <v>278</v>
      </c>
      <c r="G4933" s="9" t="s">
        <v>278</v>
      </c>
      <c r="H4933" s="9">
        <v>356.19999999999709</v>
      </c>
      <c r="I4933" s="9">
        <v>0</v>
      </c>
      <c r="J4933" s="9">
        <v>0</v>
      </c>
      <c r="K4933" s="9">
        <v>353.299999999992</v>
      </c>
      <c r="L4933" s="9">
        <v>108.10000000000946</v>
      </c>
      <c r="M4933" s="9"/>
      <c r="O4933" s="67">
        <v>817.59999999999854</v>
      </c>
      <c r="T4933" s="218"/>
      <c r="U4933" s="273"/>
      <c r="V4933" s="63"/>
      <c r="W4933" s="283"/>
      <c r="X4933" s="317"/>
      <c r="Y4933" s="63"/>
    </row>
    <row r="4934" spans="1:25" ht="15">
      <c r="A4934" s="28" t="s">
        <v>694</v>
      </c>
      <c r="B4934" s="63" t="s">
        <v>710</v>
      </c>
      <c r="E4934" s="9" t="s">
        <v>278</v>
      </c>
      <c r="F4934" s="9" t="s">
        <v>278</v>
      </c>
      <c r="G4934" s="9" t="s">
        <v>278</v>
      </c>
      <c r="H4934" s="9">
        <v>182.19999999999345</v>
      </c>
      <c r="I4934" s="9">
        <v>0</v>
      </c>
      <c r="J4934" s="9">
        <v>0</v>
      </c>
      <c r="K4934" s="9">
        <v>351</v>
      </c>
      <c r="L4934" s="9">
        <v>277.5</v>
      </c>
      <c r="M4934" s="9"/>
      <c r="O4934" s="67">
        <v>810.69999999999345</v>
      </c>
      <c r="T4934" s="218"/>
      <c r="U4934" s="63"/>
      <c r="V4934" s="63"/>
      <c r="W4934" s="283"/>
      <c r="X4934" s="317"/>
      <c r="Y4934" s="63"/>
    </row>
    <row r="4935" spans="1:25" ht="15">
      <c r="A4935" s="28" t="s">
        <v>696</v>
      </c>
      <c r="B4935" s="63" t="s">
        <v>706</v>
      </c>
      <c r="E4935" s="9" t="s">
        <v>278</v>
      </c>
      <c r="F4935" s="9" t="s">
        <v>278</v>
      </c>
      <c r="G4935" s="9" t="s">
        <v>278</v>
      </c>
      <c r="H4935" s="9">
        <v>427.19999999998618</v>
      </c>
      <c r="I4935" s="9">
        <v>0</v>
      </c>
      <c r="J4935" s="9">
        <v>0</v>
      </c>
      <c r="K4935" s="9">
        <v>255.60000000000582</v>
      </c>
      <c r="L4935" s="9">
        <v>126.29999999999563</v>
      </c>
      <c r="M4935" s="9"/>
      <c r="O4935" s="67">
        <v>809.09999999998763</v>
      </c>
      <c r="T4935" s="218"/>
      <c r="U4935" s="63"/>
      <c r="V4935" s="63"/>
      <c r="W4935" s="283"/>
      <c r="X4935" s="317"/>
      <c r="Y4935" s="63"/>
    </row>
    <row r="4936" spans="1:25" ht="15">
      <c r="A4936" s="28" t="s">
        <v>702</v>
      </c>
      <c r="B4936" s="63" t="s">
        <v>735</v>
      </c>
      <c r="E4936" s="9" t="s">
        <v>278</v>
      </c>
      <c r="F4936" s="9" t="s">
        <v>278</v>
      </c>
      <c r="G4936" s="9" t="s">
        <v>278</v>
      </c>
      <c r="H4936" s="9">
        <v>315.35000000000218</v>
      </c>
      <c r="I4936" s="9">
        <v>0</v>
      </c>
      <c r="J4936" s="9">
        <v>0</v>
      </c>
      <c r="K4936" s="9">
        <v>251.99999999998909</v>
      </c>
      <c r="L4936" s="9">
        <v>232.40000000000509</v>
      </c>
      <c r="M4936" s="9"/>
      <c r="O4936" s="67">
        <v>799.74999999999636</v>
      </c>
      <c r="T4936" s="218"/>
      <c r="U4936" s="63"/>
      <c r="V4936" s="63"/>
      <c r="W4936" s="265"/>
      <c r="X4936" s="317"/>
      <c r="Y4936" s="63"/>
    </row>
    <row r="4937" spans="1:25" ht="15">
      <c r="A4937" s="28" t="s">
        <v>704</v>
      </c>
      <c r="B4937" s="63" t="s">
        <v>712</v>
      </c>
      <c r="E4937" s="9" t="s">
        <v>278</v>
      </c>
      <c r="F4937" s="9" t="s">
        <v>278</v>
      </c>
      <c r="G4937" s="9" t="s">
        <v>278</v>
      </c>
      <c r="H4937" s="9">
        <v>280.99999999999636</v>
      </c>
      <c r="I4937" s="9">
        <v>0</v>
      </c>
      <c r="J4937" s="9">
        <v>0</v>
      </c>
      <c r="K4937" s="9">
        <v>300.99999999999636</v>
      </c>
      <c r="L4937" s="9">
        <v>201.20000000000073</v>
      </c>
      <c r="M4937" s="9"/>
      <c r="O4937" s="67">
        <v>783.19999999999345</v>
      </c>
      <c r="T4937" s="218"/>
      <c r="U4937" s="63"/>
      <c r="V4937" s="63"/>
      <c r="W4937" s="265"/>
      <c r="X4937" s="317"/>
      <c r="Y4937" s="63"/>
    </row>
    <row r="4938" spans="1:25" ht="15">
      <c r="A4938" s="28" t="s">
        <v>707</v>
      </c>
      <c r="B4938" s="63" t="s">
        <v>745</v>
      </c>
      <c r="E4938" s="9" t="s">
        <v>278</v>
      </c>
      <c r="F4938" s="9" t="s">
        <v>278</v>
      </c>
      <c r="G4938" s="9" t="s">
        <v>278</v>
      </c>
      <c r="H4938" s="9">
        <v>302.40000000000146</v>
      </c>
      <c r="I4938" s="9">
        <v>0</v>
      </c>
      <c r="J4938" s="9">
        <v>0</v>
      </c>
      <c r="K4938" s="9">
        <v>273.59999999999854</v>
      </c>
      <c r="L4938" s="9">
        <v>176.50000000000364</v>
      </c>
      <c r="M4938" s="9"/>
      <c r="O4938" s="67">
        <v>752.50000000000364</v>
      </c>
      <c r="T4938" s="218"/>
      <c r="U4938" s="63"/>
      <c r="V4938" s="63"/>
      <c r="W4938" s="265"/>
      <c r="X4938" s="317"/>
      <c r="Y4938" s="63"/>
    </row>
    <row r="4939" spans="1:25" ht="15">
      <c r="A4939" s="28" t="s">
        <v>708</v>
      </c>
      <c r="B4939" s="63" t="s">
        <v>757</v>
      </c>
      <c r="E4939" s="9" t="s">
        <v>278</v>
      </c>
      <c r="F4939" s="9" t="s">
        <v>278</v>
      </c>
      <c r="G4939" s="9" t="s">
        <v>278</v>
      </c>
      <c r="H4939" s="216">
        <v>441.84999999999854</v>
      </c>
      <c r="I4939" s="9">
        <v>0</v>
      </c>
      <c r="J4939" s="9">
        <v>0</v>
      </c>
      <c r="K4939" s="9">
        <v>227.5</v>
      </c>
      <c r="L4939" s="9">
        <v>79.500000000003638</v>
      </c>
      <c r="M4939" s="9"/>
      <c r="O4939" s="67">
        <v>748.85000000000218</v>
      </c>
      <c r="Q4939" t="s">
        <v>287</v>
      </c>
      <c r="T4939" s="218"/>
      <c r="U4939" s="218"/>
      <c r="V4939" s="63"/>
      <c r="W4939" s="283"/>
      <c r="X4939" s="317"/>
      <c r="Y4939" s="63"/>
    </row>
    <row r="4940" spans="1:25" ht="15">
      <c r="A4940" s="28" t="s">
        <v>711</v>
      </c>
      <c r="B4940" s="273" t="s">
        <v>1894</v>
      </c>
      <c r="C4940" s="3"/>
      <c r="D4940" s="3"/>
      <c r="E4940" s="9" t="s">
        <v>278</v>
      </c>
      <c r="F4940" s="9" t="s">
        <v>278</v>
      </c>
      <c r="G4940" s="9" t="s">
        <v>278</v>
      </c>
      <c r="H4940" s="9" t="s">
        <v>278</v>
      </c>
      <c r="I4940" s="9">
        <v>0</v>
      </c>
      <c r="J4940" s="9">
        <v>0</v>
      </c>
      <c r="K4940" s="9">
        <v>329.49999999999272</v>
      </c>
      <c r="L4940" s="216">
        <v>369.39999999999782</v>
      </c>
      <c r="M4940" s="216"/>
      <c r="O4940" s="67">
        <v>698.89999999999054</v>
      </c>
      <c r="Q4940" t="s">
        <v>288</v>
      </c>
      <c r="T4940"/>
      <c r="U4940" s="63"/>
      <c r="V4940" s="63"/>
      <c r="W4940" s="265"/>
      <c r="X4940" s="317"/>
      <c r="Y4940" s="63"/>
    </row>
    <row r="4941" spans="1:25" ht="15">
      <c r="A4941" s="28" t="s">
        <v>713</v>
      </c>
      <c r="B4941" s="63" t="s">
        <v>695</v>
      </c>
      <c r="E4941" s="9" t="s">
        <v>278</v>
      </c>
      <c r="F4941" s="9" t="s">
        <v>278</v>
      </c>
      <c r="G4941" s="9" t="s">
        <v>278</v>
      </c>
      <c r="H4941" s="9">
        <v>179.24999999999636</v>
      </c>
      <c r="I4941" s="9">
        <v>0</v>
      </c>
      <c r="J4941" s="9">
        <v>0</v>
      </c>
      <c r="K4941" s="9">
        <v>297.19999999999709</v>
      </c>
      <c r="L4941" s="9">
        <v>216.19999999999345</v>
      </c>
      <c r="M4941" s="9"/>
      <c r="O4941" s="67">
        <v>692.6499999999869</v>
      </c>
      <c r="T4941" s="218"/>
      <c r="U4941" s="273"/>
      <c r="V4941" s="63"/>
      <c r="W4941" s="283"/>
      <c r="X4941" s="317"/>
      <c r="Y4941" s="63"/>
    </row>
    <row r="4942" spans="1:25" ht="15">
      <c r="A4942" s="28" t="s">
        <v>718</v>
      </c>
      <c r="B4942" s="63" t="s">
        <v>740</v>
      </c>
      <c r="E4942" s="9" t="s">
        <v>278</v>
      </c>
      <c r="F4942" s="9" t="s">
        <v>278</v>
      </c>
      <c r="G4942" s="9" t="s">
        <v>278</v>
      </c>
      <c r="H4942" s="9">
        <v>184.5</v>
      </c>
      <c r="I4942" s="9">
        <v>0</v>
      </c>
      <c r="J4942" s="9">
        <v>0</v>
      </c>
      <c r="K4942" s="9">
        <v>261</v>
      </c>
      <c r="L4942" s="9">
        <v>228.49999999998909</v>
      </c>
      <c r="M4942" s="9"/>
      <c r="O4942" s="67">
        <v>673.99999999998909</v>
      </c>
      <c r="T4942" s="218"/>
      <c r="U4942" s="273"/>
      <c r="V4942" s="63"/>
      <c r="W4942" s="283"/>
      <c r="X4942" s="317"/>
      <c r="Y4942" s="63"/>
    </row>
    <row r="4943" spans="1:25" ht="15">
      <c r="A4943" s="28" t="s">
        <v>722</v>
      </c>
      <c r="B4943" s="63" t="s">
        <v>144</v>
      </c>
      <c r="E4943" s="9" t="s">
        <v>278</v>
      </c>
      <c r="F4943" s="9">
        <v>39</v>
      </c>
      <c r="G4943" s="9">
        <v>78.75</v>
      </c>
      <c r="H4943" s="9">
        <v>309.75000000001091</v>
      </c>
      <c r="I4943" s="9">
        <v>0</v>
      </c>
      <c r="J4943" s="9">
        <v>0</v>
      </c>
      <c r="K4943" s="9">
        <v>191.50000000000364</v>
      </c>
      <c r="L4943" s="9" t="s">
        <v>278</v>
      </c>
      <c r="M4943" s="9"/>
      <c r="O4943" s="67">
        <v>619.00000000001455</v>
      </c>
      <c r="T4943" s="218"/>
      <c r="U4943" s="63"/>
      <c r="V4943" s="63"/>
      <c r="W4943" s="283"/>
      <c r="X4943" s="317"/>
      <c r="Y4943" s="63"/>
    </row>
    <row r="4944" spans="1:25" ht="15">
      <c r="A4944" s="28" t="s">
        <v>723</v>
      </c>
      <c r="B4944" s="205" t="s">
        <v>1560</v>
      </c>
      <c r="C4944" s="3"/>
      <c r="D4944" s="3"/>
      <c r="E4944" s="9" t="s">
        <v>278</v>
      </c>
      <c r="F4944" s="9" t="s">
        <v>278</v>
      </c>
      <c r="G4944" s="9" t="s">
        <v>278</v>
      </c>
      <c r="H4944" s="9" t="s">
        <v>278</v>
      </c>
      <c r="I4944" s="9">
        <v>0</v>
      </c>
      <c r="J4944" s="9">
        <v>0</v>
      </c>
      <c r="K4944" s="9">
        <v>333.00000000000364</v>
      </c>
      <c r="L4944" s="9">
        <v>267.29999999999927</v>
      </c>
      <c r="M4944" s="9"/>
      <c r="O4944" s="67">
        <v>600.30000000000291</v>
      </c>
      <c r="T4944"/>
      <c r="U4944" s="63"/>
      <c r="V4944" s="63"/>
      <c r="W4944" s="283"/>
      <c r="X4944" s="317"/>
      <c r="Y4944" s="63"/>
    </row>
    <row r="4945" spans="1:25" ht="15">
      <c r="A4945" s="28" t="s">
        <v>724</v>
      </c>
      <c r="B4945" s="205" t="s">
        <v>1559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>
        <v>0</v>
      </c>
      <c r="J4945" s="9">
        <v>0</v>
      </c>
      <c r="K4945" s="9">
        <v>316.49999999999636</v>
      </c>
      <c r="L4945" s="9">
        <v>278.70000000001164</v>
      </c>
      <c r="M4945" s="9"/>
      <c r="O4945" s="67">
        <v>595.200000000008</v>
      </c>
      <c r="T4945"/>
      <c r="U4945" s="63"/>
      <c r="V4945" s="63"/>
      <c r="W4945" s="283"/>
      <c r="X4945" s="317"/>
      <c r="Y4945" s="63"/>
    </row>
    <row r="4946" spans="1:25" ht="15">
      <c r="A4946" s="28" t="s">
        <v>730</v>
      </c>
      <c r="B4946" s="273" t="s">
        <v>1888</v>
      </c>
      <c r="C4946" s="3"/>
      <c r="D4946" s="3"/>
      <c r="E4946" s="9" t="s">
        <v>278</v>
      </c>
      <c r="F4946" s="9" t="s">
        <v>278</v>
      </c>
      <c r="G4946" s="9" t="s">
        <v>278</v>
      </c>
      <c r="H4946" s="9" t="s">
        <v>278</v>
      </c>
      <c r="I4946" s="9">
        <v>0</v>
      </c>
      <c r="J4946" s="9">
        <v>0</v>
      </c>
      <c r="K4946" s="9">
        <v>247.60000000000946</v>
      </c>
      <c r="L4946" s="9">
        <v>336.09999999999854</v>
      </c>
      <c r="M4946" s="9"/>
      <c r="O4946" s="67">
        <v>583.700000000008</v>
      </c>
      <c r="T4946"/>
      <c r="U4946" s="273"/>
      <c r="V4946" s="63"/>
      <c r="W4946" s="282"/>
      <c r="X4946" s="317"/>
      <c r="Y4946" s="63"/>
    </row>
    <row r="4947" spans="1:25" ht="15">
      <c r="A4947" s="28" t="s">
        <v>738</v>
      </c>
      <c r="B4947" s="205" t="s">
        <v>1563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0</v>
      </c>
      <c r="J4947" s="9">
        <v>0</v>
      </c>
      <c r="K4947" s="9">
        <v>298.89999999999418</v>
      </c>
      <c r="L4947" s="9">
        <v>261.90000000000873</v>
      </c>
      <c r="M4947" s="9"/>
      <c r="O4947" s="67">
        <v>560.80000000000291</v>
      </c>
      <c r="T4947"/>
      <c r="U4947" s="273"/>
      <c r="V4947" s="63"/>
      <c r="W4947" s="283"/>
      <c r="X4947" s="317"/>
      <c r="Y4947" s="63"/>
    </row>
    <row r="4948" spans="1:25" ht="15">
      <c r="A4948" s="28" t="s">
        <v>742</v>
      </c>
      <c r="B4948" s="63" t="s">
        <v>739</v>
      </c>
      <c r="E4948" s="9" t="s">
        <v>278</v>
      </c>
      <c r="F4948" s="9" t="s">
        <v>278</v>
      </c>
      <c r="G4948" s="9" t="s">
        <v>278</v>
      </c>
      <c r="H4948" s="9">
        <v>298.50000000000364</v>
      </c>
      <c r="I4948" s="9">
        <v>0</v>
      </c>
      <c r="J4948" s="9">
        <v>0</v>
      </c>
      <c r="K4948" s="9">
        <v>119.99999999999818</v>
      </c>
      <c r="L4948" s="9">
        <v>130.69999999999709</v>
      </c>
      <c r="M4948" s="9"/>
      <c r="O4948" s="67">
        <v>549.19999999999891</v>
      </c>
      <c r="T4948" s="218"/>
      <c r="U4948" s="63"/>
      <c r="V4948" s="63"/>
      <c r="W4948" s="265"/>
      <c r="X4948" s="317"/>
      <c r="Y4948" s="63"/>
    </row>
    <row r="4949" spans="1:25" ht="15">
      <c r="A4949" s="28" t="s">
        <v>743</v>
      </c>
      <c r="B4949" s="63" t="s">
        <v>178</v>
      </c>
      <c r="E4949" s="9">
        <v>218.5</v>
      </c>
      <c r="F4949" s="216">
        <v>326.3</v>
      </c>
      <c r="G4949" s="9" t="s">
        <v>278</v>
      </c>
      <c r="H4949" s="9" t="s">
        <v>278</v>
      </c>
      <c r="I4949" s="9">
        <v>0</v>
      </c>
      <c r="J4949" s="9">
        <v>0</v>
      </c>
      <c r="K4949" s="9" t="s">
        <v>278</v>
      </c>
      <c r="L4949" s="9" t="s">
        <v>278</v>
      </c>
      <c r="M4949" s="9"/>
      <c r="O4949" s="67">
        <v>544.79999999999995</v>
      </c>
      <c r="Q4949" t="s">
        <v>297</v>
      </c>
      <c r="T4949" s="218"/>
      <c r="U4949" s="273"/>
      <c r="V4949" s="63"/>
      <c r="W4949" s="283"/>
      <c r="X4949" s="317"/>
      <c r="Y4949" s="63"/>
    </row>
    <row r="4950" spans="1:25" ht="15">
      <c r="A4950" s="28" t="s">
        <v>744</v>
      </c>
      <c r="B4950" s="63" t="s">
        <v>736</v>
      </c>
      <c r="E4950" s="9" t="s">
        <v>278</v>
      </c>
      <c r="F4950" s="9" t="s">
        <v>278</v>
      </c>
      <c r="G4950" s="9" t="s">
        <v>278</v>
      </c>
      <c r="H4950" s="9">
        <v>202.50000000000364</v>
      </c>
      <c r="I4950" s="9">
        <v>0</v>
      </c>
      <c r="J4950" s="9">
        <v>0</v>
      </c>
      <c r="K4950" s="9">
        <v>267.700000000008</v>
      </c>
      <c r="L4950" s="9">
        <v>71.700000000000728</v>
      </c>
      <c r="M4950" s="9"/>
      <c r="O4950" s="67">
        <v>541.90000000001237</v>
      </c>
      <c r="T4950" s="218"/>
      <c r="U4950" s="218"/>
      <c r="V4950" s="63"/>
      <c r="W4950" s="283"/>
      <c r="X4950" s="317"/>
      <c r="Y4950" s="63"/>
    </row>
    <row r="4951" spans="1:25" ht="15">
      <c r="A4951" s="28" t="s">
        <v>750</v>
      </c>
      <c r="B4951" s="273" t="s">
        <v>1898</v>
      </c>
      <c r="C4951" s="3"/>
      <c r="D4951" s="3"/>
      <c r="E4951" s="9" t="s">
        <v>278</v>
      </c>
      <c r="F4951" s="9" t="s">
        <v>278</v>
      </c>
      <c r="G4951" s="9" t="s">
        <v>278</v>
      </c>
      <c r="H4951" s="9" t="s">
        <v>278</v>
      </c>
      <c r="I4951" s="9">
        <v>0</v>
      </c>
      <c r="J4951" s="9">
        <v>0</v>
      </c>
      <c r="K4951" s="216">
        <v>371.40000000000509</v>
      </c>
      <c r="L4951" s="9">
        <v>169.99999999999272</v>
      </c>
      <c r="M4951" s="9"/>
      <c r="O4951" s="67">
        <v>541.39999999999782</v>
      </c>
      <c r="Q4951" t="s">
        <v>287</v>
      </c>
      <c r="T4951"/>
      <c r="U4951" s="63"/>
      <c r="V4951" s="63"/>
      <c r="W4951" s="283"/>
      <c r="X4951" s="317"/>
      <c r="Y4951" s="63"/>
    </row>
    <row r="4952" spans="1:25" ht="15">
      <c r="A4952" s="28" t="s">
        <v>751</v>
      </c>
      <c r="B4952" s="205" t="s">
        <v>1566</v>
      </c>
      <c r="C4952" s="3"/>
      <c r="D4952" s="3"/>
      <c r="E4952" s="9" t="s">
        <v>278</v>
      </c>
      <c r="F4952" s="9" t="s">
        <v>278</v>
      </c>
      <c r="G4952" s="9" t="s">
        <v>278</v>
      </c>
      <c r="H4952" s="9" t="s">
        <v>278</v>
      </c>
      <c r="I4952" s="9">
        <v>0</v>
      </c>
      <c r="J4952" s="9">
        <v>0</v>
      </c>
      <c r="K4952" s="216">
        <v>374.39999999999054</v>
      </c>
      <c r="L4952" s="9">
        <v>151.00000000000364</v>
      </c>
      <c r="M4952" s="9"/>
      <c r="O4952" s="67">
        <v>525.39999999999418</v>
      </c>
      <c r="Q4952" t="s">
        <v>292</v>
      </c>
      <c r="T4952"/>
      <c r="U4952" s="63"/>
      <c r="V4952" s="63"/>
      <c r="W4952" s="265"/>
      <c r="X4952" s="317"/>
      <c r="Y4952" s="63"/>
    </row>
    <row r="4953" spans="1:25" ht="15">
      <c r="A4953" s="28" t="s">
        <v>752</v>
      </c>
      <c r="B4953" s="273" t="s">
        <v>1883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>
        <v>0</v>
      </c>
      <c r="J4953" s="9">
        <v>0</v>
      </c>
      <c r="K4953" s="9">
        <v>229.49999999999636</v>
      </c>
      <c r="L4953" s="9">
        <v>289.49999999999818</v>
      </c>
      <c r="M4953" s="9"/>
      <c r="O4953" s="67">
        <v>518.99999999999454</v>
      </c>
      <c r="T4953"/>
      <c r="U4953" s="63"/>
      <c r="V4953" s="63"/>
      <c r="W4953" s="265"/>
      <c r="X4953" s="317"/>
      <c r="Y4953" s="63"/>
    </row>
    <row r="4954" spans="1:25" ht="15">
      <c r="A4954" s="28" t="s">
        <v>754</v>
      </c>
      <c r="B4954" s="63" t="s">
        <v>720</v>
      </c>
      <c r="E4954" s="9" t="s">
        <v>278</v>
      </c>
      <c r="F4954" s="9" t="s">
        <v>278</v>
      </c>
      <c r="G4954" s="9" t="s">
        <v>278</v>
      </c>
      <c r="H4954" s="9">
        <v>159.5</v>
      </c>
      <c r="I4954" s="9">
        <v>0</v>
      </c>
      <c r="J4954" s="9">
        <v>0</v>
      </c>
      <c r="K4954" s="9">
        <v>242.100000000004</v>
      </c>
      <c r="L4954" s="9">
        <v>114.99999999999636</v>
      </c>
      <c r="M4954" s="9"/>
      <c r="O4954" s="67">
        <v>516.60000000000036</v>
      </c>
      <c r="T4954"/>
      <c r="U4954" s="63"/>
      <c r="V4954" s="63"/>
      <c r="W4954" s="283"/>
      <c r="X4954" s="317"/>
      <c r="Y4954" s="63"/>
    </row>
    <row r="4955" spans="1:25" ht="15">
      <c r="A4955" s="28" t="s">
        <v>755</v>
      </c>
      <c r="B4955" s="273" t="s">
        <v>1886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0</v>
      </c>
      <c r="J4955" s="9">
        <v>0</v>
      </c>
      <c r="K4955" s="9">
        <v>297.09999999999854</v>
      </c>
      <c r="L4955" s="9">
        <v>210.29999999999563</v>
      </c>
      <c r="M4955" s="9"/>
      <c r="O4955" s="67">
        <v>507.39999999999418</v>
      </c>
      <c r="T4955"/>
      <c r="U4955" s="273"/>
      <c r="V4955" s="63"/>
      <c r="W4955" s="283"/>
      <c r="X4955" s="317"/>
      <c r="Y4955" s="63"/>
    </row>
    <row r="4956" spans="1:25" ht="15">
      <c r="A4956" s="28" t="s">
        <v>756</v>
      </c>
      <c r="B4956" s="63" t="s">
        <v>701</v>
      </c>
      <c r="E4956" s="9" t="s">
        <v>278</v>
      </c>
      <c r="F4956" s="9" t="s">
        <v>278</v>
      </c>
      <c r="G4956" s="9" t="s">
        <v>278</v>
      </c>
      <c r="H4956" s="216">
        <v>504.35000000000946</v>
      </c>
      <c r="I4956" s="9">
        <v>0</v>
      </c>
      <c r="J4956" s="9">
        <v>0</v>
      </c>
      <c r="K4956" s="9" t="s">
        <v>278</v>
      </c>
      <c r="L4956" s="9" t="s">
        <v>278</v>
      </c>
      <c r="M4956" s="9"/>
      <c r="O4956" s="67">
        <v>504.35000000000946</v>
      </c>
      <c r="Q4956" t="s">
        <v>283</v>
      </c>
      <c r="T4956" s="218"/>
      <c r="U4956" s="63"/>
      <c r="V4956" s="63"/>
      <c r="W4956" s="283"/>
      <c r="X4956" s="317"/>
      <c r="Y4956" s="63"/>
    </row>
    <row r="4957" spans="1:25" ht="15">
      <c r="A4957" s="28" t="s">
        <v>759</v>
      </c>
      <c r="B4957" s="205" t="s">
        <v>1565</v>
      </c>
      <c r="C4957" s="3"/>
      <c r="D4957" s="3"/>
      <c r="E4957" s="9" t="s">
        <v>278</v>
      </c>
      <c r="F4957" s="9" t="s">
        <v>278</v>
      </c>
      <c r="G4957" s="9" t="s">
        <v>278</v>
      </c>
      <c r="H4957" s="9" t="s">
        <v>278</v>
      </c>
      <c r="I4957" s="9">
        <v>0</v>
      </c>
      <c r="J4957" s="9">
        <v>0</v>
      </c>
      <c r="K4957" s="9">
        <v>205.99999999999272</v>
      </c>
      <c r="L4957" s="9">
        <v>294.10000000000218</v>
      </c>
      <c r="M4957" s="9"/>
      <c r="O4957" s="67">
        <v>500.09999999999491</v>
      </c>
      <c r="T4957"/>
      <c r="U4957" s="218"/>
      <c r="V4957" s="63"/>
      <c r="W4957" s="283"/>
      <c r="X4957" s="317"/>
      <c r="Y4957" s="63"/>
    </row>
    <row r="4958" spans="1:25" ht="15">
      <c r="A4958" s="28" t="s">
        <v>841</v>
      </c>
      <c r="B4958" s="273" t="s">
        <v>2003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>
        <v>0</v>
      </c>
      <c r="J4958" s="9">
        <v>0</v>
      </c>
      <c r="K4958" s="216">
        <v>403.40000000000509</v>
      </c>
      <c r="L4958" s="9">
        <v>88</v>
      </c>
      <c r="M4958" s="9"/>
      <c r="O4958" s="67">
        <v>491.40000000000509</v>
      </c>
      <c r="Q4958" t="s">
        <v>283</v>
      </c>
      <c r="T4958"/>
      <c r="U4958" s="218"/>
      <c r="V4958" s="63"/>
      <c r="W4958" s="282"/>
      <c r="X4958" s="317"/>
      <c r="Y4958" s="63"/>
    </row>
    <row r="4959" spans="1:25" ht="15">
      <c r="A4959" s="28" t="s">
        <v>842</v>
      </c>
      <c r="B4959" s="273" t="s">
        <v>1899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>
        <v>0</v>
      </c>
      <c r="J4959" s="9">
        <v>0</v>
      </c>
      <c r="K4959" s="9">
        <v>100.69999999999709</v>
      </c>
      <c r="L4959" s="216">
        <v>389.90000000000146</v>
      </c>
      <c r="M4959" s="216"/>
      <c r="O4959" s="67">
        <v>490.59999999999854</v>
      </c>
      <c r="Q4959" t="s">
        <v>292</v>
      </c>
      <c r="T4959"/>
      <c r="U4959" s="63"/>
      <c r="V4959" s="63"/>
      <c r="W4959" s="265"/>
      <c r="X4959" s="317"/>
      <c r="Y4959" s="63"/>
    </row>
    <row r="4960" spans="1:25" ht="15">
      <c r="A4960" s="28" t="s">
        <v>843</v>
      </c>
      <c r="B4960" s="273" t="s">
        <v>1902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0</v>
      </c>
      <c r="J4960" s="9">
        <v>0</v>
      </c>
      <c r="K4960" s="9">
        <v>229.59999999999491</v>
      </c>
      <c r="L4960" s="9">
        <v>250.39999999999782</v>
      </c>
      <c r="M4960" s="9"/>
      <c r="O4960" s="67">
        <v>479.99999999999272</v>
      </c>
      <c r="T4960"/>
      <c r="U4960" s="63"/>
      <c r="V4960" s="63"/>
      <c r="W4960" s="283"/>
      <c r="X4960" s="317"/>
      <c r="Y4960" s="63"/>
    </row>
    <row r="4961" spans="1:25" ht="15">
      <c r="A4961" s="28" t="s">
        <v>844</v>
      </c>
      <c r="B4961" s="63" t="s">
        <v>2550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>
        <v>0</v>
      </c>
      <c r="J4961" s="9">
        <v>0</v>
      </c>
      <c r="K4961" s="9" t="s">
        <v>278</v>
      </c>
      <c r="L4961" s="213">
        <v>466.80000000000655</v>
      </c>
      <c r="M4961" s="213"/>
      <c r="N4961" s="67"/>
      <c r="O4961" s="67">
        <v>466.80000000000655</v>
      </c>
      <c r="Q4961" t="s">
        <v>281</v>
      </c>
      <c r="T4961" s="21" t="s">
        <v>1695</v>
      </c>
      <c r="U4961" s="273"/>
      <c r="V4961" s="63"/>
      <c r="W4961" s="282"/>
      <c r="X4961" s="317"/>
      <c r="Y4961" s="63"/>
    </row>
    <row r="4962" spans="1:25" ht="15">
      <c r="A4962" s="28" t="s">
        <v>845</v>
      </c>
      <c r="B4962" s="63" t="s">
        <v>721</v>
      </c>
      <c r="E4962" s="9" t="s">
        <v>278</v>
      </c>
      <c r="F4962" s="9" t="s">
        <v>278</v>
      </c>
      <c r="G4962" s="9" t="s">
        <v>278</v>
      </c>
      <c r="H4962" s="9">
        <v>144.50000000000364</v>
      </c>
      <c r="I4962" s="9">
        <v>0</v>
      </c>
      <c r="J4962" s="9">
        <v>0</v>
      </c>
      <c r="K4962" s="9">
        <v>266.90000000000509</v>
      </c>
      <c r="L4962" s="9">
        <v>53.200000000008004</v>
      </c>
      <c r="M4962" s="9"/>
      <c r="O4962" s="67">
        <v>464.60000000001673</v>
      </c>
      <c r="T4962"/>
      <c r="U4962" s="63"/>
      <c r="V4962" s="63"/>
      <c r="W4962" s="282"/>
      <c r="X4962" s="317"/>
      <c r="Y4962" s="63"/>
    </row>
    <row r="4963" spans="1:25" ht="15">
      <c r="A4963" s="28" t="s">
        <v>846</v>
      </c>
      <c r="B4963" s="273" t="s">
        <v>1887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>
        <v>0</v>
      </c>
      <c r="J4963" s="9">
        <v>0</v>
      </c>
      <c r="K4963" s="211">
        <v>417.399999999996</v>
      </c>
      <c r="L4963" s="9">
        <v>37.800000000001091</v>
      </c>
      <c r="M4963" s="9"/>
      <c r="O4963" s="67">
        <v>455.19999999999709</v>
      </c>
      <c r="Q4963" t="s">
        <v>300</v>
      </c>
      <c r="T4963"/>
      <c r="U4963" s="273"/>
      <c r="V4963" s="63"/>
      <c r="W4963" s="283"/>
      <c r="X4963" s="317"/>
      <c r="Y4963" s="63"/>
    </row>
    <row r="4964" spans="1:25" ht="15">
      <c r="A4964" s="28" t="s">
        <v>847</v>
      </c>
      <c r="B4964" s="273" t="s">
        <v>1905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>
        <v>0</v>
      </c>
      <c r="J4964" s="9">
        <v>0</v>
      </c>
      <c r="K4964" s="9">
        <v>279.59999999999854</v>
      </c>
      <c r="L4964" s="9">
        <v>164.79999999999927</v>
      </c>
      <c r="M4964" s="9"/>
      <c r="O4964" s="67">
        <v>444.39999999999782</v>
      </c>
      <c r="T4964"/>
      <c r="U4964" s="63"/>
      <c r="V4964" s="63"/>
      <c r="W4964" s="265"/>
      <c r="X4964" s="317"/>
      <c r="Y4964" s="63"/>
    </row>
    <row r="4965" spans="1:25" ht="15">
      <c r="A4965" s="28" t="s">
        <v>848</v>
      </c>
      <c r="B4965" s="63" t="s">
        <v>726</v>
      </c>
      <c r="E4965" s="9" t="s">
        <v>278</v>
      </c>
      <c r="F4965" s="9" t="s">
        <v>278</v>
      </c>
      <c r="G4965" s="9" t="s">
        <v>278</v>
      </c>
      <c r="H4965" s="216">
        <v>438.90000000000873</v>
      </c>
      <c r="I4965" s="9">
        <v>0</v>
      </c>
      <c r="J4965" s="9">
        <v>0</v>
      </c>
      <c r="K4965" s="9" t="s">
        <v>278</v>
      </c>
      <c r="L4965" s="9" t="s">
        <v>278</v>
      </c>
      <c r="M4965" s="9"/>
      <c r="O4965" s="67">
        <v>438.90000000000873</v>
      </c>
      <c r="Q4965" t="s">
        <v>293</v>
      </c>
      <c r="T4965" s="218"/>
      <c r="U4965" s="63"/>
      <c r="V4965" s="63"/>
      <c r="W4965" s="282"/>
      <c r="X4965" s="317"/>
      <c r="Y4965" s="63"/>
    </row>
    <row r="4966" spans="1:25" ht="15">
      <c r="A4966" s="28" t="s">
        <v>849</v>
      </c>
      <c r="B4966" s="205" t="s">
        <v>1562</v>
      </c>
      <c r="C4966" s="3"/>
      <c r="D4966" s="3"/>
      <c r="E4966" s="9" t="s">
        <v>278</v>
      </c>
      <c r="F4966" s="9" t="s">
        <v>278</v>
      </c>
      <c r="G4966" s="9" t="s">
        <v>278</v>
      </c>
      <c r="H4966" s="9" t="s">
        <v>278</v>
      </c>
      <c r="I4966" s="9">
        <v>0</v>
      </c>
      <c r="J4966" s="9">
        <v>0</v>
      </c>
      <c r="K4966" s="9">
        <v>187.29999999999563</v>
      </c>
      <c r="L4966" s="9">
        <v>240.799999999992</v>
      </c>
      <c r="M4966" s="9"/>
      <c r="O4966" s="67">
        <v>428.09999999998763</v>
      </c>
      <c r="T4966"/>
      <c r="U4966" s="63"/>
      <c r="V4966" s="63"/>
      <c r="W4966" s="283"/>
      <c r="X4966" s="317"/>
      <c r="Y4966" s="63"/>
    </row>
    <row r="4967" spans="1:25" ht="15">
      <c r="A4967" s="28" t="s">
        <v>850</v>
      </c>
      <c r="B4967" s="205" t="s">
        <v>1561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9">
        <v>0</v>
      </c>
      <c r="J4967" s="9">
        <v>0</v>
      </c>
      <c r="K4967" s="9">
        <v>248.40000000000873</v>
      </c>
      <c r="L4967" s="9">
        <v>177.59999999999491</v>
      </c>
      <c r="M4967" s="9"/>
      <c r="O4967" s="67">
        <v>426.00000000000364</v>
      </c>
      <c r="T4967"/>
      <c r="U4967" s="63"/>
      <c r="V4967" s="63"/>
      <c r="W4967" s="283"/>
      <c r="X4967" s="317"/>
      <c r="Y4967" s="63"/>
    </row>
    <row r="4968" spans="1:25" ht="15">
      <c r="A4968" s="28" t="s">
        <v>851</v>
      </c>
      <c r="B4968" s="63" t="s">
        <v>2558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>
        <v>0</v>
      </c>
      <c r="J4968" s="9">
        <v>0</v>
      </c>
      <c r="K4968" s="9" t="s">
        <v>278</v>
      </c>
      <c r="L4968" s="216">
        <v>423.49999999999636</v>
      </c>
      <c r="M4968" s="216"/>
      <c r="N4968" s="67"/>
      <c r="O4968" s="67">
        <v>423.49999999999636</v>
      </c>
      <c r="Q4968" t="s">
        <v>283</v>
      </c>
      <c r="T4968"/>
      <c r="U4968" s="218"/>
      <c r="V4968" s="63"/>
      <c r="W4968" s="283"/>
      <c r="X4968" s="317"/>
      <c r="Y4968" s="63"/>
    </row>
    <row r="4969" spans="1:25" ht="15">
      <c r="A4969" s="28" t="s">
        <v>852</v>
      </c>
      <c r="B4969" s="205" t="s">
        <v>1567</v>
      </c>
      <c r="C4969" s="3"/>
      <c r="D4969" s="3"/>
      <c r="E4969" s="9" t="s">
        <v>278</v>
      </c>
      <c r="F4969" s="9" t="s">
        <v>278</v>
      </c>
      <c r="G4969" s="9" t="s">
        <v>278</v>
      </c>
      <c r="H4969" s="9" t="s">
        <v>278</v>
      </c>
      <c r="I4969" s="9">
        <v>0</v>
      </c>
      <c r="J4969" s="9">
        <v>0</v>
      </c>
      <c r="K4969" s="213">
        <v>419</v>
      </c>
      <c r="L4969" s="9" t="s">
        <v>278</v>
      </c>
      <c r="M4969" s="9"/>
      <c r="O4969" s="67">
        <v>419</v>
      </c>
      <c r="Q4969" t="s">
        <v>281</v>
      </c>
      <c r="T4969" s="21" t="s">
        <v>1695</v>
      </c>
      <c r="U4969" s="63"/>
      <c r="V4969" s="63"/>
      <c r="W4969" s="265"/>
      <c r="X4969" s="317"/>
      <c r="Y4969" s="63"/>
    </row>
    <row r="4970" spans="1:25" ht="15">
      <c r="A4970" s="28" t="s">
        <v>853</v>
      </c>
      <c r="B4970" s="63" t="s">
        <v>158</v>
      </c>
      <c r="E4970" s="9" t="s">
        <v>278</v>
      </c>
      <c r="F4970" s="9" t="s">
        <v>278</v>
      </c>
      <c r="G4970" s="9">
        <v>295.7</v>
      </c>
      <c r="H4970" s="9">
        <v>109.99999999999636</v>
      </c>
      <c r="I4970" s="9">
        <v>0</v>
      </c>
      <c r="J4970" s="9">
        <v>0</v>
      </c>
      <c r="K4970" s="9" t="s">
        <v>278</v>
      </c>
      <c r="L4970" s="9" t="s">
        <v>278</v>
      </c>
      <c r="M4970" s="9"/>
      <c r="O4970" s="67">
        <v>405.69999999999635</v>
      </c>
      <c r="T4970" s="218"/>
      <c r="U4970" s="273"/>
      <c r="V4970" s="63"/>
      <c r="W4970" s="283"/>
      <c r="X4970" s="317"/>
      <c r="Y4970" s="63"/>
    </row>
    <row r="4971" spans="1:25" ht="15">
      <c r="A4971" s="28" t="s">
        <v>854</v>
      </c>
      <c r="B4971" s="218" t="s">
        <v>1568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>
        <v>0</v>
      </c>
      <c r="J4971" s="9">
        <v>0</v>
      </c>
      <c r="K4971" s="9">
        <v>234.00000000000364</v>
      </c>
      <c r="L4971" s="9">
        <v>166.99999999999272</v>
      </c>
      <c r="M4971" s="9"/>
      <c r="O4971" s="67">
        <v>400.99999999999636</v>
      </c>
      <c r="T4971"/>
      <c r="U4971" s="273"/>
      <c r="V4971" s="63"/>
      <c r="W4971" s="283"/>
      <c r="X4971" s="317"/>
      <c r="Y4971" s="63"/>
    </row>
    <row r="4972" spans="1:25" ht="15">
      <c r="A4972" s="28" t="s">
        <v>855</v>
      </c>
      <c r="B4972" s="205" t="s">
        <v>1553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>
        <v>0</v>
      </c>
      <c r="J4972" s="9">
        <v>0</v>
      </c>
      <c r="K4972" s="9">
        <v>296.20000000000437</v>
      </c>
      <c r="L4972" s="9">
        <v>100.50000000000364</v>
      </c>
      <c r="M4972" s="9"/>
      <c r="O4972" s="67">
        <v>396.700000000008</v>
      </c>
      <c r="T4972"/>
      <c r="U4972" s="63"/>
      <c r="V4972" s="63"/>
      <c r="W4972" s="283"/>
      <c r="X4972" s="317"/>
      <c r="Y4972" s="63"/>
    </row>
    <row r="4973" spans="1:25" ht="15">
      <c r="A4973" s="28" t="s">
        <v>856</v>
      </c>
      <c r="B4973" s="273" t="s">
        <v>1890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0</v>
      </c>
      <c r="J4973" s="9">
        <v>0</v>
      </c>
      <c r="K4973" s="9">
        <v>206.40000000000146</v>
      </c>
      <c r="L4973" s="9">
        <v>186.200000000008</v>
      </c>
      <c r="M4973" s="9"/>
      <c r="O4973" s="67">
        <v>392.60000000000946</v>
      </c>
      <c r="T4973"/>
      <c r="U4973" s="63"/>
      <c r="V4973" s="63"/>
      <c r="W4973" s="283"/>
      <c r="X4973" s="317"/>
      <c r="Y4973" s="63"/>
    </row>
    <row r="4974" spans="1:25" ht="15">
      <c r="A4974" s="28" t="s">
        <v>857</v>
      </c>
      <c r="B4974" s="273" t="s">
        <v>1891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>
        <v>0</v>
      </c>
      <c r="J4974" s="9">
        <v>0</v>
      </c>
      <c r="K4974" s="9">
        <v>261.49999999999454</v>
      </c>
      <c r="L4974" s="9">
        <v>126.90000000000509</v>
      </c>
      <c r="M4974" s="9"/>
      <c r="O4974" s="67">
        <v>388.39999999999964</v>
      </c>
      <c r="T4974"/>
      <c r="U4974" s="273"/>
      <c r="V4974" s="63"/>
      <c r="W4974" s="283"/>
      <c r="X4974" s="317"/>
      <c r="Y4974" s="63"/>
    </row>
    <row r="4975" spans="1:25" ht="15">
      <c r="A4975" s="28" t="s">
        <v>858</v>
      </c>
      <c r="B4975" s="273" t="s">
        <v>1927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>
        <v>0</v>
      </c>
      <c r="J4975" s="9">
        <v>0</v>
      </c>
      <c r="K4975" s="9">
        <v>60.199999999998909</v>
      </c>
      <c r="L4975" s="9">
        <v>324.90000000000327</v>
      </c>
      <c r="M4975" s="9"/>
      <c r="O4975" s="67">
        <v>385.10000000000218</v>
      </c>
      <c r="T4975"/>
      <c r="U4975" s="273"/>
      <c r="V4975" s="63"/>
      <c r="W4975" s="283"/>
      <c r="X4975" s="317"/>
      <c r="Y4975" s="63"/>
    </row>
    <row r="4976" spans="1:25" ht="15">
      <c r="A4976" s="28" t="s">
        <v>859</v>
      </c>
      <c r="B4976" s="63" t="s">
        <v>2557</v>
      </c>
      <c r="C4976" s="3"/>
      <c r="D4976" s="3"/>
      <c r="E4976" s="9" t="s">
        <v>278</v>
      </c>
      <c r="F4976" s="9" t="s">
        <v>278</v>
      </c>
      <c r="G4976" s="9" t="s">
        <v>278</v>
      </c>
      <c r="H4976" s="9" t="s">
        <v>278</v>
      </c>
      <c r="I4976" s="9">
        <v>0</v>
      </c>
      <c r="J4976" s="9">
        <v>0</v>
      </c>
      <c r="K4976" s="9" t="s">
        <v>278</v>
      </c>
      <c r="L4976" s="216">
        <v>384.70000000000073</v>
      </c>
      <c r="M4976" s="216"/>
      <c r="N4976" s="67"/>
      <c r="O4976" s="67">
        <v>384.70000000000073</v>
      </c>
      <c r="Q4976" t="s">
        <v>287</v>
      </c>
      <c r="T4976"/>
      <c r="U4976" s="63"/>
      <c r="V4976" s="63"/>
      <c r="W4976" s="265"/>
      <c r="X4976" s="317"/>
      <c r="Y4976" s="63"/>
    </row>
    <row r="4977" spans="1:25" ht="15">
      <c r="A4977" s="28" t="s">
        <v>860</v>
      </c>
      <c r="B4977" s="63" t="s">
        <v>179</v>
      </c>
      <c r="E4977" s="9">
        <v>378</v>
      </c>
      <c r="F4977" s="9" t="s">
        <v>278</v>
      </c>
      <c r="G4977" s="9" t="s">
        <v>278</v>
      </c>
      <c r="H4977" s="9" t="s">
        <v>278</v>
      </c>
      <c r="I4977" s="9">
        <v>0</v>
      </c>
      <c r="J4977" s="9">
        <v>0</v>
      </c>
      <c r="K4977" s="9" t="s">
        <v>278</v>
      </c>
      <c r="L4977" s="9" t="s">
        <v>278</v>
      </c>
      <c r="M4977" s="9"/>
      <c r="O4977" s="67">
        <v>378</v>
      </c>
      <c r="T4977" s="218"/>
      <c r="U4977" s="63"/>
      <c r="V4977" s="63"/>
      <c r="W4977" s="283"/>
      <c r="X4977" s="317"/>
      <c r="Y4977" s="63"/>
    </row>
    <row r="4978" spans="1:25" ht="15">
      <c r="A4978" s="28" t="s">
        <v>861</v>
      </c>
      <c r="B4978" s="273" t="s">
        <v>2726</v>
      </c>
      <c r="C4978" s="3"/>
      <c r="D4978" s="3"/>
      <c r="E4978" s="9" t="s">
        <v>278</v>
      </c>
      <c r="F4978" s="9" t="s">
        <v>278</v>
      </c>
      <c r="G4978" s="9" t="s">
        <v>278</v>
      </c>
      <c r="H4978" s="9" t="s">
        <v>278</v>
      </c>
      <c r="I4978" s="9">
        <v>0</v>
      </c>
      <c r="J4978" s="9">
        <v>0</v>
      </c>
      <c r="K4978" s="9">
        <v>248.90000000000509</v>
      </c>
      <c r="L4978" s="9">
        <v>125</v>
      </c>
      <c r="M4978" s="9"/>
      <c r="O4978" s="67">
        <v>373.90000000000509</v>
      </c>
      <c r="T4978"/>
      <c r="U4978" s="63"/>
      <c r="V4978" s="63"/>
      <c r="W4978" s="265"/>
      <c r="X4978" s="317"/>
      <c r="Y4978" s="63"/>
    </row>
    <row r="4979" spans="1:25" ht="15">
      <c r="A4979" s="28" t="s">
        <v>862</v>
      </c>
      <c r="B4979" s="63" t="s">
        <v>2545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>
        <v>0</v>
      </c>
      <c r="J4979" s="9">
        <v>0</v>
      </c>
      <c r="K4979" s="9" t="s">
        <v>278</v>
      </c>
      <c r="L4979" s="216">
        <v>359.79999999999927</v>
      </c>
      <c r="M4979" s="216"/>
      <c r="N4979" s="67"/>
      <c r="O4979" s="67">
        <v>359.79999999999927</v>
      </c>
      <c r="Q4979" t="s">
        <v>293</v>
      </c>
      <c r="T4979"/>
      <c r="U4979" s="273"/>
      <c r="V4979" s="63"/>
      <c r="W4979" s="283"/>
      <c r="X4979" s="317"/>
      <c r="Y4979" s="63"/>
    </row>
    <row r="4980" spans="1:25" ht="15">
      <c r="A4980" s="28" t="s">
        <v>863</v>
      </c>
      <c r="B4980" s="273" t="s">
        <v>1900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>
        <v>0</v>
      </c>
      <c r="J4980" s="9">
        <v>0</v>
      </c>
      <c r="K4980" s="9">
        <v>166.00000000000364</v>
      </c>
      <c r="L4980" s="9">
        <v>186</v>
      </c>
      <c r="M4980" s="9"/>
      <c r="O4980" s="67">
        <v>352.00000000000364</v>
      </c>
      <c r="T4980"/>
      <c r="U4980" s="63"/>
      <c r="V4980" s="63"/>
      <c r="W4980" s="265"/>
      <c r="X4980" s="317"/>
      <c r="Y4980" s="63"/>
    </row>
    <row r="4981" spans="1:25" ht="15">
      <c r="A4981" s="28" t="s">
        <v>864</v>
      </c>
      <c r="B4981" s="63" t="s">
        <v>164</v>
      </c>
      <c r="E4981" s="9" t="s">
        <v>278</v>
      </c>
      <c r="F4981" s="9" t="s">
        <v>278</v>
      </c>
      <c r="G4981" s="216">
        <v>350.5</v>
      </c>
      <c r="H4981" s="9" t="s">
        <v>278</v>
      </c>
      <c r="I4981" s="9">
        <v>0</v>
      </c>
      <c r="J4981" s="9">
        <v>0</v>
      </c>
      <c r="K4981" s="9" t="s">
        <v>278</v>
      </c>
      <c r="L4981" s="9" t="s">
        <v>278</v>
      </c>
      <c r="M4981" s="9"/>
      <c r="O4981" s="67">
        <v>350.5</v>
      </c>
      <c r="Q4981" t="s">
        <v>292</v>
      </c>
      <c r="T4981" s="218"/>
      <c r="U4981" s="273"/>
      <c r="V4981" s="63"/>
      <c r="W4981" s="282"/>
      <c r="X4981" s="317"/>
      <c r="Y4981" s="63"/>
    </row>
    <row r="4982" spans="1:25" ht="15">
      <c r="A4982" s="28" t="s">
        <v>865</v>
      </c>
      <c r="B4982" s="63" t="s">
        <v>2547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>
        <v>0</v>
      </c>
      <c r="J4982" s="9">
        <v>0</v>
      </c>
      <c r="K4982" s="9" t="s">
        <v>278</v>
      </c>
      <c r="L4982" s="9">
        <v>347.99999999999636</v>
      </c>
      <c r="M4982" s="9"/>
      <c r="N4982" s="67"/>
      <c r="O4982" s="67">
        <v>347.99999999999636</v>
      </c>
      <c r="T4982"/>
      <c r="U4982" s="63"/>
      <c r="V4982" s="63"/>
      <c r="W4982" s="283"/>
      <c r="X4982" s="317"/>
      <c r="Y4982" s="63"/>
    </row>
    <row r="4983" spans="1:25" ht="15">
      <c r="A4983" s="28" t="s">
        <v>866</v>
      </c>
      <c r="B4983" s="273" t="s">
        <v>1882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>
        <v>0</v>
      </c>
      <c r="J4983" s="9">
        <v>0</v>
      </c>
      <c r="K4983" s="9">
        <v>143.60000000000946</v>
      </c>
      <c r="L4983" s="9">
        <v>201.09999999999854</v>
      </c>
      <c r="M4983" s="9"/>
      <c r="O4983" s="67">
        <v>344.700000000008</v>
      </c>
      <c r="T4983"/>
      <c r="U4983" s="63"/>
      <c r="V4983" s="63"/>
      <c r="W4983" s="265"/>
      <c r="X4983" s="317"/>
      <c r="Y4983" s="63"/>
    </row>
    <row r="4984" spans="1:25" ht="15">
      <c r="A4984" s="28" t="s">
        <v>867</v>
      </c>
      <c r="B4984" s="205" t="s">
        <v>1558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>
        <v>0</v>
      </c>
      <c r="J4984" s="9">
        <v>0</v>
      </c>
      <c r="K4984" s="9">
        <v>258.59999999999491</v>
      </c>
      <c r="L4984" s="9">
        <v>82.500000000003638</v>
      </c>
      <c r="M4984" s="9"/>
      <c r="O4984" s="67">
        <v>341.09999999999854</v>
      </c>
      <c r="T4984"/>
      <c r="U4984" s="63"/>
      <c r="V4984" s="63"/>
      <c r="W4984" s="283"/>
      <c r="X4984" s="317"/>
      <c r="Y4984" s="63"/>
    </row>
    <row r="4985" spans="1:25" ht="15">
      <c r="A4985" s="28" t="s">
        <v>868</v>
      </c>
      <c r="B4985" s="63" t="s">
        <v>2551</v>
      </c>
      <c r="C4985" s="3"/>
      <c r="D4985" s="3"/>
      <c r="E4985" s="9" t="s">
        <v>278</v>
      </c>
      <c r="F4985" s="9" t="s">
        <v>278</v>
      </c>
      <c r="G4985" s="9" t="s">
        <v>278</v>
      </c>
      <c r="H4985" s="9" t="s">
        <v>278</v>
      </c>
      <c r="I4985" s="9">
        <v>0</v>
      </c>
      <c r="J4985" s="9">
        <v>0</v>
      </c>
      <c r="K4985" s="9" t="s">
        <v>278</v>
      </c>
      <c r="L4985" s="9">
        <v>321.90000000000691</v>
      </c>
      <c r="M4985" s="9"/>
      <c r="N4985" s="67"/>
      <c r="O4985" s="67">
        <v>321.90000000000691</v>
      </c>
      <c r="T4985"/>
      <c r="U4985" s="63"/>
      <c r="V4985" s="63"/>
      <c r="W4985" s="282"/>
      <c r="X4985" s="317"/>
      <c r="Y4985" s="63"/>
    </row>
    <row r="4986" spans="1:25" ht="15">
      <c r="A4986" s="28" t="s">
        <v>869</v>
      </c>
      <c r="B4986" s="63" t="s">
        <v>2549</v>
      </c>
      <c r="C4986" s="3"/>
      <c r="D4986" s="3"/>
      <c r="E4986" s="9" t="s">
        <v>278</v>
      </c>
      <c r="F4986" s="9" t="s">
        <v>278</v>
      </c>
      <c r="G4986" s="9" t="s">
        <v>278</v>
      </c>
      <c r="H4986" s="9" t="s">
        <v>278</v>
      </c>
      <c r="I4986" s="9">
        <v>0</v>
      </c>
      <c r="J4986" s="9">
        <v>0</v>
      </c>
      <c r="K4986" s="9" t="s">
        <v>278</v>
      </c>
      <c r="L4986" s="9">
        <v>320.50000000000364</v>
      </c>
      <c r="M4986" s="9"/>
      <c r="N4986" s="67"/>
      <c r="O4986" s="67">
        <v>320.50000000000364</v>
      </c>
      <c r="T4986"/>
      <c r="U4986" s="63"/>
      <c r="V4986" s="63"/>
      <c r="W4986" s="283"/>
      <c r="X4986" s="317"/>
      <c r="Y4986" s="63"/>
    </row>
    <row r="4987" spans="1:25" ht="15">
      <c r="A4987" s="28" t="s">
        <v>870</v>
      </c>
      <c r="B4987" s="28" t="s">
        <v>685</v>
      </c>
      <c r="E4987" s="9" t="s">
        <v>278</v>
      </c>
      <c r="F4987" s="9" t="s">
        <v>278</v>
      </c>
      <c r="G4987" s="9" t="s">
        <v>278</v>
      </c>
      <c r="H4987" s="9">
        <v>60.500000000007276</v>
      </c>
      <c r="I4987" s="9">
        <v>0</v>
      </c>
      <c r="J4987" s="9">
        <v>0</v>
      </c>
      <c r="K4987" s="9">
        <v>204.19999999999891</v>
      </c>
      <c r="L4987" s="9">
        <v>26.499999999994543</v>
      </c>
      <c r="M4987" s="9"/>
      <c r="O4987" s="67">
        <v>291.20000000000073</v>
      </c>
      <c r="T4987"/>
      <c r="U4987" s="28"/>
      <c r="V4987" s="63"/>
      <c r="W4987" s="283"/>
      <c r="X4987" s="317"/>
      <c r="Y4987" s="63"/>
    </row>
    <row r="4988" spans="1:25" ht="15">
      <c r="A4988" s="28" t="s">
        <v>871</v>
      </c>
      <c r="B4988" s="63" t="s">
        <v>2544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>
        <v>0</v>
      </c>
      <c r="J4988" s="9">
        <v>0</v>
      </c>
      <c r="K4988" s="9" t="s">
        <v>278</v>
      </c>
      <c r="L4988" s="9">
        <v>290.89999999999782</v>
      </c>
      <c r="M4988" s="9"/>
      <c r="N4988" s="67"/>
      <c r="O4988" s="67">
        <v>290.89999999999782</v>
      </c>
      <c r="T4988"/>
      <c r="U4988" s="273"/>
      <c r="V4988" s="63"/>
      <c r="W4988" s="283"/>
      <c r="X4988" s="317"/>
      <c r="Y4988" s="63"/>
    </row>
    <row r="4989" spans="1:25" ht="15">
      <c r="A4989" s="28" t="s">
        <v>872</v>
      </c>
      <c r="B4989" s="63" t="s">
        <v>731</v>
      </c>
      <c r="E4989" s="9" t="s">
        <v>278</v>
      </c>
      <c r="F4989" s="9" t="s">
        <v>278</v>
      </c>
      <c r="G4989" s="9" t="s">
        <v>278</v>
      </c>
      <c r="H4989" s="9">
        <v>267.09999999999854</v>
      </c>
      <c r="I4989" s="9">
        <v>0</v>
      </c>
      <c r="J4989" s="9">
        <v>0</v>
      </c>
      <c r="K4989" s="9" t="s">
        <v>278</v>
      </c>
      <c r="L4989" s="9" t="s">
        <v>278</v>
      </c>
      <c r="M4989" s="9"/>
      <c r="O4989" s="67">
        <v>267.09999999999854</v>
      </c>
      <c r="T4989" s="218"/>
      <c r="U4989" s="218"/>
      <c r="V4989" s="63"/>
      <c r="W4989" s="283"/>
      <c r="X4989" s="317"/>
      <c r="Y4989" s="63"/>
    </row>
    <row r="4990" spans="1:25" ht="15">
      <c r="A4990" s="28" t="s">
        <v>873</v>
      </c>
      <c r="B4990" s="205" t="s">
        <v>1550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>
        <v>0</v>
      </c>
      <c r="J4990" s="9">
        <v>0</v>
      </c>
      <c r="K4990" s="9">
        <v>112.50000000000364</v>
      </c>
      <c r="L4990" s="9">
        <v>133.70000000000437</v>
      </c>
      <c r="M4990" s="9"/>
      <c r="O4990" s="67">
        <v>246.200000000008</v>
      </c>
      <c r="T4990"/>
      <c r="U4990" s="273"/>
      <c r="V4990" s="63"/>
      <c r="W4990" s="283"/>
      <c r="X4990" s="317"/>
      <c r="Y4990" s="63"/>
    </row>
    <row r="4991" spans="1:25" ht="15">
      <c r="A4991" s="28" t="s">
        <v>874</v>
      </c>
      <c r="B4991" s="63" t="s">
        <v>2554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>
        <v>0</v>
      </c>
      <c r="J4991" s="9">
        <v>0</v>
      </c>
      <c r="K4991" s="9" t="s">
        <v>278</v>
      </c>
      <c r="L4991" s="9">
        <v>241.40000000000509</v>
      </c>
      <c r="M4991" s="9"/>
      <c r="N4991" s="67"/>
      <c r="O4991" s="67">
        <v>241.40000000000509</v>
      </c>
      <c r="T4991"/>
      <c r="U4991" s="63"/>
      <c r="V4991" s="63"/>
      <c r="W4991" s="265"/>
      <c r="X4991" s="317"/>
      <c r="Y4991" s="63"/>
    </row>
    <row r="4992" spans="1:25" ht="15">
      <c r="A4992" s="28" t="s">
        <v>875</v>
      </c>
      <c r="B4992" s="63" t="s">
        <v>2563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>
        <v>0</v>
      </c>
      <c r="J4992" s="9">
        <v>0</v>
      </c>
      <c r="K4992" s="9" t="s">
        <v>278</v>
      </c>
      <c r="L4992" s="9">
        <v>239.70000000000437</v>
      </c>
      <c r="M4992" s="9"/>
      <c r="N4992" s="67"/>
      <c r="O4992" s="67">
        <v>239.70000000000437</v>
      </c>
      <c r="T4992"/>
      <c r="U4992" s="63"/>
      <c r="V4992" s="63"/>
      <c r="W4992" s="265"/>
      <c r="X4992" s="317"/>
      <c r="Y4992" s="63"/>
    </row>
    <row r="4993" spans="1:25" ht="15">
      <c r="A4993" s="28" t="s">
        <v>876</v>
      </c>
      <c r="B4993" s="273" t="s">
        <v>1889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>
        <v>0</v>
      </c>
      <c r="J4993" s="9">
        <v>0</v>
      </c>
      <c r="K4993" s="9">
        <v>235.70000000000073</v>
      </c>
      <c r="L4993" s="9" t="s">
        <v>278</v>
      </c>
      <c r="M4993" s="9"/>
      <c r="O4993" s="67">
        <v>235.70000000000073</v>
      </c>
      <c r="T4993"/>
      <c r="U4993" s="218"/>
      <c r="V4993" s="63"/>
      <c r="W4993" s="283"/>
      <c r="X4993" s="317"/>
      <c r="Y4993" s="63"/>
    </row>
    <row r="4994" spans="1:25" ht="15">
      <c r="A4994" s="28" t="s">
        <v>877</v>
      </c>
      <c r="B4994" s="205" t="s">
        <v>1549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>
        <v>0</v>
      </c>
      <c r="J4994" s="9">
        <v>0</v>
      </c>
      <c r="K4994" s="9">
        <v>25.200000000000728</v>
      </c>
      <c r="L4994" s="9">
        <v>207.39999999999418</v>
      </c>
      <c r="M4994" s="9"/>
      <c r="O4994" s="67">
        <v>232.59999999999491</v>
      </c>
      <c r="T4994"/>
      <c r="U4994" s="28"/>
      <c r="V4994" s="63"/>
      <c r="W4994" s="283"/>
      <c r="X4994" s="317"/>
      <c r="Y4994" s="63"/>
    </row>
    <row r="4995" spans="1:25" ht="15">
      <c r="A4995" s="28" t="s">
        <v>878</v>
      </c>
      <c r="B4995" s="63" t="s">
        <v>2555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>
        <v>0</v>
      </c>
      <c r="J4995" s="9">
        <v>0</v>
      </c>
      <c r="K4995" s="9" t="s">
        <v>278</v>
      </c>
      <c r="L4995" s="9">
        <v>211.30000000000291</v>
      </c>
      <c r="M4995" s="9"/>
      <c r="N4995" s="67"/>
      <c r="O4995" s="67">
        <v>211.30000000000291</v>
      </c>
      <c r="T4995"/>
      <c r="U4995" s="63"/>
      <c r="V4995" s="63"/>
      <c r="W4995" s="283"/>
      <c r="X4995" s="317"/>
      <c r="Y4995" s="63"/>
    </row>
    <row r="4996" spans="1:25" ht="15">
      <c r="A4996" s="28" t="s">
        <v>879</v>
      </c>
      <c r="B4996" s="273" t="s">
        <v>1924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>
        <v>0</v>
      </c>
      <c r="J4996" s="9">
        <v>0</v>
      </c>
      <c r="K4996" s="9">
        <v>91</v>
      </c>
      <c r="L4996" s="9">
        <v>112.90000000000146</v>
      </c>
      <c r="M4996" s="9"/>
      <c r="O4996" s="67">
        <v>203.90000000000146</v>
      </c>
      <c r="T4996"/>
      <c r="U4996" s="273"/>
      <c r="V4996" s="63"/>
      <c r="W4996" s="282"/>
      <c r="X4996" s="317"/>
      <c r="Y4996" s="63"/>
    </row>
    <row r="4997" spans="1:25" ht="15">
      <c r="A4997" s="28" t="s">
        <v>880</v>
      </c>
      <c r="B4997" s="63" t="s">
        <v>2546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>
        <v>0</v>
      </c>
      <c r="J4997" s="9">
        <v>0</v>
      </c>
      <c r="K4997" s="9" t="s">
        <v>278</v>
      </c>
      <c r="L4997" s="9">
        <v>201.99999999999636</v>
      </c>
      <c r="M4997" s="9"/>
      <c r="N4997" s="67"/>
      <c r="O4997" s="67">
        <v>201.99999999999636</v>
      </c>
      <c r="T4997"/>
      <c r="U4997" s="273"/>
      <c r="V4997" s="63"/>
      <c r="W4997" s="283"/>
      <c r="X4997" s="317"/>
      <c r="Y4997" s="63"/>
    </row>
    <row r="4998" spans="1:25" ht="15">
      <c r="A4998" s="28" t="s">
        <v>2231</v>
      </c>
      <c r="B4998" s="63" t="s">
        <v>2568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>
        <v>0</v>
      </c>
      <c r="J4998" s="9">
        <v>0</v>
      </c>
      <c r="K4998" s="9" t="s">
        <v>278</v>
      </c>
      <c r="L4998" s="9">
        <v>194.09999999999854</v>
      </c>
      <c r="M4998" s="9"/>
      <c r="N4998" s="67"/>
      <c r="O4998" s="67">
        <v>194.09999999999854</v>
      </c>
      <c r="T4998"/>
    </row>
    <row r="4999" spans="1:25" ht="15">
      <c r="A4999" s="28" t="s">
        <v>2516</v>
      </c>
      <c r="B4999" s="63" t="s">
        <v>2566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>
        <v>0</v>
      </c>
      <c r="J4999" s="9">
        <v>0</v>
      </c>
      <c r="K4999" s="9" t="s">
        <v>278</v>
      </c>
      <c r="L4999" s="9">
        <v>179.69999999999709</v>
      </c>
      <c r="M4999" s="9"/>
      <c r="N4999" s="67"/>
      <c r="O4999" s="67">
        <v>179.69999999999709</v>
      </c>
      <c r="T4999"/>
    </row>
    <row r="5000" spans="1:25" ht="15">
      <c r="A5000" s="28" t="s">
        <v>2517</v>
      </c>
      <c r="B5000" s="63" t="s">
        <v>2556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>
        <v>0</v>
      </c>
      <c r="J5000" s="9">
        <v>0</v>
      </c>
      <c r="K5000" s="9" t="s">
        <v>278</v>
      </c>
      <c r="L5000" s="9">
        <v>168.59999999999854</v>
      </c>
      <c r="M5000" s="9"/>
      <c r="N5000" s="67"/>
      <c r="O5000" s="67">
        <v>168.59999999999854</v>
      </c>
      <c r="T5000"/>
    </row>
    <row r="5001" spans="1:25" ht="15">
      <c r="A5001" s="28" t="s">
        <v>2518</v>
      </c>
      <c r="B5001" s="63" t="s">
        <v>2542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>
        <v>0</v>
      </c>
      <c r="J5001" s="9">
        <v>0</v>
      </c>
      <c r="K5001" s="9" t="s">
        <v>278</v>
      </c>
      <c r="L5001" s="9">
        <v>165.79999999999563</v>
      </c>
      <c r="M5001" s="9"/>
      <c r="N5001" s="67"/>
      <c r="O5001" s="67">
        <v>165.79999999999563</v>
      </c>
      <c r="T5001"/>
    </row>
    <row r="5002" spans="1:25" ht="15">
      <c r="A5002" s="28" t="s">
        <v>2519</v>
      </c>
      <c r="B5002" s="63" t="s">
        <v>741</v>
      </c>
      <c r="E5002" s="9" t="s">
        <v>278</v>
      </c>
      <c r="F5002" s="9" t="s">
        <v>278</v>
      </c>
      <c r="G5002" s="9" t="s">
        <v>278</v>
      </c>
      <c r="H5002" s="9">
        <v>162.49999999999636</v>
      </c>
      <c r="I5002" s="9">
        <v>0</v>
      </c>
      <c r="J5002" s="9">
        <v>0</v>
      </c>
      <c r="K5002" s="9" t="s">
        <v>278</v>
      </c>
      <c r="L5002" s="9" t="s">
        <v>278</v>
      </c>
      <c r="M5002" s="9"/>
      <c r="O5002" s="67">
        <v>162.49999999999636</v>
      </c>
      <c r="T5002" s="218"/>
    </row>
    <row r="5003" spans="1:25" ht="15">
      <c r="A5003" s="28" t="s">
        <v>2520</v>
      </c>
      <c r="B5003" s="273" t="s">
        <v>2541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>
        <v>0</v>
      </c>
      <c r="J5003" s="9">
        <v>0</v>
      </c>
      <c r="K5003" s="9" t="s">
        <v>278</v>
      </c>
      <c r="L5003" s="9">
        <v>158.59999999999309</v>
      </c>
      <c r="M5003" s="9"/>
      <c r="N5003" s="67"/>
      <c r="O5003" s="67">
        <v>158.59999999999309</v>
      </c>
      <c r="T5003"/>
    </row>
    <row r="5004" spans="1:25" ht="15">
      <c r="A5004" s="28" t="s">
        <v>2521</v>
      </c>
      <c r="B5004" s="63" t="s">
        <v>2553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9">
        <v>0</v>
      </c>
      <c r="J5004" s="9">
        <v>0</v>
      </c>
      <c r="K5004" s="9" t="s">
        <v>278</v>
      </c>
      <c r="L5004" s="9">
        <v>143.49999999999818</v>
      </c>
      <c r="M5004" s="9"/>
      <c r="N5004" s="67"/>
      <c r="O5004" s="67">
        <v>143.49999999999818</v>
      </c>
      <c r="T5004"/>
    </row>
    <row r="5005" spans="1:25" ht="15">
      <c r="A5005" s="28" t="s">
        <v>2522</v>
      </c>
      <c r="B5005" s="273" t="s">
        <v>1901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>
        <v>0</v>
      </c>
      <c r="J5005" s="9">
        <v>0</v>
      </c>
      <c r="K5005" s="9">
        <v>42</v>
      </c>
      <c r="L5005" s="9">
        <v>99.899999999994179</v>
      </c>
      <c r="M5005" s="9"/>
      <c r="O5005" s="67">
        <v>141.89999999999418</v>
      </c>
      <c r="T5005"/>
    </row>
    <row r="5006" spans="1:25" ht="15">
      <c r="A5006" s="28" t="s">
        <v>2523</v>
      </c>
      <c r="B5006" s="63" t="s">
        <v>2543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>
        <v>0</v>
      </c>
      <c r="J5006" s="9">
        <v>0</v>
      </c>
      <c r="K5006" s="9" t="s">
        <v>278</v>
      </c>
      <c r="L5006" s="9">
        <v>133</v>
      </c>
      <c r="M5006" s="9"/>
      <c r="N5006" s="67"/>
      <c r="O5006" s="67">
        <v>133</v>
      </c>
      <c r="T5006"/>
    </row>
    <row r="5007" spans="1:25" ht="15">
      <c r="A5007" s="28" t="s">
        <v>2524</v>
      </c>
      <c r="B5007" s="273" t="s">
        <v>1903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>
        <v>0</v>
      </c>
      <c r="J5007" s="9">
        <v>0</v>
      </c>
      <c r="K5007" s="9">
        <v>129.99999999998909</v>
      </c>
      <c r="L5007" s="9" t="s">
        <v>278</v>
      </c>
      <c r="M5007" s="9"/>
      <c r="O5007" s="67">
        <v>129.99999999998909</v>
      </c>
      <c r="T5007"/>
    </row>
    <row r="5008" spans="1:25" ht="15">
      <c r="A5008" s="28" t="s">
        <v>2525</v>
      </c>
      <c r="B5008" s="63" t="s">
        <v>2548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>
        <v>0</v>
      </c>
      <c r="J5008" s="9">
        <v>0</v>
      </c>
      <c r="K5008" s="9" t="s">
        <v>278</v>
      </c>
      <c r="L5008" s="9">
        <v>124.70000000000073</v>
      </c>
      <c r="M5008" s="9"/>
      <c r="N5008" s="67"/>
      <c r="O5008" s="67">
        <v>124.70000000000073</v>
      </c>
      <c r="T5008"/>
    </row>
    <row r="5009" spans="1:20" ht="15">
      <c r="A5009" s="28" t="s">
        <v>2526</v>
      </c>
      <c r="B5009" s="63" t="s">
        <v>2559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>
        <v>0</v>
      </c>
      <c r="J5009" s="9">
        <v>0</v>
      </c>
      <c r="K5009" s="9" t="s">
        <v>278</v>
      </c>
      <c r="L5009" s="9">
        <v>110.80000000000291</v>
      </c>
      <c r="M5009" s="9"/>
      <c r="N5009" s="67"/>
      <c r="O5009" s="67">
        <v>110.80000000000291</v>
      </c>
      <c r="T5009"/>
    </row>
    <row r="5010" spans="1:20" ht="15">
      <c r="A5010" s="28" t="s">
        <v>2527</v>
      </c>
      <c r="B5010" s="63" t="s">
        <v>2560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>
        <v>0</v>
      </c>
      <c r="J5010" s="9">
        <v>0</v>
      </c>
      <c r="K5010" s="9" t="s">
        <v>278</v>
      </c>
      <c r="L5010" s="9">
        <v>109.29999999999927</v>
      </c>
      <c r="M5010" s="9"/>
      <c r="N5010" s="67"/>
      <c r="O5010" s="67">
        <v>109.29999999999927</v>
      </c>
      <c r="T5010"/>
    </row>
    <row r="5011" spans="1:20" ht="15">
      <c r="A5011" s="28" t="s">
        <v>2528</v>
      </c>
      <c r="B5011" s="63" t="s">
        <v>2567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>
        <v>0</v>
      </c>
      <c r="J5011" s="9">
        <v>0</v>
      </c>
      <c r="K5011" s="9" t="s">
        <v>278</v>
      </c>
      <c r="L5011" s="9">
        <v>106.99999999999636</v>
      </c>
      <c r="M5011" s="9"/>
      <c r="N5011" s="67"/>
      <c r="O5011" s="67">
        <v>106.99999999999636</v>
      </c>
      <c r="T5011"/>
    </row>
    <row r="5012" spans="1:20" ht="15">
      <c r="A5012" s="28" t="s">
        <v>2529</v>
      </c>
      <c r="B5012" s="273" t="s">
        <v>1926</v>
      </c>
      <c r="C5012" s="3"/>
      <c r="D5012" s="3"/>
      <c r="E5012" s="9" t="s">
        <v>278</v>
      </c>
      <c r="F5012" s="9" t="s">
        <v>278</v>
      </c>
      <c r="G5012" s="9" t="s">
        <v>278</v>
      </c>
      <c r="H5012" s="9" t="s">
        <v>278</v>
      </c>
      <c r="I5012" s="9">
        <v>0</v>
      </c>
      <c r="J5012" s="9">
        <v>0</v>
      </c>
      <c r="K5012" s="9">
        <v>85.600000000000364</v>
      </c>
      <c r="L5012" s="9">
        <v>13.5</v>
      </c>
      <c r="M5012" s="9"/>
      <c r="O5012" s="67">
        <v>99.100000000000364</v>
      </c>
      <c r="T5012"/>
    </row>
    <row r="5013" spans="1:20" ht="15">
      <c r="A5013" s="28" t="s">
        <v>2530</v>
      </c>
      <c r="B5013" s="63" t="s">
        <v>180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>
        <v>0</v>
      </c>
      <c r="J5013" s="9">
        <v>0</v>
      </c>
      <c r="K5013" s="9" t="s">
        <v>278</v>
      </c>
      <c r="L5013" s="9">
        <v>88.19999999999709</v>
      </c>
      <c r="M5013" s="9"/>
      <c r="N5013" s="67"/>
      <c r="O5013" s="67">
        <v>88.19999999999709</v>
      </c>
      <c r="T5013"/>
    </row>
    <row r="5014" spans="1:20" ht="15">
      <c r="A5014" s="28" t="s">
        <v>2531</v>
      </c>
      <c r="B5014" s="273" t="s">
        <v>2540</v>
      </c>
      <c r="C5014" s="3"/>
      <c r="D5014" s="3"/>
      <c r="E5014" s="9" t="s">
        <v>278</v>
      </c>
      <c r="F5014" s="9" t="s">
        <v>278</v>
      </c>
      <c r="G5014" s="9" t="s">
        <v>278</v>
      </c>
      <c r="H5014" s="9" t="s">
        <v>278</v>
      </c>
      <c r="I5014" s="9">
        <v>0</v>
      </c>
      <c r="J5014" s="9">
        <v>0</v>
      </c>
      <c r="K5014" s="9" t="s">
        <v>278</v>
      </c>
      <c r="L5014" s="9">
        <v>84.100000000002183</v>
      </c>
      <c r="M5014" s="9"/>
      <c r="N5014" s="67"/>
      <c r="O5014" s="67">
        <v>84.100000000002183</v>
      </c>
      <c r="T5014"/>
    </row>
    <row r="5015" spans="1:20" ht="15">
      <c r="A5015" s="28" t="s">
        <v>2532</v>
      </c>
      <c r="B5015" s="63" t="s">
        <v>2564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>
        <v>0</v>
      </c>
      <c r="J5015" s="9">
        <v>0</v>
      </c>
      <c r="K5015" s="9" t="s">
        <v>278</v>
      </c>
      <c r="L5015" s="9">
        <v>73.199999999993452</v>
      </c>
      <c r="M5015" s="9"/>
      <c r="N5015" s="67"/>
      <c r="O5015" s="67">
        <v>73.199999999993452</v>
      </c>
      <c r="T5015"/>
    </row>
    <row r="5016" spans="1:20" ht="15">
      <c r="A5016" s="28" t="s">
        <v>2533</v>
      </c>
      <c r="B5016" s="273" t="s">
        <v>1904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0</v>
      </c>
      <c r="J5016" s="9">
        <v>0</v>
      </c>
      <c r="K5016" s="9">
        <v>55.200000000004366</v>
      </c>
      <c r="L5016" s="9" t="s">
        <v>278</v>
      </c>
      <c r="M5016" s="9"/>
      <c r="O5016" s="67">
        <v>55.200000000004366</v>
      </c>
      <c r="T5016"/>
    </row>
    <row r="5017" spans="1:20" ht="15">
      <c r="A5017" s="28" t="s">
        <v>2534</v>
      </c>
      <c r="B5017" s="63" t="s">
        <v>2552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>
        <v>0</v>
      </c>
      <c r="J5017" s="9">
        <v>0</v>
      </c>
      <c r="K5017" s="9" t="s">
        <v>278</v>
      </c>
      <c r="L5017" s="9">
        <v>49.000000000003638</v>
      </c>
      <c r="M5017" s="9"/>
      <c r="N5017" s="67"/>
      <c r="O5017" s="67">
        <v>49.000000000003638</v>
      </c>
      <c r="T5017"/>
    </row>
    <row r="5018" spans="1:20" ht="15">
      <c r="A5018" s="28" t="s">
        <v>2535</v>
      </c>
      <c r="B5018" s="273" t="s">
        <v>1884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>
        <v>0</v>
      </c>
      <c r="J5018" s="9">
        <v>0</v>
      </c>
      <c r="K5018" s="9" t="s">
        <v>278</v>
      </c>
      <c r="L5018" s="9" t="s">
        <v>278</v>
      </c>
      <c r="M5018" s="9"/>
      <c r="O5018" s="67">
        <v>0</v>
      </c>
      <c r="T5018"/>
    </row>
    <row r="5019" spans="1:20" ht="15">
      <c r="A5019" s="28" t="s">
        <v>2536</v>
      </c>
      <c r="B5019" s="218" t="s">
        <v>1547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>
        <v>0</v>
      </c>
      <c r="J5019" s="9">
        <v>0</v>
      </c>
      <c r="K5019" s="9" t="s">
        <v>278</v>
      </c>
      <c r="L5019" s="9" t="s">
        <v>278</v>
      </c>
      <c r="M5019" s="9"/>
      <c r="O5019" s="67">
        <v>0</v>
      </c>
      <c r="T5019"/>
    </row>
    <row r="5020" spans="1:20" ht="15">
      <c r="A5020" s="28" t="s">
        <v>2537</v>
      </c>
      <c r="B5020" s="205" t="s">
        <v>1551</v>
      </c>
      <c r="C5020" s="3"/>
      <c r="D5020" s="3"/>
      <c r="E5020" s="9" t="s">
        <v>278</v>
      </c>
      <c r="F5020" s="9" t="s">
        <v>278</v>
      </c>
      <c r="G5020" s="9" t="s">
        <v>278</v>
      </c>
      <c r="H5020" s="9" t="s">
        <v>278</v>
      </c>
      <c r="I5020" s="9">
        <v>0</v>
      </c>
      <c r="J5020" s="9">
        <v>0</v>
      </c>
      <c r="K5020" s="9" t="s">
        <v>278</v>
      </c>
      <c r="L5020" s="9" t="s">
        <v>278</v>
      </c>
      <c r="M5020" s="9"/>
      <c r="O5020" s="67">
        <v>0</v>
      </c>
      <c r="T5020"/>
    </row>
    <row r="5021" spans="1:20" ht="15">
      <c r="A5021" s="28" t="s">
        <v>2538</v>
      </c>
      <c r="B5021" s="205" t="s">
        <v>1557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>
        <v>0</v>
      </c>
      <c r="J5021" s="9">
        <v>0</v>
      </c>
      <c r="K5021" s="9" t="s">
        <v>278</v>
      </c>
      <c r="L5021" s="9" t="s">
        <v>278</v>
      </c>
      <c r="M5021" s="9"/>
      <c r="O5021" s="67">
        <v>0</v>
      </c>
      <c r="T5021"/>
    </row>
    <row r="5022" spans="1:20" ht="15">
      <c r="A5022" s="28" t="s">
        <v>2539</v>
      </c>
      <c r="B5022" s="205" t="s">
        <v>1556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>
        <v>0</v>
      </c>
      <c r="J5022" s="9">
        <v>0</v>
      </c>
      <c r="K5022" s="9" t="s">
        <v>278</v>
      </c>
      <c r="L5022" s="9" t="s">
        <v>278</v>
      </c>
      <c r="M5022" s="9"/>
      <c r="O5022" s="67">
        <v>0</v>
      </c>
      <c r="T5022"/>
    </row>
    <row r="5023" spans="1:20" ht="15">
      <c r="A5023" s="28" t="s">
        <v>2687</v>
      </c>
      <c r="B5023" s="205" t="s">
        <v>1554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>
        <v>0</v>
      </c>
      <c r="J5023" s="9">
        <v>0</v>
      </c>
      <c r="K5023" s="9" t="s">
        <v>278</v>
      </c>
      <c r="L5023" s="9" t="s">
        <v>278</v>
      </c>
      <c r="M5023" s="9"/>
      <c r="O5023" s="67">
        <v>0</v>
      </c>
      <c r="T5023"/>
    </row>
    <row r="5024" spans="1:20" ht="15">
      <c r="A5024" s="28" t="s">
        <v>2688</v>
      </c>
      <c r="B5024" s="205" t="s">
        <v>1581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>
        <v>0</v>
      </c>
      <c r="J5024" s="9">
        <v>0</v>
      </c>
      <c r="K5024" s="9" t="s">
        <v>278</v>
      </c>
      <c r="L5024" s="9" t="s">
        <v>278</v>
      </c>
      <c r="M5024" s="9"/>
      <c r="O5024" s="67">
        <v>0</v>
      </c>
      <c r="T5024"/>
    </row>
    <row r="5025" spans="1:20" ht="15">
      <c r="A5025" s="28" t="s">
        <v>2689</v>
      </c>
      <c r="B5025" s="205" t="s">
        <v>1564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>
        <v>0</v>
      </c>
      <c r="J5025" s="9">
        <v>0</v>
      </c>
      <c r="K5025" s="9" t="s">
        <v>278</v>
      </c>
      <c r="L5025" s="9" t="s">
        <v>278</v>
      </c>
      <c r="M5025" s="9"/>
      <c r="O5025" s="67">
        <v>0</v>
      </c>
      <c r="T5025"/>
    </row>
    <row r="5026" spans="1:20" ht="15">
      <c r="A5026" s="291" t="s">
        <v>3944</v>
      </c>
      <c r="B5026" s="63" t="s">
        <v>4006</v>
      </c>
      <c r="C5026" s="3"/>
      <c r="D5026" s="3"/>
      <c r="E5026" s="9"/>
      <c r="F5026" s="9"/>
      <c r="G5026" s="9"/>
      <c r="H5026" s="9"/>
      <c r="I5026" s="9"/>
      <c r="J5026" s="9"/>
      <c r="K5026" s="9"/>
      <c r="L5026" s="9"/>
      <c r="M5026" s="9"/>
      <c r="O5026" s="67"/>
      <c r="T5026"/>
    </row>
    <row r="5027" spans="1:20" ht="15">
      <c r="A5027" s="291" t="s">
        <v>3945</v>
      </c>
      <c r="B5027" s="63" t="s">
        <v>4007</v>
      </c>
      <c r="C5027" s="3"/>
      <c r="D5027" s="3"/>
      <c r="E5027" s="9"/>
      <c r="F5027" s="9"/>
      <c r="G5027" s="9"/>
      <c r="H5027" s="9"/>
      <c r="I5027" s="9"/>
      <c r="J5027" s="9"/>
      <c r="K5027" s="9"/>
      <c r="L5027" s="9"/>
      <c r="M5027" s="9"/>
      <c r="O5027" s="67"/>
      <c r="T5027"/>
    </row>
    <row r="5028" spans="1:20" ht="15">
      <c r="A5028" s="291" t="s">
        <v>3946</v>
      </c>
      <c r="B5028" s="63" t="s">
        <v>4008</v>
      </c>
      <c r="C5028" s="3"/>
      <c r="D5028" s="3"/>
      <c r="E5028" s="9"/>
      <c r="F5028" s="9"/>
      <c r="G5028" s="9"/>
      <c r="H5028" s="9"/>
      <c r="I5028" s="9"/>
      <c r="J5028" s="9"/>
      <c r="K5028" s="9"/>
      <c r="L5028" s="9"/>
      <c r="M5028" s="9"/>
      <c r="O5028" s="67"/>
      <c r="T5028"/>
    </row>
    <row r="5029" spans="1:20" ht="15">
      <c r="A5029" s="291" t="s">
        <v>3947</v>
      </c>
      <c r="B5029" s="63" t="s">
        <v>4009</v>
      </c>
      <c r="C5029" s="3"/>
      <c r="D5029" s="3"/>
      <c r="E5029" s="9"/>
      <c r="F5029" s="9"/>
      <c r="G5029" s="9"/>
      <c r="H5029" s="9"/>
      <c r="I5029" s="9"/>
      <c r="J5029" s="9"/>
      <c r="K5029" s="9"/>
      <c r="L5029" s="9"/>
      <c r="M5029" s="9"/>
      <c r="O5029" s="67"/>
      <c r="T5029"/>
    </row>
    <row r="5030" spans="1:20" ht="15">
      <c r="A5030" s="291" t="s">
        <v>3948</v>
      </c>
      <c r="B5030" s="63" t="s">
        <v>4010</v>
      </c>
      <c r="C5030" s="3"/>
      <c r="D5030" s="3"/>
      <c r="E5030" s="9"/>
      <c r="F5030" s="9"/>
      <c r="G5030" s="9"/>
      <c r="H5030" s="9"/>
      <c r="I5030" s="9"/>
      <c r="J5030" s="9"/>
      <c r="K5030" s="9"/>
      <c r="L5030" s="9"/>
      <c r="M5030" s="9"/>
      <c r="O5030" s="67"/>
      <c r="T5030"/>
    </row>
    <row r="5031" spans="1:20" ht="15">
      <c r="A5031" s="291" t="s">
        <v>3949</v>
      </c>
      <c r="B5031" s="63" t="s">
        <v>4011</v>
      </c>
      <c r="C5031" s="3"/>
      <c r="D5031" s="3"/>
      <c r="E5031" s="9"/>
      <c r="F5031" s="9"/>
      <c r="G5031" s="9"/>
      <c r="H5031" s="9"/>
      <c r="I5031" s="9"/>
      <c r="J5031" s="9"/>
      <c r="K5031" s="9"/>
      <c r="L5031" s="9"/>
      <c r="M5031" s="9"/>
      <c r="O5031" s="67"/>
      <c r="T5031"/>
    </row>
    <row r="5032" spans="1:20" ht="15">
      <c r="A5032" s="291" t="s">
        <v>3950</v>
      </c>
      <c r="B5032" s="63" t="s">
        <v>4012</v>
      </c>
      <c r="C5032" s="3"/>
      <c r="D5032" s="3"/>
      <c r="E5032" s="9"/>
      <c r="F5032" s="9"/>
      <c r="G5032" s="9"/>
      <c r="H5032" s="9"/>
      <c r="I5032" s="9"/>
      <c r="J5032" s="9"/>
      <c r="K5032" s="9"/>
      <c r="L5032" s="9"/>
      <c r="M5032" s="9"/>
      <c r="O5032" s="67"/>
      <c r="T5032"/>
    </row>
    <row r="5033" spans="1:20" ht="15">
      <c r="A5033" s="291" t="s">
        <v>3951</v>
      </c>
      <c r="B5033" s="63" t="s">
        <v>4013</v>
      </c>
      <c r="C5033" s="3"/>
      <c r="D5033" s="3"/>
      <c r="E5033" s="9"/>
      <c r="F5033" s="9"/>
      <c r="G5033" s="9"/>
      <c r="H5033" s="9"/>
      <c r="I5033" s="9"/>
      <c r="J5033" s="9"/>
      <c r="K5033" s="9"/>
      <c r="L5033" s="9"/>
      <c r="M5033" s="9"/>
      <c r="O5033" s="67"/>
      <c r="T5033"/>
    </row>
    <row r="5034" spans="1:20" ht="15">
      <c r="A5034" s="291" t="s">
        <v>3952</v>
      </c>
      <c r="B5034" s="63" t="s">
        <v>4014</v>
      </c>
      <c r="C5034" s="3"/>
      <c r="D5034" s="3"/>
      <c r="E5034" s="9"/>
      <c r="F5034" s="9"/>
      <c r="G5034" s="9"/>
      <c r="H5034" s="9"/>
      <c r="I5034" s="9"/>
      <c r="J5034" s="9"/>
      <c r="K5034" s="9"/>
      <c r="L5034" s="9"/>
      <c r="M5034" s="9"/>
      <c r="O5034" s="67"/>
      <c r="T5034"/>
    </row>
    <row r="5035" spans="1:20" ht="15">
      <c r="A5035" s="291" t="s">
        <v>3953</v>
      </c>
      <c r="B5035" s="63" t="s">
        <v>4033</v>
      </c>
      <c r="C5035" s="3"/>
      <c r="D5035" s="3"/>
      <c r="E5035" s="9"/>
      <c r="F5035" s="9"/>
      <c r="G5035" s="9"/>
      <c r="H5035" s="9"/>
      <c r="I5035" s="9"/>
      <c r="J5035" s="9"/>
      <c r="K5035" s="9"/>
      <c r="L5035" s="9"/>
      <c r="M5035" s="9"/>
      <c r="O5035" s="67"/>
      <c r="T5035"/>
    </row>
    <row r="5036" spans="1:20" ht="15">
      <c r="A5036" s="291" t="s">
        <v>3954</v>
      </c>
      <c r="B5036" s="63" t="s">
        <v>4015</v>
      </c>
      <c r="C5036" s="3"/>
      <c r="D5036" s="3"/>
      <c r="E5036" s="9"/>
      <c r="F5036" s="9"/>
      <c r="G5036" s="9"/>
      <c r="H5036" s="9"/>
      <c r="I5036" s="9"/>
      <c r="J5036" s="9"/>
      <c r="K5036" s="9"/>
      <c r="L5036" s="9"/>
      <c r="M5036" s="9"/>
      <c r="O5036" s="67"/>
      <c r="T5036"/>
    </row>
    <row r="5037" spans="1:20" ht="15">
      <c r="A5037" s="291" t="s">
        <v>3955</v>
      </c>
      <c r="B5037" s="63" t="s">
        <v>4016</v>
      </c>
      <c r="C5037" s="3"/>
      <c r="D5037" s="3"/>
      <c r="E5037" s="9"/>
      <c r="F5037" s="9"/>
      <c r="G5037" s="9"/>
      <c r="H5037" s="9"/>
      <c r="I5037" s="9"/>
      <c r="J5037" s="9"/>
      <c r="K5037" s="9"/>
      <c r="L5037" s="9"/>
      <c r="M5037" s="9"/>
      <c r="O5037" s="67"/>
      <c r="T5037"/>
    </row>
    <row r="5038" spans="1:20" ht="15">
      <c r="A5038" s="291" t="s">
        <v>3956</v>
      </c>
      <c r="B5038" s="63" t="s">
        <v>4017</v>
      </c>
      <c r="C5038" s="3"/>
      <c r="D5038" s="3"/>
      <c r="E5038" s="9"/>
      <c r="F5038" s="9"/>
      <c r="G5038" s="9"/>
      <c r="H5038" s="9"/>
      <c r="I5038" s="9"/>
      <c r="J5038" s="9"/>
      <c r="K5038" s="9"/>
      <c r="L5038" s="9"/>
      <c r="M5038" s="9"/>
      <c r="O5038" s="67"/>
      <c r="T5038"/>
    </row>
    <row r="5039" spans="1:20" ht="15">
      <c r="A5039" s="291" t="s">
        <v>3957</v>
      </c>
      <c r="B5039" s="63" t="s">
        <v>4018</v>
      </c>
      <c r="C5039" s="3"/>
      <c r="D5039" s="3"/>
      <c r="E5039" s="9"/>
      <c r="F5039" s="9"/>
      <c r="G5039" s="9"/>
      <c r="H5039" s="9"/>
      <c r="I5039" s="9"/>
      <c r="J5039" s="9"/>
      <c r="K5039" s="9"/>
      <c r="L5039" s="9"/>
      <c r="M5039" s="9"/>
      <c r="O5039" s="67"/>
      <c r="T5039"/>
    </row>
    <row r="5040" spans="1:20" ht="15">
      <c r="A5040" s="291" t="s">
        <v>3958</v>
      </c>
      <c r="B5040" s="63" t="s">
        <v>4019</v>
      </c>
      <c r="C5040" s="3"/>
      <c r="D5040" s="3"/>
      <c r="E5040" s="9"/>
      <c r="F5040" s="9"/>
      <c r="G5040" s="9"/>
      <c r="H5040" s="9"/>
      <c r="I5040" s="9"/>
      <c r="J5040" s="9"/>
      <c r="K5040" s="9"/>
      <c r="L5040" s="9"/>
      <c r="M5040" s="9"/>
      <c r="O5040" s="67"/>
      <c r="T5040"/>
    </row>
    <row r="5041" spans="1:20" ht="15">
      <c r="A5041" s="291" t="s">
        <v>3959</v>
      </c>
      <c r="B5041" s="63" t="s">
        <v>4020</v>
      </c>
      <c r="C5041" s="3"/>
      <c r="D5041" s="3"/>
      <c r="E5041" s="9"/>
      <c r="F5041" s="9"/>
      <c r="G5041" s="9"/>
      <c r="H5041" s="9"/>
      <c r="I5041" s="9"/>
      <c r="J5041" s="9"/>
      <c r="K5041" s="9"/>
      <c r="L5041" s="9"/>
      <c r="M5041" s="9"/>
      <c r="O5041" s="67"/>
      <c r="T5041"/>
    </row>
    <row r="5042" spans="1:20" ht="15">
      <c r="A5042" s="291" t="s">
        <v>3960</v>
      </c>
      <c r="B5042" s="63" t="s">
        <v>4021</v>
      </c>
      <c r="C5042" s="3"/>
      <c r="D5042" s="3"/>
      <c r="E5042" s="9"/>
      <c r="F5042" s="9"/>
      <c r="G5042" s="9"/>
      <c r="H5042" s="9"/>
      <c r="I5042" s="9"/>
      <c r="J5042" s="9"/>
      <c r="K5042" s="9"/>
      <c r="L5042" s="9"/>
      <c r="M5042" s="9"/>
      <c r="O5042" s="67"/>
      <c r="T5042"/>
    </row>
    <row r="5043" spans="1:20" ht="15">
      <c r="A5043" s="291" t="s">
        <v>3961</v>
      </c>
      <c r="B5043" s="63" t="s">
        <v>4022</v>
      </c>
      <c r="C5043" s="3"/>
      <c r="D5043" s="3"/>
      <c r="E5043" s="9"/>
      <c r="F5043" s="9"/>
      <c r="G5043" s="9"/>
      <c r="H5043" s="9"/>
      <c r="I5043" s="9"/>
      <c r="J5043" s="9"/>
      <c r="K5043" s="9"/>
      <c r="L5043" s="9"/>
      <c r="M5043" s="9"/>
      <c r="O5043" s="67"/>
      <c r="T5043"/>
    </row>
    <row r="5044" spans="1:20" ht="15">
      <c r="A5044" s="291" t="s">
        <v>3962</v>
      </c>
      <c r="B5044" s="63" t="s">
        <v>4023</v>
      </c>
      <c r="C5044" s="3"/>
      <c r="D5044" s="3"/>
      <c r="E5044" s="9"/>
      <c r="F5044" s="9"/>
      <c r="G5044" s="9"/>
      <c r="H5044" s="9"/>
      <c r="I5044" s="9"/>
      <c r="J5044" s="9"/>
      <c r="K5044" s="9"/>
      <c r="L5044" s="9"/>
      <c r="M5044" s="9"/>
      <c r="O5044" s="67"/>
      <c r="T5044"/>
    </row>
    <row r="5045" spans="1:20" ht="15">
      <c r="A5045" s="291" t="s">
        <v>3963</v>
      </c>
      <c r="B5045" s="63" t="s">
        <v>4024</v>
      </c>
      <c r="C5045" s="3"/>
      <c r="D5045" s="3"/>
      <c r="E5045" s="9"/>
      <c r="F5045" s="9"/>
      <c r="G5045" s="9"/>
      <c r="H5045" s="9"/>
      <c r="I5045" s="9"/>
      <c r="J5045" s="9"/>
      <c r="K5045" s="9"/>
      <c r="L5045" s="9"/>
      <c r="M5045" s="9"/>
      <c r="O5045" s="67"/>
      <c r="T5045"/>
    </row>
    <row r="5046" spans="1:20" ht="15">
      <c r="A5046" s="291" t="s">
        <v>3964</v>
      </c>
      <c r="B5046" s="63" t="s">
        <v>4025</v>
      </c>
      <c r="C5046" s="3"/>
      <c r="D5046" s="3"/>
      <c r="E5046" s="9"/>
      <c r="F5046" s="9"/>
      <c r="G5046" s="9"/>
      <c r="H5046" s="9"/>
      <c r="I5046" s="9"/>
      <c r="J5046" s="9"/>
      <c r="K5046" s="9"/>
      <c r="L5046" s="9"/>
      <c r="M5046" s="9"/>
      <c r="O5046" s="67"/>
      <c r="T5046"/>
    </row>
    <row r="5047" spans="1:20" ht="15">
      <c r="A5047" s="291" t="s">
        <v>3965</v>
      </c>
      <c r="B5047" s="63" t="s">
        <v>4026</v>
      </c>
      <c r="C5047" s="3"/>
      <c r="D5047" s="3"/>
      <c r="E5047" s="9"/>
      <c r="F5047" s="9"/>
      <c r="G5047" s="9"/>
      <c r="H5047" s="9"/>
      <c r="I5047" s="9"/>
      <c r="J5047" s="9"/>
      <c r="K5047" s="9"/>
      <c r="L5047" s="9"/>
      <c r="M5047" s="9"/>
      <c r="O5047" s="67"/>
      <c r="T5047"/>
    </row>
    <row r="5048" spans="1:20" ht="15">
      <c r="A5048" s="291" t="s">
        <v>3966</v>
      </c>
      <c r="B5048" s="63" t="s">
        <v>4027</v>
      </c>
      <c r="C5048" s="3"/>
      <c r="D5048" s="3"/>
      <c r="E5048" s="9"/>
      <c r="F5048" s="9"/>
      <c r="G5048" s="9"/>
      <c r="H5048" s="9"/>
      <c r="I5048" s="9"/>
      <c r="J5048" s="9"/>
      <c r="K5048" s="9"/>
      <c r="L5048" s="9"/>
      <c r="M5048" s="9"/>
      <c r="O5048" s="67"/>
      <c r="T5048"/>
    </row>
    <row r="5049" spans="1:20" ht="15">
      <c r="A5049" s="291" t="s">
        <v>4034</v>
      </c>
      <c r="B5049" s="63" t="s">
        <v>4028</v>
      </c>
      <c r="C5049" s="3"/>
      <c r="D5049" s="3"/>
      <c r="E5049" s="9"/>
      <c r="F5049" s="9"/>
      <c r="G5049" s="9"/>
      <c r="H5049" s="9"/>
      <c r="I5049" s="9"/>
      <c r="J5049" s="9"/>
      <c r="K5049" s="9"/>
      <c r="L5049" s="9"/>
      <c r="M5049" s="9"/>
      <c r="O5049" s="67"/>
      <c r="T5049"/>
    </row>
    <row r="5050" spans="1:20" ht="15">
      <c r="A5050" s="291" t="s">
        <v>4187</v>
      </c>
      <c r="B5050" s="63" t="s">
        <v>4029</v>
      </c>
      <c r="C5050" s="3"/>
      <c r="D5050" s="3"/>
      <c r="E5050" s="9"/>
      <c r="F5050" s="9"/>
      <c r="G5050" s="9"/>
      <c r="H5050" s="9"/>
      <c r="I5050" s="9"/>
      <c r="J5050" s="9"/>
      <c r="K5050" s="9"/>
      <c r="L5050" s="9"/>
      <c r="M5050" s="9"/>
      <c r="O5050" s="67"/>
      <c r="T5050"/>
    </row>
    <row r="5051" spans="1:20" ht="15">
      <c r="A5051" s="291" t="s">
        <v>4312</v>
      </c>
      <c r="B5051" s="63" t="s">
        <v>4030</v>
      </c>
      <c r="C5051" s="3"/>
      <c r="D5051" s="3"/>
      <c r="E5051" s="9"/>
      <c r="F5051" s="9"/>
      <c r="G5051" s="9"/>
      <c r="H5051" s="9"/>
      <c r="I5051" s="9"/>
      <c r="J5051" s="9"/>
      <c r="K5051" s="9"/>
      <c r="L5051" s="9"/>
      <c r="M5051" s="9"/>
      <c r="O5051" s="67"/>
      <c r="T5051"/>
    </row>
    <row r="5052" spans="1:20" ht="15">
      <c r="A5052" s="291" t="s">
        <v>4372</v>
      </c>
      <c r="B5052" s="63" t="s">
        <v>4031</v>
      </c>
      <c r="C5052" s="3"/>
      <c r="D5052" s="3"/>
      <c r="E5052" s="9"/>
      <c r="F5052" s="9"/>
      <c r="G5052" s="9"/>
      <c r="H5052" s="9"/>
      <c r="I5052" s="9"/>
      <c r="J5052" s="9"/>
      <c r="K5052" s="9"/>
      <c r="L5052" s="9"/>
      <c r="M5052" s="9"/>
      <c r="O5052" s="67"/>
      <c r="T5052"/>
    </row>
    <row r="5053" spans="1:20" ht="15">
      <c r="A5053" s="291" t="s">
        <v>4373</v>
      </c>
      <c r="B5053" s="63" t="s">
        <v>4032</v>
      </c>
      <c r="C5053" s="3"/>
      <c r="D5053" s="3"/>
      <c r="E5053" s="9"/>
      <c r="F5053" s="9"/>
      <c r="G5053" s="9"/>
      <c r="H5053" s="9"/>
      <c r="L5053" s="69"/>
      <c r="M5053" s="69"/>
      <c r="N5053" s="67"/>
      <c r="T5053"/>
    </row>
    <row r="5054" spans="1:20" ht="15">
      <c r="A5054" s="291" t="s">
        <v>4374</v>
      </c>
      <c r="B5054" s="63" t="s">
        <v>4035</v>
      </c>
      <c r="C5054" s="3"/>
      <c r="D5054" s="3"/>
      <c r="E5054" s="9"/>
      <c r="F5054" s="9"/>
      <c r="G5054" s="9"/>
      <c r="H5054" s="9"/>
      <c r="L5054" s="69"/>
      <c r="M5054" s="69"/>
      <c r="N5054" s="67"/>
      <c r="T5054"/>
    </row>
    <row r="5055" spans="1:20" ht="15">
      <c r="A5055" s="291" t="s">
        <v>4375</v>
      </c>
      <c r="B5055" s="63" t="s">
        <v>4186</v>
      </c>
      <c r="C5055" s="3"/>
      <c r="D5055" s="3"/>
      <c r="E5055" s="9"/>
      <c r="F5055" s="9"/>
      <c r="G5055" s="9"/>
      <c r="H5055" s="9"/>
      <c r="L5055" s="69"/>
      <c r="M5055" s="69"/>
      <c r="N5055" s="67"/>
      <c r="T5055"/>
    </row>
    <row r="5056" spans="1:20" ht="15">
      <c r="A5056" s="291" t="s">
        <v>4376</v>
      </c>
      <c r="B5056" s="63" t="s">
        <v>4309</v>
      </c>
      <c r="C5056" s="3"/>
      <c r="D5056" s="3"/>
      <c r="E5056" s="9"/>
      <c r="F5056" s="9"/>
      <c r="G5056" s="9"/>
      <c r="H5056" s="9"/>
      <c r="L5056" s="69"/>
      <c r="M5056" s="69"/>
      <c r="N5056" s="67"/>
      <c r="T5056"/>
    </row>
    <row r="5057" spans="1:25" ht="15">
      <c r="A5057" s="28"/>
      <c r="B5057" s="28"/>
      <c r="E5057" s="9"/>
      <c r="F5057" s="9"/>
      <c r="G5057" s="9"/>
      <c r="H5057" s="9"/>
      <c r="L5057" s="69"/>
      <c r="M5057" s="69"/>
      <c r="N5057" s="67"/>
      <c r="T5057"/>
    </row>
    <row r="5058" spans="1:25" ht="15">
      <c r="A5058" s="28"/>
      <c r="B5058" s="63"/>
      <c r="E5058" s="9"/>
      <c r="L5058" s="69"/>
      <c r="M5058" s="69"/>
      <c r="T5058"/>
    </row>
    <row r="5059" spans="1:25" ht="15">
      <c r="A5059" s="28"/>
      <c r="B5059" s="63"/>
      <c r="E5059" s="9"/>
      <c r="L5059" s="69"/>
      <c r="M5059" s="69"/>
      <c r="T5059"/>
    </row>
    <row r="5060" spans="1:25" ht="25.5">
      <c r="A5060" s="23" t="s">
        <v>346</v>
      </c>
      <c r="L5060" s="69"/>
      <c r="M5060" s="69"/>
      <c r="T5060"/>
    </row>
    <row r="5061" spans="1:25">
      <c r="L5061" s="69"/>
      <c r="M5061" s="69"/>
      <c r="T5061"/>
    </row>
    <row r="5062" spans="1:25" ht="15">
      <c r="A5062" s="39"/>
      <c r="B5062" s="39"/>
      <c r="C5062" s="39"/>
      <c r="D5062" s="39"/>
      <c r="E5062" s="61">
        <v>2016</v>
      </c>
      <c r="F5062" s="61">
        <v>2017</v>
      </c>
      <c r="G5062" s="61">
        <v>2018</v>
      </c>
      <c r="H5062" s="61">
        <v>2019</v>
      </c>
      <c r="I5062" s="61">
        <v>2020</v>
      </c>
      <c r="J5062" s="61">
        <v>2021</v>
      </c>
      <c r="K5062" s="61">
        <v>2022</v>
      </c>
      <c r="L5062" s="61">
        <v>2023</v>
      </c>
      <c r="M5062" s="61">
        <v>2024</v>
      </c>
      <c r="O5062" s="70" t="s">
        <v>40</v>
      </c>
      <c r="T5062"/>
    </row>
    <row r="5063" spans="1:25" ht="15">
      <c r="A5063" s="28" t="s">
        <v>0</v>
      </c>
      <c r="B5063" s="63" t="s">
        <v>21</v>
      </c>
      <c r="E5063" s="216">
        <v>2303.3000000000002</v>
      </c>
      <c r="F5063" s="213">
        <v>3773.2</v>
      </c>
      <c r="G5063" s="212">
        <v>3442.6</v>
      </c>
      <c r="H5063" s="212">
        <v>3731</v>
      </c>
      <c r="I5063" s="9">
        <v>2560.2000000000389</v>
      </c>
      <c r="J5063" s="9">
        <v>2481.7999999998101</v>
      </c>
      <c r="K5063" s="212">
        <v>5378.5</v>
      </c>
      <c r="L5063" s="9">
        <v>3976.3999999999978</v>
      </c>
      <c r="M5063" s="9"/>
      <c r="O5063" s="67">
        <v>27646.999999999847</v>
      </c>
      <c r="Q5063" t="s">
        <v>2512</v>
      </c>
      <c r="T5063" s="3" t="s">
        <v>1696</v>
      </c>
      <c r="U5063" s="63"/>
      <c r="V5063" s="63"/>
      <c r="W5063" s="265"/>
      <c r="X5063" s="317"/>
      <c r="Y5063" s="63"/>
    </row>
    <row r="5064" spans="1:25" ht="15">
      <c r="A5064" s="28" t="s">
        <v>2</v>
      </c>
      <c r="B5064" s="63" t="s">
        <v>31</v>
      </c>
      <c r="E5064" s="216">
        <v>2079</v>
      </c>
      <c r="F5064" s="216">
        <v>3313.7</v>
      </c>
      <c r="G5064" s="216">
        <v>3121.2</v>
      </c>
      <c r="H5064" s="211">
        <v>3775.7999999999956</v>
      </c>
      <c r="I5064" s="9">
        <v>3080.6000000000113</v>
      </c>
      <c r="J5064" s="9">
        <v>3014.0999999997293</v>
      </c>
      <c r="K5064" s="9">
        <v>4599.8999999999996</v>
      </c>
      <c r="L5064" s="216">
        <v>4188.5999999999949</v>
      </c>
      <c r="M5064" s="216"/>
      <c r="O5064" s="67">
        <v>27172.899999999729</v>
      </c>
      <c r="Q5064" t="s">
        <v>3866</v>
      </c>
      <c r="T5064" s="3" t="s">
        <v>1260</v>
      </c>
      <c r="U5064" s="273"/>
      <c r="V5064" s="63"/>
      <c r="W5064" s="283"/>
      <c r="X5064" s="317"/>
      <c r="Y5064" s="63"/>
    </row>
    <row r="5065" spans="1:25" ht="15">
      <c r="A5065" s="28" t="s">
        <v>3</v>
      </c>
      <c r="B5065" s="63" t="s">
        <v>11</v>
      </c>
      <c r="E5065" s="9">
        <v>2013.2</v>
      </c>
      <c r="F5065" s="9">
        <v>2641</v>
      </c>
      <c r="G5065" s="211">
        <v>3657.6</v>
      </c>
      <c r="H5065" s="213">
        <v>3866.8999999999978</v>
      </c>
      <c r="I5065" s="9">
        <v>1843.599999999984</v>
      </c>
      <c r="J5065" s="216">
        <v>3338.0999999999658</v>
      </c>
      <c r="K5065" s="9">
        <v>4631</v>
      </c>
      <c r="L5065" s="9">
        <v>3195.7999999999956</v>
      </c>
      <c r="M5065" s="9"/>
      <c r="O5065" s="67">
        <v>25187.199999999943</v>
      </c>
      <c r="Q5065" t="s">
        <v>768</v>
      </c>
      <c r="T5065" s="3" t="s">
        <v>1697</v>
      </c>
      <c r="U5065" s="218"/>
      <c r="V5065" s="63"/>
      <c r="W5065" s="283"/>
      <c r="X5065" s="317"/>
      <c r="Y5065" s="63"/>
    </row>
    <row r="5066" spans="1:25" ht="15">
      <c r="A5066" s="28" t="s">
        <v>5</v>
      </c>
      <c r="B5066" s="63" t="s">
        <v>33</v>
      </c>
      <c r="E5066" s="9">
        <v>1093.8</v>
      </c>
      <c r="F5066" s="212">
        <v>3456.4</v>
      </c>
      <c r="G5066" s="216">
        <v>3282.4</v>
      </c>
      <c r="H5066" s="9">
        <v>2576.2000000000044</v>
      </c>
      <c r="I5066" s="9">
        <v>2763.6999999999389</v>
      </c>
      <c r="J5066" s="216">
        <v>3247.5000000001273</v>
      </c>
      <c r="K5066" s="9">
        <v>4617.0499999999993</v>
      </c>
      <c r="L5066" s="9">
        <v>3181.2000000000007</v>
      </c>
      <c r="M5066" s="9"/>
      <c r="O5066" s="67">
        <v>24218.250000000073</v>
      </c>
      <c r="Q5066" t="s">
        <v>2199</v>
      </c>
      <c r="T5066"/>
      <c r="U5066" s="273"/>
      <c r="V5066" s="63"/>
      <c r="W5066" s="283"/>
      <c r="X5066" s="317"/>
      <c r="Y5066" s="63"/>
    </row>
    <row r="5067" spans="1:25" ht="15">
      <c r="A5067" s="28" t="s">
        <v>7</v>
      </c>
      <c r="B5067" s="63" t="s">
        <v>25</v>
      </c>
      <c r="E5067" s="216">
        <v>2178.9</v>
      </c>
      <c r="F5067" s="216">
        <v>2918.7</v>
      </c>
      <c r="G5067" s="9">
        <v>2945.5</v>
      </c>
      <c r="H5067" s="9">
        <v>2520.4000000000051</v>
      </c>
      <c r="I5067" s="9">
        <v>2447.6000000000458</v>
      </c>
      <c r="J5067" s="9">
        <v>2968.9000000000633</v>
      </c>
      <c r="K5067" s="9">
        <v>4455.7000000000007</v>
      </c>
      <c r="L5067" s="9">
        <v>3667.200000000008</v>
      </c>
      <c r="M5067" s="9"/>
      <c r="O5067" s="67">
        <v>24102.900000000122</v>
      </c>
      <c r="Q5067" t="s">
        <v>325</v>
      </c>
      <c r="T5067"/>
      <c r="U5067" s="218"/>
      <c r="V5067" s="63"/>
      <c r="W5067" s="283"/>
      <c r="X5067" s="317"/>
      <c r="Y5067" s="63"/>
    </row>
    <row r="5068" spans="1:25" ht="15">
      <c r="A5068" s="28" t="s">
        <v>8</v>
      </c>
      <c r="B5068" s="63" t="s">
        <v>17</v>
      </c>
      <c r="E5068" s="212">
        <v>2525.5</v>
      </c>
      <c r="F5068" s="216">
        <v>2897.5</v>
      </c>
      <c r="G5068" s="9">
        <v>2899.9</v>
      </c>
      <c r="H5068" s="9">
        <v>3243.1999999999898</v>
      </c>
      <c r="I5068" s="9">
        <v>2867.5999999998967</v>
      </c>
      <c r="J5068" s="9">
        <v>3082.7000000002663</v>
      </c>
      <c r="K5068" s="9">
        <v>2882</v>
      </c>
      <c r="L5068" s="9">
        <v>3463.1999999999971</v>
      </c>
      <c r="M5068" s="9"/>
      <c r="O5068" s="67">
        <v>23861.600000000151</v>
      </c>
      <c r="Q5068" t="s">
        <v>332</v>
      </c>
      <c r="T5068"/>
      <c r="U5068" s="218"/>
      <c r="V5068" s="63"/>
      <c r="W5068" s="283"/>
      <c r="X5068" s="317"/>
      <c r="Y5068" s="63"/>
    </row>
    <row r="5069" spans="1:25" ht="15">
      <c r="A5069" s="28" t="s">
        <v>10</v>
      </c>
      <c r="B5069" s="63" t="s">
        <v>154</v>
      </c>
      <c r="E5069" s="9" t="s">
        <v>278</v>
      </c>
      <c r="F5069" s="9" t="s">
        <v>278</v>
      </c>
      <c r="G5069" s="213">
        <v>3773.2</v>
      </c>
      <c r="H5069" s="9">
        <v>3222.2999999999956</v>
      </c>
      <c r="I5069" s="211">
        <v>3795.8999999999978</v>
      </c>
      <c r="J5069" s="9">
        <v>3084.6999999999243</v>
      </c>
      <c r="K5069" s="216">
        <v>4903.2</v>
      </c>
      <c r="L5069" s="211">
        <v>4504.4000000000051</v>
      </c>
      <c r="M5069" s="211"/>
      <c r="O5069" s="67">
        <v>23283.699999999924</v>
      </c>
      <c r="Q5069" t="s">
        <v>3863</v>
      </c>
      <c r="T5069" s="3" t="s">
        <v>1696</v>
      </c>
      <c r="U5069" s="63"/>
      <c r="V5069" s="63"/>
      <c r="W5069" s="265"/>
      <c r="X5069" s="317"/>
      <c r="Y5069" s="63"/>
    </row>
    <row r="5070" spans="1:25" ht="15">
      <c r="A5070" s="28" t="s">
        <v>12</v>
      </c>
      <c r="B5070" s="63" t="s">
        <v>37</v>
      </c>
      <c r="E5070" s="9">
        <v>1170</v>
      </c>
      <c r="F5070" s="9">
        <v>2362.8000000000002</v>
      </c>
      <c r="G5070" s="9">
        <v>2489.6</v>
      </c>
      <c r="H5070" s="9">
        <v>2158.0000000000073</v>
      </c>
      <c r="I5070" s="9">
        <v>2637.3999999999978</v>
      </c>
      <c r="J5070" s="9">
        <v>3030.6999999998734</v>
      </c>
      <c r="K5070" s="216">
        <v>4830.7999999999993</v>
      </c>
      <c r="L5070" s="216">
        <v>4290.1999999999935</v>
      </c>
      <c r="M5070" s="216"/>
      <c r="O5070" s="67">
        <v>22969.499999999873</v>
      </c>
      <c r="Q5070" t="s">
        <v>298</v>
      </c>
      <c r="T5070"/>
      <c r="U5070" s="273"/>
      <c r="V5070" s="63"/>
      <c r="W5070" s="283"/>
      <c r="X5070" s="317"/>
      <c r="Y5070" s="63"/>
    </row>
    <row r="5071" spans="1:25" ht="15">
      <c r="A5071" s="28" t="s">
        <v>14</v>
      </c>
      <c r="B5071" s="63" t="s">
        <v>9</v>
      </c>
      <c r="E5071" s="216">
        <v>2164.4</v>
      </c>
      <c r="F5071" s="9">
        <v>2548.5</v>
      </c>
      <c r="G5071" s="9">
        <v>2423.8000000000002</v>
      </c>
      <c r="H5071" s="9">
        <v>3034.8000000000102</v>
      </c>
      <c r="I5071" s="9">
        <v>2635.3000000000156</v>
      </c>
      <c r="J5071" s="9">
        <v>2973.2000000000262</v>
      </c>
      <c r="K5071" s="9">
        <v>2721.0999999999995</v>
      </c>
      <c r="L5071" s="9">
        <v>4062.9999999999891</v>
      </c>
      <c r="M5071" s="9"/>
      <c r="O5071" s="67">
        <v>22564.100000000042</v>
      </c>
      <c r="Q5071" t="s">
        <v>288</v>
      </c>
      <c r="T5071"/>
      <c r="U5071" s="273"/>
      <c r="V5071" s="63"/>
      <c r="W5071" s="283"/>
      <c r="X5071" s="317"/>
      <c r="Y5071" s="63"/>
    </row>
    <row r="5072" spans="1:25" ht="15">
      <c r="A5072" s="28" t="s">
        <v>16</v>
      </c>
      <c r="B5072" s="63" t="s">
        <v>143</v>
      </c>
      <c r="E5072" s="9" t="s">
        <v>278</v>
      </c>
      <c r="F5072" s="9">
        <v>2707.9</v>
      </c>
      <c r="G5072" s="9">
        <v>2810.5</v>
      </c>
      <c r="H5072" s="216">
        <v>3435.5000000000036</v>
      </c>
      <c r="I5072" s="9">
        <v>2517.9999999999764</v>
      </c>
      <c r="J5072" s="9">
        <v>2493.7999999999956</v>
      </c>
      <c r="K5072" s="9">
        <v>4459.75</v>
      </c>
      <c r="L5072" s="9">
        <v>3624.1000000000022</v>
      </c>
      <c r="M5072" s="9"/>
      <c r="O5072" s="67">
        <v>22049.549999999977</v>
      </c>
      <c r="Q5072" t="s">
        <v>284</v>
      </c>
      <c r="T5072"/>
      <c r="U5072" s="63"/>
      <c r="V5072" s="63"/>
      <c r="W5072" s="265"/>
      <c r="X5072" s="317"/>
      <c r="Y5072" s="63"/>
    </row>
    <row r="5073" spans="1:25" ht="15">
      <c r="A5073" s="28" t="s">
        <v>18</v>
      </c>
      <c r="B5073" s="63" t="s">
        <v>141</v>
      </c>
      <c r="E5073" s="9" t="s">
        <v>278</v>
      </c>
      <c r="F5073" s="9">
        <v>1505.5</v>
      </c>
      <c r="G5073" s="216">
        <v>3158.5</v>
      </c>
      <c r="H5073" s="216">
        <v>3301.9999999999964</v>
      </c>
      <c r="I5073" s="216">
        <v>3305.1999999999553</v>
      </c>
      <c r="J5073" s="9">
        <v>2818.5999999998967</v>
      </c>
      <c r="K5073" s="9">
        <v>3187.3</v>
      </c>
      <c r="L5073" s="216">
        <v>4429.2999999999993</v>
      </c>
      <c r="M5073" s="216"/>
      <c r="O5073" s="67">
        <v>21706.399999999849</v>
      </c>
      <c r="Q5073" t="s">
        <v>3865</v>
      </c>
      <c r="T5073" s="215" t="s">
        <v>1260</v>
      </c>
      <c r="U5073" s="218"/>
      <c r="V5073" s="63"/>
      <c r="W5073" s="283"/>
      <c r="X5073" s="317"/>
      <c r="Y5073" s="63"/>
    </row>
    <row r="5074" spans="1:25" ht="15">
      <c r="A5074" s="28" t="s">
        <v>20</v>
      </c>
      <c r="B5074" s="63" t="s">
        <v>23</v>
      </c>
      <c r="E5074" s="216">
        <v>2320.15</v>
      </c>
      <c r="F5074" s="211">
        <v>3672.9</v>
      </c>
      <c r="G5074" s="9">
        <v>2303.35</v>
      </c>
      <c r="H5074" s="9">
        <v>1540.3999999999978</v>
      </c>
      <c r="I5074" s="9">
        <v>1789.7000000000244</v>
      </c>
      <c r="J5074" s="9">
        <v>2517.0000000001746</v>
      </c>
      <c r="K5074" s="9">
        <v>3390.6</v>
      </c>
      <c r="L5074" s="9">
        <v>3956.6000000000022</v>
      </c>
      <c r="M5074" s="9"/>
      <c r="O5074" s="67">
        <v>21490.700000000197</v>
      </c>
      <c r="Q5074" t="s">
        <v>307</v>
      </c>
      <c r="T5074"/>
      <c r="U5074" s="63"/>
      <c r="V5074" s="63"/>
      <c r="W5074" s="283"/>
      <c r="X5074" s="317"/>
      <c r="Y5074" s="63"/>
    </row>
    <row r="5075" spans="1:25" ht="15">
      <c r="A5075" s="28" t="s">
        <v>22</v>
      </c>
      <c r="B5075" s="63" t="s">
        <v>15</v>
      </c>
      <c r="E5075" s="216">
        <v>2213.9</v>
      </c>
      <c r="F5075" s="9">
        <v>2417.4</v>
      </c>
      <c r="G5075" s="9">
        <v>1945.3</v>
      </c>
      <c r="H5075" s="9">
        <v>2778.0000000000036</v>
      </c>
      <c r="I5075" s="9">
        <v>2144.5999999999112</v>
      </c>
      <c r="J5075" s="9">
        <v>2692.6999999998079</v>
      </c>
      <c r="K5075" s="9">
        <v>4104.3</v>
      </c>
      <c r="L5075" s="9">
        <v>2986</v>
      </c>
      <c r="M5075" s="9"/>
      <c r="O5075" s="67">
        <v>21282.199999999724</v>
      </c>
      <c r="Q5075" t="s">
        <v>292</v>
      </c>
      <c r="T5075"/>
      <c r="U5075" s="273"/>
      <c r="V5075" s="63"/>
      <c r="W5075" s="283"/>
      <c r="X5075" s="317"/>
      <c r="Y5075" s="63"/>
    </row>
    <row r="5076" spans="1:25" ht="15">
      <c r="A5076" s="28" t="s">
        <v>24</v>
      </c>
      <c r="B5076" s="63" t="s">
        <v>155</v>
      </c>
      <c r="E5076" s="9" t="s">
        <v>278</v>
      </c>
      <c r="F5076" s="9" t="s">
        <v>278</v>
      </c>
      <c r="G5076" s="9">
        <v>1385</v>
      </c>
      <c r="H5076" s="216">
        <v>3344.5000000000036</v>
      </c>
      <c r="I5076" s="213">
        <v>3960.8999999999505</v>
      </c>
      <c r="J5076" s="212">
        <v>3445.3999999998705</v>
      </c>
      <c r="K5076" s="9">
        <v>4408.1000000000004</v>
      </c>
      <c r="L5076" s="212">
        <v>4493.6000000000058</v>
      </c>
      <c r="M5076" s="212"/>
      <c r="O5076" s="67">
        <v>21037.499999999833</v>
      </c>
      <c r="Q5076" t="s">
        <v>3864</v>
      </c>
      <c r="T5076" s="215" t="s">
        <v>1696</v>
      </c>
      <c r="U5076" s="63"/>
      <c r="V5076" s="63"/>
      <c r="W5076" s="283"/>
      <c r="X5076" s="317"/>
      <c r="Y5076" s="63"/>
    </row>
    <row r="5077" spans="1:25" ht="15">
      <c r="A5077" s="28" t="s">
        <v>26</v>
      </c>
      <c r="B5077" s="63" t="s">
        <v>27</v>
      </c>
      <c r="E5077" s="211">
        <v>2786.4</v>
      </c>
      <c r="F5077" s="9">
        <v>2412.5</v>
      </c>
      <c r="G5077" s="9">
        <v>2595.9</v>
      </c>
      <c r="H5077" s="9">
        <v>3054.2000000000044</v>
      </c>
      <c r="I5077" s="9">
        <v>931.59999999998217</v>
      </c>
      <c r="J5077" s="9">
        <v>2933.8999999995685</v>
      </c>
      <c r="K5077" s="9">
        <v>2618.8000000000002</v>
      </c>
      <c r="L5077" s="9">
        <v>3283.2000000000044</v>
      </c>
      <c r="M5077" s="9"/>
      <c r="O5077" s="67">
        <v>20616.49999999956</v>
      </c>
      <c r="Q5077" t="s">
        <v>300</v>
      </c>
      <c r="T5077"/>
      <c r="U5077" s="273"/>
      <c r="V5077" s="63"/>
      <c r="W5077" s="283"/>
      <c r="X5077" s="317"/>
      <c r="Y5077" s="63"/>
    </row>
    <row r="5078" spans="1:25" ht="15">
      <c r="A5078" s="28" t="s">
        <v>28</v>
      </c>
      <c r="B5078" s="63" t="s">
        <v>142</v>
      </c>
      <c r="E5078" s="9" t="s">
        <v>278</v>
      </c>
      <c r="F5078" s="9">
        <v>1791.2</v>
      </c>
      <c r="G5078" s="9">
        <v>2791.4</v>
      </c>
      <c r="H5078" s="9">
        <v>2406.7999999999993</v>
      </c>
      <c r="I5078" s="9">
        <v>2877.7999999999902</v>
      </c>
      <c r="J5078" s="216">
        <v>3331.799999999992</v>
      </c>
      <c r="K5078" s="9">
        <v>3984.8500000000004</v>
      </c>
      <c r="L5078" s="9">
        <v>3373.4000000000051</v>
      </c>
      <c r="M5078" s="9"/>
      <c r="O5078" s="67">
        <v>20557.249999999989</v>
      </c>
      <c r="Q5078" t="s">
        <v>284</v>
      </c>
      <c r="T5078"/>
      <c r="U5078" s="63"/>
      <c r="V5078" s="63"/>
      <c r="W5078" s="265"/>
      <c r="X5078" s="317"/>
      <c r="Y5078" s="63"/>
    </row>
    <row r="5079" spans="1:25" ht="15">
      <c r="A5079" s="28" t="s">
        <v>30</v>
      </c>
      <c r="B5079" s="63" t="s">
        <v>39</v>
      </c>
      <c r="E5079" s="9">
        <v>1903.3</v>
      </c>
      <c r="F5079" s="216">
        <v>2745.1</v>
      </c>
      <c r="G5079" s="9">
        <v>2380.5</v>
      </c>
      <c r="H5079" s="9">
        <v>2032.8999999999942</v>
      </c>
      <c r="I5079" s="9">
        <v>2422.9999999999509</v>
      </c>
      <c r="J5079" s="211">
        <v>3628.4999999999854</v>
      </c>
      <c r="K5079" s="9">
        <v>3866</v>
      </c>
      <c r="L5079" s="9" t="s">
        <v>278</v>
      </c>
      <c r="M5079" s="9"/>
      <c r="O5079" s="67">
        <v>18979.29999999993</v>
      </c>
      <c r="Q5079" t="s">
        <v>306</v>
      </c>
      <c r="T5079"/>
      <c r="U5079" s="63"/>
      <c r="V5079" s="63"/>
      <c r="W5079" s="283"/>
      <c r="X5079" s="317"/>
      <c r="Y5079" s="63"/>
    </row>
    <row r="5080" spans="1:25" ht="15">
      <c r="A5080" s="28" t="s">
        <v>32</v>
      </c>
      <c r="B5080" s="63" t="s">
        <v>1</v>
      </c>
      <c r="E5080" s="213">
        <v>2787.1</v>
      </c>
      <c r="F5080" s="9">
        <v>2598.1999999999998</v>
      </c>
      <c r="G5080" s="9">
        <v>1612.6</v>
      </c>
      <c r="H5080" s="216">
        <v>3358</v>
      </c>
      <c r="I5080" s="9">
        <v>2430.2000000000135</v>
      </c>
      <c r="J5080" s="9">
        <v>2584.0000000000618</v>
      </c>
      <c r="K5080" s="9">
        <v>806.4</v>
      </c>
      <c r="L5080" s="9">
        <v>2597.0999999999913</v>
      </c>
      <c r="M5080" s="9"/>
      <c r="O5080" s="67">
        <v>18773.600000000064</v>
      </c>
      <c r="Q5080" t="s">
        <v>369</v>
      </c>
      <c r="T5080" s="3" t="s">
        <v>1697</v>
      </c>
      <c r="U5080" s="273"/>
      <c r="V5080" s="63"/>
      <c r="W5080" s="283"/>
      <c r="X5080" s="317"/>
      <c r="Y5080" s="63"/>
    </row>
    <row r="5081" spans="1:25" ht="15">
      <c r="A5081" s="28" t="s">
        <v>34</v>
      </c>
      <c r="B5081" s="63" t="s">
        <v>162</v>
      </c>
      <c r="E5081" s="9" t="s">
        <v>278</v>
      </c>
      <c r="F5081" s="9" t="s">
        <v>278</v>
      </c>
      <c r="G5081" s="216">
        <v>3231.3</v>
      </c>
      <c r="H5081" s="9">
        <v>1938.6000000000058</v>
      </c>
      <c r="I5081" s="9">
        <v>3284.7999999999465</v>
      </c>
      <c r="J5081" s="9">
        <v>2793.199999999928</v>
      </c>
      <c r="K5081" s="9">
        <v>4115.7</v>
      </c>
      <c r="L5081" s="9">
        <v>2810.8999999999978</v>
      </c>
      <c r="M5081" s="9"/>
      <c r="O5081" s="67">
        <v>18174.49999999988</v>
      </c>
      <c r="Q5081" t="s">
        <v>287</v>
      </c>
      <c r="T5081"/>
      <c r="U5081" s="63"/>
      <c r="V5081" s="63"/>
      <c r="W5081" s="265"/>
      <c r="X5081" s="317"/>
      <c r="Y5081" s="63"/>
    </row>
    <row r="5082" spans="1:25" ht="15">
      <c r="A5082" s="28" t="s">
        <v>36</v>
      </c>
      <c r="B5082" s="63" t="s">
        <v>757</v>
      </c>
      <c r="E5082" s="9" t="s">
        <v>278</v>
      </c>
      <c r="F5082" s="9" t="s">
        <v>278</v>
      </c>
      <c r="G5082" s="9" t="s">
        <v>278</v>
      </c>
      <c r="H5082" s="9">
        <v>2215.3000000000065</v>
      </c>
      <c r="I5082" s="212">
        <v>3546.9000000000524</v>
      </c>
      <c r="J5082" s="213">
        <v>4006.4999999998981</v>
      </c>
      <c r="K5082" s="216">
        <v>4701.4999999999991</v>
      </c>
      <c r="L5082" s="9">
        <v>3359.8999999999942</v>
      </c>
      <c r="M5082" s="9"/>
      <c r="O5082" s="67">
        <v>17830.099999999951</v>
      </c>
      <c r="Q5082" t="s">
        <v>1231</v>
      </c>
      <c r="T5082" s="215" t="s">
        <v>1697</v>
      </c>
      <c r="U5082" s="63"/>
      <c r="V5082" s="63"/>
      <c r="W5082" s="265"/>
      <c r="X5082" s="317"/>
      <c r="Y5082" s="63"/>
    </row>
    <row r="5083" spans="1:25" ht="15">
      <c r="A5083" s="28" t="s">
        <v>38</v>
      </c>
      <c r="B5083" s="63" t="s">
        <v>736</v>
      </c>
      <c r="E5083" s="9" t="s">
        <v>278</v>
      </c>
      <c r="F5083" s="9" t="s">
        <v>278</v>
      </c>
      <c r="G5083" s="9" t="s">
        <v>278</v>
      </c>
      <c r="H5083" s="216">
        <v>3400.3000000000029</v>
      </c>
      <c r="I5083" s="9">
        <v>3003.300000000072</v>
      </c>
      <c r="J5083" s="9">
        <v>2784.0999999998348</v>
      </c>
      <c r="K5083" s="9">
        <v>4649.6000000000004</v>
      </c>
      <c r="L5083" s="9">
        <v>3898.2999999999956</v>
      </c>
      <c r="M5083" s="9"/>
      <c r="O5083" s="67">
        <v>17735.599999999904</v>
      </c>
      <c r="Q5083" t="s">
        <v>297</v>
      </c>
      <c r="T5083"/>
      <c r="U5083" s="273"/>
      <c r="V5083" s="63"/>
      <c r="W5083" s="282"/>
      <c r="X5083" s="317"/>
      <c r="Y5083" s="63"/>
    </row>
    <row r="5084" spans="1:25" ht="15">
      <c r="A5084" s="28" t="s">
        <v>145</v>
      </c>
      <c r="B5084" s="63" t="s">
        <v>710</v>
      </c>
      <c r="E5084" s="9" t="s">
        <v>278</v>
      </c>
      <c r="F5084" s="9" t="s">
        <v>278</v>
      </c>
      <c r="G5084" s="9" t="s">
        <v>278</v>
      </c>
      <c r="H5084" s="216">
        <v>3349.1000000000095</v>
      </c>
      <c r="I5084" s="9">
        <v>2259.0000000000946</v>
      </c>
      <c r="J5084" s="9">
        <v>3197.1000000000531</v>
      </c>
      <c r="K5084" s="9">
        <v>4362.9499999999989</v>
      </c>
      <c r="L5084" s="9">
        <v>3767.6999999999898</v>
      </c>
      <c r="M5084" s="9"/>
      <c r="O5084" s="67">
        <v>16935.850000000144</v>
      </c>
      <c r="Q5084" t="s">
        <v>287</v>
      </c>
      <c r="T5084"/>
      <c r="U5084" s="273"/>
      <c r="V5084" s="63"/>
      <c r="W5084" s="283"/>
      <c r="X5084" s="317"/>
      <c r="Y5084" s="63"/>
    </row>
    <row r="5085" spans="1:25" ht="15">
      <c r="A5085" s="28" t="s">
        <v>146</v>
      </c>
      <c r="B5085" s="63" t="s">
        <v>705</v>
      </c>
      <c r="E5085" s="9" t="s">
        <v>278</v>
      </c>
      <c r="F5085" s="9" t="s">
        <v>278</v>
      </c>
      <c r="G5085" s="9" t="s">
        <v>278</v>
      </c>
      <c r="H5085" s="9">
        <v>2624.2000000000044</v>
      </c>
      <c r="I5085" s="216">
        <v>3379.2999999999975</v>
      </c>
      <c r="J5085" s="9">
        <v>3049.8000000001884</v>
      </c>
      <c r="K5085" s="216">
        <v>4658.8</v>
      </c>
      <c r="L5085" s="9">
        <v>3095.3999999999942</v>
      </c>
      <c r="M5085" s="9"/>
      <c r="O5085" s="67">
        <v>16807.500000000186</v>
      </c>
      <c r="Q5085" t="s">
        <v>334</v>
      </c>
      <c r="T5085"/>
      <c r="U5085" s="273"/>
      <c r="V5085" s="63"/>
      <c r="W5085" s="283"/>
      <c r="X5085" s="317"/>
      <c r="Y5085" s="63"/>
    </row>
    <row r="5086" spans="1:25" ht="15">
      <c r="A5086" s="28" t="s">
        <v>147</v>
      </c>
      <c r="B5086" s="63" t="s">
        <v>706</v>
      </c>
      <c r="E5086" s="9" t="s">
        <v>278</v>
      </c>
      <c r="F5086" s="9" t="s">
        <v>278</v>
      </c>
      <c r="G5086" s="9" t="s">
        <v>278</v>
      </c>
      <c r="H5086" s="9">
        <v>1755.1999999999935</v>
      </c>
      <c r="I5086" s="216">
        <v>3478.400000000016</v>
      </c>
      <c r="J5086" s="216">
        <v>3261.7999999999047</v>
      </c>
      <c r="K5086" s="9">
        <v>4004.9</v>
      </c>
      <c r="L5086" s="216">
        <v>4145.3999999999978</v>
      </c>
      <c r="M5086" s="216"/>
      <c r="O5086" s="67">
        <v>16645.69999999991</v>
      </c>
      <c r="Q5086" t="s">
        <v>3867</v>
      </c>
      <c r="T5086"/>
      <c r="U5086" s="63"/>
      <c r="V5086" s="63"/>
      <c r="W5086" s="265"/>
      <c r="X5086" s="317"/>
      <c r="Y5086" s="63"/>
    </row>
    <row r="5087" spans="1:25" ht="15">
      <c r="A5087" s="28" t="s">
        <v>151</v>
      </c>
      <c r="B5087" s="63" t="s">
        <v>735</v>
      </c>
      <c r="E5087" s="9" t="s">
        <v>278</v>
      </c>
      <c r="F5087" s="9" t="s">
        <v>278</v>
      </c>
      <c r="G5087" s="9" t="s">
        <v>278</v>
      </c>
      <c r="H5087" s="9">
        <v>2206.8000000000065</v>
      </c>
      <c r="I5087" s="216">
        <v>3436.3999999998232</v>
      </c>
      <c r="J5087" s="9">
        <v>2305.999999999869</v>
      </c>
      <c r="K5087" s="9">
        <v>3369.4999999999995</v>
      </c>
      <c r="L5087" s="213">
        <v>4820.1000000000095</v>
      </c>
      <c r="M5087" s="213"/>
      <c r="O5087" s="67">
        <v>16138.799999999708</v>
      </c>
      <c r="Q5087" t="s">
        <v>355</v>
      </c>
      <c r="T5087" s="215" t="s">
        <v>1697</v>
      </c>
      <c r="U5087" s="273"/>
      <c r="V5087" s="63"/>
      <c r="W5087" s="283"/>
      <c r="X5087" s="317"/>
      <c r="Y5087" s="63"/>
    </row>
    <row r="5088" spans="1:25" ht="15">
      <c r="A5088" s="28" t="s">
        <v>157</v>
      </c>
      <c r="B5088" s="63" t="s">
        <v>13</v>
      </c>
      <c r="E5088" s="9">
        <v>1876.9</v>
      </c>
      <c r="F5088" s="9">
        <v>1900.2</v>
      </c>
      <c r="G5088" s="9">
        <v>2264.6</v>
      </c>
      <c r="H5088" s="9">
        <v>1384.6000000000058</v>
      </c>
      <c r="I5088" s="9">
        <v>1976.3000000000175</v>
      </c>
      <c r="J5088" s="9">
        <v>1674.1000000000458</v>
      </c>
      <c r="K5088" s="9">
        <v>2029.8</v>
      </c>
      <c r="L5088" s="9">
        <v>2502.6999999999971</v>
      </c>
      <c r="M5088" s="9"/>
      <c r="O5088" s="67">
        <v>15609.200000000066</v>
      </c>
      <c r="T5088"/>
      <c r="U5088" s="218"/>
      <c r="V5088" s="63"/>
      <c r="W5088" s="283"/>
      <c r="X5088" s="317"/>
      <c r="Y5088" s="63"/>
    </row>
    <row r="5089" spans="1:25" ht="15">
      <c r="A5089" s="28" t="s">
        <v>159</v>
      </c>
      <c r="B5089" s="28" t="s">
        <v>690</v>
      </c>
      <c r="E5089" s="9" t="s">
        <v>278</v>
      </c>
      <c r="F5089" s="9" t="s">
        <v>278</v>
      </c>
      <c r="G5089" s="9" t="s">
        <v>278</v>
      </c>
      <c r="H5089" s="9">
        <v>561.80000000000291</v>
      </c>
      <c r="I5089" s="216">
        <v>3494.4000000001306</v>
      </c>
      <c r="J5089" s="9">
        <v>2610.4999999999491</v>
      </c>
      <c r="K5089" s="9">
        <v>4491.7000000000007</v>
      </c>
      <c r="L5089" s="216">
        <v>4317.3499999999985</v>
      </c>
      <c r="M5089" s="216"/>
      <c r="O5089" s="67">
        <v>15475.750000000082</v>
      </c>
      <c r="Q5089" t="s">
        <v>285</v>
      </c>
      <c r="T5089"/>
      <c r="U5089" s="63"/>
      <c r="V5089" s="63"/>
      <c r="W5089" s="283"/>
      <c r="X5089" s="317"/>
      <c r="Y5089" s="63"/>
    </row>
    <row r="5090" spans="1:25" ht="15">
      <c r="A5090" s="28" t="s">
        <v>160</v>
      </c>
      <c r="B5090" s="63" t="s">
        <v>695</v>
      </c>
      <c r="E5090" s="9" t="s">
        <v>278</v>
      </c>
      <c r="F5090" s="9" t="s">
        <v>278</v>
      </c>
      <c r="G5090" s="9" t="s">
        <v>278</v>
      </c>
      <c r="H5090" s="9">
        <v>2564.9999999999964</v>
      </c>
      <c r="I5090" s="9">
        <v>2614.7999999999847</v>
      </c>
      <c r="J5090" s="9">
        <v>3151.4999999998872</v>
      </c>
      <c r="K5090" s="9">
        <v>3581.9000000000005</v>
      </c>
      <c r="L5090" s="9">
        <v>3389.7000000000044</v>
      </c>
      <c r="M5090" s="9"/>
      <c r="O5090" s="67">
        <v>15302.899999999874</v>
      </c>
      <c r="T5090"/>
      <c r="U5090" s="273"/>
      <c r="V5090" s="63"/>
      <c r="W5090" s="283"/>
      <c r="X5090" s="317"/>
      <c r="Y5090" s="63"/>
    </row>
    <row r="5091" spans="1:25" ht="15">
      <c r="A5091" s="28" t="s">
        <v>161</v>
      </c>
      <c r="B5091" s="63" t="s">
        <v>721</v>
      </c>
      <c r="E5091" s="9" t="s">
        <v>278</v>
      </c>
      <c r="F5091" s="9" t="s">
        <v>278</v>
      </c>
      <c r="G5091" s="9" t="s">
        <v>278</v>
      </c>
      <c r="H5091" s="9">
        <v>3280.9000000000015</v>
      </c>
      <c r="I5091" s="9">
        <v>1003.9000000000397</v>
      </c>
      <c r="J5091" s="9">
        <v>3090.0999999999767</v>
      </c>
      <c r="K5091" s="9">
        <v>4377.0499999999993</v>
      </c>
      <c r="L5091" s="9">
        <v>3103.4999999999927</v>
      </c>
      <c r="M5091" s="9"/>
      <c r="O5091" s="67">
        <v>14855.45000000001</v>
      </c>
      <c r="T5091"/>
      <c r="U5091" s="63"/>
      <c r="V5091" s="63"/>
      <c r="W5091" s="265"/>
      <c r="X5091" s="317"/>
      <c r="Y5091" s="63"/>
    </row>
    <row r="5092" spans="1:25" ht="15">
      <c r="A5092" s="28" t="s">
        <v>163</v>
      </c>
      <c r="B5092" s="63" t="s">
        <v>719</v>
      </c>
      <c r="E5092" s="9" t="s">
        <v>278</v>
      </c>
      <c r="F5092" s="9" t="s">
        <v>278</v>
      </c>
      <c r="G5092" s="9" t="s">
        <v>278</v>
      </c>
      <c r="H5092" s="9">
        <v>1910.0000000000036</v>
      </c>
      <c r="I5092" s="9">
        <v>2092.7000000000498</v>
      </c>
      <c r="J5092" s="9">
        <v>2788.4999999998327</v>
      </c>
      <c r="K5092" s="9">
        <v>4600</v>
      </c>
      <c r="L5092" s="9">
        <v>3418.9999999999964</v>
      </c>
      <c r="M5092" s="9"/>
      <c r="O5092" s="67">
        <v>14810.199999999882</v>
      </c>
      <c r="T5092"/>
      <c r="U5092" s="273"/>
      <c r="V5092" s="63"/>
      <c r="W5092" s="282"/>
      <c r="X5092" s="317"/>
      <c r="Y5092" s="63"/>
    </row>
    <row r="5093" spans="1:25" ht="15">
      <c r="A5093" s="28" t="s">
        <v>274</v>
      </c>
      <c r="B5093" s="63" t="s">
        <v>6</v>
      </c>
      <c r="E5093" s="9">
        <v>1369.2</v>
      </c>
      <c r="F5093" s="216">
        <v>3132.1</v>
      </c>
      <c r="G5093" s="9">
        <v>2247.1999999999998</v>
      </c>
      <c r="H5093" s="9">
        <v>1576.5</v>
      </c>
      <c r="I5093" s="216">
        <v>3379.1000000000222</v>
      </c>
      <c r="J5093" s="9">
        <v>2953.049999999992</v>
      </c>
      <c r="K5093" s="9" t="s">
        <v>278</v>
      </c>
      <c r="L5093" s="9" t="s">
        <v>278</v>
      </c>
      <c r="M5093" s="9"/>
      <c r="O5093" s="67">
        <v>14657.150000000014</v>
      </c>
      <c r="Q5093" t="s">
        <v>328</v>
      </c>
      <c r="T5093"/>
      <c r="U5093" s="273"/>
      <c r="V5093" s="63"/>
      <c r="W5093" s="282"/>
      <c r="X5093" s="317"/>
      <c r="Y5093" s="63"/>
    </row>
    <row r="5094" spans="1:25" ht="15">
      <c r="A5094" s="28" t="s">
        <v>275</v>
      </c>
      <c r="B5094" s="63" t="s">
        <v>740</v>
      </c>
      <c r="E5094" s="9" t="s">
        <v>278</v>
      </c>
      <c r="F5094" s="9" t="s">
        <v>278</v>
      </c>
      <c r="G5094" s="9" t="s">
        <v>278</v>
      </c>
      <c r="H5094" s="9">
        <v>2022.9999999999927</v>
      </c>
      <c r="I5094" s="9">
        <v>2247.2000000000044</v>
      </c>
      <c r="J5094" s="9">
        <v>3031.6999999998952</v>
      </c>
      <c r="K5094" s="9">
        <v>3859</v>
      </c>
      <c r="L5094" s="9">
        <v>3450.2999999999956</v>
      </c>
      <c r="M5094" s="9"/>
      <c r="O5094" s="67">
        <v>14611.199999999888</v>
      </c>
      <c r="T5094"/>
      <c r="U5094" s="63"/>
      <c r="V5094" s="63"/>
      <c r="W5094" s="283"/>
      <c r="X5094" s="317"/>
      <c r="Y5094" s="63"/>
    </row>
    <row r="5095" spans="1:25" ht="15">
      <c r="A5095" s="28" t="s">
        <v>276</v>
      </c>
      <c r="B5095" s="205" t="s">
        <v>1553</v>
      </c>
      <c r="C5095" s="3"/>
      <c r="D5095" s="3"/>
      <c r="E5095" s="9" t="s">
        <v>278</v>
      </c>
      <c r="F5095" s="9" t="s">
        <v>278</v>
      </c>
      <c r="G5095" s="9" t="s">
        <v>278</v>
      </c>
      <c r="H5095" s="9" t="s">
        <v>278</v>
      </c>
      <c r="I5095" s="9">
        <v>2188.9000000000633</v>
      </c>
      <c r="J5095" s="9">
        <v>2739.6999999999134</v>
      </c>
      <c r="K5095" s="213">
        <v>5873.5</v>
      </c>
      <c r="L5095" s="9">
        <v>3788.5999999999949</v>
      </c>
      <c r="M5095" s="9"/>
      <c r="O5095" s="67">
        <v>14590.699999999972</v>
      </c>
      <c r="Q5095" t="s">
        <v>281</v>
      </c>
      <c r="T5095" s="215" t="s">
        <v>1697</v>
      </c>
      <c r="U5095" s="273"/>
      <c r="V5095" s="63"/>
      <c r="W5095" s="283"/>
      <c r="X5095" s="317"/>
      <c r="Y5095" s="63"/>
    </row>
    <row r="5096" spans="1:25" ht="15">
      <c r="A5096" s="28" t="s">
        <v>277</v>
      </c>
      <c r="B5096" s="63" t="s">
        <v>153</v>
      </c>
      <c r="E5096" s="9" t="s">
        <v>278</v>
      </c>
      <c r="F5096" s="9" t="s">
        <v>278</v>
      </c>
      <c r="G5096" s="9">
        <v>2602.6</v>
      </c>
      <c r="H5096" s="9">
        <v>1135.3000000000065</v>
      </c>
      <c r="I5096" s="216">
        <v>3336.8000000000739</v>
      </c>
      <c r="J5096" s="9">
        <v>2841.2999999999665</v>
      </c>
      <c r="K5096" s="9">
        <v>2305</v>
      </c>
      <c r="L5096" s="9">
        <v>2169.3000000000029</v>
      </c>
      <c r="M5096" s="9"/>
      <c r="O5096" s="67">
        <v>14390.30000000005</v>
      </c>
      <c r="Q5096" t="s">
        <v>288</v>
      </c>
      <c r="T5096"/>
      <c r="U5096" s="63"/>
      <c r="V5096" s="63"/>
      <c r="W5096" s="265"/>
      <c r="X5096" s="317"/>
      <c r="Y5096" s="63"/>
    </row>
    <row r="5097" spans="1:25" ht="15">
      <c r="A5097" s="28" t="s">
        <v>692</v>
      </c>
      <c r="B5097" s="28" t="s">
        <v>691</v>
      </c>
      <c r="E5097" s="9" t="s">
        <v>278</v>
      </c>
      <c r="F5097" s="9" t="s">
        <v>278</v>
      </c>
      <c r="G5097" s="9" t="s">
        <v>278</v>
      </c>
      <c r="H5097" s="9">
        <v>1712</v>
      </c>
      <c r="I5097" s="9">
        <v>2179.1999999999553</v>
      </c>
      <c r="J5097" s="216">
        <v>3253.4500000000589</v>
      </c>
      <c r="K5097" s="9">
        <v>3814.7999999999993</v>
      </c>
      <c r="L5097" s="9">
        <v>3332.1000000000095</v>
      </c>
      <c r="M5097" s="9"/>
      <c r="O5097" s="67">
        <v>14291.550000000023</v>
      </c>
      <c r="Q5097" t="s">
        <v>287</v>
      </c>
      <c r="T5097"/>
      <c r="U5097" s="273"/>
      <c r="V5097" s="63"/>
      <c r="W5097" s="282"/>
      <c r="X5097" s="317"/>
      <c r="Y5097" s="63"/>
    </row>
    <row r="5098" spans="1:25" ht="15">
      <c r="A5098" s="28" t="s">
        <v>693</v>
      </c>
      <c r="B5098" s="205" t="s">
        <v>1561</v>
      </c>
      <c r="C5098" s="3"/>
      <c r="D5098" s="3"/>
      <c r="E5098" s="9" t="s">
        <v>278</v>
      </c>
      <c r="F5098" s="9" t="s">
        <v>278</v>
      </c>
      <c r="G5098" s="9" t="s">
        <v>278</v>
      </c>
      <c r="H5098" s="9" t="s">
        <v>278</v>
      </c>
      <c r="I5098" s="9">
        <v>2255.3999999999851</v>
      </c>
      <c r="J5098" s="9">
        <v>3089.3999999999796</v>
      </c>
      <c r="K5098" s="9">
        <v>4116.8</v>
      </c>
      <c r="L5098" s="216">
        <v>4405.4999999999818</v>
      </c>
      <c r="M5098" s="216"/>
      <c r="O5098" s="67">
        <v>13867.099999999948</v>
      </c>
      <c r="Q5098" t="s">
        <v>284</v>
      </c>
      <c r="T5098"/>
      <c r="U5098" s="273"/>
      <c r="V5098" s="63"/>
      <c r="W5098" s="283"/>
      <c r="X5098" s="317"/>
      <c r="Y5098" s="63"/>
    </row>
    <row r="5099" spans="1:25" ht="15">
      <c r="A5099" s="28" t="s">
        <v>694</v>
      </c>
      <c r="B5099" s="63" t="s">
        <v>703</v>
      </c>
      <c r="E5099" s="9" t="s">
        <v>278</v>
      </c>
      <c r="F5099" s="9" t="s">
        <v>278</v>
      </c>
      <c r="G5099" s="9" t="s">
        <v>278</v>
      </c>
      <c r="H5099" s="9">
        <v>1721.5999999999876</v>
      </c>
      <c r="I5099" s="9">
        <v>1834.8999999999542</v>
      </c>
      <c r="J5099" s="9">
        <v>1908.7000000002554</v>
      </c>
      <c r="K5099" s="216">
        <v>4777.7</v>
      </c>
      <c r="L5099" s="9">
        <v>3317.3999999999905</v>
      </c>
      <c r="M5099" s="9"/>
      <c r="O5099" s="67">
        <v>13560.300000000188</v>
      </c>
      <c r="Q5099" t="s">
        <v>292</v>
      </c>
      <c r="T5099"/>
      <c r="U5099" s="63"/>
      <c r="V5099" s="63"/>
      <c r="W5099" s="283"/>
      <c r="X5099" s="317"/>
      <c r="Y5099" s="63"/>
    </row>
    <row r="5100" spans="1:25" ht="15">
      <c r="A5100" s="28" t="s">
        <v>696</v>
      </c>
      <c r="B5100" s="63" t="s">
        <v>144</v>
      </c>
      <c r="E5100" s="9" t="s">
        <v>278</v>
      </c>
      <c r="F5100" s="216">
        <v>3220.9</v>
      </c>
      <c r="G5100" s="9">
        <v>1892.5</v>
      </c>
      <c r="H5100" s="9">
        <v>2153.9000000000015</v>
      </c>
      <c r="I5100" s="9">
        <v>2217.1000000000531</v>
      </c>
      <c r="J5100" s="9">
        <v>1375.1999999999898</v>
      </c>
      <c r="K5100" s="9">
        <v>2474.8000000000002</v>
      </c>
      <c r="L5100" s="9" t="s">
        <v>278</v>
      </c>
      <c r="M5100" s="9"/>
      <c r="O5100" s="67">
        <v>13334.400000000045</v>
      </c>
      <c r="Q5100" t="s">
        <v>284</v>
      </c>
      <c r="T5100"/>
      <c r="U5100" s="63"/>
      <c r="V5100" s="63"/>
      <c r="W5100" s="283"/>
      <c r="X5100" s="317"/>
      <c r="Y5100" s="63"/>
    </row>
    <row r="5101" spans="1:25" ht="15">
      <c r="A5101" s="28" t="s">
        <v>702</v>
      </c>
      <c r="B5101" s="205" t="s">
        <v>1566</v>
      </c>
      <c r="C5101" s="3"/>
      <c r="D5101" s="3"/>
      <c r="E5101" s="9" t="s">
        <v>278</v>
      </c>
      <c r="F5101" s="9" t="s">
        <v>278</v>
      </c>
      <c r="G5101" s="9" t="s">
        <v>278</v>
      </c>
      <c r="H5101" s="9" t="s">
        <v>278</v>
      </c>
      <c r="I5101" s="9">
        <v>2636.3999999999487</v>
      </c>
      <c r="J5101" s="9">
        <v>2772.2999999998901</v>
      </c>
      <c r="K5101" s="9">
        <v>3719</v>
      </c>
      <c r="L5101" s="9">
        <v>3896.8000000000029</v>
      </c>
      <c r="M5101" s="9"/>
      <c r="O5101" s="67">
        <v>13024.499999999842</v>
      </c>
      <c r="T5101"/>
      <c r="U5101" s="63"/>
      <c r="V5101" s="63"/>
      <c r="W5101" s="265"/>
      <c r="X5101" s="317"/>
      <c r="Y5101" s="63"/>
    </row>
    <row r="5102" spans="1:25" ht="15">
      <c r="A5102" s="28" t="s">
        <v>704</v>
      </c>
      <c r="B5102" s="218" t="s">
        <v>1568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1189.9999999999091</v>
      </c>
      <c r="J5102" s="9">
        <v>3155.8999999999069</v>
      </c>
      <c r="K5102" s="216">
        <v>4788.05</v>
      </c>
      <c r="L5102" s="9">
        <v>3748.4000000000051</v>
      </c>
      <c r="M5102" s="9"/>
      <c r="O5102" s="67">
        <v>12882.34999999982</v>
      </c>
      <c r="Q5102" t="s">
        <v>297</v>
      </c>
      <c r="T5102"/>
      <c r="U5102" s="63"/>
      <c r="V5102" s="63"/>
      <c r="W5102" s="265"/>
      <c r="X5102" s="317"/>
      <c r="Y5102" s="63"/>
    </row>
    <row r="5103" spans="1:25" ht="15">
      <c r="A5103" s="28" t="s">
        <v>707</v>
      </c>
      <c r="B5103" s="205" t="s">
        <v>1558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2404.3999999999833</v>
      </c>
      <c r="J5103" s="9">
        <v>2422.7500000001091</v>
      </c>
      <c r="K5103" s="216">
        <v>4731</v>
      </c>
      <c r="L5103" s="9">
        <v>3260.4000000000015</v>
      </c>
      <c r="M5103" s="9"/>
      <c r="O5103" s="67">
        <v>12818.550000000094</v>
      </c>
      <c r="Q5103" t="s">
        <v>287</v>
      </c>
      <c r="T5103"/>
      <c r="U5103" s="63"/>
      <c r="V5103" s="63"/>
      <c r="W5103" s="265"/>
      <c r="X5103" s="317"/>
      <c r="Y5103" s="63"/>
    </row>
    <row r="5104" spans="1:25" ht="15">
      <c r="A5104" s="28" t="s">
        <v>708</v>
      </c>
      <c r="B5104" s="63" t="s">
        <v>720</v>
      </c>
      <c r="E5104" s="9" t="s">
        <v>278</v>
      </c>
      <c r="F5104" s="9" t="s">
        <v>278</v>
      </c>
      <c r="G5104" s="9" t="s">
        <v>278</v>
      </c>
      <c r="H5104" s="9">
        <v>2835.1499999999905</v>
      </c>
      <c r="I5104" s="9">
        <v>1069.6999999998843</v>
      </c>
      <c r="J5104" s="9">
        <v>2755.6000000000422</v>
      </c>
      <c r="K5104" s="9">
        <v>2844.8</v>
      </c>
      <c r="L5104" s="9">
        <v>2768.2000000000044</v>
      </c>
      <c r="M5104" s="9"/>
      <c r="O5104" s="67">
        <v>12273.449999999921</v>
      </c>
      <c r="T5104"/>
      <c r="U5104" s="218"/>
      <c r="V5104" s="63"/>
      <c r="W5104" s="283"/>
      <c r="X5104" s="317"/>
      <c r="Y5104" s="63"/>
    </row>
    <row r="5105" spans="1:25" ht="15">
      <c r="A5105" s="28" t="s">
        <v>711</v>
      </c>
      <c r="B5105" s="63" t="s">
        <v>712</v>
      </c>
      <c r="E5105" s="9" t="s">
        <v>278</v>
      </c>
      <c r="F5105" s="9" t="s">
        <v>278</v>
      </c>
      <c r="G5105" s="9" t="s">
        <v>278</v>
      </c>
      <c r="H5105" s="9">
        <v>1811.4000000000051</v>
      </c>
      <c r="I5105" s="9">
        <v>2249.9999999999909</v>
      </c>
      <c r="J5105" s="9">
        <v>2831.7500000000546</v>
      </c>
      <c r="K5105" s="9">
        <v>2528.8000000000002</v>
      </c>
      <c r="L5105" s="9">
        <v>2815.6000000000022</v>
      </c>
      <c r="M5105" s="9"/>
      <c r="O5105" s="67">
        <v>12237.550000000054</v>
      </c>
      <c r="T5105"/>
      <c r="U5105" s="63"/>
      <c r="V5105" s="63"/>
      <c r="W5105" s="265"/>
      <c r="X5105" s="317"/>
      <c r="Y5105" s="63"/>
    </row>
    <row r="5106" spans="1:25" ht="15">
      <c r="A5106" s="28" t="s">
        <v>713</v>
      </c>
      <c r="B5106" s="63" t="s">
        <v>19</v>
      </c>
      <c r="E5106" s="9">
        <v>824</v>
      </c>
      <c r="F5106" s="9">
        <v>1734.2</v>
      </c>
      <c r="G5106" s="9">
        <v>2240.8000000000002</v>
      </c>
      <c r="H5106" s="9">
        <v>2036.5000000000036</v>
      </c>
      <c r="I5106" s="9">
        <v>3146.4999999999691</v>
      </c>
      <c r="J5106" s="9">
        <v>2250.5499999999374</v>
      </c>
      <c r="K5106" s="9" t="s">
        <v>278</v>
      </c>
      <c r="L5106" s="9" t="s">
        <v>278</v>
      </c>
      <c r="M5106" s="9"/>
      <c r="O5106" s="67">
        <v>12232.54999999991</v>
      </c>
      <c r="T5106"/>
      <c r="U5106" s="273"/>
      <c r="V5106" s="63"/>
      <c r="W5106" s="283"/>
      <c r="X5106" s="317"/>
      <c r="Y5106" s="63"/>
    </row>
    <row r="5107" spans="1:25" ht="15">
      <c r="A5107" s="28" t="s">
        <v>718</v>
      </c>
      <c r="B5107" s="28" t="s">
        <v>685</v>
      </c>
      <c r="E5107" s="9" t="s">
        <v>278</v>
      </c>
      <c r="F5107" s="9" t="s">
        <v>278</v>
      </c>
      <c r="G5107" s="9" t="s">
        <v>278</v>
      </c>
      <c r="H5107" s="9">
        <v>2966.1000000000131</v>
      </c>
      <c r="I5107" s="9">
        <v>2637.8999999999887</v>
      </c>
      <c r="J5107" s="9">
        <v>2280.1999999999916</v>
      </c>
      <c r="K5107" s="9">
        <v>977.80000000000007</v>
      </c>
      <c r="L5107" s="9">
        <v>2966.200000000008</v>
      </c>
      <c r="M5107" s="9"/>
      <c r="O5107" s="67">
        <v>11828.2</v>
      </c>
      <c r="T5107"/>
      <c r="U5107" s="273"/>
      <c r="V5107" s="63"/>
      <c r="W5107" s="283"/>
      <c r="X5107" s="317"/>
      <c r="Y5107" s="63"/>
    </row>
    <row r="5108" spans="1:25" ht="15">
      <c r="A5108" s="28" t="s">
        <v>722</v>
      </c>
      <c r="B5108" s="205" t="s">
        <v>1559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2637.5999999999349</v>
      </c>
      <c r="J5108" s="9">
        <v>2707.7000000000444</v>
      </c>
      <c r="K5108" s="9">
        <v>3227.7</v>
      </c>
      <c r="L5108" s="9">
        <v>3084.5999999999985</v>
      </c>
      <c r="M5108" s="9"/>
      <c r="O5108" s="67">
        <v>11657.599999999977</v>
      </c>
      <c r="T5108"/>
      <c r="U5108" s="63"/>
      <c r="V5108" s="63"/>
      <c r="W5108" s="283"/>
      <c r="X5108" s="317"/>
      <c r="Y5108" s="63"/>
    </row>
    <row r="5109" spans="1:25" ht="15">
      <c r="A5109" s="28" t="s">
        <v>723</v>
      </c>
      <c r="B5109" s="63" t="s">
        <v>747</v>
      </c>
      <c r="E5109" s="9" t="s">
        <v>278</v>
      </c>
      <c r="F5109" s="9" t="s">
        <v>278</v>
      </c>
      <c r="G5109" s="9" t="s">
        <v>278</v>
      </c>
      <c r="H5109" s="9">
        <v>1790.9999999999927</v>
      </c>
      <c r="I5109" s="9">
        <v>2294.5999999999549</v>
      </c>
      <c r="J5109" s="9">
        <v>1954.6999999998479</v>
      </c>
      <c r="K5109" s="9">
        <v>3570.1999999999994</v>
      </c>
      <c r="L5109" s="9">
        <v>1956.1000000000022</v>
      </c>
      <c r="M5109" s="9"/>
      <c r="O5109" s="67">
        <v>11566.599999999797</v>
      </c>
      <c r="T5109"/>
      <c r="U5109" s="63"/>
      <c r="V5109" s="63"/>
      <c r="W5109" s="283"/>
      <c r="X5109" s="317"/>
      <c r="Y5109" s="63"/>
    </row>
    <row r="5110" spans="1:25" ht="15">
      <c r="A5110" s="28" t="s">
        <v>724</v>
      </c>
      <c r="B5110" s="63" t="s">
        <v>728</v>
      </c>
      <c r="E5110" s="9" t="s">
        <v>278</v>
      </c>
      <c r="F5110" s="9" t="s">
        <v>278</v>
      </c>
      <c r="G5110" s="9" t="s">
        <v>278</v>
      </c>
      <c r="H5110" s="9">
        <v>1533.3000000000065</v>
      </c>
      <c r="I5110" s="9">
        <v>2219.9000000000215</v>
      </c>
      <c r="J5110" s="9">
        <v>2721.8000000000866</v>
      </c>
      <c r="K5110" s="9">
        <v>1406.8000000000002</v>
      </c>
      <c r="L5110" s="9">
        <v>3596.0999999999985</v>
      </c>
      <c r="M5110" s="9"/>
      <c r="O5110" s="67">
        <v>11477.900000000114</v>
      </c>
      <c r="T5110"/>
      <c r="U5110" s="63"/>
      <c r="V5110" s="63"/>
      <c r="W5110" s="283"/>
      <c r="X5110" s="317"/>
      <c r="Y5110" s="63"/>
    </row>
    <row r="5111" spans="1:25" ht="15">
      <c r="A5111" s="28" t="s">
        <v>730</v>
      </c>
      <c r="B5111" s="63" t="s">
        <v>714</v>
      </c>
      <c r="E5111" s="9" t="s">
        <v>278</v>
      </c>
      <c r="F5111" s="9" t="s">
        <v>278</v>
      </c>
      <c r="G5111" s="9" t="s">
        <v>278</v>
      </c>
      <c r="H5111" s="9">
        <v>2411.3000000000029</v>
      </c>
      <c r="I5111" s="9">
        <v>2124.4000000000906</v>
      </c>
      <c r="J5111" s="9">
        <v>2487.1000000001513</v>
      </c>
      <c r="K5111" s="9">
        <v>2165.5</v>
      </c>
      <c r="L5111" s="9">
        <v>2198.9000000000015</v>
      </c>
      <c r="M5111" s="9"/>
      <c r="O5111" s="67">
        <v>11387.200000000246</v>
      </c>
      <c r="T5111"/>
      <c r="U5111" s="273"/>
      <c r="V5111" s="63"/>
      <c r="W5111" s="282"/>
      <c r="X5111" s="317"/>
      <c r="Y5111" s="63"/>
    </row>
    <row r="5112" spans="1:25" ht="15">
      <c r="A5112" s="28" t="s">
        <v>738</v>
      </c>
      <c r="B5112" s="63" t="s">
        <v>35</v>
      </c>
      <c r="E5112" s="216">
        <v>2333.65</v>
      </c>
      <c r="F5112" s="9">
        <v>1220.5</v>
      </c>
      <c r="G5112" s="216">
        <v>3350.7</v>
      </c>
      <c r="H5112" s="9">
        <v>2328.7000000000007</v>
      </c>
      <c r="I5112" s="9">
        <v>1881.7000000000007</v>
      </c>
      <c r="J5112" s="9" t="s">
        <v>278</v>
      </c>
      <c r="K5112" s="9" t="s">
        <v>278</v>
      </c>
      <c r="L5112" s="9" t="s">
        <v>278</v>
      </c>
      <c r="M5112" s="9"/>
      <c r="O5112" s="67">
        <v>11115.250000000002</v>
      </c>
      <c r="Q5112" t="s">
        <v>309</v>
      </c>
      <c r="T5112"/>
      <c r="U5112" s="273"/>
      <c r="V5112" s="63"/>
      <c r="W5112" s="283"/>
      <c r="X5112" s="317"/>
      <c r="Y5112" s="63"/>
    </row>
    <row r="5113" spans="1:25" ht="15">
      <c r="A5113" s="28" t="s">
        <v>742</v>
      </c>
      <c r="B5113" s="63" t="s">
        <v>753</v>
      </c>
      <c r="E5113" s="9" t="s">
        <v>278</v>
      </c>
      <c r="F5113" s="9" t="s">
        <v>278</v>
      </c>
      <c r="G5113" s="9" t="s">
        <v>278</v>
      </c>
      <c r="H5113" s="9">
        <v>2321.8500000000022</v>
      </c>
      <c r="I5113" s="9">
        <v>1443.4999999999636</v>
      </c>
      <c r="J5113" s="9">
        <v>2557.2999999998719</v>
      </c>
      <c r="K5113" s="9">
        <v>2405.8000000000002</v>
      </c>
      <c r="L5113" s="9">
        <v>2321.5000000000036</v>
      </c>
      <c r="M5113" s="9"/>
      <c r="O5113" s="67">
        <v>11049.949999999841</v>
      </c>
      <c r="T5113"/>
      <c r="U5113" s="63"/>
      <c r="V5113" s="63"/>
      <c r="W5113" s="265"/>
      <c r="X5113" s="317"/>
      <c r="Y5113" s="63"/>
    </row>
    <row r="5114" spans="1:25" ht="15">
      <c r="A5114" s="28" t="s">
        <v>743</v>
      </c>
      <c r="B5114" s="205" t="s">
        <v>1565</v>
      </c>
      <c r="C5114" s="3"/>
      <c r="D5114" s="3"/>
      <c r="E5114" s="9" t="s">
        <v>278</v>
      </c>
      <c r="F5114" s="9" t="s">
        <v>278</v>
      </c>
      <c r="G5114" s="9" t="s">
        <v>278</v>
      </c>
      <c r="H5114" s="9" t="s">
        <v>278</v>
      </c>
      <c r="I5114" s="9">
        <v>2663.6000000000131</v>
      </c>
      <c r="J5114" s="9">
        <v>2133.1999999999534</v>
      </c>
      <c r="K5114" s="9">
        <v>3113.7</v>
      </c>
      <c r="L5114" s="9">
        <v>3032.6999999999935</v>
      </c>
      <c r="M5114" s="9"/>
      <c r="O5114" s="67">
        <v>10943.199999999961</v>
      </c>
      <c r="T5114"/>
      <c r="U5114" s="273"/>
      <c r="V5114" s="63"/>
      <c r="W5114" s="283"/>
      <c r="X5114" s="317"/>
      <c r="Y5114" s="63"/>
    </row>
    <row r="5115" spans="1:25" ht="15">
      <c r="A5115" s="28" t="s">
        <v>744</v>
      </c>
      <c r="B5115" s="273" t="s">
        <v>1894</v>
      </c>
      <c r="C5115" s="3"/>
      <c r="D5115" s="3"/>
      <c r="E5115" s="9" t="s">
        <v>278</v>
      </c>
      <c r="F5115" s="9" t="s">
        <v>278</v>
      </c>
      <c r="G5115" s="9" t="s">
        <v>278</v>
      </c>
      <c r="H5115" s="9" t="s">
        <v>278</v>
      </c>
      <c r="I5115" s="9" t="s">
        <v>278</v>
      </c>
      <c r="J5115" s="216">
        <v>3249.4999999999309</v>
      </c>
      <c r="K5115" s="9">
        <v>4087.5</v>
      </c>
      <c r="L5115" s="9">
        <v>3576.2000000000007</v>
      </c>
      <c r="M5115" s="9"/>
      <c r="O5115" s="67">
        <v>10913.199999999932</v>
      </c>
      <c r="Q5115" t="s">
        <v>288</v>
      </c>
      <c r="T5115"/>
      <c r="U5115" s="218"/>
      <c r="V5115" s="63"/>
      <c r="W5115" s="283"/>
      <c r="X5115" s="317"/>
      <c r="Y5115" s="63"/>
    </row>
    <row r="5116" spans="1:25" ht="15">
      <c r="A5116" s="28" t="s">
        <v>750</v>
      </c>
      <c r="B5116" s="205" t="s">
        <v>1560</v>
      </c>
      <c r="C5116" s="3"/>
      <c r="D5116" s="3"/>
      <c r="E5116" s="9" t="s">
        <v>278</v>
      </c>
      <c r="F5116" s="9" t="s">
        <v>278</v>
      </c>
      <c r="G5116" s="9" t="s">
        <v>278</v>
      </c>
      <c r="H5116" s="9" t="s">
        <v>278</v>
      </c>
      <c r="I5116" s="9">
        <v>1666.5999999999494</v>
      </c>
      <c r="J5116" s="9">
        <v>2403.5999999999658</v>
      </c>
      <c r="K5116" s="9">
        <v>3136.5000000000009</v>
      </c>
      <c r="L5116" s="9">
        <v>3677.7999999999956</v>
      </c>
      <c r="M5116" s="9"/>
      <c r="O5116" s="67">
        <v>10884.499999999913</v>
      </c>
      <c r="T5116"/>
      <c r="U5116" s="63"/>
      <c r="V5116" s="63"/>
      <c r="W5116" s="283"/>
      <c r="X5116" s="317"/>
      <c r="Y5116" s="63"/>
    </row>
    <row r="5117" spans="1:25" ht="15">
      <c r="A5117" s="28" t="s">
        <v>751</v>
      </c>
      <c r="B5117" s="205" t="s">
        <v>1549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1547.4000000000506</v>
      </c>
      <c r="J5117" s="9">
        <v>2398.0499999999156</v>
      </c>
      <c r="K5117" s="9">
        <v>2661.2</v>
      </c>
      <c r="L5117" s="216">
        <v>4125.6000000000022</v>
      </c>
      <c r="M5117" s="216"/>
      <c r="O5117" s="67">
        <v>10732.249999999967</v>
      </c>
      <c r="Q5117" t="s">
        <v>293</v>
      </c>
      <c r="T5117"/>
      <c r="U5117" s="63"/>
      <c r="V5117" s="63"/>
      <c r="W5117" s="265"/>
      <c r="X5117" s="317"/>
      <c r="Y5117" s="63"/>
    </row>
    <row r="5118" spans="1:25" ht="15">
      <c r="A5118" s="28" t="s">
        <v>752</v>
      </c>
      <c r="B5118" s="273" t="s">
        <v>1890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 t="s">
        <v>278</v>
      </c>
      <c r="J5118" s="216">
        <v>3271.0000000000327</v>
      </c>
      <c r="K5118" s="9">
        <v>4374.7</v>
      </c>
      <c r="L5118" s="9">
        <v>2845.1999999999898</v>
      </c>
      <c r="M5118" s="9"/>
      <c r="O5118" s="67">
        <v>10490.900000000023</v>
      </c>
      <c r="Q5118" t="s">
        <v>297</v>
      </c>
      <c r="T5118"/>
      <c r="U5118" s="63"/>
      <c r="V5118" s="63"/>
      <c r="W5118" s="265"/>
      <c r="X5118" s="317"/>
      <c r="Y5118" s="63"/>
    </row>
    <row r="5119" spans="1:25" ht="15">
      <c r="A5119" s="28" t="s">
        <v>754</v>
      </c>
      <c r="B5119" s="63" t="s">
        <v>4</v>
      </c>
      <c r="E5119" s="9">
        <v>2010.55</v>
      </c>
      <c r="F5119" s="216">
        <v>3071.55</v>
      </c>
      <c r="G5119" s="9">
        <v>2146.5</v>
      </c>
      <c r="H5119" s="9">
        <v>1208.8999999999978</v>
      </c>
      <c r="I5119" s="9">
        <v>1878.2999999999811</v>
      </c>
      <c r="J5119" s="9" t="s">
        <v>278</v>
      </c>
      <c r="K5119" s="9" t="s">
        <v>278</v>
      </c>
      <c r="L5119" s="9" t="s">
        <v>278</v>
      </c>
      <c r="M5119" s="9"/>
      <c r="O5119" s="67">
        <v>10315.799999999979</v>
      </c>
      <c r="Q5119" t="s">
        <v>292</v>
      </c>
      <c r="T5119"/>
      <c r="U5119" s="63"/>
      <c r="V5119" s="63"/>
      <c r="W5119" s="283"/>
      <c r="X5119" s="317"/>
      <c r="Y5119" s="63"/>
    </row>
    <row r="5120" spans="1:25" ht="15">
      <c r="A5120" s="28" t="s">
        <v>755</v>
      </c>
      <c r="B5120" s="63" t="s">
        <v>739</v>
      </c>
      <c r="E5120" s="9" t="s">
        <v>278</v>
      </c>
      <c r="F5120" s="9" t="s">
        <v>278</v>
      </c>
      <c r="G5120" s="9" t="s">
        <v>278</v>
      </c>
      <c r="H5120" s="9">
        <v>2765.0000000000073</v>
      </c>
      <c r="I5120" s="9">
        <v>1235.9000000001015</v>
      </c>
      <c r="J5120" s="9">
        <v>2241.4000000002015</v>
      </c>
      <c r="K5120" s="9">
        <v>2069.1000000000004</v>
      </c>
      <c r="L5120" s="9">
        <v>1899.8999999999978</v>
      </c>
      <c r="M5120" s="9"/>
      <c r="O5120" s="67">
        <v>10211.300000000309</v>
      </c>
      <c r="T5120"/>
      <c r="U5120" s="273"/>
      <c r="V5120" s="63"/>
      <c r="W5120" s="283"/>
      <c r="X5120" s="317"/>
      <c r="Y5120" s="63"/>
    </row>
    <row r="5121" spans="1:25" ht="15">
      <c r="A5121" s="28" t="s">
        <v>756</v>
      </c>
      <c r="B5121" s="273" t="s">
        <v>1888</v>
      </c>
      <c r="C5121" s="3"/>
      <c r="D5121" s="3"/>
      <c r="E5121" s="9" t="s">
        <v>278</v>
      </c>
      <c r="F5121" s="9" t="s">
        <v>278</v>
      </c>
      <c r="G5121" s="9" t="s">
        <v>278</v>
      </c>
      <c r="H5121" s="9" t="s">
        <v>278</v>
      </c>
      <c r="I5121" s="9" t="s">
        <v>278</v>
      </c>
      <c r="J5121" s="9">
        <v>3209.3000000000102</v>
      </c>
      <c r="K5121" s="9">
        <v>3896.5</v>
      </c>
      <c r="L5121" s="9">
        <v>2955.9000000000196</v>
      </c>
      <c r="M5121" s="9"/>
      <c r="O5121" s="67">
        <v>10061.70000000003</v>
      </c>
      <c r="T5121"/>
      <c r="U5121" s="63"/>
      <c r="V5121" s="63"/>
      <c r="W5121" s="283"/>
      <c r="X5121" s="317"/>
      <c r="Y5121" s="63"/>
    </row>
    <row r="5122" spans="1:25" ht="15">
      <c r="A5122" s="28" t="s">
        <v>759</v>
      </c>
      <c r="B5122" s="273" t="s">
        <v>1882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 t="s">
        <v>278</v>
      </c>
      <c r="J5122" s="9">
        <v>2588.9000000000415</v>
      </c>
      <c r="K5122" s="9">
        <v>3930.4000000000005</v>
      </c>
      <c r="L5122" s="9">
        <v>3507.7999999999956</v>
      </c>
      <c r="M5122" s="9"/>
      <c r="O5122" s="67">
        <v>10027.100000000039</v>
      </c>
      <c r="T5122"/>
      <c r="U5122" s="218"/>
      <c r="V5122" s="63"/>
      <c r="W5122" s="283"/>
      <c r="X5122" s="317"/>
      <c r="Y5122" s="63"/>
    </row>
    <row r="5123" spans="1:25" ht="15">
      <c r="A5123" s="28" t="s">
        <v>841</v>
      </c>
      <c r="B5123" s="63" t="s">
        <v>156</v>
      </c>
      <c r="E5123" s="9" t="s">
        <v>278</v>
      </c>
      <c r="F5123" s="9" t="s">
        <v>278</v>
      </c>
      <c r="G5123" s="9">
        <v>1933.6</v>
      </c>
      <c r="H5123" s="9">
        <v>2255.4999999999964</v>
      </c>
      <c r="I5123" s="9">
        <v>2147.8000000000775</v>
      </c>
      <c r="J5123" s="9">
        <v>1761.7000000000771</v>
      </c>
      <c r="K5123" s="9">
        <v>1639.0500000000002</v>
      </c>
      <c r="L5123" s="9" t="s">
        <v>278</v>
      </c>
      <c r="M5123" s="9"/>
      <c r="O5123" s="67">
        <v>9737.6500000001506</v>
      </c>
      <c r="T5123"/>
      <c r="U5123" s="218"/>
      <c r="V5123" s="63"/>
      <c r="W5123" s="282"/>
      <c r="X5123" s="317"/>
      <c r="Y5123" s="63"/>
    </row>
    <row r="5124" spans="1:25" ht="15">
      <c r="A5124" s="28" t="s">
        <v>842</v>
      </c>
      <c r="B5124" s="273" t="s">
        <v>1886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 t="s">
        <v>278</v>
      </c>
      <c r="J5124" s="9">
        <v>2946.6000000000422</v>
      </c>
      <c r="K5124" s="9">
        <v>3863.6000000000004</v>
      </c>
      <c r="L5124" s="9">
        <v>2863.9999999999891</v>
      </c>
      <c r="M5124" s="9"/>
      <c r="O5124" s="67">
        <v>9674.2000000000317</v>
      </c>
      <c r="T5124"/>
      <c r="U5124" s="63"/>
      <c r="V5124" s="63"/>
      <c r="W5124" s="265"/>
      <c r="X5124" s="317"/>
      <c r="Y5124" s="63"/>
    </row>
    <row r="5125" spans="1:25" ht="15">
      <c r="A5125" s="28" t="s">
        <v>843</v>
      </c>
      <c r="B5125" s="205" t="s">
        <v>1550</v>
      </c>
      <c r="C5125" s="3"/>
      <c r="D5125" s="3"/>
      <c r="E5125" s="9" t="s">
        <v>278</v>
      </c>
      <c r="F5125" s="9" t="s">
        <v>278</v>
      </c>
      <c r="G5125" s="9" t="s">
        <v>278</v>
      </c>
      <c r="H5125" s="9" t="s">
        <v>278</v>
      </c>
      <c r="I5125" s="9">
        <v>1630.0999999999312</v>
      </c>
      <c r="J5125" s="9">
        <v>2527.7999999999538</v>
      </c>
      <c r="K5125" s="9">
        <v>2472.5</v>
      </c>
      <c r="L5125" s="9">
        <v>3015</v>
      </c>
      <c r="M5125" s="9"/>
      <c r="O5125" s="67">
        <v>9645.399999999885</v>
      </c>
      <c r="T5125"/>
      <c r="U5125" s="63"/>
      <c r="V5125" s="63"/>
      <c r="W5125" s="283"/>
      <c r="X5125" s="317"/>
      <c r="Y5125" s="63"/>
    </row>
    <row r="5126" spans="1:25" ht="15">
      <c r="A5126" s="28" t="s">
        <v>844</v>
      </c>
      <c r="B5126" s="205" t="s">
        <v>1562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1692.600000000024</v>
      </c>
      <c r="J5126" s="9">
        <v>2426.5999999999913</v>
      </c>
      <c r="K5126" s="9">
        <v>2818</v>
      </c>
      <c r="L5126" s="9">
        <v>2446.6999999999898</v>
      </c>
      <c r="M5126" s="9"/>
      <c r="O5126" s="67">
        <v>9383.9000000000051</v>
      </c>
      <c r="T5126"/>
      <c r="U5126" s="273"/>
      <c r="V5126" s="63"/>
      <c r="W5126" s="282"/>
      <c r="X5126" s="317"/>
      <c r="Y5126" s="63"/>
    </row>
    <row r="5127" spans="1:25" ht="15">
      <c r="A5127" s="28" t="s">
        <v>845</v>
      </c>
      <c r="B5127" s="63" t="s">
        <v>29</v>
      </c>
      <c r="E5127" s="9">
        <v>1636.4</v>
      </c>
      <c r="F5127" s="9">
        <v>2180.6999999999998</v>
      </c>
      <c r="G5127" s="216">
        <v>3274.4</v>
      </c>
      <c r="H5127" s="9" t="s">
        <v>278</v>
      </c>
      <c r="I5127" s="9" t="s">
        <v>278</v>
      </c>
      <c r="J5127" s="9">
        <v>1946.9999999999272</v>
      </c>
      <c r="K5127" s="9" t="s">
        <v>278</v>
      </c>
      <c r="L5127" s="9" t="s">
        <v>278</v>
      </c>
      <c r="M5127" s="9"/>
      <c r="O5127" s="67">
        <v>9038.4999999999272</v>
      </c>
      <c r="Q5127" t="s">
        <v>292</v>
      </c>
      <c r="T5127"/>
      <c r="U5127" s="63"/>
      <c r="V5127" s="63"/>
      <c r="W5127" s="282"/>
      <c r="X5127" s="317"/>
      <c r="Y5127" s="63"/>
    </row>
    <row r="5128" spans="1:25" ht="15">
      <c r="A5128" s="28" t="s">
        <v>846</v>
      </c>
      <c r="B5128" s="205" t="s">
        <v>1567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>
        <v>342.100000000004</v>
      </c>
      <c r="J5128" s="9">
        <v>3054.3000000000866</v>
      </c>
      <c r="K5128" s="211">
        <v>5515.0499999999993</v>
      </c>
      <c r="L5128" s="9" t="s">
        <v>278</v>
      </c>
      <c r="M5128" s="9"/>
      <c r="O5128" s="67">
        <v>8911.4500000000899</v>
      </c>
      <c r="Q5128" t="s">
        <v>300</v>
      </c>
      <c r="T5128"/>
      <c r="U5128" s="273"/>
      <c r="V5128" s="63"/>
      <c r="W5128" s="283"/>
      <c r="X5128" s="317"/>
      <c r="Y5128" s="63"/>
    </row>
    <row r="5129" spans="1:25" ht="15">
      <c r="A5129" s="28" t="s">
        <v>847</v>
      </c>
      <c r="B5129" s="205" t="s">
        <v>1563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2463.7000000000735</v>
      </c>
      <c r="J5129" s="9">
        <v>2075.5999999998203</v>
      </c>
      <c r="K5129" s="9">
        <v>2025.9</v>
      </c>
      <c r="L5129" s="9">
        <v>2266.8499999999949</v>
      </c>
      <c r="M5129" s="9"/>
      <c r="O5129" s="67">
        <v>8832.0499999998883</v>
      </c>
      <c r="T5129"/>
      <c r="U5129" s="63"/>
      <c r="V5129" s="63"/>
      <c r="W5129" s="265"/>
      <c r="X5129" s="317"/>
      <c r="Y5129" s="63"/>
    </row>
    <row r="5130" spans="1:25" ht="15">
      <c r="A5130" s="28" t="s">
        <v>848</v>
      </c>
      <c r="B5130" s="63" t="s">
        <v>158</v>
      </c>
      <c r="E5130" s="9" t="s">
        <v>278</v>
      </c>
      <c r="F5130" s="9" t="s">
        <v>278</v>
      </c>
      <c r="G5130" s="216">
        <v>3310.2</v>
      </c>
      <c r="H5130" s="216">
        <v>3639.2999999999993</v>
      </c>
      <c r="I5130" s="9">
        <v>1517.6999999999807</v>
      </c>
      <c r="J5130" s="9" t="s">
        <v>278</v>
      </c>
      <c r="K5130" s="9" t="s">
        <v>278</v>
      </c>
      <c r="L5130" s="9" t="s">
        <v>278</v>
      </c>
      <c r="M5130" s="9"/>
      <c r="O5130" s="67">
        <v>8467.1999999999789</v>
      </c>
      <c r="Q5130" t="s">
        <v>303</v>
      </c>
      <c r="T5130"/>
      <c r="U5130" s="63"/>
      <c r="V5130" s="63"/>
      <c r="W5130" s="282"/>
      <c r="X5130" s="317"/>
      <c r="Y5130" s="63"/>
    </row>
    <row r="5131" spans="1:25" ht="15">
      <c r="A5131" s="28" t="s">
        <v>849</v>
      </c>
      <c r="B5131" s="63" t="s">
        <v>745</v>
      </c>
      <c r="E5131" s="9" t="s">
        <v>278</v>
      </c>
      <c r="F5131" s="9" t="s">
        <v>278</v>
      </c>
      <c r="G5131" s="9" t="s">
        <v>278</v>
      </c>
      <c r="H5131" s="9">
        <v>913.90000000000873</v>
      </c>
      <c r="I5131" s="9">
        <v>802.00000000002728</v>
      </c>
      <c r="J5131" s="9">
        <v>2367.4999999999745</v>
      </c>
      <c r="K5131" s="9">
        <v>2066.6999999999998</v>
      </c>
      <c r="L5131" s="9">
        <v>2185.3999999999978</v>
      </c>
      <c r="M5131" s="9"/>
      <c r="O5131" s="67">
        <v>8335.5000000000073</v>
      </c>
      <c r="T5131"/>
      <c r="U5131" s="63"/>
      <c r="V5131" s="63"/>
      <c r="W5131" s="283"/>
      <c r="X5131" s="317"/>
      <c r="Y5131" s="63"/>
    </row>
    <row r="5132" spans="1:25" ht="15">
      <c r="A5132" s="28" t="s">
        <v>850</v>
      </c>
      <c r="B5132" s="273" t="s">
        <v>1891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 t="s">
        <v>278</v>
      </c>
      <c r="J5132" s="9">
        <v>2424.0000000001783</v>
      </c>
      <c r="K5132" s="9">
        <v>2821.2000000000007</v>
      </c>
      <c r="L5132" s="9">
        <v>2542.1000000000022</v>
      </c>
      <c r="M5132" s="9"/>
      <c r="O5132" s="67">
        <v>7787.3000000001812</v>
      </c>
      <c r="T5132"/>
      <c r="U5132" s="63"/>
      <c r="V5132" s="63"/>
      <c r="W5132" s="283"/>
      <c r="X5132" s="317"/>
      <c r="Y5132" s="63"/>
    </row>
    <row r="5133" spans="1:25" ht="15">
      <c r="A5133" s="28" t="s">
        <v>851</v>
      </c>
      <c r="B5133" s="273" t="s">
        <v>2003</v>
      </c>
      <c r="E5133" s="9" t="s">
        <v>278</v>
      </c>
      <c r="F5133" s="9" t="s">
        <v>278</v>
      </c>
      <c r="G5133" s="9" t="s">
        <v>278</v>
      </c>
      <c r="H5133" s="9" t="s">
        <v>278</v>
      </c>
      <c r="I5133" s="9" t="s">
        <v>278</v>
      </c>
      <c r="J5133" s="9" t="s">
        <v>278</v>
      </c>
      <c r="K5133" s="9">
        <v>3815</v>
      </c>
      <c r="L5133" s="9">
        <v>3044.5999999999985</v>
      </c>
      <c r="M5133" s="9"/>
      <c r="O5133" s="67">
        <v>6859.5999999999985</v>
      </c>
      <c r="T5133"/>
      <c r="U5133" s="218"/>
      <c r="V5133" s="63"/>
      <c r="W5133" s="283"/>
      <c r="X5133" s="317"/>
      <c r="Y5133" s="63"/>
    </row>
    <row r="5134" spans="1:25" ht="15">
      <c r="A5134" s="28" t="s">
        <v>852</v>
      </c>
      <c r="B5134" s="273" t="s">
        <v>1898</v>
      </c>
      <c r="E5134" s="9" t="s">
        <v>278</v>
      </c>
      <c r="F5134" s="9" t="s">
        <v>278</v>
      </c>
      <c r="G5134" s="9" t="s">
        <v>278</v>
      </c>
      <c r="H5134" s="9" t="s">
        <v>278</v>
      </c>
      <c r="I5134" s="9" t="s">
        <v>278</v>
      </c>
      <c r="J5134" s="9" t="s">
        <v>278</v>
      </c>
      <c r="K5134" s="9">
        <v>3290.7000000000003</v>
      </c>
      <c r="L5134" s="9">
        <v>3369.0999999999985</v>
      </c>
      <c r="M5134" s="9"/>
      <c r="O5134" s="67">
        <v>6659.7999999999993</v>
      </c>
      <c r="T5134"/>
      <c r="U5134" s="63"/>
      <c r="V5134" s="63"/>
      <c r="W5134" s="265"/>
      <c r="X5134" s="317"/>
      <c r="Y5134" s="63"/>
    </row>
    <row r="5135" spans="1:25" ht="15">
      <c r="A5135" s="28" t="s">
        <v>853</v>
      </c>
      <c r="B5135" s="273" t="s">
        <v>1902</v>
      </c>
      <c r="E5135" s="9" t="s">
        <v>278</v>
      </c>
      <c r="F5135" s="9" t="s">
        <v>278</v>
      </c>
      <c r="G5135" s="9" t="s">
        <v>278</v>
      </c>
      <c r="H5135" s="9" t="s">
        <v>278</v>
      </c>
      <c r="I5135" s="9" t="s">
        <v>278</v>
      </c>
      <c r="J5135" s="9" t="s">
        <v>278</v>
      </c>
      <c r="K5135" s="9">
        <v>2845.7</v>
      </c>
      <c r="L5135" s="9">
        <v>3780.7999999999993</v>
      </c>
      <c r="M5135" s="9"/>
      <c r="O5135" s="67">
        <v>6626.4999999999991</v>
      </c>
      <c r="T5135"/>
      <c r="U5135" s="273"/>
      <c r="V5135" s="63"/>
      <c r="W5135" s="283"/>
      <c r="X5135" s="317"/>
      <c r="Y5135" s="63"/>
    </row>
    <row r="5136" spans="1:25" ht="15">
      <c r="A5136" s="28" t="s">
        <v>854</v>
      </c>
      <c r="B5136" s="273" t="s">
        <v>1900</v>
      </c>
      <c r="E5136" s="9" t="s">
        <v>278</v>
      </c>
      <c r="F5136" s="9" t="s">
        <v>278</v>
      </c>
      <c r="G5136" s="9" t="s">
        <v>278</v>
      </c>
      <c r="H5136" s="9" t="s">
        <v>278</v>
      </c>
      <c r="I5136" s="9" t="s">
        <v>278</v>
      </c>
      <c r="J5136" s="9" t="s">
        <v>278</v>
      </c>
      <c r="K5136" s="9">
        <v>3153.9</v>
      </c>
      <c r="L5136" s="9">
        <v>3314.6000000000058</v>
      </c>
      <c r="M5136" s="9"/>
      <c r="O5136" s="67">
        <v>6468.5000000000055</v>
      </c>
      <c r="T5136"/>
      <c r="U5136" s="273"/>
      <c r="V5136" s="63"/>
      <c r="W5136" s="283"/>
      <c r="X5136" s="317"/>
      <c r="Y5136" s="63"/>
    </row>
    <row r="5137" spans="1:25" ht="15">
      <c r="A5137" s="28" t="s">
        <v>855</v>
      </c>
      <c r="B5137" s="273" t="s">
        <v>2726</v>
      </c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>
        <v>2666.4</v>
      </c>
      <c r="L5137" s="9">
        <v>3350.9999999999964</v>
      </c>
      <c r="M5137" s="9"/>
      <c r="O5137" s="67">
        <v>6017.399999999996</v>
      </c>
      <c r="T5137"/>
      <c r="U5137" s="63"/>
      <c r="V5137" s="63"/>
      <c r="W5137" s="283"/>
      <c r="X5137" s="317"/>
      <c r="Y5137" s="63"/>
    </row>
    <row r="5138" spans="1:25" ht="15">
      <c r="A5138" s="28" t="s">
        <v>856</v>
      </c>
      <c r="B5138" s="205" t="s">
        <v>1551</v>
      </c>
      <c r="C5138" s="3"/>
      <c r="D5138" s="3"/>
      <c r="E5138" s="9" t="s">
        <v>278</v>
      </c>
      <c r="F5138" s="9" t="s">
        <v>278</v>
      </c>
      <c r="G5138" s="9" t="s">
        <v>278</v>
      </c>
      <c r="H5138" s="9" t="s">
        <v>278</v>
      </c>
      <c r="I5138" s="9">
        <v>3028.0999999999058</v>
      </c>
      <c r="J5138" s="9">
        <v>2926.3999999999905</v>
      </c>
      <c r="K5138" s="9" t="s">
        <v>278</v>
      </c>
      <c r="L5138" s="9" t="s">
        <v>278</v>
      </c>
      <c r="M5138" s="9"/>
      <c r="O5138" s="67">
        <v>5954.4999999998963</v>
      </c>
      <c r="T5138"/>
      <c r="U5138" s="63"/>
      <c r="V5138" s="63"/>
      <c r="W5138" s="283"/>
      <c r="X5138" s="317"/>
      <c r="Y5138" s="63"/>
    </row>
    <row r="5139" spans="1:25" ht="15">
      <c r="A5139" s="28" t="s">
        <v>857</v>
      </c>
      <c r="B5139" s="273" t="s">
        <v>1889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 t="s">
        <v>278</v>
      </c>
      <c r="J5139" s="9">
        <v>2525.7000000000371</v>
      </c>
      <c r="K5139" s="9">
        <v>3365.2</v>
      </c>
      <c r="L5139" s="9" t="s">
        <v>278</v>
      </c>
      <c r="M5139" s="9"/>
      <c r="O5139" s="67">
        <v>5890.9000000000369</v>
      </c>
      <c r="T5139"/>
      <c r="U5139" s="273"/>
      <c r="V5139" s="63"/>
      <c r="W5139" s="283"/>
      <c r="X5139" s="317"/>
      <c r="Y5139" s="63"/>
    </row>
    <row r="5140" spans="1:25" ht="15">
      <c r="A5140" s="28" t="s">
        <v>858</v>
      </c>
      <c r="B5140" s="273" t="s">
        <v>1905</v>
      </c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>
        <v>3257.6</v>
      </c>
      <c r="L5140" s="9">
        <v>2563.9000000000051</v>
      </c>
      <c r="M5140" s="9"/>
      <c r="O5140" s="67">
        <v>5821.5000000000055</v>
      </c>
      <c r="T5140"/>
      <c r="U5140" s="273"/>
      <c r="V5140" s="63"/>
      <c r="W5140" s="283"/>
      <c r="X5140" s="317"/>
      <c r="Y5140" s="63"/>
    </row>
    <row r="5141" spans="1:25" ht="15">
      <c r="A5141" s="28" t="s">
        <v>859</v>
      </c>
      <c r="B5141" s="273" t="s">
        <v>1883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 t="s">
        <v>278</v>
      </c>
      <c r="J5141" s="9">
        <v>2243.1000000000022</v>
      </c>
      <c r="K5141" s="9">
        <v>2562</v>
      </c>
      <c r="L5141" s="9">
        <v>987.50000000000364</v>
      </c>
      <c r="M5141" s="9"/>
      <c r="O5141" s="67">
        <v>5792.6000000000058</v>
      </c>
      <c r="T5141"/>
      <c r="U5141" s="63"/>
      <c r="V5141" s="63"/>
      <c r="W5141" s="265"/>
      <c r="X5141" s="317"/>
      <c r="Y5141" s="63"/>
    </row>
    <row r="5142" spans="1:25" ht="15">
      <c r="A5142" s="28" t="s">
        <v>860</v>
      </c>
      <c r="B5142" s="273" t="s">
        <v>1887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 t="s">
        <v>278</v>
      </c>
      <c r="J5142" s="9">
        <v>2421.4999999999563</v>
      </c>
      <c r="K5142" s="9">
        <v>834.3</v>
      </c>
      <c r="L5142" s="9">
        <v>2055.6999999999935</v>
      </c>
      <c r="M5142" s="9"/>
      <c r="O5142" s="67">
        <v>5311.49999999995</v>
      </c>
      <c r="T5142"/>
      <c r="U5142" s="63"/>
      <c r="V5142" s="63"/>
      <c r="W5142" s="283"/>
      <c r="X5142" s="317"/>
      <c r="Y5142" s="63"/>
    </row>
    <row r="5143" spans="1:25" ht="15">
      <c r="A5143" s="28" t="s">
        <v>861</v>
      </c>
      <c r="B5143" s="273" t="s">
        <v>1927</v>
      </c>
      <c r="E5143" s="9" t="s">
        <v>278</v>
      </c>
      <c r="F5143" s="9" t="s">
        <v>278</v>
      </c>
      <c r="G5143" s="9" t="s">
        <v>278</v>
      </c>
      <c r="H5143" s="9" t="s">
        <v>278</v>
      </c>
      <c r="I5143" s="9" t="s">
        <v>278</v>
      </c>
      <c r="J5143" s="9" t="s">
        <v>278</v>
      </c>
      <c r="K5143" s="9">
        <v>2400.4999999999995</v>
      </c>
      <c r="L5143" s="9">
        <v>2843.9999999999964</v>
      </c>
      <c r="M5143" s="9"/>
      <c r="O5143" s="67">
        <v>5244.4999999999964</v>
      </c>
      <c r="T5143"/>
      <c r="U5143" s="63"/>
      <c r="V5143" s="63"/>
      <c r="W5143" s="265"/>
      <c r="X5143" s="317"/>
      <c r="Y5143" s="63"/>
    </row>
    <row r="5144" spans="1:25" ht="15">
      <c r="A5144" s="28" t="s">
        <v>862</v>
      </c>
      <c r="B5144" s="273" t="s">
        <v>1899</v>
      </c>
      <c r="E5144" s="9" t="s">
        <v>278</v>
      </c>
      <c r="F5144" s="9" t="s">
        <v>278</v>
      </c>
      <c r="G5144" s="9" t="s">
        <v>278</v>
      </c>
      <c r="H5144" s="9" t="s">
        <v>278</v>
      </c>
      <c r="I5144" s="9" t="s">
        <v>278</v>
      </c>
      <c r="J5144" s="9" t="s">
        <v>278</v>
      </c>
      <c r="K5144" s="9">
        <v>3548.3</v>
      </c>
      <c r="L5144" s="9">
        <v>1633.2000000000116</v>
      </c>
      <c r="M5144" s="9"/>
      <c r="O5144" s="67">
        <v>5181.5000000000118</v>
      </c>
      <c r="T5144"/>
      <c r="U5144" s="273"/>
      <c r="V5144" s="63"/>
      <c r="W5144" s="283"/>
      <c r="X5144" s="317"/>
      <c r="Y5144" s="63"/>
    </row>
    <row r="5145" spans="1:25" ht="15">
      <c r="A5145" s="28" t="s">
        <v>863</v>
      </c>
      <c r="B5145" s="273" t="s">
        <v>1926</v>
      </c>
      <c r="E5145" s="9" t="s">
        <v>278</v>
      </c>
      <c r="F5145" s="9" t="s">
        <v>278</v>
      </c>
      <c r="G5145" s="9" t="s">
        <v>278</v>
      </c>
      <c r="H5145" s="9" t="s">
        <v>278</v>
      </c>
      <c r="I5145" s="9" t="s">
        <v>278</v>
      </c>
      <c r="J5145" s="9" t="s">
        <v>278</v>
      </c>
      <c r="K5145" s="9">
        <v>2619.1000000000004</v>
      </c>
      <c r="L5145" s="9">
        <v>2513.3000000000029</v>
      </c>
      <c r="M5145" s="9"/>
      <c r="O5145" s="67">
        <v>5132.4000000000033</v>
      </c>
      <c r="T5145"/>
      <c r="U5145" s="63"/>
      <c r="V5145" s="63"/>
      <c r="W5145" s="265"/>
      <c r="X5145" s="317"/>
      <c r="Y5145" s="63"/>
    </row>
    <row r="5146" spans="1:25" ht="15">
      <c r="A5146" s="28" t="s">
        <v>864</v>
      </c>
      <c r="B5146" s="63" t="s">
        <v>726</v>
      </c>
      <c r="E5146" s="9" t="s">
        <v>278</v>
      </c>
      <c r="F5146" s="9" t="s">
        <v>278</v>
      </c>
      <c r="G5146" s="9" t="s">
        <v>278</v>
      </c>
      <c r="H5146" s="9">
        <v>1946.2000000000044</v>
      </c>
      <c r="I5146" s="9">
        <v>2648.7000000000044</v>
      </c>
      <c r="J5146" s="9" t="s">
        <v>278</v>
      </c>
      <c r="K5146" s="9" t="s">
        <v>278</v>
      </c>
      <c r="L5146" s="9" t="s">
        <v>278</v>
      </c>
      <c r="M5146" s="9"/>
      <c r="O5146" s="67">
        <v>4594.9000000000087</v>
      </c>
      <c r="T5146"/>
      <c r="U5146" s="273"/>
      <c r="V5146" s="63"/>
      <c r="W5146" s="282"/>
      <c r="X5146" s="317"/>
      <c r="Y5146" s="63"/>
    </row>
    <row r="5147" spans="1:25" ht="15">
      <c r="A5147" s="28" t="s">
        <v>865</v>
      </c>
      <c r="B5147" s="63" t="s">
        <v>701</v>
      </c>
      <c r="E5147" s="9" t="s">
        <v>278</v>
      </c>
      <c r="F5147" s="9" t="s">
        <v>278</v>
      </c>
      <c r="G5147" s="9" t="s">
        <v>278</v>
      </c>
      <c r="H5147" s="9">
        <v>1746.9000000000124</v>
      </c>
      <c r="I5147" s="9">
        <v>2819.0999999999804</v>
      </c>
      <c r="J5147" s="9" t="s">
        <v>278</v>
      </c>
      <c r="K5147" s="9" t="s">
        <v>278</v>
      </c>
      <c r="L5147" s="9" t="s">
        <v>278</v>
      </c>
      <c r="M5147" s="9"/>
      <c r="O5147" s="67">
        <v>4565.9999999999927</v>
      </c>
      <c r="T5147"/>
      <c r="U5147" s="63"/>
      <c r="V5147" s="63"/>
      <c r="W5147" s="283"/>
      <c r="X5147" s="317"/>
      <c r="Y5147" s="63"/>
    </row>
    <row r="5148" spans="1:25" ht="15">
      <c r="A5148" s="28" t="s">
        <v>866</v>
      </c>
      <c r="B5148" s="273" t="s">
        <v>1904</v>
      </c>
      <c r="E5148" s="9" t="s">
        <v>278</v>
      </c>
      <c r="F5148" s="9" t="s">
        <v>278</v>
      </c>
      <c r="G5148" s="9" t="s">
        <v>278</v>
      </c>
      <c r="H5148" s="9" t="s">
        <v>278</v>
      </c>
      <c r="I5148" s="9" t="s">
        <v>278</v>
      </c>
      <c r="J5148" s="9" t="s">
        <v>278</v>
      </c>
      <c r="K5148" s="9">
        <v>4371.3500000000004</v>
      </c>
      <c r="L5148" s="9" t="s">
        <v>278</v>
      </c>
      <c r="M5148" s="9"/>
      <c r="O5148" s="67">
        <v>4371.3500000000004</v>
      </c>
      <c r="T5148"/>
      <c r="U5148" s="63"/>
      <c r="V5148" s="63"/>
      <c r="W5148" s="265"/>
      <c r="X5148" s="317"/>
      <c r="Y5148" s="63"/>
    </row>
    <row r="5149" spans="1:25" ht="15">
      <c r="A5149" s="28" t="s">
        <v>867</v>
      </c>
      <c r="B5149" s="63" t="s">
        <v>2546</v>
      </c>
      <c r="E5149" s="9" t="s">
        <v>278</v>
      </c>
      <c r="F5149" s="9" t="s">
        <v>278</v>
      </c>
      <c r="G5149" s="9" t="s">
        <v>278</v>
      </c>
      <c r="H5149" s="9" t="s">
        <v>278</v>
      </c>
      <c r="I5149" s="9" t="s">
        <v>278</v>
      </c>
      <c r="J5149" s="9" t="s">
        <v>278</v>
      </c>
      <c r="K5149" s="9" t="s">
        <v>278</v>
      </c>
      <c r="L5149" s="9">
        <v>4022.9999999999964</v>
      </c>
      <c r="M5149" s="9"/>
      <c r="N5149" s="67"/>
      <c r="O5149" s="67">
        <v>4022.9999999999964</v>
      </c>
      <c r="T5149"/>
      <c r="U5149" s="63"/>
      <c r="V5149" s="63"/>
      <c r="W5149" s="283"/>
      <c r="X5149" s="317"/>
      <c r="Y5149" s="63"/>
    </row>
    <row r="5150" spans="1:25" ht="15">
      <c r="A5150" s="28" t="s">
        <v>868</v>
      </c>
      <c r="B5150" s="63" t="s">
        <v>178</v>
      </c>
      <c r="E5150" s="9">
        <v>2068.4</v>
      </c>
      <c r="F5150" s="9">
        <v>1889.1</v>
      </c>
      <c r="G5150" s="9" t="s">
        <v>278</v>
      </c>
      <c r="H5150" s="9" t="s">
        <v>278</v>
      </c>
      <c r="I5150" s="9" t="s">
        <v>278</v>
      </c>
      <c r="J5150" s="9" t="s">
        <v>278</v>
      </c>
      <c r="K5150" s="9" t="s">
        <v>278</v>
      </c>
      <c r="L5150" s="9" t="s">
        <v>278</v>
      </c>
      <c r="M5150" s="9"/>
      <c r="O5150" s="67">
        <v>3957.5</v>
      </c>
      <c r="T5150"/>
      <c r="U5150" s="63"/>
      <c r="V5150" s="63"/>
      <c r="W5150" s="282"/>
      <c r="X5150" s="317"/>
      <c r="Y5150" s="63"/>
    </row>
    <row r="5151" spans="1:25" ht="15">
      <c r="A5151" s="28" t="s">
        <v>869</v>
      </c>
      <c r="B5151" s="63" t="s">
        <v>2563</v>
      </c>
      <c r="E5151" s="9" t="s">
        <v>278</v>
      </c>
      <c r="F5151" s="9" t="s">
        <v>278</v>
      </c>
      <c r="G5151" s="9" t="s">
        <v>278</v>
      </c>
      <c r="H5151" s="9" t="s">
        <v>278</v>
      </c>
      <c r="I5151" s="9" t="s">
        <v>278</v>
      </c>
      <c r="J5151" s="9" t="s">
        <v>278</v>
      </c>
      <c r="K5151" s="9" t="s">
        <v>278</v>
      </c>
      <c r="L5151" s="9">
        <v>3785.1000000000022</v>
      </c>
      <c r="M5151" s="9"/>
      <c r="N5151" s="67"/>
      <c r="O5151" s="67">
        <v>3785.1000000000022</v>
      </c>
      <c r="T5151"/>
      <c r="U5151" s="63"/>
      <c r="V5151" s="63"/>
      <c r="W5151" s="283"/>
      <c r="X5151" s="317"/>
      <c r="Y5151" s="63"/>
    </row>
    <row r="5152" spans="1:25" ht="15">
      <c r="A5152" s="28" t="s">
        <v>870</v>
      </c>
      <c r="B5152" s="63" t="s">
        <v>2542</v>
      </c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>
        <v>3765.7999999999993</v>
      </c>
      <c r="M5152" s="9"/>
      <c r="O5152" s="67">
        <v>3765.7999999999993</v>
      </c>
      <c r="T5152"/>
      <c r="U5152" s="28"/>
      <c r="V5152" s="63"/>
      <c r="W5152" s="283"/>
      <c r="X5152" s="317"/>
      <c r="Y5152" s="63"/>
    </row>
    <row r="5153" spans="1:25" ht="15">
      <c r="A5153" s="28" t="s">
        <v>871</v>
      </c>
      <c r="B5153" s="273" t="s">
        <v>1901</v>
      </c>
      <c r="E5153" s="9" t="s">
        <v>278</v>
      </c>
      <c r="F5153" s="9" t="s">
        <v>278</v>
      </c>
      <c r="G5153" s="9" t="s">
        <v>278</v>
      </c>
      <c r="H5153" s="9" t="s">
        <v>278</v>
      </c>
      <c r="I5153" s="9" t="s">
        <v>278</v>
      </c>
      <c r="J5153" s="9" t="s">
        <v>278</v>
      </c>
      <c r="K5153" s="9">
        <v>877.1</v>
      </c>
      <c r="L5153" s="9">
        <v>2730.2000000000007</v>
      </c>
      <c r="M5153" s="9"/>
      <c r="O5153" s="67">
        <v>3607.3000000000006</v>
      </c>
      <c r="T5153"/>
      <c r="U5153" s="273"/>
      <c r="V5153" s="63"/>
      <c r="W5153" s="283"/>
      <c r="X5153" s="317"/>
      <c r="Y5153" s="63"/>
    </row>
    <row r="5154" spans="1:25" ht="15">
      <c r="A5154" s="28" t="s">
        <v>872</v>
      </c>
      <c r="B5154" s="273" t="s">
        <v>1924</v>
      </c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>
        <v>2112.3000000000002</v>
      </c>
      <c r="L5154" s="9">
        <v>1363.1000000000058</v>
      </c>
      <c r="M5154" s="9"/>
      <c r="O5154" s="67">
        <v>3475.400000000006</v>
      </c>
      <c r="T5154"/>
      <c r="U5154" s="218"/>
      <c r="V5154" s="63"/>
      <c r="W5154" s="283"/>
      <c r="X5154" s="317"/>
      <c r="Y5154" s="63"/>
    </row>
    <row r="5155" spans="1:25" ht="15">
      <c r="A5155" s="28" t="s">
        <v>873</v>
      </c>
      <c r="B5155" s="273" t="s">
        <v>1903</v>
      </c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>
        <v>3438.3</v>
      </c>
      <c r="L5155" s="9" t="s">
        <v>278</v>
      </c>
      <c r="M5155" s="9"/>
      <c r="O5155" s="67">
        <v>3438.3</v>
      </c>
      <c r="T5155"/>
      <c r="U5155" s="273"/>
      <c r="V5155" s="63"/>
      <c r="W5155" s="283"/>
      <c r="X5155" s="317"/>
      <c r="Y5155" s="63"/>
    </row>
    <row r="5156" spans="1:25" ht="15">
      <c r="A5156" s="28" t="s">
        <v>874</v>
      </c>
      <c r="B5156" s="63" t="s">
        <v>2566</v>
      </c>
      <c r="E5156" s="9" t="s">
        <v>278</v>
      </c>
      <c r="F5156" s="9" t="s">
        <v>278</v>
      </c>
      <c r="G5156" s="9" t="s">
        <v>278</v>
      </c>
      <c r="H5156" s="9" t="s">
        <v>278</v>
      </c>
      <c r="I5156" s="9" t="s">
        <v>278</v>
      </c>
      <c r="J5156" s="9" t="s">
        <v>278</v>
      </c>
      <c r="K5156" s="9" t="s">
        <v>278</v>
      </c>
      <c r="L5156" s="9">
        <v>3395.5499999999993</v>
      </c>
      <c r="M5156" s="9"/>
      <c r="N5156" s="67"/>
      <c r="O5156" s="67">
        <v>3395.5499999999993</v>
      </c>
      <c r="T5156"/>
      <c r="U5156" s="63"/>
      <c r="V5156" s="63"/>
      <c r="W5156" s="265"/>
      <c r="X5156" s="317"/>
      <c r="Y5156" s="63"/>
    </row>
    <row r="5157" spans="1:25" ht="15">
      <c r="A5157" s="28" t="s">
        <v>875</v>
      </c>
      <c r="B5157" s="63" t="s">
        <v>2543</v>
      </c>
      <c r="E5157" s="9" t="s">
        <v>278</v>
      </c>
      <c r="F5157" s="9" t="s">
        <v>278</v>
      </c>
      <c r="G5157" s="9" t="s">
        <v>278</v>
      </c>
      <c r="H5157" s="9" t="s">
        <v>278</v>
      </c>
      <c r="I5157" s="9" t="s">
        <v>278</v>
      </c>
      <c r="J5157" s="9" t="s">
        <v>278</v>
      </c>
      <c r="K5157" s="9" t="s">
        <v>278</v>
      </c>
      <c r="L5157" s="9">
        <v>3373.7999999999993</v>
      </c>
      <c r="M5157" s="9"/>
      <c r="N5157" s="67"/>
      <c r="O5157" s="67">
        <v>3373.7999999999993</v>
      </c>
      <c r="T5157"/>
      <c r="U5157" s="63"/>
      <c r="V5157" s="63"/>
      <c r="W5157" s="265"/>
      <c r="X5157" s="317"/>
      <c r="Y5157" s="63"/>
    </row>
    <row r="5158" spans="1:25" ht="15">
      <c r="A5158" s="28" t="s">
        <v>876</v>
      </c>
      <c r="B5158" s="63" t="s">
        <v>2554</v>
      </c>
      <c r="E5158" s="9" t="s">
        <v>278</v>
      </c>
      <c r="F5158" s="9" t="s">
        <v>278</v>
      </c>
      <c r="G5158" s="9" t="s">
        <v>278</v>
      </c>
      <c r="H5158" s="9" t="s">
        <v>278</v>
      </c>
      <c r="I5158" s="9" t="s">
        <v>278</v>
      </c>
      <c r="J5158" s="9" t="s">
        <v>278</v>
      </c>
      <c r="K5158" s="9" t="s">
        <v>278</v>
      </c>
      <c r="L5158" s="9">
        <v>3335.7999999999993</v>
      </c>
      <c r="M5158" s="9"/>
      <c r="N5158" s="67"/>
      <c r="O5158" s="67">
        <v>3335.7999999999993</v>
      </c>
      <c r="T5158"/>
      <c r="U5158" s="218"/>
      <c r="V5158" s="63"/>
      <c r="W5158" s="283"/>
      <c r="X5158" s="317"/>
      <c r="Y5158" s="63"/>
    </row>
    <row r="5159" spans="1:25" ht="15">
      <c r="A5159" s="28" t="s">
        <v>877</v>
      </c>
      <c r="B5159" s="63" t="s">
        <v>2544</v>
      </c>
      <c r="E5159" s="9" t="s">
        <v>278</v>
      </c>
      <c r="F5159" s="9" t="s">
        <v>278</v>
      </c>
      <c r="G5159" s="9" t="s">
        <v>278</v>
      </c>
      <c r="H5159" s="9" t="s">
        <v>278</v>
      </c>
      <c r="I5159" s="9" t="s">
        <v>278</v>
      </c>
      <c r="J5159" s="9" t="s">
        <v>278</v>
      </c>
      <c r="K5159" s="9" t="s">
        <v>278</v>
      </c>
      <c r="L5159" s="9">
        <v>3326.75</v>
      </c>
      <c r="M5159" s="9"/>
      <c r="N5159" s="67"/>
      <c r="O5159" s="67">
        <v>3326.75</v>
      </c>
      <c r="T5159"/>
      <c r="U5159" s="28"/>
      <c r="V5159" s="63"/>
      <c r="W5159" s="283"/>
      <c r="X5159" s="317"/>
      <c r="Y5159" s="63"/>
    </row>
    <row r="5160" spans="1:25" ht="15">
      <c r="A5160" s="28" t="s">
        <v>878</v>
      </c>
      <c r="B5160" s="63" t="s">
        <v>2560</v>
      </c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>
        <v>3320.4999999999854</v>
      </c>
      <c r="M5160" s="9"/>
      <c r="N5160" s="67"/>
      <c r="O5160" s="67">
        <v>3320.4999999999854</v>
      </c>
      <c r="T5160"/>
      <c r="U5160" s="63"/>
      <c r="V5160" s="63"/>
      <c r="W5160" s="283"/>
      <c r="X5160" s="317"/>
      <c r="Y5160" s="63"/>
    </row>
    <row r="5161" spans="1:25" ht="15">
      <c r="A5161" s="28" t="s">
        <v>879</v>
      </c>
      <c r="B5161" s="63" t="s">
        <v>2550</v>
      </c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>
        <v>3016.1000000000022</v>
      </c>
      <c r="M5161" s="9"/>
      <c r="N5161" s="67"/>
      <c r="O5161" s="67">
        <v>3016.1000000000022</v>
      </c>
      <c r="T5161"/>
      <c r="U5161" s="273"/>
      <c r="V5161" s="63"/>
      <c r="W5161" s="282"/>
      <c r="X5161" s="317"/>
      <c r="Y5161" s="63"/>
    </row>
    <row r="5162" spans="1:25" ht="15">
      <c r="A5162" s="28" t="s">
        <v>880</v>
      </c>
      <c r="B5162" s="63" t="s">
        <v>2547</v>
      </c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>
        <v>2923.3000000000065</v>
      </c>
      <c r="M5162" s="9"/>
      <c r="N5162" s="67"/>
      <c r="O5162" s="67">
        <v>2923.3000000000065</v>
      </c>
      <c r="T5162"/>
      <c r="U5162" s="273"/>
      <c r="V5162" s="63"/>
      <c r="W5162" s="283"/>
      <c r="X5162" s="317"/>
      <c r="Y5162" s="63"/>
    </row>
    <row r="5163" spans="1:25" ht="15">
      <c r="A5163" s="28" t="s">
        <v>2231</v>
      </c>
      <c r="B5163" s="63" t="s">
        <v>2555</v>
      </c>
      <c r="E5163" s="9" t="s">
        <v>278</v>
      </c>
      <c r="F5163" s="9" t="s">
        <v>278</v>
      </c>
      <c r="G5163" s="9" t="s">
        <v>278</v>
      </c>
      <c r="H5163" s="9" t="s">
        <v>278</v>
      </c>
      <c r="I5163" s="9" t="s">
        <v>278</v>
      </c>
      <c r="J5163" s="9" t="s">
        <v>278</v>
      </c>
      <c r="K5163" s="9" t="s">
        <v>278</v>
      </c>
      <c r="L5163" s="9">
        <v>2869.5999999999985</v>
      </c>
      <c r="M5163" s="9"/>
      <c r="N5163" s="67"/>
      <c r="O5163" s="67">
        <v>2869.5999999999985</v>
      </c>
      <c r="T5163"/>
    </row>
    <row r="5164" spans="1:25" ht="15">
      <c r="A5164" s="28" t="s">
        <v>2516</v>
      </c>
      <c r="B5164" s="63" t="s">
        <v>731</v>
      </c>
      <c r="E5164" s="9" t="s">
        <v>278</v>
      </c>
      <c r="F5164" s="9" t="s">
        <v>278</v>
      </c>
      <c r="G5164" s="9" t="s">
        <v>278</v>
      </c>
      <c r="H5164" s="9">
        <v>2768.7999999999956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9"/>
      <c r="O5164" s="67">
        <v>2768.7999999999956</v>
      </c>
      <c r="T5164"/>
    </row>
    <row r="5165" spans="1:25" ht="15">
      <c r="A5165" s="28" t="s">
        <v>2517</v>
      </c>
      <c r="B5165" s="63" t="s">
        <v>2564</v>
      </c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>
        <v>2729.799999999992</v>
      </c>
      <c r="M5165" s="9"/>
      <c r="N5165" s="67"/>
      <c r="O5165" s="67">
        <v>2729.799999999992</v>
      </c>
      <c r="T5165"/>
    </row>
    <row r="5166" spans="1:25" ht="15">
      <c r="A5166" s="28" t="s">
        <v>2518</v>
      </c>
      <c r="B5166" s="63" t="s">
        <v>2567</v>
      </c>
      <c r="E5166" s="9" t="s">
        <v>278</v>
      </c>
      <c r="F5166" s="9" t="s">
        <v>278</v>
      </c>
      <c r="G5166" s="9" t="s">
        <v>278</v>
      </c>
      <c r="H5166" s="9" t="s">
        <v>278</v>
      </c>
      <c r="I5166" s="9" t="s">
        <v>278</v>
      </c>
      <c r="J5166" s="9" t="s">
        <v>278</v>
      </c>
      <c r="K5166" s="9" t="s">
        <v>278</v>
      </c>
      <c r="L5166" s="9">
        <v>2725.700000000008</v>
      </c>
      <c r="M5166" s="9"/>
      <c r="N5166" s="67"/>
      <c r="O5166" s="67">
        <v>2725.700000000008</v>
      </c>
      <c r="T5166"/>
    </row>
    <row r="5167" spans="1:25" ht="15">
      <c r="A5167" s="28" t="s">
        <v>2519</v>
      </c>
      <c r="B5167" s="63" t="s">
        <v>2549</v>
      </c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>
        <v>2713.0999999999949</v>
      </c>
      <c r="M5167" s="9"/>
      <c r="N5167" s="67"/>
      <c r="O5167" s="67">
        <v>2713.0999999999949</v>
      </c>
      <c r="T5167"/>
    </row>
    <row r="5168" spans="1:25" ht="15">
      <c r="A5168" s="28" t="s">
        <v>2520</v>
      </c>
      <c r="B5168" s="63" t="s">
        <v>2559</v>
      </c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>
        <v>2687.2000000000007</v>
      </c>
      <c r="M5168" s="9"/>
      <c r="N5168" s="67"/>
      <c r="O5168" s="67">
        <v>2687.2000000000007</v>
      </c>
      <c r="T5168"/>
    </row>
    <row r="5169" spans="1:20" ht="15">
      <c r="A5169" s="28" t="s">
        <v>2521</v>
      </c>
      <c r="B5169" s="63" t="s">
        <v>2557</v>
      </c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>
        <v>2633.8000000000065</v>
      </c>
      <c r="M5169" s="9"/>
      <c r="N5169" s="67"/>
      <c r="O5169" s="67">
        <v>2633.8000000000065</v>
      </c>
      <c r="T5169"/>
    </row>
    <row r="5170" spans="1:20" ht="15">
      <c r="A5170" s="28" t="s">
        <v>2522</v>
      </c>
      <c r="B5170" s="63" t="s">
        <v>2552</v>
      </c>
      <c r="E5170" s="9" t="s">
        <v>278</v>
      </c>
      <c r="F5170" s="9" t="s">
        <v>278</v>
      </c>
      <c r="G5170" s="9" t="s">
        <v>278</v>
      </c>
      <c r="H5170" s="9" t="s">
        <v>278</v>
      </c>
      <c r="I5170" s="9" t="s">
        <v>278</v>
      </c>
      <c r="J5170" s="9" t="s">
        <v>278</v>
      </c>
      <c r="K5170" s="9" t="s">
        <v>278</v>
      </c>
      <c r="L5170" s="9">
        <v>2622.2000000000044</v>
      </c>
      <c r="M5170" s="9"/>
      <c r="N5170" s="67"/>
      <c r="O5170" s="67">
        <v>2622.2000000000044</v>
      </c>
      <c r="T5170"/>
    </row>
    <row r="5171" spans="1:20" ht="15">
      <c r="A5171" s="28" t="s">
        <v>2523</v>
      </c>
      <c r="B5171" s="63" t="s">
        <v>180</v>
      </c>
      <c r="E5171" s="9" t="s">
        <v>278</v>
      </c>
      <c r="F5171" s="9" t="s">
        <v>278</v>
      </c>
      <c r="G5171" s="9" t="s">
        <v>278</v>
      </c>
      <c r="H5171" s="9" t="s">
        <v>278</v>
      </c>
      <c r="I5171" s="9" t="s">
        <v>278</v>
      </c>
      <c r="J5171" s="9" t="s">
        <v>278</v>
      </c>
      <c r="K5171" s="9" t="s">
        <v>278</v>
      </c>
      <c r="L5171" s="9">
        <v>2593.5</v>
      </c>
      <c r="M5171" s="9"/>
      <c r="N5171" s="67"/>
      <c r="O5171" s="67">
        <v>2593.5</v>
      </c>
      <c r="T5171"/>
    </row>
    <row r="5172" spans="1:20" ht="15">
      <c r="A5172" s="28" t="s">
        <v>2524</v>
      </c>
      <c r="B5172" s="273" t="s">
        <v>1884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 t="s">
        <v>278</v>
      </c>
      <c r="J5172" s="9">
        <v>2561.6999999999425</v>
      </c>
      <c r="K5172" s="9" t="s">
        <v>278</v>
      </c>
      <c r="L5172" s="9" t="s">
        <v>278</v>
      </c>
      <c r="M5172" s="9"/>
      <c r="O5172" s="67">
        <v>2561.6999999999425</v>
      </c>
      <c r="T5172"/>
    </row>
    <row r="5173" spans="1:20" ht="15">
      <c r="A5173" s="28" t="s">
        <v>2525</v>
      </c>
      <c r="B5173" s="205" t="s">
        <v>1564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2493.4999999999345</v>
      </c>
      <c r="J5173" s="9" t="s">
        <v>278</v>
      </c>
      <c r="K5173" s="9" t="s">
        <v>278</v>
      </c>
      <c r="L5173" s="9" t="s">
        <v>278</v>
      </c>
      <c r="M5173" s="9"/>
      <c r="O5173" s="67">
        <v>2493.4999999999345</v>
      </c>
      <c r="T5173"/>
    </row>
    <row r="5174" spans="1:20" ht="15">
      <c r="A5174" s="28" t="s">
        <v>2526</v>
      </c>
      <c r="B5174" s="273" t="s">
        <v>2540</v>
      </c>
      <c r="E5174" s="9" t="s">
        <v>278</v>
      </c>
      <c r="F5174" s="9" t="s">
        <v>278</v>
      </c>
      <c r="G5174" s="9" t="s">
        <v>278</v>
      </c>
      <c r="H5174" s="9" t="s">
        <v>278</v>
      </c>
      <c r="I5174" s="9" t="s">
        <v>278</v>
      </c>
      <c r="J5174" s="9" t="s">
        <v>278</v>
      </c>
      <c r="K5174" s="9" t="s">
        <v>278</v>
      </c>
      <c r="L5174" s="9">
        <v>2464.2000000000044</v>
      </c>
      <c r="M5174" s="9"/>
      <c r="N5174" s="67"/>
      <c r="O5174" s="67">
        <v>2464.2000000000044</v>
      </c>
      <c r="T5174"/>
    </row>
    <row r="5175" spans="1:20" ht="15">
      <c r="A5175" s="28" t="s">
        <v>2527</v>
      </c>
      <c r="B5175" s="205" t="s">
        <v>1556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>
        <v>2395.8000000000102</v>
      </c>
      <c r="J5175" s="9" t="s">
        <v>278</v>
      </c>
      <c r="K5175" s="9" t="s">
        <v>278</v>
      </c>
      <c r="L5175" s="9" t="s">
        <v>278</v>
      </c>
      <c r="M5175" s="9"/>
      <c r="O5175" s="67">
        <v>2395.8000000000102</v>
      </c>
      <c r="T5175"/>
    </row>
    <row r="5176" spans="1:20" ht="15">
      <c r="A5176" s="28" t="s">
        <v>2528</v>
      </c>
      <c r="B5176" s="63" t="s">
        <v>2548</v>
      </c>
      <c r="E5176" s="9" t="s">
        <v>278</v>
      </c>
      <c r="F5176" s="9" t="s">
        <v>278</v>
      </c>
      <c r="G5176" s="9" t="s">
        <v>278</v>
      </c>
      <c r="H5176" s="9" t="s">
        <v>278</v>
      </c>
      <c r="I5176" s="9" t="s">
        <v>278</v>
      </c>
      <c r="J5176" s="9" t="s">
        <v>278</v>
      </c>
      <c r="K5176" s="9" t="s">
        <v>278</v>
      </c>
      <c r="L5176" s="9">
        <v>2205.9000000000051</v>
      </c>
      <c r="M5176" s="9"/>
      <c r="N5176" s="67"/>
      <c r="O5176" s="67">
        <v>2205.9000000000051</v>
      </c>
      <c r="T5176"/>
    </row>
    <row r="5177" spans="1:20" ht="15">
      <c r="A5177" s="28" t="s">
        <v>2529</v>
      </c>
      <c r="B5177" s="63" t="s">
        <v>2568</v>
      </c>
      <c r="E5177" s="9" t="s">
        <v>278</v>
      </c>
      <c r="F5177" s="9" t="s">
        <v>278</v>
      </c>
      <c r="G5177" s="9" t="s">
        <v>278</v>
      </c>
      <c r="H5177" s="9" t="s">
        <v>278</v>
      </c>
      <c r="I5177" s="9" t="s">
        <v>278</v>
      </c>
      <c r="J5177" s="9" t="s">
        <v>278</v>
      </c>
      <c r="K5177" s="9" t="s">
        <v>278</v>
      </c>
      <c r="L5177" s="9">
        <v>2011.0000000000036</v>
      </c>
      <c r="M5177" s="9"/>
      <c r="N5177" s="67"/>
      <c r="O5177" s="67">
        <v>2011.0000000000036</v>
      </c>
      <c r="T5177"/>
    </row>
    <row r="5178" spans="1:20" ht="15">
      <c r="A5178" s="28" t="s">
        <v>2530</v>
      </c>
      <c r="B5178" s="218" t="s">
        <v>1547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>
        <v>1995.6999999999207</v>
      </c>
      <c r="J5178" s="9" t="s">
        <v>278</v>
      </c>
      <c r="K5178" s="9" t="s">
        <v>278</v>
      </c>
      <c r="L5178" s="9" t="s">
        <v>278</v>
      </c>
      <c r="M5178" s="9"/>
      <c r="O5178" s="67">
        <v>1995.6999999999207</v>
      </c>
      <c r="T5178"/>
    </row>
    <row r="5179" spans="1:20" ht="15">
      <c r="A5179" s="28" t="s">
        <v>2531</v>
      </c>
      <c r="B5179" s="63" t="s">
        <v>164</v>
      </c>
      <c r="E5179" s="9" t="s">
        <v>278</v>
      </c>
      <c r="F5179" s="9" t="s">
        <v>278</v>
      </c>
      <c r="G5179" s="9">
        <v>1980.7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9"/>
      <c r="O5179" s="67">
        <v>1980.7</v>
      </c>
      <c r="T5179"/>
    </row>
    <row r="5180" spans="1:20" ht="15">
      <c r="A5180" s="28" t="s">
        <v>2532</v>
      </c>
      <c r="B5180" s="205" t="s">
        <v>1554</v>
      </c>
      <c r="C5180" s="3"/>
      <c r="D5180" s="3"/>
      <c r="E5180" s="9" t="s">
        <v>278</v>
      </c>
      <c r="F5180" s="9" t="s">
        <v>278</v>
      </c>
      <c r="G5180" s="9" t="s">
        <v>278</v>
      </c>
      <c r="H5180" s="9" t="s">
        <v>278</v>
      </c>
      <c r="I5180" s="9">
        <v>1795.7000000000571</v>
      </c>
      <c r="J5180" s="9" t="s">
        <v>278</v>
      </c>
      <c r="K5180" s="9" t="s">
        <v>278</v>
      </c>
      <c r="L5180" s="9" t="s">
        <v>278</v>
      </c>
      <c r="M5180" s="9"/>
      <c r="O5180" s="67">
        <v>1795.7000000000571</v>
      </c>
      <c r="T5180"/>
    </row>
    <row r="5181" spans="1:20" ht="15">
      <c r="A5181" s="28" t="s">
        <v>2533</v>
      </c>
      <c r="B5181" s="63" t="s">
        <v>2556</v>
      </c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>
        <v>1764.0999999999985</v>
      </c>
      <c r="M5181" s="9"/>
      <c r="N5181" s="67"/>
      <c r="O5181" s="67">
        <v>1764.0999999999985</v>
      </c>
      <c r="T5181"/>
    </row>
    <row r="5182" spans="1:20" ht="15">
      <c r="A5182" s="28" t="s">
        <v>2534</v>
      </c>
      <c r="B5182" s="63" t="s">
        <v>179</v>
      </c>
      <c r="E5182" s="9">
        <v>1697.7</v>
      </c>
      <c r="F5182" s="9" t="s">
        <v>278</v>
      </c>
      <c r="G5182" s="9" t="s">
        <v>278</v>
      </c>
      <c r="H5182" s="9" t="s">
        <v>278</v>
      </c>
      <c r="I5182" s="9" t="s">
        <v>278</v>
      </c>
      <c r="J5182" s="9" t="s">
        <v>278</v>
      </c>
      <c r="K5182" s="9" t="s">
        <v>278</v>
      </c>
      <c r="L5182" s="9" t="s">
        <v>278</v>
      </c>
      <c r="M5182" s="9"/>
      <c r="O5182" s="67">
        <v>1697.7</v>
      </c>
      <c r="T5182"/>
    </row>
    <row r="5183" spans="1:20" ht="15">
      <c r="A5183" s="28" t="s">
        <v>2535</v>
      </c>
      <c r="B5183" s="63" t="s">
        <v>2545</v>
      </c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>
        <v>1605.6000000000022</v>
      </c>
      <c r="M5183" s="9"/>
      <c r="N5183" s="67"/>
      <c r="O5183" s="67">
        <v>1605.6000000000022</v>
      </c>
      <c r="T5183"/>
    </row>
    <row r="5184" spans="1:20" ht="15">
      <c r="A5184" s="28" t="s">
        <v>2536</v>
      </c>
      <c r="B5184" s="205" t="s">
        <v>1557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1588.300000000012</v>
      </c>
      <c r="J5184" s="9" t="s">
        <v>278</v>
      </c>
      <c r="K5184" s="9" t="s">
        <v>278</v>
      </c>
      <c r="L5184" s="9" t="s">
        <v>278</v>
      </c>
      <c r="M5184" s="9"/>
      <c r="O5184" s="67">
        <v>1588.300000000012</v>
      </c>
      <c r="T5184"/>
    </row>
    <row r="5185" spans="1:20" ht="15">
      <c r="A5185" s="28" t="s">
        <v>2537</v>
      </c>
      <c r="B5185" s="205" t="s">
        <v>1581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1584.4000000000233</v>
      </c>
      <c r="J5185" s="9" t="s">
        <v>278</v>
      </c>
      <c r="K5185" s="9" t="s">
        <v>278</v>
      </c>
      <c r="L5185" s="9" t="s">
        <v>278</v>
      </c>
      <c r="M5185" s="9"/>
      <c r="O5185" s="67">
        <v>1584.4000000000233</v>
      </c>
      <c r="T5185"/>
    </row>
    <row r="5186" spans="1:20" ht="15">
      <c r="A5186" s="28" t="s">
        <v>2538</v>
      </c>
      <c r="B5186" s="63" t="s">
        <v>2553</v>
      </c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>
        <v>1488.5</v>
      </c>
      <c r="M5186" s="9"/>
      <c r="N5186" s="67"/>
      <c r="O5186" s="67">
        <v>1488.5</v>
      </c>
      <c r="T5186"/>
    </row>
    <row r="5187" spans="1:20" ht="15">
      <c r="A5187" s="28" t="s">
        <v>2539</v>
      </c>
      <c r="B5187" s="63" t="s">
        <v>2558</v>
      </c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>
        <v>1403.8999999999905</v>
      </c>
      <c r="M5187" s="9"/>
      <c r="N5187" s="67"/>
      <c r="O5187" s="67">
        <v>1403.8999999999905</v>
      </c>
      <c r="T5187"/>
    </row>
    <row r="5188" spans="1:20" ht="15">
      <c r="A5188" s="28" t="s">
        <v>2687</v>
      </c>
      <c r="B5188" s="63" t="s">
        <v>2551</v>
      </c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>
        <v>1372.1999999999935</v>
      </c>
      <c r="M5188" s="9"/>
      <c r="N5188" s="67"/>
      <c r="O5188" s="67">
        <v>1372.1999999999935</v>
      </c>
      <c r="T5188"/>
    </row>
    <row r="5189" spans="1:20" ht="15">
      <c r="A5189" s="28" t="s">
        <v>2688</v>
      </c>
      <c r="B5189" s="63" t="s">
        <v>741</v>
      </c>
      <c r="E5189" s="9" t="s">
        <v>278</v>
      </c>
      <c r="F5189" s="9" t="s">
        <v>278</v>
      </c>
      <c r="G5189" s="9" t="s">
        <v>278</v>
      </c>
      <c r="H5189" s="9">
        <v>713.79999999999927</v>
      </c>
      <c r="I5189" s="9" t="s">
        <v>278</v>
      </c>
      <c r="J5189" s="9" t="s">
        <v>278</v>
      </c>
      <c r="K5189" s="9" t="s">
        <v>278</v>
      </c>
      <c r="L5189" s="9" t="s">
        <v>278</v>
      </c>
      <c r="M5189" s="9"/>
      <c r="O5189" s="67">
        <v>713.79999999999927</v>
      </c>
      <c r="T5189"/>
    </row>
    <row r="5190" spans="1:20" ht="15">
      <c r="A5190" s="28" t="s">
        <v>2689</v>
      </c>
      <c r="B5190" s="273" t="s">
        <v>2541</v>
      </c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>
        <v>652.59999999999854</v>
      </c>
      <c r="M5190" s="9"/>
      <c r="N5190" s="67"/>
      <c r="O5190" s="67">
        <v>652.59999999999854</v>
      </c>
      <c r="T5190"/>
    </row>
    <row r="5191" spans="1:20" ht="15">
      <c r="A5191" s="291" t="s">
        <v>3944</v>
      </c>
      <c r="B5191" s="63" t="s">
        <v>4006</v>
      </c>
      <c r="C5191" s="3"/>
      <c r="D5191" s="3"/>
      <c r="E5191" s="9"/>
      <c r="F5191" s="9"/>
      <c r="G5191" s="9"/>
      <c r="H5191" s="9"/>
      <c r="L5191" s="69"/>
      <c r="M5191" s="69"/>
      <c r="N5191" s="67"/>
      <c r="T5191"/>
    </row>
    <row r="5192" spans="1:20" ht="15">
      <c r="A5192" s="291" t="s">
        <v>3945</v>
      </c>
      <c r="B5192" s="63" t="s">
        <v>4007</v>
      </c>
      <c r="C5192" s="3"/>
      <c r="D5192" s="3"/>
      <c r="E5192" s="9"/>
      <c r="F5192" s="9"/>
      <c r="G5192" s="9"/>
      <c r="H5192" s="9"/>
      <c r="L5192" s="69"/>
      <c r="M5192" s="69"/>
      <c r="N5192" s="67"/>
      <c r="T5192"/>
    </row>
    <row r="5193" spans="1:20" ht="15">
      <c r="A5193" s="291" t="s">
        <v>3946</v>
      </c>
      <c r="B5193" s="63" t="s">
        <v>4008</v>
      </c>
      <c r="C5193" s="3"/>
      <c r="D5193" s="3"/>
      <c r="E5193" s="9"/>
      <c r="F5193" s="9"/>
      <c r="G5193" s="9"/>
      <c r="H5193" s="9"/>
      <c r="L5193" s="69"/>
      <c r="M5193" s="69"/>
      <c r="N5193" s="67"/>
      <c r="T5193"/>
    </row>
    <row r="5194" spans="1:20" ht="15">
      <c r="A5194" s="291" t="s">
        <v>3947</v>
      </c>
      <c r="B5194" s="63" t="s">
        <v>4009</v>
      </c>
      <c r="C5194" s="3"/>
      <c r="D5194" s="3"/>
      <c r="E5194" s="9"/>
      <c r="F5194" s="9"/>
      <c r="G5194" s="9"/>
      <c r="H5194" s="9"/>
      <c r="L5194" s="69"/>
      <c r="M5194" s="69"/>
      <c r="N5194" s="67"/>
      <c r="T5194"/>
    </row>
    <row r="5195" spans="1:20" ht="15">
      <c r="A5195" s="291" t="s">
        <v>3948</v>
      </c>
      <c r="B5195" s="63" t="s">
        <v>4010</v>
      </c>
      <c r="C5195" s="3"/>
      <c r="D5195" s="3"/>
      <c r="E5195" s="9"/>
      <c r="F5195" s="9"/>
      <c r="G5195" s="9"/>
      <c r="H5195" s="9"/>
      <c r="L5195" s="69"/>
      <c r="M5195" s="69"/>
      <c r="N5195" s="67"/>
      <c r="T5195"/>
    </row>
    <row r="5196" spans="1:20" ht="15">
      <c r="A5196" s="291" t="s">
        <v>3949</v>
      </c>
      <c r="B5196" s="63" t="s">
        <v>4011</v>
      </c>
      <c r="C5196" s="3"/>
      <c r="D5196" s="3"/>
      <c r="E5196" s="9"/>
      <c r="F5196" s="9"/>
      <c r="G5196" s="9"/>
      <c r="H5196" s="9"/>
      <c r="L5196" s="69"/>
      <c r="M5196" s="69"/>
      <c r="N5196" s="67"/>
      <c r="T5196"/>
    </row>
    <row r="5197" spans="1:20" ht="15">
      <c r="A5197" s="291" t="s">
        <v>3950</v>
      </c>
      <c r="B5197" s="63" t="s">
        <v>4012</v>
      </c>
      <c r="C5197" s="3"/>
      <c r="D5197" s="3"/>
      <c r="E5197" s="9"/>
      <c r="F5197" s="9"/>
      <c r="G5197" s="9"/>
      <c r="H5197" s="9"/>
      <c r="L5197" s="69"/>
      <c r="M5197" s="69"/>
      <c r="N5197" s="67"/>
      <c r="T5197"/>
    </row>
    <row r="5198" spans="1:20" ht="15">
      <c r="A5198" s="291" t="s">
        <v>3951</v>
      </c>
      <c r="B5198" s="63" t="s">
        <v>4013</v>
      </c>
      <c r="C5198" s="3"/>
      <c r="D5198" s="3"/>
      <c r="E5198" s="9"/>
      <c r="F5198" s="9"/>
      <c r="G5198" s="9"/>
      <c r="H5198" s="9"/>
      <c r="L5198" s="69"/>
      <c r="M5198" s="69"/>
      <c r="N5198" s="67"/>
      <c r="T5198"/>
    </row>
    <row r="5199" spans="1:20" ht="15">
      <c r="A5199" s="291" t="s">
        <v>3952</v>
      </c>
      <c r="B5199" s="63" t="s">
        <v>4014</v>
      </c>
      <c r="C5199" s="3"/>
      <c r="D5199" s="3"/>
      <c r="E5199" s="9"/>
      <c r="F5199" s="9"/>
      <c r="G5199" s="9"/>
      <c r="H5199" s="9"/>
      <c r="L5199" s="69"/>
      <c r="M5199" s="69"/>
      <c r="N5199" s="67"/>
      <c r="T5199"/>
    </row>
    <row r="5200" spans="1:20" ht="15">
      <c r="A5200" s="291" t="s">
        <v>3953</v>
      </c>
      <c r="B5200" s="63" t="s">
        <v>4033</v>
      </c>
      <c r="C5200" s="3"/>
      <c r="D5200" s="3"/>
      <c r="E5200" s="9"/>
      <c r="F5200" s="9"/>
      <c r="G5200" s="9"/>
      <c r="H5200" s="9"/>
      <c r="L5200" s="69"/>
      <c r="M5200" s="69"/>
      <c r="N5200" s="67"/>
      <c r="T5200"/>
    </row>
    <row r="5201" spans="1:20" ht="15">
      <c r="A5201" s="291" t="s">
        <v>3954</v>
      </c>
      <c r="B5201" s="63" t="s">
        <v>4015</v>
      </c>
      <c r="C5201" s="3"/>
      <c r="D5201" s="3"/>
      <c r="E5201" s="9"/>
      <c r="F5201" s="9"/>
      <c r="G5201" s="9"/>
      <c r="H5201" s="9"/>
      <c r="L5201" s="69"/>
      <c r="M5201" s="69"/>
      <c r="N5201" s="67"/>
      <c r="T5201"/>
    </row>
    <row r="5202" spans="1:20" ht="15">
      <c r="A5202" s="291" t="s">
        <v>3955</v>
      </c>
      <c r="B5202" s="63" t="s">
        <v>4016</v>
      </c>
      <c r="C5202" s="3"/>
      <c r="D5202" s="3"/>
      <c r="E5202" s="9"/>
      <c r="F5202" s="9"/>
      <c r="G5202" s="9"/>
      <c r="H5202" s="9"/>
      <c r="L5202" s="69"/>
      <c r="M5202" s="69"/>
      <c r="N5202" s="67"/>
      <c r="T5202"/>
    </row>
    <row r="5203" spans="1:20" ht="15">
      <c r="A5203" s="291" t="s">
        <v>3956</v>
      </c>
      <c r="B5203" s="63" t="s">
        <v>4017</v>
      </c>
      <c r="C5203" s="3"/>
      <c r="D5203" s="3"/>
      <c r="E5203" s="9"/>
      <c r="F5203" s="9"/>
      <c r="G5203" s="9"/>
      <c r="H5203" s="9"/>
      <c r="L5203" s="69"/>
      <c r="M5203" s="69"/>
      <c r="N5203" s="67"/>
      <c r="T5203"/>
    </row>
    <row r="5204" spans="1:20" ht="15">
      <c r="A5204" s="291" t="s">
        <v>3957</v>
      </c>
      <c r="B5204" s="63" t="s">
        <v>4018</v>
      </c>
      <c r="C5204" s="3"/>
      <c r="D5204" s="3"/>
      <c r="E5204" s="9"/>
      <c r="F5204" s="9"/>
      <c r="G5204" s="9"/>
      <c r="H5204" s="9"/>
      <c r="L5204" s="69"/>
      <c r="M5204" s="69"/>
      <c r="N5204" s="67"/>
      <c r="T5204"/>
    </row>
    <row r="5205" spans="1:20" ht="15">
      <c r="A5205" s="291" t="s">
        <v>3958</v>
      </c>
      <c r="B5205" s="63" t="s">
        <v>4019</v>
      </c>
      <c r="C5205" s="3"/>
      <c r="D5205" s="3"/>
      <c r="E5205" s="9"/>
      <c r="F5205" s="9"/>
      <c r="G5205" s="9"/>
      <c r="H5205" s="9"/>
      <c r="L5205" s="69"/>
      <c r="M5205" s="69"/>
      <c r="N5205" s="67"/>
      <c r="T5205"/>
    </row>
    <row r="5206" spans="1:20" ht="15">
      <c r="A5206" s="291" t="s">
        <v>3959</v>
      </c>
      <c r="B5206" s="63" t="s">
        <v>4020</v>
      </c>
      <c r="C5206" s="3"/>
      <c r="D5206" s="3"/>
      <c r="E5206" s="9"/>
      <c r="F5206" s="9"/>
      <c r="G5206" s="9"/>
      <c r="H5206" s="9"/>
      <c r="L5206" s="69"/>
      <c r="M5206" s="69"/>
      <c r="N5206" s="67"/>
      <c r="T5206"/>
    </row>
    <row r="5207" spans="1:20" ht="15">
      <c r="A5207" s="291" t="s">
        <v>3960</v>
      </c>
      <c r="B5207" s="63" t="s">
        <v>4021</v>
      </c>
      <c r="C5207" s="3"/>
      <c r="D5207" s="3"/>
      <c r="E5207" s="9"/>
      <c r="F5207" s="9"/>
      <c r="G5207" s="9"/>
      <c r="H5207" s="9"/>
      <c r="L5207" s="69"/>
      <c r="M5207" s="69"/>
      <c r="N5207" s="67"/>
      <c r="T5207"/>
    </row>
    <row r="5208" spans="1:20" ht="15">
      <c r="A5208" s="291" t="s">
        <v>3961</v>
      </c>
      <c r="B5208" s="63" t="s">
        <v>4022</v>
      </c>
      <c r="C5208" s="3"/>
      <c r="D5208" s="3"/>
      <c r="E5208" s="9"/>
      <c r="F5208" s="9"/>
      <c r="G5208" s="9"/>
      <c r="H5208" s="9"/>
      <c r="L5208" s="69"/>
      <c r="M5208" s="69"/>
      <c r="N5208" s="67"/>
      <c r="T5208"/>
    </row>
    <row r="5209" spans="1:20" ht="15">
      <c r="A5209" s="291" t="s">
        <v>3962</v>
      </c>
      <c r="B5209" s="63" t="s">
        <v>4023</v>
      </c>
      <c r="C5209" s="3"/>
      <c r="D5209" s="3"/>
      <c r="E5209" s="9"/>
      <c r="F5209" s="9"/>
      <c r="G5209" s="9"/>
      <c r="H5209" s="9"/>
      <c r="L5209" s="69"/>
      <c r="M5209" s="69"/>
      <c r="N5209" s="67"/>
      <c r="T5209"/>
    </row>
    <row r="5210" spans="1:20" ht="15">
      <c r="A5210" s="291" t="s">
        <v>3963</v>
      </c>
      <c r="B5210" s="63" t="s">
        <v>4024</v>
      </c>
      <c r="C5210" s="3"/>
      <c r="D5210" s="3"/>
      <c r="E5210" s="9"/>
      <c r="F5210" s="9"/>
      <c r="G5210" s="9"/>
      <c r="H5210" s="9"/>
      <c r="L5210" s="69"/>
      <c r="M5210" s="69"/>
      <c r="N5210" s="67"/>
      <c r="T5210"/>
    </row>
    <row r="5211" spans="1:20" ht="15">
      <c r="A5211" s="291" t="s">
        <v>3964</v>
      </c>
      <c r="B5211" s="63" t="s">
        <v>4025</v>
      </c>
      <c r="C5211" s="3"/>
      <c r="D5211" s="3"/>
      <c r="E5211" s="9"/>
      <c r="F5211" s="9"/>
      <c r="G5211" s="9"/>
      <c r="H5211" s="9"/>
      <c r="L5211" s="69"/>
      <c r="M5211" s="69"/>
      <c r="N5211" s="67"/>
      <c r="T5211"/>
    </row>
    <row r="5212" spans="1:20" ht="15">
      <c r="A5212" s="291" t="s">
        <v>3965</v>
      </c>
      <c r="B5212" s="63" t="s">
        <v>4026</v>
      </c>
      <c r="C5212" s="3"/>
      <c r="D5212" s="3"/>
      <c r="E5212" s="9"/>
      <c r="F5212" s="9"/>
      <c r="G5212" s="9"/>
      <c r="H5212" s="9"/>
      <c r="L5212" s="69"/>
      <c r="M5212" s="69"/>
      <c r="N5212" s="67"/>
      <c r="T5212"/>
    </row>
    <row r="5213" spans="1:20" ht="15">
      <c r="A5213" s="291" t="s">
        <v>3966</v>
      </c>
      <c r="B5213" s="63" t="s">
        <v>4027</v>
      </c>
      <c r="C5213" s="3"/>
      <c r="D5213" s="3"/>
      <c r="E5213" s="9"/>
      <c r="F5213" s="9"/>
      <c r="G5213" s="9"/>
      <c r="H5213" s="9"/>
      <c r="L5213" s="69"/>
      <c r="M5213" s="69"/>
      <c r="N5213" s="67"/>
      <c r="T5213"/>
    </row>
    <row r="5214" spans="1:20" ht="15">
      <c r="A5214" s="291" t="s">
        <v>4034</v>
      </c>
      <c r="B5214" s="63" t="s">
        <v>4028</v>
      </c>
      <c r="C5214" s="3"/>
      <c r="D5214" s="3"/>
      <c r="E5214" s="9"/>
      <c r="F5214" s="9"/>
      <c r="G5214" s="9"/>
      <c r="H5214" s="9"/>
      <c r="L5214" s="69"/>
      <c r="M5214" s="69"/>
      <c r="N5214" s="67"/>
      <c r="T5214"/>
    </row>
    <row r="5215" spans="1:20" ht="15">
      <c r="A5215" s="291" t="s">
        <v>4187</v>
      </c>
      <c r="B5215" s="63" t="s">
        <v>4029</v>
      </c>
      <c r="C5215" s="3"/>
      <c r="D5215" s="3"/>
      <c r="E5215" s="9"/>
      <c r="F5215" s="9"/>
      <c r="G5215" s="9"/>
      <c r="H5215" s="9"/>
      <c r="L5215" s="69"/>
      <c r="M5215" s="69"/>
      <c r="N5215" s="67"/>
      <c r="T5215"/>
    </row>
    <row r="5216" spans="1:20" ht="15">
      <c r="A5216" s="291" t="s">
        <v>4312</v>
      </c>
      <c r="B5216" s="63" t="s">
        <v>4030</v>
      </c>
      <c r="C5216" s="3"/>
      <c r="D5216" s="3"/>
      <c r="E5216" s="9"/>
      <c r="F5216" s="9"/>
      <c r="G5216" s="9"/>
      <c r="H5216" s="9"/>
      <c r="L5216" s="69"/>
      <c r="M5216" s="69"/>
      <c r="N5216" s="67"/>
      <c r="T5216"/>
    </row>
    <row r="5217" spans="1:25" ht="15">
      <c r="A5217" s="291" t="s">
        <v>4372</v>
      </c>
      <c r="B5217" s="63" t="s">
        <v>4031</v>
      </c>
      <c r="C5217" s="3"/>
      <c r="D5217" s="3"/>
      <c r="E5217" s="9"/>
      <c r="F5217" s="9"/>
      <c r="G5217" s="9"/>
      <c r="H5217" s="9"/>
      <c r="L5217" s="69"/>
      <c r="M5217" s="69"/>
      <c r="N5217" s="67"/>
      <c r="T5217"/>
    </row>
    <row r="5218" spans="1:25" ht="15">
      <c r="A5218" s="291" t="s">
        <v>4373</v>
      </c>
      <c r="B5218" s="63" t="s">
        <v>4032</v>
      </c>
      <c r="C5218" s="3"/>
      <c r="D5218" s="3"/>
      <c r="E5218" s="9"/>
      <c r="F5218" s="9"/>
      <c r="G5218" s="9"/>
      <c r="H5218" s="9"/>
      <c r="L5218" s="69"/>
      <c r="M5218" s="69"/>
      <c r="N5218" s="67"/>
      <c r="T5218"/>
    </row>
    <row r="5219" spans="1:25" ht="15">
      <c r="A5219" s="291" t="s">
        <v>4374</v>
      </c>
      <c r="B5219" s="63" t="s">
        <v>4035</v>
      </c>
      <c r="C5219" s="3"/>
      <c r="D5219" s="3"/>
      <c r="E5219" s="9"/>
      <c r="F5219" s="9"/>
      <c r="G5219" s="9"/>
      <c r="H5219" s="9"/>
      <c r="L5219" s="69"/>
      <c r="M5219" s="69"/>
      <c r="N5219" s="67"/>
      <c r="T5219"/>
    </row>
    <row r="5220" spans="1:25" ht="15">
      <c r="A5220" s="291" t="s">
        <v>4375</v>
      </c>
      <c r="B5220" s="63" t="s">
        <v>4186</v>
      </c>
      <c r="C5220" s="3"/>
      <c r="D5220" s="3"/>
      <c r="E5220" s="9"/>
      <c r="F5220" s="9"/>
      <c r="G5220" s="9"/>
      <c r="H5220" s="9"/>
      <c r="L5220" s="69"/>
      <c r="M5220" s="69"/>
      <c r="N5220" s="67"/>
      <c r="T5220"/>
    </row>
    <row r="5221" spans="1:25" ht="15">
      <c r="A5221" s="291" t="s">
        <v>4376</v>
      </c>
      <c r="B5221" s="63" t="s">
        <v>4309</v>
      </c>
      <c r="C5221" s="3"/>
      <c r="D5221" s="3"/>
      <c r="E5221" s="9"/>
      <c r="F5221" s="9"/>
      <c r="G5221" s="9"/>
      <c r="H5221" s="9"/>
      <c r="L5221" s="69"/>
      <c r="M5221" s="69"/>
      <c r="N5221" s="67"/>
      <c r="T5221"/>
    </row>
    <row r="5222" spans="1:25" ht="15">
      <c r="A5222" s="28"/>
      <c r="B5222" s="28"/>
      <c r="E5222" s="9"/>
      <c r="F5222" s="9"/>
      <c r="G5222" s="9"/>
      <c r="H5222" s="9"/>
      <c r="L5222" s="69"/>
      <c r="M5222" s="69"/>
      <c r="N5222" s="67"/>
      <c r="T5222"/>
    </row>
    <row r="5223" spans="1:25" ht="15">
      <c r="A5223" s="28"/>
      <c r="B5223" s="63"/>
      <c r="E5223" s="9"/>
      <c r="L5223" s="69"/>
      <c r="M5223" s="69"/>
      <c r="T5223"/>
    </row>
    <row r="5224" spans="1:25" ht="15">
      <c r="A5224" s="28"/>
      <c r="B5224" s="63"/>
      <c r="E5224" s="9"/>
      <c r="L5224" s="69"/>
      <c r="M5224" s="69"/>
      <c r="T5224"/>
    </row>
    <row r="5225" spans="1:25" ht="25.5">
      <c r="A5225" s="23" t="s">
        <v>208</v>
      </c>
      <c r="L5225" s="69"/>
      <c r="M5225" s="69"/>
      <c r="T5225"/>
    </row>
    <row r="5226" spans="1:25">
      <c r="L5226" s="69"/>
      <c r="M5226" s="69"/>
      <c r="T5226"/>
    </row>
    <row r="5227" spans="1:25" ht="15">
      <c r="A5227" s="39"/>
      <c r="B5227" s="39"/>
      <c r="C5227" s="39"/>
      <c r="D5227" s="39"/>
      <c r="E5227" s="61">
        <v>2016</v>
      </c>
      <c r="F5227" s="61">
        <v>2017</v>
      </c>
      <c r="G5227" s="61">
        <v>2018</v>
      </c>
      <c r="H5227" s="61">
        <v>2019</v>
      </c>
      <c r="I5227" s="61">
        <v>2020</v>
      </c>
      <c r="J5227" s="61">
        <v>2021</v>
      </c>
      <c r="K5227" s="61">
        <v>2022</v>
      </c>
      <c r="L5227" s="61">
        <v>2023</v>
      </c>
      <c r="M5227" s="61">
        <v>2024</v>
      </c>
      <c r="O5227" s="70" t="s">
        <v>40</v>
      </c>
      <c r="T5227"/>
    </row>
    <row r="5228" spans="1:25" ht="15">
      <c r="A5228" s="28" t="s">
        <v>0</v>
      </c>
      <c r="B5228" s="63" t="s">
        <v>25</v>
      </c>
      <c r="E5228" s="9">
        <v>145.1</v>
      </c>
      <c r="F5228" s="9">
        <v>214.5</v>
      </c>
      <c r="G5228" s="9">
        <v>146.6</v>
      </c>
      <c r="H5228" s="9">
        <v>69.299999999999272</v>
      </c>
      <c r="I5228" s="216">
        <v>250.49999999999909</v>
      </c>
      <c r="J5228" s="216">
        <v>427.40000000000146</v>
      </c>
      <c r="K5228" s="9">
        <v>249.10000000000582</v>
      </c>
      <c r="L5228" s="216">
        <v>283.09999999999854</v>
      </c>
      <c r="M5228" s="216"/>
      <c r="O5228" s="67">
        <v>1785.6000000000042</v>
      </c>
      <c r="Q5228" t="s">
        <v>1616</v>
      </c>
      <c r="T5228"/>
      <c r="U5228" s="63"/>
      <c r="V5228" s="63"/>
      <c r="W5228" s="265"/>
      <c r="X5228" s="317"/>
      <c r="Y5228" s="63"/>
    </row>
    <row r="5229" spans="1:25" ht="15">
      <c r="A5229" s="28" t="s">
        <v>2</v>
      </c>
      <c r="B5229" s="63" t="s">
        <v>31</v>
      </c>
      <c r="E5229" s="212">
        <v>316.39999999999998</v>
      </c>
      <c r="F5229" s="216">
        <v>374.1</v>
      </c>
      <c r="G5229" s="9">
        <v>144.4</v>
      </c>
      <c r="H5229" s="9">
        <v>156.39999999999418</v>
      </c>
      <c r="I5229" s="9">
        <v>177</v>
      </c>
      <c r="J5229" s="9">
        <v>282.59999999999491</v>
      </c>
      <c r="K5229" s="9">
        <v>231.00000000000728</v>
      </c>
      <c r="L5229" s="9">
        <v>77</v>
      </c>
      <c r="M5229" s="9"/>
      <c r="O5229" s="67">
        <v>1758.8999999999965</v>
      </c>
      <c r="Q5229" t="s">
        <v>296</v>
      </c>
      <c r="T5229"/>
      <c r="U5229" s="273"/>
      <c r="V5229" s="63"/>
      <c r="W5229" s="283"/>
      <c r="X5229" s="317"/>
      <c r="Y5229" s="63"/>
    </row>
    <row r="5230" spans="1:25" ht="15">
      <c r="A5230" s="28" t="s">
        <v>3</v>
      </c>
      <c r="B5230" s="63" t="s">
        <v>143</v>
      </c>
      <c r="E5230" s="9" t="s">
        <v>278</v>
      </c>
      <c r="F5230" s="211">
        <v>415</v>
      </c>
      <c r="G5230" s="212">
        <v>306.5</v>
      </c>
      <c r="H5230" s="9">
        <v>142.80000000000655</v>
      </c>
      <c r="I5230" s="216">
        <v>257.99999999999818</v>
      </c>
      <c r="J5230" s="9">
        <v>232.50000000000728</v>
      </c>
      <c r="K5230" s="9">
        <v>177.80000000000655</v>
      </c>
      <c r="L5230" s="9">
        <v>187.59999999999854</v>
      </c>
      <c r="M5230" s="9"/>
      <c r="O5230" s="67">
        <v>1720.2000000000171</v>
      </c>
      <c r="Q5230" t="s">
        <v>1625</v>
      </c>
      <c r="T5230"/>
      <c r="U5230" s="218"/>
      <c r="V5230" s="63"/>
      <c r="W5230" s="283"/>
      <c r="X5230" s="317"/>
      <c r="Y5230" s="63"/>
    </row>
    <row r="5231" spans="1:25" ht="15">
      <c r="A5231" s="28" t="s">
        <v>5</v>
      </c>
      <c r="B5231" s="63" t="s">
        <v>11</v>
      </c>
      <c r="E5231" s="9">
        <v>216.6</v>
      </c>
      <c r="F5231" s="9">
        <v>69.3</v>
      </c>
      <c r="G5231" s="213">
        <v>336.3</v>
      </c>
      <c r="H5231" s="9">
        <v>260.49999999999636</v>
      </c>
      <c r="I5231" s="216">
        <v>258.29999999999927</v>
      </c>
      <c r="J5231" s="9">
        <v>180.79999999999927</v>
      </c>
      <c r="K5231" s="9">
        <v>242.90000000000146</v>
      </c>
      <c r="L5231" s="9">
        <v>142.79999999999927</v>
      </c>
      <c r="M5231" s="9"/>
      <c r="O5231" s="67">
        <v>1707.4999999999957</v>
      </c>
      <c r="Q5231" t="s">
        <v>324</v>
      </c>
      <c r="T5231" t="s">
        <v>1698</v>
      </c>
      <c r="U5231" s="273"/>
      <c r="V5231" s="63"/>
      <c r="W5231" s="283"/>
      <c r="X5231" s="317"/>
      <c r="Y5231" s="63"/>
    </row>
    <row r="5232" spans="1:25" ht="15">
      <c r="A5232" s="28" t="s">
        <v>7</v>
      </c>
      <c r="B5232" s="63" t="s">
        <v>21</v>
      </c>
      <c r="E5232" s="9">
        <v>220.8</v>
      </c>
      <c r="F5232" s="212">
        <v>377</v>
      </c>
      <c r="G5232" s="216">
        <v>181.6</v>
      </c>
      <c r="H5232" s="216">
        <v>286.29999999999927</v>
      </c>
      <c r="I5232" s="64" t="s">
        <v>279</v>
      </c>
      <c r="J5232" s="9">
        <v>262.70000000000073</v>
      </c>
      <c r="K5232" s="9">
        <v>250.49999999999636</v>
      </c>
      <c r="L5232" s="64" t="s">
        <v>279</v>
      </c>
      <c r="M5232" s="64"/>
      <c r="O5232" s="67">
        <v>1578.8999999999965</v>
      </c>
      <c r="Q5232" t="s">
        <v>378</v>
      </c>
      <c r="T5232"/>
      <c r="U5232" s="218"/>
      <c r="V5232" s="63"/>
      <c r="W5232" s="283"/>
      <c r="X5232" s="317"/>
      <c r="Y5232" s="63"/>
    </row>
    <row r="5233" spans="1:25" ht="15">
      <c r="A5233" s="28" t="s">
        <v>8</v>
      </c>
      <c r="B5233" s="63" t="s">
        <v>37</v>
      </c>
      <c r="E5233" s="216">
        <v>272.8</v>
      </c>
      <c r="F5233" s="216">
        <v>367.5</v>
      </c>
      <c r="G5233" s="216">
        <v>160.80000000000001</v>
      </c>
      <c r="H5233" s="9">
        <v>189.80000000000655</v>
      </c>
      <c r="I5233" s="64" t="s">
        <v>279</v>
      </c>
      <c r="J5233" s="9">
        <v>233</v>
      </c>
      <c r="K5233" s="9">
        <v>198.5</v>
      </c>
      <c r="L5233" s="9">
        <v>13.499999999992724</v>
      </c>
      <c r="M5233" s="9"/>
      <c r="O5233" s="67">
        <v>1435.8999999999992</v>
      </c>
      <c r="Q5233" t="s">
        <v>323</v>
      </c>
      <c r="T5233"/>
      <c r="U5233" s="218"/>
      <c r="V5233" s="63"/>
      <c r="W5233" s="283"/>
      <c r="X5233" s="317"/>
      <c r="Y5233" s="63"/>
    </row>
    <row r="5234" spans="1:25" ht="15">
      <c r="A5234" s="28" t="s">
        <v>10</v>
      </c>
      <c r="B5234" s="63" t="s">
        <v>13</v>
      </c>
      <c r="E5234" s="216">
        <v>267.10000000000002</v>
      </c>
      <c r="F5234" s="9">
        <v>130</v>
      </c>
      <c r="G5234" s="9">
        <v>33</v>
      </c>
      <c r="H5234" s="9">
        <v>173.79999999999927</v>
      </c>
      <c r="I5234" s="9">
        <v>1.3000000000001819</v>
      </c>
      <c r="J5234" s="216">
        <v>351.00000000000364</v>
      </c>
      <c r="K5234" s="9">
        <v>239.70000000000073</v>
      </c>
      <c r="L5234" s="9">
        <v>234.50000000000364</v>
      </c>
      <c r="M5234" s="9"/>
      <c r="O5234" s="67">
        <v>1430.4000000000074</v>
      </c>
      <c r="Q5234" t="s">
        <v>360</v>
      </c>
      <c r="T5234"/>
      <c r="U5234" s="63"/>
      <c r="V5234" s="63"/>
      <c r="W5234" s="265"/>
      <c r="X5234" s="317"/>
      <c r="Y5234" s="63"/>
    </row>
    <row r="5235" spans="1:25" ht="15">
      <c r="A5235" s="28" t="s">
        <v>12</v>
      </c>
      <c r="B5235" s="63" t="s">
        <v>740</v>
      </c>
      <c r="E5235" s="9" t="s">
        <v>278</v>
      </c>
      <c r="F5235" s="9" t="s">
        <v>278</v>
      </c>
      <c r="G5235" s="9" t="s">
        <v>278</v>
      </c>
      <c r="H5235" s="213">
        <v>461</v>
      </c>
      <c r="I5235" s="9">
        <v>173.99999999999909</v>
      </c>
      <c r="J5235" s="9">
        <v>315.59999999999127</v>
      </c>
      <c r="K5235" s="216">
        <v>308.24999999999636</v>
      </c>
      <c r="L5235" s="9">
        <v>97.899999999986903</v>
      </c>
      <c r="M5235" s="9"/>
      <c r="O5235" s="67">
        <v>1356.7499999999736</v>
      </c>
      <c r="Q5235" t="s">
        <v>295</v>
      </c>
      <c r="T5235" t="s">
        <v>1698</v>
      </c>
      <c r="U5235" s="273"/>
      <c r="V5235" s="63"/>
      <c r="W5235" s="283"/>
      <c r="X5235" s="317"/>
      <c r="Y5235" s="63"/>
    </row>
    <row r="5236" spans="1:25" ht="15">
      <c r="A5236" s="28" t="s">
        <v>14</v>
      </c>
      <c r="B5236" s="63" t="s">
        <v>9</v>
      </c>
      <c r="E5236" s="216">
        <v>266.5</v>
      </c>
      <c r="F5236" s="9">
        <v>232.5</v>
      </c>
      <c r="G5236" s="211">
        <v>331.5</v>
      </c>
      <c r="H5236" s="9">
        <v>90.69999999999709</v>
      </c>
      <c r="I5236" s="9">
        <v>58.500000000000909</v>
      </c>
      <c r="J5236" s="9">
        <v>139.99999999999636</v>
      </c>
      <c r="K5236" s="9">
        <v>215.40000000000146</v>
      </c>
      <c r="L5236" s="64" t="s">
        <v>279</v>
      </c>
      <c r="M5236" s="64"/>
      <c r="O5236" s="67">
        <v>1335.0999999999958</v>
      </c>
      <c r="Q5236" t="s">
        <v>306</v>
      </c>
      <c r="T5236"/>
      <c r="U5236" s="273"/>
      <c r="V5236" s="63"/>
      <c r="W5236" s="283"/>
      <c r="X5236" s="317"/>
      <c r="Y5236" s="63"/>
    </row>
    <row r="5237" spans="1:25" ht="15">
      <c r="A5237" s="28" t="s">
        <v>16</v>
      </c>
      <c r="B5237" s="63" t="s">
        <v>23</v>
      </c>
      <c r="E5237" s="9">
        <v>139.5</v>
      </c>
      <c r="F5237" s="216">
        <v>332</v>
      </c>
      <c r="G5237" s="64" t="s">
        <v>279</v>
      </c>
      <c r="H5237" s="9">
        <v>110.5</v>
      </c>
      <c r="I5237" s="9">
        <v>54.600000000002183</v>
      </c>
      <c r="J5237" s="9">
        <v>148.19999999999345</v>
      </c>
      <c r="K5237" s="9">
        <v>203.99999999999636</v>
      </c>
      <c r="L5237" s="216">
        <v>298.5</v>
      </c>
      <c r="M5237" s="216"/>
      <c r="O5237" s="67">
        <v>1287.299999999992</v>
      </c>
      <c r="Q5237" t="s">
        <v>356</v>
      </c>
      <c r="T5237"/>
      <c r="U5237" s="63"/>
      <c r="V5237" s="63"/>
      <c r="W5237" s="265"/>
      <c r="X5237" s="317"/>
      <c r="Y5237" s="63"/>
    </row>
    <row r="5238" spans="1:25" ht="15">
      <c r="A5238" s="28" t="s">
        <v>18</v>
      </c>
      <c r="B5238" s="63" t="s">
        <v>27</v>
      </c>
      <c r="E5238" s="9">
        <v>68.5</v>
      </c>
      <c r="F5238" s="9">
        <v>2.6</v>
      </c>
      <c r="G5238" s="9">
        <v>60.5</v>
      </c>
      <c r="H5238" s="212">
        <v>369.59999999999491</v>
      </c>
      <c r="I5238" s="64" t="s">
        <v>279</v>
      </c>
      <c r="J5238" s="9">
        <v>278.39999999999782</v>
      </c>
      <c r="K5238" s="216">
        <v>298.5</v>
      </c>
      <c r="L5238" s="9">
        <v>193.00000000001091</v>
      </c>
      <c r="M5238" s="9"/>
      <c r="O5238" s="67">
        <v>1271.1000000000035</v>
      </c>
      <c r="Q5238" t="s">
        <v>352</v>
      </c>
      <c r="T5238"/>
      <c r="U5238" s="218"/>
      <c r="V5238" s="63"/>
      <c r="W5238" s="283"/>
      <c r="X5238" s="317"/>
      <c r="Y5238" s="63"/>
    </row>
    <row r="5239" spans="1:25" ht="15">
      <c r="A5239" s="28" t="s">
        <v>20</v>
      </c>
      <c r="B5239" s="63" t="s">
        <v>15</v>
      </c>
      <c r="E5239" s="9">
        <v>144.80000000000001</v>
      </c>
      <c r="F5239" s="9">
        <v>188.6</v>
      </c>
      <c r="G5239" s="216">
        <v>260</v>
      </c>
      <c r="H5239" s="9">
        <v>246.5</v>
      </c>
      <c r="I5239" s="64" t="s">
        <v>279</v>
      </c>
      <c r="J5239" s="9">
        <v>149.99999999999272</v>
      </c>
      <c r="K5239" s="9">
        <v>168.00000000000364</v>
      </c>
      <c r="L5239" s="9">
        <v>71.500000000003638</v>
      </c>
      <c r="M5239" s="9"/>
      <c r="O5239" s="67">
        <v>1229.4000000000001</v>
      </c>
      <c r="Q5239" t="s">
        <v>289</v>
      </c>
      <c r="T5239"/>
      <c r="U5239" s="63"/>
      <c r="V5239" s="63"/>
      <c r="W5239" s="283"/>
      <c r="X5239" s="317"/>
      <c r="Y5239" s="63"/>
    </row>
    <row r="5240" spans="1:25" ht="15">
      <c r="A5240" s="28" t="s">
        <v>22</v>
      </c>
      <c r="B5240" s="63" t="s">
        <v>39</v>
      </c>
      <c r="E5240" s="216">
        <v>305.89999999999998</v>
      </c>
      <c r="F5240" s="216">
        <v>252.1</v>
      </c>
      <c r="G5240" s="9">
        <v>90</v>
      </c>
      <c r="H5240" s="9">
        <v>169.5</v>
      </c>
      <c r="I5240" s="64" t="s">
        <v>279</v>
      </c>
      <c r="J5240" s="9">
        <v>154.40000000000509</v>
      </c>
      <c r="K5240" s="9">
        <v>245.90000000000146</v>
      </c>
      <c r="L5240" s="9" t="s">
        <v>278</v>
      </c>
      <c r="M5240" s="9"/>
      <c r="O5240" s="67">
        <v>1217.8000000000065</v>
      </c>
      <c r="Q5240" t="s">
        <v>289</v>
      </c>
      <c r="T5240"/>
      <c r="U5240" s="273"/>
      <c r="V5240" s="63"/>
      <c r="W5240" s="283"/>
      <c r="X5240" s="317"/>
      <c r="Y5240" s="63"/>
    </row>
    <row r="5241" spans="1:25" ht="15">
      <c r="A5241" s="28" t="s">
        <v>24</v>
      </c>
      <c r="B5241" s="63" t="s">
        <v>710</v>
      </c>
      <c r="E5241" s="9" t="s">
        <v>278</v>
      </c>
      <c r="F5241" s="9" t="s">
        <v>278</v>
      </c>
      <c r="G5241" s="9" t="s">
        <v>278</v>
      </c>
      <c r="H5241" s="211">
        <v>456.39999999999418</v>
      </c>
      <c r="I5241" s="216">
        <v>234.00000000000091</v>
      </c>
      <c r="J5241" s="9">
        <v>140.00000000000364</v>
      </c>
      <c r="K5241" s="9">
        <v>253.69999999999709</v>
      </c>
      <c r="L5241" s="9">
        <v>83.499999999996362</v>
      </c>
      <c r="M5241" s="9"/>
      <c r="O5241" s="67">
        <v>1167.5999999999922</v>
      </c>
      <c r="Q5241" t="s">
        <v>339</v>
      </c>
      <c r="T5241"/>
      <c r="U5241" s="63"/>
      <c r="V5241" s="63"/>
      <c r="W5241" s="283"/>
      <c r="X5241" s="317"/>
      <c r="Y5241" s="63"/>
    </row>
    <row r="5242" spans="1:25" ht="15">
      <c r="A5242" s="28" t="s">
        <v>26</v>
      </c>
      <c r="B5242" s="63" t="s">
        <v>747</v>
      </c>
      <c r="E5242" s="9" t="s">
        <v>278</v>
      </c>
      <c r="F5242" s="9" t="s">
        <v>278</v>
      </c>
      <c r="G5242" s="9" t="s">
        <v>278</v>
      </c>
      <c r="H5242" s="9">
        <v>114.69999999999709</v>
      </c>
      <c r="I5242" s="9">
        <v>184.80000000000109</v>
      </c>
      <c r="J5242" s="211">
        <v>447.60000000000218</v>
      </c>
      <c r="K5242" s="9">
        <v>187.39999999999054</v>
      </c>
      <c r="L5242" s="9">
        <v>218</v>
      </c>
      <c r="M5242" s="9"/>
      <c r="O5242" s="67">
        <v>1152.4999999999909</v>
      </c>
      <c r="Q5242" t="s">
        <v>300</v>
      </c>
      <c r="T5242"/>
      <c r="U5242" s="273"/>
      <c r="V5242" s="63"/>
      <c r="W5242" s="283"/>
      <c r="X5242" s="317"/>
      <c r="Y5242" s="63"/>
    </row>
    <row r="5243" spans="1:25" ht="15">
      <c r="A5243" s="28" t="s">
        <v>28</v>
      </c>
      <c r="B5243" s="63" t="s">
        <v>757</v>
      </c>
      <c r="E5243" s="9" t="s">
        <v>278</v>
      </c>
      <c r="F5243" s="9" t="s">
        <v>278</v>
      </c>
      <c r="G5243" s="9" t="s">
        <v>278</v>
      </c>
      <c r="H5243" s="216">
        <v>325.59999999999491</v>
      </c>
      <c r="I5243" s="213">
        <v>314.00000000000091</v>
      </c>
      <c r="J5243" s="9">
        <v>184.10000000000218</v>
      </c>
      <c r="K5243" s="9">
        <v>240.00000000000364</v>
      </c>
      <c r="L5243" s="9">
        <v>55.599999999998545</v>
      </c>
      <c r="M5243" s="9"/>
      <c r="O5243" s="67">
        <v>1119.3000000000002</v>
      </c>
      <c r="Q5243" t="s">
        <v>324</v>
      </c>
      <c r="T5243" s="21" t="s">
        <v>1698</v>
      </c>
      <c r="U5243" s="63"/>
      <c r="V5243" s="63"/>
      <c r="W5243" s="265"/>
      <c r="X5243" s="317"/>
      <c r="Y5243" s="63"/>
    </row>
    <row r="5244" spans="1:25" ht="15">
      <c r="A5244" s="28" t="s">
        <v>30</v>
      </c>
      <c r="B5244" s="63" t="s">
        <v>154</v>
      </c>
      <c r="E5244" s="9" t="s">
        <v>278</v>
      </c>
      <c r="F5244" s="9" t="s">
        <v>278</v>
      </c>
      <c r="G5244" s="9">
        <v>115.5</v>
      </c>
      <c r="H5244" s="9">
        <v>245.49999999999636</v>
      </c>
      <c r="I5244" s="216">
        <v>221.99999999999909</v>
      </c>
      <c r="J5244" s="9">
        <v>150</v>
      </c>
      <c r="K5244" s="9">
        <v>228.70000000000437</v>
      </c>
      <c r="L5244" s="9">
        <v>157.50000000000728</v>
      </c>
      <c r="M5244" s="9"/>
      <c r="O5244" s="67">
        <v>1119.2000000000071</v>
      </c>
      <c r="Q5244" t="s">
        <v>293</v>
      </c>
      <c r="T5244"/>
      <c r="U5244" s="63"/>
      <c r="V5244" s="63"/>
      <c r="W5244" s="283"/>
      <c r="X5244" s="317"/>
      <c r="Y5244" s="63"/>
    </row>
    <row r="5245" spans="1:25" ht="15">
      <c r="A5245" s="28" t="s">
        <v>32</v>
      </c>
      <c r="B5245" s="63" t="s">
        <v>17</v>
      </c>
      <c r="E5245" s="213">
        <v>335.2</v>
      </c>
      <c r="F5245" s="9">
        <v>76</v>
      </c>
      <c r="G5245" s="9">
        <v>139</v>
      </c>
      <c r="H5245" s="9">
        <v>60.899999999994179</v>
      </c>
      <c r="I5245" s="9">
        <v>12.599999999999454</v>
      </c>
      <c r="J5245" s="9">
        <v>179.70000000000437</v>
      </c>
      <c r="K5245" s="9">
        <v>156</v>
      </c>
      <c r="L5245" s="9">
        <v>149.40000000000146</v>
      </c>
      <c r="M5245" s="9"/>
      <c r="O5245" s="67">
        <v>1108.7999999999995</v>
      </c>
      <c r="Q5245" t="s">
        <v>281</v>
      </c>
      <c r="T5245" t="s">
        <v>1698</v>
      </c>
      <c r="U5245" s="273"/>
      <c r="V5245" s="63"/>
      <c r="W5245" s="283"/>
      <c r="X5245" s="317"/>
      <c r="Y5245" s="63"/>
    </row>
    <row r="5246" spans="1:25" ht="15">
      <c r="A5246" s="28" t="s">
        <v>34</v>
      </c>
      <c r="B5246" s="63" t="s">
        <v>142</v>
      </c>
      <c r="E5246" s="9" t="s">
        <v>278</v>
      </c>
      <c r="F5246" s="9">
        <v>63</v>
      </c>
      <c r="G5246" s="216">
        <v>199.7</v>
      </c>
      <c r="H5246" s="9">
        <v>208.00000000000364</v>
      </c>
      <c r="I5246" s="9">
        <v>213</v>
      </c>
      <c r="J5246" s="9">
        <v>140.00000000000364</v>
      </c>
      <c r="K5246" s="9">
        <v>165.30000000000291</v>
      </c>
      <c r="L5246" s="9">
        <v>112.59999999999127</v>
      </c>
      <c r="M5246" s="9"/>
      <c r="O5246" s="67">
        <v>1101.6000000000015</v>
      </c>
      <c r="Q5246" t="s">
        <v>292</v>
      </c>
      <c r="T5246"/>
      <c r="U5246" s="63"/>
      <c r="V5246" s="63"/>
      <c r="W5246" s="265"/>
      <c r="X5246" s="317"/>
      <c r="Y5246" s="63"/>
    </row>
    <row r="5247" spans="1:25" ht="15">
      <c r="A5247" s="28" t="s">
        <v>36</v>
      </c>
      <c r="B5247" s="63" t="s">
        <v>162</v>
      </c>
      <c r="E5247" s="9" t="s">
        <v>278</v>
      </c>
      <c r="F5247" s="9" t="s">
        <v>278</v>
      </c>
      <c r="G5247" s="216">
        <v>190.3</v>
      </c>
      <c r="H5247" s="9">
        <v>146.39999999999782</v>
      </c>
      <c r="I5247" s="9">
        <v>177.50000000000182</v>
      </c>
      <c r="J5247" s="9">
        <v>150</v>
      </c>
      <c r="K5247" s="9">
        <v>159.89999999999054</v>
      </c>
      <c r="L5247" s="9">
        <v>219.60000000000218</v>
      </c>
      <c r="M5247" s="9"/>
      <c r="O5247" s="67">
        <v>1043.6999999999923</v>
      </c>
      <c r="Q5247" t="s">
        <v>287</v>
      </c>
      <c r="T5247"/>
      <c r="U5247" s="63"/>
      <c r="V5247" s="63"/>
      <c r="W5247" s="265"/>
      <c r="X5247" s="317"/>
      <c r="Y5247" s="63"/>
    </row>
    <row r="5248" spans="1:25" ht="15">
      <c r="A5248" s="28" t="s">
        <v>38</v>
      </c>
      <c r="B5248" s="63" t="s">
        <v>29</v>
      </c>
      <c r="E5248" s="216">
        <v>294.5</v>
      </c>
      <c r="F5248" s="9">
        <v>203.1</v>
      </c>
      <c r="G5248" s="216">
        <v>220.5</v>
      </c>
      <c r="H5248" s="9" t="s">
        <v>278</v>
      </c>
      <c r="I5248" s="9" t="s">
        <v>278</v>
      </c>
      <c r="J5248" s="9">
        <v>312.99999999999818</v>
      </c>
      <c r="K5248" s="9" t="s">
        <v>278</v>
      </c>
      <c r="L5248" s="9" t="s">
        <v>278</v>
      </c>
      <c r="M5248" s="9"/>
      <c r="O5248" s="67">
        <v>1031.0999999999981</v>
      </c>
      <c r="Q5248" t="s">
        <v>311</v>
      </c>
      <c r="T5248"/>
      <c r="U5248" s="273"/>
      <c r="V5248" s="63"/>
      <c r="W5248" s="282"/>
      <c r="X5248" s="317"/>
      <c r="Y5248" s="63"/>
    </row>
    <row r="5249" spans="1:25" ht="15">
      <c r="A5249" s="28" t="s">
        <v>145</v>
      </c>
      <c r="B5249" s="63" t="s">
        <v>33</v>
      </c>
      <c r="E5249" s="9">
        <v>235.4</v>
      </c>
      <c r="F5249" s="9">
        <v>65.400000000000006</v>
      </c>
      <c r="G5249" s="9">
        <v>60.9</v>
      </c>
      <c r="H5249" s="9">
        <v>213.89999999999418</v>
      </c>
      <c r="I5249" s="9">
        <v>35.999999999999091</v>
      </c>
      <c r="J5249" s="9">
        <v>150</v>
      </c>
      <c r="K5249" s="9">
        <v>159.59999999999854</v>
      </c>
      <c r="L5249" s="9">
        <v>92.399999999997817</v>
      </c>
      <c r="M5249" s="9"/>
      <c r="O5249" s="67">
        <v>1013.5999999999897</v>
      </c>
      <c r="T5249"/>
      <c r="U5249" s="273"/>
      <c r="V5249" s="63"/>
      <c r="W5249" s="283"/>
      <c r="X5249" s="317"/>
      <c r="Y5249" s="63"/>
    </row>
    <row r="5250" spans="1:25" ht="15">
      <c r="A5250" s="28" t="s">
        <v>146</v>
      </c>
      <c r="B5250" s="63" t="s">
        <v>6</v>
      </c>
      <c r="E5250" s="216">
        <v>289.39999999999998</v>
      </c>
      <c r="F5250" s="216">
        <v>332</v>
      </c>
      <c r="G5250" s="9">
        <v>9.1</v>
      </c>
      <c r="H5250" s="9">
        <v>152.30000000001019</v>
      </c>
      <c r="I5250" s="9">
        <v>1.5000000000009095</v>
      </c>
      <c r="J5250" s="9">
        <v>185.09999999999491</v>
      </c>
      <c r="K5250" s="9" t="s">
        <v>278</v>
      </c>
      <c r="L5250" s="9" t="s">
        <v>278</v>
      </c>
      <c r="M5250" s="9"/>
      <c r="O5250" s="67">
        <v>969.400000000006</v>
      </c>
      <c r="Q5250" t="s">
        <v>316</v>
      </c>
      <c r="T5250"/>
      <c r="U5250" s="273"/>
      <c r="V5250" s="63"/>
      <c r="W5250" s="283"/>
      <c r="X5250" s="317"/>
      <c r="Y5250" s="63"/>
    </row>
    <row r="5251" spans="1:25" ht="15">
      <c r="A5251" s="28" t="s">
        <v>147</v>
      </c>
      <c r="B5251" s="63" t="s">
        <v>695</v>
      </c>
      <c r="E5251" s="9" t="s">
        <v>278</v>
      </c>
      <c r="F5251" s="9" t="s">
        <v>278</v>
      </c>
      <c r="G5251" s="9" t="s">
        <v>278</v>
      </c>
      <c r="H5251" s="216">
        <v>289.59999999999127</v>
      </c>
      <c r="I5251" s="64" t="s">
        <v>279</v>
      </c>
      <c r="J5251" s="9">
        <v>227.49999999998181</v>
      </c>
      <c r="K5251" s="9">
        <v>255.99999999999272</v>
      </c>
      <c r="L5251" s="9">
        <v>193.59999999999491</v>
      </c>
      <c r="M5251" s="9"/>
      <c r="O5251" s="67">
        <v>966.69999999996071</v>
      </c>
      <c r="Q5251" t="s">
        <v>292</v>
      </c>
      <c r="T5251"/>
      <c r="U5251" s="63"/>
      <c r="V5251" s="63"/>
      <c r="W5251" s="265"/>
      <c r="X5251" s="317"/>
      <c r="Y5251" s="63"/>
    </row>
    <row r="5252" spans="1:25" ht="15">
      <c r="A5252" s="28" t="s">
        <v>151</v>
      </c>
      <c r="B5252" s="63" t="s">
        <v>144</v>
      </c>
      <c r="E5252" s="9" t="s">
        <v>278</v>
      </c>
      <c r="F5252" s="9">
        <v>243.7</v>
      </c>
      <c r="G5252" s="9">
        <v>82.5</v>
      </c>
      <c r="H5252" s="9">
        <v>160.10000000000946</v>
      </c>
      <c r="I5252" s="9">
        <v>144</v>
      </c>
      <c r="J5252" s="9">
        <v>130</v>
      </c>
      <c r="K5252" s="9">
        <v>177.60000000000218</v>
      </c>
      <c r="L5252" s="9" t="s">
        <v>278</v>
      </c>
      <c r="M5252" s="9"/>
      <c r="O5252" s="67">
        <v>937.90000000001169</v>
      </c>
      <c r="T5252"/>
      <c r="U5252" s="273"/>
      <c r="V5252" s="63"/>
      <c r="W5252" s="283"/>
      <c r="X5252" s="317"/>
      <c r="Y5252" s="63"/>
    </row>
    <row r="5253" spans="1:25" ht="15">
      <c r="A5253" s="28" t="s">
        <v>157</v>
      </c>
      <c r="B5253" s="28" t="s">
        <v>690</v>
      </c>
      <c r="E5253" s="9" t="s">
        <v>278</v>
      </c>
      <c r="F5253" s="9" t="s">
        <v>278</v>
      </c>
      <c r="G5253" s="9" t="s">
        <v>278</v>
      </c>
      <c r="H5253" s="9">
        <v>183.19999999999345</v>
      </c>
      <c r="I5253" s="9">
        <v>33.000000000000909</v>
      </c>
      <c r="J5253" s="213">
        <v>473.69999999999709</v>
      </c>
      <c r="K5253" s="9">
        <v>213.89999999999418</v>
      </c>
      <c r="L5253" s="9">
        <v>23.400000000008731</v>
      </c>
      <c r="M5253" s="9"/>
      <c r="O5253" s="67">
        <v>927.19999999999436</v>
      </c>
      <c r="Q5253" t="s">
        <v>281</v>
      </c>
      <c r="T5253" s="21" t="s">
        <v>1698</v>
      </c>
      <c r="U5253" s="218"/>
      <c r="V5253" s="63"/>
      <c r="W5253" s="283"/>
      <c r="X5253" s="317"/>
      <c r="Y5253" s="63"/>
    </row>
    <row r="5254" spans="1:25" ht="15">
      <c r="A5254" s="28" t="s">
        <v>159</v>
      </c>
      <c r="B5254" s="28" t="s">
        <v>685</v>
      </c>
      <c r="E5254" s="9" t="s">
        <v>278</v>
      </c>
      <c r="F5254" s="9" t="s">
        <v>278</v>
      </c>
      <c r="G5254" s="9" t="s">
        <v>278</v>
      </c>
      <c r="H5254" s="9">
        <v>253.80000000000655</v>
      </c>
      <c r="I5254" s="9">
        <v>180.00000000000091</v>
      </c>
      <c r="J5254" s="9">
        <v>79.000000000001819</v>
      </c>
      <c r="K5254" s="9">
        <v>255.399999999996</v>
      </c>
      <c r="L5254" s="9">
        <v>147.49999999998909</v>
      </c>
      <c r="M5254" s="9"/>
      <c r="O5254" s="67">
        <v>915.69999999999436</v>
      </c>
      <c r="T5254"/>
      <c r="U5254" s="63"/>
      <c r="V5254" s="63"/>
      <c r="W5254" s="283"/>
      <c r="X5254" s="317"/>
      <c r="Y5254" s="63"/>
    </row>
    <row r="5255" spans="1:25" ht="15">
      <c r="A5255" s="28" t="s">
        <v>160</v>
      </c>
      <c r="B5255" s="63" t="s">
        <v>745</v>
      </c>
      <c r="E5255" s="9" t="s">
        <v>278</v>
      </c>
      <c r="F5255" s="9" t="s">
        <v>278</v>
      </c>
      <c r="G5255" s="9" t="s">
        <v>278</v>
      </c>
      <c r="H5255" s="9">
        <v>169.40000000000146</v>
      </c>
      <c r="I5255" s="9">
        <v>19.799999999999272</v>
      </c>
      <c r="J5255" s="9">
        <v>238.70000000000437</v>
      </c>
      <c r="K5255" s="211">
        <v>319.29999999999927</v>
      </c>
      <c r="L5255" s="9">
        <v>163.50000000000182</v>
      </c>
      <c r="M5255" s="9"/>
      <c r="O5255" s="67">
        <v>910.70000000000618</v>
      </c>
      <c r="Q5255" t="s">
        <v>300</v>
      </c>
      <c r="T5255"/>
      <c r="U5255" s="273"/>
      <c r="V5255" s="63"/>
      <c r="W5255" s="283"/>
      <c r="X5255" s="317"/>
      <c r="Y5255" s="63"/>
    </row>
    <row r="5256" spans="1:25" ht="15">
      <c r="A5256" s="28" t="s">
        <v>161</v>
      </c>
      <c r="B5256" s="63" t="s">
        <v>1</v>
      </c>
      <c r="E5256" s="9">
        <v>36</v>
      </c>
      <c r="F5256" s="9">
        <v>2.4</v>
      </c>
      <c r="G5256" s="216">
        <v>254.4</v>
      </c>
      <c r="H5256" s="216">
        <v>280.29999999999927</v>
      </c>
      <c r="I5256" s="9">
        <v>32.399999999999636</v>
      </c>
      <c r="J5256" s="9">
        <v>226.50000000000182</v>
      </c>
      <c r="K5256" s="9">
        <v>38.999999999992724</v>
      </c>
      <c r="L5256" s="9">
        <v>38.5</v>
      </c>
      <c r="M5256" s="9"/>
      <c r="O5256" s="67">
        <v>909.49999999999341</v>
      </c>
      <c r="Q5256" t="s">
        <v>342</v>
      </c>
      <c r="T5256"/>
      <c r="U5256" s="63"/>
      <c r="V5256" s="63"/>
      <c r="W5256" s="265"/>
      <c r="X5256" s="317"/>
      <c r="Y5256" s="63"/>
    </row>
    <row r="5257" spans="1:25" ht="15">
      <c r="A5257" s="28" t="s">
        <v>163</v>
      </c>
      <c r="B5257" s="63" t="s">
        <v>719</v>
      </c>
      <c r="E5257" s="9" t="s">
        <v>278</v>
      </c>
      <c r="F5257" s="9" t="s">
        <v>278</v>
      </c>
      <c r="G5257" s="9" t="s">
        <v>278</v>
      </c>
      <c r="H5257" s="9">
        <v>33.80000000000291</v>
      </c>
      <c r="I5257" s="9">
        <v>119.89999999999964</v>
      </c>
      <c r="J5257" s="9">
        <v>210.20000000000073</v>
      </c>
      <c r="K5257" s="213">
        <v>334.10000000000218</v>
      </c>
      <c r="L5257" s="9">
        <v>203.99999999999272</v>
      </c>
      <c r="M5257" s="9"/>
      <c r="O5257" s="67">
        <v>901.99999999999818</v>
      </c>
      <c r="Q5257" t="s">
        <v>281</v>
      </c>
      <c r="T5257" s="21" t="s">
        <v>1698</v>
      </c>
      <c r="U5257" s="273"/>
      <c r="V5257" s="63"/>
      <c r="W5257" s="282"/>
      <c r="X5257" s="317"/>
      <c r="Y5257" s="63"/>
    </row>
    <row r="5258" spans="1:25" ht="15">
      <c r="A5258" s="28" t="s">
        <v>274</v>
      </c>
      <c r="B5258" s="63" t="s">
        <v>703</v>
      </c>
      <c r="E5258" s="9" t="s">
        <v>278</v>
      </c>
      <c r="F5258" s="9" t="s">
        <v>278</v>
      </c>
      <c r="G5258" s="9" t="s">
        <v>278</v>
      </c>
      <c r="H5258" s="9">
        <v>175.49999999999272</v>
      </c>
      <c r="I5258" s="9">
        <v>42.000000000002728</v>
      </c>
      <c r="J5258" s="216">
        <v>413.70000000001164</v>
      </c>
      <c r="K5258" s="9">
        <v>241.60000000000582</v>
      </c>
      <c r="L5258" s="9">
        <v>27.299999999995634</v>
      </c>
      <c r="M5258" s="9"/>
      <c r="O5258" s="67">
        <v>900.10000000000855</v>
      </c>
      <c r="Q5258" t="s">
        <v>284</v>
      </c>
      <c r="T5258"/>
      <c r="U5258" s="273"/>
      <c r="V5258" s="63"/>
      <c r="W5258" s="282"/>
      <c r="X5258" s="317"/>
      <c r="Y5258" s="63"/>
    </row>
    <row r="5259" spans="1:25" ht="15">
      <c r="A5259" s="28" t="s">
        <v>275</v>
      </c>
      <c r="B5259" s="63" t="s">
        <v>141</v>
      </c>
      <c r="E5259" s="9" t="s">
        <v>278</v>
      </c>
      <c r="F5259" s="216">
        <v>353</v>
      </c>
      <c r="G5259" s="9">
        <v>120.7</v>
      </c>
      <c r="H5259" s="9">
        <v>62.099999999994907</v>
      </c>
      <c r="I5259" s="64" t="s">
        <v>279</v>
      </c>
      <c r="J5259" s="9">
        <v>139.99999999999272</v>
      </c>
      <c r="K5259" s="9">
        <v>148.50000000000728</v>
      </c>
      <c r="L5259" s="9">
        <v>71.5</v>
      </c>
      <c r="M5259" s="9"/>
      <c r="O5259" s="67">
        <v>895.79999999999495</v>
      </c>
      <c r="Q5259" t="s">
        <v>297</v>
      </c>
      <c r="T5259"/>
      <c r="U5259" s="63"/>
      <c r="V5259" s="63"/>
      <c r="W5259" s="283"/>
      <c r="X5259" s="317"/>
      <c r="Y5259" s="63"/>
    </row>
    <row r="5260" spans="1:25" ht="15">
      <c r="A5260" s="28" t="s">
        <v>276</v>
      </c>
      <c r="B5260" s="63" t="s">
        <v>728</v>
      </c>
      <c r="E5260" s="9" t="s">
        <v>278</v>
      </c>
      <c r="F5260" s="9" t="s">
        <v>278</v>
      </c>
      <c r="G5260" s="9" t="s">
        <v>278</v>
      </c>
      <c r="H5260" s="9">
        <v>218.49999999999636</v>
      </c>
      <c r="I5260" s="9">
        <v>1.3000000000001819</v>
      </c>
      <c r="J5260" s="9">
        <v>231.99999999999636</v>
      </c>
      <c r="K5260" s="9">
        <v>183.30000000000291</v>
      </c>
      <c r="L5260" s="9">
        <v>237</v>
      </c>
      <c r="M5260" s="9"/>
      <c r="O5260" s="67">
        <v>872.09999999999582</v>
      </c>
      <c r="T5260"/>
      <c r="U5260" s="273"/>
      <c r="V5260" s="63"/>
      <c r="W5260" s="283"/>
      <c r="X5260" s="317"/>
      <c r="Y5260" s="63"/>
    </row>
    <row r="5261" spans="1:25" ht="15">
      <c r="A5261" s="28" t="s">
        <v>277</v>
      </c>
      <c r="B5261" s="218" t="s">
        <v>1568</v>
      </c>
      <c r="C5261" s="3"/>
      <c r="D5261" s="3"/>
      <c r="E5261" s="9" t="s">
        <v>278</v>
      </c>
      <c r="F5261" s="9" t="s">
        <v>278</v>
      </c>
      <c r="G5261" s="9" t="s">
        <v>278</v>
      </c>
      <c r="H5261" s="9" t="s">
        <v>278</v>
      </c>
      <c r="I5261" s="216">
        <v>259.49999999999909</v>
      </c>
      <c r="J5261" s="9">
        <v>222.50000000000364</v>
      </c>
      <c r="K5261" s="9">
        <v>231.60000000000582</v>
      </c>
      <c r="L5261" s="9">
        <v>158.40000000000146</v>
      </c>
      <c r="M5261" s="9"/>
      <c r="O5261" s="67">
        <v>872.00000000001</v>
      </c>
      <c r="Q5261" t="s">
        <v>283</v>
      </c>
      <c r="T5261"/>
      <c r="U5261" s="63"/>
      <c r="V5261" s="63"/>
      <c r="W5261" s="265"/>
      <c r="X5261" s="317"/>
      <c r="Y5261" s="63"/>
    </row>
    <row r="5262" spans="1:25" ht="15">
      <c r="A5262" s="28" t="s">
        <v>692</v>
      </c>
      <c r="B5262" s="63" t="s">
        <v>153</v>
      </c>
      <c r="E5262" s="9" t="s">
        <v>278</v>
      </c>
      <c r="F5262" s="9" t="s">
        <v>278</v>
      </c>
      <c r="G5262" s="9">
        <v>153.30000000000001</v>
      </c>
      <c r="H5262" s="9">
        <v>69.69999999999709</v>
      </c>
      <c r="I5262" s="64" t="s">
        <v>279</v>
      </c>
      <c r="J5262" s="216">
        <v>362.50000000000364</v>
      </c>
      <c r="K5262" s="9">
        <v>180.00000000001455</v>
      </c>
      <c r="L5262" s="9">
        <v>84.499999999992724</v>
      </c>
      <c r="M5262" s="9"/>
      <c r="O5262" s="67">
        <v>850.00000000000796</v>
      </c>
      <c r="Q5262" t="s">
        <v>287</v>
      </c>
      <c r="T5262"/>
      <c r="U5262" s="273"/>
      <c r="V5262" s="63"/>
      <c r="W5262" s="282"/>
      <c r="X5262" s="317"/>
      <c r="Y5262" s="63"/>
    </row>
    <row r="5263" spans="1:25" ht="15">
      <c r="A5263" s="28" t="s">
        <v>693</v>
      </c>
      <c r="B5263" s="63" t="s">
        <v>155</v>
      </c>
      <c r="E5263" s="9" t="s">
        <v>278</v>
      </c>
      <c r="F5263" s="9" t="s">
        <v>278</v>
      </c>
      <c r="G5263" s="9">
        <v>158</v>
      </c>
      <c r="H5263" s="9">
        <v>205.79999999999927</v>
      </c>
      <c r="I5263" s="64" t="s">
        <v>279</v>
      </c>
      <c r="J5263" s="9">
        <v>189.49999999999272</v>
      </c>
      <c r="K5263" s="9">
        <v>228.49999999998545</v>
      </c>
      <c r="L5263" s="9">
        <v>61.899999999994179</v>
      </c>
      <c r="M5263" s="9"/>
      <c r="O5263" s="67">
        <v>843.69999999997162</v>
      </c>
      <c r="T5263"/>
      <c r="U5263" s="273"/>
      <c r="V5263" s="63"/>
      <c r="W5263" s="283"/>
      <c r="X5263" s="317"/>
      <c r="Y5263" s="63"/>
    </row>
    <row r="5264" spans="1:25" ht="15">
      <c r="A5264" s="28" t="s">
        <v>694</v>
      </c>
      <c r="B5264" s="205" t="s">
        <v>1563</v>
      </c>
      <c r="C5264" s="3"/>
      <c r="D5264" s="3"/>
      <c r="E5264" s="9" t="s">
        <v>278</v>
      </c>
      <c r="F5264" s="9" t="s">
        <v>278</v>
      </c>
      <c r="G5264" s="9" t="s">
        <v>278</v>
      </c>
      <c r="H5264" s="9" t="s">
        <v>278</v>
      </c>
      <c r="I5264" s="9">
        <v>130.00000000000091</v>
      </c>
      <c r="J5264" s="212">
        <v>432.39999999999418</v>
      </c>
      <c r="K5264" s="216">
        <v>256.59999999999491</v>
      </c>
      <c r="L5264" s="9">
        <v>11.700000000000728</v>
      </c>
      <c r="M5264" s="9"/>
      <c r="O5264" s="67">
        <v>830.69999999999072</v>
      </c>
      <c r="Q5264" t="s">
        <v>318</v>
      </c>
      <c r="T5264"/>
      <c r="U5264" s="63"/>
      <c r="V5264" s="63"/>
      <c r="W5264" s="283"/>
      <c r="X5264" s="317"/>
      <c r="Y5264" s="63"/>
    </row>
    <row r="5265" spans="1:25" ht="15">
      <c r="A5265" s="28" t="s">
        <v>696</v>
      </c>
      <c r="B5265" s="63" t="s">
        <v>739</v>
      </c>
      <c r="E5265" s="9" t="s">
        <v>278</v>
      </c>
      <c r="F5265" s="9" t="s">
        <v>278</v>
      </c>
      <c r="G5265" s="9" t="s">
        <v>278</v>
      </c>
      <c r="H5265" s="216">
        <v>308.40000000000146</v>
      </c>
      <c r="I5265" s="9">
        <v>131.99999999999909</v>
      </c>
      <c r="J5265" s="9">
        <v>207.59999999999491</v>
      </c>
      <c r="K5265" s="9">
        <v>148.49999999999818</v>
      </c>
      <c r="L5265" s="9">
        <v>27.299999999999272</v>
      </c>
      <c r="M5265" s="9"/>
      <c r="O5265" s="67">
        <v>823.79999999999291</v>
      </c>
      <c r="Q5265" t="s">
        <v>297</v>
      </c>
      <c r="T5265"/>
      <c r="U5265" s="63"/>
      <c r="V5265" s="63"/>
      <c r="W5265" s="283"/>
      <c r="X5265" s="317"/>
      <c r="Y5265" s="63"/>
    </row>
    <row r="5266" spans="1:25" ht="15">
      <c r="A5266" s="28" t="s">
        <v>702</v>
      </c>
      <c r="B5266" s="63" t="s">
        <v>736</v>
      </c>
      <c r="E5266" s="9" t="s">
        <v>278</v>
      </c>
      <c r="F5266" s="9" t="s">
        <v>278</v>
      </c>
      <c r="G5266" s="9" t="s">
        <v>278</v>
      </c>
      <c r="H5266" s="9">
        <v>25.200000000000728</v>
      </c>
      <c r="I5266" s="211">
        <v>295.50000000000182</v>
      </c>
      <c r="J5266" s="9">
        <v>154.40000000000146</v>
      </c>
      <c r="K5266" s="9">
        <v>254.60000000000218</v>
      </c>
      <c r="L5266" s="9">
        <v>79.499999999996362</v>
      </c>
      <c r="M5266" s="9"/>
      <c r="O5266" s="67">
        <v>809.20000000000255</v>
      </c>
      <c r="Q5266" t="s">
        <v>300</v>
      </c>
      <c r="T5266"/>
      <c r="U5266" s="63"/>
      <c r="V5266" s="63"/>
      <c r="W5266" s="265"/>
      <c r="X5266" s="317"/>
      <c r="Y5266" s="63"/>
    </row>
    <row r="5267" spans="1:25" ht="15">
      <c r="A5267" s="28" t="s">
        <v>704</v>
      </c>
      <c r="B5267" s="28" t="s">
        <v>691</v>
      </c>
      <c r="E5267" s="9" t="s">
        <v>278</v>
      </c>
      <c r="F5267" s="9" t="s">
        <v>278</v>
      </c>
      <c r="G5267" s="9" t="s">
        <v>278</v>
      </c>
      <c r="H5267" s="9">
        <v>68.19999999999709</v>
      </c>
      <c r="I5267" s="9">
        <v>151.00000000000182</v>
      </c>
      <c r="J5267" s="9">
        <v>249.100000000004</v>
      </c>
      <c r="K5267" s="9">
        <v>229.50000000000728</v>
      </c>
      <c r="L5267" s="9">
        <v>107.80000000000655</v>
      </c>
      <c r="M5267" s="9"/>
      <c r="O5267" s="67">
        <v>805.60000000001673</v>
      </c>
      <c r="T5267"/>
      <c r="U5267" s="63"/>
      <c r="V5267" s="63"/>
      <c r="W5267" s="265"/>
      <c r="X5267" s="317"/>
      <c r="Y5267" s="63"/>
    </row>
    <row r="5268" spans="1:25" ht="15">
      <c r="A5268" s="28" t="s">
        <v>707</v>
      </c>
      <c r="B5268" s="63" t="s">
        <v>714</v>
      </c>
      <c r="E5268" s="9" t="s">
        <v>278</v>
      </c>
      <c r="F5268" s="9" t="s">
        <v>278</v>
      </c>
      <c r="G5268" s="9" t="s">
        <v>278</v>
      </c>
      <c r="H5268" s="9">
        <v>122.50000000000364</v>
      </c>
      <c r="I5268" s="9">
        <v>119.99999999999909</v>
      </c>
      <c r="J5268" s="9">
        <v>329.99999999999636</v>
      </c>
      <c r="K5268" s="9">
        <v>200.20000000000437</v>
      </c>
      <c r="L5268" s="9">
        <v>13.500000000007276</v>
      </c>
      <c r="M5268" s="9"/>
      <c r="O5268" s="67">
        <v>786.20000000001073</v>
      </c>
      <c r="T5268"/>
      <c r="U5268" s="63"/>
      <c r="V5268" s="63"/>
      <c r="W5268" s="265"/>
      <c r="X5268" s="317"/>
      <c r="Y5268" s="63"/>
    </row>
    <row r="5269" spans="1:25" ht="15">
      <c r="A5269" s="28" t="s">
        <v>708</v>
      </c>
      <c r="B5269" s="63" t="s">
        <v>753</v>
      </c>
      <c r="E5269" s="9" t="s">
        <v>278</v>
      </c>
      <c r="F5269" s="9" t="s">
        <v>278</v>
      </c>
      <c r="G5269" s="9" t="s">
        <v>278</v>
      </c>
      <c r="H5269" s="216">
        <v>367.09999999999127</v>
      </c>
      <c r="I5269" s="9">
        <v>35.999999999999091</v>
      </c>
      <c r="J5269" s="9">
        <v>140</v>
      </c>
      <c r="K5269" s="9">
        <v>166.299999999992</v>
      </c>
      <c r="L5269" s="9">
        <v>65.100000000002183</v>
      </c>
      <c r="M5269" s="9"/>
      <c r="O5269" s="67">
        <v>774.49999999998454</v>
      </c>
      <c r="Q5269" t="s">
        <v>283</v>
      </c>
      <c r="T5269"/>
      <c r="U5269" s="218"/>
      <c r="V5269" s="63"/>
      <c r="W5269" s="283"/>
      <c r="X5269" s="317"/>
      <c r="Y5269" s="63"/>
    </row>
    <row r="5270" spans="1:25" ht="15">
      <c r="A5270" s="28" t="s">
        <v>711</v>
      </c>
      <c r="B5270" s="63" t="s">
        <v>705</v>
      </c>
      <c r="E5270" s="9" t="s">
        <v>278</v>
      </c>
      <c r="F5270" s="9" t="s">
        <v>278</v>
      </c>
      <c r="G5270" s="9" t="s">
        <v>278</v>
      </c>
      <c r="H5270" s="9">
        <v>43.699999999993452</v>
      </c>
      <c r="I5270" s="9">
        <v>54.000000000000909</v>
      </c>
      <c r="J5270" s="9">
        <v>273.60000000000218</v>
      </c>
      <c r="K5270" s="9">
        <v>176.40000000000146</v>
      </c>
      <c r="L5270" s="9">
        <v>198.90000000000509</v>
      </c>
      <c r="M5270" s="9"/>
      <c r="O5270" s="67">
        <v>746.60000000000309</v>
      </c>
      <c r="T5270"/>
      <c r="U5270" s="63"/>
      <c r="V5270" s="63"/>
      <c r="W5270" s="265"/>
      <c r="X5270" s="317"/>
      <c r="Y5270" s="63"/>
    </row>
    <row r="5271" spans="1:25" ht="15">
      <c r="A5271" s="28" t="s">
        <v>713</v>
      </c>
      <c r="B5271" s="63" t="s">
        <v>735</v>
      </c>
      <c r="E5271" s="9" t="s">
        <v>278</v>
      </c>
      <c r="F5271" s="9" t="s">
        <v>278</v>
      </c>
      <c r="G5271" s="9" t="s">
        <v>278</v>
      </c>
      <c r="H5271" s="216">
        <v>281.40000000000873</v>
      </c>
      <c r="I5271" s="9">
        <v>42.000000000001819</v>
      </c>
      <c r="J5271" s="9">
        <v>154.40000000000146</v>
      </c>
      <c r="K5271" s="9">
        <v>209.99999999999636</v>
      </c>
      <c r="L5271" s="9">
        <v>52</v>
      </c>
      <c r="M5271" s="9"/>
      <c r="O5271" s="67">
        <v>739.80000000000837</v>
      </c>
      <c r="Q5271" t="s">
        <v>288</v>
      </c>
      <c r="T5271"/>
      <c r="U5271" s="273"/>
      <c r="V5271" s="63"/>
      <c r="W5271" s="283"/>
      <c r="X5271" s="317"/>
      <c r="Y5271" s="63"/>
    </row>
    <row r="5272" spans="1:25" ht="15">
      <c r="A5272" s="28" t="s">
        <v>718</v>
      </c>
      <c r="B5272" s="63" t="s">
        <v>156</v>
      </c>
      <c r="E5272" s="9" t="s">
        <v>278</v>
      </c>
      <c r="F5272" s="9" t="s">
        <v>278</v>
      </c>
      <c r="G5272" s="9">
        <v>69.400000000000006</v>
      </c>
      <c r="H5272" s="9">
        <v>146.59999999999854</v>
      </c>
      <c r="I5272" s="9">
        <v>109.60000000000036</v>
      </c>
      <c r="J5272" s="9">
        <v>182.30000000000291</v>
      </c>
      <c r="K5272" s="9">
        <v>207.89999999999418</v>
      </c>
      <c r="L5272" s="9" t="s">
        <v>278</v>
      </c>
      <c r="M5272" s="9"/>
      <c r="O5272" s="67">
        <v>715.79999999999598</v>
      </c>
      <c r="T5272"/>
      <c r="U5272" s="273"/>
      <c r="V5272" s="63"/>
      <c r="W5272" s="283"/>
      <c r="X5272" s="317"/>
      <c r="Y5272" s="63"/>
    </row>
    <row r="5273" spans="1:25" ht="15">
      <c r="A5273" s="28" t="s">
        <v>722</v>
      </c>
      <c r="B5273" s="63" t="s">
        <v>35</v>
      </c>
      <c r="E5273" s="9">
        <v>166.6</v>
      </c>
      <c r="F5273" s="216">
        <v>326.8</v>
      </c>
      <c r="G5273" s="9">
        <v>145.5</v>
      </c>
      <c r="H5273" s="9">
        <v>73.200000000002547</v>
      </c>
      <c r="I5273" s="64" t="s">
        <v>279</v>
      </c>
      <c r="J5273" s="9" t="s">
        <v>278</v>
      </c>
      <c r="K5273" s="9" t="s">
        <v>278</v>
      </c>
      <c r="L5273" s="9" t="s">
        <v>278</v>
      </c>
      <c r="M5273" s="9"/>
      <c r="O5273" s="67">
        <v>712.10000000000252</v>
      </c>
      <c r="Q5273" t="s">
        <v>288</v>
      </c>
      <c r="T5273"/>
      <c r="U5273" s="63"/>
      <c r="V5273" s="63"/>
      <c r="W5273" s="283"/>
      <c r="X5273" s="317"/>
      <c r="Y5273" s="63"/>
    </row>
    <row r="5274" spans="1:25" ht="15">
      <c r="A5274" s="28" t="s">
        <v>723</v>
      </c>
      <c r="B5274" s="63" t="s">
        <v>720</v>
      </c>
      <c r="E5274" s="9" t="s">
        <v>278</v>
      </c>
      <c r="F5274" s="9" t="s">
        <v>278</v>
      </c>
      <c r="G5274" s="9" t="s">
        <v>278</v>
      </c>
      <c r="H5274" s="9">
        <v>32.400000000001455</v>
      </c>
      <c r="I5274" s="9">
        <v>29.700000000000728</v>
      </c>
      <c r="J5274" s="9">
        <v>216.80000000000655</v>
      </c>
      <c r="K5274" s="216">
        <v>264.10000000000218</v>
      </c>
      <c r="L5274" s="9">
        <v>153.90000000000146</v>
      </c>
      <c r="M5274" s="9"/>
      <c r="O5274" s="67">
        <v>696.90000000001237</v>
      </c>
      <c r="Q5274" t="s">
        <v>297</v>
      </c>
      <c r="T5274"/>
      <c r="U5274" s="63"/>
      <c r="V5274" s="63"/>
      <c r="W5274" s="283"/>
      <c r="X5274" s="317"/>
      <c r="Y5274" s="63"/>
    </row>
    <row r="5275" spans="1:25" ht="15">
      <c r="A5275" s="28" t="s">
        <v>724</v>
      </c>
      <c r="B5275" s="205" t="s">
        <v>1561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64" t="s">
        <v>279</v>
      </c>
      <c r="J5275" s="216">
        <v>348.59999999999127</v>
      </c>
      <c r="K5275" s="9">
        <v>197.70000000000073</v>
      </c>
      <c r="L5275" s="9">
        <v>143.99999999999272</v>
      </c>
      <c r="M5275" s="9"/>
      <c r="O5275" s="67">
        <v>690.29999999998472</v>
      </c>
      <c r="Q5275" t="s">
        <v>293</v>
      </c>
      <c r="T5275"/>
      <c r="U5275" s="63"/>
      <c r="V5275" s="63"/>
      <c r="W5275" s="283"/>
      <c r="X5275" s="317"/>
      <c r="Y5275" s="63"/>
    </row>
    <row r="5276" spans="1:25" ht="15">
      <c r="A5276" s="28" t="s">
        <v>730</v>
      </c>
      <c r="B5276" s="205" t="s">
        <v>1559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105.99999999999727</v>
      </c>
      <c r="J5276" s="216">
        <v>392.50000000000364</v>
      </c>
      <c r="K5276" s="9">
        <v>172.5</v>
      </c>
      <c r="L5276" s="9">
        <v>10.800000000010186</v>
      </c>
      <c r="M5276" s="9"/>
      <c r="O5276" s="67">
        <v>681.8000000000111</v>
      </c>
      <c r="Q5276" t="s">
        <v>297</v>
      </c>
      <c r="T5276"/>
      <c r="U5276" s="273"/>
      <c r="V5276" s="63"/>
      <c r="W5276" s="282"/>
      <c r="X5276" s="317"/>
      <c r="Y5276" s="63"/>
    </row>
    <row r="5277" spans="1:25" ht="15">
      <c r="A5277" s="28" t="s">
        <v>738</v>
      </c>
      <c r="B5277" s="205" t="s">
        <v>1553</v>
      </c>
      <c r="C5277" s="3"/>
      <c r="D5277" s="3"/>
      <c r="E5277" s="9" t="s">
        <v>278</v>
      </c>
      <c r="F5277" s="9" t="s">
        <v>278</v>
      </c>
      <c r="G5277" s="9" t="s">
        <v>278</v>
      </c>
      <c r="H5277" s="9" t="s">
        <v>278</v>
      </c>
      <c r="I5277" s="9">
        <v>142.09999999999945</v>
      </c>
      <c r="J5277" s="9">
        <v>204.99999999999272</v>
      </c>
      <c r="K5277" s="216">
        <v>257.50000000000364</v>
      </c>
      <c r="L5277" s="9">
        <v>73.000000000003638</v>
      </c>
      <c r="M5277" s="9"/>
      <c r="O5277" s="67">
        <v>677.59999999999945</v>
      </c>
      <c r="Q5277" t="s">
        <v>287</v>
      </c>
      <c r="T5277"/>
      <c r="U5277" s="273"/>
      <c r="V5277" s="63"/>
      <c r="W5277" s="283"/>
      <c r="X5277" s="317"/>
      <c r="Y5277" s="63"/>
    </row>
    <row r="5278" spans="1:25" ht="15">
      <c r="A5278" s="28" t="s">
        <v>742</v>
      </c>
      <c r="B5278" s="205" t="s">
        <v>1558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54</v>
      </c>
      <c r="J5278" s="9">
        <v>196.799999999992</v>
      </c>
      <c r="K5278" s="212">
        <v>318.49999999999636</v>
      </c>
      <c r="L5278" s="9">
        <v>104.90000000000499</v>
      </c>
      <c r="M5278" s="9"/>
      <c r="O5278" s="67">
        <v>674.19999999999334</v>
      </c>
      <c r="Q5278" t="s">
        <v>282</v>
      </c>
      <c r="T5278"/>
      <c r="U5278" s="63"/>
      <c r="V5278" s="63"/>
      <c r="W5278" s="265"/>
      <c r="X5278" s="317"/>
      <c r="Y5278" s="63"/>
    </row>
    <row r="5279" spans="1:25" ht="15">
      <c r="A5279" s="28" t="s">
        <v>743</v>
      </c>
      <c r="B5279" s="63" t="s">
        <v>706</v>
      </c>
      <c r="E5279" s="9" t="s">
        <v>278</v>
      </c>
      <c r="F5279" s="9" t="s">
        <v>278</v>
      </c>
      <c r="G5279" s="9" t="s">
        <v>278</v>
      </c>
      <c r="H5279" s="9">
        <v>112.799999999992</v>
      </c>
      <c r="I5279" s="9">
        <v>123.00000000000182</v>
      </c>
      <c r="J5279" s="9">
        <v>150.00000000000728</v>
      </c>
      <c r="K5279" s="9">
        <v>222.00000000000728</v>
      </c>
      <c r="L5279" s="9">
        <v>63.299999999999272</v>
      </c>
      <c r="M5279" s="9"/>
      <c r="O5279" s="67">
        <v>671.10000000000764</v>
      </c>
      <c r="T5279"/>
      <c r="U5279" s="273"/>
      <c r="V5279" s="63"/>
      <c r="W5279" s="283"/>
      <c r="X5279" s="317"/>
      <c r="Y5279" s="63"/>
    </row>
    <row r="5280" spans="1:25" ht="15">
      <c r="A5280" s="28" t="s">
        <v>744</v>
      </c>
      <c r="B5280" s="63" t="s">
        <v>712</v>
      </c>
      <c r="E5280" s="9" t="s">
        <v>278</v>
      </c>
      <c r="F5280" s="9" t="s">
        <v>278</v>
      </c>
      <c r="G5280" s="9" t="s">
        <v>278</v>
      </c>
      <c r="H5280" s="9">
        <v>157.79999999999927</v>
      </c>
      <c r="I5280" s="64" t="s">
        <v>279</v>
      </c>
      <c r="J5280" s="9">
        <v>337.99999999998909</v>
      </c>
      <c r="K5280" s="9">
        <v>155.99999999999636</v>
      </c>
      <c r="L5280" s="64" t="s">
        <v>279</v>
      </c>
      <c r="M5280" s="64"/>
      <c r="O5280" s="67">
        <v>651.79999999998472</v>
      </c>
      <c r="T5280"/>
      <c r="U5280" s="218"/>
      <c r="V5280" s="63"/>
      <c r="W5280" s="283"/>
      <c r="X5280" s="317"/>
      <c r="Y5280" s="63"/>
    </row>
    <row r="5281" spans="1:25" ht="15">
      <c r="A5281" s="28" t="s">
        <v>750</v>
      </c>
      <c r="B5281" s="273" t="s">
        <v>1886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9">
        <v>254.99999999999636</v>
      </c>
      <c r="K5281" s="9">
        <v>250.40000000000146</v>
      </c>
      <c r="L5281" s="9">
        <v>132.99999999999272</v>
      </c>
      <c r="M5281" s="9"/>
      <c r="O5281" s="67">
        <v>638.39999999999054</v>
      </c>
      <c r="T5281"/>
      <c r="U5281" s="63"/>
      <c r="V5281" s="63"/>
      <c r="W5281" s="283"/>
      <c r="X5281" s="317"/>
      <c r="Y5281" s="63"/>
    </row>
    <row r="5282" spans="1:25" ht="15">
      <c r="A5282" s="28" t="s">
        <v>751</v>
      </c>
      <c r="B5282" s="63" t="s">
        <v>19</v>
      </c>
      <c r="E5282" s="9">
        <v>116.5</v>
      </c>
      <c r="F5282" s="9">
        <v>204.2</v>
      </c>
      <c r="G5282" s="9">
        <v>95.6</v>
      </c>
      <c r="H5282" s="9">
        <v>99.900000000008731</v>
      </c>
      <c r="I5282" s="64" t="s">
        <v>279</v>
      </c>
      <c r="J5282" s="9">
        <v>120.00000000000364</v>
      </c>
      <c r="K5282" s="9" t="s">
        <v>278</v>
      </c>
      <c r="L5282" s="9" t="s">
        <v>278</v>
      </c>
      <c r="M5282" s="9"/>
      <c r="O5282" s="67">
        <v>636.20000000001232</v>
      </c>
      <c r="T5282"/>
      <c r="U5282" s="63"/>
      <c r="V5282" s="63"/>
      <c r="W5282" s="265"/>
      <c r="X5282" s="317"/>
      <c r="Y5282" s="63"/>
    </row>
    <row r="5283" spans="1:25" ht="15">
      <c r="A5283" s="28" t="s">
        <v>752</v>
      </c>
      <c r="B5283" s="63" t="s">
        <v>4</v>
      </c>
      <c r="E5283" s="216">
        <v>281</v>
      </c>
      <c r="F5283" s="9">
        <v>26.4</v>
      </c>
      <c r="G5283" s="9">
        <v>46</v>
      </c>
      <c r="H5283" s="9">
        <v>134</v>
      </c>
      <c r="I5283" s="9">
        <v>144</v>
      </c>
      <c r="J5283" s="9" t="s">
        <v>278</v>
      </c>
      <c r="K5283" s="9" t="s">
        <v>278</v>
      </c>
      <c r="L5283" s="9" t="s">
        <v>278</v>
      </c>
      <c r="M5283" s="9"/>
      <c r="O5283" s="67">
        <v>631.4</v>
      </c>
      <c r="Q5283" t="s">
        <v>292</v>
      </c>
      <c r="T5283"/>
      <c r="U5283" s="63"/>
      <c r="V5283" s="63"/>
      <c r="W5283" s="265"/>
      <c r="X5283" s="317"/>
      <c r="Y5283" s="63"/>
    </row>
    <row r="5284" spans="1:25" ht="15">
      <c r="A5284" s="28" t="s">
        <v>754</v>
      </c>
      <c r="B5284" s="273" t="s">
        <v>1887</v>
      </c>
      <c r="C5284" s="3"/>
      <c r="D5284" s="3"/>
      <c r="E5284" s="9" t="s">
        <v>278</v>
      </c>
      <c r="F5284" s="9" t="s">
        <v>278</v>
      </c>
      <c r="G5284" s="9" t="s">
        <v>278</v>
      </c>
      <c r="H5284" s="9" t="s">
        <v>278</v>
      </c>
      <c r="I5284" s="9" t="s">
        <v>278</v>
      </c>
      <c r="J5284" s="9">
        <v>292.50000000000364</v>
      </c>
      <c r="K5284" s="9">
        <v>252.69999999999345</v>
      </c>
      <c r="L5284" s="9">
        <v>70.399999999999636</v>
      </c>
      <c r="M5284" s="9"/>
      <c r="O5284" s="67">
        <v>615.59999999999673</v>
      </c>
      <c r="T5284"/>
      <c r="U5284" s="63"/>
      <c r="V5284" s="63"/>
      <c r="W5284" s="283"/>
      <c r="X5284" s="317"/>
      <c r="Y5284" s="63"/>
    </row>
    <row r="5285" spans="1:25" ht="15">
      <c r="A5285" s="28" t="s">
        <v>755</v>
      </c>
      <c r="B5285" s="205" t="s">
        <v>1566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38.999999999998181</v>
      </c>
      <c r="J5285" s="9">
        <v>173.10000000000218</v>
      </c>
      <c r="K5285" s="9">
        <v>202.49999999998909</v>
      </c>
      <c r="L5285" s="9">
        <v>201.00000000000728</v>
      </c>
      <c r="M5285" s="9"/>
      <c r="O5285" s="67">
        <v>615.59999999999673</v>
      </c>
      <c r="T5285"/>
      <c r="U5285" s="273"/>
      <c r="V5285" s="63"/>
      <c r="W5285" s="283"/>
      <c r="X5285" s="317"/>
      <c r="Y5285" s="63"/>
    </row>
    <row r="5286" spans="1:25" ht="15">
      <c r="A5286" s="28" t="s">
        <v>756</v>
      </c>
      <c r="B5286" s="205" t="s">
        <v>1549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212">
        <v>287.5</v>
      </c>
      <c r="J5286" s="9">
        <v>188.5</v>
      </c>
      <c r="K5286" s="9">
        <v>16.299999999999272</v>
      </c>
      <c r="L5286" s="9">
        <v>110.09999999999127</v>
      </c>
      <c r="M5286" s="9"/>
      <c r="O5286" s="67">
        <v>602.39999999999054</v>
      </c>
      <c r="Q5286" t="s">
        <v>282</v>
      </c>
      <c r="T5286"/>
      <c r="U5286" s="63"/>
      <c r="V5286" s="63"/>
      <c r="W5286" s="283"/>
      <c r="X5286" s="317"/>
      <c r="Y5286" s="63"/>
    </row>
    <row r="5287" spans="1:25" ht="15">
      <c r="A5287" s="28" t="s">
        <v>759</v>
      </c>
      <c r="B5287" s="273" t="s">
        <v>1894</v>
      </c>
      <c r="C5287" s="3"/>
      <c r="D5287" s="3"/>
      <c r="E5287" s="9" t="s">
        <v>278</v>
      </c>
      <c r="F5287" s="9" t="s">
        <v>278</v>
      </c>
      <c r="G5287" s="9" t="s">
        <v>278</v>
      </c>
      <c r="H5287" s="9" t="s">
        <v>278</v>
      </c>
      <c r="I5287" s="9" t="s">
        <v>278</v>
      </c>
      <c r="J5287" s="216">
        <v>366.49999999999272</v>
      </c>
      <c r="K5287" s="9">
        <v>167.99999999999636</v>
      </c>
      <c r="L5287" s="9">
        <v>65.899999999997803</v>
      </c>
      <c r="M5287" s="9"/>
      <c r="O5287" s="67">
        <v>600.3999999999869</v>
      </c>
      <c r="Q5287" t="s">
        <v>292</v>
      </c>
      <c r="T5287"/>
      <c r="U5287" s="218"/>
      <c r="V5287" s="63"/>
      <c r="W5287" s="283"/>
      <c r="X5287" s="317"/>
      <c r="Y5287" s="63"/>
    </row>
    <row r="5288" spans="1:25" ht="15">
      <c r="A5288" s="28" t="s">
        <v>841</v>
      </c>
      <c r="B5288" s="63" t="s">
        <v>721</v>
      </c>
      <c r="E5288" s="9" t="s">
        <v>278</v>
      </c>
      <c r="F5288" s="9" t="s">
        <v>278</v>
      </c>
      <c r="G5288" s="9" t="s">
        <v>278</v>
      </c>
      <c r="H5288" s="9">
        <v>54.900000000005093</v>
      </c>
      <c r="I5288" s="9">
        <v>79.100000000002183</v>
      </c>
      <c r="J5288" s="9">
        <v>211.50000000000728</v>
      </c>
      <c r="K5288" s="9">
        <v>168.00000000000364</v>
      </c>
      <c r="L5288" s="9">
        <v>84.100000000005821</v>
      </c>
      <c r="M5288" s="9"/>
      <c r="O5288" s="67">
        <v>597.60000000002401</v>
      </c>
      <c r="T5288"/>
      <c r="U5288" s="218"/>
      <c r="V5288" s="63"/>
      <c r="W5288" s="282"/>
      <c r="X5288" s="317"/>
      <c r="Y5288" s="63"/>
    </row>
    <row r="5289" spans="1:25" ht="15">
      <c r="A5289" s="28" t="s">
        <v>842</v>
      </c>
      <c r="B5289" s="273" t="s">
        <v>1883</v>
      </c>
      <c r="C5289" s="3"/>
      <c r="D5289" s="3"/>
      <c r="E5289" s="9" t="s">
        <v>278</v>
      </c>
      <c r="F5289" s="9" t="s">
        <v>278</v>
      </c>
      <c r="G5289" s="9" t="s">
        <v>278</v>
      </c>
      <c r="H5289" s="9" t="s">
        <v>278</v>
      </c>
      <c r="I5289" s="9" t="s">
        <v>278</v>
      </c>
      <c r="J5289" s="9">
        <v>169.5</v>
      </c>
      <c r="K5289" s="9">
        <v>58.199999999998909</v>
      </c>
      <c r="L5289" s="216">
        <v>355.99999999999636</v>
      </c>
      <c r="M5289" s="216"/>
      <c r="O5289" s="67">
        <v>583.69999999999527</v>
      </c>
      <c r="Q5289" t="s">
        <v>284</v>
      </c>
      <c r="T5289"/>
      <c r="U5289" s="63"/>
      <c r="V5289" s="63"/>
      <c r="W5289" s="265"/>
      <c r="X5289" s="317"/>
      <c r="Y5289" s="63"/>
    </row>
    <row r="5290" spans="1:25" ht="15">
      <c r="A5290" s="28" t="s">
        <v>843</v>
      </c>
      <c r="B5290" s="63" t="s">
        <v>178</v>
      </c>
      <c r="E5290" s="9">
        <v>109.9</v>
      </c>
      <c r="F5290" s="213">
        <v>455.9</v>
      </c>
      <c r="G5290" s="9" t="s">
        <v>278</v>
      </c>
      <c r="H5290" s="9" t="s">
        <v>278</v>
      </c>
      <c r="I5290" s="9" t="s">
        <v>278</v>
      </c>
      <c r="J5290" s="9" t="s">
        <v>278</v>
      </c>
      <c r="K5290" s="9" t="s">
        <v>278</v>
      </c>
      <c r="L5290" s="9" t="s">
        <v>278</v>
      </c>
      <c r="M5290" s="9"/>
      <c r="O5290" s="67">
        <v>565.79999999999995</v>
      </c>
      <c r="Q5290" t="s">
        <v>281</v>
      </c>
      <c r="T5290" t="s">
        <v>1698</v>
      </c>
      <c r="U5290" s="63"/>
      <c r="V5290" s="63"/>
      <c r="W5290" s="283"/>
      <c r="X5290" s="317"/>
      <c r="Y5290" s="63"/>
    </row>
    <row r="5291" spans="1:25" ht="15">
      <c r="A5291" s="28" t="s">
        <v>844</v>
      </c>
      <c r="B5291" s="205" t="s">
        <v>1560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>
        <v>1.2999999999983629</v>
      </c>
      <c r="J5291" s="9">
        <v>140</v>
      </c>
      <c r="K5291" s="9">
        <v>245.00000000000364</v>
      </c>
      <c r="L5291" s="9">
        <v>177.20000000000437</v>
      </c>
      <c r="M5291" s="9"/>
      <c r="O5291" s="67">
        <v>563.50000000000637</v>
      </c>
      <c r="T5291"/>
      <c r="U5291" s="273"/>
      <c r="V5291" s="63"/>
      <c r="W5291" s="282"/>
      <c r="X5291" s="317"/>
      <c r="Y5291" s="63"/>
    </row>
    <row r="5292" spans="1:25" ht="15">
      <c r="A5292" s="28" t="s">
        <v>845</v>
      </c>
      <c r="B5292" s="273" t="s">
        <v>1891</v>
      </c>
      <c r="C5292" s="3"/>
      <c r="D5292" s="3"/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>
        <v>263.29999999999563</v>
      </c>
      <c r="K5292" s="9">
        <v>221.59999999999491</v>
      </c>
      <c r="L5292" s="9">
        <v>74.099999999998545</v>
      </c>
      <c r="M5292" s="9"/>
      <c r="O5292" s="67">
        <v>558.99999999998909</v>
      </c>
      <c r="T5292"/>
      <c r="U5292" s="63"/>
      <c r="V5292" s="63"/>
      <c r="W5292" s="282"/>
      <c r="X5292" s="317"/>
      <c r="Y5292" s="63"/>
    </row>
    <row r="5293" spans="1:25" ht="15">
      <c r="A5293" s="28" t="s">
        <v>846</v>
      </c>
      <c r="B5293" s="205" t="s">
        <v>1562</v>
      </c>
      <c r="C5293" s="3"/>
      <c r="D5293" s="3"/>
      <c r="E5293" s="9" t="s">
        <v>278</v>
      </c>
      <c r="F5293" s="9" t="s">
        <v>278</v>
      </c>
      <c r="G5293" s="9" t="s">
        <v>278</v>
      </c>
      <c r="H5293" s="9" t="s">
        <v>278</v>
      </c>
      <c r="I5293" s="9">
        <v>93.999999999999091</v>
      </c>
      <c r="J5293" s="9">
        <v>223.79999999999927</v>
      </c>
      <c r="K5293" s="9">
        <v>165.09999999999491</v>
      </c>
      <c r="L5293" s="9">
        <v>70.799999999988358</v>
      </c>
      <c r="M5293" s="9"/>
      <c r="O5293" s="67">
        <v>553.69999999998163</v>
      </c>
      <c r="T5293"/>
      <c r="U5293" s="273"/>
      <c r="V5293" s="63"/>
      <c r="W5293" s="283"/>
      <c r="X5293" s="317"/>
      <c r="Y5293" s="63"/>
    </row>
    <row r="5294" spans="1:25" ht="15">
      <c r="A5294" s="28" t="s">
        <v>847</v>
      </c>
      <c r="B5294" s="205" t="s">
        <v>1565</v>
      </c>
      <c r="C5294" s="3"/>
      <c r="D5294" s="3"/>
      <c r="E5294" s="9" t="s">
        <v>278</v>
      </c>
      <c r="F5294" s="9" t="s">
        <v>278</v>
      </c>
      <c r="G5294" s="9" t="s">
        <v>278</v>
      </c>
      <c r="H5294" s="9" t="s">
        <v>278</v>
      </c>
      <c r="I5294" s="9">
        <v>145.49999999999909</v>
      </c>
      <c r="J5294" s="9">
        <v>180.00000000000364</v>
      </c>
      <c r="K5294" s="9">
        <v>195.49999999998909</v>
      </c>
      <c r="L5294" s="9">
        <v>31.500000000007301</v>
      </c>
      <c r="M5294" s="9"/>
      <c r="O5294" s="67">
        <v>552.49999999999909</v>
      </c>
      <c r="T5294"/>
      <c r="U5294" s="63"/>
      <c r="V5294" s="63"/>
      <c r="W5294" s="265"/>
      <c r="X5294" s="317"/>
      <c r="Y5294" s="63"/>
    </row>
    <row r="5295" spans="1:25" ht="15">
      <c r="A5295" s="28" t="s">
        <v>848</v>
      </c>
      <c r="B5295" s="205" t="s">
        <v>1567</v>
      </c>
      <c r="C5295" s="3"/>
      <c r="D5295" s="3"/>
      <c r="E5295" s="9" t="s">
        <v>278</v>
      </c>
      <c r="F5295" s="9" t="s">
        <v>278</v>
      </c>
      <c r="G5295" s="9" t="s">
        <v>278</v>
      </c>
      <c r="H5295" s="9" t="s">
        <v>278</v>
      </c>
      <c r="I5295" s="216">
        <v>226.49999999999818</v>
      </c>
      <c r="J5295" s="9">
        <v>144.79999999999563</v>
      </c>
      <c r="K5295" s="9">
        <v>156.00000000000364</v>
      </c>
      <c r="L5295" s="9" t="s">
        <v>278</v>
      </c>
      <c r="M5295" s="9"/>
      <c r="O5295" s="67">
        <v>527.29999999999745</v>
      </c>
      <c r="Q5295" t="s">
        <v>288</v>
      </c>
      <c r="T5295"/>
      <c r="U5295" s="63"/>
      <c r="V5295" s="63"/>
      <c r="W5295" s="282"/>
      <c r="X5295" s="317"/>
      <c r="Y5295" s="63"/>
    </row>
    <row r="5296" spans="1:25" ht="15">
      <c r="A5296" s="28" t="s">
        <v>849</v>
      </c>
      <c r="B5296" s="273" t="s">
        <v>1924</v>
      </c>
      <c r="C5296" s="3"/>
      <c r="D5296" s="3"/>
      <c r="E5296" s="9" t="s">
        <v>278</v>
      </c>
      <c r="F5296" s="9" t="s">
        <v>278</v>
      </c>
      <c r="G5296" s="9" t="s">
        <v>278</v>
      </c>
      <c r="H5296" s="9" t="s">
        <v>278</v>
      </c>
      <c r="I5296" s="9" t="s">
        <v>278</v>
      </c>
      <c r="J5296" s="9" t="s">
        <v>278</v>
      </c>
      <c r="K5296" s="9">
        <v>115.79999999999927</v>
      </c>
      <c r="L5296" s="211">
        <v>403.50000000000182</v>
      </c>
      <c r="M5296" s="211"/>
      <c r="O5296" s="67">
        <v>519.30000000000109</v>
      </c>
      <c r="Q5296" t="s">
        <v>300</v>
      </c>
      <c r="T5296"/>
      <c r="U5296" s="63"/>
      <c r="V5296" s="63"/>
      <c r="W5296" s="283"/>
      <c r="X5296" s="317"/>
      <c r="Y5296" s="63"/>
    </row>
    <row r="5297" spans="1:25" ht="15">
      <c r="A5297" s="28" t="s">
        <v>850</v>
      </c>
      <c r="B5297" s="273" t="s">
        <v>1888</v>
      </c>
      <c r="C5297" s="3"/>
      <c r="D5297" s="3"/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>
        <v>184.10000000000946</v>
      </c>
      <c r="K5297" s="9">
        <v>167.700000000008</v>
      </c>
      <c r="L5297" s="9">
        <v>140.39999999999782</v>
      </c>
      <c r="M5297" s="9"/>
      <c r="O5297" s="67">
        <v>492.20000000001528</v>
      </c>
      <c r="T5297"/>
      <c r="U5297" s="63"/>
      <c r="V5297" s="63"/>
      <c r="W5297" s="283"/>
      <c r="X5297" s="317"/>
      <c r="Y5297" s="63"/>
    </row>
    <row r="5298" spans="1:25" ht="15">
      <c r="A5298" s="28" t="s">
        <v>851</v>
      </c>
      <c r="B5298" s="273" t="s">
        <v>1890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 t="s">
        <v>278</v>
      </c>
      <c r="J5298" s="9">
        <v>129.99999999999272</v>
      </c>
      <c r="K5298" s="9">
        <v>141.89999999999964</v>
      </c>
      <c r="L5298" s="9">
        <v>188</v>
      </c>
      <c r="M5298" s="9"/>
      <c r="O5298" s="67">
        <v>459.89999999999236</v>
      </c>
      <c r="T5298"/>
      <c r="U5298" s="218"/>
      <c r="V5298" s="63"/>
      <c r="W5298" s="283"/>
      <c r="X5298" s="317"/>
      <c r="Y5298" s="63"/>
    </row>
    <row r="5299" spans="1:25" ht="15">
      <c r="A5299" s="28" t="s">
        <v>852</v>
      </c>
      <c r="B5299" s="273" t="s">
        <v>1889</v>
      </c>
      <c r="C5299" s="3"/>
      <c r="D5299" s="3"/>
      <c r="E5299" s="9" t="s">
        <v>278</v>
      </c>
      <c r="F5299" s="9" t="s">
        <v>278</v>
      </c>
      <c r="G5299" s="9" t="s">
        <v>278</v>
      </c>
      <c r="H5299" s="9" t="s">
        <v>278</v>
      </c>
      <c r="I5299" s="9" t="s">
        <v>278</v>
      </c>
      <c r="J5299" s="9">
        <v>274.70000000001164</v>
      </c>
      <c r="K5299" s="9">
        <v>144.00000000000364</v>
      </c>
      <c r="L5299" s="9" t="s">
        <v>278</v>
      </c>
      <c r="M5299" s="9"/>
      <c r="O5299" s="67">
        <v>418.70000000001528</v>
      </c>
      <c r="T5299"/>
      <c r="U5299" s="63"/>
      <c r="V5299" s="63"/>
      <c r="W5299" s="265"/>
      <c r="X5299" s="317"/>
      <c r="Y5299" s="63"/>
    </row>
    <row r="5300" spans="1:25" ht="15">
      <c r="A5300" s="28" t="s">
        <v>853</v>
      </c>
      <c r="B5300" s="273" t="s">
        <v>1927</v>
      </c>
      <c r="C5300" s="3"/>
      <c r="D5300" s="3"/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9.8000000000010914</v>
      </c>
      <c r="L5300" s="213">
        <v>405.69999999999902</v>
      </c>
      <c r="M5300" s="213"/>
      <c r="O5300" s="67">
        <v>415.50000000000011</v>
      </c>
      <c r="Q5300" t="s">
        <v>281</v>
      </c>
      <c r="T5300" s="21" t="s">
        <v>1698</v>
      </c>
      <c r="U5300" s="273"/>
      <c r="V5300" s="63"/>
      <c r="W5300" s="283"/>
      <c r="X5300" s="317"/>
      <c r="Y5300" s="63"/>
    </row>
    <row r="5301" spans="1:25" ht="15">
      <c r="A5301" s="28" t="s">
        <v>854</v>
      </c>
      <c r="B5301" s="205" t="s">
        <v>1551</v>
      </c>
      <c r="C5301" s="3"/>
      <c r="D5301" s="3"/>
      <c r="E5301" s="9" t="s">
        <v>278</v>
      </c>
      <c r="F5301" s="9" t="s">
        <v>278</v>
      </c>
      <c r="G5301" s="9" t="s">
        <v>278</v>
      </c>
      <c r="H5301" s="9" t="s">
        <v>278</v>
      </c>
      <c r="I5301" s="9">
        <v>132</v>
      </c>
      <c r="J5301" s="9">
        <v>268.20000000000073</v>
      </c>
      <c r="K5301" s="9" t="s">
        <v>278</v>
      </c>
      <c r="L5301" s="9" t="s">
        <v>278</v>
      </c>
      <c r="M5301" s="9"/>
      <c r="O5301" s="67">
        <v>400.20000000000073</v>
      </c>
      <c r="T5301"/>
      <c r="U5301" s="273"/>
      <c r="V5301" s="63"/>
      <c r="W5301" s="283"/>
      <c r="X5301" s="317"/>
      <c r="Y5301" s="63"/>
    </row>
    <row r="5302" spans="1:25" ht="15">
      <c r="A5302" s="28" t="s">
        <v>855</v>
      </c>
      <c r="B5302" s="273" t="s">
        <v>2541</v>
      </c>
      <c r="C5302" s="3"/>
      <c r="D5302" s="3"/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 t="s">
        <v>278</v>
      </c>
      <c r="L5302" s="212">
        <v>393.79999999999399</v>
      </c>
      <c r="M5302" s="212"/>
      <c r="N5302" s="67"/>
      <c r="O5302" s="67">
        <v>393.79999999999399</v>
      </c>
      <c r="Q5302" t="s">
        <v>282</v>
      </c>
      <c r="T5302" s="218"/>
      <c r="U5302" s="63"/>
      <c r="V5302" s="63"/>
      <c r="W5302" s="283"/>
      <c r="X5302" s="317"/>
      <c r="Y5302" s="63"/>
    </row>
    <row r="5303" spans="1:25" ht="15">
      <c r="A5303" s="28" t="s">
        <v>856</v>
      </c>
      <c r="B5303" s="273" t="s">
        <v>1882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149.99999999999272</v>
      </c>
      <c r="K5303" s="9">
        <v>156.00000000000364</v>
      </c>
      <c r="L5303" s="9">
        <v>71.5</v>
      </c>
      <c r="M5303" s="9"/>
      <c r="O5303" s="67">
        <v>377.49999999999636</v>
      </c>
      <c r="T5303"/>
      <c r="U5303" s="63"/>
      <c r="V5303" s="63"/>
      <c r="W5303" s="283"/>
      <c r="X5303" s="317"/>
      <c r="Y5303" s="63"/>
    </row>
    <row r="5304" spans="1:25" ht="15">
      <c r="A5304" s="28" t="s">
        <v>857</v>
      </c>
      <c r="B5304" s="63" t="s">
        <v>2542</v>
      </c>
      <c r="C5304" s="3"/>
      <c r="D5304" s="3"/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 t="s">
        <v>278</v>
      </c>
      <c r="L5304" s="216">
        <v>370.49999999999272</v>
      </c>
      <c r="M5304" s="216"/>
      <c r="N5304" s="67"/>
      <c r="O5304" s="67">
        <v>370.49999999999272</v>
      </c>
      <c r="Q5304" t="s">
        <v>283</v>
      </c>
      <c r="T5304" s="218"/>
      <c r="U5304" s="273"/>
      <c r="V5304" s="63"/>
      <c r="W5304" s="283"/>
      <c r="X5304" s="317"/>
      <c r="Y5304" s="63"/>
    </row>
    <row r="5305" spans="1:25" ht="15">
      <c r="A5305" s="28" t="s">
        <v>858</v>
      </c>
      <c r="B5305" s="63" t="s">
        <v>2558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 t="s">
        <v>278</v>
      </c>
      <c r="K5305" s="9" t="s">
        <v>278</v>
      </c>
      <c r="L5305" s="216">
        <v>342.89999999999782</v>
      </c>
      <c r="M5305" s="216"/>
      <c r="N5305" s="67"/>
      <c r="O5305" s="67">
        <v>342.89999999999782</v>
      </c>
      <c r="Q5305" t="s">
        <v>297</v>
      </c>
      <c r="T5305" s="218"/>
      <c r="U5305" s="273"/>
      <c r="V5305" s="63"/>
      <c r="W5305" s="283"/>
      <c r="X5305" s="317"/>
      <c r="Y5305" s="63"/>
    </row>
    <row r="5306" spans="1:25" ht="15">
      <c r="A5306" s="28" t="s">
        <v>859</v>
      </c>
      <c r="B5306" s="273" t="s">
        <v>2726</v>
      </c>
      <c r="C5306" s="3"/>
      <c r="D5306" s="3"/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216">
        <v>262.60000000000582</v>
      </c>
      <c r="L5306" s="9">
        <v>73.100000000005821</v>
      </c>
      <c r="M5306" s="9"/>
      <c r="O5306" s="67">
        <v>335.70000000001164</v>
      </c>
      <c r="Q5306" t="s">
        <v>292</v>
      </c>
      <c r="T5306"/>
      <c r="U5306" s="63"/>
      <c r="V5306" s="63"/>
      <c r="W5306" s="265"/>
      <c r="X5306" s="317"/>
      <c r="Y5306" s="63"/>
    </row>
    <row r="5307" spans="1:25" ht="15">
      <c r="A5307" s="28" t="s">
        <v>860</v>
      </c>
      <c r="B5307" s="63" t="s">
        <v>179</v>
      </c>
      <c r="E5307" s="211">
        <v>328.05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 t="s">
        <v>278</v>
      </c>
      <c r="M5307" s="9"/>
      <c r="O5307" s="67">
        <v>328.05</v>
      </c>
      <c r="Q5307" t="s">
        <v>300</v>
      </c>
      <c r="T5307"/>
      <c r="U5307" s="63"/>
      <c r="V5307" s="63"/>
      <c r="W5307" s="283"/>
      <c r="X5307" s="317"/>
      <c r="Y5307" s="63"/>
    </row>
    <row r="5308" spans="1:25" ht="15">
      <c r="A5308" s="28" t="s">
        <v>861</v>
      </c>
      <c r="B5308" s="273" t="s">
        <v>1899</v>
      </c>
      <c r="C5308" s="3"/>
      <c r="D5308" s="3"/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>
        <v>33</v>
      </c>
      <c r="L5308" s="216">
        <v>290.70000000000073</v>
      </c>
      <c r="M5308" s="216"/>
      <c r="O5308" s="67">
        <v>323.70000000000073</v>
      </c>
      <c r="Q5308" t="s">
        <v>287</v>
      </c>
      <c r="T5308"/>
      <c r="U5308" s="63"/>
      <c r="V5308" s="63"/>
      <c r="W5308" s="265"/>
      <c r="X5308" s="317"/>
      <c r="Y5308" s="63"/>
    </row>
    <row r="5309" spans="1:25" ht="15">
      <c r="A5309" s="28" t="s">
        <v>862</v>
      </c>
      <c r="B5309" s="63" t="s">
        <v>701</v>
      </c>
      <c r="E5309" s="9" t="s">
        <v>278</v>
      </c>
      <c r="F5309" s="9" t="s">
        <v>278</v>
      </c>
      <c r="G5309" s="9" t="s">
        <v>278</v>
      </c>
      <c r="H5309" s="9">
        <v>240.80000000000655</v>
      </c>
      <c r="I5309" s="9">
        <v>67.499999999997272</v>
      </c>
      <c r="J5309" s="9" t="s">
        <v>278</v>
      </c>
      <c r="K5309" s="9" t="s">
        <v>278</v>
      </c>
      <c r="L5309" s="9" t="s">
        <v>278</v>
      </c>
      <c r="M5309" s="9"/>
      <c r="O5309" s="67">
        <v>308.30000000000382</v>
      </c>
      <c r="T5309"/>
      <c r="U5309" s="273"/>
      <c r="V5309" s="63"/>
      <c r="W5309" s="283"/>
      <c r="X5309" s="317"/>
      <c r="Y5309" s="63"/>
    </row>
    <row r="5310" spans="1:25" ht="15">
      <c r="A5310" s="28" t="s">
        <v>863</v>
      </c>
      <c r="B5310" s="273" t="s">
        <v>1902</v>
      </c>
      <c r="C5310" s="3"/>
      <c r="D5310" s="3"/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>
        <v>254.09999999999491</v>
      </c>
      <c r="L5310" s="9">
        <v>33.599999999994907</v>
      </c>
      <c r="M5310" s="9"/>
      <c r="O5310" s="67">
        <v>287.69999999998981</v>
      </c>
      <c r="T5310"/>
      <c r="U5310" s="63"/>
      <c r="V5310" s="63"/>
      <c r="W5310" s="265"/>
      <c r="X5310" s="317"/>
      <c r="Y5310" s="63"/>
    </row>
    <row r="5311" spans="1:25" ht="15">
      <c r="A5311" s="28" t="s">
        <v>864</v>
      </c>
      <c r="B5311" s="273" t="s">
        <v>1898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 t="s">
        <v>278</v>
      </c>
      <c r="J5311" s="9" t="s">
        <v>278</v>
      </c>
      <c r="K5311" s="216">
        <v>256.80000000000291</v>
      </c>
      <c r="L5311" s="9">
        <v>25.199999999993452</v>
      </c>
      <c r="M5311" s="9"/>
      <c r="O5311" s="67">
        <v>281.99999999999636</v>
      </c>
      <c r="Q5311" t="s">
        <v>288</v>
      </c>
      <c r="T5311"/>
      <c r="U5311" s="273"/>
      <c r="V5311" s="63"/>
      <c r="W5311" s="282"/>
      <c r="X5311" s="317"/>
      <c r="Y5311" s="63"/>
    </row>
    <row r="5312" spans="1:25" ht="15">
      <c r="A5312" s="28" t="s">
        <v>865</v>
      </c>
      <c r="B5312" s="63" t="s">
        <v>2544</v>
      </c>
      <c r="C5312" s="3"/>
      <c r="D5312" s="3"/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216">
        <v>276.29999999999563</v>
      </c>
      <c r="M5312" s="216"/>
      <c r="N5312" s="67"/>
      <c r="O5312" s="67">
        <v>276.29999999999563</v>
      </c>
      <c r="Q5312" t="s">
        <v>293</v>
      </c>
      <c r="T5312" s="218"/>
      <c r="U5312" s="63"/>
      <c r="V5312" s="63"/>
      <c r="W5312" s="283"/>
      <c r="X5312" s="317"/>
      <c r="Y5312" s="63"/>
    </row>
    <row r="5313" spans="1:25" ht="15">
      <c r="A5313" s="28" t="s">
        <v>866</v>
      </c>
      <c r="B5313" s="273" t="s">
        <v>2003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 t="s">
        <v>278</v>
      </c>
      <c r="K5313" s="9">
        <v>228.50000000000728</v>
      </c>
      <c r="L5313" s="9">
        <v>40.5</v>
      </c>
      <c r="M5313" s="9"/>
      <c r="O5313" s="67">
        <v>269.00000000000728</v>
      </c>
      <c r="T5313"/>
      <c r="U5313" s="63"/>
      <c r="V5313" s="63"/>
      <c r="W5313" s="265"/>
      <c r="X5313" s="317"/>
      <c r="Y5313" s="63"/>
    </row>
    <row r="5314" spans="1:25" ht="15">
      <c r="A5314" s="28" t="s">
        <v>867</v>
      </c>
      <c r="B5314" s="63" t="s">
        <v>741</v>
      </c>
      <c r="E5314" s="9" t="s">
        <v>278</v>
      </c>
      <c r="F5314" s="9" t="s">
        <v>278</v>
      </c>
      <c r="G5314" s="9" t="s">
        <v>278</v>
      </c>
      <c r="H5314" s="9">
        <v>239.89999999999964</v>
      </c>
      <c r="I5314" s="9" t="s">
        <v>278</v>
      </c>
      <c r="J5314" s="9" t="s">
        <v>278</v>
      </c>
      <c r="K5314" s="9" t="s">
        <v>278</v>
      </c>
      <c r="L5314" s="9" t="s">
        <v>278</v>
      </c>
      <c r="M5314" s="9"/>
      <c r="O5314" s="67">
        <v>239.89999999999964</v>
      </c>
      <c r="T5314"/>
      <c r="U5314" s="63"/>
      <c r="V5314" s="63"/>
      <c r="W5314" s="283"/>
      <c r="X5314" s="317"/>
      <c r="Y5314" s="63"/>
    </row>
    <row r="5315" spans="1:25" ht="15">
      <c r="A5315" s="28" t="s">
        <v>868</v>
      </c>
      <c r="B5315" s="63" t="s">
        <v>2559</v>
      </c>
      <c r="C5315" s="3"/>
      <c r="D5315" s="3"/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233.20000000000073</v>
      </c>
      <c r="M5315" s="9"/>
      <c r="N5315" s="67"/>
      <c r="O5315" s="67">
        <v>233.20000000000073</v>
      </c>
      <c r="T5315" s="218"/>
      <c r="U5315" s="63"/>
      <c r="V5315" s="63"/>
      <c r="W5315" s="282"/>
      <c r="X5315" s="317"/>
      <c r="Y5315" s="63"/>
    </row>
    <row r="5316" spans="1:25" ht="15">
      <c r="A5316" s="28" t="s">
        <v>869</v>
      </c>
      <c r="B5316" s="273" t="s">
        <v>1905</v>
      </c>
      <c r="C5316" s="3"/>
      <c r="D5316" s="3"/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>
        <v>186.19999999999891</v>
      </c>
      <c r="L5316" s="9">
        <v>39</v>
      </c>
      <c r="M5316" s="9"/>
      <c r="O5316" s="67">
        <v>225.19999999999891</v>
      </c>
      <c r="T5316"/>
      <c r="U5316" s="63"/>
      <c r="V5316" s="63"/>
      <c r="W5316" s="283"/>
      <c r="X5316" s="317"/>
      <c r="Y5316" s="63"/>
    </row>
    <row r="5317" spans="1:25" ht="15">
      <c r="A5317" s="28" t="s">
        <v>870</v>
      </c>
      <c r="B5317" s="63" t="s">
        <v>2545</v>
      </c>
      <c r="C5317" s="3"/>
      <c r="D5317" s="3"/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 t="s">
        <v>278</v>
      </c>
      <c r="L5317" s="9">
        <v>225</v>
      </c>
      <c r="M5317" s="9"/>
      <c r="N5317" s="67"/>
      <c r="O5317" s="67">
        <v>225</v>
      </c>
      <c r="T5317" s="218"/>
      <c r="U5317" s="28"/>
      <c r="V5317" s="63"/>
      <c r="W5317" s="283"/>
      <c r="X5317" s="317"/>
      <c r="Y5317" s="63"/>
    </row>
    <row r="5318" spans="1:25" ht="15">
      <c r="A5318" s="28" t="s">
        <v>871</v>
      </c>
      <c r="B5318" s="63" t="s">
        <v>158</v>
      </c>
      <c r="E5318" s="9" t="s">
        <v>278</v>
      </c>
      <c r="F5318" s="9" t="s">
        <v>278</v>
      </c>
      <c r="G5318" s="9">
        <v>50.9</v>
      </c>
      <c r="H5318" s="9">
        <v>103.79999999999927</v>
      </c>
      <c r="I5318" s="9">
        <v>64.999999999998181</v>
      </c>
      <c r="J5318" s="9" t="s">
        <v>278</v>
      </c>
      <c r="K5318" s="9" t="s">
        <v>278</v>
      </c>
      <c r="L5318" s="9" t="s">
        <v>278</v>
      </c>
      <c r="M5318" s="9"/>
      <c r="O5318" s="67">
        <v>219.69999999999746</v>
      </c>
      <c r="T5318"/>
      <c r="U5318" s="273"/>
      <c r="V5318" s="63"/>
      <c r="W5318" s="283"/>
      <c r="X5318" s="317"/>
      <c r="Y5318" s="63"/>
    </row>
    <row r="5319" spans="1:25" ht="15">
      <c r="A5319" s="28" t="s">
        <v>872</v>
      </c>
      <c r="B5319" s="273" t="s">
        <v>1900</v>
      </c>
      <c r="C5319" s="3"/>
      <c r="D5319" s="3"/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156</v>
      </c>
      <c r="L5319" s="9">
        <v>62.999999999996362</v>
      </c>
      <c r="M5319" s="9"/>
      <c r="O5319" s="67">
        <v>218.99999999999636</v>
      </c>
      <c r="T5319"/>
      <c r="U5319" s="218"/>
      <c r="V5319" s="63"/>
      <c r="W5319" s="283"/>
      <c r="X5319" s="317"/>
      <c r="Y5319" s="63"/>
    </row>
    <row r="5320" spans="1:25" ht="15">
      <c r="A5320" s="28" t="s">
        <v>873</v>
      </c>
      <c r="B5320" s="63" t="s">
        <v>726</v>
      </c>
      <c r="E5320" s="9" t="s">
        <v>278</v>
      </c>
      <c r="F5320" s="9" t="s">
        <v>278</v>
      </c>
      <c r="G5320" s="9" t="s">
        <v>278</v>
      </c>
      <c r="H5320" s="9">
        <v>209.60000000000582</v>
      </c>
      <c r="I5320" s="64" t="s">
        <v>279</v>
      </c>
      <c r="J5320" s="9" t="s">
        <v>278</v>
      </c>
      <c r="K5320" s="9" t="s">
        <v>278</v>
      </c>
      <c r="L5320" s="9" t="s">
        <v>278</v>
      </c>
      <c r="M5320" s="9"/>
      <c r="O5320" s="67">
        <v>209.60000000000582</v>
      </c>
      <c r="T5320"/>
      <c r="U5320" s="273"/>
      <c r="V5320" s="63"/>
      <c r="W5320" s="283"/>
      <c r="X5320" s="317"/>
      <c r="Y5320" s="63"/>
    </row>
    <row r="5321" spans="1:25" ht="15">
      <c r="A5321" s="28" t="s">
        <v>874</v>
      </c>
      <c r="B5321" s="63" t="s">
        <v>2546</v>
      </c>
      <c r="C5321" s="3"/>
      <c r="D5321" s="3"/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206.29999999999563</v>
      </c>
      <c r="M5321" s="9"/>
      <c r="N5321" s="67"/>
      <c r="O5321" s="67">
        <v>206.29999999999563</v>
      </c>
      <c r="T5321" s="218"/>
      <c r="U5321" s="63"/>
      <c r="V5321" s="63"/>
      <c r="W5321" s="265"/>
      <c r="X5321" s="317"/>
      <c r="Y5321" s="63"/>
    </row>
    <row r="5322" spans="1:25" ht="15">
      <c r="A5322" s="28" t="s">
        <v>875</v>
      </c>
      <c r="B5322" s="273" t="s">
        <v>2540</v>
      </c>
      <c r="C5322" s="3"/>
      <c r="D5322" s="3"/>
      <c r="E5322" s="9" t="s">
        <v>278</v>
      </c>
      <c r="F5322" s="9" t="s">
        <v>278</v>
      </c>
      <c r="G5322" s="9" t="s">
        <v>278</v>
      </c>
      <c r="H5322" s="9" t="s">
        <v>278</v>
      </c>
      <c r="I5322" s="9" t="s">
        <v>278</v>
      </c>
      <c r="J5322" s="9" t="s">
        <v>278</v>
      </c>
      <c r="K5322" s="9" t="s">
        <v>278</v>
      </c>
      <c r="L5322" s="9">
        <v>203.59999999999854</v>
      </c>
      <c r="M5322" s="9"/>
      <c r="N5322" s="67"/>
      <c r="O5322" s="67">
        <v>203.59999999999854</v>
      </c>
      <c r="T5322" s="218"/>
      <c r="U5322" s="63"/>
      <c r="V5322" s="63"/>
      <c r="W5322" s="265"/>
      <c r="X5322" s="317"/>
      <c r="Y5322" s="63"/>
    </row>
    <row r="5323" spans="1:25" ht="15">
      <c r="A5323" s="28" t="s">
        <v>876</v>
      </c>
      <c r="B5323" s="63" t="s">
        <v>2554</v>
      </c>
      <c r="C5323" s="3"/>
      <c r="D5323" s="3"/>
      <c r="E5323" s="9" t="s">
        <v>278</v>
      </c>
      <c r="F5323" s="9" t="s">
        <v>278</v>
      </c>
      <c r="G5323" s="9" t="s">
        <v>278</v>
      </c>
      <c r="H5323" s="9" t="s">
        <v>278</v>
      </c>
      <c r="I5323" s="9" t="s">
        <v>278</v>
      </c>
      <c r="J5323" s="9" t="s">
        <v>278</v>
      </c>
      <c r="K5323" s="9" t="s">
        <v>278</v>
      </c>
      <c r="L5323" s="9">
        <v>200.10000000000218</v>
      </c>
      <c r="M5323" s="9"/>
      <c r="N5323" s="67"/>
      <c r="O5323" s="67">
        <v>200.10000000000218</v>
      </c>
      <c r="T5323" s="218"/>
      <c r="U5323" s="218"/>
      <c r="V5323" s="63"/>
      <c r="W5323" s="283"/>
      <c r="X5323" s="317"/>
      <c r="Y5323" s="63"/>
    </row>
    <row r="5324" spans="1:25" ht="15">
      <c r="A5324" s="28" t="s">
        <v>877</v>
      </c>
      <c r="B5324" s="205" t="s">
        <v>1550</v>
      </c>
      <c r="C5324" s="3"/>
      <c r="D5324" s="3"/>
      <c r="E5324" s="9" t="s">
        <v>278</v>
      </c>
      <c r="F5324" s="9" t="s">
        <v>278</v>
      </c>
      <c r="G5324" s="9" t="s">
        <v>278</v>
      </c>
      <c r="H5324" s="9" t="s">
        <v>278</v>
      </c>
      <c r="I5324" s="9">
        <v>49.000000000000909</v>
      </c>
      <c r="J5324" s="9">
        <v>9.1000000000003638</v>
      </c>
      <c r="K5324" s="9">
        <v>19.500000000003638</v>
      </c>
      <c r="L5324" s="9">
        <v>120.29999999999927</v>
      </c>
      <c r="M5324" s="9"/>
      <c r="O5324" s="67">
        <v>197.90000000000418</v>
      </c>
      <c r="T5324"/>
      <c r="U5324" s="28"/>
      <c r="V5324" s="63"/>
      <c r="W5324" s="283"/>
      <c r="X5324" s="317"/>
      <c r="Y5324" s="63"/>
    </row>
    <row r="5325" spans="1:25" ht="15">
      <c r="A5325" s="28" t="s">
        <v>878</v>
      </c>
      <c r="B5325" s="273" t="s">
        <v>1884</v>
      </c>
      <c r="C5325" s="3"/>
      <c r="D5325" s="3"/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>
        <v>196.00000000000364</v>
      </c>
      <c r="K5325" s="9" t="s">
        <v>278</v>
      </c>
      <c r="L5325" s="9" t="s">
        <v>278</v>
      </c>
      <c r="M5325" s="9"/>
      <c r="O5325" s="67">
        <v>196.00000000000364</v>
      </c>
      <c r="T5325"/>
      <c r="U5325" s="63"/>
      <c r="V5325" s="63"/>
      <c r="W5325" s="283"/>
      <c r="X5325" s="317"/>
      <c r="Y5325" s="63"/>
    </row>
    <row r="5326" spans="1:25" ht="15">
      <c r="A5326" s="28" t="s">
        <v>879</v>
      </c>
      <c r="B5326" s="63" t="s">
        <v>731</v>
      </c>
      <c r="E5326" s="9" t="s">
        <v>278</v>
      </c>
      <c r="F5326" s="9" t="s">
        <v>278</v>
      </c>
      <c r="G5326" s="9" t="s">
        <v>278</v>
      </c>
      <c r="H5326" s="9">
        <v>188.44999999999709</v>
      </c>
      <c r="I5326" s="9" t="s">
        <v>278</v>
      </c>
      <c r="J5326" s="9" t="s">
        <v>278</v>
      </c>
      <c r="K5326" s="9" t="s">
        <v>278</v>
      </c>
      <c r="L5326" s="9" t="s">
        <v>278</v>
      </c>
      <c r="M5326" s="9"/>
      <c r="O5326" s="67">
        <v>188.44999999999709</v>
      </c>
      <c r="T5326"/>
      <c r="U5326" s="273"/>
      <c r="V5326" s="63"/>
      <c r="W5326" s="282"/>
      <c r="X5326" s="317"/>
      <c r="Y5326" s="63"/>
    </row>
    <row r="5327" spans="1:25" ht="15">
      <c r="A5327" s="28" t="s">
        <v>880</v>
      </c>
      <c r="B5327" s="63" t="s">
        <v>180</v>
      </c>
      <c r="C5327" s="3"/>
      <c r="D5327" s="3"/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183.60000000000218</v>
      </c>
      <c r="M5327" s="9"/>
      <c r="N5327" s="67"/>
      <c r="O5327" s="67">
        <v>183.60000000000218</v>
      </c>
      <c r="T5327" s="218"/>
      <c r="U5327" s="273"/>
      <c r="V5327" s="63"/>
      <c r="W5327" s="283"/>
      <c r="X5327" s="317"/>
      <c r="Y5327" s="63"/>
    </row>
    <row r="5328" spans="1:25" ht="15">
      <c r="A5328" s="28" t="s">
        <v>2231</v>
      </c>
      <c r="B5328" s="63" t="s">
        <v>2568</v>
      </c>
      <c r="C5328" s="3"/>
      <c r="D5328" s="3"/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 t="s">
        <v>278</v>
      </c>
      <c r="L5328" s="9">
        <v>170.89999999999054</v>
      </c>
      <c r="M5328" s="9"/>
      <c r="N5328" s="67"/>
      <c r="O5328" s="67">
        <v>170.89999999999054</v>
      </c>
      <c r="T5328" s="218"/>
      <c r="U5328" s="218"/>
      <c r="V5328" s="63"/>
      <c r="W5328" s="50"/>
      <c r="X5328" s="9"/>
    </row>
    <row r="5329" spans="1:24" ht="15">
      <c r="A5329" s="28" t="s">
        <v>2516</v>
      </c>
      <c r="B5329" s="63" t="s">
        <v>2556</v>
      </c>
      <c r="C5329" s="3"/>
      <c r="D5329" s="3"/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166.79999999999927</v>
      </c>
      <c r="M5329" s="9"/>
      <c r="N5329" s="67"/>
      <c r="O5329" s="67">
        <v>166.79999999999927</v>
      </c>
      <c r="T5329" s="218"/>
      <c r="U5329" s="63"/>
      <c r="V5329" s="63"/>
      <c r="W5329" s="50"/>
      <c r="X5329" s="9"/>
    </row>
    <row r="5330" spans="1:24" ht="15">
      <c r="A5330" s="28" t="s">
        <v>2517</v>
      </c>
      <c r="B5330" s="63" t="s">
        <v>2550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>
        <v>163.90000000000509</v>
      </c>
      <c r="M5330" s="9"/>
      <c r="N5330" s="67"/>
      <c r="O5330" s="67">
        <v>163.90000000000509</v>
      </c>
      <c r="T5330" s="218"/>
      <c r="U5330" s="63"/>
      <c r="V5330" s="63"/>
      <c r="W5330" s="50"/>
      <c r="X5330" s="9"/>
    </row>
    <row r="5331" spans="1:24" ht="15">
      <c r="A5331" s="28" t="s">
        <v>2518</v>
      </c>
      <c r="B5331" s="273" t="s">
        <v>1903</v>
      </c>
      <c r="C5331" s="3"/>
      <c r="D5331" s="3"/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>
        <v>155.99999999998909</v>
      </c>
      <c r="L5331" s="9" t="s">
        <v>278</v>
      </c>
      <c r="M5331" s="9"/>
      <c r="O5331" s="67">
        <v>155.99999999998909</v>
      </c>
      <c r="T5331"/>
      <c r="U5331" s="63"/>
      <c r="V5331" s="63"/>
      <c r="W5331" s="50"/>
      <c r="X5331" s="9"/>
    </row>
    <row r="5332" spans="1:24" ht="15">
      <c r="A5332" s="28" t="s">
        <v>2519</v>
      </c>
      <c r="B5332" s="63" t="s">
        <v>2552</v>
      </c>
      <c r="C5332" s="3"/>
      <c r="D5332" s="3"/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153.80000000000291</v>
      </c>
      <c r="M5332" s="9"/>
      <c r="N5332" s="67"/>
      <c r="O5332" s="67">
        <v>153.80000000000291</v>
      </c>
      <c r="T5332" s="218"/>
      <c r="U5332" s="63"/>
      <c r="V5332" s="63"/>
      <c r="W5332" s="50"/>
      <c r="X5332" s="9"/>
    </row>
    <row r="5333" spans="1:24" ht="15">
      <c r="A5333" s="28" t="s">
        <v>2520</v>
      </c>
      <c r="B5333" s="205" t="s">
        <v>1554</v>
      </c>
      <c r="C5333" s="3"/>
      <c r="D5333" s="3"/>
      <c r="E5333" s="9" t="s">
        <v>278</v>
      </c>
      <c r="F5333" s="9" t="s">
        <v>278</v>
      </c>
      <c r="G5333" s="9" t="s">
        <v>278</v>
      </c>
      <c r="H5333" s="9" t="s">
        <v>278</v>
      </c>
      <c r="I5333" s="9">
        <v>143</v>
      </c>
      <c r="J5333" s="9" t="s">
        <v>278</v>
      </c>
      <c r="K5333" s="9" t="s">
        <v>278</v>
      </c>
      <c r="L5333" s="9" t="s">
        <v>278</v>
      </c>
      <c r="M5333" s="9"/>
      <c r="O5333" s="67">
        <v>143</v>
      </c>
      <c r="T5333"/>
      <c r="U5333" s="63"/>
      <c r="V5333" s="63"/>
      <c r="W5333" s="50"/>
      <c r="X5333" s="9"/>
    </row>
    <row r="5334" spans="1:24" ht="15">
      <c r="A5334" s="28" t="s">
        <v>2521</v>
      </c>
      <c r="B5334" s="63" t="s">
        <v>164</v>
      </c>
      <c r="E5334" s="9" t="s">
        <v>278</v>
      </c>
      <c r="F5334" s="9" t="s">
        <v>278</v>
      </c>
      <c r="G5334" s="9">
        <v>138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 t="s">
        <v>278</v>
      </c>
      <c r="M5334" s="9"/>
      <c r="O5334" s="67">
        <v>138</v>
      </c>
      <c r="T5334"/>
      <c r="U5334" s="63"/>
      <c r="V5334" s="63"/>
      <c r="W5334" s="50"/>
      <c r="X5334" s="9"/>
    </row>
    <row r="5335" spans="1:24" ht="15">
      <c r="A5335" s="28" t="s">
        <v>2522</v>
      </c>
      <c r="B5335" s="63" t="s">
        <v>2549</v>
      </c>
      <c r="C5335" s="3"/>
      <c r="D5335" s="3"/>
      <c r="E5335" s="9" t="s">
        <v>278</v>
      </c>
      <c r="F5335" s="9" t="s">
        <v>278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>
        <v>128.80000000000291</v>
      </c>
      <c r="M5335" s="9"/>
      <c r="N5335" s="67"/>
      <c r="O5335" s="67">
        <v>128.80000000000291</v>
      </c>
      <c r="T5335" s="218"/>
      <c r="U5335" s="63"/>
      <c r="V5335" s="63"/>
      <c r="W5335" s="50"/>
      <c r="X5335" s="9"/>
    </row>
    <row r="5336" spans="1:24" ht="15">
      <c r="A5336" s="28" t="s">
        <v>2523</v>
      </c>
      <c r="B5336" s="63" t="s">
        <v>2553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>
        <v>127.499999999998</v>
      </c>
      <c r="M5336" s="9"/>
      <c r="N5336" s="67"/>
      <c r="O5336" s="67">
        <v>127.499999999998</v>
      </c>
      <c r="T5336" s="218"/>
      <c r="U5336" s="63"/>
      <c r="V5336" s="63"/>
      <c r="W5336" s="50"/>
      <c r="X5336" s="9"/>
    </row>
    <row r="5337" spans="1:24" ht="15">
      <c r="A5337" s="28" t="s">
        <v>2524</v>
      </c>
      <c r="B5337" s="63" t="s">
        <v>2557</v>
      </c>
      <c r="C5337" s="3"/>
      <c r="D5337" s="3"/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124.90000000000509</v>
      </c>
      <c r="M5337" s="9"/>
      <c r="N5337" s="67"/>
      <c r="O5337" s="67">
        <v>124.90000000000509</v>
      </c>
      <c r="T5337" s="218"/>
      <c r="U5337" s="63"/>
      <c r="V5337" s="63"/>
      <c r="W5337" s="50"/>
      <c r="X5337" s="9"/>
    </row>
    <row r="5338" spans="1:24" ht="15">
      <c r="A5338" s="28" t="s">
        <v>2525</v>
      </c>
      <c r="B5338" s="63" t="s">
        <v>2548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>
        <v>107.40000000000509</v>
      </c>
      <c r="M5338" s="9"/>
      <c r="N5338" s="67"/>
      <c r="O5338" s="67">
        <v>107.40000000000509</v>
      </c>
      <c r="T5338" s="218"/>
      <c r="U5338" s="63"/>
      <c r="V5338" s="63"/>
      <c r="W5338" s="50"/>
      <c r="X5338" s="9"/>
    </row>
    <row r="5339" spans="1:24" ht="15">
      <c r="A5339" s="28" t="s">
        <v>2526</v>
      </c>
      <c r="B5339" s="63" t="s">
        <v>2563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>
        <v>104.60000000000218</v>
      </c>
      <c r="M5339" s="9"/>
      <c r="N5339" s="67"/>
      <c r="O5339" s="67">
        <v>104.60000000000218</v>
      </c>
      <c r="T5339" s="218"/>
      <c r="U5339" s="63"/>
      <c r="V5339" s="63"/>
      <c r="W5339" s="50"/>
      <c r="X5339" s="9"/>
    </row>
    <row r="5340" spans="1:24" ht="15">
      <c r="A5340" s="28" t="s">
        <v>2527</v>
      </c>
      <c r="B5340" s="273" t="s">
        <v>1901</v>
      </c>
      <c r="C5340" s="3"/>
      <c r="D5340" s="3"/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24.299999999999272</v>
      </c>
      <c r="L5340" s="9">
        <v>74.399999999994179</v>
      </c>
      <c r="M5340" s="9"/>
      <c r="O5340" s="67">
        <v>98.699999999993452</v>
      </c>
      <c r="T5340"/>
      <c r="U5340" s="63"/>
      <c r="V5340" s="63"/>
      <c r="W5340" s="50"/>
      <c r="X5340" s="9"/>
    </row>
    <row r="5341" spans="1:24" ht="15">
      <c r="A5341" s="28" t="s">
        <v>2528</v>
      </c>
      <c r="B5341" s="63" t="s">
        <v>2543</v>
      </c>
      <c r="C5341" s="3"/>
      <c r="D5341" s="3"/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89.799999999999272</v>
      </c>
      <c r="M5341" s="9"/>
      <c r="N5341" s="67"/>
      <c r="O5341" s="67">
        <v>89.799999999999272</v>
      </c>
      <c r="T5341" s="218"/>
      <c r="U5341" s="63"/>
      <c r="V5341" s="63"/>
      <c r="W5341" s="50"/>
      <c r="X5341" s="9"/>
    </row>
    <row r="5342" spans="1:24" ht="15">
      <c r="A5342" s="28" t="s">
        <v>2529</v>
      </c>
      <c r="B5342" s="63" t="s">
        <v>2547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>
        <v>88.69999999999709</v>
      </c>
      <c r="M5342" s="9"/>
      <c r="N5342" s="67"/>
      <c r="O5342" s="67">
        <v>88.69999999999709</v>
      </c>
      <c r="T5342" s="218"/>
      <c r="U5342" s="63"/>
      <c r="V5342" s="63"/>
      <c r="W5342" s="50"/>
      <c r="X5342" s="9"/>
    </row>
    <row r="5343" spans="1:24" ht="15">
      <c r="A5343" s="28" t="s">
        <v>2530</v>
      </c>
      <c r="B5343" s="63" t="s">
        <v>2566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>
        <v>82.100000000002183</v>
      </c>
      <c r="M5343" s="9"/>
      <c r="N5343" s="67"/>
      <c r="O5343" s="67">
        <v>82.100000000002183</v>
      </c>
      <c r="T5343" s="218"/>
      <c r="U5343" s="63"/>
      <c r="V5343" s="63"/>
      <c r="W5343" s="50"/>
      <c r="X5343" s="9"/>
    </row>
    <row r="5344" spans="1:24" ht="15">
      <c r="A5344" s="28" t="s">
        <v>2531</v>
      </c>
      <c r="B5344" s="205" t="s">
        <v>1564</v>
      </c>
      <c r="C5344" s="3"/>
      <c r="D5344" s="3"/>
      <c r="E5344" s="9" t="s">
        <v>278</v>
      </c>
      <c r="F5344" s="9" t="s">
        <v>278</v>
      </c>
      <c r="G5344" s="9" t="s">
        <v>278</v>
      </c>
      <c r="H5344" s="9" t="s">
        <v>278</v>
      </c>
      <c r="I5344" s="9">
        <v>70.000000000001819</v>
      </c>
      <c r="J5344" s="9" t="s">
        <v>278</v>
      </c>
      <c r="K5344" s="9" t="s">
        <v>278</v>
      </c>
      <c r="L5344" s="9" t="s">
        <v>278</v>
      </c>
      <c r="M5344" s="9"/>
      <c r="O5344" s="67">
        <v>70.000000000001819</v>
      </c>
      <c r="T5344"/>
      <c r="U5344" s="63"/>
      <c r="V5344" s="63"/>
      <c r="W5344" s="50"/>
      <c r="X5344" s="9"/>
    </row>
    <row r="5345" spans="1:24" ht="15">
      <c r="A5345" s="28" t="s">
        <v>2532</v>
      </c>
      <c r="B5345" s="63" t="s">
        <v>2555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>
        <v>34.500000000003638</v>
      </c>
      <c r="M5345" s="9"/>
      <c r="N5345" s="67"/>
      <c r="O5345" s="67">
        <v>34.500000000003638</v>
      </c>
      <c r="T5345" s="218"/>
      <c r="U5345" s="63"/>
      <c r="V5345" s="63"/>
      <c r="W5345" s="50"/>
      <c r="X5345" s="9"/>
    </row>
    <row r="5346" spans="1:24" ht="15">
      <c r="A5346" s="28" t="s">
        <v>2533</v>
      </c>
      <c r="B5346" s="205" t="s">
        <v>1556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>
        <v>33.000000000000909</v>
      </c>
      <c r="J5346" s="9" t="s">
        <v>278</v>
      </c>
      <c r="K5346" s="9" t="s">
        <v>278</v>
      </c>
      <c r="L5346" s="9" t="s">
        <v>278</v>
      </c>
      <c r="M5346" s="9"/>
      <c r="O5346" s="67">
        <v>33.000000000000909</v>
      </c>
      <c r="T5346"/>
      <c r="U5346" s="63"/>
      <c r="V5346" s="63"/>
      <c r="W5346" s="50"/>
      <c r="X5346" s="9"/>
    </row>
    <row r="5347" spans="1:24" ht="15">
      <c r="A5347" s="28" t="s">
        <v>2534</v>
      </c>
      <c r="B5347" s="273" t="s">
        <v>1926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>
        <v>7.7000000000007276</v>
      </c>
      <c r="L5347" s="9">
        <v>22.5</v>
      </c>
      <c r="M5347" s="9"/>
      <c r="O5347" s="67">
        <v>30.200000000000728</v>
      </c>
      <c r="T5347"/>
      <c r="U5347" s="63"/>
      <c r="V5347" s="63"/>
      <c r="W5347" s="50"/>
      <c r="X5347" s="9"/>
    </row>
    <row r="5348" spans="1:24" ht="15">
      <c r="A5348" s="28" t="s">
        <v>2535</v>
      </c>
      <c r="B5348" s="63" t="s">
        <v>2560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>
        <v>29.399999999997817</v>
      </c>
      <c r="M5348" s="9"/>
      <c r="N5348" s="67"/>
      <c r="O5348" s="67">
        <v>29.399999999997817</v>
      </c>
      <c r="T5348" s="218"/>
      <c r="U5348" s="63"/>
      <c r="V5348" s="63"/>
      <c r="W5348" s="50"/>
      <c r="X5348" s="9"/>
    </row>
    <row r="5349" spans="1:24" ht="15">
      <c r="A5349" s="28" t="s">
        <v>2536</v>
      </c>
      <c r="B5349" s="273" t="s">
        <v>1904</v>
      </c>
      <c r="C5349" s="3"/>
      <c r="D5349" s="3"/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>
        <v>15.400000000005093</v>
      </c>
      <c r="L5349" s="9" t="s">
        <v>278</v>
      </c>
      <c r="M5349" s="9"/>
      <c r="O5349" s="67">
        <v>15.400000000005093</v>
      </c>
      <c r="T5349"/>
      <c r="U5349" s="63"/>
      <c r="V5349" s="63"/>
      <c r="W5349" s="50"/>
      <c r="X5349" s="9"/>
    </row>
    <row r="5350" spans="1:24" ht="15">
      <c r="A5350" s="28" t="s">
        <v>2537</v>
      </c>
      <c r="B5350" s="63" t="s">
        <v>2567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>
        <v>13.499999999996362</v>
      </c>
      <c r="M5350" s="9"/>
      <c r="N5350" s="67"/>
      <c r="O5350" s="67">
        <v>13.499999999996362</v>
      </c>
      <c r="T5350" s="218"/>
      <c r="U5350" s="63"/>
      <c r="V5350" s="63"/>
      <c r="W5350" s="50"/>
      <c r="X5350" s="9"/>
    </row>
    <row r="5351" spans="1:24" ht="15">
      <c r="A5351" s="28" t="s">
        <v>2538</v>
      </c>
      <c r="B5351" s="63" t="s">
        <v>2551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>
        <v>7.7000000000061846</v>
      </c>
      <c r="M5351" s="9"/>
      <c r="N5351" s="67"/>
      <c r="O5351" s="67">
        <v>7.7000000000061846</v>
      </c>
      <c r="T5351" s="218"/>
      <c r="U5351" s="63"/>
      <c r="V5351" s="63"/>
      <c r="W5351" s="50"/>
      <c r="X5351" s="9"/>
    </row>
    <row r="5352" spans="1:24" ht="15">
      <c r="A5352" s="28" t="s">
        <v>2539</v>
      </c>
      <c r="B5352" s="205" t="s">
        <v>1581</v>
      </c>
      <c r="C5352" s="3"/>
      <c r="D5352" s="3"/>
      <c r="E5352" s="9" t="s">
        <v>278</v>
      </c>
      <c r="F5352" s="9" t="s">
        <v>278</v>
      </c>
      <c r="G5352" s="9" t="s">
        <v>278</v>
      </c>
      <c r="H5352" s="9" t="s">
        <v>278</v>
      </c>
      <c r="I5352" s="9">
        <v>1.5000000000009095</v>
      </c>
      <c r="J5352" s="9" t="s">
        <v>278</v>
      </c>
      <c r="K5352" s="9" t="s">
        <v>278</v>
      </c>
      <c r="L5352" s="9" t="s">
        <v>278</v>
      </c>
      <c r="M5352" s="9"/>
      <c r="O5352" s="67">
        <v>1.5000000000009095</v>
      </c>
      <c r="T5352"/>
      <c r="U5352" s="63"/>
      <c r="V5352" s="63"/>
      <c r="W5352" s="50"/>
      <c r="X5352" s="9"/>
    </row>
    <row r="5353" spans="1:24" ht="15">
      <c r="A5353" s="28" t="s">
        <v>2687</v>
      </c>
      <c r="B5353" s="205" t="s">
        <v>1557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>
        <v>1.3000000000010914</v>
      </c>
      <c r="J5353" s="9" t="s">
        <v>278</v>
      </c>
      <c r="K5353" s="9" t="s">
        <v>278</v>
      </c>
      <c r="L5353" s="9" t="s">
        <v>278</v>
      </c>
      <c r="M5353" s="9"/>
      <c r="O5353" s="67">
        <v>1.3000000000010914</v>
      </c>
      <c r="T5353"/>
      <c r="U5353" s="63"/>
      <c r="V5353" s="63"/>
      <c r="W5353" s="50"/>
      <c r="X5353" s="9"/>
    </row>
    <row r="5354" spans="1:24" ht="15">
      <c r="A5354" s="28" t="s">
        <v>2688</v>
      </c>
      <c r="B5354" s="218" t="s">
        <v>1547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64" t="s">
        <v>279</v>
      </c>
      <c r="J5354" s="9" t="s">
        <v>278</v>
      </c>
      <c r="K5354" s="9" t="s">
        <v>278</v>
      </c>
      <c r="L5354" s="9" t="s">
        <v>278</v>
      </c>
      <c r="M5354" s="9"/>
      <c r="O5354" s="67">
        <v>0</v>
      </c>
      <c r="T5354"/>
      <c r="U5354" s="63"/>
      <c r="V5354" s="63"/>
      <c r="W5354" s="50"/>
      <c r="X5354" s="9"/>
    </row>
    <row r="5355" spans="1:24" ht="15">
      <c r="A5355" s="28" t="s">
        <v>2689</v>
      </c>
      <c r="B5355" s="63" t="s">
        <v>2564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64" t="s">
        <v>279</v>
      </c>
      <c r="M5355" s="64"/>
      <c r="O5355" s="67">
        <v>0</v>
      </c>
      <c r="T5355" s="218"/>
      <c r="U5355" s="63"/>
      <c r="V5355" s="63"/>
      <c r="W5355" s="50"/>
      <c r="X5355" s="9"/>
    </row>
    <row r="5356" spans="1:24" ht="15">
      <c r="A5356" s="291" t="s">
        <v>3944</v>
      </c>
      <c r="B5356" s="63" t="s">
        <v>4006</v>
      </c>
      <c r="C5356" s="3"/>
      <c r="D5356" s="3"/>
      <c r="E5356" s="9"/>
      <c r="F5356" s="9"/>
      <c r="G5356" s="9"/>
      <c r="H5356" s="9"/>
      <c r="L5356" s="69"/>
      <c r="M5356" s="69"/>
      <c r="N5356" s="67"/>
      <c r="T5356" s="218"/>
      <c r="U5356" s="63"/>
      <c r="V5356" s="63"/>
      <c r="W5356" s="50"/>
      <c r="X5356" s="9"/>
    </row>
    <row r="5357" spans="1:24" ht="15">
      <c r="A5357" s="291" t="s">
        <v>3945</v>
      </c>
      <c r="B5357" s="63" t="s">
        <v>4007</v>
      </c>
      <c r="C5357" s="3"/>
      <c r="D5357" s="3"/>
      <c r="E5357" s="9"/>
      <c r="F5357" s="9"/>
      <c r="G5357" s="9"/>
      <c r="H5357" s="9"/>
      <c r="L5357" s="69"/>
      <c r="M5357" s="69"/>
      <c r="N5357" s="67"/>
      <c r="T5357" s="218"/>
      <c r="U5357" s="63"/>
      <c r="V5357" s="63"/>
      <c r="W5357" s="50"/>
      <c r="X5357" s="9"/>
    </row>
    <row r="5358" spans="1:24" ht="15">
      <c r="A5358" s="291" t="s">
        <v>3946</v>
      </c>
      <c r="B5358" s="63" t="s">
        <v>4008</v>
      </c>
      <c r="C5358" s="3"/>
      <c r="D5358" s="3"/>
      <c r="E5358" s="9"/>
      <c r="F5358" s="9"/>
      <c r="G5358" s="9"/>
      <c r="H5358" s="9"/>
      <c r="L5358" s="69"/>
      <c r="M5358" s="69"/>
      <c r="N5358" s="67"/>
      <c r="T5358" s="218"/>
      <c r="U5358" s="63"/>
      <c r="V5358" s="63"/>
      <c r="W5358" s="50"/>
      <c r="X5358" s="9"/>
    </row>
    <row r="5359" spans="1:24" ht="15">
      <c r="A5359" s="291" t="s">
        <v>3947</v>
      </c>
      <c r="B5359" s="63" t="s">
        <v>4009</v>
      </c>
      <c r="C5359" s="3"/>
      <c r="D5359" s="3"/>
      <c r="E5359" s="9"/>
      <c r="F5359" s="9"/>
      <c r="G5359" s="9"/>
      <c r="H5359" s="9"/>
      <c r="L5359" s="69"/>
      <c r="M5359" s="69"/>
      <c r="N5359" s="67"/>
      <c r="T5359" s="218"/>
      <c r="U5359" s="63"/>
      <c r="V5359" s="63"/>
      <c r="W5359" s="50"/>
      <c r="X5359" s="9"/>
    </row>
    <row r="5360" spans="1:24" ht="15">
      <c r="A5360" s="291" t="s">
        <v>3948</v>
      </c>
      <c r="B5360" s="63" t="s">
        <v>4010</v>
      </c>
      <c r="C5360" s="3"/>
      <c r="D5360" s="3"/>
      <c r="E5360" s="9"/>
      <c r="F5360" s="9"/>
      <c r="G5360" s="9"/>
      <c r="H5360" s="9"/>
      <c r="L5360" s="69"/>
      <c r="M5360" s="69"/>
      <c r="N5360" s="67"/>
      <c r="T5360" s="218"/>
      <c r="U5360" s="63"/>
      <c r="V5360" s="63"/>
      <c r="W5360" s="50"/>
      <c r="X5360" s="9"/>
    </row>
    <row r="5361" spans="1:24" ht="15">
      <c r="A5361" s="291" t="s">
        <v>3949</v>
      </c>
      <c r="B5361" s="63" t="s">
        <v>4011</v>
      </c>
      <c r="C5361" s="3"/>
      <c r="D5361" s="3"/>
      <c r="E5361" s="9"/>
      <c r="F5361" s="9"/>
      <c r="G5361" s="9"/>
      <c r="H5361" s="9"/>
      <c r="L5361" s="69"/>
      <c r="M5361" s="69"/>
      <c r="N5361" s="67"/>
      <c r="T5361" s="218"/>
      <c r="U5361" s="63"/>
      <c r="V5361" s="63"/>
      <c r="W5361" s="50"/>
      <c r="X5361" s="9"/>
    </row>
    <row r="5362" spans="1:24" ht="15">
      <c r="A5362" s="291" t="s">
        <v>3950</v>
      </c>
      <c r="B5362" s="63" t="s">
        <v>4012</v>
      </c>
      <c r="C5362" s="3"/>
      <c r="D5362" s="3"/>
      <c r="E5362" s="9"/>
      <c r="F5362" s="9"/>
      <c r="G5362" s="9"/>
      <c r="H5362" s="9"/>
      <c r="L5362" s="69"/>
      <c r="M5362" s="69"/>
      <c r="N5362" s="67"/>
      <c r="T5362" s="218"/>
      <c r="U5362" s="63"/>
      <c r="V5362" s="63"/>
      <c r="W5362" s="50"/>
      <c r="X5362" s="9"/>
    </row>
    <row r="5363" spans="1:24" ht="15">
      <c r="A5363" s="291" t="s">
        <v>3951</v>
      </c>
      <c r="B5363" s="63" t="s">
        <v>4013</v>
      </c>
      <c r="C5363" s="3"/>
      <c r="D5363" s="3"/>
      <c r="E5363" s="9"/>
      <c r="F5363" s="9"/>
      <c r="G5363" s="9"/>
      <c r="H5363" s="9"/>
      <c r="L5363" s="69"/>
      <c r="M5363" s="69"/>
      <c r="N5363" s="67"/>
      <c r="T5363" s="218"/>
      <c r="U5363" s="63"/>
      <c r="V5363" s="63"/>
      <c r="W5363" s="50"/>
      <c r="X5363" s="9"/>
    </row>
    <row r="5364" spans="1:24" ht="15">
      <c r="A5364" s="291" t="s">
        <v>3952</v>
      </c>
      <c r="B5364" s="63" t="s">
        <v>4014</v>
      </c>
      <c r="C5364" s="3"/>
      <c r="D5364" s="3"/>
      <c r="E5364" s="9"/>
      <c r="F5364" s="9"/>
      <c r="G5364" s="9"/>
      <c r="H5364" s="9"/>
      <c r="L5364" s="69"/>
      <c r="M5364" s="69"/>
      <c r="N5364" s="67"/>
      <c r="T5364" s="218"/>
      <c r="U5364" s="63"/>
      <c r="V5364" s="63"/>
      <c r="W5364" s="50"/>
      <c r="X5364" s="9"/>
    </row>
    <row r="5365" spans="1:24" ht="15">
      <c r="A5365" s="291" t="s">
        <v>3953</v>
      </c>
      <c r="B5365" s="63" t="s">
        <v>4033</v>
      </c>
      <c r="C5365" s="3"/>
      <c r="D5365" s="3"/>
      <c r="E5365" s="9"/>
      <c r="F5365" s="9"/>
      <c r="G5365" s="9"/>
      <c r="H5365" s="9"/>
      <c r="L5365" s="69"/>
      <c r="M5365" s="69"/>
      <c r="N5365" s="67"/>
      <c r="T5365" s="218"/>
      <c r="U5365" s="63"/>
      <c r="V5365" s="63"/>
      <c r="W5365" s="50"/>
      <c r="X5365" s="9"/>
    </row>
    <row r="5366" spans="1:24" ht="15">
      <c r="A5366" s="291" t="s">
        <v>3954</v>
      </c>
      <c r="B5366" s="63" t="s">
        <v>4015</v>
      </c>
      <c r="C5366" s="3"/>
      <c r="D5366" s="3"/>
      <c r="E5366" s="9"/>
      <c r="F5366" s="9"/>
      <c r="G5366" s="9"/>
      <c r="H5366" s="9"/>
      <c r="L5366" s="69"/>
      <c r="M5366" s="69"/>
      <c r="N5366" s="67"/>
      <c r="T5366" s="218"/>
      <c r="U5366" s="63"/>
      <c r="V5366" s="63"/>
      <c r="W5366" s="50"/>
      <c r="X5366" s="9"/>
    </row>
    <row r="5367" spans="1:24" ht="15">
      <c r="A5367" s="291" t="s">
        <v>3955</v>
      </c>
      <c r="B5367" s="63" t="s">
        <v>4016</v>
      </c>
      <c r="C5367" s="3"/>
      <c r="D5367" s="3"/>
      <c r="E5367" s="9"/>
      <c r="F5367" s="9"/>
      <c r="G5367" s="9"/>
      <c r="H5367" s="9"/>
      <c r="L5367" s="69"/>
      <c r="M5367" s="69"/>
      <c r="N5367" s="67"/>
      <c r="T5367" s="218"/>
      <c r="U5367" s="63"/>
      <c r="V5367" s="63"/>
      <c r="W5367" s="50"/>
      <c r="X5367" s="9"/>
    </row>
    <row r="5368" spans="1:24" ht="15">
      <c r="A5368" s="291" t="s">
        <v>3956</v>
      </c>
      <c r="B5368" s="63" t="s">
        <v>4017</v>
      </c>
      <c r="C5368" s="3"/>
      <c r="D5368" s="3"/>
      <c r="E5368" s="9"/>
      <c r="F5368" s="9"/>
      <c r="G5368" s="9"/>
      <c r="H5368" s="9"/>
      <c r="L5368" s="69"/>
      <c r="M5368" s="69"/>
      <c r="N5368" s="67"/>
      <c r="T5368" s="218"/>
      <c r="U5368" s="63"/>
      <c r="V5368" s="63"/>
      <c r="W5368" s="50"/>
      <c r="X5368" s="9"/>
    </row>
    <row r="5369" spans="1:24" ht="15">
      <c r="A5369" s="291" t="s">
        <v>3957</v>
      </c>
      <c r="B5369" s="63" t="s">
        <v>4018</v>
      </c>
      <c r="C5369" s="3"/>
      <c r="D5369" s="3"/>
      <c r="E5369" s="9"/>
      <c r="F5369" s="9"/>
      <c r="G5369" s="9"/>
      <c r="H5369" s="9"/>
      <c r="L5369" s="69"/>
      <c r="M5369" s="69"/>
      <c r="N5369" s="67"/>
      <c r="T5369" s="218"/>
      <c r="U5369" s="63"/>
      <c r="V5369" s="63"/>
      <c r="W5369" s="50"/>
      <c r="X5369" s="9"/>
    </row>
    <row r="5370" spans="1:24" ht="15">
      <c r="A5370" s="291" t="s">
        <v>3958</v>
      </c>
      <c r="B5370" s="63" t="s">
        <v>4019</v>
      </c>
      <c r="C5370" s="3"/>
      <c r="D5370" s="3"/>
      <c r="E5370" s="9"/>
      <c r="F5370" s="9"/>
      <c r="G5370" s="9"/>
      <c r="H5370" s="9"/>
      <c r="L5370" s="69"/>
      <c r="M5370" s="69"/>
      <c r="N5370" s="67"/>
      <c r="T5370" s="218"/>
      <c r="U5370" s="63"/>
      <c r="V5370" s="63"/>
      <c r="W5370" s="50"/>
      <c r="X5370" s="9"/>
    </row>
    <row r="5371" spans="1:24" ht="15">
      <c r="A5371" s="291" t="s">
        <v>3959</v>
      </c>
      <c r="B5371" s="63" t="s">
        <v>4020</v>
      </c>
      <c r="C5371" s="3"/>
      <c r="D5371" s="3"/>
      <c r="E5371" s="9"/>
      <c r="F5371" s="9"/>
      <c r="G5371" s="9"/>
      <c r="H5371" s="9"/>
      <c r="L5371" s="69"/>
      <c r="M5371" s="69"/>
      <c r="N5371" s="67"/>
      <c r="T5371" s="218"/>
      <c r="U5371" s="63"/>
      <c r="V5371" s="63"/>
      <c r="W5371" s="50"/>
      <c r="X5371" s="9"/>
    </row>
    <row r="5372" spans="1:24" ht="15">
      <c r="A5372" s="291" t="s">
        <v>3960</v>
      </c>
      <c r="B5372" s="63" t="s">
        <v>4021</v>
      </c>
      <c r="C5372" s="3"/>
      <c r="D5372" s="3"/>
      <c r="E5372" s="9"/>
      <c r="F5372" s="9"/>
      <c r="G5372" s="9"/>
      <c r="H5372" s="9"/>
      <c r="L5372" s="69"/>
      <c r="M5372" s="69"/>
      <c r="N5372" s="67"/>
      <c r="T5372" s="218"/>
      <c r="U5372" s="63"/>
      <c r="V5372" s="63"/>
      <c r="W5372" s="50"/>
      <c r="X5372" s="9"/>
    </row>
    <row r="5373" spans="1:24" ht="15">
      <c r="A5373" s="291" t="s">
        <v>3961</v>
      </c>
      <c r="B5373" s="63" t="s">
        <v>4022</v>
      </c>
      <c r="C5373" s="3"/>
      <c r="D5373" s="3"/>
      <c r="E5373" s="9"/>
      <c r="F5373" s="9"/>
      <c r="G5373" s="9"/>
      <c r="H5373" s="9"/>
      <c r="L5373" s="69"/>
      <c r="M5373" s="69"/>
      <c r="N5373" s="67"/>
      <c r="T5373" s="218"/>
      <c r="U5373" s="63"/>
      <c r="V5373" s="63"/>
      <c r="W5373" s="50"/>
      <c r="X5373" s="9"/>
    </row>
    <row r="5374" spans="1:24" ht="15">
      <c r="A5374" s="291" t="s">
        <v>3962</v>
      </c>
      <c r="B5374" s="63" t="s">
        <v>4023</v>
      </c>
      <c r="C5374" s="3"/>
      <c r="D5374" s="3"/>
      <c r="E5374" s="9"/>
      <c r="F5374" s="9"/>
      <c r="G5374" s="9"/>
      <c r="H5374" s="9"/>
      <c r="L5374" s="69"/>
      <c r="M5374" s="69"/>
      <c r="N5374" s="67"/>
      <c r="T5374" s="218"/>
      <c r="U5374" s="63"/>
      <c r="V5374" s="63"/>
      <c r="W5374" s="50"/>
      <c r="X5374" s="9"/>
    </row>
    <row r="5375" spans="1:24" ht="15">
      <c r="A5375" s="291" t="s">
        <v>3963</v>
      </c>
      <c r="B5375" s="63" t="s">
        <v>4024</v>
      </c>
      <c r="C5375" s="3"/>
      <c r="D5375" s="3"/>
      <c r="E5375" s="9"/>
      <c r="F5375" s="9"/>
      <c r="G5375" s="9"/>
      <c r="H5375" s="9"/>
      <c r="L5375" s="69"/>
      <c r="M5375" s="69"/>
      <c r="N5375" s="67"/>
      <c r="T5375" s="218"/>
      <c r="U5375" s="63"/>
      <c r="V5375" s="63"/>
      <c r="W5375" s="50"/>
      <c r="X5375" s="9"/>
    </row>
    <row r="5376" spans="1:24" ht="15">
      <c r="A5376" s="291" t="s">
        <v>3964</v>
      </c>
      <c r="B5376" s="63" t="s">
        <v>4025</v>
      </c>
      <c r="C5376" s="3"/>
      <c r="D5376" s="3"/>
      <c r="E5376" s="9"/>
      <c r="F5376" s="9"/>
      <c r="G5376" s="9"/>
      <c r="H5376" s="9"/>
      <c r="L5376" s="69"/>
      <c r="M5376" s="69"/>
      <c r="N5376" s="67"/>
      <c r="T5376" s="218"/>
      <c r="U5376" s="63"/>
      <c r="V5376" s="63"/>
      <c r="W5376" s="50"/>
      <c r="X5376" s="9"/>
    </row>
    <row r="5377" spans="1:24" ht="15">
      <c r="A5377" s="291" t="s">
        <v>3965</v>
      </c>
      <c r="B5377" s="63" t="s">
        <v>4026</v>
      </c>
      <c r="C5377" s="3"/>
      <c r="D5377" s="3"/>
      <c r="E5377" s="9"/>
      <c r="F5377" s="9"/>
      <c r="G5377" s="9"/>
      <c r="H5377" s="9"/>
      <c r="L5377" s="69"/>
      <c r="M5377" s="69"/>
      <c r="N5377" s="67"/>
      <c r="T5377" s="218"/>
      <c r="U5377" s="63"/>
      <c r="V5377" s="63"/>
      <c r="W5377" s="50"/>
      <c r="X5377" s="9"/>
    </row>
    <row r="5378" spans="1:24" ht="15">
      <c r="A5378" s="291" t="s">
        <v>3966</v>
      </c>
      <c r="B5378" s="63" t="s">
        <v>4027</v>
      </c>
      <c r="C5378" s="3"/>
      <c r="D5378" s="3"/>
      <c r="E5378" s="9"/>
      <c r="F5378" s="9"/>
      <c r="G5378" s="9"/>
      <c r="H5378" s="9"/>
      <c r="L5378" s="69"/>
      <c r="M5378" s="69"/>
      <c r="N5378" s="67"/>
      <c r="T5378" s="218"/>
      <c r="U5378" s="63"/>
      <c r="V5378" s="63"/>
      <c r="W5378" s="50"/>
      <c r="X5378" s="9"/>
    </row>
    <row r="5379" spans="1:24" ht="15">
      <c r="A5379" s="291" t="s">
        <v>4034</v>
      </c>
      <c r="B5379" s="63" t="s">
        <v>4028</v>
      </c>
      <c r="C5379" s="3"/>
      <c r="D5379" s="3"/>
      <c r="E5379" s="9"/>
      <c r="F5379" s="9"/>
      <c r="G5379" s="9"/>
      <c r="H5379" s="9"/>
      <c r="L5379" s="69"/>
      <c r="M5379" s="69"/>
      <c r="N5379" s="67"/>
      <c r="T5379" s="218"/>
      <c r="U5379" s="63"/>
      <c r="V5379" s="63"/>
      <c r="W5379" s="50"/>
      <c r="X5379" s="9"/>
    </row>
    <row r="5380" spans="1:24" ht="15">
      <c r="A5380" s="291" t="s">
        <v>4187</v>
      </c>
      <c r="B5380" s="63" t="s">
        <v>4029</v>
      </c>
      <c r="C5380" s="3"/>
      <c r="D5380" s="3"/>
      <c r="E5380" s="9"/>
      <c r="F5380" s="9"/>
      <c r="G5380" s="9"/>
      <c r="H5380" s="9"/>
      <c r="L5380" s="69"/>
      <c r="M5380" s="69"/>
      <c r="N5380" s="67"/>
      <c r="T5380" s="218"/>
      <c r="U5380" s="63"/>
      <c r="V5380" s="63"/>
      <c r="W5380" s="50"/>
      <c r="X5380" s="9"/>
    </row>
    <row r="5381" spans="1:24" ht="15">
      <c r="A5381" s="291" t="s">
        <v>4312</v>
      </c>
      <c r="B5381" s="63" t="s">
        <v>4030</v>
      </c>
      <c r="C5381" s="3"/>
      <c r="D5381" s="3"/>
      <c r="E5381" s="9"/>
      <c r="F5381" s="9"/>
      <c r="G5381" s="9"/>
      <c r="H5381" s="9"/>
      <c r="L5381" s="69"/>
      <c r="M5381" s="69"/>
      <c r="N5381" s="67"/>
      <c r="T5381" s="218"/>
      <c r="U5381" s="63"/>
      <c r="V5381" s="63"/>
      <c r="W5381" s="50"/>
      <c r="X5381" s="9"/>
    </row>
    <row r="5382" spans="1:24" ht="15">
      <c r="A5382" s="291" t="s">
        <v>4372</v>
      </c>
      <c r="B5382" s="63" t="s">
        <v>4031</v>
      </c>
      <c r="C5382" s="3"/>
      <c r="D5382" s="3"/>
      <c r="E5382" s="9"/>
      <c r="F5382" s="9"/>
      <c r="G5382" s="9"/>
      <c r="H5382" s="9"/>
      <c r="L5382" s="69"/>
      <c r="M5382" s="69"/>
      <c r="N5382" s="67"/>
      <c r="T5382" s="218"/>
      <c r="U5382" s="63"/>
      <c r="V5382" s="63"/>
      <c r="W5382" s="50"/>
      <c r="X5382" s="9"/>
    </row>
    <row r="5383" spans="1:24" ht="15">
      <c r="A5383" s="291" t="s">
        <v>4373</v>
      </c>
      <c r="B5383" s="63" t="s">
        <v>4032</v>
      </c>
      <c r="C5383" s="3"/>
      <c r="D5383" s="3"/>
      <c r="E5383" s="9"/>
      <c r="F5383" s="9"/>
      <c r="G5383" s="9"/>
      <c r="H5383" s="9"/>
      <c r="L5383" s="69"/>
      <c r="M5383" s="69"/>
      <c r="N5383" s="67"/>
      <c r="T5383" s="218"/>
      <c r="U5383" s="63"/>
      <c r="V5383" s="63"/>
      <c r="W5383" s="50"/>
      <c r="X5383" s="9"/>
    </row>
    <row r="5384" spans="1:24" ht="15">
      <c r="A5384" s="291" t="s">
        <v>4374</v>
      </c>
      <c r="B5384" s="63" t="s">
        <v>4035</v>
      </c>
      <c r="C5384" s="3"/>
      <c r="D5384" s="3"/>
      <c r="E5384" s="9"/>
      <c r="F5384" s="9"/>
      <c r="G5384" s="9"/>
      <c r="H5384" s="9"/>
      <c r="L5384" s="69"/>
      <c r="M5384" s="69"/>
      <c r="N5384" s="67"/>
      <c r="T5384" s="218"/>
      <c r="U5384" s="63"/>
      <c r="V5384" s="63"/>
      <c r="W5384" s="50"/>
      <c r="X5384" s="9"/>
    </row>
    <row r="5385" spans="1:24" ht="15">
      <c r="A5385" s="291" t="s">
        <v>4375</v>
      </c>
      <c r="B5385" s="63" t="s">
        <v>4186</v>
      </c>
      <c r="C5385" s="3"/>
      <c r="D5385" s="3"/>
      <c r="E5385" s="9"/>
      <c r="F5385" s="9"/>
      <c r="G5385" s="9"/>
      <c r="H5385" s="9"/>
      <c r="L5385" s="69"/>
      <c r="M5385" s="69"/>
      <c r="N5385" s="67"/>
      <c r="T5385" s="218"/>
      <c r="U5385" s="63"/>
      <c r="V5385" s="63"/>
      <c r="W5385" s="50"/>
      <c r="X5385" s="9"/>
    </row>
    <row r="5386" spans="1:24" ht="15">
      <c r="A5386" s="291" t="s">
        <v>4376</v>
      </c>
      <c r="B5386" s="63" t="s">
        <v>4309</v>
      </c>
      <c r="C5386" s="3"/>
      <c r="D5386" s="3"/>
      <c r="E5386" s="9"/>
      <c r="F5386" s="9"/>
      <c r="G5386" s="9"/>
      <c r="H5386" s="9"/>
      <c r="L5386" s="69"/>
      <c r="M5386" s="69"/>
      <c r="N5386" s="67"/>
      <c r="T5386" s="218"/>
      <c r="U5386" s="63"/>
      <c r="V5386" s="63"/>
      <c r="W5386" s="50"/>
      <c r="X5386" s="9"/>
    </row>
    <row r="5387" spans="1:24" ht="15">
      <c r="A5387" s="28"/>
      <c r="B5387" s="63"/>
      <c r="E5387" s="9"/>
      <c r="F5387" s="9"/>
      <c r="G5387" s="9"/>
      <c r="H5387" s="9"/>
      <c r="L5387" s="69"/>
      <c r="M5387" s="69"/>
      <c r="N5387" s="67"/>
      <c r="T5387" s="218"/>
      <c r="U5387" s="63"/>
      <c r="V5387" s="63"/>
      <c r="W5387" s="50"/>
      <c r="X5387" s="9"/>
    </row>
    <row r="5388" spans="1:24" ht="15">
      <c r="A5388" s="28"/>
      <c r="B5388" s="63"/>
      <c r="E5388" s="9"/>
      <c r="F5388" s="9"/>
      <c r="G5388" s="9"/>
      <c r="L5388" s="69"/>
      <c r="M5388" s="69"/>
      <c r="N5388" s="67"/>
      <c r="T5388" s="218"/>
      <c r="U5388" s="63"/>
      <c r="V5388" s="63"/>
      <c r="W5388" s="50"/>
      <c r="X5388" s="9"/>
    </row>
    <row r="5389" spans="1:24" ht="15">
      <c r="A5389" s="28"/>
      <c r="B5389" s="63"/>
      <c r="E5389" s="9"/>
      <c r="L5389" s="69"/>
      <c r="M5389" s="69"/>
      <c r="T5389"/>
    </row>
    <row r="5390" spans="1:24" ht="25.5">
      <c r="A5390" s="23" t="s">
        <v>209</v>
      </c>
      <c r="L5390" s="69"/>
      <c r="M5390" s="69"/>
      <c r="T5390"/>
    </row>
    <row r="5391" spans="1:24">
      <c r="L5391" s="69"/>
      <c r="M5391" s="69"/>
      <c r="T5391"/>
    </row>
    <row r="5392" spans="1:24" ht="15">
      <c r="A5392" s="39"/>
      <c r="B5392" s="39"/>
      <c r="C5392" s="39"/>
      <c r="D5392" s="39"/>
      <c r="E5392" s="61">
        <v>2016</v>
      </c>
      <c r="F5392" s="61">
        <v>2017</v>
      </c>
      <c r="G5392" s="61">
        <v>2018</v>
      </c>
      <c r="H5392" s="61">
        <v>2019</v>
      </c>
      <c r="I5392" s="61">
        <v>2020</v>
      </c>
      <c r="J5392" s="61">
        <v>2021</v>
      </c>
      <c r="K5392" s="61">
        <v>2022</v>
      </c>
      <c r="L5392" s="61">
        <v>2023</v>
      </c>
      <c r="M5392" s="61">
        <v>2024</v>
      </c>
      <c r="O5392" s="70" t="s">
        <v>40</v>
      </c>
      <c r="T5392"/>
    </row>
    <row r="5393" spans="1:25" ht="15">
      <c r="A5393" s="28" t="s">
        <v>0</v>
      </c>
      <c r="B5393" s="63" t="s">
        <v>17</v>
      </c>
      <c r="E5393" s="216">
        <v>485.5</v>
      </c>
      <c r="F5393" s="216">
        <v>338.5</v>
      </c>
      <c r="G5393" s="216">
        <v>369.2</v>
      </c>
      <c r="H5393" s="9">
        <v>313.19999999999709</v>
      </c>
      <c r="I5393" s="9">
        <v>0</v>
      </c>
      <c r="J5393" s="9">
        <v>0</v>
      </c>
      <c r="K5393" s="9">
        <v>282.79999999999927</v>
      </c>
      <c r="L5393" s="216">
        <v>479.2</v>
      </c>
      <c r="M5393" s="216"/>
      <c r="O5393" s="67">
        <v>2268.3999999999965</v>
      </c>
      <c r="Q5393" t="s">
        <v>3240</v>
      </c>
      <c r="T5393" s="21" t="s">
        <v>3241</v>
      </c>
      <c r="U5393" s="63"/>
      <c r="V5393" s="63"/>
      <c r="W5393" s="265"/>
      <c r="X5393" s="317"/>
      <c r="Y5393" s="63"/>
    </row>
    <row r="5394" spans="1:25" ht="15">
      <c r="A5394" s="28" t="s">
        <v>2</v>
      </c>
      <c r="B5394" s="63" t="s">
        <v>11</v>
      </c>
      <c r="E5394" s="216">
        <v>484.7</v>
      </c>
      <c r="F5394" s="216">
        <v>374</v>
      </c>
      <c r="G5394" s="9">
        <v>271.2</v>
      </c>
      <c r="H5394" s="9">
        <v>453.09999999999854</v>
      </c>
      <c r="I5394" s="9">
        <v>0</v>
      </c>
      <c r="J5394" s="9">
        <v>0</v>
      </c>
      <c r="K5394" s="9">
        <v>296.80000000000291</v>
      </c>
      <c r="L5394" s="9">
        <v>249.89999999999998</v>
      </c>
      <c r="M5394" s="9"/>
      <c r="O5394" s="67">
        <v>2129.7000000000016</v>
      </c>
      <c r="Q5394" t="s">
        <v>328</v>
      </c>
      <c r="T5394" s="218"/>
      <c r="U5394" s="273"/>
      <c r="V5394" s="63"/>
      <c r="W5394" s="283"/>
      <c r="X5394" s="317"/>
      <c r="Y5394" s="63"/>
    </row>
    <row r="5395" spans="1:25" ht="15">
      <c r="A5395" s="28" t="s">
        <v>3</v>
      </c>
      <c r="B5395" s="63" t="s">
        <v>21</v>
      </c>
      <c r="E5395" s="9">
        <v>243</v>
      </c>
      <c r="F5395" s="9">
        <v>294</v>
      </c>
      <c r="G5395" s="216">
        <v>348.4</v>
      </c>
      <c r="H5395" s="9">
        <v>401.50000000000728</v>
      </c>
      <c r="I5395" s="9">
        <v>0</v>
      </c>
      <c r="J5395" s="9">
        <v>0</v>
      </c>
      <c r="K5395" s="216">
        <v>395</v>
      </c>
      <c r="L5395" s="9">
        <v>303.5</v>
      </c>
      <c r="M5395" s="9"/>
      <c r="O5395" s="67">
        <v>1985.4000000000074</v>
      </c>
      <c r="Q5395" t="s">
        <v>286</v>
      </c>
      <c r="T5395" s="218"/>
      <c r="U5395" s="218"/>
      <c r="V5395" s="63"/>
      <c r="W5395" s="283"/>
      <c r="X5395" s="317"/>
      <c r="Y5395" s="63"/>
    </row>
    <row r="5396" spans="1:25" ht="15">
      <c r="A5396" s="28" t="s">
        <v>5</v>
      </c>
      <c r="B5396" s="63" t="s">
        <v>27</v>
      </c>
      <c r="E5396" s="212">
        <v>501.3</v>
      </c>
      <c r="F5396" s="9">
        <v>241.5</v>
      </c>
      <c r="G5396" s="9">
        <v>269</v>
      </c>
      <c r="H5396" s="9">
        <v>289.49999999999636</v>
      </c>
      <c r="I5396" s="9">
        <v>0</v>
      </c>
      <c r="J5396" s="9">
        <v>0</v>
      </c>
      <c r="K5396" s="9">
        <v>333.049999999992</v>
      </c>
      <c r="L5396" s="9">
        <v>297.8</v>
      </c>
      <c r="M5396" s="9"/>
      <c r="O5396" s="67">
        <v>1932.1499999999883</v>
      </c>
      <c r="Q5396" t="s">
        <v>282</v>
      </c>
      <c r="T5396" s="218"/>
      <c r="U5396" s="273"/>
      <c r="V5396" s="63"/>
      <c r="W5396" s="283"/>
      <c r="X5396" s="317"/>
      <c r="Y5396" s="63"/>
    </row>
    <row r="5397" spans="1:25" ht="15">
      <c r="A5397" s="28" t="s">
        <v>7</v>
      </c>
      <c r="B5397" s="63" t="s">
        <v>13</v>
      </c>
      <c r="E5397" s="216">
        <v>417.5</v>
      </c>
      <c r="F5397" s="9">
        <v>312.3</v>
      </c>
      <c r="G5397" s="9">
        <v>186.3</v>
      </c>
      <c r="H5397" s="9">
        <v>283.50000000000364</v>
      </c>
      <c r="I5397" s="9">
        <v>0</v>
      </c>
      <c r="J5397" s="9">
        <v>0</v>
      </c>
      <c r="K5397" s="211">
        <v>470.44999999999345</v>
      </c>
      <c r="L5397" s="9">
        <v>237.5</v>
      </c>
      <c r="M5397" s="9"/>
      <c r="O5397" s="67">
        <v>1907.549999999997</v>
      </c>
      <c r="Q5397" t="s">
        <v>306</v>
      </c>
      <c r="T5397" s="218"/>
      <c r="U5397" s="218"/>
      <c r="V5397" s="63"/>
      <c r="W5397" s="283"/>
      <c r="X5397" s="317"/>
      <c r="Y5397" s="63"/>
    </row>
    <row r="5398" spans="1:25" ht="15">
      <c r="A5398" s="28" t="s">
        <v>8</v>
      </c>
      <c r="B5398" s="63" t="s">
        <v>37</v>
      </c>
      <c r="E5398" s="9">
        <v>350.7</v>
      </c>
      <c r="F5398" s="216">
        <v>432</v>
      </c>
      <c r="G5398" s="9">
        <v>177.6</v>
      </c>
      <c r="H5398" s="9">
        <v>349.00000000000728</v>
      </c>
      <c r="I5398" s="9">
        <v>0</v>
      </c>
      <c r="J5398" s="9">
        <v>0</v>
      </c>
      <c r="K5398" s="9">
        <v>335.20000000000437</v>
      </c>
      <c r="L5398" s="9">
        <v>257.10000000000002</v>
      </c>
      <c r="M5398" s="9"/>
      <c r="O5398" s="67">
        <v>1901.6000000000117</v>
      </c>
      <c r="Q5398" t="s">
        <v>284</v>
      </c>
      <c r="T5398" s="218"/>
      <c r="U5398" s="218"/>
      <c r="V5398" s="63"/>
      <c r="W5398" s="283"/>
      <c r="X5398" s="317"/>
      <c r="Y5398" s="63"/>
    </row>
    <row r="5399" spans="1:25" ht="15">
      <c r="A5399" s="28" t="s">
        <v>10</v>
      </c>
      <c r="B5399" s="63" t="s">
        <v>25</v>
      </c>
      <c r="E5399" s="9">
        <v>258.2</v>
      </c>
      <c r="F5399" s="216">
        <v>419.3</v>
      </c>
      <c r="G5399" s="9">
        <v>266</v>
      </c>
      <c r="H5399" s="216">
        <v>493.49999999999636</v>
      </c>
      <c r="I5399" s="9">
        <v>0</v>
      </c>
      <c r="J5399" s="9">
        <v>0</v>
      </c>
      <c r="K5399" s="9">
        <v>295.200000000008</v>
      </c>
      <c r="L5399" s="9">
        <v>161.5</v>
      </c>
      <c r="M5399" s="9"/>
      <c r="O5399" s="67">
        <v>1893.7000000000044</v>
      </c>
      <c r="Q5399" t="s">
        <v>336</v>
      </c>
      <c r="T5399" s="218"/>
      <c r="U5399" s="63"/>
      <c r="V5399" s="63"/>
      <c r="W5399" s="265"/>
      <c r="X5399" s="317"/>
      <c r="Y5399" s="63"/>
    </row>
    <row r="5400" spans="1:25" ht="15">
      <c r="A5400" s="28" t="s">
        <v>12</v>
      </c>
      <c r="B5400" s="63" t="s">
        <v>31</v>
      </c>
      <c r="E5400" s="9">
        <v>360.3</v>
      </c>
      <c r="F5400" s="9">
        <v>329.5</v>
      </c>
      <c r="G5400" s="216">
        <v>323.3</v>
      </c>
      <c r="H5400" s="9">
        <v>369.09999999999491</v>
      </c>
      <c r="I5400" s="9">
        <v>0</v>
      </c>
      <c r="J5400" s="9">
        <v>0</v>
      </c>
      <c r="K5400" s="9">
        <v>234.00000000000364</v>
      </c>
      <c r="L5400" s="9">
        <v>270.59999999999997</v>
      </c>
      <c r="M5400" s="9"/>
      <c r="O5400" s="67">
        <v>1886.7999999999984</v>
      </c>
      <c r="Q5400" t="s">
        <v>288</v>
      </c>
      <c r="T5400" s="218"/>
      <c r="U5400" s="273"/>
      <c r="V5400" s="63"/>
      <c r="W5400" s="283"/>
      <c r="X5400" s="317"/>
      <c r="Y5400" s="63"/>
    </row>
    <row r="5401" spans="1:25" ht="15">
      <c r="A5401" s="28" t="s">
        <v>14</v>
      </c>
      <c r="B5401" s="63" t="s">
        <v>23</v>
      </c>
      <c r="E5401" s="211">
        <v>502.5</v>
      </c>
      <c r="F5401" s="9">
        <v>217.5</v>
      </c>
      <c r="G5401" s="9">
        <v>285.5</v>
      </c>
      <c r="H5401" s="216">
        <v>510.50000000000364</v>
      </c>
      <c r="I5401" s="9">
        <v>0</v>
      </c>
      <c r="J5401" s="9">
        <v>0</v>
      </c>
      <c r="K5401" s="9">
        <v>191.09999999999854</v>
      </c>
      <c r="L5401" s="9">
        <v>141</v>
      </c>
      <c r="M5401" s="9"/>
      <c r="O5401" s="67">
        <v>1848.1000000000022</v>
      </c>
      <c r="Q5401" t="s">
        <v>339</v>
      </c>
      <c r="T5401" s="218"/>
      <c r="U5401" s="273"/>
      <c r="V5401" s="63"/>
      <c r="W5401" s="283"/>
      <c r="X5401" s="317"/>
      <c r="Y5401" s="63"/>
    </row>
    <row r="5402" spans="1:25" ht="15">
      <c r="A5402" s="28" t="s">
        <v>16</v>
      </c>
      <c r="B5402" s="63" t="s">
        <v>15</v>
      </c>
      <c r="E5402" s="9">
        <v>226.8</v>
      </c>
      <c r="F5402" s="216">
        <v>471.5</v>
      </c>
      <c r="G5402" s="9">
        <v>289.7</v>
      </c>
      <c r="H5402" s="9">
        <v>282</v>
      </c>
      <c r="I5402" s="9">
        <v>0</v>
      </c>
      <c r="J5402" s="9">
        <v>0</v>
      </c>
      <c r="K5402" s="9">
        <v>229.700000000008</v>
      </c>
      <c r="L5402" s="9">
        <v>300</v>
      </c>
      <c r="M5402" s="9"/>
      <c r="O5402" s="67">
        <v>1799.700000000008</v>
      </c>
      <c r="Q5402" t="s">
        <v>283</v>
      </c>
      <c r="T5402" s="218"/>
      <c r="U5402" s="63"/>
      <c r="V5402" s="63"/>
      <c r="W5402" s="265"/>
      <c r="X5402" s="317"/>
      <c r="Y5402" s="63"/>
    </row>
    <row r="5403" spans="1:25" ht="15">
      <c r="A5403" s="28" t="s">
        <v>18</v>
      </c>
      <c r="B5403" s="63" t="s">
        <v>143</v>
      </c>
      <c r="E5403" s="9" t="s">
        <v>278</v>
      </c>
      <c r="F5403" s="213">
        <v>621.5</v>
      </c>
      <c r="G5403" s="9">
        <v>305.10000000000002</v>
      </c>
      <c r="H5403" s="9">
        <v>149.90000000000509</v>
      </c>
      <c r="I5403" s="9">
        <v>0</v>
      </c>
      <c r="J5403" s="9">
        <v>0</v>
      </c>
      <c r="K5403" s="9">
        <v>276.00000000000364</v>
      </c>
      <c r="L5403" s="9">
        <v>384.8</v>
      </c>
      <c r="M5403" s="9"/>
      <c r="O5403" s="67">
        <v>1737.3000000000086</v>
      </c>
      <c r="Q5403" t="s">
        <v>281</v>
      </c>
      <c r="T5403" t="s">
        <v>1699</v>
      </c>
      <c r="U5403" s="218"/>
      <c r="V5403" s="63"/>
      <c r="W5403" s="283"/>
      <c r="X5403" s="317"/>
      <c r="Y5403" s="63"/>
    </row>
    <row r="5404" spans="1:25" ht="15">
      <c r="A5404" s="28" t="s">
        <v>20</v>
      </c>
      <c r="B5404" s="63" t="s">
        <v>1</v>
      </c>
      <c r="E5404" s="9">
        <v>192.5</v>
      </c>
      <c r="F5404" s="9">
        <v>282.39999999999998</v>
      </c>
      <c r="G5404" s="9">
        <v>182</v>
      </c>
      <c r="H5404" s="216">
        <v>527.5</v>
      </c>
      <c r="I5404" s="9">
        <v>0</v>
      </c>
      <c r="J5404" s="9">
        <v>0</v>
      </c>
      <c r="K5404" s="9">
        <v>175.399999999996</v>
      </c>
      <c r="L5404" s="9">
        <v>170.7</v>
      </c>
      <c r="M5404" s="9"/>
      <c r="O5404" s="67">
        <v>1530.4999999999961</v>
      </c>
      <c r="Q5404" t="s">
        <v>283</v>
      </c>
      <c r="T5404" s="218"/>
      <c r="U5404" s="63"/>
      <c r="V5404" s="63"/>
      <c r="W5404" s="283"/>
      <c r="X5404" s="317"/>
      <c r="Y5404" s="63"/>
    </row>
    <row r="5405" spans="1:25" ht="15">
      <c r="A5405" s="28" t="s">
        <v>22</v>
      </c>
      <c r="B5405" s="63" t="s">
        <v>6</v>
      </c>
      <c r="E5405" s="216">
        <v>450.7</v>
      </c>
      <c r="F5405" s="216">
        <v>343.4</v>
      </c>
      <c r="G5405" s="9">
        <v>258.5</v>
      </c>
      <c r="H5405" s="9">
        <v>434.50000000001455</v>
      </c>
      <c r="I5405" s="9">
        <v>0</v>
      </c>
      <c r="J5405" s="9">
        <v>0</v>
      </c>
      <c r="K5405" s="9" t="s">
        <v>278</v>
      </c>
      <c r="L5405" s="9" t="s">
        <v>278</v>
      </c>
      <c r="M5405" s="9"/>
      <c r="O5405" s="67">
        <v>1487.1000000000145</v>
      </c>
      <c r="Q5405" t="s">
        <v>335</v>
      </c>
      <c r="T5405" s="218"/>
      <c r="U5405" s="273"/>
      <c r="V5405" s="63"/>
      <c r="W5405" s="283"/>
      <c r="X5405" s="317"/>
      <c r="Y5405" s="63"/>
    </row>
    <row r="5406" spans="1:25" ht="15">
      <c r="A5406" s="28" t="s">
        <v>24</v>
      </c>
      <c r="B5406" s="63" t="s">
        <v>162</v>
      </c>
      <c r="E5406" s="9" t="s">
        <v>278</v>
      </c>
      <c r="F5406" s="9" t="s">
        <v>278</v>
      </c>
      <c r="G5406" s="216">
        <v>328.9</v>
      </c>
      <c r="H5406" s="216">
        <v>518.20000000000437</v>
      </c>
      <c r="I5406" s="9">
        <v>0</v>
      </c>
      <c r="J5406" s="9">
        <v>0</v>
      </c>
      <c r="K5406" s="9">
        <v>164.59999999999491</v>
      </c>
      <c r="L5406" s="9">
        <v>400.09999999999997</v>
      </c>
      <c r="M5406" s="9"/>
      <c r="O5406" s="67">
        <v>1411.7999999999993</v>
      </c>
      <c r="Q5406" t="s">
        <v>328</v>
      </c>
      <c r="T5406" s="218"/>
      <c r="U5406" s="63"/>
      <c r="V5406" s="63"/>
      <c r="W5406" s="283"/>
      <c r="X5406" s="317"/>
      <c r="Y5406" s="63"/>
    </row>
    <row r="5407" spans="1:25" ht="15">
      <c r="A5407" s="28" t="s">
        <v>26</v>
      </c>
      <c r="B5407" s="63" t="s">
        <v>153</v>
      </c>
      <c r="E5407" s="9" t="s">
        <v>278</v>
      </c>
      <c r="F5407" s="9" t="s">
        <v>278</v>
      </c>
      <c r="G5407" s="212">
        <v>399.5</v>
      </c>
      <c r="H5407" s="9">
        <v>298.49999999999636</v>
      </c>
      <c r="I5407" s="9">
        <v>0</v>
      </c>
      <c r="J5407" s="9">
        <v>0</v>
      </c>
      <c r="K5407" s="216">
        <v>341.80000000001382</v>
      </c>
      <c r="L5407" s="9">
        <v>363</v>
      </c>
      <c r="M5407" s="9"/>
      <c r="O5407" s="67">
        <v>1402.8000000000102</v>
      </c>
      <c r="Q5407" t="s">
        <v>308</v>
      </c>
      <c r="T5407" s="218"/>
      <c r="U5407" s="273"/>
      <c r="V5407" s="63"/>
      <c r="W5407" s="283"/>
      <c r="X5407" s="317"/>
      <c r="Y5407" s="63"/>
    </row>
    <row r="5408" spans="1:25" ht="15">
      <c r="A5408" s="28" t="s">
        <v>28</v>
      </c>
      <c r="B5408" s="63" t="s">
        <v>33</v>
      </c>
      <c r="E5408" s="9">
        <v>333.8</v>
      </c>
      <c r="F5408" s="9">
        <v>188.9</v>
      </c>
      <c r="G5408" s="9">
        <v>97.5</v>
      </c>
      <c r="H5408" s="9">
        <v>265.29999999999927</v>
      </c>
      <c r="I5408" s="9">
        <v>0</v>
      </c>
      <c r="J5408" s="9">
        <v>0</v>
      </c>
      <c r="K5408" s="9">
        <v>105.29999999999927</v>
      </c>
      <c r="L5408" s="9">
        <v>382.3</v>
      </c>
      <c r="M5408" s="9"/>
      <c r="O5408" s="67">
        <v>1373.0999999999985</v>
      </c>
      <c r="T5408" s="218"/>
      <c r="U5408" s="63"/>
      <c r="V5408" s="63"/>
      <c r="W5408" s="265"/>
      <c r="X5408" s="317"/>
      <c r="Y5408" s="63"/>
    </row>
    <row r="5409" spans="1:25" ht="15">
      <c r="A5409" s="28" t="s">
        <v>30</v>
      </c>
      <c r="B5409" s="63" t="s">
        <v>144</v>
      </c>
      <c r="E5409" s="9" t="s">
        <v>278</v>
      </c>
      <c r="F5409" s="212">
        <v>518.5</v>
      </c>
      <c r="G5409" s="216">
        <v>383.3</v>
      </c>
      <c r="H5409" s="9">
        <v>194.40000000000873</v>
      </c>
      <c r="I5409" s="9">
        <v>0</v>
      </c>
      <c r="J5409" s="9">
        <v>0</v>
      </c>
      <c r="K5409" s="9">
        <v>272.30000000000291</v>
      </c>
      <c r="L5409" s="9" t="s">
        <v>278</v>
      </c>
      <c r="M5409" s="9"/>
      <c r="O5409" s="67">
        <v>1368.5000000000116</v>
      </c>
      <c r="Q5409" t="s">
        <v>296</v>
      </c>
      <c r="T5409" s="218"/>
      <c r="U5409" s="63"/>
      <c r="V5409" s="63"/>
      <c r="W5409" s="283"/>
      <c r="X5409" s="317"/>
      <c r="Y5409" s="63"/>
    </row>
    <row r="5410" spans="1:25" ht="15">
      <c r="A5410" s="28" t="s">
        <v>32</v>
      </c>
      <c r="B5410" s="63" t="s">
        <v>747</v>
      </c>
      <c r="E5410" s="9" t="s">
        <v>278</v>
      </c>
      <c r="F5410" s="9" t="s">
        <v>278</v>
      </c>
      <c r="G5410" s="9" t="s">
        <v>278</v>
      </c>
      <c r="H5410" s="211">
        <v>574.99999999999636</v>
      </c>
      <c r="I5410" s="9">
        <v>0</v>
      </c>
      <c r="J5410" s="9">
        <v>0</v>
      </c>
      <c r="K5410" s="9">
        <v>305.09999999998763</v>
      </c>
      <c r="L5410" s="216">
        <v>478</v>
      </c>
      <c r="M5410" s="216"/>
      <c r="O5410" s="67">
        <v>1358.099999999984</v>
      </c>
      <c r="Q5410" t="s">
        <v>333</v>
      </c>
      <c r="T5410" s="218"/>
      <c r="U5410" s="273"/>
      <c r="V5410" s="63"/>
      <c r="W5410" s="283"/>
      <c r="X5410" s="317"/>
      <c r="Y5410" s="63"/>
    </row>
    <row r="5411" spans="1:25" ht="15">
      <c r="A5411" s="28" t="s">
        <v>34</v>
      </c>
      <c r="B5411" s="63" t="s">
        <v>39</v>
      </c>
      <c r="E5411" s="216">
        <v>452.1</v>
      </c>
      <c r="F5411" s="9">
        <v>331.9</v>
      </c>
      <c r="G5411" s="9">
        <v>144</v>
      </c>
      <c r="H5411" s="9">
        <v>283.79999999999927</v>
      </c>
      <c r="I5411" s="9">
        <v>0</v>
      </c>
      <c r="J5411" s="9">
        <v>0</v>
      </c>
      <c r="K5411" s="9">
        <v>138.85000000000582</v>
      </c>
      <c r="L5411" s="9" t="s">
        <v>278</v>
      </c>
      <c r="M5411" s="9"/>
      <c r="O5411" s="67">
        <v>1350.6500000000051</v>
      </c>
      <c r="Q5411" t="s">
        <v>292</v>
      </c>
      <c r="T5411" s="218"/>
      <c r="U5411" s="63"/>
      <c r="V5411" s="63"/>
      <c r="W5411" s="265"/>
      <c r="X5411" s="317"/>
      <c r="Y5411" s="63"/>
    </row>
    <row r="5412" spans="1:25" ht="15">
      <c r="A5412" s="28" t="s">
        <v>36</v>
      </c>
      <c r="B5412" s="63" t="s">
        <v>142</v>
      </c>
      <c r="E5412" s="9" t="s">
        <v>278</v>
      </c>
      <c r="F5412" s="9">
        <v>180</v>
      </c>
      <c r="G5412" s="9">
        <v>228.6</v>
      </c>
      <c r="H5412" s="9">
        <v>316.59999999999854</v>
      </c>
      <c r="I5412" s="9">
        <v>0</v>
      </c>
      <c r="J5412" s="9">
        <v>0</v>
      </c>
      <c r="K5412" s="9">
        <v>164.60000000000218</v>
      </c>
      <c r="L5412" s="216">
        <v>434</v>
      </c>
      <c r="M5412" s="216"/>
      <c r="O5412" s="67">
        <v>1323.8000000000006</v>
      </c>
      <c r="Q5412" t="s">
        <v>293</v>
      </c>
      <c r="T5412" s="218"/>
      <c r="U5412" s="63"/>
      <c r="V5412" s="63"/>
      <c r="W5412" s="265"/>
      <c r="X5412" s="317"/>
      <c r="Y5412" s="63"/>
    </row>
    <row r="5413" spans="1:25" ht="15">
      <c r="A5413" s="28" t="s">
        <v>38</v>
      </c>
      <c r="B5413" s="63" t="s">
        <v>155</v>
      </c>
      <c r="E5413" s="9" t="s">
        <v>278</v>
      </c>
      <c r="F5413" s="9" t="s">
        <v>278</v>
      </c>
      <c r="G5413" s="213">
        <v>603.4</v>
      </c>
      <c r="H5413" s="9">
        <v>160.79999999999927</v>
      </c>
      <c r="I5413" s="9">
        <v>0</v>
      </c>
      <c r="J5413" s="9">
        <v>0</v>
      </c>
      <c r="K5413" s="9">
        <v>207.09999999998763</v>
      </c>
      <c r="L5413" s="9">
        <v>286.7</v>
      </c>
      <c r="M5413" s="9"/>
      <c r="O5413" s="67">
        <v>1257.9999999999868</v>
      </c>
      <c r="Q5413" t="s">
        <v>281</v>
      </c>
      <c r="T5413" t="s">
        <v>1699</v>
      </c>
      <c r="U5413" s="273"/>
      <c r="V5413" s="63"/>
      <c r="W5413" s="282"/>
      <c r="X5413" s="317"/>
      <c r="Y5413" s="63"/>
    </row>
    <row r="5414" spans="1:25" ht="15">
      <c r="A5414" s="28" t="s">
        <v>145</v>
      </c>
      <c r="B5414" s="63" t="s">
        <v>154</v>
      </c>
      <c r="E5414" s="9" t="s">
        <v>278</v>
      </c>
      <c r="F5414" s="9" t="s">
        <v>278</v>
      </c>
      <c r="G5414" s="216">
        <v>310</v>
      </c>
      <c r="H5414" s="9">
        <v>335.29999999999563</v>
      </c>
      <c r="I5414" s="9">
        <v>0</v>
      </c>
      <c r="J5414" s="9">
        <v>0</v>
      </c>
      <c r="K5414" s="212">
        <v>426.60000000000582</v>
      </c>
      <c r="L5414" s="9">
        <v>171.4</v>
      </c>
      <c r="M5414" s="9"/>
      <c r="O5414" s="67">
        <v>1243.3000000000015</v>
      </c>
      <c r="Q5414" t="s">
        <v>318</v>
      </c>
      <c r="T5414" s="218"/>
      <c r="U5414" s="273"/>
      <c r="V5414" s="63"/>
      <c r="W5414" s="283"/>
      <c r="X5414" s="317"/>
      <c r="Y5414" s="63"/>
    </row>
    <row r="5415" spans="1:25" ht="15">
      <c r="A5415" s="28" t="s">
        <v>146</v>
      </c>
      <c r="B5415" s="63" t="s">
        <v>9</v>
      </c>
      <c r="E5415" s="9">
        <v>320.89999999999998</v>
      </c>
      <c r="F5415" s="9">
        <v>182.4</v>
      </c>
      <c r="G5415" s="9">
        <v>192.7</v>
      </c>
      <c r="H5415" s="9">
        <v>181.59999999999491</v>
      </c>
      <c r="I5415" s="9">
        <v>0</v>
      </c>
      <c r="J5415" s="9">
        <v>0</v>
      </c>
      <c r="K5415" s="9">
        <v>183.69999999999709</v>
      </c>
      <c r="L5415" s="9">
        <v>142.30000000000001</v>
      </c>
      <c r="M5415" s="9"/>
      <c r="O5415" s="67">
        <v>1203.599999999992</v>
      </c>
      <c r="T5415" s="218"/>
      <c r="U5415" s="273"/>
      <c r="V5415" s="63"/>
      <c r="W5415" s="283"/>
      <c r="X5415" s="317"/>
      <c r="Y5415" s="63"/>
    </row>
    <row r="5416" spans="1:25" ht="15">
      <c r="A5416" s="28" t="s">
        <v>147</v>
      </c>
      <c r="B5416" s="63" t="s">
        <v>745</v>
      </c>
      <c r="E5416" s="9" t="s">
        <v>278</v>
      </c>
      <c r="F5416" s="9" t="s">
        <v>278</v>
      </c>
      <c r="G5416" s="9" t="s">
        <v>278</v>
      </c>
      <c r="H5416" s="9">
        <v>422.29999999999563</v>
      </c>
      <c r="I5416" s="9">
        <v>0</v>
      </c>
      <c r="J5416" s="9">
        <v>0</v>
      </c>
      <c r="K5416" s="216">
        <v>393.29999999998836</v>
      </c>
      <c r="L5416" s="9">
        <v>324</v>
      </c>
      <c r="M5416" s="9"/>
      <c r="O5416" s="67">
        <v>1139.599999999984</v>
      </c>
      <c r="Q5416" t="s">
        <v>284</v>
      </c>
      <c r="T5416" s="218"/>
      <c r="U5416" s="63"/>
      <c r="V5416" s="63"/>
      <c r="W5416" s="265"/>
      <c r="X5416" s="317"/>
      <c r="Y5416" s="63"/>
    </row>
    <row r="5417" spans="1:25" ht="15">
      <c r="A5417" s="28" t="s">
        <v>151</v>
      </c>
      <c r="B5417" s="63" t="s">
        <v>19</v>
      </c>
      <c r="E5417" s="216">
        <v>486.1</v>
      </c>
      <c r="F5417" s="9">
        <v>251.9</v>
      </c>
      <c r="G5417" s="9">
        <v>214.4</v>
      </c>
      <c r="H5417" s="9">
        <v>160.80000000000291</v>
      </c>
      <c r="I5417" s="9">
        <v>0</v>
      </c>
      <c r="J5417" s="9">
        <v>0</v>
      </c>
      <c r="K5417" s="9" t="s">
        <v>278</v>
      </c>
      <c r="L5417" s="9" t="s">
        <v>278</v>
      </c>
      <c r="M5417" s="9"/>
      <c r="O5417" s="67">
        <v>1113.200000000003</v>
      </c>
      <c r="Q5417" t="s">
        <v>283</v>
      </c>
      <c r="T5417" s="218"/>
      <c r="U5417" s="273"/>
      <c r="V5417" s="63"/>
      <c r="W5417" s="283"/>
      <c r="X5417" s="317"/>
      <c r="Y5417" s="63"/>
    </row>
    <row r="5418" spans="1:25" ht="15">
      <c r="A5418" s="28" t="s">
        <v>157</v>
      </c>
      <c r="B5418" s="63" t="s">
        <v>4</v>
      </c>
      <c r="E5418" s="9">
        <v>249.3</v>
      </c>
      <c r="F5418" s="9">
        <v>93</v>
      </c>
      <c r="G5418" s="9">
        <v>175.4</v>
      </c>
      <c r="H5418" s="213">
        <v>588.5</v>
      </c>
      <c r="I5418" s="9">
        <v>0</v>
      </c>
      <c r="J5418" s="9">
        <v>0</v>
      </c>
      <c r="K5418" s="9" t="s">
        <v>278</v>
      </c>
      <c r="L5418" s="9" t="s">
        <v>278</v>
      </c>
      <c r="M5418" s="9"/>
      <c r="O5418" s="67">
        <v>1106.2</v>
      </c>
      <c r="Q5418" t="s">
        <v>281</v>
      </c>
      <c r="T5418" t="s">
        <v>1699</v>
      </c>
      <c r="U5418" s="218"/>
      <c r="V5418" s="63"/>
      <c r="W5418" s="283"/>
      <c r="X5418" s="317"/>
      <c r="Y5418" s="63"/>
    </row>
    <row r="5419" spans="1:25" ht="15">
      <c r="A5419" s="28" t="s">
        <v>159</v>
      </c>
      <c r="B5419" s="63" t="s">
        <v>35</v>
      </c>
      <c r="E5419" s="9">
        <v>88.6</v>
      </c>
      <c r="F5419" s="216">
        <v>376.7</v>
      </c>
      <c r="G5419" s="211">
        <v>414.8</v>
      </c>
      <c r="H5419" s="9">
        <v>199.50000000000364</v>
      </c>
      <c r="I5419" s="9">
        <v>0</v>
      </c>
      <c r="J5419" s="9">
        <v>0</v>
      </c>
      <c r="K5419" s="9" t="s">
        <v>278</v>
      </c>
      <c r="L5419" s="9" t="s">
        <v>278</v>
      </c>
      <c r="M5419" s="9"/>
      <c r="O5419" s="67">
        <v>1079.6000000000035</v>
      </c>
      <c r="Q5419" t="s">
        <v>310</v>
      </c>
      <c r="T5419" s="218"/>
      <c r="U5419" s="63"/>
      <c r="V5419" s="63"/>
      <c r="W5419" s="283"/>
      <c r="X5419" s="317"/>
      <c r="Y5419" s="63"/>
    </row>
    <row r="5420" spans="1:25" ht="15">
      <c r="A5420" s="28" t="s">
        <v>160</v>
      </c>
      <c r="B5420" s="63" t="s">
        <v>141</v>
      </c>
      <c r="E5420" s="9" t="s">
        <v>278</v>
      </c>
      <c r="F5420" s="9">
        <v>289</v>
      </c>
      <c r="G5420" s="9">
        <v>163.4</v>
      </c>
      <c r="H5420" s="9">
        <v>288.99999999999636</v>
      </c>
      <c r="I5420" s="9">
        <v>0</v>
      </c>
      <c r="J5420" s="9">
        <v>0</v>
      </c>
      <c r="K5420" s="9">
        <v>164.10000000000582</v>
      </c>
      <c r="L5420" s="9">
        <v>165.4</v>
      </c>
      <c r="M5420" s="9"/>
      <c r="O5420" s="67">
        <v>1070.9000000000021</v>
      </c>
      <c r="T5420" s="218"/>
      <c r="U5420" s="273"/>
      <c r="V5420" s="63"/>
      <c r="W5420" s="283"/>
      <c r="X5420" s="317"/>
      <c r="Y5420" s="63"/>
    </row>
    <row r="5421" spans="1:25" ht="15">
      <c r="A5421" s="28" t="s">
        <v>161</v>
      </c>
      <c r="B5421" s="63" t="s">
        <v>740</v>
      </c>
      <c r="E5421" s="9" t="s">
        <v>278</v>
      </c>
      <c r="F5421" s="9" t="s">
        <v>278</v>
      </c>
      <c r="G5421" s="9" t="s">
        <v>278</v>
      </c>
      <c r="H5421" s="9">
        <v>420.30000000000291</v>
      </c>
      <c r="I5421" s="9">
        <v>0</v>
      </c>
      <c r="J5421" s="9">
        <v>0</v>
      </c>
      <c r="K5421" s="216">
        <v>338.64999999999418</v>
      </c>
      <c r="L5421" s="9">
        <v>281.10000000000002</v>
      </c>
      <c r="M5421" s="9"/>
      <c r="O5421" s="67">
        <v>1040.049999999997</v>
      </c>
      <c r="Q5421" t="s">
        <v>288</v>
      </c>
      <c r="T5421" s="218"/>
      <c r="U5421" s="63"/>
      <c r="V5421" s="63"/>
      <c r="W5421" s="265"/>
      <c r="X5421" s="317"/>
      <c r="Y5421" s="63"/>
    </row>
    <row r="5422" spans="1:25" ht="15">
      <c r="A5422" s="28" t="s">
        <v>163</v>
      </c>
      <c r="B5422" s="273" t="s">
        <v>1891</v>
      </c>
      <c r="C5422" s="3"/>
      <c r="D5422" s="3"/>
      <c r="E5422" s="9" t="s">
        <v>278</v>
      </c>
      <c r="F5422" s="9" t="s">
        <v>278</v>
      </c>
      <c r="G5422" s="9" t="s">
        <v>278</v>
      </c>
      <c r="H5422" s="9" t="s">
        <v>278</v>
      </c>
      <c r="I5422" s="9">
        <v>0</v>
      </c>
      <c r="J5422" s="9">
        <v>0</v>
      </c>
      <c r="K5422" s="213">
        <v>489.19999999999345</v>
      </c>
      <c r="L5422" s="211">
        <v>549.4</v>
      </c>
      <c r="M5422" s="211"/>
      <c r="O5422" s="67">
        <v>1038.5999999999935</v>
      </c>
      <c r="Q5422" t="s">
        <v>280</v>
      </c>
      <c r="T5422" s="21" t="s">
        <v>1699</v>
      </c>
      <c r="U5422" s="273"/>
      <c r="V5422" s="63"/>
      <c r="W5422" s="282"/>
      <c r="X5422" s="317"/>
      <c r="Y5422" s="63"/>
    </row>
    <row r="5423" spans="1:25" ht="15">
      <c r="A5423" s="28" t="s">
        <v>274</v>
      </c>
      <c r="B5423" s="63" t="s">
        <v>714</v>
      </c>
      <c r="E5423" s="9" t="s">
        <v>278</v>
      </c>
      <c r="F5423" s="9" t="s">
        <v>278</v>
      </c>
      <c r="G5423" s="9" t="s">
        <v>278</v>
      </c>
      <c r="H5423" s="9">
        <v>397.30000000000655</v>
      </c>
      <c r="I5423" s="9">
        <v>0</v>
      </c>
      <c r="J5423" s="9">
        <v>0</v>
      </c>
      <c r="K5423" s="9">
        <v>197.70000000000073</v>
      </c>
      <c r="L5423" s="9">
        <v>428.7</v>
      </c>
      <c r="M5423" s="9"/>
      <c r="O5423" s="67">
        <v>1023.7000000000073</v>
      </c>
      <c r="T5423" s="218"/>
      <c r="U5423" s="273"/>
      <c r="V5423" s="63"/>
      <c r="W5423" s="282"/>
      <c r="X5423" s="317"/>
      <c r="Y5423" s="63"/>
    </row>
    <row r="5424" spans="1:25" ht="15">
      <c r="A5424" s="28" t="s">
        <v>275</v>
      </c>
      <c r="B5424" s="63" t="s">
        <v>178</v>
      </c>
      <c r="E5424" s="216">
        <v>439.8</v>
      </c>
      <c r="F5424" s="211">
        <v>569.9</v>
      </c>
      <c r="G5424" s="9" t="s">
        <v>278</v>
      </c>
      <c r="H5424" s="9" t="s">
        <v>278</v>
      </c>
      <c r="I5424" s="9">
        <v>0</v>
      </c>
      <c r="J5424" s="9">
        <v>0</v>
      </c>
      <c r="K5424" s="9" t="s">
        <v>278</v>
      </c>
      <c r="L5424" s="9" t="s">
        <v>278</v>
      </c>
      <c r="M5424" s="9"/>
      <c r="O5424" s="67">
        <v>1009.7</v>
      </c>
      <c r="Q5424" t="s">
        <v>319</v>
      </c>
      <c r="T5424" s="218"/>
      <c r="U5424" s="63"/>
      <c r="V5424" s="63"/>
      <c r="W5424" s="283"/>
      <c r="X5424" s="317"/>
      <c r="Y5424" s="63"/>
    </row>
    <row r="5425" spans="1:25" ht="15">
      <c r="A5425" s="28" t="s">
        <v>276</v>
      </c>
      <c r="B5425" s="63" t="s">
        <v>735</v>
      </c>
      <c r="E5425" s="9" t="s">
        <v>278</v>
      </c>
      <c r="F5425" s="9" t="s">
        <v>278</v>
      </c>
      <c r="G5425" s="9" t="s">
        <v>278</v>
      </c>
      <c r="H5425" s="216">
        <v>514.60000000000582</v>
      </c>
      <c r="I5425" s="9">
        <v>0</v>
      </c>
      <c r="J5425" s="9">
        <v>0</v>
      </c>
      <c r="K5425" s="9">
        <v>194.99999999999636</v>
      </c>
      <c r="L5425" s="9">
        <v>280.5</v>
      </c>
      <c r="M5425" s="9"/>
      <c r="O5425" s="67">
        <v>990.10000000000218</v>
      </c>
      <c r="Q5425" t="s">
        <v>292</v>
      </c>
      <c r="T5425" s="218"/>
      <c r="U5425" s="273"/>
      <c r="V5425" s="63"/>
      <c r="W5425" s="283"/>
      <c r="X5425" s="317"/>
      <c r="Y5425" s="63"/>
    </row>
    <row r="5426" spans="1:25" ht="15">
      <c r="A5426" s="28" t="s">
        <v>277</v>
      </c>
      <c r="B5426" s="63" t="s">
        <v>757</v>
      </c>
      <c r="E5426" s="9" t="s">
        <v>278</v>
      </c>
      <c r="F5426" s="9" t="s">
        <v>278</v>
      </c>
      <c r="G5426" s="9" t="s">
        <v>278</v>
      </c>
      <c r="H5426" s="9">
        <v>322.49999999999272</v>
      </c>
      <c r="I5426" s="9">
        <v>0</v>
      </c>
      <c r="J5426" s="9">
        <v>0</v>
      </c>
      <c r="K5426" s="9">
        <v>282.50000000000728</v>
      </c>
      <c r="L5426" s="9">
        <v>372</v>
      </c>
      <c r="M5426" s="9"/>
      <c r="O5426" s="67">
        <v>977</v>
      </c>
      <c r="T5426" s="218"/>
      <c r="U5426" s="63"/>
      <c r="V5426" s="63"/>
      <c r="W5426" s="265"/>
      <c r="X5426" s="317"/>
      <c r="Y5426" s="63"/>
    </row>
    <row r="5427" spans="1:25" ht="15">
      <c r="A5427" s="28" t="s">
        <v>692</v>
      </c>
      <c r="B5427" s="28" t="s">
        <v>690</v>
      </c>
      <c r="E5427" s="9" t="s">
        <v>278</v>
      </c>
      <c r="F5427" s="9" t="s">
        <v>278</v>
      </c>
      <c r="G5427" s="9" t="s">
        <v>278</v>
      </c>
      <c r="H5427" s="9">
        <v>413.59999999999491</v>
      </c>
      <c r="I5427" s="9">
        <v>0</v>
      </c>
      <c r="J5427" s="9">
        <v>0</v>
      </c>
      <c r="K5427" s="9">
        <v>244.29999999999927</v>
      </c>
      <c r="L5427" s="9">
        <v>280.5</v>
      </c>
      <c r="M5427" s="9"/>
      <c r="O5427" s="67">
        <v>938.39999999999418</v>
      </c>
      <c r="T5427" s="218"/>
      <c r="U5427" s="273"/>
      <c r="V5427" s="63"/>
      <c r="W5427" s="282"/>
      <c r="X5427" s="317"/>
      <c r="Y5427" s="63"/>
    </row>
    <row r="5428" spans="1:25" ht="15">
      <c r="A5428" s="28" t="s">
        <v>693</v>
      </c>
      <c r="B5428" s="63" t="s">
        <v>706</v>
      </c>
      <c r="E5428" s="9" t="s">
        <v>278</v>
      </c>
      <c r="F5428" s="9" t="s">
        <v>278</v>
      </c>
      <c r="G5428" s="9" t="s">
        <v>278</v>
      </c>
      <c r="H5428" s="9">
        <v>214.49999999999272</v>
      </c>
      <c r="I5428" s="9">
        <v>0</v>
      </c>
      <c r="J5428" s="9">
        <v>0</v>
      </c>
      <c r="K5428" s="9">
        <v>218.50000000000728</v>
      </c>
      <c r="L5428" s="212">
        <v>503.5</v>
      </c>
      <c r="M5428" s="212"/>
      <c r="O5428" s="67">
        <v>936.5</v>
      </c>
      <c r="Q5428" t="s">
        <v>282</v>
      </c>
      <c r="T5428"/>
      <c r="U5428" s="273"/>
      <c r="V5428" s="63"/>
      <c r="W5428" s="283"/>
      <c r="X5428" s="317"/>
      <c r="Y5428" s="63"/>
    </row>
    <row r="5429" spans="1:25" ht="15">
      <c r="A5429" s="28" t="s">
        <v>694</v>
      </c>
      <c r="B5429" s="63" t="s">
        <v>710</v>
      </c>
      <c r="E5429" s="9" t="s">
        <v>278</v>
      </c>
      <c r="F5429" s="9" t="s">
        <v>278</v>
      </c>
      <c r="G5429" s="9" t="s">
        <v>278</v>
      </c>
      <c r="H5429" s="9">
        <v>461.99999999998909</v>
      </c>
      <c r="I5429" s="9">
        <v>0</v>
      </c>
      <c r="J5429" s="9">
        <v>0</v>
      </c>
      <c r="K5429" s="216">
        <v>360.99999999999636</v>
      </c>
      <c r="L5429" s="9">
        <v>108.2</v>
      </c>
      <c r="M5429" s="9"/>
      <c r="O5429" s="67">
        <v>931.19999999998549</v>
      </c>
      <c r="Q5429" t="s">
        <v>297</v>
      </c>
      <c r="T5429" s="218"/>
      <c r="U5429" s="63"/>
      <c r="V5429" s="63"/>
      <c r="W5429" s="283"/>
      <c r="X5429" s="317"/>
      <c r="Y5429" s="63"/>
    </row>
    <row r="5430" spans="1:25" ht="15">
      <c r="A5430" s="28" t="s">
        <v>696</v>
      </c>
      <c r="B5430" s="63" t="s">
        <v>753</v>
      </c>
      <c r="E5430" s="9" t="s">
        <v>278</v>
      </c>
      <c r="F5430" s="9" t="s">
        <v>278</v>
      </c>
      <c r="G5430" s="9" t="s">
        <v>278</v>
      </c>
      <c r="H5430" s="9">
        <v>388.19999999998618</v>
      </c>
      <c r="I5430" s="9">
        <v>0</v>
      </c>
      <c r="J5430" s="9">
        <v>0</v>
      </c>
      <c r="K5430" s="9">
        <v>111.299999999992</v>
      </c>
      <c r="L5430" s="9">
        <v>424.9</v>
      </c>
      <c r="M5430" s="9"/>
      <c r="O5430" s="67">
        <v>924.39999999997815</v>
      </c>
      <c r="T5430" s="218"/>
      <c r="U5430" s="63"/>
      <c r="V5430" s="63"/>
      <c r="W5430" s="283"/>
      <c r="X5430" s="317"/>
      <c r="Y5430" s="63"/>
    </row>
    <row r="5431" spans="1:25" ht="15">
      <c r="A5431" s="28" t="s">
        <v>702</v>
      </c>
      <c r="B5431" s="63" t="s">
        <v>719</v>
      </c>
      <c r="E5431" s="9" t="s">
        <v>278</v>
      </c>
      <c r="F5431" s="9" t="s">
        <v>278</v>
      </c>
      <c r="G5431" s="9" t="s">
        <v>278</v>
      </c>
      <c r="H5431" s="9">
        <v>423.5</v>
      </c>
      <c r="I5431" s="9">
        <v>0</v>
      </c>
      <c r="J5431" s="9">
        <v>0</v>
      </c>
      <c r="K5431" s="9">
        <v>151.5</v>
      </c>
      <c r="L5431" s="9">
        <v>329.5</v>
      </c>
      <c r="M5431" s="9"/>
      <c r="O5431" s="67">
        <v>904.5</v>
      </c>
      <c r="T5431" s="218"/>
      <c r="U5431" s="63"/>
      <c r="V5431" s="63"/>
      <c r="W5431" s="265"/>
      <c r="X5431" s="317"/>
      <c r="Y5431" s="63"/>
    </row>
    <row r="5432" spans="1:25" ht="15">
      <c r="A5432" s="28" t="s">
        <v>704</v>
      </c>
      <c r="B5432" s="63" t="s">
        <v>705</v>
      </c>
      <c r="E5432" s="9" t="s">
        <v>278</v>
      </c>
      <c r="F5432" s="9" t="s">
        <v>278</v>
      </c>
      <c r="G5432" s="9" t="s">
        <v>278</v>
      </c>
      <c r="H5432" s="9">
        <v>254.29999999999563</v>
      </c>
      <c r="I5432" s="9">
        <v>0</v>
      </c>
      <c r="J5432" s="9">
        <v>0</v>
      </c>
      <c r="K5432" s="9">
        <v>332.30000000000291</v>
      </c>
      <c r="L5432" s="9">
        <v>276.5</v>
      </c>
      <c r="M5432" s="9"/>
      <c r="O5432" s="67">
        <v>863.09999999999854</v>
      </c>
      <c r="T5432" s="218"/>
      <c r="U5432" s="63"/>
      <c r="V5432" s="63"/>
      <c r="W5432" s="265"/>
      <c r="X5432" s="317"/>
      <c r="Y5432" s="63"/>
    </row>
    <row r="5433" spans="1:25" ht="15">
      <c r="A5433" s="28" t="s">
        <v>707</v>
      </c>
      <c r="B5433" s="63" t="s">
        <v>728</v>
      </c>
      <c r="E5433" s="9" t="s">
        <v>278</v>
      </c>
      <c r="F5433" s="9" t="s">
        <v>278</v>
      </c>
      <c r="G5433" s="9" t="s">
        <v>278</v>
      </c>
      <c r="H5433" s="9">
        <v>419.30000000000291</v>
      </c>
      <c r="I5433" s="9">
        <v>0</v>
      </c>
      <c r="J5433" s="9">
        <v>0</v>
      </c>
      <c r="K5433" s="9">
        <v>115.10000000000218</v>
      </c>
      <c r="L5433" s="9">
        <v>321.90000000000003</v>
      </c>
      <c r="M5433" s="9"/>
      <c r="O5433" s="67">
        <v>856.30000000000518</v>
      </c>
      <c r="T5433" s="218"/>
      <c r="U5433" s="63"/>
      <c r="V5433" s="63"/>
      <c r="W5433" s="265"/>
      <c r="X5433" s="317"/>
      <c r="Y5433" s="63"/>
    </row>
    <row r="5434" spans="1:25" ht="15">
      <c r="A5434" s="28" t="s">
        <v>708</v>
      </c>
      <c r="B5434" s="63" t="s">
        <v>156</v>
      </c>
      <c r="E5434" s="9" t="s">
        <v>278</v>
      </c>
      <c r="F5434" s="9" t="s">
        <v>278</v>
      </c>
      <c r="G5434" s="9">
        <v>184.8</v>
      </c>
      <c r="H5434" s="212">
        <v>538.5</v>
      </c>
      <c r="I5434" s="9">
        <v>0</v>
      </c>
      <c r="J5434" s="9">
        <v>0</v>
      </c>
      <c r="K5434" s="9">
        <v>132.99999999999636</v>
      </c>
      <c r="L5434" s="9" t="s">
        <v>278</v>
      </c>
      <c r="M5434" s="9"/>
      <c r="O5434" s="67">
        <v>856.29999999999632</v>
      </c>
      <c r="Q5434" t="s">
        <v>282</v>
      </c>
      <c r="T5434" s="218"/>
      <c r="U5434" s="218"/>
      <c r="V5434" s="63"/>
      <c r="W5434" s="283"/>
      <c r="X5434" s="317"/>
      <c r="Y5434" s="63"/>
    </row>
    <row r="5435" spans="1:25" ht="15">
      <c r="A5435" s="28" t="s">
        <v>711</v>
      </c>
      <c r="B5435" s="63" t="s">
        <v>736</v>
      </c>
      <c r="E5435" s="9" t="s">
        <v>278</v>
      </c>
      <c r="F5435" s="9" t="s">
        <v>278</v>
      </c>
      <c r="G5435" s="9" t="s">
        <v>278</v>
      </c>
      <c r="H5435" s="9">
        <v>344</v>
      </c>
      <c r="I5435" s="9">
        <v>0</v>
      </c>
      <c r="J5435" s="9">
        <v>0</v>
      </c>
      <c r="K5435" s="9">
        <v>227.39999999999782</v>
      </c>
      <c r="L5435" s="9">
        <v>206.4</v>
      </c>
      <c r="M5435" s="9"/>
      <c r="O5435" s="67">
        <v>777.79999999999779</v>
      </c>
      <c r="T5435" s="218"/>
      <c r="U5435" s="63"/>
      <c r="V5435" s="63"/>
      <c r="W5435" s="265"/>
      <c r="X5435" s="317"/>
      <c r="Y5435" s="63"/>
    </row>
    <row r="5436" spans="1:25" ht="15">
      <c r="A5436" s="28" t="s">
        <v>713</v>
      </c>
      <c r="B5436" s="63" t="s">
        <v>695</v>
      </c>
      <c r="E5436" s="9" t="s">
        <v>278</v>
      </c>
      <c r="F5436" s="9" t="s">
        <v>278</v>
      </c>
      <c r="G5436" s="9" t="s">
        <v>278</v>
      </c>
      <c r="H5436" s="9">
        <v>442.49999999999272</v>
      </c>
      <c r="I5436" s="9">
        <v>0</v>
      </c>
      <c r="J5436" s="9">
        <v>0</v>
      </c>
      <c r="K5436" s="9">
        <v>149.49999999999636</v>
      </c>
      <c r="L5436" s="9">
        <v>157.70000000000002</v>
      </c>
      <c r="M5436" s="9"/>
      <c r="O5436" s="67">
        <v>749.69999999998913</v>
      </c>
      <c r="T5436" s="218"/>
      <c r="U5436" s="273"/>
      <c r="V5436" s="63"/>
      <c r="W5436" s="283"/>
      <c r="X5436" s="317"/>
      <c r="Y5436" s="63"/>
    </row>
    <row r="5437" spans="1:25" ht="15">
      <c r="A5437" s="28" t="s">
        <v>718</v>
      </c>
      <c r="B5437" s="273" t="s">
        <v>2003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>
        <v>0</v>
      </c>
      <c r="J5437" s="9">
        <v>0</v>
      </c>
      <c r="K5437" s="9">
        <v>249.50000000000364</v>
      </c>
      <c r="L5437" s="216">
        <v>496.7</v>
      </c>
      <c r="M5437" s="216"/>
      <c r="O5437" s="67">
        <v>746.20000000000368</v>
      </c>
      <c r="Q5437" t="s">
        <v>283</v>
      </c>
      <c r="T5437"/>
      <c r="U5437" s="273"/>
      <c r="V5437" s="63"/>
      <c r="W5437" s="283"/>
      <c r="X5437" s="317"/>
      <c r="Y5437" s="63"/>
    </row>
    <row r="5438" spans="1:25" ht="15">
      <c r="A5438" s="28" t="s">
        <v>722</v>
      </c>
      <c r="B5438" s="63" t="s">
        <v>720</v>
      </c>
      <c r="E5438" s="9" t="s">
        <v>278</v>
      </c>
      <c r="F5438" s="9" t="s">
        <v>278</v>
      </c>
      <c r="G5438" s="9" t="s">
        <v>278</v>
      </c>
      <c r="H5438" s="9">
        <v>213.20000000000073</v>
      </c>
      <c r="I5438" s="9">
        <v>0</v>
      </c>
      <c r="J5438" s="9">
        <v>0</v>
      </c>
      <c r="K5438" s="9">
        <v>120.40000000000327</v>
      </c>
      <c r="L5438" s="9">
        <v>382.3</v>
      </c>
      <c r="M5438" s="9"/>
      <c r="O5438" s="67">
        <v>715.90000000000396</v>
      </c>
      <c r="T5438"/>
      <c r="U5438" s="63"/>
      <c r="V5438" s="63"/>
      <c r="W5438" s="283"/>
      <c r="X5438" s="317"/>
      <c r="Y5438" s="63"/>
    </row>
    <row r="5439" spans="1:25" ht="15">
      <c r="A5439" s="28" t="s">
        <v>723</v>
      </c>
      <c r="B5439" s="273" t="s">
        <v>1902</v>
      </c>
      <c r="C5439" s="3"/>
      <c r="D5439" s="3"/>
      <c r="E5439" s="9" t="s">
        <v>278</v>
      </c>
      <c r="F5439" s="9" t="s">
        <v>278</v>
      </c>
      <c r="G5439" s="9" t="s">
        <v>278</v>
      </c>
      <c r="H5439" s="9" t="s">
        <v>278</v>
      </c>
      <c r="I5439" s="9">
        <v>0</v>
      </c>
      <c r="J5439" s="9">
        <v>0</v>
      </c>
      <c r="K5439" s="9">
        <v>304.59999999999491</v>
      </c>
      <c r="L5439" s="9">
        <v>384.4</v>
      </c>
      <c r="M5439" s="9"/>
      <c r="O5439" s="67">
        <v>688.99999999999488</v>
      </c>
      <c r="T5439"/>
      <c r="U5439" s="63"/>
      <c r="V5439" s="63"/>
      <c r="W5439" s="283"/>
      <c r="X5439" s="317"/>
      <c r="Y5439" s="63"/>
    </row>
    <row r="5440" spans="1:25" ht="15">
      <c r="A5440" s="28" t="s">
        <v>724</v>
      </c>
      <c r="B5440" s="63" t="s">
        <v>703</v>
      </c>
      <c r="E5440" s="9" t="s">
        <v>278</v>
      </c>
      <c r="F5440" s="9" t="s">
        <v>278</v>
      </c>
      <c r="G5440" s="9" t="s">
        <v>278</v>
      </c>
      <c r="H5440" s="9">
        <v>339.49999999999272</v>
      </c>
      <c r="I5440" s="9">
        <v>0</v>
      </c>
      <c r="J5440" s="9">
        <v>0</v>
      </c>
      <c r="K5440" s="9">
        <v>113.50000000000728</v>
      </c>
      <c r="L5440" s="9">
        <v>235.5</v>
      </c>
      <c r="M5440" s="9"/>
      <c r="O5440" s="67">
        <v>688.5</v>
      </c>
      <c r="T5440" s="218"/>
      <c r="U5440" s="63"/>
      <c r="V5440" s="63"/>
      <c r="W5440" s="283"/>
      <c r="X5440" s="317"/>
      <c r="Y5440" s="63"/>
    </row>
    <row r="5441" spans="1:25" ht="15">
      <c r="A5441" s="28" t="s">
        <v>730</v>
      </c>
      <c r="B5441" s="205" t="s">
        <v>1553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0</v>
      </c>
      <c r="J5441" s="9">
        <v>0</v>
      </c>
      <c r="K5441" s="216">
        <v>360.30000000000291</v>
      </c>
      <c r="L5441" s="9">
        <v>326</v>
      </c>
      <c r="M5441" s="9"/>
      <c r="O5441" s="67">
        <v>686.30000000000291</v>
      </c>
      <c r="Q5441" t="s">
        <v>292</v>
      </c>
      <c r="T5441"/>
      <c r="U5441" s="273"/>
      <c r="V5441" s="63"/>
      <c r="W5441" s="282"/>
      <c r="X5441" s="317"/>
      <c r="Y5441" s="63"/>
    </row>
    <row r="5442" spans="1:25" ht="15">
      <c r="A5442" s="28" t="s">
        <v>738</v>
      </c>
      <c r="B5442" s="63" t="s">
        <v>2559</v>
      </c>
      <c r="C5442" s="3"/>
      <c r="D5442" s="3"/>
      <c r="E5442" s="9" t="s">
        <v>278</v>
      </c>
      <c r="F5442" s="9" t="s">
        <v>278</v>
      </c>
      <c r="G5442" s="9" t="s">
        <v>278</v>
      </c>
      <c r="H5442" s="9" t="s">
        <v>278</v>
      </c>
      <c r="I5442" s="9">
        <v>0</v>
      </c>
      <c r="J5442" s="9">
        <v>0</v>
      </c>
      <c r="K5442" s="9" t="s">
        <v>278</v>
      </c>
      <c r="L5442" s="213">
        <v>660.1</v>
      </c>
      <c r="M5442" s="213"/>
      <c r="O5442" s="67">
        <v>660.1</v>
      </c>
      <c r="Q5442" t="s">
        <v>281</v>
      </c>
      <c r="T5442" s="21" t="s">
        <v>1699</v>
      </c>
      <c r="U5442" s="273"/>
      <c r="V5442" s="63"/>
      <c r="W5442" s="283"/>
      <c r="X5442" s="317"/>
      <c r="Y5442" s="63"/>
    </row>
    <row r="5443" spans="1:25" ht="15">
      <c r="A5443" s="28" t="s">
        <v>742</v>
      </c>
      <c r="B5443" s="63" t="s">
        <v>721</v>
      </c>
      <c r="E5443" s="9" t="s">
        <v>278</v>
      </c>
      <c r="F5443" s="9" t="s">
        <v>278</v>
      </c>
      <c r="G5443" s="9" t="s">
        <v>278</v>
      </c>
      <c r="H5443" s="9">
        <v>184.10000000000946</v>
      </c>
      <c r="I5443" s="9">
        <v>0</v>
      </c>
      <c r="J5443" s="9">
        <v>0</v>
      </c>
      <c r="K5443" s="9">
        <v>245.60000000000218</v>
      </c>
      <c r="L5443" s="9">
        <v>216.8</v>
      </c>
      <c r="M5443" s="9"/>
      <c r="O5443" s="67">
        <v>646.5000000000116</v>
      </c>
      <c r="T5443"/>
      <c r="U5443" s="63"/>
      <c r="V5443" s="63"/>
      <c r="W5443" s="265"/>
      <c r="X5443" s="317"/>
      <c r="Y5443" s="63"/>
    </row>
    <row r="5444" spans="1:25" ht="15">
      <c r="A5444" s="28" t="s">
        <v>743</v>
      </c>
      <c r="B5444" s="273" t="s">
        <v>1887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>
        <v>0</v>
      </c>
      <c r="J5444" s="9">
        <v>0</v>
      </c>
      <c r="K5444" s="216">
        <v>335.84999999999491</v>
      </c>
      <c r="L5444" s="9">
        <v>299.89999999999998</v>
      </c>
      <c r="M5444" s="9"/>
      <c r="O5444" s="67">
        <v>635.74999999999488</v>
      </c>
      <c r="Q5444" t="s">
        <v>293</v>
      </c>
      <c r="T5444"/>
      <c r="U5444" s="273"/>
      <c r="V5444" s="63"/>
      <c r="W5444" s="283"/>
      <c r="X5444" s="317"/>
      <c r="Y5444" s="63"/>
    </row>
    <row r="5445" spans="1:25" ht="15">
      <c r="A5445" s="28" t="s">
        <v>744</v>
      </c>
      <c r="B5445" s="205" t="s">
        <v>1562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>
        <v>0</v>
      </c>
      <c r="J5445" s="9">
        <v>0</v>
      </c>
      <c r="K5445" s="9">
        <v>325.59999999999491</v>
      </c>
      <c r="L5445" s="9">
        <v>299.5</v>
      </c>
      <c r="M5445" s="9"/>
      <c r="O5445" s="67">
        <v>625.09999999999491</v>
      </c>
      <c r="T5445"/>
      <c r="U5445" s="218"/>
      <c r="V5445" s="63"/>
      <c r="W5445" s="283"/>
      <c r="X5445" s="317"/>
      <c r="Y5445" s="63"/>
    </row>
    <row r="5446" spans="1:25" ht="15">
      <c r="A5446" s="28" t="s">
        <v>750</v>
      </c>
      <c r="B5446" s="28" t="s">
        <v>691</v>
      </c>
      <c r="E5446" s="9" t="s">
        <v>278</v>
      </c>
      <c r="F5446" s="9" t="s">
        <v>278</v>
      </c>
      <c r="G5446" s="9" t="s">
        <v>278</v>
      </c>
      <c r="H5446" s="9">
        <v>237.20000000000073</v>
      </c>
      <c r="I5446" s="9">
        <v>0</v>
      </c>
      <c r="J5446" s="9">
        <v>0</v>
      </c>
      <c r="K5446" s="9">
        <v>120.90000000001237</v>
      </c>
      <c r="L5446" s="9">
        <v>259.5</v>
      </c>
      <c r="M5446" s="9"/>
      <c r="O5446" s="67">
        <v>617.6000000000131</v>
      </c>
      <c r="T5446" s="218"/>
      <c r="U5446" s="63"/>
      <c r="V5446" s="63"/>
      <c r="W5446" s="283"/>
      <c r="X5446" s="317"/>
      <c r="Y5446" s="63"/>
    </row>
    <row r="5447" spans="1:25" ht="15">
      <c r="A5447" s="28" t="s">
        <v>751</v>
      </c>
      <c r="B5447" s="205" t="s">
        <v>1565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>
        <v>0</v>
      </c>
      <c r="J5447" s="9">
        <v>0</v>
      </c>
      <c r="K5447" s="9">
        <v>256.69999999998981</v>
      </c>
      <c r="L5447" s="9">
        <v>347</v>
      </c>
      <c r="M5447" s="9"/>
      <c r="O5447" s="67">
        <v>603.69999999998981</v>
      </c>
      <c r="T5447"/>
      <c r="U5447" s="63"/>
      <c r="V5447" s="63"/>
      <c r="W5447" s="265"/>
      <c r="X5447" s="317"/>
      <c r="Y5447" s="63"/>
    </row>
    <row r="5448" spans="1:25" ht="15">
      <c r="A5448" s="28" t="s">
        <v>752</v>
      </c>
      <c r="B5448" s="28" t="s">
        <v>685</v>
      </c>
      <c r="E5448" s="9" t="s">
        <v>278</v>
      </c>
      <c r="F5448" s="9" t="s">
        <v>278</v>
      </c>
      <c r="G5448" s="9" t="s">
        <v>278</v>
      </c>
      <c r="H5448" s="9">
        <v>319.50000000001091</v>
      </c>
      <c r="I5448" s="9">
        <v>0</v>
      </c>
      <c r="J5448" s="9">
        <v>0</v>
      </c>
      <c r="K5448" s="9">
        <v>169.44999999999709</v>
      </c>
      <c r="L5448" s="9">
        <v>90.1</v>
      </c>
      <c r="M5448" s="9"/>
      <c r="O5448" s="67">
        <v>579.05000000000803</v>
      </c>
      <c r="T5448" s="218"/>
      <c r="U5448" s="63"/>
      <c r="V5448" s="63"/>
      <c r="W5448" s="265"/>
      <c r="X5448" s="317"/>
      <c r="Y5448" s="63"/>
    </row>
    <row r="5449" spans="1:25" ht="15">
      <c r="A5449" s="28" t="s">
        <v>754</v>
      </c>
      <c r="B5449" s="63" t="s">
        <v>739</v>
      </c>
      <c r="E5449" s="9" t="s">
        <v>278</v>
      </c>
      <c r="F5449" s="9" t="s">
        <v>278</v>
      </c>
      <c r="G5449" s="9" t="s">
        <v>278</v>
      </c>
      <c r="H5449" s="9">
        <v>329.29999999999927</v>
      </c>
      <c r="I5449" s="9">
        <v>0</v>
      </c>
      <c r="J5449" s="9">
        <v>0</v>
      </c>
      <c r="K5449" s="9">
        <v>124.49999999999818</v>
      </c>
      <c r="L5449" s="9">
        <v>74.3</v>
      </c>
      <c r="M5449" s="9"/>
      <c r="O5449" s="67">
        <v>528.09999999999741</v>
      </c>
      <c r="T5449" s="218"/>
      <c r="U5449" s="63"/>
      <c r="V5449" s="63"/>
      <c r="W5449" s="283"/>
      <c r="X5449" s="317"/>
      <c r="Y5449" s="63"/>
    </row>
    <row r="5450" spans="1:25" ht="15">
      <c r="A5450" s="28" t="s">
        <v>755</v>
      </c>
      <c r="B5450" s="273" t="s">
        <v>1901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0</v>
      </c>
      <c r="J5450" s="9">
        <v>0</v>
      </c>
      <c r="K5450" s="9">
        <v>205.09999999999673</v>
      </c>
      <c r="L5450" s="9">
        <v>321.2</v>
      </c>
      <c r="M5450" s="9"/>
      <c r="O5450" s="67">
        <v>526.29999999999677</v>
      </c>
      <c r="T5450"/>
      <c r="U5450" s="273"/>
      <c r="V5450" s="63"/>
      <c r="W5450" s="283"/>
      <c r="X5450" s="317"/>
      <c r="Y5450" s="63"/>
    </row>
    <row r="5451" spans="1:25" ht="15">
      <c r="A5451" s="28" t="s">
        <v>756</v>
      </c>
      <c r="B5451" s="63" t="s">
        <v>179</v>
      </c>
      <c r="E5451" s="213">
        <v>526.25</v>
      </c>
      <c r="F5451" s="9" t="s">
        <v>278</v>
      </c>
      <c r="G5451" s="9" t="s">
        <v>278</v>
      </c>
      <c r="H5451" s="9" t="s">
        <v>278</v>
      </c>
      <c r="I5451" s="9">
        <v>0</v>
      </c>
      <c r="J5451" s="9">
        <v>0</v>
      </c>
      <c r="K5451" s="9" t="s">
        <v>278</v>
      </c>
      <c r="L5451" s="9" t="s">
        <v>278</v>
      </c>
      <c r="M5451" s="9"/>
      <c r="O5451" s="67">
        <v>526.25</v>
      </c>
      <c r="Q5451" t="s">
        <v>281</v>
      </c>
      <c r="T5451" t="s">
        <v>1699</v>
      </c>
      <c r="U5451" s="63"/>
      <c r="V5451" s="63"/>
      <c r="W5451" s="283"/>
      <c r="X5451" s="317"/>
      <c r="Y5451" s="63"/>
    </row>
    <row r="5452" spans="1:25" ht="15">
      <c r="A5452" s="28" t="s">
        <v>759</v>
      </c>
      <c r="B5452" s="63" t="s">
        <v>741</v>
      </c>
      <c r="E5452" s="9" t="s">
        <v>278</v>
      </c>
      <c r="F5452" s="9" t="s">
        <v>278</v>
      </c>
      <c r="G5452" s="9" t="s">
        <v>278</v>
      </c>
      <c r="H5452" s="216">
        <v>525</v>
      </c>
      <c r="I5452" s="9">
        <v>0</v>
      </c>
      <c r="J5452" s="9">
        <v>0</v>
      </c>
      <c r="K5452" s="9" t="s">
        <v>278</v>
      </c>
      <c r="L5452" s="9" t="s">
        <v>278</v>
      </c>
      <c r="M5452" s="9"/>
      <c r="O5452" s="67">
        <v>525</v>
      </c>
      <c r="Q5452" t="s">
        <v>284</v>
      </c>
      <c r="T5452" s="218"/>
      <c r="U5452" s="218"/>
      <c r="V5452" s="63"/>
      <c r="W5452" s="283"/>
      <c r="X5452" s="317"/>
      <c r="Y5452" s="63"/>
    </row>
    <row r="5453" spans="1:25" ht="15">
      <c r="A5453" s="28" t="s">
        <v>841</v>
      </c>
      <c r="B5453" s="205" t="s">
        <v>1549</v>
      </c>
      <c r="C5453" s="3"/>
      <c r="D5453" s="3"/>
      <c r="E5453" s="9" t="s">
        <v>278</v>
      </c>
      <c r="F5453" s="9" t="s">
        <v>278</v>
      </c>
      <c r="G5453" s="9" t="s">
        <v>278</v>
      </c>
      <c r="H5453" s="9" t="s">
        <v>278</v>
      </c>
      <c r="I5453" s="9">
        <v>0</v>
      </c>
      <c r="J5453" s="9">
        <v>0</v>
      </c>
      <c r="K5453" s="9">
        <v>176.89999999999964</v>
      </c>
      <c r="L5453" s="9">
        <v>339.5</v>
      </c>
      <c r="M5453" s="9"/>
      <c r="O5453" s="67">
        <v>516.39999999999964</v>
      </c>
      <c r="T5453"/>
      <c r="U5453" s="218"/>
      <c r="V5453" s="63"/>
      <c r="W5453" s="282"/>
      <c r="X5453" s="317"/>
      <c r="Y5453" s="63"/>
    </row>
    <row r="5454" spans="1:25" ht="15">
      <c r="A5454" s="28" t="s">
        <v>842</v>
      </c>
      <c r="B5454" s="205" t="s">
        <v>1566</v>
      </c>
      <c r="C5454" s="3"/>
      <c r="D5454" s="3"/>
      <c r="E5454" s="9" t="s">
        <v>278</v>
      </c>
      <c r="F5454" s="9" t="s">
        <v>278</v>
      </c>
      <c r="G5454" s="9" t="s">
        <v>278</v>
      </c>
      <c r="H5454" s="9" t="s">
        <v>278</v>
      </c>
      <c r="I5454" s="9">
        <v>0</v>
      </c>
      <c r="J5454" s="9">
        <v>0</v>
      </c>
      <c r="K5454" s="9">
        <v>245.79999999998836</v>
      </c>
      <c r="L5454" s="9">
        <v>266.2</v>
      </c>
      <c r="M5454" s="9"/>
      <c r="O5454" s="67">
        <v>511.99999999998835</v>
      </c>
      <c r="T5454"/>
      <c r="U5454" s="63"/>
      <c r="V5454" s="63"/>
      <c r="W5454" s="265"/>
      <c r="X5454" s="317"/>
      <c r="Y5454" s="63"/>
    </row>
    <row r="5455" spans="1:25" ht="15">
      <c r="A5455" s="28" t="s">
        <v>843</v>
      </c>
      <c r="B5455" s="205" t="s">
        <v>1560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>
        <v>0</v>
      </c>
      <c r="J5455" s="9">
        <v>0</v>
      </c>
      <c r="K5455" s="9">
        <v>182.40000000000146</v>
      </c>
      <c r="L5455" s="9">
        <v>328.2</v>
      </c>
      <c r="M5455" s="9"/>
      <c r="O5455" s="67">
        <v>510.60000000000144</v>
      </c>
      <c r="T5455"/>
      <c r="U5455" s="63"/>
      <c r="V5455" s="63"/>
      <c r="W5455" s="283"/>
      <c r="X5455" s="317"/>
      <c r="Y5455" s="63"/>
    </row>
    <row r="5456" spans="1:25" ht="15">
      <c r="A5456" s="28" t="s">
        <v>844</v>
      </c>
      <c r="B5456" s="205" t="s">
        <v>1563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>
        <v>0</v>
      </c>
      <c r="J5456" s="9">
        <v>0</v>
      </c>
      <c r="K5456" s="9">
        <v>240.99999999999636</v>
      </c>
      <c r="L5456" s="9">
        <v>262.5</v>
      </c>
      <c r="M5456" s="9"/>
      <c r="O5456" s="67">
        <v>503.49999999999636</v>
      </c>
      <c r="T5456"/>
      <c r="U5456" s="273"/>
      <c r="V5456" s="63"/>
      <c r="W5456" s="282"/>
      <c r="X5456" s="317"/>
      <c r="Y5456" s="63"/>
    </row>
    <row r="5457" spans="1:25" ht="15">
      <c r="A5457" s="28" t="s">
        <v>845</v>
      </c>
      <c r="B5457" s="63" t="s">
        <v>731</v>
      </c>
      <c r="E5457" s="9" t="s">
        <v>278</v>
      </c>
      <c r="F5457" s="9" t="s">
        <v>278</v>
      </c>
      <c r="G5457" s="9" t="s">
        <v>278</v>
      </c>
      <c r="H5457" s="216">
        <v>494.54999999999563</v>
      </c>
      <c r="I5457" s="9">
        <v>0</v>
      </c>
      <c r="J5457" s="9">
        <v>0</v>
      </c>
      <c r="K5457" s="9" t="s">
        <v>278</v>
      </c>
      <c r="L5457" s="9" t="s">
        <v>278</v>
      </c>
      <c r="M5457" s="9"/>
      <c r="O5457" s="67">
        <v>494.54999999999563</v>
      </c>
      <c r="Q5457" t="s">
        <v>288</v>
      </c>
      <c r="T5457" s="218"/>
      <c r="U5457" s="63"/>
      <c r="V5457" s="63"/>
      <c r="W5457" s="282"/>
      <c r="X5457" s="317"/>
      <c r="Y5457" s="63"/>
    </row>
    <row r="5458" spans="1:25" ht="15">
      <c r="A5458" s="28" t="s">
        <v>846</v>
      </c>
      <c r="B5458" s="63" t="s">
        <v>712</v>
      </c>
      <c r="E5458" s="9" t="s">
        <v>278</v>
      </c>
      <c r="F5458" s="9" t="s">
        <v>278</v>
      </c>
      <c r="G5458" s="9" t="s">
        <v>278</v>
      </c>
      <c r="H5458" s="9">
        <v>111.54999999999927</v>
      </c>
      <c r="I5458" s="9">
        <v>0</v>
      </c>
      <c r="J5458" s="9">
        <v>0</v>
      </c>
      <c r="K5458" s="9">
        <v>160.79999999999927</v>
      </c>
      <c r="L5458" s="9">
        <v>216</v>
      </c>
      <c r="M5458" s="9"/>
      <c r="O5458" s="67">
        <v>488.34999999999854</v>
      </c>
      <c r="T5458"/>
      <c r="U5458" s="273"/>
      <c r="V5458" s="63"/>
      <c r="W5458" s="283"/>
      <c r="X5458" s="317"/>
      <c r="Y5458" s="63"/>
    </row>
    <row r="5459" spans="1:25" ht="15">
      <c r="A5459" s="28" t="s">
        <v>847</v>
      </c>
      <c r="B5459" s="63" t="s">
        <v>29</v>
      </c>
      <c r="E5459" s="9">
        <v>202.4</v>
      </c>
      <c r="F5459" s="9">
        <v>256.2</v>
      </c>
      <c r="G5459" s="9">
        <v>29.4</v>
      </c>
      <c r="H5459" s="9" t="s">
        <v>278</v>
      </c>
      <c r="I5459" s="9">
        <v>0</v>
      </c>
      <c r="J5459" s="9">
        <v>0</v>
      </c>
      <c r="K5459" s="9" t="s">
        <v>278</v>
      </c>
      <c r="L5459" s="9" t="s">
        <v>278</v>
      </c>
      <c r="M5459" s="9"/>
      <c r="O5459" s="67">
        <v>488</v>
      </c>
      <c r="T5459" s="218"/>
      <c r="U5459" s="63"/>
      <c r="V5459" s="63"/>
      <c r="W5459" s="265"/>
      <c r="X5459" s="317"/>
      <c r="Y5459" s="63"/>
    </row>
    <row r="5460" spans="1:25" ht="15">
      <c r="A5460" s="28" t="s">
        <v>848</v>
      </c>
      <c r="B5460" s="273" t="s">
        <v>1926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>
        <v>0</v>
      </c>
      <c r="J5460" s="9">
        <v>0</v>
      </c>
      <c r="K5460" s="9">
        <v>230.90000000000327</v>
      </c>
      <c r="L5460" s="9">
        <v>251.4</v>
      </c>
      <c r="M5460" s="9"/>
      <c r="O5460" s="67">
        <v>482.30000000000325</v>
      </c>
      <c r="T5460"/>
      <c r="U5460" s="63"/>
      <c r="V5460" s="63"/>
      <c r="W5460" s="282"/>
      <c r="X5460" s="317"/>
      <c r="Y5460" s="63"/>
    </row>
    <row r="5461" spans="1:25" ht="15">
      <c r="A5461" s="28" t="s">
        <v>849</v>
      </c>
      <c r="B5461" s="273" t="s">
        <v>1927</v>
      </c>
      <c r="C5461" s="3"/>
      <c r="D5461" s="3"/>
      <c r="E5461" s="9" t="s">
        <v>278</v>
      </c>
      <c r="F5461" s="9" t="s">
        <v>278</v>
      </c>
      <c r="G5461" s="9" t="s">
        <v>278</v>
      </c>
      <c r="H5461" s="9" t="s">
        <v>278</v>
      </c>
      <c r="I5461" s="9">
        <v>0</v>
      </c>
      <c r="J5461" s="9">
        <v>0</v>
      </c>
      <c r="K5461" s="9">
        <v>238.59999999999854</v>
      </c>
      <c r="L5461" s="9">
        <v>239.5</v>
      </c>
      <c r="M5461" s="9"/>
      <c r="O5461" s="67">
        <v>478.09999999999854</v>
      </c>
      <c r="T5461"/>
      <c r="U5461" s="63"/>
      <c r="V5461" s="63"/>
      <c r="W5461" s="283"/>
      <c r="X5461" s="317"/>
      <c r="Y5461" s="63"/>
    </row>
    <row r="5462" spans="1:25" ht="15">
      <c r="A5462" s="28" t="s">
        <v>850</v>
      </c>
      <c r="B5462" s="63" t="s">
        <v>726</v>
      </c>
      <c r="E5462" s="9" t="s">
        <v>278</v>
      </c>
      <c r="F5462" s="9" t="s">
        <v>278</v>
      </c>
      <c r="G5462" s="9" t="s">
        <v>278</v>
      </c>
      <c r="H5462" s="9">
        <v>477.30000000001019</v>
      </c>
      <c r="I5462" s="9">
        <v>0</v>
      </c>
      <c r="J5462" s="9">
        <v>0</v>
      </c>
      <c r="K5462" s="9" t="s">
        <v>278</v>
      </c>
      <c r="L5462" s="9" t="s">
        <v>278</v>
      </c>
      <c r="M5462" s="9"/>
      <c r="O5462" s="67">
        <v>477.30000000001019</v>
      </c>
      <c r="T5462" s="218"/>
      <c r="U5462" s="63"/>
      <c r="V5462" s="63"/>
      <c r="W5462" s="283"/>
      <c r="X5462" s="317"/>
      <c r="Y5462" s="63"/>
    </row>
    <row r="5463" spans="1:25" ht="15">
      <c r="A5463" s="28" t="s">
        <v>851</v>
      </c>
      <c r="B5463" s="273" t="s">
        <v>1888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>
        <v>0</v>
      </c>
      <c r="J5463" s="9">
        <v>0</v>
      </c>
      <c r="K5463" s="9">
        <v>250.00000000000364</v>
      </c>
      <c r="L5463" s="9">
        <v>224</v>
      </c>
      <c r="M5463" s="9"/>
      <c r="O5463" s="67">
        <v>474.00000000000364</v>
      </c>
      <c r="T5463"/>
      <c r="U5463" s="218"/>
      <c r="V5463" s="63"/>
      <c r="W5463" s="283"/>
      <c r="X5463" s="317"/>
      <c r="Y5463" s="63"/>
    </row>
    <row r="5464" spans="1:25" ht="15">
      <c r="A5464" s="28" t="s">
        <v>852</v>
      </c>
      <c r="B5464" s="63" t="s">
        <v>2553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>
        <v>0</v>
      </c>
      <c r="J5464" s="9">
        <v>0</v>
      </c>
      <c r="K5464" s="9" t="s">
        <v>278</v>
      </c>
      <c r="L5464" s="216">
        <v>466</v>
      </c>
      <c r="M5464" s="216"/>
      <c r="O5464" s="67">
        <v>466</v>
      </c>
      <c r="Q5464" t="s">
        <v>292</v>
      </c>
      <c r="T5464"/>
      <c r="U5464" s="63"/>
      <c r="V5464" s="63"/>
      <c r="W5464" s="265"/>
      <c r="X5464" s="317"/>
      <c r="Y5464" s="63"/>
    </row>
    <row r="5465" spans="1:25" ht="15">
      <c r="A5465" s="28" t="s">
        <v>853</v>
      </c>
      <c r="B5465" s="63" t="s">
        <v>701</v>
      </c>
      <c r="E5465" s="9" t="s">
        <v>278</v>
      </c>
      <c r="F5465" s="9" t="s">
        <v>278</v>
      </c>
      <c r="G5465" s="9" t="s">
        <v>278</v>
      </c>
      <c r="H5465" s="9">
        <v>453.20000000000437</v>
      </c>
      <c r="I5465" s="9">
        <v>0</v>
      </c>
      <c r="J5465" s="9">
        <v>0</v>
      </c>
      <c r="K5465" s="9" t="s">
        <v>278</v>
      </c>
      <c r="L5465" s="9" t="s">
        <v>278</v>
      </c>
      <c r="M5465" s="9"/>
      <c r="O5465" s="67">
        <v>453.20000000000437</v>
      </c>
      <c r="T5465" s="218"/>
      <c r="U5465" s="273"/>
      <c r="V5465" s="63"/>
      <c r="W5465" s="283"/>
      <c r="X5465" s="317"/>
      <c r="Y5465" s="63"/>
    </row>
    <row r="5466" spans="1:25" ht="15">
      <c r="A5466" s="28" t="s">
        <v>854</v>
      </c>
      <c r="B5466" s="205" t="s">
        <v>1550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9">
        <v>0</v>
      </c>
      <c r="J5466" s="9">
        <v>0</v>
      </c>
      <c r="K5466" s="9">
        <v>218.100000000004</v>
      </c>
      <c r="L5466" s="9">
        <v>235.1</v>
      </c>
      <c r="M5466" s="9"/>
      <c r="O5466" s="67">
        <v>453.20000000000402</v>
      </c>
      <c r="T5466"/>
      <c r="U5466" s="273"/>
      <c r="V5466" s="63"/>
      <c r="W5466" s="283"/>
      <c r="X5466" s="317"/>
      <c r="Y5466" s="63"/>
    </row>
    <row r="5467" spans="1:25" ht="15">
      <c r="A5467" s="28" t="s">
        <v>855</v>
      </c>
      <c r="B5467" s="273" t="s">
        <v>1886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>
        <v>0</v>
      </c>
      <c r="J5467" s="9">
        <v>0</v>
      </c>
      <c r="K5467" s="9">
        <v>268.39999999999782</v>
      </c>
      <c r="L5467" s="9">
        <v>176.1</v>
      </c>
      <c r="M5467" s="9"/>
      <c r="O5467" s="67">
        <v>444.49999999999784</v>
      </c>
      <c r="T5467"/>
      <c r="U5467" s="63"/>
      <c r="V5467" s="63"/>
      <c r="W5467" s="283"/>
      <c r="X5467" s="317"/>
      <c r="Y5467" s="63"/>
    </row>
    <row r="5468" spans="1:25" ht="15">
      <c r="A5468" s="28" t="s">
        <v>856</v>
      </c>
      <c r="B5468" s="273" t="s">
        <v>1924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>
        <v>0</v>
      </c>
      <c r="J5468" s="9">
        <v>0</v>
      </c>
      <c r="K5468" s="9">
        <v>126.20000000000073</v>
      </c>
      <c r="L5468" s="9">
        <v>314.69999999999993</v>
      </c>
      <c r="M5468" s="9"/>
      <c r="O5468" s="67">
        <v>440.90000000000066</v>
      </c>
      <c r="T5468"/>
      <c r="U5468" s="63"/>
      <c r="V5468" s="63"/>
      <c r="W5468" s="283"/>
      <c r="X5468" s="317"/>
      <c r="Y5468" s="63"/>
    </row>
    <row r="5469" spans="1:25" ht="15">
      <c r="A5469" s="28" t="s">
        <v>857</v>
      </c>
      <c r="B5469" s="63" t="s">
        <v>2558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>
        <v>0</v>
      </c>
      <c r="J5469" s="9">
        <v>0</v>
      </c>
      <c r="K5469" s="9" t="s">
        <v>278</v>
      </c>
      <c r="L5469" s="216">
        <v>439.3</v>
      </c>
      <c r="M5469" s="216"/>
      <c r="O5469" s="67">
        <v>439.3</v>
      </c>
      <c r="Q5469" t="s">
        <v>287</v>
      </c>
      <c r="T5469"/>
      <c r="U5469" s="273"/>
      <c r="V5469" s="63"/>
      <c r="W5469" s="283"/>
      <c r="X5469" s="317"/>
      <c r="Y5469" s="63"/>
    </row>
    <row r="5470" spans="1:25" ht="15">
      <c r="A5470" s="28" t="s">
        <v>858</v>
      </c>
      <c r="B5470" s="63" t="s">
        <v>2549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>
        <v>0</v>
      </c>
      <c r="J5470" s="9">
        <v>0</v>
      </c>
      <c r="K5470" s="9" t="s">
        <v>278</v>
      </c>
      <c r="L5470" s="216">
        <v>436</v>
      </c>
      <c r="M5470" s="216"/>
      <c r="O5470" s="67">
        <v>436</v>
      </c>
      <c r="Q5470" t="s">
        <v>288</v>
      </c>
      <c r="T5470"/>
      <c r="U5470" s="273"/>
      <c r="V5470" s="63"/>
      <c r="W5470" s="283"/>
      <c r="X5470" s="317"/>
      <c r="Y5470" s="63"/>
    </row>
    <row r="5471" spans="1:25" ht="15">
      <c r="A5471" s="28" t="s">
        <v>859</v>
      </c>
      <c r="B5471" s="218" t="s">
        <v>1568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>
        <v>0</v>
      </c>
      <c r="J5471" s="9">
        <v>0</v>
      </c>
      <c r="K5471" s="9">
        <v>148.39999999999782</v>
      </c>
      <c r="L5471" s="9">
        <v>283.7</v>
      </c>
      <c r="M5471" s="9"/>
      <c r="O5471" s="67">
        <v>432.09999999999781</v>
      </c>
      <c r="T5471"/>
      <c r="U5471" s="63"/>
      <c r="V5471" s="63"/>
      <c r="W5471" s="265"/>
      <c r="X5471" s="317"/>
      <c r="Y5471" s="63"/>
    </row>
    <row r="5472" spans="1:25" ht="15">
      <c r="A5472" s="28" t="s">
        <v>860</v>
      </c>
      <c r="B5472" s="63" t="s">
        <v>2550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>
        <v>0</v>
      </c>
      <c r="J5472" s="9">
        <v>0</v>
      </c>
      <c r="K5472" s="9" t="s">
        <v>278</v>
      </c>
      <c r="L5472" s="9">
        <v>423.6</v>
      </c>
      <c r="M5472" s="9"/>
      <c r="O5472" s="67">
        <v>423.6</v>
      </c>
      <c r="T5472"/>
      <c r="U5472" s="63"/>
      <c r="V5472" s="63"/>
      <c r="W5472" s="283"/>
      <c r="X5472" s="317"/>
      <c r="Y5472" s="63"/>
    </row>
    <row r="5473" spans="1:25" ht="15">
      <c r="A5473" s="28" t="s">
        <v>861</v>
      </c>
      <c r="B5473" s="273" t="s">
        <v>1894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>
        <v>0</v>
      </c>
      <c r="J5473" s="9">
        <v>0</v>
      </c>
      <c r="K5473" s="9">
        <v>123.39999999999782</v>
      </c>
      <c r="L5473" s="9">
        <v>299.89999999999998</v>
      </c>
      <c r="M5473" s="9"/>
      <c r="O5473" s="67">
        <v>423.29999999999779</v>
      </c>
      <c r="T5473"/>
      <c r="U5473" s="63"/>
      <c r="V5473" s="63"/>
      <c r="W5473" s="265"/>
      <c r="X5473" s="317"/>
      <c r="Y5473" s="63"/>
    </row>
    <row r="5474" spans="1:25" ht="15">
      <c r="A5474" s="28" t="s">
        <v>862</v>
      </c>
      <c r="B5474" s="205" t="s">
        <v>1559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>
        <v>0</v>
      </c>
      <c r="J5474" s="9">
        <v>0</v>
      </c>
      <c r="K5474" s="9">
        <v>126.70000000000073</v>
      </c>
      <c r="L5474" s="9">
        <v>294</v>
      </c>
      <c r="M5474" s="9"/>
      <c r="O5474" s="67">
        <v>420.70000000000073</v>
      </c>
      <c r="T5474"/>
      <c r="U5474" s="273"/>
      <c r="V5474" s="63"/>
      <c r="W5474" s="283"/>
      <c r="X5474" s="317"/>
      <c r="Y5474" s="63"/>
    </row>
    <row r="5475" spans="1:25" ht="15">
      <c r="A5475" s="28" t="s">
        <v>863</v>
      </c>
      <c r="B5475" s="63" t="s">
        <v>2545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>
        <v>0</v>
      </c>
      <c r="J5475" s="9">
        <v>0</v>
      </c>
      <c r="K5475" s="9" t="s">
        <v>278</v>
      </c>
      <c r="L5475" s="9">
        <v>420.1</v>
      </c>
      <c r="M5475" s="9"/>
      <c r="O5475" s="67">
        <v>420.1</v>
      </c>
      <c r="T5475"/>
      <c r="U5475" s="63"/>
      <c r="V5475" s="63"/>
      <c r="W5475" s="265"/>
      <c r="X5475" s="317"/>
      <c r="Y5475" s="63"/>
    </row>
    <row r="5476" spans="1:25" ht="15">
      <c r="A5476" s="28" t="s">
        <v>864</v>
      </c>
      <c r="B5476" s="273" t="s">
        <v>1899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>
        <v>0</v>
      </c>
      <c r="J5476" s="9">
        <v>0</v>
      </c>
      <c r="K5476" s="9">
        <v>33.600000000000364</v>
      </c>
      <c r="L5476" s="9">
        <v>368.5</v>
      </c>
      <c r="M5476" s="9"/>
      <c r="O5476" s="67">
        <v>402.10000000000036</v>
      </c>
      <c r="T5476"/>
      <c r="U5476" s="273"/>
      <c r="V5476" s="63"/>
      <c r="W5476" s="282"/>
      <c r="X5476" s="317"/>
      <c r="Y5476" s="63"/>
    </row>
    <row r="5477" spans="1:25" ht="15">
      <c r="A5477" s="28" t="s">
        <v>865</v>
      </c>
      <c r="B5477" s="205" t="s">
        <v>1558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>
        <v>0</v>
      </c>
      <c r="J5477" s="9">
        <v>0</v>
      </c>
      <c r="K5477" s="9">
        <v>107.99999999999636</v>
      </c>
      <c r="L5477" s="9">
        <v>291.79999999999995</v>
      </c>
      <c r="M5477" s="9"/>
      <c r="O5477" s="67">
        <v>399.79999999999632</v>
      </c>
      <c r="T5477"/>
      <c r="U5477" s="63"/>
      <c r="V5477" s="63"/>
      <c r="W5477" s="283"/>
      <c r="X5477" s="317"/>
      <c r="Y5477" s="63"/>
    </row>
    <row r="5478" spans="1:25" ht="15">
      <c r="A5478" s="28" t="s">
        <v>866</v>
      </c>
      <c r="B5478" s="273" t="s">
        <v>2726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>
        <v>0</v>
      </c>
      <c r="J5478" s="9">
        <v>0</v>
      </c>
      <c r="K5478" s="9">
        <v>113.10000000000218</v>
      </c>
      <c r="L5478" s="9">
        <v>277.5</v>
      </c>
      <c r="M5478" s="9"/>
      <c r="O5478" s="67">
        <v>390.60000000000218</v>
      </c>
      <c r="T5478"/>
      <c r="U5478" s="63"/>
      <c r="V5478" s="63"/>
      <c r="W5478" s="265"/>
      <c r="X5478" s="317"/>
      <c r="Y5478" s="63"/>
    </row>
    <row r="5479" spans="1:25" ht="15">
      <c r="A5479" s="28" t="s">
        <v>867</v>
      </c>
      <c r="B5479" s="273" t="s">
        <v>1900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>
        <v>0</v>
      </c>
      <c r="J5479" s="9">
        <v>0</v>
      </c>
      <c r="K5479" s="9">
        <v>99.900000000001455</v>
      </c>
      <c r="L5479" s="9">
        <v>286.60000000000002</v>
      </c>
      <c r="M5479" s="9"/>
      <c r="O5479" s="67">
        <v>386.50000000000148</v>
      </c>
      <c r="T5479"/>
      <c r="U5479" s="63"/>
      <c r="V5479" s="63"/>
      <c r="W5479" s="283"/>
      <c r="X5479" s="317"/>
      <c r="Y5479" s="63"/>
    </row>
    <row r="5480" spans="1:25" ht="15">
      <c r="A5480" s="28" t="s">
        <v>868</v>
      </c>
      <c r="B5480" s="63" t="s">
        <v>2560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>
        <v>0</v>
      </c>
      <c r="J5480" s="9">
        <v>0</v>
      </c>
      <c r="K5480" s="9" t="s">
        <v>278</v>
      </c>
      <c r="L5480" s="9">
        <v>385.90000000000003</v>
      </c>
      <c r="M5480" s="9"/>
      <c r="O5480" s="67">
        <v>385.90000000000003</v>
      </c>
      <c r="T5480"/>
      <c r="U5480" s="63"/>
      <c r="V5480" s="63"/>
      <c r="W5480" s="282"/>
      <c r="X5480" s="317"/>
      <c r="Y5480" s="63"/>
    </row>
    <row r="5481" spans="1:25" ht="15">
      <c r="A5481" s="28" t="s">
        <v>869</v>
      </c>
      <c r="B5481" s="205" t="s">
        <v>1561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>
        <v>0</v>
      </c>
      <c r="J5481" s="9">
        <v>0</v>
      </c>
      <c r="K5481" s="9">
        <v>189.10000000000218</v>
      </c>
      <c r="L5481" s="9">
        <v>186.5</v>
      </c>
      <c r="M5481" s="9"/>
      <c r="O5481" s="67">
        <v>375.60000000000218</v>
      </c>
      <c r="T5481"/>
      <c r="U5481" s="63"/>
      <c r="V5481" s="63"/>
      <c r="W5481" s="283"/>
      <c r="X5481" s="317"/>
      <c r="Y5481" s="63"/>
    </row>
    <row r="5482" spans="1:25" ht="15">
      <c r="A5482" s="28" t="s">
        <v>870</v>
      </c>
      <c r="B5482" s="63" t="s">
        <v>2542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0</v>
      </c>
      <c r="J5482" s="9">
        <v>0</v>
      </c>
      <c r="K5482" s="9" t="s">
        <v>278</v>
      </c>
      <c r="L5482" s="9">
        <v>364.5</v>
      </c>
      <c r="M5482" s="9"/>
      <c r="O5482" s="67">
        <v>364.5</v>
      </c>
      <c r="T5482"/>
      <c r="U5482" s="28"/>
      <c r="V5482" s="63"/>
      <c r="W5482" s="283"/>
      <c r="X5482" s="317"/>
      <c r="Y5482" s="63"/>
    </row>
    <row r="5483" spans="1:25" ht="15">
      <c r="A5483" s="28" t="s">
        <v>871</v>
      </c>
      <c r="B5483" s="63" t="s">
        <v>2552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>
        <v>0</v>
      </c>
      <c r="J5483" s="9">
        <v>0</v>
      </c>
      <c r="K5483" s="9" t="s">
        <v>278</v>
      </c>
      <c r="L5483" s="9">
        <v>357.8</v>
      </c>
      <c r="M5483" s="9"/>
      <c r="O5483" s="67">
        <v>357.8</v>
      </c>
      <c r="T5483"/>
      <c r="U5483" s="273"/>
      <c r="V5483" s="63"/>
      <c r="W5483" s="283"/>
      <c r="X5483" s="317"/>
      <c r="Y5483" s="63"/>
    </row>
    <row r="5484" spans="1:25" ht="15">
      <c r="A5484" s="28" t="s">
        <v>872</v>
      </c>
      <c r="B5484" s="63" t="s">
        <v>164</v>
      </c>
      <c r="E5484" s="9" t="s">
        <v>278</v>
      </c>
      <c r="F5484" s="9" t="s">
        <v>278</v>
      </c>
      <c r="G5484" s="216">
        <v>357.3</v>
      </c>
      <c r="H5484" s="9" t="s">
        <v>278</v>
      </c>
      <c r="I5484" s="9">
        <v>0</v>
      </c>
      <c r="J5484" s="9">
        <v>0</v>
      </c>
      <c r="K5484" s="9" t="s">
        <v>278</v>
      </c>
      <c r="L5484" s="9" t="s">
        <v>278</v>
      </c>
      <c r="M5484" s="9"/>
      <c r="O5484" s="67">
        <v>357.3</v>
      </c>
      <c r="Q5484" t="s">
        <v>297</v>
      </c>
      <c r="T5484" s="218"/>
      <c r="U5484" s="218"/>
      <c r="V5484" s="63"/>
      <c r="W5484" s="283"/>
      <c r="X5484" s="317"/>
      <c r="Y5484" s="63"/>
    </row>
    <row r="5485" spans="1:25" ht="15">
      <c r="A5485" s="28" t="s">
        <v>873</v>
      </c>
      <c r="B5485" s="273" t="s">
        <v>1883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>
        <v>0</v>
      </c>
      <c r="J5485" s="9">
        <v>0</v>
      </c>
      <c r="K5485" s="9">
        <v>138</v>
      </c>
      <c r="L5485" s="9">
        <v>216.2</v>
      </c>
      <c r="M5485" s="9"/>
      <c r="O5485" s="67">
        <v>354.2</v>
      </c>
      <c r="T5485"/>
      <c r="U5485" s="273"/>
      <c r="V5485" s="63"/>
      <c r="W5485" s="283"/>
      <c r="X5485" s="317"/>
      <c r="Y5485" s="63"/>
    </row>
    <row r="5486" spans="1:25" ht="15">
      <c r="A5486" s="28" t="s">
        <v>874</v>
      </c>
      <c r="B5486" s="273" t="s">
        <v>1890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>
        <v>0</v>
      </c>
      <c r="J5486" s="9">
        <v>0</v>
      </c>
      <c r="K5486" s="9">
        <v>236.00000000000182</v>
      </c>
      <c r="L5486" s="9">
        <v>104.9</v>
      </c>
      <c r="M5486" s="9"/>
      <c r="O5486" s="67">
        <v>340.9000000000018</v>
      </c>
      <c r="T5486"/>
      <c r="U5486" s="63"/>
      <c r="V5486" s="63"/>
      <c r="W5486" s="265"/>
      <c r="X5486" s="317"/>
      <c r="Y5486" s="63"/>
    </row>
    <row r="5487" spans="1:25" ht="15">
      <c r="A5487" s="28" t="s">
        <v>875</v>
      </c>
      <c r="B5487" s="63" t="s">
        <v>158</v>
      </c>
      <c r="E5487" s="9" t="s">
        <v>278</v>
      </c>
      <c r="F5487" s="9" t="s">
        <v>278</v>
      </c>
      <c r="G5487" s="64" t="s">
        <v>279</v>
      </c>
      <c r="H5487" s="9">
        <v>339.50000000000364</v>
      </c>
      <c r="I5487" s="9">
        <v>0</v>
      </c>
      <c r="J5487" s="9">
        <v>0</v>
      </c>
      <c r="K5487" s="9" t="s">
        <v>278</v>
      </c>
      <c r="L5487" s="9" t="s">
        <v>278</v>
      </c>
      <c r="M5487" s="9"/>
      <c r="O5487" s="67">
        <v>339.50000000000364</v>
      </c>
      <c r="T5487" s="218"/>
      <c r="U5487" s="63"/>
      <c r="V5487" s="63"/>
      <c r="W5487" s="265"/>
      <c r="X5487" s="317"/>
      <c r="Y5487" s="63"/>
    </row>
    <row r="5488" spans="1:25" ht="15">
      <c r="A5488" s="28" t="s">
        <v>876</v>
      </c>
      <c r="B5488" s="273" t="s">
        <v>2540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>
        <v>0</v>
      </c>
      <c r="J5488" s="9">
        <v>0</v>
      </c>
      <c r="K5488" s="9" t="s">
        <v>278</v>
      </c>
      <c r="L5488" s="9">
        <v>337.9</v>
      </c>
      <c r="M5488" s="9"/>
      <c r="O5488" s="67">
        <v>337.9</v>
      </c>
      <c r="T5488"/>
      <c r="U5488" s="218"/>
      <c r="V5488" s="63"/>
      <c r="W5488" s="283"/>
      <c r="X5488" s="317"/>
      <c r="Y5488" s="63"/>
    </row>
    <row r="5489" spans="1:25" ht="15">
      <c r="A5489" s="28" t="s">
        <v>877</v>
      </c>
      <c r="B5489" s="273" t="s">
        <v>2541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>
        <v>0</v>
      </c>
      <c r="J5489" s="9">
        <v>0</v>
      </c>
      <c r="K5489" s="9" t="s">
        <v>278</v>
      </c>
      <c r="L5489" s="9">
        <v>335.6</v>
      </c>
      <c r="M5489" s="9"/>
      <c r="O5489" s="67">
        <v>335.6</v>
      </c>
      <c r="T5489"/>
      <c r="U5489" s="28"/>
      <c r="V5489" s="63"/>
      <c r="W5489" s="283"/>
      <c r="X5489" s="317"/>
      <c r="Y5489" s="63"/>
    </row>
    <row r="5490" spans="1:25" ht="15">
      <c r="A5490" s="28" t="s">
        <v>878</v>
      </c>
      <c r="B5490" s="63" t="s">
        <v>2554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>
        <v>0</v>
      </c>
      <c r="J5490" s="9">
        <v>0</v>
      </c>
      <c r="K5490" s="9" t="s">
        <v>278</v>
      </c>
      <c r="L5490" s="9">
        <v>321.2</v>
      </c>
      <c r="M5490" s="9"/>
      <c r="O5490" s="67">
        <v>321.2</v>
      </c>
      <c r="T5490"/>
      <c r="U5490" s="63"/>
      <c r="V5490" s="63"/>
      <c r="W5490" s="283"/>
      <c r="X5490" s="317"/>
      <c r="Y5490" s="63"/>
    </row>
    <row r="5491" spans="1:25" ht="15">
      <c r="A5491" s="28" t="s">
        <v>879</v>
      </c>
      <c r="B5491" s="273" t="s">
        <v>1898</v>
      </c>
      <c r="C5491" s="3"/>
      <c r="D5491" s="3"/>
      <c r="E5491" s="9" t="s">
        <v>278</v>
      </c>
      <c r="F5491" s="9" t="s">
        <v>278</v>
      </c>
      <c r="G5491" s="9" t="s">
        <v>278</v>
      </c>
      <c r="H5491" s="9" t="s">
        <v>278</v>
      </c>
      <c r="I5491" s="9">
        <v>0</v>
      </c>
      <c r="J5491" s="9">
        <v>0</v>
      </c>
      <c r="K5491" s="9">
        <v>166.00000000000364</v>
      </c>
      <c r="L5491" s="9">
        <v>151</v>
      </c>
      <c r="M5491" s="9"/>
      <c r="O5491" s="67">
        <v>317.00000000000364</v>
      </c>
      <c r="T5491"/>
      <c r="U5491" s="273"/>
      <c r="V5491" s="63"/>
      <c r="W5491" s="282"/>
      <c r="X5491" s="317"/>
      <c r="Y5491" s="63"/>
    </row>
    <row r="5492" spans="1:25" ht="15">
      <c r="A5492" s="28" t="s">
        <v>880</v>
      </c>
      <c r="B5492" s="63" t="s">
        <v>2547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0</v>
      </c>
      <c r="J5492" s="9">
        <v>0</v>
      </c>
      <c r="K5492" s="9" t="s">
        <v>278</v>
      </c>
      <c r="L5492" s="9">
        <v>305.3</v>
      </c>
      <c r="M5492" s="9"/>
      <c r="O5492" s="67">
        <v>305.3</v>
      </c>
      <c r="T5492"/>
      <c r="U5492" s="273"/>
      <c r="V5492" s="63"/>
      <c r="W5492" s="283"/>
      <c r="X5492" s="317"/>
      <c r="Y5492" s="63"/>
    </row>
    <row r="5493" spans="1:25" ht="15">
      <c r="A5493" s="28" t="s">
        <v>2231</v>
      </c>
      <c r="B5493" s="63" t="s">
        <v>2556</v>
      </c>
      <c r="C5493" s="3"/>
      <c r="D5493" s="3"/>
      <c r="E5493" s="9" t="s">
        <v>278</v>
      </c>
      <c r="F5493" s="9" t="s">
        <v>278</v>
      </c>
      <c r="G5493" s="9" t="s">
        <v>278</v>
      </c>
      <c r="H5493" s="9" t="s">
        <v>278</v>
      </c>
      <c r="I5493" s="9">
        <v>0</v>
      </c>
      <c r="J5493" s="9">
        <v>0</v>
      </c>
      <c r="K5493" s="9" t="s">
        <v>278</v>
      </c>
      <c r="L5493" s="9">
        <v>302.3</v>
      </c>
      <c r="M5493" s="9"/>
      <c r="O5493" s="67">
        <v>302.3</v>
      </c>
      <c r="T5493"/>
    </row>
    <row r="5494" spans="1:25" ht="15">
      <c r="A5494" s="28" t="s">
        <v>2516</v>
      </c>
      <c r="B5494" s="63" t="s">
        <v>2543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>
        <v>0</v>
      </c>
      <c r="J5494" s="9">
        <v>0</v>
      </c>
      <c r="K5494" s="9" t="s">
        <v>278</v>
      </c>
      <c r="L5494" s="9">
        <v>293</v>
      </c>
      <c r="M5494" s="9"/>
      <c r="O5494" s="67">
        <v>293</v>
      </c>
      <c r="T5494"/>
    </row>
    <row r="5495" spans="1:25" ht="15">
      <c r="A5495" s="28" t="s">
        <v>2517</v>
      </c>
      <c r="B5495" s="63" t="s">
        <v>2557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>
        <v>0</v>
      </c>
      <c r="J5495" s="9">
        <v>0</v>
      </c>
      <c r="K5495" s="9" t="s">
        <v>278</v>
      </c>
      <c r="L5495" s="9">
        <v>275.39999999999998</v>
      </c>
      <c r="M5495" s="9"/>
      <c r="O5495" s="67">
        <v>275.39999999999998</v>
      </c>
      <c r="T5495"/>
    </row>
    <row r="5496" spans="1:25" ht="15">
      <c r="A5496" s="28" t="s">
        <v>2518</v>
      </c>
      <c r="B5496" s="63" t="s">
        <v>2544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>
        <v>0</v>
      </c>
      <c r="J5496" s="9">
        <v>0</v>
      </c>
      <c r="K5496" s="9" t="s">
        <v>278</v>
      </c>
      <c r="L5496" s="9">
        <v>254.1</v>
      </c>
      <c r="M5496" s="9"/>
      <c r="O5496" s="67">
        <v>254.1</v>
      </c>
      <c r="T5496"/>
    </row>
    <row r="5497" spans="1:25" ht="15">
      <c r="A5497" s="28" t="s">
        <v>2519</v>
      </c>
      <c r="B5497" s="63" t="s">
        <v>2548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>
        <v>0</v>
      </c>
      <c r="J5497" s="9">
        <v>0</v>
      </c>
      <c r="K5497" s="9" t="s">
        <v>278</v>
      </c>
      <c r="L5497" s="9">
        <v>252.4</v>
      </c>
      <c r="M5497" s="9"/>
      <c r="O5497" s="67">
        <v>252.4</v>
      </c>
      <c r="T5497"/>
    </row>
    <row r="5498" spans="1:25" ht="15">
      <c r="A5498" s="28" t="s">
        <v>2520</v>
      </c>
      <c r="B5498" s="63" t="s">
        <v>2546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>
        <v>0</v>
      </c>
      <c r="J5498" s="9">
        <v>0</v>
      </c>
      <c r="K5498" s="9" t="s">
        <v>278</v>
      </c>
      <c r="L5498" s="9">
        <v>249.6</v>
      </c>
      <c r="M5498" s="9"/>
      <c r="O5498" s="67">
        <v>249.6</v>
      </c>
      <c r="T5498"/>
    </row>
    <row r="5499" spans="1:25" ht="15">
      <c r="A5499" s="28" t="s">
        <v>2521</v>
      </c>
      <c r="B5499" s="273" t="s">
        <v>1882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>
        <v>0</v>
      </c>
      <c r="J5499" s="9">
        <v>0</v>
      </c>
      <c r="K5499" s="9">
        <v>100.50000000000364</v>
      </c>
      <c r="L5499" s="9">
        <v>135.4</v>
      </c>
      <c r="M5499" s="9"/>
      <c r="O5499" s="67">
        <v>235.90000000000364</v>
      </c>
      <c r="T5499"/>
    </row>
    <row r="5500" spans="1:25" ht="15">
      <c r="A5500" s="28" t="s">
        <v>2522</v>
      </c>
      <c r="B5500" s="63" t="s">
        <v>2563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>
        <v>0</v>
      </c>
      <c r="J5500" s="9">
        <v>0</v>
      </c>
      <c r="K5500" s="9" t="s">
        <v>278</v>
      </c>
      <c r="L5500" s="9">
        <v>218.49999999999997</v>
      </c>
      <c r="M5500" s="9"/>
      <c r="O5500" s="67">
        <v>218.49999999999997</v>
      </c>
      <c r="T5500"/>
    </row>
    <row r="5501" spans="1:25" ht="15">
      <c r="A5501" s="28" t="s">
        <v>2523</v>
      </c>
      <c r="B5501" s="63" t="s">
        <v>180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>
        <v>0</v>
      </c>
      <c r="J5501" s="9">
        <v>0</v>
      </c>
      <c r="K5501" s="9" t="s">
        <v>278</v>
      </c>
      <c r="L5501" s="9">
        <v>212.7</v>
      </c>
      <c r="M5501" s="9"/>
      <c r="O5501" s="67">
        <v>212.7</v>
      </c>
      <c r="T5501"/>
    </row>
    <row r="5502" spans="1:25" ht="15">
      <c r="A5502" s="28" t="s">
        <v>2524</v>
      </c>
      <c r="B5502" s="63" t="s">
        <v>2564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>
        <v>0</v>
      </c>
      <c r="J5502" s="9">
        <v>0</v>
      </c>
      <c r="K5502" s="9" t="s">
        <v>278</v>
      </c>
      <c r="L5502" s="9">
        <v>208.9</v>
      </c>
      <c r="M5502" s="9"/>
      <c r="O5502" s="67">
        <v>208.9</v>
      </c>
      <c r="T5502"/>
    </row>
    <row r="5503" spans="1:25" ht="15">
      <c r="A5503" s="28" t="s">
        <v>2525</v>
      </c>
      <c r="B5503" s="63" t="s">
        <v>2555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>
        <v>0</v>
      </c>
      <c r="J5503" s="9">
        <v>0</v>
      </c>
      <c r="K5503" s="9" t="s">
        <v>278</v>
      </c>
      <c r="L5503" s="9">
        <v>195.5</v>
      </c>
      <c r="M5503" s="9"/>
      <c r="O5503" s="67">
        <v>195.5</v>
      </c>
      <c r="T5503"/>
    </row>
    <row r="5504" spans="1:25" ht="15">
      <c r="A5504" s="28" t="s">
        <v>2526</v>
      </c>
      <c r="B5504" s="273" t="s">
        <v>1905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>
        <v>0</v>
      </c>
      <c r="J5504" s="9">
        <v>0</v>
      </c>
      <c r="K5504" s="9">
        <v>107.59999999999854</v>
      </c>
      <c r="L5504" s="9">
        <v>79.5</v>
      </c>
      <c r="M5504" s="9"/>
      <c r="O5504" s="67">
        <v>187.09999999999854</v>
      </c>
      <c r="T5504"/>
    </row>
    <row r="5505" spans="1:20" ht="15">
      <c r="A5505" s="28" t="s">
        <v>2527</v>
      </c>
      <c r="B5505" s="273" t="s">
        <v>1889</v>
      </c>
      <c r="C5505" s="3"/>
      <c r="D5505" s="3"/>
      <c r="E5505" s="9" t="s">
        <v>278</v>
      </c>
      <c r="F5505" s="9" t="s">
        <v>278</v>
      </c>
      <c r="G5505" s="9" t="s">
        <v>278</v>
      </c>
      <c r="H5505" s="9" t="s">
        <v>278</v>
      </c>
      <c r="I5505" s="9">
        <v>0</v>
      </c>
      <c r="J5505" s="9">
        <v>0</v>
      </c>
      <c r="K5505" s="9">
        <v>161.79999999999927</v>
      </c>
      <c r="L5505" s="9" t="s">
        <v>278</v>
      </c>
      <c r="M5505" s="9"/>
      <c r="O5505" s="67">
        <v>161.79999999999927</v>
      </c>
      <c r="T5505"/>
    </row>
    <row r="5506" spans="1:20" ht="15">
      <c r="A5506" s="28" t="s">
        <v>2528</v>
      </c>
      <c r="B5506" s="63" t="s">
        <v>2566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>
        <v>0</v>
      </c>
      <c r="J5506" s="9">
        <v>0</v>
      </c>
      <c r="K5506" s="9" t="s">
        <v>278</v>
      </c>
      <c r="L5506" s="9">
        <v>140.30000000000001</v>
      </c>
      <c r="M5506" s="9"/>
      <c r="O5506" s="67">
        <v>140.30000000000001</v>
      </c>
      <c r="T5506"/>
    </row>
    <row r="5507" spans="1:20" ht="15">
      <c r="A5507" s="28" t="s">
        <v>2529</v>
      </c>
      <c r="B5507" s="63" t="s">
        <v>2568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>
        <v>0</v>
      </c>
      <c r="J5507" s="9">
        <v>0</v>
      </c>
      <c r="K5507" s="9" t="s">
        <v>278</v>
      </c>
      <c r="L5507" s="9">
        <v>139.19999999999999</v>
      </c>
      <c r="M5507" s="9"/>
      <c r="O5507" s="67">
        <v>139.19999999999999</v>
      </c>
      <c r="T5507"/>
    </row>
    <row r="5508" spans="1:20" ht="15">
      <c r="A5508" s="28" t="s">
        <v>2530</v>
      </c>
      <c r="B5508" s="205" t="s">
        <v>1567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>
        <v>0</v>
      </c>
      <c r="J5508" s="9">
        <v>0</v>
      </c>
      <c r="K5508" s="9">
        <v>117.40000000000873</v>
      </c>
      <c r="L5508" s="9" t="s">
        <v>278</v>
      </c>
      <c r="M5508" s="9"/>
      <c r="O5508" s="67">
        <v>117.40000000000873</v>
      </c>
      <c r="T5508"/>
    </row>
    <row r="5509" spans="1:20" ht="15">
      <c r="A5509" s="28" t="s">
        <v>2531</v>
      </c>
      <c r="B5509" s="273" t="s">
        <v>1903</v>
      </c>
      <c r="C5509" s="3"/>
      <c r="D5509" s="3"/>
      <c r="E5509" s="9" t="s">
        <v>278</v>
      </c>
      <c r="F5509" s="9" t="s">
        <v>278</v>
      </c>
      <c r="G5509" s="9" t="s">
        <v>278</v>
      </c>
      <c r="H5509" s="9" t="s">
        <v>278</v>
      </c>
      <c r="I5509" s="9">
        <v>0</v>
      </c>
      <c r="J5509" s="9">
        <v>0</v>
      </c>
      <c r="K5509" s="9">
        <v>100.79999999998836</v>
      </c>
      <c r="L5509" s="9" t="s">
        <v>278</v>
      </c>
      <c r="M5509" s="9"/>
      <c r="O5509" s="67">
        <v>100.79999999998836</v>
      </c>
      <c r="T5509"/>
    </row>
    <row r="5510" spans="1:20" ht="15">
      <c r="A5510" s="28" t="s">
        <v>2532</v>
      </c>
      <c r="B5510" s="63" t="s">
        <v>2567</v>
      </c>
      <c r="C5510" s="3"/>
      <c r="D5510" s="3"/>
      <c r="E5510" s="9" t="s">
        <v>278</v>
      </c>
      <c r="F5510" s="9" t="s">
        <v>278</v>
      </c>
      <c r="G5510" s="9" t="s">
        <v>278</v>
      </c>
      <c r="H5510" s="9" t="s">
        <v>278</v>
      </c>
      <c r="I5510" s="9">
        <v>0</v>
      </c>
      <c r="J5510" s="9">
        <v>0</v>
      </c>
      <c r="K5510" s="9" t="s">
        <v>278</v>
      </c>
      <c r="L5510" s="9">
        <v>76.099999999999994</v>
      </c>
      <c r="M5510" s="9"/>
      <c r="O5510" s="67">
        <v>76.099999999999994</v>
      </c>
      <c r="T5510"/>
    </row>
    <row r="5511" spans="1:20" ht="15">
      <c r="A5511" s="28" t="s">
        <v>2533</v>
      </c>
      <c r="B5511" s="63" t="s">
        <v>2551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>
        <v>0</v>
      </c>
      <c r="J5511" s="9">
        <v>0</v>
      </c>
      <c r="K5511" s="9" t="s">
        <v>278</v>
      </c>
      <c r="L5511" s="9">
        <v>75.099999999999994</v>
      </c>
      <c r="M5511" s="9"/>
      <c r="O5511" s="67">
        <v>75.099999999999994</v>
      </c>
      <c r="T5511"/>
    </row>
    <row r="5512" spans="1:20" ht="15">
      <c r="A5512" s="28" t="s">
        <v>2534</v>
      </c>
      <c r="B5512" s="273" t="s">
        <v>1904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>
        <v>0</v>
      </c>
      <c r="J5512" s="9">
        <v>0</v>
      </c>
      <c r="K5512" s="9">
        <v>43.099999999998545</v>
      </c>
      <c r="L5512" s="9" t="s">
        <v>278</v>
      </c>
      <c r="M5512" s="9"/>
      <c r="O5512" s="67">
        <v>43.099999999998545</v>
      </c>
      <c r="T5512"/>
    </row>
    <row r="5513" spans="1:20" ht="15">
      <c r="A5513" s="28" t="s">
        <v>2535</v>
      </c>
      <c r="B5513" s="273" t="s">
        <v>1884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>
        <v>0</v>
      </c>
      <c r="J5513" s="9">
        <v>0</v>
      </c>
      <c r="K5513" s="9" t="s">
        <v>278</v>
      </c>
      <c r="L5513" s="9" t="s">
        <v>278</v>
      </c>
      <c r="M5513" s="9"/>
      <c r="O5513" s="67">
        <v>0</v>
      </c>
      <c r="T5513"/>
    </row>
    <row r="5514" spans="1:20" ht="15">
      <c r="A5514" s="28" t="s">
        <v>2536</v>
      </c>
      <c r="B5514" s="218" t="s">
        <v>1547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>
        <v>0</v>
      </c>
      <c r="J5514" s="9">
        <v>0</v>
      </c>
      <c r="K5514" s="9" t="s">
        <v>278</v>
      </c>
      <c r="L5514" s="9" t="s">
        <v>278</v>
      </c>
      <c r="M5514" s="9"/>
      <c r="O5514" s="67">
        <v>0</v>
      </c>
      <c r="T5514"/>
    </row>
    <row r="5515" spans="1:20" ht="15">
      <c r="A5515" s="28" t="s">
        <v>2537</v>
      </c>
      <c r="B5515" s="205" t="s">
        <v>1551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>
        <v>0</v>
      </c>
      <c r="J5515" s="9">
        <v>0</v>
      </c>
      <c r="K5515" s="9" t="s">
        <v>278</v>
      </c>
      <c r="L5515" s="9" t="s">
        <v>278</v>
      </c>
      <c r="M5515" s="9"/>
      <c r="O5515" s="67">
        <v>0</v>
      </c>
      <c r="T5515"/>
    </row>
    <row r="5516" spans="1:20" ht="15">
      <c r="A5516" s="28" t="s">
        <v>2538</v>
      </c>
      <c r="B5516" s="205" t="s">
        <v>1557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>
        <v>0</v>
      </c>
      <c r="J5516" s="9">
        <v>0</v>
      </c>
      <c r="K5516" s="9" t="s">
        <v>278</v>
      </c>
      <c r="L5516" s="9" t="s">
        <v>278</v>
      </c>
      <c r="M5516" s="9"/>
      <c r="O5516" s="67">
        <v>0</v>
      </c>
      <c r="T5516"/>
    </row>
    <row r="5517" spans="1:20" ht="15">
      <c r="A5517" s="28" t="s">
        <v>2539</v>
      </c>
      <c r="B5517" s="205" t="s">
        <v>1556</v>
      </c>
      <c r="C5517" s="3"/>
      <c r="D5517" s="3"/>
      <c r="E5517" s="9" t="s">
        <v>278</v>
      </c>
      <c r="F5517" s="9" t="s">
        <v>278</v>
      </c>
      <c r="G5517" s="9" t="s">
        <v>278</v>
      </c>
      <c r="H5517" s="9" t="s">
        <v>278</v>
      </c>
      <c r="I5517" s="9">
        <v>0</v>
      </c>
      <c r="J5517" s="9">
        <v>0</v>
      </c>
      <c r="K5517" s="9" t="s">
        <v>278</v>
      </c>
      <c r="L5517" s="9" t="s">
        <v>278</v>
      </c>
      <c r="M5517" s="9"/>
      <c r="O5517" s="67">
        <v>0</v>
      </c>
      <c r="T5517"/>
    </row>
    <row r="5518" spans="1:20" ht="15">
      <c r="A5518" s="28" t="s">
        <v>2687</v>
      </c>
      <c r="B5518" s="205" t="s">
        <v>1554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>
        <v>0</v>
      </c>
      <c r="J5518" s="9">
        <v>0</v>
      </c>
      <c r="K5518" s="9" t="s">
        <v>278</v>
      </c>
      <c r="L5518" s="9" t="s">
        <v>278</v>
      </c>
      <c r="M5518" s="9"/>
      <c r="O5518" s="67">
        <v>0</v>
      </c>
      <c r="T5518"/>
    </row>
    <row r="5519" spans="1:20" ht="15">
      <c r="A5519" s="28" t="s">
        <v>2688</v>
      </c>
      <c r="B5519" s="205" t="s">
        <v>1581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>
        <v>0</v>
      </c>
      <c r="J5519" s="9">
        <v>0</v>
      </c>
      <c r="K5519" s="9" t="s">
        <v>278</v>
      </c>
      <c r="L5519" s="9" t="s">
        <v>278</v>
      </c>
      <c r="M5519" s="9"/>
      <c r="O5519" s="67">
        <v>0</v>
      </c>
      <c r="T5519"/>
    </row>
    <row r="5520" spans="1:20" ht="15">
      <c r="A5520" s="28" t="s">
        <v>2689</v>
      </c>
      <c r="B5520" s="205" t="s">
        <v>1564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>
        <v>0</v>
      </c>
      <c r="J5520" s="9">
        <v>0</v>
      </c>
      <c r="K5520" s="9" t="s">
        <v>278</v>
      </c>
      <c r="L5520" s="9" t="s">
        <v>278</v>
      </c>
      <c r="M5520" s="9"/>
      <c r="O5520" s="67">
        <v>0</v>
      </c>
      <c r="T5520"/>
    </row>
    <row r="5521" spans="1:20" ht="15">
      <c r="A5521" s="291" t="s">
        <v>3944</v>
      </c>
      <c r="B5521" s="63" t="s">
        <v>4006</v>
      </c>
      <c r="C5521" s="3"/>
      <c r="D5521" s="3"/>
      <c r="E5521" s="9"/>
      <c r="F5521" s="9"/>
      <c r="G5521" s="9"/>
      <c r="H5521" s="9"/>
      <c r="L5521" s="69"/>
      <c r="M5521" s="69"/>
      <c r="O5521" s="67"/>
      <c r="T5521"/>
    </row>
    <row r="5522" spans="1:20" ht="15">
      <c r="A5522" s="291" t="s">
        <v>3945</v>
      </c>
      <c r="B5522" s="63" t="s">
        <v>4007</v>
      </c>
      <c r="C5522" s="3"/>
      <c r="D5522" s="3"/>
      <c r="E5522" s="9"/>
      <c r="F5522" s="9"/>
      <c r="G5522" s="9"/>
      <c r="H5522" s="9"/>
      <c r="L5522" s="69"/>
      <c r="M5522" s="69"/>
      <c r="O5522" s="67"/>
      <c r="T5522"/>
    </row>
    <row r="5523" spans="1:20" ht="15">
      <c r="A5523" s="291" t="s">
        <v>3946</v>
      </c>
      <c r="B5523" s="63" t="s">
        <v>4008</v>
      </c>
      <c r="C5523" s="3"/>
      <c r="D5523" s="3"/>
      <c r="E5523" s="9"/>
      <c r="F5523" s="9"/>
      <c r="G5523" s="9"/>
      <c r="H5523" s="9"/>
      <c r="L5523" s="69"/>
      <c r="M5523" s="69"/>
      <c r="O5523" s="67"/>
      <c r="T5523"/>
    </row>
    <row r="5524" spans="1:20" ht="15">
      <c r="A5524" s="291" t="s">
        <v>3947</v>
      </c>
      <c r="B5524" s="63" t="s">
        <v>4009</v>
      </c>
      <c r="C5524" s="3"/>
      <c r="D5524" s="3"/>
      <c r="E5524" s="9"/>
      <c r="F5524" s="9"/>
      <c r="G5524" s="9"/>
      <c r="H5524" s="9"/>
      <c r="L5524" s="69"/>
      <c r="M5524" s="69"/>
      <c r="O5524" s="67"/>
      <c r="T5524"/>
    </row>
    <row r="5525" spans="1:20" ht="15">
      <c r="A5525" s="291" t="s">
        <v>3948</v>
      </c>
      <c r="B5525" s="63" t="s">
        <v>4010</v>
      </c>
      <c r="C5525" s="3"/>
      <c r="D5525" s="3"/>
      <c r="E5525" s="9"/>
      <c r="F5525" s="9"/>
      <c r="G5525" s="9"/>
      <c r="H5525" s="9"/>
      <c r="L5525" s="69"/>
      <c r="M5525" s="69"/>
      <c r="O5525" s="67"/>
      <c r="T5525"/>
    </row>
    <row r="5526" spans="1:20" ht="15">
      <c r="A5526" s="291" t="s">
        <v>3949</v>
      </c>
      <c r="B5526" s="63" t="s">
        <v>4011</v>
      </c>
      <c r="C5526" s="3"/>
      <c r="D5526" s="3"/>
      <c r="E5526" s="9"/>
      <c r="F5526" s="9"/>
      <c r="G5526" s="9"/>
      <c r="H5526" s="9"/>
      <c r="L5526" s="69"/>
      <c r="M5526" s="69"/>
      <c r="O5526" s="67"/>
      <c r="T5526"/>
    </row>
    <row r="5527" spans="1:20" ht="15">
      <c r="A5527" s="291" t="s">
        <v>3950</v>
      </c>
      <c r="B5527" s="63" t="s">
        <v>4012</v>
      </c>
      <c r="C5527" s="3"/>
      <c r="D5527" s="3"/>
      <c r="E5527" s="9"/>
      <c r="F5527" s="9"/>
      <c r="G5527" s="9"/>
      <c r="H5527" s="9"/>
      <c r="L5527" s="69"/>
      <c r="M5527" s="69"/>
      <c r="O5527" s="67"/>
      <c r="T5527"/>
    </row>
    <row r="5528" spans="1:20" ht="15">
      <c r="A5528" s="291" t="s">
        <v>3951</v>
      </c>
      <c r="B5528" s="63" t="s">
        <v>4013</v>
      </c>
      <c r="C5528" s="3"/>
      <c r="D5528" s="3"/>
      <c r="E5528" s="9"/>
      <c r="F5528" s="9"/>
      <c r="G5528" s="9"/>
      <c r="H5528" s="9"/>
      <c r="L5528" s="69"/>
      <c r="M5528" s="69"/>
      <c r="O5528" s="67"/>
      <c r="T5528"/>
    </row>
    <row r="5529" spans="1:20" ht="15">
      <c r="A5529" s="291" t="s">
        <v>3952</v>
      </c>
      <c r="B5529" s="63" t="s">
        <v>4014</v>
      </c>
      <c r="C5529" s="3"/>
      <c r="D5529" s="3"/>
      <c r="E5529" s="9"/>
      <c r="F5529" s="9"/>
      <c r="G5529" s="9"/>
      <c r="H5529" s="9"/>
      <c r="L5529" s="69"/>
      <c r="M5529" s="69"/>
      <c r="O5529" s="67"/>
      <c r="T5529"/>
    </row>
    <row r="5530" spans="1:20" ht="15">
      <c r="A5530" s="291" t="s">
        <v>3953</v>
      </c>
      <c r="B5530" s="63" t="s">
        <v>4033</v>
      </c>
      <c r="C5530" s="3"/>
      <c r="D5530" s="3"/>
      <c r="E5530" s="9"/>
      <c r="F5530" s="9"/>
      <c r="G5530" s="9"/>
      <c r="H5530" s="9"/>
      <c r="L5530" s="69"/>
      <c r="M5530" s="69"/>
      <c r="O5530" s="67"/>
      <c r="T5530"/>
    </row>
    <row r="5531" spans="1:20" ht="15">
      <c r="A5531" s="291" t="s">
        <v>3954</v>
      </c>
      <c r="B5531" s="63" t="s">
        <v>4015</v>
      </c>
      <c r="C5531" s="3"/>
      <c r="D5531" s="3"/>
      <c r="E5531" s="9"/>
      <c r="F5531" s="9"/>
      <c r="G5531" s="9"/>
      <c r="H5531" s="9"/>
      <c r="L5531" s="69"/>
      <c r="M5531" s="69"/>
      <c r="O5531" s="67"/>
      <c r="T5531"/>
    </row>
    <row r="5532" spans="1:20" ht="15">
      <c r="A5532" s="291" t="s">
        <v>3955</v>
      </c>
      <c r="B5532" s="63" t="s">
        <v>4016</v>
      </c>
      <c r="C5532" s="3"/>
      <c r="D5532" s="3"/>
      <c r="E5532" s="9"/>
      <c r="F5532" s="9"/>
      <c r="G5532" s="9"/>
      <c r="H5532" s="9"/>
      <c r="L5532" s="69"/>
      <c r="M5532" s="69"/>
      <c r="O5532" s="67"/>
      <c r="T5532"/>
    </row>
    <row r="5533" spans="1:20" ht="15">
      <c r="A5533" s="291" t="s">
        <v>3956</v>
      </c>
      <c r="B5533" s="63" t="s">
        <v>4017</v>
      </c>
      <c r="C5533" s="3"/>
      <c r="D5533" s="3"/>
      <c r="E5533" s="9"/>
      <c r="F5533" s="9"/>
      <c r="G5533" s="9"/>
      <c r="H5533" s="9"/>
      <c r="L5533" s="69"/>
      <c r="M5533" s="69"/>
      <c r="O5533" s="67"/>
      <c r="T5533"/>
    </row>
    <row r="5534" spans="1:20" ht="15">
      <c r="A5534" s="291" t="s">
        <v>3957</v>
      </c>
      <c r="B5534" s="63" t="s">
        <v>4018</v>
      </c>
      <c r="C5534" s="3"/>
      <c r="D5534" s="3"/>
      <c r="E5534" s="9"/>
      <c r="F5534" s="9"/>
      <c r="G5534" s="9"/>
      <c r="H5534" s="9"/>
      <c r="L5534" s="69"/>
      <c r="M5534" s="69"/>
      <c r="O5534" s="67"/>
      <c r="T5534"/>
    </row>
    <row r="5535" spans="1:20" ht="15">
      <c r="A5535" s="291" t="s">
        <v>3958</v>
      </c>
      <c r="B5535" s="63" t="s">
        <v>4019</v>
      </c>
      <c r="C5535" s="3"/>
      <c r="D5535" s="3"/>
      <c r="E5535" s="9"/>
      <c r="F5535" s="9"/>
      <c r="G5535" s="9"/>
      <c r="H5535" s="9"/>
      <c r="L5535" s="69"/>
      <c r="M5535" s="69"/>
      <c r="O5535" s="67"/>
      <c r="T5535"/>
    </row>
    <row r="5536" spans="1:20" ht="15">
      <c r="A5536" s="291" t="s">
        <v>3959</v>
      </c>
      <c r="B5536" s="63" t="s">
        <v>4020</v>
      </c>
      <c r="C5536" s="3"/>
      <c r="D5536" s="3"/>
      <c r="E5536" s="9"/>
      <c r="F5536" s="9"/>
      <c r="G5536" s="9"/>
      <c r="H5536" s="9"/>
      <c r="L5536" s="69"/>
      <c r="M5536" s="69"/>
      <c r="O5536" s="67"/>
      <c r="T5536"/>
    </row>
    <row r="5537" spans="1:20" ht="15">
      <c r="A5537" s="291" t="s">
        <v>3960</v>
      </c>
      <c r="B5537" s="63" t="s">
        <v>4021</v>
      </c>
      <c r="C5537" s="3"/>
      <c r="D5537" s="3"/>
      <c r="E5537" s="9"/>
      <c r="F5537" s="9"/>
      <c r="G5537" s="9"/>
      <c r="H5537" s="9"/>
      <c r="L5537" s="69"/>
      <c r="M5537" s="69"/>
      <c r="O5537" s="67"/>
      <c r="T5537"/>
    </row>
    <row r="5538" spans="1:20" ht="15">
      <c r="A5538" s="291" t="s">
        <v>3961</v>
      </c>
      <c r="B5538" s="63" t="s">
        <v>4022</v>
      </c>
      <c r="C5538" s="3"/>
      <c r="D5538" s="3"/>
      <c r="E5538" s="9"/>
      <c r="F5538" s="9"/>
      <c r="G5538" s="9"/>
      <c r="H5538" s="9"/>
      <c r="L5538" s="69"/>
      <c r="M5538" s="69"/>
      <c r="O5538" s="67"/>
      <c r="T5538"/>
    </row>
    <row r="5539" spans="1:20" ht="15">
      <c r="A5539" s="291" t="s">
        <v>3962</v>
      </c>
      <c r="B5539" s="63" t="s">
        <v>4023</v>
      </c>
      <c r="C5539" s="3"/>
      <c r="D5539" s="3"/>
      <c r="E5539" s="9"/>
      <c r="F5539" s="9"/>
      <c r="G5539" s="9"/>
      <c r="H5539" s="9"/>
      <c r="L5539" s="69"/>
      <c r="M5539" s="69"/>
      <c r="O5539" s="67"/>
      <c r="T5539"/>
    </row>
    <row r="5540" spans="1:20" ht="15">
      <c r="A5540" s="291" t="s">
        <v>3963</v>
      </c>
      <c r="B5540" s="63" t="s">
        <v>4024</v>
      </c>
      <c r="C5540" s="3"/>
      <c r="D5540" s="3"/>
      <c r="E5540" s="9"/>
      <c r="F5540" s="9"/>
      <c r="G5540" s="9"/>
      <c r="H5540" s="9"/>
      <c r="L5540" s="69"/>
      <c r="M5540" s="69"/>
      <c r="O5540" s="67"/>
      <c r="T5540"/>
    </row>
    <row r="5541" spans="1:20" ht="15">
      <c r="A5541" s="291" t="s">
        <v>3964</v>
      </c>
      <c r="B5541" s="63" t="s">
        <v>4025</v>
      </c>
      <c r="C5541" s="3"/>
      <c r="D5541" s="3"/>
      <c r="E5541" s="9"/>
      <c r="F5541" s="9"/>
      <c r="G5541" s="9"/>
      <c r="H5541" s="9"/>
      <c r="L5541" s="69"/>
      <c r="M5541" s="69"/>
      <c r="O5541" s="67"/>
      <c r="T5541"/>
    </row>
    <row r="5542" spans="1:20" ht="15">
      <c r="A5542" s="291" t="s">
        <v>3965</v>
      </c>
      <c r="B5542" s="63" t="s">
        <v>4026</v>
      </c>
      <c r="C5542" s="3"/>
      <c r="D5542" s="3"/>
      <c r="E5542" s="9"/>
      <c r="F5542" s="9"/>
      <c r="G5542" s="9"/>
      <c r="H5542" s="9"/>
      <c r="L5542" s="69"/>
      <c r="M5542" s="69"/>
      <c r="O5542" s="67"/>
      <c r="T5542"/>
    </row>
    <row r="5543" spans="1:20" ht="15">
      <c r="A5543" s="291" t="s">
        <v>3966</v>
      </c>
      <c r="B5543" s="63" t="s">
        <v>4027</v>
      </c>
      <c r="C5543" s="3"/>
      <c r="D5543" s="3"/>
      <c r="E5543" s="9"/>
      <c r="F5543" s="9"/>
      <c r="G5543" s="9"/>
      <c r="H5543" s="9"/>
      <c r="L5543" s="69"/>
      <c r="M5543" s="69"/>
      <c r="O5543" s="67"/>
      <c r="T5543"/>
    </row>
    <row r="5544" spans="1:20" ht="15">
      <c r="A5544" s="291" t="s">
        <v>4034</v>
      </c>
      <c r="B5544" s="63" t="s">
        <v>4028</v>
      </c>
      <c r="C5544" s="3"/>
      <c r="D5544" s="3"/>
      <c r="E5544" s="9"/>
      <c r="F5544" s="9"/>
      <c r="G5544" s="9"/>
      <c r="H5544" s="9"/>
      <c r="L5544" s="69"/>
      <c r="M5544" s="69"/>
      <c r="O5544" s="67"/>
      <c r="T5544"/>
    </row>
    <row r="5545" spans="1:20" ht="15">
      <c r="A5545" s="291" t="s">
        <v>4187</v>
      </c>
      <c r="B5545" s="63" t="s">
        <v>4029</v>
      </c>
      <c r="C5545" s="3"/>
      <c r="D5545" s="3"/>
      <c r="E5545" s="9"/>
      <c r="F5545" s="9"/>
      <c r="G5545" s="9"/>
      <c r="H5545" s="9"/>
      <c r="L5545" s="69"/>
      <c r="M5545" s="69"/>
      <c r="O5545" s="67"/>
      <c r="T5545"/>
    </row>
    <row r="5546" spans="1:20" ht="15">
      <c r="A5546" s="291" t="s">
        <v>4312</v>
      </c>
      <c r="B5546" s="63" t="s">
        <v>4030</v>
      </c>
      <c r="C5546" s="3"/>
      <c r="D5546" s="3"/>
      <c r="E5546" s="9"/>
      <c r="F5546" s="9"/>
      <c r="G5546" s="9"/>
      <c r="H5546" s="9"/>
      <c r="L5546" s="69"/>
      <c r="M5546" s="69"/>
      <c r="O5546" s="67"/>
      <c r="T5546"/>
    </row>
    <row r="5547" spans="1:20" ht="15">
      <c r="A5547" s="291" t="s">
        <v>4372</v>
      </c>
      <c r="B5547" s="63" t="s">
        <v>4031</v>
      </c>
      <c r="C5547" s="3"/>
      <c r="D5547" s="3"/>
      <c r="E5547" s="9"/>
      <c r="F5547" s="9"/>
      <c r="G5547" s="9"/>
      <c r="H5547" s="9"/>
      <c r="L5547" s="69"/>
      <c r="M5547" s="69"/>
      <c r="O5547" s="67"/>
      <c r="T5547"/>
    </row>
    <row r="5548" spans="1:20" ht="15">
      <c r="A5548" s="291" t="s">
        <v>4373</v>
      </c>
      <c r="B5548" s="63" t="s">
        <v>4032</v>
      </c>
      <c r="C5548" s="3"/>
      <c r="D5548" s="3"/>
      <c r="E5548" s="9"/>
      <c r="F5548" s="9"/>
      <c r="G5548" s="9"/>
      <c r="H5548" s="9"/>
      <c r="L5548" s="69"/>
      <c r="M5548" s="69"/>
      <c r="O5548" s="67"/>
      <c r="T5548"/>
    </row>
    <row r="5549" spans="1:20" ht="15">
      <c r="A5549" s="291" t="s">
        <v>4374</v>
      </c>
      <c r="B5549" s="63" t="s">
        <v>4035</v>
      </c>
      <c r="C5549" s="3"/>
      <c r="D5549" s="3"/>
      <c r="E5549" s="9"/>
      <c r="F5549" s="9"/>
      <c r="G5549" s="9"/>
      <c r="H5549" s="9"/>
      <c r="L5549" s="69"/>
      <c r="M5549" s="69"/>
      <c r="O5549" s="67"/>
      <c r="T5549"/>
    </row>
    <row r="5550" spans="1:20" ht="15">
      <c r="A5550" s="291" t="s">
        <v>4375</v>
      </c>
      <c r="B5550" s="63" t="s">
        <v>4186</v>
      </c>
      <c r="C5550" s="3"/>
      <c r="D5550" s="3"/>
      <c r="E5550" s="9"/>
      <c r="F5550" s="9"/>
      <c r="G5550" s="9"/>
      <c r="H5550" s="9"/>
      <c r="L5550" s="69"/>
      <c r="M5550" s="69"/>
      <c r="O5550" s="67"/>
      <c r="T5550"/>
    </row>
    <row r="5551" spans="1:20" ht="15">
      <c r="A5551" s="291" t="s">
        <v>4376</v>
      </c>
      <c r="B5551" s="63" t="s">
        <v>4309</v>
      </c>
      <c r="C5551" s="3"/>
      <c r="D5551" s="3"/>
      <c r="E5551" s="9"/>
      <c r="F5551" s="9"/>
      <c r="G5551" s="9"/>
      <c r="H5551" s="9"/>
      <c r="L5551" s="69"/>
      <c r="M5551" s="69"/>
      <c r="O5551" s="67"/>
      <c r="T5551"/>
    </row>
    <row r="5552" spans="1:20" ht="15">
      <c r="A5552" s="28"/>
      <c r="B5552" s="63"/>
      <c r="E5552" s="9"/>
      <c r="F5552" s="9"/>
      <c r="G5552" s="9"/>
      <c r="H5552" s="9"/>
      <c r="L5552" s="69"/>
      <c r="M5552" s="69"/>
      <c r="O5552" s="67"/>
      <c r="T5552"/>
    </row>
    <row r="5553" spans="1:25" ht="15">
      <c r="A5553" s="28"/>
      <c r="B5553" s="63"/>
      <c r="E5553" s="9"/>
      <c r="L5553" s="69"/>
      <c r="M5553" s="69"/>
      <c r="O5553" s="69"/>
      <c r="T5553"/>
    </row>
    <row r="5554" spans="1:25" ht="15">
      <c r="A5554" s="28"/>
      <c r="B5554" s="63"/>
      <c r="E5554" s="9"/>
      <c r="L5554" s="69"/>
      <c r="M5554" s="69"/>
      <c r="O5554" s="69"/>
      <c r="T5554"/>
    </row>
    <row r="5555" spans="1:25" ht="25.5">
      <c r="A5555" s="23" t="s">
        <v>210</v>
      </c>
      <c r="L5555" s="69"/>
      <c r="M5555" s="69"/>
      <c r="O5555" s="69"/>
      <c r="T5555"/>
    </row>
    <row r="5556" spans="1:25">
      <c r="L5556" s="69"/>
      <c r="M5556" s="69"/>
      <c r="O5556" s="69"/>
      <c r="T5556"/>
    </row>
    <row r="5557" spans="1:25" ht="15">
      <c r="A5557" s="39"/>
      <c r="B5557" s="39"/>
      <c r="C5557" s="39"/>
      <c r="D5557" s="39"/>
      <c r="E5557" s="61">
        <v>2016</v>
      </c>
      <c r="F5557" s="61">
        <v>2017</v>
      </c>
      <c r="G5557" s="61">
        <v>2018</v>
      </c>
      <c r="H5557" s="61">
        <v>2019</v>
      </c>
      <c r="I5557" s="61">
        <v>2020</v>
      </c>
      <c r="J5557" s="61">
        <v>2021</v>
      </c>
      <c r="K5557" s="61">
        <v>2022</v>
      </c>
      <c r="L5557" s="61">
        <v>2023</v>
      </c>
      <c r="M5557" s="61">
        <v>2024</v>
      </c>
      <c r="O5557" s="70" t="s">
        <v>40</v>
      </c>
      <c r="T5557"/>
    </row>
    <row r="5558" spans="1:25" ht="15">
      <c r="A5558" s="28" t="s">
        <v>0</v>
      </c>
      <c r="B5558" s="63" t="s">
        <v>25</v>
      </c>
      <c r="E5558" s="216">
        <v>378.8</v>
      </c>
      <c r="F5558" s="216">
        <v>337.4</v>
      </c>
      <c r="G5558" s="9">
        <v>263.8</v>
      </c>
      <c r="H5558" s="9">
        <v>213.64999999999418</v>
      </c>
      <c r="I5558" s="9">
        <v>0</v>
      </c>
      <c r="J5558" s="9">
        <v>0</v>
      </c>
      <c r="K5558" s="212">
        <v>602.00000000000364</v>
      </c>
      <c r="L5558" s="9">
        <v>306.49999999999636</v>
      </c>
      <c r="M5558" s="9"/>
      <c r="O5558" s="67">
        <v>2102.1499999999942</v>
      </c>
      <c r="Q5558" t="s">
        <v>2460</v>
      </c>
      <c r="T5558"/>
      <c r="U5558" s="63"/>
      <c r="V5558" s="63"/>
      <c r="W5558" s="265"/>
      <c r="X5558" s="317"/>
      <c r="Y5558" s="63"/>
    </row>
    <row r="5559" spans="1:25" ht="15">
      <c r="A5559" s="28" t="s">
        <v>2</v>
      </c>
      <c r="B5559" s="63" t="s">
        <v>11</v>
      </c>
      <c r="E5559" s="211">
        <v>480.2</v>
      </c>
      <c r="F5559" s="9">
        <v>210.2</v>
      </c>
      <c r="G5559" s="9">
        <v>266</v>
      </c>
      <c r="H5559" s="9">
        <v>231.20000000000073</v>
      </c>
      <c r="I5559" s="9">
        <v>0</v>
      </c>
      <c r="J5559" s="9">
        <v>0</v>
      </c>
      <c r="K5559" s="9">
        <v>348.5</v>
      </c>
      <c r="L5559" s="9">
        <v>379.04999999999927</v>
      </c>
      <c r="M5559" s="9"/>
      <c r="O5559" s="67">
        <v>1915.15</v>
      </c>
      <c r="Q5559" t="s">
        <v>300</v>
      </c>
      <c r="T5559"/>
      <c r="U5559" s="273"/>
      <c r="V5559" s="63"/>
      <c r="W5559" s="283"/>
      <c r="X5559" s="317"/>
      <c r="Y5559" s="63"/>
    </row>
    <row r="5560" spans="1:25" ht="15">
      <c r="A5560" s="28" t="s">
        <v>3</v>
      </c>
      <c r="B5560" s="63" t="s">
        <v>1</v>
      </c>
      <c r="E5560" s="9">
        <v>14.3</v>
      </c>
      <c r="F5560" s="216">
        <v>333.4</v>
      </c>
      <c r="G5560" s="9">
        <v>275.5</v>
      </c>
      <c r="H5560" s="213">
        <v>552.30000000000655</v>
      </c>
      <c r="I5560" s="9">
        <v>0</v>
      </c>
      <c r="J5560" s="9">
        <v>0</v>
      </c>
      <c r="K5560" s="9">
        <v>395.89999999999236</v>
      </c>
      <c r="L5560" s="9">
        <v>289.29999999999563</v>
      </c>
      <c r="M5560" s="9"/>
      <c r="O5560" s="67">
        <v>1860.6999999999946</v>
      </c>
      <c r="Q5560" t="s">
        <v>369</v>
      </c>
      <c r="T5560" t="s">
        <v>1700</v>
      </c>
      <c r="U5560" s="218"/>
      <c r="V5560" s="63"/>
      <c r="W5560" s="283"/>
      <c r="X5560" s="317"/>
      <c r="Y5560" s="63"/>
    </row>
    <row r="5561" spans="1:25" ht="15">
      <c r="A5561" s="28" t="s">
        <v>5</v>
      </c>
      <c r="B5561" s="63" t="s">
        <v>37</v>
      </c>
      <c r="E5561" s="9">
        <v>289.8</v>
      </c>
      <c r="F5561" s="9">
        <v>191.5</v>
      </c>
      <c r="G5561" s="9">
        <v>286</v>
      </c>
      <c r="H5561" s="9">
        <v>76.200000000008004</v>
      </c>
      <c r="I5561" s="9">
        <v>0</v>
      </c>
      <c r="J5561" s="9">
        <v>0</v>
      </c>
      <c r="K5561" s="213">
        <v>679.15000000000509</v>
      </c>
      <c r="L5561" s="9">
        <v>290.299999999992</v>
      </c>
      <c r="M5561" s="9"/>
      <c r="O5561" s="67">
        <v>1812.950000000005</v>
      </c>
      <c r="Q5561" t="s">
        <v>281</v>
      </c>
      <c r="T5561" s="21" t="s">
        <v>1700</v>
      </c>
      <c r="U5561" s="273"/>
      <c r="V5561" s="63"/>
      <c r="W5561" s="283"/>
      <c r="X5561" s="317"/>
      <c r="Y5561" s="63"/>
    </row>
    <row r="5562" spans="1:25" ht="15">
      <c r="A5562" s="28" t="s">
        <v>7</v>
      </c>
      <c r="B5562" s="63" t="s">
        <v>17</v>
      </c>
      <c r="E5562" s="216">
        <v>440.2</v>
      </c>
      <c r="F5562" s="9">
        <v>140.69999999999999</v>
      </c>
      <c r="G5562" s="216">
        <v>332.6</v>
      </c>
      <c r="H5562" s="9">
        <v>120.39999999999418</v>
      </c>
      <c r="I5562" s="9">
        <v>0</v>
      </c>
      <c r="J5562" s="9">
        <v>0</v>
      </c>
      <c r="K5562" s="9">
        <v>439.69999999999709</v>
      </c>
      <c r="L5562" s="9">
        <v>330.25000000000364</v>
      </c>
      <c r="M5562" s="9"/>
      <c r="O5562" s="67">
        <v>1803.8499999999949</v>
      </c>
      <c r="Q5562" t="s">
        <v>285</v>
      </c>
      <c r="T5562"/>
      <c r="U5562" s="218"/>
      <c r="V5562" s="63"/>
      <c r="W5562" s="283"/>
      <c r="X5562" s="317"/>
      <c r="Y5562" s="63"/>
    </row>
    <row r="5563" spans="1:25" ht="15">
      <c r="A5563" s="28" t="s">
        <v>8</v>
      </c>
      <c r="B5563" s="63" t="s">
        <v>23</v>
      </c>
      <c r="E5563" s="213">
        <v>504.6</v>
      </c>
      <c r="F5563" s="9">
        <v>100.5</v>
      </c>
      <c r="G5563" s="9">
        <v>216.5</v>
      </c>
      <c r="H5563" s="9">
        <v>258.60000000000218</v>
      </c>
      <c r="I5563" s="9">
        <v>0</v>
      </c>
      <c r="J5563" s="9">
        <v>0</v>
      </c>
      <c r="K5563" s="9">
        <v>408.5</v>
      </c>
      <c r="L5563" s="9">
        <v>308.99999999999636</v>
      </c>
      <c r="M5563" s="9"/>
      <c r="O5563" s="67">
        <v>1797.6999999999985</v>
      </c>
      <c r="Q5563" t="s">
        <v>281</v>
      </c>
      <c r="T5563" t="s">
        <v>1700</v>
      </c>
      <c r="U5563" s="218"/>
      <c r="V5563" s="63"/>
      <c r="W5563" s="283"/>
      <c r="X5563" s="317"/>
      <c r="Y5563" s="63"/>
    </row>
    <row r="5564" spans="1:25" ht="15">
      <c r="A5564" s="28" t="s">
        <v>10</v>
      </c>
      <c r="B5564" s="63" t="s">
        <v>143</v>
      </c>
      <c r="E5564" s="9" t="s">
        <v>278</v>
      </c>
      <c r="F5564" s="213">
        <v>589.6</v>
      </c>
      <c r="G5564" s="211">
        <v>476.4</v>
      </c>
      <c r="H5564" s="9">
        <v>118.50000000001455</v>
      </c>
      <c r="I5564" s="9">
        <v>0</v>
      </c>
      <c r="J5564" s="9">
        <v>0</v>
      </c>
      <c r="K5564" s="9">
        <v>329.80000000000291</v>
      </c>
      <c r="L5564" s="9">
        <v>273.20000000000073</v>
      </c>
      <c r="M5564" s="9"/>
      <c r="O5564" s="67">
        <v>1787.5000000000182</v>
      </c>
      <c r="Q5564" t="s">
        <v>280</v>
      </c>
      <c r="T5564" t="s">
        <v>1700</v>
      </c>
      <c r="U5564" s="63"/>
      <c r="V5564" s="63"/>
      <c r="W5564" s="265"/>
      <c r="X5564" s="317"/>
      <c r="Y5564" s="63"/>
    </row>
    <row r="5565" spans="1:25" ht="15">
      <c r="A5565" s="28" t="s">
        <v>12</v>
      </c>
      <c r="B5565" s="63" t="s">
        <v>13</v>
      </c>
      <c r="E5565" s="216">
        <v>327.5</v>
      </c>
      <c r="F5565" s="216">
        <v>356</v>
      </c>
      <c r="G5565" s="9">
        <v>206.4</v>
      </c>
      <c r="H5565" s="9">
        <v>128.20000000000073</v>
      </c>
      <c r="I5565" s="9">
        <v>0</v>
      </c>
      <c r="J5565" s="9">
        <v>0</v>
      </c>
      <c r="K5565" s="9">
        <v>469.39999999999782</v>
      </c>
      <c r="L5565" s="9">
        <v>256.65000000000146</v>
      </c>
      <c r="M5565" s="9"/>
      <c r="O5565" s="67">
        <v>1744.15</v>
      </c>
      <c r="Q5565" t="s">
        <v>337</v>
      </c>
      <c r="T5565"/>
      <c r="U5565" s="273"/>
      <c r="V5565" s="63"/>
      <c r="W5565" s="283"/>
      <c r="X5565" s="317"/>
      <c r="Y5565" s="63"/>
    </row>
    <row r="5566" spans="1:25" ht="15">
      <c r="A5566" s="28" t="s">
        <v>14</v>
      </c>
      <c r="B5566" s="63" t="s">
        <v>31</v>
      </c>
      <c r="E5566" s="9">
        <v>284.5</v>
      </c>
      <c r="F5566" s="9">
        <v>135.69999999999999</v>
      </c>
      <c r="G5566" s="9">
        <v>142.9</v>
      </c>
      <c r="H5566" s="9">
        <v>142.99999999999636</v>
      </c>
      <c r="I5566" s="9">
        <v>0</v>
      </c>
      <c r="J5566" s="9">
        <v>0</v>
      </c>
      <c r="K5566" s="216">
        <v>566.50000000000364</v>
      </c>
      <c r="L5566" s="9">
        <v>419.40000000000146</v>
      </c>
      <c r="M5566" s="9"/>
      <c r="O5566" s="67">
        <v>1692.0000000000014</v>
      </c>
      <c r="Q5566" t="s">
        <v>283</v>
      </c>
      <c r="T5566"/>
      <c r="U5566" s="273"/>
      <c r="V5566" s="63"/>
      <c r="W5566" s="283"/>
      <c r="X5566" s="317"/>
      <c r="Y5566" s="63"/>
    </row>
    <row r="5567" spans="1:25" ht="15">
      <c r="A5567" s="28" t="s">
        <v>16</v>
      </c>
      <c r="B5567" s="63" t="s">
        <v>33</v>
      </c>
      <c r="E5567" s="216">
        <v>304</v>
      </c>
      <c r="F5567" s="216">
        <v>262.7</v>
      </c>
      <c r="G5567" s="9">
        <v>204.5</v>
      </c>
      <c r="H5567" s="9">
        <v>164.89999999999418</v>
      </c>
      <c r="I5567" s="9">
        <v>0</v>
      </c>
      <c r="J5567" s="9">
        <v>0</v>
      </c>
      <c r="K5567" s="9">
        <v>468.20000000000073</v>
      </c>
      <c r="L5567" s="9">
        <v>214.49999999999636</v>
      </c>
      <c r="M5567" s="9"/>
      <c r="O5567" s="67">
        <v>1618.7999999999913</v>
      </c>
      <c r="Q5567" t="s">
        <v>322</v>
      </c>
      <c r="T5567"/>
      <c r="U5567" s="63"/>
      <c r="V5567" s="63"/>
      <c r="W5567" s="265"/>
      <c r="X5567" s="317"/>
      <c r="Y5567" s="63"/>
    </row>
    <row r="5568" spans="1:25" ht="15">
      <c r="A5568" s="28" t="s">
        <v>18</v>
      </c>
      <c r="B5568" s="63" t="s">
        <v>9</v>
      </c>
      <c r="E5568" s="9">
        <v>233.2</v>
      </c>
      <c r="F5568" s="9">
        <v>66</v>
      </c>
      <c r="G5568" s="9">
        <v>238.5</v>
      </c>
      <c r="H5568" s="9">
        <v>138.90000000000146</v>
      </c>
      <c r="I5568" s="9">
        <v>0</v>
      </c>
      <c r="J5568" s="9">
        <v>0</v>
      </c>
      <c r="K5568" s="9">
        <v>478.60000000000946</v>
      </c>
      <c r="L5568" s="216">
        <v>438.74999999998499</v>
      </c>
      <c r="M5568" s="216"/>
      <c r="O5568" s="67">
        <v>1593.949999999996</v>
      </c>
      <c r="Q5568" t="s">
        <v>288</v>
      </c>
      <c r="T5568"/>
      <c r="U5568" s="218"/>
      <c r="V5568" s="63"/>
      <c r="W5568" s="283"/>
      <c r="X5568" s="317"/>
      <c r="Y5568" s="63"/>
    </row>
    <row r="5569" spans="1:25" ht="15">
      <c r="A5569" s="28" t="s">
        <v>20</v>
      </c>
      <c r="B5569" s="63" t="s">
        <v>162</v>
      </c>
      <c r="E5569" s="9" t="s">
        <v>278</v>
      </c>
      <c r="F5569" s="9" t="s">
        <v>278</v>
      </c>
      <c r="G5569" s="216">
        <v>347.4</v>
      </c>
      <c r="H5569" s="216">
        <v>354.29999999999927</v>
      </c>
      <c r="I5569" s="9">
        <v>0</v>
      </c>
      <c r="J5569" s="9">
        <v>0</v>
      </c>
      <c r="K5569" s="9">
        <v>428.99999999999272</v>
      </c>
      <c r="L5569" s="216">
        <v>450.95000000000437</v>
      </c>
      <c r="M5569" s="216"/>
      <c r="O5569" s="67">
        <v>1581.6499999999965</v>
      </c>
      <c r="Q5569" t="s">
        <v>3106</v>
      </c>
      <c r="T5569"/>
      <c r="U5569" s="63"/>
      <c r="V5569" s="63"/>
      <c r="W5569" s="283"/>
      <c r="X5569" s="317"/>
      <c r="Y5569" s="63"/>
    </row>
    <row r="5570" spans="1:25" ht="15">
      <c r="A5570" s="28" t="s">
        <v>22</v>
      </c>
      <c r="B5570" s="63" t="s">
        <v>27</v>
      </c>
      <c r="E5570" s="9">
        <v>298.39999999999998</v>
      </c>
      <c r="F5570" s="216">
        <v>334.6</v>
      </c>
      <c r="G5570" s="9">
        <v>279.60000000000002</v>
      </c>
      <c r="H5570" s="9">
        <v>68.799999999995634</v>
      </c>
      <c r="I5570" s="9">
        <v>0</v>
      </c>
      <c r="J5570" s="9">
        <v>0</v>
      </c>
      <c r="K5570" s="9">
        <v>383.99999999999636</v>
      </c>
      <c r="L5570" s="9">
        <v>203.70000000000073</v>
      </c>
      <c r="M5570" s="9"/>
      <c r="O5570" s="67">
        <v>1569.0999999999926</v>
      </c>
      <c r="Q5570" t="s">
        <v>297</v>
      </c>
      <c r="T5570"/>
      <c r="U5570" s="273"/>
      <c r="V5570" s="63"/>
      <c r="W5570" s="283"/>
      <c r="X5570" s="317"/>
      <c r="Y5570" s="63"/>
    </row>
    <row r="5571" spans="1:25" ht="15">
      <c r="A5571" s="28" t="s">
        <v>24</v>
      </c>
      <c r="B5571" s="63" t="s">
        <v>15</v>
      </c>
      <c r="E5571" s="9">
        <v>189.3</v>
      </c>
      <c r="F5571" s="9">
        <v>204.3</v>
      </c>
      <c r="G5571" s="9">
        <v>132</v>
      </c>
      <c r="H5571" s="9">
        <v>26.399999999997817</v>
      </c>
      <c r="I5571" s="9">
        <v>0</v>
      </c>
      <c r="J5571" s="9">
        <v>0</v>
      </c>
      <c r="K5571" s="9">
        <v>419.00000000000364</v>
      </c>
      <c r="L5571" s="216">
        <v>493.80000000000655</v>
      </c>
      <c r="M5571" s="216"/>
      <c r="O5571" s="67">
        <v>1464.8000000000079</v>
      </c>
      <c r="Q5571" t="s">
        <v>283</v>
      </c>
      <c r="T5571"/>
      <c r="U5571" s="63"/>
      <c r="V5571" s="63"/>
      <c r="W5571" s="283"/>
      <c r="X5571" s="317"/>
      <c r="Y5571" s="63"/>
    </row>
    <row r="5572" spans="1:25" ht="15">
      <c r="A5572" s="28" t="s">
        <v>26</v>
      </c>
      <c r="B5572" s="63" t="s">
        <v>21</v>
      </c>
      <c r="E5572" s="9">
        <v>127.8</v>
      </c>
      <c r="F5572" s="9">
        <v>130.80000000000001</v>
      </c>
      <c r="G5572" s="216">
        <v>308.7</v>
      </c>
      <c r="H5572" s="9">
        <v>182.50000000000364</v>
      </c>
      <c r="I5572" s="9">
        <v>0</v>
      </c>
      <c r="J5572" s="9">
        <v>0</v>
      </c>
      <c r="K5572" s="9">
        <v>346.40000000000146</v>
      </c>
      <c r="L5572" s="9">
        <v>262.049999999992</v>
      </c>
      <c r="M5572" s="9"/>
      <c r="O5572" s="67">
        <v>1358.249999999997</v>
      </c>
      <c r="Q5572" t="s">
        <v>287</v>
      </c>
      <c r="T5572"/>
      <c r="U5572" s="273"/>
      <c r="V5572" s="63"/>
      <c r="W5572" s="283"/>
      <c r="X5572" s="317"/>
      <c r="Y5572" s="63"/>
    </row>
    <row r="5573" spans="1:25" ht="15">
      <c r="A5573" s="28" t="s">
        <v>28</v>
      </c>
      <c r="B5573" s="63" t="s">
        <v>39</v>
      </c>
      <c r="E5573" s="9">
        <v>288.89999999999998</v>
      </c>
      <c r="F5573" s="9">
        <v>138.6</v>
      </c>
      <c r="G5573" s="9">
        <v>165.2</v>
      </c>
      <c r="H5573" s="9">
        <v>252.49999999999272</v>
      </c>
      <c r="I5573" s="9">
        <v>0</v>
      </c>
      <c r="J5573" s="9">
        <v>0</v>
      </c>
      <c r="K5573" s="9">
        <v>427.5</v>
      </c>
      <c r="L5573" s="9" t="s">
        <v>278</v>
      </c>
      <c r="M5573" s="9"/>
      <c r="O5573" s="67">
        <v>1272.6999999999928</v>
      </c>
      <c r="T5573"/>
      <c r="U5573" s="63"/>
      <c r="V5573" s="63"/>
      <c r="W5573" s="265"/>
      <c r="X5573" s="317"/>
      <c r="Y5573" s="63"/>
    </row>
    <row r="5574" spans="1:25" ht="15">
      <c r="A5574" s="28" t="s">
        <v>30</v>
      </c>
      <c r="B5574" s="63" t="s">
        <v>740</v>
      </c>
      <c r="E5574" s="9" t="s">
        <v>278</v>
      </c>
      <c r="F5574" s="9" t="s">
        <v>278</v>
      </c>
      <c r="G5574" s="9" t="s">
        <v>278</v>
      </c>
      <c r="H5574" s="212">
        <v>417.40000000000146</v>
      </c>
      <c r="I5574" s="9">
        <v>0</v>
      </c>
      <c r="J5574" s="9">
        <v>0</v>
      </c>
      <c r="K5574" s="9">
        <v>411.29999999999927</v>
      </c>
      <c r="L5574" s="216">
        <v>437.99999999999272</v>
      </c>
      <c r="M5574" s="216"/>
      <c r="O5574" s="67">
        <v>1266.6999999999935</v>
      </c>
      <c r="Q5574" t="s">
        <v>318</v>
      </c>
      <c r="T5574"/>
      <c r="U5574" s="63"/>
      <c r="V5574" s="63"/>
      <c r="W5574" s="283"/>
      <c r="X5574" s="317"/>
      <c r="Y5574" s="63"/>
    </row>
    <row r="5575" spans="1:25" ht="15">
      <c r="A5575" s="28" t="s">
        <v>32</v>
      </c>
      <c r="B5575" s="63" t="s">
        <v>141</v>
      </c>
      <c r="E5575" s="9" t="s">
        <v>278</v>
      </c>
      <c r="F5575" s="216">
        <v>257.39999999999998</v>
      </c>
      <c r="G5575" s="9">
        <v>170.7</v>
      </c>
      <c r="H5575" s="9">
        <v>76.799999999999272</v>
      </c>
      <c r="I5575" s="9">
        <v>0</v>
      </c>
      <c r="J5575" s="9">
        <v>0</v>
      </c>
      <c r="K5575" s="9">
        <v>305.30000000000655</v>
      </c>
      <c r="L5575" s="216">
        <v>447.64999999999418</v>
      </c>
      <c r="M5575" s="216"/>
      <c r="O5575" s="67">
        <v>1257.8499999999999</v>
      </c>
      <c r="Q5575" t="s">
        <v>334</v>
      </c>
      <c r="T5575"/>
      <c r="U5575" s="273"/>
      <c r="V5575" s="63"/>
      <c r="W5575" s="283"/>
      <c r="X5575" s="317"/>
      <c r="Y5575" s="63"/>
    </row>
    <row r="5576" spans="1:25" ht="15">
      <c r="A5576" s="28" t="s">
        <v>34</v>
      </c>
      <c r="B5576" s="63" t="s">
        <v>35</v>
      </c>
      <c r="E5576" s="9">
        <v>58.5</v>
      </c>
      <c r="F5576" s="211">
        <v>565.4</v>
      </c>
      <c r="G5576" s="213">
        <v>497.6</v>
      </c>
      <c r="H5576" s="9">
        <v>125.60000000000582</v>
      </c>
      <c r="I5576" s="9">
        <v>0</v>
      </c>
      <c r="J5576" s="9">
        <v>0</v>
      </c>
      <c r="K5576" s="9" t="s">
        <v>278</v>
      </c>
      <c r="L5576" s="9" t="s">
        <v>278</v>
      </c>
      <c r="M5576" s="9"/>
      <c r="O5576" s="67">
        <v>1247.1000000000058</v>
      </c>
      <c r="Q5576" t="s">
        <v>280</v>
      </c>
      <c r="T5576" t="s">
        <v>1700</v>
      </c>
      <c r="U5576" s="63"/>
      <c r="V5576" s="63"/>
      <c r="W5576" s="265"/>
      <c r="X5576" s="317"/>
      <c r="Y5576" s="63"/>
    </row>
    <row r="5577" spans="1:25" ht="15">
      <c r="A5577" s="28" t="s">
        <v>36</v>
      </c>
      <c r="B5577" s="63" t="s">
        <v>6</v>
      </c>
      <c r="E5577" s="212">
        <v>461.5</v>
      </c>
      <c r="F5577" s="9">
        <v>235.8</v>
      </c>
      <c r="G5577" s="216">
        <v>293.35000000000002</v>
      </c>
      <c r="H5577" s="9">
        <v>245.6000000000131</v>
      </c>
      <c r="I5577" s="9">
        <v>0</v>
      </c>
      <c r="J5577" s="9">
        <v>0</v>
      </c>
      <c r="K5577" s="9" t="s">
        <v>278</v>
      </c>
      <c r="L5577" s="9" t="s">
        <v>278</v>
      </c>
      <c r="M5577" s="9"/>
      <c r="O5577" s="67">
        <v>1236.2500000000132</v>
      </c>
      <c r="Q5577" t="s">
        <v>332</v>
      </c>
      <c r="T5577"/>
      <c r="U5577" s="63"/>
      <c r="V5577" s="63"/>
      <c r="W5577" s="265"/>
      <c r="X5577" s="317"/>
      <c r="Y5577" s="63"/>
    </row>
    <row r="5578" spans="1:25" ht="15">
      <c r="A5578" s="28" t="s">
        <v>38</v>
      </c>
      <c r="B5578" s="63" t="s">
        <v>155</v>
      </c>
      <c r="E5578" s="9" t="s">
        <v>278</v>
      </c>
      <c r="F5578" s="9" t="s">
        <v>278</v>
      </c>
      <c r="G5578" s="216">
        <v>397.7</v>
      </c>
      <c r="H5578" s="9">
        <v>120.29999999999563</v>
      </c>
      <c r="I5578" s="9">
        <v>0</v>
      </c>
      <c r="J5578" s="9">
        <v>0</v>
      </c>
      <c r="K5578" s="9">
        <v>452.19999999998254</v>
      </c>
      <c r="L5578" s="9">
        <v>255.49999999999272</v>
      </c>
      <c r="M5578" s="9"/>
      <c r="O5578" s="67">
        <v>1225.6999999999709</v>
      </c>
      <c r="Q5578" t="s">
        <v>283</v>
      </c>
      <c r="T5578"/>
      <c r="U5578" s="273"/>
      <c r="V5578" s="63"/>
      <c r="W5578" s="282"/>
      <c r="X5578" s="317"/>
      <c r="Y5578" s="63"/>
    </row>
    <row r="5579" spans="1:25" ht="15">
      <c r="A5579" s="28" t="s">
        <v>145</v>
      </c>
      <c r="B5579" s="273" t="s">
        <v>1924</v>
      </c>
      <c r="C5579" s="3"/>
      <c r="D5579" s="3"/>
      <c r="E5579" s="9" t="s">
        <v>278</v>
      </c>
      <c r="F5579" s="9" t="s">
        <v>278</v>
      </c>
      <c r="G5579" s="9" t="s">
        <v>278</v>
      </c>
      <c r="H5579" s="9" t="s">
        <v>278</v>
      </c>
      <c r="I5579" s="9">
        <v>0</v>
      </c>
      <c r="J5579" s="9">
        <v>0</v>
      </c>
      <c r="K5579" s="211">
        <v>668.70000000000073</v>
      </c>
      <c r="L5579" s="213">
        <v>525.5</v>
      </c>
      <c r="M5579" s="213"/>
      <c r="O5579" s="67">
        <v>1194.2000000000007</v>
      </c>
      <c r="Q5579" t="s">
        <v>280</v>
      </c>
      <c r="T5579" s="21" t="s">
        <v>1700</v>
      </c>
      <c r="U5579" s="273"/>
      <c r="V5579" s="63"/>
      <c r="W5579" s="283"/>
      <c r="X5579" s="317"/>
      <c r="Y5579" s="63"/>
    </row>
    <row r="5580" spans="1:25" ht="15">
      <c r="A5580" s="28" t="s">
        <v>146</v>
      </c>
      <c r="B5580" s="63" t="s">
        <v>144</v>
      </c>
      <c r="E5580" s="9" t="s">
        <v>278</v>
      </c>
      <c r="F5580" s="216">
        <v>322.89999999999998</v>
      </c>
      <c r="G5580" s="216">
        <v>330.2</v>
      </c>
      <c r="H5580" s="9">
        <v>109.15000000000691</v>
      </c>
      <c r="I5580" s="9">
        <v>0</v>
      </c>
      <c r="J5580" s="9">
        <v>0</v>
      </c>
      <c r="K5580" s="9">
        <v>398.20000000000437</v>
      </c>
      <c r="L5580" s="9" t="s">
        <v>278</v>
      </c>
      <c r="M5580" s="9"/>
      <c r="O5580" s="67">
        <v>1160.4500000000112</v>
      </c>
      <c r="Q5580" t="s">
        <v>305</v>
      </c>
      <c r="T5580"/>
      <c r="U5580" s="273"/>
      <c r="V5580" s="63"/>
      <c r="W5580" s="283"/>
      <c r="X5580" s="317"/>
      <c r="Y5580" s="63"/>
    </row>
    <row r="5581" spans="1:25" ht="15">
      <c r="A5581" s="28" t="s">
        <v>147</v>
      </c>
      <c r="B5581" s="63" t="s">
        <v>142</v>
      </c>
      <c r="E5581" s="9" t="s">
        <v>278</v>
      </c>
      <c r="F5581" s="9">
        <v>138</v>
      </c>
      <c r="G5581" s="9">
        <v>110.5</v>
      </c>
      <c r="H5581" s="9">
        <v>108.90000000000146</v>
      </c>
      <c r="I5581" s="9">
        <v>0</v>
      </c>
      <c r="J5581" s="9">
        <v>0</v>
      </c>
      <c r="K5581" s="9">
        <v>439.80000000000655</v>
      </c>
      <c r="L5581" s="9">
        <v>348.59999999999127</v>
      </c>
      <c r="M5581" s="9"/>
      <c r="O5581" s="67">
        <v>1145.7999999999993</v>
      </c>
      <c r="T5581"/>
      <c r="U5581" s="63"/>
      <c r="V5581" s="63"/>
      <c r="W5581" s="265"/>
      <c r="X5581" s="317"/>
      <c r="Y5581" s="63"/>
    </row>
    <row r="5582" spans="1:25" ht="15">
      <c r="A5582" s="28" t="s">
        <v>151</v>
      </c>
      <c r="B5582" s="63" t="s">
        <v>154</v>
      </c>
      <c r="E5582" s="9" t="s">
        <v>278</v>
      </c>
      <c r="F5582" s="9" t="s">
        <v>278</v>
      </c>
      <c r="G5582" s="216">
        <v>290.5</v>
      </c>
      <c r="H5582" s="9">
        <v>92.899999999997817</v>
      </c>
      <c r="I5582" s="9">
        <v>0</v>
      </c>
      <c r="J5582" s="9">
        <v>0</v>
      </c>
      <c r="K5582" s="216">
        <v>523.60000000000582</v>
      </c>
      <c r="L5582" s="9">
        <v>234.35000000000218</v>
      </c>
      <c r="M5582" s="9"/>
      <c r="O5582" s="67">
        <v>1141.3500000000058</v>
      </c>
      <c r="Q5582" t="s">
        <v>336</v>
      </c>
      <c r="T5582"/>
      <c r="U5582" s="273"/>
      <c r="V5582" s="63"/>
      <c r="W5582" s="283"/>
      <c r="X5582" s="317"/>
      <c r="Y5582" s="63"/>
    </row>
    <row r="5583" spans="1:25" ht="15">
      <c r="A5583" s="28" t="s">
        <v>157</v>
      </c>
      <c r="B5583" s="63" t="s">
        <v>753</v>
      </c>
      <c r="E5583" s="9" t="s">
        <v>278</v>
      </c>
      <c r="F5583" s="9" t="s">
        <v>278</v>
      </c>
      <c r="G5583" s="9" t="s">
        <v>278</v>
      </c>
      <c r="H5583" s="216">
        <v>403.69999999999345</v>
      </c>
      <c r="I5583" s="9">
        <v>0</v>
      </c>
      <c r="J5583" s="9">
        <v>0</v>
      </c>
      <c r="K5583" s="9">
        <v>408.10000000000218</v>
      </c>
      <c r="L5583" s="9">
        <v>269.29999999999927</v>
      </c>
      <c r="M5583" s="9"/>
      <c r="O5583" s="67">
        <v>1081.0999999999949</v>
      </c>
      <c r="Q5583" t="s">
        <v>283</v>
      </c>
      <c r="T5583"/>
      <c r="U5583" s="218"/>
      <c r="V5583" s="63"/>
      <c r="W5583" s="283"/>
      <c r="X5583" s="317"/>
      <c r="Y5583" s="63"/>
    </row>
    <row r="5584" spans="1:25" ht="15">
      <c r="A5584" s="28" t="s">
        <v>159</v>
      </c>
      <c r="B5584" s="63" t="s">
        <v>745</v>
      </c>
      <c r="E5584" s="9" t="s">
        <v>278</v>
      </c>
      <c r="F5584" s="9" t="s">
        <v>278</v>
      </c>
      <c r="G5584" s="9" t="s">
        <v>278</v>
      </c>
      <c r="H5584" s="211">
        <v>460.09999999999491</v>
      </c>
      <c r="I5584" s="9">
        <v>0</v>
      </c>
      <c r="J5584" s="9">
        <v>0</v>
      </c>
      <c r="K5584" s="9">
        <v>366.29999999998836</v>
      </c>
      <c r="L5584" s="9">
        <v>224.00000000000182</v>
      </c>
      <c r="M5584" s="9"/>
      <c r="O5584" s="67">
        <v>1050.3999999999851</v>
      </c>
      <c r="Q5584" t="s">
        <v>300</v>
      </c>
      <c r="T5584"/>
      <c r="U5584" s="63"/>
      <c r="V5584" s="63"/>
      <c r="W5584" s="283"/>
      <c r="X5584" s="317"/>
      <c r="Y5584" s="63"/>
    </row>
    <row r="5585" spans="1:25" ht="15">
      <c r="A5585" s="28" t="s">
        <v>160</v>
      </c>
      <c r="B5585" s="63" t="s">
        <v>703</v>
      </c>
      <c r="E5585" s="9" t="s">
        <v>278</v>
      </c>
      <c r="F5585" s="9" t="s">
        <v>278</v>
      </c>
      <c r="G5585" s="9" t="s">
        <v>278</v>
      </c>
      <c r="H5585" s="9">
        <v>80.549999999995634</v>
      </c>
      <c r="I5585" s="9">
        <v>0</v>
      </c>
      <c r="J5585" s="9">
        <v>0</v>
      </c>
      <c r="K5585" s="9">
        <v>448.50000000000364</v>
      </c>
      <c r="L5585" s="216">
        <v>450.09999999999127</v>
      </c>
      <c r="M5585" s="216"/>
      <c r="O5585" s="67">
        <v>979.14999999999054</v>
      </c>
      <c r="Q5585" t="s">
        <v>297</v>
      </c>
      <c r="T5585"/>
      <c r="U5585" s="273"/>
      <c r="V5585" s="63"/>
      <c r="W5585" s="283"/>
      <c r="X5585" s="317"/>
      <c r="Y5585" s="63"/>
    </row>
    <row r="5586" spans="1:25" ht="15">
      <c r="A5586" s="28" t="s">
        <v>161</v>
      </c>
      <c r="B5586" s="63" t="s">
        <v>695</v>
      </c>
      <c r="E5586" s="9" t="s">
        <v>278</v>
      </c>
      <c r="F5586" s="9" t="s">
        <v>278</v>
      </c>
      <c r="G5586" s="9" t="s">
        <v>278</v>
      </c>
      <c r="H5586" s="9">
        <v>215.94999999999709</v>
      </c>
      <c r="I5586" s="9">
        <v>0</v>
      </c>
      <c r="J5586" s="9">
        <v>0</v>
      </c>
      <c r="K5586" s="9">
        <v>353.49999999998909</v>
      </c>
      <c r="L5586" s="9">
        <v>395.94999999998981</v>
      </c>
      <c r="M5586" s="9"/>
      <c r="O5586" s="67">
        <v>965.39999999997599</v>
      </c>
      <c r="T5586"/>
      <c r="U5586" s="63"/>
      <c r="V5586" s="63"/>
      <c r="W5586" s="265"/>
      <c r="X5586" s="317"/>
      <c r="Y5586" s="63"/>
    </row>
    <row r="5587" spans="1:25" ht="15">
      <c r="A5587" s="28" t="s">
        <v>163</v>
      </c>
      <c r="B5587" s="63" t="s">
        <v>757</v>
      </c>
      <c r="E5587" s="9" t="s">
        <v>278</v>
      </c>
      <c r="F5587" s="9" t="s">
        <v>278</v>
      </c>
      <c r="G5587" s="9" t="s">
        <v>278</v>
      </c>
      <c r="H5587" s="9">
        <v>261.44999999999709</v>
      </c>
      <c r="I5587" s="9">
        <v>0</v>
      </c>
      <c r="J5587" s="9">
        <v>0</v>
      </c>
      <c r="K5587" s="216">
        <v>519.00000000000728</v>
      </c>
      <c r="L5587" s="9">
        <v>182.79999999999563</v>
      </c>
      <c r="M5587" s="9"/>
      <c r="O5587" s="67">
        <v>963.25</v>
      </c>
      <c r="Q5587" t="s">
        <v>287</v>
      </c>
      <c r="T5587"/>
      <c r="U5587" s="273"/>
      <c r="V5587" s="63"/>
      <c r="W5587" s="282"/>
      <c r="X5587" s="317"/>
      <c r="Y5587" s="63"/>
    </row>
    <row r="5588" spans="1:25" ht="15">
      <c r="A5588" s="28" t="s">
        <v>274</v>
      </c>
      <c r="B5588" s="205" t="s">
        <v>1566</v>
      </c>
      <c r="C5588" s="3"/>
      <c r="D5588" s="3"/>
      <c r="E5588" s="9" t="s">
        <v>278</v>
      </c>
      <c r="F5588" s="9" t="s">
        <v>278</v>
      </c>
      <c r="G5588" s="9" t="s">
        <v>278</v>
      </c>
      <c r="H5588" s="9" t="s">
        <v>278</v>
      </c>
      <c r="I5588" s="9">
        <v>0</v>
      </c>
      <c r="J5588" s="9">
        <v>0</v>
      </c>
      <c r="K5588" s="9">
        <v>462.299999999992</v>
      </c>
      <c r="L5588" s="212">
        <v>498.00000000000364</v>
      </c>
      <c r="M5588" s="212"/>
      <c r="O5588" s="67">
        <v>960.29999999999563</v>
      </c>
      <c r="Q5588" t="s">
        <v>282</v>
      </c>
      <c r="T5588"/>
      <c r="U5588" s="273"/>
      <c r="V5588" s="63"/>
      <c r="W5588" s="282"/>
      <c r="X5588" s="317"/>
      <c r="Y5588" s="63"/>
    </row>
    <row r="5589" spans="1:25" ht="15">
      <c r="A5589" s="28" t="s">
        <v>275</v>
      </c>
      <c r="B5589" s="63" t="s">
        <v>721</v>
      </c>
      <c r="E5589" s="9" t="s">
        <v>278</v>
      </c>
      <c r="F5589" s="9" t="s">
        <v>278</v>
      </c>
      <c r="G5589" s="9" t="s">
        <v>278</v>
      </c>
      <c r="H5589" s="9">
        <v>98.800000000006548</v>
      </c>
      <c r="I5589" s="9">
        <v>0</v>
      </c>
      <c r="J5589" s="9">
        <v>0</v>
      </c>
      <c r="K5589" s="9">
        <v>470.50000000000728</v>
      </c>
      <c r="L5589" s="9">
        <v>371.45000000000437</v>
      </c>
      <c r="M5589" s="9"/>
      <c r="O5589" s="67">
        <v>940.75000000001819</v>
      </c>
      <c r="T5589"/>
      <c r="U5589" s="63"/>
      <c r="V5589" s="63"/>
      <c r="W5589" s="283"/>
      <c r="X5589" s="317"/>
      <c r="Y5589" s="63"/>
    </row>
    <row r="5590" spans="1:25" ht="15">
      <c r="A5590" s="28" t="s">
        <v>276</v>
      </c>
      <c r="B5590" s="63" t="s">
        <v>4</v>
      </c>
      <c r="E5590" s="9">
        <v>179</v>
      </c>
      <c r="F5590" s="9">
        <v>160.80000000000001</v>
      </c>
      <c r="G5590" s="9">
        <v>163.5</v>
      </c>
      <c r="H5590" s="216">
        <v>386.80000000000109</v>
      </c>
      <c r="I5590" s="9">
        <v>0</v>
      </c>
      <c r="J5590" s="9">
        <v>0</v>
      </c>
      <c r="K5590" s="9" t="s">
        <v>278</v>
      </c>
      <c r="L5590" s="9" t="s">
        <v>278</v>
      </c>
      <c r="M5590" s="9"/>
      <c r="O5590" s="67">
        <v>890.10000000000105</v>
      </c>
      <c r="Q5590" t="s">
        <v>297</v>
      </c>
      <c r="T5590"/>
      <c r="U5590" s="273"/>
      <c r="V5590" s="63"/>
      <c r="W5590" s="283"/>
      <c r="X5590" s="317"/>
      <c r="Y5590" s="63"/>
    </row>
    <row r="5591" spans="1:25" ht="15">
      <c r="A5591" s="28" t="s">
        <v>277</v>
      </c>
      <c r="B5591" s="273" t="s">
        <v>1891</v>
      </c>
      <c r="C5591" s="3"/>
      <c r="D5591" s="3"/>
      <c r="E5591" s="9" t="s">
        <v>278</v>
      </c>
      <c r="F5591" s="9" t="s">
        <v>278</v>
      </c>
      <c r="G5591" s="9" t="s">
        <v>278</v>
      </c>
      <c r="H5591" s="9" t="s">
        <v>278</v>
      </c>
      <c r="I5591" s="9">
        <v>0</v>
      </c>
      <c r="J5591" s="9">
        <v>0</v>
      </c>
      <c r="K5591" s="9">
        <v>485.89999999999054</v>
      </c>
      <c r="L5591" s="9">
        <v>395.60000000000218</v>
      </c>
      <c r="M5591" s="9"/>
      <c r="O5591" s="67">
        <v>881.49999999999272</v>
      </c>
      <c r="T5591"/>
      <c r="U5591" s="63"/>
      <c r="V5591" s="63"/>
      <c r="W5591" s="265"/>
      <c r="X5591" s="317"/>
      <c r="Y5591" s="63"/>
    </row>
    <row r="5592" spans="1:25" ht="15">
      <c r="A5592" s="28" t="s">
        <v>692</v>
      </c>
      <c r="B5592" s="63" t="s">
        <v>728</v>
      </c>
      <c r="E5592" s="9" t="s">
        <v>278</v>
      </c>
      <c r="F5592" s="9" t="s">
        <v>278</v>
      </c>
      <c r="G5592" s="9" t="s">
        <v>278</v>
      </c>
      <c r="H5592" s="9">
        <v>185.90000000000146</v>
      </c>
      <c r="I5592" s="9">
        <v>0</v>
      </c>
      <c r="J5592" s="9">
        <v>0</v>
      </c>
      <c r="K5592" s="9">
        <v>395.80000000000291</v>
      </c>
      <c r="L5592" s="9">
        <v>293.90000000000146</v>
      </c>
      <c r="M5592" s="9"/>
      <c r="O5592" s="67">
        <v>875.60000000000582</v>
      </c>
      <c r="T5592"/>
      <c r="U5592" s="273"/>
      <c r="V5592" s="63"/>
      <c r="W5592" s="282"/>
      <c r="X5592" s="317"/>
      <c r="Y5592" s="63"/>
    </row>
    <row r="5593" spans="1:25" ht="15">
      <c r="A5593" s="28" t="s">
        <v>693</v>
      </c>
      <c r="B5593" s="63" t="s">
        <v>153</v>
      </c>
      <c r="E5593" s="9" t="s">
        <v>278</v>
      </c>
      <c r="F5593" s="9" t="s">
        <v>278</v>
      </c>
      <c r="G5593" s="9">
        <v>282.5</v>
      </c>
      <c r="H5593" s="9">
        <v>97.100000000002183</v>
      </c>
      <c r="I5593" s="9">
        <v>0</v>
      </c>
      <c r="J5593" s="9">
        <v>0</v>
      </c>
      <c r="K5593" s="9">
        <v>452.50000000001455</v>
      </c>
      <c r="L5593" s="9">
        <v>42.899999999994179</v>
      </c>
      <c r="M5593" s="9"/>
      <c r="O5593" s="67">
        <v>875.00000000001091</v>
      </c>
      <c r="T5593"/>
      <c r="U5593" s="273"/>
      <c r="V5593" s="63"/>
      <c r="W5593" s="283"/>
      <c r="X5593" s="317"/>
      <c r="Y5593" s="63"/>
    </row>
    <row r="5594" spans="1:25" ht="15">
      <c r="A5594" s="28" t="s">
        <v>694</v>
      </c>
      <c r="B5594" s="63" t="s">
        <v>736</v>
      </c>
      <c r="E5594" s="9" t="s">
        <v>278</v>
      </c>
      <c r="F5594" s="9" t="s">
        <v>278</v>
      </c>
      <c r="G5594" s="9" t="s">
        <v>278</v>
      </c>
      <c r="H5594" s="9">
        <v>85.200000000000728</v>
      </c>
      <c r="I5594" s="9">
        <v>0</v>
      </c>
      <c r="J5594" s="9">
        <v>0</v>
      </c>
      <c r="K5594" s="216">
        <v>520</v>
      </c>
      <c r="L5594" s="9">
        <v>255.14999999999782</v>
      </c>
      <c r="M5594" s="9"/>
      <c r="O5594" s="67">
        <v>860.34999999999854</v>
      </c>
      <c r="Q5594" t="s">
        <v>292</v>
      </c>
      <c r="T5594"/>
      <c r="U5594" s="63"/>
      <c r="V5594" s="63"/>
      <c r="W5594" s="283"/>
      <c r="X5594" s="317"/>
      <c r="Y5594" s="63"/>
    </row>
    <row r="5595" spans="1:25" ht="15">
      <c r="A5595" s="28" t="s">
        <v>696</v>
      </c>
      <c r="B5595" s="28" t="s">
        <v>690</v>
      </c>
      <c r="E5595" s="9" t="s">
        <v>278</v>
      </c>
      <c r="F5595" s="9" t="s">
        <v>278</v>
      </c>
      <c r="G5595" s="9" t="s">
        <v>278</v>
      </c>
      <c r="H5595" s="216">
        <v>393.29999999999563</v>
      </c>
      <c r="I5595" s="9">
        <v>0</v>
      </c>
      <c r="J5595" s="9">
        <v>0</v>
      </c>
      <c r="K5595" s="9">
        <v>306.39999999999782</v>
      </c>
      <c r="L5595" s="9">
        <v>160.20000000001164</v>
      </c>
      <c r="M5595" s="9"/>
      <c r="O5595" s="67">
        <v>859.90000000000509</v>
      </c>
      <c r="Q5595" t="s">
        <v>284</v>
      </c>
      <c r="T5595"/>
      <c r="U5595" s="63"/>
      <c r="V5595" s="63"/>
      <c r="W5595" s="283"/>
      <c r="X5595" s="317"/>
      <c r="Y5595" s="63"/>
    </row>
    <row r="5596" spans="1:25" ht="15">
      <c r="A5596" s="28" t="s">
        <v>702</v>
      </c>
      <c r="B5596" s="63" t="s">
        <v>714</v>
      </c>
      <c r="E5596" s="9" t="s">
        <v>278</v>
      </c>
      <c r="F5596" s="9" t="s">
        <v>278</v>
      </c>
      <c r="G5596" s="9" t="s">
        <v>278</v>
      </c>
      <c r="H5596" s="9">
        <v>208.20000000000437</v>
      </c>
      <c r="I5596" s="9">
        <v>0</v>
      </c>
      <c r="J5596" s="9">
        <v>0</v>
      </c>
      <c r="K5596" s="9">
        <v>451.09999999999854</v>
      </c>
      <c r="L5596" s="9">
        <v>187.20000000000437</v>
      </c>
      <c r="M5596" s="9"/>
      <c r="O5596" s="67">
        <v>846.50000000000728</v>
      </c>
      <c r="T5596"/>
      <c r="U5596" s="63"/>
      <c r="V5596" s="63"/>
      <c r="W5596" s="265"/>
      <c r="X5596" s="317"/>
      <c r="Y5596" s="63"/>
    </row>
    <row r="5597" spans="1:25" ht="15">
      <c r="A5597" s="28" t="s">
        <v>704</v>
      </c>
      <c r="B5597" s="63" t="s">
        <v>747</v>
      </c>
      <c r="E5597" s="9" t="s">
        <v>278</v>
      </c>
      <c r="F5597" s="9" t="s">
        <v>278</v>
      </c>
      <c r="G5597" s="9" t="s">
        <v>278</v>
      </c>
      <c r="H5597" s="9">
        <v>245.54999999999927</v>
      </c>
      <c r="I5597" s="9">
        <v>0</v>
      </c>
      <c r="J5597" s="9">
        <v>0</v>
      </c>
      <c r="K5597" s="9">
        <v>356.69999999998618</v>
      </c>
      <c r="L5597" s="9">
        <v>229.50000000000364</v>
      </c>
      <c r="M5597" s="9"/>
      <c r="O5597" s="67">
        <v>831.74999999998909</v>
      </c>
      <c r="T5597"/>
      <c r="U5597" s="63"/>
      <c r="V5597" s="63"/>
      <c r="W5597" s="265"/>
      <c r="X5597" s="317"/>
      <c r="Y5597" s="63"/>
    </row>
    <row r="5598" spans="1:25" ht="15">
      <c r="A5598" s="28" t="s">
        <v>707</v>
      </c>
      <c r="B5598" s="205" t="s">
        <v>1561</v>
      </c>
      <c r="C5598" s="3"/>
      <c r="D5598" s="3"/>
      <c r="E5598" s="9" t="s">
        <v>278</v>
      </c>
      <c r="F5598" s="9" t="s">
        <v>278</v>
      </c>
      <c r="G5598" s="9" t="s">
        <v>278</v>
      </c>
      <c r="H5598" s="9" t="s">
        <v>278</v>
      </c>
      <c r="I5598" s="9">
        <v>0</v>
      </c>
      <c r="J5598" s="9">
        <v>0</v>
      </c>
      <c r="K5598" s="216">
        <v>543.20000000000437</v>
      </c>
      <c r="L5598" s="9">
        <v>285.299999999992</v>
      </c>
      <c r="M5598" s="9"/>
      <c r="O5598" s="67">
        <v>828.49999999999636</v>
      </c>
      <c r="Q5598" t="s">
        <v>284</v>
      </c>
      <c r="T5598"/>
      <c r="U5598" s="63"/>
      <c r="V5598" s="63"/>
      <c r="W5598" s="265"/>
      <c r="X5598" s="317"/>
      <c r="Y5598" s="63"/>
    </row>
    <row r="5599" spans="1:25" ht="15">
      <c r="A5599" s="28" t="s">
        <v>708</v>
      </c>
      <c r="B5599" s="63" t="s">
        <v>706</v>
      </c>
      <c r="E5599" s="9" t="s">
        <v>278</v>
      </c>
      <c r="F5599" s="9" t="s">
        <v>278</v>
      </c>
      <c r="G5599" s="9" t="s">
        <v>278</v>
      </c>
      <c r="H5599" s="9">
        <v>178.89999999999054</v>
      </c>
      <c r="I5599" s="9">
        <v>0</v>
      </c>
      <c r="J5599" s="9">
        <v>0</v>
      </c>
      <c r="K5599" s="9">
        <v>486.50000000000728</v>
      </c>
      <c r="L5599" s="9">
        <v>149.799999999992</v>
      </c>
      <c r="M5599" s="9"/>
      <c r="O5599" s="67">
        <v>815.19999999998981</v>
      </c>
      <c r="T5599"/>
      <c r="U5599" s="218"/>
      <c r="V5599" s="63"/>
      <c r="W5599" s="283"/>
      <c r="X5599" s="317"/>
      <c r="Y5599" s="63"/>
    </row>
    <row r="5600" spans="1:25" ht="15">
      <c r="A5600" s="28" t="s">
        <v>711</v>
      </c>
      <c r="B5600" s="205" t="s">
        <v>1553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492.60000000000218</v>
      </c>
      <c r="L5600" s="9">
        <v>319.14999999999782</v>
      </c>
      <c r="M5600" s="9"/>
      <c r="O5600" s="67">
        <v>811.75</v>
      </c>
      <c r="T5600"/>
      <c r="U5600" s="63"/>
      <c r="V5600" s="63"/>
      <c r="W5600" s="265"/>
      <c r="X5600" s="317"/>
      <c r="Y5600" s="63"/>
    </row>
    <row r="5601" spans="1:25" ht="15">
      <c r="A5601" s="28" t="s">
        <v>713</v>
      </c>
      <c r="B5601" s="63" t="s">
        <v>710</v>
      </c>
      <c r="E5601" s="9" t="s">
        <v>278</v>
      </c>
      <c r="F5601" s="9" t="s">
        <v>278</v>
      </c>
      <c r="G5601" s="9" t="s">
        <v>278</v>
      </c>
      <c r="H5601" s="9">
        <v>86.599999999991269</v>
      </c>
      <c r="I5601" s="9">
        <v>0</v>
      </c>
      <c r="J5601" s="9">
        <v>0</v>
      </c>
      <c r="K5601" s="9">
        <v>397.19999999999709</v>
      </c>
      <c r="L5601" s="9">
        <v>313.44999999999709</v>
      </c>
      <c r="M5601" s="9"/>
      <c r="O5601" s="67">
        <v>797.24999999998545</v>
      </c>
      <c r="T5601"/>
      <c r="U5601" s="273"/>
      <c r="V5601" s="63"/>
      <c r="W5601" s="283"/>
      <c r="X5601" s="317"/>
      <c r="Y5601" s="63"/>
    </row>
    <row r="5602" spans="1:25" ht="15">
      <c r="A5602" s="28" t="s">
        <v>718</v>
      </c>
      <c r="B5602" s="63" t="s">
        <v>705</v>
      </c>
      <c r="E5602" s="9" t="s">
        <v>278</v>
      </c>
      <c r="F5602" s="9" t="s">
        <v>278</v>
      </c>
      <c r="G5602" s="9" t="s">
        <v>278</v>
      </c>
      <c r="H5602" s="9">
        <v>154.64999999999782</v>
      </c>
      <c r="I5602" s="9">
        <v>0</v>
      </c>
      <c r="J5602" s="9">
        <v>0</v>
      </c>
      <c r="K5602" s="9">
        <v>361.20000000000073</v>
      </c>
      <c r="L5602" s="9">
        <v>272.45000000000073</v>
      </c>
      <c r="M5602" s="9"/>
      <c r="O5602" s="67">
        <v>788.29999999999927</v>
      </c>
      <c r="T5602"/>
      <c r="U5602" s="273"/>
      <c r="V5602" s="63"/>
      <c r="W5602" s="283"/>
      <c r="X5602" s="317"/>
      <c r="Y5602" s="63"/>
    </row>
    <row r="5603" spans="1:25" ht="15">
      <c r="A5603" s="28" t="s">
        <v>722</v>
      </c>
      <c r="B5603" s="63" t="s">
        <v>19</v>
      </c>
      <c r="E5603" s="216">
        <v>310.39999999999998</v>
      </c>
      <c r="F5603" s="9">
        <v>117.5</v>
      </c>
      <c r="G5603" s="9">
        <v>222.1</v>
      </c>
      <c r="H5603" s="9">
        <v>129.30000000000291</v>
      </c>
      <c r="I5603" s="9">
        <v>0</v>
      </c>
      <c r="J5603" s="9">
        <v>0</v>
      </c>
      <c r="K5603" s="9" t="s">
        <v>278</v>
      </c>
      <c r="L5603" s="9" t="s">
        <v>278</v>
      </c>
      <c r="M5603" s="9"/>
      <c r="O5603" s="67">
        <v>779.30000000000291</v>
      </c>
      <c r="Q5603" t="s">
        <v>288</v>
      </c>
      <c r="T5603"/>
      <c r="U5603" s="63"/>
      <c r="V5603" s="63"/>
      <c r="W5603" s="283"/>
      <c r="X5603" s="317"/>
      <c r="Y5603" s="63"/>
    </row>
    <row r="5604" spans="1:25" ht="15">
      <c r="A5604" s="28" t="s">
        <v>723</v>
      </c>
      <c r="B5604" s="28" t="s">
        <v>685</v>
      </c>
      <c r="E5604" s="9" t="s">
        <v>278</v>
      </c>
      <c r="F5604" s="9" t="s">
        <v>278</v>
      </c>
      <c r="G5604" s="9" t="s">
        <v>278</v>
      </c>
      <c r="H5604" s="216">
        <v>289.00000000001455</v>
      </c>
      <c r="I5604" s="9">
        <v>0</v>
      </c>
      <c r="J5604" s="9">
        <v>0</v>
      </c>
      <c r="K5604" s="9">
        <v>409.49999999999818</v>
      </c>
      <c r="L5604" s="9">
        <v>76.199999999989814</v>
      </c>
      <c r="M5604" s="9"/>
      <c r="O5604" s="67">
        <v>774.70000000000255</v>
      </c>
      <c r="Q5604" t="s">
        <v>293</v>
      </c>
      <c r="T5604"/>
      <c r="U5604" s="63"/>
      <c r="V5604" s="63"/>
      <c r="W5604" s="283"/>
      <c r="X5604" s="317"/>
      <c r="Y5604" s="63"/>
    </row>
    <row r="5605" spans="1:25" ht="15">
      <c r="A5605" s="28" t="s">
        <v>724</v>
      </c>
      <c r="B5605" s="63" t="s">
        <v>719</v>
      </c>
      <c r="E5605" s="9" t="s">
        <v>278</v>
      </c>
      <c r="F5605" s="9" t="s">
        <v>278</v>
      </c>
      <c r="G5605" s="9" t="s">
        <v>278</v>
      </c>
      <c r="H5605" s="9">
        <v>201.40000000000146</v>
      </c>
      <c r="I5605" s="9">
        <v>0</v>
      </c>
      <c r="J5605" s="9">
        <v>0</v>
      </c>
      <c r="K5605" s="9">
        <v>371.5</v>
      </c>
      <c r="L5605" s="9">
        <v>198.84999999999854</v>
      </c>
      <c r="M5605" s="9"/>
      <c r="O5605" s="67">
        <v>771.75</v>
      </c>
      <c r="T5605"/>
      <c r="U5605" s="63"/>
      <c r="V5605" s="63"/>
      <c r="W5605" s="283"/>
      <c r="X5605" s="317"/>
      <c r="Y5605" s="63"/>
    </row>
    <row r="5606" spans="1:25" ht="15">
      <c r="A5606" s="28" t="s">
        <v>730</v>
      </c>
      <c r="B5606" s="63" t="s">
        <v>720</v>
      </c>
      <c r="E5606" s="9" t="s">
        <v>278</v>
      </c>
      <c r="F5606" s="9" t="s">
        <v>278</v>
      </c>
      <c r="G5606" s="9" t="s">
        <v>278</v>
      </c>
      <c r="H5606" s="9">
        <v>131.40000000000146</v>
      </c>
      <c r="I5606" s="9">
        <v>0</v>
      </c>
      <c r="J5606" s="9">
        <v>0</v>
      </c>
      <c r="K5606" s="9">
        <v>454.10000000000218</v>
      </c>
      <c r="L5606" s="9">
        <v>180.75000000000364</v>
      </c>
      <c r="M5606" s="9"/>
      <c r="O5606" s="67">
        <v>766.25000000000728</v>
      </c>
      <c r="T5606"/>
      <c r="U5606" s="273"/>
      <c r="V5606" s="63"/>
      <c r="W5606" s="282"/>
      <c r="X5606" s="317"/>
      <c r="Y5606" s="63"/>
    </row>
    <row r="5607" spans="1:25" ht="15">
      <c r="A5607" s="28" t="s">
        <v>738</v>
      </c>
      <c r="B5607" s="63" t="s">
        <v>178</v>
      </c>
      <c r="E5607" s="216">
        <v>390.9</v>
      </c>
      <c r="F5607" s="212">
        <v>371.7</v>
      </c>
      <c r="G5607" s="9" t="s">
        <v>278</v>
      </c>
      <c r="H5607" s="9" t="s">
        <v>278</v>
      </c>
      <c r="I5607" s="9">
        <v>0</v>
      </c>
      <c r="J5607" s="9">
        <v>0</v>
      </c>
      <c r="K5607" s="9" t="s">
        <v>278</v>
      </c>
      <c r="L5607" s="9" t="s">
        <v>278</v>
      </c>
      <c r="M5607" s="9"/>
      <c r="O5607" s="67">
        <v>762.59999999999991</v>
      </c>
      <c r="Q5607" t="s">
        <v>352</v>
      </c>
      <c r="T5607"/>
      <c r="U5607" s="273"/>
      <c r="V5607" s="63"/>
      <c r="W5607" s="283"/>
      <c r="X5607" s="317"/>
      <c r="Y5607" s="63"/>
    </row>
    <row r="5608" spans="1:25" ht="15">
      <c r="A5608" s="28" t="s">
        <v>742</v>
      </c>
      <c r="B5608" s="28" t="s">
        <v>691</v>
      </c>
      <c r="E5608" s="9" t="s">
        <v>278</v>
      </c>
      <c r="F5608" s="9" t="s">
        <v>278</v>
      </c>
      <c r="G5608" s="9" t="s">
        <v>278</v>
      </c>
      <c r="H5608" s="9">
        <v>244.79999999999563</v>
      </c>
      <c r="I5608" s="9">
        <v>0</v>
      </c>
      <c r="J5608" s="9">
        <v>0</v>
      </c>
      <c r="K5608" s="9">
        <v>437.00000000001091</v>
      </c>
      <c r="L5608" s="9">
        <v>60.750000000010914</v>
      </c>
      <c r="M5608" s="9"/>
      <c r="O5608" s="67">
        <v>742.55000000001746</v>
      </c>
      <c r="T5608"/>
      <c r="U5608" s="63"/>
      <c r="V5608" s="63"/>
      <c r="W5608" s="265"/>
      <c r="X5608" s="317"/>
      <c r="Y5608" s="63"/>
    </row>
    <row r="5609" spans="1:25" ht="15">
      <c r="A5609" s="28" t="s">
        <v>743</v>
      </c>
      <c r="B5609" s="273" t="s">
        <v>1905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>
        <v>308.09999999999854</v>
      </c>
      <c r="L5609" s="9">
        <v>433.5</v>
      </c>
      <c r="M5609" s="9"/>
      <c r="O5609" s="67">
        <v>741.59999999999854</v>
      </c>
      <c r="T5609"/>
      <c r="U5609" s="273"/>
      <c r="V5609" s="63"/>
      <c r="W5609" s="283"/>
      <c r="X5609" s="317"/>
      <c r="Y5609" s="63"/>
    </row>
    <row r="5610" spans="1:25" ht="15">
      <c r="A5610" s="28" t="s">
        <v>744</v>
      </c>
      <c r="B5610" s="63" t="s">
        <v>156</v>
      </c>
      <c r="E5610" s="9" t="s">
        <v>278</v>
      </c>
      <c r="F5610" s="9" t="s">
        <v>278</v>
      </c>
      <c r="G5610" s="9">
        <v>178.75</v>
      </c>
      <c r="H5610" s="9">
        <v>241.09999999999854</v>
      </c>
      <c r="I5610" s="9">
        <v>0</v>
      </c>
      <c r="J5610" s="9">
        <v>0</v>
      </c>
      <c r="K5610" s="9">
        <v>317.5</v>
      </c>
      <c r="L5610" s="9" t="s">
        <v>278</v>
      </c>
      <c r="M5610" s="9"/>
      <c r="O5610" s="67">
        <v>737.34999999999854</v>
      </c>
      <c r="T5610"/>
      <c r="U5610" s="218"/>
      <c r="V5610" s="63"/>
      <c r="W5610" s="283"/>
      <c r="X5610" s="317"/>
      <c r="Y5610" s="63"/>
    </row>
    <row r="5611" spans="1:25" ht="15">
      <c r="A5611" s="28" t="s">
        <v>750</v>
      </c>
      <c r="B5611" s="273" t="s">
        <v>1887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9">
        <v>431.59999999999854</v>
      </c>
      <c r="L5611" s="9">
        <v>301.399999999996</v>
      </c>
      <c r="M5611" s="9"/>
      <c r="O5611" s="67">
        <v>732.99999999999454</v>
      </c>
      <c r="T5611"/>
      <c r="U5611" s="63"/>
      <c r="V5611" s="63"/>
      <c r="W5611" s="283"/>
      <c r="X5611" s="317"/>
      <c r="Y5611" s="63"/>
    </row>
    <row r="5612" spans="1:25" ht="15">
      <c r="A5612" s="28" t="s">
        <v>751</v>
      </c>
      <c r="B5612" s="63" t="s">
        <v>735</v>
      </c>
      <c r="E5612" s="9" t="s">
        <v>278</v>
      </c>
      <c r="F5612" s="9" t="s">
        <v>278</v>
      </c>
      <c r="G5612" s="9" t="s">
        <v>278</v>
      </c>
      <c r="H5612" s="9">
        <v>278.55000000000655</v>
      </c>
      <c r="I5612" s="9">
        <v>0</v>
      </c>
      <c r="J5612" s="9">
        <v>0</v>
      </c>
      <c r="K5612" s="9">
        <v>300</v>
      </c>
      <c r="L5612" s="9">
        <v>149.10000000000218</v>
      </c>
      <c r="M5612" s="9"/>
      <c r="O5612" s="67">
        <v>727.65000000000873</v>
      </c>
      <c r="T5612"/>
      <c r="U5612" s="63"/>
      <c r="V5612" s="63"/>
      <c r="W5612" s="265"/>
      <c r="X5612" s="317"/>
      <c r="Y5612" s="63"/>
    </row>
    <row r="5613" spans="1:25" ht="15">
      <c r="A5613" s="28" t="s">
        <v>752</v>
      </c>
      <c r="B5613" s="273" t="s">
        <v>1927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385.69999999999891</v>
      </c>
      <c r="L5613" s="9">
        <v>326.5</v>
      </c>
      <c r="M5613" s="9"/>
      <c r="O5613" s="67">
        <v>712.19999999999891</v>
      </c>
      <c r="T5613"/>
      <c r="U5613" s="63"/>
      <c r="V5613" s="63"/>
      <c r="W5613" s="265"/>
      <c r="X5613" s="317"/>
      <c r="Y5613" s="63"/>
    </row>
    <row r="5614" spans="1:25" ht="15">
      <c r="A5614" s="28" t="s">
        <v>754</v>
      </c>
      <c r="B5614" s="273" t="s">
        <v>1901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401.20000000000073</v>
      </c>
      <c r="L5614" s="9">
        <v>288.59999999999854</v>
      </c>
      <c r="M5614" s="9"/>
      <c r="O5614" s="67">
        <v>689.79999999999927</v>
      </c>
      <c r="T5614"/>
      <c r="U5614" s="63"/>
      <c r="V5614" s="63"/>
      <c r="W5614" s="283"/>
      <c r="X5614" s="317"/>
      <c r="Y5614" s="63"/>
    </row>
    <row r="5615" spans="1:25" ht="15">
      <c r="A5615" s="28" t="s">
        <v>755</v>
      </c>
      <c r="B5615" s="63" t="s">
        <v>739</v>
      </c>
      <c r="E5615" s="9" t="s">
        <v>278</v>
      </c>
      <c r="F5615" s="9" t="s">
        <v>278</v>
      </c>
      <c r="G5615" s="9" t="s">
        <v>278</v>
      </c>
      <c r="H5615" s="9">
        <v>127</v>
      </c>
      <c r="I5615" s="9">
        <v>0</v>
      </c>
      <c r="J5615" s="9">
        <v>0</v>
      </c>
      <c r="K5615" s="9">
        <v>360.90000000000146</v>
      </c>
      <c r="L5615" s="9">
        <v>194.10000000000218</v>
      </c>
      <c r="M5615" s="9"/>
      <c r="O5615" s="67">
        <v>682.00000000000364</v>
      </c>
      <c r="T5615"/>
      <c r="U5615" s="273"/>
      <c r="V5615" s="63"/>
      <c r="W5615" s="283"/>
      <c r="X5615" s="317"/>
      <c r="Y5615" s="63"/>
    </row>
    <row r="5616" spans="1:25" ht="15">
      <c r="A5616" s="28" t="s">
        <v>756</v>
      </c>
      <c r="B5616" s="63" t="s">
        <v>712</v>
      </c>
      <c r="E5616" s="9" t="s">
        <v>278</v>
      </c>
      <c r="F5616" s="9" t="s">
        <v>278</v>
      </c>
      <c r="G5616" s="9" t="s">
        <v>278</v>
      </c>
      <c r="H5616" s="9">
        <v>220.45000000000437</v>
      </c>
      <c r="I5616" s="9">
        <v>0</v>
      </c>
      <c r="J5616" s="9">
        <v>0</v>
      </c>
      <c r="K5616" s="9">
        <v>418</v>
      </c>
      <c r="L5616" s="9">
        <v>40.5</v>
      </c>
      <c r="M5616" s="9"/>
      <c r="O5616" s="67">
        <v>678.95000000000437</v>
      </c>
      <c r="T5616"/>
      <c r="U5616" s="63"/>
      <c r="V5616" s="63"/>
      <c r="W5616" s="283"/>
      <c r="X5616" s="317"/>
      <c r="Y5616" s="63"/>
    </row>
    <row r="5617" spans="1:25" ht="15">
      <c r="A5617" s="28" t="s">
        <v>759</v>
      </c>
      <c r="B5617" s="273" t="s">
        <v>1882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>
        <v>333.10000000000218</v>
      </c>
      <c r="L5617" s="9">
        <v>338.799999999992</v>
      </c>
      <c r="M5617" s="9"/>
      <c r="O5617" s="67">
        <v>671.89999999999418</v>
      </c>
      <c r="T5617"/>
      <c r="U5617" s="218"/>
      <c r="V5617" s="63"/>
      <c r="W5617" s="283"/>
      <c r="X5617" s="317"/>
      <c r="Y5617" s="63"/>
    </row>
    <row r="5618" spans="1:25" ht="15">
      <c r="A5618" s="28" t="s">
        <v>841</v>
      </c>
      <c r="B5618" s="205" t="s">
        <v>1558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320</v>
      </c>
      <c r="L5618" s="9">
        <v>351.60000000000946</v>
      </c>
      <c r="M5618" s="9"/>
      <c r="O5618" s="67">
        <v>671.60000000000946</v>
      </c>
      <c r="T5618"/>
      <c r="U5618" s="218"/>
      <c r="V5618" s="63"/>
      <c r="W5618" s="282"/>
      <c r="X5618" s="317"/>
      <c r="Y5618" s="63"/>
    </row>
    <row r="5619" spans="1:25" ht="15">
      <c r="A5619" s="28" t="s">
        <v>842</v>
      </c>
      <c r="B5619" s="205" t="s">
        <v>1550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424.80000000000291</v>
      </c>
      <c r="L5619" s="9">
        <v>233.00000000000364</v>
      </c>
      <c r="M5619" s="9"/>
      <c r="O5619" s="67">
        <v>657.80000000000655</v>
      </c>
      <c r="T5619"/>
      <c r="U5619" s="63"/>
      <c r="V5619" s="63"/>
      <c r="W5619" s="265"/>
      <c r="X5619" s="317"/>
      <c r="Y5619" s="63"/>
    </row>
    <row r="5620" spans="1:25" ht="15">
      <c r="A5620" s="28" t="s">
        <v>843</v>
      </c>
      <c r="B5620" s="273" t="s">
        <v>1894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216">
        <v>515.19999999999345</v>
      </c>
      <c r="L5620" s="9">
        <v>131.79999999999563</v>
      </c>
      <c r="M5620" s="9"/>
      <c r="O5620" s="67">
        <v>646.99999999998909</v>
      </c>
      <c r="Q5620" t="s">
        <v>288</v>
      </c>
      <c r="T5620"/>
      <c r="U5620" s="63"/>
      <c r="V5620" s="63"/>
      <c r="W5620" s="283"/>
      <c r="X5620" s="317"/>
      <c r="Y5620" s="63"/>
    </row>
    <row r="5621" spans="1:25" ht="15">
      <c r="A5621" s="28" t="s">
        <v>844</v>
      </c>
      <c r="B5621" s="273" t="s">
        <v>1886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437</v>
      </c>
      <c r="L5621" s="9">
        <v>205.44999999999345</v>
      </c>
      <c r="M5621" s="9"/>
      <c r="O5621" s="67">
        <v>642.44999999999345</v>
      </c>
      <c r="T5621"/>
      <c r="U5621" s="273"/>
      <c r="V5621" s="63"/>
      <c r="W5621" s="282"/>
      <c r="X5621" s="317"/>
      <c r="Y5621" s="63"/>
    </row>
    <row r="5622" spans="1:25" ht="15">
      <c r="A5622" s="28" t="s">
        <v>845</v>
      </c>
      <c r="B5622" s="205" t="s">
        <v>1559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216">
        <v>513</v>
      </c>
      <c r="L5622" s="9">
        <v>106.50000000001091</v>
      </c>
      <c r="M5622" s="9"/>
      <c r="O5622" s="67">
        <v>619.50000000001091</v>
      </c>
      <c r="Q5622" t="s">
        <v>293</v>
      </c>
      <c r="T5622"/>
      <c r="U5622" s="63"/>
      <c r="V5622" s="63"/>
      <c r="W5622" s="282"/>
      <c r="X5622" s="317"/>
      <c r="Y5622" s="63"/>
    </row>
    <row r="5623" spans="1:25" ht="15">
      <c r="A5623" s="28" t="s">
        <v>846</v>
      </c>
      <c r="B5623" s="273" t="s">
        <v>1888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446.89999999999782</v>
      </c>
      <c r="L5623" s="9">
        <v>162.09999999999854</v>
      </c>
      <c r="M5623" s="9"/>
      <c r="O5623" s="67">
        <v>608.99999999999636</v>
      </c>
      <c r="T5623"/>
      <c r="U5623" s="273"/>
      <c r="V5623" s="63"/>
      <c r="W5623" s="283"/>
      <c r="X5623" s="317"/>
      <c r="Y5623" s="63"/>
    </row>
    <row r="5624" spans="1:25" ht="15">
      <c r="A5624" s="28" t="s">
        <v>847</v>
      </c>
      <c r="B5624" s="218" t="s">
        <v>1568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413.50000000000364</v>
      </c>
      <c r="L5624" s="9">
        <v>194.5</v>
      </c>
      <c r="M5624" s="9"/>
      <c r="O5624" s="67">
        <v>608.00000000000364</v>
      </c>
      <c r="T5624"/>
      <c r="U5624" s="63"/>
      <c r="V5624" s="63"/>
      <c r="W5624" s="265"/>
      <c r="X5624" s="317"/>
      <c r="Y5624" s="63"/>
    </row>
    <row r="5625" spans="1:25" ht="15">
      <c r="A5625" s="28" t="s">
        <v>848</v>
      </c>
      <c r="B5625" s="273" t="s">
        <v>1926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194.20000000000073</v>
      </c>
      <c r="L5625" s="9">
        <v>408.49999999999818</v>
      </c>
      <c r="M5625" s="9"/>
      <c r="O5625" s="67">
        <v>602.69999999999891</v>
      </c>
      <c r="T5625"/>
      <c r="U5625" s="63"/>
      <c r="V5625" s="63"/>
      <c r="W5625" s="282"/>
      <c r="X5625" s="317"/>
      <c r="Y5625" s="63"/>
    </row>
    <row r="5626" spans="1:25" ht="15">
      <c r="A5626" s="28" t="s">
        <v>849</v>
      </c>
      <c r="B5626" s="273" t="s">
        <v>2726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>
        <v>440.00000000000364</v>
      </c>
      <c r="L5626" s="9">
        <v>136.80000000000291</v>
      </c>
      <c r="M5626" s="9"/>
      <c r="O5626" s="67">
        <v>576.80000000000655</v>
      </c>
      <c r="T5626"/>
      <c r="U5626" s="63"/>
      <c r="V5626" s="63"/>
      <c r="W5626" s="283"/>
      <c r="X5626" s="317"/>
      <c r="Y5626" s="63"/>
    </row>
    <row r="5627" spans="1:25" ht="15">
      <c r="A5627" s="28" t="s">
        <v>850</v>
      </c>
      <c r="B5627" s="273" t="s">
        <v>1899</v>
      </c>
      <c r="C5627" s="3"/>
      <c r="D5627" s="3"/>
      <c r="E5627" s="9" t="s">
        <v>278</v>
      </c>
      <c r="F5627" s="9" t="s">
        <v>278</v>
      </c>
      <c r="G5627" s="9" t="s">
        <v>278</v>
      </c>
      <c r="H5627" s="9" t="s">
        <v>278</v>
      </c>
      <c r="I5627" s="9">
        <v>0</v>
      </c>
      <c r="J5627" s="9">
        <v>0</v>
      </c>
      <c r="K5627" s="9">
        <v>118.79999999999745</v>
      </c>
      <c r="L5627" s="216">
        <v>443.80000000000655</v>
      </c>
      <c r="M5627" s="216"/>
      <c r="O5627" s="67">
        <v>562.600000000004</v>
      </c>
      <c r="Q5627" t="s">
        <v>287</v>
      </c>
      <c r="T5627"/>
      <c r="U5627" s="63"/>
      <c r="V5627" s="63"/>
      <c r="W5627" s="283"/>
      <c r="X5627" s="317"/>
      <c r="Y5627" s="63"/>
    </row>
    <row r="5628" spans="1:25" ht="15">
      <c r="A5628" s="28" t="s">
        <v>851</v>
      </c>
      <c r="B5628" s="273" t="s">
        <v>1890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>
        <v>247.89999999999782</v>
      </c>
      <c r="L5628" s="9">
        <v>283.89999999999782</v>
      </c>
      <c r="M5628" s="9"/>
      <c r="O5628" s="67">
        <v>531.79999999999563</v>
      </c>
      <c r="T5628"/>
      <c r="U5628" s="218"/>
      <c r="V5628" s="63"/>
      <c r="W5628" s="283"/>
      <c r="X5628" s="317"/>
      <c r="Y5628" s="63"/>
    </row>
    <row r="5629" spans="1:25" ht="15">
      <c r="A5629" s="28" t="s">
        <v>852</v>
      </c>
      <c r="B5629" s="273" t="s">
        <v>2003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341.10000000000582</v>
      </c>
      <c r="L5629" s="9">
        <v>185.70000000000073</v>
      </c>
      <c r="M5629" s="9"/>
      <c r="O5629" s="67">
        <v>526.80000000000655</v>
      </c>
      <c r="T5629"/>
      <c r="U5629" s="63"/>
      <c r="V5629" s="63"/>
      <c r="W5629" s="265"/>
      <c r="X5629" s="317"/>
      <c r="Y5629" s="63"/>
    </row>
    <row r="5630" spans="1:25" ht="15">
      <c r="A5630" s="28" t="s">
        <v>853</v>
      </c>
      <c r="B5630" s="273" t="s">
        <v>1898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389.69999999999709</v>
      </c>
      <c r="L5630" s="9">
        <v>123.69999999999709</v>
      </c>
      <c r="M5630" s="9"/>
      <c r="O5630" s="67">
        <v>513.39999999999418</v>
      </c>
      <c r="T5630"/>
      <c r="U5630" s="273"/>
      <c r="V5630" s="63"/>
      <c r="W5630" s="283"/>
      <c r="X5630" s="317"/>
      <c r="Y5630" s="63"/>
    </row>
    <row r="5631" spans="1:25" ht="15">
      <c r="A5631" s="28" t="s">
        <v>854</v>
      </c>
      <c r="B5631" s="273" t="s">
        <v>1902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446.39999999999418</v>
      </c>
      <c r="L5631" s="9">
        <v>58.099999999994907</v>
      </c>
      <c r="M5631" s="9"/>
      <c r="O5631" s="67">
        <v>504.49999999998909</v>
      </c>
      <c r="T5631"/>
      <c r="U5631" s="273"/>
      <c r="V5631" s="63"/>
      <c r="W5631" s="283"/>
      <c r="X5631" s="317"/>
      <c r="Y5631" s="63"/>
    </row>
    <row r="5632" spans="1:25" ht="15">
      <c r="A5632" s="28" t="s">
        <v>855</v>
      </c>
      <c r="B5632" s="63" t="s">
        <v>2559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211">
        <v>499.10000000000218</v>
      </c>
      <c r="M5632" s="211"/>
      <c r="O5632" s="67">
        <v>499.10000000000218</v>
      </c>
      <c r="Q5632" t="s">
        <v>300</v>
      </c>
      <c r="T5632"/>
      <c r="U5632" s="63"/>
      <c r="V5632" s="63"/>
      <c r="W5632" s="283"/>
      <c r="X5632" s="317"/>
      <c r="Y5632" s="63"/>
    </row>
    <row r="5633" spans="1:25" ht="15">
      <c r="A5633" s="28" t="s">
        <v>856</v>
      </c>
      <c r="B5633" s="205" t="s">
        <v>1565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375.19999999998981</v>
      </c>
      <c r="L5633" s="9">
        <v>112.75000000000728</v>
      </c>
      <c r="M5633" s="9"/>
      <c r="O5633" s="67">
        <v>487.94999999999709</v>
      </c>
      <c r="T5633"/>
      <c r="U5633" s="63"/>
      <c r="V5633" s="63"/>
      <c r="W5633" s="283"/>
      <c r="X5633" s="317"/>
      <c r="Y5633" s="63"/>
    </row>
    <row r="5634" spans="1:25" ht="15">
      <c r="A5634" s="28" t="s">
        <v>857</v>
      </c>
      <c r="B5634" s="205" t="s">
        <v>1560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>
        <v>308.30000000000655</v>
      </c>
      <c r="L5634" s="9">
        <v>164.75000000000364</v>
      </c>
      <c r="M5634" s="9"/>
      <c r="O5634" s="67">
        <v>473.05000000001019</v>
      </c>
      <c r="T5634"/>
      <c r="U5634" s="273"/>
      <c r="V5634" s="63"/>
      <c r="W5634" s="283"/>
      <c r="X5634" s="317"/>
      <c r="Y5634" s="63"/>
    </row>
    <row r="5635" spans="1:25" ht="15">
      <c r="A5635" s="28" t="s">
        <v>858</v>
      </c>
      <c r="B5635" s="63" t="s">
        <v>164</v>
      </c>
      <c r="E5635" s="9" t="s">
        <v>278</v>
      </c>
      <c r="F5635" s="9" t="s">
        <v>278</v>
      </c>
      <c r="G5635" s="212">
        <v>464.1</v>
      </c>
      <c r="H5635" s="9" t="s">
        <v>278</v>
      </c>
      <c r="I5635" s="9">
        <v>0</v>
      </c>
      <c r="J5635" s="9">
        <v>0</v>
      </c>
      <c r="K5635" s="9" t="s">
        <v>278</v>
      </c>
      <c r="L5635" s="9" t="s">
        <v>278</v>
      </c>
      <c r="M5635" s="9"/>
      <c r="O5635" s="67">
        <v>464.1</v>
      </c>
      <c r="Q5635" t="s">
        <v>282</v>
      </c>
      <c r="T5635"/>
      <c r="U5635" s="273"/>
      <c r="V5635" s="63"/>
      <c r="W5635" s="283"/>
      <c r="X5635" s="317"/>
      <c r="Y5635" s="63"/>
    </row>
    <row r="5636" spans="1:25" ht="15">
      <c r="A5636" s="28" t="s">
        <v>859</v>
      </c>
      <c r="B5636" s="205" t="s">
        <v>1549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>
        <v>360.79999999999745</v>
      </c>
      <c r="L5636" s="9">
        <v>76.799999999991996</v>
      </c>
      <c r="M5636" s="9"/>
      <c r="O5636" s="67">
        <v>437.59999999998945</v>
      </c>
      <c r="T5636"/>
      <c r="U5636" s="63"/>
      <c r="V5636" s="63"/>
      <c r="W5636" s="265"/>
      <c r="X5636" s="317"/>
      <c r="Y5636" s="63"/>
    </row>
    <row r="5637" spans="1:25" ht="15">
      <c r="A5637" s="28" t="s">
        <v>860</v>
      </c>
      <c r="B5637" s="63" t="s">
        <v>29</v>
      </c>
      <c r="E5637" s="9">
        <v>131.19999999999999</v>
      </c>
      <c r="F5637" s="9">
        <v>193.2</v>
      </c>
      <c r="G5637" s="9">
        <v>109.8</v>
      </c>
      <c r="H5637" s="9" t="s">
        <v>278</v>
      </c>
      <c r="I5637" s="9">
        <v>0</v>
      </c>
      <c r="J5637" s="9">
        <v>0</v>
      </c>
      <c r="K5637" s="9" t="s">
        <v>278</v>
      </c>
      <c r="L5637" s="9" t="s">
        <v>278</v>
      </c>
      <c r="M5637" s="9"/>
      <c r="O5637" s="67">
        <v>434.2</v>
      </c>
      <c r="T5637"/>
      <c r="U5637" s="63"/>
      <c r="V5637" s="63"/>
      <c r="W5637" s="283"/>
      <c r="X5637" s="317"/>
      <c r="Y5637" s="63"/>
    </row>
    <row r="5638" spans="1:25" ht="15">
      <c r="A5638" s="28" t="s">
        <v>861</v>
      </c>
      <c r="B5638" s="205" t="s">
        <v>1563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363.99999999999272</v>
      </c>
      <c r="L5638" s="9">
        <v>64.5</v>
      </c>
      <c r="M5638" s="9"/>
      <c r="O5638" s="67">
        <v>428.49999999999272</v>
      </c>
      <c r="T5638"/>
      <c r="U5638" s="63"/>
      <c r="V5638" s="63"/>
      <c r="W5638" s="265"/>
      <c r="X5638" s="317"/>
      <c r="Y5638" s="63"/>
    </row>
    <row r="5639" spans="1:25" ht="15">
      <c r="A5639" s="28" t="s">
        <v>862</v>
      </c>
      <c r="B5639" s="63" t="s">
        <v>2545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>
        <v>0</v>
      </c>
      <c r="J5639" s="9">
        <v>0</v>
      </c>
      <c r="K5639" s="9" t="s">
        <v>278</v>
      </c>
      <c r="L5639" s="9">
        <v>418.89999999999782</v>
      </c>
      <c r="M5639" s="9"/>
      <c r="O5639" s="67">
        <v>418.89999999999782</v>
      </c>
      <c r="T5639"/>
      <c r="U5639" s="273"/>
      <c r="V5639" s="63"/>
      <c r="W5639" s="283"/>
      <c r="X5639" s="317"/>
      <c r="Y5639" s="63"/>
    </row>
    <row r="5640" spans="1:25" ht="15">
      <c r="A5640" s="28" t="s">
        <v>863</v>
      </c>
      <c r="B5640" s="273" t="s">
        <v>1889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>
        <v>415.5</v>
      </c>
      <c r="L5640" s="9" t="s">
        <v>278</v>
      </c>
      <c r="M5640" s="9"/>
      <c r="O5640" s="67">
        <v>415.5</v>
      </c>
      <c r="T5640"/>
      <c r="U5640" s="63"/>
      <c r="V5640" s="63"/>
      <c r="W5640" s="265"/>
      <c r="X5640" s="317"/>
      <c r="Y5640" s="63"/>
    </row>
    <row r="5641" spans="1:25" ht="15">
      <c r="A5641" s="28" t="s">
        <v>864</v>
      </c>
      <c r="B5641" s="63" t="s">
        <v>2542</v>
      </c>
      <c r="C5641" s="3"/>
      <c r="D5641" s="3"/>
      <c r="E5641" s="9" t="s">
        <v>278</v>
      </c>
      <c r="F5641" s="9" t="s">
        <v>278</v>
      </c>
      <c r="G5641" s="9" t="s">
        <v>278</v>
      </c>
      <c r="H5641" s="9" t="s">
        <v>278</v>
      </c>
      <c r="I5641" s="9">
        <v>0</v>
      </c>
      <c r="J5641" s="9">
        <v>0</v>
      </c>
      <c r="K5641" s="9" t="s">
        <v>278</v>
      </c>
      <c r="L5641" s="9">
        <v>402.59999999999127</v>
      </c>
      <c r="M5641" s="9"/>
      <c r="O5641" s="67">
        <v>402.59999999999127</v>
      </c>
      <c r="T5641"/>
      <c r="U5641" s="273"/>
      <c r="V5641" s="63"/>
      <c r="W5641" s="282"/>
      <c r="X5641" s="317"/>
      <c r="Y5641" s="63"/>
    </row>
    <row r="5642" spans="1:25" ht="15">
      <c r="A5642" s="28" t="s">
        <v>865</v>
      </c>
      <c r="B5642" s="273" t="s">
        <v>1900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274</v>
      </c>
      <c r="L5642" s="9">
        <v>117.49999999999636</v>
      </c>
      <c r="M5642" s="9"/>
      <c r="O5642" s="67">
        <v>391.49999999999636</v>
      </c>
      <c r="T5642"/>
      <c r="U5642" s="63"/>
      <c r="V5642" s="63"/>
      <c r="W5642" s="283"/>
      <c r="X5642" s="317"/>
      <c r="Y5642" s="63"/>
    </row>
    <row r="5643" spans="1:25" ht="15">
      <c r="A5643" s="28" t="s">
        <v>866</v>
      </c>
      <c r="B5643" s="63" t="s">
        <v>180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386.29999999999927</v>
      </c>
      <c r="M5643" s="9"/>
      <c r="O5643" s="67">
        <v>386.29999999999927</v>
      </c>
      <c r="T5643"/>
      <c r="U5643" s="63"/>
      <c r="V5643" s="63"/>
      <c r="W5643" s="265"/>
      <c r="X5643" s="317"/>
      <c r="Y5643" s="63"/>
    </row>
    <row r="5644" spans="1:25" ht="15">
      <c r="A5644" s="28" t="s">
        <v>867</v>
      </c>
      <c r="B5644" s="63" t="s">
        <v>179</v>
      </c>
      <c r="E5644" s="216">
        <v>382.2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 t="s">
        <v>278</v>
      </c>
      <c r="L5644" s="9" t="s">
        <v>278</v>
      </c>
      <c r="M5644" s="9"/>
      <c r="O5644" s="67">
        <v>382.2</v>
      </c>
      <c r="Q5644" t="s">
        <v>297</v>
      </c>
      <c r="T5644"/>
      <c r="U5644" s="63"/>
      <c r="V5644" s="63"/>
      <c r="W5644" s="283"/>
      <c r="X5644" s="317"/>
      <c r="Y5644" s="63"/>
    </row>
    <row r="5645" spans="1:25" ht="15">
      <c r="A5645" s="28" t="s">
        <v>868</v>
      </c>
      <c r="B5645" s="205" t="s">
        <v>1562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>
        <v>337.09999999999491</v>
      </c>
      <c r="L5645" s="9">
        <v>44.399999999990541</v>
      </c>
      <c r="M5645" s="9"/>
      <c r="O5645" s="67">
        <v>381.49999999998545</v>
      </c>
      <c r="T5645"/>
      <c r="U5645" s="63"/>
      <c r="V5645" s="63"/>
      <c r="W5645" s="282"/>
      <c r="X5645" s="317"/>
      <c r="Y5645" s="63"/>
    </row>
    <row r="5646" spans="1:25" ht="15">
      <c r="A5646" s="28" t="s">
        <v>869</v>
      </c>
      <c r="B5646" s="63" t="s">
        <v>741</v>
      </c>
      <c r="E5646" s="9" t="s">
        <v>278</v>
      </c>
      <c r="F5646" s="9" t="s">
        <v>278</v>
      </c>
      <c r="G5646" s="9" t="s">
        <v>278</v>
      </c>
      <c r="H5646" s="216">
        <v>376.70000000000073</v>
      </c>
      <c r="I5646" s="9">
        <v>0</v>
      </c>
      <c r="J5646" s="9">
        <v>0</v>
      </c>
      <c r="K5646" s="9" t="s">
        <v>278</v>
      </c>
      <c r="L5646" s="9" t="s">
        <v>278</v>
      </c>
      <c r="M5646" s="9"/>
      <c r="O5646" s="67">
        <v>376.70000000000073</v>
      </c>
      <c r="Q5646" t="s">
        <v>292</v>
      </c>
      <c r="T5646"/>
      <c r="U5646" s="63"/>
      <c r="V5646" s="63"/>
      <c r="W5646" s="283"/>
      <c r="X5646" s="317"/>
      <c r="Y5646" s="63"/>
    </row>
    <row r="5647" spans="1:25" ht="15">
      <c r="A5647" s="28" t="s">
        <v>870</v>
      </c>
      <c r="B5647" s="205" t="s">
        <v>1567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>
        <v>0</v>
      </c>
      <c r="J5647" s="9">
        <v>0</v>
      </c>
      <c r="K5647" s="9">
        <v>374.700000000008</v>
      </c>
      <c r="L5647" s="9" t="s">
        <v>278</v>
      </c>
      <c r="M5647" s="9"/>
      <c r="O5647" s="67">
        <v>374.700000000008</v>
      </c>
      <c r="T5647"/>
      <c r="U5647" s="28"/>
      <c r="V5647" s="63"/>
      <c r="W5647" s="283"/>
      <c r="X5647" s="317"/>
      <c r="Y5647" s="63"/>
    </row>
    <row r="5648" spans="1:25" ht="15">
      <c r="A5648" s="28" t="s">
        <v>871</v>
      </c>
      <c r="B5648" s="63" t="s">
        <v>2552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342.00000000000364</v>
      </c>
      <c r="M5648" s="9"/>
      <c r="O5648" s="67">
        <v>342.00000000000364</v>
      </c>
      <c r="T5648"/>
      <c r="U5648" s="273"/>
      <c r="V5648" s="63"/>
      <c r="W5648" s="283"/>
      <c r="X5648" s="317"/>
      <c r="Y5648" s="63"/>
    </row>
    <row r="5649" spans="1:25" ht="15">
      <c r="A5649" s="28" t="s">
        <v>872</v>
      </c>
      <c r="B5649" s="63" t="s">
        <v>2547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>
        <v>0</v>
      </c>
      <c r="J5649" s="9">
        <v>0</v>
      </c>
      <c r="K5649" s="9" t="s">
        <v>278</v>
      </c>
      <c r="L5649" s="9">
        <v>340.79999999999927</v>
      </c>
      <c r="M5649" s="9"/>
      <c r="O5649" s="67">
        <v>340.79999999999927</v>
      </c>
      <c r="T5649"/>
      <c r="U5649" s="218"/>
      <c r="V5649" s="63"/>
      <c r="W5649" s="283"/>
      <c r="X5649" s="317"/>
      <c r="Y5649" s="63"/>
    </row>
    <row r="5650" spans="1:25" ht="15">
      <c r="A5650" s="28" t="s">
        <v>873</v>
      </c>
      <c r="B5650" s="63" t="s">
        <v>158</v>
      </c>
      <c r="E5650" s="9" t="s">
        <v>278</v>
      </c>
      <c r="F5650" s="9" t="s">
        <v>278</v>
      </c>
      <c r="G5650" s="64" t="s">
        <v>279</v>
      </c>
      <c r="H5650" s="216">
        <v>330.90000000000146</v>
      </c>
      <c r="I5650" s="9">
        <v>0</v>
      </c>
      <c r="J5650" s="9">
        <v>0</v>
      </c>
      <c r="K5650" s="9" t="s">
        <v>278</v>
      </c>
      <c r="L5650" s="9" t="s">
        <v>278</v>
      </c>
      <c r="M5650" s="9"/>
      <c r="O5650" s="67">
        <v>330.90000000000146</v>
      </c>
      <c r="Q5650" t="s">
        <v>288</v>
      </c>
      <c r="T5650"/>
      <c r="U5650" s="273"/>
      <c r="V5650" s="63"/>
      <c r="W5650" s="283"/>
      <c r="X5650" s="317"/>
      <c r="Y5650" s="63"/>
    </row>
    <row r="5651" spans="1:25" ht="15">
      <c r="A5651" s="28" t="s">
        <v>874</v>
      </c>
      <c r="B5651" s="273" t="s">
        <v>1903</v>
      </c>
      <c r="C5651" s="3"/>
      <c r="D5651" s="3"/>
      <c r="E5651" s="9" t="s">
        <v>278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>
        <v>327.99999999998909</v>
      </c>
      <c r="L5651" s="9" t="s">
        <v>278</v>
      </c>
      <c r="M5651" s="9"/>
      <c r="O5651" s="67">
        <v>327.99999999998909</v>
      </c>
      <c r="T5651"/>
      <c r="U5651" s="63"/>
      <c r="V5651" s="63"/>
      <c r="W5651" s="265"/>
      <c r="X5651" s="317"/>
      <c r="Y5651" s="63"/>
    </row>
    <row r="5652" spans="1:25" ht="15">
      <c r="A5652" s="28" t="s">
        <v>875</v>
      </c>
      <c r="B5652" s="63" t="s">
        <v>2554</v>
      </c>
      <c r="C5652" s="3"/>
      <c r="D5652" s="3"/>
      <c r="E5652" s="9" t="s">
        <v>278</v>
      </c>
      <c r="F5652" s="9" t="s">
        <v>278</v>
      </c>
      <c r="G5652" s="9" t="s">
        <v>278</v>
      </c>
      <c r="H5652" s="9" t="s">
        <v>278</v>
      </c>
      <c r="I5652" s="9">
        <v>0</v>
      </c>
      <c r="J5652" s="9">
        <v>0</v>
      </c>
      <c r="K5652" s="9" t="s">
        <v>278</v>
      </c>
      <c r="L5652" s="9">
        <v>311.50000000000364</v>
      </c>
      <c r="M5652" s="9"/>
      <c r="O5652" s="67">
        <v>311.50000000000364</v>
      </c>
      <c r="T5652"/>
      <c r="U5652" s="63"/>
      <c r="V5652" s="63"/>
      <c r="W5652" s="265"/>
      <c r="X5652" s="317"/>
      <c r="Y5652" s="63"/>
    </row>
    <row r="5653" spans="1:25" ht="15">
      <c r="A5653" s="28" t="s">
        <v>876</v>
      </c>
      <c r="B5653" s="63" t="s">
        <v>2556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>
        <v>0</v>
      </c>
      <c r="J5653" s="9">
        <v>0</v>
      </c>
      <c r="K5653" s="9" t="s">
        <v>278</v>
      </c>
      <c r="L5653" s="9">
        <v>283.79999999999563</v>
      </c>
      <c r="M5653" s="9"/>
      <c r="O5653" s="67">
        <v>283.79999999999563</v>
      </c>
      <c r="T5653"/>
      <c r="U5653" s="218"/>
      <c r="V5653" s="63"/>
      <c r="W5653" s="283"/>
      <c r="X5653" s="317"/>
      <c r="Y5653" s="63"/>
    </row>
    <row r="5654" spans="1:25" ht="15">
      <c r="A5654" s="28" t="s">
        <v>877</v>
      </c>
      <c r="B5654" s="63" t="s">
        <v>2566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279.5</v>
      </c>
      <c r="M5654" s="9"/>
      <c r="O5654" s="67">
        <v>279.5</v>
      </c>
      <c r="T5654"/>
      <c r="U5654" s="28"/>
      <c r="V5654" s="63"/>
      <c r="W5654" s="283"/>
      <c r="X5654" s="317"/>
      <c r="Y5654" s="63"/>
    </row>
    <row r="5655" spans="1:25" ht="15">
      <c r="A5655" s="28" t="s">
        <v>878</v>
      </c>
      <c r="B5655" s="63" t="s">
        <v>2564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278.99999999999636</v>
      </c>
      <c r="M5655" s="9"/>
      <c r="O5655" s="67">
        <v>278.99999999999636</v>
      </c>
      <c r="T5655"/>
      <c r="U5655" s="63"/>
      <c r="V5655" s="63"/>
      <c r="W5655" s="283"/>
      <c r="X5655" s="317"/>
      <c r="Y5655" s="63"/>
    </row>
    <row r="5656" spans="1:25" ht="15">
      <c r="A5656" s="28" t="s">
        <v>879</v>
      </c>
      <c r="B5656" s="63" t="s">
        <v>2548</v>
      </c>
      <c r="C5656" s="3"/>
      <c r="D5656" s="3"/>
      <c r="E5656" s="9" t="s">
        <v>278</v>
      </c>
      <c r="F5656" s="9" t="s">
        <v>278</v>
      </c>
      <c r="G5656" s="9" t="s">
        <v>278</v>
      </c>
      <c r="H5656" s="9" t="s">
        <v>278</v>
      </c>
      <c r="I5656" s="9">
        <v>0</v>
      </c>
      <c r="J5656" s="9">
        <v>0</v>
      </c>
      <c r="K5656" s="9" t="s">
        <v>278</v>
      </c>
      <c r="L5656" s="9">
        <v>250.60000000000582</v>
      </c>
      <c r="M5656" s="9"/>
      <c r="O5656" s="67">
        <v>250.60000000000582</v>
      </c>
      <c r="T5656"/>
      <c r="U5656" s="273"/>
      <c r="V5656" s="63"/>
      <c r="W5656" s="282"/>
      <c r="X5656" s="317"/>
      <c r="Y5656" s="63"/>
    </row>
    <row r="5657" spans="1:25" ht="15">
      <c r="A5657" s="28" t="s">
        <v>880</v>
      </c>
      <c r="B5657" s="273" t="s">
        <v>1883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>
        <v>0</v>
      </c>
      <c r="J5657" s="9">
        <v>0</v>
      </c>
      <c r="K5657" s="9">
        <v>29.899999999999636</v>
      </c>
      <c r="L5657" s="9">
        <v>220.19999999999709</v>
      </c>
      <c r="M5657" s="9"/>
      <c r="O5657" s="67">
        <v>250.09999999999673</v>
      </c>
      <c r="T5657"/>
      <c r="U5657" s="273"/>
      <c r="V5657" s="63"/>
      <c r="W5657" s="283"/>
      <c r="X5657" s="317"/>
      <c r="Y5657" s="63"/>
    </row>
    <row r="5658" spans="1:25" ht="15">
      <c r="A5658" s="28" t="s">
        <v>2231</v>
      </c>
      <c r="B5658" s="63" t="s">
        <v>2563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244.00000000000728</v>
      </c>
      <c r="M5658" s="9"/>
      <c r="O5658" s="67">
        <v>244.00000000000728</v>
      </c>
      <c r="T5658"/>
    </row>
    <row r="5659" spans="1:25" ht="15">
      <c r="A5659" s="28" t="s">
        <v>2516</v>
      </c>
      <c r="B5659" s="63" t="s">
        <v>731</v>
      </c>
      <c r="E5659" s="9" t="s">
        <v>278</v>
      </c>
      <c r="F5659" s="9" t="s">
        <v>278</v>
      </c>
      <c r="G5659" s="9" t="s">
        <v>278</v>
      </c>
      <c r="H5659" s="9">
        <v>234.39999999999782</v>
      </c>
      <c r="I5659" s="9">
        <v>0</v>
      </c>
      <c r="J5659" s="9">
        <v>0</v>
      </c>
      <c r="K5659" s="9" t="s">
        <v>278</v>
      </c>
      <c r="L5659" s="9" t="s">
        <v>278</v>
      </c>
      <c r="M5659" s="9"/>
      <c r="O5659" s="67">
        <v>234.39999999999782</v>
      </c>
      <c r="T5659"/>
    </row>
    <row r="5660" spans="1:25" ht="15">
      <c r="A5660" s="28" t="s">
        <v>2517</v>
      </c>
      <c r="B5660" s="63" t="s">
        <v>2555</v>
      </c>
      <c r="C5660" s="3"/>
      <c r="D5660" s="3"/>
      <c r="E5660" s="9" t="s">
        <v>278</v>
      </c>
      <c r="F5660" s="9" t="s">
        <v>278</v>
      </c>
      <c r="G5660" s="9" t="s">
        <v>278</v>
      </c>
      <c r="H5660" s="9" t="s">
        <v>278</v>
      </c>
      <c r="I5660" s="9">
        <v>0</v>
      </c>
      <c r="J5660" s="9">
        <v>0</v>
      </c>
      <c r="K5660" s="9" t="s">
        <v>278</v>
      </c>
      <c r="L5660" s="9">
        <v>231.70000000000437</v>
      </c>
      <c r="M5660" s="9"/>
      <c r="O5660" s="67">
        <v>231.70000000000437</v>
      </c>
      <c r="T5660"/>
    </row>
    <row r="5661" spans="1:25" ht="15">
      <c r="A5661" s="28" t="s">
        <v>2518</v>
      </c>
      <c r="B5661" s="63" t="s">
        <v>2546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 t="s">
        <v>278</v>
      </c>
      <c r="L5661" s="9">
        <v>228.09999999999491</v>
      </c>
      <c r="M5661" s="9"/>
      <c r="O5661" s="67">
        <v>228.09999999999491</v>
      </c>
      <c r="T5661"/>
    </row>
    <row r="5662" spans="1:25" ht="15">
      <c r="A5662" s="28" t="s">
        <v>2519</v>
      </c>
      <c r="B5662" s="63" t="s">
        <v>2558</v>
      </c>
      <c r="C5662" s="3"/>
      <c r="D5662" s="3"/>
      <c r="E5662" s="9" t="s">
        <v>278</v>
      </c>
      <c r="F5662" s="9" t="s">
        <v>278</v>
      </c>
      <c r="G5662" s="9" t="s">
        <v>278</v>
      </c>
      <c r="H5662" s="9" t="s">
        <v>278</v>
      </c>
      <c r="I5662" s="9">
        <v>0</v>
      </c>
      <c r="J5662" s="9">
        <v>0</v>
      </c>
      <c r="K5662" s="9" t="s">
        <v>278</v>
      </c>
      <c r="L5662" s="9">
        <v>224.89999999999054</v>
      </c>
      <c r="M5662" s="9"/>
      <c r="O5662" s="67">
        <v>224.89999999999054</v>
      </c>
      <c r="T5662"/>
    </row>
    <row r="5663" spans="1:25" ht="15">
      <c r="A5663" s="28" t="s">
        <v>2520</v>
      </c>
      <c r="B5663" s="273" t="s">
        <v>1904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217.09999999999854</v>
      </c>
      <c r="L5663" s="9" t="s">
        <v>278</v>
      </c>
      <c r="M5663" s="9"/>
      <c r="O5663" s="67">
        <v>217.09999999999854</v>
      </c>
      <c r="T5663"/>
    </row>
    <row r="5664" spans="1:25" ht="15">
      <c r="A5664" s="28" t="s">
        <v>2521</v>
      </c>
      <c r="B5664" s="63" t="s">
        <v>2560</v>
      </c>
      <c r="C5664" s="3"/>
      <c r="D5664" s="3"/>
      <c r="E5664" s="9" t="s">
        <v>278</v>
      </c>
      <c r="F5664" s="9" t="s">
        <v>278</v>
      </c>
      <c r="G5664" s="9" t="s">
        <v>278</v>
      </c>
      <c r="H5664" s="9" t="s">
        <v>278</v>
      </c>
      <c r="I5664" s="9">
        <v>0</v>
      </c>
      <c r="J5664" s="9">
        <v>0</v>
      </c>
      <c r="K5664" s="9" t="s">
        <v>278</v>
      </c>
      <c r="L5664" s="9">
        <v>216.85000000000218</v>
      </c>
      <c r="M5664" s="9"/>
      <c r="O5664" s="67">
        <v>216.85000000000218</v>
      </c>
      <c r="T5664"/>
    </row>
    <row r="5665" spans="1:20" ht="15">
      <c r="A5665" s="28" t="s">
        <v>2522</v>
      </c>
      <c r="B5665" s="63" t="s">
        <v>2544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>
        <v>0</v>
      </c>
      <c r="J5665" s="9">
        <v>0</v>
      </c>
      <c r="K5665" s="9" t="s">
        <v>278</v>
      </c>
      <c r="L5665" s="9">
        <v>206.49999999998909</v>
      </c>
      <c r="M5665" s="9"/>
      <c r="O5665" s="67">
        <v>206.49999999998909</v>
      </c>
      <c r="T5665"/>
    </row>
    <row r="5666" spans="1:20" ht="15">
      <c r="A5666" s="28" t="s">
        <v>2523</v>
      </c>
      <c r="B5666" s="63" t="s">
        <v>2549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193.35000000000218</v>
      </c>
      <c r="M5666" s="9"/>
      <c r="O5666" s="67">
        <v>193.35000000000218</v>
      </c>
      <c r="T5666"/>
    </row>
    <row r="5667" spans="1:20" ht="15">
      <c r="A5667" s="28" t="s">
        <v>2524</v>
      </c>
      <c r="B5667" s="63" t="s">
        <v>2553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 t="s">
        <v>278</v>
      </c>
      <c r="L5667" s="9">
        <v>188.25</v>
      </c>
      <c r="M5667" s="9"/>
      <c r="O5667" s="67">
        <v>188.25</v>
      </c>
      <c r="T5667"/>
    </row>
    <row r="5668" spans="1:20" ht="15">
      <c r="A5668" s="28" t="s">
        <v>2525</v>
      </c>
      <c r="B5668" s="63" t="s">
        <v>2557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>
        <v>0</v>
      </c>
      <c r="J5668" s="9">
        <v>0</v>
      </c>
      <c r="K5668" s="9" t="s">
        <v>278</v>
      </c>
      <c r="L5668" s="9">
        <v>165.25000000000728</v>
      </c>
      <c r="M5668" s="9"/>
      <c r="O5668" s="67">
        <v>165.25000000000728</v>
      </c>
      <c r="T5668"/>
    </row>
    <row r="5669" spans="1:20" ht="15">
      <c r="A5669" s="28" t="s">
        <v>2526</v>
      </c>
      <c r="B5669" s="63" t="s">
        <v>2551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>
        <v>0</v>
      </c>
      <c r="J5669" s="9">
        <v>0</v>
      </c>
      <c r="K5669" s="9" t="s">
        <v>278</v>
      </c>
      <c r="L5669" s="9">
        <v>164.90000000000691</v>
      </c>
      <c r="M5669" s="9"/>
      <c r="O5669" s="67">
        <v>164.90000000000691</v>
      </c>
      <c r="T5669"/>
    </row>
    <row r="5670" spans="1:20" ht="15">
      <c r="A5670" s="28" t="s">
        <v>2527</v>
      </c>
      <c r="B5670" s="273" t="s">
        <v>2540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161.89999999999418</v>
      </c>
      <c r="M5670" s="9"/>
      <c r="O5670" s="67">
        <v>161.89999999999418</v>
      </c>
      <c r="T5670"/>
    </row>
    <row r="5671" spans="1:20" ht="15">
      <c r="A5671" s="28" t="s">
        <v>2528</v>
      </c>
      <c r="B5671" s="63" t="s">
        <v>2567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>
        <v>0</v>
      </c>
      <c r="J5671" s="9">
        <v>0</v>
      </c>
      <c r="K5671" s="9" t="s">
        <v>278</v>
      </c>
      <c r="L5671" s="9">
        <v>156.99999999999636</v>
      </c>
      <c r="M5671" s="9"/>
      <c r="O5671" s="67">
        <v>156.99999999999636</v>
      </c>
      <c r="T5671"/>
    </row>
    <row r="5672" spans="1:20" ht="15">
      <c r="A5672" s="28" t="s">
        <v>2529</v>
      </c>
      <c r="B5672" s="273" t="s">
        <v>2541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 t="s">
        <v>278</v>
      </c>
      <c r="L5672" s="9">
        <v>120.29999999999563</v>
      </c>
      <c r="M5672" s="9"/>
      <c r="O5672" s="67">
        <v>120.29999999999563</v>
      </c>
      <c r="T5672"/>
    </row>
    <row r="5673" spans="1:20" ht="15">
      <c r="A5673" s="28" t="s">
        <v>2530</v>
      </c>
      <c r="B5673" s="63" t="s">
        <v>2550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>
        <v>0</v>
      </c>
      <c r="J5673" s="9">
        <v>0</v>
      </c>
      <c r="K5673" s="9" t="s">
        <v>278</v>
      </c>
      <c r="L5673" s="9">
        <v>86</v>
      </c>
      <c r="M5673" s="9"/>
      <c r="O5673" s="67">
        <v>86</v>
      </c>
      <c r="T5673"/>
    </row>
    <row r="5674" spans="1:20" ht="15">
      <c r="A5674" s="28" t="s">
        <v>2531</v>
      </c>
      <c r="B5674" s="63" t="s">
        <v>726</v>
      </c>
      <c r="E5674" s="9" t="s">
        <v>278</v>
      </c>
      <c r="F5674" s="9" t="s">
        <v>278</v>
      </c>
      <c r="G5674" s="9" t="s">
        <v>278</v>
      </c>
      <c r="H5674" s="9">
        <v>85.600000000005821</v>
      </c>
      <c r="I5674" s="9">
        <v>0</v>
      </c>
      <c r="J5674" s="9">
        <v>0</v>
      </c>
      <c r="K5674" s="9" t="s">
        <v>278</v>
      </c>
      <c r="L5674" s="9" t="s">
        <v>278</v>
      </c>
      <c r="M5674" s="9"/>
      <c r="O5674" s="67">
        <v>85.600000000005821</v>
      </c>
      <c r="T5674"/>
    </row>
    <row r="5675" spans="1:20" ht="15">
      <c r="A5675" s="28" t="s">
        <v>2532</v>
      </c>
      <c r="B5675" s="63" t="s">
        <v>2543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>
        <v>0</v>
      </c>
      <c r="J5675" s="9">
        <v>0</v>
      </c>
      <c r="K5675" s="9" t="s">
        <v>278</v>
      </c>
      <c r="L5675" s="9">
        <v>53.699999999993452</v>
      </c>
      <c r="M5675" s="9"/>
      <c r="O5675" s="67">
        <v>53.699999999993452</v>
      </c>
      <c r="T5675"/>
    </row>
    <row r="5676" spans="1:20" ht="15">
      <c r="A5676" s="28" t="s">
        <v>2533</v>
      </c>
      <c r="B5676" s="63" t="s">
        <v>2568</v>
      </c>
      <c r="C5676" s="3"/>
      <c r="D5676" s="3"/>
      <c r="E5676" s="9" t="s">
        <v>278</v>
      </c>
      <c r="F5676" s="9" t="s">
        <v>278</v>
      </c>
      <c r="G5676" s="9" t="s">
        <v>278</v>
      </c>
      <c r="H5676" s="9" t="s">
        <v>278</v>
      </c>
      <c r="I5676" s="9">
        <v>0</v>
      </c>
      <c r="J5676" s="9">
        <v>0</v>
      </c>
      <c r="K5676" s="9" t="s">
        <v>278</v>
      </c>
      <c r="L5676" s="9">
        <v>40.499999999996362</v>
      </c>
      <c r="M5676" s="9"/>
      <c r="O5676" s="67">
        <v>40.499999999996362</v>
      </c>
      <c r="T5676"/>
    </row>
    <row r="5677" spans="1:20" ht="15">
      <c r="A5677" s="28" t="s">
        <v>2534</v>
      </c>
      <c r="B5677" s="63" t="s">
        <v>701</v>
      </c>
      <c r="E5677" s="9" t="s">
        <v>278</v>
      </c>
      <c r="F5677" s="9" t="s">
        <v>278</v>
      </c>
      <c r="G5677" s="9" t="s">
        <v>278</v>
      </c>
      <c r="H5677" s="9">
        <v>31.650000000005093</v>
      </c>
      <c r="I5677" s="9">
        <v>0</v>
      </c>
      <c r="J5677" s="9">
        <v>0</v>
      </c>
      <c r="K5677" s="9" t="s">
        <v>278</v>
      </c>
      <c r="L5677" s="9" t="s">
        <v>278</v>
      </c>
      <c r="M5677" s="9"/>
      <c r="O5677" s="67">
        <v>31.650000000005093</v>
      </c>
      <c r="T5677"/>
    </row>
    <row r="5678" spans="1:20" ht="15">
      <c r="A5678" s="28" t="s">
        <v>2535</v>
      </c>
      <c r="B5678" s="273" t="s">
        <v>1884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 t="s">
        <v>278</v>
      </c>
      <c r="M5678" s="9"/>
      <c r="O5678" s="67">
        <v>0</v>
      </c>
      <c r="T5678"/>
    </row>
    <row r="5679" spans="1:20" ht="15">
      <c r="A5679" s="28" t="s">
        <v>2536</v>
      </c>
      <c r="B5679" s="218" t="s">
        <v>1547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>
        <v>0</v>
      </c>
      <c r="J5679" s="9">
        <v>0</v>
      </c>
      <c r="K5679" s="9" t="s">
        <v>278</v>
      </c>
      <c r="L5679" s="9" t="s">
        <v>278</v>
      </c>
      <c r="M5679" s="9"/>
      <c r="O5679" s="67">
        <v>0</v>
      </c>
      <c r="T5679"/>
    </row>
    <row r="5680" spans="1:20" ht="15">
      <c r="A5680" s="28" t="s">
        <v>2537</v>
      </c>
      <c r="B5680" s="205" t="s">
        <v>1551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>
        <v>0</v>
      </c>
      <c r="J5680" s="9">
        <v>0</v>
      </c>
      <c r="K5680" s="9" t="s">
        <v>278</v>
      </c>
      <c r="L5680" s="9" t="s">
        <v>278</v>
      </c>
      <c r="M5680" s="9"/>
      <c r="O5680" s="67">
        <v>0</v>
      </c>
      <c r="T5680"/>
    </row>
    <row r="5681" spans="1:20" ht="15">
      <c r="A5681" s="28" t="s">
        <v>2538</v>
      </c>
      <c r="B5681" s="205" t="s">
        <v>1557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>
        <v>0</v>
      </c>
      <c r="J5681" s="9">
        <v>0</v>
      </c>
      <c r="K5681" s="9" t="s">
        <v>278</v>
      </c>
      <c r="L5681" s="9" t="s">
        <v>278</v>
      </c>
      <c r="M5681" s="9"/>
      <c r="O5681" s="67">
        <v>0</v>
      </c>
      <c r="T5681"/>
    </row>
    <row r="5682" spans="1:20" ht="15">
      <c r="A5682" s="28" t="s">
        <v>2539</v>
      </c>
      <c r="B5682" s="205" t="s">
        <v>1556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>
        <v>0</v>
      </c>
      <c r="J5682" s="9">
        <v>0</v>
      </c>
      <c r="K5682" s="9" t="s">
        <v>278</v>
      </c>
      <c r="L5682" s="9" t="s">
        <v>278</v>
      </c>
      <c r="M5682" s="9"/>
      <c r="O5682" s="67">
        <v>0</v>
      </c>
      <c r="T5682"/>
    </row>
    <row r="5683" spans="1:20" ht="15">
      <c r="A5683" s="28" t="s">
        <v>2687</v>
      </c>
      <c r="B5683" s="205" t="s">
        <v>1554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>
        <v>0</v>
      </c>
      <c r="J5683" s="9">
        <v>0</v>
      </c>
      <c r="K5683" s="9" t="s">
        <v>278</v>
      </c>
      <c r="L5683" s="9" t="s">
        <v>278</v>
      </c>
      <c r="M5683" s="9"/>
      <c r="O5683" s="67">
        <v>0</v>
      </c>
      <c r="T5683"/>
    </row>
    <row r="5684" spans="1:20" ht="15">
      <c r="A5684" s="28" t="s">
        <v>2688</v>
      </c>
      <c r="B5684" s="205" t="s">
        <v>1581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>
        <v>0</v>
      </c>
      <c r="J5684" s="9">
        <v>0</v>
      </c>
      <c r="K5684" s="9" t="s">
        <v>278</v>
      </c>
      <c r="L5684" s="9" t="s">
        <v>278</v>
      </c>
      <c r="M5684" s="9"/>
      <c r="O5684" s="67">
        <v>0</v>
      </c>
      <c r="T5684"/>
    </row>
    <row r="5685" spans="1:20" ht="15">
      <c r="A5685" s="28" t="s">
        <v>2689</v>
      </c>
      <c r="B5685" s="205" t="s">
        <v>1564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>
        <v>0</v>
      </c>
      <c r="J5685" s="9">
        <v>0</v>
      </c>
      <c r="K5685" s="9" t="s">
        <v>278</v>
      </c>
      <c r="L5685" s="9" t="s">
        <v>278</v>
      </c>
      <c r="M5685" s="9"/>
      <c r="O5685" s="67">
        <v>0</v>
      </c>
      <c r="T5685"/>
    </row>
    <row r="5686" spans="1:20" ht="15">
      <c r="A5686" s="291" t="s">
        <v>3944</v>
      </c>
      <c r="B5686" s="63" t="s">
        <v>4006</v>
      </c>
      <c r="C5686" s="3"/>
      <c r="D5686" s="3"/>
      <c r="E5686" s="9"/>
      <c r="F5686" s="9"/>
      <c r="G5686" s="9"/>
      <c r="H5686" s="9"/>
      <c r="L5686" s="69"/>
      <c r="M5686" s="69"/>
      <c r="N5686" s="67"/>
      <c r="T5686"/>
    </row>
    <row r="5687" spans="1:20" ht="15">
      <c r="A5687" s="291" t="s">
        <v>3945</v>
      </c>
      <c r="B5687" s="63" t="s">
        <v>4007</v>
      </c>
      <c r="C5687" s="3"/>
      <c r="D5687" s="3"/>
      <c r="E5687" s="9"/>
      <c r="F5687" s="9"/>
      <c r="G5687" s="9"/>
      <c r="H5687" s="9"/>
      <c r="L5687" s="69"/>
      <c r="M5687" s="69"/>
      <c r="N5687" s="67"/>
      <c r="T5687"/>
    </row>
    <row r="5688" spans="1:20" ht="15">
      <c r="A5688" s="291" t="s">
        <v>3946</v>
      </c>
      <c r="B5688" s="63" t="s">
        <v>4008</v>
      </c>
      <c r="C5688" s="3"/>
      <c r="D5688" s="3"/>
      <c r="E5688" s="9"/>
      <c r="F5688" s="9"/>
      <c r="G5688" s="9"/>
      <c r="H5688" s="9"/>
      <c r="L5688" s="69"/>
      <c r="M5688" s="69"/>
      <c r="N5688" s="67"/>
      <c r="T5688"/>
    </row>
    <row r="5689" spans="1:20" ht="15">
      <c r="A5689" s="291" t="s">
        <v>3947</v>
      </c>
      <c r="B5689" s="63" t="s">
        <v>4009</v>
      </c>
      <c r="C5689" s="3"/>
      <c r="D5689" s="3"/>
      <c r="E5689" s="9"/>
      <c r="F5689" s="9"/>
      <c r="G5689" s="9"/>
      <c r="H5689" s="9"/>
      <c r="L5689" s="69"/>
      <c r="M5689" s="69"/>
      <c r="N5689" s="67"/>
      <c r="T5689"/>
    </row>
    <row r="5690" spans="1:20" ht="15">
      <c r="A5690" s="291" t="s">
        <v>3948</v>
      </c>
      <c r="B5690" s="63" t="s">
        <v>4010</v>
      </c>
      <c r="C5690" s="3"/>
      <c r="D5690" s="3"/>
      <c r="E5690" s="9"/>
      <c r="F5690" s="9"/>
      <c r="G5690" s="9"/>
      <c r="H5690" s="9"/>
      <c r="L5690" s="69"/>
      <c r="M5690" s="69"/>
      <c r="N5690" s="67"/>
      <c r="T5690"/>
    </row>
    <row r="5691" spans="1:20" ht="15">
      <c r="A5691" s="291" t="s">
        <v>3949</v>
      </c>
      <c r="B5691" s="63" t="s">
        <v>4011</v>
      </c>
      <c r="C5691" s="3"/>
      <c r="D5691" s="3"/>
      <c r="E5691" s="9"/>
      <c r="F5691" s="9"/>
      <c r="G5691" s="9"/>
      <c r="H5691" s="9"/>
      <c r="L5691" s="69"/>
      <c r="M5691" s="69"/>
      <c r="N5691" s="67"/>
      <c r="T5691"/>
    </row>
    <row r="5692" spans="1:20" ht="15">
      <c r="A5692" s="291" t="s">
        <v>3950</v>
      </c>
      <c r="B5692" s="63" t="s">
        <v>4012</v>
      </c>
      <c r="C5692" s="3"/>
      <c r="D5692" s="3"/>
      <c r="E5692" s="9"/>
      <c r="F5692" s="9"/>
      <c r="G5692" s="9"/>
      <c r="H5692" s="9"/>
      <c r="L5692" s="69"/>
      <c r="M5692" s="69"/>
      <c r="N5692" s="67"/>
      <c r="T5692"/>
    </row>
    <row r="5693" spans="1:20" ht="15">
      <c r="A5693" s="291" t="s">
        <v>3951</v>
      </c>
      <c r="B5693" s="63" t="s">
        <v>4013</v>
      </c>
      <c r="C5693" s="3"/>
      <c r="D5693" s="3"/>
      <c r="E5693" s="9"/>
      <c r="F5693" s="9"/>
      <c r="G5693" s="9"/>
      <c r="H5693" s="9"/>
      <c r="L5693" s="69"/>
      <c r="M5693" s="69"/>
      <c r="N5693" s="67"/>
      <c r="T5693"/>
    </row>
    <row r="5694" spans="1:20" ht="15">
      <c r="A5694" s="291" t="s">
        <v>3952</v>
      </c>
      <c r="B5694" s="63" t="s">
        <v>4014</v>
      </c>
      <c r="C5694" s="3"/>
      <c r="D5694" s="3"/>
      <c r="E5694" s="9"/>
      <c r="F5694" s="9"/>
      <c r="G5694" s="9"/>
      <c r="H5694" s="9"/>
      <c r="L5694" s="69"/>
      <c r="M5694" s="69"/>
      <c r="N5694" s="67"/>
      <c r="T5694"/>
    </row>
    <row r="5695" spans="1:20" ht="15">
      <c r="A5695" s="291" t="s">
        <v>3953</v>
      </c>
      <c r="B5695" s="63" t="s">
        <v>4033</v>
      </c>
      <c r="C5695" s="3"/>
      <c r="D5695" s="3"/>
      <c r="E5695" s="9"/>
      <c r="F5695" s="9"/>
      <c r="G5695" s="9"/>
      <c r="H5695" s="9"/>
      <c r="L5695" s="69"/>
      <c r="M5695" s="69"/>
      <c r="N5695" s="67"/>
      <c r="T5695"/>
    </row>
    <row r="5696" spans="1:20" ht="15">
      <c r="A5696" s="291" t="s">
        <v>3954</v>
      </c>
      <c r="B5696" s="63" t="s">
        <v>4015</v>
      </c>
      <c r="C5696" s="3"/>
      <c r="D5696" s="3"/>
      <c r="E5696" s="9"/>
      <c r="F5696" s="9"/>
      <c r="G5696" s="9"/>
      <c r="H5696" s="9"/>
      <c r="L5696" s="69"/>
      <c r="M5696" s="69"/>
      <c r="N5696" s="67"/>
      <c r="T5696"/>
    </row>
    <row r="5697" spans="1:20" ht="15">
      <c r="A5697" s="291" t="s">
        <v>3955</v>
      </c>
      <c r="B5697" s="63" t="s">
        <v>4016</v>
      </c>
      <c r="C5697" s="3"/>
      <c r="D5697" s="3"/>
      <c r="E5697" s="9"/>
      <c r="F5697" s="9"/>
      <c r="G5697" s="9"/>
      <c r="H5697" s="9"/>
      <c r="L5697" s="69"/>
      <c r="M5697" s="69"/>
      <c r="N5697" s="67"/>
      <c r="T5697"/>
    </row>
    <row r="5698" spans="1:20" ht="15">
      <c r="A5698" s="291" t="s">
        <v>3956</v>
      </c>
      <c r="B5698" s="63" t="s">
        <v>4017</v>
      </c>
      <c r="C5698" s="3"/>
      <c r="D5698" s="3"/>
      <c r="E5698" s="9"/>
      <c r="F5698" s="9"/>
      <c r="G5698" s="9"/>
      <c r="H5698" s="9"/>
      <c r="L5698" s="69"/>
      <c r="M5698" s="69"/>
      <c r="N5698" s="67"/>
      <c r="T5698"/>
    </row>
    <row r="5699" spans="1:20" ht="15">
      <c r="A5699" s="291" t="s">
        <v>3957</v>
      </c>
      <c r="B5699" s="63" t="s">
        <v>4018</v>
      </c>
      <c r="C5699" s="3"/>
      <c r="D5699" s="3"/>
      <c r="E5699" s="9"/>
      <c r="F5699" s="9"/>
      <c r="G5699" s="9"/>
      <c r="H5699" s="9"/>
      <c r="L5699" s="69"/>
      <c r="M5699" s="69"/>
      <c r="N5699" s="67"/>
      <c r="T5699"/>
    </row>
    <row r="5700" spans="1:20" ht="15">
      <c r="A5700" s="291" t="s">
        <v>3958</v>
      </c>
      <c r="B5700" s="63" t="s">
        <v>4019</v>
      </c>
      <c r="C5700" s="3"/>
      <c r="D5700" s="3"/>
      <c r="E5700" s="9"/>
      <c r="F5700" s="9"/>
      <c r="G5700" s="9"/>
      <c r="H5700" s="9"/>
      <c r="L5700" s="69"/>
      <c r="M5700" s="69"/>
      <c r="N5700" s="67"/>
      <c r="T5700"/>
    </row>
    <row r="5701" spans="1:20" ht="15">
      <c r="A5701" s="291" t="s">
        <v>3959</v>
      </c>
      <c r="B5701" s="63" t="s">
        <v>4020</v>
      </c>
      <c r="C5701" s="3"/>
      <c r="D5701" s="3"/>
      <c r="E5701" s="9"/>
      <c r="F5701" s="9"/>
      <c r="G5701" s="9"/>
      <c r="H5701" s="9"/>
      <c r="L5701" s="69"/>
      <c r="M5701" s="69"/>
      <c r="N5701" s="67"/>
      <c r="T5701"/>
    </row>
    <row r="5702" spans="1:20" ht="15">
      <c r="A5702" s="291" t="s">
        <v>3960</v>
      </c>
      <c r="B5702" s="63" t="s">
        <v>4021</v>
      </c>
      <c r="C5702" s="3"/>
      <c r="D5702" s="3"/>
      <c r="E5702" s="9"/>
      <c r="F5702" s="9"/>
      <c r="G5702" s="9"/>
      <c r="H5702" s="9"/>
      <c r="L5702" s="69"/>
      <c r="M5702" s="69"/>
      <c r="N5702" s="67"/>
      <c r="T5702"/>
    </row>
    <row r="5703" spans="1:20" ht="15">
      <c r="A5703" s="291" t="s">
        <v>3961</v>
      </c>
      <c r="B5703" s="63" t="s">
        <v>4022</v>
      </c>
      <c r="C5703" s="3"/>
      <c r="D5703" s="3"/>
      <c r="E5703" s="9"/>
      <c r="F5703" s="9"/>
      <c r="G5703" s="9"/>
      <c r="H5703" s="9"/>
      <c r="L5703" s="69"/>
      <c r="M5703" s="69"/>
      <c r="N5703" s="67"/>
      <c r="T5703"/>
    </row>
    <row r="5704" spans="1:20" ht="15">
      <c r="A5704" s="291" t="s">
        <v>3962</v>
      </c>
      <c r="B5704" s="63" t="s">
        <v>4023</v>
      </c>
      <c r="C5704" s="3"/>
      <c r="D5704" s="3"/>
      <c r="E5704" s="9"/>
      <c r="F5704" s="9"/>
      <c r="G5704" s="9"/>
      <c r="H5704" s="9"/>
      <c r="L5704" s="69"/>
      <c r="M5704" s="69"/>
      <c r="N5704" s="67"/>
      <c r="T5704"/>
    </row>
    <row r="5705" spans="1:20" ht="15">
      <c r="A5705" s="291" t="s">
        <v>3963</v>
      </c>
      <c r="B5705" s="63" t="s">
        <v>4024</v>
      </c>
      <c r="C5705" s="3"/>
      <c r="D5705" s="3"/>
      <c r="E5705" s="9"/>
      <c r="F5705" s="9"/>
      <c r="G5705" s="9"/>
      <c r="H5705" s="9"/>
      <c r="L5705" s="69"/>
      <c r="M5705" s="69"/>
      <c r="N5705" s="67"/>
      <c r="T5705"/>
    </row>
    <row r="5706" spans="1:20" ht="15">
      <c r="A5706" s="291" t="s">
        <v>3964</v>
      </c>
      <c r="B5706" s="63" t="s">
        <v>4025</v>
      </c>
      <c r="C5706" s="3"/>
      <c r="D5706" s="3"/>
      <c r="E5706" s="9"/>
      <c r="F5706" s="9"/>
      <c r="G5706" s="9"/>
      <c r="H5706" s="9"/>
      <c r="L5706" s="69"/>
      <c r="M5706" s="69"/>
      <c r="N5706" s="67"/>
      <c r="T5706"/>
    </row>
    <row r="5707" spans="1:20" ht="15">
      <c r="A5707" s="291" t="s">
        <v>3965</v>
      </c>
      <c r="B5707" s="63" t="s">
        <v>4026</v>
      </c>
      <c r="C5707" s="3"/>
      <c r="D5707" s="3"/>
      <c r="E5707" s="9"/>
      <c r="F5707" s="9"/>
      <c r="G5707" s="9"/>
      <c r="H5707" s="9"/>
      <c r="L5707" s="69"/>
      <c r="M5707" s="69"/>
      <c r="N5707" s="67"/>
      <c r="T5707"/>
    </row>
    <row r="5708" spans="1:20" ht="15">
      <c r="A5708" s="291" t="s">
        <v>3966</v>
      </c>
      <c r="B5708" s="63" t="s">
        <v>4027</v>
      </c>
      <c r="C5708" s="3"/>
      <c r="D5708" s="3"/>
      <c r="E5708" s="9"/>
      <c r="F5708" s="9"/>
      <c r="G5708" s="9"/>
      <c r="H5708" s="9"/>
      <c r="L5708" s="69"/>
      <c r="M5708" s="69"/>
      <c r="N5708" s="67"/>
      <c r="T5708"/>
    </row>
    <row r="5709" spans="1:20" ht="15">
      <c r="A5709" s="291" t="s">
        <v>4034</v>
      </c>
      <c r="B5709" s="63" t="s">
        <v>4028</v>
      </c>
      <c r="C5709" s="3"/>
      <c r="D5709" s="3"/>
      <c r="E5709" s="9"/>
      <c r="F5709" s="9"/>
      <c r="G5709" s="9"/>
      <c r="H5709" s="9"/>
      <c r="L5709" s="69"/>
      <c r="M5709" s="69"/>
      <c r="N5709" s="67"/>
      <c r="T5709"/>
    </row>
    <row r="5710" spans="1:20" ht="15">
      <c r="A5710" s="291" t="s">
        <v>4187</v>
      </c>
      <c r="B5710" s="63" t="s">
        <v>4029</v>
      </c>
      <c r="C5710" s="3"/>
      <c r="D5710" s="3"/>
      <c r="E5710" s="9"/>
      <c r="F5710" s="9"/>
      <c r="G5710" s="9"/>
      <c r="H5710" s="9"/>
      <c r="L5710" s="69"/>
      <c r="M5710" s="69"/>
      <c r="N5710" s="67"/>
      <c r="T5710"/>
    </row>
    <row r="5711" spans="1:20" ht="15">
      <c r="A5711" s="291" t="s">
        <v>4312</v>
      </c>
      <c r="B5711" s="63" t="s">
        <v>4030</v>
      </c>
      <c r="C5711" s="3"/>
      <c r="D5711" s="3"/>
      <c r="E5711" s="9"/>
      <c r="F5711" s="9"/>
      <c r="G5711" s="9"/>
      <c r="H5711" s="9"/>
      <c r="L5711" s="69"/>
      <c r="M5711" s="69"/>
      <c r="N5711" s="67"/>
      <c r="T5711"/>
    </row>
    <row r="5712" spans="1:20" ht="15">
      <c r="A5712" s="291" t="s">
        <v>4372</v>
      </c>
      <c r="B5712" s="63" t="s">
        <v>4031</v>
      </c>
      <c r="C5712" s="3"/>
      <c r="D5712" s="3"/>
      <c r="E5712" s="9"/>
      <c r="F5712" s="9"/>
      <c r="G5712" s="9"/>
      <c r="H5712" s="9"/>
      <c r="L5712" s="69"/>
      <c r="M5712" s="69"/>
      <c r="N5712" s="67"/>
      <c r="T5712"/>
    </row>
    <row r="5713" spans="1:24" ht="15">
      <c r="A5713" s="291" t="s">
        <v>4373</v>
      </c>
      <c r="B5713" s="63" t="s">
        <v>4032</v>
      </c>
      <c r="C5713" s="3"/>
      <c r="D5713" s="3"/>
      <c r="E5713" s="9"/>
      <c r="F5713" s="9"/>
      <c r="G5713" s="9"/>
      <c r="H5713" s="9"/>
      <c r="L5713" s="69"/>
      <c r="M5713" s="69"/>
      <c r="N5713" s="67"/>
      <c r="T5713"/>
    </row>
    <row r="5714" spans="1:24" ht="15">
      <c r="A5714" s="291" t="s">
        <v>4374</v>
      </c>
      <c r="B5714" s="63" t="s">
        <v>4035</v>
      </c>
      <c r="C5714" s="3"/>
      <c r="D5714" s="3"/>
      <c r="E5714" s="9"/>
      <c r="F5714" s="9"/>
      <c r="G5714" s="9"/>
      <c r="H5714" s="9"/>
      <c r="L5714" s="69"/>
      <c r="M5714" s="69"/>
      <c r="N5714" s="67"/>
      <c r="T5714"/>
    </row>
    <row r="5715" spans="1:24" ht="15">
      <c r="A5715" s="291" t="s">
        <v>4375</v>
      </c>
      <c r="B5715" s="63" t="s">
        <v>4186</v>
      </c>
      <c r="C5715" s="3"/>
      <c r="D5715" s="3"/>
      <c r="E5715" s="9"/>
      <c r="F5715" s="9"/>
      <c r="G5715" s="9"/>
      <c r="H5715" s="9"/>
      <c r="L5715" s="69"/>
      <c r="M5715" s="69"/>
      <c r="N5715" s="67"/>
      <c r="T5715"/>
    </row>
    <row r="5716" spans="1:24" ht="15">
      <c r="A5716" s="291" t="s">
        <v>4376</v>
      </c>
      <c r="B5716" s="63" t="s">
        <v>4309</v>
      </c>
      <c r="C5716" s="3"/>
      <c r="D5716" s="3"/>
      <c r="E5716" s="9"/>
      <c r="F5716" s="9"/>
      <c r="G5716" s="9"/>
      <c r="H5716" s="9"/>
      <c r="L5716" s="69"/>
      <c r="M5716" s="69"/>
      <c r="N5716" s="67"/>
      <c r="T5716"/>
    </row>
    <row r="5717" spans="1:24" ht="15">
      <c r="A5717" s="28"/>
      <c r="B5717" s="63"/>
      <c r="E5717" s="9"/>
      <c r="F5717" s="9"/>
      <c r="G5717" s="9"/>
      <c r="H5717" s="9"/>
      <c r="L5717" s="69"/>
      <c r="M5717" s="69"/>
      <c r="N5717" s="67"/>
      <c r="T5717"/>
    </row>
    <row r="5718" spans="1:24" ht="15">
      <c r="A5718" s="28"/>
      <c r="E5718" s="9"/>
      <c r="L5718" s="69"/>
      <c r="M5718" s="69"/>
      <c r="T5718"/>
    </row>
    <row r="5719" spans="1:24" ht="15">
      <c r="A5719" s="28"/>
      <c r="B5719" s="63"/>
      <c r="E5719" s="9"/>
      <c r="L5719" s="69"/>
      <c r="M5719" s="69"/>
      <c r="T5719"/>
    </row>
    <row r="5720" spans="1:24" ht="25.5">
      <c r="A5720" s="23" t="s">
        <v>211</v>
      </c>
      <c r="L5720" s="69"/>
      <c r="M5720" s="69"/>
      <c r="T5720"/>
    </row>
    <row r="5721" spans="1:24">
      <c r="L5721" s="69"/>
      <c r="M5721" s="69"/>
      <c r="T5721"/>
    </row>
    <row r="5722" spans="1:24" ht="15">
      <c r="A5722" s="39"/>
      <c r="B5722" s="39"/>
      <c r="C5722" s="39"/>
      <c r="D5722" s="39"/>
      <c r="E5722" s="61">
        <v>2016</v>
      </c>
      <c r="F5722" s="61">
        <v>2017</v>
      </c>
      <c r="G5722" s="61">
        <v>2018</v>
      </c>
      <c r="H5722" s="61">
        <v>2019</v>
      </c>
      <c r="I5722" s="61">
        <v>2020</v>
      </c>
      <c r="J5722" s="61">
        <v>2021</v>
      </c>
      <c r="K5722" s="61">
        <v>2022</v>
      </c>
      <c r="L5722" s="61">
        <v>2023</v>
      </c>
      <c r="M5722" s="61">
        <v>2024</v>
      </c>
      <c r="O5722" s="70" t="s">
        <v>40</v>
      </c>
      <c r="T5722"/>
    </row>
    <row r="5723" spans="1:24" ht="15">
      <c r="A5723" s="28" t="s">
        <v>0</v>
      </c>
      <c r="B5723" s="63" t="s">
        <v>19</v>
      </c>
      <c r="E5723" s="211">
        <v>40.700000000000003</v>
      </c>
      <c r="F5723" s="211">
        <v>341</v>
      </c>
      <c r="G5723" s="216">
        <v>160.6</v>
      </c>
      <c r="H5723" s="216">
        <v>330.39999999999964</v>
      </c>
      <c r="I5723" s="9" t="s">
        <v>183</v>
      </c>
      <c r="J5723" s="9" t="s">
        <v>183</v>
      </c>
      <c r="K5723" s="9" t="s">
        <v>183</v>
      </c>
      <c r="L5723" s="9" t="s">
        <v>183</v>
      </c>
      <c r="M5723" s="9"/>
      <c r="O5723" s="67">
        <v>872.69999999999959</v>
      </c>
      <c r="Q5723" t="s">
        <v>915</v>
      </c>
      <c r="T5723" s="3" t="s">
        <v>916</v>
      </c>
      <c r="U5723" s="63"/>
      <c r="V5723" s="87"/>
      <c r="W5723" s="63"/>
      <c r="X5723" s="63"/>
    </row>
    <row r="5724" spans="1:24" ht="15">
      <c r="A5724" s="28" t="s">
        <v>2</v>
      </c>
      <c r="B5724" s="63" t="s">
        <v>1</v>
      </c>
      <c r="E5724" s="9">
        <v>12.1</v>
      </c>
      <c r="F5724" s="9">
        <v>54</v>
      </c>
      <c r="G5724" s="216">
        <v>165.4</v>
      </c>
      <c r="H5724" s="213">
        <v>468.59999999999945</v>
      </c>
      <c r="I5724" s="9" t="s">
        <v>183</v>
      </c>
      <c r="J5724" s="9" t="s">
        <v>183</v>
      </c>
      <c r="K5724" s="9" t="s">
        <v>183</v>
      </c>
      <c r="L5724" s="9" t="s">
        <v>183</v>
      </c>
      <c r="M5724" s="9"/>
      <c r="O5724" s="67">
        <v>700.09999999999945</v>
      </c>
      <c r="Q5724" t="s">
        <v>355</v>
      </c>
      <c r="T5724" s="3" t="s">
        <v>1701</v>
      </c>
      <c r="U5724" s="63"/>
      <c r="V5724" s="265"/>
      <c r="W5724" s="63"/>
      <c r="X5724" s="63"/>
    </row>
    <row r="5725" spans="1:24" ht="15">
      <c r="A5725" s="28" t="s">
        <v>3</v>
      </c>
      <c r="B5725" s="63" t="s">
        <v>141</v>
      </c>
      <c r="E5725" s="9" t="s">
        <v>278</v>
      </c>
      <c r="F5725" s="213">
        <v>341.3</v>
      </c>
      <c r="G5725" s="9">
        <v>65.900000000000006</v>
      </c>
      <c r="H5725" s="216">
        <v>288.60000000000036</v>
      </c>
      <c r="I5725" s="9" t="s">
        <v>183</v>
      </c>
      <c r="J5725" s="9" t="s">
        <v>183</v>
      </c>
      <c r="K5725" s="9" t="s">
        <v>183</v>
      </c>
      <c r="L5725" s="9" t="s">
        <v>183</v>
      </c>
      <c r="M5725" s="9"/>
      <c r="O5725" s="67">
        <v>695.80000000000041</v>
      </c>
      <c r="Q5725" t="s">
        <v>301</v>
      </c>
      <c r="T5725" s="3" t="s">
        <v>1701</v>
      </c>
      <c r="U5725" s="63"/>
      <c r="V5725" s="282"/>
      <c r="W5725" s="63"/>
      <c r="X5725" s="63"/>
    </row>
    <row r="5726" spans="1:24" ht="15">
      <c r="A5726" s="28" t="s">
        <v>5</v>
      </c>
      <c r="B5726" s="63" t="s">
        <v>35</v>
      </c>
      <c r="E5726" s="216">
        <v>20.9</v>
      </c>
      <c r="F5726" s="216">
        <v>207.3</v>
      </c>
      <c r="G5726" s="212">
        <v>234</v>
      </c>
      <c r="H5726" s="9">
        <v>116.39999999999964</v>
      </c>
      <c r="I5726" s="9" t="s">
        <v>183</v>
      </c>
      <c r="J5726" s="9" t="s">
        <v>183</v>
      </c>
      <c r="K5726" s="9" t="s">
        <v>183</v>
      </c>
      <c r="L5726" s="9" t="s">
        <v>183</v>
      </c>
      <c r="M5726" s="9"/>
      <c r="O5726" s="67">
        <v>578.59999999999968</v>
      </c>
      <c r="Q5726" t="s">
        <v>354</v>
      </c>
      <c r="T5726"/>
      <c r="U5726" s="63"/>
      <c r="V5726" s="283"/>
      <c r="W5726" s="63"/>
      <c r="X5726" s="63"/>
    </row>
    <row r="5727" spans="1:24" ht="15">
      <c r="A5727" s="28" t="s">
        <v>7</v>
      </c>
      <c r="B5727" s="63" t="s">
        <v>13</v>
      </c>
      <c r="E5727" s="64" t="s">
        <v>279</v>
      </c>
      <c r="F5727" s="216">
        <v>201</v>
      </c>
      <c r="G5727" s="216">
        <v>188.2</v>
      </c>
      <c r="H5727" s="9">
        <v>165.899999999996</v>
      </c>
      <c r="I5727" s="9" t="s">
        <v>183</v>
      </c>
      <c r="J5727" s="9" t="s">
        <v>183</v>
      </c>
      <c r="K5727" s="9" t="s">
        <v>183</v>
      </c>
      <c r="L5727" s="9" t="s">
        <v>183</v>
      </c>
      <c r="M5727" s="9"/>
      <c r="O5727" s="67">
        <v>555.09999999999604</v>
      </c>
      <c r="Q5727" t="s">
        <v>298</v>
      </c>
      <c r="T5727"/>
      <c r="U5727" s="63"/>
      <c r="V5727" s="283"/>
      <c r="W5727" s="63"/>
      <c r="X5727" s="63"/>
    </row>
    <row r="5728" spans="1:24" ht="15">
      <c r="A5728" s="28" t="s">
        <v>8</v>
      </c>
      <c r="B5728" s="63" t="s">
        <v>153</v>
      </c>
      <c r="E5728" s="9" t="s">
        <v>278</v>
      </c>
      <c r="F5728" s="9" t="s">
        <v>278</v>
      </c>
      <c r="G5728" s="213">
        <v>275.60000000000002</v>
      </c>
      <c r="H5728" s="9">
        <v>202.39999999999873</v>
      </c>
      <c r="I5728" s="9" t="s">
        <v>183</v>
      </c>
      <c r="J5728" s="9" t="s">
        <v>183</v>
      </c>
      <c r="K5728" s="9" t="s">
        <v>183</v>
      </c>
      <c r="L5728" s="9" t="s">
        <v>183</v>
      </c>
      <c r="M5728" s="9"/>
      <c r="O5728" s="67">
        <v>477.99999999999875</v>
      </c>
      <c r="Q5728" t="s">
        <v>281</v>
      </c>
      <c r="T5728" s="3" t="s">
        <v>1701</v>
      </c>
      <c r="U5728" s="63"/>
      <c r="V5728" s="87"/>
      <c r="W5728" s="63"/>
      <c r="X5728" s="63"/>
    </row>
    <row r="5729" spans="1:24" ht="15">
      <c r="A5729" s="28" t="s">
        <v>10</v>
      </c>
      <c r="B5729" s="63" t="s">
        <v>15</v>
      </c>
      <c r="E5729" s="64" t="s">
        <v>279</v>
      </c>
      <c r="F5729" s="216">
        <v>170.3</v>
      </c>
      <c r="G5729" s="216">
        <v>121.8</v>
      </c>
      <c r="H5729" s="9">
        <v>165.30000000000018</v>
      </c>
      <c r="I5729" s="9" t="s">
        <v>183</v>
      </c>
      <c r="J5729" s="9" t="s">
        <v>183</v>
      </c>
      <c r="K5729" s="9" t="s">
        <v>183</v>
      </c>
      <c r="L5729" s="9" t="s">
        <v>183</v>
      </c>
      <c r="M5729" s="9"/>
      <c r="O5729" s="67">
        <v>457.4000000000002</v>
      </c>
      <c r="Q5729" t="s">
        <v>344</v>
      </c>
      <c r="T5729"/>
      <c r="U5729" s="63"/>
      <c r="V5729" s="283"/>
      <c r="W5729" s="63"/>
      <c r="X5729" s="63"/>
    </row>
    <row r="5730" spans="1:24" ht="15">
      <c r="A5730" s="28" t="s">
        <v>12</v>
      </c>
      <c r="B5730" s="63" t="s">
        <v>143</v>
      </c>
      <c r="E5730" s="9" t="s">
        <v>278</v>
      </c>
      <c r="F5730" s="212">
        <v>321</v>
      </c>
      <c r="G5730" s="9">
        <v>33.6</v>
      </c>
      <c r="H5730" s="9">
        <v>79.800000000001091</v>
      </c>
      <c r="I5730" s="9" t="s">
        <v>183</v>
      </c>
      <c r="J5730" s="9" t="s">
        <v>183</v>
      </c>
      <c r="K5730" s="9" t="s">
        <v>183</v>
      </c>
      <c r="L5730" s="9" t="s">
        <v>183</v>
      </c>
      <c r="M5730" s="9"/>
      <c r="O5730" s="67">
        <v>434.40000000000111</v>
      </c>
      <c r="Q5730" t="s">
        <v>282</v>
      </c>
      <c r="T5730"/>
      <c r="U5730" s="63"/>
      <c r="V5730" s="283"/>
      <c r="W5730" s="63"/>
      <c r="X5730" s="63"/>
    </row>
    <row r="5731" spans="1:24" ht="15">
      <c r="A5731" s="28" t="s">
        <v>14</v>
      </c>
      <c r="B5731" s="63" t="s">
        <v>714</v>
      </c>
      <c r="E5731" s="9" t="s">
        <v>278</v>
      </c>
      <c r="F5731" s="9" t="s">
        <v>278</v>
      </c>
      <c r="G5731" s="9" t="s">
        <v>278</v>
      </c>
      <c r="H5731" s="211">
        <v>434.19999999999891</v>
      </c>
      <c r="I5731" s="9" t="s">
        <v>183</v>
      </c>
      <c r="J5731" s="9" t="s">
        <v>183</v>
      </c>
      <c r="K5731" s="9" t="s">
        <v>183</v>
      </c>
      <c r="L5731" s="9" t="s">
        <v>183</v>
      </c>
      <c r="M5731" s="9"/>
      <c r="O5731" s="67">
        <v>434.19999999999891</v>
      </c>
      <c r="Q5731" t="s">
        <v>300</v>
      </c>
      <c r="T5731"/>
      <c r="U5731" s="63"/>
      <c r="V5731" s="87"/>
      <c r="W5731" s="63"/>
      <c r="X5731" s="63"/>
    </row>
    <row r="5732" spans="1:24" ht="15">
      <c r="A5732" s="28" t="s">
        <v>16</v>
      </c>
      <c r="B5732" s="63" t="s">
        <v>739</v>
      </c>
      <c r="E5732" s="9" t="s">
        <v>278</v>
      </c>
      <c r="F5732" s="9" t="s">
        <v>278</v>
      </c>
      <c r="G5732" s="9" t="s">
        <v>278</v>
      </c>
      <c r="H5732" s="212">
        <v>385.80000000000109</v>
      </c>
      <c r="I5732" s="9" t="s">
        <v>183</v>
      </c>
      <c r="J5732" s="9" t="s">
        <v>183</v>
      </c>
      <c r="K5732" s="9" t="s">
        <v>183</v>
      </c>
      <c r="L5732" s="9" t="s">
        <v>183</v>
      </c>
      <c r="M5732" s="9"/>
      <c r="O5732" s="67">
        <v>385.80000000000109</v>
      </c>
      <c r="Q5732" t="s">
        <v>282</v>
      </c>
      <c r="T5732"/>
      <c r="U5732" s="63"/>
      <c r="V5732" s="283"/>
      <c r="W5732" s="63"/>
      <c r="X5732" s="63"/>
    </row>
    <row r="5733" spans="1:24" ht="15">
      <c r="A5733" s="28" t="s">
        <v>18</v>
      </c>
      <c r="B5733" s="63" t="s">
        <v>155</v>
      </c>
      <c r="E5733" s="9" t="s">
        <v>278</v>
      </c>
      <c r="F5733" s="9" t="s">
        <v>278</v>
      </c>
      <c r="G5733" s="9">
        <v>115.4</v>
      </c>
      <c r="H5733" s="9">
        <v>269.39999999999873</v>
      </c>
      <c r="I5733" s="9" t="s">
        <v>183</v>
      </c>
      <c r="J5733" s="9" t="s">
        <v>183</v>
      </c>
      <c r="K5733" s="9" t="s">
        <v>183</v>
      </c>
      <c r="L5733" s="9" t="s">
        <v>183</v>
      </c>
      <c r="M5733" s="9"/>
      <c r="O5733" s="67">
        <v>384.7999999999987</v>
      </c>
      <c r="T5733"/>
      <c r="U5733" s="63"/>
      <c r="V5733" s="283"/>
      <c r="W5733" s="63"/>
      <c r="X5733" s="63"/>
    </row>
    <row r="5734" spans="1:24" ht="15">
      <c r="A5734" s="28" t="s">
        <v>20</v>
      </c>
      <c r="B5734" s="63" t="s">
        <v>720</v>
      </c>
      <c r="E5734" s="9" t="s">
        <v>278</v>
      </c>
      <c r="F5734" s="9" t="s">
        <v>278</v>
      </c>
      <c r="G5734" s="9" t="s">
        <v>278</v>
      </c>
      <c r="H5734" s="216">
        <v>383.70000000000255</v>
      </c>
      <c r="I5734" s="9" t="s">
        <v>183</v>
      </c>
      <c r="J5734" s="9" t="s">
        <v>183</v>
      </c>
      <c r="K5734" s="9" t="s">
        <v>183</v>
      </c>
      <c r="L5734" s="9" t="s">
        <v>183</v>
      </c>
      <c r="M5734" s="9"/>
      <c r="O5734" s="67">
        <v>383.70000000000255</v>
      </c>
      <c r="Q5734" t="s">
        <v>283</v>
      </c>
      <c r="T5734"/>
      <c r="U5734" s="63"/>
      <c r="V5734" s="87"/>
      <c r="W5734" s="63"/>
      <c r="X5734" s="63"/>
    </row>
    <row r="5735" spans="1:24" ht="15">
      <c r="A5735" s="28" t="s">
        <v>22</v>
      </c>
      <c r="B5735" s="63" t="s">
        <v>9</v>
      </c>
      <c r="E5735" s="216">
        <v>23.4</v>
      </c>
      <c r="F5735" s="216">
        <v>159.6</v>
      </c>
      <c r="G5735" s="216">
        <v>123.2</v>
      </c>
      <c r="H5735" s="9">
        <v>73.900000000002365</v>
      </c>
      <c r="I5735" s="9" t="s">
        <v>183</v>
      </c>
      <c r="J5735" s="9" t="s">
        <v>183</v>
      </c>
      <c r="K5735" s="9" t="s">
        <v>183</v>
      </c>
      <c r="L5735" s="9" t="s">
        <v>183</v>
      </c>
      <c r="M5735" s="9"/>
      <c r="O5735" s="67">
        <v>380.10000000000235</v>
      </c>
      <c r="Q5735" t="s">
        <v>2230</v>
      </c>
      <c r="T5735" s="215"/>
      <c r="U5735" s="63"/>
      <c r="V5735" s="283"/>
      <c r="W5735" s="63"/>
      <c r="X5735" s="63"/>
    </row>
    <row r="5736" spans="1:24" ht="15">
      <c r="A5736" s="28" t="s">
        <v>24</v>
      </c>
      <c r="B5736" s="63" t="s">
        <v>712</v>
      </c>
      <c r="E5736" s="9" t="s">
        <v>278</v>
      </c>
      <c r="F5736" s="9" t="s">
        <v>278</v>
      </c>
      <c r="G5736" s="9" t="s">
        <v>278</v>
      </c>
      <c r="H5736" s="216">
        <v>376.70000000000164</v>
      </c>
      <c r="I5736" s="9" t="s">
        <v>183</v>
      </c>
      <c r="J5736" s="9" t="s">
        <v>183</v>
      </c>
      <c r="K5736" s="9" t="s">
        <v>183</v>
      </c>
      <c r="L5736" s="9" t="s">
        <v>183</v>
      </c>
      <c r="M5736" s="9"/>
      <c r="O5736" s="67">
        <v>376.70000000000164</v>
      </c>
      <c r="Q5736" t="s">
        <v>284</v>
      </c>
      <c r="T5736"/>
      <c r="U5736" s="63"/>
      <c r="V5736" s="283"/>
      <c r="W5736" s="63"/>
      <c r="X5736" s="63"/>
    </row>
    <row r="5737" spans="1:24" ht="15">
      <c r="A5737" s="28" t="s">
        <v>26</v>
      </c>
      <c r="B5737" s="63" t="s">
        <v>25</v>
      </c>
      <c r="E5737" s="9">
        <v>11.7</v>
      </c>
      <c r="F5737" s="9">
        <v>1.3</v>
      </c>
      <c r="G5737" s="9">
        <v>75</v>
      </c>
      <c r="H5737" s="9">
        <v>275.90000000000236</v>
      </c>
      <c r="I5737" s="9" t="s">
        <v>183</v>
      </c>
      <c r="J5737" s="9" t="s">
        <v>183</v>
      </c>
      <c r="K5737" s="9" t="s">
        <v>183</v>
      </c>
      <c r="L5737" s="9" t="s">
        <v>183</v>
      </c>
      <c r="M5737" s="9"/>
      <c r="O5737" s="67">
        <v>363.90000000000236</v>
      </c>
      <c r="T5737"/>
      <c r="U5737" s="63"/>
      <c r="V5737" s="283"/>
      <c r="W5737" s="63"/>
      <c r="X5737" s="63"/>
    </row>
    <row r="5738" spans="1:24" ht="15">
      <c r="A5738" s="28" t="s">
        <v>28</v>
      </c>
      <c r="B5738" s="63" t="s">
        <v>719</v>
      </c>
      <c r="E5738" s="9" t="s">
        <v>278</v>
      </c>
      <c r="F5738" s="9" t="s">
        <v>278</v>
      </c>
      <c r="G5738" s="9" t="s">
        <v>278</v>
      </c>
      <c r="H5738" s="216">
        <v>351.00000000000182</v>
      </c>
      <c r="I5738" s="9" t="s">
        <v>183</v>
      </c>
      <c r="J5738" s="9" t="s">
        <v>183</v>
      </c>
      <c r="K5738" s="9" t="s">
        <v>183</v>
      </c>
      <c r="L5738" s="9" t="s">
        <v>183</v>
      </c>
      <c r="M5738" s="9"/>
      <c r="O5738" s="67">
        <v>351.00000000000182</v>
      </c>
      <c r="Q5738" t="s">
        <v>297</v>
      </c>
      <c r="T5738"/>
      <c r="U5738" s="63"/>
      <c r="V5738" s="87"/>
      <c r="W5738" s="63"/>
      <c r="X5738" s="63"/>
    </row>
    <row r="5739" spans="1:24" ht="15">
      <c r="A5739" s="28" t="s">
        <v>30</v>
      </c>
      <c r="B5739" s="63" t="s">
        <v>745</v>
      </c>
      <c r="E5739" s="9" t="s">
        <v>278</v>
      </c>
      <c r="F5739" s="9" t="s">
        <v>278</v>
      </c>
      <c r="G5739" s="9" t="s">
        <v>278</v>
      </c>
      <c r="H5739" s="216">
        <v>350.99999999999909</v>
      </c>
      <c r="I5739" s="9" t="s">
        <v>183</v>
      </c>
      <c r="J5739" s="9" t="s">
        <v>183</v>
      </c>
      <c r="K5739" s="9" t="s">
        <v>183</v>
      </c>
      <c r="L5739" s="9" t="s">
        <v>183</v>
      </c>
      <c r="M5739" s="9"/>
      <c r="O5739" s="67">
        <v>350.99999999999909</v>
      </c>
      <c r="Q5739" t="s">
        <v>297</v>
      </c>
      <c r="T5739"/>
      <c r="U5739" s="63"/>
      <c r="V5739" s="283"/>
      <c r="W5739" s="63"/>
      <c r="X5739" s="63"/>
    </row>
    <row r="5740" spans="1:24" ht="15">
      <c r="A5740" s="28" t="s">
        <v>32</v>
      </c>
      <c r="B5740" s="63" t="s">
        <v>741</v>
      </c>
      <c r="E5740" s="9" t="s">
        <v>278</v>
      </c>
      <c r="F5740" s="9" t="s">
        <v>278</v>
      </c>
      <c r="G5740" s="9" t="s">
        <v>278</v>
      </c>
      <c r="H5740" s="216">
        <v>349.30000000000018</v>
      </c>
      <c r="I5740" s="9" t="s">
        <v>183</v>
      </c>
      <c r="J5740" s="9" t="s">
        <v>183</v>
      </c>
      <c r="K5740" s="9" t="s">
        <v>183</v>
      </c>
      <c r="L5740" s="9" t="s">
        <v>183</v>
      </c>
      <c r="M5740" s="9"/>
      <c r="O5740" s="67">
        <v>349.30000000000018</v>
      </c>
      <c r="Q5740" t="s">
        <v>287</v>
      </c>
      <c r="T5740"/>
      <c r="U5740" s="63"/>
      <c r="V5740" s="265"/>
      <c r="W5740" s="63"/>
      <c r="X5740" s="63"/>
    </row>
    <row r="5741" spans="1:24" ht="15">
      <c r="A5741" s="28" t="s">
        <v>34</v>
      </c>
      <c r="B5741" s="63" t="s">
        <v>39</v>
      </c>
      <c r="E5741" s="213">
        <v>67.2</v>
      </c>
      <c r="F5741" s="216">
        <v>160.69999999999999</v>
      </c>
      <c r="G5741" s="9">
        <v>25.2</v>
      </c>
      <c r="H5741" s="9">
        <v>94.400000000000546</v>
      </c>
      <c r="I5741" s="9" t="s">
        <v>183</v>
      </c>
      <c r="J5741" s="9" t="s">
        <v>183</v>
      </c>
      <c r="K5741" s="9" t="s">
        <v>183</v>
      </c>
      <c r="L5741" s="9" t="s">
        <v>183</v>
      </c>
      <c r="M5741" s="9"/>
      <c r="O5741" s="67">
        <v>347.50000000000051</v>
      </c>
      <c r="Q5741" t="s">
        <v>338</v>
      </c>
      <c r="T5741" s="3" t="s">
        <v>1701</v>
      </c>
      <c r="U5741" s="63"/>
      <c r="V5741" s="283"/>
      <c r="W5741" s="63"/>
      <c r="X5741" s="63"/>
    </row>
    <row r="5742" spans="1:24" ht="15">
      <c r="A5742" s="28" t="s">
        <v>36</v>
      </c>
      <c r="B5742" s="63" t="s">
        <v>27</v>
      </c>
      <c r="E5742" s="64" t="s">
        <v>279</v>
      </c>
      <c r="F5742" s="216">
        <v>211.6</v>
      </c>
      <c r="G5742" s="9">
        <v>100.1</v>
      </c>
      <c r="H5742" s="9">
        <v>26.900000000001455</v>
      </c>
      <c r="I5742" s="9" t="s">
        <v>183</v>
      </c>
      <c r="J5742" s="9" t="s">
        <v>183</v>
      </c>
      <c r="K5742" s="9" t="s">
        <v>183</v>
      </c>
      <c r="L5742" s="9" t="s">
        <v>183</v>
      </c>
      <c r="M5742" s="9"/>
      <c r="O5742" s="67">
        <v>338.60000000000144</v>
      </c>
      <c r="Q5742" t="s">
        <v>283</v>
      </c>
      <c r="T5742"/>
      <c r="U5742" s="63"/>
      <c r="V5742" s="283"/>
      <c r="W5742" s="63"/>
      <c r="X5742" s="63"/>
    </row>
    <row r="5743" spans="1:24" ht="15">
      <c r="A5743" s="28" t="s">
        <v>38</v>
      </c>
      <c r="B5743" s="63" t="s">
        <v>4</v>
      </c>
      <c r="E5743" s="212">
        <v>37.9</v>
      </c>
      <c r="F5743" s="9">
        <v>147.4</v>
      </c>
      <c r="G5743" s="9">
        <v>107.8</v>
      </c>
      <c r="H5743" s="9">
        <v>37.699999999997999</v>
      </c>
      <c r="I5743" s="9" t="s">
        <v>183</v>
      </c>
      <c r="J5743" s="9" t="s">
        <v>183</v>
      </c>
      <c r="K5743" s="9" t="s">
        <v>183</v>
      </c>
      <c r="L5743" s="9" t="s">
        <v>183</v>
      </c>
      <c r="M5743" s="9"/>
      <c r="O5743" s="67">
        <v>330.79999999999802</v>
      </c>
      <c r="Q5743" t="s">
        <v>282</v>
      </c>
      <c r="T5743"/>
      <c r="U5743" s="63"/>
      <c r="V5743" s="283"/>
      <c r="W5743" s="63"/>
      <c r="X5743" s="63"/>
    </row>
    <row r="5744" spans="1:24" ht="15">
      <c r="A5744" s="28" t="s">
        <v>145</v>
      </c>
      <c r="B5744" s="63" t="s">
        <v>142</v>
      </c>
      <c r="E5744" s="9" t="s">
        <v>278</v>
      </c>
      <c r="F5744" s="9">
        <v>21</v>
      </c>
      <c r="G5744" s="9">
        <v>36.4</v>
      </c>
      <c r="H5744" s="9">
        <v>250.39999999999873</v>
      </c>
      <c r="I5744" s="9" t="s">
        <v>183</v>
      </c>
      <c r="J5744" s="9" t="s">
        <v>183</v>
      </c>
      <c r="K5744" s="9" t="s">
        <v>183</v>
      </c>
      <c r="L5744" s="9" t="s">
        <v>183</v>
      </c>
      <c r="M5744" s="9"/>
      <c r="O5744" s="67">
        <v>307.7999999999987</v>
      </c>
      <c r="T5744"/>
      <c r="U5744" s="63"/>
      <c r="V5744" s="283"/>
      <c r="W5744" s="63"/>
      <c r="X5744" s="63"/>
    </row>
    <row r="5745" spans="1:24" ht="15">
      <c r="A5745" s="28" t="s">
        <v>146</v>
      </c>
      <c r="B5745" s="63" t="s">
        <v>31</v>
      </c>
      <c r="E5745" s="216">
        <v>15.8</v>
      </c>
      <c r="F5745" s="9">
        <v>131.19999999999999</v>
      </c>
      <c r="G5745" s="64" t="s">
        <v>279</v>
      </c>
      <c r="H5745" s="9">
        <v>150.40000000000146</v>
      </c>
      <c r="I5745" s="9" t="s">
        <v>183</v>
      </c>
      <c r="J5745" s="9" t="s">
        <v>183</v>
      </c>
      <c r="K5745" s="9" t="s">
        <v>183</v>
      </c>
      <c r="L5745" s="9" t="s">
        <v>183</v>
      </c>
      <c r="M5745" s="9"/>
      <c r="O5745" s="67">
        <v>297.40000000000146</v>
      </c>
      <c r="Q5745" t="s">
        <v>288</v>
      </c>
      <c r="T5745"/>
      <c r="U5745" s="63"/>
      <c r="V5745" s="283"/>
      <c r="W5745" s="63"/>
      <c r="X5745" s="63"/>
    </row>
    <row r="5746" spans="1:24" ht="15">
      <c r="A5746" s="28" t="s">
        <v>147</v>
      </c>
      <c r="B5746" s="63" t="s">
        <v>11</v>
      </c>
      <c r="E5746" s="64" t="s">
        <v>279</v>
      </c>
      <c r="F5746" s="9">
        <v>66.3</v>
      </c>
      <c r="G5746" s="9">
        <v>114.8</v>
      </c>
      <c r="H5746" s="9">
        <v>109.20000000000073</v>
      </c>
      <c r="I5746" s="9" t="s">
        <v>183</v>
      </c>
      <c r="J5746" s="9" t="s">
        <v>183</v>
      </c>
      <c r="K5746" s="9" t="s">
        <v>183</v>
      </c>
      <c r="L5746" s="9" t="s">
        <v>183</v>
      </c>
      <c r="M5746" s="9"/>
      <c r="O5746" s="67">
        <v>290.30000000000075</v>
      </c>
      <c r="T5746"/>
      <c r="U5746" s="63"/>
      <c r="V5746" s="87"/>
      <c r="W5746" s="63"/>
      <c r="X5746" s="63"/>
    </row>
    <row r="5747" spans="1:24" ht="15">
      <c r="A5747" s="28" t="s">
        <v>151</v>
      </c>
      <c r="B5747" s="63" t="s">
        <v>23</v>
      </c>
      <c r="E5747" s="216">
        <v>12.6</v>
      </c>
      <c r="F5747" s="9">
        <v>22.5</v>
      </c>
      <c r="G5747" s="216">
        <v>197.1</v>
      </c>
      <c r="H5747" s="9">
        <v>44.300000000000182</v>
      </c>
      <c r="I5747" s="9" t="s">
        <v>183</v>
      </c>
      <c r="J5747" s="9" t="s">
        <v>183</v>
      </c>
      <c r="K5747" s="9" t="s">
        <v>183</v>
      </c>
      <c r="L5747" s="9" t="s">
        <v>183</v>
      </c>
      <c r="M5747" s="9"/>
      <c r="O5747" s="67">
        <v>276.50000000000017</v>
      </c>
      <c r="Q5747" t="s">
        <v>289</v>
      </c>
      <c r="T5747"/>
      <c r="U5747" s="63"/>
      <c r="V5747" s="283"/>
      <c r="W5747" s="63"/>
      <c r="X5747" s="63"/>
    </row>
    <row r="5748" spans="1:24" ht="15">
      <c r="A5748" s="28" t="s">
        <v>157</v>
      </c>
      <c r="B5748" s="63" t="s">
        <v>164</v>
      </c>
      <c r="E5748" s="9" t="s">
        <v>278</v>
      </c>
      <c r="F5748" s="9" t="s">
        <v>278</v>
      </c>
      <c r="G5748" s="211">
        <v>270.14999999999998</v>
      </c>
      <c r="H5748" s="9" t="s">
        <v>278</v>
      </c>
      <c r="I5748" s="9" t="s">
        <v>183</v>
      </c>
      <c r="J5748" s="9" t="s">
        <v>183</v>
      </c>
      <c r="K5748" s="9" t="s">
        <v>183</v>
      </c>
      <c r="L5748" s="9" t="s">
        <v>183</v>
      </c>
      <c r="M5748" s="9"/>
      <c r="O5748" s="67">
        <v>270.14999999999998</v>
      </c>
      <c r="Q5748" t="s">
        <v>300</v>
      </c>
      <c r="T5748"/>
      <c r="U5748" s="63"/>
      <c r="V5748" s="87"/>
      <c r="W5748" s="63"/>
      <c r="X5748" s="63"/>
    </row>
    <row r="5749" spans="1:24" ht="15">
      <c r="A5749" s="28" t="s">
        <v>159</v>
      </c>
      <c r="B5749" s="63" t="s">
        <v>747</v>
      </c>
      <c r="E5749" s="9" t="s">
        <v>278</v>
      </c>
      <c r="F5749" s="9" t="s">
        <v>278</v>
      </c>
      <c r="G5749" s="9" t="s">
        <v>278</v>
      </c>
      <c r="H5749" s="9">
        <v>269.29999999999745</v>
      </c>
      <c r="I5749" s="9" t="s">
        <v>183</v>
      </c>
      <c r="J5749" s="9" t="s">
        <v>183</v>
      </c>
      <c r="K5749" s="9" t="s">
        <v>183</v>
      </c>
      <c r="L5749" s="9" t="s">
        <v>183</v>
      </c>
      <c r="M5749" s="9"/>
      <c r="O5749" s="67">
        <v>269.29999999999745</v>
      </c>
      <c r="T5749"/>
      <c r="U5749" s="63"/>
      <c r="V5749" s="283"/>
      <c r="W5749" s="63"/>
      <c r="X5749" s="63"/>
    </row>
    <row r="5750" spans="1:24" ht="15">
      <c r="A5750" s="28" t="s">
        <v>160</v>
      </c>
      <c r="B5750" s="63" t="s">
        <v>144</v>
      </c>
      <c r="E5750" s="9" t="s">
        <v>278</v>
      </c>
      <c r="F5750" s="216">
        <v>205.6</v>
      </c>
      <c r="G5750" s="64" t="s">
        <v>279</v>
      </c>
      <c r="H5750" s="9">
        <v>45.500000000000909</v>
      </c>
      <c r="I5750" s="9" t="s">
        <v>183</v>
      </c>
      <c r="J5750" s="9" t="s">
        <v>183</v>
      </c>
      <c r="K5750" s="9" t="s">
        <v>183</v>
      </c>
      <c r="L5750" s="9" t="s">
        <v>183</v>
      </c>
      <c r="M5750" s="9"/>
      <c r="O5750" s="67">
        <v>251.1000000000009</v>
      </c>
      <c r="Q5750" t="s">
        <v>297</v>
      </c>
      <c r="T5750"/>
      <c r="U5750" s="63"/>
      <c r="V5750" s="283"/>
      <c r="W5750" s="63"/>
      <c r="X5750" s="63"/>
    </row>
    <row r="5751" spans="1:24" ht="15">
      <c r="A5751" s="28" t="s">
        <v>161</v>
      </c>
      <c r="B5751" s="63" t="s">
        <v>33</v>
      </c>
      <c r="E5751" s="9">
        <v>10.8</v>
      </c>
      <c r="F5751" s="9">
        <v>68</v>
      </c>
      <c r="G5751" s="9">
        <v>3.9</v>
      </c>
      <c r="H5751" s="9">
        <v>164.59999999999945</v>
      </c>
      <c r="I5751" s="9" t="s">
        <v>183</v>
      </c>
      <c r="J5751" s="9" t="s">
        <v>183</v>
      </c>
      <c r="K5751" s="9" t="s">
        <v>183</v>
      </c>
      <c r="L5751" s="9" t="s">
        <v>183</v>
      </c>
      <c r="M5751" s="9"/>
      <c r="O5751" s="67">
        <v>247.29999999999944</v>
      </c>
      <c r="T5751"/>
      <c r="U5751" s="63"/>
      <c r="V5751" s="282"/>
      <c r="W5751" s="63"/>
      <c r="X5751" s="63"/>
    </row>
    <row r="5752" spans="1:24" ht="15">
      <c r="A5752" s="28" t="s">
        <v>163</v>
      </c>
      <c r="B5752" s="63" t="s">
        <v>21</v>
      </c>
      <c r="E5752" s="9">
        <v>12.1</v>
      </c>
      <c r="F5752" s="9">
        <v>140</v>
      </c>
      <c r="G5752" s="9">
        <v>78.400000000000006</v>
      </c>
      <c r="H5752" s="9">
        <v>8.4000000000005457</v>
      </c>
      <c r="I5752" s="9" t="s">
        <v>183</v>
      </c>
      <c r="J5752" s="9" t="s">
        <v>183</v>
      </c>
      <c r="K5752" s="9" t="s">
        <v>183</v>
      </c>
      <c r="L5752" s="9" t="s">
        <v>183</v>
      </c>
      <c r="M5752" s="9"/>
      <c r="O5752" s="67">
        <v>238.90000000000055</v>
      </c>
      <c r="T5752"/>
      <c r="U5752" s="63"/>
      <c r="V5752" s="283"/>
      <c r="W5752" s="63"/>
      <c r="X5752" s="63"/>
    </row>
    <row r="5753" spans="1:24" ht="15">
      <c r="A5753" s="28" t="s">
        <v>274</v>
      </c>
      <c r="B5753" s="63" t="s">
        <v>695</v>
      </c>
      <c r="E5753" s="9" t="s">
        <v>278</v>
      </c>
      <c r="F5753" s="9" t="s">
        <v>278</v>
      </c>
      <c r="G5753" s="9" t="s">
        <v>278</v>
      </c>
      <c r="H5753" s="9">
        <v>232.60000000000218</v>
      </c>
      <c r="I5753" s="9" t="s">
        <v>183</v>
      </c>
      <c r="J5753" s="9" t="s">
        <v>183</v>
      </c>
      <c r="K5753" s="9" t="s">
        <v>183</v>
      </c>
      <c r="L5753" s="9" t="s">
        <v>183</v>
      </c>
      <c r="M5753" s="9"/>
      <c r="O5753" s="67">
        <v>232.60000000000218</v>
      </c>
      <c r="T5753"/>
      <c r="U5753" s="63"/>
      <c r="V5753" s="283"/>
      <c r="W5753" s="63"/>
      <c r="X5753" s="63"/>
    </row>
    <row r="5754" spans="1:24" ht="15">
      <c r="A5754" s="28" t="s">
        <v>275</v>
      </c>
      <c r="B5754" s="63" t="s">
        <v>162</v>
      </c>
      <c r="E5754" s="9" t="s">
        <v>278</v>
      </c>
      <c r="F5754" s="9" t="s">
        <v>278</v>
      </c>
      <c r="G5754" s="9">
        <v>99.5</v>
      </c>
      <c r="H5754" s="9">
        <v>128.99999999999818</v>
      </c>
      <c r="I5754" s="9" t="s">
        <v>183</v>
      </c>
      <c r="J5754" s="9" t="s">
        <v>183</v>
      </c>
      <c r="K5754" s="9" t="s">
        <v>183</v>
      </c>
      <c r="L5754" s="9" t="s">
        <v>183</v>
      </c>
      <c r="M5754" s="9"/>
      <c r="O5754" s="67">
        <v>228.49999999999818</v>
      </c>
      <c r="T5754"/>
      <c r="U5754" s="63"/>
      <c r="V5754" s="282"/>
      <c r="W5754" s="63"/>
      <c r="X5754" s="63"/>
    </row>
    <row r="5755" spans="1:24" ht="15">
      <c r="A5755" s="28" t="s">
        <v>276</v>
      </c>
      <c r="B5755" s="63" t="s">
        <v>736</v>
      </c>
      <c r="E5755" s="9" t="s">
        <v>278</v>
      </c>
      <c r="F5755" s="9" t="s">
        <v>278</v>
      </c>
      <c r="G5755" s="9" t="s">
        <v>278</v>
      </c>
      <c r="H5755" s="9">
        <v>213.40000000000055</v>
      </c>
      <c r="I5755" s="9" t="s">
        <v>183</v>
      </c>
      <c r="J5755" s="9" t="s">
        <v>183</v>
      </c>
      <c r="K5755" s="9" t="s">
        <v>183</v>
      </c>
      <c r="L5755" s="9" t="s">
        <v>183</v>
      </c>
      <c r="M5755" s="9"/>
      <c r="O5755" s="67">
        <v>213.40000000000055</v>
      </c>
      <c r="T5755"/>
      <c r="U5755" s="63"/>
      <c r="V5755" s="283"/>
      <c r="W5755" s="63"/>
      <c r="X5755" s="63"/>
    </row>
    <row r="5756" spans="1:24" ht="15">
      <c r="A5756" s="28" t="s">
        <v>277</v>
      </c>
      <c r="B5756" s="63" t="s">
        <v>156</v>
      </c>
      <c r="E5756" s="9" t="s">
        <v>278</v>
      </c>
      <c r="F5756" s="9" t="s">
        <v>278</v>
      </c>
      <c r="G5756" s="9">
        <v>59.5</v>
      </c>
      <c r="H5756" s="9">
        <v>151.79999999999927</v>
      </c>
      <c r="I5756" s="9" t="s">
        <v>183</v>
      </c>
      <c r="J5756" s="9" t="s">
        <v>183</v>
      </c>
      <c r="K5756" s="9" t="s">
        <v>183</v>
      </c>
      <c r="L5756" s="9" t="s">
        <v>183</v>
      </c>
      <c r="M5756" s="9"/>
      <c r="O5756" s="67">
        <v>211.29999999999927</v>
      </c>
      <c r="T5756"/>
      <c r="U5756" s="63"/>
      <c r="V5756" s="87"/>
      <c r="W5756" s="63"/>
      <c r="X5756" s="63"/>
    </row>
    <row r="5757" spans="1:24" ht="15">
      <c r="A5757" s="28" t="s">
        <v>692</v>
      </c>
      <c r="B5757" s="63" t="s">
        <v>17</v>
      </c>
      <c r="E5757" s="64" t="s">
        <v>279</v>
      </c>
      <c r="F5757" s="9">
        <v>24.5</v>
      </c>
      <c r="G5757" s="216">
        <v>145.69999999999999</v>
      </c>
      <c r="H5757" s="9">
        <v>35.400000000000546</v>
      </c>
      <c r="I5757" s="9" t="s">
        <v>183</v>
      </c>
      <c r="J5757" s="9" t="s">
        <v>183</v>
      </c>
      <c r="K5757" s="9" t="s">
        <v>183</v>
      </c>
      <c r="L5757" s="9" t="s">
        <v>183</v>
      </c>
      <c r="M5757" s="9"/>
      <c r="O5757" s="67">
        <v>205.60000000000053</v>
      </c>
      <c r="Q5757" t="s">
        <v>287</v>
      </c>
      <c r="T5757"/>
      <c r="U5757" s="63"/>
      <c r="V5757" s="283"/>
      <c r="W5757" s="63"/>
      <c r="X5757" s="63"/>
    </row>
    <row r="5758" spans="1:24" ht="15">
      <c r="A5758" s="28" t="s">
        <v>693</v>
      </c>
      <c r="B5758" s="63" t="s">
        <v>685</v>
      </c>
      <c r="E5758" s="9" t="s">
        <v>278</v>
      </c>
      <c r="F5758" s="9" t="s">
        <v>278</v>
      </c>
      <c r="G5758" s="9" t="s">
        <v>278</v>
      </c>
      <c r="H5758" s="9">
        <v>199.59999999999945</v>
      </c>
      <c r="I5758" s="9" t="s">
        <v>183</v>
      </c>
      <c r="J5758" s="9" t="s">
        <v>183</v>
      </c>
      <c r="K5758" s="9" t="s">
        <v>183</v>
      </c>
      <c r="L5758" s="9" t="s">
        <v>183</v>
      </c>
      <c r="M5758" s="9"/>
      <c r="O5758" s="67">
        <v>199.59999999999945</v>
      </c>
      <c r="T5758"/>
      <c r="U5758" s="63"/>
      <c r="V5758" s="283"/>
      <c r="W5758" s="63"/>
      <c r="X5758" s="63"/>
    </row>
    <row r="5759" spans="1:24" ht="15">
      <c r="A5759" s="28" t="s">
        <v>694</v>
      </c>
      <c r="B5759" s="63" t="s">
        <v>731</v>
      </c>
      <c r="E5759" s="9" t="s">
        <v>278</v>
      </c>
      <c r="F5759" s="9" t="s">
        <v>278</v>
      </c>
      <c r="G5759" s="9" t="s">
        <v>278</v>
      </c>
      <c r="H5759" s="9">
        <v>197.50000000000091</v>
      </c>
      <c r="I5759" s="9" t="s">
        <v>183</v>
      </c>
      <c r="J5759" s="9" t="s">
        <v>183</v>
      </c>
      <c r="K5759" s="9" t="s">
        <v>183</v>
      </c>
      <c r="L5759" s="9" t="s">
        <v>183</v>
      </c>
      <c r="M5759" s="9"/>
      <c r="O5759" s="67">
        <v>197.50000000000091</v>
      </c>
      <c r="T5759"/>
      <c r="U5759" s="63"/>
      <c r="V5759" s="282"/>
      <c r="W5759" s="63"/>
      <c r="X5759" s="63"/>
    </row>
    <row r="5760" spans="1:24" ht="15">
      <c r="A5760" s="28" t="s">
        <v>696</v>
      </c>
      <c r="B5760" s="63" t="s">
        <v>706</v>
      </c>
      <c r="E5760" s="9" t="s">
        <v>278</v>
      </c>
      <c r="F5760" s="9" t="s">
        <v>278</v>
      </c>
      <c r="G5760" s="9" t="s">
        <v>278</v>
      </c>
      <c r="H5760" s="9">
        <v>195.5</v>
      </c>
      <c r="I5760" s="9" t="s">
        <v>183</v>
      </c>
      <c r="J5760" s="9" t="s">
        <v>183</v>
      </c>
      <c r="K5760" s="9" t="s">
        <v>183</v>
      </c>
      <c r="L5760" s="9" t="s">
        <v>183</v>
      </c>
      <c r="M5760" s="9"/>
      <c r="O5760" s="67">
        <v>195.5</v>
      </c>
      <c r="T5760"/>
      <c r="U5760" s="63"/>
      <c r="V5760" s="282"/>
      <c r="W5760" s="63"/>
      <c r="X5760" s="63"/>
    </row>
    <row r="5761" spans="1:24" ht="15">
      <c r="A5761" s="28" t="s">
        <v>702</v>
      </c>
      <c r="B5761" s="63" t="s">
        <v>6</v>
      </c>
      <c r="E5761" s="216">
        <v>35.200000000000003</v>
      </c>
      <c r="F5761" s="9">
        <v>22.1</v>
      </c>
      <c r="G5761" s="64" t="s">
        <v>279</v>
      </c>
      <c r="H5761" s="9">
        <v>137.80000000000018</v>
      </c>
      <c r="I5761" s="9" t="s">
        <v>183</v>
      </c>
      <c r="J5761" s="9" t="s">
        <v>183</v>
      </c>
      <c r="K5761" s="9" t="s">
        <v>183</v>
      </c>
      <c r="L5761" s="9" t="s">
        <v>183</v>
      </c>
      <c r="M5761" s="9"/>
      <c r="O5761" s="67">
        <v>195.10000000000019</v>
      </c>
      <c r="Q5761" t="s">
        <v>283</v>
      </c>
      <c r="T5761"/>
      <c r="U5761" s="63"/>
      <c r="V5761" s="283"/>
      <c r="W5761" s="63"/>
      <c r="X5761" s="63"/>
    </row>
    <row r="5762" spans="1:24" ht="15">
      <c r="A5762" s="28" t="s">
        <v>704</v>
      </c>
      <c r="B5762" s="63" t="s">
        <v>691</v>
      </c>
      <c r="E5762" s="9" t="s">
        <v>278</v>
      </c>
      <c r="F5762" s="9" t="s">
        <v>278</v>
      </c>
      <c r="G5762" s="9" t="s">
        <v>278</v>
      </c>
      <c r="H5762" s="9">
        <v>187.60000000000309</v>
      </c>
      <c r="I5762" s="9" t="s">
        <v>183</v>
      </c>
      <c r="J5762" s="9" t="s">
        <v>183</v>
      </c>
      <c r="K5762" s="9" t="s">
        <v>183</v>
      </c>
      <c r="L5762" s="9" t="s">
        <v>183</v>
      </c>
      <c r="M5762" s="9"/>
      <c r="O5762" s="67">
        <v>187.60000000000309</v>
      </c>
      <c r="T5762"/>
      <c r="U5762" s="63"/>
      <c r="V5762" s="283"/>
      <c r="W5762" s="63"/>
      <c r="X5762" s="63"/>
    </row>
    <row r="5763" spans="1:24" ht="15">
      <c r="A5763" s="28" t="s">
        <v>707</v>
      </c>
      <c r="B5763" s="63" t="s">
        <v>705</v>
      </c>
      <c r="E5763" s="9" t="s">
        <v>278</v>
      </c>
      <c r="F5763" s="9" t="s">
        <v>278</v>
      </c>
      <c r="G5763" s="9" t="s">
        <v>278</v>
      </c>
      <c r="H5763" s="9">
        <v>177.89999999999782</v>
      </c>
      <c r="I5763" s="9" t="s">
        <v>183</v>
      </c>
      <c r="J5763" s="9" t="s">
        <v>183</v>
      </c>
      <c r="K5763" s="9" t="s">
        <v>183</v>
      </c>
      <c r="L5763" s="9" t="s">
        <v>183</v>
      </c>
      <c r="M5763" s="9"/>
      <c r="O5763" s="67">
        <v>177.89999999999782</v>
      </c>
      <c r="T5763"/>
      <c r="U5763" s="63"/>
      <c r="V5763" s="283"/>
      <c r="W5763" s="63"/>
      <c r="X5763" s="63"/>
    </row>
    <row r="5764" spans="1:24" ht="15">
      <c r="A5764" s="28" t="s">
        <v>708</v>
      </c>
      <c r="B5764" s="63" t="s">
        <v>757</v>
      </c>
      <c r="E5764" s="9" t="s">
        <v>278</v>
      </c>
      <c r="F5764" s="9" t="s">
        <v>278</v>
      </c>
      <c r="G5764" s="9" t="s">
        <v>278</v>
      </c>
      <c r="H5764" s="9">
        <v>171.699999999998</v>
      </c>
      <c r="I5764" s="9" t="s">
        <v>183</v>
      </c>
      <c r="J5764" s="9" t="s">
        <v>183</v>
      </c>
      <c r="K5764" s="9" t="s">
        <v>183</v>
      </c>
      <c r="L5764" s="9" t="s">
        <v>183</v>
      </c>
      <c r="M5764" s="9"/>
      <c r="O5764" s="67">
        <v>171.699999999998</v>
      </c>
      <c r="T5764"/>
      <c r="U5764" s="63"/>
      <c r="V5764" s="283"/>
      <c r="W5764" s="63"/>
      <c r="X5764" s="63"/>
    </row>
    <row r="5765" spans="1:24" ht="15">
      <c r="A5765" s="28" t="s">
        <v>711</v>
      </c>
      <c r="B5765" s="63" t="s">
        <v>753</v>
      </c>
      <c r="E5765" s="9" t="s">
        <v>278</v>
      </c>
      <c r="F5765" s="9" t="s">
        <v>278</v>
      </c>
      <c r="G5765" s="9" t="s">
        <v>278</v>
      </c>
      <c r="H5765" s="9">
        <v>170.69999999999891</v>
      </c>
      <c r="I5765" s="9" t="s">
        <v>183</v>
      </c>
      <c r="J5765" s="9" t="s">
        <v>183</v>
      </c>
      <c r="K5765" s="9" t="s">
        <v>183</v>
      </c>
      <c r="L5765" s="9" t="s">
        <v>183</v>
      </c>
      <c r="M5765" s="9"/>
      <c r="O5765" s="67">
        <v>170.69999999999891</v>
      </c>
      <c r="T5765"/>
      <c r="U5765" s="63"/>
      <c r="V5765" s="283"/>
      <c r="W5765" s="63"/>
      <c r="X5765" s="63"/>
    </row>
    <row r="5766" spans="1:24" ht="15">
      <c r="A5766" s="28" t="s">
        <v>713</v>
      </c>
      <c r="B5766" s="63" t="s">
        <v>721</v>
      </c>
      <c r="E5766" s="9" t="s">
        <v>278</v>
      </c>
      <c r="F5766" s="9" t="s">
        <v>278</v>
      </c>
      <c r="G5766" s="9" t="s">
        <v>278</v>
      </c>
      <c r="H5766" s="9">
        <v>156.50000000000091</v>
      </c>
      <c r="I5766" s="9" t="s">
        <v>183</v>
      </c>
      <c r="J5766" s="9" t="s">
        <v>183</v>
      </c>
      <c r="K5766" s="9" t="s">
        <v>183</v>
      </c>
      <c r="L5766" s="9" t="s">
        <v>183</v>
      </c>
      <c r="M5766" s="9"/>
      <c r="O5766" s="67">
        <v>156.50000000000091</v>
      </c>
      <c r="T5766"/>
      <c r="U5766" s="63"/>
      <c r="V5766" s="283"/>
      <c r="W5766" s="63"/>
      <c r="X5766" s="63"/>
    </row>
    <row r="5767" spans="1:24" ht="15">
      <c r="A5767" s="28" t="s">
        <v>718</v>
      </c>
      <c r="B5767" s="63" t="s">
        <v>703</v>
      </c>
      <c r="E5767" s="9" t="s">
        <v>278</v>
      </c>
      <c r="F5767" s="9" t="s">
        <v>278</v>
      </c>
      <c r="G5767" s="9" t="s">
        <v>278</v>
      </c>
      <c r="H5767" s="9">
        <v>153.90000000000146</v>
      </c>
      <c r="I5767" s="9" t="s">
        <v>183</v>
      </c>
      <c r="J5767" s="9" t="s">
        <v>183</v>
      </c>
      <c r="K5767" s="9" t="s">
        <v>183</v>
      </c>
      <c r="L5767" s="9" t="s">
        <v>183</v>
      </c>
      <c r="M5767" s="9"/>
      <c r="O5767" s="67">
        <v>153.90000000000146</v>
      </c>
      <c r="T5767"/>
      <c r="U5767" s="63"/>
      <c r="V5767" s="283"/>
      <c r="W5767" s="63"/>
      <c r="X5767" s="63"/>
    </row>
    <row r="5768" spans="1:24" ht="15">
      <c r="A5768" s="28" t="s">
        <v>722</v>
      </c>
      <c r="B5768" s="63" t="s">
        <v>735</v>
      </c>
      <c r="E5768" s="9" t="s">
        <v>278</v>
      </c>
      <c r="F5768" s="9" t="s">
        <v>278</v>
      </c>
      <c r="G5768" s="9" t="s">
        <v>278</v>
      </c>
      <c r="H5768" s="9">
        <v>151.30000000000291</v>
      </c>
      <c r="I5768" s="9" t="s">
        <v>183</v>
      </c>
      <c r="J5768" s="9" t="s">
        <v>183</v>
      </c>
      <c r="K5768" s="9" t="s">
        <v>183</v>
      </c>
      <c r="L5768" s="9" t="s">
        <v>183</v>
      </c>
      <c r="M5768" s="9"/>
      <c r="O5768" s="67">
        <v>151.30000000000291</v>
      </c>
      <c r="T5768"/>
      <c r="U5768" s="63"/>
      <c r="V5768" s="283"/>
      <c r="W5768" s="63"/>
      <c r="X5768" s="63"/>
    </row>
    <row r="5769" spans="1:24" ht="15">
      <c r="A5769" s="28" t="s">
        <v>723</v>
      </c>
      <c r="B5769" s="63" t="s">
        <v>158</v>
      </c>
      <c r="E5769" s="9" t="s">
        <v>278</v>
      </c>
      <c r="F5769" s="9" t="s">
        <v>278</v>
      </c>
      <c r="G5769" s="9">
        <v>33.6</v>
      </c>
      <c r="H5769" s="9">
        <v>95.599999999998545</v>
      </c>
      <c r="I5769" s="9" t="s">
        <v>183</v>
      </c>
      <c r="J5769" s="9" t="s">
        <v>183</v>
      </c>
      <c r="K5769" s="9" t="s">
        <v>183</v>
      </c>
      <c r="L5769" s="9" t="s">
        <v>183</v>
      </c>
      <c r="M5769" s="9"/>
      <c r="O5769" s="67">
        <v>129.19999999999854</v>
      </c>
      <c r="T5769"/>
      <c r="U5769" s="63"/>
      <c r="V5769" s="283"/>
      <c r="W5769" s="63"/>
      <c r="X5769" s="63"/>
    </row>
    <row r="5770" spans="1:24" ht="15">
      <c r="A5770" s="28" t="s">
        <v>724</v>
      </c>
      <c r="B5770" s="63" t="s">
        <v>37</v>
      </c>
      <c r="E5770" s="216">
        <v>24.7</v>
      </c>
      <c r="F5770" s="9">
        <v>2.6</v>
      </c>
      <c r="G5770" s="64" t="s">
        <v>279</v>
      </c>
      <c r="H5770" s="9">
        <v>75.699999999998909</v>
      </c>
      <c r="I5770" s="9" t="s">
        <v>183</v>
      </c>
      <c r="J5770" s="9" t="s">
        <v>183</v>
      </c>
      <c r="K5770" s="9" t="s">
        <v>183</v>
      </c>
      <c r="L5770" s="9" t="s">
        <v>183</v>
      </c>
      <c r="M5770" s="9"/>
      <c r="O5770" s="67">
        <v>102.99999999999891</v>
      </c>
      <c r="Q5770" t="s">
        <v>297</v>
      </c>
      <c r="T5770"/>
      <c r="U5770" s="63"/>
      <c r="V5770" s="87"/>
      <c r="W5770" s="63"/>
      <c r="X5770" s="63"/>
    </row>
    <row r="5771" spans="1:24" ht="15">
      <c r="A5771" s="28" t="s">
        <v>730</v>
      </c>
      <c r="B5771" s="63" t="s">
        <v>690</v>
      </c>
      <c r="E5771" s="9" t="s">
        <v>278</v>
      </c>
      <c r="F5771" s="9" t="s">
        <v>278</v>
      </c>
      <c r="G5771" s="9" t="s">
        <v>278</v>
      </c>
      <c r="H5771" s="9">
        <v>97.499999999999091</v>
      </c>
      <c r="I5771" s="9" t="s">
        <v>183</v>
      </c>
      <c r="J5771" s="9" t="s">
        <v>183</v>
      </c>
      <c r="K5771" s="9" t="s">
        <v>183</v>
      </c>
      <c r="L5771" s="9" t="s">
        <v>183</v>
      </c>
      <c r="M5771" s="9"/>
      <c r="O5771" s="67">
        <v>97.499999999999091</v>
      </c>
      <c r="T5771" s="215" t="s">
        <v>1701</v>
      </c>
      <c r="U5771" s="63"/>
      <c r="V5771" s="283"/>
      <c r="W5771" s="63"/>
      <c r="X5771" s="63"/>
    </row>
    <row r="5772" spans="1:24" ht="15">
      <c r="A5772" s="28" t="s">
        <v>738</v>
      </c>
      <c r="B5772" s="63" t="s">
        <v>701</v>
      </c>
      <c r="E5772" s="9" t="s">
        <v>278</v>
      </c>
      <c r="F5772" s="9" t="s">
        <v>278</v>
      </c>
      <c r="G5772" s="9" t="s">
        <v>278</v>
      </c>
      <c r="H5772" s="9">
        <v>93.199999999997999</v>
      </c>
      <c r="I5772" s="9" t="s">
        <v>183</v>
      </c>
      <c r="J5772" s="9" t="s">
        <v>183</v>
      </c>
      <c r="K5772" s="9" t="s">
        <v>183</v>
      </c>
      <c r="L5772" s="9" t="s">
        <v>183</v>
      </c>
      <c r="M5772" s="9"/>
      <c r="O5772" s="67">
        <v>93.199999999997999</v>
      </c>
      <c r="T5772"/>
      <c r="U5772" s="63"/>
      <c r="V5772" s="282"/>
      <c r="W5772" s="63"/>
      <c r="X5772" s="63"/>
    </row>
    <row r="5773" spans="1:24" ht="15">
      <c r="A5773" s="28" t="s">
        <v>742</v>
      </c>
      <c r="B5773" s="63" t="s">
        <v>740</v>
      </c>
      <c r="E5773" s="9" t="s">
        <v>278</v>
      </c>
      <c r="F5773" s="9" t="s">
        <v>278</v>
      </c>
      <c r="G5773" s="9" t="s">
        <v>278</v>
      </c>
      <c r="H5773" s="9">
        <v>88.299999999999272</v>
      </c>
      <c r="I5773" s="9" t="s">
        <v>183</v>
      </c>
      <c r="J5773" s="9" t="s">
        <v>183</v>
      </c>
      <c r="K5773" s="9" t="s">
        <v>183</v>
      </c>
      <c r="L5773" s="9" t="s">
        <v>183</v>
      </c>
      <c r="M5773" s="9"/>
      <c r="O5773" s="67">
        <v>88.299999999999272</v>
      </c>
      <c r="T5773"/>
      <c r="U5773" s="63"/>
      <c r="V5773" s="283"/>
      <c r="W5773" s="63"/>
      <c r="X5773" s="63"/>
    </row>
    <row r="5774" spans="1:24" ht="15">
      <c r="A5774" s="28" t="s">
        <v>743</v>
      </c>
      <c r="B5774" s="63" t="s">
        <v>154</v>
      </c>
      <c r="E5774" s="9" t="s">
        <v>278</v>
      </c>
      <c r="F5774" s="9" t="s">
        <v>278</v>
      </c>
      <c r="G5774" s="64" t="s">
        <v>279</v>
      </c>
      <c r="H5774" s="9">
        <v>87.699999999998909</v>
      </c>
      <c r="I5774" s="9" t="s">
        <v>183</v>
      </c>
      <c r="J5774" s="9" t="s">
        <v>183</v>
      </c>
      <c r="K5774" s="9" t="s">
        <v>183</v>
      </c>
      <c r="L5774" s="9" t="s">
        <v>183</v>
      </c>
      <c r="M5774" s="9"/>
      <c r="O5774" s="67">
        <v>87.699999999998909</v>
      </c>
      <c r="T5774"/>
      <c r="U5774" s="63"/>
      <c r="V5774" s="283"/>
      <c r="W5774" s="63"/>
      <c r="X5774" s="63"/>
    </row>
    <row r="5775" spans="1:24" ht="15">
      <c r="A5775" s="28" t="s">
        <v>744</v>
      </c>
      <c r="B5775" s="63" t="s">
        <v>29</v>
      </c>
      <c r="E5775" s="216">
        <v>34.200000000000003</v>
      </c>
      <c r="F5775" s="9">
        <v>41.5</v>
      </c>
      <c r="G5775" s="9">
        <v>7.7</v>
      </c>
      <c r="H5775" s="9" t="s">
        <v>278</v>
      </c>
      <c r="I5775" s="9" t="s">
        <v>183</v>
      </c>
      <c r="J5775" s="9" t="s">
        <v>183</v>
      </c>
      <c r="K5775" s="9" t="s">
        <v>183</v>
      </c>
      <c r="L5775" s="9" t="s">
        <v>183</v>
      </c>
      <c r="M5775" s="9"/>
      <c r="O5775" s="67">
        <v>83.4</v>
      </c>
      <c r="Q5775" t="s">
        <v>284</v>
      </c>
      <c r="T5775"/>
      <c r="U5775" s="63"/>
      <c r="V5775" s="283"/>
      <c r="W5775" s="63"/>
      <c r="X5775" s="63"/>
    </row>
    <row r="5776" spans="1:24" ht="15">
      <c r="A5776" s="28" t="s">
        <v>750</v>
      </c>
      <c r="B5776" s="63" t="s">
        <v>178</v>
      </c>
      <c r="E5776" s="9">
        <v>11.7</v>
      </c>
      <c r="F5776" s="9">
        <v>46.2</v>
      </c>
      <c r="G5776" s="9" t="s">
        <v>278</v>
      </c>
      <c r="H5776" s="9" t="s">
        <v>278</v>
      </c>
      <c r="I5776" s="9" t="s">
        <v>183</v>
      </c>
      <c r="J5776" s="9" t="s">
        <v>183</v>
      </c>
      <c r="K5776" s="9" t="s">
        <v>183</v>
      </c>
      <c r="L5776" s="9" t="s">
        <v>183</v>
      </c>
      <c r="M5776" s="9"/>
      <c r="O5776" s="67">
        <v>57.900000000000006</v>
      </c>
      <c r="T5776"/>
      <c r="U5776" s="63"/>
      <c r="V5776" s="283"/>
      <c r="W5776" s="63"/>
      <c r="X5776" s="63"/>
    </row>
    <row r="5777" spans="1:24" ht="15">
      <c r="A5777" s="28" t="s">
        <v>751</v>
      </c>
      <c r="B5777" s="63" t="s">
        <v>726</v>
      </c>
      <c r="E5777" s="9" t="s">
        <v>278</v>
      </c>
      <c r="F5777" s="9" t="s">
        <v>278</v>
      </c>
      <c r="G5777" s="9" t="s">
        <v>278</v>
      </c>
      <c r="H5777" s="9">
        <v>15.000000000001819</v>
      </c>
      <c r="I5777" s="9" t="s">
        <v>183</v>
      </c>
      <c r="J5777" s="9" t="s">
        <v>183</v>
      </c>
      <c r="K5777" s="9" t="s">
        <v>183</v>
      </c>
      <c r="L5777" s="9" t="s">
        <v>183</v>
      </c>
      <c r="M5777" s="9"/>
      <c r="O5777" s="67">
        <v>15.000000000001819</v>
      </c>
      <c r="T5777"/>
      <c r="U5777" s="63"/>
      <c r="V5777" s="283"/>
      <c r="W5777" s="63"/>
      <c r="X5777" s="63"/>
    </row>
    <row r="5778" spans="1:24" ht="15">
      <c r="A5778" s="28" t="s">
        <v>752</v>
      </c>
      <c r="B5778" s="63" t="s">
        <v>179</v>
      </c>
      <c r="E5778" s="9">
        <v>11.5</v>
      </c>
      <c r="F5778" s="9" t="s">
        <v>278</v>
      </c>
      <c r="G5778" s="9" t="s">
        <v>278</v>
      </c>
      <c r="H5778" s="9" t="s">
        <v>278</v>
      </c>
      <c r="I5778" s="9" t="s">
        <v>183</v>
      </c>
      <c r="J5778" s="9" t="s">
        <v>183</v>
      </c>
      <c r="K5778" s="9" t="s">
        <v>183</v>
      </c>
      <c r="L5778" s="9" t="s">
        <v>183</v>
      </c>
      <c r="M5778" s="9"/>
      <c r="O5778" s="67">
        <v>11.5</v>
      </c>
      <c r="T5778"/>
      <c r="U5778" s="63"/>
      <c r="V5778" s="283"/>
      <c r="W5778" s="63"/>
      <c r="X5778" s="63"/>
    </row>
    <row r="5779" spans="1:24" ht="15">
      <c r="A5779" s="28" t="s">
        <v>754</v>
      </c>
      <c r="B5779" s="63" t="s">
        <v>728</v>
      </c>
      <c r="E5779" s="9" t="s">
        <v>278</v>
      </c>
      <c r="F5779" s="9" t="s">
        <v>278</v>
      </c>
      <c r="G5779" s="9" t="s">
        <v>278</v>
      </c>
      <c r="H5779" s="9">
        <v>8.9999999999990905</v>
      </c>
      <c r="I5779" s="9" t="s">
        <v>183</v>
      </c>
      <c r="J5779" s="9" t="s">
        <v>183</v>
      </c>
      <c r="K5779" s="9" t="s">
        <v>183</v>
      </c>
      <c r="L5779" s="9" t="s">
        <v>183</v>
      </c>
      <c r="M5779" s="9"/>
      <c r="O5779" s="67">
        <v>8.9999999999990905</v>
      </c>
      <c r="T5779"/>
      <c r="U5779" s="63"/>
      <c r="V5779" s="265"/>
      <c r="W5779" s="63"/>
      <c r="X5779" s="63"/>
    </row>
    <row r="5780" spans="1:24" ht="15">
      <c r="A5780" s="28" t="s">
        <v>755</v>
      </c>
      <c r="B5780" s="63" t="s">
        <v>710</v>
      </c>
      <c r="E5780" s="9" t="s">
        <v>278</v>
      </c>
      <c r="F5780" s="9" t="s">
        <v>278</v>
      </c>
      <c r="G5780" s="9" t="s">
        <v>278</v>
      </c>
      <c r="H5780" s="9">
        <v>8.4000000000005457</v>
      </c>
      <c r="I5780" s="9" t="s">
        <v>183</v>
      </c>
      <c r="J5780" s="9" t="s">
        <v>183</v>
      </c>
      <c r="K5780" s="9" t="s">
        <v>183</v>
      </c>
      <c r="L5780" s="9" t="s">
        <v>183</v>
      </c>
      <c r="M5780" s="9"/>
      <c r="O5780" s="67">
        <v>8.4000000000005457</v>
      </c>
      <c r="T5780"/>
      <c r="U5780" s="63"/>
      <c r="V5780" s="87"/>
      <c r="W5780" s="63"/>
      <c r="X5780" s="63"/>
    </row>
    <row r="5781" spans="1:24" ht="15">
      <c r="A5781" s="28" t="s">
        <v>756</v>
      </c>
      <c r="B5781" s="63" t="s">
        <v>2553</v>
      </c>
      <c r="C5781" s="3"/>
      <c r="D5781" s="3"/>
      <c r="E5781" s="9" t="s">
        <v>278</v>
      </c>
      <c r="F5781" s="9" t="s">
        <v>278</v>
      </c>
      <c r="G5781" s="9" t="s">
        <v>278</v>
      </c>
      <c r="H5781" s="9" t="s">
        <v>278</v>
      </c>
      <c r="I5781" s="9" t="s">
        <v>183</v>
      </c>
      <c r="J5781" s="9" t="s">
        <v>183</v>
      </c>
      <c r="K5781" s="9" t="s">
        <v>183</v>
      </c>
      <c r="L5781" s="9" t="s">
        <v>183</v>
      </c>
      <c r="M5781" s="9"/>
      <c r="N5781" s="67"/>
      <c r="O5781" s="67">
        <v>0</v>
      </c>
      <c r="T5781"/>
      <c r="U5781" s="63"/>
      <c r="V5781" s="283"/>
      <c r="W5781" s="63"/>
      <c r="X5781" s="63"/>
    </row>
    <row r="5782" spans="1:24" ht="15">
      <c r="A5782" s="28" t="s">
        <v>759</v>
      </c>
      <c r="B5782" s="273" t="s">
        <v>1890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 t="s">
        <v>183</v>
      </c>
      <c r="J5782" s="9" t="s">
        <v>183</v>
      </c>
      <c r="K5782" s="9" t="s">
        <v>183</v>
      </c>
      <c r="L5782" s="9" t="s">
        <v>183</v>
      </c>
      <c r="M5782" s="9"/>
      <c r="O5782" s="67">
        <v>0</v>
      </c>
      <c r="T5782"/>
      <c r="U5782" s="63"/>
      <c r="V5782" s="283"/>
      <c r="W5782" s="63"/>
      <c r="X5782" s="63"/>
    </row>
    <row r="5783" spans="1:24" ht="15">
      <c r="A5783" s="28" t="s">
        <v>841</v>
      </c>
      <c r="B5783" s="205" t="s">
        <v>1563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 t="s">
        <v>183</v>
      </c>
      <c r="J5783" s="9" t="s">
        <v>183</v>
      </c>
      <c r="K5783" s="9" t="s">
        <v>183</v>
      </c>
      <c r="L5783" s="9" t="s">
        <v>183</v>
      </c>
      <c r="M5783" s="9"/>
      <c r="O5783" s="67">
        <v>0</v>
      </c>
      <c r="T5783"/>
      <c r="U5783" s="63"/>
      <c r="V5783" s="283"/>
      <c r="W5783" s="63"/>
      <c r="X5783" s="63"/>
    </row>
    <row r="5784" spans="1:24" ht="15">
      <c r="A5784" s="28" t="s">
        <v>842</v>
      </c>
      <c r="B5784" s="273" t="s">
        <v>1883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183</v>
      </c>
      <c r="J5784" s="9" t="s">
        <v>183</v>
      </c>
      <c r="K5784" s="9" t="s">
        <v>183</v>
      </c>
      <c r="L5784" s="9" t="s">
        <v>183</v>
      </c>
      <c r="M5784" s="9"/>
      <c r="O5784" s="67">
        <v>0</v>
      </c>
      <c r="T5784"/>
      <c r="U5784" s="63"/>
      <c r="V5784" s="282"/>
      <c r="W5784" s="63"/>
      <c r="X5784" s="63"/>
    </row>
    <row r="5785" spans="1:24" ht="15">
      <c r="A5785" s="28" t="s">
        <v>843</v>
      </c>
      <c r="B5785" s="205" t="s">
        <v>1558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 t="s">
        <v>183</v>
      </c>
      <c r="J5785" s="9" t="s">
        <v>183</v>
      </c>
      <c r="K5785" s="9" t="s">
        <v>183</v>
      </c>
      <c r="L5785" s="9" t="s">
        <v>183</v>
      </c>
      <c r="M5785" s="9"/>
      <c r="O5785" s="67">
        <v>0</v>
      </c>
      <c r="T5785"/>
      <c r="U5785" s="63"/>
      <c r="V5785" s="265"/>
      <c r="W5785" s="63"/>
      <c r="X5785" s="63"/>
    </row>
    <row r="5786" spans="1:24" ht="15">
      <c r="A5786" s="28" t="s">
        <v>844</v>
      </c>
      <c r="B5786" s="205" t="s">
        <v>1553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183</v>
      </c>
      <c r="J5786" s="9" t="s">
        <v>183</v>
      </c>
      <c r="K5786" s="9" t="s">
        <v>183</v>
      </c>
      <c r="L5786" s="9" t="s">
        <v>183</v>
      </c>
      <c r="M5786" s="9"/>
      <c r="O5786" s="67">
        <v>0</v>
      </c>
      <c r="T5786"/>
      <c r="U5786" s="63"/>
      <c r="V5786" s="87"/>
      <c r="W5786" s="63"/>
      <c r="X5786" s="63"/>
    </row>
    <row r="5787" spans="1:24" ht="15">
      <c r="A5787" s="28" t="s">
        <v>845</v>
      </c>
      <c r="B5787" s="63" t="s">
        <v>2542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183</v>
      </c>
      <c r="J5787" s="9" t="s">
        <v>183</v>
      </c>
      <c r="K5787" s="9" t="s">
        <v>183</v>
      </c>
      <c r="L5787" s="9" t="s">
        <v>183</v>
      </c>
      <c r="M5787" s="9"/>
      <c r="N5787" s="67"/>
      <c r="O5787" s="67">
        <v>0</v>
      </c>
      <c r="T5787"/>
      <c r="U5787" s="63"/>
      <c r="V5787" s="87"/>
      <c r="W5787" s="63"/>
      <c r="X5787" s="63"/>
    </row>
    <row r="5788" spans="1:24" ht="15">
      <c r="A5788" s="28" t="s">
        <v>846</v>
      </c>
      <c r="B5788" s="273" t="s">
        <v>1889</v>
      </c>
      <c r="C5788" s="3"/>
      <c r="D5788" s="3"/>
      <c r="E5788" s="9" t="s">
        <v>278</v>
      </c>
      <c r="F5788" s="9" t="s">
        <v>278</v>
      </c>
      <c r="G5788" s="9" t="s">
        <v>278</v>
      </c>
      <c r="H5788" s="9" t="s">
        <v>278</v>
      </c>
      <c r="I5788" s="9" t="s">
        <v>183</v>
      </c>
      <c r="J5788" s="9" t="s">
        <v>183</v>
      </c>
      <c r="K5788" s="9" t="s">
        <v>183</v>
      </c>
      <c r="L5788" s="9" t="s">
        <v>183</v>
      </c>
      <c r="M5788" s="9"/>
      <c r="O5788" s="67">
        <v>0</v>
      </c>
      <c r="T5788"/>
      <c r="U5788" s="63"/>
      <c r="V5788" s="282"/>
      <c r="W5788" s="63"/>
      <c r="X5788" s="63"/>
    </row>
    <row r="5789" spans="1:24" ht="15">
      <c r="A5789" s="28" t="s">
        <v>847</v>
      </c>
      <c r="B5789" s="273" t="s">
        <v>1898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183</v>
      </c>
      <c r="J5789" s="9" t="s">
        <v>183</v>
      </c>
      <c r="K5789" s="9" t="s">
        <v>183</v>
      </c>
      <c r="L5789" s="9" t="s">
        <v>183</v>
      </c>
      <c r="M5789" s="9"/>
      <c r="O5789" s="67">
        <v>0</v>
      </c>
      <c r="T5789"/>
      <c r="U5789" s="63"/>
      <c r="V5789" s="87"/>
      <c r="W5789" s="63"/>
      <c r="X5789" s="63"/>
    </row>
    <row r="5790" spans="1:24" ht="15">
      <c r="A5790" s="28" t="s">
        <v>848</v>
      </c>
      <c r="B5790" s="63" t="s">
        <v>2560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 t="s">
        <v>183</v>
      </c>
      <c r="J5790" s="9" t="s">
        <v>183</v>
      </c>
      <c r="K5790" s="9" t="s">
        <v>183</v>
      </c>
      <c r="L5790" s="9" t="s">
        <v>183</v>
      </c>
      <c r="M5790" s="9"/>
      <c r="N5790" s="67"/>
      <c r="O5790" s="67">
        <v>0</v>
      </c>
      <c r="T5790"/>
      <c r="U5790" s="63"/>
      <c r="V5790" s="283"/>
      <c r="W5790" s="63"/>
      <c r="X5790" s="63"/>
    </row>
    <row r="5791" spans="1:24" ht="15">
      <c r="A5791" s="28" t="s">
        <v>849</v>
      </c>
      <c r="B5791" s="205" t="s">
        <v>1559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183</v>
      </c>
      <c r="J5791" s="9" t="s">
        <v>183</v>
      </c>
      <c r="K5791" s="9" t="s">
        <v>183</v>
      </c>
      <c r="L5791" s="9" t="s">
        <v>183</v>
      </c>
      <c r="M5791" s="9"/>
      <c r="O5791" s="67">
        <v>0</v>
      </c>
      <c r="T5791"/>
      <c r="U5791" s="63"/>
      <c r="V5791" s="283"/>
      <c r="W5791" s="63"/>
      <c r="X5791" s="63"/>
    </row>
    <row r="5792" spans="1:24" ht="15">
      <c r="A5792" s="28" t="s">
        <v>850</v>
      </c>
      <c r="B5792" s="273" t="s">
        <v>1927</v>
      </c>
      <c r="C5792" s="3"/>
      <c r="D5792" s="3"/>
      <c r="E5792" s="9" t="s">
        <v>278</v>
      </c>
      <c r="F5792" s="9" t="s">
        <v>278</v>
      </c>
      <c r="G5792" s="9" t="s">
        <v>278</v>
      </c>
      <c r="H5792" s="9" t="s">
        <v>278</v>
      </c>
      <c r="I5792" s="9" t="s">
        <v>183</v>
      </c>
      <c r="J5792" s="9" t="s">
        <v>183</v>
      </c>
      <c r="K5792" s="9" t="s">
        <v>183</v>
      </c>
      <c r="L5792" s="9" t="s">
        <v>183</v>
      </c>
      <c r="M5792" s="9"/>
      <c r="O5792" s="67">
        <v>0</v>
      </c>
      <c r="T5792"/>
      <c r="U5792" s="63"/>
      <c r="V5792" s="87"/>
      <c r="W5792" s="63"/>
      <c r="X5792" s="63"/>
    </row>
    <row r="5793" spans="1:24" ht="15">
      <c r="A5793" s="28" t="s">
        <v>851</v>
      </c>
      <c r="B5793" s="273" t="s">
        <v>1886</v>
      </c>
      <c r="C5793" s="3"/>
      <c r="D5793" s="3"/>
      <c r="E5793" s="9" t="s">
        <v>278</v>
      </c>
      <c r="F5793" s="9" t="s">
        <v>278</v>
      </c>
      <c r="G5793" s="9" t="s">
        <v>278</v>
      </c>
      <c r="H5793" s="9" t="s">
        <v>278</v>
      </c>
      <c r="I5793" s="9" t="s">
        <v>183</v>
      </c>
      <c r="J5793" s="9" t="s">
        <v>183</v>
      </c>
      <c r="K5793" s="9" t="s">
        <v>183</v>
      </c>
      <c r="L5793" s="9" t="s">
        <v>183</v>
      </c>
      <c r="M5793" s="9"/>
      <c r="O5793" s="67">
        <v>0</v>
      </c>
      <c r="T5793"/>
      <c r="U5793" s="63"/>
      <c r="V5793" s="87"/>
      <c r="W5793" s="63"/>
      <c r="X5793" s="63"/>
    </row>
    <row r="5794" spans="1:24" ht="15">
      <c r="A5794" s="28" t="s">
        <v>852</v>
      </c>
      <c r="B5794" s="63" t="s">
        <v>2543</v>
      </c>
      <c r="C5794" s="3"/>
      <c r="D5794" s="3"/>
      <c r="E5794" s="9" t="s">
        <v>278</v>
      </c>
      <c r="F5794" s="9" t="s">
        <v>278</v>
      </c>
      <c r="G5794" s="9" t="s">
        <v>278</v>
      </c>
      <c r="H5794" s="9" t="s">
        <v>278</v>
      </c>
      <c r="I5794" s="9" t="s">
        <v>183</v>
      </c>
      <c r="J5794" s="9" t="s">
        <v>183</v>
      </c>
      <c r="K5794" s="9" t="s">
        <v>183</v>
      </c>
      <c r="L5794" s="9" t="s">
        <v>183</v>
      </c>
      <c r="M5794" s="9"/>
      <c r="N5794" s="67"/>
      <c r="O5794" s="67">
        <v>0</v>
      </c>
      <c r="T5794"/>
      <c r="U5794" s="63"/>
      <c r="V5794" s="283"/>
      <c r="W5794" s="63"/>
      <c r="X5794" s="63"/>
    </row>
    <row r="5795" spans="1:24" ht="15">
      <c r="A5795" s="28" t="s">
        <v>853</v>
      </c>
      <c r="B5795" s="273" t="s">
        <v>1899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 t="s">
        <v>183</v>
      </c>
      <c r="J5795" s="9" t="s">
        <v>183</v>
      </c>
      <c r="K5795" s="9" t="s">
        <v>183</v>
      </c>
      <c r="L5795" s="9" t="s">
        <v>183</v>
      </c>
      <c r="M5795" s="9"/>
      <c r="O5795" s="67">
        <v>0</v>
      </c>
      <c r="T5795"/>
    </row>
    <row r="5796" spans="1:24" ht="15">
      <c r="A5796" s="28" t="s">
        <v>854</v>
      </c>
      <c r="B5796" s="63" t="s">
        <v>2546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 t="s">
        <v>183</v>
      </c>
      <c r="J5796" s="9" t="s">
        <v>183</v>
      </c>
      <c r="K5796" s="9" t="s">
        <v>183</v>
      </c>
      <c r="L5796" s="9" t="s">
        <v>183</v>
      </c>
      <c r="M5796" s="9"/>
      <c r="N5796" s="67"/>
      <c r="O5796" s="67">
        <v>0</v>
      </c>
      <c r="T5796"/>
    </row>
    <row r="5797" spans="1:24" ht="15">
      <c r="A5797" s="28" t="s">
        <v>855</v>
      </c>
      <c r="B5797" s="63" t="s">
        <v>2559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183</v>
      </c>
      <c r="J5797" s="9" t="s">
        <v>183</v>
      </c>
      <c r="K5797" s="9" t="s">
        <v>183</v>
      </c>
      <c r="L5797" s="9" t="s">
        <v>183</v>
      </c>
      <c r="M5797" s="9"/>
      <c r="N5797" s="67"/>
      <c r="O5797" s="67">
        <v>0</v>
      </c>
      <c r="T5797"/>
    </row>
    <row r="5798" spans="1:24" ht="15">
      <c r="A5798" s="28" t="s">
        <v>856</v>
      </c>
      <c r="B5798" s="273" t="s">
        <v>1884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 t="s">
        <v>183</v>
      </c>
      <c r="J5798" s="9" t="s">
        <v>183</v>
      </c>
      <c r="K5798" s="9" t="s">
        <v>183</v>
      </c>
      <c r="L5798" s="9" t="s">
        <v>183</v>
      </c>
      <c r="M5798" s="9"/>
      <c r="O5798" s="67">
        <v>0</v>
      </c>
      <c r="T5798"/>
    </row>
    <row r="5799" spans="1:24" ht="15">
      <c r="A5799" s="28" t="s">
        <v>857</v>
      </c>
      <c r="B5799" s="273" t="s">
        <v>1894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 t="s">
        <v>183</v>
      </c>
      <c r="J5799" s="9" t="s">
        <v>183</v>
      </c>
      <c r="K5799" s="9" t="s">
        <v>183</v>
      </c>
      <c r="L5799" s="9" t="s">
        <v>183</v>
      </c>
      <c r="M5799" s="9"/>
      <c r="O5799" s="67">
        <v>0</v>
      </c>
      <c r="T5799"/>
    </row>
    <row r="5800" spans="1:24" ht="15">
      <c r="A5800" s="28" t="s">
        <v>858</v>
      </c>
      <c r="B5800" s="63" t="s">
        <v>2544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 t="s">
        <v>183</v>
      </c>
      <c r="J5800" s="9" t="s">
        <v>183</v>
      </c>
      <c r="K5800" s="9" t="s">
        <v>183</v>
      </c>
      <c r="L5800" s="9" t="s">
        <v>183</v>
      </c>
      <c r="M5800" s="9"/>
      <c r="N5800" s="67"/>
      <c r="O5800" s="67">
        <v>0</v>
      </c>
      <c r="T5800"/>
    </row>
    <row r="5801" spans="1:24" ht="15">
      <c r="A5801" s="28" t="s">
        <v>859</v>
      </c>
      <c r="B5801" s="273" t="s">
        <v>1900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 t="s">
        <v>183</v>
      </c>
      <c r="J5801" s="9" t="s">
        <v>183</v>
      </c>
      <c r="K5801" s="9" t="s">
        <v>183</v>
      </c>
      <c r="L5801" s="9" t="s">
        <v>183</v>
      </c>
      <c r="M5801" s="9"/>
      <c r="O5801" s="67">
        <v>0</v>
      </c>
      <c r="T5801"/>
    </row>
    <row r="5802" spans="1:24" ht="15">
      <c r="A5802" s="28" t="s">
        <v>860</v>
      </c>
      <c r="B5802" s="205" t="s">
        <v>1561</v>
      </c>
      <c r="C5802" s="3"/>
      <c r="D5802" s="3"/>
      <c r="E5802" s="9" t="s">
        <v>278</v>
      </c>
      <c r="F5802" s="9" t="s">
        <v>278</v>
      </c>
      <c r="G5802" s="9" t="s">
        <v>278</v>
      </c>
      <c r="H5802" s="9" t="s">
        <v>278</v>
      </c>
      <c r="I5802" s="9" t="s">
        <v>183</v>
      </c>
      <c r="J5802" s="9" t="s">
        <v>183</v>
      </c>
      <c r="K5802" s="9" t="s">
        <v>183</v>
      </c>
      <c r="L5802" s="9" t="s">
        <v>183</v>
      </c>
      <c r="M5802" s="9"/>
      <c r="O5802" s="67">
        <v>0</v>
      </c>
      <c r="T5802"/>
    </row>
    <row r="5803" spans="1:24" ht="15">
      <c r="A5803" s="28" t="s">
        <v>861</v>
      </c>
      <c r="B5803" s="273" t="s">
        <v>1891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 t="s">
        <v>183</v>
      </c>
      <c r="J5803" s="9" t="s">
        <v>183</v>
      </c>
      <c r="K5803" s="9" t="s">
        <v>183</v>
      </c>
      <c r="L5803" s="9" t="s">
        <v>183</v>
      </c>
      <c r="M5803" s="9"/>
      <c r="O5803" s="67">
        <v>0</v>
      </c>
      <c r="T5803"/>
    </row>
    <row r="5804" spans="1:24" ht="15">
      <c r="A5804" s="28" t="s">
        <v>862</v>
      </c>
      <c r="B5804" s="63" t="s">
        <v>2554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 t="s">
        <v>183</v>
      </c>
      <c r="J5804" s="9" t="s">
        <v>183</v>
      </c>
      <c r="K5804" s="9" t="s">
        <v>183</v>
      </c>
      <c r="L5804" s="9" t="s">
        <v>183</v>
      </c>
      <c r="M5804" s="9"/>
      <c r="N5804" s="67"/>
      <c r="O5804" s="67">
        <v>0</v>
      </c>
      <c r="T5804"/>
    </row>
    <row r="5805" spans="1:24" ht="15">
      <c r="A5805" s="28" t="s">
        <v>863</v>
      </c>
      <c r="B5805" s="63" t="s">
        <v>2563</v>
      </c>
      <c r="C5805" s="3"/>
      <c r="D5805" s="3"/>
      <c r="E5805" s="9" t="s">
        <v>278</v>
      </c>
      <c r="F5805" s="9" t="s">
        <v>278</v>
      </c>
      <c r="G5805" s="9" t="s">
        <v>278</v>
      </c>
      <c r="H5805" s="9" t="s">
        <v>278</v>
      </c>
      <c r="I5805" s="9" t="s">
        <v>183</v>
      </c>
      <c r="J5805" s="9" t="s">
        <v>183</v>
      </c>
      <c r="K5805" s="9" t="s">
        <v>183</v>
      </c>
      <c r="L5805" s="9" t="s">
        <v>183</v>
      </c>
      <c r="M5805" s="9"/>
      <c r="N5805" s="67"/>
      <c r="O5805" s="67">
        <v>0</v>
      </c>
      <c r="T5805"/>
    </row>
    <row r="5806" spans="1:24" ht="15">
      <c r="A5806" s="28" t="s">
        <v>864</v>
      </c>
      <c r="B5806" s="273" t="s">
        <v>1887</v>
      </c>
      <c r="C5806" s="3"/>
      <c r="D5806" s="3"/>
      <c r="E5806" s="9" t="s">
        <v>278</v>
      </c>
      <c r="F5806" s="9" t="s">
        <v>278</v>
      </c>
      <c r="G5806" s="9" t="s">
        <v>278</v>
      </c>
      <c r="H5806" s="9" t="s">
        <v>278</v>
      </c>
      <c r="I5806" s="9" t="s">
        <v>183</v>
      </c>
      <c r="J5806" s="9" t="s">
        <v>183</v>
      </c>
      <c r="K5806" s="9" t="s">
        <v>183</v>
      </c>
      <c r="L5806" s="9" t="s">
        <v>183</v>
      </c>
      <c r="M5806" s="9"/>
      <c r="O5806" s="67">
        <v>0</v>
      </c>
      <c r="T5806"/>
    </row>
    <row r="5807" spans="1:24" ht="15">
      <c r="A5807" s="28" t="s">
        <v>865</v>
      </c>
      <c r="B5807" s="63" t="s">
        <v>2548</v>
      </c>
      <c r="C5807" s="3"/>
      <c r="D5807" s="3"/>
      <c r="E5807" s="9" t="s">
        <v>278</v>
      </c>
      <c r="F5807" s="9" t="s">
        <v>278</v>
      </c>
      <c r="G5807" s="9" t="s">
        <v>278</v>
      </c>
      <c r="H5807" s="9" t="s">
        <v>278</v>
      </c>
      <c r="I5807" s="9" t="s">
        <v>183</v>
      </c>
      <c r="J5807" s="9" t="s">
        <v>183</v>
      </c>
      <c r="K5807" s="9" t="s">
        <v>183</v>
      </c>
      <c r="L5807" s="9" t="s">
        <v>183</v>
      </c>
      <c r="M5807" s="9"/>
      <c r="N5807" s="67"/>
      <c r="O5807" s="67">
        <v>0</v>
      </c>
      <c r="T5807"/>
    </row>
    <row r="5808" spans="1:24" ht="15">
      <c r="A5808" s="28" t="s">
        <v>866</v>
      </c>
      <c r="B5808" s="63" t="s">
        <v>2567</v>
      </c>
      <c r="C5808" s="3"/>
      <c r="D5808" s="3"/>
      <c r="E5808" s="9" t="s">
        <v>278</v>
      </c>
      <c r="F5808" s="9" t="s">
        <v>278</v>
      </c>
      <c r="G5808" s="9" t="s">
        <v>278</v>
      </c>
      <c r="H5808" s="9" t="s">
        <v>278</v>
      </c>
      <c r="I5808" s="9" t="s">
        <v>183</v>
      </c>
      <c r="J5808" s="9" t="s">
        <v>183</v>
      </c>
      <c r="K5808" s="9" t="s">
        <v>183</v>
      </c>
      <c r="L5808" s="9" t="s">
        <v>183</v>
      </c>
      <c r="M5808" s="9"/>
      <c r="N5808" s="67"/>
      <c r="O5808" s="67">
        <v>0</v>
      </c>
      <c r="T5808"/>
    </row>
    <row r="5809" spans="1:20" ht="15">
      <c r="A5809" s="28" t="s">
        <v>867</v>
      </c>
      <c r="B5809" s="63" t="s">
        <v>2551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183</v>
      </c>
      <c r="J5809" s="9" t="s">
        <v>183</v>
      </c>
      <c r="K5809" s="9" t="s">
        <v>183</v>
      </c>
      <c r="L5809" s="9" t="s">
        <v>183</v>
      </c>
      <c r="M5809" s="9"/>
      <c r="N5809" s="67"/>
      <c r="O5809" s="67">
        <v>0</v>
      </c>
      <c r="T5809"/>
    </row>
    <row r="5810" spans="1:20" ht="15">
      <c r="A5810" s="28" t="s">
        <v>868</v>
      </c>
      <c r="B5810" s="218" t="s">
        <v>1547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 t="s">
        <v>183</v>
      </c>
      <c r="J5810" s="9" t="s">
        <v>183</v>
      </c>
      <c r="K5810" s="9" t="s">
        <v>183</v>
      </c>
      <c r="L5810" s="9" t="s">
        <v>183</v>
      </c>
      <c r="M5810" s="9"/>
      <c r="O5810" s="67">
        <v>0</v>
      </c>
      <c r="T5810"/>
    </row>
    <row r="5811" spans="1:20" ht="15">
      <c r="A5811" s="28" t="s">
        <v>869</v>
      </c>
      <c r="B5811" s="205" t="s">
        <v>1549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 t="s">
        <v>183</v>
      </c>
      <c r="J5811" s="9" t="s">
        <v>183</v>
      </c>
      <c r="K5811" s="9" t="s">
        <v>183</v>
      </c>
      <c r="L5811" s="9" t="s">
        <v>183</v>
      </c>
      <c r="M5811" s="9"/>
      <c r="O5811" s="67">
        <v>0</v>
      </c>
      <c r="T5811"/>
    </row>
    <row r="5812" spans="1:20" ht="15">
      <c r="A5812" s="28" t="s">
        <v>870</v>
      </c>
      <c r="B5812" s="63" t="s">
        <v>2547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 t="s">
        <v>183</v>
      </c>
      <c r="J5812" s="9" t="s">
        <v>183</v>
      </c>
      <c r="K5812" s="9" t="s">
        <v>183</v>
      </c>
      <c r="L5812" s="9" t="s">
        <v>183</v>
      </c>
      <c r="M5812" s="9"/>
      <c r="N5812" s="67"/>
      <c r="O5812" s="67">
        <v>0</v>
      </c>
      <c r="T5812"/>
    </row>
    <row r="5813" spans="1:20" ht="15">
      <c r="A5813" s="28" t="s">
        <v>871</v>
      </c>
      <c r="B5813" s="273" t="s">
        <v>2726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 t="s">
        <v>183</v>
      </c>
      <c r="J5813" s="9" t="s">
        <v>183</v>
      </c>
      <c r="K5813" s="9" t="s">
        <v>183</v>
      </c>
      <c r="L5813" s="9" t="s">
        <v>183</v>
      </c>
      <c r="M5813" s="9"/>
      <c r="O5813" s="67">
        <v>0</v>
      </c>
      <c r="T5813"/>
    </row>
    <row r="5814" spans="1:20" ht="15">
      <c r="A5814" s="28" t="s">
        <v>872</v>
      </c>
      <c r="B5814" s="273" t="s">
        <v>2540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 t="s">
        <v>183</v>
      </c>
      <c r="J5814" s="9" t="s">
        <v>183</v>
      </c>
      <c r="K5814" s="9" t="s">
        <v>183</v>
      </c>
      <c r="L5814" s="9" t="s">
        <v>183</v>
      </c>
      <c r="M5814" s="9"/>
      <c r="N5814" s="67"/>
      <c r="O5814" s="67">
        <v>0</v>
      </c>
      <c r="T5814"/>
    </row>
    <row r="5815" spans="1:20" ht="15">
      <c r="A5815" s="28" t="s">
        <v>873</v>
      </c>
      <c r="B5815" s="273" t="s">
        <v>1901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183</v>
      </c>
      <c r="J5815" s="9" t="s">
        <v>183</v>
      </c>
      <c r="K5815" s="9" t="s">
        <v>183</v>
      </c>
      <c r="L5815" s="9" t="s">
        <v>183</v>
      </c>
      <c r="M5815" s="9"/>
      <c r="O5815" s="67">
        <v>0</v>
      </c>
      <c r="T5815"/>
    </row>
    <row r="5816" spans="1:20" ht="15">
      <c r="A5816" s="28" t="s">
        <v>874</v>
      </c>
      <c r="B5816" s="205" t="s">
        <v>1551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 t="s">
        <v>183</v>
      </c>
      <c r="J5816" s="9" t="s">
        <v>183</v>
      </c>
      <c r="K5816" s="9" t="s">
        <v>183</v>
      </c>
      <c r="L5816" s="9" t="s">
        <v>183</v>
      </c>
      <c r="M5816" s="9"/>
      <c r="O5816" s="67">
        <v>0</v>
      </c>
      <c r="T5816"/>
    </row>
    <row r="5817" spans="1:20" ht="15">
      <c r="A5817" s="28" t="s">
        <v>875</v>
      </c>
      <c r="B5817" s="63" t="s">
        <v>2550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 t="s">
        <v>183</v>
      </c>
      <c r="J5817" s="9" t="s">
        <v>183</v>
      </c>
      <c r="K5817" s="9" t="s">
        <v>183</v>
      </c>
      <c r="L5817" s="9" t="s">
        <v>183</v>
      </c>
      <c r="M5817" s="9"/>
      <c r="N5817" s="67"/>
      <c r="O5817" s="67">
        <v>0</v>
      </c>
      <c r="T5817"/>
    </row>
    <row r="5818" spans="1:20" ht="15">
      <c r="A5818" s="28" t="s">
        <v>876</v>
      </c>
      <c r="B5818" s="273" t="s">
        <v>1902</v>
      </c>
      <c r="C5818" s="3"/>
      <c r="D5818" s="3"/>
      <c r="E5818" s="9" t="s">
        <v>278</v>
      </c>
      <c r="F5818" s="9" t="s">
        <v>278</v>
      </c>
      <c r="G5818" s="9" t="s">
        <v>278</v>
      </c>
      <c r="H5818" s="9" t="s">
        <v>278</v>
      </c>
      <c r="I5818" s="9" t="s">
        <v>183</v>
      </c>
      <c r="J5818" s="9" t="s">
        <v>183</v>
      </c>
      <c r="K5818" s="9" t="s">
        <v>183</v>
      </c>
      <c r="L5818" s="9" t="s">
        <v>183</v>
      </c>
      <c r="M5818" s="9"/>
      <c r="O5818" s="67">
        <v>0</v>
      </c>
      <c r="T5818"/>
    </row>
    <row r="5819" spans="1:20" ht="15">
      <c r="A5819" s="28" t="s">
        <v>877</v>
      </c>
      <c r="B5819" s="205" t="s">
        <v>1550</v>
      </c>
      <c r="C5819" s="3"/>
      <c r="D5819" s="3"/>
      <c r="E5819" s="9" t="s">
        <v>278</v>
      </c>
      <c r="F5819" s="9" t="s">
        <v>278</v>
      </c>
      <c r="G5819" s="9" t="s">
        <v>278</v>
      </c>
      <c r="H5819" s="9" t="s">
        <v>278</v>
      </c>
      <c r="I5819" s="9" t="s">
        <v>183</v>
      </c>
      <c r="J5819" s="9" t="s">
        <v>183</v>
      </c>
      <c r="K5819" s="9" t="s">
        <v>183</v>
      </c>
      <c r="L5819" s="9" t="s">
        <v>183</v>
      </c>
      <c r="M5819" s="9"/>
      <c r="O5819" s="67">
        <v>0</v>
      </c>
      <c r="T5819"/>
    </row>
    <row r="5820" spans="1:20" ht="15">
      <c r="A5820" s="28" t="s">
        <v>878</v>
      </c>
      <c r="B5820" s="63" t="s">
        <v>2549</v>
      </c>
      <c r="C5820" s="3"/>
      <c r="D5820" s="3"/>
      <c r="E5820" s="9" t="s">
        <v>278</v>
      </c>
      <c r="F5820" s="9" t="s">
        <v>278</v>
      </c>
      <c r="G5820" s="9" t="s">
        <v>278</v>
      </c>
      <c r="H5820" s="9" t="s">
        <v>278</v>
      </c>
      <c r="I5820" s="9" t="s">
        <v>183</v>
      </c>
      <c r="J5820" s="9" t="s">
        <v>183</v>
      </c>
      <c r="K5820" s="9" t="s">
        <v>183</v>
      </c>
      <c r="L5820" s="9" t="s">
        <v>183</v>
      </c>
      <c r="M5820" s="9"/>
      <c r="N5820" s="67"/>
      <c r="O5820" s="67">
        <v>0</v>
      </c>
      <c r="T5820"/>
    </row>
    <row r="5821" spans="1:20" ht="15">
      <c r="A5821" s="28" t="s">
        <v>879</v>
      </c>
      <c r="B5821" s="63" t="s">
        <v>2556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183</v>
      </c>
      <c r="J5821" s="9" t="s">
        <v>183</v>
      </c>
      <c r="K5821" s="9" t="s">
        <v>183</v>
      </c>
      <c r="L5821" s="9" t="s">
        <v>183</v>
      </c>
      <c r="M5821" s="9"/>
      <c r="N5821" s="67"/>
      <c r="O5821" s="67">
        <v>0</v>
      </c>
      <c r="T5821"/>
    </row>
    <row r="5822" spans="1:20" ht="15">
      <c r="A5822" s="28" t="s">
        <v>880</v>
      </c>
      <c r="B5822" s="205" t="s">
        <v>1560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183</v>
      </c>
      <c r="J5822" s="9" t="s">
        <v>183</v>
      </c>
      <c r="K5822" s="9" t="s">
        <v>183</v>
      </c>
      <c r="L5822" s="9" t="s">
        <v>183</v>
      </c>
      <c r="M5822" s="9"/>
      <c r="O5822" s="67">
        <v>0</v>
      </c>
      <c r="T5822"/>
    </row>
    <row r="5823" spans="1:20" ht="15">
      <c r="A5823" s="28" t="s">
        <v>2231</v>
      </c>
      <c r="B5823" s="205" t="s">
        <v>1567</v>
      </c>
      <c r="C5823" s="3"/>
      <c r="D5823" s="3"/>
      <c r="E5823" s="9" t="s">
        <v>278</v>
      </c>
      <c r="F5823" s="9" t="s">
        <v>278</v>
      </c>
      <c r="G5823" s="9" t="s">
        <v>278</v>
      </c>
      <c r="H5823" s="9" t="s">
        <v>278</v>
      </c>
      <c r="I5823" s="9" t="s">
        <v>183</v>
      </c>
      <c r="J5823" s="9" t="s">
        <v>183</v>
      </c>
      <c r="K5823" s="9" t="s">
        <v>183</v>
      </c>
      <c r="L5823" s="9" t="s">
        <v>183</v>
      </c>
      <c r="M5823" s="9"/>
      <c r="O5823" s="67">
        <v>0</v>
      </c>
      <c r="T5823"/>
    </row>
    <row r="5824" spans="1:20" ht="15">
      <c r="A5824" s="28" t="s">
        <v>2516</v>
      </c>
      <c r="B5824" s="205" t="s">
        <v>1557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 t="s">
        <v>183</v>
      </c>
      <c r="J5824" s="9" t="s">
        <v>183</v>
      </c>
      <c r="K5824" s="9" t="s">
        <v>183</v>
      </c>
      <c r="L5824" s="9" t="s">
        <v>183</v>
      </c>
      <c r="M5824" s="9"/>
      <c r="O5824" s="67">
        <v>0</v>
      </c>
      <c r="T5824"/>
    </row>
    <row r="5825" spans="1:20" ht="15">
      <c r="A5825" s="28" t="s">
        <v>2517</v>
      </c>
      <c r="B5825" s="205" t="s">
        <v>1562</v>
      </c>
      <c r="C5825" s="3"/>
      <c r="D5825" s="3"/>
      <c r="E5825" s="9" t="s">
        <v>278</v>
      </c>
      <c r="F5825" s="9" t="s">
        <v>278</v>
      </c>
      <c r="G5825" s="9" t="s">
        <v>278</v>
      </c>
      <c r="H5825" s="9" t="s">
        <v>278</v>
      </c>
      <c r="I5825" s="9" t="s">
        <v>183</v>
      </c>
      <c r="J5825" s="9" t="s">
        <v>183</v>
      </c>
      <c r="K5825" s="9" t="s">
        <v>183</v>
      </c>
      <c r="L5825" s="9" t="s">
        <v>183</v>
      </c>
      <c r="M5825" s="9"/>
      <c r="O5825" s="67">
        <v>0</v>
      </c>
      <c r="T5825"/>
    </row>
    <row r="5826" spans="1:20" ht="15">
      <c r="A5826" s="28" t="s">
        <v>2518</v>
      </c>
      <c r="B5826" s="273" t="s">
        <v>1903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183</v>
      </c>
      <c r="J5826" s="9" t="s">
        <v>183</v>
      </c>
      <c r="K5826" s="9" t="s">
        <v>183</v>
      </c>
      <c r="L5826" s="9" t="s">
        <v>183</v>
      </c>
      <c r="M5826" s="9"/>
      <c r="O5826" s="67">
        <v>0</v>
      </c>
      <c r="T5826"/>
    </row>
    <row r="5827" spans="1:20" ht="15">
      <c r="A5827" s="28" t="s">
        <v>2519</v>
      </c>
      <c r="B5827" s="205" t="s">
        <v>1556</v>
      </c>
      <c r="C5827" s="3"/>
      <c r="D5827" s="3"/>
      <c r="E5827" s="9" t="s">
        <v>278</v>
      </c>
      <c r="F5827" s="9" t="s">
        <v>278</v>
      </c>
      <c r="G5827" s="9" t="s">
        <v>278</v>
      </c>
      <c r="H5827" s="9" t="s">
        <v>278</v>
      </c>
      <c r="I5827" s="9" t="s">
        <v>183</v>
      </c>
      <c r="J5827" s="9" t="s">
        <v>183</v>
      </c>
      <c r="K5827" s="9" t="s">
        <v>183</v>
      </c>
      <c r="L5827" s="9" t="s">
        <v>183</v>
      </c>
      <c r="M5827" s="9"/>
      <c r="O5827" s="67">
        <v>0</v>
      </c>
      <c r="T5827"/>
    </row>
    <row r="5828" spans="1:20" ht="15">
      <c r="A5828" s="28" t="s">
        <v>2520</v>
      </c>
      <c r="B5828" s="63" t="s">
        <v>2545</v>
      </c>
      <c r="C5828" s="3"/>
      <c r="D5828" s="3"/>
      <c r="E5828" s="9" t="s">
        <v>278</v>
      </c>
      <c r="F5828" s="9" t="s">
        <v>278</v>
      </c>
      <c r="G5828" s="9" t="s">
        <v>278</v>
      </c>
      <c r="H5828" s="9" t="s">
        <v>278</v>
      </c>
      <c r="I5828" s="9" t="s">
        <v>183</v>
      </c>
      <c r="J5828" s="9" t="s">
        <v>183</v>
      </c>
      <c r="K5828" s="9" t="s">
        <v>183</v>
      </c>
      <c r="L5828" s="9" t="s">
        <v>183</v>
      </c>
      <c r="M5828" s="9"/>
      <c r="N5828" s="67"/>
      <c r="O5828" s="67">
        <v>0</v>
      </c>
      <c r="T5828"/>
    </row>
    <row r="5829" spans="1:20" ht="15">
      <c r="A5829" s="28" t="s">
        <v>2521</v>
      </c>
      <c r="B5829" s="63" t="s">
        <v>2557</v>
      </c>
      <c r="C5829" s="3"/>
      <c r="D5829" s="3"/>
      <c r="E5829" s="9" t="s">
        <v>278</v>
      </c>
      <c r="F5829" s="9" t="s">
        <v>278</v>
      </c>
      <c r="G5829" s="9" t="s">
        <v>278</v>
      </c>
      <c r="H5829" s="9" t="s">
        <v>278</v>
      </c>
      <c r="I5829" s="9" t="s">
        <v>183</v>
      </c>
      <c r="J5829" s="9" t="s">
        <v>183</v>
      </c>
      <c r="K5829" s="9" t="s">
        <v>183</v>
      </c>
      <c r="L5829" s="9" t="s">
        <v>183</v>
      </c>
      <c r="M5829" s="9"/>
      <c r="N5829" s="67"/>
      <c r="O5829" s="67">
        <v>0</v>
      </c>
      <c r="T5829"/>
    </row>
    <row r="5830" spans="1:20" ht="15">
      <c r="A5830" s="28" t="s">
        <v>2522</v>
      </c>
      <c r="B5830" s="205" t="s">
        <v>1566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 t="s">
        <v>183</v>
      </c>
      <c r="J5830" s="9" t="s">
        <v>183</v>
      </c>
      <c r="K5830" s="9" t="s">
        <v>183</v>
      </c>
      <c r="L5830" s="9" t="s">
        <v>183</v>
      </c>
      <c r="M5830" s="9"/>
      <c r="O5830" s="67">
        <v>0</v>
      </c>
      <c r="T5830"/>
    </row>
    <row r="5831" spans="1:20" ht="15">
      <c r="A5831" s="28" t="s">
        <v>2523</v>
      </c>
      <c r="B5831" s="63" t="s">
        <v>2566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 t="s">
        <v>183</v>
      </c>
      <c r="J5831" s="9" t="s">
        <v>183</v>
      </c>
      <c r="K5831" s="9" t="s">
        <v>183</v>
      </c>
      <c r="L5831" s="9" t="s">
        <v>183</v>
      </c>
      <c r="M5831" s="9"/>
      <c r="N5831" s="67"/>
      <c r="O5831" s="67">
        <v>0</v>
      </c>
      <c r="T5831"/>
    </row>
    <row r="5832" spans="1:20" ht="15">
      <c r="A5832" s="28" t="s">
        <v>2524</v>
      </c>
      <c r="B5832" s="273" t="s">
        <v>1924</v>
      </c>
      <c r="C5832" s="3"/>
      <c r="D5832" s="3"/>
      <c r="E5832" s="9" t="s">
        <v>278</v>
      </c>
      <c r="F5832" s="9" t="s">
        <v>278</v>
      </c>
      <c r="G5832" s="9" t="s">
        <v>278</v>
      </c>
      <c r="H5832" s="9" t="s">
        <v>278</v>
      </c>
      <c r="I5832" s="9" t="s">
        <v>183</v>
      </c>
      <c r="J5832" s="9" t="s">
        <v>183</v>
      </c>
      <c r="K5832" s="9" t="s">
        <v>183</v>
      </c>
      <c r="L5832" s="9" t="s">
        <v>183</v>
      </c>
      <c r="M5832" s="9"/>
      <c r="O5832" s="67">
        <v>0</v>
      </c>
      <c r="T5832"/>
    </row>
    <row r="5833" spans="1:20" ht="15">
      <c r="A5833" s="28" t="s">
        <v>2525</v>
      </c>
      <c r="B5833" s="273" t="s">
        <v>1926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183</v>
      </c>
      <c r="J5833" s="9" t="s">
        <v>183</v>
      </c>
      <c r="K5833" s="9" t="s">
        <v>183</v>
      </c>
      <c r="L5833" s="9" t="s">
        <v>183</v>
      </c>
      <c r="M5833" s="9"/>
      <c r="O5833" s="67">
        <v>0</v>
      </c>
      <c r="T5833"/>
    </row>
    <row r="5834" spans="1:20" ht="15">
      <c r="A5834" s="28" t="s">
        <v>2526</v>
      </c>
      <c r="B5834" s="205" t="s">
        <v>1554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 t="s">
        <v>183</v>
      </c>
      <c r="J5834" s="9" t="s">
        <v>183</v>
      </c>
      <c r="K5834" s="9" t="s">
        <v>183</v>
      </c>
      <c r="L5834" s="9" t="s">
        <v>183</v>
      </c>
      <c r="M5834" s="9"/>
      <c r="O5834" s="67">
        <v>0</v>
      </c>
      <c r="T5834"/>
    </row>
    <row r="5835" spans="1:20" ht="15">
      <c r="A5835" s="28" t="s">
        <v>2527</v>
      </c>
      <c r="B5835" s="273" t="s">
        <v>2003</v>
      </c>
      <c r="C5835" s="3"/>
      <c r="D5835" s="3"/>
      <c r="E5835" s="9" t="s">
        <v>278</v>
      </c>
      <c r="F5835" s="9" t="s">
        <v>278</v>
      </c>
      <c r="G5835" s="9" t="s">
        <v>278</v>
      </c>
      <c r="H5835" s="9" t="s">
        <v>278</v>
      </c>
      <c r="I5835" s="9" t="s">
        <v>183</v>
      </c>
      <c r="J5835" s="9" t="s">
        <v>183</v>
      </c>
      <c r="K5835" s="9" t="s">
        <v>183</v>
      </c>
      <c r="L5835" s="9" t="s">
        <v>183</v>
      </c>
      <c r="M5835" s="9"/>
      <c r="O5835" s="67">
        <v>0</v>
      </c>
      <c r="T5835"/>
    </row>
    <row r="5836" spans="1:20" ht="15">
      <c r="A5836" s="28" t="s">
        <v>2528</v>
      </c>
      <c r="B5836" s="63" t="s">
        <v>2552</v>
      </c>
      <c r="C5836" s="3"/>
      <c r="D5836" s="3"/>
      <c r="E5836" s="9" t="s">
        <v>278</v>
      </c>
      <c r="F5836" s="9" t="s">
        <v>278</v>
      </c>
      <c r="G5836" s="9" t="s">
        <v>278</v>
      </c>
      <c r="H5836" s="9" t="s">
        <v>278</v>
      </c>
      <c r="I5836" s="9" t="s">
        <v>183</v>
      </c>
      <c r="J5836" s="9" t="s">
        <v>183</v>
      </c>
      <c r="K5836" s="9" t="s">
        <v>183</v>
      </c>
      <c r="L5836" s="9" t="s">
        <v>183</v>
      </c>
      <c r="M5836" s="9"/>
      <c r="N5836" s="67"/>
      <c r="O5836" s="67">
        <v>0</v>
      </c>
      <c r="T5836"/>
    </row>
    <row r="5837" spans="1:20" ht="15">
      <c r="A5837" s="28" t="s">
        <v>2529</v>
      </c>
      <c r="B5837" s="273" t="s">
        <v>1904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 t="s">
        <v>183</v>
      </c>
      <c r="J5837" s="9" t="s">
        <v>183</v>
      </c>
      <c r="K5837" s="9" t="s">
        <v>183</v>
      </c>
      <c r="L5837" s="9" t="s">
        <v>183</v>
      </c>
      <c r="M5837" s="9"/>
      <c r="O5837" s="67">
        <v>0</v>
      </c>
      <c r="T5837"/>
    </row>
    <row r="5838" spans="1:20" ht="15">
      <c r="A5838" s="28" t="s">
        <v>2530</v>
      </c>
      <c r="B5838" s="63" t="s">
        <v>2555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 t="s">
        <v>183</v>
      </c>
      <c r="J5838" s="9" t="s">
        <v>183</v>
      </c>
      <c r="K5838" s="9" t="s">
        <v>183</v>
      </c>
      <c r="L5838" s="9" t="s">
        <v>183</v>
      </c>
      <c r="M5838" s="9"/>
      <c r="N5838" s="67"/>
      <c r="O5838" s="67">
        <v>0</v>
      </c>
      <c r="T5838"/>
    </row>
    <row r="5839" spans="1:20" ht="15">
      <c r="A5839" s="28" t="s">
        <v>2531</v>
      </c>
      <c r="B5839" s="273" t="s">
        <v>1882</v>
      </c>
      <c r="C5839" s="3"/>
      <c r="D5839" s="3"/>
      <c r="E5839" s="9" t="s">
        <v>278</v>
      </c>
      <c r="F5839" s="9" t="s">
        <v>278</v>
      </c>
      <c r="G5839" s="9" t="s">
        <v>278</v>
      </c>
      <c r="H5839" s="9" t="s">
        <v>278</v>
      </c>
      <c r="I5839" s="9" t="s">
        <v>183</v>
      </c>
      <c r="J5839" s="9" t="s">
        <v>183</v>
      </c>
      <c r="K5839" s="9" t="s">
        <v>183</v>
      </c>
      <c r="L5839" s="9" t="s">
        <v>183</v>
      </c>
      <c r="M5839" s="9"/>
      <c r="O5839" s="67">
        <v>0</v>
      </c>
      <c r="T5839"/>
    </row>
    <row r="5840" spans="1:20" ht="15">
      <c r="A5840" s="28" t="s">
        <v>2532</v>
      </c>
      <c r="B5840" s="63" t="s">
        <v>2568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 t="s">
        <v>183</v>
      </c>
      <c r="J5840" s="9" t="s">
        <v>183</v>
      </c>
      <c r="K5840" s="9" t="s">
        <v>183</v>
      </c>
      <c r="L5840" s="9" t="s">
        <v>183</v>
      </c>
      <c r="M5840" s="9"/>
      <c r="N5840" s="67"/>
      <c r="O5840" s="67">
        <v>0</v>
      </c>
      <c r="T5840"/>
    </row>
    <row r="5841" spans="1:20" ht="15">
      <c r="A5841" s="28" t="s">
        <v>2533</v>
      </c>
      <c r="B5841" s="63" t="s">
        <v>2558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 t="s">
        <v>183</v>
      </c>
      <c r="J5841" s="9" t="s">
        <v>183</v>
      </c>
      <c r="K5841" s="9" t="s">
        <v>183</v>
      </c>
      <c r="L5841" s="9" t="s">
        <v>183</v>
      </c>
      <c r="M5841" s="9"/>
      <c r="N5841" s="67"/>
      <c r="O5841" s="67">
        <v>0</v>
      </c>
      <c r="T5841"/>
    </row>
    <row r="5842" spans="1:20" ht="15">
      <c r="A5842" s="28" t="s">
        <v>2534</v>
      </c>
      <c r="B5842" s="205" t="s">
        <v>1581</v>
      </c>
      <c r="C5842" s="3"/>
      <c r="D5842" s="3"/>
      <c r="E5842" s="9" t="s">
        <v>278</v>
      </c>
      <c r="F5842" s="9" t="s">
        <v>278</v>
      </c>
      <c r="G5842" s="9" t="s">
        <v>278</v>
      </c>
      <c r="H5842" s="9" t="s">
        <v>278</v>
      </c>
      <c r="I5842" s="9" t="s">
        <v>183</v>
      </c>
      <c r="J5842" s="9" t="s">
        <v>183</v>
      </c>
      <c r="K5842" s="9" t="s">
        <v>183</v>
      </c>
      <c r="L5842" s="9" t="s">
        <v>183</v>
      </c>
      <c r="M5842" s="9"/>
      <c r="O5842" s="67">
        <v>0</v>
      </c>
      <c r="T5842"/>
    </row>
    <row r="5843" spans="1:20" ht="15">
      <c r="A5843" s="28" t="s">
        <v>2535</v>
      </c>
      <c r="B5843" s="218" t="s">
        <v>1568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 t="s">
        <v>183</v>
      </c>
      <c r="J5843" s="9" t="s">
        <v>183</v>
      </c>
      <c r="K5843" s="9" t="s">
        <v>183</v>
      </c>
      <c r="L5843" s="9" t="s">
        <v>183</v>
      </c>
      <c r="M5843" s="9"/>
      <c r="O5843" s="67">
        <v>0</v>
      </c>
      <c r="T5843"/>
    </row>
    <row r="5844" spans="1:20" ht="15">
      <c r="A5844" s="28" t="s">
        <v>2536</v>
      </c>
      <c r="B5844" s="273" t="s">
        <v>1905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 t="s">
        <v>183</v>
      </c>
      <c r="J5844" s="9" t="s">
        <v>183</v>
      </c>
      <c r="K5844" s="9" t="s">
        <v>183</v>
      </c>
      <c r="L5844" s="9" t="s">
        <v>183</v>
      </c>
      <c r="M5844" s="9"/>
      <c r="O5844" s="67">
        <v>0</v>
      </c>
      <c r="T5844"/>
    </row>
    <row r="5845" spans="1:20" ht="15">
      <c r="A5845" s="28" t="s">
        <v>2537</v>
      </c>
      <c r="B5845" s="63" t="s">
        <v>180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 t="s">
        <v>183</v>
      </c>
      <c r="J5845" s="9" t="s">
        <v>183</v>
      </c>
      <c r="K5845" s="9" t="s">
        <v>183</v>
      </c>
      <c r="L5845" s="9" t="s">
        <v>183</v>
      </c>
      <c r="M5845" s="9"/>
      <c r="N5845" s="67"/>
      <c r="O5845" s="67">
        <v>0</v>
      </c>
      <c r="T5845"/>
    </row>
    <row r="5846" spans="1:20" ht="15">
      <c r="A5846" s="28" t="s">
        <v>2538</v>
      </c>
      <c r="B5846" s="63" t="s">
        <v>2564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183</v>
      </c>
      <c r="J5846" s="9" t="s">
        <v>183</v>
      </c>
      <c r="K5846" s="9" t="s">
        <v>183</v>
      </c>
      <c r="L5846" s="9" t="s">
        <v>183</v>
      </c>
      <c r="M5846" s="9"/>
      <c r="N5846" s="67"/>
      <c r="O5846" s="67">
        <v>0</v>
      </c>
      <c r="T5846"/>
    </row>
    <row r="5847" spans="1:20" ht="15">
      <c r="A5847" s="28" t="s">
        <v>2539</v>
      </c>
      <c r="B5847" s="205" t="s">
        <v>1565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183</v>
      </c>
      <c r="J5847" s="9" t="s">
        <v>183</v>
      </c>
      <c r="K5847" s="9" t="s">
        <v>183</v>
      </c>
      <c r="L5847" s="9" t="s">
        <v>183</v>
      </c>
      <c r="M5847" s="9"/>
      <c r="O5847" s="67">
        <v>0</v>
      </c>
      <c r="T5847"/>
    </row>
    <row r="5848" spans="1:20" ht="15">
      <c r="A5848" s="28" t="s">
        <v>2687</v>
      </c>
      <c r="B5848" s="205" t="s">
        <v>1564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 t="s">
        <v>183</v>
      </c>
      <c r="J5848" s="9" t="s">
        <v>183</v>
      </c>
      <c r="K5848" s="9" t="s">
        <v>183</v>
      </c>
      <c r="L5848" s="9" t="s">
        <v>183</v>
      </c>
      <c r="M5848" s="9"/>
      <c r="O5848" s="67">
        <v>0</v>
      </c>
      <c r="T5848"/>
    </row>
    <row r="5849" spans="1:20" ht="15">
      <c r="A5849" s="28" t="s">
        <v>2688</v>
      </c>
      <c r="B5849" s="273" t="s">
        <v>2541</v>
      </c>
      <c r="C5849" s="3"/>
      <c r="D5849" s="3"/>
      <c r="E5849" s="9" t="s">
        <v>278</v>
      </c>
      <c r="F5849" s="9" t="s">
        <v>278</v>
      </c>
      <c r="G5849" s="9" t="s">
        <v>278</v>
      </c>
      <c r="H5849" s="9" t="s">
        <v>278</v>
      </c>
      <c r="I5849" s="9" t="s">
        <v>183</v>
      </c>
      <c r="J5849" s="9" t="s">
        <v>183</v>
      </c>
      <c r="K5849" s="9" t="s">
        <v>183</v>
      </c>
      <c r="L5849" s="9" t="s">
        <v>183</v>
      </c>
      <c r="M5849" s="9"/>
      <c r="N5849" s="67"/>
      <c r="O5849" s="67">
        <v>0</v>
      </c>
      <c r="T5849"/>
    </row>
    <row r="5850" spans="1:20" ht="15">
      <c r="A5850" s="28" t="s">
        <v>2689</v>
      </c>
      <c r="B5850" s="273" t="s">
        <v>1888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183</v>
      </c>
      <c r="J5850" s="9" t="s">
        <v>183</v>
      </c>
      <c r="K5850" s="9" t="s">
        <v>183</v>
      </c>
      <c r="L5850" s="9" t="s">
        <v>183</v>
      </c>
      <c r="M5850" s="9"/>
      <c r="O5850" s="67">
        <v>0</v>
      </c>
      <c r="T5850"/>
    </row>
    <row r="5851" spans="1:20" ht="15">
      <c r="A5851" s="291" t="s">
        <v>3944</v>
      </c>
      <c r="B5851" s="63" t="s">
        <v>4006</v>
      </c>
      <c r="C5851" s="3"/>
      <c r="D5851" s="3"/>
      <c r="E5851" s="9"/>
      <c r="F5851" s="9"/>
      <c r="G5851" s="9"/>
      <c r="H5851" s="9"/>
      <c r="I5851" s="9"/>
      <c r="J5851" s="9"/>
      <c r="K5851" s="9"/>
      <c r="L5851" s="69"/>
      <c r="M5851" s="69"/>
      <c r="N5851" s="67"/>
      <c r="T5851"/>
    </row>
    <row r="5852" spans="1:20" ht="15">
      <c r="A5852" s="291" t="s">
        <v>3945</v>
      </c>
      <c r="B5852" s="63" t="s">
        <v>4007</v>
      </c>
      <c r="C5852" s="3"/>
      <c r="D5852" s="3"/>
      <c r="E5852" s="9"/>
      <c r="F5852" s="9"/>
      <c r="G5852" s="9"/>
      <c r="H5852" s="9"/>
      <c r="I5852" s="9"/>
      <c r="J5852" s="9"/>
      <c r="K5852" s="9"/>
      <c r="L5852" s="69"/>
      <c r="M5852" s="69"/>
      <c r="N5852" s="67"/>
      <c r="T5852"/>
    </row>
    <row r="5853" spans="1:20" ht="15">
      <c r="A5853" s="291" t="s">
        <v>3946</v>
      </c>
      <c r="B5853" s="63" t="s">
        <v>4008</v>
      </c>
      <c r="C5853" s="3"/>
      <c r="D5853" s="3"/>
      <c r="E5853" s="9"/>
      <c r="F5853" s="9"/>
      <c r="G5853" s="9"/>
      <c r="H5853" s="9"/>
      <c r="I5853" s="9"/>
      <c r="J5853" s="9"/>
      <c r="K5853" s="9"/>
      <c r="L5853" s="69"/>
      <c r="M5853" s="69"/>
      <c r="N5853" s="67"/>
      <c r="T5853"/>
    </row>
    <row r="5854" spans="1:20" ht="15">
      <c r="A5854" s="291" t="s">
        <v>3947</v>
      </c>
      <c r="B5854" s="63" t="s">
        <v>4009</v>
      </c>
      <c r="C5854" s="3"/>
      <c r="D5854" s="3"/>
      <c r="E5854" s="9"/>
      <c r="F5854" s="9"/>
      <c r="G5854" s="9"/>
      <c r="H5854" s="9"/>
      <c r="I5854" s="9"/>
      <c r="J5854" s="9"/>
      <c r="K5854" s="9"/>
      <c r="L5854" s="69"/>
      <c r="M5854" s="69"/>
      <c r="N5854" s="67"/>
      <c r="T5854"/>
    </row>
    <row r="5855" spans="1:20" ht="15">
      <c r="A5855" s="291" t="s">
        <v>3948</v>
      </c>
      <c r="B5855" s="63" t="s">
        <v>4010</v>
      </c>
      <c r="C5855" s="3"/>
      <c r="D5855" s="3"/>
      <c r="E5855" s="9"/>
      <c r="F5855" s="9"/>
      <c r="G5855" s="9"/>
      <c r="H5855" s="9"/>
      <c r="I5855" s="9"/>
      <c r="J5855" s="9"/>
      <c r="K5855" s="9"/>
      <c r="L5855" s="69"/>
      <c r="M5855" s="69"/>
      <c r="N5855" s="67"/>
      <c r="T5855"/>
    </row>
    <row r="5856" spans="1:20" ht="15">
      <c r="A5856" s="291" t="s">
        <v>3949</v>
      </c>
      <c r="B5856" s="63" t="s">
        <v>4011</v>
      </c>
      <c r="C5856" s="3"/>
      <c r="D5856" s="3"/>
      <c r="E5856" s="9"/>
      <c r="F5856" s="9"/>
      <c r="G5856" s="9"/>
      <c r="H5856" s="9"/>
      <c r="I5856" s="9"/>
      <c r="J5856" s="9"/>
      <c r="K5856" s="9"/>
      <c r="L5856" s="69"/>
      <c r="M5856" s="69"/>
      <c r="N5856" s="67"/>
      <c r="T5856"/>
    </row>
    <row r="5857" spans="1:20" ht="15">
      <c r="A5857" s="291" t="s">
        <v>3950</v>
      </c>
      <c r="B5857" s="63" t="s">
        <v>4012</v>
      </c>
      <c r="C5857" s="3"/>
      <c r="D5857" s="3"/>
      <c r="E5857" s="9"/>
      <c r="F5857" s="9"/>
      <c r="G5857" s="9"/>
      <c r="H5857" s="9"/>
      <c r="I5857" s="9"/>
      <c r="J5857" s="9"/>
      <c r="K5857" s="9"/>
      <c r="L5857" s="69"/>
      <c r="M5857" s="69"/>
      <c r="N5857" s="67"/>
      <c r="T5857"/>
    </row>
    <row r="5858" spans="1:20" ht="15">
      <c r="A5858" s="291" t="s">
        <v>3951</v>
      </c>
      <c r="B5858" s="63" t="s">
        <v>4013</v>
      </c>
      <c r="C5858" s="3"/>
      <c r="D5858" s="3"/>
      <c r="E5858" s="9"/>
      <c r="F5858" s="9"/>
      <c r="G5858" s="9"/>
      <c r="H5858" s="9"/>
      <c r="I5858" s="9"/>
      <c r="J5858" s="9"/>
      <c r="K5858" s="9"/>
      <c r="L5858" s="69"/>
      <c r="M5858" s="69"/>
      <c r="N5858" s="67"/>
      <c r="T5858"/>
    </row>
    <row r="5859" spans="1:20" ht="15">
      <c r="A5859" s="291" t="s">
        <v>3952</v>
      </c>
      <c r="B5859" s="63" t="s">
        <v>4014</v>
      </c>
      <c r="C5859" s="3"/>
      <c r="D5859" s="3"/>
      <c r="E5859" s="9"/>
      <c r="F5859" s="9"/>
      <c r="G5859" s="9"/>
      <c r="H5859" s="9"/>
      <c r="I5859" s="9"/>
      <c r="J5859" s="9"/>
      <c r="K5859" s="9"/>
      <c r="L5859" s="69"/>
      <c r="M5859" s="69"/>
      <c r="N5859" s="67"/>
      <c r="T5859"/>
    </row>
    <row r="5860" spans="1:20" ht="15">
      <c r="A5860" s="291" t="s">
        <v>3953</v>
      </c>
      <c r="B5860" s="63" t="s">
        <v>4033</v>
      </c>
      <c r="C5860" s="3"/>
      <c r="D5860" s="3"/>
      <c r="E5860" s="9"/>
      <c r="F5860" s="9"/>
      <c r="G5860" s="9"/>
      <c r="H5860" s="9"/>
      <c r="I5860" s="9"/>
      <c r="J5860" s="9"/>
      <c r="K5860" s="9"/>
      <c r="L5860" s="69"/>
      <c r="M5860" s="69"/>
      <c r="N5860" s="67"/>
      <c r="T5860"/>
    </row>
    <row r="5861" spans="1:20" ht="15">
      <c r="A5861" s="291" t="s">
        <v>3954</v>
      </c>
      <c r="B5861" s="63" t="s">
        <v>4015</v>
      </c>
      <c r="C5861" s="3"/>
      <c r="D5861" s="3"/>
      <c r="E5861" s="9"/>
      <c r="F5861" s="9"/>
      <c r="G5861" s="9"/>
      <c r="H5861" s="9"/>
      <c r="I5861" s="9"/>
      <c r="J5861" s="9"/>
      <c r="K5861" s="9"/>
      <c r="L5861" s="69"/>
      <c r="M5861" s="69"/>
      <c r="N5861" s="67"/>
      <c r="T5861"/>
    </row>
    <row r="5862" spans="1:20" ht="15">
      <c r="A5862" s="291" t="s">
        <v>3955</v>
      </c>
      <c r="B5862" s="63" t="s">
        <v>4016</v>
      </c>
      <c r="C5862" s="3"/>
      <c r="D5862" s="3"/>
      <c r="E5862" s="9"/>
      <c r="F5862" s="9"/>
      <c r="G5862" s="9"/>
      <c r="H5862" s="9"/>
      <c r="I5862" s="9"/>
      <c r="J5862" s="9"/>
      <c r="K5862" s="9"/>
      <c r="L5862" s="69"/>
      <c r="M5862" s="69"/>
      <c r="N5862" s="67"/>
      <c r="T5862"/>
    </row>
    <row r="5863" spans="1:20" ht="15">
      <c r="A5863" s="291" t="s">
        <v>3956</v>
      </c>
      <c r="B5863" s="63" t="s">
        <v>4017</v>
      </c>
      <c r="C5863" s="3"/>
      <c r="D5863" s="3"/>
      <c r="E5863" s="9"/>
      <c r="F5863" s="9"/>
      <c r="G5863" s="9"/>
      <c r="H5863" s="9"/>
      <c r="I5863" s="9"/>
      <c r="J5863" s="9"/>
      <c r="K5863" s="9"/>
      <c r="L5863" s="69"/>
      <c r="M5863" s="69"/>
      <c r="N5863" s="67"/>
      <c r="T5863"/>
    </row>
    <row r="5864" spans="1:20" ht="15">
      <c r="A5864" s="291" t="s">
        <v>3957</v>
      </c>
      <c r="B5864" s="63" t="s">
        <v>4018</v>
      </c>
      <c r="C5864" s="3"/>
      <c r="D5864" s="3"/>
      <c r="E5864" s="9"/>
      <c r="F5864" s="9"/>
      <c r="G5864" s="9"/>
      <c r="H5864" s="9"/>
      <c r="I5864" s="9"/>
      <c r="J5864" s="9"/>
      <c r="K5864" s="9"/>
      <c r="L5864" s="69"/>
      <c r="M5864" s="69"/>
      <c r="N5864" s="67"/>
      <c r="T5864"/>
    </row>
    <row r="5865" spans="1:20" ht="15">
      <c r="A5865" s="291" t="s">
        <v>3958</v>
      </c>
      <c r="B5865" s="63" t="s">
        <v>4019</v>
      </c>
      <c r="C5865" s="3"/>
      <c r="D5865" s="3"/>
      <c r="E5865" s="9"/>
      <c r="F5865" s="9"/>
      <c r="G5865" s="9"/>
      <c r="H5865" s="9"/>
      <c r="I5865" s="9"/>
      <c r="J5865" s="9"/>
      <c r="K5865" s="9"/>
      <c r="L5865" s="69"/>
      <c r="M5865" s="69"/>
      <c r="N5865" s="67"/>
      <c r="T5865"/>
    </row>
    <row r="5866" spans="1:20" ht="15">
      <c r="A5866" s="291" t="s">
        <v>3959</v>
      </c>
      <c r="B5866" s="63" t="s">
        <v>4020</v>
      </c>
      <c r="C5866" s="3"/>
      <c r="D5866" s="3"/>
      <c r="E5866" s="9"/>
      <c r="F5866" s="9"/>
      <c r="G5866" s="9"/>
      <c r="H5866" s="9"/>
      <c r="I5866" s="9"/>
      <c r="J5866" s="9"/>
      <c r="K5866" s="9"/>
      <c r="L5866" s="69"/>
      <c r="M5866" s="69"/>
      <c r="N5866" s="67"/>
      <c r="T5866"/>
    </row>
    <row r="5867" spans="1:20" ht="15">
      <c r="A5867" s="291" t="s">
        <v>3960</v>
      </c>
      <c r="B5867" s="63" t="s">
        <v>4021</v>
      </c>
      <c r="C5867" s="3"/>
      <c r="D5867" s="3"/>
      <c r="E5867" s="9"/>
      <c r="F5867" s="9"/>
      <c r="G5867" s="9"/>
      <c r="H5867" s="9"/>
      <c r="I5867" s="9"/>
      <c r="J5867" s="9"/>
      <c r="K5867" s="9"/>
      <c r="L5867" s="69"/>
      <c r="M5867" s="69"/>
      <c r="N5867" s="67"/>
      <c r="T5867"/>
    </row>
    <row r="5868" spans="1:20" ht="15">
      <c r="A5868" s="291" t="s">
        <v>3961</v>
      </c>
      <c r="B5868" s="63" t="s">
        <v>4022</v>
      </c>
      <c r="C5868" s="3"/>
      <c r="D5868" s="3"/>
      <c r="E5868" s="9"/>
      <c r="F5868" s="9"/>
      <c r="G5868" s="9"/>
      <c r="H5868" s="9"/>
      <c r="I5868" s="9"/>
      <c r="J5868" s="9"/>
      <c r="K5868" s="9"/>
      <c r="L5868" s="69"/>
      <c r="M5868" s="69"/>
      <c r="N5868" s="67"/>
      <c r="T5868"/>
    </row>
    <row r="5869" spans="1:20" ht="15">
      <c r="A5869" s="291" t="s">
        <v>3962</v>
      </c>
      <c r="B5869" s="63" t="s">
        <v>4023</v>
      </c>
      <c r="C5869" s="3"/>
      <c r="D5869" s="3"/>
      <c r="E5869" s="9"/>
      <c r="F5869" s="9"/>
      <c r="G5869" s="9"/>
      <c r="H5869" s="9"/>
      <c r="I5869" s="9"/>
      <c r="J5869" s="9"/>
      <c r="K5869" s="9"/>
      <c r="L5869" s="69"/>
      <c r="M5869" s="69"/>
      <c r="N5869" s="67"/>
      <c r="T5869"/>
    </row>
    <row r="5870" spans="1:20" ht="15">
      <c r="A5870" s="291" t="s">
        <v>3963</v>
      </c>
      <c r="B5870" s="63" t="s">
        <v>4024</v>
      </c>
      <c r="C5870" s="3"/>
      <c r="D5870" s="3"/>
      <c r="E5870" s="9"/>
      <c r="F5870" s="9"/>
      <c r="G5870" s="9"/>
      <c r="H5870" s="9"/>
      <c r="I5870" s="9"/>
      <c r="J5870" s="9"/>
      <c r="K5870" s="9"/>
      <c r="L5870" s="69"/>
      <c r="M5870" s="69"/>
      <c r="N5870" s="67"/>
      <c r="T5870"/>
    </row>
    <row r="5871" spans="1:20" ht="15">
      <c r="A5871" s="291" t="s">
        <v>3964</v>
      </c>
      <c r="B5871" s="63" t="s">
        <v>4025</v>
      </c>
      <c r="C5871" s="3"/>
      <c r="D5871" s="3"/>
      <c r="E5871" s="9"/>
      <c r="F5871" s="9"/>
      <c r="G5871" s="9"/>
      <c r="H5871" s="9"/>
      <c r="I5871" s="9"/>
      <c r="J5871" s="9"/>
      <c r="K5871" s="9"/>
      <c r="L5871" s="69"/>
      <c r="M5871" s="69"/>
      <c r="N5871" s="67"/>
      <c r="T5871"/>
    </row>
    <row r="5872" spans="1:20" ht="15">
      <c r="A5872" s="291" t="s">
        <v>3965</v>
      </c>
      <c r="B5872" s="63" t="s">
        <v>4026</v>
      </c>
      <c r="C5872" s="3"/>
      <c r="D5872" s="3"/>
      <c r="E5872" s="9"/>
      <c r="F5872" s="9"/>
      <c r="G5872" s="9"/>
      <c r="H5872" s="9"/>
      <c r="I5872" s="9"/>
      <c r="J5872" s="9"/>
      <c r="K5872" s="9"/>
      <c r="L5872" s="69"/>
      <c r="M5872" s="69"/>
      <c r="N5872" s="67"/>
      <c r="T5872"/>
    </row>
    <row r="5873" spans="1:25" ht="15">
      <c r="A5873" s="291" t="s">
        <v>3966</v>
      </c>
      <c r="B5873" s="63" t="s">
        <v>4027</v>
      </c>
      <c r="C5873" s="3"/>
      <c r="D5873" s="3"/>
      <c r="E5873" s="9"/>
      <c r="F5873" s="9"/>
      <c r="G5873" s="9"/>
      <c r="H5873" s="9"/>
      <c r="I5873" s="9"/>
      <c r="J5873" s="9"/>
      <c r="K5873" s="9"/>
      <c r="L5873" s="69"/>
      <c r="M5873" s="69"/>
      <c r="N5873" s="67"/>
      <c r="T5873"/>
    </row>
    <row r="5874" spans="1:25" ht="15">
      <c r="A5874" s="291" t="s">
        <v>4034</v>
      </c>
      <c r="B5874" s="63" t="s">
        <v>4028</v>
      </c>
      <c r="C5874" s="3"/>
      <c r="D5874" s="3"/>
      <c r="E5874" s="9"/>
      <c r="F5874" s="9"/>
      <c r="G5874" s="9"/>
      <c r="H5874" s="9"/>
      <c r="I5874" s="9"/>
      <c r="J5874" s="9"/>
      <c r="K5874" s="9"/>
      <c r="L5874" s="69"/>
      <c r="M5874" s="69"/>
      <c r="N5874" s="67"/>
      <c r="T5874"/>
    </row>
    <row r="5875" spans="1:25" ht="15">
      <c r="A5875" s="291" t="s">
        <v>4187</v>
      </c>
      <c r="B5875" s="63" t="s">
        <v>4029</v>
      </c>
      <c r="C5875" s="3"/>
      <c r="D5875" s="3"/>
      <c r="E5875" s="9"/>
      <c r="F5875" s="9"/>
      <c r="G5875" s="9"/>
      <c r="H5875" s="9"/>
      <c r="I5875" s="9"/>
      <c r="J5875" s="9"/>
      <c r="K5875" s="9"/>
      <c r="L5875" s="69"/>
      <c r="M5875" s="69"/>
      <c r="N5875" s="67"/>
      <c r="T5875"/>
    </row>
    <row r="5876" spans="1:25" ht="15">
      <c r="A5876" s="291" t="s">
        <v>4312</v>
      </c>
      <c r="B5876" s="63" t="s">
        <v>4030</v>
      </c>
      <c r="C5876" s="3"/>
      <c r="D5876" s="3"/>
      <c r="E5876" s="9"/>
      <c r="F5876" s="9"/>
      <c r="G5876" s="9"/>
      <c r="H5876" s="9"/>
      <c r="I5876" s="9"/>
      <c r="J5876" s="9"/>
      <c r="K5876" s="9"/>
      <c r="L5876" s="69"/>
      <c r="M5876" s="69"/>
      <c r="N5876" s="67"/>
      <c r="T5876"/>
    </row>
    <row r="5877" spans="1:25" ht="15">
      <c r="A5877" s="291" t="s">
        <v>4372</v>
      </c>
      <c r="B5877" s="63" t="s">
        <v>4031</v>
      </c>
      <c r="C5877" s="3"/>
      <c r="D5877" s="3"/>
      <c r="E5877" s="9"/>
      <c r="F5877" s="9"/>
      <c r="G5877" s="9"/>
      <c r="H5877" s="9"/>
      <c r="I5877" s="9"/>
      <c r="J5877" s="9"/>
      <c r="K5877" s="9"/>
      <c r="L5877" s="69"/>
      <c r="M5877" s="69"/>
      <c r="N5877" s="67"/>
      <c r="T5877"/>
    </row>
    <row r="5878" spans="1:25" ht="15">
      <c r="A5878" s="291" t="s">
        <v>4373</v>
      </c>
      <c r="B5878" s="63" t="s">
        <v>4032</v>
      </c>
      <c r="C5878" s="3"/>
      <c r="D5878" s="3"/>
      <c r="E5878" s="9"/>
      <c r="F5878" s="9"/>
      <c r="G5878" s="9"/>
      <c r="H5878" s="9"/>
      <c r="I5878" s="9"/>
      <c r="J5878" s="9"/>
      <c r="K5878" s="9"/>
      <c r="L5878" s="69"/>
      <c r="M5878" s="69"/>
      <c r="N5878" s="67"/>
      <c r="T5878"/>
    </row>
    <row r="5879" spans="1:25" ht="15">
      <c r="A5879" s="291" t="s">
        <v>4374</v>
      </c>
      <c r="B5879" s="63" t="s">
        <v>4035</v>
      </c>
      <c r="C5879" s="3"/>
      <c r="D5879" s="3"/>
      <c r="E5879" s="9"/>
      <c r="F5879" s="9"/>
      <c r="G5879" s="9"/>
      <c r="H5879" s="9"/>
      <c r="I5879" s="9"/>
      <c r="J5879" s="9"/>
      <c r="K5879" s="9"/>
      <c r="L5879" s="69"/>
      <c r="M5879" s="69"/>
      <c r="N5879" s="67"/>
      <c r="T5879"/>
    </row>
    <row r="5880" spans="1:25" ht="15">
      <c r="A5880" s="291" t="s">
        <v>4375</v>
      </c>
      <c r="B5880" s="63" t="s">
        <v>4186</v>
      </c>
      <c r="C5880" s="3"/>
      <c r="D5880" s="3"/>
      <c r="E5880" s="9"/>
      <c r="F5880" s="9"/>
      <c r="G5880" s="9"/>
      <c r="H5880" s="9"/>
      <c r="I5880" s="9"/>
      <c r="J5880" s="9"/>
      <c r="K5880" s="9"/>
      <c r="L5880" s="69"/>
      <c r="M5880" s="69"/>
      <c r="N5880" s="67"/>
      <c r="T5880"/>
    </row>
    <row r="5881" spans="1:25" ht="15">
      <c r="A5881" s="291" t="s">
        <v>4376</v>
      </c>
      <c r="B5881" s="63" t="s">
        <v>4309</v>
      </c>
      <c r="C5881" s="3"/>
      <c r="D5881" s="3"/>
      <c r="E5881" s="9"/>
      <c r="F5881" s="9"/>
      <c r="G5881" s="9"/>
      <c r="H5881" s="9"/>
      <c r="I5881" s="9"/>
      <c r="J5881" s="9"/>
      <c r="K5881" s="9"/>
      <c r="L5881" s="69"/>
      <c r="M5881" s="69"/>
      <c r="N5881" s="67"/>
      <c r="T5881"/>
    </row>
    <row r="5882" spans="1:25" ht="15">
      <c r="A5882" s="28"/>
      <c r="B5882" s="63"/>
      <c r="E5882" s="9"/>
      <c r="L5882" s="69"/>
      <c r="M5882" s="69"/>
      <c r="T5882"/>
    </row>
    <row r="5883" spans="1:25" ht="15">
      <c r="A5883" s="28"/>
      <c r="B5883" s="63"/>
      <c r="E5883" s="9"/>
      <c r="L5883" s="69"/>
      <c r="M5883" s="69"/>
      <c r="T5883"/>
    </row>
    <row r="5884" spans="1:25" ht="15">
      <c r="A5884" s="28"/>
      <c r="B5884" s="63"/>
      <c r="E5884" s="9"/>
      <c r="L5884" s="69"/>
      <c r="M5884" s="69"/>
      <c r="T5884"/>
    </row>
    <row r="5885" spans="1:25" ht="25.5">
      <c r="A5885" s="23" t="s">
        <v>212</v>
      </c>
      <c r="L5885" s="69"/>
      <c r="M5885" s="69"/>
      <c r="T5885"/>
    </row>
    <row r="5886" spans="1:25">
      <c r="L5886" s="69"/>
      <c r="M5886" s="69"/>
      <c r="T5886"/>
    </row>
    <row r="5887" spans="1:25" ht="15">
      <c r="A5887" s="39"/>
      <c r="B5887" s="39"/>
      <c r="C5887" s="39"/>
      <c r="D5887" s="39"/>
      <c r="E5887" s="61">
        <v>2016</v>
      </c>
      <c r="F5887" s="61">
        <v>2017</v>
      </c>
      <c r="G5887" s="61">
        <v>2018</v>
      </c>
      <c r="H5887" s="61">
        <v>2019</v>
      </c>
      <c r="I5887" s="61">
        <v>2020</v>
      </c>
      <c r="J5887" s="61">
        <v>2021</v>
      </c>
      <c r="K5887" s="61">
        <v>2022</v>
      </c>
      <c r="L5887" s="61">
        <v>2023</v>
      </c>
      <c r="M5887" s="61">
        <v>2024</v>
      </c>
      <c r="O5887" s="70" t="s">
        <v>40</v>
      </c>
      <c r="T5887"/>
    </row>
    <row r="5888" spans="1:25" ht="15">
      <c r="A5888" s="28" t="s">
        <v>0</v>
      </c>
      <c r="B5888" s="63" t="s">
        <v>21</v>
      </c>
      <c r="E5888" s="216">
        <v>337.7</v>
      </c>
      <c r="F5888" s="211">
        <v>516.1</v>
      </c>
      <c r="G5888" s="9">
        <v>379.4</v>
      </c>
      <c r="H5888" s="9">
        <v>443.50000000000364</v>
      </c>
      <c r="I5888" s="9">
        <v>123.09999999999764</v>
      </c>
      <c r="J5888" s="211">
        <v>702.69999999999345</v>
      </c>
      <c r="K5888" s="216">
        <v>540.29999999999563</v>
      </c>
      <c r="L5888" s="216">
        <v>645.19999999999709</v>
      </c>
      <c r="M5888" s="216"/>
      <c r="O5888" s="67">
        <v>3687.9999999999873</v>
      </c>
      <c r="Q5888" t="s">
        <v>3452</v>
      </c>
      <c r="T5888" s="215" t="s">
        <v>2490</v>
      </c>
      <c r="U5888" s="63"/>
      <c r="V5888" s="63"/>
      <c r="W5888" s="265"/>
      <c r="X5888" s="317"/>
      <c r="Y5888" s="63"/>
    </row>
    <row r="5889" spans="1:25" ht="15">
      <c r="A5889" s="28" t="s">
        <v>2</v>
      </c>
      <c r="B5889" s="63" t="s">
        <v>11</v>
      </c>
      <c r="E5889" s="9">
        <v>213.7</v>
      </c>
      <c r="F5889" s="216">
        <v>418.9</v>
      </c>
      <c r="G5889" s="216">
        <v>464.6</v>
      </c>
      <c r="H5889" s="9">
        <v>369.59999999999854</v>
      </c>
      <c r="I5889" s="9">
        <v>263.30000000000018</v>
      </c>
      <c r="J5889" s="216">
        <v>654.30000000000655</v>
      </c>
      <c r="K5889" s="9">
        <v>452.40000000001601</v>
      </c>
      <c r="L5889" s="9">
        <v>570.39999999999418</v>
      </c>
      <c r="M5889" s="9"/>
      <c r="O5889" s="67">
        <v>3407.2000000000153</v>
      </c>
      <c r="Q5889" t="s">
        <v>2221</v>
      </c>
      <c r="T5889"/>
      <c r="U5889" s="273"/>
      <c r="V5889" s="63"/>
      <c r="W5889" s="283"/>
      <c r="X5889" s="317"/>
      <c r="Y5889" s="63"/>
    </row>
    <row r="5890" spans="1:25" ht="15">
      <c r="A5890" s="28" t="s">
        <v>3</v>
      </c>
      <c r="B5890" s="63" t="s">
        <v>17</v>
      </c>
      <c r="E5890" s="9">
        <v>228</v>
      </c>
      <c r="F5890" s="9">
        <v>263.3</v>
      </c>
      <c r="G5890" s="211">
        <v>538.85</v>
      </c>
      <c r="H5890" s="9">
        <v>444.29999999999563</v>
      </c>
      <c r="I5890" s="9">
        <v>358.50000000000182</v>
      </c>
      <c r="J5890" s="9">
        <v>535.30000000001019</v>
      </c>
      <c r="K5890" s="9">
        <v>517.39999999999418</v>
      </c>
      <c r="L5890" s="9">
        <v>495.70000000000073</v>
      </c>
      <c r="M5890" s="9"/>
      <c r="O5890" s="67">
        <v>3381.3500000000026</v>
      </c>
      <c r="Q5890" t="s">
        <v>300</v>
      </c>
      <c r="T5890"/>
      <c r="U5890" s="218"/>
      <c r="V5890" s="63"/>
      <c r="W5890" s="283"/>
      <c r="X5890" s="317"/>
      <c r="Y5890" s="63"/>
    </row>
    <row r="5891" spans="1:25" ht="15">
      <c r="A5891" s="28" t="s">
        <v>5</v>
      </c>
      <c r="B5891" s="63" t="s">
        <v>37</v>
      </c>
      <c r="E5891" s="9">
        <v>191.1</v>
      </c>
      <c r="F5891" s="9">
        <v>333.5</v>
      </c>
      <c r="G5891" s="9">
        <v>153.4</v>
      </c>
      <c r="H5891" s="9">
        <v>407.40000000000509</v>
      </c>
      <c r="I5891" s="216">
        <v>393.00000000000045</v>
      </c>
      <c r="J5891" s="9">
        <v>577.19999999998981</v>
      </c>
      <c r="K5891" s="9">
        <v>384.50000000000728</v>
      </c>
      <c r="L5891" s="213">
        <v>770.69999999999709</v>
      </c>
      <c r="M5891" s="213"/>
      <c r="O5891" s="67">
        <v>3210.7999999999997</v>
      </c>
      <c r="Q5891" t="s">
        <v>355</v>
      </c>
      <c r="T5891" s="215" t="s">
        <v>1702</v>
      </c>
      <c r="U5891" s="273"/>
      <c r="V5891" s="63"/>
      <c r="W5891" s="283"/>
      <c r="X5891" s="317"/>
      <c r="Y5891" s="63"/>
    </row>
    <row r="5892" spans="1:25" ht="15">
      <c r="A5892" s="28" t="s">
        <v>7</v>
      </c>
      <c r="B5892" s="63" t="s">
        <v>31</v>
      </c>
      <c r="E5892" s="216">
        <v>310.3</v>
      </c>
      <c r="F5892" s="9">
        <v>223.8</v>
      </c>
      <c r="G5892" s="216">
        <v>394.9</v>
      </c>
      <c r="H5892" s="212">
        <v>633.99999999998909</v>
      </c>
      <c r="I5892" s="9">
        <v>28.800000000002001</v>
      </c>
      <c r="J5892" s="9">
        <v>589.59999999999491</v>
      </c>
      <c r="K5892" s="9">
        <v>438.30000000000655</v>
      </c>
      <c r="L5892" s="9">
        <v>553.60000000000218</v>
      </c>
      <c r="M5892" s="9"/>
      <c r="O5892" s="67">
        <v>3173.2999999999947</v>
      </c>
      <c r="Q5892" t="s">
        <v>378</v>
      </c>
      <c r="T5892"/>
      <c r="U5892" s="218"/>
      <c r="V5892" s="63"/>
      <c r="W5892" s="283"/>
      <c r="X5892" s="317"/>
      <c r="Y5892" s="63"/>
    </row>
    <row r="5893" spans="1:25" ht="15">
      <c r="A5893" s="28" t="s">
        <v>8</v>
      </c>
      <c r="B5893" s="63" t="s">
        <v>27</v>
      </c>
      <c r="E5893" s="212">
        <v>340</v>
      </c>
      <c r="F5893" s="9">
        <v>309.89999999999998</v>
      </c>
      <c r="G5893" s="9">
        <v>306.8</v>
      </c>
      <c r="H5893" s="9">
        <v>403.40000000000146</v>
      </c>
      <c r="I5893" s="9">
        <v>288.49999999999818</v>
      </c>
      <c r="J5893" s="9">
        <v>554.99999999999272</v>
      </c>
      <c r="K5893" s="9">
        <v>234.60000000000218</v>
      </c>
      <c r="L5893" s="9">
        <v>576.39999999999782</v>
      </c>
      <c r="M5893" s="9"/>
      <c r="O5893" s="67">
        <v>3014.5999999999922</v>
      </c>
      <c r="Q5893" t="s">
        <v>282</v>
      </c>
      <c r="T5893"/>
      <c r="U5893" s="218"/>
      <c r="V5893" s="63"/>
      <c r="W5893" s="283"/>
      <c r="X5893" s="317"/>
      <c r="Y5893" s="63"/>
    </row>
    <row r="5894" spans="1:25" ht="15">
      <c r="A5894" s="28" t="s">
        <v>10</v>
      </c>
      <c r="B5894" s="63" t="s">
        <v>9</v>
      </c>
      <c r="E5894" s="211">
        <v>357.7</v>
      </c>
      <c r="F5894" s="216">
        <v>388.1</v>
      </c>
      <c r="G5894" s="9">
        <v>240.4</v>
      </c>
      <c r="H5894" s="216">
        <v>525.299999999992</v>
      </c>
      <c r="I5894" s="9">
        <v>45.5</v>
      </c>
      <c r="J5894" s="9">
        <v>506.49999999999272</v>
      </c>
      <c r="K5894" s="9">
        <v>350.70000000000437</v>
      </c>
      <c r="L5894" s="9">
        <v>593.19999999998254</v>
      </c>
      <c r="M5894" s="9"/>
      <c r="O5894" s="67">
        <v>3007.3999999999714</v>
      </c>
      <c r="Q5894" t="s">
        <v>1214</v>
      </c>
      <c r="T5894"/>
      <c r="U5894" s="63"/>
      <c r="V5894" s="63"/>
      <c r="W5894" s="265"/>
      <c r="X5894" s="317"/>
      <c r="Y5894" s="63"/>
    </row>
    <row r="5895" spans="1:25" ht="15">
      <c r="A5895" s="28" t="s">
        <v>12</v>
      </c>
      <c r="B5895" s="63" t="s">
        <v>33</v>
      </c>
      <c r="E5895" s="9">
        <v>166.5</v>
      </c>
      <c r="F5895" s="9">
        <v>342.1</v>
      </c>
      <c r="G5895" s="9">
        <v>276.3</v>
      </c>
      <c r="H5895" s="9">
        <v>388.49999999999272</v>
      </c>
      <c r="I5895" s="9">
        <v>321.19999999999891</v>
      </c>
      <c r="J5895" s="9">
        <v>516.40000000000146</v>
      </c>
      <c r="K5895" s="9">
        <v>468.49999999999636</v>
      </c>
      <c r="L5895" s="9">
        <v>515.00000000000364</v>
      </c>
      <c r="M5895" s="9"/>
      <c r="O5895" s="67">
        <v>2994.4999999999932</v>
      </c>
      <c r="T5895"/>
      <c r="U5895" s="273"/>
      <c r="V5895" s="63"/>
      <c r="W5895" s="283"/>
      <c r="X5895" s="317"/>
      <c r="Y5895" s="63"/>
    </row>
    <row r="5896" spans="1:25" ht="15">
      <c r="A5896" s="28" t="s">
        <v>14</v>
      </c>
      <c r="B5896" s="63" t="s">
        <v>141</v>
      </c>
      <c r="E5896" s="9" t="s">
        <v>278</v>
      </c>
      <c r="F5896" s="9">
        <v>94.5</v>
      </c>
      <c r="G5896" s="216">
        <v>437.6</v>
      </c>
      <c r="H5896" s="9">
        <v>464.70000000000073</v>
      </c>
      <c r="I5896" s="9">
        <v>293.49999999999909</v>
      </c>
      <c r="J5896" s="216">
        <v>626.59999999998399</v>
      </c>
      <c r="K5896" s="9">
        <v>244.90000000000146</v>
      </c>
      <c r="L5896" s="211">
        <v>715.80000000000291</v>
      </c>
      <c r="M5896" s="211"/>
      <c r="O5896" s="67">
        <v>2877.5999999999881</v>
      </c>
      <c r="Q5896" t="s">
        <v>2206</v>
      </c>
      <c r="T5896"/>
      <c r="U5896" s="273"/>
      <c r="V5896" s="63"/>
      <c r="W5896" s="283"/>
      <c r="X5896" s="317"/>
      <c r="Y5896" s="63"/>
    </row>
    <row r="5897" spans="1:25" ht="15">
      <c r="A5897" s="28" t="s">
        <v>16</v>
      </c>
      <c r="B5897" s="63" t="s">
        <v>142</v>
      </c>
      <c r="E5897" s="9" t="s">
        <v>278</v>
      </c>
      <c r="F5897" s="9">
        <v>297.7</v>
      </c>
      <c r="G5897" s="9">
        <v>241</v>
      </c>
      <c r="H5897" s="9">
        <v>429.20000000000073</v>
      </c>
      <c r="I5897" s="9">
        <v>38.100000000000364</v>
      </c>
      <c r="J5897" s="213">
        <v>726</v>
      </c>
      <c r="K5897" s="216">
        <v>546.10000000000946</v>
      </c>
      <c r="L5897" s="9">
        <v>555.80000000000291</v>
      </c>
      <c r="M5897" s="9"/>
      <c r="O5897" s="67">
        <v>2833.9000000000133</v>
      </c>
      <c r="Q5897" t="s">
        <v>355</v>
      </c>
      <c r="T5897" s="215" t="s">
        <v>1702</v>
      </c>
      <c r="U5897" s="63"/>
      <c r="V5897" s="63"/>
      <c r="W5897" s="265"/>
      <c r="X5897" s="317"/>
      <c r="Y5897" s="63"/>
    </row>
    <row r="5898" spans="1:25" ht="15">
      <c r="A5898" s="28" t="s">
        <v>18</v>
      </c>
      <c r="B5898" s="63" t="s">
        <v>25</v>
      </c>
      <c r="E5898" s="9">
        <v>130.1</v>
      </c>
      <c r="F5898" s="216">
        <v>433</v>
      </c>
      <c r="G5898" s="9">
        <v>249.9</v>
      </c>
      <c r="H5898" s="9">
        <v>393.79999999999927</v>
      </c>
      <c r="I5898" s="9">
        <v>113.49999999999909</v>
      </c>
      <c r="J5898" s="9">
        <v>476.05000000000655</v>
      </c>
      <c r="K5898" s="9">
        <v>465.50000000000364</v>
      </c>
      <c r="L5898" s="9">
        <v>562.60000000000582</v>
      </c>
      <c r="M5898" s="9"/>
      <c r="O5898" s="67">
        <v>2824.4500000000144</v>
      </c>
      <c r="Q5898" t="s">
        <v>284</v>
      </c>
      <c r="T5898"/>
      <c r="U5898" s="218"/>
      <c r="V5898" s="63"/>
      <c r="W5898" s="283"/>
      <c r="X5898" s="317"/>
      <c r="Y5898" s="63"/>
    </row>
    <row r="5899" spans="1:25" ht="15">
      <c r="A5899" s="28" t="s">
        <v>20</v>
      </c>
      <c r="B5899" s="63" t="s">
        <v>23</v>
      </c>
      <c r="E5899" s="216">
        <v>278.5</v>
      </c>
      <c r="F5899" s="9">
        <v>301.89999999999998</v>
      </c>
      <c r="G5899" s="9">
        <v>191.5</v>
      </c>
      <c r="H5899" s="9">
        <v>468.90000000000509</v>
      </c>
      <c r="I5899" s="9">
        <v>175.10000000000127</v>
      </c>
      <c r="J5899" s="9">
        <v>419.60000000000946</v>
      </c>
      <c r="K5899" s="9">
        <v>495.39999999999782</v>
      </c>
      <c r="L5899" s="9">
        <v>432.29999999999927</v>
      </c>
      <c r="M5899" s="9"/>
      <c r="O5899" s="67">
        <v>2763.200000000013</v>
      </c>
      <c r="Q5899" t="s">
        <v>293</v>
      </c>
      <c r="T5899"/>
      <c r="U5899" s="63"/>
      <c r="V5899" s="63"/>
      <c r="W5899" s="283"/>
      <c r="X5899" s="317"/>
      <c r="Y5899" s="63"/>
    </row>
    <row r="5900" spans="1:25" ht="15">
      <c r="A5900" s="28" t="s">
        <v>22</v>
      </c>
      <c r="B5900" s="63" t="s">
        <v>143</v>
      </c>
      <c r="E5900" s="9" t="s">
        <v>278</v>
      </c>
      <c r="F5900" s="216">
        <v>446.7</v>
      </c>
      <c r="G5900" s="9">
        <v>245.1</v>
      </c>
      <c r="H5900" s="9">
        <v>361.1000000000131</v>
      </c>
      <c r="I5900" s="9">
        <v>220.50000000000091</v>
      </c>
      <c r="J5900" s="216">
        <v>673.00000000000364</v>
      </c>
      <c r="K5900" s="9">
        <v>428.90000000000509</v>
      </c>
      <c r="L5900" s="9">
        <v>372</v>
      </c>
      <c r="M5900" s="9"/>
      <c r="O5900" s="67">
        <v>2747.3000000000229</v>
      </c>
      <c r="Q5900" t="s">
        <v>309</v>
      </c>
      <c r="T5900"/>
      <c r="U5900" s="273"/>
      <c r="V5900" s="63"/>
      <c r="W5900" s="283"/>
      <c r="X5900" s="317"/>
      <c r="Y5900" s="63"/>
    </row>
    <row r="5901" spans="1:25" ht="15">
      <c r="A5901" s="28" t="s">
        <v>24</v>
      </c>
      <c r="B5901" s="63" t="s">
        <v>1</v>
      </c>
      <c r="E5901" s="213">
        <v>446.8</v>
      </c>
      <c r="F5901" s="216">
        <v>366.7</v>
      </c>
      <c r="G5901" s="9">
        <v>188.7</v>
      </c>
      <c r="H5901" s="216">
        <v>522.59999999999854</v>
      </c>
      <c r="I5901" s="9">
        <v>147.30000000000018</v>
      </c>
      <c r="J5901" s="9">
        <v>407.00000000000728</v>
      </c>
      <c r="K5901" s="9">
        <v>345.39999999999782</v>
      </c>
      <c r="L5901" s="9">
        <v>299.49999999999636</v>
      </c>
      <c r="M5901" s="9"/>
      <c r="O5901" s="67">
        <v>2724</v>
      </c>
      <c r="Q5901" t="s">
        <v>1215</v>
      </c>
      <c r="T5901" s="3" t="s">
        <v>1702</v>
      </c>
      <c r="U5901" s="63"/>
      <c r="V5901" s="63"/>
      <c r="W5901" s="283"/>
      <c r="X5901" s="317"/>
      <c r="Y5901" s="63"/>
    </row>
    <row r="5902" spans="1:25" ht="15">
      <c r="A5902" s="28" t="s">
        <v>26</v>
      </c>
      <c r="B5902" s="63" t="s">
        <v>39</v>
      </c>
      <c r="E5902" s="9">
        <v>258</v>
      </c>
      <c r="F5902" s="212">
        <v>454.5</v>
      </c>
      <c r="G5902" s="216">
        <v>379.5</v>
      </c>
      <c r="H5902" s="9">
        <v>278.19999999999709</v>
      </c>
      <c r="I5902" s="216">
        <v>403.30000000000018</v>
      </c>
      <c r="J5902" s="9">
        <v>567.60000000000218</v>
      </c>
      <c r="K5902" s="9">
        <v>327</v>
      </c>
      <c r="L5902" s="9" t="s">
        <v>278</v>
      </c>
      <c r="M5902" s="9"/>
      <c r="O5902" s="67">
        <v>2668.0999999999995</v>
      </c>
      <c r="Q5902" t="s">
        <v>1618</v>
      </c>
      <c r="T5902"/>
      <c r="U5902" s="273"/>
      <c r="V5902" s="63"/>
      <c r="W5902" s="283"/>
      <c r="X5902" s="317"/>
      <c r="Y5902" s="63"/>
    </row>
    <row r="5903" spans="1:25" ht="15">
      <c r="A5903" s="28" t="s">
        <v>28</v>
      </c>
      <c r="B5903" s="63" t="s">
        <v>154</v>
      </c>
      <c r="E5903" s="9" t="s">
        <v>278</v>
      </c>
      <c r="F5903" s="9" t="s">
        <v>278</v>
      </c>
      <c r="G5903" s="212">
        <v>466.3</v>
      </c>
      <c r="H5903" s="216">
        <v>517.69999999999709</v>
      </c>
      <c r="I5903" s="9">
        <v>161.30000000000018</v>
      </c>
      <c r="J5903" s="9">
        <v>572.40000000000146</v>
      </c>
      <c r="K5903" s="9">
        <v>374.00000000000728</v>
      </c>
      <c r="L5903" s="9">
        <v>454.00000000000728</v>
      </c>
      <c r="M5903" s="9"/>
      <c r="O5903" s="67">
        <v>2545.7000000000135</v>
      </c>
      <c r="Q5903" t="s">
        <v>318</v>
      </c>
      <c r="T5903"/>
      <c r="U5903" s="63"/>
      <c r="V5903" s="63"/>
      <c r="W5903" s="265"/>
      <c r="X5903" s="317"/>
      <c r="Y5903" s="63"/>
    </row>
    <row r="5904" spans="1:25" ht="15">
      <c r="A5904" s="28" t="s">
        <v>30</v>
      </c>
      <c r="B5904" s="63" t="s">
        <v>13</v>
      </c>
      <c r="E5904" s="216">
        <v>315.45</v>
      </c>
      <c r="F5904" s="9">
        <v>95.5</v>
      </c>
      <c r="G5904" s="9">
        <v>194.3</v>
      </c>
      <c r="H5904" s="9">
        <v>497.40000000000146</v>
      </c>
      <c r="I5904" s="9">
        <v>184.49999999999955</v>
      </c>
      <c r="J5904" s="9">
        <v>474.29999999999563</v>
      </c>
      <c r="K5904" s="9">
        <v>347.89999999999782</v>
      </c>
      <c r="L5904" s="9">
        <v>430.59999999999491</v>
      </c>
      <c r="M5904" s="9"/>
      <c r="O5904" s="67">
        <v>2539.9499999999894</v>
      </c>
      <c r="Q5904" t="s">
        <v>292</v>
      </c>
      <c r="T5904"/>
      <c r="U5904" s="63"/>
      <c r="V5904" s="63"/>
      <c r="W5904" s="283"/>
      <c r="X5904" s="317"/>
      <c r="Y5904" s="63"/>
    </row>
    <row r="5905" spans="1:25" ht="15">
      <c r="A5905" s="28" t="s">
        <v>32</v>
      </c>
      <c r="B5905" s="63" t="s">
        <v>710</v>
      </c>
      <c r="E5905" s="9" t="s">
        <v>278</v>
      </c>
      <c r="F5905" s="9" t="s">
        <v>278</v>
      </c>
      <c r="G5905" s="9" t="s">
        <v>278</v>
      </c>
      <c r="H5905" s="9">
        <v>418.39999999999782</v>
      </c>
      <c r="I5905" s="9">
        <v>287.40000000000009</v>
      </c>
      <c r="J5905" s="9">
        <v>589.10000000000218</v>
      </c>
      <c r="K5905" s="9">
        <v>463.09999999999127</v>
      </c>
      <c r="L5905" s="216">
        <v>694.29999999999927</v>
      </c>
      <c r="M5905" s="216"/>
      <c r="O5905" s="67">
        <v>2452.2999999999906</v>
      </c>
      <c r="Q5905" t="s">
        <v>283</v>
      </c>
      <c r="T5905"/>
      <c r="U5905" s="273"/>
      <c r="V5905" s="63"/>
      <c r="W5905" s="283"/>
      <c r="X5905" s="317"/>
      <c r="Y5905" s="63"/>
    </row>
    <row r="5906" spans="1:25" ht="15">
      <c r="A5906" s="28" t="s">
        <v>34</v>
      </c>
      <c r="B5906" s="63" t="s">
        <v>15</v>
      </c>
      <c r="E5906" s="9">
        <v>253.3</v>
      </c>
      <c r="F5906" s="9">
        <v>188.7</v>
      </c>
      <c r="G5906" s="9">
        <v>203.6</v>
      </c>
      <c r="H5906" s="9">
        <v>351.29999999999927</v>
      </c>
      <c r="I5906" s="9">
        <v>66.000000000001819</v>
      </c>
      <c r="J5906" s="9">
        <v>480.299999999992</v>
      </c>
      <c r="K5906" s="9">
        <v>268.10000000000218</v>
      </c>
      <c r="L5906" s="9">
        <v>631.30000000000291</v>
      </c>
      <c r="M5906" s="9"/>
      <c r="O5906" s="67">
        <v>2442.5999999999981</v>
      </c>
      <c r="T5906"/>
      <c r="U5906" s="63"/>
      <c r="V5906" s="63"/>
      <c r="W5906" s="265"/>
      <c r="X5906" s="317"/>
      <c r="Y5906" s="63"/>
    </row>
    <row r="5907" spans="1:25" ht="15">
      <c r="A5907" s="28" t="s">
        <v>36</v>
      </c>
      <c r="B5907" s="63" t="s">
        <v>19</v>
      </c>
      <c r="E5907" s="9">
        <v>225.4</v>
      </c>
      <c r="F5907" s="213">
        <v>553.1</v>
      </c>
      <c r="G5907" s="9">
        <v>368.4</v>
      </c>
      <c r="H5907" s="9">
        <v>436.80000000000655</v>
      </c>
      <c r="I5907" s="216">
        <v>392.19999999999982</v>
      </c>
      <c r="J5907" s="9">
        <v>381.24999999999272</v>
      </c>
      <c r="K5907" s="9" t="s">
        <v>278</v>
      </c>
      <c r="L5907" s="9" t="s">
        <v>278</v>
      </c>
      <c r="M5907" s="9"/>
      <c r="O5907" s="67">
        <v>2357.1499999999992</v>
      </c>
      <c r="Q5907" t="s">
        <v>369</v>
      </c>
      <c r="T5907" s="3" t="s">
        <v>1702</v>
      </c>
      <c r="U5907" s="63"/>
      <c r="V5907" s="63"/>
      <c r="W5907" s="265"/>
      <c r="X5907" s="317"/>
      <c r="Y5907" s="63"/>
    </row>
    <row r="5908" spans="1:25" ht="15">
      <c r="A5908" s="28" t="s">
        <v>38</v>
      </c>
      <c r="B5908" s="63" t="s">
        <v>155</v>
      </c>
      <c r="E5908" s="9" t="s">
        <v>278</v>
      </c>
      <c r="F5908" s="9" t="s">
        <v>278</v>
      </c>
      <c r="G5908" s="9">
        <v>104</v>
      </c>
      <c r="H5908" s="9">
        <v>453.59999999999854</v>
      </c>
      <c r="I5908" s="9">
        <v>83.999999999998181</v>
      </c>
      <c r="J5908" s="212">
        <v>697.09999999998763</v>
      </c>
      <c r="K5908" s="9">
        <v>467.99999999998545</v>
      </c>
      <c r="L5908" s="9">
        <v>532.60000000000218</v>
      </c>
      <c r="M5908" s="9"/>
      <c r="O5908" s="67">
        <v>2339.299999999972</v>
      </c>
      <c r="Q5908" t="s">
        <v>282</v>
      </c>
      <c r="T5908"/>
      <c r="U5908" s="273"/>
      <c r="V5908" s="63"/>
      <c r="W5908" s="282"/>
      <c r="X5908" s="317"/>
      <c r="Y5908" s="63"/>
    </row>
    <row r="5909" spans="1:25" ht="15">
      <c r="A5909" s="28" t="s">
        <v>145</v>
      </c>
      <c r="B5909" s="63" t="s">
        <v>753</v>
      </c>
      <c r="E5909" s="9" t="s">
        <v>278</v>
      </c>
      <c r="F5909" s="9" t="s">
        <v>278</v>
      </c>
      <c r="G5909" s="9" t="s">
        <v>278</v>
      </c>
      <c r="H5909" s="213">
        <v>695.59999999999491</v>
      </c>
      <c r="I5909" s="216">
        <v>382.19999999999982</v>
      </c>
      <c r="J5909" s="9">
        <v>548.49999999999636</v>
      </c>
      <c r="K5909" s="9">
        <v>258.00000000000364</v>
      </c>
      <c r="L5909" s="9">
        <v>434.79999999999563</v>
      </c>
      <c r="M5909" s="9"/>
      <c r="O5909" s="67">
        <v>2319.0999999999904</v>
      </c>
      <c r="Q5909" t="s">
        <v>321</v>
      </c>
      <c r="T5909" s="3" t="s">
        <v>1702</v>
      </c>
      <c r="U5909" s="273"/>
      <c r="V5909" s="63"/>
      <c r="W5909" s="283"/>
      <c r="X5909" s="317"/>
      <c r="Y5909" s="63"/>
    </row>
    <row r="5910" spans="1:25" ht="15">
      <c r="A5910" s="28" t="s">
        <v>146</v>
      </c>
      <c r="B5910" s="63" t="s">
        <v>740</v>
      </c>
      <c r="E5910" s="9" t="s">
        <v>278</v>
      </c>
      <c r="F5910" s="9" t="s">
        <v>278</v>
      </c>
      <c r="G5910" s="9" t="s">
        <v>278</v>
      </c>
      <c r="H5910" s="9">
        <v>515.39999999999418</v>
      </c>
      <c r="I5910" s="9">
        <v>227.79999999999927</v>
      </c>
      <c r="J5910" s="9">
        <v>496.89999999999418</v>
      </c>
      <c r="K5910" s="9">
        <v>399.70000000000437</v>
      </c>
      <c r="L5910" s="216">
        <v>675.69999999999709</v>
      </c>
      <c r="M5910" s="216"/>
      <c r="O5910" s="67">
        <v>2315.4999999999891</v>
      </c>
      <c r="Q5910" t="s">
        <v>292</v>
      </c>
      <c r="T5910"/>
      <c r="U5910" s="273"/>
      <c r="V5910" s="63"/>
      <c r="W5910" s="283"/>
      <c r="X5910" s="317"/>
      <c r="Y5910" s="63"/>
    </row>
    <row r="5911" spans="1:25" ht="15">
      <c r="A5911" s="28" t="s">
        <v>147</v>
      </c>
      <c r="B5911" s="63" t="s">
        <v>162</v>
      </c>
      <c r="E5911" s="9" t="s">
        <v>278</v>
      </c>
      <c r="F5911" s="9" t="s">
        <v>278</v>
      </c>
      <c r="G5911" s="9">
        <v>211</v>
      </c>
      <c r="H5911" s="9">
        <v>493.20000000000073</v>
      </c>
      <c r="I5911" s="9">
        <v>349.30000000000064</v>
      </c>
      <c r="J5911" s="9">
        <v>341.99999999999636</v>
      </c>
      <c r="K5911" s="9">
        <v>309.49999999999636</v>
      </c>
      <c r="L5911" s="9">
        <v>563.20000000000437</v>
      </c>
      <c r="M5911" s="9"/>
      <c r="O5911" s="67">
        <v>2268.1999999999985</v>
      </c>
      <c r="T5911"/>
      <c r="U5911" s="63"/>
      <c r="V5911" s="63"/>
      <c r="W5911" s="265"/>
      <c r="X5911" s="317"/>
      <c r="Y5911" s="63"/>
    </row>
    <row r="5912" spans="1:25" ht="15">
      <c r="A5912" s="28" t="s">
        <v>151</v>
      </c>
      <c r="B5912" s="63" t="s">
        <v>736</v>
      </c>
      <c r="E5912" s="9" t="s">
        <v>278</v>
      </c>
      <c r="F5912" s="9" t="s">
        <v>278</v>
      </c>
      <c r="G5912" s="9" t="s">
        <v>278</v>
      </c>
      <c r="H5912" s="9">
        <v>282</v>
      </c>
      <c r="I5912" s="9">
        <v>364.20000000000255</v>
      </c>
      <c r="J5912" s="9">
        <v>554.99999999998909</v>
      </c>
      <c r="K5912" s="211">
        <v>604.80000000001019</v>
      </c>
      <c r="L5912" s="9">
        <v>444.29999999999927</v>
      </c>
      <c r="M5912" s="9"/>
      <c r="O5912" s="67">
        <v>2250.3000000000011</v>
      </c>
      <c r="Q5912" t="s">
        <v>300</v>
      </c>
      <c r="T5912"/>
      <c r="U5912" s="273"/>
      <c r="V5912" s="63"/>
      <c r="W5912" s="283"/>
      <c r="X5912" s="317"/>
      <c r="Y5912" s="63"/>
    </row>
    <row r="5913" spans="1:25" ht="15">
      <c r="A5913" s="28" t="s">
        <v>157</v>
      </c>
      <c r="B5913" s="63" t="s">
        <v>706</v>
      </c>
      <c r="E5913" s="9" t="s">
        <v>278</v>
      </c>
      <c r="F5913" s="9" t="s">
        <v>278</v>
      </c>
      <c r="G5913" s="9" t="s">
        <v>278</v>
      </c>
      <c r="H5913" s="9">
        <v>488.59999999999854</v>
      </c>
      <c r="I5913" s="9">
        <v>207.60000000000127</v>
      </c>
      <c r="J5913" s="9">
        <v>558.19999999999709</v>
      </c>
      <c r="K5913" s="9">
        <v>491.70000000000073</v>
      </c>
      <c r="L5913" s="9">
        <v>499.99999999999636</v>
      </c>
      <c r="M5913" s="9"/>
      <c r="O5913" s="67">
        <v>2246.099999999994</v>
      </c>
      <c r="T5913"/>
      <c r="U5913" s="218"/>
      <c r="V5913" s="63"/>
      <c r="W5913" s="283"/>
      <c r="X5913" s="317"/>
      <c r="Y5913" s="63"/>
    </row>
    <row r="5914" spans="1:25" ht="15">
      <c r="A5914" s="28" t="s">
        <v>159</v>
      </c>
      <c r="B5914" s="63" t="s">
        <v>712</v>
      </c>
      <c r="E5914" s="9" t="s">
        <v>278</v>
      </c>
      <c r="F5914" s="9" t="s">
        <v>278</v>
      </c>
      <c r="G5914" s="9" t="s">
        <v>278</v>
      </c>
      <c r="H5914" s="216">
        <v>606.40000000000509</v>
      </c>
      <c r="I5914" s="216">
        <v>379.40000000000055</v>
      </c>
      <c r="J5914" s="9">
        <v>532.65000000000146</v>
      </c>
      <c r="K5914" s="9">
        <v>312.40000000000146</v>
      </c>
      <c r="L5914" s="9">
        <v>389.5</v>
      </c>
      <c r="M5914" s="9"/>
      <c r="O5914" s="67">
        <v>2220.3500000000085</v>
      </c>
      <c r="Q5914" t="s">
        <v>314</v>
      </c>
      <c r="T5914"/>
      <c r="U5914" s="63"/>
      <c r="V5914" s="63"/>
      <c r="W5914" s="283"/>
      <c r="X5914" s="317"/>
      <c r="Y5914" s="63"/>
    </row>
    <row r="5915" spans="1:25" ht="15">
      <c r="A5915" s="28" t="s">
        <v>160</v>
      </c>
      <c r="B5915" s="63" t="s">
        <v>757</v>
      </c>
      <c r="E5915" s="9" t="s">
        <v>278</v>
      </c>
      <c r="F5915" s="9" t="s">
        <v>278</v>
      </c>
      <c r="G5915" s="9" t="s">
        <v>278</v>
      </c>
      <c r="H5915" s="9">
        <v>362.50000000000364</v>
      </c>
      <c r="I5915" s="9">
        <v>80.199999999997999</v>
      </c>
      <c r="J5915" s="9">
        <v>568.64999999999418</v>
      </c>
      <c r="K5915" s="212">
        <v>603.80000000000655</v>
      </c>
      <c r="L5915" s="9">
        <v>588.30000000000291</v>
      </c>
      <c r="M5915" s="9"/>
      <c r="O5915" s="67">
        <v>2203.4500000000053</v>
      </c>
      <c r="Q5915" t="s">
        <v>282</v>
      </c>
      <c r="T5915"/>
      <c r="U5915" s="273"/>
      <c r="V5915" s="63"/>
      <c r="W5915" s="283"/>
      <c r="X5915" s="317"/>
      <c r="Y5915" s="63"/>
    </row>
    <row r="5916" spans="1:25" ht="15">
      <c r="A5916" s="28" t="s">
        <v>161</v>
      </c>
      <c r="B5916" s="63" t="s">
        <v>721</v>
      </c>
      <c r="E5916" s="9" t="s">
        <v>278</v>
      </c>
      <c r="F5916" s="9" t="s">
        <v>278</v>
      </c>
      <c r="G5916" s="9" t="s">
        <v>278</v>
      </c>
      <c r="H5916" s="9">
        <v>453.40000000000509</v>
      </c>
      <c r="I5916" s="9">
        <v>167.69999999999982</v>
      </c>
      <c r="J5916" s="9">
        <v>572.60000000000218</v>
      </c>
      <c r="K5916" s="9">
        <v>474.40000000000509</v>
      </c>
      <c r="L5916" s="9">
        <v>534.20000000000073</v>
      </c>
      <c r="M5916" s="9"/>
      <c r="O5916" s="67">
        <v>2202.3000000000129</v>
      </c>
      <c r="T5916"/>
      <c r="U5916" s="63"/>
      <c r="V5916" s="63"/>
      <c r="W5916" s="265"/>
      <c r="X5916" s="317"/>
      <c r="Y5916" s="63"/>
    </row>
    <row r="5917" spans="1:25" ht="15">
      <c r="A5917" s="28" t="s">
        <v>163</v>
      </c>
      <c r="B5917" s="63" t="s">
        <v>703</v>
      </c>
      <c r="E5917" s="9" t="s">
        <v>278</v>
      </c>
      <c r="F5917" s="9" t="s">
        <v>278</v>
      </c>
      <c r="G5917" s="9" t="s">
        <v>278</v>
      </c>
      <c r="H5917" s="9">
        <v>465.29999999998836</v>
      </c>
      <c r="I5917" s="9">
        <v>48.999999999999091</v>
      </c>
      <c r="J5917" s="9">
        <v>546.3500000000131</v>
      </c>
      <c r="K5917" s="9">
        <v>409.30000000000655</v>
      </c>
      <c r="L5917" s="216">
        <v>692.40000000000146</v>
      </c>
      <c r="M5917" s="216"/>
      <c r="O5917" s="67">
        <v>2162.3500000000085</v>
      </c>
      <c r="Q5917" t="s">
        <v>297</v>
      </c>
      <c r="T5917"/>
      <c r="U5917" s="273"/>
      <c r="V5917" s="63"/>
      <c r="W5917" s="282"/>
      <c r="X5917" s="317"/>
      <c r="Y5917" s="63"/>
    </row>
    <row r="5918" spans="1:25" ht="15">
      <c r="A5918" s="28" t="s">
        <v>274</v>
      </c>
      <c r="B5918" s="63" t="s">
        <v>144</v>
      </c>
      <c r="E5918" s="9" t="s">
        <v>278</v>
      </c>
      <c r="F5918" s="9">
        <v>271.2</v>
      </c>
      <c r="G5918" s="9">
        <v>187.4</v>
      </c>
      <c r="H5918" s="216">
        <v>591.40000000000146</v>
      </c>
      <c r="I5918" s="9">
        <v>306.89999999999964</v>
      </c>
      <c r="J5918" s="9">
        <v>376.90000000000146</v>
      </c>
      <c r="K5918" s="9">
        <v>396.39999999999418</v>
      </c>
      <c r="L5918" s="9" t="s">
        <v>278</v>
      </c>
      <c r="M5918" s="9"/>
      <c r="O5918" s="67">
        <v>2130.1999999999966</v>
      </c>
      <c r="Q5918" t="s">
        <v>284</v>
      </c>
      <c r="T5918"/>
      <c r="U5918" s="273"/>
      <c r="V5918" s="63"/>
      <c r="W5918" s="282"/>
      <c r="X5918" s="317"/>
      <c r="Y5918" s="63"/>
    </row>
    <row r="5919" spans="1:25" ht="15">
      <c r="A5919" s="28" t="s">
        <v>275</v>
      </c>
      <c r="B5919" s="63" t="s">
        <v>695</v>
      </c>
      <c r="E5919" s="9" t="s">
        <v>278</v>
      </c>
      <c r="F5919" s="9" t="s">
        <v>278</v>
      </c>
      <c r="G5919" s="9" t="s">
        <v>278</v>
      </c>
      <c r="H5919" s="9">
        <v>389.80000000000291</v>
      </c>
      <c r="I5919" s="9">
        <v>338.19999999999891</v>
      </c>
      <c r="J5919" s="9">
        <v>477.99999999998545</v>
      </c>
      <c r="K5919" s="9">
        <v>465.99999999998545</v>
      </c>
      <c r="L5919" s="9">
        <v>383.49999999999636</v>
      </c>
      <c r="M5919" s="9"/>
      <c r="O5919" s="67">
        <v>2055.4999999999691</v>
      </c>
      <c r="T5919"/>
      <c r="U5919" s="63"/>
      <c r="V5919" s="63"/>
      <c r="W5919" s="283"/>
      <c r="X5919" s="317"/>
      <c r="Y5919" s="63"/>
    </row>
    <row r="5920" spans="1:25" ht="15">
      <c r="A5920" s="28" t="s">
        <v>276</v>
      </c>
      <c r="B5920" s="63" t="s">
        <v>735</v>
      </c>
      <c r="E5920" s="9" t="s">
        <v>278</v>
      </c>
      <c r="F5920" s="9" t="s">
        <v>278</v>
      </c>
      <c r="G5920" s="9" t="s">
        <v>278</v>
      </c>
      <c r="H5920" s="216">
        <v>526.30000000000291</v>
      </c>
      <c r="I5920" s="9">
        <v>306.80000000000291</v>
      </c>
      <c r="J5920" s="9">
        <v>586.99999999999272</v>
      </c>
      <c r="K5920" s="9">
        <v>251.5</v>
      </c>
      <c r="L5920" s="9">
        <v>352.50000000001091</v>
      </c>
      <c r="M5920" s="9"/>
      <c r="O5920" s="67">
        <v>2024.1000000000095</v>
      </c>
      <c r="Q5920" t="s">
        <v>292</v>
      </c>
      <c r="T5920"/>
      <c r="U5920" s="273"/>
      <c r="V5920" s="63"/>
      <c r="W5920" s="283"/>
      <c r="X5920" s="317"/>
      <c r="Y5920" s="63"/>
    </row>
    <row r="5921" spans="1:25" ht="15">
      <c r="A5921" s="28" t="s">
        <v>277</v>
      </c>
      <c r="B5921" s="63" t="s">
        <v>153</v>
      </c>
      <c r="E5921" s="9" t="s">
        <v>278</v>
      </c>
      <c r="F5921" s="9" t="s">
        <v>278</v>
      </c>
      <c r="G5921" s="216">
        <v>411</v>
      </c>
      <c r="H5921" s="9">
        <v>446.30000000001382</v>
      </c>
      <c r="I5921" s="9">
        <v>69.699999999999363</v>
      </c>
      <c r="J5921" s="9">
        <v>536.00000000000364</v>
      </c>
      <c r="K5921" s="9">
        <v>240.30000000001382</v>
      </c>
      <c r="L5921" s="9">
        <v>309.59999999999854</v>
      </c>
      <c r="M5921" s="9"/>
      <c r="O5921" s="67">
        <v>2012.9000000000292</v>
      </c>
      <c r="Q5921" t="s">
        <v>287</v>
      </c>
      <c r="T5921"/>
      <c r="U5921" s="63"/>
      <c r="V5921" s="63"/>
      <c r="W5921" s="265"/>
      <c r="X5921" s="317"/>
      <c r="Y5921" s="63"/>
    </row>
    <row r="5922" spans="1:25" ht="15">
      <c r="A5922" s="28" t="s">
        <v>692</v>
      </c>
      <c r="B5922" s="63" t="s">
        <v>720</v>
      </c>
      <c r="E5922" s="9" t="s">
        <v>278</v>
      </c>
      <c r="F5922" s="9" t="s">
        <v>278</v>
      </c>
      <c r="G5922" s="9" t="s">
        <v>278</v>
      </c>
      <c r="H5922" s="211">
        <v>672.59999999999491</v>
      </c>
      <c r="I5922" s="9">
        <v>124.00000000000045</v>
      </c>
      <c r="J5922" s="9">
        <v>430.10000000000218</v>
      </c>
      <c r="K5922" s="9">
        <v>363.19999999999709</v>
      </c>
      <c r="L5922" s="9">
        <v>408.299999999992</v>
      </c>
      <c r="M5922" s="9"/>
      <c r="O5922" s="67">
        <v>1998.1999999999866</v>
      </c>
      <c r="Q5922" t="s">
        <v>300</v>
      </c>
      <c r="T5922"/>
      <c r="U5922" s="273"/>
      <c r="V5922" s="63"/>
      <c r="W5922" s="282"/>
      <c r="X5922" s="317"/>
      <c r="Y5922" s="63"/>
    </row>
    <row r="5923" spans="1:25" ht="15">
      <c r="A5923" s="28" t="s">
        <v>693</v>
      </c>
      <c r="B5923" s="63" t="s">
        <v>745</v>
      </c>
      <c r="E5923" s="9" t="s">
        <v>278</v>
      </c>
      <c r="F5923" s="9" t="s">
        <v>278</v>
      </c>
      <c r="G5923" s="9" t="s">
        <v>278</v>
      </c>
      <c r="H5923" s="9">
        <v>455.39999999999782</v>
      </c>
      <c r="I5923" s="211">
        <v>490.20000000000073</v>
      </c>
      <c r="J5923" s="9">
        <v>501.20000000000073</v>
      </c>
      <c r="K5923" s="9">
        <v>250.99999999999272</v>
      </c>
      <c r="L5923" s="9">
        <v>284.50000000000364</v>
      </c>
      <c r="M5923" s="9"/>
      <c r="O5923" s="67">
        <v>1982.2999999999956</v>
      </c>
      <c r="Q5923" t="s">
        <v>300</v>
      </c>
      <c r="T5923"/>
      <c r="U5923" s="273"/>
      <c r="V5923" s="63"/>
      <c r="W5923" s="283"/>
      <c r="X5923" s="317"/>
      <c r="Y5923" s="63"/>
    </row>
    <row r="5924" spans="1:25" ht="15">
      <c r="A5924" s="28" t="s">
        <v>694</v>
      </c>
      <c r="B5924" s="63" t="s">
        <v>6</v>
      </c>
      <c r="E5924" s="216">
        <v>292.25</v>
      </c>
      <c r="F5924" s="216">
        <v>363.2</v>
      </c>
      <c r="G5924" s="9">
        <v>166.2</v>
      </c>
      <c r="H5924" s="9">
        <v>266.70000000001164</v>
      </c>
      <c r="I5924" s="9">
        <v>250.19999999999982</v>
      </c>
      <c r="J5924" s="216">
        <v>623.54999999999927</v>
      </c>
      <c r="K5924" s="9" t="s">
        <v>278</v>
      </c>
      <c r="L5924" s="9" t="s">
        <v>278</v>
      </c>
      <c r="M5924" s="9"/>
      <c r="O5924" s="67">
        <v>1962.1000000000108</v>
      </c>
      <c r="Q5924" t="s">
        <v>1729</v>
      </c>
      <c r="T5924"/>
      <c r="U5924" s="63"/>
      <c r="V5924" s="63"/>
      <c r="W5924" s="283"/>
      <c r="X5924" s="317"/>
      <c r="Y5924" s="63"/>
    </row>
    <row r="5925" spans="1:25" ht="15">
      <c r="A5925" s="28" t="s">
        <v>696</v>
      </c>
      <c r="B5925" s="63" t="s">
        <v>714</v>
      </c>
      <c r="E5925" s="9" t="s">
        <v>278</v>
      </c>
      <c r="F5925" s="9" t="s">
        <v>278</v>
      </c>
      <c r="G5925" s="9" t="s">
        <v>278</v>
      </c>
      <c r="H5925" s="9">
        <v>391.50000000000728</v>
      </c>
      <c r="I5925" s="9">
        <v>204.69999999999891</v>
      </c>
      <c r="J5925" s="9">
        <v>403.50000000000364</v>
      </c>
      <c r="K5925" s="9">
        <v>419</v>
      </c>
      <c r="L5925" s="9">
        <v>422.99999999999636</v>
      </c>
      <c r="M5925" s="9"/>
      <c r="O5925" s="67">
        <v>1841.7000000000062</v>
      </c>
      <c r="T5925"/>
      <c r="U5925" s="63"/>
      <c r="V5925" s="63"/>
      <c r="W5925" s="283"/>
      <c r="X5925" s="317"/>
      <c r="Y5925" s="63"/>
    </row>
    <row r="5926" spans="1:25" ht="15">
      <c r="A5926" s="28" t="s">
        <v>702</v>
      </c>
      <c r="B5926" s="63" t="s">
        <v>691</v>
      </c>
      <c r="E5926" s="9" t="s">
        <v>278</v>
      </c>
      <c r="F5926" s="9" t="s">
        <v>278</v>
      </c>
      <c r="G5926" s="9" t="s">
        <v>278</v>
      </c>
      <c r="H5926" s="9">
        <v>102.29999999999927</v>
      </c>
      <c r="I5926" s="9">
        <v>279.90000000000146</v>
      </c>
      <c r="J5926" s="9">
        <v>433.75000000000364</v>
      </c>
      <c r="K5926" s="9">
        <v>465.90000000001237</v>
      </c>
      <c r="L5926" s="9">
        <v>558.50000000001091</v>
      </c>
      <c r="M5926" s="9"/>
      <c r="O5926" s="67">
        <v>1840.3500000000276</v>
      </c>
      <c r="T5926"/>
      <c r="U5926" s="63"/>
      <c r="V5926" s="63"/>
      <c r="W5926" s="265"/>
      <c r="X5926" s="317"/>
      <c r="Y5926" s="63"/>
    </row>
    <row r="5927" spans="1:25" ht="15">
      <c r="A5927" s="28" t="s">
        <v>704</v>
      </c>
      <c r="B5927" s="63" t="s">
        <v>690</v>
      </c>
      <c r="E5927" s="9" t="s">
        <v>278</v>
      </c>
      <c r="F5927" s="9" t="s">
        <v>278</v>
      </c>
      <c r="G5927" s="9" t="s">
        <v>278</v>
      </c>
      <c r="H5927" s="9">
        <v>285.20000000000073</v>
      </c>
      <c r="I5927" s="9">
        <v>242.20000000000073</v>
      </c>
      <c r="J5927" s="9">
        <v>574.20000000000073</v>
      </c>
      <c r="K5927" s="9">
        <v>389</v>
      </c>
      <c r="L5927" s="9">
        <v>327.50000000000364</v>
      </c>
      <c r="M5927" s="9"/>
      <c r="O5927" s="67">
        <v>1818.1000000000058</v>
      </c>
      <c r="T5927"/>
      <c r="U5927" s="63"/>
      <c r="V5927" s="63"/>
      <c r="W5927" s="265"/>
      <c r="X5927" s="317"/>
      <c r="Y5927" s="63"/>
    </row>
    <row r="5928" spans="1:25" ht="15">
      <c r="A5928" s="28" t="s">
        <v>707</v>
      </c>
      <c r="B5928" s="63" t="s">
        <v>719</v>
      </c>
      <c r="E5928" s="9" t="s">
        <v>278</v>
      </c>
      <c r="F5928" s="9" t="s">
        <v>278</v>
      </c>
      <c r="G5928" s="9" t="s">
        <v>278</v>
      </c>
      <c r="H5928" s="9">
        <v>373.60000000000218</v>
      </c>
      <c r="I5928" s="9">
        <v>115.5</v>
      </c>
      <c r="J5928" s="9">
        <v>536.09999999999127</v>
      </c>
      <c r="K5928" s="9">
        <v>447.39999999999782</v>
      </c>
      <c r="L5928" s="9">
        <v>340.50000000000364</v>
      </c>
      <c r="M5928" s="9"/>
      <c r="O5928" s="67">
        <v>1813.0999999999949</v>
      </c>
      <c r="T5928"/>
      <c r="U5928" s="63"/>
      <c r="V5928" s="63"/>
      <c r="W5928" s="265"/>
      <c r="X5928" s="317"/>
      <c r="Y5928" s="63"/>
    </row>
    <row r="5929" spans="1:25" ht="15">
      <c r="A5929" s="28" t="s">
        <v>708</v>
      </c>
      <c r="B5929" s="273" t="s">
        <v>1890</v>
      </c>
      <c r="C5929" s="3"/>
      <c r="D5929" s="3"/>
      <c r="E5929" s="9" t="s">
        <v>278</v>
      </c>
      <c r="F5929" s="9" t="s">
        <v>278</v>
      </c>
      <c r="G5929" s="9" t="s">
        <v>278</v>
      </c>
      <c r="H5929" s="9" t="s">
        <v>278</v>
      </c>
      <c r="I5929" s="9" t="s">
        <v>278</v>
      </c>
      <c r="J5929" s="9">
        <v>597.49999999999272</v>
      </c>
      <c r="K5929" s="216">
        <v>567.99999999999636</v>
      </c>
      <c r="L5929" s="216">
        <v>645.90000000000146</v>
      </c>
      <c r="M5929" s="216"/>
      <c r="O5929" s="67">
        <v>1811.3999999999905</v>
      </c>
      <c r="Q5929" t="s">
        <v>314</v>
      </c>
      <c r="T5929"/>
      <c r="U5929" s="218"/>
      <c r="V5929" s="63"/>
      <c r="W5929" s="283"/>
      <c r="X5929" s="317"/>
      <c r="Y5929" s="63"/>
    </row>
    <row r="5930" spans="1:25" ht="15">
      <c r="A5930" s="28" t="s">
        <v>711</v>
      </c>
      <c r="B5930" s="205" t="s">
        <v>1561</v>
      </c>
      <c r="C5930" s="3"/>
      <c r="D5930" s="3"/>
      <c r="E5930" s="9" t="s">
        <v>278</v>
      </c>
      <c r="F5930" s="9" t="s">
        <v>278</v>
      </c>
      <c r="G5930" s="9" t="s">
        <v>278</v>
      </c>
      <c r="H5930" s="9" t="s">
        <v>278</v>
      </c>
      <c r="I5930" s="9">
        <v>242.5</v>
      </c>
      <c r="J5930" s="9">
        <v>496.49999999999636</v>
      </c>
      <c r="K5930" s="213">
        <v>616.70000000001164</v>
      </c>
      <c r="L5930" s="9">
        <v>445.09999999998763</v>
      </c>
      <c r="M5930" s="9"/>
      <c r="O5930" s="67">
        <v>1800.7999999999956</v>
      </c>
      <c r="Q5930" t="s">
        <v>281</v>
      </c>
      <c r="T5930" s="215" t="s">
        <v>1702</v>
      </c>
      <c r="U5930" s="63"/>
      <c r="V5930" s="63"/>
      <c r="W5930" s="265"/>
      <c r="X5930" s="317"/>
      <c r="Y5930" s="63"/>
    </row>
    <row r="5931" spans="1:25" ht="15">
      <c r="A5931" s="28" t="s">
        <v>713</v>
      </c>
      <c r="B5931" s="205" t="s">
        <v>1553</v>
      </c>
      <c r="C5931" s="3"/>
      <c r="D5931" s="3"/>
      <c r="E5931" s="9" t="s">
        <v>278</v>
      </c>
      <c r="F5931" s="9" t="s">
        <v>278</v>
      </c>
      <c r="G5931" s="9" t="s">
        <v>278</v>
      </c>
      <c r="H5931" s="9" t="s">
        <v>278</v>
      </c>
      <c r="I5931" s="9">
        <v>104.55000000000018</v>
      </c>
      <c r="J5931" s="216">
        <v>630.49999999999272</v>
      </c>
      <c r="K5931" s="9">
        <v>500</v>
      </c>
      <c r="L5931" s="9">
        <v>563.29999999999563</v>
      </c>
      <c r="M5931" s="9"/>
      <c r="O5931" s="67">
        <v>1798.3499999999885</v>
      </c>
      <c r="Q5931" t="s">
        <v>292</v>
      </c>
      <c r="T5931"/>
      <c r="U5931" s="273"/>
      <c r="V5931" s="63"/>
      <c r="W5931" s="283"/>
      <c r="X5931" s="317"/>
      <c r="Y5931" s="63"/>
    </row>
    <row r="5932" spans="1:25" ht="15">
      <c r="A5932" s="28" t="s">
        <v>718</v>
      </c>
      <c r="B5932" s="63" t="s">
        <v>739</v>
      </c>
      <c r="E5932" s="9" t="s">
        <v>278</v>
      </c>
      <c r="F5932" s="9" t="s">
        <v>278</v>
      </c>
      <c r="G5932" s="9" t="s">
        <v>278</v>
      </c>
      <c r="H5932" s="9">
        <v>258.60000000000946</v>
      </c>
      <c r="I5932" s="9">
        <v>276.30000000000018</v>
      </c>
      <c r="J5932" s="9">
        <v>369.50000000000364</v>
      </c>
      <c r="K5932" s="9">
        <v>386.99999999999272</v>
      </c>
      <c r="L5932" s="9">
        <v>464.99999999999636</v>
      </c>
      <c r="M5932" s="9"/>
      <c r="O5932" s="67">
        <v>1756.4000000000024</v>
      </c>
      <c r="T5932"/>
      <c r="U5932" s="273"/>
      <c r="V5932" s="63"/>
      <c r="W5932" s="283"/>
      <c r="X5932" s="317"/>
      <c r="Y5932" s="63"/>
    </row>
    <row r="5933" spans="1:25" ht="15">
      <c r="A5933" s="28" t="s">
        <v>722</v>
      </c>
      <c r="B5933" s="63" t="s">
        <v>705</v>
      </c>
      <c r="E5933" s="9" t="s">
        <v>278</v>
      </c>
      <c r="F5933" s="9" t="s">
        <v>278</v>
      </c>
      <c r="G5933" s="9" t="s">
        <v>278</v>
      </c>
      <c r="H5933" s="9">
        <v>404.70000000000437</v>
      </c>
      <c r="I5933" s="9">
        <v>292.10000000000127</v>
      </c>
      <c r="J5933" s="9" t="s">
        <v>278</v>
      </c>
      <c r="K5933" s="216">
        <v>528.1000000000131</v>
      </c>
      <c r="L5933" s="9">
        <v>484.19999999999709</v>
      </c>
      <c r="M5933" s="9"/>
      <c r="O5933" s="67">
        <v>1709.1000000000158</v>
      </c>
      <c r="Q5933" t="s">
        <v>293</v>
      </c>
      <c r="T5933"/>
      <c r="U5933" s="63"/>
      <c r="V5933" s="63"/>
      <c r="W5933" s="283"/>
      <c r="X5933" s="317"/>
      <c r="Y5933" s="63"/>
    </row>
    <row r="5934" spans="1:25" ht="15">
      <c r="A5934" s="28" t="s">
        <v>723</v>
      </c>
      <c r="B5934" s="205" t="s">
        <v>1566</v>
      </c>
      <c r="C5934" s="3"/>
      <c r="D5934" s="3"/>
      <c r="E5934" s="9" t="s">
        <v>278</v>
      </c>
      <c r="F5934" s="9" t="s">
        <v>278</v>
      </c>
      <c r="G5934" s="9" t="s">
        <v>278</v>
      </c>
      <c r="H5934" s="9" t="s">
        <v>278</v>
      </c>
      <c r="I5934" s="9">
        <v>20.999999999998181</v>
      </c>
      <c r="J5934" s="9">
        <v>590.99999999999636</v>
      </c>
      <c r="K5934" s="9">
        <v>502.89999999999054</v>
      </c>
      <c r="L5934" s="9">
        <v>583.10000000000218</v>
      </c>
      <c r="M5934" s="9"/>
      <c r="O5934" s="67">
        <v>1697.9999999999873</v>
      </c>
      <c r="T5934"/>
      <c r="U5934" s="63"/>
      <c r="V5934" s="63"/>
      <c r="W5934" s="283"/>
      <c r="X5934" s="317"/>
      <c r="Y5934" s="63"/>
    </row>
    <row r="5935" spans="1:25" ht="15">
      <c r="A5935" s="28" t="s">
        <v>724</v>
      </c>
      <c r="B5935" s="205" t="s">
        <v>1558</v>
      </c>
      <c r="C5935" s="3"/>
      <c r="D5935" s="3"/>
      <c r="E5935" s="9" t="s">
        <v>278</v>
      </c>
      <c r="F5935" s="9" t="s">
        <v>278</v>
      </c>
      <c r="G5935" s="9" t="s">
        <v>278</v>
      </c>
      <c r="H5935" s="9" t="s">
        <v>278</v>
      </c>
      <c r="I5935" s="9">
        <v>285.70000000000073</v>
      </c>
      <c r="J5935" s="9">
        <v>493.45000000000437</v>
      </c>
      <c r="K5935" s="9">
        <v>326.39999999999418</v>
      </c>
      <c r="L5935" s="9">
        <v>579.30000000000291</v>
      </c>
      <c r="M5935" s="9"/>
      <c r="O5935" s="67">
        <v>1684.8500000000022</v>
      </c>
      <c r="T5935"/>
      <c r="U5935" s="63"/>
      <c r="V5935" s="63"/>
      <c r="W5935" s="283"/>
      <c r="X5935" s="317"/>
      <c r="Y5935" s="63"/>
    </row>
    <row r="5936" spans="1:25" ht="15">
      <c r="A5936" s="28" t="s">
        <v>730</v>
      </c>
      <c r="B5936" s="205" t="s">
        <v>1563</v>
      </c>
      <c r="C5936" s="3"/>
      <c r="D5936" s="3"/>
      <c r="E5936" s="9" t="s">
        <v>278</v>
      </c>
      <c r="F5936" s="9" t="s">
        <v>278</v>
      </c>
      <c r="G5936" s="9" t="s">
        <v>278</v>
      </c>
      <c r="H5936" s="9" t="s">
        <v>278</v>
      </c>
      <c r="I5936" s="9">
        <v>203.30000000000064</v>
      </c>
      <c r="J5936" s="216">
        <v>662.3999999999869</v>
      </c>
      <c r="K5936" s="9">
        <v>294.29999999999927</v>
      </c>
      <c r="L5936" s="9">
        <v>505.10000000000582</v>
      </c>
      <c r="M5936" s="9"/>
      <c r="O5936" s="67">
        <v>1665.0999999999926</v>
      </c>
      <c r="Q5936" t="s">
        <v>284</v>
      </c>
      <c r="T5936"/>
      <c r="U5936" s="273"/>
      <c r="V5936" s="63"/>
      <c r="W5936" s="282"/>
      <c r="X5936" s="317"/>
      <c r="Y5936" s="63"/>
    </row>
    <row r="5937" spans="1:25" ht="15">
      <c r="A5937" s="28" t="s">
        <v>738</v>
      </c>
      <c r="B5937" s="273" t="s">
        <v>1882</v>
      </c>
      <c r="C5937" s="3"/>
      <c r="D5937" s="3"/>
      <c r="E5937" s="9" t="s">
        <v>278</v>
      </c>
      <c r="F5937" s="9" t="s">
        <v>278</v>
      </c>
      <c r="G5937" s="9" t="s">
        <v>278</v>
      </c>
      <c r="H5937" s="9" t="s">
        <v>278</v>
      </c>
      <c r="I5937" s="9" t="s">
        <v>278</v>
      </c>
      <c r="J5937" s="9">
        <v>594.79999999999927</v>
      </c>
      <c r="K5937" s="216">
        <v>532.39999999999418</v>
      </c>
      <c r="L5937" s="9">
        <v>536.5</v>
      </c>
      <c r="M5937" s="9"/>
      <c r="O5937" s="67">
        <v>1663.6999999999935</v>
      </c>
      <c r="Q5937" t="s">
        <v>287</v>
      </c>
      <c r="T5937"/>
      <c r="U5937" s="273"/>
      <c r="V5937" s="63"/>
      <c r="W5937" s="283"/>
      <c r="X5937" s="317"/>
      <c r="Y5937" s="63"/>
    </row>
    <row r="5938" spans="1:25" ht="15">
      <c r="A5938" s="28" t="s">
        <v>742</v>
      </c>
      <c r="B5938" s="63" t="s">
        <v>158</v>
      </c>
      <c r="E5938" s="9" t="s">
        <v>278</v>
      </c>
      <c r="F5938" s="9" t="s">
        <v>278</v>
      </c>
      <c r="G5938" s="9">
        <v>205.2</v>
      </c>
      <c r="H5938" s="216">
        <v>559.89999999999054</v>
      </c>
      <c r="I5938" s="212">
        <v>435.10000000000036</v>
      </c>
      <c r="J5938" s="9">
        <v>457.59999999999854</v>
      </c>
      <c r="K5938" s="9" t="s">
        <v>278</v>
      </c>
      <c r="L5938" s="9" t="s">
        <v>278</v>
      </c>
      <c r="M5938" s="9"/>
      <c r="O5938" s="67">
        <v>1657.7999999999895</v>
      </c>
      <c r="Q5938" t="s">
        <v>291</v>
      </c>
      <c r="T5938"/>
      <c r="U5938" s="63"/>
      <c r="V5938" s="63"/>
      <c r="W5938" s="265"/>
      <c r="X5938" s="317"/>
      <c r="Y5938" s="63"/>
    </row>
    <row r="5939" spans="1:25" ht="15">
      <c r="A5939" s="28" t="s">
        <v>743</v>
      </c>
      <c r="B5939" s="63" t="s">
        <v>35</v>
      </c>
      <c r="E5939" s="216">
        <v>335.9</v>
      </c>
      <c r="F5939" s="9">
        <v>284.39999999999998</v>
      </c>
      <c r="G5939" s="216">
        <v>416.7</v>
      </c>
      <c r="H5939" s="9">
        <v>364.80000000000291</v>
      </c>
      <c r="I5939" s="9">
        <v>248.64999999999873</v>
      </c>
      <c r="J5939" s="9" t="s">
        <v>278</v>
      </c>
      <c r="K5939" s="9" t="s">
        <v>278</v>
      </c>
      <c r="L5939" s="9" t="s">
        <v>278</v>
      </c>
      <c r="M5939" s="9"/>
      <c r="O5939" s="67">
        <v>1650.4500000000016</v>
      </c>
      <c r="Q5939" t="s">
        <v>298</v>
      </c>
      <c r="T5939"/>
      <c r="U5939" s="273"/>
      <c r="V5939" s="63"/>
      <c r="W5939" s="283"/>
      <c r="X5939" s="317"/>
      <c r="Y5939" s="63"/>
    </row>
    <row r="5940" spans="1:25" ht="15">
      <c r="A5940" s="28" t="s">
        <v>744</v>
      </c>
      <c r="B5940" s="205" t="s">
        <v>1565</v>
      </c>
      <c r="C5940" s="3"/>
      <c r="D5940" s="3"/>
      <c r="E5940" s="9" t="s">
        <v>278</v>
      </c>
      <c r="F5940" s="9" t="s">
        <v>278</v>
      </c>
      <c r="G5940" s="9" t="s">
        <v>278</v>
      </c>
      <c r="H5940" s="9" t="s">
        <v>278</v>
      </c>
      <c r="I5940" s="9">
        <v>183.99999999999955</v>
      </c>
      <c r="J5940" s="9">
        <v>564.79999999999927</v>
      </c>
      <c r="K5940" s="9">
        <v>497.74999999999272</v>
      </c>
      <c r="L5940" s="9">
        <v>351.89999999999782</v>
      </c>
      <c r="M5940" s="9"/>
      <c r="O5940" s="67">
        <v>1598.4499999999894</v>
      </c>
      <c r="T5940"/>
      <c r="U5940" s="218"/>
      <c r="V5940" s="63"/>
      <c r="W5940" s="283"/>
      <c r="X5940" s="317"/>
      <c r="Y5940" s="63"/>
    </row>
    <row r="5941" spans="1:25" ht="15">
      <c r="A5941" s="28" t="s">
        <v>750</v>
      </c>
      <c r="B5941" s="63" t="s">
        <v>728</v>
      </c>
      <c r="E5941" s="9" t="s">
        <v>278</v>
      </c>
      <c r="F5941" s="9" t="s">
        <v>278</v>
      </c>
      <c r="G5941" s="9" t="s">
        <v>278</v>
      </c>
      <c r="H5941" s="9">
        <v>233.00000000000364</v>
      </c>
      <c r="I5941" s="9">
        <v>132</v>
      </c>
      <c r="J5941" s="9">
        <v>356.90000000000146</v>
      </c>
      <c r="K5941" s="9">
        <v>401.10000000000946</v>
      </c>
      <c r="L5941" s="9">
        <v>392.79999999999563</v>
      </c>
      <c r="M5941" s="9"/>
      <c r="O5941" s="67">
        <v>1515.8000000000102</v>
      </c>
      <c r="T5941"/>
      <c r="U5941" s="63"/>
      <c r="V5941" s="63"/>
      <c r="W5941" s="283"/>
      <c r="X5941" s="317"/>
      <c r="Y5941" s="63"/>
    </row>
    <row r="5942" spans="1:25" ht="15">
      <c r="A5942" s="28" t="s">
        <v>751</v>
      </c>
      <c r="B5942" s="63" t="s">
        <v>156</v>
      </c>
      <c r="E5942" s="9" t="s">
        <v>278</v>
      </c>
      <c r="F5942" s="9" t="s">
        <v>278</v>
      </c>
      <c r="G5942" s="9">
        <v>145</v>
      </c>
      <c r="H5942" s="9">
        <v>247.70000000000073</v>
      </c>
      <c r="I5942" s="9">
        <v>364.09999999999945</v>
      </c>
      <c r="J5942" s="9">
        <v>356.00000000000364</v>
      </c>
      <c r="K5942" s="9">
        <v>393.00000000000364</v>
      </c>
      <c r="L5942" s="9" t="s">
        <v>278</v>
      </c>
      <c r="M5942" s="9"/>
      <c r="O5942" s="67">
        <v>1505.8000000000075</v>
      </c>
      <c r="T5942"/>
      <c r="U5942" s="63"/>
      <c r="V5942" s="63"/>
      <c r="W5942" s="265"/>
      <c r="X5942" s="317"/>
      <c r="Y5942" s="63"/>
    </row>
    <row r="5943" spans="1:25" ht="15">
      <c r="A5943" s="28" t="s">
        <v>752</v>
      </c>
      <c r="B5943" s="205" t="s">
        <v>1549</v>
      </c>
      <c r="C5943" s="3"/>
      <c r="D5943" s="3"/>
      <c r="E5943" s="9" t="s">
        <v>278</v>
      </c>
      <c r="F5943" s="9" t="s">
        <v>278</v>
      </c>
      <c r="G5943" s="9" t="s">
        <v>278</v>
      </c>
      <c r="H5943" s="9" t="s">
        <v>278</v>
      </c>
      <c r="I5943" s="9">
        <v>167.69999999999936</v>
      </c>
      <c r="J5943" s="9">
        <v>606.54999999999927</v>
      </c>
      <c r="K5943" s="9">
        <v>359.89999999999418</v>
      </c>
      <c r="L5943" s="9">
        <v>368.70000000000073</v>
      </c>
      <c r="M5943" s="9"/>
      <c r="O5943" s="67">
        <v>1502.8499999999935</v>
      </c>
      <c r="T5943"/>
      <c r="U5943" s="63"/>
      <c r="V5943" s="63"/>
      <c r="W5943" s="265"/>
      <c r="X5943" s="317"/>
      <c r="Y5943" s="63"/>
    </row>
    <row r="5944" spans="1:25" ht="15">
      <c r="A5944" s="28" t="s">
        <v>754</v>
      </c>
      <c r="B5944" s="63" t="s">
        <v>685</v>
      </c>
      <c r="E5944" s="9" t="s">
        <v>278</v>
      </c>
      <c r="F5944" s="9" t="s">
        <v>278</v>
      </c>
      <c r="G5944" s="9" t="s">
        <v>278</v>
      </c>
      <c r="H5944" s="9">
        <v>367.200000000008</v>
      </c>
      <c r="I5944" s="9">
        <v>94.300000000001091</v>
      </c>
      <c r="J5944" s="9">
        <v>380.09999999999854</v>
      </c>
      <c r="K5944" s="9">
        <v>332.79999999999927</v>
      </c>
      <c r="L5944" s="9">
        <v>325.99999999999636</v>
      </c>
      <c r="M5944" s="9"/>
      <c r="O5944" s="67">
        <v>1500.4000000000033</v>
      </c>
      <c r="T5944"/>
      <c r="U5944" s="63"/>
      <c r="V5944" s="63"/>
      <c r="W5944" s="283"/>
      <c r="X5944" s="317"/>
      <c r="Y5944" s="63"/>
    </row>
    <row r="5945" spans="1:25" ht="15">
      <c r="A5945" s="28" t="s">
        <v>755</v>
      </c>
      <c r="B5945" s="205" t="s">
        <v>1550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>
        <v>235.40000000000146</v>
      </c>
      <c r="J5945" s="9">
        <v>293.40000000000327</v>
      </c>
      <c r="K5945" s="216">
        <v>529.29999999999563</v>
      </c>
      <c r="L5945" s="9">
        <v>435.80000000000291</v>
      </c>
      <c r="M5945" s="9"/>
      <c r="O5945" s="67">
        <v>1493.9000000000033</v>
      </c>
      <c r="Q5945" t="s">
        <v>288</v>
      </c>
      <c r="T5945"/>
      <c r="U5945" s="273"/>
      <c r="V5945" s="63"/>
      <c r="W5945" s="283"/>
      <c r="X5945" s="317"/>
      <c r="Y5945" s="63"/>
    </row>
    <row r="5946" spans="1:25" ht="15">
      <c r="A5946" s="28" t="s">
        <v>756</v>
      </c>
      <c r="B5946" s="63" t="s">
        <v>29</v>
      </c>
      <c r="E5946" s="216">
        <v>319.8</v>
      </c>
      <c r="F5946" s="216">
        <v>369.8</v>
      </c>
      <c r="G5946" s="216">
        <v>441</v>
      </c>
      <c r="H5946" s="9" t="s">
        <v>278</v>
      </c>
      <c r="I5946" s="9" t="s">
        <v>278</v>
      </c>
      <c r="J5946" s="9">
        <v>358.89999999999782</v>
      </c>
      <c r="K5946" s="9" t="s">
        <v>278</v>
      </c>
      <c r="L5946" s="9" t="s">
        <v>278</v>
      </c>
      <c r="M5946" s="9"/>
      <c r="O5946" s="67">
        <v>1489.4999999999977</v>
      </c>
      <c r="Q5946" t="s">
        <v>377</v>
      </c>
      <c r="T5946"/>
      <c r="U5946" s="63"/>
      <c r="V5946" s="63"/>
      <c r="W5946" s="283"/>
      <c r="X5946" s="317"/>
      <c r="Y5946" s="63"/>
    </row>
    <row r="5947" spans="1:25" ht="15">
      <c r="A5947" s="28" t="s">
        <v>759</v>
      </c>
      <c r="B5947" s="205" t="s">
        <v>1560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>
        <v>212.19999999999982</v>
      </c>
      <c r="J5947" s="9">
        <v>430.04999999999927</v>
      </c>
      <c r="K5947" s="9">
        <v>427.10000000000582</v>
      </c>
      <c r="L5947" s="9">
        <v>398.40000000000873</v>
      </c>
      <c r="M5947" s="9"/>
      <c r="O5947" s="67">
        <v>1467.7500000000136</v>
      </c>
      <c r="T5947"/>
      <c r="U5947" s="218"/>
      <c r="V5947" s="63"/>
      <c r="W5947" s="283"/>
      <c r="X5947" s="317"/>
      <c r="Y5947" s="63"/>
    </row>
    <row r="5948" spans="1:25" ht="15">
      <c r="A5948" s="28" t="s">
        <v>841</v>
      </c>
      <c r="B5948" s="205" t="s">
        <v>1559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>
        <v>180.39999999999964</v>
      </c>
      <c r="J5948" s="9">
        <v>461.15000000000146</v>
      </c>
      <c r="K5948" s="9">
        <v>361.40000000000873</v>
      </c>
      <c r="L5948" s="9">
        <v>447.00000000000364</v>
      </c>
      <c r="M5948" s="9"/>
      <c r="O5948" s="67">
        <v>1449.9500000000135</v>
      </c>
      <c r="T5948"/>
      <c r="U5948" s="218"/>
      <c r="V5948" s="63"/>
      <c r="W5948" s="282"/>
      <c r="X5948" s="317"/>
      <c r="Y5948" s="63"/>
    </row>
    <row r="5949" spans="1:25" ht="15">
      <c r="A5949" s="28" t="s">
        <v>842</v>
      </c>
      <c r="B5949" s="218" t="s">
        <v>1568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>
        <v>171.50000000000091</v>
      </c>
      <c r="J5949" s="9">
        <v>448.99999999999636</v>
      </c>
      <c r="K5949" s="9">
        <v>331.60000000000582</v>
      </c>
      <c r="L5949" s="9">
        <v>486.69999999999709</v>
      </c>
      <c r="M5949" s="9"/>
      <c r="O5949" s="67">
        <v>1438.8000000000002</v>
      </c>
      <c r="T5949"/>
      <c r="U5949" s="63"/>
      <c r="V5949" s="63"/>
      <c r="W5949" s="265"/>
      <c r="X5949" s="317"/>
      <c r="Y5949" s="63"/>
    </row>
    <row r="5950" spans="1:25" ht="15">
      <c r="A5950" s="28" t="s">
        <v>843</v>
      </c>
      <c r="B5950" s="63" t="s">
        <v>747</v>
      </c>
      <c r="E5950" s="9" t="s">
        <v>278</v>
      </c>
      <c r="F5950" s="9" t="s">
        <v>278</v>
      </c>
      <c r="G5950" s="9" t="s">
        <v>278</v>
      </c>
      <c r="H5950" s="9">
        <v>218.59999999999127</v>
      </c>
      <c r="I5950" s="9">
        <v>74.5</v>
      </c>
      <c r="J5950" s="9">
        <v>377.34999999999491</v>
      </c>
      <c r="K5950" s="9">
        <v>331.59999999999127</v>
      </c>
      <c r="L5950" s="9">
        <v>401.89999999999782</v>
      </c>
      <c r="M5950" s="9"/>
      <c r="O5950" s="67">
        <v>1403.9499999999753</v>
      </c>
      <c r="T5950"/>
      <c r="U5950" s="63"/>
      <c r="V5950" s="63"/>
      <c r="W5950" s="283"/>
      <c r="X5950" s="317"/>
      <c r="Y5950" s="63"/>
    </row>
    <row r="5951" spans="1:25" ht="15">
      <c r="A5951" s="28" t="s">
        <v>844</v>
      </c>
      <c r="B5951" s="205" t="s">
        <v>1567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>
        <v>241</v>
      </c>
      <c r="J5951" s="9">
        <v>520.5</v>
      </c>
      <c r="K5951" s="216">
        <v>560.80000000000291</v>
      </c>
      <c r="L5951" s="9" t="s">
        <v>278</v>
      </c>
      <c r="M5951" s="9"/>
      <c r="O5951" s="67">
        <v>1322.3000000000029</v>
      </c>
      <c r="Q5951" t="s">
        <v>284</v>
      </c>
      <c r="T5951"/>
      <c r="U5951" s="273"/>
      <c r="V5951" s="63"/>
      <c r="W5951" s="282"/>
      <c r="X5951" s="317"/>
      <c r="Y5951" s="63"/>
    </row>
    <row r="5952" spans="1:25" ht="15">
      <c r="A5952" s="28" t="s">
        <v>845</v>
      </c>
      <c r="B5952" s="273" t="s">
        <v>1894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278</v>
      </c>
      <c r="J5952" s="216">
        <v>626.299999999992</v>
      </c>
      <c r="K5952" s="9">
        <v>384.49999999999272</v>
      </c>
      <c r="L5952" s="9">
        <v>301.20000000000437</v>
      </c>
      <c r="M5952" s="9"/>
      <c r="O5952" s="67">
        <v>1311.9999999999891</v>
      </c>
      <c r="Q5952" t="s">
        <v>288</v>
      </c>
      <c r="T5952"/>
      <c r="U5952" s="63"/>
      <c r="V5952" s="63"/>
      <c r="W5952" s="282"/>
      <c r="X5952" s="317"/>
      <c r="Y5952" s="63"/>
    </row>
    <row r="5953" spans="1:25" ht="15">
      <c r="A5953" s="28" t="s">
        <v>846</v>
      </c>
      <c r="B5953" s="63" t="s">
        <v>4</v>
      </c>
      <c r="E5953" s="9">
        <v>86.9</v>
      </c>
      <c r="F5953" s="9">
        <v>245.7</v>
      </c>
      <c r="G5953" s="9">
        <v>218.6</v>
      </c>
      <c r="H5953" s="9">
        <v>117.60000000000582</v>
      </c>
      <c r="I5953" s="213">
        <v>633.69999999999982</v>
      </c>
      <c r="J5953" s="9" t="s">
        <v>278</v>
      </c>
      <c r="K5953" s="9" t="s">
        <v>278</v>
      </c>
      <c r="L5953" s="9" t="s">
        <v>278</v>
      </c>
      <c r="M5953" s="9"/>
      <c r="O5953" s="67">
        <v>1302.5000000000057</v>
      </c>
      <c r="Q5953" t="s">
        <v>281</v>
      </c>
      <c r="T5953" s="215" t="s">
        <v>1702</v>
      </c>
      <c r="U5953" s="273"/>
      <c r="V5953" s="63"/>
      <c r="W5953" s="283"/>
      <c r="X5953" s="317"/>
      <c r="Y5953" s="63"/>
    </row>
    <row r="5954" spans="1:25" ht="15">
      <c r="A5954" s="28" t="s">
        <v>847</v>
      </c>
      <c r="B5954" s="273" t="s">
        <v>1886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278</v>
      </c>
      <c r="J5954" s="9">
        <v>525.85000000000582</v>
      </c>
      <c r="K5954" s="9">
        <v>193.19999999999709</v>
      </c>
      <c r="L5954" s="9">
        <v>575.69999999998981</v>
      </c>
      <c r="M5954" s="9"/>
      <c r="O5954" s="67">
        <v>1294.7499999999927</v>
      </c>
      <c r="T5954"/>
      <c r="U5954" s="63"/>
      <c r="V5954" s="63"/>
      <c r="W5954" s="265"/>
      <c r="X5954" s="317"/>
      <c r="Y5954" s="63"/>
    </row>
    <row r="5955" spans="1:25" ht="15">
      <c r="A5955" s="28" t="s">
        <v>848</v>
      </c>
      <c r="B5955" s="273" t="s">
        <v>1888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278</v>
      </c>
      <c r="J5955" s="9">
        <v>439.50000000000364</v>
      </c>
      <c r="K5955" s="9">
        <v>276.80000000000655</v>
      </c>
      <c r="L5955" s="9">
        <v>520.79999999999927</v>
      </c>
      <c r="M5955" s="9"/>
      <c r="O5955" s="67">
        <v>1237.1000000000095</v>
      </c>
      <c r="T5955"/>
      <c r="U5955" s="63"/>
      <c r="V5955" s="63"/>
      <c r="W5955" s="282"/>
      <c r="X5955" s="317"/>
      <c r="Y5955" s="63"/>
    </row>
    <row r="5956" spans="1:25" ht="15">
      <c r="A5956" s="28" t="s">
        <v>849</v>
      </c>
      <c r="B5956" s="205" t="s">
        <v>1562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>
        <v>49.000000000001819</v>
      </c>
      <c r="J5956" s="9">
        <v>566.04999999999927</v>
      </c>
      <c r="K5956" s="9">
        <v>263.99999999999636</v>
      </c>
      <c r="L5956" s="9">
        <v>327.59999999999491</v>
      </c>
      <c r="M5956" s="9"/>
      <c r="O5956" s="67">
        <v>1206.6499999999924</v>
      </c>
      <c r="T5956"/>
      <c r="U5956" s="63"/>
      <c r="V5956" s="63"/>
      <c r="W5956" s="283"/>
      <c r="X5956" s="317"/>
      <c r="Y5956" s="63"/>
    </row>
    <row r="5957" spans="1:25" ht="15">
      <c r="A5957" s="28" t="s">
        <v>850</v>
      </c>
      <c r="B5957" s="273" t="s">
        <v>1887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278</v>
      </c>
      <c r="J5957" s="9">
        <v>551.15000000000146</v>
      </c>
      <c r="K5957" s="9">
        <v>245.30000000000291</v>
      </c>
      <c r="L5957" s="9">
        <v>342.5</v>
      </c>
      <c r="M5957" s="9"/>
      <c r="O5957" s="67">
        <v>1138.9500000000044</v>
      </c>
      <c r="T5957"/>
      <c r="U5957" s="63"/>
      <c r="V5957" s="63"/>
      <c r="W5957" s="283"/>
      <c r="X5957" s="317"/>
      <c r="Y5957" s="63"/>
    </row>
    <row r="5958" spans="1:25" ht="15">
      <c r="A5958" s="28" t="s">
        <v>851</v>
      </c>
      <c r="B5958" s="273" t="s">
        <v>2003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278</v>
      </c>
      <c r="J5958" s="9" t="s">
        <v>278</v>
      </c>
      <c r="K5958" s="9">
        <v>494.70000000000073</v>
      </c>
      <c r="L5958" s="9">
        <v>572.29999999999927</v>
      </c>
      <c r="M5958" s="9"/>
      <c r="O5958" s="67">
        <v>1067</v>
      </c>
      <c r="T5958"/>
      <c r="U5958" s="218"/>
      <c r="V5958" s="63"/>
      <c r="W5958" s="283"/>
      <c r="X5958" s="317"/>
      <c r="Y5958" s="63"/>
    </row>
    <row r="5959" spans="1:25" ht="15">
      <c r="A5959" s="28" t="s">
        <v>852</v>
      </c>
      <c r="B5959" s="273" t="s">
        <v>1891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278</v>
      </c>
      <c r="J5959" s="9">
        <v>424.25000000000364</v>
      </c>
      <c r="K5959" s="9">
        <v>290.60000000000218</v>
      </c>
      <c r="L5959" s="9">
        <v>324.00000000000728</v>
      </c>
      <c r="M5959" s="9"/>
      <c r="O5959" s="67">
        <v>1038.8500000000131</v>
      </c>
      <c r="T5959"/>
      <c r="U5959" s="63"/>
      <c r="V5959" s="63"/>
      <c r="W5959" s="265"/>
      <c r="X5959" s="317"/>
      <c r="Y5959" s="63"/>
    </row>
    <row r="5960" spans="1:25" ht="15">
      <c r="A5960" s="28" t="s">
        <v>853</v>
      </c>
      <c r="B5960" s="273" t="s">
        <v>1927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278</v>
      </c>
      <c r="J5960" s="9" t="s">
        <v>278</v>
      </c>
      <c r="K5960" s="9">
        <v>288</v>
      </c>
      <c r="L5960" s="9">
        <v>604.39999999999418</v>
      </c>
      <c r="M5960" s="9"/>
      <c r="O5960" s="67">
        <v>892.39999999999418</v>
      </c>
      <c r="T5960"/>
      <c r="U5960" s="273"/>
      <c r="V5960" s="63"/>
      <c r="W5960" s="283"/>
      <c r="X5960" s="317"/>
      <c r="Y5960" s="63"/>
    </row>
    <row r="5961" spans="1:25" ht="15">
      <c r="A5961" s="28" t="s">
        <v>854</v>
      </c>
      <c r="B5961" s="273" t="s">
        <v>1898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278</v>
      </c>
      <c r="J5961" s="9" t="s">
        <v>278</v>
      </c>
      <c r="K5961" s="9">
        <v>465.5</v>
      </c>
      <c r="L5961" s="9">
        <v>387.40000000000146</v>
      </c>
      <c r="M5961" s="9"/>
      <c r="O5961" s="67">
        <v>852.90000000000146</v>
      </c>
      <c r="T5961"/>
      <c r="U5961" s="273"/>
      <c r="V5961" s="63"/>
      <c r="W5961" s="283"/>
      <c r="X5961" s="317"/>
      <c r="Y5961" s="63"/>
    </row>
    <row r="5962" spans="1:25" ht="15">
      <c r="A5962" s="28" t="s">
        <v>855</v>
      </c>
      <c r="B5962" s="273" t="s">
        <v>1899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278</v>
      </c>
      <c r="J5962" s="9" t="s">
        <v>278</v>
      </c>
      <c r="K5962" s="9">
        <v>223.49999999999454</v>
      </c>
      <c r="L5962" s="9">
        <v>494.50000000000728</v>
      </c>
      <c r="M5962" s="9"/>
      <c r="O5962" s="67">
        <v>718.00000000000182</v>
      </c>
      <c r="T5962"/>
      <c r="U5962" s="63"/>
      <c r="V5962" s="63"/>
      <c r="W5962" s="283"/>
      <c r="X5962" s="317"/>
      <c r="Y5962" s="63"/>
    </row>
    <row r="5963" spans="1:25" ht="15">
      <c r="A5963" s="28" t="s">
        <v>856</v>
      </c>
      <c r="B5963" s="63" t="s">
        <v>2552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278</v>
      </c>
      <c r="J5963" s="9" t="s">
        <v>278</v>
      </c>
      <c r="K5963" s="9" t="s">
        <v>278</v>
      </c>
      <c r="L5963" s="212">
        <v>714.60000000000218</v>
      </c>
      <c r="M5963" s="212"/>
      <c r="N5963" s="67"/>
      <c r="O5963" s="67">
        <v>714.60000000000218</v>
      </c>
      <c r="Q5963" t="s">
        <v>282</v>
      </c>
      <c r="T5963"/>
      <c r="U5963" s="63"/>
      <c r="V5963" s="63"/>
      <c r="W5963" s="283"/>
      <c r="X5963" s="317"/>
      <c r="Y5963" s="63"/>
    </row>
    <row r="5964" spans="1:25" ht="15">
      <c r="A5964" s="28" t="s">
        <v>857</v>
      </c>
      <c r="B5964" s="273" t="s">
        <v>1901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278</v>
      </c>
      <c r="J5964" s="9" t="s">
        <v>278</v>
      </c>
      <c r="K5964" s="9">
        <v>364.89999999999782</v>
      </c>
      <c r="L5964" s="9">
        <v>344.10000000000946</v>
      </c>
      <c r="M5964" s="9"/>
      <c r="O5964" s="67">
        <v>709.00000000000728</v>
      </c>
      <c r="T5964"/>
      <c r="U5964" s="273"/>
      <c r="V5964" s="63"/>
      <c r="W5964" s="283"/>
      <c r="X5964" s="317"/>
      <c r="Y5964" s="63"/>
    </row>
    <row r="5965" spans="1:25" ht="15">
      <c r="A5965" s="28" t="s">
        <v>858</v>
      </c>
      <c r="B5965" s="273" t="s">
        <v>1905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278</v>
      </c>
      <c r="J5965" s="9" t="s">
        <v>278</v>
      </c>
      <c r="K5965" s="9">
        <v>301.19999999999345</v>
      </c>
      <c r="L5965" s="9">
        <v>403.39999999999782</v>
      </c>
      <c r="M5965" s="9"/>
      <c r="O5965" s="67">
        <v>704.59999999999127</v>
      </c>
      <c r="T5965"/>
      <c r="U5965" s="273"/>
      <c r="V5965" s="63"/>
      <c r="W5965" s="283"/>
      <c r="X5965" s="317"/>
      <c r="Y5965" s="63"/>
    </row>
    <row r="5966" spans="1:25" ht="15">
      <c r="A5966" s="28" t="s">
        <v>859</v>
      </c>
      <c r="B5966" s="63" t="s">
        <v>180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278</v>
      </c>
      <c r="J5966" s="9" t="s">
        <v>278</v>
      </c>
      <c r="K5966" s="9" t="s">
        <v>278</v>
      </c>
      <c r="L5966" s="216">
        <v>693.49999999999636</v>
      </c>
      <c r="M5966" s="216"/>
      <c r="N5966" s="67"/>
      <c r="O5966" s="67">
        <v>693.49999999999636</v>
      </c>
      <c r="Q5966" t="s">
        <v>284</v>
      </c>
      <c r="T5966"/>
      <c r="U5966" s="63"/>
      <c r="V5966" s="63"/>
      <c r="W5966" s="265"/>
      <c r="X5966" s="317"/>
      <c r="Y5966" s="63"/>
    </row>
    <row r="5967" spans="1:25" ht="15">
      <c r="A5967" s="28" t="s">
        <v>860</v>
      </c>
      <c r="B5967" s="273" t="s">
        <v>1889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278</v>
      </c>
      <c r="J5967" s="9">
        <v>409.59999999999854</v>
      </c>
      <c r="K5967" s="9">
        <v>251.19999999999709</v>
      </c>
      <c r="L5967" s="9" t="s">
        <v>278</v>
      </c>
      <c r="M5967" s="9"/>
      <c r="O5967" s="67">
        <v>660.79999999999563</v>
      </c>
      <c r="T5967"/>
      <c r="U5967" s="63"/>
      <c r="V5967" s="63"/>
      <c r="W5967" s="283"/>
      <c r="X5967" s="317"/>
      <c r="Y5967" s="63"/>
    </row>
    <row r="5968" spans="1:25" ht="15">
      <c r="A5968" s="28" t="s">
        <v>861</v>
      </c>
      <c r="B5968" s="63" t="s">
        <v>2563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278</v>
      </c>
      <c r="J5968" s="9" t="s">
        <v>278</v>
      </c>
      <c r="K5968" s="9" t="s">
        <v>278</v>
      </c>
      <c r="L5968" s="216">
        <v>646.00000000000728</v>
      </c>
      <c r="M5968" s="216"/>
      <c r="N5968" s="67"/>
      <c r="O5968" s="67">
        <v>646.00000000000728</v>
      </c>
      <c r="Q5968" t="s">
        <v>287</v>
      </c>
      <c r="T5968"/>
      <c r="U5968" s="63"/>
      <c r="V5968" s="63"/>
      <c r="W5968" s="265"/>
      <c r="X5968" s="317"/>
      <c r="Y5968" s="63"/>
    </row>
    <row r="5969" spans="1:25" ht="15">
      <c r="A5969" s="28" t="s">
        <v>862</v>
      </c>
      <c r="B5969" s="273" t="s">
        <v>1924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278</v>
      </c>
      <c r="J5969" s="9" t="s">
        <v>278</v>
      </c>
      <c r="K5969" s="9">
        <v>318.00000000000364</v>
      </c>
      <c r="L5969" s="9">
        <v>314</v>
      </c>
      <c r="M5969" s="9"/>
      <c r="O5969" s="67">
        <v>632.00000000000364</v>
      </c>
      <c r="T5969"/>
      <c r="U5969" s="273"/>
      <c r="V5969" s="63"/>
      <c r="W5969" s="283"/>
      <c r="X5969" s="317"/>
      <c r="Y5969" s="63"/>
    </row>
    <row r="5970" spans="1:25" ht="15">
      <c r="A5970" s="28" t="s">
        <v>863</v>
      </c>
      <c r="B5970" s="273" t="s">
        <v>1902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278</v>
      </c>
      <c r="J5970" s="9" t="s">
        <v>278</v>
      </c>
      <c r="K5970" s="9">
        <v>250.19999999999345</v>
      </c>
      <c r="L5970" s="9">
        <v>370.89999999999782</v>
      </c>
      <c r="M5970" s="9"/>
      <c r="O5970" s="67">
        <v>621.09999999999127</v>
      </c>
      <c r="T5970"/>
      <c r="U5970" s="63"/>
      <c r="V5970" s="63"/>
      <c r="W5970" s="265"/>
      <c r="X5970" s="317"/>
      <c r="Y5970" s="63"/>
    </row>
    <row r="5971" spans="1:25" ht="15">
      <c r="A5971" s="28" t="s">
        <v>864</v>
      </c>
      <c r="B5971" s="273" t="s">
        <v>1900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278</v>
      </c>
      <c r="J5971" s="9" t="s">
        <v>278</v>
      </c>
      <c r="K5971" s="9">
        <v>156.09999999999854</v>
      </c>
      <c r="L5971" s="9">
        <v>464.70000000000073</v>
      </c>
      <c r="M5971" s="9"/>
      <c r="O5971" s="67">
        <v>620.79999999999927</v>
      </c>
      <c r="T5971"/>
      <c r="U5971" s="273"/>
      <c r="V5971" s="63"/>
      <c r="W5971" s="282"/>
      <c r="X5971" s="317"/>
      <c r="Y5971" s="63"/>
    </row>
    <row r="5972" spans="1:25" ht="15">
      <c r="A5972" s="28" t="s">
        <v>865</v>
      </c>
      <c r="B5972" s="273" t="s">
        <v>2726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278</v>
      </c>
      <c r="J5972" s="9" t="s">
        <v>278</v>
      </c>
      <c r="K5972" s="9">
        <v>270.20000000000073</v>
      </c>
      <c r="L5972" s="9">
        <v>343.79999999999927</v>
      </c>
      <c r="M5972" s="9"/>
      <c r="O5972" s="67">
        <v>614</v>
      </c>
      <c r="T5972"/>
      <c r="U5972" s="63"/>
      <c r="V5972" s="63"/>
      <c r="W5972" s="283"/>
      <c r="X5972" s="317"/>
      <c r="Y5972" s="63"/>
    </row>
    <row r="5973" spans="1:25" ht="15">
      <c r="A5973" s="28" t="s">
        <v>866</v>
      </c>
      <c r="B5973" s="63" t="s">
        <v>164</v>
      </c>
      <c r="E5973" s="9" t="s">
        <v>278</v>
      </c>
      <c r="F5973" s="9" t="s">
        <v>278</v>
      </c>
      <c r="G5973" s="213">
        <v>593.5</v>
      </c>
      <c r="H5973" s="9" t="s">
        <v>278</v>
      </c>
      <c r="I5973" s="9" t="s">
        <v>278</v>
      </c>
      <c r="J5973" s="9" t="s">
        <v>278</v>
      </c>
      <c r="K5973" s="9" t="s">
        <v>278</v>
      </c>
      <c r="L5973" s="9" t="s">
        <v>278</v>
      </c>
      <c r="M5973" s="9"/>
      <c r="O5973" s="67">
        <v>593.5</v>
      </c>
      <c r="Q5973" t="s">
        <v>281</v>
      </c>
      <c r="T5973" s="3" t="s">
        <v>1702</v>
      </c>
      <c r="U5973" s="63"/>
      <c r="V5973" s="63"/>
      <c r="W5973" s="265"/>
      <c r="X5973" s="317"/>
      <c r="Y5973" s="63"/>
    </row>
    <row r="5974" spans="1:25" ht="15">
      <c r="A5974" s="28" t="s">
        <v>867</v>
      </c>
      <c r="B5974" s="63" t="s">
        <v>2564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278</v>
      </c>
      <c r="J5974" s="9" t="s">
        <v>278</v>
      </c>
      <c r="K5974" s="9" t="s">
        <v>278</v>
      </c>
      <c r="L5974" s="9">
        <v>581.60000000000218</v>
      </c>
      <c r="M5974" s="9"/>
      <c r="N5974" s="67"/>
      <c r="O5974" s="67">
        <v>581.60000000000218</v>
      </c>
      <c r="T5974"/>
      <c r="U5974" s="63"/>
      <c r="V5974" s="63"/>
      <c r="W5974" s="283"/>
      <c r="X5974" s="317"/>
      <c r="Y5974" s="63"/>
    </row>
    <row r="5975" spans="1:25" ht="15">
      <c r="A5975" s="28" t="s">
        <v>868</v>
      </c>
      <c r="B5975" s="63" t="s">
        <v>2547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278</v>
      </c>
      <c r="J5975" s="9" t="s">
        <v>278</v>
      </c>
      <c r="K5975" s="9" t="s">
        <v>278</v>
      </c>
      <c r="L5975" s="9">
        <v>571.10000000000582</v>
      </c>
      <c r="M5975" s="9"/>
      <c r="N5975" s="67"/>
      <c r="O5975" s="67">
        <v>571.10000000000582</v>
      </c>
      <c r="T5975"/>
      <c r="U5975" s="63"/>
      <c r="V5975" s="63"/>
      <c r="W5975" s="282"/>
      <c r="X5975" s="317"/>
      <c r="Y5975" s="63"/>
    </row>
    <row r="5976" spans="1:25" ht="15">
      <c r="A5976" s="28" t="s">
        <v>869</v>
      </c>
      <c r="B5976" s="273" t="s">
        <v>1926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278</v>
      </c>
      <c r="J5976" s="9" t="s">
        <v>278</v>
      </c>
      <c r="K5976" s="9">
        <v>79.400000000001455</v>
      </c>
      <c r="L5976" s="9">
        <v>456.40000000000146</v>
      </c>
      <c r="M5976" s="9"/>
      <c r="O5976" s="67">
        <v>535.80000000000291</v>
      </c>
      <c r="T5976"/>
      <c r="U5976" s="63"/>
      <c r="V5976" s="63"/>
      <c r="W5976" s="283"/>
      <c r="X5976" s="317"/>
      <c r="Y5976" s="63"/>
    </row>
    <row r="5977" spans="1:25" ht="15">
      <c r="A5977" s="28" t="s">
        <v>870</v>
      </c>
      <c r="B5977" s="63" t="s">
        <v>2559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278</v>
      </c>
      <c r="J5977" s="9" t="s">
        <v>278</v>
      </c>
      <c r="K5977" s="9" t="s">
        <v>278</v>
      </c>
      <c r="L5977" s="9">
        <v>534.49999999999272</v>
      </c>
      <c r="M5977" s="9"/>
      <c r="N5977" s="67"/>
      <c r="O5977" s="67">
        <v>534.49999999999272</v>
      </c>
      <c r="T5977"/>
      <c r="U5977" s="28"/>
      <c r="V5977" s="63"/>
      <c r="W5977" s="283"/>
      <c r="X5977" s="317"/>
      <c r="Y5977" s="63"/>
    </row>
    <row r="5978" spans="1:25" ht="15">
      <c r="A5978" s="28" t="s">
        <v>871</v>
      </c>
      <c r="B5978" s="63" t="s">
        <v>2545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278</v>
      </c>
      <c r="J5978" s="9" t="s">
        <v>278</v>
      </c>
      <c r="K5978" s="9" t="s">
        <v>278</v>
      </c>
      <c r="L5978" s="9">
        <v>522.29999999999563</v>
      </c>
      <c r="M5978" s="9"/>
      <c r="N5978" s="67"/>
      <c r="O5978" s="67">
        <v>522.29999999999563</v>
      </c>
      <c r="T5978"/>
      <c r="U5978" s="273"/>
      <c r="V5978" s="63"/>
      <c r="W5978" s="283"/>
      <c r="X5978" s="317"/>
      <c r="Y5978" s="63"/>
    </row>
    <row r="5979" spans="1:25" ht="15">
      <c r="A5979" s="28" t="s">
        <v>872</v>
      </c>
      <c r="B5979" s="63" t="s">
        <v>2546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278</v>
      </c>
      <c r="J5979" s="9" t="s">
        <v>278</v>
      </c>
      <c r="K5979" s="9" t="s">
        <v>278</v>
      </c>
      <c r="L5979" s="9">
        <v>515.69999999999345</v>
      </c>
      <c r="M5979" s="9"/>
      <c r="N5979" s="67"/>
      <c r="O5979" s="67">
        <v>515.69999999999345</v>
      </c>
      <c r="T5979"/>
      <c r="U5979" s="218"/>
      <c r="V5979" s="63"/>
      <c r="W5979" s="283"/>
      <c r="X5979" s="317"/>
      <c r="Y5979" s="63"/>
    </row>
    <row r="5980" spans="1:25" ht="15">
      <c r="A5980" s="28" t="s">
        <v>873</v>
      </c>
      <c r="B5980" s="63" t="s">
        <v>2567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278</v>
      </c>
      <c r="J5980" s="9" t="s">
        <v>278</v>
      </c>
      <c r="K5980" s="9" t="s">
        <v>278</v>
      </c>
      <c r="L5980" s="9">
        <v>495.40000000000509</v>
      </c>
      <c r="M5980" s="9"/>
      <c r="N5980" s="67"/>
      <c r="O5980" s="67">
        <v>495.40000000000509</v>
      </c>
      <c r="T5980"/>
      <c r="U5980" s="273"/>
      <c r="V5980" s="63"/>
      <c r="W5980" s="283"/>
      <c r="X5980" s="317"/>
      <c r="Y5980" s="63"/>
    </row>
    <row r="5981" spans="1:25" ht="15">
      <c r="A5981" s="28" t="s">
        <v>874</v>
      </c>
      <c r="B5981" s="63" t="s">
        <v>2548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278</v>
      </c>
      <c r="J5981" s="9" t="s">
        <v>278</v>
      </c>
      <c r="K5981" s="9" t="s">
        <v>278</v>
      </c>
      <c r="L5981" s="9">
        <v>492.49999999999636</v>
      </c>
      <c r="M5981" s="9"/>
      <c r="N5981" s="67"/>
      <c r="O5981" s="67">
        <v>492.49999999999636</v>
      </c>
      <c r="T5981"/>
      <c r="U5981" s="63"/>
      <c r="V5981" s="63"/>
      <c r="W5981" s="265"/>
      <c r="X5981" s="317"/>
      <c r="Y5981" s="63"/>
    </row>
    <row r="5982" spans="1:25" ht="15">
      <c r="A5982" s="28" t="s">
        <v>875</v>
      </c>
      <c r="B5982" s="63" t="s">
        <v>2554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278</v>
      </c>
      <c r="J5982" s="9" t="s">
        <v>278</v>
      </c>
      <c r="K5982" s="9" t="s">
        <v>278</v>
      </c>
      <c r="L5982" s="9">
        <v>487.19999999999709</v>
      </c>
      <c r="M5982" s="9"/>
      <c r="N5982" s="67"/>
      <c r="O5982" s="67">
        <v>487.19999999999709</v>
      </c>
      <c r="T5982"/>
      <c r="U5982" s="63"/>
      <c r="V5982" s="63"/>
      <c r="W5982" s="265"/>
      <c r="X5982" s="317"/>
      <c r="Y5982" s="63"/>
    </row>
    <row r="5983" spans="1:25" ht="15">
      <c r="A5983" s="28" t="s">
        <v>876</v>
      </c>
      <c r="B5983" s="63" t="s">
        <v>2542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278</v>
      </c>
      <c r="J5983" s="9" t="s">
        <v>278</v>
      </c>
      <c r="K5983" s="9" t="s">
        <v>278</v>
      </c>
      <c r="L5983" s="9">
        <v>474.69999999999345</v>
      </c>
      <c r="M5983" s="9"/>
      <c r="N5983" s="67"/>
      <c r="O5983" s="67">
        <v>474.69999999999345</v>
      </c>
      <c r="T5983"/>
      <c r="U5983" s="218"/>
      <c r="V5983" s="63"/>
      <c r="W5983" s="283"/>
      <c r="X5983" s="317"/>
      <c r="Y5983" s="63"/>
    </row>
    <row r="5984" spans="1:25" ht="15">
      <c r="A5984" s="28" t="s">
        <v>877</v>
      </c>
      <c r="B5984" s="63" t="s">
        <v>2560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278</v>
      </c>
      <c r="J5984" s="9" t="s">
        <v>278</v>
      </c>
      <c r="K5984" s="9" t="s">
        <v>278</v>
      </c>
      <c r="L5984" s="9">
        <v>473.99999999998909</v>
      </c>
      <c r="M5984" s="9"/>
      <c r="N5984" s="67"/>
      <c r="O5984" s="67">
        <v>473.99999999998909</v>
      </c>
      <c r="T5984"/>
      <c r="U5984" s="28"/>
      <c r="V5984" s="63"/>
      <c r="W5984" s="283"/>
      <c r="X5984" s="317"/>
      <c r="Y5984" s="63"/>
    </row>
    <row r="5985" spans="1:25" ht="15">
      <c r="A5985" s="28" t="s">
        <v>878</v>
      </c>
      <c r="B5985" s="273" t="s">
        <v>1883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278</v>
      </c>
      <c r="J5985" s="9">
        <v>164.99999999999636</v>
      </c>
      <c r="K5985" s="9">
        <v>112.80000000000109</v>
      </c>
      <c r="L5985" s="9">
        <v>190.49999999999818</v>
      </c>
      <c r="M5985" s="9"/>
      <c r="O5985" s="67">
        <v>468.29999999999563</v>
      </c>
      <c r="T5985"/>
      <c r="U5985" s="63"/>
      <c r="V5985" s="63"/>
      <c r="W5985" s="283"/>
      <c r="X5985" s="317"/>
      <c r="Y5985" s="63"/>
    </row>
    <row r="5986" spans="1:25" ht="15">
      <c r="A5986" s="28" t="s">
        <v>879</v>
      </c>
      <c r="B5986" s="273" t="s">
        <v>1904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278</v>
      </c>
      <c r="J5986" s="9" t="s">
        <v>278</v>
      </c>
      <c r="K5986" s="9">
        <v>467.59999999999854</v>
      </c>
      <c r="L5986" s="9" t="s">
        <v>278</v>
      </c>
      <c r="M5986" s="9"/>
      <c r="O5986" s="67">
        <v>467.59999999999854</v>
      </c>
      <c r="T5986"/>
      <c r="U5986" s="273"/>
      <c r="V5986" s="63"/>
      <c r="W5986" s="282"/>
      <c r="X5986" s="317"/>
      <c r="Y5986" s="63"/>
    </row>
    <row r="5987" spans="1:25" ht="15">
      <c r="A5987" s="28" t="s">
        <v>880</v>
      </c>
      <c r="B5987" s="273" t="s">
        <v>1903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278</v>
      </c>
      <c r="J5987" s="9" t="s">
        <v>278</v>
      </c>
      <c r="K5987" s="9">
        <v>461.39999999999054</v>
      </c>
      <c r="L5987" s="9" t="s">
        <v>278</v>
      </c>
      <c r="M5987" s="9"/>
      <c r="O5987" s="67">
        <v>461.39999999999054</v>
      </c>
      <c r="T5987"/>
      <c r="U5987" s="273"/>
      <c r="V5987" s="63"/>
      <c r="W5987" s="283"/>
      <c r="X5987" s="317"/>
      <c r="Y5987" s="63"/>
    </row>
    <row r="5988" spans="1:25" ht="15">
      <c r="A5988" s="28" t="s">
        <v>2231</v>
      </c>
      <c r="B5988" s="63" t="s">
        <v>2544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278</v>
      </c>
      <c r="J5988" s="9" t="s">
        <v>278</v>
      </c>
      <c r="K5988" s="9" t="s">
        <v>278</v>
      </c>
      <c r="L5988" s="9">
        <v>458.69999999999709</v>
      </c>
      <c r="M5988" s="9"/>
      <c r="N5988" s="67"/>
      <c r="O5988" s="67">
        <v>458.69999999999709</v>
      </c>
      <c r="T5988"/>
      <c r="U5988" s="218"/>
    </row>
    <row r="5989" spans="1:25" ht="15">
      <c r="A5989" s="28" t="s">
        <v>2516</v>
      </c>
      <c r="B5989" s="63" t="s">
        <v>726</v>
      </c>
      <c r="E5989" s="9" t="s">
        <v>278</v>
      </c>
      <c r="F5989" s="9" t="s">
        <v>278</v>
      </c>
      <c r="G5989" s="9" t="s">
        <v>278</v>
      </c>
      <c r="H5989" s="9">
        <v>356.10000000000218</v>
      </c>
      <c r="I5989" s="9">
        <v>91.099999999999909</v>
      </c>
      <c r="J5989" s="9" t="s">
        <v>278</v>
      </c>
      <c r="K5989" s="9" t="s">
        <v>278</v>
      </c>
      <c r="L5989" s="9" t="s">
        <v>278</v>
      </c>
      <c r="M5989" s="9"/>
      <c r="O5989" s="67">
        <v>447.20000000000209</v>
      </c>
      <c r="T5989"/>
      <c r="U5989" s="273"/>
    </row>
    <row r="5990" spans="1:25" ht="15">
      <c r="A5990" s="28" t="s">
        <v>2517</v>
      </c>
      <c r="B5990" s="63" t="s">
        <v>701</v>
      </c>
      <c r="E5990" s="9" t="s">
        <v>278</v>
      </c>
      <c r="F5990" s="9" t="s">
        <v>278</v>
      </c>
      <c r="G5990" s="9" t="s">
        <v>278</v>
      </c>
      <c r="H5990" s="9">
        <v>324.00000000001091</v>
      </c>
      <c r="I5990" s="9">
        <v>101.69999999999891</v>
      </c>
      <c r="J5990" s="9" t="s">
        <v>278</v>
      </c>
      <c r="K5990" s="9" t="s">
        <v>278</v>
      </c>
      <c r="L5990" s="9" t="s">
        <v>278</v>
      </c>
      <c r="M5990" s="9"/>
      <c r="O5990" s="67">
        <v>425.70000000000982</v>
      </c>
      <c r="T5990"/>
    </row>
    <row r="5991" spans="1:25" ht="15">
      <c r="A5991" s="28" t="s">
        <v>2518</v>
      </c>
      <c r="B5991" s="63" t="s">
        <v>2549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278</v>
      </c>
      <c r="J5991" s="9" t="s">
        <v>278</v>
      </c>
      <c r="K5991" s="9" t="s">
        <v>278</v>
      </c>
      <c r="L5991" s="9">
        <v>421.19999999999345</v>
      </c>
      <c r="M5991" s="9"/>
      <c r="N5991" s="67"/>
      <c r="O5991" s="67">
        <v>421.19999999999345</v>
      </c>
      <c r="T5991"/>
      <c r="U5991" s="63"/>
    </row>
    <row r="5992" spans="1:25" ht="15">
      <c r="A5992" s="28" t="s">
        <v>2519</v>
      </c>
      <c r="B5992" s="205" t="s">
        <v>1551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>
        <v>68.099999999999454</v>
      </c>
      <c r="J5992" s="9">
        <v>341.60000000000218</v>
      </c>
      <c r="K5992" s="9" t="s">
        <v>278</v>
      </c>
      <c r="L5992" s="9" t="s">
        <v>278</v>
      </c>
      <c r="M5992" s="9"/>
      <c r="O5992" s="67">
        <v>409.70000000000164</v>
      </c>
      <c r="T5992"/>
    </row>
    <row r="5993" spans="1:25" ht="15">
      <c r="A5993" s="28" t="s">
        <v>2520</v>
      </c>
      <c r="B5993" s="205" t="s">
        <v>1581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216">
        <v>393.50000000000091</v>
      </c>
      <c r="J5993" s="9" t="s">
        <v>278</v>
      </c>
      <c r="K5993" s="9" t="s">
        <v>278</v>
      </c>
      <c r="L5993" s="9" t="s">
        <v>278</v>
      </c>
      <c r="M5993" s="9"/>
      <c r="O5993" s="67">
        <v>393.50000000000091</v>
      </c>
      <c r="Q5993" t="s">
        <v>284</v>
      </c>
      <c r="T5993"/>
      <c r="U5993" s="218"/>
    </row>
    <row r="5994" spans="1:25" ht="15">
      <c r="A5994" s="28" t="s">
        <v>2521</v>
      </c>
      <c r="B5994" s="63" t="s">
        <v>2553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278</v>
      </c>
      <c r="J5994" s="9" t="s">
        <v>278</v>
      </c>
      <c r="K5994" s="9" t="s">
        <v>278</v>
      </c>
      <c r="L5994" s="9">
        <v>373.99999999999636</v>
      </c>
      <c r="M5994" s="9"/>
      <c r="N5994" s="67"/>
      <c r="O5994" s="67">
        <v>373.99999999999636</v>
      </c>
      <c r="T5994"/>
      <c r="U5994" s="273"/>
    </row>
    <row r="5995" spans="1:25" ht="15">
      <c r="A5995" s="28" t="s">
        <v>2522</v>
      </c>
      <c r="B5995" s="273" t="s">
        <v>2540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278</v>
      </c>
      <c r="J5995" s="9" t="s">
        <v>278</v>
      </c>
      <c r="K5995" s="9" t="s">
        <v>278</v>
      </c>
      <c r="L5995" s="9">
        <v>373.59999999999854</v>
      </c>
      <c r="M5995" s="9"/>
      <c r="N5995" s="67"/>
      <c r="O5995" s="67">
        <v>373.59999999999854</v>
      </c>
      <c r="T5995"/>
    </row>
    <row r="5996" spans="1:25" ht="15">
      <c r="A5996" s="28" t="s">
        <v>2523</v>
      </c>
      <c r="B5996" s="273" t="s">
        <v>2541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278</v>
      </c>
      <c r="J5996" s="9" t="s">
        <v>278</v>
      </c>
      <c r="K5996" s="9" t="s">
        <v>278</v>
      </c>
      <c r="L5996" s="9">
        <v>373.5</v>
      </c>
      <c r="M5996" s="9"/>
      <c r="N5996" s="67"/>
      <c r="O5996" s="67">
        <v>373.5</v>
      </c>
      <c r="T5996"/>
      <c r="U5996" s="63"/>
    </row>
    <row r="5997" spans="1:25" ht="15">
      <c r="A5997" s="28" t="s">
        <v>2524</v>
      </c>
      <c r="B5997" s="63" t="s">
        <v>2568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278</v>
      </c>
      <c r="J5997" s="9" t="s">
        <v>278</v>
      </c>
      <c r="K5997" s="9" t="s">
        <v>278</v>
      </c>
      <c r="L5997" s="9">
        <v>367.70000000000437</v>
      </c>
      <c r="M5997" s="9"/>
      <c r="N5997" s="67"/>
      <c r="O5997" s="67">
        <v>367.70000000000437</v>
      </c>
      <c r="T5997"/>
      <c r="U5997" s="273"/>
    </row>
    <row r="5998" spans="1:25" ht="15">
      <c r="A5998" s="28" t="s">
        <v>2525</v>
      </c>
      <c r="B5998" s="205" t="s">
        <v>1554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216">
        <v>365.59999999999991</v>
      </c>
      <c r="J5998" s="9" t="s">
        <v>278</v>
      </c>
      <c r="K5998" s="9" t="s">
        <v>278</v>
      </c>
      <c r="L5998" s="9" t="s">
        <v>278</v>
      </c>
      <c r="M5998" s="9"/>
      <c r="O5998" s="67">
        <v>365.59999999999991</v>
      </c>
      <c r="Q5998" t="s">
        <v>293</v>
      </c>
      <c r="T5998"/>
      <c r="U5998" s="218"/>
    </row>
    <row r="5999" spans="1:25" ht="15">
      <c r="A5999" s="28" t="s">
        <v>2526</v>
      </c>
      <c r="B5999" s="63" t="s">
        <v>2551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278</v>
      </c>
      <c r="J5999" s="9" t="s">
        <v>278</v>
      </c>
      <c r="K5999" s="9" t="s">
        <v>278</v>
      </c>
      <c r="L5999" s="9">
        <v>359.99999999999636</v>
      </c>
      <c r="M5999" s="9"/>
      <c r="N5999" s="67"/>
      <c r="O5999" s="67">
        <v>359.99999999999636</v>
      </c>
      <c r="T5999"/>
    </row>
    <row r="6000" spans="1:25" ht="15">
      <c r="A6000" s="28" t="s">
        <v>2527</v>
      </c>
      <c r="B6000" s="63" t="s">
        <v>2550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278</v>
      </c>
      <c r="J6000" s="9" t="s">
        <v>278</v>
      </c>
      <c r="K6000" s="9" t="s">
        <v>278</v>
      </c>
      <c r="L6000" s="9">
        <v>355.20000000000073</v>
      </c>
      <c r="M6000" s="9"/>
      <c r="N6000" s="67"/>
      <c r="O6000" s="67">
        <v>355.20000000000073</v>
      </c>
      <c r="T6000"/>
      <c r="U6000" s="63"/>
    </row>
    <row r="6001" spans="1:21" ht="15">
      <c r="A6001" s="28" t="s">
        <v>2528</v>
      </c>
      <c r="B6001" s="63" t="s">
        <v>2558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278</v>
      </c>
      <c r="J6001" s="9" t="s">
        <v>278</v>
      </c>
      <c r="K6001" s="9" t="s">
        <v>278</v>
      </c>
      <c r="L6001" s="9">
        <v>343.69999999999345</v>
      </c>
      <c r="M6001" s="9"/>
      <c r="N6001" s="67"/>
      <c r="O6001" s="67">
        <v>343.69999999999345</v>
      </c>
      <c r="T6001"/>
      <c r="U6001" s="273"/>
    </row>
    <row r="6002" spans="1:21" ht="15">
      <c r="A6002" s="28" t="s">
        <v>2529</v>
      </c>
      <c r="B6002" s="205" t="s">
        <v>1564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>
        <v>340.89999999999873</v>
      </c>
      <c r="J6002" s="9" t="s">
        <v>278</v>
      </c>
      <c r="K6002" s="9" t="s">
        <v>278</v>
      </c>
      <c r="L6002" s="9" t="s">
        <v>278</v>
      </c>
      <c r="M6002" s="9"/>
      <c r="O6002" s="67">
        <v>340.89999999999873</v>
      </c>
      <c r="T6002"/>
      <c r="U6002" s="63"/>
    </row>
    <row r="6003" spans="1:21" ht="15">
      <c r="A6003" s="28" t="s">
        <v>2530</v>
      </c>
      <c r="B6003" s="63" t="s">
        <v>2543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278</v>
      </c>
      <c r="J6003" s="9" t="s">
        <v>278</v>
      </c>
      <c r="K6003" s="9" t="s">
        <v>278</v>
      </c>
      <c r="L6003" s="9">
        <v>340.49999999999636</v>
      </c>
      <c r="M6003" s="9"/>
      <c r="N6003" s="67"/>
      <c r="O6003" s="67">
        <v>340.49999999999636</v>
      </c>
      <c r="T6003"/>
      <c r="U6003" s="273"/>
    </row>
    <row r="6004" spans="1:21" ht="15">
      <c r="A6004" s="28" t="s">
        <v>2531</v>
      </c>
      <c r="B6004" s="63" t="s">
        <v>178</v>
      </c>
      <c r="E6004" s="9">
        <v>274.64999999999998</v>
      </c>
      <c r="F6004" s="9">
        <v>58.6</v>
      </c>
      <c r="G6004" s="9" t="s">
        <v>278</v>
      </c>
      <c r="H6004" s="9" t="s">
        <v>278</v>
      </c>
      <c r="I6004" s="9" t="s">
        <v>278</v>
      </c>
      <c r="J6004" s="9" t="s">
        <v>278</v>
      </c>
      <c r="K6004" s="9" t="s">
        <v>278</v>
      </c>
      <c r="L6004" s="9" t="s">
        <v>278</v>
      </c>
      <c r="M6004" s="9"/>
      <c r="O6004" s="67">
        <v>333.25</v>
      </c>
      <c r="T6004"/>
      <c r="U6004" s="273"/>
    </row>
    <row r="6005" spans="1:21" ht="15">
      <c r="A6005" s="28" t="s">
        <v>2532</v>
      </c>
      <c r="B6005" s="63" t="s">
        <v>2555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278</v>
      </c>
      <c r="J6005" s="9" t="s">
        <v>278</v>
      </c>
      <c r="K6005" s="9" t="s">
        <v>278</v>
      </c>
      <c r="L6005" s="9">
        <v>321.49999999999636</v>
      </c>
      <c r="M6005" s="9"/>
      <c r="N6005" s="67"/>
      <c r="O6005" s="67">
        <v>321.49999999999636</v>
      </c>
      <c r="T6005"/>
    </row>
    <row r="6006" spans="1:21" ht="15">
      <c r="A6006" s="28" t="s">
        <v>2533</v>
      </c>
      <c r="B6006" s="63" t="s">
        <v>2566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278</v>
      </c>
      <c r="J6006" s="9" t="s">
        <v>278</v>
      </c>
      <c r="K6006" s="9" t="s">
        <v>278</v>
      </c>
      <c r="L6006" s="9">
        <v>315.5</v>
      </c>
      <c r="M6006" s="9"/>
      <c r="N6006" s="67"/>
      <c r="O6006" s="67">
        <v>315.5</v>
      </c>
      <c r="T6006"/>
    </row>
    <row r="6007" spans="1:21" ht="15">
      <c r="A6007" s="28" t="s">
        <v>2534</v>
      </c>
      <c r="B6007" s="63" t="s">
        <v>2557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278</v>
      </c>
      <c r="J6007" s="9" t="s">
        <v>278</v>
      </c>
      <c r="K6007" s="9" t="s">
        <v>278</v>
      </c>
      <c r="L6007" s="9">
        <v>293.70000000000437</v>
      </c>
      <c r="M6007" s="9"/>
      <c r="N6007" s="67"/>
      <c r="O6007" s="67">
        <v>293.70000000000437</v>
      </c>
      <c r="T6007"/>
    </row>
    <row r="6008" spans="1:21" ht="15">
      <c r="A6008" s="28" t="s">
        <v>2535</v>
      </c>
      <c r="B6008" s="273" t="s">
        <v>1884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278</v>
      </c>
      <c r="J6008" s="9">
        <v>259.59999999999854</v>
      </c>
      <c r="K6008" s="9" t="s">
        <v>278</v>
      </c>
      <c r="L6008" s="9" t="s">
        <v>278</v>
      </c>
      <c r="M6008" s="9"/>
      <c r="O6008" s="67">
        <v>259.59999999999854</v>
      </c>
      <c r="T6008"/>
      <c r="U6008" s="63"/>
    </row>
    <row r="6009" spans="1:21" ht="15">
      <c r="A6009" s="28" t="s">
        <v>2536</v>
      </c>
      <c r="B6009" s="63" t="s">
        <v>731</v>
      </c>
      <c r="E6009" s="9" t="s">
        <v>278</v>
      </c>
      <c r="F6009" s="9" t="s">
        <v>278</v>
      </c>
      <c r="G6009" s="9" t="s">
        <v>278</v>
      </c>
      <c r="H6009" s="9">
        <v>254.20000000000073</v>
      </c>
      <c r="I6009" s="9" t="s">
        <v>278</v>
      </c>
      <c r="J6009" s="9" t="s">
        <v>278</v>
      </c>
      <c r="K6009" s="9" t="s">
        <v>278</v>
      </c>
      <c r="L6009" s="9" t="s">
        <v>278</v>
      </c>
      <c r="M6009" s="9"/>
      <c r="O6009" s="67">
        <v>254.20000000000073</v>
      </c>
      <c r="T6009"/>
      <c r="U6009" s="273"/>
    </row>
    <row r="6010" spans="1:21" ht="15">
      <c r="A6010" s="28" t="s">
        <v>2537</v>
      </c>
      <c r="B6010" s="205" t="s">
        <v>1557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>
        <v>244.69999999999891</v>
      </c>
      <c r="J6010" s="9" t="s">
        <v>278</v>
      </c>
      <c r="K6010" s="9" t="s">
        <v>278</v>
      </c>
      <c r="L6010" s="9" t="s">
        <v>278</v>
      </c>
      <c r="M6010" s="9"/>
      <c r="O6010" s="67">
        <v>244.69999999999891</v>
      </c>
      <c r="T6010"/>
      <c r="U6010" s="63"/>
    </row>
    <row r="6011" spans="1:21" ht="15">
      <c r="A6011" s="28" t="s">
        <v>2538</v>
      </c>
      <c r="B6011" s="63" t="s">
        <v>2556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278</v>
      </c>
      <c r="J6011" s="9" t="s">
        <v>278</v>
      </c>
      <c r="K6011" s="9" t="s">
        <v>278</v>
      </c>
      <c r="L6011" s="9">
        <v>223.89999999999782</v>
      </c>
      <c r="M6011" s="9"/>
      <c r="N6011" s="67"/>
      <c r="O6011" s="67">
        <v>223.89999999999782</v>
      </c>
      <c r="T6011"/>
    </row>
    <row r="6012" spans="1:21" ht="15">
      <c r="A6012" s="28" t="s">
        <v>2539</v>
      </c>
      <c r="B6012" s="63" t="s">
        <v>741</v>
      </c>
      <c r="E6012" s="9" t="s">
        <v>278</v>
      </c>
      <c r="F6012" s="9" t="s">
        <v>278</v>
      </c>
      <c r="G6012" s="9" t="s">
        <v>278</v>
      </c>
      <c r="H6012" s="9">
        <v>212.20000000000073</v>
      </c>
      <c r="I6012" s="9" t="s">
        <v>278</v>
      </c>
      <c r="J6012" s="9" t="s">
        <v>278</v>
      </c>
      <c r="K6012" s="9" t="s">
        <v>278</v>
      </c>
      <c r="L6012" s="9" t="s">
        <v>278</v>
      </c>
      <c r="M6012" s="9"/>
      <c r="O6012" s="67">
        <v>212.20000000000073</v>
      </c>
      <c r="T6012"/>
      <c r="U6012" s="63"/>
    </row>
    <row r="6013" spans="1:21" ht="15">
      <c r="A6013" s="28" t="s">
        <v>2687</v>
      </c>
      <c r="B6013" s="63" t="s">
        <v>179</v>
      </c>
      <c r="E6013" s="9">
        <v>208.5</v>
      </c>
      <c r="F6013" s="9" t="s">
        <v>278</v>
      </c>
      <c r="G6013" s="9" t="s">
        <v>278</v>
      </c>
      <c r="H6013" s="9" t="s">
        <v>278</v>
      </c>
      <c r="I6013" s="9" t="s">
        <v>278</v>
      </c>
      <c r="J6013" s="9" t="s">
        <v>278</v>
      </c>
      <c r="K6013" s="9" t="s">
        <v>278</v>
      </c>
      <c r="L6013" s="9" t="s">
        <v>278</v>
      </c>
      <c r="M6013" s="9"/>
      <c r="O6013" s="67">
        <v>208.5</v>
      </c>
      <c r="T6013"/>
    </row>
    <row r="6014" spans="1:21" ht="15">
      <c r="A6014" s="28" t="s">
        <v>2688</v>
      </c>
      <c r="B6014" s="218" t="s">
        <v>1547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>
        <v>106.10000000000127</v>
      </c>
      <c r="J6014" s="9" t="s">
        <v>278</v>
      </c>
      <c r="K6014" s="9" t="s">
        <v>278</v>
      </c>
      <c r="L6014" s="9" t="s">
        <v>278</v>
      </c>
      <c r="M6014" s="9"/>
      <c r="O6014" s="67">
        <v>106.10000000000127</v>
      </c>
      <c r="T6014"/>
      <c r="U6014" s="273"/>
    </row>
    <row r="6015" spans="1:21" ht="15">
      <c r="A6015" s="28" t="s">
        <v>2689</v>
      </c>
      <c r="B6015" s="205" t="s">
        <v>1556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>
        <v>102.20000000000027</v>
      </c>
      <c r="J6015" s="9" t="s">
        <v>278</v>
      </c>
      <c r="K6015" s="9" t="s">
        <v>278</v>
      </c>
      <c r="L6015" s="9" t="s">
        <v>278</v>
      </c>
      <c r="M6015" s="9"/>
      <c r="O6015" s="67">
        <v>102.20000000000027</v>
      </c>
      <c r="T6015"/>
    </row>
    <row r="6016" spans="1:21" ht="15">
      <c r="A6016" s="291" t="s">
        <v>3944</v>
      </c>
      <c r="B6016" s="63" t="s">
        <v>4006</v>
      </c>
      <c r="C6016" s="3"/>
      <c r="D6016" s="3"/>
      <c r="E6016" s="9"/>
      <c r="F6016" s="9"/>
      <c r="G6016" s="9"/>
      <c r="H6016" s="67"/>
      <c r="L6016" s="69"/>
      <c r="M6016" s="69"/>
      <c r="N6016" s="67"/>
      <c r="T6016"/>
    </row>
    <row r="6017" spans="1:20" ht="15">
      <c r="A6017" s="291" t="s">
        <v>3945</v>
      </c>
      <c r="B6017" s="63" t="s">
        <v>4007</v>
      </c>
      <c r="C6017" s="3"/>
      <c r="D6017" s="3"/>
      <c r="E6017" s="9"/>
      <c r="F6017" s="9"/>
      <c r="G6017" s="9"/>
      <c r="H6017" s="67"/>
      <c r="L6017" s="69"/>
      <c r="M6017" s="69"/>
      <c r="N6017" s="67"/>
      <c r="T6017"/>
    </row>
    <row r="6018" spans="1:20" ht="15">
      <c r="A6018" s="291" t="s">
        <v>3946</v>
      </c>
      <c r="B6018" s="63" t="s">
        <v>4008</v>
      </c>
      <c r="C6018" s="3"/>
      <c r="D6018" s="3"/>
      <c r="E6018" s="9"/>
      <c r="F6018" s="9"/>
      <c r="G6018" s="9"/>
      <c r="H6018" s="67"/>
      <c r="L6018" s="69"/>
      <c r="M6018" s="69"/>
      <c r="N6018" s="67"/>
      <c r="T6018"/>
    </row>
    <row r="6019" spans="1:20" ht="15">
      <c r="A6019" s="291" t="s">
        <v>3947</v>
      </c>
      <c r="B6019" s="63" t="s">
        <v>4009</v>
      </c>
      <c r="C6019" s="3"/>
      <c r="D6019" s="3"/>
      <c r="E6019" s="9"/>
      <c r="F6019" s="9"/>
      <c r="G6019" s="9"/>
      <c r="H6019" s="67"/>
      <c r="L6019" s="69"/>
      <c r="M6019" s="69"/>
      <c r="N6019" s="67"/>
      <c r="T6019"/>
    </row>
    <row r="6020" spans="1:20" ht="15">
      <c r="A6020" s="291" t="s">
        <v>3948</v>
      </c>
      <c r="B6020" s="63" t="s">
        <v>4010</v>
      </c>
      <c r="C6020" s="3"/>
      <c r="D6020" s="3"/>
      <c r="E6020" s="9"/>
      <c r="F6020" s="9"/>
      <c r="G6020" s="9"/>
      <c r="H6020" s="67"/>
      <c r="L6020" s="69"/>
      <c r="M6020" s="69"/>
      <c r="N6020" s="67"/>
      <c r="T6020"/>
    </row>
    <row r="6021" spans="1:20" ht="15">
      <c r="A6021" s="291" t="s">
        <v>3949</v>
      </c>
      <c r="B6021" s="63" t="s">
        <v>4011</v>
      </c>
      <c r="C6021" s="3"/>
      <c r="D6021" s="3"/>
      <c r="E6021" s="9"/>
      <c r="F6021" s="9"/>
      <c r="G6021" s="9"/>
      <c r="H6021" s="67"/>
      <c r="L6021" s="69"/>
      <c r="M6021" s="69"/>
      <c r="N6021" s="67"/>
      <c r="T6021"/>
    </row>
    <row r="6022" spans="1:20" ht="15">
      <c r="A6022" s="291" t="s">
        <v>3950</v>
      </c>
      <c r="B6022" s="63" t="s">
        <v>4012</v>
      </c>
      <c r="C6022" s="3"/>
      <c r="D6022" s="3"/>
      <c r="E6022" s="9"/>
      <c r="F6022" s="9"/>
      <c r="G6022" s="9"/>
      <c r="H6022" s="67"/>
      <c r="L6022" s="69"/>
      <c r="M6022" s="69"/>
      <c r="N6022" s="67"/>
      <c r="T6022"/>
    </row>
    <row r="6023" spans="1:20" ht="15">
      <c r="A6023" s="291" t="s">
        <v>3951</v>
      </c>
      <c r="B6023" s="63" t="s">
        <v>4013</v>
      </c>
      <c r="C6023" s="3"/>
      <c r="D6023" s="3"/>
      <c r="E6023" s="9"/>
      <c r="F6023" s="9"/>
      <c r="G6023" s="9"/>
      <c r="H6023" s="67"/>
      <c r="L6023" s="69"/>
      <c r="M6023" s="69"/>
      <c r="N6023" s="67"/>
      <c r="T6023"/>
    </row>
    <row r="6024" spans="1:20" ht="15">
      <c r="A6024" s="291" t="s">
        <v>3952</v>
      </c>
      <c r="B6024" s="63" t="s">
        <v>4014</v>
      </c>
      <c r="C6024" s="3"/>
      <c r="D6024" s="3"/>
      <c r="E6024" s="9"/>
      <c r="F6024" s="9"/>
      <c r="G6024" s="9"/>
      <c r="H6024" s="67"/>
      <c r="L6024" s="69"/>
      <c r="M6024" s="69"/>
      <c r="N6024" s="67"/>
      <c r="T6024"/>
    </row>
    <row r="6025" spans="1:20" ht="15">
      <c r="A6025" s="291" t="s">
        <v>3953</v>
      </c>
      <c r="B6025" s="63" t="s">
        <v>4033</v>
      </c>
      <c r="C6025" s="3"/>
      <c r="D6025" s="3"/>
      <c r="E6025" s="9"/>
      <c r="F6025" s="9"/>
      <c r="G6025" s="9"/>
      <c r="H6025" s="67"/>
      <c r="L6025" s="69"/>
      <c r="M6025" s="69"/>
      <c r="N6025" s="67"/>
      <c r="T6025"/>
    </row>
    <row r="6026" spans="1:20" ht="15">
      <c r="A6026" s="291" t="s">
        <v>3954</v>
      </c>
      <c r="B6026" s="63" t="s">
        <v>4015</v>
      </c>
      <c r="C6026" s="3"/>
      <c r="D6026" s="3"/>
      <c r="E6026" s="9"/>
      <c r="F6026" s="9"/>
      <c r="G6026" s="9"/>
      <c r="H6026" s="67"/>
      <c r="L6026" s="69"/>
      <c r="M6026" s="69"/>
      <c r="N6026" s="67"/>
      <c r="T6026"/>
    </row>
    <row r="6027" spans="1:20" ht="15">
      <c r="A6027" s="291" t="s">
        <v>3955</v>
      </c>
      <c r="B6027" s="63" t="s">
        <v>4016</v>
      </c>
      <c r="C6027" s="3"/>
      <c r="D6027" s="3"/>
      <c r="E6027" s="9"/>
      <c r="F6027" s="9"/>
      <c r="G6027" s="9"/>
      <c r="H6027" s="67"/>
      <c r="L6027" s="69"/>
      <c r="M6027" s="69"/>
      <c r="N6027" s="67"/>
      <c r="T6027"/>
    </row>
    <row r="6028" spans="1:20" ht="15">
      <c r="A6028" s="291" t="s">
        <v>3956</v>
      </c>
      <c r="B6028" s="63" t="s">
        <v>4017</v>
      </c>
      <c r="C6028" s="3"/>
      <c r="D6028" s="3"/>
      <c r="E6028" s="9"/>
      <c r="F6028" s="9"/>
      <c r="G6028" s="9"/>
      <c r="H6028" s="67"/>
      <c r="L6028" s="69"/>
      <c r="M6028" s="69"/>
      <c r="N6028" s="67"/>
      <c r="T6028"/>
    </row>
    <row r="6029" spans="1:20" ht="15">
      <c r="A6029" s="291" t="s">
        <v>3957</v>
      </c>
      <c r="B6029" s="63" t="s">
        <v>4018</v>
      </c>
      <c r="C6029" s="3"/>
      <c r="D6029" s="3"/>
      <c r="E6029" s="9"/>
      <c r="F6029" s="9"/>
      <c r="G6029" s="9"/>
      <c r="H6029" s="67"/>
      <c r="L6029" s="69"/>
      <c r="M6029" s="69"/>
      <c r="N6029" s="67"/>
      <c r="T6029"/>
    </row>
    <row r="6030" spans="1:20" ht="15">
      <c r="A6030" s="291" t="s">
        <v>3958</v>
      </c>
      <c r="B6030" s="63" t="s">
        <v>4019</v>
      </c>
      <c r="C6030" s="3"/>
      <c r="D6030" s="3"/>
      <c r="E6030" s="9"/>
      <c r="F6030" s="9"/>
      <c r="G6030" s="9"/>
      <c r="H6030" s="67"/>
      <c r="L6030" s="69"/>
      <c r="M6030" s="69"/>
      <c r="N6030" s="67"/>
      <c r="T6030"/>
    </row>
    <row r="6031" spans="1:20" ht="15">
      <c r="A6031" s="291" t="s">
        <v>3959</v>
      </c>
      <c r="B6031" s="63" t="s">
        <v>4020</v>
      </c>
      <c r="C6031" s="3"/>
      <c r="D6031" s="3"/>
      <c r="E6031" s="9"/>
      <c r="F6031" s="9"/>
      <c r="G6031" s="9"/>
      <c r="H6031" s="67"/>
      <c r="L6031" s="69"/>
      <c r="M6031" s="69"/>
      <c r="N6031" s="67"/>
      <c r="T6031"/>
    </row>
    <row r="6032" spans="1:20" ht="15">
      <c r="A6032" s="291" t="s">
        <v>3960</v>
      </c>
      <c r="B6032" s="63" t="s">
        <v>4021</v>
      </c>
      <c r="C6032" s="3"/>
      <c r="D6032" s="3"/>
      <c r="E6032" s="9"/>
      <c r="F6032" s="9"/>
      <c r="G6032" s="9"/>
      <c r="H6032" s="67"/>
      <c r="L6032" s="69"/>
      <c r="M6032" s="69"/>
      <c r="N6032" s="67"/>
      <c r="T6032"/>
    </row>
    <row r="6033" spans="1:20" ht="15">
      <c r="A6033" s="291" t="s">
        <v>3961</v>
      </c>
      <c r="B6033" s="63" t="s">
        <v>4022</v>
      </c>
      <c r="C6033" s="3"/>
      <c r="D6033" s="3"/>
      <c r="E6033" s="9"/>
      <c r="F6033" s="9"/>
      <c r="G6033" s="9"/>
      <c r="H6033" s="67"/>
      <c r="L6033" s="69"/>
      <c r="M6033" s="69"/>
      <c r="N6033" s="67"/>
      <c r="T6033"/>
    </row>
    <row r="6034" spans="1:20" ht="15">
      <c r="A6034" s="291" t="s">
        <v>3962</v>
      </c>
      <c r="B6034" s="63" t="s">
        <v>4023</v>
      </c>
      <c r="C6034" s="3"/>
      <c r="D6034" s="3"/>
      <c r="E6034" s="9"/>
      <c r="F6034" s="9"/>
      <c r="G6034" s="9"/>
      <c r="H6034" s="67"/>
      <c r="L6034" s="69"/>
      <c r="M6034" s="69"/>
      <c r="N6034" s="67"/>
      <c r="T6034"/>
    </row>
    <row r="6035" spans="1:20" ht="15">
      <c r="A6035" s="291" t="s">
        <v>3963</v>
      </c>
      <c r="B6035" s="63" t="s">
        <v>4024</v>
      </c>
      <c r="C6035" s="3"/>
      <c r="D6035" s="3"/>
      <c r="E6035" s="9"/>
      <c r="F6035" s="9"/>
      <c r="G6035" s="9"/>
      <c r="H6035" s="67"/>
      <c r="L6035" s="69"/>
      <c r="M6035" s="69"/>
      <c r="N6035" s="67"/>
      <c r="T6035"/>
    </row>
    <row r="6036" spans="1:20" ht="15">
      <c r="A6036" s="291" t="s">
        <v>3964</v>
      </c>
      <c r="B6036" s="63" t="s">
        <v>4025</v>
      </c>
      <c r="C6036" s="3"/>
      <c r="D6036" s="3"/>
      <c r="E6036" s="9"/>
      <c r="F6036" s="9"/>
      <c r="G6036" s="9"/>
      <c r="H6036" s="67"/>
      <c r="L6036" s="69"/>
      <c r="M6036" s="69"/>
      <c r="N6036" s="67"/>
      <c r="T6036"/>
    </row>
    <row r="6037" spans="1:20" ht="15">
      <c r="A6037" s="291" t="s">
        <v>3965</v>
      </c>
      <c r="B6037" s="63" t="s">
        <v>4026</v>
      </c>
      <c r="C6037" s="3"/>
      <c r="D6037" s="3"/>
      <c r="E6037" s="9"/>
      <c r="F6037" s="9"/>
      <c r="G6037" s="9"/>
      <c r="H6037" s="67"/>
      <c r="L6037" s="69"/>
      <c r="M6037" s="69"/>
      <c r="N6037" s="67"/>
      <c r="T6037"/>
    </row>
    <row r="6038" spans="1:20" ht="15">
      <c r="A6038" s="291" t="s">
        <v>3966</v>
      </c>
      <c r="B6038" s="63" t="s">
        <v>4027</v>
      </c>
      <c r="C6038" s="3"/>
      <c r="D6038" s="3"/>
      <c r="E6038" s="9"/>
      <c r="F6038" s="9"/>
      <c r="G6038" s="9"/>
      <c r="H6038" s="67"/>
      <c r="L6038" s="69"/>
      <c r="M6038" s="69"/>
      <c r="N6038" s="67"/>
      <c r="T6038"/>
    </row>
    <row r="6039" spans="1:20" ht="15">
      <c r="A6039" s="291" t="s">
        <v>4034</v>
      </c>
      <c r="B6039" s="63" t="s">
        <v>4028</v>
      </c>
      <c r="C6039" s="3"/>
      <c r="D6039" s="3"/>
      <c r="E6039" s="9"/>
      <c r="F6039" s="9"/>
      <c r="G6039" s="9"/>
      <c r="H6039" s="67"/>
      <c r="L6039" s="69"/>
      <c r="M6039" s="69"/>
      <c r="N6039" s="67"/>
      <c r="T6039"/>
    </row>
    <row r="6040" spans="1:20" ht="15">
      <c r="A6040" s="291" t="s">
        <v>4187</v>
      </c>
      <c r="B6040" s="63" t="s">
        <v>4029</v>
      </c>
      <c r="C6040" s="3"/>
      <c r="D6040" s="3"/>
      <c r="E6040" s="9"/>
      <c r="F6040" s="9"/>
      <c r="G6040" s="9"/>
      <c r="H6040" s="67"/>
      <c r="L6040" s="69"/>
      <c r="M6040" s="69"/>
      <c r="N6040" s="67"/>
      <c r="T6040"/>
    </row>
    <row r="6041" spans="1:20" ht="15">
      <c r="A6041" s="291" t="s">
        <v>4312</v>
      </c>
      <c r="B6041" s="63" t="s">
        <v>4030</v>
      </c>
      <c r="C6041" s="3"/>
      <c r="D6041" s="3"/>
      <c r="E6041" s="9"/>
      <c r="F6041" s="9"/>
      <c r="G6041" s="9"/>
      <c r="H6041" s="67"/>
      <c r="L6041" s="69"/>
      <c r="M6041" s="69"/>
      <c r="N6041" s="67"/>
      <c r="T6041"/>
    </row>
    <row r="6042" spans="1:20" ht="15">
      <c r="A6042" s="291" t="s">
        <v>4372</v>
      </c>
      <c r="B6042" s="63" t="s">
        <v>4031</v>
      </c>
      <c r="C6042" s="3"/>
      <c r="D6042" s="3"/>
      <c r="E6042" s="9"/>
      <c r="F6042" s="9"/>
      <c r="G6042" s="9"/>
      <c r="H6042" s="67"/>
      <c r="L6042" s="69"/>
      <c r="M6042" s="69"/>
      <c r="N6042" s="67"/>
      <c r="T6042"/>
    </row>
    <row r="6043" spans="1:20" ht="15">
      <c r="A6043" s="291" t="s">
        <v>4373</v>
      </c>
      <c r="B6043" s="63" t="s">
        <v>4032</v>
      </c>
      <c r="C6043" s="3"/>
      <c r="D6043" s="3"/>
      <c r="E6043" s="9"/>
      <c r="F6043" s="9"/>
      <c r="G6043" s="9"/>
      <c r="H6043" s="67"/>
      <c r="L6043" s="69"/>
      <c r="M6043" s="69"/>
      <c r="N6043" s="67"/>
      <c r="T6043"/>
    </row>
    <row r="6044" spans="1:20" ht="15">
      <c r="A6044" s="291" t="s">
        <v>4374</v>
      </c>
      <c r="B6044" s="63" t="s">
        <v>4035</v>
      </c>
      <c r="C6044" s="3"/>
      <c r="D6044" s="3"/>
      <c r="E6044" s="9"/>
      <c r="F6044" s="9"/>
      <c r="G6044" s="9"/>
      <c r="H6044" s="67"/>
      <c r="L6044" s="69"/>
      <c r="M6044" s="69"/>
      <c r="N6044" s="67"/>
      <c r="T6044"/>
    </row>
    <row r="6045" spans="1:20" ht="15">
      <c r="A6045" s="291" t="s">
        <v>4375</v>
      </c>
      <c r="B6045" s="63" t="s">
        <v>4186</v>
      </c>
      <c r="C6045" s="3"/>
      <c r="D6045" s="3"/>
      <c r="E6045" s="9"/>
      <c r="F6045" s="9"/>
      <c r="G6045" s="9"/>
      <c r="H6045" s="67"/>
      <c r="L6045" s="69"/>
      <c r="M6045" s="69"/>
      <c r="N6045" s="67"/>
      <c r="T6045"/>
    </row>
    <row r="6046" spans="1:20" ht="15">
      <c r="A6046" s="291" t="s">
        <v>4376</v>
      </c>
      <c r="B6046" s="63" t="s">
        <v>4309</v>
      </c>
      <c r="C6046" s="3"/>
      <c r="D6046" s="3"/>
      <c r="E6046" s="9"/>
      <c r="F6046" s="9"/>
      <c r="G6046" s="9"/>
      <c r="H6046" s="67"/>
      <c r="L6046" s="69"/>
      <c r="M6046" s="69"/>
      <c r="N6046" s="67"/>
      <c r="T6046"/>
    </row>
    <row r="6047" spans="1:20" ht="15">
      <c r="A6047" s="28"/>
      <c r="B6047" s="63"/>
      <c r="E6047" s="9"/>
      <c r="F6047" s="9"/>
      <c r="G6047" s="9"/>
      <c r="H6047" s="67"/>
      <c r="L6047" s="69"/>
      <c r="M6047" s="69"/>
      <c r="N6047" s="67"/>
      <c r="T6047"/>
    </row>
    <row r="6048" spans="1:20" ht="15">
      <c r="A6048" s="28"/>
      <c r="B6048" s="63"/>
      <c r="E6048" s="9"/>
      <c r="L6048" s="69"/>
      <c r="M6048" s="69"/>
      <c r="T6048"/>
    </row>
    <row r="6049" spans="1:25" ht="15">
      <c r="A6049" s="28"/>
      <c r="B6049" s="63"/>
      <c r="E6049" s="9"/>
      <c r="L6049" s="69"/>
      <c r="M6049" s="69"/>
      <c r="T6049"/>
    </row>
    <row r="6050" spans="1:25" ht="25.5">
      <c r="A6050" s="23" t="s">
        <v>213</v>
      </c>
      <c r="L6050" s="69"/>
      <c r="M6050" s="69"/>
      <c r="T6050"/>
    </row>
    <row r="6051" spans="1:25">
      <c r="L6051" s="69"/>
      <c r="M6051" s="69"/>
      <c r="T6051"/>
    </row>
    <row r="6052" spans="1:25" ht="15">
      <c r="A6052" s="39"/>
      <c r="B6052" s="39"/>
      <c r="C6052" s="39"/>
      <c r="D6052" s="39"/>
      <c r="E6052" s="61">
        <v>2016</v>
      </c>
      <c r="F6052" s="61">
        <v>2017</v>
      </c>
      <c r="G6052" s="61">
        <v>2018</v>
      </c>
      <c r="H6052" s="61">
        <v>2019</v>
      </c>
      <c r="I6052" s="61">
        <v>2020</v>
      </c>
      <c r="J6052" s="61">
        <v>2021</v>
      </c>
      <c r="K6052" s="61">
        <v>2022</v>
      </c>
      <c r="L6052" s="61">
        <v>2023</v>
      </c>
      <c r="M6052" s="61">
        <v>2024</v>
      </c>
      <c r="O6052" s="70" t="s">
        <v>40</v>
      </c>
      <c r="T6052"/>
    </row>
    <row r="6053" spans="1:25" ht="15">
      <c r="A6053" s="28" t="s">
        <v>0</v>
      </c>
      <c r="B6053" s="63" t="s">
        <v>33</v>
      </c>
      <c r="E6053" s="9" t="s">
        <v>183</v>
      </c>
      <c r="F6053" s="212">
        <v>476.4</v>
      </c>
      <c r="G6053" s="213">
        <v>571</v>
      </c>
      <c r="H6053" s="96">
        <v>549.19999999999345</v>
      </c>
      <c r="I6053" s="9">
        <v>0</v>
      </c>
      <c r="J6053" s="9">
        <v>0</v>
      </c>
      <c r="K6053" s="9">
        <v>0</v>
      </c>
      <c r="L6053" s="9">
        <v>430.70000000000073</v>
      </c>
      <c r="M6053" s="9"/>
      <c r="O6053" s="67">
        <v>2027.2999999999943</v>
      </c>
      <c r="Q6053" t="s">
        <v>1231</v>
      </c>
      <c r="T6053" t="s">
        <v>1703</v>
      </c>
      <c r="U6053" s="63"/>
      <c r="V6053" s="63"/>
      <c r="W6053" s="265"/>
      <c r="X6053" s="317"/>
      <c r="Y6053" s="63"/>
    </row>
    <row r="6054" spans="1:25" ht="15">
      <c r="A6054" s="28" t="s">
        <v>2</v>
      </c>
      <c r="B6054" s="63" t="s">
        <v>9</v>
      </c>
      <c r="E6054" s="9" t="s">
        <v>183</v>
      </c>
      <c r="F6054" s="9">
        <v>251.2</v>
      </c>
      <c r="G6054" s="211">
        <v>494.9</v>
      </c>
      <c r="H6054" s="96">
        <v>610.59999999999854</v>
      </c>
      <c r="I6054" s="9">
        <v>0</v>
      </c>
      <c r="J6054" s="9">
        <v>0</v>
      </c>
      <c r="K6054" s="9">
        <v>0</v>
      </c>
      <c r="L6054" s="9">
        <v>386.29999999998108</v>
      </c>
      <c r="M6054" s="9"/>
      <c r="O6054" s="67">
        <v>1742.9999999999795</v>
      </c>
      <c r="Q6054" t="s">
        <v>307</v>
      </c>
      <c r="T6054"/>
      <c r="U6054" s="273"/>
      <c r="V6054" s="63"/>
      <c r="W6054" s="283"/>
      <c r="X6054" s="317"/>
      <c r="Y6054" s="63"/>
    </row>
    <row r="6055" spans="1:25" ht="15">
      <c r="A6055" s="28" t="s">
        <v>3</v>
      </c>
      <c r="B6055" s="63" t="s">
        <v>143</v>
      </c>
      <c r="E6055" s="9" t="s">
        <v>183</v>
      </c>
      <c r="F6055" s="216">
        <v>465.8</v>
      </c>
      <c r="G6055" s="212">
        <v>404.2</v>
      </c>
      <c r="H6055" s="67">
        <v>350.10000000000946</v>
      </c>
      <c r="I6055" s="9">
        <v>0</v>
      </c>
      <c r="J6055" s="9">
        <v>0</v>
      </c>
      <c r="K6055" s="9">
        <v>0</v>
      </c>
      <c r="L6055" s="216">
        <v>487.59999999999854</v>
      </c>
      <c r="M6055" s="216"/>
      <c r="O6055" s="67">
        <v>1707.700000000008</v>
      </c>
      <c r="Q6055" t="s">
        <v>819</v>
      </c>
      <c r="T6055"/>
      <c r="U6055" s="218"/>
      <c r="V6055" s="63"/>
      <c r="W6055" s="283"/>
      <c r="X6055" s="317"/>
      <c r="Y6055" s="63"/>
    </row>
    <row r="6056" spans="1:25" ht="15">
      <c r="A6056" s="28" t="s">
        <v>5</v>
      </c>
      <c r="B6056" s="63" t="s">
        <v>142</v>
      </c>
      <c r="E6056" s="9" t="s">
        <v>183</v>
      </c>
      <c r="F6056" s="216">
        <v>417.1</v>
      </c>
      <c r="G6056" s="9">
        <v>184.8</v>
      </c>
      <c r="H6056" s="131">
        <v>702.39999999999418</v>
      </c>
      <c r="I6056" s="9">
        <v>0</v>
      </c>
      <c r="J6056" s="9">
        <v>0</v>
      </c>
      <c r="K6056" s="9">
        <v>0</v>
      </c>
      <c r="L6056" s="9">
        <v>382.40000000000509</v>
      </c>
      <c r="M6056" s="9"/>
      <c r="O6056" s="67">
        <v>1686.6999999999994</v>
      </c>
      <c r="Q6056" t="s">
        <v>369</v>
      </c>
      <c r="T6056" t="s">
        <v>1703</v>
      </c>
      <c r="U6056" s="273"/>
      <c r="V6056" s="63"/>
      <c r="W6056" s="283"/>
      <c r="X6056" s="317"/>
      <c r="Y6056" s="63"/>
    </row>
    <row r="6057" spans="1:25" ht="15">
      <c r="A6057" s="28" t="s">
        <v>7</v>
      </c>
      <c r="B6057" s="63" t="s">
        <v>25</v>
      </c>
      <c r="E6057" s="9" t="s">
        <v>183</v>
      </c>
      <c r="F6057" s="213">
        <v>499</v>
      </c>
      <c r="G6057" s="9">
        <v>267.10000000000002</v>
      </c>
      <c r="H6057" s="67">
        <v>405.80000000000291</v>
      </c>
      <c r="I6057" s="9">
        <v>0</v>
      </c>
      <c r="J6057" s="9">
        <v>0</v>
      </c>
      <c r="K6057" s="9">
        <v>0</v>
      </c>
      <c r="L6057" s="9">
        <v>450.60000000000946</v>
      </c>
      <c r="M6057" s="9"/>
      <c r="O6057" s="67">
        <v>1622.5000000000123</v>
      </c>
      <c r="Q6057" t="s">
        <v>281</v>
      </c>
      <c r="T6057" t="s">
        <v>1703</v>
      </c>
      <c r="U6057" s="218"/>
      <c r="V6057" s="63"/>
      <c r="W6057" s="283"/>
      <c r="X6057" s="317"/>
      <c r="Y6057" s="63"/>
    </row>
    <row r="6058" spans="1:25" ht="15">
      <c r="A6058" s="28" t="s">
        <v>8</v>
      </c>
      <c r="B6058" s="63" t="s">
        <v>11</v>
      </c>
      <c r="E6058" s="9" t="s">
        <v>183</v>
      </c>
      <c r="F6058" s="216">
        <v>416.1</v>
      </c>
      <c r="G6058" s="216">
        <v>335.1</v>
      </c>
      <c r="H6058" s="96">
        <v>540.20000000000073</v>
      </c>
      <c r="I6058" s="9">
        <v>0</v>
      </c>
      <c r="J6058" s="9">
        <v>0</v>
      </c>
      <c r="K6058" s="9">
        <v>0</v>
      </c>
      <c r="L6058" s="9">
        <v>240.59999999999491</v>
      </c>
      <c r="M6058" s="9"/>
      <c r="O6058" s="67">
        <v>1531.9999999999957</v>
      </c>
      <c r="Q6058" t="s">
        <v>372</v>
      </c>
      <c r="T6058"/>
      <c r="U6058" s="218"/>
      <c r="V6058" s="63"/>
      <c r="W6058" s="283"/>
      <c r="X6058" s="317"/>
      <c r="Y6058" s="63"/>
    </row>
    <row r="6059" spans="1:25" ht="15">
      <c r="A6059" s="28" t="s">
        <v>10</v>
      </c>
      <c r="B6059" s="63" t="s">
        <v>31</v>
      </c>
      <c r="E6059" s="9" t="s">
        <v>183</v>
      </c>
      <c r="F6059" s="216">
        <v>425.5</v>
      </c>
      <c r="G6059" s="9">
        <v>155</v>
      </c>
      <c r="H6059" s="67">
        <v>502.09999999999127</v>
      </c>
      <c r="I6059" s="9">
        <v>0</v>
      </c>
      <c r="J6059" s="9">
        <v>0</v>
      </c>
      <c r="K6059" s="9">
        <v>0</v>
      </c>
      <c r="L6059" s="9">
        <v>434.59999999999854</v>
      </c>
      <c r="M6059" s="9"/>
      <c r="O6059" s="67">
        <v>1517.1999999999898</v>
      </c>
      <c r="Q6059" t="s">
        <v>297</v>
      </c>
      <c r="T6059"/>
      <c r="U6059" s="63"/>
      <c r="V6059" s="63"/>
      <c r="W6059" s="265"/>
      <c r="X6059" s="317"/>
      <c r="Y6059" s="63"/>
    </row>
    <row r="6060" spans="1:25" ht="15">
      <c r="A6060" s="28" t="s">
        <v>12</v>
      </c>
      <c r="B6060" s="63" t="s">
        <v>17</v>
      </c>
      <c r="E6060" s="9" t="s">
        <v>183</v>
      </c>
      <c r="F6060" s="9">
        <v>330.9</v>
      </c>
      <c r="G6060" s="9">
        <v>192.4</v>
      </c>
      <c r="H6060" s="67">
        <v>523.89999999999782</v>
      </c>
      <c r="I6060" s="9">
        <v>0</v>
      </c>
      <c r="J6060" s="9">
        <v>0</v>
      </c>
      <c r="K6060" s="9">
        <v>0</v>
      </c>
      <c r="L6060" s="9">
        <v>423.60000000000218</v>
      </c>
      <c r="M6060" s="9"/>
      <c r="O6060" s="67">
        <v>1470.8</v>
      </c>
      <c r="T6060"/>
      <c r="U6060" s="273"/>
      <c r="V6060" s="63"/>
      <c r="W6060" s="283"/>
      <c r="X6060" s="317"/>
      <c r="Y6060" s="63"/>
    </row>
    <row r="6061" spans="1:25" ht="15">
      <c r="A6061" s="28" t="s">
        <v>14</v>
      </c>
      <c r="B6061" s="63" t="s">
        <v>141</v>
      </c>
      <c r="E6061" s="9" t="s">
        <v>183</v>
      </c>
      <c r="F6061" s="9">
        <v>387.2</v>
      </c>
      <c r="G6061" s="9">
        <v>262.10000000000002</v>
      </c>
      <c r="H6061" s="96">
        <v>558.09999999999491</v>
      </c>
      <c r="I6061" s="9">
        <v>0</v>
      </c>
      <c r="J6061" s="9">
        <v>0</v>
      </c>
      <c r="K6061" s="9">
        <v>0</v>
      </c>
      <c r="L6061" s="9">
        <v>238.80000000000655</v>
      </c>
      <c r="M6061" s="9"/>
      <c r="O6061" s="67">
        <v>1446.2000000000014</v>
      </c>
      <c r="Q6061" t="s">
        <v>287</v>
      </c>
      <c r="T6061"/>
      <c r="U6061" s="273"/>
      <c r="V6061" s="63"/>
      <c r="W6061" s="283"/>
      <c r="X6061" s="317"/>
      <c r="Y6061" s="63"/>
    </row>
    <row r="6062" spans="1:25" ht="15">
      <c r="A6062" s="28" t="s">
        <v>16</v>
      </c>
      <c r="B6062" s="63" t="s">
        <v>21</v>
      </c>
      <c r="E6062" s="9" t="s">
        <v>183</v>
      </c>
      <c r="F6062" s="9">
        <v>323.5</v>
      </c>
      <c r="G6062" s="9">
        <v>216.6</v>
      </c>
      <c r="H6062" s="67">
        <v>510.30000000000655</v>
      </c>
      <c r="I6062" s="9">
        <v>0</v>
      </c>
      <c r="J6062" s="9">
        <v>0</v>
      </c>
      <c r="K6062" s="9">
        <v>0</v>
      </c>
      <c r="L6062" s="9">
        <v>301.50000000000364</v>
      </c>
      <c r="M6062" s="9"/>
      <c r="O6062" s="67">
        <v>1351.9000000000101</v>
      </c>
      <c r="T6062"/>
      <c r="U6062" s="63"/>
      <c r="V6062" s="63"/>
      <c r="W6062" s="265"/>
      <c r="X6062" s="317"/>
      <c r="Y6062" s="63"/>
    </row>
    <row r="6063" spans="1:25" ht="15">
      <c r="A6063" s="28" t="s">
        <v>18</v>
      </c>
      <c r="B6063" s="63" t="s">
        <v>37</v>
      </c>
      <c r="E6063" s="9" t="s">
        <v>183</v>
      </c>
      <c r="F6063" s="9">
        <v>161.9</v>
      </c>
      <c r="G6063" s="9">
        <v>217.2</v>
      </c>
      <c r="H6063" s="67">
        <v>499.80000000000655</v>
      </c>
      <c r="I6063" s="9">
        <v>0</v>
      </c>
      <c r="J6063" s="9">
        <v>0</v>
      </c>
      <c r="K6063" s="9">
        <v>0</v>
      </c>
      <c r="L6063" s="9">
        <v>402.70000000000073</v>
      </c>
      <c r="M6063" s="9"/>
      <c r="O6063" s="67">
        <v>1281.6000000000072</v>
      </c>
      <c r="T6063"/>
      <c r="U6063" s="218"/>
      <c r="V6063" s="63"/>
      <c r="W6063" s="283"/>
      <c r="X6063" s="317"/>
      <c r="Y6063" s="63"/>
    </row>
    <row r="6064" spans="1:25" ht="15">
      <c r="A6064" s="28" t="s">
        <v>20</v>
      </c>
      <c r="B6064" s="63" t="s">
        <v>27</v>
      </c>
      <c r="E6064" s="9" t="s">
        <v>183</v>
      </c>
      <c r="F6064" s="211">
        <v>497.2</v>
      </c>
      <c r="G6064" s="9">
        <v>228</v>
      </c>
      <c r="H6064" s="67">
        <v>399.70000000000073</v>
      </c>
      <c r="I6064" s="9">
        <v>0</v>
      </c>
      <c r="J6064" s="9">
        <v>0</v>
      </c>
      <c r="K6064" s="9">
        <v>0</v>
      </c>
      <c r="L6064" s="9">
        <v>154.19999999999709</v>
      </c>
      <c r="M6064" s="9"/>
      <c r="O6064" s="67">
        <v>1279.0999999999979</v>
      </c>
      <c r="Q6064" t="s">
        <v>300</v>
      </c>
      <c r="T6064"/>
      <c r="U6064" s="63"/>
      <c r="V6064" s="63"/>
      <c r="W6064" s="283"/>
      <c r="X6064" s="317"/>
      <c r="Y6064" s="63"/>
    </row>
    <row r="6065" spans="1:25" ht="15">
      <c r="A6065" s="28" t="s">
        <v>22</v>
      </c>
      <c r="B6065" s="63" t="s">
        <v>757</v>
      </c>
      <c r="E6065" s="9" t="s">
        <v>183</v>
      </c>
      <c r="F6065" s="9" t="s">
        <v>278</v>
      </c>
      <c r="G6065" s="9" t="s">
        <v>278</v>
      </c>
      <c r="H6065" s="132">
        <v>645.700000000008</v>
      </c>
      <c r="I6065" s="9">
        <v>0</v>
      </c>
      <c r="J6065" s="9">
        <v>0</v>
      </c>
      <c r="K6065" s="9">
        <v>0</v>
      </c>
      <c r="L6065" s="216">
        <v>585.29999999999563</v>
      </c>
      <c r="M6065" s="216"/>
      <c r="O6065" s="67">
        <v>1231.0000000000036</v>
      </c>
      <c r="Q6065" t="s">
        <v>353</v>
      </c>
      <c r="T6065"/>
      <c r="U6065" s="273"/>
      <c r="V6065" s="63"/>
      <c r="W6065" s="283"/>
      <c r="X6065" s="317"/>
      <c r="Y6065" s="63"/>
    </row>
    <row r="6066" spans="1:25" ht="15">
      <c r="A6066" s="28" t="s">
        <v>24</v>
      </c>
      <c r="B6066" s="63" t="s">
        <v>155</v>
      </c>
      <c r="E6066" s="9" t="s">
        <v>183</v>
      </c>
      <c r="F6066" s="9" t="s">
        <v>278</v>
      </c>
      <c r="G6066" s="9">
        <v>33.4</v>
      </c>
      <c r="H6066" s="96">
        <v>619.29999999999927</v>
      </c>
      <c r="I6066" s="9">
        <v>0</v>
      </c>
      <c r="J6066" s="9">
        <v>0</v>
      </c>
      <c r="K6066" s="9">
        <v>0</v>
      </c>
      <c r="L6066" s="216">
        <v>562.19999999999709</v>
      </c>
      <c r="M6066" s="216"/>
      <c r="O6066" s="67">
        <v>1214.8999999999965</v>
      </c>
      <c r="Q6066" t="s">
        <v>285</v>
      </c>
      <c r="T6066"/>
      <c r="U6066" s="63"/>
      <c r="V6066" s="63"/>
      <c r="W6066" s="283"/>
      <c r="X6066" s="317"/>
      <c r="Y6066" s="63"/>
    </row>
    <row r="6067" spans="1:25" ht="15">
      <c r="A6067" s="28" t="s">
        <v>26</v>
      </c>
      <c r="B6067" s="63" t="s">
        <v>19</v>
      </c>
      <c r="E6067" s="9" t="s">
        <v>183</v>
      </c>
      <c r="F6067" s="216">
        <v>396.1</v>
      </c>
      <c r="G6067" s="9">
        <v>244</v>
      </c>
      <c r="H6067" s="67">
        <v>538.30000000000291</v>
      </c>
      <c r="I6067" s="9">
        <v>0</v>
      </c>
      <c r="J6067" s="9">
        <v>0</v>
      </c>
      <c r="K6067" s="9">
        <v>0</v>
      </c>
      <c r="L6067" s="9" t="s">
        <v>278</v>
      </c>
      <c r="M6067" s="9"/>
      <c r="O6067" s="67">
        <v>1178.4000000000028</v>
      </c>
      <c r="Q6067" t="s">
        <v>288</v>
      </c>
      <c r="T6067"/>
      <c r="U6067" s="273"/>
      <c r="V6067" s="63"/>
      <c r="W6067" s="283"/>
      <c r="X6067" s="317"/>
      <c r="Y6067" s="63"/>
    </row>
    <row r="6068" spans="1:25" ht="15">
      <c r="A6068" s="28" t="s">
        <v>28</v>
      </c>
      <c r="B6068" s="63" t="s">
        <v>703</v>
      </c>
      <c r="E6068" s="9" t="s">
        <v>183</v>
      </c>
      <c r="F6068" s="9" t="s">
        <v>278</v>
      </c>
      <c r="G6068" s="9" t="s">
        <v>278</v>
      </c>
      <c r="H6068" s="133">
        <v>635.19999999998981</v>
      </c>
      <c r="I6068" s="9">
        <v>0</v>
      </c>
      <c r="J6068" s="9">
        <v>0</v>
      </c>
      <c r="K6068" s="9">
        <v>0</v>
      </c>
      <c r="L6068" s="216">
        <v>490.49999999999636</v>
      </c>
      <c r="M6068" s="216"/>
      <c r="O6068" s="67">
        <v>1125.6999999999862</v>
      </c>
      <c r="Q6068" t="s">
        <v>308</v>
      </c>
      <c r="T6068"/>
      <c r="U6068" s="63"/>
      <c r="V6068" s="63"/>
      <c r="W6068" s="265"/>
      <c r="X6068" s="317"/>
      <c r="Y6068" s="63"/>
    </row>
    <row r="6069" spans="1:25" ht="15">
      <c r="A6069" s="28" t="s">
        <v>30</v>
      </c>
      <c r="B6069" s="63" t="s">
        <v>39</v>
      </c>
      <c r="E6069" s="9" t="s">
        <v>183</v>
      </c>
      <c r="F6069" s="9">
        <v>304.89999999999998</v>
      </c>
      <c r="G6069" s="216">
        <v>389.8</v>
      </c>
      <c r="H6069" s="67">
        <v>402.09999999999854</v>
      </c>
      <c r="I6069" s="9">
        <v>0</v>
      </c>
      <c r="J6069" s="9">
        <v>0</v>
      </c>
      <c r="K6069" s="9">
        <v>0</v>
      </c>
      <c r="L6069" s="9" t="s">
        <v>278</v>
      </c>
      <c r="M6069" s="9"/>
      <c r="O6069" s="67">
        <v>1096.7999999999986</v>
      </c>
      <c r="Q6069" t="s">
        <v>283</v>
      </c>
      <c r="T6069"/>
      <c r="U6069" s="63"/>
      <c r="V6069" s="63"/>
      <c r="W6069" s="283"/>
      <c r="X6069" s="317"/>
      <c r="Y6069" s="63"/>
    </row>
    <row r="6070" spans="1:25" ht="15">
      <c r="A6070" s="28" t="s">
        <v>32</v>
      </c>
      <c r="B6070" s="63" t="s">
        <v>154</v>
      </c>
      <c r="E6070" s="9" t="s">
        <v>183</v>
      </c>
      <c r="F6070" s="9" t="s">
        <v>278</v>
      </c>
      <c r="G6070" s="9">
        <v>247.7</v>
      </c>
      <c r="H6070" s="67">
        <v>442.59999999999854</v>
      </c>
      <c r="I6070" s="9">
        <v>0</v>
      </c>
      <c r="J6070" s="9">
        <v>0</v>
      </c>
      <c r="K6070" s="9">
        <v>0</v>
      </c>
      <c r="L6070" s="9">
        <v>355</v>
      </c>
      <c r="M6070" s="9"/>
      <c r="O6070" s="67">
        <v>1045.2999999999986</v>
      </c>
      <c r="T6070"/>
      <c r="U6070" s="273"/>
      <c r="V6070" s="63"/>
      <c r="W6070" s="283"/>
      <c r="X6070" s="317"/>
      <c r="Y6070" s="63"/>
    </row>
    <row r="6071" spans="1:25" ht="15">
      <c r="A6071" s="28" t="s">
        <v>34</v>
      </c>
      <c r="B6071" s="63" t="s">
        <v>35</v>
      </c>
      <c r="E6071" s="9" t="s">
        <v>183</v>
      </c>
      <c r="F6071" s="216">
        <v>394</v>
      </c>
      <c r="G6071" s="216">
        <v>268.10000000000002</v>
      </c>
      <c r="H6071" s="67">
        <v>348.40000000000146</v>
      </c>
      <c r="I6071" s="9">
        <v>0</v>
      </c>
      <c r="J6071" s="9">
        <v>0</v>
      </c>
      <c r="K6071" s="9">
        <v>0</v>
      </c>
      <c r="L6071" s="9" t="s">
        <v>278</v>
      </c>
      <c r="M6071" s="9"/>
      <c r="O6071" s="67">
        <v>1010.5000000000015</v>
      </c>
      <c r="Q6071" t="s">
        <v>317</v>
      </c>
      <c r="T6071"/>
      <c r="U6071" s="63"/>
      <c r="V6071" s="63"/>
      <c r="W6071" s="265"/>
      <c r="X6071" s="317"/>
      <c r="Y6071" s="63"/>
    </row>
    <row r="6072" spans="1:25" ht="15">
      <c r="A6072" s="28" t="s">
        <v>36</v>
      </c>
      <c r="B6072" s="63" t="s">
        <v>740</v>
      </c>
      <c r="E6072" s="9" t="s">
        <v>183</v>
      </c>
      <c r="F6072" s="9" t="s">
        <v>278</v>
      </c>
      <c r="G6072" s="9" t="s">
        <v>278</v>
      </c>
      <c r="H6072" s="67">
        <v>530.19999999998981</v>
      </c>
      <c r="I6072" s="9">
        <v>0</v>
      </c>
      <c r="J6072" s="9">
        <v>0</v>
      </c>
      <c r="K6072" s="9">
        <v>0</v>
      </c>
      <c r="L6072" s="9">
        <v>413.39999999999418</v>
      </c>
      <c r="M6072" s="9"/>
      <c r="O6072" s="67">
        <v>943.59999999998399</v>
      </c>
      <c r="T6072"/>
      <c r="U6072" s="63"/>
      <c r="V6072" s="63"/>
      <c r="W6072" s="265"/>
      <c r="X6072" s="317"/>
      <c r="Y6072" s="63"/>
    </row>
    <row r="6073" spans="1:25" ht="15">
      <c r="A6073" s="28" t="s">
        <v>38</v>
      </c>
      <c r="B6073" s="63" t="s">
        <v>162</v>
      </c>
      <c r="E6073" s="9" t="s">
        <v>183</v>
      </c>
      <c r="F6073" s="9" t="s">
        <v>278</v>
      </c>
      <c r="G6073" s="9">
        <v>112.3</v>
      </c>
      <c r="H6073" s="67">
        <v>347.90000000000146</v>
      </c>
      <c r="I6073" s="9">
        <v>0</v>
      </c>
      <c r="J6073" s="9">
        <v>0</v>
      </c>
      <c r="K6073" s="9">
        <v>0</v>
      </c>
      <c r="L6073" s="9">
        <v>483.20000000000437</v>
      </c>
      <c r="M6073" s="9"/>
      <c r="O6073" s="67">
        <v>943.40000000000578</v>
      </c>
      <c r="T6073"/>
      <c r="U6073" s="273"/>
      <c r="V6073" s="63"/>
      <c r="W6073" s="282"/>
      <c r="X6073" s="317"/>
      <c r="Y6073" s="63"/>
    </row>
    <row r="6074" spans="1:25" ht="15">
      <c r="A6074" s="28" t="s">
        <v>145</v>
      </c>
      <c r="B6074" s="63" t="s">
        <v>153</v>
      </c>
      <c r="E6074" s="9" t="s">
        <v>183</v>
      </c>
      <c r="F6074" s="9" t="s">
        <v>278</v>
      </c>
      <c r="G6074" s="216">
        <v>355.7</v>
      </c>
      <c r="H6074" s="67">
        <v>241.10000000000946</v>
      </c>
      <c r="I6074" s="9">
        <v>0</v>
      </c>
      <c r="J6074" s="9">
        <v>0</v>
      </c>
      <c r="K6074" s="9">
        <v>0</v>
      </c>
      <c r="L6074" s="9">
        <v>327.89999999999782</v>
      </c>
      <c r="M6074" s="9"/>
      <c r="O6074" s="67">
        <v>924.70000000000732</v>
      </c>
      <c r="Q6074" t="s">
        <v>284</v>
      </c>
      <c r="T6074"/>
      <c r="U6074" s="273"/>
      <c r="V6074" s="63"/>
      <c r="W6074" s="283"/>
      <c r="X6074" s="317"/>
      <c r="Y6074" s="63"/>
    </row>
    <row r="6075" spans="1:25" ht="15">
      <c r="A6075" s="28" t="s">
        <v>146</v>
      </c>
      <c r="B6075" s="63" t="s">
        <v>6</v>
      </c>
      <c r="E6075" s="9" t="s">
        <v>183</v>
      </c>
      <c r="F6075" s="216">
        <v>426.1</v>
      </c>
      <c r="G6075" s="9">
        <v>116.8</v>
      </c>
      <c r="H6075" s="67">
        <v>366.60000000000946</v>
      </c>
      <c r="I6075" s="9">
        <v>0</v>
      </c>
      <c r="J6075" s="9">
        <v>0</v>
      </c>
      <c r="K6075" s="9">
        <v>0</v>
      </c>
      <c r="L6075" s="9" t="s">
        <v>278</v>
      </c>
      <c r="M6075" s="9"/>
      <c r="O6075" s="67">
        <v>909.50000000000944</v>
      </c>
      <c r="Q6075" t="s">
        <v>284</v>
      </c>
      <c r="T6075"/>
      <c r="U6075" s="273"/>
      <c r="V6075" s="63"/>
      <c r="W6075" s="283"/>
      <c r="X6075" s="317"/>
      <c r="Y6075" s="63"/>
    </row>
    <row r="6076" spans="1:25" ht="15">
      <c r="A6076" s="28" t="s">
        <v>147</v>
      </c>
      <c r="B6076" s="63" t="s">
        <v>705</v>
      </c>
      <c r="E6076" s="9" t="s">
        <v>183</v>
      </c>
      <c r="F6076" s="9" t="s">
        <v>278</v>
      </c>
      <c r="G6076" s="9" t="s">
        <v>278</v>
      </c>
      <c r="H6076" s="96">
        <v>558.80000000001019</v>
      </c>
      <c r="I6076" s="9">
        <v>0</v>
      </c>
      <c r="J6076" s="9">
        <v>0</v>
      </c>
      <c r="K6076" s="9">
        <v>0</v>
      </c>
      <c r="L6076" s="9">
        <v>338</v>
      </c>
      <c r="M6076" s="9"/>
      <c r="O6076" s="67">
        <v>896.80000000001019</v>
      </c>
      <c r="Q6076" t="s">
        <v>292</v>
      </c>
      <c r="T6076"/>
      <c r="U6076" s="63"/>
      <c r="V6076" s="63"/>
      <c r="W6076" s="265"/>
      <c r="X6076" s="317"/>
      <c r="Y6076" s="63"/>
    </row>
    <row r="6077" spans="1:25" ht="15">
      <c r="A6077" s="28" t="s">
        <v>151</v>
      </c>
      <c r="B6077" s="63" t="s">
        <v>747</v>
      </c>
      <c r="E6077" s="9" t="s">
        <v>183</v>
      </c>
      <c r="F6077" s="9" t="s">
        <v>278</v>
      </c>
      <c r="G6077" s="9" t="s">
        <v>278</v>
      </c>
      <c r="H6077" s="67">
        <v>443.69999999999345</v>
      </c>
      <c r="I6077" s="9">
        <v>0</v>
      </c>
      <c r="J6077" s="9">
        <v>0</v>
      </c>
      <c r="K6077" s="9">
        <v>0</v>
      </c>
      <c r="L6077" s="9">
        <v>440.5</v>
      </c>
      <c r="M6077" s="9"/>
      <c r="O6077" s="67">
        <v>884.19999999999345</v>
      </c>
      <c r="T6077"/>
      <c r="U6077" s="273"/>
      <c r="V6077" s="63"/>
      <c r="W6077" s="283"/>
      <c r="X6077" s="317"/>
      <c r="Y6077" s="63"/>
    </row>
    <row r="6078" spans="1:25" ht="15">
      <c r="A6078" s="28" t="s">
        <v>157</v>
      </c>
      <c r="B6078" s="63" t="s">
        <v>706</v>
      </c>
      <c r="E6078" s="9" t="s">
        <v>183</v>
      </c>
      <c r="F6078" s="9" t="s">
        <v>278</v>
      </c>
      <c r="G6078" s="9" t="s">
        <v>278</v>
      </c>
      <c r="H6078" s="67">
        <v>482.89999999999418</v>
      </c>
      <c r="I6078" s="9">
        <v>0</v>
      </c>
      <c r="J6078" s="9">
        <v>0</v>
      </c>
      <c r="K6078" s="9">
        <v>0</v>
      </c>
      <c r="L6078" s="9">
        <v>378.19999999999345</v>
      </c>
      <c r="M6078" s="9"/>
      <c r="O6078" s="67">
        <v>861.09999999998763</v>
      </c>
      <c r="T6078"/>
      <c r="U6078" s="218"/>
      <c r="V6078" s="63"/>
      <c r="W6078" s="283"/>
      <c r="X6078" s="317"/>
      <c r="Y6078" s="63"/>
    </row>
    <row r="6079" spans="1:25" ht="15">
      <c r="A6079" s="28" t="s">
        <v>159</v>
      </c>
      <c r="B6079" s="63" t="s">
        <v>13</v>
      </c>
      <c r="E6079" s="9" t="s">
        <v>183</v>
      </c>
      <c r="F6079" s="9">
        <v>280.5</v>
      </c>
      <c r="G6079" s="216">
        <v>288.8</v>
      </c>
      <c r="H6079" s="67">
        <v>214.00000000000728</v>
      </c>
      <c r="I6079" s="9">
        <v>0</v>
      </c>
      <c r="J6079" s="9">
        <v>0</v>
      </c>
      <c r="K6079" s="9">
        <v>0</v>
      </c>
      <c r="L6079" s="9">
        <v>67.299999999991996</v>
      </c>
      <c r="M6079" s="9"/>
      <c r="O6079" s="67">
        <v>850.59999999999923</v>
      </c>
      <c r="Q6079" t="s">
        <v>288</v>
      </c>
      <c r="T6079"/>
      <c r="U6079" s="63"/>
      <c r="V6079" s="63"/>
      <c r="W6079" s="283"/>
      <c r="X6079" s="317"/>
      <c r="Y6079" s="63"/>
    </row>
    <row r="6080" spans="1:25" ht="15">
      <c r="A6080" s="28" t="s">
        <v>160</v>
      </c>
      <c r="B6080" s="63" t="s">
        <v>1</v>
      </c>
      <c r="E6080" s="9" t="s">
        <v>183</v>
      </c>
      <c r="F6080" s="9">
        <v>339.2</v>
      </c>
      <c r="G6080" s="9">
        <v>260.39999999999998</v>
      </c>
      <c r="H6080" s="67">
        <v>96</v>
      </c>
      <c r="I6080" s="9">
        <v>0</v>
      </c>
      <c r="J6080" s="9">
        <v>0</v>
      </c>
      <c r="K6080" s="9">
        <v>0</v>
      </c>
      <c r="L6080" s="9">
        <v>151.89999999999418</v>
      </c>
      <c r="M6080" s="9"/>
      <c r="O6080" s="67">
        <v>847.49999999999409</v>
      </c>
      <c r="T6080"/>
      <c r="U6080" s="273"/>
      <c r="V6080" s="63"/>
      <c r="W6080" s="283"/>
      <c r="X6080" s="317"/>
      <c r="Y6080" s="63"/>
    </row>
    <row r="6081" spans="1:25" ht="15">
      <c r="A6081" s="28" t="s">
        <v>161</v>
      </c>
      <c r="B6081" s="63" t="s">
        <v>720</v>
      </c>
      <c r="E6081" s="9" t="s">
        <v>183</v>
      </c>
      <c r="F6081" s="9" t="s">
        <v>278</v>
      </c>
      <c r="G6081" s="9" t="s">
        <v>278</v>
      </c>
      <c r="H6081" s="67">
        <v>535.19999999999345</v>
      </c>
      <c r="I6081" s="9">
        <v>0</v>
      </c>
      <c r="J6081" s="9">
        <v>0</v>
      </c>
      <c r="K6081" s="9">
        <v>0</v>
      </c>
      <c r="L6081" s="9">
        <v>280.00000000000364</v>
      </c>
      <c r="M6081" s="9"/>
      <c r="O6081" s="67">
        <v>815.19999999999709</v>
      </c>
      <c r="T6081"/>
      <c r="U6081" s="63"/>
      <c r="V6081" s="63"/>
      <c r="W6081" s="265"/>
      <c r="X6081" s="317"/>
      <c r="Y6081" s="63"/>
    </row>
    <row r="6082" spans="1:25" ht="15">
      <c r="A6082" s="28" t="s">
        <v>163</v>
      </c>
      <c r="B6082" s="63" t="s">
        <v>690</v>
      </c>
      <c r="E6082" s="9" t="s">
        <v>183</v>
      </c>
      <c r="F6082" s="9" t="s">
        <v>278</v>
      </c>
      <c r="G6082" s="9" t="s">
        <v>278</v>
      </c>
      <c r="H6082" s="67">
        <v>494.40000000000146</v>
      </c>
      <c r="I6082" s="9">
        <v>0</v>
      </c>
      <c r="J6082" s="9">
        <v>0</v>
      </c>
      <c r="K6082" s="9">
        <v>0</v>
      </c>
      <c r="L6082" s="9">
        <v>314.50000000000364</v>
      </c>
      <c r="M6082" s="9"/>
      <c r="O6082" s="67">
        <v>808.90000000000509</v>
      </c>
      <c r="T6082"/>
      <c r="U6082" s="273"/>
      <c r="V6082" s="63"/>
      <c r="W6082" s="282"/>
      <c r="X6082" s="317"/>
      <c r="Y6082" s="63"/>
    </row>
    <row r="6083" spans="1:25" ht="15">
      <c r="A6083" s="28" t="s">
        <v>274</v>
      </c>
      <c r="B6083" s="63" t="s">
        <v>719</v>
      </c>
      <c r="E6083" s="9" t="s">
        <v>183</v>
      </c>
      <c r="F6083" s="9" t="s">
        <v>278</v>
      </c>
      <c r="G6083" s="9" t="s">
        <v>278</v>
      </c>
      <c r="H6083" s="96">
        <v>576.90000000000146</v>
      </c>
      <c r="I6083" s="9">
        <v>0</v>
      </c>
      <c r="J6083" s="9">
        <v>0</v>
      </c>
      <c r="K6083" s="9">
        <v>0</v>
      </c>
      <c r="L6083" s="9">
        <v>206.10000000000582</v>
      </c>
      <c r="M6083" s="9"/>
      <c r="O6083" s="67">
        <v>783.00000000000728</v>
      </c>
      <c r="Q6083" t="s">
        <v>297</v>
      </c>
      <c r="T6083"/>
      <c r="U6083" s="273"/>
      <c r="V6083" s="63"/>
      <c r="W6083" s="282"/>
      <c r="X6083" s="317"/>
      <c r="Y6083" s="63"/>
    </row>
    <row r="6084" spans="1:25" ht="15">
      <c r="A6084" s="28" t="s">
        <v>275</v>
      </c>
      <c r="B6084" s="63" t="s">
        <v>15</v>
      </c>
      <c r="E6084" s="9" t="s">
        <v>183</v>
      </c>
      <c r="F6084" s="9">
        <v>391.8</v>
      </c>
      <c r="G6084" s="9">
        <v>59.6</v>
      </c>
      <c r="H6084" s="67">
        <v>58</v>
      </c>
      <c r="I6084" s="9">
        <v>0</v>
      </c>
      <c r="J6084" s="9">
        <v>0</v>
      </c>
      <c r="K6084" s="9">
        <v>0</v>
      </c>
      <c r="L6084" s="9">
        <v>253.90000000000146</v>
      </c>
      <c r="M6084" s="9"/>
      <c r="O6084" s="67">
        <v>763.30000000000155</v>
      </c>
      <c r="T6084"/>
      <c r="U6084" s="63"/>
      <c r="V6084" s="63"/>
      <c r="W6084" s="283"/>
      <c r="X6084" s="317"/>
      <c r="Y6084" s="63"/>
    </row>
    <row r="6085" spans="1:25" ht="15">
      <c r="A6085" s="28" t="s">
        <v>276</v>
      </c>
      <c r="B6085" s="63" t="s">
        <v>736</v>
      </c>
      <c r="E6085" s="9" t="s">
        <v>183</v>
      </c>
      <c r="F6085" s="9" t="s">
        <v>278</v>
      </c>
      <c r="G6085" s="9" t="s">
        <v>278</v>
      </c>
      <c r="H6085" s="67">
        <v>427.30000000000291</v>
      </c>
      <c r="I6085" s="9">
        <v>0</v>
      </c>
      <c r="J6085" s="9">
        <v>0</v>
      </c>
      <c r="K6085" s="9">
        <v>0</v>
      </c>
      <c r="L6085" s="9">
        <v>256</v>
      </c>
      <c r="M6085" s="9"/>
      <c r="O6085" s="67">
        <v>683.30000000000291</v>
      </c>
      <c r="T6085"/>
      <c r="U6085" s="273"/>
      <c r="V6085" s="63"/>
      <c r="W6085" s="283"/>
      <c r="X6085" s="317"/>
      <c r="Y6085" s="63"/>
    </row>
    <row r="6086" spans="1:25" ht="15">
      <c r="A6086" s="28" t="s">
        <v>277</v>
      </c>
      <c r="B6086" s="63" t="s">
        <v>2550</v>
      </c>
      <c r="C6086" s="3"/>
      <c r="D6086" s="3"/>
      <c r="E6086" s="9" t="s">
        <v>278</v>
      </c>
      <c r="F6086" s="9" t="s">
        <v>278</v>
      </c>
      <c r="G6086" s="9" t="s">
        <v>278</v>
      </c>
      <c r="H6086" s="9" t="s">
        <v>278</v>
      </c>
      <c r="I6086" s="9">
        <v>0</v>
      </c>
      <c r="J6086" s="9">
        <v>0</v>
      </c>
      <c r="K6086" s="9">
        <v>0</v>
      </c>
      <c r="L6086" s="213">
        <v>682.10000000000218</v>
      </c>
      <c r="M6086" s="213"/>
      <c r="N6086" s="67"/>
      <c r="O6086" s="67">
        <v>682.10000000000218</v>
      </c>
      <c r="Q6086" t="s">
        <v>281</v>
      </c>
      <c r="T6086" s="21" t="s">
        <v>1703</v>
      </c>
      <c r="U6086" s="63"/>
      <c r="V6086" s="63"/>
      <c r="W6086" s="265"/>
      <c r="X6086" s="317"/>
      <c r="Y6086" s="63"/>
    </row>
    <row r="6087" spans="1:25" ht="15">
      <c r="A6087" s="28" t="s">
        <v>692</v>
      </c>
      <c r="B6087" s="273" t="s">
        <v>1888</v>
      </c>
      <c r="C6087" s="3"/>
      <c r="D6087" s="3"/>
      <c r="E6087" s="9" t="s">
        <v>278</v>
      </c>
      <c r="F6087" s="9" t="s">
        <v>278</v>
      </c>
      <c r="G6087" s="9" t="s">
        <v>278</v>
      </c>
      <c r="H6087" s="9" t="s">
        <v>278</v>
      </c>
      <c r="I6087" s="9">
        <v>0</v>
      </c>
      <c r="J6087" s="9">
        <v>0</v>
      </c>
      <c r="K6087" s="9">
        <v>0</v>
      </c>
      <c r="L6087" s="211">
        <v>651.80000000000655</v>
      </c>
      <c r="M6087" s="211"/>
      <c r="O6087" s="67">
        <v>651.80000000000655</v>
      </c>
      <c r="Q6087" t="s">
        <v>300</v>
      </c>
      <c r="T6087"/>
      <c r="U6087" s="273"/>
      <c r="V6087" s="63"/>
      <c r="W6087" s="282"/>
      <c r="X6087" s="317"/>
      <c r="Y6087" s="63"/>
    </row>
    <row r="6088" spans="1:25" ht="15">
      <c r="A6088" s="28" t="s">
        <v>693</v>
      </c>
      <c r="B6088" s="63" t="s">
        <v>695</v>
      </c>
      <c r="E6088" s="9" t="s">
        <v>183</v>
      </c>
      <c r="F6088" s="9" t="s">
        <v>278</v>
      </c>
      <c r="G6088" s="9" t="s">
        <v>278</v>
      </c>
      <c r="H6088" s="67">
        <v>322.200000000008</v>
      </c>
      <c r="I6088" s="9">
        <v>0</v>
      </c>
      <c r="J6088" s="9">
        <v>0</v>
      </c>
      <c r="K6088" s="9">
        <v>0</v>
      </c>
      <c r="L6088" s="9">
        <v>312.10000000000218</v>
      </c>
      <c r="M6088" s="9"/>
      <c r="O6088" s="67">
        <v>634.30000000001019</v>
      </c>
      <c r="T6088"/>
      <c r="U6088" s="273"/>
      <c r="V6088" s="63"/>
      <c r="W6088" s="283"/>
      <c r="X6088" s="317"/>
      <c r="Y6088" s="63"/>
    </row>
    <row r="6089" spans="1:25" ht="15">
      <c r="A6089" s="28" t="s">
        <v>694</v>
      </c>
      <c r="B6089" s="273" t="s">
        <v>1886</v>
      </c>
      <c r="C6089" s="3"/>
      <c r="D6089" s="3"/>
      <c r="E6089" s="9" t="s">
        <v>278</v>
      </c>
      <c r="F6089" s="9" t="s">
        <v>278</v>
      </c>
      <c r="G6089" s="9" t="s">
        <v>278</v>
      </c>
      <c r="H6089" s="9" t="s">
        <v>278</v>
      </c>
      <c r="I6089" s="9">
        <v>0</v>
      </c>
      <c r="J6089" s="9">
        <v>0</v>
      </c>
      <c r="K6089" s="9">
        <v>0</v>
      </c>
      <c r="L6089" s="212">
        <v>615.79999999999563</v>
      </c>
      <c r="M6089" s="212"/>
      <c r="O6089" s="67">
        <v>615.79999999999563</v>
      </c>
      <c r="Q6089" t="s">
        <v>282</v>
      </c>
      <c r="T6089"/>
      <c r="U6089" s="63"/>
      <c r="V6089" s="63"/>
      <c r="W6089" s="283"/>
      <c r="X6089" s="317"/>
      <c r="Y6089" s="63"/>
    </row>
    <row r="6090" spans="1:25" ht="15">
      <c r="A6090" s="28" t="s">
        <v>696</v>
      </c>
      <c r="B6090" s="63" t="s">
        <v>144</v>
      </c>
      <c r="E6090" s="9" t="s">
        <v>183</v>
      </c>
      <c r="F6090" s="9">
        <v>276.7</v>
      </c>
      <c r="G6090" s="9">
        <v>124.8</v>
      </c>
      <c r="H6090" s="67">
        <v>202.80000000000291</v>
      </c>
      <c r="I6090" s="9">
        <v>0</v>
      </c>
      <c r="J6090" s="9">
        <v>0</v>
      </c>
      <c r="K6090" s="9">
        <v>0</v>
      </c>
      <c r="L6090" s="9" t="s">
        <v>278</v>
      </c>
      <c r="M6090" s="9"/>
      <c r="O6090" s="67">
        <v>604.30000000000291</v>
      </c>
      <c r="T6090"/>
      <c r="U6090" s="63"/>
      <c r="V6090" s="63"/>
      <c r="W6090" s="283"/>
      <c r="X6090" s="317"/>
      <c r="Y6090" s="63"/>
    </row>
    <row r="6091" spans="1:25" ht="15">
      <c r="A6091" s="28" t="s">
        <v>702</v>
      </c>
      <c r="B6091" s="273" t="s">
        <v>1894</v>
      </c>
      <c r="C6091" s="3"/>
      <c r="D6091" s="3"/>
      <c r="E6091" s="9" t="s">
        <v>278</v>
      </c>
      <c r="F6091" s="9" t="s">
        <v>278</v>
      </c>
      <c r="G6091" s="9" t="s">
        <v>278</v>
      </c>
      <c r="H6091" s="9" t="s">
        <v>278</v>
      </c>
      <c r="I6091" s="9">
        <v>0</v>
      </c>
      <c r="J6091" s="9">
        <v>0</v>
      </c>
      <c r="K6091" s="9">
        <v>0</v>
      </c>
      <c r="L6091" s="216">
        <v>573.49999999999636</v>
      </c>
      <c r="M6091" s="216"/>
      <c r="O6091" s="67">
        <v>573.49999999999636</v>
      </c>
      <c r="Q6091" t="s">
        <v>284</v>
      </c>
      <c r="T6091"/>
      <c r="U6091" s="63"/>
      <c r="V6091" s="63"/>
      <c r="W6091" s="265"/>
      <c r="X6091" s="317"/>
      <c r="Y6091" s="63"/>
    </row>
    <row r="6092" spans="1:25" ht="15">
      <c r="A6092" s="28" t="s">
        <v>704</v>
      </c>
      <c r="B6092" s="273" t="s">
        <v>2744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>
        <v>0</v>
      </c>
      <c r="J6092" s="9">
        <v>0</v>
      </c>
      <c r="K6092" s="9">
        <v>0</v>
      </c>
      <c r="L6092" s="216">
        <v>542.89999999999782</v>
      </c>
      <c r="M6092" s="216"/>
      <c r="N6092" s="67"/>
      <c r="O6092" s="67">
        <v>542.89999999999782</v>
      </c>
      <c r="Q6092" t="s">
        <v>292</v>
      </c>
      <c r="T6092"/>
      <c r="U6092" s="63"/>
      <c r="V6092" s="63"/>
      <c r="W6092" s="265"/>
      <c r="X6092" s="317"/>
      <c r="Y6092" s="63"/>
    </row>
    <row r="6093" spans="1:25" ht="15">
      <c r="A6093" s="28" t="s">
        <v>707</v>
      </c>
      <c r="B6093" s="63" t="s">
        <v>739</v>
      </c>
      <c r="E6093" s="9" t="s">
        <v>183</v>
      </c>
      <c r="F6093" s="9" t="s">
        <v>278</v>
      </c>
      <c r="G6093" s="9" t="s">
        <v>278</v>
      </c>
      <c r="H6093" s="67">
        <v>475.30000000001019</v>
      </c>
      <c r="I6093" s="9">
        <v>0</v>
      </c>
      <c r="J6093" s="9">
        <v>0</v>
      </c>
      <c r="K6093" s="9">
        <v>0</v>
      </c>
      <c r="L6093" s="9">
        <v>59.400000000005093</v>
      </c>
      <c r="M6093" s="9"/>
      <c r="O6093" s="67">
        <v>534.70000000001528</v>
      </c>
      <c r="T6093"/>
      <c r="U6093" s="63"/>
      <c r="V6093" s="63"/>
      <c r="W6093" s="265"/>
      <c r="X6093" s="317"/>
      <c r="Y6093" s="63"/>
    </row>
    <row r="6094" spans="1:25" ht="15">
      <c r="A6094" s="28" t="s">
        <v>708</v>
      </c>
      <c r="B6094" s="63" t="s">
        <v>23</v>
      </c>
      <c r="E6094" s="9" t="s">
        <v>183</v>
      </c>
      <c r="F6094" s="9">
        <v>81.900000000000006</v>
      </c>
      <c r="G6094" s="216">
        <v>341.8</v>
      </c>
      <c r="H6094" s="67">
        <v>19.800000000006548</v>
      </c>
      <c r="I6094" s="9">
        <v>0</v>
      </c>
      <c r="J6094" s="9">
        <v>0</v>
      </c>
      <c r="K6094" s="9">
        <v>0</v>
      </c>
      <c r="L6094" s="9">
        <v>90.399999999990541</v>
      </c>
      <c r="M6094" s="9"/>
      <c r="O6094" s="67">
        <v>533.89999999999714</v>
      </c>
      <c r="Q6094" t="s">
        <v>297</v>
      </c>
      <c r="T6094"/>
      <c r="U6094" s="218"/>
      <c r="V6094" s="63"/>
      <c r="W6094" s="283"/>
      <c r="X6094" s="317"/>
      <c r="Y6094" s="63"/>
    </row>
    <row r="6095" spans="1:25" ht="15">
      <c r="A6095" s="28" t="s">
        <v>711</v>
      </c>
      <c r="B6095" s="63" t="s">
        <v>156</v>
      </c>
      <c r="E6095" s="9" t="s">
        <v>183</v>
      </c>
      <c r="F6095" s="9" t="s">
        <v>278</v>
      </c>
      <c r="G6095" s="216">
        <v>363</v>
      </c>
      <c r="H6095" s="67">
        <v>128.5</v>
      </c>
      <c r="I6095" s="9">
        <v>0</v>
      </c>
      <c r="J6095" s="9">
        <v>0</v>
      </c>
      <c r="K6095" s="9">
        <v>0</v>
      </c>
      <c r="L6095" s="9" t="s">
        <v>278</v>
      </c>
      <c r="M6095" s="9"/>
      <c r="O6095" s="67">
        <v>491.5</v>
      </c>
      <c r="T6095"/>
      <c r="U6095" s="63"/>
      <c r="V6095" s="63"/>
      <c r="W6095" s="265"/>
      <c r="X6095" s="317"/>
      <c r="Y6095" s="63"/>
    </row>
    <row r="6096" spans="1:25" ht="15">
      <c r="A6096" s="28" t="s">
        <v>713</v>
      </c>
      <c r="B6096" s="273" t="s">
        <v>2003</v>
      </c>
      <c r="C6096" s="3"/>
      <c r="D6096" s="3"/>
      <c r="E6096" s="9" t="s">
        <v>278</v>
      </c>
      <c r="F6096" s="9" t="s">
        <v>278</v>
      </c>
      <c r="G6096" s="9" t="s">
        <v>278</v>
      </c>
      <c r="H6096" s="9" t="s">
        <v>278</v>
      </c>
      <c r="I6096" s="9">
        <v>0</v>
      </c>
      <c r="J6096" s="9">
        <v>0</v>
      </c>
      <c r="K6096" s="9">
        <v>0</v>
      </c>
      <c r="L6096" s="216">
        <v>487.49999999999272</v>
      </c>
      <c r="M6096" s="216"/>
      <c r="N6096" s="67"/>
      <c r="O6096" s="67">
        <v>487.49999999999272</v>
      </c>
      <c r="Q6096" t="s">
        <v>293</v>
      </c>
      <c r="T6096"/>
      <c r="U6096" s="273"/>
      <c r="V6096" s="63"/>
      <c r="W6096" s="283"/>
      <c r="X6096" s="317"/>
      <c r="Y6096" s="63"/>
    </row>
    <row r="6097" spans="1:25" ht="15">
      <c r="A6097" s="28" t="s">
        <v>718</v>
      </c>
      <c r="B6097" s="63" t="s">
        <v>745</v>
      </c>
      <c r="E6097" s="9" t="s">
        <v>183</v>
      </c>
      <c r="F6097" s="9" t="s">
        <v>278</v>
      </c>
      <c r="G6097" s="9" t="s">
        <v>278</v>
      </c>
      <c r="H6097" s="67">
        <v>216.90000000000509</v>
      </c>
      <c r="I6097" s="9">
        <v>0</v>
      </c>
      <c r="J6097" s="9">
        <v>0</v>
      </c>
      <c r="K6097" s="9">
        <v>0</v>
      </c>
      <c r="L6097" s="9">
        <v>257.00000000000364</v>
      </c>
      <c r="M6097" s="9"/>
      <c r="O6097" s="67">
        <v>473.90000000000873</v>
      </c>
      <c r="T6097"/>
      <c r="U6097" s="273"/>
      <c r="V6097" s="63"/>
      <c r="W6097" s="283"/>
      <c r="X6097" s="317"/>
      <c r="Y6097" s="63"/>
    </row>
    <row r="6098" spans="1:25" ht="15">
      <c r="A6098" s="28" t="s">
        <v>722</v>
      </c>
      <c r="B6098" s="218" t="s">
        <v>1568</v>
      </c>
      <c r="C6098" s="3"/>
      <c r="D6098" s="3"/>
      <c r="E6098" s="9" t="s">
        <v>183</v>
      </c>
      <c r="F6098" s="9" t="s">
        <v>278</v>
      </c>
      <c r="G6098" s="9" t="s">
        <v>278</v>
      </c>
      <c r="H6098" s="9" t="s">
        <v>278</v>
      </c>
      <c r="I6098" s="9">
        <v>0</v>
      </c>
      <c r="J6098" s="9">
        <v>0</v>
      </c>
      <c r="K6098" s="9">
        <v>0</v>
      </c>
      <c r="L6098" s="9">
        <v>470.09999999999854</v>
      </c>
      <c r="M6098" s="9"/>
      <c r="O6098" s="67">
        <v>470.09999999999854</v>
      </c>
      <c r="T6098"/>
      <c r="U6098" s="63"/>
      <c r="V6098" s="63"/>
      <c r="W6098" s="283"/>
      <c r="X6098" s="317"/>
      <c r="Y6098" s="63"/>
    </row>
    <row r="6099" spans="1:25" ht="15">
      <c r="A6099" s="28" t="s">
        <v>723</v>
      </c>
      <c r="B6099" s="63" t="s">
        <v>701</v>
      </c>
      <c r="E6099" s="9" t="s">
        <v>183</v>
      </c>
      <c r="F6099" s="9" t="s">
        <v>278</v>
      </c>
      <c r="G6099" s="9" t="s">
        <v>278</v>
      </c>
      <c r="H6099" s="67">
        <v>460.50000000001091</v>
      </c>
      <c r="I6099" s="9">
        <v>0</v>
      </c>
      <c r="J6099" s="9">
        <v>0</v>
      </c>
      <c r="K6099" s="9">
        <v>0</v>
      </c>
      <c r="L6099" s="9" t="s">
        <v>278</v>
      </c>
      <c r="M6099" s="9"/>
      <c r="O6099" s="67">
        <v>460.50000000001091</v>
      </c>
      <c r="T6099"/>
      <c r="U6099" s="63"/>
      <c r="V6099" s="63"/>
      <c r="W6099" s="283"/>
      <c r="X6099" s="317"/>
      <c r="Y6099" s="63"/>
    </row>
    <row r="6100" spans="1:25" ht="15">
      <c r="A6100" s="28" t="s">
        <v>724</v>
      </c>
      <c r="B6100" s="63" t="s">
        <v>710</v>
      </c>
      <c r="E6100" s="9" t="s">
        <v>183</v>
      </c>
      <c r="F6100" s="9" t="s">
        <v>278</v>
      </c>
      <c r="G6100" s="9" t="s">
        <v>278</v>
      </c>
      <c r="H6100" s="67">
        <v>192.200000000008</v>
      </c>
      <c r="I6100" s="9">
        <v>0</v>
      </c>
      <c r="J6100" s="9">
        <v>0</v>
      </c>
      <c r="K6100" s="9">
        <v>0</v>
      </c>
      <c r="L6100" s="9">
        <v>266.89999999999782</v>
      </c>
      <c r="M6100" s="9"/>
      <c r="O6100" s="67">
        <v>459.10000000000582</v>
      </c>
      <c r="T6100"/>
      <c r="U6100" s="63"/>
      <c r="V6100" s="63"/>
      <c r="W6100" s="283"/>
      <c r="X6100" s="317"/>
      <c r="Y6100" s="63"/>
    </row>
    <row r="6101" spans="1:25" ht="15">
      <c r="A6101" s="28" t="s">
        <v>730</v>
      </c>
      <c r="B6101" s="63" t="s">
        <v>735</v>
      </c>
      <c r="E6101" s="9" t="s">
        <v>183</v>
      </c>
      <c r="F6101" s="9" t="s">
        <v>278</v>
      </c>
      <c r="G6101" s="9" t="s">
        <v>278</v>
      </c>
      <c r="H6101" s="67">
        <v>109.80000000000291</v>
      </c>
      <c r="I6101" s="9">
        <v>0</v>
      </c>
      <c r="J6101" s="9">
        <v>0</v>
      </c>
      <c r="K6101" s="9">
        <v>0</v>
      </c>
      <c r="L6101" s="9">
        <v>342.90000000001237</v>
      </c>
      <c r="M6101" s="9"/>
      <c r="O6101" s="67">
        <v>452.70000000001528</v>
      </c>
      <c r="T6101"/>
      <c r="U6101" s="273"/>
      <c r="V6101" s="63"/>
      <c r="W6101" s="282"/>
      <c r="X6101" s="317"/>
      <c r="Y6101" s="63"/>
    </row>
    <row r="6102" spans="1:25" ht="15">
      <c r="A6102" s="28" t="s">
        <v>738</v>
      </c>
      <c r="B6102" s="63" t="s">
        <v>721</v>
      </c>
      <c r="E6102" s="9" t="s">
        <v>183</v>
      </c>
      <c r="F6102" s="9" t="s">
        <v>278</v>
      </c>
      <c r="G6102" s="9" t="s">
        <v>278</v>
      </c>
      <c r="H6102" s="67">
        <v>308.90000000000509</v>
      </c>
      <c r="I6102" s="9">
        <v>0</v>
      </c>
      <c r="J6102" s="9">
        <v>0</v>
      </c>
      <c r="K6102" s="9">
        <v>0</v>
      </c>
      <c r="L6102" s="9">
        <v>141.50000000000364</v>
      </c>
      <c r="M6102" s="9"/>
      <c r="O6102" s="67">
        <v>450.40000000000873</v>
      </c>
      <c r="T6102"/>
      <c r="U6102" s="273"/>
      <c r="V6102" s="63"/>
      <c r="W6102" s="283"/>
      <c r="X6102" s="317"/>
      <c r="Y6102" s="63"/>
    </row>
    <row r="6103" spans="1:25" ht="15">
      <c r="A6103" s="28" t="s">
        <v>742</v>
      </c>
      <c r="B6103" s="63" t="s">
        <v>4</v>
      </c>
      <c r="E6103" s="9" t="s">
        <v>183</v>
      </c>
      <c r="F6103" s="9">
        <v>239.8</v>
      </c>
      <c r="G6103" s="9">
        <v>127.4</v>
      </c>
      <c r="H6103" s="67">
        <v>73.000000000007276</v>
      </c>
      <c r="I6103" s="9">
        <v>0</v>
      </c>
      <c r="J6103" s="9">
        <v>0</v>
      </c>
      <c r="K6103" s="9">
        <v>0</v>
      </c>
      <c r="L6103" s="9" t="s">
        <v>278</v>
      </c>
      <c r="M6103" s="9"/>
      <c r="O6103" s="67">
        <v>440.20000000000732</v>
      </c>
      <c r="T6103"/>
      <c r="U6103" s="63"/>
      <c r="V6103" s="63"/>
      <c r="W6103" s="265"/>
      <c r="X6103" s="317"/>
      <c r="Y6103" s="63"/>
    </row>
    <row r="6104" spans="1:25" ht="15">
      <c r="A6104" s="28" t="s">
        <v>743</v>
      </c>
      <c r="B6104" s="63" t="s">
        <v>29</v>
      </c>
      <c r="E6104" s="9" t="s">
        <v>183</v>
      </c>
      <c r="F6104" s="9">
        <v>175.7</v>
      </c>
      <c r="G6104" s="9">
        <v>257.10000000000002</v>
      </c>
      <c r="H6104" s="9" t="s">
        <v>278</v>
      </c>
      <c r="I6104" s="9">
        <v>0</v>
      </c>
      <c r="J6104" s="9">
        <v>0</v>
      </c>
      <c r="K6104" s="9">
        <v>0</v>
      </c>
      <c r="L6104" s="9" t="s">
        <v>278</v>
      </c>
      <c r="M6104" s="9"/>
      <c r="O6104" s="67">
        <v>432.8</v>
      </c>
      <c r="T6104"/>
      <c r="U6104" s="273"/>
      <c r="V6104" s="63"/>
      <c r="W6104" s="283"/>
      <c r="X6104" s="317"/>
      <c r="Y6104" s="63"/>
    </row>
    <row r="6105" spans="1:25" ht="15">
      <c r="A6105" s="28" t="s">
        <v>744</v>
      </c>
      <c r="B6105" s="63" t="s">
        <v>714</v>
      </c>
      <c r="E6105" s="9" t="s">
        <v>183</v>
      </c>
      <c r="F6105" s="9" t="s">
        <v>278</v>
      </c>
      <c r="G6105" s="9" t="s">
        <v>278</v>
      </c>
      <c r="H6105" s="67">
        <v>269.10000000000946</v>
      </c>
      <c r="I6105" s="9">
        <v>0</v>
      </c>
      <c r="J6105" s="9">
        <v>0</v>
      </c>
      <c r="K6105" s="9">
        <v>0</v>
      </c>
      <c r="L6105" s="9">
        <v>154.49999999999636</v>
      </c>
      <c r="M6105" s="9"/>
      <c r="O6105" s="67">
        <v>423.60000000000582</v>
      </c>
      <c r="T6105"/>
      <c r="U6105" s="218"/>
      <c r="V6105" s="63"/>
      <c r="W6105" s="283"/>
      <c r="X6105" s="317"/>
      <c r="Y6105" s="63"/>
    </row>
    <row r="6106" spans="1:25" ht="15">
      <c r="A6106" s="28" t="s">
        <v>750</v>
      </c>
      <c r="B6106" s="63" t="s">
        <v>691</v>
      </c>
      <c r="E6106" s="9" t="s">
        <v>183</v>
      </c>
      <c r="F6106" s="9" t="s">
        <v>278</v>
      </c>
      <c r="G6106" s="9" t="s">
        <v>278</v>
      </c>
      <c r="H6106" s="67">
        <v>245.90000000000146</v>
      </c>
      <c r="I6106" s="9">
        <v>0</v>
      </c>
      <c r="J6106" s="9">
        <v>0</v>
      </c>
      <c r="K6106" s="9">
        <v>0</v>
      </c>
      <c r="L6106" s="9">
        <v>176.30000000001382</v>
      </c>
      <c r="M6106" s="9"/>
      <c r="O6106" s="67">
        <v>422.20000000001528</v>
      </c>
      <c r="T6106"/>
      <c r="U6106" s="63"/>
      <c r="V6106" s="63"/>
      <c r="W6106" s="283"/>
      <c r="X6106" s="317"/>
      <c r="Y6106" s="63"/>
    </row>
    <row r="6107" spans="1:25" ht="15">
      <c r="A6107" s="28" t="s">
        <v>751</v>
      </c>
      <c r="B6107" s="63" t="s">
        <v>728</v>
      </c>
      <c r="E6107" s="9" t="s">
        <v>183</v>
      </c>
      <c r="F6107" s="9" t="s">
        <v>278</v>
      </c>
      <c r="G6107" s="9" t="s">
        <v>278</v>
      </c>
      <c r="H6107" s="67">
        <v>179.40000000000146</v>
      </c>
      <c r="I6107" s="9">
        <v>0</v>
      </c>
      <c r="J6107" s="9">
        <v>0</v>
      </c>
      <c r="K6107" s="9">
        <v>0</v>
      </c>
      <c r="L6107" s="9">
        <v>233.09999999999854</v>
      </c>
      <c r="M6107" s="9"/>
      <c r="O6107" s="67">
        <v>412.5</v>
      </c>
      <c r="T6107"/>
      <c r="U6107" s="63"/>
      <c r="V6107" s="63"/>
      <c r="W6107" s="265"/>
      <c r="X6107" s="317"/>
      <c r="Y6107" s="63"/>
    </row>
    <row r="6108" spans="1:25" ht="15">
      <c r="A6108" s="28" t="s">
        <v>752</v>
      </c>
      <c r="B6108" s="205" t="s">
        <v>1562</v>
      </c>
      <c r="C6108" s="3"/>
      <c r="D6108" s="3"/>
      <c r="E6108" s="9" t="s">
        <v>183</v>
      </c>
      <c r="F6108" s="9" t="s">
        <v>278</v>
      </c>
      <c r="G6108" s="9" t="s">
        <v>278</v>
      </c>
      <c r="H6108" s="9" t="s">
        <v>278</v>
      </c>
      <c r="I6108" s="9">
        <v>0</v>
      </c>
      <c r="J6108" s="9">
        <v>0</v>
      </c>
      <c r="K6108" s="9">
        <v>0</v>
      </c>
      <c r="L6108" s="9">
        <v>400.19999999998981</v>
      </c>
      <c r="M6108" s="9"/>
      <c r="O6108" s="67">
        <v>400.19999999998981</v>
      </c>
      <c r="T6108"/>
      <c r="U6108" s="63"/>
      <c r="V6108" s="63"/>
      <c r="W6108" s="265"/>
      <c r="X6108" s="317"/>
      <c r="Y6108" s="63"/>
    </row>
    <row r="6109" spans="1:25" ht="15">
      <c r="A6109" s="28" t="s">
        <v>754</v>
      </c>
      <c r="B6109" s="205" t="s">
        <v>1559</v>
      </c>
      <c r="C6109" s="3"/>
      <c r="D6109" s="3"/>
      <c r="E6109" s="9" t="s">
        <v>183</v>
      </c>
      <c r="F6109" s="9" t="s">
        <v>278</v>
      </c>
      <c r="G6109" s="9" t="s">
        <v>278</v>
      </c>
      <c r="H6109" s="9" t="s">
        <v>278</v>
      </c>
      <c r="I6109" s="9">
        <v>0</v>
      </c>
      <c r="J6109" s="9">
        <v>0</v>
      </c>
      <c r="K6109" s="9">
        <v>0</v>
      </c>
      <c r="L6109" s="9">
        <v>394.10000000000218</v>
      </c>
      <c r="M6109" s="9"/>
      <c r="O6109" s="67">
        <v>394.10000000000218</v>
      </c>
      <c r="T6109"/>
      <c r="U6109" s="63"/>
      <c r="V6109" s="63"/>
      <c r="W6109" s="283"/>
      <c r="X6109" s="317"/>
      <c r="Y6109" s="63"/>
    </row>
    <row r="6110" spans="1:25" ht="15">
      <c r="A6110" s="28" t="s">
        <v>755</v>
      </c>
      <c r="B6110" s="205" t="s">
        <v>1561</v>
      </c>
      <c r="C6110" s="3"/>
      <c r="D6110" s="3"/>
      <c r="E6110" s="9" t="s">
        <v>183</v>
      </c>
      <c r="F6110" s="9" t="s">
        <v>278</v>
      </c>
      <c r="G6110" s="9" t="s">
        <v>278</v>
      </c>
      <c r="H6110" s="9" t="s">
        <v>278</v>
      </c>
      <c r="I6110" s="9">
        <v>0</v>
      </c>
      <c r="J6110" s="9">
        <v>0</v>
      </c>
      <c r="K6110" s="9">
        <v>0</v>
      </c>
      <c r="L6110" s="9">
        <v>390.59999999998399</v>
      </c>
      <c r="M6110" s="9"/>
      <c r="O6110" s="67">
        <v>390.59999999998399</v>
      </c>
      <c r="T6110"/>
      <c r="U6110" s="273"/>
      <c r="V6110" s="63"/>
      <c r="W6110" s="283"/>
      <c r="X6110" s="317"/>
      <c r="Y6110" s="63"/>
    </row>
    <row r="6111" spans="1:25" ht="15">
      <c r="A6111" s="28" t="s">
        <v>756</v>
      </c>
      <c r="B6111" s="63" t="s">
        <v>685</v>
      </c>
      <c r="E6111" s="9" t="s">
        <v>183</v>
      </c>
      <c r="F6111" s="9" t="s">
        <v>278</v>
      </c>
      <c r="G6111" s="9" t="s">
        <v>278</v>
      </c>
      <c r="H6111" s="67">
        <v>339.60000000000946</v>
      </c>
      <c r="I6111" s="9">
        <v>0</v>
      </c>
      <c r="J6111" s="9">
        <v>0</v>
      </c>
      <c r="K6111" s="9">
        <v>0</v>
      </c>
      <c r="L6111" s="9">
        <v>46.599999999994907</v>
      </c>
      <c r="M6111" s="9"/>
      <c r="O6111" s="67">
        <v>386.20000000000437</v>
      </c>
      <c r="T6111"/>
      <c r="U6111" s="63"/>
      <c r="V6111" s="63"/>
      <c r="W6111" s="283"/>
      <c r="X6111" s="317"/>
      <c r="Y6111" s="63"/>
    </row>
    <row r="6112" spans="1:25" ht="15">
      <c r="A6112" s="28" t="s">
        <v>759</v>
      </c>
      <c r="B6112" s="205" t="s">
        <v>1565</v>
      </c>
      <c r="C6112" s="3"/>
      <c r="D6112" s="3"/>
      <c r="E6112" s="9" t="s">
        <v>183</v>
      </c>
      <c r="F6112" s="9" t="s">
        <v>278</v>
      </c>
      <c r="G6112" s="9" t="s">
        <v>278</v>
      </c>
      <c r="H6112" s="9" t="s">
        <v>278</v>
      </c>
      <c r="I6112" s="9">
        <v>0</v>
      </c>
      <c r="J6112" s="9">
        <v>0</v>
      </c>
      <c r="K6112" s="9">
        <v>0</v>
      </c>
      <c r="L6112" s="9">
        <v>378.09999999999491</v>
      </c>
      <c r="M6112" s="9"/>
      <c r="O6112" s="67">
        <v>378.09999999999491</v>
      </c>
      <c r="T6112"/>
      <c r="U6112" s="218"/>
      <c r="V6112" s="63"/>
      <c r="W6112" s="283"/>
      <c r="X6112" s="317"/>
      <c r="Y6112" s="63"/>
    </row>
    <row r="6113" spans="1:25" ht="15">
      <c r="A6113" s="28" t="s">
        <v>841</v>
      </c>
      <c r="B6113" s="63" t="s">
        <v>2563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0</v>
      </c>
      <c r="J6113" s="9">
        <v>0</v>
      </c>
      <c r="K6113" s="9">
        <v>0</v>
      </c>
      <c r="L6113" s="9">
        <v>372.50000000000364</v>
      </c>
      <c r="M6113" s="9"/>
      <c r="N6113" s="67"/>
      <c r="O6113" s="67">
        <v>372.50000000000364</v>
      </c>
      <c r="T6113"/>
      <c r="U6113" s="218"/>
      <c r="V6113" s="63"/>
      <c r="W6113" s="282"/>
      <c r="X6113" s="317"/>
      <c r="Y6113" s="63"/>
    </row>
    <row r="6114" spans="1:25" ht="15">
      <c r="A6114" s="28" t="s">
        <v>842</v>
      </c>
      <c r="B6114" s="205" t="s">
        <v>1558</v>
      </c>
      <c r="C6114" s="3"/>
      <c r="D6114" s="3"/>
      <c r="E6114" s="9" t="s">
        <v>183</v>
      </c>
      <c r="F6114" s="9" t="s">
        <v>278</v>
      </c>
      <c r="G6114" s="9" t="s">
        <v>278</v>
      </c>
      <c r="H6114" s="9" t="s">
        <v>278</v>
      </c>
      <c r="I6114" s="9">
        <v>0</v>
      </c>
      <c r="J6114" s="9">
        <v>0</v>
      </c>
      <c r="K6114" s="9">
        <v>0</v>
      </c>
      <c r="L6114" s="9">
        <v>371.5</v>
      </c>
      <c r="M6114" s="9"/>
      <c r="O6114" s="67">
        <v>371.5</v>
      </c>
      <c r="T6114"/>
      <c r="U6114" s="63"/>
      <c r="V6114" s="63"/>
      <c r="W6114" s="265"/>
      <c r="X6114" s="317"/>
      <c r="Y6114" s="63"/>
    </row>
    <row r="6115" spans="1:25" ht="15">
      <c r="A6115" s="28" t="s">
        <v>843</v>
      </c>
      <c r="B6115" s="205" t="s">
        <v>1549</v>
      </c>
      <c r="C6115" s="3"/>
      <c r="D6115" s="3"/>
      <c r="E6115" s="9" t="s">
        <v>183</v>
      </c>
      <c r="F6115" s="9" t="s">
        <v>278</v>
      </c>
      <c r="G6115" s="9" t="s">
        <v>278</v>
      </c>
      <c r="H6115" s="9" t="s">
        <v>278</v>
      </c>
      <c r="I6115" s="9">
        <v>0</v>
      </c>
      <c r="J6115" s="9">
        <v>0</v>
      </c>
      <c r="K6115" s="9">
        <v>0</v>
      </c>
      <c r="L6115" s="9">
        <v>368.70000000000073</v>
      </c>
      <c r="M6115" s="9"/>
      <c r="O6115" s="67">
        <v>368.70000000000073</v>
      </c>
      <c r="T6115"/>
      <c r="U6115" s="63"/>
      <c r="V6115" s="63"/>
      <c r="W6115" s="283"/>
      <c r="X6115" s="317"/>
      <c r="Y6115" s="63"/>
    </row>
    <row r="6116" spans="1:25" ht="15">
      <c r="A6116" s="28" t="s">
        <v>844</v>
      </c>
      <c r="B6116" s="273" t="s">
        <v>1883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>
        <v>0</v>
      </c>
      <c r="J6116" s="9">
        <v>0</v>
      </c>
      <c r="K6116" s="9">
        <v>0</v>
      </c>
      <c r="L6116" s="9">
        <v>363.70000000000437</v>
      </c>
      <c r="M6116" s="9"/>
      <c r="O6116" s="67">
        <v>363.70000000000437</v>
      </c>
      <c r="T6116"/>
      <c r="U6116" s="273"/>
      <c r="V6116" s="63"/>
      <c r="W6116" s="282"/>
      <c r="X6116" s="317"/>
      <c r="Y6116" s="63"/>
    </row>
    <row r="6117" spans="1:25" ht="15">
      <c r="A6117" s="28" t="s">
        <v>845</v>
      </c>
      <c r="B6117" s="63" t="s">
        <v>2542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>
        <v>0</v>
      </c>
      <c r="J6117" s="9">
        <v>0</v>
      </c>
      <c r="K6117" s="9">
        <v>0</v>
      </c>
      <c r="L6117" s="9">
        <v>348.39999999999782</v>
      </c>
      <c r="M6117" s="9"/>
      <c r="N6117" s="67"/>
      <c r="O6117" s="67">
        <v>348.39999999999782</v>
      </c>
      <c r="T6117"/>
      <c r="U6117" s="63"/>
      <c r="V6117" s="63"/>
      <c r="W6117" s="282"/>
      <c r="X6117" s="317"/>
      <c r="Y6117" s="63"/>
    </row>
    <row r="6118" spans="1:25" ht="15">
      <c r="A6118" s="28" t="s">
        <v>846</v>
      </c>
      <c r="B6118" s="273" t="s">
        <v>1902</v>
      </c>
      <c r="C6118" s="3"/>
      <c r="D6118" s="3"/>
      <c r="E6118" s="9" t="s">
        <v>278</v>
      </c>
      <c r="F6118" s="9" t="s">
        <v>278</v>
      </c>
      <c r="G6118" s="9" t="s">
        <v>278</v>
      </c>
      <c r="H6118" s="9" t="s">
        <v>278</v>
      </c>
      <c r="I6118" s="9">
        <v>0</v>
      </c>
      <c r="J6118" s="9">
        <v>0</v>
      </c>
      <c r="K6118" s="9">
        <v>0</v>
      </c>
      <c r="L6118" s="9">
        <v>335.89999999999418</v>
      </c>
      <c r="M6118" s="9"/>
      <c r="N6118" s="67"/>
      <c r="O6118" s="67">
        <v>335.89999999999418</v>
      </c>
      <c r="T6118"/>
      <c r="U6118" s="273"/>
      <c r="V6118" s="63"/>
      <c r="W6118" s="283"/>
      <c r="X6118" s="317"/>
      <c r="Y6118" s="63"/>
    </row>
    <row r="6119" spans="1:25" ht="15">
      <c r="A6119" s="28" t="s">
        <v>847</v>
      </c>
      <c r="B6119" s="205" t="s">
        <v>1553</v>
      </c>
      <c r="C6119" s="3"/>
      <c r="D6119" s="3"/>
      <c r="E6119" s="9" t="s">
        <v>183</v>
      </c>
      <c r="F6119" s="9" t="s">
        <v>278</v>
      </c>
      <c r="G6119" s="9" t="s">
        <v>278</v>
      </c>
      <c r="H6119" s="9" t="s">
        <v>278</v>
      </c>
      <c r="I6119" s="9">
        <v>0</v>
      </c>
      <c r="J6119" s="9">
        <v>0</v>
      </c>
      <c r="K6119" s="9">
        <v>0</v>
      </c>
      <c r="L6119" s="9">
        <v>308.60000000000582</v>
      </c>
      <c r="M6119" s="9"/>
      <c r="O6119" s="67">
        <v>308.60000000000582</v>
      </c>
      <c r="T6119"/>
      <c r="U6119" s="63"/>
      <c r="V6119" s="63"/>
      <c r="W6119" s="265"/>
      <c r="X6119" s="317"/>
      <c r="Y6119" s="63"/>
    </row>
    <row r="6120" spans="1:25" ht="15">
      <c r="A6120" s="28" t="s">
        <v>848</v>
      </c>
      <c r="B6120" s="63" t="s">
        <v>2543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>
        <v>0</v>
      </c>
      <c r="J6120" s="9">
        <v>0</v>
      </c>
      <c r="K6120" s="9">
        <v>0</v>
      </c>
      <c r="L6120" s="9">
        <v>302.29999999999563</v>
      </c>
      <c r="M6120" s="9"/>
      <c r="N6120" s="67"/>
      <c r="O6120" s="67">
        <v>302.29999999999563</v>
      </c>
      <c r="T6120"/>
      <c r="U6120" s="63"/>
      <c r="V6120" s="63"/>
      <c r="W6120" s="282"/>
      <c r="X6120" s="317"/>
      <c r="Y6120" s="63"/>
    </row>
    <row r="6121" spans="1:25" ht="15">
      <c r="A6121" s="28" t="s">
        <v>849</v>
      </c>
      <c r="B6121" s="63" t="s">
        <v>726</v>
      </c>
      <c r="E6121" s="9" t="s">
        <v>183</v>
      </c>
      <c r="F6121" s="9" t="s">
        <v>278</v>
      </c>
      <c r="G6121" s="9" t="s">
        <v>278</v>
      </c>
      <c r="H6121" s="67">
        <v>298.70000000000073</v>
      </c>
      <c r="I6121" s="9">
        <v>0</v>
      </c>
      <c r="J6121" s="9">
        <v>0</v>
      </c>
      <c r="K6121" s="9">
        <v>0</v>
      </c>
      <c r="L6121" s="9" t="s">
        <v>278</v>
      </c>
      <c r="M6121" s="9"/>
      <c r="O6121" s="67">
        <v>298.70000000000073</v>
      </c>
      <c r="T6121"/>
      <c r="U6121" s="63"/>
      <c r="V6121" s="63"/>
      <c r="W6121" s="283"/>
      <c r="X6121" s="317"/>
      <c r="Y6121" s="63"/>
    </row>
    <row r="6122" spans="1:25" ht="15">
      <c r="A6122" s="28" t="s">
        <v>850</v>
      </c>
      <c r="B6122" s="205" t="s">
        <v>1566</v>
      </c>
      <c r="C6122" s="3"/>
      <c r="D6122" s="3"/>
      <c r="E6122" s="9" t="s">
        <v>183</v>
      </c>
      <c r="F6122" s="9" t="s">
        <v>278</v>
      </c>
      <c r="G6122" s="9" t="s">
        <v>278</v>
      </c>
      <c r="H6122" s="9" t="s">
        <v>278</v>
      </c>
      <c r="I6122" s="9">
        <v>0</v>
      </c>
      <c r="J6122" s="9">
        <v>0</v>
      </c>
      <c r="K6122" s="9">
        <v>0</v>
      </c>
      <c r="L6122" s="9">
        <v>296.29999999999927</v>
      </c>
      <c r="M6122" s="9"/>
      <c r="O6122" s="67">
        <v>296.29999999999927</v>
      </c>
      <c r="T6122"/>
      <c r="U6122" s="63"/>
      <c r="V6122" s="63"/>
      <c r="W6122" s="283"/>
      <c r="X6122" s="317"/>
      <c r="Y6122" s="63"/>
    </row>
    <row r="6123" spans="1:25" ht="15">
      <c r="A6123" s="28" t="s">
        <v>851</v>
      </c>
      <c r="B6123" s="63" t="s">
        <v>2559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0</v>
      </c>
      <c r="J6123" s="9">
        <v>0</v>
      </c>
      <c r="K6123" s="9">
        <v>0</v>
      </c>
      <c r="L6123" s="9">
        <v>292.19999999999345</v>
      </c>
      <c r="M6123" s="9"/>
      <c r="N6123" s="67"/>
      <c r="O6123" s="67">
        <v>292.19999999999345</v>
      </c>
      <c r="T6123"/>
      <c r="U6123" s="218"/>
      <c r="V6123" s="63"/>
      <c r="W6123" s="283"/>
      <c r="X6123" s="317"/>
      <c r="Y6123" s="63"/>
    </row>
    <row r="6124" spans="1:25" ht="15">
      <c r="A6124" s="28" t="s">
        <v>852</v>
      </c>
      <c r="B6124" s="273" t="s">
        <v>2541</v>
      </c>
      <c r="C6124" s="3"/>
      <c r="D6124" s="3"/>
      <c r="E6124" s="9" t="s">
        <v>278</v>
      </c>
      <c r="F6124" s="9" t="s">
        <v>278</v>
      </c>
      <c r="G6124" s="9" t="s">
        <v>278</v>
      </c>
      <c r="H6124" s="9" t="s">
        <v>278</v>
      </c>
      <c r="I6124" s="9">
        <v>0</v>
      </c>
      <c r="J6124" s="9">
        <v>0</v>
      </c>
      <c r="K6124" s="9">
        <v>0</v>
      </c>
      <c r="L6124" s="9">
        <v>280.90000000000509</v>
      </c>
      <c r="M6124" s="9"/>
      <c r="N6124" s="67"/>
      <c r="O6124" s="67">
        <v>280.90000000000509</v>
      </c>
      <c r="T6124"/>
      <c r="U6124" s="63"/>
      <c r="V6124" s="63"/>
      <c r="W6124" s="265"/>
      <c r="X6124" s="317"/>
      <c r="Y6124" s="63"/>
    </row>
    <row r="6125" spans="1:25" ht="15">
      <c r="A6125" s="28" t="s">
        <v>853</v>
      </c>
      <c r="B6125" s="63" t="s">
        <v>2553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>
        <v>0</v>
      </c>
      <c r="J6125" s="9">
        <v>0</v>
      </c>
      <c r="K6125" s="9">
        <v>0</v>
      </c>
      <c r="L6125" s="9">
        <v>276.99999999999272</v>
      </c>
      <c r="M6125" s="9"/>
      <c r="N6125" s="67"/>
      <c r="O6125" s="67">
        <v>276.99999999999272</v>
      </c>
      <c r="T6125"/>
      <c r="U6125" s="273"/>
      <c r="V6125" s="63"/>
      <c r="W6125" s="283"/>
      <c r="X6125" s="317"/>
      <c r="Y6125" s="63"/>
    </row>
    <row r="6126" spans="1:25" ht="15">
      <c r="A6126" s="28" t="s">
        <v>854</v>
      </c>
      <c r="B6126" s="273" t="s">
        <v>1901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>
        <v>0</v>
      </c>
      <c r="J6126" s="9">
        <v>0</v>
      </c>
      <c r="K6126" s="9">
        <v>0</v>
      </c>
      <c r="L6126" s="9">
        <v>262.80000000000291</v>
      </c>
      <c r="M6126" s="9"/>
      <c r="N6126" s="67"/>
      <c r="O6126" s="67">
        <v>262.80000000000291</v>
      </c>
      <c r="T6126"/>
      <c r="U6126" s="273"/>
      <c r="V6126" s="63"/>
      <c r="W6126" s="283"/>
      <c r="X6126" s="317"/>
      <c r="Y6126" s="63"/>
    </row>
    <row r="6127" spans="1:25" ht="15">
      <c r="A6127" s="28" t="s">
        <v>855</v>
      </c>
      <c r="B6127" s="63" t="s">
        <v>178</v>
      </c>
      <c r="E6127" s="9" t="s">
        <v>183</v>
      </c>
      <c r="F6127" s="9">
        <v>259.2</v>
      </c>
      <c r="G6127" s="9" t="s">
        <v>278</v>
      </c>
      <c r="H6127" s="9" t="s">
        <v>278</v>
      </c>
      <c r="I6127" s="9">
        <v>0</v>
      </c>
      <c r="J6127" s="9">
        <v>0</v>
      </c>
      <c r="K6127" s="9">
        <v>0</v>
      </c>
      <c r="L6127" s="9" t="s">
        <v>278</v>
      </c>
      <c r="M6127" s="9"/>
      <c r="O6127" s="67">
        <v>259.2</v>
      </c>
      <c r="T6127"/>
      <c r="U6127" s="63"/>
      <c r="V6127" s="63"/>
      <c r="W6127" s="283"/>
      <c r="X6127" s="317"/>
      <c r="Y6127" s="63"/>
    </row>
    <row r="6128" spans="1:25" ht="15">
      <c r="A6128" s="28" t="s">
        <v>856</v>
      </c>
      <c r="B6128" s="63" t="s">
        <v>164</v>
      </c>
      <c r="E6128" s="9" t="s">
        <v>183</v>
      </c>
      <c r="F6128" s="9" t="s">
        <v>278</v>
      </c>
      <c r="G6128" s="9">
        <v>256.2</v>
      </c>
      <c r="H6128" s="9" t="s">
        <v>278</v>
      </c>
      <c r="I6128" s="9">
        <v>0</v>
      </c>
      <c r="J6128" s="9">
        <v>0</v>
      </c>
      <c r="K6128" s="9">
        <v>0</v>
      </c>
      <c r="L6128" s="9" t="s">
        <v>278</v>
      </c>
      <c r="M6128" s="9"/>
      <c r="O6128" s="67">
        <v>256.2</v>
      </c>
      <c r="T6128"/>
      <c r="U6128" s="63"/>
      <c r="V6128" s="63"/>
      <c r="W6128" s="283"/>
      <c r="X6128" s="317"/>
      <c r="Y6128" s="63"/>
    </row>
    <row r="6129" spans="1:25" ht="15">
      <c r="A6129" s="28" t="s">
        <v>857</v>
      </c>
      <c r="B6129" s="273" t="s">
        <v>1891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>
        <v>0</v>
      </c>
      <c r="J6129" s="9">
        <v>0</v>
      </c>
      <c r="K6129" s="9">
        <v>0</v>
      </c>
      <c r="L6129" s="9">
        <v>241.50000000000364</v>
      </c>
      <c r="M6129" s="9"/>
      <c r="O6129" s="67">
        <v>241.50000000000364</v>
      </c>
      <c r="T6129"/>
      <c r="U6129" s="273"/>
      <c r="V6129" s="63"/>
      <c r="W6129" s="283"/>
      <c r="X6129" s="317"/>
      <c r="Y6129" s="63"/>
    </row>
    <row r="6130" spans="1:25" ht="15">
      <c r="A6130" s="28" t="s">
        <v>858</v>
      </c>
      <c r="B6130" s="63" t="s">
        <v>2567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>
        <v>0</v>
      </c>
      <c r="J6130" s="9">
        <v>0</v>
      </c>
      <c r="K6130" s="9">
        <v>0</v>
      </c>
      <c r="L6130" s="9">
        <v>240.70000000000437</v>
      </c>
      <c r="M6130" s="9"/>
      <c r="N6130" s="67"/>
      <c r="O6130" s="67">
        <v>240.70000000000437</v>
      </c>
      <c r="T6130"/>
      <c r="U6130" s="273"/>
      <c r="V6130" s="63"/>
      <c r="W6130" s="283"/>
      <c r="X6130" s="317"/>
      <c r="Y6130" s="63"/>
    </row>
    <row r="6131" spans="1:25" ht="15">
      <c r="A6131" s="28" t="s">
        <v>859</v>
      </c>
      <c r="B6131" s="273" t="s">
        <v>1898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>
        <v>0</v>
      </c>
      <c r="J6131" s="9">
        <v>0</v>
      </c>
      <c r="K6131" s="9">
        <v>0</v>
      </c>
      <c r="L6131" s="9">
        <v>236.80000000000291</v>
      </c>
      <c r="M6131" s="9"/>
      <c r="N6131" s="67"/>
      <c r="O6131" s="67">
        <v>236.80000000000291</v>
      </c>
      <c r="T6131"/>
      <c r="U6131" s="63"/>
      <c r="V6131" s="63"/>
      <c r="W6131" s="265"/>
      <c r="X6131" s="317"/>
      <c r="Y6131" s="63"/>
    </row>
    <row r="6132" spans="1:25" ht="15">
      <c r="A6132" s="28" t="s">
        <v>860</v>
      </c>
      <c r="B6132" s="63" t="s">
        <v>2548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>
        <v>0</v>
      </c>
      <c r="J6132" s="9">
        <v>0</v>
      </c>
      <c r="K6132" s="9">
        <v>0</v>
      </c>
      <c r="L6132" s="9">
        <v>230.50000000000728</v>
      </c>
      <c r="M6132" s="9"/>
      <c r="N6132" s="67"/>
      <c r="O6132" s="67">
        <v>230.50000000000728</v>
      </c>
      <c r="T6132"/>
      <c r="U6132" s="63"/>
      <c r="V6132" s="63"/>
      <c r="W6132" s="283"/>
      <c r="X6132" s="317"/>
      <c r="Y6132" s="63"/>
    </row>
    <row r="6133" spans="1:25" ht="15">
      <c r="A6133" s="28" t="s">
        <v>861</v>
      </c>
      <c r="B6133" s="205" t="s">
        <v>1560</v>
      </c>
      <c r="C6133" s="3"/>
      <c r="D6133" s="3"/>
      <c r="E6133" s="9" t="s">
        <v>183</v>
      </c>
      <c r="F6133" s="9" t="s">
        <v>278</v>
      </c>
      <c r="G6133" s="9" t="s">
        <v>278</v>
      </c>
      <c r="H6133" s="9" t="s">
        <v>278</v>
      </c>
      <c r="I6133" s="9">
        <v>0</v>
      </c>
      <c r="J6133" s="9">
        <v>0</v>
      </c>
      <c r="K6133" s="9">
        <v>0</v>
      </c>
      <c r="L6133" s="9">
        <v>226.6000000000131</v>
      </c>
      <c r="M6133" s="9"/>
      <c r="O6133" s="67">
        <v>226.6000000000131</v>
      </c>
      <c r="T6133"/>
      <c r="U6133" s="63"/>
      <c r="V6133" s="63"/>
      <c r="W6133" s="265"/>
      <c r="X6133" s="317"/>
      <c r="Y6133" s="63"/>
    </row>
    <row r="6134" spans="1:25" ht="15">
      <c r="A6134" s="28" t="s">
        <v>862</v>
      </c>
      <c r="B6134" s="63" t="s">
        <v>2555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>
        <v>0</v>
      </c>
      <c r="J6134" s="9">
        <v>0</v>
      </c>
      <c r="K6134" s="9">
        <v>0</v>
      </c>
      <c r="L6134" s="9">
        <v>225.89999999999782</v>
      </c>
      <c r="M6134" s="9"/>
      <c r="N6134" s="67"/>
      <c r="O6134" s="67">
        <v>225.89999999999782</v>
      </c>
      <c r="T6134"/>
      <c r="U6134" s="273"/>
      <c r="V6134" s="63"/>
      <c r="W6134" s="283"/>
      <c r="X6134" s="317"/>
      <c r="Y6134" s="63"/>
    </row>
    <row r="6135" spans="1:25" ht="15">
      <c r="A6135" s="28" t="s">
        <v>863</v>
      </c>
      <c r="B6135" s="63" t="s">
        <v>2568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>
        <v>0</v>
      </c>
      <c r="J6135" s="9">
        <v>0</v>
      </c>
      <c r="K6135" s="9">
        <v>0</v>
      </c>
      <c r="L6135" s="9">
        <v>222.90000000000146</v>
      </c>
      <c r="M6135" s="9"/>
      <c r="N6135" s="67"/>
      <c r="O6135" s="67">
        <v>222.90000000000146</v>
      </c>
      <c r="T6135"/>
      <c r="U6135" s="63"/>
      <c r="V6135" s="63"/>
      <c r="W6135" s="265"/>
      <c r="X6135" s="317"/>
      <c r="Y6135" s="63"/>
    </row>
    <row r="6136" spans="1:25" ht="15">
      <c r="A6136" s="28" t="s">
        <v>864</v>
      </c>
      <c r="B6136" s="273" t="s">
        <v>1882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>
        <v>0</v>
      </c>
      <c r="J6136" s="9">
        <v>0</v>
      </c>
      <c r="K6136" s="9">
        <v>0</v>
      </c>
      <c r="L6136" s="9">
        <v>218.09999999999854</v>
      </c>
      <c r="M6136" s="9"/>
      <c r="O6136" s="67">
        <v>218.09999999999854</v>
      </c>
      <c r="T6136"/>
      <c r="U6136" s="273"/>
      <c r="V6136" s="63"/>
      <c r="W6136" s="282"/>
      <c r="X6136" s="317"/>
      <c r="Y6136" s="63"/>
    </row>
    <row r="6137" spans="1:25" ht="15">
      <c r="A6137" s="28" t="s">
        <v>865</v>
      </c>
      <c r="B6137" s="63" t="s">
        <v>2545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>
        <v>0</v>
      </c>
      <c r="J6137" s="9">
        <v>0</v>
      </c>
      <c r="K6137" s="9">
        <v>0</v>
      </c>
      <c r="L6137" s="9">
        <v>217.29999999999563</v>
      </c>
      <c r="M6137" s="9"/>
      <c r="N6137" s="67"/>
      <c r="O6137" s="67">
        <v>217.29999999999563</v>
      </c>
      <c r="T6137"/>
      <c r="U6137" s="63"/>
      <c r="V6137" s="63"/>
      <c r="W6137" s="283"/>
      <c r="X6137" s="317"/>
      <c r="Y6137" s="63"/>
    </row>
    <row r="6138" spans="1:25" ht="15">
      <c r="A6138" s="28" t="s">
        <v>866</v>
      </c>
      <c r="B6138" s="63" t="s">
        <v>2546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>
        <v>0</v>
      </c>
      <c r="J6138" s="9">
        <v>0</v>
      </c>
      <c r="K6138" s="9">
        <v>0</v>
      </c>
      <c r="L6138" s="9">
        <v>216.09999999999854</v>
      </c>
      <c r="M6138" s="9"/>
      <c r="N6138" s="67"/>
      <c r="O6138" s="67">
        <v>216.09999999999854</v>
      </c>
      <c r="T6138"/>
      <c r="U6138" s="63"/>
      <c r="V6138" s="63"/>
      <c r="W6138" s="265"/>
      <c r="X6138" s="317"/>
      <c r="Y6138" s="63"/>
    </row>
    <row r="6139" spans="1:25" ht="15">
      <c r="A6139" s="28" t="s">
        <v>867</v>
      </c>
      <c r="B6139" s="205" t="s">
        <v>1550</v>
      </c>
      <c r="C6139" s="3"/>
      <c r="D6139" s="3"/>
      <c r="E6139" s="9" t="s">
        <v>183</v>
      </c>
      <c r="F6139" s="9" t="s">
        <v>278</v>
      </c>
      <c r="G6139" s="9" t="s">
        <v>278</v>
      </c>
      <c r="H6139" s="9" t="s">
        <v>278</v>
      </c>
      <c r="I6139" s="9">
        <v>0</v>
      </c>
      <c r="J6139" s="9">
        <v>0</v>
      </c>
      <c r="K6139" s="9">
        <v>0</v>
      </c>
      <c r="L6139" s="9">
        <v>213.80000000000291</v>
      </c>
      <c r="M6139" s="9"/>
      <c r="O6139" s="67">
        <v>213.80000000000291</v>
      </c>
      <c r="T6139"/>
      <c r="U6139" s="63"/>
      <c r="V6139" s="63"/>
      <c r="W6139" s="283"/>
      <c r="X6139" s="317"/>
      <c r="Y6139" s="63"/>
    </row>
    <row r="6140" spans="1:25" ht="15">
      <c r="A6140" s="28" t="s">
        <v>868</v>
      </c>
      <c r="B6140" s="63" t="s">
        <v>753</v>
      </c>
      <c r="E6140" s="9" t="s">
        <v>183</v>
      </c>
      <c r="F6140" s="9" t="s">
        <v>278</v>
      </c>
      <c r="G6140" s="9" t="s">
        <v>278</v>
      </c>
      <c r="H6140" s="67">
        <v>192.90000000000146</v>
      </c>
      <c r="I6140" s="9">
        <v>0</v>
      </c>
      <c r="J6140" s="9">
        <v>0</v>
      </c>
      <c r="K6140" s="9">
        <v>0</v>
      </c>
      <c r="L6140" s="9">
        <v>16.499999999996362</v>
      </c>
      <c r="M6140" s="9"/>
      <c r="O6140" s="67">
        <v>209.39999999999782</v>
      </c>
      <c r="T6140"/>
      <c r="U6140" s="63"/>
      <c r="V6140" s="63"/>
      <c r="W6140" s="282"/>
      <c r="X6140" s="317"/>
      <c r="Y6140" s="63"/>
    </row>
    <row r="6141" spans="1:25" ht="15">
      <c r="A6141" s="28" t="s">
        <v>869</v>
      </c>
      <c r="B6141" s="273" t="s">
        <v>1926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>
        <v>0</v>
      </c>
      <c r="J6141" s="9">
        <v>0</v>
      </c>
      <c r="K6141" s="9">
        <v>0</v>
      </c>
      <c r="L6141" s="9">
        <v>204.70000000000073</v>
      </c>
      <c r="M6141" s="9"/>
      <c r="N6141" s="67"/>
      <c r="O6141" s="67">
        <v>204.70000000000073</v>
      </c>
      <c r="T6141"/>
      <c r="U6141" s="63"/>
      <c r="V6141" s="63"/>
      <c r="W6141" s="283"/>
      <c r="X6141" s="317"/>
      <c r="Y6141" s="63"/>
    </row>
    <row r="6142" spans="1:25" ht="15">
      <c r="A6142" s="28" t="s">
        <v>870</v>
      </c>
      <c r="B6142" s="63" t="s">
        <v>2554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>
        <v>0</v>
      </c>
      <c r="J6142" s="9">
        <v>0</v>
      </c>
      <c r="K6142" s="9">
        <v>0</v>
      </c>
      <c r="L6142" s="9">
        <v>187.69999999999709</v>
      </c>
      <c r="M6142" s="9"/>
      <c r="N6142" s="67"/>
      <c r="O6142" s="67">
        <v>187.69999999999709</v>
      </c>
      <c r="T6142"/>
      <c r="U6142" s="28"/>
      <c r="V6142" s="63"/>
      <c r="W6142" s="283"/>
      <c r="X6142" s="317"/>
      <c r="Y6142" s="63"/>
    </row>
    <row r="6143" spans="1:25" ht="15">
      <c r="A6143" s="28" t="s">
        <v>871</v>
      </c>
      <c r="B6143" s="63" t="s">
        <v>2557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>
        <v>0</v>
      </c>
      <c r="J6143" s="9">
        <v>0</v>
      </c>
      <c r="K6143" s="9">
        <v>0</v>
      </c>
      <c r="L6143" s="9">
        <v>181.00000000000728</v>
      </c>
      <c r="M6143" s="9"/>
      <c r="N6143" s="67"/>
      <c r="O6143" s="67">
        <v>181.00000000000728</v>
      </c>
      <c r="T6143"/>
      <c r="U6143" s="273"/>
      <c r="V6143" s="63"/>
      <c r="W6143" s="283"/>
      <c r="X6143" s="317"/>
      <c r="Y6143" s="63"/>
    </row>
    <row r="6144" spans="1:25" ht="15">
      <c r="A6144" s="28" t="s">
        <v>872</v>
      </c>
      <c r="B6144" s="63" t="s">
        <v>712</v>
      </c>
      <c r="E6144" s="9" t="s">
        <v>183</v>
      </c>
      <c r="F6144" s="9" t="s">
        <v>278</v>
      </c>
      <c r="G6144" s="9" t="s">
        <v>278</v>
      </c>
      <c r="H6144" s="67">
        <v>50.700000000004366</v>
      </c>
      <c r="I6144" s="9">
        <v>0</v>
      </c>
      <c r="J6144" s="9">
        <v>0</v>
      </c>
      <c r="K6144" s="9">
        <v>0</v>
      </c>
      <c r="L6144" s="9">
        <v>127.50000000000364</v>
      </c>
      <c r="M6144" s="9"/>
      <c r="O6144" s="67">
        <v>178.200000000008</v>
      </c>
      <c r="T6144"/>
      <c r="U6144" s="218"/>
      <c r="V6144" s="63"/>
      <c r="W6144" s="283"/>
      <c r="X6144" s="317"/>
      <c r="Y6144" s="63"/>
    </row>
    <row r="6145" spans="1:25" ht="15">
      <c r="A6145" s="28" t="s">
        <v>873</v>
      </c>
      <c r="B6145" s="273" t="s">
        <v>1905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>
        <v>0</v>
      </c>
      <c r="J6145" s="9">
        <v>0</v>
      </c>
      <c r="K6145" s="9">
        <v>0</v>
      </c>
      <c r="L6145" s="9">
        <v>177.5</v>
      </c>
      <c r="M6145" s="9"/>
      <c r="N6145" s="67"/>
      <c r="O6145" s="67">
        <v>177.5</v>
      </c>
      <c r="T6145"/>
      <c r="U6145" s="273"/>
      <c r="V6145" s="63"/>
      <c r="W6145" s="283"/>
      <c r="X6145" s="317"/>
      <c r="Y6145" s="63"/>
    </row>
    <row r="6146" spans="1:25" ht="15">
      <c r="A6146" s="28" t="s">
        <v>874</v>
      </c>
      <c r="B6146" s="63" t="s">
        <v>2544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>
        <v>0</v>
      </c>
      <c r="J6146" s="9">
        <v>0</v>
      </c>
      <c r="K6146" s="9">
        <v>0</v>
      </c>
      <c r="L6146" s="9">
        <v>148.89999999999418</v>
      </c>
      <c r="M6146" s="9"/>
      <c r="N6146" s="67"/>
      <c r="O6146" s="67">
        <v>148.89999999999418</v>
      </c>
      <c r="T6146"/>
      <c r="U6146" s="63"/>
      <c r="V6146" s="63"/>
      <c r="W6146" s="265"/>
      <c r="X6146" s="317"/>
      <c r="Y6146" s="63"/>
    </row>
    <row r="6147" spans="1:25" ht="15">
      <c r="A6147" s="28" t="s">
        <v>875</v>
      </c>
      <c r="B6147" s="63" t="s">
        <v>158</v>
      </c>
      <c r="E6147" s="9" t="s">
        <v>183</v>
      </c>
      <c r="F6147" s="9" t="s">
        <v>278</v>
      </c>
      <c r="G6147" s="9">
        <v>135.19999999999999</v>
      </c>
      <c r="H6147" s="67">
        <v>4.7999999999919964</v>
      </c>
      <c r="I6147" s="9">
        <v>0</v>
      </c>
      <c r="J6147" s="9">
        <v>0</v>
      </c>
      <c r="K6147" s="9">
        <v>0</v>
      </c>
      <c r="L6147" s="9" t="s">
        <v>278</v>
      </c>
      <c r="M6147" s="9"/>
      <c r="O6147" s="67">
        <v>139.99999999999199</v>
      </c>
      <c r="T6147"/>
      <c r="U6147" s="63"/>
      <c r="V6147" s="63"/>
      <c r="W6147" s="265"/>
      <c r="X6147" s="317"/>
      <c r="Y6147" s="63"/>
    </row>
    <row r="6148" spans="1:25" ht="15">
      <c r="A6148" s="28" t="s">
        <v>876</v>
      </c>
      <c r="B6148" s="273" t="s">
        <v>1924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>
        <v>0</v>
      </c>
      <c r="J6148" s="9">
        <v>0</v>
      </c>
      <c r="K6148" s="9">
        <v>0</v>
      </c>
      <c r="L6148" s="9">
        <v>139.49999999999636</v>
      </c>
      <c r="M6148" s="9"/>
      <c r="N6148" s="67"/>
      <c r="O6148" s="67">
        <v>139.49999999999636</v>
      </c>
      <c r="T6148"/>
      <c r="U6148" s="218"/>
      <c r="V6148" s="63"/>
      <c r="W6148" s="283"/>
      <c r="X6148" s="317"/>
      <c r="Y6148" s="63"/>
    </row>
    <row r="6149" spans="1:25" ht="15">
      <c r="A6149" s="28" t="s">
        <v>877</v>
      </c>
      <c r="B6149" s="63" t="s">
        <v>2566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>
        <v>0</v>
      </c>
      <c r="J6149" s="9">
        <v>0</v>
      </c>
      <c r="K6149" s="9">
        <v>0</v>
      </c>
      <c r="L6149" s="9">
        <v>121.39999999999782</v>
      </c>
      <c r="M6149" s="9"/>
      <c r="N6149" s="67"/>
      <c r="O6149" s="67">
        <v>121.39999999999782</v>
      </c>
      <c r="T6149"/>
      <c r="U6149" s="28"/>
      <c r="V6149" s="63"/>
      <c r="W6149" s="283"/>
      <c r="X6149" s="317"/>
      <c r="Y6149" s="63"/>
    </row>
    <row r="6150" spans="1:25" ht="15">
      <c r="A6150" s="28" t="s">
        <v>878</v>
      </c>
      <c r="B6150" s="63" t="s">
        <v>2552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>
        <v>0</v>
      </c>
      <c r="J6150" s="9">
        <v>0</v>
      </c>
      <c r="K6150" s="9">
        <v>0</v>
      </c>
      <c r="L6150" s="9">
        <v>115.10000000000218</v>
      </c>
      <c r="M6150" s="9"/>
      <c r="N6150" s="67"/>
      <c r="O6150" s="67">
        <v>115.10000000000218</v>
      </c>
      <c r="T6150"/>
      <c r="U6150" s="63"/>
      <c r="V6150" s="63"/>
      <c r="W6150" s="283"/>
      <c r="X6150" s="317"/>
      <c r="Y6150" s="63"/>
    </row>
    <row r="6151" spans="1:25" ht="15">
      <c r="A6151" s="28" t="s">
        <v>879</v>
      </c>
      <c r="B6151" s="63" t="s">
        <v>2551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>
        <v>0</v>
      </c>
      <c r="J6151" s="9">
        <v>0</v>
      </c>
      <c r="K6151" s="9">
        <v>0</v>
      </c>
      <c r="L6151" s="9">
        <v>111.59999999999491</v>
      </c>
      <c r="M6151" s="9"/>
      <c r="N6151" s="67"/>
      <c r="O6151" s="67">
        <v>111.59999999999491</v>
      </c>
      <c r="T6151"/>
      <c r="U6151" s="273"/>
      <c r="V6151" s="63"/>
      <c r="W6151" s="282"/>
      <c r="X6151" s="317"/>
      <c r="Y6151" s="63"/>
    </row>
    <row r="6152" spans="1:25" ht="15">
      <c r="A6152" s="28" t="s">
        <v>880</v>
      </c>
      <c r="B6152" s="273" t="s">
        <v>2540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>
        <v>0</v>
      </c>
      <c r="J6152" s="9">
        <v>0</v>
      </c>
      <c r="K6152" s="9">
        <v>0</v>
      </c>
      <c r="L6152" s="9">
        <v>110.40000000000146</v>
      </c>
      <c r="M6152" s="9"/>
      <c r="N6152" s="67"/>
      <c r="O6152" s="67">
        <v>110.40000000000146</v>
      </c>
      <c r="T6152"/>
      <c r="U6152" s="273"/>
      <c r="V6152" s="63"/>
      <c r="W6152" s="283"/>
      <c r="X6152" s="317"/>
      <c r="Y6152" s="63"/>
    </row>
    <row r="6153" spans="1:25" ht="15">
      <c r="A6153" s="28" t="s">
        <v>2231</v>
      </c>
      <c r="B6153" s="63" t="s">
        <v>2549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>
        <v>0</v>
      </c>
      <c r="J6153" s="9">
        <v>0</v>
      </c>
      <c r="K6153" s="9">
        <v>0</v>
      </c>
      <c r="L6153" s="9">
        <v>106.19999999998981</v>
      </c>
      <c r="M6153" s="9"/>
      <c r="N6153" s="67"/>
      <c r="O6153" s="67">
        <v>106.19999999998981</v>
      </c>
      <c r="T6153"/>
    </row>
    <row r="6154" spans="1:25" ht="15">
      <c r="A6154" s="28" t="s">
        <v>2516</v>
      </c>
      <c r="B6154" s="273" t="s">
        <v>1900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>
        <v>0</v>
      </c>
      <c r="J6154" s="9">
        <v>0</v>
      </c>
      <c r="K6154" s="9">
        <v>0</v>
      </c>
      <c r="L6154" s="9">
        <v>100.40000000000146</v>
      </c>
      <c r="M6154" s="9"/>
      <c r="N6154" s="67"/>
      <c r="O6154" s="67">
        <v>100.40000000000146</v>
      </c>
      <c r="T6154"/>
    </row>
    <row r="6155" spans="1:25" ht="15">
      <c r="A6155" s="28" t="s">
        <v>2517</v>
      </c>
      <c r="B6155" s="63" t="s">
        <v>2560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>
        <v>0</v>
      </c>
      <c r="J6155" s="9">
        <v>0</v>
      </c>
      <c r="K6155" s="9">
        <v>0</v>
      </c>
      <c r="L6155" s="9">
        <v>99.99999999998181</v>
      </c>
      <c r="M6155" s="9"/>
      <c r="N6155" s="67"/>
      <c r="O6155" s="67">
        <v>99.99999999998181</v>
      </c>
      <c r="T6155"/>
    </row>
    <row r="6156" spans="1:25" ht="15">
      <c r="A6156" s="28" t="s">
        <v>2518</v>
      </c>
      <c r="B6156" s="63" t="s">
        <v>731</v>
      </c>
      <c r="E6156" s="9" t="s">
        <v>183</v>
      </c>
      <c r="F6156" s="9" t="s">
        <v>278</v>
      </c>
      <c r="G6156" s="9" t="s">
        <v>278</v>
      </c>
      <c r="H6156" s="67">
        <v>97.799999999995634</v>
      </c>
      <c r="I6156" s="9">
        <v>0</v>
      </c>
      <c r="J6156" s="9">
        <v>0</v>
      </c>
      <c r="K6156" s="9">
        <v>0</v>
      </c>
      <c r="L6156" s="9" t="s">
        <v>278</v>
      </c>
      <c r="M6156" s="9"/>
      <c r="O6156" s="67">
        <v>97.799999999995634</v>
      </c>
      <c r="T6156"/>
    </row>
    <row r="6157" spans="1:25" ht="15">
      <c r="A6157" s="28" t="s">
        <v>2519</v>
      </c>
      <c r="B6157" s="205" t="s">
        <v>1563</v>
      </c>
      <c r="C6157" s="3"/>
      <c r="D6157" s="3"/>
      <c r="E6157" s="9" t="s">
        <v>183</v>
      </c>
      <c r="F6157" s="9" t="s">
        <v>278</v>
      </c>
      <c r="G6157" s="9" t="s">
        <v>278</v>
      </c>
      <c r="H6157" s="9" t="s">
        <v>278</v>
      </c>
      <c r="I6157" s="9">
        <v>0</v>
      </c>
      <c r="J6157" s="9">
        <v>0</v>
      </c>
      <c r="K6157" s="9">
        <v>0</v>
      </c>
      <c r="L6157" s="9">
        <v>96.200000000000728</v>
      </c>
      <c r="M6157" s="9"/>
      <c r="O6157" s="67">
        <v>96.200000000000728</v>
      </c>
      <c r="T6157"/>
    </row>
    <row r="6158" spans="1:25" ht="15">
      <c r="A6158" s="28" t="s">
        <v>2520</v>
      </c>
      <c r="B6158" s="63" t="s">
        <v>2556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>
        <v>0</v>
      </c>
      <c r="J6158" s="9">
        <v>0</v>
      </c>
      <c r="K6158" s="9">
        <v>0</v>
      </c>
      <c r="L6158" s="9">
        <v>92.299999999999272</v>
      </c>
      <c r="M6158" s="9"/>
      <c r="N6158" s="67"/>
      <c r="O6158" s="67">
        <v>92.299999999999272</v>
      </c>
      <c r="T6158"/>
    </row>
    <row r="6159" spans="1:25" ht="15">
      <c r="A6159" s="28" t="s">
        <v>2521</v>
      </c>
      <c r="B6159" s="273" t="s">
        <v>1890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>
        <v>0</v>
      </c>
      <c r="J6159" s="9">
        <v>0</v>
      </c>
      <c r="K6159" s="9">
        <v>0</v>
      </c>
      <c r="L6159" s="9">
        <v>83.799999999999272</v>
      </c>
      <c r="M6159" s="9"/>
      <c r="O6159" s="67">
        <v>83.799999999999272</v>
      </c>
      <c r="T6159"/>
    </row>
    <row r="6160" spans="1:25" ht="15">
      <c r="A6160" s="28" t="s">
        <v>2522</v>
      </c>
      <c r="B6160" s="273" t="s">
        <v>1927</v>
      </c>
      <c r="C6160" s="3"/>
      <c r="D6160" s="3"/>
      <c r="E6160" s="9" t="s">
        <v>278</v>
      </c>
      <c r="F6160" s="9" t="s">
        <v>278</v>
      </c>
      <c r="G6160" s="9" t="s">
        <v>278</v>
      </c>
      <c r="H6160" s="9" t="s">
        <v>278</v>
      </c>
      <c r="I6160" s="9">
        <v>0</v>
      </c>
      <c r="J6160" s="9">
        <v>0</v>
      </c>
      <c r="K6160" s="9">
        <v>0</v>
      </c>
      <c r="L6160" s="9">
        <v>69.899999999997817</v>
      </c>
      <c r="M6160" s="9"/>
      <c r="N6160" s="67"/>
      <c r="O6160" s="67">
        <v>69.899999999997817</v>
      </c>
      <c r="T6160"/>
    </row>
    <row r="6161" spans="1:20" ht="15">
      <c r="A6161" s="28" t="s">
        <v>2523</v>
      </c>
      <c r="B6161" s="63" t="s">
        <v>2558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>
        <v>0</v>
      </c>
      <c r="J6161" s="9">
        <v>0</v>
      </c>
      <c r="K6161" s="9">
        <v>0</v>
      </c>
      <c r="L6161" s="9">
        <v>63.899999999990541</v>
      </c>
      <c r="M6161" s="9"/>
      <c r="N6161" s="67"/>
      <c r="O6161" s="67">
        <v>63.899999999990541</v>
      </c>
      <c r="T6161"/>
    </row>
    <row r="6162" spans="1:20" ht="15">
      <c r="A6162" s="28" t="s">
        <v>2524</v>
      </c>
      <c r="B6162" s="273" t="s">
        <v>1899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>
        <v>0</v>
      </c>
      <c r="J6162" s="9">
        <v>0</v>
      </c>
      <c r="K6162" s="9">
        <v>0</v>
      </c>
      <c r="L6162" s="9">
        <v>53.900000000012369</v>
      </c>
      <c r="M6162" s="9"/>
      <c r="N6162" s="67"/>
      <c r="O6162" s="67">
        <v>53.900000000012369</v>
      </c>
      <c r="T6162"/>
    </row>
    <row r="6163" spans="1:20" ht="15">
      <c r="A6163" s="28" t="s">
        <v>2525</v>
      </c>
      <c r="B6163" s="63" t="s">
        <v>741</v>
      </c>
      <c r="E6163" s="9" t="s">
        <v>183</v>
      </c>
      <c r="F6163" s="9" t="s">
        <v>278</v>
      </c>
      <c r="G6163" s="9" t="s">
        <v>278</v>
      </c>
      <c r="H6163" s="67">
        <v>39.200000000000728</v>
      </c>
      <c r="I6163" s="9">
        <v>0</v>
      </c>
      <c r="J6163" s="9">
        <v>0</v>
      </c>
      <c r="K6163" s="9">
        <v>0</v>
      </c>
      <c r="L6163" s="9" t="s">
        <v>278</v>
      </c>
      <c r="M6163" s="9"/>
      <c r="O6163" s="67">
        <v>39.200000000000728</v>
      </c>
      <c r="T6163"/>
    </row>
    <row r="6164" spans="1:20" ht="15">
      <c r="A6164" s="28" t="s">
        <v>2526</v>
      </c>
      <c r="B6164" s="273" t="s">
        <v>1887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>
        <v>0</v>
      </c>
      <c r="J6164" s="9">
        <v>0</v>
      </c>
      <c r="K6164" s="9">
        <v>0</v>
      </c>
      <c r="L6164" s="9">
        <v>38.600000000000364</v>
      </c>
      <c r="M6164" s="9"/>
      <c r="O6164" s="67">
        <v>38.600000000000364</v>
      </c>
      <c r="T6164"/>
    </row>
    <row r="6165" spans="1:20" ht="15">
      <c r="A6165" s="28" t="s">
        <v>2527</v>
      </c>
      <c r="B6165" s="63" t="s">
        <v>2564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>
        <v>0</v>
      </c>
      <c r="J6165" s="9">
        <v>0</v>
      </c>
      <c r="K6165" s="9">
        <v>0</v>
      </c>
      <c r="L6165" s="9">
        <v>32.199999999993452</v>
      </c>
      <c r="M6165" s="9"/>
      <c r="N6165" s="67"/>
      <c r="O6165" s="67">
        <v>32.199999999993452</v>
      </c>
      <c r="T6165"/>
    </row>
    <row r="6166" spans="1:20" ht="15">
      <c r="A6166" s="28" t="s">
        <v>2528</v>
      </c>
      <c r="B6166" s="63" t="s">
        <v>180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>
        <v>0</v>
      </c>
      <c r="J6166" s="9">
        <v>0</v>
      </c>
      <c r="K6166" s="9">
        <v>0</v>
      </c>
      <c r="L6166" s="9">
        <v>16.799999999995634</v>
      </c>
      <c r="M6166" s="9"/>
      <c r="N6166" s="67"/>
      <c r="O6166" s="67">
        <v>16.799999999995634</v>
      </c>
      <c r="T6166"/>
    </row>
    <row r="6167" spans="1:20" ht="15">
      <c r="A6167" s="28" t="s">
        <v>2529</v>
      </c>
      <c r="B6167" s="63" t="s">
        <v>2547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>
        <v>0</v>
      </c>
      <c r="J6167" s="9">
        <v>0</v>
      </c>
      <c r="K6167" s="9">
        <v>0</v>
      </c>
      <c r="L6167" s="9">
        <v>14.599999999998545</v>
      </c>
      <c r="M6167" s="9"/>
      <c r="N6167" s="67"/>
      <c r="O6167" s="67">
        <v>14.599999999998545</v>
      </c>
      <c r="T6167"/>
    </row>
    <row r="6168" spans="1:20" ht="15">
      <c r="A6168" s="28" t="s">
        <v>2530</v>
      </c>
      <c r="B6168" s="273" t="s">
        <v>1889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>
        <v>0</v>
      </c>
      <c r="J6168" s="9">
        <v>0</v>
      </c>
      <c r="K6168" s="9">
        <v>0</v>
      </c>
      <c r="L6168" s="9" t="s">
        <v>278</v>
      </c>
      <c r="M6168" s="9"/>
      <c r="O6168" s="67">
        <v>0</v>
      </c>
      <c r="T6168"/>
    </row>
    <row r="6169" spans="1:20" ht="15">
      <c r="A6169" s="28" t="s">
        <v>2531</v>
      </c>
      <c r="B6169" s="273" t="s">
        <v>1884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>
        <v>0</v>
      </c>
      <c r="J6169" s="9">
        <v>0</v>
      </c>
      <c r="K6169" s="9">
        <v>0</v>
      </c>
      <c r="L6169" s="9" t="s">
        <v>278</v>
      </c>
      <c r="M6169" s="9"/>
      <c r="O6169" s="67">
        <v>0</v>
      </c>
      <c r="T6169"/>
    </row>
    <row r="6170" spans="1:20" ht="15">
      <c r="A6170" s="28" t="s">
        <v>2532</v>
      </c>
      <c r="B6170" s="63" t="s">
        <v>179</v>
      </c>
      <c r="E6170" s="9" t="s">
        <v>183</v>
      </c>
      <c r="F6170" s="9" t="s">
        <v>278</v>
      </c>
      <c r="G6170" s="9" t="s">
        <v>278</v>
      </c>
      <c r="H6170" s="9" t="s">
        <v>278</v>
      </c>
      <c r="I6170" s="9">
        <v>0</v>
      </c>
      <c r="J6170" s="9">
        <v>0</v>
      </c>
      <c r="K6170" s="9">
        <v>0</v>
      </c>
      <c r="L6170" s="9" t="s">
        <v>278</v>
      </c>
      <c r="M6170" s="9"/>
      <c r="O6170" s="67">
        <v>0</v>
      </c>
      <c r="T6170"/>
    </row>
    <row r="6171" spans="1:20" ht="15">
      <c r="A6171" s="28" t="s">
        <v>2533</v>
      </c>
      <c r="B6171" s="218" t="s">
        <v>1547</v>
      </c>
      <c r="C6171" s="3"/>
      <c r="D6171" s="3"/>
      <c r="E6171" s="9" t="s">
        <v>183</v>
      </c>
      <c r="F6171" s="9" t="s">
        <v>278</v>
      </c>
      <c r="G6171" s="9" t="s">
        <v>278</v>
      </c>
      <c r="H6171" s="9" t="s">
        <v>278</v>
      </c>
      <c r="I6171" s="9">
        <v>0</v>
      </c>
      <c r="J6171" s="9">
        <v>0</v>
      </c>
      <c r="K6171" s="9">
        <v>0</v>
      </c>
      <c r="L6171" s="9" t="s">
        <v>278</v>
      </c>
      <c r="M6171" s="9"/>
      <c r="O6171" s="67">
        <v>0</v>
      </c>
      <c r="T6171"/>
    </row>
    <row r="6172" spans="1:20" ht="15">
      <c r="A6172" s="28" t="s">
        <v>2534</v>
      </c>
      <c r="B6172" s="205" t="s">
        <v>1551</v>
      </c>
      <c r="C6172" s="3"/>
      <c r="D6172" s="3"/>
      <c r="E6172" s="9" t="s">
        <v>183</v>
      </c>
      <c r="F6172" s="9" t="s">
        <v>278</v>
      </c>
      <c r="G6172" s="9" t="s">
        <v>278</v>
      </c>
      <c r="H6172" s="9" t="s">
        <v>278</v>
      </c>
      <c r="I6172" s="9">
        <v>0</v>
      </c>
      <c r="J6172" s="9">
        <v>0</v>
      </c>
      <c r="K6172" s="9">
        <v>0</v>
      </c>
      <c r="L6172" s="9" t="s">
        <v>278</v>
      </c>
      <c r="M6172" s="9"/>
      <c r="O6172" s="67">
        <v>0</v>
      </c>
      <c r="T6172"/>
    </row>
    <row r="6173" spans="1:20" ht="15">
      <c r="A6173" s="28" t="s">
        <v>2535</v>
      </c>
      <c r="B6173" s="205" t="s">
        <v>1567</v>
      </c>
      <c r="C6173" s="3"/>
      <c r="D6173" s="3"/>
      <c r="E6173" s="9" t="s">
        <v>183</v>
      </c>
      <c r="F6173" s="9" t="s">
        <v>278</v>
      </c>
      <c r="G6173" s="9" t="s">
        <v>278</v>
      </c>
      <c r="H6173" s="9" t="s">
        <v>278</v>
      </c>
      <c r="I6173" s="9">
        <v>0</v>
      </c>
      <c r="J6173" s="9">
        <v>0</v>
      </c>
      <c r="K6173" s="9">
        <v>0</v>
      </c>
      <c r="L6173" s="9" t="s">
        <v>278</v>
      </c>
      <c r="M6173" s="9"/>
      <c r="O6173" s="67">
        <v>0</v>
      </c>
      <c r="T6173"/>
    </row>
    <row r="6174" spans="1:20" ht="15">
      <c r="A6174" s="28" t="s">
        <v>2536</v>
      </c>
      <c r="B6174" s="205" t="s">
        <v>1557</v>
      </c>
      <c r="C6174" s="3"/>
      <c r="D6174" s="3"/>
      <c r="E6174" s="9" t="s">
        <v>183</v>
      </c>
      <c r="F6174" s="9" t="s">
        <v>278</v>
      </c>
      <c r="G6174" s="9" t="s">
        <v>278</v>
      </c>
      <c r="H6174" s="9" t="s">
        <v>278</v>
      </c>
      <c r="I6174" s="9">
        <v>0</v>
      </c>
      <c r="J6174" s="9">
        <v>0</v>
      </c>
      <c r="K6174" s="9">
        <v>0</v>
      </c>
      <c r="L6174" s="9" t="s">
        <v>278</v>
      </c>
      <c r="M6174" s="9"/>
      <c r="O6174" s="67">
        <v>0</v>
      </c>
      <c r="T6174"/>
    </row>
    <row r="6175" spans="1:20" ht="15">
      <c r="A6175" s="28" t="s">
        <v>2537</v>
      </c>
      <c r="B6175" s="273" t="s">
        <v>1903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>
        <v>0</v>
      </c>
      <c r="J6175" s="9">
        <v>0</v>
      </c>
      <c r="K6175" s="9">
        <v>0</v>
      </c>
      <c r="L6175" s="9" t="s">
        <v>278</v>
      </c>
      <c r="M6175" s="9"/>
      <c r="N6175" s="67"/>
      <c r="O6175" s="67">
        <v>0</v>
      </c>
      <c r="T6175"/>
    </row>
    <row r="6176" spans="1:20" ht="15">
      <c r="A6176" s="28" t="s">
        <v>2538</v>
      </c>
      <c r="B6176" s="205" t="s">
        <v>1556</v>
      </c>
      <c r="C6176" s="3"/>
      <c r="D6176" s="3"/>
      <c r="E6176" s="9" t="s">
        <v>183</v>
      </c>
      <c r="F6176" s="9" t="s">
        <v>278</v>
      </c>
      <c r="G6176" s="9" t="s">
        <v>278</v>
      </c>
      <c r="H6176" s="9" t="s">
        <v>278</v>
      </c>
      <c r="I6176" s="9">
        <v>0</v>
      </c>
      <c r="J6176" s="9">
        <v>0</v>
      </c>
      <c r="K6176" s="9">
        <v>0</v>
      </c>
      <c r="L6176" s="9" t="s">
        <v>278</v>
      </c>
      <c r="M6176" s="9"/>
      <c r="O6176" s="67">
        <v>0</v>
      </c>
      <c r="T6176"/>
    </row>
    <row r="6177" spans="1:20" ht="15">
      <c r="A6177" s="28" t="s">
        <v>2539</v>
      </c>
      <c r="B6177" s="205" t="s">
        <v>1554</v>
      </c>
      <c r="C6177" s="3"/>
      <c r="D6177" s="3"/>
      <c r="E6177" s="9" t="s">
        <v>183</v>
      </c>
      <c r="F6177" s="9" t="s">
        <v>278</v>
      </c>
      <c r="G6177" s="9" t="s">
        <v>278</v>
      </c>
      <c r="H6177" s="9" t="s">
        <v>278</v>
      </c>
      <c r="I6177" s="9">
        <v>0</v>
      </c>
      <c r="J6177" s="9">
        <v>0</v>
      </c>
      <c r="K6177" s="9">
        <v>0</v>
      </c>
      <c r="L6177" s="9" t="s">
        <v>278</v>
      </c>
      <c r="M6177" s="9"/>
      <c r="O6177" s="67">
        <v>0</v>
      </c>
      <c r="T6177"/>
    </row>
    <row r="6178" spans="1:20" ht="15">
      <c r="A6178" s="28" t="s">
        <v>2687</v>
      </c>
      <c r="B6178" s="273" t="s">
        <v>1904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>
        <v>0</v>
      </c>
      <c r="J6178" s="9">
        <v>0</v>
      </c>
      <c r="K6178" s="9">
        <v>0</v>
      </c>
      <c r="L6178" s="9" t="s">
        <v>278</v>
      </c>
      <c r="M6178" s="9"/>
      <c r="N6178" s="67"/>
      <c r="O6178" s="67">
        <v>0</v>
      </c>
      <c r="T6178"/>
    </row>
    <row r="6179" spans="1:20" ht="15">
      <c r="A6179" s="28" t="s">
        <v>2688</v>
      </c>
      <c r="B6179" s="205" t="s">
        <v>1581</v>
      </c>
      <c r="C6179" s="3"/>
      <c r="D6179" s="3"/>
      <c r="E6179" s="9" t="s">
        <v>183</v>
      </c>
      <c r="F6179" s="9" t="s">
        <v>278</v>
      </c>
      <c r="G6179" s="9" t="s">
        <v>278</v>
      </c>
      <c r="H6179" s="9" t="s">
        <v>278</v>
      </c>
      <c r="I6179" s="9">
        <v>0</v>
      </c>
      <c r="J6179" s="9">
        <v>0</v>
      </c>
      <c r="K6179" s="9">
        <v>0</v>
      </c>
      <c r="L6179" s="9" t="s">
        <v>278</v>
      </c>
      <c r="M6179" s="9"/>
      <c r="O6179" s="67">
        <v>0</v>
      </c>
      <c r="T6179"/>
    </row>
    <row r="6180" spans="1:20" ht="15">
      <c r="A6180" s="28" t="s">
        <v>2689</v>
      </c>
      <c r="B6180" s="205" t="s">
        <v>1564</v>
      </c>
      <c r="C6180" s="3"/>
      <c r="D6180" s="3"/>
      <c r="E6180" s="9" t="s">
        <v>183</v>
      </c>
      <c r="F6180" s="9" t="s">
        <v>278</v>
      </c>
      <c r="G6180" s="9" t="s">
        <v>278</v>
      </c>
      <c r="H6180" s="9" t="s">
        <v>278</v>
      </c>
      <c r="I6180" s="9">
        <v>0</v>
      </c>
      <c r="J6180" s="9">
        <v>0</v>
      </c>
      <c r="K6180" s="9">
        <v>0</v>
      </c>
      <c r="L6180" s="9" t="s">
        <v>278</v>
      </c>
      <c r="M6180" s="9"/>
      <c r="O6180" s="67">
        <v>0</v>
      </c>
      <c r="T6180"/>
    </row>
    <row r="6181" spans="1:20" ht="15">
      <c r="A6181" s="291" t="s">
        <v>3944</v>
      </c>
      <c r="B6181" s="63" t="s">
        <v>4006</v>
      </c>
      <c r="C6181" s="3"/>
      <c r="D6181" s="3"/>
      <c r="E6181" s="9"/>
      <c r="F6181" s="9"/>
      <c r="G6181" s="9"/>
      <c r="H6181" s="9"/>
      <c r="J6181" s="9"/>
      <c r="K6181" s="9"/>
      <c r="L6181" s="69"/>
      <c r="M6181" s="69"/>
      <c r="N6181" s="67"/>
      <c r="T6181"/>
    </row>
    <row r="6182" spans="1:20" ht="15">
      <c r="A6182" s="291" t="s">
        <v>3945</v>
      </c>
      <c r="B6182" s="63" t="s">
        <v>4007</v>
      </c>
      <c r="C6182" s="3"/>
      <c r="D6182" s="3"/>
      <c r="E6182" s="9"/>
      <c r="F6182" s="9"/>
      <c r="G6182" s="9"/>
      <c r="H6182" s="9"/>
      <c r="J6182" s="9"/>
      <c r="K6182" s="9"/>
      <c r="L6182" s="69"/>
      <c r="M6182" s="69"/>
      <c r="N6182" s="67"/>
      <c r="T6182"/>
    </row>
    <row r="6183" spans="1:20" ht="15">
      <c r="A6183" s="291" t="s">
        <v>3946</v>
      </c>
      <c r="B6183" s="63" t="s">
        <v>4008</v>
      </c>
      <c r="C6183" s="3"/>
      <c r="D6183" s="3"/>
      <c r="E6183" s="9"/>
      <c r="F6183" s="9"/>
      <c r="G6183" s="9"/>
      <c r="H6183" s="9"/>
      <c r="J6183" s="9"/>
      <c r="K6183" s="9"/>
      <c r="L6183" s="69"/>
      <c r="M6183" s="69"/>
      <c r="N6183" s="67"/>
      <c r="T6183"/>
    </row>
    <row r="6184" spans="1:20" ht="15">
      <c r="A6184" s="291" t="s">
        <v>3947</v>
      </c>
      <c r="B6184" s="63" t="s">
        <v>4009</v>
      </c>
      <c r="C6184" s="3"/>
      <c r="D6184" s="3"/>
      <c r="E6184" s="9"/>
      <c r="F6184" s="9"/>
      <c r="G6184" s="9"/>
      <c r="H6184" s="9"/>
      <c r="J6184" s="9"/>
      <c r="K6184" s="9"/>
      <c r="L6184" s="69"/>
      <c r="M6184" s="69"/>
      <c r="N6184" s="67"/>
      <c r="T6184"/>
    </row>
    <row r="6185" spans="1:20" ht="15">
      <c r="A6185" s="291" t="s">
        <v>3948</v>
      </c>
      <c r="B6185" s="63" t="s">
        <v>4010</v>
      </c>
      <c r="C6185" s="3"/>
      <c r="D6185" s="3"/>
      <c r="E6185" s="9"/>
      <c r="F6185" s="9"/>
      <c r="G6185" s="9"/>
      <c r="H6185" s="9"/>
      <c r="J6185" s="9"/>
      <c r="K6185" s="9"/>
      <c r="L6185" s="69"/>
      <c r="M6185" s="69"/>
      <c r="N6185" s="67"/>
      <c r="T6185"/>
    </row>
    <row r="6186" spans="1:20" ht="15">
      <c r="A6186" s="291" t="s">
        <v>3949</v>
      </c>
      <c r="B6186" s="63" t="s">
        <v>4011</v>
      </c>
      <c r="C6186" s="3"/>
      <c r="D6186" s="3"/>
      <c r="E6186" s="9"/>
      <c r="F6186" s="9"/>
      <c r="G6186" s="9"/>
      <c r="H6186" s="9"/>
      <c r="J6186" s="9"/>
      <c r="K6186" s="9"/>
      <c r="L6186" s="69"/>
      <c r="M6186" s="69"/>
      <c r="N6186" s="67"/>
      <c r="T6186"/>
    </row>
    <row r="6187" spans="1:20" ht="15">
      <c r="A6187" s="291" t="s">
        <v>3950</v>
      </c>
      <c r="B6187" s="63" t="s">
        <v>4012</v>
      </c>
      <c r="C6187" s="3"/>
      <c r="D6187" s="3"/>
      <c r="E6187" s="9"/>
      <c r="F6187" s="9"/>
      <c r="G6187" s="9"/>
      <c r="H6187" s="9"/>
      <c r="J6187" s="9"/>
      <c r="K6187" s="9"/>
      <c r="L6187" s="69"/>
      <c r="M6187" s="69"/>
      <c r="N6187" s="67"/>
      <c r="T6187"/>
    </row>
    <row r="6188" spans="1:20" ht="15">
      <c r="A6188" s="291" t="s">
        <v>3951</v>
      </c>
      <c r="B6188" s="63" t="s">
        <v>4013</v>
      </c>
      <c r="C6188" s="3"/>
      <c r="D6188" s="3"/>
      <c r="E6188" s="9"/>
      <c r="F6188" s="9"/>
      <c r="G6188" s="9"/>
      <c r="H6188" s="9"/>
      <c r="J6188" s="9"/>
      <c r="K6188" s="9"/>
      <c r="L6188" s="69"/>
      <c r="M6188" s="69"/>
      <c r="N6188" s="67"/>
      <c r="T6188"/>
    </row>
    <row r="6189" spans="1:20" ht="15">
      <c r="A6189" s="291" t="s">
        <v>3952</v>
      </c>
      <c r="B6189" s="63" t="s">
        <v>4014</v>
      </c>
      <c r="C6189" s="3"/>
      <c r="D6189" s="3"/>
      <c r="E6189" s="9"/>
      <c r="F6189" s="9"/>
      <c r="G6189" s="9"/>
      <c r="H6189" s="9"/>
      <c r="J6189" s="9"/>
      <c r="K6189" s="9"/>
      <c r="L6189" s="69"/>
      <c r="M6189" s="69"/>
      <c r="N6189" s="67"/>
      <c r="T6189"/>
    </row>
    <row r="6190" spans="1:20" ht="15">
      <c r="A6190" s="291" t="s">
        <v>3953</v>
      </c>
      <c r="B6190" s="63" t="s">
        <v>4033</v>
      </c>
      <c r="C6190" s="3"/>
      <c r="D6190" s="3"/>
      <c r="E6190" s="9"/>
      <c r="F6190" s="9"/>
      <c r="G6190" s="9"/>
      <c r="H6190" s="9"/>
      <c r="J6190" s="9"/>
      <c r="K6190" s="9"/>
      <c r="L6190" s="69"/>
      <c r="M6190" s="69"/>
      <c r="N6190" s="67"/>
      <c r="T6190"/>
    </row>
    <row r="6191" spans="1:20" ht="15">
      <c r="A6191" s="291" t="s">
        <v>3954</v>
      </c>
      <c r="B6191" s="63" t="s">
        <v>4015</v>
      </c>
      <c r="C6191" s="3"/>
      <c r="D6191" s="3"/>
      <c r="E6191" s="9"/>
      <c r="F6191" s="9"/>
      <c r="G6191" s="9"/>
      <c r="H6191" s="9"/>
      <c r="J6191" s="9"/>
      <c r="K6191" s="9"/>
      <c r="L6191" s="69"/>
      <c r="M6191" s="69"/>
      <c r="N6191" s="67"/>
      <c r="T6191"/>
    </row>
    <row r="6192" spans="1:20" ht="15">
      <c r="A6192" s="291" t="s">
        <v>3955</v>
      </c>
      <c r="B6192" s="63" t="s">
        <v>4016</v>
      </c>
      <c r="C6192" s="3"/>
      <c r="D6192" s="3"/>
      <c r="E6192" s="9"/>
      <c r="F6192" s="9"/>
      <c r="G6192" s="9"/>
      <c r="H6192" s="9"/>
      <c r="J6192" s="9"/>
      <c r="K6192" s="9"/>
      <c r="L6192" s="69"/>
      <c r="M6192" s="69"/>
      <c r="N6192" s="67"/>
      <c r="T6192"/>
    </row>
    <row r="6193" spans="1:20" ht="15">
      <c r="A6193" s="291" t="s">
        <v>3956</v>
      </c>
      <c r="B6193" s="63" t="s">
        <v>4017</v>
      </c>
      <c r="C6193" s="3"/>
      <c r="D6193" s="3"/>
      <c r="E6193" s="9"/>
      <c r="F6193" s="9"/>
      <c r="G6193" s="9"/>
      <c r="H6193" s="9"/>
      <c r="J6193" s="9"/>
      <c r="K6193" s="9"/>
      <c r="L6193" s="69"/>
      <c r="M6193" s="69"/>
      <c r="N6193" s="67"/>
      <c r="T6193"/>
    </row>
    <row r="6194" spans="1:20" ht="15">
      <c r="A6194" s="291" t="s">
        <v>3957</v>
      </c>
      <c r="B6194" s="63" t="s">
        <v>4018</v>
      </c>
      <c r="C6194" s="3"/>
      <c r="D6194" s="3"/>
      <c r="E6194" s="9"/>
      <c r="F6194" s="9"/>
      <c r="G6194" s="9"/>
      <c r="H6194" s="9"/>
      <c r="J6194" s="9"/>
      <c r="K6194" s="9"/>
      <c r="L6194" s="69"/>
      <c r="M6194" s="69"/>
      <c r="N6194" s="67"/>
      <c r="T6194"/>
    </row>
    <row r="6195" spans="1:20" ht="15">
      <c r="A6195" s="291" t="s">
        <v>3958</v>
      </c>
      <c r="B6195" s="63" t="s">
        <v>4019</v>
      </c>
      <c r="C6195" s="3"/>
      <c r="D6195" s="3"/>
      <c r="E6195" s="9"/>
      <c r="F6195" s="9"/>
      <c r="G6195" s="9"/>
      <c r="H6195" s="9"/>
      <c r="J6195" s="9"/>
      <c r="K6195" s="9"/>
      <c r="L6195" s="69"/>
      <c r="M6195" s="69"/>
      <c r="N6195" s="67"/>
      <c r="T6195"/>
    </row>
    <row r="6196" spans="1:20" ht="15">
      <c r="A6196" s="291" t="s">
        <v>3959</v>
      </c>
      <c r="B6196" s="63" t="s">
        <v>4020</v>
      </c>
      <c r="C6196" s="3"/>
      <c r="D6196" s="3"/>
      <c r="E6196" s="9"/>
      <c r="F6196" s="9"/>
      <c r="G6196" s="9"/>
      <c r="H6196" s="9"/>
      <c r="J6196" s="9"/>
      <c r="K6196" s="9"/>
      <c r="L6196" s="69"/>
      <c r="M6196" s="69"/>
      <c r="N6196" s="67"/>
      <c r="T6196"/>
    </row>
    <row r="6197" spans="1:20" ht="15">
      <c r="A6197" s="291" t="s">
        <v>3960</v>
      </c>
      <c r="B6197" s="63" t="s">
        <v>4021</v>
      </c>
      <c r="C6197" s="3"/>
      <c r="D6197" s="3"/>
      <c r="E6197" s="9"/>
      <c r="F6197" s="9"/>
      <c r="G6197" s="9"/>
      <c r="H6197" s="9"/>
      <c r="J6197" s="9"/>
      <c r="K6197" s="9"/>
      <c r="L6197" s="69"/>
      <c r="M6197" s="69"/>
      <c r="N6197" s="67"/>
      <c r="T6197"/>
    </row>
    <row r="6198" spans="1:20" ht="15">
      <c r="A6198" s="291" t="s">
        <v>3961</v>
      </c>
      <c r="B6198" s="63" t="s">
        <v>4022</v>
      </c>
      <c r="C6198" s="3"/>
      <c r="D6198" s="3"/>
      <c r="E6198" s="9"/>
      <c r="F6198" s="9"/>
      <c r="G6198" s="9"/>
      <c r="H6198" s="9"/>
      <c r="J6198" s="9"/>
      <c r="K6198" s="9"/>
      <c r="L6198" s="69"/>
      <c r="M6198" s="69"/>
      <c r="N6198" s="67"/>
      <c r="T6198"/>
    </row>
    <row r="6199" spans="1:20" ht="15">
      <c r="A6199" s="291" t="s">
        <v>3962</v>
      </c>
      <c r="B6199" s="63" t="s">
        <v>4023</v>
      </c>
      <c r="C6199" s="3"/>
      <c r="D6199" s="3"/>
      <c r="E6199" s="9"/>
      <c r="F6199" s="9"/>
      <c r="G6199" s="9"/>
      <c r="H6199" s="9"/>
      <c r="J6199" s="9"/>
      <c r="K6199" s="9"/>
      <c r="L6199" s="69"/>
      <c r="M6199" s="69"/>
      <c r="N6199" s="67"/>
      <c r="T6199"/>
    </row>
    <row r="6200" spans="1:20" ht="15">
      <c r="A6200" s="291" t="s">
        <v>3963</v>
      </c>
      <c r="B6200" s="63" t="s">
        <v>4024</v>
      </c>
      <c r="C6200" s="3"/>
      <c r="D6200" s="3"/>
      <c r="E6200" s="9"/>
      <c r="F6200" s="9"/>
      <c r="G6200" s="9"/>
      <c r="H6200" s="9"/>
      <c r="J6200" s="9"/>
      <c r="K6200" s="9"/>
      <c r="L6200" s="69"/>
      <c r="M6200" s="69"/>
      <c r="N6200" s="67"/>
      <c r="T6200"/>
    </row>
    <row r="6201" spans="1:20" ht="15">
      <c r="A6201" s="291" t="s">
        <v>3964</v>
      </c>
      <c r="B6201" s="63" t="s">
        <v>4025</v>
      </c>
      <c r="C6201" s="3"/>
      <c r="D6201" s="3"/>
      <c r="E6201" s="9"/>
      <c r="F6201" s="9"/>
      <c r="G6201" s="9"/>
      <c r="H6201" s="9"/>
      <c r="J6201" s="9"/>
      <c r="K6201" s="9"/>
      <c r="L6201" s="69"/>
      <c r="M6201" s="69"/>
      <c r="N6201" s="67"/>
      <c r="T6201"/>
    </row>
    <row r="6202" spans="1:20" ht="15">
      <c r="A6202" s="291" t="s">
        <v>3965</v>
      </c>
      <c r="B6202" s="63" t="s">
        <v>4026</v>
      </c>
      <c r="C6202" s="3"/>
      <c r="D6202" s="3"/>
      <c r="E6202" s="9"/>
      <c r="F6202" s="9"/>
      <c r="G6202" s="9"/>
      <c r="H6202" s="9"/>
      <c r="J6202" s="9"/>
      <c r="K6202" s="9"/>
      <c r="L6202" s="69"/>
      <c r="M6202" s="69"/>
      <c r="N6202" s="67"/>
      <c r="T6202"/>
    </row>
    <row r="6203" spans="1:20" ht="15">
      <c r="A6203" s="291" t="s">
        <v>3966</v>
      </c>
      <c r="B6203" s="63" t="s">
        <v>4027</v>
      </c>
      <c r="C6203" s="3"/>
      <c r="D6203" s="3"/>
      <c r="E6203" s="9"/>
      <c r="F6203" s="9"/>
      <c r="G6203" s="9"/>
      <c r="H6203" s="9"/>
      <c r="J6203" s="9"/>
      <c r="K6203" s="9"/>
      <c r="L6203" s="69"/>
      <c r="M6203" s="69"/>
      <c r="N6203" s="67"/>
      <c r="T6203"/>
    </row>
    <row r="6204" spans="1:20" ht="15">
      <c r="A6204" s="291" t="s">
        <v>4034</v>
      </c>
      <c r="B6204" s="63" t="s">
        <v>4028</v>
      </c>
      <c r="C6204" s="3"/>
      <c r="D6204" s="3"/>
      <c r="E6204" s="9"/>
      <c r="F6204" s="9"/>
      <c r="G6204" s="9"/>
      <c r="H6204" s="9"/>
      <c r="J6204" s="9"/>
      <c r="K6204" s="9"/>
      <c r="L6204" s="69"/>
      <c r="M6204" s="69"/>
      <c r="N6204" s="67"/>
      <c r="T6204"/>
    </row>
    <row r="6205" spans="1:20" ht="15">
      <c r="A6205" s="291" t="s">
        <v>4187</v>
      </c>
      <c r="B6205" s="63" t="s">
        <v>4029</v>
      </c>
      <c r="C6205" s="3"/>
      <c r="D6205" s="3"/>
      <c r="E6205" s="9"/>
      <c r="F6205" s="9"/>
      <c r="G6205" s="9"/>
      <c r="H6205" s="9"/>
      <c r="J6205" s="9"/>
      <c r="K6205" s="9"/>
      <c r="L6205" s="69"/>
      <c r="M6205" s="69"/>
      <c r="N6205" s="67"/>
      <c r="T6205"/>
    </row>
    <row r="6206" spans="1:20" ht="15">
      <c r="A6206" s="291" t="s">
        <v>4312</v>
      </c>
      <c r="B6206" s="63" t="s">
        <v>4030</v>
      </c>
      <c r="C6206" s="3"/>
      <c r="D6206" s="3"/>
      <c r="E6206" s="9"/>
      <c r="F6206" s="9"/>
      <c r="G6206" s="9"/>
      <c r="H6206" s="9"/>
      <c r="J6206" s="9"/>
      <c r="K6206" s="9"/>
      <c r="L6206" s="69"/>
      <c r="M6206" s="69"/>
      <c r="N6206" s="67"/>
      <c r="T6206"/>
    </row>
    <row r="6207" spans="1:20" ht="15">
      <c r="A6207" s="291" t="s">
        <v>4372</v>
      </c>
      <c r="B6207" s="63" t="s">
        <v>4031</v>
      </c>
      <c r="C6207" s="3"/>
      <c r="D6207" s="3"/>
      <c r="E6207" s="9"/>
      <c r="F6207" s="9"/>
      <c r="G6207" s="9"/>
      <c r="H6207" s="9"/>
      <c r="J6207" s="9"/>
      <c r="K6207" s="9"/>
      <c r="L6207" s="69"/>
      <c r="M6207" s="69"/>
      <c r="N6207" s="67"/>
      <c r="T6207"/>
    </row>
    <row r="6208" spans="1:20" ht="15">
      <c r="A6208" s="291" t="s">
        <v>4373</v>
      </c>
      <c r="B6208" s="63" t="s">
        <v>4032</v>
      </c>
      <c r="C6208" s="3"/>
      <c r="D6208" s="3"/>
      <c r="E6208" s="9"/>
      <c r="F6208" s="9"/>
      <c r="G6208" s="9"/>
      <c r="H6208" s="9"/>
      <c r="J6208" s="9"/>
      <c r="K6208" s="9"/>
      <c r="L6208" s="69"/>
      <c r="M6208" s="69"/>
      <c r="N6208" s="67"/>
      <c r="T6208"/>
    </row>
    <row r="6209" spans="1:25" ht="15">
      <c r="A6209" s="291" t="s">
        <v>4374</v>
      </c>
      <c r="B6209" s="63" t="s">
        <v>4035</v>
      </c>
      <c r="C6209" s="3"/>
      <c r="D6209" s="3"/>
      <c r="E6209" s="9"/>
      <c r="F6209" s="9"/>
      <c r="G6209" s="9"/>
      <c r="H6209" s="9"/>
      <c r="J6209" s="9"/>
      <c r="K6209" s="9"/>
      <c r="L6209" s="69"/>
      <c r="M6209" s="69"/>
      <c r="N6209" s="67"/>
      <c r="T6209"/>
    </row>
    <row r="6210" spans="1:25" ht="15">
      <c r="A6210" s="291" t="s">
        <v>4375</v>
      </c>
      <c r="B6210" s="63" t="s">
        <v>4186</v>
      </c>
      <c r="C6210" s="3"/>
      <c r="D6210" s="3"/>
      <c r="E6210" s="9"/>
      <c r="F6210" s="9"/>
      <c r="G6210" s="9"/>
      <c r="H6210" s="9"/>
      <c r="J6210" s="9"/>
      <c r="K6210" s="9"/>
      <c r="L6210" s="69"/>
      <c r="M6210" s="69"/>
      <c r="N6210" s="67"/>
      <c r="T6210"/>
    </row>
    <row r="6211" spans="1:25" ht="15">
      <c r="A6211" s="291" t="s">
        <v>4376</v>
      </c>
      <c r="B6211" s="63" t="s">
        <v>4309</v>
      </c>
      <c r="C6211" s="3"/>
      <c r="D6211" s="3"/>
      <c r="E6211" s="9"/>
      <c r="F6211" s="9"/>
      <c r="G6211" s="9"/>
      <c r="H6211" s="9"/>
      <c r="J6211" s="9"/>
      <c r="K6211" s="9"/>
      <c r="L6211" s="69"/>
      <c r="M6211" s="69"/>
      <c r="N6211" s="67"/>
      <c r="T6211"/>
    </row>
    <row r="6212" spans="1:25" ht="15">
      <c r="A6212" s="28"/>
      <c r="B6212" s="63"/>
      <c r="E6212" s="9"/>
      <c r="F6212" s="9"/>
      <c r="G6212" s="9"/>
      <c r="H6212" s="9"/>
      <c r="J6212" s="9"/>
      <c r="K6212" s="9"/>
      <c r="L6212" s="69"/>
      <c r="M6212" s="69"/>
      <c r="N6212" s="67"/>
      <c r="T6212"/>
    </row>
    <row r="6213" spans="1:25" ht="15">
      <c r="A6213" s="28"/>
      <c r="B6213" s="63"/>
      <c r="E6213" s="9"/>
      <c r="J6213" s="9"/>
      <c r="K6213" s="9"/>
      <c r="L6213" s="69"/>
      <c r="M6213" s="69"/>
      <c r="T6213"/>
    </row>
    <row r="6214" spans="1:25" ht="15">
      <c r="A6214" s="28"/>
      <c r="B6214" s="63"/>
      <c r="E6214" s="9"/>
      <c r="L6214" s="69"/>
      <c r="M6214" s="69"/>
      <c r="T6214"/>
    </row>
    <row r="6215" spans="1:25" ht="25.5">
      <c r="A6215" s="23" t="s">
        <v>347</v>
      </c>
      <c r="L6215" s="69"/>
      <c r="M6215" s="69"/>
      <c r="T6215"/>
    </row>
    <row r="6216" spans="1:25">
      <c r="L6216" s="69"/>
      <c r="M6216" s="69"/>
      <c r="T6216"/>
    </row>
    <row r="6217" spans="1:25" ht="15">
      <c r="A6217" s="39"/>
      <c r="B6217" s="39"/>
      <c r="C6217" s="39"/>
      <c r="D6217" s="39"/>
      <c r="E6217" s="61">
        <v>2016</v>
      </c>
      <c r="F6217" s="61">
        <v>2017</v>
      </c>
      <c r="G6217" s="61">
        <v>2018</v>
      </c>
      <c r="H6217" s="61">
        <v>2019</v>
      </c>
      <c r="I6217" s="61">
        <v>2020</v>
      </c>
      <c r="J6217" s="61">
        <v>2021</v>
      </c>
      <c r="K6217" s="61">
        <v>2022</v>
      </c>
      <c r="L6217" s="61">
        <v>2023</v>
      </c>
      <c r="M6217" s="61">
        <v>2024</v>
      </c>
      <c r="O6217" s="70" t="s">
        <v>40</v>
      </c>
      <c r="S6217" s="3"/>
      <c r="T6217" s="3"/>
    </row>
    <row r="6218" spans="1:25" ht="15">
      <c r="A6218" s="28" t="s">
        <v>0</v>
      </c>
      <c r="B6218" s="63" t="s">
        <v>31</v>
      </c>
      <c r="C6218" s="9"/>
      <c r="D6218" s="9"/>
      <c r="E6218" s="213">
        <v>468</v>
      </c>
      <c r="F6218" s="213">
        <v>757.8</v>
      </c>
      <c r="G6218" s="9">
        <v>187.2</v>
      </c>
      <c r="H6218" s="9">
        <v>65.499999999992724</v>
      </c>
      <c r="I6218" s="9">
        <v>200.40000000000509</v>
      </c>
      <c r="J6218" s="213">
        <v>854.59999999999127</v>
      </c>
      <c r="K6218" s="216">
        <v>802.200000000008</v>
      </c>
      <c r="L6218" s="216">
        <v>731</v>
      </c>
      <c r="M6218" s="216"/>
      <c r="O6218" s="67">
        <v>4066.6999999999971</v>
      </c>
      <c r="Q6218" t="s">
        <v>3853</v>
      </c>
      <c r="S6218" s="3"/>
      <c r="T6218" s="3" t="s">
        <v>4508</v>
      </c>
      <c r="U6218" s="63"/>
      <c r="V6218" s="63"/>
      <c r="W6218" s="265"/>
      <c r="X6218" s="317"/>
      <c r="Y6218" s="63"/>
    </row>
    <row r="6219" spans="1:25" ht="15">
      <c r="A6219" s="28" t="s">
        <v>2</v>
      </c>
      <c r="B6219" s="63" t="s">
        <v>21</v>
      </c>
      <c r="C6219" s="9"/>
      <c r="D6219" s="9"/>
      <c r="E6219" s="216">
        <v>408</v>
      </c>
      <c r="F6219" s="211">
        <v>659.4</v>
      </c>
      <c r="G6219" s="9">
        <v>168</v>
      </c>
      <c r="H6219" s="9">
        <v>56.500000000003638</v>
      </c>
      <c r="I6219" s="9">
        <v>417.5</v>
      </c>
      <c r="J6219" s="211">
        <v>836.44999999999345</v>
      </c>
      <c r="K6219" s="216">
        <v>780.29999999999927</v>
      </c>
      <c r="L6219" s="216">
        <v>700.8</v>
      </c>
      <c r="M6219" s="216"/>
      <c r="O6219" s="67">
        <v>4026.9499999999962</v>
      </c>
      <c r="Q6219" t="s">
        <v>3855</v>
      </c>
      <c r="S6219" s="3"/>
      <c r="T6219" s="215" t="s">
        <v>2505</v>
      </c>
      <c r="U6219" s="273"/>
      <c r="V6219" s="63"/>
      <c r="W6219" s="283"/>
      <c r="X6219" s="317"/>
      <c r="Y6219" s="63"/>
    </row>
    <row r="6220" spans="1:25" ht="15">
      <c r="A6220" s="28" t="s">
        <v>3</v>
      </c>
      <c r="B6220" s="63" t="s">
        <v>27</v>
      </c>
      <c r="C6220" s="9"/>
      <c r="D6220" s="9"/>
      <c r="E6220" s="211">
        <v>458.4</v>
      </c>
      <c r="F6220" s="9">
        <v>480.1</v>
      </c>
      <c r="G6220" s="213">
        <v>612.4</v>
      </c>
      <c r="H6220" s="213">
        <v>566.20000000000437</v>
      </c>
      <c r="I6220" s="9">
        <v>129.60000000000036</v>
      </c>
      <c r="J6220" s="9">
        <v>492.3999999999869</v>
      </c>
      <c r="K6220" s="9">
        <v>460.50000000000364</v>
      </c>
      <c r="L6220" s="216">
        <v>730</v>
      </c>
      <c r="M6220" s="216"/>
      <c r="O6220" s="67">
        <v>3929.5999999999954</v>
      </c>
      <c r="Q6220" t="s">
        <v>3854</v>
      </c>
      <c r="S6220" s="3"/>
      <c r="T6220" s="3" t="s">
        <v>1704</v>
      </c>
      <c r="U6220" s="218"/>
      <c r="V6220" s="63"/>
      <c r="W6220" s="283"/>
      <c r="X6220" s="317"/>
      <c r="Y6220" s="63"/>
    </row>
    <row r="6221" spans="1:25" ht="15">
      <c r="A6221" s="28" t="s">
        <v>5</v>
      </c>
      <c r="B6221" s="63" t="s">
        <v>143</v>
      </c>
      <c r="C6221" s="9"/>
      <c r="D6221" s="9"/>
      <c r="E6221" s="9" t="s">
        <v>278</v>
      </c>
      <c r="F6221" s="216">
        <v>524.70000000000005</v>
      </c>
      <c r="G6221" s="9">
        <v>255.3</v>
      </c>
      <c r="H6221" s="9">
        <v>35.100000000009459</v>
      </c>
      <c r="I6221" s="9">
        <v>423.89999999999782</v>
      </c>
      <c r="J6221" s="216">
        <v>660.60000000000218</v>
      </c>
      <c r="K6221" s="216">
        <v>703.6000000000131</v>
      </c>
      <c r="L6221" s="216">
        <v>770.1</v>
      </c>
      <c r="M6221" s="216"/>
      <c r="O6221" s="67">
        <v>3373.3000000000225</v>
      </c>
      <c r="Q6221" t="s">
        <v>3852</v>
      </c>
      <c r="S6221" s="3"/>
      <c r="T6221" s="215" t="s">
        <v>2505</v>
      </c>
      <c r="U6221" s="273"/>
      <c r="V6221" s="63"/>
      <c r="W6221" s="283"/>
      <c r="X6221" s="317"/>
      <c r="Y6221" s="63"/>
    </row>
    <row r="6222" spans="1:25" ht="15">
      <c r="A6222" s="28" t="s">
        <v>7</v>
      </c>
      <c r="B6222" s="63" t="s">
        <v>33</v>
      </c>
      <c r="C6222" s="9"/>
      <c r="D6222" s="9"/>
      <c r="E6222" s="216">
        <v>344.6</v>
      </c>
      <c r="F6222" s="216">
        <v>536.4</v>
      </c>
      <c r="G6222" s="9">
        <v>299.2</v>
      </c>
      <c r="H6222" s="9">
        <v>102.19999999999709</v>
      </c>
      <c r="I6222" s="212">
        <v>495.59999999999491</v>
      </c>
      <c r="J6222" s="9">
        <v>619.70000000000073</v>
      </c>
      <c r="K6222" s="9">
        <v>475.09999999999854</v>
      </c>
      <c r="L6222" s="9">
        <v>457.8</v>
      </c>
      <c r="M6222" s="9"/>
      <c r="O6222" s="67">
        <v>3330.5999999999913</v>
      </c>
      <c r="Q6222" t="s">
        <v>343</v>
      </c>
      <c r="S6222" s="3"/>
      <c r="T6222" s="3"/>
      <c r="U6222" s="218"/>
      <c r="V6222" s="63"/>
      <c r="W6222" s="283"/>
      <c r="X6222" s="317"/>
      <c r="Y6222" s="63"/>
    </row>
    <row r="6223" spans="1:25" ht="15">
      <c r="A6223" s="28" t="s">
        <v>8</v>
      </c>
      <c r="B6223" s="63" t="s">
        <v>11</v>
      </c>
      <c r="C6223" s="9"/>
      <c r="D6223" s="9"/>
      <c r="E6223" s="212">
        <v>410.1</v>
      </c>
      <c r="F6223" s="216">
        <v>526.70000000000005</v>
      </c>
      <c r="G6223" s="9">
        <v>145.30000000000001</v>
      </c>
      <c r="H6223" s="9">
        <v>206.70000000000073</v>
      </c>
      <c r="I6223" s="216">
        <v>454.80000000000291</v>
      </c>
      <c r="J6223" s="9">
        <v>501.00000000001091</v>
      </c>
      <c r="K6223" s="9">
        <v>425.700000000008</v>
      </c>
      <c r="L6223" s="9">
        <v>540.1</v>
      </c>
      <c r="M6223" s="9"/>
      <c r="O6223" s="67">
        <v>3210.4000000000228</v>
      </c>
      <c r="Q6223" t="s">
        <v>1200</v>
      </c>
      <c r="S6223" s="3"/>
      <c r="T6223" s="3"/>
      <c r="U6223" s="218"/>
      <c r="V6223" s="63"/>
      <c r="W6223" s="283"/>
      <c r="X6223" s="317"/>
      <c r="Y6223" s="63"/>
    </row>
    <row r="6224" spans="1:25" ht="15">
      <c r="A6224" s="28" t="s">
        <v>10</v>
      </c>
      <c r="B6224" s="63" t="s">
        <v>735</v>
      </c>
      <c r="C6224" s="9"/>
      <c r="D6224" s="9"/>
      <c r="E6224" s="9" t="s">
        <v>278</v>
      </c>
      <c r="F6224" s="9" t="s">
        <v>278</v>
      </c>
      <c r="G6224" s="9" t="s">
        <v>278</v>
      </c>
      <c r="H6224" s="212">
        <v>474.70000000000437</v>
      </c>
      <c r="I6224" s="9">
        <v>402.00000000000546</v>
      </c>
      <c r="J6224" s="216">
        <v>742.99999999999272</v>
      </c>
      <c r="K6224" s="211">
        <v>874.5</v>
      </c>
      <c r="L6224" s="9">
        <v>677.90000000000009</v>
      </c>
      <c r="M6224" s="9"/>
      <c r="O6224" s="67">
        <v>3172.1000000000026</v>
      </c>
      <c r="Q6224" t="s">
        <v>2503</v>
      </c>
      <c r="T6224"/>
      <c r="U6224" s="63"/>
      <c r="V6224" s="63"/>
      <c r="W6224" s="265"/>
      <c r="X6224" s="317"/>
      <c r="Y6224" s="63"/>
    </row>
    <row r="6225" spans="1:25" ht="15">
      <c r="A6225" s="28" t="s">
        <v>12</v>
      </c>
      <c r="B6225" s="63" t="s">
        <v>706</v>
      </c>
      <c r="C6225" s="9"/>
      <c r="D6225" s="9"/>
      <c r="E6225" s="9" t="s">
        <v>278</v>
      </c>
      <c r="F6225" s="9" t="s">
        <v>278</v>
      </c>
      <c r="G6225" s="9" t="s">
        <v>278</v>
      </c>
      <c r="H6225" s="216">
        <v>445.49999999999636</v>
      </c>
      <c r="I6225" s="213">
        <v>662.50000000000364</v>
      </c>
      <c r="J6225" s="9">
        <v>612.40000000000146</v>
      </c>
      <c r="K6225" s="212">
        <v>832.89999999999418</v>
      </c>
      <c r="L6225" s="9">
        <v>600.1</v>
      </c>
      <c r="M6225" s="9"/>
      <c r="O6225" s="67">
        <v>3153.3999999999955</v>
      </c>
      <c r="Q6225" t="s">
        <v>2504</v>
      </c>
      <c r="T6225" s="215" t="s">
        <v>1709</v>
      </c>
      <c r="U6225" s="273"/>
      <c r="V6225" s="63"/>
      <c r="W6225" s="283"/>
      <c r="X6225" s="317"/>
      <c r="Y6225" s="63"/>
    </row>
    <row r="6226" spans="1:25" ht="15">
      <c r="A6226" s="28" t="s">
        <v>14</v>
      </c>
      <c r="B6226" s="63" t="s">
        <v>23</v>
      </c>
      <c r="C6226" s="9"/>
      <c r="D6226" s="9"/>
      <c r="E6226" s="9">
        <v>130</v>
      </c>
      <c r="F6226" s="9">
        <v>434.5</v>
      </c>
      <c r="G6226" s="211">
        <v>591.1</v>
      </c>
      <c r="H6226" s="9">
        <v>305.00000000000728</v>
      </c>
      <c r="I6226" s="9">
        <v>354.40000000000509</v>
      </c>
      <c r="J6226" s="9">
        <v>483.50000000000364</v>
      </c>
      <c r="K6226" s="9">
        <v>413.74999999999636</v>
      </c>
      <c r="L6226" s="9">
        <v>416.9</v>
      </c>
      <c r="M6226" s="9"/>
      <c r="O6226" s="67">
        <v>3129.1500000000124</v>
      </c>
      <c r="Q6226" t="s">
        <v>300</v>
      </c>
      <c r="S6226" s="3"/>
      <c r="T6226" s="3"/>
      <c r="U6226" s="273"/>
      <c r="V6226" s="63"/>
      <c r="W6226" s="283"/>
      <c r="X6226" s="317"/>
      <c r="Y6226" s="63"/>
    </row>
    <row r="6227" spans="1:25" ht="15">
      <c r="A6227" s="28" t="s">
        <v>16</v>
      </c>
      <c r="B6227" s="63" t="s">
        <v>9</v>
      </c>
      <c r="C6227" s="9"/>
      <c r="D6227" s="9"/>
      <c r="E6227" s="216">
        <v>247.1</v>
      </c>
      <c r="F6227" s="9">
        <v>270.39999999999998</v>
      </c>
      <c r="G6227" s="9">
        <v>378</v>
      </c>
      <c r="H6227" s="9">
        <v>216.60000000000218</v>
      </c>
      <c r="I6227" s="9">
        <v>132</v>
      </c>
      <c r="J6227" s="9">
        <v>620.39999999999418</v>
      </c>
      <c r="K6227" s="9">
        <v>524.50000000000364</v>
      </c>
      <c r="L6227" s="9">
        <v>508.5</v>
      </c>
      <c r="M6227" s="9"/>
      <c r="O6227" s="67">
        <v>2897.5</v>
      </c>
      <c r="Q6227" t="s">
        <v>293</v>
      </c>
      <c r="S6227" s="3"/>
      <c r="T6227" s="3"/>
      <c r="U6227" s="63"/>
      <c r="V6227" s="63"/>
      <c r="W6227" s="265"/>
      <c r="X6227" s="317"/>
      <c r="Y6227" s="63"/>
    </row>
    <row r="6228" spans="1:25" ht="15">
      <c r="A6228" s="28" t="s">
        <v>18</v>
      </c>
      <c r="B6228" s="63" t="s">
        <v>17</v>
      </c>
      <c r="C6228" s="9"/>
      <c r="D6228" s="9"/>
      <c r="E6228" s="9">
        <v>121</v>
      </c>
      <c r="F6228" s="216">
        <v>562.1</v>
      </c>
      <c r="G6228" s="216">
        <v>385.3</v>
      </c>
      <c r="H6228" s="9">
        <v>187.69999999999709</v>
      </c>
      <c r="I6228" s="216">
        <v>437.5</v>
      </c>
      <c r="J6228" s="9">
        <v>425.10000000000582</v>
      </c>
      <c r="K6228" s="9">
        <v>415.49999999999636</v>
      </c>
      <c r="L6228" s="9">
        <v>354.1</v>
      </c>
      <c r="M6228" s="9"/>
      <c r="O6228" s="67">
        <v>2888.2999999999993</v>
      </c>
      <c r="Q6228" t="s">
        <v>1708</v>
      </c>
      <c r="S6228" s="3"/>
      <c r="T6228" s="3"/>
      <c r="U6228" s="218"/>
      <c r="V6228" s="63"/>
      <c r="W6228" s="283"/>
      <c r="X6228" s="317"/>
      <c r="Y6228" s="63"/>
    </row>
    <row r="6229" spans="1:25" ht="15">
      <c r="A6229" s="28" t="s">
        <v>20</v>
      </c>
      <c r="B6229" s="63" t="s">
        <v>15</v>
      </c>
      <c r="C6229" s="9"/>
      <c r="D6229" s="9"/>
      <c r="E6229" s="216">
        <v>391.3</v>
      </c>
      <c r="F6229" s="9">
        <v>231.9</v>
      </c>
      <c r="G6229" s="9">
        <v>261</v>
      </c>
      <c r="H6229" s="9">
        <v>88.600000000002183</v>
      </c>
      <c r="I6229" s="9">
        <v>310.79999999999745</v>
      </c>
      <c r="J6229" s="9">
        <v>442.99999999998909</v>
      </c>
      <c r="K6229" s="9">
        <v>611.79999999999563</v>
      </c>
      <c r="L6229" s="9">
        <v>533.59999999999991</v>
      </c>
      <c r="M6229" s="9"/>
      <c r="O6229" s="67">
        <v>2871.9999999999841</v>
      </c>
      <c r="Q6229" t="s">
        <v>284</v>
      </c>
      <c r="S6229" s="3"/>
      <c r="T6229" s="3"/>
      <c r="U6229" s="63"/>
      <c r="V6229" s="63"/>
      <c r="W6229" s="283"/>
      <c r="X6229" s="317"/>
      <c r="Y6229" s="63"/>
    </row>
    <row r="6230" spans="1:25" ht="15">
      <c r="A6230" s="28" t="s">
        <v>22</v>
      </c>
      <c r="B6230" s="63" t="s">
        <v>1</v>
      </c>
      <c r="C6230" s="9"/>
      <c r="D6230" s="9"/>
      <c r="E6230" s="216">
        <v>341.7</v>
      </c>
      <c r="F6230" s="9">
        <v>318.5</v>
      </c>
      <c r="G6230" s="212">
        <v>581.20000000000005</v>
      </c>
      <c r="H6230" s="9">
        <v>58.799999999995634</v>
      </c>
      <c r="I6230" s="9">
        <v>348.50000000000182</v>
      </c>
      <c r="J6230" s="9">
        <v>310.00000000000728</v>
      </c>
      <c r="K6230" s="9">
        <v>299.19999999999709</v>
      </c>
      <c r="L6230" s="9">
        <v>441</v>
      </c>
      <c r="M6230" s="9"/>
      <c r="O6230" s="67">
        <v>2698.9000000000019</v>
      </c>
      <c r="Q6230" t="s">
        <v>299</v>
      </c>
      <c r="S6230" s="3"/>
      <c r="T6230" s="3"/>
      <c r="U6230" s="273"/>
      <c r="V6230" s="63"/>
      <c r="W6230" s="283"/>
      <c r="X6230" s="317"/>
      <c r="Y6230" s="63"/>
    </row>
    <row r="6231" spans="1:25" ht="15">
      <c r="A6231" s="28" t="s">
        <v>24</v>
      </c>
      <c r="B6231" s="63" t="s">
        <v>142</v>
      </c>
      <c r="C6231" s="9"/>
      <c r="D6231" s="9"/>
      <c r="E6231" s="9" t="s">
        <v>278</v>
      </c>
      <c r="F6231" s="9">
        <v>405.8</v>
      </c>
      <c r="G6231" s="9">
        <v>352.3</v>
      </c>
      <c r="H6231" s="9">
        <v>74.999999999996362</v>
      </c>
      <c r="I6231" s="9">
        <v>424.79999999999745</v>
      </c>
      <c r="J6231" s="9">
        <v>390.5</v>
      </c>
      <c r="K6231" s="9">
        <v>486.6000000000131</v>
      </c>
      <c r="L6231" s="9">
        <v>546.79999999999995</v>
      </c>
      <c r="M6231" s="9"/>
      <c r="O6231" s="67">
        <v>2681.8000000000065</v>
      </c>
      <c r="S6231" s="3"/>
      <c r="T6231" s="3"/>
      <c r="U6231" s="63"/>
      <c r="V6231" s="63"/>
      <c r="W6231" s="283"/>
      <c r="X6231" s="317"/>
      <c r="Y6231" s="63"/>
    </row>
    <row r="6232" spans="1:25" ht="15">
      <c r="A6232" s="28" t="s">
        <v>26</v>
      </c>
      <c r="B6232" s="63" t="s">
        <v>13</v>
      </c>
      <c r="C6232" s="9"/>
      <c r="D6232" s="9"/>
      <c r="E6232" s="9">
        <v>104.2</v>
      </c>
      <c r="F6232" s="9">
        <v>488.7</v>
      </c>
      <c r="G6232" s="9">
        <v>377.6</v>
      </c>
      <c r="H6232" s="9">
        <v>55.800000000010186</v>
      </c>
      <c r="I6232" s="9">
        <v>225.00000000000364</v>
      </c>
      <c r="J6232" s="9">
        <v>409.49999999999636</v>
      </c>
      <c r="K6232" s="9">
        <v>515.59999999999127</v>
      </c>
      <c r="L6232" s="9">
        <v>488.1</v>
      </c>
      <c r="M6232" s="9"/>
      <c r="O6232" s="67">
        <v>2664.5000000000014</v>
      </c>
      <c r="S6232" s="3"/>
      <c r="T6232" s="3"/>
      <c r="U6232" s="273"/>
      <c r="V6232" s="63"/>
      <c r="W6232" s="283"/>
      <c r="X6232" s="317"/>
      <c r="Y6232" s="63"/>
    </row>
    <row r="6233" spans="1:25" ht="15">
      <c r="A6233" s="28" t="s">
        <v>28</v>
      </c>
      <c r="B6233" s="205" t="s">
        <v>1550</v>
      </c>
      <c r="C6233" s="3"/>
      <c r="D6233" s="3"/>
      <c r="E6233" s="9" t="s">
        <v>278</v>
      </c>
      <c r="F6233" s="9" t="s">
        <v>278</v>
      </c>
      <c r="G6233" s="9" t="s">
        <v>278</v>
      </c>
      <c r="H6233" s="9" t="s">
        <v>278</v>
      </c>
      <c r="I6233" s="9">
        <v>281.99999999999818</v>
      </c>
      <c r="J6233" s="9">
        <v>223.79999999999927</v>
      </c>
      <c r="K6233" s="213">
        <v>898.49999999999636</v>
      </c>
      <c r="L6233" s="213">
        <v>1254.9499999999998</v>
      </c>
      <c r="M6233" s="213"/>
      <c r="O6233" s="67">
        <v>2659.2499999999936</v>
      </c>
      <c r="Q6233" t="s">
        <v>313</v>
      </c>
      <c r="T6233" s="215" t="s">
        <v>1704</v>
      </c>
      <c r="U6233" s="63"/>
      <c r="V6233" s="63"/>
      <c r="W6233" s="265"/>
      <c r="X6233" s="317"/>
      <c r="Y6233" s="63"/>
    </row>
    <row r="6234" spans="1:25" ht="15">
      <c r="A6234" s="28" t="s">
        <v>30</v>
      </c>
      <c r="B6234" s="63" t="s">
        <v>144</v>
      </c>
      <c r="C6234" s="9"/>
      <c r="D6234" s="9"/>
      <c r="E6234" s="9" t="s">
        <v>278</v>
      </c>
      <c r="F6234" s="9">
        <v>438.6</v>
      </c>
      <c r="G6234" s="216">
        <v>497.9</v>
      </c>
      <c r="H6234" s="216">
        <v>398.60000000000582</v>
      </c>
      <c r="I6234" s="9">
        <v>434.90000000000327</v>
      </c>
      <c r="J6234" s="9">
        <v>353</v>
      </c>
      <c r="K6234" s="9">
        <v>485.84999999999491</v>
      </c>
      <c r="L6234" s="9" t="s">
        <v>278</v>
      </c>
      <c r="M6234" s="9"/>
      <c r="O6234" s="67">
        <v>2608.850000000004</v>
      </c>
      <c r="Q6234" t="s">
        <v>341</v>
      </c>
      <c r="S6234" s="3"/>
      <c r="T6234" s="3"/>
      <c r="U6234" s="63"/>
      <c r="V6234" s="63"/>
      <c r="W6234" s="283"/>
      <c r="X6234" s="317"/>
      <c r="Y6234" s="63"/>
    </row>
    <row r="6235" spans="1:25" ht="15">
      <c r="A6235" s="28" t="s">
        <v>32</v>
      </c>
      <c r="B6235" s="63" t="s">
        <v>25</v>
      </c>
      <c r="C6235" s="9"/>
      <c r="D6235" s="9"/>
      <c r="E6235" s="9">
        <v>134.9</v>
      </c>
      <c r="F6235" s="9">
        <v>243.8</v>
      </c>
      <c r="G6235" s="9">
        <v>238.4</v>
      </c>
      <c r="H6235" s="9">
        <v>110.80000000000291</v>
      </c>
      <c r="I6235" s="9">
        <v>358.79999999999927</v>
      </c>
      <c r="J6235" s="9">
        <v>645.30000000000655</v>
      </c>
      <c r="K6235" s="9">
        <v>421.50000000000364</v>
      </c>
      <c r="L6235" s="9">
        <v>443.8</v>
      </c>
      <c r="M6235" s="9"/>
      <c r="O6235" s="67">
        <v>2597.3000000000125</v>
      </c>
      <c r="S6235" s="3"/>
      <c r="T6235" s="3"/>
      <c r="U6235" s="273"/>
      <c r="V6235" s="63"/>
      <c r="W6235" s="283"/>
      <c r="X6235" s="317"/>
      <c r="Y6235" s="63"/>
    </row>
    <row r="6236" spans="1:25" ht="15">
      <c r="A6236" s="28" t="s">
        <v>34</v>
      </c>
      <c r="B6236" s="63" t="s">
        <v>155</v>
      </c>
      <c r="C6236" s="9"/>
      <c r="D6236" s="9"/>
      <c r="E6236" s="9" t="s">
        <v>278</v>
      </c>
      <c r="F6236" s="9" t="s">
        <v>278</v>
      </c>
      <c r="G6236" s="216">
        <v>555.6</v>
      </c>
      <c r="H6236" s="9">
        <v>87.299999999999272</v>
      </c>
      <c r="I6236" s="9">
        <v>387.99999999999636</v>
      </c>
      <c r="J6236" s="9">
        <v>388.49999999998909</v>
      </c>
      <c r="K6236" s="216">
        <v>682.29999999998836</v>
      </c>
      <c r="L6236" s="9">
        <v>484.6</v>
      </c>
      <c r="M6236" s="9"/>
      <c r="O6236" s="67">
        <v>2586.2999999999729</v>
      </c>
      <c r="Q6236" t="s">
        <v>289</v>
      </c>
      <c r="S6236" s="3"/>
      <c r="T6236" s="3"/>
      <c r="U6236" s="63"/>
      <c r="V6236" s="63"/>
      <c r="W6236" s="265"/>
      <c r="X6236" s="317"/>
      <c r="Y6236" s="63"/>
    </row>
    <row r="6237" spans="1:25" ht="15">
      <c r="A6237" s="28" t="s">
        <v>36</v>
      </c>
      <c r="B6237" s="63" t="s">
        <v>37</v>
      </c>
      <c r="C6237" s="9"/>
      <c r="D6237" s="9"/>
      <c r="E6237" s="9">
        <v>214</v>
      </c>
      <c r="F6237" s="216">
        <v>542.20000000000005</v>
      </c>
      <c r="G6237" s="9">
        <v>210.9</v>
      </c>
      <c r="H6237" s="9">
        <v>194.10000000000582</v>
      </c>
      <c r="I6237" s="9">
        <v>219.99999999999818</v>
      </c>
      <c r="J6237" s="9">
        <v>394.49999999999636</v>
      </c>
      <c r="K6237" s="9">
        <v>450.00000000001455</v>
      </c>
      <c r="L6237" s="9">
        <v>352.2</v>
      </c>
      <c r="M6237" s="9"/>
      <c r="O6237" s="67">
        <v>2577.9000000000146</v>
      </c>
      <c r="Q6237" t="s">
        <v>292</v>
      </c>
      <c r="S6237" s="3"/>
      <c r="T6237" s="3"/>
      <c r="U6237" s="63"/>
      <c r="V6237" s="63"/>
      <c r="W6237" s="265"/>
      <c r="X6237" s="317"/>
      <c r="Y6237" s="63"/>
    </row>
    <row r="6238" spans="1:25" ht="15">
      <c r="A6238" s="28" t="s">
        <v>38</v>
      </c>
      <c r="B6238" s="63" t="s">
        <v>728</v>
      </c>
      <c r="C6238" s="9"/>
      <c r="D6238" s="9"/>
      <c r="E6238" s="9" t="s">
        <v>278</v>
      </c>
      <c r="F6238" s="9" t="s">
        <v>278</v>
      </c>
      <c r="G6238" s="9" t="s">
        <v>278</v>
      </c>
      <c r="H6238" s="216">
        <v>440.50000000000364</v>
      </c>
      <c r="I6238" s="216">
        <v>447.99999999999818</v>
      </c>
      <c r="J6238" s="9">
        <v>383.00000000000364</v>
      </c>
      <c r="K6238" s="9">
        <v>666.50000000001091</v>
      </c>
      <c r="L6238" s="9">
        <v>633.5</v>
      </c>
      <c r="M6238" s="9"/>
      <c r="O6238" s="67">
        <v>2571.5000000000164</v>
      </c>
      <c r="Q6238" t="s">
        <v>316</v>
      </c>
      <c r="T6238"/>
      <c r="U6238" s="273"/>
      <c r="V6238" s="63"/>
      <c r="W6238" s="282"/>
      <c r="X6238" s="317"/>
      <c r="Y6238" s="63"/>
    </row>
    <row r="6239" spans="1:25" ht="15">
      <c r="A6239" s="28" t="s">
        <v>145</v>
      </c>
      <c r="B6239" s="63" t="s">
        <v>739</v>
      </c>
      <c r="C6239" s="9"/>
      <c r="D6239" s="9"/>
      <c r="E6239" s="9" t="s">
        <v>278</v>
      </c>
      <c r="F6239" s="9" t="s">
        <v>278</v>
      </c>
      <c r="G6239" s="9" t="s">
        <v>278</v>
      </c>
      <c r="H6239" s="9">
        <v>240.50000000000728</v>
      </c>
      <c r="I6239" s="9">
        <v>373.90000000000146</v>
      </c>
      <c r="J6239" s="216">
        <v>706.50000000000728</v>
      </c>
      <c r="K6239" s="9">
        <v>592.54999999998836</v>
      </c>
      <c r="L6239" s="9">
        <v>618.29999999999995</v>
      </c>
      <c r="M6239" s="9"/>
      <c r="O6239" s="67">
        <v>2531.7500000000045</v>
      </c>
      <c r="Q6239" t="s">
        <v>287</v>
      </c>
      <c r="T6239"/>
      <c r="U6239" s="273"/>
      <c r="V6239" s="63"/>
      <c r="W6239" s="283"/>
      <c r="X6239" s="317"/>
      <c r="Y6239" s="63"/>
    </row>
    <row r="6240" spans="1:25" ht="15">
      <c r="A6240" s="28" t="s">
        <v>146</v>
      </c>
      <c r="B6240" s="63" t="s">
        <v>141</v>
      </c>
      <c r="C6240" s="9"/>
      <c r="D6240" s="9"/>
      <c r="E6240" s="9" t="s">
        <v>278</v>
      </c>
      <c r="F6240" s="9">
        <v>474.2</v>
      </c>
      <c r="G6240" s="9">
        <v>268.2</v>
      </c>
      <c r="H6240" s="9">
        <v>71.899999999994179</v>
      </c>
      <c r="I6240" s="9">
        <v>263.09999999999673</v>
      </c>
      <c r="J6240" s="9">
        <v>469.49999999998545</v>
      </c>
      <c r="K6240" s="9">
        <v>367.5</v>
      </c>
      <c r="L6240" s="9">
        <v>554.40000000000009</v>
      </c>
      <c r="M6240" s="9"/>
      <c r="O6240" s="67">
        <v>2468.7999999999765</v>
      </c>
      <c r="S6240" s="3"/>
      <c r="T6240" s="3"/>
      <c r="U6240" s="273"/>
      <c r="V6240" s="63"/>
      <c r="W6240" s="283"/>
      <c r="X6240" s="317"/>
      <c r="Y6240" s="63"/>
    </row>
    <row r="6241" spans="1:25" ht="15">
      <c r="A6241" s="28" t="s">
        <v>147</v>
      </c>
      <c r="B6241" s="63" t="s">
        <v>154</v>
      </c>
      <c r="C6241" s="9"/>
      <c r="D6241" s="9"/>
      <c r="E6241" s="9" t="s">
        <v>278</v>
      </c>
      <c r="F6241" s="9" t="s">
        <v>278</v>
      </c>
      <c r="G6241" s="9">
        <v>321.10000000000002</v>
      </c>
      <c r="H6241" s="9">
        <v>106.79999999999563</v>
      </c>
      <c r="I6241" s="9">
        <v>323.100000000004</v>
      </c>
      <c r="J6241" s="9">
        <v>473.5</v>
      </c>
      <c r="K6241" s="9">
        <v>567.40000000000873</v>
      </c>
      <c r="L6241" s="9">
        <v>628.4</v>
      </c>
      <c r="M6241" s="9"/>
      <c r="O6241" s="67">
        <v>2420.3000000000084</v>
      </c>
      <c r="S6241" s="3"/>
      <c r="T6241" s="3"/>
      <c r="U6241" s="63"/>
      <c r="V6241" s="63"/>
      <c r="W6241" s="265"/>
      <c r="X6241" s="317"/>
      <c r="Y6241" s="63"/>
    </row>
    <row r="6242" spans="1:25" ht="15">
      <c r="A6242" s="28" t="s">
        <v>151</v>
      </c>
      <c r="B6242" s="205" t="s">
        <v>1560</v>
      </c>
      <c r="C6242" s="3"/>
      <c r="D6242" s="3"/>
      <c r="E6242" s="9" t="s">
        <v>278</v>
      </c>
      <c r="F6242" s="9" t="s">
        <v>278</v>
      </c>
      <c r="G6242" s="9" t="s">
        <v>278</v>
      </c>
      <c r="H6242" s="9" t="s">
        <v>278</v>
      </c>
      <c r="I6242" s="216">
        <v>452.49999999999818</v>
      </c>
      <c r="J6242" s="216">
        <v>714.5</v>
      </c>
      <c r="K6242" s="9">
        <v>629.80000000000655</v>
      </c>
      <c r="L6242" s="9">
        <v>552.9</v>
      </c>
      <c r="M6242" s="9"/>
      <c r="O6242" s="67">
        <v>2349.7000000000048</v>
      </c>
      <c r="Q6242" t="s">
        <v>316</v>
      </c>
      <c r="T6242"/>
      <c r="U6242" s="273"/>
      <c r="V6242" s="63"/>
      <c r="W6242" s="283"/>
      <c r="X6242" s="317"/>
      <c r="Y6242" s="63"/>
    </row>
    <row r="6243" spans="1:25" ht="15">
      <c r="A6243" s="28" t="s">
        <v>157</v>
      </c>
      <c r="B6243" s="63" t="s">
        <v>753</v>
      </c>
      <c r="C6243" s="9"/>
      <c r="D6243" s="9"/>
      <c r="E6243" s="9" t="s">
        <v>278</v>
      </c>
      <c r="F6243" s="9" t="s">
        <v>278</v>
      </c>
      <c r="G6243" s="9" t="s">
        <v>278</v>
      </c>
      <c r="H6243" s="216">
        <v>440.19999999999709</v>
      </c>
      <c r="I6243" s="9">
        <v>282.89999999999782</v>
      </c>
      <c r="J6243" s="9">
        <v>622.99999999999636</v>
      </c>
      <c r="K6243" s="9">
        <v>604.15000000000509</v>
      </c>
      <c r="L6243" s="9">
        <v>394.6</v>
      </c>
      <c r="M6243" s="9"/>
      <c r="O6243" s="67">
        <v>2344.8499999999963</v>
      </c>
      <c r="Q6243" t="s">
        <v>292</v>
      </c>
      <c r="T6243"/>
      <c r="U6243" s="218"/>
      <c r="V6243" s="63"/>
      <c r="W6243" s="283"/>
      <c r="X6243" s="317"/>
      <c r="Y6243" s="63"/>
    </row>
    <row r="6244" spans="1:25" ht="15">
      <c r="A6244" s="28" t="s">
        <v>159</v>
      </c>
      <c r="B6244" s="63" t="s">
        <v>710</v>
      </c>
      <c r="C6244" s="9"/>
      <c r="D6244" s="9"/>
      <c r="E6244" s="9" t="s">
        <v>278</v>
      </c>
      <c r="F6244" s="9" t="s">
        <v>278</v>
      </c>
      <c r="G6244" s="9" t="s">
        <v>278</v>
      </c>
      <c r="H6244" s="9">
        <v>297.00000000000728</v>
      </c>
      <c r="I6244" s="9">
        <v>339.60000000000036</v>
      </c>
      <c r="J6244" s="9">
        <v>365.50000000000364</v>
      </c>
      <c r="K6244" s="216">
        <v>767.69999999998981</v>
      </c>
      <c r="L6244" s="9">
        <v>518</v>
      </c>
      <c r="M6244" s="9"/>
      <c r="O6244" s="67">
        <v>2287.8000000000011</v>
      </c>
      <c r="Q6244" t="s">
        <v>292</v>
      </c>
      <c r="T6244"/>
      <c r="U6244" s="63"/>
      <c r="V6244" s="63"/>
      <c r="W6244" s="283"/>
      <c r="X6244" s="317"/>
      <c r="Y6244" s="63"/>
    </row>
    <row r="6245" spans="1:25" ht="15">
      <c r="A6245" s="28" t="s">
        <v>160</v>
      </c>
      <c r="B6245" s="63" t="s">
        <v>740</v>
      </c>
      <c r="C6245" s="9"/>
      <c r="D6245" s="9"/>
      <c r="E6245" s="9" t="s">
        <v>278</v>
      </c>
      <c r="F6245" s="9" t="s">
        <v>278</v>
      </c>
      <c r="G6245" s="9" t="s">
        <v>278</v>
      </c>
      <c r="H6245" s="216">
        <v>472.19999999998981</v>
      </c>
      <c r="I6245" s="9">
        <v>244.99999999999636</v>
      </c>
      <c r="J6245" s="216">
        <v>662.49999999999272</v>
      </c>
      <c r="K6245" s="9">
        <v>564.60000000000946</v>
      </c>
      <c r="L6245" s="9">
        <v>333.1</v>
      </c>
      <c r="M6245" s="9"/>
      <c r="O6245" s="67">
        <v>2277.3999999999883</v>
      </c>
      <c r="Q6245" t="s">
        <v>314</v>
      </c>
      <c r="T6245"/>
      <c r="U6245" s="273"/>
      <c r="V6245" s="63"/>
      <c r="W6245" s="283"/>
      <c r="X6245" s="317"/>
      <c r="Y6245" s="63"/>
    </row>
    <row r="6246" spans="1:25" ht="15">
      <c r="A6246" s="28" t="s">
        <v>161</v>
      </c>
      <c r="B6246" s="205" t="s">
        <v>1559</v>
      </c>
      <c r="C6246" s="3"/>
      <c r="D6246" s="3"/>
      <c r="E6246" s="9" t="s">
        <v>278</v>
      </c>
      <c r="F6246" s="9" t="s">
        <v>278</v>
      </c>
      <c r="G6246" s="9" t="s">
        <v>278</v>
      </c>
      <c r="H6246" s="9" t="s">
        <v>278</v>
      </c>
      <c r="I6246" s="9">
        <v>276.99999999999818</v>
      </c>
      <c r="J6246" s="216">
        <v>732.90000000000146</v>
      </c>
      <c r="K6246" s="9">
        <v>662.10000000000218</v>
      </c>
      <c r="L6246" s="9">
        <v>595.65</v>
      </c>
      <c r="M6246" s="9"/>
      <c r="O6246" s="67">
        <v>2267.6500000000019</v>
      </c>
      <c r="Q6246" t="s">
        <v>316</v>
      </c>
      <c r="T6246"/>
      <c r="U6246" s="63"/>
      <c r="V6246" s="63"/>
      <c r="W6246" s="265"/>
      <c r="X6246" s="317"/>
      <c r="Y6246" s="63"/>
    </row>
    <row r="6247" spans="1:25" ht="15">
      <c r="A6247" s="28" t="s">
        <v>163</v>
      </c>
      <c r="B6247" s="63" t="s">
        <v>39</v>
      </c>
      <c r="C6247" s="9"/>
      <c r="D6247" s="9"/>
      <c r="E6247" s="9">
        <v>209.8</v>
      </c>
      <c r="F6247" s="9">
        <v>321.5</v>
      </c>
      <c r="G6247" s="9">
        <v>262.5</v>
      </c>
      <c r="H6247" s="9">
        <v>214.90000000000146</v>
      </c>
      <c r="I6247" s="9">
        <v>289.80000000000109</v>
      </c>
      <c r="J6247" s="9">
        <v>372.99999999999636</v>
      </c>
      <c r="K6247" s="9">
        <v>559.40000000000146</v>
      </c>
      <c r="L6247" s="9" t="s">
        <v>278</v>
      </c>
      <c r="M6247" s="9"/>
      <c r="O6247" s="67">
        <v>2230.9000000000005</v>
      </c>
      <c r="S6247" s="3"/>
      <c r="T6247" s="3"/>
      <c r="U6247" s="273"/>
      <c r="V6247" s="63"/>
      <c r="W6247" s="282"/>
      <c r="X6247" s="317"/>
      <c r="Y6247" s="63"/>
    </row>
    <row r="6248" spans="1:25" ht="15">
      <c r="A6248" s="28" t="s">
        <v>274</v>
      </c>
      <c r="B6248" s="63" t="s">
        <v>162</v>
      </c>
      <c r="C6248" s="9"/>
      <c r="D6248" s="9"/>
      <c r="E6248" s="9" t="s">
        <v>278</v>
      </c>
      <c r="F6248" s="9" t="s">
        <v>278</v>
      </c>
      <c r="G6248" s="216">
        <v>394.6</v>
      </c>
      <c r="H6248" s="9">
        <v>305.90000000000146</v>
      </c>
      <c r="I6248" s="9">
        <v>402.49999999999818</v>
      </c>
      <c r="J6248" s="9">
        <v>256.20000000000073</v>
      </c>
      <c r="K6248" s="9">
        <v>397.5</v>
      </c>
      <c r="L6248" s="9">
        <v>433</v>
      </c>
      <c r="M6248" s="9"/>
      <c r="O6248" s="67">
        <v>2189.7000000000003</v>
      </c>
      <c r="Q6248" t="s">
        <v>287</v>
      </c>
      <c r="S6248" s="3"/>
      <c r="T6248" s="3"/>
      <c r="U6248" s="273"/>
      <c r="V6248" s="63"/>
      <c r="W6248" s="282"/>
      <c r="X6248" s="317"/>
      <c r="Y6248" s="63"/>
    </row>
    <row r="6249" spans="1:25" ht="15">
      <c r="A6249" s="28" t="s">
        <v>275</v>
      </c>
      <c r="B6249" s="205" t="s">
        <v>1553</v>
      </c>
      <c r="C6249" s="3"/>
      <c r="D6249" s="3"/>
      <c r="E6249" s="9" t="s">
        <v>278</v>
      </c>
      <c r="F6249" s="9" t="s">
        <v>278</v>
      </c>
      <c r="G6249" s="9" t="s">
        <v>278</v>
      </c>
      <c r="H6249" s="9" t="s">
        <v>278</v>
      </c>
      <c r="I6249" s="9">
        <v>190.49999999999818</v>
      </c>
      <c r="J6249" s="9">
        <v>495.49999999999636</v>
      </c>
      <c r="K6249" s="216">
        <v>809.79999999999563</v>
      </c>
      <c r="L6249" s="9">
        <v>675.40000000000009</v>
      </c>
      <c r="M6249" s="9"/>
      <c r="O6249" s="67">
        <v>2171.1999999999903</v>
      </c>
      <c r="Q6249" t="s">
        <v>283</v>
      </c>
      <c r="T6249"/>
      <c r="U6249" s="63"/>
      <c r="V6249" s="63"/>
      <c r="W6249" s="283"/>
      <c r="X6249" s="317"/>
      <c r="Y6249" s="63"/>
    </row>
    <row r="6250" spans="1:25" ht="15">
      <c r="A6250" s="28" t="s">
        <v>276</v>
      </c>
      <c r="B6250" s="63" t="s">
        <v>685</v>
      </c>
      <c r="C6250" s="9"/>
      <c r="D6250" s="9"/>
      <c r="E6250" s="9" t="s">
        <v>278</v>
      </c>
      <c r="F6250" s="9" t="s">
        <v>278</v>
      </c>
      <c r="G6250" s="9" t="s">
        <v>278</v>
      </c>
      <c r="H6250" s="216">
        <v>402.60000000000946</v>
      </c>
      <c r="I6250" s="9">
        <v>227.99999999999818</v>
      </c>
      <c r="J6250" s="9">
        <v>442.29999999999927</v>
      </c>
      <c r="K6250" s="9">
        <v>409.40000000000146</v>
      </c>
      <c r="L6250" s="9">
        <v>657</v>
      </c>
      <c r="M6250" s="9"/>
      <c r="O6250" s="67">
        <v>2139.3000000000084</v>
      </c>
      <c r="Q6250" t="s">
        <v>287</v>
      </c>
      <c r="T6250"/>
      <c r="U6250" s="273"/>
      <c r="V6250" s="63"/>
      <c r="W6250" s="283"/>
      <c r="X6250" s="317"/>
      <c r="Y6250" s="63"/>
    </row>
    <row r="6251" spans="1:25" ht="15">
      <c r="A6251" s="28" t="s">
        <v>277</v>
      </c>
      <c r="B6251" s="63" t="s">
        <v>153</v>
      </c>
      <c r="C6251" s="9"/>
      <c r="D6251" s="9"/>
      <c r="E6251" s="9" t="s">
        <v>278</v>
      </c>
      <c r="F6251" s="9" t="s">
        <v>278</v>
      </c>
      <c r="G6251" s="9">
        <v>287.60000000000002</v>
      </c>
      <c r="H6251" s="9">
        <v>37.400000000008731</v>
      </c>
      <c r="I6251" s="9">
        <v>160.99999999999818</v>
      </c>
      <c r="J6251" s="9">
        <v>579.59999999999491</v>
      </c>
      <c r="K6251" s="216">
        <v>698.10000000000946</v>
      </c>
      <c r="L6251" s="9">
        <v>337.7</v>
      </c>
      <c r="M6251" s="9"/>
      <c r="O6251" s="67">
        <v>2101.400000000011</v>
      </c>
      <c r="Q6251" t="s">
        <v>288</v>
      </c>
      <c r="T6251"/>
      <c r="U6251" s="63"/>
      <c r="V6251" s="63"/>
      <c r="W6251" s="265"/>
      <c r="X6251" s="317"/>
      <c r="Y6251" s="63"/>
    </row>
    <row r="6252" spans="1:25" ht="15">
      <c r="A6252" s="28" t="s">
        <v>692</v>
      </c>
      <c r="B6252" s="63" t="s">
        <v>714</v>
      </c>
      <c r="C6252" s="9"/>
      <c r="D6252" s="9"/>
      <c r="E6252" s="9" t="s">
        <v>278</v>
      </c>
      <c r="F6252" s="9" t="s">
        <v>278</v>
      </c>
      <c r="G6252" s="9" t="s">
        <v>278</v>
      </c>
      <c r="H6252" s="9">
        <v>330.200000000008</v>
      </c>
      <c r="I6252" s="9">
        <v>413.89999999999964</v>
      </c>
      <c r="J6252" s="9">
        <v>565.50000000000728</v>
      </c>
      <c r="K6252" s="9">
        <v>340.45000000000073</v>
      </c>
      <c r="L6252" s="9">
        <v>417.5</v>
      </c>
      <c r="M6252" s="9"/>
      <c r="O6252" s="67">
        <v>2067.5500000000156</v>
      </c>
      <c r="T6252"/>
      <c r="U6252" s="273"/>
      <c r="V6252" s="63"/>
      <c r="W6252" s="282"/>
      <c r="X6252" s="317"/>
      <c r="Y6252" s="63"/>
    </row>
    <row r="6253" spans="1:25" ht="15">
      <c r="A6253" s="28" t="s">
        <v>693</v>
      </c>
      <c r="B6253" s="63" t="s">
        <v>720</v>
      </c>
      <c r="C6253" s="9"/>
      <c r="D6253" s="9"/>
      <c r="E6253" s="9" t="s">
        <v>278</v>
      </c>
      <c r="F6253" s="9" t="s">
        <v>278</v>
      </c>
      <c r="G6253" s="9" t="s">
        <v>278</v>
      </c>
      <c r="H6253" s="9">
        <v>95.799999999991996</v>
      </c>
      <c r="I6253" s="216">
        <v>445</v>
      </c>
      <c r="J6253" s="9">
        <v>504.30000000000291</v>
      </c>
      <c r="K6253" s="9">
        <v>620.99999999999636</v>
      </c>
      <c r="L6253" s="9">
        <v>394.8</v>
      </c>
      <c r="M6253" s="9"/>
      <c r="O6253" s="67">
        <v>2060.8999999999915</v>
      </c>
      <c r="Q6253" t="s">
        <v>288</v>
      </c>
      <c r="T6253"/>
      <c r="U6253" s="273"/>
      <c r="V6253" s="63"/>
      <c r="W6253" s="283"/>
      <c r="X6253" s="317"/>
      <c r="Y6253" s="63"/>
    </row>
    <row r="6254" spans="1:25" ht="15">
      <c r="A6254" s="28" t="s">
        <v>694</v>
      </c>
      <c r="B6254" s="63" t="s">
        <v>705</v>
      </c>
      <c r="C6254" s="9"/>
      <c r="D6254" s="9"/>
      <c r="E6254" s="9" t="s">
        <v>278</v>
      </c>
      <c r="F6254" s="9" t="s">
        <v>278</v>
      </c>
      <c r="G6254" s="9" t="s">
        <v>278</v>
      </c>
      <c r="H6254" s="9">
        <v>154.20000000001164</v>
      </c>
      <c r="I6254" s="9">
        <v>167.70000000000255</v>
      </c>
      <c r="J6254" s="216">
        <v>735.50000000000728</v>
      </c>
      <c r="K6254" s="9">
        <v>430.40000000000873</v>
      </c>
      <c r="L6254" s="9">
        <v>564.5</v>
      </c>
      <c r="M6254" s="9"/>
      <c r="O6254" s="67">
        <v>2052.3000000000302</v>
      </c>
      <c r="Q6254" t="s">
        <v>284</v>
      </c>
      <c r="T6254"/>
      <c r="U6254" s="63"/>
      <c r="V6254" s="63"/>
      <c r="W6254" s="283"/>
      <c r="X6254" s="317"/>
      <c r="Y6254" s="63"/>
    </row>
    <row r="6255" spans="1:25" ht="15">
      <c r="A6255" s="28" t="s">
        <v>696</v>
      </c>
      <c r="B6255" s="63" t="s">
        <v>736</v>
      </c>
      <c r="C6255" s="9"/>
      <c r="D6255" s="9"/>
      <c r="E6255" s="9" t="s">
        <v>278</v>
      </c>
      <c r="F6255" s="9" t="s">
        <v>278</v>
      </c>
      <c r="G6255" s="9" t="s">
        <v>278</v>
      </c>
      <c r="H6255" s="9">
        <v>129.90000000000509</v>
      </c>
      <c r="I6255" s="9">
        <v>365.20000000000437</v>
      </c>
      <c r="J6255" s="9">
        <v>388.49999999998909</v>
      </c>
      <c r="K6255" s="9">
        <v>379.50000000001455</v>
      </c>
      <c r="L6255" s="9">
        <v>669.2</v>
      </c>
      <c r="M6255" s="9"/>
      <c r="O6255" s="67">
        <v>1932.3000000000131</v>
      </c>
      <c r="T6255"/>
      <c r="U6255" s="63"/>
      <c r="V6255" s="63"/>
      <c r="W6255" s="283"/>
      <c r="X6255" s="317"/>
      <c r="Y6255" s="63"/>
    </row>
    <row r="6256" spans="1:25" ht="15">
      <c r="A6256" s="28" t="s">
        <v>702</v>
      </c>
      <c r="B6256" s="63" t="s">
        <v>747</v>
      </c>
      <c r="C6256" s="9"/>
      <c r="D6256" s="9"/>
      <c r="E6256" s="9" t="s">
        <v>278</v>
      </c>
      <c r="F6256" s="9" t="s">
        <v>278</v>
      </c>
      <c r="G6256" s="9" t="s">
        <v>278</v>
      </c>
      <c r="H6256" s="9">
        <v>275.69999999999345</v>
      </c>
      <c r="I6256" s="211">
        <v>496.80000000000109</v>
      </c>
      <c r="J6256" s="9">
        <v>541.49999999999272</v>
      </c>
      <c r="K6256" s="9">
        <v>252.49999999998909</v>
      </c>
      <c r="L6256" s="9">
        <v>349.5</v>
      </c>
      <c r="M6256" s="9"/>
      <c r="O6256" s="67">
        <v>1915.9999999999764</v>
      </c>
      <c r="Q6256" t="s">
        <v>300</v>
      </c>
      <c r="T6256"/>
      <c r="U6256" s="63"/>
      <c r="V6256" s="63"/>
      <c r="W6256" s="265"/>
      <c r="X6256" s="317"/>
      <c r="Y6256" s="63"/>
    </row>
    <row r="6257" spans="1:25" ht="15">
      <c r="A6257" s="28" t="s">
        <v>704</v>
      </c>
      <c r="B6257" s="63" t="s">
        <v>745</v>
      </c>
      <c r="C6257" s="9"/>
      <c r="D6257" s="9"/>
      <c r="E6257" s="9" t="s">
        <v>278</v>
      </c>
      <c r="F6257" s="9" t="s">
        <v>278</v>
      </c>
      <c r="G6257" s="9" t="s">
        <v>278</v>
      </c>
      <c r="H6257" s="9">
        <v>105.10000000000218</v>
      </c>
      <c r="I6257" s="9">
        <v>331</v>
      </c>
      <c r="J6257" s="9">
        <v>414</v>
      </c>
      <c r="K6257" s="9">
        <v>666.09999999999127</v>
      </c>
      <c r="L6257" s="9">
        <v>357.7</v>
      </c>
      <c r="M6257" s="9"/>
      <c r="O6257" s="67">
        <v>1873.8999999999935</v>
      </c>
      <c r="T6257"/>
      <c r="U6257" s="63"/>
      <c r="V6257" s="63"/>
      <c r="W6257" s="265"/>
      <c r="X6257" s="317"/>
      <c r="Y6257" s="63"/>
    </row>
    <row r="6258" spans="1:25" ht="15">
      <c r="A6258" s="28" t="s">
        <v>707</v>
      </c>
      <c r="B6258" s="63" t="s">
        <v>757</v>
      </c>
      <c r="C6258" s="9"/>
      <c r="D6258" s="9"/>
      <c r="E6258" s="9" t="s">
        <v>278</v>
      </c>
      <c r="F6258" s="9" t="s">
        <v>278</v>
      </c>
      <c r="G6258" s="9" t="s">
        <v>278</v>
      </c>
      <c r="H6258" s="9">
        <v>104.90000000000509</v>
      </c>
      <c r="I6258" s="9">
        <v>311.99999999999818</v>
      </c>
      <c r="J6258" s="9">
        <v>518.99999999999636</v>
      </c>
      <c r="K6258" s="9">
        <v>477.00000000001091</v>
      </c>
      <c r="L6258" s="9">
        <v>388.55</v>
      </c>
      <c r="M6258" s="9"/>
      <c r="O6258" s="67">
        <v>1801.4500000000105</v>
      </c>
      <c r="T6258"/>
      <c r="U6258" s="63"/>
      <c r="V6258" s="63"/>
      <c r="W6258" s="265"/>
      <c r="X6258" s="317"/>
      <c r="Y6258" s="63"/>
    </row>
    <row r="6259" spans="1:25" ht="15">
      <c r="A6259" s="28" t="s">
        <v>708</v>
      </c>
      <c r="B6259" s="63" t="s">
        <v>695</v>
      </c>
      <c r="C6259" s="9"/>
      <c r="D6259" s="9"/>
      <c r="E6259" s="9" t="s">
        <v>278</v>
      </c>
      <c r="F6259" s="9" t="s">
        <v>278</v>
      </c>
      <c r="G6259" s="9" t="s">
        <v>278</v>
      </c>
      <c r="H6259" s="9">
        <v>101.40000000000146</v>
      </c>
      <c r="I6259" s="9">
        <v>264.60000000000036</v>
      </c>
      <c r="J6259" s="9">
        <v>503.69999999998981</v>
      </c>
      <c r="K6259" s="9">
        <v>383.49999999998545</v>
      </c>
      <c r="L6259" s="9">
        <v>488.2</v>
      </c>
      <c r="M6259" s="9"/>
      <c r="O6259" s="67">
        <v>1741.3999999999771</v>
      </c>
      <c r="T6259"/>
      <c r="U6259" s="218"/>
      <c r="V6259" s="63"/>
      <c r="W6259" s="283"/>
      <c r="X6259" s="317"/>
      <c r="Y6259" s="63"/>
    </row>
    <row r="6260" spans="1:25" ht="15">
      <c r="A6260" s="28" t="s">
        <v>711</v>
      </c>
      <c r="B6260" s="218" t="s">
        <v>1568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337.19999999999527</v>
      </c>
      <c r="J6260" s="9">
        <v>467.49999999999272</v>
      </c>
      <c r="K6260" s="9">
        <v>467.50000000000364</v>
      </c>
      <c r="L6260" s="9">
        <v>467.8</v>
      </c>
      <c r="M6260" s="9"/>
      <c r="O6260" s="67">
        <v>1739.9999999999916</v>
      </c>
      <c r="T6260"/>
      <c r="U6260" s="63"/>
      <c r="V6260" s="63"/>
      <c r="W6260" s="265"/>
      <c r="X6260" s="317"/>
      <c r="Y6260" s="63"/>
    </row>
    <row r="6261" spans="1:25" ht="15">
      <c r="A6261" s="28" t="s">
        <v>713</v>
      </c>
      <c r="B6261" s="63" t="s">
        <v>691</v>
      </c>
      <c r="C6261" s="9"/>
      <c r="D6261" s="9"/>
      <c r="E6261" s="9" t="s">
        <v>278</v>
      </c>
      <c r="F6261" s="9" t="s">
        <v>278</v>
      </c>
      <c r="G6261" s="9" t="s">
        <v>278</v>
      </c>
      <c r="H6261" s="9">
        <v>91.100000000002183</v>
      </c>
      <c r="I6261" s="9">
        <v>236.80000000000109</v>
      </c>
      <c r="J6261" s="9">
        <v>479.70000000000437</v>
      </c>
      <c r="K6261" s="9">
        <v>495.00000000001091</v>
      </c>
      <c r="L6261" s="9">
        <v>430.4</v>
      </c>
      <c r="M6261" s="9"/>
      <c r="O6261" s="67">
        <v>1733.0000000000186</v>
      </c>
      <c r="T6261"/>
      <c r="U6261" s="273"/>
      <c r="V6261" s="63"/>
      <c r="W6261" s="283"/>
      <c r="X6261" s="317"/>
      <c r="Y6261" s="63"/>
    </row>
    <row r="6262" spans="1:25" ht="15">
      <c r="A6262" s="28" t="s">
        <v>718</v>
      </c>
      <c r="B6262" s="63" t="s">
        <v>719</v>
      </c>
      <c r="C6262" s="9"/>
      <c r="D6262" s="9"/>
      <c r="E6262" s="9" t="s">
        <v>278</v>
      </c>
      <c r="F6262" s="9" t="s">
        <v>278</v>
      </c>
      <c r="G6262" s="9" t="s">
        <v>278</v>
      </c>
      <c r="H6262" s="9">
        <v>213.89999999999782</v>
      </c>
      <c r="I6262" s="9">
        <v>322.19999999999891</v>
      </c>
      <c r="J6262" s="9">
        <v>531.89999999999418</v>
      </c>
      <c r="K6262" s="9">
        <v>265.30000000000655</v>
      </c>
      <c r="L6262" s="9">
        <v>389.2</v>
      </c>
      <c r="M6262" s="9"/>
      <c r="O6262" s="67">
        <v>1722.4999999999975</v>
      </c>
      <c r="T6262"/>
      <c r="U6262" s="273"/>
      <c r="V6262" s="63"/>
      <c r="W6262" s="283"/>
      <c r="X6262" s="317"/>
      <c r="Y6262" s="63"/>
    </row>
    <row r="6263" spans="1:25" ht="15">
      <c r="A6263" s="28" t="s">
        <v>722</v>
      </c>
      <c r="B6263" s="63" t="s">
        <v>712</v>
      </c>
      <c r="C6263" s="9"/>
      <c r="D6263" s="9"/>
      <c r="E6263" s="9" t="s">
        <v>278</v>
      </c>
      <c r="F6263" s="9" t="s">
        <v>278</v>
      </c>
      <c r="G6263" s="9" t="s">
        <v>278</v>
      </c>
      <c r="H6263" s="9">
        <v>296.40000000000873</v>
      </c>
      <c r="I6263" s="9">
        <v>136.5</v>
      </c>
      <c r="J6263" s="9">
        <v>358.5</v>
      </c>
      <c r="K6263" s="9">
        <v>402.35000000000218</v>
      </c>
      <c r="L6263" s="9">
        <v>470</v>
      </c>
      <c r="M6263" s="9"/>
      <c r="O6263" s="67">
        <v>1663.7500000000109</v>
      </c>
      <c r="T6263"/>
      <c r="U6263" s="63"/>
      <c r="V6263" s="63"/>
      <c r="W6263" s="283"/>
      <c r="X6263" s="317"/>
      <c r="Y6263" s="63"/>
    </row>
    <row r="6264" spans="1:25" ht="15">
      <c r="A6264" s="28" t="s">
        <v>723</v>
      </c>
      <c r="B6264" s="205" t="s">
        <v>1562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382.49999999999636</v>
      </c>
      <c r="J6264" s="9">
        <v>599.49999999999636</v>
      </c>
      <c r="K6264" s="9">
        <v>294.74999999999636</v>
      </c>
      <c r="L6264" s="9">
        <v>378.3</v>
      </c>
      <c r="M6264" s="9"/>
      <c r="O6264" s="67">
        <v>1655.049999999989</v>
      </c>
      <c r="T6264"/>
      <c r="U6264" s="63"/>
      <c r="V6264" s="63"/>
      <c r="W6264" s="283"/>
      <c r="X6264" s="317"/>
      <c r="Y6264" s="63"/>
    </row>
    <row r="6265" spans="1:25" ht="15">
      <c r="A6265" s="28" t="s">
        <v>724</v>
      </c>
      <c r="B6265" s="205" t="s">
        <v>1563</v>
      </c>
      <c r="C6265" s="3"/>
      <c r="D6265" s="3"/>
      <c r="E6265" s="9" t="s">
        <v>278</v>
      </c>
      <c r="F6265" s="9" t="s">
        <v>278</v>
      </c>
      <c r="G6265" s="9" t="s">
        <v>278</v>
      </c>
      <c r="H6265" s="9" t="s">
        <v>278</v>
      </c>
      <c r="I6265" s="9">
        <v>178.00000000000182</v>
      </c>
      <c r="J6265" s="9">
        <v>482.19999999998981</v>
      </c>
      <c r="K6265" s="9">
        <v>515.89999999999782</v>
      </c>
      <c r="L6265" s="9">
        <v>474.3</v>
      </c>
      <c r="M6265" s="9"/>
      <c r="O6265" s="67">
        <v>1650.3999999999894</v>
      </c>
      <c r="T6265"/>
      <c r="U6265" s="63"/>
      <c r="V6265" s="63"/>
      <c r="W6265" s="283"/>
      <c r="X6265" s="317"/>
      <c r="Y6265" s="63"/>
    </row>
    <row r="6266" spans="1:25" ht="15">
      <c r="A6266" s="28" t="s">
        <v>730</v>
      </c>
      <c r="B6266" s="273" t="s">
        <v>1894</v>
      </c>
      <c r="C6266" s="3"/>
      <c r="D6266" s="3"/>
      <c r="E6266" s="9" t="s">
        <v>278</v>
      </c>
      <c r="F6266" s="9" t="s">
        <v>278</v>
      </c>
      <c r="G6266" s="9" t="s">
        <v>278</v>
      </c>
      <c r="H6266" s="9" t="s">
        <v>278</v>
      </c>
      <c r="I6266" s="9" t="s">
        <v>278</v>
      </c>
      <c r="J6266" s="9">
        <v>635.09999999999491</v>
      </c>
      <c r="K6266" s="9">
        <v>464.29999999999927</v>
      </c>
      <c r="L6266" s="9">
        <v>522.9</v>
      </c>
      <c r="M6266" s="9"/>
      <c r="O6266" s="67">
        <v>1622.2999999999943</v>
      </c>
      <c r="T6266"/>
      <c r="U6266" s="273"/>
      <c r="V6266" s="63"/>
      <c r="W6266" s="282"/>
      <c r="X6266" s="317"/>
      <c r="Y6266" s="63"/>
    </row>
    <row r="6267" spans="1:25" ht="15">
      <c r="A6267" s="28" t="s">
        <v>738</v>
      </c>
      <c r="B6267" s="205" t="s">
        <v>1558</v>
      </c>
      <c r="C6267" s="3"/>
      <c r="D6267" s="3"/>
      <c r="E6267" s="9" t="s">
        <v>278</v>
      </c>
      <c r="F6267" s="9" t="s">
        <v>278</v>
      </c>
      <c r="G6267" s="9" t="s">
        <v>278</v>
      </c>
      <c r="H6267" s="9" t="s">
        <v>278</v>
      </c>
      <c r="I6267" s="9">
        <v>247.29999999999745</v>
      </c>
      <c r="J6267" s="9">
        <v>397.80000000000291</v>
      </c>
      <c r="K6267" s="9">
        <v>457.20000000000073</v>
      </c>
      <c r="L6267" s="9">
        <v>511.45</v>
      </c>
      <c r="M6267" s="9"/>
      <c r="O6267" s="67">
        <v>1613.7500000000011</v>
      </c>
      <c r="T6267"/>
      <c r="U6267" s="273"/>
      <c r="V6267" s="63"/>
      <c r="W6267" s="283"/>
      <c r="X6267" s="317"/>
      <c r="Y6267" s="63"/>
    </row>
    <row r="6268" spans="1:25" ht="15">
      <c r="A6268" s="28" t="s">
        <v>742</v>
      </c>
      <c r="B6268" s="63" t="s">
        <v>6</v>
      </c>
      <c r="C6268" s="9"/>
      <c r="D6268" s="9"/>
      <c r="E6268" s="9">
        <v>47.6</v>
      </c>
      <c r="F6268" s="9">
        <v>401</v>
      </c>
      <c r="G6268" s="9">
        <v>309.60000000000002</v>
      </c>
      <c r="H6268" s="9">
        <v>203.40000000000873</v>
      </c>
      <c r="I6268" s="9">
        <v>135.29999999999927</v>
      </c>
      <c r="J6268" s="9">
        <v>513.59999999999854</v>
      </c>
      <c r="K6268" s="9" t="s">
        <v>278</v>
      </c>
      <c r="L6268" s="9" t="s">
        <v>278</v>
      </c>
      <c r="M6268" s="9"/>
      <c r="O6268" s="67">
        <v>1610.5000000000066</v>
      </c>
      <c r="S6268" s="3"/>
      <c r="T6268" s="3"/>
      <c r="U6268" s="63"/>
      <c r="V6268" s="63"/>
      <c r="W6268" s="265"/>
      <c r="X6268" s="317"/>
      <c r="Y6268" s="63"/>
    </row>
    <row r="6269" spans="1:25" ht="15">
      <c r="A6269" s="28" t="s">
        <v>743</v>
      </c>
      <c r="B6269" s="63" t="s">
        <v>19</v>
      </c>
      <c r="C6269" s="9"/>
      <c r="D6269" s="9"/>
      <c r="E6269" s="9">
        <v>193.3</v>
      </c>
      <c r="F6269" s="9">
        <v>279.7</v>
      </c>
      <c r="G6269" s="9">
        <v>197.8</v>
      </c>
      <c r="H6269" s="9">
        <v>104.90000000000509</v>
      </c>
      <c r="I6269" s="9">
        <v>342.00000000000182</v>
      </c>
      <c r="J6269" s="9">
        <v>457.69999999998981</v>
      </c>
      <c r="K6269" s="9" t="s">
        <v>278</v>
      </c>
      <c r="L6269" s="9" t="s">
        <v>278</v>
      </c>
      <c r="M6269" s="9"/>
      <c r="O6269" s="67">
        <v>1575.3999999999967</v>
      </c>
      <c r="S6269" s="3"/>
      <c r="T6269" s="3"/>
      <c r="U6269" s="273"/>
      <c r="V6269" s="63"/>
      <c r="W6269" s="283"/>
      <c r="X6269" s="317"/>
      <c r="Y6269" s="63"/>
    </row>
    <row r="6270" spans="1:25" ht="15">
      <c r="A6270" s="28" t="s">
        <v>744</v>
      </c>
      <c r="B6270" s="205" t="s">
        <v>1565</v>
      </c>
      <c r="C6270" s="3"/>
      <c r="D6270" s="3"/>
      <c r="E6270" s="9" t="s">
        <v>278</v>
      </c>
      <c r="F6270" s="9" t="s">
        <v>278</v>
      </c>
      <c r="G6270" s="9" t="s">
        <v>278</v>
      </c>
      <c r="H6270" s="9" t="s">
        <v>278</v>
      </c>
      <c r="I6270" s="9">
        <v>77.000000000001819</v>
      </c>
      <c r="J6270" s="9">
        <v>600.69999999999709</v>
      </c>
      <c r="K6270" s="9">
        <v>482.69999999999345</v>
      </c>
      <c r="L6270" s="9">
        <v>409.09999999999997</v>
      </c>
      <c r="M6270" s="9"/>
      <c r="O6270" s="67">
        <v>1569.4999999999923</v>
      </c>
      <c r="T6270"/>
      <c r="U6270" s="218"/>
      <c r="V6270" s="63"/>
      <c r="W6270" s="283"/>
      <c r="X6270" s="317"/>
      <c r="Y6270" s="63"/>
    </row>
    <row r="6271" spans="1:25" ht="15">
      <c r="A6271" s="28" t="s">
        <v>750</v>
      </c>
      <c r="B6271" s="273" t="s">
        <v>1882</v>
      </c>
      <c r="C6271" s="3"/>
      <c r="D6271" s="3"/>
      <c r="E6271" s="9" t="s">
        <v>278</v>
      </c>
      <c r="F6271" s="9" t="s">
        <v>278</v>
      </c>
      <c r="G6271" s="9" t="s">
        <v>278</v>
      </c>
      <c r="H6271" s="9" t="s">
        <v>278</v>
      </c>
      <c r="I6271" s="9" t="s">
        <v>278</v>
      </c>
      <c r="J6271" s="9">
        <v>659</v>
      </c>
      <c r="K6271" s="9">
        <v>234.19999999999345</v>
      </c>
      <c r="L6271" s="9">
        <v>672.30000000000007</v>
      </c>
      <c r="M6271" s="9"/>
      <c r="O6271" s="67">
        <v>1565.4999999999936</v>
      </c>
      <c r="T6271"/>
      <c r="U6271" s="63"/>
      <c r="V6271" s="63"/>
      <c r="W6271" s="283"/>
      <c r="X6271" s="317"/>
      <c r="Y6271" s="63"/>
    </row>
    <row r="6272" spans="1:25" ht="15">
      <c r="A6272" s="28" t="s">
        <v>751</v>
      </c>
      <c r="B6272" s="63" t="s">
        <v>29</v>
      </c>
      <c r="C6272" s="9"/>
      <c r="D6272" s="9"/>
      <c r="E6272" s="216">
        <v>255.2</v>
      </c>
      <c r="F6272" s="216">
        <v>542.5</v>
      </c>
      <c r="G6272" s="216">
        <v>528.1</v>
      </c>
      <c r="H6272" s="9" t="s">
        <v>278</v>
      </c>
      <c r="I6272" s="9" t="s">
        <v>278</v>
      </c>
      <c r="J6272" s="9">
        <v>221.59999999999491</v>
      </c>
      <c r="K6272" s="9" t="s">
        <v>278</v>
      </c>
      <c r="L6272" s="9" t="s">
        <v>278</v>
      </c>
      <c r="M6272" s="9"/>
      <c r="O6272" s="67">
        <v>1547.3999999999951</v>
      </c>
      <c r="Q6272" t="s">
        <v>379</v>
      </c>
      <c r="S6272" s="3"/>
      <c r="T6272" s="3"/>
      <c r="U6272" s="63"/>
      <c r="V6272" s="63"/>
      <c r="W6272" s="265"/>
      <c r="X6272" s="317"/>
      <c r="Y6272" s="63"/>
    </row>
    <row r="6273" spans="1:25" ht="15">
      <c r="A6273" s="28" t="s">
        <v>752</v>
      </c>
      <c r="B6273" s="273" t="s">
        <v>1886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 t="s">
        <v>278</v>
      </c>
      <c r="J6273" s="9">
        <v>615.00000000000728</v>
      </c>
      <c r="K6273" s="9">
        <v>421.39999999999782</v>
      </c>
      <c r="L6273" s="9">
        <v>470.7</v>
      </c>
      <c r="M6273" s="9"/>
      <c r="O6273" s="67">
        <v>1507.1000000000051</v>
      </c>
      <c r="T6273"/>
      <c r="U6273" s="63"/>
      <c r="V6273" s="63"/>
      <c r="W6273" s="265"/>
      <c r="X6273" s="317"/>
      <c r="Y6273" s="63"/>
    </row>
    <row r="6274" spans="1:25" ht="15">
      <c r="A6274" s="28" t="s">
        <v>754</v>
      </c>
      <c r="B6274" s="205" t="s">
        <v>1549</v>
      </c>
      <c r="C6274" s="3"/>
      <c r="D6274" s="3"/>
      <c r="E6274" s="9" t="s">
        <v>278</v>
      </c>
      <c r="F6274" s="9" t="s">
        <v>278</v>
      </c>
      <c r="G6274" s="9" t="s">
        <v>278</v>
      </c>
      <c r="H6274" s="9" t="s">
        <v>278</v>
      </c>
      <c r="I6274" s="9">
        <v>353.90000000000146</v>
      </c>
      <c r="J6274" s="9">
        <v>536</v>
      </c>
      <c r="K6274" s="9">
        <v>254.09999999999127</v>
      </c>
      <c r="L6274" s="9">
        <v>354</v>
      </c>
      <c r="M6274" s="9"/>
      <c r="O6274" s="67">
        <v>1497.9999999999927</v>
      </c>
      <c r="T6274"/>
      <c r="U6274" s="63"/>
      <c r="V6274" s="63"/>
      <c r="W6274" s="283"/>
      <c r="X6274" s="317"/>
      <c r="Y6274" s="63"/>
    </row>
    <row r="6275" spans="1:25" ht="15">
      <c r="A6275" s="28" t="s">
        <v>755</v>
      </c>
      <c r="B6275" s="63" t="s">
        <v>703</v>
      </c>
      <c r="C6275" s="9"/>
      <c r="D6275" s="9"/>
      <c r="E6275" s="9" t="s">
        <v>278</v>
      </c>
      <c r="F6275" s="9" t="s">
        <v>278</v>
      </c>
      <c r="G6275" s="9" t="s">
        <v>278</v>
      </c>
      <c r="H6275" s="9">
        <v>55.199999999986176</v>
      </c>
      <c r="I6275" s="9">
        <v>151.80000000000109</v>
      </c>
      <c r="J6275" s="9">
        <v>541.10000000000946</v>
      </c>
      <c r="K6275" s="9">
        <v>273.75000000000364</v>
      </c>
      <c r="L6275" s="9">
        <v>473.55</v>
      </c>
      <c r="M6275" s="9"/>
      <c r="O6275" s="67">
        <v>1495.4000000000003</v>
      </c>
      <c r="T6275"/>
      <c r="U6275" s="273"/>
      <c r="V6275" s="63"/>
      <c r="W6275" s="283"/>
      <c r="X6275" s="317"/>
      <c r="Y6275" s="63"/>
    </row>
    <row r="6276" spans="1:25" ht="15">
      <c r="A6276" s="28" t="s">
        <v>756</v>
      </c>
      <c r="B6276" s="63" t="s">
        <v>721</v>
      </c>
      <c r="C6276" s="9"/>
      <c r="D6276" s="9"/>
      <c r="E6276" s="9" t="s">
        <v>278</v>
      </c>
      <c r="F6276" s="9" t="s">
        <v>278</v>
      </c>
      <c r="G6276" s="9" t="s">
        <v>278</v>
      </c>
      <c r="H6276" s="9">
        <v>204.70000000000437</v>
      </c>
      <c r="I6276" s="9">
        <v>261.70000000000437</v>
      </c>
      <c r="J6276" s="9">
        <v>390.49999999999636</v>
      </c>
      <c r="K6276" s="9">
        <v>353.70000000000437</v>
      </c>
      <c r="L6276" s="9">
        <v>283.5</v>
      </c>
      <c r="M6276" s="9"/>
      <c r="O6276" s="67">
        <v>1494.1000000000095</v>
      </c>
      <c r="T6276"/>
      <c r="U6276" s="63"/>
      <c r="V6276" s="63"/>
      <c r="W6276" s="283"/>
      <c r="X6276" s="317"/>
      <c r="Y6276" s="63"/>
    </row>
    <row r="6277" spans="1:25" ht="15">
      <c r="A6277" s="28" t="s">
        <v>759</v>
      </c>
      <c r="B6277" s="205" t="s">
        <v>1561</v>
      </c>
      <c r="C6277" s="3"/>
      <c r="D6277" s="3"/>
      <c r="E6277" s="9" t="s">
        <v>278</v>
      </c>
      <c r="F6277" s="9" t="s">
        <v>278</v>
      </c>
      <c r="G6277" s="9" t="s">
        <v>278</v>
      </c>
      <c r="H6277" s="9" t="s">
        <v>278</v>
      </c>
      <c r="I6277" s="9">
        <v>171.79999999999927</v>
      </c>
      <c r="J6277" s="9">
        <v>467.49999999999636</v>
      </c>
      <c r="K6277" s="9">
        <v>318.75000000001455</v>
      </c>
      <c r="L6277" s="9">
        <v>504.6</v>
      </c>
      <c r="M6277" s="9"/>
      <c r="O6277" s="67">
        <v>1462.6500000000101</v>
      </c>
      <c r="T6277"/>
      <c r="U6277" s="218"/>
      <c r="V6277" s="63"/>
      <c r="W6277" s="283"/>
      <c r="X6277" s="317"/>
      <c r="Y6277" s="63"/>
    </row>
    <row r="6278" spans="1:25" ht="15">
      <c r="A6278" s="28" t="s">
        <v>841</v>
      </c>
      <c r="B6278" s="273" t="s">
        <v>1905</v>
      </c>
      <c r="C6278" s="3"/>
      <c r="D6278" s="3"/>
      <c r="E6278" s="9" t="s">
        <v>278</v>
      </c>
      <c r="F6278" s="9" t="s">
        <v>278</v>
      </c>
      <c r="G6278" s="9" t="s">
        <v>278</v>
      </c>
      <c r="H6278" s="9" t="s">
        <v>278</v>
      </c>
      <c r="I6278" s="9" t="s">
        <v>278</v>
      </c>
      <c r="J6278" s="9" t="s">
        <v>278</v>
      </c>
      <c r="K6278" s="9">
        <v>603.69999999999345</v>
      </c>
      <c r="L6278" s="212">
        <v>815.5</v>
      </c>
      <c r="M6278" s="212"/>
      <c r="O6278" s="67">
        <v>1419.1999999999935</v>
      </c>
      <c r="Q6278" t="s">
        <v>282</v>
      </c>
      <c r="T6278"/>
      <c r="U6278" s="218"/>
      <c r="V6278" s="63"/>
      <c r="W6278" s="282"/>
      <c r="X6278" s="317"/>
      <c r="Y6278" s="63"/>
    </row>
    <row r="6279" spans="1:25" ht="15">
      <c r="A6279" s="28" t="s">
        <v>842</v>
      </c>
      <c r="B6279" s="63" t="s">
        <v>690</v>
      </c>
      <c r="C6279" s="9"/>
      <c r="D6279" s="9"/>
      <c r="E6279" s="9" t="s">
        <v>278</v>
      </c>
      <c r="F6279" s="9" t="s">
        <v>278</v>
      </c>
      <c r="G6279" s="9" t="s">
        <v>278</v>
      </c>
      <c r="H6279" s="9">
        <v>36</v>
      </c>
      <c r="I6279" s="9">
        <v>266.399999999996</v>
      </c>
      <c r="J6279" s="9">
        <v>358.09999999999854</v>
      </c>
      <c r="K6279" s="9">
        <v>297.59999999999854</v>
      </c>
      <c r="L6279" s="9">
        <v>461.1</v>
      </c>
      <c r="M6279" s="9"/>
      <c r="O6279" s="67">
        <v>1419.199999999993</v>
      </c>
      <c r="T6279"/>
      <c r="U6279" s="63"/>
      <c r="V6279" s="63"/>
      <c r="W6279" s="265"/>
      <c r="X6279" s="317"/>
      <c r="Y6279" s="63"/>
    </row>
    <row r="6280" spans="1:25" ht="15">
      <c r="A6280" s="28" t="s">
        <v>843</v>
      </c>
      <c r="B6280" s="273" t="s">
        <v>1891</v>
      </c>
      <c r="C6280" s="3"/>
      <c r="D6280" s="3"/>
      <c r="E6280" s="9" t="s">
        <v>278</v>
      </c>
      <c r="F6280" s="9" t="s">
        <v>278</v>
      </c>
      <c r="G6280" s="9" t="s">
        <v>278</v>
      </c>
      <c r="H6280" s="9" t="s">
        <v>278</v>
      </c>
      <c r="I6280" s="9" t="s">
        <v>278</v>
      </c>
      <c r="J6280" s="9">
        <v>472.20000000000437</v>
      </c>
      <c r="K6280" s="9">
        <v>483.29999999999927</v>
      </c>
      <c r="L6280" s="9">
        <v>438.6</v>
      </c>
      <c r="M6280" s="9"/>
      <c r="O6280" s="67">
        <v>1394.1000000000035</v>
      </c>
      <c r="T6280"/>
      <c r="U6280" s="63"/>
      <c r="V6280" s="63"/>
      <c r="W6280" s="283"/>
      <c r="X6280" s="317"/>
      <c r="Y6280" s="63"/>
    </row>
    <row r="6281" spans="1:25" ht="15">
      <c r="A6281" s="28" t="s">
        <v>844</v>
      </c>
      <c r="B6281" s="273" t="s">
        <v>1888</v>
      </c>
      <c r="C6281" s="3"/>
      <c r="D6281" s="3"/>
      <c r="E6281" s="9" t="s">
        <v>278</v>
      </c>
      <c r="F6281" s="9" t="s">
        <v>278</v>
      </c>
      <c r="G6281" s="9" t="s">
        <v>278</v>
      </c>
      <c r="H6281" s="9" t="s">
        <v>278</v>
      </c>
      <c r="I6281" s="9" t="s">
        <v>278</v>
      </c>
      <c r="J6281" s="9">
        <v>583.09999999999854</v>
      </c>
      <c r="K6281" s="9">
        <v>341.05000000000655</v>
      </c>
      <c r="L6281" s="9">
        <v>456.05</v>
      </c>
      <c r="M6281" s="9"/>
      <c r="O6281" s="67">
        <v>1380.200000000005</v>
      </c>
      <c r="T6281"/>
      <c r="U6281" s="273"/>
      <c r="V6281" s="63"/>
      <c r="W6281" s="282"/>
      <c r="X6281" s="317"/>
      <c r="Y6281" s="63"/>
    </row>
    <row r="6282" spans="1:25" ht="15">
      <c r="A6282" s="28" t="s">
        <v>845</v>
      </c>
      <c r="B6282" s="273" t="s">
        <v>1887</v>
      </c>
      <c r="C6282" s="3"/>
      <c r="D6282" s="3"/>
      <c r="E6282" s="9" t="s">
        <v>278</v>
      </c>
      <c r="F6282" s="9" t="s">
        <v>278</v>
      </c>
      <c r="G6282" s="9" t="s">
        <v>278</v>
      </c>
      <c r="H6282" s="9" t="s">
        <v>278</v>
      </c>
      <c r="I6282" s="9" t="s">
        <v>278</v>
      </c>
      <c r="J6282" s="212">
        <v>788.40000000000146</v>
      </c>
      <c r="K6282" s="9">
        <v>90.000000000007276</v>
      </c>
      <c r="L6282" s="9">
        <v>435.49999999999994</v>
      </c>
      <c r="M6282" s="9"/>
      <c r="O6282" s="67">
        <v>1313.9000000000087</v>
      </c>
      <c r="Q6282" t="s">
        <v>282</v>
      </c>
      <c r="T6282"/>
      <c r="U6282" s="63"/>
      <c r="V6282" s="63"/>
      <c r="W6282" s="282"/>
      <c r="X6282" s="317"/>
      <c r="Y6282" s="63"/>
    </row>
    <row r="6283" spans="1:25" ht="15">
      <c r="A6283" s="28" t="s">
        <v>846</v>
      </c>
      <c r="B6283" s="205" t="s">
        <v>1566</v>
      </c>
      <c r="C6283" s="3"/>
      <c r="D6283" s="3"/>
      <c r="E6283" s="9" t="s">
        <v>278</v>
      </c>
      <c r="F6283" s="9" t="s">
        <v>278</v>
      </c>
      <c r="G6283" s="9" t="s">
        <v>278</v>
      </c>
      <c r="H6283" s="9" t="s">
        <v>278</v>
      </c>
      <c r="I6283" s="9">
        <v>188.39999999999418</v>
      </c>
      <c r="J6283" s="9">
        <v>438.20000000000073</v>
      </c>
      <c r="K6283" s="9">
        <v>273.74999999999272</v>
      </c>
      <c r="L6283" s="9">
        <v>394.7</v>
      </c>
      <c r="M6283" s="9"/>
      <c r="O6283" s="67">
        <v>1295.0499999999877</v>
      </c>
      <c r="T6283"/>
      <c r="U6283" s="273"/>
      <c r="V6283" s="63"/>
      <c r="W6283" s="283"/>
      <c r="X6283" s="317"/>
      <c r="Y6283" s="63"/>
    </row>
    <row r="6284" spans="1:25" ht="15">
      <c r="A6284" s="28" t="s">
        <v>847</v>
      </c>
      <c r="B6284" s="273" t="s">
        <v>1902</v>
      </c>
      <c r="C6284" s="3"/>
      <c r="D6284" s="3"/>
      <c r="E6284" s="9" t="s">
        <v>278</v>
      </c>
      <c r="F6284" s="9" t="s">
        <v>278</v>
      </c>
      <c r="G6284" s="9" t="s">
        <v>278</v>
      </c>
      <c r="H6284" s="9" t="s">
        <v>278</v>
      </c>
      <c r="I6284" s="9" t="s">
        <v>278</v>
      </c>
      <c r="J6284" s="9" t="s">
        <v>278</v>
      </c>
      <c r="K6284" s="9">
        <v>677.799999999992</v>
      </c>
      <c r="L6284" s="9">
        <v>616.20000000000005</v>
      </c>
      <c r="M6284" s="9"/>
      <c r="O6284" s="67">
        <v>1293.999999999992</v>
      </c>
      <c r="T6284"/>
      <c r="U6284" s="63"/>
      <c r="V6284" s="63"/>
      <c r="W6284" s="265"/>
      <c r="X6284" s="317"/>
      <c r="Y6284" s="63"/>
    </row>
    <row r="6285" spans="1:25" ht="15">
      <c r="A6285" s="28" t="s">
        <v>848</v>
      </c>
      <c r="B6285" s="63" t="s">
        <v>4</v>
      </c>
      <c r="C6285" s="9"/>
      <c r="D6285" s="9"/>
      <c r="E6285" s="9">
        <v>100.1</v>
      </c>
      <c r="F6285" s="9">
        <v>352</v>
      </c>
      <c r="G6285" s="216">
        <v>387.8</v>
      </c>
      <c r="H6285" s="9">
        <v>246.60000000000946</v>
      </c>
      <c r="I6285" s="9">
        <v>200.70000000000073</v>
      </c>
      <c r="J6285" s="9" t="s">
        <v>278</v>
      </c>
      <c r="K6285" s="9" t="s">
        <v>278</v>
      </c>
      <c r="L6285" s="9" t="s">
        <v>278</v>
      </c>
      <c r="M6285" s="9"/>
      <c r="O6285" s="67">
        <v>1287.2000000000103</v>
      </c>
      <c r="Q6285" t="s">
        <v>288</v>
      </c>
      <c r="S6285" s="3"/>
      <c r="T6285" s="3"/>
      <c r="U6285" s="63"/>
      <c r="V6285" s="63"/>
      <c r="W6285" s="282"/>
      <c r="X6285" s="317"/>
      <c r="Y6285" s="63"/>
    </row>
    <row r="6286" spans="1:25" ht="15">
      <c r="A6286" s="28" t="s">
        <v>849</v>
      </c>
      <c r="B6286" s="63" t="s">
        <v>35</v>
      </c>
      <c r="C6286" s="9"/>
      <c r="D6286" s="9"/>
      <c r="E6286" s="9">
        <v>37.799999999999997</v>
      </c>
      <c r="F6286" s="212">
        <v>619.29999999999995</v>
      </c>
      <c r="G6286" s="216">
        <v>406</v>
      </c>
      <c r="H6286" s="9">
        <v>135.20000000000073</v>
      </c>
      <c r="I6286" s="9">
        <v>71.5</v>
      </c>
      <c r="J6286" s="9" t="s">
        <v>278</v>
      </c>
      <c r="K6286" s="9" t="s">
        <v>278</v>
      </c>
      <c r="L6286" s="9" t="s">
        <v>278</v>
      </c>
      <c r="M6286" s="9"/>
      <c r="O6286" s="67">
        <v>1269.8000000000006</v>
      </c>
      <c r="Q6286" t="s">
        <v>299</v>
      </c>
      <c r="S6286" s="3"/>
      <c r="T6286" s="3"/>
      <c r="U6286" s="63"/>
      <c r="V6286" s="63"/>
      <c r="W6286" s="283"/>
      <c r="X6286" s="317"/>
      <c r="Y6286" s="63"/>
    </row>
    <row r="6287" spans="1:25" ht="15">
      <c r="A6287" s="28" t="s">
        <v>850</v>
      </c>
      <c r="B6287" s="63" t="s">
        <v>156</v>
      </c>
      <c r="C6287" s="9"/>
      <c r="D6287" s="9"/>
      <c r="E6287" s="9" t="s">
        <v>278</v>
      </c>
      <c r="F6287" s="9" t="s">
        <v>278</v>
      </c>
      <c r="G6287" s="9">
        <v>280</v>
      </c>
      <c r="H6287" s="216">
        <v>340.80000000000291</v>
      </c>
      <c r="I6287" s="9">
        <v>105.00000000000182</v>
      </c>
      <c r="J6287" s="9">
        <v>293.700000000008</v>
      </c>
      <c r="K6287" s="9">
        <v>109.50000000000364</v>
      </c>
      <c r="L6287" s="9" t="s">
        <v>278</v>
      </c>
      <c r="M6287" s="9"/>
      <c r="O6287" s="67">
        <v>1129.0000000000164</v>
      </c>
      <c r="Q6287" t="s">
        <v>293</v>
      </c>
      <c r="T6287"/>
      <c r="U6287" s="63"/>
      <c r="V6287" s="63"/>
      <c r="W6287" s="283"/>
      <c r="X6287" s="317"/>
      <c r="Y6287" s="63"/>
    </row>
    <row r="6288" spans="1:25" ht="15">
      <c r="A6288" s="28" t="s">
        <v>851</v>
      </c>
      <c r="B6288" s="273" t="s">
        <v>1900</v>
      </c>
      <c r="C6288" s="3"/>
      <c r="D6288" s="3"/>
      <c r="E6288" s="9" t="s">
        <v>278</v>
      </c>
      <c r="F6288" s="9" t="s">
        <v>278</v>
      </c>
      <c r="G6288" s="9" t="s">
        <v>278</v>
      </c>
      <c r="H6288" s="9" t="s">
        <v>278</v>
      </c>
      <c r="I6288" s="9" t="s">
        <v>278</v>
      </c>
      <c r="J6288" s="9" t="s">
        <v>278</v>
      </c>
      <c r="K6288" s="9">
        <v>335</v>
      </c>
      <c r="L6288" s="216">
        <v>782.09999999999991</v>
      </c>
      <c r="M6288" s="216"/>
      <c r="O6288" s="67">
        <v>1117.0999999999999</v>
      </c>
      <c r="Q6288" t="s">
        <v>283</v>
      </c>
      <c r="T6288"/>
      <c r="U6288" s="218"/>
      <c r="V6288" s="63"/>
      <c r="W6288" s="283"/>
      <c r="X6288" s="317"/>
      <c r="Y6288" s="63"/>
    </row>
    <row r="6289" spans="1:25" ht="15">
      <c r="A6289" s="28" t="s">
        <v>852</v>
      </c>
      <c r="B6289" s="273" t="s">
        <v>2003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 t="s">
        <v>278</v>
      </c>
      <c r="J6289" s="9" t="s">
        <v>278</v>
      </c>
      <c r="K6289" s="9">
        <v>641.70000000000073</v>
      </c>
      <c r="L6289" s="9">
        <v>424.6</v>
      </c>
      <c r="M6289" s="9"/>
      <c r="O6289" s="67">
        <v>1066.3000000000006</v>
      </c>
      <c r="T6289"/>
      <c r="U6289" s="63"/>
      <c r="V6289" s="63"/>
      <c r="W6289" s="265"/>
      <c r="X6289" s="317"/>
      <c r="Y6289" s="63"/>
    </row>
    <row r="6290" spans="1:25" ht="15">
      <c r="A6290" s="28" t="s">
        <v>853</v>
      </c>
      <c r="B6290" s="273" t="s">
        <v>1883</v>
      </c>
      <c r="C6290" s="3"/>
      <c r="D6290" s="3"/>
      <c r="E6290" s="9" t="s">
        <v>278</v>
      </c>
      <c r="F6290" s="9" t="s">
        <v>278</v>
      </c>
      <c r="G6290" s="9" t="s">
        <v>278</v>
      </c>
      <c r="H6290" s="9" t="s">
        <v>278</v>
      </c>
      <c r="I6290" s="9" t="s">
        <v>278</v>
      </c>
      <c r="J6290" s="9">
        <v>343.39999999999418</v>
      </c>
      <c r="K6290" s="9">
        <v>429.90000000000146</v>
      </c>
      <c r="L6290" s="9">
        <v>255</v>
      </c>
      <c r="M6290" s="9"/>
      <c r="O6290" s="67">
        <v>1028.2999999999956</v>
      </c>
      <c r="T6290"/>
      <c r="U6290" s="273"/>
      <c r="V6290" s="63"/>
      <c r="W6290" s="283"/>
      <c r="X6290" s="317"/>
      <c r="Y6290" s="63"/>
    </row>
    <row r="6291" spans="1:25" ht="15">
      <c r="A6291" s="28" t="s">
        <v>854</v>
      </c>
      <c r="B6291" s="273" t="s">
        <v>1898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>
        <v>409.50000000000728</v>
      </c>
      <c r="L6291" s="9">
        <v>557.6</v>
      </c>
      <c r="M6291" s="9"/>
      <c r="O6291" s="67">
        <v>967.1000000000073</v>
      </c>
      <c r="T6291"/>
      <c r="U6291" s="273"/>
      <c r="V6291" s="63"/>
      <c r="W6291" s="283"/>
      <c r="X6291" s="317"/>
      <c r="Y6291" s="63"/>
    </row>
    <row r="6292" spans="1:25" ht="15">
      <c r="A6292" s="28" t="s">
        <v>855</v>
      </c>
      <c r="B6292" s="205" t="s">
        <v>1567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>
        <v>251.09999999999854</v>
      </c>
      <c r="J6292" s="9">
        <v>396</v>
      </c>
      <c r="K6292" s="9">
        <v>313.09999999999854</v>
      </c>
      <c r="L6292" s="9" t="s">
        <v>278</v>
      </c>
      <c r="M6292" s="9"/>
      <c r="O6292" s="67">
        <v>960.19999999999709</v>
      </c>
      <c r="T6292"/>
      <c r="U6292" s="63"/>
      <c r="V6292" s="63"/>
      <c r="W6292" s="283"/>
      <c r="X6292" s="317"/>
      <c r="Y6292" s="63"/>
    </row>
    <row r="6293" spans="1:25" ht="15">
      <c r="A6293" s="28" t="s">
        <v>856</v>
      </c>
      <c r="B6293" s="273" t="s">
        <v>1889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 t="s">
        <v>278</v>
      </c>
      <c r="J6293" s="9">
        <v>633.29999999999927</v>
      </c>
      <c r="K6293" s="9">
        <v>284.99999999999636</v>
      </c>
      <c r="L6293" s="9" t="s">
        <v>278</v>
      </c>
      <c r="M6293" s="9"/>
      <c r="O6293" s="67">
        <v>918.29999999999563</v>
      </c>
      <c r="T6293"/>
      <c r="U6293" s="63"/>
      <c r="V6293" s="63"/>
      <c r="W6293" s="283"/>
      <c r="X6293" s="317"/>
      <c r="Y6293" s="63"/>
    </row>
    <row r="6294" spans="1:25" ht="15">
      <c r="A6294" s="28" t="s">
        <v>857</v>
      </c>
      <c r="B6294" s="273" t="s">
        <v>2726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 t="s">
        <v>278</v>
      </c>
      <c r="J6294" s="9" t="s">
        <v>278</v>
      </c>
      <c r="K6294" s="9">
        <v>486.05000000000291</v>
      </c>
      <c r="L6294" s="9">
        <v>418</v>
      </c>
      <c r="M6294" s="9"/>
      <c r="O6294" s="67">
        <v>904.05000000000291</v>
      </c>
      <c r="T6294"/>
      <c r="U6294" s="273"/>
      <c r="V6294" s="63"/>
      <c r="W6294" s="283"/>
      <c r="X6294" s="317"/>
      <c r="Y6294" s="63"/>
    </row>
    <row r="6295" spans="1:25" ht="15">
      <c r="A6295" s="28" t="s">
        <v>858</v>
      </c>
      <c r="B6295" s="63" t="s">
        <v>701</v>
      </c>
      <c r="C6295" s="9"/>
      <c r="D6295" s="9"/>
      <c r="E6295" s="9" t="s">
        <v>278</v>
      </c>
      <c r="F6295" s="9" t="s">
        <v>278</v>
      </c>
      <c r="G6295" s="9" t="s">
        <v>278</v>
      </c>
      <c r="H6295" s="211">
        <v>560.80000000001019</v>
      </c>
      <c r="I6295" s="9">
        <v>335.69999999999709</v>
      </c>
      <c r="J6295" s="9" t="s">
        <v>278</v>
      </c>
      <c r="K6295" s="9" t="s">
        <v>278</v>
      </c>
      <c r="L6295" s="9" t="s">
        <v>278</v>
      </c>
      <c r="M6295" s="9"/>
      <c r="O6295" s="67">
        <v>896.50000000000728</v>
      </c>
      <c r="Q6295" t="s">
        <v>300</v>
      </c>
      <c r="T6295"/>
      <c r="U6295" s="273"/>
      <c r="V6295" s="63"/>
      <c r="W6295" s="283"/>
      <c r="X6295" s="317"/>
      <c r="Y6295" s="63"/>
    </row>
    <row r="6296" spans="1:25" ht="15">
      <c r="A6296" s="28" t="s">
        <v>859</v>
      </c>
      <c r="B6296" s="63" t="s">
        <v>178</v>
      </c>
      <c r="C6296" s="9"/>
      <c r="D6296" s="9"/>
      <c r="E6296" s="216">
        <v>280</v>
      </c>
      <c r="F6296" s="216">
        <v>583.20000000000005</v>
      </c>
      <c r="G6296" s="9" t="s">
        <v>278</v>
      </c>
      <c r="H6296" s="9" t="s">
        <v>278</v>
      </c>
      <c r="I6296" s="9" t="s">
        <v>278</v>
      </c>
      <c r="J6296" s="9" t="s">
        <v>278</v>
      </c>
      <c r="K6296" s="9" t="s">
        <v>278</v>
      </c>
      <c r="L6296" s="9" t="s">
        <v>278</v>
      </c>
      <c r="M6296" s="9"/>
      <c r="O6296" s="67">
        <v>863.2</v>
      </c>
      <c r="Q6296" t="s">
        <v>337</v>
      </c>
      <c r="S6296" s="3"/>
      <c r="T6296" s="3"/>
      <c r="U6296" s="63"/>
      <c r="V6296" s="63"/>
      <c r="W6296" s="265"/>
      <c r="X6296" s="317"/>
      <c r="Y6296" s="63"/>
    </row>
    <row r="6297" spans="1:25" ht="15">
      <c r="A6297" s="28" t="s">
        <v>860</v>
      </c>
      <c r="B6297" s="63" t="s">
        <v>2553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211">
        <v>849.6</v>
      </c>
      <c r="M6297" s="211"/>
      <c r="N6297" s="67"/>
      <c r="O6297" s="67">
        <v>849.6</v>
      </c>
      <c r="Q6297" t="s">
        <v>300</v>
      </c>
      <c r="T6297"/>
      <c r="U6297" s="63"/>
      <c r="V6297" s="63"/>
      <c r="W6297" s="283"/>
      <c r="X6297" s="317"/>
      <c r="Y6297" s="63"/>
    </row>
    <row r="6298" spans="1:25" ht="15">
      <c r="A6298" s="28" t="s">
        <v>861</v>
      </c>
      <c r="B6298" s="273" t="s">
        <v>1927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 t="s">
        <v>278</v>
      </c>
      <c r="J6298" s="9" t="s">
        <v>278</v>
      </c>
      <c r="K6298" s="9">
        <v>383.39999999999964</v>
      </c>
      <c r="L6298" s="9">
        <v>402</v>
      </c>
      <c r="M6298" s="9"/>
      <c r="O6298" s="67">
        <v>785.39999999999964</v>
      </c>
      <c r="T6298"/>
      <c r="U6298" s="63"/>
      <c r="V6298" s="63"/>
      <c r="W6298" s="265"/>
      <c r="X6298" s="317"/>
      <c r="Y6298" s="63"/>
    </row>
    <row r="6299" spans="1:25" ht="15">
      <c r="A6299" s="28" t="s">
        <v>862</v>
      </c>
      <c r="B6299" s="273" t="s">
        <v>1924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>
        <v>454.00000000000364</v>
      </c>
      <c r="L6299" s="9">
        <v>328.5</v>
      </c>
      <c r="M6299" s="9"/>
      <c r="O6299" s="67">
        <v>782.50000000000364</v>
      </c>
      <c r="T6299"/>
      <c r="U6299" s="273"/>
      <c r="V6299" s="63"/>
      <c r="W6299" s="283"/>
      <c r="X6299" s="317"/>
      <c r="Y6299" s="63"/>
    </row>
    <row r="6300" spans="1:25" ht="15">
      <c r="A6300" s="28" t="s">
        <v>863</v>
      </c>
      <c r="B6300" s="273" t="s">
        <v>1890</v>
      </c>
      <c r="C6300" s="3"/>
      <c r="D6300" s="3"/>
      <c r="E6300" s="9" t="s">
        <v>278</v>
      </c>
      <c r="F6300" s="9" t="s">
        <v>278</v>
      </c>
      <c r="G6300" s="9" t="s">
        <v>278</v>
      </c>
      <c r="H6300" s="9" t="s">
        <v>278</v>
      </c>
      <c r="I6300" s="9" t="s">
        <v>278</v>
      </c>
      <c r="J6300" s="9">
        <v>365.99999999999636</v>
      </c>
      <c r="K6300" s="9">
        <v>120</v>
      </c>
      <c r="L6300" s="9">
        <v>291.5</v>
      </c>
      <c r="M6300" s="9"/>
      <c r="O6300" s="67">
        <v>777.49999999999636</v>
      </c>
      <c r="T6300"/>
      <c r="U6300" s="63"/>
      <c r="V6300" s="63"/>
      <c r="W6300" s="265"/>
      <c r="X6300" s="317"/>
      <c r="Y6300" s="63"/>
    </row>
    <row r="6301" spans="1:25" ht="15">
      <c r="A6301" s="28" t="s">
        <v>864</v>
      </c>
      <c r="B6301" s="63" t="s">
        <v>2556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 t="s">
        <v>278</v>
      </c>
      <c r="J6301" s="9" t="s">
        <v>278</v>
      </c>
      <c r="K6301" s="9" t="s">
        <v>278</v>
      </c>
      <c r="L6301" s="216">
        <v>771</v>
      </c>
      <c r="M6301" s="216"/>
      <c r="N6301" s="67"/>
      <c r="O6301" s="67">
        <v>771</v>
      </c>
      <c r="Q6301" t="s">
        <v>284</v>
      </c>
      <c r="T6301"/>
      <c r="U6301" s="273"/>
      <c r="V6301" s="63"/>
      <c r="W6301" s="282"/>
      <c r="X6301" s="317"/>
      <c r="Y6301" s="63"/>
    </row>
    <row r="6302" spans="1:25" ht="15">
      <c r="A6302" s="28" t="s">
        <v>865</v>
      </c>
      <c r="B6302" s="63" t="s">
        <v>158</v>
      </c>
      <c r="C6302" s="9"/>
      <c r="D6302" s="9"/>
      <c r="E6302" s="9" t="s">
        <v>278</v>
      </c>
      <c r="F6302" s="9" t="s">
        <v>278</v>
      </c>
      <c r="G6302" s="9">
        <v>341</v>
      </c>
      <c r="H6302" s="9">
        <v>121.29999999998836</v>
      </c>
      <c r="I6302" s="9">
        <v>300.89999999999964</v>
      </c>
      <c r="J6302" s="9" t="s">
        <v>278</v>
      </c>
      <c r="K6302" s="9" t="s">
        <v>278</v>
      </c>
      <c r="L6302" s="9" t="s">
        <v>278</v>
      </c>
      <c r="M6302" s="9"/>
      <c r="O6302" s="67">
        <v>763.19999999998799</v>
      </c>
      <c r="S6302" s="3"/>
      <c r="T6302" s="3"/>
      <c r="U6302" s="63"/>
      <c r="V6302" s="63"/>
      <c r="W6302" s="283"/>
      <c r="X6302" s="317"/>
      <c r="Y6302" s="63"/>
    </row>
    <row r="6303" spans="1:25" ht="15">
      <c r="A6303" s="28" t="s">
        <v>866</v>
      </c>
      <c r="B6303" s="63" t="s">
        <v>2560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216">
        <v>734.1</v>
      </c>
      <c r="M6303" s="216"/>
      <c r="N6303" s="67"/>
      <c r="O6303" s="67">
        <v>734.1</v>
      </c>
      <c r="Q6303" t="s">
        <v>292</v>
      </c>
      <c r="T6303"/>
      <c r="U6303" s="63"/>
      <c r="V6303" s="63"/>
      <c r="W6303" s="265"/>
      <c r="X6303" s="317"/>
      <c r="Y6303" s="63"/>
    </row>
    <row r="6304" spans="1:25" ht="15">
      <c r="A6304" s="28" t="s">
        <v>867</v>
      </c>
      <c r="B6304" s="63" t="s">
        <v>2542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>
        <v>699.95</v>
      </c>
      <c r="M6304" s="9"/>
      <c r="N6304" s="67"/>
      <c r="O6304" s="67">
        <v>699.95</v>
      </c>
      <c r="T6304"/>
      <c r="U6304" s="63"/>
      <c r="V6304" s="63"/>
      <c r="W6304" s="283"/>
      <c r="X6304" s="317"/>
      <c r="Y6304" s="63"/>
    </row>
    <row r="6305" spans="1:25" ht="15">
      <c r="A6305" s="28" t="s">
        <v>868</v>
      </c>
      <c r="B6305" s="63" t="s">
        <v>2552</v>
      </c>
      <c r="C6305" s="3"/>
      <c r="D6305" s="3"/>
      <c r="E6305" s="9" t="s">
        <v>278</v>
      </c>
      <c r="F6305" s="9" t="s">
        <v>278</v>
      </c>
      <c r="G6305" s="9" t="s">
        <v>278</v>
      </c>
      <c r="H6305" s="9" t="s">
        <v>278</v>
      </c>
      <c r="I6305" s="9" t="s">
        <v>278</v>
      </c>
      <c r="J6305" s="9" t="s">
        <v>278</v>
      </c>
      <c r="K6305" s="9" t="s">
        <v>278</v>
      </c>
      <c r="L6305" s="9">
        <v>695.30000000000007</v>
      </c>
      <c r="M6305" s="9"/>
      <c r="N6305" s="67"/>
      <c r="O6305" s="67">
        <v>695.30000000000007</v>
      </c>
      <c r="T6305"/>
      <c r="U6305" s="63"/>
      <c r="V6305" s="63"/>
      <c r="W6305" s="282"/>
      <c r="X6305" s="317"/>
      <c r="Y6305" s="63"/>
    </row>
    <row r="6306" spans="1:25" ht="15">
      <c r="A6306" s="28" t="s">
        <v>869</v>
      </c>
      <c r="B6306" s="273" t="s">
        <v>1926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 t="s">
        <v>278</v>
      </c>
      <c r="J6306" s="9" t="s">
        <v>278</v>
      </c>
      <c r="K6306" s="9">
        <v>563.20000000000073</v>
      </c>
      <c r="L6306" s="9">
        <v>130.9</v>
      </c>
      <c r="M6306" s="9"/>
      <c r="O6306" s="67">
        <v>694.1000000000007</v>
      </c>
      <c r="T6306"/>
      <c r="U6306" s="63"/>
      <c r="V6306" s="63"/>
      <c r="W6306" s="283"/>
      <c r="X6306" s="317"/>
      <c r="Y6306" s="63"/>
    </row>
    <row r="6307" spans="1:25" ht="15">
      <c r="A6307" s="28" t="s">
        <v>870</v>
      </c>
      <c r="B6307" s="63" t="s">
        <v>2566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>
        <v>677.80000000000007</v>
      </c>
      <c r="M6307" s="9"/>
      <c r="N6307" s="67"/>
      <c r="O6307" s="67">
        <v>677.80000000000007</v>
      </c>
      <c r="T6307"/>
      <c r="U6307" s="28"/>
      <c r="V6307" s="63"/>
      <c r="W6307" s="283"/>
      <c r="X6307" s="317"/>
      <c r="Y6307" s="63"/>
    </row>
    <row r="6308" spans="1:25" ht="15">
      <c r="A6308" s="28" t="s">
        <v>871</v>
      </c>
      <c r="B6308" s="63" t="s">
        <v>2555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>
        <v>670.40000000000009</v>
      </c>
      <c r="M6308" s="9"/>
      <c r="N6308" s="67"/>
      <c r="O6308" s="67">
        <v>670.40000000000009</v>
      </c>
      <c r="T6308"/>
      <c r="U6308" s="273"/>
      <c r="V6308" s="63"/>
      <c r="W6308" s="283"/>
      <c r="X6308" s="317"/>
      <c r="Y6308" s="63"/>
    </row>
    <row r="6309" spans="1:25" ht="15">
      <c r="A6309" s="28" t="s">
        <v>872</v>
      </c>
      <c r="B6309" s="63" t="s">
        <v>2545</v>
      </c>
      <c r="C6309" s="3"/>
      <c r="D6309" s="3"/>
      <c r="E6309" s="9" t="s">
        <v>278</v>
      </c>
      <c r="F6309" s="9" t="s">
        <v>278</v>
      </c>
      <c r="G6309" s="9" t="s">
        <v>278</v>
      </c>
      <c r="H6309" s="9" t="s">
        <v>278</v>
      </c>
      <c r="I6309" s="9" t="s">
        <v>278</v>
      </c>
      <c r="J6309" s="9" t="s">
        <v>278</v>
      </c>
      <c r="K6309" s="9" t="s">
        <v>278</v>
      </c>
      <c r="L6309" s="9">
        <v>661.59999999999991</v>
      </c>
      <c r="M6309" s="9"/>
      <c r="N6309" s="67"/>
      <c r="O6309" s="67">
        <v>661.59999999999991</v>
      </c>
      <c r="T6309"/>
      <c r="U6309" s="218"/>
      <c r="V6309" s="63"/>
      <c r="W6309" s="283"/>
      <c r="X6309" s="317"/>
      <c r="Y6309" s="63"/>
    </row>
    <row r="6310" spans="1:25" ht="15">
      <c r="A6310" s="28" t="s">
        <v>873</v>
      </c>
      <c r="B6310" s="63" t="s">
        <v>726</v>
      </c>
      <c r="C6310" s="9"/>
      <c r="D6310" s="9"/>
      <c r="E6310" s="9" t="s">
        <v>278</v>
      </c>
      <c r="F6310" s="9" t="s">
        <v>278</v>
      </c>
      <c r="G6310" s="9" t="s">
        <v>278</v>
      </c>
      <c r="H6310" s="9">
        <v>182.00000000000728</v>
      </c>
      <c r="I6310" s="216">
        <v>447.79999999999927</v>
      </c>
      <c r="J6310" s="9" t="s">
        <v>278</v>
      </c>
      <c r="K6310" s="9" t="s">
        <v>278</v>
      </c>
      <c r="L6310" s="9" t="s">
        <v>278</v>
      </c>
      <c r="M6310" s="9"/>
      <c r="O6310" s="67">
        <v>629.80000000000655</v>
      </c>
      <c r="Q6310" t="s">
        <v>287</v>
      </c>
      <c r="T6310"/>
      <c r="U6310" s="273"/>
      <c r="V6310" s="63"/>
      <c r="W6310" s="283"/>
      <c r="X6310" s="317"/>
      <c r="Y6310" s="63"/>
    </row>
    <row r="6311" spans="1:25" ht="15">
      <c r="A6311" s="28" t="s">
        <v>874</v>
      </c>
      <c r="B6311" s="63" t="s">
        <v>2543</v>
      </c>
      <c r="C6311" s="3"/>
      <c r="D6311" s="3"/>
      <c r="E6311" s="9" t="s">
        <v>278</v>
      </c>
      <c r="F6311" s="9" t="s">
        <v>278</v>
      </c>
      <c r="G6311" s="9" t="s">
        <v>278</v>
      </c>
      <c r="H6311" s="9" t="s">
        <v>278</v>
      </c>
      <c r="I6311" s="9" t="s">
        <v>278</v>
      </c>
      <c r="J6311" s="9" t="s">
        <v>278</v>
      </c>
      <c r="K6311" s="9" t="s">
        <v>278</v>
      </c>
      <c r="L6311" s="9">
        <v>618.20000000000005</v>
      </c>
      <c r="M6311" s="9"/>
      <c r="N6311" s="67"/>
      <c r="O6311" s="67">
        <v>618.20000000000005</v>
      </c>
      <c r="T6311"/>
      <c r="U6311" s="63"/>
      <c r="V6311" s="63"/>
      <c r="W6311" s="265"/>
      <c r="X6311" s="317"/>
      <c r="Y6311" s="63"/>
    </row>
    <row r="6312" spans="1:25" ht="15">
      <c r="A6312" s="28" t="s">
        <v>875</v>
      </c>
      <c r="B6312" s="63" t="s">
        <v>180</v>
      </c>
      <c r="C6312" s="3"/>
      <c r="D6312" s="3"/>
      <c r="E6312" s="9" t="s">
        <v>278</v>
      </c>
      <c r="F6312" s="9" t="s">
        <v>278</v>
      </c>
      <c r="G6312" s="9" t="s">
        <v>278</v>
      </c>
      <c r="H6312" s="9" t="s">
        <v>278</v>
      </c>
      <c r="I6312" s="9" t="s">
        <v>278</v>
      </c>
      <c r="J6312" s="9" t="s">
        <v>278</v>
      </c>
      <c r="K6312" s="9" t="s">
        <v>278</v>
      </c>
      <c r="L6312" s="9">
        <v>613.35</v>
      </c>
      <c r="M6312" s="9"/>
      <c r="N6312" s="67"/>
      <c r="O6312" s="67">
        <v>613.35</v>
      </c>
      <c r="T6312"/>
      <c r="U6312" s="63"/>
      <c r="V6312" s="63"/>
      <c r="W6312" s="265"/>
      <c r="X6312" s="317"/>
      <c r="Y6312" s="63"/>
    </row>
    <row r="6313" spans="1:25" ht="15">
      <c r="A6313" s="28" t="s">
        <v>876</v>
      </c>
      <c r="B6313" s="63" t="s">
        <v>2546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 t="s">
        <v>278</v>
      </c>
      <c r="J6313" s="9" t="s">
        <v>278</v>
      </c>
      <c r="K6313" s="9" t="s">
        <v>278</v>
      </c>
      <c r="L6313" s="9">
        <v>609.80000000000007</v>
      </c>
      <c r="M6313" s="9"/>
      <c r="N6313" s="67"/>
      <c r="O6313" s="67">
        <v>609.80000000000007</v>
      </c>
      <c r="T6313"/>
      <c r="U6313" s="218"/>
      <c r="V6313" s="63"/>
      <c r="W6313" s="283"/>
      <c r="X6313" s="317"/>
      <c r="Y6313" s="63"/>
    </row>
    <row r="6314" spans="1:25" ht="15">
      <c r="A6314" s="28" t="s">
        <v>877</v>
      </c>
      <c r="B6314" s="273" t="s">
        <v>1901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>
        <v>117.69999999999709</v>
      </c>
      <c r="L6314" s="9">
        <v>490.1</v>
      </c>
      <c r="M6314" s="9"/>
      <c r="O6314" s="67">
        <v>607.79999999999711</v>
      </c>
      <c r="T6314"/>
      <c r="U6314" s="28"/>
      <c r="V6314" s="63"/>
      <c r="W6314" s="283"/>
      <c r="X6314" s="317"/>
      <c r="Y6314" s="63"/>
    </row>
    <row r="6315" spans="1:25" ht="15">
      <c r="A6315" s="28" t="s">
        <v>878</v>
      </c>
      <c r="B6315" s="205" t="s">
        <v>1551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317.50000000000182</v>
      </c>
      <c r="J6315" s="9">
        <v>268.40000000000146</v>
      </c>
      <c r="K6315" s="9" t="s">
        <v>278</v>
      </c>
      <c r="L6315" s="9" t="s">
        <v>278</v>
      </c>
      <c r="M6315" s="9"/>
      <c r="O6315" s="67">
        <v>585.90000000000327</v>
      </c>
      <c r="T6315"/>
      <c r="U6315" s="63"/>
      <c r="V6315" s="63"/>
      <c r="W6315" s="283"/>
      <c r="X6315" s="317"/>
      <c r="Y6315" s="63"/>
    </row>
    <row r="6316" spans="1:25" ht="15">
      <c r="A6316" s="28" t="s">
        <v>879</v>
      </c>
      <c r="B6316" s="63" t="s">
        <v>2567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 t="s">
        <v>278</v>
      </c>
      <c r="J6316" s="9" t="s">
        <v>278</v>
      </c>
      <c r="K6316" s="9" t="s">
        <v>278</v>
      </c>
      <c r="L6316" s="9">
        <v>583.6</v>
      </c>
      <c r="M6316" s="9"/>
      <c r="N6316" s="67"/>
      <c r="O6316" s="67">
        <v>583.6</v>
      </c>
      <c r="T6316"/>
      <c r="U6316" s="273"/>
      <c r="V6316" s="63"/>
      <c r="W6316" s="282"/>
      <c r="X6316" s="317"/>
      <c r="Y6316" s="63"/>
    </row>
    <row r="6317" spans="1:25" ht="15">
      <c r="A6317" s="28" t="s">
        <v>880</v>
      </c>
      <c r="B6317" s="63" t="s">
        <v>2544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 t="s">
        <v>278</v>
      </c>
      <c r="J6317" s="9" t="s">
        <v>278</v>
      </c>
      <c r="K6317" s="9" t="s">
        <v>278</v>
      </c>
      <c r="L6317" s="9">
        <v>575.9</v>
      </c>
      <c r="M6317" s="9"/>
      <c r="N6317" s="67"/>
      <c r="O6317" s="67">
        <v>575.9</v>
      </c>
      <c r="T6317"/>
      <c r="U6317" s="273"/>
      <c r="V6317" s="63"/>
      <c r="W6317" s="283"/>
      <c r="X6317" s="317"/>
      <c r="Y6317" s="63"/>
    </row>
    <row r="6318" spans="1:25" ht="15">
      <c r="A6318" s="28" t="s">
        <v>2231</v>
      </c>
      <c r="B6318" s="63" t="s">
        <v>2554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 t="s">
        <v>278</v>
      </c>
      <c r="J6318" s="9" t="s">
        <v>278</v>
      </c>
      <c r="K6318" s="9" t="s">
        <v>278</v>
      </c>
      <c r="L6318" s="9">
        <v>563.20000000000005</v>
      </c>
      <c r="M6318" s="9"/>
      <c r="N6318" s="67"/>
      <c r="O6318" s="67">
        <v>563.20000000000005</v>
      </c>
      <c r="T6318"/>
    </row>
    <row r="6319" spans="1:25" ht="15">
      <c r="A6319" s="28" t="s">
        <v>2516</v>
      </c>
      <c r="B6319" s="63" t="s">
        <v>2564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 t="s">
        <v>278</v>
      </c>
      <c r="J6319" s="9" t="s">
        <v>278</v>
      </c>
      <c r="K6319" s="9" t="s">
        <v>278</v>
      </c>
      <c r="L6319" s="9">
        <v>553.70000000000005</v>
      </c>
      <c r="M6319" s="9"/>
      <c r="N6319" s="67"/>
      <c r="O6319" s="67">
        <v>553.70000000000005</v>
      </c>
      <c r="T6319"/>
    </row>
    <row r="6320" spans="1:25" ht="15">
      <c r="A6320" s="28" t="s">
        <v>2517</v>
      </c>
      <c r="B6320" s="63" t="s">
        <v>2547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>
        <v>553.30000000000007</v>
      </c>
      <c r="M6320" s="9"/>
      <c r="N6320" s="67"/>
      <c r="O6320" s="67">
        <v>553.30000000000007</v>
      </c>
      <c r="T6320"/>
    </row>
    <row r="6321" spans="1:20" ht="15">
      <c r="A6321" s="28" t="s">
        <v>2518</v>
      </c>
      <c r="B6321" s="273" t="s">
        <v>1899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 t="s">
        <v>278</v>
      </c>
      <c r="J6321" s="9" t="s">
        <v>278</v>
      </c>
      <c r="K6321" s="9">
        <v>239.79999999999927</v>
      </c>
      <c r="L6321" s="9">
        <v>313.29999999999995</v>
      </c>
      <c r="M6321" s="9"/>
      <c r="O6321" s="67">
        <v>553.09999999999923</v>
      </c>
      <c r="T6321"/>
    </row>
    <row r="6322" spans="1:20" ht="15">
      <c r="A6322" s="28" t="s">
        <v>2519</v>
      </c>
      <c r="B6322" s="63" t="s">
        <v>2549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 t="s">
        <v>278</v>
      </c>
      <c r="J6322" s="9" t="s">
        <v>278</v>
      </c>
      <c r="K6322" s="9" t="s">
        <v>278</v>
      </c>
      <c r="L6322" s="9">
        <v>540</v>
      </c>
      <c r="M6322" s="9"/>
      <c r="N6322" s="67"/>
      <c r="O6322" s="67">
        <v>540</v>
      </c>
      <c r="T6322"/>
    </row>
    <row r="6323" spans="1:20" ht="15">
      <c r="A6323" s="28" t="s">
        <v>2520</v>
      </c>
      <c r="B6323" s="63" t="s">
        <v>2563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 t="s">
        <v>278</v>
      </c>
      <c r="J6323" s="9" t="s">
        <v>278</v>
      </c>
      <c r="K6323" s="9" t="s">
        <v>278</v>
      </c>
      <c r="L6323" s="9">
        <v>525.5</v>
      </c>
      <c r="M6323" s="9"/>
      <c r="N6323" s="67"/>
      <c r="O6323" s="67">
        <v>525.5</v>
      </c>
      <c r="T6323"/>
    </row>
    <row r="6324" spans="1:20" ht="15">
      <c r="A6324" s="28" t="s">
        <v>2521</v>
      </c>
      <c r="B6324" s="63" t="s">
        <v>2557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 t="s">
        <v>278</v>
      </c>
      <c r="J6324" s="9" t="s">
        <v>278</v>
      </c>
      <c r="K6324" s="9" t="s">
        <v>278</v>
      </c>
      <c r="L6324" s="9">
        <v>503.09999999999997</v>
      </c>
      <c r="M6324" s="9"/>
      <c r="N6324" s="67"/>
      <c r="O6324" s="67">
        <v>503.09999999999997</v>
      </c>
      <c r="T6324"/>
    </row>
    <row r="6325" spans="1:20" ht="15">
      <c r="A6325" s="28" t="s">
        <v>2522</v>
      </c>
      <c r="B6325" s="63" t="s">
        <v>2568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>
        <v>466.7</v>
      </c>
      <c r="M6325" s="9"/>
      <c r="N6325" s="67"/>
      <c r="O6325" s="67">
        <v>466.7</v>
      </c>
      <c r="T6325"/>
    </row>
    <row r="6326" spans="1:20" ht="15">
      <c r="A6326" s="28" t="s">
        <v>2523</v>
      </c>
      <c r="B6326" s="273" t="s">
        <v>1903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>
        <v>459.34999999999491</v>
      </c>
      <c r="L6326" s="9" t="s">
        <v>278</v>
      </c>
      <c r="M6326" s="9"/>
      <c r="O6326" s="67">
        <v>459.34999999999491</v>
      </c>
      <c r="T6326"/>
    </row>
    <row r="6327" spans="1:20" ht="15">
      <c r="A6327" s="28" t="s">
        <v>2524</v>
      </c>
      <c r="B6327" s="218" t="s">
        <v>1547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216">
        <v>458.40000000000327</v>
      </c>
      <c r="J6327" s="9" t="s">
        <v>278</v>
      </c>
      <c r="K6327" s="9" t="s">
        <v>278</v>
      </c>
      <c r="L6327" s="9" t="s">
        <v>278</v>
      </c>
      <c r="M6327" s="9"/>
      <c r="O6327" s="67">
        <v>458.40000000000327</v>
      </c>
      <c r="Q6327" t="s">
        <v>283</v>
      </c>
      <c r="T6327"/>
    </row>
    <row r="6328" spans="1:20" ht="15">
      <c r="A6328" s="28" t="s">
        <v>2525</v>
      </c>
      <c r="B6328" s="273" t="s">
        <v>2541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 t="s">
        <v>278</v>
      </c>
      <c r="J6328" s="9" t="s">
        <v>278</v>
      </c>
      <c r="K6328" s="9" t="s">
        <v>278</v>
      </c>
      <c r="L6328" s="9">
        <v>420.09999999999997</v>
      </c>
      <c r="M6328" s="9"/>
      <c r="N6328" s="67"/>
      <c r="O6328" s="67">
        <v>420.09999999999997</v>
      </c>
      <c r="T6328"/>
    </row>
    <row r="6329" spans="1:20" ht="15">
      <c r="A6329" s="28" t="s">
        <v>2526</v>
      </c>
      <c r="B6329" s="273" t="s">
        <v>2540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 t="s">
        <v>278</v>
      </c>
      <c r="J6329" s="9" t="s">
        <v>278</v>
      </c>
      <c r="K6329" s="9" t="s">
        <v>278</v>
      </c>
      <c r="L6329" s="9">
        <v>412.8</v>
      </c>
      <c r="M6329" s="9"/>
      <c r="N6329" s="67"/>
      <c r="O6329" s="67">
        <v>412.8</v>
      </c>
      <c r="T6329"/>
    </row>
    <row r="6330" spans="1:20" ht="15">
      <c r="A6330" s="28" t="s">
        <v>2527</v>
      </c>
      <c r="B6330" s="273" t="s">
        <v>1884</v>
      </c>
      <c r="C6330" s="3"/>
      <c r="D6330" s="3"/>
      <c r="E6330" s="9" t="s">
        <v>278</v>
      </c>
      <c r="F6330" s="9" t="s">
        <v>278</v>
      </c>
      <c r="G6330" s="9" t="s">
        <v>278</v>
      </c>
      <c r="H6330" s="9" t="s">
        <v>278</v>
      </c>
      <c r="I6330" s="9" t="s">
        <v>278</v>
      </c>
      <c r="J6330" s="9">
        <v>389.69999999999709</v>
      </c>
      <c r="K6330" s="9" t="s">
        <v>278</v>
      </c>
      <c r="L6330" s="9" t="s">
        <v>278</v>
      </c>
      <c r="M6330" s="9"/>
      <c r="O6330" s="67">
        <v>389.69999999999709</v>
      </c>
      <c r="T6330"/>
    </row>
    <row r="6331" spans="1:20" ht="15">
      <c r="A6331" s="28" t="s">
        <v>2528</v>
      </c>
      <c r="B6331" s="63" t="s">
        <v>2558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>
        <v>382.8</v>
      </c>
      <c r="M6331" s="9"/>
      <c r="N6331" s="67"/>
      <c r="O6331" s="67">
        <v>382.8</v>
      </c>
      <c r="T6331"/>
    </row>
    <row r="6332" spans="1:20" ht="15">
      <c r="A6332" s="28" t="s">
        <v>2529</v>
      </c>
      <c r="B6332" s="63" t="s">
        <v>2550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 t="s">
        <v>278</v>
      </c>
      <c r="J6332" s="9" t="s">
        <v>278</v>
      </c>
      <c r="K6332" s="9" t="s">
        <v>278</v>
      </c>
      <c r="L6332" s="9">
        <v>370.4</v>
      </c>
      <c r="M6332" s="9"/>
      <c r="N6332" s="67"/>
      <c r="O6332" s="67">
        <v>370.4</v>
      </c>
      <c r="T6332"/>
    </row>
    <row r="6333" spans="1:20" ht="15">
      <c r="A6333" s="28" t="s">
        <v>2530</v>
      </c>
      <c r="B6333" s="63" t="s">
        <v>2548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 t="s">
        <v>278</v>
      </c>
      <c r="J6333" s="9" t="s">
        <v>278</v>
      </c>
      <c r="K6333" s="9" t="s">
        <v>278</v>
      </c>
      <c r="L6333" s="9">
        <v>342.35</v>
      </c>
      <c r="M6333" s="9"/>
      <c r="N6333" s="67"/>
      <c r="O6333" s="67">
        <v>342.35</v>
      </c>
      <c r="T6333"/>
    </row>
    <row r="6334" spans="1:20" ht="15">
      <c r="A6334" s="28" t="s">
        <v>2531</v>
      </c>
      <c r="B6334" s="63" t="s">
        <v>2559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 t="s">
        <v>278</v>
      </c>
      <c r="J6334" s="9" t="s">
        <v>278</v>
      </c>
      <c r="K6334" s="9" t="s">
        <v>278</v>
      </c>
      <c r="L6334" s="9">
        <v>336.5</v>
      </c>
      <c r="M6334" s="9"/>
      <c r="N6334" s="67"/>
      <c r="O6334" s="67">
        <v>336.5</v>
      </c>
      <c r="T6334"/>
    </row>
    <row r="6335" spans="1:20" ht="15">
      <c r="A6335" s="28" t="s">
        <v>2532</v>
      </c>
      <c r="B6335" s="63" t="s">
        <v>164</v>
      </c>
      <c r="C6335" s="9"/>
      <c r="D6335" s="9"/>
      <c r="E6335" s="9" t="s">
        <v>278</v>
      </c>
      <c r="F6335" s="9" t="s">
        <v>278</v>
      </c>
      <c r="G6335" s="9">
        <v>319.2</v>
      </c>
      <c r="H6335" s="9" t="s">
        <v>278</v>
      </c>
      <c r="I6335" s="9" t="s">
        <v>278</v>
      </c>
      <c r="J6335" s="9" t="s">
        <v>278</v>
      </c>
      <c r="K6335" s="9" t="s">
        <v>278</v>
      </c>
      <c r="L6335" s="9" t="s">
        <v>278</v>
      </c>
      <c r="M6335" s="9"/>
      <c r="O6335" s="67">
        <v>319.2</v>
      </c>
      <c r="S6335" s="3"/>
      <c r="T6335" s="3"/>
    </row>
    <row r="6336" spans="1:20" ht="15">
      <c r="A6336" s="28" t="s">
        <v>2533</v>
      </c>
      <c r="B6336" s="273" t="s">
        <v>1904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>
        <v>308.89999999999782</v>
      </c>
      <c r="L6336" s="9" t="s">
        <v>278</v>
      </c>
      <c r="M6336" s="9"/>
      <c r="O6336" s="67">
        <v>308.89999999999782</v>
      </c>
      <c r="T6336"/>
    </row>
    <row r="6337" spans="1:20" ht="15">
      <c r="A6337" s="28" t="s">
        <v>2534</v>
      </c>
      <c r="B6337" s="205" t="s">
        <v>1556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>
        <v>301.79999999999563</v>
      </c>
      <c r="J6337" s="9" t="s">
        <v>278</v>
      </c>
      <c r="K6337" s="9" t="s">
        <v>278</v>
      </c>
      <c r="L6337" s="9" t="s">
        <v>278</v>
      </c>
      <c r="M6337" s="9"/>
      <c r="O6337" s="67">
        <v>301.79999999999563</v>
      </c>
      <c r="T6337"/>
    </row>
    <row r="6338" spans="1:20" ht="15">
      <c r="A6338" s="28" t="s">
        <v>2535</v>
      </c>
      <c r="B6338" s="63" t="s">
        <v>741</v>
      </c>
      <c r="C6338" s="9"/>
      <c r="D6338" s="9"/>
      <c r="E6338" s="9" t="s">
        <v>278</v>
      </c>
      <c r="F6338" s="9" t="s">
        <v>278</v>
      </c>
      <c r="G6338" s="9" t="s">
        <v>278</v>
      </c>
      <c r="H6338" s="9">
        <v>287.20000000000073</v>
      </c>
      <c r="I6338" s="9" t="s">
        <v>278</v>
      </c>
      <c r="J6338" s="9" t="s">
        <v>278</v>
      </c>
      <c r="K6338" s="9" t="s">
        <v>278</v>
      </c>
      <c r="L6338" s="9" t="s">
        <v>278</v>
      </c>
      <c r="M6338" s="9"/>
      <c r="O6338" s="67">
        <v>287.20000000000073</v>
      </c>
      <c r="T6338"/>
    </row>
    <row r="6339" spans="1:20" ht="15">
      <c r="A6339" s="28" t="s">
        <v>2536</v>
      </c>
      <c r="B6339" s="205" t="s">
        <v>1581</v>
      </c>
      <c r="C6339" s="3"/>
      <c r="D6339" s="3"/>
      <c r="E6339" s="9" t="s">
        <v>278</v>
      </c>
      <c r="F6339" s="9" t="s">
        <v>278</v>
      </c>
      <c r="G6339" s="9" t="s">
        <v>278</v>
      </c>
      <c r="H6339" s="9" t="s">
        <v>278</v>
      </c>
      <c r="I6339" s="9">
        <v>269.50000000000182</v>
      </c>
      <c r="J6339" s="9" t="s">
        <v>278</v>
      </c>
      <c r="K6339" s="9" t="s">
        <v>278</v>
      </c>
      <c r="L6339" s="9" t="s">
        <v>278</v>
      </c>
      <c r="M6339" s="9"/>
      <c r="O6339" s="67">
        <v>269.50000000000182</v>
      </c>
      <c r="T6339"/>
    </row>
    <row r="6340" spans="1:20" ht="15">
      <c r="A6340" s="28" t="s">
        <v>2537</v>
      </c>
      <c r="B6340" s="205" t="s">
        <v>1557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>
        <v>262.50000000000182</v>
      </c>
      <c r="J6340" s="9" t="s">
        <v>278</v>
      </c>
      <c r="K6340" s="9" t="s">
        <v>278</v>
      </c>
      <c r="L6340" s="9" t="s">
        <v>278</v>
      </c>
      <c r="M6340" s="9"/>
      <c r="O6340" s="67">
        <v>262.50000000000182</v>
      </c>
      <c r="T6340"/>
    </row>
    <row r="6341" spans="1:20" ht="15">
      <c r="A6341" s="28" t="s">
        <v>2538</v>
      </c>
      <c r="B6341" s="205" t="s">
        <v>1554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>
        <v>206.30000000000291</v>
      </c>
      <c r="J6341" s="9" t="s">
        <v>278</v>
      </c>
      <c r="K6341" s="9" t="s">
        <v>278</v>
      </c>
      <c r="L6341" s="9" t="s">
        <v>278</v>
      </c>
      <c r="M6341" s="9"/>
      <c r="O6341" s="67">
        <v>206.30000000000291</v>
      </c>
      <c r="T6341"/>
    </row>
    <row r="6342" spans="1:20" ht="15">
      <c r="A6342" s="28" t="s">
        <v>2539</v>
      </c>
      <c r="B6342" s="63" t="s">
        <v>179</v>
      </c>
      <c r="C6342" s="9"/>
      <c r="D6342" s="9"/>
      <c r="E6342" s="9">
        <v>198.2</v>
      </c>
      <c r="F6342" s="9" t="s">
        <v>278</v>
      </c>
      <c r="G6342" s="9" t="s">
        <v>278</v>
      </c>
      <c r="H6342" s="9" t="s">
        <v>278</v>
      </c>
      <c r="I6342" s="9" t="s">
        <v>278</v>
      </c>
      <c r="J6342" s="9" t="s">
        <v>278</v>
      </c>
      <c r="K6342" s="9" t="s">
        <v>278</v>
      </c>
      <c r="L6342" s="9" t="s">
        <v>278</v>
      </c>
      <c r="M6342" s="9"/>
      <c r="O6342" s="67">
        <v>198.2</v>
      </c>
      <c r="T6342"/>
    </row>
    <row r="6343" spans="1:20" ht="15">
      <c r="A6343" s="28" t="s">
        <v>2687</v>
      </c>
      <c r="B6343" s="63" t="s">
        <v>731</v>
      </c>
      <c r="C6343" s="9"/>
      <c r="D6343" s="9"/>
      <c r="E6343" s="9" t="s">
        <v>278</v>
      </c>
      <c r="F6343" s="9" t="s">
        <v>278</v>
      </c>
      <c r="G6343" s="9" t="s">
        <v>278</v>
      </c>
      <c r="H6343" s="9">
        <v>136.39999999999782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9"/>
      <c r="O6343" s="67">
        <v>136.39999999999782</v>
      </c>
      <c r="T6343"/>
    </row>
    <row r="6344" spans="1:20" ht="15">
      <c r="A6344" s="28" t="s">
        <v>2688</v>
      </c>
      <c r="B6344" s="63" t="s">
        <v>2551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>
        <v>131.5</v>
      </c>
      <c r="M6344" s="9"/>
      <c r="N6344" s="67"/>
      <c r="O6344" s="67">
        <v>131.5</v>
      </c>
      <c r="T6344"/>
    </row>
    <row r="6345" spans="1:20" ht="15">
      <c r="A6345" s="28" t="s">
        <v>2689</v>
      </c>
      <c r="B6345" s="205" t="s">
        <v>1564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89</v>
      </c>
      <c r="J6345" s="9" t="s">
        <v>278</v>
      </c>
      <c r="K6345" s="9" t="s">
        <v>278</v>
      </c>
      <c r="L6345" s="9" t="s">
        <v>278</v>
      </c>
      <c r="M6345" s="9"/>
      <c r="O6345" s="67">
        <v>89</v>
      </c>
      <c r="T6345"/>
    </row>
    <row r="6346" spans="1:20" ht="15">
      <c r="A6346" s="291" t="s">
        <v>3944</v>
      </c>
      <c r="B6346" s="63" t="s">
        <v>4006</v>
      </c>
      <c r="C6346" s="3"/>
      <c r="D6346" s="3"/>
      <c r="E6346" s="9"/>
      <c r="F6346" s="9"/>
      <c r="G6346" s="9"/>
      <c r="H6346" s="9"/>
      <c r="L6346" s="69"/>
      <c r="M6346" s="69"/>
      <c r="N6346" s="67"/>
      <c r="T6346"/>
    </row>
    <row r="6347" spans="1:20" ht="15">
      <c r="A6347" s="291" t="s">
        <v>3945</v>
      </c>
      <c r="B6347" s="63" t="s">
        <v>4007</v>
      </c>
      <c r="C6347" s="3"/>
      <c r="D6347" s="3"/>
      <c r="E6347" s="9"/>
      <c r="F6347" s="9"/>
      <c r="G6347" s="9"/>
      <c r="H6347" s="9"/>
      <c r="L6347" s="69"/>
      <c r="M6347" s="69"/>
      <c r="N6347" s="67"/>
      <c r="T6347"/>
    </row>
    <row r="6348" spans="1:20" ht="15">
      <c r="A6348" s="291" t="s">
        <v>3946</v>
      </c>
      <c r="B6348" s="63" t="s">
        <v>4008</v>
      </c>
      <c r="C6348" s="3"/>
      <c r="D6348" s="3"/>
      <c r="E6348" s="9"/>
      <c r="F6348" s="9"/>
      <c r="G6348" s="9"/>
      <c r="H6348" s="9"/>
      <c r="L6348" s="69"/>
      <c r="M6348" s="69"/>
      <c r="N6348" s="67"/>
      <c r="T6348"/>
    </row>
    <row r="6349" spans="1:20" ht="15">
      <c r="A6349" s="291" t="s">
        <v>3947</v>
      </c>
      <c r="B6349" s="63" t="s">
        <v>4009</v>
      </c>
      <c r="C6349" s="3"/>
      <c r="D6349" s="3"/>
      <c r="E6349" s="9"/>
      <c r="F6349" s="9"/>
      <c r="G6349" s="9"/>
      <c r="H6349" s="9"/>
      <c r="L6349" s="69"/>
      <c r="M6349" s="69"/>
      <c r="N6349" s="67"/>
      <c r="T6349"/>
    </row>
    <row r="6350" spans="1:20" ht="15">
      <c r="A6350" s="291" t="s">
        <v>3948</v>
      </c>
      <c r="B6350" s="63" t="s">
        <v>4010</v>
      </c>
      <c r="C6350" s="3"/>
      <c r="D6350" s="3"/>
      <c r="E6350" s="9"/>
      <c r="F6350" s="9"/>
      <c r="G6350" s="9"/>
      <c r="H6350" s="9"/>
      <c r="L6350" s="69"/>
      <c r="M6350" s="69"/>
      <c r="N6350" s="67"/>
      <c r="T6350"/>
    </row>
    <row r="6351" spans="1:20" ht="15">
      <c r="A6351" s="291" t="s">
        <v>3949</v>
      </c>
      <c r="B6351" s="63" t="s">
        <v>4011</v>
      </c>
      <c r="C6351" s="3"/>
      <c r="D6351" s="3"/>
      <c r="E6351" s="9"/>
      <c r="F6351" s="9"/>
      <c r="G6351" s="9"/>
      <c r="H6351" s="9"/>
      <c r="L6351" s="69"/>
      <c r="M6351" s="69"/>
      <c r="N6351" s="67"/>
      <c r="T6351"/>
    </row>
    <row r="6352" spans="1:20" ht="15">
      <c r="A6352" s="291" t="s">
        <v>3950</v>
      </c>
      <c r="B6352" s="63" t="s">
        <v>4012</v>
      </c>
      <c r="C6352" s="3"/>
      <c r="D6352" s="3"/>
      <c r="E6352" s="9"/>
      <c r="F6352" s="9"/>
      <c r="G6352" s="9"/>
      <c r="H6352" s="9"/>
      <c r="L6352" s="69"/>
      <c r="M6352" s="69"/>
      <c r="N6352" s="67"/>
      <c r="T6352"/>
    </row>
    <row r="6353" spans="1:20" ht="15">
      <c r="A6353" s="291" t="s">
        <v>3951</v>
      </c>
      <c r="B6353" s="63" t="s">
        <v>4013</v>
      </c>
      <c r="C6353" s="3"/>
      <c r="D6353" s="3"/>
      <c r="E6353" s="9"/>
      <c r="F6353" s="9"/>
      <c r="G6353" s="9"/>
      <c r="H6353" s="9"/>
      <c r="L6353" s="69"/>
      <c r="M6353" s="69"/>
      <c r="N6353" s="67"/>
      <c r="T6353"/>
    </row>
    <row r="6354" spans="1:20" ht="15">
      <c r="A6354" s="291" t="s">
        <v>3952</v>
      </c>
      <c r="B6354" s="63" t="s">
        <v>4014</v>
      </c>
      <c r="C6354" s="3"/>
      <c r="D6354" s="3"/>
      <c r="E6354" s="9"/>
      <c r="F6354" s="9"/>
      <c r="G6354" s="9"/>
      <c r="H6354" s="9"/>
      <c r="L6354" s="69"/>
      <c r="M6354" s="69"/>
      <c r="N6354" s="67"/>
      <c r="T6354"/>
    </row>
    <row r="6355" spans="1:20" ht="15">
      <c r="A6355" s="291" t="s">
        <v>3953</v>
      </c>
      <c r="B6355" s="63" t="s">
        <v>4033</v>
      </c>
      <c r="C6355" s="3"/>
      <c r="D6355" s="3"/>
      <c r="E6355" s="9"/>
      <c r="F6355" s="9"/>
      <c r="G6355" s="9"/>
      <c r="H6355" s="9"/>
      <c r="L6355" s="69"/>
      <c r="M6355" s="69"/>
      <c r="N6355" s="67"/>
      <c r="T6355"/>
    </row>
    <row r="6356" spans="1:20" ht="15">
      <c r="A6356" s="291" t="s">
        <v>3954</v>
      </c>
      <c r="B6356" s="63" t="s">
        <v>4015</v>
      </c>
      <c r="C6356" s="3"/>
      <c r="D6356" s="3"/>
      <c r="E6356" s="9"/>
      <c r="F6356" s="9"/>
      <c r="G6356" s="9"/>
      <c r="H6356" s="9"/>
      <c r="L6356" s="69"/>
      <c r="M6356" s="69"/>
      <c r="N6356" s="67"/>
      <c r="T6356"/>
    </row>
    <row r="6357" spans="1:20" ht="15">
      <c r="A6357" s="291" t="s">
        <v>3955</v>
      </c>
      <c r="B6357" s="63" t="s">
        <v>4016</v>
      </c>
      <c r="C6357" s="3"/>
      <c r="D6357" s="3"/>
      <c r="E6357" s="9"/>
      <c r="F6357" s="9"/>
      <c r="G6357" s="9"/>
      <c r="H6357" s="9"/>
      <c r="L6357" s="69"/>
      <c r="M6357" s="69"/>
      <c r="N6357" s="67"/>
      <c r="T6357"/>
    </row>
    <row r="6358" spans="1:20" ht="15">
      <c r="A6358" s="291" t="s">
        <v>3956</v>
      </c>
      <c r="B6358" s="63" t="s">
        <v>4017</v>
      </c>
      <c r="C6358" s="3"/>
      <c r="D6358" s="3"/>
      <c r="E6358" s="9"/>
      <c r="F6358" s="9"/>
      <c r="G6358" s="9"/>
      <c r="H6358" s="9"/>
      <c r="L6358" s="69"/>
      <c r="M6358" s="69"/>
      <c r="N6358" s="67"/>
      <c r="T6358"/>
    </row>
    <row r="6359" spans="1:20" ht="15">
      <c r="A6359" s="291" t="s">
        <v>3957</v>
      </c>
      <c r="B6359" s="63" t="s">
        <v>4018</v>
      </c>
      <c r="C6359" s="3"/>
      <c r="D6359" s="3"/>
      <c r="E6359" s="9"/>
      <c r="F6359" s="9"/>
      <c r="G6359" s="9"/>
      <c r="H6359" s="9"/>
      <c r="L6359" s="69"/>
      <c r="M6359" s="69"/>
      <c r="N6359" s="67"/>
      <c r="T6359"/>
    </row>
    <row r="6360" spans="1:20" ht="15">
      <c r="A6360" s="291" t="s">
        <v>3958</v>
      </c>
      <c r="B6360" s="63" t="s">
        <v>4019</v>
      </c>
      <c r="C6360" s="3"/>
      <c r="D6360" s="3"/>
      <c r="E6360" s="9"/>
      <c r="F6360" s="9"/>
      <c r="G6360" s="9"/>
      <c r="H6360" s="9"/>
      <c r="L6360" s="69"/>
      <c r="M6360" s="69"/>
      <c r="N6360" s="67"/>
      <c r="T6360"/>
    </row>
    <row r="6361" spans="1:20" ht="15">
      <c r="A6361" s="291" t="s">
        <v>3959</v>
      </c>
      <c r="B6361" s="63" t="s">
        <v>4020</v>
      </c>
      <c r="C6361" s="3"/>
      <c r="D6361" s="3"/>
      <c r="E6361" s="9"/>
      <c r="F6361" s="9"/>
      <c r="G6361" s="9"/>
      <c r="H6361" s="9"/>
      <c r="L6361" s="69"/>
      <c r="M6361" s="69"/>
      <c r="N6361" s="67"/>
      <c r="T6361"/>
    </row>
    <row r="6362" spans="1:20" ht="15">
      <c r="A6362" s="291" t="s">
        <v>3960</v>
      </c>
      <c r="B6362" s="63" t="s">
        <v>4021</v>
      </c>
      <c r="C6362" s="3"/>
      <c r="D6362" s="3"/>
      <c r="E6362" s="9"/>
      <c r="F6362" s="9"/>
      <c r="G6362" s="9"/>
      <c r="H6362" s="9"/>
      <c r="L6362" s="69"/>
      <c r="M6362" s="69"/>
      <c r="N6362" s="67"/>
      <c r="T6362"/>
    </row>
    <row r="6363" spans="1:20" ht="15">
      <c r="A6363" s="291" t="s">
        <v>3961</v>
      </c>
      <c r="B6363" s="63" t="s">
        <v>4022</v>
      </c>
      <c r="C6363" s="3"/>
      <c r="D6363" s="3"/>
      <c r="E6363" s="9"/>
      <c r="F6363" s="9"/>
      <c r="G6363" s="9"/>
      <c r="H6363" s="9"/>
      <c r="L6363" s="69"/>
      <c r="M6363" s="69"/>
      <c r="N6363" s="67"/>
      <c r="T6363"/>
    </row>
    <row r="6364" spans="1:20" ht="15">
      <c r="A6364" s="291" t="s">
        <v>3962</v>
      </c>
      <c r="B6364" s="63" t="s">
        <v>4023</v>
      </c>
      <c r="C6364" s="3"/>
      <c r="D6364" s="3"/>
      <c r="E6364" s="9"/>
      <c r="F6364" s="9"/>
      <c r="G6364" s="9"/>
      <c r="H6364" s="9"/>
      <c r="L6364" s="69"/>
      <c r="M6364" s="69"/>
      <c r="N6364" s="67"/>
      <c r="T6364"/>
    </row>
    <row r="6365" spans="1:20" ht="15">
      <c r="A6365" s="291" t="s">
        <v>3963</v>
      </c>
      <c r="B6365" s="63" t="s">
        <v>4024</v>
      </c>
      <c r="C6365" s="3"/>
      <c r="D6365" s="3"/>
      <c r="E6365" s="9"/>
      <c r="F6365" s="9"/>
      <c r="G6365" s="9"/>
      <c r="H6365" s="9"/>
      <c r="L6365" s="69"/>
      <c r="M6365" s="69"/>
      <c r="N6365" s="67"/>
      <c r="T6365"/>
    </row>
    <row r="6366" spans="1:20" ht="15">
      <c r="A6366" s="291" t="s">
        <v>3964</v>
      </c>
      <c r="B6366" s="63" t="s">
        <v>4025</v>
      </c>
      <c r="C6366" s="3"/>
      <c r="D6366" s="3"/>
      <c r="E6366" s="9"/>
      <c r="F6366" s="9"/>
      <c r="G6366" s="9"/>
      <c r="H6366" s="9"/>
      <c r="L6366" s="69"/>
      <c r="M6366" s="69"/>
      <c r="N6366" s="67"/>
      <c r="T6366"/>
    </row>
    <row r="6367" spans="1:20" ht="15">
      <c r="A6367" s="291" t="s">
        <v>3965</v>
      </c>
      <c r="B6367" s="63" t="s">
        <v>4026</v>
      </c>
      <c r="C6367" s="3"/>
      <c r="D6367" s="3"/>
      <c r="E6367" s="9"/>
      <c r="F6367" s="9"/>
      <c r="G6367" s="9"/>
      <c r="H6367" s="9"/>
      <c r="L6367" s="69"/>
      <c r="M6367" s="69"/>
      <c r="N6367" s="67"/>
      <c r="T6367"/>
    </row>
    <row r="6368" spans="1:20" ht="15">
      <c r="A6368" s="291" t="s">
        <v>3966</v>
      </c>
      <c r="B6368" s="63" t="s">
        <v>4027</v>
      </c>
      <c r="C6368" s="3"/>
      <c r="D6368" s="3"/>
      <c r="E6368" s="9"/>
      <c r="F6368" s="9"/>
      <c r="G6368" s="9"/>
      <c r="H6368" s="9"/>
      <c r="L6368" s="69"/>
      <c r="M6368" s="69"/>
      <c r="N6368" s="67"/>
      <c r="T6368"/>
    </row>
    <row r="6369" spans="1:27" ht="15">
      <c r="A6369" s="291" t="s">
        <v>4034</v>
      </c>
      <c r="B6369" s="63" t="s">
        <v>4028</v>
      </c>
      <c r="C6369" s="3"/>
      <c r="D6369" s="3"/>
      <c r="E6369" s="9"/>
      <c r="F6369" s="9"/>
      <c r="G6369" s="9"/>
      <c r="H6369" s="9"/>
      <c r="L6369" s="69"/>
      <c r="M6369" s="69"/>
      <c r="N6369" s="67"/>
      <c r="T6369"/>
    </row>
    <row r="6370" spans="1:27" ht="15">
      <c r="A6370" s="291" t="s">
        <v>4187</v>
      </c>
      <c r="B6370" s="63" t="s">
        <v>4029</v>
      </c>
      <c r="C6370" s="3"/>
      <c r="D6370" s="3"/>
      <c r="E6370" s="9"/>
      <c r="F6370" s="9"/>
      <c r="G6370" s="9"/>
      <c r="H6370" s="9"/>
      <c r="L6370" s="69"/>
      <c r="M6370" s="69"/>
      <c r="N6370" s="67"/>
      <c r="T6370"/>
    </row>
    <row r="6371" spans="1:27" ht="15">
      <c r="A6371" s="291" t="s">
        <v>4312</v>
      </c>
      <c r="B6371" s="63" t="s">
        <v>4030</v>
      </c>
      <c r="C6371" s="3"/>
      <c r="D6371" s="3"/>
      <c r="E6371" s="9"/>
      <c r="F6371" s="9"/>
      <c r="G6371" s="9"/>
      <c r="H6371" s="9"/>
      <c r="L6371" s="69"/>
      <c r="M6371" s="69"/>
      <c r="N6371" s="67"/>
      <c r="T6371"/>
    </row>
    <row r="6372" spans="1:27" ht="15">
      <c r="A6372" s="291" t="s">
        <v>4372</v>
      </c>
      <c r="B6372" s="63" t="s">
        <v>4031</v>
      </c>
      <c r="C6372" s="3"/>
      <c r="D6372" s="3"/>
      <c r="E6372" s="9"/>
      <c r="F6372" s="9"/>
      <c r="G6372" s="9"/>
      <c r="H6372" s="9"/>
      <c r="L6372" s="69"/>
      <c r="M6372" s="69"/>
      <c r="N6372" s="67"/>
      <c r="T6372"/>
    </row>
    <row r="6373" spans="1:27" ht="15">
      <c r="A6373" s="291" t="s">
        <v>4373</v>
      </c>
      <c r="B6373" s="63" t="s">
        <v>4032</v>
      </c>
      <c r="C6373" s="3"/>
      <c r="D6373" s="3"/>
      <c r="E6373" s="9"/>
      <c r="F6373" s="9"/>
      <c r="G6373" s="9"/>
      <c r="H6373" s="9"/>
      <c r="L6373" s="69"/>
      <c r="M6373" s="69"/>
      <c r="N6373" s="67"/>
      <c r="T6373"/>
    </row>
    <row r="6374" spans="1:27" ht="15">
      <c r="A6374" s="291" t="s">
        <v>4374</v>
      </c>
      <c r="B6374" s="63" t="s">
        <v>4035</v>
      </c>
      <c r="C6374" s="3"/>
      <c r="D6374" s="3"/>
      <c r="E6374" s="9"/>
      <c r="F6374" s="9"/>
      <c r="G6374" s="9"/>
      <c r="H6374" s="9"/>
      <c r="L6374" s="69"/>
      <c r="M6374" s="69"/>
      <c r="N6374" s="67"/>
      <c r="T6374"/>
    </row>
    <row r="6375" spans="1:27" ht="15">
      <c r="A6375" s="291" t="s">
        <v>4375</v>
      </c>
      <c r="B6375" s="63" t="s">
        <v>4186</v>
      </c>
      <c r="C6375" s="3"/>
      <c r="D6375" s="3"/>
      <c r="E6375" s="9"/>
      <c r="F6375" s="9"/>
      <c r="G6375" s="9"/>
      <c r="H6375" s="9"/>
      <c r="L6375" s="69"/>
      <c r="M6375" s="69"/>
      <c r="N6375" s="67"/>
      <c r="T6375"/>
    </row>
    <row r="6376" spans="1:27" ht="15">
      <c r="A6376" s="291" t="s">
        <v>4376</v>
      </c>
      <c r="B6376" s="63" t="s">
        <v>4309</v>
      </c>
      <c r="C6376" s="3"/>
      <c r="D6376" s="3"/>
      <c r="E6376" s="9"/>
      <c r="F6376" s="9"/>
      <c r="G6376" s="9"/>
      <c r="H6376" s="9"/>
      <c r="L6376" s="69"/>
      <c r="M6376" s="69"/>
      <c r="N6376" s="67"/>
      <c r="T6376"/>
    </row>
    <row r="6377" spans="1:27" ht="15">
      <c r="A6377" s="28"/>
      <c r="B6377" s="63"/>
      <c r="C6377" s="9"/>
      <c r="D6377" s="9"/>
      <c r="E6377" s="9"/>
      <c r="F6377" s="9"/>
      <c r="G6377" s="9"/>
      <c r="H6377" s="9"/>
      <c r="L6377" s="69"/>
      <c r="M6377" s="69"/>
      <c r="N6377" s="67"/>
      <c r="T6377"/>
    </row>
    <row r="6378" spans="1:27" ht="15">
      <c r="A6378" s="28"/>
      <c r="B6378" s="63"/>
      <c r="E6378" s="9"/>
      <c r="L6378" s="69"/>
      <c r="M6378" s="69"/>
      <c r="T6378"/>
    </row>
    <row r="6379" spans="1:27" ht="15">
      <c r="A6379" s="28"/>
      <c r="B6379" s="63"/>
      <c r="E6379" s="9"/>
      <c r="L6379" s="69"/>
      <c r="M6379" s="69"/>
      <c r="T6379"/>
    </row>
    <row r="6380" spans="1:27" ht="25.5">
      <c r="A6380" s="23" t="s">
        <v>348</v>
      </c>
      <c r="L6380" s="69"/>
      <c r="M6380" s="69"/>
      <c r="T6380"/>
    </row>
    <row r="6381" spans="1:27">
      <c r="L6381" s="69"/>
      <c r="M6381" s="69"/>
      <c r="T6381"/>
    </row>
    <row r="6382" spans="1:27" ht="15.75">
      <c r="A6382" s="39"/>
      <c r="B6382" s="39"/>
      <c r="C6382" s="39"/>
      <c r="D6382" s="39"/>
      <c r="E6382" s="61">
        <v>2016</v>
      </c>
      <c r="F6382" s="61">
        <v>2017</v>
      </c>
      <c r="G6382" s="61">
        <v>2018</v>
      </c>
      <c r="H6382" s="61">
        <v>2019</v>
      </c>
      <c r="I6382" s="61">
        <v>2020</v>
      </c>
      <c r="J6382" s="61">
        <v>2021</v>
      </c>
      <c r="K6382" s="61">
        <v>2022</v>
      </c>
      <c r="L6382" s="61">
        <v>2023</v>
      </c>
      <c r="M6382" s="61">
        <v>2024</v>
      </c>
      <c r="O6382" s="70" t="s">
        <v>40</v>
      </c>
      <c r="S6382" s="3"/>
      <c r="T6382" s="3"/>
      <c r="U6382" s="213"/>
    </row>
    <row r="6383" spans="1:27" ht="15">
      <c r="A6383" s="28" t="s">
        <v>0</v>
      </c>
      <c r="B6383" s="63" t="s">
        <v>23</v>
      </c>
      <c r="E6383" s="211">
        <v>708.1</v>
      </c>
      <c r="F6383" s="216">
        <v>608.04999999999995</v>
      </c>
      <c r="G6383" s="9">
        <v>431.2</v>
      </c>
      <c r="H6383" s="9">
        <v>320.90000000000873</v>
      </c>
      <c r="I6383" s="9">
        <v>655.45000000000255</v>
      </c>
      <c r="J6383" s="9">
        <v>658.90000000000509</v>
      </c>
      <c r="K6383" s="9">
        <v>557.64999999999782</v>
      </c>
      <c r="L6383" s="216">
        <v>817.30000000003781</v>
      </c>
      <c r="M6383" s="216"/>
      <c r="O6383" s="67">
        <v>4757.550000000052</v>
      </c>
      <c r="Q6383" t="s">
        <v>810</v>
      </c>
      <c r="S6383" s="3"/>
      <c r="T6383" s="3"/>
      <c r="U6383" s="63"/>
      <c r="V6383" s="63"/>
      <c r="W6383" s="265"/>
      <c r="X6383" s="317"/>
      <c r="Y6383" s="63"/>
      <c r="AA6383" s="50"/>
    </row>
    <row r="6384" spans="1:27" ht="15">
      <c r="A6384" s="28" t="s">
        <v>2</v>
      </c>
      <c r="B6384" s="63" t="s">
        <v>25</v>
      </c>
      <c r="E6384" s="216">
        <v>585.1</v>
      </c>
      <c r="F6384" s="9">
        <v>401.5</v>
      </c>
      <c r="G6384" s="9">
        <v>575.9</v>
      </c>
      <c r="H6384" s="212">
        <v>537.5</v>
      </c>
      <c r="I6384" s="216">
        <v>783.44999999999891</v>
      </c>
      <c r="J6384" s="9">
        <v>662.60000000000582</v>
      </c>
      <c r="K6384" s="9">
        <v>464.10000000000582</v>
      </c>
      <c r="L6384" s="9">
        <v>714.10000000000423</v>
      </c>
      <c r="M6384" s="9"/>
      <c r="O6384" s="67">
        <v>4724.2500000000146</v>
      </c>
      <c r="Q6384" t="s">
        <v>1712</v>
      </c>
      <c r="S6384" s="3"/>
      <c r="T6384" s="3"/>
      <c r="U6384" s="273"/>
      <c r="V6384" s="63"/>
      <c r="W6384" s="283"/>
      <c r="X6384" s="317"/>
      <c r="Y6384" s="63"/>
      <c r="AA6384" s="50"/>
    </row>
    <row r="6385" spans="1:27" ht="15">
      <c r="A6385" s="28" t="s">
        <v>3</v>
      </c>
      <c r="B6385" s="63" t="s">
        <v>17</v>
      </c>
      <c r="E6385" s="9">
        <v>472.9</v>
      </c>
      <c r="F6385" s="216">
        <v>576</v>
      </c>
      <c r="G6385" s="216">
        <v>631.29999999999995</v>
      </c>
      <c r="H6385" s="9">
        <v>308.89999999999418</v>
      </c>
      <c r="I6385" s="9">
        <v>698.30000000000109</v>
      </c>
      <c r="J6385" s="9">
        <v>703.00000000000728</v>
      </c>
      <c r="K6385" s="9">
        <v>667.49999999999636</v>
      </c>
      <c r="L6385" s="9">
        <v>580.29999999997528</v>
      </c>
      <c r="M6385" s="9"/>
      <c r="O6385" s="67">
        <v>4638.1999999999744</v>
      </c>
      <c r="Q6385" t="s">
        <v>316</v>
      </c>
      <c r="S6385" s="3"/>
      <c r="T6385" s="3"/>
      <c r="U6385" s="218"/>
      <c r="V6385" s="63"/>
      <c r="W6385" s="283"/>
      <c r="X6385" s="317"/>
      <c r="Y6385" s="63"/>
      <c r="AA6385" s="50"/>
    </row>
    <row r="6386" spans="1:27" ht="15">
      <c r="A6386" s="28" t="s">
        <v>5</v>
      </c>
      <c r="B6386" s="63" t="s">
        <v>33</v>
      </c>
      <c r="E6386" s="216">
        <v>542.6</v>
      </c>
      <c r="F6386" s="9">
        <v>365.4</v>
      </c>
      <c r="G6386" s="211">
        <v>781.8</v>
      </c>
      <c r="H6386" s="216">
        <v>492.99999999999636</v>
      </c>
      <c r="I6386" s="9">
        <v>724.79999999999745</v>
      </c>
      <c r="J6386" s="9">
        <v>518.80000000000291</v>
      </c>
      <c r="K6386" s="9">
        <v>515.19999999999709</v>
      </c>
      <c r="L6386" s="9">
        <v>608.10000000000514</v>
      </c>
      <c r="M6386" s="9"/>
      <c r="O6386" s="67">
        <v>4549.6999999999989</v>
      </c>
      <c r="Q6386" t="s">
        <v>1238</v>
      </c>
      <c r="S6386" s="3"/>
      <c r="T6386" s="3"/>
      <c r="U6386" s="273"/>
      <c r="V6386" s="63"/>
      <c r="W6386" s="283"/>
      <c r="X6386" s="317"/>
      <c r="Y6386" s="63"/>
      <c r="AA6386" s="50"/>
    </row>
    <row r="6387" spans="1:27" ht="15">
      <c r="A6387" s="28" t="s">
        <v>7</v>
      </c>
      <c r="B6387" s="63" t="s">
        <v>27</v>
      </c>
      <c r="E6387" s="9">
        <v>300.8</v>
      </c>
      <c r="F6387" s="9">
        <v>500.9</v>
      </c>
      <c r="G6387" s="216">
        <v>696.7</v>
      </c>
      <c r="H6387" s="9">
        <v>336.20000000000437</v>
      </c>
      <c r="I6387" s="9">
        <v>526.5</v>
      </c>
      <c r="J6387" s="9">
        <v>581.29999999998472</v>
      </c>
      <c r="K6387" s="213">
        <v>1006.2500000000036</v>
      </c>
      <c r="L6387" s="9">
        <v>571.89999999991994</v>
      </c>
      <c r="M6387" s="9"/>
      <c r="O6387" s="67">
        <v>4520.5499999999129</v>
      </c>
      <c r="Q6387" t="s">
        <v>2506</v>
      </c>
      <c r="S6387" s="3"/>
      <c r="T6387" s="215" t="s">
        <v>1705</v>
      </c>
      <c r="U6387" s="218"/>
      <c r="V6387" s="63"/>
      <c r="W6387" s="283"/>
      <c r="X6387" s="317"/>
      <c r="Y6387" s="63"/>
      <c r="AA6387" s="50"/>
    </row>
    <row r="6388" spans="1:27" ht="15">
      <c r="A6388" s="28" t="s">
        <v>8</v>
      </c>
      <c r="B6388" s="63" t="s">
        <v>11</v>
      </c>
      <c r="E6388" s="9">
        <v>485.1</v>
      </c>
      <c r="F6388" s="216">
        <v>564.20000000000005</v>
      </c>
      <c r="G6388" s="9">
        <v>494.3</v>
      </c>
      <c r="H6388" s="9">
        <v>446.79999999999563</v>
      </c>
      <c r="I6388" s="9">
        <v>646.00000000000546</v>
      </c>
      <c r="J6388" s="9">
        <v>632.80000000000291</v>
      </c>
      <c r="K6388" s="9">
        <v>536.50000000000728</v>
      </c>
      <c r="L6388" s="9">
        <v>687.80000000000723</v>
      </c>
      <c r="M6388" s="9"/>
      <c r="O6388" s="67">
        <v>4493.5000000000191</v>
      </c>
      <c r="Q6388" t="s">
        <v>293</v>
      </c>
      <c r="S6388" s="3"/>
      <c r="T6388" s="3"/>
      <c r="U6388" s="218"/>
      <c r="V6388" s="63"/>
      <c r="W6388" s="283"/>
      <c r="X6388" s="317"/>
      <c r="Y6388" s="63"/>
      <c r="AA6388" s="50"/>
    </row>
    <row r="6389" spans="1:27" ht="15">
      <c r="A6389" s="28" t="s">
        <v>10</v>
      </c>
      <c r="B6389" s="63" t="s">
        <v>13</v>
      </c>
      <c r="E6389" s="212">
        <v>671.7</v>
      </c>
      <c r="F6389" s="212">
        <v>651.6</v>
      </c>
      <c r="G6389" s="9">
        <v>310.3</v>
      </c>
      <c r="H6389" s="9">
        <v>411.80000000001019</v>
      </c>
      <c r="I6389" s="9">
        <v>549.79999999999927</v>
      </c>
      <c r="J6389" s="9">
        <v>602.20000000000073</v>
      </c>
      <c r="K6389" s="9">
        <v>543.79999999999563</v>
      </c>
      <c r="L6389" s="9">
        <v>675.69999999995707</v>
      </c>
      <c r="M6389" s="9"/>
      <c r="O6389" s="67">
        <v>4416.8999999999633</v>
      </c>
      <c r="Q6389" t="s">
        <v>357</v>
      </c>
      <c r="S6389" s="3"/>
      <c r="T6389"/>
      <c r="U6389" s="63"/>
      <c r="V6389" s="63"/>
      <c r="W6389" s="265"/>
      <c r="X6389" s="317"/>
      <c r="Y6389" s="63"/>
      <c r="AA6389" s="50"/>
    </row>
    <row r="6390" spans="1:27" ht="15">
      <c r="A6390" s="28" t="s">
        <v>12</v>
      </c>
      <c r="B6390" s="63" t="s">
        <v>21</v>
      </c>
      <c r="E6390" s="9">
        <v>411</v>
      </c>
      <c r="F6390" s="9">
        <v>466.3</v>
      </c>
      <c r="G6390" s="216">
        <v>584.6</v>
      </c>
      <c r="H6390" s="9">
        <v>350.50000000000364</v>
      </c>
      <c r="I6390" s="9">
        <v>718.19999999999891</v>
      </c>
      <c r="J6390" s="9">
        <v>493.299999999992</v>
      </c>
      <c r="K6390" s="212">
        <v>795.89999999999782</v>
      </c>
      <c r="L6390" s="9">
        <v>497.80000000004367</v>
      </c>
      <c r="M6390" s="9"/>
      <c r="O6390" s="67">
        <v>4317.6000000000358</v>
      </c>
      <c r="Q6390" t="s">
        <v>318</v>
      </c>
      <c r="S6390" s="3"/>
      <c r="T6390" s="3"/>
      <c r="U6390" s="273"/>
      <c r="V6390" s="63"/>
      <c r="W6390" s="283"/>
      <c r="X6390" s="317"/>
      <c r="Y6390" s="63"/>
      <c r="AA6390" s="50"/>
    </row>
    <row r="6391" spans="1:27" ht="15">
      <c r="A6391" s="28" t="s">
        <v>14</v>
      </c>
      <c r="B6391" s="63" t="s">
        <v>37</v>
      </c>
      <c r="E6391" s="216">
        <v>660.6</v>
      </c>
      <c r="F6391" s="9">
        <v>361.8</v>
      </c>
      <c r="G6391" s="9">
        <v>464.5</v>
      </c>
      <c r="H6391" s="9">
        <v>430.50000000000364</v>
      </c>
      <c r="I6391" s="9">
        <v>635.5</v>
      </c>
      <c r="J6391" s="9">
        <v>507.99999999999636</v>
      </c>
      <c r="K6391" s="9">
        <v>600.50000000001455</v>
      </c>
      <c r="L6391" s="9">
        <v>614.30000000009522</v>
      </c>
      <c r="M6391" s="9"/>
      <c r="O6391" s="67">
        <v>4275.7000000001099</v>
      </c>
      <c r="Q6391" t="s">
        <v>283</v>
      </c>
      <c r="S6391" s="3"/>
      <c r="T6391" s="3"/>
      <c r="U6391" s="273"/>
      <c r="V6391" s="63"/>
      <c r="W6391" s="283"/>
      <c r="X6391" s="317"/>
      <c r="Y6391" s="63"/>
      <c r="AA6391" s="50"/>
    </row>
    <row r="6392" spans="1:27" ht="15">
      <c r="A6392" s="28" t="s">
        <v>16</v>
      </c>
      <c r="B6392" s="63" t="s">
        <v>9</v>
      </c>
      <c r="E6392" s="9">
        <v>481</v>
      </c>
      <c r="F6392" s="9">
        <v>345.7</v>
      </c>
      <c r="G6392" s="213">
        <v>867.45</v>
      </c>
      <c r="H6392" s="9">
        <v>246.00000000000364</v>
      </c>
      <c r="I6392" s="9">
        <v>648.30000000000291</v>
      </c>
      <c r="J6392" s="9">
        <v>520.99999999999272</v>
      </c>
      <c r="K6392" s="9">
        <v>564.60000000000582</v>
      </c>
      <c r="L6392" s="9">
        <v>579.60000000012008</v>
      </c>
      <c r="M6392" s="9"/>
      <c r="O6392" s="67">
        <v>4253.6500000001251</v>
      </c>
      <c r="Q6392" t="s">
        <v>281</v>
      </c>
      <c r="S6392" s="3"/>
      <c r="T6392" s="3" t="s">
        <v>1705</v>
      </c>
      <c r="U6392" s="63"/>
      <c r="V6392" s="63"/>
      <c r="W6392" s="265"/>
      <c r="X6392" s="317"/>
      <c r="Y6392" s="63"/>
      <c r="AA6392" s="50"/>
    </row>
    <row r="6393" spans="1:27" ht="15">
      <c r="A6393" s="28" t="s">
        <v>18</v>
      </c>
      <c r="B6393" s="63" t="s">
        <v>31</v>
      </c>
      <c r="E6393" s="9">
        <v>414.6</v>
      </c>
      <c r="F6393" s="9">
        <v>436.9</v>
      </c>
      <c r="G6393" s="216">
        <v>637.9</v>
      </c>
      <c r="H6393" s="9">
        <v>182.69999999999345</v>
      </c>
      <c r="I6393" s="9">
        <v>624.10000000000218</v>
      </c>
      <c r="J6393" s="9">
        <v>674.89999999999418</v>
      </c>
      <c r="K6393" s="9">
        <v>603.30000000000655</v>
      </c>
      <c r="L6393" s="9">
        <v>328.30000000001894</v>
      </c>
      <c r="M6393" s="9"/>
      <c r="O6393" s="67">
        <v>3902.7000000000153</v>
      </c>
      <c r="Q6393" t="s">
        <v>297</v>
      </c>
      <c r="S6393" s="3"/>
      <c r="T6393" s="3"/>
      <c r="U6393" s="218"/>
      <c r="V6393" s="63"/>
      <c r="W6393" s="283"/>
      <c r="X6393" s="317"/>
      <c r="Y6393" s="63"/>
      <c r="AA6393" s="50"/>
    </row>
    <row r="6394" spans="1:27" ht="15">
      <c r="A6394" s="28" t="s">
        <v>20</v>
      </c>
      <c r="B6394" s="63" t="s">
        <v>142</v>
      </c>
      <c r="E6394" s="9" t="s">
        <v>278</v>
      </c>
      <c r="F6394" s="9">
        <v>351</v>
      </c>
      <c r="G6394" s="216">
        <v>627.5</v>
      </c>
      <c r="H6394" s="9">
        <v>369.09999999999491</v>
      </c>
      <c r="I6394" s="9">
        <v>697.09999999999854</v>
      </c>
      <c r="J6394" s="9">
        <v>552.5</v>
      </c>
      <c r="K6394" s="9">
        <v>548.00000000000728</v>
      </c>
      <c r="L6394" s="9">
        <v>608.39999999999918</v>
      </c>
      <c r="M6394" s="9"/>
      <c r="O6394" s="67">
        <v>3753.6</v>
      </c>
      <c r="Q6394" t="s">
        <v>287</v>
      </c>
      <c r="S6394" s="3"/>
      <c r="T6394" s="3"/>
      <c r="U6394" s="63"/>
      <c r="V6394" s="63"/>
      <c r="W6394" s="283"/>
      <c r="X6394" s="317"/>
      <c r="Y6394" s="63"/>
      <c r="AA6394" s="50"/>
    </row>
    <row r="6395" spans="1:27" ht="15">
      <c r="A6395" s="28" t="s">
        <v>22</v>
      </c>
      <c r="B6395" s="63" t="s">
        <v>143</v>
      </c>
      <c r="E6395" s="9" t="s">
        <v>278</v>
      </c>
      <c r="F6395" s="216">
        <v>574.5</v>
      </c>
      <c r="G6395" s="9">
        <v>427.3</v>
      </c>
      <c r="H6395" s="213">
        <v>661.30000000001019</v>
      </c>
      <c r="I6395" s="216">
        <v>786.60000000000036</v>
      </c>
      <c r="J6395" s="9">
        <v>536.09999999999854</v>
      </c>
      <c r="K6395" s="9">
        <v>400.30000000001382</v>
      </c>
      <c r="L6395" s="9">
        <v>327.80000000002912</v>
      </c>
      <c r="M6395" s="9"/>
      <c r="O6395" s="67">
        <v>3713.9000000000524</v>
      </c>
      <c r="Q6395" t="s">
        <v>1711</v>
      </c>
      <c r="S6395" s="3"/>
      <c r="T6395" s="3" t="s">
        <v>1705</v>
      </c>
      <c r="U6395" s="273"/>
      <c r="V6395" s="63"/>
      <c r="W6395" s="283"/>
      <c r="X6395" s="317"/>
      <c r="Y6395" s="63"/>
      <c r="AA6395" s="50"/>
    </row>
    <row r="6396" spans="1:27" ht="15">
      <c r="A6396" s="28" t="s">
        <v>24</v>
      </c>
      <c r="B6396" s="63" t="s">
        <v>15</v>
      </c>
      <c r="E6396" s="9">
        <v>345.5</v>
      </c>
      <c r="F6396" s="216">
        <v>572.9</v>
      </c>
      <c r="G6396" s="9">
        <v>236.9</v>
      </c>
      <c r="H6396" s="9">
        <v>344.70000000000073</v>
      </c>
      <c r="I6396" s="9">
        <v>516.09999999999673</v>
      </c>
      <c r="J6396" s="9">
        <v>395.3999999999869</v>
      </c>
      <c r="K6396" s="216">
        <v>781.19999999999345</v>
      </c>
      <c r="L6396" s="9">
        <v>519.50000000001887</v>
      </c>
      <c r="M6396" s="9"/>
      <c r="O6396" s="67">
        <v>3712.1999999999971</v>
      </c>
      <c r="Q6396" t="s">
        <v>320</v>
      </c>
      <c r="S6396" s="3"/>
      <c r="T6396" s="3"/>
      <c r="U6396" s="63"/>
      <c r="V6396" s="63"/>
      <c r="W6396" s="283"/>
      <c r="X6396" s="317"/>
      <c r="Y6396" s="63"/>
      <c r="AA6396" s="50"/>
    </row>
    <row r="6397" spans="1:27" ht="15">
      <c r="A6397" s="28" t="s">
        <v>26</v>
      </c>
      <c r="B6397" s="63" t="s">
        <v>6</v>
      </c>
      <c r="E6397" s="213">
        <v>931.9</v>
      </c>
      <c r="F6397" s="216">
        <v>600.70000000000005</v>
      </c>
      <c r="G6397" s="9">
        <v>430.8</v>
      </c>
      <c r="H6397" s="216">
        <v>517.40000000000873</v>
      </c>
      <c r="I6397" s="9">
        <v>648.20000000000073</v>
      </c>
      <c r="J6397" s="9">
        <v>493.69999999999709</v>
      </c>
      <c r="K6397" s="9" t="s">
        <v>278</v>
      </c>
      <c r="L6397" s="9" t="s">
        <v>278</v>
      </c>
      <c r="M6397" s="9"/>
      <c r="O6397" s="67">
        <v>3622.7000000000062</v>
      </c>
      <c r="Q6397" t="s">
        <v>361</v>
      </c>
      <c r="S6397" s="3"/>
      <c r="T6397" s="3" t="s">
        <v>1705</v>
      </c>
      <c r="U6397" s="273"/>
      <c r="V6397" s="63"/>
      <c r="W6397" s="283"/>
      <c r="X6397" s="317"/>
      <c r="Y6397" s="63"/>
      <c r="AA6397" s="50"/>
    </row>
    <row r="6398" spans="1:27" ht="15">
      <c r="A6398" s="28" t="s">
        <v>28</v>
      </c>
      <c r="B6398" s="63" t="s">
        <v>1</v>
      </c>
      <c r="E6398" s="9">
        <v>169.8</v>
      </c>
      <c r="F6398" s="211">
        <v>751.3</v>
      </c>
      <c r="G6398" s="9">
        <v>484.2</v>
      </c>
      <c r="H6398" s="216">
        <v>473.89999999999782</v>
      </c>
      <c r="I6398" s="9">
        <v>356.70000000000073</v>
      </c>
      <c r="J6398" s="9">
        <v>377.70000000001164</v>
      </c>
      <c r="K6398" s="9">
        <v>303.60000000000218</v>
      </c>
      <c r="L6398" s="9">
        <v>673.49999999994611</v>
      </c>
      <c r="M6398" s="9"/>
      <c r="O6398" s="67">
        <v>3590.6999999999589</v>
      </c>
      <c r="Q6398" t="s">
        <v>319</v>
      </c>
      <c r="S6398" s="3"/>
      <c r="T6398" s="3"/>
      <c r="U6398" s="63"/>
      <c r="V6398" s="63"/>
      <c r="W6398" s="265"/>
      <c r="X6398" s="317"/>
      <c r="Y6398" s="63"/>
      <c r="AA6398" s="50"/>
    </row>
    <row r="6399" spans="1:27" ht="15">
      <c r="A6399" s="28" t="s">
        <v>30</v>
      </c>
      <c r="B6399" s="63" t="s">
        <v>162</v>
      </c>
      <c r="E6399" s="9" t="s">
        <v>278</v>
      </c>
      <c r="F6399" s="9" t="s">
        <v>278</v>
      </c>
      <c r="G6399" s="216">
        <v>675.7</v>
      </c>
      <c r="H6399" s="9">
        <v>426.00000000000728</v>
      </c>
      <c r="I6399" s="9">
        <v>778.70000000000073</v>
      </c>
      <c r="J6399" s="9">
        <v>457.39999999999782</v>
      </c>
      <c r="K6399" s="9">
        <v>548</v>
      </c>
      <c r="L6399" s="9">
        <v>624.89999999996644</v>
      </c>
      <c r="M6399" s="9"/>
      <c r="O6399" s="67">
        <v>3510.6999999999721</v>
      </c>
      <c r="Q6399" t="s">
        <v>284</v>
      </c>
      <c r="S6399" s="3"/>
      <c r="T6399" s="3"/>
      <c r="U6399" s="63"/>
      <c r="V6399" s="63"/>
      <c r="W6399" s="283"/>
      <c r="X6399" s="317"/>
      <c r="Y6399" s="63"/>
      <c r="AA6399" s="50"/>
    </row>
    <row r="6400" spans="1:27" ht="15">
      <c r="A6400" s="28" t="s">
        <v>32</v>
      </c>
      <c r="B6400" s="63" t="s">
        <v>153</v>
      </c>
      <c r="E6400" s="9" t="s">
        <v>278</v>
      </c>
      <c r="F6400" s="9" t="s">
        <v>278</v>
      </c>
      <c r="G6400" s="9">
        <v>466.2</v>
      </c>
      <c r="H6400" s="9">
        <v>373.60000000000582</v>
      </c>
      <c r="I6400" s="9">
        <v>527.19999999999891</v>
      </c>
      <c r="J6400" s="9">
        <v>510.19999999999709</v>
      </c>
      <c r="K6400" s="216">
        <v>794.40000000000873</v>
      </c>
      <c r="L6400" s="9">
        <v>758.00000000005241</v>
      </c>
      <c r="M6400" s="9"/>
      <c r="O6400" s="67">
        <v>3429.6000000000627</v>
      </c>
      <c r="Q6400" t="s">
        <v>283</v>
      </c>
      <c r="S6400" s="3"/>
      <c r="T6400" s="3"/>
      <c r="U6400" s="273"/>
      <c r="V6400" s="63"/>
      <c r="W6400" s="283"/>
      <c r="X6400" s="317"/>
      <c r="Y6400" s="63"/>
      <c r="AA6400" s="50"/>
    </row>
    <row r="6401" spans="1:27" ht="15">
      <c r="A6401" s="28" t="s">
        <v>34</v>
      </c>
      <c r="B6401" s="63" t="s">
        <v>141</v>
      </c>
      <c r="E6401" s="9" t="s">
        <v>278</v>
      </c>
      <c r="F6401" s="9">
        <v>514.70000000000005</v>
      </c>
      <c r="G6401" s="9">
        <v>519.5</v>
      </c>
      <c r="H6401" s="9">
        <v>318.29999999999927</v>
      </c>
      <c r="I6401" s="9">
        <v>590.39999999999782</v>
      </c>
      <c r="J6401" s="9">
        <v>657.39999999999418</v>
      </c>
      <c r="K6401" s="9">
        <v>455.5</v>
      </c>
      <c r="L6401" s="9">
        <v>359.00000000004366</v>
      </c>
      <c r="M6401" s="9"/>
      <c r="O6401" s="67">
        <v>3414.8000000000347</v>
      </c>
      <c r="S6401" s="3"/>
      <c r="T6401" s="3"/>
      <c r="U6401" s="63"/>
      <c r="V6401" s="63"/>
      <c r="W6401" s="265"/>
      <c r="X6401" s="317"/>
      <c r="Y6401" s="63"/>
      <c r="AA6401" s="50"/>
    </row>
    <row r="6402" spans="1:27" ht="15">
      <c r="A6402" s="28" t="s">
        <v>36</v>
      </c>
      <c r="B6402" s="63" t="s">
        <v>753</v>
      </c>
      <c r="E6402" s="9" t="s">
        <v>278</v>
      </c>
      <c r="F6402" s="9" t="s">
        <v>278</v>
      </c>
      <c r="G6402" s="9" t="s">
        <v>278</v>
      </c>
      <c r="H6402" s="9">
        <v>412.69999999999709</v>
      </c>
      <c r="I6402" s="9">
        <v>695.10000000000036</v>
      </c>
      <c r="J6402" s="216">
        <v>734.39999999999418</v>
      </c>
      <c r="K6402" s="9">
        <v>482.15000000000509</v>
      </c>
      <c r="L6402" s="211">
        <v>982.80000000002985</v>
      </c>
      <c r="M6402" s="211"/>
      <c r="O6402" s="67">
        <v>3307.1500000000265</v>
      </c>
      <c r="Q6402" t="s">
        <v>333</v>
      </c>
      <c r="T6402"/>
      <c r="U6402" s="63"/>
      <c r="V6402" s="63"/>
      <c r="W6402" s="265"/>
      <c r="X6402" s="317"/>
      <c r="Y6402" s="63"/>
      <c r="AA6402" s="50"/>
    </row>
    <row r="6403" spans="1:27" ht="15">
      <c r="A6403" s="28" t="s">
        <v>38</v>
      </c>
      <c r="B6403" s="63" t="s">
        <v>155</v>
      </c>
      <c r="E6403" s="9" t="s">
        <v>278</v>
      </c>
      <c r="F6403" s="9" t="s">
        <v>278</v>
      </c>
      <c r="G6403" s="9">
        <v>510.7</v>
      </c>
      <c r="H6403" s="9">
        <v>427.00000000000364</v>
      </c>
      <c r="I6403" s="9">
        <v>672.59999999999854</v>
      </c>
      <c r="J6403" s="9">
        <v>537.69999999998981</v>
      </c>
      <c r="K6403" s="9">
        <v>575.99999999998545</v>
      </c>
      <c r="L6403" s="9">
        <v>572.20000000002335</v>
      </c>
      <c r="M6403" s="9"/>
      <c r="O6403" s="67">
        <v>3296.2000000000007</v>
      </c>
      <c r="S6403" s="3"/>
      <c r="T6403" s="3"/>
      <c r="U6403" s="273"/>
      <c r="V6403" s="63"/>
      <c r="W6403" s="282"/>
      <c r="X6403" s="317"/>
      <c r="Y6403" s="63"/>
      <c r="AA6403" s="50"/>
    </row>
    <row r="6404" spans="1:27" ht="15">
      <c r="A6404" s="28" t="s">
        <v>145</v>
      </c>
      <c r="B6404" s="63" t="s">
        <v>39</v>
      </c>
      <c r="E6404" s="216">
        <v>660.4</v>
      </c>
      <c r="F6404" s="9">
        <v>338.2</v>
      </c>
      <c r="G6404" s="9">
        <v>573.1</v>
      </c>
      <c r="H6404" s="9">
        <v>129.29999999999927</v>
      </c>
      <c r="I6404" s="9">
        <v>605.30000000000291</v>
      </c>
      <c r="J6404" s="9">
        <v>603</v>
      </c>
      <c r="K6404" s="9">
        <v>383.70000000000437</v>
      </c>
      <c r="L6404" s="9" t="s">
        <v>278</v>
      </c>
      <c r="M6404" s="9"/>
      <c r="O6404" s="67">
        <v>3293.0000000000064</v>
      </c>
      <c r="Q6404" t="s">
        <v>284</v>
      </c>
      <c r="S6404" s="3"/>
      <c r="T6404" s="3"/>
      <c r="U6404" s="273"/>
      <c r="V6404" s="63"/>
      <c r="W6404" s="283"/>
      <c r="X6404" s="317"/>
      <c r="Y6404" s="63"/>
      <c r="AA6404" s="50"/>
    </row>
    <row r="6405" spans="1:27" ht="15">
      <c r="A6405" s="28" t="s">
        <v>146</v>
      </c>
      <c r="B6405" s="63" t="s">
        <v>705</v>
      </c>
      <c r="E6405" s="9" t="s">
        <v>278</v>
      </c>
      <c r="F6405" s="9" t="s">
        <v>278</v>
      </c>
      <c r="G6405" s="9" t="s">
        <v>278</v>
      </c>
      <c r="H6405" s="216">
        <v>526.40000000000873</v>
      </c>
      <c r="I6405" s="9">
        <v>685</v>
      </c>
      <c r="J6405" s="9">
        <v>545.70000000001164</v>
      </c>
      <c r="K6405" s="216">
        <v>687.90000000000509</v>
      </c>
      <c r="L6405" s="9">
        <v>755.49999999997601</v>
      </c>
      <c r="M6405" s="9"/>
      <c r="O6405" s="67">
        <v>3200.5000000000014</v>
      </c>
      <c r="Q6405" t="s">
        <v>289</v>
      </c>
      <c r="T6405"/>
      <c r="U6405" s="273"/>
      <c r="V6405" s="63"/>
      <c r="W6405" s="283"/>
      <c r="X6405" s="317"/>
      <c r="Y6405" s="63"/>
      <c r="AA6405" s="50"/>
    </row>
    <row r="6406" spans="1:27" ht="15">
      <c r="A6406" s="28" t="s">
        <v>147</v>
      </c>
      <c r="B6406" s="63" t="s">
        <v>735</v>
      </c>
      <c r="E6406" s="9" t="s">
        <v>278</v>
      </c>
      <c r="F6406" s="9" t="s">
        <v>278</v>
      </c>
      <c r="G6406" s="9" t="s">
        <v>278</v>
      </c>
      <c r="H6406" s="9">
        <v>426.50000000000364</v>
      </c>
      <c r="I6406" s="9">
        <v>766.80000000000291</v>
      </c>
      <c r="J6406" s="9">
        <v>707.99999999999272</v>
      </c>
      <c r="K6406" s="216">
        <v>694.20000000000073</v>
      </c>
      <c r="L6406" s="9">
        <v>580.49999999995634</v>
      </c>
      <c r="M6406" s="9"/>
      <c r="O6406" s="67">
        <v>3175.9999999999563</v>
      </c>
      <c r="Q6406" t="s">
        <v>287</v>
      </c>
      <c r="T6406"/>
      <c r="U6406" s="63"/>
      <c r="V6406" s="63"/>
      <c r="W6406" s="265"/>
      <c r="X6406" s="317"/>
      <c r="Y6406" s="63"/>
      <c r="AA6406" s="50"/>
    </row>
    <row r="6407" spans="1:27" ht="15">
      <c r="A6407" s="28" t="s">
        <v>151</v>
      </c>
      <c r="B6407" s="63" t="s">
        <v>144</v>
      </c>
      <c r="E6407" s="9" t="s">
        <v>278</v>
      </c>
      <c r="F6407" s="216">
        <v>565.9</v>
      </c>
      <c r="G6407" s="9">
        <v>346.7</v>
      </c>
      <c r="H6407" s="9">
        <v>356.19999999999709</v>
      </c>
      <c r="I6407" s="9">
        <v>656.100000000004</v>
      </c>
      <c r="J6407" s="9">
        <v>475.29999999999927</v>
      </c>
      <c r="K6407" s="216">
        <v>765.64999999999418</v>
      </c>
      <c r="L6407" s="9" t="s">
        <v>278</v>
      </c>
      <c r="M6407" s="9"/>
      <c r="O6407" s="67">
        <v>3165.8499999999945</v>
      </c>
      <c r="Q6407" t="s">
        <v>341</v>
      </c>
      <c r="S6407" s="3"/>
      <c r="T6407" s="3"/>
      <c r="U6407" s="273"/>
      <c r="V6407" s="63"/>
      <c r="W6407" s="283"/>
      <c r="X6407" s="317"/>
      <c r="Y6407" s="63"/>
      <c r="AA6407" s="50"/>
    </row>
    <row r="6408" spans="1:27" ht="15">
      <c r="A6408" s="28" t="s">
        <v>157</v>
      </c>
      <c r="B6408" s="63" t="s">
        <v>714</v>
      </c>
      <c r="E6408" s="9" t="s">
        <v>278</v>
      </c>
      <c r="F6408" s="9" t="s">
        <v>278</v>
      </c>
      <c r="G6408" s="9" t="s">
        <v>278</v>
      </c>
      <c r="H6408" s="9">
        <v>424.10000000000582</v>
      </c>
      <c r="I6408" s="9">
        <v>596.54999999999927</v>
      </c>
      <c r="J6408" s="216">
        <v>767.90000000000509</v>
      </c>
      <c r="K6408" s="9">
        <v>465.15000000000873</v>
      </c>
      <c r="L6408" s="9">
        <v>811.89999999997815</v>
      </c>
      <c r="M6408" s="9"/>
      <c r="O6408" s="67">
        <v>3065.5999999999972</v>
      </c>
      <c r="Q6408" t="s">
        <v>284</v>
      </c>
      <c r="T6408"/>
      <c r="U6408" s="218"/>
      <c r="V6408" s="63"/>
      <c r="W6408" s="283"/>
      <c r="X6408" s="317"/>
      <c r="Y6408" s="63"/>
      <c r="AA6408" s="50"/>
    </row>
    <row r="6409" spans="1:27" ht="15">
      <c r="A6409" s="28" t="s">
        <v>159</v>
      </c>
      <c r="B6409" s="63" t="s">
        <v>154</v>
      </c>
      <c r="E6409" s="9" t="s">
        <v>278</v>
      </c>
      <c r="F6409" s="9" t="s">
        <v>278</v>
      </c>
      <c r="G6409" s="9">
        <v>224.8</v>
      </c>
      <c r="H6409" s="9">
        <v>319.39999999999418</v>
      </c>
      <c r="I6409" s="216">
        <v>787.80000000000473</v>
      </c>
      <c r="J6409" s="9">
        <v>562.30000000000291</v>
      </c>
      <c r="K6409" s="216">
        <v>711.90000000000873</v>
      </c>
      <c r="L6409" s="9">
        <v>438.49999999992872</v>
      </c>
      <c r="M6409" s="9"/>
      <c r="O6409" s="67">
        <v>3044.6999999999393</v>
      </c>
      <c r="Q6409" t="s">
        <v>298</v>
      </c>
      <c r="T6409"/>
      <c r="U6409" s="63"/>
      <c r="V6409" s="63"/>
      <c r="W6409" s="283"/>
      <c r="X6409" s="317"/>
      <c r="Y6409" s="63"/>
      <c r="AA6409" s="50"/>
    </row>
    <row r="6410" spans="1:27" ht="15">
      <c r="A6410" s="28" t="s">
        <v>160</v>
      </c>
      <c r="B6410" s="63" t="s">
        <v>719</v>
      </c>
      <c r="E6410" s="9" t="s">
        <v>278</v>
      </c>
      <c r="F6410" s="9" t="s">
        <v>278</v>
      </c>
      <c r="G6410" s="9" t="s">
        <v>278</v>
      </c>
      <c r="H6410" s="9">
        <v>456.39999999999782</v>
      </c>
      <c r="I6410" s="9">
        <v>755.90000000000146</v>
      </c>
      <c r="J6410" s="9">
        <v>682.09999999999491</v>
      </c>
      <c r="K6410" s="9">
        <v>605.30000000000291</v>
      </c>
      <c r="L6410" s="9">
        <v>531.90000000001828</v>
      </c>
      <c r="M6410" s="9"/>
      <c r="O6410" s="67">
        <v>3031.6000000000154</v>
      </c>
      <c r="T6410"/>
      <c r="U6410" s="273"/>
      <c r="V6410" s="63"/>
      <c r="W6410" s="283"/>
      <c r="X6410" s="317"/>
      <c r="Y6410" s="63"/>
      <c r="AA6410" s="50"/>
    </row>
    <row r="6411" spans="1:27" ht="15">
      <c r="A6411" s="28" t="s">
        <v>161</v>
      </c>
      <c r="B6411" s="63" t="s">
        <v>740</v>
      </c>
      <c r="E6411" s="9" t="s">
        <v>278</v>
      </c>
      <c r="F6411" s="9" t="s">
        <v>278</v>
      </c>
      <c r="G6411" s="9" t="s">
        <v>278</v>
      </c>
      <c r="H6411" s="9">
        <v>389.89999999999054</v>
      </c>
      <c r="I6411" s="211">
        <v>816.69999999999709</v>
      </c>
      <c r="J6411" s="9">
        <v>663.799999999992</v>
      </c>
      <c r="K6411" s="9">
        <v>622.30000000001019</v>
      </c>
      <c r="L6411" s="9">
        <v>525.30000000008818</v>
      </c>
      <c r="M6411" s="9"/>
      <c r="O6411" s="67">
        <v>3018.0000000000782</v>
      </c>
      <c r="Q6411" t="s">
        <v>300</v>
      </c>
      <c r="T6411"/>
      <c r="U6411" s="63"/>
      <c r="V6411" s="63"/>
      <c r="W6411" s="265"/>
      <c r="X6411" s="317"/>
      <c r="Y6411" s="63"/>
      <c r="AA6411" s="50"/>
    </row>
    <row r="6412" spans="1:27" ht="15">
      <c r="A6412" s="28" t="s">
        <v>163</v>
      </c>
      <c r="B6412" s="63" t="s">
        <v>739</v>
      </c>
      <c r="E6412" s="9" t="s">
        <v>278</v>
      </c>
      <c r="F6412" s="9" t="s">
        <v>278</v>
      </c>
      <c r="G6412" s="9" t="s">
        <v>278</v>
      </c>
      <c r="H6412" s="9">
        <v>305.00000000000728</v>
      </c>
      <c r="I6412" s="9">
        <v>722.600000000004</v>
      </c>
      <c r="J6412" s="216">
        <v>711.1000000000131</v>
      </c>
      <c r="K6412" s="9">
        <v>513.84999999998763</v>
      </c>
      <c r="L6412" s="9">
        <v>709.49999999999852</v>
      </c>
      <c r="M6412" s="9"/>
      <c r="O6412" s="67">
        <v>2962.0500000000106</v>
      </c>
      <c r="Q6412" t="s">
        <v>293</v>
      </c>
      <c r="T6412"/>
      <c r="U6412" s="273"/>
      <c r="V6412" s="63"/>
      <c r="W6412" s="282"/>
      <c r="X6412" s="317"/>
      <c r="Y6412" s="63"/>
      <c r="AA6412" s="50"/>
    </row>
    <row r="6413" spans="1:27" ht="15">
      <c r="A6413" s="28" t="s">
        <v>274</v>
      </c>
      <c r="B6413" s="63" t="s">
        <v>691</v>
      </c>
      <c r="E6413" s="9" t="s">
        <v>278</v>
      </c>
      <c r="F6413" s="9" t="s">
        <v>278</v>
      </c>
      <c r="G6413" s="9" t="s">
        <v>278</v>
      </c>
      <c r="H6413" s="9">
        <v>433.59999999999854</v>
      </c>
      <c r="I6413" s="9">
        <v>709.70000000000255</v>
      </c>
      <c r="J6413" s="9">
        <v>478.50000000000364</v>
      </c>
      <c r="K6413" s="9">
        <v>503.20000000001164</v>
      </c>
      <c r="L6413" s="9">
        <v>772.09999999989805</v>
      </c>
      <c r="M6413" s="9"/>
      <c r="O6413" s="67">
        <v>2897.0999999999144</v>
      </c>
      <c r="T6413"/>
      <c r="U6413" s="273"/>
      <c r="V6413" s="63"/>
      <c r="W6413" s="282"/>
      <c r="X6413" s="317"/>
      <c r="Y6413" s="63"/>
      <c r="AA6413" s="50"/>
    </row>
    <row r="6414" spans="1:27" ht="15">
      <c r="A6414" s="28" t="s">
        <v>275</v>
      </c>
      <c r="B6414" s="218" t="s">
        <v>1568</v>
      </c>
      <c r="C6414" s="3"/>
      <c r="D6414" s="3"/>
      <c r="E6414" s="9" t="s">
        <v>278</v>
      </c>
      <c r="F6414" s="9" t="s">
        <v>278</v>
      </c>
      <c r="G6414" s="9" t="s">
        <v>278</v>
      </c>
      <c r="H6414" s="9" t="s">
        <v>278</v>
      </c>
      <c r="I6414" s="216">
        <v>782.19999999999891</v>
      </c>
      <c r="J6414" s="216">
        <v>725.29999999998836</v>
      </c>
      <c r="K6414" s="216">
        <v>693.30000000000655</v>
      </c>
      <c r="L6414" s="9">
        <v>669.09999999995989</v>
      </c>
      <c r="M6414" s="9"/>
      <c r="O6414" s="67">
        <v>2869.8999999999537</v>
      </c>
      <c r="Q6414" t="s">
        <v>1144</v>
      </c>
      <c r="T6414"/>
      <c r="U6414" s="63"/>
      <c r="V6414" s="63"/>
      <c r="W6414" s="283"/>
      <c r="X6414" s="317"/>
      <c r="Y6414" s="63"/>
      <c r="AA6414" s="50"/>
    </row>
    <row r="6415" spans="1:27" ht="15">
      <c r="A6415" s="28" t="s">
        <v>276</v>
      </c>
      <c r="B6415" s="63" t="s">
        <v>19</v>
      </c>
      <c r="E6415" s="216">
        <v>604.70000000000005</v>
      </c>
      <c r="F6415" s="9">
        <v>349.1</v>
      </c>
      <c r="G6415" s="9">
        <v>255.4</v>
      </c>
      <c r="H6415" s="216">
        <v>487.10000000000218</v>
      </c>
      <c r="I6415" s="9">
        <v>578.70000000000073</v>
      </c>
      <c r="J6415" s="9">
        <v>570.09999999999127</v>
      </c>
      <c r="K6415" s="9" t="s">
        <v>278</v>
      </c>
      <c r="L6415" s="9" t="s">
        <v>278</v>
      </c>
      <c r="M6415" s="9"/>
      <c r="O6415" s="67">
        <v>2845.099999999994</v>
      </c>
      <c r="Q6415" t="s">
        <v>356</v>
      </c>
      <c r="S6415" s="3"/>
      <c r="T6415" s="3"/>
      <c r="U6415" s="273"/>
      <c r="V6415" s="63"/>
      <c r="W6415" s="283"/>
      <c r="X6415" s="317"/>
      <c r="Y6415" s="63"/>
      <c r="AA6415" s="50"/>
    </row>
    <row r="6416" spans="1:27" ht="15">
      <c r="A6416" s="28" t="s">
        <v>277</v>
      </c>
      <c r="B6416" s="63" t="s">
        <v>747</v>
      </c>
      <c r="E6416" s="9" t="s">
        <v>278</v>
      </c>
      <c r="F6416" s="9" t="s">
        <v>278</v>
      </c>
      <c r="G6416" s="9" t="s">
        <v>278</v>
      </c>
      <c r="H6416" s="9">
        <v>300.89999999999054</v>
      </c>
      <c r="I6416" s="9">
        <v>596.80000000000109</v>
      </c>
      <c r="J6416" s="216">
        <v>776.29999999999563</v>
      </c>
      <c r="K6416" s="9">
        <v>538.19999999998981</v>
      </c>
      <c r="L6416" s="9">
        <v>601.90000000003931</v>
      </c>
      <c r="M6416" s="9"/>
      <c r="O6416" s="67">
        <v>2814.1000000000163</v>
      </c>
      <c r="Q6416" t="s">
        <v>283</v>
      </c>
      <c r="T6416"/>
      <c r="U6416" s="63"/>
      <c r="V6416" s="63"/>
      <c r="W6416" s="265"/>
      <c r="X6416" s="317"/>
      <c r="Y6416" s="63"/>
      <c r="AA6416" s="50"/>
    </row>
    <row r="6417" spans="1:27" ht="15">
      <c r="A6417" s="28" t="s">
        <v>692</v>
      </c>
      <c r="B6417" s="63" t="s">
        <v>757</v>
      </c>
      <c r="E6417" s="9" t="s">
        <v>278</v>
      </c>
      <c r="F6417" s="9" t="s">
        <v>278</v>
      </c>
      <c r="G6417" s="9" t="s">
        <v>278</v>
      </c>
      <c r="H6417" s="9">
        <v>325.70000000000437</v>
      </c>
      <c r="I6417" s="9">
        <v>580.60000000000036</v>
      </c>
      <c r="J6417" s="9">
        <v>563.69999999999345</v>
      </c>
      <c r="K6417" s="9">
        <v>581.00000000000728</v>
      </c>
      <c r="L6417" s="9">
        <v>718.79999999994766</v>
      </c>
      <c r="M6417" s="9"/>
      <c r="O6417" s="67">
        <v>2769.7999999999529</v>
      </c>
      <c r="T6417"/>
      <c r="U6417" s="273"/>
      <c r="V6417" s="63"/>
      <c r="W6417" s="282"/>
      <c r="X6417" s="317"/>
      <c r="Y6417" s="63"/>
      <c r="AA6417" s="50"/>
    </row>
    <row r="6418" spans="1:27" ht="15">
      <c r="A6418" s="28" t="s">
        <v>693</v>
      </c>
      <c r="B6418" s="63" t="s">
        <v>728</v>
      </c>
      <c r="E6418" s="9" t="s">
        <v>278</v>
      </c>
      <c r="F6418" s="9" t="s">
        <v>278</v>
      </c>
      <c r="G6418" s="9" t="s">
        <v>278</v>
      </c>
      <c r="H6418" s="9">
        <v>419.30000000000655</v>
      </c>
      <c r="I6418" s="9">
        <v>643.10000000000036</v>
      </c>
      <c r="J6418" s="9">
        <v>634.10000000000218</v>
      </c>
      <c r="K6418" s="9">
        <v>376.6000000000131</v>
      </c>
      <c r="L6418" s="9">
        <v>620.39999999997747</v>
      </c>
      <c r="M6418" s="9"/>
      <c r="O6418" s="67">
        <v>2693.4999999999995</v>
      </c>
      <c r="T6418"/>
      <c r="U6418" s="273"/>
      <c r="V6418" s="63"/>
      <c r="W6418" s="283"/>
      <c r="X6418" s="317"/>
      <c r="Y6418" s="63"/>
      <c r="AA6418" s="50"/>
    </row>
    <row r="6419" spans="1:27" ht="15">
      <c r="A6419" s="28" t="s">
        <v>694</v>
      </c>
      <c r="B6419" s="63" t="s">
        <v>695</v>
      </c>
      <c r="E6419" s="9" t="s">
        <v>278</v>
      </c>
      <c r="F6419" s="9" t="s">
        <v>278</v>
      </c>
      <c r="G6419" s="9" t="s">
        <v>278</v>
      </c>
      <c r="H6419" s="9">
        <v>333.10000000000582</v>
      </c>
      <c r="I6419" s="9">
        <v>468.10000000000036</v>
      </c>
      <c r="J6419" s="9">
        <v>670.29999999998836</v>
      </c>
      <c r="K6419" s="9">
        <v>513.3999999999869</v>
      </c>
      <c r="L6419" s="9">
        <v>697.10000000006255</v>
      </c>
      <c r="M6419" s="9"/>
      <c r="O6419" s="67">
        <v>2682.0000000000441</v>
      </c>
      <c r="T6419"/>
      <c r="U6419" s="63"/>
      <c r="V6419" s="63"/>
      <c r="W6419" s="283"/>
      <c r="X6419" s="317"/>
      <c r="Y6419" s="63"/>
      <c r="AA6419" s="50"/>
    </row>
    <row r="6420" spans="1:27" ht="15">
      <c r="A6420" s="28" t="s">
        <v>696</v>
      </c>
      <c r="B6420" s="63" t="s">
        <v>4</v>
      </c>
      <c r="E6420" s="9">
        <v>440.8</v>
      </c>
      <c r="F6420" s="9">
        <v>186.5</v>
      </c>
      <c r="G6420" s="216">
        <v>615</v>
      </c>
      <c r="H6420" s="211">
        <v>590.10000000000582</v>
      </c>
      <c r="I6420" s="213">
        <v>819.700000000003</v>
      </c>
      <c r="J6420" s="9" t="s">
        <v>278</v>
      </c>
      <c r="K6420" s="9" t="s">
        <v>278</v>
      </c>
      <c r="L6420" s="9" t="s">
        <v>278</v>
      </c>
      <c r="M6420" s="9"/>
      <c r="O6420" s="67">
        <v>2652.1000000000085</v>
      </c>
      <c r="Q6420" t="s">
        <v>1710</v>
      </c>
      <c r="S6420" s="3"/>
      <c r="T6420" s="215" t="s">
        <v>1705</v>
      </c>
      <c r="U6420" s="63"/>
      <c r="V6420" s="63"/>
      <c r="W6420" s="283"/>
      <c r="X6420" s="317"/>
      <c r="Y6420" s="63"/>
      <c r="AA6420" s="50"/>
    </row>
    <row r="6421" spans="1:27" ht="15">
      <c r="A6421" s="28" t="s">
        <v>702</v>
      </c>
      <c r="B6421" s="63" t="s">
        <v>736</v>
      </c>
      <c r="E6421" s="9" t="s">
        <v>278</v>
      </c>
      <c r="F6421" s="9" t="s">
        <v>278</v>
      </c>
      <c r="G6421" s="9" t="s">
        <v>278</v>
      </c>
      <c r="H6421" s="9">
        <v>159.59999999999854</v>
      </c>
      <c r="I6421" s="216">
        <v>802.70000000000437</v>
      </c>
      <c r="J6421" s="9">
        <v>686.69999999998981</v>
      </c>
      <c r="K6421" s="9">
        <v>565.30000000001019</v>
      </c>
      <c r="L6421" s="9">
        <v>435.10000000000218</v>
      </c>
      <c r="M6421" s="9"/>
      <c r="O6421" s="67">
        <v>2649.4000000000051</v>
      </c>
      <c r="Q6421" t="s">
        <v>283</v>
      </c>
      <c r="T6421"/>
      <c r="U6421" s="63"/>
      <c r="V6421" s="63"/>
      <c r="W6421" s="265"/>
      <c r="X6421" s="317"/>
      <c r="Y6421" s="63"/>
      <c r="AA6421" s="50"/>
    </row>
    <row r="6422" spans="1:27" ht="15">
      <c r="A6422" s="28" t="s">
        <v>704</v>
      </c>
      <c r="B6422" s="63" t="s">
        <v>703</v>
      </c>
      <c r="E6422" s="9" t="s">
        <v>278</v>
      </c>
      <c r="F6422" s="9" t="s">
        <v>278</v>
      </c>
      <c r="G6422" s="9" t="s">
        <v>278</v>
      </c>
      <c r="H6422" s="216">
        <v>478.79999999998836</v>
      </c>
      <c r="I6422" s="9">
        <v>552.35000000000036</v>
      </c>
      <c r="J6422" s="9">
        <v>458.200000000008</v>
      </c>
      <c r="K6422" s="9">
        <v>490.65000000000146</v>
      </c>
      <c r="L6422" s="9">
        <v>664.59999999997524</v>
      </c>
      <c r="M6422" s="9"/>
      <c r="O6422" s="67">
        <v>2644.5999999999735</v>
      </c>
      <c r="Q6422" t="s">
        <v>287</v>
      </c>
      <c r="T6422"/>
      <c r="U6422" s="63"/>
      <c r="V6422" s="63"/>
      <c r="W6422" s="265"/>
      <c r="X6422" s="317"/>
      <c r="Y6422" s="63"/>
      <c r="AA6422" s="50"/>
    </row>
    <row r="6423" spans="1:27" ht="15">
      <c r="A6423" s="28" t="s">
        <v>707</v>
      </c>
      <c r="B6423" s="63" t="s">
        <v>745</v>
      </c>
      <c r="E6423" s="9" t="s">
        <v>278</v>
      </c>
      <c r="F6423" s="9" t="s">
        <v>278</v>
      </c>
      <c r="G6423" s="9" t="s">
        <v>278</v>
      </c>
      <c r="H6423" s="9">
        <v>359.30000000000655</v>
      </c>
      <c r="I6423" s="9">
        <v>570.20000000000073</v>
      </c>
      <c r="J6423" s="9">
        <v>444.49999999999636</v>
      </c>
      <c r="K6423" s="211">
        <v>896.799999999992</v>
      </c>
      <c r="L6423" s="9">
        <v>363.8999999999549</v>
      </c>
      <c r="M6423" s="9"/>
      <c r="O6423" s="67">
        <v>2634.6999999999507</v>
      </c>
      <c r="Q6423" t="s">
        <v>300</v>
      </c>
      <c r="T6423"/>
      <c r="U6423" s="63"/>
      <c r="V6423" s="63"/>
      <c r="W6423" s="265"/>
      <c r="X6423" s="317"/>
      <c r="Y6423" s="63"/>
      <c r="AA6423" s="50"/>
    </row>
    <row r="6424" spans="1:27" ht="15">
      <c r="A6424" s="28" t="s">
        <v>708</v>
      </c>
      <c r="B6424" s="63" t="s">
        <v>720</v>
      </c>
      <c r="E6424" s="9" t="s">
        <v>278</v>
      </c>
      <c r="F6424" s="9" t="s">
        <v>278</v>
      </c>
      <c r="G6424" s="9" t="s">
        <v>278</v>
      </c>
      <c r="H6424" s="9">
        <v>283.69999999999345</v>
      </c>
      <c r="I6424" s="9">
        <v>605.30000000000109</v>
      </c>
      <c r="J6424" s="211">
        <v>865</v>
      </c>
      <c r="K6424" s="9">
        <v>552.09999999999491</v>
      </c>
      <c r="L6424" s="9">
        <v>305.79999999997091</v>
      </c>
      <c r="M6424" s="9"/>
      <c r="O6424" s="67">
        <v>2611.8999999999605</v>
      </c>
      <c r="Q6424" t="s">
        <v>300</v>
      </c>
      <c r="T6424"/>
      <c r="U6424" s="218"/>
      <c r="V6424" s="63"/>
      <c r="W6424" s="283"/>
      <c r="X6424" s="317"/>
      <c r="Y6424" s="63"/>
      <c r="AA6424" s="50"/>
    </row>
    <row r="6425" spans="1:27" ht="15">
      <c r="A6425" s="28" t="s">
        <v>711</v>
      </c>
      <c r="B6425" s="205" t="s">
        <v>1553</v>
      </c>
      <c r="C6425" s="3"/>
      <c r="D6425" s="3"/>
      <c r="E6425" s="9" t="s">
        <v>278</v>
      </c>
      <c r="F6425" s="9" t="s">
        <v>278</v>
      </c>
      <c r="G6425" s="9" t="s">
        <v>278</v>
      </c>
      <c r="H6425" s="9" t="s">
        <v>278</v>
      </c>
      <c r="I6425" s="9">
        <v>492.70000000000073</v>
      </c>
      <c r="J6425" s="216">
        <v>726.79999999999563</v>
      </c>
      <c r="K6425" s="9">
        <v>611.39999999999782</v>
      </c>
      <c r="L6425" s="9">
        <v>695.50000000005457</v>
      </c>
      <c r="M6425" s="9"/>
      <c r="O6425" s="67">
        <v>2526.4000000000487</v>
      </c>
      <c r="Q6425" t="s">
        <v>292</v>
      </c>
      <c r="T6425"/>
      <c r="U6425" s="63"/>
      <c r="V6425" s="63"/>
      <c r="W6425" s="265"/>
      <c r="X6425" s="317"/>
      <c r="Y6425" s="63"/>
      <c r="AA6425" s="50"/>
    </row>
    <row r="6426" spans="1:27" ht="15">
      <c r="A6426" s="28" t="s">
        <v>713</v>
      </c>
      <c r="B6426" s="63" t="s">
        <v>710</v>
      </c>
      <c r="E6426" s="9" t="s">
        <v>278</v>
      </c>
      <c r="F6426" s="9" t="s">
        <v>278</v>
      </c>
      <c r="G6426" s="9" t="s">
        <v>278</v>
      </c>
      <c r="H6426" s="9">
        <v>277.40000000000873</v>
      </c>
      <c r="I6426" s="9">
        <v>770.70000000000073</v>
      </c>
      <c r="J6426" s="9">
        <v>396.30000000000655</v>
      </c>
      <c r="K6426" s="9">
        <v>525.69999999998981</v>
      </c>
      <c r="L6426" s="9">
        <v>519.70000000000948</v>
      </c>
      <c r="M6426" s="9"/>
      <c r="O6426" s="67">
        <v>2489.8000000000152</v>
      </c>
      <c r="T6426"/>
      <c r="U6426" s="273"/>
      <c r="V6426" s="63"/>
      <c r="W6426" s="283"/>
      <c r="X6426" s="317"/>
      <c r="Y6426" s="63"/>
      <c r="AA6426" s="50"/>
    </row>
    <row r="6427" spans="1:27" ht="15">
      <c r="A6427" s="28" t="s">
        <v>718</v>
      </c>
      <c r="B6427" s="205" t="s">
        <v>1562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462.84999999999854</v>
      </c>
      <c r="J6427" s="9">
        <v>623.49999999999636</v>
      </c>
      <c r="K6427" s="9">
        <v>676.65000000000146</v>
      </c>
      <c r="L6427" s="9">
        <v>724.1000000000887</v>
      </c>
      <c r="M6427" s="9"/>
      <c r="O6427" s="67">
        <v>2487.1000000000849</v>
      </c>
      <c r="T6427"/>
      <c r="U6427" s="273"/>
      <c r="V6427" s="63"/>
      <c r="W6427" s="283"/>
      <c r="X6427" s="317"/>
      <c r="Y6427" s="63"/>
      <c r="AA6427" s="50"/>
    </row>
    <row r="6428" spans="1:27" ht="15">
      <c r="A6428" s="28" t="s">
        <v>722</v>
      </c>
      <c r="B6428" s="63" t="s">
        <v>706</v>
      </c>
      <c r="E6428" s="9" t="s">
        <v>278</v>
      </c>
      <c r="F6428" s="9" t="s">
        <v>278</v>
      </c>
      <c r="G6428" s="9" t="s">
        <v>278</v>
      </c>
      <c r="H6428" s="9">
        <v>246.29999999999927</v>
      </c>
      <c r="I6428" s="9">
        <v>754.10000000000218</v>
      </c>
      <c r="J6428" s="9">
        <v>527.79999999999563</v>
      </c>
      <c r="K6428" s="9">
        <v>533.79999999999563</v>
      </c>
      <c r="L6428" s="9">
        <v>419.30000000002042</v>
      </c>
      <c r="M6428" s="9"/>
      <c r="O6428" s="67">
        <v>2481.3000000000129</v>
      </c>
      <c r="T6428"/>
      <c r="U6428" s="63"/>
      <c r="V6428" s="63"/>
      <c r="W6428" s="283"/>
      <c r="X6428" s="317"/>
      <c r="Y6428" s="63"/>
      <c r="AA6428" s="50"/>
    </row>
    <row r="6429" spans="1:27" ht="15">
      <c r="A6429" s="28" t="s">
        <v>723</v>
      </c>
      <c r="B6429" s="205" t="s">
        <v>1566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>
        <v>649.79999999999563</v>
      </c>
      <c r="J6429" s="9">
        <v>699.49999999999636</v>
      </c>
      <c r="K6429" s="9">
        <v>481.64999999999418</v>
      </c>
      <c r="L6429" s="9">
        <v>631.80000000005896</v>
      </c>
      <c r="M6429" s="9"/>
      <c r="O6429" s="67">
        <v>2462.750000000045</v>
      </c>
      <c r="T6429"/>
      <c r="U6429" s="63"/>
      <c r="V6429" s="63"/>
      <c r="W6429" s="283"/>
      <c r="X6429" s="317"/>
      <c r="Y6429" s="63"/>
      <c r="AA6429" s="50"/>
    </row>
    <row r="6430" spans="1:27" ht="15">
      <c r="A6430" s="28" t="s">
        <v>724</v>
      </c>
      <c r="B6430" s="63" t="s">
        <v>712</v>
      </c>
      <c r="E6430" s="9" t="s">
        <v>278</v>
      </c>
      <c r="F6430" s="9" t="s">
        <v>278</v>
      </c>
      <c r="G6430" s="9" t="s">
        <v>278</v>
      </c>
      <c r="H6430" s="9">
        <v>131.80000000000291</v>
      </c>
      <c r="I6430" s="9">
        <v>600.59999999999673</v>
      </c>
      <c r="J6430" s="9">
        <v>411.79999999999927</v>
      </c>
      <c r="K6430" s="9">
        <v>650.25000000000728</v>
      </c>
      <c r="L6430" s="9">
        <v>628.40000000004</v>
      </c>
      <c r="M6430" s="9"/>
      <c r="O6430" s="67">
        <v>2422.8500000000463</v>
      </c>
      <c r="T6430"/>
      <c r="U6430" s="63"/>
      <c r="V6430" s="63"/>
      <c r="W6430" s="283"/>
      <c r="X6430" s="317"/>
      <c r="Y6430" s="63"/>
      <c r="AA6430" s="50"/>
    </row>
    <row r="6431" spans="1:27" ht="15">
      <c r="A6431" s="28" t="s">
        <v>730</v>
      </c>
      <c r="B6431" s="205" t="s">
        <v>1558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>
        <v>509.79999999999745</v>
      </c>
      <c r="J6431" s="216">
        <v>718.80000000000291</v>
      </c>
      <c r="K6431" s="9">
        <v>505.19999999999709</v>
      </c>
      <c r="L6431" s="9">
        <v>685.39999999995564</v>
      </c>
      <c r="M6431" s="9"/>
      <c r="O6431" s="67">
        <v>2419.199999999953</v>
      </c>
      <c r="Q6431" t="s">
        <v>288</v>
      </c>
      <c r="T6431"/>
      <c r="U6431" s="273"/>
      <c r="V6431" s="63"/>
      <c r="W6431" s="282"/>
      <c r="X6431" s="317"/>
      <c r="Y6431" s="63"/>
      <c r="AA6431" s="50"/>
    </row>
    <row r="6432" spans="1:27" ht="15">
      <c r="A6432" s="28" t="s">
        <v>738</v>
      </c>
      <c r="B6432" s="205" t="s">
        <v>1565</v>
      </c>
      <c r="C6432" s="3"/>
      <c r="D6432" s="3"/>
      <c r="E6432" s="9" t="s">
        <v>278</v>
      </c>
      <c r="F6432" s="9" t="s">
        <v>278</v>
      </c>
      <c r="G6432" s="9" t="s">
        <v>278</v>
      </c>
      <c r="H6432" s="9" t="s">
        <v>278</v>
      </c>
      <c r="I6432" s="9">
        <v>545.15000000000146</v>
      </c>
      <c r="J6432" s="9">
        <v>615.59999999999854</v>
      </c>
      <c r="K6432" s="9">
        <v>538.69999999998618</v>
      </c>
      <c r="L6432" s="9">
        <v>656.79999999989889</v>
      </c>
      <c r="M6432" s="9"/>
      <c r="O6432" s="67">
        <v>2356.2499999998849</v>
      </c>
      <c r="T6432"/>
      <c r="U6432" s="273"/>
      <c r="V6432" s="63"/>
      <c r="W6432" s="283"/>
      <c r="X6432" s="317"/>
      <c r="Y6432" s="63"/>
      <c r="AA6432" s="50"/>
    </row>
    <row r="6433" spans="1:27" ht="15">
      <c r="A6433" s="28" t="s">
        <v>742</v>
      </c>
      <c r="B6433" s="63" t="s">
        <v>156</v>
      </c>
      <c r="E6433" s="9" t="s">
        <v>278</v>
      </c>
      <c r="F6433" s="9" t="s">
        <v>278</v>
      </c>
      <c r="G6433" s="9">
        <v>330.6</v>
      </c>
      <c r="H6433" s="216">
        <v>457.70000000000437</v>
      </c>
      <c r="I6433" s="216">
        <v>787.29999999999927</v>
      </c>
      <c r="J6433" s="9">
        <v>492.40000000000509</v>
      </c>
      <c r="K6433" s="9">
        <v>248.90000000000873</v>
      </c>
      <c r="L6433" s="9" t="s">
        <v>278</v>
      </c>
      <c r="M6433" s="9"/>
      <c r="O6433" s="67">
        <v>2316.9000000000174</v>
      </c>
      <c r="Q6433" t="s">
        <v>336</v>
      </c>
      <c r="S6433" s="3"/>
      <c r="T6433" s="3"/>
      <c r="U6433" s="63"/>
      <c r="V6433" s="63"/>
      <c r="W6433" s="265"/>
      <c r="X6433" s="317"/>
      <c r="Y6433" s="63"/>
      <c r="AA6433" s="50"/>
    </row>
    <row r="6434" spans="1:27" ht="15">
      <c r="A6434" s="28" t="s">
        <v>743</v>
      </c>
      <c r="B6434" s="63" t="s">
        <v>721</v>
      </c>
      <c r="E6434" s="9" t="s">
        <v>278</v>
      </c>
      <c r="F6434" s="9" t="s">
        <v>278</v>
      </c>
      <c r="G6434" s="9" t="s">
        <v>278</v>
      </c>
      <c r="H6434" s="9">
        <v>286.50000000000364</v>
      </c>
      <c r="I6434" s="9">
        <v>438.70000000000618</v>
      </c>
      <c r="J6434" s="9">
        <v>565.49999999999636</v>
      </c>
      <c r="K6434" s="9">
        <v>570.09999999999854</v>
      </c>
      <c r="L6434" s="9">
        <v>422.79999999991776</v>
      </c>
      <c r="M6434" s="9"/>
      <c r="O6434" s="67">
        <v>2283.5999999999226</v>
      </c>
      <c r="T6434"/>
      <c r="U6434" s="273"/>
      <c r="V6434" s="63"/>
      <c r="W6434" s="283"/>
      <c r="X6434" s="317"/>
      <c r="Y6434" s="63"/>
      <c r="AA6434" s="50"/>
    </row>
    <row r="6435" spans="1:27" ht="15">
      <c r="A6435" s="28" t="s">
        <v>744</v>
      </c>
      <c r="B6435" s="205" t="s">
        <v>1559</v>
      </c>
      <c r="C6435" s="3"/>
      <c r="D6435" s="3"/>
      <c r="E6435" s="9" t="s">
        <v>278</v>
      </c>
      <c r="F6435" s="9" t="s">
        <v>278</v>
      </c>
      <c r="G6435" s="9" t="s">
        <v>278</v>
      </c>
      <c r="H6435" s="9" t="s">
        <v>278</v>
      </c>
      <c r="I6435" s="9">
        <v>553.59999999999854</v>
      </c>
      <c r="J6435" s="9">
        <v>507.89999999999782</v>
      </c>
      <c r="K6435" s="9">
        <v>538.80000000000291</v>
      </c>
      <c r="L6435" s="9">
        <v>672.09999999979993</v>
      </c>
      <c r="M6435" s="9"/>
      <c r="O6435" s="67">
        <v>2272.3999999997991</v>
      </c>
      <c r="T6435"/>
      <c r="U6435" s="218"/>
      <c r="V6435" s="63"/>
      <c r="W6435" s="283"/>
      <c r="X6435" s="317"/>
      <c r="Y6435" s="63"/>
      <c r="AA6435" s="50"/>
    </row>
    <row r="6436" spans="1:27" ht="15">
      <c r="A6436" s="28" t="s">
        <v>750</v>
      </c>
      <c r="B6436" s="63" t="s">
        <v>690</v>
      </c>
      <c r="E6436" s="9" t="s">
        <v>278</v>
      </c>
      <c r="F6436" s="9" t="s">
        <v>278</v>
      </c>
      <c r="G6436" s="9" t="s">
        <v>278</v>
      </c>
      <c r="H6436" s="9">
        <v>300.20000000000073</v>
      </c>
      <c r="I6436" s="9">
        <v>477.39999999999782</v>
      </c>
      <c r="J6436" s="9">
        <v>524.09999999999127</v>
      </c>
      <c r="K6436" s="9">
        <v>482.89999999999418</v>
      </c>
      <c r="L6436" s="9">
        <v>481.64999999989521</v>
      </c>
      <c r="M6436" s="9"/>
      <c r="O6436" s="67">
        <v>2266.249999999879</v>
      </c>
      <c r="T6436"/>
      <c r="U6436" s="63"/>
      <c r="V6436" s="63"/>
      <c r="W6436" s="283"/>
      <c r="X6436" s="317"/>
      <c r="Y6436" s="63"/>
      <c r="AA6436" s="50"/>
    </row>
    <row r="6437" spans="1:27" ht="15">
      <c r="A6437" s="28" t="s">
        <v>751</v>
      </c>
      <c r="B6437" s="205" t="s">
        <v>1560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>
        <v>535.79999999999745</v>
      </c>
      <c r="J6437" s="9">
        <v>495.5</v>
      </c>
      <c r="K6437" s="9">
        <v>579.80000000000655</v>
      </c>
      <c r="L6437" s="9">
        <v>615.09999999995853</v>
      </c>
      <c r="M6437" s="9"/>
      <c r="O6437" s="67">
        <v>2226.1999999999625</v>
      </c>
      <c r="T6437"/>
      <c r="U6437" s="63"/>
      <c r="V6437" s="63"/>
      <c r="W6437" s="265"/>
      <c r="X6437" s="317"/>
      <c r="Y6437" s="63"/>
      <c r="AA6437" s="50"/>
    </row>
    <row r="6438" spans="1:27" ht="15">
      <c r="A6438" s="28" t="s">
        <v>752</v>
      </c>
      <c r="B6438" s="205" t="s">
        <v>1549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383.80000000000109</v>
      </c>
      <c r="J6438" s="9">
        <v>646.99999999999636</v>
      </c>
      <c r="K6438" s="9">
        <v>541.49999999999636</v>
      </c>
      <c r="L6438" s="9">
        <v>605.800000000056</v>
      </c>
      <c r="M6438" s="9"/>
      <c r="O6438" s="67">
        <v>2178.1000000000499</v>
      </c>
      <c r="T6438"/>
      <c r="U6438" s="63"/>
      <c r="V6438" s="63"/>
      <c r="W6438" s="265"/>
      <c r="X6438" s="317"/>
      <c r="Y6438" s="63"/>
      <c r="AA6438" s="50"/>
    </row>
    <row r="6439" spans="1:27" ht="15">
      <c r="A6439" s="28" t="s">
        <v>754</v>
      </c>
      <c r="B6439" s="205" t="s">
        <v>1561</v>
      </c>
      <c r="C6439" s="3"/>
      <c r="D6439" s="3"/>
      <c r="E6439" s="9" t="s">
        <v>278</v>
      </c>
      <c r="F6439" s="9" t="s">
        <v>278</v>
      </c>
      <c r="G6439" s="9" t="s">
        <v>278</v>
      </c>
      <c r="H6439" s="9" t="s">
        <v>278</v>
      </c>
      <c r="I6439" s="9">
        <v>438.39999999999782</v>
      </c>
      <c r="J6439" s="9">
        <v>541.29999999999563</v>
      </c>
      <c r="K6439" s="9">
        <v>493.45000000001164</v>
      </c>
      <c r="L6439" s="9">
        <v>694.60000000006778</v>
      </c>
      <c r="M6439" s="9"/>
      <c r="O6439" s="67">
        <v>2167.7500000000728</v>
      </c>
      <c r="T6439"/>
      <c r="U6439" s="63"/>
      <c r="V6439" s="63"/>
      <c r="W6439" s="283"/>
      <c r="X6439" s="317"/>
      <c r="Y6439" s="63"/>
      <c r="AA6439" s="50"/>
    </row>
    <row r="6440" spans="1:27" ht="15">
      <c r="A6440" s="28" t="s">
        <v>755</v>
      </c>
      <c r="B6440" s="63" t="s">
        <v>35</v>
      </c>
      <c r="E6440" s="9">
        <v>271</v>
      </c>
      <c r="F6440" s="9">
        <v>490.3</v>
      </c>
      <c r="G6440" s="9">
        <v>581.9</v>
      </c>
      <c r="H6440" s="9">
        <v>330.20000000000073</v>
      </c>
      <c r="I6440" s="9">
        <v>483.19999999999891</v>
      </c>
      <c r="J6440" s="9" t="s">
        <v>278</v>
      </c>
      <c r="K6440" s="9" t="s">
        <v>278</v>
      </c>
      <c r="L6440" s="9" t="s">
        <v>278</v>
      </c>
      <c r="M6440" s="9"/>
      <c r="O6440" s="67">
        <v>2156.5999999999995</v>
      </c>
      <c r="S6440" s="3"/>
      <c r="T6440" s="3"/>
      <c r="U6440" s="273"/>
      <c r="V6440" s="63"/>
      <c r="W6440" s="283"/>
      <c r="X6440" s="317"/>
      <c r="Y6440" s="63"/>
      <c r="AA6440" s="50"/>
    </row>
    <row r="6441" spans="1:27" ht="15">
      <c r="A6441" s="28" t="s">
        <v>756</v>
      </c>
      <c r="B6441" s="205" t="s">
        <v>1567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212">
        <v>811.10000000000218</v>
      </c>
      <c r="J6441" s="212">
        <v>825.29999999999927</v>
      </c>
      <c r="K6441" s="9">
        <v>480.19999999999345</v>
      </c>
      <c r="L6441" s="9" t="s">
        <v>278</v>
      </c>
      <c r="M6441" s="9"/>
      <c r="O6441" s="67">
        <v>2116.5999999999949</v>
      </c>
      <c r="Q6441" t="s">
        <v>357</v>
      </c>
      <c r="T6441"/>
      <c r="U6441" s="63"/>
      <c r="V6441" s="63"/>
      <c r="W6441" s="283"/>
      <c r="X6441" s="317"/>
      <c r="Y6441" s="63"/>
      <c r="AA6441" s="50"/>
    </row>
    <row r="6442" spans="1:27" ht="15">
      <c r="A6442" s="28" t="s">
        <v>759</v>
      </c>
      <c r="B6442" s="273" t="s">
        <v>1894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9">
        <v>519.09999999999491</v>
      </c>
      <c r="K6442" s="9">
        <v>551.09999999999854</v>
      </c>
      <c r="L6442" s="9">
        <v>811.90000000000646</v>
      </c>
      <c r="M6442" s="9"/>
      <c r="O6442" s="67">
        <v>1882.1</v>
      </c>
      <c r="T6442"/>
      <c r="U6442" s="218"/>
      <c r="V6442" s="63"/>
      <c r="W6442" s="283"/>
      <c r="X6442" s="317"/>
      <c r="Y6442" s="63"/>
      <c r="AA6442" s="50"/>
    </row>
    <row r="6443" spans="1:27" ht="15">
      <c r="A6443" s="28" t="s">
        <v>841</v>
      </c>
      <c r="B6443" s="63" t="s">
        <v>29</v>
      </c>
      <c r="E6443" s="216">
        <v>557.29999999999995</v>
      </c>
      <c r="F6443" s="9">
        <v>451.2</v>
      </c>
      <c r="G6443" s="9">
        <v>464</v>
      </c>
      <c r="H6443" s="9" t="s">
        <v>278</v>
      </c>
      <c r="I6443" s="9" t="s">
        <v>278</v>
      </c>
      <c r="J6443" s="9">
        <v>345.79999999999927</v>
      </c>
      <c r="K6443" s="9" t="s">
        <v>278</v>
      </c>
      <c r="L6443" s="9" t="s">
        <v>278</v>
      </c>
      <c r="M6443" s="9"/>
      <c r="O6443" s="67">
        <v>1818.2999999999993</v>
      </c>
      <c r="Q6443" t="s">
        <v>288</v>
      </c>
      <c r="S6443" s="3"/>
      <c r="T6443" s="3"/>
      <c r="U6443" s="218"/>
      <c r="V6443" s="63"/>
      <c r="W6443" s="282"/>
      <c r="X6443" s="317"/>
      <c r="Y6443" s="63"/>
      <c r="AA6443" s="50"/>
    </row>
    <row r="6444" spans="1:27" ht="15">
      <c r="A6444" s="28" t="s">
        <v>842</v>
      </c>
      <c r="B6444" s="273" t="s">
        <v>1891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>
        <v>572.30000000001019</v>
      </c>
      <c r="K6444" s="9">
        <v>644.60000000000582</v>
      </c>
      <c r="L6444" s="9">
        <v>598.39999999993597</v>
      </c>
      <c r="M6444" s="9"/>
      <c r="O6444" s="67">
        <v>1815.299999999952</v>
      </c>
      <c r="T6444"/>
      <c r="U6444" s="63"/>
      <c r="V6444" s="63"/>
      <c r="W6444" s="265"/>
      <c r="X6444" s="317"/>
      <c r="Y6444" s="63"/>
      <c r="AA6444" s="50"/>
    </row>
    <row r="6445" spans="1:27" ht="15">
      <c r="A6445" s="28" t="s">
        <v>843</v>
      </c>
      <c r="B6445" s="63" t="s">
        <v>685</v>
      </c>
      <c r="E6445" s="9" t="s">
        <v>278</v>
      </c>
      <c r="F6445" s="9" t="s">
        <v>278</v>
      </c>
      <c r="G6445" s="9" t="s">
        <v>278</v>
      </c>
      <c r="H6445" s="9">
        <v>210.30000000001019</v>
      </c>
      <c r="I6445" s="9">
        <v>330.29999999999927</v>
      </c>
      <c r="J6445" s="9">
        <v>49.099999999998545</v>
      </c>
      <c r="K6445" s="9">
        <v>439.59999999999491</v>
      </c>
      <c r="L6445" s="9">
        <v>659.70000000005598</v>
      </c>
      <c r="M6445" s="9"/>
      <c r="O6445" s="67">
        <v>1689.0000000000589</v>
      </c>
      <c r="T6445"/>
      <c r="U6445" s="63"/>
      <c r="V6445" s="63"/>
      <c r="W6445" s="283"/>
      <c r="X6445" s="317"/>
      <c r="Y6445" s="63"/>
      <c r="AA6445" s="50"/>
    </row>
    <row r="6446" spans="1:27" ht="15">
      <c r="A6446" s="28" t="s">
        <v>844</v>
      </c>
      <c r="B6446" s="205" t="s">
        <v>1550</v>
      </c>
      <c r="C6446" s="3"/>
      <c r="D6446" s="3"/>
      <c r="E6446" s="9" t="s">
        <v>278</v>
      </c>
      <c r="F6446" s="9" t="s">
        <v>278</v>
      </c>
      <c r="G6446" s="9" t="s">
        <v>278</v>
      </c>
      <c r="H6446" s="9" t="s">
        <v>278</v>
      </c>
      <c r="I6446" s="9">
        <v>366.59999999999854</v>
      </c>
      <c r="J6446" s="9">
        <v>289.10000000000036</v>
      </c>
      <c r="K6446" s="9">
        <v>562.09999999999854</v>
      </c>
      <c r="L6446" s="9">
        <v>453.90000000001163</v>
      </c>
      <c r="M6446" s="9"/>
      <c r="O6446" s="67">
        <v>1671.7000000000091</v>
      </c>
      <c r="T6446"/>
      <c r="U6446" s="273"/>
      <c r="V6446" s="63"/>
      <c r="W6446" s="282"/>
      <c r="X6446" s="317"/>
      <c r="Y6446" s="63"/>
      <c r="AA6446" s="50"/>
    </row>
    <row r="6447" spans="1:27" ht="15">
      <c r="A6447" s="28" t="s">
        <v>845</v>
      </c>
      <c r="B6447" s="273" t="s">
        <v>1888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 t="s">
        <v>278</v>
      </c>
      <c r="J6447" s="9">
        <v>565.69999999999709</v>
      </c>
      <c r="K6447" s="9">
        <v>457.25000000000728</v>
      </c>
      <c r="L6447" s="9">
        <v>639.19999999997231</v>
      </c>
      <c r="M6447" s="9"/>
      <c r="O6447" s="67">
        <v>1662.1499999999767</v>
      </c>
      <c r="T6447"/>
      <c r="U6447" s="63"/>
      <c r="V6447" s="63"/>
      <c r="W6447" s="282"/>
      <c r="X6447" s="317"/>
      <c r="Y6447" s="63"/>
      <c r="AA6447" s="50"/>
    </row>
    <row r="6448" spans="1:27" ht="15">
      <c r="A6448" s="28" t="s">
        <v>846</v>
      </c>
      <c r="B6448" s="273" t="s">
        <v>1890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>
        <v>357</v>
      </c>
      <c r="K6448" s="9">
        <v>522</v>
      </c>
      <c r="L6448" s="9">
        <v>777.40000000000953</v>
      </c>
      <c r="M6448" s="9"/>
      <c r="O6448" s="67">
        <v>1656.4000000000096</v>
      </c>
      <c r="T6448"/>
      <c r="U6448" s="273"/>
      <c r="V6448" s="63"/>
      <c r="W6448" s="283"/>
      <c r="X6448" s="317"/>
      <c r="Y6448" s="63"/>
      <c r="AA6448" s="50"/>
    </row>
    <row r="6449" spans="1:27" ht="15">
      <c r="A6449" s="28" t="s">
        <v>847</v>
      </c>
      <c r="B6449" s="273" t="s">
        <v>1886</v>
      </c>
      <c r="C6449" s="3"/>
      <c r="D6449" s="3"/>
      <c r="E6449" s="9" t="s">
        <v>278</v>
      </c>
      <c r="F6449" s="9" t="s">
        <v>278</v>
      </c>
      <c r="G6449" s="9" t="s">
        <v>278</v>
      </c>
      <c r="H6449" s="9" t="s">
        <v>278</v>
      </c>
      <c r="I6449" s="9" t="s">
        <v>278</v>
      </c>
      <c r="J6449" s="9">
        <v>463.200000000008</v>
      </c>
      <c r="K6449" s="9">
        <v>629.70000000000073</v>
      </c>
      <c r="L6449" s="9">
        <v>504.10000000004732</v>
      </c>
      <c r="M6449" s="9"/>
      <c r="O6449" s="67">
        <v>1597.0000000000559</v>
      </c>
      <c r="T6449"/>
      <c r="U6449" s="63"/>
      <c r="V6449" s="63"/>
      <c r="W6449" s="265"/>
      <c r="X6449" s="317"/>
      <c r="Y6449" s="63"/>
      <c r="AA6449" s="50"/>
    </row>
    <row r="6450" spans="1:27" ht="15">
      <c r="A6450" s="28" t="s">
        <v>848</v>
      </c>
      <c r="B6450" s="205" t="s">
        <v>1563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>
        <v>373.99999999999818</v>
      </c>
      <c r="J6450" s="9">
        <v>432.19999999998981</v>
      </c>
      <c r="K6450" s="9">
        <v>248.09999999999854</v>
      </c>
      <c r="L6450" s="9">
        <v>480.54999999998546</v>
      </c>
      <c r="M6450" s="9"/>
      <c r="O6450" s="67">
        <v>1534.8499999999719</v>
      </c>
      <c r="T6450"/>
      <c r="U6450" s="63"/>
      <c r="V6450" s="63"/>
      <c r="W6450" s="282"/>
      <c r="X6450" s="317"/>
      <c r="Y6450" s="63"/>
      <c r="AA6450" s="50"/>
    </row>
    <row r="6451" spans="1:27" ht="15">
      <c r="A6451" s="28" t="s">
        <v>849</v>
      </c>
      <c r="B6451" s="273" t="s">
        <v>1924</v>
      </c>
      <c r="C6451" s="3"/>
      <c r="D6451" s="3"/>
      <c r="E6451" s="9" t="s">
        <v>278</v>
      </c>
      <c r="F6451" s="9" t="s">
        <v>278</v>
      </c>
      <c r="G6451" s="9" t="s">
        <v>278</v>
      </c>
      <c r="H6451" s="9" t="s">
        <v>278</v>
      </c>
      <c r="I6451" s="9" t="s">
        <v>278</v>
      </c>
      <c r="J6451" s="9" t="s">
        <v>278</v>
      </c>
      <c r="K6451" s="9">
        <v>588.00000000001091</v>
      </c>
      <c r="L6451" s="216">
        <v>937.15000000001601</v>
      </c>
      <c r="M6451" s="216"/>
      <c r="O6451" s="67">
        <v>1525.1500000000269</v>
      </c>
      <c r="Q6451" t="s">
        <v>283</v>
      </c>
      <c r="T6451"/>
      <c r="U6451" s="63"/>
      <c r="V6451" s="63"/>
      <c r="W6451" s="283"/>
      <c r="X6451" s="317"/>
      <c r="Y6451" s="63"/>
      <c r="AA6451" s="50"/>
    </row>
    <row r="6452" spans="1:27" ht="15">
      <c r="A6452" s="28" t="s">
        <v>850</v>
      </c>
      <c r="B6452" s="273" t="s">
        <v>1883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>
        <v>407.79999999999927</v>
      </c>
      <c r="K6452" s="9">
        <v>612.49999999999818</v>
      </c>
      <c r="L6452" s="9">
        <v>495.69999999998544</v>
      </c>
      <c r="M6452" s="9"/>
      <c r="O6452" s="67">
        <v>1515.9999999999829</v>
      </c>
      <c r="T6452"/>
      <c r="U6452" s="63"/>
      <c r="V6452" s="63"/>
      <c r="W6452" s="283"/>
      <c r="X6452" s="317"/>
      <c r="Y6452" s="63"/>
      <c r="AA6452" s="50"/>
    </row>
    <row r="6453" spans="1:27" ht="15">
      <c r="A6453" s="28" t="s">
        <v>851</v>
      </c>
      <c r="B6453" s="205" t="s">
        <v>1551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>
        <v>543.19999999999891</v>
      </c>
      <c r="J6453" s="213">
        <v>930.40000000000509</v>
      </c>
      <c r="K6453" s="9" t="s">
        <v>278</v>
      </c>
      <c r="L6453" s="9" t="s">
        <v>278</v>
      </c>
      <c r="M6453" s="9"/>
      <c r="O6453" s="67">
        <v>1473.600000000004</v>
      </c>
      <c r="Q6453" t="s">
        <v>281</v>
      </c>
      <c r="T6453" s="215" t="s">
        <v>1705</v>
      </c>
      <c r="U6453" s="218"/>
      <c r="V6453" s="63"/>
      <c r="W6453" s="283"/>
      <c r="X6453" s="317"/>
      <c r="Y6453" s="63"/>
      <c r="AA6453" s="50"/>
    </row>
    <row r="6454" spans="1:27" ht="15">
      <c r="A6454" s="28" t="s">
        <v>852</v>
      </c>
      <c r="B6454" s="63" t="s">
        <v>158</v>
      </c>
      <c r="E6454" s="9" t="s">
        <v>278</v>
      </c>
      <c r="F6454" s="9" t="s">
        <v>278</v>
      </c>
      <c r="G6454" s="9">
        <v>455.6</v>
      </c>
      <c r="H6454" s="9">
        <v>291.99999999999272</v>
      </c>
      <c r="I6454" s="9">
        <v>700.30000000000109</v>
      </c>
      <c r="J6454" s="9" t="s">
        <v>278</v>
      </c>
      <c r="K6454" s="9" t="s">
        <v>278</v>
      </c>
      <c r="L6454" s="9" t="s">
        <v>278</v>
      </c>
      <c r="M6454" s="9"/>
      <c r="O6454" s="67">
        <v>1447.8999999999937</v>
      </c>
      <c r="T6454"/>
      <c r="U6454" s="63"/>
      <c r="V6454" s="63"/>
      <c r="W6454" s="265"/>
      <c r="X6454" s="317"/>
      <c r="Y6454" s="63"/>
      <c r="AA6454" s="50"/>
    </row>
    <row r="6455" spans="1:27" ht="15">
      <c r="A6455" s="28" t="s">
        <v>853</v>
      </c>
      <c r="B6455" s="273" t="s">
        <v>1899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>
        <v>526</v>
      </c>
      <c r="L6455" s="216">
        <v>918.89999999995416</v>
      </c>
      <c r="M6455" s="216"/>
      <c r="O6455" s="67">
        <v>1444.8999999999542</v>
      </c>
      <c r="Q6455" t="s">
        <v>284</v>
      </c>
      <c r="T6455"/>
      <c r="U6455" s="273"/>
      <c r="V6455" s="63"/>
      <c r="W6455" s="283"/>
      <c r="X6455" s="317"/>
      <c r="Y6455" s="63"/>
      <c r="AA6455" s="50"/>
    </row>
    <row r="6456" spans="1:27" ht="15">
      <c r="A6456" s="28" t="s">
        <v>854</v>
      </c>
      <c r="B6456" s="273" t="s">
        <v>1882</v>
      </c>
      <c r="C6456" s="3"/>
      <c r="D6456" s="3"/>
      <c r="E6456" s="9" t="s">
        <v>278</v>
      </c>
      <c r="F6456" s="9" t="s">
        <v>278</v>
      </c>
      <c r="G6456" s="9" t="s">
        <v>278</v>
      </c>
      <c r="H6456" s="9" t="s">
        <v>278</v>
      </c>
      <c r="I6456" s="9" t="s">
        <v>278</v>
      </c>
      <c r="J6456" s="9">
        <v>415.00000000000364</v>
      </c>
      <c r="K6456" s="9">
        <v>390.49999999999636</v>
      </c>
      <c r="L6456" s="9">
        <v>636.40000000007569</v>
      </c>
      <c r="M6456" s="9"/>
      <c r="O6456" s="67">
        <v>1441.9000000000756</v>
      </c>
      <c r="T6456"/>
      <c r="U6456" s="273"/>
      <c r="V6456" s="63"/>
      <c r="W6456" s="283"/>
      <c r="X6456" s="317"/>
      <c r="Y6456" s="63"/>
      <c r="AA6456" s="50"/>
    </row>
    <row r="6457" spans="1:27" ht="15">
      <c r="A6457" s="28" t="s">
        <v>855</v>
      </c>
      <c r="B6457" s="63" t="s">
        <v>178</v>
      </c>
      <c r="E6457" s="9">
        <v>458.7</v>
      </c>
      <c r="F6457" s="213">
        <v>939.3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 t="s">
        <v>278</v>
      </c>
      <c r="M6457" s="9"/>
      <c r="O6457" s="67">
        <v>1398</v>
      </c>
      <c r="Q6457" t="s">
        <v>281</v>
      </c>
      <c r="S6457" s="3"/>
      <c r="T6457" s="3" t="s">
        <v>1705</v>
      </c>
      <c r="U6457" s="63"/>
      <c r="V6457" s="63"/>
      <c r="W6457" s="283"/>
      <c r="X6457" s="317"/>
      <c r="Y6457" s="63"/>
      <c r="AA6457" s="50"/>
    </row>
    <row r="6458" spans="1:27" ht="15">
      <c r="A6458" s="28" t="s">
        <v>856</v>
      </c>
      <c r="B6458" s="273" t="s">
        <v>1898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>
        <v>519.60000000000582</v>
      </c>
      <c r="L6458" s="9">
        <v>776.0000000000291</v>
      </c>
      <c r="M6458" s="9"/>
      <c r="O6458" s="67">
        <v>1295.6000000000349</v>
      </c>
      <c r="T6458"/>
      <c r="U6458" s="63"/>
      <c r="V6458" s="63"/>
      <c r="W6458" s="283"/>
      <c r="X6458" s="317"/>
      <c r="Y6458" s="63"/>
      <c r="AA6458" s="50"/>
    </row>
    <row r="6459" spans="1:27" ht="15">
      <c r="A6459" s="28" t="s">
        <v>857</v>
      </c>
      <c r="B6459" s="273" t="s">
        <v>1900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>
        <v>447.59999999999854</v>
      </c>
      <c r="L6459" s="9">
        <v>799.00000000004002</v>
      </c>
      <c r="M6459" s="9"/>
      <c r="O6459" s="67">
        <v>1246.6000000000386</v>
      </c>
      <c r="T6459"/>
      <c r="U6459" s="273"/>
      <c r="V6459" s="63"/>
      <c r="W6459" s="283"/>
      <c r="X6459" s="317"/>
      <c r="Y6459" s="63"/>
      <c r="AA6459" s="50"/>
    </row>
    <row r="6460" spans="1:27" ht="15">
      <c r="A6460" s="28" t="s">
        <v>858</v>
      </c>
      <c r="B6460" s="63" t="s">
        <v>2558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213">
        <v>1234.00000000004</v>
      </c>
      <c r="M6460" s="213"/>
      <c r="N6460" s="67"/>
      <c r="O6460" s="67">
        <v>1234.00000000004</v>
      </c>
      <c r="Q6460" t="s">
        <v>281</v>
      </c>
      <c r="T6460" s="215" t="s">
        <v>1705</v>
      </c>
      <c r="U6460" s="273"/>
      <c r="V6460" s="63"/>
      <c r="W6460" s="283"/>
      <c r="X6460" s="317"/>
      <c r="Y6460" s="63"/>
      <c r="AA6460" s="50"/>
    </row>
    <row r="6461" spans="1:27" ht="15">
      <c r="A6461" s="28" t="s">
        <v>859</v>
      </c>
      <c r="B6461" s="273" t="s">
        <v>1889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>
        <v>591.5</v>
      </c>
      <c r="K6461" s="9">
        <v>582.39999999999782</v>
      </c>
      <c r="L6461" s="9" t="s">
        <v>278</v>
      </c>
      <c r="M6461" s="9"/>
      <c r="O6461" s="67">
        <v>1173.8999999999978</v>
      </c>
      <c r="T6461"/>
      <c r="U6461" s="63"/>
      <c r="V6461" s="63"/>
      <c r="W6461" s="265"/>
      <c r="X6461" s="317"/>
      <c r="Y6461" s="63"/>
      <c r="AA6461" s="50"/>
    </row>
    <row r="6462" spans="1:27" ht="15">
      <c r="A6462" s="28" t="s">
        <v>860</v>
      </c>
      <c r="B6462" s="63" t="s">
        <v>726</v>
      </c>
      <c r="E6462" s="9" t="s">
        <v>278</v>
      </c>
      <c r="F6462" s="9" t="s">
        <v>278</v>
      </c>
      <c r="G6462" s="9" t="s">
        <v>278</v>
      </c>
      <c r="H6462" s="9">
        <v>394.15000000000873</v>
      </c>
      <c r="I6462" s="9">
        <v>778.84999999999854</v>
      </c>
      <c r="J6462" s="9" t="s">
        <v>278</v>
      </c>
      <c r="K6462" s="9" t="s">
        <v>278</v>
      </c>
      <c r="L6462" s="9" t="s">
        <v>278</v>
      </c>
      <c r="M6462" s="9"/>
      <c r="O6462" s="67">
        <v>1173.0000000000073</v>
      </c>
      <c r="T6462"/>
      <c r="U6462" s="63"/>
      <c r="V6462" s="63"/>
      <c r="W6462" s="283"/>
      <c r="X6462" s="317"/>
      <c r="Y6462" s="63"/>
      <c r="AA6462" s="50"/>
    </row>
    <row r="6463" spans="1:27" ht="15">
      <c r="A6463" s="28" t="s">
        <v>861</v>
      </c>
      <c r="B6463" s="273" t="s">
        <v>1887</v>
      </c>
      <c r="C6463" s="3"/>
      <c r="D6463" s="3"/>
      <c r="E6463" s="9" t="s">
        <v>278</v>
      </c>
      <c r="F6463" s="9" t="s">
        <v>278</v>
      </c>
      <c r="G6463" s="9" t="s">
        <v>278</v>
      </c>
      <c r="H6463" s="9" t="s">
        <v>278</v>
      </c>
      <c r="I6463" s="9" t="s">
        <v>278</v>
      </c>
      <c r="J6463" s="9">
        <v>503.59999999999854</v>
      </c>
      <c r="K6463" s="9">
        <v>461.90000000000146</v>
      </c>
      <c r="L6463" s="9">
        <v>201.10000000002765</v>
      </c>
      <c r="M6463" s="9"/>
      <c r="O6463" s="67">
        <v>1166.6000000000276</v>
      </c>
      <c r="T6463"/>
      <c r="U6463" s="63"/>
      <c r="V6463" s="63"/>
      <c r="W6463" s="265"/>
      <c r="X6463" s="317"/>
      <c r="Y6463" s="63"/>
      <c r="AA6463" s="50"/>
    </row>
    <row r="6464" spans="1:27" ht="15">
      <c r="A6464" s="28" t="s">
        <v>862</v>
      </c>
      <c r="B6464" s="273" t="s">
        <v>2003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>
        <v>460.50000000000728</v>
      </c>
      <c r="L6464" s="9">
        <v>653.30000000005816</v>
      </c>
      <c r="M6464" s="9"/>
      <c r="O6464" s="67">
        <v>1113.8000000000654</v>
      </c>
      <c r="T6464"/>
      <c r="U6464" s="273"/>
      <c r="V6464" s="63"/>
      <c r="W6464" s="283"/>
      <c r="X6464" s="317"/>
      <c r="Y6464" s="63"/>
      <c r="AA6464" s="50"/>
    </row>
    <row r="6465" spans="1:27" ht="15">
      <c r="A6465" s="28" t="s">
        <v>863</v>
      </c>
      <c r="B6465" s="63" t="s">
        <v>701</v>
      </c>
      <c r="E6465" s="9" t="s">
        <v>278</v>
      </c>
      <c r="F6465" s="9" t="s">
        <v>278</v>
      </c>
      <c r="G6465" s="9" t="s">
        <v>278</v>
      </c>
      <c r="H6465" s="9">
        <v>428.20000000001164</v>
      </c>
      <c r="I6465" s="9">
        <v>643.89999999999782</v>
      </c>
      <c r="J6465" s="9" t="s">
        <v>278</v>
      </c>
      <c r="K6465" s="9" t="s">
        <v>278</v>
      </c>
      <c r="L6465" s="9" t="s">
        <v>278</v>
      </c>
      <c r="M6465" s="9"/>
      <c r="O6465" s="67">
        <v>1072.1000000000095</v>
      </c>
      <c r="T6465"/>
      <c r="U6465" s="63"/>
      <c r="V6465" s="63"/>
      <c r="W6465" s="265"/>
      <c r="X6465" s="317"/>
      <c r="Y6465" s="63"/>
      <c r="AA6465" s="50"/>
    </row>
    <row r="6466" spans="1:27" ht="15">
      <c r="A6466" s="28" t="s">
        <v>864</v>
      </c>
      <c r="B6466" s="273" t="s">
        <v>1905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>
        <v>506.19999999999709</v>
      </c>
      <c r="L6466" s="9">
        <v>530.20000000000368</v>
      </c>
      <c r="M6466" s="9"/>
      <c r="O6466" s="67">
        <v>1036.4000000000008</v>
      </c>
      <c r="T6466"/>
      <c r="U6466" s="273"/>
      <c r="V6466" s="63"/>
      <c r="W6466" s="282"/>
      <c r="X6466" s="317"/>
      <c r="Y6466" s="63"/>
      <c r="AA6466" s="50"/>
    </row>
    <row r="6467" spans="1:27" ht="15">
      <c r="A6467" s="28" t="s">
        <v>865</v>
      </c>
      <c r="B6467" s="273" t="s">
        <v>1902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535.59999999999854</v>
      </c>
      <c r="L6467" s="9">
        <v>479.00000000006258</v>
      </c>
      <c r="M6467" s="9"/>
      <c r="O6467" s="67">
        <v>1014.6000000000611</v>
      </c>
      <c r="T6467"/>
      <c r="U6467" s="63"/>
      <c r="V6467" s="63"/>
      <c r="W6467" s="283"/>
      <c r="X6467" s="317"/>
      <c r="Y6467" s="63"/>
      <c r="AA6467" s="50"/>
    </row>
    <row r="6468" spans="1:27" ht="15">
      <c r="A6468" s="28" t="s">
        <v>866</v>
      </c>
      <c r="B6468" s="273" t="s">
        <v>1926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>
        <v>612.89999999999782</v>
      </c>
      <c r="L6468" s="9">
        <v>362.99999999998835</v>
      </c>
      <c r="M6468" s="9"/>
      <c r="O6468" s="67">
        <v>975.89999999998622</v>
      </c>
      <c r="T6468"/>
      <c r="U6468" s="63"/>
      <c r="V6468" s="63"/>
      <c r="W6468" s="265"/>
      <c r="X6468" s="317"/>
      <c r="Y6468" s="63"/>
      <c r="AA6468" s="50"/>
    </row>
    <row r="6469" spans="1:27" ht="15">
      <c r="A6469" s="28" t="s">
        <v>867</v>
      </c>
      <c r="B6469" s="63" t="s">
        <v>2556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212">
        <v>957.70000000007201</v>
      </c>
      <c r="M6469" s="212"/>
      <c r="N6469" s="67"/>
      <c r="O6469" s="67">
        <v>957.70000000007201</v>
      </c>
      <c r="Q6469" t="s">
        <v>282</v>
      </c>
      <c r="T6469"/>
      <c r="U6469" s="63"/>
      <c r="V6469" s="63"/>
      <c r="W6469" s="283"/>
      <c r="X6469" s="317"/>
      <c r="Y6469" s="63"/>
      <c r="AA6469" s="50"/>
    </row>
    <row r="6470" spans="1:27" ht="15">
      <c r="A6470" s="28" t="s">
        <v>868</v>
      </c>
      <c r="B6470" s="273" t="s">
        <v>1901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>
        <v>267.89999999999054</v>
      </c>
      <c r="L6470" s="9">
        <v>614.49999999999568</v>
      </c>
      <c r="M6470" s="9"/>
      <c r="O6470" s="67">
        <v>882.39999999998622</v>
      </c>
      <c r="T6470"/>
      <c r="U6470" s="63"/>
      <c r="V6470" s="63"/>
      <c r="W6470" s="282"/>
      <c r="X6470" s="317"/>
      <c r="Y6470" s="63"/>
      <c r="AA6470" s="50"/>
    </row>
    <row r="6471" spans="1:27" ht="15">
      <c r="A6471" s="28" t="s">
        <v>869</v>
      </c>
      <c r="B6471" s="273" t="s">
        <v>2726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484.95000000000073</v>
      </c>
      <c r="L6471" s="9">
        <v>391.70000000006763</v>
      </c>
      <c r="M6471" s="9"/>
      <c r="O6471" s="67">
        <v>876.6500000000683</v>
      </c>
      <c r="T6471"/>
      <c r="U6471" s="63"/>
      <c r="V6471" s="63"/>
      <c r="W6471" s="283"/>
      <c r="X6471" s="317"/>
      <c r="Y6471" s="63"/>
      <c r="AA6471" s="50"/>
    </row>
    <row r="6472" spans="1:27" ht="15">
      <c r="A6472" s="28" t="s">
        <v>870</v>
      </c>
      <c r="B6472" s="273" t="s">
        <v>1927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>
        <v>180.00000000000546</v>
      </c>
      <c r="L6472" s="9">
        <v>665.70000000002483</v>
      </c>
      <c r="M6472" s="9"/>
      <c r="O6472" s="67">
        <v>845.70000000003029</v>
      </c>
      <c r="T6472"/>
      <c r="U6472" s="28"/>
      <c r="V6472" s="63"/>
      <c r="W6472" s="283"/>
      <c r="X6472" s="317"/>
      <c r="Y6472" s="63"/>
      <c r="AA6472" s="50"/>
    </row>
    <row r="6473" spans="1:27" ht="15">
      <c r="A6473" s="28" t="s">
        <v>871</v>
      </c>
      <c r="B6473" s="63" t="s">
        <v>2545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 t="s">
        <v>278</v>
      </c>
      <c r="K6473" s="9" t="s">
        <v>278</v>
      </c>
      <c r="L6473" s="216">
        <v>839.20000000002483</v>
      </c>
      <c r="M6473" s="216"/>
      <c r="N6473" s="67"/>
      <c r="O6473" s="67">
        <v>839.20000000002483</v>
      </c>
      <c r="Q6473" t="s">
        <v>297</v>
      </c>
      <c r="T6473"/>
      <c r="U6473" s="273"/>
      <c r="V6473" s="63"/>
      <c r="W6473" s="283"/>
      <c r="X6473" s="317"/>
      <c r="Y6473" s="63"/>
      <c r="AA6473" s="50"/>
    </row>
    <row r="6474" spans="1:27" ht="15">
      <c r="A6474" s="28" t="s">
        <v>872</v>
      </c>
      <c r="B6474" s="63" t="s">
        <v>2568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216">
        <v>832.8000000000327</v>
      </c>
      <c r="M6474" s="216"/>
      <c r="N6474" s="67"/>
      <c r="O6474" s="67">
        <v>832.8000000000327</v>
      </c>
      <c r="Q6474" t="s">
        <v>292</v>
      </c>
      <c r="T6474"/>
      <c r="U6474" s="218"/>
      <c r="V6474" s="63"/>
      <c r="W6474" s="283"/>
      <c r="X6474" s="317"/>
      <c r="Y6474" s="63"/>
      <c r="AA6474" s="50"/>
    </row>
    <row r="6475" spans="1:27" ht="15">
      <c r="A6475" s="28" t="s">
        <v>873</v>
      </c>
      <c r="B6475" s="63" t="s">
        <v>2547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 t="s">
        <v>278</v>
      </c>
      <c r="J6475" s="9" t="s">
        <v>278</v>
      </c>
      <c r="K6475" s="9" t="s">
        <v>278</v>
      </c>
      <c r="L6475" s="216">
        <v>827.39999999993449</v>
      </c>
      <c r="M6475" s="216"/>
      <c r="N6475" s="67"/>
      <c r="O6475" s="67">
        <v>827.39999999993449</v>
      </c>
      <c r="Q6475" t="s">
        <v>287</v>
      </c>
      <c r="T6475"/>
      <c r="U6475" s="273"/>
      <c r="V6475" s="63"/>
      <c r="W6475" s="283"/>
      <c r="X6475" s="317"/>
      <c r="Y6475" s="63"/>
      <c r="AA6475" s="50"/>
    </row>
    <row r="6476" spans="1:27" ht="15">
      <c r="A6476" s="28" t="s">
        <v>874</v>
      </c>
      <c r="B6476" s="63" t="s">
        <v>2549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 t="s">
        <v>278</v>
      </c>
      <c r="K6476" s="9" t="s">
        <v>278</v>
      </c>
      <c r="L6476" s="216">
        <v>823.60000000003276</v>
      </c>
      <c r="M6476" s="216"/>
      <c r="N6476" s="67"/>
      <c r="O6476" s="67">
        <v>823.60000000003276</v>
      </c>
      <c r="Q6476" t="s">
        <v>288</v>
      </c>
      <c r="T6476"/>
      <c r="U6476" s="63"/>
      <c r="V6476" s="63"/>
      <c r="W6476" s="265"/>
      <c r="X6476" s="317"/>
      <c r="Y6476" s="63"/>
      <c r="AA6476" s="50"/>
    </row>
    <row r="6477" spans="1:27" ht="15">
      <c r="A6477" s="28" t="s">
        <v>875</v>
      </c>
      <c r="B6477" s="63" t="s">
        <v>2544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>
        <v>787.25000000003638</v>
      </c>
      <c r="M6477" s="9"/>
      <c r="N6477" s="67"/>
      <c r="O6477" s="67">
        <v>787.25000000003638</v>
      </c>
      <c r="T6477"/>
      <c r="U6477" s="63"/>
      <c r="V6477" s="63"/>
      <c r="W6477" s="265"/>
      <c r="X6477" s="317"/>
      <c r="Y6477" s="63"/>
      <c r="AA6477" s="50"/>
    </row>
    <row r="6478" spans="1:27" ht="15">
      <c r="A6478" s="28" t="s">
        <v>876</v>
      </c>
      <c r="B6478" s="218" t="s">
        <v>1547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216">
        <v>783.20000000000437</v>
      </c>
      <c r="J6478" s="9" t="s">
        <v>278</v>
      </c>
      <c r="K6478" s="9" t="s">
        <v>278</v>
      </c>
      <c r="L6478" s="9" t="s">
        <v>278</v>
      </c>
      <c r="M6478" s="9"/>
      <c r="O6478" s="67">
        <v>783.20000000000437</v>
      </c>
      <c r="Q6478" t="s">
        <v>288</v>
      </c>
      <c r="T6478"/>
      <c r="U6478" s="218"/>
      <c r="V6478" s="63"/>
      <c r="W6478" s="283"/>
      <c r="X6478" s="317"/>
      <c r="Y6478" s="63"/>
      <c r="AA6478" s="50"/>
    </row>
    <row r="6479" spans="1:27" ht="15">
      <c r="A6479" s="28" t="s">
        <v>877</v>
      </c>
      <c r="B6479" s="63" t="s">
        <v>2566</v>
      </c>
      <c r="C6479" s="3"/>
      <c r="D6479" s="3"/>
      <c r="E6479" s="9" t="s">
        <v>278</v>
      </c>
      <c r="F6479" s="9" t="s">
        <v>278</v>
      </c>
      <c r="G6479" s="9" t="s">
        <v>278</v>
      </c>
      <c r="H6479" s="9" t="s">
        <v>278</v>
      </c>
      <c r="I6479" s="9" t="s">
        <v>278</v>
      </c>
      <c r="J6479" s="9" t="s">
        <v>278</v>
      </c>
      <c r="K6479" s="9" t="s">
        <v>278</v>
      </c>
      <c r="L6479" s="9">
        <v>773.64999999999554</v>
      </c>
      <c r="M6479" s="9"/>
      <c r="N6479" s="67"/>
      <c r="O6479" s="67">
        <v>773.64999999999554</v>
      </c>
      <c r="T6479"/>
      <c r="U6479" s="28"/>
      <c r="V6479" s="63"/>
      <c r="W6479" s="283"/>
      <c r="X6479" s="317"/>
      <c r="Y6479" s="63"/>
      <c r="AA6479" s="50"/>
    </row>
    <row r="6480" spans="1:27" ht="15">
      <c r="A6480" s="28" t="s">
        <v>878</v>
      </c>
      <c r="B6480" s="63" t="s">
        <v>2559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770.69999999998549</v>
      </c>
      <c r="M6480" s="9"/>
      <c r="N6480" s="67"/>
      <c r="O6480" s="67">
        <v>770.69999999998549</v>
      </c>
      <c r="T6480"/>
      <c r="U6480" s="63"/>
      <c r="V6480" s="63"/>
      <c r="W6480" s="283"/>
      <c r="X6480" s="317"/>
      <c r="Y6480" s="63"/>
      <c r="AA6480" s="50"/>
    </row>
    <row r="6481" spans="1:27" ht="15">
      <c r="A6481" s="28" t="s">
        <v>879</v>
      </c>
      <c r="B6481" s="63" t="s">
        <v>164</v>
      </c>
      <c r="E6481" s="9" t="s">
        <v>278</v>
      </c>
      <c r="F6481" s="9" t="s">
        <v>278</v>
      </c>
      <c r="G6481" s="212">
        <v>747.9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/>
      <c r="O6481" s="67">
        <v>747.9</v>
      </c>
      <c r="Q6481" t="s">
        <v>282</v>
      </c>
      <c r="S6481" s="3"/>
      <c r="T6481" s="3"/>
      <c r="U6481" s="273"/>
      <c r="V6481" s="63"/>
      <c r="W6481" s="282"/>
      <c r="X6481" s="317"/>
      <c r="Y6481" s="63"/>
      <c r="AA6481" s="50"/>
    </row>
    <row r="6482" spans="1:27" ht="15">
      <c r="A6482" s="28" t="s">
        <v>880</v>
      </c>
      <c r="B6482" s="63" t="s">
        <v>2555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746.59999999997081</v>
      </c>
      <c r="M6482" s="9"/>
      <c r="N6482" s="67"/>
      <c r="O6482" s="67">
        <v>746.59999999997081</v>
      </c>
      <c r="T6482"/>
      <c r="U6482" s="273"/>
      <c r="V6482" s="63"/>
      <c r="W6482" s="283"/>
      <c r="X6482" s="317"/>
      <c r="Y6482" s="63"/>
      <c r="AA6482" s="50"/>
    </row>
    <row r="6483" spans="1:27" ht="15">
      <c r="A6483" s="28" t="s">
        <v>2231</v>
      </c>
      <c r="B6483" s="63" t="s">
        <v>2550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 t="s">
        <v>278</v>
      </c>
      <c r="L6483" s="9">
        <v>724.99999999995634</v>
      </c>
      <c r="M6483" s="9"/>
      <c r="N6483" s="67"/>
      <c r="O6483" s="67">
        <v>724.99999999995634</v>
      </c>
      <c r="T6483"/>
    </row>
    <row r="6484" spans="1:27" ht="15">
      <c r="A6484" s="28" t="s">
        <v>2516</v>
      </c>
      <c r="B6484" s="63" t="s">
        <v>180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>
        <v>722.50000000003706</v>
      </c>
      <c r="M6484" s="9"/>
      <c r="N6484" s="67"/>
      <c r="O6484" s="67">
        <v>722.50000000003706</v>
      </c>
      <c r="T6484"/>
    </row>
    <row r="6485" spans="1:27" ht="15">
      <c r="A6485" s="28" t="s">
        <v>2517</v>
      </c>
      <c r="B6485" s="63" t="s">
        <v>2567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>
        <v>706.00000000005173</v>
      </c>
      <c r="M6485" s="9"/>
      <c r="N6485" s="67"/>
      <c r="O6485" s="67">
        <v>706.00000000005173</v>
      </c>
      <c r="T6485"/>
    </row>
    <row r="6486" spans="1:27" ht="15">
      <c r="A6486" s="28" t="s">
        <v>2518</v>
      </c>
      <c r="B6486" s="273" t="s">
        <v>1884</v>
      </c>
      <c r="C6486" s="3"/>
      <c r="D6486" s="3"/>
      <c r="E6486" s="9" t="s">
        <v>278</v>
      </c>
      <c r="F6486" s="9" t="s">
        <v>278</v>
      </c>
      <c r="G6486" s="9" t="s">
        <v>278</v>
      </c>
      <c r="H6486" s="9" t="s">
        <v>278</v>
      </c>
      <c r="I6486" s="9" t="s">
        <v>278</v>
      </c>
      <c r="J6486" s="9">
        <v>700.90000000000146</v>
      </c>
      <c r="K6486" s="9" t="s">
        <v>278</v>
      </c>
      <c r="L6486" s="9" t="s">
        <v>278</v>
      </c>
      <c r="M6486" s="9"/>
      <c r="O6486" s="67">
        <v>700.90000000000146</v>
      </c>
      <c r="T6486"/>
    </row>
    <row r="6487" spans="1:27" ht="15">
      <c r="A6487" s="28" t="s">
        <v>2519</v>
      </c>
      <c r="B6487" s="273" t="s">
        <v>2540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697.9999999999593</v>
      </c>
      <c r="M6487" s="9"/>
      <c r="N6487" s="67"/>
      <c r="O6487" s="67">
        <v>697.9999999999593</v>
      </c>
      <c r="T6487"/>
    </row>
    <row r="6488" spans="1:27" ht="15">
      <c r="A6488" s="28" t="s">
        <v>2520</v>
      </c>
      <c r="B6488" s="63" t="s">
        <v>2551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694.7999999999214</v>
      </c>
      <c r="M6488" s="9"/>
      <c r="N6488" s="67"/>
      <c r="O6488" s="67">
        <v>694.7999999999214</v>
      </c>
      <c r="T6488"/>
    </row>
    <row r="6489" spans="1:27" ht="15">
      <c r="A6489" s="28" t="s">
        <v>2521</v>
      </c>
      <c r="B6489" s="205" t="s">
        <v>1581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>
        <v>689.50000000000182</v>
      </c>
      <c r="J6489" s="9" t="s">
        <v>278</v>
      </c>
      <c r="K6489" s="9" t="s">
        <v>278</v>
      </c>
      <c r="L6489" s="9" t="s">
        <v>278</v>
      </c>
      <c r="M6489" s="9"/>
      <c r="O6489" s="67">
        <v>689.50000000000182</v>
      </c>
      <c r="T6489"/>
    </row>
    <row r="6490" spans="1:27" ht="15">
      <c r="A6490" s="28" t="s">
        <v>2522</v>
      </c>
      <c r="B6490" s="63" t="s">
        <v>2548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674.59999999993374</v>
      </c>
      <c r="M6490" s="9"/>
      <c r="N6490" s="67"/>
      <c r="O6490" s="67">
        <v>674.59999999993374</v>
      </c>
      <c r="T6490"/>
    </row>
    <row r="6491" spans="1:27" ht="15">
      <c r="A6491" s="28" t="s">
        <v>2523</v>
      </c>
      <c r="B6491" s="205" t="s">
        <v>1557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>
        <v>662.60000000000036</v>
      </c>
      <c r="J6491" s="9" t="s">
        <v>278</v>
      </c>
      <c r="K6491" s="9" t="s">
        <v>278</v>
      </c>
      <c r="L6491" s="9" t="s">
        <v>278</v>
      </c>
      <c r="M6491" s="9"/>
      <c r="O6491" s="67">
        <v>662.60000000000036</v>
      </c>
      <c r="T6491"/>
    </row>
    <row r="6492" spans="1:27" ht="15">
      <c r="A6492" s="28" t="s">
        <v>2524</v>
      </c>
      <c r="B6492" s="63" t="s">
        <v>2557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>
        <v>661.19999999993161</v>
      </c>
      <c r="M6492" s="9"/>
      <c r="N6492" s="67"/>
      <c r="O6492" s="67">
        <v>661.19999999993161</v>
      </c>
      <c r="T6492"/>
    </row>
    <row r="6493" spans="1:27" ht="15">
      <c r="A6493" s="28" t="s">
        <v>2525</v>
      </c>
      <c r="B6493" s="63" t="s">
        <v>2542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657.60000000006983</v>
      </c>
      <c r="M6493" s="9"/>
      <c r="N6493" s="67"/>
      <c r="O6493" s="67">
        <v>657.60000000006983</v>
      </c>
      <c r="T6493"/>
    </row>
    <row r="6494" spans="1:27" ht="15">
      <c r="A6494" s="28" t="s">
        <v>2526</v>
      </c>
      <c r="B6494" s="273" t="s">
        <v>2541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>
        <v>640.40000000006694</v>
      </c>
      <c r="M6494" s="9"/>
      <c r="N6494" s="67"/>
      <c r="O6494" s="67">
        <v>640.40000000006694</v>
      </c>
      <c r="T6494"/>
    </row>
    <row r="6495" spans="1:27" ht="15">
      <c r="A6495" s="28" t="s">
        <v>2527</v>
      </c>
      <c r="B6495" s="63" t="s">
        <v>179</v>
      </c>
      <c r="E6495" s="216">
        <v>637.5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9"/>
      <c r="O6495" s="67">
        <v>637.5</v>
      </c>
      <c r="Q6495" t="s">
        <v>297</v>
      </c>
      <c r="T6495"/>
    </row>
    <row r="6496" spans="1:27" ht="15">
      <c r="A6496" s="28" t="s">
        <v>2528</v>
      </c>
      <c r="B6496" s="63" t="s">
        <v>2554</v>
      </c>
      <c r="C6496" s="3"/>
      <c r="D6496" s="3"/>
      <c r="E6496" s="9" t="s">
        <v>278</v>
      </c>
      <c r="F6496" s="9" t="s">
        <v>278</v>
      </c>
      <c r="G6496" s="9" t="s">
        <v>278</v>
      </c>
      <c r="H6496" s="9" t="s">
        <v>278</v>
      </c>
      <c r="I6496" s="9" t="s">
        <v>278</v>
      </c>
      <c r="J6496" s="9" t="s">
        <v>278</v>
      </c>
      <c r="K6496" s="9" t="s">
        <v>278</v>
      </c>
      <c r="L6496" s="9">
        <v>636.69999999996878</v>
      </c>
      <c r="M6496" s="9"/>
      <c r="N6496" s="67"/>
      <c r="O6496" s="67">
        <v>636.69999999996878</v>
      </c>
      <c r="T6496"/>
    </row>
    <row r="6497" spans="1:20" ht="15">
      <c r="A6497" s="28" t="s">
        <v>2529</v>
      </c>
      <c r="B6497" s="205" t="s">
        <v>1556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>
        <v>635.19999999999891</v>
      </c>
      <c r="J6497" s="9" t="s">
        <v>278</v>
      </c>
      <c r="K6497" s="9" t="s">
        <v>278</v>
      </c>
      <c r="L6497" s="9" t="s">
        <v>278</v>
      </c>
      <c r="M6497" s="9"/>
      <c r="O6497" s="67">
        <v>635.19999999999891</v>
      </c>
      <c r="T6497"/>
    </row>
    <row r="6498" spans="1:20" ht="15">
      <c r="A6498" s="28" t="s">
        <v>2530</v>
      </c>
      <c r="B6498" s="63" t="s">
        <v>2546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>
        <v>634.6000000000364</v>
      </c>
      <c r="M6498" s="9"/>
      <c r="N6498" s="67"/>
      <c r="O6498" s="67">
        <v>634.6000000000364</v>
      </c>
      <c r="T6498"/>
    </row>
    <row r="6499" spans="1:20" ht="15">
      <c r="A6499" s="28" t="s">
        <v>2531</v>
      </c>
      <c r="B6499" s="63" t="s">
        <v>2563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624.59999999993738</v>
      </c>
      <c r="M6499" s="9"/>
      <c r="N6499" s="67"/>
      <c r="O6499" s="67">
        <v>624.59999999993738</v>
      </c>
      <c r="T6499"/>
    </row>
    <row r="6500" spans="1:20" ht="15">
      <c r="A6500" s="28" t="s">
        <v>2532</v>
      </c>
      <c r="B6500" s="63" t="s">
        <v>2543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>
        <v>620.29999999999632</v>
      </c>
      <c r="M6500" s="9"/>
      <c r="N6500" s="67"/>
      <c r="O6500" s="67">
        <v>620.29999999999632</v>
      </c>
      <c r="T6500"/>
    </row>
    <row r="6501" spans="1:20" ht="15">
      <c r="A6501" s="28" t="s">
        <v>2533</v>
      </c>
      <c r="B6501" s="63" t="s">
        <v>2564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>
        <v>607.30000000010193</v>
      </c>
      <c r="M6501" s="9"/>
      <c r="N6501" s="67"/>
      <c r="O6501" s="67">
        <v>607.30000000010193</v>
      </c>
      <c r="T6501"/>
    </row>
    <row r="6502" spans="1:20" ht="15">
      <c r="A6502" s="28" t="s">
        <v>2534</v>
      </c>
      <c r="B6502" s="63" t="s">
        <v>2553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 t="s">
        <v>278</v>
      </c>
      <c r="J6502" s="9" t="s">
        <v>278</v>
      </c>
      <c r="K6502" s="9" t="s">
        <v>278</v>
      </c>
      <c r="L6502" s="9">
        <v>516.90000000000805</v>
      </c>
      <c r="M6502" s="9"/>
      <c r="N6502" s="67"/>
      <c r="O6502" s="67">
        <v>516.90000000000805</v>
      </c>
      <c r="T6502"/>
    </row>
    <row r="6503" spans="1:20" ht="15">
      <c r="A6503" s="28" t="s">
        <v>2535</v>
      </c>
      <c r="B6503" s="63" t="s">
        <v>2552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489.89999999999128</v>
      </c>
      <c r="M6503" s="9"/>
      <c r="N6503" s="67"/>
      <c r="O6503" s="67">
        <v>489.89999999999128</v>
      </c>
      <c r="T6503"/>
    </row>
    <row r="6504" spans="1:20" ht="15">
      <c r="A6504" s="28" t="s">
        <v>2536</v>
      </c>
      <c r="B6504" s="63" t="s">
        <v>2560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>
        <v>458.30000000008152</v>
      </c>
      <c r="M6504" s="9"/>
      <c r="N6504" s="67"/>
      <c r="O6504" s="67">
        <v>458.30000000008152</v>
      </c>
      <c r="T6504"/>
    </row>
    <row r="6505" spans="1:20" ht="15">
      <c r="A6505" s="28" t="s">
        <v>2537</v>
      </c>
      <c r="B6505" s="205" t="s">
        <v>1564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>
        <v>444.60000000000036</v>
      </c>
      <c r="J6505" s="9" t="s">
        <v>278</v>
      </c>
      <c r="K6505" s="9" t="s">
        <v>278</v>
      </c>
      <c r="L6505" s="9" t="s">
        <v>278</v>
      </c>
      <c r="M6505" s="9"/>
      <c r="O6505" s="67">
        <v>444.60000000000036</v>
      </c>
      <c r="T6505"/>
    </row>
    <row r="6506" spans="1:20" ht="15">
      <c r="A6506" s="28" t="s">
        <v>2538</v>
      </c>
      <c r="B6506" s="273" t="s">
        <v>1903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>
        <v>387.74999999999272</v>
      </c>
      <c r="L6506" s="9" t="s">
        <v>278</v>
      </c>
      <c r="M6506" s="9"/>
      <c r="O6506" s="67">
        <v>387.74999999999272</v>
      </c>
      <c r="T6506"/>
    </row>
    <row r="6507" spans="1:20" ht="15">
      <c r="A6507" s="28" t="s">
        <v>2539</v>
      </c>
      <c r="B6507" s="205" t="s">
        <v>1554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>
        <v>332.80000000000473</v>
      </c>
      <c r="J6507" s="9" t="s">
        <v>278</v>
      </c>
      <c r="K6507" s="9" t="s">
        <v>278</v>
      </c>
      <c r="L6507" s="9" t="s">
        <v>278</v>
      </c>
      <c r="M6507" s="9"/>
      <c r="O6507" s="67">
        <v>332.80000000000473</v>
      </c>
      <c r="T6507"/>
    </row>
    <row r="6508" spans="1:20" ht="15">
      <c r="A6508" s="28" t="s">
        <v>2687</v>
      </c>
      <c r="B6508" s="63" t="s">
        <v>731</v>
      </c>
      <c r="E6508" s="9" t="s">
        <v>278</v>
      </c>
      <c r="F6508" s="9" t="s">
        <v>278</v>
      </c>
      <c r="G6508" s="9" t="s">
        <v>278</v>
      </c>
      <c r="H6508" s="9">
        <v>317.04999999999563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9"/>
      <c r="O6508" s="67">
        <v>317.04999999999563</v>
      </c>
      <c r="T6508"/>
    </row>
    <row r="6509" spans="1:20" ht="15">
      <c r="A6509" s="28" t="s">
        <v>2688</v>
      </c>
      <c r="B6509" s="63" t="s">
        <v>741</v>
      </c>
      <c r="E6509" s="9" t="s">
        <v>278</v>
      </c>
      <c r="F6509" s="9" t="s">
        <v>278</v>
      </c>
      <c r="G6509" s="9" t="s">
        <v>278</v>
      </c>
      <c r="H6509" s="9">
        <v>233.5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9"/>
      <c r="O6509" s="67">
        <v>233.5</v>
      </c>
      <c r="T6509"/>
    </row>
    <row r="6510" spans="1:20" ht="15">
      <c r="A6510" s="28" t="s">
        <v>2689</v>
      </c>
      <c r="B6510" s="273" t="s">
        <v>1904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>
        <v>232.20000000000073</v>
      </c>
      <c r="L6510" s="9" t="s">
        <v>278</v>
      </c>
      <c r="M6510" s="9"/>
      <c r="O6510" s="67">
        <v>232.20000000000073</v>
      </c>
      <c r="T6510"/>
    </row>
    <row r="6511" spans="1:20" ht="15">
      <c r="A6511" s="291" t="s">
        <v>3944</v>
      </c>
      <c r="B6511" s="63" t="s">
        <v>4006</v>
      </c>
      <c r="C6511" s="3"/>
      <c r="D6511" s="3"/>
      <c r="E6511" s="9"/>
      <c r="F6511" s="9"/>
      <c r="G6511" s="9"/>
      <c r="H6511" s="9"/>
      <c r="L6511" s="69"/>
      <c r="M6511" s="69"/>
      <c r="N6511" s="67"/>
      <c r="T6511"/>
    </row>
    <row r="6512" spans="1:20" ht="15">
      <c r="A6512" s="291" t="s">
        <v>3945</v>
      </c>
      <c r="B6512" s="63" t="s">
        <v>4007</v>
      </c>
      <c r="C6512" s="3"/>
      <c r="D6512" s="3"/>
      <c r="E6512" s="9"/>
      <c r="F6512" s="9"/>
      <c r="G6512" s="9"/>
      <c r="H6512" s="9"/>
      <c r="L6512" s="69"/>
      <c r="M6512" s="69"/>
      <c r="N6512" s="67"/>
      <c r="T6512"/>
    </row>
    <row r="6513" spans="1:20" ht="15">
      <c r="A6513" s="291" t="s">
        <v>3946</v>
      </c>
      <c r="B6513" s="63" t="s">
        <v>4008</v>
      </c>
      <c r="C6513" s="3"/>
      <c r="D6513" s="3"/>
      <c r="E6513" s="9"/>
      <c r="F6513" s="9"/>
      <c r="G6513" s="9"/>
      <c r="H6513" s="9"/>
      <c r="L6513" s="69"/>
      <c r="M6513" s="69"/>
      <c r="N6513" s="67"/>
      <c r="T6513"/>
    </row>
    <row r="6514" spans="1:20" ht="15">
      <c r="A6514" s="291" t="s">
        <v>3947</v>
      </c>
      <c r="B6514" s="63" t="s">
        <v>4009</v>
      </c>
      <c r="C6514" s="3"/>
      <c r="D6514" s="3"/>
      <c r="E6514" s="9"/>
      <c r="F6514" s="9"/>
      <c r="G6514" s="9"/>
      <c r="H6514" s="9"/>
      <c r="L6514" s="69"/>
      <c r="M6514" s="69"/>
      <c r="N6514" s="67"/>
      <c r="T6514"/>
    </row>
    <row r="6515" spans="1:20" ht="15">
      <c r="A6515" s="291" t="s">
        <v>3948</v>
      </c>
      <c r="B6515" s="63" t="s">
        <v>4010</v>
      </c>
      <c r="C6515" s="3"/>
      <c r="D6515" s="3"/>
      <c r="E6515" s="9"/>
      <c r="F6515" s="9"/>
      <c r="G6515" s="9"/>
      <c r="H6515" s="9"/>
      <c r="L6515" s="69"/>
      <c r="M6515" s="69"/>
      <c r="N6515" s="67"/>
      <c r="T6515"/>
    </row>
    <row r="6516" spans="1:20" ht="15">
      <c r="A6516" s="291" t="s">
        <v>3949</v>
      </c>
      <c r="B6516" s="63" t="s">
        <v>4011</v>
      </c>
      <c r="C6516" s="3"/>
      <c r="D6516" s="3"/>
      <c r="E6516" s="9"/>
      <c r="F6516" s="9"/>
      <c r="G6516" s="9"/>
      <c r="H6516" s="9"/>
      <c r="L6516" s="69"/>
      <c r="M6516" s="69"/>
      <c r="N6516" s="67"/>
      <c r="T6516"/>
    </row>
    <row r="6517" spans="1:20" ht="15">
      <c r="A6517" s="291" t="s">
        <v>3950</v>
      </c>
      <c r="B6517" s="63" t="s">
        <v>4012</v>
      </c>
      <c r="C6517" s="3"/>
      <c r="D6517" s="3"/>
      <c r="E6517" s="9"/>
      <c r="F6517" s="9"/>
      <c r="G6517" s="9"/>
      <c r="H6517" s="9"/>
      <c r="L6517" s="69"/>
      <c r="M6517" s="69"/>
      <c r="N6517" s="67"/>
      <c r="T6517"/>
    </row>
    <row r="6518" spans="1:20" ht="15">
      <c r="A6518" s="291" t="s">
        <v>3951</v>
      </c>
      <c r="B6518" s="63" t="s">
        <v>4013</v>
      </c>
      <c r="C6518" s="3"/>
      <c r="D6518" s="3"/>
      <c r="E6518" s="9"/>
      <c r="F6518" s="9"/>
      <c r="G6518" s="9"/>
      <c r="H6518" s="9"/>
      <c r="L6518" s="69"/>
      <c r="M6518" s="69"/>
      <c r="N6518" s="67"/>
      <c r="T6518"/>
    </row>
    <row r="6519" spans="1:20" ht="15">
      <c r="A6519" s="291" t="s">
        <v>3952</v>
      </c>
      <c r="B6519" s="63" t="s">
        <v>4014</v>
      </c>
      <c r="C6519" s="3"/>
      <c r="D6519" s="3"/>
      <c r="E6519" s="9"/>
      <c r="F6519" s="9"/>
      <c r="G6519" s="9"/>
      <c r="H6519" s="9"/>
      <c r="L6519" s="69"/>
      <c r="M6519" s="69"/>
      <c r="N6519" s="67"/>
      <c r="T6519"/>
    </row>
    <row r="6520" spans="1:20" ht="15">
      <c r="A6520" s="291" t="s">
        <v>3953</v>
      </c>
      <c r="B6520" s="63" t="s">
        <v>4033</v>
      </c>
      <c r="C6520" s="3"/>
      <c r="D6520" s="3"/>
      <c r="E6520" s="9"/>
      <c r="F6520" s="9"/>
      <c r="G6520" s="9"/>
      <c r="H6520" s="9"/>
      <c r="L6520" s="69"/>
      <c r="M6520" s="69"/>
      <c r="N6520" s="67"/>
      <c r="T6520"/>
    </row>
    <row r="6521" spans="1:20" ht="15">
      <c r="A6521" s="291" t="s">
        <v>3954</v>
      </c>
      <c r="B6521" s="63" t="s">
        <v>4015</v>
      </c>
      <c r="C6521" s="3"/>
      <c r="D6521" s="3"/>
      <c r="E6521" s="9"/>
      <c r="F6521" s="9"/>
      <c r="G6521" s="9"/>
      <c r="H6521" s="9"/>
      <c r="L6521" s="69"/>
      <c r="M6521" s="69"/>
      <c r="N6521" s="67"/>
      <c r="T6521"/>
    </row>
    <row r="6522" spans="1:20" ht="15">
      <c r="A6522" s="291" t="s">
        <v>3955</v>
      </c>
      <c r="B6522" s="63" t="s">
        <v>4016</v>
      </c>
      <c r="C6522" s="3"/>
      <c r="D6522" s="3"/>
      <c r="E6522" s="9"/>
      <c r="F6522" s="9"/>
      <c r="G6522" s="9"/>
      <c r="H6522" s="9"/>
      <c r="L6522" s="69"/>
      <c r="M6522" s="69"/>
      <c r="N6522" s="67"/>
      <c r="T6522"/>
    </row>
    <row r="6523" spans="1:20" ht="15">
      <c r="A6523" s="291" t="s">
        <v>3956</v>
      </c>
      <c r="B6523" s="63" t="s">
        <v>4017</v>
      </c>
      <c r="C6523" s="3"/>
      <c r="D6523" s="3"/>
      <c r="E6523" s="9"/>
      <c r="F6523" s="9"/>
      <c r="G6523" s="9"/>
      <c r="H6523" s="9"/>
      <c r="L6523" s="69"/>
      <c r="M6523" s="69"/>
      <c r="N6523" s="67"/>
      <c r="T6523"/>
    </row>
    <row r="6524" spans="1:20" ht="15">
      <c r="A6524" s="291" t="s">
        <v>3957</v>
      </c>
      <c r="B6524" s="63" t="s">
        <v>4018</v>
      </c>
      <c r="C6524" s="3"/>
      <c r="D6524" s="3"/>
      <c r="E6524" s="9"/>
      <c r="F6524" s="9"/>
      <c r="G6524" s="9"/>
      <c r="H6524" s="9"/>
      <c r="L6524" s="69"/>
      <c r="M6524" s="69"/>
      <c r="N6524" s="67"/>
      <c r="T6524"/>
    </row>
    <row r="6525" spans="1:20" ht="15">
      <c r="A6525" s="291" t="s">
        <v>3958</v>
      </c>
      <c r="B6525" s="63" t="s">
        <v>4019</v>
      </c>
      <c r="C6525" s="3"/>
      <c r="D6525" s="3"/>
      <c r="E6525" s="9"/>
      <c r="F6525" s="9"/>
      <c r="G6525" s="9"/>
      <c r="H6525" s="9"/>
      <c r="L6525" s="69"/>
      <c r="M6525" s="69"/>
      <c r="N6525" s="67"/>
      <c r="T6525"/>
    </row>
    <row r="6526" spans="1:20" ht="15">
      <c r="A6526" s="291" t="s">
        <v>3959</v>
      </c>
      <c r="B6526" s="63" t="s">
        <v>4020</v>
      </c>
      <c r="C6526" s="3"/>
      <c r="D6526" s="3"/>
      <c r="E6526" s="9"/>
      <c r="F6526" s="9"/>
      <c r="G6526" s="9"/>
      <c r="H6526" s="9"/>
      <c r="L6526" s="69"/>
      <c r="M6526" s="69"/>
      <c r="N6526" s="67"/>
      <c r="T6526"/>
    </row>
    <row r="6527" spans="1:20" ht="15">
      <c r="A6527" s="291" t="s">
        <v>3960</v>
      </c>
      <c r="B6527" s="63" t="s">
        <v>4021</v>
      </c>
      <c r="C6527" s="3"/>
      <c r="D6527" s="3"/>
      <c r="E6527" s="9"/>
      <c r="F6527" s="9"/>
      <c r="G6527" s="9"/>
      <c r="H6527" s="9"/>
      <c r="L6527" s="69"/>
      <c r="M6527" s="69"/>
      <c r="N6527" s="67"/>
      <c r="T6527"/>
    </row>
    <row r="6528" spans="1:20" ht="15">
      <c r="A6528" s="291" t="s">
        <v>3961</v>
      </c>
      <c r="B6528" s="63" t="s">
        <v>4022</v>
      </c>
      <c r="C6528" s="3"/>
      <c r="D6528" s="3"/>
      <c r="E6528" s="9"/>
      <c r="F6528" s="9"/>
      <c r="G6528" s="9"/>
      <c r="H6528" s="9"/>
      <c r="L6528" s="69"/>
      <c r="M6528" s="69"/>
      <c r="N6528" s="67"/>
      <c r="T6528"/>
    </row>
    <row r="6529" spans="1:20" ht="15">
      <c r="A6529" s="291" t="s">
        <v>3962</v>
      </c>
      <c r="B6529" s="63" t="s">
        <v>4023</v>
      </c>
      <c r="C6529" s="3"/>
      <c r="D6529" s="3"/>
      <c r="E6529" s="9"/>
      <c r="F6529" s="9"/>
      <c r="G6529" s="9"/>
      <c r="H6529" s="9"/>
      <c r="L6529" s="69"/>
      <c r="M6529" s="69"/>
      <c r="N6529" s="67"/>
      <c r="T6529"/>
    </row>
    <row r="6530" spans="1:20" ht="15">
      <c r="A6530" s="291" t="s">
        <v>3963</v>
      </c>
      <c r="B6530" s="63" t="s">
        <v>4024</v>
      </c>
      <c r="C6530" s="3"/>
      <c r="D6530" s="3"/>
      <c r="E6530" s="9"/>
      <c r="F6530" s="9"/>
      <c r="G6530" s="9"/>
      <c r="H6530" s="9"/>
      <c r="L6530" s="69"/>
      <c r="M6530" s="69"/>
      <c r="N6530" s="67"/>
      <c r="T6530"/>
    </row>
    <row r="6531" spans="1:20" ht="15">
      <c r="A6531" s="291" t="s">
        <v>3964</v>
      </c>
      <c r="B6531" s="63" t="s">
        <v>4025</v>
      </c>
      <c r="C6531" s="3"/>
      <c r="D6531" s="3"/>
      <c r="E6531" s="9"/>
      <c r="F6531" s="9"/>
      <c r="G6531" s="9"/>
      <c r="H6531" s="9"/>
      <c r="L6531" s="69"/>
      <c r="M6531" s="69"/>
      <c r="N6531" s="67"/>
      <c r="T6531"/>
    </row>
    <row r="6532" spans="1:20" ht="15">
      <c r="A6532" s="291" t="s">
        <v>3965</v>
      </c>
      <c r="B6532" s="63" t="s">
        <v>4026</v>
      </c>
      <c r="C6532" s="3"/>
      <c r="D6532" s="3"/>
      <c r="E6532" s="9"/>
      <c r="F6532" s="9"/>
      <c r="G6532" s="9"/>
      <c r="H6532" s="9"/>
      <c r="L6532" s="69"/>
      <c r="M6532" s="69"/>
      <c r="N6532" s="67"/>
      <c r="T6532"/>
    </row>
    <row r="6533" spans="1:20" ht="15">
      <c r="A6533" s="291" t="s">
        <v>3966</v>
      </c>
      <c r="B6533" s="63" t="s">
        <v>4027</v>
      </c>
      <c r="C6533" s="3"/>
      <c r="D6533" s="3"/>
      <c r="E6533" s="9"/>
      <c r="F6533" s="9"/>
      <c r="G6533" s="9"/>
      <c r="H6533" s="9"/>
      <c r="L6533" s="69"/>
      <c r="M6533" s="69"/>
      <c r="N6533" s="67"/>
      <c r="T6533"/>
    </row>
    <row r="6534" spans="1:20" ht="15">
      <c r="A6534" s="291" t="s">
        <v>4034</v>
      </c>
      <c r="B6534" s="63" t="s">
        <v>4028</v>
      </c>
      <c r="C6534" s="3"/>
      <c r="D6534" s="3"/>
      <c r="E6534" s="9"/>
      <c r="F6534" s="9"/>
      <c r="G6534" s="9"/>
      <c r="H6534" s="9"/>
      <c r="L6534" s="69"/>
      <c r="M6534" s="69"/>
      <c r="N6534" s="67"/>
      <c r="T6534"/>
    </row>
    <row r="6535" spans="1:20" ht="15">
      <c r="A6535" s="291" t="s">
        <v>4187</v>
      </c>
      <c r="B6535" s="63" t="s">
        <v>4029</v>
      </c>
      <c r="C6535" s="3"/>
      <c r="D6535" s="3"/>
      <c r="E6535" s="9"/>
      <c r="F6535" s="9"/>
      <c r="G6535" s="9"/>
      <c r="H6535" s="9"/>
      <c r="L6535" s="69"/>
      <c r="M6535" s="69"/>
      <c r="N6535" s="67"/>
      <c r="T6535"/>
    </row>
    <row r="6536" spans="1:20" ht="15">
      <c r="A6536" s="291" t="s">
        <v>4312</v>
      </c>
      <c r="B6536" s="63" t="s">
        <v>4030</v>
      </c>
      <c r="C6536" s="3"/>
      <c r="D6536" s="3"/>
      <c r="E6536" s="9"/>
      <c r="F6536" s="9"/>
      <c r="G6536" s="9"/>
      <c r="H6536" s="9"/>
      <c r="L6536" s="69"/>
      <c r="M6536" s="69"/>
      <c r="N6536" s="67"/>
      <c r="T6536"/>
    </row>
    <row r="6537" spans="1:20" ht="15">
      <c r="A6537" s="291" t="s">
        <v>4372</v>
      </c>
      <c r="B6537" s="63" t="s">
        <v>4031</v>
      </c>
      <c r="C6537" s="3"/>
      <c r="D6537" s="3"/>
      <c r="E6537" s="9"/>
      <c r="F6537" s="9"/>
      <c r="G6537" s="9"/>
      <c r="H6537" s="9"/>
      <c r="L6537" s="69"/>
      <c r="M6537" s="69"/>
      <c r="N6537" s="67"/>
      <c r="T6537"/>
    </row>
    <row r="6538" spans="1:20" ht="15">
      <c r="A6538" s="291" t="s">
        <v>4373</v>
      </c>
      <c r="B6538" s="63" t="s">
        <v>4032</v>
      </c>
      <c r="C6538" s="3"/>
      <c r="D6538" s="3"/>
      <c r="E6538" s="9"/>
      <c r="F6538" s="9"/>
      <c r="G6538" s="9"/>
      <c r="H6538" s="9"/>
      <c r="L6538" s="69"/>
      <c r="M6538" s="69"/>
      <c r="N6538" s="67"/>
      <c r="T6538"/>
    </row>
    <row r="6539" spans="1:20" ht="15">
      <c r="A6539" s="291" t="s">
        <v>4374</v>
      </c>
      <c r="B6539" s="63" t="s">
        <v>4035</v>
      </c>
      <c r="C6539" s="3"/>
      <c r="D6539" s="3"/>
      <c r="E6539" s="9"/>
      <c r="F6539" s="9"/>
      <c r="G6539" s="9"/>
      <c r="H6539" s="9"/>
      <c r="L6539" s="69"/>
      <c r="M6539" s="69"/>
      <c r="N6539" s="67"/>
      <c r="T6539"/>
    </row>
    <row r="6540" spans="1:20" ht="15">
      <c r="A6540" s="291" t="s">
        <v>4375</v>
      </c>
      <c r="B6540" s="63" t="s">
        <v>4186</v>
      </c>
      <c r="C6540" s="3"/>
      <c r="D6540" s="3"/>
      <c r="E6540" s="9"/>
      <c r="F6540" s="9"/>
      <c r="G6540" s="9"/>
      <c r="H6540" s="9"/>
      <c r="L6540" s="69"/>
      <c r="M6540" s="69"/>
      <c r="N6540" s="67"/>
      <c r="T6540"/>
    </row>
    <row r="6541" spans="1:20" ht="15">
      <c r="A6541" s="291" t="s">
        <v>4376</v>
      </c>
      <c r="B6541" s="63" t="s">
        <v>4309</v>
      </c>
      <c r="C6541" s="3"/>
      <c r="D6541" s="3"/>
      <c r="E6541" s="9"/>
      <c r="F6541" s="9"/>
      <c r="G6541" s="9"/>
      <c r="H6541" s="9"/>
      <c r="L6541" s="69"/>
      <c r="M6541" s="69"/>
      <c r="N6541" s="67"/>
      <c r="T6541"/>
    </row>
    <row r="6542" spans="1:20" ht="15">
      <c r="A6542" s="28"/>
      <c r="B6542" s="63"/>
      <c r="E6542" s="9"/>
      <c r="F6542" s="9"/>
      <c r="G6542" s="9"/>
      <c r="H6542" s="9"/>
      <c r="L6542" s="69"/>
      <c r="M6542" s="69"/>
      <c r="N6542" s="67"/>
      <c r="T6542"/>
    </row>
    <row r="6543" spans="1:20" ht="15">
      <c r="A6543" s="28"/>
      <c r="B6543" s="63"/>
      <c r="E6543" s="9"/>
      <c r="L6543" s="69"/>
      <c r="M6543" s="69"/>
      <c r="T6543"/>
    </row>
    <row r="6544" spans="1:20" ht="15">
      <c r="A6544" s="28"/>
      <c r="B6544" s="63"/>
      <c r="E6544" s="9"/>
      <c r="L6544" s="69"/>
      <c r="M6544" s="69"/>
      <c r="T6544"/>
    </row>
    <row r="6545" spans="1:27" ht="25.5">
      <c r="A6545" s="23" t="s">
        <v>349</v>
      </c>
      <c r="L6545" s="69"/>
      <c r="M6545" s="69"/>
      <c r="T6545"/>
    </row>
    <row r="6546" spans="1:27">
      <c r="L6546" s="69"/>
      <c r="M6546" s="69"/>
      <c r="T6546"/>
    </row>
    <row r="6547" spans="1:27" ht="15">
      <c r="A6547" s="39"/>
      <c r="B6547" s="39"/>
      <c r="C6547" s="39"/>
      <c r="D6547" s="39"/>
      <c r="E6547" s="61">
        <v>2016</v>
      </c>
      <c r="F6547" s="61">
        <v>2017</v>
      </c>
      <c r="G6547" s="61">
        <v>2018</v>
      </c>
      <c r="H6547" s="61">
        <v>2019</v>
      </c>
      <c r="I6547" s="61">
        <v>2020</v>
      </c>
      <c r="J6547" s="61">
        <v>2021</v>
      </c>
      <c r="K6547" s="61">
        <v>2022</v>
      </c>
      <c r="L6547" s="61">
        <v>2023</v>
      </c>
      <c r="M6547" s="61">
        <v>2024</v>
      </c>
      <c r="O6547" s="70" t="s">
        <v>40</v>
      </c>
      <c r="T6547" s="3"/>
      <c r="U6547" s="3"/>
    </row>
    <row r="6548" spans="1:27" ht="15">
      <c r="A6548" s="28" t="s">
        <v>0</v>
      </c>
      <c r="B6548" s="63" t="s">
        <v>27</v>
      </c>
      <c r="E6548" s="216">
        <v>196</v>
      </c>
      <c r="F6548" s="216">
        <v>181</v>
      </c>
      <c r="G6548" s="216">
        <v>251.99999999999636</v>
      </c>
      <c r="H6548" s="216">
        <v>166.49999999999636</v>
      </c>
      <c r="I6548" s="9">
        <v>112</v>
      </c>
      <c r="J6548" s="211">
        <v>222.99999999998909</v>
      </c>
      <c r="K6548" s="9">
        <v>161.99999999999636</v>
      </c>
      <c r="L6548" s="216">
        <v>274</v>
      </c>
      <c r="M6548" s="216"/>
      <c r="O6548" s="67">
        <v>1566.4999999999782</v>
      </c>
      <c r="Q6548" t="s">
        <v>3856</v>
      </c>
      <c r="T6548" s="3" t="s">
        <v>1148</v>
      </c>
      <c r="U6548" s="63"/>
      <c r="V6548" s="63"/>
      <c r="W6548" s="265"/>
      <c r="X6548" s="317"/>
      <c r="Y6548" s="63"/>
      <c r="AA6548" s="50">
        <v>67</v>
      </c>
    </row>
    <row r="6549" spans="1:27" ht="15">
      <c r="A6549" s="28" t="s">
        <v>2</v>
      </c>
      <c r="B6549" s="63" t="s">
        <v>21</v>
      </c>
      <c r="E6549" s="62">
        <v>201</v>
      </c>
      <c r="F6549" s="216">
        <v>204.5</v>
      </c>
      <c r="G6549" s="9">
        <v>206.50000000000728</v>
      </c>
      <c r="H6549" s="9">
        <v>131.50000000000182</v>
      </c>
      <c r="I6549" s="9">
        <v>151.00000000000182</v>
      </c>
      <c r="J6549" s="9">
        <v>156.49999999999272</v>
      </c>
      <c r="K6549" s="212">
        <v>268.49999999999636</v>
      </c>
      <c r="L6549" s="9">
        <v>219.5</v>
      </c>
      <c r="M6549" s="9"/>
      <c r="O6549" s="67">
        <v>1539</v>
      </c>
      <c r="Q6549" t="s">
        <v>2386</v>
      </c>
      <c r="T6549" s="3"/>
      <c r="U6549" s="273"/>
      <c r="V6549" s="63"/>
      <c r="W6549" s="283"/>
      <c r="X6549" s="317"/>
      <c r="Y6549" s="63"/>
      <c r="AA6549" s="50">
        <v>7</v>
      </c>
    </row>
    <row r="6550" spans="1:27" ht="15">
      <c r="A6550" s="28" t="s">
        <v>3</v>
      </c>
      <c r="B6550" s="63" t="s">
        <v>17</v>
      </c>
      <c r="E6550" s="216">
        <v>161.5</v>
      </c>
      <c r="F6550" s="212">
        <v>224.5</v>
      </c>
      <c r="G6550" s="216">
        <v>225.99999999999272</v>
      </c>
      <c r="H6550" s="9">
        <v>113.99999999999636</v>
      </c>
      <c r="I6550" s="9">
        <v>135.99999999999818</v>
      </c>
      <c r="J6550" s="9">
        <v>131.00000000001091</v>
      </c>
      <c r="K6550" s="9">
        <v>228.00000000000182</v>
      </c>
      <c r="L6550" s="9">
        <v>202</v>
      </c>
      <c r="M6550" s="9"/>
      <c r="O6550" s="67">
        <v>1423</v>
      </c>
      <c r="Q6550" t="s">
        <v>378</v>
      </c>
      <c r="T6550" s="3"/>
      <c r="U6550" s="218"/>
      <c r="V6550" s="63"/>
      <c r="W6550" s="283"/>
      <c r="X6550" s="317"/>
      <c r="Y6550" s="63"/>
      <c r="AA6550" s="50">
        <v>16</v>
      </c>
    </row>
    <row r="6551" spans="1:27" ht="15">
      <c r="A6551" s="28" t="s">
        <v>5</v>
      </c>
      <c r="B6551" s="63" t="s">
        <v>31</v>
      </c>
      <c r="E6551" s="211">
        <v>223.5</v>
      </c>
      <c r="F6551" s="216">
        <v>173.5</v>
      </c>
      <c r="G6551" s="9">
        <v>131.99999999999636</v>
      </c>
      <c r="H6551" s="9">
        <v>114</v>
      </c>
      <c r="I6551" s="9">
        <v>108.00000000000182</v>
      </c>
      <c r="J6551" s="9">
        <v>174.99999999999272</v>
      </c>
      <c r="K6551" s="9">
        <v>223.50000000000546</v>
      </c>
      <c r="L6551" s="9">
        <v>232.5</v>
      </c>
      <c r="M6551" s="9"/>
      <c r="O6551" s="67">
        <v>1381.9999999999964</v>
      </c>
      <c r="Q6551" t="s">
        <v>339</v>
      </c>
      <c r="T6551" s="3"/>
      <c r="U6551" s="273"/>
      <c r="V6551" s="63"/>
      <c r="W6551" s="283"/>
      <c r="X6551" s="317"/>
      <c r="Y6551" s="63"/>
      <c r="AA6551" s="50">
        <v>11</v>
      </c>
    </row>
    <row r="6552" spans="1:27" ht="15">
      <c r="A6552" s="28" t="s">
        <v>7</v>
      </c>
      <c r="B6552" s="63" t="s">
        <v>11</v>
      </c>
      <c r="E6552" s="9">
        <v>154</v>
      </c>
      <c r="F6552" s="213">
        <v>264.5</v>
      </c>
      <c r="G6552" s="9">
        <v>102.49999999999636</v>
      </c>
      <c r="H6552" s="216">
        <v>162.99999999999636</v>
      </c>
      <c r="I6552" s="9">
        <v>127.5</v>
      </c>
      <c r="J6552" s="9">
        <v>143.00000000000728</v>
      </c>
      <c r="K6552" s="9">
        <v>181.50000000000364</v>
      </c>
      <c r="L6552" s="9">
        <v>235.5</v>
      </c>
      <c r="M6552" s="9"/>
      <c r="O6552" s="67">
        <v>1371.5000000000036</v>
      </c>
      <c r="Q6552" t="s">
        <v>338</v>
      </c>
      <c r="T6552" s="3" t="s">
        <v>1706</v>
      </c>
      <c r="U6552" s="218"/>
      <c r="V6552" s="63"/>
      <c r="W6552" s="283"/>
      <c r="X6552" s="317"/>
      <c r="Y6552" s="63"/>
      <c r="AA6552" s="50">
        <v>45</v>
      </c>
    </row>
    <row r="6553" spans="1:27" ht="15">
      <c r="A6553" s="28" t="s">
        <v>8</v>
      </c>
      <c r="B6553" s="63" t="s">
        <v>23</v>
      </c>
      <c r="E6553" s="9">
        <v>83.5</v>
      </c>
      <c r="F6553" s="211">
        <v>228</v>
      </c>
      <c r="G6553" s="9">
        <v>125.74999999999636</v>
      </c>
      <c r="H6553" s="9">
        <v>123.00000000000364</v>
      </c>
      <c r="I6553" s="216">
        <v>161</v>
      </c>
      <c r="J6553" s="216">
        <v>190.00000000000728</v>
      </c>
      <c r="K6553" s="9">
        <v>124.99999999999636</v>
      </c>
      <c r="L6553" s="9">
        <v>228</v>
      </c>
      <c r="M6553" s="9"/>
      <c r="O6553" s="67">
        <v>1264.2500000000036</v>
      </c>
      <c r="Q6553" t="s">
        <v>1169</v>
      </c>
      <c r="T6553" s="3"/>
      <c r="U6553" s="218"/>
      <c r="V6553" s="63"/>
      <c r="W6553" s="283"/>
      <c r="X6553" s="317"/>
      <c r="Y6553" s="63"/>
      <c r="AA6553" s="50">
        <v>96</v>
      </c>
    </row>
    <row r="6554" spans="1:27" ht="15">
      <c r="A6554" s="28" t="s">
        <v>10</v>
      </c>
      <c r="B6554" s="63" t="s">
        <v>9</v>
      </c>
      <c r="E6554" s="9">
        <v>108</v>
      </c>
      <c r="F6554" s="9">
        <v>49.5</v>
      </c>
      <c r="G6554" s="216">
        <v>231.5</v>
      </c>
      <c r="H6554" s="216">
        <v>191.49999999999818</v>
      </c>
      <c r="I6554" s="9">
        <v>71.5</v>
      </c>
      <c r="J6554" s="216">
        <v>200.49999999999272</v>
      </c>
      <c r="K6554" s="9">
        <v>194</v>
      </c>
      <c r="L6554" s="9">
        <v>217.5</v>
      </c>
      <c r="M6554" s="9"/>
      <c r="O6554" s="67">
        <v>1263.9999999999909</v>
      </c>
      <c r="Q6554" t="s">
        <v>2221</v>
      </c>
      <c r="T6554" s="3"/>
      <c r="U6554" s="63"/>
      <c r="V6554" s="63"/>
      <c r="W6554" s="265"/>
      <c r="X6554" s="317"/>
      <c r="Y6554" s="63"/>
      <c r="AA6554" s="50">
        <v>72</v>
      </c>
    </row>
    <row r="6555" spans="1:27" ht="15">
      <c r="A6555" s="28" t="s">
        <v>12</v>
      </c>
      <c r="B6555" s="63" t="s">
        <v>33</v>
      </c>
      <c r="E6555" s="216">
        <v>155</v>
      </c>
      <c r="F6555" s="216">
        <v>169.5</v>
      </c>
      <c r="G6555" s="9">
        <v>172.99999999999272</v>
      </c>
      <c r="H6555" s="9">
        <v>110.00000000000728</v>
      </c>
      <c r="I6555" s="212">
        <v>175.99999999999636</v>
      </c>
      <c r="J6555" s="9">
        <v>123.50000000000364</v>
      </c>
      <c r="K6555" s="9">
        <v>184.00000000000546</v>
      </c>
      <c r="L6555" s="9">
        <v>164.5</v>
      </c>
      <c r="M6555" s="9"/>
      <c r="O6555" s="67">
        <v>1255.5000000000055</v>
      </c>
      <c r="Q6555" t="s">
        <v>1723</v>
      </c>
      <c r="T6555" s="3"/>
      <c r="U6555" s="273"/>
      <c r="V6555" s="63"/>
      <c r="W6555" s="283"/>
      <c r="X6555" s="317"/>
      <c r="Y6555" s="63"/>
      <c r="AA6555" s="50">
        <v>19</v>
      </c>
    </row>
    <row r="6556" spans="1:27" ht="15">
      <c r="A6556" s="28" t="s">
        <v>14</v>
      </c>
      <c r="B6556" s="63" t="s">
        <v>143</v>
      </c>
      <c r="E6556" s="9" t="s">
        <v>278</v>
      </c>
      <c r="F6556" s="9">
        <v>101.5</v>
      </c>
      <c r="G6556" s="9">
        <v>197.99999999999636</v>
      </c>
      <c r="H6556" s="9">
        <v>150.50000000000182</v>
      </c>
      <c r="I6556" s="216">
        <v>167.49999999999818</v>
      </c>
      <c r="J6556" s="9">
        <v>129.50000000000728</v>
      </c>
      <c r="K6556" s="9">
        <v>229.5</v>
      </c>
      <c r="L6556" s="216">
        <v>259.5</v>
      </c>
      <c r="M6556" s="216"/>
      <c r="O6556" s="67">
        <v>1236.0000000000036</v>
      </c>
      <c r="Q6556" t="s">
        <v>342</v>
      </c>
      <c r="T6556" s="3"/>
      <c r="U6556" s="273"/>
      <c r="V6556" s="63"/>
      <c r="W6556" s="283"/>
      <c r="X6556" s="317"/>
      <c r="Y6556" s="63"/>
      <c r="AA6556" s="50">
        <v>94</v>
      </c>
    </row>
    <row r="6557" spans="1:27" ht="15">
      <c r="A6557" s="28" t="s">
        <v>16</v>
      </c>
      <c r="B6557" s="63" t="s">
        <v>37</v>
      </c>
      <c r="E6557" s="216">
        <v>163.5</v>
      </c>
      <c r="F6557" s="216">
        <v>209</v>
      </c>
      <c r="G6557" s="9">
        <v>157.99999999999636</v>
      </c>
      <c r="H6557" s="9">
        <v>62.500000000003638</v>
      </c>
      <c r="I6557" s="9">
        <v>64.500000000001819</v>
      </c>
      <c r="J6557" s="216">
        <v>183.99999999999636</v>
      </c>
      <c r="K6557" s="9">
        <v>204.49999999999818</v>
      </c>
      <c r="L6557" s="9">
        <v>141</v>
      </c>
      <c r="M6557" s="9"/>
      <c r="O6557" s="67">
        <v>1186.9999999999964</v>
      </c>
      <c r="Q6557" t="s">
        <v>2222</v>
      </c>
      <c r="T6557" s="3"/>
      <c r="U6557" s="63"/>
      <c r="V6557" s="63"/>
      <c r="W6557" s="265"/>
      <c r="X6557" s="317"/>
      <c r="Y6557" s="63"/>
      <c r="AA6557" s="50">
        <v>85</v>
      </c>
    </row>
    <row r="6558" spans="1:27" ht="15">
      <c r="A6558" s="28" t="s">
        <v>18</v>
      </c>
      <c r="B6558" s="63" t="s">
        <v>141</v>
      </c>
      <c r="E6558" s="9" t="s">
        <v>278</v>
      </c>
      <c r="F6558" s="9">
        <v>131.5</v>
      </c>
      <c r="G6558" s="9">
        <v>174.5</v>
      </c>
      <c r="H6558" s="9">
        <v>141.5</v>
      </c>
      <c r="I6558" s="9">
        <v>127.99999999999636</v>
      </c>
      <c r="J6558" s="9">
        <v>142.49999999998545</v>
      </c>
      <c r="K6558" s="9">
        <v>215.49999999999818</v>
      </c>
      <c r="L6558" s="9">
        <v>221.5</v>
      </c>
      <c r="M6558" s="9"/>
      <c r="O6558" s="67">
        <v>1154.99999999998</v>
      </c>
      <c r="T6558" s="3"/>
      <c r="U6558" s="218"/>
      <c r="V6558" s="63"/>
      <c r="W6558" s="283"/>
      <c r="X6558" s="317"/>
      <c r="Y6558" s="63"/>
      <c r="AA6558" s="50">
        <v>27</v>
      </c>
    </row>
    <row r="6559" spans="1:27" ht="15">
      <c r="A6559" s="28" t="s">
        <v>20</v>
      </c>
      <c r="B6559" s="63" t="s">
        <v>13</v>
      </c>
      <c r="E6559" s="9">
        <v>144.75</v>
      </c>
      <c r="F6559" s="216">
        <v>165</v>
      </c>
      <c r="G6559" s="9">
        <v>165.5</v>
      </c>
      <c r="H6559" s="9">
        <v>78.499999999990905</v>
      </c>
      <c r="I6559" s="9">
        <v>61.500000000001819</v>
      </c>
      <c r="J6559" s="216">
        <v>185.99999999999636</v>
      </c>
      <c r="K6559" s="9">
        <v>185.00000000000364</v>
      </c>
      <c r="L6559" s="9">
        <v>159</v>
      </c>
      <c r="M6559" s="9"/>
      <c r="O6559" s="67">
        <v>1145.2499999999927</v>
      </c>
      <c r="Q6559" t="s">
        <v>322</v>
      </c>
      <c r="T6559" s="3"/>
      <c r="U6559" s="63"/>
      <c r="V6559" s="63"/>
      <c r="W6559" s="283"/>
      <c r="X6559" s="317"/>
      <c r="Y6559" s="63"/>
      <c r="AA6559" s="50">
        <v>1</v>
      </c>
    </row>
    <row r="6560" spans="1:27" ht="15">
      <c r="A6560" s="28" t="s">
        <v>22</v>
      </c>
      <c r="B6560" s="63" t="s">
        <v>25</v>
      </c>
      <c r="E6560" s="9">
        <v>120</v>
      </c>
      <c r="F6560" s="9">
        <v>76.5</v>
      </c>
      <c r="G6560" s="9">
        <v>152.50000000000364</v>
      </c>
      <c r="H6560" s="9">
        <v>106.50000000000364</v>
      </c>
      <c r="I6560" s="9">
        <v>135.49999999999636</v>
      </c>
      <c r="J6560" s="9">
        <v>117.50000000000364</v>
      </c>
      <c r="K6560" s="9">
        <v>240.50000000000364</v>
      </c>
      <c r="L6560" s="9">
        <v>184</v>
      </c>
      <c r="M6560" s="9"/>
      <c r="O6560" s="67">
        <v>1133.0000000000109</v>
      </c>
      <c r="T6560" s="3"/>
      <c r="U6560" s="273"/>
      <c r="V6560" s="63"/>
      <c r="W6560" s="283"/>
      <c r="X6560" s="317"/>
      <c r="Y6560" s="63"/>
      <c r="AA6560" s="50">
        <v>18</v>
      </c>
    </row>
    <row r="6561" spans="1:27" ht="15">
      <c r="A6561" s="28" t="s">
        <v>24</v>
      </c>
      <c r="B6561" s="63" t="s">
        <v>1</v>
      </c>
      <c r="E6561" s="9">
        <v>139</v>
      </c>
      <c r="F6561" s="9">
        <v>79.5</v>
      </c>
      <c r="G6561" s="213">
        <v>267.5</v>
      </c>
      <c r="H6561" s="9">
        <v>63.5</v>
      </c>
      <c r="I6561" s="9">
        <v>137.49999999999818</v>
      </c>
      <c r="J6561" s="9">
        <v>125.00000000000728</v>
      </c>
      <c r="K6561" s="9">
        <v>121.99999999999818</v>
      </c>
      <c r="L6561" s="9">
        <v>150.5</v>
      </c>
      <c r="M6561" s="9"/>
      <c r="O6561" s="67">
        <v>1084.5000000000036</v>
      </c>
      <c r="Q6561" t="s">
        <v>281</v>
      </c>
      <c r="T6561" s="3" t="s">
        <v>1706</v>
      </c>
      <c r="U6561" s="63"/>
      <c r="V6561" s="63"/>
      <c r="W6561" s="283"/>
      <c r="X6561" s="317"/>
      <c r="Y6561" s="63"/>
      <c r="AA6561" s="50">
        <v>4</v>
      </c>
    </row>
    <row r="6562" spans="1:27" ht="15">
      <c r="A6562" s="28" t="s">
        <v>26</v>
      </c>
      <c r="B6562" s="63" t="s">
        <v>15</v>
      </c>
      <c r="E6562" s="216">
        <v>196.5</v>
      </c>
      <c r="F6562" s="9">
        <v>89.5</v>
      </c>
      <c r="G6562" s="9">
        <v>79.750000000003638</v>
      </c>
      <c r="H6562" s="9">
        <v>16.5</v>
      </c>
      <c r="I6562" s="9">
        <v>111.49999999999454</v>
      </c>
      <c r="J6562" s="9">
        <v>111.49999999998909</v>
      </c>
      <c r="K6562" s="216">
        <v>262.50000000000182</v>
      </c>
      <c r="L6562" s="9">
        <v>196.5</v>
      </c>
      <c r="M6562" s="9"/>
      <c r="O6562" s="67">
        <v>1064.2499999999891</v>
      </c>
      <c r="Q6562" t="s">
        <v>340</v>
      </c>
      <c r="T6562" s="3"/>
      <c r="U6562" s="273"/>
      <c r="V6562" s="63"/>
      <c r="W6562" s="283"/>
      <c r="X6562" s="317"/>
      <c r="Y6562" s="63"/>
      <c r="AA6562" s="50">
        <v>52</v>
      </c>
    </row>
    <row r="6563" spans="1:27" ht="15">
      <c r="A6563" s="28" t="s">
        <v>28</v>
      </c>
      <c r="B6563" s="63" t="s">
        <v>144</v>
      </c>
      <c r="E6563" s="9" t="s">
        <v>278</v>
      </c>
      <c r="F6563" s="9">
        <v>80.5</v>
      </c>
      <c r="G6563" s="212">
        <v>257.50000000000364</v>
      </c>
      <c r="H6563" s="9">
        <v>144.00000000000182</v>
      </c>
      <c r="I6563" s="213">
        <v>216.50000000000182</v>
      </c>
      <c r="J6563" s="9">
        <v>166.5</v>
      </c>
      <c r="K6563" s="9">
        <v>198.50000000000182</v>
      </c>
      <c r="L6563" s="9" t="s">
        <v>278</v>
      </c>
      <c r="M6563" s="9"/>
      <c r="O6563" s="67">
        <v>1063.5000000000091</v>
      </c>
      <c r="Q6563" t="s">
        <v>371</v>
      </c>
      <c r="T6563" s="215" t="s">
        <v>1706</v>
      </c>
      <c r="U6563" s="63"/>
      <c r="V6563" s="63"/>
      <c r="W6563" s="265"/>
      <c r="X6563" s="317"/>
      <c r="Y6563" s="63"/>
      <c r="AA6563" s="50">
        <v>33</v>
      </c>
    </row>
    <row r="6564" spans="1:27" ht="15">
      <c r="A6564" s="28" t="s">
        <v>30</v>
      </c>
      <c r="B6564" s="63" t="s">
        <v>142</v>
      </c>
      <c r="E6564" s="9" t="s">
        <v>278</v>
      </c>
      <c r="F6564" s="9">
        <v>132.5</v>
      </c>
      <c r="G6564" s="9">
        <v>156.49999999999636</v>
      </c>
      <c r="H6564" s="9">
        <v>84.5</v>
      </c>
      <c r="I6564" s="9">
        <v>59.999999999998181</v>
      </c>
      <c r="J6564" s="9">
        <v>65.5</v>
      </c>
      <c r="K6564" s="216">
        <v>244.50000000000546</v>
      </c>
      <c r="L6564" s="216">
        <v>282</v>
      </c>
      <c r="M6564" s="216"/>
      <c r="O6564" s="67">
        <v>1025.5</v>
      </c>
      <c r="Q6564" t="s">
        <v>341</v>
      </c>
      <c r="T6564" s="3"/>
      <c r="U6564" s="63"/>
      <c r="V6564" s="63"/>
      <c r="W6564" s="283"/>
      <c r="X6564" s="317"/>
      <c r="Y6564" s="63"/>
      <c r="AA6564" s="50">
        <v>9</v>
      </c>
    </row>
    <row r="6565" spans="1:27" ht="15">
      <c r="A6565" s="28" t="s">
        <v>32</v>
      </c>
      <c r="B6565" s="63" t="s">
        <v>162</v>
      </c>
      <c r="E6565" s="9" t="s">
        <v>278</v>
      </c>
      <c r="F6565" s="9" t="s">
        <v>278</v>
      </c>
      <c r="G6565" s="9">
        <v>170</v>
      </c>
      <c r="H6565" s="9">
        <v>131.50000000000364</v>
      </c>
      <c r="I6565" s="9">
        <v>114.99999999999818</v>
      </c>
      <c r="J6565" s="212">
        <v>216.5</v>
      </c>
      <c r="K6565" s="9">
        <v>163.00000000000182</v>
      </c>
      <c r="L6565" s="9">
        <v>207</v>
      </c>
      <c r="M6565" s="9"/>
      <c r="O6565" s="67">
        <v>1003.0000000000036</v>
      </c>
      <c r="Q6565" t="s">
        <v>282</v>
      </c>
      <c r="T6565"/>
      <c r="U6565" s="273"/>
      <c r="V6565" s="63"/>
      <c r="W6565" s="283"/>
      <c r="X6565" s="317"/>
      <c r="Y6565" s="63"/>
      <c r="AA6565" s="50">
        <v>22</v>
      </c>
    </row>
    <row r="6566" spans="1:27" ht="15">
      <c r="A6566" s="28" t="s">
        <v>34</v>
      </c>
      <c r="B6566" s="63" t="s">
        <v>154</v>
      </c>
      <c r="E6566" s="9" t="s">
        <v>278</v>
      </c>
      <c r="F6566" s="9" t="s">
        <v>278</v>
      </c>
      <c r="G6566" s="9">
        <v>186</v>
      </c>
      <c r="H6566" s="9">
        <v>95</v>
      </c>
      <c r="I6566" s="9">
        <v>125.99999999999636</v>
      </c>
      <c r="J6566" s="9">
        <v>163.5</v>
      </c>
      <c r="K6566" s="9">
        <v>183.5</v>
      </c>
      <c r="L6566" s="9">
        <v>236.5</v>
      </c>
      <c r="M6566" s="9"/>
      <c r="O6566" s="67">
        <v>990.49999999999636</v>
      </c>
      <c r="T6566" s="3"/>
      <c r="U6566" s="63"/>
      <c r="V6566" s="63"/>
      <c r="W6566" s="265"/>
      <c r="X6566" s="317"/>
      <c r="Y6566" s="63"/>
      <c r="AA6566" s="50">
        <v>73</v>
      </c>
    </row>
    <row r="6567" spans="1:27" ht="15">
      <c r="A6567" s="28" t="s">
        <v>36</v>
      </c>
      <c r="B6567" s="63" t="s">
        <v>39</v>
      </c>
      <c r="E6567" s="9">
        <v>142.5</v>
      </c>
      <c r="F6567" s="9">
        <v>91.5</v>
      </c>
      <c r="G6567" s="216">
        <v>210.25000000000364</v>
      </c>
      <c r="H6567" s="9">
        <v>131.5</v>
      </c>
      <c r="I6567" s="9">
        <v>63.999999999998181</v>
      </c>
      <c r="J6567" s="9">
        <v>161</v>
      </c>
      <c r="K6567" s="9">
        <v>188.50000000000546</v>
      </c>
      <c r="L6567" s="9" t="s">
        <v>278</v>
      </c>
      <c r="M6567" s="9"/>
      <c r="O6567" s="67">
        <v>989.25000000000728</v>
      </c>
      <c r="Q6567" t="s">
        <v>293</v>
      </c>
      <c r="T6567" s="3"/>
      <c r="U6567" s="63"/>
      <c r="V6567" s="63"/>
      <c r="W6567" s="265"/>
      <c r="X6567" s="317"/>
      <c r="Y6567" s="63"/>
      <c r="AA6567" s="50">
        <v>13</v>
      </c>
    </row>
    <row r="6568" spans="1:27" ht="15">
      <c r="A6568" s="28" t="s">
        <v>38</v>
      </c>
      <c r="B6568" s="63" t="s">
        <v>735</v>
      </c>
      <c r="E6568" s="9" t="s">
        <v>278</v>
      </c>
      <c r="F6568" s="9" t="s">
        <v>278</v>
      </c>
      <c r="G6568" s="9" t="s">
        <v>278</v>
      </c>
      <c r="H6568" s="9">
        <v>140.00000000000182</v>
      </c>
      <c r="I6568" s="216">
        <v>157.99999999999818</v>
      </c>
      <c r="J6568" s="216">
        <v>188.99999999999272</v>
      </c>
      <c r="K6568" s="216">
        <v>247.49999999999636</v>
      </c>
      <c r="L6568" s="9">
        <v>223</v>
      </c>
      <c r="M6568" s="9"/>
      <c r="O6568" s="67">
        <v>957.49999999998909</v>
      </c>
      <c r="Q6568" t="s">
        <v>2387</v>
      </c>
      <c r="T6568"/>
      <c r="U6568" s="273"/>
      <c r="V6568" s="63"/>
      <c r="W6568" s="282"/>
      <c r="X6568" s="317"/>
      <c r="Y6568" s="63"/>
      <c r="AA6568" s="50">
        <v>63</v>
      </c>
    </row>
    <row r="6569" spans="1:27" ht="15">
      <c r="A6569" s="28" t="s">
        <v>145</v>
      </c>
      <c r="B6569" s="28" t="s">
        <v>691</v>
      </c>
      <c r="E6569" s="9" t="s">
        <v>278</v>
      </c>
      <c r="F6569" s="9" t="s">
        <v>278</v>
      </c>
      <c r="G6569" s="9" t="s">
        <v>278</v>
      </c>
      <c r="H6569" s="216">
        <v>169.50000000000364</v>
      </c>
      <c r="I6569" s="216">
        <v>153</v>
      </c>
      <c r="J6569" s="216">
        <v>214.00000000000364</v>
      </c>
      <c r="K6569" s="9">
        <v>215.99999999999818</v>
      </c>
      <c r="L6569" s="9">
        <v>194.5</v>
      </c>
      <c r="M6569" s="9"/>
      <c r="O6569" s="67">
        <v>947.00000000000546</v>
      </c>
      <c r="Q6569" t="s">
        <v>2223</v>
      </c>
      <c r="T6569"/>
      <c r="U6569" s="273"/>
      <c r="V6569" s="63"/>
      <c r="W6569" s="283"/>
      <c r="X6569" s="317"/>
      <c r="Y6569" s="63"/>
      <c r="AA6569" s="50">
        <v>74</v>
      </c>
    </row>
    <row r="6570" spans="1:27" ht="15">
      <c r="A6570" s="28" t="s">
        <v>146</v>
      </c>
      <c r="B6570" s="63" t="s">
        <v>155</v>
      </c>
      <c r="E6570" s="9" t="s">
        <v>278</v>
      </c>
      <c r="F6570" s="9" t="s">
        <v>278</v>
      </c>
      <c r="G6570" s="9">
        <v>163.49999999999272</v>
      </c>
      <c r="H6570" s="9">
        <v>97.000000000003638</v>
      </c>
      <c r="I6570" s="9">
        <v>139.99999999999636</v>
      </c>
      <c r="J6570" s="9">
        <v>102.99999999998909</v>
      </c>
      <c r="K6570" s="9">
        <v>231.99999999999636</v>
      </c>
      <c r="L6570" s="9">
        <v>201</v>
      </c>
      <c r="M6570" s="9"/>
      <c r="O6570" s="67">
        <v>936.49999999997817</v>
      </c>
      <c r="T6570"/>
      <c r="U6570" s="273"/>
      <c r="V6570" s="63"/>
      <c r="W6570" s="283"/>
      <c r="X6570" s="317"/>
      <c r="Y6570" s="63"/>
      <c r="AA6570" s="50">
        <v>81</v>
      </c>
    </row>
    <row r="6571" spans="1:27" ht="15">
      <c r="A6571" s="28" t="s">
        <v>147</v>
      </c>
      <c r="B6571" s="28" t="s">
        <v>706</v>
      </c>
      <c r="E6571" s="9" t="s">
        <v>278</v>
      </c>
      <c r="F6571" s="9" t="s">
        <v>278</v>
      </c>
      <c r="G6571" s="9" t="s">
        <v>278</v>
      </c>
      <c r="H6571" s="9">
        <v>94.500000000001819</v>
      </c>
      <c r="I6571" s="211">
        <v>203.50000000000728</v>
      </c>
      <c r="J6571" s="9">
        <v>160.5</v>
      </c>
      <c r="K6571" s="9">
        <v>227.50000000000182</v>
      </c>
      <c r="L6571" s="9">
        <v>230.5</v>
      </c>
      <c r="M6571" s="9"/>
      <c r="O6571" s="67">
        <v>916.50000000001091</v>
      </c>
      <c r="Q6571" t="s">
        <v>300</v>
      </c>
      <c r="T6571"/>
      <c r="U6571" s="63"/>
      <c r="V6571" s="63"/>
      <c r="W6571" s="265"/>
      <c r="X6571" s="317"/>
      <c r="Y6571" s="63"/>
      <c r="AA6571" s="50">
        <v>31</v>
      </c>
    </row>
    <row r="6572" spans="1:27" ht="15">
      <c r="A6572" s="28" t="s">
        <v>151</v>
      </c>
      <c r="B6572" s="63" t="s">
        <v>740</v>
      </c>
      <c r="E6572" s="9" t="s">
        <v>278</v>
      </c>
      <c r="F6572" s="9" t="s">
        <v>278</v>
      </c>
      <c r="G6572" s="9" t="s">
        <v>278</v>
      </c>
      <c r="H6572" s="9">
        <v>146.49999999999818</v>
      </c>
      <c r="I6572" s="9">
        <v>64.000000000001819</v>
      </c>
      <c r="J6572" s="9">
        <v>152.99999999999272</v>
      </c>
      <c r="K6572" s="213">
        <v>309.50000000000182</v>
      </c>
      <c r="L6572" s="9">
        <v>209.5</v>
      </c>
      <c r="M6572" s="9"/>
      <c r="O6572" s="67">
        <v>882.49999999999454</v>
      </c>
      <c r="T6572" s="215" t="s">
        <v>1706</v>
      </c>
      <c r="U6572" s="273"/>
      <c r="V6572" s="63"/>
      <c r="W6572" s="283"/>
      <c r="X6572" s="317"/>
      <c r="Y6572" s="63"/>
      <c r="AA6572" s="50">
        <v>84</v>
      </c>
    </row>
    <row r="6573" spans="1:27" ht="15">
      <c r="A6573" s="28" t="s">
        <v>157</v>
      </c>
      <c r="B6573" s="63" t="s">
        <v>739</v>
      </c>
      <c r="E6573" s="9" t="s">
        <v>278</v>
      </c>
      <c r="F6573" s="9" t="s">
        <v>278</v>
      </c>
      <c r="G6573" s="9" t="s">
        <v>278</v>
      </c>
      <c r="H6573" s="216">
        <v>163.99999999999636</v>
      </c>
      <c r="I6573" s="9">
        <v>124.00000000000364</v>
      </c>
      <c r="J6573" s="9">
        <v>145.50000000000364</v>
      </c>
      <c r="K6573" s="9">
        <v>183</v>
      </c>
      <c r="L6573" s="9">
        <v>256.5</v>
      </c>
      <c r="M6573" s="9"/>
      <c r="O6573" s="67">
        <v>873.00000000000364</v>
      </c>
      <c r="Q6573" t="s">
        <v>287</v>
      </c>
      <c r="T6573"/>
      <c r="U6573" s="218"/>
      <c r="V6573" s="63"/>
      <c r="W6573" s="283"/>
      <c r="X6573" s="317"/>
      <c r="Y6573" s="63"/>
      <c r="AA6573" s="50">
        <v>39</v>
      </c>
    </row>
    <row r="6574" spans="1:27" ht="15">
      <c r="A6574" s="28" t="s">
        <v>159</v>
      </c>
      <c r="B6574" s="63" t="s">
        <v>736</v>
      </c>
      <c r="E6574" s="9" t="s">
        <v>278</v>
      </c>
      <c r="F6574" s="9" t="s">
        <v>278</v>
      </c>
      <c r="G6574" s="9" t="s">
        <v>278</v>
      </c>
      <c r="H6574" s="216">
        <v>159.49999999999636</v>
      </c>
      <c r="I6574" s="9">
        <v>117.00000000000364</v>
      </c>
      <c r="J6574" s="9">
        <v>138.49999999998909</v>
      </c>
      <c r="K6574" s="9">
        <v>196.00000000000546</v>
      </c>
      <c r="L6574" s="9">
        <v>254</v>
      </c>
      <c r="M6574" s="9"/>
      <c r="O6574" s="67">
        <v>864.99999999999454</v>
      </c>
      <c r="Q6574" t="s">
        <v>293</v>
      </c>
      <c r="T6574"/>
      <c r="U6574" s="63"/>
      <c r="V6574" s="63"/>
      <c r="W6574" s="283"/>
      <c r="X6574" s="317"/>
      <c r="Y6574" s="63"/>
      <c r="AA6574" s="50">
        <v>57</v>
      </c>
    </row>
    <row r="6575" spans="1:27" ht="15">
      <c r="A6575" s="28" t="s">
        <v>160</v>
      </c>
      <c r="B6575" s="63" t="s">
        <v>19</v>
      </c>
      <c r="E6575" s="213">
        <v>232</v>
      </c>
      <c r="F6575" s="9">
        <v>104</v>
      </c>
      <c r="G6575" s="9">
        <v>206.00000000000364</v>
      </c>
      <c r="H6575" s="9">
        <v>84.500000000001819</v>
      </c>
      <c r="I6575" s="9">
        <v>88.5</v>
      </c>
      <c r="J6575" s="9">
        <v>132.99999999999272</v>
      </c>
      <c r="K6575" s="9" t="s">
        <v>278</v>
      </c>
      <c r="L6575" s="9" t="s">
        <v>278</v>
      </c>
      <c r="M6575" s="9"/>
      <c r="O6575" s="67">
        <v>847.99999999999818</v>
      </c>
      <c r="Q6575" t="s">
        <v>281</v>
      </c>
      <c r="T6575" s="3" t="s">
        <v>1706</v>
      </c>
      <c r="U6575" s="273"/>
      <c r="V6575" s="63"/>
      <c r="W6575" s="283"/>
      <c r="X6575" s="317"/>
      <c r="Y6575" s="63"/>
      <c r="AA6575" s="50">
        <v>17</v>
      </c>
    </row>
    <row r="6576" spans="1:27" ht="15">
      <c r="A6576" s="28" t="s">
        <v>161</v>
      </c>
      <c r="B6576" s="205" t="s">
        <v>1550</v>
      </c>
      <c r="C6576" s="3"/>
      <c r="D6576" s="3"/>
      <c r="E6576" s="9" t="s">
        <v>278</v>
      </c>
      <c r="F6576" s="9" t="s">
        <v>278</v>
      </c>
      <c r="G6576" s="9" t="s">
        <v>278</v>
      </c>
      <c r="H6576" s="9" t="s">
        <v>278</v>
      </c>
      <c r="I6576" s="9">
        <v>68.999999999996362</v>
      </c>
      <c r="J6576" s="9">
        <v>103.00000000000182</v>
      </c>
      <c r="K6576" s="9">
        <v>226.5</v>
      </c>
      <c r="L6576" s="213">
        <v>428.5</v>
      </c>
      <c r="M6576" s="213"/>
      <c r="O6576" s="67">
        <v>826.99999999999818</v>
      </c>
      <c r="Q6576" t="s">
        <v>281</v>
      </c>
      <c r="T6576" s="215" t="s">
        <v>1706</v>
      </c>
      <c r="U6576" s="63"/>
      <c r="V6576" s="63"/>
      <c r="W6576" s="265"/>
      <c r="X6576" s="317"/>
      <c r="Y6576" s="63"/>
      <c r="AA6576" s="50">
        <v>48</v>
      </c>
    </row>
    <row r="6577" spans="1:27" ht="15">
      <c r="A6577" s="28" t="s">
        <v>163</v>
      </c>
      <c r="B6577" s="28" t="s">
        <v>685</v>
      </c>
      <c r="E6577" s="9" t="s">
        <v>278</v>
      </c>
      <c r="F6577" s="9" t="s">
        <v>278</v>
      </c>
      <c r="G6577" s="9" t="s">
        <v>278</v>
      </c>
      <c r="H6577" s="213">
        <v>239.00000000000182</v>
      </c>
      <c r="I6577" s="9">
        <v>87.499999999998181</v>
      </c>
      <c r="J6577" s="9">
        <v>146.99999999999818</v>
      </c>
      <c r="K6577" s="9">
        <v>140.49999999999636</v>
      </c>
      <c r="L6577" s="9">
        <v>204.5</v>
      </c>
      <c r="M6577" s="9"/>
      <c r="O6577" s="67">
        <v>818.49999999999454</v>
      </c>
      <c r="Q6577" t="s">
        <v>281</v>
      </c>
      <c r="T6577" s="3" t="s">
        <v>1706</v>
      </c>
      <c r="U6577" s="273"/>
      <c r="V6577" s="63"/>
      <c r="W6577" s="282"/>
      <c r="X6577" s="317"/>
      <c r="Y6577" s="63"/>
      <c r="AA6577" s="50">
        <v>60</v>
      </c>
    </row>
    <row r="6578" spans="1:27" ht="15">
      <c r="A6578" s="28" t="s">
        <v>274</v>
      </c>
      <c r="B6578" s="63" t="s">
        <v>728</v>
      </c>
      <c r="E6578" s="9" t="s">
        <v>278</v>
      </c>
      <c r="F6578" s="9" t="s">
        <v>278</v>
      </c>
      <c r="G6578" s="9" t="s">
        <v>278</v>
      </c>
      <c r="H6578" s="9">
        <v>153.99999999999818</v>
      </c>
      <c r="I6578" s="216">
        <v>175</v>
      </c>
      <c r="J6578" s="9">
        <v>143</v>
      </c>
      <c r="K6578" s="9">
        <v>223.00000000000182</v>
      </c>
      <c r="L6578" s="9">
        <v>103.5</v>
      </c>
      <c r="M6578" s="9"/>
      <c r="O6578" s="67">
        <v>798.5</v>
      </c>
      <c r="Q6578" t="s">
        <v>283</v>
      </c>
      <c r="T6578"/>
      <c r="U6578" s="273"/>
      <c r="V6578" s="63"/>
      <c r="W6578" s="282"/>
      <c r="X6578" s="317"/>
      <c r="Y6578" s="63"/>
      <c r="AA6578" s="50">
        <v>23</v>
      </c>
    </row>
    <row r="6579" spans="1:27" ht="15">
      <c r="A6579" s="28" t="s">
        <v>275</v>
      </c>
      <c r="B6579" s="63" t="s">
        <v>710</v>
      </c>
      <c r="E6579" s="9" t="s">
        <v>278</v>
      </c>
      <c r="F6579" s="9" t="s">
        <v>278</v>
      </c>
      <c r="G6579" s="9" t="s">
        <v>278</v>
      </c>
      <c r="H6579" s="211">
        <v>202.49999999999818</v>
      </c>
      <c r="I6579" s="9">
        <v>108.00000000000364</v>
      </c>
      <c r="J6579" s="9">
        <v>61</v>
      </c>
      <c r="K6579" s="211">
        <v>273.49999999999818</v>
      </c>
      <c r="L6579" s="9">
        <v>145</v>
      </c>
      <c r="M6579" s="9"/>
      <c r="O6579" s="67">
        <v>790</v>
      </c>
      <c r="Q6579" t="s">
        <v>294</v>
      </c>
      <c r="T6579"/>
      <c r="U6579" s="63"/>
      <c r="V6579" s="63"/>
      <c r="W6579" s="283"/>
      <c r="X6579" s="317"/>
      <c r="Y6579" s="63"/>
      <c r="AA6579" s="50">
        <v>46</v>
      </c>
    </row>
    <row r="6580" spans="1:27" ht="15">
      <c r="A6580" s="28" t="s">
        <v>276</v>
      </c>
      <c r="B6580" s="63" t="s">
        <v>153</v>
      </c>
      <c r="E6580" s="9" t="s">
        <v>278</v>
      </c>
      <c r="F6580" s="9" t="s">
        <v>278</v>
      </c>
      <c r="G6580" s="9">
        <v>133</v>
      </c>
      <c r="H6580" s="9">
        <v>53.499999999998181</v>
      </c>
      <c r="I6580" s="9">
        <v>87.500000000005457</v>
      </c>
      <c r="J6580" s="9">
        <v>142.5</v>
      </c>
      <c r="K6580" s="9">
        <v>216.99999999999818</v>
      </c>
      <c r="L6580" s="9">
        <v>141</v>
      </c>
      <c r="M6580" s="9"/>
      <c r="O6580" s="67">
        <v>774.50000000000182</v>
      </c>
      <c r="T6580"/>
      <c r="U6580" s="273"/>
      <c r="V6580" s="63"/>
      <c r="W6580" s="283"/>
      <c r="X6580" s="317"/>
      <c r="Y6580" s="63"/>
      <c r="AA6580" s="50">
        <v>50</v>
      </c>
    </row>
    <row r="6581" spans="1:27" ht="15">
      <c r="A6581" s="28" t="s">
        <v>277</v>
      </c>
      <c r="B6581" s="205" t="s">
        <v>1553</v>
      </c>
      <c r="C6581" s="3"/>
      <c r="D6581" s="3"/>
      <c r="E6581" s="9" t="s">
        <v>278</v>
      </c>
      <c r="F6581" s="9" t="s">
        <v>278</v>
      </c>
      <c r="G6581" s="9" t="s">
        <v>278</v>
      </c>
      <c r="H6581" s="9" t="s">
        <v>278</v>
      </c>
      <c r="I6581" s="9">
        <v>61.000000000003638</v>
      </c>
      <c r="J6581" s="9">
        <v>145.99999999999272</v>
      </c>
      <c r="K6581" s="216">
        <v>241.00000000000546</v>
      </c>
      <c r="L6581" s="216">
        <v>291.5</v>
      </c>
      <c r="M6581" s="216"/>
      <c r="O6581" s="67">
        <v>739.50000000000182</v>
      </c>
      <c r="Q6581" t="s">
        <v>342</v>
      </c>
      <c r="T6581"/>
      <c r="U6581" s="63"/>
      <c r="V6581" s="63"/>
      <c r="W6581" s="265"/>
      <c r="X6581" s="317"/>
      <c r="Y6581" s="63"/>
      <c r="AA6581" s="50">
        <v>43</v>
      </c>
    </row>
    <row r="6582" spans="1:27" ht="15">
      <c r="A6582" s="28" t="s">
        <v>692</v>
      </c>
      <c r="B6582" s="63" t="s">
        <v>712</v>
      </c>
      <c r="E6582" s="9" t="s">
        <v>278</v>
      </c>
      <c r="F6582" s="9" t="s">
        <v>278</v>
      </c>
      <c r="G6582" s="9" t="s">
        <v>278</v>
      </c>
      <c r="H6582" s="9">
        <v>93.500000000001819</v>
      </c>
      <c r="I6582" s="9">
        <v>73.999999999998181</v>
      </c>
      <c r="J6582" s="9">
        <v>154.00000000000364</v>
      </c>
      <c r="K6582" s="9">
        <v>188.99999999999818</v>
      </c>
      <c r="L6582" s="9">
        <v>187.5</v>
      </c>
      <c r="M6582" s="9"/>
      <c r="O6582" s="67">
        <v>698.00000000000182</v>
      </c>
      <c r="T6582"/>
      <c r="U6582" s="273"/>
      <c r="V6582" s="63"/>
      <c r="W6582" s="282"/>
      <c r="X6582" s="317"/>
      <c r="Y6582" s="63"/>
      <c r="AA6582" s="50">
        <v>35</v>
      </c>
    </row>
    <row r="6583" spans="1:27" ht="15">
      <c r="A6583" s="28" t="s">
        <v>693</v>
      </c>
      <c r="B6583" s="205" t="s">
        <v>1565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84.500000000003638</v>
      </c>
      <c r="J6583" s="9">
        <v>109.99999999999272</v>
      </c>
      <c r="K6583" s="216">
        <v>258.49999999999636</v>
      </c>
      <c r="L6583" s="9">
        <v>234.5</v>
      </c>
      <c r="M6583" s="9"/>
      <c r="O6583" s="67">
        <v>687.49999999999272</v>
      </c>
      <c r="Q6583" t="s">
        <v>297</v>
      </c>
      <c r="T6583"/>
      <c r="U6583" s="273"/>
      <c r="V6583" s="63"/>
      <c r="W6583" s="283"/>
      <c r="X6583" s="317"/>
      <c r="Y6583" s="63"/>
      <c r="AA6583" s="50">
        <v>54</v>
      </c>
    </row>
    <row r="6584" spans="1:27" ht="15">
      <c r="A6584" s="28" t="s">
        <v>694</v>
      </c>
      <c r="B6584" s="63" t="s">
        <v>757</v>
      </c>
      <c r="E6584" s="9" t="s">
        <v>278</v>
      </c>
      <c r="F6584" s="9" t="s">
        <v>278</v>
      </c>
      <c r="G6584" s="9" t="s">
        <v>278</v>
      </c>
      <c r="H6584" s="9">
        <v>82.499999999994543</v>
      </c>
      <c r="I6584" s="9">
        <v>102.50000000000364</v>
      </c>
      <c r="J6584" s="9">
        <v>125.99999999999636</v>
      </c>
      <c r="K6584" s="9">
        <v>169.5</v>
      </c>
      <c r="L6584" s="9">
        <v>205</v>
      </c>
      <c r="M6584" s="9"/>
      <c r="O6584" s="67">
        <v>685.49999999999454</v>
      </c>
      <c r="T6584"/>
      <c r="U6584" s="63"/>
      <c r="V6584" s="63"/>
      <c r="W6584" s="283"/>
      <c r="X6584" s="317"/>
      <c r="Y6584" s="63"/>
      <c r="AA6584" s="50">
        <v>83</v>
      </c>
    </row>
    <row r="6585" spans="1:27" ht="15">
      <c r="A6585" s="28" t="s">
        <v>696</v>
      </c>
      <c r="B6585" s="63" t="s">
        <v>753</v>
      </c>
      <c r="E6585" s="9" t="s">
        <v>278</v>
      </c>
      <c r="F6585" s="9" t="s">
        <v>278</v>
      </c>
      <c r="G6585" s="9" t="s">
        <v>278</v>
      </c>
      <c r="H6585" s="9">
        <v>144.99999999999818</v>
      </c>
      <c r="I6585" s="9">
        <v>60.499999999998181</v>
      </c>
      <c r="J6585" s="9">
        <v>150.99999999999636</v>
      </c>
      <c r="K6585" s="9">
        <v>155.00000000000182</v>
      </c>
      <c r="L6585" s="9">
        <v>173.5</v>
      </c>
      <c r="M6585" s="9"/>
      <c r="O6585" s="67">
        <v>684.99999999999454</v>
      </c>
      <c r="T6585"/>
      <c r="U6585" s="63"/>
      <c r="V6585" s="63"/>
      <c r="W6585" s="283"/>
      <c r="X6585" s="317"/>
      <c r="Y6585" s="63"/>
      <c r="AA6585" s="50">
        <v>59</v>
      </c>
    </row>
    <row r="6586" spans="1:27" ht="15">
      <c r="A6586" s="28" t="s">
        <v>702</v>
      </c>
      <c r="B6586" s="63" t="s">
        <v>695</v>
      </c>
      <c r="E6586" s="9" t="s">
        <v>278</v>
      </c>
      <c r="F6586" s="9" t="s">
        <v>278</v>
      </c>
      <c r="G6586" s="9" t="s">
        <v>278</v>
      </c>
      <c r="H6586" s="9">
        <v>130.50000000000546</v>
      </c>
      <c r="I6586" s="9">
        <v>75.000000000001819</v>
      </c>
      <c r="J6586" s="9">
        <v>165.49999999998545</v>
      </c>
      <c r="K6586" s="9">
        <v>146</v>
      </c>
      <c r="L6586" s="9">
        <v>168</v>
      </c>
      <c r="M6586" s="9"/>
      <c r="O6586" s="67">
        <v>684.99999999999272</v>
      </c>
      <c r="T6586"/>
      <c r="U6586" s="63"/>
      <c r="V6586" s="63"/>
      <c r="W6586" s="265"/>
      <c r="X6586" s="317"/>
      <c r="Y6586" s="63"/>
      <c r="AA6586" s="50">
        <v>6</v>
      </c>
    </row>
    <row r="6587" spans="1:27" ht="15">
      <c r="A6587" s="28" t="s">
        <v>704</v>
      </c>
      <c r="B6587" s="205" t="s">
        <v>1560</v>
      </c>
      <c r="C6587" s="3"/>
      <c r="D6587" s="3"/>
      <c r="E6587" s="9" t="s">
        <v>278</v>
      </c>
      <c r="F6587" s="9" t="s">
        <v>278</v>
      </c>
      <c r="G6587" s="9" t="s">
        <v>278</v>
      </c>
      <c r="H6587" s="9" t="s">
        <v>278</v>
      </c>
      <c r="I6587" s="9">
        <v>127.49999999999818</v>
      </c>
      <c r="J6587" s="9">
        <v>139.49999999999636</v>
      </c>
      <c r="K6587" s="9">
        <v>235.00000000000182</v>
      </c>
      <c r="L6587" s="9">
        <v>180</v>
      </c>
      <c r="M6587" s="9"/>
      <c r="O6587" s="67">
        <v>681.99999999999636</v>
      </c>
      <c r="T6587"/>
      <c r="U6587" s="63"/>
      <c r="V6587" s="63"/>
      <c r="W6587" s="265"/>
      <c r="X6587" s="317"/>
      <c r="Y6587" s="63"/>
      <c r="AA6587" s="50">
        <v>86</v>
      </c>
    </row>
    <row r="6588" spans="1:27" ht="15">
      <c r="A6588" s="28" t="s">
        <v>707</v>
      </c>
      <c r="B6588" s="63" t="s">
        <v>745</v>
      </c>
      <c r="E6588" s="9" t="s">
        <v>278</v>
      </c>
      <c r="F6588" s="9" t="s">
        <v>278</v>
      </c>
      <c r="G6588" s="9" t="s">
        <v>278</v>
      </c>
      <c r="H6588" s="9">
        <v>82.5</v>
      </c>
      <c r="I6588" s="9">
        <v>72</v>
      </c>
      <c r="J6588" s="9">
        <v>166.5</v>
      </c>
      <c r="K6588" s="9">
        <v>226</v>
      </c>
      <c r="L6588" s="9">
        <v>131</v>
      </c>
      <c r="M6588" s="9"/>
      <c r="O6588" s="67">
        <v>678</v>
      </c>
      <c r="T6588"/>
      <c r="U6588" s="63"/>
      <c r="V6588" s="63"/>
      <c r="W6588" s="265"/>
      <c r="X6588" s="317"/>
      <c r="Y6588" s="63"/>
      <c r="AA6588" s="50">
        <v>5</v>
      </c>
    </row>
    <row r="6589" spans="1:27" ht="15">
      <c r="A6589" s="28" t="s">
        <v>708</v>
      </c>
      <c r="B6589" s="63" t="s">
        <v>719</v>
      </c>
      <c r="E6589" s="9" t="s">
        <v>278</v>
      </c>
      <c r="F6589" s="9" t="s">
        <v>278</v>
      </c>
      <c r="G6589" s="9" t="s">
        <v>278</v>
      </c>
      <c r="H6589" s="9">
        <v>145.49999999999636</v>
      </c>
      <c r="I6589" s="9">
        <v>127.00000000000364</v>
      </c>
      <c r="J6589" s="9">
        <v>106.49999999999636</v>
      </c>
      <c r="K6589" s="9">
        <v>108.50000000000364</v>
      </c>
      <c r="L6589" s="9">
        <v>186.5</v>
      </c>
      <c r="M6589" s="9"/>
      <c r="O6589" s="67">
        <v>674</v>
      </c>
      <c r="T6589"/>
      <c r="U6589" s="218"/>
      <c r="V6589" s="63"/>
      <c r="W6589" s="283"/>
      <c r="X6589" s="317"/>
      <c r="Y6589" s="63"/>
      <c r="AA6589" s="50">
        <v>44</v>
      </c>
    </row>
    <row r="6590" spans="1:27" ht="15">
      <c r="A6590" s="28" t="s">
        <v>711</v>
      </c>
      <c r="B6590" s="63" t="s">
        <v>714</v>
      </c>
      <c r="E6590" s="9" t="s">
        <v>278</v>
      </c>
      <c r="F6590" s="9" t="s">
        <v>278</v>
      </c>
      <c r="G6590" s="9" t="s">
        <v>278</v>
      </c>
      <c r="H6590" s="9">
        <v>109.99999999999636</v>
      </c>
      <c r="I6590" s="9">
        <v>66.500000000005457</v>
      </c>
      <c r="J6590" s="9">
        <v>124.00000000000364</v>
      </c>
      <c r="K6590" s="9">
        <v>136</v>
      </c>
      <c r="L6590" s="9">
        <v>236.5</v>
      </c>
      <c r="M6590" s="9"/>
      <c r="O6590" s="67">
        <v>673.00000000000546</v>
      </c>
      <c r="T6590"/>
      <c r="U6590" s="63"/>
      <c r="V6590" s="63"/>
      <c r="W6590" s="265"/>
      <c r="X6590" s="317"/>
      <c r="Y6590" s="63"/>
      <c r="AA6590" s="50">
        <v>99</v>
      </c>
    </row>
    <row r="6591" spans="1:27" ht="15">
      <c r="A6591" s="28" t="s">
        <v>713</v>
      </c>
      <c r="B6591" s="63" t="s">
        <v>721</v>
      </c>
      <c r="E6591" s="9" t="s">
        <v>278</v>
      </c>
      <c r="F6591" s="9" t="s">
        <v>278</v>
      </c>
      <c r="G6591" s="9" t="s">
        <v>278</v>
      </c>
      <c r="H6591" s="216">
        <v>174.49999999999636</v>
      </c>
      <c r="I6591" s="9">
        <v>137.00000000000182</v>
      </c>
      <c r="J6591" s="9">
        <v>100.99999999999636</v>
      </c>
      <c r="K6591" s="9">
        <v>136</v>
      </c>
      <c r="L6591" s="9">
        <v>124</v>
      </c>
      <c r="M6591" s="9"/>
      <c r="O6591" s="67">
        <v>672.49999999999454</v>
      </c>
      <c r="Q6591" t="s">
        <v>284</v>
      </c>
      <c r="T6591"/>
      <c r="U6591" s="273"/>
      <c r="V6591" s="63"/>
      <c r="W6591" s="283"/>
      <c r="X6591" s="317"/>
      <c r="Y6591" s="63"/>
      <c r="AA6591" s="50">
        <v>58</v>
      </c>
    </row>
    <row r="6592" spans="1:27" ht="15">
      <c r="A6592" s="28" t="s">
        <v>718</v>
      </c>
      <c r="B6592" s="28" t="s">
        <v>690</v>
      </c>
      <c r="E6592" s="9" t="s">
        <v>278</v>
      </c>
      <c r="F6592" s="9" t="s">
        <v>278</v>
      </c>
      <c r="G6592" s="9" t="s">
        <v>278</v>
      </c>
      <c r="H6592" s="9">
        <v>28.500000000001819</v>
      </c>
      <c r="I6592" s="9">
        <v>126.00000000000546</v>
      </c>
      <c r="J6592" s="9">
        <v>138</v>
      </c>
      <c r="K6592" s="9">
        <v>171.99999999999272</v>
      </c>
      <c r="L6592" s="9">
        <v>195</v>
      </c>
      <c r="M6592" s="9"/>
      <c r="O6592" s="67">
        <v>659.5</v>
      </c>
      <c r="T6592"/>
      <c r="U6592" s="273"/>
      <c r="V6592" s="63"/>
      <c r="W6592" s="283"/>
      <c r="X6592" s="317"/>
      <c r="Y6592" s="63"/>
      <c r="AA6592" s="50">
        <v>57</v>
      </c>
    </row>
    <row r="6593" spans="1:27" ht="15">
      <c r="A6593" s="28" t="s">
        <v>722</v>
      </c>
      <c r="B6593" s="28" t="s">
        <v>747</v>
      </c>
      <c r="E6593" s="9" t="s">
        <v>278</v>
      </c>
      <c r="F6593" s="9" t="s">
        <v>278</v>
      </c>
      <c r="G6593" s="9" t="s">
        <v>278</v>
      </c>
      <c r="H6593" s="9">
        <v>136.50000000000182</v>
      </c>
      <c r="I6593" s="9">
        <v>138.25</v>
      </c>
      <c r="J6593" s="9">
        <v>124.49999999999636</v>
      </c>
      <c r="K6593" s="9">
        <v>112.49999999999818</v>
      </c>
      <c r="L6593" s="9">
        <v>120.5</v>
      </c>
      <c r="M6593" s="9"/>
      <c r="O6593" s="67">
        <v>632.24999999999636</v>
      </c>
      <c r="T6593"/>
      <c r="U6593" s="63"/>
      <c r="V6593" s="63"/>
      <c r="W6593" s="283"/>
      <c r="X6593" s="317"/>
      <c r="Y6593" s="63"/>
      <c r="AA6593" s="50">
        <v>30</v>
      </c>
    </row>
    <row r="6594" spans="1:27" ht="15">
      <c r="A6594" s="28" t="s">
        <v>723</v>
      </c>
      <c r="B6594" s="63" t="s">
        <v>35</v>
      </c>
      <c r="E6594" s="9">
        <v>70.5</v>
      </c>
      <c r="F6594" s="216">
        <v>181</v>
      </c>
      <c r="G6594" s="216">
        <v>219.99999999999818</v>
      </c>
      <c r="H6594" s="9">
        <v>49.499999999994543</v>
      </c>
      <c r="I6594" s="9">
        <v>105.00000000000182</v>
      </c>
      <c r="J6594" s="9" t="s">
        <v>278</v>
      </c>
      <c r="K6594" s="9" t="s">
        <v>278</v>
      </c>
      <c r="L6594" s="9" t="s">
        <v>278</v>
      </c>
      <c r="M6594" s="9"/>
      <c r="O6594" s="67">
        <v>625.99999999999454</v>
      </c>
      <c r="Q6594" t="s">
        <v>341</v>
      </c>
      <c r="T6594" s="3"/>
      <c r="U6594" s="63"/>
      <c r="V6594" s="63"/>
      <c r="W6594" s="283"/>
      <c r="X6594" s="317"/>
      <c r="Y6594" s="63"/>
      <c r="AA6594" s="50">
        <v>67</v>
      </c>
    </row>
    <row r="6595" spans="1:27" ht="15">
      <c r="A6595" s="28" t="s">
        <v>724</v>
      </c>
      <c r="B6595" s="63" t="s">
        <v>29</v>
      </c>
      <c r="E6595" s="9">
        <v>138.5</v>
      </c>
      <c r="F6595" s="9">
        <v>144</v>
      </c>
      <c r="G6595" s="216">
        <v>241.50000000000364</v>
      </c>
      <c r="H6595" s="9" t="s">
        <v>278</v>
      </c>
      <c r="I6595" s="9" t="s">
        <v>278</v>
      </c>
      <c r="J6595" s="9">
        <v>94.499999999996362</v>
      </c>
      <c r="K6595" s="9" t="s">
        <v>278</v>
      </c>
      <c r="L6595" s="9" t="s">
        <v>278</v>
      </c>
      <c r="M6595" s="9"/>
      <c r="O6595" s="67">
        <v>618.5</v>
      </c>
      <c r="Q6595" t="s">
        <v>284</v>
      </c>
      <c r="T6595" s="3"/>
      <c r="U6595" s="63"/>
      <c r="V6595" s="63"/>
      <c r="W6595" s="283"/>
      <c r="X6595" s="317"/>
      <c r="Y6595" s="63"/>
      <c r="AA6595" s="50">
        <v>70</v>
      </c>
    </row>
    <row r="6596" spans="1:27" ht="15">
      <c r="A6596" s="28" t="s">
        <v>730</v>
      </c>
      <c r="B6596" s="63" t="s">
        <v>705</v>
      </c>
      <c r="E6596" s="9" t="s">
        <v>278</v>
      </c>
      <c r="F6596" s="9" t="s">
        <v>278</v>
      </c>
      <c r="G6596" s="9" t="s">
        <v>278</v>
      </c>
      <c r="H6596" s="9">
        <v>46</v>
      </c>
      <c r="I6596" s="9">
        <v>59.5</v>
      </c>
      <c r="J6596" s="9">
        <v>152.50000000000728</v>
      </c>
      <c r="K6596" s="9">
        <v>161.49999999999818</v>
      </c>
      <c r="L6596" s="9">
        <v>184</v>
      </c>
      <c r="M6596" s="9"/>
      <c r="O6596" s="67">
        <v>603.50000000000546</v>
      </c>
      <c r="T6596"/>
      <c r="U6596" s="273"/>
      <c r="V6596" s="63"/>
      <c r="W6596" s="282"/>
      <c r="X6596" s="317"/>
      <c r="Y6596" s="63"/>
      <c r="AA6596" s="50">
        <v>24</v>
      </c>
    </row>
    <row r="6597" spans="1:27" ht="15">
      <c r="A6597" s="28" t="s">
        <v>738</v>
      </c>
      <c r="B6597" s="63" t="s">
        <v>703</v>
      </c>
      <c r="E6597" s="9" t="s">
        <v>278</v>
      </c>
      <c r="F6597" s="9" t="s">
        <v>278</v>
      </c>
      <c r="G6597" s="9" t="s">
        <v>278</v>
      </c>
      <c r="H6597" s="9">
        <v>32.5</v>
      </c>
      <c r="I6597" s="9">
        <v>72.499999999996362</v>
      </c>
      <c r="J6597" s="9">
        <v>139.00000000001091</v>
      </c>
      <c r="K6597" s="9">
        <v>139.50000000000182</v>
      </c>
      <c r="L6597" s="9">
        <v>203.5</v>
      </c>
      <c r="M6597" s="9"/>
      <c r="O6597" s="67">
        <v>587.00000000000909</v>
      </c>
      <c r="T6597"/>
      <c r="U6597" s="273"/>
      <c r="V6597" s="63"/>
      <c r="W6597" s="283"/>
      <c r="X6597" s="317"/>
      <c r="Y6597" s="63"/>
      <c r="AA6597" s="50">
        <v>13</v>
      </c>
    </row>
    <row r="6598" spans="1:27" ht="15">
      <c r="A6598" s="28" t="s">
        <v>742</v>
      </c>
      <c r="B6598" s="63" t="s">
        <v>720</v>
      </c>
      <c r="E6598" s="9" t="s">
        <v>278</v>
      </c>
      <c r="F6598" s="9" t="s">
        <v>278</v>
      </c>
      <c r="G6598" s="9" t="s">
        <v>278</v>
      </c>
      <c r="H6598" s="9">
        <v>26.5</v>
      </c>
      <c r="I6598" s="9">
        <v>126.99999999999272</v>
      </c>
      <c r="J6598" s="9">
        <v>99</v>
      </c>
      <c r="K6598" s="9">
        <v>144.50000000000182</v>
      </c>
      <c r="L6598" s="9">
        <v>187</v>
      </c>
      <c r="M6598" s="9"/>
      <c r="O6598" s="67">
        <v>583.99999999999454</v>
      </c>
      <c r="T6598"/>
      <c r="U6598" s="63"/>
      <c r="V6598" s="63"/>
      <c r="W6598" s="265"/>
      <c r="X6598" s="317"/>
      <c r="Y6598" s="63"/>
      <c r="AA6598" s="50">
        <v>10</v>
      </c>
    </row>
    <row r="6599" spans="1:27" ht="15">
      <c r="A6599" s="28" t="s">
        <v>743</v>
      </c>
      <c r="B6599" s="63" t="s">
        <v>156</v>
      </c>
      <c r="E6599" s="9" t="s">
        <v>278</v>
      </c>
      <c r="F6599" s="9" t="s">
        <v>278</v>
      </c>
      <c r="G6599" s="9">
        <v>191.00000000000364</v>
      </c>
      <c r="H6599" s="9">
        <v>95.499999999996362</v>
      </c>
      <c r="I6599" s="9">
        <v>97.000000000005457</v>
      </c>
      <c r="J6599" s="9">
        <v>147.50000000000728</v>
      </c>
      <c r="K6599" s="9">
        <v>50.499999999994543</v>
      </c>
      <c r="L6599" s="9" t="s">
        <v>278</v>
      </c>
      <c r="M6599" s="9"/>
      <c r="O6599" s="67">
        <v>581.50000000000728</v>
      </c>
      <c r="T6599" s="3"/>
      <c r="U6599" s="273"/>
      <c r="V6599" s="63"/>
      <c r="W6599" s="283"/>
      <c r="X6599" s="317"/>
      <c r="Y6599" s="63"/>
      <c r="AA6599" s="50">
        <v>65</v>
      </c>
    </row>
    <row r="6600" spans="1:27" ht="15">
      <c r="A6600" s="28" t="s">
        <v>744</v>
      </c>
      <c r="B6600" s="218" t="s">
        <v>1568</v>
      </c>
      <c r="C6600" s="3"/>
      <c r="D6600" s="3"/>
      <c r="E6600" s="9" t="s">
        <v>278</v>
      </c>
      <c r="F6600" s="9" t="s">
        <v>278</v>
      </c>
      <c r="G6600" s="9" t="s">
        <v>278</v>
      </c>
      <c r="H6600" s="9" t="s">
        <v>278</v>
      </c>
      <c r="I6600" s="9">
        <v>133.99999999999818</v>
      </c>
      <c r="J6600" s="9">
        <v>90.999999999992724</v>
      </c>
      <c r="K6600" s="9">
        <v>171.99999999999818</v>
      </c>
      <c r="L6600" s="9">
        <v>184</v>
      </c>
      <c r="M6600" s="9"/>
      <c r="O6600" s="67">
        <v>580.99999999998909</v>
      </c>
      <c r="T6600"/>
      <c r="U6600" s="218"/>
      <c r="V6600" s="63"/>
      <c r="W6600" s="283"/>
      <c r="X6600" s="317"/>
      <c r="Y6600" s="63"/>
      <c r="AA6600" s="50">
        <v>100</v>
      </c>
    </row>
    <row r="6601" spans="1:27" ht="15">
      <c r="A6601" s="28" t="s">
        <v>750</v>
      </c>
      <c r="B6601" s="205" t="s">
        <v>1549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>
        <v>92.500000000003638</v>
      </c>
      <c r="J6601" s="9">
        <v>128.5</v>
      </c>
      <c r="K6601" s="9">
        <v>169.00000000000182</v>
      </c>
      <c r="L6601" s="9">
        <v>189.5</v>
      </c>
      <c r="M6601" s="9"/>
      <c r="O6601" s="67">
        <v>579.50000000000546</v>
      </c>
      <c r="T6601"/>
      <c r="U6601" s="63"/>
      <c r="V6601" s="63"/>
      <c r="W6601" s="283"/>
      <c r="X6601" s="317"/>
      <c r="Y6601" s="63"/>
      <c r="AA6601" s="50">
        <v>40</v>
      </c>
    </row>
    <row r="6602" spans="1:27" ht="15">
      <c r="A6602" s="28" t="s">
        <v>751</v>
      </c>
      <c r="B6602" s="63" t="s">
        <v>6</v>
      </c>
      <c r="E6602" s="9">
        <v>89.75</v>
      </c>
      <c r="F6602" s="9">
        <v>132.5</v>
      </c>
      <c r="G6602" s="9">
        <v>81.500000000003638</v>
      </c>
      <c r="H6602" s="9">
        <v>82.499999999996362</v>
      </c>
      <c r="I6602" s="9">
        <v>73</v>
      </c>
      <c r="J6602" s="9">
        <v>119.5</v>
      </c>
      <c r="K6602" s="9" t="s">
        <v>278</v>
      </c>
      <c r="L6602" s="9" t="s">
        <v>278</v>
      </c>
      <c r="M6602" s="9"/>
      <c r="O6602" s="67">
        <v>578.75</v>
      </c>
      <c r="T6602" s="3"/>
      <c r="U6602" s="63"/>
      <c r="V6602" s="63"/>
      <c r="W6602" s="265"/>
      <c r="X6602" s="317"/>
      <c r="Y6602" s="63"/>
      <c r="AA6602" s="50">
        <v>62</v>
      </c>
    </row>
    <row r="6603" spans="1:27" ht="15">
      <c r="A6603" s="28" t="s">
        <v>752</v>
      </c>
      <c r="B6603" s="205" t="s">
        <v>1559</v>
      </c>
      <c r="C6603" s="3"/>
      <c r="D6603" s="3"/>
      <c r="E6603" s="9" t="s">
        <v>278</v>
      </c>
      <c r="F6603" s="9" t="s">
        <v>278</v>
      </c>
      <c r="G6603" s="9" t="s">
        <v>278</v>
      </c>
      <c r="H6603" s="9" t="s">
        <v>278</v>
      </c>
      <c r="I6603" s="9">
        <v>76.499999999996362</v>
      </c>
      <c r="J6603" s="9">
        <v>159</v>
      </c>
      <c r="K6603" s="9">
        <v>171</v>
      </c>
      <c r="L6603" s="9">
        <v>169</v>
      </c>
      <c r="M6603" s="9"/>
      <c r="O6603" s="67">
        <v>575.49999999999636</v>
      </c>
      <c r="T6603"/>
      <c r="U6603" s="63"/>
      <c r="V6603" s="63"/>
      <c r="W6603" s="265"/>
      <c r="X6603" s="317"/>
      <c r="Y6603" s="63"/>
      <c r="AA6603" s="50">
        <v>79</v>
      </c>
    </row>
    <row r="6604" spans="1:27" ht="15">
      <c r="A6604" s="28" t="s">
        <v>754</v>
      </c>
      <c r="B6604" s="273" t="s">
        <v>1886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 t="s">
        <v>278</v>
      </c>
      <c r="J6604" s="9">
        <v>158.00000000000364</v>
      </c>
      <c r="K6604" s="9">
        <v>200.49999999999636</v>
      </c>
      <c r="L6604" s="9">
        <v>199</v>
      </c>
      <c r="M6604" s="9"/>
      <c r="O6604" s="67">
        <v>557.5</v>
      </c>
      <c r="T6604"/>
      <c r="U6604" s="63"/>
      <c r="V6604" s="63"/>
      <c r="W6604" s="283"/>
      <c r="X6604" s="317"/>
      <c r="Y6604" s="63"/>
      <c r="AA6604" s="50">
        <v>41</v>
      </c>
    </row>
    <row r="6605" spans="1:27" ht="15">
      <c r="A6605" s="28" t="s">
        <v>755</v>
      </c>
      <c r="B6605" s="205" t="s">
        <v>1558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>
        <v>126.49999999999818</v>
      </c>
      <c r="J6605" s="9">
        <v>59.500000000003638</v>
      </c>
      <c r="K6605" s="9">
        <v>175.49999999999636</v>
      </c>
      <c r="L6605" s="9">
        <v>190</v>
      </c>
      <c r="M6605" s="9"/>
      <c r="O6605" s="67">
        <v>551.49999999999818</v>
      </c>
      <c r="T6605"/>
      <c r="U6605" s="273"/>
      <c r="V6605" s="63"/>
      <c r="W6605" s="283"/>
      <c r="X6605" s="317"/>
      <c r="Y6605" s="63"/>
      <c r="AA6605" s="50">
        <v>75</v>
      </c>
    </row>
    <row r="6606" spans="1:27" ht="15">
      <c r="A6606" s="28" t="s">
        <v>756</v>
      </c>
      <c r="B6606" s="205" t="s">
        <v>1563</v>
      </c>
      <c r="C6606" s="3"/>
      <c r="D6606" s="3"/>
      <c r="E6606" s="9" t="s">
        <v>278</v>
      </c>
      <c r="F6606" s="9" t="s">
        <v>278</v>
      </c>
      <c r="G6606" s="9" t="s">
        <v>278</v>
      </c>
      <c r="H6606" s="9" t="s">
        <v>278</v>
      </c>
      <c r="I6606" s="9">
        <v>95.000000000003638</v>
      </c>
      <c r="J6606" s="9">
        <v>97.999999999989086</v>
      </c>
      <c r="K6606" s="9">
        <v>211.99999999999818</v>
      </c>
      <c r="L6606" s="9">
        <v>145</v>
      </c>
      <c r="M6606" s="9"/>
      <c r="O6606" s="67">
        <v>549.99999999999091</v>
      </c>
      <c r="T6606"/>
      <c r="U6606" s="63"/>
      <c r="V6606" s="63"/>
      <c r="W6606" s="283"/>
      <c r="X6606" s="317"/>
      <c r="Y6606" s="63"/>
      <c r="AA6606" s="50">
        <v>38</v>
      </c>
    </row>
    <row r="6607" spans="1:27" ht="15">
      <c r="A6607" s="28" t="s">
        <v>759</v>
      </c>
      <c r="B6607" s="205" t="s">
        <v>1562</v>
      </c>
      <c r="C6607" s="3"/>
      <c r="D6607" s="3"/>
      <c r="E6607" s="9" t="s">
        <v>278</v>
      </c>
      <c r="F6607" s="9" t="s">
        <v>278</v>
      </c>
      <c r="G6607" s="9" t="s">
        <v>278</v>
      </c>
      <c r="H6607" s="9" t="s">
        <v>278</v>
      </c>
      <c r="I6607" s="9">
        <v>124.50000000000182</v>
      </c>
      <c r="J6607" s="9">
        <v>139.49999999999636</v>
      </c>
      <c r="K6607" s="9">
        <v>115.49999999999818</v>
      </c>
      <c r="L6607" s="9">
        <v>169.5</v>
      </c>
      <c r="M6607" s="9"/>
      <c r="O6607" s="67">
        <v>548.99999999999636</v>
      </c>
      <c r="T6607"/>
      <c r="U6607" s="218"/>
      <c r="V6607" s="63"/>
      <c r="W6607" s="283"/>
      <c r="X6607" s="317"/>
      <c r="Y6607" s="63"/>
      <c r="AA6607" s="50">
        <v>34</v>
      </c>
    </row>
    <row r="6608" spans="1:27" ht="15">
      <c r="A6608" s="28" t="s">
        <v>841</v>
      </c>
      <c r="B6608" s="273" t="s">
        <v>1894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163.49999999999272</v>
      </c>
      <c r="K6608" s="9">
        <v>151.50000000000182</v>
      </c>
      <c r="L6608" s="9">
        <v>226.5</v>
      </c>
      <c r="M6608" s="9"/>
      <c r="O6608" s="67">
        <v>541.49999999999454</v>
      </c>
      <c r="T6608"/>
      <c r="U6608" s="218"/>
      <c r="V6608" s="63"/>
      <c r="W6608" s="282"/>
      <c r="X6608" s="317"/>
      <c r="Y6608" s="63"/>
      <c r="AA6608" s="50">
        <v>28</v>
      </c>
    </row>
    <row r="6609" spans="1:27" ht="15">
      <c r="A6609" s="28" t="s">
        <v>842</v>
      </c>
      <c r="B6609" s="273" t="s">
        <v>1888</v>
      </c>
      <c r="C6609" s="3"/>
      <c r="D6609" s="3"/>
      <c r="E6609" s="9" t="s">
        <v>278</v>
      </c>
      <c r="F6609" s="9" t="s">
        <v>278</v>
      </c>
      <c r="G6609" s="9" t="s">
        <v>278</v>
      </c>
      <c r="H6609" s="9" t="s">
        <v>278</v>
      </c>
      <c r="I6609" s="9" t="s">
        <v>278</v>
      </c>
      <c r="J6609" s="9">
        <v>148</v>
      </c>
      <c r="K6609" s="9">
        <v>168.49999999999818</v>
      </c>
      <c r="L6609" s="9">
        <v>220.5</v>
      </c>
      <c r="M6609" s="9"/>
      <c r="O6609" s="67">
        <v>536.99999999999818</v>
      </c>
      <c r="T6609"/>
      <c r="U6609" s="63"/>
      <c r="V6609" s="63"/>
      <c r="W6609" s="265"/>
      <c r="X6609" s="317"/>
      <c r="Y6609" s="63"/>
      <c r="AA6609" s="50">
        <v>61</v>
      </c>
    </row>
    <row r="6610" spans="1:27" ht="15">
      <c r="A6610" s="28" t="s">
        <v>843</v>
      </c>
      <c r="B6610" s="205" t="s">
        <v>1566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83.999999999998181</v>
      </c>
      <c r="J6610" s="9">
        <v>163</v>
      </c>
      <c r="K6610" s="9">
        <v>114.00000000000182</v>
      </c>
      <c r="L6610" s="9">
        <v>171.5</v>
      </c>
      <c r="M6610" s="9"/>
      <c r="O6610" s="67">
        <v>532.5</v>
      </c>
      <c r="T6610"/>
      <c r="U6610" s="63"/>
      <c r="V6610" s="63"/>
      <c r="W6610" s="283"/>
      <c r="X6610" s="317"/>
      <c r="Y6610" s="63"/>
      <c r="AA6610" s="50">
        <v>55</v>
      </c>
    </row>
    <row r="6611" spans="1:27" ht="15">
      <c r="A6611" s="28" t="s">
        <v>844</v>
      </c>
      <c r="B6611" s="205" t="s">
        <v>1561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>
        <v>67.499999999998181</v>
      </c>
      <c r="J6611" s="9">
        <v>163.49999999999636</v>
      </c>
      <c r="K6611" s="9">
        <v>108.00000000000364</v>
      </c>
      <c r="L6611" s="9">
        <v>185</v>
      </c>
      <c r="M6611" s="9"/>
      <c r="O6611" s="67">
        <v>523.99999999999818</v>
      </c>
      <c r="T6611"/>
      <c r="U6611" s="273"/>
      <c r="V6611" s="63"/>
      <c r="W6611" s="282"/>
      <c r="X6611" s="317"/>
      <c r="Y6611" s="63"/>
      <c r="AA6611" s="50">
        <v>93</v>
      </c>
    </row>
    <row r="6612" spans="1:27" ht="15">
      <c r="A6612" s="28" t="s">
        <v>845</v>
      </c>
      <c r="B6612" s="273" t="s">
        <v>1887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213">
        <v>288.50000000000364</v>
      </c>
      <c r="K6612" s="9">
        <v>34.499999999996362</v>
      </c>
      <c r="L6612" s="9">
        <v>183</v>
      </c>
      <c r="M6612" s="9"/>
      <c r="O6612" s="67">
        <v>506</v>
      </c>
      <c r="Q6612" t="s">
        <v>281</v>
      </c>
      <c r="T6612" s="215" t="s">
        <v>1706</v>
      </c>
      <c r="U6612" s="63"/>
      <c r="V6612" s="63"/>
      <c r="W6612" s="282"/>
      <c r="X6612" s="317"/>
      <c r="Y6612" s="63"/>
      <c r="AA6612" s="50">
        <v>71</v>
      </c>
    </row>
    <row r="6613" spans="1:27" ht="15">
      <c r="A6613" s="28" t="s">
        <v>846</v>
      </c>
      <c r="B6613" s="273" t="s">
        <v>1902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216">
        <v>265.5</v>
      </c>
      <c r="L6613" s="9">
        <v>219</v>
      </c>
      <c r="M6613" s="9"/>
      <c r="O6613" s="67">
        <v>484.5</v>
      </c>
      <c r="Q6613" t="s">
        <v>283</v>
      </c>
      <c r="T6613"/>
      <c r="U6613" s="273"/>
      <c r="V6613" s="63"/>
      <c r="W6613" s="283"/>
      <c r="X6613" s="317"/>
      <c r="Y6613" s="63"/>
      <c r="AA6613" s="50">
        <v>83</v>
      </c>
    </row>
    <row r="6614" spans="1:27" ht="15">
      <c r="A6614" s="28" t="s">
        <v>847</v>
      </c>
      <c r="B6614" s="63" t="s">
        <v>158</v>
      </c>
      <c r="E6614" s="9" t="s">
        <v>278</v>
      </c>
      <c r="F6614" s="9" t="s">
        <v>278</v>
      </c>
      <c r="G6614" s="216">
        <v>227</v>
      </c>
      <c r="H6614" s="9">
        <v>145.49999999999636</v>
      </c>
      <c r="I6614" s="9">
        <v>109.49999999999818</v>
      </c>
      <c r="J6614" s="9" t="s">
        <v>278</v>
      </c>
      <c r="K6614" s="9" t="s">
        <v>278</v>
      </c>
      <c r="L6614" s="9" t="s">
        <v>278</v>
      </c>
      <c r="M6614" s="9"/>
      <c r="O6614" s="67">
        <v>481.99999999999454</v>
      </c>
      <c r="Q6614" t="s">
        <v>292</v>
      </c>
      <c r="T6614" s="3"/>
      <c r="U6614" s="63"/>
      <c r="V6614" s="63"/>
      <c r="W6614" s="265"/>
      <c r="X6614" s="317"/>
      <c r="Y6614" s="63"/>
      <c r="AA6614" s="50">
        <v>32</v>
      </c>
    </row>
    <row r="6615" spans="1:27" ht="15">
      <c r="A6615" s="28" t="s">
        <v>848</v>
      </c>
      <c r="B6615" s="63" t="s">
        <v>4</v>
      </c>
      <c r="E6615" s="9">
        <v>98</v>
      </c>
      <c r="F6615" s="9">
        <v>74.5</v>
      </c>
      <c r="G6615" s="9">
        <v>148.99999999999818</v>
      </c>
      <c r="H6615" s="9">
        <v>93.500000000001819</v>
      </c>
      <c r="I6615" s="9">
        <v>60.5</v>
      </c>
      <c r="J6615" s="9" t="s">
        <v>278</v>
      </c>
      <c r="K6615" s="9" t="s">
        <v>278</v>
      </c>
      <c r="L6615" s="9" t="s">
        <v>278</v>
      </c>
      <c r="M6615" s="9"/>
      <c r="O6615" s="67">
        <v>475.5</v>
      </c>
      <c r="T6615" s="3"/>
      <c r="U6615" s="63"/>
      <c r="V6615" s="63"/>
      <c r="W6615" s="282"/>
      <c r="X6615" s="317"/>
      <c r="Y6615" s="63"/>
      <c r="AA6615" s="50">
        <v>3</v>
      </c>
    </row>
    <row r="6616" spans="1:27" ht="15">
      <c r="A6616" s="28" t="s">
        <v>849</v>
      </c>
      <c r="B6616" s="273" t="s">
        <v>1905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179.49999999999818</v>
      </c>
      <c r="L6616" s="216">
        <v>296</v>
      </c>
      <c r="M6616" s="216"/>
      <c r="O6616" s="67">
        <v>475.49999999999818</v>
      </c>
      <c r="Q6616" t="s">
        <v>283</v>
      </c>
      <c r="T6616"/>
      <c r="U6616" s="63"/>
      <c r="V6616" s="63"/>
      <c r="W6616" s="283"/>
      <c r="X6616" s="317"/>
      <c r="Y6616" s="63"/>
      <c r="AA6616" s="50">
        <v>95</v>
      </c>
    </row>
    <row r="6617" spans="1:27" ht="15">
      <c r="A6617" s="28" t="s">
        <v>850</v>
      </c>
      <c r="B6617" s="273" t="s">
        <v>2003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216">
        <v>253</v>
      </c>
      <c r="L6617" s="9">
        <v>198</v>
      </c>
      <c r="M6617" s="9"/>
      <c r="O6617" s="67">
        <v>451</v>
      </c>
      <c r="Q6617" t="s">
        <v>292</v>
      </c>
      <c r="T6617"/>
      <c r="U6617" s="63"/>
      <c r="V6617" s="63"/>
      <c r="W6617" s="283"/>
      <c r="X6617" s="317"/>
      <c r="Y6617" s="63"/>
      <c r="AA6617" s="50">
        <v>26</v>
      </c>
    </row>
    <row r="6618" spans="1:27" ht="15">
      <c r="A6618" s="28" t="s">
        <v>851</v>
      </c>
      <c r="B6618" s="273" t="s">
        <v>1882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>
        <v>98.5</v>
      </c>
      <c r="K6618" s="9">
        <v>125.5</v>
      </c>
      <c r="L6618" s="9">
        <v>195.5</v>
      </c>
      <c r="M6618" s="9"/>
      <c r="O6618" s="67">
        <v>419.5</v>
      </c>
      <c r="T6618"/>
      <c r="U6618" s="218"/>
      <c r="V6618" s="63"/>
      <c r="W6618" s="283"/>
      <c r="X6618" s="317"/>
      <c r="Y6618" s="63"/>
      <c r="AA6618" s="50">
        <v>29</v>
      </c>
    </row>
    <row r="6619" spans="1:27" ht="15">
      <c r="A6619" s="28" t="s">
        <v>852</v>
      </c>
      <c r="B6619" s="273" t="s">
        <v>1900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 t="s">
        <v>278</v>
      </c>
      <c r="K6619" s="9">
        <v>176.00000000000182</v>
      </c>
      <c r="L6619" s="9">
        <v>242.5</v>
      </c>
      <c r="M6619" s="9"/>
      <c r="O6619" s="67">
        <v>418.50000000000182</v>
      </c>
      <c r="T6619"/>
      <c r="U6619" s="63"/>
      <c r="V6619" s="63"/>
      <c r="W6619" s="265"/>
      <c r="X6619" s="317"/>
      <c r="Y6619" s="63"/>
      <c r="AA6619" s="50">
        <v>87</v>
      </c>
    </row>
    <row r="6620" spans="1:27" ht="15">
      <c r="A6620" s="28" t="s">
        <v>853</v>
      </c>
      <c r="B6620" s="273" t="s">
        <v>1883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>
        <v>114.99999999999636</v>
      </c>
      <c r="K6620" s="9">
        <v>158.5</v>
      </c>
      <c r="L6620" s="9">
        <v>143</v>
      </c>
      <c r="M6620" s="9"/>
      <c r="O6620" s="67">
        <v>416.49999999999636</v>
      </c>
      <c r="T6620"/>
      <c r="U6620" s="273"/>
      <c r="V6620" s="63"/>
      <c r="W6620" s="283"/>
      <c r="X6620" s="317"/>
      <c r="Y6620" s="63"/>
      <c r="AA6620" s="50">
        <v>88</v>
      </c>
    </row>
    <row r="6621" spans="1:27" ht="15">
      <c r="A6621" s="28" t="s">
        <v>854</v>
      </c>
      <c r="B6621" s="273" t="s">
        <v>2726</v>
      </c>
      <c r="C6621" s="3"/>
      <c r="D6621" s="3"/>
      <c r="E6621" s="9" t="s">
        <v>278</v>
      </c>
      <c r="F6621" s="9" t="s">
        <v>278</v>
      </c>
      <c r="G6621" s="9" t="s">
        <v>278</v>
      </c>
      <c r="H6621" s="9" t="s">
        <v>278</v>
      </c>
      <c r="I6621" s="9" t="s">
        <v>278</v>
      </c>
      <c r="J6621" s="9" t="s">
        <v>278</v>
      </c>
      <c r="K6621" s="9">
        <v>209</v>
      </c>
      <c r="L6621" s="9">
        <v>204.5</v>
      </c>
      <c r="M6621" s="9"/>
      <c r="O6621" s="67">
        <v>413.5</v>
      </c>
      <c r="T6621"/>
      <c r="U6621" s="273"/>
      <c r="V6621" s="63"/>
      <c r="W6621" s="283"/>
      <c r="X6621" s="317"/>
      <c r="Y6621" s="63"/>
      <c r="AA6621" s="50">
        <v>21</v>
      </c>
    </row>
    <row r="6622" spans="1:27" ht="15">
      <c r="A6622" s="28" t="s">
        <v>855</v>
      </c>
      <c r="B6622" s="273" t="s">
        <v>1891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>
        <v>160.50000000000364</v>
      </c>
      <c r="K6622" s="9">
        <v>99.5</v>
      </c>
      <c r="L6622" s="9">
        <v>147</v>
      </c>
      <c r="M6622" s="9"/>
      <c r="O6622" s="67">
        <v>407.00000000000364</v>
      </c>
      <c r="T6622"/>
      <c r="U6622" s="63"/>
      <c r="V6622" s="63"/>
      <c r="W6622" s="283"/>
      <c r="X6622" s="317"/>
      <c r="Y6622" s="63"/>
      <c r="AA6622" s="50">
        <v>76</v>
      </c>
    </row>
    <row r="6623" spans="1:27" ht="15">
      <c r="A6623" s="28" t="s">
        <v>856</v>
      </c>
      <c r="B6623" s="273" t="s">
        <v>1890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>
        <v>150.99999999999636</v>
      </c>
      <c r="K6623" s="9">
        <v>112.5</v>
      </c>
      <c r="L6623" s="9">
        <v>136</v>
      </c>
      <c r="M6623" s="9"/>
      <c r="O6623" s="67">
        <v>399.49999999999636</v>
      </c>
      <c r="T6623"/>
      <c r="U6623" s="63"/>
      <c r="V6623" s="63"/>
      <c r="W6623" s="283"/>
      <c r="X6623" s="317"/>
      <c r="Y6623" s="63"/>
      <c r="AA6623" s="50">
        <v>38</v>
      </c>
    </row>
    <row r="6624" spans="1:27" ht="15">
      <c r="A6624" s="28" t="s">
        <v>857</v>
      </c>
      <c r="B6624" s="273" t="s">
        <v>1898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>
        <v>110.5</v>
      </c>
      <c r="L6624" s="216">
        <v>276.5</v>
      </c>
      <c r="M6624" s="216"/>
      <c r="O6624" s="67">
        <v>387</v>
      </c>
      <c r="Q6624" t="s">
        <v>292</v>
      </c>
      <c r="T6624"/>
      <c r="U6624" s="273"/>
      <c r="V6624" s="63"/>
      <c r="W6624" s="283"/>
      <c r="X6624" s="317"/>
      <c r="Y6624" s="63"/>
      <c r="AA6624" s="50">
        <v>16</v>
      </c>
    </row>
    <row r="6625" spans="1:27" ht="15">
      <c r="A6625" s="28" t="s">
        <v>858</v>
      </c>
      <c r="B6625" s="205" t="s">
        <v>1567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>
        <v>102.50000000000182</v>
      </c>
      <c r="J6625" s="9">
        <v>109</v>
      </c>
      <c r="K6625" s="9">
        <v>149.5</v>
      </c>
      <c r="L6625" s="9" t="s">
        <v>278</v>
      </c>
      <c r="M6625" s="9"/>
      <c r="O6625" s="67">
        <v>361.00000000000182</v>
      </c>
      <c r="T6625"/>
      <c r="U6625" s="273"/>
      <c r="V6625" s="63"/>
      <c r="W6625" s="283"/>
      <c r="X6625" s="317"/>
      <c r="Y6625" s="63"/>
      <c r="AA6625" s="50">
        <v>51</v>
      </c>
    </row>
    <row r="6626" spans="1:27" ht="15">
      <c r="A6626" s="28" t="s">
        <v>859</v>
      </c>
      <c r="B6626" s="63" t="s">
        <v>2547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 t="s">
        <v>278</v>
      </c>
      <c r="L6626" s="211">
        <v>348.5</v>
      </c>
      <c r="M6626" s="211"/>
      <c r="N6626" s="67"/>
      <c r="O6626" s="67">
        <v>348.5</v>
      </c>
      <c r="Q6626" t="s">
        <v>300</v>
      </c>
      <c r="T6626"/>
      <c r="U6626" s="63"/>
      <c r="V6626" s="63"/>
      <c r="W6626" s="265"/>
      <c r="X6626" s="317"/>
      <c r="Y6626" s="63"/>
      <c r="AA6626" s="50">
        <v>69</v>
      </c>
    </row>
    <row r="6627" spans="1:27" ht="15">
      <c r="A6627" s="28" t="s">
        <v>860</v>
      </c>
      <c r="B6627" s="63" t="s">
        <v>178</v>
      </c>
      <c r="E6627" s="216">
        <v>197.25</v>
      </c>
      <c r="F6627" s="9">
        <v>140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 t="s">
        <v>278</v>
      </c>
      <c r="L6627" s="9" t="s">
        <v>278</v>
      </c>
      <c r="M6627" s="9"/>
      <c r="O6627" s="67">
        <v>337.25</v>
      </c>
      <c r="Q6627" t="s">
        <v>283</v>
      </c>
      <c r="T6627" s="3"/>
      <c r="U6627" s="63"/>
      <c r="V6627" s="63"/>
      <c r="W6627" s="283"/>
      <c r="X6627" s="317"/>
      <c r="Y6627" s="63"/>
      <c r="AA6627" s="50">
        <v>48</v>
      </c>
    </row>
    <row r="6628" spans="1:27" ht="15">
      <c r="A6628" s="28" t="s">
        <v>861</v>
      </c>
      <c r="B6628" s="273" t="s">
        <v>1899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 t="s">
        <v>278</v>
      </c>
      <c r="J6628" s="9" t="s">
        <v>278</v>
      </c>
      <c r="K6628" s="9">
        <v>160.50000000000182</v>
      </c>
      <c r="L6628" s="9">
        <v>158</v>
      </c>
      <c r="M6628" s="9"/>
      <c r="O6628" s="67">
        <v>318.50000000000182</v>
      </c>
      <c r="T6628"/>
      <c r="U6628" s="63"/>
      <c r="V6628" s="63"/>
      <c r="W6628" s="265"/>
      <c r="X6628" s="317"/>
      <c r="Y6628" s="63"/>
      <c r="AA6628" s="50">
        <v>92</v>
      </c>
    </row>
    <row r="6629" spans="1:27" ht="15">
      <c r="A6629" s="28" t="s">
        <v>862</v>
      </c>
      <c r="B6629" s="273" t="s">
        <v>1889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216">
        <v>184</v>
      </c>
      <c r="K6629" s="9">
        <v>125.99999999999272</v>
      </c>
      <c r="L6629" s="9" t="s">
        <v>278</v>
      </c>
      <c r="M6629" s="9"/>
      <c r="O6629" s="67">
        <v>309.99999999999272</v>
      </c>
      <c r="Q6629" t="s">
        <v>293</v>
      </c>
      <c r="T6629"/>
      <c r="U6629" s="273"/>
      <c r="V6629" s="63"/>
      <c r="W6629" s="283"/>
      <c r="X6629" s="317"/>
      <c r="Y6629" s="63"/>
      <c r="AA6629" s="50">
        <v>49</v>
      </c>
    </row>
    <row r="6630" spans="1:27" ht="15">
      <c r="A6630" s="28" t="s">
        <v>863</v>
      </c>
      <c r="B6630" s="273" t="s">
        <v>1924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>
        <v>144.5</v>
      </c>
      <c r="L6630" s="9">
        <v>157</v>
      </c>
      <c r="M6630" s="9"/>
      <c r="O6630" s="67">
        <v>301.5</v>
      </c>
      <c r="T6630"/>
      <c r="U6630" s="63"/>
      <c r="V6630" s="63"/>
      <c r="W6630" s="265"/>
      <c r="X6630" s="317"/>
      <c r="Y6630" s="63"/>
      <c r="AA6630" s="50">
        <v>90</v>
      </c>
    </row>
    <row r="6631" spans="1:27" ht="15">
      <c r="A6631" s="28" t="s">
        <v>864</v>
      </c>
      <c r="B6631" s="28" t="s">
        <v>701</v>
      </c>
      <c r="E6631" s="9" t="s">
        <v>278</v>
      </c>
      <c r="F6631" s="9" t="s">
        <v>278</v>
      </c>
      <c r="G6631" s="9" t="s">
        <v>278</v>
      </c>
      <c r="H6631" s="212">
        <v>197.00000000000182</v>
      </c>
      <c r="I6631" s="9">
        <v>102.5</v>
      </c>
      <c r="J6631" s="9" t="s">
        <v>278</v>
      </c>
      <c r="K6631" s="9" t="s">
        <v>278</v>
      </c>
      <c r="L6631" s="9" t="s">
        <v>278</v>
      </c>
      <c r="M6631" s="9"/>
      <c r="O6631" s="67">
        <v>299.50000000000182</v>
      </c>
      <c r="Q6631" t="s">
        <v>282</v>
      </c>
      <c r="T6631"/>
      <c r="U6631" s="273"/>
      <c r="V6631" s="63"/>
      <c r="W6631" s="282"/>
      <c r="X6631" s="317"/>
      <c r="Y6631" s="63"/>
      <c r="AA6631" s="50">
        <v>79</v>
      </c>
    </row>
    <row r="6632" spans="1:27" ht="15">
      <c r="A6632" s="28" t="s">
        <v>865</v>
      </c>
      <c r="B6632" s="63" t="s">
        <v>2564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212">
        <v>297</v>
      </c>
      <c r="M6632" s="212"/>
      <c r="N6632" s="67"/>
      <c r="O6632" s="67">
        <v>297</v>
      </c>
      <c r="Q6632" t="s">
        <v>282</v>
      </c>
      <c r="T6632"/>
      <c r="U6632" s="63"/>
      <c r="V6632" s="63"/>
      <c r="W6632" s="283"/>
      <c r="X6632" s="317"/>
      <c r="Y6632" s="63"/>
      <c r="AA6632" s="50">
        <v>2</v>
      </c>
    </row>
    <row r="6633" spans="1:27" ht="15">
      <c r="A6633" s="28" t="s">
        <v>866</v>
      </c>
      <c r="B6633" s="273" t="s">
        <v>1926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>
        <v>132.50000000000546</v>
      </c>
      <c r="L6633" s="9">
        <v>145</v>
      </c>
      <c r="M6633" s="9"/>
      <c r="O6633" s="67">
        <v>277.50000000000546</v>
      </c>
      <c r="T6633"/>
      <c r="U6633" s="63"/>
      <c r="V6633" s="63"/>
      <c r="W6633" s="265"/>
      <c r="X6633" s="317"/>
      <c r="Y6633" s="63"/>
      <c r="AA6633" s="50">
        <v>20</v>
      </c>
    </row>
    <row r="6634" spans="1:27" ht="15">
      <c r="A6634" s="28" t="s">
        <v>867</v>
      </c>
      <c r="B6634" s="63" t="s">
        <v>2555</v>
      </c>
      <c r="C6634" s="3"/>
      <c r="D6634" s="3"/>
      <c r="E6634" s="9" t="s">
        <v>278</v>
      </c>
      <c r="F6634" s="9" t="s">
        <v>278</v>
      </c>
      <c r="G6634" s="9" t="s">
        <v>278</v>
      </c>
      <c r="H6634" s="9" t="s">
        <v>278</v>
      </c>
      <c r="I6634" s="9" t="s">
        <v>278</v>
      </c>
      <c r="J6634" s="9" t="s">
        <v>278</v>
      </c>
      <c r="K6634" s="9" t="s">
        <v>278</v>
      </c>
      <c r="L6634" s="216">
        <v>270.5</v>
      </c>
      <c r="M6634" s="216"/>
      <c r="N6634" s="67"/>
      <c r="O6634" s="67">
        <v>270.5</v>
      </c>
      <c r="Q6634" t="s">
        <v>288</v>
      </c>
      <c r="T6634"/>
      <c r="U6634" s="63"/>
      <c r="V6634" s="63"/>
      <c r="W6634" s="283"/>
      <c r="X6634" s="317"/>
      <c r="Y6634" s="63"/>
      <c r="AA6634" s="50">
        <v>43</v>
      </c>
    </row>
    <row r="6635" spans="1:27" ht="15">
      <c r="A6635" s="28" t="s">
        <v>868</v>
      </c>
      <c r="B6635" s="63" t="s">
        <v>164</v>
      </c>
      <c r="E6635" s="9" t="s">
        <v>278</v>
      </c>
      <c r="F6635" s="9" t="s">
        <v>278</v>
      </c>
      <c r="G6635" s="211">
        <v>266.00000000000364</v>
      </c>
      <c r="H6635" s="9" t="s">
        <v>278</v>
      </c>
      <c r="I6635" s="9" t="s">
        <v>278</v>
      </c>
      <c r="J6635" s="9" t="s">
        <v>278</v>
      </c>
      <c r="K6635" s="9" t="s">
        <v>278</v>
      </c>
      <c r="L6635" s="9" t="s">
        <v>278</v>
      </c>
      <c r="M6635" s="9"/>
      <c r="O6635" s="67">
        <v>266.00000000000364</v>
      </c>
      <c r="Q6635" t="s">
        <v>300</v>
      </c>
      <c r="T6635" s="3"/>
      <c r="U6635" s="63"/>
      <c r="V6635" s="63"/>
      <c r="W6635" s="282"/>
      <c r="X6635" s="317"/>
      <c r="Y6635" s="63"/>
      <c r="AA6635" s="50">
        <v>89</v>
      </c>
    </row>
    <row r="6636" spans="1:27" ht="15">
      <c r="A6636" s="28" t="s">
        <v>869</v>
      </c>
      <c r="B6636" s="63" t="s">
        <v>726</v>
      </c>
      <c r="E6636" s="9" t="s">
        <v>278</v>
      </c>
      <c r="F6636" s="9" t="s">
        <v>278</v>
      </c>
      <c r="G6636" s="9" t="s">
        <v>278</v>
      </c>
      <c r="H6636" s="9">
        <v>116.00000000000728</v>
      </c>
      <c r="I6636" s="9">
        <v>144</v>
      </c>
      <c r="J6636" s="9" t="s">
        <v>278</v>
      </c>
      <c r="K6636" s="9" t="s">
        <v>278</v>
      </c>
      <c r="L6636" s="9" t="s">
        <v>278</v>
      </c>
      <c r="M6636" s="9"/>
      <c r="O6636" s="67">
        <v>260.00000000000728</v>
      </c>
      <c r="T6636"/>
      <c r="U6636" s="63"/>
      <c r="V6636" s="63"/>
      <c r="W6636" s="283"/>
      <c r="X6636" s="317"/>
      <c r="Y6636" s="63"/>
      <c r="AA6636" s="50">
        <v>25</v>
      </c>
    </row>
    <row r="6637" spans="1:27" ht="15">
      <c r="A6637" s="28" t="s">
        <v>870</v>
      </c>
      <c r="B6637" s="273" t="s">
        <v>1901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>
        <v>114.50000000000364</v>
      </c>
      <c r="L6637" s="9">
        <v>144</v>
      </c>
      <c r="M6637" s="9"/>
      <c r="O6637" s="67">
        <v>258.50000000000364</v>
      </c>
      <c r="T6637"/>
      <c r="U6637" s="28"/>
      <c r="V6637" s="63"/>
      <c r="W6637" s="283"/>
      <c r="X6637" s="317"/>
      <c r="Y6637" s="63"/>
      <c r="AA6637" s="50">
        <v>9</v>
      </c>
    </row>
    <row r="6638" spans="1:27" ht="15">
      <c r="A6638" s="28" t="s">
        <v>871</v>
      </c>
      <c r="B6638" s="63" t="s">
        <v>2568</v>
      </c>
      <c r="C6638" s="3"/>
      <c r="D6638" s="3"/>
      <c r="E6638" s="9" t="s">
        <v>278</v>
      </c>
      <c r="F6638" s="9" t="s">
        <v>278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>
        <v>258.5</v>
      </c>
      <c r="M6638" s="9"/>
      <c r="N6638" s="67"/>
      <c r="O6638" s="67">
        <v>258.5</v>
      </c>
      <c r="T6638"/>
      <c r="U6638" s="273"/>
      <c r="V6638" s="63"/>
      <c r="W6638" s="283"/>
      <c r="X6638" s="317"/>
      <c r="Y6638" s="63"/>
      <c r="AA6638" s="50">
        <v>91</v>
      </c>
    </row>
    <row r="6639" spans="1:27" ht="15">
      <c r="A6639" s="28" t="s">
        <v>872</v>
      </c>
      <c r="B6639" s="63" t="s">
        <v>2566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9">
        <v>246.5</v>
      </c>
      <c r="M6639" s="9"/>
      <c r="N6639" s="67"/>
      <c r="O6639" s="67">
        <v>246.5</v>
      </c>
      <c r="T6639"/>
      <c r="U6639" s="218"/>
      <c r="V6639" s="63"/>
      <c r="W6639" s="283"/>
      <c r="X6639" s="317"/>
      <c r="Y6639" s="63"/>
      <c r="AA6639" s="50">
        <v>38</v>
      </c>
    </row>
    <row r="6640" spans="1:27" ht="15">
      <c r="A6640" s="28" t="s">
        <v>873</v>
      </c>
      <c r="B6640" s="63" t="s">
        <v>2567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243.5</v>
      </c>
      <c r="M6640" s="9"/>
      <c r="N6640" s="67"/>
      <c r="O6640" s="67">
        <v>243.5</v>
      </c>
      <c r="T6640"/>
      <c r="U6640" s="273"/>
      <c r="V6640" s="63"/>
      <c r="W6640" s="283"/>
      <c r="X6640" s="317"/>
      <c r="Y6640" s="63"/>
      <c r="AA6640" s="50">
        <v>97</v>
      </c>
    </row>
    <row r="6641" spans="1:27" ht="15">
      <c r="A6641" s="28" t="s">
        <v>874</v>
      </c>
      <c r="B6641" s="63" t="s">
        <v>2560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243</v>
      </c>
      <c r="M6641" s="9"/>
      <c r="N6641" s="67"/>
      <c r="O6641" s="67">
        <v>243</v>
      </c>
      <c r="T6641"/>
      <c r="U6641" s="63"/>
      <c r="V6641" s="63"/>
      <c r="W6641" s="265"/>
      <c r="X6641" s="317"/>
      <c r="Y6641" s="63"/>
      <c r="AA6641" s="50">
        <v>79</v>
      </c>
    </row>
    <row r="6642" spans="1:27" ht="15">
      <c r="A6642" s="28" t="s">
        <v>875</v>
      </c>
      <c r="B6642" s="63" t="s">
        <v>2556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232.5</v>
      </c>
      <c r="M6642" s="9"/>
      <c r="N6642" s="67"/>
      <c r="O6642" s="67">
        <v>232.5</v>
      </c>
      <c r="T6642"/>
      <c r="U6642" s="63"/>
      <c r="V6642" s="63"/>
      <c r="W6642" s="265"/>
      <c r="X6642" s="317"/>
      <c r="Y6642" s="63"/>
      <c r="AA6642" s="50">
        <v>98</v>
      </c>
    </row>
    <row r="6643" spans="1:27" ht="15">
      <c r="A6643" s="28" t="s">
        <v>876</v>
      </c>
      <c r="B6643" s="63" t="s">
        <v>180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9">
        <v>232.5</v>
      </c>
      <c r="M6643" s="9"/>
      <c r="N6643" s="67"/>
      <c r="O6643" s="67">
        <v>232.5</v>
      </c>
      <c r="T6643"/>
      <c r="U6643" s="218"/>
      <c r="V6643" s="63"/>
      <c r="W6643" s="283"/>
      <c r="X6643" s="317"/>
      <c r="Y6643" s="63"/>
      <c r="AA6643" s="50">
        <v>80</v>
      </c>
    </row>
    <row r="6644" spans="1:27" ht="15">
      <c r="A6644" s="28" t="s">
        <v>877</v>
      </c>
      <c r="B6644" s="63" t="s">
        <v>2546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225</v>
      </c>
      <c r="M6644" s="9"/>
      <c r="N6644" s="67"/>
      <c r="O6644" s="67">
        <v>225</v>
      </c>
      <c r="T6644"/>
      <c r="U6644" s="28"/>
      <c r="V6644" s="63"/>
      <c r="W6644" s="283"/>
      <c r="X6644" s="317"/>
      <c r="Y6644" s="63"/>
      <c r="AA6644" s="50">
        <v>53</v>
      </c>
    </row>
    <row r="6645" spans="1:27" ht="15">
      <c r="A6645" s="28" t="s">
        <v>878</v>
      </c>
      <c r="B6645" s="63" t="s">
        <v>2542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224</v>
      </c>
      <c r="M6645" s="9"/>
      <c r="N6645" s="67"/>
      <c r="O6645" s="67">
        <v>224</v>
      </c>
      <c r="T6645"/>
      <c r="U6645" s="63"/>
      <c r="V6645" s="63"/>
      <c r="W6645" s="283"/>
      <c r="X6645" s="317"/>
      <c r="Y6645" s="63"/>
      <c r="AA6645" s="50">
        <v>16</v>
      </c>
    </row>
    <row r="6646" spans="1:27" ht="15">
      <c r="A6646" s="28" t="s">
        <v>879</v>
      </c>
      <c r="B6646" s="63" t="s">
        <v>2552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220.5</v>
      </c>
      <c r="M6646" s="9"/>
      <c r="N6646" s="67"/>
      <c r="O6646" s="67">
        <v>220.5</v>
      </c>
      <c r="T6646"/>
      <c r="U6646" s="273"/>
      <c r="V6646" s="63"/>
      <c r="W6646" s="282"/>
      <c r="X6646" s="317"/>
      <c r="Y6646" s="63"/>
      <c r="AA6646" s="50">
        <v>64</v>
      </c>
    </row>
    <row r="6647" spans="1:27" ht="15">
      <c r="A6647" s="28" t="s">
        <v>880</v>
      </c>
      <c r="B6647" s="63" t="s">
        <v>2553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219.5</v>
      </c>
      <c r="M6647" s="9"/>
      <c r="N6647" s="67"/>
      <c r="O6647" s="67">
        <v>219.5</v>
      </c>
      <c r="T6647"/>
      <c r="U6647" s="273"/>
      <c r="V6647" s="63"/>
      <c r="W6647" s="283"/>
      <c r="X6647" s="317"/>
      <c r="Y6647" s="63"/>
      <c r="AA6647" s="50">
        <v>69</v>
      </c>
    </row>
    <row r="6648" spans="1:27" ht="15">
      <c r="A6648" s="28" t="s">
        <v>2231</v>
      </c>
      <c r="B6648" s="273" t="s">
        <v>2541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218.5</v>
      </c>
      <c r="M6648" s="9"/>
      <c r="N6648" s="67"/>
      <c r="O6648" s="67">
        <v>218.5</v>
      </c>
      <c r="T6648"/>
    </row>
    <row r="6649" spans="1:27" ht="15">
      <c r="A6649" s="28" t="s">
        <v>2516</v>
      </c>
      <c r="B6649" s="63" t="s">
        <v>2549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217</v>
      </c>
      <c r="M6649" s="9"/>
      <c r="N6649" s="67"/>
      <c r="O6649" s="67">
        <v>217</v>
      </c>
      <c r="T6649"/>
    </row>
    <row r="6650" spans="1:27" ht="15">
      <c r="A6650" s="28" t="s">
        <v>2517</v>
      </c>
      <c r="B6650" s="63" t="s">
        <v>2545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 t="s">
        <v>278</v>
      </c>
      <c r="K6650" s="9" t="s">
        <v>278</v>
      </c>
      <c r="L6650" s="9">
        <v>215</v>
      </c>
      <c r="M6650" s="9"/>
      <c r="N6650" s="67"/>
      <c r="O6650" s="67">
        <v>215</v>
      </c>
      <c r="T6650"/>
    </row>
    <row r="6651" spans="1:27" ht="15">
      <c r="A6651" s="28" t="s">
        <v>2518</v>
      </c>
      <c r="B6651" s="273" t="s">
        <v>1903</v>
      </c>
      <c r="C6651" s="3"/>
      <c r="D6651" s="3"/>
      <c r="E6651" s="9" t="s">
        <v>278</v>
      </c>
      <c r="F6651" s="9" t="s">
        <v>278</v>
      </c>
      <c r="G6651" s="9" t="s">
        <v>278</v>
      </c>
      <c r="H6651" s="9" t="s">
        <v>278</v>
      </c>
      <c r="I6651" s="9" t="s">
        <v>278</v>
      </c>
      <c r="J6651" s="9" t="s">
        <v>278</v>
      </c>
      <c r="K6651" s="9">
        <v>213.99999999999818</v>
      </c>
      <c r="L6651" s="9" t="s">
        <v>278</v>
      </c>
      <c r="M6651" s="9"/>
      <c r="O6651" s="67">
        <v>213.99999999999818</v>
      </c>
      <c r="T6651"/>
    </row>
    <row r="6652" spans="1:27" ht="15">
      <c r="A6652" s="28" t="s">
        <v>2519</v>
      </c>
      <c r="B6652" s="273" t="s">
        <v>1884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216">
        <v>206.49999999999636</v>
      </c>
      <c r="K6652" s="9" t="s">
        <v>278</v>
      </c>
      <c r="L6652" s="9" t="s">
        <v>278</v>
      </c>
      <c r="M6652" s="9"/>
      <c r="O6652" s="67">
        <v>206.49999999999636</v>
      </c>
      <c r="Q6652" t="s">
        <v>284</v>
      </c>
      <c r="T6652"/>
    </row>
    <row r="6653" spans="1:27" ht="15">
      <c r="A6653" s="28" t="s">
        <v>2520</v>
      </c>
      <c r="B6653" s="273" t="s">
        <v>1927</v>
      </c>
      <c r="C6653" s="3"/>
      <c r="D6653" s="3"/>
      <c r="E6653" s="9" t="s">
        <v>278</v>
      </c>
      <c r="F6653" s="9" t="s">
        <v>278</v>
      </c>
      <c r="G6653" s="9" t="s">
        <v>278</v>
      </c>
      <c r="H6653" s="9" t="s">
        <v>278</v>
      </c>
      <c r="I6653" s="9" t="s">
        <v>278</v>
      </c>
      <c r="J6653" s="9" t="s">
        <v>278</v>
      </c>
      <c r="K6653" s="9">
        <v>57.500000000003638</v>
      </c>
      <c r="L6653" s="9">
        <v>148.5</v>
      </c>
      <c r="M6653" s="9"/>
      <c r="O6653" s="67">
        <v>206.00000000000364</v>
      </c>
      <c r="T6653"/>
    </row>
    <row r="6654" spans="1:27" ht="15">
      <c r="A6654" s="28" t="s">
        <v>2521</v>
      </c>
      <c r="B6654" s="63" t="s">
        <v>2554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195</v>
      </c>
      <c r="M6654" s="9"/>
      <c r="N6654" s="67"/>
      <c r="O6654" s="67">
        <v>195</v>
      </c>
      <c r="T6654"/>
    </row>
    <row r="6655" spans="1:27" ht="15">
      <c r="A6655" s="28" t="s">
        <v>2522</v>
      </c>
      <c r="B6655" s="273" t="s">
        <v>1904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>
        <v>189</v>
      </c>
      <c r="L6655" s="9" t="s">
        <v>278</v>
      </c>
      <c r="M6655" s="9"/>
      <c r="O6655" s="67">
        <v>189</v>
      </c>
      <c r="T6655"/>
    </row>
    <row r="6656" spans="1:27" ht="15">
      <c r="A6656" s="28" t="s">
        <v>2523</v>
      </c>
      <c r="B6656" s="63" t="s">
        <v>2563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 t="s">
        <v>278</v>
      </c>
      <c r="L6656" s="9">
        <v>187.5</v>
      </c>
      <c r="M6656" s="9"/>
      <c r="N6656" s="67"/>
      <c r="O6656" s="67">
        <v>187.5</v>
      </c>
      <c r="T6656"/>
    </row>
    <row r="6657" spans="1:20" ht="15">
      <c r="A6657" s="28" t="s">
        <v>2524</v>
      </c>
      <c r="B6657" s="63" t="s">
        <v>2543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>
        <v>179.5</v>
      </c>
      <c r="M6657" s="9"/>
      <c r="N6657" s="67"/>
      <c r="O6657" s="67">
        <v>179.5</v>
      </c>
      <c r="T6657"/>
    </row>
    <row r="6658" spans="1:20" ht="15">
      <c r="A6658" s="28" t="s">
        <v>2525</v>
      </c>
      <c r="B6658" s="63" t="s">
        <v>2557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>
        <v>179</v>
      </c>
      <c r="M6658" s="9"/>
      <c r="N6658" s="67"/>
      <c r="O6658" s="67">
        <v>179</v>
      </c>
      <c r="T6658"/>
    </row>
    <row r="6659" spans="1:20" ht="15">
      <c r="A6659" s="28" t="s">
        <v>2526</v>
      </c>
      <c r="B6659" s="63" t="s">
        <v>179</v>
      </c>
      <c r="E6659" s="216">
        <v>178.25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"/>
      <c r="O6659" s="67">
        <v>178.25</v>
      </c>
      <c r="Q6659" t="s">
        <v>292</v>
      </c>
      <c r="T6659" s="3"/>
    </row>
    <row r="6660" spans="1:20" ht="15">
      <c r="A6660" s="28" t="s">
        <v>2527</v>
      </c>
      <c r="B6660" s="63" t="s">
        <v>2544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>
        <v>176.5</v>
      </c>
      <c r="M6660" s="9"/>
      <c r="N6660" s="67"/>
      <c r="O6660" s="67">
        <v>176.5</v>
      </c>
      <c r="T6660"/>
    </row>
    <row r="6661" spans="1:20" ht="15">
      <c r="A6661" s="28" t="s">
        <v>2528</v>
      </c>
      <c r="B6661" s="273" t="s">
        <v>2540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9">
        <v>164</v>
      </c>
      <c r="M6661" s="9"/>
      <c r="N6661" s="67"/>
      <c r="O6661" s="67">
        <v>164</v>
      </c>
      <c r="T6661"/>
    </row>
    <row r="6662" spans="1:20" ht="15">
      <c r="A6662" s="28" t="s">
        <v>2529</v>
      </c>
      <c r="B6662" s="218" t="s">
        <v>1547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216">
        <v>154.99999999999454</v>
      </c>
      <c r="J6662" s="9" t="s">
        <v>278</v>
      </c>
      <c r="K6662" s="9" t="s">
        <v>278</v>
      </c>
      <c r="L6662" s="9" t="s">
        <v>278</v>
      </c>
      <c r="M6662" s="9"/>
      <c r="O6662" s="67">
        <v>154.99999999999454</v>
      </c>
      <c r="Q6662" t="s">
        <v>287</v>
      </c>
      <c r="T6662"/>
    </row>
    <row r="6663" spans="1:20" ht="15">
      <c r="A6663" s="28" t="s">
        <v>2530</v>
      </c>
      <c r="B6663" s="63" t="s">
        <v>2558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>
        <v>153</v>
      </c>
      <c r="M6663" s="9"/>
      <c r="N6663" s="67"/>
      <c r="O6663" s="67">
        <v>153</v>
      </c>
      <c r="T6663"/>
    </row>
    <row r="6664" spans="1:20" ht="15">
      <c r="A6664" s="28" t="s">
        <v>2531</v>
      </c>
      <c r="B6664" s="205" t="s">
        <v>1557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216">
        <v>152.24999999999818</v>
      </c>
      <c r="J6664" s="9" t="s">
        <v>278</v>
      </c>
      <c r="K6664" s="9" t="s">
        <v>278</v>
      </c>
      <c r="L6664" s="9" t="s">
        <v>278</v>
      </c>
      <c r="M6664" s="9"/>
      <c r="O6664" s="67">
        <v>152.24999999999818</v>
      </c>
      <c r="Q6664" t="s">
        <v>293</v>
      </c>
      <c r="T6664"/>
    </row>
    <row r="6665" spans="1:20" ht="15">
      <c r="A6665" s="28" t="s">
        <v>2532</v>
      </c>
      <c r="B6665" s="205" t="s">
        <v>1551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>
        <v>112.99999999999818</v>
      </c>
      <c r="J6665" s="9">
        <v>37.000000000003638</v>
      </c>
      <c r="K6665" s="9" t="s">
        <v>278</v>
      </c>
      <c r="L6665" s="9" t="s">
        <v>278</v>
      </c>
      <c r="M6665" s="9"/>
      <c r="O6665" s="67">
        <v>150.00000000000182</v>
      </c>
      <c r="T6665"/>
    </row>
    <row r="6666" spans="1:20" ht="15">
      <c r="A6666" s="28" t="s">
        <v>2533</v>
      </c>
      <c r="B6666" s="63" t="s">
        <v>2559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>
        <v>144</v>
      </c>
      <c r="M6666" s="9"/>
      <c r="N6666" s="67"/>
      <c r="O6666" s="67">
        <v>144</v>
      </c>
      <c r="T6666"/>
    </row>
    <row r="6667" spans="1:20" ht="15">
      <c r="A6667" s="28" t="s">
        <v>2534</v>
      </c>
      <c r="B6667" s="63" t="s">
        <v>2550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>
        <v>142</v>
      </c>
      <c r="M6667" s="9"/>
      <c r="N6667" s="67"/>
      <c r="O6667" s="67">
        <v>142</v>
      </c>
      <c r="T6667"/>
    </row>
    <row r="6668" spans="1:20" ht="15">
      <c r="A6668" s="28" t="s">
        <v>2535</v>
      </c>
      <c r="B6668" s="205" t="s">
        <v>1554</v>
      </c>
      <c r="C6668" s="3"/>
      <c r="D6668" s="3"/>
      <c r="E6668" s="9" t="s">
        <v>278</v>
      </c>
      <c r="F6668" s="9" t="s">
        <v>278</v>
      </c>
      <c r="G6668" s="9" t="s">
        <v>278</v>
      </c>
      <c r="H6668" s="9" t="s">
        <v>278</v>
      </c>
      <c r="I6668" s="9">
        <v>141.50000000000364</v>
      </c>
      <c r="J6668" s="9" t="s">
        <v>278</v>
      </c>
      <c r="K6668" s="9" t="s">
        <v>278</v>
      </c>
      <c r="L6668" s="9" t="s">
        <v>278</v>
      </c>
      <c r="M6668" s="9"/>
      <c r="O6668" s="67">
        <v>141.50000000000364</v>
      </c>
      <c r="T6668"/>
    </row>
    <row r="6669" spans="1:20" ht="15">
      <c r="A6669" s="28" t="s">
        <v>2536</v>
      </c>
      <c r="B6669" s="63" t="s">
        <v>2548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>
        <v>133.5</v>
      </c>
      <c r="M6669" s="9"/>
      <c r="N6669" s="67"/>
      <c r="O6669" s="67">
        <v>133.5</v>
      </c>
      <c r="T6669"/>
    </row>
    <row r="6670" spans="1:20" ht="15">
      <c r="A6670" s="28" t="s">
        <v>2537</v>
      </c>
      <c r="B6670" s="63" t="s">
        <v>2551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131.5</v>
      </c>
      <c r="M6670" s="9"/>
      <c r="N6670" s="67"/>
      <c r="O6670" s="67">
        <v>131.5</v>
      </c>
      <c r="T6670"/>
    </row>
    <row r="6671" spans="1:20" ht="15">
      <c r="A6671" s="28" t="s">
        <v>2538</v>
      </c>
      <c r="B6671" s="205" t="s">
        <v>1581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>
        <v>124.00000000000182</v>
      </c>
      <c r="J6671" s="9" t="s">
        <v>278</v>
      </c>
      <c r="K6671" s="9" t="s">
        <v>278</v>
      </c>
      <c r="L6671" s="9" t="s">
        <v>278</v>
      </c>
      <c r="M6671" s="9"/>
      <c r="O6671" s="67">
        <v>124.00000000000182</v>
      </c>
      <c r="T6671"/>
    </row>
    <row r="6672" spans="1:20" ht="15">
      <c r="A6672" s="28" t="s">
        <v>2539</v>
      </c>
      <c r="B6672" s="63" t="s">
        <v>731</v>
      </c>
      <c r="E6672" s="9" t="s">
        <v>278</v>
      </c>
      <c r="F6672" s="9" t="s">
        <v>278</v>
      </c>
      <c r="G6672" s="9" t="s">
        <v>278</v>
      </c>
      <c r="H6672" s="9">
        <v>119.99999999999636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9"/>
      <c r="O6672" s="67">
        <v>119.99999999999636</v>
      </c>
      <c r="T6672"/>
    </row>
    <row r="6673" spans="1:20" ht="15">
      <c r="A6673" s="28" t="s">
        <v>2687</v>
      </c>
      <c r="B6673" s="63" t="s">
        <v>741</v>
      </c>
      <c r="E6673" s="9" t="s">
        <v>278</v>
      </c>
      <c r="F6673" s="9" t="s">
        <v>278</v>
      </c>
      <c r="G6673" s="9" t="s">
        <v>278</v>
      </c>
      <c r="H6673" s="9">
        <v>119.49999999999818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9"/>
      <c r="O6673" s="67">
        <v>119.49999999999818</v>
      </c>
      <c r="T6673"/>
    </row>
    <row r="6674" spans="1:20" ht="15">
      <c r="A6674" s="28" t="s">
        <v>2688</v>
      </c>
      <c r="B6674" s="205" t="s">
        <v>1564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>
        <v>92.999999999998181</v>
      </c>
      <c r="J6674" s="9" t="s">
        <v>278</v>
      </c>
      <c r="K6674" s="9" t="s">
        <v>278</v>
      </c>
      <c r="L6674" s="9" t="s">
        <v>278</v>
      </c>
      <c r="M6674" s="9"/>
      <c r="O6674" s="67">
        <v>92.999999999998181</v>
      </c>
      <c r="T6674"/>
    </row>
    <row r="6675" spans="1:20" ht="15">
      <c r="A6675" s="28" t="s">
        <v>2689</v>
      </c>
      <c r="B6675" s="205" t="s">
        <v>1556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>
        <v>65.500000000003638</v>
      </c>
      <c r="J6675" s="9" t="s">
        <v>278</v>
      </c>
      <c r="K6675" s="9" t="s">
        <v>278</v>
      </c>
      <c r="L6675" s="9" t="s">
        <v>278</v>
      </c>
      <c r="M6675" s="9"/>
      <c r="O6675" s="67">
        <v>65.500000000003638</v>
      </c>
      <c r="T6675"/>
    </row>
    <row r="6676" spans="1:20" ht="15">
      <c r="A6676" s="291" t="s">
        <v>3944</v>
      </c>
      <c r="B6676" s="63" t="s">
        <v>4006</v>
      </c>
      <c r="C6676" s="3"/>
      <c r="D6676" s="3"/>
      <c r="E6676" s="9"/>
      <c r="F6676" s="9"/>
      <c r="G6676" s="9"/>
      <c r="H6676" s="9"/>
      <c r="L6676" s="69"/>
      <c r="M6676" s="69"/>
      <c r="N6676" s="67"/>
      <c r="T6676"/>
    </row>
    <row r="6677" spans="1:20" ht="15">
      <c r="A6677" s="291" t="s">
        <v>3945</v>
      </c>
      <c r="B6677" s="63" t="s">
        <v>4007</v>
      </c>
      <c r="C6677" s="3"/>
      <c r="D6677" s="3"/>
      <c r="E6677" s="9"/>
      <c r="F6677" s="9"/>
      <c r="G6677" s="9"/>
      <c r="H6677" s="9"/>
      <c r="L6677" s="69"/>
      <c r="M6677" s="69"/>
      <c r="N6677" s="67"/>
      <c r="T6677"/>
    </row>
    <row r="6678" spans="1:20" ht="15">
      <c r="A6678" s="291" t="s">
        <v>3946</v>
      </c>
      <c r="B6678" s="63" t="s">
        <v>4008</v>
      </c>
      <c r="C6678" s="3"/>
      <c r="D6678" s="3"/>
      <c r="E6678" s="9"/>
      <c r="F6678" s="9"/>
      <c r="G6678" s="9"/>
      <c r="H6678" s="9"/>
      <c r="L6678" s="69"/>
      <c r="M6678" s="69"/>
      <c r="N6678" s="67"/>
      <c r="T6678"/>
    </row>
    <row r="6679" spans="1:20" ht="15">
      <c r="A6679" s="291" t="s">
        <v>3947</v>
      </c>
      <c r="B6679" s="63" t="s">
        <v>4009</v>
      </c>
      <c r="C6679" s="3"/>
      <c r="D6679" s="3"/>
      <c r="E6679" s="9"/>
      <c r="F6679" s="9"/>
      <c r="G6679" s="9"/>
      <c r="H6679" s="9"/>
      <c r="L6679" s="69"/>
      <c r="M6679" s="69"/>
      <c r="N6679" s="67"/>
      <c r="T6679"/>
    </row>
    <row r="6680" spans="1:20" ht="15">
      <c r="A6680" s="291" t="s">
        <v>3948</v>
      </c>
      <c r="B6680" s="63" t="s">
        <v>4010</v>
      </c>
      <c r="C6680" s="3"/>
      <c r="D6680" s="3"/>
      <c r="E6680" s="9"/>
      <c r="F6680" s="9"/>
      <c r="G6680" s="9"/>
      <c r="H6680" s="9"/>
      <c r="L6680" s="69"/>
      <c r="M6680" s="69"/>
      <c r="N6680" s="67"/>
      <c r="T6680"/>
    </row>
    <row r="6681" spans="1:20" ht="15">
      <c r="A6681" s="291" t="s">
        <v>3949</v>
      </c>
      <c r="B6681" s="63" t="s">
        <v>4011</v>
      </c>
      <c r="C6681" s="3"/>
      <c r="D6681" s="3"/>
      <c r="E6681" s="9"/>
      <c r="F6681" s="9"/>
      <c r="G6681" s="9"/>
      <c r="H6681" s="9"/>
      <c r="L6681" s="69"/>
      <c r="M6681" s="69"/>
      <c r="N6681" s="67"/>
      <c r="T6681"/>
    </row>
    <row r="6682" spans="1:20" ht="15">
      <c r="A6682" s="291" t="s">
        <v>3950</v>
      </c>
      <c r="B6682" s="63" t="s">
        <v>4012</v>
      </c>
      <c r="C6682" s="3"/>
      <c r="D6682" s="3"/>
      <c r="E6682" s="9"/>
      <c r="F6682" s="9"/>
      <c r="G6682" s="9"/>
      <c r="H6682" s="9"/>
      <c r="L6682" s="69"/>
      <c r="M6682" s="69"/>
      <c r="N6682" s="67"/>
      <c r="T6682"/>
    </row>
    <row r="6683" spans="1:20" ht="15">
      <c r="A6683" s="291" t="s">
        <v>3951</v>
      </c>
      <c r="B6683" s="63" t="s">
        <v>4013</v>
      </c>
      <c r="C6683" s="3"/>
      <c r="D6683" s="3"/>
      <c r="E6683" s="9"/>
      <c r="F6683" s="9"/>
      <c r="G6683" s="9"/>
      <c r="H6683" s="9"/>
      <c r="L6683" s="69"/>
      <c r="M6683" s="69"/>
      <c r="N6683" s="67"/>
      <c r="T6683"/>
    </row>
    <row r="6684" spans="1:20" ht="15">
      <c r="A6684" s="291" t="s">
        <v>3952</v>
      </c>
      <c r="B6684" s="63" t="s">
        <v>4014</v>
      </c>
      <c r="C6684" s="3"/>
      <c r="D6684" s="3"/>
      <c r="E6684" s="9"/>
      <c r="F6684" s="9"/>
      <c r="G6684" s="9"/>
      <c r="H6684" s="9"/>
      <c r="L6684" s="69"/>
      <c r="M6684" s="69"/>
      <c r="N6684" s="67"/>
      <c r="T6684"/>
    </row>
    <row r="6685" spans="1:20" ht="15">
      <c r="A6685" s="291" t="s">
        <v>3953</v>
      </c>
      <c r="B6685" s="63" t="s">
        <v>4033</v>
      </c>
      <c r="C6685" s="3"/>
      <c r="D6685" s="3"/>
      <c r="E6685" s="9"/>
      <c r="F6685" s="9"/>
      <c r="G6685" s="9"/>
      <c r="H6685" s="9"/>
      <c r="L6685" s="69"/>
      <c r="M6685" s="69"/>
      <c r="N6685" s="67"/>
      <c r="T6685"/>
    </row>
    <row r="6686" spans="1:20" ht="15">
      <c r="A6686" s="291" t="s">
        <v>3954</v>
      </c>
      <c r="B6686" s="63" t="s">
        <v>4015</v>
      </c>
      <c r="C6686" s="3"/>
      <c r="D6686" s="3"/>
      <c r="E6686" s="9"/>
      <c r="F6686" s="9"/>
      <c r="G6686" s="9"/>
      <c r="H6686" s="9"/>
      <c r="L6686" s="69"/>
      <c r="M6686" s="69"/>
      <c r="N6686" s="67"/>
      <c r="T6686"/>
    </row>
    <row r="6687" spans="1:20" ht="15">
      <c r="A6687" s="291" t="s">
        <v>3955</v>
      </c>
      <c r="B6687" s="63" t="s">
        <v>4016</v>
      </c>
      <c r="C6687" s="3"/>
      <c r="D6687" s="3"/>
      <c r="E6687" s="9"/>
      <c r="F6687" s="9"/>
      <c r="G6687" s="9"/>
      <c r="H6687" s="9"/>
      <c r="L6687" s="69"/>
      <c r="M6687" s="69"/>
      <c r="N6687" s="67"/>
      <c r="T6687"/>
    </row>
    <row r="6688" spans="1:20" ht="15">
      <c r="A6688" s="291" t="s">
        <v>3956</v>
      </c>
      <c r="B6688" s="63" t="s">
        <v>4017</v>
      </c>
      <c r="C6688" s="3"/>
      <c r="D6688" s="3"/>
      <c r="E6688" s="9"/>
      <c r="F6688" s="9"/>
      <c r="G6688" s="9"/>
      <c r="H6688" s="9"/>
      <c r="L6688" s="69"/>
      <c r="M6688" s="69"/>
      <c r="N6688" s="67"/>
      <c r="T6688"/>
    </row>
    <row r="6689" spans="1:20" ht="15">
      <c r="A6689" s="291" t="s">
        <v>3957</v>
      </c>
      <c r="B6689" s="63" t="s">
        <v>4018</v>
      </c>
      <c r="C6689" s="3"/>
      <c r="D6689" s="3"/>
      <c r="E6689" s="9"/>
      <c r="F6689" s="9"/>
      <c r="G6689" s="9"/>
      <c r="H6689" s="9"/>
      <c r="L6689" s="69"/>
      <c r="M6689" s="69"/>
      <c r="N6689" s="67"/>
      <c r="T6689"/>
    </row>
    <row r="6690" spans="1:20" ht="15">
      <c r="A6690" s="291" t="s">
        <v>3958</v>
      </c>
      <c r="B6690" s="63" t="s">
        <v>4019</v>
      </c>
      <c r="C6690" s="3"/>
      <c r="D6690" s="3"/>
      <c r="E6690" s="9"/>
      <c r="F6690" s="9"/>
      <c r="G6690" s="9"/>
      <c r="H6690" s="9"/>
      <c r="L6690" s="69"/>
      <c r="M6690" s="69"/>
      <c r="N6690" s="67"/>
      <c r="T6690"/>
    </row>
    <row r="6691" spans="1:20" ht="15">
      <c r="A6691" s="291" t="s">
        <v>3959</v>
      </c>
      <c r="B6691" s="63" t="s">
        <v>4020</v>
      </c>
      <c r="C6691" s="3"/>
      <c r="D6691" s="3"/>
      <c r="E6691" s="9"/>
      <c r="F6691" s="9"/>
      <c r="G6691" s="9"/>
      <c r="H6691" s="9"/>
      <c r="L6691" s="69"/>
      <c r="M6691" s="69"/>
      <c r="N6691" s="67"/>
      <c r="T6691"/>
    </row>
    <row r="6692" spans="1:20" ht="15">
      <c r="A6692" s="291" t="s">
        <v>3960</v>
      </c>
      <c r="B6692" s="63" t="s">
        <v>4021</v>
      </c>
      <c r="C6692" s="3"/>
      <c r="D6692" s="3"/>
      <c r="E6692" s="9"/>
      <c r="F6692" s="9"/>
      <c r="G6692" s="9"/>
      <c r="H6692" s="9"/>
      <c r="L6692" s="69"/>
      <c r="M6692" s="69"/>
      <c r="N6692" s="67"/>
      <c r="T6692"/>
    </row>
    <row r="6693" spans="1:20" ht="15">
      <c r="A6693" s="291" t="s">
        <v>3961</v>
      </c>
      <c r="B6693" s="63" t="s">
        <v>4022</v>
      </c>
      <c r="C6693" s="3"/>
      <c r="D6693" s="3"/>
      <c r="E6693" s="9"/>
      <c r="F6693" s="9"/>
      <c r="G6693" s="9"/>
      <c r="H6693" s="9"/>
      <c r="L6693" s="69"/>
      <c r="M6693" s="69"/>
      <c r="N6693" s="67"/>
      <c r="T6693"/>
    </row>
    <row r="6694" spans="1:20" ht="15">
      <c r="A6694" s="291" t="s">
        <v>3962</v>
      </c>
      <c r="B6694" s="63" t="s">
        <v>4023</v>
      </c>
      <c r="C6694" s="3"/>
      <c r="D6694" s="3"/>
      <c r="E6694" s="9"/>
      <c r="F6694" s="9"/>
      <c r="G6694" s="9"/>
      <c r="H6694" s="9"/>
      <c r="L6694" s="69"/>
      <c r="M6694" s="69"/>
      <c r="N6694" s="67"/>
      <c r="T6694"/>
    </row>
    <row r="6695" spans="1:20" ht="15">
      <c r="A6695" s="291" t="s">
        <v>3963</v>
      </c>
      <c r="B6695" s="63" t="s">
        <v>4024</v>
      </c>
      <c r="C6695" s="3"/>
      <c r="D6695" s="3"/>
      <c r="E6695" s="9"/>
      <c r="F6695" s="9"/>
      <c r="G6695" s="9"/>
      <c r="H6695" s="9"/>
      <c r="L6695" s="69"/>
      <c r="M6695" s="69"/>
      <c r="N6695" s="67"/>
      <c r="T6695"/>
    </row>
    <row r="6696" spans="1:20" ht="15">
      <c r="A6696" s="291" t="s">
        <v>3964</v>
      </c>
      <c r="B6696" s="63" t="s">
        <v>4025</v>
      </c>
      <c r="C6696" s="3"/>
      <c r="D6696" s="3"/>
      <c r="E6696" s="9"/>
      <c r="F6696" s="9"/>
      <c r="G6696" s="9"/>
      <c r="H6696" s="9"/>
      <c r="L6696" s="69"/>
      <c r="M6696" s="69"/>
      <c r="N6696" s="67"/>
      <c r="T6696"/>
    </row>
    <row r="6697" spans="1:20" ht="15">
      <c r="A6697" s="291" t="s">
        <v>3965</v>
      </c>
      <c r="B6697" s="63" t="s">
        <v>4026</v>
      </c>
      <c r="C6697" s="3"/>
      <c r="D6697" s="3"/>
      <c r="E6697" s="9"/>
      <c r="F6697" s="9"/>
      <c r="G6697" s="9"/>
      <c r="H6697" s="9"/>
      <c r="L6697" s="69"/>
      <c r="M6697" s="69"/>
      <c r="N6697" s="67"/>
      <c r="T6697"/>
    </row>
    <row r="6698" spans="1:20" ht="15">
      <c r="A6698" s="291" t="s">
        <v>3966</v>
      </c>
      <c r="B6698" s="63" t="s">
        <v>4027</v>
      </c>
      <c r="C6698" s="3"/>
      <c r="D6698" s="3"/>
      <c r="E6698" s="9"/>
      <c r="F6698" s="9"/>
      <c r="G6698" s="9"/>
      <c r="H6698" s="9"/>
      <c r="L6698" s="69"/>
      <c r="M6698" s="69"/>
      <c r="N6698" s="67"/>
      <c r="T6698"/>
    </row>
    <row r="6699" spans="1:20" ht="15">
      <c r="A6699" s="291" t="s">
        <v>4034</v>
      </c>
      <c r="B6699" s="63" t="s">
        <v>4028</v>
      </c>
      <c r="C6699" s="3"/>
      <c r="D6699" s="3"/>
      <c r="E6699" s="9"/>
      <c r="F6699" s="9"/>
      <c r="G6699" s="9"/>
      <c r="H6699" s="9"/>
      <c r="L6699" s="69"/>
      <c r="M6699" s="69"/>
      <c r="N6699" s="67"/>
      <c r="T6699"/>
    </row>
    <row r="6700" spans="1:20" ht="15">
      <c r="A6700" s="291" t="s">
        <v>4187</v>
      </c>
      <c r="B6700" s="63" t="s">
        <v>4029</v>
      </c>
      <c r="C6700" s="3"/>
      <c r="D6700" s="3"/>
      <c r="E6700" s="9"/>
      <c r="F6700" s="9"/>
      <c r="G6700" s="9"/>
      <c r="H6700" s="9"/>
      <c r="L6700" s="69"/>
      <c r="M6700" s="69"/>
      <c r="N6700" s="67"/>
      <c r="T6700"/>
    </row>
    <row r="6701" spans="1:20" ht="15">
      <c r="A6701" s="291" t="s">
        <v>4312</v>
      </c>
      <c r="B6701" s="63" t="s">
        <v>4030</v>
      </c>
      <c r="C6701" s="3"/>
      <c r="D6701" s="3"/>
      <c r="E6701" s="9"/>
      <c r="F6701" s="9"/>
      <c r="G6701" s="9"/>
      <c r="H6701" s="9"/>
      <c r="L6701" s="69"/>
      <c r="M6701" s="69"/>
      <c r="N6701" s="67"/>
      <c r="T6701"/>
    </row>
    <row r="6702" spans="1:20" ht="15">
      <c r="A6702" s="291" t="s">
        <v>4372</v>
      </c>
      <c r="B6702" s="63" t="s">
        <v>4031</v>
      </c>
      <c r="C6702" s="3"/>
      <c r="D6702" s="3"/>
      <c r="E6702" s="9"/>
      <c r="F6702" s="9"/>
      <c r="G6702" s="9"/>
      <c r="H6702" s="9"/>
      <c r="L6702" s="69"/>
      <c r="M6702" s="69"/>
      <c r="N6702" s="67"/>
      <c r="T6702"/>
    </row>
    <row r="6703" spans="1:20" ht="15">
      <c r="A6703" s="291" t="s">
        <v>4373</v>
      </c>
      <c r="B6703" s="63" t="s">
        <v>4032</v>
      </c>
      <c r="C6703" s="3"/>
      <c r="D6703" s="3"/>
      <c r="E6703" s="9"/>
      <c r="F6703" s="9"/>
      <c r="G6703" s="9"/>
      <c r="H6703" s="9"/>
      <c r="L6703" s="69"/>
      <c r="M6703" s="69"/>
      <c r="N6703" s="67"/>
      <c r="T6703"/>
    </row>
    <row r="6704" spans="1:20" ht="15">
      <c r="A6704" s="291" t="s">
        <v>4374</v>
      </c>
      <c r="B6704" s="63" t="s">
        <v>4035</v>
      </c>
      <c r="C6704" s="3"/>
      <c r="D6704" s="3"/>
      <c r="E6704" s="9"/>
      <c r="F6704" s="9"/>
      <c r="G6704" s="9"/>
      <c r="H6704" s="9"/>
      <c r="L6704" s="69"/>
      <c r="M6704" s="69"/>
      <c r="N6704" s="67"/>
      <c r="T6704"/>
    </row>
    <row r="6705" spans="1:27" ht="15">
      <c r="A6705" s="291" t="s">
        <v>4375</v>
      </c>
      <c r="B6705" s="63" t="s">
        <v>4186</v>
      </c>
      <c r="C6705" s="3"/>
      <c r="D6705" s="3"/>
      <c r="E6705" s="9"/>
      <c r="F6705" s="9"/>
      <c r="G6705" s="9"/>
      <c r="H6705" s="9"/>
      <c r="L6705" s="69"/>
      <c r="M6705" s="69"/>
      <c r="N6705" s="67"/>
      <c r="T6705"/>
    </row>
    <row r="6706" spans="1:27" ht="15">
      <c r="A6706" s="291" t="s">
        <v>4376</v>
      </c>
      <c r="B6706" s="63" t="s">
        <v>4309</v>
      </c>
      <c r="C6706" s="3"/>
      <c r="D6706" s="3"/>
      <c r="E6706" s="9"/>
      <c r="F6706" s="9"/>
      <c r="G6706" s="9"/>
      <c r="H6706" s="9"/>
      <c r="L6706" s="69"/>
      <c r="M6706" s="69"/>
      <c r="N6706" s="67"/>
      <c r="T6706"/>
    </row>
    <row r="6707" spans="1:27" ht="15">
      <c r="A6707" s="28"/>
      <c r="B6707" s="63"/>
      <c r="E6707" s="9"/>
      <c r="F6707" s="9"/>
      <c r="G6707" s="9"/>
      <c r="H6707" s="9"/>
      <c r="L6707" s="69"/>
      <c r="M6707" s="69"/>
      <c r="N6707" s="67"/>
      <c r="T6707"/>
    </row>
    <row r="6708" spans="1:27" ht="15">
      <c r="A6708" s="28"/>
      <c r="B6708" s="63"/>
      <c r="E6708" s="9"/>
      <c r="L6708" s="69"/>
      <c r="M6708" s="69"/>
      <c r="T6708"/>
    </row>
    <row r="6709" spans="1:27" ht="15">
      <c r="A6709" s="28"/>
      <c r="B6709" s="63"/>
      <c r="E6709" s="9"/>
      <c r="L6709" s="69"/>
      <c r="M6709" s="69"/>
      <c r="T6709"/>
    </row>
    <row r="6710" spans="1:27" ht="25.5">
      <c r="A6710" s="23" t="s">
        <v>350</v>
      </c>
      <c r="L6710" s="69"/>
      <c r="M6710" s="69"/>
      <c r="T6710"/>
    </row>
    <row r="6711" spans="1:27">
      <c r="L6711" s="69"/>
      <c r="M6711" s="69"/>
      <c r="T6711"/>
    </row>
    <row r="6712" spans="1:27" ht="15">
      <c r="A6712" s="39"/>
      <c r="B6712" s="39"/>
      <c r="C6712" s="39"/>
      <c r="D6712" s="39"/>
      <c r="E6712" s="61">
        <v>2016</v>
      </c>
      <c r="F6712" s="61">
        <v>2017</v>
      </c>
      <c r="G6712" s="61">
        <v>2018</v>
      </c>
      <c r="H6712" s="61">
        <v>2019</v>
      </c>
      <c r="I6712" s="61">
        <v>2020</v>
      </c>
      <c r="J6712" s="61">
        <v>2021</v>
      </c>
      <c r="K6712" s="61">
        <v>2022</v>
      </c>
      <c r="L6712" s="61">
        <v>2023</v>
      </c>
      <c r="M6712" s="61">
        <v>2024</v>
      </c>
      <c r="O6712" s="70" t="s">
        <v>40</v>
      </c>
      <c r="T6712"/>
    </row>
    <row r="6713" spans="1:27" ht="15">
      <c r="A6713" s="28" t="s">
        <v>0</v>
      </c>
      <c r="B6713" s="63" t="s">
        <v>25</v>
      </c>
      <c r="E6713" s="211">
        <v>269.75</v>
      </c>
      <c r="F6713" s="9">
        <v>156.00000000000182</v>
      </c>
      <c r="G6713" s="212">
        <v>177.50000000000364</v>
      </c>
      <c r="H6713" s="9">
        <v>138.00000000000364</v>
      </c>
      <c r="I6713" s="9">
        <v>124.99999999999636</v>
      </c>
      <c r="J6713" s="9">
        <v>146.25000000000364</v>
      </c>
      <c r="K6713" s="216">
        <v>196.50000000000182</v>
      </c>
      <c r="L6713" s="9">
        <v>276</v>
      </c>
      <c r="M6713" s="9"/>
      <c r="O6713" s="67">
        <v>1485.0000000000109</v>
      </c>
      <c r="Q6713" t="s">
        <v>2389</v>
      </c>
      <c r="T6713"/>
      <c r="U6713" s="63"/>
      <c r="V6713" s="63"/>
      <c r="W6713" s="265"/>
      <c r="X6713" s="317"/>
      <c r="Y6713" s="63"/>
      <c r="AA6713" s="50">
        <v>43</v>
      </c>
    </row>
    <row r="6714" spans="1:27" ht="15">
      <c r="A6714" s="28" t="s">
        <v>2</v>
      </c>
      <c r="B6714" s="63" t="s">
        <v>9</v>
      </c>
      <c r="E6714" s="216">
        <v>203.50000000000728</v>
      </c>
      <c r="F6714" s="216">
        <v>207.5</v>
      </c>
      <c r="G6714" s="213">
        <v>222</v>
      </c>
      <c r="H6714" s="9">
        <v>149.99999999999636</v>
      </c>
      <c r="I6714" s="9">
        <v>175</v>
      </c>
      <c r="J6714" s="9">
        <v>110.49999999999636</v>
      </c>
      <c r="K6714" s="9">
        <v>106.5</v>
      </c>
      <c r="L6714" s="9">
        <v>257.5</v>
      </c>
      <c r="M6714" s="9"/>
      <c r="O6714" s="67">
        <v>1432.5</v>
      </c>
      <c r="Q6714" t="s">
        <v>345</v>
      </c>
      <c r="T6714" s="3" t="s">
        <v>1707</v>
      </c>
      <c r="U6714" s="273"/>
      <c r="V6714" s="63"/>
      <c r="W6714" s="283"/>
      <c r="X6714" s="317"/>
      <c r="Y6714" s="63"/>
      <c r="AA6714" s="50">
        <v>54</v>
      </c>
    </row>
    <row r="6715" spans="1:27" ht="15">
      <c r="A6715" s="28" t="s">
        <v>3</v>
      </c>
      <c r="B6715" s="63" t="s">
        <v>13</v>
      </c>
      <c r="E6715" s="216">
        <v>204.00000000000546</v>
      </c>
      <c r="F6715" s="211">
        <v>241.49999999999818</v>
      </c>
      <c r="G6715" s="9">
        <v>116.5</v>
      </c>
      <c r="H6715" s="9">
        <v>140.99999999999091</v>
      </c>
      <c r="I6715" s="211">
        <v>247.00000000000182</v>
      </c>
      <c r="J6715" s="216">
        <v>197.49999999999636</v>
      </c>
      <c r="K6715" s="9">
        <v>87.500000000003638</v>
      </c>
      <c r="L6715" s="9">
        <v>180</v>
      </c>
      <c r="M6715" s="9"/>
      <c r="O6715" s="67">
        <v>1414.9999999999964</v>
      </c>
      <c r="Q6715" t="s">
        <v>2224</v>
      </c>
      <c r="T6715" s="215" t="s">
        <v>2225</v>
      </c>
      <c r="U6715" s="218"/>
      <c r="V6715" s="63"/>
      <c r="W6715" s="283"/>
      <c r="X6715" s="317"/>
      <c r="Y6715" s="63"/>
      <c r="AA6715" s="50">
        <v>11</v>
      </c>
    </row>
    <row r="6716" spans="1:27" ht="15">
      <c r="A6716" s="28" t="s">
        <v>5</v>
      </c>
      <c r="B6716" s="63" t="s">
        <v>17</v>
      </c>
      <c r="E6716" s="216">
        <v>244.99999999999818</v>
      </c>
      <c r="F6716" s="9">
        <v>156.74999999999818</v>
      </c>
      <c r="G6716" s="9">
        <v>135.99999999999272</v>
      </c>
      <c r="H6716" s="9">
        <v>89.999999999996362</v>
      </c>
      <c r="I6716" s="9">
        <v>185.99999999999818</v>
      </c>
      <c r="J6716" s="9">
        <v>184.50000000000728</v>
      </c>
      <c r="K6716" s="9">
        <v>100.00000000000182</v>
      </c>
      <c r="L6716" s="9">
        <v>266.5</v>
      </c>
      <c r="M6716" s="9"/>
      <c r="O6716" s="67">
        <v>1364.7499999999927</v>
      </c>
      <c r="Q6716" t="s">
        <v>284</v>
      </c>
      <c r="T6716" s="3"/>
      <c r="U6716" s="273"/>
      <c r="V6716" s="63"/>
      <c r="W6716" s="283"/>
      <c r="X6716" s="317"/>
      <c r="Y6716" s="63"/>
      <c r="AA6716" s="50">
        <v>10</v>
      </c>
    </row>
    <row r="6717" spans="1:27" ht="15">
      <c r="A6717" s="28" t="s">
        <v>7</v>
      </c>
      <c r="B6717" s="63" t="s">
        <v>23</v>
      </c>
      <c r="E6717" s="213">
        <v>304.99999999999818</v>
      </c>
      <c r="F6717" s="9">
        <v>89.5</v>
      </c>
      <c r="G6717" s="9">
        <v>131.49999999999636</v>
      </c>
      <c r="H6717" s="9">
        <v>77.000000000003638</v>
      </c>
      <c r="I6717" s="9">
        <v>179</v>
      </c>
      <c r="J6717" s="216">
        <v>194.50000000000728</v>
      </c>
      <c r="K6717" s="9">
        <v>120.99999999999636</v>
      </c>
      <c r="L6717" s="9">
        <v>264.5</v>
      </c>
      <c r="M6717" s="9"/>
      <c r="O6717" s="67">
        <v>1362.0000000000018</v>
      </c>
      <c r="Q6717" t="s">
        <v>369</v>
      </c>
      <c r="T6717" s="3" t="s">
        <v>1707</v>
      </c>
      <c r="U6717" s="218"/>
      <c r="V6717" s="63"/>
      <c r="W6717" s="283"/>
      <c r="X6717" s="317"/>
      <c r="Y6717" s="63"/>
      <c r="AA6717" s="50">
        <v>46</v>
      </c>
    </row>
    <row r="6718" spans="1:27" ht="15">
      <c r="A6718" s="28" t="s">
        <v>8</v>
      </c>
      <c r="B6718" s="63" t="s">
        <v>33</v>
      </c>
      <c r="E6718" s="216">
        <v>247.50000000000182</v>
      </c>
      <c r="F6718" s="212">
        <v>228.75</v>
      </c>
      <c r="G6718" s="9">
        <v>129.49999999999272</v>
      </c>
      <c r="H6718" s="9">
        <v>117.50000000000728</v>
      </c>
      <c r="I6718" s="9">
        <v>139.99999999999636</v>
      </c>
      <c r="J6718" s="9">
        <v>104.50000000000364</v>
      </c>
      <c r="K6718" s="9">
        <v>142.50000000000546</v>
      </c>
      <c r="L6718" s="9">
        <v>249</v>
      </c>
      <c r="M6718" s="9"/>
      <c r="O6718" s="67">
        <v>1359.2500000000073</v>
      </c>
      <c r="Q6718" t="s">
        <v>296</v>
      </c>
      <c r="T6718"/>
      <c r="U6718" s="218"/>
      <c r="V6718" s="63"/>
      <c r="W6718" s="283"/>
      <c r="X6718" s="317"/>
      <c r="Y6718" s="63"/>
      <c r="AA6718" s="50">
        <v>38</v>
      </c>
    </row>
    <row r="6719" spans="1:27" ht="15">
      <c r="A6719" s="28" t="s">
        <v>10</v>
      </c>
      <c r="B6719" s="63" t="s">
        <v>11</v>
      </c>
      <c r="E6719" s="216">
        <v>217.24999999999818</v>
      </c>
      <c r="F6719" s="213">
        <v>270.49999999999272</v>
      </c>
      <c r="G6719" s="9">
        <v>96.499999999996362</v>
      </c>
      <c r="H6719" s="9">
        <v>116.99999999999636</v>
      </c>
      <c r="I6719" s="9">
        <v>127</v>
      </c>
      <c r="J6719" s="9">
        <v>172.50000000000728</v>
      </c>
      <c r="K6719" s="9">
        <v>105.50000000000364</v>
      </c>
      <c r="L6719" s="9">
        <v>252.5</v>
      </c>
      <c r="M6719" s="9"/>
      <c r="O6719" s="67">
        <v>1358.7499999999945</v>
      </c>
      <c r="Q6719" t="s">
        <v>369</v>
      </c>
      <c r="T6719" s="3" t="s">
        <v>1707</v>
      </c>
      <c r="U6719" s="63"/>
      <c r="V6719" s="63"/>
      <c r="W6719" s="265"/>
      <c r="X6719" s="317"/>
      <c r="Y6719" s="63"/>
      <c r="AA6719" s="50">
        <v>99</v>
      </c>
    </row>
    <row r="6720" spans="1:27" ht="15">
      <c r="A6720" s="28" t="s">
        <v>12</v>
      </c>
      <c r="B6720" s="63" t="s">
        <v>21</v>
      </c>
      <c r="E6720" s="9">
        <v>55.499999999998181</v>
      </c>
      <c r="F6720" s="216">
        <v>207</v>
      </c>
      <c r="G6720" s="9">
        <v>107.50000000000728</v>
      </c>
      <c r="H6720" s="9">
        <v>93.000000000001819</v>
      </c>
      <c r="I6720" s="9">
        <v>178.50000000000182</v>
      </c>
      <c r="J6720" s="9">
        <v>163.99999999999272</v>
      </c>
      <c r="K6720" s="212">
        <v>210.49999999999636</v>
      </c>
      <c r="L6720" s="9">
        <v>251.5</v>
      </c>
      <c r="M6720" s="9"/>
      <c r="O6720" s="67">
        <v>1267.4999999999982</v>
      </c>
      <c r="Q6720" t="s">
        <v>291</v>
      </c>
      <c r="T6720" s="3"/>
      <c r="U6720" s="273"/>
      <c r="V6720" s="63"/>
      <c r="W6720" s="283"/>
      <c r="X6720" s="317"/>
      <c r="Y6720" s="63"/>
      <c r="AA6720" s="50">
        <v>2</v>
      </c>
    </row>
    <row r="6721" spans="1:27" ht="15">
      <c r="A6721" s="28" t="s">
        <v>14</v>
      </c>
      <c r="B6721" s="63" t="s">
        <v>143</v>
      </c>
      <c r="E6721" s="9" t="s">
        <v>278</v>
      </c>
      <c r="F6721" s="9">
        <v>160.75000000000182</v>
      </c>
      <c r="G6721" s="9">
        <v>110.49999999999636</v>
      </c>
      <c r="H6721" s="212">
        <v>210.50000000000182</v>
      </c>
      <c r="I6721" s="9">
        <v>195.49999999999818</v>
      </c>
      <c r="J6721" s="9">
        <v>172.50000000000728</v>
      </c>
      <c r="K6721" s="216">
        <v>195</v>
      </c>
      <c r="L6721" s="9">
        <v>221</v>
      </c>
      <c r="M6721" s="9"/>
      <c r="O6721" s="67">
        <v>1265.7500000000055</v>
      </c>
      <c r="Q6721" t="s">
        <v>318</v>
      </c>
      <c r="T6721" s="3"/>
      <c r="U6721" s="273"/>
      <c r="V6721" s="63"/>
      <c r="W6721" s="283"/>
      <c r="X6721" s="317"/>
      <c r="Y6721" s="63"/>
      <c r="AA6721" s="50">
        <v>49</v>
      </c>
    </row>
    <row r="6722" spans="1:27" ht="15">
      <c r="A6722" s="28" t="s">
        <v>16</v>
      </c>
      <c r="B6722" s="63" t="s">
        <v>15</v>
      </c>
      <c r="E6722" s="9">
        <v>162.5</v>
      </c>
      <c r="F6722" s="216">
        <v>197.74999999999818</v>
      </c>
      <c r="G6722" s="9">
        <v>83.500000000003638</v>
      </c>
      <c r="H6722" s="9">
        <v>161</v>
      </c>
      <c r="I6722" s="9">
        <v>190.99999999999454</v>
      </c>
      <c r="J6722" s="9">
        <v>131.49999999998909</v>
      </c>
      <c r="K6722" s="9">
        <v>90.000000000001819</v>
      </c>
      <c r="L6722" s="9">
        <v>231.5</v>
      </c>
      <c r="M6722" s="9"/>
      <c r="O6722" s="67">
        <v>1248.7499999999873</v>
      </c>
      <c r="Q6722" t="s">
        <v>287</v>
      </c>
      <c r="T6722" s="3"/>
      <c r="U6722" s="63"/>
      <c r="V6722" s="63"/>
      <c r="W6722" s="265"/>
      <c r="X6722" s="317"/>
      <c r="Y6722" s="63"/>
      <c r="AA6722" s="50">
        <v>35</v>
      </c>
    </row>
    <row r="6723" spans="1:27" ht="15">
      <c r="A6723" s="28" t="s">
        <v>18</v>
      </c>
      <c r="B6723" s="63" t="s">
        <v>27</v>
      </c>
      <c r="E6723" s="9">
        <v>134.25000000000182</v>
      </c>
      <c r="F6723" s="9">
        <v>161.75000000000546</v>
      </c>
      <c r="G6723" s="216">
        <v>155.49999999999636</v>
      </c>
      <c r="H6723" s="9">
        <v>86.999999999996362</v>
      </c>
      <c r="I6723" s="9">
        <v>139</v>
      </c>
      <c r="J6723" s="216">
        <v>186.49999999998545</v>
      </c>
      <c r="K6723" s="9">
        <v>193.99999999999636</v>
      </c>
      <c r="L6723" s="9">
        <v>183.5</v>
      </c>
      <c r="M6723" s="9"/>
      <c r="O6723" s="67">
        <v>1241.4999999999818</v>
      </c>
      <c r="Q6723" t="s">
        <v>336</v>
      </c>
      <c r="T6723" s="3"/>
      <c r="U6723" s="218"/>
      <c r="V6723" s="63"/>
      <c r="W6723" s="283"/>
      <c r="X6723" s="317"/>
      <c r="Y6723" s="63"/>
      <c r="AA6723" s="50">
        <v>44</v>
      </c>
    </row>
    <row r="6724" spans="1:27" ht="15">
      <c r="A6724" s="28" t="s">
        <v>20</v>
      </c>
      <c r="B6724" s="63" t="s">
        <v>37</v>
      </c>
      <c r="E6724" s="9">
        <v>134.24999999999818</v>
      </c>
      <c r="F6724" s="9">
        <v>129.24999999999636</v>
      </c>
      <c r="G6724" s="9">
        <v>120.99999999999636</v>
      </c>
      <c r="H6724" s="216">
        <v>182.00000000000364</v>
      </c>
      <c r="I6724" s="9">
        <v>214.00000000000182</v>
      </c>
      <c r="J6724" s="9">
        <v>110.49999999999636</v>
      </c>
      <c r="K6724" s="9">
        <v>107.49999999999818</v>
      </c>
      <c r="L6724" s="9">
        <v>230.5</v>
      </c>
      <c r="M6724" s="9"/>
      <c r="O6724" s="67">
        <v>1228.9999999999909</v>
      </c>
      <c r="Q6724" t="s">
        <v>284</v>
      </c>
      <c r="T6724" s="3"/>
      <c r="U6724" s="63"/>
      <c r="V6724" s="63"/>
      <c r="W6724" s="283"/>
      <c r="X6724" s="317"/>
      <c r="Y6724" s="63"/>
      <c r="AA6724" s="50">
        <v>6</v>
      </c>
    </row>
    <row r="6725" spans="1:27" ht="15">
      <c r="A6725" s="28" t="s">
        <v>22</v>
      </c>
      <c r="B6725" s="63" t="s">
        <v>142</v>
      </c>
      <c r="E6725" s="9" t="s">
        <v>278</v>
      </c>
      <c r="F6725" s="216">
        <v>196.5</v>
      </c>
      <c r="G6725" s="216">
        <v>149.49999999999636</v>
      </c>
      <c r="H6725" s="9">
        <v>162.5</v>
      </c>
      <c r="I6725" s="9">
        <v>177.49999999999818</v>
      </c>
      <c r="J6725" s="9">
        <v>179.5</v>
      </c>
      <c r="K6725" s="9">
        <v>89.500000000005457</v>
      </c>
      <c r="L6725" s="9">
        <v>268</v>
      </c>
      <c r="M6725" s="9"/>
      <c r="O6725" s="67">
        <v>1223</v>
      </c>
      <c r="Q6725" t="s">
        <v>322</v>
      </c>
      <c r="T6725" s="3"/>
      <c r="U6725" s="273"/>
      <c r="V6725" s="63"/>
      <c r="W6725" s="283"/>
      <c r="X6725" s="317"/>
      <c r="Y6725" s="63"/>
      <c r="AA6725" s="50">
        <v>89</v>
      </c>
    </row>
    <row r="6726" spans="1:27" ht="15">
      <c r="A6726" s="28" t="s">
        <v>24</v>
      </c>
      <c r="B6726" s="63" t="s">
        <v>155</v>
      </c>
      <c r="E6726" s="9" t="s">
        <v>278</v>
      </c>
      <c r="F6726" s="9" t="s">
        <v>278</v>
      </c>
      <c r="G6726" s="216">
        <v>149.99999999999272</v>
      </c>
      <c r="H6726" s="216">
        <v>195.00000000000364</v>
      </c>
      <c r="I6726" s="9">
        <v>159.49999999999636</v>
      </c>
      <c r="J6726" s="9">
        <v>178.49999999998909</v>
      </c>
      <c r="K6726" s="9">
        <v>188.99999999999636</v>
      </c>
      <c r="L6726" s="9">
        <v>261.5</v>
      </c>
      <c r="M6726" s="9"/>
      <c r="O6726" s="67">
        <v>1133.4999999999782</v>
      </c>
      <c r="Q6726" t="s">
        <v>314</v>
      </c>
      <c r="T6726" s="3"/>
      <c r="U6726" s="63"/>
      <c r="V6726" s="63"/>
      <c r="W6726" s="283"/>
      <c r="X6726" s="317"/>
      <c r="Y6726" s="63"/>
      <c r="AA6726" s="50">
        <v>7</v>
      </c>
    </row>
    <row r="6727" spans="1:27" ht="15">
      <c r="A6727" s="28" t="s">
        <v>26</v>
      </c>
      <c r="B6727" s="63" t="s">
        <v>695</v>
      </c>
      <c r="E6727" s="9" t="s">
        <v>278</v>
      </c>
      <c r="F6727" s="9" t="s">
        <v>278</v>
      </c>
      <c r="G6727" s="9" t="s">
        <v>278</v>
      </c>
      <c r="H6727" s="213">
        <v>246.00000000000546</v>
      </c>
      <c r="I6727" s="9">
        <v>173.00000000000182</v>
      </c>
      <c r="J6727" s="216">
        <v>199.99999999998545</v>
      </c>
      <c r="K6727" s="216">
        <v>202.5</v>
      </c>
      <c r="L6727" s="216">
        <v>306.5</v>
      </c>
      <c r="M6727" s="216"/>
      <c r="O6727" s="67">
        <v>1127.9999999999927</v>
      </c>
      <c r="Q6727" t="s">
        <v>3857</v>
      </c>
      <c r="T6727" s="3" t="s">
        <v>4509</v>
      </c>
      <c r="U6727" s="273"/>
      <c r="V6727" s="63"/>
      <c r="W6727" s="283"/>
      <c r="X6727" s="317"/>
      <c r="Y6727" s="63"/>
      <c r="AA6727" s="50">
        <v>17</v>
      </c>
    </row>
    <row r="6728" spans="1:27" ht="15">
      <c r="A6728" s="28" t="s">
        <v>28</v>
      </c>
      <c r="B6728" s="28" t="s">
        <v>747</v>
      </c>
      <c r="E6728" s="9" t="s">
        <v>278</v>
      </c>
      <c r="F6728" s="9" t="s">
        <v>278</v>
      </c>
      <c r="G6728" s="9" t="s">
        <v>278</v>
      </c>
      <c r="H6728" s="9">
        <v>143.00000000000182</v>
      </c>
      <c r="I6728" s="212">
        <v>243.99999999999636</v>
      </c>
      <c r="J6728" s="9">
        <v>135.24999999999636</v>
      </c>
      <c r="K6728" s="213">
        <v>299.49999999999818</v>
      </c>
      <c r="L6728" s="216">
        <v>298.5</v>
      </c>
      <c r="M6728" s="216"/>
      <c r="O6728" s="67">
        <v>1120.2499999999927</v>
      </c>
      <c r="Q6728" t="s">
        <v>3858</v>
      </c>
      <c r="T6728" s="215" t="s">
        <v>1707</v>
      </c>
      <c r="U6728" s="63"/>
      <c r="V6728" s="63"/>
      <c r="W6728" s="265"/>
      <c r="X6728" s="317"/>
      <c r="Y6728" s="63"/>
      <c r="AA6728" s="50">
        <v>75</v>
      </c>
    </row>
    <row r="6729" spans="1:27" ht="15">
      <c r="A6729" s="28" t="s">
        <v>30</v>
      </c>
      <c r="B6729" s="63" t="s">
        <v>31</v>
      </c>
      <c r="E6729" s="9">
        <v>61.000000000003638</v>
      </c>
      <c r="F6729" s="9">
        <v>105.5</v>
      </c>
      <c r="G6729" s="9">
        <v>108.49999999999636</v>
      </c>
      <c r="H6729" s="9">
        <v>111</v>
      </c>
      <c r="I6729" s="9">
        <v>163.00000000000182</v>
      </c>
      <c r="J6729" s="9">
        <v>142.99999999999272</v>
      </c>
      <c r="K6729" s="9">
        <v>180.00000000000546</v>
      </c>
      <c r="L6729" s="9">
        <v>241</v>
      </c>
      <c r="M6729" s="9"/>
      <c r="O6729" s="67">
        <v>1113</v>
      </c>
      <c r="T6729" s="3"/>
      <c r="U6729" s="63"/>
      <c r="V6729" s="63"/>
      <c r="W6729" s="283"/>
      <c r="X6729" s="317"/>
      <c r="Y6729" s="63"/>
      <c r="AA6729" s="50">
        <v>9</v>
      </c>
    </row>
    <row r="6730" spans="1:27" ht="15">
      <c r="A6730" s="28" t="s">
        <v>32</v>
      </c>
      <c r="B6730" s="63" t="s">
        <v>141</v>
      </c>
      <c r="E6730" s="9" t="s">
        <v>278</v>
      </c>
      <c r="F6730" s="9">
        <v>167.50000000000182</v>
      </c>
      <c r="G6730" s="9">
        <v>105.99999999999636</v>
      </c>
      <c r="H6730" s="9">
        <v>115.5</v>
      </c>
      <c r="I6730" s="9">
        <v>165.49999999999636</v>
      </c>
      <c r="J6730" s="9">
        <v>153.49999999998545</v>
      </c>
      <c r="K6730" s="9">
        <v>170.49999999999818</v>
      </c>
      <c r="L6730" s="9">
        <v>187.5</v>
      </c>
      <c r="M6730" s="9"/>
      <c r="O6730" s="67">
        <v>1065.9999999999782</v>
      </c>
      <c r="T6730" s="3"/>
      <c r="U6730" s="273"/>
      <c r="V6730" s="63"/>
      <c r="W6730" s="283"/>
      <c r="X6730" s="317"/>
      <c r="Y6730" s="63"/>
      <c r="AA6730" s="50">
        <v>14</v>
      </c>
    </row>
    <row r="6731" spans="1:27" ht="15">
      <c r="A6731" s="28" t="s">
        <v>34</v>
      </c>
      <c r="B6731" s="63" t="s">
        <v>162</v>
      </c>
      <c r="E6731" s="9" t="s">
        <v>278</v>
      </c>
      <c r="F6731" s="9" t="s">
        <v>278</v>
      </c>
      <c r="G6731" s="9">
        <v>76.5</v>
      </c>
      <c r="H6731" s="216">
        <v>166.00000000000364</v>
      </c>
      <c r="I6731" s="9">
        <v>178.49999999999818</v>
      </c>
      <c r="J6731" s="9">
        <v>109.5</v>
      </c>
      <c r="K6731" s="9">
        <v>116.50000000000182</v>
      </c>
      <c r="L6731" s="213">
        <v>352.5</v>
      </c>
      <c r="M6731" s="213"/>
      <c r="O6731" s="67">
        <v>999.50000000000364</v>
      </c>
      <c r="Q6731" t="s">
        <v>338</v>
      </c>
      <c r="T6731" s="215" t="s">
        <v>1707</v>
      </c>
      <c r="U6731" s="63"/>
      <c r="V6731" s="63"/>
      <c r="W6731" s="265"/>
      <c r="X6731" s="317"/>
      <c r="Y6731" s="63"/>
      <c r="AA6731" s="50">
        <v>85</v>
      </c>
    </row>
    <row r="6732" spans="1:27" ht="15">
      <c r="A6732" s="28" t="s">
        <v>36</v>
      </c>
      <c r="B6732" s="63" t="s">
        <v>19</v>
      </c>
      <c r="E6732" s="62">
        <v>263.00000000000182</v>
      </c>
      <c r="F6732" s="9">
        <v>154.00000000000182</v>
      </c>
      <c r="G6732" s="9">
        <v>83.500000000003638</v>
      </c>
      <c r="H6732" s="9">
        <v>135.00000000000182</v>
      </c>
      <c r="I6732" s="9">
        <v>174</v>
      </c>
      <c r="J6732" s="9">
        <v>145.49999999999272</v>
      </c>
      <c r="K6732" s="9" t="s">
        <v>278</v>
      </c>
      <c r="L6732" s="9" t="s">
        <v>278</v>
      </c>
      <c r="M6732" s="9"/>
      <c r="O6732" s="67">
        <v>955.00000000000182</v>
      </c>
      <c r="Q6732" t="s">
        <v>282</v>
      </c>
      <c r="T6732" s="3"/>
      <c r="U6732" s="63"/>
      <c r="V6732" s="63"/>
      <c r="W6732" s="265"/>
      <c r="X6732" s="317"/>
      <c r="Y6732" s="63"/>
      <c r="AA6732" s="50">
        <v>91</v>
      </c>
    </row>
    <row r="6733" spans="1:27" ht="15">
      <c r="A6733" s="28" t="s">
        <v>38</v>
      </c>
      <c r="B6733" s="63" t="s">
        <v>154</v>
      </c>
      <c r="E6733" s="9" t="s">
        <v>278</v>
      </c>
      <c r="F6733" s="9" t="s">
        <v>278</v>
      </c>
      <c r="G6733" s="216">
        <v>150.5</v>
      </c>
      <c r="H6733" s="9">
        <v>110.5</v>
      </c>
      <c r="I6733" s="9">
        <v>126.99999999999636</v>
      </c>
      <c r="J6733" s="9">
        <v>167.5</v>
      </c>
      <c r="K6733" s="9">
        <v>123</v>
      </c>
      <c r="L6733" s="9">
        <v>253</v>
      </c>
      <c r="M6733" s="9"/>
      <c r="O6733" s="67">
        <v>931.49999999999636</v>
      </c>
      <c r="Q6733" t="s">
        <v>287</v>
      </c>
      <c r="T6733" s="3"/>
      <c r="U6733" s="273"/>
      <c r="V6733" s="63"/>
      <c r="W6733" s="282"/>
      <c r="X6733" s="317"/>
      <c r="Y6733" s="63"/>
      <c r="AA6733" s="50">
        <v>79</v>
      </c>
    </row>
    <row r="6734" spans="1:27" ht="15">
      <c r="A6734" s="28" t="s">
        <v>145</v>
      </c>
      <c r="B6734" s="63" t="s">
        <v>1</v>
      </c>
      <c r="E6734" s="9">
        <v>98.750000000001819</v>
      </c>
      <c r="F6734" s="9">
        <v>163.5</v>
      </c>
      <c r="G6734" s="9">
        <v>142.5</v>
      </c>
      <c r="H6734" s="9">
        <v>145</v>
      </c>
      <c r="I6734" s="9">
        <v>123.49999999999818</v>
      </c>
      <c r="J6734" s="9">
        <v>71.000000000010914</v>
      </c>
      <c r="K6734" s="9">
        <v>47.999999999998181</v>
      </c>
      <c r="L6734" s="9">
        <v>134</v>
      </c>
      <c r="M6734" s="9"/>
      <c r="O6734" s="67">
        <v>926.25000000000909</v>
      </c>
      <c r="T6734" s="3"/>
      <c r="U6734" s="273"/>
      <c r="V6734" s="63"/>
      <c r="W6734" s="283"/>
      <c r="X6734" s="317"/>
      <c r="Y6734" s="63"/>
      <c r="AA6734" s="50">
        <v>68</v>
      </c>
    </row>
    <row r="6735" spans="1:27" ht="15">
      <c r="A6735" s="28" t="s">
        <v>146</v>
      </c>
      <c r="B6735" s="63" t="s">
        <v>721</v>
      </c>
      <c r="E6735" s="9" t="s">
        <v>278</v>
      </c>
      <c r="F6735" s="9" t="s">
        <v>278</v>
      </c>
      <c r="G6735" s="9" t="s">
        <v>278</v>
      </c>
      <c r="H6735" s="211">
        <v>228.99999999999818</v>
      </c>
      <c r="I6735" s="9">
        <v>148.25000000000182</v>
      </c>
      <c r="J6735" s="9">
        <v>163.99999999999636</v>
      </c>
      <c r="K6735" s="9">
        <v>100</v>
      </c>
      <c r="L6735" s="9">
        <v>257.5</v>
      </c>
      <c r="M6735" s="9"/>
      <c r="O6735" s="67">
        <v>898.74999999999636</v>
      </c>
      <c r="Q6735" t="s">
        <v>300</v>
      </c>
      <c r="T6735" s="3"/>
      <c r="U6735" s="273"/>
      <c r="V6735" s="63"/>
      <c r="W6735" s="283"/>
      <c r="X6735" s="317"/>
      <c r="Y6735" s="63"/>
      <c r="AA6735" s="50">
        <v>72</v>
      </c>
    </row>
    <row r="6736" spans="1:27" ht="15">
      <c r="A6736" s="28" t="s">
        <v>147</v>
      </c>
      <c r="B6736" s="63" t="s">
        <v>735</v>
      </c>
      <c r="E6736" s="9" t="s">
        <v>278</v>
      </c>
      <c r="F6736" s="9" t="s">
        <v>278</v>
      </c>
      <c r="G6736" s="9" t="s">
        <v>278</v>
      </c>
      <c r="H6736" s="9">
        <v>121.50000000000182</v>
      </c>
      <c r="I6736" s="9">
        <v>157.99999999999272</v>
      </c>
      <c r="J6736" s="9">
        <v>117.49999999999272</v>
      </c>
      <c r="K6736" s="9">
        <v>177.99999999999636</v>
      </c>
      <c r="L6736" s="216">
        <v>300</v>
      </c>
      <c r="M6736" s="216"/>
      <c r="O6736" s="67">
        <v>874.99999999998363</v>
      </c>
      <c r="Q6736" t="s">
        <v>284</v>
      </c>
      <c r="T6736"/>
      <c r="U6736" s="63"/>
      <c r="V6736" s="63"/>
      <c r="W6736" s="265"/>
      <c r="X6736" s="317"/>
      <c r="Y6736" s="63"/>
      <c r="AA6736" s="50">
        <v>28</v>
      </c>
    </row>
    <row r="6737" spans="1:27" ht="15">
      <c r="A6737" s="28" t="s">
        <v>151</v>
      </c>
      <c r="B6737" s="63" t="s">
        <v>757</v>
      </c>
      <c r="E6737" s="9" t="s">
        <v>278</v>
      </c>
      <c r="F6737" s="9" t="s">
        <v>278</v>
      </c>
      <c r="G6737" s="9" t="s">
        <v>278</v>
      </c>
      <c r="H6737" s="216">
        <v>166.99999999999454</v>
      </c>
      <c r="I6737" s="9">
        <v>161.50000000000182</v>
      </c>
      <c r="J6737" s="9">
        <v>143.24999999999636</v>
      </c>
      <c r="K6737" s="9">
        <v>167.5</v>
      </c>
      <c r="L6737" s="9">
        <v>235.5</v>
      </c>
      <c r="M6737" s="9"/>
      <c r="O6737" s="67">
        <v>874.74999999999272</v>
      </c>
      <c r="Q6737" t="s">
        <v>287</v>
      </c>
      <c r="T6737"/>
      <c r="U6737" s="273"/>
      <c r="V6737" s="63"/>
      <c r="W6737" s="283"/>
      <c r="X6737" s="317"/>
      <c r="Y6737" s="63"/>
      <c r="AA6737" s="50">
        <v>30</v>
      </c>
    </row>
    <row r="6738" spans="1:27" ht="15">
      <c r="A6738" s="28" t="s">
        <v>157</v>
      </c>
      <c r="B6738" s="63" t="s">
        <v>703</v>
      </c>
      <c r="E6738" s="9" t="s">
        <v>278</v>
      </c>
      <c r="F6738" s="9" t="s">
        <v>278</v>
      </c>
      <c r="G6738" s="9" t="s">
        <v>278</v>
      </c>
      <c r="H6738" s="9">
        <v>111</v>
      </c>
      <c r="I6738" s="216">
        <v>229.49999999999636</v>
      </c>
      <c r="J6738" s="211">
        <v>210.25000000001091</v>
      </c>
      <c r="K6738" s="9">
        <v>89.000000000001819</v>
      </c>
      <c r="L6738" s="9">
        <v>230</v>
      </c>
      <c r="M6738" s="9"/>
      <c r="O6738" s="67">
        <v>869.75000000000909</v>
      </c>
      <c r="Q6738" t="s">
        <v>307</v>
      </c>
      <c r="T6738"/>
      <c r="U6738" s="218"/>
      <c r="V6738" s="63"/>
      <c r="W6738" s="283"/>
      <c r="X6738" s="317"/>
      <c r="Y6738" s="63"/>
      <c r="AA6738" s="50">
        <v>99</v>
      </c>
    </row>
    <row r="6739" spans="1:27" ht="15">
      <c r="A6739" s="28" t="s">
        <v>159</v>
      </c>
      <c r="B6739" s="63" t="s">
        <v>39</v>
      </c>
      <c r="E6739" s="9">
        <v>181.00000000000182</v>
      </c>
      <c r="F6739" s="216">
        <v>217.99999999999818</v>
      </c>
      <c r="G6739" s="9">
        <v>80.500000000003638</v>
      </c>
      <c r="H6739" s="9">
        <v>46</v>
      </c>
      <c r="I6739" s="9">
        <v>137.49999999999818</v>
      </c>
      <c r="J6739" s="9">
        <v>101</v>
      </c>
      <c r="K6739" s="9">
        <v>99.500000000007276</v>
      </c>
      <c r="L6739" s="9" t="s">
        <v>278</v>
      </c>
      <c r="M6739" s="9"/>
      <c r="O6739" s="67">
        <v>863.50000000000909</v>
      </c>
      <c r="Q6739" t="s">
        <v>283</v>
      </c>
      <c r="T6739" s="3"/>
      <c r="U6739" s="63"/>
      <c r="V6739" s="63"/>
      <c r="W6739" s="283"/>
      <c r="X6739" s="317"/>
      <c r="Y6739" s="63"/>
      <c r="AA6739" s="50">
        <v>77</v>
      </c>
    </row>
    <row r="6740" spans="1:27" ht="15">
      <c r="A6740" s="28" t="s">
        <v>160</v>
      </c>
      <c r="B6740" s="28" t="s">
        <v>690</v>
      </c>
      <c r="E6740" s="9" t="s">
        <v>278</v>
      </c>
      <c r="F6740" s="9" t="s">
        <v>278</v>
      </c>
      <c r="G6740" s="9" t="s">
        <v>278</v>
      </c>
      <c r="H6740" s="9">
        <v>111.50000000000182</v>
      </c>
      <c r="I6740" s="9">
        <v>172.50000000000546</v>
      </c>
      <c r="J6740" s="9">
        <v>177</v>
      </c>
      <c r="K6740" s="9">
        <v>118.99999999999272</v>
      </c>
      <c r="L6740" s="9">
        <v>270</v>
      </c>
      <c r="M6740" s="9"/>
      <c r="O6740" s="67">
        <v>850</v>
      </c>
      <c r="T6740"/>
      <c r="U6740" s="273"/>
      <c r="V6740" s="63"/>
      <c r="W6740" s="283"/>
      <c r="X6740" s="317"/>
      <c r="Y6740" s="63"/>
      <c r="AA6740" s="50">
        <v>66</v>
      </c>
    </row>
    <row r="6741" spans="1:27" ht="15">
      <c r="A6741" s="28" t="s">
        <v>161</v>
      </c>
      <c r="B6741" s="63" t="s">
        <v>740</v>
      </c>
      <c r="E6741" s="9" t="s">
        <v>278</v>
      </c>
      <c r="F6741" s="9" t="s">
        <v>278</v>
      </c>
      <c r="G6741" s="9" t="s">
        <v>278</v>
      </c>
      <c r="H6741" s="9">
        <v>152.49999999999818</v>
      </c>
      <c r="I6741" s="9">
        <v>188</v>
      </c>
      <c r="J6741" s="9">
        <v>96.999999999992724</v>
      </c>
      <c r="K6741" s="9">
        <v>160.50000000000182</v>
      </c>
      <c r="L6741" s="9">
        <v>251</v>
      </c>
      <c r="M6741" s="9"/>
      <c r="O6741" s="67">
        <v>848.99999999999272</v>
      </c>
      <c r="T6741"/>
      <c r="U6741" s="63"/>
      <c r="V6741" s="63"/>
      <c r="W6741" s="265"/>
      <c r="X6741" s="317"/>
      <c r="Y6741" s="63"/>
      <c r="AA6741" s="50">
        <v>76</v>
      </c>
    </row>
    <row r="6742" spans="1:27" ht="15">
      <c r="A6742" s="28" t="s">
        <v>163</v>
      </c>
      <c r="B6742" s="205" t="s">
        <v>1562</v>
      </c>
      <c r="C6742" s="3"/>
      <c r="D6742" s="3"/>
      <c r="E6742" s="9" t="s">
        <v>278</v>
      </c>
      <c r="F6742" s="9" t="s">
        <v>278</v>
      </c>
      <c r="G6742" s="9" t="s">
        <v>278</v>
      </c>
      <c r="H6742" s="9" t="s">
        <v>278</v>
      </c>
      <c r="I6742" s="213">
        <v>294.50000000000182</v>
      </c>
      <c r="J6742" s="212">
        <v>206.24999999999636</v>
      </c>
      <c r="K6742" s="9">
        <v>115.99999999999818</v>
      </c>
      <c r="L6742" s="9">
        <v>223.5</v>
      </c>
      <c r="M6742" s="9"/>
      <c r="O6742" s="67">
        <v>840.24999999999636</v>
      </c>
      <c r="Q6742" t="s">
        <v>371</v>
      </c>
      <c r="T6742" s="215" t="s">
        <v>1707</v>
      </c>
      <c r="U6742" s="273"/>
      <c r="V6742" s="63"/>
      <c r="W6742" s="282"/>
      <c r="X6742" s="317"/>
      <c r="Y6742" s="63"/>
      <c r="AA6742" s="50">
        <v>70</v>
      </c>
    </row>
    <row r="6743" spans="1:27" ht="15">
      <c r="A6743" s="28" t="s">
        <v>274</v>
      </c>
      <c r="B6743" s="63" t="s">
        <v>714</v>
      </c>
      <c r="E6743" s="9" t="s">
        <v>278</v>
      </c>
      <c r="F6743" s="9" t="s">
        <v>278</v>
      </c>
      <c r="G6743" s="9" t="s">
        <v>278</v>
      </c>
      <c r="H6743" s="9">
        <v>133.99999999999636</v>
      </c>
      <c r="I6743" s="9">
        <v>148.5</v>
      </c>
      <c r="J6743" s="216">
        <v>204.50000000000364</v>
      </c>
      <c r="K6743" s="9">
        <v>170</v>
      </c>
      <c r="L6743" s="9">
        <v>173</v>
      </c>
      <c r="M6743" s="9"/>
      <c r="O6743" s="67">
        <v>830</v>
      </c>
      <c r="Q6743" t="s">
        <v>283</v>
      </c>
      <c r="T6743"/>
      <c r="U6743" s="273"/>
      <c r="V6743" s="63"/>
      <c r="W6743" s="282"/>
      <c r="X6743" s="317"/>
      <c r="Y6743" s="63"/>
      <c r="AA6743" s="50">
        <v>18</v>
      </c>
    </row>
    <row r="6744" spans="1:27" ht="15">
      <c r="A6744" s="28" t="s">
        <v>275</v>
      </c>
      <c r="B6744" s="63" t="s">
        <v>719</v>
      </c>
      <c r="E6744" s="9" t="s">
        <v>278</v>
      </c>
      <c r="F6744" s="9" t="s">
        <v>278</v>
      </c>
      <c r="G6744" s="9" t="s">
        <v>278</v>
      </c>
      <c r="H6744" s="9">
        <v>79.499999999996362</v>
      </c>
      <c r="I6744" s="9">
        <v>151.00000000000364</v>
      </c>
      <c r="J6744" s="9">
        <v>173.49999999999636</v>
      </c>
      <c r="K6744" s="9">
        <v>138.50000000000364</v>
      </c>
      <c r="L6744" s="216">
        <v>286.5</v>
      </c>
      <c r="M6744" s="216"/>
      <c r="O6744" s="67">
        <v>829</v>
      </c>
      <c r="Q6744" t="s">
        <v>287</v>
      </c>
      <c r="T6744"/>
      <c r="U6744" s="63"/>
      <c r="V6744" s="63"/>
      <c r="W6744" s="283"/>
      <c r="X6744" s="317"/>
      <c r="Y6744" s="63"/>
      <c r="AA6744" s="50">
        <v>26</v>
      </c>
    </row>
    <row r="6745" spans="1:27" ht="15">
      <c r="A6745" s="28" t="s">
        <v>276</v>
      </c>
      <c r="B6745" s="63" t="s">
        <v>153</v>
      </c>
      <c r="E6745" s="9" t="s">
        <v>278</v>
      </c>
      <c r="F6745" s="9" t="s">
        <v>278</v>
      </c>
      <c r="G6745" s="9">
        <v>120.00000000000364</v>
      </c>
      <c r="H6745" s="9">
        <v>128.99999999999818</v>
      </c>
      <c r="I6745" s="9">
        <v>154.50000000000546</v>
      </c>
      <c r="J6745" s="9">
        <v>142.5</v>
      </c>
      <c r="K6745" s="9">
        <v>125.49999999999818</v>
      </c>
      <c r="L6745" s="9">
        <v>154.5</v>
      </c>
      <c r="M6745" s="9"/>
      <c r="O6745" s="67">
        <v>826.00000000000546</v>
      </c>
      <c r="T6745" s="3"/>
      <c r="U6745" s="273"/>
      <c r="V6745" s="63"/>
      <c r="W6745" s="283"/>
      <c r="X6745" s="317"/>
      <c r="Y6745" s="63"/>
      <c r="AA6745" s="50">
        <v>53</v>
      </c>
    </row>
    <row r="6746" spans="1:27" ht="15">
      <c r="A6746" s="28" t="s">
        <v>277</v>
      </c>
      <c r="B6746" s="63" t="s">
        <v>720</v>
      </c>
      <c r="E6746" s="9" t="s">
        <v>278</v>
      </c>
      <c r="F6746" s="9" t="s">
        <v>278</v>
      </c>
      <c r="G6746" s="9" t="s">
        <v>278</v>
      </c>
      <c r="H6746" s="9">
        <v>141.5</v>
      </c>
      <c r="I6746" s="9">
        <v>89.999999999992724</v>
      </c>
      <c r="J6746" s="9">
        <v>155.5</v>
      </c>
      <c r="K6746" s="216">
        <v>209.00000000000182</v>
      </c>
      <c r="L6746" s="9">
        <v>220.5</v>
      </c>
      <c r="M6746" s="9"/>
      <c r="O6746" s="67">
        <v>816.49999999999454</v>
      </c>
      <c r="Q6746" t="s">
        <v>283</v>
      </c>
      <c r="T6746"/>
      <c r="U6746" s="63"/>
      <c r="V6746" s="63"/>
      <c r="W6746" s="265"/>
      <c r="X6746" s="317"/>
      <c r="Y6746" s="63"/>
      <c r="AA6746" s="50">
        <v>27</v>
      </c>
    </row>
    <row r="6747" spans="1:27" ht="15">
      <c r="A6747" s="28" t="s">
        <v>692</v>
      </c>
      <c r="B6747" s="63" t="s">
        <v>736</v>
      </c>
      <c r="E6747" s="9" t="s">
        <v>278</v>
      </c>
      <c r="F6747" s="9" t="s">
        <v>278</v>
      </c>
      <c r="G6747" s="9" t="s">
        <v>278</v>
      </c>
      <c r="H6747" s="9">
        <v>72.999999999996362</v>
      </c>
      <c r="I6747" s="9">
        <v>151.5</v>
      </c>
      <c r="J6747" s="9">
        <v>140.49999999998909</v>
      </c>
      <c r="K6747" s="9">
        <v>188.50000000000546</v>
      </c>
      <c r="L6747" s="9">
        <v>261</v>
      </c>
      <c r="M6747" s="9"/>
      <c r="O6747" s="67">
        <v>814.49999999999091</v>
      </c>
      <c r="T6747"/>
      <c r="U6747" s="273"/>
      <c r="V6747" s="63"/>
      <c r="W6747" s="282"/>
      <c r="X6747" s="317"/>
      <c r="Y6747" s="63"/>
      <c r="AA6747" s="50">
        <v>15</v>
      </c>
    </row>
    <row r="6748" spans="1:27" ht="15">
      <c r="A6748" s="28" t="s">
        <v>693</v>
      </c>
      <c r="B6748" s="205" t="s">
        <v>1553</v>
      </c>
      <c r="C6748" s="3"/>
      <c r="D6748" s="3"/>
      <c r="E6748" s="9" t="s">
        <v>278</v>
      </c>
      <c r="F6748" s="9" t="s">
        <v>278</v>
      </c>
      <c r="G6748" s="9" t="s">
        <v>278</v>
      </c>
      <c r="H6748" s="9" t="s">
        <v>278</v>
      </c>
      <c r="I6748" s="216">
        <v>240.50000000000364</v>
      </c>
      <c r="J6748" s="9">
        <v>136.49999999999636</v>
      </c>
      <c r="K6748" s="216">
        <v>203.50000000000546</v>
      </c>
      <c r="L6748" s="9">
        <v>218.5</v>
      </c>
      <c r="M6748" s="9"/>
      <c r="O6748" s="67">
        <v>799.00000000000546</v>
      </c>
      <c r="Q6748" t="s">
        <v>303</v>
      </c>
      <c r="T6748"/>
      <c r="U6748" s="273"/>
      <c r="V6748" s="63"/>
      <c r="W6748" s="283"/>
      <c r="X6748" s="317"/>
      <c r="Y6748" s="63"/>
      <c r="AA6748" s="50">
        <v>84</v>
      </c>
    </row>
    <row r="6749" spans="1:27" ht="15">
      <c r="A6749" s="28" t="s">
        <v>694</v>
      </c>
      <c r="B6749" s="63" t="s">
        <v>710</v>
      </c>
      <c r="E6749" s="9" t="s">
        <v>278</v>
      </c>
      <c r="F6749" s="9" t="s">
        <v>278</v>
      </c>
      <c r="G6749" s="9" t="s">
        <v>278</v>
      </c>
      <c r="H6749" s="216">
        <v>170.99999999999818</v>
      </c>
      <c r="I6749" s="9">
        <v>166.50000000000364</v>
      </c>
      <c r="J6749" s="9">
        <v>116.00000000000364</v>
      </c>
      <c r="K6749" s="9">
        <v>147.99999999999818</v>
      </c>
      <c r="L6749" s="9">
        <v>193</v>
      </c>
      <c r="M6749" s="9"/>
      <c r="O6749" s="67">
        <v>794.50000000000364</v>
      </c>
      <c r="Q6749" t="s">
        <v>297</v>
      </c>
      <c r="T6749"/>
      <c r="U6749" s="63"/>
      <c r="V6749" s="63"/>
      <c r="W6749" s="283"/>
      <c r="X6749" s="317"/>
      <c r="Y6749" s="63"/>
      <c r="AA6749" s="50">
        <v>13</v>
      </c>
    </row>
    <row r="6750" spans="1:27" ht="15">
      <c r="A6750" s="28" t="s">
        <v>696</v>
      </c>
      <c r="B6750" s="63" t="s">
        <v>6</v>
      </c>
      <c r="E6750" s="9">
        <v>174.00000000000364</v>
      </c>
      <c r="F6750" s="9">
        <v>152.5</v>
      </c>
      <c r="G6750" s="9">
        <v>124.50000000000364</v>
      </c>
      <c r="H6750" s="9">
        <v>40.999999999996362</v>
      </c>
      <c r="I6750" s="9">
        <v>202.5</v>
      </c>
      <c r="J6750" s="9">
        <v>92.999999999996362</v>
      </c>
      <c r="K6750" s="9" t="s">
        <v>278</v>
      </c>
      <c r="L6750" s="9" t="s">
        <v>278</v>
      </c>
      <c r="M6750" s="9"/>
      <c r="O6750" s="67">
        <v>787.5</v>
      </c>
      <c r="T6750" s="3"/>
      <c r="U6750" s="63"/>
      <c r="V6750" s="63"/>
      <c r="W6750" s="283"/>
      <c r="X6750" s="317"/>
      <c r="Y6750" s="63"/>
      <c r="AA6750" s="50">
        <v>100</v>
      </c>
    </row>
    <row r="6751" spans="1:27" ht="15">
      <c r="A6751" s="28" t="s">
        <v>702</v>
      </c>
      <c r="B6751" s="28" t="s">
        <v>706</v>
      </c>
      <c r="E6751" s="9" t="s">
        <v>278</v>
      </c>
      <c r="F6751" s="9" t="s">
        <v>278</v>
      </c>
      <c r="G6751" s="9" t="s">
        <v>278</v>
      </c>
      <c r="H6751" s="9">
        <v>63.000000000001819</v>
      </c>
      <c r="I6751" s="216">
        <v>228.00000000000364</v>
      </c>
      <c r="J6751" s="9">
        <v>126.5</v>
      </c>
      <c r="K6751" s="9">
        <v>137.00000000000182</v>
      </c>
      <c r="L6751" s="9">
        <v>215</v>
      </c>
      <c r="M6751" s="9"/>
      <c r="O6751" s="67">
        <v>769.50000000000728</v>
      </c>
      <c r="Q6751" t="s">
        <v>297</v>
      </c>
      <c r="T6751"/>
      <c r="U6751" s="63"/>
      <c r="V6751" s="63"/>
      <c r="W6751" s="265"/>
      <c r="X6751" s="317"/>
      <c r="Y6751" s="63"/>
      <c r="AA6751" s="50">
        <v>19</v>
      </c>
    </row>
    <row r="6752" spans="1:27" ht="15">
      <c r="A6752" s="28" t="s">
        <v>704</v>
      </c>
      <c r="B6752" s="63" t="s">
        <v>705</v>
      </c>
      <c r="E6752" s="9" t="s">
        <v>278</v>
      </c>
      <c r="F6752" s="9" t="s">
        <v>278</v>
      </c>
      <c r="G6752" s="9" t="s">
        <v>278</v>
      </c>
      <c r="H6752" s="216">
        <v>163</v>
      </c>
      <c r="I6752" s="9">
        <v>119.5</v>
      </c>
      <c r="J6752" s="9">
        <v>167.50000000000728</v>
      </c>
      <c r="K6752" s="9">
        <v>97.999999999998181</v>
      </c>
      <c r="L6752" s="9">
        <v>214</v>
      </c>
      <c r="M6752" s="9"/>
      <c r="O6752" s="67">
        <v>762.00000000000546</v>
      </c>
      <c r="Q6752" t="s">
        <v>293</v>
      </c>
      <c r="T6752"/>
      <c r="U6752" s="63"/>
      <c r="V6752" s="63"/>
      <c r="W6752" s="265"/>
      <c r="X6752" s="317"/>
      <c r="Y6752" s="63"/>
      <c r="AA6752" s="50">
        <v>25</v>
      </c>
    </row>
    <row r="6753" spans="1:27" ht="15">
      <c r="A6753" s="28" t="s">
        <v>707</v>
      </c>
      <c r="B6753" s="63" t="s">
        <v>35</v>
      </c>
      <c r="E6753" s="9">
        <v>154.00000000000364</v>
      </c>
      <c r="F6753" s="216">
        <v>184.99999999999818</v>
      </c>
      <c r="G6753" s="9">
        <v>98.999999999998181</v>
      </c>
      <c r="H6753" s="9">
        <v>121.99999999999636</v>
      </c>
      <c r="I6753" s="9">
        <v>193.50000000000182</v>
      </c>
      <c r="J6753" s="9" t="s">
        <v>278</v>
      </c>
      <c r="K6753" s="9" t="s">
        <v>278</v>
      </c>
      <c r="L6753" s="9" t="s">
        <v>278</v>
      </c>
      <c r="M6753" s="9"/>
      <c r="O6753" s="67">
        <v>753.49999999999818</v>
      </c>
      <c r="Q6753" t="s">
        <v>293</v>
      </c>
      <c r="T6753" s="3"/>
      <c r="U6753" s="63"/>
      <c r="V6753" s="63"/>
      <c r="W6753" s="265"/>
      <c r="X6753" s="317"/>
      <c r="Y6753" s="63"/>
      <c r="AA6753" s="50">
        <v>35</v>
      </c>
    </row>
    <row r="6754" spans="1:27" ht="15">
      <c r="A6754" s="28" t="s">
        <v>708</v>
      </c>
      <c r="B6754" s="205" t="s">
        <v>1558</v>
      </c>
      <c r="C6754" s="3"/>
      <c r="D6754" s="3"/>
      <c r="E6754" s="9" t="s">
        <v>278</v>
      </c>
      <c r="F6754" s="9" t="s">
        <v>278</v>
      </c>
      <c r="G6754" s="9" t="s">
        <v>278</v>
      </c>
      <c r="H6754" s="9" t="s">
        <v>278</v>
      </c>
      <c r="I6754" s="9">
        <v>185.99999999999818</v>
      </c>
      <c r="J6754" s="9">
        <v>143.50000000000364</v>
      </c>
      <c r="K6754" s="216">
        <v>197.99999999999454</v>
      </c>
      <c r="L6754" s="9">
        <v>224.5</v>
      </c>
      <c r="M6754" s="9"/>
      <c r="O6754" s="67">
        <v>751.99999999999636</v>
      </c>
      <c r="Q6754" t="s">
        <v>292</v>
      </c>
      <c r="T6754"/>
      <c r="U6754" s="218"/>
      <c r="V6754" s="63"/>
      <c r="W6754" s="283"/>
      <c r="X6754" s="317"/>
      <c r="Y6754" s="63"/>
      <c r="AA6754" s="50">
        <v>23</v>
      </c>
    </row>
    <row r="6755" spans="1:27" ht="15">
      <c r="A6755" s="28" t="s">
        <v>711</v>
      </c>
      <c r="B6755" s="63" t="s">
        <v>712</v>
      </c>
      <c r="E6755" s="9" t="s">
        <v>278</v>
      </c>
      <c r="F6755" s="9" t="s">
        <v>278</v>
      </c>
      <c r="G6755" s="9" t="s">
        <v>278</v>
      </c>
      <c r="H6755" s="216">
        <v>170.50000000000182</v>
      </c>
      <c r="I6755" s="9">
        <v>146.49999999999818</v>
      </c>
      <c r="J6755" s="9">
        <v>97.000000000003638</v>
      </c>
      <c r="K6755" s="9">
        <v>116.99999999999818</v>
      </c>
      <c r="L6755" s="9">
        <v>220.5</v>
      </c>
      <c r="M6755" s="9"/>
      <c r="O6755" s="67">
        <v>751.50000000000182</v>
      </c>
      <c r="Q6755" t="s">
        <v>292</v>
      </c>
      <c r="T6755"/>
      <c r="U6755" s="63"/>
      <c r="V6755" s="63"/>
      <c r="W6755" s="265"/>
      <c r="X6755" s="317"/>
      <c r="Y6755" s="63"/>
      <c r="AA6755" s="50">
        <v>48</v>
      </c>
    </row>
    <row r="6756" spans="1:27" ht="15">
      <c r="A6756" s="28" t="s">
        <v>713</v>
      </c>
      <c r="B6756" s="63" t="s">
        <v>753</v>
      </c>
      <c r="E6756" s="9" t="s">
        <v>278</v>
      </c>
      <c r="F6756" s="9" t="s">
        <v>278</v>
      </c>
      <c r="G6756" s="9" t="s">
        <v>278</v>
      </c>
      <c r="H6756" s="9">
        <v>128.99999999999818</v>
      </c>
      <c r="I6756" s="9">
        <v>176.99999999999818</v>
      </c>
      <c r="J6756" s="9">
        <v>155.49999999999636</v>
      </c>
      <c r="K6756" s="9">
        <v>77.500000000001819</v>
      </c>
      <c r="L6756" s="9">
        <v>212</v>
      </c>
      <c r="M6756" s="9"/>
      <c r="O6756" s="67">
        <v>750.99999999999454</v>
      </c>
      <c r="T6756"/>
      <c r="U6756" s="273"/>
      <c r="V6756" s="63"/>
      <c r="W6756" s="283"/>
      <c r="X6756" s="317"/>
      <c r="Y6756" s="63"/>
      <c r="AA6756" s="50">
        <v>59</v>
      </c>
    </row>
    <row r="6757" spans="1:27" ht="15">
      <c r="A6757" s="28" t="s">
        <v>718</v>
      </c>
      <c r="B6757" s="63" t="s">
        <v>745</v>
      </c>
      <c r="E6757" s="9" t="s">
        <v>278</v>
      </c>
      <c r="F6757" s="9" t="s">
        <v>278</v>
      </c>
      <c r="G6757" s="9" t="s">
        <v>278</v>
      </c>
      <c r="H6757" s="9">
        <v>162.00000000000182</v>
      </c>
      <c r="I6757" s="9">
        <v>137</v>
      </c>
      <c r="J6757" s="9">
        <v>122</v>
      </c>
      <c r="K6757" s="9">
        <v>177</v>
      </c>
      <c r="L6757" s="9">
        <v>152</v>
      </c>
      <c r="M6757" s="9"/>
      <c r="O6757" s="67">
        <v>750.00000000000182</v>
      </c>
      <c r="T6757"/>
      <c r="U6757" s="273"/>
      <c r="V6757" s="63"/>
      <c r="W6757" s="283"/>
      <c r="X6757" s="317"/>
      <c r="Y6757" s="63"/>
      <c r="AA6757" s="50">
        <v>69</v>
      </c>
    </row>
    <row r="6758" spans="1:27" ht="15">
      <c r="A6758" s="28" t="s">
        <v>722</v>
      </c>
      <c r="B6758" s="63" t="s">
        <v>144</v>
      </c>
      <c r="E6758" s="9" t="s">
        <v>278</v>
      </c>
      <c r="F6758" s="9">
        <v>83.5</v>
      </c>
      <c r="G6758" s="211">
        <v>185.50000000000364</v>
      </c>
      <c r="H6758" s="9">
        <v>99.000000000001819</v>
      </c>
      <c r="I6758" s="9">
        <v>120.50000000000182</v>
      </c>
      <c r="J6758" s="216">
        <v>192</v>
      </c>
      <c r="K6758" s="9">
        <v>55.500000000001819</v>
      </c>
      <c r="L6758" s="9" t="s">
        <v>278</v>
      </c>
      <c r="M6758" s="9"/>
      <c r="O6758" s="67">
        <v>736.00000000000909</v>
      </c>
      <c r="Q6758" t="s">
        <v>319</v>
      </c>
      <c r="T6758" s="3"/>
      <c r="U6758" s="63"/>
      <c r="V6758" s="63"/>
      <c r="W6758" s="283"/>
      <c r="X6758" s="317"/>
      <c r="Y6758" s="63"/>
      <c r="AA6758" s="50">
        <v>33</v>
      </c>
    </row>
    <row r="6759" spans="1:27" ht="15">
      <c r="A6759" s="28" t="s">
        <v>723</v>
      </c>
      <c r="B6759" s="63" t="s">
        <v>4</v>
      </c>
      <c r="E6759" s="9">
        <v>182.00000000000182</v>
      </c>
      <c r="F6759" s="9">
        <v>144.50000000000182</v>
      </c>
      <c r="G6759" s="216">
        <v>154</v>
      </c>
      <c r="H6759" s="9">
        <v>94.000000000001819</v>
      </c>
      <c r="I6759" s="9">
        <v>156</v>
      </c>
      <c r="J6759" s="9" t="s">
        <v>278</v>
      </c>
      <c r="K6759" s="9" t="s">
        <v>278</v>
      </c>
      <c r="L6759" s="9" t="s">
        <v>278</v>
      </c>
      <c r="M6759" s="9"/>
      <c r="O6759" s="67">
        <v>730.50000000000546</v>
      </c>
      <c r="Q6759" t="s">
        <v>292</v>
      </c>
      <c r="T6759" s="3"/>
      <c r="U6759" s="63"/>
      <c r="V6759" s="63"/>
      <c r="W6759" s="283"/>
      <c r="X6759" s="317"/>
      <c r="Y6759" s="63"/>
      <c r="AA6759" s="50">
        <v>71</v>
      </c>
    </row>
    <row r="6760" spans="1:27" ht="15">
      <c r="A6760" s="28" t="s">
        <v>724</v>
      </c>
      <c r="B6760" s="205" t="s">
        <v>1561</v>
      </c>
      <c r="C6760" s="3"/>
      <c r="D6760" s="3"/>
      <c r="E6760" s="9" t="s">
        <v>278</v>
      </c>
      <c r="F6760" s="9" t="s">
        <v>278</v>
      </c>
      <c r="G6760" s="9" t="s">
        <v>278</v>
      </c>
      <c r="H6760" s="9" t="s">
        <v>278</v>
      </c>
      <c r="I6760" s="9">
        <v>72.499999999998181</v>
      </c>
      <c r="J6760" s="9">
        <v>134.49999999999636</v>
      </c>
      <c r="K6760" s="9">
        <v>190.00000000000364</v>
      </c>
      <c r="L6760" s="212">
        <v>328.5</v>
      </c>
      <c r="M6760" s="212"/>
      <c r="O6760" s="67">
        <v>725.49999999999818</v>
      </c>
      <c r="Q6760" t="s">
        <v>282</v>
      </c>
      <c r="T6760"/>
      <c r="U6760" s="63"/>
      <c r="V6760" s="63"/>
      <c r="W6760" s="283"/>
      <c r="X6760" s="317"/>
      <c r="Y6760" s="63"/>
      <c r="AA6760" s="50">
        <v>22</v>
      </c>
    </row>
    <row r="6761" spans="1:27" ht="15">
      <c r="A6761" s="28" t="s">
        <v>730</v>
      </c>
      <c r="B6761" s="205" t="s">
        <v>1565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216">
        <v>218.00000000000364</v>
      </c>
      <c r="J6761" s="9">
        <v>138.99999999999636</v>
      </c>
      <c r="K6761" s="9">
        <v>133.49999999999636</v>
      </c>
      <c r="L6761" s="9">
        <v>232.5</v>
      </c>
      <c r="M6761" s="9"/>
      <c r="O6761" s="67">
        <v>722.99999999999636</v>
      </c>
      <c r="Q6761" t="s">
        <v>293</v>
      </c>
      <c r="T6761"/>
      <c r="U6761" s="273"/>
      <c r="V6761" s="63"/>
      <c r="W6761" s="282"/>
      <c r="X6761" s="317"/>
      <c r="Y6761" s="63"/>
      <c r="AA6761" s="50">
        <v>31</v>
      </c>
    </row>
    <row r="6762" spans="1:27" ht="15">
      <c r="A6762" s="28" t="s">
        <v>738</v>
      </c>
      <c r="B6762" s="205" t="s">
        <v>1566</v>
      </c>
      <c r="C6762" s="3"/>
      <c r="D6762" s="3"/>
      <c r="E6762" s="9" t="s">
        <v>278</v>
      </c>
      <c r="F6762" s="9" t="s">
        <v>278</v>
      </c>
      <c r="G6762" s="9" t="s">
        <v>278</v>
      </c>
      <c r="H6762" s="9" t="s">
        <v>278</v>
      </c>
      <c r="I6762" s="9">
        <v>167.99999999999818</v>
      </c>
      <c r="J6762" s="216">
        <v>193.5</v>
      </c>
      <c r="K6762" s="9">
        <v>104.00000000000182</v>
      </c>
      <c r="L6762" s="9">
        <v>254.5</v>
      </c>
      <c r="M6762" s="9"/>
      <c r="O6762" s="67">
        <v>720</v>
      </c>
      <c r="Q6762" t="s">
        <v>287</v>
      </c>
      <c r="T6762"/>
      <c r="U6762" s="273"/>
      <c r="V6762" s="63"/>
      <c r="W6762" s="283"/>
      <c r="X6762" s="317"/>
      <c r="Y6762" s="63"/>
      <c r="AA6762" s="50">
        <v>57</v>
      </c>
    </row>
    <row r="6763" spans="1:27" ht="15">
      <c r="A6763" s="28" t="s">
        <v>742</v>
      </c>
      <c r="B6763" s="218" t="s">
        <v>1568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>
        <v>170.49999999999636</v>
      </c>
      <c r="J6763" s="9">
        <v>179.99999999999272</v>
      </c>
      <c r="K6763" s="9">
        <v>123.99999999999818</v>
      </c>
      <c r="L6763" s="9">
        <v>235</v>
      </c>
      <c r="M6763" s="9"/>
      <c r="O6763" s="67">
        <v>709.49999999998727</v>
      </c>
      <c r="T6763"/>
      <c r="U6763" s="63"/>
      <c r="V6763" s="63"/>
      <c r="W6763" s="265"/>
      <c r="X6763" s="317"/>
      <c r="Y6763" s="63"/>
      <c r="AA6763" s="50">
        <v>52</v>
      </c>
    </row>
    <row r="6764" spans="1:27" ht="15">
      <c r="A6764" s="28" t="s">
        <v>743</v>
      </c>
      <c r="B6764" s="28" t="s">
        <v>691</v>
      </c>
      <c r="E6764" s="9" t="s">
        <v>278</v>
      </c>
      <c r="F6764" s="9" t="s">
        <v>278</v>
      </c>
      <c r="G6764" s="9" t="s">
        <v>278</v>
      </c>
      <c r="H6764" s="9">
        <v>62.500000000003638</v>
      </c>
      <c r="I6764" s="216">
        <v>223.5</v>
      </c>
      <c r="J6764" s="9">
        <v>103.00000000000364</v>
      </c>
      <c r="K6764" s="9">
        <v>118.99999999999818</v>
      </c>
      <c r="L6764" s="9">
        <v>195.5</v>
      </c>
      <c r="M6764" s="9"/>
      <c r="O6764" s="67">
        <v>703.50000000000546</v>
      </c>
      <c r="Q6764" t="s">
        <v>287</v>
      </c>
      <c r="T6764"/>
      <c r="U6764" s="273"/>
      <c r="V6764" s="63"/>
      <c r="W6764" s="283"/>
      <c r="X6764" s="317"/>
      <c r="Y6764" s="63"/>
      <c r="AA6764" s="50">
        <v>12</v>
      </c>
    </row>
    <row r="6765" spans="1:27" ht="15">
      <c r="A6765" s="28" t="s">
        <v>744</v>
      </c>
      <c r="B6765" s="63" t="s">
        <v>156</v>
      </c>
      <c r="E6765" s="9" t="s">
        <v>278</v>
      </c>
      <c r="F6765" s="9" t="s">
        <v>278</v>
      </c>
      <c r="G6765" s="216">
        <v>157.5</v>
      </c>
      <c r="H6765" s="9">
        <v>136.99999999999636</v>
      </c>
      <c r="I6765" s="9">
        <v>168.50000000000546</v>
      </c>
      <c r="J6765" s="9">
        <v>68.500000000007276</v>
      </c>
      <c r="K6765" s="9">
        <v>167.49999999999454</v>
      </c>
      <c r="L6765" s="9" t="s">
        <v>278</v>
      </c>
      <c r="M6765" s="9"/>
      <c r="O6765" s="67">
        <v>699.00000000000364</v>
      </c>
      <c r="Q6765" t="s">
        <v>283</v>
      </c>
      <c r="T6765" s="3"/>
      <c r="U6765" s="218"/>
      <c r="V6765" s="63"/>
      <c r="W6765" s="283"/>
      <c r="X6765" s="317"/>
      <c r="Y6765" s="63"/>
      <c r="AA6765" s="50">
        <v>16</v>
      </c>
    </row>
    <row r="6766" spans="1:27" ht="15">
      <c r="A6766" s="28" t="s">
        <v>750</v>
      </c>
      <c r="B6766" s="63" t="s">
        <v>728</v>
      </c>
      <c r="E6766" s="9" t="s">
        <v>278</v>
      </c>
      <c r="F6766" s="9" t="s">
        <v>278</v>
      </c>
      <c r="G6766" s="9" t="s">
        <v>278</v>
      </c>
      <c r="H6766" s="9">
        <v>119.99999999999818</v>
      </c>
      <c r="I6766" s="9">
        <v>212.5</v>
      </c>
      <c r="J6766" s="9">
        <v>136</v>
      </c>
      <c r="K6766" s="9">
        <v>77.000000000001819</v>
      </c>
      <c r="L6766" s="9">
        <v>149</v>
      </c>
      <c r="M6766" s="9"/>
      <c r="O6766" s="67">
        <v>694.5</v>
      </c>
      <c r="T6766"/>
      <c r="U6766" s="63"/>
      <c r="V6766" s="63"/>
      <c r="W6766" s="283"/>
      <c r="X6766" s="317"/>
      <c r="Y6766" s="63"/>
      <c r="AA6766" s="50">
        <v>93</v>
      </c>
    </row>
    <row r="6767" spans="1:27" ht="15">
      <c r="A6767" s="28" t="s">
        <v>751</v>
      </c>
      <c r="B6767" s="63" t="s">
        <v>29</v>
      </c>
      <c r="E6767" s="9">
        <v>188.00000000000182</v>
      </c>
      <c r="F6767" s="216">
        <v>206.00000000000182</v>
      </c>
      <c r="G6767" s="216">
        <v>157</v>
      </c>
      <c r="H6767" s="9" t="s">
        <v>278</v>
      </c>
      <c r="I6767" s="9" t="s">
        <v>278</v>
      </c>
      <c r="J6767" s="9">
        <v>139.49999999999636</v>
      </c>
      <c r="K6767" s="9" t="s">
        <v>278</v>
      </c>
      <c r="L6767" s="9" t="s">
        <v>278</v>
      </c>
      <c r="M6767" s="9"/>
      <c r="O6767" s="67">
        <v>690.5</v>
      </c>
      <c r="Q6767" t="s">
        <v>298</v>
      </c>
      <c r="T6767" s="3"/>
      <c r="U6767" s="63"/>
      <c r="V6767" s="63"/>
      <c r="W6767" s="265"/>
      <c r="X6767" s="317"/>
      <c r="Y6767" s="63"/>
      <c r="AA6767" s="50">
        <v>60</v>
      </c>
    </row>
    <row r="6768" spans="1:27" ht="15">
      <c r="A6768" s="28" t="s">
        <v>752</v>
      </c>
      <c r="B6768" s="205" t="s">
        <v>1559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>
        <v>199.99999999999636</v>
      </c>
      <c r="J6768" s="9">
        <v>107.75</v>
      </c>
      <c r="K6768" s="9">
        <v>123.5</v>
      </c>
      <c r="L6768" s="9">
        <v>222.5</v>
      </c>
      <c r="M6768" s="9"/>
      <c r="O6768" s="67">
        <v>653.74999999999636</v>
      </c>
      <c r="T6768"/>
      <c r="U6768" s="63"/>
      <c r="V6768" s="63"/>
      <c r="W6768" s="265"/>
      <c r="X6768" s="317"/>
      <c r="Y6768" s="63"/>
      <c r="AA6768" s="50">
        <v>87</v>
      </c>
    </row>
    <row r="6769" spans="1:27" ht="15">
      <c r="A6769" s="28" t="s">
        <v>754</v>
      </c>
      <c r="B6769" s="63" t="s">
        <v>739</v>
      </c>
      <c r="E6769" s="9" t="s">
        <v>278</v>
      </c>
      <c r="F6769" s="9" t="s">
        <v>278</v>
      </c>
      <c r="G6769" s="9" t="s">
        <v>278</v>
      </c>
      <c r="H6769" s="9">
        <v>158.49999999999636</v>
      </c>
      <c r="I6769" s="9">
        <v>156.00000000000364</v>
      </c>
      <c r="J6769" s="9">
        <v>122.50000000000364</v>
      </c>
      <c r="K6769" s="9">
        <v>77.5</v>
      </c>
      <c r="L6769" s="9">
        <v>134</v>
      </c>
      <c r="M6769" s="9"/>
      <c r="O6769" s="67">
        <v>648.50000000000364</v>
      </c>
      <c r="T6769"/>
      <c r="U6769" s="63"/>
      <c r="V6769" s="63"/>
      <c r="W6769" s="283"/>
      <c r="X6769" s="317"/>
      <c r="Y6769" s="63"/>
      <c r="AA6769" s="50">
        <v>41</v>
      </c>
    </row>
    <row r="6770" spans="1:27" ht="15">
      <c r="A6770" s="28" t="s">
        <v>755</v>
      </c>
      <c r="B6770" s="63" t="s">
        <v>158</v>
      </c>
      <c r="E6770" s="9" t="s">
        <v>278</v>
      </c>
      <c r="F6770" s="9" t="s">
        <v>278</v>
      </c>
      <c r="G6770" s="9">
        <v>136.5</v>
      </c>
      <c r="H6770" s="9">
        <v>131.99999999999636</v>
      </c>
      <c r="I6770" s="216">
        <v>226.49999999999818</v>
      </c>
      <c r="J6770" s="9" t="s">
        <v>278</v>
      </c>
      <c r="K6770" s="9" t="s">
        <v>278</v>
      </c>
      <c r="L6770" s="9">
        <v>153.5</v>
      </c>
      <c r="M6770" s="9"/>
      <c r="O6770" s="67">
        <v>648.49999999999454</v>
      </c>
      <c r="Q6770" t="s">
        <v>292</v>
      </c>
      <c r="T6770" s="3"/>
      <c r="U6770" s="273"/>
      <c r="V6770" s="63"/>
      <c r="W6770" s="283"/>
      <c r="X6770" s="317"/>
      <c r="Y6770" s="63"/>
      <c r="AA6770" s="50">
        <v>83</v>
      </c>
    </row>
    <row r="6771" spans="1:27" ht="15">
      <c r="A6771" s="28" t="s">
        <v>756</v>
      </c>
      <c r="B6771" s="205" t="s">
        <v>1560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>
        <v>155.49999999999818</v>
      </c>
      <c r="J6771" s="9">
        <v>106.74999999999636</v>
      </c>
      <c r="K6771" s="9">
        <v>124.50000000000182</v>
      </c>
      <c r="L6771" s="9">
        <v>225.5</v>
      </c>
      <c r="M6771" s="9"/>
      <c r="O6771" s="67">
        <v>612.24999999999636</v>
      </c>
      <c r="T6771"/>
      <c r="U6771" s="63"/>
      <c r="V6771" s="63"/>
      <c r="W6771" s="283"/>
      <c r="X6771" s="317"/>
      <c r="Y6771" s="63"/>
      <c r="AA6771" s="50">
        <v>90</v>
      </c>
    </row>
    <row r="6772" spans="1:27" ht="15">
      <c r="A6772" s="28" t="s">
        <v>759</v>
      </c>
      <c r="B6772" s="205" t="s">
        <v>1563</v>
      </c>
      <c r="C6772" s="3"/>
      <c r="D6772" s="3"/>
      <c r="E6772" s="9" t="s">
        <v>278</v>
      </c>
      <c r="F6772" s="9" t="s">
        <v>278</v>
      </c>
      <c r="G6772" s="9" t="s">
        <v>278</v>
      </c>
      <c r="H6772" s="9" t="s">
        <v>278</v>
      </c>
      <c r="I6772" s="9">
        <v>147.5</v>
      </c>
      <c r="J6772" s="9">
        <v>155.49999999998909</v>
      </c>
      <c r="K6772" s="9">
        <v>134.99999999999818</v>
      </c>
      <c r="L6772" s="9">
        <v>169</v>
      </c>
      <c r="M6772" s="9"/>
      <c r="O6772" s="67">
        <v>606.99999999998727</v>
      </c>
      <c r="T6772"/>
      <c r="U6772" s="218"/>
      <c r="V6772" s="63"/>
      <c r="W6772" s="283"/>
      <c r="X6772" s="317"/>
      <c r="Y6772" s="63"/>
      <c r="AA6772" s="50">
        <v>47</v>
      </c>
    </row>
    <row r="6773" spans="1:27" ht="15">
      <c r="A6773" s="28" t="s">
        <v>841</v>
      </c>
      <c r="B6773" s="273" t="s">
        <v>1894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 t="s">
        <v>278</v>
      </c>
      <c r="J6773" s="9">
        <v>176.49999999999272</v>
      </c>
      <c r="K6773" s="9">
        <v>172.00000000000182</v>
      </c>
      <c r="L6773" s="9">
        <v>249</v>
      </c>
      <c r="M6773" s="9"/>
      <c r="O6773" s="67">
        <v>597.49999999999454</v>
      </c>
      <c r="T6773"/>
      <c r="U6773" s="218"/>
      <c r="V6773" s="63"/>
      <c r="W6773" s="282"/>
      <c r="X6773" s="317"/>
      <c r="Y6773" s="63"/>
      <c r="AA6773" s="50">
        <v>45</v>
      </c>
    </row>
    <row r="6774" spans="1:27" ht="15">
      <c r="A6774" s="28" t="s">
        <v>842</v>
      </c>
      <c r="B6774" s="273" t="s">
        <v>1887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213">
        <v>213.25</v>
      </c>
      <c r="K6774" s="216">
        <v>197.99999999999636</v>
      </c>
      <c r="L6774" s="9">
        <v>174.5</v>
      </c>
      <c r="M6774" s="9"/>
      <c r="O6774" s="67">
        <v>585.74999999999636</v>
      </c>
      <c r="Q6774" t="s">
        <v>369</v>
      </c>
      <c r="T6774" s="215" t="s">
        <v>1707</v>
      </c>
      <c r="U6774" s="63"/>
      <c r="V6774" s="63"/>
      <c r="W6774" s="265"/>
      <c r="X6774" s="317"/>
      <c r="Y6774" s="63"/>
      <c r="AA6774" s="50">
        <v>3</v>
      </c>
    </row>
    <row r="6775" spans="1:27" ht="15">
      <c r="A6775" s="28" t="s">
        <v>843</v>
      </c>
      <c r="B6775" s="273" t="s">
        <v>1890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 t="s">
        <v>278</v>
      </c>
      <c r="J6775" s="9">
        <v>112.49999999999636</v>
      </c>
      <c r="K6775" s="211">
        <v>234.49999999999818</v>
      </c>
      <c r="L6775" s="9">
        <v>232</v>
      </c>
      <c r="M6775" s="9"/>
      <c r="O6775" s="67">
        <v>578.99999999999454</v>
      </c>
      <c r="Q6775" t="s">
        <v>300</v>
      </c>
      <c r="T6775"/>
      <c r="U6775" s="63"/>
      <c r="V6775" s="63"/>
      <c r="W6775" s="283"/>
      <c r="X6775" s="317"/>
      <c r="Y6775" s="63"/>
      <c r="AA6775" s="50">
        <v>50</v>
      </c>
    </row>
    <row r="6776" spans="1:27" ht="15">
      <c r="A6776" s="28" t="s">
        <v>844</v>
      </c>
      <c r="B6776" s="63" t="s">
        <v>685</v>
      </c>
      <c r="E6776" s="9" t="s">
        <v>278</v>
      </c>
      <c r="F6776" s="9" t="s">
        <v>278</v>
      </c>
      <c r="G6776" s="9" t="s">
        <v>278</v>
      </c>
      <c r="H6776" s="9">
        <v>43.000000000001819</v>
      </c>
      <c r="I6776" s="9">
        <v>180.49999999999818</v>
      </c>
      <c r="J6776" s="9">
        <v>64.999999999998181</v>
      </c>
      <c r="K6776" s="9">
        <v>24.999999999996362</v>
      </c>
      <c r="L6776" s="9">
        <v>256</v>
      </c>
      <c r="M6776" s="9"/>
      <c r="O6776" s="67">
        <v>569.49999999999454</v>
      </c>
      <c r="T6776"/>
      <c r="U6776" s="273"/>
      <c r="V6776" s="63"/>
      <c r="W6776" s="282"/>
      <c r="X6776" s="317"/>
      <c r="Y6776" s="63"/>
      <c r="AA6776" s="50">
        <v>21</v>
      </c>
    </row>
    <row r="6777" spans="1:27" ht="15">
      <c r="A6777" s="28" t="s">
        <v>845</v>
      </c>
      <c r="B6777" s="205" t="s">
        <v>1549</v>
      </c>
      <c r="C6777" s="3"/>
      <c r="D6777" s="3"/>
      <c r="E6777" s="9" t="s">
        <v>278</v>
      </c>
      <c r="F6777" s="9" t="s">
        <v>278</v>
      </c>
      <c r="G6777" s="9" t="s">
        <v>278</v>
      </c>
      <c r="H6777" s="9" t="s">
        <v>278</v>
      </c>
      <c r="I6777" s="9">
        <v>151.5</v>
      </c>
      <c r="J6777" s="9">
        <v>73</v>
      </c>
      <c r="K6777" s="9">
        <v>84.500000000001819</v>
      </c>
      <c r="L6777" s="9">
        <v>188</v>
      </c>
      <c r="M6777" s="9"/>
      <c r="O6777" s="67">
        <v>497.00000000000182</v>
      </c>
      <c r="T6777"/>
      <c r="U6777" s="63"/>
      <c r="V6777" s="63"/>
      <c r="W6777" s="282"/>
      <c r="X6777" s="317"/>
      <c r="Y6777" s="63"/>
      <c r="AA6777" s="50">
        <v>96</v>
      </c>
    </row>
    <row r="6778" spans="1:27" ht="15">
      <c r="A6778" s="28" t="s">
        <v>846</v>
      </c>
      <c r="B6778" s="205" t="s">
        <v>1550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>
        <v>138</v>
      </c>
      <c r="J6778" s="9">
        <v>66.000000000001819</v>
      </c>
      <c r="K6778" s="9">
        <v>94</v>
      </c>
      <c r="L6778" s="9">
        <v>176</v>
      </c>
      <c r="M6778" s="9"/>
      <c r="O6778" s="67">
        <v>474.00000000000182</v>
      </c>
      <c r="T6778"/>
      <c r="U6778" s="273"/>
      <c r="V6778" s="63"/>
      <c r="W6778" s="283"/>
      <c r="X6778" s="317"/>
      <c r="Y6778" s="63"/>
      <c r="AA6778" s="50">
        <v>73</v>
      </c>
    </row>
    <row r="6779" spans="1:27" ht="15">
      <c r="A6779" s="28" t="s">
        <v>847</v>
      </c>
      <c r="B6779" s="273" t="s">
        <v>1891</v>
      </c>
      <c r="C6779" s="3"/>
      <c r="D6779" s="3"/>
      <c r="E6779" s="9" t="s">
        <v>278</v>
      </c>
      <c r="F6779" s="9" t="s">
        <v>278</v>
      </c>
      <c r="G6779" s="9" t="s">
        <v>278</v>
      </c>
      <c r="H6779" s="9" t="s">
        <v>278</v>
      </c>
      <c r="I6779" s="9" t="s">
        <v>278</v>
      </c>
      <c r="J6779" s="9">
        <v>121.25000000000364</v>
      </c>
      <c r="K6779" s="9">
        <v>102</v>
      </c>
      <c r="L6779" s="9">
        <v>246.5</v>
      </c>
      <c r="M6779" s="9"/>
      <c r="O6779" s="67">
        <v>469.75000000000364</v>
      </c>
      <c r="T6779"/>
      <c r="U6779" s="63"/>
      <c r="V6779" s="63"/>
      <c r="W6779" s="265"/>
      <c r="X6779" s="317"/>
      <c r="Y6779" s="63"/>
      <c r="AA6779" s="50">
        <v>5</v>
      </c>
    </row>
    <row r="6780" spans="1:27" ht="15">
      <c r="A6780" s="28" t="s">
        <v>848</v>
      </c>
      <c r="B6780" s="273" t="s">
        <v>1886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>
        <v>105.25000000000728</v>
      </c>
      <c r="K6780" s="9">
        <v>184.99999999999636</v>
      </c>
      <c r="L6780" s="9">
        <v>177.5</v>
      </c>
      <c r="M6780" s="9"/>
      <c r="O6780" s="67">
        <v>467.75000000000364</v>
      </c>
      <c r="T6780"/>
      <c r="U6780" s="63"/>
      <c r="V6780" s="63"/>
      <c r="W6780" s="282"/>
      <c r="X6780" s="317"/>
      <c r="Y6780" s="63"/>
      <c r="AA6780" s="50">
        <v>79</v>
      </c>
    </row>
    <row r="6781" spans="1:27" ht="15">
      <c r="A6781" s="28" t="s">
        <v>849</v>
      </c>
      <c r="B6781" s="273" t="s">
        <v>1888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 t="s">
        <v>278</v>
      </c>
      <c r="J6781" s="9">
        <v>89.5</v>
      </c>
      <c r="K6781" s="9">
        <v>181.99999999999818</v>
      </c>
      <c r="L6781" s="9">
        <v>183</v>
      </c>
      <c r="M6781" s="9"/>
      <c r="O6781" s="67">
        <v>454.49999999999818</v>
      </c>
      <c r="T6781"/>
      <c r="U6781" s="63"/>
      <c r="V6781" s="63"/>
      <c r="W6781" s="283"/>
      <c r="X6781" s="317"/>
      <c r="Y6781" s="63"/>
      <c r="AA6781" s="50">
        <v>86</v>
      </c>
    </row>
    <row r="6782" spans="1:27" ht="15">
      <c r="A6782" s="28" t="s">
        <v>850</v>
      </c>
      <c r="B6782" s="273" t="s">
        <v>1882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>
        <v>121</v>
      </c>
      <c r="K6782" s="9">
        <v>105.5</v>
      </c>
      <c r="L6782" s="9">
        <v>200.5</v>
      </c>
      <c r="M6782" s="9"/>
      <c r="O6782" s="67">
        <v>427</v>
      </c>
      <c r="T6782"/>
      <c r="U6782" s="63"/>
      <c r="V6782" s="63"/>
      <c r="W6782" s="283"/>
      <c r="X6782" s="317"/>
      <c r="Y6782" s="63"/>
      <c r="AA6782" s="50">
        <v>97</v>
      </c>
    </row>
    <row r="6783" spans="1:27" ht="15">
      <c r="A6783" s="28" t="s">
        <v>851</v>
      </c>
      <c r="B6783" s="205" t="s">
        <v>1567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>
        <v>120.00000000000182</v>
      </c>
      <c r="J6783" s="9">
        <v>174.5</v>
      </c>
      <c r="K6783" s="9">
        <v>112.5</v>
      </c>
      <c r="L6783" s="9" t="s">
        <v>278</v>
      </c>
      <c r="M6783" s="9"/>
      <c r="O6783" s="67">
        <v>407.00000000000182</v>
      </c>
      <c r="T6783"/>
      <c r="U6783" s="218"/>
      <c r="V6783" s="63"/>
      <c r="W6783" s="283"/>
      <c r="X6783" s="317"/>
      <c r="Y6783" s="63"/>
      <c r="AA6783" s="50">
        <v>75</v>
      </c>
    </row>
    <row r="6784" spans="1:27" ht="15">
      <c r="A6784" s="28" t="s">
        <v>852</v>
      </c>
      <c r="B6784" s="273" t="s">
        <v>1924</v>
      </c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 t="s">
        <v>278</v>
      </c>
      <c r="K6784" s="9">
        <v>133.5</v>
      </c>
      <c r="L6784" s="9">
        <v>239</v>
      </c>
      <c r="M6784" s="9"/>
      <c r="O6784" s="67">
        <v>372.5</v>
      </c>
      <c r="T6784"/>
      <c r="U6784" s="63"/>
      <c r="V6784" s="63"/>
      <c r="W6784" s="265"/>
      <c r="X6784" s="317"/>
      <c r="Y6784" s="63"/>
      <c r="AA6784" s="50">
        <v>63</v>
      </c>
    </row>
    <row r="6785" spans="1:27" ht="15">
      <c r="A6785" s="28" t="s">
        <v>853</v>
      </c>
      <c r="B6785" s="273" t="s">
        <v>1883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108.49999999999636</v>
      </c>
      <c r="K6785" s="9">
        <v>91</v>
      </c>
      <c r="L6785" s="9">
        <v>160</v>
      </c>
      <c r="M6785" s="9"/>
      <c r="O6785" s="67">
        <v>359.49999999999636</v>
      </c>
      <c r="T6785"/>
      <c r="U6785" s="273"/>
      <c r="V6785" s="63"/>
      <c r="W6785" s="283"/>
      <c r="X6785" s="317"/>
      <c r="Y6785" s="63"/>
      <c r="AA6785" s="50">
        <v>80</v>
      </c>
    </row>
    <row r="6786" spans="1:27" ht="15">
      <c r="A6786" s="28" t="s">
        <v>854</v>
      </c>
      <c r="B6786" s="273" t="s">
        <v>2003</v>
      </c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 t="s">
        <v>278</v>
      </c>
      <c r="K6786" s="9">
        <v>96.500000000001819</v>
      </c>
      <c r="L6786" s="9">
        <v>261.5</v>
      </c>
      <c r="M6786" s="9"/>
      <c r="O6786" s="67">
        <v>358.00000000000182</v>
      </c>
      <c r="T6786"/>
      <c r="U6786" s="273"/>
      <c r="V6786" s="63"/>
      <c r="W6786" s="283"/>
      <c r="X6786" s="317"/>
      <c r="Y6786" s="63"/>
      <c r="AA6786" s="50">
        <v>61</v>
      </c>
    </row>
    <row r="6787" spans="1:27" ht="15">
      <c r="A6787" s="28" t="s">
        <v>855</v>
      </c>
      <c r="B6787" s="63" t="s">
        <v>178</v>
      </c>
      <c r="E6787" s="216">
        <v>213.99999999999818</v>
      </c>
      <c r="F6787" s="9">
        <v>136.5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 t="s">
        <v>278</v>
      </c>
      <c r="M6787" s="9"/>
      <c r="O6787" s="67">
        <v>350.49999999999818</v>
      </c>
      <c r="Q6787" t="s">
        <v>287</v>
      </c>
      <c r="T6787" s="3"/>
      <c r="U6787" s="63"/>
      <c r="V6787" s="63"/>
      <c r="W6787" s="283"/>
      <c r="X6787" s="317"/>
      <c r="Y6787" s="63"/>
      <c r="AA6787" s="50">
        <v>37</v>
      </c>
    </row>
    <row r="6788" spans="1:27" ht="15">
      <c r="A6788" s="28" t="s">
        <v>856</v>
      </c>
      <c r="B6788" s="273" t="s">
        <v>1901</v>
      </c>
      <c r="E6788" s="9" t="s">
        <v>278</v>
      </c>
      <c r="F6788" s="9" t="s">
        <v>278</v>
      </c>
      <c r="G6788" s="9" t="s">
        <v>278</v>
      </c>
      <c r="H6788" s="9" t="s">
        <v>278</v>
      </c>
      <c r="I6788" s="9" t="s">
        <v>278</v>
      </c>
      <c r="J6788" s="9" t="s">
        <v>278</v>
      </c>
      <c r="K6788" s="9">
        <v>105.50000000000364</v>
      </c>
      <c r="L6788" s="9">
        <v>234</v>
      </c>
      <c r="M6788" s="9"/>
      <c r="O6788" s="67">
        <v>339.50000000000364</v>
      </c>
      <c r="T6788"/>
      <c r="U6788" s="63"/>
      <c r="V6788" s="63"/>
      <c r="W6788" s="283"/>
      <c r="X6788" s="317"/>
      <c r="Y6788" s="63"/>
      <c r="AA6788" s="50">
        <v>36</v>
      </c>
    </row>
    <row r="6789" spans="1:27" ht="15">
      <c r="A6789" s="28" t="s">
        <v>857</v>
      </c>
      <c r="B6789" s="273" t="s">
        <v>1927</v>
      </c>
      <c r="E6789" s="9" t="s">
        <v>278</v>
      </c>
      <c r="F6789" s="9" t="s">
        <v>278</v>
      </c>
      <c r="G6789" s="9" t="s">
        <v>278</v>
      </c>
      <c r="H6789" s="9" t="s">
        <v>278</v>
      </c>
      <c r="I6789" s="9" t="s">
        <v>278</v>
      </c>
      <c r="J6789" s="9" t="s">
        <v>278</v>
      </c>
      <c r="K6789" s="9">
        <v>67.500000000003638</v>
      </c>
      <c r="L6789" s="9">
        <v>270</v>
      </c>
      <c r="M6789" s="9"/>
      <c r="O6789" s="67">
        <v>337.50000000000364</v>
      </c>
      <c r="T6789"/>
      <c r="U6789" s="273"/>
      <c r="V6789" s="63"/>
      <c r="W6789" s="283"/>
      <c r="X6789" s="317"/>
      <c r="Y6789" s="63"/>
      <c r="AA6789" s="50">
        <v>8</v>
      </c>
    </row>
    <row r="6790" spans="1:27" ht="15">
      <c r="A6790" s="28" t="s">
        <v>858</v>
      </c>
      <c r="B6790" s="63" t="s">
        <v>2542</v>
      </c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211">
        <v>328.5</v>
      </c>
      <c r="M6790" s="211"/>
      <c r="N6790" s="67"/>
      <c r="O6790" s="67">
        <v>328.5</v>
      </c>
      <c r="Q6790" t="s">
        <v>300</v>
      </c>
      <c r="T6790"/>
      <c r="U6790" s="273"/>
      <c r="V6790" s="63"/>
      <c r="W6790" s="283"/>
      <c r="X6790" s="317"/>
      <c r="Y6790" s="63"/>
      <c r="AA6790" s="50">
        <v>82</v>
      </c>
    </row>
    <row r="6791" spans="1:27" ht="15">
      <c r="A6791" s="28" t="s">
        <v>859</v>
      </c>
      <c r="B6791" s="273" t="s">
        <v>1899</v>
      </c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>
        <v>132.00000000000182</v>
      </c>
      <c r="L6791" s="9">
        <v>173.5</v>
      </c>
      <c r="M6791" s="9"/>
      <c r="O6791" s="67">
        <v>305.50000000000182</v>
      </c>
      <c r="T6791"/>
      <c r="U6791" s="63"/>
      <c r="V6791" s="63"/>
      <c r="W6791" s="265"/>
      <c r="X6791" s="317"/>
      <c r="Y6791" s="63"/>
      <c r="AA6791" s="50">
        <v>32</v>
      </c>
    </row>
    <row r="6792" spans="1:27" ht="15">
      <c r="A6792" s="28" t="s">
        <v>860</v>
      </c>
      <c r="B6792" s="273" t="s">
        <v>1898</v>
      </c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71</v>
      </c>
      <c r="L6792" s="9">
        <v>229</v>
      </c>
      <c r="M6792" s="9"/>
      <c r="O6792" s="67">
        <v>300</v>
      </c>
      <c r="T6792"/>
      <c r="U6792" s="63"/>
      <c r="V6792" s="63"/>
      <c r="W6792" s="283"/>
      <c r="X6792" s="317"/>
      <c r="Y6792" s="63"/>
      <c r="AA6792" s="50">
        <v>89</v>
      </c>
    </row>
    <row r="6793" spans="1:27" ht="15">
      <c r="A6793" s="28" t="s">
        <v>861</v>
      </c>
      <c r="B6793" s="63" t="s">
        <v>2558</v>
      </c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 t="s">
        <v>278</v>
      </c>
      <c r="L6793" s="216">
        <v>296.5</v>
      </c>
      <c r="M6793" s="216"/>
      <c r="N6793" s="67"/>
      <c r="O6793" s="67">
        <v>296.5</v>
      </c>
      <c r="Q6793" t="s">
        <v>292</v>
      </c>
      <c r="T6793"/>
      <c r="U6793" s="63"/>
      <c r="V6793" s="63"/>
      <c r="W6793" s="265"/>
      <c r="X6793" s="317"/>
      <c r="Y6793" s="63"/>
      <c r="AA6793" s="50">
        <v>92</v>
      </c>
    </row>
    <row r="6794" spans="1:27" ht="15">
      <c r="A6794" s="28" t="s">
        <v>862</v>
      </c>
      <c r="B6794" s="63" t="s">
        <v>726</v>
      </c>
      <c r="E6794" s="9" t="s">
        <v>278</v>
      </c>
      <c r="F6794" s="9" t="s">
        <v>278</v>
      </c>
      <c r="G6794" s="9" t="s">
        <v>278</v>
      </c>
      <c r="H6794" s="9">
        <v>134.00000000000728</v>
      </c>
      <c r="I6794" s="9">
        <v>152</v>
      </c>
      <c r="J6794" s="9" t="s">
        <v>278</v>
      </c>
      <c r="K6794" s="9" t="s">
        <v>278</v>
      </c>
      <c r="L6794" s="9" t="s">
        <v>278</v>
      </c>
      <c r="M6794" s="9"/>
      <c r="O6794" s="67">
        <v>286.00000000000728</v>
      </c>
      <c r="T6794"/>
      <c r="U6794" s="273"/>
      <c r="V6794" s="63"/>
      <c r="W6794" s="283"/>
      <c r="X6794" s="317"/>
      <c r="Y6794" s="63"/>
      <c r="AA6794" s="50">
        <v>29</v>
      </c>
    </row>
    <row r="6795" spans="1:27" ht="15">
      <c r="A6795" s="28" t="s">
        <v>863</v>
      </c>
      <c r="B6795" s="28" t="s">
        <v>701</v>
      </c>
      <c r="E6795" s="9" t="s">
        <v>278</v>
      </c>
      <c r="F6795" s="9" t="s">
        <v>278</v>
      </c>
      <c r="G6795" s="9" t="s">
        <v>278</v>
      </c>
      <c r="H6795" s="9">
        <v>140.00000000000182</v>
      </c>
      <c r="I6795" s="9">
        <v>146</v>
      </c>
      <c r="J6795" s="9" t="s">
        <v>278</v>
      </c>
      <c r="K6795" s="9" t="s">
        <v>278</v>
      </c>
      <c r="L6795" s="9" t="s">
        <v>278</v>
      </c>
      <c r="M6795" s="9"/>
      <c r="O6795" s="67">
        <v>286.00000000000182</v>
      </c>
      <c r="T6795"/>
      <c r="U6795" s="63"/>
      <c r="V6795" s="63"/>
      <c r="W6795" s="265"/>
      <c r="X6795" s="317"/>
      <c r="Y6795" s="63"/>
      <c r="AA6795" s="50">
        <v>64</v>
      </c>
    </row>
    <row r="6796" spans="1:27" ht="15">
      <c r="A6796" s="28" t="s">
        <v>864</v>
      </c>
      <c r="B6796" s="63" t="s">
        <v>2555</v>
      </c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216">
        <v>284</v>
      </c>
      <c r="M6796" s="216"/>
      <c r="N6796" s="67"/>
      <c r="O6796" s="67">
        <v>284</v>
      </c>
      <c r="Q6796" t="s">
        <v>288</v>
      </c>
      <c r="T6796"/>
      <c r="U6796" s="273"/>
      <c r="V6796" s="63"/>
      <c r="W6796" s="282"/>
      <c r="X6796" s="317"/>
      <c r="Y6796" s="63"/>
      <c r="AA6796" s="50">
        <v>62</v>
      </c>
    </row>
    <row r="6797" spans="1:27" ht="15">
      <c r="A6797" s="28" t="s">
        <v>865</v>
      </c>
      <c r="B6797" s="273" t="s">
        <v>1905</v>
      </c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>
        <v>64.999999999998181</v>
      </c>
      <c r="L6797" s="9">
        <v>219</v>
      </c>
      <c r="M6797" s="9"/>
      <c r="O6797" s="67">
        <v>283.99999999999818</v>
      </c>
      <c r="T6797"/>
      <c r="U6797" s="63"/>
      <c r="V6797" s="63"/>
      <c r="W6797" s="283"/>
      <c r="X6797" s="317"/>
      <c r="Y6797" s="63"/>
      <c r="AA6797" s="50">
        <v>95</v>
      </c>
    </row>
    <row r="6798" spans="1:27" ht="15">
      <c r="A6798" s="28" t="s">
        <v>866</v>
      </c>
      <c r="B6798" s="273" t="s">
        <v>1900</v>
      </c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>
        <v>80.500000000001819</v>
      </c>
      <c r="L6798" s="9">
        <v>202.5</v>
      </c>
      <c r="M6798" s="9"/>
      <c r="O6798" s="67">
        <v>283.00000000000182</v>
      </c>
      <c r="T6798"/>
      <c r="U6798" s="63"/>
      <c r="V6798" s="63"/>
      <c r="W6798" s="265"/>
      <c r="X6798" s="317"/>
      <c r="Y6798" s="63"/>
      <c r="AA6798" s="50">
        <v>94</v>
      </c>
    </row>
    <row r="6799" spans="1:27" ht="15">
      <c r="A6799" s="28" t="s">
        <v>867</v>
      </c>
      <c r="B6799" s="273" t="s">
        <v>2726</v>
      </c>
      <c r="E6799" s="9" t="s">
        <v>278</v>
      </c>
      <c r="F6799" s="9" t="s">
        <v>278</v>
      </c>
      <c r="G6799" s="9" t="s">
        <v>278</v>
      </c>
      <c r="H6799" s="9" t="s">
        <v>278</v>
      </c>
      <c r="I6799" s="9" t="s">
        <v>278</v>
      </c>
      <c r="J6799" s="9" t="s">
        <v>278</v>
      </c>
      <c r="K6799" s="9">
        <v>30.5</v>
      </c>
      <c r="L6799" s="9">
        <v>250.5</v>
      </c>
      <c r="M6799" s="9"/>
      <c r="O6799" s="67">
        <v>281</v>
      </c>
      <c r="T6799"/>
      <c r="U6799" s="63"/>
      <c r="V6799" s="63"/>
      <c r="W6799" s="283"/>
      <c r="X6799" s="317"/>
      <c r="Y6799" s="63"/>
      <c r="AA6799" s="50">
        <v>41</v>
      </c>
    </row>
    <row r="6800" spans="1:27" ht="15">
      <c r="A6800" s="28" t="s">
        <v>868</v>
      </c>
      <c r="B6800" s="273" t="s">
        <v>1902</v>
      </c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>
        <v>107.5</v>
      </c>
      <c r="L6800" s="9">
        <v>172.5</v>
      </c>
      <c r="M6800" s="9"/>
      <c r="O6800" s="67">
        <v>280</v>
      </c>
      <c r="T6800"/>
      <c r="U6800" s="63"/>
      <c r="V6800" s="63"/>
      <c r="W6800" s="282"/>
      <c r="X6800" s="317"/>
      <c r="Y6800" s="63"/>
      <c r="AA6800" s="50">
        <v>2</v>
      </c>
    </row>
    <row r="6801" spans="1:27" ht="15">
      <c r="A6801" s="28" t="s">
        <v>869</v>
      </c>
      <c r="B6801" s="63" t="s">
        <v>2559</v>
      </c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216">
        <v>278</v>
      </c>
      <c r="M6801" s="216"/>
      <c r="N6801" s="67"/>
      <c r="O6801" s="67">
        <v>278</v>
      </c>
      <c r="Q6801" t="s">
        <v>293</v>
      </c>
      <c r="T6801"/>
      <c r="U6801" s="63"/>
      <c r="V6801" s="63"/>
      <c r="W6801" s="283"/>
      <c r="X6801" s="317"/>
      <c r="Y6801" s="63"/>
      <c r="AA6801" s="50">
        <v>68</v>
      </c>
    </row>
    <row r="6802" spans="1:27" ht="15">
      <c r="A6802" s="28" t="s">
        <v>870</v>
      </c>
      <c r="B6802" s="63" t="s">
        <v>2556</v>
      </c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 t="s">
        <v>278</v>
      </c>
      <c r="L6802" s="9">
        <v>269.5</v>
      </c>
      <c r="M6802" s="9"/>
      <c r="N6802" s="67"/>
      <c r="O6802" s="67">
        <v>269.5</v>
      </c>
      <c r="T6802"/>
      <c r="U6802" s="28"/>
      <c r="V6802" s="63"/>
      <c r="W6802" s="283"/>
      <c r="X6802" s="317"/>
      <c r="Y6802" s="63"/>
      <c r="AA6802" s="50">
        <v>51</v>
      </c>
    </row>
    <row r="6803" spans="1:27" ht="15">
      <c r="A6803" s="28" t="s">
        <v>871</v>
      </c>
      <c r="B6803" s="63" t="s">
        <v>2546</v>
      </c>
      <c r="E6803" s="9" t="s">
        <v>278</v>
      </c>
      <c r="F6803" s="9" t="s">
        <v>278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>
        <v>267</v>
      </c>
      <c r="M6803" s="9"/>
      <c r="N6803" s="67"/>
      <c r="O6803" s="67">
        <v>267</v>
      </c>
      <c r="T6803"/>
      <c r="U6803" s="273"/>
      <c r="V6803" s="63"/>
      <c r="W6803" s="283"/>
      <c r="X6803" s="317"/>
      <c r="Y6803" s="63"/>
      <c r="AA6803" s="50">
        <v>42</v>
      </c>
    </row>
    <row r="6804" spans="1:27" ht="15">
      <c r="A6804" s="28" t="s">
        <v>872</v>
      </c>
      <c r="B6804" s="63" t="s">
        <v>2554</v>
      </c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255</v>
      </c>
      <c r="M6804" s="9"/>
      <c r="N6804" s="67"/>
      <c r="O6804" s="67">
        <v>255</v>
      </c>
      <c r="T6804"/>
      <c r="U6804" s="218"/>
      <c r="V6804" s="63"/>
      <c r="W6804" s="283"/>
      <c r="X6804" s="317"/>
      <c r="Y6804" s="63"/>
      <c r="AA6804" s="50">
        <v>58</v>
      </c>
    </row>
    <row r="6805" spans="1:27" ht="15">
      <c r="A6805" s="28" t="s">
        <v>873</v>
      </c>
      <c r="B6805" s="63" t="s">
        <v>2543</v>
      </c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254.5</v>
      </c>
      <c r="M6805" s="9"/>
      <c r="N6805" s="67"/>
      <c r="O6805" s="67">
        <v>254.5</v>
      </c>
      <c r="T6805"/>
      <c r="U6805" s="273"/>
      <c r="V6805" s="63"/>
      <c r="W6805" s="283"/>
      <c r="X6805" s="317"/>
      <c r="Y6805" s="63"/>
      <c r="AA6805" s="50">
        <v>39</v>
      </c>
    </row>
    <row r="6806" spans="1:27" ht="15">
      <c r="A6806" s="28" t="s">
        <v>874</v>
      </c>
      <c r="B6806" s="63" t="s">
        <v>180</v>
      </c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 t="s">
        <v>278</v>
      </c>
      <c r="L6806" s="9">
        <v>245</v>
      </c>
      <c r="M6806" s="9"/>
      <c r="N6806" s="67"/>
      <c r="O6806" s="67">
        <v>245</v>
      </c>
      <c r="T6806"/>
      <c r="U6806" s="63"/>
      <c r="V6806" s="63"/>
      <c r="W6806" s="265"/>
      <c r="X6806" s="317"/>
      <c r="Y6806" s="63"/>
      <c r="AA6806" s="50">
        <v>65</v>
      </c>
    </row>
    <row r="6807" spans="1:27" ht="15">
      <c r="A6807" s="28" t="s">
        <v>875</v>
      </c>
      <c r="B6807" s="63" t="s">
        <v>2568</v>
      </c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244.5</v>
      </c>
      <c r="M6807" s="9"/>
      <c r="N6807" s="67"/>
      <c r="O6807" s="67">
        <v>244.5</v>
      </c>
      <c r="T6807"/>
      <c r="U6807" s="63"/>
      <c r="V6807" s="63"/>
      <c r="W6807" s="265"/>
      <c r="X6807" s="317"/>
      <c r="Y6807" s="63"/>
      <c r="AA6807" s="50">
        <v>56</v>
      </c>
    </row>
    <row r="6808" spans="1:27" ht="15">
      <c r="A6808" s="28" t="s">
        <v>876</v>
      </c>
      <c r="B6808" s="63" t="s">
        <v>2566</v>
      </c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9" t="s">
        <v>278</v>
      </c>
      <c r="K6808" s="9" t="s">
        <v>278</v>
      </c>
      <c r="L6808" s="9">
        <v>242.5</v>
      </c>
      <c r="M6808" s="9"/>
      <c r="N6808" s="67"/>
      <c r="O6808" s="67">
        <v>242.5</v>
      </c>
      <c r="T6808"/>
      <c r="U6808" s="218"/>
      <c r="V6808" s="63"/>
      <c r="W6808" s="283"/>
      <c r="X6808" s="317"/>
      <c r="Y6808" s="63"/>
      <c r="AA6808" s="50">
        <v>56</v>
      </c>
    </row>
    <row r="6809" spans="1:27" ht="15">
      <c r="A6809" s="28" t="s">
        <v>877</v>
      </c>
      <c r="B6809" s="63" t="s">
        <v>2549</v>
      </c>
      <c r="E6809" s="9" t="s">
        <v>278</v>
      </c>
      <c r="F6809" s="9" t="s">
        <v>278</v>
      </c>
      <c r="G6809" s="9" t="s">
        <v>278</v>
      </c>
      <c r="H6809" s="9" t="s">
        <v>278</v>
      </c>
      <c r="I6809" s="9" t="s">
        <v>278</v>
      </c>
      <c r="J6809" s="9" t="s">
        <v>278</v>
      </c>
      <c r="K6809" s="9" t="s">
        <v>278</v>
      </c>
      <c r="L6809" s="9">
        <v>238.5</v>
      </c>
      <c r="M6809" s="9"/>
      <c r="N6809" s="67"/>
      <c r="O6809" s="67">
        <v>238.5</v>
      </c>
      <c r="T6809"/>
      <c r="U6809" s="28"/>
      <c r="V6809" s="63"/>
      <c r="W6809" s="283"/>
      <c r="X6809" s="317"/>
      <c r="Y6809" s="63"/>
      <c r="AA6809" s="50">
        <v>82</v>
      </c>
    </row>
    <row r="6810" spans="1:27" ht="15">
      <c r="A6810" s="28" t="s">
        <v>878</v>
      </c>
      <c r="B6810" s="63" t="s">
        <v>2564</v>
      </c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232.5</v>
      </c>
      <c r="M6810" s="9"/>
      <c r="N6810" s="67"/>
      <c r="O6810" s="67">
        <v>232.5</v>
      </c>
      <c r="T6810"/>
      <c r="U6810" s="63"/>
      <c r="V6810" s="63"/>
      <c r="W6810" s="283"/>
      <c r="X6810" s="317"/>
      <c r="Y6810" s="63"/>
      <c r="AA6810" s="50">
        <v>24</v>
      </c>
    </row>
    <row r="6811" spans="1:27" ht="15">
      <c r="A6811" s="28" t="s">
        <v>879</v>
      </c>
      <c r="B6811" s="63" t="s">
        <v>2550</v>
      </c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231</v>
      </c>
      <c r="M6811" s="9"/>
      <c r="N6811" s="67"/>
      <c r="O6811" s="67">
        <v>231</v>
      </c>
      <c r="T6811"/>
      <c r="U6811" s="273"/>
      <c r="V6811" s="63"/>
      <c r="W6811" s="282"/>
      <c r="X6811" s="317"/>
      <c r="Y6811" s="63"/>
      <c r="AA6811" s="50">
        <v>4</v>
      </c>
    </row>
    <row r="6812" spans="1:27" ht="15">
      <c r="A6812" s="28" t="s">
        <v>880</v>
      </c>
      <c r="B6812" s="63" t="s">
        <v>179</v>
      </c>
      <c r="E6812" s="216">
        <v>227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 t="s">
        <v>278</v>
      </c>
      <c r="M6812" s="9"/>
      <c r="O6812" s="67">
        <v>227</v>
      </c>
      <c r="Q6812" t="s">
        <v>297</v>
      </c>
      <c r="T6812" s="3"/>
      <c r="U6812" s="273"/>
      <c r="V6812" s="63"/>
      <c r="W6812" s="283"/>
      <c r="X6812" s="317"/>
      <c r="Y6812" s="63"/>
      <c r="AA6812" s="50">
        <v>20</v>
      </c>
    </row>
    <row r="6813" spans="1:27" ht="15">
      <c r="A6813" s="28" t="s">
        <v>2231</v>
      </c>
      <c r="B6813" s="63" t="s">
        <v>2547</v>
      </c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227</v>
      </c>
      <c r="M6813" s="9"/>
      <c r="N6813" s="67"/>
      <c r="O6813" s="67">
        <v>227</v>
      </c>
      <c r="T6813"/>
    </row>
    <row r="6814" spans="1:27" ht="15">
      <c r="A6814" s="28" t="s">
        <v>2516</v>
      </c>
      <c r="B6814" s="273" t="s">
        <v>1889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>
        <v>136</v>
      </c>
      <c r="K6814" s="9">
        <v>87.999999999992724</v>
      </c>
      <c r="L6814" s="9" t="s">
        <v>278</v>
      </c>
      <c r="M6814" s="9"/>
      <c r="O6814" s="67">
        <v>223.99999999999272</v>
      </c>
      <c r="T6814"/>
    </row>
    <row r="6815" spans="1:27" ht="15">
      <c r="A6815" s="28" t="s">
        <v>2517</v>
      </c>
      <c r="B6815" s="205" t="s">
        <v>1551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>
        <v>146.99999999999636</v>
      </c>
      <c r="J6815" s="9">
        <v>76.000000000003638</v>
      </c>
      <c r="K6815" s="9" t="s">
        <v>278</v>
      </c>
      <c r="L6815" s="9" t="s">
        <v>278</v>
      </c>
      <c r="M6815" s="9"/>
      <c r="O6815" s="67">
        <v>223</v>
      </c>
      <c r="T6815"/>
    </row>
    <row r="6816" spans="1:27" ht="15">
      <c r="A6816" s="28" t="s">
        <v>2518</v>
      </c>
      <c r="B6816" s="63" t="s">
        <v>2553</v>
      </c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>
        <v>222</v>
      </c>
      <c r="M6816" s="9"/>
      <c r="N6816" s="67"/>
      <c r="O6816" s="67">
        <v>222</v>
      </c>
      <c r="T6816"/>
    </row>
    <row r="6817" spans="1:20" ht="15">
      <c r="A6817" s="28" t="s">
        <v>2519</v>
      </c>
      <c r="B6817" s="205" t="s">
        <v>1554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216">
        <v>218.00000000000364</v>
      </c>
      <c r="J6817" s="9" t="s">
        <v>278</v>
      </c>
      <c r="K6817" s="9" t="s">
        <v>278</v>
      </c>
      <c r="L6817" s="9" t="s">
        <v>278</v>
      </c>
      <c r="M6817" s="9"/>
      <c r="O6817" s="67">
        <v>218.00000000000364</v>
      </c>
      <c r="Q6817" t="s">
        <v>288</v>
      </c>
      <c r="T6817"/>
    </row>
    <row r="6818" spans="1:20" ht="15">
      <c r="A6818" s="28" t="s">
        <v>2520</v>
      </c>
      <c r="B6818" s="205" t="s">
        <v>1581</v>
      </c>
      <c r="C6818" s="3"/>
      <c r="D6818" s="3"/>
      <c r="E6818" s="9" t="s">
        <v>278</v>
      </c>
      <c r="F6818" s="9" t="s">
        <v>278</v>
      </c>
      <c r="G6818" s="9" t="s">
        <v>278</v>
      </c>
      <c r="H6818" s="9" t="s">
        <v>278</v>
      </c>
      <c r="I6818" s="9">
        <v>217.50000000000182</v>
      </c>
      <c r="J6818" s="9" t="s">
        <v>278</v>
      </c>
      <c r="K6818" s="9" t="s">
        <v>278</v>
      </c>
      <c r="L6818" s="9" t="s">
        <v>278</v>
      </c>
      <c r="M6818" s="9"/>
      <c r="O6818" s="67">
        <v>217.50000000000182</v>
      </c>
      <c r="T6818"/>
    </row>
    <row r="6819" spans="1:20" ht="15">
      <c r="A6819" s="28" t="s">
        <v>2521</v>
      </c>
      <c r="B6819" s="63" t="s">
        <v>2560</v>
      </c>
      <c r="E6819" s="9" t="s">
        <v>278</v>
      </c>
      <c r="F6819" s="9" t="s">
        <v>278</v>
      </c>
      <c r="G6819" s="9" t="s">
        <v>278</v>
      </c>
      <c r="H6819" s="9" t="s">
        <v>278</v>
      </c>
      <c r="I6819" s="9" t="s">
        <v>278</v>
      </c>
      <c r="J6819" s="9" t="s">
        <v>278</v>
      </c>
      <c r="K6819" s="9" t="s">
        <v>278</v>
      </c>
      <c r="L6819" s="9">
        <v>213</v>
      </c>
      <c r="M6819" s="9"/>
      <c r="N6819" s="67"/>
      <c r="O6819" s="67">
        <v>213</v>
      </c>
      <c r="T6819"/>
    </row>
    <row r="6820" spans="1:20" ht="15">
      <c r="A6820" s="28" t="s">
        <v>2522</v>
      </c>
      <c r="B6820" s="63" t="s">
        <v>2551</v>
      </c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213</v>
      </c>
      <c r="M6820" s="9"/>
      <c r="N6820" s="67"/>
      <c r="O6820" s="67">
        <v>213</v>
      </c>
      <c r="T6820"/>
    </row>
    <row r="6821" spans="1:20" ht="15">
      <c r="A6821" s="28" t="s">
        <v>2523</v>
      </c>
      <c r="B6821" s="63" t="s">
        <v>2552</v>
      </c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210.5</v>
      </c>
      <c r="M6821" s="9"/>
      <c r="N6821" s="67"/>
      <c r="O6821" s="67">
        <v>210.5</v>
      </c>
      <c r="T6821"/>
    </row>
    <row r="6822" spans="1:20" ht="15">
      <c r="A6822" s="28" t="s">
        <v>2524</v>
      </c>
      <c r="B6822" s="273" t="s">
        <v>2540</v>
      </c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207.5</v>
      </c>
      <c r="M6822" s="9"/>
      <c r="N6822" s="67"/>
      <c r="O6822" s="67">
        <v>207.5</v>
      </c>
      <c r="T6822"/>
    </row>
    <row r="6823" spans="1:20" ht="15">
      <c r="A6823" s="28" t="s">
        <v>2525</v>
      </c>
      <c r="B6823" s="63" t="s">
        <v>2544</v>
      </c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198.5</v>
      </c>
      <c r="M6823" s="9"/>
      <c r="N6823" s="67"/>
      <c r="O6823" s="67">
        <v>198.5</v>
      </c>
      <c r="T6823"/>
    </row>
    <row r="6824" spans="1:20" ht="15">
      <c r="A6824" s="28" t="s">
        <v>2526</v>
      </c>
      <c r="B6824" s="63" t="s">
        <v>2563</v>
      </c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197.5</v>
      </c>
      <c r="M6824" s="9"/>
      <c r="N6824" s="67"/>
      <c r="O6824" s="67">
        <v>197.5</v>
      </c>
      <c r="T6824"/>
    </row>
    <row r="6825" spans="1:20" ht="15">
      <c r="A6825" s="28" t="s">
        <v>2527</v>
      </c>
      <c r="B6825" s="63" t="s">
        <v>2567</v>
      </c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 t="s">
        <v>278</v>
      </c>
      <c r="L6825" s="9">
        <v>194</v>
      </c>
      <c r="M6825" s="9"/>
      <c r="N6825" s="67"/>
      <c r="O6825" s="67">
        <v>194</v>
      </c>
      <c r="T6825"/>
    </row>
    <row r="6826" spans="1:20" ht="15">
      <c r="A6826" s="28" t="s">
        <v>2528</v>
      </c>
      <c r="B6826" s="63" t="s">
        <v>2548</v>
      </c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9" t="s">
        <v>278</v>
      </c>
      <c r="K6826" s="9" t="s">
        <v>278</v>
      </c>
      <c r="L6826" s="9">
        <v>181.5</v>
      </c>
      <c r="M6826" s="9"/>
      <c r="N6826" s="67"/>
      <c r="O6826" s="67">
        <v>181.5</v>
      </c>
      <c r="T6826"/>
    </row>
    <row r="6827" spans="1:20" ht="15">
      <c r="A6827" s="28" t="s">
        <v>2529</v>
      </c>
      <c r="B6827" s="205" t="s">
        <v>1557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>
        <v>174.99999999999818</v>
      </c>
      <c r="J6827" s="9" t="s">
        <v>278</v>
      </c>
      <c r="K6827" s="9" t="s">
        <v>278</v>
      </c>
      <c r="L6827" s="9" t="s">
        <v>278</v>
      </c>
      <c r="M6827" s="9"/>
      <c r="O6827" s="67">
        <v>174.99999999999818</v>
      </c>
      <c r="T6827"/>
    </row>
    <row r="6828" spans="1:20" ht="15">
      <c r="A6828" s="28" t="s">
        <v>2530</v>
      </c>
      <c r="B6828" s="218" t="s">
        <v>1547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>
        <v>172.5</v>
      </c>
      <c r="J6828" s="9" t="s">
        <v>278</v>
      </c>
      <c r="K6828" s="9" t="s">
        <v>278</v>
      </c>
      <c r="L6828" s="9" t="s">
        <v>278</v>
      </c>
      <c r="M6828" s="9"/>
      <c r="O6828" s="67">
        <v>172.5</v>
      </c>
      <c r="T6828"/>
    </row>
    <row r="6829" spans="1:20" ht="15">
      <c r="A6829" s="28" t="s">
        <v>2531</v>
      </c>
      <c r="B6829" s="205" t="s">
        <v>1564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>
        <v>166.99999999999818</v>
      </c>
      <c r="J6829" s="9" t="s">
        <v>278</v>
      </c>
      <c r="K6829" s="9" t="s">
        <v>278</v>
      </c>
      <c r="L6829" s="9" t="s">
        <v>278</v>
      </c>
      <c r="M6829" s="9"/>
      <c r="O6829" s="67">
        <v>166.99999999999818</v>
      </c>
      <c r="T6829"/>
    </row>
    <row r="6830" spans="1:20" ht="15">
      <c r="A6830" s="28" t="s">
        <v>2532</v>
      </c>
      <c r="B6830" s="273" t="s">
        <v>1884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>
        <v>151.49999999999636</v>
      </c>
      <c r="K6830" s="9" t="s">
        <v>278</v>
      </c>
      <c r="L6830" s="9" t="s">
        <v>278</v>
      </c>
      <c r="M6830" s="9"/>
      <c r="O6830" s="67">
        <v>151.49999999999636</v>
      </c>
      <c r="T6830"/>
    </row>
    <row r="6831" spans="1:20" ht="15">
      <c r="A6831" s="28" t="s">
        <v>2533</v>
      </c>
      <c r="B6831" s="63" t="s">
        <v>731</v>
      </c>
      <c r="E6831" s="9" t="s">
        <v>278</v>
      </c>
      <c r="F6831" s="9" t="s">
        <v>278</v>
      </c>
      <c r="G6831" s="9" t="s">
        <v>278</v>
      </c>
      <c r="H6831" s="9">
        <v>148.99999999999636</v>
      </c>
      <c r="I6831" s="9" t="s">
        <v>278</v>
      </c>
      <c r="J6831" s="9" t="s">
        <v>278</v>
      </c>
      <c r="K6831" s="9" t="s">
        <v>278</v>
      </c>
      <c r="L6831" s="9" t="s">
        <v>278</v>
      </c>
      <c r="M6831" s="9"/>
      <c r="O6831" s="67">
        <v>148.99999999999636</v>
      </c>
      <c r="T6831"/>
    </row>
    <row r="6832" spans="1:20" ht="15">
      <c r="A6832" s="28" t="s">
        <v>2534</v>
      </c>
      <c r="B6832" s="63" t="s">
        <v>2557</v>
      </c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>
        <v>148</v>
      </c>
      <c r="M6832" s="9"/>
      <c r="N6832" s="67"/>
      <c r="O6832" s="67">
        <v>148</v>
      </c>
      <c r="T6832"/>
    </row>
    <row r="6833" spans="1:20" ht="15">
      <c r="A6833" s="28" t="s">
        <v>2535</v>
      </c>
      <c r="B6833" s="273" t="s">
        <v>2541</v>
      </c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>
        <v>141</v>
      </c>
      <c r="M6833" s="9"/>
      <c r="N6833" s="67"/>
      <c r="O6833" s="67">
        <v>141</v>
      </c>
      <c r="T6833"/>
    </row>
    <row r="6834" spans="1:20" ht="15">
      <c r="A6834" s="28" t="s">
        <v>2536</v>
      </c>
      <c r="B6834" s="63" t="s">
        <v>2545</v>
      </c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>
        <v>139.5</v>
      </c>
      <c r="M6834" s="9"/>
      <c r="N6834" s="67"/>
      <c r="O6834" s="67">
        <v>139.5</v>
      </c>
      <c r="T6834"/>
    </row>
    <row r="6835" spans="1:20" ht="15">
      <c r="A6835" s="28" t="s">
        <v>2537</v>
      </c>
      <c r="B6835" s="63" t="s">
        <v>164</v>
      </c>
      <c r="E6835" s="9" t="s">
        <v>278</v>
      </c>
      <c r="F6835" s="9" t="s">
        <v>278</v>
      </c>
      <c r="G6835" s="9">
        <v>110.50000000000364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9"/>
      <c r="O6835" s="67">
        <v>110.50000000000364</v>
      </c>
      <c r="T6835"/>
    </row>
    <row r="6836" spans="1:20" ht="15">
      <c r="A6836" s="28" t="s">
        <v>2538</v>
      </c>
      <c r="B6836" s="273" t="s">
        <v>1904</v>
      </c>
      <c r="E6836" s="9" t="s">
        <v>278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>
        <v>102</v>
      </c>
      <c r="L6836" s="9" t="s">
        <v>278</v>
      </c>
      <c r="M6836" s="9"/>
      <c r="O6836" s="67">
        <v>102</v>
      </c>
      <c r="T6836"/>
    </row>
    <row r="6837" spans="1:20" ht="15">
      <c r="A6837" s="28" t="s">
        <v>2539</v>
      </c>
      <c r="B6837" s="273" t="s">
        <v>1926</v>
      </c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>
        <v>94.000000000005457</v>
      </c>
      <c r="L6837" s="9" t="s">
        <v>278</v>
      </c>
      <c r="M6837" s="9"/>
      <c r="O6837" s="67">
        <v>94.000000000005457</v>
      </c>
      <c r="T6837"/>
    </row>
    <row r="6838" spans="1:20" ht="15">
      <c r="A6838" s="28" t="s">
        <v>2687</v>
      </c>
      <c r="B6838" s="205" t="s">
        <v>1556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>
        <v>89.000000000003638</v>
      </c>
      <c r="J6838" s="9" t="s">
        <v>278</v>
      </c>
      <c r="K6838" s="9" t="s">
        <v>278</v>
      </c>
      <c r="L6838" s="9" t="s">
        <v>278</v>
      </c>
      <c r="M6838" s="9"/>
      <c r="O6838" s="67">
        <v>89.000000000003638</v>
      </c>
      <c r="T6838"/>
    </row>
    <row r="6839" spans="1:20" ht="15">
      <c r="A6839" s="28" t="s">
        <v>2688</v>
      </c>
      <c r="B6839" s="63" t="s">
        <v>741</v>
      </c>
      <c r="E6839" s="9" t="s">
        <v>278</v>
      </c>
      <c r="F6839" s="9" t="s">
        <v>278</v>
      </c>
      <c r="G6839" s="9" t="s">
        <v>278</v>
      </c>
      <c r="H6839" s="9">
        <v>57.999999999998181</v>
      </c>
      <c r="I6839" s="9" t="s">
        <v>278</v>
      </c>
      <c r="J6839" s="9" t="s">
        <v>278</v>
      </c>
      <c r="K6839" s="9" t="s">
        <v>278</v>
      </c>
      <c r="L6839" s="9" t="s">
        <v>278</v>
      </c>
      <c r="M6839" s="9"/>
      <c r="O6839" s="67">
        <v>57.999999999998181</v>
      </c>
      <c r="T6839"/>
    </row>
    <row r="6840" spans="1:20" ht="15">
      <c r="A6840" s="28" t="s">
        <v>2689</v>
      </c>
      <c r="B6840" s="273" t="s">
        <v>1903</v>
      </c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>
        <v>19.999999999998181</v>
      </c>
      <c r="L6840" s="9" t="s">
        <v>278</v>
      </c>
      <c r="M6840" s="9"/>
      <c r="O6840" s="67">
        <v>19.999999999998181</v>
      </c>
      <c r="T6840"/>
    </row>
    <row r="6841" spans="1:20" ht="14.25">
      <c r="A6841" s="291" t="s">
        <v>3944</v>
      </c>
      <c r="B6841" s="63" t="s">
        <v>4006</v>
      </c>
      <c r="C6841" s="3"/>
      <c r="D6841" s="3"/>
      <c r="L6841" s="69"/>
      <c r="M6841" s="69"/>
      <c r="N6841"/>
      <c r="T6841"/>
    </row>
    <row r="6842" spans="1:20" ht="14.25">
      <c r="A6842" s="291" t="s">
        <v>3945</v>
      </c>
      <c r="B6842" s="63" t="s">
        <v>4007</v>
      </c>
      <c r="C6842" s="3"/>
      <c r="D6842" s="3"/>
      <c r="L6842" s="69"/>
      <c r="M6842" s="69"/>
      <c r="N6842"/>
      <c r="T6842"/>
    </row>
    <row r="6843" spans="1:20" ht="14.25">
      <c r="A6843" s="291" t="s">
        <v>3946</v>
      </c>
      <c r="B6843" s="63" t="s">
        <v>4008</v>
      </c>
      <c r="C6843" s="3"/>
      <c r="D6843" s="3"/>
      <c r="L6843" s="69"/>
      <c r="M6843" s="69"/>
      <c r="N6843"/>
      <c r="T6843"/>
    </row>
    <row r="6844" spans="1:20" ht="14.25">
      <c r="A6844" s="291" t="s">
        <v>3947</v>
      </c>
      <c r="B6844" s="63" t="s">
        <v>4009</v>
      </c>
      <c r="C6844" s="3"/>
      <c r="D6844" s="3"/>
      <c r="L6844" s="69"/>
      <c r="M6844" s="69"/>
      <c r="N6844"/>
      <c r="T6844"/>
    </row>
    <row r="6845" spans="1:20" ht="14.25">
      <c r="A6845" s="291" t="s">
        <v>3948</v>
      </c>
      <c r="B6845" s="63" t="s">
        <v>4010</v>
      </c>
      <c r="C6845" s="3"/>
      <c r="D6845" s="3"/>
      <c r="L6845" s="69"/>
      <c r="M6845" s="69"/>
      <c r="N6845"/>
      <c r="T6845"/>
    </row>
    <row r="6846" spans="1:20" ht="14.25">
      <c r="A6846" s="291" t="s">
        <v>3949</v>
      </c>
      <c r="B6846" s="63" t="s">
        <v>4011</v>
      </c>
      <c r="C6846" s="3"/>
      <c r="D6846" s="3"/>
      <c r="L6846" s="69"/>
      <c r="M6846" s="69"/>
      <c r="N6846"/>
      <c r="T6846"/>
    </row>
    <row r="6847" spans="1:20" ht="14.25">
      <c r="A6847" s="291" t="s">
        <v>3950</v>
      </c>
      <c r="B6847" s="63" t="s">
        <v>4012</v>
      </c>
      <c r="C6847" s="3"/>
      <c r="D6847" s="3"/>
      <c r="L6847" s="69"/>
      <c r="M6847" s="69"/>
      <c r="N6847"/>
      <c r="T6847"/>
    </row>
    <row r="6848" spans="1:20" ht="14.25">
      <c r="A6848" s="291" t="s">
        <v>3951</v>
      </c>
      <c r="B6848" s="63" t="s">
        <v>4013</v>
      </c>
      <c r="C6848" s="3"/>
      <c r="D6848" s="3"/>
      <c r="L6848" s="69"/>
      <c r="M6848" s="69"/>
      <c r="N6848"/>
      <c r="T6848"/>
    </row>
    <row r="6849" spans="1:20" ht="14.25">
      <c r="A6849" s="291" t="s">
        <v>3952</v>
      </c>
      <c r="B6849" s="63" t="s">
        <v>4014</v>
      </c>
      <c r="C6849" s="3"/>
      <c r="D6849" s="3"/>
      <c r="L6849" s="69"/>
      <c r="M6849" s="69"/>
      <c r="N6849"/>
      <c r="T6849"/>
    </row>
    <row r="6850" spans="1:20" ht="14.25">
      <c r="A6850" s="291" t="s">
        <v>3953</v>
      </c>
      <c r="B6850" s="63" t="s">
        <v>4033</v>
      </c>
      <c r="C6850" s="3"/>
      <c r="D6850" s="3"/>
      <c r="L6850" s="69"/>
      <c r="M6850" s="69"/>
      <c r="N6850"/>
      <c r="T6850"/>
    </row>
    <row r="6851" spans="1:20" ht="14.25">
      <c r="A6851" s="291" t="s">
        <v>3954</v>
      </c>
      <c r="B6851" s="63" t="s">
        <v>4015</v>
      </c>
      <c r="C6851" s="3"/>
      <c r="D6851" s="3"/>
      <c r="L6851" s="69"/>
      <c r="M6851" s="69"/>
      <c r="N6851"/>
      <c r="T6851"/>
    </row>
    <row r="6852" spans="1:20" ht="14.25">
      <c r="A6852" s="291" t="s">
        <v>3955</v>
      </c>
      <c r="B6852" s="63" t="s">
        <v>4016</v>
      </c>
      <c r="C6852" s="3"/>
      <c r="D6852" s="3"/>
      <c r="L6852" s="69"/>
      <c r="M6852" s="69"/>
      <c r="N6852"/>
      <c r="T6852"/>
    </row>
    <row r="6853" spans="1:20" ht="14.25">
      <c r="A6853" s="291" t="s">
        <v>3956</v>
      </c>
      <c r="B6853" s="63" t="s">
        <v>4017</v>
      </c>
      <c r="C6853" s="3"/>
      <c r="D6853" s="3"/>
      <c r="L6853" s="69"/>
      <c r="M6853" s="69"/>
      <c r="N6853"/>
      <c r="T6853"/>
    </row>
    <row r="6854" spans="1:20" ht="14.25">
      <c r="A6854" s="291" t="s">
        <v>3957</v>
      </c>
      <c r="B6854" s="63" t="s">
        <v>4018</v>
      </c>
      <c r="C6854" s="3"/>
      <c r="D6854" s="3"/>
      <c r="L6854" s="69"/>
      <c r="M6854" s="69"/>
      <c r="N6854"/>
      <c r="T6854"/>
    </row>
    <row r="6855" spans="1:20" ht="14.25">
      <c r="A6855" s="291" t="s">
        <v>3958</v>
      </c>
      <c r="B6855" s="63" t="s">
        <v>4019</v>
      </c>
      <c r="C6855" s="3"/>
      <c r="D6855" s="3"/>
      <c r="L6855" s="69"/>
      <c r="M6855" s="69"/>
      <c r="N6855"/>
      <c r="T6855"/>
    </row>
    <row r="6856" spans="1:20" ht="14.25">
      <c r="A6856" s="291" t="s">
        <v>3959</v>
      </c>
      <c r="B6856" s="63" t="s">
        <v>4020</v>
      </c>
      <c r="C6856" s="3"/>
      <c r="D6856" s="3"/>
      <c r="L6856" s="69"/>
      <c r="M6856" s="69"/>
      <c r="N6856"/>
      <c r="T6856"/>
    </row>
    <row r="6857" spans="1:20" ht="14.25">
      <c r="A6857" s="291" t="s">
        <v>3960</v>
      </c>
      <c r="B6857" s="63" t="s">
        <v>4021</v>
      </c>
      <c r="C6857" s="3"/>
      <c r="D6857" s="3"/>
      <c r="L6857" s="69"/>
      <c r="M6857" s="69"/>
      <c r="N6857"/>
      <c r="T6857"/>
    </row>
    <row r="6858" spans="1:20" ht="14.25">
      <c r="A6858" s="291" t="s">
        <v>3961</v>
      </c>
      <c r="B6858" s="63" t="s">
        <v>4022</v>
      </c>
      <c r="C6858" s="3"/>
      <c r="D6858" s="3"/>
      <c r="L6858" s="69"/>
      <c r="M6858" s="69"/>
      <c r="N6858"/>
      <c r="T6858"/>
    </row>
    <row r="6859" spans="1:20" ht="14.25">
      <c r="A6859" s="291" t="s">
        <v>3962</v>
      </c>
      <c r="B6859" s="63" t="s">
        <v>4023</v>
      </c>
      <c r="C6859" s="3"/>
      <c r="D6859" s="3"/>
      <c r="L6859" s="69"/>
      <c r="M6859" s="69"/>
      <c r="N6859"/>
      <c r="T6859"/>
    </row>
    <row r="6860" spans="1:20" ht="14.25">
      <c r="A6860" s="291" t="s">
        <v>3963</v>
      </c>
      <c r="B6860" s="63" t="s">
        <v>4024</v>
      </c>
      <c r="C6860" s="3"/>
      <c r="D6860" s="3"/>
      <c r="L6860" s="69"/>
      <c r="M6860" s="69"/>
      <c r="N6860"/>
      <c r="T6860"/>
    </row>
    <row r="6861" spans="1:20" ht="14.25">
      <c r="A6861" s="291" t="s">
        <v>3964</v>
      </c>
      <c r="B6861" s="63" t="s">
        <v>4025</v>
      </c>
      <c r="C6861" s="3"/>
      <c r="D6861" s="3"/>
      <c r="L6861" s="69"/>
      <c r="M6861" s="69"/>
      <c r="N6861"/>
      <c r="T6861"/>
    </row>
    <row r="6862" spans="1:20" ht="14.25">
      <c r="A6862" s="291" t="s">
        <v>3965</v>
      </c>
      <c r="B6862" s="63" t="s">
        <v>4026</v>
      </c>
      <c r="C6862" s="3"/>
      <c r="D6862" s="3"/>
      <c r="L6862" s="69"/>
      <c r="M6862" s="69"/>
      <c r="N6862"/>
      <c r="T6862"/>
    </row>
    <row r="6863" spans="1:20" ht="14.25">
      <c r="A6863" s="291" t="s">
        <v>3966</v>
      </c>
      <c r="B6863" s="63" t="s">
        <v>4027</v>
      </c>
      <c r="C6863" s="3"/>
      <c r="D6863" s="3"/>
      <c r="L6863" s="69"/>
      <c r="M6863" s="69"/>
      <c r="N6863"/>
      <c r="T6863"/>
    </row>
    <row r="6864" spans="1:20" ht="14.25">
      <c r="A6864" s="291" t="s">
        <v>4034</v>
      </c>
      <c r="B6864" s="63" t="s">
        <v>4028</v>
      </c>
      <c r="C6864" s="3"/>
      <c r="D6864" s="3"/>
      <c r="L6864" s="69"/>
      <c r="M6864" s="69"/>
      <c r="N6864"/>
      <c r="T6864"/>
    </row>
    <row r="6865" spans="1:23" ht="14.25">
      <c r="A6865" s="291" t="s">
        <v>4187</v>
      </c>
      <c r="B6865" s="63" t="s">
        <v>4029</v>
      </c>
      <c r="C6865" s="3"/>
      <c r="D6865" s="3"/>
      <c r="L6865" s="69"/>
      <c r="M6865" s="69"/>
      <c r="N6865"/>
      <c r="T6865"/>
    </row>
    <row r="6866" spans="1:23" ht="14.25">
      <c r="A6866" s="291" t="s">
        <v>4312</v>
      </c>
      <c r="B6866" s="63" t="s">
        <v>4030</v>
      </c>
      <c r="C6866" s="3"/>
      <c r="D6866" s="3"/>
      <c r="L6866" s="69"/>
      <c r="M6866" s="69"/>
      <c r="N6866"/>
      <c r="T6866"/>
    </row>
    <row r="6867" spans="1:23" ht="14.25">
      <c r="A6867" s="291" t="s">
        <v>4372</v>
      </c>
      <c r="B6867" s="63" t="s">
        <v>4031</v>
      </c>
      <c r="C6867" s="3"/>
      <c r="D6867" s="3"/>
      <c r="L6867" s="69"/>
      <c r="M6867" s="69"/>
      <c r="N6867"/>
      <c r="T6867"/>
    </row>
    <row r="6868" spans="1:23" ht="14.25">
      <c r="A6868" s="291" t="s">
        <v>4373</v>
      </c>
      <c r="B6868" s="63" t="s">
        <v>4032</v>
      </c>
      <c r="C6868" s="3"/>
      <c r="D6868" s="3"/>
      <c r="L6868" s="69"/>
      <c r="M6868" s="69"/>
      <c r="N6868"/>
      <c r="T6868"/>
    </row>
    <row r="6869" spans="1:23" ht="14.25">
      <c r="A6869" s="291" t="s">
        <v>4374</v>
      </c>
      <c r="B6869" s="63" t="s">
        <v>4035</v>
      </c>
      <c r="C6869" s="3"/>
      <c r="D6869" s="3"/>
      <c r="L6869" s="69"/>
      <c r="M6869" s="69"/>
      <c r="N6869"/>
      <c r="T6869"/>
    </row>
    <row r="6870" spans="1:23" ht="14.25">
      <c r="A6870" s="291" t="s">
        <v>4375</v>
      </c>
      <c r="B6870" s="63" t="s">
        <v>4186</v>
      </c>
      <c r="C6870" s="3"/>
      <c r="D6870" s="3"/>
      <c r="L6870" s="69"/>
      <c r="M6870" s="69"/>
      <c r="N6870"/>
      <c r="T6870"/>
    </row>
    <row r="6871" spans="1:23" ht="14.25">
      <c r="A6871" s="291" t="s">
        <v>4376</v>
      </c>
      <c r="B6871" s="63" t="s">
        <v>4309</v>
      </c>
      <c r="C6871" s="3"/>
      <c r="D6871" s="3"/>
      <c r="L6871" s="69"/>
      <c r="M6871" s="69"/>
      <c r="N6871"/>
      <c r="T6871"/>
    </row>
    <row r="6872" spans="1:23" ht="14.25">
      <c r="A6872" s="28"/>
      <c r="L6872" s="69"/>
      <c r="M6872" s="69"/>
      <c r="N6872"/>
      <c r="T6872"/>
    </row>
    <row r="6873" spans="1:23" ht="14.25">
      <c r="A6873" s="28"/>
      <c r="L6873" s="69"/>
      <c r="M6873" s="69"/>
      <c r="N6873"/>
      <c r="T6873"/>
    </row>
    <row r="6874" spans="1:23">
      <c r="L6874" s="69"/>
      <c r="M6874" s="69"/>
      <c r="N6874"/>
      <c r="T6874"/>
    </row>
    <row r="6875" spans="1:23" ht="25.5">
      <c r="A6875" s="23" t="s">
        <v>2226</v>
      </c>
      <c r="L6875" s="69"/>
      <c r="M6875" s="69"/>
      <c r="N6875"/>
      <c r="T6875"/>
    </row>
    <row r="6876" spans="1:23">
      <c r="L6876" s="69"/>
      <c r="M6876" s="69"/>
      <c r="T6876"/>
    </row>
    <row r="6877" spans="1:23" ht="15">
      <c r="A6877" s="39"/>
      <c r="B6877" s="39"/>
      <c r="C6877" s="39"/>
      <c r="D6877" s="39"/>
      <c r="E6877" s="61">
        <v>2016</v>
      </c>
      <c r="F6877" s="61">
        <v>2017</v>
      </c>
      <c r="G6877" s="61">
        <v>2018</v>
      </c>
      <c r="H6877" s="61">
        <v>2019</v>
      </c>
      <c r="I6877" s="61">
        <v>2020</v>
      </c>
      <c r="J6877" s="61">
        <v>2021</v>
      </c>
      <c r="K6877" s="61">
        <v>2022</v>
      </c>
      <c r="L6877" s="61">
        <v>2023</v>
      </c>
      <c r="M6877" s="61">
        <v>2024</v>
      </c>
      <c r="O6877" s="70" t="s">
        <v>40</v>
      </c>
      <c r="T6877"/>
    </row>
    <row r="6878" spans="1:23" ht="15">
      <c r="A6878" s="28" t="s">
        <v>0</v>
      </c>
      <c r="B6878" s="63" t="s">
        <v>11</v>
      </c>
      <c r="E6878" s="211">
        <v>649</v>
      </c>
      <c r="F6878" s="9" t="s">
        <v>183</v>
      </c>
      <c r="G6878" s="9" t="s">
        <v>183</v>
      </c>
      <c r="H6878" s="9" t="s">
        <v>183</v>
      </c>
      <c r="I6878" s="9" t="s">
        <v>183</v>
      </c>
      <c r="J6878" s="216">
        <v>849.5</v>
      </c>
      <c r="K6878" s="9" t="s">
        <v>183</v>
      </c>
      <c r="L6878" s="9" t="s">
        <v>183</v>
      </c>
      <c r="M6878" s="9"/>
      <c r="O6878" s="67">
        <v>1498.5</v>
      </c>
      <c r="Q6878" t="s">
        <v>353</v>
      </c>
      <c r="T6878" s="273"/>
      <c r="U6878" s="87"/>
      <c r="V6878" s="63"/>
      <c r="W6878" s="63"/>
    </row>
    <row r="6879" spans="1:23" ht="15">
      <c r="A6879" s="28" t="s">
        <v>2</v>
      </c>
      <c r="B6879" s="63" t="s">
        <v>19</v>
      </c>
      <c r="E6879" s="62">
        <v>613.4</v>
      </c>
      <c r="F6879" s="9" t="s">
        <v>183</v>
      </c>
      <c r="G6879" s="9" t="s">
        <v>183</v>
      </c>
      <c r="H6879" s="9" t="s">
        <v>183</v>
      </c>
      <c r="I6879" s="9" t="s">
        <v>183</v>
      </c>
      <c r="J6879" s="9">
        <v>736.74999999999636</v>
      </c>
      <c r="K6879" s="9" t="s">
        <v>183</v>
      </c>
      <c r="L6879" s="9" t="s">
        <v>183</v>
      </c>
      <c r="M6879" s="9"/>
      <c r="O6879" s="67">
        <v>1350.1499999999965</v>
      </c>
      <c r="Q6879" t="s">
        <v>282</v>
      </c>
      <c r="T6879" s="218"/>
      <c r="U6879" s="265"/>
      <c r="V6879" s="63"/>
      <c r="W6879" s="63"/>
    </row>
    <row r="6880" spans="1:23" ht="15">
      <c r="A6880" s="28" t="s">
        <v>3</v>
      </c>
      <c r="B6880" s="63" t="s">
        <v>9</v>
      </c>
      <c r="E6880" s="216">
        <v>469.7</v>
      </c>
      <c r="F6880" s="9" t="s">
        <v>183</v>
      </c>
      <c r="G6880" s="9" t="s">
        <v>183</v>
      </c>
      <c r="H6880" s="9" t="s">
        <v>183</v>
      </c>
      <c r="I6880" s="9" t="s">
        <v>183</v>
      </c>
      <c r="J6880" s="216">
        <v>849.100000000004</v>
      </c>
      <c r="K6880" s="9" t="s">
        <v>183</v>
      </c>
      <c r="L6880" s="9" t="s">
        <v>183</v>
      </c>
      <c r="M6880" s="9"/>
      <c r="O6880" s="67">
        <v>1318.800000000004</v>
      </c>
      <c r="Q6880" t="s">
        <v>320</v>
      </c>
      <c r="T6880" s="63"/>
      <c r="U6880" s="282"/>
      <c r="V6880" s="63"/>
      <c r="W6880" s="63"/>
    </row>
    <row r="6881" spans="1:23" ht="15">
      <c r="A6881" s="28" t="s">
        <v>5</v>
      </c>
      <c r="B6881" s="63" t="s">
        <v>6</v>
      </c>
      <c r="E6881" s="9">
        <v>364.35</v>
      </c>
      <c r="F6881" s="9" t="s">
        <v>183</v>
      </c>
      <c r="G6881" s="9" t="s">
        <v>183</v>
      </c>
      <c r="H6881" s="9" t="s">
        <v>183</v>
      </c>
      <c r="I6881" s="9" t="s">
        <v>183</v>
      </c>
      <c r="J6881" s="216">
        <v>829.45000000000073</v>
      </c>
      <c r="K6881" s="9" t="s">
        <v>183</v>
      </c>
      <c r="L6881" s="9" t="s">
        <v>183</v>
      </c>
      <c r="M6881" s="9"/>
      <c r="O6881" s="67">
        <v>1193.8000000000006</v>
      </c>
      <c r="Q6881" t="s">
        <v>288</v>
      </c>
      <c r="T6881" s="273"/>
      <c r="U6881" s="283"/>
      <c r="V6881" s="63"/>
      <c r="W6881" s="63"/>
    </row>
    <row r="6882" spans="1:23" ht="15">
      <c r="A6882" s="28" t="s">
        <v>7</v>
      </c>
      <c r="B6882" s="63" t="s">
        <v>13</v>
      </c>
      <c r="E6882" s="9">
        <v>349.05</v>
      </c>
      <c r="F6882" s="9" t="s">
        <v>183</v>
      </c>
      <c r="G6882" s="9" t="s">
        <v>183</v>
      </c>
      <c r="H6882" s="9" t="s">
        <v>183</v>
      </c>
      <c r="I6882" s="9" t="s">
        <v>183</v>
      </c>
      <c r="J6882" s="9">
        <v>789.60000000000582</v>
      </c>
      <c r="K6882" s="9" t="s">
        <v>183</v>
      </c>
      <c r="L6882" s="9" t="s">
        <v>183</v>
      </c>
      <c r="M6882" s="9"/>
      <c r="O6882" s="67">
        <v>1138.6500000000058</v>
      </c>
      <c r="T6882" s="218"/>
      <c r="U6882" s="283"/>
      <c r="V6882" s="63"/>
      <c r="W6882" s="63"/>
    </row>
    <row r="6883" spans="1:23" ht="15">
      <c r="A6883" s="28" t="s">
        <v>8</v>
      </c>
      <c r="B6883" s="63" t="s">
        <v>15</v>
      </c>
      <c r="E6883" s="216">
        <v>422.9</v>
      </c>
      <c r="F6883" s="9" t="s">
        <v>183</v>
      </c>
      <c r="G6883" s="9" t="s">
        <v>183</v>
      </c>
      <c r="H6883" s="9" t="s">
        <v>183</v>
      </c>
      <c r="I6883" s="9" t="s">
        <v>183</v>
      </c>
      <c r="J6883" s="9">
        <v>705.59999999999309</v>
      </c>
      <c r="K6883" s="9" t="s">
        <v>183</v>
      </c>
      <c r="L6883" s="9" t="s">
        <v>183</v>
      </c>
      <c r="M6883" s="9"/>
      <c r="O6883" s="67">
        <v>1128.4999999999932</v>
      </c>
      <c r="Q6883" t="s">
        <v>288</v>
      </c>
      <c r="T6883" s="218"/>
      <c r="U6883" s="87"/>
      <c r="V6883" s="63"/>
      <c r="W6883" s="63"/>
    </row>
    <row r="6884" spans="1:23" ht="15">
      <c r="A6884" s="28" t="s">
        <v>10</v>
      </c>
      <c r="B6884" s="63" t="s">
        <v>33</v>
      </c>
      <c r="E6884" s="216">
        <v>507.7</v>
      </c>
      <c r="F6884" s="9" t="s">
        <v>183</v>
      </c>
      <c r="G6884" s="9" t="s">
        <v>183</v>
      </c>
      <c r="H6884" s="9" t="s">
        <v>183</v>
      </c>
      <c r="I6884" s="9" t="s">
        <v>183</v>
      </c>
      <c r="J6884" s="9">
        <v>620.09999999999491</v>
      </c>
      <c r="K6884" s="9" t="s">
        <v>183</v>
      </c>
      <c r="L6884" s="9" t="s">
        <v>183</v>
      </c>
      <c r="M6884" s="9"/>
      <c r="O6884" s="67">
        <v>1127.799999999995</v>
      </c>
      <c r="Q6884" t="s">
        <v>297</v>
      </c>
      <c r="T6884" s="273"/>
      <c r="U6884" s="283"/>
      <c r="V6884" s="63"/>
      <c r="W6884" s="63"/>
    </row>
    <row r="6885" spans="1:23" ht="15">
      <c r="A6885" s="28" t="s">
        <v>12</v>
      </c>
      <c r="B6885" s="63" t="s">
        <v>17</v>
      </c>
      <c r="E6885" s="216">
        <v>481.7</v>
      </c>
      <c r="F6885" s="9" t="s">
        <v>183</v>
      </c>
      <c r="G6885" s="9" t="s">
        <v>183</v>
      </c>
      <c r="H6885" s="9" t="s">
        <v>183</v>
      </c>
      <c r="I6885" s="9" t="s">
        <v>183</v>
      </c>
      <c r="J6885" s="9">
        <v>627.29999999999927</v>
      </c>
      <c r="K6885" s="9" t="s">
        <v>183</v>
      </c>
      <c r="L6885" s="9" t="s">
        <v>183</v>
      </c>
      <c r="M6885" s="9"/>
      <c r="O6885" s="67">
        <v>1108.9999999999993</v>
      </c>
      <c r="Q6885" t="s">
        <v>292</v>
      </c>
      <c r="T6885" s="273"/>
      <c r="U6885" s="283"/>
      <c r="V6885" s="63"/>
      <c r="W6885" s="63"/>
    </row>
    <row r="6886" spans="1:23" ht="15">
      <c r="A6886" s="28" t="s">
        <v>14</v>
      </c>
      <c r="B6886" s="63" t="s">
        <v>25</v>
      </c>
      <c r="E6886" s="9">
        <v>313</v>
      </c>
      <c r="F6886" s="9" t="s">
        <v>183</v>
      </c>
      <c r="G6886" s="9" t="s">
        <v>183</v>
      </c>
      <c r="H6886" s="9" t="s">
        <v>183</v>
      </c>
      <c r="I6886" s="9" t="s">
        <v>183</v>
      </c>
      <c r="J6886" s="9">
        <v>789.20000000000073</v>
      </c>
      <c r="K6886" s="9" t="s">
        <v>183</v>
      </c>
      <c r="L6886" s="9" t="s">
        <v>183</v>
      </c>
      <c r="M6886" s="9"/>
      <c r="O6886" s="67">
        <v>1102.2000000000007</v>
      </c>
      <c r="T6886" s="218"/>
      <c r="U6886" s="87"/>
      <c r="V6886" s="63"/>
      <c r="W6886" s="63"/>
    </row>
    <row r="6887" spans="1:23" ht="15">
      <c r="A6887" s="28" t="s">
        <v>16</v>
      </c>
      <c r="B6887" s="63" t="s">
        <v>29</v>
      </c>
      <c r="E6887" s="9">
        <v>370.5</v>
      </c>
      <c r="F6887" s="9" t="s">
        <v>183</v>
      </c>
      <c r="G6887" s="9" t="s">
        <v>183</v>
      </c>
      <c r="H6887" s="9" t="s">
        <v>183</v>
      </c>
      <c r="I6887" s="9" t="s">
        <v>183</v>
      </c>
      <c r="J6887" s="9">
        <v>726.80000000000291</v>
      </c>
      <c r="K6887" s="9" t="s">
        <v>183</v>
      </c>
      <c r="L6887" s="9" t="s">
        <v>183</v>
      </c>
      <c r="M6887" s="9"/>
      <c r="O6887" s="67">
        <v>1097.3000000000029</v>
      </c>
      <c r="T6887" s="63"/>
      <c r="U6887" s="283"/>
      <c r="V6887" s="63"/>
      <c r="W6887" s="63"/>
    </row>
    <row r="6888" spans="1:23" ht="15">
      <c r="A6888" s="28" t="s">
        <v>18</v>
      </c>
      <c r="B6888" s="63" t="s">
        <v>23</v>
      </c>
      <c r="E6888" s="9">
        <v>325.7</v>
      </c>
      <c r="F6888" s="9" t="s">
        <v>183</v>
      </c>
      <c r="G6888" s="9" t="s">
        <v>183</v>
      </c>
      <c r="H6888" s="9" t="s">
        <v>183</v>
      </c>
      <c r="I6888" s="9" t="s">
        <v>183</v>
      </c>
      <c r="J6888" s="9">
        <v>770.20000000000073</v>
      </c>
      <c r="K6888" s="9" t="s">
        <v>183</v>
      </c>
      <c r="L6888" s="9" t="s">
        <v>183</v>
      </c>
      <c r="M6888" s="9"/>
      <c r="O6888" s="67">
        <v>1095.9000000000008</v>
      </c>
      <c r="T6888" s="63"/>
      <c r="U6888" s="283"/>
      <c r="V6888" s="63"/>
      <c r="W6888" s="63"/>
    </row>
    <row r="6889" spans="1:23" ht="15">
      <c r="A6889" s="28" t="s">
        <v>20</v>
      </c>
      <c r="B6889" s="63" t="s">
        <v>1</v>
      </c>
      <c r="E6889" s="216">
        <v>400.1</v>
      </c>
      <c r="F6889" s="9" t="s">
        <v>183</v>
      </c>
      <c r="G6889" s="9" t="s">
        <v>183</v>
      </c>
      <c r="H6889" s="9" t="s">
        <v>183</v>
      </c>
      <c r="I6889" s="9" t="s">
        <v>183</v>
      </c>
      <c r="J6889" s="9">
        <v>630.29999999999927</v>
      </c>
      <c r="K6889" s="9" t="s">
        <v>183</v>
      </c>
      <c r="L6889" s="9" t="s">
        <v>183</v>
      </c>
      <c r="M6889" s="9"/>
      <c r="O6889" s="67">
        <v>1030.3999999999992</v>
      </c>
      <c r="Q6889" t="s">
        <v>293</v>
      </c>
      <c r="T6889" s="273"/>
      <c r="U6889" s="87"/>
      <c r="V6889" s="63"/>
      <c r="W6889" s="63"/>
    </row>
    <row r="6890" spans="1:23" ht="15">
      <c r="A6890" s="28" t="s">
        <v>22</v>
      </c>
      <c r="B6890" s="63" t="s">
        <v>21</v>
      </c>
      <c r="E6890" s="9">
        <v>227.8</v>
      </c>
      <c r="F6890" s="9" t="s">
        <v>183</v>
      </c>
      <c r="G6890" s="9" t="s">
        <v>183</v>
      </c>
      <c r="H6890" s="9" t="s">
        <v>183</v>
      </c>
      <c r="I6890" s="9" t="s">
        <v>183</v>
      </c>
      <c r="J6890" s="9">
        <v>744.09999999999854</v>
      </c>
      <c r="K6890" s="9" t="s">
        <v>183</v>
      </c>
      <c r="L6890" s="9" t="s">
        <v>183</v>
      </c>
      <c r="M6890" s="9"/>
      <c r="O6890" s="67">
        <v>971.8999999999985</v>
      </c>
      <c r="T6890" s="273"/>
      <c r="U6890" s="283"/>
      <c r="V6890" s="63"/>
      <c r="W6890" s="63"/>
    </row>
    <row r="6891" spans="1:23" ht="15">
      <c r="A6891" s="28" t="s">
        <v>24</v>
      </c>
      <c r="B6891" s="205" t="s">
        <v>1553</v>
      </c>
      <c r="C6891" s="3"/>
      <c r="D6891" s="3"/>
      <c r="E6891" s="9" t="s">
        <v>278</v>
      </c>
      <c r="F6891" s="9" t="s">
        <v>183</v>
      </c>
      <c r="G6891" s="9" t="s">
        <v>183</v>
      </c>
      <c r="H6891" s="9" t="s">
        <v>183</v>
      </c>
      <c r="I6891" s="9" t="s">
        <v>183</v>
      </c>
      <c r="J6891" s="213">
        <v>952.5</v>
      </c>
      <c r="K6891" s="9" t="s">
        <v>183</v>
      </c>
      <c r="L6891" s="9" t="s">
        <v>183</v>
      </c>
      <c r="M6891" s="9"/>
      <c r="O6891" s="67">
        <v>952.5</v>
      </c>
      <c r="Q6891" t="s">
        <v>281</v>
      </c>
      <c r="T6891" s="215" t="s">
        <v>2227</v>
      </c>
      <c r="U6891" s="283"/>
      <c r="V6891" s="63"/>
      <c r="W6891" s="63"/>
    </row>
    <row r="6892" spans="1:23" ht="15">
      <c r="A6892" s="28" t="s">
        <v>26</v>
      </c>
      <c r="B6892" s="63" t="s">
        <v>31</v>
      </c>
      <c r="E6892" s="9">
        <v>245.1</v>
      </c>
      <c r="F6892" s="9" t="s">
        <v>183</v>
      </c>
      <c r="G6892" s="9" t="s">
        <v>183</v>
      </c>
      <c r="H6892" s="9" t="s">
        <v>183</v>
      </c>
      <c r="I6892" s="9" t="s">
        <v>183</v>
      </c>
      <c r="J6892" s="9">
        <v>665.5</v>
      </c>
      <c r="K6892" s="9" t="s">
        <v>183</v>
      </c>
      <c r="L6892" s="9" t="s">
        <v>183</v>
      </c>
      <c r="M6892" s="9"/>
      <c r="O6892" s="67">
        <v>910.6</v>
      </c>
      <c r="T6892" s="273"/>
      <c r="U6892" s="283"/>
      <c r="V6892" s="63"/>
      <c r="W6892" s="63"/>
    </row>
    <row r="6893" spans="1:23" ht="15">
      <c r="A6893" s="28" t="s">
        <v>28</v>
      </c>
      <c r="B6893" s="63" t="s">
        <v>153</v>
      </c>
      <c r="E6893" s="9" t="s">
        <v>278</v>
      </c>
      <c r="F6893" s="9" t="s">
        <v>183</v>
      </c>
      <c r="G6893" s="9" t="s">
        <v>183</v>
      </c>
      <c r="H6893" s="9" t="s">
        <v>183</v>
      </c>
      <c r="I6893" s="9" t="s">
        <v>183</v>
      </c>
      <c r="J6893" s="211">
        <v>888.89999999999782</v>
      </c>
      <c r="K6893" s="9" t="s">
        <v>183</v>
      </c>
      <c r="L6893" s="9" t="s">
        <v>183</v>
      </c>
      <c r="M6893" s="9"/>
      <c r="O6893" s="67">
        <v>888.89999999999782</v>
      </c>
      <c r="Q6893" t="s">
        <v>300</v>
      </c>
      <c r="T6893" s="273"/>
      <c r="U6893" s="87"/>
      <c r="V6893" s="63"/>
      <c r="W6893" s="63"/>
    </row>
    <row r="6894" spans="1:23" ht="15">
      <c r="A6894" s="28" t="s">
        <v>30</v>
      </c>
      <c r="B6894" s="63" t="s">
        <v>753</v>
      </c>
      <c r="E6894" s="9" t="s">
        <v>278</v>
      </c>
      <c r="F6894" s="9" t="s">
        <v>183</v>
      </c>
      <c r="G6894" s="9" t="s">
        <v>183</v>
      </c>
      <c r="H6894" s="9" t="s">
        <v>183</v>
      </c>
      <c r="I6894" s="9" t="s">
        <v>183</v>
      </c>
      <c r="J6894" s="212">
        <v>876.29999999999927</v>
      </c>
      <c r="K6894" s="9" t="s">
        <v>183</v>
      </c>
      <c r="L6894" s="9" t="s">
        <v>183</v>
      </c>
      <c r="M6894" s="9"/>
      <c r="O6894" s="67">
        <v>876.29999999999927</v>
      </c>
      <c r="Q6894" t="s">
        <v>282</v>
      </c>
      <c r="T6894" s="273"/>
      <c r="U6894" s="283"/>
      <c r="V6894" s="63"/>
      <c r="W6894" s="63"/>
    </row>
    <row r="6895" spans="1:23" ht="15">
      <c r="A6895" s="28" t="s">
        <v>32</v>
      </c>
      <c r="B6895" s="63" t="s">
        <v>39</v>
      </c>
      <c r="E6895" s="9">
        <v>209.1</v>
      </c>
      <c r="F6895" s="9" t="s">
        <v>183</v>
      </c>
      <c r="G6895" s="9" t="s">
        <v>183</v>
      </c>
      <c r="H6895" s="9" t="s">
        <v>183</v>
      </c>
      <c r="I6895" s="9" t="s">
        <v>183</v>
      </c>
      <c r="J6895" s="9">
        <v>659.89999999999418</v>
      </c>
      <c r="K6895" s="9" t="s">
        <v>183</v>
      </c>
      <c r="L6895" s="9" t="s">
        <v>183</v>
      </c>
      <c r="M6895" s="9"/>
      <c r="O6895" s="67">
        <v>868.9999999999942</v>
      </c>
      <c r="T6895" s="273"/>
      <c r="U6895" s="265"/>
      <c r="V6895" s="63"/>
      <c r="W6895" s="63"/>
    </row>
    <row r="6896" spans="1:23" ht="15">
      <c r="A6896" s="28" t="s">
        <v>34</v>
      </c>
      <c r="B6896" s="63" t="s">
        <v>736</v>
      </c>
      <c r="E6896" s="9" t="s">
        <v>278</v>
      </c>
      <c r="F6896" s="9" t="s">
        <v>183</v>
      </c>
      <c r="G6896" s="9" t="s">
        <v>183</v>
      </c>
      <c r="H6896" s="9" t="s">
        <v>183</v>
      </c>
      <c r="I6896" s="9" t="s">
        <v>183</v>
      </c>
      <c r="J6896" s="216">
        <v>846.40000000000509</v>
      </c>
      <c r="K6896" s="9" t="s">
        <v>183</v>
      </c>
      <c r="L6896" s="9" t="s">
        <v>183</v>
      </c>
      <c r="M6896" s="9"/>
      <c r="O6896" s="67">
        <v>846.40000000000509</v>
      </c>
      <c r="Q6896" t="s">
        <v>297</v>
      </c>
      <c r="T6896" s="218"/>
      <c r="U6896" s="283"/>
      <c r="V6896" s="63"/>
      <c r="W6896" s="63"/>
    </row>
    <row r="6897" spans="1:23" ht="15">
      <c r="A6897" s="28" t="s">
        <v>36</v>
      </c>
      <c r="B6897" s="63" t="s">
        <v>27</v>
      </c>
      <c r="E6897" s="9">
        <v>377.5</v>
      </c>
      <c r="F6897" s="9" t="s">
        <v>183</v>
      </c>
      <c r="G6897" s="9" t="s">
        <v>183</v>
      </c>
      <c r="H6897" s="9" t="s">
        <v>183</v>
      </c>
      <c r="I6897" s="9" t="s">
        <v>183</v>
      </c>
      <c r="J6897" s="9">
        <v>468.90000000000327</v>
      </c>
      <c r="K6897" s="9" t="s">
        <v>183</v>
      </c>
      <c r="L6897" s="9" t="s">
        <v>183</v>
      </c>
      <c r="M6897" s="9"/>
      <c r="O6897" s="67">
        <v>846.40000000000327</v>
      </c>
      <c r="T6897" s="63"/>
      <c r="U6897" s="283"/>
      <c r="V6897" s="63"/>
      <c r="W6897" s="63"/>
    </row>
    <row r="6898" spans="1:23" ht="15">
      <c r="A6898" s="28" t="s">
        <v>38</v>
      </c>
      <c r="B6898" s="205" t="s">
        <v>1558</v>
      </c>
      <c r="C6898" s="3"/>
      <c r="D6898" s="3"/>
      <c r="E6898" s="9" t="s">
        <v>278</v>
      </c>
      <c r="F6898" s="9" t="s">
        <v>183</v>
      </c>
      <c r="G6898" s="9" t="s">
        <v>183</v>
      </c>
      <c r="H6898" s="9" t="s">
        <v>183</v>
      </c>
      <c r="I6898" s="9" t="s">
        <v>183</v>
      </c>
      <c r="J6898" s="216">
        <v>840.34999999999854</v>
      </c>
      <c r="K6898" s="9" t="s">
        <v>183</v>
      </c>
      <c r="L6898" s="9" t="s">
        <v>183</v>
      </c>
      <c r="M6898" s="9"/>
      <c r="O6898" s="67">
        <v>840.34999999999854</v>
      </c>
      <c r="Q6898" t="s">
        <v>292</v>
      </c>
      <c r="T6898" s="273"/>
      <c r="U6898" s="283"/>
      <c r="V6898" s="63"/>
      <c r="W6898" s="63"/>
    </row>
    <row r="6899" spans="1:23" ht="15">
      <c r="A6899" s="28" t="s">
        <v>145</v>
      </c>
      <c r="B6899" s="205" t="s">
        <v>1559</v>
      </c>
      <c r="C6899" s="3"/>
      <c r="D6899" s="3"/>
      <c r="E6899" s="9" t="s">
        <v>278</v>
      </c>
      <c r="F6899" s="9" t="s">
        <v>183</v>
      </c>
      <c r="G6899" s="9" t="s">
        <v>183</v>
      </c>
      <c r="H6899" s="9" t="s">
        <v>183</v>
      </c>
      <c r="I6899" s="9" t="s">
        <v>183</v>
      </c>
      <c r="J6899" s="216">
        <v>837.5</v>
      </c>
      <c r="K6899" s="9" t="s">
        <v>183</v>
      </c>
      <c r="L6899" s="9" t="s">
        <v>183</v>
      </c>
      <c r="M6899" s="9"/>
      <c r="O6899" s="67">
        <v>837.5</v>
      </c>
      <c r="Q6899" t="s">
        <v>287</v>
      </c>
      <c r="T6899" s="63"/>
      <c r="U6899" s="283"/>
      <c r="V6899" s="63"/>
      <c r="W6899" s="63"/>
    </row>
    <row r="6900" spans="1:23" ht="15">
      <c r="A6900" s="28" t="s">
        <v>146</v>
      </c>
      <c r="B6900" s="218" t="s">
        <v>1568</v>
      </c>
      <c r="C6900" s="3"/>
      <c r="D6900" s="3"/>
      <c r="E6900" s="9" t="s">
        <v>278</v>
      </c>
      <c r="F6900" s="9" t="s">
        <v>183</v>
      </c>
      <c r="G6900" s="9" t="s">
        <v>183</v>
      </c>
      <c r="H6900" s="9" t="s">
        <v>183</v>
      </c>
      <c r="I6900" s="9" t="s">
        <v>183</v>
      </c>
      <c r="J6900" s="216">
        <v>815.00000000000728</v>
      </c>
      <c r="K6900" s="9" t="s">
        <v>183</v>
      </c>
      <c r="L6900" s="9" t="s">
        <v>183</v>
      </c>
      <c r="M6900" s="9"/>
      <c r="O6900" s="67">
        <v>815.00000000000728</v>
      </c>
      <c r="Q6900" t="s">
        <v>293</v>
      </c>
      <c r="T6900" s="273"/>
      <c r="U6900" s="283"/>
      <c r="V6900" s="63"/>
      <c r="W6900" s="63"/>
    </row>
    <row r="6901" spans="1:23" ht="15">
      <c r="A6901" s="28" t="s">
        <v>147</v>
      </c>
      <c r="B6901" s="205" t="s">
        <v>1565</v>
      </c>
      <c r="C6901" s="3"/>
      <c r="D6901" s="3"/>
      <c r="E6901" s="9" t="s">
        <v>278</v>
      </c>
      <c r="F6901" s="9" t="s">
        <v>183</v>
      </c>
      <c r="G6901" s="9" t="s">
        <v>183</v>
      </c>
      <c r="H6901" s="9" t="s">
        <v>183</v>
      </c>
      <c r="I6901" s="9" t="s">
        <v>183</v>
      </c>
      <c r="J6901" s="9">
        <v>810.09999999999854</v>
      </c>
      <c r="K6901" s="9" t="s">
        <v>183</v>
      </c>
      <c r="L6901" s="9" t="s">
        <v>183</v>
      </c>
      <c r="M6901" s="9"/>
      <c r="O6901" s="67">
        <v>810.09999999999854</v>
      </c>
      <c r="T6901" s="63"/>
      <c r="U6901" s="87"/>
      <c r="V6901" s="63"/>
      <c r="W6901" s="63"/>
    </row>
    <row r="6902" spans="1:23" ht="15">
      <c r="A6902" s="28" t="s">
        <v>151</v>
      </c>
      <c r="B6902" s="63" t="s">
        <v>740</v>
      </c>
      <c r="E6902" s="9" t="s">
        <v>278</v>
      </c>
      <c r="F6902" s="9" t="s">
        <v>183</v>
      </c>
      <c r="G6902" s="9" t="s">
        <v>183</v>
      </c>
      <c r="H6902" s="9" t="s">
        <v>183</v>
      </c>
      <c r="I6902" s="9" t="s">
        <v>183</v>
      </c>
      <c r="J6902" s="9">
        <v>798.89999999999782</v>
      </c>
      <c r="K6902" s="9" t="s">
        <v>183</v>
      </c>
      <c r="L6902" s="9" t="s">
        <v>183</v>
      </c>
      <c r="M6902" s="9"/>
      <c r="O6902" s="67">
        <v>798.89999999999782</v>
      </c>
      <c r="T6902" s="273"/>
      <c r="U6902" s="283"/>
      <c r="V6902" s="63"/>
      <c r="W6902" s="63"/>
    </row>
    <row r="6903" spans="1:23" ht="15">
      <c r="A6903" s="28" t="s">
        <v>157</v>
      </c>
      <c r="B6903" s="63" t="s">
        <v>154</v>
      </c>
      <c r="E6903" s="9" t="s">
        <v>278</v>
      </c>
      <c r="F6903" s="9" t="s">
        <v>183</v>
      </c>
      <c r="G6903" s="9" t="s">
        <v>183</v>
      </c>
      <c r="H6903" s="9" t="s">
        <v>183</v>
      </c>
      <c r="I6903" s="9" t="s">
        <v>183</v>
      </c>
      <c r="J6903" s="9">
        <v>797.89999999999418</v>
      </c>
      <c r="K6903" s="9" t="s">
        <v>183</v>
      </c>
      <c r="L6903" s="9" t="s">
        <v>183</v>
      </c>
      <c r="M6903" s="9"/>
      <c r="O6903" s="67">
        <v>797.89999999999418</v>
      </c>
      <c r="T6903" s="273"/>
      <c r="U6903" s="87"/>
      <c r="V6903" s="63"/>
      <c r="W6903" s="63"/>
    </row>
    <row r="6904" spans="1:23" ht="15">
      <c r="A6904" s="28" t="s">
        <v>159</v>
      </c>
      <c r="B6904" s="63" t="s">
        <v>156</v>
      </c>
      <c r="E6904" s="9" t="s">
        <v>278</v>
      </c>
      <c r="F6904" s="9" t="s">
        <v>183</v>
      </c>
      <c r="G6904" s="9" t="s">
        <v>183</v>
      </c>
      <c r="H6904" s="9" t="s">
        <v>183</v>
      </c>
      <c r="I6904" s="9" t="s">
        <v>183</v>
      </c>
      <c r="J6904" s="9">
        <v>794.30000000000291</v>
      </c>
      <c r="K6904" s="9" t="s">
        <v>183</v>
      </c>
      <c r="L6904" s="9" t="s">
        <v>183</v>
      </c>
      <c r="M6904" s="9"/>
      <c r="O6904" s="67">
        <v>794.30000000000291</v>
      </c>
      <c r="T6904" s="273"/>
      <c r="U6904" s="283"/>
      <c r="V6904" s="63"/>
      <c r="W6904" s="63"/>
    </row>
    <row r="6905" spans="1:23" ht="15">
      <c r="A6905" s="28" t="s">
        <v>160</v>
      </c>
      <c r="B6905" s="63" t="s">
        <v>728</v>
      </c>
      <c r="E6905" s="9" t="s">
        <v>278</v>
      </c>
      <c r="F6905" s="9" t="s">
        <v>183</v>
      </c>
      <c r="G6905" s="9" t="s">
        <v>183</v>
      </c>
      <c r="H6905" s="9" t="s">
        <v>183</v>
      </c>
      <c r="I6905" s="9" t="s">
        <v>183</v>
      </c>
      <c r="J6905" s="9">
        <v>793.59999999999491</v>
      </c>
      <c r="K6905" s="9" t="s">
        <v>183</v>
      </c>
      <c r="L6905" s="9" t="s">
        <v>183</v>
      </c>
      <c r="M6905" s="9"/>
      <c r="O6905" s="67">
        <v>793.59999999999491</v>
      </c>
      <c r="T6905" s="63"/>
      <c r="U6905" s="283"/>
      <c r="V6905" s="63"/>
      <c r="W6905" s="63"/>
    </row>
    <row r="6906" spans="1:23" ht="15">
      <c r="A6906" s="28" t="s">
        <v>161</v>
      </c>
      <c r="B6906" s="205" t="s">
        <v>1563</v>
      </c>
      <c r="C6906" s="3"/>
      <c r="D6906" s="3"/>
      <c r="E6906" s="9" t="s">
        <v>278</v>
      </c>
      <c r="F6906" s="9" t="s">
        <v>183</v>
      </c>
      <c r="G6906" s="9" t="s">
        <v>183</v>
      </c>
      <c r="H6906" s="9" t="s">
        <v>183</v>
      </c>
      <c r="I6906" s="9" t="s">
        <v>183</v>
      </c>
      <c r="J6906" s="9">
        <v>790.99999999999636</v>
      </c>
      <c r="K6906" s="9" t="s">
        <v>183</v>
      </c>
      <c r="L6906" s="9" t="s">
        <v>183</v>
      </c>
      <c r="M6906" s="9"/>
      <c r="O6906" s="67">
        <v>790.99999999999636</v>
      </c>
      <c r="T6906" s="63"/>
      <c r="U6906" s="282"/>
      <c r="V6906" s="63"/>
      <c r="W6906" s="63"/>
    </row>
    <row r="6907" spans="1:23" ht="15">
      <c r="A6907" s="28" t="s">
        <v>163</v>
      </c>
      <c r="B6907" s="273" t="s">
        <v>1894</v>
      </c>
      <c r="C6907" s="3"/>
      <c r="D6907" s="3"/>
      <c r="E6907" s="9" t="s">
        <v>278</v>
      </c>
      <c r="F6907" s="9" t="s">
        <v>183</v>
      </c>
      <c r="G6907" s="9" t="s">
        <v>183</v>
      </c>
      <c r="H6907" s="9" t="s">
        <v>183</v>
      </c>
      <c r="I6907" s="9" t="s">
        <v>183</v>
      </c>
      <c r="J6907" s="9">
        <v>777.90000000000146</v>
      </c>
      <c r="K6907" s="9" t="s">
        <v>183</v>
      </c>
      <c r="L6907" s="9" t="s">
        <v>183</v>
      </c>
      <c r="M6907" s="9"/>
      <c r="O6907" s="67">
        <v>777.90000000000146</v>
      </c>
      <c r="T6907" s="273"/>
      <c r="U6907" s="283"/>
      <c r="V6907" s="63"/>
      <c r="W6907" s="63"/>
    </row>
    <row r="6908" spans="1:23" ht="15">
      <c r="A6908" s="28" t="s">
        <v>274</v>
      </c>
      <c r="B6908" s="63" t="s">
        <v>142</v>
      </c>
      <c r="E6908" s="9" t="s">
        <v>278</v>
      </c>
      <c r="F6908" s="9" t="s">
        <v>183</v>
      </c>
      <c r="G6908" s="9" t="s">
        <v>183</v>
      </c>
      <c r="H6908" s="9" t="s">
        <v>183</v>
      </c>
      <c r="I6908" s="9" t="s">
        <v>183</v>
      </c>
      <c r="J6908" s="9">
        <v>776.30000000000291</v>
      </c>
      <c r="K6908" s="9" t="s">
        <v>183</v>
      </c>
      <c r="L6908" s="9" t="s">
        <v>183</v>
      </c>
      <c r="M6908" s="9"/>
      <c r="O6908" s="67">
        <v>776.30000000000291</v>
      </c>
      <c r="T6908" s="218"/>
      <c r="U6908" s="283"/>
      <c r="V6908" s="63"/>
      <c r="W6908" s="63"/>
    </row>
    <row r="6909" spans="1:23" ht="15">
      <c r="A6909" s="28" t="s">
        <v>275</v>
      </c>
      <c r="B6909" s="63" t="s">
        <v>735</v>
      </c>
      <c r="E6909" s="9" t="s">
        <v>278</v>
      </c>
      <c r="F6909" s="9" t="s">
        <v>183</v>
      </c>
      <c r="G6909" s="9" t="s">
        <v>183</v>
      </c>
      <c r="H6909" s="9" t="s">
        <v>183</v>
      </c>
      <c r="I6909" s="9" t="s">
        <v>183</v>
      </c>
      <c r="J6909" s="9">
        <v>773.90000000000146</v>
      </c>
      <c r="K6909" s="9" t="s">
        <v>183</v>
      </c>
      <c r="L6909" s="9" t="s">
        <v>183</v>
      </c>
      <c r="M6909" s="9"/>
      <c r="O6909" s="67">
        <v>773.90000000000146</v>
      </c>
      <c r="T6909" s="63"/>
      <c r="U6909" s="282"/>
      <c r="V6909" s="63"/>
      <c r="W6909" s="63"/>
    </row>
    <row r="6910" spans="1:23" ht="15">
      <c r="A6910" s="28" t="s">
        <v>276</v>
      </c>
      <c r="B6910" s="273" t="s">
        <v>1882</v>
      </c>
      <c r="C6910" s="3"/>
      <c r="D6910" s="3"/>
      <c r="E6910" s="9" t="s">
        <v>278</v>
      </c>
      <c r="F6910" s="9" t="s">
        <v>183</v>
      </c>
      <c r="G6910" s="9" t="s">
        <v>183</v>
      </c>
      <c r="H6910" s="9" t="s">
        <v>183</v>
      </c>
      <c r="I6910" s="9" t="s">
        <v>183</v>
      </c>
      <c r="J6910" s="9">
        <v>767.19999999999527</v>
      </c>
      <c r="K6910" s="9" t="s">
        <v>183</v>
      </c>
      <c r="L6910" s="9" t="s">
        <v>183</v>
      </c>
      <c r="M6910" s="9"/>
      <c r="O6910" s="67">
        <v>767.19999999999527</v>
      </c>
      <c r="T6910" s="63"/>
      <c r="U6910" s="283"/>
      <c r="V6910" s="63"/>
      <c r="W6910" s="63"/>
    </row>
    <row r="6911" spans="1:23" ht="15">
      <c r="A6911" s="28" t="s">
        <v>277</v>
      </c>
      <c r="B6911" s="63" t="s">
        <v>705</v>
      </c>
      <c r="E6911" s="9" t="s">
        <v>278</v>
      </c>
      <c r="F6911" s="9" t="s">
        <v>183</v>
      </c>
      <c r="G6911" s="9" t="s">
        <v>183</v>
      </c>
      <c r="H6911" s="9" t="s">
        <v>183</v>
      </c>
      <c r="I6911" s="9" t="s">
        <v>183</v>
      </c>
      <c r="J6911" s="9">
        <v>761.50000000000364</v>
      </c>
      <c r="K6911" s="9" t="s">
        <v>183</v>
      </c>
      <c r="L6911" s="9" t="s">
        <v>183</v>
      </c>
      <c r="M6911" s="9"/>
      <c r="O6911" s="67">
        <v>761.50000000000364</v>
      </c>
      <c r="T6911" s="28"/>
      <c r="U6911" s="87"/>
      <c r="V6911" s="63"/>
      <c r="W6911" s="63"/>
    </row>
    <row r="6912" spans="1:23" ht="15">
      <c r="A6912" s="28" t="s">
        <v>692</v>
      </c>
      <c r="B6912" s="63" t="s">
        <v>703</v>
      </c>
      <c r="E6912" s="9" t="s">
        <v>278</v>
      </c>
      <c r="F6912" s="9" t="s">
        <v>183</v>
      </c>
      <c r="G6912" s="9" t="s">
        <v>183</v>
      </c>
      <c r="H6912" s="9" t="s">
        <v>183</v>
      </c>
      <c r="I6912" s="9" t="s">
        <v>183</v>
      </c>
      <c r="J6912" s="9">
        <v>753.10000000000218</v>
      </c>
      <c r="K6912" s="9" t="s">
        <v>183</v>
      </c>
      <c r="L6912" s="9" t="s">
        <v>183</v>
      </c>
      <c r="M6912" s="9"/>
      <c r="O6912" s="67">
        <v>753.10000000000218</v>
      </c>
      <c r="T6912" s="63"/>
      <c r="U6912" s="283"/>
      <c r="V6912" s="63"/>
      <c r="W6912" s="63"/>
    </row>
    <row r="6913" spans="1:23" ht="15">
      <c r="A6913" s="28" t="s">
        <v>693</v>
      </c>
      <c r="B6913" s="63" t="s">
        <v>721</v>
      </c>
      <c r="E6913" s="9" t="s">
        <v>278</v>
      </c>
      <c r="F6913" s="9" t="s">
        <v>183</v>
      </c>
      <c r="G6913" s="9" t="s">
        <v>183</v>
      </c>
      <c r="H6913" s="9" t="s">
        <v>183</v>
      </c>
      <c r="I6913" s="9" t="s">
        <v>183</v>
      </c>
      <c r="J6913" s="9">
        <v>733.40000000000509</v>
      </c>
      <c r="K6913" s="9" t="s">
        <v>183</v>
      </c>
      <c r="L6913" s="9" t="s">
        <v>183</v>
      </c>
      <c r="M6913" s="9"/>
      <c r="O6913" s="67">
        <v>733.40000000000509</v>
      </c>
      <c r="T6913" s="218"/>
      <c r="U6913" s="283"/>
      <c r="V6913" s="63"/>
      <c r="W6913" s="63"/>
    </row>
    <row r="6914" spans="1:23" ht="15">
      <c r="A6914" s="28" t="s">
        <v>694</v>
      </c>
      <c r="B6914" s="63" t="s">
        <v>714</v>
      </c>
      <c r="E6914" s="9" t="s">
        <v>278</v>
      </c>
      <c r="F6914" s="9" t="s">
        <v>183</v>
      </c>
      <c r="G6914" s="9" t="s">
        <v>183</v>
      </c>
      <c r="H6914" s="9" t="s">
        <v>183</v>
      </c>
      <c r="I6914" s="9" t="s">
        <v>183</v>
      </c>
      <c r="J6914" s="9">
        <v>732.90000000000146</v>
      </c>
      <c r="K6914" s="9" t="s">
        <v>183</v>
      </c>
      <c r="L6914" s="9" t="s">
        <v>183</v>
      </c>
      <c r="M6914" s="9"/>
      <c r="O6914" s="67">
        <v>732.90000000000146</v>
      </c>
      <c r="T6914" s="218"/>
      <c r="U6914" s="282"/>
      <c r="V6914" s="63"/>
      <c r="W6914" s="63"/>
    </row>
    <row r="6915" spans="1:23" ht="15">
      <c r="A6915" s="28" t="s">
        <v>696</v>
      </c>
      <c r="B6915" s="63" t="s">
        <v>757</v>
      </c>
      <c r="E6915" s="9" t="s">
        <v>278</v>
      </c>
      <c r="F6915" s="9" t="s">
        <v>183</v>
      </c>
      <c r="G6915" s="9" t="s">
        <v>183</v>
      </c>
      <c r="H6915" s="9" t="s">
        <v>183</v>
      </c>
      <c r="I6915" s="9" t="s">
        <v>183</v>
      </c>
      <c r="J6915" s="9">
        <v>732.79999999999563</v>
      </c>
      <c r="K6915" s="9" t="s">
        <v>183</v>
      </c>
      <c r="L6915" s="9" t="s">
        <v>183</v>
      </c>
      <c r="M6915" s="9"/>
      <c r="O6915" s="67">
        <v>732.79999999999563</v>
      </c>
      <c r="T6915" s="63"/>
      <c r="U6915" s="282"/>
      <c r="V6915" s="63"/>
      <c r="W6915" s="63"/>
    </row>
    <row r="6916" spans="1:23" ht="15">
      <c r="A6916" s="28" t="s">
        <v>702</v>
      </c>
      <c r="B6916" s="63" t="s">
        <v>141</v>
      </c>
      <c r="E6916" s="9" t="s">
        <v>278</v>
      </c>
      <c r="F6916" s="9" t="s">
        <v>183</v>
      </c>
      <c r="G6916" s="9" t="s">
        <v>183</v>
      </c>
      <c r="H6916" s="9" t="s">
        <v>183</v>
      </c>
      <c r="I6916" s="9" t="s">
        <v>183</v>
      </c>
      <c r="J6916" s="9">
        <v>732.799999999992</v>
      </c>
      <c r="K6916" s="9" t="s">
        <v>183</v>
      </c>
      <c r="L6916" s="9" t="s">
        <v>183</v>
      </c>
      <c r="M6916" s="9"/>
      <c r="O6916" s="67">
        <v>732.799999999992</v>
      </c>
      <c r="T6916" s="63"/>
      <c r="U6916" s="283"/>
      <c r="V6916" s="63"/>
      <c r="W6916" s="63"/>
    </row>
    <row r="6917" spans="1:23" ht="15">
      <c r="A6917" s="28" t="s">
        <v>704</v>
      </c>
      <c r="B6917" s="63" t="s">
        <v>739</v>
      </c>
      <c r="E6917" s="9" t="s">
        <v>278</v>
      </c>
      <c r="F6917" s="9" t="s">
        <v>183</v>
      </c>
      <c r="G6917" s="9" t="s">
        <v>183</v>
      </c>
      <c r="H6917" s="9" t="s">
        <v>183</v>
      </c>
      <c r="I6917" s="9" t="s">
        <v>183</v>
      </c>
      <c r="J6917" s="9">
        <v>731.79999999999563</v>
      </c>
      <c r="K6917" s="9" t="s">
        <v>183</v>
      </c>
      <c r="L6917" s="9" t="s">
        <v>183</v>
      </c>
      <c r="M6917" s="9"/>
      <c r="O6917" s="67">
        <v>731.79999999999563</v>
      </c>
      <c r="T6917" s="273"/>
      <c r="U6917" s="283"/>
      <c r="V6917" s="63"/>
      <c r="W6917" s="63"/>
    </row>
    <row r="6918" spans="1:23" ht="15">
      <c r="A6918" s="28" t="s">
        <v>707</v>
      </c>
      <c r="B6918" s="63" t="s">
        <v>4</v>
      </c>
      <c r="E6918" s="213">
        <v>714.3</v>
      </c>
      <c r="F6918" s="9" t="s">
        <v>183</v>
      </c>
      <c r="G6918" s="9" t="s">
        <v>183</v>
      </c>
      <c r="H6918" s="9" t="s">
        <v>183</v>
      </c>
      <c r="I6918" s="9" t="s">
        <v>183</v>
      </c>
      <c r="J6918" s="9" t="s">
        <v>278</v>
      </c>
      <c r="K6918" s="9" t="s">
        <v>183</v>
      </c>
      <c r="L6918" s="9" t="s">
        <v>183</v>
      </c>
      <c r="M6918" s="9"/>
      <c r="O6918" s="67">
        <v>714.3</v>
      </c>
      <c r="Q6918" t="s">
        <v>281</v>
      </c>
      <c r="T6918" s="3" t="s">
        <v>2227</v>
      </c>
      <c r="U6918" s="283"/>
      <c r="V6918" s="63"/>
      <c r="W6918" s="63"/>
    </row>
    <row r="6919" spans="1:23" ht="15">
      <c r="A6919" s="28" t="s">
        <v>708</v>
      </c>
      <c r="B6919" s="273" t="s">
        <v>1891</v>
      </c>
      <c r="C6919" s="3"/>
      <c r="D6919" s="3"/>
      <c r="E6919" s="9" t="s">
        <v>278</v>
      </c>
      <c r="F6919" s="9" t="s">
        <v>183</v>
      </c>
      <c r="G6919" s="9" t="s">
        <v>183</v>
      </c>
      <c r="H6919" s="9" t="s">
        <v>183</v>
      </c>
      <c r="I6919" s="9" t="s">
        <v>183</v>
      </c>
      <c r="J6919" s="9">
        <v>708.49999999999272</v>
      </c>
      <c r="K6919" s="9" t="s">
        <v>183</v>
      </c>
      <c r="L6919" s="9" t="s">
        <v>183</v>
      </c>
      <c r="M6919" s="9"/>
      <c r="O6919" s="67">
        <v>708.49999999999272</v>
      </c>
      <c r="T6919" s="218"/>
      <c r="U6919" s="283"/>
      <c r="V6919" s="63"/>
      <c r="W6919" s="63"/>
    </row>
    <row r="6920" spans="1:23" ht="15">
      <c r="A6920" s="28" t="s">
        <v>711</v>
      </c>
      <c r="B6920" s="28" t="s">
        <v>706</v>
      </c>
      <c r="E6920" s="9" t="s">
        <v>278</v>
      </c>
      <c r="F6920" s="9" t="s">
        <v>183</v>
      </c>
      <c r="G6920" s="9" t="s">
        <v>183</v>
      </c>
      <c r="H6920" s="9" t="s">
        <v>183</v>
      </c>
      <c r="I6920" s="9" t="s">
        <v>183</v>
      </c>
      <c r="J6920" s="9">
        <v>706.39999999999964</v>
      </c>
      <c r="K6920" s="9" t="s">
        <v>183</v>
      </c>
      <c r="L6920" s="9" t="s">
        <v>183</v>
      </c>
      <c r="M6920" s="9"/>
      <c r="O6920" s="67">
        <v>706.39999999999964</v>
      </c>
      <c r="T6920" s="218"/>
      <c r="U6920" s="283"/>
      <c r="V6920" s="63"/>
      <c r="W6920" s="63"/>
    </row>
    <row r="6921" spans="1:23" ht="15">
      <c r="A6921" s="28" t="s">
        <v>713</v>
      </c>
      <c r="B6921" s="63" t="s">
        <v>144</v>
      </c>
      <c r="E6921" s="9" t="s">
        <v>278</v>
      </c>
      <c r="F6921" s="9" t="s">
        <v>183</v>
      </c>
      <c r="G6921" s="9" t="s">
        <v>183</v>
      </c>
      <c r="H6921" s="9" t="s">
        <v>183</v>
      </c>
      <c r="I6921" s="9" t="s">
        <v>183</v>
      </c>
      <c r="J6921" s="9">
        <v>681.29999999999563</v>
      </c>
      <c r="K6921" s="9" t="s">
        <v>183</v>
      </c>
      <c r="L6921" s="9" t="s">
        <v>183</v>
      </c>
      <c r="M6921" s="9"/>
      <c r="O6921" s="67">
        <v>681.29999999999563</v>
      </c>
      <c r="T6921" s="218"/>
      <c r="U6921" s="283"/>
      <c r="V6921" s="63"/>
      <c r="W6921" s="63"/>
    </row>
    <row r="6922" spans="1:23" ht="15">
      <c r="A6922" s="28" t="s">
        <v>718</v>
      </c>
      <c r="B6922" s="273" t="s">
        <v>1890</v>
      </c>
      <c r="C6922" s="3"/>
      <c r="D6922" s="3"/>
      <c r="E6922" s="9" t="s">
        <v>278</v>
      </c>
      <c r="F6922" s="9" t="s">
        <v>183</v>
      </c>
      <c r="G6922" s="9" t="s">
        <v>183</v>
      </c>
      <c r="H6922" s="9" t="s">
        <v>183</v>
      </c>
      <c r="I6922" s="9" t="s">
        <v>183</v>
      </c>
      <c r="J6922" s="9">
        <v>680.69999999999345</v>
      </c>
      <c r="K6922" s="9" t="s">
        <v>183</v>
      </c>
      <c r="L6922" s="9" t="s">
        <v>183</v>
      </c>
      <c r="M6922" s="9"/>
      <c r="O6922" s="67">
        <v>680.69999999999345</v>
      </c>
      <c r="T6922" s="63"/>
      <c r="U6922" s="283"/>
      <c r="V6922" s="63"/>
      <c r="W6922" s="63"/>
    </row>
    <row r="6923" spans="1:23" ht="15">
      <c r="A6923" s="28" t="s">
        <v>722</v>
      </c>
      <c r="B6923" s="273" t="s">
        <v>1886</v>
      </c>
      <c r="C6923" s="3"/>
      <c r="D6923" s="3"/>
      <c r="E6923" s="9" t="s">
        <v>278</v>
      </c>
      <c r="F6923" s="9" t="s">
        <v>183</v>
      </c>
      <c r="G6923" s="9" t="s">
        <v>183</v>
      </c>
      <c r="H6923" s="9" t="s">
        <v>183</v>
      </c>
      <c r="I6923" s="9" t="s">
        <v>183</v>
      </c>
      <c r="J6923" s="9">
        <v>680.19999999999709</v>
      </c>
      <c r="K6923" s="9" t="s">
        <v>183</v>
      </c>
      <c r="L6923" s="9" t="s">
        <v>183</v>
      </c>
      <c r="M6923" s="9"/>
      <c r="O6923" s="67">
        <v>680.19999999999709</v>
      </c>
      <c r="T6923" s="273"/>
      <c r="U6923" s="283"/>
      <c r="V6923" s="63"/>
      <c r="W6923" s="63"/>
    </row>
    <row r="6924" spans="1:23" ht="15">
      <c r="A6924" s="28" t="s">
        <v>723</v>
      </c>
      <c r="B6924" s="273" t="s">
        <v>1889</v>
      </c>
      <c r="C6924" s="3"/>
      <c r="D6924" s="3"/>
      <c r="E6924" s="9" t="s">
        <v>278</v>
      </c>
      <c r="F6924" s="9" t="s">
        <v>183</v>
      </c>
      <c r="G6924" s="9" t="s">
        <v>183</v>
      </c>
      <c r="H6924" s="9" t="s">
        <v>183</v>
      </c>
      <c r="I6924" s="9" t="s">
        <v>183</v>
      </c>
      <c r="J6924" s="9">
        <v>676.90000000000509</v>
      </c>
      <c r="K6924" s="9" t="s">
        <v>183</v>
      </c>
      <c r="L6924" s="9" t="s">
        <v>183</v>
      </c>
      <c r="M6924" s="9"/>
      <c r="O6924" s="67">
        <v>676.90000000000509</v>
      </c>
      <c r="T6924" s="63"/>
      <c r="U6924" s="283"/>
      <c r="V6924" s="63"/>
      <c r="W6924" s="63"/>
    </row>
    <row r="6925" spans="1:23" ht="15">
      <c r="A6925" s="28" t="s">
        <v>724</v>
      </c>
      <c r="B6925" s="205" t="s">
        <v>1566</v>
      </c>
      <c r="C6925" s="3"/>
      <c r="D6925" s="3"/>
      <c r="E6925" s="9" t="s">
        <v>278</v>
      </c>
      <c r="F6925" s="9" t="s">
        <v>183</v>
      </c>
      <c r="G6925" s="9" t="s">
        <v>183</v>
      </c>
      <c r="H6925" s="9" t="s">
        <v>183</v>
      </c>
      <c r="I6925" s="9" t="s">
        <v>183</v>
      </c>
      <c r="J6925" s="9">
        <v>676.39999999999964</v>
      </c>
      <c r="K6925" s="9" t="s">
        <v>183</v>
      </c>
      <c r="L6925" s="9" t="s">
        <v>183</v>
      </c>
      <c r="M6925" s="9"/>
      <c r="O6925" s="67">
        <v>676.39999999999964</v>
      </c>
      <c r="T6925" s="63"/>
      <c r="U6925" s="87"/>
      <c r="V6925" s="63"/>
      <c r="W6925" s="63"/>
    </row>
    <row r="6926" spans="1:23" ht="15">
      <c r="A6926" s="28" t="s">
        <v>730</v>
      </c>
      <c r="B6926" s="63" t="s">
        <v>710</v>
      </c>
      <c r="E6926" s="9" t="s">
        <v>278</v>
      </c>
      <c r="F6926" s="9" t="s">
        <v>183</v>
      </c>
      <c r="G6926" s="9" t="s">
        <v>183</v>
      </c>
      <c r="H6926" s="9" t="s">
        <v>183</v>
      </c>
      <c r="I6926" s="9" t="s">
        <v>183</v>
      </c>
      <c r="J6926" s="9">
        <v>663.70000000000073</v>
      </c>
      <c r="K6926" s="9" t="s">
        <v>183</v>
      </c>
      <c r="L6926" s="9" t="s">
        <v>183</v>
      </c>
      <c r="M6926" s="9"/>
      <c r="O6926" s="67">
        <v>663.70000000000073</v>
      </c>
      <c r="T6926" s="63"/>
      <c r="U6926" s="283"/>
      <c r="V6926" s="63"/>
      <c r="W6926" s="63"/>
    </row>
    <row r="6927" spans="1:23" ht="15">
      <c r="A6927" s="28" t="s">
        <v>738</v>
      </c>
      <c r="B6927" s="63" t="s">
        <v>155</v>
      </c>
      <c r="E6927" s="9" t="s">
        <v>278</v>
      </c>
      <c r="F6927" s="9" t="s">
        <v>183</v>
      </c>
      <c r="G6927" s="9" t="s">
        <v>183</v>
      </c>
      <c r="H6927" s="9" t="s">
        <v>183</v>
      </c>
      <c r="I6927" s="9" t="s">
        <v>183</v>
      </c>
      <c r="J6927" s="9">
        <v>661.60000000000582</v>
      </c>
      <c r="K6927" s="9" t="s">
        <v>183</v>
      </c>
      <c r="L6927" s="9" t="s">
        <v>183</v>
      </c>
      <c r="M6927" s="9"/>
      <c r="O6927" s="67">
        <v>661.60000000000582</v>
      </c>
      <c r="T6927" s="273"/>
      <c r="U6927" s="282"/>
      <c r="V6927" s="63"/>
      <c r="W6927" s="63"/>
    </row>
    <row r="6928" spans="1:23" ht="15">
      <c r="A6928" s="28" t="s">
        <v>742</v>
      </c>
      <c r="B6928" s="63" t="s">
        <v>712</v>
      </c>
      <c r="E6928" s="9" t="s">
        <v>278</v>
      </c>
      <c r="F6928" s="9" t="s">
        <v>183</v>
      </c>
      <c r="G6928" s="9" t="s">
        <v>183</v>
      </c>
      <c r="H6928" s="9" t="s">
        <v>183</v>
      </c>
      <c r="I6928" s="9" t="s">
        <v>183</v>
      </c>
      <c r="J6928" s="9">
        <v>658.95000000000073</v>
      </c>
      <c r="K6928" s="9" t="s">
        <v>183</v>
      </c>
      <c r="L6928" s="9" t="s">
        <v>183</v>
      </c>
      <c r="M6928" s="9"/>
      <c r="O6928" s="67">
        <v>658.95000000000073</v>
      </c>
      <c r="T6928" s="28"/>
      <c r="U6928" s="283"/>
      <c r="V6928" s="63"/>
      <c r="W6928" s="63"/>
    </row>
    <row r="6929" spans="1:23" ht="15">
      <c r="A6929" s="28" t="s">
        <v>743</v>
      </c>
      <c r="B6929" s="63" t="s">
        <v>162</v>
      </c>
      <c r="E6929" s="9" t="s">
        <v>278</v>
      </c>
      <c r="F6929" s="9" t="s">
        <v>183</v>
      </c>
      <c r="G6929" s="9" t="s">
        <v>183</v>
      </c>
      <c r="H6929" s="9" t="s">
        <v>183</v>
      </c>
      <c r="I6929" s="9" t="s">
        <v>183</v>
      </c>
      <c r="J6929" s="9">
        <v>650.99999999999818</v>
      </c>
      <c r="K6929" s="9" t="s">
        <v>183</v>
      </c>
      <c r="L6929" s="9" t="s">
        <v>183</v>
      </c>
      <c r="M6929" s="9"/>
      <c r="O6929" s="67">
        <v>650.99999999999818</v>
      </c>
      <c r="T6929" s="63"/>
      <c r="U6929" s="283"/>
      <c r="V6929" s="63"/>
      <c r="W6929" s="63"/>
    </row>
    <row r="6930" spans="1:23" ht="15">
      <c r="A6930" s="28" t="s">
        <v>744</v>
      </c>
      <c r="B6930" s="63" t="s">
        <v>720</v>
      </c>
      <c r="E6930" s="9" t="s">
        <v>278</v>
      </c>
      <c r="F6930" s="9" t="s">
        <v>183</v>
      </c>
      <c r="G6930" s="9" t="s">
        <v>183</v>
      </c>
      <c r="H6930" s="9" t="s">
        <v>183</v>
      </c>
      <c r="I6930" s="9" t="s">
        <v>183</v>
      </c>
      <c r="J6930" s="9">
        <v>650.59999999999854</v>
      </c>
      <c r="K6930" s="9" t="s">
        <v>183</v>
      </c>
      <c r="L6930" s="9" t="s">
        <v>183</v>
      </c>
      <c r="M6930" s="9"/>
      <c r="O6930" s="67">
        <v>650.59999999999854</v>
      </c>
      <c r="T6930" s="218"/>
      <c r="U6930" s="283"/>
      <c r="V6930" s="63"/>
      <c r="W6930" s="63"/>
    </row>
    <row r="6931" spans="1:23" ht="15">
      <c r="A6931" s="28" t="s">
        <v>750</v>
      </c>
      <c r="B6931" s="28" t="s">
        <v>747</v>
      </c>
      <c r="E6931" s="9" t="s">
        <v>278</v>
      </c>
      <c r="F6931" s="9" t="s">
        <v>183</v>
      </c>
      <c r="G6931" s="9" t="s">
        <v>183</v>
      </c>
      <c r="H6931" s="9" t="s">
        <v>183</v>
      </c>
      <c r="I6931" s="9" t="s">
        <v>183</v>
      </c>
      <c r="J6931" s="9">
        <v>637.19999999999891</v>
      </c>
      <c r="K6931" s="9" t="s">
        <v>183</v>
      </c>
      <c r="L6931" s="9" t="s">
        <v>183</v>
      </c>
      <c r="M6931" s="9"/>
      <c r="O6931" s="67">
        <v>637.19999999999891</v>
      </c>
      <c r="T6931" s="63"/>
      <c r="U6931" s="283"/>
      <c r="V6931" s="63"/>
      <c r="W6931" s="63"/>
    </row>
    <row r="6932" spans="1:23" ht="15">
      <c r="A6932" s="28" t="s">
        <v>751</v>
      </c>
      <c r="B6932" s="205" t="s">
        <v>1567</v>
      </c>
      <c r="C6932" s="3"/>
      <c r="D6932" s="3"/>
      <c r="E6932" s="9" t="s">
        <v>278</v>
      </c>
      <c r="F6932" s="9" t="s">
        <v>183</v>
      </c>
      <c r="G6932" s="9" t="s">
        <v>183</v>
      </c>
      <c r="H6932" s="9" t="s">
        <v>183</v>
      </c>
      <c r="I6932" s="9" t="s">
        <v>183</v>
      </c>
      <c r="J6932" s="9">
        <v>633.59999999999491</v>
      </c>
      <c r="K6932" s="9" t="s">
        <v>183</v>
      </c>
      <c r="L6932" s="9" t="s">
        <v>183</v>
      </c>
      <c r="M6932" s="9"/>
      <c r="O6932" s="67">
        <v>633.59999999999491</v>
      </c>
      <c r="T6932" s="63"/>
      <c r="U6932" s="283"/>
      <c r="V6932" s="63"/>
      <c r="W6932" s="63"/>
    </row>
    <row r="6933" spans="1:23" ht="15">
      <c r="A6933" s="28" t="s">
        <v>752</v>
      </c>
      <c r="B6933" s="63" t="s">
        <v>37</v>
      </c>
      <c r="E6933" s="9">
        <v>114.7</v>
      </c>
      <c r="F6933" s="9" t="s">
        <v>183</v>
      </c>
      <c r="G6933" s="9" t="s">
        <v>183</v>
      </c>
      <c r="H6933" s="9" t="s">
        <v>183</v>
      </c>
      <c r="I6933" s="9" t="s">
        <v>183</v>
      </c>
      <c r="J6933" s="9">
        <v>518.30000000000291</v>
      </c>
      <c r="K6933" s="9" t="s">
        <v>183</v>
      </c>
      <c r="L6933" s="9" t="s">
        <v>183</v>
      </c>
      <c r="M6933" s="9"/>
      <c r="O6933" s="67">
        <v>633.00000000000296</v>
      </c>
      <c r="T6933" s="63"/>
      <c r="U6933" s="283"/>
      <c r="V6933" s="63"/>
      <c r="W6933" s="63"/>
    </row>
    <row r="6934" spans="1:23" ht="15">
      <c r="A6934" s="28" t="s">
        <v>754</v>
      </c>
      <c r="B6934" s="63" t="s">
        <v>719</v>
      </c>
      <c r="E6934" s="9" t="s">
        <v>278</v>
      </c>
      <c r="F6934" s="9" t="s">
        <v>183</v>
      </c>
      <c r="G6934" s="9" t="s">
        <v>183</v>
      </c>
      <c r="H6934" s="9" t="s">
        <v>183</v>
      </c>
      <c r="I6934" s="9" t="s">
        <v>183</v>
      </c>
      <c r="J6934" s="9">
        <v>626.60000000000218</v>
      </c>
      <c r="K6934" s="9" t="s">
        <v>183</v>
      </c>
      <c r="L6934" s="9" t="s">
        <v>183</v>
      </c>
      <c r="M6934" s="9"/>
      <c r="O6934" s="67">
        <v>626.60000000000218</v>
      </c>
      <c r="T6934" s="63"/>
      <c r="U6934" s="265"/>
      <c r="V6934" s="63"/>
      <c r="W6934" s="63"/>
    </row>
    <row r="6935" spans="1:23" ht="15">
      <c r="A6935" s="28" t="s">
        <v>755</v>
      </c>
      <c r="B6935" s="63" t="s">
        <v>745</v>
      </c>
      <c r="E6935" s="9" t="s">
        <v>278</v>
      </c>
      <c r="F6935" s="9" t="s">
        <v>183</v>
      </c>
      <c r="G6935" s="9" t="s">
        <v>183</v>
      </c>
      <c r="H6935" s="9" t="s">
        <v>183</v>
      </c>
      <c r="I6935" s="9" t="s">
        <v>183</v>
      </c>
      <c r="J6935" s="9">
        <v>625.79999999999927</v>
      </c>
      <c r="K6935" s="9" t="s">
        <v>183</v>
      </c>
      <c r="L6935" s="9" t="s">
        <v>183</v>
      </c>
      <c r="M6935" s="9"/>
      <c r="O6935" s="67">
        <v>625.79999999999927</v>
      </c>
      <c r="T6935" s="273"/>
      <c r="U6935" s="87"/>
      <c r="V6935" s="63"/>
      <c r="W6935" s="63"/>
    </row>
    <row r="6936" spans="1:23" ht="15">
      <c r="A6936" s="28" t="s">
        <v>756</v>
      </c>
      <c r="B6936" s="273" t="s">
        <v>1888</v>
      </c>
      <c r="C6936" s="3"/>
      <c r="D6936" s="3"/>
      <c r="E6936" s="9" t="s">
        <v>278</v>
      </c>
      <c r="F6936" s="9" t="s">
        <v>183</v>
      </c>
      <c r="G6936" s="9" t="s">
        <v>183</v>
      </c>
      <c r="H6936" s="9" t="s">
        <v>183</v>
      </c>
      <c r="I6936" s="9" t="s">
        <v>183</v>
      </c>
      <c r="J6936" s="9">
        <v>620.99999999999636</v>
      </c>
      <c r="K6936" s="9" t="s">
        <v>183</v>
      </c>
      <c r="L6936" s="9" t="s">
        <v>183</v>
      </c>
      <c r="M6936" s="9"/>
      <c r="O6936" s="67">
        <v>620.99999999999636</v>
      </c>
      <c r="T6936" s="273"/>
      <c r="U6936" s="283"/>
      <c r="V6936" s="63"/>
      <c r="W6936" s="63"/>
    </row>
    <row r="6937" spans="1:23" ht="15">
      <c r="A6937" s="28" t="s">
        <v>759</v>
      </c>
      <c r="B6937" s="205" t="s">
        <v>1562</v>
      </c>
      <c r="C6937" s="3"/>
      <c r="D6937" s="3"/>
      <c r="E6937" s="9" t="s">
        <v>278</v>
      </c>
      <c r="F6937" s="9" t="s">
        <v>183</v>
      </c>
      <c r="G6937" s="9" t="s">
        <v>183</v>
      </c>
      <c r="H6937" s="9" t="s">
        <v>183</v>
      </c>
      <c r="I6937" s="9" t="s">
        <v>183</v>
      </c>
      <c r="J6937" s="9">
        <v>620</v>
      </c>
      <c r="K6937" s="9" t="s">
        <v>183</v>
      </c>
      <c r="L6937" s="9" t="s">
        <v>183</v>
      </c>
      <c r="M6937" s="9"/>
      <c r="O6937" s="67">
        <v>620</v>
      </c>
      <c r="T6937" s="63"/>
      <c r="U6937" s="283"/>
      <c r="V6937" s="63"/>
      <c r="W6937" s="63"/>
    </row>
    <row r="6938" spans="1:23" ht="15">
      <c r="A6938" s="28" t="s">
        <v>841</v>
      </c>
      <c r="B6938" s="63" t="s">
        <v>35</v>
      </c>
      <c r="E6938" s="216">
        <v>607.20000000000005</v>
      </c>
      <c r="F6938" s="9" t="s">
        <v>183</v>
      </c>
      <c r="G6938" s="9" t="s">
        <v>183</v>
      </c>
      <c r="H6938" s="9" t="s">
        <v>183</v>
      </c>
      <c r="I6938" s="9" t="s">
        <v>183</v>
      </c>
      <c r="J6938" s="9" t="s">
        <v>278</v>
      </c>
      <c r="K6938" s="9" t="s">
        <v>183</v>
      </c>
      <c r="L6938" s="9" t="s">
        <v>183</v>
      </c>
      <c r="M6938" s="9"/>
      <c r="O6938" s="67">
        <v>607.20000000000005</v>
      </c>
      <c r="Q6938" t="s">
        <v>283</v>
      </c>
      <c r="T6938" s="63"/>
      <c r="U6938" s="283"/>
      <c r="V6938" s="63"/>
      <c r="W6938" s="63"/>
    </row>
    <row r="6939" spans="1:23" ht="15">
      <c r="A6939" s="28" t="s">
        <v>842</v>
      </c>
      <c r="B6939" s="63" t="s">
        <v>685</v>
      </c>
      <c r="E6939" s="9" t="s">
        <v>278</v>
      </c>
      <c r="F6939" s="9" t="s">
        <v>183</v>
      </c>
      <c r="G6939" s="9" t="s">
        <v>183</v>
      </c>
      <c r="H6939" s="9" t="s">
        <v>183</v>
      </c>
      <c r="I6939" s="9" t="s">
        <v>183</v>
      </c>
      <c r="J6939" s="9">
        <v>598.29999999999927</v>
      </c>
      <c r="K6939" s="9" t="s">
        <v>183</v>
      </c>
      <c r="L6939" s="9" t="s">
        <v>183</v>
      </c>
      <c r="M6939" s="9"/>
      <c r="O6939" s="67">
        <v>598.29999999999927</v>
      </c>
      <c r="T6939" s="63"/>
      <c r="U6939" s="282"/>
      <c r="V6939" s="63"/>
      <c r="W6939" s="63"/>
    </row>
    <row r="6940" spans="1:23" ht="15">
      <c r="A6940" s="28" t="s">
        <v>843</v>
      </c>
      <c r="B6940" s="28" t="s">
        <v>690</v>
      </c>
      <c r="E6940" s="9" t="s">
        <v>278</v>
      </c>
      <c r="F6940" s="9" t="s">
        <v>183</v>
      </c>
      <c r="G6940" s="9" t="s">
        <v>183</v>
      </c>
      <c r="H6940" s="9" t="s">
        <v>183</v>
      </c>
      <c r="I6940" s="9" t="s">
        <v>183</v>
      </c>
      <c r="J6940" s="9">
        <v>587.59999999999491</v>
      </c>
      <c r="K6940" s="9" t="s">
        <v>183</v>
      </c>
      <c r="L6940" s="9" t="s">
        <v>183</v>
      </c>
      <c r="M6940" s="9"/>
      <c r="O6940" s="67">
        <v>587.59999999999491</v>
      </c>
      <c r="T6940" s="273"/>
      <c r="U6940" s="265"/>
      <c r="V6940" s="63"/>
      <c r="W6940" s="63"/>
    </row>
    <row r="6941" spans="1:23" ht="15">
      <c r="A6941" s="28" t="s">
        <v>844</v>
      </c>
      <c r="B6941" s="205" t="s">
        <v>1561</v>
      </c>
      <c r="C6941" s="3"/>
      <c r="D6941" s="3"/>
      <c r="E6941" s="9" t="s">
        <v>278</v>
      </c>
      <c r="F6941" s="9" t="s">
        <v>183</v>
      </c>
      <c r="G6941" s="9" t="s">
        <v>183</v>
      </c>
      <c r="H6941" s="9" t="s">
        <v>183</v>
      </c>
      <c r="I6941" s="9" t="s">
        <v>183</v>
      </c>
      <c r="J6941" s="9">
        <v>572.99999999999636</v>
      </c>
      <c r="K6941" s="9" t="s">
        <v>183</v>
      </c>
      <c r="L6941" s="9" t="s">
        <v>183</v>
      </c>
      <c r="M6941" s="9"/>
      <c r="O6941" s="67">
        <v>572.99999999999636</v>
      </c>
      <c r="T6941" s="273"/>
      <c r="U6941" s="87"/>
      <c r="V6941" s="63"/>
      <c r="W6941" s="63"/>
    </row>
    <row r="6942" spans="1:23" ht="15">
      <c r="A6942" s="28" t="s">
        <v>845</v>
      </c>
      <c r="B6942" s="273" t="s">
        <v>1887</v>
      </c>
      <c r="C6942" s="3"/>
      <c r="D6942" s="3"/>
      <c r="E6942" s="9" t="s">
        <v>278</v>
      </c>
      <c r="F6942" s="9" t="s">
        <v>183</v>
      </c>
      <c r="G6942" s="9" t="s">
        <v>183</v>
      </c>
      <c r="H6942" s="9" t="s">
        <v>183</v>
      </c>
      <c r="I6942" s="9" t="s">
        <v>183</v>
      </c>
      <c r="J6942" s="9">
        <v>565.19999999999891</v>
      </c>
      <c r="K6942" s="9" t="s">
        <v>183</v>
      </c>
      <c r="L6942" s="9" t="s">
        <v>183</v>
      </c>
      <c r="M6942" s="9"/>
      <c r="O6942" s="67">
        <v>565.19999999999891</v>
      </c>
      <c r="T6942" s="28"/>
      <c r="U6942" s="87"/>
      <c r="V6942" s="63"/>
      <c r="W6942" s="63"/>
    </row>
    <row r="6943" spans="1:23" ht="15">
      <c r="A6943" s="28" t="s">
        <v>846</v>
      </c>
      <c r="B6943" s="28" t="s">
        <v>691</v>
      </c>
      <c r="E6943" s="9" t="s">
        <v>278</v>
      </c>
      <c r="F6943" s="9" t="s">
        <v>183</v>
      </c>
      <c r="G6943" s="9" t="s">
        <v>183</v>
      </c>
      <c r="H6943" s="9" t="s">
        <v>183</v>
      </c>
      <c r="I6943" s="9" t="s">
        <v>183</v>
      </c>
      <c r="J6943" s="9">
        <v>548.649999999996</v>
      </c>
      <c r="K6943" s="9" t="s">
        <v>183</v>
      </c>
      <c r="L6943" s="9" t="s">
        <v>183</v>
      </c>
      <c r="M6943" s="9"/>
      <c r="O6943" s="67">
        <v>548.649999999996</v>
      </c>
      <c r="T6943" s="218"/>
      <c r="U6943" s="282"/>
      <c r="V6943" s="63"/>
      <c r="W6943" s="63"/>
    </row>
    <row r="6944" spans="1:23" ht="15">
      <c r="A6944" s="28" t="s">
        <v>847</v>
      </c>
      <c r="B6944" s="63" t="s">
        <v>143</v>
      </c>
      <c r="E6944" s="9" t="s">
        <v>278</v>
      </c>
      <c r="F6944" s="9" t="s">
        <v>183</v>
      </c>
      <c r="G6944" s="9" t="s">
        <v>183</v>
      </c>
      <c r="H6944" s="9" t="s">
        <v>183</v>
      </c>
      <c r="I6944" s="9" t="s">
        <v>183</v>
      </c>
      <c r="J6944" s="9">
        <v>537.40000000000146</v>
      </c>
      <c r="K6944" s="9" t="s">
        <v>183</v>
      </c>
      <c r="L6944" s="9" t="s">
        <v>183</v>
      </c>
      <c r="M6944" s="9"/>
      <c r="O6944" s="67">
        <v>537.40000000000146</v>
      </c>
      <c r="T6944" s="273"/>
      <c r="U6944" s="87"/>
      <c r="V6944" s="63"/>
      <c r="W6944" s="63"/>
    </row>
    <row r="6945" spans="1:23" ht="15">
      <c r="A6945" s="28" t="s">
        <v>848</v>
      </c>
      <c r="B6945" s="63" t="s">
        <v>178</v>
      </c>
      <c r="E6945" s="216">
        <v>536.95000000000005</v>
      </c>
      <c r="F6945" s="9" t="s">
        <v>183</v>
      </c>
      <c r="G6945" s="9" t="s">
        <v>183</v>
      </c>
      <c r="H6945" s="9" t="s">
        <v>183</v>
      </c>
      <c r="I6945" s="9" t="s">
        <v>183</v>
      </c>
      <c r="J6945" s="9" t="s">
        <v>278</v>
      </c>
      <c r="K6945" s="9" t="s">
        <v>183</v>
      </c>
      <c r="L6945" s="9" t="s">
        <v>183</v>
      </c>
      <c r="M6945" s="9"/>
      <c r="O6945" s="67">
        <v>536.95000000000005</v>
      </c>
      <c r="Q6945" t="s">
        <v>284</v>
      </c>
      <c r="T6945" s="28"/>
      <c r="U6945" s="283"/>
      <c r="V6945" s="63"/>
      <c r="W6945" s="63"/>
    </row>
    <row r="6946" spans="1:23" ht="15">
      <c r="A6946" s="28" t="s">
        <v>849</v>
      </c>
      <c r="B6946" s="205" t="s">
        <v>1560</v>
      </c>
      <c r="C6946" s="3"/>
      <c r="D6946" s="3"/>
      <c r="E6946" s="9" t="s">
        <v>278</v>
      </c>
      <c r="F6946" s="9" t="s">
        <v>183</v>
      </c>
      <c r="G6946" s="9" t="s">
        <v>183</v>
      </c>
      <c r="H6946" s="9" t="s">
        <v>183</v>
      </c>
      <c r="I6946" s="9" t="s">
        <v>183</v>
      </c>
      <c r="J6946" s="9">
        <v>521.80000000000109</v>
      </c>
      <c r="K6946" s="9" t="s">
        <v>183</v>
      </c>
      <c r="L6946" s="9" t="s">
        <v>183</v>
      </c>
      <c r="M6946" s="9"/>
      <c r="O6946" s="67">
        <v>521.80000000000109</v>
      </c>
      <c r="T6946" s="218"/>
      <c r="U6946" s="283"/>
      <c r="V6946" s="63"/>
      <c r="W6946" s="63"/>
    </row>
    <row r="6947" spans="1:23" ht="15">
      <c r="A6947" s="28" t="s">
        <v>850</v>
      </c>
      <c r="B6947" s="63" t="s">
        <v>695</v>
      </c>
      <c r="E6947" s="9" t="s">
        <v>278</v>
      </c>
      <c r="F6947" s="9" t="s">
        <v>183</v>
      </c>
      <c r="G6947" s="9" t="s">
        <v>183</v>
      </c>
      <c r="H6947" s="9" t="s">
        <v>183</v>
      </c>
      <c r="I6947" s="9" t="s">
        <v>183</v>
      </c>
      <c r="J6947" s="9">
        <v>498.49999999999636</v>
      </c>
      <c r="K6947" s="9" t="s">
        <v>183</v>
      </c>
      <c r="L6947" s="9" t="s">
        <v>183</v>
      </c>
      <c r="M6947" s="9"/>
      <c r="O6947" s="67">
        <v>498.49999999999636</v>
      </c>
      <c r="T6947" s="63"/>
      <c r="U6947" s="87"/>
      <c r="V6947" s="63"/>
      <c r="W6947" s="63"/>
    </row>
    <row r="6948" spans="1:23" ht="15">
      <c r="A6948" s="28" t="s">
        <v>851</v>
      </c>
      <c r="B6948" s="205" t="s">
        <v>1551</v>
      </c>
      <c r="C6948" s="3"/>
      <c r="D6948" s="3"/>
      <c r="E6948" s="9" t="s">
        <v>278</v>
      </c>
      <c r="F6948" s="9" t="s">
        <v>183</v>
      </c>
      <c r="G6948" s="9" t="s">
        <v>183</v>
      </c>
      <c r="H6948" s="9" t="s">
        <v>183</v>
      </c>
      <c r="I6948" s="9" t="s">
        <v>183</v>
      </c>
      <c r="J6948" s="9">
        <v>478.49999999999636</v>
      </c>
      <c r="K6948" s="9" t="s">
        <v>183</v>
      </c>
      <c r="L6948" s="9" t="s">
        <v>183</v>
      </c>
      <c r="M6948" s="9"/>
      <c r="O6948" s="67">
        <v>478.49999999999636</v>
      </c>
      <c r="T6948" s="63"/>
      <c r="U6948" s="87"/>
      <c r="V6948" s="63"/>
      <c r="W6948" s="63"/>
    </row>
    <row r="6949" spans="1:23" ht="15">
      <c r="A6949" s="28" t="s">
        <v>852</v>
      </c>
      <c r="B6949" s="273" t="s">
        <v>1884</v>
      </c>
      <c r="C6949" s="3"/>
      <c r="D6949" s="3"/>
      <c r="E6949" s="9" t="s">
        <v>278</v>
      </c>
      <c r="F6949" s="9" t="s">
        <v>183</v>
      </c>
      <c r="G6949" s="9" t="s">
        <v>183</v>
      </c>
      <c r="H6949" s="9" t="s">
        <v>183</v>
      </c>
      <c r="I6949" s="9" t="s">
        <v>183</v>
      </c>
      <c r="J6949" s="9">
        <v>441.49999999999818</v>
      </c>
      <c r="K6949" s="9" t="s">
        <v>183</v>
      </c>
      <c r="L6949" s="9" t="s">
        <v>183</v>
      </c>
      <c r="M6949" s="9"/>
      <c r="O6949" s="67">
        <v>441.49999999999818</v>
      </c>
      <c r="T6949" s="273"/>
      <c r="U6949" s="283"/>
      <c r="V6949" s="63"/>
      <c r="W6949" s="63"/>
    </row>
    <row r="6950" spans="1:23" ht="15">
      <c r="A6950" s="28" t="s">
        <v>853</v>
      </c>
      <c r="B6950" s="205" t="s">
        <v>1550</v>
      </c>
      <c r="C6950" s="3"/>
      <c r="D6950" s="3"/>
      <c r="E6950" s="9" t="s">
        <v>278</v>
      </c>
      <c r="F6950" s="9" t="s">
        <v>183</v>
      </c>
      <c r="G6950" s="9" t="s">
        <v>183</v>
      </c>
      <c r="H6950" s="9" t="s">
        <v>183</v>
      </c>
      <c r="I6950" s="9" t="s">
        <v>183</v>
      </c>
      <c r="J6950" s="9">
        <v>419.80000000000291</v>
      </c>
      <c r="K6950" s="9" t="s">
        <v>183</v>
      </c>
      <c r="L6950" s="9" t="s">
        <v>183</v>
      </c>
      <c r="M6950" s="9"/>
      <c r="O6950" s="67">
        <v>419.80000000000291</v>
      </c>
      <c r="T6950"/>
    </row>
    <row r="6951" spans="1:23" ht="15">
      <c r="A6951" s="28" t="s">
        <v>854</v>
      </c>
      <c r="B6951" s="63" t="s">
        <v>179</v>
      </c>
      <c r="E6951" s="9">
        <v>378.6</v>
      </c>
      <c r="F6951" s="9" t="s">
        <v>183</v>
      </c>
      <c r="G6951" s="9" t="s">
        <v>183</v>
      </c>
      <c r="H6951" s="9" t="s">
        <v>183</v>
      </c>
      <c r="I6951" s="9" t="s">
        <v>183</v>
      </c>
      <c r="J6951" s="9" t="s">
        <v>278</v>
      </c>
      <c r="K6951" s="9" t="s">
        <v>183</v>
      </c>
      <c r="L6951" s="9" t="s">
        <v>183</v>
      </c>
      <c r="M6951" s="9"/>
      <c r="O6951" s="67">
        <v>378.6</v>
      </c>
      <c r="T6951"/>
    </row>
    <row r="6952" spans="1:23" ht="15">
      <c r="A6952" s="28" t="s">
        <v>855</v>
      </c>
      <c r="B6952" s="205" t="s">
        <v>1549</v>
      </c>
      <c r="C6952" s="3"/>
      <c r="D6952" s="3"/>
      <c r="E6952" s="9" t="s">
        <v>278</v>
      </c>
      <c r="F6952" s="9" t="s">
        <v>183</v>
      </c>
      <c r="G6952" s="9" t="s">
        <v>183</v>
      </c>
      <c r="H6952" s="9" t="s">
        <v>183</v>
      </c>
      <c r="I6952" s="9" t="s">
        <v>183</v>
      </c>
      <c r="J6952" s="9">
        <v>342.64999999999782</v>
      </c>
      <c r="K6952" s="9" t="s">
        <v>183</v>
      </c>
      <c r="L6952" s="9" t="s">
        <v>183</v>
      </c>
      <c r="M6952" s="9"/>
      <c r="O6952" s="67">
        <v>342.64999999999782</v>
      </c>
      <c r="T6952"/>
    </row>
    <row r="6953" spans="1:23" ht="15">
      <c r="A6953" s="28" t="s">
        <v>856</v>
      </c>
      <c r="B6953" s="273" t="s">
        <v>1883</v>
      </c>
      <c r="C6953" s="3"/>
      <c r="D6953" s="3"/>
      <c r="E6953" s="9" t="s">
        <v>278</v>
      </c>
      <c r="F6953" s="9" t="s">
        <v>183</v>
      </c>
      <c r="G6953" s="9" t="s">
        <v>183</v>
      </c>
      <c r="H6953" s="9" t="s">
        <v>183</v>
      </c>
      <c r="I6953" s="9" t="s">
        <v>183</v>
      </c>
      <c r="J6953" s="9">
        <v>275.90000000000327</v>
      </c>
      <c r="K6953" s="9" t="s">
        <v>183</v>
      </c>
      <c r="L6953" s="9" t="s">
        <v>183</v>
      </c>
      <c r="M6953" s="9"/>
      <c r="O6953" s="67">
        <v>275.90000000000327</v>
      </c>
      <c r="T6953"/>
    </row>
    <row r="6954" spans="1:23" ht="15">
      <c r="A6954" s="28" t="s">
        <v>857</v>
      </c>
      <c r="B6954" s="63" t="s">
        <v>2553</v>
      </c>
      <c r="C6954" s="3"/>
      <c r="D6954" s="3"/>
      <c r="E6954" s="9" t="s">
        <v>278</v>
      </c>
      <c r="F6954" s="9" t="s">
        <v>183</v>
      </c>
      <c r="G6954" s="9" t="s">
        <v>183</v>
      </c>
      <c r="H6954" s="9" t="s">
        <v>183</v>
      </c>
      <c r="I6954" s="9" t="s">
        <v>183</v>
      </c>
      <c r="J6954" s="9" t="s">
        <v>278</v>
      </c>
      <c r="K6954" s="9" t="s">
        <v>183</v>
      </c>
      <c r="L6954" s="9" t="s">
        <v>183</v>
      </c>
      <c r="M6954" s="9"/>
      <c r="N6954" s="67"/>
      <c r="O6954" s="67">
        <v>0</v>
      </c>
      <c r="T6954"/>
    </row>
    <row r="6955" spans="1:23" ht="15">
      <c r="A6955" s="28" t="s">
        <v>858</v>
      </c>
      <c r="B6955" s="63" t="s">
        <v>2542</v>
      </c>
      <c r="C6955" s="3"/>
      <c r="D6955" s="3"/>
      <c r="E6955" s="9" t="s">
        <v>278</v>
      </c>
      <c r="F6955" s="9" t="s">
        <v>183</v>
      </c>
      <c r="G6955" s="9" t="s">
        <v>183</v>
      </c>
      <c r="H6955" s="9" t="s">
        <v>183</v>
      </c>
      <c r="I6955" s="9" t="s">
        <v>183</v>
      </c>
      <c r="J6955" s="9" t="s">
        <v>278</v>
      </c>
      <c r="K6955" s="9" t="s">
        <v>183</v>
      </c>
      <c r="L6955" s="9" t="s">
        <v>183</v>
      </c>
      <c r="M6955" s="9"/>
      <c r="N6955" s="67"/>
      <c r="O6955" s="67">
        <v>0</v>
      </c>
      <c r="T6955"/>
    </row>
    <row r="6956" spans="1:23" ht="15">
      <c r="A6956" s="28" t="s">
        <v>859</v>
      </c>
      <c r="B6956" s="273" t="s">
        <v>1898</v>
      </c>
      <c r="C6956" s="3"/>
      <c r="D6956" s="3"/>
      <c r="E6956" s="9" t="s">
        <v>278</v>
      </c>
      <c r="F6956" s="9" t="s">
        <v>183</v>
      </c>
      <c r="G6956" s="9" t="s">
        <v>183</v>
      </c>
      <c r="H6956" s="9" t="s">
        <v>183</v>
      </c>
      <c r="I6956" s="9" t="s">
        <v>183</v>
      </c>
      <c r="J6956" s="9" t="s">
        <v>278</v>
      </c>
      <c r="K6956" s="9" t="s">
        <v>183</v>
      </c>
      <c r="L6956" s="9" t="s">
        <v>183</v>
      </c>
      <c r="M6956" s="9"/>
      <c r="N6956" s="67"/>
      <c r="O6956" s="67">
        <v>0</v>
      </c>
      <c r="T6956"/>
    </row>
    <row r="6957" spans="1:23" ht="15">
      <c r="A6957" s="28" t="s">
        <v>860</v>
      </c>
      <c r="B6957" s="63" t="s">
        <v>2560</v>
      </c>
      <c r="C6957" s="3"/>
      <c r="D6957" s="3"/>
      <c r="E6957" s="9" t="s">
        <v>278</v>
      </c>
      <c r="F6957" s="9" t="s">
        <v>183</v>
      </c>
      <c r="G6957" s="9" t="s">
        <v>183</v>
      </c>
      <c r="H6957" s="9" t="s">
        <v>183</v>
      </c>
      <c r="I6957" s="9" t="s">
        <v>183</v>
      </c>
      <c r="J6957" s="9" t="s">
        <v>278</v>
      </c>
      <c r="K6957" s="9" t="s">
        <v>183</v>
      </c>
      <c r="L6957" s="9" t="s">
        <v>183</v>
      </c>
      <c r="M6957" s="9"/>
      <c r="N6957" s="67"/>
      <c r="O6957" s="67">
        <v>0</v>
      </c>
      <c r="T6957"/>
    </row>
    <row r="6958" spans="1:23" ht="15">
      <c r="A6958" s="28" t="s">
        <v>861</v>
      </c>
      <c r="B6958" s="63" t="s">
        <v>726</v>
      </c>
      <c r="E6958" s="9" t="s">
        <v>278</v>
      </c>
      <c r="F6958" s="9" t="s">
        <v>183</v>
      </c>
      <c r="G6958" s="9" t="s">
        <v>183</v>
      </c>
      <c r="H6958" s="9" t="s">
        <v>183</v>
      </c>
      <c r="I6958" s="9" t="s">
        <v>183</v>
      </c>
      <c r="J6958" s="9" t="s">
        <v>278</v>
      </c>
      <c r="K6958" s="9" t="s">
        <v>183</v>
      </c>
      <c r="L6958" s="9" t="s">
        <v>183</v>
      </c>
      <c r="M6958" s="9"/>
      <c r="O6958" s="67">
        <v>0</v>
      </c>
      <c r="T6958"/>
    </row>
    <row r="6959" spans="1:23" ht="15">
      <c r="A6959" s="28" t="s">
        <v>862</v>
      </c>
      <c r="B6959" s="273" t="s">
        <v>1927</v>
      </c>
      <c r="C6959" s="3"/>
      <c r="D6959" s="3"/>
      <c r="E6959" s="9" t="s">
        <v>278</v>
      </c>
      <c r="F6959" s="9" t="s">
        <v>183</v>
      </c>
      <c r="G6959" s="9" t="s">
        <v>183</v>
      </c>
      <c r="H6959" s="9" t="s">
        <v>183</v>
      </c>
      <c r="I6959" s="9" t="s">
        <v>183</v>
      </c>
      <c r="J6959" s="9" t="s">
        <v>278</v>
      </c>
      <c r="K6959" s="9" t="s">
        <v>183</v>
      </c>
      <c r="L6959" s="9" t="s">
        <v>183</v>
      </c>
      <c r="M6959" s="9"/>
      <c r="N6959" s="67"/>
      <c r="O6959" s="67">
        <v>0</v>
      </c>
      <c r="T6959"/>
    </row>
    <row r="6960" spans="1:23" ht="15">
      <c r="A6960" s="28" t="s">
        <v>863</v>
      </c>
      <c r="B6960" s="63" t="s">
        <v>2543</v>
      </c>
      <c r="C6960" s="3"/>
      <c r="D6960" s="3"/>
      <c r="E6960" s="9" t="s">
        <v>278</v>
      </c>
      <c r="F6960" s="9" t="s">
        <v>183</v>
      </c>
      <c r="G6960" s="9" t="s">
        <v>183</v>
      </c>
      <c r="H6960" s="9" t="s">
        <v>183</v>
      </c>
      <c r="I6960" s="9" t="s">
        <v>183</v>
      </c>
      <c r="J6960" s="9" t="s">
        <v>278</v>
      </c>
      <c r="K6960" s="9" t="s">
        <v>183</v>
      </c>
      <c r="L6960" s="9" t="s">
        <v>183</v>
      </c>
      <c r="M6960" s="9"/>
      <c r="N6960" s="67"/>
      <c r="O6960" s="67">
        <v>0</v>
      </c>
      <c r="T6960"/>
    </row>
    <row r="6961" spans="1:20" ht="15">
      <c r="A6961" s="28" t="s">
        <v>864</v>
      </c>
      <c r="B6961" s="273" t="s">
        <v>1899</v>
      </c>
      <c r="C6961" s="3"/>
      <c r="D6961" s="3"/>
      <c r="E6961" s="9" t="s">
        <v>278</v>
      </c>
      <c r="F6961" s="9" t="s">
        <v>183</v>
      </c>
      <c r="G6961" s="9" t="s">
        <v>183</v>
      </c>
      <c r="H6961" s="9" t="s">
        <v>183</v>
      </c>
      <c r="I6961" s="9" t="s">
        <v>183</v>
      </c>
      <c r="J6961" s="9" t="s">
        <v>278</v>
      </c>
      <c r="K6961" s="9" t="s">
        <v>183</v>
      </c>
      <c r="L6961" s="9" t="s">
        <v>183</v>
      </c>
      <c r="M6961" s="9"/>
      <c r="N6961" s="67"/>
      <c r="O6961" s="67">
        <v>0</v>
      </c>
      <c r="T6961"/>
    </row>
    <row r="6962" spans="1:20" ht="15">
      <c r="A6962" s="28" t="s">
        <v>865</v>
      </c>
      <c r="B6962" s="63" t="s">
        <v>2546</v>
      </c>
      <c r="C6962" s="3"/>
      <c r="D6962" s="3"/>
      <c r="E6962" s="9" t="s">
        <v>278</v>
      </c>
      <c r="F6962" s="9" t="s">
        <v>183</v>
      </c>
      <c r="G6962" s="9" t="s">
        <v>183</v>
      </c>
      <c r="H6962" s="9" t="s">
        <v>183</v>
      </c>
      <c r="I6962" s="9" t="s">
        <v>183</v>
      </c>
      <c r="J6962" s="9" t="s">
        <v>278</v>
      </c>
      <c r="K6962" s="9" t="s">
        <v>183</v>
      </c>
      <c r="L6962" s="9" t="s">
        <v>183</v>
      </c>
      <c r="M6962" s="9"/>
      <c r="N6962" s="67"/>
      <c r="O6962" s="67">
        <v>0</v>
      </c>
      <c r="T6962"/>
    </row>
    <row r="6963" spans="1:20" ht="15">
      <c r="A6963" s="28" t="s">
        <v>866</v>
      </c>
      <c r="B6963" s="63" t="s">
        <v>2559</v>
      </c>
      <c r="C6963" s="3"/>
      <c r="D6963" s="3"/>
      <c r="E6963" s="9" t="s">
        <v>278</v>
      </c>
      <c r="F6963" s="9" t="s">
        <v>183</v>
      </c>
      <c r="G6963" s="9" t="s">
        <v>183</v>
      </c>
      <c r="H6963" s="9" t="s">
        <v>183</v>
      </c>
      <c r="I6963" s="9" t="s">
        <v>183</v>
      </c>
      <c r="J6963" s="9" t="s">
        <v>278</v>
      </c>
      <c r="K6963" s="9" t="s">
        <v>183</v>
      </c>
      <c r="L6963" s="9" t="s">
        <v>183</v>
      </c>
      <c r="M6963" s="9"/>
      <c r="N6963" s="67"/>
      <c r="O6963" s="67">
        <v>0</v>
      </c>
      <c r="T6963"/>
    </row>
    <row r="6964" spans="1:20" ht="15">
      <c r="A6964" s="28" t="s">
        <v>867</v>
      </c>
      <c r="B6964" s="63" t="s">
        <v>2544</v>
      </c>
      <c r="C6964" s="3"/>
      <c r="D6964" s="3"/>
      <c r="E6964" s="9" t="s">
        <v>278</v>
      </c>
      <c r="F6964" s="9" t="s">
        <v>183</v>
      </c>
      <c r="G6964" s="9" t="s">
        <v>183</v>
      </c>
      <c r="H6964" s="9" t="s">
        <v>183</v>
      </c>
      <c r="I6964" s="9" t="s">
        <v>183</v>
      </c>
      <c r="J6964" s="9" t="s">
        <v>278</v>
      </c>
      <c r="K6964" s="9" t="s">
        <v>183</v>
      </c>
      <c r="L6964" s="9" t="s">
        <v>183</v>
      </c>
      <c r="M6964" s="9"/>
      <c r="N6964" s="67"/>
      <c r="O6964" s="67">
        <v>0</v>
      </c>
      <c r="T6964"/>
    </row>
    <row r="6965" spans="1:20" ht="15">
      <c r="A6965" s="28" t="s">
        <v>868</v>
      </c>
      <c r="B6965" s="273" t="s">
        <v>1900</v>
      </c>
      <c r="C6965" s="3"/>
      <c r="D6965" s="3"/>
      <c r="E6965" s="9" t="s">
        <v>278</v>
      </c>
      <c r="F6965" s="9" t="s">
        <v>183</v>
      </c>
      <c r="G6965" s="9" t="s">
        <v>183</v>
      </c>
      <c r="H6965" s="9" t="s">
        <v>183</v>
      </c>
      <c r="I6965" s="9" t="s">
        <v>183</v>
      </c>
      <c r="J6965" s="9" t="s">
        <v>278</v>
      </c>
      <c r="K6965" s="9" t="s">
        <v>183</v>
      </c>
      <c r="L6965" s="9" t="s">
        <v>183</v>
      </c>
      <c r="M6965" s="9"/>
      <c r="N6965" s="67"/>
      <c r="O6965" s="67">
        <v>0</v>
      </c>
      <c r="T6965"/>
    </row>
    <row r="6966" spans="1:20" ht="15">
      <c r="A6966" s="28" t="s">
        <v>869</v>
      </c>
      <c r="B6966" s="63" t="s">
        <v>2554</v>
      </c>
      <c r="C6966" s="3"/>
      <c r="D6966" s="3"/>
      <c r="E6966" s="9" t="s">
        <v>278</v>
      </c>
      <c r="F6966" s="9" t="s">
        <v>183</v>
      </c>
      <c r="G6966" s="9" t="s">
        <v>183</v>
      </c>
      <c r="H6966" s="9" t="s">
        <v>183</v>
      </c>
      <c r="I6966" s="9" t="s">
        <v>183</v>
      </c>
      <c r="J6966" s="9" t="s">
        <v>278</v>
      </c>
      <c r="K6966" s="9" t="s">
        <v>183</v>
      </c>
      <c r="L6966" s="9" t="s">
        <v>183</v>
      </c>
      <c r="M6966" s="9"/>
      <c r="N6966" s="67"/>
      <c r="O6966" s="67">
        <v>0</v>
      </c>
      <c r="T6966"/>
    </row>
    <row r="6967" spans="1:20" ht="15">
      <c r="A6967" s="28" t="s">
        <v>870</v>
      </c>
      <c r="B6967" s="63" t="s">
        <v>164</v>
      </c>
      <c r="E6967" s="9" t="s">
        <v>278</v>
      </c>
      <c r="F6967" s="9" t="s">
        <v>183</v>
      </c>
      <c r="G6967" s="9" t="s">
        <v>183</v>
      </c>
      <c r="H6967" s="9" t="s">
        <v>183</v>
      </c>
      <c r="I6967" s="9" t="s">
        <v>183</v>
      </c>
      <c r="J6967" s="9" t="s">
        <v>278</v>
      </c>
      <c r="K6967" s="9" t="s">
        <v>183</v>
      </c>
      <c r="L6967" s="9" t="s">
        <v>183</v>
      </c>
      <c r="M6967" s="9"/>
      <c r="O6967" s="67">
        <v>0</v>
      </c>
      <c r="T6967"/>
    </row>
    <row r="6968" spans="1:20" ht="15">
      <c r="A6968" s="28" t="s">
        <v>871</v>
      </c>
      <c r="B6968" s="63" t="s">
        <v>2563</v>
      </c>
      <c r="C6968" s="3"/>
      <c r="D6968" s="3"/>
      <c r="E6968" s="9" t="s">
        <v>278</v>
      </c>
      <c r="F6968" s="9" t="s">
        <v>183</v>
      </c>
      <c r="G6968" s="9" t="s">
        <v>183</v>
      </c>
      <c r="H6968" s="9" t="s">
        <v>183</v>
      </c>
      <c r="I6968" s="9" t="s">
        <v>183</v>
      </c>
      <c r="J6968" s="9" t="s">
        <v>278</v>
      </c>
      <c r="K6968" s="9" t="s">
        <v>183</v>
      </c>
      <c r="L6968" s="9" t="s">
        <v>183</v>
      </c>
      <c r="M6968" s="9"/>
      <c r="N6968" s="67"/>
      <c r="O6968" s="67">
        <v>0</v>
      </c>
      <c r="T6968"/>
    </row>
    <row r="6969" spans="1:20" ht="15">
      <c r="A6969" s="28" t="s">
        <v>872</v>
      </c>
      <c r="B6969" s="28" t="s">
        <v>701</v>
      </c>
      <c r="E6969" s="9" t="s">
        <v>278</v>
      </c>
      <c r="F6969" s="9" t="s">
        <v>183</v>
      </c>
      <c r="G6969" s="9" t="s">
        <v>183</v>
      </c>
      <c r="H6969" s="9" t="s">
        <v>183</v>
      </c>
      <c r="I6969" s="9" t="s">
        <v>183</v>
      </c>
      <c r="J6969" s="9" t="s">
        <v>278</v>
      </c>
      <c r="K6969" s="9" t="s">
        <v>183</v>
      </c>
      <c r="L6969" s="9" t="s">
        <v>183</v>
      </c>
      <c r="M6969" s="9"/>
      <c r="O6969" s="67">
        <v>0</v>
      </c>
      <c r="T6969"/>
    </row>
    <row r="6970" spans="1:20" ht="15">
      <c r="A6970" s="28" t="s">
        <v>873</v>
      </c>
      <c r="B6970" s="63" t="s">
        <v>2548</v>
      </c>
      <c r="C6970" s="3"/>
      <c r="D6970" s="3"/>
      <c r="E6970" s="9" t="s">
        <v>278</v>
      </c>
      <c r="F6970" s="9" t="s">
        <v>183</v>
      </c>
      <c r="G6970" s="9" t="s">
        <v>183</v>
      </c>
      <c r="H6970" s="9" t="s">
        <v>183</v>
      </c>
      <c r="I6970" s="9" t="s">
        <v>183</v>
      </c>
      <c r="J6970" s="9" t="s">
        <v>278</v>
      </c>
      <c r="K6970" s="9" t="s">
        <v>183</v>
      </c>
      <c r="L6970" s="9" t="s">
        <v>183</v>
      </c>
      <c r="M6970" s="9"/>
      <c r="N6970" s="67"/>
      <c r="O6970" s="67">
        <v>0</v>
      </c>
      <c r="T6970"/>
    </row>
    <row r="6971" spans="1:20" ht="15">
      <c r="A6971" s="28" t="s">
        <v>874</v>
      </c>
      <c r="B6971" s="63" t="s">
        <v>731</v>
      </c>
      <c r="E6971" s="9" t="s">
        <v>278</v>
      </c>
      <c r="F6971" s="9" t="s">
        <v>183</v>
      </c>
      <c r="G6971" s="9" t="s">
        <v>183</v>
      </c>
      <c r="H6971" s="9" t="s">
        <v>183</v>
      </c>
      <c r="I6971" s="9" t="s">
        <v>183</v>
      </c>
      <c r="J6971" s="9" t="s">
        <v>278</v>
      </c>
      <c r="K6971" s="9" t="s">
        <v>183</v>
      </c>
      <c r="L6971" s="9" t="s">
        <v>183</v>
      </c>
      <c r="M6971" s="9"/>
      <c r="O6971" s="67">
        <v>0</v>
      </c>
      <c r="T6971"/>
    </row>
    <row r="6972" spans="1:20" ht="15">
      <c r="A6972" s="28" t="s">
        <v>875</v>
      </c>
      <c r="B6972" s="63" t="s">
        <v>2567</v>
      </c>
      <c r="C6972" s="3"/>
      <c r="D6972" s="3"/>
      <c r="E6972" s="9" t="s">
        <v>278</v>
      </c>
      <c r="F6972" s="9" t="s">
        <v>183</v>
      </c>
      <c r="G6972" s="9" t="s">
        <v>183</v>
      </c>
      <c r="H6972" s="9" t="s">
        <v>183</v>
      </c>
      <c r="I6972" s="9" t="s">
        <v>183</v>
      </c>
      <c r="J6972" s="9" t="s">
        <v>278</v>
      </c>
      <c r="K6972" s="9" t="s">
        <v>183</v>
      </c>
      <c r="L6972" s="9" t="s">
        <v>183</v>
      </c>
      <c r="M6972" s="9"/>
      <c r="N6972" s="67"/>
      <c r="O6972" s="67">
        <v>0</v>
      </c>
      <c r="T6972"/>
    </row>
    <row r="6973" spans="1:20" ht="15">
      <c r="A6973" s="28" t="s">
        <v>876</v>
      </c>
      <c r="B6973" s="63" t="s">
        <v>2551</v>
      </c>
      <c r="C6973" s="3"/>
      <c r="D6973" s="3"/>
      <c r="E6973" s="9" t="s">
        <v>278</v>
      </c>
      <c r="F6973" s="9" t="s">
        <v>183</v>
      </c>
      <c r="G6973" s="9" t="s">
        <v>183</v>
      </c>
      <c r="H6973" s="9" t="s">
        <v>183</v>
      </c>
      <c r="I6973" s="9" t="s">
        <v>183</v>
      </c>
      <c r="J6973" s="9" t="s">
        <v>278</v>
      </c>
      <c r="K6973" s="9" t="s">
        <v>183</v>
      </c>
      <c r="L6973" s="9" t="s">
        <v>183</v>
      </c>
      <c r="M6973" s="9"/>
      <c r="N6973" s="67"/>
      <c r="O6973" s="67">
        <v>0</v>
      </c>
      <c r="T6973"/>
    </row>
    <row r="6974" spans="1:20" ht="15">
      <c r="A6974" s="28" t="s">
        <v>877</v>
      </c>
      <c r="B6974" s="218" t="s">
        <v>1547</v>
      </c>
      <c r="C6974" s="3"/>
      <c r="D6974" s="3"/>
      <c r="E6974" s="9" t="s">
        <v>278</v>
      </c>
      <c r="F6974" s="9" t="s">
        <v>183</v>
      </c>
      <c r="G6974" s="9" t="s">
        <v>183</v>
      </c>
      <c r="H6974" s="9" t="s">
        <v>183</v>
      </c>
      <c r="I6974" s="9" t="s">
        <v>183</v>
      </c>
      <c r="J6974" s="9" t="s">
        <v>278</v>
      </c>
      <c r="K6974" s="9" t="s">
        <v>183</v>
      </c>
      <c r="L6974" s="9" t="s">
        <v>183</v>
      </c>
      <c r="M6974" s="9"/>
      <c r="O6974" s="67">
        <v>0</v>
      </c>
      <c r="T6974"/>
    </row>
    <row r="6975" spans="1:20" ht="15">
      <c r="A6975" s="28" t="s">
        <v>878</v>
      </c>
      <c r="B6975" s="63" t="s">
        <v>2547</v>
      </c>
      <c r="C6975" s="3"/>
      <c r="D6975" s="3"/>
      <c r="E6975" s="9" t="s">
        <v>278</v>
      </c>
      <c r="F6975" s="9" t="s">
        <v>183</v>
      </c>
      <c r="G6975" s="9" t="s">
        <v>183</v>
      </c>
      <c r="H6975" s="9" t="s">
        <v>183</v>
      </c>
      <c r="I6975" s="9" t="s">
        <v>183</v>
      </c>
      <c r="J6975" s="9" t="s">
        <v>278</v>
      </c>
      <c r="K6975" s="9" t="s">
        <v>183</v>
      </c>
      <c r="L6975" s="9" t="s">
        <v>183</v>
      </c>
      <c r="M6975" s="9"/>
      <c r="N6975" s="67"/>
      <c r="O6975" s="67">
        <v>0</v>
      </c>
      <c r="T6975"/>
    </row>
    <row r="6976" spans="1:20" ht="15">
      <c r="A6976" s="28" t="s">
        <v>879</v>
      </c>
      <c r="B6976" s="273" t="s">
        <v>2744</v>
      </c>
      <c r="C6976" s="3"/>
      <c r="D6976" s="3"/>
      <c r="E6976" s="9" t="s">
        <v>278</v>
      </c>
      <c r="F6976" s="9" t="s">
        <v>183</v>
      </c>
      <c r="G6976" s="9" t="s">
        <v>183</v>
      </c>
      <c r="H6976" s="9" t="s">
        <v>183</v>
      </c>
      <c r="I6976" s="9" t="s">
        <v>183</v>
      </c>
      <c r="J6976" s="9" t="s">
        <v>278</v>
      </c>
      <c r="K6976" s="9" t="s">
        <v>183</v>
      </c>
      <c r="L6976" s="9" t="s">
        <v>183</v>
      </c>
      <c r="M6976" s="9"/>
      <c r="N6976" s="67"/>
      <c r="O6976" s="67">
        <v>0</v>
      </c>
      <c r="T6976"/>
    </row>
    <row r="6977" spans="1:20" ht="15">
      <c r="A6977" s="28" t="s">
        <v>880</v>
      </c>
      <c r="B6977" s="273" t="s">
        <v>2540</v>
      </c>
      <c r="C6977" s="3"/>
      <c r="D6977" s="3"/>
      <c r="E6977" s="9" t="s">
        <v>278</v>
      </c>
      <c r="F6977" s="9" t="s">
        <v>183</v>
      </c>
      <c r="G6977" s="9" t="s">
        <v>183</v>
      </c>
      <c r="H6977" s="9" t="s">
        <v>183</v>
      </c>
      <c r="I6977" s="9" t="s">
        <v>183</v>
      </c>
      <c r="J6977" s="9" t="s">
        <v>278</v>
      </c>
      <c r="K6977" s="9" t="s">
        <v>183</v>
      </c>
      <c r="L6977" s="9" t="s">
        <v>183</v>
      </c>
      <c r="M6977" s="9"/>
      <c r="N6977" s="67"/>
      <c r="O6977" s="67">
        <v>0</v>
      </c>
      <c r="T6977"/>
    </row>
    <row r="6978" spans="1:20" ht="15">
      <c r="A6978" s="28" t="s">
        <v>2231</v>
      </c>
      <c r="B6978" s="273" t="s">
        <v>1901</v>
      </c>
      <c r="C6978" s="3"/>
      <c r="D6978" s="3"/>
      <c r="E6978" s="9" t="s">
        <v>278</v>
      </c>
      <c r="F6978" s="9" t="s">
        <v>183</v>
      </c>
      <c r="G6978" s="9" t="s">
        <v>183</v>
      </c>
      <c r="H6978" s="9" t="s">
        <v>183</v>
      </c>
      <c r="I6978" s="9" t="s">
        <v>183</v>
      </c>
      <c r="J6978" s="9" t="s">
        <v>278</v>
      </c>
      <c r="K6978" s="9" t="s">
        <v>183</v>
      </c>
      <c r="L6978" s="9" t="s">
        <v>183</v>
      </c>
      <c r="M6978" s="9"/>
      <c r="N6978" s="67"/>
      <c r="O6978" s="67">
        <v>0</v>
      </c>
      <c r="T6978"/>
    </row>
    <row r="6979" spans="1:20" ht="15">
      <c r="A6979" s="28" t="s">
        <v>2516</v>
      </c>
      <c r="B6979" s="63" t="s">
        <v>2550</v>
      </c>
      <c r="C6979" s="3"/>
      <c r="D6979" s="3"/>
      <c r="E6979" s="9" t="s">
        <v>278</v>
      </c>
      <c r="F6979" s="9" t="s">
        <v>183</v>
      </c>
      <c r="G6979" s="9" t="s">
        <v>183</v>
      </c>
      <c r="H6979" s="9" t="s">
        <v>183</v>
      </c>
      <c r="I6979" s="9" t="s">
        <v>183</v>
      </c>
      <c r="J6979" s="9" t="s">
        <v>278</v>
      </c>
      <c r="K6979" s="9" t="s">
        <v>183</v>
      </c>
      <c r="L6979" s="9" t="s">
        <v>183</v>
      </c>
      <c r="M6979" s="9"/>
      <c r="N6979" s="67"/>
      <c r="O6979" s="67">
        <v>0</v>
      </c>
      <c r="T6979"/>
    </row>
    <row r="6980" spans="1:20" ht="15">
      <c r="A6980" s="28" t="s">
        <v>2517</v>
      </c>
      <c r="B6980" s="273" t="s">
        <v>1902</v>
      </c>
      <c r="C6980" s="3"/>
      <c r="D6980" s="3"/>
      <c r="E6980" s="9" t="s">
        <v>278</v>
      </c>
      <c r="F6980" s="9" t="s">
        <v>183</v>
      </c>
      <c r="G6980" s="9" t="s">
        <v>183</v>
      </c>
      <c r="H6980" s="9" t="s">
        <v>183</v>
      </c>
      <c r="I6980" s="9" t="s">
        <v>183</v>
      </c>
      <c r="J6980" s="9" t="s">
        <v>278</v>
      </c>
      <c r="K6980" s="9" t="s">
        <v>183</v>
      </c>
      <c r="L6980" s="9" t="s">
        <v>183</v>
      </c>
      <c r="M6980" s="9"/>
      <c r="N6980" s="67"/>
      <c r="O6980" s="67">
        <v>0</v>
      </c>
      <c r="T6980"/>
    </row>
    <row r="6981" spans="1:20" ht="15">
      <c r="A6981" s="28" t="s">
        <v>2518</v>
      </c>
      <c r="B6981" s="63" t="s">
        <v>2549</v>
      </c>
      <c r="C6981" s="3"/>
      <c r="D6981" s="3"/>
      <c r="E6981" s="9" t="s">
        <v>278</v>
      </c>
      <c r="F6981" s="9" t="s">
        <v>183</v>
      </c>
      <c r="G6981" s="9" t="s">
        <v>183</v>
      </c>
      <c r="H6981" s="9" t="s">
        <v>183</v>
      </c>
      <c r="I6981" s="9" t="s">
        <v>183</v>
      </c>
      <c r="J6981" s="9" t="s">
        <v>278</v>
      </c>
      <c r="K6981" s="9" t="s">
        <v>183</v>
      </c>
      <c r="L6981" s="9" t="s">
        <v>183</v>
      </c>
      <c r="M6981" s="9"/>
      <c r="N6981" s="67"/>
      <c r="O6981" s="67">
        <v>0</v>
      </c>
      <c r="T6981"/>
    </row>
    <row r="6982" spans="1:20" ht="15">
      <c r="A6982" s="28" t="s">
        <v>2519</v>
      </c>
      <c r="B6982" s="63" t="s">
        <v>2556</v>
      </c>
      <c r="C6982" s="3"/>
      <c r="D6982" s="3"/>
      <c r="E6982" s="9" t="s">
        <v>278</v>
      </c>
      <c r="F6982" s="9" t="s">
        <v>183</v>
      </c>
      <c r="G6982" s="9" t="s">
        <v>183</v>
      </c>
      <c r="H6982" s="9" t="s">
        <v>183</v>
      </c>
      <c r="I6982" s="9" t="s">
        <v>183</v>
      </c>
      <c r="J6982" s="9" t="s">
        <v>278</v>
      </c>
      <c r="K6982" s="9" t="s">
        <v>183</v>
      </c>
      <c r="L6982" s="9" t="s">
        <v>183</v>
      </c>
      <c r="M6982" s="9"/>
      <c r="N6982" s="67"/>
      <c r="O6982" s="67">
        <v>0</v>
      </c>
      <c r="T6982"/>
    </row>
    <row r="6983" spans="1:20" ht="15">
      <c r="A6983" s="28" t="s">
        <v>2520</v>
      </c>
      <c r="B6983" s="63" t="s">
        <v>741</v>
      </c>
      <c r="E6983" s="9" t="s">
        <v>278</v>
      </c>
      <c r="F6983" s="9" t="s">
        <v>183</v>
      </c>
      <c r="G6983" s="9" t="s">
        <v>183</v>
      </c>
      <c r="H6983" s="9" t="s">
        <v>183</v>
      </c>
      <c r="I6983" s="9" t="s">
        <v>183</v>
      </c>
      <c r="J6983" s="9" t="s">
        <v>278</v>
      </c>
      <c r="K6983" s="9" t="s">
        <v>183</v>
      </c>
      <c r="L6983" s="9" t="s">
        <v>183</v>
      </c>
      <c r="M6983" s="9"/>
      <c r="O6983" s="67">
        <v>0</v>
      </c>
      <c r="T6983"/>
    </row>
    <row r="6984" spans="1:20" ht="15">
      <c r="A6984" s="28" t="s">
        <v>2521</v>
      </c>
      <c r="B6984" s="205" t="s">
        <v>1557</v>
      </c>
      <c r="C6984" s="3"/>
      <c r="D6984" s="3"/>
      <c r="E6984" s="9" t="s">
        <v>278</v>
      </c>
      <c r="F6984" s="9" t="s">
        <v>183</v>
      </c>
      <c r="G6984" s="9" t="s">
        <v>183</v>
      </c>
      <c r="H6984" s="9" t="s">
        <v>183</v>
      </c>
      <c r="I6984" s="9" t="s">
        <v>183</v>
      </c>
      <c r="J6984" s="9" t="s">
        <v>278</v>
      </c>
      <c r="K6984" s="9" t="s">
        <v>183</v>
      </c>
      <c r="L6984" s="9" t="s">
        <v>183</v>
      </c>
      <c r="M6984" s="9"/>
      <c r="O6984" s="67">
        <v>0</v>
      </c>
      <c r="T6984"/>
    </row>
    <row r="6985" spans="1:20" ht="15">
      <c r="A6985" s="28" t="s">
        <v>2522</v>
      </c>
      <c r="B6985" s="273" t="s">
        <v>1903</v>
      </c>
      <c r="C6985" s="3"/>
      <c r="D6985" s="3"/>
      <c r="E6985" s="9" t="s">
        <v>278</v>
      </c>
      <c r="F6985" s="9" t="s">
        <v>183</v>
      </c>
      <c r="G6985" s="9" t="s">
        <v>183</v>
      </c>
      <c r="H6985" s="9" t="s">
        <v>183</v>
      </c>
      <c r="I6985" s="9" t="s">
        <v>183</v>
      </c>
      <c r="J6985" s="9" t="s">
        <v>278</v>
      </c>
      <c r="K6985" s="9" t="s">
        <v>183</v>
      </c>
      <c r="L6985" s="9" t="s">
        <v>183</v>
      </c>
      <c r="M6985" s="9"/>
      <c r="N6985" s="67"/>
      <c r="O6985" s="67">
        <v>0</v>
      </c>
      <c r="T6985"/>
    </row>
    <row r="6986" spans="1:20" ht="15">
      <c r="A6986" s="28" t="s">
        <v>2523</v>
      </c>
      <c r="B6986" s="205" t="s">
        <v>1556</v>
      </c>
      <c r="C6986" s="3"/>
      <c r="D6986" s="3"/>
      <c r="E6986" s="9" t="s">
        <v>278</v>
      </c>
      <c r="F6986" s="9" t="s">
        <v>183</v>
      </c>
      <c r="G6986" s="9" t="s">
        <v>183</v>
      </c>
      <c r="H6986" s="9" t="s">
        <v>183</v>
      </c>
      <c r="I6986" s="9" t="s">
        <v>183</v>
      </c>
      <c r="J6986" s="9" t="s">
        <v>278</v>
      </c>
      <c r="K6986" s="9" t="s">
        <v>183</v>
      </c>
      <c r="L6986" s="9" t="s">
        <v>183</v>
      </c>
      <c r="M6986" s="9"/>
      <c r="O6986" s="67">
        <v>0</v>
      </c>
      <c r="T6986"/>
    </row>
    <row r="6987" spans="1:20" ht="15">
      <c r="A6987" s="28" t="s">
        <v>2524</v>
      </c>
      <c r="B6987" s="63" t="s">
        <v>2545</v>
      </c>
      <c r="C6987" s="3"/>
      <c r="D6987" s="3"/>
      <c r="E6987" s="9" t="s">
        <v>278</v>
      </c>
      <c r="F6987" s="9" t="s">
        <v>183</v>
      </c>
      <c r="G6987" s="9" t="s">
        <v>183</v>
      </c>
      <c r="H6987" s="9" t="s">
        <v>183</v>
      </c>
      <c r="I6987" s="9" t="s">
        <v>183</v>
      </c>
      <c r="J6987" s="9" t="s">
        <v>278</v>
      </c>
      <c r="K6987" s="9" t="s">
        <v>183</v>
      </c>
      <c r="L6987" s="9" t="s">
        <v>183</v>
      </c>
      <c r="M6987" s="9"/>
      <c r="N6987" s="67"/>
      <c r="O6987" s="67">
        <v>0</v>
      </c>
      <c r="T6987"/>
    </row>
    <row r="6988" spans="1:20" ht="15">
      <c r="A6988" s="28" t="s">
        <v>2525</v>
      </c>
      <c r="B6988" s="63" t="s">
        <v>2557</v>
      </c>
      <c r="C6988" s="3"/>
      <c r="D6988" s="3"/>
      <c r="E6988" s="9" t="s">
        <v>278</v>
      </c>
      <c r="F6988" s="9" t="s">
        <v>183</v>
      </c>
      <c r="G6988" s="9" t="s">
        <v>183</v>
      </c>
      <c r="H6988" s="9" t="s">
        <v>183</v>
      </c>
      <c r="I6988" s="9" t="s">
        <v>183</v>
      </c>
      <c r="J6988" s="9" t="s">
        <v>278</v>
      </c>
      <c r="K6988" s="9" t="s">
        <v>183</v>
      </c>
      <c r="L6988" s="9" t="s">
        <v>183</v>
      </c>
      <c r="M6988" s="9"/>
      <c r="N6988" s="67"/>
      <c r="O6988" s="67">
        <v>0</v>
      </c>
      <c r="T6988"/>
    </row>
    <row r="6989" spans="1:20" ht="15">
      <c r="A6989" s="28" t="s">
        <v>2526</v>
      </c>
      <c r="B6989" s="63" t="s">
        <v>2566</v>
      </c>
      <c r="C6989" s="3"/>
      <c r="D6989" s="3"/>
      <c r="E6989" s="9" t="s">
        <v>278</v>
      </c>
      <c r="F6989" s="9" t="s">
        <v>183</v>
      </c>
      <c r="G6989" s="9" t="s">
        <v>183</v>
      </c>
      <c r="H6989" s="9" t="s">
        <v>183</v>
      </c>
      <c r="I6989" s="9" t="s">
        <v>183</v>
      </c>
      <c r="J6989" s="9" t="s">
        <v>278</v>
      </c>
      <c r="K6989" s="9" t="s">
        <v>183</v>
      </c>
      <c r="L6989" s="9" t="s">
        <v>183</v>
      </c>
      <c r="M6989" s="9"/>
      <c r="N6989" s="67"/>
      <c r="O6989" s="67">
        <v>0</v>
      </c>
      <c r="T6989"/>
    </row>
    <row r="6990" spans="1:20" ht="15">
      <c r="A6990" s="28" t="s">
        <v>2527</v>
      </c>
      <c r="B6990" s="273" t="s">
        <v>1924</v>
      </c>
      <c r="C6990" s="3"/>
      <c r="D6990" s="3"/>
      <c r="E6990" s="9" t="s">
        <v>278</v>
      </c>
      <c r="F6990" s="9" t="s">
        <v>183</v>
      </c>
      <c r="G6990" s="9" t="s">
        <v>183</v>
      </c>
      <c r="H6990" s="9" t="s">
        <v>183</v>
      </c>
      <c r="I6990" s="9" t="s">
        <v>183</v>
      </c>
      <c r="J6990" s="9" t="s">
        <v>278</v>
      </c>
      <c r="K6990" s="9" t="s">
        <v>183</v>
      </c>
      <c r="L6990" s="9" t="s">
        <v>183</v>
      </c>
      <c r="M6990" s="9"/>
      <c r="N6990" s="67"/>
      <c r="O6990" s="67">
        <v>0</v>
      </c>
      <c r="T6990"/>
    </row>
    <row r="6991" spans="1:20" ht="15">
      <c r="A6991" s="28" t="s">
        <v>2528</v>
      </c>
      <c r="B6991" s="273" t="s">
        <v>1926</v>
      </c>
      <c r="C6991" s="3"/>
      <c r="D6991" s="3"/>
      <c r="E6991" s="9" t="s">
        <v>278</v>
      </c>
      <c r="F6991" s="9" t="s">
        <v>183</v>
      </c>
      <c r="G6991" s="9" t="s">
        <v>183</v>
      </c>
      <c r="H6991" s="9" t="s">
        <v>183</v>
      </c>
      <c r="I6991" s="9" t="s">
        <v>183</v>
      </c>
      <c r="J6991" s="9" t="s">
        <v>278</v>
      </c>
      <c r="K6991" s="9" t="s">
        <v>183</v>
      </c>
      <c r="L6991" s="9" t="s">
        <v>183</v>
      </c>
      <c r="M6991" s="9"/>
      <c r="N6991" s="67"/>
      <c r="O6991" s="67">
        <v>0</v>
      </c>
      <c r="T6991"/>
    </row>
    <row r="6992" spans="1:20" ht="15">
      <c r="A6992" s="28" t="s">
        <v>2529</v>
      </c>
      <c r="B6992" s="205" t="s">
        <v>1554</v>
      </c>
      <c r="C6992" s="3"/>
      <c r="D6992" s="3"/>
      <c r="E6992" s="9" t="s">
        <v>278</v>
      </c>
      <c r="F6992" s="9" t="s">
        <v>183</v>
      </c>
      <c r="G6992" s="9" t="s">
        <v>183</v>
      </c>
      <c r="H6992" s="9" t="s">
        <v>183</v>
      </c>
      <c r="I6992" s="9" t="s">
        <v>183</v>
      </c>
      <c r="J6992" s="9" t="s">
        <v>278</v>
      </c>
      <c r="K6992" s="9" t="s">
        <v>183</v>
      </c>
      <c r="L6992" s="9" t="s">
        <v>183</v>
      </c>
      <c r="M6992" s="9"/>
      <c r="O6992" s="67">
        <v>0</v>
      </c>
      <c r="T6992"/>
    </row>
    <row r="6993" spans="1:20" ht="15">
      <c r="A6993" s="28" t="s">
        <v>2530</v>
      </c>
      <c r="B6993" s="63" t="s">
        <v>158</v>
      </c>
      <c r="E6993" s="9" t="s">
        <v>278</v>
      </c>
      <c r="F6993" s="9" t="s">
        <v>183</v>
      </c>
      <c r="G6993" s="9" t="s">
        <v>183</v>
      </c>
      <c r="H6993" s="9" t="s">
        <v>183</v>
      </c>
      <c r="I6993" s="9" t="s">
        <v>183</v>
      </c>
      <c r="J6993" s="9" t="s">
        <v>278</v>
      </c>
      <c r="K6993" s="9" t="s">
        <v>183</v>
      </c>
      <c r="L6993" s="9" t="s">
        <v>183</v>
      </c>
      <c r="M6993" s="9"/>
      <c r="O6993" s="67">
        <v>0</v>
      </c>
      <c r="T6993"/>
    </row>
    <row r="6994" spans="1:20" ht="15">
      <c r="A6994" s="28" t="s">
        <v>2531</v>
      </c>
      <c r="B6994" s="273" t="s">
        <v>2003</v>
      </c>
      <c r="C6994" s="3"/>
      <c r="D6994" s="3"/>
      <c r="E6994" s="9" t="s">
        <v>278</v>
      </c>
      <c r="F6994" s="9" t="s">
        <v>183</v>
      </c>
      <c r="G6994" s="9" t="s">
        <v>183</v>
      </c>
      <c r="H6994" s="9" t="s">
        <v>183</v>
      </c>
      <c r="I6994" s="9" t="s">
        <v>183</v>
      </c>
      <c r="J6994" s="9" t="s">
        <v>278</v>
      </c>
      <c r="K6994" s="9" t="s">
        <v>183</v>
      </c>
      <c r="L6994" s="9" t="s">
        <v>183</v>
      </c>
      <c r="M6994" s="9"/>
      <c r="N6994" s="67"/>
      <c r="O6994" s="67">
        <v>0</v>
      </c>
      <c r="T6994"/>
    </row>
    <row r="6995" spans="1:20" ht="15">
      <c r="A6995" s="28" t="s">
        <v>2532</v>
      </c>
      <c r="B6995" s="63" t="s">
        <v>2552</v>
      </c>
      <c r="C6995" s="3"/>
      <c r="D6995" s="3"/>
      <c r="E6995" s="9" t="s">
        <v>278</v>
      </c>
      <c r="F6995" s="9" t="s">
        <v>183</v>
      </c>
      <c r="G6995" s="9" t="s">
        <v>183</v>
      </c>
      <c r="H6995" s="9" t="s">
        <v>183</v>
      </c>
      <c r="I6995" s="9" t="s">
        <v>183</v>
      </c>
      <c r="J6995" s="9" t="s">
        <v>278</v>
      </c>
      <c r="K6995" s="9" t="s">
        <v>183</v>
      </c>
      <c r="L6995" s="9" t="s">
        <v>183</v>
      </c>
      <c r="M6995" s="9"/>
      <c r="N6995" s="67"/>
      <c r="O6995" s="67">
        <v>0</v>
      </c>
      <c r="T6995"/>
    </row>
    <row r="6996" spans="1:20" ht="15">
      <c r="A6996" s="28" t="s">
        <v>2533</v>
      </c>
      <c r="B6996" s="273" t="s">
        <v>1904</v>
      </c>
      <c r="C6996" s="3"/>
      <c r="D6996" s="3"/>
      <c r="E6996" s="9" t="s">
        <v>278</v>
      </c>
      <c r="F6996" s="9" t="s">
        <v>183</v>
      </c>
      <c r="G6996" s="9" t="s">
        <v>183</v>
      </c>
      <c r="H6996" s="9" t="s">
        <v>183</v>
      </c>
      <c r="I6996" s="9" t="s">
        <v>183</v>
      </c>
      <c r="J6996" s="9" t="s">
        <v>278</v>
      </c>
      <c r="K6996" s="9" t="s">
        <v>183</v>
      </c>
      <c r="L6996" s="9" t="s">
        <v>183</v>
      </c>
      <c r="M6996" s="9"/>
      <c r="N6996" s="67"/>
      <c r="O6996" s="67">
        <v>0</v>
      </c>
      <c r="T6996"/>
    </row>
    <row r="6997" spans="1:20" ht="15">
      <c r="A6997" s="28" t="s">
        <v>2534</v>
      </c>
      <c r="B6997" s="63" t="s">
        <v>2555</v>
      </c>
      <c r="C6997" s="3"/>
      <c r="D6997" s="3"/>
      <c r="E6997" s="9" t="s">
        <v>278</v>
      </c>
      <c r="F6997" s="9" t="s">
        <v>183</v>
      </c>
      <c r="G6997" s="9" t="s">
        <v>183</v>
      </c>
      <c r="H6997" s="9" t="s">
        <v>183</v>
      </c>
      <c r="I6997" s="9" t="s">
        <v>183</v>
      </c>
      <c r="J6997" s="9" t="s">
        <v>278</v>
      </c>
      <c r="K6997" s="9" t="s">
        <v>183</v>
      </c>
      <c r="L6997" s="9" t="s">
        <v>183</v>
      </c>
      <c r="M6997" s="9"/>
      <c r="N6997" s="67"/>
      <c r="O6997" s="67">
        <v>0</v>
      </c>
      <c r="T6997"/>
    </row>
    <row r="6998" spans="1:20" ht="15">
      <c r="A6998" s="28" t="s">
        <v>2535</v>
      </c>
      <c r="B6998" s="63" t="s">
        <v>2568</v>
      </c>
      <c r="C6998" s="3"/>
      <c r="D6998" s="3"/>
      <c r="E6998" s="9" t="s">
        <v>278</v>
      </c>
      <c r="F6998" s="9" t="s">
        <v>183</v>
      </c>
      <c r="G6998" s="9" t="s">
        <v>183</v>
      </c>
      <c r="H6998" s="9" t="s">
        <v>183</v>
      </c>
      <c r="I6998" s="9" t="s">
        <v>183</v>
      </c>
      <c r="J6998" s="9" t="s">
        <v>278</v>
      </c>
      <c r="K6998" s="9" t="s">
        <v>183</v>
      </c>
      <c r="L6998" s="9" t="s">
        <v>183</v>
      </c>
      <c r="M6998" s="9"/>
      <c r="N6998" s="67"/>
      <c r="O6998" s="67">
        <v>0</v>
      </c>
      <c r="T6998"/>
    </row>
    <row r="6999" spans="1:20" ht="15">
      <c r="A6999" s="28" t="s">
        <v>2536</v>
      </c>
      <c r="B6999" s="63" t="s">
        <v>2558</v>
      </c>
      <c r="C6999" s="3"/>
      <c r="D6999" s="3"/>
      <c r="E6999" s="9" t="s">
        <v>278</v>
      </c>
      <c r="F6999" s="9" t="s">
        <v>183</v>
      </c>
      <c r="G6999" s="9" t="s">
        <v>183</v>
      </c>
      <c r="H6999" s="9" t="s">
        <v>183</v>
      </c>
      <c r="I6999" s="9" t="s">
        <v>183</v>
      </c>
      <c r="J6999" s="9" t="s">
        <v>278</v>
      </c>
      <c r="K6999" s="9" t="s">
        <v>183</v>
      </c>
      <c r="L6999" s="9" t="s">
        <v>183</v>
      </c>
      <c r="M6999" s="9"/>
      <c r="N6999" s="67"/>
      <c r="O6999" s="67">
        <v>0</v>
      </c>
      <c r="T6999"/>
    </row>
    <row r="7000" spans="1:20" ht="15">
      <c r="A7000" s="28" t="s">
        <v>2537</v>
      </c>
      <c r="B7000" s="205" t="s">
        <v>1581</v>
      </c>
      <c r="C7000" s="3"/>
      <c r="D7000" s="3"/>
      <c r="E7000" s="9" t="s">
        <v>278</v>
      </c>
      <c r="F7000" s="9" t="s">
        <v>183</v>
      </c>
      <c r="G7000" s="9" t="s">
        <v>183</v>
      </c>
      <c r="H7000" s="9" t="s">
        <v>183</v>
      </c>
      <c r="I7000" s="9" t="s">
        <v>183</v>
      </c>
      <c r="J7000" s="9" t="s">
        <v>278</v>
      </c>
      <c r="K7000" s="9" t="s">
        <v>183</v>
      </c>
      <c r="L7000" s="9" t="s">
        <v>183</v>
      </c>
      <c r="M7000" s="9"/>
      <c r="O7000" s="67">
        <v>0</v>
      </c>
      <c r="T7000"/>
    </row>
    <row r="7001" spans="1:20" ht="15">
      <c r="A7001" s="28" t="s">
        <v>2538</v>
      </c>
      <c r="B7001" s="273" t="s">
        <v>1905</v>
      </c>
      <c r="C7001" s="3"/>
      <c r="D7001" s="3"/>
      <c r="E7001" s="9" t="s">
        <v>278</v>
      </c>
      <c r="F7001" s="9" t="s">
        <v>183</v>
      </c>
      <c r="G7001" s="9" t="s">
        <v>183</v>
      </c>
      <c r="H7001" s="9" t="s">
        <v>183</v>
      </c>
      <c r="I7001" s="9" t="s">
        <v>183</v>
      </c>
      <c r="J7001" s="9" t="s">
        <v>278</v>
      </c>
      <c r="K7001" s="9" t="s">
        <v>183</v>
      </c>
      <c r="L7001" s="9" t="s">
        <v>183</v>
      </c>
      <c r="M7001" s="9"/>
      <c r="N7001" s="67"/>
      <c r="O7001" s="67">
        <v>0</v>
      </c>
      <c r="T7001"/>
    </row>
    <row r="7002" spans="1:20" ht="15">
      <c r="A7002" s="28" t="s">
        <v>2539</v>
      </c>
      <c r="B7002" s="63" t="s">
        <v>180</v>
      </c>
      <c r="C7002" s="3"/>
      <c r="D7002" s="3"/>
      <c r="E7002" s="9" t="s">
        <v>278</v>
      </c>
      <c r="F7002" s="9" t="s">
        <v>183</v>
      </c>
      <c r="G7002" s="9" t="s">
        <v>183</v>
      </c>
      <c r="H7002" s="9" t="s">
        <v>183</v>
      </c>
      <c r="I7002" s="9" t="s">
        <v>183</v>
      </c>
      <c r="J7002" s="9" t="s">
        <v>278</v>
      </c>
      <c r="K7002" s="9" t="s">
        <v>183</v>
      </c>
      <c r="L7002" s="9" t="s">
        <v>183</v>
      </c>
      <c r="M7002" s="9"/>
      <c r="N7002" s="67"/>
      <c r="O7002" s="67">
        <v>0</v>
      </c>
      <c r="T7002"/>
    </row>
    <row r="7003" spans="1:20" ht="15">
      <c r="A7003" s="28" t="s">
        <v>2687</v>
      </c>
      <c r="B7003" s="63" t="s">
        <v>2564</v>
      </c>
      <c r="C7003" s="3"/>
      <c r="D7003" s="3"/>
      <c r="E7003" s="9" t="s">
        <v>278</v>
      </c>
      <c r="F7003" s="9" t="s">
        <v>183</v>
      </c>
      <c r="G7003" s="9" t="s">
        <v>183</v>
      </c>
      <c r="H7003" s="9" t="s">
        <v>183</v>
      </c>
      <c r="I7003" s="9" t="s">
        <v>183</v>
      </c>
      <c r="J7003" s="9" t="s">
        <v>278</v>
      </c>
      <c r="K7003" s="9" t="s">
        <v>183</v>
      </c>
      <c r="L7003" s="9" t="s">
        <v>183</v>
      </c>
      <c r="M7003" s="9"/>
      <c r="N7003" s="67"/>
      <c r="O7003" s="67">
        <v>0</v>
      </c>
      <c r="T7003"/>
    </row>
    <row r="7004" spans="1:20" ht="15">
      <c r="A7004" s="28" t="s">
        <v>2688</v>
      </c>
      <c r="B7004" s="205" t="s">
        <v>1564</v>
      </c>
      <c r="C7004" s="3"/>
      <c r="D7004" s="3"/>
      <c r="E7004" s="9" t="s">
        <v>278</v>
      </c>
      <c r="F7004" s="9" t="s">
        <v>183</v>
      </c>
      <c r="G7004" s="9" t="s">
        <v>183</v>
      </c>
      <c r="H7004" s="9" t="s">
        <v>183</v>
      </c>
      <c r="I7004" s="9" t="s">
        <v>183</v>
      </c>
      <c r="J7004" s="9" t="s">
        <v>278</v>
      </c>
      <c r="K7004" s="9" t="s">
        <v>183</v>
      </c>
      <c r="L7004" s="9" t="s">
        <v>183</v>
      </c>
      <c r="M7004" s="9"/>
      <c r="O7004" s="67">
        <v>0</v>
      </c>
      <c r="T7004"/>
    </row>
    <row r="7005" spans="1:20" ht="15">
      <c r="A7005" s="28" t="s">
        <v>2689</v>
      </c>
      <c r="B7005" s="273" t="s">
        <v>2541</v>
      </c>
      <c r="C7005" s="3"/>
      <c r="D7005" s="3"/>
      <c r="E7005" s="9" t="s">
        <v>278</v>
      </c>
      <c r="F7005" s="9" t="s">
        <v>183</v>
      </c>
      <c r="G7005" s="9" t="s">
        <v>183</v>
      </c>
      <c r="H7005" s="9" t="s">
        <v>183</v>
      </c>
      <c r="I7005" s="9" t="s">
        <v>183</v>
      </c>
      <c r="J7005" s="9" t="s">
        <v>278</v>
      </c>
      <c r="K7005" s="9" t="s">
        <v>183</v>
      </c>
      <c r="L7005" s="9" t="s">
        <v>183</v>
      </c>
      <c r="M7005" s="9"/>
      <c r="N7005" s="67"/>
      <c r="O7005" s="67">
        <v>0</v>
      </c>
      <c r="T7005"/>
    </row>
    <row r="7006" spans="1:20" ht="14.25">
      <c r="A7006" s="291" t="s">
        <v>3944</v>
      </c>
      <c r="B7006" s="63" t="s">
        <v>4006</v>
      </c>
      <c r="C7006" s="3"/>
      <c r="D7006" s="3"/>
      <c r="L7006" s="69"/>
      <c r="M7006" s="69"/>
      <c r="N7006"/>
      <c r="T7006"/>
    </row>
    <row r="7007" spans="1:20" ht="14.25">
      <c r="A7007" s="291" t="s">
        <v>3945</v>
      </c>
      <c r="B7007" s="63" t="s">
        <v>4007</v>
      </c>
      <c r="C7007" s="3"/>
      <c r="D7007" s="3"/>
      <c r="L7007" s="69"/>
      <c r="M7007" s="69"/>
      <c r="N7007"/>
      <c r="T7007"/>
    </row>
    <row r="7008" spans="1:20" ht="14.25">
      <c r="A7008" s="291" t="s">
        <v>3946</v>
      </c>
      <c r="B7008" s="63" t="s">
        <v>4008</v>
      </c>
      <c r="C7008" s="3"/>
      <c r="D7008" s="3"/>
      <c r="L7008" s="69"/>
      <c r="M7008" s="69"/>
      <c r="N7008"/>
      <c r="T7008"/>
    </row>
    <row r="7009" spans="1:20" ht="14.25">
      <c r="A7009" s="291" t="s">
        <v>3947</v>
      </c>
      <c r="B7009" s="63" t="s">
        <v>4009</v>
      </c>
      <c r="C7009" s="3"/>
      <c r="D7009" s="3"/>
      <c r="L7009" s="69"/>
      <c r="M7009" s="69"/>
      <c r="N7009"/>
      <c r="T7009"/>
    </row>
    <row r="7010" spans="1:20" ht="14.25">
      <c r="A7010" s="291" t="s">
        <v>3948</v>
      </c>
      <c r="B7010" s="63" t="s">
        <v>4010</v>
      </c>
      <c r="C7010" s="3"/>
      <c r="D7010" s="3"/>
      <c r="L7010" s="69"/>
      <c r="M7010" s="69"/>
      <c r="N7010"/>
      <c r="T7010"/>
    </row>
    <row r="7011" spans="1:20" ht="14.25">
      <c r="A7011" s="291" t="s">
        <v>3949</v>
      </c>
      <c r="B7011" s="63" t="s">
        <v>4011</v>
      </c>
      <c r="C7011" s="3"/>
      <c r="D7011" s="3"/>
      <c r="L7011" s="69"/>
      <c r="M7011" s="69"/>
      <c r="N7011"/>
      <c r="T7011"/>
    </row>
    <row r="7012" spans="1:20" ht="14.25">
      <c r="A7012" s="291" t="s">
        <v>3950</v>
      </c>
      <c r="B7012" s="63" t="s">
        <v>4012</v>
      </c>
      <c r="C7012" s="3"/>
      <c r="D7012" s="3"/>
      <c r="L7012" s="69"/>
      <c r="M7012" s="69"/>
      <c r="N7012"/>
      <c r="T7012"/>
    </row>
    <row r="7013" spans="1:20" ht="14.25">
      <c r="A7013" s="291" t="s">
        <v>3951</v>
      </c>
      <c r="B7013" s="63" t="s">
        <v>4013</v>
      </c>
      <c r="C7013" s="3"/>
      <c r="D7013" s="3"/>
      <c r="L7013" s="69"/>
      <c r="M7013" s="69"/>
      <c r="N7013"/>
      <c r="T7013"/>
    </row>
    <row r="7014" spans="1:20" ht="14.25">
      <c r="A7014" s="291" t="s">
        <v>3952</v>
      </c>
      <c r="B7014" s="63" t="s">
        <v>4014</v>
      </c>
      <c r="C7014" s="3"/>
      <c r="D7014" s="3"/>
      <c r="L7014" s="69"/>
      <c r="M7014" s="69"/>
      <c r="N7014"/>
      <c r="T7014"/>
    </row>
    <row r="7015" spans="1:20" ht="14.25">
      <c r="A7015" s="291" t="s">
        <v>3953</v>
      </c>
      <c r="B7015" s="63" t="s">
        <v>4033</v>
      </c>
      <c r="C7015" s="3"/>
      <c r="D7015" s="3"/>
      <c r="L7015" s="69"/>
      <c r="M7015" s="69"/>
      <c r="N7015"/>
      <c r="T7015"/>
    </row>
    <row r="7016" spans="1:20" ht="14.25">
      <c r="A7016" s="291" t="s">
        <v>3954</v>
      </c>
      <c r="B7016" s="63" t="s">
        <v>4015</v>
      </c>
      <c r="C7016" s="3"/>
      <c r="D7016" s="3"/>
      <c r="L7016" s="69"/>
      <c r="M7016" s="69"/>
      <c r="N7016"/>
      <c r="T7016"/>
    </row>
    <row r="7017" spans="1:20" ht="14.25">
      <c r="A7017" s="291" t="s">
        <v>3955</v>
      </c>
      <c r="B7017" s="63" t="s">
        <v>4016</v>
      </c>
      <c r="C7017" s="3"/>
      <c r="D7017" s="3"/>
      <c r="L7017" s="69"/>
      <c r="M7017" s="69"/>
      <c r="N7017"/>
      <c r="T7017"/>
    </row>
    <row r="7018" spans="1:20" ht="14.25">
      <c r="A7018" s="291" t="s">
        <v>3956</v>
      </c>
      <c r="B7018" s="63" t="s">
        <v>4017</v>
      </c>
      <c r="C7018" s="3"/>
      <c r="D7018" s="3"/>
      <c r="L7018" s="69"/>
      <c r="M7018" s="69"/>
      <c r="N7018"/>
      <c r="T7018"/>
    </row>
    <row r="7019" spans="1:20" ht="14.25">
      <c r="A7019" s="291" t="s">
        <v>3957</v>
      </c>
      <c r="B7019" s="63" t="s">
        <v>4018</v>
      </c>
      <c r="C7019" s="3"/>
      <c r="D7019" s="3"/>
      <c r="L7019" s="69"/>
      <c r="M7019" s="69"/>
      <c r="N7019"/>
      <c r="T7019"/>
    </row>
    <row r="7020" spans="1:20" ht="14.25">
      <c r="A7020" s="291" t="s">
        <v>3958</v>
      </c>
      <c r="B7020" s="63" t="s">
        <v>4019</v>
      </c>
      <c r="C7020" s="3"/>
      <c r="D7020" s="3"/>
      <c r="L7020" s="69"/>
      <c r="M7020" s="69"/>
      <c r="N7020"/>
      <c r="T7020"/>
    </row>
    <row r="7021" spans="1:20" ht="14.25">
      <c r="A7021" s="291" t="s">
        <v>3959</v>
      </c>
      <c r="B7021" s="63" t="s">
        <v>4020</v>
      </c>
      <c r="C7021" s="3"/>
      <c r="D7021" s="3"/>
      <c r="L7021" s="69"/>
      <c r="M7021" s="69"/>
      <c r="N7021"/>
      <c r="T7021"/>
    </row>
    <row r="7022" spans="1:20" ht="14.25">
      <c r="A7022" s="291" t="s">
        <v>3960</v>
      </c>
      <c r="B7022" s="63" t="s">
        <v>4021</v>
      </c>
      <c r="C7022" s="3"/>
      <c r="D7022" s="3"/>
      <c r="L7022" s="69"/>
      <c r="M7022" s="69"/>
      <c r="N7022"/>
      <c r="T7022"/>
    </row>
    <row r="7023" spans="1:20" ht="14.25">
      <c r="A7023" s="291" t="s">
        <v>3961</v>
      </c>
      <c r="B7023" s="63" t="s">
        <v>4022</v>
      </c>
      <c r="C7023" s="3"/>
      <c r="D7023" s="3"/>
      <c r="L7023" s="69"/>
      <c r="M7023" s="69"/>
      <c r="N7023"/>
      <c r="T7023"/>
    </row>
    <row r="7024" spans="1:20" ht="14.25">
      <c r="A7024" s="291" t="s">
        <v>3962</v>
      </c>
      <c r="B7024" s="63" t="s">
        <v>4023</v>
      </c>
      <c r="C7024" s="3"/>
      <c r="D7024" s="3"/>
      <c r="L7024" s="69"/>
      <c r="M7024" s="69"/>
      <c r="N7024"/>
      <c r="T7024"/>
    </row>
    <row r="7025" spans="1:20" ht="14.25">
      <c r="A7025" s="291" t="s">
        <v>3963</v>
      </c>
      <c r="B7025" s="63" t="s">
        <v>4024</v>
      </c>
      <c r="C7025" s="3"/>
      <c r="D7025" s="3"/>
      <c r="L7025" s="69"/>
      <c r="M7025" s="69"/>
      <c r="N7025"/>
      <c r="T7025"/>
    </row>
    <row r="7026" spans="1:20" ht="14.25">
      <c r="A7026" s="291" t="s">
        <v>3964</v>
      </c>
      <c r="B7026" s="63" t="s">
        <v>4025</v>
      </c>
      <c r="C7026" s="3"/>
      <c r="D7026" s="3"/>
      <c r="L7026" s="69"/>
      <c r="M7026" s="69"/>
      <c r="N7026"/>
      <c r="T7026"/>
    </row>
    <row r="7027" spans="1:20" ht="14.25">
      <c r="A7027" s="291" t="s">
        <v>3965</v>
      </c>
      <c r="B7027" s="63" t="s">
        <v>4026</v>
      </c>
      <c r="C7027" s="3"/>
      <c r="D7027" s="3"/>
      <c r="L7027" s="69"/>
      <c r="M7027" s="69"/>
      <c r="N7027"/>
      <c r="T7027"/>
    </row>
    <row r="7028" spans="1:20" ht="14.25">
      <c r="A7028" s="291" t="s">
        <v>3966</v>
      </c>
      <c r="B7028" s="63" t="s">
        <v>4027</v>
      </c>
      <c r="C7028" s="3"/>
      <c r="D7028" s="3"/>
      <c r="L7028" s="69"/>
      <c r="M7028" s="69"/>
      <c r="N7028"/>
      <c r="T7028"/>
    </row>
    <row r="7029" spans="1:20" ht="14.25">
      <c r="A7029" s="291" t="s">
        <v>4034</v>
      </c>
      <c r="B7029" s="63" t="s">
        <v>4028</v>
      </c>
      <c r="C7029" s="3"/>
      <c r="D7029" s="3"/>
      <c r="L7029" s="69"/>
      <c r="M7029" s="69"/>
      <c r="N7029"/>
      <c r="T7029"/>
    </row>
    <row r="7030" spans="1:20" ht="14.25">
      <c r="A7030" s="291" t="s">
        <v>4187</v>
      </c>
      <c r="B7030" s="63" t="s">
        <v>4029</v>
      </c>
      <c r="C7030" s="3"/>
      <c r="D7030" s="3"/>
      <c r="L7030" s="69"/>
      <c r="M7030" s="69"/>
      <c r="N7030"/>
      <c r="T7030"/>
    </row>
    <row r="7031" spans="1:20" ht="14.25">
      <c r="A7031" s="291" t="s">
        <v>4312</v>
      </c>
      <c r="B7031" s="63" t="s">
        <v>4030</v>
      </c>
      <c r="C7031" s="3"/>
      <c r="D7031" s="3"/>
      <c r="L7031" s="69"/>
      <c r="M7031" s="69"/>
      <c r="N7031"/>
      <c r="T7031"/>
    </row>
    <row r="7032" spans="1:20" ht="14.25">
      <c r="A7032" s="291" t="s">
        <v>4372</v>
      </c>
      <c r="B7032" s="63" t="s">
        <v>4031</v>
      </c>
      <c r="C7032" s="3"/>
      <c r="D7032" s="3"/>
      <c r="L7032" s="69"/>
      <c r="M7032" s="69"/>
      <c r="N7032"/>
      <c r="T7032"/>
    </row>
    <row r="7033" spans="1:20" ht="14.25">
      <c r="A7033" s="291" t="s">
        <v>4373</v>
      </c>
      <c r="B7033" s="63" t="s">
        <v>4032</v>
      </c>
      <c r="C7033" s="3"/>
      <c r="D7033" s="3"/>
      <c r="L7033" s="69"/>
      <c r="M7033" s="69"/>
      <c r="N7033"/>
      <c r="T7033"/>
    </row>
    <row r="7034" spans="1:20" ht="14.25">
      <c r="A7034" s="291" t="s">
        <v>4374</v>
      </c>
      <c r="B7034" s="63" t="s">
        <v>4035</v>
      </c>
      <c r="C7034" s="3"/>
      <c r="D7034" s="3"/>
      <c r="L7034" s="69"/>
      <c r="M7034" s="69"/>
      <c r="N7034"/>
      <c r="T7034"/>
    </row>
    <row r="7035" spans="1:20" ht="14.25">
      <c r="A7035" s="291" t="s">
        <v>4375</v>
      </c>
      <c r="B7035" s="63" t="s">
        <v>4186</v>
      </c>
      <c r="C7035" s="3"/>
      <c r="D7035" s="3"/>
      <c r="L7035" s="69"/>
      <c r="M7035" s="69"/>
      <c r="N7035"/>
      <c r="T7035"/>
    </row>
    <row r="7036" spans="1:20" ht="14.25">
      <c r="A7036" s="291" t="s">
        <v>4376</v>
      </c>
      <c r="B7036" s="63" t="s">
        <v>4309</v>
      </c>
      <c r="C7036" s="3"/>
      <c r="D7036" s="3"/>
      <c r="L7036" s="69"/>
      <c r="M7036" s="69"/>
      <c r="N7036"/>
      <c r="T7036"/>
    </row>
    <row r="7037" spans="1:20">
      <c r="L7037" s="69"/>
      <c r="M7037" s="69"/>
      <c r="N7037"/>
      <c r="T7037"/>
    </row>
    <row r="7038" spans="1:20">
      <c r="L7038" s="69"/>
      <c r="M7038" s="69"/>
      <c r="N7038"/>
      <c r="T7038"/>
    </row>
    <row r="7039" spans="1:20">
      <c r="L7039" s="69"/>
      <c r="M7039" s="69"/>
      <c r="N7039"/>
      <c r="T7039"/>
    </row>
    <row r="7040" spans="1:20" ht="25.5">
      <c r="A7040" s="23" t="s">
        <v>2228</v>
      </c>
      <c r="L7040" s="69"/>
      <c r="M7040" s="69"/>
      <c r="N7040"/>
      <c r="T7040"/>
    </row>
    <row r="7041" spans="1:22">
      <c r="L7041" s="69"/>
      <c r="M7041" s="69"/>
      <c r="T7041"/>
    </row>
    <row r="7042" spans="1:22" ht="15">
      <c r="A7042" s="39"/>
      <c r="B7042" s="39"/>
      <c r="C7042" s="39"/>
      <c r="D7042" s="39"/>
      <c r="E7042" s="61">
        <v>2016</v>
      </c>
      <c r="F7042" s="61">
        <v>2017</v>
      </c>
      <c r="G7042" s="61">
        <v>2018</v>
      </c>
      <c r="H7042" s="61">
        <v>2019</v>
      </c>
      <c r="I7042" s="61">
        <v>2020</v>
      </c>
      <c r="J7042" s="61">
        <v>2021</v>
      </c>
      <c r="K7042" s="61">
        <v>2022</v>
      </c>
      <c r="L7042" s="61">
        <v>2023</v>
      </c>
      <c r="M7042" s="61">
        <v>2024</v>
      </c>
      <c r="O7042" s="70" t="s">
        <v>40</v>
      </c>
      <c r="T7042"/>
    </row>
    <row r="7043" spans="1:22" ht="15">
      <c r="A7043" s="28" t="s">
        <v>0</v>
      </c>
      <c r="B7043" s="63" t="s">
        <v>27</v>
      </c>
      <c r="E7043" s="213">
        <v>782.8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777.59999999999491</v>
      </c>
      <c r="K7043" s="9" t="s">
        <v>183</v>
      </c>
      <c r="L7043" s="9" t="s">
        <v>183</v>
      </c>
      <c r="M7043" s="9"/>
      <c r="O7043" s="67">
        <v>1560.3999999999949</v>
      </c>
      <c r="Q7043" t="s">
        <v>281</v>
      </c>
      <c r="S7043" s="119"/>
      <c r="T7043" s="3" t="s">
        <v>2229</v>
      </c>
      <c r="U7043" s="119"/>
      <c r="V7043" s="119"/>
    </row>
    <row r="7044" spans="1:22" ht="15">
      <c r="A7044" s="28" t="s">
        <v>2</v>
      </c>
      <c r="B7044" s="63" t="s">
        <v>31</v>
      </c>
      <c r="E7044" s="211">
        <v>722.2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641.59999999999854</v>
      </c>
      <c r="K7044" s="9" t="s">
        <v>183</v>
      </c>
      <c r="L7044" s="9" t="s">
        <v>183</v>
      </c>
      <c r="M7044" s="9"/>
      <c r="O7044" s="67">
        <v>1363.7999999999986</v>
      </c>
      <c r="Q7044" t="s">
        <v>300</v>
      </c>
      <c r="S7044" s="338"/>
      <c r="T7044" s="119"/>
      <c r="U7044" s="119"/>
      <c r="V7044" s="119"/>
    </row>
    <row r="7045" spans="1:22" ht="15">
      <c r="A7045" s="28" t="s">
        <v>3</v>
      </c>
      <c r="B7045" s="63" t="s">
        <v>33</v>
      </c>
      <c r="E7045" s="9">
        <v>474.8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216">
        <v>854.09999999999854</v>
      </c>
      <c r="K7045" s="9" t="s">
        <v>183</v>
      </c>
      <c r="L7045" s="9" t="s">
        <v>183</v>
      </c>
      <c r="M7045" s="9"/>
      <c r="O7045" s="67">
        <v>1328.8999999999985</v>
      </c>
      <c r="Q7045" t="s">
        <v>292</v>
      </c>
      <c r="T7045"/>
      <c r="U7045" s="119"/>
      <c r="V7045" s="119"/>
    </row>
    <row r="7046" spans="1:22" ht="15">
      <c r="A7046" s="28" t="s">
        <v>5</v>
      </c>
      <c r="B7046" s="63" t="s">
        <v>39</v>
      </c>
      <c r="E7046" s="216">
        <v>577.1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718</v>
      </c>
      <c r="K7046" s="9" t="s">
        <v>183</v>
      </c>
      <c r="L7046" s="9" t="s">
        <v>183</v>
      </c>
      <c r="M7046" s="9"/>
      <c r="O7046" s="67">
        <v>1295.0999999999999</v>
      </c>
      <c r="Q7046" t="s">
        <v>287</v>
      </c>
      <c r="T7046"/>
      <c r="U7046" s="119"/>
      <c r="V7046" s="119"/>
    </row>
    <row r="7047" spans="1:22" ht="15">
      <c r="A7047" s="28" t="s">
        <v>7</v>
      </c>
      <c r="B7047" s="63" t="s">
        <v>13</v>
      </c>
      <c r="E7047" s="9">
        <v>379.1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213">
        <v>891.65000000000509</v>
      </c>
      <c r="K7047" s="9" t="s">
        <v>183</v>
      </c>
      <c r="L7047" s="9" t="s">
        <v>183</v>
      </c>
      <c r="M7047" s="9"/>
      <c r="O7047" s="67">
        <v>1270.750000000005</v>
      </c>
      <c r="Q7047" t="s">
        <v>281</v>
      </c>
      <c r="S7047" s="338"/>
      <c r="T7047" s="215" t="s">
        <v>2229</v>
      </c>
      <c r="U7047" s="119"/>
      <c r="V7047" s="119"/>
    </row>
    <row r="7048" spans="1:22" ht="15">
      <c r="A7048" s="28" t="s">
        <v>8</v>
      </c>
      <c r="B7048" s="63" t="s">
        <v>21</v>
      </c>
      <c r="E7048" s="216">
        <v>599.79999999999995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9">
        <v>663.79999999999927</v>
      </c>
      <c r="K7048" s="9" t="s">
        <v>183</v>
      </c>
      <c r="L7048" s="9" t="s">
        <v>183</v>
      </c>
      <c r="M7048" s="9"/>
      <c r="O7048" s="67">
        <v>1263.5999999999992</v>
      </c>
      <c r="Q7048" t="s">
        <v>297</v>
      </c>
      <c r="S7048" s="118"/>
      <c r="T7048" s="119"/>
      <c r="U7048" s="119"/>
      <c r="V7048" s="119"/>
    </row>
    <row r="7049" spans="1:22" ht="15">
      <c r="A7049" s="28" t="s">
        <v>10</v>
      </c>
      <c r="B7049" s="63" t="s">
        <v>19</v>
      </c>
      <c r="E7049" s="216">
        <v>501.9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654.29999999999927</v>
      </c>
      <c r="K7049" s="9" t="s">
        <v>183</v>
      </c>
      <c r="L7049" s="9" t="s">
        <v>183</v>
      </c>
      <c r="M7049" s="9"/>
      <c r="O7049" s="67">
        <v>1156.1999999999994</v>
      </c>
      <c r="Q7049" t="s">
        <v>293</v>
      </c>
      <c r="S7049" s="118"/>
      <c r="T7049" s="119"/>
      <c r="U7049" s="119"/>
      <c r="V7049" s="119"/>
    </row>
    <row r="7050" spans="1:22" ht="15">
      <c r="A7050" s="28" t="s">
        <v>12</v>
      </c>
      <c r="B7050" s="63" t="s">
        <v>6</v>
      </c>
      <c r="E7050" s="9">
        <v>467.6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651.89999999999782</v>
      </c>
      <c r="K7050" s="9" t="s">
        <v>183</v>
      </c>
      <c r="L7050" s="9" t="s">
        <v>183</v>
      </c>
      <c r="M7050" s="9"/>
      <c r="O7050" s="67">
        <v>1119.4999999999977</v>
      </c>
      <c r="S7050" s="338"/>
      <c r="T7050" s="119"/>
      <c r="U7050" s="119"/>
      <c r="V7050" s="119"/>
    </row>
    <row r="7051" spans="1:22" ht="15">
      <c r="A7051" s="28" t="s">
        <v>14</v>
      </c>
      <c r="B7051" s="63" t="s">
        <v>15</v>
      </c>
      <c r="E7051" s="212">
        <v>677.4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440.99999999999272</v>
      </c>
      <c r="K7051" s="9" t="s">
        <v>183</v>
      </c>
      <c r="L7051" s="9" t="s">
        <v>183</v>
      </c>
      <c r="M7051" s="9"/>
      <c r="O7051" s="67">
        <v>1118.3999999999928</v>
      </c>
      <c r="Q7051" t="s">
        <v>282</v>
      </c>
      <c r="S7051" s="338"/>
      <c r="T7051" s="119"/>
      <c r="U7051" s="119"/>
      <c r="V7051" s="119"/>
    </row>
    <row r="7052" spans="1:22" ht="15">
      <c r="A7052" s="28" t="s">
        <v>16</v>
      </c>
      <c r="B7052" s="63" t="s">
        <v>23</v>
      </c>
      <c r="E7052" s="9">
        <v>426.2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9">
        <v>685.95000000000255</v>
      </c>
      <c r="K7052" s="9" t="s">
        <v>183</v>
      </c>
      <c r="L7052" s="9" t="s">
        <v>183</v>
      </c>
      <c r="M7052" s="9"/>
      <c r="O7052" s="67">
        <v>1112.1500000000026</v>
      </c>
      <c r="S7052" s="119"/>
      <c r="T7052" s="119"/>
      <c r="U7052" s="119"/>
      <c r="V7052" s="119"/>
    </row>
    <row r="7053" spans="1:22" ht="15">
      <c r="A7053" s="28" t="s">
        <v>18</v>
      </c>
      <c r="B7053" s="63" t="s">
        <v>17</v>
      </c>
      <c r="E7053" s="216">
        <v>603.6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9">
        <v>434.10000000000218</v>
      </c>
      <c r="K7053" s="9" t="s">
        <v>183</v>
      </c>
      <c r="L7053" s="9" t="s">
        <v>183</v>
      </c>
      <c r="M7053" s="9"/>
      <c r="O7053" s="67">
        <v>1037.7000000000021</v>
      </c>
      <c r="Q7053" t="s">
        <v>284</v>
      </c>
      <c r="S7053" s="119"/>
      <c r="T7053" s="119"/>
      <c r="U7053" s="119"/>
      <c r="V7053" s="119"/>
    </row>
    <row r="7054" spans="1:22" ht="15">
      <c r="A7054" s="28" t="s">
        <v>20</v>
      </c>
      <c r="B7054" s="63" t="s">
        <v>1</v>
      </c>
      <c r="E7054" s="216">
        <v>585.29999999999995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444.29999999999927</v>
      </c>
      <c r="K7054" s="9" t="s">
        <v>183</v>
      </c>
      <c r="L7054" s="9" t="s">
        <v>183</v>
      </c>
      <c r="M7054" s="9"/>
      <c r="O7054" s="67">
        <v>1029.5999999999992</v>
      </c>
      <c r="Q7054" t="s">
        <v>292</v>
      </c>
      <c r="S7054" s="338"/>
      <c r="T7054" s="119"/>
      <c r="U7054" s="119"/>
      <c r="V7054" s="119"/>
    </row>
    <row r="7055" spans="1:22" ht="15">
      <c r="A7055" s="28" t="s">
        <v>22</v>
      </c>
      <c r="B7055" s="63" t="s">
        <v>11</v>
      </c>
      <c r="E7055" s="216">
        <v>510.6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501.20000000000073</v>
      </c>
      <c r="K7055" s="9" t="s">
        <v>183</v>
      </c>
      <c r="L7055" s="9" t="s">
        <v>183</v>
      </c>
      <c r="M7055" s="9"/>
      <c r="O7055" s="67">
        <v>1011.8000000000008</v>
      </c>
      <c r="Q7055" t="s">
        <v>288</v>
      </c>
      <c r="S7055" s="119"/>
      <c r="T7055" s="119"/>
      <c r="U7055" s="119"/>
      <c r="V7055" s="119"/>
    </row>
    <row r="7056" spans="1:22" ht="15">
      <c r="A7056" s="28" t="s">
        <v>24</v>
      </c>
      <c r="B7056" s="63" t="s">
        <v>9</v>
      </c>
      <c r="E7056" s="9">
        <v>122.2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216">
        <v>854.40000000000146</v>
      </c>
      <c r="K7056" s="9" t="s">
        <v>183</v>
      </c>
      <c r="L7056" s="9" t="s">
        <v>183</v>
      </c>
      <c r="M7056" s="9"/>
      <c r="O7056" s="67">
        <v>976.6000000000015</v>
      </c>
      <c r="Q7056" t="s">
        <v>297</v>
      </c>
      <c r="S7056" s="119"/>
      <c r="T7056" s="119"/>
      <c r="U7056" s="119"/>
      <c r="V7056" s="119"/>
    </row>
    <row r="7057" spans="1:22" ht="15">
      <c r="A7057" s="28" t="s">
        <v>26</v>
      </c>
      <c r="B7057" s="63" t="s">
        <v>25</v>
      </c>
      <c r="E7057" s="9">
        <v>208.7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744.19999999999709</v>
      </c>
      <c r="K7057" s="9" t="s">
        <v>183</v>
      </c>
      <c r="L7057" s="9" t="s">
        <v>183</v>
      </c>
      <c r="M7057" s="9"/>
      <c r="O7057" s="67">
        <v>952.89999999999714</v>
      </c>
      <c r="S7057" s="119"/>
      <c r="T7057" s="119"/>
      <c r="U7057" s="119"/>
      <c r="V7057" s="119"/>
    </row>
    <row r="7058" spans="1:22" ht="15">
      <c r="A7058" s="28" t="s">
        <v>28</v>
      </c>
      <c r="B7058" s="63" t="s">
        <v>37</v>
      </c>
      <c r="E7058" s="9">
        <v>317.2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633.30000000000291</v>
      </c>
      <c r="K7058" s="9" t="s">
        <v>183</v>
      </c>
      <c r="L7058" s="9" t="s">
        <v>183</v>
      </c>
      <c r="M7058" s="9"/>
      <c r="O7058" s="67">
        <v>950.50000000000296</v>
      </c>
      <c r="T7058"/>
      <c r="U7058" s="119"/>
      <c r="V7058" s="119"/>
    </row>
    <row r="7059" spans="1:22" ht="15">
      <c r="A7059" s="28" t="s">
        <v>30</v>
      </c>
      <c r="B7059" s="63" t="s">
        <v>728</v>
      </c>
      <c r="E7059" s="9" t="s">
        <v>278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211">
        <v>889.69999999999709</v>
      </c>
      <c r="K7059" s="9" t="s">
        <v>183</v>
      </c>
      <c r="L7059" s="9" t="s">
        <v>183</v>
      </c>
      <c r="M7059" s="9"/>
      <c r="O7059" s="67">
        <v>889.69999999999709</v>
      </c>
      <c r="Q7059" t="s">
        <v>300</v>
      </c>
      <c r="S7059" s="338"/>
      <c r="T7059" s="119"/>
      <c r="U7059" s="119"/>
      <c r="V7059" s="119"/>
    </row>
    <row r="7060" spans="1:22" ht="15">
      <c r="A7060" s="28" t="s">
        <v>32</v>
      </c>
      <c r="B7060" s="28" t="s">
        <v>706</v>
      </c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212">
        <v>878.40000000000146</v>
      </c>
      <c r="K7060" s="9" t="s">
        <v>183</v>
      </c>
      <c r="L7060" s="9" t="s">
        <v>183</v>
      </c>
      <c r="M7060" s="9"/>
      <c r="O7060" s="67">
        <v>878.40000000000146</v>
      </c>
      <c r="Q7060" t="s">
        <v>282</v>
      </c>
      <c r="S7060" s="118"/>
      <c r="T7060" s="119"/>
      <c r="U7060" s="119"/>
      <c r="V7060" s="119"/>
    </row>
    <row r="7061" spans="1:22" ht="15">
      <c r="A7061" s="28" t="s">
        <v>34</v>
      </c>
      <c r="B7061" s="273" t="s">
        <v>1888</v>
      </c>
      <c r="C7061" s="3"/>
      <c r="D7061" s="3"/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216">
        <v>862.49999999999636</v>
      </c>
      <c r="K7061" s="9" t="s">
        <v>183</v>
      </c>
      <c r="L7061" s="9" t="s">
        <v>183</v>
      </c>
      <c r="M7061" s="9"/>
      <c r="O7061" s="67">
        <v>862.49999999999636</v>
      </c>
      <c r="Q7061" t="s">
        <v>283</v>
      </c>
      <c r="T7061"/>
      <c r="U7061" s="119"/>
      <c r="V7061" s="119"/>
    </row>
    <row r="7062" spans="1:22" ht="15">
      <c r="A7062" s="28" t="s">
        <v>36</v>
      </c>
      <c r="B7062" s="63" t="s">
        <v>29</v>
      </c>
      <c r="E7062" s="9">
        <v>494.5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9">
        <v>365.50000000000182</v>
      </c>
      <c r="K7062" s="9" t="s">
        <v>183</v>
      </c>
      <c r="L7062" s="9" t="s">
        <v>183</v>
      </c>
      <c r="M7062" s="9"/>
      <c r="O7062" s="67">
        <v>860.00000000000182</v>
      </c>
      <c r="S7062" s="119"/>
      <c r="T7062" s="119"/>
      <c r="U7062" s="119"/>
      <c r="V7062" s="119"/>
    </row>
    <row r="7063" spans="1:22" ht="15">
      <c r="A7063" s="28" t="s">
        <v>38</v>
      </c>
      <c r="B7063" s="273" t="s">
        <v>1887</v>
      </c>
      <c r="C7063" s="3"/>
      <c r="D7063" s="3"/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216">
        <v>858</v>
      </c>
      <c r="K7063" s="9" t="s">
        <v>183</v>
      </c>
      <c r="L7063" s="9" t="s">
        <v>183</v>
      </c>
      <c r="M7063" s="9"/>
      <c r="O7063" s="67">
        <v>858</v>
      </c>
      <c r="Q7063" t="s">
        <v>284</v>
      </c>
      <c r="S7063" s="118"/>
      <c r="T7063" s="119"/>
      <c r="U7063" s="119"/>
      <c r="V7063" s="119"/>
    </row>
    <row r="7064" spans="1:22" ht="15">
      <c r="A7064" s="28" t="s">
        <v>145</v>
      </c>
      <c r="B7064" s="63" t="s">
        <v>705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216">
        <v>840.00000000000364</v>
      </c>
      <c r="K7064" s="9" t="s">
        <v>183</v>
      </c>
      <c r="L7064" s="9" t="s">
        <v>183</v>
      </c>
      <c r="M7064" s="9"/>
      <c r="O7064" s="67">
        <v>840.00000000000364</v>
      </c>
      <c r="Q7064" t="s">
        <v>287</v>
      </c>
      <c r="S7064" s="338"/>
      <c r="T7064" s="119"/>
      <c r="U7064" s="119"/>
      <c r="V7064" s="119"/>
    </row>
    <row r="7065" spans="1:22" ht="15">
      <c r="A7065" s="28" t="s">
        <v>146</v>
      </c>
      <c r="B7065" s="63" t="s">
        <v>720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216">
        <v>813.60000000000582</v>
      </c>
      <c r="K7065" s="9" t="s">
        <v>183</v>
      </c>
      <c r="L7065" s="9" t="s">
        <v>183</v>
      </c>
      <c r="M7065" s="9"/>
      <c r="O7065" s="67">
        <v>813.60000000000582</v>
      </c>
      <c r="Q7065" t="s">
        <v>288</v>
      </c>
      <c r="S7065" s="119"/>
      <c r="T7065" s="119"/>
      <c r="U7065" s="119"/>
      <c r="V7065" s="119"/>
    </row>
    <row r="7066" spans="1:22" ht="15">
      <c r="A7066" s="28" t="s">
        <v>147</v>
      </c>
      <c r="B7066" s="63" t="s">
        <v>695</v>
      </c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216">
        <v>812.39999999999418</v>
      </c>
      <c r="K7066" s="9" t="s">
        <v>183</v>
      </c>
      <c r="L7066" s="9" t="s">
        <v>183</v>
      </c>
      <c r="M7066" s="9"/>
      <c r="O7066" s="67">
        <v>812.39999999999418</v>
      </c>
      <c r="Q7066" t="s">
        <v>293</v>
      </c>
      <c r="S7066" s="338"/>
      <c r="T7066" s="119"/>
      <c r="U7066" s="119"/>
      <c r="V7066" s="119"/>
    </row>
    <row r="7067" spans="1:22" ht="15">
      <c r="A7067" s="28" t="s">
        <v>151</v>
      </c>
      <c r="B7067" s="205" t="s">
        <v>1560</v>
      </c>
      <c r="C7067" s="3"/>
      <c r="D7067" s="3"/>
      <c r="E7067" s="9" t="s">
        <v>278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798.20000000000073</v>
      </c>
      <c r="K7067" s="9" t="s">
        <v>183</v>
      </c>
      <c r="L7067" s="9" t="s">
        <v>183</v>
      </c>
      <c r="M7067" s="9"/>
      <c r="O7067" s="67">
        <v>798.20000000000073</v>
      </c>
      <c r="S7067" s="337"/>
      <c r="T7067" s="119"/>
      <c r="U7067" s="119"/>
      <c r="V7067" s="119"/>
    </row>
    <row r="7068" spans="1:22" ht="15">
      <c r="A7068" s="28" t="s">
        <v>157</v>
      </c>
      <c r="B7068" s="28" t="s">
        <v>747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792.29999999999563</v>
      </c>
      <c r="K7068" s="9" t="s">
        <v>183</v>
      </c>
      <c r="L7068" s="9" t="s">
        <v>183</v>
      </c>
      <c r="M7068" s="9"/>
      <c r="O7068" s="67">
        <v>792.29999999999563</v>
      </c>
      <c r="T7068"/>
      <c r="U7068" s="119"/>
      <c r="V7068" s="119"/>
    </row>
    <row r="7069" spans="1:22" ht="15">
      <c r="A7069" s="28" t="s">
        <v>159</v>
      </c>
      <c r="B7069" s="273" t="s">
        <v>1894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771.79999999999927</v>
      </c>
      <c r="K7069" s="9" t="s">
        <v>183</v>
      </c>
      <c r="L7069" s="9" t="s">
        <v>183</v>
      </c>
      <c r="M7069" s="9"/>
      <c r="O7069" s="67">
        <v>771.79999999999927</v>
      </c>
      <c r="S7069" s="338"/>
      <c r="T7069" s="119"/>
      <c r="U7069" s="119"/>
      <c r="V7069" s="119"/>
    </row>
    <row r="7070" spans="1:22" ht="15">
      <c r="A7070" s="28" t="s">
        <v>160</v>
      </c>
      <c r="B7070" s="273" t="s">
        <v>1886</v>
      </c>
      <c r="C7070" s="3"/>
      <c r="D7070" s="3"/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770.59999999999491</v>
      </c>
      <c r="K7070" s="9" t="s">
        <v>183</v>
      </c>
      <c r="L7070" s="9" t="s">
        <v>183</v>
      </c>
      <c r="M7070" s="9"/>
      <c r="O7070" s="67">
        <v>770.59999999999491</v>
      </c>
      <c r="S7070" s="338"/>
      <c r="T7070" s="119"/>
      <c r="U7070" s="119"/>
      <c r="V7070" s="119"/>
    </row>
    <row r="7071" spans="1:22" ht="15">
      <c r="A7071" s="28" t="s">
        <v>161</v>
      </c>
      <c r="B7071" s="273" t="s">
        <v>1884</v>
      </c>
      <c r="C7071" s="3"/>
      <c r="D7071" s="3"/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769.29999999999563</v>
      </c>
      <c r="K7071" s="9" t="s">
        <v>183</v>
      </c>
      <c r="L7071" s="9" t="s">
        <v>183</v>
      </c>
      <c r="M7071" s="9"/>
      <c r="O7071" s="67">
        <v>769.29999999999563</v>
      </c>
      <c r="S7071" s="338"/>
      <c r="T7071" s="119"/>
      <c r="U7071" s="119"/>
      <c r="V7071" s="119"/>
    </row>
    <row r="7072" spans="1:22" ht="15">
      <c r="A7072" s="28" t="s">
        <v>163</v>
      </c>
      <c r="B7072" s="205" t="s">
        <v>1562</v>
      </c>
      <c r="C7072" s="3"/>
      <c r="D7072" s="3"/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765.79999999999927</v>
      </c>
      <c r="K7072" s="9" t="s">
        <v>183</v>
      </c>
      <c r="L7072" s="9" t="s">
        <v>183</v>
      </c>
      <c r="M7072" s="9"/>
      <c r="O7072" s="67">
        <v>765.79999999999927</v>
      </c>
      <c r="S7072" s="119"/>
      <c r="T7072" s="119"/>
      <c r="U7072" s="119"/>
      <c r="V7072" s="119"/>
    </row>
    <row r="7073" spans="1:22" ht="15">
      <c r="A7073" s="28" t="s">
        <v>274</v>
      </c>
      <c r="B7073" s="63" t="s">
        <v>153</v>
      </c>
      <c r="E7073" s="9" t="s">
        <v>278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9">
        <v>762.80000000000291</v>
      </c>
      <c r="K7073" s="9" t="s">
        <v>183</v>
      </c>
      <c r="L7073" s="9" t="s">
        <v>183</v>
      </c>
      <c r="M7073" s="9"/>
      <c r="O7073" s="67">
        <v>762.80000000000291</v>
      </c>
      <c r="S7073" s="338"/>
      <c r="T7073" s="119"/>
      <c r="U7073" s="119"/>
      <c r="V7073" s="119"/>
    </row>
    <row r="7074" spans="1:22" ht="15">
      <c r="A7074" s="28" t="s">
        <v>275</v>
      </c>
      <c r="B7074" s="63" t="s">
        <v>735</v>
      </c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752.80000000000473</v>
      </c>
      <c r="K7074" s="9" t="s">
        <v>183</v>
      </c>
      <c r="L7074" s="9" t="s">
        <v>183</v>
      </c>
      <c r="M7074" s="9"/>
      <c r="O7074" s="67">
        <v>752.80000000000473</v>
      </c>
      <c r="S7074" s="338"/>
      <c r="T7074" s="119"/>
      <c r="U7074" s="119"/>
      <c r="V7074" s="119"/>
    </row>
    <row r="7075" spans="1:22" ht="15">
      <c r="A7075" s="28" t="s">
        <v>276</v>
      </c>
      <c r="B7075" s="63" t="s">
        <v>714</v>
      </c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703.39999999999782</v>
      </c>
      <c r="K7075" s="9" t="s">
        <v>183</v>
      </c>
      <c r="L7075" s="9" t="s">
        <v>183</v>
      </c>
      <c r="M7075" s="9"/>
      <c r="O7075" s="67">
        <v>703.39999999999782</v>
      </c>
      <c r="S7075" s="337"/>
      <c r="T7075" s="119"/>
      <c r="U7075" s="119"/>
      <c r="V7075" s="119"/>
    </row>
    <row r="7076" spans="1:22" ht="15">
      <c r="A7076" s="28" t="s">
        <v>277</v>
      </c>
      <c r="B7076" s="63" t="s">
        <v>736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701.30000000001019</v>
      </c>
      <c r="K7076" s="9" t="s">
        <v>183</v>
      </c>
      <c r="L7076" s="9" t="s">
        <v>183</v>
      </c>
      <c r="M7076" s="9"/>
      <c r="O7076" s="67">
        <v>701.30000000001019</v>
      </c>
      <c r="S7076" s="337"/>
      <c r="T7076" s="119"/>
      <c r="U7076" s="119"/>
      <c r="V7076" s="119"/>
    </row>
    <row r="7077" spans="1:22" ht="15">
      <c r="A7077" s="28" t="s">
        <v>692</v>
      </c>
      <c r="B7077" s="205" t="s">
        <v>1565</v>
      </c>
      <c r="C7077" s="3"/>
      <c r="D7077" s="3"/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698.29999999999563</v>
      </c>
      <c r="K7077" s="9" t="s">
        <v>183</v>
      </c>
      <c r="L7077" s="9" t="s">
        <v>183</v>
      </c>
      <c r="M7077" s="9"/>
      <c r="O7077" s="67">
        <v>698.29999999999563</v>
      </c>
      <c r="T7077"/>
      <c r="U7077" s="119"/>
      <c r="V7077" s="119"/>
    </row>
    <row r="7078" spans="1:22" ht="15">
      <c r="A7078" s="28" t="s">
        <v>693</v>
      </c>
      <c r="B7078" s="63" t="s">
        <v>721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696.50000000000364</v>
      </c>
      <c r="K7078" s="9" t="s">
        <v>183</v>
      </c>
      <c r="L7078" s="9" t="s">
        <v>183</v>
      </c>
      <c r="M7078" s="9"/>
      <c r="O7078" s="67">
        <v>696.50000000000364</v>
      </c>
      <c r="S7078" s="119"/>
      <c r="T7078" s="119"/>
      <c r="U7078" s="119"/>
      <c r="V7078" s="119"/>
    </row>
    <row r="7079" spans="1:22" ht="15">
      <c r="A7079" s="28" t="s">
        <v>694</v>
      </c>
      <c r="B7079" s="205" t="s">
        <v>1549</v>
      </c>
      <c r="C7079" s="3"/>
      <c r="D7079" s="3"/>
      <c r="E7079" s="9" t="s">
        <v>278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693.59999999999854</v>
      </c>
      <c r="K7079" s="9" t="s">
        <v>183</v>
      </c>
      <c r="L7079" s="9" t="s">
        <v>183</v>
      </c>
      <c r="M7079" s="9"/>
      <c r="O7079" s="67">
        <v>693.59999999999854</v>
      </c>
      <c r="S7079" s="119"/>
      <c r="T7079" s="119"/>
      <c r="U7079" s="119"/>
      <c r="V7079" s="119"/>
    </row>
    <row r="7080" spans="1:22" ht="15">
      <c r="A7080" s="28" t="s">
        <v>696</v>
      </c>
      <c r="B7080" s="205" t="s">
        <v>1553</v>
      </c>
      <c r="C7080" s="3"/>
      <c r="D7080" s="3"/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693.09999999999127</v>
      </c>
      <c r="K7080" s="9" t="s">
        <v>183</v>
      </c>
      <c r="L7080" s="9" t="s">
        <v>183</v>
      </c>
      <c r="M7080" s="9"/>
      <c r="O7080" s="67">
        <v>693.09999999999127</v>
      </c>
      <c r="S7080" s="118"/>
      <c r="T7080" s="119"/>
      <c r="U7080" s="119"/>
      <c r="V7080" s="119"/>
    </row>
    <row r="7081" spans="1:22" ht="15">
      <c r="A7081" s="28" t="s">
        <v>702</v>
      </c>
      <c r="B7081" s="205" t="s">
        <v>1559</v>
      </c>
      <c r="C7081" s="3"/>
      <c r="D7081" s="3"/>
      <c r="E7081" s="9" t="s">
        <v>278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691.70000000000073</v>
      </c>
      <c r="K7081" s="9" t="s">
        <v>183</v>
      </c>
      <c r="L7081" s="9" t="s">
        <v>183</v>
      </c>
      <c r="M7081" s="9"/>
      <c r="O7081" s="67">
        <v>691.70000000000073</v>
      </c>
      <c r="S7081" s="119"/>
      <c r="T7081" s="119"/>
      <c r="U7081" s="119"/>
      <c r="V7081" s="119"/>
    </row>
    <row r="7082" spans="1:22" ht="15">
      <c r="A7082" s="28" t="s">
        <v>704</v>
      </c>
      <c r="B7082" s="63" t="s">
        <v>753</v>
      </c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689.5</v>
      </c>
      <c r="K7082" s="9" t="s">
        <v>183</v>
      </c>
      <c r="L7082" s="9" t="s">
        <v>183</v>
      </c>
      <c r="M7082" s="9"/>
      <c r="O7082" s="67">
        <v>689.5</v>
      </c>
      <c r="S7082" s="338"/>
      <c r="T7082" s="119"/>
      <c r="U7082" s="119"/>
      <c r="V7082" s="119"/>
    </row>
    <row r="7083" spans="1:22" ht="15">
      <c r="A7083" s="28" t="s">
        <v>707</v>
      </c>
      <c r="B7083" s="273" t="s">
        <v>1891</v>
      </c>
      <c r="C7083" s="3"/>
      <c r="D7083" s="3"/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688.99999999999272</v>
      </c>
      <c r="K7083" s="9" t="s">
        <v>183</v>
      </c>
      <c r="L7083" s="9" t="s">
        <v>183</v>
      </c>
      <c r="M7083" s="9"/>
      <c r="O7083" s="67">
        <v>688.99999999999272</v>
      </c>
      <c r="S7083" s="338"/>
      <c r="T7083" s="119"/>
      <c r="U7083" s="119"/>
      <c r="V7083" s="119"/>
    </row>
    <row r="7084" spans="1:22" ht="15">
      <c r="A7084" s="28" t="s">
        <v>708</v>
      </c>
      <c r="B7084" s="63" t="s">
        <v>141</v>
      </c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681.19999999999709</v>
      </c>
      <c r="K7084" s="9" t="s">
        <v>183</v>
      </c>
      <c r="L7084" s="9" t="s">
        <v>183</v>
      </c>
      <c r="M7084" s="9"/>
      <c r="O7084" s="67">
        <v>681.19999999999709</v>
      </c>
      <c r="S7084" s="118"/>
      <c r="T7084" s="119"/>
      <c r="U7084" s="119"/>
      <c r="V7084" s="119"/>
    </row>
    <row r="7085" spans="1:22" ht="15">
      <c r="A7085" s="28" t="s">
        <v>711</v>
      </c>
      <c r="B7085" s="205" t="s">
        <v>1567</v>
      </c>
      <c r="C7085" s="3"/>
      <c r="D7085" s="3"/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678.49999999999636</v>
      </c>
      <c r="K7085" s="9" t="s">
        <v>183</v>
      </c>
      <c r="L7085" s="9" t="s">
        <v>183</v>
      </c>
      <c r="M7085" s="9"/>
      <c r="O7085" s="67">
        <v>678.49999999999636</v>
      </c>
      <c r="S7085" s="119"/>
      <c r="T7085" s="119"/>
      <c r="U7085" s="119"/>
      <c r="V7085" s="119"/>
    </row>
    <row r="7086" spans="1:22" ht="15">
      <c r="A7086" s="28" t="s">
        <v>713</v>
      </c>
      <c r="B7086" s="63" t="s">
        <v>719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664.20000000000437</v>
      </c>
      <c r="K7086" s="9" t="s">
        <v>183</v>
      </c>
      <c r="L7086" s="9" t="s">
        <v>183</v>
      </c>
      <c r="M7086" s="9"/>
      <c r="O7086" s="67">
        <v>664.20000000000437</v>
      </c>
      <c r="S7086" s="338"/>
      <c r="T7086" s="119"/>
      <c r="U7086" s="119"/>
      <c r="V7086" s="119"/>
    </row>
    <row r="7087" spans="1:22" ht="15">
      <c r="A7087" s="28" t="s">
        <v>718</v>
      </c>
      <c r="B7087" s="273" t="s">
        <v>1889</v>
      </c>
      <c r="C7087" s="3"/>
      <c r="D7087" s="3"/>
      <c r="E7087" s="9" t="s">
        <v>278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661.20000000000437</v>
      </c>
      <c r="K7087" s="9" t="s">
        <v>183</v>
      </c>
      <c r="L7087" s="9" t="s">
        <v>183</v>
      </c>
      <c r="M7087" s="9"/>
      <c r="O7087" s="67">
        <v>661.20000000000437</v>
      </c>
      <c r="S7087" s="338"/>
      <c r="T7087" s="119"/>
      <c r="U7087" s="119"/>
      <c r="V7087" s="119"/>
    </row>
    <row r="7088" spans="1:22" ht="15">
      <c r="A7088" s="28" t="s">
        <v>722</v>
      </c>
      <c r="B7088" s="63" t="s">
        <v>178</v>
      </c>
      <c r="E7088" s="216">
        <v>659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 t="s">
        <v>278</v>
      </c>
      <c r="K7088" s="9" t="s">
        <v>183</v>
      </c>
      <c r="L7088" s="9" t="s">
        <v>183</v>
      </c>
      <c r="M7088" s="9"/>
      <c r="O7088" s="67">
        <v>659</v>
      </c>
      <c r="Q7088" t="s">
        <v>283</v>
      </c>
      <c r="S7088" s="118"/>
      <c r="T7088" s="119"/>
      <c r="U7088" s="119"/>
      <c r="V7088" s="119"/>
    </row>
    <row r="7089" spans="1:22" ht="15">
      <c r="A7089" s="28" t="s">
        <v>723</v>
      </c>
      <c r="B7089" s="63" t="s">
        <v>739</v>
      </c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651.99999999999636</v>
      </c>
      <c r="K7089" s="9" t="s">
        <v>183</v>
      </c>
      <c r="L7089" s="9" t="s">
        <v>183</v>
      </c>
      <c r="M7089" s="9"/>
      <c r="O7089" s="67">
        <v>651.99999999999636</v>
      </c>
      <c r="T7089"/>
      <c r="U7089" s="119"/>
      <c r="V7089" s="119"/>
    </row>
    <row r="7090" spans="1:22" ht="15">
      <c r="A7090" s="28" t="s">
        <v>724</v>
      </c>
      <c r="B7090" s="63" t="s">
        <v>155</v>
      </c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647.79999999999927</v>
      </c>
      <c r="K7090" s="9" t="s">
        <v>183</v>
      </c>
      <c r="L7090" s="9" t="s">
        <v>183</v>
      </c>
      <c r="M7090" s="9"/>
      <c r="O7090" s="67">
        <v>647.79999999999927</v>
      </c>
      <c r="T7090"/>
      <c r="U7090" s="119"/>
      <c r="V7090" s="119"/>
    </row>
    <row r="7091" spans="1:22" ht="15">
      <c r="A7091" s="28" t="s">
        <v>730</v>
      </c>
      <c r="B7091" s="63" t="s">
        <v>143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647.20000000000073</v>
      </c>
      <c r="K7091" s="9" t="s">
        <v>183</v>
      </c>
      <c r="L7091" s="9" t="s">
        <v>183</v>
      </c>
      <c r="M7091" s="9"/>
      <c r="O7091" s="67">
        <v>647.20000000000073</v>
      </c>
      <c r="T7091"/>
      <c r="U7091" s="119"/>
      <c r="V7091" s="119"/>
    </row>
    <row r="7092" spans="1:22" ht="15">
      <c r="A7092" s="28" t="s">
        <v>738</v>
      </c>
      <c r="B7092" s="63" t="s">
        <v>156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645.70000000000073</v>
      </c>
      <c r="K7092" s="9" t="s">
        <v>183</v>
      </c>
      <c r="L7092" s="9" t="s">
        <v>183</v>
      </c>
      <c r="M7092" s="9"/>
      <c r="O7092" s="67">
        <v>645.70000000000073</v>
      </c>
      <c r="S7092" s="119"/>
      <c r="T7092" s="119"/>
      <c r="U7092" s="119"/>
      <c r="V7092" s="119"/>
    </row>
    <row r="7093" spans="1:22" ht="15">
      <c r="A7093" s="28" t="s">
        <v>742</v>
      </c>
      <c r="B7093" s="63" t="s">
        <v>740</v>
      </c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644.09999999999854</v>
      </c>
      <c r="K7093" s="9" t="s">
        <v>183</v>
      </c>
      <c r="L7093" s="9" t="s">
        <v>183</v>
      </c>
      <c r="M7093" s="9"/>
      <c r="O7093" s="67">
        <v>644.09999999999854</v>
      </c>
      <c r="S7093" s="338"/>
      <c r="T7093" s="119"/>
      <c r="U7093" s="119"/>
      <c r="V7093" s="119"/>
    </row>
    <row r="7094" spans="1:22" ht="15">
      <c r="A7094" s="28" t="s">
        <v>743</v>
      </c>
      <c r="B7094" s="63" t="s">
        <v>745</v>
      </c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638.55000000000291</v>
      </c>
      <c r="K7094" s="9" t="s">
        <v>183</v>
      </c>
      <c r="L7094" s="9" t="s">
        <v>183</v>
      </c>
      <c r="M7094" s="9"/>
      <c r="O7094" s="67">
        <v>638.55000000000291</v>
      </c>
      <c r="S7094" s="119"/>
      <c r="T7094" s="119"/>
      <c r="U7094" s="119"/>
      <c r="V7094" s="119"/>
    </row>
    <row r="7095" spans="1:22" ht="15">
      <c r="A7095" s="28" t="s">
        <v>744</v>
      </c>
      <c r="B7095" s="63" t="s">
        <v>712</v>
      </c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634.5</v>
      </c>
      <c r="K7095" s="9" t="s">
        <v>183</v>
      </c>
      <c r="L7095" s="9" t="s">
        <v>183</v>
      </c>
      <c r="M7095" s="9"/>
      <c r="O7095" s="67">
        <v>634.5</v>
      </c>
      <c r="T7095"/>
      <c r="U7095" s="119"/>
      <c r="V7095" s="119"/>
    </row>
    <row r="7096" spans="1:22" ht="15">
      <c r="A7096" s="28" t="s">
        <v>750</v>
      </c>
      <c r="B7096" s="63" t="s">
        <v>144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633.19999999999527</v>
      </c>
      <c r="K7096" s="9" t="s">
        <v>183</v>
      </c>
      <c r="L7096" s="9" t="s">
        <v>183</v>
      </c>
      <c r="M7096" s="9"/>
      <c r="O7096" s="67">
        <v>633.19999999999527</v>
      </c>
      <c r="T7096"/>
      <c r="U7096" s="119"/>
      <c r="V7096" s="119"/>
    </row>
    <row r="7097" spans="1:22" ht="15">
      <c r="A7097" s="28" t="s">
        <v>751</v>
      </c>
      <c r="B7097" s="205" t="s">
        <v>1566</v>
      </c>
      <c r="C7097" s="3"/>
      <c r="D7097" s="3"/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626.49999999999272</v>
      </c>
      <c r="K7097" s="9" t="s">
        <v>183</v>
      </c>
      <c r="L7097" s="9" t="s">
        <v>183</v>
      </c>
      <c r="M7097" s="9"/>
      <c r="O7097" s="67">
        <v>626.49999999999272</v>
      </c>
      <c r="S7097" s="338"/>
      <c r="T7097" s="119"/>
      <c r="U7097" s="119"/>
      <c r="V7097" s="119"/>
    </row>
    <row r="7098" spans="1:22" ht="15">
      <c r="A7098" s="28" t="s">
        <v>752</v>
      </c>
      <c r="B7098" s="63" t="s">
        <v>757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615.49999999999636</v>
      </c>
      <c r="K7098" s="9" t="s">
        <v>183</v>
      </c>
      <c r="L7098" s="9" t="s">
        <v>183</v>
      </c>
      <c r="M7098" s="9"/>
      <c r="O7098" s="67">
        <v>615.49999999999636</v>
      </c>
      <c r="S7098" s="338"/>
      <c r="T7098" s="119"/>
      <c r="U7098" s="119"/>
      <c r="V7098" s="119"/>
    </row>
    <row r="7099" spans="1:22" ht="15">
      <c r="A7099" s="28" t="s">
        <v>754</v>
      </c>
      <c r="B7099" s="273" t="s">
        <v>1882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>
        <v>609</v>
      </c>
      <c r="K7099" s="9" t="s">
        <v>183</v>
      </c>
      <c r="L7099" s="9" t="s">
        <v>183</v>
      </c>
      <c r="M7099" s="9"/>
      <c r="O7099" s="67">
        <v>609</v>
      </c>
      <c r="S7099" s="119"/>
      <c r="T7099" s="119"/>
      <c r="U7099" s="119"/>
      <c r="V7099" s="119"/>
    </row>
    <row r="7100" spans="1:22" ht="15">
      <c r="A7100" s="28" t="s">
        <v>755</v>
      </c>
      <c r="B7100" s="63" t="s">
        <v>142</v>
      </c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598.00000000000728</v>
      </c>
      <c r="K7100" s="9" t="s">
        <v>183</v>
      </c>
      <c r="L7100" s="9" t="s">
        <v>183</v>
      </c>
      <c r="M7100" s="9"/>
      <c r="O7100" s="67">
        <v>598.00000000000728</v>
      </c>
      <c r="S7100" s="119"/>
      <c r="T7100" s="119"/>
      <c r="U7100" s="119"/>
      <c r="V7100" s="119"/>
    </row>
    <row r="7101" spans="1:22" ht="15">
      <c r="A7101" s="28" t="s">
        <v>756</v>
      </c>
      <c r="B7101" s="63" t="s">
        <v>154</v>
      </c>
      <c r="E7101" s="9" t="s">
        <v>278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595.99999999999272</v>
      </c>
      <c r="K7101" s="9" t="s">
        <v>183</v>
      </c>
      <c r="L7101" s="9" t="s">
        <v>183</v>
      </c>
      <c r="M7101" s="9"/>
      <c r="O7101" s="67">
        <v>595.99999999999272</v>
      </c>
      <c r="S7101" s="338"/>
      <c r="T7101" s="119"/>
      <c r="U7101" s="119"/>
      <c r="V7101" s="119"/>
    </row>
    <row r="7102" spans="1:22" ht="15">
      <c r="A7102" s="28" t="s">
        <v>759</v>
      </c>
      <c r="B7102" s="28" t="s">
        <v>691</v>
      </c>
      <c r="E7102" s="9" t="s">
        <v>278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589.49999999999818</v>
      </c>
      <c r="K7102" s="9" t="s">
        <v>183</v>
      </c>
      <c r="L7102" s="9" t="s">
        <v>183</v>
      </c>
      <c r="M7102" s="9"/>
      <c r="O7102" s="67">
        <v>589.49999999999818</v>
      </c>
      <c r="S7102" s="119"/>
      <c r="T7102" s="119"/>
      <c r="U7102" s="119"/>
      <c r="V7102" s="119"/>
    </row>
    <row r="7103" spans="1:22" ht="15">
      <c r="A7103" s="28" t="s">
        <v>841</v>
      </c>
      <c r="B7103" s="218" t="s">
        <v>1568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9">
        <v>579.30000000000655</v>
      </c>
      <c r="K7103" s="9" t="s">
        <v>183</v>
      </c>
      <c r="L7103" s="9" t="s">
        <v>183</v>
      </c>
      <c r="M7103" s="9"/>
      <c r="O7103" s="67">
        <v>579.30000000000655</v>
      </c>
      <c r="T7103"/>
      <c r="U7103" s="119"/>
      <c r="V7103" s="119"/>
    </row>
    <row r="7104" spans="1:22" ht="15">
      <c r="A7104" s="28" t="s">
        <v>842</v>
      </c>
      <c r="B7104" s="63" t="s">
        <v>162</v>
      </c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578.89999999999964</v>
      </c>
      <c r="K7104" s="9" t="s">
        <v>183</v>
      </c>
      <c r="L7104" s="9" t="s">
        <v>183</v>
      </c>
      <c r="M7104" s="9"/>
      <c r="O7104" s="67">
        <v>578.89999999999964</v>
      </c>
      <c r="S7104" s="119"/>
      <c r="T7104" s="119"/>
      <c r="U7104" s="119"/>
      <c r="V7104" s="119"/>
    </row>
    <row r="7105" spans="1:22" ht="15">
      <c r="A7105" s="28" t="s">
        <v>843</v>
      </c>
      <c r="B7105" s="205" t="s">
        <v>1563</v>
      </c>
      <c r="C7105" s="3"/>
      <c r="D7105" s="3"/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578.09999999999491</v>
      </c>
      <c r="K7105" s="9" t="s">
        <v>183</v>
      </c>
      <c r="L7105" s="9" t="s">
        <v>183</v>
      </c>
      <c r="M7105" s="9"/>
      <c r="O7105" s="67">
        <v>578.09999999999491</v>
      </c>
      <c r="S7105" s="118"/>
      <c r="T7105" s="119"/>
      <c r="U7105" s="119"/>
      <c r="V7105" s="119"/>
    </row>
    <row r="7106" spans="1:22" ht="15">
      <c r="A7106" s="28" t="s">
        <v>844</v>
      </c>
      <c r="B7106" s="205" t="s">
        <v>1550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>
        <v>568.600000000004</v>
      </c>
      <c r="K7106" s="9" t="s">
        <v>183</v>
      </c>
      <c r="L7106" s="9" t="s">
        <v>183</v>
      </c>
      <c r="M7106" s="9"/>
      <c r="O7106" s="67">
        <v>568.600000000004</v>
      </c>
      <c r="S7106" s="119"/>
      <c r="T7106" s="119"/>
      <c r="U7106" s="119"/>
      <c r="V7106" s="119"/>
    </row>
    <row r="7107" spans="1:22" ht="15">
      <c r="A7107" s="28" t="s">
        <v>845</v>
      </c>
      <c r="B7107" s="63" t="s">
        <v>703</v>
      </c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536.70000000000437</v>
      </c>
      <c r="K7107" s="9" t="s">
        <v>183</v>
      </c>
      <c r="L7107" s="9" t="s">
        <v>183</v>
      </c>
      <c r="M7107" s="9"/>
      <c r="O7107" s="67">
        <v>536.70000000000437</v>
      </c>
      <c r="S7107" s="119"/>
      <c r="T7107" s="119"/>
      <c r="U7107" s="119"/>
      <c r="V7107" s="119"/>
    </row>
    <row r="7108" spans="1:22" ht="15">
      <c r="A7108" s="28" t="s">
        <v>846</v>
      </c>
      <c r="B7108" s="28" t="s">
        <v>690</v>
      </c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>
        <v>509.19999999999709</v>
      </c>
      <c r="K7108" s="9" t="s">
        <v>183</v>
      </c>
      <c r="L7108" s="9" t="s">
        <v>183</v>
      </c>
      <c r="M7108" s="9"/>
      <c r="O7108" s="67">
        <v>509.19999999999709</v>
      </c>
      <c r="S7108" s="119"/>
      <c r="T7108" s="119"/>
      <c r="U7108" s="119"/>
      <c r="V7108" s="119"/>
    </row>
    <row r="7109" spans="1:22" ht="15">
      <c r="A7109" s="28" t="s">
        <v>847</v>
      </c>
      <c r="B7109" s="63" t="s">
        <v>685</v>
      </c>
      <c r="E7109" s="9" t="s">
        <v>278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>
        <v>505.90000000000146</v>
      </c>
      <c r="K7109" s="9" t="s">
        <v>183</v>
      </c>
      <c r="L7109" s="9" t="s">
        <v>183</v>
      </c>
      <c r="M7109" s="9"/>
      <c r="O7109" s="67">
        <v>505.90000000000146</v>
      </c>
      <c r="S7109" s="119"/>
      <c r="T7109" s="119"/>
      <c r="U7109" s="119"/>
      <c r="V7109" s="119"/>
    </row>
    <row r="7110" spans="1:22" ht="15">
      <c r="A7110" s="28" t="s">
        <v>848</v>
      </c>
      <c r="B7110" s="205" t="s">
        <v>1561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>
        <v>486.19999999999345</v>
      </c>
      <c r="K7110" s="9" t="s">
        <v>183</v>
      </c>
      <c r="L7110" s="9" t="s">
        <v>183</v>
      </c>
      <c r="M7110" s="9"/>
      <c r="O7110" s="67">
        <v>486.19999999999345</v>
      </c>
      <c r="S7110" s="338"/>
      <c r="T7110" s="119"/>
      <c r="U7110" s="119"/>
      <c r="V7110" s="119"/>
    </row>
    <row r="7111" spans="1:22" ht="15">
      <c r="A7111" s="28" t="s">
        <v>849</v>
      </c>
      <c r="B7111" s="205" t="s">
        <v>1558</v>
      </c>
      <c r="C7111" s="3"/>
      <c r="D7111" s="3"/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480.00000000000364</v>
      </c>
      <c r="K7111" s="9" t="s">
        <v>183</v>
      </c>
      <c r="L7111" s="9" t="s">
        <v>183</v>
      </c>
      <c r="M7111" s="9"/>
      <c r="O7111" s="67">
        <v>480.00000000000364</v>
      </c>
      <c r="S7111" s="118"/>
      <c r="T7111" s="119"/>
      <c r="U7111" s="119"/>
      <c r="V7111" s="119"/>
    </row>
    <row r="7112" spans="1:22" ht="15">
      <c r="A7112" s="28" t="s">
        <v>850</v>
      </c>
      <c r="B7112" s="63" t="s">
        <v>710</v>
      </c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449.89999999999782</v>
      </c>
      <c r="K7112" s="9" t="s">
        <v>183</v>
      </c>
      <c r="L7112" s="9" t="s">
        <v>183</v>
      </c>
      <c r="M7112" s="9"/>
      <c r="O7112" s="67">
        <v>449.89999999999782</v>
      </c>
      <c r="T7112"/>
      <c r="U7112" s="119"/>
      <c r="V7112" s="119"/>
    </row>
    <row r="7113" spans="1:22" ht="15">
      <c r="A7113" s="28" t="s">
        <v>851</v>
      </c>
      <c r="B7113" s="273" t="s">
        <v>1890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>
        <v>446.49999999999272</v>
      </c>
      <c r="K7113" s="9" t="s">
        <v>183</v>
      </c>
      <c r="L7113" s="9" t="s">
        <v>183</v>
      </c>
      <c r="M7113" s="9"/>
      <c r="O7113" s="67">
        <v>446.49999999999272</v>
      </c>
      <c r="S7113" s="338"/>
      <c r="T7113" s="119"/>
      <c r="U7113" s="119"/>
      <c r="V7113" s="119"/>
    </row>
    <row r="7114" spans="1:22" ht="15">
      <c r="A7114" s="28" t="s">
        <v>852</v>
      </c>
      <c r="B7114" s="205" t="s">
        <v>1551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>
        <v>386.29999999999563</v>
      </c>
      <c r="K7114" s="9" t="s">
        <v>183</v>
      </c>
      <c r="L7114" s="9" t="s">
        <v>183</v>
      </c>
      <c r="M7114" s="9"/>
      <c r="O7114" s="67">
        <v>386.29999999999563</v>
      </c>
      <c r="S7114" s="118"/>
      <c r="T7114" s="119"/>
      <c r="U7114" s="119"/>
      <c r="V7114" s="119"/>
    </row>
    <row r="7115" spans="1:22" ht="15">
      <c r="A7115" s="28" t="s">
        <v>853</v>
      </c>
      <c r="B7115" s="273" t="s">
        <v>1883</v>
      </c>
      <c r="C7115" s="3"/>
      <c r="D7115" s="3"/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374.30000000000291</v>
      </c>
      <c r="K7115" s="9" t="s">
        <v>183</v>
      </c>
      <c r="L7115" s="9" t="s">
        <v>183</v>
      </c>
      <c r="M7115" s="9"/>
      <c r="O7115" s="67">
        <v>374.30000000000291</v>
      </c>
      <c r="S7115" s="338"/>
      <c r="T7115" s="119"/>
    </row>
    <row r="7116" spans="1:22" ht="15">
      <c r="A7116" s="28" t="s">
        <v>854</v>
      </c>
      <c r="B7116" s="63" t="s">
        <v>4</v>
      </c>
      <c r="E7116" s="9">
        <v>307.8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9"/>
      <c r="O7116" s="67">
        <v>307.8</v>
      </c>
      <c r="S7116" s="338"/>
      <c r="T7116" s="119"/>
    </row>
    <row r="7117" spans="1:22" ht="15">
      <c r="A7117" s="28" t="s">
        <v>855</v>
      </c>
      <c r="B7117" s="63" t="s">
        <v>35</v>
      </c>
      <c r="E7117" s="9">
        <v>249.5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9"/>
      <c r="O7117" s="67">
        <v>249.5</v>
      </c>
      <c r="T7117"/>
    </row>
    <row r="7118" spans="1:22" ht="15">
      <c r="A7118" s="28" t="s">
        <v>856</v>
      </c>
      <c r="B7118" s="63" t="s">
        <v>179</v>
      </c>
      <c r="E7118" s="9">
        <v>241.9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9"/>
      <c r="O7118" s="67">
        <v>241.9</v>
      </c>
      <c r="S7118" s="118"/>
      <c r="T7118" s="119"/>
    </row>
    <row r="7119" spans="1:22" ht="15">
      <c r="A7119" s="28" t="s">
        <v>857</v>
      </c>
      <c r="B7119" s="63" t="s">
        <v>2553</v>
      </c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 t="s">
        <v>278</v>
      </c>
      <c r="K7119" s="9" t="s">
        <v>183</v>
      </c>
      <c r="L7119" s="9" t="s">
        <v>183</v>
      </c>
      <c r="M7119" s="9"/>
      <c r="O7119" s="67">
        <v>0</v>
      </c>
      <c r="T7119"/>
    </row>
    <row r="7120" spans="1:22" ht="15">
      <c r="A7120" s="28" t="s">
        <v>858</v>
      </c>
      <c r="B7120" s="63" t="s">
        <v>2542</v>
      </c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9"/>
      <c r="O7120" s="67">
        <v>0</v>
      </c>
      <c r="T7120"/>
    </row>
    <row r="7121" spans="1:20" ht="15">
      <c r="A7121" s="28" t="s">
        <v>859</v>
      </c>
      <c r="B7121" s="205" t="s">
        <v>1898</v>
      </c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9"/>
      <c r="O7121" s="67">
        <v>0</v>
      </c>
      <c r="T7121"/>
    </row>
    <row r="7122" spans="1:20" ht="15">
      <c r="A7122" s="28" t="s">
        <v>860</v>
      </c>
      <c r="B7122" s="63" t="s">
        <v>2560</v>
      </c>
      <c r="E7122" s="9" t="s">
        <v>278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/>
      <c r="O7122" s="67">
        <v>0</v>
      </c>
      <c r="T7122"/>
    </row>
    <row r="7123" spans="1:20" ht="15">
      <c r="A7123" s="28" t="s">
        <v>861</v>
      </c>
      <c r="B7123" s="63" t="s">
        <v>726</v>
      </c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9"/>
      <c r="O7123" s="67">
        <v>0</v>
      </c>
      <c r="S7123" s="119"/>
      <c r="T7123" s="119"/>
    </row>
    <row r="7124" spans="1:20" ht="15">
      <c r="A7124" s="28" t="s">
        <v>862</v>
      </c>
      <c r="B7124" s="205" t="s">
        <v>1927</v>
      </c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9"/>
      <c r="O7124" s="67">
        <v>0</v>
      </c>
      <c r="T7124"/>
    </row>
    <row r="7125" spans="1:20" ht="15">
      <c r="A7125" s="28" t="s">
        <v>863</v>
      </c>
      <c r="B7125" s="63" t="s">
        <v>2543</v>
      </c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9"/>
      <c r="O7125" s="67">
        <v>0</v>
      </c>
      <c r="T7125"/>
    </row>
    <row r="7126" spans="1:20" ht="15">
      <c r="A7126" s="28" t="s">
        <v>864</v>
      </c>
      <c r="B7126" s="205" t="s">
        <v>1899</v>
      </c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9"/>
      <c r="O7126" s="67">
        <v>0</v>
      </c>
      <c r="T7126"/>
    </row>
    <row r="7127" spans="1:20" ht="15">
      <c r="A7127" s="28" t="s">
        <v>865</v>
      </c>
      <c r="B7127" s="63" t="s">
        <v>2546</v>
      </c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9"/>
      <c r="O7127" s="67">
        <v>0</v>
      </c>
      <c r="T7127"/>
    </row>
    <row r="7128" spans="1:20" ht="15">
      <c r="A7128" s="28" t="s">
        <v>866</v>
      </c>
      <c r="B7128" s="63" t="s">
        <v>2559</v>
      </c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9"/>
      <c r="O7128" s="67">
        <v>0</v>
      </c>
      <c r="T7128"/>
    </row>
    <row r="7129" spans="1:20" ht="15">
      <c r="A7129" s="28" t="s">
        <v>867</v>
      </c>
      <c r="B7129" s="63" t="s">
        <v>2544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 t="s">
        <v>278</v>
      </c>
      <c r="K7129" s="9" t="s">
        <v>183</v>
      </c>
      <c r="L7129" s="9" t="s">
        <v>183</v>
      </c>
      <c r="M7129" s="9"/>
      <c r="O7129" s="67">
        <v>0</v>
      </c>
      <c r="T7129"/>
    </row>
    <row r="7130" spans="1:20" ht="15">
      <c r="A7130" s="28" t="s">
        <v>868</v>
      </c>
      <c r="B7130" s="205" t="s">
        <v>1900</v>
      </c>
      <c r="E7130" s="9" t="s">
        <v>278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/>
      <c r="O7130" s="67">
        <v>0</v>
      </c>
      <c r="T7130"/>
    </row>
    <row r="7131" spans="1:20" ht="15">
      <c r="A7131" s="28" t="s">
        <v>869</v>
      </c>
      <c r="B7131" s="63" t="s">
        <v>2554</v>
      </c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9"/>
      <c r="O7131" s="67">
        <v>0</v>
      </c>
      <c r="T7131"/>
    </row>
    <row r="7132" spans="1:20" ht="15">
      <c r="A7132" s="28" t="s">
        <v>870</v>
      </c>
      <c r="B7132" s="63" t="s">
        <v>164</v>
      </c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9"/>
      <c r="O7132" s="67">
        <v>0</v>
      </c>
      <c r="S7132" s="119"/>
      <c r="T7132" s="119"/>
    </row>
    <row r="7133" spans="1:20" ht="15">
      <c r="A7133" s="28" t="s">
        <v>871</v>
      </c>
      <c r="B7133" s="63" t="s">
        <v>2563</v>
      </c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9"/>
      <c r="O7133" s="67">
        <v>0</v>
      </c>
      <c r="T7133"/>
    </row>
    <row r="7134" spans="1:20" ht="15">
      <c r="A7134" s="28" t="s">
        <v>872</v>
      </c>
      <c r="B7134" s="28" t="s">
        <v>701</v>
      </c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9"/>
      <c r="O7134" s="67">
        <v>0</v>
      </c>
      <c r="S7134" s="119"/>
      <c r="T7134" s="119"/>
    </row>
    <row r="7135" spans="1:20" ht="15">
      <c r="A7135" s="28" t="s">
        <v>873</v>
      </c>
      <c r="B7135" s="63" t="s">
        <v>2548</v>
      </c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9"/>
      <c r="O7135" s="67">
        <v>0</v>
      </c>
      <c r="T7135"/>
    </row>
    <row r="7136" spans="1:20" ht="15">
      <c r="A7136" s="28" t="s">
        <v>874</v>
      </c>
      <c r="B7136" s="63" t="s">
        <v>731</v>
      </c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9"/>
      <c r="O7136" s="67">
        <v>0</v>
      </c>
      <c r="S7136" s="118"/>
      <c r="T7136" s="119"/>
    </row>
    <row r="7137" spans="1:20" ht="15">
      <c r="A7137" s="28" t="s">
        <v>875</v>
      </c>
      <c r="B7137" s="63" t="s">
        <v>2567</v>
      </c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9"/>
      <c r="O7137" s="67">
        <v>0</v>
      </c>
      <c r="T7137"/>
    </row>
    <row r="7138" spans="1:20" ht="15">
      <c r="A7138" s="28" t="s">
        <v>876</v>
      </c>
      <c r="B7138" s="63" t="s">
        <v>2551</v>
      </c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9"/>
      <c r="O7138" s="67">
        <v>0</v>
      </c>
      <c r="T7138"/>
    </row>
    <row r="7139" spans="1:20" ht="15">
      <c r="A7139" s="28" t="s">
        <v>877</v>
      </c>
      <c r="B7139" s="218" t="s">
        <v>1547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9"/>
      <c r="O7139" s="67">
        <v>0</v>
      </c>
      <c r="S7139" s="119"/>
      <c r="T7139" s="119"/>
    </row>
    <row r="7140" spans="1:20" ht="15">
      <c r="A7140" s="28" t="s">
        <v>878</v>
      </c>
      <c r="B7140" s="63" t="s">
        <v>2547</v>
      </c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9"/>
      <c r="O7140" s="67">
        <v>0</v>
      </c>
      <c r="T7140"/>
    </row>
    <row r="7141" spans="1:20" ht="15">
      <c r="A7141" s="28" t="s">
        <v>879</v>
      </c>
      <c r="B7141" s="205" t="s">
        <v>2726</v>
      </c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9"/>
      <c r="O7141" s="67">
        <v>0</v>
      </c>
      <c r="T7141"/>
    </row>
    <row r="7142" spans="1:20" ht="15">
      <c r="A7142" s="28" t="s">
        <v>880</v>
      </c>
      <c r="B7142" s="273" t="s">
        <v>2540</v>
      </c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9"/>
      <c r="O7142" s="67">
        <v>0</v>
      </c>
      <c r="T7142"/>
    </row>
    <row r="7143" spans="1:20" ht="15">
      <c r="A7143" s="28" t="s">
        <v>2231</v>
      </c>
      <c r="B7143" s="205" t="s">
        <v>1901</v>
      </c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9"/>
      <c r="O7143" s="67">
        <v>0</v>
      </c>
      <c r="T7143"/>
    </row>
    <row r="7144" spans="1:20" ht="15">
      <c r="A7144" s="28" t="s">
        <v>2516</v>
      </c>
      <c r="B7144" s="63" t="s">
        <v>2550</v>
      </c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9"/>
      <c r="O7144" s="67">
        <v>0</v>
      </c>
      <c r="T7144"/>
    </row>
    <row r="7145" spans="1:20" ht="15">
      <c r="A7145" s="28" t="s">
        <v>2517</v>
      </c>
      <c r="B7145" s="205" t="s">
        <v>1902</v>
      </c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9"/>
      <c r="O7145" s="67">
        <v>0</v>
      </c>
      <c r="T7145"/>
    </row>
    <row r="7146" spans="1:20" ht="15">
      <c r="A7146" s="28" t="s">
        <v>2518</v>
      </c>
      <c r="B7146" s="63" t="s">
        <v>2549</v>
      </c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 t="s">
        <v>278</v>
      </c>
      <c r="K7146" s="9" t="s">
        <v>183</v>
      </c>
      <c r="L7146" s="9" t="s">
        <v>183</v>
      </c>
      <c r="M7146" s="9"/>
      <c r="O7146" s="67">
        <v>0</v>
      </c>
      <c r="T7146"/>
    </row>
    <row r="7147" spans="1:20" ht="15">
      <c r="A7147" s="28" t="s">
        <v>2519</v>
      </c>
      <c r="B7147" s="63" t="s">
        <v>2556</v>
      </c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9"/>
      <c r="O7147" s="67">
        <v>0</v>
      </c>
      <c r="T7147"/>
    </row>
    <row r="7148" spans="1:20" ht="15">
      <c r="A7148" s="28" t="s">
        <v>2520</v>
      </c>
      <c r="B7148" s="63" t="s">
        <v>741</v>
      </c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9"/>
      <c r="O7148" s="67">
        <v>0</v>
      </c>
      <c r="S7148" s="338"/>
      <c r="T7148" s="119"/>
    </row>
    <row r="7149" spans="1:20" ht="15">
      <c r="A7149" s="28" t="s">
        <v>2521</v>
      </c>
      <c r="B7149" s="205" t="s">
        <v>1557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9"/>
      <c r="O7149" s="67">
        <v>0</v>
      </c>
      <c r="S7149" s="118"/>
      <c r="T7149" s="119"/>
    </row>
    <row r="7150" spans="1:20" ht="15">
      <c r="A7150" s="28" t="s">
        <v>2522</v>
      </c>
      <c r="B7150" s="205" t="s">
        <v>1903</v>
      </c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9"/>
      <c r="O7150" s="67">
        <v>0</v>
      </c>
      <c r="T7150"/>
    </row>
    <row r="7151" spans="1:20" ht="15">
      <c r="A7151" s="28" t="s">
        <v>2523</v>
      </c>
      <c r="B7151" s="205" t="s">
        <v>1556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9"/>
      <c r="O7151" s="67">
        <v>0</v>
      </c>
      <c r="S7151" s="119"/>
      <c r="T7151" s="119"/>
    </row>
    <row r="7152" spans="1:20" ht="15">
      <c r="A7152" s="28" t="s">
        <v>2524</v>
      </c>
      <c r="B7152" s="63" t="s">
        <v>2545</v>
      </c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9"/>
      <c r="O7152" s="67">
        <v>0</v>
      </c>
      <c r="T7152"/>
    </row>
    <row r="7153" spans="1:20" ht="15">
      <c r="A7153" s="28" t="s">
        <v>2525</v>
      </c>
      <c r="B7153" s="63" t="s">
        <v>2557</v>
      </c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 t="s">
        <v>278</v>
      </c>
      <c r="K7153" s="9" t="s">
        <v>183</v>
      </c>
      <c r="L7153" s="9" t="s">
        <v>183</v>
      </c>
      <c r="M7153" s="9"/>
      <c r="O7153" s="67">
        <v>0</v>
      </c>
      <c r="T7153"/>
    </row>
    <row r="7154" spans="1:20" ht="15">
      <c r="A7154" s="28" t="s">
        <v>2526</v>
      </c>
      <c r="B7154" s="63" t="s">
        <v>2566</v>
      </c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9"/>
      <c r="O7154" s="67">
        <v>0</v>
      </c>
      <c r="T7154"/>
    </row>
    <row r="7155" spans="1:20" ht="15">
      <c r="A7155" s="28" t="s">
        <v>2527</v>
      </c>
      <c r="B7155" s="205" t="s">
        <v>1924</v>
      </c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9"/>
      <c r="O7155" s="67">
        <v>0</v>
      </c>
      <c r="T7155"/>
    </row>
    <row r="7156" spans="1:20" ht="15">
      <c r="A7156" s="28" t="s">
        <v>2528</v>
      </c>
      <c r="B7156" s="205" t="s">
        <v>1926</v>
      </c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9"/>
      <c r="O7156" s="67">
        <v>0</v>
      </c>
      <c r="T7156"/>
    </row>
    <row r="7157" spans="1:20" ht="15">
      <c r="A7157" s="28" t="s">
        <v>2529</v>
      </c>
      <c r="B7157" s="205" t="s">
        <v>1554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9"/>
      <c r="O7157" s="67">
        <v>0</v>
      </c>
      <c r="S7157" s="337"/>
      <c r="T7157" s="119"/>
    </row>
    <row r="7158" spans="1:20" ht="15">
      <c r="A7158" s="28" t="s">
        <v>2530</v>
      </c>
      <c r="B7158" s="63" t="s">
        <v>158</v>
      </c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9"/>
      <c r="O7158" s="67">
        <v>0</v>
      </c>
      <c r="S7158" s="118"/>
      <c r="T7158" s="119"/>
    </row>
    <row r="7159" spans="1:20" ht="15">
      <c r="A7159" s="28" t="s">
        <v>2531</v>
      </c>
      <c r="B7159" s="205" t="s">
        <v>2003</v>
      </c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9"/>
      <c r="O7159" s="67">
        <v>0</v>
      </c>
      <c r="T7159"/>
    </row>
    <row r="7160" spans="1:20" ht="15">
      <c r="A7160" s="28" t="s">
        <v>2532</v>
      </c>
      <c r="B7160" s="63" t="s">
        <v>2552</v>
      </c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9"/>
      <c r="O7160" s="67">
        <v>0</v>
      </c>
      <c r="T7160"/>
    </row>
    <row r="7161" spans="1:20" ht="15">
      <c r="A7161" s="28" t="s">
        <v>2533</v>
      </c>
      <c r="B7161" s="205" t="s">
        <v>1904</v>
      </c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9"/>
      <c r="O7161" s="67">
        <v>0</v>
      </c>
      <c r="T7161"/>
    </row>
    <row r="7162" spans="1:20" ht="15">
      <c r="A7162" s="28" t="s">
        <v>2534</v>
      </c>
      <c r="B7162" s="63" t="s">
        <v>2555</v>
      </c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9"/>
      <c r="O7162" s="67">
        <v>0</v>
      </c>
      <c r="T7162"/>
    </row>
    <row r="7163" spans="1:20" ht="15">
      <c r="A7163" s="28" t="s">
        <v>2535</v>
      </c>
      <c r="B7163" s="63" t="s">
        <v>2568</v>
      </c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9"/>
      <c r="O7163" s="67">
        <v>0</v>
      </c>
      <c r="T7163"/>
    </row>
    <row r="7164" spans="1:20" ht="15">
      <c r="A7164" s="28" t="s">
        <v>2536</v>
      </c>
      <c r="B7164" s="63" t="s">
        <v>2558</v>
      </c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9"/>
      <c r="O7164" s="67">
        <v>0</v>
      </c>
      <c r="T7164"/>
    </row>
    <row r="7165" spans="1:20" ht="15">
      <c r="A7165" s="28" t="s">
        <v>2537</v>
      </c>
      <c r="B7165" s="205" t="s">
        <v>1581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9"/>
      <c r="O7165" s="67">
        <v>0</v>
      </c>
      <c r="T7165"/>
    </row>
    <row r="7166" spans="1:20" ht="15">
      <c r="A7166" s="28" t="s">
        <v>2538</v>
      </c>
      <c r="B7166" s="205" t="s">
        <v>1905</v>
      </c>
      <c r="E7166" s="9" t="s">
        <v>278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/>
      <c r="O7166" s="67">
        <v>0</v>
      </c>
      <c r="T7166"/>
    </row>
    <row r="7167" spans="1:20" ht="15">
      <c r="A7167" s="28" t="s">
        <v>2539</v>
      </c>
      <c r="B7167" s="63" t="s">
        <v>180</v>
      </c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9"/>
      <c r="O7167" s="67">
        <v>0</v>
      </c>
      <c r="T7167"/>
    </row>
    <row r="7168" spans="1:20" ht="15">
      <c r="A7168" s="28" t="s">
        <v>2687</v>
      </c>
      <c r="B7168" s="63" t="s">
        <v>2564</v>
      </c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9"/>
      <c r="O7168" s="67">
        <v>0</v>
      </c>
      <c r="T7168"/>
    </row>
    <row r="7169" spans="1:20" ht="15">
      <c r="A7169" s="28" t="s">
        <v>2688</v>
      </c>
      <c r="B7169" s="205" t="s">
        <v>1564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9"/>
      <c r="O7169" s="67">
        <v>0</v>
      </c>
      <c r="T7169"/>
    </row>
    <row r="7170" spans="1:20" ht="15">
      <c r="A7170" s="28" t="s">
        <v>2689</v>
      </c>
      <c r="B7170" s="273" t="s">
        <v>2541</v>
      </c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9"/>
      <c r="O7170" s="67">
        <v>0</v>
      </c>
      <c r="T7170"/>
    </row>
    <row r="7171" spans="1:20" ht="14.25">
      <c r="A7171" s="291" t="s">
        <v>3944</v>
      </c>
      <c r="B7171" s="63" t="s">
        <v>4006</v>
      </c>
      <c r="C7171" s="3"/>
      <c r="D7171" s="3"/>
      <c r="M7171"/>
      <c r="T7171"/>
    </row>
    <row r="7172" spans="1:20" ht="14.25">
      <c r="A7172" s="291" t="s">
        <v>3945</v>
      </c>
      <c r="B7172" s="63" t="s">
        <v>4007</v>
      </c>
      <c r="C7172" s="3"/>
      <c r="D7172" s="3"/>
      <c r="M7172"/>
      <c r="T7172"/>
    </row>
    <row r="7173" spans="1:20" ht="14.25">
      <c r="A7173" s="291" t="s">
        <v>3946</v>
      </c>
      <c r="B7173" s="63" t="s">
        <v>4008</v>
      </c>
      <c r="C7173" s="3"/>
      <c r="D7173" s="3"/>
      <c r="M7173"/>
      <c r="T7173"/>
    </row>
    <row r="7174" spans="1:20" ht="14.25">
      <c r="A7174" s="291" t="s">
        <v>3947</v>
      </c>
      <c r="B7174" s="63" t="s">
        <v>4009</v>
      </c>
      <c r="C7174" s="3"/>
      <c r="D7174" s="3"/>
      <c r="M7174"/>
      <c r="T7174"/>
    </row>
    <row r="7175" spans="1:20" ht="14.25">
      <c r="A7175" s="291" t="s">
        <v>3948</v>
      </c>
      <c r="B7175" s="63" t="s">
        <v>4010</v>
      </c>
      <c r="C7175" s="3"/>
      <c r="D7175" s="3"/>
      <c r="M7175"/>
      <c r="T7175"/>
    </row>
    <row r="7176" spans="1:20" ht="14.25">
      <c r="A7176" s="291" t="s">
        <v>3949</v>
      </c>
      <c r="B7176" s="63" t="s">
        <v>4011</v>
      </c>
      <c r="C7176" s="3"/>
      <c r="D7176" s="3"/>
      <c r="M7176"/>
      <c r="T7176"/>
    </row>
    <row r="7177" spans="1:20" ht="14.25">
      <c r="A7177" s="291" t="s">
        <v>3950</v>
      </c>
      <c r="B7177" s="63" t="s">
        <v>4012</v>
      </c>
      <c r="C7177" s="3"/>
      <c r="D7177" s="3"/>
      <c r="M7177"/>
      <c r="T7177"/>
    </row>
    <row r="7178" spans="1:20" ht="14.25">
      <c r="A7178" s="291" t="s">
        <v>3951</v>
      </c>
      <c r="B7178" s="63" t="s">
        <v>4013</v>
      </c>
      <c r="C7178" s="3"/>
      <c r="D7178" s="3"/>
      <c r="M7178"/>
      <c r="T7178"/>
    </row>
    <row r="7179" spans="1:20" ht="14.25">
      <c r="A7179" s="291" t="s">
        <v>3952</v>
      </c>
      <c r="B7179" s="63" t="s">
        <v>4014</v>
      </c>
      <c r="C7179" s="3"/>
      <c r="D7179" s="3"/>
      <c r="M7179"/>
      <c r="T7179"/>
    </row>
    <row r="7180" spans="1:20" ht="14.25">
      <c r="A7180" s="291" t="s">
        <v>3953</v>
      </c>
      <c r="B7180" s="63" t="s">
        <v>4033</v>
      </c>
      <c r="C7180" s="3"/>
      <c r="D7180" s="3"/>
      <c r="M7180"/>
      <c r="T7180"/>
    </row>
    <row r="7181" spans="1:20" ht="14.25">
      <c r="A7181" s="291" t="s">
        <v>3954</v>
      </c>
      <c r="B7181" s="63" t="s">
        <v>4015</v>
      </c>
      <c r="C7181" s="3"/>
      <c r="D7181" s="3"/>
      <c r="M7181"/>
      <c r="T7181"/>
    </row>
    <row r="7182" spans="1:20" ht="14.25">
      <c r="A7182" s="291" t="s">
        <v>3955</v>
      </c>
      <c r="B7182" s="63" t="s">
        <v>4016</v>
      </c>
      <c r="C7182" s="3"/>
      <c r="D7182" s="3"/>
      <c r="M7182"/>
      <c r="T7182"/>
    </row>
    <row r="7183" spans="1:20" ht="14.25">
      <c r="A7183" s="291" t="s">
        <v>3956</v>
      </c>
      <c r="B7183" s="63" t="s">
        <v>4017</v>
      </c>
      <c r="C7183" s="3"/>
      <c r="D7183" s="3"/>
      <c r="M7183"/>
      <c r="T7183"/>
    </row>
    <row r="7184" spans="1:20" ht="14.25">
      <c r="A7184" s="291" t="s">
        <v>3957</v>
      </c>
      <c r="B7184" s="63" t="s">
        <v>4018</v>
      </c>
      <c r="C7184" s="3"/>
      <c r="D7184" s="3"/>
      <c r="M7184"/>
      <c r="T7184"/>
    </row>
    <row r="7185" spans="1:20" ht="14.25">
      <c r="A7185" s="291" t="s">
        <v>3958</v>
      </c>
      <c r="B7185" s="63" t="s">
        <v>4019</v>
      </c>
      <c r="C7185" s="3"/>
      <c r="D7185" s="3"/>
      <c r="M7185"/>
      <c r="T7185"/>
    </row>
    <row r="7186" spans="1:20" ht="14.25">
      <c r="A7186" s="291" t="s">
        <v>3959</v>
      </c>
      <c r="B7186" s="63" t="s">
        <v>4020</v>
      </c>
      <c r="C7186" s="3"/>
      <c r="D7186" s="3"/>
      <c r="M7186"/>
      <c r="T7186"/>
    </row>
    <row r="7187" spans="1:20" ht="14.25">
      <c r="A7187" s="291" t="s">
        <v>3960</v>
      </c>
      <c r="B7187" s="63" t="s">
        <v>4021</v>
      </c>
      <c r="C7187" s="3"/>
      <c r="D7187" s="3"/>
      <c r="M7187"/>
      <c r="T7187"/>
    </row>
    <row r="7188" spans="1:20" ht="14.25">
      <c r="A7188" s="291" t="s">
        <v>3961</v>
      </c>
      <c r="B7188" s="63" t="s">
        <v>4022</v>
      </c>
      <c r="C7188" s="3"/>
      <c r="D7188" s="3"/>
      <c r="M7188"/>
      <c r="T7188"/>
    </row>
    <row r="7189" spans="1:20" ht="14.25">
      <c r="A7189" s="291" t="s">
        <v>3962</v>
      </c>
      <c r="B7189" s="63" t="s">
        <v>4023</v>
      </c>
      <c r="C7189" s="3"/>
      <c r="D7189" s="3"/>
      <c r="M7189"/>
      <c r="T7189"/>
    </row>
    <row r="7190" spans="1:20" ht="14.25">
      <c r="A7190" s="291" t="s">
        <v>3963</v>
      </c>
      <c r="B7190" s="63" t="s">
        <v>4024</v>
      </c>
      <c r="C7190" s="3"/>
      <c r="D7190" s="3"/>
      <c r="M7190"/>
      <c r="T7190"/>
    </row>
    <row r="7191" spans="1:20" ht="14.25">
      <c r="A7191" s="291" t="s">
        <v>3964</v>
      </c>
      <c r="B7191" s="63" t="s">
        <v>4025</v>
      </c>
      <c r="C7191" s="3"/>
      <c r="D7191" s="3"/>
      <c r="M7191"/>
      <c r="T7191"/>
    </row>
    <row r="7192" spans="1:20" ht="14.25">
      <c r="A7192" s="291" t="s">
        <v>3965</v>
      </c>
      <c r="B7192" s="63" t="s">
        <v>4026</v>
      </c>
      <c r="C7192" s="3"/>
      <c r="D7192" s="3"/>
      <c r="M7192"/>
      <c r="T7192"/>
    </row>
    <row r="7193" spans="1:20" ht="14.25">
      <c r="A7193" s="291" t="s">
        <v>3966</v>
      </c>
      <c r="B7193" s="63" t="s">
        <v>4027</v>
      </c>
      <c r="C7193" s="3"/>
      <c r="D7193" s="3"/>
      <c r="M7193"/>
      <c r="T7193"/>
    </row>
    <row r="7194" spans="1:20" ht="14.25">
      <c r="A7194" s="291" t="s">
        <v>4034</v>
      </c>
      <c r="B7194" s="63" t="s">
        <v>4028</v>
      </c>
      <c r="C7194" s="3"/>
      <c r="D7194" s="3"/>
      <c r="M7194"/>
      <c r="T7194"/>
    </row>
    <row r="7195" spans="1:20" ht="14.25">
      <c r="A7195" s="291" t="s">
        <v>4187</v>
      </c>
      <c r="B7195" s="63" t="s">
        <v>4029</v>
      </c>
      <c r="C7195" s="3"/>
      <c r="D7195" s="3"/>
      <c r="M7195"/>
      <c r="T7195"/>
    </row>
    <row r="7196" spans="1:20" ht="14.25">
      <c r="A7196" s="291" t="s">
        <v>4312</v>
      </c>
      <c r="B7196" s="63" t="s">
        <v>4030</v>
      </c>
      <c r="C7196" s="3"/>
      <c r="D7196" s="3"/>
      <c r="M7196"/>
      <c r="T7196"/>
    </row>
    <row r="7197" spans="1:20" ht="14.25">
      <c r="A7197" s="291" t="s">
        <v>4372</v>
      </c>
      <c r="B7197" s="63" t="s">
        <v>4031</v>
      </c>
      <c r="C7197" s="3"/>
      <c r="D7197" s="3"/>
      <c r="M7197"/>
      <c r="T7197"/>
    </row>
    <row r="7198" spans="1:20" ht="14.25">
      <c r="A7198" s="291" t="s">
        <v>4373</v>
      </c>
      <c r="B7198" s="63" t="s">
        <v>4032</v>
      </c>
      <c r="C7198" s="3"/>
      <c r="D7198" s="3"/>
      <c r="M7198"/>
      <c r="T7198"/>
    </row>
    <row r="7199" spans="1:20" ht="14.25">
      <c r="A7199" s="291" t="s">
        <v>4374</v>
      </c>
      <c r="B7199" s="63" t="s">
        <v>4035</v>
      </c>
      <c r="C7199" s="3"/>
      <c r="D7199" s="3"/>
      <c r="M7199"/>
      <c r="T7199"/>
    </row>
    <row r="7200" spans="1:20" ht="14.25">
      <c r="A7200" s="291" t="s">
        <v>4375</v>
      </c>
      <c r="B7200" s="63" t="s">
        <v>4186</v>
      </c>
      <c r="C7200" s="3"/>
      <c r="D7200" s="3"/>
      <c r="M7200"/>
      <c r="T7200"/>
    </row>
    <row r="7201" spans="1:20" ht="14.25">
      <c r="A7201" s="291" t="s">
        <v>4376</v>
      </c>
      <c r="B7201" s="63" t="s">
        <v>4309</v>
      </c>
      <c r="C7201" s="3"/>
      <c r="D7201" s="3"/>
      <c r="M7201"/>
      <c r="T7201"/>
    </row>
    <row r="7202" spans="1:20">
      <c r="M7202"/>
      <c r="T7202"/>
    </row>
    <row r="7203" spans="1:20">
      <c r="M7203"/>
      <c r="T7203"/>
    </row>
    <row r="7204" spans="1:20">
      <c r="M7204"/>
      <c r="T7204"/>
    </row>
    <row r="7205" spans="1:20">
      <c r="M7205"/>
      <c r="T7205"/>
    </row>
    <row r="7206" spans="1:20">
      <c r="M7206"/>
      <c r="T7206"/>
    </row>
    <row r="7207" spans="1:20">
      <c r="M7207"/>
      <c r="T7207"/>
    </row>
    <row r="7208" spans="1:20">
      <c r="M7208"/>
      <c r="T7208"/>
    </row>
    <row r="7209" spans="1:20">
      <c r="M7209"/>
      <c r="T7209"/>
    </row>
    <row r="7210" spans="1:20">
      <c r="M7210"/>
      <c r="T7210"/>
    </row>
    <row r="7211" spans="1:20">
      <c r="M7211"/>
      <c r="T7211"/>
    </row>
    <row r="7212" spans="1:20">
      <c r="M7212"/>
      <c r="T7212"/>
    </row>
    <row r="7213" spans="1:20">
      <c r="M7213"/>
      <c r="T7213"/>
    </row>
    <row r="7214" spans="1:20">
      <c r="M7214"/>
      <c r="T7214"/>
    </row>
    <row r="7215" spans="1:20">
      <c r="M7215"/>
      <c r="T7215"/>
    </row>
    <row r="7216" spans="1:20">
      <c r="M7216"/>
      <c r="T7216"/>
    </row>
    <row r="7217" spans="13:20">
      <c r="M7217"/>
      <c r="T7217"/>
    </row>
    <row r="7218" spans="13:20">
      <c r="M7218"/>
      <c r="T7218"/>
    </row>
    <row r="7219" spans="13:20">
      <c r="M7219"/>
      <c r="T7219"/>
    </row>
    <row r="7220" spans="13:20">
      <c r="M7220"/>
      <c r="T7220"/>
    </row>
    <row r="7221" spans="13:20">
      <c r="M7221"/>
      <c r="T7221"/>
    </row>
    <row r="7222" spans="13:20">
      <c r="M7222"/>
      <c r="T7222"/>
    </row>
    <row r="7223" spans="13:20">
      <c r="M7223"/>
      <c r="T7223"/>
    </row>
    <row r="7224" spans="13:20">
      <c r="M7224"/>
      <c r="T7224"/>
    </row>
    <row r="7225" spans="13:20">
      <c r="M7225"/>
      <c r="T7225"/>
    </row>
    <row r="7226" spans="13:20">
      <c r="M7226"/>
      <c r="T7226"/>
    </row>
    <row r="7227" spans="13:20">
      <c r="M7227"/>
      <c r="T7227"/>
    </row>
    <row r="7228" spans="13:20">
      <c r="M7228"/>
      <c r="T7228"/>
    </row>
    <row r="7229" spans="13:20">
      <c r="M7229"/>
      <c r="T7229"/>
    </row>
    <row r="7230" spans="13:20">
      <c r="M7230"/>
      <c r="T7230"/>
    </row>
    <row r="7231" spans="13:20">
      <c r="M7231"/>
      <c r="T7231"/>
    </row>
    <row r="7232" spans="13:20">
      <c r="M7232"/>
      <c r="T7232"/>
    </row>
    <row r="7233" spans="13:20">
      <c r="M7233"/>
      <c r="T7233"/>
    </row>
    <row r="7234" spans="13:20">
      <c r="M7234"/>
      <c r="T7234"/>
    </row>
    <row r="7235" spans="13:20">
      <c r="M7235"/>
      <c r="T7235"/>
    </row>
    <row r="7236" spans="13:20">
      <c r="M7236"/>
      <c r="T7236"/>
    </row>
    <row r="7237" spans="13:20">
      <c r="M7237"/>
      <c r="T7237"/>
    </row>
    <row r="7238" spans="13:20">
      <c r="M7238"/>
      <c r="T7238"/>
    </row>
    <row r="7239" spans="13:20">
      <c r="M7239"/>
      <c r="T7239"/>
    </row>
    <row r="7240" spans="13:20">
      <c r="M7240"/>
      <c r="T7240"/>
    </row>
    <row r="7241" spans="13:20">
      <c r="M7241"/>
      <c r="T7241"/>
    </row>
    <row r="7242" spans="13:20">
      <c r="M7242"/>
      <c r="T7242"/>
    </row>
    <row r="7243" spans="13:20">
      <c r="M7243"/>
      <c r="T7243"/>
    </row>
    <row r="7244" spans="13:20">
      <c r="M7244"/>
      <c r="T7244"/>
    </row>
    <row r="7245" spans="13:20">
      <c r="M7245"/>
      <c r="T7245"/>
    </row>
    <row r="7246" spans="13:20">
      <c r="M7246"/>
      <c r="T7246"/>
    </row>
    <row r="7247" spans="13:20">
      <c r="M7247"/>
      <c r="T7247"/>
    </row>
    <row r="7248" spans="13:20">
      <c r="M7248"/>
      <c r="T7248"/>
    </row>
    <row r="7249" spans="13:20">
      <c r="M7249"/>
      <c r="T7249"/>
    </row>
    <row r="7250" spans="13:20">
      <c r="M7250"/>
      <c r="T7250"/>
    </row>
  </sheetData>
  <sortState xmlns:xlrd2="http://schemas.microsoft.com/office/spreadsheetml/2017/richdata2" ref="B10:T168">
    <sortCondition descending="1" ref="O10:O168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100" zoomScaleNormal="100" workbookViewId="0">
      <selection activeCell="G117" sqref="G117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881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770</v>
      </c>
      <c r="K3" s="10">
        <v>885.2</v>
      </c>
      <c r="L3" s="116"/>
      <c r="M3" s="18" t="s">
        <v>0</v>
      </c>
      <c r="N3" s="35" t="s">
        <v>2542</v>
      </c>
      <c r="Q3" s="1">
        <v>2023</v>
      </c>
      <c r="R3" t="s">
        <v>202</v>
      </c>
      <c r="V3" s="1" t="s">
        <v>770</v>
      </c>
      <c r="W3" s="10">
        <v>1446.5999999999967</v>
      </c>
      <c r="X3" s="116"/>
      <c r="Y3" s="18" t="s">
        <v>0</v>
      </c>
      <c r="Z3" s="219" t="s">
        <v>1553</v>
      </c>
      <c r="AA3" s="35"/>
      <c r="AC3" s="1">
        <v>2022</v>
      </c>
      <c r="AD3" t="s">
        <v>346</v>
      </c>
      <c r="AH3" s="1" t="s">
        <v>770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19" t="s">
        <v>1567</v>
      </c>
      <c r="E4" s="1">
        <v>2021</v>
      </c>
      <c r="F4" t="s">
        <v>186</v>
      </c>
      <c r="J4" s="1" t="s">
        <v>771</v>
      </c>
      <c r="K4" s="10">
        <v>883.09999999999945</v>
      </c>
      <c r="L4" s="116"/>
      <c r="M4" s="18" t="s">
        <v>2</v>
      </c>
      <c r="N4" s="348" t="s">
        <v>17</v>
      </c>
      <c r="Q4" s="1">
        <v>2023</v>
      </c>
      <c r="R4" t="s">
        <v>202</v>
      </c>
      <c r="V4" s="1" t="s">
        <v>771</v>
      </c>
      <c r="W4" s="10">
        <v>1366.8000000000011</v>
      </c>
      <c r="X4" s="116"/>
      <c r="Y4" s="18" t="s">
        <v>2</v>
      </c>
      <c r="Z4" s="219" t="s">
        <v>1567</v>
      </c>
      <c r="AA4" s="35"/>
      <c r="AC4" s="1">
        <v>2022</v>
      </c>
      <c r="AD4" t="s">
        <v>346</v>
      </c>
      <c r="AH4" s="1" t="s">
        <v>771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2547</v>
      </c>
      <c r="E5" s="1">
        <v>2023</v>
      </c>
      <c r="F5" t="s">
        <v>188</v>
      </c>
      <c r="J5" s="1" t="s">
        <v>770</v>
      </c>
      <c r="K5" s="10">
        <v>860.35000000000082</v>
      </c>
      <c r="L5" s="116"/>
      <c r="M5" s="18" t="s">
        <v>3</v>
      </c>
      <c r="N5" s="348" t="s">
        <v>1894</v>
      </c>
      <c r="Q5" s="1">
        <v>2023</v>
      </c>
      <c r="R5" t="s">
        <v>202</v>
      </c>
      <c r="V5" s="1" t="s">
        <v>772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346</v>
      </c>
      <c r="AH5" s="1" t="s">
        <v>772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19" t="s">
        <v>1568</v>
      </c>
      <c r="E6" s="1">
        <v>2021</v>
      </c>
      <c r="F6" t="s">
        <v>186</v>
      </c>
      <c r="J6" s="1" t="s">
        <v>772</v>
      </c>
      <c r="K6" s="10">
        <v>832.99999999999886</v>
      </c>
      <c r="L6" s="116"/>
      <c r="M6" s="18" t="s">
        <v>5</v>
      </c>
      <c r="N6" s="348" t="s">
        <v>757</v>
      </c>
      <c r="Q6" s="1">
        <v>2023</v>
      </c>
      <c r="R6" t="s">
        <v>202</v>
      </c>
      <c r="V6" s="1" t="s">
        <v>826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770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2558</v>
      </c>
      <c r="E7" s="1">
        <v>2023</v>
      </c>
      <c r="F7" t="s">
        <v>188</v>
      </c>
      <c r="J7" s="1" t="s">
        <v>771</v>
      </c>
      <c r="K7" s="10">
        <v>831.34999999999945</v>
      </c>
      <c r="L7" s="116"/>
      <c r="M7" s="18" t="s">
        <v>7</v>
      </c>
      <c r="N7" s="348" t="s">
        <v>33</v>
      </c>
      <c r="Q7" s="1">
        <v>2022</v>
      </c>
      <c r="R7" t="s">
        <v>187</v>
      </c>
      <c r="V7" s="1" t="s">
        <v>770</v>
      </c>
      <c r="W7" s="10">
        <v>1326.900000000001</v>
      </c>
      <c r="X7" s="116"/>
      <c r="Y7" s="18" t="s">
        <v>7</v>
      </c>
      <c r="Z7" s="35" t="s">
        <v>703</v>
      </c>
      <c r="AA7" s="35"/>
      <c r="AC7" s="1">
        <v>2023</v>
      </c>
      <c r="AD7" t="s">
        <v>203</v>
      </c>
      <c r="AH7" s="1" t="s">
        <v>770</v>
      </c>
      <c r="AI7" s="10">
        <v>5032.3499999999985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48" t="s">
        <v>17</v>
      </c>
      <c r="E8" s="1">
        <v>2021</v>
      </c>
      <c r="F8" t="s">
        <v>186</v>
      </c>
      <c r="J8" s="1" t="s">
        <v>826</v>
      </c>
      <c r="K8" s="10">
        <v>817.99999999999932</v>
      </c>
      <c r="L8" s="116"/>
      <c r="M8" s="18" t="s">
        <v>8</v>
      </c>
      <c r="N8" s="35" t="s">
        <v>735</v>
      </c>
      <c r="Q8" s="1">
        <v>2023</v>
      </c>
      <c r="R8" t="s">
        <v>202</v>
      </c>
      <c r="V8" s="1" t="s">
        <v>827</v>
      </c>
      <c r="W8" s="10">
        <v>1321.2999999999993</v>
      </c>
      <c r="X8" s="116"/>
      <c r="Y8" s="18" t="s">
        <v>8</v>
      </c>
      <c r="Z8" s="35" t="s">
        <v>154</v>
      </c>
      <c r="AA8" s="35"/>
      <c r="AC8" s="1">
        <v>2020</v>
      </c>
      <c r="AD8" t="s">
        <v>203</v>
      </c>
      <c r="AH8" s="1" t="s">
        <v>771</v>
      </c>
      <c r="AI8" s="10">
        <v>4964.800000000002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48" t="s">
        <v>25</v>
      </c>
      <c r="E9" s="1">
        <v>2021</v>
      </c>
      <c r="F9" t="s">
        <v>186</v>
      </c>
      <c r="J9" s="1" t="s">
        <v>827</v>
      </c>
      <c r="K9" s="10">
        <v>812.09999999999945</v>
      </c>
      <c r="L9" s="116"/>
      <c r="M9" s="18" t="s">
        <v>10</v>
      </c>
      <c r="N9" s="348" t="s">
        <v>25</v>
      </c>
      <c r="Q9" s="1">
        <v>2022</v>
      </c>
      <c r="R9" t="s">
        <v>187</v>
      </c>
      <c r="V9" s="1" t="s">
        <v>771</v>
      </c>
      <c r="W9" s="10">
        <v>1317.2000000000007</v>
      </c>
      <c r="X9" s="116"/>
      <c r="Y9" s="18" t="s">
        <v>10</v>
      </c>
      <c r="Z9" s="348" t="s">
        <v>17</v>
      </c>
      <c r="AA9" s="35"/>
      <c r="AC9" s="1">
        <v>2022</v>
      </c>
      <c r="AD9" t="s">
        <v>203</v>
      </c>
      <c r="AH9" s="1" t="s">
        <v>770</v>
      </c>
      <c r="AI9" s="10">
        <v>4962.6000000000167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19" t="s">
        <v>2556</v>
      </c>
      <c r="E10" s="1">
        <v>2023</v>
      </c>
      <c r="F10" t="s">
        <v>193</v>
      </c>
      <c r="J10" s="1" t="s">
        <v>770</v>
      </c>
      <c r="K10" s="10">
        <v>809.3</v>
      </c>
      <c r="L10" s="116"/>
      <c r="M10" s="18" t="s">
        <v>12</v>
      </c>
      <c r="N10" s="348" t="s">
        <v>37</v>
      </c>
      <c r="Q10" s="1">
        <v>2021</v>
      </c>
      <c r="R10" t="s">
        <v>187</v>
      </c>
      <c r="V10" s="1" t="s">
        <v>770</v>
      </c>
      <c r="W10" s="10">
        <v>1309.5999999999999</v>
      </c>
      <c r="X10" s="116"/>
      <c r="Y10" s="18" t="s">
        <v>12</v>
      </c>
      <c r="Z10" s="35" t="s">
        <v>2564</v>
      </c>
      <c r="AA10" s="35"/>
      <c r="AC10" s="1">
        <v>2023</v>
      </c>
      <c r="AD10" t="s">
        <v>203</v>
      </c>
      <c r="AH10" s="1" t="s">
        <v>771</v>
      </c>
      <c r="AI10" s="10">
        <v>4934.399999999996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1551</v>
      </c>
      <c r="E11" s="1">
        <v>2021</v>
      </c>
      <c r="F11" t="s">
        <v>188</v>
      </c>
      <c r="J11" s="1" t="s">
        <v>770</v>
      </c>
      <c r="K11" s="10">
        <v>807.8</v>
      </c>
      <c r="L11" s="116"/>
      <c r="M11" s="18" t="s">
        <v>14</v>
      </c>
      <c r="N11" s="219" t="s">
        <v>1559</v>
      </c>
      <c r="Q11" s="1">
        <v>2021</v>
      </c>
      <c r="R11" t="s">
        <v>187</v>
      </c>
      <c r="V11" s="1" t="s">
        <v>771</v>
      </c>
      <c r="W11" s="10">
        <v>1307.6999999999994</v>
      </c>
      <c r="X11" s="116"/>
      <c r="Y11" s="18" t="s">
        <v>14</v>
      </c>
      <c r="Z11" s="35" t="s">
        <v>19</v>
      </c>
      <c r="AA11" s="35"/>
      <c r="AB11" s="1"/>
      <c r="AC11" s="1">
        <v>2018</v>
      </c>
      <c r="AD11" t="s">
        <v>203</v>
      </c>
      <c r="AH11" s="1" t="s">
        <v>770</v>
      </c>
      <c r="AI11" s="10">
        <v>4923.4000000000069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2556</v>
      </c>
      <c r="E12" s="1">
        <v>2023</v>
      </c>
      <c r="F12" t="s">
        <v>188</v>
      </c>
      <c r="J12" s="1" t="s">
        <v>772</v>
      </c>
      <c r="K12" s="10">
        <v>807.59999999999991</v>
      </c>
      <c r="L12" s="116"/>
      <c r="M12" s="18" t="s">
        <v>16</v>
      </c>
      <c r="N12" s="348" t="s">
        <v>31</v>
      </c>
      <c r="Q12" s="1">
        <v>2021</v>
      </c>
      <c r="R12" t="s">
        <v>187</v>
      </c>
      <c r="V12" s="1" t="s">
        <v>772</v>
      </c>
      <c r="W12" s="10">
        <v>1299.6999999999989</v>
      </c>
      <c r="X12" s="116"/>
      <c r="Y12" s="18" t="s">
        <v>16</v>
      </c>
      <c r="Z12" s="35" t="s">
        <v>154</v>
      </c>
      <c r="AA12" s="35"/>
      <c r="AC12" s="1">
        <v>2022</v>
      </c>
      <c r="AD12" t="s">
        <v>346</v>
      </c>
      <c r="AH12" s="1" t="s">
        <v>826</v>
      </c>
      <c r="AI12" s="10">
        <v>4903.2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2558</v>
      </c>
      <c r="E13" s="1">
        <v>2023</v>
      </c>
      <c r="F13" t="s">
        <v>192</v>
      </c>
      <c r="J13" s="1" t="s">
        <v>770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828</v>
      </c>
      <c r="W13" s="10">
        <v>1288.0000000000018</v>
      </c>
      <c r="X13" s="116"/>
      <c r="Y13" s="18" t="s">
        <v>18</v>
      </c>
      <c r="Z13" s="35" t="s">
        <v>710</v>
      </c>
      <c r="AA13" s="35"/>
      <c r="AC13" s="1">
        <v>2022</v>
      </c>
      <c r="AD13" t="s">
        <v>203</v>
      </c>
      <c r="AH13" s="1" t="s">
        <v>771</v>
      </c>
      <c r="AI13" s="10">
        <v>4841.3999999999651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721</v>
      </c>
      <c r="E14" s="1">
        <v>2021</v>
      </c>
      <c r="F14" t="s">
        <v>186</v>
      </c>
      <c r="J14" s="1" t="s">
        <v>828</v>
      </c>
      <c r="K14" s="10">
        <v>806</v>
      </c>
      <c r="L14" s="116"/>
      <c r="M14" s="18" t="s">
        <v>20</v>
      </c>
      <c r="N14" s="219" t="s">
        <v>1567</v>
      </c>
      <c r="Q14" s="1">
        <v>2021</v>
      </c>
      <c r="R14" t="s">
        <v>187</v>
      </c>
      <c r="V14" s="1" t="s">
        <v>826</v>
      </c>
      <c r="W14" s="10">
        <v>1284.7000000000016</v>
      </c>
      <c r="X14" s="116"/>
      <c r="Y14" s="18" t="s">
        <v>20</v>
      </c>
      <c r="Z14" s="348" t="s">
        <v>37</v>
      </c>
      <c r="AA14" s="35"/>
      <c r="AC14" s="1">
        <v>2022</v>
      </c>
      <c r="AD14" t="s">
        <v>346</v>
      </c>
      <c r="AH14" s="1" t="s">
        <v>827</v>
      </c>
      <c r="AI14" s="10">
        <v>4830.7999999999993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19" t="s">
        <v>1553</v>
      </c>
      <c r="E15" s="1">
        <v>2021</v>
      </c>
      <c r="F15" t="s">
        <v>186</v>
      </c>
      <c r="J15" s="1" t="s">
        <v>829</v>
      </c>
      <c r="K15" s="10">
        <v>805.39999999999986</v>
      </c>
      <c r="L15" s="116"/>
      <c r="M15" s="18" t="s">
        <v>22</v>
      </c>
      <c r="N15" s="51" t="s">
        <v>735</v>
      </c>
      <c r="Q15" s="1">
        <v>2023</v>
      </c>
      <c r="R15" t="s">
        <v>2029</v>
      </c>
      <c r="V15" s="1" t="s">
        <v>770</v>
      </c>
      <c r="W15" s="10">
        <v>1284.7</v>
      </c>
      <c r="X15" s="116"/>
      <c r="Y15" s="18" t="s">
        <v>22</v>
      </c>
      <c r="Z15" s="515" t="s">
        <v>735</v>
      </c>
      <c r="AA15" s="515"/>
      <c r="AC15" s="1">
        <v>2023</v>
      </c>
      <c r="AD15" t="s">
        <v>346</v>
      </c>
      <c r="AH15" s="1" t="s">
        <v>770</v>
      </c>
      <c r="AI15" s="10">
        <v>4820.1000000000004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770</v>
      </c>
      <c r="K16" s="10">
        <v>802.75</v>
      </c>
      <c r="L16" s="116"/>
      <c r="M16" s="18" t="s">
        <v>24</v>
      </c>
      <c r="N16" s="35" t="s">
        <v>690</v>
      </c>
      <c r="Q16" s="1">
        <v>2023</v>
      </c>
      <c r="R16" t="s">
        <v>202</v>
      </c>
      <c r="V16" s="1" t="s">
        <v>829</v>
      </c>
      <c r="W16" s="10">
        <v>1283.600000000004</v>
      </c>
      <c r="X16" s="116"/>
      <c r="Y16" s="18" t="s">
        <v>24</v>
      </c>
      <c r="Z16" s="51" t="s">
        <v>143</v>
      </c>
      <c r="AA16" s="35"/>
      <c r="AC16" s="1">
        <v>2022</v>
      </c>
      <c r="AD16" t="s">
        <v>203</v>
      </c>
      <c r="AH16" s="1" t="s">
        <v>772</v>
      </c>
      <c r="AI16" s="10">
        <v>4798.4000000000378</v>
      </c>
      <c r="AJ16" s="42"/>
      <c r="AK16" s="3"/>
      <c r="AM16" s="10"/>
      <c r="AN16" s="3"/>
      <c r="AO16" s="3"/>
      <c r="AP16" s="3"/>
      <c r="AQ16" s="10"/>
    </row>
    <row r="17" spans="1:43">
      <c r="A17" s="18" t="s">
        <v>26</v>
      </c>
      <c r="B17" s="35" t="s">
        <v>141</v>
      </c>
      <c r="E17" s="1">
        <v>2021</v>
      </c>
      <c r="F17" t="s">
        <v>186</v>
      </c>
      <c r="J17" s="1" t="s">
        <v>830</v>
      </c>
      <c r="K17" s="10">
        <v>795.7</v>
      </c>
      <c r="L17" s="116"/>
      <c r="M17" s="18" t="s">
        <v>26</v>
      </c>
      <c r="N17" s="219" t="s">
        <v>1567</v>
      </c>
      <c r="Q17" s="1">
        <v>2022</v>
      </c>
      <c r="R17" t="s">
        <v>187</v>
      </c>
      <c r="V17" s="1" t="s">
        <v>772</v>
      </c>
      <c r="W17" s="10">
        <v>1278.5999999999995</v>
      </c>
      <c r="X17" s="116"/>
      <c r="Y17" s="18" t="s">
        <v>26</v>
      </c>
      <c r="Z17" s="219" t="s">
        <v>1568</v>
      </c>
      <c r="AA17" s="35"/>
      <c r="AC17" s="1">
        <v>2022</v>
      </c>
      <c r="AD17" t="s">
        <v>346</v>
      </c>
      <c r="AH17" s="1" t="s">
        <v>828</v>
      </c>
      <c r="AI17" s="10">
        <v>4788.05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726</v>
      </c>
      <c r="E18" s="1">
        <v>2019</v>
      </c>
      <c r="F18" t="s">
        <v>188</v>
      </c>
      <c r="J18" s="1" t="s">
        <v>771</v>
      </c>
      <c r="K18" s="10">
        <v>792.3</v>
      </c>
      <c r="L18" s="116"/>
      <c r="M18" s="18" t="s">
        <v>28</v>
      </c>
      <c r="N18" s="219" t="s">
        <v>1561</v>
      </c>
      <c r="Q18" s="1">
        <v>2023</v>
      </c>
      <c r="R18" t="s">
        <v>202</v>
      </c>
      <c r="V18" s="1" t="s">
        <v>830</v>
      </c>
      <c r="W18" s="10">
        <v>1276.4000000000033</v>
      </c>
      <c r="X18" s="116"/>
      <c r="Y18" s="18" t="s">
        <v>28</v>
      </c>
      <c r="Z18" s="35" t="s">
        <v>703</v>
      </c>
      <c r="AA18" s="35"/>
      <c r="AC18" s="1">
        <v>2022</v>
      </c>
      <c r="AD18" t="s">
        <v>346</v>
      </c>
      <c r="AH18" s="1" t="s">
        <v>829</v>
      </c>
      <c r="AI18" s="10">
        <v>4777.7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705</v>
      </c>
      <c r="E19" s="1">
        <v>2023</v>
      </c>
      <c r="F19" t="s">
        <v>188</v>
      </c>
      <c r="J19" s="1" t="s">
        <v>826</v>
      </c>
      <c r="K19" s="10">
        <v>791.70000000000073</v>
      </c>
      <c r="L19" s="116"/>
      <c r="M19" s="18" t="s">
        <v>30</v>
      </c>
      <c r="N19" s="348" t="s">
        <v>736</v>
      </c>
      <c r="Q19" s="1">
        <v>2023</v>
      </c>
      <c r="R19" t="s">
        <v>202</v>
      </c>
      <c r="V19" s="1" t="s">
        <v>831</v>
      </c>
      <c r="W19" s="10">
        <v>1274</v>
      </c>
      <c r="X19" s="116"/>
      <c r="Y19" s="18" t="s">
        <v>30</v>
      </c>
      <c r="Z19" s="348" t="s">
        <v>31</v>
      </c>
      <c r="AA19" s="35"/>
      <c r="AC19" s="1">
        <v>2020</v>
      </c>
      <c r="AD19" t="s">
        <v>203</v>
      </c>
      <c r="AH19" s="1" t="s">
        <v>772</v>
      </c>
      <c r="AI19" s="10">
        <v>4773.100000000004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19" t="s">
        <v>1551</v>
      </c>
      <c r="E20" s="1">
        <v>2021</v>
      </c>
      <c r="F20" t="s">
        <v>186</v>
      </c>
      <c r="J20" s="1" t="s">
        <v>831</v>
      </c>
      <c r="K20" s="10">
        <v>787.3</v>
      </c>
      <c r="L20" s="116"/>
      <c r="M20" s="18" t="s">
        <v>32</v>
      </c>
      <c r="N20" s="348" t="s">
        <v>1888</v>
      </c>
      <c r="Q20" s="1">
        <v>2023</v>
      </c>
      <c r="R20" t="s">
        <v>175</v>
      </c>
      <c r="V20" s="1" t="s">
        <v>770</v>
      </c>
      <c r="W20" s="10">
        <v>1273.1999999999998</v>
      </c>
      <c r="X20" s="116"/>
      <c r="Y20" s="18" t="s">
        <v>32</v>
      </c>
      <c r="Z20" s="219" t="s">
        <v>1559</v>
      </c>
      <c r="AA20" s="119"/>
      <c r="AC20" s="1">
        <v>2022</v>
      </c>
      <c r="AD20" t="s">
        <v>203</v>
      </c>
      <c r="AH20" s="1" t="s">
        <v>826</v>
      </c>
      <c r="AI20" s="10">
        <v>4750.8999999999651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753</v>
      </c>
      <c r="E21" s="1">
        <v>2021</v>
      </c>
      <c r="F21" t="s">
        <v>186</v>
      </c>
      <c r="J21" s="1" t="s">
        <v>832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827</v>
      </c>
      <c r="W21" s="10">
        <v>1257.5</v>
      </c>
      <c r="X21" s="116"/>
      <c r="Y21" s="18" t="s">
        <v>34</v>
      </c>
      <c r="Z21" s="219" t="s">
        <v>1558</v>
      </c>
      <c r="AA21" s="35"/>
      <c r="AC21" s="1">
        <v>2022</v>
      </c>
      <c r="AD21" t="s">
        <v>346</v>
      </c>
      <c r="AH21" s="1" t="s">
        <v>830</v>
      </c>
      <c r="AI21" s="10">
        <v>4731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745</v>
      </c>
      <c r="E22" s="1">
        <v>2021</v>
      </c>
      <c r="F22" t="s">
        <v>186</v>
      </c>
      <c r="J22" s="1" t="s">
        <v>882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826</v>
      </c>
      <c r="W22" s="10">
        <v>1256.2000000000003</v>
      </c>
      <c r="X22" s="116"/>
      <c r="Y22" s="18" t="s">
        <v>36</v>
      </c>
      <c r="Z22" s="348" t="s">
        <v>1899</v>
      </c>
      <c r="AA22" s="35"/>
      <c r="AC22" s="1">
        <v>2023</v>
      </c>
      <c r="AD22" t="s">
        <v>203</v>
      </c>
      <c r="AH22" s="1" t="s">
        <v>772</v>
      </c>
      <c r="AI22" s="10">
        <v>4702.7000000000007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883</v>
      </c>
      <c r="K23" s="10">
        <v>773.90000000000055</v>
      </c>
      <c r="L23" s="116"/>
      <c r="M23" s="18" t="s">
        <v>38</v>
      </c>
      <c r="N23" s="35" t="s">
        <v>706</v>
      </c>
      <c r="Q23" s="1">
        <v>2023</v>
      </c>
      <c r="R23" t="s">
        <v>202</v>
      </c>
      <c r="V23" s="1" t="s">
        <v>832</v>
      </c>
      <c r="W23" s="10">
        <v>1249.4999999999945</v>
      </c>
      <c r="X23" s="116"/>
      <c r="Y23" s="18" t="s">
        <v>38</v>
      </c>
      <c r="Z23" s="35" t="s">
        <v>757</v>
      </c>
      <c r="AA23" s="35"/>
      <c r="AC23" s="1">
        <v>2022</v>
      </c>
      <c r="AD23" t="s">
        <v>346</v>
      </c>
      <c r="AH23" s="1" t="s">
        <v>831</v>
      </c>
      <c r="AI23" s="10">
        <v>4701.4999999999991</v>
      </c>
      <c r="AJ23" s="42"/>
      <c r="AK23" s="60"/>
      <c r="AM23" s="10"/>
      <c r="AN23" s="3"/>
      <c r="AO23" s="3"/>
      <c r="AP23" s="3"/>
      <c r="AQ23" s="10"/>
    </row>
    <row r="24" spans="1:43" ht="15">
      <c r="A24" s="18" t="s">
        <v>145</v>
      </c>
      <c r="B24" s="51" t="s">
        <v>37</v>
      </c>
      <c r="E24" s="1">
        <v>2023</v>
      </c>
      <c r="F24" t="s">
        <v>212</v>
      </c>
      <c r="J24" s="1" t="s">
        <v>770</v>
      </c>
      <c r="K24" s="10">
        <v>770.7</v>
      </c>
      <c r="L24" s="116"/>
      <c r="M24" s="18" t="s">
        <v>145</v>
      </c>
      <c r="N24" s="35" t="s">
        <v>753</v>
      </c>
      <c r="Q24" s="1">
        <v>2021</v>
      </c>
      <c r="R24" t="s">
        <v>187</v>
      </c>
      <c r="V24" s="1" t="s">
        <v>828</v>
      </c>
      <c r="W24" s="10">
        <v>1246.5000000000009</v>
      </c>
      <c r="X24" s="116"/>
      <c r="Y24" s="18" t="s">
        <v>145</v>
      </c>
      <c r="Z24" s="219" t="s">
        <v>1563</v>
      </c>
      <c r="AA24" s="119"/>
      <c r="AC24" s="1">
        <v>2022</v>
      </c>
      <c r="AD24" t="s">
        <v>203</v>
      </c>
      <c r="AH24" s="1" t="s">
        <v>827</v>
      </c>
      <c r="AI24" s="10">
        <v>4700.1999999999807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51" t="s">
        <v>21</v>
      </c>
      <c r="E25" s="1">
        <v>2021</v>
      </c>
      <c r="F25" t="s">
        <v>186</v>
      </c>
      <c r="J25" s="1" t="s">
        <v>884</v>
      </c>
      <c r="K25" s="10">
        <v>763.900000000001</v>
      </c>
      <c r="L25" s="116"/>
      <c r="M25" s="18" t="s">
        <v>146</v>
      </c>
      <c r="N25" s="35" t="s">
        <v>721</v>
      </c>
      <c r="Q25" s="1">
        <v>2023</v>
      </c>
      <c r="R25" t="s">
        <v>202</v>
      </c>
      <c r="V25" s="1" t="s">
        <v>882</v>
      </c>
      <c r="W25" s="10">
        <v>1240.2999999999993</v>
      </c>
      <c r="X25" s="116"/>
      <c r="Y25" s="18" t="s">
        <v>146</v>
      </c>
      <c r="Z25" s="35" t="s">
        <v>21</v>
      </c>
      <c r="AA25" s="35"/>
      <c r="AB25" s="1"/>
      <c r="AC25" s="1">
        <v>2017</v>
      </c>
      <c r="AD25" t="s">
        <v>199</v>
      </c>
      <c r="AH25" s="1" t="s">
        <v>770</v>
      </c>
      <c r="AI25" s="10">
        <v>4680.7999999999975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35" t="s">
        <v>1559</v>
      </c>
      <c r="E26" s="1">
        <v>2023</v>
      </c>
      <c r="F26" t="s">
        <v>192</v>
      </c>
      <c r="J26" s="1" t="s">
        <v>771</v>
      </c>
      <c r="K26" s="10">
        <v>761.3</v>
      </c>
      <c r="L26" s="116"/>
      <c r="M26" s="18" t="s">
        <v>147</v>
      </c>
      <c r="N26" s="348" t="s">
        <v>39</v>
      </c>
      <c r="Q26" s="1">
        <v>2021</v>
      </c>
      <c r="R26" t="s">
        <v>187</v>
      </c>
      <c r="V26" s="1" t="s">
        <v>829</v>
      </c>
      <c r="W26" s="10">
        <v>1229.8000000000002</v>
      </c>
      <c r="X26" s="116"/>
      <c r="Y26" s="18" t="s">
        <v>147</v>
      </c>
      <c r="Z26" s="35" t="s">
        <v>705</v>
      </c>
      <c r="AA26" s="35"/>
      <c r="AC26" s="1">
        <v>2022</v>
      </c>
      <c r="AD26" t="s">
        <v>346</v>
      </c>
      <c r="AH26" s="1" t="s">
        <v>832</v>
      </c>
      <c r="AI26" s="10">
        <v>4658.8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51" t="s">
        <v>153</v>
      </c>
      <c r="E27" s="1">
        <v>2019</v>
      </c>
      <c r="F27" t="s">
        <v>207</v>
      </c>
      <c r="J27" s="1" t="s">
        <v>770</v>
      </c>
      <c r="K27" s="10">
        <v>761</v>
      </c>
      <c r="L27" s="116"/>
      <c r="M27" s="18" t="s">
        <v>151</v>
      </c>
      <c r="N27" s="348" t="s">
        <v>740</v>
      </c>
      <c r="Q27" s="1">
        <v>2023</v>
      </c>
      <c r="R27" t="s">
        <v>202</v>
      </c>
      <c r="V27" s="1" t="s">
        <v>883</v>
      </c>
      <c r="W27" s="10">
        <v>1226.1999999999971</v>
      </c>
      <c r="X27" s="116"/>
      <c r="Y27" s="18" t="s">
        <v>151</v>
      </c>
      <c r="Z27" s="35" t="s">
        <v>736</v>
      </c>
      <c r="AA27" s="35"/>
      <c r="AC27" s="1">
        <v>2022</v>
      </c>
      <c r="AD27" t="s">
        <v>346</v>
      </c>
      <c r="AH27" s="1" t="s">
        <v>882</v>
      </c>
      <c r="AI27" s="10">
        <v>4649.6000000000004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5" t="s">
        <v>154</v>
      </c>
      <c r="E28" s="1">
        <v>2021</v>
      </c>
      <c r="F28" t="s">
        <v>186</v>
      </c>
      <c r="J28" s="1" t="s">
        <v>885</v>
      </c>
      <c r="K28" s="10">
        <v>758.10000000000014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770</v>
      </c>
      <c r="W28" s="10">
        <v>1225.5</v>
      </c>
      <c r="X28" s="116"/>
      <c r="Y28" s="18" t="s">
        <v>157</v>
      </c>
      <c r="Z28" s="35" t="s">
        <v>33</v>
      </c>
      <c r="AA28" s="35"/>
      <c r="AB28" s="1"/>
      <c r="AC28" s="1">
        <v>2017</v>
      </c>
      <c r="AD28" t="s">
        <v>199</v>
      </c>
      <c r="AH28" s="1" t="s">
        <v>771</v>
      </c>
      <c r="AI28" s="10">
        <v>4632.7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348" t="s">
        <v>27</v>
      </c>
      <c r="E29" s="1">
        <v>2021</v>
      </c>
      <c r="F29" t="s">
        <v>186</v>
      </c>
      <c r="J29" s="1" t="s">
        <v>887</v>
      </c>
      <c r="K29" s="10">
        <v>756.90000000000077</v>
      </c>
      <c r="L29" s="116"/>
      <c r="M29" s="18" t="s">
        <v>159</v>
      </c>
      <c r="N29" s="219" t="s">
        <v>21</v>
      </c>
      <c r="Q29" s="1">
        <v>2022</v>
      </c>
      <c r="R29" t="s">
        <v>2029</v>
      </c>
      <c r="V29" s="1" t="s">
        <v>770</v>
      </c>
      <c r="W29" s="10">
        <v>1225.2</v>
      </c>
      <c r="X29" s="116"/>
      <c r="Y29" s="18" t="s">
        <v>159</v>
      </c>
      <c r="Z29" s="348" t="s">
        <v>11</v>
      </c>
      <c r="AA29" s="35"/>
      <c r="AC29" s="1">
        <v>2022</v>
      </c>
      <c r="AD29" t="s">
        <v>346</v>
      </c>
      <c r="AH29" s="1" t="s">
        <v>883</v>
      </c>
      <c r="AI29" s="10">
        <v>4631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219" t="s">
        <v>1559</v>
      </c>
      <c r="E30" s="1">
        <v>2021</v>
      </c>
      <c r="F30" t="s">
        <v>186</v>
      </c>
      <c r="J30" s="1" t="s">
        <v>886</v>
      </c>
      <c r="K30" s="10">
        <v>756.19999999999936</v>
      </c>
      <c r="L30" s="116"/>
      <c r="M30" s="18" t="s">
        <v>160</v>
      </c>
      <c r="N30" s="219" t="s">
        <v>141</v>
      </c>
      <c r="Q30" s="1">
        <v>2020</v>
      </c>
      <c r="R30" t="s">
        <v>201</v>
      </c>
      <c r="V30" s="1" t="s">
        <v>770</v>
      </c>
      <c r="W30" s="10">
        <v>1219.2</v>
      </c>
      <c r="X30" s="116"/>
      <c r="Y30" s="18" t="s">
        <v>160</v>
      </c>
      <c r="Z30" s="348" t="s">
        <v>33</v>
      </c>
      <c r="AA30" s="35"/>
      <c r="AC30" s="1">
        <v>2022</v>
      </c>
      <c r="AD30" t="s">
        <v>203</v>
      </c>
      <c r="AH30" s="1" t="s">
        <v>828</v>
      </c>
      <c r="AI30" s="10">
        <v>4629.5999999999967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714</v>
      </c>
      <c r="E31" s="1">
        <v>2021</v>
      </c>
      <c r="F31" t="s">
        <v>186</v>
      </c>
      <c r="J31" s="1" t="s">
        <v>888</v>
      </c>
      <c r="K31" s="10">
        <v>754.59999999999991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830</v>
      </c>
      <c r="W31" s="10">
        <v>1218.7000000000003</v>
      </c>
      <c r="X31" s="116"/>
      <c r="Y31" s="18" t="s">
        <v>161</v>
      </c>
      <c r="Z31" s="35" t="s">
        <v>719</v>
      </c>
      <c r="AA31" s="35"/>
      <c r="AC31" s="1">
        <v>2022</v>
      </c>
      <c r="AD31" t="s">
        <v>203</v>
      </c>
      <c r="AH31" s="1" t="s">
        <v>829</v>
      </c>
      <c r="AI31" s="10">
        <v>4624.7999999999683</v>
      </c>
      <c r="AJ31" s="42"/>
      <c r="AM31" s="10"/>
      <c r="AN31" s="3"/>
      <c r="AO31" s="3"/>
      <c r="AP31" s="3"/>
      <c r="AQ31" s="10"/>
    </row>
    <row r="32" spans="1:43">
      <c r="A32" s="18" t="s">
        <v>163</v>
      </c>
      <c r="B32" s="35" t="s">
        <v>719</v>
      </c>
      <c r="E32" s="1">
        <v>2020</v>
      </c>
      <c r="F32" t="s">
        <v>196</v>
      </c>
      <c r="J32" s="1" t="s">
        <v>770</v>
      </c>
      <c r="K32" s="10">
        <v>753.69999999999709</v>
      </c>
      <c r="L32" s="116"/>
      <c r="M32" s="18" t="s">
        <v>163</v>
      </c>
      <c r="N32" s="219" t="s">
        <v>1568</v>
      </c>
      <c r="Q32" s="1">
        <v>2021</v>
      </c>
      <c r="R32" t="s">
        <v>187</v>
      </c>
      <c r="V32" s="1" t="s">
        <v>831</v>
      </c>
      <c r="W32" s="10">
        <v>1215.9000000000001</v>
      </c>
      <c r="X32" s="116"/>
      <c r="Y32" s="18" t="s">
        <v>163</v>
      </c>
      <c r="Z32" s="348" t="s">
        <v>33</v>
      </c>
      <c r="AA32" s="35"/>
      <c r="AC32" s="1">
        <v>2022</v>
      </c>
      <c r="AD32" t="s">
        <v>346</v>
      </c>
      <c r="AH32" s="1" t="s">
        <v>884</v>
      </c>
      <c r="AI32" s="10">
        <v>4617.0499999999993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274</v>
      </c>
      <c r="B33" s="348" t="s">
        <v>37</v>
      </c>
      <c r="E33" s="1">
        <v>2021</v>
      </c>
      <c r="F33" t="s">
        <v>186</v>
      </c>
      <c r="J33" s="1" t="s">
        <v>889</v>
      </c>
      <c r="K33" s="10">
        <v>750</v>
      </c>
      <c r="L33" s="116"/>
      <c r="M33" s="18" t="s">
        <v>274</v>
      </c>
      <c r="N33" s="35" t="s">
        <v>712</v>
      </c>
      <c r="Q33" s="1">
        <v>2021</v>
      </c>
      <c r="R33" t="s">
        <v>187</v>
      </c>
      <c r="V33" s="1" t="s">
        <v>832</v>
      </c>
      <c r="W33" s="10">
        <v>1214.8000000000006</v>
      </c>
      <c r="X33" s="116"/>
      <c r="Y33" s="18" t="s">
        <v>274</v>
      </c>
      <c r="Z33" s="348" t="s">
        <v>1888</v>
      </c>
      <c r="AA33" s="35"/>
      <c r="AC33" s="1">
        <v>2022</v>
      </c>
      <c r="AD33" t="s">
        <v>203</v>
      </c>
      <c r="AH33" s="1" t="s">
        <v>830</v>
      </c>
      <c r="AI33" s="10">
        <v>4603.8499999999767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275</v>
      </c>
      <c r="B34" s="348" t="s">
        <v>33</v>
      </c>
      <c r="E34" s="1">
        <v>2021</v>
      </c>
      <c r="F34" t="s">
        <v>186</v>
      </c>
      <c r="J34" s="1" t="s">
        <v>890</v>
      </c>
      <c r="K34" s="10">
        <v>749.40000000000009</v>
      </c>
      <c r="L34" s="116"/>
      <c r="M34" s="18" t="s">
        <v>275</v>
      </c>
      <c r="N34" s="348" t="s">
        <v>1886</v>
      </c>
      <c r="Q34" s="1">
        <v>2023</v>
      </c>
      <c r="R34" t="s">
        <v>175</v>
      </c>
      <c r="V34" s="1" t="s">
        <v>771</v>
      </c>
      <c r="W34" s="10">
        <v>1211.0999999999985</v>
      </c>
      <c r="X34" s="116"/>
      <c r="Y34" s="18" t="s">
        <v>275</v>
      </c>
      <c r="Z34" s="35" t="s">
        <v>719</v>
      </c>
      <c r="AA34" s="35"/>
      <c r="AC34" s="1">
        <v>2022</v>
      </c>
      <c r="AD34" t="s">
        <v>346</v>
      </c>
      <c r="AH34" s="1" t="s">
        <v>885</v>
      </c>
      <c r="AI34" s="10">
        <v>4600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276</v>
      </c>
      <c r="B35" s="348" t="s">
        <v>1898</v>
      </c>
      <c r="E35" s="1">
        <v>2023</v>
      </c>
      <c r="F35" t="s">
        <v>188</v>
      </c>
      <c r="J35" s="1" t="s">
        <v>827</v>
      </c>
      <c r="K35" s="10">
        <v>746.10000000000036</v>
      </c>
      <c r="L35" s="116"/>
      <c r="M35" s="18" t="s">
        <v>276</v>
      </c>
      <c r="N35" s="35" t="s">
        <v>142</v>
      </c>
      <c r="Q35" s="1">
        <v>2023</v>
      </c>
      <c r="R35" t="s">
        <v>202</v>
      </c>
      <c r="V35" s="1" t="s">
        <v>884</v>
      </c>
      <c r="W35" s="10">
        <v>1209.5999999999967</v>
      </c>
      <c r="X35" s="116"/>
      <c r="Y35" s="18" t="s">
        <v>276</v>
      </c>
      <c r="Z35" s="348" t="s">
        <v>31</v>
      </c>
      <c r="AA35" s="35"/>
      <c r="AC35" s="1">
        <v>2022</v>
      </c>
      <c r="AD35" t="s">
        <v>346</v>
      </c>
      <c r="AH35" s="1" t="s">
        <v>887</v>
      </c>
      <c r="AI35" s="10">
        <v>4599.8999999999996</v>
      </c>
      <c r="AJ35" s="42"/>
      <c r="AK35" s="60"/>
      <c r="AM35" s="10"/>
      <c r="AN35" s="3"/>
      <c r="AO35" s="3"/>
      <c r="AP35" s="3"/>
      <c r="AQ35" s="10"/>
    </row>
    <row r="36" spans="1:43" ht="15">
      <c r="A36" s="18" t="s">
        <v>277</v>
      </c>
      <c r="B36" s="35" t="s">
        <v>695</v>
      </c>
      <c r="E36" s="1">
        <v>2021</v>
      </c>
      <c r="F36" t="s">
        <v>186</v>
      </c>
      <c r="J36" s="1" t="s">
        <v>891</v>
      </c>
      <c r="K36" s="10">
        <v>745.90000000000009</v>
      </c>
      <c r="L36" s="116"/>
      <c r="M36" s="18" t="s">
        <v>277</v>
      </c>
      <c r="N36" s="219" t="s">
        <v>1566</v>
      </c>
      <c r="Q36" s="1">
        <v>2022</v>
      </c>
      <c r="R36" t="s">
        <v>187</v>
      </c>
      <c r="V36" s="1" t="s">
        <v>827</v>
      </c>
      <c r="W36" s="10">
        <v>1204.4000000000001</v>
      </c>
      <c r="X36" s="116"/>
      <c r="Y36" s="18" t="s">
        <v>277</v>
      </c>
      <c r="Z36" s="219" t="s">
        <v>1567</v>
      </c>
      <c r="AA36" s="119"/>
      <c r="AC36" s="1">
        <v>2022</v>
      </c>
      <c r="AD36" t="s">
        <v>203</v>
      </c>
      <c r="AH36" s="1" t="s">
        <v>831</v>
      </c>
      <c r="AI36" s="10">
        <v>4598.7000000000335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692</v>
      </c>
      <c r="B37" s="35" t="s">
        <v>2556</v>
      </c>
      <c r="E37" s="1">
        <v>2023</v>
      </c>
      <c r="F37" t="s">
        <v>192</v>
      </c>
      <c r="J37" s="1" t="s">
        <v>772</v>
      </c>
      <c r="K37" s="10">
        <v>745.9</v>
      </c>
      <c r="L37" s="116"/>
      <c r="M37" s="18" t="s">
        <v>692</v>
      </c>
      <c r="N37" s="219" t="s">
        <v>706</v>
      </c>
      <c r="Q37" s="1">
        <v>2019</v>
      </c>
      <c r="R37" t="s">
        <v>202</v>
      </c>
      <c r="V37" s="1" t="s">
        <v>770</v>
      </c>
      <c r="W37" s="10">
        <v>1202.0000000000018</v>
      </c>
      <c r="X37" s="116"/>
      <c r="Y37" s="18" t="s">
        <v>692</v>
      </c>
      <c r="Z37" s="51" t="s">
        <v>21</v>
      </c>
      <c r="AA37" s="35"/>
      <c r="AC37" s="1">
        <v>2022</v>
      </c>
      <c r="AD37" t="s">
        <v>203</v>
      </c>
      <c r="AH37" s="1" t="s">
        <v>832</v>
      </c>
      <c r="AI37" s="10">
        <v>4574.4999999999527</v>
      </c>
      <c r="AJ37" s="42"/>
      <c r="AN37" s="3"/>
      <c r="AO37" s="3"/>
      <c r="AP37" s="3"/>
      <c r="AQ37" s="10"/>
    </row>
    <row r="38" spans="1:43">
      <c r="A38" s="18" t="s">
        <v>693</v>
      </c>
      <c r="B38" s="348" t="s">
        <v>1894</v>
      </c>
      <c r="E38" s="1">
        <v>2021</v>
      </c>
      <c r="F38" t="s">
        <v>186</v>
      </c>
      <c r="J38" s="1" t="s">
        <v>895</v>
      </c>
      <c r="K38" s="10">
        <v>743.90000000000009</v>
      </c>
      <c r="L38" s="116"/>
      <c r="M38" s="18" t="s">
        <v>693</v>
      </c>
      <c r="N38" s="348" t="s">
        <v>1888</v>
      </c>
      <c r="Q38" s="1">
        <v>2021</v>
      </c>
      <c r="R38" t="s">
        <v>187</v>
      </c>
      <c r="V38" s="1" t="s">
        <v>882</v>
      </c>
      <c r="W38" s="10">
        <v>1195.8000000000002</v>
      </c>
      <c r="X38" s="116"/>
      <c r="Y38" s="18" t="s">
        <v>693</v>
      </c>
      <c r="Z38" s="35" t="s">
        <v>141</v>
      </c>
      <c r="AA38" s="35"/>
      <c r="AB38" s="1"/>
      <c r="AC38" s="1">
        <v>2018</v>
      </c>
      <c r="AD38" t="s">
        <v>203</v>
      </c>
      <c r="AH38" s="1" t="s">
        <v>771</v>
      </c>
      <c r="AI38" s="10">
        <v>4571.4999999999945</v>
      </c>
      <c r="AJ38" s="42"/>
      <c r="AN38" s="3"/>
      <c r="AO38" s="3"/>
      <c r="AP38" s="3"/>
      <c r="AQ38" s="10"/>
    </row>
    <row r="39" spans="1:43">
      <c r="A39" s="18" t="s">
        <v>694</v>
      </c>
      <c r="B39" s="35" t="s">
        <v>736</v>
      </c>
      <c r="E39" s="1">
        <v>2021</v>
      </c>
      <c r="F39" t="s">
        <v>186</v>
      </c>
      <c r="J39" s="1" t="s">
        <v>892</v>
      </c>
      <c r="K39" s="10">
        <v>743.90000000000009</v>
      </c>
      <c r="L39" s="116"/>
      <c r="M39" s="18" t="s">
        <v>694</v>
      </c>
      <c r="N39" s="35" t="s">
        <v>735</v>
      </c>
      <c r="Q39" s="1">
        <v>2021</v>
      </c>
      <c r="R39" t="s">
        <v>187</v>
      </c>
      <c r="V39" s="1" t="s">
        <v>883</v>
      </c>
      <c r="W39" s="10">
        <v>1195.2000000000003</v>
      </c>
      <c r="X39" s="116"/>
      <c r="Y39" s="18" t="s">
        <v>694</v>
      </c>
      <c r="Z39" s="35" t="s">
        <v>706</v>
      </c>
      <c r="AA39" s="35"/>
      <c r="AC39" s="1">
        <v>2020</v>
      </c>
      <c r="AD39" t="s">
        <v>203</v>
      </c>
      <c r="AH39" s="1" t="s">
        <v>826</v>
      </c>
      <c r="AI39" s="10">
        <v>4564.4000000000015</v>
      </c>
      <c r="AJ39" s="42"/>
      <c r="AN39" s="3"/>
      <c r="AO39" s="3"/>
      <c r="AP39" s="3"/>
      <c r="AQ39" s="10"/>
    </row>
    <row r="40" spans="1:43">
      <c r="A40" s="18" t="s">
        <v>696</v>
      </c>
      <c r="B40" s="348" t="s">
        <v>714</v>
      </c>
      <c r="E40" s="1">
        <v>2023</v>
      </c>
      <c r="F40" t="s">
        <v>193</v>
      </c>
      <c r="J40" s="1" t="s">
        <v>771</v>
      </c>
      <c r="K40" s="10">
        <v>743.6</v>
      </c>
      <c r="L40" s="116"/>
      <c r="M40" s="18" t="s">
        <v>696</v>
      </c>
      <c r="N40" s="348" t="s">
        <v>757</v>
      </c>
      <c r="Q40" s="1">
        <v>2023</v>
      </c>
      <c r="R40" t="s">
        <v>175</v>
      </c>
      <c r="V40" s="1" t="s">
        <v>772</v>
      </c>
      <c r="W40" s="10">
        <v>1192.9000000000001</v>
      </c>
      <c r="X40" s="116"/>
      <c r="Y40" s="18" t="s">
        <v>696</v>
      </c>
      <c r="Z40" s="348" t="s">
        <v>31</v>
      </c>
      <c r="AA40" s="35"/>
      <c r="AC40" s="1">
        <v>2023</v>
      </c>
      <c r="AD40" t="s">
        <v>203</v>
      </c>
      <c r="AH40" s="1" t="s">
        <v>826</v>
      </c>
      <c r="AI40" s="10">
        <v>4563.4000000000015</v>
      </c>
      <c r="AJ40" s="42"/>
      <c r="AN40" s="3"/>
      <c r="AO40" s="3"/>
      <c r="AP40" s="3"/>
      <c r="AQ40" s="10"/>
    </row>
    <row r="41" spans="1:43">
      <c r="A41" s="18" t="s">
        <v>702</v>
      </c>
      <c r="B41" s="35" t="s">
        <v>2558</v>
      </c>
      <c r="E41" s="1">
        <v>2023</v>
      </c>
      <c r="F41" t="s">
        <v>2620</v>
      </c>
      <c r="J41" s="1" t="s">
        <v>770</v>
      </c>
      <c r="K41" s="10">
        <v>742.9</v>
      </c>
      <c r="L41" s="116"/>
      <c r="M41" s="18" t="s">
        <v>702</v>
      </c>
      <c r="N41" s="35" t="s">
        <v>154</v>
      </c>
      <c r="Q41" s="1">
        <v>2021</v>
      </c>
      <c r="R41" t="s">
        <v>187</v>
      </c>
      <c r="V41" s="1" t="s">
        <v>884</v>
      </c>
      <c r="W41" s="10">
        <v>1189.7999999999997</v>
      </c>
      <c r="X41" s="116"/>
      <c r="Y41" s="18" t="s">
        <v>702</v>
      </c>
      <c r="Z41" s="348" t="s">
        <v>25</v>
      </c>
      <c r="AA41" s="35"/>
      <c r="AC41" s="1">
        <v>2022</v>
      </c>
      <c r="AD41" t="s">
        <v>203</v>
      </c>
      <c r="AH41" s="1" t="s">
        <v>882</v>
      </c>
      <c r="AI41" s="10">
        <v>4559.7000000001171</v>
      </c>
      <c r="AJ41" s="42"/>
      <c r="AN41" s="3"/>
      <c r="AO41" s="3"/>
      <c r="AP41" s="3"/>
      <c r="AQ41" s="10"/>
    </row>
    <row r="42" spans="1:43">
      <c r="A42" s="18" t="s">
        <v>704</v>
      </c>
      <c r="B42" s="348" t="s">
        <v>9</v>
      </c>
      <c r="E42" s="1">
        <v>2023</v>
      </c>
      <c r="F42" t="s">
        <v>188</v>
      </c>
      <c r="J42" s="1" t="s">
        <v>828</v>
      </c>
      <c r="K42" s="10">
        <v>742.69999999999891</v>
      </c>
      <c r="L42" s="116"/>
      <c r="M42" s="18" t="s">
        <v>704</v>
      </c>
      <c r="N42" s="348" t="s">
        <v>2003</v>
      </c>
      <c r="Q42" s="1">
        <v>2022</v>
      </c>
      <c r="R42" t="s">
        <v>187</v>
      </c>
      <c r="V42" s="1" t="s">
        <v>828</v>
      </c>
      <c r="W42" s="10">
        <v>1188.4999999999995</v>
      </c>
      <c r="X42" s="116"/>
      <c r="Y42" s="18" t="s">
        <v>704</v>
      </c>
      <c r="Z42" s="348" t="s">
        <v>15</v>
      </c>
      <c r="AA42" s="35"/>
      <c r="AC42" s="1">
        <v>2020</v>
      </c>
      <c r="AD42" t="s">
        <v>203</v>
      </c>
      <c r="AH42" s="1" t="s">
        <v>827</v>
      </c>
      <c r="AI42" s="10">
        <v>4530.5999999999976</v>
      </c>
      <c r="AJ42" s="42"/>
      <c r="AN42" s="3"/>
      <c r="AO42" s="3"/>
      <c r="AP42" s="3"/>
      <c r="AQ42" s="10"/>
    </row>
    <row r="43" spans="1:43">
      <c r="A43" s="18" t="s">
        <v>707</v>
      </c>
      <c r="B43" s="35" t="s">
        <v>720</v>
      </c>
      <c r="E43" s="1">
        <v>2021</v>
      </c>
      <c r="F43" t="s">
        <v>186</v>
      </c>
      <c r="J43" s="1" t="s">
        <v>893</v>
      </c>
      <c r="K43" s="10">
        <v>740.7</v>
      </c>
      <c r="L43" s="116"/>
      <c r="M43" s="18" t="s">
        <v>707</v>
      </c>
      <c r="N43" s="219" t="s">
        <v>1565</v>
      </c>
      <c r="Q43" s="1">
        <v>2021</v>
      </c>
      <c r="R43" t="s">
        <v>187</v>
      </c>
      <c r="V43" s="1" t="s">
        <v>885</v>
      </c>
      <c r="W43" s="10">
        <v>1186.2000000000012</v>
      </c>
      <c r="X43" s="116"/>
      <c r="Y43" s="18" t="s">
        <v>707</v>
      </c>
      <c r="Z43" s="35" t="s">
        <v>11</v>
      </c>
      <c r="AA43" s="35"/>
      <c r="AB43" s="1"/>
      <c r="AC43" s="1">
        <v>2016</v>
      </c>
      <c r="AD43" t="s">
        <v>203</v>
      </c>
      <c r="AH43" s="1" t="s">
        <v>770</v>
      </c>
      <c r="AI43" s="10">
        <v>4519.7999999999975</v>
      </c>
      <c r="AJ43" s="42"/>
      <c r="AN43" s="3"/>
      <c r="AO43" s="3"/>
      <c r="AP43" s="3"/>
      <c r="AQ43" s="10"/>
    </row>
    <row r="44" spans="1:43">
      <c r="A44" s="18" t="s">
        <v>708</v>
      </c>
      <c r="B44" s="51" t="s">
        <v>6</v>
      </c>
      <c r="E44" s="1">
        <v>2017</v>
      </c>
      <c r="F44" t="s">
        <v>188</v>
      </c>
      <c r="J44" s="1" t="s">
        <v>770</v>
      </c>
      <c r="K44" s="10">
        <v>739</v>
      </c>
      <c r="L44" s="116"/>
      <c r="M44" s="18" t="s">
        <v>708</v>
      </c>
      <c r="N44" s="35" t="s">
        <v>736</v>
      </c>
      <c r="Q44" s="1">
        <v>2022</v>
      </c>
      <c r="R44" t="s">
        <v>187</v>
      </c>
      <c r="V44" s="1" t="s">
        <v>829</v>
      </c>
      <c r="W44" s="10">
        <v>1186.1999999999985</v>
      </c>
      <c r="X44" s="116"/>
      <c r="Y44" s="18" t="s">
        <v>708</v>
      </c>
      <c r="Z44" s="455" t="s">
        <v>154</v>
      </c>
      <c r="AA44" s="515"/>
      <c r="AC44" s="1">
        <v>2023</v>
      </c>
      <c r="AD44" t="s">
        <v>346</v>
      </c>
      <c r="AH44" s="1" t="s">
        <v>771</v>
      </c>
      <c r="AI44" s="10">
        <v>4504.3999999999996</v>
      </c>
      <c r="AJ44" s="42"/>
      <c r="AN44" s="3"/>
      <c r="AO44" s="3"/>
      <c r="AP44" s="3"/>
      <c r="AQ44" s="10"/>
    </row>
    <row r="45" spans="1:43">
      <c r="A45" s="18" t="s">
        <v>711</v>
      </c>
      <c r="B45" s="219" t="s">
        <v>1566</v>
      </c>
      <c r="E45" s="1">
        <v>2021</v>
      </c>
      <c r="F45" t="s">
        <v>186</v>
      </c>
      <c r="J45" s="1" t="s">
        <v>894</v>
      </c>
      <c r="K45" s="10">
        <v>735.10000000000036</v>
      </c>
      <c r="L45" s="116"/>
      <c r="M45" s="18" t="s">
        <v>711</v>
      </c>
      <c r="N45" s="51" t="s">
        <v>31</v>
      </c>
      <c r="Q45" s="1">
        <v>2018</v>
      </c>
      <c r="R45" t="s">
        <v>202</v>
      </c>
      <c r="V45" s="1" t="s">
        <v>770</v>
      </c>
      <c r="W45" s="10">
        <v>1184.7</v>
      </c>
      <c r="X45" s="116"/>
      <c r="Y45" s="18" t="s">
        <v>711</v>
      </c>
      <c r="Z45" s="516" t="s">
        <v>740</v>
      </c>
      <c r="AA45" s="515"/>
      <c r="AC45" s="1">
        <v>2023</v>
      </c>
      <c r="AD45" t="s">
        <v>203</v>
      </c>
      <c r="AH45" s="1" t="s">
        <v>827</v>
      </c>
      <c r="AI45" s="10">
        <v>4498.8999999999942</v>
      </c>
      <c r="AJ45" s="42"/>
      <c r="AN45" s="3"/>
      <c r="AO45" s="3"/>
      <c r="AP45" s="3"/>
      <c r="AQ45" s="10"/>
    </row>
    <row r="46" spans="1:43">
      <c r="A46" s="18" t="s">
        <v>713</v>
      </c>
      <c r="B46" s="35" t="s">
        <v>740</v>
      </c>
      <c r="E46" s="1">
        <v>2021</v>
      </c>
      <c r="F46" t="s">
        <v>186</v>
      </c>
      <c r="J46" s="1" t="s">
        <v>1678</v>
      </c>
      <c r="K46" s="10">
        <v>734.89999999999986</v>
      </c>
      <c r="L46" s="116"/>
      <c r="M46" s="18" t="s">
        <v>713</v>
      </c>
      <c r="N46" s="35" t="s">
        <v>17</v>
      </c>
      <c r="Q46" s="1">
        <v>2022</v>
      </c>
      <c r="R46" t="s">
        <v>202</v>
      </c>
      <c r="V46" s="1" t="s">
        <v>770</v>
      </c>
      <c r="W46" s="10">
        <v>1180.5</v>
      </c>
      <c r="X46" s="116"/>
      <c r="Y46" s="18" t="s">
        <v>713</v>
      </c>
      <c r="Z46" s="515" t="s">
        <v>141</v>
      </c>
      <c r="AA46" s="515"/>
      <c r="AC46" s="1">
        <v>2023</v>
      </c>
      <c r="AD46" t="s">
        <v>203</v>
      </c>
      <c r="AH46" s="1" t="s">
        <v>828</v>
      </c>
      <c r="AI46" s="10">
        <v>4493.9500000000007</v>
      </c>
      <c r="AJ46" s="42"/>
      <c r="AN46" s="3"/>
      <c r="AO46" s="3"/>
      <c r="AP46" s="3"/>
      <c r="AQ46" s="10"/>
    </row>
    <row r="47" spans="1:43">
      <c r="A47" s="18" t="s">
        <v>718</v>
      </c>
      <c r="B47" s="51" t="s">
        <v>2568</v>
      </c>
      <c r="E47" s="1">
        <v>2023</v>
      </c>
      <c r="F47" t="s">
        <v>192</v>
      </c>
      <c r="J47" s="1" t="s">
        <v>826</v>
      </c>
      <c r="K47" s="10">
        <v>734.55</v>
      </c>
      <c r="L47" s="116"/>
      <c r="M47" s="18" t="s">
        <v>718</v>
      </c>
      <c r="N47" s="219" t="s">
        <v>1568</v>
      </c>
      <c r="Q47" s="1">
        <v>2023</v>
      </c>
      <c r="R47" t="s">
        <v>202</v>
      </c>
      <c r="V47" s="1" t="s">
        <v>885</v>
      </c>
      <c r="W47" s="10">
        <v>1174.8999999999996</v>
      </c>
      <c r="X47" s="116"/>
      <c r="Y47" s="18" t="s">
        <v>718</v>
      </c>
      <c r="Z47" s="515" t="s">
        <v>155</v>
      </c>
      <c r="AA47" s="515"/>
      <c r="AC47" s="1">
        <v>2023</v>
      </c>
      <c r="AD47" t="s">
        <v>346</v>
      </c>
      <c r="AH47" s="1" t="s">
        <v>772</v>
      </c>
      <c r="AI47" s="10">
        <v>4493.6000000000004</v>
      </c>
      <c r="AJ47" s="42"/>
      <c r="AN47" s="3"/>
      <c r="AO47" s="3"/>
      <c r="AP47" s="3"/>
      <c r="AQ47" s="10"/>
    </row>
    <row r="48" spans="1:43">
      <c r="A48" s="18" t="s">
        <v>722</v>
      </c>
      <c r="B48" s="348" t="s">
        <v>1882</v>
      </c>
      <c r="E48" s="1">
        <v>2021</v>
      </c>
      <c r="F48" t="s">
        <v>186</v>
      </c>
      <c r="J48" s="1" t="s">
        <v>1679</v>
      </c>
      <c r="K48" s="10">
        <v>733.60000000000014</v>
      </c>
      <c r="L48" s="116"/>
      <c r="M48" s="18" t="s">
        <v>722</v>
      </c>
      <c r="N48" s="348" t="s">
        <v>15</v>
      </c>
      <c r="Q48" s="1">
        <v>2021</v>
      </c>
      <c r="R48" t="s">
        <v>187</v>
      </c>
      <c r="V48" s="1" t="s">
        <v>887</v>
      </c>
      <c r="W48" s="10">
        <v>1174.2999999999997</v>
      </c>
      <c r="X48" s="116"/>
      <c r="Y48" s="18" t="s">
        <v>722</v>
      </c>
      <c r="Z48" s="515" t="s">
        <v>690</v>
      </c>
      <c r="AA48" s="515"/>
      <c r="AC48" s="1">
        <v>2022</v>
      </c>
      <c r="AD48" t="s">
        <v>346</v>
      </c>
      <c r="AH48" s="1" t="s">
        <v>886</v>
      </c>
      <c r="AI48" s="10">
        <v>4491.7000000000007</v>
      </c>
      <c r="AJ48" s="42"/>
      <c r="AN48" s="3"/>
      <c r="AO48" s="3"/>
      <c r="AP48" s="3"/>
      <c r="AQ48" s="10"/>
    </row>
    <row r="49" spans="1:43" ht="15">
      <c r="A49" s="18" t="s">
        <v>723</v>
      </c>
      <c r="B49" s="348" t="s">
        <v>23</v>
      </c>
      <c r="E49" s="1">
        <v>2020</v>
      </c>
      <c r="F49" t="s">
        <v>196</v>
      </c>
      <c r="J49" s="1" t="s">
        <v>771</v>
      </c>
      <c r="K49" s="10">
        <v>731.80000000000291</v>
      </c>
      <c r="L49" s="116"/>
      <c r="M49" s="18" t="s">
        <v>723</v>
      </c>
      <c r="N49" s="348" t="s">
        <v>1553</v>
      </c>
      <c r="Q49" s="1">
        <v>2022</v>
      </c>
      <c r="R49" t="s">
        <v>2029</v>
      </c>
      <c r="V49" s="1" t="s">
        <v>771</v>
      </c>
      <c r="W49" s="10">
        <v>1171.8</v>
      </c>
      <c r="X49" s="116"/>
      <c r="Y49" s="18" t="s">
        <v>723</v>
      </c>
      <c r="Z49" s="234" t="s">
        <v>1568</v>
      </c>
      <c r="AA49" s="517"/>
      <c r="AC49" s="1">
        <v>2022</v>
      </c>
      <c r="AD49" t="s">
        <v>203</v>
      </c>
      <c r="AH49" s="1" t="s">
        <v>883</v>
      </c>
      <c r="AI49" s="10">
        <v>4478.3000000000975</v>
      </c>
      <c r="AJ49" s="42"/>
      <c r="AN49" s="3"/>
      <c r="AO49" s="3"/>
      <c r="AP49" s="3"/>
      <c r="AQ49" s="10"/>
    </row>
    <row r="50" spans="1:43">
      <c r="A50" s="18" t="s">
        <v>724</v>
      </c>
      <c r="B50" s="35" t="s">
        <v>155</v>
      </c>
      <c r="E50" s="1">
        <v>2021</v>
      </c>
      <c r="F50" t="s">
        <v>186</v>
      </c>
      <c r="J50" s="1" t="s">
        <v>1680</v>
      </c>
      <c r="K50" s="10">
        <v>728.50000000000023</v>
      </c>
      <c r="L50" s="116"/>
      <c r="M50" s="18" t="s">
        <v>724</v>
      </c>
      <c r="N50" s="51" t="s">
        <v>155</v>
      </c>
      <c r="Q50" s="1">
        <v>2023</v>
      </c>
      <c r="R50" t="s">
        <v>2029</v>
      </c>
      <c r="V50" s="1" t="s">
        <v>771</v>
      </c>
      <c r="W50" s="10">
        <v>1163.0999999999999</v>
      </c>
      <c r="X50" s="116"/>
      <c r="Y50" s="18" t="s">
        <v>724</v>
      </c>
      <c r="Z50" s="515" t="s">
        <v>31</v>
      </c>
      <c r="AA50" s="515"/>
      <c r="AB50" s="1"/>
      <c r="AC50" s="1">
        <v>2018</v>
      </c>
      <c r="AD50" t="s">
        <v>203</v>
      </c>
      <c r="AH50" s="1" t="s">
        <v>772</v>
      </c>
      <c r="AI50" s="10">
        <v>4469.3000000000102</v>
      </c>
      <c r="AJ50" s="42"/>
      <c r="AN50" s="3"/>
      <c r="AO50" s="3"/>
      <c r="AP50" s="3"/>
      <c r="AQ50" s="10"/>
    </row>
    <row r="51" spans="1:43">
      <c r="A51" s="18" t="s">
        <v>730</v>
      </c>
      <c r="B51" s="348" t="s">
        <v>6</v>
      </c>
      <c r="E51" s="1">
        <v>2021</v>
      </c>
      <c r="F51" t="s">
        <v>186</v>
      </c>
      <c r="J51" s="1" t="s">
        <v>1681</v>
      </c>
      <c r="K51" s="10">
        <v>726.99999999999977</v>
      </c>
      <c r="L51" s="116"/>
      <c r="M51" s="18" t="s">
        <v>730</v>
      </c>
      <c r="N51" s="348" t="s">
        <v>1894</v>
      </c>
      <c r="Q51" s="1">
        <v>2021</v>
      </c>
      <c r="R51" t="s">
        <v>187</v>
      </c>
      <c r="V51" s="1" t="s">
        <v>886</v>
      </c>
      <c r="W51" s="10">
        <v>1162.1999999999998</v>
      </c>
      <c r="X51" s="116"/>
      <c r="Y51" s="18" t="s">
        <v>730</v>
      </c>
      <c r="Z51" s="518" t="s">
        <v>143</v>
      </c>
      <c r="AA51" s="515"/>
      <c r="AC51" s="1">
        <v>2022</v>
      </c>
      <c r="AD51" t="s">
        <v>346</v>
      </c>
      <c r="AH51" s="1" t="s">
        <v>888</v>
      </c>
      <c r="AI51" s="10">
        <v>4459.75</v>
      </c>
      <c r="AJ51" s="42"/>
      <c r="AN51" s="3"/>
      <c r="AO51" s="3"/>
      <c r="AP51" s="3"/>
      <c r="AQ51" s="10"/>
    </row>
    <row r="52" spans="1:43">
      <c r="A52" s="18" t="s">
        <v>738</v>
      </c>
      <c r="B52" s="51" t="s">
        <v>142</v>
      </c>
      <c r="E52" s="1">
        <v>2021</v>
      </c>
      <c r="F52" t="s">
        <v>212</v>
      </c>
      <c r="J52" s="1" t="s">
        <v>770</v>
      </c>
      <c r="K52" s="10">
        <v>726</v>
      </c>
      <c r="L52" s="116"/>
      <c r="M52" s="18" t="s">
        <v>738</v>
      </c>
      <c r="N52" s="219" t="s">
        <v>1553</v>
      </c>
      <c r="Q52" s="1">
        <v>2023</v>
      </c>
      <c r="R52" t="s">
        <v>202</v>
      </c>
      <c r="V52" s="1" t="s">
        <v>887</v>
      </c>
      <c r="W52" s="10">
        <v>1160.1000000000004</v>
      </c>
      <c r="X52" s="116"/>
      <c r="Y52" s="18" t="s">
        <v>738</v>
      </c>
      <c r="Z52" s="516" t="s">
        <v>25</v>
      </c>
      <c r="AA52" s="515"/>
      <c r="AC52" s="1">
        <v>2022</v>
      </c>
      <c r="AD52" t="s">
        <v>346</v>
      </c>
      <c r="AH52" s="1" t="s">
        <v>889</v>
      </c>
      <c r="AI52" s="10">
        <v>4455.7000000000007</v>
      </c>
      <c r="AJ52" s="42"/>
      <c r="AN52" s="3"/>
      <c r="AO52" s="3"/>
      <c r="AP52" s="3"/>
      <c r="AQ52" s="10"/>
    </row>
    <row r="53" spans="1:43">
      <c r="A53" s="18" t="s">
        <v>742</v>
      </c>
      <c r="B53" s="348" t="s">
        <v>1898</v>
      </c>
      <c r="E53" s="1">
        <v>2023</v>
      </c>
      <c r="F53" t="s">
        <v>2620</v>
      </c>
      <c r="J53" s="1" t="s">
        <v>771</v>
      </c>
      <c r="K53" s="10">
        <v>723.2</v>
      </c>
      <c r="L53" s="116"/>
      <c r="M53" s="18" t="s">
        <v>742</v>
      </c>
      <c r="N53" s="51" t="s">
        <v>1882</v>
      </c>
      <c r="Q53" s="1">
        <v>2021</v>
      </c>
      <c r="R53" t="s">
        <v>195</v>
      </c>
      <c r="V53" s="1" t="s">
        <v>770</v>
      </c>
      <c r="W53" s="10">
        <v>1159</v>
      </c>
      <c r="X53" s="116"/>
      <c r="Y53" s="18" t="s">
        <v>742</v>
      </c>
      <c r="Z53" s="515" t="s">
        <v>695</v>
      </c>
      <c r="AA53" s="515"/>
      <c r="AC53" s="1">
        <v>2023</v>
      </c>
      <c r="AD53" t="s">
        <v>203</v>
      </c>
      <c r="AH53" s="1" t="s">
        <v>829</v>
      </c>
      <c r="AI53" s="10">
        <v>4444.6499999999978</v>
      </c>
      <c r="AJ53" s="42"/>
      <c r="AN53" s="3"/>
      <c r="AO53" s="3"/>
      <c r="AP53" s="3"/>
      <c r="AQ53" s="10"/>
    </row>
    <row r="54" spans="1:43">
      <c r="A54" s="18" t="s">
        <v>743</v>
      </c>
      <c r="B54" s="219" t="s">
        <v>1565</v>
      </c>
      <c r="E54" s="1">
        <v>2021</v>
      </c>
      <c r="F54" t="s">
        <v>186</v>
      </c>
      <c r="J54" s="1" t="s">
        <v>1682</v>
      </c>
      <c r="K54" s="10">
        <v>721.19999999999982</v>
      </c>
      <c r="L54" s="116"/>
      <c r="M54" s="18" t="s">
        <v>743</v>
      </c>
      <c r="N54" s="35" t="s">
        <v>703</v>
      </c>
      <c r="Q54" s="1">
        <v>2023</v>
      </c>
      <c r="R54" t="s">
        <v>175</v>
      </c>
      <c r="V54" s="1" t="s">
        <v>826</v>
      </c>
      <c r="W54" s="10">
        <v>1156.400000000001</v>
      </c>
      <c r="X54" s="116"/>
      <c r="Y54" s="18" t="s">
        <v>743</v>
      </c>
      <c r="Z54" s="516" t="s">
        <v>25</v>
      </c>
      <c r="AA54" s="515"/>
      <c r="AC54" s="1">
        <v>2020</v>
      </c>
      <c r="AD54" t="s">
        <v>203</v>
      </c>
      <c r="AH54" s="1" t="s">
        <v>828</v>
      </c>
      <c r="AI54" s="10">
        <v>4429.449999999998</v>
      </c>
      <c r="AJ54" s="42"/>
      <c r="AN54" s="3"/>
      <c r="AO54" s="3"/>
      <c r="AP54" s="3"/>
      <c r="AQ54" s="10"/>
    </row>
    <row r="55" spans="1:43">
      <c r="A55" s="18" t="s">
        <v>744</v>
      </c>
      <c r="B55" s="35" t="s">
        <v>1894</v>
      </c>
      <c r="E55" s="1">
        <v>2023</v>
      </c>
      <c r="F55" t="s">
        <v>192</v>
      </c>
      <c r="J55" s="1" t="s">
        <v>827</v>
      </c>
      <c r="K55" s="10">
        <v>720.2</v>
      </c>
      <c r="L55" s="116"/>
      <c r="M55" s="18" t="s">
        <v>744</v>
      </c>
      <c r="N55" s="348" t="s">
        <v>11</v>
      </c>
      <c r="Q55" s="1">
        <v>2023</v>
      </c>
      <c r="R55" t="s">
        <v>2029</v>
      </c>
      <c r="V55" s="1" t="s">
        <v>772</v>
      </c>
      <c r="W55" s="10">
        <v>1155.0999999999999</v>
      </c>
      <c r="X55" s="116"/>
      <c r="Y55" s="18" t="s">
        <v>744</v>
      </c>
      <c r="Z55" s="515" t="s">
        <v>141</v>
      </c>
      <c r="AA55" s="515"/>
      <c r="AC55" s="1">
        <v>2023</v>
      </c>
      <c r="AD55" t="s">
        <v>346</v>
      </c>
      <c r="AH55" s="1" t="s">
        <v>826</v>
      </c>
      <c r="AI55" s="10">
        <v>4429.3</v>
      </c>
      <c r="AJ55" s="42"/>
      <c r="AN55" s="3"/>
      <c r="AO55" s="3"/>
      <c r="AP55" s="3"/>
      <c r="AQ55" s="10"/>
    </row>
    <row r="56" spans="1:43">
      <c r="A56" s="18" t="s">
        <v>750</v>
      </c>
      <c r="B56" s="348" t="s">
        <v>39</v>
      </c>
      <c r="E56" s="1">
        <v>2021</v>
      </c>
      <c r="F56" t="s">
        <v>186</v>
      </c>
      <c r="J56" s="1" t="s">
        <v>1683</v>
      </c>
      <c r="K56" s="10">
        <v>720.10000000000036</v>
      </c>
      <c r="L56" s="116"/>
      <c r="M56" s="18" t="s">
        <v>750</v>
      </c>
      <c r="N56" s="51" t="s">
        <v>11</v>
      </c>
      <c r="Q56" s="1">
        <v>2019</v>
      </c>
      <c r="R56" t="s">
        <v>2029</v>
      </c>
      <c r="V56" s="1" t="s">
        <v>770</v>
      </c>
      <c r="W56" s="10">
        <v>1153.2</v>
      </c>
      <c r="X56" s="116"/>
      <c r="Y56" s="18" t="s">
        <v>750</v>
      </c>
      <c r="Z56" s="515" t="s">
        <v>155</v>
      </c>
      <c r="AA56" s="515"/>
      <c r="AC56" s="1">
        <v>2022</v>
      </c>
      <c r="AD56" t="s">
        <v>346</v>
      </c>
      <c r="AH56" s="1" t="s">
        <v>890</v>
      </c>
      <c r="AI56" s="10">
        <v>4408.1000000000004</v>
      </c>
      <c r="AJ56" s="42"/>
      <c r="AN56" s="3"/>
      <c r="AO56" s="3"/>
      <c r="AP56" s="3"/>
      <c r="AQ56" s="10"/>
    </row>
    <row r="57" spans="1:43">
      <c r="A57" s="18" t="s">
        <v>751</v>
      </c>
      <c r="B57" s="35" t="s">
        <v>728</v>
      </c>
      <c r="E57" s="1">
        <v>2021</v>
      </c>
      <c r="F57" t="s">
        <v>186</v>
      </c>
      <c r="J57" s="1" t="s">
        <v>1684</v>
      </c>
      <c r="K57" s="10">
        <v>719.50000000000045</v>
      </c>
      <c r="L57" s="116"/>
      <c r="M57" s="18" t="s">
        <v>751</v>
      </c>
      <c r="N57" s="35" t="s">
        <v>705</v>
      </c>
      <c r="Q57" s="1">
        <v>2021</v>
      </c>
      <c r="R57" t="s">
        <v>187</v>
      </c>
      <c r="V57" s="1" t="s">
        <v>888</v>
      </c>
      <c r="W57" s="10">
        <v>1147.0999999999999</v>
      </c>
      <c r="X57" s="116"/>
      <c r="Y57" s="18" t="s">
        <v>751</v>
      </c>
      <c r="Z57" s="515" t="s">
        <v>1561</v>
      </c>
      <c r="AA57" s="515"/>
      <c r="AC57" s="1">
        <v>2023</v>
      </c>
      <c r="AD57" t="s">
        <v>346</v>
      </c>
      <c r="AH57" s="1" t="s">
        <v>827</v>
      </c>
      <c r="AI57" s="10">
        <v>4405.5</v>
      </c>
      <c r="AJ57" s="42"/>
      <c r="AN57" s="3"/>
      <c r="AO57" s="3"/>
      <c r="AP57" s="3"/>
      <c r="AQ57" s="10"/>
    </row>
    <row r="58" spans="1:43">
      <c r="A58" s="18" t="s">
        <v>752</v>
      </c>
      <c r="B58" s="35" t="s">
        <v>2549</v>
      </c>
      <c r="E58" s="1">
        <v>2023</v>
      </c>
      <c r="F58" t="s">
        <v>192</v>
      </c>
      <c r="J58" s="1" t="s">
        <v>828</v>
      </c>
      <c r="K58" s="10">
        <v>717.8</v>
      </c>
      <c r="L58" s="116"/>
      <c r="M58" s="18" t="s">
        <v>752</v>
      </c>
      <c r="N58" s="35" t="s">
        <v>740</v>
      </c>
      <c r="Q58" s="1">
        <v>2021</v>
      </c>
      <c r="R58" t="s">
        <v>187</v>
      </c>
      <c r="V58" s="1" t="s">
        <v>889</v>
      </c>
      <c r="W58" s="10">
        <v>1146.5999999999999</v>
      </c>
      <c r="X58" s="116"/>
      <c r="Y58" s="18" t="s">
        <v>752</v>
      </c>
      <c r="Z58" s="35" t="s">
        <v>162</v>
      </c>
      <c r="AA58" s="35"/>
      <c r="AC58" s="1">
        <v>2023</v>
      </c>
      <c r="AD58" t="s">
        <v>203</v>
      </c>
      <c r="AH58" s="1" t="s">
        <v>830</v>
      </c>
      <c r="AI58" s="10">
        <v>4401.7499999999945</v>
      </c>
      <c r="AJ58" s="42"/>
      <c r="AN58" s="3"/>
      <c r="AO58" s="3"/>
      <c r="AP58" s="3"/>
      <c r="AQ58" s="10"/>
    </row>
    <row r="59" spans="1:43">
      <c r="A59" s="18" t="s">
        <v>754</v>
      </c>
      <c r="B59" s="35" t="s">
        <v>141</v>
      </c>
      <c r="E59" s="1">
        <v>2023</v>
      </c>
      <c r="F59" t="s">
        <v>212</v>
      </c>
      <c r="J59" s="1" t="s">
        <v>771</v>
      </c>
      <c r="K59" s="10">
        <v>715.8</v>
      </c>
      <c r="L59" s="116"/>
      <c r="M59" s="18" t="s">
        <v>754</v>
      </c>
      <c r="N59" s="35" t="s">
        <v>740</v>
      </c>
      <c r="Q59" s="1">
        <v>2022</v>
      </c>
      <c r="R59" t="s">
        <v>187</v>
      </c>
      <c r="V59" s="1" t="s">
        <v>830</v>
      </c>
      <c r="W59" s="10">
        <v>1145.2999999999993</v>
      </c>
      <c r="X59" s="116"/>
      <c r="Y59" s="18" t="s">
        <v>754</v>
      </c>
      <c r="Z59" s="35" t="s">
        <v>158</v>
      </c>
      <c r="AA59" s="35"/>
      <c r="AB59" s="1"/>
      <c r="AC59" s="1">
        <v>2018</v>
      </c>
      <c r="AD59" t="s">
        <v>203</v>
      </c>
      <c r="AH59" s="1" t="s">
        <v>826</v>
      </c>
      <c r="AI59" s="10">
        <v>4391.1999999999989</v>
      </c>
      <c r="AJ59" s="42"/>
      <c r="AN59" s="3"/>
      <c r="AO59" s="3"/>
      <c r="AP59" s="3"/>
      <c r="AQ59" s="10"/>
    </row>
    <row r="60" spans="1:43" ht="15">
      <c r="A60" s="18" t="s">
        <v>755</v>
      </c>
      <c r="B60" s="348" t="s">
        <v>23</v>
      </c>
      <c r="E60" s="1">
        <v>2021</v>
      </c>
      <c r="F60" t="s">
        <v>186</v>
      </c>
      <c r="J60" s="1" t="s">
        <v>1685</v>
      </c>
      <c r="K60" s="10">
        <v>715.0499999999995</v>
      </c>
      <c r="L60" s="116"/>
      <c r="M60" s="18" t="s">
        <v>755</v>
      </c>
      <c r="N60" s="348" t="s">
        <v>1882</v>
      </c>
      <c r="Q60" s="1">
        <v>2022</v>
      </c>
      <c r="R60" t="s">
        <v>187</v>
      </c>
      <c r="V60" s="1" t="s">
        <v>831</v>
      </c>
      <c r="W60" s="10">
        <v>1143.699999999998</v>
      </c>
      <c r="X60" s="116"/>
      <c r="Y60" s="18" t="s">
        <v>755</v>
      </c>
      <c r="Z60" s="348" t="s">
        <v>1903</v>
      </c>
      <c r="AA60" s="119"/>
      <c r="AC60" s="1">
        <v>2022</v>
      </c>
      <c r="AD60" t="s">
        <v>203</v>
      </c>
      <c r="AH60" s="1" t="s">
        <v>884</v>
      </c>
      <c r="AI60" s="10">
        <v>4384.2499999999764</v>
      </c>
      <c r="AJ60" s="42"/>
      <c r="AM60" s="3"/>
      <c r="AN60" s="3"/>
      <c r="AO60" s="1"/>
      <c r="AQ60" s="10"/>
    </row>
    <row r="61" spans="1:43">
      <c r="A61" s="18" t="s">
        <v>756</v>
      </c>
      <c r="B61" s="35" t="s">
        <v>2552</v>
      </c>
      <c r="E61" s="1">
        <v>2023</v>
      </c>
      <c r="F61" t="s">
        <v>212</v>
      </c>
      <c r="J61" s="1" t="s">
        <v>772</v>
      </c>
      <c r="K61" s="10">
        <v>714.6</v>
      </c>
      <c r="L61" s="116"/>
      <c r="M61" s="18" t="s">
        <v>756</v>
      </c>
      <c r="N61" s="219" t="s">
        <v>1562</v>
      </c>
      <c r="Q61" s="1">
        <v>2021</v>
      </c>
      <c r="R61" t="s">
        <v>187</v>
      </c>
      <c r="V61" s="1" t="s">
        <v>890</v>
      </c>
      <c r="W61" s="10">
        <v>1142.5</v>
      </c>
      <c r="X61" s="116"/>
      <c r="Y61" s="18" t="s">
        <v>756</v>
      </c>
      <c r="Z61" s="348" t="s">
        <v>757</v>
      </c>
      <c r="AA61" s="35"/>
      <c r="AC61" s="1">
        <v>2023</v>
      </c>
      <c r="AD61" t="s">
        <v>203</v>
      </c>
      <c r="AH61" s="1" t="s">
        <v>831</v>
      </c>
      <c r="AI61" s="10">
        <v>4383.1499999999978</v>
      </c>
      <c r="AJ61" s="42"/>
      <c r="AM61" s="3"/>
      <c r="AN61" s="3"/>
      <c r="AO61" s="1"/>
      <c r="AQ61" s="10"/>
    </row>
    <row r="62" spans="1:43">
      <c r="A62" s="18" t="s">
        <v>759</v>
      </c>
      <c r="B62" s="234" t="s">
        <v>1547</v>
      </c>
      <c r="E62" s="1">
        <v>2020</v>
      </c>
      <c r="F62" t="s">
        <v>196</v>
      </c>
      <c r="J62" s="1" t="s">
        <v>772</v>
      </c>
      <c r="K62" s="10">
        <v>713.49999999999818</v>
      </c>
      <c r="L62" s="116"/>
      <c r="M62" s="18" t="s">
        <v>759</v>
      </c>
      <c r="N62" s="35" t="s">
        <v>728</v>
      </c>
      <c r="Q62" s="1">
        <v>2021</v>
      </c>
      <c r="R62" t="s">
        <v>187</v>
      </c>
      <c r="V62" s="1" t="s">
        <v>891</v>
      </c>
      <c r="W62" s="10">
        <v>1141.0999999999995</v>
      </c>
      <c r="X62" s="116"/>
      <c r="Y62" s="18" t="s">
        <v>759</v>
      </c>
      <c r="Z62" s="35" t="s">
        <v>17</v>
      </c>
      <c r="AA62" s="35"/>
      <c r="AB62" s="1"/>
      <c r="AC62" s="1">
        <v>2018</v>
      </c>
      <c r="AD62" t="s">
        <v>203</v>
      </c>
      <c r="AH62" s="1" t="s">
        <v>827</v>
      </c>
      <c r="AI62" s="10">
        <v>4383.149999999996</v>
      </c>
      <c r="AJ62" s="42"/>
      <c r="AM62" s="3"/>
      <c r="AN62" s="3"/>
      <c r="AO62" s="1"/>
      <c r="AQ62" s="10"/>
    </row>
    <row r="63" spans="1:43">
      <c r="A63" s="18" t="s">
        <v>841</v>
      </c>
      <c r="B63" s="219" t="s">
        <v>1562</v>
      </c>
      <c r="E63" s="1">
        <v>2021</v>
      </c>
      <c r="F63" t="s">
        <v>186</v>
      </c>
      <c r="J63" s="1" t="s">
        <v>1686</v>
      </c>
      <c r="K63" s="10">
        <v>713</v>
      </c>
      <c r="L63" s="116"/>
      <c r="M63" s="18" t="s">
        <v>841</v>
      </c>
      <c r="N63" s="219" t="s">
        <v>1553</v>
      </c>
      <c r="Q63" s="1">
        <v>2022</v>
      </c>
      <c r="R63" t="s">
        <v>187</v>
      </c>
      <c r="V63" s="1" t="s">
        <v>832</v>
      </c>
      <c r="W63" s="10">
        <v>1140.5000000000018</v>
      </c>
      <c r="X63" s="116"/>
      <c r="Y63" s="18" t="s">
        <v>841</v>
      </c>
      <c r="Z63" s="51" t="s">
        <v>37</v>
      </c>
      <c r="AA63" s="35"/>
      <c r="AC63" s="1">
        <v>2023</v>
      </c>
      <c r="AD63" t="s">
        <v>203</v>
      </c>
      <c r="AH63" s="1" t="s">
        <v>832</v>
      </c>
      <c r="AI63" s="10">
        <v>4378.6999999999935</v>
      </c>
      <c r="AJ63" s="42"/>
      <c r="AM63" s="3"/>
      <c r="AN63" s="3"/>
      <c r="AO63" s="1"/>
      <c r="AQ63" s="10"/>
    </row>
    <row r="64" spans="1:43">
      <c r="A64" s="18" t="s">
        <v>842</v>
      </c>
      <c r="B64" s="348" t="s">
        <v>11</v>
      </c>
      <c r="E64" s="1">
        <v>2021</v>
      </c>
      <c r="F64" t="s">
        <v>186</v>
      </c>
      <c r="J64" s="1" t="s">
        <v>1687</v>
      </c>
      <c r="K64" s="10">
        <v>711.69999999999936</v>
      </c>
      <c r="L64" s="116"/>
      <c r="M64" s="18" t="s">
        <v>842</v>
      </c>
      <c r="N64" s="35" t="s">
        <v>736</v>
      </c>
      <c r="Q64" s="1">
        <v>2021</v>
      </c>
      <c r="R64" t="s">
        <v>187</v>
      </c>
      <c r="V64" s="1" t="s">
        <v>895</v>
      </c>
      <c r="W64" s="10">
        <v>1140.4000000000015</v>
      </c>
      <c r="X64" s="116"/>
      <c r="Y64" s="18" t="s">
        <v>842</v>
      </c>
      <c r="Z64" s="35" t="s">
        <v>721</v>
      </c>
      <c r="AA64" s="35"/>
      <c r="AC64" s="1">
        <v>2022</v>
      </c>
      <c r="AD64" t="s">
        <v>346</v>
      </c>
      <c r="AH64" s="1" t="s">
        <v>891</v>
      </c>
      <c r="AI64" s="10">
        <v>4377.0499999999993</v>
      </c>
      <c r="AJ64" s="42"/>
      <c r="AM64" s="3"/>
      <c r="AN64" s="3"/>
      <c r="AO64" s="1"/>
      <c r="AQ64" s="10"/>
    </row>
    <row r="65" spans="1:43">
      <c r="A65" s="18" t="s">
        <v>843</v>
      </c>
      <c r="B65" s="51" t="s">
        <v>701</v>
      </c>
      <c r="E65" s="1">
        <v>2019</v>
      </c>
      <c r="F65" t="s">
        <v>188</v>
      </c>
      <c r="J65" s="1" t="s">
        <v>772</v>
      </c>
      <c r="K65" s="10">
        <v>711.65</v>
      </c>
      <c r="L65" s="116"/>
      <c r="M65" s="18" t="s">
        <v>843</v>
      </c>
      <c r="N65" s="219" t="s">
        <v>1560</v>
      </c>
      <c r="Q65" s="1">
        <v>2022</v>
      </c>
      <c r="R65" t="s">
        <v>187</v>
      </c>
      <c r="V65" s="1" t="s">
        <v>882</v>
      </c>
      <c r="W65" s="10">
        <v>1137.5999999999999</v>
      </c>
      <c r="X65" s="116"/>
      <c r="Y65" s="18" t="s">
        <v>843</v>
      </c>
      <c r="Z65" s="348" t="s">
        <v>1890</v>
      </c>
      <c r="AA65" s="35"/>
      <c r="AC65" s="1">
        <v>2022</v>
      </c>
      <c r="AD65" t="s">
        <v>346</v>
      </c>
      <c r="AH65" s="1" t="s">
        <v>895</v>
      </c>
      <c r="AI65" s="10">
        <v>4374.7</v>
      </c>
      <c r="AJ65" s="42"/>
      <c r="AM65" s="3"/>
      <c r="AN65" s="3"/>
      <c r="AO65" s="1"/>
      <c r="AQ65" s="10"/>
    </row>
    <row r="66" spans="1:43">
      <c r="A66" s="18" t="s">
        <v>844</v>
      </c>
      <c r="B66" s="51" t="s">
        <v>720</v>
      </c>
      <c r="E66" s="1">
        <v>2021</v>
      </c>
      <c r="F66" t="s">
        <v>188</v>
      </c>
      <c r="J66" s="1" t="s">
        <v>771</v>
      </c>
      <c r="K66" s="10">
        <v>711.1</v>
      </c>
      <c r="L66" s="116"/>
      <c r="M66" s="18" t="s">
        <v>844</v>
      </c>
      <c r="N66" s="348" t="s">
        <v>736</v>
      </c>
      <c r="Q66" s="1">
        <v>2023</v>
      </c>
      <c r="R66" t="s">
        <v>2029</v>
      </c>
      <c r="V66" s="1" t="s">
        <v>826</v>
      </c>
      <c r="W66" s="10">
        <v>1136.0999999999999</v>
      </c>
      <c r="X66" s="116"/>
      <c r="Y66" s="18" t="s">
        <v>844</v>
      </c>
      <c r="Z66" s="348" t="s">
        <v>1904</v>
      </c>
      <c r="AA66" s="35"/>
      <c r="AC66" s="1">
        <v>2022</v>
      </c>
      <c r="AD66" t="s">
        <v>346</v>
      </c>
      <c r="AH66" s="1" t="s">
        <v>892</v>
      </c>
      <c r="AI66" s="10">
        <v>4371.3500000000004</v>
      </c>
      <c r="AJ66" s="42"/>
      <c r="AM66" s="3"/>
      <c r="AN66" s="3"/>
      <c r="AO66" s="1"/>
      <c r="AQ66" s="10"/>
    </row>
    <row r="67" spans="1:43">
      <c r="A67" s="18" t="s">
        <v>845</v>
      </c>
      <c r="B67" s="35" t="s">
        <v>753</v>
      </c>
      <c r="E67" s="1">
        <v>2023</v>
      </c>
      <c r="F67" t="s">
        <v>188</v>
      </c>
      <c r="J67" s="1" t="s">
        <v>829</v>
      </c>
      <c r="K67" s="10">
        <v>710.80000000000018</v>
      </c>
      <c r="L67" s="116"/>
      <c r="M67" s="18" t="s">
        <v>845</v>
      </c>
      <c r="N67" s="348" t="s">
        <v>6</v>
      </c>
      <c r="Q67" s="1">
        <v>2021</v>
      </c>
      <c r="R67" t="s">
        <v>187</v>
      </c>
      <c r="V67" s="1" t="s">
        <v>892</v>
      </c>
      <c r="W67" s="10">
        <v>1133.0999999999995</v>
      </c>
      <c r="X67" s="116"/>
      <c r="Y67" s="18" t="s">
        <v>845</v>
      </c>
      <c r="Z67" s="35" t="s">
        <v>710</v>
      </c>
      <c r="AA67" s="35"/>
      <c r="AC67" s="1">
        <v>2022</v>
      </c>
      <c r="AD67" t="s">
        <v>346</v>
      </c>
      <c r="AH67" s="1" t="s">
        <v>893</v>
      </c>
      <c r="AI67" s="10">
        <v>4362.9499999999989</v>
      </c>
      <c r="AJ67" s="42"/>
      <c r="AM67" s="3"/>
      <c r="AN67" s="3"/>
      <c r="AO67" s="1"/>
      <c r="AQ67" s="10"/>
    </row>
    <row r="68" spans="1:43">
      <c r="A68" s="18" t="s">
        <v>846</v>
      </c>
      <c r="B68" s="51" t="s">
        <v>142</v>
      </c>
      <c r="E68" s="1">
        <v>2021</v>
      </c>
      <c r="F68" t="s">
        <v>186</v>
      </c>
      <c r="J68" s="1" t="s">
        <v>1688</v>
      </c>
      <c r="K68" s="10">
        <v>710.79999999999927</v>
      </c>
      <c r="L68" s="116"/>
      <c r="M68" s="18" t="s">
        <v>846</v>
      </c>
      <c r="N68" s="51" t="s">
        <v>154</v>
      </c>
      <c r="Q68" s="1">
        <v>2020</v>
      </c>
      <c r="R68" t="s">
        <v>201</v>
      </c>
      <c r="V68" s="1" t="s">
        <v>771</v>
      </c>
      <c r="W68" s="10">
        <v>1132.4000000000001</v>
      </c>
      <c r="X68" s="116"/>
      <c r="Y68" s="18" t="s">
        <v>846</v>
      </c>
      <c r="Z68" s="348" t="s">
        <v>1882</v>
      </c>
      <c r="AA68" s="35"/>
      <c r="AC68" s="1">
        <v>2022</v>
      </c>
      <c r="AD68" t="s">
        <v>203</v>
      </c>
      <c r="AH68" s="1" t="s">
        <v>885</v>
      </c>
      <c r="AI68" s="10">
        <v>4352.8999999999705</v>
      </c>
      <c r="AJ68" s="42"/>
      <c r="AM68" s="3"/>
      <c r="AN68" s="3"/>
      <c r="AO68" s="1"/>
      <c r="AQ68" s="10"/>
    </row>
    <row r="69" spans="1:43">
      <c r="A69" s="18" t="s">
        <v>847</v>
      </c>
      <c r="B69" s="348" t="s">
        <v>6</v>
      </c>
      <c r="E69" s="1">
        <v>2020</v>
      </c>
      <c r="F69" t="s">
        <v>196</v>
      </c>
      <c r="J69" s="1" t="s">
        <v>826</v>
      </c>
      <c r="K69" s="10">
        <v>710.70000000000073</v>
      </c>
      <c r="L69" s="116"/>
      <c r="M69" s="18" t="s">
        <v>847</v>
      </c>
      <c r="N69" s="348" t="s">
        <v>1904</v>
      </c>
      <c r="Q69" s="1">
        <v>2022</v>
      </c>
      <c r="R69" t="s">
        <v>187</v>
      </c>
      <c r="V69" s="1" t="s">
        <v>883</v>
      </c>
      <c r="W69" s="10">
        <v>1130.4999999999995</v>
      </c>
      <c r="X69" s="116"/>
      <c r="Y69" s="18" t="s">
        <v>847</v>
      </c>
      <c r="Z69" s="219" t="s">
        <v>1560</v>
      </c>
      <c r="AA69" s="35"/>
      <c r="AC69" s="1">
        <v>2022</v>
      </c>
      <c r="AD69" t="s">
        <v>203</v>
      </c>
      <c r="AH69" s="1" t="s">
        <v>887</v>
      </c>
      <c r="AI69" s="10">
        <v>4346.9000000000542</v>
      </c>
      <c r="AJ69" s="42"/>
      <c r="AM69" s="3"/>
      <c r="AN69" s="3"/>
      <c r="AO69" s="1"/>
      <c r="AQ69" s="10"/>
    </row>
    <row r="70" spans="1:43">
      <c r="A70" s="18" t="s">
        <v>848</v>
      </c>
      <c r="B70" s="35" t="s">
        <v>2545</v>
      </c>
      <c r="E70" s="1">
        <v>2023</v>
      </c>
      <c r="F70" t="s">
        <v>188</v>
      </c>
      <c r="J70" s="1" t="s">
        <v>830</v>
      </c>
      <c r="K70" s="10">
        <v>710.05000000000109</v>
      </c>
      <c r="L70" s="116"/>
      <c r="M70" s="18" t="s">
        <v>848</v>
      </c>
      <c r="N70" s="35" t="s">
        <v>757</v>
      </c>
      <c r="Q70" s="1">
        <v>2021</v>
      </c>
      <c r="R70" t="s">
        <v>187</v>
      </c>
      <c r="V70" s="1" t="s">
        <v>893</v>
      </c>
      <c r="W70" s="10">
        <v>1129.2999999999997</v>
      </c>
      <c r="X70" s="116"/>
      <c r="Y70" s="18" t="s">
        <v>848</v>
      </c>
      <c r="Z70" s="455" t="s">
        <v>1566</v>
      </c>
      <c r="AA70" s="35"/>
      <c r="AC70" s="1">
        <v>2020</v>
      </c>
      <c r="AD70" t="s">
        <v>203</v>
      </c>
      <c r="AH70" s="1" t="s">
        <v>829</v>
      </c>
      <c r="AI70" s="10">
        <v>4340.899999999996</v>
      </c>
      <c r="AJ70" s="42"/>
      <c r="AM70" s="3"/>
      <c r="AN70" s="3"/>
      <c r="AO70" s="1"/>
      <c r="AQ70" s="10"/>
    </row>
    <row r="71" spans="1:43">
      <c r="A71" s="18" t="s">
        <v>849</v>
      </c>
      <c r="B71" s="35" t="s">
        <v>2545</v>
      </c>
      <c r="E71" s="1">
        <v>2023</v>
      </c>
      <c r="F71" t="s">
        <v>2620</v>
      </c>
      <c r="J71" s="1" t="s">
        <v>772</v>
      </c>
      <c r="K71" s="10">
        <v>707.8</v>
      </c>
      <c r="L71" s="116"/>
      <c r="M71" s="18" t="s">
        <v>849</v>
      </c>
      <c r="N71" s="35" t="s">
        <v>757</v>
      </c>
      <c r="Q71" s="1">
        <v>2022</v>
      </c>
      <c r="R71" t="s">
        <v>187</v>
      </c>
      <c r="V71" s="1" t="s">
        <v>884</v>
      </c>
      <c r="W71" s="10">
        <v>1129.2999999999984</v>
      </c>
      <c r="X71" s="116"/>
      <c r="Y71" s="18" t="s">
        <v>849</v>
      </c>
      <c r="Z71" s="35" t="s">
        <v>747</v>
      </c>
      <c r="AA71" s="35"/>
      <c r="AC71" s="1">
        <v>2022</v>
      </c>
      <c r="AD71" t="s">
        <v>203</v>
      </c>
      <c r="AH71" s="1" t="s">
        <v>886</v>
      </c>
      <c r="AI71" s="10">
        <v>4338.2999999999192</v>
      </c>
      <c r="AJ71" s="42"/>
      <c r="AM71" s="3"/>
      <c r="AN71" s="3"/>
      <c r="AO71" s="1"/>
      <c r="AQ71" s="10"/>
    </row>
    <row r="72" spans="1:43">
      <c r="A72" s="18" t="s">
        <v>850</v>
      </c>
      <c r="B72" s="348" t="s">
        <v>1900</v>
      </c>
      <c r="E72" s="1">
        <v>2023</v>
      </c>
      <c r="F72" t="s">
        <v>2620</v>
      </c>
      <c r="J72" s="1" t="s">
        <v>826</v>
      </c>
      <c r="K72" s="10">
        <v>705.1</v>
      </c>
      <c r="L72" s="116"/>
      <c r="M72" s="18" t="s">
        <v>850</v>
      </c>
      <c r="N72" s="51" t="s">
        <v>155</v>
      </c>
      <c r="Q72" s="1">
        <v>2020</v>
      </c>
      <c r="R72" t="s">
        <v>201</v>
      </c>
      <c r="V72" s="1" t="s">
        <v>772</v>
      </c>
      <c r="W72" s="10">
        <v>1126.2</v>
      </c>
      <c r="X72" s="116"/>
      <c r="Y72" s="18" t="s">
        <v>850</v>
      </c>
      <c r="Z72" s="35" t="s">
        <v>143</v>
      </c>
      <c r="AA72" s="35"/>
      <c r="AC72" s="1">
        <v>2021</v>
      </c>
      <c r="AD72" t="s">
        <v>203</v>
      </c>
      <c r="AH72" s="1" t="s">
        <v>770</v>
      </c>
      <c r="AI72" s="10">
        <v>4336.8999999999996</v>
      </c>
      <c r="AJ72" s="42"/>
      <c r="AM72" s="3"/>
      <c r="AN72" s="3"/>
      <c r="AO72" s="1"/>
      <c r="AQ72" s="10"/>
    </row>
    <row r="73" spans="1:43">
      <c r="A73" s="18" t="s">
        <v>851</v>
      </c>
      <c r="B73" s="35" t="s">
        <v>141</v>
      </c>
      <c r="E73" s="1">
        <v>2020</v>
      </c>
      <c r="F73" t="s">
        <v>196</v>
      </c>
      <c r="J73" s="1" t="s">
        <v>827</v>
      </c>
      <c r="K73" s="10">
        <v>704.99999999999454</v>
      </c>
      <c r="L73" s="116"/>
      <c r="M73" s="18" t="s">
        <v>851</v>
      </c>
      <c r="N73" s="348" t="s">
        <v>1901</v>
      </c>
      <c r="Q73" s="1">
        <v>2023</v>
      </c>
      <c r="R73" t="s">
        <v>202</v>
      </c>
      <c r="V73" s="1" t="s">
        <v>886</v>
      </c>
      <c r="W73" s="10">
        <v>1123.8000000000011</v>
      </c>
      <c r="X73" s="116"/>
      <c r="Y73" s="18" t="s">
        <v>851</v>
      </c>
      <c r="Z73" s="35" t="s">
        <v>703</v>
      </c>
      <c r="AA73" s="35"/>
      <c r="AC73" s="1">
        <v>2020</v>
      </c>
      <c r="AD73" t="s">
        <v>203</v>
      </c>
      <c r="AH73" s="1" t="s">
        <v>830</v>
      </c>
      <c r="AI73" s="10">
        <v>4325.7499999999991</v>
      </c>
      <c r="AJ73" s="42"/>
      <c r="AM73" s="3"/>
      <c r="AN73" s="3"/>
      <c r="AO73" s="1"/>
      <c r="AQ73" s="10"/>
    </row>
    <row r="74" spans="1:43">
      <c r="A74" s="18" t="s">
        <v>852</v>
      </c>
      <c r="B74" s="51" t="s">
        <v>6</v>
      </c>
      <c r="E74" s="1">
        <v>2016</v>
      </c>
      <c r="F74" t="s">
        <v>189</v>
      </c>
      <c r="J74" s="1" t="s">
        <v>770</v>
      </c>
      <c r="K74" s="10">
        <v>703.8</v>
      </c>
      <c r="L74" s="116"/>
      <c r="M74" s="18" t="s">
        <v>852</v>
      </c>
      <c r="N74" s="348" t="s">
        <v>23</v>
      </c>
      <c r="Q74" s="1">
        <v>2021</v>
      </c>
      <c r="R74" t="s">
        <v>187</v>
      </c>
      <c r="V74" s="1" t="s">
        <v>894</v>
      </c>
      <c r="W74" s="10">
        <v>1121.6500000000001</v>
      </c>
      <c r="X74" s="116"/>
      <c r="Y74" s="18" t="s">
        <v>852</v>
      </c>
      <c r="Z74" s="515" t="s">
        <v>690</v>
      </c>
      <c r="AA74" s="515"/>
      <c r="AC74" s="1">
        <v>2023</v>
      </c>
      <c r="AD74" t="s">
        <v>346</v>
      </c>
      <c r="AH74" s="1" t="s">
        <v>828</v>
      </c>
      <c r="AI74" s="10">
        <v>4317.3500000000004</v>
      </c>
      <c r="AJ74" s="42"/>
      <c r="AM74" s="3"/>
      <c r="AN74" s="3"/>
      <c r="AO74" s="1"/>
      <c r="AQ74" s="10"/>
    </row>
    <row r="75" spans="1:43">
      <c r="A75" s="18" t="s">
        <v>853</v>
      </c>
      <c r="B75" s="51" t="s">
        <v>21</v>
      </c>
      <c r="E75" s="1">
        <v>2021</v>
      </c>
      <c r="F75" t="s">
        <v>212</v>
      </c>
      <c r="J75" s="1" t="s">
        <v>771</v>
      </c>
      <c r="K75" s="10">
        <v>702.7</v>
      </c>
      <c r="L75" s="116"/>
      <c r="M75" s="18" t="s">
        <v>853</v>
      </c>
      <c r="N75" s="348" t="s">
        <v>11</v>
      </c>
      <c r="Q75" s="1">
        <v>2021</v>
      </c>
      <c r="R75" t="s">
        <v>187</v>
      </c>
      <c r="V75" s="1" t="s">
        <v>1678</v>
      </c>
      <c r="W75" s="10">
        <v>1119.2999999999997</v>
      </c>
      <c r="X75" s="116"/>
      <c r="Y75" s="18" t="s">
        <v>853</v>
      </c>
      <c r="Z75" s="35" t="s">
        <v>142</v>
      </c>
      <c r="AA75" s="35"/>
      <c r="AB75" s="1"/>
      <c r="AC75" s="1">
        <v>2018</v>
      </c>
      <c r="AD75" t="s">
        <v>203</v>
      </c>
      <c r="AH75" s="1" t="s">
        <v>828</v>
      </c>
      <c r="AI75" s="10">
        <v>4294.7000000000044</v>
      </c>
      <c r="AJ75" s="42"/>
      <c r="AM75" s="3"/>
      <c r="AN75" s="3"/>
      <c r="AO75" s="1"/>
      <c r="AQ75" s="10"/>
    </row>
    <row r="76" spans="1:43">
      <c r="A76" s="18" t="s">
        <v>854</v>
      </c>
      <c r="B76" s="35" t="s">
        <v>728</v>
      </c>
      <c r="E76" s="1">
        <v>2023</v>
      </c>
      <c r="F76" t="s">
        <v>188</v>
      </c>
      <c r="J76" s="1" t="s">
        <v>831</v>
      </c>
      <c r="K76" s="10">
        <v>700.39999999999964</v>
      </c>
      <c r="L76" s="116"/>
      <c r="M76" s="18" t="s">
        <v>854</v>
      </c>
      <c r="N76" s="348" t="s">
        <v>1891</v>
      </c>
      <c r="Q76" s="1">
        <v>2023</v>
      </c>
      <c r="R76" t="s">
        <v>202</v>
      </c>
      <c r="V76" s="1" t="s">
        <v>888</v>
      </c>
      <c r="W76" s="10">
        <v>1115.4000000000033</v>
      </c>
      <c r="X76" s="116"/>
      <c r="Y76" s="18" t="s">
        <v>854</v>
      </c>
      <c r="Z76" s="35" t="s">
        <v>757</v>
      </c>
      <c r="AA76" s="35"/>
      <c r="AC76" s="1">
        <v>2022</v>
      </c>
      <c r="AD76" t="s">
        <v>203</v>
      </c>
      <c r="AH76" s="1" t="s">
        <v>888</v>
      </c>
      <c r="AI76" s="10">
        <v>4293.0999999999985</v>
      </c>
      <c r="AJ76" s="42"/>
      <c r="AM76" s="3"/>
      <c r="AN76" s="3"/>
      <c r="AO76" s="1"/>
      <c r="AQ76" s="10"/>
    </row>
    <row r="77" spans="1:43">
      <c r="A77" s="18" t="s">
        <v>855</v>
      </c>
      <c r="B77" s="35" t="s">
        <v>1553</v>
      </c>
      <c r="E77" s="1">
        <v>2021</v>
      </c>
      <c r="F77" t="s">
        <v>196</v>
      </c>
      <c r="J77" s="1" t="s">
        <v>770</v>
      </c>
      <c r="K77" s="10">
        <v>700</v>
      </c>
      <c r="L77" s="116"/>
      <c r="M77" s="18" t="s">
        <v>855</v>
      </c>
      <c r="N77" s="219" t="s">
        <v>1563</v>
      </c>
      <c r="Q77" s="1">
        <v>2021</v>
      </c>
      <c r="R77" t="s">
        <v>195</v>
      </c>
      <c r="V77" s="1" t="s">
        <v>771</v>
      </c>
      <c r="W77" s="10">
        <v>1115.2</v>
      </c>
      <c r="X77" s="116"/>
      <c r="Y77" s="18" t="s">
        <v>855</v>
      </c>
      <c r="Z77" s="35" t="s">
        <v>690</v>
      </c>
      <c r="AA77" s="35"/>
      <c r="AC77" s="1">
        <v>2023</v>
      </c>
      <c r="AD77" t="s">
        <v>203</v>
      </c>
      <c r="AH77" s="1" t="s">
        <v>882</v>
      </c>
      <c r="AI77" s="10">
        <v>4291.9000000000087</v>
      </c>
      <c r="AJ77" s="42"/>
      <c r="AM77" s="3"/>
      <c r="AN77" s="3"/>
      <c r="AO77" s="1"/>
      <c r="AQ77" s="10"/>
    </row>
    <row r="78" spans="1:43">
      <c r="A78" s="18" t="s">
        <v>856</v>
      </c>
      <c r="B78" s="51" t="s">
        <v>153</v>
      </c>
      <c r="E78" s="1">
        <v>2019</v>
      </c>
      <c r="F78" t="s">
        <v>2030</v>
      </c>
      <c r="J78" s="1" t="s">
        <v>770</v>
      </c>
      <c r="K78" s="10">
        <v>699.5</v>
      </c>
      <c r="L78" s="116"/>
      <c r="M78" s="18" t="s">
        <v>856</v>
      </c>
      <c r="N78" s="35" t="s">
        <v>710</v>
      </c>
      <c r="Q78" s="1">
        <v>2022</v>
      </c>
      <c r="R78" t="s">
        <v>187</v>
      </c>
      <c r="V78" s="1" t="s">
        <v>885</v>
      </c>
      <c r="W78" s="10">
        <v>1114.7999999999988</v>
      </c>
      <c r="X78" s="116"/>
      <c r="Y78" s="18" t="s">
        <v>856</v>
      </c>
      <c r="Z78" s="219" t="s">
        <v>1566</v>
      </c>
      <c r="AA78" s="35"/>
      <c r="AC78" s="1">
        <v>2022</v>
      </c>
      <c r="AD78" t="s">
        <v>203</v>
      </c>
      <c r="AH78" s="1" t="s">
        <v>889</v>
      </c>
      <c r="AI78" s="10">
        <v>4291.6499999999342</v>
      </c>
      <c r="AJ78" s="42"/>
      <c r="AM78" s="3"/>
      <c r="AN78" s="3"/>
      <c r="AO78" s="1"/>
      <c r="AQ78" s="10"/>
    </row>
    <row r="79" spans="1:43">
      <c r="A79" s="18" t="s">
        <v>857</v>
      </c>
      <c r="B79" s="35" t="s">
        <v>2557</v>
      </c>
      <c r="E79" s="1">
        <v>2023</v>
      </c>
      <c r="F79" t="s">
        <v>188</v>
      </c>
      <c r="J79" s="1" t="s">
        <v>832</v>
      </c>
      <c r="K79" s="10">
        <v>697.30000000000109</v>
      </c>
      <c r="L79" s="116"/>
      <c r="M79" s="18" t="s">
        <v>857</v>
      </c>
      <c r="N79" s="35" t="s">
        <v>155</v>
      </c>
      <c r="Q79" s="1">
        <v>2021</v>
      </c>
      <c r="R79" t="s">
        <v>187</v>
      </c>
      <c r="V79" s="1" t="s">
        <v>1679</v>
      </c>
      <c r="W79" s="10">
        <v>1114.5999999999999</v>
      </c>
      <c r="X79" s="116"/>
      <c r="Y79" s="18" t="s">
        <v>857</v>
      </c>
      <c r="Z79" s="515" t="s">
        <v>37</v>
      </c>
      <c r="AA79" s="515"/>
      <c r="AC79" s="1">
        <v>2023</v>
      </c>
      <c r="AD79" t="s">
        <v>346</v>
      </c>
      <c r="AH79" s="1" t="s">
        <v>829</v>
      </c>
      <c r="AI79" s="10">
        <v>4290.2</v>
      </c>
      <c r="AJ79" s="42"/>
      <c r="AM79" s="3"/>
      <c r="AN79" s="3"/>
      <c r="AO79" s="1"/>
      <c r="AQ79" s="10"/>
    </row>
    <row r="80" spans="1:43">
      <c r="A80" s="18" t="s">
        <v>858</v>
      </c>
      <c r="B80" s="348" t="s">
        <v>155</v>
      </c>
      <c r="E80" s="1">
        <v>2021</v>
      </c>
      <c r="F80" t="s">
        <v>212</v>
      </c>
      <c r="J80" s="1" t="s">
        <v>772</v>
      </c>
      <c r="K80" s="10">
        <v>697.1</v>
      </c>
      <c r="L80" s="116"/>
      <c r="M80" s="18" t="s">
        <v>858</v>
      </c>
      <c r="N80" s="348" t="s">
        <v>1902</v>
      </c>
      <c r="Q80" s="1">
        <v>2023</v>
      </c>
      <c r="R80" t="s">
        <v>175</v>
      </c>
      <c r="V80" s="1" t="s">
        <v>827</v>
      </c>
      <c r="W80" s="10">
        <v>1112.2000000000003</v>
      </c>
      <c r="X80" s="116"/>
      <c r="Y80" s="18" t="s">
        <v>858</v>
      </c>
      <c r="Z80" s="35" t="s">
        <v>690</v>
      </c>
      <c r="AA80" s="35"/>
      <c r="AC80" s="1">
        <v>2020</v>
      </c>
      <c r="AD80" t="s">
        <v>203</v>
      </c>
      <c r="AH80" s="1" t="s">
        <v>831</v>
      </c>
      <c r="AI80" s="10">
        <v>4282.4999999999973</v>
      </c>
      <c r="AJ80" s="42"/>
      <c r="AM80" s="3"/>
      <c r="AN80" s="3"/>
      <c r="AO80" s="1"/>
      <c r="AQ80" s="10"/>
    </row>
    <row r="81" spans="1:43">
      <c r="A81" s="18" t="s">
        <v>859</v>
      </c>
      <c r="B81" s="348" t="s">
        <v>1900</v>
      </c>
      <c r="E81" s="1">
        <v>2023</v>
      </c>
      <c r="F81" t="s">
        <v>188</v>
      </c>
      <c r="J81" s="1" t="s">
        <v>882</v>
      </c>
      <c r="K81" s="10">
        <v>696.10000000000036</v>
      </c>
      <c r="L81" s="116"/>
      <c r="M81" s="18" t="s">
        <v>859</v>
      </c>
      <c r="N81" s="35" t="s">
        <v>719</v>
      </c>
      <c r="Q81" s="1">
        <v>2022</v>
      </c>
      <c r="R81" t="s">
        <v>187</v>
      </c>
      <c r="V81" s="1" t="s">
        <v>887</v>
      </c>
      <c r="W81" s="10">
        <v>1110.9999999999982</v>
      </c>
      <c r="X81" s="116"/>
      <c r="Y81" s="18" t="s">
        <v>859</v>
      </c>
      <c r="Z81" s="35" t="s">
        <v>757</v>
      </c>
      <c r="AA81" s="35"/>
      <c r="AC81" s="1">
        <v>2020</v>
      </c>
      <c r="AD81" t="s">
        <v>203</v>
      </c>
      <c r="AH81" s="1" t="s">
        <v>832</v>
      </c>
      <c r="AI81" s="10">
        <v>4280.3999999999969</v>
      </c>
      <c r="AJ81" s="42"/>
      <c r="AM81" s="3"/>
      <c r="AN81" s="3"/>
      <c r="AO81" s="1"/>
      <c r="AQ81" s="10"/>
    </row>
    <row r="82" spans="1:43">
      <c r="A82" s="18" t="s">
        <v>860</v>
      </c>
      <c r="B82" s="51" t="s">
        <v>753</v>
      </c>
      <c r="E82" s="1">
        <v>2019</v>
      </c>
      <c r="F82" t="s">
        <v>212</v>
      </c>
      <c r="J82" s="1" t="s">
        <v>770</v>
      </c>
      <c r="K82" s="10">
        <v>695.6</v>
      </c>
      <c r="L82" s="116"/>
      <c r="M82" s="18" t="s">
        <v>860</v>
      </c>
      <c r="N82" s="35" t="s">
        <v>143</v>
      </c>
      <c r="Q82" s="1">
        <v>2021</v>
      </c>
      <c r="R82" t="s">
        <v>195</v>
      </c>
      <c r="V82" s="1" t="s">
        <v>772</v>
      </c>
      <c r="W82" s="10">
        <v>1108.0999999999999</v>
      </c>
      <c r="X82" s="116"/>
      <c r="Y82" s="18" t="s">
        <v>860</v>
      </c>
      <c r="Z82" s="35" t="s">
        <v>719</v>
      </c>
      <c r="AA82" s="35"/>
      <c r="AC82" s="1">
        <v>2023</v>
      </c>
      <c r="AD82" t="s">
        <v>203</v>
      </c>
      <c r="AH82" s="1" t="s">
        <v>883</v>
      </c>
      <c r="AI82" s="10">
        <v>4250.8500000000004</v>
      </c>
      <c r="AJ82" s="42"/>
      <c r="AM82" s="3"/>
      <c r="AN82" s="3"/>
      <c r="AO82" s="1"/>
      <c r="AQ82" s="10"/>
    </row>
    <row r="83" spans="1:43">
      <c r="A83" s="18" t="s">
        <v>861</v>
      </c>
      <c r="B83" s="35" t="s">
        <v>710</v>
      </c>
      <c r="E83" s="1">
        <v>2023</v>
      </c>
      <c r="F83" t="s">
        <v>212</v>
      </c>
      <c r="J83" s="1" t="s">
        <v>826</v>
      </c>
      <c r="K83" s="10">
        <v>694.3</v>
      </c>
      <c r="L83" s="116"/>
      <c r="M83" s="18" t="s">
        <v>861</v>
      </c>
      <c r="N83" s="348" t="s">
        <v>154</v>
      </c>
      <c r="Q83" s="1">
        <v>2023</v>
      </c>
      <c r="R83" t="s">
        <v>2029</v>
      </c>
      <c r="V83" s="1" t="s">
        <v>827</v>
      </c>
      <c r="W83" s="10">
        <v>1107.5999999999999</v>
      </c>
      <c r="X83" s="116"/>
      <c r="Y83" s="18" t="s">
        <v>861</v>
      </c>
      <c r="Z83" s="35" t="s">
        <v>2557</v>
      </c>
      <c r="AA83" s="35"/>
      <c r="AC83" s="1">
        <v>2023</v>
      </c>
      <c r="AD83" t="s">
        <v>203</v>
      </c>
      <c r="AH83" s="1" t="s">
        <v>884</v>
      </c>
      <c r="AI83" s="10">
        <v>4246.5500000000084</v>
      </c>
      <c r="AJ83" s="42"/>
      <c r="AM83" s="3"/>
      <c r="AN83" s="3"/>
      <c r="AO83" s="1"/>
      <c r="AQ83" s="10"/>
    </row>
    <row r="84" spans="1:43">
      <c r="A84" s="18" t="s">
        <v>862</v>
      </c>
      <c r="B84" s="35" t="s">
        <v>180</v>
      </c>
      <c r="E84" s="1">
        <v>2023</v>
      </c>
      <c r="F84" t="s">
        <v>212</v>
      </c>
      <c r="J84" s="1" t="s">
        <v>827</v>
      </c>
      <c r="K84" s="10">
        <v>693.5</v>
      </c>
      <c r="L84" s="116"/>
      <c r="M84" s="18" t="s">
        <v>862</v>
      </c>
      <c r="N84" s="219" t="s">
        <v>1553</v>
      </c>
      <c r="Q84" s="1">
        <v>2021</v>
      </c>
      <c r="R84" t="s">
        <v>187</v>
      </c>
      <c r="V84" s="1" t="s">
        <v>1680</v>
      </c>
      <c r="W84" s="10">
        <v>1105.2999999999988</v>
      </c>
      <c r="X84" s="116"/>
      <c r="Y84" s="18" t="s">
        <v>862</v>
      </c>
      <c r="Z84" s="455" t="s">
        <v>1547</v>
      </c>
      <c r="AA84" s="35"/>
      <c r="AC84" s="1">
        <v>2020</v>
      </c>
      <c r="AD84" t="s">
        <v>203</v>
      </c>
      <c r="AH84" s="1" t="s">
        <v>882</v>
      </c>
      <c r="AI84" s="10">
        <v>4226.1000000000022</v>
      </c>
      <c r="AJ84" s="42"/>
      <c r="AM84" s="3"/>
      <c r="AN84" s="3"/>
      <c r="AO84" s="1"/>
      <c r="AQ84" s="10"/>
    </row>
    <row r="85" spans="1:43">
      <c r="A85" s="18" t="s">
        <v>863</v>
      </c>
      <c r="B85" s="35" t="s">
        <v>703</v>
      </c>
      <c r="E85" s="1">
        <v>2023</v>
      </c>
      <c r="F85" t="s">
        <v>212</v>
      </c>
      <c r="J85" s="1" t="s">
        <v>828</v>
      </c>
      <c r="K85" s="10">
        <v>692.4</v>
      </c>
      <c r="L85" s="116"/>
      <c r="M85" s="18" t="s">
        <v>863</v>
      </c>
      <c r="N85" s="35" t="s">
        <v>745</v>
      </c>
      <c r="Q85" s="1">
        <v>2021</v>
      </c>
      <c r="R85" t="s">
        <v>187</v>
      </c>
      <c r="V85" s="1" t="s">
        <v>1681</v>
      </c>
      <c r="W85" s="10">
        <v>1101.9500000000003</v>
      </c>
      <c r="X85" s="116"/>
      <c r="Y85" s="18" t="s">
        <v>863</v>
      </c>
      <c r="Z85" s="35" t="s">
        <v>21</v>
      </c>
      <c r="AA85" s="35"/>
      <c r="AC85" s="1">
        <v>2023</v>
      </c>
      <c r="AD85" t="s">
        <v>203</v>
      </c>
      <c r="AH85" s="1" t="s">
        <v>885</v>
      </c>
      <c r="AI85" s="10">
        <v>4223.6499999999978</v>
      </c>
      <c r="AJ85" s="42"/>
      <c r="AM85" s="3"/>
      <c r="AN85" s="3"/>
      <c r="AO85" s="1"/>
      <c r="AQ85" s="10"/>
    </row>
    <row r="86" spans="1:43">
      <c r="A86" s="18" t="s">
        <v>864</v>
      </c>
      <c r="B86" s="35" t="s">
        <v>2568</v>
      </c>
      <c r="E86" s="1">
        <v>2023</v>
      </c>
      <c r="F86" t="s">
        <v>188</v>
      </c>
      <c r="J86" s="1" t="s">
        <v>883</v>
      </c>
      <c r="K86" s="10">
        <v>690.55000000000018</v>
      </c>
      <c r="L86" s="116"/>
      <c r="M86" s="18" t="s">
        <v>864</v>
      </c>
      <c r="N86" s="348" t="s">
        <v>27</v>
      </c>
      <c r="Q86" s="1">
        <v>2021</v>
      </c>
      <c r="R86" t="s">
        <v>187</v>
      </c>
      <c r="V86" s="1" t="s">
        <v>1682</v>
      </c>
      <c r="W86" s="10">
        <v>1096.5999999999981</v>
      </c>
      <c r="X86" s="116"/>
      <c r="Y86" s="18" t="s">
        <v>864</v>
      </c>
      <c r="Z86" s="348" t="s">
        <v>31</v>
      </c>
      <c r="AA86" s="35"/>
      <c r="AC86" s="1">
        <v>2022</v>
      </c>
      <c r="AD86" t="s">
        <v>203</v>
      </c>
      <c r="AH86" s="1" t="s">
        <v>890</v>
      </c>
      <c r="AI86" s="10">
        <v>4218.3000000000593</v>
      </c>
      <c r="AJ86" s="42"/>
      <c r="AM86" s="3"/>
      <c r="AN86" s="3"/>
      <c r="AO86" s="1"/>
      <c r="AQ86" s="10"/>
    </row>
    <row r="87" spans="1:43">
      <c r="A87" s="18" t="s">
        <v>865</v>
      </c>
      <c r="B87" s="51" t="s">
        <v>2556</v>
      </c>
      <c r="E87" s="1">
        <v>2023</v>
      </c>
      <c r="F87" t="s">
        <v>2620</v>
      </c>
      <c r="J87" s="1" t="s">
        <v>827</v>
      </c>
      <c r="K87" s="10">
        <v>690</v>
      </c>
      <c r="L87" s="116"/>
      <c r="M87" s="18" t="s">
        <v>865</v>
      </c>
      <c r="N87" s="35" t="s">
        <v>141</v>
      </c>
      <c r="Q87" s="1">
        <v>2023</v>
      </c>
      <c r="R87" t="s">
        <v>202</v>
      </c>
      <c r="V87" s="1" t="s">
        <v>889</v>
      </c>
      <c r="W87" s="10">
        <v>1096.1999999999989</v>
      </c>
      <c r="X87" s="116"/>
      <c r="Y87" s="18" t="s">
        <v>865</v>
      </c>
      <c r="Z87" s="348" t="s">
        <v>9</v>
      </c>
      <c r="AA87" s="35"/>
      <c r="AC87" s="1">
        <v>2023</v>
      </c>
      <c r="AD87" t="s">
        <v>203</v>
      </c>
      <c r="AH87" s="1" t="s">
        <v>887</v>
      </c>
      <c r="AI87" s="10">
        <v>4214.3499999999949</v>
      </c>
      <c r="AJ87" s="42"/>
      <c r="AM87" s="3"/>
      <c r="AN87" s="3"/>
      <c r="AO87" s="1"/>
      <c r="AQ87" s="10"/>
    </row>
    <row r="88" spans="1:43">
      <c r="A88" s="18" t="s">
        <v>866</v>
      </c>
      <c r="B88" s="35" t="s">
        <v>706</v>
      </c>
      <c r="E88" s="1">
        <v>2021</v>
      </c>
      <c r="F88" t="s">
        <v>186</v>
      </c>
      <c r="J88" s="1" t="s">
        <v>1689</v>
      </c>
      <c r="K88" s="10">
        <v>688.30000000000018</v>
      </c>
      <c r="L88" s="116"/>
      <c r="M88" s="18" t="s">
        <v>866</v>
      </c>
      <c r="N88" s="51" t="s">
        <v>1904</v>
      </c>
      <c r="Q88" s="1">
        <v>2022</v>
      </c>
      <c r="R88" t="s">
        <v>195</v>
      </c>
      <c r="V88" s="1" t="s">
        <v>770</v>
      </c>
      <c r="W88" s="10">
        <v>1094.3499999999999</v>
      </c>
      <c r="X88" s="116"/>
      <c r="Y88" s="18" t="s">
        <v>866</v>
      </c>
      <c r="Z88" s="348" t="s">
        <v>1900</v>
      </c>
      <c r="AA88" s="35"/>
      <c r="AC88" s="1">
        <v>2023</v>
      </c>
      <c r="AD88" t="s">
        <v>203</v>
      </c>
      <c r="AH88" s="1" t="s">
        <v>886</v>
      </c>
      <c r="AI88" s="10">
        <v>4213.5</v>
      </c>
      <c r="AJ88" s="42"/>
      <c r="AM88" s="3"/>
      <c r="AN88" s="3"/>
      <c r="AO88" s="1"/>
      <c r="AQ88" s="10"/>
    </row>
    <row r="89" spans="1:43">
      <c r="A89" s="18" t="s">
        <v>867</v>
      </c>
      <c r="B89" s="51" t="s">
        <v>2549</v>
      </c>
      <c r="E89" s="1">
        <v>2023</v>
      </c>
      <c r="F89" t="s">
        <v>193</v>
      </c>
      <c r="J89" s="1" t="s">
        <v>772</v>
      </c>
      <c r="K89" s="10">
        <v>687.5</v>
      </c>
      <c r="L89" s="116"/>
      <c r="M89" s="18" t="s">
        <v>867</v>
      </c>
      <c r="N89" s="35" t="s">
        <v>154</v>
      </c>
      <c r="Q89" s="1">
        <v>2021</v>
      </c>
      <c r="R89" t="s">
        <v>175</v>
      </c>
      <c r="V89" s="1" t="s">
        <v>770</v>
      </c>
      <c r="W89" s="10">
        <v>1093.7000000000003</v>
      </c>
      <c r="X89" s="116"/>
      <c r="Y89" s="18" t="s">
        <v>867</v>
      </c>
      <c r="Z89" s="35" t="s">
        <v>153</v>
      </c>
      <c r="AA89" s="35"/>
      <c r="AC89" s="1">
        <v>2020</v>
      </c>
      <c r="AD89" t="s">
        <v>203</v>
      </c>
      <c r="AH89" s="1" t="s">
        <v>883</v>
      </c>
      <c r="AI89" s="10">
        <v>4205.9999999999982</v>
      </c>
      <c r="AJ89" s="42"/>
      <c r="AM89" s="3"/>
      <c r="AN89" s="3"/>
      <c r="AO89" s="1"/>
      <c r="AQ89" s="10"/>
    </row>
    <row r="90" spans="1:43">
      <c r="A90" s="18" t="s">
        <v>868</v>
      </c>
      <c r="B90" s="348" t="s">
        <v>1890</v>
      </c>
      <c r="E90" s="1">
        <v>2021</v>
      </c>
      <c r="F90" t="s">
        <v>186</v>
      </c>
      <c r="J90" s="1" t="s">
        <v>1690</v>
      </c>
      <c r="K90" s="10">
        <v>686.30000000000007</v>
      </c>
      <c r="L90" s="116"/>
      <c r="M90" s="18" t="s">
        <v>868</v>
      </c>
      <c r="N90" s="51" t="s">
        <v>21</v>
      </c>
      <c r="Q90" s="1">
        <v>2022</v>
      </c>
      <c r="R90" t="s">
        <v>187</v>
      </c>
      <c r="V90" s="1" t="s">
        <v>886</v>
      </c>
      <c r="W90" s="10">
        <v>1092.5999999999976</v>
      </c>
      <c r="X90" s="116"/>
      <c r="Y90" s="18" t="s">
        <v>868</v>
      </c>
      <c r="Z90" s="35" t="s">
        <v>143</v>
      </c>
      <c r="AA90" s="35"/>
      <c r="AB90" s="1"/>
      <c r="AC90" s="1">
        <v>2017</v>
      </c>
      <c r="AD90" t="s">
        <v>199</v>
      </c>
      <c r="AH90" s="1" t="s">
        <v>772</v>
      </c>
      <c r="AI90" s="10">
        <v>4200.5000000000036</v>
      </c>
      <c r="AJ90" s="42"/>
      <c r="AM90" s="3"/>
      <c r="AN90" s="3"/>
      <c r="AO90" s="1"/>
      <c r="AQ90" s="10"/>
    </row>
    <row r="91" spans="1:43">
      <c r="A91" s="18" t="s">
        <v>869</v>
      </c>
      <c r="B91" s="234" t="s">
        <v>1898</v>
      </c>
      <c r="E91" s="1">
        <v>2023</v>
      </c>
      <c r="F91" t="s">
        <v>192</v>
      </c>
      <c r="J91" s="1" t="s">
        <v>829</v>
      </c>
      <c r="K91" s="10">
        <v>685.3</v>
      </c>
      <c r="L91" s="116"/>
      <c r="M91" s="18" t="s">
        <v>869</v>
      </c>
      <c r="N91" s="348" t="s">
        <v>1886</v>
      </c>
      <c r="Q91" s="1">
        <v>2021</v>
      </c>
      <c r="R91" t="s">
        <v>187</v>
      </c>
      <c r="V91" s="1" t="s">
        <v>1683</v>
      </c>
      <c r="W91" s="10">
        <v>1092.4999999999995</v>
      </c>
      <c r="X91" s="116"/>
      <c r="Y91" s="18" t="s">
        <v>869</v>
      </c>
      <c r="Z91" s="219" t="s">
        <v>153</v>
      </c>
      <c r="AA91" s="35"/>
      <c r="AC91" s="1">
        <v>2019</v>
      </c>
      <c r="AD91" t="s">
        <v>203</v>
      </c>
      <c r="AH91" s="1" t="s">
        <v>770</v>
      </c>
      <c r="AI91" s="10">
        <v>4199.1000000000004</v>
      </c>
      <c r="AJ91" s="42"/>
      <c r="AM91" s="3"/>
      <c r="AN91" s="3"/>
      <c r="AO91" s="1"/>
      <c r="AQ91" s="10"/>
    </row>
    <row r="92" spans="1:43">
      <c r="A92" s="18" t="s">
        <v>870</v>
      </c>
      <c r="B92" s="35" t="s">
        <v>153</v>
      </c>
      <c r="E92" s="1">
        <v>2020</v>
      </c>
      <c r="F92" t="s">
        <v>196</v>
      </c>
      <c r="J92" s="1" t="s">
        <v>828</v>
      </c>
      <c r="K92" s="10">
        <v>685.19999999999891</v>
      </c>
      <c r="L92" s="116"/>
      <c r="M92" s="18" t="s">
        <v>870</v>
      </c>
      <c r="N92" s="35" t="s">
        <v>710</v>
      </c>
      <c r="Q92" s="1">
        <v>2021</v>
      </c>
      <c r="R92" t="s">
        <v>187</v>
      </c>
      <c r="V92" s="1" t="s">
        <v>1684</v>
      </c>
      <c r="W92" s="10">
        <v>1090.1000000000004</v>
      </c>
      <c r="X92" s="116"/>
      <c r="Y92" s="18" t="s">
        <v>870</v>
      </c>
      <c r="Z92" s="51" t="s">
        <v>21</v>
      </c>
      <c r="AA92" s="35"/>
      <c r="AC92" s="1">
        <v>2020</v>
      </c>
      <c r="AD92" t="s">
        <v>203</v>
      </c>
      <c r="AH92" s="1" t="s">
        <v>884</v>
      </c>
      <c r="AI92" s="10">
        <v>4198.3999999999996</v>
      </c>
      <c r="AJ92" s="42"/>
      <c r="AM92" s="3"/>
      <c r="AN92" s="3"/>
      <c r="AO92" s="1"/>
      <c r="AQ92" s="10"/>
    </row>
    <row r="93" spans="1:43">
      <c r="A93" s="18" t="s">
        <v>871</v>
      </c>
      <c r="B93" s="51" t="s">
        <v>15</v>
      </c>
      <c r="E93" s="1">
        <v>2017</v>
      </c>
      <c r="F93" t="s">
        <v>188</v>
      </c>
      <c r="J93" s="1" t="s">
        <v>771</v>
      </c>
      <c r="K93" s="10">
        <v>684.2</v>
      </c>
      <c r="L93" s="116"/>
      <c r="M93" s="18" t="s">
        <v>871</v>
      </c>
      <c r="N93" s="51" t="s">
        <v>155</v>
      </c>
      <c r="Q93" s="1">
        <v>2023</v>
      </c>
      <c r="R93" t="s">
        <v>175</v>
      </c>
      <c r="V93" s="1" t="s">
        <v>828</v>
      </c>
      <c r="W93" s="10">
        <v>1089.4999999999995</v>
      </c>
      <c r="X93" s="116"/>
      <c r="Y93" s="18" t="s">
        <v>871</v>
      </c>
      <c r="Z93" s="35" t="s">
        <v>736</v>
      </c>
      <c r="AA93" s="35"/>
      <c r="AC93" s="1">
        <v>2022</v>
      </c>
      <c r="AD93" t="s">
        <v>203</v>
      </c>
      <c r="AH93" s="1" t="s">
        <v>891</v>
      </c>
      <c r="AI93" s="10">
        <v>4194.4000000001415</v>
      </c>
      <c r="AJ93" s="42"/>
      <c r="AM93" s="3"/>
      <c r="AN93" s="3"/>
      <c r="AO93" s="1"/>
      <c r="AQ93" s="10"/>
    </row>
    <row r="94" spans="1:43">
      <c r="A94" s="18" t="s">
        <v>872</v>
      </c>
      <c r="B94" s="51" t="s">
        <v>31</v>
      </c>
      <c r="E94" s="1">
        <v>2016</v>
      </c>
      <c r="F94" t="s">
        <v>192</v>
      </c>
      <c r="J94" s="1" t="s">
        <v>770</v>
      </c>
      <c r="K94" s="10">
        <v>683.3</v>
      </c>
      <c r="L94" s="116"/>
      <c r="M94" s="18" t="s">
        <v>872</v>
      </c>
      <c r="N94" s="51" t="s">
        <v>706</v>
      </c>
      <c r="Q94" s="1">
        <v>2020</v>
      </c>
      <c r="R94" t="s">
        <v>201</v>
      </c>
      <c r="V94" s="1" t="s">
        <v>826</v>
      </c>
      <c r="W94" s="10">
        <v>1088.5999999999999</v>
      </c>
      <c r="X94" s="116"/>
      <c r="Y94" s="18" t="s">
        <v>872</v>
      </c>
      <c r="Z94" s="515" t="s">
        <v>31</v>
      </c>
      <c r="AA94" s="515"/>
      <c r="AC94" s="1">
        <v>2023</v>
      </c>
      <c r="AD94" t="s">
        <v>346</v>
      </c>
      <c r="AH94" s="1" t="s">
        <v>830</v>
      </c>
      <c r="AI94" s="10">
        <v>4188.6000000000004</v>
      </c>
      <c r="AJ94" s="42"/>
      <c r="AM94" s="3"/>
      <c r="AN94" s="3"/>
      <c r="AO94" s="1"/>
      <c r="AQ94" s="10"/>
    </row>
    <row r="95" spans="1:43">
      <c r="A95" s="18" t="s">
        <v>873</v>
      </c>
      <c r="B95" s="51" t="s">
        <v>9</v>
      </c>
      <c r="E95" s="1">
        <v>2019</v>
      </c>
      <c r="F95" t="s">
        <v>188</v>
      </c>
      <c r="J95" s="1" t="s">
        <v>826</v>
      </c>
      <c r="K95" s="10">
        <v>682.5</v>
      </c>
      <c r="L95" s="116"/>
      <c r="M95" s="18" t="s">
        <v>873</v>
      </c>
      <c r="N95" s="348" t="s">
        <v>690</v>
      </c>
      <c r="Q95" s="1">
        <v>2023</v>
      </c>
      <c r="R95" t="s">
        <v>2029</v>
      </c>
      <c r="V95" s="1" t="s">
        <v>828</v>
      </c>
      <c r="W95" s="10">
        <v>1088</v>
      </c>
      <c r="X95" s="116"/>
      <c r="Y95" s="18" t="s">
        <v>873</v>
      </c>
      <c r="Z95" s="35" t="s">
        <v>735</v>
      </c>
      <c r="AA95" s="35"/>
      <c r="AC95" s="1">
        <v>2020</v>
      </c>
      <c r="AD95" t="s">
        <v>203</v>
      </c>
      <c r="AH95" s="1" t="s">
        <v>885</v>
      </c>
      <c r="AI95" s="10">
        <v>4187.7000000000053</v>
      </c>
      <c r="AJ95" s="42"/>
      <c r="AM95" s="3"/>
      <c r="AN95" s="3"/>
      <c r="AO95" s="1"/>
      <c r="AQ95" s="10"/>
    </row>
    <row r="96" spans="1:43">
      <c r="A96" s="18" t="s">
        <v>874</v>
      </c>
      <c r="B96" s="51" t="s">
        <v>31</v>
      </c>
      <c r="E96" s="1">
        <v>2019</v>
      </c>
      <c r="F96" t="s">
        <v>188</v>
      </c>
      <c r="J96" s="1" t="s">
        <v>827</v>
      </c>
      <c r="K96" s="10">
        <v>682.15</v>
      </c>
      <c r="L96" s="116"/>
      <c r="M96" s="18" t="s">
        <v>874</v>
      </c>
      <c r="N96" s="348" t="s">
        <v>1882</v>
      </c>
      <c r="Q96" s="1">
        <v>2021</v>
      </c>
      <c r="R96" t="s">
        <v>187</v>
      </c>
      <c r="V96" s="1" t="s">
        <v>1685</v>
      </c>
      <c r="W96" s="10">
        <v>1086.7000000000003</v>
      </c>
      <c r="X96" s="116"/>
      <c r="Y96" s="18" t="s">
        <v>874</v>
      </c>
      <c r="Z96" s="35" t="s">
        <v>2563</v>
      </c>
      <c r="AA96" s="35"/>
      <c r="AC96" s="1">
        <v>2023</v>
      </c>
      <c r="AD96" t="s">
        <v>203</v>
      </c>
      <c r="AH96" s="1" t="s">
        <v>888</v>
      </c>
      <c r="AI96" s="10">
        <v>4181.8000000000029</v>
      </c>
      <c r="AJ96" s="42"/>
      <c r="AM96" s="3"/>
      <c r="AN96" s="3"/>
      <c r="AO96" s="1"/>
      <c r="AQ96" s="10"/>
    </row>
    <row r="97" spans="1:43">
      <c r="A97" s="18" t="s">
        <v>875</v>
      </c>
      <c r="B97" s="348" t="s">
        <v>1567</v>
      </c>
      <c r="E97" s="1">
        <v>2021</v>
      </c>
      <c r="F97" t="s">
        <v>194</v>
      </c>
      <c r="J97" s="1" t="s">
        <v>770</v>
      </c>
      <c r="K97" s="10">
        <v>680.3</v>
      </c>
      <c r="L97" s="116"/>
      <c r="M97" s="18" t="s">
        <v>875</v>
      </c>
      <c r="N97" s="208" t="s">
        <v>1553</v>
      </c>
      <c r="Q97" s="1">
        <v>2023</v>
      </c>
      <c r="R97" t="s">
        <v>2029</v>
      </c>
      <c r="V97" s="1" t="s">
        <v>829</v>
      </c>
      <c r="W97" s="10">
        <v>1085.4000000000001</v>
      </c>
      <c r="X97" s="116"/>
      <c r="Y97" s="18" t="s">
        <v>875</v>
      </c>
      <c r="Z97" s="35" t="s">
        <v>740</v>
      </c>
      <c r="AA97" s="35"/>
      <c r="AC97" s="1">
        <v>2022</v>
      </c>
      <c r="AD97" t="s">
        <v>203</v>
      </c>
      <c r="AH97" s="1" t="s">
        <v>895</v>
      </c>
      <c r="AI97" s="10">
        <v>4175.0999999999585</v>
      </c>
      <c r="AJ97" s="42"/>
      <c r="AM97" s="3"/>
      <c r="AN97" s="3"/>
      <c r="AO97" s="1"/>
      <c r="AQ97" s="10"/>
    </row>
    <row r="98" spans="1:43">
      <c r="A98" s="18" t="s">
        <v>876</v>
      </c>
      <c r="B98" s="51" t="s">
        <v>695</v>
      </c>
      <c r="E98" s="1">
        <v>2019</v>
      </c>
      <c r="F98" t="s">
        <v>188</v>
      </c>
      <c r="J98" s="1" t="s">
        <v>828</v>
      </c>
      <c r="K98" s="10">
        <v>679.55</v>
      </c>
      <c r="L98" s="116"/>
      <c r="M98" s="18" t="s">
        <v>876</v>
      </c>
      <c r="N98" s="35" t="s">
        <v>142</v>
      </c>
      <c r="Q98" s="1">
        <v>2023</v>
      </c>
      <c r="R98" t="s">
        <v>175</v>
      </c>
      <c r="V98" s="1" t="s">
        <v>829</v>
      </c>
      <c r="W98" s="10">
        <v>1083.8000000000006</v>
      </c>
      <c r="X98" s="116"/>
      <c r="Y98" s="18" t="s">
        <v>876</v>
      </c>
      <c r="Z98" s="35" t="s">
        <v>710</v>
      </c>
      <c r="AA98" s="35"/>
      <c r="AC98" s="1">
        <v>2023</v>
      </c>
      <c r="AD98" t="s">
        <v>203</v>
      </c>
      <c r="AH98" s="1" t="s">
        <v>889</v>
      </c>
      <c r="AI98" s="10">
        <v>4167.850000000004</v>
      </c>
      <c r="AJ98" s="42"/>
      <c r="AM98" s="3"/>
      <c r="AN98" s="3"/>
      <c r="AO98" s="1"/>
      <c r="AQ98" s="10"/>
    </row>
    <row r="99" spans="1:43">
      <c r="A99" s="18" t="s">
        <v>877</v>
      </c>
      <c r="B99" s="348" t="s">
        <v>1889</v>
      </c>
      <c r="E99" s="1">
        <v>2021</v>
      </c>
      <c r="F99" t="s">
        <v>186</v>
      </c>
      <c r="J99" s="1" t="s">
        <v>1691</v>
      </c>
      <c r="K99" s="10">
        <v>679.2999999999995</v>
      </c>
      <c r="L99" s="116"/>
      <c r="M99" s="18" t="s">
        <v>877</v>
      </c>
      <c r="N99" s="348" t="s">
        <v>1890</v>
      </c>
      <c r="Q99" s="1">
        <v>2021</v>
      </c>
      <c r="R99" t="s">
        <v>187</v>
      </c>
      <c r="V99" s="1" t="s">
        <v>1686</v>
      </c>
      <c r="W99" s="10">
        <v>1083.6000000000001</v>
      </c>
      <c r="X99" s="116"/>
      <c r="Y99" s="18" t="s">
        <v>877</v>
      </c>
      <c r="Z99" s="35" t="s">
        <v>703</v>
      </c>
      <c r="AA99" s="35"/>
      <c r="AC99" s="1">
        <v>2022</v>
      </c>
      <c r="AD99" t="s">
        <v>203</v>
      </c>
      <c r="AH99" s="1" t="s">
        <v>892</v>
      </c>
      <c r="AI99" s="10">
        <v>4163.3500000000131</v>
      </c>
      <c r="AJ99" s="42"/>
      <c r="AM99" s="3"/>
      <c r="AN99" s="3"/>
      <c r="AO99" s="1"/>
      <c r="AQ99" s="10"/>
    </row>
    <row r="100" spans="1:43">
      <c r="A100" s="18" t="s">
        <v>878</v>
      </c>
      <c r="B100" s="234" t="s">
        <v>37</v>
      </c>
      <c r="E100" s="1">
        <v>2022</v>
      </c>
      <c r="F100" t="s">
        <v>2457</v>
      </c>
      <c r="J100" s="1" t="s">
        <v>770</v>
      </c>
      <c r="K100" s="10">
        <v>679.15</v>
      </c>
      <c r="L100" s="116"/>
      <c r="M100" s="18" t="s">
        <v>878</v>
      </c>
      <c r="N100" s="348" t="s">
        <v>33</v>
      </c>
      <c r="Q100" s="1">
        <v>2021</v>
      </c>
      <c r="R100" t="s">
        <v>187</v>
      </c>
      <c r="V100" s="1" t="s">
        <v>1687</v>
      </c>
      <c r="W100" s="10">
        <v>1082.6999999999994</v>
      </c>
      <c r="X100" s="116"/>
      <c r="Y100" s="18" t="s">
        <v>878</v>
      </c>
      <c r="Z100" s="455" t="s">
        <v>33</v>
      </c>
      <c r="AA100" s="35"/>
      <c r="AC100" s="1">
        <v>2021</v>
      </c>
      <c r="AD100" t="s">
        <v>203</v>
      </c>
      <c r="AH100" s="1" t="s">
        <v>771</v>
      </c>
      <c r="AI100" s="10">
        <v>4163.3</v>
      </c>
      <c r="AJ100" s="42"/>
      <c r="AM100" s="3"/>
      <c r="AN100" s="3"/>
      <c r="AO100" s="1"/>
      <c r="AQ100" s="10"/>
    </row>
    <row r="101" spans="1:43">
      <c r="A101" s="18" t="s">
        <v>879</v>
      </c>
      <c r="B101" s="219" t="s">
        <v>1562</v>
      </c>
      <c r="E101" s="1">
        <v>2023</v>
      </c>
      <c r="F101" t="s">
        <v>188</v>
      </c>
      <c r="J101" s="1" t="s">
        <v>884</v>
      </c>
      <c r="K101" s="10">
        <v>677.09999999999945</v>
      </c>
      <c r="L101" s="116"/>
      <c r="M101" s="18" t="s">
        <v>879</v>
      </c>
      <c r="N101" s="35" t="s">
        <v>1549</v>
      </c>
      <c r="Q101" s="1">
        <v>2023</v>
      </c>
      <c r="R101" t="s">
        <v>2029</v>
      </c>
      <c r="V101" s="1" t="s">
        <v>830</v>
      </c>
      <c r="W101" s="10">
        <v>1079.7</v>
      </c>
      <c r="X101" s="116"/>
      <c r="Y101" s="18" t="s">
        <v>879</v>
      </c>
      <c r="Z101" s="35" t="s">
        <v>156</v>
      </c>
      <c r="AA101" s="35"/>
      <c r="AC101" s="1">
        <v>2018</v>
      </c>
      <c r="AD101" t="s">
        <v>203</v>
      </c>
      <c r="AH101" s="1" t="s">
        <v>829</v>
      </c>
      <c r="AI101" s="10">
        <v>4156.2999999999956</v>
      </c>
      <c r="AJ101" s="42"/>
      <c r="AM101" s="3"/>
      <c r="AN101" s="3"/>
      <c r="AO101" s="1"/>
      <c r="AQ101" s="10"/>
    </row>
    <row r="102" spans="1:43">
      <c r="A102" s="18" t="s">
        <v>880</v>
      </c>
      <c r="B102" s="348" t="s">
        <v>740</v>
      </c>
      <c r="E102" s="1">
        <v>2023</v>
      </c>
      <c r="F102" t="s">
        <v>212</v>
      </c>
      <c r="J102" s="1" t="s">
        <v>829</v>
      </c>
      <c r="K102" s="10">
        <v>675.7</v>
      </c>
      <c r="L102" s="116"/>
      <c r="M102" s="18" t="s">
        <v>880</v>
      </c>
      <c r="N102" s="348" t="s">
        <v>17</v>
      </c>
      <c r="Q102" s="1">
        <v>2022</v>
      </c>
      <c r="R102" t="s">
        <v>187</v>
      </c>
      <c r="V102" s="1" t="s">
        <v>888</v>
      </c>
      <c r="W102" s="10">
        <v>1079.199999999998</v>
      </c>
      <c r="X102" s="116"/>
      <c r="Y102" s="18" t="s">
        <v>880</v>
      </c>
      <c r="Z102" s="35" t="s">
        <v>144</v>
      </c>
      <c r="AA102" s="35"/>
      <c r="AC102" s="1">
        <v>2018</v>
      </c>
      <c r="AD102" t="s">
        <v>203</v>
      </c>
      <c r="AH102" s="1" t="s">
        <v>830</v>
      </c>
      <c r="AI102" s="10">
        <v>4156.1500000000015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46"/>
      <c r="V104" s="3"/>
      <c r="W104" s="10"/>
      <c r="X104" s="117"/>
      <c r="AN104" s="3"/>
      <c r="AO104" s="3"/>
      <c r="AP104" s="3"/>
      <c r="AQ104" s="10"/>
    </row>
    <row r="105" spans="1:43">
      <c r="S105" s="217"/>
      <c r="T105" s="3"/>
      <c r="U105" s="346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7"/>
      <c r="T106" s="3"/>
      <c r="U106" s="347"/>
      <c r="V106" s="3"/>
      <c r="W106" s="3"/>
      <c r="Z106" s="219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5"/>
      <c r="O107" s="317"/>
      <c r="P107" s="63"/>
      <c r="R107" s="35"/>
      <c r="S107" s="10"/>
      <c r="T107" s="3"/>
      <c r="U107" s="346"/>
      <c r="V107" s="3"/>
      <c r="W107" s="3"/>
      <c r="Z107" s="82"/>
      <c r="AA107" s="107"/>
      <c r="AB107" s="107"/>
      <c r="AC107" s="231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770</v>
      </c>
      <c r="G108" s="10">
        <v>938.2</v>
      </c>
      <c r="J108" s="28"/>
      <c r="L108" s="67"/>
      <c r="M108" s="63"/>
      <c r="N108" s="265"/>
      <c r="O108" s="317"/>
      <c r="P108" s="63"/>
      <c r="R108" s="35"/>
      <c r="S108" s="10"/>
      <c r="T108" s="3"/>
      <c r="U108" s="346"/>
      <c r="V108" s="3"/>
      <c r="W108" s="3"/>
      <c r="Z108" s="217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1887</v>
      </c>
      <c r="E109" s="1">
        <v>2023</v>
      </c>
      <c r="F109" s="1" t="s">
        <v>770</v>
      </c>
      <c r="G109" s="10">
        <v>915.3</v>
      </c>
      <c r="J109" s="63"/>
      <c r="L109" s="67"/>
      <c r="M109" s="63"/>
      <c r="N109" s="265"/>
      <c r="O109" s="317"/>
      <c r="P109" s="63"/>
      <c r="R109" s="35"/>
      <c r="S109" s="10"/>
      <c r="T109" s="3"/>
      <c r="U109" s="346"/>
      <c r="V109" s="3"/>
      <c r="W109" s="3"/>
      <c r="Z109" s="217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771</v>
      </c>
      <c r="G110" s="10">
        <v>914.3</v>
      </c>
      <c r="J110" s="63"/>
      <c r="L110" s="67"/>
      <c r="M110" s="63"/>
      <c r="N110" s="283"/>
      <c r="O110" s="317"/>
      <c r="P110" s="63"/>
      <c r="R110" s="35"/>
      <c r="S110" s="10"/>
      <c r="T110" s="3"/>
      <c r="U110" s="346"/>
      <c r="V110" s="3"/>
      <c r="W110" s="3"/>
      <c r="Z110" s="217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772</v>
      </c>
      <c r="G111" s="10">
        <v>863.8</v>
      </c>
      <c r="J111" s="63"/>
      <c r="L111" s="67"/>
      <c r="M111" s="63"/>
      <c r="N111" s="283"/>
      <c r="O111" s="317"/>
      <c r="P111" s="63"/>
      <c r="R111" s="35"/>
      <c r="S111" s="10"/>
      <c r="T111" s="3"/>
      <c r="U111" s="346"/>
      <c r="V111" s="3"/>
      <c r="W111" s="3"/>
      <c r="Z111" s="217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740</v>
      </c>
      <c r="E112" s="1">
        <v>2023</v>
      </c>
      <c r="F112" s="1" t="s">
        <v>771</v>
      </c>
      <c r="G112" s="10">
        <v>791</v>
      </c>
      <c r="J112" s="63"/>
      <c r="L112" s="67"/>
      <c r="M112" s="63"/>
      <c r="N112" s="282"/>
      <c r="O112" s="317"/>
      <c r="P112" s="63"/>
      <c r="R112" s="35"/>
      <c r="S112" s="10"/>
      <c r="T112" s="3"/>
      <c r="U112" s="346"/>
      <c r="V112" s="3"/>
      <c r="W112" s="3"/>
      <c r="Z112" s="217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757</v>
      </c>
      <c r="E113" s="1">
        <v>2023</v>
      </c>
      <c r="F113" s="1" t="s">
        <v>772</v>
      </c>
      <c r="G113" s="10">
        <v>761.8</v>
      </c>
      <c r="J113" s="63"/>
      <c r="L113" s="67"/>
      <c r="M113" s="63"/>
      <c r="N113" s="283"/>
      <c r="O113" s="317"/>
      <c r="P113" s="63"/>
      <c r="R113" s="35"/>
      <c r="S113" s="10"/>
      <c r="T113" s="3"/>
      <c r="U113" s="346"/>
      <c r="V113" s="3"/>
      <c r="W113" s="3"/>
      <c r="Z113" s="217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826</v>
      </c>
      <c r="G114" s="10">
        <v>756.1</v>
      </c>
      <c r="J114" s="273"/>
      <c r="L114" s="67"/>
      <c r="M114" s="63"/>
      <c r="N114" s="265"/>
      <c r="O114" s="317"/>
      <c r="P114" s="63"/>
      <c r="R114" s="35"/>
      <c r="S114" s="10"/>
      <c r="T114" s="3"/>
      <c r="U114" s="346"/>
      <c r="V114" s="3"/>
      <c r="W114" s="3"/>
      <c r="Z114" s="217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826</v>
      </c>
      <c r="G115" s="10">
        <v>752.4</v>
      </c>
      <c r="M115" s="63"/>
      <c r="N115" s="283"/>
      <c r="O115" s="317"/>
      <c r="P115" s="63"/>
      <c r="R115" s="35"/>
      <c r="S115" s="10"/>
      <c r="T115" s="3"/>
      <c r="U115" s="346"/>
      <c r="V115" s="3"/>
      <c r="W115" s="3"/>
      <c r="Z115" s="217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735</v>
      </c>
      <c r="E116" s="1">
        <v>2024</v>
      </c>
      <c r="F116" s="1" t="s">
        <v>770</v>
      </c>
      <c r="G116" s="10">
        <v>740</v>
      </c>
      <c r="M116" s="63"/>
      <c r="N116" s="265"/>
      <c r="O116" s="317"/>
      <c r="P116" s="63"/>
      <c r="R116" s="35"/>
      <c r="S116" s="10"/>
      <c r="T116" s="3"/>
      <c r="U116" s="346"/>
      <c r="V116" s="3"/>
      <c r="W116" s="3"/>
      <c r="Z116" s="217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735</v>
      </c>
      <c r="E117" s="1">
        <v>2019</v>
      </c>
      <c r="F117" s="1" t="s">
        <v>770</v>
      </c>
      <c r="G117" s="10">
        <v>725.8</v>
      </c>
      <c r="M117" s="63"/>
      <c r="N117" s="283"/>
      <c r="O117" s="317"/>
      <c r="P117" s="63"/>
      <c r="R117" s="35"/>
      <c r="S117" s="10"/>
      <c r="T117" s="3"/>
      <c r="U117" s="346"/>
      <c r="V117" s="3"/>
      <c r="W117" s="3"/>
      <c r="AA117" s="35"/>
      <c r="AB117" s="35"/>
      <c r="AC117" s="349"/>
      <c r="AN117" s="3"/>
      <c r="AO117" s="3"/>
      <c r="AP117" s="3"/>
      <c r="AQ117" s="10"/>
    </row>
    <row r="118" spans="1:43" ht="12.75" customHeight="1">
      <c r="M118" s="63"/>
      <c r="N118" s="265"/>
      <c r="O118" s="317"/>
      <c r="P118" s="63"/>
      <c r="R118" s="35"/>
      <c r="S118" s="10"/>
      <c r="T118" s="3"/>
      <c r="U118" s="346"/>
      <c r="V118" s="3"/>
      <c r="W118" s="3"/>
      <c r="AA118" s="35"/>
      <c r="AB118" s="35"/>
      <c r="AC118" s="349"/>
      <c r="AN118" s="113"/>
      <c r="AO118" s="114"/>
      <c r="AP118" s="114"/>
      <c r="AQ118" s="115"/>
    </row>
    <row r="119" spans="1:43" ht="12.75" customHeight="1">
      <c r="M119" s="63"/>
      <c r="N119" s="282"/>
      <c r="O119" s="317"/>
      <c r="P119" s="63"/>
      <c r="R119" s="3"/>
      <c r="T119" s="3"/>
      <c r="U119" s="346"/>
      <c r="V119" s="3"/>
      <c r="W119" s="3"/>
      <c r="AA119" s="35"/>
      <c r="AB119" s="35"/>
      <c r="AC119" s="349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3"/>
      <c r="O120" s="317"/>
      <c r="P120" s="63"/>
      <c r="R120" s="3"/>
      <c r="T120" s="3"/>
      <c r="U120" s="346"/>
      <c r="V120" s="3"/>
      <c r="W120" s="3"/>
      <c r="AA120" s="35"/>
      <c r="AB120" s="35"/>
      <c r="AC120" s="349"/>
      <c r="AN120" s="3"/>
      <c r="AO120" s="3"/>
      <c r="AP120" s="3"/>
      <c r="AQ120" s="10"/>
    </row>
    <row r="121" spans="1:43" ht="12.75" customHeight="1">
      <c r="M121" s="63"/>
      <c r="N121" s="265"/>
      <c r="O121" s="317"/>
      <c r="P121" s="63"/>
      <c r="R121" s="3"/>
      <c r="T121" s="3"/>
      <c r="U121" s="346"/>
      <c r="V121" s="3"/>
      <c r="W121" s="3"/>
      <c r="AA121" s="35"/>
      <c r="AB121" s="35"/>
      <c r="AC121" s="349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1887</v>
      </c>
      <c r="E122" s="1">
        <v>2023</v>
      </c>
      <c r="F122" s="1" t="s">
        <v>770</v>
      </c>
      <c r="G122" s="10">
        <v>551.6</v>
      </c>
      <c r="M122" s="63"/>
      <c r="N122" s="265"/>
      <c r="O122" s="317"/>
      <c r="P122" s="63"/>
      <c r="R122" s="3"/>
      <c r="T122" s="3"/>
      <c r="U122" s="347"/>
      <c r="V122" s="3"/>
      <c r="W122" s="3"/>
      <c r="AA122" s="35"/>
      <c r="AB122" s="35"/>
      <c r="AC122" s="349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2552</v>
      </c>
      <c r="E123" s="1">
        <v>2023</v>
      </c>
      <c r="F123" s="1" t="s">
        <v>771</v>
      </c>
      <c r="G123" s="10">
        <v>514.9</v>
      </c>
      <c r="M123" s="63"/>
      <c r="N123" s="282"/>
      <c r="O123" s="317"/>
      <c r="P123" s="63"/>
      <c r="R123" s="3"/>
      <c r="T123" s="3"/>
      <c r="U123" s="346"/>
      <c r="V123" s="3"/>
      <c r="W123" s="3"/>
      <c r="AA123" s="35"/>
      <c r="AB123" s="35"/>
      <c r="AC123" s="349"/>
      <c r="AN123" s="3"/>
      <c r="AO123" s="3"/>
      <c r="AP123" s="3"/>
      <c r="AQ123" s="10"/>
    </row>
    <row r="124" spans="1:43" ht="12.75" customHeight="1">
      <c r="A124" s="18" t="s">
        <v>3</v>
      </c>
      <c r="B124" s="348" t="s">
        <v>15</v>
      </c>
      <c r="E124" s="1">
        <v>2020</v>
      </c>
      <c r="F124" s="1" t="s">
        <v>770</v>
      </c>
      <c r="G124" s="10">
        <v>437.99999999999977</v>
      </c>
      <c r="L124" s="63"/>
      <c r="M124" s="63"/>
      <c r="N124" s="265"/>
      <c r="O124" s="317"/>
      <c r="P124" s="63"/>
      <c r="Q124" s="67"/>
      <c r="R124" s="3"/>
      <c r="T124" s="3"/>
      <c r="U124" s="346"/>
      <c r="V124" s="3"/>
      <c r="W124" s="3"/>
      <c r="AA124" s="35"/>
      <c r="AB124" s="35"/>
      <c r="AC124" s="349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2559</v>
      </c>
      <c r="E125" s="1">
        <v>2023</v>
      </c>
      <c r="F125" s="1" t="s">
        <v>772</v>
      </c>
      <c r="G125" s="10">
        <v>435.9</v>
      </c>
      <c r="L125" s="218"/>
      <c r="M125" s="63"/>
      <c r="N125" s="283"/>
      <c r="O125" s="317"/>
      <c r="P125" s="63"/>
      <c r="Q125" s="67"/>
      <c r="R125" s="3"/>
      <c r="T125" s="3"/>
      <c r="U125" s="346"/>
      <c r="V125" s="3"/>
      <c r="W125" s="3"/>
      <c r="AA125" s="35"/>
      <c r="AB125" s="35"/>
      <c r="AC125" s="349"/>
      <c r="AN125" s="3"/>
      <c r="AO125" s="3"/>
      <c r="AP125" s="3"/>
      <c r="AQ125" s="10"/>
    </row>
    <row r="126" spans="1:43" ht="12.75" customHeight="1">
      <c r="A126" s="18" t="s">
        <v>7</v>
      </c>
      <c r="B126" s="348" t="s">
        <v>13</v>
      </c>
      <c r="E126" s="1">
        <v>2020</v>
      </c>
      <c r="F126" s="1" t="s">
        <v>771</v>
      </c>
      <c r="G126" s="10">
        <v>416.5</v>
      </c>
      <c r="L126" s="218"/>
      <c r="M126" s="63"/>
      <c r="N126" s="283"/>
      <c r="O126" s="317"/>
      <c r="P126" s="63"/>
      <c r="Q126" s="67"/>
      <c r="R126" s="3"/>
      <c r="T126" s="3"/>
      <c r="U126" s="346"/>
      <c r="V126" s="3"/>
      <c r="W126" s="3"/>
      <c r="AA126" s="35"/>
      <c r="AB126" s="35"/>
      <c r="AC126" s="349"/>
      <c r="AN126" s="3"/>
      <c r="AO126" s="3"/>
      <c r="AP126" s="3"/>
      <c r="AQ126" s="10"/>
    </row>
    <row r="127" spans="1:43">
      <c r="A127" s="18" t="s">
        <v>8</v>
      </c>
      <c r="B127" s="348" t="s">
        <v>35</v>
      </c>
      <c r="E127" s="1">
        <v>2020</v>
      </c>
      <c r="F127" s="1" t="s">
        <v>771</v>
      </c>
      <c r="G127" s="10">
        <v>416.5</v>
      </c>
      <c r="L127" s="3"/>
      <c r="M127" s="3"/>
      <c r="O127" s="3"/>
      <c r="P127" s="346"/>
      <c r="Q127" s="3"/>
      <c r="R127" s="3"/>
      <c r="T127" s="3"/>
      <c r="U127" s="346"/>
      <c r="V127" s="3"/>
      <c r="W127" s="3"/>
      <c r="AA127" s="35"/>
      <c r="AB127" s="35"/>
      <c r="AC127" s="349"/>
      <c r="AN127" s="3"/>
      <c r="AO127" s="3"/>
      <c r="AP127" s="3"/>
      <c r="AQ127" s="10"/>
    </row>
    <row r="128" spans="1:43">
      <c r="A128" s="18" t="s">
        <v>10</v>
      </c>
      <c r="B128" s="51" t="s">
        <v>695</v>
      </c>
      <c r="E128" s="1">
        <v>2023</v>
      </c>
      <c r="F128" s="1" t="s">
        <v>826</v>
      </c>
      <c r="G128" s="10">
        <v>399.5</v>
      </c>
      <c r="L128" s="225"/>
      <c r="M128" s="3"/>
      <c r="O128" s="3"/>
      <c r="P128" s="346"/>
      <c r="Q128" s="3"/>
      <c r="R128" s="3"/>
      <c r="T128" s="3"/>
      <c r="U128" s="346"/>
      <c r="V128" s="3"/>
      <c r="W128" s="3"/>
      <c r="AA128" s="35"/>
      <c r="AB128" s="35"/>
      <c r="AC128" s="349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770</v>
      </c>
      <c r="G129" s="10">
        <v>397.1</v>
      </c>
      <c r="L129" s="60"/>
      <c r="M129" s="3"/>
      <c r="O129" s="3"/>
      <c r="P129" s="346"/>
      <c r="Q129" s="3"/>
      <c r="R129" s="3"/>
      <c r="T129" s="3"/>
      <c r="U129" s="346"/>
      <c r="V129" s="3"/>
      <c r="W129" s="3"/>
      <c r="AA129" s="35"/>
      <c r="AB129" s="35"/>
      <c r="AC129" s="349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771</v>
      </c>
      <c r="G130" s="10">
        <v>393.5</v>
      </c>
      <c r="L130" s="225"/>
      <c r="M130" s="3"/>
      <c r="O130" s="3"/>
      <c r="P130" s="347"/>
      <c r="Q130" s="3"/>
      <c r="R130" s="3"/>
      <c r="T130" s="3"/>
      <c r="U130" s="346"/>
      <c r="V130" s="3"/>
      <c r="W130" s="3"/>
      <c r="AA130" s="35"/>
      <c r="AB130" s="35"/>
      <c r="AC130" s="349"/>
      <c r="AN130" s="3"/>
      <c r="AO130" s="3"/>
      <c r="AP130" s="3"/>
      <c r="AQ130" s="10"/>
    </row>
    <row r="131" spans="1:43">
      <c r="A131" s="18" t="s">
        <v>16</v>
      </c>
      <c r="B131" s="51" t="s">
        <v>2558</v>
      </c>
      <c r="E131" s="1">
        <v>2023</v>
      </c>
      <c r="F131" s="1" t="s">
        <v>827</v>
      </c>
      <c r="G131" s="10">
        <v>383.5</v>
      </c>
      <c r="L131" s="60"/>
      <c r="M131" s="3"/>
      <c r="O131" s="3"/>
      <c r="P131" s="346"/>
      <c r="Q131" s="3"/>
      <c r="R131" s="3"/>
      <c r="T131" s="3"/>
      <c r="U131" s="346"/>
      <c r="V131" s="3"/>
      <c r="W131" s="3"/>
      <c r="AA131" s="35"/>
      <c r="AB131" s="35"/>
      <c r="AC131" s="349"/>
      <c r="AN131" s="3"/>
      <c r="AO131" s="3"/>
      <c r="AP131" s="3"/>
      <c r="AQ131" s="10"/>
    </row>
    <row r="132" spans="1:43">
      <c r="O132" s="3"/>
      <c r="P132" s="347"/>
      <c r="Q132" s="3"/>
      <c r="R132" s="3"/>
      <c r="T132" s="3"/>
      <c r="U132" s="346"/>
      <c r="V132" s="3"/>
      <c r="W132" s="3"/>
      <c r="AA132" s="35"/>
      <c r="AB132" s="35"/>
      <c r="AC132" s="349"/>
      <c r="AN132" s="3"/>
      <c r="AO132" s="3"/>
      <c r="AP132" s="3"/>
      <c r="AQ132" s="10"/>
    </row>
    <row r="133" spans="1:43">
      <c r="O133" s="3"/>
      <c r="P133" s="346"/>
      <c r="Q133" s="3"/>
      <c r="R133" s="3"/>
      <c r="T133" s="3"/>
      <c r="U133" s="346"/>
      <c r="V133" s="3"/>
      <c r="W133" s="3"/>
      <c r="Z133" s="219"/>
      <c r="AA133" s="35"/>
      <c r="AB133" s="35"/>
      <c r="AC133" s="349"/>
      <c r="AD133" s="117"/>
      <c r="AN133" s="3"/>
      <c r="AO133" s="3"/>
      <c r="AP133" s="3"/>
      <c r="AQ133" s="10"/>
    </row>
    <row r="134" spans="1:43" ht="25.5">
      <c r="B134" s="23" t="s">
        <v>795</v>
      </c>
      <c r="O134" s="3"/>
      <c r="P134" s="346"/>
      <c r="Q134" s="3"/>
      <c r="R134" s="3"/>
      <c r="T134" s="3"/>
      <c r="U134" s="346"/>
      <c r="V134" s="3"/>
      <c r="W134" s="3"/>
      <c r="AN134" s="3"/>
      <c r="AO134" s="3"/>
      <c r="AP134" s="3"/>
      <c r="AQ134" s="10"/>
    </row>
    <row r="135" spans="1:43">
      <c r="O135" s="3"/>
      <c r="P135" s="346"/>
      <c r="Q135" s="3"/>
      <c r="R135" s="3"/>
      <c r="T135" s="3"/>
      <c r="U135" s="346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770</v>
      </c>
      <c r="G136" s="10">
        <v>1062.9000000000001</v>
      </c>
      <c r="M136" s="35"/>
      <c r="O136" s="3"/>
      <c r="P136" s="346"/>
      <c r="Q136" s="3"/>
      <c r="R136" s="3"/>
      <c r="T136" s="3"/>
      <c r="U136" s="346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771</v>
      </c>
      <c r="G137" s="10">
        <v>997.8</v>
      </c>
      <c r="M137" s="35"/>
      <c r="O137" s="3"/>
      <c r="P137" s="346"/>
      <c r="Q137" s="3"/>
      <c r="R137" s="3"/>
      <c r="T137" s="3"/>
      <c r="U137" s="347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772</v>
      </c>
      <c r="G138" s="10">
        <v>987.9</v>
      </c>
      <c r="M138" s="35"/>
      <c r="O138" s="3"/>
      <c r="P138" s="346"/>
      <c r="Q138" s="3"/>
      <c r="R138" s="3"/>
      <c r="T138" s="3"/>
      <c r="U138" s="346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735</v>
      </c>
      <c r="E139" s="1">
        <v>2021</v>
      </c>
      <c r="F139" s="1" t="s">
        <v>770</v>
      </c>
      <c r="G139" s="10">
        <v>987.49999999999966</v>
      </c>
      <c r="L139" s="35"/>
      <c r="M139" s="35"/>
      <c r="O139" s="3"/>
      <c r="P139" s="346"/>
      <c r="Q139" s="3"/>
      <c r="R139" s="3"/>
      <c r="T139" s="3"/>
      <c r="U139" s="346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826</v>
      </c>
      <c r="G140" s="10">
        <v>985.8</v>
      </c>
      <c r="L140" s="35"/>
      <c r="M140" s="35"/>
      <c r="O140" s="3"/>
      <c r="P140" s="346"/>
      <c r="Q140" s="3"/>
      <c r="R140" s="3"/>
      <c r="T140" s="3"/>
      <c r="U140" s="346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703</v>
      </c>
      <c r="E141" s="1">
        <v>2019</v>
      </c>
      <c r="F141" s="1" t="s">
        <v>827</v>
      </c>
      <c r="G141" s="10">
        <v>954.1</v>
      </c>
      <c r="L141" s="219"/>
      <c r="M141" s="35"/>
      <c r="O141" s="3"/>
      <c r="P141" s="347"/>
      <c r="Q141" s="3"/>
      <c r="R141" s="3"/>
      <c r="T141" s="3"/>
      <c r="U141" s="346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828</v>
      </c>
      <c r="G142" s="10">
        <v>951.2</v>
      </c>
      <c r="L142" s="35"/>
      <c r="M142" s="35"/>
      <c r="O142" s="3"/>
      <c r="P142" s="346"/>
      <c r="Q142" s="3"/>
      <c r="R142" s="3"/>
      <c r="T142" s="3"/>
      <c r="U142" s="346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48" t="s">
        <v>37</v>
      </c>
      <c r="E143" s="1">
        <v>2023</v>
      </c>
      <c r="F143" s="1" t="s">
        <v>770</v>
      </c>
      <c r="G143" s="10">
        <v>949.6</v>
      </c>
      <c r="L143" s="219"/>
      <c r="M143" s="35"/>
      <c r="O143" s="3"/>
      <c r="P143" s="346"/>
      <c r="Q143" s="3"/>
      <c r="R143" s="3"/>
      <c r="T143" s="3"/>
      <c r="U143" s="346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19" t="s">
        <v>1563</v>
      </c>
      <c r="E144" s="1">
        <v>2021</v>
      </c>
      <c r="F144" s="1" t="s">
        <v>771</v>
      </c>
      <c r="G144" s="10">
        <v>907.29999999999973</v>
      </c>
      <c r="L144" s="348"/>
      <c r="M144" s="35"/>
      <c r="O144" s="3"/>
      <c r="P144" s="346"/>
      <c r="Q144" s="3"/>
      <c r="R144" s="3"/>
      <c r="T144" s="3"/>
      <c r="U144" s="346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735</v>
      </c>
      <c r="E145" s="1">
        <v>2019</v>
      </c>
      <c r="F145" s="1" t="s">
        <v>829</v>
      </c>
      <c r="G145" s="10">
        <v>894.9</v>
      </c>
      <c r="L145" s="35"/>
      <c r="M145" s="35"/>
      <c r="O145" s="3"/>
      <c r="P145" s="346"/>
      <c r="Q145" s="3"/>
      <c r="R145" s="3"/>
      <c r="T145" s="3"/>
      <c r="U145" s="347"/>
      <c r="V145" s="3"/>
      <c r="W145" s="3"/>
      <c r="AN145" s="3"/>
      <c r="AO145" s="3"/>
      <c r="AP145" s="3"/>
      <c r="AQ145" s="10"/>
    </row>
    <row r="146" spans="1:43">
      <c r="O146" s="3"/>
      <c r="P146" s="346"/>
      <c r="Q146" s="3"/>
      <c r="R146" s="3"/>
      <c r="T146" s="3"/>
      <c r="U146" s="346"/>
      <c r="V146" s="3"/>
      <c r="W146" s="3"/>
      <c r="AN146" s="3"/>
      <c r="AO146" s="3"/>
      <c r="AP146" s="3"/>
      <c r="AQ146" s="10"/>
    </row>
    <row r="147" spans="1:43">
      <c r="O147" s="3"/>
      <c r="P147" s="346"/>
      <c r="Q147" s="3"/>
      <c r="R147" s="3"/>
      <c r="T147" s="3"/>
      <c r="U147" s="346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46"/>
      <c r="Q148" s="3"/>
      <c r="R148" s="3"/>
      <c r="T148" s="3"/>
      <c r="U148" s="346"/>
      <c r="V148" s="3"/>
      <c r="W148" s="3"/>
      <c r="AN148" s="3"/>
      <c r="AO148" s="3"/>
      <c r="AP148" s="3"/>
      <c r="AQ148" s="10"/>
    </row>
    <row r="149" spans="1:43">
      <c r="O149" s="3"/>
      <c r="P149" s="346"/>
      <c r="Q149" s="3"/>
      <c r="R149" s="3"/>
      <c r="T149" s="3"/>
      <c r="U149" s="346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19" t="s">
        <v>1562</v>
      </c>
      <c r="E150" s="1">
        <v>2023</v>
      </c>
      <c r="F150" s="1" t="s">
        <v>770</v>
      </c>
      <c r="G150" s="10">
        <v>580.29999999999995</v>
      </c>
      <c r="L150" s="35"/>
      <c r="M150" s="35"/>
      <c r="O150" s="3"/>
      <c r="P150" s="346"/>
      <c r="Q150" s="3"/>
      <c r="R150" s="3"/>
      <c r="T150" s="3"/>
      <c r="U150" s="347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2558</v>
      </c>
      <c r="E151" s="1">
        <v>2023</v>
      </c>
      <c r="F151" s="1" t="s">
        <v>771</v>
      </c>
      <c r="G151" s="10">
        <v>567.35</v>
      </c>
      <c r="L151" s="35"/>
      <c r="M151" s="35"/>
      <c r="O151" s="3"/>
      <c r="P151" s="346"/>
      <c r="Q151" s="3"/>
      <c r="R151" s="3"/>
      <c r="T151" s="3"/>
      <c r="U151" s="347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1905</v>
      </c>
      <c r="E152" s="1">
        <v>2022</v>
      </c>
      <c r="F152" s="1" t="s">
        <v>770</v>
      </c>
      <c r="G152" s="10">
        <v>562.1</v>
      </c>
      <c r="L152" s="35"/>
      <c r="M152" s="35"/>
      <c r="O152" s="3"/>
      <c r="P152" s="346"/>
      <c r="Q152" s="3"/>
      <c r="R152" s="3"/>
      <c r="T152" s="3"/>
      <c r="U152" s="346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691</v>
      </c>
      <c r="E153" s="1">
        <v>2019</v>
      </c>
      <c r="F153" s="1" t="s">
        <v>770</v>
      </c>
      <c r="G153" s="10">
        <v>542.9</v>
      </c>
      <c r="L153" s="35"/>
      <c r="M153" s="35"/>
      <c r="O153" s="3"/>
      <c r="P153" s="346"/>
      <c r="Q153" s="3"/>
      <c r="R153" s="3"/>
      <c r="T153" s="3"/>
      <c r="U153" s="346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753</v>
      </c>
      <c r="E154" s="1">
        <v>2023</v>
      </c>
      <c r="F154" s="1" t="s">
        <v>772</v>
      </c>
      <c r="G154" s="10">
        <v>541</v>
      </c>
      <c r="O154" s="3"/>
      <c r="P154" s="346"/>
      <c r="Q154" s="3"/>
      <c r="R154" s="3"/>
      <c r="T154" s="3"/>
      <c r="U154" s="346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770</v>
      </c>
      <c r="G155" s="10">
        <v>523.29999999999995</v>
      </c>
      <c r="O155" s="3"/>
      <c r="P155" s="346"/>
      <c r="Q155" s="3"/>
      <c r="R155" s="3"/>
      <c r="T155" s="3"/>
      <c r="U155" s="346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48" t="s">
        <v>2540</v>
      </c>
      <c r="E156" s="1">
        <v>2023</v>
      </c>
      <c r="F156" s="1" t="s">
        <v>826</v>
      </c>
      <c r="G156" s="10">
        <v>515</v>
      </c>
      <c r="O156" s="3"/>
      <c r="P156" s="346"/>
      <c r="Q156" s="3"/>
      <c r="R156" s="3"/>
      <c r="T156" s="3"/>
      <c r="U156" s="346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714</v>
      </c>
      <c r="E157" s="1">
        <v>2023</v>
      </c>
      <c r="F157" s="1" t="s">
        <v>827</v>
      </c>
      <c r="G157" s="10">
        <v>510.4</v>
      </c>
      <c r="O157" s="3"/>
      <c r="P157" s="346"/>
      <c r="Q157" s="3"/>
      <c r="R157" s="3"/>
      <c r="T157" s="3"/>
      <c r="U157" s="347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771</v>
      </c>
      <c r="G158" s="10">
        <v>507.1</v>
      </c>
      <c r="O158" s="3"/>
      <c r="P158" s="347"/>
      <c r="Q158" s="3"/>
      <c r="R158" s="3"/>
      <c r="T158" s="3"/>
      <c r="U158" s="347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48" t="s">
        <v>2541</v>
      </c>
      <c r="E159" s="1">
        <v>2023</v>
      </c>
      <c r="F159" s="1" t="s">
        <v>828</v>
      </c>
      <c r="G159" s="10">
        <v>502.8</v>
      </c>
      <c r="O159" s="3"/>
      <c r="P159" s="346"/>
      <c r="Q159" s="3"/>
      <c r="R159" s="3"/>
      <c r="T159" s="3"/>
      <c r="U159" s="346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47"/>
      <c r="Q160" s="3"/>
      <c r="R160" s="3"/>
      <c r="T160" s="3"/>
      <c r="U160" s="346"/>
      <c r="V160" s="3"/>
      <c r="W160" s="3"/>
      <c r="X160" s="117"/>
      <c r="AN160" s="3"/>
      <c r="AO160" s="3"/>
      <c r="AP160" s="3"/>
      <c r="AQ160" s="10"/>
    </row>
    <row r="161" spans="1:43">
      <c r="S161" s="217"/>
      <c r="T161" s="3"/>
      <c r="U161" s="346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46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46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48" t="s">
        <v>31</v>
      </c>
      <c r="E164" s="1">
        <v>2021</v>
      </c>
      <c r="F164" s="1" t="s">
        <v>770</v>
      </c>
      <c r="G164" s="117">
        <v>885.19999999999936</v>
      </c>
      <c r="S164" s="3"/>
      <c r="T164" s="3"/>
      <c r="U164" s="347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19" t="s">
        <v>1567</v>
      </c>
      <c r="E165" s="1">
        <v>2021</v>
      </c>
      <c r="F165" s="1" t="s">
        <v>771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19" t="s">
        <v>1568</v>
      </c>
      <c r="E166" s="1">
        <v>2021</v>
      </c>
      <c r="F166" s="1" t="s">
        <v>772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48" t="s">
        <v>17</v>
      </c>
      <c r="E167" s="1">
        <v>2021</v>
      </c>
      <c r="F167" s="1" t="s">
        <v>826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48" t="s">
        <v>25</v>
      </c>
      <c r="E168" s="1">
        <v>2021</v>
      </c>
      <c r="F168" s="1" t="s">
        <v>827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721</v>
      </c>
      <c r="E169" s="1">
        <v>2021</v>
      </c>
      <c r="F169" s="1" t="s">
        <v>828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19" t="s">
        <v>1553</v>
      </c>
      <c r="E170" s="1">
        <v>2021</v>
      </c>
      <c r="F170" s="1" t="s">
        <v>829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830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19" t="s">
        <v>1551</v>
      </c>
      <c r="E172" s="1">
        <v>2021</v>
      </c>
      <c r="F172" s="1" t="s">
        <v>831</v>
      </c>
      <c r="G172" s="117">
        <v>787.3</v>
      </c>
      <c r="AN172" s="60"/>
      <c r="AO172" s="209"/>
      <c r="AP172" s="209"/>
      <c r="AQ172" s="115"/>
    </row>
    <row r="173" spans="1:43">
      <c r="A173" s="18" t="s">
        <v>16</v>
      </c>
      <c r="B173" s="35" t="s">
        <v>753</v>
      </c>
      <c r="E173" s="1">
        <v>2021</v>
      </c>
      <c r="F173" s="1" t="s">
        <v>832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8" t="s">
        <v>1888</v>
      </c>
      <c r="E178" s="1">
        <v>2023</v>
      </c>
      <c r="F178" s="1" t="s">
        <v>770</v>
      </c>
      <c r="G178" s="10">
        <v>1273.2</v>
      </c>
      <c r="M178" s="3"/>
      <c r="N178" s="3"/>
      <c r="P178" s="3"/>
      <c r="Q178" s="332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770</v>
      </c>
      <c r="G179" s="10">
        <v>1225.5</v>
      </c>
      <c r="M179" s="3"/>
      <c r="N179" s="3"/>
      <c r="P179" s="3"/>
      <c r="Q179" s="332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1886</v>
      </c>
      <c r="E180" s="1">
        <v>2023</v>
      </c>
      <c r="F180" s="1" t="s">
        <v>771</v>
      </c>
      <c r="G180" s="10">
        <v>1211.0999999999999</v>
      </c>
      <c r="M180" s="3"/>
      <c r="N180" s="3"/>
      <c r="P180" s="3"/>
      <c r="Q180" s="333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48" t="s">
        <v>757</v>
      </c>
      <c r="E181" s="1">
        <v>2023</v>
      </c>
      <c r="F181" s="1" t="s">
        <v>772</v>
      </c>
      <c r="G181" s="10">
        <v>1192.9000000000001</v>
      </c>
      <c r="M181" s="3"/>
      <c r="N181" s="3"/>
      <c r="P181" s="3"/>
      <c r="Q181" s="332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703</v>
      </c>
      <c r="E182" s="1">
        <v>2023</v>
      </c>
      <c r="F182" s="1" t="s">
        <v>826</v>
      </c>
      <c r="G182" s="10">
        <v>1156.4000000000001</v>
      </c>
      <c r="L182" s="35"/>
      <c r="M182" s="3"/>
      <c r="N182" s="3"/>
      <c r="P182" s="3"/>
      <c r="Q182" s="332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1902</v>
      </c>
      <c r="E183" s="1">
        <v>2023</v>
      </c>
      <c r="F183" s="1" t="s">
        <v>827</v>
      </c>
      <c r="G183" s="10">
        <v>1112.2</v>
      </c>
      <c r="L183" s="35"/>
      <c r="M183" s="3"/>
      <c r="N183" s="3"/>
      <c r="P183" s="3"/>
      <c r="Q183" s="332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770</v>
      </c>
      <c r="G184" s="10">
        <v>1093.7</v>
      </c>
      <c r="P184" s="3"/>
      <c r="Q184" s="332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2926</v>
      </c>
      <c r="E185" s="1">
        <v>2023</v>
      </c>
      <c r="F185" s="1" t="s">
        <v>828</v>
      </c>
      <c r="G185" s="10">
        <v>1089.5</v>
      </c>
      <c r="O185" s="60"/>
      <c r="P185" s="3"/>
      <c r="Q185" s="332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829</v>
      </c>
      <c r="G186" s="10">
        <v>1083.8</v>
      </c>
      <c r="O186" s="3"/>
      <c r="P186" s="3"/>
      <c r="Q186" s="332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830</v>
      </c>
      <c r="G187" s="10">
        <v>1058.9000000000001</v>
      </c>
      <c r="O187" s="3"/>
      <c r="P187" s="3"/>
      <c r="Q187" s="333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770</v>
      </c>
      <c r="G192" s="10">
        <v>1326.9</v>
      </c>
      <c r="O192" s="3"/>
      <c r="P192" s="346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19" t="s">
        <v>25</v>
      </c>
      <c r="E193" s="1">
        <v>2022</v>
      </c>
      <c r="F193" s="1" t="s">
        <v>771</v>
      </c>
      <c r="G193" s="10">
        <v>1317.2</v>
      </c>
      <c r="O193" s="3"/>
      <c r="P193" s="346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48" t="s">
        <v>37</v>
      </c>
      <c r="E194" s="1">
        <v>2021</v>
      </c>
      <c r="F194" s="1" t="s">
        <v>770</v>
      </c>
      <c r="G194" s="10">
        <v>1309.5999999999999</v>
      </c>
      <c r="O194" s="3"/>
      <c r="P194" s="346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19" t="s">
        <v>1559</v>
      </c>
      <c r="E195" s="1">
        <v>2021</v>
      </c>
      <c r="F195" s="1" t="s">
        <v>771</v>
      </c>
      <c r="G195" s="10">
        <v>1307.6999999999994</v>
      </c>
      <c r="O195" s="3"/>
      <c r="P195" s="346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48" t="s">
        <v>31</v>
      </c>
      <c r="E196" s="1">
        <v>2021</v>
      </c>
      <c r="F196" s="1" t="s">
        <v>772</v>
      </c>
      <c r="G196" s="10">
        <v>1299.6999999999989</v>
      </c>
      <c r="O196" s="3"/>
      <c r="P196" s="346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19" t="s">
        <v>1567</v>
      </c>
      <c r="E197" s="1">
        <v>2021</v>
      </c>
      <c r="F197" s="1" t="s">
        <v>826</v>
      </c>
      <c r="G197" s="10">
        <v>1284.7000000000016</v>
      </c>
      <c r="O197" s="3"/>
      <c r="P197" s="346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1567</v>
      </c>
      <c r="E198" s="1">
        <v>2022</v>
      </c>
      <c r="F198" s="1" t="s">
        <v>772</v>
      </c>
      <c r="G198" s="10">
        <v>1278.5999999999999</v>
      </c>
      <c r="O198" s="3"/>
      <c r="P198" s="346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827</v>
      </c>
      <c r="G199" s="10">
        <v>1257.5</v>
      </c>
      <c r="O199" s="3"/>
      <c r="P199" s="346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48" t="s">
        <v>143</v>
      </c>
      <c r="E200" s="1">
        <v>2022</v>
      </c>
      <c r="F200" s="1" t="s">
        <v>826</v>
      </c>
      <c r="G200" s="10">
        <v>1256.2</v>
      </c>
      <c r="O200" s="3"/>
      <c r="P200" s="347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753</v>
      </c>
      <c r="E201" s="1">
        <v>2021</v>
      </c>
      <c r="F201" s="1" t="s">
        <v>828</v>
      </c>
      <c r="G201" s="10">
        <v>1246.5000000000009</v>
      </c>
      <c r="O201" s="3"/>
      <c r="P201" s="346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2547</v>
      </c>
      <c r="E206" s="1">
        <v>2023</v>
      </c>
      <c r="F206" s="1" t="s">
        <v>770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2558</v>
      </c>
      <c r="E207" s="1">
        <v>2023</v>
      </c>
      <c r="F207" s="1" t="s">
        <v>771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1551</v>
      </c>
      <c r="E208" s="1">
        <v>2021</v>
      </c>
      <c r="F208" s="1" t="s">
        <v>770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2556</v>
      </c>
      <c r="E209" s="1">
        <v>2023</v>
      </c>
      <c r="F209" s="1" t="s">
        <v>772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770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726</v>
      </c>
      <c r="E211" s="1">
        <v>2019</v>
      </c>
      <c r="F211" s="1" t="s">
        <v>771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705</v>
      </c>
      <c r="E212" s="1">
        <v>2023</v>
      </c>
      <c r="F212" s="1" t="s">
        <v>826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1898</v>
      </c>
      <c r="E213" s="1">
        <v>2023</v>
      </c>
      <c r="F213" s="1" t="s">
        <v>827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828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770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2030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770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747</v>
      </c>
      <c r="E221" s="1">
        <v>2019</v>
      </c>
      <c r="F221" s="1" t="s">
        <v>771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770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772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757</v>
      </c>
      <c r="E224" s="1">
        <v>2019</v>
      </c>
      <c r="F224" s="1" t="s">
        <v>826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827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770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771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828</v>
      </c>
      <c r="G228" s="10">
        <v>605.70000000000005</v>
      </c>
    </row>
    <row r="229" spans="1:43">
      <c r="A229" s="18" t="s">
        <v>16</v>
      </c>
      <c r="B229" s="51" t="s">
        <v>2550</v>
      </c>
      <c r="E229" s="1">
        <v>2023</v>
      </c>
      <c r="F229" s="1" t="s">
        <v>770</v>
      </c>
      <c r="G229" s="10">
        <v>604.4</v>
      </c>
    </row>
    <row r="232" spans="1:43" ht="25.5">
      <c r="B232" s="23" t="s">
        <v>2029</v>
      </c>
    </row>
    <row r="234" spans="1:43">
      <c r="A234" s="18" t="s">
        <v>0</v>
      </c>
      <c r="B234" s="51" t="s">
        <v>735</v>
      </c>
      <c r="E234" s="1">
        <v>2023</v>
      </c>
      <c r="F234" s="1" t="s">
        <v>770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770</v>
      </c>
      <c r="G235" s="10">
        <v>1225.2</v>
      </c>
    </row>
    <row r="236" spans="1:43">
      <c r="A236" s="18" t="s">
        <v>3</v>
      </c>
      <c r="B236" s="51" t="s">
        <v>1553</v>
      </c>
      <c r="E236" s="1">
        <v>2022</v>
      </c>
      <c r="F236" s="1" t="s">
        <v>771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771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772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770</v>
      </c>
      <c r="G239" s="10">
        <v>1153.2</v>
      </c>
    </row>
    <row r="240" spans="1:43">
      <c r="A240" s="18" t="s">
        <v>10</v>
      </c>
      <c r="B240" s="51" t="s">
        <v>736</v>
      </c>
      <c r="E240" s="1">
        <v>2023</v>
      </c>
      <c r="F240" s="1" t="s">
        <v>826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827</v>
      </c>
      <c r="G241" s="10">
        <v>1107.5999999999999</v>
      </c>
    </row>
    <row r="242" spans="1:7">
      <c r="A242" s="18" t="s">
        <v>14</v>
      </c>
      <c r="B242" s="51" t="s">
        <v>690</v>
      </c>
      <c r="E242" s="1">
        <v>2023</v>
      </c>
      <c r="F242" s="1" t="s">
        <v>828</v>
      </c>
      <c r="G242" s="10">
        <v>1088</v>
      </c>
    </row>
    <row r="243" spans="1:7">
      <c r="A243" s="18" t="s">
        <v>16</v>
      </c>
      <c r="B243" s="51" t="s">
        <v>1553</v>
      </c>
      <c r="E243" s="1">
        <v>2023</v>
      </c>
      <c r="F243" s="1" t="s">
        <v>829</v>
      </c>
      <c r="G243" s="10">
        <v>1085.4000000000001</v>
      </c>
    </row>
    <row r="246" spans="1:7" ht="25.5">
      <c r="B246" s="23" t="s">
        <v>2620</v>
      </c>
    </row>
    <row r="248" spans="1:7">
      <c r="A248" s="18" t="s">
        <v>0</v>
      </c>
      <c r="B248" s="51" t="s">
        <v>2558</v>
      </c>
      <c r="E248" s="1">
        <v>2023</v>
      </c>
      <c r="F248" s="1" t="s">
        <v>770</v>
      </c>
      <c r="G248" s="10">
        <v>742.9</v>
      </c>
    </row>
    <row r="249" spans="1:7">
      <c r="A249" s="18" t="s">
        <v>2</v>
      </c>
      <c r="B249" s="51" t="s">
        <v>1898</v>
      </c>
      <c r="E249" s="1">
        <v>2023</v>
      </c>
      <c r="F249" s="1" t="s">
        <v>771</v>
      </c>
      <c r="G249" s="10">
        <v>723.2</v>
      </c>
    </row>
    <row r="250" spans="1:7">
      <c r="A250" s="18" t="s">
        <v>3</v>
      </c>
      <c r="B250" s="51" t="s">
        <v>2545</v>
      </c>
      <c r="E250" s="1">
        <v>2023</v>
      </c>
      <c r="F250" s="1" t="s">
        <v>772</v>
      </c>
      <c r="G250" s="10">
        <v>707.8</v>
      </c>
    </row>
    <row r="251" spans="1:7">
      <c r="A251" s="18" t="s">
        <v>5</v>
      </c>
      <c r="B251" s="51" t="s">
        <v>1900</v>
      </c>
      <c r="E251" s="1">
        <v>2023</v>
      </c>
      <c r="F251" s="1" t="s">
        <v>826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770</v>
      </c>
      <c r="G252" s="10">
        <v>703.8</v>
      </c>
    </row>
    <row r="253" spans="1:7">
      <c r="A253" s="18" t="s">
        <v>8</v>
      </c>
      <c r="B253" s="51" t="s">
        <v>2556</v>
      </c>
      <c r="E253" s="1">
        <v>2023</v>
      </c>
      <c r="F253" s="1" t="s">
        <v>827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771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772</v>
      </c>
      <c r="G255" s="10">
        <v>647</v>
      </c>
    </row>
    <row r="256" spans="1:7">
      <c r="A256" s="18" t="s">
        <v>14</v>
      </c>
      <c r="B256" s="51" t="s">
        <v>2542</v>
      </c>
      <c r="E256" s="1">
        <v>2023</v>
      </c>
      <c r="F256" s="1" t="s">
        <v>828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826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770</v>
      </c>
      <c r="G262" s="10">
        <v>603.54999999999995</v>
      </c>
    </row>
    <row r="263" spans="1:7">
      <c r="A263" s="18" t="s">
        <v>2</v>
      </c>
      <c r="B263" s="51" t="s">
        <v>1559</v>
      </c>
      <c r="E263" s="1">
        <v>2023</v>
      </c>
      <c r="F263" s="1" t="s">
        <v>770</v>
      </c>
      <c r="G263" s="10">
        <v>588.70000000000005</v>
      </c>
    </row>
    <row r="264" spans="1:7">
      <c r="A264" s="18" t="s">
        <v>3</v>
      </c>
      <c r="B264" s="51" t="s">
        <v>714</v>
      </c>
      <c r="E264" s="1">
        <v>2021</v>
      </c>
      <c r="F264" s="1" t="s">
        <v>770</v>
      </c>
      <c r="G264" s="10">
        <v>545</v>
      </c>
    </row>
    <row r="265" spans="1:7">
      <c r="A265" s="18" t="s">
        <v>5</v>
      </c>
      <c r="B265" s="51" t="s">
        <v>701</v>
      </c>
      <c r="E265" s="1">
        <v>2019</v>
      </c>
      <c r="F265" s="1" t="s">
        <v>770</v>
      </c>
      <c r="G265" s="10">
        <v>544.20000000000005</v>
      </c>
    </row>
    <row r="266" spans="1:7">
      <c r="A266" s="18" t="s">
        <v>7</v>
      </c>
      <c r="B266" s="51" t="s">
        <v>714</v>
      </c>
      <c r="E266" s="1">
        <v>2019</v>
      </c>
      <c r="F266" s="1" t="s">
        <v>771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771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770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771</v>
      </c>
      <c r="G269" s="10">
        <v>527</v>
      </c>
    </row>
    <row r="270" spans="1:7">
      <c r="A270" s="18" t="s">
        <v>14</v>
      </c>
      <c r="B270" s="51" t="s">
        <v>714</v>
      </c>
      <c r="E270" s="1">
        <v>2020</v>
      </c>
      <c r="F270" s="1" t="s">
        <v>770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770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2558</v>
      </c>
      <c r="E276" s="1">
        <v>2023</v>
      </c>
      <c r="F276" s="1" t="s">
        <v>770</v>
      </c>
      <c r="G276" s="10">
        <v>538.4</v>
      </c>
    </row>
    <row r="277" spans="1:7">
      <c r="A277" s="18" t="s">
        <v>2</v>
      </c>
      <c r="B277" s="51" t="s">
        <v>714</v>
      </c>
      <c r="E277" s="1">
        <v>2023</v>
      </c>
      <c r="F277" s="1" t="s">
        <v>771</v>
      </c>
      <c r="G277" s="10">
        <v>516.29999999999995</v>
      </c>
    </row>
    <row r="278" spans="1:7">
      <c r="A278" s="18" t="s">
        <v>3</v>
      </c>
      <c r="B278" s="51" t="s">
        <v>728</v>
      </c>
      <c r="E278" s="1">
        <v>2022</v>
      </c>
      <c r="F278" s="1" t="s">
        <v>770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771</v>
      </c>
      <c r="G279" s="10">
        <v>509.5</v>
      </c>
    </row>
    <row r="280" spans="1:7">
      <c r="A280" s="18" t="s">
        <v>7</v>
      </c>
      <c r="B280" s="51" t="s">
        <v>1905</v>
      </c>
      <c r="E280" s="1">
        <v>2022</v>
      </c>
      <c r="F280" s="1" t="s">
        <v>772</v>
      </c>
      <c r="G280" s="10">
        <v>465.7</v>
      </c>
    </row>
    <row r="281" spans="1:7">
      <c r="A281" s="18" t="s">
        <v>8</v>
      </c>
      <c r="B281" s="51" t="s">
        <v>1927</v>
      </c>
      <c r="E281" s="1">
        <v>2022</v>
      </c>
      <c r="F281" s="1" t="s">
        <v>826</v>
      </c>
      <c r="G281" s="10">
        <v>465</v>
      </c>
    </row>
    <row r="282" spans="1:7">
      <c r="A282" s="18" t="s">
        <v>10</v>
      </c>
      <c r="B282" s="51" t="s">
        <v>2568</v>
      </c>
      <c r="E282" s="1">
        <v>2023</v>
      </c>
      <c r="F282" s="1" t="s">
        <v>772</v>
      </c>
      <c r="G282" s="10">
        <v>450.6</v>
      </c>
    </row>
    <row r="283" spans="1:7">
      <c r="A283" s="18" t="s">
        <v>12</v>
      </c>
      <c r="B283" s="51" t="s">
        <v>1887</v>
      </c>
      <c r="E283" s="1">
        <v>2022</v>
      </c>
      <c r="F283" s="1" t="s">
        <v>827</v>
      </c>
      <c r="G283" s="10">
        <v>445.9</v>
      </c>
    </row>
    <row r="284" spans="1:7">
      <c r="A284" s="18" t="s">
        <v>14</v>
      </c>
      <c r="B284" s="51" t="s">
        <v>2566</v>
      </c>
      <c r="E284" s="1">
        <v>2023</v>
      </c>
      <c r="F284" s="1" t="s">
        <v>826</v>
      </c>
      <c r="G284" s="10">
        <v>440.8</v>
      </c>
    </row>
    <row r="285" spans="1:7">
      <c r="A285" s="18" t="s">
        <v>16</v>
      </c>
      <c r="B285" s="51" t="s">
        <v>710</v>
      </c>
      <c r="E285" s="1">
        <v>2022</v>
      </c>
      <c r="F285" s="1" t="s">
        <v>828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2558</v>
      </c>
      <c r="E290" s="1">
        <v>2023</v>
      </c>
      <c r="F290" s="1" t="s">
        <v>770</v>
      </c>
      <c r="G290" s="10">
        <v>806.5</v>
      </c>
    </row>
    <row r="291" spans="1:19">
      <c r="A291" s="18" t="s">
        <v>2</v>
      </c>
      <c r="B291" s="51" t="s">
        <v>1559</v>
      </c>
      <c r="E291" s="1">
        <v>2023</v>
      </c>
      <c r="F291" s="1" t="s">
        <v>771</v>
      </c>
      <c r="G291" s="10">
        <v>761.3</v>
      </c>
    </row>
    <row r="292" spans="1:19">
      <c r="A292" s="18" t="s">
        <v>3</v>
      </c>
      <c r="B292" s="51" t="s">
        <v>2556</v>
      </c>
      <c r="E292" s="1">
        <v>2023</v>
      </c>
      <c r="F292" s="1" t="s">
        <v>772</v>
      </c>
      <c r="G292" s="10">
        <v>745.9</v>
      </c>
    </row>
    <row r="293" spans="1:19">
      <c r="A293" s="18" t="s">
        <v>5</v>
      </c>
      <c r="B293" s="51" t="s">
        <v>2568</v>
      </c>
      <c r="E293" s="1">
        <v>2023</v>
      </c>
      <c r="F293" s="1" t="s">
        <v>826</v>
      </c>
      <c r="G293" s="10">
        <v>734.55</v>
      </c>
    </row>
    <row r="294" spans="1:19">
      <c r="A294" s="18" t="s">
        <v>7</v>
      </c>
      <c r="B294" s="51" t="s">
        <v>1894</v>
      </c>
      <c r="E294" s="1">
        <v>2023</v>
      </c>
      <c r="F294" s="1" t="s">
        <v>827</v>
      </c>
      <c r="G294" s="10">
        <v>720.2</v>
      </c>
    </row>
    <row r="295" spans="1:19">
      <c r="A295" s="18" t="s">
        <v>8</v>
      </c>
      <c r="B295" s="51" t="s">
        <v>2549</v>
      </c>
      <c r="E295" s="1">
        <v>2023</v>
      </c>
      <c r="F295" s="1" t="s">
        <v>828</v>
      </c>
      <c r="G295" s="10">
        <v>717.8</v>
      </c>
    </row>
    <row r="296" spans="1:19">
      <c r="A296" s="18" t="s">
        <v>10</v>
      </c>
      <c r="B296" s="51" t="s">
        <v>1898</v>
      </c>
      <c r="E296" s="1">
        <v>2023</v>
      </c>
      <c r="F296" s="1" t="s">
        <v>829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770</v>
      </c>
      <c r="G297" s="10">
        <v>683.3</v>
      </c>
    </row>
    <row r="298" spans="1:19">
      <c r="A298" s="18" t="s">
        <v>14</v>
      </c>
      <c r="B298" s="51" t="s">
        <v>1888</v>
      </c>
      <c r="E298" s="1">
        <v>2023</v>
      </c>
      <c r="F298" s="1" t="s">
        <v>830</v>
      </c>
      <c r="G298" s="10">
        <v>669.9</v>
      </c>
    </row>
    <row r="299" spans="1:19">
      <c r="A299" s="18" t="s">
        <v>16</v>
      </c>
      <c r="B299" s="51" t="s">
        <v>714</v>
      </c>
      <c r="E299" s="1">
        <v>2023</v>
      </c>
      <c r="F299" s="1" t="s">
        <v>831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48" t="s">
        <v>1882</v>
      </c>
      <c r="E304" s="1">
        <v>2021</v>
      </c>
      <c r="F304" s="1" t="s">
        <v>770</v>
      </c>
      <c r="G304" s="117">
        <v>1159.0000000000009</v>
      </c>
      <c r="L304" s="60"/>
      <c r="M304" s="3"/>
      <c r="N304" s="352"/>
      <c r="O304" s="3"/>
      <c r="P304" s="3"/>
      <c r="R304" s="3"/>
      <c r="S304" s="117"/>
    </row>
    <row r="305" spans="1:19">
      <c r="A305" s="18" t="s">
        <v>2</v>
      </c>
      <c r="B305" s="219" t="s">
        <v>1563</v>
      </c>
      <c r="E305" s="1">
        <v>2021</v>
      </c>
      <c r="F305" s="1" t="s">
        <v>771</v>
      </c>
      <c r="G305" s="117">
        <v>1115.2000000000016</v>
      </c>
      <c r="L305" s="217"/>
      <c r="M305" s="3"/>
      <c r="N305" s="353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772</v>
      </c>
      <c r="G306" s="117">
        <v>1108.0999999999985</v>
      </c>
      <c r="M306" s="3"/>
      <c r="N306" s="352"/>
      <c r="O306" s="3"/>
      <c r="P306" s="3"/>
      <c r="R306" s="3"/>
      <c r="S306" s="117"/>
    </row>
    <row r="307" spans="1:19">
      <c r="A307" s="18" t="s">
        <v>5</v>
      </c>
      <c r="B307" s="35" t="s">
        <v>1904</v>
      </c>
      <c r="E307" s="1">
        <v>2022</v>
      </c>
      <c r="F307" s="1" t="s">
        <v>770</v>
      </c>
      <c r="G307" s="117">
        <v>1094.3499999999999</v>
      </c>
      <c r="L307" s="60"/>
      <c r="M307" s="3"/>
      <c r="N307" s="352"/>
      <c r="O307" s="3"/>
      <c r="P307" s="3"/>
      <c r="R307" s="3"/>
      <c r="S307" s="117"/>
    </row>
    <row r="308" spans="1:19">
      <c r="A308" s="18" t="s">
        <v>7</v>
      </c>
      <c r="B308" s="348" t="s">
        <v>1890</v>
      </c>
      <c r="E308" s="1">
        <v>2021</v>
      </c>
      <c r="F308" s="1" t="s">
        <v>826</v>
      </c>
      <c r="G308" s="117">
        <v>1070.9000000000024</v>
      </c>
      <c r="L308" s="217"/>
      <c r="M308" s="3"/>
      <c r="N308" s="352"/>
      <c r="O308" s="3"/>
      <c r="P308" s="3"/>
      <c r="R308" s="3"/>
      <c r="S308" s="117"/>
    </row>
    <row r="309" spans="1:19">
      <c r="A309" s="18" t="s">
        <v>8</v>
      </c>
      <c r="B309" s="219" t="s">
        <v>1553</v>
      </c>
      <c r="E309" s="1">
        <v>2021</v>
      </c>
      <c r="F309" s="1" t="s">
        <v>827</v>
      </c>
      <c r="G309" s="117">
        <v>1061.7000000000016</v>
      </c>
      <c r="L309" s="60"/>
      <c r="M309" s="3"/>
      <c r="N309" s="352"/>
      <c r="O309" s="3"/>
      <c r="P309" s="3"/>
      <c r="R309" s="3"/>
      <c r="S309" s="117"/>
    </row>
    <row r="310" spans="1:19">
      <c r="A310" s="18" t="s">
        <v>10</v>
      </c>
      <c r="B310" s="348" t="s">
        <v>17</v>
      </c>
      <c r="E310" s="1">
        <v>2022</v>
      </c>
      <c r="F310" s="1" t="s">
        <v>771</v>
      </c>
      <c r="G310" s="117">
        <v>1061.4000000000001</v>
      </c>
      <c r="M310" s="3"/>
      <c r="N310" s="352"/>
      <c r="O310" s="3"/>
      <c r="P310" s="3"/>
      <c r="R310" s="3"/>
      <c r="S310" s="117"/>
    </row>
    <row r="311" spans="1:19">
      <c r="A311" s="18" t="s">
        <v>12</v>
      </c>
      <c r="B311" s="348" t="s">
        <v>1887</v>
      </c>
      <c r="E311" s="1">
        <v>2021</v>
      </c>
      <c r="F311" s="1" t="s">
        <v>828</v>
      </c>
      <c r="G311" s="117">
        <v>1036.7999999999993</v>
      </c>
      <c r="L311" s="60"/>
      <c r="M311" s="3"/>
      <c r="N311" s="352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829</v>
      </c>
      <c r="G312" s="117">
        <v>1036.4000000000015</v>
      </c>
      <c r="L312" s="60"/>
      <c r="M312" s="3"/>
      <c r="N312" s="353"/>
      <c r="O312" s="3"/>
      <c r="P312" s="3"/>
      <c r="R312" s="3"/>
      <c r="S312" s="117"/>
    </row>
    <row r="313" spans="1:19">
      <c r="A313" s="18" t="s">
        <v>16</v>
      </c>
      <c r="B313" s="348" t="s">
        <v>9</v>
      </c>
      <c r="E313" s="1">
        <v>2021</v>
      </c>
      <c r="F313" s="1" t="s">
        <v>830</v>
      </c>
      <c r="G313" s="117">
        <v>986.30000000000018</v>
      </c>
      <c r="L313" s="3"/>
      <c r="M313" s="3"/>
      <c r="N313" s="353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2556</v>
      </c>
      <c r="E318" s="1">
        <v>2023</v>
      </c>
      <c r="F318" s="1" t="s">
        <v>770</v>
      </c>
      <c r="G318" s="10">
        <v>809.3</v>
      </c>
    </row>
    <row r="319" spans="1:19">
      <c r="A319" s="18" t="s">
        <v>2</v>
      </c>
      <c r="B319" s="51" t="s">
        <v>714</v>
      </c>
      <c r="E319" s="1">
        <v>2023</v>
      </c>
      <c r="F319" s="1" t="s">
        <v>771</v>
      </c>
      <c r="G319" s="10">
        <v>743.6</v>
      </c>
    </row>
    <row r="320" spans="1:19">
      <c r="A320" s="18" t="s">
        <v>3</v>
      </c>
      <c r="B320" s="51" t="s">
        <v>2549</v>
      </c>
      <c r="E320" s="1">
        <v>2023</v>
      </c>
      <c r="F320" s="1" t="s">
        <v>772</v>
      </c>
      <c r="G320" s="10">
        <v>687.5</v>
      </c>
    </row>
    <row r="321" spans="1:18">
      <c r="A321" s="18" t="s">
        <v>5</v>
      </c>
      <c r="B321" s="51" t="s">
        <v>728</v>
      </c>
      <c r="E321" s="1">
        <v>2023</v>
      </c>
      <c r="F321" s="1" t="s">
        <v>826</v>
      </c>
      <c r="G321" s="10">
        <v>666.8</v>
      </c>
    </row>
    <row r="322" spans="1:18">
      <c r="A322" s="18" t="s">
        <v>7</v>
      </c>
      <c r="B322" s="51" t="s">
        <v>753</v>
      </c>
      <c r="E322" s="1">
        <v>2023</v>
      </c>
      <c r="F322" s="1" t="s">
        <v>827</v>
      </c>
      <c r="G322" s="10">
        <v>652.9</v>
      </c>
    </row>
    <row r="323" spans="1:18">
      <c r="A323" s="18" t="s">
        <v>8</v>
      </c>
      <c r="B323" s="51" t="s">
        <v>705</v>
      </c>
      <c r="E323" s="1">
        <v>2023</v>
      </c>
      <c r="F323" s="1" t="s">
        <v>828</v>
      </c>
      <c r="G323" s="10">
        <v>650.4</v>
      </c>
    </row>
    <row r="324" spans="1:18">
      <c r="A324" s="18" t="s">
        <v>10</v>
      </c>
      <c r="B324" s="51" t="s">
        <v>2568</v>
      </c>
      <c r="E324" s="1">
        <v>2023</v>
      </c>
      <c r="F324" s="1" t="s">
        <v>829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830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831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770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1567</v>
      </c>
      <c r="E332" s="1">
        <v>2021</v>
      </c>
      <c r="F332" s="1" t="s">
        <v>770</v>
      </c>
      <c r="G332" s="10">
        <v>680.3</v>
      </c>
      <c r="N332" s="219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771</v>
      </c>
      <c r="G333" s="10">
        <v>672.9</v>
      </c>
      <c r="N333" s="219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770</v>
      </c>
      <c r="G334" s="10">
        <v>659.3</v>
      </c>
      <c r="N334" s="219"/>
      <c r="O334" s="35"/>
      <c r="P334" s="35"/>
      <c r="Q334" s="35"/>
      <c r="R334" s="117"/>
    </row>
    <row r="335" spans="1:18">
      <c r="A335" s="18" t="s">
        <v>5</v>
      </c>
      <c r="B335" s="51" t="s">
        <v>728</v>
      </c>
      <c r="E335" s="1">
        <v>2021</v>
      </c>
      <c r="F335" s="1" t="s">
        <v>772</v>
      </c>
      <c r="G335" s="10">
        <v>635.1</v>
      </c>
      <c r="N335" s="219"/>
      <c r="O335" s="35"/>
      <c r="P335" s="35"/>
      <c r="Q335" s="35"/>
      <c r="R335" s="117"/>
    </row>
    <row r="336" spans="1:18">
      <c r="A336" s="18" t="s">
        <v>7</v>
      </c>
      <c r="B336" s="51" t="s">
        <v>720</v>
      </c>
      <c r="E336" s="1">
        <v>2021</v>
      </c>
      <c r="F336" s="1" t="s">
        <v>826</v>
      </c>
      <c r="G336" s="10">
        <v>614.5</v>
      </c>
      <c r="N336" s="219"/>
      <c r="O336" s="35"/>
      <c r="P336" s="35"/>
      <c r="Q336" s="35"/>
      <c r="R336" s="117"/>
    </row>
    <row r="337" spans="1:18">
      <c r="A337" s="18" t="s">
        <v>8</v>
      </c>
      <c r="B337" s="51" t="s">
        <v>757</v>
      </c>
      <c r="E337" s="1">
        <v>2023</v>
      </c>
      <c r="F337" s="1" t="s">
        <v>770</v>
      </c>
      <c r="G337" s="10">
        <v>609.9</v>
      </c>
      <c r="N337" s="219"/>
      <c r="O337" s="35"/>
      <c r="P337" s="35"/>
      <c r="Q337" s="35"/>
      <c r="R337" s="117"/>
    </row>
    <row r="338" spans="1:18">
      <c r="A338" s="18" t="s">
        <v>10</v>
      </c>
      <c r="B338" s="51" t="s">
        <v>726</v>
      </c>
      <c r="E338" s="1">
        <v>2019</v>
      </c>
      <c r="F338" s="1" t="s">
        <v>770</v>
      </c>
      <c r="G338" s="10">
        <v>600.35</v>
      </c>
      <c r="N338" s="219"/>
      <c r="O338" s="35"/>
      <c r="P338" s="35"/>
      <c r="Q338" s="35"/>
      <c r="R338" s="117"/>
    </row>
    <row r="339" spans="1:18">
      <c r="A339" s="18" t="s">
        <v>12</v>
      </c>
      <c r="B339" s="51" t="s">
        <v>1568</v>
      </c>
      <c r="E339" s="1">
        <v>2021</v>
      </c>
      <c r="F339" s="1" t="s">
        <v>827</v>
      </c>
      <c r="G339" s="10">
        <v>580</v>
      </c>
      <c r="N339" s="219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770</v>
      </c>
      <c r="G340" s="10">
        <v>576.20000000000005</v>
      </c>
      <c r="N340" s="219"/>
      <c r="O340" s="35"/>
      <c r="P340" s="35"/>
      <c r="Q340" s="35"/>
      <c r="R340" s="117"/>
    </row>
    <row r="341" spans="1:18">
      <c r="A341" s="18" t="s">
        <v>16</v>
      </c>
      <c r="B341" s="51" t="s">
        <v>695</v>
      </c>
      <c r="E341" s="1">
        <v>2021</v>
      </c>
      <c r="F341" s="1" t="s">
        <v>828</v>
      </c>
      <c r="G341" s="10">
        <v>574.70000000000005</v>
      </c>
      <c r="N341" s="219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1549</v>
      </c>
      <c r="E346" s="1">
        <v>2021</v>
      </c>
      <c r="F346" s="1" t="s">
        <v>770</v>
      </c>
      <c r="G346" s="10">
        <v>649</v>
      </c>
      <c r="L346" s="217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771</v>
      </c>
      <c r="G347" s="10">
        <v>647.5</v>
      </c>
      <c r="L347" s="217"/>
      <c r="M347" s="3"/>
      <c r="N347" s="3"/>
      <c r="O347" s="3"/>
      <c r="P347" s="117"/>
    </row>
    <row r="348" spans="1:18">
      <c r="A348" s="18" t="s">
        <v>3</v>
      </c>
      <c r="B348" s="51" t="s">
        <v>1901</v>
      </c>
      <c r="E348" s="1">
        <v>2023</v>
      </c>
      <c r="F348" s="1" t="s">
        <v>770</v>
      </c>
      <c r="G348" s="10">
        <v>636.70000000000005</v>
      </c>
      <c r="L348" s="217"/>
      <c r="M348" s="3"/>
      <c r="N348" s="3"/>
      <c r="O348" s="3"/>
      <c r="P348" s="117"/>
    </row>
    <row r="349" spans="1:18">
      <c r="A349" s="18" t="s">
        <v>5</v>
      </c>
      <c r="B349" s="51" t="s">
        <v>2559</v>
      </c>
      <c r="E349" s="1">
        <v>2023</v>
      </c>
      <c r="F349" s="1" t="s">
        <v>771</v>
      </c>
      <c r="G349" s="10">
        <v>624.29999999999995</v>
      </c>
      <c r="L349" s="217"/>
      <c r="M349" s="3"/>
      <c r="N349" s="3"/>
      <c r="O349" s="3"/>
      <c r="P349" s="117"/>
    </row>
    <row r="350" spans="1:18">
      <c r="A350" s="18" t="s">
        <v>7</v>
      </c>
      <c r="B350" s="51" t="s">
        <v>1553</v>
      </c>
      <c r="E350" s="1">
        <v>2021</v>
      </c>
      <c r="F350" s="1" t="s">
        <v>772</v>
      </c>
      <c r="G350" s="10">
        <v>623.70000000000005</v>
      </c>
      <c r="L350" s="217"/>
      <c r="M350" s="3"/>
      <c r="N350" s="3"/>
      <c r="O350" s="3"/>
      <c r="P350" s="117"/>
    </row>
    <row r="351" spans="1:18">
      <c r="A351" s="18" t="s">
        <v>8</v>
      </c>
      <c r="B351" s="51" t="s">
        <v>706</v>
      </c>
      <c r="E351" s="1">
        <v>2021</v>
      </c>
      <c r="F351" s="1" t="s">
        <v>826</v>
      </c>
      <c r="G351" s="10">
        <v>602</v>
      </c>
      <c r="L351" s="217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827</v>
      </c>
      <c r="G352" s="10">
        <v>597.5</v>
      </c>
      <c r="L352" s="217"/>
      <c r="M352" s="3"/>
      <c r="N352" s="3"/>
      <c r="O352" s="3"/>
      <c r="P352" s="117"/>
    </row>
    <row r="353" spans="1:18">
      <c r="A353" s="18" t="s">
        <v>12</v>
      </c>
      <c r="B353" s="51" t="s">
        <v>753</v>
      </c>
      <c r="E353" s="1">
        <v>2021</v>
      </c>
      <c r="F353" s="1" t="s">
        <v>828</v>
      </c>
      <c r="G353" s="10">
        <v>597.20000000000005</v>
      </c>
      <c r="L353" s="217"/>
      <c r="M353" s="3"/>
      <c r="N353" s="3"/>
      <c r="O353" s="3"/>
      <c r="P353" s="117"/>
    </row>
    <row r="354" spans="1:18">
      <c r="A354" s="18" t="s">
        <v>14</v>
      </c>
      <c r="B354" s="51" t="s">
        <v>1567</v>
      </c>
      <c r="E354" s="1">
        <v>2021</v>
      </c>
      <c r="F354" s="1" t="s">
        <v>829</v>
      </c>
      <c r="G354" s="10">
        <v>588.1</v>
      </c>
      <c r="L354" s="217"/>
      <c r="M354" s="3"/>
      <c r="N354" s="3"/>
      <c r="O354" s="3"/>
      <c r="P354" s="117"/>
    </row>
    <row r="355" spans="1:18">
      <c r="A355" s="18" t="s">
        <v>16</v>
      </c>
      <c r="B355" s="51" t="s">
        <v>736</v>
      </c>
      <c r="E355" s="1">
        <v>2021</v>
      </c>
      <c r="F355" s="1" t="s">
        <v>830</v>
      </c>
      <c r="G355" s="10">
        <v>587.4</v>
      </c>
      <c r="L355" s="217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719</v>
      </c>
      <c r="C360" s="3"/>
      <c r="D360" s="3"/>
      <c r="E360" s="1">
        <v>2020</v>
      </c>
      <c r="F360" s="1" t="s">
        <v>770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48" t="s">
        <v>23</v>
      </c>
      <c r="C361" s="3"/>
      <c r="D361" s="3"/>
      <c r="E361" s="1">
        <v>2020</v>
      </c>
      <c r="F361" s="1" t="s">
        <v>771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4" t="s">
        <v>1547</v>
      </c>
      <c r="C362" s="3"/>
      <c r="D362" s="3"/>
      <c r="E362" s="1">
        <v>2020</v>
      </c>
      <c r="F362" s="1" t="s">
        <v>772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48" t="s">
        <v>6</v>
      </c>
      <c r="C363" s="3"/>
      <c r="D363" s="3"/>
      <c r="E363" s="1">
        <v>2020</v>
      </c>
      <c r="F363" s="1" t="s">
        <v>826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827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4" t="s">
        <v>1553</v>
      </c>
      <c r="C365" s="3"/>
      <c r="D365" s="3"/>
      <c r="E365" s="1">
        <v>2021</v>
      </c>
      <c r="F365" s="1" t="s">
        <v>770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828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771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4" t="s">
        <v>1558</v>
      </c>
      <c r="C368" s="3"/>
      <c r="D368" s="3"/>
      <c r="E368" s="1">
        <v>2021</v>
      </c>
      <c r="F368" s="1" t="s">
        <v>772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829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770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771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770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772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770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771</v>
      </c>
      <c r="G379" s="10">
        <v>824.2</v>
      </c>
    </row>
    <row r="380" spans="1:18">
      <c r="A380" s="18" t="s">
        <v>10</v>
      </c>
      <c r="B380" s="51" t="s">
        <v>834</v>
      </c>
      <c r="E380" s="1">
        <v>2018</v>
      </c>
      <c r="F380" s="1" t="s">
        <v>826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770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827</v>
      </c>
      <c r="G382" s="10">
        <v>809.65</v>
      </c>
    </row>
    <row r="383" spans="1:18">
      <c r="A383" s="18" t="s">
        <v>16</v>
      </c>
      <c r="B383" s="51" t="s">
        <v>721</v>
      </c>
      <c r="E383" s="1">
        <v>2022</v>
      </c>
      <c r="F383" s="1" t="s">
        <v>771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770</v>
      </c>
      <c r="G388" s="10">
        <v>490.7</v>
      </c>
    </row>
    <row r="389" spans="1:16">
      <c r="A389" s="18" t="s">
        <v>2</v>
      </c>
      <c r="B389" s="219" t="s">
        <v>1900</v>
      </c>
      <c r="E389" s="1">
        <v>2022</v>
      </c>
      <c r="F389" s="1" t="s">
        <v>770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771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19" t="s">
        <v>1</v>
      </c>
      <c r="E391" s="1">
        <v>2021</v>
      </c>
      <c r="F391" s="1" t="s">
        <v>770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772</v>
      </c>
      <c r="G392" s="10">
        <v>403.5</v>
      </c>
    </row>
    <row r="393" spans="1:16">
      <c r="A393" s="18" t="s">
        <v>8</v>
      </c>
      <c r="B393" s="51" t="s">
        <v>703</v>
      </c>
      <c r="E393" s="1">
        <v>2021</v>
      </c>
      <c r="F393" s="1" t="s">
        <v>771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772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771</v>
      </c>
      <c r="G395" s="10">
        <v>386.3</v>
      </c>
    </row>
    <row r="396" spans="1:16">
      <c r="A396" s="18" t="s">
        <v>14</v>
      </c>
      <c r="B396" s="219" t="s">
        <v>156</v>
      </c>
      <c r="E396" s="1">
        <v>2019</v>
      </c>
      <c r="F396" s="1" t="s">
        <v>770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826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770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771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772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826</v>
      </c>
      <c r="G405" s="10">
        <v>4126.3</v>
      </c>
    </row>
    <row r="406" spans="1:16">
      <c r="A406" s="18" t="s">
        <v>7</v>
      </c>
      <c r="B406" s="219" t="s">
        <v>21</v>
      </c>
      <c r="C406" s="1"/>
      <c r="D406" s="1"/>
      <c r="E406" s="1">
        <v>2021</v>
      </c>
      <c r="F406" s="1" t="s">
        <v>770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827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828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829</v>
      </c>
      <c r="G409" s="10">
        <v>3803.7</v>
      </c>
    </row>
    <row r="410" spans="1:16">
      <c r="A410" s="18" t="s">
        <v>14</v>
      </c>
      <c r="B410" s="219" t="s">
        <v>37</v>
      </c>
      <c r="C410" s="1"/>
      <c r="D410" s="1"/>
      <c r="E410" s="1">
        <v>2021</v>
      </c>
      <c r="F410" s="1" t="s">
        <v>771</v>
      </c>
      <c r="G410" s="10">
        <v>3793.45</v>
      </c>
    </row>
    <row r="411" spans="1:16">
      <c r="A411" s="18" t="s">
        <v>16</v>
      </c>
      <c r="B411" s="219" t="s">
        <v>1888</v>
      </c>
      <c r="C411" s="1"/>
      <c r="D411" s="1"/>
      <c r="E411" s="1">
        <v>2021</v>
      </c>
      <c r="F411" s="1" t="s">
        <v>772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770</v>
      </c>
      <c r="G416" s="10">
        <v>800.1</v>
      </c>
      <c r="L416" s="217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771</v>
      </c>
      <c r="G417" s="10">
        <v>727.8</v>
      </c>
      <c r="L417" s="217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770</v>
      </c>
      <c r="G418" s="10">
        <v>726.7</v>
      </c>
      <c r="L418" s="217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772</v>
      </c>
      <c r="G419" s="10">
        <v>719.2</v>
      </c>
      <c r="L419" s="217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771</v>
      </c>
      <c r="G420" s="10">
        <v>717.7</v>
      </c>
      <c r="L420" s="217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772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826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826</v>
      </c>
      <c r="G423" s="10">
        <v>635.79999999999995</v>
      </c>
    </row>
    <row r="424" spans="1:16">
      <c r="A424" s="18" t="s">
        <v>14</v>
      </c>
      <c r="B424" s="51" t="s">
        <v>736</v>
      </c>
      <c r="E424" s="1">
        <v>2019</v>
      </c>
      <c r="F424" s="1" t="s">
        <v>827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827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770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771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772</v>
      </c>
      <c r="G432" s="10">
        <v>1126.1999999999989</v>
      </c>
    </row>
    <row r="433" spans="1:19">
      <c r="A433" s="18" t="s">
        <v>5</v>
      </c>
      <c r="B433" s="35" t="s">
        <v>706</v>
      </c>
      <c r="E433" s="1">
        <v>2020</v>
      </c>
      <c r="F433" s="1" t="s">
        <v>826</v>
      </c>
      <c r="G433" s="10">
        <v>1088.6000000000013</v>
      </c>
    </row>
    <row r="434" spans="1:19">
      <c r="A434" s="18" t="s">
        <v>7</v>
      </c>
      <c r="B434" s="348" t="s">
        <v>17</v>
      </c>
      <c r="E434" s="1">
        <v>2020</v>
      </c>
      <c r="F434" s="1" t="s">
        <v>827</v>
      </c>
      <c r="G434" s="10">
        <v>1037.1000000000004</v>
      </c>
    </row>
    <row r="435" spans="1:19">
      <c r="A435" s="18" t="s">
        <v>8</v>
      </c>
      <c r="B435" s="35" t="s">
        <v>701</v>
      </c>
      <c r="E435" s="1">
        <v>2020</v>
      </c>
      <c r="F435" s="1" t="s">
        <v>828</v>
      </c>
      <c r="G435" s="10">
        <v>1020.4999999999982</v>
      </c>
    </row>
    <row r="436" spans="1:19">
      <c r="A436" s="18" t="s">
        <v>10</v>
      </c>
      <c r="B436" s="35" t="s">
        <v>690</v>
      </c>
      <c r="E436" s="1">
        <v>2020</v>
      </c>
      <c r="F436" s="1" t="s">
        <v>829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770</v>
      </c>
      <c r="G437" s="10">
        <v>996.4</v>
      </c>
    </row>
    <row r="438" spans="1:19">
      <c r="A438" s="18" t="s">
        <v>14</v>
      </c>
      <c r="B438" s="208" t="s">
        <v>721</v>
      </c>
      <c r="E438" s="1">
        <v>2022</v>
      </c>
      <c r="F438" s="1" t="s">
        <v>770</v>
      </c>
      <c r="G438" s="10">
        <v>994.9</v>
      </c>
    </row>
    <row r="439" spans="1:19">
      <c r="A439" s="18" t="s">
        <v>16</v>
      </c>
      <c r="B439" s="348" t="s">
        <v>31</v>
      </c>
      <c r="E439" s="1">
        <v>2020</v>
      </c>
      <c r="F439" s="1" t="s">
        <v>830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2542</v>
      </c>
      <c r="E444" s="1">
        <v>2023</v>
      </c>
      <c r="F444" s="1" t="s">
        <v>770</v>
      </c>
      <c r="G444" s="10">
        <v>1446.6</v>
      </c>
      <c r="N444" s="63"/>
      <c r="O444" s="63"/>
      <c r="P444" s="265"/>
      <c r="Q444" s="317"/>
      <c r="R444" s="63"/>
      <c r="S444" s="67"/>
    </row>
    <row r="445" spans="1:19" ht="12.75" customHeight="1">
      <c r="A445" s="18" t="s">
        <v>2</v>
      </c>
      <c r="B445" s="219" t="s">
        <v>17</v>
      </c>
      <c r="E445" s="1">
        <v>2023</v>
      </c>
      <c r="F445" s="1" t="s">
        <v>771</v>
      </c>
      <c r="G445" s="10">
        <v>1366.8</v>
      </c>
      <c r="N445" s="273"/>
      <c r="O445" s="63"/>
      <c r="P445" s="283"/>
      <c r="Q445" s="317"/>
      <c r="R445" s="63"/>
      <c r="S445" s="67"/>
    </row>
    <row r="446" spans="1:19" ht="12.75" customHeight="1">
      <c r="A446" s="18" t="s">
        <v>3</v>
      </c>
      <c r="B446" s="51" t="s">
        <v>1894</v>
      </c>
      <c r="E446" s="1">
        <v>2023</v>
      </c>
      <c r="F446" s="1" t="s">
        <v>772</v>
      </c>
      <c r="G446" s="10">
        <v>1363.5</v>
      </c>
      <c r="N446" s="273"/>
      <c r="O446" s="63"/>
      <c r="P446" s="283"/>
      <c r="Q446" s="317"/>
      <c r="R446" s="63"/>
      <c r="S446" s="67"/>
    </row>
    <row r="447" spans="1:19" ht="12.75" customHeight="1">
      <c r="A447" s="18" t="s">
        <v>5</v>
      </c>
      <c r="B447" s="219" t="s">
        <v>757</v>
      </c>
      <c r="E447" s="1">
        <v>2023</v>
      </c>
      <c r="F447" s="1" t="s">
        <v>826</v>
      </c>
      <c r="G447" s="10">
        <v>1341.1</v>
      </c>
      <c r="N447" s="273"/>
      <c r="O447" s="63"/>
      <c r="P447" s="283"/>
      <c r="Q447" s="317"/>
      <c r="R447" s="63"/>
      <c r="S447" s="67"/>
    </row>
    <row r="448" spans="1:19" ht="12.75" customHeight="1">
      <c r="A448" s="18" t="s">
        <v>7</v>
      </c>
      <c r="B448" s="219" t="s">
        <v>735</v>
      </c>
      <c r="E448" s="1">
        <v>2023</v>
      </c>
      <c r="F448" s="1" t="s">
        <v>827</v>
      </c>
      <c r="G448" s="10">
        <v>1321.3</v>
      </c>
      <c r="N448" s="63"/>
      <c r="O448" s="63"/>
      <c r="P448" s="282"/>
      <c r="Q448" s="317"/>
      <c r="R448" s="63"/>
      <c r="S448" s="67"/>
    </row>
    <row r="449" spans="1:19" ht="12.75" customHeight="1">
      <c r="A449" s="18" t="s">
        <v>8</v>
      </c>
      <c r="B449" s="51" t="s">
        <v>155</v>
      </c>
      <c r="E449" s="1">
        <v>2023</v>
      </c>
      <c r="F449" s="1" t="s">
        <v>828</v>
      </c>
      <c r="G449" s="10">
        <v>1288</v>
      </c>
      <c r="N449" s="28"/>
      <c r="O449" s="63"/>
      <c r="P449" s="283"/>
      <c r="Q449" s="317"/>
      <c r="R449" s="63"/>
      <c r="S449" s="67"/>
    </row>
    <row r="450" spans="1:19" ht="12.75" customHeight="1">
      <c r="A450" s="18" t="s">
        <v>10</v>
      </c>
      <c r="B450" s="219" t="s">
        <v>690</v>
      </c>
      <c r="E450" s="1">
        <v>2023</v>
      </c>
      <c r="F450" s="1" t="s">
        <v>829</v>
      </c>
      <c r="G450" s="10">
        <v>1283.5999999999999</v>
      </c>
      <c r="N450" s="63"/>
      <c r="O450" s="63"/>
      <c r="P450" s="283"/>
      <c r="Q450" s="317"/>
      <c r="R450" s="63"/>
      <c r="S450" s="67"/>
    </row>
    <row r="451" spans="1:19" ht="12.75" customHeight="1">
      <c r="A451" s="18" t="s">
        <v>12</v>
      </c>
      <c r="B451" s="219" t="s">
        <v>1561</v>
      </c>
      <c r="E451" s="1">
        <v>2023</v>
      </c>
      <c r="F451" s="1" t="s">
        <v>830</v>
      </c>
      <c r="G451" s="10">
        <v>1276.4000000000001</v>
      </c>
      <c r="N451" s="218"/>
      <c r="O451" s="63"/>
      <c r="P451" s="283"/>
      <c r="Q451" s="317"/>
      <c r="R451" s="63"/>
      <c r="S451" s="67"/>
    </row>
    <row r="452" spans="1:19" ht="12.75" customHeight="1">
      <c r="A452" s="18" t="s">
        <v>14</v>
      </c>
      <c r="B452" s="51" t="s">
        <v>736</v>
      </c>
      <c r="E452" s="1">
        <v>2023</v>
      </c>
      <c r="F452" s="1" t="s">
        <v>831</v>
      </c>
      <c r="G452" s="10">
        <v>1274</v>
      </c>
      <c r="N452" s="273"/>
      <c r="O452" s="63"/>
      <c r="P452" s="283"/>
      <c r="Q452" s="317"/>
      <c r="R452" s="63"/>
      <c r="S452" s="67"/>
    </row>
    <row r="453" spans="1:19" ht="12.75" customHeight="1">
      <c r="A453" s="18" t="s">
        <v>16</v>
      </c>
      <c r="B453" s="219" t="s">
        <v>706</v>
      </c>
      <c r="E453" s="1">
        <v>2023</v>
      </c>
      <c r="F453" s="1" t="s">
        <v>832</v>
      </c>
      <c r="G453" s="10">
        <v>1249.5</v>
      </c>
      <c r="N453" s="63"/>
      <c r="O453" s="63"/>
      <c r="P453" s="283"/>
      <c r="Q453" s="317"/>
      <c r="R453" s="63"/>
      <c r="S453" s="67"/>
    </row>
    <row r="454" spans="1:19" ht="12.75" customHeight="1">
      <c r="N454" s="63"/>
      <c r="O454" s="63"/>
      <c r="P454" s="282"/>
      <c r="Q454" s="317"/>
      <c r="R454" s="63"/>
      <c r="S454" s="67"/>
    </row>
    <row r="455" spans="1:19" ht="12.75" customHeight="1">
      <c r="N455" s="273"/>
      <c r="O455" s="63"/>
      <c r="P455" s="282"/>
      <c r="Q455" s="317"/>
      <c r="R455" s="63"/>
      <c r="S455" s="67"/>
    </row>
    <row r="456" spans="1:19" ht="25.5">
      <c r="B456" s="23" t="s">
        <v>203</v>
      </c>
      <c r="N456" s="63"/>
      <c r="O456" s="63"/>
      <c r="P456" s="283"/>
      <c r="Q456" s="317"/>
      <c r="R456" s="63"/>
      <c r="S456" s="67"/>
    </row>
    <row r="457" spans="1:19" ht="15">
      <c r="N457" s="218"/>
      <c r="O457" s="63"/>
      <c r="P457" s="283"/>
      <c r="Q457" s="31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770</v>
      </c>
      <c r="G458" s="10">
        <v>5145.2</v>
      </c>
      <c r="K458" s="3"/>
      <c r="L458" s="3"/>
      <c r="M458" s="3"/>
      <c r="N458" s="218"/>
      <c r="O458" s="63"/>
      <c r="P458" s="283"/>
      <c r="Q458" s="317"/>
      <c r="R458" s="63"/>
      <c r="S458" s="67"/>
    </row>
    <row r="459" spans="1:19" ht="12.75" customHeight="1">
      <c r="A459" s="18" t="s">
        <v>2</v>
      </c>
      <c r="B459" s="51" t="s">
        <v>703</v>
      </c>
      <c r="E459" s="1">
        <v>2023</v>
      </c>
      <c r="F459" s="1" t="s">
        <v>770</v>
      </c>
      <c r="G459" s="10">
        <v>5032.3500000000004</v>
      </c>
      <c r="K459" s="3"/>
      <c r="L459" s="3"/>
      <c r="M459" s="3"/>
      <c r="N459" s="273"/>
      <c r="O459" s="63"/>
      <c r="P459" s="283"/>
      <c r="Q459" s="317"/>
      <c r="R459" s="63"/>
      <c r="S459" s="67"/>
    </row>
    <row r="460" spans="1:19" ht="12.75" customHeight="1">
      <c r="A460" s="18" t="s">
        <v>3</v>
      </c>
      <c r="B460" s="51" t="s">
        <v>154</v>
      </c>
      <c r="E460" s="1">
        <v>2020</v>
      </c>
      <c r="F460" s="1" t="s">
        <v>771</v>
      </c>
      <c r="G460" s="10">
        <v>4964.8</v>
      </c>
      <c r="K460" s="60"/>
      <c r="L460" s="3"/>
      <c r="M460" s="3"/>
      <c r="N460" s="273"/>
      <c r="O460" s="63"/>
      <c r="P460" s="283"/>
      <c r="Q460" s="317"/>
      <c r="R460" s="63"/>
      <c r="S460" s="67"/>
    </row>
    <row r="461" spans="1:19" ht="12.75" customHeight="1">
      <c r="A461" s="18" t="s">
        <v>5</v>
      </c>
      <c r="B461" s="51" t="s">
        <v>17</v>
      </c>
      <c r="E461" s="1">
        <v>2022</v>
      </c>
      <c r="F461" s="1" t="s">
        <v>770</v>
      </c>
      <c r="G461" s="10">
        <v>4962.6000000000004</v>
      </c>
      <c r="K461" s="3"/>
      <c r="L461" s="3"/>
      <c r="M461" s="3"/>
      <c r="N461" s="63"/>
      <c r="O461" s="63"/>
      <c r="P461" s="283"/>
      <c r="Q461" s="317"/>
      <c r="R461" s="63"/>
      <c r="S461" s="67"/>
    </row>
    <row r="462" spans="1:19">
      <c r="A462" s="18" t="s">
        <v>7</v>
      </c>
      <c r="B462" s="51" t="s">
        <v>2564</v>
      </c>
      <c r="E462" s="1">
        <v>2023</v>
      </c>
      <c r="F462" s="1" t="s">
        <v>771</v>
      </c>
      <c r="G462" s="10">
        <v>4934.3999999999996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19</v>
      </c>
      <c r="E463" s="1">
        <v>2018</v>
      </c>
      <c r="F463" s="1" t="s">
        <v>770</v>
      </c>
      <c r="G463" s="10">
        <v>4923.3999999999996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51" t="s">
        <v>710</v>
      </c>
      <c r="E464" s="1">
        <v>2022</v>
      </c>
      <c r="F464" s="1" t="s">
        <v>771</v>
      </c>
      <c r="G464" s="10">
        <v>4841.3999999999996</v>
      </c>
      <c r="K464" s="233"/>
      <c r="L464" s="3"/>
      <c r="M464" s="3"/>
      <c r="N464" s="1"/>
      <c r="O464" s="10"/>
    </row>
    <row r="465" spans="1:15">
      <c r="A465" s="18" t="s">
        <v>12</v>
      </c>
      <c r="B465" s="51" t="s">
        <v>143</v>
      </c>
      <c r="E465" s="1">
        <v>2022</v>
      </c>
      <c r="F465" s="1" t="s">
        <v>772</v>
      </c>
      <c r="G465" s="10">
        <v>4798.3999999999996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219" t="s">
        <v>31</v>
      </c>
      <c r="E466" s="1">
        <v>2020</v>
      </c>
      <c r="F466" s="1" t="s">
        <v>772</v>
      </c>
      <c r="G466" s="10">
        <v>4773.1000000000004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1559</v>
      </c>
      <c r="E467" s="1">
        <v>2022</v>
      </c>
      <c r="F467" s="1" t="s">
        <v>826</v>
      </c>
      <c r="G467" s="10">
        <v>4750.8999999999996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770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770</v>
      </c>
      <c r="G473" s="10">
        <v>425.5</v>
      </c>
    </row>
    <row r="474" spans="1:15">
      <c r="A474" s="18" t="s">
        <v>3</v>
      </c>
      <c r="B474" s="51" t="s">
        <v>747</v>
      </c>
      <c r="E474" s="1">
        <v>2019</v>
      </c>
      <c r="F474" s="1" t="s">
        <v>771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772</v>
      </c>
      <c r="G475" s="10">
        <v>407.2</v>
      </c>
    </row>
    <row r="476" spans="1:15">
      <c r="A476" s="18" t="s">
        <v>7</v>
      </c>
      <c r="B476" s="51" t="s">
        <v>695</v>
      </c>
      <c r="E476" s="1">
        <v>2019</v>
      </c>
      <c r="F476" s="1" t="s">
        <v>826</v>
      </c>
      <c r="G476" s="10">
        <v>397</v>
      </c>
    </row>
    <row r="477" spans="1:15">
      <c r="A477" s="18" t="s">
        <v>8</v>
      </c>
      <c r="B477" s="51" t="s">
        <v>701</v>
      </c>
      <c r="E477" s="1">
        <v>2019</v>
      </c>
      <c r="F477" s="1" t="s">
        <v>827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771</v>
      </c>
      <c r="G478" s="10">
        <v>357.9</v>
      </c>
    </row>
    <row r="479" spans="1:15">
      <c r="A479" s="18" t="s">
        <v>12</v>
      </c>
      <c r="B479" s="51" t="s">
        <v>731</v>
      </c>
      <c r="E479" s="1">
        <v>2019</v>
      </c>
      <c r="F479" s="1" t="s">
        <v>828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770</v>
      </c>
      <c r="G480" s="10">
        <v>351.6</v>
      </c>
    </row>
    <row r="481" spans="1:7">
      <c r="A481" s="18" t="s">
        <v>16</v>
      </c>
      <c r="B481" s="51" t="s">
        <v>719</v>
      </c>
      <c r="E481" s="1">
        <v>2019</v>
      </c>
      <c r="F481" s="1" t="s">
        <v>829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770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771</v>
      </c>
      <c r="G487" s="10">
        <v>573.79999999999995</v>
      </c>
    </row>
    <row r="488" spans="1:7">
      <c r="A488" s="18" t="s">
        <v>3</v>
      </c>
      <c r="B488" s="51" t="s">
        <v>2544</v>
      </c>
      <c r="E488" s="1">
        <v>2023</v>
      </c>
      <c r="F488" s="1" t="s">
        <v>770</v>
      </c>
      <c r="G488" s="10">
        <v>566.5</v>
      </c>
    </row>
    <row r="489" spans="1:7">
      <c r="A489" s="18" t="s">
        <v>5</v>
      </c>
      <c r="B489" s="51" t="s">
        <v>162</v>
      </c>
      <c r="E489" s="1">
        <v>2018</v>
      </c>
      <c r="F489" s="1" t="s">
        <v>770</v>
      </c>
      <c r="G489" s="10">
        <v>545</v>
      </c>
    </row>
    <row r="490" spans="1:7">
      <c r="A490" s="18" t="s">
        <v>7</v>
      </c>
      <c r="B490" s="51" t="s">
        <v>27</v>
      </c>
      <c r="E490" s="1">
        <v>2017</v>
      </c>
      <c r="F490" s="1" t="s">
        <v>770</v>
      </c>
      <c r="G490" s="10">
        <v>533.4</v>
      </c>
    </row>
    <row r="491" spans="1:7">
      <c r="A491" s="18" t="s">
        <v>8</v>
      </c>
      <c r="B491" s="51" t="s">
        <v>142</v>
      </c>
      <c r="E491" s="1">
        <v>2017</v>
      </c>
      <c r="F491" s="1" t="s">
        <v>771</v>
      </c>
      <c r="G491" s="10">
        <v>531.29999999999995</v>
      </c>
    </row>
    <row r="492" spans="1:7">
      <c r="A492" s="18" t="s">
        <v>10</v>
      </c>
      <c r="B492" s="51" t="s">
        <v>745</v>
      </c>
      <c r="E492" s="1">
        <v>2023</v>
      </c>
      <c r="F492" s="1" t="s">
        <v>771</v>
      </c>
      <c r="G492" s="10">
        <v>531.1</v>
      </c>
    </row>
    <row r="493" spans="1:7">
      <c r="A493" s="18" t="s">
        <v>12</v>
      </c>
      <c r="B493" s="51" t="s">
        <v>27</v>
      </c>
      <c r="E493" s="1">
        <v>2016</v>
      </c>
      <c r="F493" s="1" t="s">
        <v>772</v>
      </c>
      <c r="G493" s="10">
        <v>527.79999999999995</v>
      </c>
    </row>
    <row r="494" spans="1:7">
      <c r="A494" s="18" t="s">
        <v>14</v>
      </c>
      <c r="B494" s="51" t="s">
        <v>155</v>
      </c>
      <c r="E494" s="1">
        <v>2022</v>
      </c>
      <c r="F494" s="1" t="s">
        <v>770</v>
      </c>
      <c r="G494" s="10">
        <v>525.6</v>
      </c>
    </row>
    <row r="495" spans="1:7">
      <c r="A495" s="18" t="s">
        <v>16</v>
      </c>
      <c r="B495" s="51" t="s">
        <v>23</v>
      </c>
      <c r="E495" s="1">
        <v>2016</v>
      </c>
      <c r="F495" s="1" t="s">
        <v>826</v>
      </c>
      <c r="G495" s="10">
        <v>509.4</v>
      </c>
    </row>
    <row r="498" spans="1:7" ht="25.5">
      <c r="B498" s="23" t="s">
        <v>206</v>
      </c>
    </row>
    <row r="500" spans="1:7">
      <c r="A500" s="18" t="s">
        <v>0</v>
      </c>
      <c r="B500" s="51" t="s">
        <v>11</v>
      </c>
      <c r="E500" s="1">
        <v>2023</v>
      </c>
      <c r="F500" s="1" t="s">
        <v>770</v>
      </c>
      <c r="G500" s="10">
        <v>929.6</v>
      </c>
    </row>
    <row r="501" spans="1:7">
      <c r="A501" s="18" t="s">
        <v>2</v>
      </c>
      <c r="B501" s="51" t="s">
        <v>154</v>
      </c>
      <c r="E501" s="1">
        <v>2018</v>
      </c>
      <c r="F501" s="1" t="s">
        <v>770</v>
      </c>
      <c r="G501" s="10">
        <v>869.4</v>
      </c>
    </row>
    <row r="502" spans="1:7">
      <c r="A502" s="18" t="s">
        <v>3</v>
      </c>
      <c r="B502" s="51" t="s">
        <v>9</v>
      </c>
      <c r="E502" s="1">
        <v>2017</v>
      </c>
      <c r="F502" s="1" t="s">
        <v>770</v>
      </c>
      <c r="G502" s="10">
        <v>851.2</v>
      </c>
    </row>
    <row r="503" spans="1:7">
      <c r="A503" s="18" t="s">
        <v>5</v>
      </c>
      <c r="B503" s="51" t="s">
        <v>25</v>
      </c>
      <c r="E503" s="1">
        <v>2017</v>
      </c>
      <c r="F503" s="1" t="s">
        <v>771</v>
      </c>
      <c r="G503" s="10">
        <v>847.5</v>
      </c>
    </row>
    <row r="504" spans="1:7">
      <c r="A504" s="18" t="s">
        <v>7</v>
      </c>
      <c r="B504" s="51" t="s">
        <v>31</v>
      </c>
      <c r="E504" s="1">
        <v>2017</v>
      </c>
      <c r="F504" s="1" t="s">
        <v>772</v>
      </c>
      <c r="G504" s="10">
        <v>824.4</v>
      </c>
    </row>
    <row r="505" spans="1:7">
      <c r="A505" s="18" t="s">
        <v>8</v>
      </c>
      <c r="B505" s="51" t="s">
        <v>23</v>
      </c>
      <c r="E505" s="1">
        <v>2017</v>
      </c>
      <c r="F505" s="1" t="s">
        <v>826</v>
      </c>
      <c r="G505" s="10">
        <v>803.8</v>
      </c>
    </row>
    <row r="506" spans="1:7">
      <c r="A506" s="18" t="s">
        <v>10</v>
      </c>
      <c r="B506" s="51" t="s">
        <v>736</v>
      </c>
      <c r="E506" s="1">
        <v>2023</v>
      </c>
      <c r="F506" s="1" t="s">
        <v>771</v>
      </c>
      <c r="G506" s="10">
        <v>794.8</v>
      </c>
    </row>
    <row r="507" spans="1:7">
      <c r="A507" s="18" t="s">
        <v>12</v>
      </c>
      <c r="B507" s="51" t="s">
        <v>11</v>
      </c>
      <c r="E507" s="1">
        <v>2017</v>
      </c>
      <c r="F507" s="1" t="s">
        <v>827</v>
      </c>
      <c r="G507" s="10">
        <v>735.7</v>
      </c>
    </row>
    <row r="508" spans="1:7">
      <c r="A508" s="18" t="s">
        <v>14</v>
      </c>
      <c r="B508" s="51" t="s">
        <v>154</v>
      </c>
      <c r="E508" s="1">
        <v>2023</v>
      </c>
      <c r="F508" s="1" t="s">
        <v>772</v>
      </c>
      <c r="G508" s="10">
        <v>703.3</v>
      </c>
    </row>
    <row r="509" spans="1:7">
      <c r="A509" s="18" t="s">
        <v>16</v>
      </c>
      <c r="B509" s="51" t="s">
        <v>143</v>
      </c>
      <c r="E509" s="1">
        <v>2023</v>
      </c>
      <c r="F509" s="1" t="s">
        <v>826</v>
      </c>
      <c r="G509" s="10">
        <v>702.5</v>
      </c>
    </row>
    <row r="512" spans="1:7" ht="25.5">
      <c r="B512" s="23" t="s">
        <v>3226</v>
      </c>
    </row>
    <row r="514" spans="1:19">
      <c r="A514" s="18" t="s">
        <v>0</v>
      </c>
      <c r="B514" s="51" t="s">
        <v>714</v>
      </c>
      <c r="E514" s="1">
        <v>2023</v>
      </c>
      <c r="F514" s="1" t="s">
        <v>770</v>
      </c>
      <c r="G514" s="10">
        <v>862.9</v>
      </c>
    </row>
    <row r="515" spans="1:19">
      <c r="A515" s="18" t="s">
        <v>2</v>
      </c>
      <c r="B515" s="51" t="s">
        <v>179</v>
      </c>
      <c r="E515" s="1">
        <v>2016</v>
      </c>
      <c r="F515" s="1" t="s">
        <v>770</v>
      </c>
      <c r="G515" s="10">
        <v>846.05</v>
      </c>
    </row>
    <row r="516" spans="1:19">
      <c r="A516" s="18" t="s">
        <v>3</v>
      </c>
      <c r="B516" s="51" t="s">
        <v>747</v>
      </c>
      <c r="E516" s="1">
        <v>2023</v>
      </c>
      <c r="F516" s="1" t="s">
        <v>771</v>
      </c>
      <c r="G516" s="10">
        <v>839</v>
      </c>
    </row>
    <row r="517" spans="1:19">
      <c r="A517" s="18" t="s">
        <v>5</v>
      </c>
      <c r="B517" s="51" t="s">
        <v>144</v>
      </c>
      <c r="E517" s="1">
        <v>2017</v>
      </c>
      <c r="F517" s="1" t="s">
        <v>770</v>
      </c>
      <c r="G517" s="10">
        <v>782.55</v>
      </c>
    </row>
    <row r="518" spans="1:19">
      <c r="A518" s="18" t="s">
        <v>7</v>
      </c>
      <c r="B518" s="51" t="s">
        <v>143</v>
      </c>
      <c r="E518" s="1">
        <v>2017</v>
      </c>
      <c r="F518" s="1" t="s">
        <v>771</v>
      </c>
      <c r="G518" s="10">
        <v>779.6</v>
      </c>
    </row>
    <row r="519" spans="1:19">
      <c r="A519" s="18" t="s">
        <v>8</v>
      </c>
      <c r="B519" s="51" t="s">
        <v>2549</v>
      </c>
      <c r="E519" s="1">
        <v>2023</v>
      </c>
      <c r="F519" s="1" t="s">
        <v>772</v>
      </c>
      <c r="G519" s="10">
        <v>741.2</v>
      </c>
    </row>
    <row r="520" spans="1:19">
      <c r="A520" s="18" t="s">
        <v>10</v>
      </c>
      <c r="B520" s="51" t="s">
        <v>33</v>
      </c>
      <c r="E520" s="1">
        <v>2016</v>
      </c>
      <c r="F520" s="1" t="s">
        <v>771</v>
      </c>
      <c r="G520" s="10">
        <v>736</v>
      </c>
    </row>
    <row r="521" spans="1:19">
      <c r="A521" s="18" t="s">
        <v>12</v>
      </c>
      <c r="B521" s="51" t="s">
        <v>2003</v>
      </c>
      <c r="E521" s="1">
        <v>2023</v>
      </c>
      <c r="F521" s="1" t="s">
        <v>826</v>
      </c>
      <c r="G521" s="10">
        <v>726</v>
      </c>
    </row>
    <row r="522" spans="1:19">
      <c r="A522" s="18" t="s">
        <v>14</v>
      </c>
      <c r="B522" s="51" t="s">
        <v>11</v>
      </c>
      <c r="E522" s="1">
        <v>2016</v>
      </c>
      <c r="F522" s="1" t="s">
        <v>772</v>
      </c>
      <c r="G522" s="10">
        <v>725.7</v>
      </c>
    </row>
    <row r="523" spans="1:19">
      <c r="A523" s="18" t="s">
        <v>16</v>
      </c>
      <c r="B523" s="51" t="s">
        <v>21</v>
      </c>
      <c r="E523" s="1">
        <v>2017</v>
      </c>
      <c r="F523" s="1" t="s">
        <v>772</v>
      </c>
      <c r="G523" s="10">
        <v>724.8</v>
      </c>
    </row>
    <row r="526" spans="1:19" ht="25.5">
      <c r="B526" s="23" t="s">
        <v>207</v>
      </c>
    </row>
    <row r="528" spans="1:19">
      <c r="A528" s="18" t="s">
        <v>0</v>
      </c>
      <c r="B528" s="51" t="s">
        <v>153</v>
      </c>
      <c r="E528" s="1">
        <v>2019</v>
      </c>
      <c r="F528" s="1" t="s">
        <v>770</v>
      </c>
      <c r="G528" s="10">
        <v>761</v>
      </c>
      <c r="R528" s="220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770</v>
      </c>
      <c r="G529" s="10">
        <v>604.6</v>
      </c>
      <c r="R529" s="220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770</v>
      </c>
      <c r="G530" s="10">
        <v>558.5</v>
      </c>
      <c r="R530" s="220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771</v>
      </c>
      <c r="G531" s="10">
        <v>554</v>
      </c>
      <c r="R531" s="220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771</v>
      </c>
      <c r="G532" s="10">
        <v>543.4</v>
      </c>
      <c r="R532" s="220"/>
      <c r="S532" s="69"/>
    </row>
    <row r="533" spans="1:19">
      <c r="A533" s="18" t="s">
        <v>8</v>
      </c>
      <c r="B533" s="51" t="s">
        <v>719</v>
      </c>
      <c r="E533" s="1">
        <v>2019</v>
      </c>
      <c r="F533" s="1" t="s">
        <v>772</v>
      </c>
      <c r="G533" s="10">
        <v>505.5</v>
      </c>
    </row>
    <row r="534" spans="1:19">
      <c r="A534" s="18" t="s">
        <v>10</v>
      </c>
      <c r="B534" s="51" t="s">
        <v>701</v>
      </c>
      <c r="E534" s="1">
        <v>2019</v>
      </c>
      <c r="F534" s="1" t="s">
        <v>826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772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826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827</v>
      </c>
      <c r="G537" s="10">
        <v>494</v>
      </c>
    </row>
    <row r="540" spans="1:19" ht="25.5">
      <c r="B540" s="23" t="s">
        <v>346</v>
      </c>
    </row>
    <row r="542" spans="1:19">
      <c r="A542" s="18" t="s">
        <v>0</v>
      </c>
      <c r="B542" s="219" t="s">
        <v>1553</v>
      </c>
      <c r="E542" s="1">
        <v>2022</v>
      </c>
      <c r="F542" s="1" t="s">
        <v>770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19" t="s">
        <v>1567</v>
      </c>
      <c r="E543" s="1">
        <v>2022</v>
      </c>
      <c r="F543" s="1" t="s">
        <v>771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772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826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48" t="s">
        <v>37</v>
      </c>
      <c r="E546" s="1">
        <v>2022</v>
      </c>
      <c r="F546" s="1" t="s">
        <v>827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35" t="s">
        <v>735</v>
      </c>
      <c r="E547" s="1">
        <v>2023</v>
      </c>
      <c r="F547" s="1" t="s">
        <v>770</v>
      </c>
      <c r="G547" s="10">
        <v>4820.1000000000004</v>
      </c>
    </row>
    <row r="548" spans="1:16">
      <c r="A548" s="18" t="s">
        <v>10</v>
      </c>
      <c r="B548" s="219" t="s">
        <v>1568</v>
      </c>
      <c r="E548" s="1">
        <v>2022</v>
      </c>
      <c r="F548" s="1" t="s">
        <v>828</v>
      </c>
      <c r="G548" s="10">
        <v>4788.05</v>
      </c>
    </row>
    <row r="549" spans="1:16">
      <c r="A549" s="18" t="s">
        <v>12</v>
      </c>
      <c r="B549" s="35" t="s">
        <v>703</v>
      </c>
      <c r="E549" s="1">
        <v>2022</v>
      </c>
      <c r="F549" s="1" t="s">
        <v>829</v>
      </c>
      <c r="G549" s="10">
        <v>4777.7</v>
      </c>
    </row>
    <row r="550" spans="1:16">
      <c r="A550" s="18" t="s">
        <v>14</v>
      </c>
      <c r="B550" s="219" t="s">
        <v>1558</v>
      </c>
      <c r="E550" s="1">
        <v>2022</v>
      </c>
      <c r="F550" s="1" t="s">
        <v>830</v>
      </c>
      <c r="G550" s="10">
        <v>4731</v>
      </c>
    </row>
    <row r="551" spans="1:16">
      <c r="A551" s="18" t="s">
        <v>16</v>
      </c>
      <c r="B551" s="35" t="s">
        <v>757</v>
      </c>
      <c r="E551" s="1">
        <v>2022</v>
      </c>
      <c r="F551" s="1" t="s">
        <v>831</v>
      </c>
      <c r="G551" s="10">
        <v>4701.4999999999991</v>
      </c>
    </row>
    <row r="554" spans="1:16" ht="25.5">
      <c r="B554" s="23" t="s">
        <v>208</v>
      </c>
    </row>
    <row r="556" spans="1:16">
      <c r="A556" s="18" t="s">
        <v>0</v>
      </c>
      <c r="B556" s="51" t="s">
        <v>690</v>
      </c>
      <c r="E556" s="1">
        <v>2021</v>
      </c>
      <c r="F556" s="1" t="s">
        <v>770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740</v>
      </c>
      <c r="E557" s="1">
        <v>2019</v>
      </c>
      <c r="F557" s="1" t="s">
        <v>770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710</v>
      </c>
      <c r="E558" s="1">
        <v>2019</v>
      </c>
      <c r="F558" s="1" t="s">
        <v>771</v>
      </c>
      <c r="G558" s="10">
        <v>456.4</v>
      </c>
      <c r="L558" s="210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770</v>
      </c>
      <c r="G559" s="10">
        <v>455.9</v>
      </c>
      <c r="L559" s="210"/>
      <c r="M559" s="1"/>
      <c r="N559" s="1"/>
      <c r="O559" s="1"/>
      <c r="P559" s="10"/>
    </row>
    <row r="560" spans="1:16">
      <c r="A560" s="18" t="s">
        <v>7</v>
      </c>
      <c r="B560" s="51" t="s">
        <v>747</v>
      </c>
      <c r="E560" s="1">
        <v>2021</v>
      </c>
      <c r="F560" s="1" t="s">
        <v>771</v>
      </c>
      <c r="G560" s="10">
        <v>447.6</v>
      </c>
      <c r="L560" s="350"/>
      <c r="M560" s="1"/>
      <c r="N560" s="1"/>
      <c r="O560" s="1"/>
      <c r="P560" s="10"/>
    </row>
    <row r="561" spans="1:16">
      <c r="A561" s="18" t="s">
        <v>8</v>
      </c>
      <c r="B561" s="51" t="s">
        <v>1563</v>
      </c>
      <c r="E561" s="1">
        <v>2021</v>
      </c>
      <c r="F561" s="1" t="s">
        <v>772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826</v>
      </c>
      <c r="G562" s="10">
        <v>427.4</v>
      </c>
      <c r="L562" s="350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771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703</v>
      </c>
      <c r="E564" s="1">
        <v>2021</v>
      </c>
      <c r="F564" s="1" t="s">
        <v>827</v>
      </c>
      <c r="G564" s="10">
        <v>413.7</v>
      </c>
      <c r="L564" s="210"/>
      <c r="M564" s="1"/>
      <c r="N564" s="1"/>
      <c r="O564" s="1"/>
      <c r="P564" s="10"/>
    </row>
    <row r="565" spans="1:16">
      <c r="A565" s="18" t="s">
        <v>16</v>
      </c>
      <c r="B565" s="51" t="s">
        <v>1927</v>
      </c>
      <c r="E565" s="1">
        <v>2023</v>
      </c>
      <c r="F565" s="1" t="s">
        <v>770</v>
      </c>
      <c r="G565" s="10">
        <v>405.7</v>
      </c>
      <c r="L565" s="1"/>
      <c r="M565" s="1"/>
      <c r="N565" s="1"/>
      <c r="O565" s="1"/>
      <c r="P565" s="10"/>
    </row>
    <row r="568" spans="1:16" ht="25.5">
      <c r="B568" s="23" t="s">
        <v>2458</v>
      </c>
    </row>
    <row r="570" spans="1:16">
      <c r="A570" s="18" t="s">
        <v>0</v>
      </c>
      <c r="B570" s="51" t="s">
        <v>2559</v>
      </c>
      <c r="E570" s="1">
        <v>2023</v>
      </c>
      <c r="F570" s="1" t="s">
        <v>770</v>
      </c>
      <c r="G570" s="10">
        <v>660.1</v>
      </c>
    </row>
    <row r="571" spans="1:16">
      <c r="A571" s="18" t="s">
        <v>2</v>
      </c>
      <c r="B571" s="51" t="s">
        <v>143</v>
      </c>
      <c r="E571" s="1">
        <v>2017</v>
      </c>
      <c r="F571" s="1" t="s">
        <v>770</v>
      </c>
      <c r="G571" s="10">
        <v>621.5</v>
      </c>
    </row>
    <row r="572" spans="1:16">
      <c r="A572" s="18" t="s">
        <v>3</v>
      </c>
      <c r="B572" s="51" t="s">
        <v>155</v>
      </c>
      <c r="E572" s="1">
        <v>2018</v>
      </c>
      <c r="F572" s="1" t="s">
        <v>770</v>
      </c>
      <c r="G572" s="10">
        <v>603.4</v>
      </c>
    </row>
    <row r="573" spans="1:16">
      <c r="A573" s="18" t="s">
        <v>5</v>
      </c>
      <c r="B573" s="51" t="s">
        <v>4</v>
      </c>
      <c r="E573" s="1">
        <v>2019</v>
      </c>
      <c r="F573" s="1" t="s">
        <v>770</v>
      </c>
      <c r="G573" s="10">
        <v>588.5</v>
      </c>
    </row>
    <row r="574" spans="1:16">
      <c r="A574" s="18" t="s">
        <v>7</v>
      </c>
      <c r="B574" s="51" t="s">
        <v>747</v>
      </c>
      <c r="E574" s="1">
        <v>2019</v>
      </c>
      <c r="F574" s="1" t="s">
        <v>771</v>
      </c>
      <c r="G574" s="10">
        <v>575</v>
      </c>
    </row>
    <row r="575" spans="1:16">
      <c r="A575" s="18" t="s">
        <v>8</v>
      </c>
      <c r="B575" s="51" t="s">
        <v>178</v>
      </c>
      <c r="E575" s="1">
        <v>2017</v>
      </c>
      <c r="F575" s="1" t="s">
        <v>771</v>
      </c>
      <c r="G575" s="10">
        <v>569.9</v>
      </c>
    </row>
    <row r="576" spans="1:16">
      <c r="A576" s="18" t="s">
        <v>10</v>
      </c>
      <c r="B576" s="51" t="s">
        <v>1891</v>
      </c>
      <c r="E576" s="1">
        <v>2023</v>
      </c>
      <c r="F576" s="1" t="s">
        <v>771</v>
      </c>
      <c r="G576" s="10">
        <v>549.4</v>
      </c>
    </row>
    <row r="577" spans="1:16">
      <c r="A577" s="18" t="s">
        <v>12</v>
      </c>
      <c r="B577" s="51" t="s">
        <v>156</v>
      </c>
      <c r="E577" s="1">
        <v>2019</v>
      </c>
      <c r="F577" s="1" t="s">
        <v>772</v>
      </c>
      <c r="G577" s="10">
        <v>538.5</v>
      </c>
    </row>
    <row r="578" spans="1:16">
      <c r="A578" s="18" t="s">
        <v>14</v>
      </c>
      <c r="B578" s="51" t="s">
        <v>1</v>
      </c>
      <c r="E578" s="1">
        <v>2019</v>
      </c>
      <c r="F578" s="1" t="s">
        <v>826</v>
      </c>
      <c r="G578" s="10">
        <v>527.5</v>
      </c>
    </row>
    <row r="579" spans="1:16">
      <c r="A579" s="18" t="s">
        <v>16</v>
      </c>
      <c r="B579" s="51" t="s">
        <v>179</v>
      </c>
      <c r="E579" s="1">
        <v>2016</v>
      </c>
      <c r="F579" s="1" t="s">
        <v>770</v>
      </c>
      <c r="G579" s="10">
        <v>526.25</v>
      </c>
    </row>
    <row r="582" spans="1:16" ht="25.5">
      <c r="B582" s="23" t="s">
        <v>2457</v>
      </c>
    </row>
    <row r="584" spans="1:16">
      <c r="A584" s="18" t="s">
        <v>0</v>
      </c>
      <c r="B584" s="51" t="s">
        <v>37</v>
      </c>
      <c r="E584" s="1">
        <v>2022</v>
      </c>
      <c r="F584" s="1" t="s">
        <v>770</v>
      </c>
      <c r="G584" s="10">
        <v>679.15</v>
      </c>
      <c r="O584" s="220"/>
      <c r="P584" s="69"/>
    </row>
    <row r="585" spans="1:16">
      <c r="A585" s="18" t="s">
        <v>2</v>
      </c>
      <c r="B585" s="51" t="s">
        <v>1924</v>
      </c>
      <c r="E585" s="1">
        <v>2022</v>
      </c>
      <c r="F585" s="1" t="s">
        <v>771</v>
      </c>
      <c r="G585" s="10">
        <v>668.7</v>
      </c>
      <c r="O585" s="220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772</v>
      </c>
      <c r="G586" s="10">
        <v>602</v>
      </c>
      <c r="O586" s="220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770</v>
      </c>
      <c r="G587" s="10">
        <v>589.6</v>
      </c>
      <c r="O587" s="220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826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771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770</v>
      </c>
      <c r="G590" s="10">
        <v>552.29999999999995</v>
      </c>
    </row>
    <row r="591" spans="1:16">
      <c r="A591" s="18" t="s">
        <v>12</v>
      </c>
      <c r="B591" s="51" t="s">
        <v>1561</v>
      </c>
      <c r="E591" s="1">
        <v>2022</v>
      </c>
      <c r="F591" s="1" t="s">
        <v>827</v>
      </c>
      <c r="G591" s="10">
        <v>543.20000000000005</v>
      </c>
    </row>
    <row r="592" spans="1:16">
      <c r="A592" s="18" t="s">
        <v>14</v>
      </c>
      <c r="B592" s="51" t="s">
        <v>1924</v>
      </c>
      <c r="E592" s="1">
        <v>2023</v>
      </c>
      <c r="F592" s="1" t="s">
        <v>770</v>
      </c>
      <c r="G592" s="10">
        <v>525.5</v>
      </c>
    </row>
    <row r="593" spans="1:18">
      <c r="A593" s="18" t="s">
        <v>16</v>
      </c>
      <c r="B593" s="51" t="s">
        <v>2459</v>
      </c>
      <c r="E593" s="1">
        <v>2022</v>
      </c>
      <c r="F593" s="1" t="s">
        <v>828</v>
      </c>
      <c r="G593" s="10">
        <v>523.6</v>
      </c>
    </row>
    <row r="596" spans="1:18" ht="25.5">
      <c r="B596" s="23" t="s">
        <v>211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19" t="s">
        <v>1</v>
      </c>
      <c r="E598" s="1">
        <v>2019</v>
      </c>
      <c r="F598" s="1" t="s">
        <v>770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19" t="s">
        <v>714</v>
      </c>
      <c r="E599" s="1">
        <v>2019</v>
      </c>
      <c r="F599" s="1" t="s">
        <v>771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19" t="s">
        <v>739</v>
      </c>
      <c r="E600" s="1">
        <v>2019</v>
      </c>
      <c r="F600" s="1" t="s">
        <v>772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19" t="s">
        <v>720</v>
      </c>
      <c r="E601" s="1">
        <v>2019</v>
      </c>
      <c r="F601" s="1" t="s">
        <v>826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19" t="s">
        <v>712</v>
      </c>
      <c r="E602" s="1">
        <v>2019</v>
      </c>
      <c r="F602" s="1" t="s">
        <v>827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19" t="s">
        <v>745</v>
      </c>
      <c r="E603" s="1">
        <v>2019</v>
      </c>
      <c r="F603" s="1" t="s">
        <v>828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19" t="s">
        <v>719</v>
      </c>
      <c r="E604" s="1">
        <v>2019</v>
      </c>
      <c r="F604" s="1" t="s">
        <v>828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19" t="s">
        <v>741</v>
      </c>
      <c r="E605" s="1">
        <v>2019</v>
      </c>
      <c r="F605" s="1" t="s">
        <v>830</v>
      </c>
      <c r="G605" s="10">
        <v>349.3</v>
      </c>
      <c r="N605" s="219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770</v>
      </c>
      <c r="G606" s="10">
        <v>341.3</v>
      </c>
      <c r="N606" s="219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771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1" t="s">
        <v>37</v>
      </c>
      <c r="E612" s="1">
        <v>2023</v>
      </c>
      <c r="F612" s="1" t="s">
        <v>770</v>
      </c>
      <c r="G612" s="10">
        <v>770.7</v>
      </c>
    </row>
    <row r="613" spans="1:7">
      <c r="A613" s="18" t="s">
        <v>2</v>
      </c>
      <c r="B613" s="51" t="s">
        <v>142</v>
      </c>
      <c r="E613" s="1">
        <v>2021</v>
      </c>
      <c r="F613" s="1" t="s">
        <v>770</v>
      </c>
      <c r="G613" s="10">
        <v>726</v>
      </c>
    </row>
    <row r="614" spans="1:7">
      <c r="A614" s="18" t="s">
        <v>3</v>
      </c>
      <c r="B614" s="51" t="s">
        <v>141</v>
      </c>
      <c r="E614" s="1">
        <v>2023</v>
      </c>
      <c r="F614" s="1" t="s">
        <v>771</v>
      </c>
      <c r="G614" s="10">
        <v>715.8</v>
      </c>
    </row>
    <row r="615" spans="1:7">
      <c r="A615" s="18" t="s">
        <v>5</v>
      </c>
      <c r="B615" s="51" t="s">
        <v>2552</v>
      </c>
      <c r="E615" s="1">
        <v>2023</v>
      </c>
      <c r="F615" s="1" t="s">
        <v>772</v>
      </c>
      <c r="G615" s="10">
        <v>714.6</v>
      </c>
    </row>
    <row r="616" spans="1:7">
      <c r="A616" s="18" t="s">
        <v>7</v>
      </c>
      <c r="B616" s="51" t="s">
        <v>21</v>
      </c>
      <c r="E616" s="1">
        <v>2021</v>
      </c>
      <c r="F616" s="1" t="s">
        <v>771</v>
      </c>
      <c r="G616" s="10">
        <v>702.7</v>
      </c>
    </row>
    <row r="617" spans="1:7">
      <c r="A617" s="18" t="s">
        <v>8</v>
      </c>
      <c r="B617" s="51" t="s">
        <v>155</v>
      </c>
      <c r="E617" s="1">
        <v>2021</v>
      </c>
      <c r="F617" s="1" t="s">
        <v>772</v>
      </c>
      <c r="G617" s="10">
        <v>697.1</v>
      </c>
    </row>
    <row r="618" spans="1:7">
      <c r="A618" s="18" t="s">
        <v>10</v>
      </c>
      <c r="B618" s="51" t="s">
        <v>753</v>
      </c>
      <c r="E618" s="1">
        <v>2019</v>
      </c>
      <c r="F618" s="1" t="s">
        <v>770</v>
      </c>
      <c r="G618" s="10">
        <v>695.6</v>
      </c>
    </row>
    <row r="619" spans="1:7">
      <c r="A619" s="18" t="s">
        <v>12</v>
      </c>
      <c r="B619" s="51" t="s">
        <v>710</v>
      </c>
      <c r="E619" s="1">
        <v>2023</v>
      </c>
      <c r="F619" s="1" t="s">
        <v>826</v>
      </c>
      <c r="G619" s="10">
        <v>694.3</v>
      </c>
    </row>
    <row r="620" spans="1:7">
      <c r="A620" s="18" t="s">
        <v>14</v>
      </c>
      <c r="B620" s="51" t="s">
        <v>180</v>
      </c>
      <c r="E620" s="1">
        <v>2023</v>
      </c>
      <c r="F620" s="1" t="s">
        <v>827</v>
      </c>
      <c r="G620" s="10">
        <v>693.5</v>
      </c>
    </row>
    <row r="621" spans="1:7">
      <c r="A621" s="18" t="s">
        <v>16</v>
      </c>
      <c r="B621" s="51" t="s">
        <v>703</v>
      </c>
      <c r="E621" s="1">
        <v>2023</v>
      </c>
      <c r="F621" s="1" t="s">
        <v>828</v>
      </c>
      <c r="G621" s="10">
        <v>692.4</v>
      </c>
    </row>
    <row r="624" spans="1:7" ht="25.5">
      <c r="B624" s="23" t="s">
        <v>213</v>
      </c>
    </row>
    <row r="626" spans="1:16">
      <c r="A626" s="18" t="s">
        <v>0</v>
      </c>
      <c r="B626" s="51" t="s">
        <v>142</v>
      </c>
      <c r="E626" s="1">
        <v>2019</v>
      </c>
      <c r="F626" s="1" t="s">
        <v>770</v>
      </c>
      <c r="G626" s="10">
        <v>702.4</v>
      </c>
      <c r="L626" s="217"/>
      <c r="M626" s="3"/>
      <c r="N626" s="3"/>
      <c r="O626" s="137"/>
      <c r="P626" s="117"/>
    </row>
    <row r="627" spans="1:16">
      <c r="A627" s="18" t="s">
        <v>2</v>
      </c>
      <c r="B627" s="51" t="s">
        <v>2550</v>
      </c>
      <c r="E627" s="1">
        <v>2023</v>
      </c>
      <c r="F627" s="1" t="s">
        <v>770</v>
      </c>
      <c r="G627" s="10">
        <v>682.1</v>
      </c>
      <c r="L627" s="217"/>
      <c r="M627" s="3"/>
      <c r="N627" s="3"/>
      <c r="O627" s="137"/>
      <c r="P627" s="117"/>
    </row>
    <row r="628" spans="1:16">
      <c r="A628" s="18" t="s">
        <v>3</v>
      </c>
      <c r="B628" s="51" t="s">
        <v>1888</v>
      </c>
      <c r="E628" s="1">
        <v>2023</v>
      </c>
      <c r="F628" s="1" t="s">
        <v>771</v>
      </c>
      <c r="G628" s="10">
        <v>651.79999999999995</v>
      </c>
      <c r="L628" s="217"/>
      <c r="M628" s="3"/>
      <c r="N628" s="3"/>
      <c r="O628" s="137"/>
      <c r="P628" s="117"/>
    </row>
    <row r="629" spans="1:16">
      <c r="A629" s="18" t="s">
        <v>5</v>
      </c>
      <c r="B629" s="51" t="s">
        <v>757</v>
      </c>
      <c r="E629" s="1">
        <v>2019</v>
      </c>
      <c r="F629" s="1" t="s">
        <v>771</v>
      </c>
      <c r="G629" s="10">
        <v>645.70000000000005</v>
      </c>
      <c r="L629" s="217"/>
      <c r="M629" s="3"/>
      <c r="N629" s="3"/>
      <c r="O629" s="137"/>
      <c r="P629" s="117"/>
    </row>
    <row r="630" spans="1:16">
      <c r="A630" s="18" t="s">
        <v>7</v>
      </c>
      <c r="B630" s="51" t="s">
        <v>703</v>
      </c>
      <c r="E630" s="1">
        <v>2019</v>
      </c>
      <c r="F630" s="1" t="s">
        <v>772</v>
      </c>
      <c r="G630" s="10">
        <v>635.20000000000005</v>
      </c>
      <c r="L630" s="217"/>
      <c r="M630" s="3"/>
      <c r="N630" s="3"/>
      <c r="O630" s="137"/>
      <c r="P630" s="117"/>
    </row>
    <row r="631" spans="1:16">
      <c r="A631" s="18" t="s">
        <v>8</v>
      </c>
      <c r="B631" s="51" t="s">
        <v>155</v>
      </c>
      <c r="E631" s="1">
        <v>2019</v>
      </c>
      <c r="F631" s="1" t="s">
        <v>826</v>
      </c>
      <c r="G631" s="10">
        <v>619.29999999999995</v>
      </c>
      <c r="L631" s="217"/>
      <c r="M631" s="3"/>
      <c r="N631" s="3"/>
      <c r="O631" s="137"/>
      <c r="P631" s="117"/>
    </row>
    <row r="632" spans="1:16">
      <c r="A632" s="18" t="s">
        <v>10</v>
      </c>
      <c r="B632" s="51" t="s">
        <v>1886</v>
      </c>
      <c r="E632" s="1">
        <v>2023</v>
      </c>
      <c r="F632" s="1" t="s">
        <v>772</v>
      </c>
      <c r="G632" s="10">
        <v>615.79999999999995</v>
      </c>
      <c r="L632" s="217"/>
      <c r="M632" s="3"/>
      <c r="N632" s="3"/>
      <c r="O632" s="137"/>
      <c r="P632" s="117"/>
    </row>
    <row r="633" spans="1:16">
      <c r="A633" s="18" t="s">
        <v>12</v>
      </c>
      <c r="B633" s="51" t="s">
        <v>9</v>
      </c>
      <c r="E633" s="1">
        <v>2019</v>
      </c>
      <c r="F633" s="1" t="s">
        <v>827</v>
      </c>
      <c r="G633" s="10">
        <v>610.6</v>
      </c>
      <c r="L633" s="217"/>
      <c r="M633" s="3"/>
      <c r="N633" s="3"/>
      <c r="O633" s="137"/>
      <c r="P633" s="117"/>
    </row>
    <row r="634" spans="1:16">
      <c r="A634" s="18" t="s">
        <v>14</v>
      </c>
      <c r="B634" s="51" t="s">
        <v>757</v>
      </c>
      <c r="E634" s="1">
        <v>2023</v>
      </c>
      <c r="F634" s="1" t="s">
        <v>826</v>
      </c>
      <c r="G634" s="10">
        <v>585.29999999999995</v>
      </c>
      <c r="L634" s="217"/>
      <c r="M634" s="3"/>
      <c r="N634" s="3"/>
      <c r="O634" s="137"/>
      <c r="P634" s="117"/>
    </row>
    <row r="635" spans="1:16">
      <c r="A635" s="18" t="s">
        <v>16</v>
      </c>
      <c r="B635" s="51" t="s">
        <v>719</v>
      </c>
      <c r="E635" s="1">
        <v>2019</v>
      </c>
      <c r="F635" s="1" t="s">
        <v>828</v>
      </c>
      <c r="G635" s="10">
        <v>576.9</v>
      </c>
      <c r="L635" s="217"/>
      <c r="M635" s="3"/>
      <c r="N635" s="3"/>
      <c r="O635" s="137"/>
      <c r="P635" s="117"/>
    </row>
    <row r="638" spans="1:16" ht="25.5">
      <c r="B638" s="23" t="s">
        <v>347</v>
      </c>
    </row>
    <row r="640" spans="1:16">
      <c r="A640" s="18" t="s">
        <v>0</v>
      </c>
      <c r="B640" s="51" t="s">
        <v>1550</v>
      </c>
      <c r="E640" s="1">
        <v>2023</v>
      </c>
      <c r="F640" s="1" t="s">
        <v>770</v>
      </c>
      <c r="G640" s="10">
        <v>1254.95</v>
      </c>
      <c r="L640" s="82"/>
      <c r="M640" s="107"/>
      <c r="N640" s="107"/>
      <c r="O640" s="231"/>
      <c r="P640" s="117"/>
    </row>
    <row r="641" spans="1:16">
      <c r="A641" s="18" t="s">
        <v>2</v>
      </c>
      <c r="B641" s="51" t="s">
        <v>1550</v>
      </c>
      <c r="E641" s="1">
        <v>2022</v>
      </c>
      <c r="F641" s="1" t="s">
        <v>770</v>
      </c>
      <c r="G641" s="10">
        <v>898.5</v>
      </c>
      <c r="L641" s="82"/>
      <c r="M641" s="107"/>
      <c r="N641" s="107"/>
      <c r="O641" s="231"/>
      <c r="P641" s="117"/>
    </row>
    <row r="642" spans="1:16">
      <c r="A642" s="18" t="s">
        <v>3</v>
      </c>
      <c r="B642" s="51" t="s">
        <v>735</v>
      </c>
      <c r="E642" s="1">
        <v>2022</v>
      </c>
      <c r="F642" s="1" t="s">
        <v>771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770</v>
      </c>
      <c r="G643" s="10">
        <v>854.6</v>
      </c>
    </row>
    <row r="644" spans="1:16">
      <c r="A644" s="18" t="s">
        <v>7</v>
      </c>
      <c r="B644" s="51" t="s">
        <v>2553</v>
      </c>
      <c r="E644" s="1">
        <v>2023</v>
      </c>
      <c r="F644" s="1" t="s">
        <v>771</v>
      </c>
      <c r="G644" s="10">
        <v>849.6</v>
      </c>
    </row>
    <row r="645" spans="1:16">
      <c r="A645" s="18" t="s">
        <v>8</v>
      </c>
      <c r="B645" s="51" t="s">
        <v>21</v>
      </c>
      <c r="E645" s="1">
        <v>2021</v>
      </c>
      <c r="F645" s="1" t="s">
        <v>771</v>
      </c>
      <c r="G645" s="10">
        <v>836.45</v>
      </c>
    </row>
    <row r="646" spans="1:16">
      <c r="A646" s="18" t="s">
        <v>10</v>
      </c>
      <c r="B646" s="51" t="s">
        <v>706</v>
      </c>
      <c r="E646" s="1">
        <v>2022</v>
      </c>
      <c r="F646" s="1" t="s">
        <v>772</v>
      </c>
      <c r="G646" s="10">
        <v>832.9</v>
      </c>
    </row>
    <row r="647" spans="1:16">
      <c r="A647" s="18" t="s">
        <v>12</v>
      </c>
      <c r="B647" s="51" t="s">
        <v>1905</v>
      </c>
      <c r="E647" s="1">
        <v>2023</v>
      </c>
      <c r="F647" s="1" t="s">
        <v>772</v>
      </c>
      <c r="G647" s="10">
        <v>815.5</v>
      </c>
    </row>
    <row r="648" spans="1:16">
      <c r="A648" s="18" t="s">
        <v>14</v>
      </c>
      <c r="B648" s="51" t="s">
        <v>1553</v>
      </c>
      <c r="E648" s="1">
        <v>2022</v>
      </c>
      <c r="F648" s="1" t="s">
        <v>826</v>
      </c>
      <c r="G648" s="10">
        <v>809.8</v>
      </c>
    </row>
    <row r="649" spans="1:16">
      <c r="A649" s="18" t="s">
        <v>16</v>
      </c>
      <c r="B649" s="51" t="s">
        <v>31</v>
      </c>
      <c r="E649" s="1">
        <v>2022</v>
      </c>
      <c r="F649" s="1" t="s">
        <v>827</v>
      </c>
      <c r="G649" s="10">
        <v>802.2</v>
      </c>
    </row>
    <row r="652" spans="1:16" ht="25.5">
      <c r="B652" s="23" t="s">
        <v>348</v>
      </c>
    </row>
    <row r="654" spans="1:16">
      <c r="A654" s="18" t="s">
        <v>0</v>
      </c>
      <c r="B654" s="51" t="s">
        <v>2558</v>
      </c>
      <c r="E654" s="1">
        <v>2023</v>
      </c>
      <c r="F654" s="1" t="s">
        <v>770</v>
      </c>
      <c r="G654" s="10">
        <v>1234</v>
      </c>
    </row>
    <row r="655" spans="1:16">
      <c r="A655" s="18" t="s">
        <v>2</v>
      </c>
      <c r="B655" s="51" t="s">
        <v>27</v>
      </c>
      <c r="E655" s="1">
        <v>2022</v>
      </c>
      <c r="F655" s="1" t="s">
        <v>770</v>
      </c>
      <c r="G655" s="10">
        <v>1006.25</v>
      </c>
    </row>
    <row r="656" spans="1:16">
      <c r="A656" s="18" t="s">
        <v>3</v>
      </c>
      <c r="B656" s="51" t="s">
        <v>753</v>
      </c>
      <c r="E656" s="1">
        <v>2023</v>
      </c>
      <c r="F656" s="1" t="s">
        <v>771</v>
      </c>
      <c r="G656" s="10">
        <v>982.8</v>
      </c>
    </row>
    <row r="657" spans="1:19">
      <c r="A657" s="18" t="s">
        <v>5</v>
      </c>
      <c r="B657" s="51" t="s">
        <v>2556</v>
      </c>
      <c r="E657" s="1">
        <v>2023</v>
      </c>
      <c r="F657" s="1" t="s">
        <v>772</v>
      </c>
      <c r="G657" s="10">
        <v>957.7</v>
      </c>
    </row>
    <row r="658" spans="1:19">
      <c r="A658" s="18" t="s">
        <v>7</v>
      </c>
      <c r="B658" s="51" t="s">
        <v>178</v>
      </c>
      <c r="E658" s="1">
        <v>2017</v>
      </c>
      <c r="F658" s="1" t="s">
        <v>770</v>
      </c>
      <c r="G658" s="10">
        <v>939.3</v>
      </c>
    </row>
    <row r="659" spans="1:19">
      <c r="A659" s="18" t="s">
        <v>8</v>
      </c>
      <c r="B659" s="51" t="s">
        <v>1924</v>
      </c>
      <c r="E659" s="1">
        <v>2023</v>
      </c>
      <c r="F659" s="1" t="s">
        <v>826</v>
      </c>
      <c r="G659" s="10">
        <v>937.15</v>
      </c>
    </row>
    <row r="660" spans="1:19">
      <c r="A660" s="18" t="s">
        <v>10</v>
      </c>
      <c r="B660" s="51" t="s">
        <v>6</v>
      </c>
      <c r="E660" s="1">
        <v>2016</v>
      </c>
      <c r="F660" s="1" t="s">
        <v>770</v>
      </c>
      <c r="G660" s="10">
        <v>931.9</v>
      </c>
    </row>
    <row r="661" spans="1:19">
      <c r="A661" s="18" t="s">
        <v>12</v>
      </c>
      <c r="B661" s="51" t="s">
        <v>1551</v>
      </c>
      <c r="E661" s="1">
        <v>2021</v>
      </c>
      <c r="F661" s="1" t="s">
        <v>770</v>
      </c>
      <c r="G661" s="10">
        <v>930.4</v>
      </c>
    </row>
    <row r="662" spans="1:19">
      <c r="A662" s="18" t="s">
        <v>14</v>
      </c>
      <c r="B662" s="51" t="s">
        <v>1899</v>
      </c>
      <c r="E662" s="1">
        <v>2023</v>
      </c>
      <c r="F662" s="1" t="s">
        <v>827</v>
      </c>
      <c r="G662" s="10">
        <v>918.9</v>
      </c>
    </row>
    <row r="663" spans="1:19">
      <c r="A663" s="18" t="s">
        <v>16</v>
      </c>
      <c r="B663" s="51" t="s">
        <v>745</v>
      </c>
      <c r="E663" s="1">
        <v>2022</v>
      </c>
      <c r="F663" s="1" t="s">
        <v>771</v>
      </c>
      <c r="G663" s="10">
        <v>896.8</v>
      </c>
    </row>
    <row r="666" spans="1:19" ht="25.5">
      <c r="B666" s="23" t="s">
        <v>349</v>
      </c>
    </row>
    <row r="668" spans="1:19">
      <c r="A668" s="18" t="s">
        <v>0</v>
      </c>
      <c r="B668" s="51" t="s">
        <v>1550</v>
      </c>
      <c r="E668" s="1">
        <v>2023</v>
      </c>
      <c r="F668" s="1" t="s">
        <v>770</v>
      </c>
      <c r="G668" s="10">
        <v>428.5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2547</v>
      </c>
      <c r="E669" s="1">
        <v>2023</v>
      </c>
      <c r="F669" s="1" t="s">
        <v>771</v>
      </c>
      <c r="G669" s="10">
        <v>348.5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740</v>
      </c>
      <c r="E670" s="1">
        <v>2022</v>
      </c>
      <c r="F670" s="1" t="s">
        <v>770</v>
      </c>
      <c r="G670" s="10">
        <v>309.5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2564</v>
      </c>
      <c r="E671" s="1">
        <v>2023</v>
      </c>
      <c r="F671" s="1" t="s">
        <v>772</v>
      </c>
      <c r="G671" s="10">
        <v>297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1905</v>
      </c>
      <c r="E672" s="1">
        <v>2023</v>
      </c>
      <c r="F672" s="1" t="s">
        <v>826</v>
      </c>
      <c r="G672" s="10">
        <v>296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1553</v>
      </c>
      <c r="E673" s="1">
        <v>2023</v>
      </c>
      <c r="F673" s="1" t="s">
        <v>827</v>
      </c>
      <c r="G673" s="10">
        <v>291.5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1887</v>
      </c>
      <c r="E674" s="1">
        <v>2021</v>
      </c>
      <c r="F674" s="1" t="s">
        <v>770</v>
      </c>
      <c r="G674" s="10">
        <v>288.5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142</v>
      </c>
      <c r="E675" s="1">
        <v>2023</v>
      </c>
      <c r="F675" s="1" t="s">
        <v>828</v>
      </c>
      <c r="G675" s="10">
        <v>282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1898</v>
      </c>
      <c r="E676" s="1">
        <v>2023</v>
      </c>
      <c r="F676" s="1" t="s">
        <v>829</v>
      </c>
      <c r="G676" s="10">
        <v>276.5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27</v>
      </c>
      <c r="E677" s="1">
        <v>2023</v>
      </c>
      <c r="F677" s="1" t="s">
        <v>830</v>
      </c>
      <c r="G677" s="10">
        <v>274</v>
      </c>
      <c r="O677" s="82"/>
      <c r="P677" s="107"/>
      <c r="Q677" s="107"/>
      <c r="R677" s="130"/>
      <c r="S677" s="117"/>
    </row>
    <row r="680" spans="1:19" ht="25.5">
      <c r="B680" s="23" t="s">
        <v>350</v>
      </c>
    </row>
    <row r="682" spans="1:19">
      <c r="A682" s="18" t="s">
        <v>0</v>
      </c>
      <c r="B682" s="51" t="s">
        <v>162</v>
      </c>
      <c r="E682" s="1">
        <v>2023</v>
      </c>
      <c r="F682" s="1" t="s">
        <v>770</v>
      </c>
      <c r="G682" s="10">
        <v>352.5</v>
      </c>
    </row>
    <row r="683" spans="1:19">
      <c r="A683" s="18" t="s">
        <v>2</v>
      </c>
      <c r="B683" s="51" t="s">
        <v>1561</v>
      </c>
      <c r="E683" s="1">
        <v>2023</v>
      </c>
      <c r="F683" s="1" t="s">
        <v>771</v>
      </c>
      <c r="G683" s="10">
        <v>328.5</v>
      </c>
    </row>
    <row r="684" spans="1:19">
      <c r="A684" s="18" t="s">
        <v>3</v>
      </c>
      <c r="B684" s="51" t="s">
        <v>2542</v>
      </c>
      <c r="E684" s="1">
        <v>2023</v>
      </c>
      <c r="F684" s="1" t="s">
        <v>771</v>
      </c>
      <c r="G684" s="10">
        <v>328.5</v>
      </c>
    </row>
    <row r="685" spans="1:19">
      <c r="A685" s="18" t="s">
        <v>5</v>
      </c>
      <c r="B685" s="51" t="s">
        <v>695</v>
      </c>
      <c r="E685" s="1">
        <v>2023</v>
      </c>
      <c r="F685" s="1" t="s">
        <v>826</v>
      </c>
      <c r="G685" s="10">
        <v>306.5</v>
      </c>
    </row>
    <row r="686" spans="1:19">
      <c r="A686" s="18" t="s">
        <v>7</v>
      </c>
      <c r="B686" s="51" t="s">
        <v>23</v>
      </c>
      <c r="E686" s="1">
        <v>2016</v>
      </c>
      <c r="F686" s="1" t="s">
        <v>770</v>
      </c>
      <c r="G686" s="10">
        <v>305</v>
      </c>
    </row>
    <row r="687" spans="1:19">
      <c r="A687" s="18" t="s">
        <v>8</v>
      </c>
      <c r="B687" s="51" t="s">
        <v>735</v>
      </c>
      <c r="E687" s="1">
        <v>2023</v>
      </c>
      <c r="F687" s="1" t="s">
        <v>827</v>
      </c>
      <c r="G687" s="10">
        <v>300</v>
      </c>
    </row>
    <row r="688" spans="1:19">
      <c r="A688" s="18" t="s">
        <v>10</v>
      </c>
      <c r="B688" s="51" t="s">
        <v>747</v>
      </c>
      <c r="E688" s="1">
        <v>2022</v>
      </c>
      <c r="F688" s="1" t="s">
        <v>770</v>
      </c>
      <c r="G688" s="10">
        <v>299.5</v>
      </c>
    </row>
    <row r="689" spans="1:7">
      <c r="A689" s="18" t="s">
        <v>12</v>
      </c>
      <c r="B689" s="51" t="s">
        <v>747</v>
      </c>
      <c r="E689" s="1">
        <v>2023</v>
      </c>
      <c r="F689" s="1" t="s">
        <v>828</v>
      </c>
      <c r="G689" s="10">
        <v>298.5</v>
      </c>
    </row>
    <row r="690" spans="1:7">
      <c r="A690" s="18" t="s">
        <v>14</v>
      </c>
      <c r="B690" s="51" t="s">
        <v>2558</v>
      </c>
      <c r="E690" s="1">
        <v>2023</v>
      </c>
      <c r="F690" s="1" t="s">
        <v>829</v>
      </c>
      <c r="G690" s="10">
        <v>296.5</v>
      </c>
    </row>
    <row r="691" spans="1:7">
      <c r="A691" s="18" t="s">
        <v>16</v>
      </c>
      <c r="B691" s="51" t="s">
        <v>1562</v>
      </c>
      <c r="E691" s="1">
        <v>2020</v>
      </c>
      <c r="F691" s="1" t="s">
        <v>770</v>
      </c>
      <c r="G691" s="10">
        <v>294.5</v>
      </c>
    </row>
    <row r="694" spans="1:7" ht="25.5">
      <c r="B694" s="23" t="s">
        <v>2226</v>
      </c>
    </row>
    <row r="696" spans="1:7">
      <c r="A696" s="18" t="s">
        <v>0</v>
      </c>
      <c r="B696" s="51" t="s">
        <v>1553</v>
      </c>
      <c r="E696" s="1">
        <v>2021</v>
      </c>
      <c r="F696" s="1" t="s">
        <v>770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771</v>
      </c>
      <c r="G697" s="10">
        <v>888.9</v>
      </c>
    </row>
    <row r="698" spans="1:7">
      <c r="A698" s="18" t="s">
        <v>3</v>
      </c>
      <c r="B698" s="51" t="s">
        <v>753</v>
      </c>
      <c r="E698" s="1">
        <v>2021</v>
      </c>
      <c r="F698" s="1" t="s">
        <v>772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826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827</v>
      </c>
      <c r="G700" s="10">
        <v>849.1</v>
      </c>
    </row>
    <row r="701" spans="1:7">
      <c r="A701" s="18" t="s">
        <v>8</v>
      </c>
      <c r="B701" s="51" t="s">
        <v>736</v>
      </c>
      <c r="E701" s="1">
        <v>2021</v>
      </c>
      <c r="F701" s="1" t="s">
        <v>828</v>
      </c>
      <c r="G701" s="10">
        <v>846.4</v>
      </c>
    </row>
    <row r="702" spans="1:7">
      <c r="A702" s="18" t="s">
        <v>10</v>
      </c>
      <c r="B702" s="51" t="s">
        <v>2250</v>
      </c>
      <c r="E702" s="1">
        <v>2021</v>
      </c>
      <c r="F702" s="1" t="s">
        <v>829</v>
      </c>
      <c r="G702" s="10">
        <v>840.35</v>
      </c>
    </row>
    <row r="703" spans="1:7">
      <c r="A703" s="18" t="s">
        <v>12</v>
      </c>
      <c r="B703" s="51" t="s">
        <v>1559</v>
      </c>
      <c r="E703" s="1">
        <v>2021</v>
      </c>
      <c r="F703" s="1" t="s">
        <v>830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831</v>
      </c>
      <c r="G704" s="10">
        <v>829.45</v>
      </c>
    </row>
    <row r="705" spans="1:7">
      <c r="A705" s="18" t="s">
        <v>16</v>
      </c>
      <c r="B705" s="51" t="s">
        <v>1568</v>
      </c>
      <c r="E705" s="1">
        <v>2021</v>
      </c>
      <c r="F705" s="1" t="s">
        <v>832</v>
      </c>
      <c r="G705" s="10">
        <v>815</v>
      </c>
    </row>
    <row r="708" spans="1:7" ht="25.5">
      <c r="B708" s="23" t="s">
        <v>2228</v>
      </c>
    </row>
    <row r="710" spans="1:7">
      <c r="A710" s="18" t="s">
        <v>0</v>
      </c>
      <c r="B710" s="348" t="s">
        <v>13</v>
      </c>
      <c r="E710" s="1">
        <v>2021</v>
      </c>
      <c r="F710" s="1" t="s">
        <v>770</v>
      </c>
      <c r="G710" s="10">
        <v>891.65000000000509</v>
      </c>
    </row>
    <row r="711" spans="1:7">
      <c r="A711" s="18" t="s">
        <v>2</v>
      </c>
      <c r="B711" s="35" t="s">
        <v>728</v>
      </c>
      <c r="E711" s="1">
        <v>2021</v>
      </c>
      <c r="F711" s="1" t="s">
        <v>771</v>
      </c>
      <c r="G711" s="10">
        <v>889.69999999999709</v>
      </c>
    </row>
    <row r="712" spans="1:7">
      <c r="A712" s="18" t="s">
        <v>3</v>
      </c>
      <c r="B712" s="35" t="s">
        <v>706</v>
      </c>
      <c r="E712" s="1">
        <v>2021</v>
      </c>
      <c r="F712" s="1" t="s">
        <v>772</v>
      </c>
      <c r="G712" s="10">
        <v>878.40000000000146</v>
      </c>
    </row>
    <row r="713" spans="1:7">
      <c r="A713" s="18" t="s">
        <v>5</v>
      </c>
      <c r="B713" s="348" t="s">
        <v>1888</v>
      </c>
      <c r="E713" s="1">
        <v>2021</v>
      </c>
      <c r="F713" s="1" t="s">
        <v>826</v>
      </c>
      <c r="G713" s="10">
        <v>862.49999999999636</v>
      </c>
    </row>
    <row r="714" spans="1:7">
      <c r="A714" s="18" t="s">
        <v>7</v>
      </c>
      <c r="B714" s="348" t="s">
        <v>1887</v>
      </c>
      <c r="E714" s="1">
        <v>2021</v>
      </c>
      <c r="F714" s="1" t="s">
        <v>827</v>
      </c>
      <c r="G714" s="10">
        <v>858</v>
      </c>
    </row>
    <row r="715" spans="1:7">
      <c r="A715" s="18" t="s">
        <v>8</v>
      </c>
      <c r="B715" s="348" t="s">
        <v>9</v>
      </c>
      <c r="E715" s="1">
        <v>2021</v>
      </c>
      <c r="F715" s="1" t="s">
        <v>828</v>
      </c>
      <c r="G715" s="10">
        <v>854.40000000000146</v>
      </c>
    </row>
    <row r="716" spans="1:7">
      <c r="A716" s="18" t="s">
        <v>10</v>
      </c>
      <c r="B716" s="348" t="s">
        <v>33</v>
      </c>
      <c r="E716" s="1">
        <v>2021</v>
      </c>
      <c r="F716" s="1" t="s">
        <v>829</v>
      </c>
      <c r="G716" s="10">
        <v>854.09999999999854</v>
      </c>
    </row>
    <row r="717" spans="1:7">
      <c r="A717" s="18" t="s">
        <v>12</v>
      </c>
      <c r="B717" s="35" t="s">
        <v>705</v>
      </c>
      <c r="E717" s="1">
        <v>2021</v>
      </c>
      <c r="F717" s="1" t="s">
        <v>830</v>
      </c>
      <c r="G717" s="10">
        <v>840.00000000000364</v>
      </c>
    </row>
    <row r="718" spans="1:7">
      <c r="A718" s="18" t="s">
        <v>14</v>
      </c>
      <c r="B718" s="35" t="s">
        <v>720</v>
      </c>
      <c r="E718" s="1">
        <v>2021</v>
      </c>
      <c r="F718" s="1" t="s">
        <v>831</v>
      </c>
      <c r="G718" s="10">
        <v>813.60000000000582</v>
      </c>
    </row>
    <row r="719" spans="1:7">
      <c r="A719" s="18" t="s">
        <v>16</v>
      </c>
      <c r="B719" s="35" t="s">
        <v>695</v>
      </c>
      <c r="E719" s="1">
        <v>2021</v>
      </c>
      <c r="F719" s="1" t="s">
        <v>832</v>
      </c>
      <c r="G719" s="10">
        <v>812.39999999999418</v>
      </c>
    </row>
    <row r="722" spans="3:5" ht="15">
      <c r="C722" s="283"/>
      <c r="D722" s="79"/>
      <c r="E722" s="3"/>
    </row>
    <row r="723" spans="3:5" ht="15">
      <c r="C723" s="283"/>
      <c r="D723" s="79"/>
      <c r="E723" s="3"/>
    </row>
    <row r="724" spans="3:5" ht="15">
      <c r="C724" s="283"/>
      <c r="D724" s="79"/>
      <c r="E724" s="3"/>
    </row>
    <row r="725" spans="3:5" ht="15">
      <c r="C725" s="282"/>
      <c r="D725" s="79"/>
      <c r="E725" s="3"/>
    </row>
    <row r="726" spans="3:5" ht="15.75">
      <c r="C726" s="283"/>
      <c r="D726" s="79"/>
      <c r="E726" s="40"/>
    </row>
    <row r="727" spans="3:5" ht="15">
      <c r="C727" s="283"/>
      <c r="D727" s="79"/>
      <c r="E727" s="3"/>
    </row>
    <row r="728" spans="3:5" ht="15">
      <c r="C728" s="282"/>
      <c r="D728" s="79"/>
      <c r="E728" s="3"/>
    </row>
    <row r="729" spans="3:5" ht="15.75">
      <c r="C729" s="283"/>
      <c r="D729" s="79"/>
      <c r="E729" s="40"/>
    </row>
    <row r="730" spans="3:5" ht="15">
      <c r="C730" s="283"/>
      <c r="D730" s="79"/>
      <c r="E730" s="3"/>
    </row>
    <row r="731" spans="3:5" ht="15">
      <c r="C731" s="282"/>
      <c r="D731" s="79"/>
      <c r="E731" s="3"/>
    </row>
    <row r="732" spans="3:5" ht="15">
      <c r="C732" s="282"/>
      <c r="D732" s="79"/>
      <c r="E732" s="3"/>
    </row>
    <row r="733" spans="3:5" ht="15">
      <c r="C733" s="283"/>
      <c r="D733" s="79"/>
      <c r="E733" s="3"/>
    </row>
    <row r="734" spans="3:5" ht="15">
      <c r="C734" s="282"/>
      <c r="D734" s="79"/>
      <c r="E734" s="3"/>
    </row>
    <row r="735" spans="3:5" ht="15.75">
      <c r="C735" s="283"/>
      <c r="D735" s="79"/>
      <c r="E735" s="40"/>
    </row>
    <row r="736" spans="3:5" ht="15.75">
      <c r="C736" s="283"/>
      <c r="D736" s="79"/>
      <c r="E736" s="40"/>
    </row>
    <row r="737" spans="1:6" ht="15">
      <c r="C737" s="283"/>
      <c r="D737" s="79"/>
      <c r="E737" s="3"/>
    </row>
    <row r="738" spans="1:6" ht="15">
      <c r="C738" s="283"/>
      <c r="D738" s="79"/>
      <c r="E738" s="3"/>
    </row>
    <row r="739" spans="1:6" ht="15.75">
      <c r="C739" s="283"/>
      <c r="D739" s="79"/>
      <c r="E739" s="40"/>
    </row>
    <row r="740" spans="1:6" ht="15">
      <c r="C740" s="283"/>
      <c r="D740" s="79"/>
      <c r="E740" s="3"/>
    </row>
    <row r="741" spans="1:6" ht="15">
      <c r="C741" s="283"/>
      <c r="D741" s="79"/>
      <c r="E741" s="3"/>
    </row>
    <row r="742" spans="1:6" ht="15">
      <c r="C742" s="283"/>
      <c r="D742" s="79"/>
      <c r="E742" s="3"/>
    </row>
    <row r="743" spans="1:6" ht="15">
      <c r="C743" s="283"/>
      <c r="D743" s="79"/>
      <c r="E743" s="3"/>
    </row>
    <row r="744" spans="1:6" ht="15">
      <c r="C744" s="283"/>
      <c r="D744" s="79"/>
      <c r="E744" s="3"/>
    </row>
    <row r="745" spans="1:6" ht="15.75">
      <c r="C745" s="283"/>
      <c r="D745" s="79"/>
      <c r="E745" s="40"/>
    </row>
    <row r="746" spans="1:6" ht="15">
      <c r="C746" s="283"/>
      <c r="D746" s="79"/>
      <c r="E746" s="3"/>
    </row>
    <row r="747" spans="1:6" ht="15.75">
      <c r="C747" s="283"/>
      <c r="D747" s="79"/>
      <c r="E747" s="40"/>
    </row>
    <row r="748" spans="1:6" ht="15">
      <c r="C748" s="283"/>
      <c r="D748" s="79"/>
      <c r="E748" s="3"/>
    </row>
    <row r="749" spans="1:6" ht="15.75">
      <c r="C749" s="283"/>
      <c r="D749" s="79"/>
      <c r="E749" s="40"/>
    </row>
    <row r="750" spans="1:6" ht="15">
      <c r="C750" s="283"/>
      <c r="D750" s="79"/>
      <c r="E750" s="3"/>
    </row>
    <row r="751" spans="1:6" ht="15.75">
      <c r="C751" s="283"/>
      <c r="D751" s="79"/>
      <c r="E751" s="40"/>
    </row>
    <row r="752" spans="1:6" ht="15.75">
      <c r="A752" s="60"/>
      <c r="B752" s="63"/>
      <c r="C752" s="283"/>
      <c r="D752" s="79"/>
      <c r="E752" s="3"/>
      <c r="F752" s="75"/>
    </row>
    <row r="753" spans="1:22" ht="15.75">
      <c r="A753" s="60"/>
      <c r="B753" s="3"/>
      <c r="C753" s="283"/>
      <c r="D753" s="79"/>
      <c r="E753" s="3"/>
      <c r="F753" s="75"/>
    </row>
    <row r="754" spans="1:22" ht="15.75">
      <c r="A754"/>
      <c r="B754" s="3"/>
      <c r="C754" s="283"/>
      <c r="D754" s="79"/>
      <c r="E754" s="3"/>
      <c r="F754" s="75"/>
    </row>
    <row r="755" spans="1:22" ht="15.75">
      <c r="A755" s="3"/>
      <c r="B755" s="3"/>
      <c r="C755" s="283"/>
      <c r="D755" s="79"/>
      <c r="E755" s="3"/>
      <c r="F755" s="75"/>
    </row>
    <row r="756" spans="1:22" ht="15.75">
      <c r="A756" s="3"/>
      <c r="B756" s="63"/>
      <c r="C756" s="282"/>
      <c r="D756" s="79"/>
      <c r="E756" s="3"/>
      <c r="F756" s="75"/>
    </row>
    <row r="757" spans="1:22" ht="15.75">
      <c r="A757" s="3"/>
      <c r="B757" s="3"/>
      <c r="C757" s="283"/>
      <c r="D757" s="79"/>
      <c r="E757" s="3"/>
      <c r="F757" s="75"/>
    </row>
    <row r="758" spans="1:22" ht="15.75">
      <c r="A758" s="60"/>
      <c r="B758" s="63"/>
      <c r="C758" s="282"/>
      <c r="D758" s="79"/>
      <c r="E758" s="40"/>
      <c r="F758" s="75"/>
      <c r="V758">
        <v>41</v>
      </c>
    </row>
    <row r="759" spans="1:22" ht="15.75">
      <c r="A759" s="60"/>
      <c r="B759" s="63"/>
      <c r="C759" s="282"/>
      <c r="D759" s="79"/>
      <c r="E759" s="3"/>
      <c r="F759" s="75"/>
    </row>
    <row r="760" spans="1:22" ht="15.75">
      <c r="A760" s="60"/>
      <c r="B760" s="3"/>
      <c r="C760" s="283"/>
      <c r="D760" s="79"/>
      <c r="E760" s="3"/>
      <c r="F760" s="75"/>
    </row>
    <row r="761" spans="1:22" ht="15.75">
      <c r="A761" s="60"/>
      <c r="B761" s="3"/>
      <c r="C761" s="283"/>
      <c r="D761" s="79"/>
      <c r="E761" s="3"/>
      <c r="F761" s="75"/>
    </row>
    <row r="762" spans="1:22" ht="15.75">
      <c r="A762" s="60"/>
      <c r="B762" s="63"/>
      <c r="C762" s="282"/>
      <c r="D762" s="79"/>
      <c r="E762" s="3"/>
      <c r="F762" s="75"/>
    </row>
  </sheetData>
  <sortState xmlns:xlrd2="http://schemas.microsoft.com/office/spreadsheetml/2017/richdata2" ref="B108:G117">
    <sortCondition descending="1" ref="G108:G117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101"/>
  <sheetViews>
    <sheetView workbookViewId="0">
      <selection sqref="A1:O3100"/>
    </sheetView>
  </sheetViews>
  <sheetFormatPr defaultColWidth="8.85546875" defaultRowHeight="12.75"/>
  <cols>
    <col min="1" max="1" width="4.28515625" style="3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7" s="39" customFormat="1" ht="23.25">
      <c r="A1" s="120" t="s">
        <v>2553</v>
      </c>
      <c r="N1" s="60"/>
      <c r="P1" s="25"/>
      <c r="Q1" s="63"/>
    </row>
    <row r="2" spans="1:17" s="39" customFormat="1" ht="15.75">
      <c r="A2" s="471" t="s">
        <v>3243</v>
      </c>
      <c r="F2" s="471" t="s">
        <v>3244</v>
      </c>
      <c r="K2" s="471" t="s">
        <v>3246</v>
      </c>
      <c r="N2" s="3"/>
      <c r="P2" s="25"/>
      <c r="Q2" s="63"/>
    </row>
    <row r="3" spans="1:17" s="39" customFormat="1" ht="15.75">
      <c r="A3" s="201" t="s">
        <v>770</v>
      </c>
      <c r="B3" t="s">
        <v>3480</v>
      </c>
      <c r="F3" s="201" t="s">
        <v>771</v>
      </c>
      <c r="G3" t="s">
        <v>3498</v>
      </c>
      <c r="K3" s="201" t="s">
        <v>771</v>
      </c>
      <c r="L3" t="s">
        <v>3277</v>
      </c>
      <c r="N3" s="3"/>
      <c r="P3" s="25"/>
      <c r="Q3" s="63"/>
    </row>
    <row r="4" spans="1:17" s="39" customFormat="1" ht="15.75">
      <c r="A4" s="201" t="s">
        <v>771</v>
      </c>
      <c r="B4" t="s">
        <v>3792</v>
      </c>
      <c r="F4" s="201" t="s">
        <v>772</v>
      </c>
      <c r="G4" t="s">
        <v>3651</v>
      </c>
      <c r="K4" s="201" t="s">
        <v>772</v>
      </c>
      <c r="L4" t="s">
        <v>3642</v>
      </c>
      <c r="N4" s="3"/>
      <c r="P4" s="25"/>
      <c r="Q4" s="63"/>
    </row>
    <row r="5" spans="1:17" s="39" customFormat="1" ht="15.75">
      <c r="A5" s="201" t="s">
        <v>771</v>
      </c>
      <c r="B5" t="s">
        <v>3870</v>
      </c>
      <c r="F5" s="471"/>
      <c r="K5" s="201" t="s">
        <v>772</v>
      </c>
      <c r="L5" t="s">
        <v>3649</v>
      </c>
      <c r="N5" s="3"/>
      <c r="P5" s="25"/>
      <c r="Q5" s="63"/>
    </row>
    <row r="6" spans="1:17" s="39" customFormat="1" ht="15.75">
      <c r="A6" s="471"/>
      <c r="F6" s="471"/>
      <c r="K6" s="201" t="s">
        <v>770</v>
      </c>
      <c r="L6" t="s">
        <v>3750</v>
      </c>
      <c r="N6" s="3"/>
      <c r="P6" s="25"/>
      <c r="Q6" s="63"/>
    </row>
    <row r="7" spans="1:17" s="39" customFormat="1" ht="15.75">
      <c r="A7" s="471"/>
      <c r="F7" s="471"/>
      <c r="K7" s="201" t="s">
        <v>771</v>
      </c>
      <c r="L7" t="s">
        <v>3820</v>
      </c>
      <c r="N7" s="3"/>
      <c r="P7" s="25"/>
      <c r="Q7" s="63"/>
    </row>
    <row r="8" spans="1:17" s="39" customFormat="1" ht="15.75">
      <c r="A8" s="471"/>
      <c r="F8" s="471"/>
      <c r="K8" s="471"/>
      <c r="N8" s="3"/>
      <c r="P8" s="25"/>
      <c r="Q8" s="63"/>
    </row>
    <row r="9" spans="1:17" s="39" customFormat="1" ht="15.75">
      <c r="A9" s="471"/>
      <c r="F9" s="471"/>
      <c r="K9" s="471"/>
      <c r="N9" s="3"/>
      <c r="P9" s="25"/>
      <c r="Q9" s="63"/>
    </row>
    <row r="10" spans="1:17" s="39" customFormat="1" ht="15.75">
      <c r="A10" s="471"/>
      <c r="F10" s="471"/>
      <c r="K10" s="471"/>
      <c r="N10" s="3"/>
      <c r="P10" s="25"/>
      <c r="Q10" s="63"/>
    </row>
    <row r="11" spans="1:17" s="39" customFormat="1" ht="15.75">
      <c r="A11" s="471"/>
      <c r="F11" s="471"/>
      <c r="K11" s="471"/>
      <c r="N11" s="3"/>
      <c r="P11" s="25"/>
      <c r="Q11" s="63"/>
    </row>
    <row r="12" spans="1:17" s="39" customFormat="1" ht="15.75">
      <c r="A12" s="471"/>
      <c r="F12" s="471"/>
      <c r="K12" s="471"/>
      <c r="N12" s="3"/>
      <c r="P12" s="25"/>
      <c r="Q12" s="63"/>
    </row>
    <row r="13" spans="1:17" s="39" customFormat="1" ht="15.75">
      <c r="A13" s="471"/>
      <c r="F13" s="471"/>
      <c r="K13" s="471"/>
      <c r="N13" s="3"/>
      <c r="P13" s="25"/>
      <c r="Q13" s="63"/>
    </row>
    <row r="14" spans="1:17" s="39" customFormat="1" ht="15.75">
      <c r="A14" s="471"/>
      <c r="F14" s="471"/>
      <c r="K14" s="471"/>
      <c r="N14" s="3"/>
      <c r="P14" s="25"/>
      <c r="Q14" s="63"/>
    </row>
    <row r="15" spans="1:17" s="39" customFormat="1" ht="15.75">
      <c r="A15" s="471"/>
      <c r="F15" s="471"/>
      <c r="K15" s="471"/>
      <c r="N15" s="3"/>
      <c r="P15" s="25"/>
      <c r="Q15" s="63"/>
    </row>
    <row r="16" spans="1:17" s="39" customFormat="1" ht="15.75">
      <c r="A16" s="471"/>
      <c r="F16" s="471"/>
      <c r="K16" s="471"/>
      <c r="N16" s="3"/>
      <c r="P16" s="25"/>
      <c r="Q16" s="63"/>
    </row>
    <row r="17" spans="1:17" s="39" customFormat="1" ht="15.75">
      <c r="A17" s="471"/>
      <c r="F17" s="471"/>
      <c r="K17" s="471"/>
      <c r="N17" s="3"/>
      <c r="P17" s="25"/>
      <c r="Q17" s="63"/>
    </row>
    <row r="18" spans="1:17" s="39" customFormat="1" ht="15.75">
      <c r="A18" s="471"/>
      <c r="F18" s="471"/>
      <c r="K18" s="471"/>
      <c r="N18" s="3"/>
      <c r="P18" s="25"/>
      <c r="Q18" s="63"/>
    </row>
    <row r="19" spans="1:17" s="39" customFormat="1" ht="15.75">
      <c r="A19" s="471"/>
      <c r="F19" s="471"/>
      <c r="K19" s="471"/>
      <c r="N19" s="3"/>
      <c r="P19" s="25"/>
      <c r="Q19" s="63"/>
    </row>
    <row r="20" spans="1:17" s="39" customFormat="1" ht="15.75">
      <c r="A20" s="471"/>
      <c r="F20" s="471"/>
      <c r="K20" s="471"/>
      <c r="N20" s="3"/>
      <c r="P20" s="25"/>
      <c r="Q20" s="63"/>
    </row>
    <row r="21" spans="1:17" s="39" customFormat="1" ht="15.75">
      <c r="A21" s="471"/>
      <c r="F21" s="471"/>
      <c r="K21" s="471"/>
      <c r="N21" s="3"/>
      <c r="P21" s="25"/>
      <c r="Q21" s="63"/>
    </row>
    <row r="22" spans="1:17" s="39" customFormat="1" ht="15.75">
      <c r="A22" s="471"/>
      <c r="F22" s="471"/>
      <c r="K22" s="471"/>
      <c r="N22" s="3"/>
      <c r="P22" s="25"/>
      <c r="Q22" s="63"/>
    </row>
    <row r="23" spans="1:17" s="39" customFormat="1" ht="15.75">
      <c r="A23" s="471"/>
      <c r="F23" s="471"/>
      <c r="K23" s="471"/>
      <c r="N23" s="3"/>
      <c r="P23" s="25"/>
      <c r="Q23" s="63"/>
    </row>
    <row r="24" spans="1:17" s="39" customFormat="1" ht="15.75">
      <c r="A24" s="471"/>
      <c r="F24" s="471"/>
      <c r="K24" s="471"/>
      <c r="N24" s="3"/>
      <c r="P24" s="25"/>
      <c r="Q24" s="63"/>
    </row>
    <row r="25" spans="1:17" s="39" customFormat="1" ht="15.75">
      <c r="A25" s="471"/>
      <c r="F25" s="471"/>
      <c r="K25" s="471"/>
      <c r="N25" s="3"/>
      <c r="P25" s="25"/>
      <c r="Q25" s="63"/>
    </row>
    <row r="26" spans="1:17" s="39" customFormat="1" ht="15.75">
      <c r="A26" s="471"/>
      <c r="F26" s="471"/>
      <c r="K26" s="471"/>
      <c r="N26" s="3"/>
      <c r="P26" s="25"/>
      <c r="Q26" s="63"/>
    </row>
    <row r="27" spans="1:17" s="39" customFormat="1" ht="15.75">
      <c r="A27" s="471"/>
      <c r="F27" s="471"/>
      <c r="K27" s="471"/>
      <c r="N27" s="3"/>
      <c r="P27" s="25"/>
      <c r="Q27" s="63"/>
    </row>
    <row r="28" spans="1:17" s="39" customFormat="1" ht="15.75">
      <c r="A28" s="121"/>
      <c r="N28" s="3"/>
      <c r="P28" s="25"/>
      <c r="Q28" s="63"/>
    </row>
    <row r="29" spans="1:17" s="39" customFormat="1" ht="15.75">
      <c r="A29" s="121"/>
      <c r="N29" s="3"/>
      <c r="P29" s="222"/>
      <c r="Q29" s="63"/>
    </row>
    <row r="30" spans="1:17" s="39" customFormat="1" ht="15.75">
      <c r="A30" s="121"/>
      <c r="N30" s="3"/>
      <c r="P30" s="25"/>
      <c r="Q30" s="63"/>
    </row>
    <row r="31" spans="1:17" s="39" customFormat="1" ht="15.75">
      <c r="A31" s="121"/>
      <c r="N31"/>
      <c r="P31" s="222"/>
      <c r="Q31" s="63"/>
    </row>
    <row r="32" spans="1:17" s="39" customFormat="1" ht="23.25">
      <c r="A32" s="120" t="s">
        <v>1890</v>
      </c>
      <c r="N32" s="3"/>
      <c r="P32" s="26"/>
      <c r="Q32" s="63"/>
    </row>
    <row r="33" spans="1:17" s="39" customFormat="1" ht="15.75">
      <c r="A33" s="471" t="s">
        <v>3243</v>
      </c>
      <c r="F33" s="471" t="s">
        <v>3244</v>
      </c>
      <c r="K33" s="471" t="s">
        <v>3246</v>
      </c>
      <c r="N33" s="60"/>
      <c r="P33" s="26"/>
      <c r="Q33" s="63"/>
    </row>
    <row r="34" spans="1:17" s="39" customFormat="1" ht="15.75">
      <c r="A34" s="201" t="s">
        <v>770</v>
      </c>
      <c r="B34" t="s">
        <v>3534</v>
      </c>
      <c r="F34" s="201" t="s">
        <v>771</v>
      </c>
      <c r="G34" t="s">
        <v>3263</v>
      </c>
      <c r="K34" s="201" t="s">
        <v>772</v>
      </c>
      <c r="L34" t="s">
        <v>3301</v>
      </c>
      <c r="N34" s="60"/>
      <c r="P34" s="26"/>
      <c r="Q34" s="63"/>
    </row>
    <row r="35" spans="1:17" s="39" customFormat="1" ht="15.75">
      <c r="A35" s="121"/>
      <c r="F35" s="201"/>
      <c r="G35"/>
      <c r="K35" s="201" t="s">
        <v>770</v>
      </c>
      <c r="L35" t="s">
        <v>3316</v>
      </c>
      <c r="N35" s="60"/>
      <c r="P35" s="26"/>
      <c r="Q35" s="63"/>
    </row>
    <row r="36" spans="1:17" s="39" customFormat="1" ht="15.75">
      <c r="A36" s="121"/>
      <c r="F36" s="201"/>
      <c r="G36"/>
      <c r="K36" s="201" t="s">
        <v>770</v>
      </c>
      <c r="L36" t="s">
        <v>3461</v>
      </c>
      <c r="N36" s="60"/>
      <c r="P36" s="26"/>
      <c r="Q36" s="63"/>
    </row>
    <row r="37" spans="1:17" s="39" customFormat="1" ht="15.75">
      <c r="A37" s="121"/>
      <c r="F37" s="201"/>
      <c r="G37"/>
      <c r="K37" s="201" t="s">
        <v>772</v>
      </c>
      <c r="L37" t="s">
        <v>3469</v>
      </c>
      <c r="N37" s="60"/>
      <c r="P37" s="26"/>
      <c r="Q37" s="63"/>
    </row>
    <row r="38" spans="1:17" s="39" customFormat="1" ht="15.75">
      <c r="A38" s="121"/>
      <c r="F38" s="201"/>
      <c r="G38"/>
      <c r="K38" s="201" t="s">
        <v>772</v>
      </c>
      <c r="L38" t="s">
        <v>3470</v>
      </c>
      <c r="N38" s="60"/>
      <c r="P38" s="26"/>
      <c r="Q38" s="63"/>
    </row>
    <row r="39" spans="1:17" s="39" customFormat="1" ht="15.75">
      <c r="A39" s="121"/>
      <c r="F39" s="201"/>
      <c r="G39"/>
      <c r="K39" s="201" t="s">
        <v>771</v>
      </c>
      <c r="L39" t="s">
        <v>3529</v>
      </c>
      <c r="N39" s="60"/>
      <c r="P39" s="26"/>
      <c r="Q39" s="63"/>
    </row>
    <row r="40" spans="1:17" s="39" customFormat="1" ht="15.75">
      <c r="A40" s="121"/>
      <c r="F40" s="201"/>
      <c r="G40"/>
      <c r="K40" s="201" t="s">
        <v>772</v>
      </c>
      <c r="L40" t="s">
        <v>3575</v>
      </c>
      <c r="N40" s="60"/>
      <c r="P40" s="26"/>
      <c r="Q40" s="63"/>
    </row>
    <row r="41" spans="1:17" s="39" customFormat="1" ht="15.75">
      <c r="A41" s="121"/>
      <c r="F41" s="201"/>
      <c r="G41"/>
      <c r="K41" s="201" t="s">
        <v>772</v>
      </c>
      <c r="L41" t="s">
        <v>3606</v>
      </c>
      <c r="N41" s="60"/>
      <c r="P41" s="26"/>
      <c r="Q41" s="63"/>
    </row>
    <row r="42" spans="1:17" s="39" customFormat="1" ht="15.75">
      <c r="A42" s="121"/>
      <c r="F42" s="201"/>
      <c r="G42"/>
      <c r="K42" s="201" t="s">
        <v>772</v>
      </c>
      <c r="L42" t="s">
        <v>3607</v>
      </c>
      <c r="N42" s="60"/>
      <c r="P42" s="26"/>
      <c r="Q42" s="63"/>
    </row>
    <row r="43" spans="1:17" s="39" customFormat="1" ht="15.75">
      <c r="A43" s="121"/>
      <c r="F43" s="201"/>
      <c r="G43"/>
      <c r="K43" s="201" t="s">
        <v>772</v>
      </c>
      <c r="L43" t="s">
        <v>3609</v>
      </c>
      <c r="N43" s="60"/>
      <c r="P43" s="26"/>
      <c r="Q43" s="63"/>
    </row>
    <row r="44" spans="1:17" s="39" customFormat="1" ht="15.75">
      <c r="A44" s="121"/>
      <c r="F44" s="201"/>
      <c r="G44"/>
      <c r="K44" s="201" t="s">
        <v>770</v>
      </c>
      <c r="L44" t="s">
        <v>3623</v>
      </c>
      <c r="N44" s="60"/>
      <c r="P44" s="26"/>
      <c r="Q44" s="63"/>
    </row>
    <row r="45" spans="1:17" s="39" customFormat="1" ht="15.75">
      <c r="A45" s="121"/>
      <c r="F45" s="201"/>
      <c r="G45"/>
      <c r="K45" s="201" t="s">
        <v>772</v>
      </c>
      <c r="L45" t="s">
        <v>3628</v>
      </c>
      <c r="N45" s="60"/>
      <c r="P45" s="26"/>
      <c r="Q45" s="63"/>
    </row>
    <row r="46" spans="1:17" s="39" customFormat="1" ht="15.75">
      <c r="A46" s="121"/>
      <c r="F46" s="201"/>
      <c r="G46"/>
      <c r="K46" s="201" t="s">
        <v>770</v>
      </c>
      <c r="L46" t="s">
        <v>3688</v>
      </c>
      <c r="N46" s="60"/>
      <c r="P46" s="26"/>
      <c r="Q46" s="63"/>
    </row>
    <row r="47" spans="1:17" s="39" customFormat="1" ht="15.75">
      <c r="A47" s="121"/>
      <c r="N47" s="82"/>
      <c r="P47" s="25"/>
      <c r="Q47" s="63"/>
    </row>
    <row r="48" spans="1:17" s="39" customFormat="1" ht="15.75">
      <c r="A48" s="121"/>
      <c r="N48" s="60"/>
      <c r="P48" s="26"/>
      <c r="Q48" s="63"/>
    </row>
    <row r="49" spans="1:17" s="39" customFormat="1" ht="15.75">
      <c r="A49" s="121"/>
      <c r="N49" s="60"/>
      <c r="P49" s="222"/>
      <c r="Q49" s="63"/>
    </row>
    <row r="50" spans="1:17" s="39" customFormat="1" ht="15.75">
      <c r="A50" s="121"/>
      <c r="N50" s="3"/>
      <c r="P50" s="25"/>
      <c r="Q50" s="63"/>
    </row>
    <row r="51" spans="1:17" s="39" customFormat="1" ht="15.75">
      <c r="A51" s="121"/>
      <c r="N51" s="3"/>
      <c r="P51" s="21"/>
      <c r="Q51" s="63"/>
    </row>
    <row r="52" spans="1:17" s="39" customFormat="1" ht="15.75">
      <c r="A52" s="121"/>
      <c r="N52" s="60"/>
      <c r="P52" s="25"/>
      <c r="Q52" s="63"/>
    </row>
    <row r="53" spans="1:17" s="39" customFormat="1" ht="15.75">
      <c r="A53" s="121"/>
      <c r="N53" s="60"/>
      <c r="P53" s="25"/>
      <c r="Q53" s="63"/>
    </row>
    <row r="54" spans="1:17" s="39" customFormat="1" ht="15.75">
      <c r="A54" s="121"/>
      <c r="N54" s="60"/>
      <c r="P54" s="25"/>
      <c r="Q54" s="63"/>
    </row>
    <row r="55" spans="1:17" s="39" customFormat="1" ht="15.75">
      <c r="A55" s="121"/>
      <c r="N55" s="60"/>
      <c r="P55" s="25"/>
      <c r="Q55" s="63"/>
    </row>
    <row r="56" spans="1:17" s="39" customFormat="1" ht="15.75">
      <c r="A56" s="121"/>
      <c r="N56" s="82"/>
      <c r="P56" s="25"/>
      <c r="Q56" s="63"/>
    </row>
    <row r="57" spans="1:17" s="39" customFormat="1" ht="15.75">
      <c r="A57" s="121"/>
      <c r="N57" s="3"/>
      <c r="P57" s="222"/>
      <c r="Q57" s="63"/>
    </row>
    <row r="58" spans="1:17" s="39" customFormat="1" ht="15.75">
      <c r="A58" s="121"/>
      <c r="N58" s="82"/>
      <c r="P58" s="26"/>
      <c r="Q58" s="63"/>
    </row>
    <row r="59" spans="1:17" s="39" customFormat="1" ht="15.75">
      <c r="A59" s="121"/>
      <c r="N59" s="3"/>
      <c r="P59" s="25"/>
      <c r="Q59" s="63"/>
    </row>
    <row r="60" spans="1:17" s="39" customFormat="1" ht="15.75">
      <c r="A60" s="121"/>
      <c r="N60" s="3"/>
      <c r="P60" s="26"/>
      <c r="Q60" s="63"/>
    </row>
    <row r="61" spans="1:17" s="39" customFormat="1" ht="15.75">
      <c r="A61" s="121"/>
      <c r="N61" s="3"/>
      <c r="P61" s="26"/>
      <c r="Q61" s="63"/>
    </row>
    <row r="62" spans="1:17" s="39" customFormat="1" ht="15">
      <c r="A62" s="40"/>
      <c r="N62" s="3"/>
      <c r="P62" s="25"/>
      <c r="Q62" s="63"/>
    </row>
    <row r="63" spans="1:17" s="199" customFormat="1" ht="23.25">
      <c r="A63" s="120" t="s">
        <v>1563</v>
      </c>
      <c r="K63" s="229"/>
      <c r="L63" s="229"/>
      <c r="M63" s="24"/>
      <c r="N63" s="3"/>
      <c r="O63" s="39"/>
      <c r="P63" s="21"/>
      <c r="Q63" s="63"/>
    </row>
    <row r="64" spans="1:17" s="39" customFormat="1" ht="15.75">
      <c r="A64" s="471" t="s">
        <v>3243</v>
      </c>
      <c r="F64" s="471" t="s">
        <v>3244</v>
      </c>
      <c r="K64" s="471" t="s">
        <v>3246</v>
      </c>
      <c r="M64" s="26"/>
      <c r="N64" s="60"/>
      <c r="P64" s="25"/>
      <c r="Q64" s="63"/>
    </row>
    <row r="65" spans="1:17" s="39" customFormat="1" ht="15.75">
      <c r="A65" s="201" t="s">
        <v>771</v>
      </c>
      <c r="B65" t="s">
        <v>3310</v>
      </c>
      <c r="F65" s="201" t="s">
        <v>770</v>
      </c>
      <c r="G65" t="s">
        <v>3724</v>
      </c>
      <c r="K65" s="201" t="s">
        <v>770</v>
      </c>
      <c r="L65" t="s">
        <v>3265</v>
      </c>
      <c r="M65" s="26"/>
      <c r="N65" s="60"/>
      <c r="P65" s="25"/>
      <c r="Q65" s="63"/>
    </row>
    <row r="66" spans="1:17" s="39" customFormat="1" ht="15.75">
      <c r="A66" s="471"/>
      <c r="F66" s="201" t="s">
        <v>770</v>
      </c>
      <c r="G66" t="s">
        <v>3804</v>
      </c>
      <c r="K66" s="201" t="s">
        <v>770</v>
      </c>
      <c r="L66" t="s">
        <v>3266</v>
      </c>
      <c r="M66" s="26"/>
      <c r="N66" s="60"/>
      <c r="P66" s="25"/>
      <c r="Q66" s="63"/>
    </row>
    <row r="67" spans="1:17" s="39" customFormat="1" ht="15.75">
      <c r="A67" s="471"/>
      <c r="F67" s="471"/>
      <c r="K67" s="201" t="s">
        <v>771</v>
      </c>
      <c r="L67" t="s">
        <v>3267</v>
      </c>
      <c r="M67" s="26"/>
      <c r="N67" s="60"/>
      <c r="P67" s="25"/>
      <c r="Q67" s="63"/>
    </row>
    <row r="68" spans="1:17" s="39" customFormat="1" ht="15.75">
      <c r="A68" s="471"/>
      <c r="F68" s="471"/>
      <c r="K68" s="201" t="s">
        <v>770</v>
      </c>
      <c r="L68" t="s">
        <v>3269</v>
      </c>
      <c r="M68" s="26"/>
      <c r="N68" s="60"/>
      <c r="P68" s="25"/>
      <c r="Q68" s="63"/>
    </row>
    <row r="69" spans="1:17" s="39" customFormat="1" ht="15.75">
      <c r="A69" s="471"/>
      <c r="F69" s="471"/>
      <c r="K69" s="201" t="s">
        <v>770</v>
      </c>
      <c r="L69" t="s">
        <v>3336</v>
      </c>
      <c r="M69" s="26"/>
      <c r="N69" s="60"/>
      <c r="P69" s="25"/>
      <c r="Q69" s="63"/>
    </row>
    <row r="70" spans="1:17" s="39" customFormat="1" ht="15.75">
      <c r="A70" s="471"/>
      <c r="F70" s="471"/>
      <c r="K70" s="201" t="s">
        <v>770</v>
      </c>
      <c r="L70" t="s">
        <v>3354</v>
      </c>
      <c r="M70" s="26"/>
      <c r="N70" s="60"/>
      <c r="P70" s="25"/>
      <c r="Q70" s="63"/>
    </row>
    <row r="71" spans="1:17" s="39" customFormat="1" ht="15.75">
      <c r="A71" s="471"/>
      <c r="F71" s="471"/>
      <c r="K71" s="201" t="s">
        <v>771</v>
      </c>
      <c r="L71" t="s">
        <v>3475</v>
      </c>
      <c r="M71" s="26"/>
      <c r="N71" s="60"/>
      <c r="P71" s="25"/>
      <c r="Q71" s="63"/>
    </row>
    <row r="72" spans="1:17" s="39" customFormat="1" ht="15.75">
      <c r="A72" s="471"/>
      <c r="F72" s="471"/>
      <c r="K72" s="201" t="s">
        <v>771</v>
      </c>
      <c r="L72" t="s">
        <v>3658</v>
      </c>
      <c r="M72" s="26"/>
      <c r="N72" s="60"/>
      <c r="P72" s="25"/>
      <c r="Q72" s="63"/>
    </row>
    <row r="73" spans="1:17" s="39" customFormat="1" ht="15.75">
      <c r="A73" s="471"/>
      <c r="F73" s="471"/>
      <c r="K73" s="201" t="s">
        <v>770</v>
      </c>
      <c r="L73" t="s">
        <v>3721</v>
      </c>
      <c r="M73" s="26"/>
      <c r="N73" s="60"/>
      <c r="P73" s="25"/>
      <c r="Q73" s="63"/>
    </row>
    <row r="74" spans="1:17" s="39" customFormat="1" ht="15.75">
      <c r="A74" s="471"/>
      <c r="F74" s="471"/>
      <c r="K74" s="201" t="s">
        <v>772</v>
      </c>
      <c r="L74" t="s">
        <v>3728</v>
      </c>
      <c r="M74" s="26"/>
      <c r="N74" s="60"/>
      <c r="P74" s="25"/>
      <c r="Q74" s="63"/>
    </row>
    <row r="75" spans="1:17" s="39" customFormat="1" ht="15.75">
      <c r="A75" s="471"/>
      <c r="F75" s="471"/>
      <c r="K75" s="201" t="s">
        <v>770</v>
      </c>
      <c r="L75" t="s">
        <v>3729</v>
      </c>
      <c r="M75" s="26"/>
      <c r="N75" s="60"/>
      <c r="P75" s="25"/>
      <c r="Q75" s="63"/>
    </row>
    <row r="76" spans="1:17" s="39" customFormat="1" ht="15.75">
      <c r="A76" s="471"/>
      <c r="F76" s="471"/>
      <c r="K76" s="201" t="s">
        <v>771</v>
      </c>
      <c r="L76" t="s">
        <v>3731</v>
      </c>
      <c r="M76" s="26"/>
      <c r="N76" s="60"/>
      <c r="P76" s="25"/>
      <c r="Q76" s="63"/>
    </row>
    <row r="77" spans="1:17" s="39" customFormat="1" ht="15.75">
      <c r="A77" s="471"/>
      <c r="F77" s="471"/>
      <c r="K77" s="201" t="s">
        <v>770</v>
      </c>
      <c r="L77" t="s">
        <v>3732</v>
      </c>
      <c r="M77" s="26"/>
      <c r="N77" s="60"/>
      <c r="P77" s="25"/>
      <c r="Q77" s="63"/>
    </row>
    <row r="78" spans="1:17" s="39" customFormat="1" ht="15.75">
      <c r="A78" s="471"/>
      <c r="F78" s="471"/>
      <c r="K78" s="201" t="s">
        <v>772</v>
      </c>
      <c r="L78" t="s">
        <v>3797</v>
      </c>
      <c r="M78" s="26"/>
      <c r="N78" s="60"/>
      <c r="P78" s="25"/>
      <c r="Q78" s="63"/>
    </row>
    <row r="79" spans="1:17" s="39" customFormat="1" ht="15.75">
      <c r="A79" s="471"/>
      <c r="F79" s="471"/>
      <c r="K79" s="471"/>
      <c r="M79" s="26"/>
      <c r="N79" s="60"/>
      <c r="P79" s="25"/>
      <c r="Q79" s="63"/>
    </row>
    <row r="80" spans="1:17" s="39" customFormat="1" ht="15.75">
      <c r="A80" s="471"/>
      <c r="F80" s="471"/>
      <c r="K80" s="471"/>
      <c r="M80" s="26"/>
      <c r="N80" s="60"/>
      <c r="P80" s="25"/>
      <c r="Q80" s="63"/>
    </row>
    <row r="81" spans="1:17" s="39" customFormat="1" ht="15.75">
      <c r="A81" s="471"/>
      <c r="F81" s="471"/>
      <c r="K81" s="471"/>
      <c r="M81" s="26"/>
      <c r="N81" s="60"/>
      <c r="P81" s="25"/>
      <c r="Q81" s="63"/>
    </row>
    <row r="82" spans="1:17" s="39" customFormat="1" ht="15.75">
      <c r="A82" s="471"/>
      <c r="F82" s="471"/>
      <c r="K82" s="471"/>
      <c r="M82" s="26"/>
      <c r="N82" s="60"/>
      <c r="P82" s="25"/>
      <c r="Q82" s="63"/>
    </row>
    <row r="83" spans="1:17" s="39" customFormat="1" ht="15.75">
      <c r="A83" s="121"/>
      <c r="M83" s="26"/>
      <c r="N83" s="3"/>
      <c r="P83" s="21"/>
      <c r="Q83" s="63"/>
    </row>
    <row r="84" spans="1:17" s="39" customFormat="1" ht="15.75">
      <c r="A84" s="121"/>
      <c r="K84" s="21"/>
      <c r="L84" s="229"/>
      <c r="M84" s="26"/>
      <c r="N84" s="3"/>
      <c r="P84" s="25"/>
      <c r="Q84" s="63"/>
    </row>
    <row r="85" spans="1:17" s="39" customFormat="1" ht="15.75">
      <c r="A85" s="121"/>
      <c r="K85" s="21"/>
      <c r="L85" s="229"/>
      <c r="M85" s="26"/>
      <c r="N85" s="82"/>
      <c r="P85" s="222"/>
      <c r="Q85" s="63"/>
    </row>
    <row r="86" spans="1:17" s="39" customFormat="1" ht="15.75">
      <c r="A86" s="121"/>
      <c r="K86" s="21"/>
      <c r="L86" s="229"/>
      <c r="M86" s="26"/>
      <c r="N86" s="3"/>
      <c r="P86" s="25"/>
      <c r="Q86" s="63"/>
    </row>
    <row r="87" spans="1:17" s="39" customFormat="1" ht="15.75">
      <c r="A87" s="121"/>
      <c r="K87" s="21"/>
      <c r="L87" s="229"/>
      <c r="M87" s="26"/>
      <c r="N87"/>
      <c r="P87" s="222"/>
      <c r="Q87" s="63"/>
    </row>
    <row r="88" spans="1:17" s="39" customFormat="1" ht="15.75">
      <c r="A88" s="121"/>
      <c r="K88" s="21"/>
      <c r="L88" s="229"/>
      <c r="M88" s="26"/>
      <c r="N88" s="82"/>
      <c r="P88" s="25"/>
      <c r="Q88" s="63"/>
    </row>
    <row r="89" spans="1:17" s="39" customFormat="1" ht="15.75">
      <c r="A89" s="121"/>
      <c r="K89" s="21"/>
      <c r="L89" s="229"/>
      <c r="M89" s="26"/>
      <c r="N89" s="3"/>
      <c r="P89" s="25"/>
      <c r="Q89" s="63"/>
    </row>
    <row r="90" spans="1:17" s="39" customFormat="1" ht="15.75">
      <c r="A90" s="121"/>
      <c r="K90" s="21"/>
      <c r="L90" s="229"/>
      <c r="M90" s="26"/>
      <c r="N90" s="60"/>
      <c r="P90" s="26"/>
      <c r="Q90" s="63"/>
    </row>
    <row r="91" spans="1:17" s="39" customFormat="1" ht="15.75">
      <c r="A91" s="121"/>
      <c r="K91" s="21"/>
      <c r="L91" s="229"/>
      <c r="M91" s="26"/>
      <c r="N91" s="60"/>
      <c r="P91" s="25"/>
      <c r="Q91" s="63"/>
    </row>
    <row r="92" spans="1:17" s="39" customFormat="1" ht="15.75">
      <c r="A92" s="121"/>
      <c r="K92" s="21"/>
      <c r="L92" s="229"/>
      <c r="M92" s="26"/>
      <c r="N92" s="82"/>
      <c r="P92" s="26"/>
      <c r="Q92" s="63"/>
    </row>
    <row r="93" spans="1:17" s="39" customFormat="1" ht="15.75">
      <c r="A93" s="121"/>
      <c r="K93" s="21"/>
      <c r="L93" s="229"/>
      <c r="M93" s="26"/>
      <c r="N93" s="3"/>
      <c r="P93" s="25"/>
      <c r="Q93" s="63"/>
    </row>
    <row r="94" spans="1:17" s="39" customFormat="1" ht="23.25">
      <c r="A94" s="120" t="s">
        <v>1883</v>
      </c>
      <c r="K94" s="21"/>
      <c r="L94" s="229"/>
      <c r="M94" s="26"/>
      <c r="N94" s="60"/>
      <c r="P94" s="25"/>
      <c r="Q94" s="63"/>
    </row>
    <row r="95" spans="1:17" s="39" customFormat="1" ht="15.75">
      <c r="A95" s="471" t="s">
        <v>3243</v>
      </c>
      <c r="F95" s="471" t="s">
        <v>3244</v>
      </c>
      <c r="K95" s="471" t="s">
        <v>3246</v>
      </c>
      <c r="M95" s="26"/>
      <c r="N95" s="60"/>
      <c r="P95" s="25"/>
      <c r="Q95" s="63"/>
    </row>
    <row r="96" spans="1:17" s="39" customFormat="1" ht="15.75">
      <c r="A96" s="201" t="s">
        <v>770</v>
      </c>
      <c r="B96" t="s">
        <v>3364</v>
      </c>
      <c r="F96" s="201" t="s">
        <v>771</v>
      </c>
      <c r="G96" t="s">
        <v>3379</v>
      </c>
      <c r="K96" s="201" t="s">
        <v>771</v>
      </c>
      <c r="L96" t="s">
        <v>3375</v>
      </c>
      <c r="M96" s="26"/>
      <c r="N96" s="60"/>
      <c r="P96" s="25"/>
      <c r="Q96" s="63"/>
    </row>
    <row r="97" spans="1:17" s="39" customFormat="1" ht="15.75">
      <c r="A97" s="201" t="s">
        <v>771</v>
      </c>
      <c r="B97" t="s">
        <v>3380</v>
      </c>
      <c r="F97" s="201" t="s">
        <v>770</v>
      </c>
      <c r="G97" t="s">
        <v>3414</v>
      </c>
      <c r="K97" s="201" t="s">
        <v>772</v>
      </c>
      <c r="L97" t="s">
        <v>3376</v>
      </c>
      <c r="M97" s="26"/>
      <c r="N97" s="60"/>
      <c r="P97" s="25"/>
      <c r="Q97" s="63"/>
    </row>
    <row r="98" spans="1:17" s="39" customFormat="1" ht="15.75">
      <c r="A98" s="201" t="s">
        <v>770</v>
      </c>
      <c r="B98" t="s">
        <v>3430</v>
      </c>
      <c r="F98" s="201" t="s">
        <v>772</v>
      </c>
      <c r="G98" t="s">
        <v>3498</v>
      </c>
      <c r="K98" s="201" t="s">
        <v>771</v>
      </c>
      <c r="L98" t="s">
        <v>3422</v>
      </c>
      <c r="M98" s="26"/>
      <c r="N98" s="60"/>
      <c r="P98" s="25"/>
      <c r="Q98" s="63"/>
    </row>
    <row r="99" spans="1:17" s="39" customFormat="1" ht="15.75">
      <c r="A99" s="201" t="s">
        <v>770</v>
      </c>
      <c r="B99" t="s">
        <v>3434</v>
      </c>
      <c r="F99" s="201" t="s">
        <v>771</v>
      </c>
      <c r="G99" t="s">
        <v>3756</v>
      </c>
      <c r="K99" s="201" t="s">
        <v>770</v>
      </c>
      <c r="L99" t="s">
        <v>3518</v>
      </c>
      <c r="M99" s="26"/>
      <c r="N99" s="60"/>
      <c r="P99" s="25"/>
      <c r="Q99" s="63"/>
    </row>
    <row r="100" spans="1:17" s="39" customFormat="1" ht="15.75">
      <c r="A100" s="201" t="s">
        <v>771</v>
      </c>
      <c r="B100" t="s">
        <v>3771</v>
      </c>
      <c r="F100" s="201" t="s">
        <v>772</v>
      </c>
      <c r="G100" t="s">
        <v>3802</v>
      </c>
      <c r="K100" s="201" t="s">
        <v>772</v>
      </c>
      <c r="L100" t="s">
        <v>3522</v>
      </c>
      <c r="M100" s="26"/>
      <c r="N100" s="60"/>
      <c r="P100" s="25"/>
      <c r="Q100" s="63"/>
    </row>
    <row r="101" spans="1:17" s="39" customFormat="1" ht="15.75">
      <c r="A101" s="471"/>
      <c r="F101" s="201" t="s">
        <v>770</v>
      </c>
      <c r="G101" t="s">
        <v>3804</v>
      </c>
      <c r="K101" s="201" t="s">
        <v>770</v>
      </c>
      <c r="L101" t="s">
        <v>3644</v>
      </c>
      <c r="M101" s="26"/>
      <c r="N101" s="60"/>
      <c r="P101" s="25"/>
      <c r="Q101" s="63"/>
    </row>
    <row r="102" spans="1:17" s="39" customFormat="1" ht="15.75">
      <c r="A102" s="471"/>
      <c r="F102" s="471"/>
      <c r="K102" s="201" t="s">
        <v>770</v>
      </c>
      <c r="L102" t="s">
        <v>3705</v>
      </c>
      <c r="M102" s="26"/>
      <c r="N102" s="60"/>
      <c r="P102" s="25"/>
      <c r="Q102" s="63"/>
    </row>
    <row r="103" spans="1:17" s="39" customFormat="1" ht="15.75">
      <c r="A103" s="471"/>
      <c r="F103" s="471"/>
      <c r="K103" s="201" t="s">
        <v>771</v>
      </c>
      <c r="L103" t="s">
        <v>3706</v>
      </c>
      <c r="M103" s="26"/>
      <c r="N103" s="60"/>
      <c r="P103" s="25"/>
      <c r="Q103" s="63"/>
    </row>
    <row r="104" spans="1:17" s="39" customFormat="1" ht="15.75">
      <c r="A104" s="471"/>
      <c r="F104" s="471"/>
      <c r="K104" s="201" t="s">
        <v>770</v>
      </c>
      <c r="L104" t="s">
        <v>3723</v>
      </c>
      <c r="M104" s="26"/>
      <c r="N104" s="60"/>
      <c r="P104" s="25"/>
      <c r="Q104" s="63"/>
    </row>
    <row r="105" spans="1:17" s="39" customFormat="1" ht="15.75">
      <c r="A105" s="471"/>
      <c r="F105" s="471"/>
      <c r="K105" s="201" t="s">
        <v>772</v>
      </c>
      <c r="L105" t="s">
        <v>3733</v>
      </c>
      <c r="M105" s="26"/>
      <c r="N105" s="60"/>
      <c r="P105" s="25"/>
      <c r="Q105" s="63"/>
    </row>
    <row r="106" spans="1:17" s="39" customFormat="1" ht="15.75">
      <c r="A106" s="471"/>
      <c r="F106" s="471"/>
      <c r="K106" s="201" t="s">
        <v>770</v>
      </c>
      <c r="L106" t="s">
        <v>3801</v>
      </c>
      <c r="M106" s="26"/>
      <c r="N106" s="60"/>
      <c r="P106" s="25"/>
      <c r="Q106" s="63"/>
    </row>
    <row r="107" spans="1:17" s="39" customFormat="1" ht="15.75">
      <c r="A107" s="471"/>
      <c r="F107" s="471"/>
      <c r="K107" s="201" t="s">
        <v>770</v>
      </c>
      <c r="L107" t="s">
        <v>3803</v>
      </c>
      <c r="M107" s="26"/>
      <c r="N107" s="60"/>
      <c r="P107" s="25"/>
      <c r="Q107" s="63"/>
    </row>
    <row r="108" spans="1:17" s="39" customFormat="1" ht="15.75">
      <c r="A108" s="471"/>
      <c r="F108" s="471"/>
      <c r="K108" s="201" t="s">
        <v>770</v>
      </c>
      <c r="L108" t="s">
        <v>3822</v>
      </c>
      <c r="M108" s="26"/>
      <c r="N108" s="60"/>
      <c r="P108" s="25"/>
      <c r="Q108" s="63"/>
    </row>
    <row r="109" spans="1:17" s="39" customFormat="1" ht="15.75">
      <c r="A109" s="471"/>
      <c r="F109" s="471"/>
      <c r="K109" s="201" t="s">
        <v>770</v>
      </c>
      <c r="L109" t="s">
        <v>3829</v>
      </c>
      <c r="M109" s="26"/>
      <c r="N109" s="60"/>
      <c r="P109" s="25"/>
      <c r="Q109" s="63"/>
    </row>
    <row r="110" spans="1:17" s="39" customFormat="1" ht="15.75">
      <c r="A110" s="471"/>
      <c r="F110" s="471"/>
      <c r="K110" s="471"/>
      <c r="M110" s="26"/>
      <c r="N110" s="60"/>
      <c r="P110" s="25"/>
      <c r="Q110" s="63"/>
    </row>
    <row r="111" spans="1:17" s="39" customFormat="1" ht="15.75">
      <c r="A111" s="471"/>
      <c r="F111" s="471"/>
      <c r="K111" s="471"/>
      <c r="M111" s="26"/>
      <c r="N111" s="60"/>
      <c r="P111" s="25"/>
      <c r="Q111" s="63"/>
    </row>
    <row r="112" spans="1:17" s="39" customFormat="1" ht="15.75">
      <c r="A112" s="471"/>
      <c r="F112" s="471"/>
      <c r="K112" s="471"/>
      <c r="M112" s="26"/>
      <c r="N112" s="60"/>
      <c r="P112" s="25"/>
      <c r="Q112" s="63"/>
    </row>
    <row r="113" spans="1:17" s="39" customFormat="1" ht="15.75">
      <c r="A113" s="471"/>
      <c r="F113" s="471"/>
      <c r="K113" s="471"/>
      <c r="M113" s="26"/>
      <c r="N113" s="60"/>
      <c r="P113" s="25"/>
      <c r="Q113" s="63"/>
    </row>
    <row r="114" spans="1:17" s="39" customFormat="1" ht="15.75">
      <c r="A114" s="471"/>
      <c r="F114" s="471"/>
      <c r="K114" s="471"/>
      <c r="M114" s="26"/>
      <c r="N114" s="60"/>
      <c r="P114" s="25"/>
      <c r="Q114" s="63"/>
    </row>
    <row r="115" spans="1:17" s="39" customFormat="1" ht="15.75">
      <c r="A115" s="471"/>
      <c r="F115" s="471"/>
      <c r="K115" s="471"/>
      <c r="M115" s="26"/>
      <c r="N115" s="60"/>
      <c r="P115" s="25"/>
      <c r="Q115" s="63"/>
    </row>
    <row r="116" spans="1:17" s="39" customFormat="1" ht="15.75">
      <c r="A116" s="121"/>
      <c r="K116" s="21"/>
      <c r="L116" s="229"/>
      <c r="M116" s="26"/>
      <c r="N116" s="60"/>
      <c r="P116" s="25"/>
      <c r="Q116" s="63"/>
    </row>
    <row r="117" spans="1:17" s="39" customFormat="1" ht="15.75">
      <c r="A117" s="121"/>
      <c r="K117" s="21"/>
      <c r="L117" s="229"/>
      <c r="M117" s="26"/>
      <c r="N117" s="60"/>
      <c r="P117" s="21"/>
      <c r="Q117" s="63"/>
    </row>
    <row r="118" spans="1:17" s="39" customFormat="1" ht="15.75">
      <c r="A118" s="121"/>
      <c r="K118" s="21"/>
      <c r="L118" s="229"/>
      <c r="M118" s="26"/>
      <c r="N118" s="60"/>
      <c r="P118" s="26"/>
      <c r="Q118" s="63"/>
    </row>
    <row r="119" spans="1:17" s="39" customFormat="1" ht="15.75">
      <c r="A119" s="121"/>
      <c r="K119" s="21"/>
      <c r="L119" s="229"/>
      <c r="M119" s="26"/>
      <c r="N119" s="3"/>
      <c r="P119" s="222"/>
      <c r="Q119" s="63"/>
    </row>
    <row r="120" spans="1:17" s="39" customFormat="1" ht="15.75">
      <c r="A120" s="121"/>
      <c r="K120" s="21"/>
      <c r="L120" s="229"/>
      <c r="M120" s="26"/>
      <c r="N120" s="3"/>
      <c r="P120" s="21"/>
      <c r="Q120" s="63"/>
    </row>
    <row r="121" spans="1:17" s="39" customFormat="1" ht="15.75">
      <c r="A121" s="121"/>
      <c r="K121" s="21"/>
      <c r="L121" s="229"/>
      <c r="M121" s="26"/>
      <c r="N121" s="60"/>
      <c r="P121" s="21"/>
      <c r="Q121" s="63"/>
    </row>
    <row r="122" spans="1:17" s="39" customFormat="1" ht="15.75">
      <c r="A122" s="121"/>
      <c r="K122" s="21"/>
      <c r="L122" s="229"/>
      <c r="M122" s="26"/>
      <c r="N122" s="60"/>
      <c r="P122" s="21"/>
      <c r="Q122" s="63"/>
    </row>
    <row r="123" spans="1:17" s="39" customFormat="1" ht="15.75">
      <c r="A123" s="121"/>
      <c r="K123" s="21"/>
      <c r="L123" s="229"/>
      <c r="M123" s="26"/>
      <c r="N123" s="3"/>
      <c r="P123" s="222"/>
      <c r="Q123" s="63"/>
    </row>
    <row r="124" spans="1:17" s="39" customFormat="1" ht="15.75">
      <c r="A124" s="121"/>
      <c r="K124" s="229"/>
      <c r="L124" s="25"/>
      <c r="M124" s="21"/>
      <c r="N124" s="82"/>
      <c r="P124" s="21"/>
      <c r="Q124" s="63"/>
    </row>
    <row r="125" spans="1:17" s="39" customFormat="1" ht="23.25">
      <c r="A125" s="120" t="s">
        <v>1558</v>
      </c>
      <c r="K125" s="25"/>
      <c r="L125" s="26"/>
      <c r="M125" s="92"/>
      <c r="N125" s="82"/>
      <c r="P125" s="25"/>
      <c r="Q125" s="63"/>
    </row>
    <row r="126" spans="1:17" s="39" customFormat="1" ht="15.75">
      <c r="A126" s="471" t="s">
        <v>3243</v>
      </c>
      <c r="F126" s="471" t="s">
        <v>3244</v>
      </c>
      <c r="K126" s="471" t="s">
        <v>3246</v>
      </c>
      <c r="M126" s="21"/>
      <c r="N126" s="60"/>
      <c r="P126" s="222"/>
      <c r="Q126" s="63"/>
    </row>
    <row r="127" spans="1:17" s="39" customFormat="1" ht="15.75">
      <c r="A127" s="201" t="s">
        <v>770</v>
      </c>
      <c r="B127" t="s">
        <v>3365</v>
      </c>
      <c r="F127" s="201" t="s">
        <v>772</v>
      </c>
      <c r="G127" t="s">
        <v>3414</v>
      </c>
      <c r="K127" s="201" t="s">
        <v>771</v>
      </c>
      <c r="L127" t="s">
        <v>3247</v>
      </c>
      <c r="M127" s="21"/>
      <c r="N127" s="60"/>
      <c r="P127" s="25"/>
      <c r="Q127" s="63"/>
    </row>
    <row r="128" spans="1:17" s="39" customFormat="1" ht="15.75">
      <c r="A128" s="201" t="s">
        <v>772</v>
      </c>
      <c r="B128" t="s">
        <v>3381</v>
      </c>
      <c r="F128" s="201" t="s">
        <v>770</v>
      </c>
      <c r="G128" t="s">
        <v>3439</v>
      </c>
      <c r="K128" s="201" t="s">
        <v>770</v>
      </c>
      <c r="L128" t="s">
        <v>3250</v>
      </c>
      <c r="M128" s="21"/>
      <c r="N128" s="3"/>
      <c r="P128" s="25"/>
      <c r="Q128" s="63"/>
    </row>
    <row r="129" spans="1:17" s="39" customFormat="1" ht="15.75">
      <c r="A129" s="201" t="s">
        <v>771</v>
      </c>
      <c r="B129" t="s">
        <v>3473</v>
      </c>
      <c r="F129" s="201" t="s">
        <v>772</v>
      </c>
      <c r="G129" t="s">
        <v>3479</v>
      </c>
      <c r="K129" s="201" t="s">
        <v>771</v>
      </c>
      <c r="L129" t="s">
        <v>3273</v>
      </c>
      <c r="M129" s="21"/>
      <c r="N129" s="60"/>
      <c r="P129" s="25"/>
      <c r="Q129" s="63"/>
    </row>
    <row r="130" spans="1:17" s="39" customFormat="1" ht="15.75">
      <c r="A130" s="201" t="s">
        <v>772</v>
      </c>
      <c r="B130" t="s">
        <v>3481</v>
      </c>
      <c r="F130" s="201" t="s">
        <v>771</v>
      </c>
      <c r="G130" t="s">
        <v>3894</v>
      </c>
      <c r="K130" s="201" t="s">
        <v>770</v>
      </c>
      <c r="L130" t="s">
        <v>3435</v>
      </c>
      <c r="M130" s="21"/>
      <c r="N130" s="60"/>
      <c r="P130" s="25"/>
      <c r="Q130" s="63"/>
    </row>
    <row r="131" spans="1:17" s="39" customFormat="1" ht="15.75">
      <c r="A131" s="201" t="s">
        <v>771</v>
      </c>
      <c r="B131" t="s">
        <v>3536</v>
      </c>
      <c r="K131" s="201" t="s">
        <v>770</v>
      </c>
      <c r="L131" t="s">
        <v>3436</v>
      </c>
      <c r="M131" s="21"/>
      <c r="N131" s="60"/>
      <c r="P131" s="25"/>
      <c r="Q131" s="63"/>
    </row>
    <row r="132" spans="1:17" s="39" customFormat="1" ht="15.75">
      <c r="A132" s="201" t="s">
        <v>772</v>
      </c>
      <c r="B132" t="s">
        <v>3759</v>
      </c>
      <c r="K132" s="201" t="s">
        <v>772</v>
      </c>
      <c r="L132" t="s">
        <v>3438</v>
      </c>
      <c r="M132" s="21"/>
      <c r="N132" s="60"/>
      <c r="P132" s="25"/>
      <c r="Q132" s="63"/>
    </row>
    <row r="133" spans="1:17" s="39" customFormat="1" ht="15.75">
      <c r="A133" s="121"/>
      <c r="K133" s="201" t="s">
        <v>772</v>
      </c>
      <c r="L133" t="s">
        <v>3461</v>
      </c>
      <c r="M133" s="21"/>
      <c r="N133" s="60"/>
      <c r="P133" s="25"/>
      <c r="Q133" s="63"/>
    </row>
    <row r="134" spans="1:17" s="39" customFormat="1" ht="15.75">
      <c r="A134" s="121"/>
      <c r="K134" s="201" t="s">
        <v>771</v>
      </c>
      <c r="L134" t="s">
        <v>3484</v>
      </c>
      <c r="M134" s="21"/>
      <c r="N134" s="60"/>
      <c r="P134" s="25"/>
      <c r="Q134" s="63"/>
    </row>
    <row r="135" spans="1:17" s="39" customFormat="1" ht="15.75">
      <c r="A135" s="121"/>
      <c r="K135" s="201" t="s">
        <v>770</v>
      </c>
      <c r="L135" t="s">
        <v>3663</v>
      </c>
      <c r="M135" s="21"/>
      <c r="N135" s="60"/>
      <c r="P135" s="25"/>
      <c r="Q135" s="63"/>
    </row>
    <row r="136" spans="1:17" s="39" customFormat="1" ht="15.75">
      <c r="A136" s="121"/>
      <c r="K136" s="201" t="s">
        <v>772</v>
      </c>
      <c r="L136" t="s">
        <v>3664</v>
      </c>
      <c r="M136" s="21"/>
      <c r="N136" s="60"/>
      <c r="P136" s="25"/>
      <c r="Q136" s="63"/>
    </row>
    <row r="137" spans="1:17" s="39" customFormat="1" ht="15.75">
      <c r="A137" s="121"/>
      <c r="K137" s="201" t="s">
        <v>770</v>
      </c>
      <c r="L137" t="s">
        <v>3698</v>
      </c>
      <c r="M137" s="21"/>
      <c r="N137" s="60"/>
      <c r="P137" s="25"/>
      <c r="Q137" s="63"/>
    </row>
    <row r="138" spans="1:17" s="39" customFormat="1" ht="15.75">
      <c r="A138" s="121"/>
      <c r="K138" s="201" t="s">
        <v>770</v>
      </c>
      <c r="L138" t="s">
        <v>3701</v>
      </c>
      <c r="M138" s="21"/>
      <c r="N138" s="60"/>
      <c r="P138" s="25"/>
      <c r="Q138" s="63"/>
    </row>
    <row r="139" spans="1:17" s="39" customFormat="1" ht="15.75">
      <c r="A139" s="121"/>
      <c r="K139" s="201" t="s">
        <v>772</v>
      </c>
      <c r="L139" t="s">
        <v>3723</v>
      </c>
      <c r="M139" s="21"/>
      <c r="N139" s="60"/>
      <c r="P139" s="25"/>
      <c r="Q139" s="63"/>
    </row>
    <row r="140" spans="1:17" s="39" customFormat="1" ht="15.75">
      <c r="A140" s="121"/>
      <c r="K140" s="201" t="s">
        <v>770</v>
      </c>
      <c r="L140" t="s">
        <v>3722</v>
      </c>
      <c r="M140" s="21"/>
      <c r="N140" s="60"/>
      <c r="P140" s="25"/>
      <c r="Q140" s="63"/>
    </row>
    <row r="141" spans="1:17" s="39" customFormat="1" ht="15.75">
      <c r="A141" s="121"/>
      <c r="K141" s="201" t="s">
        <v>772</v>
      </c>
      <c r="L141" t="s">
        <v>3803</v>
      </c>
      <c r="M141" s="21"/>
      <c r="N141" s="60"/>
      <c r="P141" s="25"/>
      <c r="Q141" s="63"/>
    </row>
    <row r="142" spans="1:17" s="39" customFormat="1" ht="15.75">
      <c r="A142" s="121"/>
      <c r="K142" s="201" t="s">
        <v>770</v>
      </c>
      <c r="L142" t="s">
        <v>3888</v>
      </c>
      <c r="M142" s="21"/>
      <c r="N142" s="60"/>
      <c r="P142" s="25"/>
      <c r="Q142" s="63"/>
    </row>
    <row r="143" spans="1:17" s="39" customFormat="1" ht="15.75">
      <c r="A143" s="121"/>
      <c r="K143" s="25"/>
      <c r="L143" s="26"/>
      <c r="M143" s="21"/>
      <c r="N143" s="60"/>
      <c r="P143" s="25"/>
      <c r="Q143" s="63"/>
    </row>
    <row r="144" spans="1:17" s="39" customFormat="1" ht="15.75">
      <c r="A144" s="121"/>
      <c r="K144" s="25"/>
      <c r="L144" s="26"/>
      <c r="M144" s="21"/>
      <c r="N144" s="60"/>
      <c r="P144" s="25"/>
      <c r="Q144" s="63"/>
    </row>
    <row r="145" spans="1:17" s="39" customFormat="1" ht="15.75">
      <c r="A145" s="121"/>
      <c r="K145" s="25"/>
      <c r="L145" s="26"/>
      <c r="M145" s="21"/>
      <c r="N145" s="60"/>
      <c r="P145" s="25"/>
      <c r="Q145" s="63"/>
    </row>
    <row r="146" spans="1:17" s="39" customFormat="1" ht="15.75">
      <c r="A146" s="121"/>
      <c r="K146" s="25"/>
      <c r="L146" s="26"/>
      <c r="M146" s="21"/>
      <c r="N146" s="60"/>
      <c r="P146" s="25"/>
      <c r="Q146" s="63"/>
    </row>
    <row r="147" spans="1:17" s="39" customFormat="1" ht="15.75">
      <c r="A147" s="121"/>
      <c r="K147" s="25"/>
      <c r="L147" s="26"/>
      <c r="M147" s="21"/>
      <c r="N147" s="60"/>
      <c r="P147" s="25"/>
      <c r="Q147" s="63"/>
    </row>
    <row r="148" spans="1:17" s="39" customFormat="1" ht="15.75">
      <c r="A148" s="121"/>
      <c r="K148" s="25"/>
      <c r="L148" s="26"/>
      <c r="M148" s="21"/>
      <c r="N148" s="60"/>
      <c r="P148" s="25"/>
      <c r="Q148" s="63"/>
    </row>
    <row r="149" spans="1:17" s="39" customFormat="1" ht="15.75">
      <c r="A149" s="121"/>
      <c r="K149" s="25"/>
      <c r="L149" s="26"/>
      <c r="M149" s="21"/>
      <c r="N149" s="60"/>
      <c r="P149" s="25"/>
      <c r="Q149" s="63"/>
    </row>
    <row r="150" spans="1:17" s="39" customFormat="1" ht="15.75">
      <c r="A150" s="121"/>
      <c r="K150" s="25"/>
      <c r="L150" s="26"/>
      <c r="M150" s="21"/>
      <c r="N150" s="60"/>
      <c r="P150" s="25"/>
      <c r="Q150" s="63"/>
    </row>
    <row r="151" spans="1:17" s="39" customFormat="1" ht="15.75">
      <c r="A151" s="121"/>
      <c r="K151" s="25"/>
      <c r="L151" s="26"/>
      <c r="M151" s="21"/>
      <c r="N151" s="60"/>
      <c r="P151" s="25"/>
      <c r="Q151" s="63"/>
    </row>
    <row r="152" spans="1:17" s="39" customFormat="1" ht="15.75">
      <c r="A152" s="121"/>
      <c r="K152" s="25"/>
      <c r="L152" s="26"/>
      <c r="M152" s="21"/>
      <c r="N152" s="3"/>
      <c r="P152" s="25"/>
      <c r="Q152" s="63"/>
    </row>
    <row r="153" spans="1:17" s="39" customFormat="1" ht="15.75">
      <c r="A153" s="121"/>
      <c r="K153" s="25"/>
      <c r="L153" s="26"/>
      <c r="M153" s="21"/>
      <c r="N153" s="60"/>
      <c r="P153" s="26"/>
      <c r="Q153" s="63"/>
    </row>
    <row r="154" spans="1:17" s="39" customFormat="1" ht="15.75">
      <c r="A154" s="121"/>
      <c r="K154" s="25"/>
      <c r="L154" s="26"/>
      <c r="M154" s="21"/>
      <c r="N154" s="3"/>
      <c r="P154" s="26"/>
      <c r="Q154" s="63"/>
    </row>
    <row r="155" spans="1:17" s="39" customFormat="1" ht="15">
      <c r="A155" s="40"/>
      <c r="K155" s="26"/>
      <c r="L155" s="21"/>
      <c r="M155" s="92"/>
      <c r="N155" s="3"/>
      <c r="P155" s="222"/>
      <c r="Q155" s="63"/>
    </row>
    <row r="156" spans="1:17" s="39" customFormat="1" ht="23.25">
      <c r="A156" s="120" t="s">
        <v>1553</v>
      </c>
      <c r="K156" s="21"/>
      <c r="L156" s="229"/>
      <c r="M156" s="24"/>
      <c r="N156" s="3"/>
      <c r="P156" s="222"/>
      <c r="Q156" s="63"/>
    </row>
    <row r="157" spans="1:17" s="39" customFormat="1" ht="15.75">
      <c r="A157" s="471" t="s">
        <v>3243</v>
      </c>
      <c r="F157" s="471" t="s">
        <v>3244</v>
      </c>
      <c r="K157" s="471" t="s">
        <v>3246</v>
      </c>
      <c r="M157" s="21"/>
      <c r="N157" s="82"/>
      <c r="P157" s="21"/>
      <c r="Q157" s="63"/>
    </row>
    <row r="158" spans="1:17" s="39" customFormat="1" ht="15.75">
      <c r="A158" s="201" t="s">
        <v>771</v>
      </c>
      <c r="B158" t="s">
        <v>3254</v>
      </c>
      <c r="F158" s="201" t="s">
        <v>771</v>
      </c>
      <c r="G158" t="s">
        <v>2473</v>
      </c>
      <c r="K158" s="201" t="s">
        <v>772</v>
      </c>
      <c r="L158" t="s">
        <v>3251</v>
      </c>
      <c r="M158" s="21"/>
      <c r="N158" s="3"/>
      <c r="P158" s="26"/>
      <c r="Q158" s="63"/>
    </row>
    <row r="159" spans="1:17" s="39" customFormat="1" ht="15.75">
      <c r="A159" s="201" t="s">
        <v>772</v>
      </c>
      <c r="B159" t="s">
        <v>3289</v>
      </c>
      <c r="F159" s="201" t="s">
        <v>772</v>
      </c>
      <c r="G159" t="s">
        <v>3643</v>
      </c>
      <c r="K159" s="201" t="s">
        <v>771</v>
      </c>
      <c r="L159" t="s">
        <v>3308</v>
      </c>
      <c r="M159" s="21"/>
      <c r="N159" s="60"/>
      <c r="P159" s="25"/>
      <c r="Q159" s="63"/>
    </row>
    <row r="160" spans="1:17" s="39" customFormat="1" ht="15.75">
      <c r="A160" s="201" t="s">
        <v>770</v>
      </c>
      <c r="B160" t="s">
        <v>3309</v>
      </c>
      <c r="F160" s="201" t="s">
        <v>770</v>
      </c>
      <c r="G160" t="s">
        <v>3897</v>
      </c>
      <c r="K160" s="201" t="s">
        <v>770</v>
      </c>
      <c r="L160" t="s">
        <v>3348</v>
      </c>
      <c r="M160" s="21"/>
      <c r="N160" s="60"/>
      <c r="P160" s="25"/>
      <c r="Q160" s="63"/>
    </row>
    <row r="161" spans="1:17" s="39" customFormat="1" ht="15.75">
      <c r="A161" s="201" t="s">
        <v>772</v>
      </c>
      <c r="B161" t="s">
        <v>3310</v>
      </c>
      <c r="F161" s="201" t="s">
        <v>771</v>
      </c>
      <c r="G161" t="s">
        <v>3912</v>
      </c>
      <c r="K161" s="201" t="s">
        <v>770</v>
      </c>
      <c r="L161" t="s">
        <v>3478</v>
      </c>
      <c r="M161" s="21"/>
      <c r="N161" s="60"/>
      <c r="P161" s="25"/>
      <c r="Q161" s="63"/>
    </row>
    <row r="162" spans="1:17" s="39" customFormat="1" ht="15.75">
      <c r="A162" s="201" t="s">
        <v>772</v>
      </c>
      <c r="B162" t="s">
        <v>3430</v>
      </c>
      <c r="K162" s="201" t="s">
        <v>772</v>
      </c>
      <c r="L162" t="s">
        <v>3569</v>
      </c>
      <c r="M162" s="21"/>
      <c r="N162" s="60"/>
      <c r="P162" s="25"/>
      <c r="Q162" s="63"/>
    </row>
    <row r="163" spans="1:17" s="39" customFormat="1" ht="15.75">
      <c r="A163" s="201" t="s">
        <v>771</v>
      </c>
      <c r="B163" t="s">
        <v>3440</v>
      </c>
      <c r="K163" s="201" t="s">
        <v>771</v>
      </c>
      <c r="L163" t="s">
        <v>3583</v>
      </c>
      <c r="M163" s="21"/>
      <c r="N163" s="60"/>
      <c r="P163" s="25"/>
      <c r="Q163" s="63"/>
    </row>
    <row r="164" spans="1:17" s="39" customFormat="1" ht="15.75">
      <c r="A164" s="201" t="s">
        <v>770</v>
      </c>
      <c r="B164" t="s">
        <v>3539</v>
      </c>
      <c r="K164" s="201" t="s">
        <v>772</v>
      </c>
      <c r="L164" t="s">
        <v>3592</v>
      </c>
      <c r="M164" s="21"/>
      <c r="N164" s="60"/>
      <c r="P164" s="25"/>
      <c r="Q164" s="63"/>
    </row>
    <row r="165" spans="1:17" s="39" customFormat="1" ht="15.75">
      <c r="A165" s="201" t="s">
        <v>771</v>
      </c>
      <c r="B165" t="s">
        <v>3788</v>
      </c>
      <c r="K165" s="201" t="s">
        <v>772</v>
      </c>
      <c r="L165" t="s">
        <v>3662</v>
      </c>
      <c r="M165" s="21"/>
      <c r="N165" s="60"/>
      <c r="P165" s="25"/>
      <c r="Q165" s="63"/>
    </row>
    <row r="166" spans="1:17" s="39" customFormat="1" ht="15.75">
      <c r="A166" s="201" t="s">
        <v>772</v>
      </c>
      <c r="B166" t="s">
        <v>3794</v>
      </c>
      <c r="K166" s="21"/>
      <c r="L166" s="229"/>
      <c r="M166" s="21"/>
      <c r="N166" s="60"/>
      <c r="P166" s="25"/>
      <c r="Q166" s="63"/>
    </row>
    <row r="167" spans="1:17" s="39" customFormat="1" ht="15.75">
      <c r="A167" s="121"/>
      <c r="K167" s="21"/>
      <c r="L167" s="229"/>
      <c r="M167" s="21"/>
      <c r="N167" s="60"/>
      <c r="P167" s="25"/>
      <c r="Q167" s="63"/>
    </row>
    <row r="168" spans="1:17" s="39" customFormat="1" ht="15.75">
      <c r="A168" s="121"/>
      <c r="K168" s="21"/>
      <c r="L168" s="229"/>
      <c r="M168" s="21"/>
      <c r="N168" s="60"/>
      <c r="P168" s="25"/>
      <c r="Q168" s="63"/>
    </row>
    <row r="169" spans="1:17" s="39" customFormat="1" ht="15.75">
      <c r="A169" s="121"/>
      <c r="K169" s="21"/>
      <c r="L169" s="229"/>
      <c r="M169" s="21"/>
      <c r="N169" s="60"/>
      <c r="P169" s="25"/>
      <c r="Q169" s="63"/>
    </row>
    <row r="170" spans="1:17" s="39" customFormat="1" ht="15.75">
      <c r="A170" s="121"/>
      <c r="K170" s="21"/>
      <c r="L170" s="229"/>
      <c r="M170" s="21"/>
      <c r="N170" s="60"/>
      <c r="P170" s="25"/>
      <c r="Q170" s="63"/>
    </row>
    <row r="171" spans="1:17" s="39" customFormat="1" ht="15.75">
      <c r="A171" s="121"/>
      <c r="K171" s="21"/>
      <c r="L171" s="229"/>
      <c r="M171" s="21"/>
      <c r="N171" s="60"/>
      <c r="P171" s="25"/>
      <c r="Q171" s="63"/>
    </row>
    <row r="172" spans="1:17" s="39" customFormat="1" ht="15.75">
      <c r="A172" s="121"/>
      <c r="K172" s="21"/>
      <c r="L172" s="229"/>
      <c r="M172" s="21"/>
      <c r="N172" s="60"/>
      <c r="P172" s="25"/>
      <c r="Q172" s="63"/>
    </row>
    <row r="173" spans="1:17" s="39" customFormat="1" ht="15.75">
      <c r="A173" s="121"/>
      <c r="K173" s="21"/>
      <c r="L173" s="229"/>
      <c r="M173" s="21"/>
      <c r="N173" s="60"/>
      <c r="P173" s="25"/>
      <c r="Q173" s="63"/>
    </row>
    <row r="174" spans="1:17" s="39" customFormat="1" ht="15.75">
      <c r="A174" s="121"/>
      <c r="K174" s="21"/>
      <c r="L174" s="229"/>
      <c r="M174" s="21"/>
      <c r="N174" s="3"/>
      <c r="P174" s="21"/>
      <c r="Q174" s="63"/>
    </row>
    <row r="175" spans="1:17" s="39" customFormat="1" ht="15.75">
      <c r="A175" s="121"/>
      <c r="K175" s="21"/>
      <c r="L175" s="229"/>
      <c r="M175" s="21"/>
      <c r="N175" s="60"/>
      <c r="P175" s="21"/>
      <c r="Q175" s="63"/>
    </row>
    <row r="176" spans="1:17" s="39" customFormat="1" ht="15.75">
      <c r="A176" s="121"/>
      <c r="K176" s="21"/>
      <c r="L176" s="229"/>
      <c r="M176" s="21"/>
      <c r="N176" s="3"/>
      <c r="P176" s="21"/>
      <c r="Q176" s="63"/>
    </row>
    <row r="177" spans="1:17" s="39" customFormat="1" ht="15.75">
      <c r="A177" s="121"/>
      <c r="K177" s="21"/>
      <c r="L177" s="229"/>
      <c r="M177" s="21"/>
      <c r="N177" s="60"/>
      <c r="P177" s="222"/>
      <c r="Q177" s="63"/>
    </row>
    <row r="178" spans="1:17" s="39" customFormat="1" ht="15.75">
      <c r="A178" s="121"/>
      <c r="K178" s="21"/>
      <c r="L178" s="229"/>
      <c r="M178" s="21"/>
      <c r="N178" s="3"/>
      <c r="P178" s="26"/>
      <c r="Q178" s="63"/>
    </row>
    <row r="179" spans="1:17" s="39" customFormat="1" ht="15.75">
      <c r="A179" s="121"/>
      <c r="K179" s="21"/>
      <c r="L179" s="229"/>
      <c r="M179" s="21"/>
      <c r="N179" s="3"/>
      <c r="P179" s="222"/>
      <c r="Q179" s="63"/>
    </row>
    <row r="180" spans="1:17" s="39" customFormat="1" ht="15.75">
      <c r="A180" s="121"/>
      <c r="K180" s="21"/>
      <c r="L180" s="229"/>
      <c r="M180" s="21"/>
      <c r="N180" s="60"/>
      <c r="P180" s="222"/>
      <c r="Q180" s="63"/>
    </row>
    <row r="181" spans="1:17" s="39" customFormat="1" ht="15.75">
      <c r="A181" s="121"/>
      <c r="K181" s="21"/>
      <c r="L181" s="229"/>
      <c r="M181" s="21"/>
      <c r="N181" s="3"/>
      <c r="P181" s="26"/>
      <c r="Q181" s="63"/>
    </row>
    <row r="182" spans="1:17" s="39" customFormat="1" ht="15.75">
      <c r="A182" s="121"/>
      <c r="K182" s="21"/>
      <c r="L182" s="229"/>
      <c r="M182" s="21"/>
      <c r="N182" s="82"/>
      <c r="P182" s="26"/>
      <c r="Q182" s="63"/>
    </row>
    <row r="183" spans="1:17" s="39" customFormat="1" ht="15.75">
      <c r="A183" s="121"/>
      <c r="K183" s="21"/>
      <c r="L183" s="229"/>
      <c r="M183" s="21"/>
      <c r="N183" s="3"/>
      <c r="P183" s="26"/>
      <c r="Q183" s="63"/>
    </row>
    <row r="184" spans="1:17" s="39" customFormat="1" ht="15.75">
      <c r="A184" s="121"/>
      <c r="K184" s="21"/>
      <c r="L184" s="229"/>
      <c r="M184" s="21"/>
      <c r="N184" s="3"/>
      <c r="P184" s="222"/>
      <c r="Q184" s="63"/>
    </row>
    <row r="185" spans="1:17" s="39" customFormat="1" ht="15.75">
      <c r="A185" s="121"/>
      <c r="K185" s="21"/>
      <c r="L185" s="229"/>
      <c r="M185" s="21"/>
      <c r="N185" s="3"/>
      <c r="P185" s="25"/>
      <c r="Q185" s="63"/>
    </row>
    <row r="186" spans="1:17" s="39" customFormat="1" ht="15.75">
      <c r="A186" s="121"/>
      <c r="K186" s="21"/>
      <c r="L186" s="229"/>
      <c r="M186" s="21"/>
      <c r="N186" s="3"/>
      <c r="P186" s="21"/>
      <c r="Q186" s="63"/>
    </row>
    <row r="187" spans="1:17" s="39" customFormat="1" ht="23.25">
      <c r="A187" s="120" t="s">
        <v>2542</v>
      </c>
      <c r="K187" s="25"/>
      <c r="L187" s="21"/>
      <c r="M187" s="21"/>
      <c r="N187" s="25"/>
      <c r="P187" s="26"/>
    </row>
    <row r="188" spans="1:17" s="39" customFormat="1" ht="15.75">
      <c r="A188" s="471" t="s">
        <v>3243</v>
      </c>
      <c r="F188" s="471" t="s">
        <v>3244</v>
      </c>
      <c r="K188" s="471" t="s">
        <v>3246</v>
      </c>
      <c r="M188" s="21"/>
      <c r="N188" s="25"/>
      <c r="P188" s="21"/>
    </row>
    <row r="189" spans="1:17" s="39" customFormat="1" ht="15.75">
      <c r="A189" s="201" t="s">
        <v>772</v>
      </c>
      <c r="B189" t="s">
        <v>3480</v>
      </c>
      <c r="F189" s="201" t="s">
        <v>770</v>
      </c>
      <c r="G189" t="s">
        <v>3593</v>
      </c>
      <c r="K189" s="201" t="s">
        <v>772</v>
      </c>
      <c r="L189" t="s">
        <v>3282</v>
      </c>
      <c r="M189" s="21"/>
      <c r="N189" s="25"/>
      <c r="P189" s="21"/>
    </row>
    <row r="190" spans="1:17" s="39" customFormat="1" ht="15.75">
      <c r="A190" s="201" t="s">
        <v>771</v>
      </c>
      <c r="B190" t="s">
        <v>3869</v>
      </c>
      <c r="F190" s="201" t="s">
        <v>770</v>
      </c>
      <c r="G190" t="s">
        <v>3765</v>
      </c>
      <c r="K190" s="201" t="s">
        <v>772</v>
      </c>
      <c r="L190" t="s">
        <v>3293</v>
      </c>
      <c r="M190" s="21"/>
      <c r="N190" s="25"/>
      <c r="P190" s="21"/>
    </row>
    <row r="191" spans="1:17" s="39" customFormat="1" ht="15.75">
      <c r="A191" s="471"/>
      <c r="F191" s="201" t="s">
        <v>770</v>
      </c>
      <c r="G191" t="s">
        <v>3899</v>
      </c>
      <c r="K191" s="201" t="s">
        <v>770</v>
      </c>
      <c r="L191" t="s">
        <v>3353</v>
      </c>
      <c r="M191" s="21"/>
      <c r="N191" s="25"/>
      <c r="P191" s="21"/>
    </row>
    <row r="192" spans="1:17" s="39" customFormat="1" ht="15.75">
      <c r="A192" s="471"/>
      <c r="F192" s="201" t="s">
        <v>772</v>
      </c>
      <c r="G192" t="s">
        <v>3901</v>
      </c>
      <c r="K192" s="201" t="s">
        <v>771</v>
      </c>
      <c r="L192" t="s">
        <v>3436</v>
      </c>
      <c r="M192" s="21"/>
      <c r="N192" s="25"/>
      <c r="P192" s="21"/>
    </row>
    <row r="193" spans="1:17" s="39" customFormat="1" ht="15.75">
      <c r="A193" s="471"/>
      <c r="F193" s="201" t="s">
        <v>771</v>
      </c>
      <c r="G193" t="s">
        <v>3904</v>
      </c>
      <c r="K193" s="201" t="s">
        <v>772</v>
      </c>
      <c r="L193" t="s">
        <v>3443</v>
      </c>
      <c r="M193" s="21"/>
      <c r="N193" s="25"/>
      <c r="P193" s="21"/>
    </row>
    <row r="194" spans="1:17" s="39" customFormat="1" ht="15.75">
      <c r="A194" s="471"/>
      <c r="F194" s="471"/>
      <c r="K194" s="201" t="s">
        <v>770</v>
      </c>
      <c r="L194" t="s">
        <v>3586</v>
      </c>
      <c r="M194" s="21"/>
      <c r="N194" s="25"/>
      <c r="P194" s="21"/>
    </row>
    <row r="195" spans="1:17" s="39" customFormat="1" ht="15.75">
      <c r="A195" s="471"/>
      <c r="F195" s="471"/>
      <c r="K195" s="201" t="s">
        <v>770</v>
      </c>
      <c r="L195" t="s">
        <v>3588</v>
      </c>
      <c r="M195" s="21"/>
      <c r="N195" s="25"/>
      <c r="P195" s="21"/>
    </row>
    <row r="196" spans="1:17" s="39" customFormat="1" ht="15.75">
      <c r="A196" s="471"/>
      <c r="F196" s="471"/>
      <c r="K196" s="201" t="s">
        <v>770</v>
      </c>
      <c r="L196" t="s">
        <v>3589</v>
      </c>
      <c r="M196" s="21"/>
      <c r="N196" s="25"/>
      <c r="P196" s="21"/>
    </row>
    <row r="197" spans="1:17" s="39" customFormat="1" ht="15.75">
      <c r="A197" s="471"/>
      <c r="F197" s="471"/>
      <c r="K197" s="201" t="s">
        <v>772</v>
      </c>
      <c r="L197" t="s">
        <v>3707</v>
      </c>
      <c r="M197" s="21"/>
      <c r="N197" s="25"/>
      <c r="P197" s="21"/>
    </row>
    <row r="198" spans="1:17" s="39" customFormat="1" ht="15.75">
      <c r="A198" s="471"/>
      <c r="F198" s="471"/>
      <c r="K198" s="201" t="s">
        <v>770</v>
      </c>
      <c r="L198" t="s">
        <v>3761</v>
      </c>
      <c r="M198" s="21"/>
      <c r="N198" s="25"/>
      <c r="P198" s="21"/>
    </row>
    <row r="199" spans="1:17" s="39" customFormat="1" ht="15.75">
      <c r="A199" s="471"/>
      <c r="F199" s="471"/>
      <c r="K199" s="201" t="s">
        <v>770</v>
      </c>
      <c r="L199" t="s">
        <v>3764</v>
      </c>
      <c r="M199" s="21"/>
      <c r="N199" s="25"/>
      <c r="P199" s="21"/>
    </row>
    <row r="200" spans="1:17" s="39" customFormat="1" ht="15.75">
      <c r="A200" s="471"/>
      <c r="F200" s="471"/>
      <c r="K200" s="201" t="s">
        <v>771</v>
      </c>
      <c r="L200" t="s">
        <v>3827</v>
      </c>
      <c r="M200" s="21"/>
      <c r="N200" s="25"/>
      <c r="P200" s="21"/>
    </row>
    <row r="201" spans="1:17" s="39" customFormat="1" ht="15.75">
      <c r="A201" s="121"/>
      <c r="K201" s="201" t="s">
        <v>772</v>
      </c>
      <c r="L201" t="s">
        <v>3879</v>
      </c>
      <c r="M201" s="21"/>
      <c r="N201" s="60"/>
      <c r="P201" s="21"/>
      <c r="Q201" s="63"/>
    </row>
    <row r="202" spans="1:17" s="39" customFormat="1" ht="15.75">
      <c r="A202" s="121"/>
      <c r="K202" s="201" t="s">
        <v>772</v>
      </c>
      <c r="L202" t="s">
        <v>3891</v>
      </c>
      <c r="M202" s="21"/>
      <c r="N202" s="3"/>
      <c r="P202" s="21"/>
      <c r="Q202" s="63"/>
    </row>
    <row r="203" spans="1:17" s="39" customFormat="1" ht="15.75">
      <c r="A203" s="121"/>
      <c r="K203" s="21"/>
      <c r="L203" s="229"/>
      <c r="M203" s="21"/>
      <c r="N203" s="3"/>
      <c r="P203" s="25"/>
      <c r="Q203" s="63"/>
    </row>
    <row r="204" spans="1:17" s="39" customFormat="1" ht="15.75">
      <c r="A204" s="121"/>
      <c r="K204" s="21"/>
      <c r="L204" s="229"/>
      <c r="M204" s="21"/>
      <c r="N204" s="3"/>
      <c r="P204" s="222"/>
      <c r="Q204" s="63"/>
    </row>
    <row r="205" spans="1:17" s="39" customFormat="1" ht="15.75">
      <c r="A205" s="121"/>
      <c r="K205" s="21"/>
      <c r="L205" s="229"/>
      <c r="M205" s="21"/>
      <c r="N205" s="60"/>
      <c r="P205" s="21"/>
      <c r="Q205" s="63"/>
    </row>
    <row r="206" spans="1:17" s="39" customFormat="1" ht="15.75">
      <c r="A206" s="121"/>
      <c r="K206" s="21"/>
      <c r="L206" s="229"/>
      <c r="M206" s="21"/>
      <c r="N206" s="60"/>
      <c r="P206" s="25"/>
      <c r="Q206" s="63"/>
    </row>
    <row r="207" spans="1:17" s="39" customFormat="1" ht="15.75">
      <c r="A207" s="121"/>
      <c r="K207" s="21"/>
      <c r="L207" s="229"/>
      <c r="M207" s="21"/>
      <c r="N207" s="60"/>
      <c r="P207" s="25"/>
      <c r="Q207" s="63"/>
    </row>
    <row r="208" spans="1:17" s="39" customFormat="1" ht="15.75">
      <c r="A208" s="121"/>
      <c r="K208" s="21"/>
      <c r="L208" s="229"/>
      <c r="M208" s="21"/>
      <c r="N208" s="60"/>
      <c r="P208" s="25"/>
      <c r="Q208" s="63"/>
    </row>
    <row r="209" spans="1:17" s="39" customFormat="1" ht="15.75">
      <c r="A209" s="121"/>
      <c r="K209" s="21"/>
      <c r="L209" s="229"/>
      <c r="M209" s="21"/>
      <c r="N209" s="60"/>
      <c r="P209" s="25"/>
      <c r="Q209" s="63"/>
    </row>
    <row r="210" spans="1:17" s="39" customFormat="1" ht="15.75">
      <c r="A210" s="121"/>
      <c r="K210" s="21"/>
      <c r="L210" s="229"/>
      <c r="M210" s="21"/>
      <c r="N210" s="60"/>
      <c r="P210" s="25"/>
      <c r="Q210" s="63"/>
    </row>
    <row r="211" spans="1:17" s="39" customFormat="1" ht="15.75">
      <c r="A211" s="121"/>
      <c r="K211" s="21"/>
      <c r="L211" s="229"/>
      <c r="M211" s="21"/>
      <c r="N211" s="60"/>
      <c r="P211" s="25"/>
      <c r="Q211" s="63"/>
    </row>
    <row r="212" spans="1:17" s="39" customFormat="1" ht="15.75">
      <c r="A212" s="121"/>
      <c r="K212" s="21"/>
      <c r="L212" s="229"/>
      <c r="M212" s="21"/>
      <c r="N212" s="3"/>
      <c r="P212" s="25"/>
      <c r="Q212" s="63"/>
    </row>
    <row r="213" spans="1:17" s="39" customFormat="1" ht="15.75">
      <c r="A213" s="121"/>
      <c r="K213" s="21"/>
      <c r="L213" s="229"/>
      <c r="M213" s="21"/>
      <c r="N213" s="3"/>
      <c r="P213" s="25"/>
      <c r="Q213" s="63"/>
    </row>
    <row r="214" spans="1:17" s="39" customFormat="1" ht="15.75">
      <c r="A214" s="121"/>
      <c r="K214" s="21"/>
      <c r="L214" s="229"/>
      <c r="M214" s="21"/>
      <c r="N214" s="3"/>
      <c r="P214" s="25"/>
      <c r="Q214" s="63"/>
    </row>
    <row r="215" spans="1:17" s="39" customFormat="1" ht="15.75">
      <c r="A215" s="121"/>
      <c r="K215" s="21"/>
      <c r="L215" s="229"/>
      <c r="M215" s="21"/>
      <c r="N215" s="60"/>
      <c r="P215" s="21"/>
      <c r="Q215" s="63"/>
    </row>
    <row r="216" spans="1:17" s="39" customFormat="1" ht="15.75">
      <c r="A216" s="121"/>
      <c r="K216" s="21"/>
      <c r="L216" s="229"/>
      <c r="M216" s="21"/>
      <c r="N216" s="60"/>
      <c r="P216" s="21"/>
      <c r="Q216" s="63"/>
    </row>
    <row r="217" spans="1:17" s="39" customFormat="1" ht="15">
      <c r="A217" s="40"/>
      <c r="K217" s="229"/>
      <c r="L217" s="25"/>
      <c r="M217" s="92"/>
      <c r="N217" s="3"/>
      <c r="P217" s="25"/>
      <c r="Q217" s="63"/>
    </row>
    <row r="218" spans="1:17" s="39" customFormat="1" ht="23.25">
      <c r="A218" s="120" t="s">
        <v>1</v>
      </c>
      <c r="K218" s="25"/>
      <c r="L218" s="26"/>
      <c r="M218" s="24"/>
      <c r="N218" s="25"/>
      <c r="P218" s="21"/>
    </row>
    <row r="219" spans="1:17" s="39" customFormat="1" ht="15.75">
      <c r="A219" s="471" t="s">
        <v>3243</v>
      </c>
      <c r="F219" s="471" t="s">
        <v>3244</v>
      </c>
      <c r="K219" s="471" t="s">
        <v>3246</v>
      </c>
      <c r="M219" s="21"/>
      <c r="N219" s="25"/>
      <c r="P219" s="222"/>
    </row>
    <row r="220" spans="1:17" s="39" customFormat="1" ht="15.75">
      <c r="A220" s="201" t="s">
        <v>771</v>
      </c>
      <c r="B220" t="s">
        <v>3289</v>
      </c>
      <c r="F220" s="201" t="s">
        <v>770</v>
      </c>
      <c r="G220" t="s">
        <v>2466</v>
      </c>
      <c r="K220" s="201" t="s">
        <v>770</v>
      </c>
      <c r="L220" t="s">
        <v>3262</v>
      </c>
      <c r="M220" s="21"/>
      <c r="N220" s="25"/>
      <c r="P220" s="25"/>
    </row>
    <row r="221" spans="1:17" s="39" customFormat="1" ht="15.75">
      <c r="A221" s="201" t="s">
        <v>772</v>
      </c>
      <c r="B221" t="s">
        <v>3415</v>
      </c>
      <c r="F221" s="201" t="s">
        <v>772</v>
      </c>
      <c r="G221" t="s">
        <v>3322</v>
      </c>
      <c r="K221" s="201" t="s">
        <v>772</v>
      </c>
      <c r="L221" t="s">
        <v>3276</v>
      </c>
      <c r="M221" s="21"/>
      <c r="N221" s="25"/>
      <c r="P221" s="25"/>
    </row>
    <row r="222" spans="1:17" s="39" customFormat="1" ht="15.75">
      <c r="A222" s="121"/>
      <c r="F222" s="201" t="s">
        <v>771</v>
      </c>
      <c r="G222" t="s">
        <v>3456</v>
      </c>
      <c r="K222" s="201" t="s">
        <v>771</v>
      </c>
      <c r="L222" t="s">
        <v>3281</v>
      </c>
      <c r="M222" s="21"/>
      <c r="N222" s="25"/>
      <c r="P222" s="25"/>
    </row>
    <row r="223" spans="1:17" s="39" customFormat="1" ht="15.75">
      <c r="A223" s="121"/>
      <c r="F223" s="201" t="s">
        <v>772</v>
      </c>
      <c r="G223" t="s">
        <v>3579</v>
      </c>
      <c r="K223" s="201" t="s">
        <v>772</v>
      </c>
      <c r="L223" t="s">
        <v>3298</v>
      </c>
      <c r="M223" s="21"/>
      <c r="N223" s="25"/>
      <c r="P223" s="25"/>
    </row>
    <row r="224" spans="1:17" s="39" customFormat="1" ht="15.75">
      <c r="A224" s="121"/>
      <c r="F224" s="201" t="s">
        <v>772</v>
      </c>
      <c r="G224" t="s">
        <v>3802</v>
      </c>
      <c r="K224" s="201" t="s">
        <v>770</v>
      </c>
      <c r="L224" t="s">
        <v>3319</v>
      </c>
      <c r="M224" s="21"/>
      <c r="N224" s="25"/>
      <c r="P224" s="25"/>
    </row>
    <row r="225" spans="1:16" s="39" customFormat="1" ht="15.75">
      <c r="A225" s="121"/>
      <c r="K225" s="201" t="s">
        <v>771</v>
      </c>
      <c r="L225" t="s">
        <v>3320</v>
      </c>
      <c r="M225" s="21"/>
      <c r="N225" s="25"/>
      <c r="P225" s="25"/>
    </row>
    <row r="226" spans="1:16" s="39" customFormat="1" ht="15.75">
      <c r="A226" s="121"/>
      <c r="K226" s="201" t="s">
        <v>770</v>
      </c>
      <c r="L226" t="s">
        <v>3419</v>
      </c>
      <c r="M226" s="21"/>
      <c r="N226" s="25"/>
      <c r="P226" s="25"/>
    </row>
    <row r="227" spans="1:16" s="39" customFormat="1" ht="15.75">
      <c r="A227" s="121"/>
      <c r="K227" s="201" t="s">
        <v>772</v>
      </c>
      <c r="L227" t="s">
        <v>3423</v>
      </c>
      <c r="M227" s="21"/>
      <c r="N227" s="25"/>
      <c r="P227" s="25"/>
    </row>
    <row r="228" spans="1:16" s="39" customFormat="1" ht="15.75">
      <c r="A228" s="121"/>
      <c r="K228" s="201" t="s">
        <v>771</v>
      </c>
      <c r="L228" t="s">
        <v>3454</v>
      </c>
      <c r="M228" s="21"/>
      <c r="N228" s="25"/>
      <c r="P228" s="25"/>
    </row>
    <row r="229" spans="1:16" s="39" customFormat="1" ht="15.75">
      <c r="A229" s="121"/>
      <c r="K229" s="201" t="s">
        <v>770</v>
      </c>
      <c r="L229" t="s">
        <v>3514</v>
      </c>
      <c r="M229" s="21"/>
      <c r="N229" s="25"/>
      <c r="P229" s="25"/>
    </row>
    <row r="230" spans="1:16" s="39" customFormat="1" ht="15.75">
      <c r="A230" s="121"/>
      <c r="K230" s="201" t="s">
        <v>772</v>
      </c>
      <c r="L230" t="s">
        <v>3516</v>
      </c>
      <c r="M230" s="21"/>
      <c r="N230" s="25"/>
      <c r="P230" s="25"/>
    </row>
    <row r="231" spans="1:16" s="39" customFormat="1" ht="15.75">
      <c r="A231" s="121"/>
      <c r="K231" s="201" t="s">
        <v>771</v>
      </c>
      <c r="L231" t="s">
        <v>3518</v>
      </c>
      <c r="M231" s="21"/>
      <c r="N231" s="25"/>
      <c r="P231" s="25"/>
    </row>
    <row r="232" spans="1:16" s="39" customFormat="1" ht="15.75">
      <c r="A232" s="121"/>
      <c r="K232" s="201" t="s">
        <v>771</v>
      </c>
      <c r="L232" t="s">
        <v>3520</v>
      </c>
      <c r="M232" s="21"/>
      <c r="N232" s="25"/>
      <c r="P232" s="25"/>
    </row>
    <row r="233" spans="1:16" s="39" customFormat="1" ht="15.75">
      <c r="A233" s="121"/>
      <c r="K233" s="201" t="s">
        <v>772</v>
      </c>
      <c r="L233" t="s">
        <v>3521</v>
      </c>
      <c r="M233" s="21"/>
      <c r="N233" s="25"/>
      <c r="P233" s="25"/>
    </row>
    <row r="234" spans="1:16" s="39" customFormat="1" ht="15.75">
      <c r="A234" s="121"/>
      <c r="K234" s="201" t="s">
        <v>771</v>
      </c>
      <c r="L234" t="s">
        <v>3522</v>
      </c>
      <c r="M234" s="21"/>
      <c r="N234" s="25"/>
      <c r="P234" s="25"/>
    </row>
    <row r="235" spans="1:16" s="39" customFormat="1" ht="15.75">
      <c r="A235" s="121"/>
      <c r="K235" s="201" t="s">
        <v>771</v>
      </c>
      <c r="L235" t="s">
        <v>3577</v>
      </c>
      <c r="M235" s="21"/>
      <c r="N235" s="25"/>
      <c r="P235" s="25"/>
    </row>
    <row r="236" spans="1:16" s="39" customFormat="1" ht="15.75">
      <c r="A236" s="121"/>
      <c r="K236" s="201" t="s">
        <v>770</v>
      </c>
      <c r="L236" t="s">
        <v>3597</v>
      </c>
      <c r="M236" s="21"/>
      <c r="N236" s="25"/>
      <c r="P236" s="25"/>
    </row>
    <row r="237" spans="1:16" s="39" customFormat="1" ht="15.75">
      <c r="A237" s="121"/>
      <c r="K237" s="201" t="s">
        <v>770</v>
      </c>
      <c r="L237" t="s">
        <v>3644</v>
      </c>
      <c r="M237" s="21"/>
      <c r="N237" s="25"/>
      <c r="P237" s="25"/>
    </row>
    <row r="238" spans="1:16" s="39" customFormat="1" ht="15.75">
      <c r="A238" s="121"/>
      <c r="K238" s="201" t="s">
        <v>770</v>
      </c>
      <c r="L238" t="s">
        <v>3682</v>
      </c>
      <c r="M238" s="21"/>
      <c r="N238" s="25"/>
      <c r="P238" s="25"/>
    </row>
    <row r="239" spans="1:16" s="39" customFormat="1" ht="15.75">
      <c r="A239" s="121"/>
      <c r="K239" s="201" t="s">
        <v>772</v>
      </c>
      <c r="L239" t="s">
        <v>3763</v>
      </c>
      <c r="M239" s="21"/>
      <c r="N239" s="25"/>
      <c r="P239" s="25"/>
    </row>
    <row r="240" spans="1:16" s="39" customFormat="1" ht="15.75">
      <c r="A240" s="121"/>
      <c r="K240" s="201" t="s">
        <v>770</v>
      </c>
      <c r="L240" t="s">
        <v>3801</v>
      </c>
      <c r="M240" s="21"/>
      <c r="N240" s="25"/>
      <c r="P240" s="25"/>
    </row>
    <row r="241" spans="1:16" s="39" customFormat="1" ht="15.75">
      <c r="A241" s="121"/>
      <c r="K241" s="201"/>
      <c r="L241"/>
      <c r="M241" s="21"/>
      <c r="N241" s="25"/>
      <c r="P241" s="25"/>
    </row>
    <row r="242" spans="1:16" s="39" customFormat="1" ht="15.75">
      <c r="A242" s="121"/>
      <c r="K242" s="201"/>
      <c r="L242"/>
      <c r="M242" s="21"/>
      <c r="N242" s="25"/>
      <c r="P242" s="25"/>
    </row>
    <row r="243" spans="1:16" s="39" customFormat="1" ht="15.75">
      <c r="A243" s="121"/>
      <c r="K243" s="25"/>
      <c r="L243" s="21"/>
      <c r="M243" s="21"/>
      <c r="N243" s="25"/>
      <c r="P243" s="26"/>
    </row>
    <row r="244" spans="1:16" s="39" customFormat="1" ht="15.75">
      <c r="A244" s="121"/>
      <c r="K244" s="25"/>
      <c r="L244" s="21"/>
      <c r="M244" s="21"/>
      <c r="N244" s="25"/>
      <c r="P244" s="21"/>
    </row>
    <row r="245" spans="1:16" s="39" customFormat="1" ht="15.75">
      <c r="A245" s="121"/>
      <c r="K245" s="25"/>
      <c r="L245" s="21"/>
      <c r="M245" s="21"/>
      <c r="N245" s="25"/>
      <c r="P245" s="222"/>
    </row>
    <row r="246" spans="1:16" s="39" customFormat="1" ht="15.75">
      <c r="A246" s="121"/>
      <c r="K246" s="25"/>
      <c r="L246" s="21"/>
      <c r="M246" s="21"/>
      <c r="N246" s="25"/>
      <c r="P246" s="25"/>
    </row>
    <row r="247" spans="1:16" s="39" customFormat="1" ht="15.75">
      <c r="A247" s="121"/>
      <c r="K247" s="25"/>
      <c r="L247" s="21"/>
      <c r="M247" s="21"/>
      <c r="N247" s="25"/>
      <c r="P247" s="26"/>
    </row>
    <row r="248" spans="1:16" s="39" customFormat="1" ht="15.75">
      <c r="A248" s="121"/>
      <c r="K248" s="25"/>
      <c r="L248" s="21"/>
      <c r="M248" s="21"/>
      <c r="N248" s="25"/>
      <c r="P248" s="21"/>
    </row>
    <row r="249" spans="1:16" s="39" customFormat="1" ht="23.25">
      <c r="A249" s="120" t="s">
        <v>1898</v>
      </c>
      <c r="K249" s="25"/>
      <c r="L249" s="21"/>
      <c r="M249" s="21"/>
      <c r="N249" s="25"/>
      <c r="P249" s="21"/>
    </row>
    <row r="250" spans="1:16" s="39" customFormat="1" ht="15.75">
      <c r="A250" s="471" t="s">
        <v>3243</v>
      </c>
      <c r="F250" s="471" t="s">
        <v>3244</v>
      </c>
      <c r="K250" s="471" t="s">
        <v>3246</v>
      </c>
      <c r="M250" s="21"/>
      <c r="N250" s="25"/>
    </row>
    <row r="251" spans="1:16" s="39" customFormat="1" ht="15.75">
      <c r="A251" s="201" t="s">
        <v>771</v>
      </c>
      <c r="B251" t="s">
        <v>3383</v>
      </c>
      <c r="F251" s="201" t="s">
        <v>772</v>
      </c>
      <c r="G251" t="s">
        <v>3446</v>
      </c>
      <c r="K251" s="201" t="s">
        <v>772</v>
      </c>
      <c r="L251" t="s">
        <v>3297</v>
      </c>
      <c r="M251" s="21"/>
      <c r="N251" s="25"/>
    </row>
    <row r="252" spans="1:16" s="39" customFormat="1" ht="15.75">
      <c r="A252" s="201" t="s">
        <v>772</v>
      </c>
      <c r="B252" t="s">
        <v>3429</v>
      </c>
      <c r="F252" s="201" t="s">
        <v>772</v>
      </c>
      <c r="G252" t="s">
        <v>3756</v>
      </c>
      <c r="K252" s="201" t="s">
        <v>770</v>
      </c>
      <c r="L252" t="s">
        <v>3442</v>
      </c>
      <c r="M252" s="21"/>
      <c r="N252" s="25"/>
    </row>
    <row r="253" spans="1:16" s="39" customFormat="1" ht="15.75">
      <c r="A253" s="471"/>
      <c r="F253" s="471"/>
      <c r="K253" s="201" t="s">
        <v>771</v>
      </c>
      <c r="L253" t="s">
        <v>3511</v>
      </c>
      <c r="M253" s="21"/>
      <c r="N253" s="25"/>
    </row>
    <row r="254" spans="1:16" s="39" customFormat="1" ht="15.75">
      <c r="A254" s="471"/>
      <c r="F254" s="471"/>
      <c r="K254" s="201" t="s">
        <v>770</v>
      </c>
      <c r="L254" t="s">
        <v>3529</v>
      </c>
      <c r="M254" s="21"/>
      <c r="N254" s="25"/>
    </row>
    <row r="255" spans="1:16" s="39" customFormat="1" ht="15.75">
      <c r="A255" s="471"/>
      <c r="F255" s="471"/>
      <c r="K255" s="201" t="s">
        <v>771</v>
      </c>
      <c r="L255" t="s">
        <v>3531</v>
      </c>
      <c r="M255" s="21"/>
      <c r="N255" s="25"/>
    </row>
    <row r="256" spans="1:16" s="39" customFormat="1" ht="15.75">
      <c r="A256" s="471"/>
      <c r="F256" s="471"/>
      <c r="K256" s="201" t="s">
        <v>770</v>
      </c>
      <c r="L256" t="s">
        <v>3613</v>
      </c>
      <c r="M256" s="21"/>
      <c r="N256" s="25"/>
    </row>
    <row r="257" spans="1:14" s="39" customFormat="1" ht="15.75">
      <c r="A257" s="471"/>
      <c r="F257" s="471"/>
      <c r="K257" s="201" t="s">
        <v>770</v>
      </c>
      <c r="L257" t="s">
        <v>3608</v>
      </c>
      <c r="M257" s="21"/>
      <c r="N257" s="25"/>
    </row>
    <row r="258" spans="1:14" s="39" customFormat="1" ht="15.75">
      <c r="A258" s="471"/>
      <c r="F258" s="471"/>
      <c r="K258" s="201" t="s">
        <v>772</v>
      </c>
      <c r="L258" t="s">
        <v>3703</v>
      </c>
      <c r="M258" s="21"/>
      <c r="N258" s="25"/>
    </row>
    <row r="259" spans="1:14" s="39" customFormat="1" ht="15.75">
      <c r="A259" s="471"/>
      <c r="F259" s="471"/>
      <c r="K259" s="201" t="s">
        <v>770</v>
      </c>
      <c r="L259" t="s">
        <v>3754</v>
      </c>
      <c r="M259" s="21"/>
      <c r="N259" s="25"/>
    </row>
    <row r="260" spans="1:14" s="39" customFormat="1" ht="15.75">
      <c r="A260" s="471"/>
      <c r="F260" s="471"/>
      <c r="K260" s="201" t="s">
        <v>770</v>
      </c>
      <c r="L260" t="s">
        <v>3755</v>
      </c>
      <c r="M260" s="21"/>
      <c r="N260" s="25"/>
    </row>
    <row r="261" spans="1:14" s="39" customFormat="1" ht="15.75">
      <c r="A261" s="471"/>
      <c r="F261" s="471"/>
      <c r="K261" s="201" t="s">
        <v>771</v>
      </c>
      <c r="L261" t="s">
        <v>3783</v>
      </c>
      <c r="M261" s="21"/>
      <c r="N261" s="25"/>
    </row>
    <row r="262" spans="1:14" s="39" customFormat="1" ht="15.75">
      <c r="A262" s="471"/>
      <c r="F262" s="471"/>
      <c r="K262" s="471"/>
      <c r="M262" s="21"/>
      <c r="N262" s="25"/>
    </row>
    <row r="263" spans="1:14" s="39" customFormat="1" ht="15.75">
      <c r="A263" s="471"/>
      <c r="F263" s="471"/>
      <c r="K263" s="471"/>
      <c r="M263" s="21"/>
      <c r="N263" s="25"/>
    </row>
    <row r="264" spans="1:14" s="39" customFormat="1" ht="15.75">
      <c r="A264" s="471"/>
      <c r="F264" s="471"/>
      <c r="K264" s="471"/>
      <c r="M264" s="21"/>
      <c r="N264" s="25"/>
    </row>
    <row r="265" spans="1:14" s="39" customFormat="1" ht="15.75">
      <c r="A265" s="471"/>
      <c r="F265" s="471"/>
      <c r="K265" s="471"/>
      <c r="M265" s="21"/>
      <c r="N265" s="25"/>
    </row>
    <row r="266" spans="1:14" s="39" customFormat="1" ht="15.75">
      <c r="A266" s="471"/>
      <c r="F266" s="471"/>
      <c r="K266" s="471"/>
      <c r="M266" s="21"/>
      <c r="N266" s="25"/>
    </row>
    <row r="267" spans="1:14" s="39" customFormat="1" ht="15.75">
      <c r="A267" s="471"/>
      <c r="F267" s="471"/>
      <c r="K267" s="471"/>
      <c r="M267" s="21"/>
      <c r="N267" s="25"/>
    </row>
    <row r="268" spans="1:14" s="39" customFormat="1" ht="15.75">
      <c r="A268" s="471"/>
      <c r="F268" s="471"/>
      <c r="K268" s="471"/>
      <c r="M268" s="21"/>
      <c r="N268" s="25"/>
    </row>
    <row r="269" spans="1:14" s="39" customFormat="1" ht="15.75">
      <c r="A269" s="471"/>
      <c r="F269" s="471"/>
      <c r="K269" s="471"/>
      <c r="M269" s="21"/>
      <c r="N269" s="25"/>
    </row>
    <row r="270" spans="1:14" s="39" customFormat="1" ht="15.75">
      <c r="A270" s="471"/>
      <c r="F270" s="471"/>
      <c r="K270" s="471"/>
      <c r="M270" s="21"/>
      <c r="N270" s="25"/>
    </row>
    <row r="271" spans="1:14" s="39" customFormat="1" ht="15.75">
      <c r="A271" s="471"/>
      <c r="F271" s="471"/>
      <c r="K271" s="471"/>
      <c r="M271" s="21"/>
      <c r="N271" s="25"/>
    </row>
    <row r="272" spans="1:14" s="39" customFormat="1" ht="15.75">
      <c r="A272" s="471"/>
      <c r="F272" s="471"/>
      <c r="K272" s="471"/>
      <c r="M272" s="21"/>
      <c r="N272" s="25"/>
    </row>
    <row r="273" spans="1:14" s="39" customFormat="1" ht="15.75">
      <c r="A273" s="471"/>
      <c r="F273" s="471"/>
      <c r="K273" s="471"/>
      <c r="M273" s="21"/>
      <c r="N273" s="25"/>
    </row>
    <row r="274" spans="1:14" s="39" customFormat="1" ht="15.75">
      <c r="A274" s="471"/>
      <c r="F274" s="471"/>
      <c r="K274" s="471"/>
      <c r="M274" s="21"/>
      <c r="N274" s="25"/>
    </row>
    <row r="275" spans="1:14" s="39" customFormat="1" ht="15.75">
      <c r="A275" s="121"/>
      <c r="K275" s="25"/>
      <c r="L275" s="21"/>
      <c r="M275" s="21"/>
      <c r="N275" s="25"/>
    </row>
    <row r="276" spans="1:14" s="39" customFormat="1" ht="15.75">
      <c r="A276" s="121"/>
      <c r="K276" s="25"/>
      <c r="L276" s="21"/>
      <c r="M276" s="21"/>
      <c r="N276" s="25"/>
    </row>
    <row r="277" spans="1:14" s="39" customFormat="1" ht="15.75">
      <c r="A277" s="121"/>
      <c r="K277" s="25"/>
      <c r="L277" s="21"/>
      <c r="M277" s="21"/>
      <c r="N277" s="25"/>
    </row>
    <row r="278" spans="1:14" s="39" customFormat="1" ht="15.75">
      <c r="A278" s="121"/>
      <c r="K278" s="25"/>
      <c r="L278" s="21"/>
      <c r="M278" s="21"/>
      <c r="N278" s="25"/>
    </row>
    <row r="279" spans="1:14" s="39" customFormat="1" ht="15.75">
      <c r="A279" s="121"/>
      <c r="K279" s="25"/>
      <c r="L279" s="21"/>
      <c r="M279" s="21"/>
      <c r="N279" s="25"/>
    </row>
    <row r="280" spans="1:14" s="39" customFormat="1" ht="23.25">
      <c r="A280" s="120" t="s">
        <v>2560</v>
      </c>
      <c r="K280" s="25"/>
      <c r="L280" s="21"/>
      <c r="M280" s="21"/>
      <c r="N280" s="25"/>
    </row>
    <row r="281" spans="1:14" s="39" customFormat="1" ht="15.75">
      <c r="A281" s="471" t="s">
        <v>3243</v>
      </c>
      <c r="F281" s="471" t="s">
        <v>3244</v>
      </c>
      <c r="K281" s="471" t="s">
        <v>3246</v>
      </c>
      <c r="M281" s="21"/>
      <c r="N281" s="25"/>
    </row>
    <row r="282" spans="1:14" s="39" customFormat="1" ht="15.75">
      <c r="A282" s="201" t="s">
        <v>772</v>
      </c>
      <c r="B282" t="s">
        <v>3253</v>
      </c>
      <c r="F282" s="201" t="s">
        <v>770</v>
      </c>
      <c r="G282" t="s">
        <v>3896</v>
      </c>
      <c r="K282" s="201" t="s">
        <v>772</v>
      </c>
      <c r="L282" t="s">
        <v>3248</v>
      </c>
      <c r="M282" s="21"/>
      <c r="N282" s="25"/>
    </row>
    <row r="283" spans="1:14" s="39" customFormat="1" ht="15.75">
      <c r="A283" s="201" t="s">
        <v>772</v>
      </c>
      <c r="B283" t="s">
        <v>3433</v>
      </c>
      <c r="K283" s="201" t="s">
        <v>770</v>
      </c>
      <c r="L283" t="s">
        <v>3321</v>
      </c>
      <c r="M283" s="21"/>
      <c r="N283" s="25"/>
    </row>
    <row r="284" spans="1:14" s="39" customFormat="1" ht="15.75">
      <c r="A284" s="201"/>
      <c r="B284"/>
      <c r="K284" s="201" t="s">
        <v>770</v>
      </c>
      <c r="L284" t="s">
        <v>3507</v>
      </c>
      <c r="M284" s="21"/>
      <c r="N284" s="25"/>
    </row>
    <row r="285" spans="1:14" s="39" customFormat="1" ht="15.75">
      <c r="A285" s="201"/>
      <c r="B285"/>
      <c r="K285" s="201" t="s">
        <v>770</v>
      </c>
      <c r="L285" t="s">
        <v>3560</v>
      </c>
      <c r="M285" s="21"/>
      <c r="N285" s="25"/>
    </row>
    <row r="286" spans="1:14" s="39" customFormat="1" ht="15.75">
      <c r="A286" s="201"/>
      <c r="B286"/>
      <c r="K286" s="201" t="s">
        <v>770</v>
      </c>
      <c r="L286" t="s">
        <v>3584</v>
      </c>
      <c r="M286" s="21"/>
      <c r="N286" s="25"/>
    </row>
    <row r="287" spans="1:14" s="39" customFormat="1" ht="15.75">
      <c r="A287" s="201"/>
      <c r="B287"/>
      <c r="K287" s="201" t="s">
        <v>770</v>
      </c>
      <c r="L287" t="s">
        <v>3628</v>
      </c>
      <c r="M287" s="21"/>
      <c r="N287" s="25"/>
    </row>
    <row r="288" spans="1:14" s="39" customFormat="1" ht="15.75">
      <c r="A288" s="201"/>
      <c r="B288"/>
      <c r="K288" s="201" t="s">
        <v>770</v>
      </c>
      <c r="L288" t="s">
        <v>3639</v>
      </c>
      <c r="M288" s="21"/>
      <c r="N288" s="25"/>
    </row>
    <row r="289" spans="1:14" s="39" customFormat="1" ht="15.75">
      <c r="A289" s="201"/>
      <c r="B289"/>
      <c r="K289" s="201" t="s">
        <v>771</v>
      </c>
      <c r="L289" t="s">
        <v>3733</v>
      </c>
      <c r="M289" s="21"/>
      <c r="N289" s="25"/>
    </row>
    <row r="290" spans="1:14" s="39" customFormat="1" ht="15.75">
      <c r="A290" s="201"/>
      <c r="B290"/>
      <c r="K290" s="201" t="s">
        <v>771</v>
      </c>
      <c r="L290" t="s">
        <v>3818</v>
      </c>
      <c r="M290" s="21"/>
      <c r="N290" s="25"/>
    </row>
    <row r="291" spans="1:14" s="39" customFormat="1" ht="15.75">
      <c r="A291" s="201"/>
      <c r="B291"/>
      <c r="K291" s="201" t="s">
        <v>771</v>
      </c>
      <c r="L291" t="s">
        <v>3820</v>
      </c>
      <c r="M291" s="21"/>
      <c r="N291" s="25"/>
    </row>
    <row r="292" spans="1:14" s="39" customFormat="1" ht="15.75">
      <c r="A292" s="201"/>
      <c r="B292"/>
      <c r="K292" s="201" t="s">
        <v>770</v>
      </c>
      <c r="L292" t="s">
        <v>3823</v>
      </c>
      <c r="M292" s="21"/>
      <c r="N292" s="25"/>
    </row>
    <row r="293" spans="1:14" s="39" customFormat="1" ht="15.75">
      <c r="A293" s="201"/>
      <c r="B293"/>
      <c r="K293" s="201" t="s">
        <v>771</v>
      </c>
      <c r="L293" t="s">
        <v>3824</v>
      </c>
      <c r="M293" s="21"/>
      <c r="N293" s="25"/>
    </row>
    <row r="294" spans="1:14" s="39" customFormat="1" ht="15.75">
      <c r="A294" s="201"/>
      <c r="B294"/>
      <c r="K294" s="201"/>
      <c r="L294"/>
      <c r="M294" s="21"/>
      <c r="N294" s="25"/>
    </row>
    <row r="295" spans="1:14" s="39" customFormat="1" ht="15.75">
      <c r="A295" s="201"/>
      <c r="B295"/>
      <c r="K295" s="201"/>
      <c r="L295"/>
      <c r="M295" s="21"/>
      <c r="N295" s="25"/>
    </row>
    <row r="296" spans="1:14" s="39" customFormat="1" ht="15.75">
      <c r="A296" s="201"/>
      <c r="B296"/>
      <c r="K296" s="201"/>
      <c r="L296"/>
      <c r="M296" s="21"/>
      <c r="N296" s="25"/>
    </row>
    <row r="297" spans="1:14" s="39" customFormat="1" ht="15.75">
      <c r="A297" s="201"/>
      <c r="B297"/>
      <c r="K297" s="201"/>
      <c r="L297"/>
      <c r="M297" s="21"/>
      <c r="N297" s="25"/>
    </row>
    <row r="298" spans="1:14" s="39" customFormat="1" ht="15.75">
      <c r="A298" s="201"/>
      <c r="B298"/>
      <c r="K298" s="201"/>
      <c r="L298"/>
      <c r="M298" s="21"/>
      <c r="N298" s="25"/>
    </row>
    <row r="299" spans="1:14" s="39" customFormat="1" ht="15.75">
      <c r="A299" s="201"/>
      <c r="B299"/>
      <c r="K299" s="201"/>
      <c r="L299"/>
      <c r="M299" s="21"/>
      <c r="N299" s="25"/>
    </row>
    <row r="300" spans="1:14" s="39" customFormat="1" ht="15.75">
      <c r="A300" s="201"/>
      <c r="B300"/>
      <c r="K300" s="201"/>
      <c r="L300"/>
      <c r="M300" s="21"/>
      <c r="N300" s="25"/>
    </row>
    <row r="301" spans="1:14" s="39" customFormat="1" ht="15.75">
      <c r="A301" s="201"/>
      <c r="B301"/>
      <c r="K301" s="201"/>
      <c r="L301"/>
      <c r="M301" s="21"/>
      <c r="N301" s="25"/>
    </row>
    <row r="302" spans="1:14" s="39" customFormat="1" ht="15.75">
      <c r="A302" s="201"/>
      <c r="B302"/>
      <c r="K302" s="201"/>
      <c r="L302"/>
      <c r="M302" s="21"/>
      <c r="N302" s="25"/>
    </row>
    <row r="303" spans="1:14" s="39" customFormat="1" ht="15.75">
      <c r="A303" s="201"/>
      <c r="B303"/>
      <c r="K303" s="201"/>
      <c r="L303"/>
      <c r="M303" s="21"/>
      <c r="N303" s="25"/>
    </row>
    <row r="304" spans="1:14" s="39" customFormat="1" ht="15.75">
      <c r="A304" s="201"/>
      <c r="B304"/>
      <c r="K304" s="201"/>
      <c r="L304"/>
      <c r="M304" s="21"/>
      <c r="N304" s="25"/>
    </row>
    <row r="305" spans="1:14" s="39" customFormat="1" ht="15.75">
      <c r="A305" s="201"/>
      <c r="B305"/>
      <c r="K305" s="201"/>
      <c r="L305"/>
      <c r="M305" s="21"/>
      <c r="N305" s="25"/>
    </row>
    <row r="306" spans="1:14" s="39" customFormat="1" ht="15.75">
      <c r="A306" s="121"/>
      <c r="K306" s="25"/>
      <c r="L306" s="21"/>
      <c r="M306" s="21"/>
      <c r="N306" s="25"/>
    </row>
    <row r="307" spans="1:14" s="39" customFormat="1" ht="15.75">
      <c r="A307" s="121"/>
      <c r="K307" s="25"/>
      <c r="L307" s="21"/>
      <c r="M307" s="21"/>
      <c r="N307" s="25"/>
    </row>
    <row r="308" spans="1:14" s="39" customFormat="1" ht="15.75">
      <c r="A308" s="121"/>
      <c r="K308" s="25"/>
      <c r="L308" s="21"/>
      <c r="M308" s="21"/>
      <c r="N308" s="25"/>
    </row>
    <row r="309" spans="1:14" s="39" customFormat="1" ht="15.75">
      <c r="A309" s="121"/>
      <c r="K309" s="25"/>
      <c r="L309" s="21"/>
      <c r="M309" s="21"/>
      <c r="N309" s="25"/>
    </row>
    <row r="310" spans="1:14" s="39" customFormat="1" ht="15">
      <c r="A310" s="40"/>
      <c r="K310" s="26"/>
      <c r="L310" s="229"/>
      <c r="M310" s="92"/>
      <c r="N310" s="26"/>
    </row>
    <row r="311" spans="1:14" s="39" customFormat="1" ht="23.25">
      <c r="A311" s="120" t="s">
        <v>1559</v>
      </c>
      <c r="K311" s="21"/>
      <c r="L311" s="25"/>
      <c r="M311" s="24"/>
      <c r="N311" s="21"/>
    </row>
    <row r="312" spans="1:14" s="39" customFormat="1" ht="15.75">
      <c r="A312" s="471" t="s">
        <v>3243</v>
      </c>
      <c r="F312" s="471" t="s">
        <v>3244</v>
      </c>
      <c r="K312" s="471" t="s">
        <v>3246</v>
      </c>
      <c r="N312" s="26"/>
    </row>
    <row r="313" spans="1:14" s="39" customFormat="1" ht="15.75">
      <c r="A313" s="201" t="s">
        <v>772</v>
      </c>
      <c r="B313" t="s">
        <v>3345</v>
      </c>
      <c r="K313" s="201" t="s">
        <v>772</v>
      </c>
      <c r="L313" t="s">
        <v>3270</v>
      </c>
      <c r="N313" s="26"/>
    </row>
    <row r="314" spans="1:14" s="39" customFormat="1" ht="15.75">
      <c r="A314" s="201" t="s">
        <v>770</v>
      </c>
      <c r="B314" t="s">
        <v>3384</v>
      </c>
      <c r="K314" s="201" t="s">
        <v>772</v>
      </c>
      <c r="L314" t="s">
        <v>3333</v>
      </c>
      <c r="N314" s="26"/>
    </row>
    <row r="315" spans="1:14" s="39" customFormat="1" ht="15.75">
      <c r="A315" s="201" t="s">
        <v>771</v>
      </c>
      <c r="B315" t="s">
        <v>3399</v>
      </c>
      <c r="K315" s="201" t="s">
        <v>771</v>
      </c>
      <c r="L315" t="s">
        <v>3349</v>
      </c>
      <c r="N315" s="26"/>
    </row>
    <row r="316" spans="1:14" s="39" customFormat="1" ht="15.75">
      <c r="A316" s="201" t="s">
        <v>771</v>
      </c>
      <c r="B316" t="s">
        <v>3772</v>
      </c>
      <c r="K316" s="201" t="s">
        <v>772</v>
      </c>
      <c r="L316" t="s">
        <v>3390</v>
      </c>
      <c r="N316" s="26"/>
    </row>
    <row r="317" spans="1:14" s="39" customFormat="1" ht="15.75">
      <c r="A317" s="201" t="s">
        <v>772</v>
      </c>
      <c r="B317" t="s">
        <v>3791</v>
      </c>
      <c r="K317" s="201" t="s">
        <v>771</v>
      </c>
      <c r="L317" t="s">
        <v>3436</v>
      </c>
      <c r="N317" s="26"/>
    </row>
    <row r="318" spans="1:14" s="39" customFormat="1" ht="15.75">
      <c r="A318" s="121"/>
      <c r="K318" s="201" t="s">
        <v>772</v>
      </c>
      <c r="L318" t="s">
        <v>3457</v>
      </c>
      <c r="N318" s="26"/>
    </row>
    <row r="319" spans="1:14" s="39" customFormat="1" ht="15.75">
      <c r="A319" s="121"/>
      <c r="K319" s="201" t="s">
        <v>772</v>
      </c>
      <c r="L319" t="s">
        <v>3545</v>
      </c>
      <c r="N319" s="26"/>
    </row>
    <row r="320" spans="1:14" s="39" customFormat="1" ht="15.75">
      <c r="A320" s="121"/>
      <c r="K320" s="201" t="s">
        <v>772</v>
      </c>
      <c r="L320" t="s">
        <v>3562</v>
      </c>
      <c r="N320" s="26"/>
    </row>
    <row r="321" spans="1:14" s="39" customFormat="1" ht="15.75">
      <c r="A321" s="121"/>
      <c r="K321" s="201" t="s">
        <v>772</v>
      </c>
      <c r="L321" t="s">
        <v>3701</v>
      </c>
      <c r="N321" s="26"/>
    </row>
    <row r="322" spans="1:14" s="39" customFormat="1" ht="15.75">
      <c r="A322" s="121"/>
      <c r="K322" s="201" t="s">
        <v>771</v>
      </c>
      <c r="L322" t="s">
        <v>3703</v>
      </c>
      <c r="N322" s="26"/>
    </row>
    <row r="323" spans="1:14" s="39" customFormat="1" ht="15.75">
      <c r="A323" s="121"/>
      <c r="K323" s="201" t="s">
        <v>772</v>
      </c>
      <c r="L323" t="s">
        <v>3718</v>
      </c>
      <c r="N323" s="26"/>
    </row>
    <row r="324" spans="1:14" s="39" customFormat="1" ht="15.75">
      <c r="A324" s="121"/>
      <c r="K324" s="201" t="s">
        <v>770</v>
      </c>
      <c r="L324" t="s">
        <v>3821</v>
      </c>
      <c r="N324" s="26"/>
    </row>
    <row r="325" spans="1:14" s="39" customFormat="1" ht="15.75">
      <c r="A325" s="121"/>
      <c r="K325" s="25"/>
      <c r="L325" s="26"/>
      <c r="N325" s="26"/>
    </row>
    <row r="326" spans="1:14" s="39" customFormat="1" ht="15.75">
      <c r="A326" s="121"/>
      <c r="K326" s="25"/>
      <c r="L326" s="26"/>
      <c r="N326" s="26"/>
    </row>
    <row r="327" spans="1:14" s="39" customFormat="1" ht="15.75">
      <c r="A327" s="121"/>
      <c r="K327" s="25"/>
      <c r="L327" s="26"/>
      <c r="N327" s="26"/>
    </row>
    <row r="328" spans="1:14" s="39" customFormat="1" ht="15.75">
      <c r="A328" s="121"/>
      <c r="K328" s="25"/>
      <c r="L328" s="26"/>
      <c r="N328" s="26"/>
    </row>
    <row r="329" spans="1:14" s="39" customFormat="1" ht="15.75">
      <c r="A329" s="121"/>
      <c r="K329" s="25"/>
      <c r="L329" s="26"/>
      <c r="N329" s="26"/>
    </row>
    <row r="330" spans="1:14" s="39" customFormat="1" ht="15.75">
      <c r="A330" s="121"/>
      <c r="K330" s="25"/>
      <c r="L330" s="26"/>
      <c r="N330" s="26"/>
    </row>
    <row r="331" spans="1:14" s="39" customFormat="1" ht="15.75">
      <c r="A331" s="121"/>
      <c r="K331" s="25"/>
      <c r="L331" s="26"/>
      <c r="N331" s="26"/>
    </row>
    <row r="332" spans="1:14" s="39" customFormat="1" ht="15.75">
      <c r="A332" s="121"/>
      <c r="K332" s="25"/>
      <c r="L332" s="26"/>
      <c r="N332" s="26"/>
    </row>
    <row r="333" spans="1:14" s="39" customFormat="1" ht="15.75">
      <c r="A333" s="121"/>
      <c r="K333" s="25"/>
      <c r="L333" s="26"/>
      <c r="N333" s="26"/>
    </row>
    <row r="334" spans="1:14" s="39" customFormat="1" ht="15.75">
      <c r="A334" s="121"/>
      <c r="K334" s="25"/>
      <c r="L334" s="26"/>
      <c r="N334" s="26"/>
    </row>
    <row r="335" spans="1:14" s="39" customFormat="1" ht="15.75">
      <c r="A335" s="121"/>
      <c r="K335" s="25"/>
      <c r="L335" s="26"/>
      <c r="N335" s="26"/>
    </row>
    <row r="336" spans="1:14" s="39" customFormat="1" ht="15.75">
      <c r="A336" s="121"/>
      <c r="K336" s="25"/>
      <c r="L336" s="26"/>
      <c r="N336" s="26"/>
    </row>
    <row r="337" spans="1:14" s="39" customFormat="1" ht="15.75">
      <c r="A337" s="121"/>
      <c r="K337" s="25"/>
      <c r="L337" s="26"/>
      <c r="N337" s="26"/>
    </row>
    <row r="338" spans="1:14" s="39" customFormat="1" ht="15.75">
      <c r="A338" s="121"/>
      <c r="K338" s="25"/>
      <c r="L338" s="26"/>
      <c r="N338" s="26"/>
    </row>
    <row r="339" spans="1:14" s="39" customFormat="1" ht="15.75">
      <c r="A339" s="121"/>
      <c r="K339" s="25"/>
      <c r="L339" s="26"/>
      <c r="N339" s="26"/>
    </row>
    <row r="340" spans="1:14" s="39" customFormat="1" ht="15.75">
      <c r="A340" s="121"/>
      <c r="K340" s="25"/>
      <c r="L340" s="26"/>
      <c r="N340" s="26"/>
    </row>
    <row r="341" spans="1:14" s="39" customFormat="1" ht="15">
      <c r="A341" s="40"/>
      <c r="K341" s="26"/>
      <c r="L341" s="21"/>
      <c r="N341" s="21"/>
    </row>
    <row r="342" spans="1:14" s="39" customFormat="1" ht="23.25">
      <c r="A342" s="120" t="s">
        <v>728</v>
      </c>
      <c r="K342" s="21"/>
      <c r="L342" s="229"/>
      <c r="N342" s="229"/>
    </row>
    <row r="343" spans="1:14" s="39" customFormat="1" ht="15.75">
      <c r="A343" s="471" t="s">
        <v>3243</v>
      </c>
      <c r="F343" s="471" t="s">
        <v>3244</v>
      </c>
      <c r="K343" s="471" t="s">
        <v>3246</v>
      </c>
      <c r="N343" s="229"/>
    </row>
    <row r="344" spans="1:14" s="39" customFormat="1" ht="15.75">
      <c r="A344" s="201" t="s">
        <v>772</v>
      </c>
      <c r="B344" t="s">
        <v>2468</v>
      </c>
      <c r="F344" s="201" t="s">
        <v>770</v>
      </c>
      <c r="G344" t="s">
        <v>3498</v>
      </c>
      <c r="K344" s="201" t="s">
        <v>772</v>
      </c>
      <c r="L344" t="s">
        <v>3314</v>
      </c>
      <c r="N344" s="229"/>
    </row>
    <row r="345" spans="1:14" s="39" customFormat="1" ht="15.75">
      <c r="A345" s="201" t="s">
        <v>771</v>
      </c>
      <c r="B345" t="s">
        <v>3366</v>
      </c>
      <c r="F345" s="201" t="s">
        <v>770</v>
      </c>
      <c r="G345" t="s">
        <v>3573</v>
      </c>
      <c r="K345" s="201" t="s">
        <v>772</v>
      </c>
      <c r="L345" t="s">
        <v>3317</v>
      </c>
      <c r="N345" s="229"/>
    </row>
    <row r="346" spans="1:14" s="39" customFormat="1" ht="15.75">
      <c r="A346" s="201" t="s">
        <v>772</v>
      </c>
      <c r="B346" t="s">
        <v>3367</v>
      </c>
      <c r="F346" s="471"/>
      <c r="K346" s="201" t="s">
        <v>770</v>
      </c>
      <c r="L346" t="s">
        <v>3494</v>
      </c>
      <c r="N346" s="229"/>
    </row>
    <row r="347" spans="1:14" s="39" customFormat="1" ht="15.75">
      <c r="A347" s="201" t="s">
        <v>772</v>
      </c>
      <c r="B347" t="s">
        <v>3380</v>
      </c>
      <c r="F347" s="471"/>
      <c r="K347" s="201" t="s">
        <v>770</v>
      </c>
      <c r="L347" t="s">
        <v>3496</v>
      </c>
      <c r="N347" s="229"/>
    </row>
    <row r="348" spans="1:14" s="39" customFormat="1" ht="15.75">
      <c r="A348" s="201" t="s">
        <v>772</v>
      </c>
      <c r="B348" t="s">
        <v>3384</v>
      </c>
      <c r="F348" s="471"/>
      <c r="K348" s="201" t="s">
        <v>770</v>
      </c>
      <c r="L348" t="s">
        <v>3497</v>
      </c>
      <c r="N348" s="229"/>
    </row>
    <row r="349" spans="1:14" s="39" customFormat="1" ht="15.75">
      <c r="A349" s="201" t="s">
        <v>772</v>
      </c>
      <c r="B349" t="s">
        <v>3464</v>
      </c>
      <c r="F349" s="471"/>
      <c r="K349" s="201" t="s">
        <v>770</v>
      </c>
      <c r="L349" t="s">
        <v>3495</v>
      </c>
      <c r="N349" s="229"/>
    </row>
    <row r="350" spans="1:14" s="39" customFormat="1" ht="15.75">
      <c r="A350" s="201" t="s">
        <v>772</v>
      </c>
      <c r="B350" t="s">
        <v>3534</v>
      </c>
      <c r="F350" s="471"/>
      <c r="K350" s="201" t="s">
        <v>771</v>
      </c>
      <c r="L350" t="s">
        <v>3559</v>
      </c>
      <c r="N350" s="229"/>
    </row>
    <row r="351" spans="1:14" s="39" customFormat="1" ht="15.75">
      <c r="A351" s="201" t="s">
        <v>770</v>
      </c>
      <c r="B351" t="s">
        <v>3568</v>
      </c>
      <c r="F351" s="471"/>
      <c r="K351" s="201" t="s">
        <v>770</v>
      </c>
      <c r="L351" t="s">
        <v>3561</v>
      </c>
      <c r="N351" s="229"/>
    </row>
    <row r="352" spans="1:14" s="39" customFormat="1" ht="15.75">
      <c r="A352" s="201" t="s">
        <v>771</v>
      </c>
      <c r="B352" t="s">
        <v>3652</v>
      </c>
      <c r="F352" s="471"/>
      <c r="K352" s="201" t="s">
        <v>770</v>
      </c>
      <c r="L352" t="s">
        <v>3571</v>
      </c>
      <c r="N352" s="229"/>
    </row>
    <row r="353" spans="1:14" s="39" customFormat="1" ht="15.75">
      <c r="A353" s="201" t="s">
        <v>772</v>
      </c>
      <c r="B353" t="s">
        <v>3746</v>
      </c>
      <c r="F353" s="471"/>
      <c r="K353" s="201" t="s">
        <v>771</v>
      </c>
      <c r="L353" t="s">
        <v>3576</v>
      </c>
      <c r="N353" s="229"/>
    </row>
    <row r="354" spans="1:14" s="39" customFormat="1" ht="15.75">
      <c r="A354" s="471"/>
      <c r="F354" s="471"/>
      <c r="K354" s="201" t="s">
        <v>771</v>
      </c>
      <c r="L354" t="s">
        <v>3600</v>
      </c>
      <c r="N354" s="229"/>
    </row>
    <row r="355" spans="1:14" s="39" customFormat="1" ht="15.75">
      <c r="A355" s="121"/>
      <c r="K355" s="201" t="s">
        <v>771</v>
      </c>
      <c r="L355" t="s">
        <v>3603</v>
      </c>
      <c r="N355" s="229"/>
    </row>
    <row r="356" spans="1:14" s="39" customFormat="1" ht="15.75">
      <c r="A356" s="121"/>
      <c r="K356" s="201" t="s">
        <v>770</v>
      </c>
      <c r="L356" t="s">
        <v>3604</v>
      </c>
      <c r="N356" s="229"/>
    </row>
    <row r="357" spans="1:14" s="39" customFormat="1" ht="15.75">
      <c r="A357" s="121"/>
      <c r="K357" s="201" t="s">
        <v>770</v>
      </c>
      <c r="L357" t="s">
        <v>3876</v>
      </c>
      <c r="N357" s="229"/>
    </row>
    <row r="358" spans="1:14" s="39" customFormat="1" ht="15.75">
      <c r="A358" s="121"/>
      <c r="K358" s="229"/>
      <c r="L358" s="21"/>
      <c r="N358" s="229"/>
    </row>
    <row r="359" spans="1:14" s="39" customFormat="1" ht="15.75">
      <c r="A359" s="121"/>
      <c r="K359" s="229"/>
      <c r="L359" s="21"/>
      <c r="N359" s="229"/>
    </row>
    <row r="360" spans="1:14" s="39" customFormat="1" ht="15.75">
      <c r="A360" s="121"/>
      <c r="K360" s="229"/>
      <c r="L360" s="21"/>
      <c r="N360" s="229"/>
    </row>
    <row r="361" spans="1:14" s="39" customFormat="1" ht="15.75">
      <c r="A361" s="121"/>
      <c r="K361" s="229"/>
      <c r="L361" s="21"/>
      <c r="N361" s="229"/>
    </row>
    <row r="362" spans="1:14" s="39" customFormat="1" ht="15.75">
      <c r="A362" s="121"/>
      <c r="K362" s="229"/>
      <c r="L362" s="21"/>
      <c r="N362" s="229"/>
    </row>
    <row r="363" spans="1:14" s="39" customFormat="1" ht="15.75">
      <c r="A363" s="121"/>
      <c r="K363" s="229"/>
      <c r="L363" s="21"/>
      <c r="N363" s="229"/>
    </row>
    <row r="364" spans="1:14" s="39" customFormat="1" ht="15.75">
      <c r="A364" s="121"/>
      <c r="K364" s="229"/>
      <c r="L364" s="21"/>
      <c r="N364" s="229"/>
    </row>
    <row r="365" spans="1:14" s="39" customFormat="1" ht="15.75">
      <c r="A365" s="121"/>
      <c r="K365" s="229"/>
      <c r="L365" s="21"/>
      <c r="N365" s="229"/>
    </row>
    <row r="366" spans="1:14" s="39" customFormat="1" ht="15.75">
      <c r="A366" s="121"/>
      <c r="K366" s="229"/>
      <c r="L366" s="21"/>
      <c r="N366" s="229"/>
    </row>
    <row r="367" spans="1:14" s="39" customFormat="1" ht="15.75">
      <c r="A367" s="121"/>
      <c r="K367" s="229"/>
      <c r="L367" s="21"/>
      <c r="N367" s="229"/>
    </row>
    <row r="368" spans="1:14" s="39" customFormat="1" ht="15.75">
      <c r="A368" s="121"/>
      <c r="K368" s="229"/>
      <c r="L368" s="21"/>
      <c r="N368" s="229"/>
    </row>
    <row r="369" spans="1:14" s="39" customFormat="1" ht="15.75">
      <c r="A369" s="121"/>
      <c r="K369" s="229"/>
      <c r="L369" s="21"/>
      <c r="N369" s="229"/>
    </row>
    <row r="370" spans="1:14" s="39" customFormat="1" ht="15.75">
      <c r="A370" s="121"/>
      <c r="K370" s="229"/>
      <c r="L370" s="21"/>
      <c r="N370" s="229"/>
    </row>
    <row r="371" spans="1:14" s="39" customFormat="1" ht="15.75">
      <c r="A371" s="121"/>
      <c r="K371" s="229"/>
      <c r="L371" s="21"/>
      <c r="N371" s="229"/>
    </row>
    <row r="372" spans="1:14" s="39" customFormat="1" ht="15.75">
      <c r="A372" s="121"/>
      <c r="K372" s="229"/>
      <c r="L372" s="21"/>
      <c r="N372" s="229"/>
    </row>
    <row r="373" spans="1:14" s="39" customFormat="1" ht="23.25">
      <c r="A373" s="120" t="s">
        <v>1927</v>
      </c>
      <c r="K373" s="229"/>
      <c r="L373" s="21"/>
      <c r="N373" s="229"/>
    </row>
    <row r="374" spans="1:14" s="39" customFormat="1" ht="15.75">
      <c r="A374" s="471" t="s">
        <v>3243</v>
      </c>
      <c r="F374" s="471" t="s">
        <v>3244</v>
      </c>
      <c r="K374" s="471" t="s">
        <v>3246</v>
      </c>
      <c r="N374" s="229"/>
    </row>
    <row r="375" spans="1:14" s="39" customFormat="1" ht="15.75">
      <c r="A375" s="201" t="s">
        <v>770</v>
      </c>
      <c r="B375" t="s">
        <v>3253</v>
      </c>
      <c r="F375" s="201" t="s">
        <v>771</v>
      </c>
      <c r="G375" t="s">
        <v>3724</v>
      </c>
      <c r="K375" s="201" t="s">
        <v>772</v>
      </c>
      <c r="L375" t="s">
        <v>3424</v>
      </c>
      <c r="N375" s="229"/>
    </row>
    <row r="376" spans="1:14" s="39" customFormat="1" ht="15.75">
      <c r="A376" s="201" t="s">
        <v>770</v>
      </c>
      <c r="B376" t="s">
        <v>3363</v>
      </c>
      <c r="K376" s="201" t="s">
        <v>772</v>
      </c>
      <c r="L376" t="s">
        <v>3501</v>
      </c>
      <c r="N376" s="229"/>
    </row>
    <row r="377" spans="1:14" s="39" customFormat="1" ht="15.75">
      <c r="A377" s="201" t="s">
        <v>770</v>
      </c>
      <c r="B377" t="s">
        <v>3726</v>
      </c>
      <c r="K377" s="201" t="s">
        <v>770</v>
      </c>
      <c r="L377" t="s">
        <v>3522</v>
      </c>
      <c r="N377" s="229"/>
    </row>
    <row r="378" spans="1:14" s="39" customFormat="1" ht="15.75">
      <c r="A378" s="201" t="s">
        <v>770</v>
      </c>
      <c r="B378" t="s">
        <v>3795</v>
      </c>
      <c r="K378" s="201" t="s">
        <v>772</v>
      </c>
      <c r="L378" t="s">
        <v>3597</v>
      </c>
      <c r="N378" s="229"/>
    </row>
    <row r="379" spans="1:14" s="39" customFormat="1" ht="15.75">
      <c r="A379" s="201"/>
      <c r="B379"/>
      <c r="K379" s="201" t="s">
        <v>770</v>
      </c>
      <c r="L379" t="s">
        <v>3601</v>
      </c>
      <c r="N379" s="229"/>
    </row>
    <row r="380" spans="1:14" s="39" customFormat="1" ht="15.75">
      <c r="A380" s="201"/>
      <c r="B380"/>
      <c r="K380" s="201" t="s">
        <v>770</v>
      </c>
      <c r="L380" t="s">
        <v>3721</v>
      </c>
      <c r="N380" s="229"/>
    </row>
    <row r="381" spans="1:14" s="39" customFormat="1" ht="15.75">
      <c r="A381" s="201"/>
      <c r="B381"/>
      <c r="K381" s="201" t="s">
        <v>771</v>
      </c>
      <c r="L381" t="s">
        <v>3750</v>
      </c>
      <c r="N381" s="229"/>
    </row>
    <row r="382" spans="1:14" s="39" customFormat="1" ht="15.75">
      <c r="A382" s="201"/>
      <c r="B382"/>
      <c r="K382" s="201" t="s">
        <v>771</v>
      </c>
      <c r="L382" t="s">
        <v>3879</v>
      </c>
      <c r="N382" s="229"/>
    </row>
    <row r="383" spans="1:14" s="39" customFormat="1" ht="15.75">
      <c r="A383" s="201"/>
      <c r="B383"/>
      <c r="K383" s="229"/>
      <c r="L383" s="21"/>
      <c r="N383" s="229"/>
    </row>
    <row r="384" spans="1:14" s="39" customFormat="1" ht="15.75">
      <c r="A384" s="201"/>
      <c r="B384"/>
      <c r="K384" s="229"/>
      <c r="L384" s="21"/>
      <c r="N384" s="229"/>
    </row>
    <row r="385" spans="1:14" s="39" customFormat="1" ht="15.75">
      <c r="A385" s="201"/>
      <c r="B385"/>
      <c r="K385" s="229"/>
      <c r="L385" s="21"/>
      <c r="N385" s="229"/>
    </row>
    <row r="386" spans="1:14" s="39" customFormat="1" ht="15.75">
      <c r="A386" s="201"/>
      <c r="B386"/>
      <c r="K386" s="229"/>
      <c r="L386" s="21"/>
      <c r="N386" s="229"/>
    </row>
    <row r="387" spans="1:14" s="39" customFormat="1" ht="15.75">
      <c r="A387" s="201"/>
      <c r="B387"/>
      <c r="K387" s="229"/>
      <c r="L387" s="21"/>
      <c r="N387" s="229"/>
    </row>
    <row r="388" spans="1:14" s="39" customFormat="1" ht="15.75">
      <c r="A388" s="201"/>
      <c r="B388"/>
      <c r="K388" s="229"/>
      <c r="L388" s="21"/>
      <c r="N388" s="229"/>
    </row>
    <row r="389" spans="1:14" s="39" customFormat="1" ht="15.75">
      <c r="A389" s="201"/>
      <c r="B389"/>
      <c r="K389" s="229"/>
      <c r="L389" s="21"/>
      <c r="N389" s="229"/>
    </row>
    <row r="390" spans="1:14" s="39" customFormat="1" ht="15.75">
      <c r="A390" s="201"/>
      <c r="B390"/>
      <c r="K390" s="229"/>
      <c r="L390" s="21"/>
      <c r="N390" s="229"/>
    </row>
    <row r="391" spans="1:14" s="39" customFormat="1" ht="15.75">
      <c r="A391" s="201"/>
      <c r="B391"/>
      <c r="K391" s="229"/>
      <c r="L391" s="21"/>
      <c r="N391" s="229"/>
    </row>
    <row r="392" spans="1:14" s="39" customFormat="1" ht="15.75">
      <c r="A392" s="201"/>
      <c r="B392"/>
      <c r="K392" s="229"/>
      <c r="L392" s="21"/>
      <c r="N392" s="229"/>
    </row>
    <row r="393" spans="1:14" s="39" customFormat="1" ht="15.75">
      <c r="A393" s="201"/>
      <c r="B393"/>
      <c r="K393" s="229"/>
      <c r="L393" s="21"/>
      <c r="N393" s="229"/>
    </row>
    <row r="394" spans="1:14" s="39" customFormat="1" ht="15.75">
      <c r="A394" s="201"/>
      <c r="B394"/>
      <c r="K394" s="229"/>
      <c r="L394" s="21"/>
      <c r="N394" s="229"/>
    </row>
    <row r="395" spans="1:14" s="39" customFormat="1" ht="15.75">
      <c r="A395" s="201"/>
      <c r="B395"/>
      <c r="K395" s="229"/>
      <c r="L395" s="21"/>
      <c r="N395" s="229"/>
    </row>
    <row r="396" spans="1:14" s="39" customFormat="1" ht="15.75">
      <c r="A396" s="201"/>
      <c r="B396"/>
      <c r="K396" s="229"/>
      <c r="L396" s="21"/>
      <c r="N396" s="229"/>
    </row>
    <row r="397" spans="1:14" s="39" customFormat="1" ht="15.75">
      <c r="A397" s="201"/>
      <c r="B397"/>
      <c r="K397" s="229"/>
      <c r="L397" s="21"/>
      <c r="N397" s="229"/>
    </row>
    <row r="398" spans="1:14" s="39" customFormat="1" ht="15.75">
      <c r="A398" s="201"/>
      <c r="B398"/>
      <c r="K398" s="229"/>
      <c r="L398" s="21"/>
      <c r="N398" s="229"/>
    </row>
    <row r="399" spans="1:14" s="39" customFormat="1" ht="15.75">
      <c r="A399" s="201"/>
      <c r="B399"/>
      <c r="K399" s="229"/>
      <c r="L399" s="21"/>
      <c r="N399" s="229"/>
    </row>
    <row r="400" spans="1:14" s="39" customFormat="1" ht="15.75">
      <c r="A400" s="121"/>
      <c r="K400" s="229"/>
      <c r="L400" s="21"/>
      <c r="N400" s="229"/>
    </row>
    <row r="401" spans="1:14" s="39" customFormat="1" ht="15.75">
      <c r="A401" s="121"/>
      <c r="K401" s="229"/>
      <c r="L401" s="21"/>
      <c r="N401" s="229"/>
    </row>
    <row r="402" spans="1:14" s="39" customFormat="1" ht="15.75">
      <c r="A402" s="121"/>
      <c r="K402" s="229"/>
      <c r="L402" s="21"/>
      <c r="N402" s="229"/>
    </row>
    <row r="403" spans="1:14" s="39" customFormat="1" ht="15.75">
      <c r="A403" s="121"/>
      <c r="K403" s="25"/>
      <c r="L403" s="229"/>
      <c r="N403" s="25"/>
    </row>
    <row r="404" spans="1:14" s="39" customFormat="1" ht="23.25">
      <c r="A404" s="120" t="s">
        <v>745</v>
      </c>
      <c r="K404" s="26"/>
      <c r="L404" s="25"/>
      <c r="N404" s="26"/>
    </row>
    <row r="405" spans="1:14" s="39" customFormat="1" ht="15.75">
      <c r="A405" s="471" t="s">
        <v>3243</v>
      </c>
      <c r="F405" s="471" t="s">
        <v>3244</v>
      </c>
      <c r="K405" s="471" t="s">
        <v>3246</v>
      </c>
      <c r="N405" s="229"/>
    </row>
    <row r="406" spans="1:14" s="39" customFormat="1" ht="15.75">
      <c r="A406" s="201" t="s">
        <v>771</v>
      </c>
      <c r="B406" t="s">
        <v>3653</v>
      </c>
      <c r="K406" s="201" t="s">
        <v>770</v>
      </c>
      <c r="L406" t="s">
        <v>3422</v>
      </c>
      <c r="N406" s="229"/>
    </row>
    <row r="407" spans="1:14" s="39" customFormat="1" ht="15.75">
      <c r="A407" s="121"/>
      <c r="K407" s="201" t="s">
        <v>770</v>
      </c>
      <c r="L407" t="s">
        <v>3453</v>
      </c>
      <c r="N407" s="229"/>
    </row>
    <row r="408" spans="1:14" s="39" customFormat="1" ht="15.75">
      <c r="A408" s="121"/>
      <c r="K408" s="201" t="s">
        <v>771</v>
      </c>
      <c r="L408" t="s">
        <v>3455</v>
      </c>
      <c r="N408" s="229"/>
    </row>
    <row r="409" spans="1:14" s="39" customFormat="1" ht="15.75">
      <c r="A409" s="121"/>
      <c r="K409" s="201" t="s">
        <v>772</v>
      </c>
      <c r="L409" t="s">
        <v>3468</v>
      </c>
      <c r="N409" s="229"/>
    </row>
    <row r="410" spans="1:14" s="39" customFormat="1" ht="15.75">
      <c r="A410" s="121"/>
      <c r="K410" s="201" t="s">
        <v>772</v>
      </c>
      <c r="L410" t="s">
        <v>3471</v>
      </c>
      <c r="N410" s="229"/>
    </row>
    <row r="411" spans="1:14" s="39" customFormat="1" ht="15.75">
      <c r="A411" s="121"/>
      <c r="K411" s="201" t="s">
        <v>772</v>
      </c>
      <c r="L411" t="s">
        <v>3524</v>
      </c>
      <c r="N411" s="229"/>
    </row>
    <row r="412" spans="1:14" s="39" customFormat="1" ht="15.75">
      <c r="A412" s="121"/>
      <c r="K412" s="201" t="s">
        <v>772</v>
      </c>
      <c r="L412" t="s">
        <v>3594</v>
      </c>
      <c r="N412" s="229"/>
    </row>
    <row r="413" spans="1:14" s="39" customFormat="1" ht="15.75">
      <c r="A413" s="121"/>
      <c r="K413" s="201" t="s">
        <v>770</v>
      </c>
      <c r="L413" t="s">
        <v>3700</v>
      </c>
      <c r="N413" s="229"/>
    </row>
    <row r="414" spans="1:14" s="39" customFormat="1" ht="15.75">
      <c r="A414" s="121"/>
      <c r="K414" s="201" t="s">
        <v>772</v>
      </c>
      <c r="L414" t="s">
        <v>3750</v>
      </c>
      <c r="N414" s="229"/>
    </row>
    <row r="415" spans="1:14" s="39" customFormat="1" ht="15.75">
      <c r="A415" s="121"/>
      <c r="K415" s="201" t="s">
        <v>771</v>
      </c>
      <c r="L415" t="s">
        <v>3785</v>
      </c>
      <c r="N415" s="229"/>
    </row>
    <row r="416" spans="1:14" s="39" customFormat="1" ht="15.75">
      <c r="A416" s="121"/>
      <c r="K416" s="229"/>
      <c r="L416" s="26"/>
      <c r="N416" s="229"/>
    </row>
    <row r="417" spans="1:14" s="39" customFormat="1" ht="15.75">
      <c r="A417" s="121"/>
      <c r="K417" s="229"/>
      <c r="L417" s="26"/>
      <c r="N417" s="229"/>
    </row>
    <row r="418" spans="1:14" s="39" customFormat="1" ht="15.75">
      <c r="A418" s="121"/>
      <c r="K418" s="229"/>
      <c r="L418" s="26"/>
      <c r="N418" s="229"/>
    </row>
    <row r="419" spans="1:14" s="39" customFormat="1" ht="15.75">
      <c r="A419" s="121"/>
      <c r="K419" s="229"/>
      <c r="L419" s="26"/>
      <c r="N419" s="229"/>
    </row>
    <row r="420" spans="1:14" s="39" customFormat="1" ht="15.75">
      <c r="A420" s="121"/>
      <c r="K420" s="229"/>
      <c r="L420" s="26"/>
      <c r="N420" s="229"/>
    </row>
    <row r="421" spans="1:14" s="39" customFormat="1" ht="15.75">
      <c r="A421" s="121"/>
      <c r="K421" s="229"/>
      <c r="L421" s="26"/>
      <c r="N421" s="229"/>
    </row>
    <row r="422" spans="1:14" s="39" customFormat="1" ht="15.75">
      <c r="A422" s="121"/>
      <c r="K422" s="229"/>
      <c r="L422" s="26"/>
      <c r="N422" s="229"/>
    </row>
    <row r="423" spans="1:14" s="39" customFormat="1" ht="15.75">
      <c r="A423" s="121"/>
      <c r="K423" s="229"/>
      <c r="L423" s="26"/>
      <c r="N423" s="229"/>
    </row>
    <row r="424" spans="1:14" s="39" customFormat="1" ht="15.75">
      <c r="A424" s="121"/>
      <c r="K424" s="229"/>
      <c r="L424" s="26"/>
      <c r="N424" s="229"/>
    </row>
    <row r="425" spans="1:14" s="39" customFormat="1" ht="15.75">
      <c r="A425" s="121"/>
      <c r="K425" s="229"/>
      <c r="L425" s="26"/>
      <c r="N425" s="229"/>
    </row>
    <row r="426" spans="1:14" s="39" customFormat="1" ht="15.75">
      <c r="A426" s="121"/>
      <c r="K426" s="229"/>
      <c r="L426" s="26"/>
      <c r="N426" s="229"/>
    </row>
    <row r="427" spans="1:14" s="39" customFormat="1" ht="15.75">
      <c r="A427" s="121"/>
      <c r="K427" s="229"/>
      <c r="L427" s="26"/>
      <c r="N427" s="229"/>
    </row>
    <row r="428" spans="1:14" s="39" customFormat="1" ht="15.75">
      <c r="A428" s="121"/>
      <c r="K428" s="229"/>
      <c r="L428" s="26"/>
      <c r="N428" s="229"/>
    </row>
    <row r="429" spans="1:14" s="39" customFormat="1" ht="15.75">
      <c r="A429" s="121"/>
      <c r="K429" s="229"/>
      <c r="L429" s="26"/>
      <c r="N429" s="229"/>
    </row>
    <row r="430" spans="1:14" s="39" customFormat="1" ht="15.75">
      <c r="A430" s="121"/>
      <c r="K430" s="229"/>
      <c r="L430" s="26"/>
      <c r="N430" s="229"/>
    </row>
    <row r="431" spans="1:14" s="39" customFormat="1" ht="15.75">
      <c r="A431" s="121"/>
      <c r="K431" s="229"/>
      <c r="L431" s="26"/>
      <c r="N431" s="229"/>
    </row>
    <row r="432" spans="1:14" s="39" customFormat="1" ht="15.75">
      <c r="A432" s="121"/>
      <c r="K432" s="229"/>
      <c r="L432" s="26"/>
      <c r="N432" s="229"/>
    </row>
    <row r="433" spans="1:14" s="39" customFormat="1" ht="15.75">
      <c r="A433" s="121"/>
      <c r="K433" s="229"/>
      <c r="L433" s="26"/>
      <c r="N433" s="229"/>
    </row>
    <row r="434" spans="1:14" s="39" customFormat="1" ht="15.75">
      <c r="A434" s="121"/>
      <c r="K434" s="25"/>
      <c r="L434" s="21"/>
      <c r="N434" s="25"/>
    </row>
    <row r="435" spans="1:14" s="39" customFormat="1" ht="23.25">
      <c r="A435" s="120" t="s">
        <v>1886</v>
      </c>
      <c r="K435" s="25"/>
      <c r="L435" s="21"/>
      <c r="N435" s="25"/>
    </row>
    <row r="436" spans="1:14" s="39" customFormat="1" ht="15.75">
      <c r="A436" s="471" t="s">
        <v>3243</v>
      </c>
      <c r="F436" s="471" t="s">
        <v>3244</v>
      </c>
      <c r="K436" s="471" t="s">
        <v>3246</v>
      </c>
      <c r="N436" s="25"/>
    </row>
    <row r="437" spans="1:14" s="39" customFormat="1" ht="15.75">
      <c r="A437" s="201" t="s">
        <v>771</v>
      </c>
      <c r="B437" t="s">
        <v>3770</v>
      </c>
      <c r="F437" s="201" t="s">
        <v>771</v>
      </c>
      <c r="G437" t="s">
        <v>2472</v>
      </c>
      <c r="K437" s="201" t="s">
        <v>770</v>
      </c>
      <c r="L437" t="s">
        <v>3291</v>
      </c>
      <c r="N437" s="25"/>
    </row>
    <row r="438" spans="1:14" s="39" customFormat="1" ht="15.75">
      <c r="A438" s="201" t="s">
        <v>770</v>
      </c>
      <c r="B438" t="s">
        <v>3816</v>
      </c>
      <c r="F438" s="201" t="s">
        <v>771</v>
      </c>
      <c r="G438" t="s">
        <v>3352</v>
      </c>
      <c r="K438" s="201" t="s">
        <v>772</v>
      </c>
      <c r="L438" t="s">
        <v>3336</v>
      </c>
      <c r="N438" s="25"/>
    </row>
    <row r="439" spans="1:14" s="39" customFormat="1" ht="15.75">
      <c r="A439" s="471"/>
      <c r="F439" s="201" t="s">
        <v>772</v>
      </c>
      <c r="G439" t="s">
        <v>3832</v>
      </c>
      <c r="K439" s="201" t="s">
        <v>772</v>
      </c>
      <c r="L439" t="s">
        <v>3348</v>
      </c>
      <c r="N439" s="25"/>
    </row>
    <row r="440" spans="1:14" s="39" customFormat="1" ht="15.75">
      <c r="A440" s="471"/>
      <c r="F440" s="201" t="s">
        <v>771</v>
      </c>
      <c r="G440" t="s">
        <v>3898</v>
      </c>
      <c r="K440" s="201" t="s">
        <v>771</v>
      </c>
      <c r="L440" t="s">
        <v>3512</v>
      </c>
      <c r="N440" s="25"/>
    </row>
    <row r="441" spans="1:14" s="39" customFormat="1" ht="15.75">
      <c r="A441" s="471"/>
      <c r="F441" s="471"/>
      <c r="K441" s="201" t="s">
        <v>772</v>
      </c>
      <c r="L441" t="s">
        <v>3658</v>
      </c>
      <c r="N441" s="25"/>
    </row>
    <row r="442" spans="1:14" s="39" customFormat="1" ht="15.75">
      <c r="A442" s="471"/>
      <c r="F442" s="471"/>
      <c r="K442" s="201" t="s">
        <v>771</v>
      </c>
      <c r="L442" t="s">
        <v>3762</v>
      </c>
      <c r="N442" s="25"/>
    </row>
    <row r="443" spans="1:14" s="39" customFormat="1" ht="15.75">
      <c r="A443" s="471"/>
      <c r="F443" s="471"/>
      <c r="K443" s="201" t="s">
        <v>772</v>
      </c>
      <c r="L443" t="s">
        <v>3826</v>
      </c>
      <c r="N443" s="25"/>
    </row>
    <row r="444" spans="1:14" s="39" customFormat="1" ht="15.75">
      <c r="A444" s="471"/>
      <c r="F444" s="471"/>
      <c r="K444" s="471"/>
      <c r="N444" s="25"/>
    </row>
    <row r="445" spans="1:14" s="39" customFormat="1" ht="15.75">
      <c r="A445" s="471"/>
      <c r="F445" s="471"/>
      <c r="K445" s="471"/>
      <c r="N445" s="25"/>
    </row>
    <row r="446" spans="1:14" s="39" customFormat="1" ht="15.75">
      <c r="A446" s="471"/>
      <c r="F446" s="471"/>
      <c r="K446" s="471"/>
      <c r="N446" s="25"/>
    </row>
    <row r="447" spans="1:14" s="39" customFormat="1" ht="15.75">
      <c r="A447" s="471"/>
      <c r="F447" s="471"/>
      <c r="K447" s="471"/>
      <c r="N447" s="25"/>
    </row>
    <row r="448" spans="1:14" s="39" customFormat="1" ht="15.75">
      <c r="A448" s="471"/>
      <c r="F448" s="471"/>
      <c r="K448" s="471"/>
      <c r="N448" s="25"/>
    </row>
    <row r="449" spans="1:14" s="39" customFormat="1" ht="15.75">
      <c r="A449" s="471"/>
      <c r="F449" s="471"/>
      <c r="K449" s="471"/>
      <c r="N449" s="25"/>
    </row>
    <row r="450" spans="1:14" s="39" customFormat="1" ht="15.75">
      <c r="A450" s="471"/>
      <c r="F450" s="471"/>
      <c r="K450" s="471"/>
      <c r="N450" s="25"/>
    </row>
    <row r="451" spans="1:14" s="39" customFormat="1" ht="15.75">
      <c r="A451" s="471"/>
      <c r="F451" s="471"/>
      <c r="K451" s="471"/>
      <c r="N451" s="25"/>
    </row>
    <row r="452" spans="1:14" s="39" customFormat="1" ht="15.75">
      <c r="A452" s="471"/>
      <c r="F452" s="471"/>
      <c r="K452" s="471"/>
      <c r="N452" s="25"/>
    </row>
    <row r="453" spans="1:14" s="39" customFormat="1" ht="15.75">
      <c r="A453" s="471"/>
      <c r="F453" s="471"/>
      <c r="K453" s="471"/>
      <c r="N453" s="25"/>
    </row>
    <row r="454" spans="1:14" s="39" customFormat="1" ht="15.75">
      <c r="A454" s="471"/>
      <c r="F454" s="471"/>
      <c r="K454" s="471"/>
      <c r="N454" s="25"/>
    </row>
    <row r="455" spans="1:14" s="39" customFormat="1" ht="15.75">
      <c r="A455" s="471"/>
      <c r="F455" s="471"/>
      <c r="K455" s="471"/>
      <c r="N455" s="25"/>
    </row>
    <row r="456" spans="1:14" s="39" customFormat="1" ht="15.75">
      <c r="A456" s="471"/>
      <c r="F456" s="471"/>
      <c r="K456" s="471"/>
      <c r="N456" s="25"/>
    </row>
    <row r="457" spans="1:14" s="39" customFormat="1" ht="15.75">
      <c r="A457" s="471"/>
      <c r="F457" s="471"/>
      <c r="K457" s="471"/>
      <c r="N457" s="25"/>
    </row>
    <row r="458" spans="1:14" s="39" customFormat="1" ht="15.75">
      <c r="A458" s="121"/>
      <c r="K458" s="25"/>
      <c r="L458" s="21"/>
      <c r="N458" s="25"/>
    </row>
    <row r="459" spans="1:14" s="39" customFormat="1" ht="15.75">
      <c r="A459" s="121"/>
      <c r="K459" s="25"/>
      <c r="L459" s="21"/>
      <c r="N459" s="25"/>
    </row>
    <row r="460" spans="1:14" s="39" customFormat="1" ht="15.75">
      <c r="A460" s="121"/>
      <c r="K460" s="25"/>
      <c r="L460" s="21"/>
      <c r="N460" s="25"/>
    </row>
    <row r="461" spans="1:14" s="39" customFormat="1" ht="15.75">
      <c r="A461" s="121"/>
      <c r="K461" s="25"/>
      <c r="L461" s="21"/>
      <c r="N461" s="25"/>
    </row>
    <row r="462" spans="1:14" s="39" customFormat="1" ht="15.75">
      <c r="A462" s="121"/>
      <c r="K462" s="25"/>
      <c r="L462" s="21"/>
      <c r="N462" s="25"/>
    </row>
    <row r="463" spans="1:14" s="39" customFormat="1" ht="15.75">
      <c r="A463" s="121"/>
      <c r="K463" s="25"/>
      <c r="L463" s="21"/>
      <c r="N463" s="25"/>
    </row>
    <row r="464" spans="1:14" s="39" customFormat="1" ht="15.75">
      <c r="A464" s="121"/>
      <c r="K464" s="25"/>
      <c r="L464" s="21"/>
      <c r="N464" s="25"/>
    </row>
    <row r="465" spans="1:14" s="39" customFormat="1" ht="15.75">
      <c r="A465" s="121"/>
      <c r="K465" s="26"/>
      <c r="L465" s="229"/>
      <c r="N465" s="26"/>
    </row>
    <row r="466" spans="1:14" s="39" customFormat="1" ht="23.25">
      <c r="A466" s="120" t="s">
        <v>2543</v>
      </c>
      <c r="K466" s="21"/>
      <c r="L466" s="25"/>
      <c r="N466" s="21"/>
    </row>
    <row r="467" spans="1:14" s="39" customFormat="1" ht="15.75">
      <c r="A467" s="471" t="s">
        <v>3243</v>
      </c>
      <c r="F467" s="471" t="s">
        <v>3244</v>
      </c>
      <c r="K467" s="471" t="s">
        <v>3246</v>
      </c>
      <c r="N467" s="25"/>
    </row>
    <row r="468" spans="1:14" s="39" customFormat="1" ht="15.75">
      <c r="A468" s="201" t="s">
        <v>770</v>
      </c>
      <c r="B468" t="s">
        <v>3361</v>
      </c>
      <c r="K468" s="201" t="s">
        <v>772</v>
      </c>
      <c r="L468" t="s">
        <v>3265</v>
      </c>
      <c r="N468" s="25"/>
    </row>
    <row r="469" spans="1:14" s="39" customFormat="1" ht="15.75">
      <c r="A469" s="121"/>
      <c r="K469" s="201" t="s">
        <v>771</v>
      </c>
      <c r="L469" t="s">
        <v>3388</v>
      </c>
      <c r="N469" s="25"/>
    </row>
    <row r="470" spans="1:14" s="39" customFormat="1" ht="15.75">
      <c r="A470" s="121"/>
      <c r="K470" s="201" t="s">
        <v>771</v>
      </c>
      <c r="L470" t="s">
        <v>3436</v>
      </c>
      <c r="N470" s="25"/>
    </row>
    <row r="471" spans="1:14" s="39" customFormat="1" ht="15.75">
      <c r="A471" s="121"/>
      <c r="K471" s="201" t="s">
        <v>772</v>
      </c>
      <c r="L471" t="s">
        <v>3527</v>
      </c>
      <c r="N471" s="25"/>
    </row>
    <row r="472" spans="1:14" s="39" customFormat="1" ht="15.75">
      <c r="A472" s="121"/>
      <c r="K472" s="201" t="s">
        <v>772</v>
      </c>
      <c r="L472" t="s">
        <v>3655</v>
      </c>
      <c r="N472" s="25"/>
    </row>
    <row r="473" spans="1:14" s="39" customFormat="1" ht="15.75">
      <c r="A473" s="121"/>
      <c r="K473" s="201" t="s">
        <v>770</v>
      </c>
      <c r="L473" t="s">
        <v>3692</v>
      </c>
      <c r="N473" s="25"/>
    </row>
    <row r="474" spans="1:14" s="39" customFormat="1" ht="15.75">
      <c r="A474" s="121"/>
      <c r="K474" s="201" t="s">
        <v>770</v>
      </c>
      <c r="L474" t="s">
        <v>3774</v>
      </c>
      <c r="N474" s="25"/>
    </row>
    <row r="475" spans="1:14" s="39" customFormat="1" ht="15.75">
      <c r="A475" s="121"/>
      <c r="K475" s="201" t="s">
        <v>770</v>
      </c>
      <c r="L475" t="s">
        <v>3779</v>
      </c>
      <c r="N475" s="25"/>
    </row>
    <row r="476" spans="1:14" s="39" customFormat="1" ht="15.75">
      <c r="A476" s="121"/>
      <c r="K476" s="201" t="s">
        <v>770</v>
      </c>
      <c r="L476" t="s">
        <v>3817</v>
      </c>
      <c r="N476" s="25"/>
    </row>
    <row r="477" spans="1:14" s="39" customFormat="1" ht="15.75">
      <c r="A477" s="121"/>
      <c r="K477" s="201"/>
      <c r="L477"/>
      <c r="N477" s="25"/>
    </row>
    <row r="478" spans="1:14" s="39" customFormat="1" ht="15.75">
      <c r="A478" s="121"/>
      <c r="K478" s="201"/>
      <c r="L478"/>
      <c r="N478" s="25"/>
    </row>
    <row r="479" spans="1:14" s="39" customFormat="1" ht="15.75">
      <c r="A479" s="121"/>
      <c r="K479" s="201"/>
      <c r="L479"/>
      <c r="N479" s="25"/>
    </row>
    <row r="480" spans="1:14" s="39" customFormat="1" ht="15.75">
      <c r="A480" s="121"/>
      <c r="K480" s="201"/>
      <c r="L480"/>
      <c r="N480" s="25"/>
    </row>
    <row r="481" spans="1:14" s="39" customFormat="1" ht="15.75">
      <c r="A481" s="121"/>
      <c r="K481" s="201"/>
      <c r="L481"/>
      <c r="N481" s="25"/>
    </row>
    <row r="482" spans="1:14" s="39" customFormat="1" ht="15.75">
      <c r="A482" s="121"/>
      <c r="K482" s="201"/>
      <c r="L482"/>
      <c r="N482" s="25"/>
    </row>
    <row r="483" spans="1:14" s="39" customFormat="1" ht="15.75">
      <c r="A483" s="121"/>
      <c r="K483" s="201"/>
      <c r="L483"/>
      <c r="N483" s="25"/>
    </row>
    <row r="484" spans="1:14" s="39" customFormat="1" ht="15.75">
      <c r="A484" s="121"/>
      <c r="K484" s="201"/>
      <c r="L484"/>
      <c r="N484" s="25"/>
    </row>
    <row r="485" spans="1:14" s="39" customFormat="1" ht="15.75">
      <c r="A485" s="121"/>
      <c r="K485" s="201"/>
      <c r="L485"/>
      <c r="N485" s="25"/>
    </row>
    <row r="486" spans="1:14" s="39" customFormat="1" ht="15.75">
      <c r="A486" s="121"/>
      <c r="K486" s="201"/>
      <c r="L486"/>
      <c r="N486" s="25"/>
    </row>
    <row r="487" spans="1:14" s="39" customFormat="1" ht="15.75">
      <c r="A487" s="121"/>
      <c r="K487" s="201"/>
      <c r="L487"/>
      <c r="N487" s="25"/>
    </row>
    <row r="488" spans="1:14" s="39" customFormat="1" ht="15.75">
      <c r="A488" s="121"/>
      <c r="K488" s="201"/>
      <c r="L488"/>
      <c r="N488" s="25"/>
    </row>
    <row r="489" spans="1:14" s="39" customFormat="1" ht="15.75">
      <c r="A489" s="121"/>
      <c r="K489" s="201"/>
      <c r="L489"/>
      <c r="N489" s="25"/>
    </row>
    <row r="490" spans="1:14" s="39" customFormat="1" ht="15.75">
      <c r="A490" s="121"/>
      <c r="K490" s="201"/>
      <c r="L490"/>
      <c r="N490" s="25"/>
    </row>
    <row r="491" spans="1:14" s="39" customFormat="1" ht="15.75">
      <c r="A491" s="121"/>
      <c r="K491" s="201"/>
      <c r="L491"/>
      <c r="N491" s="25"/>
    </row>
    <row r="492" spans="1:14" s="39" customFormat="1" ht="15.75">
      <c r="A492" s="121"/>
      <c r="K492" s="201"/>
      <c r="L492"/>
      <c r="N492" s="25"/>
    </row>
    <row r="493" spans="1:14" s="39" customFormat="1" ht="15.75">
      <c r="A493" s="121"/>
      <c r="L493" s="25"/>
      <c r="N493" s="25"/>
    </row>
    <row r="494" spans="1:14" s="39" customFormat="1" ht="15.75">
      <c r="A494" s="121"/>
      <c r="L494" s="25"/>
      <c r="N494" s="25"/>
    </row>
    <row r="495" spans="1:14" s="39" customFormat="1" ht="15.75">
      <c r="A495" s="121"/>
      <c r="L495" s="25"/>
      <c r="N495" s="25"/>
    </row>
    <row r="496" spans="1:14" s="39" customFormat="1" ht="15.75">
      <c r="A496" s="121"/>
      <c r="L496" s="25"/>
      <c r="N496" s="25"/>
    </row>
    <row r="497" spans="1:14" s="39" customFormat="1" ht="23.25">
      <c r="A497" s="120" t="s">
        <v>153</v>
      </c>
      <c r="K497" s="21"/>
      <c r="L497" s="25"/>
      <c r="N497" s="25"/>
    </row>
    <row r="498" spans="1:14" s="39" customFormat="1" ht="15.75">
      <c r="A498" s="471" t="s">
        <v>3243</v>
      </c>
      <c r="F498" s="471" t="s">
        <v>3244</v>
      </c>
      <c r="K498" s="471" t="s">
        <v>3246</v>
      </c>
      <c r="N498" s="25"/>
    </row>
    <row r="499" spans="1:14" s="39" customFormat="1" ht="15.75">
      <c r="A499" s="201" t="s">
        <v>770</v>
      </c>
      <c r="B499" t="s">
        <v>2469</v>
      </c>
      <c r="F499" s="201" t="s">
        <v>770</v>
      </c>
      <c r="G499" t="s">
        <v>3263</v>
      </c>
      <c r="K499" s="201" t="s">
        <v>771</v>
      </c>
      <c r="L499" t="s">
        <v>3257</v>
      </c>
      <c r="N499" s="25"/>
    </row>
    <row r="500" spans="1:14" s="39" customFormat="1" ht="15.75">
      <c r="A500" s="201" t="s">
        <v>772</v>
      </c>
      <c r="B500" t="s">
        <v>3343</v>
      </c>
      <c r="F500" s="201" t="s">
        <v>771</v>
      </c>
      <c r="G500" t="s">
        <v>3913</v>
      </c>
      <c r="K500" s="201" t="s">
        <v>771</v>
      </c>
      <c r="L500" t="s">
        <v>3258</v>
      </c>
      <c r="N500" s="25"/>
    </row>
    <row r="501" spans="1:14" s="39" customFormat="1" ht="15.75">
      <c r="A501" s="201" t="s">
        <v>772</v>
      </c>
      <c r="B501" t="s">
        <v>3361</v>
      </c>
      <c r="K501" s="201" t="s">
        <v>771</v>
      </c>
      <c r="L501" t="s">
        <v>3259</v>
      </c>
      <c r="N501" s="25"/>
    </row>
    <row r="502" spans="1:14" s="39" customFormat="1" ht="15.75">
      <c r="A502" s="201" t="s">
        <v>771</v>
      </c>
      <c r="B502" t="s">
        <v>3364</v>
      </c>
      <c r="K502" s="201" t="s">
        <v>770</v>
      </c>
      <c r="L502" t="s">
        <v>3277</v>
      </c>
      <c r="N502" s="25"/>
    </row>
    <row r="503" spans="1:14" s="39" customFormat="1" ht="15.75">
      <c r="A503" s="201" t="s">
        <v>771</v>
      </c>
      <c r="B503" t="s">
        <v>3365</v>
      </c>
      <c r="K503" s="201" t="s">
        <v>771</v>
      </c>
      <c r="L503" t="s">
        <v>3346</v>
      </c>
      <c r="N503" s="25"/>
    </row>
    <row r="504" spans="1:14" s="39" customFormat="1" ht="15.75">
      <c r="A504" s="201" t="s">
        <v>770</v>
      </c>
      <c r="B504" t="s">
        <v>3473</v>
      </c>
      <c r="K504" s="201" t="s">
        <v>772</v>
      </c>
      <c r="L504" t="s">
        <v>3347</v>
      </c>
      <c r="N504" s="25"/>
    </row>
    <row r="505" spans="1:14" s="39" customFormat="1" ht="15.75">
      <c r="A505" s="201" t="s">
        <v>772</v>
      </c>
      <c r="B505" t="s">
        <v>3474</v>
      </c>
      <c r="K505" s="201" t="s">
        <v>772</v>
      </c>
      <c r="L505" t="s">
        <v>3355</v>
      </c>
      <c r="N505" s="25"/>
    </row>
    <row r="506" spans="1:14" s="39" customFormat="1" ht="15.75">
      <c r="A506" s="201" t="s">
        <v>770</v>
      </c>
      <c r="B506" t="s">
        <v>3491</v>
      </c>
      <c r="K506" s="201" t="s">
        <v>770</v>
      </c>
      <c r="L506" t="s">
        <v>3359</v>
      </c>
      <c r="N506" s="25"/>
    </row>
    <row r="507" spans="1:14" s="39" customFormat="1" ht="15.75">
      <c r="A507" s="201" t="s">
        <v>770</v>
      </c>
      <c r="B507" t="s">
        <v>3510</v>
      </c>
      <c r="K507" s="201" t="s">
        <v>772</v>
      </c>
      <c r="L507" t="s">
        <v>3417</v>
      </c>
      <c r="N507" s="25"/>
    </row>
    <row r="508" spans="1:14" s="39" customFormat="1" ht="15.75">
      <c r="A508" s="201" t="s">
        <v>772</v>
      </c>
      <c r="B508" t="s">
        <v>3536</v>
      </c>
      <c r="K508" s="201" t="s">
        <v>772</v>
      </c>
      <c r="L508" t="s">
        <v>3437</v>
      </c>
      <c r="N508" s="25"/>
    </row>
    <row r="509" spans="1:14" s="39" customFormat="1" ht="15.75">
      <c r="A509" s="201" t="s">
        <v>771</v>
      </c>
      <c r="B509" t="s">
        <v>3541</v>
      </c>
      <c r="K509" s="201" t="s">
        <v>770</v>
      </c>
      <c r="L509" t="s">
        <v>3487</v>
      </c>
      <c r="N509" s="25"/>
    </row>
    <row r="510" spans="1:14" s="39" customFormat="1" ht="15.75">
      <c r="A510" s="201" t="s">
        <v>771</v>
      </c>
      <c r="B510" t="s">
        <v>3696</v>
      </c>
      <c r="K510" s="201" t="s">
        <v>770</v>
      </c>
      <c r="L510" t="s">
        <v>3512</v>
      </c>
      <c r="N510" s="25"/>
    </row>
    <row r="511" spans="1:14" s="39" customFormat="1" ht="15.75">
      <c r="A511" s="201" t="s">
        <v>770</v>
      </c>
      <c r="B511" t="s">
        <v>3736</v>
      </c>
      <c r="K511" s="201" t="s">
        <v>770</v>
      </c>
      <c r="L511" t="s">
        <v>3513</v>
      </c>
      <c r="N511" s="25"/>
    </row>
    <row r="512" spans="1:14" s="39" customFormat="1" ht="15.75">
      <c r="A512" s="201" t="s">
        <v>772</v>
      </c>
      <c r="B512" t="s">
        <v>3745</v>
      </c>
      <c r="K512" s="201" t="s">
        <v>771</v>
      </c>
      <c r="L512" t="s">
        <v>3515</v>
      </c>
      <c r="N512" s="25"/>
    </row>
    <row r="513" spans="1:14" s="39" customFormat="1" ht="15.75">
      <c r="A513" s="201" t="s">
        <v>770</v>
      </c>
      <c r="B513" t="s">
        <v>3746</v>
      </c>
      <c r="K513" s="201" t="s">
        <v>770</v>
      </c>
      <c r="L513" t="s">
        <v>3516</v>
      </c>
      <c r="N513" s="25"/>
    </row>
    <row r="514" spans="1:14" s="39" customFormat="1" ht="15.75">
      <c r="A514" s="201" t="s">
        <v>771</v>
      </c>
      <c r="B514" t="s">
        <v>3758</v>
      </c>
      <c r="K514" s="201" t="s">
        <v>771</v>
      </c>
      <c r="L514" t="s">
        <v>3521</v>
      </c>
      <c r="N514" s="25"/>
    </row>
    <row r="515" spans="1:14" s="39" customFormat="1" ht="15.75">
      <c r="A515" s="201" t="s">
        <v>770</v>
      </c>
      <c r="B515" t="s">
        <v>3759</v>
      </c>
      <c r="K515" s="201" t="s">
        <v>770</v>
      </c>
      <c r="L515" t="s">
        <v>3527</v>
      </c>
      <c r="N515" s="25"/>
    </row>
    <row r="516" spans="1:14" s="39" customFormat="1" ht="15.75">
      <c r="A516" s="201" t="s">
        <v>772</v>
      </c>
      <c r="B516" t="s">
        <v>3771</v>
      </c>
      <c r="K516" s="201" t="s">
        <v>772</v>
      </c>
      <c r="L516" t="s">
        <v>3531</v>
      </c>
      <c r="N516" s="25"/>
    </row>
    <row r="517" spans="1:14" s="39" customFormat="1" ht="15.75">
      <c r="A517" s="201" t="s">
        <v>770</v>
      </c>
      <c r="B517" t="s">
        <v>3793</v>
      </c>
      <c r="K517" s="201" t="s">
        <v>770</v>
      </c>
      <c r="L517" t="s">
        <v>3569</v>
      </c>
      <c r="N517" s="25"/>
    </row>
    <row r="518" spans="1:14" s="39" customFormat="1" ht="15.75">
      <c r="A518" s="471"/>
      <c r="K518" s="201" t="s">
        <v>772</v>
      </c>
      <c r="L518" t="s">
        <v>3570</v>
      </c>
      <c r="N518" s="25"/>
    </row>
    <row r="519" spans="1:14" s="39" customFormat="1" ht="15.75">
      <c r="A519" s="471"/>
      <c r="K519" s="201" t="s">
        <v>771</v>
      </c>
      <c r="L519" t="s">
        <v>3575</v>
      </c>
      <c r="N519" s="25"/>
    </row>
    <row r="520" spans="1:14" s="39" customFormat="1" ht="15.75">
      <c r="K520" s="201" t="s">
        <v>772</v>
      </c>
      <c r="L520" t="s">
        <v>3621</v>
      </c>
      <c r="N520" s="25"/>
    </row>
    <row r="521" spans="1:14" s="39" customFormat="1" ht="15.75">
      <c r="K521" s="201" t="s">
        <v>771</v>
      </c>
      <c r="L521" t="s">
        <v>3640</v>
      </c>
      <c r="N521" s="25"/>
    </row>
    <row r="522" spans="1:14" s="39" customFormat="1" ht="15.75">
      <c r="K522" s="201" t="s">
        <v>771</v>
      </c>
      <c r="L522" t="s">
        <v>3654</v>
      </c>
      <c r="N522" s="25"/>
    </row>
    <row r="523" spans="1:14" s="39" customFormat="1" ht="15.75">
      <c r="A523" s="121"/>
      <c r="K523" s="201" t="s">
        <v>771</v>
      </c>
      <c r="L523" t="s">
        <v>3661</v>
      </c>
      <c r="N523" s="25"/>
    </row>
    <row r="524" spans="1:14" s="39" customFormat="1" ht="15.75">
      <c r="A524" s="121"/>
      <c r="K524" s="201" t="s">
        <v>772</v>
      </c>
      <c r="L524" t="s">
        <v>3691</v>
      </c>
      <c r="N524" s="25"/>
    </row>
    <row r="525" spans="1:14" s="39" customFormat="1" ht="15.75">
      <c r="A525" s="121"/>
      <c r="K525" s="201" t="s">
        <v>771</v>
      </c>
      <c r="L525" t="s">
        <v>3698</v>
      </c>
      <c r="N525" s="25"/>
    </row>
    <row r="526" spans="1:14" s="39" customFormat="1" ht="15.75">
      <c r="A526" s="121"/>
      <c r="K526" s="201" t="s">
        <v>771</v>
      </c>
      <c r="L526" t="s">
        <v>3701</v>
      </c>
      <c r="N526" s="25"/>
    </row>
    <row r="527" spans="1:14" s="39" customFormat="1" ht="15.75">
      <c r="A527" s="121"/>
      <c r="F527" s="201" t="s">
        <v>771</v>
      </c>
      <c r="G527" t="s">
        <v>3826</v>
      </c>
      <c r="K527" s="201" t="s">
        <v>772</v>
      </c>
      <c r="L527" t="s">
        <v>3817</v>
      </c>
      <c r="N527" s="25"/>
    </row>
    <row r="528" spans="1:14" s="39" customFormat="1" ht="23.25">
      <c r="A528" s="120" t="s">
        <v>1899</v>
      </c>
      <c r="L528" s="25"/>
      <c r="N528" s="25"/>
    </row>
    <row r="529" spans="1:18" s="39" customFormat="1" ht="15.75">
      <c r="A529" s="471" t="s">
        <v>3243</v>
      </c>
      <c r="F529" s="471" t="s">
        <v>3244</v>
      </c>
      <c r="K529" s="471" t="s">
        <v>3246</v>
      </c>
      <c r="N529" s="25"/>
    </row>
    <row r="530" spans="1:18" s="39" customFormat="1" ht="15.75">
      <c r="A530" s="201" t="s">
        <v>770</v>
      </c>
      <c r="B530" t="s">
        <v>3367</v>
      </c>
      <c r="F530" s="201" t="s">
        <v>772</v>
      </c>
      <c r="G530" t="s">
        <v>3420</v>
      </c>
      <c r="K530" s="201" t="s">
        <v>770</v>
      </c>
      <c r="L530" t="s">
        <v>3247</v>
      </c>
      <c r="N530" s="25"/>
      <c r="Q530" s="201"/>
      <c r="R530"/>
    </row>
    <row r="531" spans="1:18" s="39" customFormat="1" ht="15.75">
      <c r="A531" s="201" t="s">
        <v>770</v>
      </c>
      <c r="B531" t="s">
        <v>3429</v>
      </c>
      <c r="F531" s="201" t="s">
        <v>772</v>
      </c>
      <c r="G531" t="s">
        <v>3636</v>
      </c>
      <c r="K531" s="201" t="s">
        <v>771</v>
      </c>
      <c r="L531" t="s">
        <v>3295</v>
      </c>
      <c r="N531" s="25"/>
      <c r="Q531" s="201"/>
      <c r="R531"/>
    </row>
    <row r="532" spans="1:18" s="39" customFormat="1" ht="15.75">
      <c r="A532" s="201" t="s">
        <v>770</v>
      </c>
      <c r="B532" t="s">
        <v>3482</v>
      </c>
      <c r="F532" s="201" t="s">
        <v>770</v>
      </c>
      <c r="G532" t="s">
        <v>3657</v>
      </c>
      <c r="K532" s="201" t="s">
        <v>770</v>
      </c>
      <c r="L532" t="s">
        <v>3314</v>
      </c>
      <c r="N532" s="25"/>
      <c r="Q532" s="201"/>
      <c r="R532"/>
    </row>
    <row r="533" spans="1:18" s="39" customFormat="1" ht="15.75">
      <c r="A533" s="201" t="s">
        <v>772</v>
      </c>
      <c r="B533" t="s">
        <v>3666</v>
      </c>
      <c r="F533" s="201" t="s">
        <v>772</v>
      </c>
      <c r="G533" t="s">
        <v>3685</v>
      </c>
      <c r="K533" s="201" t="s">
        <v>770</v>
      </c>
      <c r="L533" t="s">
        <v>3317</v>
      </c>
      <c r="N533" s="25"/>
      <c r="Q533" s="201"/>
      <c r="R533"/>
    </row>
    <row r="534" spans="1:18" s="39" customFormat="1" ht="15.75">
      <c r="A534" s="201" t="s">
        <v>770</v>
      </c>
      <c r="B534" t="s">
        <v>3791</v>
      </c>
      <c r="F534" s="201" t="s">
        <v>771</v>
      </c>
      <c r="G534" t="s">
        <v>3702</v>
      </c>
      <c r="K534" s="201" t="s">
        <v>772</v>
      </c>
      <c r="L534" t="s">
        <v>3375</v>
      </c>
      <c r="N534" s="25"/>
      <c r="Q534" s="201"/>
      <c r="R534"/>
    </row>
    <row r="535" spans="1:18" s="39" customFormat="1" ht="15.75">
      <c r="A535" s="121"/>
      <c r="F535" s="201" t="s">
        <v>771</v>
      </c>
      <c r="G535" t="s">
        <v>3724</v>
      </c>
      <c r="K535" s="201" t="s">
        <v>770</v>
      </c>
      <c r="L535" t="s">
        <v>3437</v>
      </c>
      <c r="N535" s="25"/>
      <c r="Q535" s="201"/>
      <c r="R535"/>
    </row>
    <row r="536" spans="1:18" s="39" customFormat="1" ht="15.75">
      <c r="A536" s="121"/>
      <c r="F536" s="201" t="s">
        <v>772</v>
      </c>
      <c r="G536" t="s">
        <v>3896</v>
      </c>
      <c r="K536" s="201" t="s">
        <v>771</v>
      </c>
      <c r="L536" t="s">
        <v>3513</v>
      </c>
      <c r="N536" s="25"/>
      <c r="Q536" s="201"/>
      <c r="R536"/>
    </row>
    <row r="537" spans="1:18" s="39" customFormat="1" ht="15.75">
      <c r="A537" s="121"/>
      <c r="F537" s="201" t="s">
        <v>772</v>
      </c>
      <c r="G537" t="s">
        <v>3909</v>
      </c>
      <c r="K537" s="201" t="s">
        <v>771</v>
      </c>
      <c r="L537" t="s">
        <v>3574</v>
      </c>
      <c r="N537" s="25"/>
      <c r="Q537" s="201"/>
      <c r="R537"/>
    </row>
    <row r="538" spans="1:18" s="39" customFormat="1" ht="15.75">
      <c r="A538" s="121"/>
      <c r="K538" s="201" t="s">
        <v>771</v>
      </c>
      <c r="L538" t="s">
        <v>3582</v>
      </c>
      <c r="N538" s="25"/>
      <c r="Q538" s="201"/>
      <c r="R538"/>
    </row>
    <row r="539" spans="1:18" s="39" customFormat="1" ht="15.75">
      <c r="A539" s="121"/>
      <c r="K539" s="201" t="s">
        <v>772</v>
      </c>
      <c r="L539" t="s">
        <v>3614</v>
      </c>
      <c r="N539" s="25"/>
      <c r="Q539" s="201"/>
      <c r="R539"/>
    </row>
    <row r="540" spans="1:18" s="39" customFormat="1" ht="15.75">
      <c r="A540" s="121"/>
      <c r="K540" s="201" t="s">
        <v>771</v>
      </c>
      <c r="L540" t="s">
        <v>3617</v>
      </c>
      <c r="N540" s="25"/>
      <c r="Q540" s="201"/>
      <c r="R540"/>
    </row>
    <row r="541" spans="1:18" s="39" customFormat="1" ht="15.75">
      <c r="A541" s="121"/>
      <c r="K541" s="201" t="s">
        <v>771</v>
      </c>
      <c r="L541" t="s">
        <v>3624</v>
      </c>
      <c r="N541" s="25"/>
      <c r="Q541" s="201"/>
      <c r="R541"/>
    </row>
    <row r="542" spans="1:18" s="39" customFormat="1" ht="15.75">
      <c r="A542" s="121"/>
      <c r="K542" s="201" t="s">
        <v>771</v>
      </c>
      <c r="L542" t="s">
        <v>3627</v>
      </c>
      <c r="N542" s="25"/>
      <c r="Q542" s="201"/>
      <c r="R542"/>
    </row>
    <row r="543" spans="1:18" s="39" customFormat="1" ht="15.75">
      <c r="A543" s="121"/>
      <c r="K543" s="201" t="s">
        <v>770</v>
      </c>
      <c r="L543" t="s">
        <v>3629</v>
      </c>
      <c r="N543" s="25"/>
      <c r="Q543" s="201"/>
      <c r="R543"/>
    </row>
    <row r="544" spans="1:18" s="39" customFormat="1" ht="15.75">
      <c r="A544" s="121"/>
      <c r="K544" s="201" t="s">
        <v>770</v>
      </c>
      <c r="L544" t="s">
        <v>3656</v>
      </c>
      <c r="N544" s="25"/>
      <c r="Q544" s="201"/>
      <c r="R544"/>
    </row>
    <row r="545" spans="1:18" s="39" customFormat="1" ht="15.75">
      <c r="A545" s="121"/>
      <c r="K545" s="201" t="s">
        <v>770</v>
      </c>
      <c r="L545" t="s">
        <v>3684</v>
      </c>
      <c r="N545" s="25"/>
      <c r="Q545" s="201"/>
      <c r="R545"/>
    </row>
    <row r="546" spans="1:18" s="39" customFormat="1" ht="15.75">
      <c r="A546" s="121"/>
      <c r="K546" s="201" t="s">
        <v>772</v>
      </c>
      <c r="L546" t="s">
        <v>3697</v>
      </c>
      <c r="N546" s="25"/>
      <c r="Q546" s="201"/>
      <c r="R546"/>
    </row>
    <row r="547" spans="1:18" s="39" customFormat="1" ht="15.75">
      <c r="A547" s="121"/>
      <c r="K547" s="201" t="s">
        <v>772</v>
      </c>
      <c r="L547" t="s">
        <v>3701</v>
      </c>
      <c r="N547" s="25"/>
      <c r="Q547" s="201"/>
      <c r="R547"/>
    </row>
    <row r="548" spans="1:18" s="39" customFormat="1" ht="15.75">
      <c r="A548" s="121"/>
      <c r="K548" s="201" t="s">
        <v>772</v>
      </c>
      <c r="L548" t="s">
        <v>3706</v>
      </c>
      <c r="N548" s="25"/>
      <c r="Q548" s="201"/>
      <c r="R548"/>
    </row>
    <row r="549" spans="1:18" s="39" customFormat="1" ht="15.75">
      <c r="A549" s="121"/>
      <c r="K549" s="201" t="s">
        <v>770</v>
      </c>
      <c r="L549" t="s">
        <v>3721</v>
      </c>
      <c r="N549" s="25"/>
      <c r="Q549" s="201"/>
      <c r="R549"/>
    </row>
    <row r="550" spans="1:18" s="39" customFormat="1" ht="15.75">
      <c r="A550" s="121"/>
      <c r="K550" s="201" t="s">
        <v>770</v>
      </c>
      <c r="L550" t="s">
        <v>3797</v>
      </c>
      <c r="N550" s="25"/>
      <c r="Q550" s="201"/>
      <c r="R550"/>
    </row>
    <row r="551" spans="1:18" s="39" customFormat="1" ht="15.75">
      <c r="A551" s="121"/>
      <c r="K551" s="201" t="s">
        <v>771</v>
      </c>
      <c r="L551" t="s">
        <v>3872</v>
      </c>
      <c r="N551" s="25"/>
      <c r="Q551" s="201"/>
      <c r="R551"/>
    </row>
    <row r="552" spans="1:18" s="39" customFormat="1" ht="15.75">
      <c r="A552" s="121"/>
      <c r="K552" s="201"/>
      <c r="L552"/>
      <c r="N552" s="25"/>
      <c r="Q552" s="201"/>
      <c r="R552"/>
    </row>
    <row r="553" spans="1:18" s="39" customFormat="1" ht="15.75">
      <c r="A553" s="121"/>
      <c r="K553" s="201"/>
      <c r="L553"/>
      <c r="N553" s="25"/>
      <c r="Q553" s="201"/>
      <c r="R553"/>
    </row>
    <row r="554" spans="1:18" s="39" customFormat="1" ht="15.75">
      <c r="A554" s="121"/>
      <c r="K554" s="201"/>
      <c r="L554"/>
      <c r="N554" s="25"/>
      <c r="Q554" s="201"/>
      <c r="R554"/>
    </row>
    <row r="555" spans="1:18" s="39" customFormat="1" ht="15.75">
      <c r="A555" s="121"/>
      <c r="K555" s="201"/>
      <c r="L555"/>
      <c r="N555" s="25"/>
      <c r="Q555" s="201"/>
      <c r="R555"/>
    </row>
    <row r="556" spans="1:18" s="39" customFormat="1" ht="15.75">
      <c r="A556" s="121"/>
      <c r="K556" s="201"/>
      <c r="L556"/>
      <c r="N556" s="25"/>
      <c r="Q556" s="201"/>
      <c r="R556"/>
    </row>
    <row r="557" spans="1:18" s="39" customFormat="1" ht="15.75">
      <c r="A557" s="121"/>
      <c r="K557" s="201"/>
      <c r="L557"/>
      <c r="N557" s="25"/>
      <c r="Q557" s="201"/>
      <c r="R557"/>
    </row>
    <row r="558" spans="1:18" s="39" customFormat="1" ht="15.75">
      <c r="A558" s="121"/>
      <c r="K558" s="201"/>
      <c r="L558"/>
      <c r="N558" s="25"/>
      <c r="Q558" s="201"/>
      <c r="R558"/>
    </row>
    <row r="559" spans="1:18" s="39" customFormat="1" ht="23.25">
      <c r="A559" s="120" t="s">
        <v>2546</v>
      </c>
      <c r="L559" s="25"/>
      <c r="N559" s="25"/>
      <c r="Q559" s="201"/>
      <c r="R559"/>
    </row>
    <row r="560" spans="1:18" s="39" customFormat="1" ht="15.75">
      <c r="A560" s="471" t="s">
        <v>3243</v>
      </c>
      <c r="F560" s="471" t="s">
        <v>3244</v>
      </c>
      <c r="K560" s="471" t="s">
        <v>3246</v>
      </c>
      <c r="N560" s="25"/>
      <c r="Q560" s="201"/>
      <c r="R560"/>
    </row>
    <row r="561" spans="1:18" s="39" customFormat="1" ht="15.75">
      <c r="A561" s="201" t="s">
        <v>770</v>
      </c>
      <c r="B561" t="s">
        <v>3535</v>
      </c>
      <c r="F561" s="201" t="s">
        <v>772</v>
      </c>
      <c r="G561" t="s">
        <v>2474</v>
      </c>
      <c r="K561" s="201" t="s">
        <v>771</v>
      </c>
      <c r="L561" t="s">
        <v>3273</v>
      </c>
      <c r="N561" s="25"/>
      <c r="Q561" s="201"/>
      <c r="R561"/>
    </row>
    <row r="562" spans="1:18" s="39" customFormat="1" ht="15.75">
      <c r="A562" s="471"/>
      <c r="F562" s="471"/>
      <c r="K562" s="201" t="s">
        <v>770</v>
      </c>
      <c r="L562" t="s">
        <v>3286</v>
      </c>
      <c r="N562" s="25"/>
      <c r="Q562" s="201"/>
      <c r="R562"/>
    </row>
    <row r="563" spans="1:18" s="39" customFormat="1" ht="15.75">
      <c r="A563" s="471"/>
      <c r="F563" s="471"/>
      <c r="K563" s="201" t="s">
        <v>770</v>
      </c>
      <c r="L563" t="s">
        <v>3315</v>
      </c>
      <c r="N563" s="25"/>
      <c r="Q563" s="201"/>
      <c r="R563"/>
    </row>
    <row r="564" spans="1:18" s="39" customFormat="1" ht="15.75">
      <c r="A564" s="471"/>
      <c r="F564" s="471"/>
      <c r="K564" s="201" t="s">
        <v>771</v>
      </c>
      <c r="L564" t="s">
        <v>3316</v>
      </c>
      <c r="N564" s="25"/>
      <c r="Q564" s="201"/>
      <c r="R564"/>
    </row>
    <row r="565" spans="1:18" s="39" customFormat="1" ht="15.75">
      <c r="A565" s="471"/>
      <c r="F565" s="471"/>
      <c r="K565" s="201" t="s">
        <v>770</v>
      </c>
      <c r="L565" t="s">
        <v>3389</v>
      </c>
      <c r="N565" s="25"/>
      <c r="Q565" s="201"/>
      <c r="R565"/>
    </row>
    <row r="566" spans="1:18" s="39" customFormat="1" ht="15.75">
      <c r="A566" s="471"/>
      <c r="F566" s="471"/>
      <c r="K566" s="201" t="s">
        <v>771</v>
      </c>
      <c r="L566" t="s">
        <v>3660</v>
      </c>
      <c r="N566" s="25"/>
      <c r="Q566" s="201"/>
      <c r="R566"/>
    </row>
    <row r="567" spans="1:18" s="39" customFormat="1" ht="15.75">
      <c r="A567" s="471"/>
      <c r="F567" s="471"/>
      <c r="K567" s="201" t="s">
        <v>772</v>
      </c>
      <c r="L567" t="s">
        <v>3781</v>
      </c>
      <c r="N567" s="25"/>
      <c r="Q567" s="201"/>
      <c r="R567"/>
    </row>
    <row r="568" spans="1:18" s="39" customFormat="1" ht="15.75">
      <c r="A568" s="471"/>
      <c r="F568" s="471"/>
      <c r="K568" s="201" t="s">
        <v>772</v>
      </c>
      <c r="L568" t="s">
        <v>3782</v>
      </c>
      <c r="N568" s="25"/>
      <c r="Q568" s="201"/>
      <c r="R568"/>
    </row>
    <row r="569" spans="1:18" s="39" customFormat="1" ht="15.75">
      <c r="A569" s="471"/>
      <c r="F569" s="471"/>
      <c r="K569" s="201" t="s">
        <v>771</v>
      </c>
      <c r="L569" t="s">
        <v>3821</v>
      </c>
      <c r="N569" s="25"/>
      <c r="Q569" s="201"/>
      <c r="R569"/>
    </row>
    <row r="570" spans="1:18" s="39" customFormat="1" ht="15.75">
      <c r="A570" s="471"/>
      <c r="F570" s="471"/>
      <c r="K570" s="201" t="s">
        <v>771</v>
      </c>
      <c r="L570" t="s">
        <v>3823</v>
      </c>
      <c r="N570" s="25"/>
      <c r="Q570" s="201"/>
      <c r="R570"/>
    </row>
    <row r="571" spans="1:18" s="39" customFormat="1" ht="15.75">
      <c r="A571" s="471"/>
      <c r="F571" s="471"/>
      <c r="K571" s="201" t="s">
        <v>772</v>
      </c>
      <c r="L571" t="s">
        <v>3876</v>
      </c>
      <c r="N571" s="25"/>
      <c r="Q571" s="201"/>
      <c r="R571"/>
    </row>
    <row r="572" spans="1:18" s="39" customFormat="1" ht="15.75">
      <c r="A572" s="471"/>
      <c r="F572" s="471"/>
      <c r="K572" s="471"/>
      <c r="N572" s="25"/>
      <c r="Q572" s="201"/>
      <c r="R572"/>
    </row>
    <row r="573" spans="1:18" s="39" customFormat="1" ht="15.75">
      <c r="A573" s="471"/>
      <c r="F573" s="471"/>
      <c r="K573" s="471"/>
      <c r="N573" s="25"/>
      <c r="Q573" s="201"/>
      <c r="R573"/>
    </row>
    <row r="574" spans="1:18" s="39" customFormat="1" ht="15.75">
      <c r="A574" s="471"/>
      <c r="F574" s="471"/>
      <c r="K574" s="471"/>
      <c r="N574" s="25"/>
      <c r="Q574" s="201"/>
      <c r="R574"/>
    </row>
    <row r="575" spans="1:18" s="39" customFormat="1" ht="15.75">
      <c r="A575" s="471"/>
      <c r="F575" s="471"/>
      <c r="K575" s="471"/>
      <c r="N575" s="25"/>
      <c r="Q575" s="201"/>
      <c r="R575"/>
    </row>
    <row r="576" spans="1:18" s="39" customFormat="1" ht="15.75">
      <c r="A576" s="471"/>
      <c r="F576" s="471"/>
      <c r="K576" s="471"/>
      <c r="N576" s="25"/>
      <c r="Q576" s="201"/>
      <c r="R576"/>
    </row>
    <row r="577" spans="1:18" s="39" customFormat="1" ht="15.75">
      <c r="A577" s="471"/>
      <c r="F577" s="471"/>
      <c r="K577" s="471"/>
      <c r="N577" s="25"/>
      <c r="Q577" s="201"/>
      <c r="R577"/>
    </row>
    <row r="578" spans="1:18" s="39" customFormat="1" ht="15.75">
      <c r="A578" s="471"/>
      <c r="F578" s="471"/>
      <c r="K578" s="471"/>
      <c r="N578" s="25"/>
      <c r="Q578" s="201"/>
      <c r="R578"/>
    </row>
    <row r="579" spans="1:18" s="39" customFormat="1" ht="15.75">
      <c r="A579" s="471"/>
      <c r="F579" s="471"/>
      <c r="K579" s="471"/>
      <c r="N579" s="25"/>
      <c r="Q579" s="201"/>
      <c r="R579"/>
    </row>
    <row r="580" spans="1:18" s="39" customFormat="1" ht="15.75">
      <c r="A580" s="471"/>
      <c r="F580" s="471"/>
      <c r="K580" s="471"/>
      <c r="N580" s="25"/>
      <c r="Q580" s="201"/>
      <c r="R580"/>
    </row>
    <row r="581" spans="1:18" s="39" customFormat="1" ht="15.75">
      <c r="A581" s="471"/>
      <c r="F581" s="471"/>
      <c r="K581" s="471"/>
      <c r="N581" s="25"/>
      <c r="Q581" s="201"/>
      <c r="R581"/>
    </row>
    <row r="582" spans="1:18" s="39" customFormat="1" ht="15.75">
      <c r="A582" s="471"/>
      <c r="F582" s="471"/>
      <c r="K582" s="471"/>
      <c r="N582" s="25"/>
      <c r="Q582" s="201"/>
      <c r="R582"/>
    </row>
    <row r="583" spans="1:18" s="39" customFormat="1" ht="15.75">
      <c r="A583" s="471"/>
      <c r="F583" s="471"/>
      <c r="K583" s="471"/>
      <c r="N583" s="25"/>
      <c r="Q583" s="201"/>
      <c r="R583"/>
    </row>
    <row r="584" spans="1:18" s="39" customFormat="1" ht="15.75">
      <c r="A584" s="471"/>
      <c r="F584" s="471"/>
      <c r="K584" s="471"/>
      <c r="N584" s="25"/>
      <c r="Q584" s="201"/>
      <c r="R584"/>
    </row>
    <row r="585" spans="1:18" s="39" customFormat="1" ht="15.75">
      <c r="A585" s="471"/>
      <c r="F585" s="471"/>
      <c r="K585" s="471"/>
      <c r="N585" s="25"/>
      <c r="Q585" s="201"/>
      <c r="R585"/>
    </row>
    <row r="586" spans="1:18" s="39" customFormat="1" ht="15.75">
      <c r="A586" s="471"/>
      <c r="F586" s="471"/>
      <c r="K586" s="471"/>
      <c r="N586" s="25"/>
      <c r="Q586" s="201"/>
      <c r="R586"/>
    </row>
    <row r="587" spans="1:18" s="39" customFormat="1" ht="15.75">
      <c r="A587" s="471"/>
      <c r="F587" s="471"/>
      <c r="K587" s="471"/>
      <c r="N587" s="25"/>
      <c r="Q587" s="201"/>
      <c r="R587"/>
    </row>
    <row r="588" spans="1:18" s="39" customFormat="1" ht="15.75">
      <c r="A588" s="121"/>
      <c r="K588" s="201"/>
      <c r="L588"/>
      <c r="N588" s="25"/>
      <c r="Q588" s="201"/>
      <c r="R588"/>
    </row>
    <row r="589" spans="1:18" s="39" customFormat="1" ht="15.75">
      <c r="A589" s="121"/>
      <c r="K589" s="201"/>
      <c r="L589"/>
      <c r="N589" s="25"/>
      <c r="Q589" s="201"/>
      <c r="R589"/>
    </row>
    <row r="590" spans="1:18" s="39" customFormat="1" ht="23.25">
      <c r="A590" s="120" t="s">
        <v>2559</v>
      </c>
      <c r="L590" s="25"/>
      <c r="N590" s="25"/>
      <c r="Q590" s="201"/>
      <c r="R590"/>
    </row>
    <row r="591" spans="1:18" s="39" customFormat="1" ht="15.75">
      <c r="A591" s="471" t="s">
        <v>3243</v>
      </c>
      <c r="F591" s="471" t="s">
        <v>3244</v>
      </c>
      <c r="K591" s="471" t="s">
        <v>3246</v>
      </c>
      <c r="N591" s="25"/>
    </row>
    <row r="592" spans="1:18" s="39" customFormat="1" ht="15.75">
      <c r="A592" s="201" t="s">
        <v>772</v>
      </c>
      <c r="B592" t="s">
        <v>3272</v>
      </c>
      <c r="F592" s="201" t="s">
        <v>772</v>
      </c>
      <c r="G592" t="s">
        <v>3287</v>
      </c>
      <c r="K592" s="201" t="s">
        <v>772</v>
      </c>
      <c r="L592" t="s">
        <v>3247</v>
      </c>
      <c r="N592" s="25"/>
    </row>
    <row r="593" spans="1:14" s="39" customFormat="1" ht="15.75">
      <c r="A593" s="201" t="s">
        <v>771</v>
      </c>
      <c r="B593" t="s">
        <v>3431</v>
      </c>
      <c r="F593" s="201" t="s">
        <v>770</v>
      </c>
      <c r="G593" t="s">
        <v>3674</v>
      </c>
      <c r="K593" s="201" t="s">
        <v>771</v>
      </c>
      <c r="L593" t="s">
        <v>3250</v>
      </c>
      <c r="N593" s="25"/>
    </row>
    <row r="594" spans="1:14" s="39" customFormat="1" ht="15.75">
      <c r="A594" s="201" t="s">
        <v>771</v>
      </c>
      <c r="B594" t="s">
        <v>3448</v>
      </c>
      <c r="F594" s="201" t="s">
        <v>772</v>
      </c>
      <c r="G594" t="s">
        <v>3895</v>
      </c>
      <c r="K594" s="201" t="s">
        <v>771</v>
      </c>
      <c r="L594" t="s">
        <v>3283</v>
      </c>
      <c r="N594" s="25"/>
    </row>
    <row r="595" spans="1:14" s="39" customFormat="1" ht="15.75">
      <c r="A595" s="201" t="s">
        <v>770</v>
      </c>
      <c r="B595" t="s">
        <v>3541</v>
      </c>
      <c r="F595" s="201" t="s">
        <v>771</v>
      </c>
      <c r="G595" t="s">
        <v>3911</v>
      </c>
      <c r="K595" s="201" t="s">
        <v>771</v>
      </c>
      <c r="L595" t="s">
        <v>3357</v>
      </c>
      <c r="N595" s="25"/>
    </row>
    <row r="596" spans="1:14" s="39" customFormat="1" ht="15.75">
      <c r="A596" s="201" t="s">
        <v>770</v>
      </c>
      <c r="B596" t="s">
        <v>3737</v>
      </c>
      <c r="K596" s="201" t="s">
        <v>771</v>
      </c>
      <c r="L596" t="s">
        <v>3386</v>
      </c>
      <c r="N596" s="25"/>
    </row>
    <row r="597" spans="1:14" s="39" customFormat="1" ht="15.75">
      <c r="A597" s="201" t="s">
        <v>771</v>
      </c>
      <c r="B597" t="s">
        <v>3738</v>
      </c>
      <c r="K597" s="201" t="s">
        <v>770</v>
      </c>
      <c r="L597" t="s">
        <v>3391</v>
      </c>
      <c r="N597" s="25"/>
    </row>
    <row r="598" spans="1:14" s="39" customFormat="1" ht="15.75">
      <c r="A598" s="121"/>
      <c r="K598" s="201" t="s">
        <v>772</v>
      </c>
      <c r="L598" t="s">
        <v>3422</v>
      </c>
      <c r="N598" s="25"/>
    </row>
    <row r="599" spans="1:14" s="39" customFormat="1" ht="15.75">
      <c r="A599" s="121"/>
      <c r="K599" s="201" t="s">
        <v>770</v>
      </c>
      <c r="L599" t="s">
        <v>3500</v>
      </c>
      <c r="N599" s="25"/>
    </row>
    <row r="600" spans="1:14" s="39" customFormat="1" ht="15.75">
      <c r="A600" s="121"/>
      <c r="K600" s="201" t="s">
        <v>770</v>
      </c>
      <c r="L600" t="s">
        <v>3570</v>
      </c>
      <c r="N600" s="25"/>
    </row>
    <row r="601" spans="1:14" s="39" customFormat="1" ht="15.75">
      <c r="A601" s="121"/>
      <c r="K601" s="201" t="s">
        <v>770</v>
      </c>
      <c r="L601" t="s">
        <v>3615</v>
      </c>
      <c r="N601" s="25"/>
    </row>
    <row r="602" spans="1:14" s="39" customFormat="1" ht="15.75">
      <c r="A602" s="121"/>
      <c r="K602" s="201" t="s">
        <v>770</v>
      </c>
      <c r="L602" t="s">
        <v>3617</v>
      </c>
      <c r="N602" s="25"/>
    </row>
    <row r="603" spans="1:14" s="39" customFormat="1" ht="15.75">
      <c r="A603" s="121"/>
      <c r="K603" s="201" t="s">
        <v>770</v>
      </c>
      <c r="L603" t="s">
        <v>3670</v>
      </c>
      <c r="N603" s="25"/>
    </row>
    <row r="604" spans="1:14" s="39" customFormat="1" ht="15.75">
      <c r="A604" s="121"/>
      <c r="K604" s="201" t="s">
        <v>770</v>
      </c>
      <c r="L604" t="s">
        <v>3671</v>
      </c>
      <c r="N604" s="25"/>
    </row>
    <row r="605" spans="1:14" s="39" customFormat="1" ht="15.75">
      <c r="A605" s="121"/>
      <c r="K605" s="201" t="s">
        <v>770</v>
      </c>
      <c r="L605" t="s">
        <v>3672</v>
      </c>
      <c r="N605" s="25"/>
    </row>
    <row r="606" spans="1:14" s="39" customFormat="1" ht="15.75">
      <c r="A606" s="121"/>
      <c r="K606" s="201" t="s">
        <v>771</v>
      </c>
      <c r="L606" t="s">
        <v>3694</v>
      </c>
      <c r="N606" s="25"/>
    </row>
    <row r="607" spans="1:14" s="39" customFormat="1" ht="15.75">
      <c r="A607" s="121"/>
      <c r="K607" s="201" t="s">
        <v>770</v>
      </c>
      <c r="L607" t="s">
        <v>3760</v>
      </c>
      <c r="N607" s="25"/>
    </row>
    <row r="608" spans="1:14" s="39" customFormat="1" ht="15.75">
      <c r="A608" s="121"/>
      <c r="K608" s="201"/>
      <c r="L608"/>
      <c r="N608" s="25"/>
    </row>
    <row r="609" spans="1:14" s="39" customFormat="1" ht="15.75">
      <c r="A609" s="121"/>
      <c r="K609" s="201"/>
      <c r="L609"/>
      <c r="N609" s="25"/>
    </row>
    <row r="610" spans="1:14" s="39" customFormat="1" ht="15.75">
      <c r="A610" s="121"/>
      <c r="K610" s="201"/>
      <c r="L610"/>
      <c r="N610" s="25"/>
    </row>
    <row r="611" spans="1:14" s="39" customFormat="1" ht="15.75">
      <c r="A611" s="121"/>
      <c r="K611" s="201"/>
      <c r="L611"/>
      <c r="N611" s="25"/>
    </row>
    <row r="612" spans="1:14" s="39" customFormat="1" ht="15.75">
      <c r="A612" s="121"/>
      <c r="K612" s="201"/>
      <c r="L612"/>
      <c r="N612" s="25"/>
    </row>
    <row r="613" spans="1:14" s="39" customFormat="1" ht="15.75">
      <c r="A613" s="121"/>
      <c r="L613" s="25"/>
      <c r="N613" s="25"/>
    </row>
    <row r="614" spans="1:14" s="39" customFormat="1" ht="15.75">
      <c r="A614" s="121"/>
      <c r="L614" s="25"/>
      <c r="N614" s="25"/>
    </row>
    <row r="615" spans="1:14" s="39" customFormat="1" ht="15.75">
      <c r="A615" s="121"/>
      <c r="L615" s="25"/>
      <c r="N615" s="25"/>
    </row>
    <row r="616" spans="1:14" s="39" customFormat="1" ht="15.75">
      <c r="A616" s="121"/>
      <c r="L616" s="25"/>
      <c r="N616" s="25"/>
    </row>
    <row r="617" spans="1:14" s="39" customFormat="1" ht="15.75">
      <c r="A617" s="121"/>
      <c r="L617" s="25"/>
      <c r="N617" s="25"/>
    </row>
    <row r="618" spans="1:14" s="39" customFormat="1" ht="15.75">
      <c r="A618" s="121"/>
      <c r="L618" s="25"/>
      <c r="N618" s="25"/>
    </row>
    <row r="619" spans="1:14" s="39" customFormat="1" ht="15.75">
      <c r="A619" s="121"/>
      <c r="L619" s="25"/>
      <c r="N619" s="25"/>
    </row>
    <row r="620" spans="1:14" s="39" customFormat="1" ht="15.75">
      <c r="A620" s="121"/>
      <c r="L620" s="25"/>
      <c r="N620" s="25"/>
    </row>
    <row r="621" spans="1:14" s="39" customFormat="1" ht="23.25">
      <c r="A621" s="120" t="s">
        <v>9</v>
      </c>
      <c r="L621" s="21"/>
      <c r="N621" s="21"/>
    </row>
    <row r="622" spans="1:14" s="39" customFormat="1" ht="15.75">
      <c r="A622" s="471" t="s">
        <v>3243</v>
      </c>
      <c r="F622" s="471" t="s">
        <v>3244</v>
      </c>
      <c r="K622" s="471" t="s">
        <v>3246</v>
      </c>
      <c r="N622" s="26"/>
    </row>
    <row r="623" spans="1:14" s="39" customFormat="1" ht="15.75">
      <c r="A623" s="121"/>
      <c r="F623" s="201" t="s">
        <v>772</v>
      </c>
      <c r="G623" t="s">
        <v>2471</v>
      </c>
      <c r="K623" s="201" t="s">
        <v>771</v>
      </c>
      <c r="L623" t="s">
        <v>3251</v>
      </c>
      <c r="N623" s="26"/>
    </row>
    <row r="624" spans="1:14" s="39" customFormat="1" ht="15.75">
      <c r="A624" s="121"/>
      <c r="F624" s="201" t="s">
        <v>771</v>
      </c>
      <c r="G624" t="s">
        <v>3421</v>
      </c>
      <c r="K624" s="201" t="s">
        <v>771</v>
      </c>
      <c r="L624" t="s">
        <v>3284</v>
      </c>
      <c r="N624" s="26"/>
    </row>
    <row r="625" spans="1:14" s="39" customFormat="1" ht="15.75">
      <c r="A625" s="121"/>
      <c r="F625" s="201" t="s">
        <v>771</v>
      </c>
      <c r="G625" t="s">
        <v>3903</v>
      </c>
      <c r="K625" s="201" t="s">
        <v>771</v>
      </c>
      <c r="L625" t="s">
        <v>3301</v>
      </c>
      <c r="N625" s="26"/>
    </row>
    <row r="626" spans="1:14" s="39" customFormat="1" ht="15.75">
      <c r="A626" s="121"/>
      <c r="K626" s="201" t="s">
        <v>771</v>
      </c>
      <c r="L626" t="s">
        <v>3304</v>
      </c>
      <c r="N626" s="26"/>
    </row>
    <row r="627" spans="1:14" s="39" customFormat="1" ht="15.75">
      <c r="A627" s="121"/>
      <c r="K627" s="201" t="s">
        <v>771</v>
      </c>
      <c r="L627" t="s">
        <v>3356</v>
      </c>
      <c r="N627" s="26"/>
    </row>
    <row r="628" spans="1:14" s="39" customFormat="1" ht="15.75">
      <c r="A628" s="121"/>
      <c r="K628" s="201" t="s">
        <v>770</v>
      </c>
      <c r="L628" t="s">
        <v>3358</v>
      </c>
      <c r="N628" s="26"/>
    </row>
    <row r="629" spans="1:14" s="39" customFormat="1" ht="15.75">
      <c r="A629" s="121"/>
      <c r="K629" s="201" t="s">
        <v>771</v>
      </c>
      <c r="L629" t="s">
        <v>3423</v>
      </c>
      <c r="N629" s="26"/>
    </row>
    <row r="630" spans="1:14" s="39" customFormat="1" ht="15.75">
      <c r="A630" s="121"/>
      <c r="K630" s="201" t="s">
        <v>772</v>
      </c>
      <c r="L630" t="s">
        <v>3507</v>
      </c>
      <c r="N630" s="26"/>
    </row>
    <row r="631" spans="1:14" s="39" customFormat="1" ht="15.75">
      <c r="A631" s="121"/>
      <c r="K631" s="201" t="s">
        <v>772</v>
      </c>
      <c r="L631" t="s">
        <v>3511</v>
      </c>
      <c r="N631" s="26"/>
    </row>
    <row r="632" spans="1:14" s="39" customFormat="1" ht="15.75">
      <c r="A632" s="121"/>
      <c r="K632" s="201" t="s">
        <v>772</v>
      </c>
      <c r="L632" t="s">
        <v>3542</v>
      </c>
      <c r="N632" s="26"/>
    </row>
    <row r="633" spans="1:14" s="39" customFormat="1" ht="15.75">
      <c r="A633" s="121"/>
      <c r="K633" s="201" t="s">
        <v>770</v>
      </c>
      <c r="L633" t="s">
        <v>3886</v>
      </c>
      <c r="N633" s="26"/>
    </row>
    <row r="634" spans="1:14" s="39" customFormat="1" ht="15.75">
      <c r="A634" s="121"/>
      <c r="K634" s="201"/>
      <c r="L634"/>
      <c r="N634" s="26"/>
    </row>
    <row r="635" spans="1:14" s="39" customFormat="1" ht="15.75">
      <c r="A635" s="121"/>
      <c r="K635" s="201"/>
      <c r="L635"/>
      <c r="N635" s="26"/>
    </row>
    <row r="636" spans="1:14" s="39" customFormat="1" ht="15.75">
      <c r="A636" s="121"/>
      <c r="K636" s="201"/>
      <c r="L636"/>
      <c r="N636" s="26"/>
    </row>
    <row r="637" spans="1:14" s="39" customFormat="1" ht="15.75">
      <c r="A637" s="121"/>
      <c r="K637" s="201"/>
      <c r="L637"/>
      <c r="N637" s="26"/>
    </row>
    <row r="638" spans="1:14" s="39" customFormat="1" ht="15.75">
      <c r="A638" s="121"/>
      <c r="K638" s="201"/>
      <c r="L638"/>
      <c r="N638" s="26"/>
    </row>
    <row r="639" spans="1:14" s="39" customFormat="1" ht="15.75">
      <c r="A639" s="121"/>
      <c r="K639" s="201"/>
      <c r="L639"/>
      <c r="N639" s="26"/>
    </row>
    <row r="640" spans="1:14" s="39" customFormat="1" ht="15.75">
      <c r="A640" s="121"/>
      <c r="K640" s="201"/>
      <c r="L640"/>
      <c r="N640" s="26"/>
    </row>
    <row r="641" spans="1:14" s="39" customFormat="1" ht="15.75">
      <c r="A641" s="121"/>
      <c r="K641" s="201"/>
      <c r="L641"/>
      <c r="N641" s="26"/>
    </row>
    <row r="642" spans="1:14" s="39" customFormat="1" ht="15.75">
      <c r="A642" s="121"/>
      <c r="K642" s="201"/>
      <c r="L642"/>
      <c r="N642" s="26"/>
    </row>
    <row r="643" spans="1:14" s="39" customFormat="1" ht="15.75">
      <c r="A643" s="121"/>
      <c r="K643" s="201"/>
      <c r="L643"/>
      <c r="N643" s="26"/>
    </row>
    <row r="644" spans="1:14" s="39" customFormat="1" ht="15.75">
      <c r="A644" s="121"/>
      <c r="K644" s="201"/>
      <c r="L644"/>
      <c r="N644" s="26"/>
    </row>
    <row r="645" spans="1:14" s="39" customFormat="1" ht="15.75">
      <c r="A645" s="121"/>
      <c r="K645" s="201"/>
      <c r="L645"/>
      <c r="N645" s="26"/>
    </row>
    <row r="646" spans="1:14" s="39" customFormat="1" ht="15.75">
      <c r="A646" s="121"/>
      <c r="L646" s="26"/>
      <c r="N646" s="26"/>
    </row>
    <row r="647" spans="1:14" s="39" customFormat="1" ht="15.75">
      <c r="A647" s="121"/>
      <c r="L647" s="26"/>
      <c r="N647" s="26"/>
    </row>
    <row r="648" spans="1:14" s="39" customFormat="1" ht="15.75">
      <c r="A648" s="121"/>
      <c r="L648" s="26"/>
      <c r="N648" s="26"/>
    </row>
    <row r="649" spans="1:14" s="39" customFormat="1" ht="15.75">
      <c r="A649" s="121"/>
      <c r="L649" s="26"/>
      <c r="N649" s="26"/>
    </row>
    <row r="650" spans="1:14" s="39" customFormat="1" ht="15.75">
      <c r="A650" s="121"/>
      <c r="L650" s="26"/>
      <c r="N650" s="26"/>
    </row>
    <row r="651" spans="1:14" s="39" customFormat="1" ht="15.75">
      <c r="A651" s="121"/>
      <c r="L651" s="26"/>
      <c r="N651" s="26"/>
    </row>
    <row r="652" spans="1:14" s="39" customFormat="1" ht="23.25">
      <c r="A652" s="120" t="s">
        <v>1894</v>
      </c>
      <c r="L652" s="26"/>
      <c r="N652" s="26"/>
    </row>
    <row r="653" spans="1:14" s="39" customFormat="1" ht="15.75">
      <c r="A653" s="471" t="s">
        <v>3243</v>
      </c>
      <c r="F653" s="471" t="s">
        <v>3244</v>
      </c>
      <c r="K653" s="471" t="s">
        <v>3246</v>
      </c>
      <c r="N653" s="26"/>
    </row>
    <row r="654" spans="1:14" s="39" customFormat="1" ht="15.75">
      <c r="A654" s="201" t="s">
        <v>772</v>
      </c>
      <c r="B654" t="s">
        <v>3341</v>
      </c>
      <c r="F654" s="201" t="s">
        <v>770</v>
      </c>
      <c r="G654" t="s">
        <v>2467</v>
      </c>
      <c r="K654" s="201" t="s">
        <v>770</v>
      </c>
      <c r="L654" t="s">
        <v>3280</v>
      </c>
      <c r="N654" s="26"/>
    </row>
    <row r="655" spans="1:14" s="39" customFormat="1" ht="15.75">
      <c r="A655" s="201" t="s">
        <v>770</v>
      </c>
      <c r="B655" t="s">
        <v>3396</v>
      </c>
      <c r="F655" s="201" t="s">
        <v>771</v>
      </c>
      <c r="G655" t="s">
        <v>3509</v>
      </c>
      <c r="K655" s="201" t="s">
        <v>772</v>
      </c>
      <c r="L655" t="s">
        <v>3281</v>
      </c>
      <c r="N655" s="26"/>
    </row>
    <row r="656" spans="1:14" s="39" customFormat="1" ht="15.75">
      <c r="A656" s="201" t="s">
        <v>772</v>
      </c>
      <c r="B656" t="s">
        <v>3725</v>
      </c>
      <c r="F656" s="201" t="s">
        <v>772</v>
      </c>
      <c r="G656" t="s">
        <v>3585</v>
      </c>
      <c r="K656" s="201" t="s">
        <v>771</v>
      </c>
      <c r="L656" t="s">
        <v>3293</v>
      </c>
      <c r="N656" s="26"/>
    </row>
    <row r="657" spans="1:14" s="39" customFormat="1" ht="15.75">
      <c r="A657" s="201" t="s">
        <v>770</v>
      </c>
      <c r="B657" t="s">
        <v>3772</v>
      </c>
      <c r="F657" s="201" t="s">
        <v>772</v>
      </c>
      <c r="G657" t="s">
        <v>3593</v>
      </c>
      <c r="K657" s="201" t="s">
        <v>770</v>
      </c>
      <c r="L657" t="s">
        <v>3296</v>
      </c>
      <c r="N657" s="26"/>
    </row>
    <row r="658" spans="1:14" s="39" customFormat="1" ht="15.75">
      <c r="A658" s="201" t="s">
        <v>771</v>
      </c>
      <c r="B658" t="s">
        <v>3791</v>
      </c>
      <c r="F658" s="201" t="s">
        <v>770</v>
      </c>
      <c r="G658" t="s">
        <v>3685</v>
      </c>
      <c r="K658" s="201" t="s">
        <v>770</v>
      </c>
      <c r="L658" t="s">
        <v>3307</v>
      </c>
      <c r="N658" s="26"/>
    </row>
    <row r="659" spans="1:14" s="39" customFormat="1" ht="15.75">
      <c r="A659" s="471"/>
      <c r="F659" s="201" t="s">
        <v>771</v>
      </c>
      <c r="G659" t="s">
        <v>3712</v>
      </c>
      <c r="K659" s="201" t="s">
        <v>771</v>
      </c>
      <c r="L659" t="s">
        <v>3308</v>
      </c>
      <c r="N659" s="26"/>
    </row>
    <row r="660" spans="1:14" s="39" customFormat="1" ht="15.75">
      <c r="A660" s="471"/>
      <c r="F660" s="201" t="s">
        <v>770</v>
      </c>
      <c r="G660" t="s">
        <v>3908</v>
      </c>
      <c r="K660" s="201" t="s">
        <v>772</v>
      </c>
      <c r="L660" t="s">
        <v>3485</v>
      </c>
      <c r="N660" s="26"/>
    </row>
    <row r="661" spans="1:14" s="39" customFormat="1" ht="15.75">
      <c r="A661" s="471"/>
      <c r="F661" s="471"/>
      <c r="K661" s="201" t="s">
        <v>772</v>
      </c>
      <c r="L661" t="s">
        <v>3488</v>
      </c>
      <c r="N661" s="26"/>
    </row>
    <row r="662" spans="1:14" s="39" customFormat="1" ht="15.75">
      <c r="A662" s="471"/>
      <c r="F662" s="471"/>
      <c r="K662" s="201" t="s">
        <v>771</v>
      </c>
      <c r="L662" t="s">
        <v>3505</v>
      </c>
      <c r="N662" s="26"/>
    </row>
    <row r="663" spans="1:14" s="39" customFormat="1" ht="15.75">
      <c r="A663" s="471"/>
      <c r="F663" s="471"/>
      <c r="K663" s="201" t="s">
        <v>772</v>
      </c>
      <c r="L663" t="s">
        <v>3512</v>
      </c>
      <c r="N663" s="26"/>
    </row>
    <row r="664" spans="1:14" s="39" customFormat="1" ht="15.75">
      <c r="A664" s="471"/>
      <c r="F664" s="471"/>
      <c r="K664" s="201" t="s">
        <v>770</v>
      </c>
      <c r="L664" t="s">
        <v>3515</v>
      </c>
      <c r="N664" s="26"/>
    </row>
    <row r="665" spans="1:14" s="39" customFormat="1" ht="15.75">
      <c r="A665" s="471"/>
      <c r="F665" s="471"/>
      <c r="K665" s="201" t="s">
        <v>772</v>
      </c>
      <c r="L665" t="s">
        <v>3646</v>
      </c>
      <c r="N665" s="26"/>
    </row>
    <row r="666" spans="1:14" s="39" customFormat="1" ht="15.75">
      <c r="A666" s="471"/>
      <c r="F666" s="471"/>
      <c r="K666" s="201" t="s">
        <v>772</v>
      </c>
      <c r="L666" t="s">
        <v>3675</v>
      </c>
      <c r="N666" s="26"/>
    </row>
    <row r="667" spans="1:14" s="39" customFormat="1" ht="15.75">
      <c r="A667" s="471"/>
      <c r="F667" s="471"/>
      <c r="K667" s="201" t="s">
        <v>770</v>
      </c>
      <c r="L667" t="s">
        <v>3680</v>
      </c>
      <c r="N667" s="26"/>
    </row>
    <row r="668" spans="1:14" s="39" customFormat="1" ht="15.75">
      <c r="A668" s="471"/>
      <c r="F668" s="471"/>
      <c r="K668" s="201" t="s">
        <v>771</v>
      </c>
      <c r="L668" t="s">
        <v>3681</v>
      </c>
      <c r="N668" s="26"/>
    </row>
    <row r="669" spans="1:14" s="39" customFormat="1" ht="15.75">
      <c r="A669" s="471"/>
      <c r="F669" s="471"/>
      <c r="K669" s="201" t="s">
        <v>771</v>
      </c>
      <c r="L669" t="s">
        <v>3682</v>
      </c>
      <c r="N669" s="26"/>
    </row>
    <row r="670" spans="1:14" s="39" customFormat="1" ht="15.75">
      <c r="A670" s="471"/>
      <c r="F670" s="471"/>
      <c r="K670" s="201" t="s">
        <v>771</v>
      </c>
      <c r="L670" t="s">
        <v>3683</v>
      </c>
      <c r="N670" s="26"/>
    </row>
    <row r="671" spans="1:14" s="39" customFormat="1" ht="15.75">
      <c r="A671" s="471"/>
      <c r="F671" s="471"/>
      <c r="K671" s="201" t="s">
        <v>772</v>
      </c>
      <c r="L671" t="s">
        <v>3684</v>
      </c>
      <c r="N671" s="26"/>
    </row>
    <row r="672" spans="1:14" s="39" customFormat="1" ht="15.75">
      <c r="A672" s="471"/>
      <c r="F672" s="471"/>
      <c r="K672" s="201" t="s">
        <v>772</v>
      </c>
      <c r="L672" t="s">
        <v>3697</v>
      </c>
      <c r="N672" s="26"/>
    </row>
    <row r="673" spans="1:14" s="39" customFormat="1" ht="15.75">
      <c r="A673" s="471"/>
      <c r="F673" s="471"/>
      <c r="K673" s="201" t="s">
        <v>771</v>
      </c>
      <c r="L673" t="s">
        <v>3710</v>
      </c>
      <c r="N673" s="26"/>
    </row>
    <row r="674" spans="1:14" s="39" customFormat="1" ht="15.75">
      <c r="A674" s="471"/>
      <c r="F674" s="471"/>
      <c r="K674" s="201" t="s">
        <v>771</v>
      </c>
      <c r="L674" t="s">
        <v>3711</v>
      </c>
      <c r="N674" s="26"/>
    </row>
    <row r="675" spans="1:14" s="39" customFormat="1" ht="15.75">
      <c r="A675" s="471"/>
      <c r="F675" s="471"/>
      <c r="K675" s="201" t="s">
        <v>771</v>
      </c>
      <c r="L675" t="s">
        <v>3872</v>
      </c>
      <c r="N675" s="26"/>
    </row>
    <row r="676" spans="1:14" s="39" customFormat="1" ht="15.75">
      <c r="A676" s="471"/>
      <c r="F676" s="471"/>
      <c r="K676" s="201" t="s">
        <v>772</v>
      </c>
      <c r="L676" t="s">
        <v>3874</v>
      </c>
      <c r="N676" s="26"/>
    </row>
    <row r="677" spans="1:14" s="39" customFormat="1" ht="15.75">
      <c r="A677" s="121"/>
      <c r="L677" s="26"/>
      <c r="N677" s="26"/>
    </row>
    <row r="678" spans="1:14" s="39" customFormat="1" ht="15.75">
      <c r="A678" s="121"/>
      <c r="L678" s="26"/>
      <c r="N678" s="26"/>
    </row>
    <row r="679" spans="1:14" s="39" customFormat="1" ht="15.75">
      <c r="A679" s="121"/>
      <c r="L679" s="26"/>
      <c r="N679" s="26"/>
    </row>
    <row r="680" spans="1:14" s="39" customFormat="1" ht="15.75">
      <c r="A680" s="121"/>
      <c r="L680" s="26"/>
      <c r="N680" s="26"/>
    </row>
    <row r="681" spans="1:14" s="39" customFormat="1" ht="15.75">
      <c r="A681" s="121"/>
      <c r="L681" s="26"/>
      <c r="N681" s="26"/>
    </row>
    <row r="682" spans="1:14" s="39" customFormat="1" ht="15.75">
      <c r="A682" s="121"/>
      <c r="L682" s="21"/>
      <c r="N682" s="21"/>
    </row>
    <row r="683" spans="1:14" s="39" customFormat="1" ht="23.25">
      <c r="A683" s="120" t="s">
        <v>11</v>
      </c>
      <c r="L683" s="229"/>
    </row>
    <row r="684" spans="1:14" s="39" customFormat="1" ht="15.75">
      <c r="A684" s="471" t="s">
        <v>3243</v>
      </c>
      <c r="F684" s="471" t="s">
        <v>3244</v>
      </c>
      <c r="K684" s="471" t="s">
        <v>3246</v>
      </c>
    </row>
    <row r="685" spans="1:14" s="39" customFormat="1" ht="15.75">
      <c r="A685" s="201" t="s">
        <v>772</v>
      </c>
      <c r="B685" t="s">
        <v>2463</v>
      </c>
      <c r="F685" s="201" t="s">
        <v>772</v>
      </c>
      <c r="G685" t="s">
        <v>3392</v>
      </c>
      <c r="K685" s="201" t="s">
        <v>771</v>
      </c>
      <c r="L685" t="s">
        <v>3389</v>
      </c>
    </row>
    <row r="686" spans="1:14" s="39" customFormat="1" ht="15.75">
      <c r="A686" s="201" t="s">
        <v>771</v>
      </c>
      <c r="B686" t="s">
        <v>3344</v>
      </c>
      <c r="F686" s="201" t="s">
        <v>770</v>
      </c>
      <c r="G686" t="s">
        <v>3665</v>
      </c>
      <c r="K686" s="201" t="s">
        <v>770</v>
      </c>
      <c r="L686" t="s">
        <v>3622</v>
      </c>
    </row>
    <row r="687" spans="1:14" s="39" customFormat="1" ht="15.75">
      <c r="A687" s="201" t="s">
        <v>770</v>
      </c>
      <c r="B687" t="s">
        <v>3432</v>
      </c>
      <c r="F687" s="201" t="s">
        <v>772</v>
      </c>
      <c r="G687" t="s">
        <v>3912</v>
      </c>
      <c r="K687" s="201" t="s">
        <v>770</v>
      </c>
      <c r="L687" t="s">
        <v>3659</v>
      </c>
    </row>
    <row r="688" spans="1:14" s="39" customFormat="1" ht="15.75">
      <c r="A688" s="201" t="s">
        <v>771</v>
      </c>
      <c r="B688" t="s">
        <v>3568</v>
      </c>
      <c r="F688" s="471"/>
      <c r="K688" s="201" t="s">
        <v>770</v>
      </c>
      <c r="L688" t="s">
        <v>3660</v>
      </c>
    </row>
    <row r="689" spans="1:12" s="39" customFormat="1" ht="15.75">
      <c r="A689" s="201" t="s">
        <v>772</v>
      </c>
      <c r="B689" t="s">
        <v>3741</v>
      </c>
      <c r="F689" s="471"/>
      <c r="K689" s="201" t="s">
        <v>771</v>
      </c>
      <c r="L689" t="s">
        <v>3819</v>
      </c>
    </row>
    <row r="690" spans="1:12" s="39" customFormat="1" ht="15.75">
      <c r="A690" s="201" t="s">
        <v>770</v>
      </c>
      <c r="B690" t="s">
        <v>3790</v>
      </c>
      <c r="F690" s="471"/>
      <c r="K690" s="201" t="s">
        <v>771</v>
      </c>
      <c r="L690" t="s">
        <v>3822</v>
      </c>
    </row>
    <row r="691" spans="1:12" s="39" customFormat="1" ht="15.75">
      <c r="A691" s="201" t="s">
        <v>771</v>
      </c>
      <c r="B691" t="s">
        <v>3806</v>
      </c>
      <c r="F691" s="471"/>
      <c r="K691" s="471"/>
    </row>
    <row r="692" spans="1:12" s="39" customFormat="1" ht="15.75">
      <c r="A692" s="201"/>
      <c r="B692"/>
      <c r="F692" s="471"/>
      <c r="K692" s="471"/>
    </row>
    <row r="693" spans="1:12" s="39" customFormat="1" ht="15.75">
      <c r="A693" s="201"/>
      <c r="B693"/>
      <c r="F693" s="471"/>
      <c r="K693" s="471"/>
    </row>
    <row r="694" spans="1:12" s="39" customFormat="1" ht="15.75">
      <c r="A694" s="201"/>
      <c r="B694"/>
      <c r="F694" s="471"/>
      <c r="K694" s="471"/>
    </row>
    <row r="695" spans="1:12" s="39" customFormat="1" ht="15.75">
      <c r="A695" s="201"/>
      <c r="B695"/>
      <c r="F695" s="471"/>
      <c r="K695" s="471"/>
    </row>
    <row r="696" spans="1:12" s="39" customFormat="1" ht="15.75">
      <c r="A696" s="201"/>
      <c r="B696"/>
      <c r="F696" s="471"/>
      <c r="K696" s="471"/>
    </row>
    <row r="697" spans="1:12" s="39" customFormat="1" ht="15.75">
      <c r="A697" s="201"/>
      <c r="B697"/>
      <c r="F697" s="471"/>
      <c r="K697" s="471"/>
    </row>
    <row r="698" spans="1:12" s="39" customFormat="1" ht="15.75">
      <c r="A698" s="201"/>
      <c r="B698"/>
      <c r="F698" s="471"/>
      <c r="K698" s="471"/>
    </row>
    <row r="699" spans="1:12" s="39" customFormat="1" ht="15.75">
      <c r="A699" s="201"/>
      <c r="B699"/>
      <c r="F699" s="471"/>
      <c r="K699" s="471"/>
    </row>
    <row r="700" spans="1:12" s="39" customFormat="1" ht="15.75">
      <c r="A700" s="201"/>
      <c r="B700"/>
      <c r="F700" s="471"/>
      <c r="K700" s="471"/>
    </row>
    <row r="701" spans="1:12" s="39" customFormat="1" ht="15.75">
      <c r="A701" s="201"/>
      <c r="B701"/>
      <c r="F701" s="471"/>
      <c r="K701" s="471"/>
    </row>
    <row r="702" spans="1:12" s="39" customFormat="1" ht="15.75">
      <c r="A702" s="201"/>
      <c r="B702"/>
      <c r="F702" s="471"/>
      <c r="K702" s="471"/>
    </row>
    <row r="703" spans="1:12" s="39" customFormat="1" ht="15.75">
      <c r="A703" s="201"/>
      <c r="B703"/>
      <c r="F703" s="471"/>
      <c r="K703" s="471"/>
    </row>
    <row r="704" spans="1:12" s="39" customFormat="1" ht="15.75">
      <c r="A704" s="201"/>
      <c r="B704"/>
      <c r="F704" s="471"/>
      <c r="K704" s="471"/>
    </row>
    <row r="705" spans="1:12" s="39" customFormat="1" ht="15.75">
      <c r="A705" s="201"/>
      <c r="B705"/>
      <c r="F705" s="471"/>
      <c r="K705" s="471"/>
    </row>
    <row r="706" spans="1:12" s="39" customFormat="1" ht="15.75">
      <c r="A706" s="201"/>
      <c r="B706"/>
      <c r="F706" s="471"/>
      <c r="K706" s="471"/>
    </row>
    <row r="707" spans="1:12" s="39" customFormat="1" ht="15.75">
      <c r="A707" s="201"/>
      <c r="B707"/>
      <c r="F707" s="471"/>
      <c r="K707" s="471"/>
    </row>
    <row r="708" spans="1:12" s="39" customFormat="1" ht="15.75">
      <c r="A708" s="201"/>
      <c r="B708"/>
      <c r="F708" s="471"/>
      <c r="K708" s="471"/>
    </row>
    <row r="709" spans="1:12" s="39" customFormat="1" ht="15.75">
      <c r="A709" s="471"/>
      <c r="F709" s="471"/>
      <c r="K709" s="471"/>
    </row>
    <row r="710" spans="1:12" s="39" customFormat="1" ht="15.75">
      <c r="A710" s="471"/>
      <c r="F710" s="471"/>
      <c r="K710" s="471"/>
    </row>
    <row r="711" spans="1:12" s="39" customFormat="1" ht="15.75">
      <c r="A711" s="471"/>
      <c r="F711" s="471"/>
      <c r="K711" s="471"/>
    </row>
    <row r="712" spans="1:12" s="39" customFormat="1" ht="15.75">
      <c r="A712" s="471"/>
      <c r="F712" s="471"/>
      <c r="K712" s="471"/>
    </row>
    <row r="713" spans="1:12" s="39" customFormat="1" ht="15.75">
      <c r="A713" s="471"/>
      <c r="F713" s="471"/>
      <c r="K713" s="471"/>
    </row>
    <row r="714" spans="1:12" s="39" customFormat="1" ht="23.25">
      <c r="A714" s="120" t="s">
        <v>2544</v>
      </c>
      <c r="L714" s="229"/>
    </row>
    <row r="715" spans="1:12" s="39" customFormat="1" ht="15.75">
      <c r="A715" s="471" t="s">
        <v>3243</v>
      </c>
      <c r="F715" s="471" t="s">
        <v>3244</v>
      </c>
      <c r="K715" s="471" t="s">
        <v>3246</v>
      </c>
    </row>
    <row r="716" spans="1:12" s="39" customFormat="1" ht="15.75">
      <c r="A716" s="201" t="s">
        <v>770</v>
      </c>
      <c r="B716" t="s">
        <v>3653</v>
      </c>
      <c r="F716" s="201" t="s">
        <v>770</v>
      </c>
      <c r="G716" t="s">
        <v>3493</v>
      </c>
      <c r="K716" s="201" t="s">
        <v>770</v>
      </c>
      <c r="L716" t="s">
        <v>3492</v>
      </c>
    </row>
    <row r="717" spans="1:12" s="39" customFormat="1" ht="15.75">
      <c r="A717" s="201" t="s">
        <v>771</v>
      </c>
      <c r="B717" t="s">
        <v>3668</v>
      </c>
      <c r="F717" s="201" t="s">
        <v>770</v>
      </c>
      <c r="G717" t="s">
        <v>3651</v>
      </c>
      <c r="K717" s="201" t="s">
        <v>771</v>
      </c>
      <c r="L717" t="s">
        <v>3508</v>
      </c>
    </row>
    <row r="718" spans="1:12" s="39" customFormat="1" ht="15.75">
      <c r="A718" s="471"/>
      <c r="F718" s="471"/>
      <c r="K718" s="201" t="s">
        <v>771</v>
      </c>
      <c r="L718" t="s">
        <v>3625</v>
      </c>
    </row>
    <row r="719" spans="1:12" s="39" customFormat="1" ht="15.75">
      <c r="A719" s="471"/>
      <c r="F719" s="471"/>
      <c r="K719" s="201" t="s">
        <v>771</v>
      </c>
      <c r="L719" t="s">
        <v>3650</v>
      </c>
    </row>
    <row r="720" spans="1:12" s="39" customFormat="1" ht="15.75">
      <c r="A720" s="471"/>
      <c r="F720" s="471"/>
      <c r="K720" s="201" t="s">
        <v>772</v>
      </c>
      <c r="L720" t="s">
        <v>3692</v>
      </c>
    </row>
    <row r="721" spans="1:12" s="39" customFormat="1" ht="15.75">
      <c r="A721" s="471"/>
      <c r="F721" s="471"/>
      <c r="K721" s="201" t="s">
        <v>772</v>
      </c>
      <c r="L721" t="s">
        <v>3694</v>
      </c>
    </row>
    <row r="722" spans="1:12" s="39" customFormat="1" ht="15.75">
      <c r="A722" s="471"/>
      <c r="F722" s="471"/>
      <c r="K722" s="201" t="s">
        <v>770</v>
      </c>
      <c r="L722" t="s">
        <v>3781</v>
      </c>
    </row>
    <row r="723" spans="1:12" s="39" customFormat="1" ht="15.75">
      <c r="A723" s="471"/>
      <c r="F723" s="471"/>
      <c r="K723" s="201" t="s">
        <v>770</v>
      </c>
      <c r="L723" t="s">
        <v>3782</v>
      </c>
    </row>
    <row r="724" spans="1:12" s="39" customFormat="1" ht="15.75">
      <c r="A724" s="471"/>
      <c r="F724" s="471"/>
      <c r="K724" s="201" t="s">
        <v>771</v>
      </c>
      <c r="L724" t="s">
        <v>3786</v>
      </c>
    </row>
    <row r="725" spans="1:12" s="39" customFormat="1" ht="15.75">
      <c r="A725" s="471"/>
      <c r="F725" s="471"/>
      <c r="K725" s="471"/>
    </row>
    <row r="726" spans="1:12" s="39" customFormat="1" ht="15.75">
      <c r="A726" s="471"/>
      <c r="F726" s="471"/>
      <c r="K726" s="471"/>
    </row>
    <row r="727" spans="1:12" s="39" customFormat="1" ht="15.75">
      <c r="A727" s="471"/>
      <c r="F727" s="471"/>
      <c r="K727" s="471"/>
    </row>
    <row r="728" spans="1:12" s="39" customFormat="1" ht="15.75">
      <c r="A728" s="471"/>
      <c r="F728" s="471"/>
      <c r="K728" s="471"/>
    </row>
    <row r="729" spans="1:12" s="39" customFormat="1" ht="15.75">
      <c r="A729" s="471"/>
      <c r="F729" s="471"/>
      <c r="K729" s="471"/>
    </row>
    <row r="730" spans="1:12" s="39" customFormat="1" ht="15.75">
      <c r="A730" s="471"/>
      <c r="F730" s="471"/>
      <c r="K730" s="471"/>
    </row>
    <row r="731" spans="1:12" s="39" customFormat="1" ht="15.75">
      <c r="A731" s="471"/>
      <c r="F731" s="471"/>
      <c r="K731" s="471"/>
    </row>
    <row r="732" spans="1:12" s="39" customFormat="1" ht="15.75">
      <c r="A732" s="471"/>
      <c r="F732" s="471"/>
      <c r="K732" s="471"/>
    </row>
    <row r="733" spans="1:12" s="39" customFormat="1" ht="15.75">
      <c r="A733" s="471"/>
      <c r="F733" s="471"/>
      <c r="K733" s="471"/>
    </row>
    <row r="734" spans="1:12" s="39" customFormat="1" ht="15.75">
      <c r="A734" s="471"/>
      <c r="F734" s="471"/>
      <c r="K734" s="471"/>
    </row>
    <row r="735" spans="1:12" s="39" customFormat="1" ht="15.75">
      <c r="A735" s="471"/>
      <c r="F735" s="471"/>
      <c r="K735" s="471"/>
    </row>
    <row r="736" spans="1:12" s="39" customFormat="1" ht="15.75">
      <c r="A736" s="471"/>
      <c r="F736" s="471"/>
      <c r="K736" s="471"/>
    </row>
    <row r="737" spans="1:12" s="39" customFormat="1" ht="15.75">
      <c r="A737" s="471"/>
      <c r="F737" s="471"/>
      <c r="K737" s="471"/>
    </row>
    <row r="738" spans="1:12" s="39" customFormat="1" ht="15.75">
      <c r="A738" s="471"/>
      <c r="F738" s="471"/>
      <c r="K738" s="471"/>
    </row>
    <row r="739" spans="1:12" s="39" customFormat="1" ht="15.75">
      <c r="A739" s="471"/>
      <c r="F739" s="471"/>
      <c r="K739" s="471"/>
    </row>
    <row r="740" spans="1:12" s="39" customFormat="1" ht="15.75">
      <c r="A740" s="471"/>
      <c r="F740" s="471"/>
      <c r="K740" s="471"/>
    </row>
    <row r="741" spans="1:12" s="39" customFormat="1" ht="15.75">
      <c r="A741" s="121"/>
      <c r="L741" s="25"/>
    </row>
    <row r="742" spans="1:12" s="39" customFormat="1" ht="15.75">
      <c r="A742" s="121"/>
      <c r="L742" s="25"/>
    </row>
    <row r="743" spans="1:12" s="39" customFormat="1" ht="15.75">
      <c r="A743" s="121"/>
      <c r="L743" s="25"/>
    </row>
    <row r="744" spans="1:12" s="39" customFormat="1" ht="15.75">
      <c r="A744" s="121"/>
      <c r="L744" s="25"/>
    </row>
    <row r="745" spans="1:12" s="39" customFormat="1" ht="23.25">
      <c r="A745" s="120" t="s">
        <v>1900</v>
      </c>
      <c r="L745" s="25"/>
    </row>
    <row r="746" spans="1:12" s="39" customFormat="1" ht="15.75">
      <c r="A746" s="471" t="s">
        <v>3243</v>
      </c>
      <c r="F746" s="471" t="s">
        <v>3244</v>
      </c>
      <c r="K746" s="471" t="s">
        <v>3246</v>
      </c>
    </row>
    <row r="747" spans="1:12" s="39" customFormat="1" ht="15.75">
      <c r="A747" s="121"/>
      <c r="F747" s="201" t="s">
        <v>772</v>
      </c>
      <c r="G747" t="s">
        <v>3825</v>
      </c>
      <c r="K747" s="201" t="s">
        <v>770</v>
      </c>
      <c r="L747" t="s">
        <v>3248</v>
      </c>
    </row>
    <row r="748" spans="1:12" s="39" customFormat="1" ht="15.75">
      <c r="A748" s="121"/>
      <c r="K748" s="201" t="s">
        <v>772</v>
      </c>
      <c r="L748" t="s">
        <v>3264</v>
      </c>
    </row>
    <row r="749" spans="1:12" s="39" customFormat="1" ht="15.75">
      <c r="A749" s="121"/>
      <c r="K749" s="201" t="s">
        <v>771</v>
      </c>
      <c r="L749" t="s">
        <v>3286</v>
      </c>
    </row>
    <row r="750" spans="1:12" s="39" customFormat="1" ht="15.75">
      <c r="A750" s="121"/>
      <c r="K750" s="201" t="s">
        <v>772</v>
      </c>
      <c r="L750" t="s">
        <v>3292</v>
      </c>
    </row>
    <row r="751" spans="1:12" s="39" customFormat="1" ht="15.75">
      <c r="A751" s="121"/>
      <c r="K751" s="201" t="s">
        <v>772</v>
      </c>
      <c r="L751" t="s">
        <v>3530</v>
      </c>
    </row>
    <row r="752" spans="1:12" s="39" customFormat="1" ht="15.75">
      <c r="A752" s="121"/>
      <c r="K752" s="201" t="s">
        <v>771</v>
      </c>
      <c r="L752" t="s">
        <v>3626</v>
      </c>
    </row>
    <row r="753" spans="1:12" s="39" customFormat="1" ht="15.75">
      <c r="A753" s="121"/>
      <c r="K753" s="201" t="s">
        <v>772</v>
      </c>
      <c r="L753" t="s">
        <v>3885</v>
      </c>
    </row>
    <row r="754" spans="1:12" s="39" customFormat="1" ht="15.75">
      <c r="A754" s="121"/>
      <c r="K754" s="201" t="s">
        <v>770</v>
      </c>
      <c r="L754" t="s">
        <v>3890</v>
      </c>
    </row>
    <row r="755" spans="1:12" s="39" customFormat="1" ht="15.75">
      <c r="A755" s="121"/>
      <c r="K755" s="201"/>
      <c r="L755"/>
    </row>
    <row r="756" spans="1:12" s="39" customFormat="1" ht="15.75">
      <c r="A756" s="121"/>
      <c r="K756" s="201"/>
      <c r="L756"/>
    </row>
    <row r="757" spans="1:12" s="39" customFormat="1" ht="15.75">
      <c r="A757" s="121"/>
      <c r="K757" s="201"/>
      <c r="L757"/>
    </row>
    <row r="758" spans="1:12" s="39" customFormat="1" ht="15.75">
      <c r="A758" s="121"/>
      <c r="K758" s="201"/>
      <c r="L758"/>
    </row>
    <row r="759" spans="1:12" s="39" customFormat="1" ht="15.75">
      <c r="A759" s="121"/>
      <c r="K759" s="201"/>
      <c r="L759"/>
    </row>
    <row r="760" spans="1:12" s="39" customFormat="1" ht="15.75">
      <c r="A760" s="121"/>
      <c r="K760" s="201"/>
      <c r="L760"/>
    </row>
    <row r="761" spans="1:12" s="39" customFormat="1" ht="15.75">
      <c r="A761" s="121"/>
      <c r="K761" s="201"/>
      <c r="L761"/>
    </row>
    <row r="762" spans="1:12" s="39" customFormat="1" ht="15.75">
      <c r="A762" s="121"/>
      <c r="K762" s="201"/>
      <c r="L762"/>
    </row>
    <row r="763" spans="1:12" s="39" customFormat="1" ht="15.75">
      <c r="A763" s="121"/>
      <c r="K763" s="201"/>
      <c r="L763"/>
    </row>
    <row r="764" spans="1:12" s="39" customFormat="1" ht="15.75">
      <c r="A764" s="121"/>
      <c r="K764" s="201"/>
      <c r="L764"/>
    </row>
    <row r="765" spans="1:12" s="39" customFormat="1" ht="15.75">
      <c r="A765" s="121"/>
      <c r="K765" s="201"/>
      <c r="L765"/>
    </row>
    <row r="766" spans="1:12" s="39" customFormat="1" ht="15.75">
      <c r="A766" s="121"/>
      <c r="K766" s="201"/>
      <c r="L766"/>
    </row>
    <row r="767" spans="1:12" s="39" customFormat="1" ht="15.75">
      <c r="A767" s="121"/>
      <c r="K767" s="201"/>
      <c r="L767"/>
    </row>
    <row r="768" spans="1:12" s="39" customFormat="1" ht="15.75">
      <c r="A768" s="121"/>
      <c r="K768" s="201"/>
      <c r="L768"/>
    </row>
    <row r="769" spans="1:13" s="39" customFormat="1" ht="15.75">
      <c r="A769" s="121"/>
      <c r="K769" s="201"/>
      <c r="L769"/>
    </row>
    <row r="770" spans="1:13" s="39" customFormat="1" ht="15.75">
      <c r="A770" s="121"/>
      <c r="K770" s="201"/>
      <c r="L770"/>
    </row>
    <row r="771" spans="1:13" s="39" customFormat="1" ht="15.75">
      <c r="A771" s="121"/>
      <c r="L771" s="25"/>
    </row>
    <row r="772" spans="1:13" s="39" customFormat="1" ht="15.75">
      <c r="A772" s="121"/>
      <c r="L772" s="25"/>
    </row>
    <row r="773" spans="1:13" s="39" customFormat="1" ht="15.75">
      <c r="A773" s="121"/>
      <c r="L773" s="25"/>
    </row>
    <row r="774" spans="1:13" s="39" customFormat="1" ht="15.75">
      <c r="A774" s="121"/>
      <c r="L774" s="25"/>
    </row>
    <row r="775" spans="1:13" s="39" customFormat="1" ht="15">
      <c r="A775" s="40"/>
      <c r="L775" s="26"/>
    </row>
    <row r="776" spans="1:13" s="39" customFormat="1" ht="23.25">
      <c r="A776" s="120" t="s">
        <v>1561</v>
      </c>
      <c r="L776" s="21"/>
    </row>
    <row r="777" spans="1:13" s="39" customFormat="1" ht="15.75">
      <c r="A777" s="471" t="s">
        <v>3243</v>
      </c>
      <c r="F777" s="471" t="s">
        <v>3244</v>
      </c>
      <c r="K777" s="471" t="s">
        <v>3246</v>
      </c>
      <c r="M777" s="197"/>
    </row>
    <row r="778" spans="1:13" s="39" customFormat="1" ht="15.75">
      <c r="A778" s="201" t="s">
        <v>772</v>
      </c>
      <c r="B778" t="s">
        <v>3869</v>
      </c>
      <c r="F778" s="471"/>
      <c r="K778" s="201" t="s">
        <v>772</v>
      </c>
      <c r="L778" t="s">
        <v>3485</v>
      </c>
      <c r="M778" s="197"/>
    </row>
    <row r="779" spans="1:13" s="39" customFormat="1" ht="15.75">
      <c r="A779" s="471"/>
      <c r="F779" s="471"/>
      <c r="K779" s="201" t="s">
        <v>772</v>
      </c>
      <c r="L779" t="s">
        <v>3486</v>
      </c>
      <c r="M779" s="197"/>
    </row>
    <row r="780" spans="1:13" s="39" customFormat="1" ht="15.75">
      <c r="A780" s="471"/>
      <c r="F780" s="471"/>
      <c r="K780" s="201" t="s">
        <v>772</v>
      </c>
      <c r="L780" t="s">
        <v>3515</v>
      </c>
      <c r="M780" s="197"/>
    </row>
    <row r="781" spans="1:13" s="39" customFormat="1" ht="15.75">
      <c r="A781" s="471"/>
      <c r="F781" s="471"/>
      <c r="K781" s="201" t="s">
        <v>770</v>
      </c>
      <c r="L781" t="s">
        <v>3517</v>
      </c>
      <c r="M781" s="197"/>
    </row>
    <row r="782" spans="1:13" s="39" customFormat="1" ht="15.75">
      <c r="A782" s="471"/>
      <c r="F782" s="471"/>
      <c r="K782" s="201" t="s">
        <v>771</v>
      </c>
      <c r="L782" t="s">
        <v>3588</v>
      </c>
      <c r="M782" s="197"/>
    </row>
    <row r="783" spans="1:13" s="39" customFormat="1" ht="15.75">
      <c r="A783" s="471"/>
      <c r="F783" s="471"/>
      <c r="K783" s="201" t="s">
        <v>772</v>
      </c>
      <c r="L783" t="s">
        <v>3675</v>
      </c>
      <c r="M783" s="197"/>
    </row>
    <row r="784" spans="1:13" s="39" customFormat="1" ht="15.75">
      <c r="A784" s="471"/>
      <c r="F784" s="471"/>
      <c r="K784" s="201" t="s">
        <v>771</v>
      </c>
      <c r="L784" t="s">
        <v>3784</v>
      </c>
      <c r="M784" s="197"/>
    </row>
    <row r="785" spans="1:13" s="39" customFormat="1" ht="15.75">
      <c r="A785" s="471"/>
      <c r="F785" s="471"/>
      <c r="K785" s="201" t="s">
        <v>772</v>
      </c>
      <c r="L785" t="s">
        <v>3883</v>
      </c>
      <c r="M785" s="197"/>
    </row>
    <row r="786" spans="1:13" s="39" customFormat="1" ht="15.75">
      <c r="A786" s="471"/>
      <c r="F786" s="471"/>
      <c r="K786" s="201" t="s">
        <v>771</v>
      </c>
      <c r="L786" t="s">
        <v>3886</v>
      </c>
      <c r="M786" s="197"/>
    </row>
    <row r="787" spans="1:13" s="39" customFormat="1" ht="15.75">
      <c r="A787" s="471"/>
      <c r="F787" s="471"/>
      <c r="K787" s="471"/>
      <c r="M787" s="197"/>
    </row>
    <row r="788" spans="1:13" s="39" customFormat="1" ht="15.75">
      <c r="A788" s="471"/>
      <c r="F788" s="471"/>
      <c r="K788" s="471"/>
      <c r="M788" s="197"/>
    </row>
    <row r="789" spans="1:13" s="39" customFormat="1" ht="15.75">
      <c r="A789" s="471"/>
      <c r="F789" s="471"/>
      <c r="K789" s="471"/>
      <c r="M789" s="197"/>
    </row>
    <row r="790" spans="1:13" s="39" customFormat="1" ht="15.75">
      <c r="A790" s="471"/>
      <c r="F790" s="471"/>
      <c r="K790" s="471"/>
      <c r="M790" s="197"/>
    </row>
    <row r="791" spans="1:13" s="39" customFormat="1" ht="15.75">
      <c r="A791" s="471"/>
      <c r="F791" s="471"/>
      <c r="K791" s="471"/>
      <c r="M791" s="197"/>
    </row>
    <row r="792" spans="1:13" s="39" customFormat="1" ht="15.75">
      <c r="A792" s="471"/>
      <c r="F792" s="471"/>
      <c r="K792" s="471"/>
      <c r="M792" s="197"/>
    </row>
    <row r="793" spans="1:13" s="39" customFormat="1" ht="15.75">
      <c r="A793" s="471"/>
      <c r="F793" s="471"/>
      <c r="K793" s="471"/>
      <c r="M793" s="197"/>
    </row>
    <row r="794" spans="1:13" s="39" customFormat="1" ht="15.75">
      <c r="A794" s="471"/>
      <c r="F794" s="471"/>
      <c r="K794" s="471"/>
      <c r="M794" s="197"/>
    </row>
    <row r="795" spans="1:13" s="39" customFormat="1" ht="15.75">
      <c r="A795" s="471"/>
      <c r="F795" s="471"/>
      <c r="K795" s="471"/>
      <c r="M795" s="197"/>
    </row>
    <row r="796" spans="1:13" s="39" customFormat="1" ht="15.75">
      <c r="A796" s="471"/>
      <c r="F796" s="471"/>
      <c r="K796" s="471"/>
      <c r="M796" s="197"/>
    </row>
    <row r="797" spans="1:13" s="39" customFormat="1" ht="15.75">
      <c r="A797" s="471"/>
      <c r="F797" s="471"/>
      <c r="K797" s="471"/>
      <c r="M797" s="197"/>
    </row>
    <row r="798" spans="1:13" s="39" customFormat="1" ht="15.75">
      <c r="A798" s="471"/>
      <c r="F798" s="471"/>
      <c r="K798" s="471"/>
      <c r="M798" s="197"/>
    </row>
    <row r="799" spans="1:13" s="39" customFormat="1" ht="15.75">
      <c r="A799" s="471"/>
      <c r="F799" s="471"/>
      <c r="K799" s="471"/>
      <c r="M799" s="197"/>
    </row>
    <row r="800" spans="1:13" s="39" customFormat="1" ht="15.75">
      <c r="A800" s="471"/>
      <c r="F800" s="471"/>
      <c r="K800" s="471"/>
      <c r="M800" s="197"/>
    </row>
    <row r="801" spans="1:13" s="39" customFormat="1" ht="15.75">
      <c r="A801" s="471"/>
      <c r="F801" s="471"/>
      <c r="K801" s="471"/>
      <c r="M801" s="197"/>
    </row>
    <row r="802" spans="1:13" s="39" customFormat="1" ht="15.75">
      <c r="A802" s="121"/>
      <c r="L802" s="26"/>
      <c r="M802" s="197"/>
    </row>
    <row r="803" spans="1:13" s="39" customFormat="1" ht="15.75">
      <c r="A803" s="121"/>
      <c r="L803" s="26"/>
      <c r="M803" s="197"/>
    </row>
    <row r="804" spans="1:13" s="39" customFormat="1" ht="15.75">
      <c r="A804" s="121"/>
      <c r="L804" s="26"/>
      <c r="M804" s="197"/>
    </row>
    <row r="805" spans="1:13" s="39" customFormat="1" ht="15.75">
      <c r="A805" s="121"/>
      <c r="L805" s="26"/>
      <c r="M805" s="197"/>
    </row>
    <row r="806" spans="1:13" s="39" customFormat="1" ht="15.75">
      <c r="A806" s="121"/>
      <c r="L806" s="26"/>
      <c r="M806" s="197"/>
    </row>
    <row r="807" spans="1:13" s="39" customFormat="1" ht="23.25">
      <c r="A807" s="120" t="s">
        <v>685</v>
      </c>
      <c r="L807" s="229"/>
      <c r="M807" s="197"/>
    </row>
    <row r="808" spans="1:13" s="39" customFormat="1" ht="15.75">
      <c r="A808" s="471" t="s">
        <v>3243</v>
      </c>
      <c r="F808" s="471" t="s">
        <v>3244</v>
      </c>
      <c r="K808" s="471" t="s">
        <v>3246</v>
      </c>
    </row>
    <row r="809" spans="1:13" s="39" customFormat="1" ht="15.75">
      <c r="A809" s="201" t="s">
        <v>771</v>
      </c>
      <c r="B809" t="s">
        <v>2465</v>
      </c>
      <c r="K809" s="201" t="s">
        <v>771</v>
      </c>
      <c r="L809" t="s">
        <v>3266</v>
      </c>
    </row>
    <row r="810" spans="1:13" s="39" customFormat="1" ht="15.75">
      <c r="A810" s="201" t="s">
        <v>771</v>
      </c>
      <c r="B810" t="s">
        <v>3288</v>
      </c>
      <c r="K810" s="201" t="s">
        <v>770</v>
      </c>
      <c r="L810" t="s">
        <v>3458</v>
      </c>
    </row>
    <row r="811" spans="1:13" s="39" customFormat="1" ht="15.75">
      <c r="A811" s="201" t="s">
        <v>772</v>
      </c>
      <c r="B811" t="s">
        <v>3434</v>
      </c>
      <c r="K811" s="201" t="s">
        <v>772</v>
      </c>
      <c r="L811" t="s">
        <v>3518</v>
      </c>
    </row>
    <row r="812" spans="1:13" s="39" customFormat="1" ht="15.75">
      <c r="A812" s="201"/>
      <c r="B812"/>
      <c r="K812" s="201" t="s">
        <v>772</v>
      </c>
      <c r="L812" t="s">
        <v>3578</v>
      </c>
    </row>
    <row r="813" spans="1:13" s="39" customFormat="1" ht="15.75">
      <c r="A813" s="201"/>
      <c r="B813"/>
      <c r="K813" s="201" t="s">
        <v>770</v>
      </c>
      <c r="L813" t="s">
        <v>3600</v>
      </c>
    </row>
    <row r="814" spans="1:13" s="39" customFormat="1" ht="15.75">
      <c r="A814" s="201"/>
      <c r="B814"/>
      <c r="K814" s="201" t="s">
        <v>770</v>
      </c>
      <c r="L814" t="s">
        <v>3603</v>
      </c>
    </row>
    <row r="815" spans="1:13" s="39" customFormat="1" ht="15.75">
      <c r="A815" s="201"/>
      <c r="B815"/>
      <c r="K815" s="201" t="s">
        <v>772</v>
      </c>
      <c r="L815" t="s">
        <v>3632</v>
      </c>
    </row>
    <row r="816" spans="1:13" s="39" customFormat="1" ht="15.75">
      <c r="A816" s="201"/>
      <c r="B816"/>
      <c r="K816" s="201" t="s">
        <v>771</v>
      </c>
      <c r="L816" t="s">
        <v>3699</v>
      </c>
    </row>
    <row r="817" spans="1:12" s="39" customFormat="1" ht="15.75">
      <c r="A817" s="201"/>
      <c r="B817"/>
      <c r="K817" s="201" t="s">
        <v>770</v>
      </c>
      <c r="L817" t="s">
        <v>3752</v>
      </c>
    </row>
    <row r="818" spans="1:12" s="39" customFormat="1" ht="15.75">
      <c r="A818" s="201"/>
      <c r="B818"/>
      <c r="K818" s="201" t="s">
        <v>772</v>
      </c>
      <c r="L818" t="s">
        <v>3775</v>
      </c>
    </row>
    <row r="819" spans="1:12" s="39" customFormat="1" ht="15.75">
      <c r="A819" s="201"/>
      <c r="B819"/>
      <c r="L819" s="21"/>
    </row>
    <row r="820" spans="1:12" s="39" customFormat="1" ht="15.75">
      <c r="A820" s="201"/>
      <c r="B820"/>
      <c r="L820" s="21"/>
    </row>
    <row r="821" spans="1:12" s="39" customFormat="1" ht="15.75">
      <c r="A821" s="201"/>
      <c r="B821"/>
      <c r="L821" s="21"/>
    </row>
    <row r="822" spans="1:12" s="39" customFormat="1" ht="15.75">
      <c r="A822" s="201"/>
      <c r="B822"/>
      <c r="L822" s="21"/>
    </row>
    <row r="823" spans="1:12" s="39" customFormat="1" ht="15.75">
      <c r="A823" s="201"/>
      <c r="B823"/>
      <c r="L823" s="21"/>
    </row>
    <row r="824" spans="1:12" s="39" customFormat="1" ht="15.75">
      <c r="A824" s="201"/>
      <c r="B824"/>
      <c r="L824" s="21"/>
    </row>
    <row r="825" spans="1:12" s="39" customFormat="1" ht="15.75">
      <c r="A825" s="201"/>
      <c r="B825"/>
      <c r="L825" s="21"/>
    </row>
    <row r="826" spans="1:12" s="39" customFormat="1" ht="15.75">
      <c r="A826" s="201"/>
      <c r="B826"/>
      <c r="L826" s="21"/>
    </row>
    <row r="827" spans="1:12" s="39" customFormat="1" ht="15.75">
      <c r="A827" s="201"/>
      <c r="B827"/>
      <c r="L827" s="21"/>
    </row>
    <row r="828" spans="1:12" s="39" customFormat="1" ht="15.75">
      <c r="A828" s="201"/>
      <c r="B828"/>
      <c r="L828" s="21"/>
    </row>
    <row r="829" spans="1:12" s="39" customFormat="1" ht="15.75">
      <c r="A829" s="201"/>
      <c r="B829"/>
      <c r="L829" s="21"/>
    </row>
    <row r="830" spans="1:12" s="39" customFormat="1" ht="15.75">
      <c r="A830" s="201"/>
      <c r="B830"/>
      <c r="L830" s="21"/>
    </row>
    <row r="831" spans="1:12" s="39" customFormat="1" ht="15.75">
      <c r="A831" s="201"/>
      <c r="B831"/>
      <c r="L831" s="21"/>
    </row>
    <row r="832" spans="1:12" s="39" customFormat="1" ht="15.75">
      <c r="A832" s="201"/>
      <c r="B832"/>
      <c r="L832" s="21"/>
    </row>
    <row r="833" spans="1:12" s="39" customFormat="1" ht="15.75">
      <c r="A833" s="201"/>
      <c r="B833"/>
      <c r="L833" s="21"/>
    </row>
    <row r="834" spans="1:12" s="39" customFormat="1" ht="15.75">
      <c r="A834" s="121"/>
      <c r="L834" s="21"/>
    </row>
    <row r="835" spans="1:12" s="39" customFormat="1" ht="15.75">
      <c r="A835" s="121"/>
      <c r="L835" s="21"/>
    </row>
    <row r="836" spans="1:12" s="39" customFormat="1" ht="15.75">
      <c r="A836" s="121"/>
      <c r="L836" s="21"/>
    </row>
    <row r="837" spans="1:12" s="39" customFormat="1" ht="15.75">
      <c r="A837" s="121"/>
      <c r="L837" s="21"/>
    </row>
    <row r="838" spans="1:12" s="39" customFormat="1" ht="23.25">
      <c r="A838" s="120" t="s">
        <v>1891</v>
      </c>
      <c r="L838" s="21"/>
    </row>
    <row r="839" spans="1:12" s="39" customFormat="1" ht="15.75">
      <c r="A839" s="471" t="s">
        <v>3243</v>
      </c>
      <c r="F839" s="471" t="s">
        <v>3244</v>
      </c>
      <c r="K839" s="471" t="s">
        <v>3246</v>
      </c>
    </row>
    <row r="840" spans="1:12" s="39" customFormat="1" ht="15.75">
      <c r="A840" s="201" t="s">
        <v>772</v>
      </c>
      <c r="B840" t="s">
        <v>3253</v>
      </c>
      <c r="F840" s="201" t="s">
        <v>772</v>
      </c>
      <c r="G840" t="s">
        <v>2467</v>
      </c>
      <c r="K840" s="201" t="s">
        <v>771</v>
      </c>
      <c r="L840" t="s">
        <v>3280</v>
      </c>
    </row>
    <row r="841" spans="1:12" s="39" customFormat="1" ht="15.75">
      <c r="A841" s="201" t="s">
        <v>772</v>
      </c>
      <c r="B841" t="s">
        <v>3340</v>
      </c>
      <c r="F841" s="201" t="s">
        <v>770</v>
      </c>
      <c r="G841" t="s">
        <v>3493</v>
      </c>
      <c r="K841" s="201" t="s">
        <v>772</v>
      </c>
      <c r="L841" t="s">
        <v>3313</v>
      </c>
    </row>
    <row r="842" spans="1:12" s="39" customFormat="1" ht="15.75">
      <c r="A842" s="201" t="s">
        <v>771</v>
      </c>
      <c r="B842" t="s">
        <v>3397</v>
      </c>
      <c r="K842" s="201" t="s">
        <v>770</v>
      </c>
      <c r="L842" t="s">
        <v>3462</v>
      </c>
    </row>
    <row r="843" spans="1:12" s="39" customFormat="1" ht="15.75">
      <c r="A843" s="201" t="s">
        <v>771</v>
      </c>
      <c r="B843" t="s">
        <v>3666</v>
      </c>
      <c r="K843" s="201" t="s">
        <v>770</v>
      </c>
      <c r="L843" t="s">
        <v>3492</v>
      </c>
    </row>
    <row r="844" spans="1:12" s="39" customFormat="1" ht="15.75">
      <c r="A844" s="201" t="s">
        <v>771</v>
      </c>
      <c r="B844" t="s">
        <v>3737</v>
      </c>
      <c r="K844" s="201" t="s">
        <v>772</v>
      </c>
      <c r="L844" t="s">
        <v>3566</v>
      </c>
    </row>
    <row r="845" spans="1:12" s="39" customFormat="1" ht="15.75">
      <c r="A845" s="201" t="s">
        <v>770</v>
      </c>
      <c r="B845" t="s">
        <v>3768</v>
      </c>
      <c r="K845" s="201" t="s">
        <v>771</v>
      </c>
      <c r="L845" t="s">
        <v>3671</v>
      </c>
    </row>
    <row r="846" spans="1:12" s="39" customFormat="1" ht="15.75">
      <c r="A846" s="201" t="s">
        <v>770</v>
      </c>
      <c r="B846" t="s">
        <v>3789</v>
      </c>
      <c r="K846" s="201" t="s">
        <v>771</v>
      </c>
      <c r="L846" t="s">
        <v>3672</v>
      </c>
    </row>
    <row r="847" spans="1:12" s="39" customFormat="1" ht="15.75">
      <c r="A847" s="201"/>
      <c r="B847"/>
      <c r="K847" s="201" t="s">
        <v>770</v>
      </c>
      <c r="L847" t="s">
        <v>3676</v>
      </c>
    </row>
    <row r="848" spans="1:12" s="39" customFormat="1" ht="15.75">
      <c r="A848" s="201"/>
      <c r="B848"/>
      <c r="K848" s="201" t="s">
        <v>770</v>
      </c>
      <c r="L848" t="s">
        <v>3709</v>
      </c>
    </row>
    <row r="849" spans="1:12" s="39" customFormat="1" ht="15.75">
      <c r="A849" s="201"/>
      <c r="B849"/>
      <c r="K849" s="201" t="s">
        <v>771</v>
      </c>
      <c r="L849" t="s">
        <v>3714</v>
      </c>
    </row>
    <row r="850" spans="1:12" s="39" customFormat="1" ht="15.75">
      <c r="A850" s="201"/>
      <c r="B850"/>
      <c r="L850" s="21"/>
    </row>
    <row r="851" spans="1:12" s="39" customFormat="1" ht="15.75">
      <c r="A851" s="201"/>
      <c r="B851"/>
      <c r="L851" s="21"/>
    </row>
    <row r="852" spans="1:12" s="39" customFormat="1" ht="15.75">
      <c r="A852" s="201"/>
      <c r="B852"/>
      <c r="L852" s="21"/>
    </row>
    <row r="853" spans="1:12" s="39" customFormat="1" ht="15.75">
      <c r="A853" s="201"/>
      <c r="B853"/>
      <c r="L853" s="21"/>
    </row>
    <row r="854" spans="1:12" s="39" customFormat="1" ht="15.75">
      <c r="A854" s="201"/>
      <c r="B854"/>
      <c r="L854" s="21"/>
    </row>
    <row r="855" spans="1:12" s="39" customFormat="1" ht="15.75">
      <c r="A855" s="201"/>
      <c r="B855"/>
      <c r="L855" s="21"/>
    </row>
    <row r="856" spans="1:12" s="39" customFormat="1" ht="15.75">
      <c r="A856" s="201"/>
      <c r="B856"/>
      <c r="L856" s="21"/>
    </row>
    <row r="857" spans="1:12" s="39" customFormat="1" ht="15.75">
      <c r="A857" s="201"/>
      <c r="B857"/>
      <c r="L857" s="21"/>
    </row>
    <row r="858" spans="1:12" s="39" customFormat="1" ht="15.75">
      <c r="A858" s="201"/>
      <c r="B858"/>
      <c r="L858" s="21"/>
    </row>
    <row r="859" spans="1:12" s="39" customFormat="1" ht="15.75">
      <c r="A859" s="121"/>
      <c r="L859" s="21"/>
    </row>
    <row r="860" spans="1:12" s="39" customFormat="1" ht="15.75">
      <c r="A860" s="121"/>
      <c r="L860" s="21"/>
    </row>
    <row r="861" spans="1:12" s="39" customFormat="1" ht="15.75">
      <c r="A861" s="121"/>
      <c r="L861" s="21"/>
    </row>
    <row r="862" spans="1:12" s="39" customFormat="1" ht="15.75">
      <c r="A862" s="121"/>
      <c r="L862" s="21"/>
    </row>
    <row r="863" spans="1:12" s="39" customFormat="1" ht="15.75">
      <c r="A863" s="121"/>
      <c r="L863" s="21"/>
    </row>
    <row r="864" spans="1:12" s="39" customFormat="1" ht="15.75">
      <c r="A864" s="121"/>
      <c r="L864" s="21"/>
    </row>
    <row r="865" spans="1:12" s="39" customFormat="1" ht="15.75">
      <c r="A865" s="121"/>
      <c r="L865" s="21"/>
    </row>
    <row r="866" spans="1:12" s="39" customFormat="1" ht="15.75">
      <c r="A866" s="121"/>
      <c r="L866" s="21"/>
    </row>
    <row r="867" spans="1:12" s="39" customFormat="1" ht="15.75">
      <c r="A867" s="121"/>
      <c r="L867" s="21"/>
    </row>
    <row r="868" spans="1:12" s="39" customFormat="1" ht="15.75">
      <c r="A868" s="121"/>
      <c r="L868" s="21"/>
    </row>
    <row r="869" spans="1:12" s="39" customFormat="1" ht="23.25">
      <c r="A869" s="120" t="s">
        <v>2554</v>
      </c>
    </row>
    <row r="870" spans="1:12" s="39" customFormat="1" ht="15.75">
      <c r="A870" s="471" t="s">
        <v>3243</v>
      </c>
      <c r="F870" s="471" t="s">
        <v>3244</v>
      </c>
      <c r="K870" s="471" t="s">
        <v>3246</v>
      </c>
    </row>
    <row r="871" spans="1:12" s="39" customFormat="1" ht="15.75">
      <c r="A871" s="201" t="s">
        <v>772</v>
      </c>
      <c r="B871" t="s">
        <v>3253</v>
      </c>
      <c r="F871" s="201" t="s">
        <v>772</v>
      </c>
      <c r="G871" t="s">
        <v>2466</v>
      </c>
      <c r="K871" s="201" t="s">
        <v>772</v>
      </c>
      <c r="L871" t="s">
        <v>3267</v>
      </c>
    </row>
    <row r="872" spans="1:12" s="39" customFormat="1" ht="15.75">
      <c r="A872" s="201" t="s">
        <v>771</v>
      </c>
      <c r="B872" t="s">
        <v>3362</v>
      </c>
      <c r="F872" s="201" t="s">
        <v>771</v>
      </c>
      <c r="G872" t="s">
        <v>3896</v>
      </c>
      <c r="K872" s="201" t="s">
        <v>772</v>
      </c>
      <c r="L872" t="s">
        <v>3274</v>
      </c>
    </row>
    <row r="873" spans="1:12" s="39" customFormat="1" ht="15.75">
      <c r="A873" s="201" t="s">
        <v>772</v>
      </c>
      <c r="B873" t="s">
        <v>3653</v>
      </c>
      <c r="K873" s="201" t="s">
        <v>772</v>
      </c>
      <c r="L873" t="s">
        <v>3391</v>
      </c>
    </row>
    <row r="874" spans="1:12" s="39" customFormat="1" ht="15.75">
      <c r="A874" s="201" t="s">
        <v>771</v>
      </c>
      <c r="B874" t="s">
        <v>3743</v>
      </c>
      <c r="K874" s="201" t="s">
        <v>770</v>
      </c>
      <c r="L874" t="s">
        <v>3425</v>
      </c>
    </row>
    <row r="875" spans="1:12" s="39" customFormat="1" ht="15.75">
      <c r="A875" s="201"/>
      <c r="B875"/>
      <c r="K875" s="201" t="s">
        <v>771</v>
      </c>
      <c r="L875" t="s">
        <v>3587</v>
      </c>
    </row>
    <row r="876" spans="1:12" s="39" customFormat="1" ht="15.75">
      <c r="A876" s="201"/>
      <c r="B876"/>
      <c r="K876" s="201" t="s">
        <v>772</v>
      </c>
      <c r="L876" t="s">
        <v>3882</v>
      </c>
    </row>
    <row r="877" spans="1:12" s="39" customFormat="1" ht="15.75">
      <c r="A877" s="201"/>
      <c r="B877"/>
      <c r="L877" s="21"/>
    </row>
    <row r="878" spans="1:12" s="39" customFormat="1" ht="15.75">
      <c r="A878" s="201"/>
      <c r="B878"/>
      <c r="L878" s="21"/>
    </row>
    <row r="879" spans="1:12" s="39" customFormat="1" ht="15.75">
      <c r="A879" s="201"/>
      <c r="B879"/>
      <c r="L879" s="21"/>
    </row>
    <row r="880" spans="1:12" s="39" customFormat="1" ht="15.75">
      <c r="A880" s="201"/>
      <c r="B880"/>
      <c r="L880" s="21"/>
    </row>
    <row r="881" spans="1:12" s="39" customFormat="1" ht="15.75">
      <c r="A881" s="201"/>
      <c r="B881"/>
      <c r="L881" s="21"/>
    </row>
    <row r="882" spans="1:12" s="39" customFormat="1" ht="15.75">
      <c r="A882" s="201"/>
      <c r="B882"/>
      <c r="L882" s="21"/>
    </row>
    <row r="883" spans="1:12" s="39" customFormat="1" ht="15.75">
      <c r="A883" s="201"/>
      <c r="B883"/>
      <c r="L883" s="21"/>
    </row>
    <row r="884" spans="1:12" s="39" customFormat="1" ht="15.75">
      <c r="A884" s="201"/>
      <c r="B884"/>
      <c r="L884" s="21"/>
    </row>
    <row r="885" spans="1:12" s="39" customFormat="1" ht="15.75">
      <c r="A885" s="201"/>
      <c r="B885"/>
      <c r="L885" s="21"/>
    </row>
    <row r="886" spans="1:12" s="39" customFormat="1" ht="15.75">
      <c r="A886" s="201"/>
      <c r="B886"/>
      <c r="L886" s="21"/>
    </row>
    <row r="887" spans="1:12" s="39" customFormat="1" ht="15.75">
      <c r="A887" s="201"/>
      <c r="B887"/>
      <c r="L887" s="21"/>
    </row>
    <row r="888" spans="1:12" s="39" customFormat="1" ht="15.75">
      <c r="A888" s="201"/>
      <c r="B888"/>
      <c r="L888" s="21"/>
    </row>
    <row r="889" spans="1:12" s="39" customFormat="1" ht="15.75">
      <c r="A889" s="201"/>
      <c r="B889"/>
      <c r="L889" s="21"/>
    </row>
    <row r="890" spans="1:12" s="39" customFormat="1" ht="15.75">
      <c r="A890" s="121"/>
      <c r="L890" s="21"/>
    </row>
    <row r="891" spans="1:12" s="39" customFormat="1" ht="15.75">
      <c r="A891" s="121"/>
      <c r="L891" s="21"/>
    </row>
    <row r="892" spans="1:12" s="39" customFormat="1" ht="15.75">
      <c r="A892" s="121"/>
      <c r="L892" s="21"/>
    </row>
    <row r="893" spans="1:12" s="39" customFormat="1" ht="15.75">
      <c r="A893" s="121"/>
      <c r="L893" s="21"/>
    </row>
    <row r="894" spans="1:12" s="39" customFormat="1" ht="15.75">
      <c r="A894" s="121"/>
      <c r="L894" s="21"/>
    </row>
    <row r="895" spans="1:12" s="39" customFormat="1" ht="15.75">
      <c r="A895" s="121"/>
      <c r="L895" s="21"/>
    </row>
    <row r="896" spans="1:12" s="39" customFormat="1" ht="15.75">
      <c r="A896" s="121"/>
      <c r="L896" s="21"/>
    </row>
    <row r="897" spans="1:12" s="39" customFormat="1" ht="15.75">
      <c r="A897" s="121"/>
      <c r="L897" s="21"/>
    </row>
    <row r="898" spans="1:12" s="39" customFormat="1" ht="15.75">
      <c r="A898" s="121"/>
      <c r="L898" s="21"/>
    </row>
    <row r="899" spans="1:12" s="39" customFormat="1" ht="15.75">
      <c r="A899" s="121"/>
    </row>
    <row r="900" spans="1:12" s="39" customFormat="1" ht="23.25">
      <c r="A900" s="120" t="s">
        <v>740</v>
      </c>
    </row>
    <row r="901" spans="1:12" s="39" customFormat="1" ht="15.75">
      <c r="A901" s="471" t="s">
        <v>3243</v>
      </c>
      <c r="F901" s="471" t="s">
        <v>3244</v>
      </c>
      <c r="K901" s="471" t="s">
        <v>3246</v>
      </c>
    </row>
    <row r="902" spans="1:12" s="39" customFormat="1" ht="15.75">
      <c r="A902" s="201" t="s">
        <v>770</v>
      </c>
      <c r="B902" t="s">
        <v>3256</v>
      </c>
      <c r="F902" s="201" t="s">
        <v>771</v>
      </c>
      <c r="G902" t="s">
        <v>3252</v>
      </c>
      <c r="K902" s="201" t="s">
        <v>770</v>
      </c>
      <c r="L902" t="s">
        <v>3251</v>
      </c>
    </row>
    <row r="903" spans="1:12" s="39" customFormat="1" ht="15.75">
      <c r="A903" s="201" t="s">
        <v>771</v>
      </c>
      <c r="B903" t="s">
        <v>3795</v>
      </c>
      <c r="F903" s="201" t="s">
        <v>771</v>
      </c>
      <c r="G903" t="s">
        <v>3708</v>
      </c>
      <c r="K903" s="201" t="s">
        <v>771</v>
      </c>
      <c r="L903" t="s">
        <v>3282</v>
      </c>
    </row>
    <row r="904" spans="1:12" s="39" customFormat="1" ht="15.75">
      <c r="A904" s="201"/>
      <c r="B904"/>
      <c r="F904" s="201" t="s">
        <v>772</v>
      </c>
      <c r="G904" t="s">
        <v>3765</v>
      </c>
      <c r="K904" s="201" t="s">
        <v>770</v>
      </c>
      <c r="L904" t="s">
        <v>3424</v>
      </c>
    </row>
    <row r="905" spans="1:12" s="39" customFormat="1" ht="15.75">
      <c r="A905" s="201"/>
      <c r="B905"/>
      <c r="F905" s="201" t="s">
        <v>772</v>
      </c>
      <c r="G905" t="s">
        <v>3907</v>
      </c>
      <c r="K905" s="201" t="s">
        <v>772</v>
      </c>
      <c r="L905" t="s">
        <v>3426</v>
      </c>
    </row>
    <row r="906" spans="1:12" s="39" customFormat="1" ht="15.75">
      <c r="A906" s="201"/>
      <c r="B906"/>
      <c r="F906" s="201"/>
      <c r="G906"/>
      <c r="K906" s="201" t="s">
        <v>771</v>
      </c>
      <c r="L906" t="s">
        <v>3459</v>
      </c>
    </row>
    <row r="907" spans="1:12" s="39" customFormat="1" ht="15.75">
      <c r="A907" s="201"/>
      <c r="B907"/>
      <c r="F907" s="201"/>
      <c r="G907"/>
      <c r="K907" s="201" t="s">
        <v>771</v>
      </c>
      <c r="L907" t="s">
        <v>3597</v>
      </c>
    </row>
    <row r="908" spans="1:12" s="39" customFormat="1" ht="15.75">
      <c r="A908" s="201"/>
      <c r="B908"/>
      <c r="F908" s="201"/>
      <c r="G908"/>
      <c r="K908" s="201" t="s">
        <v>770</v>
      </c>
      <c r="L908" t="s">
        <v>3602</v>
      </c>
    </row>
    <row r="909" spans="1:12" s="39" customFormat="1" ht="15.75">
      <c r="A909" s="201"/>
      <c r="B909"/>
      <c r="F909" s="201"/>
      <c r="G909"/>
      <c r="K909" s="201" t="s">
        <v>772</v>
      </c>
      <c r="L909" t="s">
        <v>3619</v>
      </c>
    </row>
    <row r="910" spans="1:12" s="39" customFormat="1" ht="15.75">
      <c r="A910" s="201"/>
      <c r="B910"/>
      <c r="F910" s="201"/>
      <c r="G910"/>
      <c r="K910" s="201" t="s">
        <v>771</v>
      </c>
      <c r="L910" t="s">
        <v>3655</v>
      </c>
    </row>
    <row r="911" spans="1:12" s="39" customFormat="1" ht="15.75">
      <c r="A911" s="201"/>
      <c r="B911"/>
      <c r="F911" s="201"/>
      <c r="G911"/>
      <c r="K911" s="201" t="s">
        <v>771</v>
      </c>
      <c r="L911" t="s">
        <v>3764</v>
      </c>
    </row>
    <row r="912" spans="1:12" s="39" customFormat="1" ht="15.75">
      <c r="A912" s="201"/>
      <c r="B912"/>
      <c r="F912" s="201"/>
      <c r="G912"/>
      <c r="K912" s="201"/>
      <c r="L912"/>
    </row>
    <row r="913" spans="1:12" s="39" customFormat="1" ht="15.75">
      <c r="A913" s="201"/>
      <c r="B913"/>
      <c r="F913" s="201"/>
      <c r="G913"/>
      <c r="K913" s="201"/>
      <c r="L913"/>
    </row>
    <row r="914" spans="1:12" s="39" customFormat="1" ht="15.75">
      <c r="A914" s="201"/>
      <c r="B914"/>
      <c r="F914" s="201"/>
      <c r="G914"/>
      <c r="K914" s="201"/>
      <c r="L914"/>
    </row>
    <row r="915" spans="1:12" s="39" customFormat="1" ht="15.75">
      <c r="A915" s="201"/>
      <c r="B915"/>
      <c r="F915" s="201"/>
      <c r="G915"/>
      <c r="K915" s="201"/>
      <c r="L915"/>
    </row>
    <row r="916" spans="1:12" s="39" customFormat="1" ht="15.75">
      <c r="A916" s="201"/>
      <c r="B916"/>
      <c r="F916" s="201"/>
      <c r="G916"/>
      <c r="K916" s="201"/>
      <c r="L916"/>
    </row>
    <row r="917" spans="1:12" s="39" customFormat="1" ht="15.75">
      <c r="A917" s="201"/>
      <c r="B917"/>
      <c r="F917" s="201"/>
      <c r="G917"/>
      <c r="K917" s="201"/>
      <c r="L917"/>
    </row>
    <row r="918" spans="1:12" s="39" customFormat="1" ht="15.75">
      <c r="A918" s="201"/>
      <c r="B918"/>
      <c r="F918" s="201"/>
      <c r="G918"/>
      <c r="K918" s="201"/>
      <c r="L918"/>
    </row>
    <row r="919" spans="1:12" s="39" customFormat="1" ht="15.75">
      <c r="A919" s="201"/>
      <c r="B919"/>
      <c r="F919" s="201"/>
      <c r="G919"/>
      <c r="K919" s="201"/>
      <c r="L919"/>
    </row>
    <row r="920" spans="1:12" s="39" customFormat="1" ht="15.75">
      <c r="A920" s="201"/>
      <c r="B920"/>
      <c r="F920" s="201"/>
      <c r="G920"/>
      <c r="K920" s="201"/>
      <c r="L920"/>
    </row>
    <row r="921" spans="1:12" s="39" customFormat="1" ht="15.75">
      <c r="A921" s="201"/>
      <c r="B921"/>
      <c r="F921" s="201"/>
      <c r="G921"/>
      <c r="K921" s="201"/>
      <c r="L921"/>
    </row>
    <row r="922" spans="1:12" s="39" customFormat="1" ht="15.75">
      <c r="A922" s="201"/>
      <c r="B922"/>
      <c r="F922" s="201"/>
      <c r="G922"/>
      <c r="K922" s="201"/>
      <c r="L922"/>
    </row>
    <row r="923" spans="1:12" s="39" customFormat="1" ht="15.75">
      <c r="A923" s="121"/>
    </row>
    <row r="924" spans="1:12" s="39" customFormat="1" ht="15.75">
      <c r="A924" s="121"/>
    </row>
    <row r="925" spans="1:12" s="39" customFormat="1" ht="15.75">
      <c r="A925" s="121"/>
    </row>
    <row r="926" spans="1:12" s="39" customFormat="1" ht="15.75">
      <c r="A926" s="121"/>
    </row>
    <row r="927" spans="1:12" s="39" customFormat="1" ht="15.75">
      <c r="A927" s="121"/>
    </row>
    <row r="928" spans="1:12" s="39" customFormat="1" ht="15.75">
      <c r="A928" s="121"/>
    </row>
    <row r="929" spans="1:12" s="39" customFormat="1" ht="15.75">
      <c r="A929" s="121"/>
    </row>
    <row r="930" spans="1:12" s="39" customFormat="1" ht="15.75">
      <c r="A930" s="121"/>
    </row>
    <row r="931" spans="1:12" s="39" customFormat="1" ht="23.25">
      <c r="A931" s="120" t="s">
        <v>13</v>
      </c>
    </row>
    <row r="932" spans="1:12" s="39" customFormat="1" ht="15.75">
      <c r="A932" s="471" t="s">
        <v>3243</v>
      </c>
      <c r="F932" s="471" t="s">
        <v>3244</v>
      </c>
      <c r="K932" s="471" t="s">
        <v>3246</v>
      </c>
    </row>
    <row r="933" spans="1:12" s="39" customFormat="1" ht="15.75">
      <c r="A933" s="201" t="s">
        <v>772</v>
      </c>
      <c r="B933" t="s">
        <v>2463</v>
      </c>
      <c r="K933" s="201" t="s">
        <v>772</v>
      </c>
      <c r="L933" t="s">
        <v>3371</v>
      </c>
    </row>
    <row r="934" spans="1:12" s="39" customFormat="1" ht="15.75">
      <c r="A934" s="201" t="s">
        <v>770</v>
      </c>
      <c r="B934" t="s">
        <v>3344</v>
      </c>
      <c r="K934" s="201" t="s">
        <v>771</v>
      </c>
      <c r="L934" t="s">
        <v>3436</v>
      </c>
    </row>
    <row r="935" spans="1:12" s="39" customFormat="1" ht="15.75">
      <c r="A935" s="201" t="s">
        <v>771</v>
      </c>
      <c r="B935" t="s">
        <v>3769</v>
      </c>
      <c r="K935" s="201" t="s">
        <v>771</v>
      </c>
      <c r="L935" t="s">
        <v>3659</v>
      </c>
    </row>
    <row r="936" spans="1:12" s="39" customFormat="1" ht="15.75">
      <c r="A936" s="201" t="s">
        <v>771</v>
      </c>
      <c r="B936" t="s">
        <v>3807</v>
      </c>
      <c r="K936" s="201" t="s">
        <v>770</v>
      </c>
      <c r="L936" t="s">
        <v>3885</v>
      </c>
    </row>
    <row r="937" spans="1:12" s="39" customFormat="1" ht="15.75">
      <c r="A937" s="201"/>
      <c r="B937"/>
      <c r="K937" s="201" t="s">
        <v>771</v>
      </c>
      <c r="L937" t="s">
        <v>3890</v>
      </c>
    </row>
    <row r="938" spans="1:12" s="39" customFormat="1" ht="15.75">
      <c r="A938" s="201"/>
      <c r="B938"/>
    </row>
    <row r="939" spans="1:12" s="39" customFormat="1" ht="15.75">
      <c r="A939" s="201"/>
      <c r="B939"/>
    </row>
    <row r="940" spans="1:12" s="39" customFormat="1" ht="15.75">
      <c r="A940" s="201"/>
      <c r="B940"/>
    </row>
    <row r="941" spans="1:12" s="39" customFormat="1" ht="15.75">
      <c r="A941" s="201"/>
      <c r="B941"/>
    </row>
    <row r="942" spans="1:12" s="39" customFormat="1" ht="15.75">
      <c r="A942" s="201"/>
      <c r="B942"/>
    </row>
    <row r="943" spans="1:12" s="39" customFormat="1" ht="15.75">
      <c r="A943" s="201"/>
      <c r="B943"/>
    </row>
    <row r="944" spans="1:12" s="39" customFormat="1" ht="15.75">
      <c r="A944" s="201"/>
      <c r="B944"/>
    </row>
    <row r="945" spans="1:2" s="39" customFormat="1" ht="15.75">
      <c r="A945" s="201"/>
      <c r="B945"/>
    </row>
    <row r="946" spans="1:2" s="39" customFormat="1" ht="15.75">
      <c r="A946" s="201"/>
      <c r="B946"/>
    </row>
    <row r="947" spans="1:2" s="39" customFormat="1" ht="15.75">
      <c r="A947" s="201"/>
      <c r="B947"/>
    </row>
    <row r="948" spans="1:2" s="39" customFormat="1" ht="15.75">
      <c r="A948" s="201"/>
      <c r="B948"/>
    </row>
    <row r="949" spans="1:2" s="39" customFormat="1" ht="15.75">
      <c r="A949" s="201"/>
      <c r="B949"/>
    </row>
    <row r="950" spans="1:2" s="39" customFormat="1" ht="15.75">
      <c r="A950" s="201"/>
      <c r="B950"/>
    </row>
    <row r="951" spans="1:2" s="39" customFormat="1" ht="15.75">
      <c r="A951" s="201"/>
      <c r="B951"/>
    </row>
    <row r="952" spans="1:2" s="39" customFormat="1" ht="15.75">
      <c r="A952" s="201"/>
      <c r="B952"/>
    </row>
    <row r="953" spans="1:2" s="39" customFormat="1" ht="15.75">
      <c r="A953" s="201"/>
      <c r="B953"/>
    </row>
    <row r="954" spans="1:2" s="39" customFormat="1" ht="15.75">
      <c r="A954" s="201"/>
      <c r="B954"/>
    </row>
    <row r="955" spans="1:2" s="39" customFormat="1" ht="15.75">
      <c r="A955" s="201"/>
      <c r="B955"/>
    </row>
    <row r="956" spans="1:2" s="39" customFormat="1" ht="15.75">
      <c r="A956" s="201"/>
      <c r="B956"/>
    </row>
    <row r="957" spans="1:2" s="39" customFormat="1" ht="15.75">
      <c r="A957" s="121"/>
    </row>
    <row r="958" spans="1:2" s="39" customFormat="1" ht="15.75">
      <c r="A958" s="121"/>
    </row>
    <row r="959" spans="1:2" s="39" customFormat="1" ht="15.75">
      <c r="A959" s="121"/>
    </row>
    <row r="960" spans="1:2" s="39" customFormat="1" ht="15.75">
      <c r="A960" s="121"/>
    </row>
    <row r="961" spans="1:12" s="39" customFormat="1" ht="15.75">
      <c r="A961" s="121"/>
    </row>
    <row r="962" spans="1:12" s="39" customFormat="1" ht="23.25">
      <c r="A962" s="120" t="s">
        <v>691</v>
      </c>
    </row>
    <row r="963" spans="1:12" s="39" customFormat="1" ht="15.75">
      <c r="A963" s="471" t="s">
        <v>3243</v>
      </c>
      <c r="F963" s="471" t="s">
        <v>3244</v>
      </c>
      <c r="K963" s="471" t="s">
        <v>3246</v>
      </c>
    </row>
    <row r="964" spans="1:12" s="39" customFormat="1" ht="15.75">
      <c r="A964" s="201" t="s">
        <v>772</v>
      </c>
      <c r="B964" t="s">
        <v>3652</v>
      </c>
      <c r="F964" s="201" t="s">
        <v>771</v>
      </c>
      <c r="G964" t="s">
        <v>3322</v>
      </c>
      <c r="K964" s="201" t="s">
        <v>770</v>
      </c>
      <c r="L964" t="s">
        <v>3357</v>
      </c>
    </row>
    <row r="965" spans="1:12" s="39" customFormat="1" ht="15.75">
      <c r="A965" s="471"/>
      <c r="F965" s="201" t="s">
        <v>771</v>
      </c>
      <c r="G965" t="s">
        <v>3895</v>
      </c>
      <c r="K965" s="201" t="s">
        <v>771</v>
      </c>
      <c r="L965" t="s">
        <v>3374</v>
      </c>
    </row>
    <row r="966" spans="1:12" s="39" customFormat="1" ht="15.75">
      <c r="A966" s="471"/>
      <c r="F966" s="471"/>
      <c r="K966" s="201" t="s">
        <v>772</v>
      </c>
      <c r="L966" t="s">
        <v>3377</v>
      </c>
    </row>
    <row r="967" spans="1:12" s="39" customFormat="1" ht="15.75">
      <c r="A967" s="471"/>
      <c r="F967" s="471"/>
      <c r="K967" s="201" t="s">
        <v>771</v>
      </c>
      <c r="L967" t="s">
        <v>3378</v>
      </c>
    </row>
    <row r="968" spans="1:12" s="39" customFormat="1" ht="15.75">
      <c r="A968" s="471"/>
      <c r="F968" s="471"/>
      <c r="K968" s="201" t="s">
        <v>771</v>
      </c>
      <c r="L968" t="s">
        <v>3437</v>
      </c>
    </row>
    <row r="969" spans="1:12" s="39" customFormat="1" ht="15.75">
      <c r="A969" s="471"/>
      <c r="F969" s="471"/>
      <c r="K969" s="201" t="s">
        <v>771</v>
      </c>
      <c r="L969" t="s">
        <v>3457</v>
      </c>
    </row>
    <row r="970" spans="1:12" s="39" customFormat="1" ht="15.75">
      <c r="A970" s="471"/>
      <c r="F970" s="471"/>
      <c r="K970" s="201" t="s">
        <v>771</v>
      </c>
      <c r="L970" t="s">
        <v>3688</v>
      </c>
    </row>
    <row r="971" spans="1:12" s="39" customFormat="1" ht="15.75">
      <c r="A971" s="471"/>
      <c r="F971" s="471"/>
      <c r="K971" s="201" t="s">
        <v>770</v>
      </c>
      <c r="L971" t="s">
        <v>3691</v>
      </c>
    </row>
    <row r="972" spans="1:12" s="39" customFormat="1" ht="15.75">
      <c r="A972" s="471"/>
      <c r="F972" s="471"/>
      <c r="K972" s="201" t="s">
        <v>771</v>
      </c>
      <c r="L972" t="s">
        <v>3748</v>
      </c>
    </row>
    <row r="973" spans="1:12" s="39" customFormat="1" ht="15.75">
      <c r="A973" s="471"/>
      <c r="F973" s="471"/>
      <c r="K973" s="471"/>
    </row>
    <row r="974" spans="1:12" s="39" customFormat="1" ht="15.75">
      <c r="A974" s="471"/>
      <c r="F974" s="471"/>
      <c r="K974" s="471"/>
    </row>
    <row r="975" spans="1:12" s="39" customFormat="1" ht="15.75">
      <c r="A975" s="471"/>
      <c r="F975" s="471"/>
      <c r="K975" s="471"/>
    </row>
    <row r="976" spans="1:12" s="39" customFormat="1" ht="15.75">
      <c r="A976" s="471"/>
      <c r="F976" s="471"/>
      <c r="K976" s="471"/>
    </row>
    <row r="977" spans="1:11" s="39" customFormat="1" ht="15.75">
      <c r="A977" s="471"/>
      <c r="F977" s="471"/>
      <c r="K977" s="471"/>
    </row>
    <row r="978" spans="1:11" s="39" customFormat="1" ht="15.75">
      <c r="A978" s="471"/>
      <c r="F978" s="471"/>
      <c r="K978" s="471"/>
    </row>
    <row r="979" spans="1:11" s="39" customFormat="1" ht="15.75">
      <c r="A979" s="471"/>
      <c r="F979" s="471"/>
      <c r="K979" s="471"/>
    </row>
    <row r="980" spans="1:11" s="39" customFormat="1" ht="15.75">
      <c r="A980" s="471"/>
      <c r="F980" s="471"/>
      <c r="K980" s="471"/>
    </row>
    <row r="981" spans="1:11" s="39" customFormat="1" ht="15.75">
      <c r="A981" s="471"/>
      <c r="F981" s="471"/>
      <c r="K981" s="471"/>
    </row>
    <row r="982" spans="1:11" s="39" customFormat="1" ht="15.75">
      <c r="A982" s="471"/>
      <c r="F982" s="471"/>
      <c r="K982" s="471"/>
    </row>
    <row r="983" spans="1:11" s="39" customFormat="1" ht="15.75">
      <c r="A983" s="471"/>
      <c r="F983" s="471"/>
      <c r="K983" s="471"/>
    </row>
    <row r="984" spans="1:11" s="39" customFormat="1" ht="15.75">
      <c r="A984" s="471"/>
      <c r="F984" s="471"/>
      <c r="K984" s="471"/>
    </row>
    <row r="985" spans="1:11" s="39" customFormat="1" ht="15.75">
      <c r="A985" s="471"/>
      <c r="F985" s="471"/>
      <c r="K985" s="471"/>
    </row>
    <row r="986" spans="1:11" s="39" customFormat="1" ht="15.75">
      <c r="A986" s="121"/>
    </row>
    <row r="987" spans="1:11" s="39" customFormat="1" ht="15.75">
      <c r="A987" s="121"/>
    </row>
    <row r="988" spans="1:11" s="39" customFormat="1" ht="15.75">
      <c r="A988" s="121"/>
    </row>
    <row r="989" spans="1:11" s="39" customFormat="1" ht="15.75">
      <c r="A989" s="121"/>
    </row>
    <row r="990" spans="1:11" s="39" customFormat="1" ht="15.75">
      <c r="A990" s="121"/>
    </row>
    <row r="991" spans="1:11" s="39" customFormat="1" ht="15.75">
      <c r="A991" s="121"/>
    </row>
    <row r="992" spans="1:11" s="39" customFormat="1" ht="15.75">
      <c r="A992" s="121"/>
    </row>
    <row r="993" spans="1:12" s="39" customFormat="1" ht="23.25">
      <c r="A993" s="120" t="s">
        <v>15</v>
      </c>
    </row>
    <row r="994" spans="1:12" s="39" customFormat="1" ht="15.75">
      <c r="A994" s="471" t="s">
        <v>3243</v>
      </c>
      <c r="F994" s="471" t="s">
        <v>3244</v>
      </c>
      <c r="K994" s="471" t="s">
        <v>3246</v>
      </c>
    </row>
    <row r="995" spans="1:12" s="39" customFormat="1" ht="15.75">
      <c r="A995" s="201" t="s">
        <v>770</v>
      </c>
      <c r="B995" t="s">
        <v>3341</v>
      </c>
      <c r="F995" s="201" t="s">
        <v>770</v>
      </c>
      <c r="G995" t="s">
        <v>3421</v>
      </c>
      <c r="K995" s="201" t="s">
        <v>772</v>
      </c>
      <c r="L995" t="s">
        <v>3357</v>
      </c>
    </row>
    <row r="996" spans="1:12" s="39" customFormat="1" ht="15.75">
      <c r="A996" s="201" t="s">
        <v>772</v>
      </c>
      <c r="B996" t="s">
        <v>3344</v>
      </c>
      <c r="F996" s="201" t="s">
        <v>770</v>
      </c>
      <c r="G996" t="s">
        <v>3490</v>
      </c>
      <c r="K996" s="201" t="s">
        <v>770</v>
      </c>
      <c r="L996" t="s">
        <v>3427</v>
      </c>
    </row>
    <row r="997" spans="1:12" s="39" customFormat="1" ht="15.75">
      <c r="A997" s="201" t="s">
        <v>770</v>
      </c>
      <c r="B997" t="s">
        <v>3465</v>
      </c>
      <c r="F997" s="201" t="s">
        <v>770</v>
      </c>
      <c r="G997" t="s">
        <v>3599</v>
      </c>
      <c r="K997" s="201" t="s">
        <v>771</v>
      </c>
      <c r="L997" t="s">
        <v>3478</v>
      </c>
    </row>
    <row r="998" spans="1:12" s="39" customFormat="1" ht="15.75">
      <c r="A998" s="201" t="s">
        <v>771</v>
      </c>
      <c r="B998" t="s">
        <v>3539</v>
      </c>
      <c r="F998" s="201" t="s">
        <v>770</v>
      </c>
      <c r="G998" t="s">
        <v>3679</v>
      </c>
      <c r="K998" s="201" t="s">
        <v>770</v>
      </c>
      <c r="L998" t="s">
        <v>3485</v>
      </c>
    </row>
    <row r="999" spans="1:12" s="39" customFormat="1" ht="15.75">
      <c r="A999" s="201" t="s">
        <v>771</v>
      </c>
      <c r="B999" t="s">
        <v>3744</v>
      </c>
      <c r="F999" s="201" t="s">
        <v>770</v>
      </c>
      <c r="G999" t="s">
        <v>3905</v>
      </c>
      <c r="K999" s="201" t="s">
        <v>770</v>
      </c>
      <c r="L999" t="s">
        <v>3488</v>
      </c>
    </row>
    <row r="1000" spans="1:12" s="39" customFormat="1" ht="15.75">
      <c r="A1000" s="201" t="s">
        <v>772</v>
      </c>
      <c r="B1000" t="s">
        <v>3770</v>
      </c>
      <c r="F1000" s="471"/>
      <c r="K1000" s="201" t="s">
        <v>771</v>
      </c>
      <c r="L1000" t="s">
        <v>3565</v>
      </c>
    </row>
    <row r="1001" spans="1:12" s="39" customFormat="1" ht="15.75">
      <c r="A1001" s="471"/>
      <c r="F1001" s="471"/>
      <c r="K1001" s="201" t="s">
        <v>770</v>
      </c>
      <c r="L1001" t="s">
        <v>3576</v>
      </c>
    </row>
    <row r="1002" spans="1:12" s="39" customFormat="1" ht="15.75">
      <c r="A1002" s="471"/>
      <c r="F1002" s="471"/>
      <c r="K1002" s="201" t="s">
        <v>770</v>
      </c>
      <c r="L1002" t="s">
        <v>3594</v>
      </c>
    </row>
    <row r="1003" spans="1:12" s="39" customFormat="1" ht="15.75">
      <c r="A1003" s="471"/>
      <c r="F1003" s="471"/>
      <c r="K1003" s="201" t="s">
        <v>771</v>
      </c>
      <c r="L1003" t="s">
        <v>3595</v>
      </c>
    </row>
    <row r="1004" spans="1:12" s="39" customFormat="1" ht="15.75">
      <c r="A1004" s="471"/>
      <c r="F1004" s="471"/>
      <c r="K1004" s="201" t="s">
        <v>771</v>
      </c>
      <c r="L1004" t="s">
        <v>3614</v>
      </c>
    </row>
    <row r="1005" spans="1:12" s="39" customFormat="1" ht="15.75">
      <c r="A1005" s="471"/>
      <c r="F1005" s="471"/>
      <c r="K1005" s="201" t="s">
        <v>770</v>
      </c>
      <c r="L1005" t="s">
        <v>3626</v>
      </c>
    </row>
    <row r="1006" spans="1:12" s="39" customFormat="1" ht="15.75">
      <c r="A1006" s="471"/>
      <c r="F1006" s="471"/>
      <c r="K1006" s="201" t="s">
        <v>771</v>
      </c>
      <c r="L1006" t="s">
        <v>3662</v>
      </c>
    </row>
    <row r="1007" spans="1:12" s="39" customFormat="1" ht="15.75">
      <c r="A1007" s="471"/>
      <c r="F1007" s="471"/>
      <c r="K1007" s="201" t="s">
        <v>770</v>
      </c>
      <c r="L1007" t="s">
        <v>3675</v>
      </c>
    </row>
    <row r="1008" spans="1:12" s="39" customFormat="1" ht="15.75">
      <c r="A1008" s="471"/>
      <c r="F1008" s="471"/>
      <c r="K1008" s="201" t="s">
        <v>770</v>
      </c>
      <c r="L1008" t="s">
        <v>3677</v>
      </c>
    </row>
    <row r="1009" spans="1:12" s="39" customFormat="1" ht="15.75">
      <c r="A1009" s="471"/>
      <c r="F1009" s="471"/>
      <c r="K1009" s="201" t="s">
        <v>770</v>
      </c>
      <c r="L1009" t="s">
        <v>3687</v>
      </c>
    </row>
    <row r="1010" spans="1:12" s="39" customFormat="1" ht="15.75">
      <c r="A1010" s="471"/>
      <c r="F1010" s="471"/>
      <c r="K1010" s="201" t="s">
        <v>772</v>
      </c>
      <c r="L1010" t="s">
        <v>3689</v>
      </c>
    </row>
    <row r="1011" spans="1:12" s="39" customFormat="1" ht="15.75">
      <c r="A1011" s="471"/>
      <c r="F1011" s="471"/>
      <c r="K1011" s="201" t="s">
        <v>772</v>
      </c>
      <c r="L1011" t="s">
        <v>3722</v>
      </c>
    </row>
    <row r="1012" spans="1:12" s="39" customFormat="1" ht="15.75">
      <c r="A1012" s="471"/>
      <c r="F1012" s="471"/>
      <c r="K1012" s="201" t="s">
        <v>770</v>
      </c>
      <c r="L1012" t="s">
        <v>3881</v>
      </c>
    </row>
    <row r="1013" spans="1:12" s="39" customFormat="1" ht="15.75">
      <c r="A1013" s="471"/>
      <c r="F1013" s="471"/>
      <c r="K1013" s="471"/>
    </row>
    <row r="1014" spans="1:12" s="39" customFormat="1" ht="15.75">
      <c r="A1014" s="471"/>
      <c r="F1014" s="471"/>
      <c r="K1014" s="471"/>
    </row>
    <row r="1015" spans="1:12" s="39" customFormat="1" ht="15.75">
      <c r="A1015" s="121"/>
    </row>
    <row r="1016" spans="1:12" s="39" customFormat="1" ht="15.75">
      <c r="A1016" s="121"/>
    </row>
    <row r="1017" spans="1:12" s="39" customFormat="1" ht="15.75">
      <c r="A1017" s="121"/>
    </row>
    <row r="1018" spans="1:12" s="39" customFormat="1" ht="15.75">
      <c r="A1018" s="121"/>
    </row>
    <row r="1019" spans="1:12" s="39" customFormat="1" ht="15.75">
      <c r="A1019" s="121"/>
    </row>
    <row r="1020" spans="1:12" s="39" customFormat="1" ht="15.75">
      <c r="A1020" s="121"/>
    </row>
    <row r="1021" spans="1:12" s="39" customFormat="1" ht="15.75">
      <c r="A1021" s="121"/>
    </row>
    <row r="1022" spans="1:12" s="39" customFormat="1" ht="15.75">
      <c r="A1022" s="121"/>
    </row>
    <row r="1023" spans="1:12" s="39" customFormat="1" ht="15.75">
      <c r="A1023" s="121"/>
    </row>
    <row r="1024" spans="1:12" s="39" customFormat="1" ht="23.25">
      <c r="A1024" s="120" t="s">
        <v>2563</v>
      </c>
    </row>
    <row r="1025" spans="1:12" s="39" customFormat="1" ht="15.75">
      <c r="A1025" s="471" t="s">
        <v>3243</v>
      </c>
      <c r="F1025" s="471" t="s">
        <v>3244</v>
      </c>
      <c r="K1025" s="471" t="s">
        <v>3246</v>
      </c>
    </row>
    <row r="1026" spans="1:12" s="39" customFormat="1" ht="15.75">
      <c r="A1026" s="471"/>
      <c r="F1026" s="201" t="s">
        <v>772</v>
      </c>
      <c r="G1026" t="s">
        <v>3902</v>
      </c>
      <c r="K1026" s="201" t="s">
        <v>771</v>
      </c>
      <c r="L1026" t="s">
        <v>3435</v>
      </c>
    </row>
    <row r="1027" spans="1:12" s="39" customFormat="1" ht="15.75">
      <c r="A1027" s="471"/>
      <c r="F1027" s="471"/>
      <c r="K1027" s="201" t="s">
        <v>770</v>
      </c>
      <c r="L1027" t="s">
        <v>3602</v>
      </c>
    </row>
    <row r="1028" spans="1:12" s="39" customFormat="1" ht="15.75">
      <c r="A1028" s="471"/>
      <c r="F1028" s="471"/>
      <c r="K1028" s="201" t="s">
        <v>771</v>
      </c>
      <c r="L1028" t="s">
        <v>3638</v>
      </c>
    </row>
    <row r="1029" spans="1:12" s="39" customFormat="1" ht="15.75">
      <c r="A1029" s="471"/>
      <c r="F1029" s="471"/>
      <c r="K1029" s="201" t="s">
        <v>771</v>
      </c>
      <c r="L1029" t="s">
        <v>3716</v>
      </c>
    </row>
    <row r="1030" spans="1:12" s="39" customFormat="1" ht="15.75">
      <c r="A1030" s="471"/>
      <c r="F1030" s="471"/>
      <c r="K1030" s="201" t="s">
        <v>771</v>
      </c>
      <c r="L1030" t="s">
        <v>3888</v>
      </c>
    </row>
    <row r="1031" spans="1:12" s="39" customFormat="1" ht="15.75">
      <c r="A1031" s="471"/>
      <c r="F1031" s="471"/>
      <c r="K1031" s="471"/>
    </row>
    <row r="1032" spans="1:12" s="39" customFormat="1" ht="15.75">
      <c r="A1032" s="471"/>
      <c r="F1032" s="471"/>
      <c r="K1032" s="471"/>
    </row>
    <row r="1033" spans="1:12" s="39" customFormat="1" ht="15.75">
      <c r="A1033" s="471"/>
      <c r="F1033" s="471"/>
      <c r="K1033" s="471"/>
    </row>
    <row r="1034" spans="1:12" s="39" customFormat="1" ht="15.75">
      <c r="A1034" s="471"/>
      <c r="F1034" s="471"/>
      <c r="K1034" s="471"/>
    </row>
    <row r="1035" spans="1:12" s="39" customFormat="1" ht="15.75">
      <c r="A1035" s="471"/>
      <c r="F1035" s="471"/>
      <c r="K1035" s="471"/>
    </row>
    <row r="1036" spans="1:12" s="39" customFormat="1" ht="15.75">
      <c r="A1036" s="471"/>
      <c r="F1036" s="471"/>
      <c r="K1036" s="471"/>
    </row>
    <row r="1037" spans="1:12" s="39" customFormat="1" ht="15.75">
      <c r="A1037" s="471"/>
      <c r="F1037" s="471"/>
      <c r="K1037" s="471"/>
    </row>
    <row r="1038" spans="1:12" s="39" customFormat="1" ht="15.75">
      <c r="A1038" s="471"/>
      <c r="F1038" s="471"/>
      <c r="K1038" s="471"/>
    </row>
    <row r="1039" spans="1:12" s="39" customFormat="1" ht="15.75">
      <c r="A1039" s="121"/>
    </row>
    <row r="1040" spans="1:12" s="39" customFormat="1" ht="15.75">
      <c r="A1040" s="121"/>
    </row>
    <row r="1041" spans="1:11" s="39" customFormat="1" ht="15.75">
      <c r="A1041" s="121"/>
    </row>
    <row r="1042" spans="1:11" s="39" customFormat="1" ht="15.75">
      <c r="A1042" s="121"/>
    </row>
    <row r="1043" spans="1:11" s="39" customFormat="1" ht="15.75">
      <c r="A1043" s="121"/>
    </row>
    <row r="1044" spans="1:11" s="39" customFormat="1" ht="15.75">
      <c r="A1044" s="121"/>
    </row>
    <row r="1045" spans="1:11" s="39" customFormat="1" ht="15.75">
      <c r="A1045" s="121"/>
    </row>
    <row r="1046" spans="1:11" s="39" customFormat="1" ht="15.75">
      <c r="A1046" s="121"/>
    </row>
    <row r="1047" spans="1:11" s="39" customFormat="1" ht="15.75">
      <c r="A1047" s="121"/>
    </row>
    <row r="1048" spans="1:11" s="39" customFormat="1" ht="15.75">
      <c r="A1048" s="121"/>
    </row>
    <row r="1049" spans="1:11" s="39" customFormat="1" ht="15.75">
      <c r="A1049" s="121"/>
    </row>
    <row r="1050" spans="1:11" s="39" customFormat="1" ht="15.75">
      <c r="A1050" s="121"/>
    </row>
    <row r="1051" spans="1:11" s="39" customFormat="1" ht="15.75">
      <c r="A1051" s="121"/>
    </row>
    <row r="1052" spans="1:11" s="39" customFormat="1" ht="15.75">
      <c r="A1052" s="121"/>
    </row>
    <row r="1053" spans="1:11" s="39" customFormat="1" ht="15.75">
      <c r="A1053" s="121"/>
    </row>
    <row r="1054" spans="1:11" s="39" customFormat="1" ht="15.75">
      <c r="A1054" s="121"/>
    </row>
    <row r="1055" spans="1:11" s="39" customFormat="1" ht="23.25">
      <c r="A1055" s="120" t="s">
        <v>1887</v>
      </c>
    </row>
    <row r="1056" spans="1:11" s="39" customFormat="1" ht="15.75">
      <c r="A1056" s="471" t="s">
        <v>3243</v>
      </c>
      <c r="F1056" s="471" t="s">
        <v>3244</v>
      </c>
      <c r="K1056" s="471" t="s">
        <v>3246</v>
      </c>
    </row>
    <row r="1057" spans="1:12" s="39" customFormat="1" ht="15.75">
      <c r="A1057" s="201" t="s">
        <v>770</v>
      </c>
      <c r="B1057" t="s">
        <v>3272</v>
      </c>
      <c r="F1057" s="201" t="s">
        <v>770</v>
      </c>
      <c r="G1057" t="s">
        <v>3252</v>
      </c>
      <c r="K1057" s="201" t="s">
        <v>771</v>
      </c>
      <c r="L1057" t="s">
        <v>3245</v>
      </c>
    </row>
    <row r="1058" spans="1:12" s="39" customFormat="1" ht="15.75">
      <c r="A1058" s="201" t="s">
        <v>772</v>
      </c>
      <c r="B1058" t="s">
        <v>3342</v>
      </c>
      <c r="F1058" s="201" t="s">
        <v>770</v>
      </c>
      <c r="G1058" t="s">
        <v>3271</v>
      </c>
      <c r="K1058" s="201" t="s">
        <v>770</v>
      </c>
      <c r="L1058" t="s">
        <v>3249</v>
      </c>
    </row>
    <row r="1059" spans="1:12" s="39" customFormat="1" ht="15.75">
      <c r="A1059" s="201" t="s">
        <v>772</v>
      </c>
      <c r="B1059" t="s">
        <v>3740</v>
      </c>
      <c r="F1059" s="201" t="s">
        <v>771</v>
      </c>
      <c r="G1059" t="s">
        <v>3651</v>
      </c>
      <c r="K1059" s="201" t="s">
        <v>770</v>
      </c>
      <c r="L1059" t="s">
        <v>3268</v>
      </c>
    </row>
    <row r="1060" spans="1:12" s="39" customFormat="1" ht="15.75">
      <c r="A1060" s="121"/>
      <c r="F1060" s="201" t="s">
        <v>771</v>
      </c>
      <c r="G1060" t="s">
        <v>3899</v>
      </c>
      <c r="K1060" s="201" t="s">
        <v>772</v>
      </c>
      <c r="L1060" t="s">
        <v>3269</v>
      </c>
    </row>
    <row r="1061" spans="1:12" s="39" customFormat="1" ht="15.75">
      <c r="A1061" s="121"/>
      <c r="K1061" s="201" t="s">
        <v>771</v>
      </c>
      <c r="L1061" t="s">
        <v>3276</v>
      </c>
    </row>
    <row r="1062" spans="1:12" s="39" customFormat="1" ht="15.75">
      <c r="A1062" s="121"/>
      <c r="K1062" s="201" t="s">
        <v>771</v>
      </c>
      <c r="L1062" t="s">
        <v>3353</v>
      </c>
    </row>
    <row r="1063" spans="1:12" s="39" customFormat="1" ht="15.75">
      <c r="A1063" s="121"/>
      <c r="K1063" s="201" t="s">
        <v>771</v>
      </c>
      <c r="L1063" t="s">
        <v>3435</v>
      </c>
    </row>
    <row r="1064" spans="1:12" s="39" customFormat="1" ht="15.75">
      <c r="A1064" s="121"/>
      <c r="K1064" s="201" t="s">
        <v>771</v>
      </c>
      <c r="L1064" t="s">
        <v>3623</v>
      </c>
    </row>
    <row r="1065" spans="1:12" s="39" customFormat="1" ht="15.75">
      <c r="A1065" s="121"/>
      <c r="K1065" s="201" t="s">
        <v>770</v>
      </c>
      <c r="L1065" t="s">
        <v>3650</v>
      </c>
    </row>
    <row r="1066" spans="1:12" s="39" customFormat="1" ht="15.75">
      <c r="A1066" s="121"/>
      <c r="K1066" s="201" t="s">
        <v>770</v>
      </c>
      <c r="L1066" t="s">
        <v>3786</v>
      </c>
    </row>
    <row r="1067" spans="1:12" s="39" customFormat="1" ht="15.75">
      <c r="A1067" s="121"/>
      <c r="K1067" s="201" t="s">
        <v>772</v>
      </c>
      <c r="L1067" t="s">
        <v>3797</v>
      </c>
    </row>
    <row r="1068" spans="1:12" s="39" customFormat="1" ht="15.75">
      <c r="A1068" s="121"/>
    </row>
    <row r="1069" spans="1:12" s="39" customFormat="1" ht="15.75">
      <c r="A1069" s="121"/>
    </row>
    <row r="1070" spans="1:12" s="39" customFormat="1" ht="15.75">
      <c r="A1070" s="121"/>
    </row>
    <row r="1071" spans="1:12" s="39" customFormat="1" ht="15.75">
      <c r="A1071" s="121"/>
    </row>
    <row r="1072" spans="1:12" s="39" customFormat="1" ht="15.75">
      <c r="A1072" s="121"/>
    </row>
    <row r="1073" spans="1:15" s="39" customFormat="1" ht="15.75">
      <c r="A1073" s="121"/>
    </row>
    <row r="1074" spans="1:15" s="39" customFormat="1" ht="15.75">
      <c r="A1074" s="121"/>
    </row>
    <row r="1075" spans="1:15" s="39" customFormat="1" ht="15.75">
      <c r="A1075" s="121"/>
    </row>
    <row r="1076" spans="1:15" s="39" customFormat="1" ht="15.75">
      <c r="A1076" s="121"/>
    </row>
    <row r="1077" spans="1:15" s="39" customFormat="1" ht="15.75">
      <c r="A1077" s="121"/>
    </row>
    <row r="1078" spans="1:15" s="39" customFormat="1" ht="15.75">
      <c r="A1078" s="121"/>
    </row>
    <row r="1079" spans="1:15" s="39" customFormat="1" ht="15.75">
      <c r="A1079" s="121"/>
    </row>
    <row r="1080" spans="1:15" s="39" customFormat="1" ht="15.75">
      <c r="A1080" s="121"/>
    </row>
    <row r="1081" spans="1:15" s="39" customFormat="1" ht="15.75">
      <c r="A1081" s="121"/>
    </row>
    <row r="1082" spans="1:15" s="39" customFormat="1" ht="15.75">
      <c r="A1082" s="121"/>
    </row>
    <row r="1083" spans="1:15" s="39" customFormat="1" ht="15.75">
      <c r="A1083" s="121"/>
    </row>
    <row r="1084" spans="1:15" s="39" customFormat="1" ht="15.75">
      <c r="A1084" s="121"/>
    </row>
    <row r="1085" spans="1:15" s="39" customFormat="1" ht="15.75">
      <c r="A1085" s="121"/>
    </row>
    <row r="1086" spans="1:15" s="39" customFormat="1" ht="23.25">
      <c r="A1086" s="120" t="s">
        <v>17</v>
      </c>
      <c r="O1086" s="24"/>
    </row>
    <row r="1087" spans="1:15" ht="15.75">
      <c r="A1087" s="471" t="s">
        <v>3243</v>
      </c>
      <c r="B1087" s="39"/>
      <c r="C1087" s="39"/>
      <c r="D1087" s="39"/>
      <c r="E1087" s="39"/>
      <c r="F1087" s="471" t="s">
        <v>3244</v>
      </c>
      <c r="G1087" s="39"/>
      <c r="H1087" s="39"/>
      <c r="I1087" s="39"/>
      <c r="J1087" s="39"/>
      <c r="K1087" s="471" t="s">
        <v>3246</v>
      </c>
      <c r="L1087" s="39"/>
      <c r="M1087" s="10"/>
      <c r="O1087" s="94"/>
    </row>
    <row r="1088" spans="1:15" ht="15.75">
      <c r="A1088" s="471"/>
      <c r="B1088" s="39"/>
      <c r="C1088" s="39"/>
      <c r="D1088" s="39"/>
      <c r="E1088" s="39"/>
      <c r="F1088" s="201" t="s">
        <v>771</v>
      </c>
      <c r="G1088" t="s">
        <v>3593</v>
      </c>
      <c r="H1088" s="39"/>
      <c r="I1088" s="39"/>
      <c r="J1088" s="39"/>
      <c r="K1088" s="201" t="s">
        <v>772</v>
      </c>
      <c r="L1088" t="s">
        <v>3563</v>
      </c>
      <c r="M1088" s="10"/>
      <c r="O1088" s="94"/>
    </row>
    <row r="1089" spans="1:15" ht="15.75">
      <c r="A1089" s="471"/>
      <c r="B1089" s="39"/>
      <c r="C1089" s="39"/>
      <c r="D1089" s="39"/>
      <c r="E1089" s="39"/>
      <c r="F1089" s="201" t="s">
        <v>771</v>
      </c>
      <c r="G1089" t="s">
        <v>3765</v>
      </c>
      <c r="H1089" s="39"/>
      <c r="I1089" s="39"/>
      <c r="J1089" s="39"/>
      <c r="K1089" s="201" t="s">
        <v>772</v>
      </c>
      <c r="L1089" t="s">
        <v>3588</v>
      </c>
      <c r="M1089" s="10"/>
      <c r="O1089" s="94"/>
    </row>
    <row r="1090" spans="1:15" ht="15.75">
      <c r="A1090" s="471"/>
      <c r="B1090" s="39"/>
      <c r="C1090" s="39"/>
      <c r="D1090" s="39"/>
      <c r="E1090" s="39"/>
      <c r="F1090" s="471"/>
      <c r="G1090" s="39"/>
      <c r="H1090" s="39"/>
      <c r="I1090" s="39"/>
      <c r="J1090" s="39"/>
      <c r="K1090" s="201" t="s">
        <v>771</v>
      </c>
      <c r="L1090" t="s">
        <v>3760</v>
      </c>
      <c r="M1090" s="10"/>
      <c r="O1090" s="94"/>
    </row>
    <row r="1091" spans="1:15" ht="15.75">
      <c r="A1091" s="471"/>
      <c r="B1091" s="39"/>
      <c r="C1091" s="39"/>
      <c r="D1091" s="39"/>
      <c r="E1091" s="39"/>
      <c r="F1091" s="471"/>
      <c r="G1091" s="39"/>
      <c r="H1091" s="39"/>
      <c r="I1091" s="39"/>
      <c r="J1091" s="39"/>
      <c r="K1091" s="201" t="s">
        <v>771</v>
      </c>
      <c r="L1091" t="s">
        <v>3761</v>
      </c>
      <c r="M1091" s="10"/>
      <c r="O1091" s="94"/>
    </row>
    <row r="1092" spans="1:15" ht="15.75">
      <c r="A1092" s="471"/>
      <c r="B1092" s="39"/>
      <c r="C1092" s="39"/>
      <c r="D1092" s="39"/>
      <c r="E1092" s="39"/>
      <c r="F1092" s="471"/>
      <c r="G1092" s="39"/>
      <c r="H1092" s="39"/>
      <c r="I1092" s="39"/>
      <c r="J1092" s="39"/>
      <c r="K1092" s="201" t="s">
        <v>771</v>
      </c>
      <c r="L1092" t="s">
        <v>3819</v>
      </c>
      <c r="M1092" s="10"/>
      <c r="O1092" s="94"/>
    </row>
    <row r="1093" spans="1:15" ht="15.75">
      <c r="A1093" s="471"/>
      <c r="B1093" s="39"/>
      <c r="C1093" s="39"/>
      <c r="D1093" s="39"/>
      <c r="E1093" s="39"/>
      <c r="F1093" s="471"/>
      <c r="G1093" s="39"/>
      <c r="H1093" s="39"/>
      <c r="I1093" s="39"/>
      <c r="J1093" s="39"/>
      <c r="K1093" s="201" t="s">
        <v>771</v>
      </c>
      <c r="L1093" t="s">
        <v>3822</v>
      </c>
      <c r="M1093" s="10"/>
      <c r="O1093" s="94"/>
    </row>
    <row r="1094" spans="1:15" ht="15.75">
      <c r="A1094" s="471"/>
      <c r="B1094" s="39"/>
      <c r="C1094" s="39"/>
      <c r="D1094" s="39"/>
      <c r="E1094" s="39"/>
      <c r="F1094" s="471"/>
      <c r="G1094" s="39"/>
      <c r="H1094" s="39"/>
      <c r="I1094" s="39"/>
      <c r="J1094" s="39"/>
      <c r="K1094" s="201" t="s">
        <v>772</v>
      </c>
      <c r="L1094" t="s">
        <v>3878</v>
      </c>
      <c r="M1094" s="10"/>
      <c r="O1094" s="94"/>
    </row>
    <row r="1095" spans="1:15" ht="15.75">
      <c r="A1095" s="471"/>
      <c r="B1095" s="39"/>
      <c r="C1095" s="39"/>
      <c r="D1095" s="39"/>
      <c r="E1095" s="39"/>
      <c r="F1095" s="471"/>
      <c r="G1095" s="39"/>
      <c r="H1095" s="39"/>
      <c r="I1095" s="39"/>
      <c r="J1095" s="39"/>
      <c r="K1095" s="471"/>
      <c r="L1095" s="39"/>
      <c r="M1095" s="10"/>
      <c r="O1095" s="94"/>
    </row>
    <row r="1096" spans="1:15" ht="15.75">
      <c r="A1096" s="471"/>
      <c r="B1096" s="39"/>
      <c r="C1096" s="39"/>
      <c r="D1096" s="39"/>
      <c r="E1096" s="39"/>
      <c r="F1096" s="471"/>
      <c r="G1096" s="39"/>
      <c r="H1096" s="39"/>
      <c r="I1096" s="39"/>
      <c r="J1096" s="39"/>
      <c r="K1096" s="471"/>
      <c r="L1096" s="39"/>
      <c r="M1096" s="10"/>
      <c r="O1096" s="94"/>
    </row>
    <row r="1097" spans="1:15" ht="15.75">
      <c r="A1097" s="121"/>
      <c r="B1097" s="39"/>
      <c r="K1097" s="17"/>
      <c r="M1097" s="10"/>
      <c r="O1097" s="94"/>
    </row>
    <row r="1098" spans="1:15" ht="15.75">
      <c r="A1098" s="121"/>
      <c r="B1098" s="39"/>
      <c r="K1098" s="17"/>
      <c r="M1098" s="10"/>
      <c r="O1098" s="94"/>
    </row>
    <row r="1099" spans="1:15" ht="15.75">
      <c r="A1099" s="121"/>
      <c r="B1099" s="39"/>
      <c r="K1099" s="17"/>
      <c r="M1099" s="10"/>
      <c r="O1099" s="94"/>
    </row>
    <row r="1100" spans="1:15" ht="15.75">
      <c r="A1100" s="121"/>
      <c r="B1100" s="39"/>
      <c r="K1100" s="17"/>
      <c r="M1100" s="10"/>
      <c r="O1100" s="94"/>
    </row>
    <row r="1101" spans="1:15" ht="15.75">
      <c r="A1101" s="121"/>
      <c r="B1101" s="39"/>
      <c r="K1101" s="17"/>
      <c r="M1101" s="10"/>
      <c r="O1101" s="94"/>
    </row>
    <row r="1102" spans="1:15" ht="15.75">
      <c r="A1102" s="121"/>
      <c r="B1102" s="39"/>
      <c r="K1102" s="17"/>
      <c r="M1102" s="10"/>
      <c r="O1102" s="94"/>
    </row>
    <row r="1103" spans="1:15" ht="15.75">
      <c r="A1103" s="121"/>
      <c r="B1103" s="39"/>
      <c r="K1103" s="17"/>
      <c r="M1103" s="10"/>
      <c r="O1103" s="94"/>
    </row>
    <row r="1104" spans="1:15" ht="15.75">
      <c r="A1104" s="121"/>
      <c r="B1104" s="39"/>
      <c r="K1104" s="17"/>
      <c r="M1104" s="10"/>
      <c r="O1104" s="94"/>
    </row>
    <row r="1105" spans="1:15" ht="15.75">
      <c r="A1105" s="121"/>
      <c r="B1105" s="39"/>
      <c r="K1105" s="17"/>
      <c r="M1105" s="10"/>
      <c r="O1105" s="94"/>
    </row>
    <row r="1106" spans="1:15" ht="15.75">
      <c r="A1106" s="121"/>
      <c r="B1106" s="39"/>
      <c r="K1106" s="17"/>
      <c r="M1106" s="10"/>
      <c r="O1106" s="94"/>
    </row>
    <row r="1107" spans="1:15" ht="15.75">
      <c r="A1107" s="121"/>
      <c r="B1107" s="39"/>
      <c r="K1107" s="17"/>
      <c r="M1107" s="10"/>
      <c r="O1107" s="94"/>
    </row>
    <row r="1108" spans="1:15" ht="15.75">
      <c r="A1108" s="121"/>
      <c r="B1108" s="39"/>
      <c r="K1108" s="17"/>
      <c r="M1108" s="10"/>
      <c r="O1108" s="94"/>
    </row>
    <row r="1109" spans="1:15" ht="15.75">
      <c r="A1109" s="121"/>
      <c r="B1109" s="39"/>
      <c r="K1109" s="17"/>
      <c r="M1109" s="10"/>
      <c r="O1109" s="94"/>
    </row>
    <row r="1110" spans="1:15" ht="15.75">
      <c r="A1110" s="121"/>
      <c r="B1110" s="39"/>
      <c r="K1110" s="17"/>
      <c r="M1110" s="10"/>
      <c r="O1110" s="94"/>
    </row>
    <row r="1111" spans="1:15" ht="15.75">
      <c r="A1111" s="121"/>
      <c r="B1111" s="39"/>
      <c r="K1111" s="17"/>
      <c r="M1111" s="10"/>
      <c r="O1111" s="94"/>
    </row>
    <row r="1112" spans="1:15" ht="15.75">
      <c r="A1112" s="121"/>
      <c r="B1112" s="39"/>
      <c r="K1112" s="17"/>
      <c r="M1112" s="10"/>
      <c r="O1112" s="94"/>
    </row>
    <row r="1113" spans="1:15" ht="15.75">
      <c r="A1113" s="121"/>
      <c r="B1113" s="39"/>
      <c r="K1113" s="17"/>
      <c r="M1113" s="10"/>
      <c r="O1113" s="94"/>
    </row>
    <row r="1114" spans="1:15" ht="15.75">
      <c r="A1114" s="121"/>
      <c r="B1114" s="39"/>
      <c r="K1114" s="17"/>
      <c r="M1114" s="10"/>
      <c r="O1114" s="94"/>
    </row>
    <row r="1115" spans="1:15" ht="15.75">
      <c r="A1115" s="121"/>
      <c r="B1115" s="39"/>
      <c r="K1115" s="17"/>
      <c r="M1115" s="10"/>
      <c r="O1115" s="94"/>
    </row>
    <row r="1116" spans="1:15" ht="15.75">
      <c r="A1116" s="121"/>
      <c r="B1116" s="39"/>
      <c r="K1116" s="17"/>
      <c r="M1116" s="10"/>
      <c r="O1116" s="94"/>
    </row>
    <row r="1117" spans="1:15" s="39" customFormat="1" ht="23.25">
      <c r="A1117" s="120" t="s">
        <v>714</v>
      </c>
      <c r="K1117" s="94"/>
      <c r="M1117" s="10"/>
      <c r="O1117" s="92"/>
    </row>
    <row r="1118" spans="1:15" ht="15.75">
      <c r="A1118" s="471" t="s">
        <v>3243</v>
      </c>
      <c r="B1118" s="39"/>
      <c r="C1118" s="39"/>
      <c r="D1118" s="39"/>
      <c r="E1118" s="39"/>
      <c r="F1118" s="471" t="s">
        <v>3244</v>
      </c>
      <c r="G1118" s="39"/>
      <c r="H1118" s="39"/>
      <c r="I1118" s="39"/>
      <c r="J1118" s="39"/>
      <c r="K1118" s="471" t="s">
        <v>3246</v>
      </c>
      <c r="L1118" s="39"/>
      <c r="M1118" s="17"/>
      <c r="O1118" s="93"/>
    </row>
    <row r="1119" spans="1:15" ht="15.75">
      <c r="A1119" s="201" t="s">
        <v>772</v>
      </c>
      <c r="B1119" t="s">
        <v>2469</v>
      </c>
      <c r="C1119" s="39"/>
      <c r="D1119" s="39"/>
      <c r="E1119" s="39"/>
      <c r="F1119" s="201" t="s">
        <v>770</v>
      </c>
      <c r="G1119" t="s">
        <v>3720</v>
      </c>
      <c r="H1119" s="39"/>
      <c r="I1119" s="39"/>
      <c r="J1119" s="39"/>
      <c r="K1119" s="201" t="s">
        <v>770</v>
      </c>
      <c r="L1119" t="s">
        <v>3273</v>
      </c>
      <c r="M1119" s="17"/>
      <c r="O1119" s="93"/>
    </row>
    <row r="1120" spans="1:15" ht="15.75">
      <c r="A1120" s="201" t="s">
        <v>771</v>
      </c>
      <c r="B1120" t="s">
        <v>3398</v>
      </c>
      <c r="C1120" s="39"/>
      <c r="D1120" s="39"/>
      <c r="E1120" s="39"/>
      <c r="F1120" s="201" t="s">
        <v>771</v>
      </c>
      <c r="G1120" t="s">
        <v>3753</v>
      </c>
      <c r="H1120" s="39"/>
      <c r="I1120" s="39"/>
      <c r="J1120" s="39"/>
      <c r="K1120" s="201" t="s">
        <v>771</v>
      </c>
      <c r="L1120" t="s">
        <v>3378</v>
      </c>
      <c r="M1120" s="17"/>
      <c r="O1120" s="93"/>
    </row>
    <row r="1121" spans="1:15" ht="15.75">
      <c r="A1121" s="201" t="s">
        <v>771</v>
      </c>
      <c r="B1121" t="s">
        <v>3428</v>
      </c>
      <c r="C1121" s="39"/>
      <c r="D1121" s="39"/>
      <c r="E1121" s="39"/>
      <c r="F1121" s="201" t="s">
        <v>771</v>
      </c>
      <c r="G1121" t="s">
        <v>3780</v>
      </c>
      <c r="H1121" s="39"/>
      <c r="I1121" s="39"/>
      <c r="J1121" s="39"/>
      <c r="K1121" s="201" t="s">
        <v>770</v>
      </c>
      <c r="L1121" t="s">
        <v>3445</v>
      </c>
      <c r="M1121" s="17"/>
      <c r="O1121" s="93"/>
    </row>
    <row r="1122" spans="1:15" ht="15.75">
      <c r="A1122" s="201" t="s">
        <v>770</v>
      </c>
      <c r="B1122" t="s">
        <v>3474</v>
      </c>
      <c r="C1122" s="39"/>
      <c r="D1122" s="39"/>
      <c r="E1122" s="39"/>
      <c r="F1122" s="471"/>
      <c r="G1122" s="39"/>
      <c r="H1122" s="39"/>
      <c r="I1122" s="39"/>
      <c r="J1122" s="39"/>
      <c r="K1122" s="201" t="s">
        <v>770</v>
      </c>
      <c r="L1122" t="s">
        <v>3484</v>
      </c>
      <c r="M1122" s="17"/>
      <c r="O1122" s="93"/>
    </row>
    <row r="1123" spans="1:15" ht="15.75">
      <c r="A1123" s="201" t="s">
        <v>770</v>
      </c>
      <c r="B1123" t="s">
        <v>3767</v>
      </c>
      <c r="C1123" s="39"/>
      <c r="D1123" s="39"/>
      <c r="E1123" s="39"/>
      <c r="F1123" s="471"/>
      <c r="G1123" s="39"/>
      <c r="H1123" s="39"/>
      <c r="I1123" s="39"/>
      <c r="J1123" s="39"/>
      <c r="K1123" s="201" t="s">
        <v>770</v>
      </c>
      <c r="L1123" t="s">
        <v>3506</v>
      </c>
      <c r="M1123" s="17"/>
      <c r="O1123" s="93"/>
    </row>
    <row r="1124" spans="1:15" ht="15.75">
      <c r="A1124" s="471"/>
      <c r="B1124" s="39"/>
      <c r="C1124" s="39"/>
      <c r="D1124" s="39"/>
      <c r="E1124" s="39"/>
      <c r="F1124" s="471"/>
      <c r="G1124" s="39"/>
      <c r="H1124" s="39"/>
      <c r="I1124" s="39"/>
      <c r="J1124" s="39"/>
      <c r="K1124" s="201" t="s">
        <v>770</v>
      </c>
      <c r="L1124" t="s">
        <v>3572</v>
      </c>
      <c r="M1124" s="17"/>
      <c r="O1124" s="93"/>
    </row>
    <row r="1125" spans="1:15" ht="15.75">
      <c r="A1125" s="471"/>
      <c r="B1125" s="39"/>
      <c r="C1125" s="39"/>
      <c r="D1125" s="39"/>
      <c r="E1125" s="39"/>
      <c r="F1125" s="471"/>
      <c r="G1125" s="39"/>
      <c r="H1125" s="39"/>
      <c r="I1125" s="39"/>
      <c r="J1125" s="39"/>
      <c r="K1125" s="201" t="s">
        <v>772</v>
      </c>
      <c r="L1125" t="s">
        <v>3616</v>
      </c>
      <c r="M1125" s="17"/>
      <c r="O1125" s="93"/>
    </row>
    <row r="1126" spans="1:15" ht="15.75">
      <c r="A1126" s="471"/>
      <c r="B1126" s="39"/>
      <c r="C1126" s="39"/>
      <c r="D1126" s="39"/>
      <c r="E1126" s="39"/>
      <c r="F1126" s="471"/>
      <c r="G1126" s="39"/>
      <c r="H1126" s="39"/>
      <c r="I1126" s="39"/>
      <c r="J1126" s="39"/>
      <c r="K1126" s="201" t="s">
        <v>771</v>
      </c>
      <c r="L1126" t="s">
        <v>3621</v>
      </c>
      <c r="M1126" s="17"/>
      <c r="O1126" s="93"/>
    </row>
    <row r="1127" spans="1:15" ht="15.75">
      <c r="A1127" s="471"/>
      <c r="B1127" s="39"/>
      <c r="C1127" s="39"/>
      <c r="D1127" s="39"/>
      <c r="E1127" s="39"/>
      <c r="F1127" s="471"/>
      <c r="G1127" s="39"/>
      <c r="H1127" s="39"/>
      <c r="I1127" s="39"/>
      <c r="J1127" s="39"/>
      <c r="K1127" s="201" t="s">
        <v>770</v>
      </c>
      <c r="L1127" t="s">
        <v>3631</v>
      </c>
      <c r="M1127" s="17"/>
      <c r="O1127" s="93"/>
    </row>
    <row r="1128" spans="1:15" ht="15.75">
      <c r="A1128" s="471"/>
      <c r="B1128" s="39"/>
      <c r="C1128" s="39"/>
      <c r="D1128" s="39"/>
      <c r="E1128" s="39"/>
      <c r="F1128" s="471"/>
      <c r="G1128" s="39"/>
      <c r="H1128" s="39"/>
      <c r="I1128" s="39"/>
      <c r="J1128" s="39"/>
      <c r="K1128" s="201" t="s">
        <v>771</v>
      </c>
      <c r="L1128" t="s">
        <v>3632</v>
      </c>
      <c r="M1128" s="17"/>
      <c r="O1128" s="93"/>
    </row>
    <row r="1129" spans="1:15" ht="15.75">
      <c r="A1129" s="471"/>
      <c r="B1129" s="39"/>
      <c r="C1129" s="39"/>
      <c r="D1129" s="39"/>
      <c r="E1129" s="39"/>
      <c r="F1129" s="471"/>
      <c r="G1129" s="39"/>
      <c r="H1129" s="39"/>
      <c r="I1129" s="39"/>
      <c r="J1129" s="39"/>
      <c r="K1129" s="201" t="s">
        <v>770</v>
      </c>
      <c r="L1129" t="s">
        <v>3717</v>
      </c>
      <c r="M1129" s="17"/>
      <c r="O1129" s="93"/>
    </row>
    <row r="1130" spans="1:15" ht="15.75">
      <c r="A1130" s="471"/>
      <c r="B1130" s="39"/>
      <c r="C1130" s="39"/>
      <c r="D1130" s="39"/>
      <c r="E1130" s="39"/>
      <c r="F1130" s="471"/>
      <c r="G1130" s="39"/>
      <c r="H1130" s="39"/>
      <c r="I1130" s="39"/>
      <c r="J1130" s="39"/>
      <c r="K1130" s="201" t="s">
        <v>771</v>
      </c>
      <c r="L1130" t="s">
        <v>3748</v>
      </c>
      <c r="M1130" s="17"/>
      <c r="O1130" s="93"/>
    </row>
    <row r="1131" spans="1:15" ht="15.75">
      <c r="A1131" s="471"/>
      <c r="B1131" s="39"/>
      <c r="C1131" s="39"/>
      <c r="D1131" s="39"/>
      <c r="E1131" s="39"/>
      <c r="F1131" s="471"/>
      <c r="G1131" s="39"/>
      <c r="H1131" s="39"/>
      <c r="I1131" s="39"/>
      <c r="J1131" s="39"/>
      <c r="K1131" s="201" t="s">
        <v>770</v>
      </c>
      <c r="L1131" t="s">
        <v>3776</v>
      </c>
      <c r="M1131" s="17"/>
      <c r="O1131" s="93"/>
    </row>
    <row r="1132" spans="1:15" ht="15.75">
      <c r="A1132" s="471"/>
      <c r="B1132" s="39"/>
      <c r="C1132" s="39"/>
      <c r="D1132" s="39"/>
      <c r="E1132" s="39"/>
      <c r="F1132" s="471"/>
      <c r="G1132" s="39"/>
      <c r="H1132" s="39"/>
      <c r="I1132" s="39"/>
      <c r="J1132" s="39"/>
      <c r="K1132" s="471"/>
      <c r="L1132" s="39"/>
      <c r="M1132" s="17"/>
      <c r="O1132" s="93"/>
    </row>
    <row r="1133" spans="1:15" ht="15.75">
      <c r="A1133" s="471"/>
      <c r="B1133" s="39"/>
      <c r="C1133" s="39"/>
      <c r="D1133" s="39"/>
      <c r="E1133" s="39"/>
      <c r="F1133" s="471"/>
      <c r="G1133" s="39"/>
      <c r="H1133" s="39"/>
      <c r="I1133" s="39"/>
      <c r="J1133" s="39"/>
      <c r="K1133" s="471"/>
      <c r="L1133" s="39"/>
      <c r="M1133" s="17"/>
      <c r="O1133" s="93"/>
    </row>
    <row r="1134" spans="1:15" ht="15.75">
      <c r="A1134" s="471"/>
      <c r="B1134" s="39"/>
      <c r="C1134" s="39"/>
      <c r="D1134" s="39"/>
      <c r="E1134" s="39"/>
      <c r="F1134" s="471"/>
      <c r="G1134" s="39"/>
      <c r="H1134" s="39"/>
      <c r="I1134" s="39"/>
      <c r="J1134" s="39"/>
      <c r="K1134" s="471"/>
      <c r="L1134" s="39"/>
      <c r="M1134" s="17"/>
      <c r="O1134" s="93"/>
    </row>
    <row r="1135" spans="1:15" ht="15.75">
      <c r="A1135" s="471"/>
      <c r="B1135" s="39"/>
      <c r="C1135" s="39"/>
      <c r="D1135" s="39"/>
      <c r="E1135" s="39"/>
      <c r="F1135" s="471"/>
      <c r="G1135" s="39"/>
      <c r="H1135" s="39"/>
      <c r="I1135" s="39"/>
      <c r="J1135" s="39"/>
      <c r="K1135" s="471"/>
      <c r="L1135" s="39"/>
      <c r="M1135" s="17"/>
      <c r="O1135" s="93"/>
    </row>
    <row r="1136" spans="1:15" ht="15.75">
      <c r="A1136" s="471"/>
      <c r="B1136" s="39"/>
      <c r="C1136" s="39"/>
      <c r="D1136" s="39"/>
      <c r="E1136" s="39"/>
      <c r="F1136" s="471"/>
      <c r="G1136" s="39"/>
      <c r="H1136" s="39"/>
      <c r="I1136" s="39"/>
      <c r="J1136" s="39"/>
      <c r="K1136" s="471"/>
      <c r="L1136" s="39"/>
      <c r="M1136" s="17"/>
      <c r="O1136" s="93"/>
    </row>
    <row r="1137" spans="1:15" ht="15.75">
      <c r="A1137" s="121"/>
      <c r="B1137" s="39"/>
      <c r="K1137" s="10"/>
      <c r="M1137" s="17"/>
      <c r="O1137" s="93"/>
    </row>
    <row r="1138" spans="1:15" ht="15.75">
      <c r="A1138" s="121"/>
      <c r="B1138" s="39"/>
      <c r="K1138" s="10"/>
      <c r="M1138" s="17"/>
      <c r="O1138" s="93"/>
    </row>
    <row r="1139" spans="1:15" ht="15.75">
      <c r="A1139" s="121"/>
      <c r="B1139" s="39"/>
      <c r="K1139" s="10"/>
      <c r="M1139" s="17"/>
      <c r="O1139" s="93"/>
    </row>
    <row r="1140" spans="1:15" ht="15.75">
      <c r="A1140" s="121"/>
      <c r="B1140" s="39"/>
      <c r="K1140" s="10"/>
      <c r="M1140" s="17"/>
      <c r="O1140" s="93"/>
    </row>
    <row r="1141" spans="1:15" ht="15.75">
      <c r="A1141" s="121"/>
      <c r="B1141" s="39"/>
      <c r="K1141" s="10"/>
      <c r="M1141" s="17"/>
      <c r="O1141" s="93"/>
    </row>
    <row r="1142" spans="1:15" ht="15.75">
      <c r="A1142" s="121"/>
      <c r="B1142" s="39"/>
      <c r="K1142" s="10"/>
      <c r="M1142" s="17"/>
      <c r="O1142" s="93"/>
    </row>
    <row r="1143" spans="1:15" ht="15.75">
      <c r="A1143" s="121"/>
      <c r="B1143" s="39"/>
      <c r="K1143" s="10"/>
      <c r="M1143" s="17"/>
      <c r="O1143" s="93"/>
    </row>
    <row r="1144" spans="1:15" ht="15.75">
      <c r="A1144" s="121"/>
      <c r="B1144" s="39"/>
      <c r="K1144" s="10"/>
      <c r="M1144" s="17"/>
      <c r="O1144" s="93"/>
    </row>
    <row r="1145" spans="1:15" ht="15.75">
      <c r="A1145" s="121"/>
      <c r="B1145" s="39"/>
      <c r="K1145" s="10"/>
      <c r="M1145" s="17"/>
      <c r="O1145" s="93"/>
    </row>
    <row r="1146" spans="1:15" ht="15.75">
      <c r="A1146" s="121"/>
      <c r="B1146" s="39"/>
      <c r="K1146" s="10"/>
      <c r="M1146" s="17"/>
      <c r="O1146" s="93"/>
    </row>
    <row r="1147" spans="1:15" s="39" customFormat="1" ht="15.75">
      <c r="A1147" s="121"/>
      <c r="K1147" s="17"/>
      <c r="M1147" s="10"/>
      <c r="O1147" s="93"/>
    </row>
    <row r="1148" spans="1:15" s="39" customFormat="1" ht="23.25">
      <c r="A1148" s="120" t="s">
        <v>162</v>
      </c>
      <c r="K1148" s="92"/>
      <c r="M1148" s="17"/>
      <c r="O1148" s="94"/>
    </row>
    <row r="1149" spans="1:15" ht="15.75">
      <c r="A1149" s="471" t="s">
        <v>3243</v>
      </c>
      <c r="B1149" s="39"/>
      <c r="C1149" s="39"/>
      <c r="D1149" s="39"/>
      <c r="E1149" s="39"/>
      <c r="F1149" s="471" t="s">
        <v>3244</v>
      </c>
      <c r="G1149" s="39"/>
      <c r="H1149" s="39"/>
      <c r="I1149" s="39"/>
      <c r="J1149" s="39"/>
      <c r="K1149" s="471" t="s">
        <v>3246</v>
      </c>
      <c r="L1149" s="39"/>
      <c r="M1149" s="92"/>
    </row>
    <row r="1150" spans="1:15" ht="15.75">
      <c r="A1150" s="201" t="s">
        <v>772</v>
      </c>
      <c r="B1150" t="s">
        <v>3448</v>
      </c>
      <c r="C1150" s="39"/>
      <c r="D1150" s="39"/>
      <c r="E1150" s="39"/>
      <c r="F1150" s="201" t="s">
        <v>770</v>
      </c>
      <c r="G1150" t="s">
        <v>3567</v>
      </c>
      <c r="H1150" s="39"/>
      <c r="I1150" s="39"/>
      <c r="J1150" s="39"/>
      <c r="K1150" s="201" t="s">
        <v>770</v>
      </c>
      <c r="L1150" t="s">
        <v>3284</v>
      </c>
      <c r="M1150" s="92"/>
    </row>
    <row r="1151" spans="1:15" ht="15.75">
      <c r="A1151" s="201" t="s">
        <v>771</v>
      </c>
      <c r="B1151" t="s">
        <v>3540</v>
      </c>
      <c r="C1151" s="39"/>
      <c r="D1151" s="39"/>
      <c r="E1151" s="39"/>
      <c r="F1151" s="201" t="s">
        <v>771</v>
      </c>
      <c r="G1151" t="s">
        <v>3674</v>
      </c>
      <c r="H1151" s="39"/>
      <c r="I1151" s="39"/>
      <c r="J1151" s="39"/>
      <c r="K1151" s="201" t="s">
        <v>771</v>
      </c>
      <c r="L1151" t="s">
        <v>3315</v>
      </c>
      <c r="M1151" s="92"/>
    </row>
    <row r="1152" spans="1:15" ht="15.75">
      <c r="A1152" s="201" t="s">
        <v>770</v>
      </c>
      <c r="B1152" t="s">
        <v>3747</v>
      </c>
      <c r="C1152" s="39"/>
      <c r="D1152" s="39"/>
      <c r="E1152" s="39"/>
      <c r="F1152" s="201" t="s">
        <v>770</v>
      </c>
      <c r="G1152" t="s">
        <v>3898</v>
      </c>
      <c r="H1152" s="39"/>
      <c r="I1152" s="39"/>
      <c r="J1152" s="39"/>
      <c r="K1152" s="201" t="s">
        <v>772</v>
      </c>
      <c r="L1152" t="s">
        <v>3316</v>
      </c>
      <c r="M1152" s="92"/>
    </row>
    <row r="1153" spans="1:13" ht="15.75">
      <c r="A1153" s="201" t="s">
        <v>772</v>
      </c>
      <c r="B1153" t="s">
        <v>3769</v>
      </c>
      <c r="C1153" s="39"/>
      <c r="D1153" s="39"/>
      <c r="E1153" s="39"/>
      <c r="F1153" s="471"/>
      <c r="I1153" s="39"/>
      <c r="J1153" s="39"/>
      <c r="K1153" s="201" t="s">
        <v>772</v>
      </c>
      <c r="L1153" t="s">
        <v>3356</v>
      </c>
      <c r="M1153" s="92"/>
    </row>
    <row r="1154" spans="1:13" ht="15.75">
      <c r="A1154" s="201" t="s">
        <v>770</v>
      </c>
      <c r="B1154" t="s">
        <v>3869</v>
      </c>
      <c r="C1154" s="39"/>
      <c r="D1154" s="39"/>
      <c r="E1154" s="39"/>
      <c r="F1154" s="471"/>
      <c r="G1154" s="39"/>
      <c r="H1154" s="39"/>
      <c r="I1154" s="39"/>
      <c r="J1154" s="39"/>
      <c r="K1154" s="201" t="s">
        <v>770</v>
      </c>
      <c r="L1154" t="s">
        <v>3386</v>
      </c>
      <c r="M1154" s="92"/>
    </row>
    <row r="1155" spans="1:13" ht="15.75">
      <c r="A1155" s="471"/>
      <c r="B1155" s="39"/>
      <c r="C1155" s="39"/>
      <c r="D1155" s="39"/>
      <c r="E1155" s="39"/>
      <c r="F1155" s="471"/>
      <c r="G1155" s="39"/>
      <c r="H1155" s="39"/>
      <c r="I1155" s="39"/>
      <c r="J1155" s="39"/>
      <c r="K1155" s="201" t="s">
        <v>771</v>
      </c>
      <c r="L1155" t="s">
        <v>3564</v>
      </c>
      <c r="M1155" s="92"/>
    </row>
    <row r="1156" spans="1:13" ht="15.75">
      <c r="A1156" s="471"/>
      <c r="B1156" s="39"/>
      <c r="C1156" s="39"/>
      <c r="D1156" s="39"/>
      <c r="E1156" s="39"/>
      <c r="F1156" s="471"/>
      <c r="G1156" s="39"/>
      <c r="H1156" s="39"/>
      <c r="I1156" s="39"/>
      <c r="J1156" s="39"/>
      <c r="K1156" s="201" t="s">
        <v>771</v>
      </c>
      <c r="L1156" t="s">
        <v>3615</v>
      </c>
      <c r="M1156" s="92"/>
    </row>
    <row r="1157" spans="1:13" ht="15.75">
      <c r="A1157" s="471"/>
      <c r="B1157" s="39"/>
      <c r="C1157" s="39"/>
      <c r="D1157" s="39"/>
      <c r="E1157" s="39"/>
      <c r="F1157" s="471"/>
      <c r="G1157" s="39"/>
      <c r="H1157" s="39"/>
      <c r="I1157" s="39"/>
      <c r="J1157" s="39"/>
      <c r="K1157" s="201" t="s">
        <v>771</v>
      </c>
      <c r="L1157" t="s">
        <v>3671</v>
      </c>
      <c r="M1157" s="92"/>
    </row>
    <row r="1158" spans="1:13" ht="15.75">
      <c r="A1158" s="471"/>
      <c r="B1158" s="39"/>
      <c r="C1158" s="39"/>
      <c r="D1158" s="39"/>
      <c r="E1158" s="39"/>
      <c r="F1158" s="471"/>
      <c r="G1158" s="39"/>
      <c r="H1158" s="39"/>
      <c r="I1158" s="39"/>
      <c r="J1158" s="39"/>
      <c r="K1158" s="201" t="s">
        <v>771</v>
      </c>
      <c r="L1158" t="s">
        <v>3672</v>
      </c>
      <c r="M1158" s="92"/>
    </row>
    <row r="1159" spans="1:13" ht="15.75">
      <c r="A1159" s="471"/>
      <c r="B1159" s="39"/>
      <c r="C1159" s="39"/>
      <c r="D1159" s="39"/>
      <c r="E1159" s="39"/>
      <c r="F1159" s="471"/>
      <c r="G1159" s="39"/>
      <c r="H1159" s="39"/>
      <c r="I1159" s="39"/>
      <c r="J1159" s="39"/>
      <c r="K1159" s="471"/>
      <c r="L1159" s="39"/>
      <c r="M1159" s="92"/>
    </row>
    <row r="1160" spans="1:13" ht="15.75">
      <c r="A1160" s="471"/>
      <c r="B1160" s="39"/>
      <c r="C1160" s="39"/>
      <c r="D1160" s="39"/>
      <c r="E1160" s="39"/>
      <c r="F1160" s="471"/>
      <c r="G1160" s="39"/>
      <c r="H1160" s="39"/>
      <c r="I1160" s="39"/>
      <c r="J1160" s="39"/>
      <c r="K1160" s="471"/>
      <c r="L1160" s="39"/>
      <c r="M1160" s="92"/>
    </row>
    <row r="1161" spans="1:13" ht="15.75">
      <c r="A1161" s="471"/>
      <c r="B1161" s="39"/>
      <c r="C1161" s="39"/>
      <c r="D1161" s="39"/>
      <c r="E1161" s="39"/>
      <c r="F1161" s="471"/>
      <c r="G1161" s="39"/>
      <c r="H1161" s="39"/>
      <c r="I1161" s="39"/>
      <c r="J1161" s="39"/>
      <c r="K1161" s="471"/>
      <c r="L1161" s="39"/>
      <c r="M1161" s="92"/>
    </row>
    <row r="1162" spans="1:13" ht="15.75">
      <c r="A1162" s="471"/>
      <c r="B1162" s="39"/>
      <c r="C1162" s="39"/>
      <c r="D1162" s="39"/>
      <c r="E1162" s="39"/>
      <c r="F1162" s="471"/>
      <c r="G1162" s="39"/>
      <c r="H1162" s="39"/>
      <c r="I1162" s="39"/>
      <c r="J1162" s="39"/>
      <c r="K1162" s="471"/>
      <c r="L1162" s="39"/>
      <c r="M1162" s="92"/>
    </row>
    <row r="1163" spans="1:13" ht="15.75">
      <c r="A1163" s="471"/>
      <c r="B1163" s="39"/>
      <c r="C1163" s="39"/>
      <c r="D1163" s="39"/>
      <c r="E1163" s="39"/>
      <c r="F1163" s="471"/>
      <c r="G1163" s="39"/>
      <c r="H1163" s="39"/>
      <c r="I1163" s="39"/>
      <c r="J1163" s="39"/>
      <c r="K1163" s="471"/>
      <c r="L1163" s="39"/>
      <c r="M1163" s="92"/>
    </row>
    <row r="1164" spans="1:13" ht="15.75">
      <c r="A1164" s="471"/>
      <c r="B1164" s="39"/>
      <c r="C1164" s="39"/>
      <c r="D1164" s="39"/>
      <c r="E1164" s="39"/>
      <c r="F1164" s="471"/>
      <c r="G1164" s="39"/>
      <c r="H1164" s="39"/>
      <c r="I1164" s="39"/>
      <c r="J1164" s="39"/>
      <c r="K1164" s="471"/>
      <c r="L1164" s="39"/>
      <c r="M1164" s="92"/>
    </row>
    <row r="1165" spans="1:13" ht="15.75">
      <c r="A1165" s="471"/>
      <c r="B1165" s="39"/>
      <c r="C1165" s="39"/>
      <c r="D1165" s="39"/>
      <c r="E1165" s="39"/>
      <c r="F1165" s="471"/>
      <c r="G1165" s="39"/>
      <c r="H1165" s="39"/>
      <c r="I1165" s="39"/>
      <c r="J1165" s="39"/>
      <c r="K1165" s="471"/>
      <c r="L1165" s="39"/>
      <c r="M1165" s="92"/>
    </row>
    <row r="1166" spans="1:13" ht="15.75">
      <c r="A1166" s="471"/>
      <c r="B1166" s="39"/>
      <c r="C1166" s="39"/>
      <c r="D1166" s="39"/>
      <c r="E1166" s="39"/>
      <c r="F1166" s="471"/>
      <c r="G1166" s="39"/>
      <c r="H1166" s="39"/>
      <c r="I1166" s="39"/>
      <c r="J1166" s="39"/>
      <c r="K1166" s="471"/>
      <c r="L1166" s="39"/>
      <c r="M1166" s="92"/>
    </row>
    <row r="1167" spans="1:13" ht="15.75">
      <c r="A1167" s="471"/>
      <c r="B1167" s="39"/>
      <c r="C1167" s="39"/>
      <c r="D1167" s="39"/>
      <c r="E1167" s="39"/>
      <c r="F1167" s="471"/>
      <c r="G1167" s="39"/>
      <c r="H1167" s="39"/>
      <c r="I1167" s="39"/>
      <c r="J1167" s="39"/>
      <c r="K1167" s="471"/>
      <c r="L1167" s="39"/>
      <c r="M1167" s="92"/>
    </row>
    <row r="1168" spans="1:13" ht="15.75">
      <c r="A1168" s="471"/>
      <c r="B1168" s="39"/>
      <c r="C1168" s="39"/>
      <c r="D1168" s="39"/>
      <c r="E1168" s="39"/>
      <c r="F1168" s="471"/>
      <c r="G1168" s="39"/>
      <c r="H1168" s="39"/>
      <c r="I1168" s="39"/>
      <c r="J1168" s="39"/>
      <c r="K1168" s="471"/>
      <c r="L1168" s="39"/>
      <c r="M1168" s="92"/>
    </row>
    <row r="1169" spans="1:13" ht="15.75">
      <c r="A1169" s="471"/>
      <c r="B1169" s="39"/>
      <c r="C1169" s="39"/>
      <c r="D1169" s="39"/>
      <c r="E1169" s="39"/>
      <c r="F1169" s="471"/>
      <c r="G1169" s="39"/>
      <c r="H1169" s="39"/>
      <c r="I1169" s="39"/>
      <c r="J1169" s="39"/>
      <c r="K1169" s="471"/>
      <c r="L1169" s="39"/>
      <c r="M1169" s="92"/>
    </row>
    <row r="1170" spans="1:13" ht="15.75">
      <c r="A1170" s="471"/>
      <c r="B1170" s="39"/>
      <c r="C1170" s="39"/>
      <c r="D1170" s="39"/>
      <c r="E1170" s="39"/>
      <c r="F1170" s="471"/>
      <c r="G1170" s="39"/>
      <c r="H1170" s="39"/>
      <c r="I1170" s="39"/>
      <c r="J1170" s="39"/>
      <c r="K1170" s="471"/>
      <c r="L1170" s="39"/>
      <c r="M1170" s="92"/>
    </row>
    <row r="1171" spans="1:13" ht="15.75">
      <c r="A1171" s="471"/>
      <c r="B1171" s="39"/>
      <c r="C1171" s="39"/>
      <c r="D1171" s="39"/>
      <c r="E1171" s="39"/>
      <c r="F1171" s="471"/>
      <c r="G1171" s="39"/>
      <c r="H1171" s="39"/>
      <c r="I1171" s="39"/>
      <c r="J1171" s="39"/>
      <c r="K1171" s="471"/>
      <c r="L1171" s="39"/>
      <c r="M1171" s="92"/>
    </row>
    <row r="1172" spans="1:13" ht="15.75">
      <c r="A1172" s="471"/>
      <c r="B1172" s="39"/>
      <c r="C1172" s="39"/>
      <c r="D1172" s="39"/>
      <c r="E1172" s="39"/>
      <c r="F1172" s="471"/>
      <c r="G1172" s="39"/>
      <c r="H1172" s="39"/>
      <c r="I1172" s="39"/>
      <c r="J1172" s="39"/>
      <c r="K1172" s="471"/>
      <c r="L1172" s="39"/>
      <c r="M1172" s="92"/>
    </row>
    <row r="1173" spans="1:13" ht="15.75">
      <c r="A1173" s="471"/>
      <c r="B1173" s="39"/>
      <c r="C1173" s="39"/>
      <c r="D1173" s="39"/>
      <c r="E1173" s="39"/>
      <c r="F1173" s="471"/>
      <c r="G1173" s="39"/>
      <c r="H1173" s="39"/>
      <c r="I1173" s="39"/>
      <c r="J1173" s="39"/>
      <c r="K1173" s="471"/>
      <c r="L1173" s="39"/>
      <c r="M1173" s="92"/>
    </row>
    <row r="1174" spans="1:13" ht="15.75">
      <c r="A1174" s="471"/>
      <c r="B1174" s="39"/>
      <c r="C1174" s="39"/>
      <c r="D1174" s="39"/>
      <c r="E1174" s="39"/>
      <c r="F1174" s="471"/>
      <c r="G1174" s="39"/>
      <c r="H1174" s="39"/>
      <c r="I1174" s="39"/>
      <c r="J1174" s="39"/>
      <c r="K1174" s="471"/>
      <c r="L1174" s="39"/>
      <c r="M1174" s="92"/>
    </row>
    <row r="1175" spans="1:13" ht="15.75">
      <c r="A1175" s="471"/>
      <c r="B1175" s="39"/>
      <c r="C1175" s="39"/>
      <c r="D1175" s="39"/>
      <c r="E1175" s="39"/>
      <c r="F1175" s="471"/>
      <c r="G1175" s="39"/>
      <c r="H1175" s="39"/>
      <c r="I1175" s="39"/>
      <c r="J1175" s="39"/>
      <c r="K1175" s="471"/>
      <c r="L1175" s="39"/>
      <c r="M1175" s="92"/>
    </row>
    <row r="1176" spans="1:13" ht="15.75">
      <c r="A1176" s="471"/>
      <c r="B1176" s="39"/>
      <c r="C1176" s="39"/>
      <c r="D1176" s="39"/>
      <c r="E1176" s="39"/>
      <c r="F1176" s="471"/>
      <c r="G1176" s="39"/>
      <c r="H1176" s="39"/>
      <c r="I1176" s="39"/>
      <c r="J1176" s="39"/>
      <c r="K1176" s="471"/>
      <c r="L1176" s="39"/>
      <c r="M1176" s="92"/>
    </row>
    <row r="1177" spans="1:13" ht="15.75">
      <c r="A1177" s="471"/>
      <c r="B1177" s="39"/>
      <c r="C1177" s="39"/>
      <c r="D1177" s="39"/>
      <c r="E1177" s="39"/>
      <c r="F1177" s="471"/>
      <c r="G1177" s="39"/>
      <c r="H1177" s="39"/>
      <c r="I1177" s="39"/>
      <c r="J1177" s="39"/>
      <c r="K1177" s="471"/>
      <c r="L1177" s="39"/>
      <c r="M1177" s="92"/>
    </row>
    <row r="1178" spans="1:13" ht="15.75">
      <c r="A1178" s="471"/>
      <c r="B1178" s="39"/>
      <c r="C1178" s="39"/>
      <c r="D1178" s="39"/>
      <c r="E1178" s="39"/>
      <c r="F1178" s="471"/>
      <c r="G1178" s="39"/>
      <c r="H1178" s="39"/>
      <c r="I1178" s="39"/>
      <c r="J1178" s="39"/>
      <c r="K1178" s="471"/>
      <c r="L1178" s="39"/>
      <c r="M1178" s="92"/>
    </row>
    <row r="1179" spans="1:13" ht="23.25">
      <c r="A1179" s="120" t="s">
        <v>2548</v>
      </c>
      <c r="B1179" s="39"/>
      <c r="C1179" s="39"/>
      <c r="D1179" s="39"/>
      <c r="E1179" s="39"/>
      <c r="F1179" s="39"/>
      <c r="G1179" s="39"/>
      <c r="H1179" s="39"/>
      <c r="I1179" s="39"/>
      <c r="J1179" s="39"/>
      <c r="K1179" s="92"/>
      <c r="L1179" s="39"/>
      <c r="M1179" s="92"/>
    </row>
    <row r="1180" spans="1:13" ht="15.75">
      <c r="A1180" s="471" t="s">
        <v>3243</v>
      </c>
      <c r="B1180" s="39"/>
      <c r="C1180" s="39"/>
      <c r="D1180" s="39"/>
      <c r="E1180" s="39"/>
      <c r="F1180" s="471" t="s">
        <v>3244</v>
      </c>
      <c r="G1180" s="39"/>
      <c r="H1180" s="39"/>
      <c r="I1180" s="39"/>
      <c r="J1180" s="39"/>
      <c r="K1180" s="471" t="s">
        <v>3246</v>
      </c>
      <c r="L1180" s="39"/>
      <c r="M1180" s="92"/>
    </row>
    <row r="1181" spans="1:13" ht="15.75">
      <c r="A1181" s="201" t="s">
        <v>772</v>
      </c>
      <c r="B1181" t="s">
        <v>3253</v>
      </c>
      <c r="C1181" s="39"/>
      <c r="D1181" s="39"/>
      <c r="E1181" s="39"/>
      <c r="F1181" s="471"/>
      <c r="G1181" s="39"/>
      <c r="H1181" s="39"/>
      <c r="I1181" s="39"/>
      <c r="J1181" s="39"/>
      <c r="K1181" s="201" t="s">
        <v>770</v>
      </c>
      <c r="L1181" t="s">
        <v>3279</v>
      </c>
      <c r="M1181" s="92"/>
    </row>
    <row r="1182" spans="1:13" ht="15.75">
      <c r="A1182" s="201" t="s">
        <v>771</v>
      </c>
      <c r="B1182" t="s">
        <v>2469</v>
      </c>
      <c r="C1182" s="39"/>
      <c r="D1182" s="39"/>
      <c r="E1182" s="39"/>
      <c r="F1182" s="471"/>
      <c r="G1182" s="39"/>
      <c r="H1182" s="39"/>
      <c r="I1182" s="39"/>
      <c r="J1182" s="39"/>
      <c r="K1182" s="201" t="s">
        <v>772</v>
      </c>
      <c r="L1182" t="s">
        <v>3315</v>
      </c>
      <c r="M1182" s="92"/>
    </row>
    <row r="1183" spans="1:13" ht="15.75">
      <c r="A1183" s="201" t="s">
        <v>771</v>
      </c>
      <c r="B1183" t="s">
        <v>3366</v>
      </c>
      <c r="C1183" s="39"/>
      <c r="D1183" s="39"/>
      <c r="E1183" s="39"/>
      <c r="F1183" s="471"/>
      <c r="G1183" s="39"/>
      <c r="H1183" s="39"/>
      <c r="I1183" s="39"/>
      <c r="J1183" s="39"/>
      <c r="K1183" s="201" t="s">
        <v>770</v>
      </c>
      <c r="L1183" t="s">
        <v>3377</v>
      </c>
      <c r="M1183" s="92"/>
    </row>
    <row r="1184" spans="1:13" ht="15.75">
      <c r="A1184" s="201" t="s">
        <v>771</v>
      </c>
      <c r="B1184" t="s">
        <v>3429</v>
      </c>
      <c r="C1184" s="39"/>
      <c r="D1184" s="39"/>
      <c r="E1184" s="39"/>
      <c r="F1184" s="471"/>
      <c r="G1184" s="39"/>
      <c r="H1184" s="39"/>
      <c r="I1184" s="39"/>
      <c r="J1184" s="39"/>
      <c r="K1184" s="201" t="s">
        <v>771</v>
      </c>
      <c r="L1184" t="s">
        <v>3436</v>
      </c>
      <c r="M1184" s="92"/>
    </row>
    <row r="1185" spans="1:13" ht="15.75">
      <c r="A1185" s="201" t="s">
        <v>770</v>
      </c>
      <c r="B1185" t="s">
        <v>3464</v>
      </c>
      <c r="C1185" s="39"/>
      <c r="D1185" s="39"/>
      <c r="E1185" s="39"/>
      <c r="F1185" s="471"/>
      <c r="G1185" s="39"/>
      <c r="H1185" s="39"/>
      <c r="I1185" s="39"/>
      <c r="J1185" s="39"/>
      <c r="K1185" s="201" t="s">
        <v>770</v>
      </c>
      <c r="L1185" t="s">
        <v>3581</v>
      </c>
      <c r="M1185" s="92"/>
    </row>
    <row r="1186" spans="1:13" ht="15.75">
      <c r="A1186" s="201" t="s">
        <v>770</v>
      </c>
      <c r="B1186" t="s">
        <v>3466</v>
      </c>
      <c r="C1186" s="39"/>
      <c r="D1186" s="39"/>
      <c r="E1186" s="39"/>
      <c r="F1186" s="471"/>
      <c r="G1186" s="39"/>
      <c r="H1186" s="39"/>
      <c r="I1186" s="39"/>
      <c r="J1186" s="39"/>
      <c r="K1186" s="201" t="s">
        <v>770</v>
      </c>
      <c r="L1186" t="s">
        <v>3649</v>
      </c>
      <c r="M1186" s="92"/>
    </row>
    <row r="1187" spans="1:13" ht="15.75">
      <c r="A1187" s="201" t="s">
        <v>770</v>
      </c>
      <c r="B1187" t="s">
        <v>3483</v>
      </c>
      <c r="C1187" s="39"/>
      <c r="D1187" s="39"/>
      <c r="E1187" s="39"/>
      <c r="F1187" s="471"/>
      <c r="G1187" s="39"/>
      <c r="H1187" s="39"/>
      <c r="I1187" s="39"/>
      <c r="J1187" s="39"/>
      <c r="K1187" s="201" t="s">
        <v>770</v>
      </c>
      <c r="L1187" t="s">
        <v>3686</v>
      </c>
      <c r="M1187" s="92"/>
    </row>
    <row r="1188" spans="1:13" ht="15.75">
      <c r="A1188" s="201" t="s">
        <v>770</v>
      </c>
      <c r="B1188" t="s">
        <v>3666</v>
      </c>
      <c r="C1188" s="39"/>
      <c r="D1188" s="39"/>
      <c r="E1188" s="39"/>
      <c r="F1188" s="471"/>
      <c r="G1188" s="39"/>
      <c r="H1188" s="39"/>
      <c r="I1188" s="39"/>
      <c r="J1188" s="39"/>
      <c r="K1188" s="201" t="s">
        <v>770</v>
      </c>
      <c r="L1188" t="s">
        <v>3719</v>
      </c>
      <c r="M1188" s="92"/>
    </row>
    <row r="1189" spans="1:13" ht="15.75">
      <c r="A1189" s="201" t="s">
        <v>770</v>
      </c>
      <c r="B1189" t="s">
        <v>3668</v>
      </c>
      <c r="C1189" s="39"/>
      <c r="D1189" s="39"/>
      <c r="E1189" s="39"/>
      <c r="F1189" s="471"/>
      <c r="G1189" s="39"/>
      <c r="H1189" s="39"/>
      <c r="I1189" s="39"/>
      <c r="J1189" s="39"/>
      <c r="K1189" s="471"/>
      <c r="L1189" s="39"/>
      <c r="M1189" s="92"/>
    </row>
    <row r="1190" spans="1:13" ht="15.75">
      <c r="A1190" s="201" t="s">
        <v>770</v>
      </c>
      <c r="B1190" t="s">
        <v>3669</v>
      </c>
      <c r="C1190" s="39"/>
      <c r="D1190" s="39"/>
      <c r="E1190" s="39"/>
      <c r="F1190" s="471"/>
      <c r="G1190" s="39"/>
      <c r="H1190" s="39"/>
      <c r="I1190" s="39"/>
      <c r="J1190" s="39"/>
      <c r="K1190" s="471"/>
      <c r="L1190" s="39"/>
      <c r="M1190" s="92"/>
    </row>
    <row r="1191" spans="1:13" ht="15.75">
      <c r="A1191" s="201" t="s">
        <v>770</v>
      </c>
      <c r="B1191" t="s">
        <v>3743</v>
      </c>
      <c r="C1191" s="39"/>
      <c r="D1191" s="39"/>
      <c r="E1191" s="39"/>
      <c r="F1191" s="471"/>
      <c r="G1191" s="39"/>
      <c r="H1191" s="39"/>
      <c r="I1191" s="39"/>
      <c r="J1191" s="39"/>
      <c r="K1191" s="471"/>
      <c r="L1191" s="39"/>
      <c r="M1191" s="92"/>
    </row>
    <row r="1192" spans="1:13" ht="15.75">
      <c r="A1192" s="201"/>
      <c r="C1192" s="39"/>
      <c r="D1192" s="39"/>
      <c r="E1192" s="39"/>
      <c r="F1192" s="471"/>
      <c r="G1192" s="39"/>
      <c r="H1192" s="39"/>
      <c r="I1192" s="39"/>
      <c r="J1192" s="39"/>
      <c r="K1192" s="471"/>
      <c r="L1192" s="39"/>
      <c r="M1192" s="92"/>
    </row>
    <row r="1193" spans="1:13" ht="15.75">
      <c r="A1193" s="201"/>
      <c r="C1193" s="39"/>
      <c r="D1193" s="39"/>
      <c r="E1193" s="39"/>
      <c r="F1193" s="471"/>
      <c r="G1193" s="39"/>
      <c r="H1193" s="39"/>
      <c r="I1193" s="39"/>
      <c r="J1193" s="39"/>
      <c r="K1193" s="471"/>
      <c r="L1193" s="39"/>
      <c r="M1193" s="92"/>
    </row>
    <row r="1194" spans="1:13" ht="15.75">
      <c r="A1194" s="471"/>
      <c r="B1194" s="39"/>
      <c r="C1194" s="39"/>
      <c r="D1194" s="39"/>
      <c r="E1194" s="39"/>
      <c r="F1194" s="471"/>
      <c r="G1194" s="39"/>
      <c r="H1194" s="39"/>
      <c r="I1194" s="39"/>
      <c r="J1194" s="39"/>
      <c r="K1194" s="471"/>
      <c r="L1194" s="39"/>
      <c r="M1194" s="92"/>
    </row>
    <row r="1195" spans="1:13" ht="15.75">
      <c r="A1195" s="471"/>
      <c r="B1195" s="39"/>
      <c r="C1195" s="39"/>
      <c r="D1195" s="39"/>
      <c r="E1195" s="39"/>
      <c r="F1195" s="471"/>
      <c r="G1195" s="39"/>
      <c r="H1195" s="39"/>
      <c r="I1195" s="39"/>
      <c r="J1195" s="39"/>
      <c r="K1195" s="471"/>
      <c r="L1195" s="39"/>
      <c r="M1195" s="92"/>
    </row>
    <row r="1196" spans="1:13" ht="15.75">
      <c r="A1196" s="471"/>
      <c r="B1196" s="39"/>
      <c r="C1196" s="39"/>
      <c r="D1196" s="39"/>
      <c r="E1196" s="39"/>
      <c r="F1196" s="471"/>
      <c r="G1196" s="39"/>
      <c r="H1196" s="39"/>
      <c r="I1196" s="39"/>
      <c r="J1196" s="39"/>
      <c r="K1196" s="471"/>
      <c r="L1196" s="39"/>
      <c r="M1196" s="92"/>
    </row>
    <row r="1197" spans="1:13" ht="15.75">
      <c r="A1197" s="471"/>
      <c r="B1197" s="39"/>
      <c r="C1197" s="39"/>
      <c r="D1197" s="39"/>
      <c r="E1197" s="39"/>
      <c r="F1197" s="471"/>
      <c r="G1197" s="39"/>
      <c r="H1197" s="39"/>
      <c r="I1197" s="39"/>
      <c r="J1197" s="39"/>
      <c r="K1197" s="471"/>
      <c r="L1197" s="39"/>
      <c r="M1197" s="92"/>
    </row>
    <row r="1198" spans="1:13" ht="15.75">
      <c r="A1198" s="471"/>
      <c r="B1198" s="39"/>
      <c r="C1198" s="39"/>
      <c r="D1198" s="39"/>
      <c r="E1198" s="39"/>
      <c r="F1198" s="471"/>
      <c r="G1198" s="39"/>
      <c r="H1198" s="39"/>
      <c r="I1198" s="39"/>
      <c r="J1198" s="39"/>
      <c r="K1198" s="471"/>
      <c r="L1198" s="39"/>
      <c r="M1198" s="92"/>
    </row>
    <row r="1199" spans="1:13" ht="15.75">
      <c r="A1199" s="471"/>
      <c r="B1199" s="39"/>
      <c r="C1199" s="39"/>
      <c r="D1199" s="39"/>
      <c r="E1199" s="39"/>
      <c r="F1199" s="471"/>
      <c r="G1199" s="39"/>
      <c r="H1199" s="39"/>
      <c r="I1199" s="39"/>
      <c r="J1199" s="39"/>
      <c r="K1199" s="471"/>
      <c r="L1199" s="39"/>
      <c r="M1199" s="92"/>
    </row>
    <row r="1200" spans="1:13" ht="15.75">
      <c r="A1200" s="471"/>
      <c r="B1200" s="39"/>
      <c r="C1200" s="39"/>
      <c r="D1200" s="39"/>
      <c r="E1200" s="39"/>
      <c r="F1200" s="471"/>
      <c r="G1200" s="39"/>
      <c r="H1200" s="39"/>
      <c r="I1200" s="39"/>
      <c r="J1200" s="39"/>
      <c r="K1200" s="471"/>
      <c r="L1200" s="39"/>
      <c r="M1200" s="92"/>
    </row>
    <row r="1201" spans="1:13" ht="15.75">
      <c r="A1201" s="471"/>
      <c r="B1201" s="39"/>
      <c r="C1201" s="39"/>
      <c r="D1201" s="39"/>
      <c r="E1201" s="39"/>
      <c r="F1201" s="471"/>
      <c r="G1201" s="39"/>
      <c r="H1201" s="39"/>
      <c r="I1201" s="39"/>
      <c r="J1201" s="39"/>
      <c r="K1201" s="471"/>
      <c r="L1201" s="39"/>
      <c r="M1201" s="92"/>
    </row>
    <row r="1202" spans="1:13" ht="15.75">
      <c r="A1202" s="471"/>
      <c r="B1202" s="39"/>
      <c r="C1202" s="39"/>
      <c r="D1202" s="39"/>
      <c r="E1202" s="39"/>
      <c r="F1202" s="471"/>
      <c r="G1202" s="39"/>
      <c r="H1202" s="39"/>
      <c r="I1202" s="39"/>
      <c r="J1202" s="39"/>
      <c r="K1202" s="471"/>
      <c r="L1202" s="39"/>
      <c r="M1202" s="92"/>
    </row>
    <row r="1203" spans="1:13" ht="15.75">
      <c r="A1203" s="471"/>
      <c r="B1203" s="39"/>
      <c r="C1203" s="39"/>
      <c r="D1203" s="39"/>
      <c r="E1203" s="39"/>
      <c r="F1203" s="471"/>
      <c r="G1203" s="39"/>
      <c r="H1203" s="39"/>
      <c r="I1203" s="39"/>
      <c r="J1203" s="39"/>
      <c r="K1203" s="471"/>
      <c r="L1203" s="39"/>
      <c r="M1203" s="92"/>
    </row>
    <row r="1204" spans="1:13" ht="15.75">
      <c r="A1204" s="471"/>
      <c r="B1204" s="39"/>
      <c r="C1204" s="39"/>
      <c r="D1204" s="39"/>
      <c r="E1204" s="39"/>
      <c r="F1204" s="471"/>
      <c r="G1204" s="39"/>
      <c r="H1204" s="39"/>
      <c r="I1204" s="39"/>
      <c r="J1204" s="39"/>
      <c r="K1204" s="471"/>
      <c r="L1204" s="39"/>
      <c r="M1204" s="92"/>
    </row>
    <row r="1205" spans="1:13" ht="15.75">
      <c r="A1205" s="471"/>
      <c r="B1205" s="39"/>
      <c r="C1205" s="39"/>
      <c r="D1205" s="39"/>
      <c r="E1205" s="39"/>
      <c r="F1205" s="471"/>
      <c r="G1205" s="39"/>
      <c r="H1205" s="39"/>
      <c r="I1205" s="39"/>
      <c r="J1205" s="39"/>
      <c r="K1205" s="471"/>
      <c r="L1205" s="39"/>
      <c r="M1205" s="92"/>
    </row>
    <row r="1206" spans="1:13" ht="15.75">
      <c r="A1206" s="471"/>
      <c r="B1206" s="39"/>
      <c r="C1206" s="39"/>
      <c r="D1206" s="39"/>
      <c r="E1206" s="39"/>
      <c r="F1206" s="471"/>
      <c r="G1206" s="39"/>
      <c r="H1206" s="39"/>
      <c r="I1206" s="39"/>
      <c r="J1206" s="39"/>
      <c r="K1206" s="471"/>
      <c r="L1206" s="39"/>
      <c r="M1206" s="92"/>
    </row>
    <row r="1207" spans="1:13" ht="15.75">
      <c r="A1207" s="471"/>
      <c r="B1207" s="39"/>
      <c r="C1207" s="39"/>
      <c r="D1207" s="39"/>
      <c r="E1207" s="39"/>
      <c r="F1207" s="471"/>
      <c r="G1207" s="39"/>
      <c r="H1207" s="39"/>
      <c r="I1207" s="39"/>
      <c r="J1207" s="39"/>
      <c r="K1207" s="471"/>
      <c r="L1207" s="39"/>
      <c r="M1207" s="92"/>
    </row>
    <row r="1208" spans="1:13" ht="15.75">
      <c r="A1208" s="471"/>
      <c r="B1208" s="39"/>
      <c r="C1208" s="39"/>
      <c r="D1208" s="39"/>
      <c r="E1208" s="39"/>
      <c r="F1208" s="471"/>
      <c r="G1208" s="39"/>
      <c r="H1208" s="39"/>
      <c r="I1208" s="39"/>
      <c r="J1208" s="39"/>
      <c r="K1208" s="471"/>
      <c r="L1208" s="39"/>
      <c r="M1208" s="92"/>
    </row>
    <row r="1209" spans="1:13" ht="15.75">
      <c r="A1209" s="471"/>
      <c r="B1209" s="39"/>
      <c r="C1209" s="39"/>
      <c r="D1209" s="39"/>
      <c r="E1209" s="39"/>
      <c r="F1209" s="471"/>
      <c r="G1209" s="39"/>
      <c r="H1209" s="39"/>
      <c r="I1209" s="39"/>
      <c r="J1209" s="39"/>
      <c r="K1209" s="471"/>
      <c r="L1209" s="39"/>
      <c r="M1209" s="92"/>
    </row>
    <row r="1210" spans="1:13" ht="23.25">
      <c r="A1210" s="120" t="s">
        <v>2567</v>
      </c>
      <c r="B1210" s="39"/>
      <c r="C1210" s="39"/>
      <c r="D1210" s="39"/>
      <c r="E1210" s="39"/>
      <c r="F1210" s="39"/>
      <c r="G1210" s="39"/>
      <c r="H1210" s="39"/>
      <c r="I1210" s="39"/>
      <c r="J1210" s="39"/>
      <c r="K1210" s="92"/>
      <c r="L1210" s="39"/>
      <c r="M1210" s="92"/>
    </row>
    <row r="1211" spans="1:13" ht="15.75">
      <c r="A1211" s="471" t="s">
        <v>3243</v>
      </c>
      <c r="B1211" s="39"/>
      <c r="C1211" s="39"/>
      <c r="D1211" s="39"/>
      <c r="E1211" s="39"/>
      <c r="F1211" s="471" t="s">
        <v>3244</v>
      </c>
      <c r="G1211" s="39"/>
      <c r="H1211" s="39"/>
      <c r="I1211" s="39"/>
      <c r="J1211" s="39"/>
      <c r="K1211" s="471" t="s">
        <v>3246</v>
      </c>
      <c r="L1211" s="39"/>
      <c r="M1211" s="92"/>
    </row>
    <row r="1212" spans="1:13" ht="15.75">
      <c r="A1212" s="471"/>
      <c r="B1212" s="39"/>
      <c r="C1212" s="39"/>
      <c r="D1212" s="39"/>
      <c r="E1212" s="39"/>
      <c r="F1212" s="201" t="s">
        <v>772</v>
      </c>
      <c r="G1212" t="s">
        <v>3610</v>
      </c>
      <c r="H1212" s="39"/>
      <c r="I1212" s="39"/>
      <c r="J1212" s="39"/>
      <c r="K1212" s="201" t="s">
        <v>771</v>
      </c>
      <c r="L1212" t="s">
        <v>3291</v>
      </c>
      <c r="M1212" s="92"/>
    </row>
    <row r="1213" spans="1:13" ht="15.75">
      <c r="A1213" s="471"/>
      <c r="B1213" s="39"/>
      <c r="C1213" s="39"/>
      <c r="D1213" s="39"/>
      <c r="E1213" s="39"/>
      <c r="F1213" s="471"/>
      <c r="G1213" s="39"/>
      <c r="H1213" s="39"/>
      <c r="I1213" s="39"/>
      <c r="J1213" s="39"/>
      <c r="K1213" s="201" t="s">
        <v>770</v>
      </c>
      <c r="L1213" t="s">
        <v>3416</v>
      </c>
      <c r="M1213" s="92"/>
    </row>
    <row r="1214" spans="1:13" ht="15.75">
      <c r="A1214" s="471"/>
      <c r="B1214" s="39"/>
      <c r="C1214" s="39"/>
      <c r="D1214" s="39"/>
      <c r="E1214" s="39"/>
      <c r="F1214" s="471"/>
      <c r="G1214" s="39"/>
      <c r="H1214" s="39"/>
      <c r="I1214" s="39"/>
      <c r="J1214" s="39"/>
      <c r="K1214" s="201" t="s">
        <v>771</v>
      </c>
      <c r="L1214" t="s">
        <v>3418</v>
      </c>
      <c r="M1214" s="92"/>
    </row>
    <row r="1215" spans="1:13" ht="15.75">
      <c r="A1215" s="471"/>
      <c r="B1215" s="39"/>
      <c r="C1215" s="39"/>
      <c r="D1215" s="39"/>
      <c r="E1215" s="39"/>
      <c r="F1215" s="471"/>
      <c r="G1215" s="39"/>
      <c r="H1215" s="39"/>
      <c r="I1215" s="39"/>
      <c r="J1215" s="39"/>
      <c r="K1215" s="201" t="s">
        <v>771</v>
      </c>
      <c r="L1215" t="s">
        <v>3436</v>
      </c>
      <c r="M1215" s="92"/>
    </row>
    <row r="1216" spans="1:13" ht="15.75">
      <c r="A1216" s="471"/>
      <c r="B1216" s="39"/>
      <c r="C1216" s="39"/>
      <c r="D1216" s="39"/>
      <c r="E1216" s="39"/>
      <c r="F1216" s="471"/>
      <c r="G1216" s="39"/>
      <c r="H1216" s="39"/>
      <c r="I1216" s="39"/>
      <c r="J1216" s="39"/>
      <c r="K1216" s="201" t="s">
        <v>770</v>
      </c>
      <c r="L1216" t="s">
        <v>3469</v>
      </c>
      <c r="M1216" s="92"/>
    </row>
    <row r="1217" spans="1:13" ht="15.75">
      <c r="A1217" s="471"/>
      <c r="B1217" s="39"/>
      <c r="C1217" s="39"/>
      <c r="D1217" s="39"/>
      <c r="E1217" s="39"/>
      <c r="F1217" s="471"/>
      <c r="G1217" s="39"/>
      <c r="H1217" s="39"/>
      <c r="I1217" s="39"/>
      <c r="J1217" s="39"/>
      <c r="K1217" s="201" t="s">
        <v>770</v>
      </c>
      <c r="L1217" t="s">
        <v>3470</v>
      </c>
      <c r="M1217" s="92"/>
    </row>
    <row r="1218" spans="1:13" ht="15.75">
      <c r="A1218" s="471"/>
      <c r="B1218" s="39"/>
      <c r="C1218" s="39"/>
      <c r="D1218" s="39"/>
      <c r="E1218" s="39"/>
      <c r="F1218" s="471"/>
      <c r="G1218" s="39"/>
      <c r="H1218" s="39"/>
      <c r="I1218" s="39"/>
      <c r="J1218" s="39"/>
      <c r="K1218" s="201" t="s">
        <v>771</v>
      </c>
      <c r="L1218" t="s">
        <v>3500</v>
      </c>
      <c r="M1218" s="92"/>
    </row>
    <row r="1219" spans="1:13" ht="15.75">
      <c r="A1219" s="471"/>
      <c r="B1219" s="39"/>
      <c r="C1219" s="39"/>
      <c r="D1219" s="39"/>
      <c r="E1219" s="39"/>
      <c r="F1219" s="471"/>
      <c r="G1219" s="39"/>
      <c r="H1219" s="39"/>
      <c r="I1219" s="39"/>
      <c r="J1219" s="39"/>
      <c r="K1219" s="201" t="s">
        <v>772</v>
      </c>
      <c r="L1219" t="s">
        <v>3522</v>
      </c>
      <c r="M1219" s="92"/>
    </row>
    <row r="1220" spans="1:13" ht="15.75">
      <c r="A1220" s="471"/>
      <c r="B1220" s="39"/>
      <c r="C1220" s="39"/>
      <c r="D1220" s="39"/>
      <c r="E1220" s="39"/>
      <c r="F1220" s="471"/>
      <c r="G1220" s="39"/>
      <c r="H1220" s="39"/>
      <c r="I1220" s="39"/>
      <c r="J1220" s="39"/>
      <c r="K1220" s="201" t="s">
        <v>772</v>
      </c>
      <c r="L1220" t="s">
        <v>3591</v>
      </c>
      <c r="M1220" s="92"/>
    </row>
    <row r="1221" spans="1:13" ht="15.75">
      <c r="A1221" s="471"/>
      <c r="B1221" s="39"/>
      <c r="C1221" s="39"/>
      <c r="D1221" s="39"/>
      <c r="E1221" s="39"/>
      <c r="F1221" s="471"/>
      <c r="G1221" s="39"/>
      <c r="H1221" s="39"/>
      <c r="I1221" s="39"/>
      <c r="J1221" s="39"/>
      <c r="K1221" s="201" t="s">
        <v>770</v>
      </c>
      <c r="L1221" t="s">
        <v>3606</v>
      </c>
      <c r="M1221" s="92"/>
    </row>
    <row r="1222" spans="1:13" ht="15.75">
      <c r="A1222" s="471"/>
      <c r="B1222" s="39"/>
      <c r="C1222" s="39"/>
      <c r="D1222" s="39"/>
      <c r="E1222" s="39"/>
      <c r="F1222" s="471"/>
      <c r="G1222" s="39"/>
      <c r="H1222" s="39"/>
      <c r="I1222" s="39"/>
      <c r="J1222" s="39"/>
      <c r="K1222" s="201" t="s">
        <v>770</v>
      </c>
      <c r="L1222" t="s">
        <v>3607</v>
      </c>
      <c r="M1222" s="92"/>
    </row>
    <row r="1223" spans="1:13" ht="15.75">
      <c r="A1223" s="471"/>
      <c r="B1223" s="39"/>
      <c r="C1223" s="39"/>
      <c r="D1223" s="39"/>
      <c r="E1223" s="39"/>
      <c r="F1223" s="471"/>
      <c r="G1223" s="39"/>
      <c r="H1223" s="39"/>
      <c r="I1223" s="39"/>
      <c r="J1223" s="39"/>
      <c r="K1223" s="201" t="s">
        <v>771</v>
      </c>
      <c r="L1223" t="s">
        <v>3608</v>
      </c>
      <c r="M1223" s="92"/>
    </row>
    <row r="1224" spans="1:13" ht="15.75">
      <c r="A1224" s="471"/>
      <c r="B1224" s="39"/>
      <c r="C1224" s="39"/>
      <c r="D1224" s="39"/>
      <c r="E1224" s="39"/>
      <c r="F1224" s="471"/>
      <c r="G1224" s="39"/>
      <c r="H1224" s="39"/>
      <c r="I1224" s="39"/>
      <c r="J1224" s="39"/>
      <c r="K1224" s="201" t="s">
        <v>770</v>
      </c>
      <c r="L1224" t="s">
        <v>3609</v>
      </c>
      <c r="M1224" s="92"/>
    </row>
    <row r="1225" spans="1:13" ht="15.75">
      <c r="A1225" s="471"/>
      <c r="B1225" s="39"/>
      <c r="C1225" s="39"/>
      <c r="D1225" s="39"/>
      <c r="E1225" s="39"/>
      <c r="F1225" s="471"/>
      <c r="G1225" s="39"/>
      <c r="H1225" s="39"/>
      <c r="I1225" s="39"/>
      <c r="J1225" s="39"/>
      <c r="K1225" s="201" t="s">
        <v>770</v>
      </c>
      <c r="L1225" t="s">
        <v>3638</v>
      </c>
      <c r="M1225" s="92"/>
    </row>
    <row r="1226" spans="1:13" ht="15.75">
      <c r="A1226" s="471"/>
      <c r="B1226" s="39"/>
      <c r="C1226" s="39"/>
      <c r="D1226" s="39"/>
      <c r="E1226" s="39"/>
      <c r="F1226" s="471"/>
      <c r="G1226" s="39"/>
      <c r="H1226" s="39"/>
      <c r="I1226" s="39"/>
      <c r="J1226" s="39"/>
      <c r="K1226" s="201" t="s">
        <v>772</v>
      </c>
      <c r="L1226" t="s">
        <v>3749</v>
      </c>
      <c r="M1226" s="92"/>
    </row>
    <row r="1227" spans="1:13" ht="15.75">
      <c r="A1227" s="471"/>
      <c r="B1227" s="39"/>
      <c r="C1227" s="39"/>
      <c r="D1227" s="39"/>
      <c r="E1227" s="39"/>
      <c r="F1227" s="471"/>
      <c r="G1227" s="39"/>
      <c r="H1227" s="39"/>
      <c r="I1227" s="39"/>
      <c r="J1227" s="39"/>
      <c r="K1227" s="201" t="s">
        <v>772</v>
      </c>
      <c r="L1227" t="s">
        <v>3751</v>
      </c>
      <c r="M1227" s="92"/>
    </row>
    <row r="1228" spans="1:13" ht="15.75">
      <c r="A1228" s="471"/>
      <c r="B1228" s="39"/>
      <c r="C1228" s="39"/>
      <c r="D1228" s="39"/>
      <c r="E1228" s="39"/>
      <c r="F1228" s="471"/>
      <c r="G1228" s="39"/>
      <c r="H1228" s="39"/>
      <c r="I1228" s="39"/>
      <c r="J1228" s="39"/>
      <c r="K1228" s="201" t="s">
        <v>771</v>
      </c>
      <c r="L1228" t="s">
        <v>3821</v>
      </c>
      <c r="M1228" s="92"/>
    </row>
    <row r="1229" spans="1:13" ht="15.75">
      <c r="A1229" s="471"/>
      <c r="B1229" s="39"/>
      <c r="C1229" s="39"/>
      <c r="D1229" s="39"/>
      <c r="E1229" s="39"/>
      <c r="F1229" s="471"/>
      <c r="G1229" s="39"/>
      <c r="H1229" s="39"/>
      <c r="I1229" s="39"/>
      <c r="J1229" s="39"/>
      <c r="K1229" s="471"/>
      <c r="L1229" s="39"/>
      <c r="M1229" s="92"/>
    </row>
    <row r="1230" spans="1:13" ht="15.75">
      <c r="A1230" s="471"/>
      <c r="B1230" s="39"/>
      <c r="C1230" s="39"/>
      <c r="D1230" s="39"/>
      <c r="E1230" s="39"/>
      <c r="F1230" s="471"/>
      <c r="G1230" s="39"/>
      <c r="H1230" s="39"/>
      <c r="I1230" s="39"/>
      <c r="J1230" s="39"/>
      <c r="K1230" s="471"/>
      <c r="L1230" s="39"/>
      <c r="M1230" s="92"/>
    </row>
    <row r="1231" spans="1:13" ht="15.75">
      <c r="A1231" s="471"/>
      <c r="B1231" s="39"/>
      <c r="C1231" s="39"/>
      <c r="D1231" s="39"/>
      <c r="E1231" s="39"/>
      <c r="F1231" s="471"/>
      <c r="G1231" s="39"/>
      <c r="H1231" s="39"/>
      <c r="I1231" s="39"/>
      <c r="J1231" s="39"/>
      <c r="K1231" s="471"/>
      <c r="L1231" s="39"/>
      <c r="M1231" s="92"/>
    </row>
    <row r="1232" spans="1:13" ht="15.75">
      <c r="A1232" s="471"/>
      <c r="B1232" s="39"/>
      <c r="C1232" s="39"/>
      <c r="D1232" s="39"/>
      <c r="E1232" s="39"/>
      <c r="F1232" s="471"/>
      <c r="G1232" s="39"/>
      <c r="H1232" s="39"/>
      <c r="I1232" s="39"/>
      <c r="J1232" s="39"/>
      <c r="K1232" s="471"/>
      <c r="L1232" s="39"/>
      <c r="M1232" s="92"/>
    </row>
    <row r="1233" spans="1:13" ht="15.75">
      <c r="A1233" s="471"/>
      <c r="B1233" s="39"/>
      <c r="C1233" s="39"/>
      <c r="D1233" s="39"/>
      <c r="E1233" s="39"/>
      <c r="F1233" s="471"/>
      <c r="G1233" s="39"/>
      <c r="H1233" s="39"/>
      <c r="I1233" s="39"/>
      <c r="J1233" s="39"/>
      <c r="K1233" s="471"/>
      <c r="L1233" s="39"/>
      <c r="M1233" s="92"/>
    </row>
    <row r="1234" spans="1:13" ht="15.75">
      <c r="A1234" s="471"/>
      <c r="B1234" s="39"/>
      <c r="C1234" s="39"/>
      <c r="D1234" s="39"/>
      <c r="E1234" s="39"/>
      <c r="F1234" s="471"/>
      <c r="G1234" s="39"/>
      <c r="H1234" s="39"/>
      <c r="I1234" s="39"/>
      <c r="J1234" s="39"/>
      <c r="K1234" s="471"/>
      <c r="L1234" s="39"/>
      <c r="M1234" s="92"/>
    </row>
    <row r="1235" spans="1:13" ht="15.75">
      <c r="A1235" s="471"/>
      <c r="B1235" s="39"/>
      <c r="C1235" s="39"/>
      <c r="D1235" s="39"/>
      <c r="E1235" s="39"/>
      <c r="F1235" s="471"/>
      <c r="G1235" s="39"/>
      <c r="H1235" s="39"/>
      <c r="I1235" s="39"/>
      <c r="J1235" s="39"/>
      <c r="K1235" s="471"/>
      <c r="L1235" s="39"/>
      <c r="M1235" s="92"/>
    </row>
    <row r="1236" spans="1:13" ht="15.75">
      <c r="A1236" s="471"/>
      <c r="B1236" s="39"/>
      <c r="C1236" s="39"/>
      <c r="D1236" s="39"/>
      <c r="E1236" s="39"/>
      <c r="F1236" s="471"/>
      <c r="G1236" s="39"/>
      <c r="H1236" s="39"/>
      <c r="I1236" s="39"/>
      <c r="J1236" s="39"/>
      <c r="K1236" s="471"/>
      <c r="L1236" s="39"/>
      <c r="M1236" s="92"/>
    </row>
    <row r="1237" spans="1:13" ht="15.75">
      <c r="A1237" s="471"/>
      <c r="B1237" s="39"/>
      <c r="C1237" s="39"/>
      <c r="D1237" s="39"/>
      <c r="E1237" s="39"/>
      <c r="F1237" s="471"/>
      <c r="G1237" s="39"/>
      <c r="H1237" s="39"/>
      <c r="I1237" s="39"/>
      <c r="J1237" s="39"/>
      <c r="K1237" s="471"/>
      <c r="L1237" s="39"/>
      <c r="M1237" s="92"/>
    </row>
    <row r="1238" spans="1:13" ht="15.75">
      <c r="A1238" s="471"/>
      <c r="B1238" s="39"/>
      <c r="C1238" s="39"/>
      <c r="D1238" s="39"/>
      <c r="E1238" s="39"/>
      <c r="F1238" s="471"/>
      <c r="G1238" s="39"/>
      <c r="H1238" s="39"/>
      <c r="I1238" s="39"/>
      <c r="J1238" s="39"/>
      <c r="K1238" s="471"/>
      <c r="L1238" s="39"/>
      <c r="M1238" s="92"/>
    </row>
    <row r="1239" spans="1:13" ht="15.75">
      <c r="A1239" s="471"/>
      <c r="B1239" s="39"/>
      <c r="C1239" s="39"/>
      <c r="D1239" s="39"/>
      <c r="E1239" s="39"/>
      <c r="F1239" s="471"/>
      <c r="G1239" s="39"/>
      <c r="H1239" s="39"/>
      <c r="I1239" s="39"/>
      <c r="J1239" s="39"/>
      <c r="K1239" s="471"/>
      <c r="L1239" s="39"/>
      <c r="M1239" s="92"/>
    </row>
    <row r="1240" spans="1:13" ht="15.75">
      <c r="A1240" s="471"/>
      <c r="B1240" s="39"/>
      <c r="C1240" s="39"/>
      <c r="D1240" s="39"/>
      <c r="E1240" s="39"/>
      <c r="F1240" s="471"/>
      <c r="G1240" s="39"/>
      <c r="H1240" s="39"/>
      <c r="I1240" s="39"/>
      <c r="J1240" s="39"/>
      <c r="K1240" s="471"/>
      <c r="L1240" s="39"/>
      <c r="M1240" s="92"/>
    </row>
    <row r="1241" spans="1:13" ht="23.25">
      <c r="A1241" s="120" t="s">
        <v>2551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92"/>
      <c r="L1241" s="39"/>
      <c r="M1241" s="92"/>
    </row>
    <row r="1242" spans="1:13" ht="15.75">
      <c r="A1242" s="471" t="s">
        <v>3243</v>
      </c>
      <c r="B1242" s="39"/>
      <c r="C1242" s="39"/>
      <c r="D1242" s="39"/>
      <c r="E1242" s="39"/>
      <c r="F1242" s="471" t="s">
        <v>3244</v>
      </c>
      <c r="G1242" s="39"/>
      <c r="H1242" s="39"/>
      <c r="I1242" s="39"/>
      <c r="J1242" s="39"/>
      <c r="K1242" s="471" t="s">
        <v>3246</v>
      </c>
      <c r="L1242" s="39"/>
      <c r="M1242" s="92"/>
    </row>
    <row r="1243" spans="1:13" ht="15.75">
      <c r="A1243" s="201" t="s">
        <v>770</v>
      </c>
      <c r="B1243" t="s">
        <v>3340</v>
      </c>
      <c r="C1243" s="39"/>
      <c r="D1243" s="39"/>
      <c r="E1243" s="39"/>
      <c r="F1243" s="201" t="s">
        <v>772</v>
      </c>
      <c r="G1243" t="s">
        <v>3472</v>
      </c>
      <c r="H1243" s="39"/>
      <c r="I1243" s="39"/>
      <c r="J1243" s="39"/>
      <c r="K1243" s="201" t="s">
        <v>770</v>
      </c>
      <c r="L1243" t="s">
        <v>3283</v>
      </c>
      <c r="M1243" s="92"/>
    </row>
    <row r="1244" spans="1:13" ht="15.75">
      <c r="A1244" s="201" t="s">
        <v>771</v>
      </c>
      <c r="B1244" t="s">
        <v>3739</v>
      </c>
      <c r="C1244" s="39"/>
      <c r="D1244" s="39"/>
      <c r="E1244" s="39"/>
      <c r="F1244" s="471"/>
      <c r="G1244" s="39"/>
      <c r="H1244" s="39"/>
      <c r="I1244" s="39"/>
      <c r="J1244" s="39"/>
      <c r="K1244" s="201" t="s">
        <v>771</v>
      </c>
      <c r="L1244" t="s">
        <v>3295</v>
      </c>
      <c r="M1244" s="92"/>
    </row>
    <row r="1245" spans="1:13" ht="15.75">
      <c r="A1245" s="201" t="s">
        <v>772</v>
      </c>
      <c r="B1245" t="s">
        <v>3747</v>
      </c>
      <c r="C1245" s="39"/>
      <c r="D1245" s="39"/>
      <c r="E1245" s="39"/>
      <c r="F1245" s="471"/>
      <c r="G1245" s="39"/>
      <c r="H1245" s="39"/>
      <c r="I1245" s="39"/>
      <c r="J1245" s="39"/>
      <c r="K1245" s="201" t="s">
        <v>770</v>
      </c>
      <c r="L1245" t="s">
        <v>3305</v>
      </c>
      <c r="M1245" s="92"/>
    </row>
    <row r="1246" spans="1:13" ht="15.75">
      <c r="A1246" s="471"/>
      <c r="C1246" s="39"/>
      <c r="D1246" s="39"/>
      <c r="E1246" s="39"/>
      <c r="F1246" s="471"/>
      <c r="G1246" s="39"/>
      <c r="H1246" s="39"/>
      <c r="I1246" s="39"/>
      <c r="J1246" s="39"/>
      <c r="K1246" s="201" t="s">
        <v>770</v>
      </c>
      <c r="L1246" t="s">
        <v>3423</v>
      </c>
      <c r="M1246" s="92"/>
    </row>
    <row r="1247" spans="1:13" ht="15.75">
      <c r="A1247" s="471"/>
      <c r="B1247" s="39"/>
      <c r="C1247" s="39"/>
      <c r="D1247" s="39"/>
      <c r="E1247" s="39"/>
      <c r="F1247" s="471"/>
      <c r="G1247" s="39"/>
      <c r="H1247" s="39"/>
      <c r="I1247" s="39"/>
      <c r="J1247" s="39"/>
      <c r="K1247" s="201" t="s">
        <v>770</v>
      </c>
      <c r="L1247" t="s">
        <v>3426</v>
      </c>
      <c r="M1247" s="92"/>
    </row>
    <row r="1248" spans="1:13" ht="15.75">
      <c r="A1248" s="471"/>
      <c r="B1248" s="39"/>
      <c r="C1248" s="39"/>
      <c r="D1248" s="39"/>
      <c r="E1248" s="39"/>
      <c r="F1248" s="471"/>
      <c r="G1248" s="39"/>
      <c r="H1248" s="39"/>
      <c r="I1248" s="39"/>
      <c r="J1248" s="39"/>
      <c r="K1248" s="201" t="s">
        <v>770</v>
      </c>
      <c r="L1248" t="s">
        <v>3468</v>
      </c>
      <c r="M1248" s="92"/>
    </row>
    <row r="1249" spans="1:13" ht="15.75">
      <c r="A1249" s="471"/>
      <c r="B1249" s="39"/>
      <c r="C1249" s="39"/>
      <c r="D1249" s="39"/>
      <c r="E1249" s="39"/>
      <c r="F1249" s="471"/>
      <c r="G1249" s="39"/>
      <c r="H1249" s="39"/>
      <c r="I1249" s="39"/>
      <c r="J1249" s="39"/>
      <c r="K1249" s="201" t="s">
        <v>770</v>
      </c>
      <c r="L1249" t="s">
        <v>3471</v>
      </c>
      <c r="M1249" s="92"/>
    </row>
    <row r="1250" spans="1:13" ht="15.75">
      <c r="A1250" s="471"/>
      <c r="B1250" s="39"/>
      <c r="C1250" s="39"/>
      <c r="D1250" s="39"/>
      <c r="E1250" s="39"/>
      <c r="F1250" s="471"/>
      <c r="G1250" s="39"/>
      <c r="H1250" s="39"/>
      <c r="I1250" s="39"/>
      <c r="J1250" s="39"/>
      <c r="K1250" s="201" t="s">
        <v>772</v>
      </c>
      <c r="L1250" t="s">
        <v>3525</v>
      </c>
      <c r="M1250" s="92"/>
    </row>
    <row r="1251" spans="1:13" ht="15.75">
      <c r="A1251" s="471"/>
      <c r="B1251" s="39"/>
      <c r="C1251" s="39"/>
      <c r="D1251" s="39"/>
      <c r="E1251" s="39"/>
      <c r="F1251" s="471"/>
      <c r="G1251" s="39"/>
      <c r="H1251" s="39"/>
      <c r="I1251" s="39"/>
      <c r="J1251" s="39"/>
      <c r="K1251" s="201" t="s">
        <v>771</v>
      </c>
      <c r="L1251" t="s">
        <v>3676</v>
      </c>
      <c r="M1251" s="92"/>
    </row>
    <row r="1252" spans="1:13" ht="15.75">
      <c r="A1252" s="471"/>
      <c r="B1252" s="39"/>
      <c r="C1252" s="39"/>
      <c r="D1252" s="39"/>
      <c r="E1252" s="39"/>
      <c r="F1252" s="471"/>
      <c r="G1252" s="39"/>
      <c r="H1252" s="39"/>
      <c r="I1252" s="39"/>
      <c r="J1252" s="39"/>
      <c r="K1252" s="201" t="s">
        <v>771</v>
      </c>
      <c r="L1252" t="s">
        <v>3684</v>
      </c>
      <c r="M1252" s="92"/>
    </row>
    <row r="1253" spans="1:13" ht="15.75">
      <c r="A1253" s="471"/>
      <c r="B1253" s="39"/>
      <c r="C1253" s="39"/>
      <c r="D1253" s="39"/>
      <c r="E1253" s="39"/>
      <c r="F1253" s="471"/>
      <c r="G1253" s="39"/>
      <c r="H1253" s="39"/>
      <c r="I1253" s="39"/>
      <c r="J1253" s="39"/>
      <c r="K1253" s="201" t="s">
        <v>771</v>
      </c>
      <c r="L1253" t="s">
        <v>3797</v>
      </c>
      <c r="M1253" s="92"/>
    </row>
    <row r="1254" spans="1:13" ht="15.75">
      <c r="A1254" s="471"/>
      <c r="B1254" s="39"/>
      <c r="C1254" s="39"/>
      <c r="D1254" s="39"/>
      <c r="E1254" s="39"/>
      <c r="F1254" s="471"/>
      <c r="G1254" s="39"/>
      <c r="H1254" s="39"/>
      <c r="I1254" s="39"/>
      <c r="J1254" s="39"/>
      <c r="K1254" s="471"/>
      <c r="L1254" s="39"/>
      <c r="M1254" s="92"/>
    </row>
    <row r="1255" spans="1:13" ht="15.75">
      <c r="A1255" s="471"/>
      <c r="B1255" s="39"/>
      <c r="C1255" s="39"/>
      <c r="D1255" s="39"/>
      <c r="E1255" s="39"/>
      <c r="F1255" s="471"/>
      <c r="G1255" s="39"/>
      <c r="H1255" s="39"/>
      <c r="I1255" s="39"/>
      <c r="J1255" s="39"/>
      <c r="K1255" s="471"/>
      <c r="L1255" s="39"/>
      <c r="M1255" s="92"/>
    </row>
    <row r="1256" spans="1:13" ht="15.75">
      <c r="A1256" s="471"/>
      <c r="B1256" s="39"/>
      <c r="C1256" s="39"/>
      <c r="D1256" s="39"/>
      <c r="E1256" s="39"/>
      <c r="F1256" s="471"/>
      <c r="G1256" s="39"/>
      <c r="H1256" s="39"/>
      <c r="I1256" s="39"/>
      <c r="J1256" s="39"/>
      <c r="K1256" s="471"/>
      <c r="L1256" s="39"/>
      <c r="M1256" s="92"/>
    </row>
    <row r="1257" spans="1:13" ht="15.75">
      <c r="A1257" s="471"/>
      <c r="B1257" s="39"/>
      <c r="C1257" s="39"/>
      <c r="D1257" s="39"/>
      <c r="E1257" s="39"/>
      <c r="F1257" s="471"/>
      <c r="G1257" s="39"/>
      <c r="H1257" s="39"/>
      <c r="I1257" s="39"/>
      <c r="J1257" s="39"/>
      <c r="K1257" s="471"/>
      <c r="L1257" s="39"/>
      <c r="M1257" s="92"/>
    </row>
    <row r="1258" spans="1:13" ht="15.75">
      <c r="A1258" s="471"/>
      <c r="B1258" s="39"/>
      <c r="C1258" s="39"/>
      <c r="D1258" s="39"/>
      <c r="E1258" s="39"/>
      <c r="F1258" s="471"/>
      <c r="G1258" s="39"/>
      <c r="H1258" s="39"/>
      <c r="I1258" s="39"/>
      <c r="J1258" s="39"/>
      <c r="K1258" s="471"/>
      <c r="L1258" s="39"/>
      <c r="M1258" s="92"/>
    </row>
    <row r="1259" spans="1:13" ht="15.75">
      <c r="A1259" s="471"/>
      <c r="B1259" s="39"/>
      <c r="C1259" s="39"/>
      <c r="D1259" s="39"/>
      <c r="E1259" s="39"/>
      <c r="F1259" s="471"/>
      <c r="G1259" s="39"/>
      <c r="H1259" s="39"/>
      <c r="I1259" s="39"/>
      <c r="J1259" s="39"/>
      <c r="K1259" s="471"/>
      <c r="L1259" s="39"/>
      <c r="M1259" s="92"/>
    </row>
    <row r="1260" spans="1:13" ht="15.75">
      <c r="A1260" s="471"/>
      <c r="B1260" s="39"/>
      <c r="C1260" s="39"/>
      <c r="D1260" s="39"/>
      <c r="E1260" s="39"/>
      <c r="F1260" s="471"/>
      <c r="G1260" s="39"/>
      <c r="H1260" s="39"/>
      <c r="I1260" s="39"/>
      <c r="J1260" s="39"/>
      <c r="K1260" s="471"/>
      <c r="L1260" s="39"/>
      <c r="M1260" s="92"/>
    </row>
    <row r="1261" spans="1:13" ht="15.75">
      <c r="A1261" s="471"/>
      <c r="B1261" s="39"/>
      <c r="C1261" s="39"/>
      <c r="D1261" s="39"/>
      <c r="E1261" s="39"/>
      <c r="F1261" s="471"/>
      <c r="G1261" s="39"/>
      <c r="H1261" s="39"/>
      <c r="I1261" s="39"/>
      <c r="J1261" s="39"/>
      <c r="K1261" s="471"/>
      <c r="L1261" s="39"/>
      <c r="M1261" s="92"/>
    </row>
    <row r="1262" spans="1:13" ht="15.75">
      <c r="A1262" s="121"/>
      <c r="B1262" s="39"/>
      <c r="K1262" s="93"/>
      <c r="M1262" s="92"/>
    </row>
    <row r="1263" spans="1:13" ht="15.75">
      <c r="A1263" s="121"/>
      <c r="B1263" s="39"/>
      <c r="K1263" s="93"/>
      <c r="M1263" s="92"/>
    </row>
    <row r="1264" spans="1:13" ht="15.75">
      <c r="A1264" s="121"/>
      <c r="B1264" s="39"/>
      <c r="K1264" s="93"/>
      <c r="M1264" s="92"/>
    </row>
    <row r="1265" spans="1:15" ht="15.75">
      <c r="A1265" s="121"/>
      <c r="B1265" s="39"/>
      <c r="K1265" s="93"/>
      <c r="M1265" s="92"/>
    </row>
    <row r="1266" spans="1:15" ht="15.75">
      <c r="A1266" s="121"/>
      <c r="B1266" s="39"/>
      <c r="K1266" s="93"/>
      <c r="M1266" s="92"/>
    </row>
    <row r="1267" spans="1:15" ht="15.75">
      <c r="A1267" s="121"/>
      <c r="B1267" s="39"/>
      <c r="K1267" s="93"/>
      <c r="M1267" s="92"/>
    </row>
    <row r="1268" spans="1:15" ht="15.75">
      <c r="A1268" s="121"/>
      <c r="B1268" s="39"/>
      <c r="K1268" s="93"/>
      <c r="M1268" s="92"/>
    </row>
    <row r="1269" spans="1:15" ht="15.75">
      <c r="A1269" s="121"/>
      <c r="B1269" s="39"/>
      <c r="K1269" s="93"/>
      <c r="M1269" s="92"/>
    </row>
    <row r="1270" spans="1:15" ht="15.75">
      <c r="A1270" s="121"/>
      <c r="B1270" s="39"/>
      <c r="K1270" s="93"/>
      <c r="M1270" s="92"/>
    </row>
    <row r="1271" spans="1:15" s="39" customFormat="1" ht="15.75">
      <c r="A1271" s="121"/>
      <c r="K1271" s="17"/>
      <c r="M1271" s="94"/>
      <c r="O1271" s="92"/>
    </row>
    <row r="1272" spans="1:15" s="39" customFormat="1" ht="23.25">
      <c r="A1272" s="120" t="s">
        <v>1549</v>
      </c>
      <c r="K1272" s="17"/>
      <c r="M1272" s="93"/>
    </row>
    <row r="1273" spans="1:15" s="39" customFormat="1" ht="15.75">
      <c r="A1273" s="471" t="s">
        <v>3243</v>
      </c>
      <c r="F1273" s="471" t="s">
        <v>3244</v>
      </c>
      <c r="K1273" s="471" t="s">
        <v>3246</v>
      </c>
      <c r="M1273" s="198"/>
    </row>
    <row r="1274" spans="1:15" s="39" customFormat="1" ht="15.75">
      <c r="A1274" s="201" t="s">
        <v>771</v>
      </c>
      <c r="B1274" t="s">
        <v>3396</v>
      </c>
      <c r="F1274" s="201" t="s">
        <v>770</v>
      </c>
      <c r="G1274" t="s">
        <v>2472</v>
      </c>
      <c r="K1274" s="201" t="s">
        <v>770</v>
      </c>
      <c r="L1274" t="s">
        <v>3295</v>
      </c>
      <c r="M1274" s="198"/>
    </row>
    <row r="1275" spans="1:15" s="39" customFormat="1" ht="15.75">
      <c r="A1275" s="201" t="s">
        <v>772</v>
      </c>
      <c r="B1275" t="s">
        <v>3431</v>
      </c>
      <c r="F1275" s="471"/>
      <c r="K1275" s="201" t="s">
        <v>771</v>
      </c>
      <c r="L1275" t="s">
        <v>3390</v>
      </c>
      <c r="M1275" s="198"/>
    </row>
    <row r="1276" spans="1:15" s="39" customFormat="1" ht="15.75">
      <c r="A1276" s="201" t="s">
        <v>771</v>
      </c>
      <c r="B1276" t="s">
        <v>3434</v>
      </c>
      <c r="F1276" s="471"/>
      <c r="K1276" s="201" t="s">
        <v>770</v>
      </c>
      <c r="L1276" t="s">
        <v>3417</v>
      </c>
      <c r="M1276" s="198"/>
    </row>
    <row r="1277" spans="1:15" s="39" customFormat="1" ht="15.75">
      <c r="A1277" s="471"/>
      <c r="F1277" s="471"/>
      <c r="K1277" s="201" t="s">
        <v>772</v>
      </c>
      <c r="L1277" t="s">
        <v>3453</v>
      </c>
      <c r="M1277" s="198"/>
    </row>
    <row r="1278" spans="1:15" s="39" customFormat="1" ht="15.75">
      <c r="A1278" s="471"/>
      <c r="F1278" s="471"/>
      <c r="K1278" s="201" t="s">
        <v>771</v>
      </c>
      <c r="L1278" t="s">
        <v>3455</v>
      </c>
      <c r="M1278" s="198"/>
    </row>
    <row r="1279" spans="1:15" s="39" customFormat="1" ht="15.75">
      <c r="A1279" s="471"/>
      <c r="F1279" s="471"/>
      <c r="K1279" s="201" t="s">
        <v>771</v>
      </c>
      <c r="L1279" t="s">
        <v>3488</v>
      </c>
      <c r="M1279" s="198"/>
    </row>
    <row r="1280" spans="1:15" s="39" customFormat="1" ht="15.75">
      <c r="A1280" s="471"/>
      <c r="F1280" s="471"/>
      <c r="K1280" s="201" t="s">
        <v>771</v>
      </c>
      <c r="L1280" t="s">
        <v>3489</v>
      </c>
      <c r="M1280" s="198"/>
    </row>
    <row r="1281" spans="1:13" s="39" customFormat="1" ht="15.75">
      <c r="A1281" s="471"/>
      <c r="F1281" s="471"/>
      <c r="K1281" s="201" t="s">
        <v>772</v>
      </c>
      <c r="L1281" t="s">
        <v>3513</v>
      </c>
      <c r="M1281" s="198"/>
    </row>
    <row r="1282" spans="1:13" s="39" customFormat="1" ht="15.75">
      <c r="A1282" s="471"/>
      <c r="F1282" s="471"/>
      <c r="K1282" s="201" t="s">
        <v>770</v>
      </c>
      <c r="L1282" t="s">
        <v>3699</v>
      </c>
      <c r="M1282" s="198"/>
    </row>
    <row r="1283" spans="1:13" s="39" customFormat="1" ht="15.75">
      <c r="A1283" s="471"/>
      <c r="F1283" s="471"/>
      <c r="K1283" s="201" t="s">
        <v>770</v>
      </c>
      <c r="L1283" t="s">
        <v>3722</v>
      </c>
      <c r="M1283" s="198"/>
    </row>
    <row r="1284" spans="1:13" s="39" customFormat="1" ht="15.75">
      <c r="A1284" s="471"/>
      <c r="F1284" s="471"/>
      <c r="K1284" s="201" t="s">
        <v>771</v>
      </c>
      <c r="L1284" t="s">
        <v>3829</v>
      </c>
      <c r="M1284" s="198"/>
    </row>
    <row r="1285" spans="1:13" s="39" customFormat="1" ht="15.75">
      <c r="A1285" s="471"/>
      <c r="F1285" s="471"/>
      <c r="K1285" s="471"/>
      <c r="M1285" s="198"/>
    </row>
    <row r="1286" spans="1:13" s="39" customFormat="1" ht="15.75">
      <c r="A1286" s="471"/>
      <c r="F1286" s="471"/>
      <c r="K1286" s="471"/>
      <c r="M1286" s="198"/>
    </row>
    <row r="1287" spans="1:13" s="39" customFormat="1" ht="15.75">
      <c r="A1287" s="471"/>
      <c r="F1287" s="471"/>
      <c r="K1287" s="471"/>
      <c r="M1287" s="198"/>
    </row>
    <row r="1288" spans="1:13" s="39" customFormat="1" ht="15.75">
      <c r="A1288" s="471"/>
      <c r="F1288" s="471"/>
      <c r="K1288" s="471"/>
      <c r="M1288" s="198"/>
    </row>
    <row r="1289" spans="1:13" s="39" customFormat="1" ht="15.75">
      <c r="A1289" s="471"/>
      <c r="F1289" s="471"/>
      <c r="K1289" s="471"/>
      <c r="M1289" s="198"/>
    </row>
    <row r="1290" spans="1:13" s="39" customFormat="1" ht="15.75">
      <c r="A1290" s="471"/>
      <c r="F1290" s="471"/>
      <c r="K1290" s="471"/>
      <c r="M1290" s="198"/>
    </row>
    <row r="1291" spans="1:13" s="39" customFormat="1" ht="15.75">
      <c r="A1291" s="471"/>
      <c r="F1291" s="471"/>
      <c r="K1291" s="471"/>
      <c r="M1291" s="198"/>
    </row>
    <row r="1292" spans="1:13" s="39" customFormat="1" ht="15.75">
      <c r="A1292" s="471"/>
      <c r="F1292" s="471"/>
      <c r="K1292" s="471"/>
      <c r="M1292" s="198"/>
    </row>
    <row r="1293" spans="1:13" s="39" customFormat="1" ht="15.75">
      <c r="A1293" s="471"/>
      <c r="F1293" s="471"/>
      <c r="K1293" s="471"/>
      <c r="M1293" s="198"/>
    </row>
    <row r="1294" spans="1:13" s="39" customFormat="1" ht="15.75">
      <c r="A1294" s="471"/>
      <c r="F1294" s="471"/>
      <c r="K1294" s="471"/>
      <c r="M1294" s="198"/>
    </row>
    <row r="1295" spans="1:13" s="39" customFormat="1" ht="15.75">
      <c r="A1295" s="471"/>
      <c r="F1295" s="471"/>
      <c r="K1295" s="471"/>
      <c r="M1295" s="198"/>
    </row>
    <row r="1296" spans="1:13" s="39" customFormat="1" ht="15.75">
      <c r="A1296" s="121"/>
      <c r="K1296" s="196"/>
      <c r="M1296" s="198"/>
    </row>
    <row r="1297" spans="1:13" s="39" customFormat="1" ht="15.75">
      <c r="A1297" s="121"/>
      <c r="K1297" s="196"/>
      <c r="M1297" s="198"/>
    </row>
    <row r="1298" spans="1:13" s="39" customFormat="1" ht="15.75">
      <c r="A1298" s="121"/>
      <c r="K1298" s="196"/>
      <c r="M1298" s="198"/>
    </row>
    <row r="1299" spans="1:13" s="39" customFormat="1" ht="15.75">
      <c r="A1299" s="121"/>
      <c r="K1299" s="196"/>
      <c r="M1299" s="198"/>
    </row>
    <row r="1300" spans="1:13" s="39" customFormat="1" ht="15.75">
      <c r="A1300" s="121"/>
      <c r="K1300" s="196"/>
      <c r="M1300" s="198"/>
    </row>
    <row r="1301" spans="1:13" s="39" customFormat="1" ht="15.75">
      <c r="A1301" s="121"/>
      <c r="K1301" s="196"/>
      <c r="M1301" s="198"/>
    </row>
    <row r="1302" spans="1:13" s="39" customFormat="1" ht="15.75">
      <c r="A1302" s="121"/>
      <c r="K1302" s="196"/>
      <c r="M1302" s="198"/>
    </row>
    <row r="1303" spans="1:13" s="39" customFormat="1" ht="23.25">
      <c r="A1303" s="120" t="s">
        <v>2547</v>
      </c>
      <c r="K1303" s="17"/>
      <c r="M1303" s="198"/>
    </row>
    <row r="1304" spans="1:13" s="39" customFormat="1" ht="15.75">
      <c r="A1304" s="471" t="s">
        <v>3243</v>
      </c>
      <c r="F1304" s="471" t="s">
        <v>3244</v>
      </c>
      <c r="K1304" s="471" t="s">
        <v>3246</v>
      </c>
      <c r="M1304" s="198"/>
    </row>
    <row r="1305" spans="1:13" s="39" customFormat="1" ht="15.75">
      <c r="A1305" s="201" t="s">
        <v>770</v>
      </c>
      <c r="B1305" t="s">
        <v>3373</v>
      </c>
      <c r="F1305" s="201" t="s">
        <v>771</v>
      </c>
      <c r="G1305" t="s">
        <v>3900</v>
      </c>
      <c r="K1305" s="201" t="s">
        <v>771</v>
      </c>
      <c r="L1305" t="s">
        <v>3262</v>
      </c>
      <c r="M1305" s="198"/>
    </row>
    <row r="1306" spans="1:13" s="39" customFormat="1" ht="15.75">
      <c r="A1306" s="201" t="s">
        <v>771</v>
      </c>
      <c r="B1306" t="s">
        <v>3464</v>
      </c>
      <c r="K1306" s="201" t="s">
        <v>771</v>
      </c>
      <c r="L1306" t="s">
        <v>3295</v>
      </c>
      <c r="M1306" s="198"/>
    </row>
    <row r="1307" spans="1:13" s="39" customFormat="1" ht="15.75">
      <c r="A1307" s="201" t="s">
        <v>770</v>
      </c>
      <c r="B1307" t="s">
        <v>3788</v>
      </c>
      <c r="K1307" s="201" t="s">
        <v>772</v>
      </c>
      <c r="L1307" t="s">
        <v>3520</v>
      </c>
      <c r="M1307" s="198"/>
    </row>
    <row r="1308" spans="1:13" s="39" customFormat="1" ht="15.75">
      <c r="A1308" s="201" t="s">
        <v>771</v>
      </c>
      <c r="B1308" t="s">
        <v>3794</v>
      </c>
      <c r="K1308" s="201" t="s">
        <v>772</v>
      </c>
      <c r="L1308" t="s">
        <v>3681</v>
      </c>
      <c r="M1308" s="198"/>
    </row>
    <row r="1309" spans="1:13" s="39" customFormat="1" ht="15.75">
      <c r="A1309" s="201" t="s">
        <v>771</v>
      </c>
      <c r="B1309" t="s">
        <v>3868</v>
      </c>
      <c r="K1309" s="201" t="s">
        <v>772</v>
      </c>
      <c r="L1309" t="s">
        <v>3762</v>
      </c>
      <c r="M1309" s="198"/>
    </row>
    <row r="1310" spans="1:13" s="39" customFormat="1" ht="15.75">
      <c r="A1310" s="121"/>
      <c r="K1310" s="201"/>
      <c r="L1310"/>
      <c r="M1310" s="198"/>
    </row>
    <row r="1311" spans="1:13" s="39" customFormat="1" ht="15.75">
      <c r="A1311" s="121"/>
      <c r="K1311" s="201"/>
      <c r="L1311"/>
      <c r="M1311" s="198"/>
    </row>
    <row r="1312" spans="1:13" s="39" customFormat="1" ht="15.75">
      <c r="A1312" s="121"/>
      <c r="K1312" s="201"/>
      <c r="L1312"/>
      <c r="M1312" s="198"/>
    </row>
    <row r="1313" spans="1:13" s="39" customFormat="1" ht="15.75">
      <c r="A1313" s="121"/>
      <c r="K1313" s="201"/>
      <c r="L1313"/>
      <c r="M1313" s="198"/>
    </row>
    <row r="1314" spans="1:13" s="39" customFormat="1" ht="15.75">
      <c r="A1314" s="121"/>
      <c r="K1314" s="201"/>
      <c r="L1314"/>
      <c r="M1314" s="198"/>
    </row>
    <row r="1315" spans="1:13" s="39" customFormat="1" ht="15.75">
      <c r="A1315" s="121"/>
      <c r="K1315" s="201"/>
      <c r="L1315"/>
      <c r="M1315" s="198"/>
    </row>
    <row r="1316" spans="1:13" s="39" customFormat="1" ht="15.75">
      <c r="A1316" s="121"/>
      <c r="K1316" s="201"/>
      <c r="L1316"/>
      <c r="M1316" s="198"/>
    </row>
    <row r="1317" spans="1:13" s="39" customFormat="1" ht="15.75">
      <c r="A1317" s="121"/>
      <c r="K1317" s="201"/>
      <c r="L1317"/>
      <c r="M1317" s="198"/>
    </row>
    <row r="1318" spans="1:13" s="39" customFormat="1" ht="15.75">
      <c r="A1318" s="121"/>
      <c r="K1318" s="201"/>
      <c r="L1318"/>
      <c r="M1318" s="198"/>
    </row>
    <row r="1319" spans="1:13" s="39" customFormat="1" ht="15.75">
      <c r="A1319" s="121"/>
      <c r="K1319" s="201"/>
      <c r="L1319"/>
      <c r="M1319" s="198"/>
    </row>
    <row r="1320" spans="1:13" s="39" customFormat="1" ht="15.75">
      <c r="A1320" s="121"/>
      <c r="K1320" s="201"/>
      <c r="L1320"/>
      <c r="M1320" s="198"/>
    </row>
    <row r="1321" spans="1:13" s="39" customFormat="1" ht="15.75">
      <c r="A1321" s="121"/>
      <c r="K1321" s="201"/>
      <c r="L1321"/>
      <c r="M1321" s="198"/>
    </row>
    <row r="1322" spans="1:13" s="39" customFormat="1" ht="15.75">
      <c r="A1322" s="121"/>
      <c r="K1322" s="201"/>
      <c r="L1322"/>
      <c r="M1322" s="198"/>
    </row>
    <row r="1323" spans="1:13" s="39" customFormat="1" ht="15.75">
      <c r="A1323" s="121"/>
      <c r="K1323" s="201"/>
      <c r="L1323"/>
      <c r="M1323" s="198"/>
    </row>
    <row r="1324" spans="1:13" s="39" customFormat="1" ht="15.75">
      <c r="A1324" s="121"/>
      <c r="K1324" s="201"/>
      <c r="L1324"/>
      <c r="M1324" s="198"/>
    </row>
    <row r="1325" spans="1:13" s="39" customFormat="1" ht="15.75">
      <c r="A1325" s="121"/>
      <c r="K1325" s="201"/>
      <c r="L1325"/>
      <c r="M1325" s="198"/>
    </row>
    <row r="1326" spans="1:13" s="39" customFormat="1" ht="15.75">
      <c r="A1326" s="121"/>
      <c r="K1326" s="196"/>
      <c r="M1326" s="198"/>
    </row>
    <row r="1327" spans="1:13" s="39" customFormat="1" ht="15.75">
      <c r="A1327" s="121"/>
      <c r="K1327" s="196"/>
      <c r="M1327" s="198"/>
    </row>
    <row r="1328" spans="1:13" s="39" customFormat="1" ht="15.75">
      <c r="A1328" s="121"/>
      <c r="K1328" s="196"/>
      <c r="M1328" s="198"/>
    </row>
    <row r="1329" spans="1:13" s="39" customFormat="1" ht="15.75">
      <c r="A1329" s="121"/>
      <c r="K1329" s="196"/>
      <c r="M1329" s="198"/>
    </row>
    <row r="1330" spans="1:13" s="39" customFormat="1" ht="15.75">
      <c r="A1330" s="121"/>
      <c r="K1330" s="196"/>
      <c r="M1330" s="198"/>
    </row>
    <row r="1331" spans="1:13" s="39" customFormat="1" ht="15.75">
      <c r="A1331" s="121"/>
      <c r="K1331" s="196"/>
      <c r="M1331" s="198"/>
    </row>
    <row r="1332" spans="1:13" s="39" customFormat="1" ht="15.75">
      <c r="A1332" s="121"/>
      <c r="K1332" s="196"/>
      <c r="M1332" s="198"/>
    </row>
    <row r="1333" spans="1:13" s="39" customFormat="1" ht="15">
      <c r="K1333" s="197"/>
    </row>
    <row r="1334" spans="1:13" s="39" customFormat="1" ht="23.25">
      <c r="A1334" s="120" t="s">
        <v>757</v>
      </c>
      <c r="K1334" s="94"/>
    </row>
    <row r="1335" spans="1:13" ht="15.75">
      <c r="A1335" s="471" t="s">
        <v>3243</v>
      </c>
      <c r="B1335" s="39"/>
      <c r="C1335" s="39"/>
      <c r="D1335" s="39"/>
      <c r="E1335" s="39"/>
      <c r="F1335" s="471" t="s">
        <v>3244</v>
      </c>
      <c r="G1335" s="39"/>
      <c r="H1335" s="39"/>
      <c r="I1335" s="39"/>
      <c r="J1335" s="39"/>
      <c r="K1335" s="471" t="s">
        <v>3246</v>
      </c>
      <c r="L1335" s="39"/>
    </row>
    <row r="1336" spans="1:13" ht="15.75">
      <c r="A1336" s="201" t="s">
        <v>770</v>
      </c>
      <c r="B1336" t="s">
        <v>3440</v>
      </c>
      <c r="F1336" s="201" t="s">
        <v>772</v>
      </c>
      <c r="G1336" t="s">
        <v>3252</v>
      </c>
      <c r="K1336" s="201" t="s">
        <v>772</v>
      </c>
      <c r="L1336" t="s">
        <v>3245</v>
      </c>
    </row>
    <row r="1337" spans="1:13" ht="15.75">
      <c r="A1337" s="201" t="s">
        <v>770</v>
      </c>
      <c r="B1337" t="s">
        <v>3725</v>
      </c>
      <c r="F1337" s="201" t="s">
        <v>772</v>
      </c>
      <c r="G1337" t="s">
        <v>3352</v>
      </c>
      <c r="K1337" s="201" t="s">
        <v>771</v>
      </c>
      <c r="L1337" t="s">
        <v>3350</v>
      </c>
    </row>
    <row r="1338" spans="1:13" ht="15.75">
      <c r="A1338" s="121"/>
      <c r="F1338" s="201" t="s">
        <v>772</v>
      </c>
      <c r="G1338" t="s">
        <v>3379</v>
      </c>
      <c r="K1338" s="201" t="s">
        <v>770</v>
      </c>
      <c r="L1338" t="s">
        <v>3351</v>
      </c>
    </row>
    <row r="1339" spans="1:13" ht="15.75">
      <c r="A1339" s="121"/>
      <c r="F1339" s="201" t="s">
        <v>771</v>
      </c>
      <c r="G1339" t="s">
        <v>3897</v>
      </c>
      <c r="K1339" s="201" t="s">
        <v>772</v>
      </c>
      <c r="L1339" t="s">
        <v>3376</v>
      </c>
    </row>
    <row r="1340" spans="1:13" ht="15.75">
      <c r="A1340" s="121"/>
      <c r="B1340" s="39"/>
      <c r="C1340" s="39"/>
      <c r="F1340" s="201" t="s">
        <v>771</v>
      </c>
      <c r="G1340" t="s">
        <v>3902</v>
      </c>
      <c r="K1340" s="201" t="s">
        <v>771</v>
      </c>
      <c r="L1340" t="s">
        <v>3445</v>
      </c>
    </row>
    <row r="1341" spans="1:13" ht="15.75">
      <c r="A1341" s="121"/>
      <c r="B1341" s="39"/>
      <c r="K1341" s="201" t="s">
        <v>771</v>
      </c>
      <c r="L1341" t="s">
        <v>3542</v>
      </c>
    </row>
    <row r="1342" spans="1:13" ht="15.75">
      <c r="A1342" s="121"/>
      <c r="B1342" s="39"/>
      <c r="K1342" s="201" t="s">
        <v>771</v>
      </c>
      <c r="L1342" t="s">
        <v>3572</v>
      </c>
    </row>
    <row r="1343" spans="1:13" ht="15.75">
      <c r="A1343" s="121"/>
      <c r="B1343" s="39"/>
      <c r="K1343" s="201" t="s">
        <v>771</v>
      </c>
      <c r="L1343" t="s">
        <v>3590</v>
      </c>
    </row>
    <row r="1344" spans="1:13" ht="15.75">
      <c r="A1344" s="121"/>
      <c r="B1344" s="39"/>
      <c r="K1344" s="201" t="s">
        <v>772</v>
      </c>
      <c r="L1344" t="s">
        <v>3618</v>
      </c>
    </row>
    <row r="1345" spans="1:12" ht="15.75">
      <c r="A1345" s="121"/>
      <c r="B1345" s="39"/>
      <c r="K1345" s="201" t="s">
        <v>772</v>
      </c>
      <c r="L1345" t="s">
        <v>3761</v>
      </c>
    </row>
    <row r="1346" spans="1:12" ht="15.75">
      <c r="A1346" s="121"/>
      <c r="B1346" s="39"/>
      <c r="K1346" s="201" t="s">
        <v>771</v>
      </c>
      <c r="L1346" t="s">
        <v>3776</v>
      </c>
    </row>
    <row r="1347" spans="1:12" ht="15.75">
      <c r="A1347" s="121"/>
      <c r="B1347" s="39"/>
      <c r="K1347" s="10"/>
    </row>
    <row r="1348" spans="1:12" ht="15.75">
      <c r="A1348" s="121"/>
      <c r="B1348" s="39"/>
      <c r="K1348" s="10"/>
    </row>
    <row r="1349" spans="1:12" ht="15.75">
      <c r="A1349" s="121"/>
      <c r="B1349" s="39"/>
      <c r="K1349" s="10"/>
    </row>
    <row r="1350" spans="1:12" ht="15.75">
      <c r="A1350" s="121"/>
      <c r="B1350" s="39"/>
      <c r="K1350" s="10"/>
    </row>
    <row r="1351" spans="1:12" ht="15.75">
      <c r="A1351" s="121"/>
      <c r="B1351" s="39"/>
      <c r="K1351" s="10"/>
    </row>
    <row r="1352" spans="1:12" ht="15.75">
      <c r="A1352" s="121"/>
      <c r="B1352" s="39"/>
      <c r="K1352" s="10"/>
    </row>
    <row r="1353" spans="1:12" ht="15.75">
      <c r="A1353" s="121"/>
      <c r="B1353" s="39"/>
      <c r="K1353" s="10"/>
    </row>
    <row r="1354" spans="1:12" ht="15.75">
      <c r="A1354" s="121"/>
      <c r="B1354" s="39"/>
      <c r="K1354" s="10"/>
    </row>
    <row r="1355" spans="1:12" ht="15.75">
      <c r="A1355" s="121"/>
      <c r="B1355" s="39"/>
      <c r="K1355" s="10"/>
    </row>
    <row r="1356" spans="1:12" ht="15.75">
      <c r="A1356" s="121"/>
      <c r="B1356" s="39"/>
      <c r="K1356" s="10"/>
    </row>
    <row r="1357" spans="1:12" ht="15.75">
      <c r="A1357" s="121"/>
      <c r="B1357" s="39"/>
      <c r="K1357" s="10"/>
    </row>
    <row r="1358" spans="1:12" ht="15.75">
      <c r="A1358" s="121"/>
      <c r="B1358" s="39"/>
      <c r="K1358" s="10"/>
    </row>
    <row r="1359" spans="1:12" ht="15.75">
      <c r="A1359" s="121"/>
      <c r="B1359" s="39"/>
      <c r="K1359" s="10"/>
    </row>
    <row r="1360" spans="1:12" ht="15.75">
      <c r="A1360" s="121"/>
      <c r="B1360" s="39"/>
      <c r="K1360" s="10"/>
    </row>
    <row r="1361" spans="1:12" ht="15.75">
      <c r="A1361" s="121"/>
      <c r="B1361" s="39"/>
      <c r="K1361" s="10"/>
    </row>
    <row r="1362" spans="1:12" ht="15.75">
      <c r="A1362" s="121"/>
      <c r="B1362" s="39"/>
      <c r="K1362" s="10"/>
    </row>
    <row r="1363" spans="1:12" ht="15.75">
      <c r="A1363" s="121"/>
      <c r="B1363" s="39"/>
      <c r="K1363" s="10"/>
    </row>
    <row r="1364" spans="1:12" ht="15.75">
      <c r="A1364" s="121"/>
      <c r="B1364" s="39"/>
      <c r="K1364" s="10"/>
    </row>
    <row r="1365" spans="1:12" ht="23.25">
      <c r="A1365" s="120" t="s">
        <v>2726</v>
      </c>
      <c r="B1365" s="39"/>
      <c r="K1365" s="10"/>
    </row>
    <row r="1366" spans="1:12" ht="15.75">
      <c r="A1366" s="471" t="s">
        <v>3243</v>
      </c>
      <c r="B1366" s="39"/>
      <c r="C1366" s="39"/>
      <c r="D1366" s="39"/>
      <c r="E1366" s="39"/>
      <c r="F1366" s="471" t="s">
        <v>3244</v>
      </c>
      <c r="G1366" s="39"/>
      <c r="H1366" s="39"/>
      <c r="I1366" s="39"/>
      <c r="J1366" s="39"/>
      <c r="K1366" s="471" t="s">
        <v>3246</v>
      </c>
      <c r="L1366" s="39"/>
    </row>
    <row r="1367" spans="1:12" ht="15.75">
      <c r="A1367" s="201" t="s">
        <v>772</v>
      </c>
      <c r="B1367" t="s">
        <v>3255</v>
      </c>
      <c r="K1367" s="201" t="s">
        <v>770</v>
      </c>
      <c r="L1367" t="s">
        <v>3245</v>
      </c>
    </row>
    <row r="1368" spans="1:12" ht="15.75">
      <c r="A1368" s="201" t="s">
        <v>772</v>
      </c>
      <c r="B1368" t="s">
        <v>3290</v>
      </c>
      <c r="K1368" s="201" t="s">
        <v>770</v>
      </c>
      <c r="L1368" t="s">
        <v>3455</v>
      </c>
    </row>
    <row r="1369" spans="1:12" ht="15.75">
      <c r="A1369" s="201"/>
      <c r="K1369" s="201" t="s">
        <v>772</v>
      </c>
      <c r="L1369" t="s">
        <v>3678</v>
      </c>
    </row>
    <row r="1370" spans="1:12" ht="15.75">
      <c r="A1370" s="201"/>
      <c r="K1370" s="201" t="s">
        <v>771</v>
      </c>
      <c r="L1370" t="s">
        <v>3734</v>
      </c>
    </row>
    <row r="1371" spans="1:12" ht="15.75">
      <c r="A1371" s="201"/>
      <c r="K1371" s="201" t="s">
        <v>770</v>
      </c>
      <c r="L1371" t="s">
        <v>3775</v>
      </c>
    </row>
    <row r="1372" spans="1:12" ht="15.75">
      <c r="A1372" s="201"/>
      <c r="K1372" s="201" t="s">
        <v>771</v>
      </c>
      <c r="L1372" t="s">
        <v>3778</v>
      </c>
    </row>
    <row r="1373" spans="1:12" ht="15.75">
      <c r="A1373" s="201"/>
      <c r="K1373" s="201"/>
    </row>
    <row r="1374" spans="1:12" ht="15.75">
      <c r="A1374" s="201"/>
      <c r="K1374" s="201"/>
    </row>
    <row r="1375" spans="1:12" ht="15.75">
      <c r="A1375" s="201"/>
      <c r="K1375" s="201"/>
    </row>
    <row r="1376" spans="1:12" ht="15.75">
      <c r="A1376" s="201"/>
      <c r="K1376" s="201"/>
    </row>
    <row r="1377" spans="1:11" ht="15.75">
      <c r="A1377" s="201"/>
      <c r="K1377" s="201"/>
    </row>
    <row r="1378" spans="1:11" ht="15.75">
      <c r="A1378" s="201"/>
      <c r="K1378" s="201"/>
    </row>
    <row r="1379" spans="1:11" ht="15.75">
      <c r="A1379" s="201"/>
      <c r="K1379" s="201"/>
    </row>
    <row r="1380" spans="1:11" ht="15.75">
      <c r="A1380" s="201"/>
      <c r="K1380" s="201"/>
    </row>
    <row r="1381" spans="1:11" ht="15.75">
      <c r="A1381" s="201"/>
      <c r="K1381" s="201"/>
    </row>
    <row r="1382" spans="1:11" ht="15.75">
      <c r="A1382" s="201"/>
      <c r="K1382" s="201"/>
    </row>
    <row r="1383" spans="1:11" ht="15.75">
      <c r="A1383" s="201"/>
      <c r="K1383" s="201"/>
    </row>
    <row r="1384" spans="1:11" ht="15.75">
      <c r="A1384" s="201"/>
      <c r="K1384" s="201"/>
    </row>
    <row r="1385" spans="1:11" ht="15.75">
      <c r="A1385" s="201"/>
      <c r="K1385" s="201"/>
    </row>
    <row r="1386" spans="1:11" ht="15.75">
      <c r="A1386" s="201"/>
      <c r="K1386" s="201"/>
    </row>
    <row r="1387" spans="1:11" ht="15.75">
      <c r="A1387" s="201"/>
      <c r="K1387" s="201"/>
    </row>
    <row r="1388" spans="1:11" ht="15.75">
      <c r="A1388" s="201"/>
      <c r="K1388" s="201"/>
    </row>
    <row r="1389" spans="1:11" ht="15.75">
      <c r="A1389" s="201"/>
      <c r="K1389" s="201"/>
    </row>
    <row r="1390" spans="1:11" ht="15.75">
      <c r="A1390" s="201"/>
      <c r="K1390" s="201"/>
    </row>
    <row r="1391" spans="1:11" ht="15.75">
      <c r="A1391" s="201"/>
      <c r="K1391" s="201"/>
    </row>
    <row r="1392" spans="1:11" ht="15.75">
      <c r="A1392" s="201"/>
      <c r="B1392" s="39"/>
      <c r="K1392" s="10"/>
    </row>
    <row r="1393" spans="1:12" ht="15.75">
      <c r="A1393" s="201"/>
      <c r="B1393" s="39"/>
      <c r="K1393" s="10"/>
    </row>
    <row r="1394" spans="1:12" ht="15.75">
      <c r="A1394" s="121"/>
      <c r="B1394" s="39"/>
      <c r="K1394" s="10"/>
    </row>
    <row r="1395" spans="1:12" s="39" customFormat="1" ht="15.75">
      <c r="A1395" s="121"/>
      <c r="K1395" s="92"/>
    </row>
    <row r="1396" spans="1:12" s="39" customFormat="1" ht="23.25">
      <c r="A1396" s="120" t="s">
        <v>753</v>
      </c>
      <c r="K1396" s="93"/>
    </row>
    <row r="1397" spans="1:12" ht="15.75">
      <c r="A1397" s="471" t="s">
        <v>3243</v>
      </c>
      <c r="B1397" s="39"/>
      <c r="C1397" s="39"/>
      <c r="D1397" s="39"/>
      <c r="E1397" s="39"/>
      <c r="F1397" s="471" t="s">
        <v>3244</v>
      </c>
      <c r="G1397" s="39"/>
      <c r="H1397" s="39"/>
      <c r="I1397" s="39"/>
      <c r="J1397" s="39"/>
      <c r="K1397" s="471" t="s">
        <v>3246</v>
      </c>
      <c r="L1397" s="39"/>
    </row>
    <row r="1398" spans="1:12" ht="15.75">
      <c r="A1398" s="201" t="s">
        <v>772</v>
      </c>
      <c r="B1398" t="s">
        <v>3253</v>
      </c>
      <c r="F1398" s="201" t="s">
        <v>770</v>
      </c>
      <c r="G1398" t="s">
        <v>3585</v>
      </c>
      <c r="K1398" s="201" t="s">
        <v>772</v>
      </c>
      <c r="L1398" t="s">
        <v>3249</v>
      </c>
    </row>
    <row r="1399" spans="1:12" ht="15.75">
      <c r="A1399" s="201" t="s">
        <v>771</v>
      </c>
      <c r="B1399" t="s">
        <v>2463</v>
      </c>
      <c r="F1399" s="201" t="s">
        <v>772</v>
      </c>
      <c r="G1399" t="s">
        <v>3911</v>
      </c>
      <c r="K1399" s="201" t="s">
        <v>772</v>
      </c>
      <c r="L1399" t="s">
        <v>3278</v>
      </c>
    </row>
    <row r="1400" spans="1:12" ht="15.75">
      <c r="A1400" s="201" t="s">
        <v>770</v>
      </c>
      <c r="B1400" t="s">
        <v>3289</v>
      </c>
      <c r="K1400" s="201" t="s">
        <v>770</v>
      </c>
      <c r="L1400" t="s">
        <v>3582</v>
      </c>
    </row>
    <row r="1401" spans="1:12" ht="15.75">
      <c r="A1401" s="201" t="s">
        <v>772</v>
      </c>
      <c r="B1401" t="s">
        <v>2476</v>
      </c>
      <c r="K1401" s="201" t="s">
        <v>771</v>
      </c>
      <c r="L1401" t="s">
        <v>3583</v>
      </c>
    </row>
    <row r="1402" spans="1:12" ht="15.75">
      <c r="A1402" s="201" t="s">
        <v>770</v>
      </c>
      <c r="B1402" t="s">
        <v>3362</v>
      </c>
      <c r="K1402" s="201" t="s">
        <v>770</v>
      </c>
      <c r="L1402" t="s">
        <v>3640</v>
      </c>
    </row>
    <row r="1403" spans="1:12" ht="15.75">
      <c r="A1403" s="201" t="s">
        <v>772</v>
      </c>
      <c r="B1403" t="s">
        <v>3696</v>
      </c>
      <c r="K1403" s="201" t="s">
        <v>770</v>
      </c>
      <c r="L1403" t="s">
        <v>3645</v>
      </c>
    </row>
    <row r="1404" spans="1:12" ht="15.75">
      <c r="A1404" s="201" t="s">
        <v>771</v>
      </c>
      <c r="B1404" t="s">
        <v>3768</v>
      </c>
      <c r="K1404" s="94"/>
    </row>
    <row r="1405" spans="1:12" ht="15.75">
      <c r="A1405" s="201" t="s">
        <v>771</v>
      </c>
      <c r="B1405" t="s">
        <v>3789</v>
      </c>
      <c r="K1405" s="94"/>
    </row>
    <row r="1406" spans="1:12" ht="15.75">
      <c r="A1406" s="201" t="s">
        <v>771</v>
      </c>
      <c r="B1406" t="s">
        <v>3793</v>
      </c>
      <c r="K1406" s="94"/>
    </row>
    <row r="1407" spans="1:12" ht="15.75">
      <c r="A1407" s="201" t="s">
        <v>771</v>
      </c>
      <c r="B1407" t="s">
        <v>3871</v>
      </c>
      <c r="K1407" s="94"/>
    </row>
    <row r="1408" spans="1:12" ht="15.75">
      <c r="A1408" s="201"/>
      <c r="K1408" s="94"/>
    </row>
    <row r="1409" spans="1:11" ht="15.75">
      <c r="A1409" s="201"/>
      <c r="K1409" s="94"/>
    </row>
    <row r="1410" spans="1:11" ht="15.75">
      <c r="A1410" s="201"/>
      <c r="K1410" s="94"/>
    </row>
    <row r="1411" spans="1:11" ht="15.75">
      <c r="A1411" s="201"/>
      <c r="K1411" s="94"/>
    </row>
    <row r="1412" spans="1:11" ht="15.75">
      <c r="A1412" s="201"/>
      <c r="K1412" s="94"/>
    </row>
    <row r="1413" spans="1:11" ht="15.75">
      <c r="A1413" s="201"/>
      <c r="K1413" s="94"/>
    </row>
    <row r="1414" spans="1:11" ht="15.75">
      <c r="A1414" s="201"/>
      <c r="K1414" s="94"/>
    </row>
    <row r="1415" spans="1:11" ht="15.75">
      <c r="A1415" s="201"/>
      <c r="K1415" s="94"/>
    </row>
    <row r="1416" spans="1:11" ht="15.75">
      <c r="A1416" s="201"/>
      <c r="K1416" s="94"/>
    </row>
    <row r="1417" spans="1:11" ht="15.75">
      <c r="A1417" s="201"/>
      <c r="K1417" s="94"/>
    </row>
    <row r="1418" spans="1:11" ht="15.75">
      <c r="A1418" s="201"/>
      <c r="K1418" s="94"/>
    </row>
    <row r="1419" spans="1:11" ht="15.75">
      <c r="A1419" s="201"/>
      <c r="K1419" s="94"/>
    </row>
    <row r="1420" spans="1:11" ht="15.75">
      <c r="A1420" s="201"/>
      <c r="K1420" s="94"/>
    </row>
    <row r="1421" spans="1:11" ht="15.75">
      <c r="A1421" s="201"/>
      <c r="K1421" s="94"/>
    </row>
    <row r="1422" spans="1:11" ht="15.75">
      <c r="A1422" s="121"/>
      <c r="B1422" s="39"/>
      <c r="K1422" s="94"/>
    </row>
    <row r="1423" spans="1:11" ht="15.75">
      <c r="A1423" s="121"/>
      <c r="B1423" s="39"/>
      <c r="K1423" s="94"/>
    </row>
    <row r="1424" spans="1:11" ht="15.75">
      <c r="A1424" s="121"/>
      <c r="B1424" s="39"/>
      <c r="K1424" s="94"/>
    </row>
    <row r="1425" spans="1:12" ht="15.75">
      <c r="A1425" s="121"/>
      <c r="B1425" s="39"/>
      <c r="K1425" s="94"/>
    </row>
    <row r="1426" spans="1:12" s="39" customFormat="1" ht="15.75">
      <c r="A1426" s="121"/>
      <c r="K1426" s="10"/>
    </row>
    <row r="1427" spans="1:12" s="39" customFormat="1" ht="23.25">
      <c r="A1427" s="120" t="s">
        <v>21</v>
      </c>
      <c r="K1427" s="17"/>
    </row>
    <row r="1428" spans="1:12" ht="15.75">
      <c r="A1428" s="471" t="s">
        <v>3243</v>
      </c>
      <c r="B1428" s="39"/>
      <c r="C1428" s="39"/>
      <c r="D1428" s="39"/>
      <c r="E1428" s="39"/>
      <c r="F1428" s="471" t="s">
        <v>3244</v>
      </c>
      <c r="G1428" s="39"/>
      <c r="H1428" s="39"/>
      <c r="I1428" s="39"/>
      <c r="J1428" s="39"/>
      <c r="K1428" s="471" t="s">
        <v>3246</v>
      </c>
      <c r="L1428" s="39"/>
    </row>
    <row r="1429" spans="1:12" ht="15.75">
      <c r="A1429" s="201" t="s">
        <v>772</v>
      </c>
      <c r="B1429" t="s">
        <v>3465</v>
      </c>
      <c r="F1429" s="201" t="s">
        <v>772</v>
      </c>
      <c r="G1429" t="s">
        <v>2470</v>
      </c>
      <c r="K1429" s="201" t="s">
        <v>772</v>
      </c>
      <c r="L1429" t="s">
        <v>3488</v>
      </c>
    </row>
    <row r="1430" spans="1:12" ht="15.75">
      <c r="A1430" s="201" t="s">
        <v>771</v>
      </c>
      <c r="B1430" t="s">
        <v>3667</v>
      </c>
      <c r="F1430" s="201" t="s">
        <v>772</v>
      </c>
      <c r="G1430" t="s">
        <v>3679</v>
      </c>
      <c r="K1430" s="201" t="s">
        <v>770</v>
      </c>
      <c r="L1430" t="s">
        <v>3601</v>
      </c>
    </row>
    <row r="1431" spans="1:12" ht="15.75">
      <c r="A1431" s="201" t="s">
        <v>771</v>
      </c>
      <c r="B1431" t="s">
        <v>3790</v>
      </c>
      <c r="F1431" s="201" t="s">
        <v>772</v>
      </c>
      <c r="G1431" t="s">
        <v>3905</v>
      </c>
      <c r="K1431" s="201" t="s">
        <v>772</v>
      </c>
      <c r="L1431" t="s">
        <v>3646</v>
      </c>
    </row>
    <row r="1432" spans="1:12" ht="15.75">
      <c r="A1432" s="121"/>
      <c r="B1432" s="39"/>
      <c r="K1432" s="201" t="s">
        <v>772</v>
      </c>
      <c r="L1432" t="s">
        <v>3675</v>
      </c>
    </row>
    <row r="1433" spans="1:12" ht="15.75">
      <c r="A1433" s="121"/>
      <c r="B1433" s="39"/>
      <c r="K1433" s="201" t="s">
        <v>770</v>
      </c>
      <c r="L1433" t="s">
        <v>3706</v>
      </c>
    </row>
    <row r="1434" spans="1:12" ht="15.75">
      <c r="A1434" s="121"/>
      <c r="B1434" s="39"/>
      <c r="K1434" s="201" t="s">
        <v>772</v>
      </c>
      <c r="L1434" t="s">
        <v>3734</v>
      </c>
    </row>
    <row r="1435" spans="1:12" ht="15.75">
      <c r="A1435" s="121"/>
      <c r="B1435" s="39"/>
      <c r="K1435" s="201" t="s">
        <v>772</v>
      </c>
      <c r="L1435" t="s">
        <v>3774</v>
      </c>
    </row>
    <row r="1436" spans="1:12" ht="15.75">
      <c r="A1436" s="121"/>
      <c r="B1436" s="39"/>
      <c r="K1436" s="201" t="s">
        <v>772</v>
      </c>
      <c r="L1436" t="s">
        <v>3779</v>
      </c>
    </row>
    <row r="1437" spans="1:12" ht="15.75">
      <c r="A1437" s="121"/>
      <c r="B1437" s="39"/>
      <c r="K1437" s="201" t="s">
        <v>772</v>
      </c>
      <c r="L1437" t="s">
        <v>3880</v>
      </c>
    </row>
    <row r="1438" spans="1:12" ht="15.75">
      <c r="A1438" s="121"/>
      <c r="B1438" s="39"/>
      <c r="K1438" s="92"/>
    </row>
    <row r="1439" spans="1:12" ht="15.75">
      <c r="A1439" s="121"/>
      <c r="B1439" s="39"/>
      <c r="K1439" s="92"/>
    </row>
    <row r="1440" spans="1:12" ht="15.75">
      <c r="A1440" s="121"/>
      <c r="B1440" s="39"/>
      <c r="K1440" s="92"/>
    </row>
    <row r="1441" spans="1:11" ht="15.75">
      <c r="A1441" s="121"/>
      <c r="B1441" s="39"/>
      <c r="K1441" s="92"/>
    </row>
    <row r="1442" spans="1:11" ht="15.75">
      <c r="A1442" s="121"/>
      <c r="B1442" s="39"/>
      <c r="K1442" s="92"/>
    </row>
    <row r="1443" spans="1:11" ht="15.75">
      <c r="A1443" s="121"/>
      <c r="B1443" s="39"/>
      <c r="K1443" s="92"/>
    </row>
    <row r="1444" spans="1:11" ht="15.75">
      <c r="A1444" s="121"/>
      <c r="B1444" s="39"/>
      <c r="K1444" s="92"/>
    </row>
    <row r="1445" spans="1:11" ht="15.75">
      <c r="A1445" s="121"/>
      <c r="B1445" s="39"/>
      <c r="K1445" s="92"/>
    </row>
    <row r="1446" spans="1:11" ht="15.75">
      <c r="A1446" s="121"/>
      <c r="B1446" s="39"/>
      <c r="K1446" s="92"/>
    </row>
    <row r="1447" spans="1:11" ht="15.75">
      <c r="A1447" s="121"/>
      <c r="B1447" s="39"/>
      <c r="K1447" s="92"/>
    </row>
    <row r="1448" spans="1:11" ht="15.75">
      <c r="A1448" s="121"/>
      <c r="B1448" s="39"/>
      <c r="K1448" s="92"/>
    </row>
    <row r="1449" spans="1:11" ht="15.75">
      <c r="A1449" s="121"/>
      <c r="B1449" s="39"/>
      <c r="K1449" s="92"/>
    </row>
    <row r="1450" spans="1:11" ht="15.75">
      <c r="A1450" s="121"/>
      <c r="B1450" s="39"/>
      <c r="K1450" s="92"/>
    </row>
    <row r="1451" spans="1:11" ht="15.75">
      <c r="A1451" s="121"/>
      <c r="B1451" s="39"/>
      <c r="K1451" s="92"/>
    </row>
    <row r="1452" spans="1:11" ht="15.75">
      <c r="A1452" s="121"/>
      <c r="B1452" s="39"/>
      <c r="K1452" s="92"/>
    </row>
    <row r="1453" spans="1:11" ht="15.75">
      <c r="A1453" s="121"/>
      <c r="B1453" s="39"/>
      <c r="K1453" s="92"/>
    </row>
    <row r="1454" spans="1:11" ht="15.75">
      <c r="A1454" s="121"/>
      <c r="B1454" s="39"/>
      <c r="K1454" s="92"/>
    </row>
    <row r="1455" spans="1:11" ht="15.75">
      <c r="A1455" s="121"/>
      <c r="B1455" s="39"/>
      <c r="K1455" s="92"/>
    </row>
    <row r="1456" spans="1:11" ht="15.75">
      <c r="A1456" s="121"/>
      <c r="B1456" s="39"/>
      <c r="K1456" s="92"/>
    </row>
    <row r="1457" spans="1:12" ht="15.75">
      <c r="A1457" s="121"/>
      <c r="B1457" s="39"/>
      <c r="K1457" s="92"/>
    </row>
    <row r="1458" spans="1:12" s="39" customFormat="1" ht="23.25">
      <c r="A1458" s="120" t="s">
        <v>141</v>
      </c>
      <c r="K1458" s="10"/>
    </row>
    <row r="1459" spans="1:12" s="39" customFormat="1" ht="15.75">
      <c r="A1459" s="471" t="s">
        <v>3243</v>
      </c>
      <c r="F1459" s="471" t="s">
        <v>3244</v>
      </c>
      <c r="K1459" s="471" t="s">
        <v>3246</v>
      </c>
    </row>
    <row r="1460" spans="1:12" s="39" customFormat="1" ht="15.75">
      <c r="A1460" s="201" t="s">
        <v>771</v>
      </c>
      <c r="B1460" t="s">
        <v>3796</v>
      </c>
      <c r="F1460" s="201" t="s">
        <v>771</v>
      </c>
      <c r="G1460" t="s">
        <v>3360</v>
      </c>
      <c r="K1460" s="201" t="s">
        <v>770</v>
      </c>
      <c r="L1460" t="s">
        <v>3285</v>
      </c>
    </row>
    <row r="1461" spans="1:12" s="39" customFormat="1" ht="15.75">
      <c r="A1461" s="471"/>
      <c r="F1461" s="201" t="s">
        <v>772</v>
      </c>
      <c r="G1461" t="s">
        <v>3421</v>
      </c>
      <c r="K1461" s="201" t="s">
        <v>770</v>
      </c>
      <c r="L1461" t="s">
        <v>3356</v>
      </c>
    </row>
    <row r="1462" spans="1:12" s="39" customFormat="1" ht="15.75">
      <c r="A1462" s="471"/>
      <c r="F1462" s="201" t="s">
        <v>771</v>
      </c>
      <c r="G1462" t="s">
        <v>3446</v>
      </c>
      <c r="K1462" s="201" t="s">
        <v>771</v>
      </c>
      <c r="L1462" t="s">
        <v>3441</v>
      </c>
    </row>
    <row r="1463" spans="1:12" s="39" customFormat="1" ht="15.75">
      <c r="A1463" s="471"/>
      <c r="F1463" s="201" t="s">
        <v>772</v>
      </c>
      <c r="G1463" t="s">
        <v>3708</v>
      </c>
      <c r="K1463" s="201" t="s">
        <v>770</v>
      </c>
      <c r="L1463" t="s">
        <v>3443</v>
      </c>
    </row>
    <row r="1464" spans="1:12" s="39" customFormat="1" ht="15.75">
      <c r="A1464" s="471"/>
      <c r="F1464" s="201" t="s">
        <v>772</v>
      </c>
      <c r="G1464" t="s">
        <v>3899</v>
      </c>
      <c r="K1464" s="201" t="s">
        <v>772</v>
      </c>
      <c r="L1464" t="s">
        <v>3459</v>
      </c>
    </row>
    <row r="1465" spans="1:12" s="39" customFormat="1" ht="15.75">
      <c r="A1465" s="471"/>
      <c r="F1465" s="471"/>
      <c r="K1465" s="201" t="s">
        <v>771</v>
      </c>
      <c r="L1465" t="s">
        <v>3485</v>
      </c>
    </row>
    <row r="1466" spans="1:12" s="39" customFormat="1" ht="15.75">
      <c r="A1466" s="471"/>
      <c r="F1466" s="471"/>
      <c r="K1466" s="201" t="s">
        <v>771</v>
      </c>
      <c r="L1466" t="s">
        <v>3589</v>
      </c>
    </row>
    <row r="1467" spans="1:12" s="39" customFormat="1" ht="15.75">
      <c r="A1467" s="471"/>
      <c r="F1467" s="471"/>
      <c r="K1467" s="201" t="s">
        <v>772</v>
      </c>
      <c r="L1467" t="s">
        <v>3627</v>
      </c>
    </row>
    <row r="1468" spans="1:12" s="39" customFormat="1" ht="15.75">
      <c r="A1468" s="471"/>
      <c r="F1468" s="471"/>
      <c r="K1468" s="201" t="s">
        <v>771</v>
      </c>
      <c r="L1468" t="s">
        <v>3630</v>
      </c>
    </row>
    <row r="1469" spans="1:12" s="39" customFormat="1" ht="15.75">
      <c r="A1469" s="471"/>
      <c r="F1469" s="471"/>
      <c r="K1469" s="201" t="s">
        <v>772</v>
      </c>
      <c r="L1469" t="s">
        <v>3633</v>
      </c>
    </row>
    <row r="1470" spans="1:12" s="39" customFormat="1" ht="15.75">
      <c r="A1470" s="471"/>
      <c r="F1470" s="471"/>
      <c r="K1470" s="201" t="s">
        <v>772</v>
      </c>
      <c r="L1470" t="s">
        <v>3635</v>
      </c>
    </row>
    <row r="1471" spans="1:12" s="39" customFormat="1" ht="15.75">
      <c r="A1471" s="471"/>
      <c r="F1471" s="471"/>
      <c r="K1471" s="201" t="s">
        <v>772</v>
      </c>
      <c r="L1471" t="s">
        <v>3646</v>
      </c>
    </row>
    <row r="1472" spans="1:12" s="39" customFormat="1" ht="15.75">
      <c r="A1472" s="121"/>
      <c r="K1472" s="201" t="s">
        <v>770</v>
      </c>
      <c r="L1472" t="s">
        <v>3681</v>
      </c>
    </row>
    <row r="1473" spans="1:12" s="39" customFormat="1" ht="15.75">
      <c r="A1473" s="121"/>
      <c r="K1473" s="201" t="s">
        <v>771</v>
      </c>
      <c r="L1473" t="s">
        <v>3689</v>
      </c>
    </row>
    <row r="1474" spans="1:12" s="39" customFormat="1" ht="15.75">
      <c r="A1474" s="121"/>
      <c r="K1474" s="201" t="s">
        <v>772</v>
      </c>
      <c r="L1474" t="s">
        <v>3713</v>
      </c>
    </row>
    <row r="1475" spans="1:12" s="39" customFormat="1" ht="15.75">
      <c r="A1475" s="121"/>
      <c r="K1475" s="201" t="s">
        <v>772</v>
      </c>
      <c r="L1475" t="s">
        <v>3774</v>
      </c>
    </row>
    <row r="1476" spans="1:12" s="39" customFormat="1" ht="15.75">
      <c r="A1476" s="121"/>
      <c r="K1476" s="201" t="s">
        <v>772</v>
      </c>
      <c r="L1476" t="s">
        <v>3779</v>
      </c>
    </row>
    <row r="1477" spans="1:12" s="39" customFormat="1" ht="15.75">
      <c r="A1477" s="121"/>
      <c r="K1477" s="201" t="s">
        <v>771</v>
      </c>
      <c r="L1477" t="s">
        <v>3873</v>
      </c>
    </row>
    <row r="1478" spans="1:12" s="39" customFormat="1" ht="15.75">
      <c r="A1478" s="121"/>
      <c r="K1478" s="201" t="s">
        <v>771</v>
      </c>
      <c r="L1478" t="s">
        <v>3884</v>
      </c>
    </row>
    <row r="1479" spans="1:12" s="39" customFormat="1" ht="15.75">
      <c r="A1479" s="121"/>
      <c r="K1479" s="16"/>
    </row>
    <row r="1480" spans="1:12" s="39" customFormat="1" ht="15.75">
      <c r="A1480" s="121"/>
      <c r="K1480" s="16"/>
    </row>
    <row r="1481" spans="1:12" s="39" customFormat="1" ht="15.75">
      <c r="A1481" s="121"/>
      <c r="K1481" s="16"/>
    </row>
    <row r="1482" spans="1:12" s="39" customFormat="1" ht="15.75">
      <c r="A1482" s="121"/>
      <c r="K1482" s="16"/>
    </row>
    <row r="1483" spans="1:12" s="39" customFormat="1" ht="15.75">
      <c r="A1483" s="121"/>
      <c r="K1483" s="16"/>
    </row>
    <row r="1484" spans="1:12" s="39" customFormat="1" ht="15.75">
      <c r="A1484" s="121"/>
      <c r="K1484" s="16"/>
    </row>
    <row r="1485" spans="1:12" s="39" customFormat="1" ht="15.75">
      <c r="A1485" s="121"/>
      <c r="K1485" s="16"/>
    </row>
    <row r="1486" spans="1:12" s="39" customFormat="1" ht="15.75">
      <c r="A1486" s="121"/>
      <c r="K1486" s="16"/>
    </row>
    <row r="1487" spans="1:12" s="39" customFormat="1" ht="15.75">
      <c r="A1487" s="121"/>
      <c r="K1487" s="16"/>
    </row>
    <row r="1488" spans="1:12" s="39" customFormat="1" ht="15.75">
      <c r="A1488" s="121"/>
      <c r="K1488" s="16"/>
    </row>
    <row r="1489" spans="1:12" s="39" customFormat="1" ht="23.25">
      <c r="A1489" s="120" t="s">
        <v>2540</v>
      </c>
      <c r="K1489" s="10"/>
    </row>
    <row r="1490" spans="1:12" s="39" customFormat="1" ht="15.75">
      <c r="A1490" s="471" t="s">
        <v>3243</v>
      </c>
      <c r="F1490" s="471" t="s">
        <v>3244</v>
      </c>
      <c r="K1490" s="471" t="s">
        <v>3246</v>
      </c>
    </row>
    <row r="1491" spans="1:12" s="39" customFormat="1" ht="15.75">
      <c r="A1491" s="201" t="s">
        <v>770</v>
      </c>
      <c r="B1491" t="s">
        <v>2477</v>
      </c>
      <c r="F1491" s="201" t="s">
        <v>771</v>
      </c>
      <c r="G1491" t="s">
        <v>2474</v>
      </c>
      <c r="K1491" s="201" t="s">
        <v>770</v>
      </c>
      <c r="L1491" t="s">
        <v>3260</v>
      </c>
    </row>
    <row r="1492" spans="1:12" s="39" customFormat="1" ht="15.75">
      <c r="A1492" s="201" t="s">
        <v>770</v>
      </c>
      <c r="B1492" t="s">
        <v>2478</v>
      </c>
      <c r="F1492" s="201" t="s">
        <v>770</v>
      </c>
      <c r="G1492" t="s">
        <v>3610</v>
      </c>
      <c r="K1492" s="201" t="s">
        <v>770</v>
      </c>
      <c r="L1492" t="s">
        <v>3261</v>
      </c>
    </row>
    <row r="1493" spans="1:12" s="39" customFormat="1" ht="15.75">
      <c r="A1493" s="201" t="s">
        <v>771</v>
      </c>
      <c r="B1493" t="s">
        <v>3538</v>
      </c>
      <c r="F1493" s="201" t="s">
        <v>770</v>
      </c>
      <c r="G1493" t="s">
        <v>3695</v>
      </c>
      <c r="K1493" s="201" t="s">
        <v>770</v>
      </c>
      <c r="L1493" t="s">
        <v>3313</v>
      </c>
    </row>
    <row r="1494" spans="1:12" s="39" customFormat="1" ht="15.75">
      <c r="A1494" s="201" t="s">
        <v>770</v>
      </c>
      <c r="B1494" t="s">
        <v>3739</v>
      </c>
      <c r="K1494" s="201" t="s">
        <v>770</v>
      </c>
      <c r="L1494" t="s">
        <v>3318</v>
      </c>
    </row>
    <row r="1495" spans="1:12" s="39" customFormat="1" ht="15.75">
      <c r="A1495" s="121"/>
      <c r="K1495" s="201" t="s">
        <v>771</v>
      </c>
      <c r="L1495" t="s">
        <v>3508</v>
      </c>
    </row>
    <row r="1496" spans="1:12" s="39" customFormat="1" ht="15.75">
      <c r="A1496" s="121"/>
      <c r="K1496" s="201" t="s">
        <v>770</v>
      </c>
      <c r="L1496" t="s">
        <v>3525</v>
      </c>
    </row>
    <row r="1497" spans="1:12" s="39" customFormat="1" ht="15.75">
      <c r="A1497" s="121"/>
      <c r="K1497" s="201" t="s">
        <v>771</v>
      </c>
      <c r="L1497" t="s">
        <v>3604</v>
      </c>
    </row>
    <row r="1498" spans="1:12" s="39" customFormat="1" ht="15.75">
      <c r="A1498" s="121"/>
      <c r="K1498" s="201" t="s">
        <v>770</v>
      </c>
      <c r="L1498" t="s">
        <v>3611</v>
      </c>
    </row>
    <row r="1499" spans="1:12" s="39" customFormat="1" ht="15.75">
      <c r="A1499" s="121"/>
      <c r="K1499" s="201" t="s">
        <v>770</v>
      </c>
      <c r="L1499" t="s">
        <v>3612</v>
      </c>
    </row>
    <row r="1500" spans="1:12" s="39" customFormat="1" ht="15.75">
      <c r="A1500" s="121"/>
      <c r="K1500" s="201" t="s">
        <v>772</v>
      </c>
      <c r="L1500" t="s">
        <v>3615</v>
      </c>
    </row>
    <row r="1501" spans="1:12" s="39" customFormat="1" ht="15.75">
      <c r="A1501" s="121"/>
      <c r="K1501" s="201" t="s">
        <v>772</v>
      </c>
      <c r="L1501" t="s">
        <v>3622</v>
      </c>
    </row>
    <row r="1502" spans="1:12" s="39" customFormat="1" ht="15.75">
      <c r="A1502" s="121"/>
      <c r="K1502" s="201" t="s">
        <v>770</v>
      </c>
      <c r="L1502" t="s">
        <v>3628</v>
      </c>
    </row>
    <row r="1503" spans="1:12" s="39" customFormat="1" ht="15.75">
      <c r="A1503" s="121"/>
      <c r="K1503" s="201" t="s">
        <v>772</v>
      </c>
      <c r="L1503" t="s">
        <v>3693</v>
      </c>
    </row>
    <row r="1504" spans="1:12" s="39" customFormat="1" ht="15.75">
      <c r="A1504" s="121"/>
      <c r="K1504" s="201" t="s">
        <v>770</v>
      </c>
      <c r="L1504" t="s">
        <v>3762</v>
      </c>
    </row>
    <row r="1505" spans="1:12" s="39" customFormat="1" ht="15.75">
      <c r="A1505" s="121"/>
      <c r="K1505" s="201" t="s">
        <v>771</v>
      </c>
      <c r="L1505" t="s">
        <v>3786</v>
      </c>
    </row>
    <row r="1506" spans="1:12" s="39" customFormat="1" ht="15.75">
      <c r="A1506" s="121"/>
      <c r="K1506" s="201" t="s">
        <v>770</v>
      </c>
      <c r="L1506" t="s">
        <v>3887</v>
      </c>
    </row>
    <row r="1507" spans="1:12" s="39" customFormat="1" ht="15.75">
      <c r="A1507" s="121"/>
      <c r="K1507" s="16"/>
    </row>
    <row r="1508" spans="1:12" s="39" customFormat="1" ht="15.75">
      <c r="A1508" s="121"/>
      <c r="K1508" s="16"/>
    </row>
    <row r="1509" spans="1:12" s="39" customFormat="1" ht="15.75">
      <c r="A1509" s="121"/>
      <c r="K1509" s="16"/>
    </row>
    <row r="1510" spans="1:12" s="39" customFormat="1" ht="15.75">
      <c r="A1510" s="121"/>
      <c r="K1510" s="16"/>
    </row>
    <row r="1511" spans="1:12" s="39" customFormat="1" ht="15.75">
      <c r="A1511" s="121"/>
      <c r="K1511" s="16"/>
    </row>
    <row r="1512" spans="1:12" s="39" customFormat="1" ht="15.75">
      <c r="A1512" s="121"/>
      <c r="K1512" s="16"/>
    </row>
    <row r="1513" spans="1:12" s="39" customFormat="1" ht="15.75">
      <c r="A1513" s="121"/>
      <c r="K1513" s="16"/>
    </row>
    <row r="1514" spans="1:12" s="39" customFormat="1" ht="15.75">
      <c r="A1514" s="121"/>
      <c r="K1514" s="16"/>
    </row>
    <row r="1515" spans="1:12" s="39" customFormat="1" ht="15.75">
      <c r="A1515" s="121"/>
      <c r="K1515" s="16"/>
    </row>
    <row r="1516" spans="1:12" s="39" customFormat="1" ht="15.75">
      <c r="A1516" s="121"/>
      <c r="K1516" s="16"/>
    </row>
    <row r="1517" spans="1:12" s="39" customFormat="1" ht="15.75">
      <c r="A1517" s="121"/>
      <c r="K1517" s="16"/>
    </row>
    <row r="1518" spans="1:12" s="39" customFormat="1" ht="15.75">
      <c r="A1518" s="121"/>
      <c r="K1518" s="16"/>
    </row>
    <row r="1519" spans="1:12" s="39" customFormat="1" ht="15.75">
      <c r="A1519" s="121"/>
      <c r="K1519" s="16"/>
    </row>
    <row r="1520" spans="1:12" s="39" customFormat="1" ht="23.25">
      <c r="A1520" s="120" t="s">
        <v>1901</v>
      </c>
      <c r="K1520" s="16"/>
    </row>
    <row r="1521" spans="1:12" s="39" customFormat="1" ht="15.75">
      <c r="A1521" s="471" t="s">
        <v>3243</v>
      </c>
      <c r="F1521" s="471" t="s">
        <v>3244</v>
      </c>
      <c r="K1521" s="471" t="s">
        <v>3246</v>
      </c>
    </row>
    <row r="1522" spans="1:12" s="39" customFormat="1" ht="15.75">
      <c r="A1522" s="201" t="s">
        <v>772</v>
      </c>
      <c r="B1522" t="s">
        <v>3397</v>
      </c>
      <c r="F1522" s="201" t="s">
        <v>770</v>
      </c>
      <c r="G1522" t="s">
        <v>2470</v>
      </c>
      <c r="K1522" s="201" t="s">
        <v>771</v>
      </c>
      <c r="L1522" t="s">
        <v>3280</v>
      </c>
    </row>
    <row r="1523" spans="1:12" s="39" customFormat="1" ht="15.75">
      <c r="A1523" s="201" t="s">
        <v>770</v>
      </c>
      <c r="B1523" t="s">
        <v>3448</v>
      </c>
      <c r="F1523" s="201" t="s">
        <v>772</v>
      </c>
      <c r="G1523" t="s">
        <v>3493</v>
      </c>
      <c r="K1523" s="201" t="s">
        <v>772</v>
      </c>
      <c r="L1523" t="s">
        <v>3283</v>
      </c>
    </row>
    <row r="1524" spans="1:12" s="39" customFormat="1" ht="15.75">
      <c r="A1524" s="201" t="s">
        <v>771</v>
      </c>
      <c r="B1524" t="s">
        <v>3538</v>
      </c>
      <c r="F1524" s="471"/>
      <c r="K1524" s="201" t="s">
        <v>770</v>
      </c>
      <c r="L1524" t="s">
        <v>3308</v>
      </c>
    </row>
    <row r="1525" spans="1:12" s="39" customFormat="1" ht="15.75">
      <c r="A1525" s="471"/>
      <c r="F1525" s="471"/>
      <c r="K1525" s="201" t="s">
        <v>771</v>
      </c>
      <c r="L1525" t="s">
        <v>3425</v>
      </c>
    </row>
    <row r="1526" spans="1:12" s="39" customFormat="1" ht="15.75">
      <c r="A1526" s="471"/>
      <c r="F1526" s="471"/>
      <c r="K1526" s="201" t="s">
        <v>771</v>
      </c>
      <c r="L1526" t="s">
        <v>3462</v>
      </c>
    </row>
    <row r="1527" spans="1:12" s="39" customFormat="1" ht="15.75">
      <c r="A1527" s="471"/>
      <c r="F1527" s="471"/>
      <c r="K1527" s="201" t="s">
        <v>772</v>
      </c>
      <c r="L1527" t="s">
        <v>3492</v>
      </c>
    </row>
    <row r="1528" spans="1:12" s="39" customFormat="1" ht="15.75">
      <c r="A1528" s="471"/>
      <c r="F1528" s="471"/>
      <c r="K1528" s="201" t="s">
        <v>771</v>
      </c>
      <c r="L1528" t="s">
        <v>3514</v>
      </c>
    </row>
    <row r="1529" spans="1:12" s="39" customFormat="1" ht="15.75">
      <c r="A1529" s="471"/>
      <c r="F1529" s="471"/>
      <c r="K1529" s="201" t="s">
        <v>772</v>
      </c>
      <c r="L1529" t="s">
        <v>3523</v>
      </c>
    </row>
    <row r="1530" spans="1:12" s="39" customFormat="1" ht="15.75">
      <c r="A1530" s="471"/>
      <c r="F1530" s="471"/>
      <c r="K1530" s="201" t="s">
        <v>771</v>
      </c>
      <c r="L1530" t="s">
        <v>3528</v>
      </c>
    </row>
    <row r="1531" spans="1:12" s="39" customFormat="1" ht="15.75">
      <c r="A1531" s="471"/>
      <c r="F1531" s="471"/>
      <c r="K1531" s="201" t="s">
        <v>771</v>
      </c>
      <c r="L1531" t="s">
        <v>3566</v>
      </c>
    </row>
    <row r="1532" spans="1:12" s="39" customFormat="1" ht="15.75">
      <c r="A1532" s="471"/>
      <c r="F1532" s="471"/>
      <c r="K1532" s="201" t="s">
        <v>772</v>
      </c>
      <c r="L1532" t="s">
        <v>3590</v>
      </c>
    </row>
    <row r="1533" spans="1:12" s="39" customFormat="1" ht="15.75">
      <c r="A1533" s="471"/>
      <c r="F1533" s="471"/>
      <c r="K1533" s="471"/>
    </row>
    <row r="1534" spans="1:12" s="39" customFormat="1" ht="15.75">
      <c r="A1534" s="471"/>
      <c r="F1534" s="471"/>
      <c r="K1534" s="471"/>
    </row>
    <row r="1535" spans="1:12" s="39" customFormat="1" ht="15.75">
      <c r="A1535" s="471"/>
      <c r="F1535" s="471"/>
      <c r="K1535" s="471"/>
    </row>
    <row r="1536" spans="1:12" s="39" customFormat="1" ht="15.75">
      <c r="A1536" s="471"/>
      <c r="F1536" s="471"/>
      <c r="K1536" s="471"/>
    </row>
    <row r="1537" spans="1:11" s="39" customFormat="1" ht="15.75">
      <c r="A1537" s="471"/>
      <c r="F1537" s="471"/>
      <c r="K1537" s="471"/>
    </row>
    <row r="1538" spans="1:11" s="39" customFormat="1" ht="15.75">
      <c r="A1538" s="471"/>
      <c r="F1538" s="471"/>
      <c r="K1538" s="471"/>
    </row>
    <row r="1539" spans="1:11" s="39" customFormat="1" ht="15.75">
      <c r="A1539" s="471"/>
      <c r="F1539" s="471"/>
      <c r="K1539" s="471"/>
    </row>
    <row r="1540" spans="1:11" s="39" customFormat="1" ht="15.75">
      <c r="A1540" s="471"/>
      <c r="F1540" s="471"/>
      <c r="K1540" s="471"/>
    </row>
    <row r="1541" spans="1:11" s="39" customFormat="1" ht="15.75">
      <c r="A1541" s="471"/>
      <c r="F1541" s="471"/>
      <c r="K1541" s="471"/>
    </row>
    <row r="1542" spans="1:11" s="39" customFormat="1" ht="15.75">
      <c r="A1542" s="121"/>
      <c r="K1542" s="16"/>
    </row>
    <row r="1543" spans="1:11" s="39" customFormat="1" ht="15.75">
      <c r="A1543" s="121"/>
      <c r="K1543" s="16"/>
    </row>
    <row r="1544" spans="1:11" s="39" customFormat="1" ht="15.75">
      <c r="A1544" s="121"/>
      <c r="K1544" s="16"/>
    </row>
    <row r="1545" spans="1:11" s="39" customFormat="1" ht="15.75">
      <c r="A1545" s="121"/>
      <c r="K1545" s="16"/>
    </row>
    <row r="1546" spans="1:11" s="39" customFormat="1" ht="15.75">
      <c r="A1546" s="121"/>
      <c r="K1546" s="16"/>
    </row>
    <row r="1547" spans="1:11" s="39" customFormat="1" ht="15.75">
      <c r="A1547" s="121"/>
      <c r="K1547" s="16"/>
    </row>
    <row r="1548" spans="1:11" s="39" customFormat="1" ht="15.75">
      <c r="A1548" s="121"/>
      <c r="K1548" s="16"/>
    </row>
    <row r="1549" spans="1:11" s="39" customFormat="1" ht="15.75">
      <c r="A1549" s="121"/>
      <c r="K1549" s="16"/>
    </row>
    <row r="1550" spans="1:11" s="39" customFormat="1" ht="15.75">
      <c r="A1550" s="121"/>
      <c r="K1550" s="16"/>
    </row>
    <row r="1551" spans="1:11" s="39" customFormat="1" ht="23.25">
      <c r="A1551" s="120" t="s">
        <v>2550</v>
      </c>
      <c r="K1551" s="16"/>
    </row>
    <row r="1552" spans="1:11" s="39" customFormat="1" ht="15.75">
      <c r="A1552" s="471" t="s">
        <v>3243</v>
      </c>
      <c r="F1552" s="471" t="s">
        <v>3246</v>
      </c>
    </row>
    <row r="1553" spans="1:12" s="39" customFormat="1" ht="15.75">
      <c r="A1553" s="201" t="s">
        <v>772</v>
      </c>
      <c r="B1553" t="s">
        <v>3253</v>
      </c>
      <c r="F1553" s="201" t="s">
        <v>771</v>
      </c>
      <c r="G1553" t="s">
        <v>3264</v>
      </c>
      <c r="K1553" s="201" t="s">
        <v>771</v>
      </c>
      <c r="L1553" t="s">
        <v>3713</v>
      </c>
    </row>
    <row r="1554" spans="1:12" s="39" customFormat="1" ht="15.75">
      <c r="A1554" s="201" t="s">
        <v>772</v>
      </c>
      <c r="B1554" t="s">
        <v>3363</v>
      </c>
      <c r="F1554" s="201" t="s">
        <v>770</v>
      </c>
      <c r="G1554" t="s">
        <v>3274</v>
      </c>
      <c r="K1554" s="201" t="s">
        <v>770</v>
      </c>
      <c r="L1554" t="s">
        <v>3715</v>
      </c>
    </row>
    <row r="1555" spans="1:12" s="39" customFormat="1" ht="15.75">
      <c r="A1555" s="201" t="s">
        <v>770</v>
      </c>
      <c r="B1555" t="s">
        <v>3382</v>
      </c>
      <c r="F1555" s="201" t="s">
        <v>771</v>
      </c>
      <c r="G1555" t="s">
        <v>3278</v>
      </c>
      <c r="K1555" s="201" t="s">
        <v>771</v>
      </c>
      <c r="L1555" t="s">
        <v>3718</v>
      </c>
    </row>
    <row r="1556" spans="1:12" s="39" customFormat="1" ht="15.75">
      <c r="A1556" s="201" t="s">
        <v>771</v>
      </c>
      <c r="B1556" t="s">
        <v>3415</v>
      </c>
      <c r="F1556" s="201" t="s">
        <v>770</v>
      </c>
      <c r="G1556" t="s">
        <v>3333</v>
      </c>
      <c r="K1556" s="201" t="s">
        <v>770</v>
      </c>
      <c r="L1556" t="s">
        <v>3727</v>
      </c>
    </row>
    <row r="1557" spans="1:12" s="39" customFormat="1" ht="15.75">
      <c r="A1557" s="201" t="s">
        <v>770</v>
      </c>
      <c r="B1557" t="s">
        <v>3696</v>
      </c>
      <c r="F1557" s="201" t="s">
        <v>770</v>
      </c>
      <c r="G1557" t="s">
        <v>3335</v>
      </c>
      <c r="K1557" s="201" t="s">
        <v>770</v>
      </c>
      <c r="L1557" t="s">
        <v>3728</v>
      </c>
    </row>
    <row r="1558" spans="1:12" s="39" customFormat="1" ht="15.75">
      <c r="A1558" s="201" t="s">
        <v>771</v>
      </c>
      <c r="B1558" t="s">
        <v>3745</v>
      </c>
      <c r="F1558" s="201" t="s">
        <v>771</v>
      </c>
      <c r="G1558" t="s">
        <v>3336</v>
      </c>
      <c r="K1558" s="201" t="s">
        <v>771</v>
      </c>
      <c r="L1558" t="s">
        <v>3730</v>
      </c>
    </row>
    <row r="1559" spans="1:12" s="39" customFormat="1" ht="15.75">
      <c r="A1559" s="201" t="s">
        <v>772</v>
      </c>
      <c r="B1559" t="s">
        <v>3789</v>
      </c>
      <c r="F1559" s="201" t="s">
        <v>770</v>
      </c>
      <c r="G1559" t="s">
        <v>3337</v>
      </c>
      <c r="K1559" s="201" t="s">
        <v>772</v>
      </c>
      <c r="L1559" t="s">
        <v>3781</v>
      </c>
    </row>
    <row r="1560" spans="1:12" s="39" customFormat="1" ht="15.75">
      <c r="A1560" s="201" t="s">
        <v>770</v>
      </c>
      <c r="B1560" t="s">
        <v>3792</v>
      </c>
      <c r="F1560" s="201" t="s">
        <v>770</v>
      </c>
      <c r="G1560" t="s">
        <v>3346</v>
      </c>
      <c r="K1560" s="201" t="s">
        <v>772</v>
      </c>
      <c r="L1560" t="s">
        <v>3782</v>
      </c>
    </row>
    <row r="1561" spans="1:12" s="39" customFormat="1" ht="15.75">
      <c r="A1561" s="121"/>
      <c r="F1561" s="201" t="s">
        <v>770</v>
      </c>
      <c r="G1561" t="s">
        <v>3347</v>
      </c>
      <c r="K1561" s="201" t="s">
        <v>771</v>
      </c>
      <c r="L1561" t="s">
        <v>3821</v>
      </c>
    </row>
    <row r="1562" spans="1:12" s="39" customFormat="1" ht="15.75">
      <c r="A1562" s="121"/>
      <c r="F1562" s="201" t="s">
        <v>770</v>
      </c>
      <c r="G1562" t="s">
        <v>3349</v>
      </c>
      <c r="K1562" s="201" t="s">
        <v>770</v>
      </c>
      <c r="L1562" t="s">
        <v>3826</v>
      </c>
    </row>
    <row r="1563" spans="1:12" s="39" customFormat="1" ht="15.75">
      <c r="A1563" s="471" t="s">
        <v>3244</v>
      </c>
      <c r="F1563" s="201" t="s">
        <v>772</v>
      </c>
      <c r="G1563" t="s">
        <v>3359</v>
      </c>
      <c r="K1563" s="201" t="s">
        <v>770</v>
      </c>
      <c r="L1563" t="s">
        <v>3827</v>
      </c>
    </row>
    <row r="1564" spans="1:12" s="39" customFormat="1" ht="15.75">
      <c r="A1564" s="201" t="s">
        <v>771</v>
      </c>
      <c r="B1564" t="s">
        <v>3479</v>
      </c>
      <c r="F1564" s="201" t="s">
        <v>772</v>
      </c>
      <c r="G1564" t="s">
        <v>3484</v>
      </c>
      <c r="K1564" s="201" t="s">
        <v>772</v>
      </c>
      <c r="L1564" t="s">
        <v>3828</v>
      </c>
    </row>
    <row r="1565" spans="1:12" s="39" customFormat="1" ht="15.75">
      <c r="A1565" s="201" t="s">
        <v>772</v>
      </c>
      <c r="B1565" t="s">
        <v>3490</v>
      </c>
      <c r="F1565" s="201" t="s">
        <v>770</v>
      </c>
      <c r="G1565" t="s">
        <v>3489</v>
      </c>
      <c r="K1565" s="201" t="s">
        <v>770</v>
      </c>
      <c r="L1565" t="s">
        <v>3830</v>
      </c>
    </row>
    <row r="1566" spans="1:12" s="39" customFormat="1" ht="15.75">
      <c r="A1566" s="201" t="s">
        <v>770</v>
      </c>
      <c r="B1566" t="s">
        <v>3546</v>
      </c>
      <c r="F1566" s="201" t="s">
        <v>771</v>
      </c>
      <c r="G1566" t="s">
        <v>3516</v>
      </c>
      <c r="K1566" s="201" t="s">
        <v>770</v>
      </c>
      <c r="L1566" t="s">
        <v>3831</v>
      </c>
    </row>
    <row r="1567" spans="1:12" s="39" customFormat="1" ht="15.75">
      <c r="A1567" s="201" t="s">
        <v>772</v>
      </c>
      <c r="B1567" t="s">
        <v>3605</v>
      </c>
      <c r="F1567" s="201" t="s">
        <v>770</v>
      </c>
      <c r="G1567" t="s">
        <v>3520</v>
      </c>
    </row>
    <row r="1568" spans="1:12" s="39" customFormat="1" ht="15.75">
      <c r="A1568" s="201" t="s">
        <v>770</v>
      </c>
      <c r="B1568" t="s">
        <v>3832</v>
      </c>
      <c r="F1568" s="201" t="s">
        <v>770</v>
      </c>
      <c r="G1568" t="s">
        <v>3521</v>
      </c>
    </row>
    <row r="1569" spans="1:12" s="39" customFormat="1" ht="15.75">
      <c r="A1569" s="121"/>
      <c r="F1569" s="201" t="s">
        <v>771</v>
      </c>
      <c r="G1569" t="s">
        <v>3527</v>
      </c>
    </row>
    <row r="1570" spans="1:12" s="39" customFormat="1" ht="15.75">
      <c r="A1570" s="121"/>
      <c r="F1570" s="201" t="s">
        <v>770</v>
      </c>
      <c r="G1570" t="s">
        <v>3531</v>
      </c>
    </row>
    <row r="1571" spans="1:12" s="39" customFormat="1" ht="15.75" customHeight="1">
      <c r="A1571" s="121"/>
      <c r="F1571" s="201" t="s">
        <v>772</v>
      </c>
      <c r="G1571" t="s">
        <v>3543</v>
      </c>
    </row>
    <row r="1572" spans="1:12" s="39" customFormat="1" ht="15.75">
      <c r="A1572" s="121"/>
      <c r="F1572" s="201" t="s">
        <v>771</v>
      </c>
      <c r="G1572" t="s">
        <v>3545</v>
      </c>
    </row>
    <row r="1573" spans="1:12" s="39" customFormat="1" ht="15.75">
      <c r="A1573" s="121"/>
      <c r="F1573" s="201" t="s">
        <v>771</v>
      </c>
      <c r="G1573" t="s">
        <v>3616</v>
      </c>
    </row>
    <row r="1574" spans="1:12" s="39" customFormat="1" ht="15.75">
      <c r="A1574" s="121"/>
      <c r="F1574" s="201" t="s">
        <v>772</v>
      </c>
      <c r="G1574" t="s">
        <v>3617</v>
      </c>
    </row>
    <row r="1575" spans="1:12" s="39" customFormat="1" ht="15.75">
      <c r="A1575" s="121"/>
      <c r="F1575" s="201" t="s">
        <v>770</v>
      </c>
      <c r="G1575" t="s">
        <v>3620</v>
      </c>
    </row>
    <row r="1576" spans="1:12" s="39" customFormat="1" ht="15.75">
      <c r="A1576" s="121"/>
      <c r="F1576" s="201" t="s">
        <v>772</v>
      </c>
      <c r="G1576" t="s">
        <v>3624</v>
      </c>
    </row>
    <row r="1577" spans="1:12" s="39" customFormat="1" ht="15.75">
      <c r="A1577" s="121"/>
      <c r="F1577" s="201" t="s">
        <v>770</v>
      </c>
      <c r="G1577" t="s">
        <v>3658</v>
      </c>
    </row>
    <row r="1578" spans="1:12" s="39" customFormat="1" ht="15.75">
      <c r="A1578" s="121"/>
      <c r="F1578" s="201" t="s">
        <v>772</v>
      </c>
      <c r="G1578" t="s">
        <v>3661</v>
      </c>
    </row>
    <row r="1579" spans="1:12" s="39" customFormat="1" ht="15.75">
      <c r="A1579" s="121"/>
      <c r="F1579" s="201" t="s">
        <v>770</v>
      </c>
      <c r="G1579" t="s">
        <v>3664</v>
      </c>
      <c r="K1579" s="16"/>
    </row>
    <row r="1580" spans="1:12" s="39" customFormat="1" ht="15.75">
      <c r="A1580" s="121"/>
      <c r="F1580" s="201" t="s">
        <v>772</v>
      </c>
      <c r="G1580" t="s">
        <v>3686</v>
      </c>
      <c r="K1580" s="16"/>
    </row>
    <row r="1581" spans="1:12" s="39" customFormat="1" ht="15.75">
      <c r="A1581" s="121"/>
      <c r="F1581" s="201" t="s">
        <v>772</v>
      </c>
      <c r="G1581" t="s">
        <v>3691</v>
      </c>
      <c r="K1581" s="16"/>
    </row>
    <row r="1582" spans="1:12" s="39" customFormat="1" ht="23.25">
      <c r="A1582" s="120" t="s">
        <v>1902</v>
      </c>
      <c r="K1582" s="16"/>
    </row>
    <row r="1583" spans="1:12" s="39" customFormat="1" ht="15.75">
      <c r="A1583" s="471" t="s">
        <v>3243</v>
      </c>
      <c r="F1583" s="471" t="s">
        <v>3244</v>
      </c>
      <c r="K1583" s="471" t="s">
        <v>3246</v>
      </c>
    </row>
    <row r="1584" spans="1:12" s="39" customFormat="1" ht="15.75">
      <c r="A1584" s="201" t="s">
        <v>770</v>
      </c>
      <c r="B1584" t="s">
        <v>3255</v>
      </c>
      <c r="F1584" s="201" t="s">
        <v>770</v>
      </c>
      <c r="G1584" t="s">
        <v>3379</v>
      </c>
      <c r="K1584" s="201" t="s">
        <v>770</v>
      </c>
      <c r="L1584" t="s">
        <v>3281</v>
      </c>
    </row>
    <row r="1585" spans="1:12" s="39" customFormat="1" ht="15.75">
      <c r="A1585" s="201" t="s">
        <v>770</v>
      </c>
      <c r="B1585" t="s">
        <v>2464</v>
      </c>
      <c r="F1585" s="201" t="s">
        <v>772</v>
      </c>
      <c r="G1585" t="s">
        <v>3509</v>
      </c>
      <c r="K1585" s="201" t="s">
        <v>771</v>
      </c>
      <c r="L1585" t="s">
        <v>3311</v>
      </c>
    </row>
    <row r="1586" spans="1:12" s="39" customFormat="1" ht="15.75">
      <c r="A1586" s="201" t="s">
        <v>770</v>
      </c>
      <c r="B1586" t="s">
        <v>3380</v>
      </c>
      <c r="K1586" s="201" t="s">
        <v>771</v>
      </c>
      <c r="L1586" t="s">
        <v>3312</v>
      </c>
    </row>
    <row r="1587" spans="1:12" s="39" customFormat="1" ht="15.75">
      <c r="A1587" s="201"/>
      <c r="B1587"/>
      <c r="K1587" s="201" t="s">
        <v>770</v>
      </c>
      <c r="L1587" t="s">
        <v>3375</v>
      </c>
    </row>
    <row r="1588" spans="1:12" s="39" customFormat="1" ht="15.75">
      <c r="A1588" s="201"/>
      <c r="B1588"/>
      <c r="K1588" s="201" t="s">
        <v>770</v>
      </c>
      <c r="L1588" t="s">
        <v>3376</v>
      </c>
    </row>
    <row r="1589" spans="1:12" s="39" customFormat="1" ht="15.75">
      <c r="A1589" s="201"/>
      <c r="B1589"/>
      <c r="K1589" s="201" t="s">
        <v>771</v>
      </c>
      <c r="L1589" t="s">
        <v>3377</v>
      </c>
    </row>
    <row r="1590" spans="1:12" s="39" customFormat="1" ht="15.75">
      <c r="A1590" s="201"/>
      <c r="B1590"/>
      <c r="K1590" s="201" t="s">
        <v>772</v>
      </c>
      <c r="L1590" t="s">
        <v>3505</v>
      </c>
    </row>
    <row r="1591" spans="1:12" s="39" customFormat="1" ht="15.75">
      <c r="A1591" s="201"/>
      <c r="B1591"/>
      <c r="K1591" s="201" t="s">
        <v>770</v>
      </c>
      <c r="L1591" t="s">
        <v>3703</v>
      </c>
    </row>
    <row r="1592" spans="1:12" s="39" customFormat="1" ht="15.75">
      <c r="A1592" s="201"/>
      <c r="B1592"/>
      <c r="K1592" s="16"/>
    </row>
    <row r="1593" spans="1:12" s="39" customFormat="1" ht="15.75">
      <c r="A1593" s="201"/>
      <c r="B1593"/>
      <c r="K1593" s="16"/>
    </row>
    <row r="1594" spans="1:12" s="39" customFormat="1" ht="15.75">
      <c r="A1594" s="201"/>
      <c r="B1594"/>
      <c r="K1594" s="16"/>
    </row>
    <row r="1595" spans="1:12" s="39" customFormat="1" ht="15.75">
      <c r="A1595" s="201"/>
      <c r="B1595"/>
      <c r="K1595" s="16"/>
    </row>
    <row r="1596" spans="1:12" s="39" customFormat="1" ht="15.75">
      <c r="A1596" s="201"/>
      <c r="B1596"/>
      <c r="K1596" s="16"/>
    </row>
    <row r="1597" spans="1:12" s="39" customFormat="1" ht="15.75">
      <c r="A1597" s="201"/>
      <c r="B1597"/>
      <c r="K1597" s="16"/>
    </row>
    <row r="1598" spans="1:12" s="39" customFormat="1" ht="15.75">
      <c r="A1598" s="201"/>
      <c r="B1598"/>
      <c r="K1598" s="16"/>
    </row>
    <row r="1599" spans="1:12" s="39" customFormat="1" ht="15.75">
      <c r="A1599" s="201"/>
      <c r="B1599"/>
      <c r="K1599" s="16"/>
    </row>
    <row r="1600" spans="1:12" s="39" customFormat="1" ht="15.75">
      <c r="A1600" s="201"/>
      <c r="B1600"/>
      <c r="K1600" s="16"/>
    </row>
    <row r="1601" spans="1:12" s="39" customFormat="1" ht="15.75">
      <c r="A1601" s="201"/>
      <c r="B1601"/>
      <c r="K1601" s="16"/>
    </row>
    <row r="1602" spans="1:12" s="39" customFormat="1" ht="15.75">
      <c r="A1602" s="201"/>
      <c r="B1602"/>
      <c r="K1602" s="16"/>
    </row>
    <row r="1603" spans="1:12" s="39" customFormat="1" ht="15.75">
      <c r="A1603" s="201"/>
      <c r="B1603"/>
      <c r="K1603" s="16"/>
    </row>
    <row r="1604" spans="1:12" s="39" customFormat="1" ht="15.75">
      <c r="A1604" s="201"/>
      <c r="B1604"/>
      <c r="K1604" s="16"/>
    </row>
    <row r="1605" spans="1:12" s="39" customFormat="1" ht="15.75">
      <c r="A1605" s="201"/>
      <c r="B1605"/>
      <c r="K1605" s="16"/>
    </row>
    <row r="1606" spans="1:12" s="39" customFormat="1" ht="15.75" customHeight="1">
      <c r="A1606" s="201"/>
      <c r="B1606"/>
      <c r="K1606" s="16"/>
    </row>
    <row r="1607" spans="1:12" s="39" customFormat="1" ht="15.75">
      <c r="A1607" s="201"/>
      <c r="B1607"/>
      <c r="K1607" s="16"/>
    </row>
    <row r="1608" spans="1:12" s="39" customFormat="1" ht="15.75">
      <c r="A1608" s="201"/>
      <c r="B1608"/>
      <c r="K1608" s="16"/>
    </row>
    <row r="1609" spans="1:12" s="39" customFormat="1" ht="15.75">
      <c r="A1609" s="121"/>
      <c r="K1609" s="16"/>
    </row>
    <row r="1610" spans="1:12" s="39" customFormat="1" ht="15.75">
      <c r="A1610" s="121"/>
      <c r="K1610" s="16"/>
    </row>
    <row r="1611" spans="1:12" s="39" customFormat="1" ht="15.75">
      <c r="A1611" s="121"/>
      <c r="K1611" s="16"/>
    </row>
    <row r="1612" spans="1:12" s="39" customFormat="1" ht="15">
      <c r="K1612" s="92"/>
    </row>
    <row r="1613" spans="1:12" s="39" customFormat="1" ht="23.25">
      <c r="A1613" s="120" t="s">
        <v>1550</v>
      </c>
      <c r="K1613" s="93"/>
    </row>
    <row r="1614" spans="1:12" s="39" customFormat="1" ht="15.75">
      <c r="A1614" s="471" t="s">
        <v>3243</v>
      </c>
      <c r="F1614" s="471" t="s">
        <v>3244</v>
      </c>
      <c r="K1614" s="471" t="s">
        <v>3246</v>
      </c>
    </row>
    <row r="1615" spans="1:12" s="39" customFormat="1" ht="15.75">
      <c r="A1615" s="201" t="s">
        <v>770</v>
      </c>
      <c r="B1615" t="s">
        <v>3766</v>
      </c>
      <c r="F1615" s="201" t="s">
        <v>772</v>
      </c>
      <c r="G1615" t="s">
        <v>3360</v>
      </c>
      <c r="K1615" s="201" t="s">
        <v>770</v>
      </c>
      <c r="L1615" t="s">
        <v>3300</v>
      </c>
    </row>
    <row r="1616" spans="1:12" s="39" customFormat="1" ht="15.75">
      <c r="A1616" s="201" t="s">
        <v>770</v>
      </c>
      <c r="B1616" t="s">
        <v>3808</v>
      </c>
      <c r="F1616" s="201" t="s">
        <v>770</v>
      </c>
      <c r="G1616" t="s">
        <v>3533</v>
      </c>
      <c r="K1616" s="201" t="s">
        <v>772</v>
      </c>
      <c r="L1616" t="s">
        <v>3358</v>
      </c>
    </row>
    <row r="1617" spans="1:12" s="39" customFormat="1" ht="15.75">
      <c r="A1617" s="201" t="s">
        <v>770</v>
      </c>
      <c r="B1617" t="s">
        <v>3868</v>
      </c>
      <c r="F1617" s="201" t="s">
        <v>770</v>
      </c>
      <c r="G1617" t="s">
        <v>3753</v>
      </c>
      <c r="K1617" s="201" t="s">
        <v>770</v>
      </c>
      <c r="L1617" t="s">
        <v>3374</v>
      </c>
    </row>
    <row r="1618" spans="1:12" s="39" customFormat="1" ht="15.75">
      <c r="A1618" s="201" t="s">
        <v>770</v>
      </c>
      <c r="B1618" t="s">
        <v>3870</v>
      </c>
      <c r="F1618" s="201" t="s">
        <v>770</v>
      </c>
      <c r="G1618" t="s">
        <v>3910</v>
      </c>
      <c r="K1618" s="201" t="s">
        <v>770</v>
      </c>
      <c r="L1618" t="s">
        <v>3378</v>
      </c>
    </row>
    <row r="1619" spans="1:12" s="39" customFormat="1" ht="15.75">
      <c r="A1619" s="471"/>
      <c r="F1619" s="471"/>
      <c r="K1619" s="201" t="s">
        <v>770</v>
      </c>
      <c r="L1619" t="s">
        <v>3457</v>
      </c>
    </row>
    <row r="1620" spans="1:12" s="39" customFormat="1" ht="15.75">
      <c r="A1620" s="471"/>
      <c r="F1620" s="471"/>
      <c r="K1620" s="201" t="s">
        <v>771</v>
      </c>
      <c r="L1620" t="s">
        <v>3486</v>
      </c>
    </row>
    <row r="1621" spans="1:12" s="39" customFormat="1" ht="15.75">
      <c r="A1621" s="471"/>
      <c r="F1621" s="471"/>
      <c r="K1621" s="201" t="s">
        <v>770</v>
      </c>
      <c r="L1621" t="s">
        <v>3511</v>
      </c>
    </row>
    <row r="1622" spans="1:12" s="39" customFormat="1" ht="15.75">
      <c r="A1622" s="471"/>
      <c r="F1622" s="471"/>
      <c r="K1622" s="201" t="s">
        <v>770</v>
      </c>
      <c r="L1622" t="s">
        <v>3519</v>
      </c>
    </row>
    <row r="1623" spans="1:12" s="39" customFormat="1" ht="15.75">
      <c r="A1623" s="471"/>
      <c r="F1623" s="471"/>
      <c r="K1623" s="201" t="s">
        <v>770</v>
      </c>
      <c r="L1623" t="s">
        <v>3525</v>
      </c>
    </row>
    <row r="1624" spans="1:12" s="39" customFormat="1" ht="15.75">
      <c r="A1624" s="471"/>
      <c r="F1624" s="471"/>
      <c r="K1624" s="201" t="s">
        <v>772</v>
      </c>
      <c r="L1624" t="s">
        <v>3526</v>
      </c>
    </row>
    <row r="1625" spans="1:12" s="39" customFormat="1" ht="15.75">
      <c r="A1625" s="471"/>
      <c r="F1625" s="471"/>
      <c r="K1625" s="201" t="s">
        <v>770</v>
      </c>
      <c r="L1625" t="s">
        <v>3530</v>
      </c>
    </row>
    <row r="1626" spans="1:12" s="39" customFormat="1" ht="15.75">
      <c r="A1626" s="471"/>
      <c r="F1626" s="471"/>
      <c r="K1626" s="201" t="s">
        <v>771</v>
      </c>
      <c r="L1626" t="s">
        <v>3532</v>
      </c>
    </row>
    <row r="1627" spans="1:12" s="39" customFormat="1" ht="15.75">
      <c r="A1627" s="471"/>
      <c r="F1627" s="471"/>
      <c r="K1627" s="201" t="s">
        <v>770</v>
      </c>
      <c r="L1627" t="s">
        <v>3562</v>
      </c>
    </row>
    <row r="1628" spans="1:12" s="39" customFormat="1" ht="15.75">
      <c r="A1628" s="471"/>
      <c r="F1628" s="471"/>
      <c r="K1628" s="201" t="s">
        <v>770</v>
      </c>
      <c r="L1628" t="s">
        <v>3592</v>
      </c>
    </row>
    <row r="1629" spans="1:12" s="39" customFormat="1" ht="15.75">
      <c r="A1629" s="471"/>
      <c r="F1629" s="471"/>
      <c r="K1629" s="201" t="s">
        <v>772</v>
      </c>
      <c r="L1629" t="s">
        <v>3597</v>
      </c>
    </row>
    <row r="1630" spans="1:12" s="39" customFormat="1" ht="15.75">
      <c r="A1630" s="471"/>
      <c r="F1630" s="471"/>
      <c r="K1630" s="201" t="s">
        <v>772</v>
      </c>
      <c r="L1630" t="s">
        <v>3663</v>
      </c>
    </row>
    <row r="1631" spans="1:12" s="39" customFormat="1" ht="15.75">
      <c r="A1631" s="471"/>
      <c r="F1631" s="471"/>
      <c r="K1631" s="201" t="s">
        <v>770</v>
      </c>
      <c r="L1631" t="s">
        <v>3700</v>
      </c>
    </row>
    <row r="1632" spans="1:12" s="39" customFormat="1" ht="15.75">
      <c r="A1632" s="471"/>
      <c r="F1632" s="471"/>
      <c r="K1632" s="201" t="s">
        <v>770</v>
      </c>
      <c r="L1632" t="s">
        <v>3748</v>
      </c>
    </row>
    <row r="1633" spans="1:12" s="39" customFormat="1" ht="15.75">
      <c r="A1633" s="471"/>
      <c r="F1633" s="471"/>
      <c r="K1633" s="201" t="s">
        <v>770</v>
      </c>
      <c r="L1633" t="s">
        <v>3763</v>
      </c>
    </row>
    <row r="1634" spans="1:12" s="39" customFormat="1" ht="15.75">
      <c r="A1634" s="471"/>
      <c r="F1634" s="471"/>
      <c r="K1634" s="201" t="s">
        <v>770</v>
      </c>
      <c r="L1634" t="s">
        <v>3880</v>
      </c>
    </row>
    <row r="1635" spans="1:12" s="39" customFormat="1" ht="15.75">
      <c r="A1635" s="471"/>
      <c r="F1635" s="471"/>
      <c r="K1635" s="471"/>
    </row>
    <row r="1636" spans="1:12" s="39" customFormat="1" ht="15.75">
      <c r="A1636" s="471"/>
      <c r="F1636" s="471"/>
      <c r="K1636" s="471"/>
    </row>
    <row r="1637" spans="1:12" s="39" customFormat="1" ht="15.75">
      <c r="A1637" s="471"/>
      <c r="F1637" s="471"/>
      <c r="K1637" s="471"/>
    </row>
    <row r="1638" spans="1:12" s="39" customFormat="1" ht="15.75">
      <c r="A1638" s="471"/>
      <c r="F1638" s="471"/>
      <c r="K1638" s="471"/>
    </row>
    <row r="1639" spans="1:12" s="39" customFormat="1" ht="15.75">
      <c r="A1639" s="471"/>
      <c r="F1639" s="471"/>
      <c r="K1639" s="471"/>
    </row>
    <row r="1640" spans="1:12" s="39" customFormat="1" ht="15.75">
      <c r="A1640" s="471"/>
      <c r="F1640" s="471"/>
      <c r="K1640" s="471"/>
    </row>
    <row r="1641" spans="1:12" s="39" customFormat="1" ht="15.75">
      <c r="A1641" s="471"/>
      <c r="F1641" s="471"/>
      <c r="K1641" s="471"/>
    </row>
    <row r="1642" spans="1:12" s="39" customFormat="1" ht="15.75">
      <c r="A1642" s="471"/>
      <c r="F1642" s="471"/>
      <c r="K1642" s="471"/>
    </row>
    <row r="1643" spans="1:12" s="39" customFormat="1" ht="15.75">
      <c r="A1643" s="121"/>
      <c r="K1643" s="198"/>
    </row>
    <row r="1644" spans="1:12" ht="23.25">
      <c r="A1644" s="120" t="s">
        <v>719</v>
      </c>
    </row>
    <row r="1645" spans="1:12" s="39" customFormat="1" ht="15.75">
      <c r="A1645" s="471" t="s">
        <v>3243</v>
      </c>
      <c r="F1645" s="471" t="s">
        <v>3244</v>
      </c>
      <c r="K1645" s="471" t="s">
        <v>3246</v>
      </c>
    </row>
    <row r="1646" spans="1:12" s="39" customFormat="1" ht="15.75">
      <c r="A1646" s="201" t="s">
        <v>772</v>
      </c>
      <c r="B1646" t="s">
        <v>3363</v>
      </c>
      <c r="F1646" s="201" t="s">
        <v>770</v>
      </c>
      <c r="G1646" t="s">
        <v>3414</v>
      </c>
      <c r="K1646" s="201" t="s">
        <v>771</v>
      </c>
      <c r="L1646" t="s">
        <v>3335</v>
      </c>
    </row>
    <row r="1647" spans="1:12" s="39" customFormat="1" ht="15.75">
      <c r="A1647" s="201" t="s">
        <v>771</v>
      </c>
      <c r="B1647" t="s">
        <v>3382</v>
      </c>
      <c r="F1647" s="201" t="s">
        <v>771</v>
      </c>
      <c r="G1647" t="s">
        <v>3490</v>
      </c>
      <c r="K1647" s="201" t="s">
        <v>772</v>
      </c>
      <c r="L1647" t="s">
        <v>3354</v>
      </c>
    </row>
    <row r="1648" spans="1:12" s="39" customFormat="1" ht="15.75">
      <c r="A1648" s="201" t="s">
        <v>772</v>
      </c>
      <c r="B1648" t="s">
        <v>3491</v>
      </c>
      <c r="F1648" s="201" t="s">
        <v>772</v>
      </c>
      <c r="G1648" t="s">
        <v>3498</v>
      </c>
      <c r="K1648" s="201" t="s">
        <v>770</v>
      </c>
      <c r="L1648" t="s">
        <v>3355</v>
      </c>
    </row>
    <row r="1649" spans="1:12" s="39" customFormat="1" ht="15.75">
      <c r="A1649" s="201" t="s">
        <v>771</v>
      </c>
      <c r="B1649" t="s">
        <v>3534</v>
      </c>
      <c r="F1649" s="201" t="s">
        <v>772</v>
      </c>
      <c r="G1649" t="s">
        <v>3735</v>
      </c>
      <c r="K1649" s="201" t="s">
        <v>772</v>
      </c>
      <c r="L1649" t="s">
        <v>3489</v>
      </c>
    </row>
    <row r="1650" spans="1:12" s="39" customFormat="1" ht="15.75">
      <c r="A1650" s="201" t="s">
        <v>772</v>
      </c>
      <c r="B1650" t="s">
        <v>3736</v>
      </c>
      <c r="F1650" s="201" t="s">
        <v>770</v>
      </c>
      <c r="G1650" t="s">
        <v>3804</v>
      </c>
      <c r="K1650" s="201" t="s">
        <v>770</v>
      </c>
      <c r="L1650" t="s">
        <v>3543</v>
      </c>
    </row>
    <row r="1651" spans="1:12" s="39" customFormat="1" ht="15.75">
      <c r="A1651" s="201" t="s">
        <v>771</v>
      </c>
      <c r="B1651" t="s">
        <v>3742</v>
      </c>
      <c r="F1651" s="201" t="s">
        <v>770</v>
      </c>
      <c r="G1651" t="s">
        <v>3825</v>
      </c>
      <c r="K1651" s="201" t="s">
        <v>770</v>
      </c>
      <c r="L1651" t="s">
        <v>3544</v>
      </c>
    </row>
    <row r="1652" spans="1:12" s="39" customFormat="1" ht="15.75">
      <c r="A1652" s="471"/>
      <c r="F1652" s="471"/>
      <c r="K1652" s="201" t="s">
        <v>772</v>
      </c>
      <c r="L1652" t="s">
        <v>3574</v>
      </c>
    </row>
    <row r="1653" spans="1:12" s="39" customFormat="1" ht="15.75">
      <c r="A1653" s="471"/>
      <c r="F1653" s="471"/>
      <c r="K1653" s="201" t="s">
        <v>770</v>
      </c>
      <c r="L1653" t="s">
        <v>3575</v>
      </c>
    </row>
    <row r="1654" spans="1:12" s="39" customFormat="1" ht="15.75">
      <c r="A1654" s="471"/>
      <c r="F1654" s="471"/>
      <c r="K1654" s="201" t="s">
        <v>771</v>
      </c>
      <c r="L1654" t="s">
        <v>3654</v>
      </c>
    </row>
    <row r="1655" spans="1:12" s="39" customFormat="1" ht="15.75">
      <c r="A1655" s="471"/>
      <c r="F1655" s="471"/>
      <c r="K1655" s="201" t="s">
        <v>770</v>
      </c>
      <c r="L1655" t="s">
        <v>3661</v>
      </c>
    </row>
    <row r="1656" spans="1:12" s="39" customFormat="1" ht="15.75">
      <c r="A1656" s="471"/>
      <c r="F1656" s="471"/>
      <c r="K1656" s="201" t="s">
        <v>770</v>
      </c>
      <c r="L1656" t="s">
        <v>3678</v>
      </c>
    </row>
    <row r="1657" spans="1:12" s="39" customFormat="1" ht="15.75">
      <c r="A1657" s="471"/>
      <c r="F1657" s="471"/>
      <c r="K1657" s="201" t="s">
        <v>772</v>
      </c>
      <c r="L1657" t="s">
        <v>3686</v>
      </c>
    </row>
    <row r="1658" spans="1:12" s="39" customFormat="1" ht="15.75">
      <c r="A1658" s="471"/>
      <c r="F1658" s="471"/>
      <c r="K1658" s="201" t="s">
        <v>772</v>
      </c>
      <c r="L1658" t="s">
        <v>3691</v>
      </c>
    </row>
    <row r="1659" spans="1:12" s="39" customFormat="1" ht="15.75">
      <c r="A1659" s="471"/>
      <c r="F1659" s="471"/>
      <c r="K1659" s="201" t="s">
        <v>771</v>
      </c>
      <c r="L1659" t="s">
        <v>3715</v>
      </c>
    </row>
    <row r="1660" spans="1:12" s="39" customFormat="1" ht="15.75">
      <c r="A1660" s="471"/>
      <c r="F1660" s="471"/>
      <c r="K1660" s="201" t="s">
        <v>771</v>
      </c>
      <c r="L1660" t="s">
        <v>3719</v>
      </c>
    </row>
    <row r="1661" spans="1:12" s="39" customFormat="1" ht="15.75">
      <c r="A1661" s="471"/>
      <c r="F1661" s="471"/>
      <c r="K1661" s="201" t="s">
        <v>770</v>
      </c>
      <c r="L1661" t="s">
        <v>3723</v>
      </c>
    </row>
    <row r="1662" spans="1:12" s="39" customFormat="1" ht="15.75">
      <c r="A1662" s="471"/>
      <c r="F1662" s="471"/>
      <c r="K1662" s="201" t="s">
        <v>772</v>
      </c>
      <c r="L1662" t="s">
        <v>3732</v>
      </c>
    </row>
    <row r="1663" spans="1:12" s="39" customFormat="1" ht="15.75">
      <c r="A1663" s="471"/>
      <c r="F1663" s="471"/>
      <c r="K1663" s="201" t="s">
        <v>770</v>
      </c>
      <c r="L1663" t="s">
        <v>3749</v>
      </c>
    </row>
    <row r="1664" spans="1:12" s="39" customFormat="1" ht="15.75">
      <c r="A1664" s="471"/>
      <c r="F1664" s="471"/>
      <c r="K1664" s="201" t="s">
        <v>770</v>
      </c>
      <c r="L1664" t="s">
        <v>3751</v>
      </c>
    </row>
    <row r="1665" spans="1:12" s="39" customFormat="1" ht="15.75">
      <c r="A1665" s="471"/>
      <c r="F1665" s="471"/>
      <c r="K1665" s="201" t="s">
        <v>772</v>
      </c>
      <c r="L1665" t="s">
        <v>3775</v>
      </c>
    </row>
    <row r="1666" spans="1:12" s="39" customFormat="1" ht="15.75">
      <c r="A1666" s="471"/>
      <c r="F1666" s="471"/>
      <c r="K1666" s="201" t="s">
        <v>770</v>
      </c>
      <c r="L1666" t="s">
        <v>3803</v>
      </c>
    </row>
    <row r="1667" spans="1:12" s="39" customFormat="1" ht="15.75">
      <c r="A1667" s="471"/>
      <c r="F1667" s="471"/>
      <c r="K1667" s="201" t="s">
        <v>772</v>
      </c>
      <c r="L1667" t="s">
        <v>3818</v>
      </c>
    </row>
    <row r="1668" spans="1:12" s="39" customFormat="1" ht="15.75">
      <c r="A1668" s="471"/>
      <c r="F1668" s="471"/>
      <c r="K1668" s="201" t="s">
        <v>771</v>
      </c>
      <c r="L1668" t="s">
        <v>3821</v>
      </c>
    </row>
    <row r="1669" spans="1:12" s="39" customFormat="1" ht="15.75">
      <c r="A1669" s="471"/>
      <c r="F1669" s="471"/>
      <c r="K1669" s="201" t="s">
        <v>772</v>
      </c>
      <c r="L1669" t="s">
        <v>3824</v>
      </c>
    </row>
    <row r="1670" spans="1:12" s="39" customFormat="1" ht="15.75">
      <c r="A1670" s="471"/>
      <c r="F1670" s="471"/>
      <c r="K1670" s="201" t="s">
        <v>770</v>
      </c>
      <c r="L1670" t="s">
        <v>3874</v>
      </c>
    </row>
    <row r="1671" spans="1:12" s="39" customFormat="1" ht="15.75">
      <c r="A1671" s="471"/>
      <c r="F1671" s="471"/>
      <c r="K1671" s="201" t="s">
        <v>770</v>
      </c>
      <c r="L1671" t="s">
        <v>3877</v>
      </c>
    </row>
    <row r="1672" spans="1:12" s="39" customFormat="1" ht="15.75">
      <c r="A1672" s="471"/>
      <c r="F1672" s="471"/>
      <c r="K1672" s="201" t="s">
        <v>770</v>
      </c>
      <c r="L1672" t="s">
        <v>3882</v>
      </c>
    </row>
    <row r="1673" spans="1:12" s="39" customFormat="1" ht="15.75">
      <c r="A1673" s="471"/>
      <c r="F1673" s="471"/>
      <c r="K1673" s="471"/>
    </row>
    <row r="1674" spans="1:12" s="39" customFormat="1" ht="15.75">
      <c r="A1674" s="471"/>
      <c r="F1674" s="471"/>
      <c r="K1674" s="471"/>
    </row>
    <row r="1675" spans="1:12" s="39" customFormat="1" ht="23.25">
      <c r="A1675" s="120" t="s">
        <v>2549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2" s="39" customFormat="1" ht="15.75">
      <c r="A1676" s="471" t="s">
        <v>3243</v>
      </c>
      <c r="F1676" s="471" t="s">
        <v>3244</v>
      </c>
      <c r="K1676" s="471" t="s">
        <v>3246</v>
      </c>
    </row>
    <row r="1677" spans="1:12" s="39" customFormat="1" ht="15.75">
      <c r="A1677" s="201" t="s">
        <v>772</v>
      </c>
      <c r="B1677" t="s">
        <v>3253</v>
      </c>
      <c r="F1677" s="201" t="s">
        <v>771</v>
      </c>
      <c r="G1677" t="s">
        <v>3657</v>
      </c>
      <c r="K1677" s="201" t="s">
        <v>770</v>
      </c>
      <c r="L1677" t="s">
        <v>3278</v>
      </c>
    </row>
    <row r="1678" spans="1:12" s="39" customFormat="1" ht="15.75">
      <c r="A1678" s="201" t="s">
        <v>772</v>
      </c>
      <c r="B1678" t="s">
        <v>3428</v>
      </c>
      <c r="F1678" s="201" t="s">
        <v>772</v>
      </c>
      <c r="G1678" t="s">
        <v>3720</v>
      </c>
      <c r="K1678" s="201" t="s">
        <v>771</v>
      </c>
      <c r="L1678" t="s">
        <v>3305</v>
      </c>
    </row>
    <row r="1679" spans="1:12" s="39" customFormat="1" ht="15.75">
      <c r="A1679" s="201" t="s">
        <v>772</v>
      </c>
      <c r="B1679" t="s">
        <v>3466</v>
      </c>
      <c r="F1679" s="471"/>
      <c r="K1679" s="201" t="s">
        <v>771</v>
      </c>
      <c r="L1679" t="s">
        <v>3333</v>
      </c>
    </row>
    <row r="1680" spans="1:12" s="39" customFormat="1" ht="15.75">
      <c r="A1680" s="201"/>
      <c r="B1680"/>
      <c r="F1680" s="471"/>
      <c r="K1680" s="201" t="s">
        <v>772</v>
      </c>
      <c r="L1680" t="s">
        <v>3349</v>
      </c>
    </row>
    <row r="1681" spans="1:12" s="39" customFormat="1" ht="15.75">
      <c r="A1681" s="201"/>
      <c r="B1681"/>
      <c r="F1681" s="471"/>
      <c r="K1681" s="201" t="s">
        <v>772</v>
      </c>
      <c r="L1681" t="s">
        <v>3631</v>
      </c>
    </row>
    <row r="1682" spans="1:12" s="39" customFormat="1" ht="15.75">
      <c r="A1682" s="201"/>
      <c r="B1682"/>
      <c r="F1682" s="471"/>
      <c r="K1682" s="201" t="s">
        <v>770</v>
      </c>
      <c r="L1682" t="s">
        <v>3655</v>
      </c>
    </row>
    <row r="1683" spans="1:12" s="39" customFormat="1" ht="15.75">
      <c r="A1683" s="201"/>
      <c r="B1683"/>
      <c r="F1683" s="471"/>
      <c r="K1683" s="201" t="s">
        <v>771</v>
      </c>
      <c r="L1683" t="s">
        <v>3656</v>
      </c>
    </row>
    <row r="1684" spans="1:12" s="39" customFormat="1" ht="15.75">
      <c r="A1684" s="201"/>
      <c r="B1684"/>
      <c r="F1684" s="471"/>
      <c r="K1684" s="201" t="s">
        <v>771</v>
      </c>
      <c r="L1684" t="s">
        <v>3717</v>
      </c>
    </row>
    <row r="1685" spans="1:12" s="39" customFormat="1" ht="15.75">
      <c r="A1685" s="201"/>
      <c r="B1685"/>
      <c r="F1685" s="471"/>
      <c r="K1685" s="201" t="s">
        <v>771</v>
      </c>
      <c r="L1685" t="s">
        <v>3821</v>
      </c>
    </row>
    <row r="1686" spans="1:12" s="39" customFormat="1" ht="15.75">
      <c r="A1686" s="201"/>
      <c r="B1686"/>
      <c r="F1686" s="471"/>
      <c r="K1686" s="471"/>
    </row>
    <row r="1687" spans="1:12" s="39" customFormat="1" ht="15.75">
      <c r="A1687" s="201"/>
      <c r="B1687"/>
      <c r="F1687" s="471"/>
      <c r="K1687" s="471"/>
    </row>
    <row r="1688" spans="1:12" s="39" customFormat="1" ht="15.75">
      <c r="A1688" s="201"/>
      <c r="B1688"/>
      <c r="F1688" s="471"/>
      <c r="K1688" s="471"/>
    </row>
    <row r="1689" spans="1:12" s="39" customFormat="1" ht="15.75">
      <c r="A1689" s="201"/>
      <c r="B1689"/>
      <c r="F1689" s="471"/>
      <c r="K1689" s="471"/>
    </row>
    <row r="1690" spans="1:12" s="39" customFormat="1" ht="15.75">
      <c r="A1690" s="201"/>
      <c r="B1690"/>
      <c r="F1690" s="471"/>
      <c r="K1690" s="471"/>
    </row>
    <row r="1691" spans="1:12" s="39" customFormat="1" ht="15.75">
      <c r="A1691" s="201"/>
      <c r="B1691"/>
      <c r="F1691" s="471"/>
      <c r="K1691" s="471"/>
    </row>
    <row r="1692" spans="1:12" s="39" customFormat="1" ht="15.75">
      <c r="A1692" s="201"/>
      <c r="B1692"/>
      <c r="F1692" s="471"/>
      <c r="K1692" s="471"/>
    </row>
    <row r="1693" spans="1:12" s="39" customFormat="1" ht="15.75">
      <c r="A1693" s="201"/>
      <c r="B1693"/>
      <c r="F1693" s="471"/>
      <c r="K1693" s="471"/>
    </row>
    <row r="1694" spans="1:12" s="39" customFormat="1" ht="15.75">
      <c r="A1694" s="201"/>
      <c r="B1694"/>
      <c r="F1694" s="471"/>
      <c r="K1694" s="471"/>
    </row>
    <row r="1695" spans="1:12" s="39" customFormat="1" ht="15.75">
      <c r="A1695" s="201"/>
      <c r="B1695"/>
      <c r="F1695" s="471"/>
      <c r="K1695" s="471"/>
    </row>
    <row r="1696" spans="1:12" s="39" customFormat="1" ht="15.75">
      <c r="A1696" s="471"/>
      <c r="F1696" s="471"/>
      <c r="K1696" s="471"/>
    </row>
    <row r="1697" spans="1:12" s="39" customFormat="1" ht="15.75">
      <c r="A1697" s="471"/>
      <c r="F1697" s="471"/>
      <c r="K1697" s="471"/>
    </row>
    <row r="1698" spans="1:12" s="39" customFormat="1" ht="15.75">
      <c r="A1698" s="471"/>
      <c r="F1698" s="471"/>
      <c r="K1698" s="471"/>
    </row>
    <row r="1699" spans="1:12" s="39" customFormat="1" ht="15.75">
      <c r="A1699" s="471"/>
      <c r="F1699" s="471"/>
      <c r="K1699" s="471"/>
    </row>
    <row r="1700" spans="1:12" s="39" customFormat="1" ht="15.75">
      <c r="A1700" s="471"/>
      <c r="F1700" s="471"/>
      <c r="K1700" s="471"/>
    </row>
    <row r="1701" spans="1:12" s="39" customFormat="1" ht="15.75">
      <c r="A1701" s="471"/>
      <c r="F1701" s="471"/>
      <c r="K1701" s="471"/>
    </row>
    <row r="1702" spans="1:12" s="39" customFormat="1" ht="15.75">
      <c r="A1702" s="471"/>
      <c r="F1702" s="471"/>
      <c r="K1702" s="471"/>
    </row>
    <row r="1703" spans="1:12" s="39" customFormat="1" ht="15.75">
      <c r="A1703" s="471"/>
      <c r="F1703" s="471"/>
      <c r="K1703" s="471"/>
    </row>
    <row r="1704" spans="1:12" s="39" customFormat="1" ht="15.75">
      <c r="A1704" s="471"/>
      <c r="F1704" s="471"/>
      <c r="K1704" s="471"/>
    </row>
    <row r="1705" spans="1:12" s="39" customFormat="1" ht="15.75">
      <c r="A1705" s="471"/>
      <c r="F1705" s="471"/>
      <c r="K1705" s="471"/>
    </row>
    <row r="1706" spans="1:12" s="39" customFormat="1" ht="23.25">
      <c r="A1706" s="120" t="s">
        <v>2556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2" s="39" customFormat="1" ht="15.75">
      <c r="A1707" s="471" t="s">
        <v>3243</v>
      </c>
      <c r="F1707" s="471" t="s">
        <v>3244</v>
      </c>
      <c r="K1707" s="471" t="s">
        <v>3246</v>
      </c>
    </row>
    <row r="1708" spans="1:12" s="39" customFormat="1" ht="15.75">
      <c r="A1708" s="201" t="s">
        <v>772</v>
      </c>
      <c r="B1708" t="s">
        <v>2475</v>
      </c>
      <c r="F1708" s="201" t="s">
        <v>770</v>
      </c>
      <c r="G1708" t="s">
        <v>3420</v>
      </c>
      <c r="K1708" s="201" t="s">
        <v>772</v>
      </c>
      <c r="L1708" t="s">
        <v>3304</v>
      </c>
    </row>
    <row r="1709" spans="1:12" s="39" customFormat="1" ht="15.75">
      <c r="A1709" s="201" t="s">
        <v>772</v>
      </c>
      <c r="B1709" t="s">
        <v>3373</v>
      </c>
      <c r="F1709" s="201" t="s">
        <v>771</v>
      </c>
      <c r="G1709" t="s">
        <v>3910</v>
      </c>
      <c r="K1709" s="201" t="s">
        <v>770</v>
      </c>
      <c r="L1709" t="s">
        <v>3416</v>
      </c>
    </row>
    <row r="1710" spans="1:12" s="39" customFormat="1" ht="15.75">
      <c r="A1710" s="201" t="s">
        <v>772</v>
      </c>
      <c r="B1710" t="s">
        <v>3399</v>
      </c>
      <c r="F1710" s="471"/>
      <c r="K1710" s="201" t="s">
        <v>770</v>
      </c>
      <c r="L1710" t="s">
        <v>3418</v>
      </c>
    </row>
    <row r="1711" spans="1:12" s="39" customFormat="1" ht="15.75">
      <c r="A1711" s="201" t="s">
        <v>770</v>
      </c>
      <c r="B1711" t="s">
        <v>3428</v>
      </c>
      <c r="F1711" s="471"/>
      <c r="K1711" s="201" t="s">
        <v>771</v>
      </c>
      <c r="L1711" t="s">
        <v>3419</v>
      </c>
    </row>
    <row r="1712" spans="1:12" s="39" customFormat="1" ht="15.75">
      <c r="A1712" s="201" t="s">
        <v>772</v>
      </c>
      <c r="B1712" t="s">
        <v>3668</v>
      </c>
      <c r="F1712" s="471"/>
      <c r="K1712" s="201" t="s">
        <v>771</v>
      </c>
      <c r="L1712" t="s">
        <v>3578</v>
      </c>
    </row>
    <row r="1713" spans="1:12" s="39" customFormat="1" ht="15.75">
      <c r="A1713" s="201" t="s">
        <v>771</v>
      </c>
      <c r="B1713" t="s">
        <v>3669</v>
      </c>
      <c r="F1713" s="471"/>
      <c r="K1713" s="201" t="s">
        <v>771</v>
      </c>
      <c r="L1713" t="s">
        <v>3581</v>
      </c>
    </row>
    <row r="1714" spans="1:12" s="39" customFormat="1" ht="15.75">
      <c r="A1714" s="201" t="s">
        <v>770</v>
      </c>
      <c r="B1714" t="s">
        <v>3742</v>
      </c>
      <c r="F1714" s="471"/>
      <c r="K1714" s="201" t="s">
        <v>770</v>
      </c>
      <c r="L1714" t="s">
        <v>3621</v>
      </c>
    </row>
    <row r="1715" spans="1:12" s="39" customFormat="1" ht="15.75">
      <c r="A1715" s="201" t="s">
        <v>772</v>
      </c>
      <c r="B1715" t="s">
        <v>3871</v>
      </c>
      <c r="K1715" s="201" t="s">
        <v>770</v>
      </c>
      <c r="L1715" t="s">
        <v>3624</v>
      </c>
    </row>
    <row r="1716" spans="1:12" s="39" customFormat="1" ht="15.75">
      <c r="A1716" s="121"/>
      <c r="K1716" s="201" t="s">
        <v>770</v>
      </c>
      <c r="L1716" t="s">
        <v>3625</v>
      </c>
    </row>
    <row r="1717" spans="1:12" s="39" customFormat="1" ht="15.75">
      <c r="A1717" s="121"/>
      <c r="K1717" s="201" t="s">
        <v>770</v>
      </c>
      <c r="L1717" t="s">
        <v>3632</v>
      </c>
    </row>
    <row r="1718" spans="1:12" s="39" customFormat="1" ht="15.75">
      <c r="A1718" s="121"/>
      <c r="K1718" s="201" t="s">
        <v>772</v>
      </c>
      <c r="L1718" t="s">
        <v>3641</v>
      </c>
    </row>
    <row r="1719" spans="1:12" s="39" customFormat="1" ht="15.75">
      <c r="A1719" s="121"/>
      <c r="K1719" s="201" t="s">
        <v>772</v>
      </c>
      <c r="L1719" t="s">
        <v>3719</v>
      </c>
    </row>
    <row r="1720" spans="1:12" s="39" customFormat="1" ht="15.75">
      <c r="A1720" s="121"/>
      <c r="K1720" s="201" t="s">
        <v>771</v>
      </c>
      <c r="L1720" t="s">
        <v>3783</v>
      </c>
    </row>
    <row r="1721" spans="1:12" s="39" customFormat="1" ht="15.75">
      <c r="A1721" s="121"/>
    </row>
    <row r="1722" spans="1:12" s="39" customFormat="1" ht="15.75">
      <c r="A1722" s="121"/>
    </row>
    <row r="1723" spans="1:12" s="39" customFormat="1" ht="15.75">
      <c r="A1723" s="121"/>
    </row>
    <row r="1724" spans="1:12" s="39" customFormat="1" ht="15.75">
      <c r="A1724" s="121"/>
    </row>
    <row r="1725" spans="1:12" s="39" customFormat="1" ht="15.75">
      <c r="A1725" s="121"/>
    </row>
    <row r="1726" spans="1:12" s="39" customFormat="1" ht="15.75">
      <c r="A1726" s="121"/>
    </row>
    <row r="1727" spans="1:12" s="39" customFormat="1" ht="15.75">
      <c r="A1727" s="121"/>
    </row>
    <row r="1728" spans="1:12" s="39" customFormat="1" ht="15.75">
      <c r="A1728" s="121"/>
    </row>
    <row r="1729" spans="1:12" s="39" customFormat="1" ht="15.75">
      <c r="A1729" s="121"/>
    </row>
    <row r="1730" spans="1:12" s="39" customFormat="1" ht="15.75">
      <c r="A1730" s="121"/>
    </row>
    <row r="1731" spans="1:12" s="39" customFormat="1" ht="15.75">
      <c r="A1731" s="121"/>
    </row>
    <row r="1732" spans="1:12" s="39" customFormat="1" ht="15.75">
      <c r="A1732" s="121"/>
    </row>
    <row r="1733" spans="1:12" s="39" customFormat="1" ht="15.75">
      <c r="A1733" s="121"/>
    </row>
    <row r="1734" spans="1:12" s="39" customFormat="1" ht="15.75">
      <c r="A1734" s="121"/>
    </row>
    <row r="1735" spans="1:12" s="39" customFormat="1" ht="15.75">
      <c r="A1735" s="121"/>
    </row>
    <row r="1736" spans="1:12" s="39" customFormat="1" ht="15.75">
      <c r="A1736" s="121"/>
    </row>
    <row r="1737" spans="1:12" ht="23.25">
      <c r="A1737" s="120" t="s">
        <v>720</v>
      </c>
    </row>
    <row r="1738" spans="1:12" s="39" customFormat="1" ht="15.75">
      <c r="A1738" s="471" t="s">
        <v>3243</v>
      </c>
      <c r="F1738" s="471" t="s">
        <v>3244</v>
      </c>
      <c r="K1738" s="471" t="s">
        <v>3246</v>
      </c>
    </row>
    <row r="1739" spans="1:12" s="39" customFormat="1" ht="15.75">
      <c r="A1739" s="201" t="s">
        <v>771</v>
      </c>
      <c r="B1739" t="s">
        <v>3395</v>
      </c>
      <c r="F1739" s="201" t="s">
        <v>770</v>
      </c>
      <c r="G1739" t="s">
        <v>3446</v>
      </c>
      <c r="K1739" s="201" t="s">
        <v>771</v>
      </c>
      <c r="L1739" t="s">
        <v>3273</v>
      </c>
    </row>
    <row r="1740" spans="1:12" s="39" customFormat="1" ht="15.75">
      <c r="A1740" s="201" t="s">
        <v>772</v>
      </c>
      <c r="B1740" t="s">
        <v>3440</v>
      </c>
      <c r="F1740" s="201" t="s">
        <v>770</v>
      </c>
      <c r="G1740" t="s">
        <v>3456</v>
      </c>
      <c r="K1740" s="201" t="s">
        <v>770</v>
      </c>
      <c r="L1740" t="s">
        <v>3292</v>
      </c>
    </row>
    <row r="1741" spans="1:12" s="39" customFormat="1" ht="15.75">
      <c r="A1741" s="201" t="s">
        <v>770</v>
      </c>
      <c r="B1741" t="s">
        <v>3740</v>
      </c>
      <c r="F1741" s="201" t="s">
        <v>771</v>
      </c>
      <c r="G1741" t="s">
        <v>3472</v>
      </c>
      <c r="K1741" s="201" t="s">
        <v>771</v>
      </c>
      <c r="L1741" t="s">
        <v>3294</v>
      </c>
    </row>
    <row r="1742" spans="1:12" s="39" customFormat="1" ht="15.75">
      <c r="A1742" s="471"/>
      <c r="F1742" s="201" t="s">
        <v>771</v>
      </c>
      <c r="G1742" t="s">
        <v>3579</v>
      </c>
      <c r="K1742" s="201" t="s">
        <v>770</v>
      </c>
      <c r="L1742" t="s">
        <v>3306</v>
      </c>
    </row>
    <row r="1743" spans="1:12" s="39" customFormat="1" ht="15.75">
      <c r="A1743" s="471"/>
      <c r="F1743" s="201" t="s">
        <v>770</v>
      </c>
      <c r="G1743" t="s">
        <v>3702</v>
      </c>
      <c r="K1743" s="201" t="s">
        <v>770</v>
      </c>
      <c r="L1743" t="s">
        <v>3334</v>
      </c>
    </row>
    <row r="1744" spans="1:12" s="39" customFormat="1" ht="15.75">
      <c r="A1744" s="471"/>
      <c r="F1744" s="201" t="s">
        <v>770</v>
      </c>
      <c r="G1744" t="s">
        <v>3909</v>
      </c>
      <c r="K1744" s="201" t="s">
        <v>771</v>
      </c>
      <c r="L1744" t="s">
        <v>3436</v>
      </c>
    </row>
    <row r="1745" spans="1:12" s="39" customFormat="1" ht="15.75">
      <c r="A1745" s="471"/>
      <c r="F1745" s="471"/>
      <c r="K1745" s="201" t="s">
        <v>770</v>
      </c>
      <c r="L1745" t="s">
        <v>3438</v>
      </c>
    </row>
    <row r="1746" spans="1:12" s="39" customFormat="1" ht="15.75">
      <c r="A1746" s="471"/>
      <c r="F1746" s="471"/>
      <c r="K1746" s="201" t="s">
        <v>772</v>
      </c>
      <c r="L1746" t="s">
        <v>3442</v>
      </c>
    </row>
    <row r="1747" spans="1:12" s="39" customFormat="1" ht="15.75">
      <c r="A1747" s="471"/>
      <c r="F1747" s="471"/>
      <c r="K1747" s="201" t="s">
        <v>770</v>
      </c>
      <c r="L1747" t="s">
        <v>3454</v>
      </c>
    </row>
    <row r="1748" spans="1:12" s="39" customFormat="1" ht="15.75">
      <c r="A1748" s="471"/>
      <c r="F1748" s="471"/>
      <c r="K1748" s="201" t="s">
        <v>770</v>
      </c>
      <c r="L1748" t="s">
        <v>3467</v>
      </c>
    </row>
    <row r="1749" spans="1:12" s="39" customFormat="1" ht="15.75">
      <c r="A1749" s="121"/>
      <c r="K1749" s="201" t="s">
        <v>771</v>
      </c>
      <c r="L1749" t="s">
        <v>3476</v>
      </c>
    </row>
    <row r="1750" spans="1:12" s="39" customFormat="1" ht="15.75">
      <c r="A1750" s="121"/>
      <c r="K1750" s="201" t="s">
        <v>772</v>
      </c>
      <c r="L1750" t="s">
        <v>3560</v>
      </c>
    </row>
    <row r="1751" spans="1:12" s="39" customFormat="1" ht="15.75">
      <c r="A1751" s="121"/>
      <c r="K1751" s="201" t="s">
        <v>770</v>
      </c>
      <c r="L1751" t="s">
        <v>3574</v>
      </c>
    </row>
    <row r="1752" spans="1:12" s="39" customFormat="1" ht="15.75">
      <c r="A1752" s="121"/>
      <c r="K1752" s="201" t="s">
        <v>770</v>
      </c>
      <c r="L1752" t="s">
        <v>3577</v>
      </c>
    </row>
    <row r="1753" spans="1:12" s="39" customFormat="1" ht="15.75">
      <c r="A1753" s="121"/>
      <c r="K1753" s="201" t="s">
        <v>771</v>
      </c>
      <c r="L1753" t="s">
        <v>3680</v>
      </c>
    </row>
    <row r="1754" spans="1:12" s="39" customFormat="1" ht="15.75">
      <c r="A1754" s="121"/>
      <c r="K1754" s="201" t="s">
        <v>770</v>
      </c>
      <c r="L1754" t="s">
        <v>3697</v>
      </c>
    </row>
    <row r="1755" spans="1:12" s="39" customFormat="1" ht="15.75">
      <c r="A1755" s="121"/>
      <c r="K1755" s="201" t="s">
        <v>771</v>
      </c>
      <c r="L1755" t="s">
        <v>3763</v>
      </c>
    </row>
    <row r="1756" spans="1:12" s="39" customFormat="1" ht="15.75">
      <c r="A1756" s="121"/>
      <c r="K1756" s="201" t="s">
        <v>770</v>
      </c>
      <c r="L1756" t="s">
        <v>3819</v>
      </c>
    </row>
    <row r="1757" spans="1:12" s="39" customFormat="1" ht="15.75">
      <c r="A1757" s="121"/>
      <c r="K1757" s="201" t="s">
        <v>771</v>
      </c>
      <c r="L1757" t="s">
        <v>3821</v>
      </c>
    </row>
    <row r="1758" spans="1:12" s="39" customFormat="1" ht="15.75">
      <c r="A1758" s="121"/>
    </row>
    <row r="1759" spans="1:12" s="39" customFormat="1" ht="15.75">
      <c r="A1759" s="121"/>
    </row>
    <row r="1760" spans="1:12" s="39" customFormat="1" ht="15.75">
      <c r="A1760" s="121"/>
    </row>
    <row r="1761" spans="1:12" s="39" customFormat="1" ht="15.75">
      <c r="A1761" s="121"/>
    </row>
    <row r="1762" spans="1:12" s="39" customFormat="1" ht="15.75">
      <c r="A1762" s="121"/>
    </row>
    <row r="1763" spans="1:12" s="39" customFormat="1" ht="15.75">
      <c r="A1763" s="121"/>
    </row>
    <row r="1764" spans="1:12" s="39" customFormat="1" ht="15.75">
      <c r="A1764" s="121"/>
    </row>
    <row r="1765" spans="1:12" s="39" customFormat="1" ht="15.75">
      <c r="A1765" s="121"/>
    </row>
    <row r="1766" spans="1:12" s="39" customFormat="1" ht="15.75">
      <c r="A1766" s="121"/>
    </row>
    <row r="1767" spans="1:12" s="39" customFormat="1" ht="15.75">
      <c r="A1767" s="121"/>
    </row>
    <row r="1768" spans="1:12" ht="23.25">
      <c r="A1768" s="120" t="s">
        <v>23</v>
      </c>
    </row>
    <row r="1769" spans="1:12" s="39" customFormat="1" ht="15.75">
      <c r="A1769" s="471" t="s">
        <v>3243</v>
      </c>
      <c r="F1769" s="471" t="s">
        <v>3244</v>
      </c>
      <c r="K1769" s="471" t="s">
        <v>3246</v>
      </c>
    </row>
    <row r="1770" spans="1:12" s="39" customFormat="1" ht="15.75">
      <c r="A1770" s="201" t="s">
        <v>772</v>
      </c>
      <c r="B1770" t="s">
        <v>3447</v>
      </c>
      <c r="F1770" s="201" t="s">
        <v>771</v>
      </c>
      <c r="G1770" t="s">
        <v>3372</v>
      </c>
      <c r="K1770" s="201" t="s">
        <v>770</v>
      </c>
      <c r="L1770" t="s">
        <v>3338</v>
      </c>
    </row>
    <row r="1771" spans="1:12" s="39" customFormat="1" ht="15.75">
      <c r="A1771" s="471"/>
      <c r="F1771" s="201" t="s">
        <v>772</v>
      </c>
      <c r="G1771" t="s">
        <v>3690</v>
      </c>
      <c r="K1771" s="201" t="s">
        <v>770</v>
      </c>
      <c r="L1771" t="s">
        <v>3368</v>
      </c>
    </row>
    <row r="1772" spans="1:12" s="39" customFormat="1" ht="15.75">
      <c r="A1772" s="471"/>
      <c r="F1772" s="471"/>
      <c r="K1772" s="201" t="s">
        <v>770</v>
      </c>
      <c r="L1772" t="s">
        <v>3369</v>
      </c>
    </row>
    <row r="1773" spans="1:12" s="39" customFormat="1" ht="15.75">
      <c r="A1773" s="471"/>
      <c r="F1773" s="471"/>
      <c r="K1773" s="201" t="s">
        <v>770</v>
      </c>
      <c r="L1773" t="s">
        <v>3370</v>
      </c>
    </row>
    <row r="1774" spans="1:12" s="39" customFormat="1" ht="15.75">
      <c r="A1774" s="471"/>
      <c r="F1774" s="471"/>
      <c r="K1774" s="201" t="s">
        <v>772</v>
      </c>
      <c r="L1774" t="s">
        <v>3375</v>
      </c>
    </row>
    <row r="1775" spans="1:12" s="39" customFormat="1" ht="15.75">
      <c r="A1775" s="471"/>
      <c r="F1775" s="471"/>
      <c r="K1775" s="201" t="s">
        <v>771</v>
      </c>
      <c r="L1775" t="s">
        <v>3411</v>
      </c>
    </row>
    <row r="1776" spans="1:12" s="39" customFormat="1" ht="15.75">
      <c r="A1776" s="471"/>
      <c r="F1776" s="471"/>
      <c r="K1776" s="201" t="s">
        <v>770</v>
      </c>
      <c r="L1776" t="s">
        <v>3412</v>
      </c>
    </row>
    <row r="1777" spans="1:12" s="39" customFormat="1" ht="15.75">
      <c r="A1777" s="471"/>
      <c r="F1777" s="471"/>
      <c r="K1777" s="201" t="s">
        <v>770</v>
      </c>
      <c r="L1777" t="s">
        <v>3413</v>
      </c>
    </row>
    <row r="1778" spans="1:12" s="39" customFormat="1" ht="15.75">
      <c r="A1778" s="471"/>
      <c r="F1778" s="471"/>
      <c r="K1778" s="201" t="s">
        <v>771</v>
      </c>
      <c r="L1778" t="s">
        <v>3591</v>
      </c>
    </row>
    <row r="1779" spans="1:12" s="39" customFormat="1" ht="15.75">
      <c r="A1779" s="471"/>
      <c r="F1779" s="471"/>
      <c r="K1779" s="201" t="s">
        <v>771</v>
      </c>
      <c r="L1779" t="s">
        <v>3600</v>
      </c>
    </row>
    <row r="1780" spans="1:12" s="39" customFormat="1" ht="15.75">
      <c r="A1780" s="471"/>
      <c r="F1780" s="471"/>
      <c r="K1780" s="201" t="s">
        <v>771</v>
      </c>
      <c r="L1780" t="s">
        <v>3603</v>
      </c>
    </row>
    <row r="1781" spans="1:12" s="39" customFormat="1" ht="15.75">
      <c r="A1781" s="471"/>
      <c r="F1781" s="471"/>
      <c r="K1781" s="201" t="s">
        <v>772</v>
      </c>
      <c r="L1781" t="s">
        <v>3677</v>
      </c>
    </row>
    <row r="1782" spans="1:12" s="39" customFormat="1" ht="15.75">
      <c r="A1782" s="471"/>
      <c r="F1782" s="471"/>
      <c r="K1782" s="201" t="s">
        <v>771</v>
      </c>
      <c r="L1782" t="s">
        <v>3887</v>
      </c>
    </row>
    <row r="1783" spans="1:12" s="39" customFormat="1" ht="15.75">
      <c r="A1783" s="471"/>
      <c r="F1783" s="471"/>
      <c r="K1783" s="471"/>
    </row>
    <row r="1784" spans="1:12" s="39" customFormat="1" ht="15.75">
      <c r="A1784" s="471"/>
      <c r="F1784" s="471"/>
      <c r="K1784" s="471"/>
    </row>
    <row r="1785" spans="1:12" s="39" customFormat="1" ht="15.75">
      <c r="A1785" s="471"/>
      <c r="F1785" s="471"/>
      <c r="K1785" s="471"/>
    </row>
    <row r="1786" spans="1:12" s="39" customFormat="1" ht="15.75">
      <c r="A1786" s="471"/>
      <c r="F1786" s="471"/>
      <c r="K1786" s="471"/>
    </row>
    <row r="1787" spans="1:12" s="39" customFormat="1" ht="15.75">
      <c r="A1787" s="471"/>
      <c r="F1787" s="471"/>
      <c r="K1787" s="471"/>
    </row>
    <row r="1788" spans="1:12" s="39" customFormat="1" ht="15.75">
      <c r="A1788" s="471"/>
      <c r="F1788" s="471"/>
      <c r="K1788" s="471"/>
    </row>
    <row r="1789" spans="1:12" s="39" customFormat="1" ht="15.75">
      <c r="A1789" s="471"/>
      <c r="F1789" s="471"/>
      <c r="K1789" s="471"/>
    </row>
    <row r="1790" spans="1:12" s="39" customFormat="1" ht="15.75">
      <c r="A1790" s="471"/>
      <c r="F1790" s="471"/>
      <c r="K1790" s="471"/>
    </row>
    <row r="1791" spans="1:12" s="39" customFormat="1" ht="15.75">
      <c r="A1791" s="471"/>
      <c r="F1791" s="471"/>
      <c r="K1791" s="471"/>
    </row>
    <row r="1792" spans="1:12" s="39" customFormat="1" ht="15.75">
      <c r="A1792" s="471"/>
      <c r="F1792" s="471"/>
      <c r="K1792" s="471"/>
    </row>
    <row r="1793" spans="1:12" s="39" customFormat="1" ht="15.75">
      <c r="A1793" s="471"/>
      <c r="F1793" s="471"/>
      <c r="K1793" s="471"/>
    </row>
    <row r="1794" spans="1:12" s="39" customFormat="1" ht="15.75">
      <c r="A1794" s="471"/>
      <c r="F1794" s="471"/>
      <c r="K1794" s="471"/>
    </row>
    <row r="1795" spans="1:12" s="39" customFormat="1" ht="15.75">
      <c r="A1795" s="471"/>
      <c r="F1795" s="471"/>
      <c r="K1795" s="471"/>
    </row>
    <row r="1796" spans="1:12" s="39" customFormat="1" ht="15.75">
      <c r="A1796" s="471"/>
      <c r="F1796" s="471"/>
      <c r="K1796" s="471"/>
    </row>
    <row r="1797" spans="1:12" s="39" customFormat="1" ht="15.75">
      <c r="A1797" s="471"/>
      <c r="F1797" s="471"/>
      <c r="K1797" s="471"/>
    </row>
    <row r="1798" spans="1:12" s="39" customFormat="1" ht="15.75">
      <c r="A1798" s="471"/>
      <c r="F1798" s="471"/>
      <c r="K1798" s="471"/>
    </row>
    <row r="1799" spans="1:12" ht="23.25">
      <c r="A1799" s="120" t="s">
        <v>25</v>
      </c>
    </row>
    <row r="1800" spans="1:12" s="39" customFormat="1" ht="15.75">
      <c r="A1800" s="471" t="s">
        <v>3243</v>
      </c>
      <c r="F1800" s="471" t="s">
        <v>3244</v>
      </c>
      <c r="K1800" s="471" t="s">
        <v>3246</v>
      </c>
    </row>
    <row r="1801" spans="1:12" s="39" customFormat="1" ht="15.75">
      <c r="A1801" s="201" t="s">
        <v>770</v>
      </c>
      <c r="B1801" t="s">
        <v>3449</v>
      </c>
      <c r="F1801" s="201" t="s">
        <v>770</v>
      </c>
      <c r="G1801" t="s">
        <v>3479</v>
      </c>
      <c r="K1801" s="201" t="s">
        <v>771</v>
      </c>
      <c r="L1801" t="s">
        <v>3275</v>
      </c>
    </row>
    <row r="1802" spans="1:12" s="39" customFormat="1" ht="15.75">
      <c r="A1802" s="201" t="s">
        <v>771</v>
      </c>
      <c r="B1802" t="s">
        <v>3538</v>
      </c>
      <c r="F1802" s="201" t="s">
        <v>771</v>
      </c>
      <c r="G1802" t="s">
        <v>3585</v>
      </c>
      <c r="K1802" s="201" t="s">
        <v>770</v>
      </c>
      <c r="L1802" t="s">
        <v>3477</v>
      </c>
    </row>
    <row r="1803" spans="1:12" s="39" customFormat="1" ht="15.75">
      <c r="A1803" s="201" t="s">
        <v>772</v>
      </c>
      <c r="B1803" t="s">
        <v>3790</v>
      </c>
      <c r="F1803" s="201" t="s">
        <v>772</v>
      </c>
      <c r="G1803" t="s">
        <v>3702</v>
      </c>
      <c r="K1803" s="201" t="s">
        <v>770</v>
      </c>
      <c r="L1803" t="s">
        <v>3602</v>
      </c>
    </row>
    <row r="1804" spans="1:12" s="39" customFormat="1" ht="15.75">
      <c r="A1804" s="201" t="s">
        <v>770</v>
      </c>
      <c r="B1804" t="s">
        <v>3807</v>
      </c>
      <c r="K1804" s="201" t="s">
        <v>772</v>
      </c>
      <c r="L1804" t="s">
        <v>3680</v>
      </c>
    </row>
    <row r="1805" spans="1:12" s="39" customFormat="1" ht="15.75">
      <c r="A1805" s="121"/>
      <c r="K1805" s="201" t="s">
        <v>772</v>
      </c>
      <c r="L1805" t="s">
        <v>3688</v>
      </c>
    </row>
    <row r="1806" spans="1:12" s="39" customFormat="1" ht="15.75">
      <c r="A1806" s="121"/>
      <c r="G1806" s="121"/>
      <c r="K1806" s="201" t="s">
        <v>772</v>
      </c>
      <c r="L1806" t="s">
        <v>3691</v>
      </c>
    </row>
    <row r="1807" spans="1:12" s="39" customFormat="1" ht="15.75">
      <c r="A1807" s="121"/>
      <c r="G1807" s="121"/>
      <c r="K1807" s="201" t="s">
        <v>771</v>
      </c>
      <c r="L1807" t="s">
        <v>3697</v>
      </c>
    </row>
    <row r="1808" spans="1:12" s="39" customFormat="1" ht="15.75">
      <c r="A1808" s="121"/>
      <c r="G1808" s="121"/>
    </row>
    <row r="1809" spans="1:7" s="39" customFormat="1" ht="15.75">
      <c r="A1809" s="121"/>
      <c r="G1809" s="121"/>
    </row>
    <row r="1810" spans="1:7" s="39" customFormat="1" ht="15.75">
      <c r="A1810" s="121"/>
      <c r="G1810" s="121"/>
    </row>
    <row r="1811" spans="1:7" s="39" customFormat="1" ht="15.75">
      <c r="A1811" s="121"/>
      <c r="G1811" s="121"/>
    </row>
    <row r="1812" spans="1:7" s="39" customFormat="1" ht="15.75">
      <c r="A1812" s="121"/>
      <c r="G1812" s="121"/>
    </row>
    <row r="1813" spans="1:7" s="39" customFormat="1" ht="15.75">
      <c r="A1813" s="121"/>
      <c r="G1813" s="121"/>
    </row>
    <row r="1814" spans="1:7" s="39" customFormat="1" ht="15.75">
      <c r="A1814" s="121"/>
      <c r="G1814" s="121"/>
    </row>
    <row r="1815" spans="1:7" s="39" customFormat="1" ht="15.75">
      <c r="A1815" s="121"/>
      <c r="G1815" s="121"/>
    </row>
    <row r="1816" spans="1:7" s="39" customFormat="1" ht="15.75">
      <c r="A1816" s="121"/>
      <c r="G1816" s="121"/>
    </row>
    <row r="1817" spans="1:7" s="39" customFormat="1" ht="15.75">
      <c r="A1817" s="121"/>
      <c r="G1817" s="121"/>
    </row>
    <row r="1818" spans="1:7" s="39" customFormat="1" ht="15.75">
      <c r="A1818" s="121"/>
      <c r="G1818" s="121"/>
    </row>
    <row r="1819" spans="1:7" s="39" customFormat="1" ht="15.75">
      <c r="A1819" s="121"/>
    </row>
    <row r="1820" spans="1:7" s="39" customFormat="1" ht="15.75">
      <c r="A1820" s="121"/>
    </row>
    <row r="1821" spans="1:7" s="39" customFormat="1" ht="15.75">
      <c r="A1821" s="121"/>
    </row>
    <row r="1822" spans="1:7" s="39" customFormat="1" ht="15.75">
      <c r="A1822" s="121"/>
    </row>
    <row r="1823" spans="1:7" s="39" customFormat="1" ht="15.75">
      <c r="A1823" s="121"/>
    </row>
    <row r="1824" spans="1:7" s="39" customFormat="1" ht="15.75">
      <c r="A1824" s="121"/>
    </row>
    <row r="1825" spans="1:12" s="39" customFormat="1" ht="15.75">
      <c r="A1825" s="121"/>
    </row>
    <row r="1826" spans="1:12" s="39" customFormat="1" ht="15.75">
      <c r="A1826" s="121"/>
    </row>
    <row r="1827" spans="1:12" s="39" customFormat="1" ht="15.75">
      <c r="A1827" s="121"/>
    </row>
    <row r="1828" spans="1:12" s="39" customFormat="1" ht="15.75">
      <c r="A1828" s="121"/>
    </row>
    <row r="1829" spans="1:12" s="39" customFormat="1" ht="15.75">
      <c r="A1829" s="121"/>
    </row>
    <row r="1830" spans="1:12" s="39" customFormat="1" ht="23.25">
      <c r="A1830" s="120" t="s">
        <v>1560</v>
      </c>
    </row>
    <row r="1831" spans="1:12" s="39" customFormat="1" ht="15.75">
      <c r="A1831" s="471" t="s">
        <v>3243</v>
      </c>
      <c r="F1831" s="471" t="s">
        <v>3244</v>
      </c>
      <c r="K1831" s="471" t="s">
        <v>3246</v>
      </c>
    </row>
    <row r="1832" spans="1:12" s="39" customFormat="1" ht="15.75">
      <c r="A1832" s="201" t="s">
        <v>770</v>
      </c>
      <c r="B1832" t="s">
        <v>2477</v>
      </c>
      <c r="F1832" s="201" t="s">
        <v>770</v>
      </c>
      <c r="G1832" t="s">
        <v>2474</v>
      </c>
      <c r="K1832" s="201" t="s">
        <v>770</v>
      </c>
      <c r="L1832" t="s">
        <v>3260</v>
      </c>
    </row>
    <row r="1833" spans="1:12" s="39" customFormat="1" ht="15.75">
      <c r="A1833" s="201" t="s">
        <v>770</v>
      </c>
      <c r="B1833" t="s">
        <v>2478</v>
      </c>
      <c r="F1833" s="201" t="s">
        <v>771</v>
      </c>
      <c r="G1833" t="s">
        <v>3605</v>
      </c>
      <c r="K1833" s="201" t="s">
        <v>770</v>
      </c>
      <c r="L1833" t="s">
        <v>3261</v>
      </c>
    </row>
    <row r="1834" spans="1:12" s="39" customFormat="1" ht="15.75">
      <c r="A1834" s="201" t="s">
        <v>772</v>
      </c>
      <c r="B1834" t="s">
        <v>3540</v>
      </c>
      <c r="F1834" s="201" t="s">
        <v>770</v>
      </c>
      <c r="G1834" t="s">
        <v>3610</v>
      </c>
      <c r="K1834" s="201" t="s">
        <v>772</v>
      </c>
      <c r="L1834" t="s">
        <v>3302</v>
      </c>
    </row>
    <row r="1835" spans="1:12" s="39" customFormat="1" ht="15.75" customHeight="1">
      <c r="A1835" s="201" t="s">
        <v>771</v>
      </c>
      <c r="B1835" t="s">
        <v>3637</v>
      </c>
      <c r="K1835" s="201" t="s">
        <v>770</v>
      </c>
      <c r="L1835" t="s">
        <v>3304</v>
      </c>
    </row>
    <row r="1836" spans="1:12" s="39" customFormat="1" ht="15.75" customHeight="1">
      <c r="A1836" s="201" t="s">
        <v>772</v>
      </c>
      <c r="B1836" t="s">
        <v>3768</v>
      </c>
      <c r="K1836" s="201" t="s">
        <v>770</v>
      </c>
      <c r="L1836" t="s">
        <v>3311</v>
      </c>
    </row>
    <row r="1837" spans="1:12" s="39" customFormat="1" ht="15.75" customHeight="1">
      <c r="K1837" s="201" t="s">
        <v>770</v>
      </c>
      <c r="L1837" t="s">
        <v>3312</v>
      </c>
    </row>
    <row r="1838" spans="1:12" s="39" customFormat="1" ht="15.75" customHeight="1">
      <c r="A1838" s="120"/>
      <c r="K1838" s="201" t="s">
        <v>770</v>
      </c>
      <c r="L1838" t="s">
        <v>3313</v>
      </c>
    </row>
    <row r="1839" spans="1:12" s="39" customFormat="1" ht="15.75" customHeight="1">
      <c r="A1839" s="471"/>
      <c r="F1839" s="471"/>
      <c r="K1839" s="201" t="s">
        <v>770</v>
      </c>
      <c r="L1839" t="s">
        <v>3318</v>
      </c>
    </row>
    <row r="1840" spans="1:12" s="39" customFormat="1" ht="15.75">
      <c r="A1840" s="121"/>
      <c r="K1840" s="201" t="s">
        <v>772</v>
      </c>
      <c r="L1840" t="s">
        <v>3425</v>
      </c>
    </row>
    <row r="1841" spans="1:12" s="39" customFormat="1" ht="15.75">
      <c r="A1841" s="121"/>
      <c r="K1841" s="201" t="s">
        <v>771</v>
      </c>
      <c r="L1841" t="s">
        <v>3435</v>
      </c>
    </row>
    <row r="1842" spans="1:12" s="39" customFormat="1" ht="15.75">
      <c r="A1842" s="121"/>
      <c r="K1842" s="201" t="s">
        <v>772</v>
      </c>
      <c r="L1842" t="s">
        <v>3458</v>
      </c>
    </row>
    <row r="1843" spans="1:12" s="39" customFormat="1" ht="15.75">
      <c r="A1843" s="121"/>
      <c r="K1843" s="201" t="s">
        <v>771</v>
      </c>
      <c r="L1843" t="s">
        <v>3560</v>
      </c>
    </row>
    <row r="1844" spans="1:12" s="39" customFormat="1" ht="15.75">
      <c r="A1844" s="121"/>
      <c r="K1844" s="201" t="s">
        <v>770</v>
      </c>
      <c r="L1844" t="s">
        <v>3611</v>
      </c>
    </row>
    <row r="1845" spans="1:12" s="39" customFormat="1" ht="15.75">
      <c r="A1845" s="121"/>
      <c r="K1845" s="201" t="s">
        <v>770</v>
      </c>
      <c r="L1845" t="s">
        <v>3612</v>
      </c>
    </row>
    <row r="1846" spans="1:12" s="39" customFormat="1" ht="15.75">
      <c r="A1846" s="121"/>
      <c r="K1846" s="201" t="s">
        <v>771</v>
      </c>
      <c r="L1846" t="s">
        <v>3639</v>
      </c>
    </row>
    <row r="1847" spans="1:12" s="39" customFormat="1" ht="15.75">
      <c r="A1847" s="121"/>
      <c r="K1847" s="201" t="s">
        <v>772</v>
      </c>
      <c r="L1847" t="s">
        <v>3731</v>
      </c>
    </row>
    <row r="1848" spans="1:12" s="39" customFormat="1" ht="15.75">
      <c r="A1848" s="121"/>
      <c r="K1848" s="201" t="s">
        <v>772</v>
      </c>
      <c r="L1848" t="s">
        <v>3781</v>
      </c>
    </row>
    <row r="1849" spans="1:12" s="39" customFormat="1" ht="15.75">
      <c r="A1849" s="121"/>
      <c r="K1849" s="201" t="s">
        <v>772</v>
      </c>
      <c r="L1849" t="s">
        <v>3782</v>
      </c>
    </row>
    <row r="1850" spans="1:12" s="39" customFormat="1" ht="15.75">
      <c r="A1850" s="121"/>
      <c r="K1850" s="201" t="s">
        <v>772</v>
      </c>
      <c r="L1850" t="s">
        <v>3889</v>
      </c>
    </row>
    <row r="1851" spans="1:12" s="39" customFormat="1" ht="15.75">
      <c r="A1851" s="121"/>
    </row>
    <row r="1852" spans="1:12" s="39" customFormat="1" ht="15.75">
      <c r="A1852" s="121"/>
    </row>
    <row r="1853" spans="1:12" s="39" customFormat="1" ht="15.75">
      <c r="A1853" s="121"/>
    </row>
    <row r="1854" spans="1:12" s="39" customFormat="1" ht="15.75">
      <c r="A1854" s="121"/>
    </row>
    <row r="1855" spans="1:12" s="39" customFormat="1" ht="15.75">
      <c r="A1855" s="121"/>
    </row>
    <row r="1856" spans="1:12" s="39" customFormat="1" ht="15.75">
      <c r="A1856" s="121"/>
    </row>
    <row r="1857" spans="1:12" s="39" customFormat="1" ht="15.75">
      <c r="A1857" s="121"/>
    </row>
    <row r="1858" spans="1:12" s="39" customFormat="1" ht="15.75">
      <c r="A1858" s="121"/>
    </row>
    <row r="1859" spans="1:12" s="39" customFormat="1" ht="15.75">
      <c r="A1859" s="121"/>
    </row>
    <row r="1860" spans="1:12" s="39" customFormat="1" ht="15.75">
      <c r="A1860" s="121"/>
    </row>
    <row r="1861" spans="1:12" s="39" customFormat="1" ht="23.25">
      <c r="A1861" s="120" t="s">
        <v>1562</v>
      </c>
    </row>
    <row r="1862" spans="1:12" ht="15.75">
      <c r="A1862" s="471" t="s">
        <v>3243</v>
      </c>
      <c r="B1862" s="39"/>
      <c r="C1862" s="39"/>
      <c r="D1862" s="39"/>
      <c r="E1862" s="39"/>
      <c r="F1862" s="471" t="s">
        <v>3244</v>
      </c>
      <c r="G1862" s="39"/>
      <c r="H1862" s="39"/>
      <c r="I1862" s="39"/>
      <c r="J1862" s="39"/>
      <c r="K1862" s="471" t="s">
        <v>3246</v>
      </c>
      <c r="L1862" s="39"/>
    </row>
    <row r="1863" spans="1:12" ht="15.75">
      <c r="A1863" s="201" t="s">
        <v>771</v>
      </c>
      <c r="B1863" t="s">
        <v>2475</v>
      </c>
      <c r="F1863" s="201" t="s">
        <v>771</v>
      </c>
      <c r="G1863" t="s">
        <v>3546</v>
      </c>
      <c r="K1863" s="201" t="s">
        <v>770</v>
      </c>
      <c r="L1863" t="s">
        <v>3282</v>
      </c>
    </row>
    <row r="1864" spans="1:12" ht="15.75">
      <c r="A1864" s="201" t="s">
        <v>770</v>
      </c>
      <c r="B1864" t="s">
        <v>2476</v>
      </c>
      <c r="F1864" s="201" t="s">
        <v>772</v>
      </c>
      <c r="G1864" t="s">
        <v>3787</v>
      </c>
      <c r="K1864" s="201" t="s">
        <v>771</v>
      </c>
      <c r="L1864" t="s">
        <v>3337</v>
      </c>
    </row>
    <row r="1865" spans="1:12" ht="15.75">
      <c r="A1865" s="201" t="s">
        <v>771</v>
      </c>
      <c r="B1865" t="s">
        <v>3340</v>
      </c>
      <c r="K1865" s="201" t="s">
        <v>771</v>
      </c>
      <c r="L1865" t="s">
        <v>3359</v>
      </c>
    </row>
    <row r="1866" spans="1:12" ht="15.75">
      <c r="A1866" s="201" t="s">
        <v>771</v>
      </c>
      <c r="B1866" t="s">
        <v>3343</v>
      </c>
      <c r="K1866" s="201" t="s">
        <v>770</v>
      </c>
      <c r="L1866" t="s">
        <v>3416</v>
      </c>
    </row>
    <row r="1867" spans="1:12" ht="15.75">
      <c r="A1867" s="201" t="s">
        <v>770</v>
      </c>
      <c r="B1867" t="s">
        <v>3381</v>
      </c>
      <c r="K1867" s="201" t="s">
        <v>771</v>
      </c>
      <c r="L1867" t="s">
        <v>3418</v>
      </c>
    </row>
    <row r="1868" spans="1:12" ht="15.75">
      <c r="A1868" s="201" t="s">
        <v>772</v>
      </c>
      <c r="B1868" t="s">
        <v>3510</v>
      </c>
      <c r="K1868" s="201" t="s">
        <v>770</v>
      </c>
      <c r="L1868" t="s">
        <v>3486</v>
      </c>
    </row>
    <row r="1869" spans="1:12" ht="15.75">
      <c r="A1869" s="201" t="s">
        <v>770</v>
      </c>
      <c r="B1869" t="s">
        <v>3536</v>
      </c>
      <c r="K1869" s="201" t="s">
        <v>770</v>
      </c>
      <c r="L1869" t="s">
        <v>3542</v>
      </c>
    </row>
    <row r="1870" spans="1:12" ht="15.75">
      <c r="A1870" s="201" t="s">
        <v>771</v>
      </c>
      <c r="B1870" t="s">
        <v>3667</v>
      </c>
      <c r="K1870" s="201" t="s">
        <v>772</v>
      </c>
      <c r="L1870" t="s">
        <v>3634</v>
      </c>
    </row>
    <row r="1871" spans="1:12" ht="15.75">
      <c r="A1871" s="201" t="s">
        <v>772</v>
      </c>
      <c r="B1871" t="s">
        <v>3758</v>
      </c>
      <c r="K1871" s="201" t="s">
        <v>772</v>
      </c>
      <c r="L1871" t="s">
        <v>3727</v>
      </c>
    </row>
    <row r="1872" spans="1:12" ht="15.75">
      <c r="A1872" s="121"/>
      <c r="B1872" s="39"/>
      <c r="K1872" s="201" t="s">
        <v>772</v>
      </c>
      <c r="L1872" t="s">
        <v>3730</v>
      </c>
    </row>
    <row r="1873" spans="1:12" ht="15.75">
      <c r="A1873" s="121"/>
      <c r="B1873" s="39"/>
      <c r="K1873" s="201" t="s">
        <v>772</v>
      </c>
      <c r="L1873" t="s">
        <v>3752</v>
      </c>
    </row>
    <row r="1874" spans="1:12" ht="15.75">
      <c r="A1874" s="121"/>
      <c r="B1874" s="39"/>
      <c r="K1874" s="201" t="s">
        <v>772</v>
      </c>
      <c r="L1874" t="s">
        <v>3781</v>
      </c>
    </row>
    <row r="1875" spans="1:12" ht="15.75">
      <c r="A1875" s="121"/>
      <c r="B1875" s="39"/>
      <c r="K1875" s="201" t="s">
        <v>772</v>
      </c>
      <c r="L1875" t="s">
        <v>3782</v>
      </c>
    </row>
    <row r="1876" spans="1:12" ht="15.75">
      <c r="A1876" s="121"/>
      <c r="B1876" s="39"/>
      <c r="K1876" s="201" t="s">
        <v>771</v>
      </c>
      <c r="L1876" t="s">
        <v>3831</v>
      </c>
    </row>
    <row r="1877" spans="1:12" ht="15.75">
      <c r="A1877" s="121"/>
      <c r="B1877" s="39"/>
    </row>
    <row r="1878" spans="1:12" ht="15.75">
      <c r="A1878" s="121"/>
      <c r="B1878" s="39"/>
    </row>
    <row r="1879" spans="1:12" ht="15.75">
      <c r="A1879" s="121"/>
      <c r="B1879" s="39"/>
    </row>
    <row r="1880" spans="1:12" ht="15.75">
      <c r="A1880" s="121"/>
      <c r="B1880" s="39"/>
    </row>
    <row r="1881" spans="1:12" ht="15.75">
      <c r="A1881" s="121"/>
      <c r="B1881" s="39"/>
    </row>
    <row r="1882" spans="1:12" ht="15.75">
      <c r="A1882" s="121"/>
      <c r="B1882" s="39"/>
    </row>
    <row r="1883" spans="1:12" ht="15.75">
      <c r="A1883" s="121"/>
      <c r="B1883" s="39"/>
    </row>
    <row r="1884" spans="1:12" ht="15.75">
      <c r="A1884" s="121"/>
      <c r="B1884" s="39"/>
    </row>
    <row r="1885" spans="1:12" ht="15.75">
      <c r="A1885" s="121"/>
      <c r="B1885" s="39"/>
    </row>
    <row r="1886" spans="1:12" ht="15.75">
      <c r="A1886" s="121"/>
      <c r="B1886" s="39"/>
    </row>
    <row r="1887" spans="1:12" ht="15.75">
      <c r="A1887" s="121"/>
      <c r="B1887" s="39"/>
    </row>
    <row r="1888" spans="1:12" ht="15.75">
      <c r="A1888" s="121"/>
      <c r="B1888" s="39"/>
    </row>
    <row r="1889" spans="1:12" ht="15.75">
      <c r="A1889" s="121"/>
      <c r="B1889" s="39"/>
    </row>
    <row r="1890" spans="1:12" ht="15.75">
      <c r="A1890" s="121"/>
      <c r="B1890" s="39"/>
    </row>
    <row r="1891" spans="1:12" ht="15.75">
      <c r="A1891" s="121"/>
      <c r="B1891" s="39"/>
    </row>
    <row r="1892" spans="1:12" ht="23.25">
      <c r="A1892" s="120" t="s">
        <v>2545</v>
      </c>
      <c r="B1892" s="39"/>
    </row>
    <row r="1893" spans="1:12" ht="15.75">
      <c r="A1893" s="471" t="s">
        <v>3243</v>
      </c>
      <c r="B1893" s="39"/>
      <c r="C1893" s="39"/>
      <c r="D1893" s="39"/>
      <c r="E1893" s="39"/>
      <c r="F1893" s="471" t="s">
        <v>3244</v>
      </c>
      <c r="G1893" s="39"/>
      <c r="H1893" s="39"/>
      <c r="I1893" s="39"/>
      <c r="J1893" s="39"/>
      <c r="K1893" s="471" t="s">
        <v>3246</v>
      </c>
      <c r="L1893" s="39"/>
    </row>
    <row r="1894" spans="1:12" ht="15.75">
      <c r="A1894" s="201" t="s">
        <v>772</v>
      </c>
      <c r="B1894" t="s">
        <v>3383</v>
      </c>
      <c r="F1894" s="201" t="s">
        <v>772</v>
      </c>
      <c r="G1894" t="s">
        <v>3898</v>
      </c>
      <c r="K1894" s="201" t="s">
        <v>771</v>
      </c>
      <c r="L1894" t="s">
        <v>3248</v>
      </c>
    </row>
    <row r="1895" spans="1:12" ht="15.75">
      <c r="A1895" s="201" t="s">
        <v>772</v>
      </c>
      <c r="B1895" t="s">
        <v>3788</v>
      </c>
      <c r="K1895" s="201" t="s">
        <v>770</v>
      </c>
      <c r="L1895" t="s">
        <v>3385</v>
      </c>
    </row>
    <row r="1896" spans="1:12" ht="15.75">
      <c r="A1896" s="201" t="s">
        <v>772</v>
      </c>
      <c r="B1896" t="s">
        <v>3793</v>
      </c>
      <c r="K1896" s="201" t="s">
        <v>770</v>
      </c>
      <c r="L1896" t="s">
        <v>3475</v>
      </c>
    </row>
    <row r="1897" spans="1:12" ht="15.75">
      <c r="A1897" s="121"/>
      <c r="B1897" s="39"/>
      <c r="K1897" s="201" t="s">
        <v>771</v>
      </c>
      <c r="L1897" t="s">
        <v>3586</v>
      </c>
    </row>
    <row r="1898" spans="1:12" ht="15.75">
      <c r="A1898" s="121"/>
      <c r="B1898" s="39"/>
      <c r="K1898" s="201" t="s">
        <v>770</v>
      </c>
      <c r="L1898" t="s">
        <v>3587</v>
      </c>
    </row>
    <row r="1899" spans="1:12" ht="15.75">
      <c r="A1899" s="121"/>
      <c r="B1899" s="39"/>
      <c r="K1899" s="201" t="s">
        <v>770</v>
      </c>
      <c r="L1899" t="s">
        <v>3591</v>
      </c>
    </row>
    <row r="1900" spans="1:12" ht="15.75">
      <c r="A1900" s="121"/>
      <c r="B1900" s="39"/>
      <c r="K1900" s="201" t="s">
        <v>771</v>
      </c>
      <c r="L1900" t="s">
        <v>3604</v>
      </c>
    </row>
    <row r="1901" spans="1:12" ht="15.75">
      <c r="A1901" s="121"/>
      <c r="B1901" s="39"/>
      <c r="K1901" s="201" t="s">
        <v>770</v>
      </c>
      <c r="L1901" t="s">
        <v>3731</v>
      </c>
    </row>
    <row r="1902" spans="1:12" ht="15.75">
      <c r="A1902" s="121"/>
      <c r="B1902" s="39"/>
      <c r="K1902" s="201" t="s">
        <v>770</v>
      </c>
      <c r="L1902" t="s">
        <v>3749</v>
      </c>
    </row>
    <row r="1903" spans="1:12" ht="15.75">
      <c r="A1903" s="121"/>
      <c r="B1903" s="39"/>
      <c r="K1903" s="201" t="s">
        <v>770</v>
      </c>
      <c r="L1903" t="s">
        <v>3751</v>
      </c>
    </row>
    <row r="1904" spans="1:12" ht="15.75">
      <c r="A1904" s="121"/>
      <c r="B1904" s="39"/>
      <c r="K1904" s="201" t="s">
        <v>772</v>
      </c>
      <c r="L1904" t="s">
        <v>3781</v>
      </c>
    </row>
    <row r="1905" spans="1:12" ht="15.75">
      <c r="A1905" s="121"/>
      <c r="B1905" s="39"/>
      <c r="K1905" s="201" t="s">
        <v>772</v>
      </c>
      <c r="L1905" t="s">
        <v>3782</v>
      </c>
    </row>
    <row r="1906" spans="1:12" ht="15.75">
      <c r="A1906" s="121"/>
      <c r="B1906" s="39"/>
      <c r="K1906" s="201" t="s">
        <v>771</v>
      </c>
      <c r="L1906" t="s">
        <v>3821</v>
      </c>
    </row>
    <row r="1907" spans="1:12" ht="15.75">
      <c r="A1907" s="121"/>
      <c r="B1907" s="39"/>
      <c r="K1907" s="201" t="s">
        <v>772</v>
      </c>
      <c r="L1907" t="s">
        <v>3888</v>
      </c>
    </row>
    <row r="1908" spans="1:12" ht="15.75">
      <c r="A1908" s="121"/>
      <c r="B1908" s="39"/>
      <c r="K1908" s="201"/>
    </row>
    <row r="1909" spans="1:12" ht="15.75">
      <c r="A1909" s="121"/>
      <c r="B1909" s="39"/>
      <c r="K1909" s="201"/>
    </row>
    <row r="1910" spans="1:12" ht="15.75">
      <c r="A1910" s="121"/>
      <c r="B1910" s="39"/>
      <c r="K1910" s="201"/>
    </row>
    <row r="1911" spans="1:12" ht="15.75">
      <c r="A1911" s="121"/>
      <c r="B1911" s="39"/>
      <c r="K1911" s="201"/>
    </row>
    <row r="1912" spans="1:12" ht="15.75">
      <c r="A1912" s="121"/>
      <c r="B1912" s="39"/>
      <c r="K1912" s="201"/>
    </row>
    <row r="1913" spans="1:12" ht="15.75">
      <c r="A1913" s="121"/>
      <c r="B1913" s="39"/>
      <c r="K1913" s="201"/>
    </row>
    <row r="1914" spans="1:12" ht="15.75">
      <c r="A1914" s="121"/>
      <c r="B1914" s="39"/>
      <c r="K1914" s="201"/>
    </row>
    <row r="1915" spans="1:12" ht="15.75">
      <c r="A1915" s="121"/>
      <c r="B1915" s="39"/>
      <c r="K1915" s="201"/>
    </row>
    <row r="1916" spans="1:12" ht="15.75">
      <c r="A1916" s="121"/>
      <c r="B1916" s="39"/>
      <c r="K1916" s="201"/>
    </row>
    <row r="1917" spans="1:12" ht="15.75">
      <c r="A1917" s="121"/>
      <c r="B1917" s="39"/>
      <c r="K1917" s="201"/>
    </row>
    <row r="1918" spans="1:12" ht="15.75">
      <c r="A1918" s="121"/>
      <c r="B1918" s="39"/>
      <c r="K1918" s="201"/>
    </row>
    <row r="1919" spans="1:12" ht="15.75">
      <c r="A1919" s="121"/>
      <c r="B1919" s="39"/>
      <c r="K1919" s="201"/>
    </row>
    <row r="1920" spans="1:12" ht="15.75">
      <c r="A1920" s="121"/>
      <c r="B1920" s="39"/>
      <c r="K1920" s="201"/>
    </row>
    <row r="1921" spans="1:12" ht="15.75">
      <c r="A1921" s="121"/>
      <c r="B1921" s="39"/>
    </row>
    <row r="1922" spans="1:12" ht="15.75">
      <c r="A1922" s="121"/>
      <c r="B1922" s="39"/>
    </row>
    <row r="1923" spans="1:12" ht="23.25">
      <c r="A1923" s="120" t="s">
        <v>703</v>
      </c>
    </row>
    <row r="1924" spans="1:12" s="39" customFormat="1" ht="15.75">
      <c r="A1924" s="471" t="s">
        <v>3243</v>
      </c>
      <c r="F1924" s="471" t="s">
        <v>3244</v>
      </c>
      <c r="K1924" s="471" t="s">
        <v>3246</v>
      </c>
    </row>
    <row r="1925" spans="1:12" s="39" customFormat="1" ht="15.75">
      <c r="A1925" s="201" t="s">
        <v>771</v>
      </c>
      <c r="B1925" t="s">
        <v>3367</v>
      </c>
      <c r="F1925" s="201" t="s">
        <v>772</v>
      </c>
      <c r="G1925" t="s">
        <v>3585</v>
      </c>
      <c r="K1925" s="201" t="s">
        <v>770</v>
      </c>
      <c r="L1925" t="s">
        <v>3275</v>
      </c>
    </row>
    <row r="1926" spans="1:12" s="39" customFormat="1" ht="15.75">
      <c r="A1926" s="471"/>
      <c r="F1926" s="201" t="s">
        <v>770</v>
      </c>
      <c r="G1926" t="s">
        <v>3636</v>
      </c>
      <c r="K1926" s="201" t="s">
        <v>771</v>
      </c>
      <c r="L1926" t="s">
        <v>3314</v>
      </c>
    </row>
    <row r="1927" spans="1:12" s="39" customFormat="1" ht="15.75">
      <c r="A1927" s="471"/>
      <c r="F1927" s="201" t="s">
        <v>770</v>
      </c>
      <c r="G1927" t="s">
        <v>3690</v>
      </c>
      <c r="K1927" s="201" t="s">
        <v>771</v>
      </c>
      <c r="L1927" t="s">
        <v>3317</v>
      </c>
    </row>
    <row r="1928" spans="1:12" s="39" customFormat="1" ht="15.75">
      <c r="A1928" s="471"/>
      <c r="F1928" s="201" t="s">
        <v>770</v>
      </c>
      <c r="G1928" t="s">
        <v>3895</v>
      </c>
      <c r="K1928" s="201" t="s">
        <v>771</v>
      </c>
      <c r="L1928" t="s">
        <v>3351</v>
      </c>
    </row>
    <row r="1929" spans="1:12" s="39" customFormat="1" ht="15.75">
      <c r="A1929" s="471"/>
      <c r="F1929" s="471"/>
      <c r="K1929" s="201" t="s">
        <v>772</v>
      </c>
      <c r="L1929" t="s">
        <v>3377</v>
      </c>
    </row>
    <row r="1930" spans="1:12" s="39" customFormat="1" ht="15.75">
      <c r="A1930" s="471"/>
      <c r="F1930" s="471"/>
      <c r="K1930" s="201" t="s">
        <v>770</v>
      </c>
      <c r="L1930" t="s">
        <v>3441</v>
      </c>
    </row>
    <row r="1931" spans="1:12" s="39" customFormat="1" ht="15.75">
      <c r="A1931" s="471"/>
      <c r="F1931" s="471"/>
      <c r="K1931" s="201" t="s">
        <v>771</v>
      </c>
      <c r="L1931" t="s">
        <v>3442</v>
      </c>
    </row>
    <row r="1932" spans="1:12" s="39" customFormat="1" ht="15.75">
      <c r="A1932" s="471"/>
      <c r="F1932" s="471"/>
      <c r="K1932" s="201" t="s">
        <v>771</v>
      </c>
      <c r="L1932" t="s">
        <v>3460</v>
      </c>
    </row>
    <row r="1933" spans="1:12" s="39" customFormat="1" ht="15.75">
      <c r="A1933" s="471"/>
      <c r="F1933" s="471"/>
      <c r="K1933" s="201" t="s">
        <v>770</v>
      </c>
      <c r="L1933" t="s">
        <v>3583</v>
      </c>
    </row>
    <row r="1934" spans="1:12" s="39" customFormat="1" ht="15.75">
      <c r="A1934" s="471"/>
      <c r="F1934" s="471"/>
      <c r="K1934" s="201" t="s">
        <v>772</v>
      </c>
      <c r="L1934" t="s">
        <v>3589</v>
      </c>
    </row>
    <row r="1935" spans="1:12" s="39" customFormat="1" ht="15.75">
      <c r="A1935" s="471"/>
      <c r="F1935" s="471"/>
      <c r="K1935" s="201" t="s">
        <v>770</v>
      </c>
      <c r="L1935" t="s">
        <v>3627</v>
      </c>
    </row>
    <row r="1936" spans="1:12" s="39" customFormat="1" ht="15.75">
      <c r="A1936" s="471"/>
      <c r="F1936" s="471"/>
      <c r="K1936" s="201" t="s">
        <v>770</v>
      </c>
      <c r="L1936" t="s">
        <v>3630</v>
      </c>
    </row>
    <row r="1937" spans="1:12" s="39" customFormat="1" ht="15.75">
      <c r="A1937" s="471"/>
      <c r="F1937" s="471"/>
      <c r="K1937" s="201" t="s">
        <v>770</v>
      </c>
      <c r="L1937" t="s">
        <v>3633</v>
      </c>
    </row>
    <row r="1938" spans="1:12" s="39" customFormat="1" ht="15.75">
      <c r="A1938" s="471"/>
      <c r="F1938" s="471"/>
      <c r="K1938" s="201" t="s">
        <v>770</v>
      </c>
      <c r="L1938" t="s">
        <v>3635</v>
      </c>
    </row>
    <row r="1939" spans="1:12" s="39" customFormat="1" ht="15.75">
      <c r="A1939" s="471"/>
      <c r="F1939" s="471"/>
      <c r="K1939" s="201" t="s">
        <v>772</v>
      </c>
      <c r="L1939" t="s">
        <v>3639</v>
      </c>
    </row>
    <row r="1940" spans="1:12" s="39" customFormat="1" ht="15.75">
      <c r="A1940" s="471"/>
      <c r="F1940" s="471"/>
      <c r="K1940" s="201" t="s">
        <v>770</v>
      </c>
      <c r="L1940" t="s">
        <v>3687</v>
      </c>
    </row>
    <row r="1941" spans="1:12" s="39" customFormat="1" ht="15.75">
      <c r="A1941" s="471"/>
      <c r="F1941" s="471"/>
      <c r="K1941" s="201" t="s">
        <v>770</v>
      </c>
      <c r="L1941" t="s">
        <v>3689</v>
      </c>
    </row>
    <row r="1942" spans="1:12" s="39" customFormat="1" ht="15.75">
      <c r="A1942" s="471"/>
      <c r="F1942" s="471"/>
      <c r="K1942" s="201" t="s">
        <v>771</v>
      </c>
      <c r="L1942" t="s">
        <v>3704</v>
      </c>
    </row>
    <row r="1943" spans="1:12" s="39" customFormat="1" ht="15.75">
      <c r="A1943" s="471"/>
      <c r="F1943" s="471"/>
      <c r="K1943" s="471"/>
    </row>
    <row r="1944" spans="1:12" s="39" customFormat="1" ht="15.75">
      <c r="A1944" s="471"/>
      <c r="F1944" s="471"/>
      <c r="K1944" s="471"/>
    </row>
    <row r="1945" spans="1:12" s="39" customFormat="1" ht="15.75">
      <c r="A1945" s="471"/>
      <c r="F1945" s="471"/>
      <c r="K1945" s="471"/>
    </row>
    <row r="1946" spans="1:12" s="39" customFormat="1" ht="15.75">
      <c r="A1946" s="121"/>
    </row>
    <row r="1947" spans="1:12" s="39" customFormat="1" ht="15.75">
      <c r="A1947" s="121"/>
    </row>
    <row r="1948" spans="1:12" s="39" customFormat="1" ht="15.75">
      <c r="A1948" s="121"/>
    </row>
    <row r="1949" spans="1:12" s="39" customFormat="1" ht="15.75">
      <c r="A1949" s="121"/>
    </row>
    <row r="1950" spans="1:12" s="39" customFormat="1" ht="15.75">
      <c r="A1950" s="121"/>
    </row>
    <row r="1951" spans="1:12" s="39" customFormat="1" ht="15.75">
      <c r="A1951" s="121"/>
    </row>
    <row r="1952" spans="1:12" s="39" customFormat="1" ht="15.75">
      <c r="A1952" s="121"/>
    </row>
    <row r="1953" spans="1:12" s="39" customFormat="1" ht="15.75">
      <c r="A1953" s="121"/>
    </row>
    <row r="1954" spans="1:12" ht="23.25">
      <c r="A1954" s="120" t="s">
        <v>27</v>
      </c>
    </row>
    <row r="1955" spans="1:12" s="39" customFormat="1" ht="15.75">
      <c r="A1955" s="471" t="s">
        <v>3243</v>
      </c>
      <c r="F1955" s="471" t="s">
        <v>3244</v>
      </c>
      <c r="K1955" s="471" t="s">
        <v>3246</v>
      </c>
    </row>
    <row r="1956" spans="1:12" s="39" customFormat="1" ht="15.75">
      <c r="A1956" s="201" t="s">
        <v>770</v>
      </c>
      <c r="B1956" t="s">
        <v>2465</v>
      </c>
      <c r="F1956" s="201" t="s">
        <v>770</v>
      </c>
      <c r="G1956" t="s">
        <v>3648</v>
      </c>
      <c r="K1956" s="201" t="s">
        <v>771</v>
      </c>
      <c r="L1956" t="s">
        <v>3300</v>
      </c>
    </row>
    <row r="1957" spans="1:12" s="39" customFormat="1" ht="15.75">
      <c r="A1957" s="201" t="s">
        <v>771</v>
      </c>
      <c r="B1957" t="s">
        <v>3384</v>
      </c>
      <c r="K1957" s="201" t="s">
        <v>772</v>
      </c>
      <c r="L1957" t="s">
        <v>3371</v>
      </c>
    </row>
    <row r="1958" spans="1:12" s="39" customFormat="1" ht="15.75">
      <c r="A1958" s="201" t="s">
        <v>772</v>
      </c>
      <c r="B1958" t="s">
        <v>3482</v>
      </c>
      <c r="K1958" s="201" t="s">
        <v>771</v>
      </c>
      <c r="L1958" t="s">
        <v>3435</v>
      </c>
    </row>
    <row r="1959" spans="1:12" s="39" customFormat="1" ht="15.75">
      <c r="A1959" s="201" t="s">
        <v>771</v>
      </c>
      <c r="B1959" t="s">
        <v>3808</v>
      </c>
      <c r="K1959" s="201" t="s">
        <v>772</v>
      </c>
      <c r="L1959" t="s">
        <v>3586</v>
      </c>
    </row>
    <row r="1960" spans="1:12" s="39" customFormat="1" ht="15.75">
      <c r="A1960" s="201"/>
      <c r="B1960"/>
      <c r="K1960" s="201" t="s">
        <v>770</v>
      </c>
      <c r="L1960" t="s">
        <v>3646</v>
      </c>
    </row>
    <row r="1961" spans="1:12" s="39" customFormat="1" ht="15.75">
      <c r="A1961" s="201"/>
      <c r="B1961"/>
      <c r="K1961" s="201" t="s">
        <v>772</v>
      </c>
      <c r="L1961" t="s">
        <v>3713</v>
      </c>
    </row>
    <row r="1962" spans="1:12" s="39" customFormat="1" ht="15.75">
      <c r="A1962" s="201"/>
      <c r="B1962"/>
      <c r="K1962" s="201" t="s">
        <v>771</v>
      </c>
      <c r="L1962" t="s">
        <v>3728</v>
      </c>
    </row>
    <row r="1963" spans="1:12" s="39" customFormat="1" ht="15.75">
      <c r="A1963" s="201"/>
      <c r="B1963"/>
      <c r="K1963" s="201" t="s">
        <v>771</v>
      </c>
      <c r="L1963" t="s">
        <v>3729</v>
      </c>
    </row>
    <row r="1964" spans="1:12" s="39" customFormat="1" ht="15.75">
      <c r="A1964" s="201"/>
      <c r="B1964"/>
      <c r="K1964" s="201" t="s">
        <v>770</v>
      </c>
      <c r="L1964" t="s">
        <v>3828</v>
      </c>
    </row>
    <row r="1965" spans="1:12" s="39" customFormat="1" ht="15.75">
      <c r="A1965" s="201"/>
      <c r="B1965"/>
    </row>
    <row r="1966" spans="1:12" s="39" customFormat="1" ht="15.75">
      <c r="A1966" s="201"/>
      <c r="B1966"/>
    </row>
    <row r="1967" spans="1:12" s="39" customFormat="1" ht="15.75">
      <c r="A1967" s="201"/>
      <c r="B1967"/>
    </row>
    <row r="1968" spans="1:12" s="39" customFormat="1" ht="15.75">
      <c r="A1968" s="201"/>
      <c r="B1968"/>
    </row>
    <row r="1969" spans="1:2" s="39" customFormat="1" ht="15.75">
      <c r="A1969" s="201"/>
      <c r="B1969"/>
    </row>
    <row r="1970" spans="1:2" s="39" customFormat="1" ht="15.75">
      <c r="A1970" s="201"/>
      <c r="B1970"/>
    </row>
    <row r="1971" spans="1:2" s="39" customFormat="1" ht="15.75">
      <c r="A1971" s="121"/>
    </row>
    <row r="1972" spans="1:2" s="39" customFormat="1" ht="15.75">
      <c r="A1972" s="121"/>
    </row>
    <row r="1973" spans="1:2" s="39" customFormat="1" ht="15.75">
      <c r="A1973" s="121"/>
    </row>
    <row r="1974" spans="1:2" s="39" customFormat="1" ht="15.75">
      <c r="A1974" s="121"/>
    </row>
    <row r="1975" spans="1:2" s="39" customFormat="1" ht="15.75">
      <c r="A1975" s="121"/>
    </row>
    <row r="1976" spans="1:2" s="39" customFormat="1" ht="15.75">
      <c r="A1976" s="121"/>
    </row>
    <row r="1977" spans="1:2" s="39" customFormat="1" ht="15.75">
      <c r="A1977" s="121"/>
    </row>
    <row r="1978" spans="1:2" s="39" customFormat="1" ht="15.75">
      <c r="A1978" s="121"/>
    </row>
    <row r="1979" spans="1:2" s="39" customFormat="1" ht="15.75">
      <c r="A1979" s="121"/>
    </row>
    <row r="1980" spans="1:2" s="39" customFormat="1" ht="15.75">
      <c r="A1980" s="121"/>
    </row>
    <row r="1981" spans="1:2" s="39" customFormat="1" ht="15.75">
      <c r="A1981" s="121"/>
    </row>
    <row r="1982" spans="1:2" s="39" customFormat="1" ht="15.75">
      <c r="A1982" s="121"/>
    </row>
    <row r="1983" spans="1:2" s="39" customFormat="1" ht="15.75">
      <c r="A1983" s="121"/>
    </row>
    <row r="1984" spans="1:2" s="39" customFormat="1" ht="15.75">
      <c r="A1984" s="121"/>
    </row>
    <row r="1985" spans="1:12" ht="23.25">
      <c r="A1985" s="120" t="s">
        <v>735</v>
      </c>
    </row>
    <row r="1986" spans="1:12" s="39" customFormat="1" ht="15.75">
      <c r="A1986" s="471" t="s">
        <v>3243</v>
      </c>
      <c r="F1986" s="471" t="s">
        <v>3244</v>
      </c>
      <c r="K1986" s="471" t="s">
        <v>3246</v>
      </c>
    </row>
    <row r="1987" spans="1:12" s="39" customFormat="1" ht="15.75">
      <c r="A1987" s="201" t="s">
        <v>772</v>
      </c>
      <c r="B1987" t="s">
        <v>3396</v>
      </c>
      <c r="F1987" s="201" t="s">
        <v>771</v>
      </c>
      <c r="G1987" t="s">
        <v>2467</v>
      </c>
      <c r="K1987" s="201" t="s">
        <v>772</v>
      </c>
      <c r="L1987" t="s">
        <v>3279</v>
      </c>
    </row>
    <row r="1988" spans="1:12" s="39" customFormat="1" ht="15.75">
      <c r="A1988" s="201" t="s">
        <v>771</v>
      </c>
      <c r="B1988" t="s">
        <v>3449</v>
      </c>
      <c r="F1988" s="201" t="s">
        <v>770</v>
      </c>
      <c r="G1988" t="s">
        <v>3287</v>
      </c>
      <c r="K1988" s="201" t="s">
        <v>771</v>
      </c>
      <c r="L1988" t="s">
        <v>3280</v>
      </c>
    </row>
    <row r="1989" spans="1:12" s="39" customFormat="1" ht="15.75">
      <c r="A1989" s="201" t="s">
        <v>771</v>
      </c>
      <c r="B1989" t="s">
        <v>3667</v>
      </c>
      <c r="F1989" s="201" t="s">
        <v>770</v>
      </c>
      <c r="G1989" t="s">
        <v>3392</v>
      </c>
      <c r="K1989" s="201" t="s">
        <v>772</v>
      </c>
      <c r="L1989" t="s">
        <v>3285</v>
      </c>
    </row>
    <row r="1990" spans="1:12" s="39" customFormat="1" ht="15.75">
      <c r="A1990" s="471"/>
      <c r="F1990" s="201" t="s">
        <v>770</v>
      </c>
      <c r="G1990" t="s">
        <v>3712</v>
      </c>
      <c r="K1990" s="201" t="s">
        <v>771</v>
      </c>
      <c r="L1990" t="s">
        <v>3307</v>
      </c>
    </row>
    <row r="1991" spans="1:12" s="39" customFormat="1" ht="15.75">
      <c r="A1991" s="471"/>
      <c r="F1991" s="201" t="s">
        <v>770</v>
      </c>
      <c r="G1991" t="s">
        <v>3893</v>
      </c>
      <c r="K1991" s="201" t="s">
        <v>770</v>
      </c>
      <c r="L1991" t="s">
        <v>3387</v>
      </c>
    </row>
    <row r="1992" spans="1:12" s="39" customFormat="1" ht="15.75">
      <c r="A1992" s="471"/>
      <c r="F1992" s="471"/>
      <c r="K1992" s="201" t="s">
        <v>772</v>
      </c>
      <c r="L1992" t="s">
        <v>3529</v>
      </c>
    </row>
    <row r="1993" spans="1:12" s="39" customFormat="1" ht="15.75">
      <c r="A1993" s="471"/>
      <c r="F1993" s="471"/>
      <c r="K1993" s="201" t="s">
        <v>771</v>
      </c>
      <c r="L1993" t="s">
        <v>3562</v>
      </c>
    </row>
    <row r="1994" spans="1:12" s="39" customFormat="1" ht="15.75">
      <c r="A1994" s="471"/>
      <c r="F1994" s="471"/>
      <c r="K1994" s="201" t="s">
        <v>772</v>
      </c>
      <c r="L1994" t="s">
        <v>3588</v>
      </c>
    </row>
    <row r="1995" spans="1:12" s="39" customFormat="1" ht="15.75">
      <c r="A1995" s="471"/>
      <c r="F1995" s="471"/>
      <c r="K1995" s="201" t="s">
        <v>770</v>
      </c>
      <c r="L1995" t="s">
        <v>3601</v>
      </c>
    </row>
    <row r="1996" spans="1:12" s="39" customFormat="1" ht="15.75">
      <c r="A1996" s="471"/>
      <c r="F1996" s="471"/>
      <c r="K1996" s="201" t="s">
        <v>771</v>
      </c>
      <c r="L1996" t="s">
        <v>3646</v>
      </c>
    </row>
    <row r="1997" spans="1:12" s="39" customFormat="1" ht="15.75">
      <c r="A1997" s="471"/>
      <c r="F1997" s="471"/>
      <c r="K1997" s="201" t="s">
        <v>771</v>
      </c>
      <c r="L1997" t="s">
        <v>3709</v>
      </c>
    </row>
    <row r="1998" spans="1:12" s="39" customFormat="1" ht="15.75">
      <c r="A1998" s="471"/>
      <c r="F1998" s="471"/>
      <c r="K1998" s="201" t="s">
        <v>770</v>
      </c>
      <c r="L1998" t="s">
        <v>3710</v>
      </c>
    </row>
    <row r="1999" spans="1:12" s="39" customFormat="1" ht="15.75">
      <c r="A1999" s="471"/>
      <c r="F1999" s="471"/>
      <c r="K1999" s="201" t="s">
        <v>770</v>
      </c>
      <c r="L1999" t="s">
        <v>3711</v>
      </c>
    </row>
    <row r="2000" spans="1:12" s="39" customFormat="1" ht="15.75">
      <c r="A2000" s="471"/>
      <c r="F2000" s="471"/>
      <c r="K2000" s="201" t="s">
        <v>770</v>
      </c>
      <c r="L2000" t="s">
        <v>3713</v>
      </c>
    </row>
    <row r="2001" spans="1:12" s="39" customFormat="1" ht="15.75">
      <c r="A2001" s="471"/>
      <c r="F2001" s="471"/>
      <c r="K2001" s="201" t="s">
        <v>770</v>
      </c>
      <c r="L2001" t="s">
        <v>3714</v>
      </c>
    </row>
    <row r="2002" spans="1:12" s="39" customFormat="1" ht="15.75">
      <c r="A2002" s="471"/>
      <c r="F2002" s="471"/>
      <c r="K2002" s="201" t="s">
        <v>772</v>
      </c>
      <c r="L2002" t="s">
        <v>3884</v>
      </c>
    </row>
    <row r="2003" spans="1:12" s="39" customFormat="1" ht="15.75">
      <c r="A2003" s="471"/>
      <c r="F2003" s="471"/>
      <c r="K2003" s="201" t="s">
        <v>770</v>
      </c>
      <c r="L2003" t="s">
        <v>3892</v>
      </c>
    </row>
    <row r="2004" spans="1:12" s="39" customFormat="1" ht="15.75">
      <c r="A2004" s="471"/>
      <c r="F2004" s="471"/>
      <c r="K2004" s="471"/>
    </row>
    <row r="2005" spans="1:12" s="39" customFormat="1" ht="15.75">
      <c r="A2005" s="471"/>
      <c r="F2005" s="471"/>
      <c r="K2005" s="471"/>
    </row>
    <row r="2006" spans="1:12" s="39" customFormat="1" ht="15.75">
      <c r="A2006" s="471"/>
      <c r="F2006" s="471"/>
      <c r="K2006" s="471"/>
    </row>
    <row r="2007" spans="1:12" s="39" customFormat="1" ht="15.75">
      <c r="A2007" s="121"/>
    </row>
    <row r="2008" spans="1:12" s="39" customFormat="1" ht="15.75">
      <c r="A2008" s="121"/>
    </row>
    <row r="2009" spans="1:12" s="39" customFormat="1" ht="15.75">
      <c r="A2009" s="121"/>
    </row>
    <row r="2010" spans="1:12" s="39" customFormat="1" ht="15.75">
      <c r="A2010" s="121"/>
    </row>
    <row r="2011" spans="1:12" s="39" customFormat="1" ht="15.75">
      <c r="A2011" s="121"/>
    </row>
    <row r="2012" spans="1:12" s="39" customFormat="1" ht="15.75">
      <c r="A2012" s="121"/>
    </row>
    <row r="2013" spans="1:12" s="39" customFormat="1" ht="15.75">
      <c r="A2013" s="121"/>
    </row>
    <row r="2014" spans="1:12" s="39" customFormat="1" ht="15.75">
      <c r="A2014" s="121"/>
    </row>
    <row r="2015" spans="1:12" s="39" customFormat="1" ht="15.75">
      <c r="A2015" s="121"/>
    </row>
    <row r="2016" spans="1:12" ht="23.25">
      <c r="A2016" s="120" t="s">
        <v>154</v>
      </c>
    </row>
    <row r="2017" spans="1:12" s="39" customFormat="1" ht="15.75">
      <c r="A2017" s="471" t="s">
        <v>3243</v>
      </c>
      <c r="F2017" s="471" t="s">
        <v>3244</v>
      </c>
      <c r="K2017" s="471" t="s">
        <v>3246</v>
      </c>
    </row>
    <row r="2018" spans="1:12" s="39" customFormat="1" ht="15.75">
      <c r="A2018" s="471"/>
      <c r="F2018" s="201" t="s">
        <v>772</v>
      </c>
      <c r="G2018" t="s">
        <v>3533</v>
      </c>
      <c r="K2018" s="201" t="s">
        <v>772</v>
      </c>
      <c r="L2018" t="s">
        <v>3275</v>
      </c>
    </row>
    <row r="2019" spans="1:12" s="39" customFormat="1" ht="15.75">
      <c r="A2019" s="471"/>
      <c r="F2019" s="201" t="s">
        <v>772</v>
      </c>
      <c r="G2019" t="s">
        <v>3665</v>
      </c>
      <c r="K2019" s="201" t="s">
        <v>771</v>
      </c>
      <c r="L2019" t="s">
        <v>3296</v>
      </c>
    </row>
    <row r="2020" spans="1:12" s="39" customFormat="1" ht="15.75">
      <c r="A2020" s="471"/>
      <c r="F2020" s="201" t="s">
        <v>771</v>
      </c>
      <c r="G2020" t="s">
        <v>3893</v>
      </c>
      <c r="K2020" s="201" t="s">
        <v>771</v>
      </c>
      <c r="L2020" t="s">
        <v>3299</v>
      </c>
    </row>
    <row r="2021" spans="1:12" s="39" customFormat="1" ht="15.75">
      <c r="A2021" s="471"/>
      <c r="F2021" s="201" t="s">
        <v>770</v>
      </c>
      <c r="G2021" t="s">
        <v>3902</v>
      </c>
      <c r="K2021" s="201" t="s">
        <v>772</v>
      </c>
      <c r="L2021" t="s">
        <v>3385</v>
      </c>
    </row>
    <row r="2022" spans="1:12" s="39" customFormat="1" ht="15.75">
      <c r="A2022" s="471"/>
      <c r="F2022" s="201" t="s">
        <v>770</v>
      </c>
      <c r="G2022" t="s">
        <v>3906</v>
      </c>
      <c r="K2022" s="201" t="s">
        <v>772</v>
      </c>
      <c r="L2022" t="s">
        <v>3532</v>
      </c>
    </row>
    <row r="2023" spans="1:12" s="39" customFormat="1" ht="15.75">
      <c r="A2023" s="471"/>
      <c r="F2023" s="471"/>
      <c r="K2023" s="201" t="s">
        <v>771</v>
      </c>
      <c r="L2023" t="s">
        <v>3563</v>
      </c>
    </row>
    <row r="2024" spans="1:12" s="39" customFormat="1" ht="15.75">
      <c r="A2024" s="471"/>
      <c r="F2024" s="471"/>
      <c r="K2024" s="201" t="s">
        <v>771</v>
      </c>
      <c r="L2024" t="s">
        <v>3659</v>
      </c>
    </row>
    <row r="2025" spans="1:12" s="39" customFormat="1" ht="15.75">
      <c r="A2025" s="471"/>
      <c r="F2025" s="471"/>
      <c r="K2025" s="201" t="s">
        <v>770</v>
      </c>
      <c r="L2025" t="s">
        <v>3662</v>
      </c>
    </row>
    <row r="2026" spans="1:12" s="39" customFormat="1" ht="15.75">
      <c r="A2026" s="471"/>
      <c r="F2026" s="471"/>
      <c r="K2026" s="201" t="s">
        <v>771</v>
      </c>
      <c r="L2026" t="s">
        <v>3691</v>
      </c>
    </row>
    <row r="2027" spans="1:12" s="39" customFormat="1" ht="15.75">
      <c r="A2027" s="471"/>
      <c r="F2027" s="471"/>
      <c r="K2027" s="201" t="s">
        <v>772</v>
      </c>
      <c r="L2027" t="s">
        <v>3697</v>
      </c>
    </row>
    <row r="2028" spans="1:12" s="39" customFormat="1" ht="15.75">
      <c r="A2028" s="471"/>
      <c r="F2028" s="471"/>
      <c r="K2028" s="201" t="s">
        <v>772</v>
      </c>
      <c r="L2028" t="s">
        <v>3764</v>
      </c>
    </row>
    <row r="2029" spans="1:12" s="39" customFormat="1" ht="15.75">
      <c r="A2029" s="471"/>
      <c r="F2029" s="471"/>
      <c r="K2029" s="201" t="s">
        <v>772</v>
      </c>
      <c r="L2029" t="s">
        <v>3784</v>
      </c>
    </row>
    <row r="2030" spans="1:12" s="39" customFormat="1" ht="15.75">
      <c r="A2030" s="471"/>
      <c r="F2030" s="471"/>
      <c r="K2030" s="201" t="s">
        <v>771</v>
      </c>
      <c r="L2030" t="s">
        <v>3820</v>
      </c>
    </row>
    <row r="2031" spans="1:12" s="39" customFormat="1" ht="15.75">
      <c r="A2031" s="471"/>
      <c r="F2031" s="471"/>
      <c r="K2031" s="201" t="s">
        <v>772</v>
      </c>
      <c r="L2031" t="s">
        <v>3873</v>
      </c>
    </row>
    <row r="2032" spans="1:12" s="39" customFormat="1" ht="15.75">
      <c r="A2032" s="471"/>
      <c r="F2032" s="471"/>
      <c r="K2032" s="201" t="s">
        <v>772</v>
      </c>
      <c r="L2032" t="s">
        <v>3874</v>
      </c>
    </row>
    <row r="2033" spans="1:12" s="39" customFormat="1" ht="15.75">
      <c r="A2033" s="471"/>
      <c r="F2033" s="471"/>
      <c r="K2033" s="201" t="s">
        <v>770</v>
      </c>
      <c r="L2033" t="s">
        <v>3875</v>
      </c>
    </row>
    <row r="2034" spans="1:12" s="39" customFormat="1" ht="15.75">
      <c r="A2034" s="471"/>
      <c r="F2034" s="471"/>
      <c r="K2034" s="201" t="s">
        <v>772</v>
      </c>
      <c r="L2034" t="s">
        <v>3877</v>
      </c>
    </row>
    <row r="2035" spans="1:12" s="39" customFormat="1" ht="15.75">
      <c r="A2035" s="471"/>
      <c r="F2035" s="471"/>
      <c r="K2035" s="201" t="s">
        <v>770</v>
      </c>
      <c r="L2035" t="s">
        <v>3889</v>
      </c>
    </row>
    <row r="2036" spans="1:12" s="39" customFormat="1" ht="15.75">
      <c r="A2036" s="471"/>
      <c r="F2036" s="471"/>
      <c r="K2036" s="201" t="s">
        <v>771</v>
      </c>
      <c r="L2036" t="s">
        <v>3891</v>
      </c>
    </row>
    <row r="2037" spans="1:12" s="39" customFormat="1" ht="15.75">
      <c r="A2037" s="471"/>
      <c r="F2037" s="471"/>
      <c r="K2037" s="471"/>
    </row>
    <row r="2038" spans="1:12" s="39" customFormat="1" ht="15.75">
      <c r="A2038" s="471"/>
      <c r="F2038" s="471"/>
      <c r="K2038" s="471"/>
    </row>
    <row r="2039" spans="1:12" s="39" customFormat="1" ht="15.75">
      <c r="A2039" s="121"/>
      <c r="H2039" s="121"/>
    </row>
    <row r="2040" spans="1:12" s="39" customFormat="1" ht="15.75">
      <c r="A2040" s="121"/>
      <c r="H2040" s="121"/>
    </row>
    <row r="2041" spans="1:12" s="39" customFormat="1" ht="15.75">
      <c r="A2041" s="121"/>
      <c r="H2041" s="121"/>
    </row>
    <row r="2042" spans="1:12" s="39" customFormat="1" ht="15.75">
      <c r="A2042" s="121"/>
      <c r="H2042" s="121"/>
    </row>
    <row r="2043" spans="1:12" s="39" customFormat="1" ht="15.75">
      <c r="A2043" s="121"/>
      <c r="H2043" s="121"/>
    </row>
    <row r="2044" spans="1:12" s="39" customFormat="1" ht="15.75">
      <c r="A2044" s="121"/>
      <c r="H2044" s="121"/>
    </row>
    <row r="2045" spans="1:12" s="39" customFormat="1" ht="15.75">
      <c r="A2045" s="121"/>
      <c r="H2045" s="121"/>
    </row>
    <row r="2046" spans="1:12" s="39" customFormat="1" ht="15.75">
      <c r="A2046" s="121"/>
      <c r="H2046" s="121"/>
    </row>
    <row r="2047" spans="1:12" s="39" customFormat="1" ht="23.25">
      <c r="A2047" s="120" t="s">
        <v>2557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9" customFormat="1" ht="15.75">
      <c r="A2048" s="471" t="s">
        <v>3243</v>
      </c>
      <c r="F2048" s="471" t="s">
        <v>3244</v>
      </c>
      <c r="K2048" s="471" t="s">
        <v>3246</v>
      </c>
    </row>
    <row r="2049" spans="1:12" s="39" customFormat="1" ht="15.75">
      <c r="A2049" s="201" t="s">
        <v>772</v>
      </c>
      <c r="B2049" t="s">
        <v>3255</v>
      </c>
      <c r="F2049" s="201" t="s">
        <v>772</v>
      </c>
      <c r="G2049" t="s">
        <v>3913</v>
      </c>
      <c r="H2049" s="121"/>
      <c r="K2049" s="201" t="s">
        <v>771</v>
      </c>
      <c r="L2049" t="s">
        <v>3436</v>
      </c>
    </row>
    <row r="2050" spans="1:12" s="39" customFormat="1" ht="15.75">
      <c r="A2050" s="201" t="s">
        <v>771</v>
      </c>
      <c r="B2050" t="s">
        <v>2468</v>
      </c>
      <c r="H2050" s="121"/>
      <c r="K2050" s="201" t="s">
        <v>770</v>
      </c>
      <c r="L2050" t="s">
        <v>3616</v>
      </c>
    </row>
    <row r="2051" spans="1:12" s="39" customFormat="1" ht="15.75">
      <c r="A2051" s="201" t="s">
        <v>770</v>
      </c>
      <c r="B2051" t="s">
        <v>2475</v>
      </c>
      <c r="H2051" s="121"/>
      <c r="K2051" s="201" t="s">
        <v>772</v>
      </c>
      <c r="L2051" t="s">
        <v>3620</v>
      </c>
    </row>
    <row r="2052" spans="1:12" s="39" customFormat="1" ht="15.75">
      <c r="A2052" s="201" t="s">
        <v>771</v>
      </c>
      <c r="B2052" t="s">
        <v>3366</v>
      </c>
      <c r="H2052" s="121"/>
      <c r="K2052" s="201" t="s">
        <v>771</v>
      </c>
      <c r="L2052" t="s">
        <v>3631</v>
      </c>
    </row>
    <row r="2053" spans="1:12" s="39" customFormat="1" ht="15.75">
      <c r="A2053" s="201" t="s">
        <v>770</v>
      </c>
      <c r="B2053" t="s">
        <v>3667</v>
      </c>
      <c r="H2053" s="121"/>
      <c r="K2053" s="201" t="s">
        <v>770</v>
      </c>
      <c r="L2053" t="s">
        <v>3634</v>
      </c>
    </row>
    <row r="2054" spans="1:12" s="39" customFormat="1" ht="15.75">
      <c r="A2054" s="201" t="s">
        <v>772</v>
      </c>
      <c r="B2054" t="s">
        <v>3772</v>
      </c>
      <c r="H2054" s="121"/>
      <c r="K2054" s="201" t="s">
        <v>772</v>
      </c>
      <c r="L2054" t="s">
        <v>3640</v>
      </c>
    </row>
    <row r="2055" spans="1:12" s="39" customFormat="1" ht="15.75">
      <c r="A2055" s="201"/>
      <c r="B2055"/>
      <c r="H2055" s="121"/>
      <c r="K2055" s="201" t="s">
        <v>772</v>
      </c>
      <c r="L2055" t="s">
        <v>3749</v>
      </c>
    </row>
    <row r="2056" spans="1:12" s="39" customFormat="1" ht="15.75">
      <c r="A2056" s="201"/>
      <c r="B2056"/>
      <c r="H2056" s="121"/>
      <c r="K2056" s="201" t="s">
        <v>772</v>
      </c>
      <c r="L2056" t="s">
        <v>3751</v>
      </c>
    </row>
    <row r="2057" spans="1:12" s="39" customFormat="1" ht="15.75">
      <c r="A2057" s="201"/>
      <c r="B2057"/>
      <c r="H2057" s="121"/>
      <c r="K2057" s="201" t="s">
        <v>772</v>
      </c>
      <c r="L2057" t="s">
        <v>3763</v>
      </c>
    </row>
    <row r="2058" spans="1:12" s="39" customFormat="1" ht="15.75">
      <c r="A2058" s="201"/>
      <c r="B2058"/>
      <c r="H2058" s="121"/>
      <c r="K2058" s="201" t="s">
        <v>772</v>
      </c>
      <c r="L2058" t="s">
        <v>3781</v>
      </c>
    </row>
    <row r="2059" spans="1:12" s="39" customFormat="1" ht="15.75">
      <c r="A2059" s="201"/>
      <c r="B2059"/>
      <c r="H2059" s="121"/>
      <c r="K2059" s="201" t="s">
        <v>772</v>
      </c>
      <c r="L2059" t="s">
        <v>3782</v>
      </c>
    </row>
    <row r="2060" spans="1:12" s="39" customFormat="1" ht="15.75">
      <c r="A2060" s="201"/>
      <c r="B2060"/>
      <c r="H2060" s="121"/>
      <c r="K2060" s="201" t="s">
        <v>770</v>
      </c>
      <c r="L2060" t="s">
        <v>3818</v>
      </c>
    </row>
    <row r="2061" spans="1:12" s="39" customFormat="1" ht="15.75">
      <c r="A2061" s="201"/>
      <c r="B2061"/>
      <c r="H2061" s="121"/>
      <c r="K2061" s="201" t="s">
        <v>771</v>
      </c>
      <c r="L2061" t="s">
        <v>3821</v>
      </c>
    </row>
    <row r="2062" spans="1:12" s="39" customFormat="1" ht="15.75">
      <c r="A2062" s="201"/>
      <c r="B2062"/>
      <c r="H2062" s="121"/>
      <c r="K2062" s="201" t="s">
        <v>770</v>
      </c>
      <c r="L2062" t="s">
        <v>3824</v>
      </c>
    </row>
    <row r="2063" spans="1:12" s="39" customFormat="1" ht="15.75">
      <c r="A2063" s="201"/>
      <c r="B2063"/>
      <c r="H2063" s="121"/>
    </row>
    <row r="2064" spans="1:12" s="39" customFormat="1" ht="15.75">
      <c r="A2064" s="201"/>
      <c r="B2064"/>
      <c r="H2064" s="121"/>
    </row>
    <row r="2065" spans="1:12" s="39" customFormat="1" ht="15.75">
      <c r="A2065" s="201"/>
      <c r="B2065"/>
      <c r="H2065" s="121"/>
    </row>
    <row r="2066" spans="1:12" s="39" customFormat="1" ht="15.75">
      <c r="A2066" s="201"/>
      <c r="B2066"/>
      <c r="H2066" s="121"/>
    </row>
    <row r="2067" spans="1:12" s="39" customFormat="1" ht="15.75">
      <c r="A2067" s="201"/>
      <c r="B2067"/>
      <c r="H2067" s="121"/>
    </row>
    <row r="2068" spans="1:12" s="39" customFormat="1" ht="15.75">
      <c r="A2068" s="201"/>
      <c r="B2068"/>
      <c r="H2068" s="121"/>
    </row>
    <row r="2069" spans="1:12" s="39" customFormat="1" ht="15.75">
      <c r="A2069" s="201"/>
      <c r="B2069"/>
      <c r="H2069" s="121"/>
    </row>
    <row r="2070" spans="1:12" s="39" customFormat="1" ht="15.75">
      <c r="A2070" s="121"/>
      <c r="H2070" s="121"/>
    </row>
    <row r="2071" spans="1:12" s="39" customFormat="1" ht="15.75">
      <c r="A2071" s="121"/>
      <c r="H2071" s="121"/>
    </row>
    <row r="2072" spans="1:12" s="39" customFormat="1" ht="15.75">
      <c r="A2072" s="121"/>
      <c r="H2072" s="121"/>
    </row>
    <row r="2073" spans="1:12" s="39" customFormat="1" ht="15.75">
      <c r="A2073" s="121"/>
      <c r="H2073" s="121"/>
    </row>
    <row r="2074" spans="1:12" s="39" customFormat="1" ht="15.75">
      <c r="A2074" s="121"/>
      <c r="H2074" s="121"/>
    </row>
    <row r="2075" spans="1:12" s="39" customFormat="1" ht="15.75">
      <c r="A2075" s="121"/>
      <c r="H2075" s="121"/>
    </row>
    <row r="2076" spans="1:12" s="39" customFormat="1" ht="15.75">
      <c r="A2076" s="121"/>
      <c r="H2076" s="121"/>
    </row>
    <row r="2077" spans="1:12" s="39" customFormat="1" ht="15.75">
      <c r="A2077" s="121"/>
      <c r="H2077" s="121"/>
    </row>
    <row r="2078" spans="1:12" ht="23.25">
      <c r="A2078" s="120" t="s">
        <v>721</v>
      </c>
    </row>
    <row r="2079" spans="1:12" s="39" customFormat="1" ht="15.75">
      <c r="A2079" s="471" t="s">
        <v>3243</v>
      </c>
      <c r="F2079" s="471" t="s">
        <v>3244</v>
      </c>
      <c r="K2079" s="471" t="s">
        <v>3246</v>
      </c>
    </row>
    <row r="2080" spans="1:12" s="39" customFormat="1" ht="15.75">
      <c r="A2080" s="201" t="s">
        <v>771</v>
      </c>
      <c r="B2080" t="s">
        <v>3341</v>
      </c>
      <c r="F2080" s="201" t="s">
        <v>771</v>
      </c>
      <c r="G2080" t="s">
        <v>2471</v>
      </c>
      <c r="K2080" s="201" t="s">
        <v>771</v>
      </c>
      <c r="L2080" t="s">
        <v>3302</v>
      </c>
    </row>
    <row r="2081" spans="1:12" s="39" customFormat="1" ht="15.75">
      <c r="A2081" s="201" t="s">
        <v>772</v>
      </c>
      <c r="B2081" t="s">
        <v>3363</v>
      </c>
      <c r="F2081" s="201" t="s">
        <v>771</v>
      </c>
      <c r="G2081" t="s">
        <v>2470</v>
      </c>
      <c r="K2081" s="201" t="s">
        <v>772</v>
      </c>
      <c r="L2081" t="s">
        <v>3306</v>
      </c>
    </row>
    <row r="2082" spans="1:12" s="39" customFormat="1" ht="15.75">
      <c r="A2082" s="201" t="s">
        <v>771</v>
      </c>
      <c r="B2082" t="s">
        <v>3433</v>
      </c>
      <c r="F2082" s="201" t="s">
        <v>771</v>
      </c>
      <c r="G2082" t="s">
        <v>3573</v>
      </c>
      <c r="K2082" s="201" t="s">
        <v>772</v>
      </c>
      <c r="L2082" t="s">
        <v>3307</v>
      </c>
    </row>
    <row r="2083" spans="1:12" s="39" customFormat="1" ht="15.75">
      <c r="A2083" s="201" t="s">
        <v>771</v>
      </c>
      <c r="B2083" t="s">
        <v>3535</v>
      </c>
      <c r="F2083" s="201" t="s">
        <v>771</v>
      </c>
      <c r="G2083" t="s">
        <v>3679</v>
      </c>
      <c r="K2083" s="201" t="s">
        <v>772</v>
      </c>
      <c r="L2083" t="s">
        <v>3334</v>
      </c>
    </row>
    <row r="2084" spans="1:12" s="39" customFormat="1" ht="15.75">
      <c r="A2084" s="201" t="s">
        <v>770</v>
      </c>
      <c r="B2084" t="s">
        <v>3538</v>
      </c>
      <c r="F2084" s="471"/>
      <c r="K2084" s="201" t="s">
        <v>771</v>
      </c>
      <c r="L2084" t="s">
        <v>3338</v>
      </c>
    </row>
    <row r="2085" spans="1:12" s="39" customFormat="1" ht="15.75">
      <c r="A2085" s="471"/>
      <c r="F2085" s="471"/>
      <c r="K2085" s="201" t="s">
        <v>771</v>
      </c>
      <c r="L2085" t="s">
        <v>3436</v>
      </c>
    </row>
    <row r="2086" spans="1:12" s="39" customFormat="1" ht="15.75">
      <c r="A2086" s="471"/>
      <c r="F2086" s="471"/>
      <c r="K2086" s="201" t="s">
        <v>770</v>
      </c>
      <c r="L2086" t="s">
        <v>3590</v>
      </c>
    </row>
    <row r="2087" spans="1:12" s="39" customFormat="1" ht="15.75">
      <c r="A2087" s="471"/>
      <c r="F2087" s="471"/>
      <c r="K2087" s="201" t="s">
        <v>771</v>
      </c>
      <c r="L2087" t="s">
        <v>3596</v>
      </c>
    </row>
    <row r="2088" spans="1:12" s="39" customFormat="1" ht="15.75">
      <c r="A2088" s="471"/>
      <c r="F2088" s="471"/>
      <c r="K2088" s="201" t="s">
        <v>771</v>
      </c>
      <c r="L2088" t="s">
        <v>3598</v>
      </c>
    </row>
    <row r="2089" spans="1:12" s="39" customFormat="1" ht="15.75">
      <c r="A2089" s="471"/>
      <c r="F2089" s="471"/>
      <c r="K2089" s="201" t="s">
        <v>770</v>
      </c>
      <c r="L2089" t="s">
        <v>3654</v>
      </c>
    </row>
    <row r="2090" spans="1:12" s="39" customFormat="1" ht="15.75">
      <c r="A2090" s="471"/>
      <c r="F2090" s="471"/>
      <c r="K2090" s="201" t="s">
        <v>771</v>
      </c>
      <c r="L2090" t="s">
        <v>3677</v>
      </c>
    </row>
    <row r="2091" spans="1:12" s="39" customFormat="1" ht="15.75">
      <c r="A2091" s="471"/>
      <c r="F2091" s="471"/>
      <c r="K2091" s="201" t="s">
        <v>772</v>
      </c>
      <c r="L2091" t="s">
        <v>3678</v>
      </c>
    </row>
    <row r="2092" spans="1:12" s="39" customFormat="1" ht="15.75">
      <c r="A2092" s="471"/>
      <c r="F2092" s="471"/>
      <c r="K2092" s="201" t="s">
        <v>772</v>
      </c>
      <c r="L2092" t="s">
        <v>3686</v>
      </c>
    </row>
    <row r="2093" spans="1:12" s="39" customFormat="1" ht="15.75">
      <c r="A2093" s="471"/>
      <c r="F2093" s="471"/>
      <c r="K2093" s="201" t="s">
        <v>772</v>
      </c>
      <c r="L2093" t="s">
        <v>3688</v>
      </c>
    </row>
    <row r="2094" spans="1:12" s="39" customFormat="1" ht="15.75">
      <c r="A2094" s="121"/>
      <c r="K2094" s="201" t="s">
        <v>772</v>
      </c>
      <c r="L2094" t="s">
        <v>3785</v>
      </c>
    </row>
    <row r="2095" spans="1:12" s="39" customFormat="1" ht="15.75">
      <c r="A2095" s="121"/>
      <c r="K2095" s="201" t="s">
        <v>771</v>
      </c>
      <c r="L2095" t="s">
        <v>3877</v>
      </c>
    </row>
    <row r="2096" spans="1:12" s="39" customFormat="1" ht="15.75">
      <c r="A2096" s="121"/>
      <c r="K2096" s="201" t="s">
        <v>771</v>
      </c>
      <c r="L2096" t="s">
        <v>3881</v>
      </c>
    </row>
    <row r="2097" spans="1:12" s="39" customFormat="1" ht="15.75">
      <c r="A2097" s="121"/>
    </row>
    <row r="2098" spans="1:12" s="39" customFormat="1" ht="15.75">
      <c r="A2098" s="121"/>
    </row>
    <row r="2099" spans="1:12" s="39" customFormat="1" ht="15.75">
      <c r="A2099" s="121"/>
    </row>
    <row r="2100" spans="1:12" s="39" customFormat="1" ht="15.75">
      <c r="A2100" s="121"/>
    </row>
    <row r="2101" spans="1:12" s="39" customFormat="1" ht="15.75">
      <c r="A2101" s="121"/>
    </row>
    <row r="2102" spans="1:12" s="39" customFormat="1" ht="15.75">
      <c r="A2102" s="121"/>
    </row>
    <row r="2103" spans="1:12" s="39" customFormat="1" ht="15.75">
      <c r="A2103" s="121"/>
    </row>
    <row r="2104" spans="1:12" s="39" customFormat="1" ht="15.75">
      <c r="A2104" s="121"/>
    </row>
    <row r="2105" spans="1:12" s="39" customFormat="1" ht="15.75">
      <c r="A2105" s="121"/>
    </row>
    <row r="2106" spans="1:12" s="39" customFormat="1" ht="15.75">
      <c r="A2106" s="121"/>
    </row>
    <row r="2107" spans="1:12" s="39" customFormat="1" ht="15.75">
      <c r="A2107" s="121"/>
    </row>
    <row r="2108" spans="1:12" s="39" customFormat="1" ht="15.75">
      <c r="A2108" s="121"/>
    </row>
    <row r="2109" spans="1:12" ht="23.25">
      <c r="A2109" s="120" t="s">
        <v>142</v>
      </c>
    </row>
    <row r="2110" spans="1:12" s="39" customFormat="1" ht="15.75">
      <c r="A2110" s="471" t="s">
        <v>3243</v>
      </c>
      <c r="F2110" s="471" t="s">
        <v>3244</v>
      </c>
      <c r="K2110" s="471" t="s">
        <v>3246</v>
      </c>
    </row>
    <row r="2111" spans="1:12" s="39" customFormat="1" ht="15.75">
      <c r="A2111" s="201" t="s">
        <v>771</v>
      </c>
      <c r="B2111" t="s">
        <v>3725</v>
      </c>
      <c r="F2111" s="201" t="s">
        <v>772</v>
      </c>
      <c r="G2111" t="s">
        <v>3657</v>
      </c>
      <c r="K2111" s="201" t="s">
        <v>771</v>
      </c>
      <c r="L2111" t="s">
        <v>3280</v>
      </c>
    </row>
    <row r="2112" spans="1:12" s="39" customFormat="1" ht="15.75">
      <c r="A2112" s="201" t="s">
        <v>772</v>
      </c>
      <c r="B2112" t="s">
        <v>3744</v>
      </c>
      <c r="F2112" s="471"/>
      <c r="K2112" s="201" t="s">
        <v>771</v>
      </c>
      <c r="L2112" t="s">
        <v>3303</v>
      </c>
    </row>
    <row r="2113" spans="1:12" s="39" customFormat="1" ht="15.75">
      <c r="A2113" s="471"/>
      <c r="F2113" s="471"/>
      <c r="K2113" s="201" t="s">
        <v>770</v>
      </c>
      <c r="L2113" t="s">
        <v>3350</v>
      </c>
    </row>
    <row r="2114" spans="1:12" s="39" customFormat="1" ht="15.75">
      <c r="A2114" s="471"/>
      <c r="F2114" s="471"/>
      <c r="K2114" s="201" t="s">
        <v>772</v>
      </c>
      <c r="L2114" t="s">
        <v>3387</v>
      </c>
    </row>
    <row r="2115" spans="1:12" s="39" customFormat="1" ht="15.75">
      <c r="A2115" s="471"/>
      <c r="F2115" s="471"/>
      <c r="K2115" s="201" t="s">
        <v>771</v>
      </c>
      <c r="L2115" t="s">
        <v>3391</v>
      </c>
    </row>
    <row r="2116" spans="1:12" s="39" customFormat="1" ht="15.75">
      <c r="A2116" s="471"/>
      <c r="F2116" s="471"/>
      <c r="K2116" s="201" t="s">
        <v>771</v>
      </c>
      <c r="L2116" t="s">
        <v>3427</v>
      </c>
    </row>
    <row r="2117" spans="1:12" s="39" customFormat="1" ht="15.75">
      <c r="A2117" s="471"/>
      <c r="F2117" s="471"/>
      <c r="K2117" s="201" t="s">
        <v>772</v>
      </c>
      <c r="L2117" t="s">
        <v>3462</v>
      </c>
    </row>
    <row r="2118" spans="1:12" s="39" customFormat="1" ht="15.75">
      <c r="A2118" s="471"/>
      <c r="F2118" s="471"/>
      <c r="K2118" s="201" t="s">
        <v>770</v>
      </c>
      <c r="L2118" t="s">
        <v>3602</v>
      </c>
    </row>
    <row r="2119" spans="1:12" s="39" customFormat="1" ht="15.75">
      <c r="A2119" s="471"/>
      <c r="F2119" s="471"/>
      <c r="K2119" s="201" t="s">
        <v>772</v>
      </c>
      <c r="L2119" t="s">
        <v>3656</v>
      </c>
    </row>
    <row r="2120" spans="1:12" s="39" customFormat="1" ht="15.75">
      <c r="A2120" s="471"/>
      <c r="F2120" s="471"/>
      <c r="K2120" s="201" t="s">
        <v>772</v>
      </c>
      <c r="L2120" t="s">
        <v>3705</v>
      </c>
    </row>
    <row r="2121" spans="1:12" s="39" customFormat="1" ht="15.75">
      <c r="A2121" s="471"/>
      <c r="F2121" s="471"/>
      <c r="K2121" s="201" t="s">
        <v>772</v>
      </c>
      <c r="L2121" t="s">
        <v>3716</v>
      </c>
    </row>
    <row r="2122" spans="1:12" s="39" customFormat="1" ht="15.75">
      <c r="A2122" s="471"/>
      <c r="F2122" s="471"/>
      <c r="K2122" s="201" t="s">
        <v>771</v>
      </c>
      <c r="L2122" t="s">
        <v>3760</v>
      </c>
    </row>
    <row r="2123" spans="1:12" s="39" customFormat="1" ht="15.75">
      <c r="A2123" s="471"/>
      <c r="F2123" s="471"/>
      <c r="K2123" s="201" t="s">
        <v>772</v>
      </c>
      <c r="L2123" t="s">
        <v>3829</v>
      </c>
    </row>
    <row r="2124" spans="1:12" s="39" customFormat="1" ht="15.75">
      <c r="A2124" s="471"/>
      <c r="F2124" s="471"/>
      <c r="K2124" s="471"/>
    </row>
    <row r="2125" spans="1:12" s="39" customFormat="1" ht="15.75">
      <c r="A2125" s="471"/>
      <c r="F2125" s="471"/>
      <c r="K2125" s="471"/>
    </row>
    <row r="2126" spans="1:12" s="39" customFormat="1" ht="15.75">
      <c r="A2126" s="471"/>
      <c r="F2126" s="471"/>
      <c r="K2126" s="471"/>
    </row>
    <row r="2127" spans="1:12" s="39" customFormat="1" ht="15.75">
      <c r="A2127" s="471"/>
      <c r="F2127" s="471"/>
      <c r="K2127" s="471"/>
    </row>
    <row r="2128" spans="1:12" s="39" customFormat="1" ht="15.75">
      <c r="A2128" s="471"/>
      <c r="F2128" s="471"/>
      <c r="K2128" s="471"/>
    </row>
    <row r="2129" spans="1:12" s="39" customFormat="1" ht="15.75">
      <c r="A2129" s="471"/>
      <c r="F2129" s="471"/>
      <c r="K2129" s="471"/>
    </row>
    <row r="2130" spans="1:12" s="39" customFormat="1" ht="15.75">
      <c r="A2130" s="471"/>
      <c r="F2130" s="471"/>
      <c r="K2130" s="471"/>
    </row>
    <row r="2131" spans="1:12" s="39" customFormat="1" ht="15.75">
      <c r="A2131" s="471"/>
      <c r="F2131" s="471"/>
      <c r="K2131" s="471"/>
    </row>
    <row r="2132" spans="1:12" s="39" customFormat="1" ht="15.75">
      <c r="A2132" s="471"/>
      <c r="F2132" s="471"/>
      <c r="K2132" s="471"/>
    </row>
    <row r="2133" spans="1:12" s="39" customFormat="1" ht="15.75">
      <c r="A2133" s="471"/>
      <c r="F2133" s="471"/>
      <c r="K2133" s="471"/>
    </row>
    <row r="2134" spans="1:12" s="39" customFormat="1" ht="15.75">
      <c r="A2134" s="471"/>
      <c r="F2134" s="471"/>
      <c r="K2134" s="471"/>
    </row>
    <row r="2135" spans="1:12" s="39" customFormat="1" ht="15.75">
      <c r="A2135" s="121"/>
    </row>
    <row r="2136" spans="1:12" s="39" customFormat="1" ht="15.75">
      <c r="A2136" s="121"/>
    </row>
    <row r="2137" spans="1:12" s="39" customFormat="1" ht="15.75">
      <c r="A2137" s="121"/>
    </row>
    <row r="2138" spans="1:12" s="39" customFormat="1" ht="15.75">
      <c r="A2138" s="121"/>
    </row>
    <row r="2139" spans="1:12" s="39" customFormat="1" ht="15.75">
      <c r="A2139" s="121"/>
    </row>
    <row r="2140" spans="1:12" ht="23.25">
      <c r="A2140" s="120" t="s">
        <v>695</v>
      </c>
    </row>
    <row r="2141" spans="1:12" s="39" customFormat="1" ht="15.75">
      <c r="A2141" s="471" t="s">
        <v>3243</v>
      </c>
      <c r="F2141" s="471" t="s">
        <v>3244</v>
      </c>
      <c r="K2141" s="471" t="s">
        <v>3246</v>
      </c>
    </row>
    <row r="2142" spans="1:12" s="39" customFormat="1" ht="15.75">
      <c r="A2142" s="201" t="s">
        <v>770</v>
      </c>
      <c r="B2142" t="s">
        <v>3433</v>
      </c>
      <c r="K2142" s="201" t="s">
        <v>772</v>
      </c>
      <c r="L2142" t="s">
        <v>3250</v>
      </c>
    </row>
    <row r="2143" spans="1:12" s="39" customFormat="1" ht="15.75">
      <c r="A2143" s="201" t="s">
        <v>772</v>
      </c>
      <c r="B2143" t="s">
        <v>3449</v>
      </c>
      <c r="K2143" s="201" t="s">
        <v>771</v>
      </c>
      <c r="L2143" t="s">
        <v>3273</v>
      </c>
    </row>
    <row r="2144" spans="1:12" s="39" customFormat="1" ht="15.75">
      <c r="A2144" s="201" t="s">
        <v>772</v>
      </c>
      <c r="B2144" t="s">
        <v>3539</v>
      </c>
      <c r="K2144" s="201" t="s">
        <v>772</v>
      </c>
      <c r="L2144" t="s">
        <v>3444</v>
      </c>
    </row>
    <row r="2145" spans="1:12" s="39" customFormat="1" ht="15.75">
      <c r="A2145" s="201" t="s">
        <v>772</v>
      </c>
      <c r="B2145" t="s">
        <v>3806</v>
      </c>
      <c r="K2145" s="201" t="s">
        <v>771</v>
      </c>
      <c r="L2145" t="s">
        <v>3478</v>
      </c>
    </row>
    <row r="2146" spans="1:12" s="39" customFormat="1" ht="15.75">
      <c r="A2146" s="121"/>
      <c r="K2146" s="201" t="s">
        <v>772</v>
      </c>
      <c r="L2146" t="s">
        <v>3565</v>
      </c>
    </row>
    <row r="2147" spans="1:12" s="39" customFormat="1" ht="15.75">
      <c r="A2147" s="121"/>
      <c r="K2147" s="201" t="s">
        <v>772</v>
      </c>
      <c r="L2147" t="s">
        <v>3571</v>
      </c>
    </row>
    <row r="2148" spans="1:12" s="39" customFormat="1" ht="15.75">
      <c r="A2148" s="121"/>
      <c r="K2148" s="201" t="s">
        <v>771</v>
      </c>
      <c r="L2148" t="s">
        <v>3583</v>
      </c>
    </row>
    <row r="2149" spans="1:12" s="39" customFormat="1" ht="15.75">
      <c r="A2149" s="121"/>
      <c r="K2149" s="201" t="s">
        <v>771</v>
      </c>
      <c r="L2149" t="s">
        <v>3678</v>
      </c>
    </row>
    <row r="2150" spans="1:12" s="39" customFormat="1" ht="15.75">
      <c r="A2150" s="121"/>
      <c r="K2150" s="201" t="s">
        <v>771</v>
      </c>
      <c r="L2150" t="s">
        <v>3885</v>
      </c>
    </row>
    <row r="2151" spans="1:12" s="39" customFormat="1" ht="15.75">
      <c r="A2151" s="121"/>
      <c r="K2151" s="201"/>
      <c r="L2151"/>
    </row>
    <row r="2152" spans="1:12" s="39" customFormat="1" ht="15.75">
      <c r="A2152" s="121"/>
      <c r="K2152" s="201"/>
      <c r="L2152"/>
    </row>
    <row r="2153" spans="1:12" s="39" customFormat="1" ht="15.75">
      <c r="A2153" s="121"/>
      <c r="K2153" s="201"/>
      <c r="L2153"/>
    </row>
    <row r="2154" spans="1:12" s="39" customFormat="1" ht="15.75">
      <c r="A2154" s="121"/>
      <c r="K2154" s="201"/>
      <c r="L2154"/>
    </row>
    <row r="2155" spans="1:12" s="39" customFormat="1" ht="15.75">
      <c r="A2155" s="121"/>
      <c r="K2155" s="201"/>
      <c r="L2155"/>
    </row>
    <row r="2156" spans="1:12" s="39" customFormat="1" ht="15.75">
      <c r="A2156" s="121"/>
      <c r="K2156" s="201"/>
      <c r="L2156"/>
    </row>
    <row r="2157" spans="1:12" s="39" customFormat="1" ht="15.75">
      <c r="A2157" s="121"/>
      <c r="K2157" s="201"/>
      <c r="L2157"/>
    </row>
    <row r="2158" spans="1:12" s="39" customFormat="1" ht="15.75">
      <c r="A2158" s="121"/>
      <c r="K2158" s="201"/>
      <c r="L2158"/>
    </row>
    <row r="2159" spans="1:12" s="39" customFormat="1" ht="15.75">
      <c r="A2159" s="121"/>
      <c r="K2159" s="201"/>
      <c r="L2159"/>
    </row>
    <row r="2160" spans="1:12" s="39" customFormat="1" ht="15.75">
      <c r="A2160" s="121"/>
      <c r="K2160" s="201"/>
      <c r="L2160"/>
    </row>
    <row r="2161" spans="1:12" s="39" customFormat="1" ht="15.75">
      <c r="A2161" s="121"/>
      <c r="K2161" s="201"/>
      <c r="L2161"/>
    </row>
    <row r="2162" spans="1:12" s="39" customFormat="1" ht="15.75">
      <c r="A2162" s="121"/>
      <c r="K2162" s="201"/>
      <c r="L2162"/>
    </row>
    <row r="2163" spans="1:12" s="39" customFormat="1" ht="15.75">
      <c r="A2163" s="121"/>
      <c r="K2163" s="201"/>
      <c r="L2163"/>
    </row>
    <row r="2164" spans="1:12" s="39" customFormat="1" ht="15.75">
      <c r="A2164" s="121"/>
      <c r="K2164" s="201"/>
      <c r="L2164"/>
    </row>
    <row r="2165" spans="1:12" s="39" customFormat="1" ht="15.75">
      <c r="A2165" s="121"/>
      <c r="K2165" s="201"/>
      <c r="L2165"/>
    </row>
    <row r="2166" spans="1:12" s="39" customFormat="1" ht="15.75">
      <c r="A2166" s="121"/>
      <c r="K2166" s="201"/>
      <c r="L2166"/>
    </row>
    <row r="2167" spans="1:12" s="39" customFormat="1" ht="15.75">
      <c r="A2167" s="121"/>
      <c r="K2167" s="201"/>
      <c r="L2167"/>
    </row>
    <row r="2168" spans="1:12" s="39" customFormat="1" ht="15.75">
      <c r="A2168" s="121"/>
    </row>
    <row r="2169" spans="1:12" s="39" customFormat="1" ht="15.75">
      <c r="A2169" s="121"/>
    </row>
    <row r="2170" spans="1:12" s="39" customFormat="1" ht="15.75">
      <c r="A2170" s="121"/>
    </row>
    <row r="2171" spans="1:12" s="39" customFormat="1" ht="23.25">
      <c r="A2171" s="120" t="s">
        <v>1566</v>
      </c>
    </row>
    <row r="2172" spans="1:12" s="39" customFormat="1" ht="15.75">
      <c r="A2172" s="471" t="s">
        <v>3243</v>
      </c>
      <c r="F2172" s="471" t="s">
        <v>3244</v>
      </c>
      <c r="K2172" s="471" t="s">
        <v>3246</v>
      </c>
    </row>
    <row r="2173" spans="1:12" s="39" customFormat="1" ht="15.75">
      <c r="A2173" s="201" t="s">
        <v>770</v>
      </c>
      <c r="B2173" t="s">
        <v>3288</v>
      </c>
      <c r="F2173" s="201" t="s">
        <v>772</v>
      </c>
      <c r="G2173" t="s">
        <v>3900</v>
      </c>
      <c r="K2173" s="201" t="s">
        <v>770</v>
      </c>
      <c r="L2173" t="s">
        <v>3294</v>
      </c>
    </row>
    <row r="2174" spans="1:12" s="39" customFormat="1" ht="15.75">
      <c r="A2174" s="201" t="s">
        <v>770</v>
      </c>
      <c r="B2174" t="s">
        <v>3637</v>
      </c>
      <c r="F2174" s="471"/>
      <c r="K2174" s="201" t="s">
        <v>770</v>
      </c>
      <c r="L2174" t="s">
        <v>3602</v>
      </c>
    </row>
    <row r="2175" spans="1:12" s="39" customFormat="1" ht="15.75">
      <c r="A2175" s="201" t="s">
        <v>770</v>
      </c>
      <c r="B2175" t="s">
        <v>3652</v>
      </c>
      <c r="F2175" s="471"/>
      <c r="K2175" s="201" t="s">
        <v>771</v>
      </c>
      <c r="L2175" t="s">
        <v>3819</v>
      </c>
    </row>
    <row r="2176" spans="1:12" s="39" customFormat="1" ht="15.75">
      <c r="A2176" s="201" t="s">
        <v>772</v>
      </c>
      <c r="B2176" t="s">
        <v>3738</v>
      </c>
      <c r="F2176" s="471"/>
      <c r="K2176" s="201" t="s">
        <v>771</v>
      </c>
      <c r="L2176" t="s">
        <v>3822</v>
      </c>
    </row>
    <row r="2177" spans="1:12" s="39" customFormat="1" ht="15.75">
      <c r="A2177" s="201" t="s">
        <v>771</v>
      </c>
      <c r="B2177" t="s">
        <v>3740</v>
      </c>
      <c r="F2177" s="471"/>
      <c r="K2177" s="201" t="s">
        <v>771</v>
      </c>
      <c r="L2177" t="s">
        <v>3883</v>
      </c>
    </row>
    <row r="2178" spans="1:12" s="39" customFormat="1" ht="15.75">
      <c r="A2178" s="201" t="s">
        <v>770</v>
      </c>
      <c r="B2178" t="s">
        <v>3741</v>
      </c>
      <c r="F2178" s="471"/>
      <c r="K2178" s="201" t="s">
        <v>772</v>
      </c>
      <c r="L2178" t="s">
        <v>3887</v>
      </c>
    </row>
    <row r="2179" spans="1:12" s="39" customFormat="1" ht="15.75">
      <c r="A2179" s="201" t="s">
        <v>770</v>
      </c>
      <c r="B2179" t="s">
        <v>3744</v>
      </c>
      <c r="F2179" s="471"/>
      <c r="K2179" s="471"/>
    </row>
    <row r="2180" spans="1:12" s="39" customFormat="1" ht="15.75">
      <c r="A2180" s="201" t="s">
        <v>770</v>
      </c>
      <c r="B2180" t="s">
        <v>3769</v>
      </c>
      <c r="F2180" s="471"/>
      <c r="K2180" s="471"/>
    </row>
    <row r="2181" spans="1:12" s="39" customFormat="1" ht="15.75">
      <c r="A2181" s="201" t="s">
        <v>772</v>
      </c>
      <c r="B2181" t="s">
        <v>3807</v>
      </c>
      <c r="F2181" s="471"/>
      <c r="K2181" s="471"/>
    </row>
    <row r="2182" spans="1:12" s="39" customFormat="1" ht="15.75">
      <c r="A2182" s="201" t="s">
        <v>770</v>
      </c>
      <c r="B2182" t="s">
        <v>3816</v>
      </c>
      <c r="F2182" s="471"/>
      <c r="K2182" s="471"/>
    </row>
    <row r="2183" spans="1:12" s="39" customFormat="1" ht="15.75">
      <c r="A2183" s="471"/>
      <c r="F2183" s="471"/>
      <c r="K2183" s="471"/>
    </row>
    <row r="2184" spans="1:12" s="39" customFormat="1" ht="15.75">
      <c r="A2184" s="471"/>
      <c r="F2184" s="471"/>
      <c r="K2184" s="471"/>
    </row>
    <row r="2185" spans="1:12" s="39" customFormat="1" ht="15.75">
      <c r="A2185" s="471"/>
      <c r="F2185" s="471"/>
      <c r="K2185" s="471"/>
    </row>
    <row r="2186" spans="1:12" s="39" customFormat="1" ht="15.75">
      <c r="A2186" s="471"/>
      <c r="F2186" s="471"/>
      <c r="K2186" s="471"/>
    </row>
    <row r="2187" spans="1:12" s="39" customFormat="1" ht="15.75">
      <c r="A2187" s="471"/>
      <c r="F2187" s="471"/>
      <c r="K2187" s="471"/>
    </row>
    <row r="2188" spans="1:12" s="39" customFormat="1" ht="15.75">
      <c r="A2188" s="471"/>
      <c r="F2188" s="471"/>
      <c r="K2188" s="471"/>
    </row>
    <row r="2189" spans="1:12" s="39" customFormat="1" ht="15.75">
      <c r="A2189" s="471"/>
      <c r="F2189" s="471"/>
      <c r="K2189" s="471"/>
    </row>
    <row r="2190" spans="1:12" s="39" customFormat="1" ht="15.75">
      <c r="A2190" s="471"/>
      <c r="F2190" s="471"/>
      <c r="K2190" s="471"/>
    </row>
    <row r="2191" spans="1:12" s="39" customFormat="1" ht="15.75">
      <c r="A2191" s="471"/>
      <c r="F2191" s="471"/>
      <c r="K2191" s="471"/>
    </row>
    <row r="2192" spans="1:12" s="39" customFormat="1" ht="15.75">
      <c r="A2192" s="471"/>
      <c r="F2192" s="471"/>
      <c r="K2192" s="471"/>
    </row>
    <row r="2193" spans="1:12" s="39" customFormat="1" ht="15.75">
      <c r="A2193" s="471"/>
      <c r="F2193" s="471"/>
      <c r="K2193" s="471"/>
    </row>
    <row r="2194" spans="1:12" s="39" customFormat="1" ht="15.75">
      <c r="A2194" s="471"/>
      <c r="F2194" s="471"/>
      <c r="K2194" s="471"/>
    </row>
    <row r="2195" spans="1:12" s="39" customFormat="1" ht="15.75">
      <c r="A2195" s="471"/>
      <c r="F2195" s="471"/>
      <c r="K2195" s="471"/>
    </row>
    <row r="2196" spans="1:12" s="39" customFormat="1" ht="15.75">
      <c r="A2196" s="121"/>
    </row>
    <row r="2197" spans="1:12" s="39" customFormat="1" ht="15.75">
      <c r="A2197" s="121"/>
    </row>
    <row r="2198" spans="1:12" s="39" customFormat="1" ht="15.75">
      <c r="A2198" s="121"/>
    </row>
    <row r="2199" spans="1:12" s="39" customFormat="1" ht="15.75">
      <c r="A2199" s="121"/>
    </row>
    <row r="2200" spans="1:12" s="39" customFormat="1" ht="15.75">
      <c r="A2200" s="121"/>
    </row>
    <row r="2201" spans="1:12" s="39" customFormat="1" ht="15.75">
      <c r="A2201" s="121"/>
    </row>
    <row r="2202" spans="1:12" s="39" customFormat="1" ht="23.25">
      <c r="A2202" s="120" t="s">
        <v>2566</v>
      </c>
    </row>
    <row r="2203" spans="1:12" s="39" customFormat="1" ht="15.75">
      <c r="A2203" s="471" t="s">
        <v>3243</v>
      </c>
      <c r="F2203" s="471" t="s">
        <v>3244</v>
      </c>
      <c r="K2203" s="471" t="s">
        <v>3246</v>
      </c>
    </row>
    <row r="2204" spans="1:12" s="39" customFormat="1" ht="15.75">
      <c r="A2204" s="201" t="s">
        <v>771</v>
      </c>
      <c r="B2204" t="s">
        <v>3366</v>
      </c>
      <c r="F2204" s="201" t="s">
        <v>770</v>
      </c>
      <c r="G2204" t="s">
        <v>3504</v>
      </c>
      <c r="K2204" s="201" t="s">
        <v>772</v>
      </c>
      <c r="L2204" t="s">
        <v>3338</v>
      </c>
    </row>
    <row r="2205" spans="1:12" s="39" customFormat="1" ht="15.75">
      <c r="A2205" s="471"/>
      <c r="F2205" s="201" t="s">
        <v>771</v>
      </c>
      <c r="G2205" t="s">
        <v>3567</v>
      </c>
      <c r="K2205" s="201" t="s">
        <v>772</v>
      </c>
      <c r="L2205" t="s">
        <v>3386</v>
      </c>
    </row>
    <row r="2206" spans="1:12" s="39" customFormat="1" ht="15.75">
      <c r="A2206" s="471"/>
      <c r="F2206" s="201" t="s">
        <v>770</v>
      </c>
      <c r="G2206" t="s">
        <v>3756</v>
      </c>
      <c r="K2206" s="201" t="s">
        <v>771</v>
      </c>
      <c r="L2206" t="s">
        <v>3453</v>
      </c>
    </row>
    <row r="2207" spans="1:12" s="39" customFormat="1" ht="15.75">
      <c r="A2207" s="471"/>
      <c r="F2207" s="201" t="s">
        <v>772</v>
      </c>
      <c r="G2207" t="s">
        <v>3802</v>
      </c>
      <c r="K2207" s="201" t="s">
        <v>770</v>
      </c>
      <c r="L2207" t="s">
        <v>3499</v>
      </c>
    </row>
    <row r="2208" spans="1:12" s="39" customFormat="1" ht="15.75">
      <c r="A2208" s="471"/>
      <c r="F2208" s="471"/>
      <c r="K2208" s="201" t="s">
        <v>770</v>
      </c>
      <c r="L2208" t="s">
        <v>3501</v>
      </c>
    </row>
    <row r="2209" spans="1:12" s="39" customFormat="1" ht="15.75">
      <c r="A2209" s="471"/>
      <c r="F2209" s="471"/>
      <c r="K2209" s="201" t="s">
        <v>770</v>
      </c>
      <c r="L2209" t="s">
        <v>3564</v>
      </c>
    </row>
    <row r="2210" spans="1:12" s="39" customFormat="1" ht="15.75">
      <c r="A2210" s="471"/>
      <c r="F2210" s="471"/>
      <c r="K2210" s="201" t="s">
        <v>772</v>
      </c>
      <c r="L2210" t="s">
        <v>3594</v>
      </c>
    </row>
    <row r="2211" spans="1:12" s="39" customFormat="1" ht="15.75">
      <c r="A2211" s="471"/>
      <c r="F2211" s="471"/>
      <c r="K2211" s="201" t="s">
        <v>771</v>
      </c>
      <c r="L2211" t="s">
        <v>3604</v>
      </c>
    </row>
    <row r="2212" spans="1:12" s="39" customFormat="1" ht="15.75">
      <c r="A2212" s="471"/>
      <c r="F2212" s="471"/>
      <c r="K2212" s="201" t="s">
        <v>772</v>
      </c>
      <c r="L2212" t="s">
        <v>3623</v>
      </c>
    </row>
    <row r="2213" spans="1:12" s="39" customFormat="1" ht="15.75">
      <c r="A2213" s="471"/>
      <c r="F2213" s="471"/>
      <c r="K2213" s="201" t="s">
        <v>770</v>
      </c>
      <c r="L2213" t="s">
        <v>3716</v>
      </c>
    </row>
    <row r="2214" spans="1:12" s="39" customFormat="1" ht="15.75">
      <c r="A2214" s="471"/>
      <c r="F2214" s="471"/>
      <c r="K2214" s="201" t="s">
        <v>770</v>
      </c>
      <c r="L2214" t="s">
        <v>3757</v>
      </c>
    </row>
    <row r="2215" spans="1:12" s="39" customFormat="1" ht="15.75">
      <c r="A2215" s="471"/>
      <c r="F2215" s="471"/>
      <c r="K2215" s="201" t="s">
        <v>770</v>
      </c>
      <c r="L2215" t="s">
        <v>3800</v>
      </c>
    </row>
    <row r="2216" spans="1:12" s="39" customFormat="1" ht="15.75">
      <c r="A2216" s="471"/>
      <c r="F2216" s="471"/>
      <c r="K2216" s="201" t="s">
        <v>771</v>
      </c>
      <c r="L2216" t="s">
        <v>3876</v>
      </c>
    </row>
    <row r="2217" spans="1:12" s="39" customFormat="1" ht="15.75">
      <c r="A2217" s="471"/>
      <c r="F2217" s="471"/>
      <c r="K2217" s="201" t="s">
        <v>770</v>
      </c>
      <c r="L2217" t="s">
        <v>3884</v>
      </c>
    </row>
    <row r="2218" spans="1:12" s="39" customFormat="1" ht="15.75">
      <c r="A2218" s="471"/>
      <c r="F2218" s="471"/>
      <c r="K2218" s="201" t="s">
        <v>772</v>
      </c>
      <c r="L2218" t="s">
        <v>3890</v>
      </c>
    </row>
    <row r="2219" spans="1:12" s="39" customFormat="1" ht="15.75">
      <c r="A2219" s="471"/>
      <c r="F2219" s="471"/>
      <c r="K2219" s="471"/>
    </row>
    <row r="2220" spans="1:12" s="39" customFormat="1" ht="15.75">
      <c r="A2220" s="471"/>
      <c r="F2220" s="471"/>
      <c r="K2220" s="471"/>
    </row>
    <row r="2221" spans="1:12" s="39" customFormat="1" ht="15.75">
      <c r="A2221" s="121"/>
    </row>
    <row r="2222" spans="1:12" s="39" customFormat="1" ht="15.75">
      <c r="A2222" s="121"/>
    </row>
    <row r="2223" spans="1:12" s="39" customFormat="1" ht="15.75">
      <c r="A2223" s="121"/>
    </row>
    <row r="2224" spans="1:12" s="39" customFormat="1" ht="15.75">
      <c r="A2224" s="121"/>
    </row>
    <row r="2225" spans="1:12" s="39" customFormat="1" ht="15.75">
      <c r="A2225" s="121"/>
    </row>
    <row r="2226" spans="1:12" s="39" customFormat="1" ht="15.75">
      <c r="A2226" s="121"/>
    </row>
    <row r="2227" spans="1:12" s="39" customFormat="1" ht="15.75">
      <c r="A2227" s="121"/>
    </row>
    <row r="2228" spans="1:12" s="39" customFormat="1" ht="15.75">
      <c r="A2228" s="121"/>
    </row>
    <row r="2229" spans="1:12" s="39" customFormat="1" ht="15.75">
      <c r="A2229" s="121"/>
    </row>
    <row r="2230" spans="1:12" s="39" customFormat="1" ht="15.75">
      <c r="A2230" s="121"/>
    </row>
    <row r="2231" spans="1:12" s="39" customFormat="1" ht="15.75">
      <c r="A2231" s="121"/>
    </row>
    <row r="2232" spans="1:12" s="39" customFormat="1" ht="15">
      <c r="A2232" s="40"/>
    </row>
    <row r="2233" spans="1:12" ht="23.25">
      <c r="A2233" s="120" t="s">
        <v>736</v>
      </c>
    </row>
    <row r="2234" spans="1:12" ht="15.75">
      <c r="A2234" s="471" t="s">
        <v>3243</v>
      </c>
      <c r="B2234" s="39"/>
      <c r="C2234" s="39"/>
      <c r="D2234" s="39"/>
      <c r="E2234" s="39"/>
      <c r="F2234" s="471" t="s">
        <v>3244</v>
      </c>
      <c r="G2234" s="39"/>
      <c r="H2234" s="39"/>
      <c r="I2234" s="39"/>
      <c r="J2234" s="39"/>
      <c r="K2234" s="471" t="s">
        <v>3246</v>
      </c>
      <c r="L2234" s="39"/>
    </row>
    <row r="2235" spans="1:12" ht="15.75">
      <c r="A2235" s="201" t="s">
        <v>772</v>
      </c>
      <c r="B2235" t="s">
        <v>2464</v>
      </c>
      <c r="F2235" s="201" t="s">
        <v>771</v>
      </c>
      <c r="G2235" t="s">
        <v>3533</v>
      </c>
      <c r="K2235" s="201" t="s">
        <v>771</v>
      </c>
      <c r="L2235" t="s">
        <v>3280</v>
      </c>
    </row>
    <row r="2236" spans="1:12" ht="15.75">
      <c r="A2236" s="201" t="s">
        <v>771</v>
      </c>
      <c r="B2236" t="s">
        <v>3309</v>
      </c>
      <c r="F2236" s="201" t="s">
        <v>770</v>
      </c>
      <c r="G2236" t="s">
        <v>3605</v>
      </c>
      <c r="K2236" s="201" t="s">
        <v>770</v>
      </c>
      <c r="L2236" t="s">
        <v>3299</v>
      </c>
    </row>
    <row r="2237" spans="1:12" ht="15.75">
      <c r="A2237" s="201" t="s">
        <v>772</v>
      </c>
      <c r="B2237" t="s">
        <v>3805</v>
      </c>
      <c r="F2237" s="201" t="s">
        <v>771</v>
      </c>
      <c r="G2237" t="s">
        <v>3665</v>
      </c>
      <c r="K2237" s="201" t="s">
        <v>771</v>
      </c>
      <c r="L2237" t="s">
        <v>3387</v>
      </c>
    </row>
    <row r="2238" spans="1:12" ht="15.75">
      <c r="A2238" s="201"/>
      <c r="F2238" s="201" t="s">
        <v>772</v>
      </c>
      <c r="G2238" t="s">
        <v>3906</v>
      </c>
      <c r="K2238" s="201" t="s">
        <v>772</v>
      </c>
      <c r="L2238" t="s">
        <v>3389</v>
      </c>
    </row>
    <row r="2239" spans="1:12" ht="15.75">
      <c r="A2239" s="201"/>
      <c r="F2239" s="201" t="s">
        <v>770</v>
      </c>
      <c r="G2239" t="s">
        <v>3907</v>
      </c>
      <c r="K2239" s="201" t="s">
        <v>771</v>
      </c>
      <c r="L2239" t="s">
        <v>3517</v>
      </c>
    </row>
    <row r="2240" spans="1:12" ht="15.75">
      <c r="A2240" s="201"/>
      <c r="K2240" s="201" t="s">
        <v>772</v>
      </c>
      <c r="L2240" t="s">
        <v>3519</v>
      </c>
    </row>
    <row r="2241" spans="1:12" ht="15.75">
      <c r="A2241" s="201"/>
      <c r="K2241" s="201" t="s">
        <v>770</v>
      </c>
      <c r="L2241" t="s">
        <v>3526</v>
      </c>
    </row>
    <row r="2242" spans="1:12" ht="15.75">
      <c r="A2242" s="201"/>
      <c r="K2242" s="201" t="s">
        <v>772</v>
      </c>
      <c r="L2242" t="s">
        <v>3528</v>
      </c>
    </row>
    <row r="2243" spans="1:12" ht="15.75">
      <c r="A2243" s="201"/>
      <c r="K2243" s="201" t="s">
        <v>771</v>
      </c>
      <c r="L2243" t="s">
        <v>3530</v>
      </c>
    </row>
    <row r="2244" spans="1:12" ht="15.75">
      <c r="A2244" s="201"/>
      <c r="K2244" s="201" t="s">
        <v>770</v>
      </c>
      <c r="L2244" t="s">
        <v>3532</v>
      </c>
    </row>
    <row r="2245" spans="1:12" ht="15.75">
      <c r="A2245" s="201"/>
      <c r="K2245" s="201" t="s">
        <v>770</v>
      </c>
      <c r="L2245" t="s">
        <v>3563</v>
      </c>
    </row>
    <row r="2246" spans="1:12" ht="15.75">
      <c r="A2246" s="201"/>
      <c r="K2246" s="201" t="s">
        <v>771</v>
      </c>
      <c r="L2246" t="s">
        <v>3592</v>
      </c>
    </row>
    <row r="2247" spans="1:12" ht="15.75">
      <c r="A2247" s="201"/>
      <c r="K2247" s="201" t="s">
        <v>770</v>
      </c>
      <c r="L2247" t="s">
        <v>3601</v>
      </c>
    </row>
    <row r="2248" spans="1:12" ht="15.75">
      <c r="A2248" s="201"/>
      <c r="K2248" s="201" t="s">
        <v>770</v>
      </c>
      <c r="L2248" t="s">
        <v>3645</v>
      </c>
    </row>
    <row r="2249" spans="1:12" ht="15.75">
      <c r="A2249" s="201"/>
      <c r="K2249" s="201" t="s">
        <v>771</v>
      </c>
      <c r="L2249" t="s">
        <v>3663</v>
      </c>
    </row>
    <row r="2250" spans="1:12" ht="15.75">
      <c r="A2250" s="201"/>
      <c r="K2250" s="201" t="s">
        <v>771</v>
      </c>
      <c r="L2250" t="s">
        <v>3878</v>
      </c>
    </row>
    <row r="2251" spans="1:12" ht="15.75">
      <c r="A2251" s="201"/>
    </row>
    <row r="2252" spans="1:12" ht="15.75">
      <c r="A2252" s="201"/>
    </row>
    <row r="2253" spans="1:12" ht="15.75">
      <c r="A2253" s="201"/>
    </row>
    <row r="2254" spans="1:12" ht="15.75">
      <c r="A2254" s="201"/>
    </row>
    <row r="2255" spans="1:12" ht="15.75">
      <c r="A2255" s="201"/>
    </row>
    <row r="2256" spans="1:12" ht="15.75">
      <c r="A2256" s="201"/>
    </row>
    <row r="2257" spans="1:12" ht="15.75">
      <c r="A2257" s="201"/>
    </row>
    <row r="2258" spans="1:12" ht="15.75">
      <c r="A2258" s="121"/>
      <c r="B2258" s="39"/>
    </row>
    <row r="2259" spans="1:12" ht="15.75">
      <c r="A2259" s="121"/>
      <c r="B2259" s="39"/>
    </row>
    <row r="2260" spans="1:12" ht="15.75">
      <c r="A2260" s="121"/>
      <c r="B2260" s="39"/>
    </row>
    <row r="2261" spans="1:12" ht="15.75">
      <c r="A2261" s="121"/>
      <c r="B2261" s="39"/>
    </row>
    <row r="2262" spans="1:12" ht="15.75">
      <c r="A2262" s="121"/>
      <c r="B2262" s="39"/>
    </row>
    <row r="2263" spans="1:12" ht="15.75">
      <c r="A2263" s="121"/>
      <c r="B2263" s="39"/>
    </row>
    <row r="2264" spans="1:12" ht="23.25">
      <c r="A2264" s="120" t="s">
        <v>1924</v>
      </c>
      <c r="B2264" s="39"/>
    </row>
    <row r="2265" spans="1:12" ht="15.75">
      <c r="A2265" s="471" t="s">
        <v>3243</v>
      </c>
      <c r="B2265" s="39"/>
      <c r="C2265" s="39"/>
      <c r="D2265" s="39"/>
      <c r="E2265" s="39"/>
      <c r="F2265" s="471" t="s">
        <v>3244</v>
      </c>
      <c r="G2265" s="39"/>
      <c r="H2265" s="39"/>
      <c r="I2265" s="39"/>
      <c r="J2265" s="39"/>
      <c r="K2265" s="471" t="s">
        <v>3246</v>
      </c>
      <c r="L2265" s="39"/>
    </row>
    <row r="2266" spans="1:12" ht="15.75">
      <c r="A2266" s="201" t="s">
        <v>772</v>
      </c>
      <c r="B2266" t="s">
        <v>2465</v>
      </c>
      <c r="F2266" s="201" t="s">
        <v>771</v>
      </c>
      <c r="G2266" t="s">
        <v>3695</v>
      </c>
      <c r="K2266" s="201" t="s">
        <v>771</v>
      </c>
      <c r="L2266" t="s">
        <v>3249</v>
      </c>
    </row>
    <row r="2267" spans="1:12" ht="15.75">
      <c r="A2267" s="201" t="s">
        <v>771</v>
      </c>
      <c r="B2267" t="s">
        <v>3726</v>
      </c>
      <c r="F2267" s="201" t="s">
        <v>771</v>
      </c>
      <c r="G2267" t="s">
        <v>3787</v>
      </c>
      <c r="K2267" s="201" t="s">
        <v>772</v>
      </c>
      <c r="L2267" t="s">
        <v>3294</v>
      </c>
    </row>
    <row r="2268" spans="1:12" ht="15.75">
      <c r="A2268" s="201" t="s">
        <v>770</v>
      </c>
      <c r="B2268" t="s">
        <v>3738</v>
      </c>
      <c r="K2268" s="201" t="s">
        <v>770</v>
      </c>
      <c r="L2268" t="s">
        <v>3303</v>
      </c>
    </row>
    <row r="2269" spans="1:12" ht="15.75">
      <c r="A2269" s="201" t="s">
        <v>772</v>
      </c>
      <c r="B2269" t="s">
        <v>3766</v>
      </c>
      <c r="K2269" s="201" t="s">
        <v>771</v>
      </c>
      <c r="L2269" t="s">
        <v>3417</v>
      </c>
    </row>
    <row r="2270" spans="1:12" ht="15.75">
      <c r="A2270" s="201"/>
      <c r="K2270" s="201" t="s">
        <v>771</v>
      </c>
      <c r="L2270" t="s">
        <v>3629</v>
      </c>
    </row>
    <row r="2271" spans="1:12" ht="15.75">
      <c r="A2271" s="201"/>
      <c r="K2271" s="201" t="s">
        <v>770</v>
      </c>
      <c r="L2271" t="s">
        <v>3693</v>
      </c>
    </row>
    <row r="2272" spans="1:12" ht="15.75">
      <c r="A2272" s="201"/>
      <c r="K2272" s="201" t="s">
        <v>771</v>
      </c>
      <c r="L2272" t="s">
        <v>3705</v>
      </c>
    </row>
    <row r="2273" spans="1:12" ht="15.75">
      <c r="A2273" s="201"/>
      <c r="K2273" s="201" t="s">
        <v>770</v>
      </c>
      <c r="L2273" t="s">
        <v>3733</v>
      </c>
    </row>
    <row r="2274" spans="1:12" ht="15.75">
      <c r="A2274" s="201"/>
      <c r="K2274" s="201" t="s">
        <v>771</v>
      </c>
      <c r="L2274" t="s">
        <v>3783</v>
      </c>
    </row>
    <row r="2275" spans="1:12" ht="15.75">
      <c r="A2275" s="201"/>
      <c r="K2275" s="201" t="s">
        <v>770</v>
      </c>
      <c r="L2275" t="s">
        <v>3785</v>
      </c>
    </row>
    <row r="2276" spans="1:12" ht="15.75">
      <c r="A2276" s="201"/>
    </row>
    <row r="2277" spans="1:12" ht="15.75">
      <c r="A2277" s="201"/>
      <c r="K2277" s="201"/>
    </row>
    <row r="2278" spans="1:12" ht="15.75">
      <c r="A2278" s="201"/>
      <c r="K2278" s="201"/>
    </row>
    <row r="2279" spans="1:12" ht="15.75">
      <c r="A2279" s="201"/>
      <c r="K2279" s="201"/>
    </row>
    <row r="2280" spans="1:12" ht="15.75">
      <c r="A2280" s="201"/>
      <c r="K2280" s="201"/>
    </row>
    <row r="2281" spans="1:12" ht="15.75">
      <c r="A2281" s="121"/>
      <c r="B2281" s="39"/>
      <c r="C2281" s="39"/>
      <c r="D2281" s="39"/>
      <c r="E2281" s="39"/>
      <c r="F2281" s="39"/>
      <c r="I2281" s="121"/>
      <c r="J2281" s="39"/>
    </row>
    <row r="2282" spans="1:12" ht="15.75">
      <c r="A2282" s="121"/>
      <c r="B2282" s="39"/>
      <c r="D2282" s="39"/>
      <c r="E2282" s="39"/>
      <c r="F2282" s="39"/>
      <c r="I2282" s="121"/>
      <c r="J2282" s="39"/>
    </row>
    <row r="2283" spans="1:12" ht="15.75">
      <c r="A2283" s="121"/>
      <c r="B2283" s="39"/>
      <c r="C2283" s="39"/>
      <c r="D2283" s="39"/>
      <c r="E2283" s="39"/>
      <c r="F2283" s="39"/>
      <c r="I2283" s="121"/>
      <c r="J2283" s="39"/>
    </row>
    <row r="2284" spans="1:12" ht="15.75">
      <c r="A2284" s="121"/>
      <c r="B2284" s="39"/>
      <c r="C2284" s="39"/>
      <c r="D2284" s="39"/>
      <c r="E2284" s="39"/>
      <c r="F2284" s="39"/>
      <c r="I2284" s="121"/>
      <c r="J2284" s="39"/>
    </row>
    <row r="2285" spans="1:12" ht="15.75">
      <c r="A2285" s="121"/>
      <c r="B2285" s="39"/>
      <c r="C2285" s="39"/>
      <c r="D2285" s="39"/>
      <c r="E2285" s="39"/>
      <c r="F2285" s="39"/>
      <c r="I2285" s="121"/>
      <c r="J2285" s="39"/>
    </row>
    <row r="2286" spans="1:12" ht="15.75">
      <c r="A2286" s="121"/>
      <c r="B2286" s="39"/>
      <c r="C2286" s="39"/>
      <c r="D2286" s="39"/>
      <c r="E2286" s="39"/>
      <c r="F2286" s="39"/>
      <c r="I2286" s="121"/>
      <c r="J2286" s="39"/>
    </row>
    <row r="2287" spans="1:12" ht="15.75">
      <c r="A2287" s="121"/>
      <c r="B2287" s="39"/>
      <c r="C2287" s="39"/>
      <c r="D2287" s="39"/>
      <c r="E2287" s="39"/>
      <c r="F2287" s="39"/>
      <c r="I2287" s="121"/>
      <c r="J2287" s="39"/>
    </row>
    <row r="2288" spans="1:12" ht="15.75">
      <c r="A2288" s="121"/>
      <c r="B2288" s="39"/>
      <c r="C2288" s="39"/>
      <c r="D2288" s="39"/>
      <c r="E2288" s="39"/>
      <c r="F2288" s="39"/>
      <c r="I2288" s="121"/>
      <c r="J2288" s="39"/>
    </row>
    <row r="2289" spans="1:12" ht="15.75">
      <c r="A2289" s="121"/>
      <c r="B2289" s="39"/>
      <c r="C2289" s="39"/>
      <c r="D2289" s="39"/>
      <c r="E2289" s="39"/>
      <c r="F2289" s="39"/>
      <c r="I2289" s="121"/>
      <c r="J2289" s="39"/>
    </row>
    <row r="2290" spans="1:12" ht="15.75">
      <c r="A2290" s="121"/>
      <c r="B2290" s="39"/>
      <c r="C2290" s="39"/>
      <c r="D2290" s="39"/>
      <c r="E2290" s="39"/>
      <c r="F2290" s="39"/>
      <c r="I2290" s="121"/>
      <c r="J2290" s="39"/>
    </row>
    <row r="2291" spans="1:12" ht="15.75">
      <c r="A2291" s="121"/>
      <c r="B2291" s="39"/>
      <c r="C2291" s="39"/>
      <c r="D2291" s="39"/>
      <c r="E2291" s="39"/>
      <c r="F2291" s="39"/>
      <c r="I2291" s="121"/>
      <c r="J2291" s="39"/>
    </row>
    <row r="2292" spans="1:12" ht="15.75">
      <c r="A2292" s="121"/>
      <c r="B2292" s="39"/>
      <c r="C2292" s="39"/>
      <c r="D2292" s="39"/>
      <c r="E2292" s="39"/>
      <c r="F2292" s="39"/>
      <c r="I2292" s="121"/>
      <c r="J2292" s="39"/>
    </row>
    <row r="2293" spans="1:12" ht="15.75">
      <c r="A2293" s="121"/>
      <c r="B2293" s="39"/>
      <c r="C2293" s="39"/>
      <c r="D2293" s="39"/>
      <c r="E2293" s="39"/>
      <c r="F2293" s="39"/>
      <c r="I2293" s="121"/>
      <c r="J2293" s="39"/>
    </row>
    <row r="2294" spans="1:12" ht="15.75">
      <c r="A2294" s="121"/>
      <c r="B2294" s="39"/>
      <c r="C2294" s="39"/>
      <c r="D2294" s="39"/>
      <c r="E2294" s="39"/>
      <c r="F2294" s="39"/>
      <c r="I2294" s="121"/>
      <c r="J2294" s="39"/>
    </row>
    <row r="2295" spans="1:12" ht="23.25">
      <c r="A2295" s="120" t="s">
        <v>706</v>
      </c>
    </row>
    <row r="2296" spans="1:12" ht="15.75">
      <c r="A2296" s="471" t="s">
        <v>3243</v>
      </c>
      <c r="B2296" s="39"/>
      <c r="C2296" s="39"/>
      <c r="D2296" s="39"/>
      <c r="E2296" s="39"/>
      <c r="F2296" s="471" t="s">
        <v>3244</v>
      </c>
      <c r="G2296" s="39"/>
      <c r="H2296" s="39"/>
      <c r="I2296" s="39"/>
      <c r="J2296" s="39"/>
      <c r="K2296" s="471" t="s">
        <v>3246</v>
      </c>
      <c r="L2296" s="39"/>
    </row>
    <row r="2297" spans="1:12" ht="15.75">
      <c r="A2297" s="201" t="s">
        <v>770</v>
      </c>
      <c r="B2297" t="s">
        <v>3255</v>
      </c>
      <c r="K2297" s="201" t="s">
        <v>770</v>
      </c>
      <c r="L2297" t="s">
        <v>3297</v>
      </c>
    </row>
    <row r="2298" spans="1:12" ht="15.75">
      <c r="A2298" s="201" t="s">
        <v>770</v>
      </c>
      <c r="B2298" t="s">
        <v>2464</v>
      </c>
      <c r="K2298" s="201" t="s">
        <v>771</v>
      </c>
      <c r="L2298" t="s">
        <v>3298</v>
      </c>
    </row>
    <row r="2299" spans="1:12" ht="15.75">
      <c r="A2299" s="201" t="s">
        <v>772</v>
      </c>
      <c r="B2299" t="s">
        <v>3737</v>
      </c>
      <c r="K2299" s="201" t="s">
        <v>771</v>
      </c>
      <c r="L2299" t="s">
        <v>3311</v>
      </c>
    </row>
    <row r="2300" spans="1:12" ht="15.75">
      <c r="A2300" s="201"/>
      <c r="K2300" s="201" t="s">
        <v>771</v>
      </c>
      <c r="L2300" t="s">
        <v>3312</v>
      </c>
    </row>
    <row r="2301" spans="1:12" ht="15.75">
      <c r="A2301" s="201"/>
      <c r="K2301" s="201" t="s">
        <v>772</v>
      </c>
      <c r="L2301" t="s">
        <v>3319</v>
      </c>
    </row>
    <row r="2302" spans="1:12" ht="15.75">
      <c r="A2302" s="201"/>
      <c r="K2302" s="201" t="s">
        <v>772</v>
      </c>
      <c r="L2302" t="s">
        <v>3320</v>
      </c>
    </row>
    <row r="2303" spans="1:12" ht="15.75">
      <c r="A2303" s="201"/>
      <c r="K2303" s="201" t="s">
        <v>771</v>
      </c>
      <c r="L2303" t="s">
        <v>3376</v>
      </c>
    </row>
    <row r="2304" spans="1:12" ht="15.75">
      <c r="A2304" s="201"/>
      <c r="K2304" s="201" t="s">
        <v>771</v>
      </c>
      <c r="L2304" t="s">
        <v>3385</v>
      </c>
    </row>
    <row r="2305" spans="1:12" ht="15.75">
      <c r="A2305" s="201"/>
      <c r="K2305" s="201" t="s">
        <v>772</v>
      </c>
      <c r="L2305" t="s">
        <v>3388</v>
      </c>
    </row>
    <row r="2306" spans="1:12" ht="15.75">
      <c r="A2306" s="201"/>
      <c r="K2306" s="201" t="s">
        <v>772</v>
      </c>
      <c r="L2306" t="s">
        <v>3422</v>
      </c>
    </row>
    <row r="2307" spans="1:12" ht="15.75">
      <c r="A2307" s="201"/>
      <c r="K2307" s="201" t="s">
        <v>771</v>
      </c>
      <c r="L2307" t="s">
        <v>3435</v>
      </c>
    </row>
    <row r="2308" spans="1:12" ht="15.75">
      <c r="A2308" s="201"/>
      <c r="K2308" s="201" t="s">
        <v>771</v>
      </c>
      <c r="L2308" t="s">
        <v>3443</v>
      </c>
    </row>
    <row r="2309" spans="1:12" ht="15.75">
      <c r="A2309" s="201"/>
      <c r="K2309" s="201" t="s">
        <v>771</v>
      </c>
      <c r="L2309" t="s">
        <v>3654</v>
      </c>
    </row>
    <row r="2310" spans="1:12" ht="15.75">
      <c r="A2310" s="201"/>
      <c r="K2310" s="201" t="s">
        <v>772</v>
      </c>
      <c r="L2310" t="s">
        <v>3676</v>
      </c>
    </row>
    <row r="2311" spans="1:12" ht="15.75">
      <c r="A2311" s="201"/>
      <c r="K2311" s="201" t="s">
        <v>771</v>
      </c>
      <c r="L2311" t="s">
        <v>3875</v>
      </c>
    </row>
    <row r="2312" spans="1:12" ht="15.75">
      <c r="A2312" s="201"/>
      <c r="K2312" s="201" t="s">
        <v>772</v>
      </c>
      <c r="L2312" t="s">
        <v>3886</v>
      </c>
    </row>
    <row r="2313" spans="1:12" ht="15.75">
      <c r="A2313" s="201"/>
    </row>
    <row r="2314" spans="1:12" ht="15.75">
      <c r="A2314" s="201"/>
    </row>
    <row r="2315" spans="1:12" ht="15.75">
      <c r="A2315" s="201"/>
    </row>
    <row r="2316" spans="1:12" ht="15.75">
      <c r="A2316" s="201"/>
    </row>
    <row r="2317" spans="1:12" ht="15.75">
      <c r="A2317" s="201"/>
    </row>
    <row r="2318" spans="1:12" ht="15.75">
      <c r="A2318" s="201"/>
    </row>
    <row r="2319" spans="1:12" ht="15.75">
      <c r="A2319" s="201"/>
    </row>
    <row r="2320" spans="1:12" ht="15.75">
      <c r="A2320" s="201"/>
    </row>
    <row r="2321" spans="1:12" ht="15.75">
      <c r="A2321" s="201"/>
    </row>
    <row r="2322" spans="1:12" ht="15.75">
      <c r="A2322" s="201"/>
    </row>
    <row r="2323" spans="1:12" ht="15.75">
      <c r="A2323" s="121"/>
      <c r="B2323" s="39"/>
    </row>
    <row r="2324" spans="1:12" ht="15.75">
      <c r="A2324" s="121"/>
      <c r="B2324" s="39"/>
    </row>
    <row r="2325" spans="1:12" ht="15.75">
      <c r="A2325" s="121"/>
    </row>
    <row r="2326" spans="1:12" ht="23.25">
      <c r="A2326" s="120" t="s">
        <v>705</v>
      </c>
    </row>
    <row r="2327" spans="1:12" ht="15.75">
      <c r="A2327" s="471" t="s">
        <v>3243</v>
      </c>
      <c r="B2327" s="39"/>
      <c r="C2327" s="39"/>
      <c r="D2327" s="39"/>
      <c r="E2327" s="39"/>
      <c r="F2327" s="471" t="s">
        <v>3244</v>
      </c>
      <c r="G2327" s="39"/>
      <c r="H2327" s="39"/>
      <c r="I2327" s="39"/>
      <c r="J2327" s="39"/>
      <c r="K2327" s="471" t="s">
        <v>3246</v>
      </c>
      <c r="L2327" s="39"/>
    </row>
    <row r="2328" spans="1:12" ht="15.75">
      <c r="A2328" s="201" t="s">
        <v>772</v>
      </c>
      <c r="B2328" t="s">
        <v>3535</v>
      </c>
      <c r="C2328" s="39"/>
      <c r="D2328" s="39"/>
      <c r="E2328" s="39"/>
      <c r="F2328" s="201" t="s">
        <v>772</v>
      </c>
      <c r="G2328" t="s">
        <v>3271</v>
      </c>
      <c r="H2328" s="39"/>
      <c r="I2328" s="39"/>
      <c r="J2328" s="39"/>
      <c r="K2328" s="201" t="s">
        <v>770</v>
      </c>
      <c r="L2328" t="s">
        <v>3267</v>
      </c>
    </row>
    <row r="2329" spans="1:12" ht="15.75">
      <c r="A2329" s="471"/>
      <c r="B2329" s="39"/>
      <c r="C2329" s="39"/>
      <c r="D2329" s="39"/>
      <c r="E2329" s="39"/>
      <c r="F2329" s="201" t="s">
        <v>772</v>
      </c>
      <c r="G2329" t="s">
        <v>3573</v>
      </c>
      <c r="H2329" s="39"/>
      <c r="I2329" s="39"/>
      <c r="J2329" s="39"/>
      <c r="K2329" s="201" t="s">
        <v>771</v>
      </c>
      <c r="L2329" t="s">
        <v>3269</v>
      </c>
    </row>
    <row r="2330" spans="1:12" ht="15.75">
      <c r="A2330" s="471"/>
      <c r="B2330" s="39"/>
      <c r="C2330" s="39"/>
      <c r="D2330" s="39"/>
      <c r="E2330" s="39"/>
      <c r="F2330" s="471"/>
      <c r="G2330" s="39"/>
      <c r="H2330" s="39"/>
      <c r="I2330" s="39"/>
      <c r="J2330" s="39"/>
      <c r="K2330" s="201" t="s">
        <v>771</v>
      </c>
      <c r="L2330" t="s">
        <v>3347</v>
      </c>
    </row>
    <row r="2331" spans="1:12" ht="15.75">
      <c r="A2331" s="471"/>
      <c r="B2331" s="39"/>
      <c r="C2331" s="39"/>
      <c r="D2331" s="39"/>
      <c r="E2331" s="39"/>
      <c r="F2331" s="471"/>
      <c r="G2331" s="39"/>
      <c r="H2331" s="39"/>
      <c r="I2331" s="39"/>
      <c r="J2331" s="39"/>
      <c r="K2331" s="201" t="s">
        <v>771</v>
      </c>
      <c r="L2331" t="s">
        <v>3571</v>
      </c>
    </row>
    <row r="2332" spans="1:12" ht="15.75">
      <c r="A2332" s="471"/>
      <c r="B2332" s="39"/>
      <c r="C2332" s="39"/>
      <c r="D2332" s="39"/>
      <c r="E2332" s="39"/>
      <c r="F2332" s="471"/>
      <c r="G2332" s="39"/>
      <c r="H2332" s="39"/>
      <c r="I2332" s="39"/>
      <c r="J2332" s="39"/>
      <c r="K2332" s="201" t="s">
        <v>772</v>
      </c>
      <c r="L2332" t="s">
        <v>3594</v>
      </c>
    </row>
    <row r="2333" spans="1:12" ht="15.75">
      <c r="A2333" s="471"/>
      <c r="B2333" s="39"/>
      <c r="C2333" s="39"/>
      <c r="D2333" s="39"/>
      <c r="E2333" s="39"/>
      <c r="F2333" s="471"/>
      <c r="G2333" s="39"/>
      <c r="H2333" s="39"/>
      <c r="I2333" s="39"/>
      <c r="J2333" s="39"/>
      <c r="K2333" s="201" t="s">
        <v>772</v>
      </c>
      <c r="L2333" t="s">
        <v>3644</v>
      </c>
    </row>
    <row r="2334" spans="1:12" ht="15.75">
      <c r="A2334" s="471"/>
      <c r="B2334" s="39"/>
      <c r="C2334" s="39"/>
      <c r="D2334" s="39"/>
      <c r="E2334" s="39"/>
      <c r="F2334" s="471"/>
      <c r="G2334" s="39"/>
      <c r="H2334" s="39"/>
      <c r="I2334" s="39"/>
      <c r="J2334" s="39"/>
      <c r="K2334" s="201" t="s">
        <v>770</v>
      </c>
      <c r="L2334" t="s">
        <v>3694</v>
      </c>
    </row>
    <row r="2335" spans="1:12" ht="15.75">
      <c r="A2335" s="471"/>
      <c r="B2335" s="39"/>
      <c r="C2335" s="39"/>
      <c r="D2335" s="39"/>
      <c r="E2335" s="39"/>
      <c r="F2335" s="471"/>
      <c r="G2335" s="39"/>
      <c r="H2335" s="39"/>
      <c r="I2335" s="39"/>
      <c r="J2335" s="39"/>
      <c r="K2335" s="201" t="s">
        <v>772</v>
      </c>
      <c r="L2335" t="s">
        <v>3781</v>
      </c>
    </row>
    <row r="2336" spans="1:12" ht="15.75">
      <c r="A2336" s="471"/>
      <c r="B2336" s="39"/>
      <c r="C2336" s="39"/>
      <c r="D2336" s="39"/>
      <c r="E2336" s="39"/>
      <c r="F2336" s="471"/>
      <c r="G2336" s="39"/>
      <c r="H2336" s="39"/>
      <c r="I2336" s="39"/>
      <c r="J2336" s="39"/>
      <c r="K2336" s="201" t="s">
        <v>772</v>
      </c>
      <c r="L2336" t="s">
        <v>3782</v>
      </c>
    </row>
    <row r="2337" spans="1:12" ht="15.75">
      <c r="A2337" s="471"/>
      <c r="B2337" s="39"/>
      <c r="C2337" s="39"/>
      <c r="D2337" s="39"/>
      <c r="E2337" s="39"/>
      <c r="F2337" s="471"/>
      <c r="G2337" s="39"/>
      <c r="H2337" s="39"/>
      <c r="I2337" s="39"/>
      <c r="J2337" s="39"/>
      <c r="K2337" s="201" t="s">
        <v>772</v>
      </c>
      <c r="L2337" t="s">
        <v>3801</v>
      </c>
    </row>
    <row r="2338" spans="1:12" ht="15.75">
      <c r="A2338" s="471"/>
      <c r="B2338" s="39"/>
      <c r="C2338" s="39"/>
      <c r="D2338" s="39"/>
      <c r="E2338" s="39"/>
      <c r="F2338" s="471"/>
      <c r="G2338" s="39"/>
      <c r="H2338" s="39"/>
      <c r="I2338" s="39"/>
      <c r="J2338" s="39"/>
      <c r="K2338" s="471"/>
      <c r="L2338" s="39"/>
    </row>
    <row r="2339" spans="1:12" ht="15.75">
      <c r="A2339" s="471"/>
      <c r="B2339" s="39"/>
      <c r="C2339" s="39"/>
      <c r="D2339" s="39"/>
      <c r="E2339" s="39"/>
      <c r="F2339" s="471"/>
      <c r="G2339" s="39"/>
      <c r="H2339" s="39"/>
      <c r="I2339" s="39"/>
      <c r="J2339" s="39"/>
      <c r="K2339" s="471"/>
      <c r="L2339" s="39"/>
    </row>
    <row r="2340" spans="1:12" ht="15.75">
      <c r="A2340" s="471"/>
      <c r="B2340" s="39"/>
      <c r="C2340" s="39"/>
      <c r="D2340" s="39"/>
      <c r="E2340" s="39"/>
      <c r="F2340" s="471"/>
      <c r="G2340" s="39"/>
      <c r="H2340" s="39"/>
      <c r="I2340" s="39"/>
      <c r="J2340" s="39"/>
      <c r="K2340" s="471"/>
      <c r="L2340" s="39"/>
    </row>
    <row r="2341" spans="1:12" ht="15.75">
      <c r="A2341" s="471"/>
      <c r="B2341" s="39"/>
      <c r="C2341" s="39"/>
      <c r="D2341" s="39"/>
      <c r="E2341" s="39"/>
      <c r="F2341" s="471"/>
      <c r="G2341" s="39"/>
      <c r="H2341" s="39"/>
      <c r="I2341" s="39"/>
      <c r="J2341" s="39"/>
      <c r="K2341" s="471"/>
      <c r="L2341" s="39"/>
    </row>
    <row r="2342" spans="1:12" ht="15.75">
      <c r="A2342" s="471"/>
      <c r="B2342" s="39"/>
      <c r="C2342" s="39"/>
      <c r="D2342" s="39"/>
      <c r="E2342" s="39"/>
      <c r="F2342" s="471"/>
      <c r="G2342" s="39"/>
      <c r="H2342" s="39"/>
      <c r="I2342" s="39"/>
      <c r="J2342" s="39"/>
      <c r="K2342" s="471"/>
      <c r="L2342" s="39"/>
    </row>
    <row r="2343" spans="1:12" ht="15.75">
      <c r="A2343" s="471"/>
      <c r="B2343" s="39"/>
      <c r="C2343" s="39"/>
      <c r="D2343" s="39"/>
      <c r="E2343" s="39"/>
      <c r="F2343" s="471"/>
      <c r="G2343" s="39"/>
      <c r="H2343" s="39"/>
      <c r="I2343" s="39"/>
      <c r="J2343" s="39"/>
      <c r="K2343" s="471"/>
      <c r="L2343" s="39"/>
    </row>
    <row r="2344" spans="1:12" ht="15.75">
      <c r="A2344" s="471"/>
      <c r="B2344" s="39"/>
      <c r="C2344" s="39"/>
      <c r="D2344" s="39"/>
      <c r="E2344" s="39"/>
      <c r="F2344" s="471"/>
      <c r="G2344" s="39"/>
      <c r="H2344" s="39"/>
      <c r="I2344" s="39"/>
      <c r="J2344" s="39"/>
      <c r="K2344" s="471"/>
      <c r="L2344" s="39"/>
    </row>
    <row r="2345" spans="1:12" ht="15.75">
      <c r="A2345" s="471"/>
      <c r="B2345" s="39"/>
      <c r="C2345" s="39"/>
      <c r="D2345" s="39"/>
      <c r="E2345" s="39"/>
      <c r="F2345" s="471"/>
      <c r="G2345" s="39"/>
      <c r="H2345" s="39"/>
      <c r="I2345" s="39"/>
      <c r="J2345" s="39"/>
      <c r="K2345" s="471"/>
      <c r="L2345" s="39"/>
    </row>
    <row r="2346" spans="1:12" ht="15.75">
      <c r="A2346" s="471"/>
      <c r="B2346" s="39"/>
      <c r="C2346" s="39"/>
      <c r="D2346" s="39"/>
      <c r="E2346" s="39"/>
      <c r="F2346" s="471"/>
      <c r="G2346" s="39"/>
      <c r="H2346" s="39"/>
      <c r="I2346" s="39"/>
      <c r="J2346" s="39"/>
      <c r="K2346" s="471"/>
      <c r="L2346" s="39"/>
    </row>
    <row r="2347" spans="1:12" ht="15.75">
      <c r="A2347" s="471"/>
      <c r="B2347" s="39"/>
      <c r="C2347" s="39"/>
      <c r="D2347" s="39"/>
      <c r="E2347" s="39"/>
      <c r="F2347" s="471"/>
      <c r="G2347" s="39"/>
      <c r="H2347" s="39"/>
      <c r="I2347" s="39"/>
      <c r="J2347" s="39"/>
      <c r="K2347" s="471"/>
      <c r="L2347" s="39"/>
    </row>
    <row r="2348" spans="1:12" ht="15.75">
      <c r="A2348" s="471"/>
      <c r="B2348" s="39"/>
      <c r="C2348" s="39"/>
      <c r="D2348" s="39"/>
      <c r="E2348" s="39"/>
      <c r="F2348" s="471"/>
      <c r="G2348" s="39"/>
      <c r="H2348" s="39"/>
      <c r="I2348" s="39"/>
      <c r="J2348" s="39"/>
      <c r="K2348" s="471"/>
      <c r="L2348" s="39"/>
    </row>
    <row r="2349" spans="1:12" ht="15.75">
      <c r="A2349" s="471"/>
      <c r="B2349" s="39"/>
      <c r="C2349" s="39"/>
      <c r="D2349" s="39"/>
      <c r="E2349" s="39"/>
      <c r="F2349" s="471"/>
      <c r="G2349" s="39"/>
      <c r="H2349" s="39"/>
      <c r="I2349" s="39"/>
      <c r="J2349" s="39"/>
      <c r="K2349" s="471"/>
      <c r="L2349" s="39"/>
    </row>
    <row r="2350" spans="1:12" ht="15.75">
      <c r="A2350" s="471"/>
      <c r="B2350" s="39"/>
      <c r="C2350" s="39"/>
      <c r="D2350" s="39"/>
      <c r="E2350" s="39"/>
      <c r="F2350" s="471"/>
      <c r="G2350" s="39"/>
      <c r="H2350" s="39"/>
      <c r="I2350" s="39"/>
      <c r="J2350" s="39"/>
      <c r="K2350" s="471"/>
      <c r="L2350" s="39"/>
    </row>
    <row r="2351" spans="1:12" ht="15.75">
      <c r="A2351" s="471"/>
      <c r="B2351" s="39"/>
      <c r="C2351" s="39"/>
      <c r="D2351" s="39"/>
      <c r="E2351" s="39"/>
      <c r="F2351" s="471"/>
      <c r="G2351" s="39"/>
      <c r="H2351" s="39"/>
      <c r="I2351" s="39"/>
      <c r="J2351" s="39"/>
      <c r="K2351" s="471"/>
      <c r="L2351" s="39"/>
    </row>
    <row r="2352" spans="1:12" ht="15.75">
      <c r="A2352" s="471"/>
      <c r="B2352" s="39"/>
      <c r="C2352" s="39"/>
      <c r="D2352" s="39"/>
      <c r="E2352" s="39"/>
      <c r="F2352" s="471"/>
      <c r="G2352" s="39"/>
      <c r="H2352" s="39"/>
      <c r="I2352" s="39"/>
      <c r="J2352" s="39"/>
      <c r="K2352" s="471"/>
      <c r="L2352" s="39"/>
    </row>
    <row r="2353" spans="1:12" ht="15.75">
      <c r="A2353" s="121"/>
      <c r="B2353" s="39"/>
    </row>
    <row r="2354" spans="1:12" ht="15.75">
      <c r="A2354" s="121"/>
      <c r="B2354" s="39"/>
    </row>
    <row r="2355" spans="1:12" ht="15.75">
      <c r="A2355" s="121"/>
      <c r="B2355" s="39"/>
    </row>
    <row r="2356" spans="1:12" ht="15.75">
      <c r="A2356" s="121"/>
      <c r="B2356" s="39"/>
    </row>
    <row r="2357" spans="1:12" ht="23.25">
      <c r="A2357" s="120" t="s">
        <v>1926</v>
      </c>
      <c r="B2357" s="39"/>
    </row>
    <row r="2358" spans="1:12" ht="15.75">
      <c r="A2358" s="471" t="s">
        <v>3243</v>
      </c>
      <c r="B2358" s="39"/>
      <c r="C2358" s="39"/>
      <c r="D2358" s="39"/>
      <c r="E2358" s="39"/>
      <c r="F2358" s="471" t="s">
        <v>3244</v>
      </c>
      <c r="G2358" s="39"/>
      <c r="H2358" s="39"/>
      <c r="I2358" s="39"/>
      <c r="J2358" s="39"/>
      <c r="K2358" s="471" t="s">
        <v>3246</v>
      </c>
      <c r="L2358" s="39"/>
    </row>
    <row r="2359" spans="1:12" ht="15.75">
      <c r="A2359" s="201" t="s">
        <v>770</v>
      </c>
      <c r="B2359" t="s">
        <v>3397</v>
      </c>
      <c r="C2359" s="39"/>
      <c r="D2359" s="39"/>
      <c r="E2359" s="39"/>
      <c r="F2359" s="201" t="s">
        <v>771</v>
      </c>
      <c r="G2359" t="s">
        <v>3271</v>
      </c>
      <c r="H2359" s="39"/>
      <c r="I2359" s="39"/>
      <c r="J2359" s="39"/>
      <c r="K2359" s="201" t="s">
        <v>771</v>
      </c>
      <c r="L2359" t="s">
        <v>3268</v>
      </c>
    </row>
    <row r="2360" spans="1:12" ht="15.75">
      <c r="A2360" s="201" t="s">
        <v>770</v>
      </c>
      <c r="B2360" t="s">
        <v>3447</v>
      </c>
      <c r="C2360" s="39"/>
      <c r="D2360" s="39"/>
      <c r="E2360" s="39"/>
      <c r="F2360" s="201" t="s">
        <v>770</v>
      </c>
      <c r="G2360" t="s">
        <v>2471</v>
      </c>
      <c r="H2360" s="39"/>
      <c r="I2360" s="39"/>
      <c r="J2360" s="39"/>
      <c r="K2360" s="201" t="s">
        <v>771</v>
      </c>
      <c r="L2360" t="s">
        <v>3292</v>
      </c>
    </row>
    <row r="2361" spans="1:12" ht="15.75">
      <c r="A2361" s="201" t="s">
        <v>772</v>
      </c>
      <c r="B2361" t="s">
        <v>3534</v>
      </c>
      <c r="C2361" s="39"/>
      <c r="D2361" s="39"/>
      <c r="E2361" s="39"/>
      <c r="F2361" s="201" t="s">
        <v>772</v>
      </c>
      <c r="G2361" t="s">
        <v>3456</v>
      </c>
      <c r="H2361" s="39"/>
      <c r="I2361" s="39"/>
      <c r="J2361" s="39"/>
      <c r="K2361" s="201" t="s">
        <v>770</v>
      </c>
      <c r="L2361" t="s">
        <v>3301</v>
      </c>
    </row>
    <row r="2362" spans="1:12" ht="15.75">
      <c r="A2362" s="471"/>
      <c r="B2362" s="39"/>
      <c r="C2362" s="39"/>
      <c r="D2362" s="39"/>
      <c r="E2362" s="39"/>
      <c r="F2362" s="201" t="s">
        <v>770</v>
      </c>
      <c r="G2362" t="s">
        <v>3579</v>
      </c>
      <c r="H2362" s="39"/>
      <c r="I2362" s="39"/>
      <c r="K2362" s="201" t="s">
        <v>770</v>
      </c>
      <c r="L2362" t="s">
        <v>3302</v>
      </c>
    </row>
    <row r="2363" spans="1:12" ht="15.75">
      <c r="A2363" s="471"/>
      <c r="B2363" s="39"/>
      <c r="C2363" s="39"/>
      <c r="D2363" s="39"/>
      <c r="E2363" s="39"/>
      <c r="F2363" s="201" t="s">
        <v>772</v>
      </c>
      <c r="G2363" t="s">
        <v>3599</v>
      </c>
      <c r="H2363" s="39"/>
      <c r="I2363" s="39"/>
      <c r="J2363" s="39"/>
      <c r="K2363" s="201" t="s">
        <v>772</v>
      </c>
      <c r="L2363" t="s">
        <v>3454</v>
      </c>
    </row>
    <row r="2364" spans="1:12" ht="15.75">
      <c r="A2364" s="471"/>
      <c r="B2364" s="39"/>
      <c r="C2364" s="39"/>
      <c r="D2364" s="39"/>
      <c r="E2364" s="39"/>
      <c r="F2364" s="201" t="s">
        <v>772</v>
      </c>
      <c r="G2364" t="s">
        <v>3648</v>
      </c>
      <c r="H2364" s="39"/>
      <c r="I2364" s="39"/>
      <c r="J2364" s="39"/>
      <c r="K2364" s="201" t="s">
        <v>772</v>
      </c>
      <c r="L2364" t="s">
        <v>3460</v>
      </c>
    </row>
    <row r="2365" spans="1:12" ht="15.75">
      <c r="A2365" s="471"/>
      <c r="B2365" s="39"/>
      <c r="C2365" s="39"/>
      <c r="D2365" s="39"/>
      <c r="E2365" s="39"/>
      <c r="F2365" s="471"/>
      <c r="G2365" s="39"/>
      <c r="H2365" s="39"/>
      <c r="I2365" s="39"/>
      <c r="J2365" s="39"/>
      <c r="K2365" s="201" t="s">
        <v>772</v>
      </c>
      <c r="L2365" t="s">
        <v>3500</v>
      </c>
    </row>
    <row r="2366" spans="1:12" ht="15.75">
      <c r="A2366" s="471"/>
      <c r="B2366" s="39"/>
      <c r="C2366" s="39"/>
      <c r="D2366" s="39"/>
      <c r="E2366" s="39"/>
      <c r="F2366" s="471"/>
      <c r="G2366" s="39"/>
      <c r="H2366" s="39"/>
      <c r="I2366" s="39"/>
      <c r="J2366" s="39"/>
      <c r="K2366" s="201" t="s">
        <v>772</v>
      </c>
      <c r="L2366" t="s">
        <v>3577</v>
      </c>
    </row>
    <row r="2367" spans="1:12" ht="15.75">
      <c r="A2367" s="471"/>
      <c r="B2367" s="39"/>
      <c r="C2367" s="39"/>
      <c r="D2367" s="39"/>
      <c r="E2367" s="39"/>
      <c r="F2367" s="471"/>
      <c r="G2367" s="39"/>
      <c r="H2367" s="39"/>
      <c r="I2367" s="39"/>
      <c r="J2367" s="39"/>
      <c r="K2367" s="201" t="s">
        <v>770</v>
      </c>
      <c r="L2367" t="s">
        <v>3578</v>
      </c>
    </row>
    <row r="2368" spans="1:12" ht="15.75">
      <c r="A2368" s="471"/>
      <c r="B2368" s="39"/>
      <c r="C2368" s="39"/>
      <c r="D2368" s="39"/>
      <c r="E2368" s="39"/>
      <c r="F2368" s="471"/>
      <c r="G2368" s="39"/>
      <c r="H2368" s="39"/>
      <c r="I2368" s="39"/>
      <c r="J2368" s="39"/>
      <c r="K2368" s="201" t="s">
        <v>772</v>
      </c>
      <c r="L2368" t="s">
        <v>3595</v>
      </c>
    </row>
    <row r="2369" spans="1:12" ht="15.75">
      <c r="A2369" s="471"/>
      <c r="B2369" s="39"/>
      <c r="C2369" s="39"/>
      <c r="D2369" s="39"/>
      <c r="E2369" s="39"/>
      <c r="F2369" s="471"/>
      <c r="G2369" s="39"/>
      <c r="H2369" s="39"/>
      <c r="I2369" s="39"/>
      <c r="J2369" s="39"/>
      <c r="K2369" s="201" t="s">
        <v>770</v>
      </c>
      <c r="L2369" t="s">
        <v>3596</v>
      </c>
    </row>
    <row r="2370" spans="1:12" ht="15.75">
      <c r="A2370" s="471"/>
      <c r="B2370" s="39"/>
      <c r="C2370" s="39"/>
      <c r="D2370" s="39"/>
      <c r="E2370" s="39"/>
      <c r="F2370" s="471"/>
      <c r="G2370" s="39"/>
      <c r="H2370" s="39"/>
      <c r="I2370" s="39"/>
      <c r="J2370" s="39"/>
      <c r="K2370" s="201" t="s">
        <v>770</v>
      </c>
      <c r="L2370" t="s">
        <v>3598</v>
      </c>
    </row>
    <row r="2371" spans="1:12" ht="15.75">
      <c r="A2371" s="471"/>
      <c r="B2371" s="39"/>
      <c r="C2371" s="39"/>
      <c r="D2371" s="39"/>
      <c r="E2371" s="39"/>
      <c r="F2371" s="471"/>
      <c r="G2371" s="39"/>
      <c r="H2371" s="39"/>
      <c r="I2371" s="39"/>
      <c r="J2371" s="39"/>
      <c r="K2371" s="201" t="s">
        <v>772</v>
      </c>
      <c r="L2371" t="s">
        <v>3625</v>
      </c>
    </row>
    <row r="2372" spans="1:12" ht="15.75">
      <c r="A2372" s="471"/>
      <c r="B2372" s="39"/>
      <c r="C2372" s="39"/>
      <c r="D2372" s="39"/>
      <c r="E2372" s="39"/>
      <c r="F2372" s="471"/>
      <c r="G2372" s="39"/>
      <c r="H2372" s="39"/>
      <c r="I2372" s="39"/>
      <c r="J2372" s="39"/>
      <c r="K2372" s="201" t="s">
        <v>772</v>
      </c>
      <c r="L2372" t="s">
        <v>3670</v>
      </c>
    </row>
    <row r="2373" spans="1:12" ht="15.75">
      <c r="A2373" s="471"/>
      <c r="B2373" s="39"/>
      <c r="C2373" s="39"/>
      <c r="D2373" s="39"/>
      <c r="E2373" s="39"/>
      <c r="F2373" s="471"/>
      <c r="G2373" s="39"/>
      <c r="H2373" s="39"/>
      <c r="I2373" s="39"/>
      <c r="J2373" s="39"/>
      <c r="K2373" s="201" t="s">
        <v>770</v>
      </c>
      <c r="L2373" t="s">
        <v>3673</v>
      </c>
    </row>
    <row r="2374" spans="1:12" ht="15.75">
      <c r="A2374" s="471"/>
      <c r="B2374" s="39"/>
      <c r="C2374" s="39"/>
      <c r="D2374" s="39"/>
      <c r="E2374" s="39"/>
      <c r="F2374" s="471"/>
      <c r="G2374" s="39"/>
      <c r="H2374" s="39"/>
      <c r="I2374" s="39"/>
      <c r="J2374" s="39"/>
      <c r="K2374" s="471"/>
      <c r="L2374" s="39"/>
    </row>
    <row r="2375" spans="1:12" ht="15.75">
      <c r="A2375" s="471"/>
      <c r="B2375" s="39"/>
      <c r="C2375" s="39"/>
      <c r="D2375" s="39"/>
      <c r="E2375" s="39"/>
      <c r="F2375" s="471"/>
      <c r="G2375" s="39"/>
      <c r="H2375" s="39"/>
      <c r="I2375" s="39"/>
      <c r="J2375" s="39"/>
      <c r="K2375" s="471"/>
      <c r="L2375" s="39"/>
    </row>
    <row r="2376" spans="1:12" ht="15.75">
      <c r="A2376" s="471"/>
      <c r="B2376" s="39"/>
      <c r="C2376" s="39"/>
      <c r="D2376" s="39"/>
      <c r="E2376" s="39"/>
      <c r="F2376" s="471"/>
      <c r="G2376" s="39"/>
      <c r="H2376" s="39"/>
      <c r="I2376" s="39"/>
      <c r="J2376" s="39"/>
      <c r="K2376" s="471"/>
      <c r="L2376" s="39"/>
    </row>
    <row r="2377" spans="1:12" ht="15.75">
      <c r="A2377" s="471"/>
      <c r="B2377" s="39"/>
      <c r="C2377" s="39"/>
      <c r="D2377" s="39"/>
      <c r="E2377" s="39"/>
      <c r="F2377" s="471"/>
      <c r="G2377" s="39"/>
      <c r="H2377" s="39"/>
      <c r="I2377" s="39"/>
      <c r="J2377" s="39"/>
      <c r="K2377" s="471"/>
      <c r="L2377" s="39"/>
    </row>
    <row r="2378" spans="1:12" ht="15.75">
      <c r="A2378" s="471"/>
      <c r="B2378" s="39"/>
      <c r="C2378" s="39"/>
      <c r="D2378" s="39"/>
      <c r="E2378" s="39"/>
      <c r="F2378" s="471"/>
      <c r="G2378" s="39"/>
      <c r="H2378" s="39"/>
      <c r="I2378" s="39"/>
      <c r="J2378" s="39"/>
      <c r="K2378" s="471"/>
      <c r="L2378" s="39"/>
    </row>
    <row r="2379" spans="1:12" ht="15.75">
      <c r="A2379" s="471"/>
      <c r="B2379" s="39"/>
      <c r="C2379" s="39"/>
      <c r="D2379" s="39"/>
      <c r="E2379" s="39"/>
      <c r="F2379" s="471"/>
      <c r="G2379" s="39"/>
      <c r="H2379" s="39"/>
      <c r="I2379" s="39"/>
      <c r="J2379" s="39"/>
      <c r="K2379" s="471"/>
      <c r="L2379" s="39"/>
    </row>
    <row r="2380" spans="1:12" ht="15.75">
      <c r="A2380" s="121"/>
      <c r="B2380" s="39"/>
    </row>
    <row r="2381" spans="1:12" ht="15.75">
      <c r="A2381" s="121"/>
      <c r="B2381" s="39"/>
    </row>
    <row r="2382" spans="1:12" ht="15.75">
      <c r="A2382" s="121"/>
      <c r="B2382" s="39"/>
    </row>
    <row r="2383" spans="1:12" ht="15.75">
      <c r="A2383" s="121"/>
      <c r="B2383" s="39"/>
    </row>
    <row r="2384" spans="1:12" ht="15.75">
      <c r="A2384" s="121"/>
      <c r="B2384" s="39"/>
    </row>
    <row r="2385" spans="1:12" ht="15.75">
      <c r="A2385" s="121"/>
      <c r="B2385" s="39"/>
    </row>
    <row r="2386" spans="1:12" ht="15.75">
      <c r="A2386" s="121"/>
      <c r="B2386" s="39"/>
    </row>
    <row r="2387" spans="1:12" ht="15.75">
      <c r="A2387" s="121"/>
      <c r="B2387" s="39"/>
    </row>
    <row r="2388" spans="1:12" ht="23.25">
      <c r="A2388" s="120" t="s">
        <v>2003</v>
      </c>
      <c r="B2388" s="39"/>
    </row>
    <row r="2389" spans="1:12" ht="15.75">
      <c r="A2389" s="471" t="s">
        <v>3243</v>
      </c>
      <c r="B2389" s="39"/>
      <c r="C2389" s="39"/>
      <c r="D2389" s="39"/>
      <c r="E2389" s="39"/>
      <c r="F2389" s="471" t="s">
        <v>3244</v>
      </c>
      <c r="G2389" s="39"/>
      <c r="H2389" s="39"/>
      <c r="I2389" s="39"/>
      <c r="J2389" s="39"/>
      <c r="K2389" s="471" t="s">
        <v>3246</v>
      </c>
      <c r="L2389" s="39"/>
    </row>
    <row r="2390" spans="1:12" ht="15.75">
      <c r="A2390" s="201" t="s">
        <v>771</v>
      </c>
      <c r="B2390" t="s">
        <v>3361</v>
      </c>
      <c r="C2390" s="39"/>
      <c r="D2390" s="39"/>
      <c r="E2390" s="39"/>
      <c r="F2390" s="201" t="s">
        <v>771</v>
      </c>
      <c r="G2390" t="s">
        <v>3420</v>
      </c>
      <c r="H2390" s="39"/>
      <c r="I2390" s="39"/>
      <c r="J2390" s="39"/>
      <c r="K2390" s="201" t="s">
        <v>771</v>
      </c>
      <c r="L2390" t="s">
        <v>3265</v>
      </c>
    </row>
    <row r="2391" spans="1:12" ht="15.75">
      <c r="A2391" s="201" t="s">
        <v>770</v>
      </c>
      <c r="B2391" t="s">
        <v>3395</v>
      </c>
      <c r="C2391" s="39"/>
      <c r="D2391" s="39"/>
      <c r="E2391" s="39"/>
      <c r="F2391" s="471"/>
      <c r="G2391" s="39"/>
      <c r="H2391" s="39"/>
      <c r="I2391" s="39"/>
      <c r="J2391" s="39"/>
      <c r="K2391" s="201" t="s">
        <v>772</v>
      </c>
      <c r="L2391" t="s">
        <v>3286</v>
      </c>
    </row>
    <row r="2392" spans="1:12" ht="15.75">
      <c r="A2392" s="471"/>
      <c r="B2392" s="39"/>
      <c r="C2392" s="39"/>
      <c r="D2392" s="39"/>
      <c r="E2392" s="39"/>
      <c r="F2392" s="471"/>
      <c r="G2392" s="39"/>
      <c r="H2392" s="39"/>
      <c r="I2392" s="39"/>
      <c r="J2392" s="39"/>
      <c r="K2392" s="201" t="s">
        <v>772</v>
      </c>
      <c r="L2392" t="s">
        <v>3303</v>
      </c>
    </row>
    <row r="2393" spans="1:12" ht="15.75">
      <c r="A2393" s="471"/>
      <c r="B2393" s="39"/>
      <c r="C2393" s="39"/>
      <c r="D2393" s="39"/>
      <c r="E2393" s="39"/>
      <c r="F2393" s="471"/>
      <c r="G2393" s="39"/>
      <c r="H2393" s="39"/>
      <c r="I2393" s="39"/>
      <c r="J2393" s="39"/>
      <c r="K2393" s="201" t="s">
        <v>772</v>
      </c>
      <c r="L2393" t="s">
        <v>3476</v>
      </c>
    </row>
    <row r="2394" spans="1:12" ht="15.75">
      <c r="A2394" s="471"/>
      <c r="B2394" s="39"/>
      <c r="C2394" s="39"/>
      <c r="D2394" s="39"/>
      <c r="E2394" s="39"/>
      <c r="F2394" s="471"/>
      <c r="G2394" s="39"/>
      <c r="H2394" s="39"/>
      <c r="I2394" s="39"/>
      <c r="J2394" s="39"/>
      <c r="K2394" s="201" t="s">
        <v>770</v>
      </c>
      <c r="L2394" t="s">
        <v>3692</v>
      </c>
    </row>
    <row r="2395" spans="1:12" ht="15.75">
      <c r="A2395" s="471"/>
      <c r="B2395" s="39"/>
      <c r="C2395" s="39"/>
      <c r="D2395" s="39"/>
      <c r="E2395" s="39"/>
      <c r="F2395" s="471"/>
      <c r="G2395" s="39"/>
      <c r="H2395" s="39"/>
      <c r="I2395" s="39"/>
      <c r="J2395" s="39"/>
      <c r="K2395" s="201" t="s">
        <v>772</v>
      </c>
      <c r="L2395" t="s">
        <v>3717</v>
      </c>
    </row>
    <row r="2396" spans="1:12" ht="15.75">
      <c r="A2396" s="471"/>
      <c r="B2396" s="39"/>
      <c r="C2396" s="39"/>
      <c r="D2396" s="39"/>
      <c r="E2396" s="39"/>
      <c r="F2396" s="471"/>
      <c r="G2396" s="39"/>
      <c r="H2396" s="39"/>
      <c r="I2396" s="39"/>
      <c r="J2396" s="39"/>
      <c r="K2396" s="201" t="s">
        <v>770</v>
      </c>
      <c r="L2396" t="s">
        <v>3774</v>
      </c>
    </row>
    <row r="2397" spans="1:12" ht="15.75">
      <c r="A2397" s="471"/>
      <c r="B2397" s="39"/>
      <c r="C2397" s="39"/>
      <c r="D2397" s="39"/>
      <c r="E2397" s="39"/>
      <c r="F2397" s="471"/>
      <c r="G2397" s="39"/>
      <c r="H2397" s="39"/>
      <c r="I2397" s="39"/>
      <c r="J2397" s="39"/>
      <c r="K2397" s="201" t="s">
        <v>770</v>
      </c>
      <c r="L2397" t="s">
        <v>3779</v>
      </c>
    </row>
    <row r="2398" spans="1:12" ht="15.75">
      <c r="A2398" s="471"/>
      <c r="B2398" s="39"/>
      <c r="C2398" s="39"/>
      <c r="D2398" s="39"/>
      <c r="E2398" s="39"/>
      <c r="F2398" s="471"/>
      <c r="G2398" s="39"/>
      <c r="H2398" s="39"/>
      <c r="I2398" s="39"/>
      <c r="J2398" s="39"/>
      <c r="K2398" s="201" t="s">
        <v>772</v>
      </c>
      <c r="L2398" t="s">
        <v>3827</v>
      </c>
    </row>
    <row r="2399" spans="1:12" ht="15.75">
      <c r="A2399" s="471"/>
      <c r="B2399" s="39"/>
      <c r="C2399" s="39"/>
      <c r="D2399" s="39"/>
      <c r="E2399" s="39"/>
      <c r="F2399" s="471"/>
      <c r="G2399" s="39"/>
      <c r="H2399" s="39"/>
      <c r="I2399" s="39"/>
      <c r="J2399" s="39"/>
      <c r="K2399" s="201" t="s">
        <v>772</v>
      </c>
      <c r="L2399" t="s">
        <v>3830</v>
      </c>
    </row>
    <row r="2400" spans="1:12" ht="15.75">
      <c r="A2400" s="471"/>
      <c r="B2400" s="39"/>
      <c r="C2400" s="39"/>
      <c r="D2400" s="39"/>
      <c r="E2400" s="39"/>
      <c r="F2400" s="471"/>
      <c r="G2400" s="39"/>
      <c r="H2400" s="39"/>
      <c r="I2400" s="39"/>
      <c r="J2400" s="39"/>
      <c r="K2400" s="471"/>
      <c r="L2400" s="39"/>
    </row>
    <row r="2401" spans="1:12" ht="15.75">
      <c r="A2401" s="471"/>
      <c r="B2401" s="39"/>
      <c r="C2401" s="39"/>
      <c r="D2401" s="39"/>
      <c r="E2401" s="39"/>
      <c r="F2401" s="471"/>
      <c r="G2401" s="39"/>
      <c r="H2401" s="39"/>
      <c r="I2401" s="39"/>
      <c r="J2401" s="39"/>
      <c r="K2401" s="471"/>
      <c r="L2401" s="39"/>
    </row>
    <row r="2402" spans="1:12" ht="15.75">
      <c r="A2402" s="471"/>
      <c r="B2402" s="39"/>
      <c r="C2402" s="39"/>
      <c r="D2402" s="39"/>
      <c r="E2402" s="39"/>
      <c r="F2402" s="471"/>
      <c r="G2402" s="39"/>
      <c r="H2402" s="39"/>
      <c r="I2402" s="39"/>
      <c r="J2402" s="39"/>
      <c r="K2402" s="471"/>
      <c r="L2402" s="39"/>
    </row>
    <row r="2403" spans="1:12" ht="15.75">
      <c r="A2403" s="471"/>
      <c r="B2403" s="39"/>
      <c r="C2403" s="39"/>
      <c r="D2403" s="39"/>
      <c r="E2403" s="39"/>
      <c r="F2403" s="471"/>
      <c r="G2403" s="39"/>
      <c r="H2403" s="39"/>
      <c r="I2403" s="39"/>
      <c r="J2403" s="39"/>
      <c r="K2403" s="471"/>
      <c r="L2403" s="39"/>
    </row>
    <row r="2404" spans="1:12" ht="15.75">
      <c r="A2404" s="471"/>
      <c r="B2404" s="39"/>
      <c r="C2404" s="39"/>
      <c r="D2404" s="39"/>
      <c r="E2404" s="39"/>
      <c r="F2404" s="471"/>
      <c r="G2404" s="39"/>
      <c r="H2404" s="39"/>
      <c r="I2404" s="39"/>
      <c r="J2404" s="39"/>
      <c r="K2404" s="471"/>
      <c r="L2404" s="39"/>
    </row>
    <row r="2405" spans="1:12" ht="15.75">
      <c r="A2405" s="471"/>
      <c r="B2405" s="39"/>
      <c r="C2405" s="39"/>
      <c r="D2405" s="39"/>
      <c r="E2405" s="39"/>
      <c r="F2405" s="471"/>
      <c r="G2405" s="39"/>
      <c r="H2405" s="39"/>
      <c r="I2405" s="39"/>
      <c r="J2405" s="39"/>
      <c r="K2405" s="471"/>
      <c r="L2405" s="39"/>
    </row>
    <row r="2406" spans="1:12" ht="15.75">
      <c r="A2406" s="471"/>
      <c r="B2406" s="39"/>
      <c r="C2406" s="39"/>
      <c r="D2406" s="39"/>
      <c r="E2406" s="39"/>
      <c r="F2406" s="471"/>
      <c r="G2406" s="39"/>
      <c r="H2406" s="39"/>
      <c r="I2406" s="39"/>
      <c r="J2406" s="39"/>
      <c r="K2406" s="471"/>
      <c r="L2406" s="39"/>
    </row>
    <row r="2407" spans="1:12" ht="15.75">
      <c r="A2407" s="471"/>
      <c r="B2407" s="39"/>
      <c r="C2407" s="39"/>
      <c r="D2407" s="39"/>
      <c r="E2407" s="39"/>
      <c r="F2407" s="471"/>
      <c r="G2407" s="39"/>
      <c r="H2407" s="39"/>
      <c r="I2407" s="39"/>
      <c r="J2407" s="39"/>
      <c r="K2407" s="471"/>
      <c r="L2407" s="39"/>
    </row>
    <row r="2408" spans="1:12" ht="15.75">
      <c r="A2408" s="471"/>
      <c r="B2408" s="39"/>
      <c r="C2408" s="39"/>
      <c r="D2408" s="39"/>
      <c r="E2408" s="39"/>
      <c r="F2408" s="471"/>
      <c r="G2408" s="39"/>
      <c r="H2408" s="39"/>
      <c r="I2408" s="39"/>
      <c r="J2408" s="39"/>
      <c r="K2408" s="471"/>
      <c r="L2408" s="39"/>
    </row>
    <row r="2409" spans="1:12" ht="15.75">
      <c r="A2409" s="471"/>
      <c r="B2409" s="39"/>
      <c r="C2409" s="39"/>
      <c r="D2409" s="39"/>
      <c r="E2409" s="39"/>
      <c r="F2409" s="471"/>
      <c r="G2409" s="39"/>
      <c r="H2409" s="39"/>
      <c r="I2409" s="39"/>
      <c r="J2409" s="39"/>
      <c r="K2409" s="471"/>
      <c r="L2409" s="39"/>
    </row>
    <row r="2410" spans="1:12" ht="15.75">
      <c r="A2410" s="471"/>
      <c r="B2410" s="39"/>
      <c r="C2410" s="39"/>
      <c r="D2410" s="39"/>
      <c r="E2410" s="39"/>
      <c r="F2410" s="471"/>
      <c r="G2410" s="39"/>
      <c r="H2410" s="39"/>
      <c r="I2410" s="39"/>
      <c r="J2410" s="39"/>
      <c r="K2410" s="471"/>
      <c r="L2410" s="39"/>
    </row>
    <row r="2411" spans="1:12" ht="15.75">
      <c r="A2411" s="471"/>
      <c r="B2411" s="39"/>
      <c r="C2411" s="39"/>
      <c r="D2411" s="39"/>
      <c r="E2411" s="39"/>
      <c r="F2411" s="471"/>
      <c r="G2411" s="39"/>
      <c r="H2411" s="39"/>
      <c r="I2411" s="39"/>
      <c r="J2411" s="39"/>
      <c r="K2411" s="471"/>
      <c r="L2411" s="39"/>
    </row>
    <row r="2412" spans="1:12" ht="15.75">
      <c r="A2412" s="471"/>
      <c r="B2412" s="39"/>
      <c r="C2412" s="39"/>
      <c r="D2412" s="39"/>
      <c r="E2412" s="39"/>
      <c r="F2412" s="471"/>
      <c r="G2412" s="39"/>
      <c r="H2412" s="39"/>
      <c r="I2412" s="39"/>
      <c r="J2412" s="39"/>
      <c r="K2412" s="471"/>
      <c r="L2412" s="39"/>
    </row>
    <row r="2413" spans="1:12" ht="15.75">
      <c r="A2413" s="471"/>
      <c r="B2413" s="39"/>
      <c r="C2413" s="39"/>
      <c r="D2413" s="39"/>
      <c r="E2413" s="39"/>
      <c r="F2413" s="471"/>
      <c r="G2413" s="39"/>
      <c r="H2413" s="39"/>
      <c r="I2413" s="39"/>
      <c r="J2413" s="39"/>
      <c r="K2413" s="471"/>
      <c r="L2413" s="39"/>
    </row>
    <row r="2414" spans="1:12" ht="15.75">
      <c r="A2414" s="471"/>
      <c r="B2414" s="39"/>
      <c r="C2414" s="39"/>
      <c r="D2414" s="39"/>
      <c r="E2414" s="39"/>
      <c r="F2414" s="471"/>
      <c r="G2414" s="39"/>
      <c r="H2414" s="39"/>
      <c r="I2414" s="39"/>
      <c r="J2414" s="39"/>
      <c r="K2414" s="471"/>
      <c r="L2414" s="39"/>
    </row>
    <row r="2415" spans="1:12" ht="15.75">
      <c r="A2415" s="471"/>
      <c r="B2415" s="39"/>
      <c r="C2415" s="39"/>
      <c r="D2415" s="39"/>
      <c r="E2415" s="39"/>
      <c r="F2415" s="471"/>
      <c r="G2415" s="39"/>
      <c r="H2415" s="39"/>
      <c r="I2415" s="39"/>
      <c r="J2415" s="39"/>
      <c r="K2415" s="471"/>
      <c r="L2415" s="39"/>
    </row>
    <row r="2416" spans="1:12" ht="15.75">
      <c r="A2416" s="471"/>
      <c r="B2416" s="39"/>
      <c r="C2416" s="39"/>
      <c r="D2416" s="39"/>
      <c r="E2416" s="39"/>
      <c r="F2416" s="471"/>
      <c r="G2416" s="39"/>
      <c r="H2416" s="39"/>
      <c r="I2416" s="39"/>
      <c r="J2416" s="39"/>
      <c r="K2416" s="471"/>
      <c r="L2416" s="39"/>
    </row>
    <row r="2417" spans="1:12" ht="15.75">
      <c r="A2417" s="471"/>
      <c r="B2417" s="39"/>
      <c r="C2417" s="39"/>
      <c r="D2417" s="39"/>
      <c r="E2417" s="39"/>
      <c r="F2417" s="471"/>
      <c r="G2417" s="39"/>
      <c r="H2417" s="39"/>
      <c r="I2417" s="39"/>
      <c r="J2417" s="39"/>
      <c r="K2417" s="471"/>
      <c r="L2417" s="39"/>
    </row>
    <row r="2418" spans="1:12" ht="15.75">
      <c r="A2418" s="471"/>
      <c r="B2418" s="39"/>
      <c r="C2418" s="39"/>
      <c r="D2418" s="39"/>
      <c r="E2418" s="39"/>
      <c r="F2418" s="471"/>
      <c r="G2418" s="39"/>
      <c r="H2418" s="39"/>
      <c r="I2418" s="39"/>
      <c r="J2418" s="39"/>
      <c r="K2418" s="471"/>
      <c r="L2418" s="39"/>
    </row>
    <row r="2419" spans="1:12" ht="23.25">
      <c r="A2419" s="120" t="s">
        <v>2552</v>
      </c>
      <c r="B2419" s="39"/>
    </row>
    <row r="2420" spans="1:12" ht="15.75">
      <c r="A2420" s="471" t="s">
        <v>3243</v>
      </c>
      <c r="B2420" s="39"/>
      <c r="C2420" s="39"/>
      <c r="D2420" s="39"/>
      <c r="E2420" s="39"/>
      <c r="F2420" s="471" t="s">
        <v>3244</v>
      </c>
      <c r="G2420" s="39"/>
      <c r="H2420" s="39"/>
      <c r="I2420" s="39"/>
      <c r="J2420" s="39"/>
      <c r="K2420" s="471" t="s">
        <v>3246</v>
      </c>
      <c r="L2420" s="39"/>
    </row>
    <row r="2421" spans="1:12" ht="15.75">
      <c r="A2421" s="201" t="s">
        <v>771</v>
      </c>
      <c r="B2421" t="s">
        <v>3272</v>
      </c>
      <c r="C2421" s="39"/>
      <c r="D2421" s="39"/>
      <c r="E2421" s="39"/>
      <c r="F2421" s="201" t="s">
        <v>770</v>
      </c>
      <c r="G2421" t="s">
        <v>3643</v>
      </c>
      <c r="H2421" s="39"/>
      <c r="I2421" s="39"/>
      <c r="J2421" s="39"/>
      <c r="K2421" s="201" t="s">
        <v>772</v>
      </c>
      <c r="L2421" t="s">
        <v>3268</v>
      </c>
    </row>
    <row r="2422" spans="1:12" ht="15.75">
      <c r="A2422" s="201" t="s">
        <v>770</v>
      </c>
      <c r="B2422" t="s">
        <v>3310</v>
      </c>
      <c r="C2422" s="39"/>
      <c r="D2422" s="39"/>
      <c r="E2422" s="39"/>
      <c r="F2422" s="471"/>
      <c r="G2422" s="39"/>
      <c r="H2422" s="39"/>
      <c r="I2422" s="39"/>
      <c r="J2422" s="39"/>
      <c r="K2422" s="201" t="s">
        <v>772</v>
      </c>
      <c r="L2422" t="s">
        <v>3296</v>
      </c>
    </row>
    <row r="2423" spans="1:12" ht="15.75">
      <c r="A2423" s="201" t="s">
        <v>771</v>
      </c>
      <c r="B2423" t="s">
        <v>3474</v>
      </c>
      <c r="C2423" s="39"/>
      <c r="D2423" s="39"/>
      <c r="E2423" s="39"/>
      <c r="F2423" s="471"/>
      <c r="G2423" s="39"/>
      <c r="H2423" s="39"/>
      <c r="I2423" s="39"/>
      <c r="J2423" s="39"/>
      <c r="K2423" s="201" t="s">
        <v>772</v>
      </c>
      <c r="L2423" t="s">
        <v>3353</v>
      </c>
    </row>
    <row r="2424" spans="1:12" ht="15.75">
      <c r="A2424" s="201" t="s">
        <v>772</v>
      </c>
      <c r="B2424" t="s">
        <v>3483</v>
      </c>
      <c r="C2424" s="39"/>
      <c r="D2424" s="39"/>
      <c r="E2424" s="39"/>
      <c r="F2424" s="471"/>
      <c r="G2424" s="39"/>
      <c r="H2424" s="39"/>
      <c r="I2424" s="39"/>
      <c r="J2424" s="39"/>
      <c r="K2424" s="201" t="s">
        <v>771</v>
      </c>
      <c r="L2424" t="s">
        <v>3426</v>
      </c>
    </row>
    <row r="2425" spans="1:12" ht="15.75">
      <c r="A2425" s="201" t="s">
        <v>772</v>
      </c>
      <c r="B2425" t="s">
        <v>3669</v>
      </c>
      <c r="C2425" s="39"/>
      <c r="D2425" s="39"/>
      <c r="E2425" s="39"/>
      <c r="F2425" s="471"/>
      <c r="G2425" s="39"/>
      <c r="H2425" s="39"/>
      <c r="I2425" s="39"/>
      <c r="J2425" s="39"/>
      <c r="K2425" s="201" t="s">
        <v>772</v>
      </c>
      <c r="L2425" t="s">
        <v>3467</v>
      </c>
    </row>
    <row r="2426" spans="1:12" ht="15.75">
      <c r="A2426" s="201" t="s">
        <v>771</v>
      </c>
      <c r="B2426" t="s">
        <v>3747</v>
      </c>
      <c r="C2426" s="39"/>
      <c r="D2426" s="39"/>
      <c r="E2426" s="39"/>
      <c r="F2426" s="471"/>
      <c r="G2426" s="39"/>
      <c r="H2426" s="39"/>
      <c r="I2426" s="39"/>
      <c r="J2426" s="39"/>
      <c r="K2426" s="201" t="s">
        <v>771</v>
      </c>
      <c r="L2426" t="s">
        <v>3501</v>
      </c>
    </row>
    <row r="2427" spans="1:12" ht="15.75">
      <c r="A2427" s="201" t="s">
        <v>770</v>
      </c>
      <c r="B2427" t="s">
        <v>3794</v>
      </c>
      <c r="C2427" s="39"/>
      <c r="D2427" s="39"/>
      <c r="E2427" s="39"/>
      <c r="F2427" s="471"/>
      <c r="G2427" s="39"/>
      <c r="H2427" s="39"/>
      <c r="I2427" s="39"/>
      <c r="J2427" s="39"/>
      <c r="K2427" s="201" t="s">
        <v>770</v>
      </c>
      <c r="L2427" t="s">
        <v>3508</v>
      </c>
    </row>
    <row r="2428" spans="1:12" ht="15.75">
      <c r="A2428" s="201" t="s">
        <v>772</v>
      </c>
      <c r="B2428" t="s">
        <v>3796</v>
      </c>
      <c r="C2428" s="39"/>
      <c r="D2428" s="39"/>
      <c r="E2428" s="39"/>
      <c r="F2428" s="471"/>
      <c r="G2428" s="39"/>
      <c r="H2428" s="39"/>
      <c r="I2428" s="39"/>
      <c r="J2428" s="39"/>
      <c r="K2428" s="201" t="s">
        <v>772</v>
      </c>
      <c r="L2428" t="s">
        <v>3594</v>
      </c>
    </row>
    <row r="2429" spans="1:12" ht="15.75">
      <c r="A2429" s="201" t="s">
        <v>771</v>
      </c>
      <c r="B2429" t="s">
        <v>3805</v>
      </c>
      <c r="C2429" s="39"/>
      <c r="D2429" s="39"/>
      <c r="E2429" s="39"/>
      <c r="F2429" s="471"/>
      <c r="G2429" s="39"/>
      <c r="H2429" s="39"/>
      <c r="I2429" s="39"/>
      <c r="J2429" s="39"/>
      <c r="K2429" s="201" t="s">
        <v>770</v>
      </c>
      <c r="L2429" t="s">
        <v>3641</v>
      </c>
    </row>
    <row r="2430" spans="1:12" ht="15.75">
      <c r="A2430" s="471"/>
      <c r="B2430" s="39"/>
      <c r="C2430" s="39"/>
      <c r="D2430" s="39"/>
      <c r="E2430" s="39"/>
      <c r="F2430" s="471"/>
      <c r="G2430" s="39"/>
      <c r="H2430" s="39"/>
      <c r="I2430" s="39"/>
      <c r="J2430" s="39"/>
      <c r="K2430" s="201" t="s">
        <v>771</v>
      </c>
      <c r="L2430" t="s">
        <v>3642</v>
      </c>
    </row>
    <row r="2431" spans="1:12" ht="15.75">
      <c r="A2431" s="471"/>
      <c r="B2431" s="39"/>
      <c r="C2431" s="39"/>
      <c r="D2431" s="39"/>
      <c r="E2431" s="39"/>
      <c r="F2431" s="471"/>
      <c r="G2431" s="39"/>
      <c r="H2431" s="39"/>
      <c r="I2431" s="39"/>
      <c r="J2431" s="39"/>
      <c r="K2431" s="201" t="s">
        <v>772</v>
      </c>
      <c r="L2431" t="s">
        <v>3875</v>
      </c>
    </row>
    <row r="2432" spans="1:12" ht="15.75">
      <c r="A2432" s="471"/>
      <c r="B2432" s="39"/>
      <c r="C2432" s="39"/>
      <c r="D2432" s="39"/>
      <c r="E2432" s="39"/>
      <c r="F2432" s="471"/>
      <c r="G2432" s="39"/>
      <c r="H2432" s="39"/>
      <c r="I2432" s="39"/>
      <c r="J2432" s="39"/>
      <c r="K2432" s="201" t="s">
        <v>770</v>
      </c>
      <c r="L2432" t="s">
        <v>3879</v>
      </c>
    </row>
    <row r="2433" spans="1:12" ht="15.75">
      <c r="A2433" s="471"/>
      <c r="B2433" s="39"/>
      <c r="C2433" s="39"/>
      <c r="D2433" s="39"/>
      <c r="E2433" s="39"/>
      <c r="F2433" s="471"/>
      <c r="G2433" s="39"/>
      <c r="H2433" s="39"/>
      <c r="I2433" s="39"/>
      <c r="J2433" s="39"/>
      <c r="K2433" s="201" t="s">
        <v>771</v>
      </c>
      <c r="L2433" t="s">
        <v>3880</v>
      </c>
    </row>
    <row r="2434" spans="1:12" ht="15.75">
      <c r="A2434" s="471"/>
      <c r="B2434" s="39"/>
      <c r="C2434" s="39"/>
      <c r="D2434" s="39"/>
      <c r="E2434" s="39"/>
      <c r="F2434" s="471"/>
      <c r="G2434" s="39"/>
      <c r="H2434" s="39"/>
      <c r="I2434" s="39"/>
      <c r="J2434" s="39"/>
      <c r="K2434" s="201" t="s">
        <v>770</v>
      </c>
      <c r="L2434" t="s">
        <v>3891</v>
      </c>
    </row>
    <row r="2435" spans="1:12" ht="15.75">
      <c r="A2435" s="471"/>
      <c r="B2435" s="39"/>
      <c r="C2435" s="39"/>
      <c r="D2435" s="39"/>
      <c r="E2435" s="39"/>
      <c r="F2435" s="471"/>
      <c r="G2435" s="39"/>
      <c r="H2435" s="39"/>
      <c r="I2435" s="39"/>
      <c r="J2435" s="39"/>
      <c r="K2435" s="471"/>
      <c r="L2435" s="39"/>
    </row>
    <row r="2436" spans="1:12" ht="15.75">
      <c r="A2436" s="471"/>
      <c r="B2436" s="39"/>
      <c r="C2436" s="39"/>
      <c r="D2436" s="39"/>
      <c r="E2436" s="39"/>
      <c r="F2436" s="471"/>
      <c r="G2436" s="39"/>
      <c r="H2436" s="39"/>
      <c r="I2436" s="39"/>
      <c r="J2436" s="39"/>
      <c r="K2436" s="471"/>
      <c r="L2436" s="39"/>
    </row>
    <row r="2437" spans="1:12" ht="15.75">
      <c r="A2437" s="471"/>
      <c r="B2437" s="39"/>
      <c r="C2437" s="39"/>
      <c r="D2437" s="39"/>
      <c r="E2437" s="39"/>
      <c r="F2437" s="471"/>
      <c r="G2437" s="39"/>
      <c r="H2437" s="39"/>
      <c r="I2437" s="39"/>
      <c r="J2437" s="39"/>
      <c r="K2437" s="471"/>
      <c r="L2437" s="39"/>
    </row>
    <row r="2438" spans="1:12" ht="15.75">
      <c r="A2438" s="471"/>
      <c r="B2438" s="39"/>
      <c r="C2438" s="39"/>
      <c r="D2438" s="39"/>
      <c r="E2438" s="39"/>
      <c r="F2438" s="471"/>
      <c r="G2438" s="39"/>
      <c r="H2438" s="39"/>
      <c r="I2438" s="39"/>
      <c r="J2438" s="39"/>
      <c r="K2438" s="471"/>
      <c r="L2438" s="39"/>
    </row>
    <row r="2439" spans="1:12" ht="15.75">
      <c r="A2439" s="471"/>
      <c r="B2439" s="39"/>
      <c r="C2439" s="39"/>
      <c r="D2439" s="39"/>
      <c r="E2439" s="39"/>
      <c r="F2439" s="471"/>
      <c r="G2439" s="39"/>
      <c r="H2439" s="39"/>
      <c r="I2439" s="39"/>
      <c r="J2439" s="39"/>
      <c r="K2439" s="471"/>
      <c r="L2439" s="39"/>
    </row>
    <row r="2440" spans="1:12" ht="15.75">
      <c r="A2440" s="471"/>
      <c r="B2440" s="39"/>
      <c r="C2440" s="39"/>
      <c r="D2440" s="39"/>
      <c r="E2440" s="39"/>
      <c r="F2440" s="471"/>
      <c r="G2440" s="39"/>
      <c r="H2440" s="39"/>
      <c r="I2440" s="39"/>
      <c r="J2440" s="39"/>
      <c r="K2440" s="471"/>
      <c r="L2440" s="39"/>
    </row>
    <row r="2441" spans="1:12" ht="15.75">
      <c r="A2441" s="471"/>
      <c r="B2441" s="39"/>
      <c r="C2441" s="39"/>
      <c r="D2441" s="39"/>
      <c r="E2441" s="39"/>
      <c r="F2441" s="471"/>
      <c r="G2441" s="39"/>
      <c r="H2441" s="39"/>
      <c r="I2441" s="39"/>
      <c r="J2441" s="39"/>
      <c r="K2441" s="471"/>
      <c r="L2441" s="39"/>
    </row>
    <row r="2442" spans="1:12" ht="15.75">
      <c r="A2442" s="471"/>
      <c r="B2442" s="39"/>
      <c r="C2442" s="39"/>
      <c r="D2442" s="39"/>
      <c r="E2442" s="39"/>
      <c r="F2442" s="471"/>
      <c r="G2442" s="39"/>
      <c r="H2442" s="39"/>
      <c r="I2442" s="39"/>
      <c r="J2442" s="39"/>
      <c r="K2442" s="471"/>
      <c r="L2442" s="39"/>
    </row>
    <row r="2443" spans="1:12" ht="15.75">
      <c r="A2443" s="471"/>
      <c r="B2443" s="39"/>
      <c r="C2443" s="39"/>
      <c r="D2443" s="39"/>
      <c r="E2443" s="39"/>
      <c r="F2443" s="471"/>
      <c r="G2443" s="39"/>
      <c r="H2443" s="39"/>
      <c r="I2443" s="39"/>
      <c r="J2443" s="39"/>
      <c r="K2443" s="471"/>
      <c r="L2443" s="39"/>
    </row>
    <row r="2444" spans="1:12" ht="15.75">
      <c r="A2444" s="471"/>
      <c r="B2444" s="39"/>
      <c r="C2444" s="39"/>
      <c r="D2444" s="39"/>
      <c r="E2444" s="39"/>
      <c r="F2444" s="471"/>
      <c r="G2444" s="39"/>
      <c r="H2444" s="39"/>
      <c r="I2444" s="39"/>
      <c r="J2444" s="39"/>
      <c r="K2444" s="471"/>
      <c r="L2444" s="39"/>
    </row>
    <row r="2445" spans="1:12" ht="15.75">
      <c r="A2445" s="121"/>
      <c r="B2445" s="39"/>
    </row>
    <row r="2446" spans="1:12" ht="15.75">
      <c r="A2446" s="121"/>
      <c r="B2446" s="39"/>
    </row>
    <row r="2447" spans="1:12" ht="15.75">
      <c r="A2447" s="121"/>
      <c r="B2447" s="39"/>
    </row>
    <row r="2448" spans="1:12" ht="15.75">
      <c r="A2448" s="121"/>
      <c r="B2448" s="39"/>
    </row>
    <row r="2449" spans="1:12" ht="15.75">
      <c r="A2449" s="121"/>
    </row>
    <row r="2450" spans="1:12" ht="23.25">
      <c r="A2450" s="120" t="s">
        <v>690</v>
      </c>
    </row>
    <row r="2451" spans="1:12" ht="15.75">
      <c r="A2451" s="471" t="s">
        <v>3243</v>
      </c>
      <c r="B2451" s="39"/>
      <c r="C2451" s="39"/>
      <c r="D2451" s="39"/>
      <c r="E2451" s="39"/>
      <c r="F2451" s="471" t="s">
        <v>3244</v>
      </c>
      <c r="G2451" s="39"/>
      <c r="H2451" s="39"/>
      <c r="I2451" s="39"/>
      <c r="J2451" s="39"/>
      <c r="K2451" s="471" t="s">
        <v>3246</v>
      </c>
      <c r="L2451" s="39"/>
    </row>
    <row r="2452" spans="1:12" ht="15.75">
      <c r="A2452" s="201" t="s">
        <v>771</v>
      </c>
      <c r="B2452" t="s">
        <v>3363</v>
      </c>
      <c r="C2452" s="39"/>
      <c r="D2452" s="39"/>
      <c r="E2452" s="39"/>
      <c r="F2452" s="201" t="s">
        <v>771</v>
      </c>
      <c r="G2452" t="s">
        <v>3287</v>
      </c>
      <c r="H2452" s="39"/>
      <c r="I2452" s="39"/>
      <c r="J2452" s="39"/>
      <c r="K2452" s="201" t="s">
        <v>771</v>
      </c>
      <c r="L2452" t="s">
        <v>3285</v>
      </c>
    </row>
    <row r="2453" spans="1:12" ht="15.75">
      <c r="A2453" s="471"/>
      <c r="B2453" s="39"/>
      <c r="C2453" s="39"/>
      <c r="D2453" s="39"/>
      <c r="E2453" s="39"/>
      <c r="F2453" s="201" t="s">
        <v>770</v>
      </c>
      <c r="G2453" t="s">
        <v>3360</v>
      </c>
      <c r="H2453" s="39"/>
      <c r="I2453" s="39"/>
      <c r="J2453" s="39"/>
      <c r="K2453" s="201" t="s">
        <v>772</v>
      </c>
      <c r="L2453" t="s">
        <v>3335</v>
      </c>
    </row>
    <row r="2454" spans="1:12" ht="15.75">
      <c r="A2454" s="471"/>
      <c r="B2454" s="39"/>
      <c r="C2454" s="39"/>
      <c r="D2454" s="39"/>
      <c r="E2454" s="39"/>
      <c r="F2454" s="201" t="s">
        <v>772</v>
      </c>
      <c r="G2454" t="s">
        <v>3695</v>
      </c>
      <c r="H2454" s="39"/>
      <c r="I2454" s="39"/>
      <c r="J2454" s="39"/>
      <c r="K2454" s="201" t="s">
        <v>770</v>
      </c>
      <c r="L2454" t="s">
        <v>3388</v>
      </c>
    </row>
    <row r="2455" spans="1:12" ht="15.75">
      <c r="A2455" s="471"/>
      <c r="B2455" s="39"/>
      <c r="C2455" s="39"/>
      <c r="D2455" s="39"/>
      <c r="E2455" s="39"/>
      <c r="F2455" s="201" t="s">
        <v>770</v>
      </c>
      <c r="G2455" t="s">
        <v>3894</v>
      </c>
      <c r="H2455" s="39"/>
      <c r="I2455" s="39"/>
      <c r="J2455" s="39"/>
      <c r="K2455" s="201" t="s">
        <v>770</v>
      </c>
      <c r="L2455" t="s">
        <v>3390</v>
      </c>
    </row>
    <row r="2456" spans="1:12" ht="15.75">
      <c r="A2456" s="471"/>
      <c r="B2456" s="39"/>
      <c r="C2456" s="39"/>
      <c r="D2456" s="39"/>
      <c r="E2456" s="39"/>
      <c r="F2456" s="201" t="s">
        <v>772</v>
      </c>
      <c r="G2456" t="s">
        <v>3897</v>
      </c>
      <c r="H2456" s="39"/>
      <c r="I2456" s="39"/>
      <c r="J2456" s="39"/>
      <c r="K2456" s="201" t="s">
        <v>770</v>
      </c>
      <c r="L2456" t="s">
        <v>3444</v>
      </c>
    </row>
    <row r="2457" spans="1:12" ht="15.75">
      <c r="A2457" s="471"/>
      <c r="B2457" s="39"/>
      <c r="C2457" s="39"/>
      <c r="D2457" s="39"/>
      <c r="E2457" s="39"/>
      <c r="F2457" s="201" t="s">
        <v>771</v>
      </c>
      <c r="G2457" t="s">
        <v>3906</v>
      </c>
      <c r="H2457" s="39"/>
      <c r="I2457" s="39"/>
      <c r="J2457" s="39"/>
      <c r="K2457" s="201" t="s">
        <v>772</v>
      </c>
      <c r="L2457" t="s">
        <v>3514</v>
      </c>
    </row>
    <row r="2458" spans="1:12" ht="15.75">
      <c r="A2458" s="471"/>
      <c r="B2458" s="39"/>
      <c r="C2458" s="39"/>
      <c r="D2458" s="39"/>
      <c r="E2458" s="39"/>
      <c r="F2458" s="471"/>
      <c r="G2458" s="39"/>
      <c r="H2458" s="39"/>
      <c r="I2458" s="39"/>
      <c r="J2458" s="39"/>
      <c r="K2458" s="201" t="s">
        <v>771</v>
      </c>
      <c r="L2458" t="s">
        <v>3517</v>
      </c>
    </row>
    <row r="2459" spans="1:12" ht="15.75">
      <c r="A2459" s="471"/>
      <c r="B2459" s="39"/>
      <c r="C2459" s="39"/>
      <c r="D2459" s="39"/>
      <c r="E2459" s="39"/>
      <c r="F2459" s="471"/>
      <c r="G2459" s="39"/>
      <c r="H2459" s="39"/>
      <c r="I2459" s="39"/>
      <c r="J2459" s="39"/>
      <c r="K2459" s="201" t="s">
        <v>771</v>
      </c>
      <c r="L2459" t="s">
        <v>3523</v>
      </c>
    </row>
    <row r="2460" spans="1:12" ht="15.75">
      <c r="A2460" s="471"/>
      <c r="B2460" s="39"/>
      <c r="C2460" s="39"/>
      <c r="D2460" s="39"/>
      <c r="E2460" s="39"/>
      <c r="F2460" s="471"/>
      <c r="G2460" s="39"/>
      <c r="H2460" s="39"/>
      <c r="I2460" s="39"/>
      <c r="J2460" s="39"/>
      <c r="K2460" s="201" t="s">
        <v>770</v>
      </c>
      <c r="L2460" t="s">
        <v>3618</v>
      </c>
    </row>
    <row r="2461" spans="1:12" ht="15.75">
      <c r="A2461" s="471"/>
      <c r="B2461" s="39"/>
      <c r="C2461" s="39"/>
      <c r="D2461" s="39"/>
      <c r="E2461" s="39"/>
      <c r="F2461" s="471"/>
      <c r="G2461" s="39"/>
      <c r="H2461" s="39"/>
      <c r="I2461" s="39"/>
      <c r="J2461" s="39"/>
      <c r="K2461" s="201" t="s">
        <v>772</v>
      </c>
      <c r="L2461" t="s">
        <v>3646</v>
      </c>
    </row>
    <row r="2462" spans="1:12" ht="15.75">
      <c r="A2462" s="471"/>
      <c r="B2462" s="39"/>
      <c r="C2462" s="39"/>
      <c r="D2462" s="39"/>
      <c r="E2462" s="39"/>
      <c r="F2462" s="471"/>
      <c r="G2462" s="39"/>
      <c r="H2462" s="39"/>
      <c r="I2462" s="39"/>
      <c r="J2462" s="39"/>
      <c r="K2462" s="201" t="s">
        <v>771</v>
      </c>
      <c r="L2462" t="s">
        <v>3686</v>
      </c>
    </row>
    <row r="2463" spans="1:12" ht="15.75">
      <c r="A2463" s="471"/>
      <c r="B2463" s="39"/>
      <c r="C2463" s="39"/>
      <c r="D2463" s="39"/>
      <c r="E2463" s="39"/>
      <c r="F2463" s="471"/>
      <c r="G2463" s="39"/>
      <c r="H2463" s="39"/>
      <c r="I2463" s="39"/>
      <c r="J2463" s="39"/>
      <c r="K2463" s="201" t="s">
        <v>771</v>
      </c>
      <c r="L2463" t="s">
        <v>3693</v>
      </c>
    </row>
    <row r="2464" spans="1:12" ht="15.75">
      <c r="A2464" s="471"/>
      <c r="B2464" s="39"/>
      <c r="C2464" s="39"/>
      <c r="D2464" s="39"/>
      <c r="E2464" s="39"/>
      <c r="F2464" s="471"/>
      <c r="G2464" s="39"/>
      <c r="H2464" s="39"/>
      <c r="I2464" s="39"/>
      <c r="J2464" s="39"/>
      <c r="K2464" s="201" t="s">
        <v>771</v>
      </c>
      <c r="L2464" t="s">
        <v>3820</v>
      </c>
    </row>
    <row r="2465" spans="1:12" ht="15.75">
      <c r="A2465" s="471"/>
      <c r="B2465" s="39"/>
      <c r="C2465" s="39"/>
      <c r="D2465" s="39"/>
      <c r="E2465" s="39"/>
      <c r="F2465" s="471"/>
      <c r="G2465" s="39"/>
      <c r="H2465" s="39"/>
      <c r="I2465" s="39"/>
      <c r="J2465" s="39"/>
      <c r="K2465" s="201" t="s">
        <v>771</v>
      </c>
      <c r="L2465" t="s">
        <v>3830</v>
      </c>
    </row>
    <row r="2466" spans="1:12" ht="15.75">
      <c r="A2466" s="471"/>
      <c r="B2466" s="39"/>
      <c r="C2466" s="39"/>
      <c r="D2466" s="39"/>
      <c r="E2466" s="39"/>
      <c r="F2466" s="471"/>
      <c r="G2466" s="39"/>
      <c r="H2466" s="39"/>
      <c r="I2466" s="39"/>
      <c r="J2466" s="39"/>
      <c r="K2466" s="201" t="s">
        <v>772</v>
      </c>
      <c r="L2466" t="s">
        <v>3831</v>
      </c>
    </row>
    <row r="2467" spans="1:12" ht="15.75">
      <c r="A2467" s="471"/>
      <c r="B2467" s="39"/>
      <c r="C2467" s="39"/>
      <c r="D2467" s="39"/>
      <c r="E2467" s="39"/>
      <c r="F2467" s="471"/>
      <c r="G2467" s="39"/>
      <c r="H2467" s="39"/>
      <c r="I2467" s="39"/>
      <c r="J2467" s="39"/>
      <c r="K2467" s="201" t="s">
        <v>771</v>
      </c>
      <c r="L2467" t="s">
        <v>3874</v>
      </c>
    </row>
    <row r="2468" spans="1:12" ht="15.75">
      <c r="A2468" s="471"/>
      <c r="B2468" s="39"/>
      <c r="C2468" s="39"/>
      <c r="D2468" s="39"/>
      <c r="E2468" s="39"/>
      <c r="F2468" s="471"/>
      <c r="G2468" s="39"/>
      <c r="H2468" s="39"/>
      <c r="I2468" s="39"/>
      <c r="J2468" s="39"/>
      <c r="K2468" s="201" t="s">
        <v>770</v>
      </c>
      <c r="L2468" t="s">
        <v>3878</v>
      </c>
    </row>
    <row r="2469" spans="1:12" ht="15.75">
      <c r="A2469" s="471"/>
      <c r="B2469" s="39"/>
      <c r="C2469" s="39"/>
      <c r="D2469" s="39"/>
      <c r="E2469" s="39"/>
      <c r="F2469" s="471"/>
      <c r="G2469" s="39"/>
      <c r="H2469" s="39"/>
      <c r="I2469" s="39"/>
      <c r="J2469" s="39"/>
      <c r="K2469" s="201" t="s">
        <v>771</v>
      </c>
      <c r="L2469" t="s">
        <v>3882</v>
      </c>
    </row>
    <row r="2470" spans="1:12" ht="15.75">
      <c r="A2470" s="471"/>
      <c r="B2470" s="39"/>
      <c r="C2470" s="39"/>
      <c r="D2470" s="39"/>
      <c r="E2470" s="39"/>
      <c r="F2470" s="471"/>
      <c r="G2470" s="39"/>
      <c r="H2470" s="39"/>
      <c r="I2470" s="39"/>
      <c r="J2470" s="39"/>
      <c r="K2470" s="471"/>
      <c r="L2470" s="39"/>
    </row>
    <row r="2471" spans="1:12" ht="15.75">
      <c r="A2471" s="471"/>
      <c r="B2471" s="39"/>
      <c r="C2471" s="39"/>
      <c r="D2471" s="39"/>
      <c r="E2471" s="39"/>
      <c r="F2471" s="471"/>
      <c r="G2471" s="39"/>
      <c r="H2471" s="39"/>
      <c r="I2471" s="39"/>
      <c r="J2471" s="39"/>
      <c r="K2471" s="471"/>
      <c r="L2471" s="39"/>
    </row>
    <row r="2472" spans="1:12" ht="15.75">
      <c r="A2472" s="471"/>
      <c r="B2472" s="39"/>
      <c r="C2472" s="39"/>
      <c r="D2472" s="39"/>
      <c r="E2472" s="39"/>
      <c r="F2472" s="471"/>
      <c r="G2472" s="39"/>
      <c r="H2472" s="39"/>
      <c r="I2472" s="39"/>
      <c r="J2472" s="39"/>
      <c r="K2472" s="471"/>
      <c r="L2472" s="39"/>
    </row>
    <row r="2473" spans="1:12" ht="15.75">
      <c r="A2473" s="471"/>
      <c r="B2473" s="39"/>
      <c r="C2473" s="39"/>
      <c r="D2473" s="39"/>
      <c r="E2473" s="39"/>
      <c r="F2473" s="471"/>
      <c r="G2473" s="39"/>
      <c r="H2473" s="39"/>
      <c r="I2473" s="39"/>
      <c r="J2473" s="39"/>
      <c r="K2473" s="471"/>
      <c r="L2473" s="39"/>
    </row>
    <row r="2474" spans="1:12" ht="15.75">
      <c r="A2474" s="471"/>
      <c r="B2474" s="39"/>
      <c r="C2474" s="39"/>
      <c r="D2474" s="39"/>
      <c r="E2474" s="39"/>
      <c r="F2474" s="471"/>
      <c r="G2474" s="39"/>
      <c r="H2474" s="39"/>
      <c r="I2474" s="39"/>
      <c r="J2474" s="39"/>
      <c r="K2474" s="471"/>
      <c r="L2474" s="39"/>
    </row>
    <row r="2475" spans="1:12" ht="15.75">
      <c r="A2475" s="471"/>
      <c r="B2475" s="39"/>
      <c r="C2475" s="39"/>
      <c r="D2475" s="39"/>
      <c r="E2475" s="39"/>
      <c r="F2475" s="471"/>
      <c r="G2475" s="39"/>
      <c r="H2475" s="39"/>
      <c r="I2475" s="39"/>
      <c r="J2475" s="39"/>
      <c r="K2475" s="471"/>
      <c r="L2475" s="39"/>
    </row>
    <row r="2476" spans="1:12" ht="15.75">
      <c r="A2476" s="121"/>
      <c r="B2476" s="39"/>
    </row>
    <row r="2477" spans="1:12" ht="15.75">
      <c r="A2477" s="121"/>
      <c r="B2477" s="39"/>
    </row>
    <row r="2478" spans="1:12" ht="15.75">
      <c r="A2478" s="121"/>
      <c r="B2478" s="39"/>
    </row>
    <row r="2479" spans="1:12" ht="15.75">
      <c r="A2479" s="121"/>
      <c r="B2479" s="39"/>
    </row>
    <row r="2480" spans="1:12" ht="15.75">
      <c r="A2480" s="121"/>
      <c r="B2480" s="39"/>
    </row>
    <row r="2481" spans="1:12" ht="23.25">
      <c r="A2481" s="120" t="s">
        <v>2555</v>
      </c>
    </row>
    <row r="2482" spans="1:12" ht="15.75">
      <c r="A2482" s="471" t="s">
        <v>3243</v>
      </c>
      <c r="B2482" s="39"/>
      <c r="C2482" s="39"/>
      <c r="D2482" s="39"/>
      <c r="E2482" s="39"/>
      <c r="F2482" s="471" t="s">
        <v>3244</v>
      </c>
      <c r="G2482" s="39"/>
      <c r="H2482" s="39"/>
      <c r="I2482" s="39"/>
      <c r="J2482" s="39"/>
      <c r="K2482" s="471" t="s">
        <v>3246</v>
      </c>
      <c r="L2482" s="39"/>
    </row>
    <row r="2483" spans="1:12" ht="15.75">
      <c r="A2483" s="201" t="s">
        <v>772</v>
      </c>
      <c r="B2483" t="s">
        <v>3742</v>
      </c>
      <c r="C2483" s="39"/>
      <c r="D2483" s="39"/>
      <c r="E2483" s="39"/>
      <c r="F2483" s="201" t="s">
        <v>771</v>
      </c>
      <c r="G2483" t="s">
        <v>3685</v>
      </c>
      <c r="H2483" s="39"/>
      <c r="I2483" s="39"/>
      <c r="J2483" s="39"/>
      <c r="K2483" s="201" t="s">
        <v>771</v>
      </c>
      <c r="L2483" t="s">
        <v>3354</v>
      </c>
    </row>
    <row r="2484" spans="1:12" ht="15.75">
      <c r="A2484" s="471"/>
      <c r="B2484" s="39"/>
      <c r="C2484" s="39"/>
      <c r="D2484" s="39"/>
      <c r="E2484" s="39"/>
      <c r="F2484" s="471"/>
      <c r="G2484" s="39"/>
      <c r="H2484" s="39"/>
      <c r="I2484" s="39"/>
      <c r="J2484" s="39"/>
      <c r="K2484" s="201" t="s">
        <v>771</v>
      </c>
      <c r="L2484" t="s">
        <v>3424</v>
      </c>
    </row>
    <row r="2485" spans="1:12" ht="15.75">
      <c r="A2485" s="471"/>
      <c r="B2485" s="39"/>
      <c r="C2485" s="39"/>
      <c r="D2485" s="39"/>
      <c r="E2485" s="39"/>
      <c r="F2485" s="471"/>
      <c r="G2485" s="39"/>
      <c r="H2485" s="39"/>
      <c r="I2485" s="39"/>
      <c r="J2485" s="39"/>
      <c r="K2485" s="201" t="s">
        <v>772</v>
      </c>
      <c r="L2485" t="s">
        <v>3476</v>
      </c>
    </row>
    <row r="2486" spans="1:12" ht="15.75">
      <c r="A2486" s="471"/>
      <c r="B2486" s="39"/>
      <c r="C2486" s="39"/>
      <c r="D2486" s="39"/>
      <c r="E2486" s="39"/>
      <c r="F2486" s="471"/>
      <c r="G2486" s="39"/>
      <c r="H2486" s="39"/>
      <c r="I2486" s="39"/>
      <c r="J2486" s="39"/>
      <c r="K2486" s="201" t="s">
        <v>771</v>
      </c>
      <c r="L2486" t="s">
        <v>3524</v>
      </c>
    </row>
    <row r="2487" spans="1:12" ht="15.75">
      <c r="A2487" s="471"/>
      <c r="B2487" s="39"/>
      <c r="C2487" s="39"/>
      <c r="D2487" s="39"/>
      <c r="E2487" s="39"/>
      <c r="F2487" s="471"/>
      <c r="G2487" s="39"/>
      <c r="H2487" s="39"/>
      <c r="I2487" s="39"/>
      <c r="J2487" s="39"/>
      <c r="K2487" s="201" t="s">
        <v>771</v>
      </c>
      <c r="L2487" t="s">
        <v>3576</v>
      </c>
    </row>
    <row r="2488" spans="1:12" ht="15.75">
      <c r="A2488" s="471"/>
      <c r="B2488" s="39"/>
      <c r="C2488" s="39"/>
      <c r="D2488" s="39"/>
      <c r="E2488" s="39"/>
      <c r="F2488" s="471"/>
      <c r="G2488" s="39"/>
      <c r="H2488" s="39"/>
      <c r="I2488" s="39"/>
      <c r="J2488" s="39"/>
      <c r="K2488" s="201" t="s">
        <v>770</v>
      </c>
      <c r="L2488" t="s">
        <v>3580</v>
      </c>
    </row>
    <row r="2489" spans="1:12" ht="15.75">
      <c r="A2489" s="471"/>
      <c r="B2489" s="39"/>
      <c r="C2489" s="39"/>
      <c r="D2489" s="39"/>
      <c r="E2489" s="39"/>
      <c r="F2489" s="471"/>
      <c r="G2489" s="39"/>
      <c r="H2489" s="39"/>
      <c r="I2489" s="39"/>
      <c r="J2489" s="39"/>
      <c r="K2489" s="201" t="s">
        <v>771</v>
      </c>
      <c r="L2489" t="s">
        <v>3584</v>
      </c>
    </row>
    <row r="2490" spans="1:12" ht="15.75">
      <c r="A2490" s="471"/>
      <c r="B2490" s="39"/>
      <c r="C2490" s="39"/>
      <c r="D2490" s="39"/>
      <c r="E2490" s="39"/>
      <c r="F2490" s="471"/>
      <c r="G2490" s="39"/>
      <c r="H2490" s="39"/>
      <c r="I2490" s="39"/>
      <c r="J2490" s="39"/>
      <c r="K2490" s="201" t="s">
        <v>772</v>
      </c>
      <c r="L2490" t="s">
        <v>3594</v>
      </c>
    </row>
    <row r="2491" spans="1:12" ht="15.75">
      <c r="A2491" s="471"/>
      <c r="B2491" s="39"/>
      <c r="C2491" s="39"/>
      <c r="D2491" s="39"/>
      <c r="E2491" s="39"/>
      <c r="F2491" s="471"/>
      <c r="G2491" s="39"/>
      <c r="H2491" s="39"/>
      <c r="I2491" s="39"/>
      <c r="J2491" s="39"/>
      <c r="K2491" s="201" t="s">
        <v>772</v>
      </c>
      <c r="L2491" t="s">
        <v>3682</v>
      </c>
    </row>
    <row r="2492" spans="1:12" ht="15.75">
      <c r="A2492" s="471"/>
      <c r="B2492" s="39"/>
      <c r="C2492" s="39"/>
      <c r="D2492" s="39"/>
      <c r="E2492" s="39"/>
      <c r="F2492" s="471"/>
      <c r="G2492" s="39"/>
      <c r="H2492" s="39"/>
      <c r="I2492" s="39"/>
      <c r="J2492" s="39"/>
      <c r="K2492" s="201" t="s">
        <v>770</v>
      </c>
      <c r="L2492" t="s">
        <v>3683</v>
      </c>
    </row>
    <row r="2493" spans="1:12" ht="15.75">
      <c r="A2493" s="471"/>
      <c r="B2493" s="39"/>
      <c r="C2493" s="39"/>
      <c r="D2493" s="39"/>
      <c r="E2493" s="39"/>
      <c r="F2493" s="471"/>
      <c r="G2493" s="39"/>
      <c r="H2493" s="39"/>
      <c r="I2493" s="39"/>
      <c r="J2493" s="39"/>
      <c r="K2493" s="201" t="s">
        <v>771</v>
      </c>
      <c r="L2493" t="s">
        <v>3820</v>
      </c>
    </row>
    <row r="2494" spans="1:12" ht="15.75" customHeight="1"/>
    <row r="2495" spans="1:12" ht="15.75" customHeight="1"/>
    <row r="2496" spans="1:12" ht="15.75" customHeight="1"/>
    <row r="2497" spans="1:2" ht="15.75" customHeight="1"/>
    <row r="2498" spans="1:2" ht="15.75" customHeight="1"/>
    <row r="2499" spans="1:2" ht="15.75" customHeight="1"/>
    <row r="2500" spans="1:2" ht="15.75" customHeight="1"/>
    <row r="2501" spans="1:2" ht="15.75" customHeight="1"/>
    <row r="2502" spans="1:2" ht="15.75" customHeight="1"/>
    <row r="2503" spans="1:2" ht="15.75">
      <c r="A2503" s="121"/>
      <c r="B2503" s="39"/>
    </row>
    <row r="2504" spans="1:2" ht="15.75">
      <c r="A2504" s="121"/>
      <c r="B2504" s="39"/>
    </row>
    <row r="2505" spans="1:2" ht="15.75">
      <c r="A2505" s="121"/>
      <c r="B2505" s="39"/>
    </row>
    <row r="2506" spans="1:2" ht="15.75">
      <c r="A2506" s="121"/>
      <c r="B2506" s="39"/>
    </row>
    <row r="2507" spans="1:2" ht="15.75">
      <c r="A2507" s="121"/>
      <c r="B2507" s="39"/>
    </row>
    <row r="2508" spans="1:2" ht="15.75">
      <c r="A2508" s="121"/>
      <c r="B2508" s="39"/>
    </row>
    <row r="2509" spans="1:2" ht="15.75">
      <c r="A2509" s="121"/>
      <c r="B2509" s="39"/>
    </row>
    <row r="2510" spans="1:2" ht="15.75">
      <c r="A2510" s="121"/>
      <c r="B2510" s="39"/>
    </row>
    <row r="2511" spans="1:2" ht="15.75">
      <c r="A2511" s="121"/>
      <c r="B2511" s="39"/>
    </row>
    <row r="2512" spans="1:2" ht="23.25">
      <c r="A2512" s="120" t="s">
        <v>1882</v>
      </c>
      <c r="B2512" s="39"/>
    </row>
    <row r="2513" spans="1:12" ht="15.75">
      <c r="A2513" s="471" t="s">
        <v>3243</v>
      </c>
      <c r="B2513" s="39"/>
      <c r="C2513" s="39"/>
      <c r="D2513" s="39"/>
      <c r="E2513" s="39"/>
      <c r="F2513" s="471" t="s">
        <v>3244</v>
      </c>
      <c r="G2513" s="39"/>
      <c r="H2513" s="39"/>
      <c r="I2513" s="39"/>
      <c r="J2513" s="39"/>
      <c r="K2513" s="471" t="s">
        <v>3246</v>
      </c>
      <c r="L2513" s="39"/>
    </row>
    <row r="2514" spans="1:12" ht="15.75">
      <c r="A2514" s="201" t="s">
        <v>772</v>
      </c>
      <c r="B2514" t="s">
        <v>3808</v>
      </c>
      <c r="C2514" s="39"/>
      <c r="D2514" s="39"/>
      <c r="E2514" s="39"/>
      <c r="F2514" s="471"/>
      <c r="G2514" s="39"/>
      <c r="H2514" s="39"/>
      <c r="I2514" s="39"/>
      <c r="J2514" s="39"/>
      <c r="K2514" s="201" t="s">
        <v>772</v>
      </c>
      <c r="L2514" t="s">
        <v>3266</v>
      </c>
    </row>
    <row r="2515" spans="1:12" ht="15.75">
      <c r="A2515" s="471"/>
      <c r="B2515" s="39"/>
      <c r="C2515" s="39"/>
      <c r="D2515" s="39"/>
      <c r="E2515" s="39"/>
      <c r="F2515" s="471"/>
      <c r="G2515" s="39"/>
      <c r="H2515" s="39"/>
      <c r="I2515" s="39"/>
      <c r="J2515" s="39"/>
      <c r="K2515" s="201" t="s">
        <v>772</v>
      </c>
      <c r="L2515" t="s">
        <v>3291</v>
      </c>
    </row>
    <row r="2516" spans="1:12" ht="15.75">
      <c r="A2516" s="471"/>
      <c r="B2516" s="39"/>
      <c r="C2516" s="39"/>
      <c r="D2516" s="39"/>
      <c r="E2516" s="39"/>
      <c r="F2516" s="471"/>
      <c r="G2516" s="39"/>
      <c r="H2516" s="39"/>
      <c r="I2516" s="39"/>
      <c r="J2516" s="39"/>
      <c r="K2516" s="201" t="s">
        <v>772</v>
      </c>
      <c r="L2516" t="s">
        <v>3587</v>
      </c>
    </row>
    <row r="2517" spans="1:12" ht="15.75">
      <c r="A2517" s="471"/>
      <c r="B2517" s="39"/>
      <c r="C2517" s="39"/>
      <c r="D2517" s="39"/>
      <c r="E2517" s="39"/>
      <c r="F2517" s="471"/>
      <c r="G2517" s="39"/>
      <c r="H2517" s="39"/>
      <c r="I2517" s="39"/>
      <c r="J2517" s="39"/>
      <c r="K2517" s="471"/>
      <c r="L2517" s="39"/>
    </row>
    <row r="2518" spans="1:12" ht="15.75">
      <c r="A2518" s="471"/>
      <c r="B2518" s="39"/>
      <c r="C2518" s="39"/>
      <c r="D2518" s="39"/>
      <c r="E2518" s="39"/>
      <c r="F2518" s="471"/>
      <c r="G2518" s="39"/>
      <c r="H2518" s="39"/>
      <c r="I2518" s="39"/>
      <c r="J2518" s="39"/>
      <c r="K2518" s="471"/>
      <c r="L2518" s="39"/>
    </row>
    <row r="2519" spans="1:12" ht="15.75">
      <c r="A2519" s="471"/>
      <c r="B2519" s="39"/>
      <c r="C2519" s="39"/>
      <c r="D2519" s="39"/>
      <c r="E2519" s="39"/>
      <c r="F2519" s="471"/>
      <c r="G2519" s="39"/>
      <c r="H2519" s="39"/>
      <c r="I2519" s="39"/>
      <c r="J2519" s="39"/>
      <c r="K2519" s="471"/>
      <c r="L2519" s="39"/>
    </row>
    <row r="2520" spans="1:12" ht="15.75">
      <c r="A2520" s="471"/>
      <c r="B2520" s="39"/>
      <c r="C2520" s="39"/>
      <c r="D2520" s="39"/>
      <c r="E2520" s="39"/>
      <c r="F2520" s="471"/>
      <c r="G2520" s="39"/>
      <c r="H2520" s="39"/>
      <c r="I2520" s="39"/>
      <c r="J2520" s="39"/>
      <c r="K2520" s="471"/>
      <c r="L2520" s="39"/>
    </row>
    <row r="2521" spans="1:12" ht="15.75">
      <c r="A2521" s="471"/>
      <c r="B2521" s="39"/>
      <c r="C2521" s="39"/>
      <c r="D2521" s="39"/>
      <c r="E2521" s="39"/>
      <c r="F2521" s="471"/>
      <c r="G2521" s="39"/>
      <c r="H2521" s="39"/>
      <c r="I2521" s="39"/>
      <c r="J2521" s="39"/>
      <c r="K2521" s="471"/>
      <c r="L2521" s="39"/>
    </row>
    <row r="2522" spans="1:12" ht="15.75">
      <c r="A2522" s="471"/>
      <c r="B2522" s="39"/>
      <c r="C2522" s="39"/>
      <c r="D2522" s="39"/>
      <c r="E2522" s="39"/>
      <c r="F2522" s="471"/>
      <c r="G2522" s="39"/>
      <c r="H2522" s="39"/>
      <c r="I2522" s="39"/>
      <c r="J2522" s="39"/>
      <c r="K2522" s="471"/>
      <c r="L2522" s="39"/>
    </row>
    <row r="2523" spans="1:12" ht="15.75">
      <c r="A2523" s="471"/>
      <c r="B2523" s="39"/>
      <c r="C2523" s="39"/>
      <c r="D2523" s="39"/>
      <c r="E2523" s="39"/>
      <c r="F2523" s="471"/>
      <c r="G2523" s="39"/>
      <c r="H2523" s="39"/>
      <c r="I2523" s="39"/>
      <c r="J2523" s="39"/>
      <c r="K2523" s="471"/>
      <c r="L2523" s="39"/>
    </row>
    <row r="2524" spans="1:12" ht="15.75">
      <c r="A2524" s="471"/>
      <c r="B2524" s="39"/>
      <c r="C2524" s="39"/>
      <c r="D2524" s="39"/>
      <c r="E2524" s="39"/>
      <c r="F2524" s="471"/>
      <c r="G2524" s="39"/>
      <c r="H2524" s="39"/>
      <c r="I2524" s="39"/>
      <c r="J2524" s="39"/>
      <c r="K2524" s="471"/>
      <c r="L2524" s="39"/>
    </row>
    <row r="2525" spans="1:12" ht="15.75">
      <c r="A2525" s="471"/>
      <c r="B2525" s="39"/>
      <c r="C2525" s="39"/>
      <c r="D2525" s="39"/>
      <c r="E2525" s="39"/>
      <c r="F2525" s="471"/>
      <c r="G2525" s="39"/>
      <c r="H2525" s="39"/>
      <c r="I2525" s="39"/>
      <c r="J2525" s="39"/>
      <c r="K2525" s="471"/>
      <c r="L2525" s="39"/>
    </row>
    <row r="2526" spans="1:12" ht="15.75">
      <c r="A2526" s="471"/>
      <c r="B2526" s="39"/>
      <c r="C2526" s="39"/>
      <c r="D2526" s="39"/>
      <c r="E2526" s="39"/>
      <c r="F2526" s="471"/>
      <c r="G2526" s="39"/>
      <c r="H2526" s="39"/>
      <c r="I2526" s="39"/>
      <c r="J2526" s="39"/>
      <c r="K2526" s="471"/>
      <c r="L2526" s="39"/>
    </row>
    <row r="2527" spans="1:12" ht="15.75">
      <c r="A2527" s="471"/>
      <c r="B2527" s="39"/>
      <c r="C2527" s="39"/>
      <c r="D2527" s="39"/>
      <c r="E2527" s="39"/>
      <c r="F2527" s="471"/>
      <c r="G2527" s="39"/>
      <c r="H2527" s="39"/>
      <c r="I2527" s="39"/>
      <c r="J2527" s="39"/>
      <c r="K2527" s="471"/>
      <c r="L2527" s="39"/>
    </row>
    <row r="2528" spans="1:12" ht="15.75">
      <c r="A2528" s="471"/>
      <c r="B2528" s="39"/>
      <c r="C2528" s="39"/>
      <c r="D2528" s="39"/>
      <c r="E2528" s="39"/>
      <c r="F2528" s="471"/>
      <c r="G2528" s="39"/>
      <c r="H2528" s="39"/>
      <c r="I2528" s="39"/>
      <c r="J2528" s="39"/>
      <c r="K2528" s="471"/>
      <c r="L2528" s="39"/>
    </row>
    <row r="2529" spans="1:12" ht="15.75">
      <c r="A2529" s="471"/>
      <c r="B2529" s="39"/>
      <c r="C2529" s="39"/>
      <c r="D2529" s="39"/>
      <c r="E2529" s="39"/>
      <c r="F2529" s="471"/>
      <c r="G2529" s="39"/>
      <c r="H2529" s="39"/>
      <c r="I2529" s="39"/>
      <c r="J2529" s="39"/>
      <c r="K2529" s="471"/>
      <c r="L2529" s="39"/>
    </row>
    <row r="2530" spans="1:12" ht="15.75">
      <c r="A2530" s="471"/>
      <c r="B2530" s="39"/>
      <c r="C2530" s="39"/>
      <c r="D2530" s="39"/>
      <c r="E2530" s="39"/>
      <c r="F2530" s="471"/>
      <c r="G2530" s="39"/>
      <c r="H2530" s="39"/>
      <c r="I2530" s="39"/>
      <c r="J2530" s="39"/>
      <c r="K2530" s="471"/>
      <c r="L2530" s="39"/>
    </row>
    <row r="2531" spans="1:12" ht="15.75">
      <c r="A2531" s="471"/>
      <c r="B2531" s="39"/>
      <c r="C2531" s="39"/>
      <c r="D2531" s="39"/>
      <c r="E2531" s="39"/>
      <c r="F2531" s="471"/>
      <c r="G2531" s="39"/>
      <c r="H2531" s="39"/>
      <c r="I2531" s="39"/>
      <c r="J2531" s="39"/>
      <c r="K2531" s="471"/>
      <c r="L2531" s="39"/>
    </row>
    <row r="2532" spans="1:12" ht="15.75">
      <c r="A2532" s="471"/>
      <c r="B2532" s="39"/>
      <c r="C2532" s="39"/>
      <c r="D2532" s="39"/>
      <c r="E2532" s="39"/>
      <c r="F2532" s="471"/>
      <c r="G2532" s="39"/>
      <c r="H2532" s="39"/>
      <c r="I2532" s="39"/>
      <c r="J2532" s="39"/>
      <c r="K2532" s="471"/>
      <c r="L2532" s="39"/>
    </row>
    <row r="2533" spans="1:12" ht="15.75">
      <c r="A2533" s="471"/>
      <c r="B2533" s="39"/>
      <c r="C2533" s="39"/>
      <c r="D2533" s="39"/>
      <c r="E2533" s="39"/>
      <c r="F2533" s="471"/>
      <c r="G2533" s="39"/>
      <c r="H2533" s="39"/>
      <c r="I2533" s="39"/>
      <c r="J2533" s="39"/>
      <c r="K2533" s="471"/>
      <c r="L2533" s="39"/>
    </row>
    <row r="2534" spans="1:12" ht="15.75">
      <c r="A2534" s="471"/>
      <c r="B2534" s="39"/>
      <c r="C2534" s="39"/>
      <c r="D2534" s="39"/>
      <c r="E2534" s="39"/>
      <c r="F2534" s="471"/>
      <c r="G2534" s="39"/>
      <c r="H2534" s="39"/>
      <c r="I2534" s="39"/>
      <c r="J2534" s="39"/>
      <c r="K2534" s="471"/>
      <c r="L2534" s="39"/>
    </row>
    <row r="2535" spans="1:12" ht="15.75">
      <c r="A2535" s="471"/>
      <c r="B2535" s="39"/>
      <c r="C2535" s="39"/>
      <c r="D2535" s="39"/>
      <c r="E2535" s="39"/>
      <c r="F2535" s="471"/>
      <c r="G2535" s="39"/>
      <c r="H2535" s="39"/>
      <c r="I2535" s="39"/>
      <c r="J2535" s="39"/>
      <c r="K2535" s="471"/>
      <c r="L2535" s="39"/>
    </row>
    <row r="2536" spans="1:12" ht="15.75">
      <c r="A2536" s="471"/>
      <c r="B2536" s="39"/>
      <c r="C2536" s="39"/>
      <c r="D2536" s="39"/>
      <c r="E2536" s="39"/>
      <c r="F2536" s="471"/>
      <c r="G2536" s="39"/>
      <c r="H2536" s="39"/>
      <c r="I2536" s="39"/>
      <c r="J2536" s="39"/>
      <c r="K2536" s="471"/>
      <c r="L2536" s="39"/>
    </row>
    <row r="2537" spans="1:12" ht="15.75">
      <c r="A2537" s="471"/>
      <c r="B2537" s="39"/>
      <c r="C2537" s="39"/>
      <c r="D2537" s="39"/>
      <c r="E2537" s="39"/>
      <c r="F2537" s="471"/>
      <c r="G2537" s="39"/>
      <c r="H2537" s="39"/>
      <c r="I2537" s="39"/>
      <c r="J2537" s="39"/>
      <c r="K2537" s="471"/>
      <c r="L2537" s="39"/>
    </row>
    <row r="2538" spans="1:12" ht="15.75">
      <c r="A2538" s="471"/>
      <c r="B2538" s="39"/>
      <c r="C2538" s="39"/>
      <c r="D2538" s="39"/>
      <c r="E2538" s="39"/>
      <c r="F2538" s="471"/>
      <c r="G2538" s="39"/>
      <c r="H2538" s="39"/>
      <c r="I2538" s="39"/>
      <c r="J2538" s="39"/>
      <c r="K2538" s="471"/>
      <c r="L2538" s="39"/>
    </row>
    <row r="2539" spans="1:12" ht="15.75">
      <c r="A2539" s="471"/>
      <c r="B2539" s="39"/>
      <c r="C2539" s="39"/>
      <c r="D2539" s="39"/>
      <c r="E2539" s="39"/>
      <c r="F2539" s="471"/>
      <c r="G2539" s="39"/>
      <c r="H2539" s="39"/>
      <c r="I2539" s="39"/>
      <c r="J2539" s="39"/>
      <c r="K2539" s="471"/>
      <c r="L2539" s="39"/>
    </row>
    <row r="2540" spans="1:12" ht="15.75">
      <c r="A2540" s="471"/>
      <c r="B2540" s="39"/>
      <c r="C2540" s="39"/>
      <c r="D2540" s="39"/>
      <c r="E2540" s="39"/>
      <c r="F2540" s="471"/>
      <c r="G2540" s="39"/>
      <c r="H2540" s="39"/>
      <c r="I2540" s="39"/>
      <c r="J2540" s="39"/>
      <c r="K2540" s="471"/>
      <c r="L2540" s="39"/>
    </row>
    <row r="2541" spans="1:12" ht="15.75">
      <c r="A2541" s="471"/>
      <c r="B2541" s="39"/>
      <c r="C2541" s="39"/>
      <c r="D2541" s="39"/>
      <c r="E2541" s="39"/>
      <c r="F2541" s="471"/>
      <c r="G2541" s="39"/>
      <c r="H2541" s="39"/>
      <c r="I2541" s="39"/>
      <c r="J2541" s="39"/>
      <c r="K2541" s="471"/>
      <c r="L2541" s="39"/>
    </row>
    <row r="2542" spans="1:12" ht="15.75">
      <c r="A2542" s="471"/>
      <c r="B2542" s="39"/>
      <c r="C2542" s="39"/>
      <c r="D2542" s="39"/>
      <c r="E2542" s="39"/>
      <c r="F2542" s="471"/>
      <c r="G2542" s="39"/>
      <c r="H2542" s="39"/>
      <c r="I2542" s="39"/>
      <c r="J2542" s="39"/>
      <c r="K2542" s="471"/>
      <c r="L2542" s="39"/>
    </row>
    <row r="2543" spans="1:12" ht="23.25">
      <c r="A2543" s="120" t="s">
        <v>2568</v>
      </c>
      <c r="B2543" s="39"/>
    </row>
    <row r="2544" spans="1:12" ht="15.75">
      <c r="A2544" s="471" t="s">
        <v>3243</v>
      </c>
      <c r="B2544" s="39"/>
      <c r="C2544" s="39"/>
      <c r="D2544" s="39"/>
      <c r="E2544" s="39"/>
      <c r="F2544" s="471" t="s">
        <v>3244</v>
      </c>
      <c r="G2544" s="39"/>
      <c r="H2544" s="39"/>
      <c r="I2544" s="39"/>
      <c r="J2544" s="39"/>
      <c r="K2544" s="471" t="s">
        <v>3246</v>
      </c>
      <c r="L2544" s="39"/>
    </row>
    <row r="2545" spans="1:12" ht="15.75">
      <c r="A2545" s="201" t="s">
        <v>770</v>
      </c>
      <c r="B2545" t="s">
        <v>2463</v>
      </c>
      <c r="C2545" s="39"/>
      <c r="D2545" s="39"/>
      <c r="E2545" s="39"/>
      <c r="F2545" s="471"/>
      <c r="G2545" s="39"/>
      <c r="H2545" s="39"/>
      <c r="I2545" s="39"/>
      <c r="J2545" s="39"/>
      <c r="K2545" s="201" t="s">
        <v>771</v>
      </c>
      <c r="L2545" t="s">
        <v>3297</v>
      </c>
    </row>
    <row r="2546" spans="1:12" ht="15.75">
      <c r="A2546" s="201" t="s">
        <v>772</v>
      </c>
      <c r="B2546" t="s">
        <v>3398</v>
      </c>
      <c r="C2546" s="39"/>
      <c r="D2546" s="39"/>
      <c r="E2546" s="39"/>
      <c r="F2546" s="471"/>
      <c r="G2546" s="39"/>
      <c r="H2546" s="39"/>
      <c r="I2546" s="39"/>
      <c r="J2546" s="39"/>
      <c r="K2546" s="201" t="s">
        <v>772</v>
      </c>
      <c r="L2546" t="s">
        <v>3321</v>
      </c>
    </row>
    <row r="2547" spans="1:12" ht="15.75">
      <c r="A2547" s="201" t="s">
        <v>772</v>
      </c>
      <c r="B2547" t="s">
        <v>3739</v>
      </c>
      <c r="C2547" s="39"/>
      <c r="D2547" s="39"/>
      <c r="E2547" s="39"/>
      <c r="F2547" s="471"/>
      <c r="G2547" s="39"/>
      <c r="H2547" s="39"/>
      <c r="I2547" s="39"/>
      <c r="J2547" s="39"/>
      <c r="K2547" s="201" t="s">
        <v>771</v>
      </c>
      <c r="L2547" t="s">
        <v>3444</v>
      </c>
    </row>
    <row r="2548" spans="1:12" ht="15.75">
      <c r="A2548" s="201" t="s">
        <v>771</v>
      </c>
      <c r="B2548" t="s">
        <v>3766</v>
      </c>
      <c r="C2548" s="39"/>
      <c r="D2548" s="39"/>
      <c r="E2548" s="39"/>
      <c r="F2548" s="471"/>
      <c r="G2548" s="39"/>
      <c r="H2548" s="39"/>
      <c r="I2548" s="39"/>
      <c r="J2548" s="39"/>
      <c r="K2548" s="201" t="s">
        <v>772</v>
      </c>
      <c r="L2548" t="s">
        <v>3542</v>
      </c>
    </row>
    <row r="2549" spans="1:12" ht="15.75">
      <c r="A2549" s="201"/>
      <c r="C2549" s="39"/>
      <c r="D2549" s="39"/>
      <c r="E2549" s="39"/>
      <c r="F2549" s="471"/>
      <c r="G2549" s="39"/>
      <c r="H2549" s="39"/>
      <c r="I2549" s="39"/>
      <c r="J2549" s="39"/>
      <c r="K2549" s="201" t="s">
        <v>771</v>
      </c>
      <c r="L2549" t="s">
        <v>3821</v>
      </c>
    </row>
    <row r="2550" spans="1:12" ht="15.75">
      <c r="A2550" s="201"/>
      <c r="C2550" s="39"/>
      <c r="D2550" s="39"/>
      <c r="E2550" s="39"/>
      <c r="F2550" s="471"/>
      <c r="G2550" s="39"/>
      <c r="H2550" s="39"/>
      <c r="I2550" s="39"/>
      <c r="J2550" s="39"/>
      <c r="K2550" s="471"/>
      <c r="L2550" s="39"/>
    </row>
    <row r="2551" spans="1:12" ht="15.75">
      <c r="A2551" s="201"/>
      <c r="C2551" s="39"/>
      <c r="D2551" s="39"/>
      <c r="E2551" s="39"/>
      <c r="F2551" s="471"/>
      <c r="G2551" s="39"/>
      <c r="H2551" s="39"/>
      <c r="I2551" s="39"/>
      <c r="J2551" s="39"/>
      <c r="K2551" s="471"/>
      <c r="L2551" s="39"/>
    </row>
    <row r="2552" spans="1:12" ht="15.75">
      <c r="A2552" s="201"/>
      <c r="C2552" s="39"/>
      <c r="D2552" s="39"/>
      <c r="E2552" s="39"/>
      <c r="F2552" s="471"/>
      <c r="G2552" s="39"/>
      <c r="H2552" s="39"/>
      <c r="I2552" s="39"/>
      <c r="J2552" s="39"/>
      <c r="K2552" s="471"/>
      <c r="L2552" s="39"/>
    </row>
    <row r="2553" spans="1:12" ht="15.75">
      <c r="A2553" s="201"/>
      <c r="C2553" s="39"/>
      <c r="D2553" s="39"/>
      <c r="E2553" s="39"/>
      <c r="F2553" s="471"/>
      <c r="G2553" s="39"/>
      <c r="H2553" s="39"/>
      <c r="I2553" s="39"/>
      <c r="J2553" s="39"/>
      <c r="K2553" s="471"/>
      <c r="L2553" s="39"/>
    </row>
    <row r="2554" spans="1:12" ht="15.75">
      <c r="A2554" s="201"/>
      <c r="C2554" s="39"/>
      <c r="D2554" s="39"/>
      <c r="E2554" s="39"/>
      <c r="F2554" s="471"/>
      <c r="G2554" s="39"/>
      <c r="H2554" s="39"/>
      <c r="I2554" s="39"/>
      <c r="J2554" s="39"/>
      <c r="K2554" s="471"/>
      <c r="L2554" s="39"/>
    </row>
    <row r="2555" spans="1:12" ht="15.75">
      <c r="A2555" s="201"/>
      <c r="C2555" s="39"/>
      <c r="D2555" s="39"/>
      <c r="E2555" s="39"/>
      <c r="F2555" s="471"/>
      <c r="G2555" s="39"/>
      <c r="H2555" s="39"/>
      <c r="I2555" s="39"/>
      <c r="J2555" s="39"/>
      <c r="K2555" s="471"/>
      <c r="L2555" s="39"/>
    </row>
    <row r="2556" spans="1:12" ht="15.75">
      <c r="A2556" s="201"/>
      <c r="C2556" s="39"/>
      <c r="D2556" s="39"/>
      <c r="E2556" s="39"/>
      <c r="F2556" s="471"/>
      <c r="G2556" s="39"/>
      <c r="H2556" s="39"/>
      <c r="I2556" s="39"/>
      <c r="J2556" s="39"/>
      <c r="K2556" s="471"/>
      <c r="L2556" s="39"/>
    </row>
    <row r="2557" spans="1:12" ht="15.75">
      <c r="A2557" s="201"/>
      <c r="C2557" s="39"/>
      <c r="D2557" s="39"/>
      <c r="E2557" s="39"/>
      <c r="F2557" s="471"/>
      <c r="G2557" s="39"/>
      <c r="H2557" s="39"/>
      <c r="I2557" s="39"/>
      <c r="J2557" s="39"/>
      <c r="K2557" s="471"/>
      <c r="L2557" s="39"/>
    </row>
    <row r="2558" spans="1:12" ht="15.75">
      <c r="A2558" s="201"/>
      <c r="C2558" s="39"/>
      <c r="D2558" s="39"/>
      <c r="E2558" s="39"/>
      <c r="F2558" s="471"/>
      <c r="G2558" s="39"/>
      <c r="H2558" s="39"/>
      <c r="I2558" s="39"/>
      <c r="J2558" s="39"/>
      <c r="K2558" s="471"/>
      <c r="L2558" s="39"/>
    </row>
    <row r="2559" spans="1:12" ht="15.75">
      <c r="A2559" s="201"/>
      <c r="C2559" s="39"/>
      <c r="D2559" s="39"/>
      <c r="E2559" s="39"/>
      <c r="F2559" s="471"/>
      <c r="G2559" s="39"/>
      <c r="H2559" s="39"/>
      <c r="I2559" s="39"/>
      <c r="J2559" s="39"/>
      <c r="K2559" s="471"/>
      <c r="L2559" s="39"/>
    </row>
    <row r="2560" spans="1:12" ht="15.75">
      <c r="A2560" s="201"/>
      <c r="C2560" s="39"/>
      <c r="D2560" s="39"/>
      <c r="E2560" s="39"/>
      <c r="F2560" s="471"/>
      <c r="G2560" s="39"/>
      <c r="H2560" s="39"/>
      <c r="I2560" s="39"/>
      <c r="J2560" s="39"/>
      <c r="K2560" s="471"/>
      <c r="L2560" s="39"/>
    </row>
    <row r="2561" spans="1:12" ht="15.75">
      <c r="A2561" s="201"/>
      <c r="C2561" s="39"/>
      <c r="D2561" s="39"/>
      <c r="E2561" s="39"/>
      <c r="F2561" s="471"/>
      <c r="G2561" s="39"/>
      <c r="H2561" s="39"/>
      <c r="I2561" s="39"/>
      <c r="J2561" s="39"/>
      <c r="K2561" s="471"/>
      <c r="L2561" s="39"/>
    </row>
    <row r="2562" spans="1:12" ht="15.75">
      <c r="A2562" s="201"/>
      <c r="C2562" s="39"/>
      <c r="D2562" s="39"/>
      <c r="E2562" s="39"/>
      <c r="F2562" s="471"/>
      <c r="G2562" s="39"/>
      <c r="H2562" s="39"/>
      <c r="I2562" s="39"/>
      <c r="J2562" s="39"/>
      <c r="K2562" s="471"/>
      <c r="L2562" s="39"/>
    </row>
    <row r="2563" spans="1:12" ht="15.75">
      <c r="A2563" s="201"/>
      <c r="C2563" s="39"/>
      <c r="D2563" s="39"/>
      <c r="E2563" s="39"/>
      <c r="F2563" s="471"/>
      <c r="G2563" s="39"/>
      <c r="H2563" s="39"/>
      <c r="I2563" s="39"/>
      <c r="J2563" s="39"/>
      <c r="K2563" s="471"/>
      <c r="L2563" s="39"/>
    </row>
    <row r="2564" spans="1:12" ht="15.75">
      <c r="A2564" s="201"/>
      <c r="C2564" s="39"/>
      <c r="D2564" s="39"/>
      <c r="E2564" s="39"/>
      <c r="F2564" s="471"/>
      <c r="G2564" s="39"/>
      <c r="H2564" s="39"/>
      <c r="I2564" s="39"/>
      <c r="J2564" s="39"/>
      <c r="K2564" s="471"/>
      <c r="L2564" s="39"/>
    </row>
    <row r="2565" spans="1:12" ht="15.75">
      <c r="A2565" s="201"/>
      <c r="C2565" s="39"/>
      <c r="D2565" s="39"/>
      <c r="E2565" s="39"/>
      <c r="F2565" s="471"/>
      <c r="G2565" s="39"/>
      <c r="H2565" s="39"/>
      <c r="I2565" s="39"/>
      <c r="J2565" s="39"/>
      <c r="K2565" s="471"/>
      <c r="L2565" s="39"/>
    </row>
    <row r="2566" spans="1:12" ht="15.75">
      <c r="A2566" s="201"/>
      <c r="C2566" s="39"/>
      <c r="D2566" s="39"/>
      <c r="E2566" s="39"/>
      <c r="F2566" s="471"/>
      <c r="G2566" s="39"/>
      <c r="H2566" s="39"/>
      <c r="I2566" s="39"/>
      <c r="J2566" s="39"/>
      <c r="K2566" s="471"/>
      <c r="L2566" s="39"/>
    </row>
    <row r="2567" spans="1:12" ht="15.75">
      <c r="A2567" s="201"/>
      <c r="C2567" s="39"/>
      <c r="D2567" s="39"/>
      <c r="E2567" s="39"/>
      <c r="F2567" s="471"/>
      <c r="G2567" s="39"/>
      <c r="H2567" s="39"/>
      <c r="I2567" s="39"/>
      <c r="J2567" s="39"/>
      <c r="K2567" s="471"/>
      <c r="L2567" s="39"/>
    </row>
    <row r="2568" spans="1:12" ht="15.75">
      <c r="A2568" s="201"/>
      <c r="C2568" s="39"/>
      <c r="D2568" s="39"/>
      <c r="E2568" s="39"/>
      <c r="F2568" s="471"/>
      <c r="G2568" s="39"/>
      <c r="H2568" s="39"/>
      <c r="I2568" s="39"/>
      <c r="J2568" s="39"/>
      <c r="K2568" s="471"/>
      <c r="L2568" s="39"/>
    </row>
    <row r="2569" spans="1:12" ht="15.75">
      <c r="A2569" s="471"/>
      <c r="B2569" s="39"/>
      <c r="C2569" s="39"/>
      <c r="D2569" s="39"/>
      <c r="E2569" s="39"/>
      <c r="F2569" s="471"/>
      <c r="G2569" s="39"/>
      <c r="H2569" s="39"/>
      <c r="I2569" s="39"/>
      <c r="J2569" s="39"/>
      <c r="K2569" s="471"/>
      <c r="L2569" s="39"/>
    </row>
    <row r="2570" spans="1:12" ht="15.75">
      <c r="A2570" s="471"/>
      <c r="B2570" s="39"/>
      <c r="C2570" s="39"/>
      <c r="D2570" s="39"/>
      <c r="E2570" s="39"/>
      <c r="F2570" s="471"/>
      <c r="G2570" s="39"/>
      <c r="H2570" s="39"/>
      <c r="I2570" s="39"/>
      <c r="J2570" s="39"/>
      <c r="K2570" s="471"/>
      <c r="L2570" s="39"/>
    </row>
    <row r="2571" spans="1:12" ht="15.75">
      <c r="A2571" s="471"/>
      <c r="B2571" s="39"/>
      <c r="C2571" s="39"/>
      <c r="D2571" s="39"/>
      <c r="E2571" s="39"/>
      <c r="F2571" s="471"/>
      <c r="G2571" s="39"/>
      <c r="H2571" s="39"/>
      <c r="I2571" s="39"/>
      <c r="J2571" s="39"/>
      <c r="K2571" s="471"/>
      <c r="L2571" s="39"/>
    </row>
    <row r="2572" spans="1:12" ht="15.75">
      <c r="A2572" s="121"/>
      <c r="B2572" s="39"/>
    </row>
    <row r="2573" spans="1:12" s="39" customFormat="1" ht="15.75">
      <c r="A2573" s="121"/>
    </row>
    <row r="2574" spans="1:12" s="39" customFormat="1" ht="23.25">
      <c r="A2574" s="120" t="s">
        <v>31</v>
      </c>
    </row>
    <row r="2575" spans="1:12" ht="15.75">
      <c r="A2575" s="471" t="s">
        <v>3243</v>
      </c>
      <c r="B2575" s="39"/>
      <c r="C2575" s="39"/>
      <c r="D2575" s="39"/>
      <c r="E2575" s="39"/>
      <c r="F2575" s="471" t="s">
        <v>3244</v>
      </c>
      <c r="G2575" s="39"/>
      <c r="H2575" s="39"/>
      <c r="I2575" s="39"/>
      <c r="J2575" s="39"/>
      <c r="K2575" s="471" t="s">
        <v>3246</v>
      </c>
      <c r="L2575" s="39"/>
    </row>
    <row r="2576" spans="1:12" ht="15.75">
      <c r="A2576" s="201" t="s">
        <v>771</v>
      </c>
      <c r="B2576" t="s">
        <v>3365</v>
      </c>
      <c r="F2576" s="201" t="s">
        <v>772</v>
      </c>
      <c r="G2576" t="s">
        <v>2473</v>
      </c>
      <c r="K2576" s="201" t="s">
        <v>771</v>
      </c>
      <c r="L2576" t="s">
        <v>3257</v>
      </c>
    </row>
    <row r="2577" spans="1:12" ht="15.75">
      <c r="A2577" s="201" t="s">
        <v>770</v>
      </c>
      <c r="B2577" t="s">
        <v>3431</v>
      </c>
      <c r="F2577" s="201" t="s">
        <v>770</v>
      </c>
      <c r="G2577" t="s">
        <v>3904</v>
      </c>
      <c r="K2577" s="201" t="s">
        <v>771</v>
      </c>
      <c r="L2577" t="s">
        <v>3258</v>
      </c>
    </row>
    <row r="2578" spans="1:12" ht="15.75">
      <c r="A2578" s="201" t="s">
        <v>772</v>
      </c>
      <c r="B2578" t="s">
        <v>3568</v>
      </c>
      <c r="F2578" s="201" t="s">
        <v>771</v>
      </c>
      <c r="G2578" t="s">
        <v>3905</v>
      </c>
      <c r="K2578" s="201" t="s">
        <v>771</v>
      </c>
      <c r="L2578" t="s">
        <v>3259</v>
      </c>
    </row>
    <row r="2579" spans="1:12" ht="15.75">
      <c r="A2579" s="201" t="s">
        <v>772</v>
      </c>
      <c r="B2579" t="s">
        <v>3637</v>
      </c>
      <c r="F2579" s="201" t="s">
        <v>771</v>
      </c>
      <c r="G2579" t="s">
        <v>3908</v>
      </c>
      <c r="K2579" s="201" t="s">
        <v>771</v>
      </c>
      <c r="L2579" t="s">
        <v>3299</v>
      </c>
    </row>
    <row r="2580" spans="1:12" ht="15.75">
      <c r="A2580" s="201" t="s">
        <v>771</v>
      </c>
      <c r="B2580" t="s">
        <v>3759</v>
      </c>
      <c r="K2580" s="201" t="s">
        <v>772</v>
      </c>
      <c r="L2580" t="s">
        <v>3477</v>
      </c>
    </row>
    <row r="2581" spans="1:12" ht="15.75">
      <c r="A2581" s="121"/>
      <c r="B2581" s="39"/>
      <c r="K2581" s="201" t="s">
        <v>772</v>
      </c>
      <c r="L2581" t="s">
        <v>3488</v>
      </c>
    </row>
    <row r="2582" spans="1:12" ht="15.75">
      <c r="A2582" s="121"/>
      <c r="B2582" s="39"/>
      <c r="K2582" s="201" t="s">
        <v>772</v>
      </c>
      <c r="L2582" t="s">
        <v>3675</v>
      </c>
    </row>
    <row r="2583" spans="1:12" ht="15.75">
      <c r="A2583" s="121"/>
      <c r="B2583" s="39"/>
      <c r="K2583" s="201" t="s">
        <v>771</v>
      </c>
      <c r="L2583" t="s">
        <v>3698</v>
      </c>
    </row>
    <row r="2584" spans="1:12" ht="15.75">
      <c r="A2584" s="121"/>
      <c r="B2584" s="39"/>
      <c r="K2584" s="201" t="s">
        <v>772</v>
      </c>
      <c r="L2584" t="s">
        <v>3704</v>
      </c>
    </row>
    <row r="2585" spans="1:12" ht="15.75">
      <c r="A2585" s="121"/>
      <c r="B2585" s="39"/>
      <c r="K2585" s="201" t="s">
        <v>770</v>
      </c>
      <c r="L2585" t="s">
        <v>3873</v>
      </c>
    </row>
    <row r="2586" spans="1:12" ht="15.75">
      <c r="A2586" s="121"/>
      <c r="B2586" s="39"/>
      <c r="K2586" s="201"/>
    </row>
    <row r="2587" spans="1:12" ht="15.75">
      <c r="A2587" s="121"/>
      <c r="B2587" s="39"/>
      <c r="K2587" s="201"/>
    </row>
    <row r="2588" spans="1:12" ht="15.75">
      <c r="A2588" s="121"/>
      <c r="B2588" s="39"/>
      <c r="K2588" s="201"/>
    </row>
    <row r="2589" spans="1:12" ht="15.75">
      <c r="A2589" s="121"/>
      <c r="B2589" s="39"/>
      <c r="K2589" s="201"/>
    </row>
    <row r="2590" spans="1:12" ht="15.75">
      <c r="A2590" s="121"/>
      <c r="B2590" s="39"/>
      <c r="K2590" s="201"/>
    </row>
    <row r="2591" spans="1:12" ht="15.75">
      <c r="A2591" s="121"/>
      <c r="B2591" s="39"/>
      <c r="K2591" s="201"/>
    </row>
    <row r="2592" spans="1:12" ht="15.75">
      <c r="A2592" s="121"/>
      <c r="B2592" s="39"/>
      <c r="K2592" s="201"/>
    </row>
    <row r="2593" spans="1:12" ht="15.75">
      <c r="A2593" s="121"/>
      <c r="B2593" s="39"/>
      <c r="K2593" s="201"/>
    </row>
    <row r="2594" spans="1:12" ht="15.75">
      <c r="A2594" s="121"/>
      <c r="B2594" s="39"/>
      <c r="K2594" s="201"/>
    </row>
    <row r="2595" spans="1:12" ht="15.75">
      <c r="A2595" s="121"/>
      <c r="B2595" s="39"/>
      <c r="K2595" s="201"/>
    </row>
    <row r="2596" spans="1:12" ht="15.75">
      <c r="A2596" s="121"/>
      <c r="B2596" s="39"/>
      <c r="K2596" s="201"/>
    </row>
    <row r="2597" spans="1:12" ht="15.75">
      <c r="A2597" s="121"/>
      <c r="B2597" s="39"/>
    </row>
    <row r="2598" spans="1:12" ht="15.75">
      <c r="A2598" s="121"/>
      <c r="B2598" s="39"/>
    </row>
    <row r="2599" spans="1:12" ht="15.75">
      <c r="A2599" s="121"/>
      <c r="B2599" s="39"/>
    </row>
    <row r="2600" spans="1:12" ht="15.75">
      <c r="A2600" s="121"/>
      <c r="B2600" s="39"/>
    </row>
    <row r="2601" spans="1:12" ht="15.75">
      <c r="A2601" s="121"/>
      <c r="B2601" s="39"/>
    </row>
    <row r="2602" spans="1:12" ht="15.75">
      <c r="A2602" s="121"/>
      <c r="B2602" s="39"/>
    </row>
    <row r="2603" spans="1:12" ht="15.75">
      <c r="A2603" s="121"/>
      <c r="B2603" s="39"/>
    </row>
    <row r="2604" spans="1:12" ht="15.75">
      <c r="A2604" s="121"/>
      <c r="B2604" s="39"/>
    </row>
    <row r="2605" spans="1:12" s="39" customFormat="1" ht="23.25">
      <c r="A2605" s="120" t="s">
        <v>747</v>
      </c>
    </row>
    <row r="2606" spans="1:12" ht="15.75">
      <c r="A2606" s="471" t="s">
        <v>3243</v>
      </c>
      <c r="B2606" s="39"/>
      <c r="C2606" s="39"/>
      <c r="D2606" s="39"/>
      <c r="E2606" s="39"/>
      <c r="F2606" s="471" t="s">
        <v>3244</v>
      </c>
      <c r="G2606" s="39"/>
      <c r="H2606" s="39"/>
      <c r="I2606" s="39"/>
      <c r="J2606" s="39"/>
      <c r="K2606" s="471" t="s">
        <v>3246</v>
      </c>
      <c r="L2606" s="39"/>
    </row>
    <row r="2607" spans="1:12" ht="15.75">
      <c r="A2607" s="201" t="s">
        <v>770</v>
      </c>
      <c r="B2607" t="s">
        <v>3342</v>
      </c>
      <c r="C2607" s="39"/>
      <c r="D2607" s="39"/>
      <c r="E2607" s="39"/>
      <c r="F2607" s="201" t="s">
        <v>772</v>
      </c>
      <c r="G2607" t="s">
        <v>3504</v>
      </c>
      <c r="H2607" s="39"/>
      <c r="I2607" s="39"/>
      <c r="J2607" s="39"/>
      <c r="K2607" s="201" t="s">
        <v>770</v>
      </c>
      <c r="L2607" t="s">
        <v>3270</v>
      </c>
    </row>
    <row r="2608" spans="1:12" ht="15.75">
      <c r="A2608" s="201" t="s">
        <v>770</v>
      </c>
      <c r="B2608" t="s">
        <v>3343</v>
      </c>
      <c r="C2608" s="39"/>
      <c r="D2608" s="39"/>
      <c r="E2608" s="39"/>
      <c r="F2608" s="201" t="s">
        <v>772</v>
      </c>
      <c r="G2608" t="s">
        <v>3546</v>
      </c>
      <c r="H2608" s="39"/>
      <c r="I2608" s="39"/>
      <c r="J2608" s="39"/>
      <c r="K2608" s="201" t="s">
        <v>772</v>
      </c>
      <c r="L2608" t="s">
        <v>3277</v>
      </c>
    </row>
    <row r="2609" spans="1:12" ht="15.75">
      <c r="A2609" s="201" t="s">
        <v>770</v>
      </c>
      <c r="B2609" t="s">
        <v>3345</v>
      </c>
      <c r="C2609" s="39"/>
      <c r="D2609" s="39"/>
      <c r="E2609" s="39"/>
      <c r="F2609" s="201" t="s">
        <v>771</v>
      </c>
      <c r="G2609" t="s">
        <v>3720</v>
      </c>
      <c r="H2609" s="39"/>
      <c r="I2609" s="39"/>
      <c r="J2609" s="39"/>
      <c r="K2609" s="201" t="s">
        <v>772</v>
      </c>
      <c r="L2609" t="s">
        <v>3337</v>
      </c>
    </row>
    <row r="2610" spans="1:12" ht="15.75">
      <c r="A2610" s="201" t="s">
        <v>772</v>
      </c>
      <c r="B2610" t="s">
        <v>3362</v>
      </c>
      <c r="C2610" s="39"/>
      <c r="D2610" s="39"/>
      <c r="E2610" s="39"/>
      <c r="F2610" s="201" t="s">
        <v>771</v>
      </c>
      <c r="G2610" t="s">
        <v>3735</v>
      </c>
      <c r="H2610" s="39"/>
      <c r="I2610" s="39"/>
      <c r="J2610" s="39"/>
      <c r="K2610" s="201" t="s">
        <v>771</v>
      </c>
      <c r="L2610" t="s">
        <v>3355</v>
      </c>
    </row>
    <row r="2611" spans="1:12" ht="15.75">
      <c r="A2611" s="201" t="s">
        <v>772</v>
      </c>
      <c r="B2611" t="s">
        <v>3364</v>
      </c>
      <c r="C2611" s="39"/>
      <c r="D2611" s="39"/>
      <c r="E2611" s="39"/>
      <c r="F2611" s="201" t="s">
        <v>772</v>
      </c>
      <c r="G2611" t="s">
        <v>3780</v>
      </c>
      <c r="H2611" s="39"/>
      <c r="I2611" s="39"/>
      <c r="J2611" s="39"/>
      <c r="K2611" s="201" t="s">
        <v>772</v>
      </c>
      <c r="L2611" t="s">
        <v>3487</v>
      </c>
    </row>
    <row r="2612" spans="1:12" ht="15.75">
      <c r="A2612" s="201" t="s">
        <v>771</v>
      </c>
      <c r="B2612" t="s">
        <v>3381</v>
      </c>
      <c r="C2612" s="39"/>
      <c r="D2612" s="39"/>
      <c r="E2612" s="39"/>
      <c r="F2612" s="201" t="s">
        <v>770</v>
      </c>
      <c r="G2612" t="s">
        <v>3787</v>
      </c>
      <c r="H2612" s="39"/>
      <c r="I2612" s="39"/>
      <c r="J2612" s="39"/>
      <c r="K2612" s="201" t="s">
        <v>770</v>
      </c>
      <c r="L2612" t="s">
        <v>3502</v>
      </c>
    </row>
    <row r="2613" spans="1:12" ht="15.75">
      <c r="A2613" s="201" t="s">
        <v>770</v>
      </c>
      <c r="B2613" t="s">
        <v>3415</v>
      </c>
      <c r="C2613" s="39"/>
      <c r="D2613" s="39"/>
      <c r="E2613" s="39"/>
      <c r="F2613" s="201" t="s">
        <v>770</v>
      </c>
      <c r="G2613" t="s">
        <v>3912</v>
      </c>
      <c r="H2613" s="39"/>
      <c r="I2613" s="39"/>
      <c r="J2613" s="39"/>
      <c r="K2613" s="201" t="s">
        <v>772</v>
      </c>
      <c r="L2613" t="s">
        <v>3503</v>
      </c>
    </row>
    <row r="2614" spans="1:12" ht="15.75">
      <c r="A2614" s="201" t="s">
        <v>771</v>
      </c>
      <c r="B2614" t="s">
        <v>3466</v>
      </c>
      <c r="C2614" s="39"/>
      <c r="D2614" s="39"/>
      <c r="E2614" s="39"/>
      <c r="F2614" s="201" t="s">
        <v>770</v>
      </c>
      <c r="G2614" t="s">
        <v>3913</v>
      </c>
      <c r="H2614" s="39"/>
      <c r="I2614" s="39"/>
      <c r="J2614" s="39"/>
      <c r="K2614" s="201" t="s">
        <v>770</v>
      </c>
      <c r="L2614" t="s">
        <v>3545</v>
      </c>
    </row>
    <row r="2615" spans="1:12" ht="15.75">
      <c r="A2615" s="201" t="s">
        <v>770</v>
      </c>
      <c r="B2615" t="s">
        <v>3481</v>
      </c>
      <c r="C2615" s="39"/>
      <c r="D2615" s="39"/>
      <c r="E2615" s="39"/>
      <c r="F2615" s="471"/>
      <c r="G2615" s="39"/>
      <c r="H2615" s="39"/>
      <c r="I2615" s="39"/>
      <c r="J2615" s="39"/>
      <c r="K2615" s="201" t="s">
        <v>772</v>
      </c>
      <c r="L2615" t="s">
        <v>3580</v>
      </c>
    </row>
    <row r="2616" spans="1:12" ht="15.75">
      <c r="A2616" s="201" t="s">
        <v>771</v>
      </c>
      <c r="B2616" t="s">
        <v>3482</v>
      </c>
      <c r="C2616" s="39"/>
      <c r="D2616" s="39"/>
      <c r="E2616" s="39"/>
      <c r="F2616" s="471"/>
      <c r="G2616" s="39"/>
      <c r="H2616" s="39"/>
      <c r="I2616" s="39"/>
      <c r="J2616" s="39"/>
      <c r="K2616" s="201" t="s">
        <v>771</v>
      </c>
      <c r="L2616" t="s">
        <v>3620</v>
      </c>
    </row>
    <row r="2617" spans="1:12" ht="15.75">
      <c r="A2617" s="201" t="s">
        <v>771</v>
      </c>
      <c r="B2617" t="s">
        <v>3483</v>
      </c>
      <c r="C2617" s="39"/>
      <c r="D2617" s="39"/>
      <c r="E2617" s="39"/>
      <c r="F2617" s="471"/>
      <c r="G2617" s="39"/>
      <c r="H2617" s="39"/>
      <c r="I2617" s="39"/>
      <c r="J2617" s="39"/>
      <c r="K2617" s="201" t="s">
        <v>771</v>
      </c>
      <c r="L2617" t="s">
        <v>3664</v>
      </c>
    </row>
    <row r="2618" spans="1:12" ht="15.75">
      <c r="A2618" s="201" t="s">
        <v>771</v>
      </c>
      <c r="B2618" t="s">
        <v>3491</v>
      </c>
      <c r="C2618" s="39"/>
      <c r="D2618" s="39"/>
      <c r="E2618" s="39"/>
      <c r="F2618" s="471"/>
      <c r="G2618" s="39"/>
      <c r="H2618" s="39"/>
      <c r="I2618" s="39"/>
      <c r="J2618" s="39"/>
      <c r="K2618" s="201" t="s">
        <v>772</v>
      </c>
      <c r="L2618" t="s">
        <v>3715</v>
      </c>
    </row>
    <row r="2619" spans="1:12" ht="15.75">
      <c r="A2619" s="201" t="s">
        <v>771</v>
      </c>
      <c r="B2619" t="s">
        <v>3510</v>
      </c>
      <c r="C2619" s="39"/>
      <c r="D2619" s="39"/>
      <c r="E2619" s="39"/>
      <c r="F2619" s="471"/>
      <c r="G2619" s="39"/>
      <c r="H2619" s="39"/>
      <c r="I2619" s="39"/>
      <c r="J2619" s="39"/>
      <c r="K2619" s="201" t="s">
        <v>770</v>
      </c>
      <c r="L2619" t="s">
        <v>3718</v>
      </c>
    </row>
    <row r="2620" spans="1:12" ht="15.75">
      <c r="A2620" s="201" t="s">
        <v>770</v>
      </c>
      <c r="B2620" t="s">
        <v>3537</v>
      </c>
      <c r="C2620" s="39"/>
      <c r="D2620" s="39"/>
      <c r="E2620" s="39"/>
      <c r="F2620" s="471"/>
      <c r="G2620" s="39"/>
      <c r="H2620" s="39"/>
      <c r="I2620" s="39"/>
      <c r="J2620" s="39"/>
      <c r="K2620" s="201" t="s">
        <v>770</v>
      </c>
      <c r="L2620" t="s">
        <v>3734</v>
      </c>
    </row>
    <row r="2621" spans="1:12" ht="15.75">
      <c r="A2621" s="201" t="s">
        <v>772</v>
      </c>
      <c r="B2621" t="s">
        <v>3541</v>
      </c>
      <c r="C2621" s="39"/>
      <c r="D2621" s="39"/>
      <c r="E2621" s="39"/>
      <c r="F2621" s="471"/>
      <c r="G2621" s="39"/>
      <c r="H2621" s="39"/>
      <c r="I2621" s="39"/>
      <c r="J2621" s="39"/>
      <c r="K2621" s="201" t="s">
        <v>770</v>
      </c>
      <c r="L2621" t="s">
        <v>3773</v>
      </c>
    </row>
    <row r="2622" spans="1:12" ht="15.75">
      <c r="A2622" s="201" t="s">
        <v>771</v>
      </c>
      <c r="B2622" t="s">
        <v>3736</v>
      </c>
      <c r="C2622" s="39"/>
      <c r="D2622" s="39"/>
      <c r="E2622" s="39"/>
      <c r="F2622" s="471"/>
      <c r="G2622" s="39"/>
      <c r="H2622" s="39"/>
      <c r="I2622" s="39"/>
      <c r="J2622" s="39"/>
      <c r="K2622" s="201" t="s">
        <v>770</v>
      </c>
      <c r="L2622" t="s">
        <v>3775</v>
      </c>
    </row>
    <row r="2623" spans="1:12" ht="15.75">
      <c r="A2623" s="201" t="s">
        <v>772</v>
      </c>
      <c r="B2623" t="s">
        <v>3743</v>
      </c>
      <c r="C2623" s="39"/>
      <c r="D2623" s="39"/>
      <c r="E2623" s="39"/>
      <c r="F2623" s="471"/>
      <c r="G2623" s="39"/>
      <c r="H2623" s="39"/>
      <c r="I2623" s="39"/>
      <c r="J2623" s="39"/>
      <c r="K2623" s="201" t="s">
        <v>770</v>
      </c>
      <c r="L2623" t="s">
        <v>3777</v>
      </c>
    </row>
    <row r="2624" spans="1:12" ht="15.75">
      <c r="A2624" s="201" t="s">
        <v>770</v>
      </c>
      <c r="B2624" t="s">
        <v>3745</v>
      </c>
      <c r="C2624" s="39"/>
      <c r="D2624" s="39"/>
      <c r="E2624" s="39"/>
      <c r="F2624" s="471"/>
      <c r="G2624" s="39"/>
      <c r="H2624" s="39"/>
      <c r="I2624" s="39"/>
      <c r="J2624" s="39"/>
      <c r="K2624" s="201" t="s">
        <v>770</v>
      </c>
      <c r="L2624" t="s">
        <v>3778</v>
      </c>
    </row>
    <row r="2625" spans="1:12" ht="15.75">
      <c r="A2625" s="201" t="s">
        <v>770</v>
      </c>
      <c r="B2625" t="s">
        <v>3758</v>
      </c>
      <c r="K2625" s="201" t="s">
        <v>770</v>
      </c>
      <c r="L2625" t="s">
        <v>3783</v>
      </c>
    </row>
    <row r="2626" spans="1:12" ht="15.75">
      <c r="A2626" s="201" t="s">
        <v>770</v>
      </c>
      <c r="B2626" t="s">
        <v>3805</v>
      </c>
      <c r="K2626" s="201" t="s">
        <v>770</v>
      </c>
      <c r="L2626" t="s">
        <v>3784</v>
      </c>
    </row>
    <row r="2627" spans="1:12" ht="15.75">
      <c r="A2627" s="121"/>
      <c r="B2627" s="39"/>
      <c r="K2627" s="201" t="s">
        <v>772</v>
      </c>
      <c r="L2627" t="s">
        <v>3818</v>
      </c>
    </row>
    <row r="2628" spans="1:12" ht="15.75">
      <c r="A2628" s="121"/>
      <c r="B2628" s="39"/>
      <c r="K2628" s="201" t="s">
        <v>771</v>
      </c>
      <c r="L2628" t="s">
        <v>3821</v>
      </c>
    </row>
    <row r="2629" spans="1:12" ht="15.75">
      <c r="A2629" s="121"/>
      <c r="B2629" s="39"/>
      <c r="K2629" s="201" t="s">
        <v>772</v>
      </c>
      <c r="L2629" t="s">
        <v>3824</v>
      </c>
    </row>
    <row r="2630" spans="1:12" ht="15.75">
      <c r="A2630" s="121"/>
      <c r="B2630" s="39"/>
      <c r="K2630" s="201" t="s">
        <v>771</v>
      </c>
      <c r="L2630" t="s">
        <v>3828</v>
      </c>
    </row>
    <row r="2631" spans="1:12" ht="15.75">
      <c r="A2631" s="121"/>
      <c r="B2631" s="39"/>
    </row>
    <row r="2632" spans="1:12" ht="15.75">
      <c r="A2632" s="121"/>
      <c r="B2632" s="39"/>
    </row>
    <row r="2633" spans="1:12" ht="15.75">
      <c r="A2633" s="121"/>
      <c r="B2633" s="39"/>
    </row>
    <row r="2634" spans="1:12" ht="15.75">
      <c r="A2634" s="121"/>
      <c r="B2634" s="39"/>
    </row>
    <row r="2635" spans="1:12" ht="15.75">
      <c r="A2635" s="121"/>
      <c r="B2635" s="39"/>
    </row>
    <row r="2636" spans="1:12" ht="23.25">
      <c r="A2636" s="120" t="s">
        <v>2558</v>
      </c>
      <c r="B2636" s="39"/>
      <c r="C2636" s="39"/>
      <c r="D2636" s="39"/>
      <c r="E2636" s="39"/>
      <c r="F2636" s="39"/>
      <c r="G2636" s="39"/>
      <c r="H2636" s="39"/>
      <c r="I2636" s="39"/>
      <c r="J2636" s="39"/>
      <c r="K2636" s="39"/>
      <c r="L2636" s="39"/>
    </row>
    <row r="2637" spans="1:12" ht="15.75">
      <c r="A2637" s="471" t="s">
        <v>3243</v>
      </c>
      <c r="B2637" s="39"/>
      <c r="C2637" s="39"/>
      <c r="D2637" s="39"/>
      <c r="E2637" s="39"/>
      <c r="F2637" s="471" t="s">
        <v>3244</v>
      </c>
      <c r="G2637" s="39"/>
      <c r="H2637" s="39"/>
      <c r="I2637" s="39"/>
      <c r="J2637" s="39"/>
      <c r="K2637" s="471" t="s">
        <v>3246</v>
      </c>
      <c r="L2637" s="39"/>
    </row>
    <row r="2638" spans="1:12" ht="15.75">
      <c r="A2638" s="201" t="s">
        <v>772</v>
      </c>
      <c r="B2638" t="s">
        <v>3288</v>
      </c>
      <c r="C2638" s="39"/>
      <c r="D2638" s="39"/>
      <c r="E2638" s="39"/>
      <c r="F2638" s="201" t="s">
        <v>771</v>
      </c>
      <c r="G2638" t="s">
        <v>3504</v>
      </c>
      <c r="H2638" s="39"/>
      <c r="I2638" s="39"/>
      <c r="J2638" s="39"/>
      <c r="K2638" s="201" t="s">
        <v>771</v>
      </c>
      <c r="L2638" t="s">
        <v>3284</v>
      </c>
    </row>
    <row r="2639" spans="1:12" ht="15.75">
      <c r="A2639" s="201" t="s">
        <v>770</v>
      </c>
      <c r="B2639" t="s">
        <v>2468</v>
      </c>
      <c r="C2639" s="39"/>
      <c r="D2639" s="39"/>
      <c r="E2639" s="39"/>
      <c r="F2639" s="201" t="s">
        <v>770</v>
      </c>
      <c r="G2639" t="s">
        <v>3780</v>
      </c>
      <c r="H2639" s="39"/>
      <c r="I2639" s="39"/>
      <c r="J2639" s="39"/>
      <c r="K2639" s="201" t="s">
        <v>771</v>
      </c>
      <c r="L2639" t="s">
        <v>3445</v>
      </c>
    </row>
    <row r="2640" spans="1:12" ht="15.75">
      <c r="A2640" s="201" t="s">
        <v>770</v>
      </c>
      <c r="B2640" t="s">
        <v>3290</v>
      </c>
      <c r="C2640" s="39"/>
      <c r="D2640" s="39"/>
      <c r="E2640" s="39"/>
      <c r="F2640" s="201" t="s">
        <v>772</v>
      </c>
      <c r="G2640" t="s">
        <v>3910</v>
      </c>
      <c r="H2640" s="39"/>
      <c r="I2640" s="39"/>
      <c r="J2640" s="39"/>
      <c r="K2640" s="201" t="s">
        <v>772</v>
      </c>
      <c r="L2640" t="s">
        <v>3468</v>
      </c>
    </row>
    <row r="2641" spans="1:12" ht="15.75">
      <c r="A2641" s="201" t="s">
        <v>771</v>
      </c>
      <c r="B2641" t="s">
        <v>2476</v>
      </c>
      <c r="C2641" s="39"/>
      <c r="D2641" s="39"/>
      <c r="E2641" s="39"/>
      <c r="F2641" s="201" t="s">
        <v>770</v>
      </c>
      <c r="G2641" t="s">
        <v>3911</v>
      </c>
      <c r="H2641" s="39"/>
      <c r="I2641" s="39"/>
      <c r="J2641" s="39"/>
      <c r="K2641" s="201" t="s">
        <v>772</v>
      </c>
      <c r="L2641" t="s">
        <v>3471</v>
      </c>
    </row>
    <row r="2642" spans="1:12" ht="15.75">
      <c r="A2642" s="201" t="s">
        <v>771</v>
      </c>
      <c r="B2642" t="s">
        <v>3373</v>
      </c>
      <c r="C2642" s="39"/>
      <c r="D2642" s="39"/>
      <c r="E2642" s="39"/>
      <c r="F2642" s="471"/>
      <c r="G2642" s="39"/>
      <c r="H2642" s="39"/>
      <c r="I2642" s="39"/>
      <c r="J2642" s="39"/>
      <c r="K2642" s="201" t="s">
        <v>772</v>
      </c>
      <c r="L2642" t="s">
        <v>3502</v>
      </c>
    </row>
    <row r="2643" spans="1:12" ht="15.75">
      <c r="A2643" s="201" t="s">
        <v>770</v>
      </c>
      <c r="B2643" t="s">
        <v>3383</v>
      </c>
      <c r="C2643" s="39"/>
      <c r="D2643" s="39"/>
      <c r="E2643" s="39"/>
      <c r="F2643" s="471"/>
      <c r="G2643" s="39"/>
      <c r="H2643" s="39"/>
      <c r="I2643" s="39"/>
      <c r="J2643" s="39"/>
      <c r="K2643" s="201" t="s">
        <v>771</v>
      </c>
      <c r="L2643" t="s">
        <v>3503</v>
      </c>
    </row>
    <row r="2644" spans="1:12" ht="15.75">
      <c r="A2644" s="201" t="s">
        <v>770</v>
      </c>
      <c r="B2644" t="s">
        <v>3398</v>
      </c>
      <c r="C2644" s="39"/>
      <c r="D2644" s="39"/>
      <c r="E2644" s="39"/>
      <c r="F2644" s="471"/>
      <c r="G2644" s="39"/>
      <c r="H2644" s="39"/>
      <c r="I2644" s="39"/>
      <c r="J2644" s="39"/>
      <c r="K2644" s="201" t="s">
        <v>770</v>
      </c>
      <c r="L2644" t="s">
        <v>3524</v>
      </c>
    </row>
    <row r="2645" spans="1:12" ht="15.75">
      <c r="A2645" s="201" t="s">
        <v>770</v>
      </c>
      <c r="B2645" t="s">
        <v>3399</v>
      </c>
      <c r="C2645" s="39"/>
      <c r="D2645" s="39"/>
      <c r="E2645" s="39"/>
      <c r="F2645" s="471"/>
      <c r="G2645" s="39"/>
      <c r="H2645" s="39"/>
      <c r="I2645" s="39"/>
      <c r="J2645" s="39"/>
      <c r="K2645" s="201" t="s">
        <v>771</v>
      </c>
      <c r="L2645" t="s">
        <v>3544</v>
      </c>
    </row>
    <row r="2646" spans="1:12" ht="15.75">
      <c r="A2646" s="201" t="s">
        <v>771</v>
      </c>
      <c r="B2646" t="s">
        <v>3430</v>
      </c>
      <c r="C2646" s="39"/>
      <c r="D2646" s="39"/>
      <c r="E2646" s="39"/>
      <c r="F2646" s="471"/>
      <c r="G2646" s="39"/>
      <c r="H2646" s="39"/>
      <c r="I2646" s="39"/>
      <c r="J2646" s="39"/>
      <c r="K2646" s="201" t="s">
        <v>772</v>
      </c>
      <c r="L2646" t="s">
        <v>3559</v>
      </c>
    </row>
    <row r="2647" spans="1:12" ht="15.75">
      <c r="A2647" s="201" t="s">
        <v>771</v>
      </c>
      <c r="B2647" t="s">
        <v>3447</v>
      </c>
      <c r="K2647" s="201" t="s">
        <v>772</v>
      </c>
      <c r="L2647" t="s">
        <v>3561</v>
      </c>
    </row>
    <row r="2648" spans="1:12" ht="15.75">
      <c r="A2648" s="201" t="s">
        <v>772</v>
      </c>
      <c r="B2648" t="s">
        <v>3473</v>
      </c>
      <c r="K2648" s="201" t="s">
        <v>771</v>
      </c>
      <c r="L2648" t="s">
        <v>3572</v>
      </c>
    </row>
    <row r="2649" spans="1:12" ht="15.75">
      <c r="A2649" s="201" t="s">
        <v>770</v>
      </c>
      <c r="B2649" t="s">
        <v>3537</v>
      </c>
      <c r="K2649" s="201" t="s">
        <v>772</v>
      </c>
      <c r="L2649" t="s">
        <v>3582</v>
      </c>
    </row>
    <row r="2650" spans="1:12" ht="15.75">
      <c r="A2650" s="201" t="s">
        <v>770</v>
      </c>
      <c r="B2650" t="s">
        <v>3540</v>
      </c>
      <c r="K2650" s="201" t="s">
        <v>770</v>
      </c>
      <c r="L2650" t="s">
        <v>3595</v>
      </c>
    </row>
    <row r="2651" spans="1:12" ht="15.75">
      <c r="A2651" s="201" t="s">
        <v>771</v>
      </c>
      <c r="B2651" t="s">
        <v>3746</v>
      </c>
      <c r="K2651" s="201" t="s">
        <v>770</v>
      </c>
      <c r="L2651" t="s">
        <v>3707</v>
      </c>
    </row>
    <row r="2652" spans="1:12" ht="15.75">
      <c r="A2652" s="201" t="s">
        <v>771</v>
      </c>
      <c r="B2652" t="s">
        <v>3767</v>
      </c>
      <c r="K2652" s="201" t="s">
        <v>771</v>
      </c>
      <c r="L2652" t="s">
        <v>3773</v>
      </c>
    </row>
    <row r="2653" spans="1:12" ht="15.75">
      <c r="A2653" s="201" t="s">
        <v>770</v>
      </c>
      <c r="B2653" t="s">
        <v>3771</v>
      </c>
      <c r="K2653" s="201" t="s">
        <v>771</v>
      </c>
      <c r="L2653" t="s">
        <v>3776</v>
      </c>
    </row>
    <row r="2654" spans="1:12" ht="15.75">
      <c r="A2654" s="201" t="s">
        <v>770</v>
      </c>
      <c r="B2654" t="s">
        <v>3871</v>
      </c>
      <c r="K2654" s="201" t="s">
        <v>771</v>
      </c>
      <c r="L2654" t="s">
        <v>3777</v>
      </c>
    </row>
    <row r="2655" spans="1:12" ht="15.75">
      <c r="A2655" s="121"/>
      <c r="B2655" s="39"/>
      <c r="K2655" s="201" t="s">
        <v>771</v>
      </c>
      <c r="L2655" t="s">
        <v>3778</v>
      </c>
    </row>
    <row r="2656" spans="1:12" ht="15.75">
      <c r="A2656" s="121"/>
      <c r="B2656" s="39"/>
      <c r="K2656" s="201" t="s">
        <v>771</v>
      </c>
      <c r="L2656" t="s">
        <v>3783</v>
      </c>
    </row>
    <row r="2657" spans="1:12" ht="15.75">
      <c r="A2657" s="121"/>
      <c r="B2657" s="39"/>
    </row>
    <row r="2658" spans="1:12" ht="15.75">
      <c r="A2658" s="121"/>
      <c r="B2658" s="39"/>
    </row>
    <row r="2659" spans="1:12" ht="15.75">
      <c r="A2659" s="121"/>
      <c r="B2659" s="39"/>
    </row>
    <row r="2660" spans="1:12" ht="15.75">
      <c r="A2660" s="121"/>
      <c r="B2660" s="39"/>
    </row>
    <row r="2661" spans="1:12" ht="15.75">
      <c r="A2661" s="121"/>
      <c r="B2661" s="39"/>
    </row>
    <row r="2662" spans="1:12" ht="15.75">
      <c r="A2662" s="121"/>
      <c r="B2662" s="39"/>
    </row>
    <row r="2663" spans="1:12" ht="15.75">
      <c r="A2663" s="121"/>
      <c r="B2663" s="39"/>
    </row>
    <row r="2664" spans="1:12" ht="15.75">
      <c r="A2664" s="121"/>
      <c r="B2664" s="39"/>
    </row>
    <row r="2665" spans="1:12" ht="15.75">
      <c r="A2665" s="121"/>
      <c r="B2665" s="39"/>
    </row>
    <row r="2666" spans="1:12" s="39" customFormat="1" ht="15.75">
      <c r="A2666" s="121"/>
    </row>
    <row r="2667" spans="1:12" s="39" customFormat="1" ht="23.25">
      <c r="A2667" s="120" t="s">
        <v>712</v>
      </c>
    </row>
    <row r="2668" spans="1:12" ht="15.75">
      <c r="A2668" s="471" t="s">
        <v>3243</v>
      </c>
      <c r="B2668" s="39"/>
      <c r="C2668" s="39"/>
      <c r="D2668" s="39"/>
      <c r="E2668" s="39"/>
      <c r="F2668" s="471" t="s">
        <v>3244</v>
      </c>
      <c r="G2668" s="39"/>
      <c r="H2668" s="39"/>
      <c r="I2668" s="39"/>
      <c r="J2668" s="39"/>
      <c r="K2668" s="471" t="s">
        <v>3246</v>
      </c>
      <c r="L2668" s="39"/>
    </row>
    <row r="2669" spans="1:12" ht="15.75">
      <c r="A2669" s="201" t="s">
        <v>771</v>
      </c>
      <c r="B2669" t="s">
        <v>3465</v>
      </c>
      <c r="C2669" s="39"/>
      <c r="D2669" s="39"/>
      <c r="E2669" s="39"/>
      <c r="F2669" s="201" t="s">
        <v>772</v>
      </c>
      <c r="G2669" t="s">
        <v>3372</v>
      </c>
      <c r="H2669" s="39"/>
      <c r="I2669" s="39"/>
      <c r="J2669" s="39"/>
      <c r="K2669" s="201" t="s">
        <v>771</v>
      </c>
      <c r="L2669" t="s">
        <v>3371</v>
      </c>
    </row>
    <row r="2670" spans="1:12" ht="15.75">
      <c r="A2670" s="471"/>
      <c r="B2670" s="39"/>
      <c r="C2670" s="39"/>
      <c r="D2670" s="39"/>
      <c r="E2670" s="39"/>
      <c r="F2670" s="201" t="s">
        <v>771</v>
      </c>
      <c r="G2670" t="s">
        <v>3648</v>
      </c>
      <c r="H2670" s="39"/>
      <c r="I2670" s="39"/>
      <c r="J2670" s="39"/>
      <c r="K2670" s="201" t="s">
        <v>770</v>
      </c>
      <c r="L2670" t="s">
        <v>3411</v>
      </c>
    </row>
    <row r="2671" spans="1:12" ht="15.75">
      <c r="A2671" s="471"/>
      <c r="B2671" s="39"/>
      <c r="C2671" s="39"/>
      <c r="D2671" s="39"/>
      <c r="E2671" s="39"/>
      <c r="F2671" s="471"/>
      <c r="G2671" s="39"/>
      <c r="H2671" s="39"/>
      <c r="I2671" s="39"/>
      <c r="J2671" s="39"/>
      <c r="K2671" s="201" t="s">
        <v>771</v>
      </c>
      <c r="L2671" t="s">
        <v>3438</v>
      </c>
    </row>
    <row r="2672" spans="1:12" ht="15.75">
      <c r="A2672" s="471"/>
      <c r="B2672" s="39"/>
      <c r="C2672" s="39"/>
      <c r="D2672" s="39"/>
      <c r="E2672" s="39"/>
      <c r="F2672" s="471"/>
      <c r="G2672" s="39"/>
      <c r="H2672" s="39"/>
      <c r="I2672" s="39"/>
      <c r="J2672" s="39"/>
      <c r="K2672" s="201" t="s">
        <v>772</v>
      </c>
      <c r="L2672" t="s">
        <v>3476</v>
      </c>
    </row>
    <row r="2673" spans="1:12" ht="15.75">
      <c r="A2673" s="471"/>
      <c r="B2673" s="39"/>
      <c r="C2673" s="39"/>
      <c r="D2673" s="39"/>
      <c r="E2673" s="39"/>
      <c r="F2673" s="471"/>
      <c r="G2673" s="39"/>
      <c r="H2673" s="39"/>
      <c r="I2673" s="39"/>
      <c r="J2673" s="39"/>
      <c r="K2673" s="201" t="s">
        <v>770</v>
      </c>
      <c r="L2673" t="s">
        <v>3647</v>
      </c>
    </row>
    <row r="2674" spans="1:12" ht="15.75">
      <c r="A2674" s="471"/>
      <c r="B2674" s="39"/>
      <c r="C2674" s="39"/>
      <c r="D2674" s="39"/>
      <c r="E2674" s="39"/>
      <c r="F2674" s="471"/>
      <c r="G2674" s="39"/>
      <c r="H2674" s="39"/>
      <c r="I2674" s="39"/>
      <c r="J2674" s="39"/>
      <c r="K2674" s="201" t="s">
        <v>771</v>
      </c>
      <c r="L2674" t="s">
        <v>3649</v>
      </c>
    </row>
    <row r="2675" spans="1:12" ht="15.75">
      <c r="A2675" s="471"/>
      <c r="B2675" s="39"/>
      <c r="C2675" s="39"/>
      <c r="D2675" s="39"/>
      <c r="E2675" s="39"/>
      <c r="F2675" s="471"/>
      <c r="G2675" s="39"/>
      <c r="H2675" s="39"/>
      <c r="I2675" s="39"/>
      <c r="J2675" s="39"/>
      <c r="K2675" s="471"/>
      <c r="L2675" s="39"/>
    </row>
    <row r="2676" spans="1:12" ht="15.75">
      <c r="A2676" s="471"/>
      <c r="B2676" s="39"/>
      <c r="C2676" s="39"/>
      <c r="D2676" s="39"/>
      <c r="E2676" s="39"/>
      <c r="F2676" s="471"/>
      <c r="G2676" s="39"/>
      <c r="H2676" s="39"/>
      <c r="I2676" s="39"/>
      <c r="J2676" s="39"/>
      <c r="K2676" s="471"/>
      <c r="L2676" s="39"/>
    </row>
    <row r="2677" spans="1:12" ht="15.75">
      <c r="A2677" s="471"/>
      <c r="B2677" s="39"/>
      <c r="C2677" s="39"/>
      <c r="D2677" s="39"/>
      <c r="E2677" s="39"/>
      <c r="F2677" s="471"/>
      <c r="G2677" s="39"/>
      <c r="H2677" s="39"/>
      <c r="I2677" s="39"/>
      <c r="J2677" s="39"/>
      <c r="K2677" s="471"/>
      <c r="L2677" s="39"/>
    </row>
    <row r="2678" spans="1:12" ht="15.75">
      <c r="A2678" s="471"/>
      <c r="B2678" s="39"/>
      <c r="C2678" s="39"/>
      <c r="D2678" s="39"/>
      <c r="E2678" s="39"/>
      <c r="F2678" s="471"/>
      <c r="G2678" s="39"/>
      <c r="H2678" s="39"/>
      <c r="I2678" s="39"/>
      <c r="J2678" s="39"/>
      <c r="K2678" s="471"/>
      <c r="L2678" s="39"/>
    </row>
    <row r="2679" spans="1:12" ht="15.75">
      <c r="A2679" s="471"/>
      <c r="B2679" s="39"/>
      <c r="C2679" s="39"/>
      <c r="D2679" s="39"/>
      <c r="E2679" s="39"/>
      <c r="F2679" s="471"/>
      <c r="G2679" s="39"/>
      <c r="H2679" s="39"/>
      <c r="I2679" s="39"/>
      <c r="J2679" s="39"/>
      <c r="K2679" s="471"/>
      <c r="L2679" s="39"/>
    </row>
    <row r="2680" spans="1:12" ht="15.75">
      <c r="A2680" s="471"/>
      <c r="B2680" s="39"/>
      <c r="C2680" s="39"/>
      <c r="D2680" s="39"/>
      <c r="E2680" s="39"/>
      <c r="F2680" s="471"/>
      <c r="G2680" s="39"/>
      <c r="H2680" s="39"/>
      <c r="I2680" s="39"/>
      <c r="J2680" s="39"/>
      <c r="K2680" s="471"/>
      <c r="L2680" s="39"/>
    </row>
    <row r="2681" spans="1:12" ht="15.75">
      <c r="A2681" s="471"/>
      <c r="B2681" s="39"/>
      <c r="C2681" s="39"/>
      <c r="D2681" s="39"/>
      <c r="E2681" s="39"/>
      <c r="F2681" s="471"/>
      <c r="G2681" s="39"/>
      <c r="H2681" s="39"/>
      <c r="I2681" s="39"/>
      <c r="J2681" s="39"/>
      <c r="K2681" s="471"/>
      <c r="L2681" s="39"/>
    </row>
    <row r="2682" spans="1:12" ht="15.75">
      <c r="A2682" s="471"/>
      <c r="B2682" s="39"/>
      <c r="C2682" s="39"/>
      <c r="D2682" s="39"/>
      <c r="E2682" s="39"/>
      <c r="F2682" s="471"/>
      <c r="G2682" s="39"/>
      <c r="H2682" s="39"/>
      <c r="I2682" s="39"/>
      <c r="J2682" s="39"/>
      <c r="K2682" s="471"/>
      <c r="L2682" s="39"/>
    </row>
    <row r="2683" spans="1:12" ht="15.75">
      <c r="A2683" s="471"/>
      <c r="B2683" s="39"/>
      <c r="C2683" s="39"/>
      <c r="D2683" s="39"/>
      <c r="E2683" s="39"/>
      <c r="F2683" s="471"/>
      <c r="G2683" s="39"/>
      <c r="H2683" s="39"/>
      <c r="I2683" s="39"/>
      <c r="J2683" s="39"/>
      <c r="K2683" s="471"/>
      <c r="L2683" s="39"/>
    </row>
    <row r="2684" spans="1:12" ht="15.75">
      <c r="A2684" s="471"/>
      <c r="B2684" s="39"/>
      <c r="C2684" s="39"/>
      <c r="D2684" s="39"/>
      <c r="E2684" s="39"/>
      <c r="F2684" s="471"/>
      <c r="G2684" s="39"/>
      <c r="H2684" s="39"/>
      <c r="I2684" s="39"/>
      <c r="J2684" s="39"/>
      <c r="K2684" s="471"/>
      <c r="L2684" s="39"/>
    </row>
    <row r="2685" spans="1:12" ht="15.75">
      <c r="A2685" s="471"/>
      <c r="B2685" s="39"/>
      <c r="C2685" s="39"/>
      <c r="D2685" s="39"/>
      <c r="E2685" s="39"/>
      <c r="F2685" s="471"/>
      <c r="G2685" s="39"/>
      <c r="H2685" s="39"/>
      <c r="I2685" s="39"/>
      <c r="J2685" s="39"/>
      <c r="K2685" s="471"/>
      <c r="L2685" s="39"/>
    </row>
    <row r="2686" spans="1:12" ht="15.75">
      <c r="A2686" s="471"/>
      <c r="B2686" s="39"/>
      <c r="C2686" s="39"/>
      <c r="D2686" s="39"/>
      <c r="E2686" s="39"/>
      <c r="F2686" s="471"/>
      <c r="G2686" s="39"/>
      <c r="H2686" s="39"/>
      <c r="I2686" s="39"/>
      <c r="J2686" s="39"/>
      <c r="K2686" s="471"/>
      <c r="L2686" s="39"/>
    </row>
    <row r="2687" spans="1:12" ht="15.75">
      <c r="A2687" s="121"/>
      <c r="B2687" s="39"/>
    </row>
    <row r="2688" spans="1:12" ht="15.75">
      <c r="A2688" s="121"/>
      <c r="B2688" s="39"/>
    </row>
    <row r="2689" spans="1:12" ht="15.75">
      <c r="A2689" s="121"/>
      <c r="B2689" s="39"/>
    </row>
    <row r="2690" spans="1:12" ht="15.75">
      <c r="A2690" s="121"/>
      <c r="B2690" s="39"/>
    </row>
    <row r="2691" spans="1:12" ht="15.75">
      <c r="A2691" s="121"/>
      <c r="B2691" s="39"/>
    </row>
    <row r="2692" spans="1:12" ht="15.75">
      <c r="A2692" s="121"/>
      <c r="B2692" s="39"/>
    </row>
    <row r="2693" spans="1:12" ht="15.75">
      <c r="A2693" s="121"/>
      <c r="B2693" s="39"/>
    </row>
    <row r="2694" spans="1:12" ht="15.75">
      <c r="A2694" s="121"/>
      <c r="B2694" s="39"/>
    </row>
    <row r="2695" spans="1:12" ht="15.75">
      <c r="A2695" s="121"/>
      <c r="B2695" s="39"/>
    </row>
    <row r="2696" spans="1:12" ht="15.75">
      <c r="A2696" s="121"/>
      <c r="B2696" s="39"/>
    </row>
    <row r="2697" spans="1:12" s="39" customFormat="1" ht="15.75">
      <c r="A2697" s="121"/>
    </row>
    <row r="2698" spans="1:12" s="39" customFormat="1" ht="23.25">
      <c r="A2698" s="120" t="s">
        <v>739</v>
      </c>
    </row>
    <row r="2699" spans="1:12" ht="15.75">
      <c r="A2699" s="471" t="s">
        <v>3243</v>
      </c>
      <c r="B2699" s="39"/>
      <c r="C2699" s="39"/>
      <c r="D2699" s="39"/>
      <c r="E2699" s="39"/>
      <c r="F2699" s="471" t="s">
        <v>3244</v>
      </c>
      <c r="G2699" s="39"/>
      <c r="H2699" s="39"/>
      <c r="I2699" s="39"/>
      <c r="J2699" s="39"/>
      <c r="K2699" s="471" t="s">
        <v>3246</v>
      </c>
      <c r="L2699" s="39"/>
    </row>
    <row r="2700" spans="1:12" ht="15.75">
      <c r="A2700" s="201" t="s">
        <v>771</v>
      </c>
      <c r="B2700" t="s">
        <v>3481</v>
      </c>
      <c r="K2700" s="201" t="s">
        <v>770</v>
      </c>
      <c r="L2700" t="s">
        <v>3264</v>
      </c>
    </row>
    <row r="2701" spans="1:12" ht="15.75">
      <c r="A2701" s="201" t="s">
        <v>772</v>
      </c>
      <c r="B2701" t="s">
        <v>3537</v>
      </c>
      <c r="K2701" s="201" t="s">
        <v>771</v>
      </c>
      <c r="L2701" t="s">
        <v>3270</v>
      </c>
    </row>
    <row r="2702" spans="1:12" ht="15.75">
      <c r="A2702" s="121"/>
      <c r="B2702" s="39"/>
      <c r="K2702" s="201" t="s">
        <v>771</v>
      </c>
      <c r="L2702" t="s">
        <v>3321</v>
      </c>
    </row>
    <row r="2703" spans="1:12" ht="15.75">
      <c r="A2703" s="121"/>
      <c r="B2703" s="39"/>
      <c r="K2703" s="201" t="s">
        <v>770</v>
      </c>
      <c r="L2703" t="s">
        <v>3476</v>
      </c>
    </row>
    <row r="2704" spans="1:12" ht="15.75">
      <c r="A2704" s="121"/>
      <c r="B2704" s="39"/>
      <c r="K2704" s="201" t="s">
        <v>772</v>
      </c>
      <c r="L2704" t="s">
        <v>3501</v>
      </c>
    </row>
    <row r="2705" spans="1:12" ht="15.75">
      <c r="A2705" s="121"/>
      <c r="B2705" s="39"/>
      <c r="K2705" s="201" t="s">
        <v>771</v>
      </c>
      <c r="L2705" t="s">
        <v>3502</v>
      </c>
    </row>
    <row r="2706" spans="1:12" ht="15.75">
      <c r="A2706" s="121"/>
      <c r="B2706" s="39"/>
      <c r="K2706" s="201" t="s">
        <v>770</v>
      </c>
      <c r="L2706" t="s">
        <v>3503</v>
      </c>
    </row>
    <row r="2707" spans="1:12" ht="15.75">
      <c r="A2707" s="121"/>
      <c r="B2707" s="39"/>
      <c r="K2707" s="201" t="s">
        <v>771</v>
      </c>
      <c r="L2707" t="s">
        <v>3544</v>
      </c>
    </row>
    <row r="2708" spans="1:12" ht="15.75">
      <c r="A2708" s="121"/>
      <c r="B2708" s="39"/>
      <c r="K2708" s="201" t="s">
        <v>772</v>
      </c>
      <c r="L2708" t="s">
        <v>3626</v>
      </c>
    </row>
    <row r="2709" spans="1:12" ht="15.75">
      <c r="A2709" s="121"/>
      <c r="B2709" s="39"/>
      <c r="K2709" s="201" t="s">
        <v>770</v>
      </c>
      <c r="L2709" t="s">
        <v>3707</v>
      </c>
    </row>
    <row r="2710" spans="1:12" ht="15.75">
      <c r="A2710" s="121"/>
      <c r="B2710" s="39"/>
      <c r="K2710" s="201" t="s">
        <v>771</v>
      </c>
      <c r="L2710" t="s">
        <v>3773</v>
      </c>
    </row>
    <row r="2711" spans="1:12" ht="15.75">
      <c r="A2711" s="121"/>
      <c r="B2711" s="39"/>
      <c r="K2711" s="201" t="s">
        <v>771</v>
      </c>
      <c r="L2711" t="s">
        <v>3777</v>
      </c>
    </row>
    <row r="2712" spans="1:12" ht="15.75">
      <c r="A2712" s="121"/>
      <c r="B2712" s="39"/>
      <c r="K2712" s="201" t="s">
        <v>771</v>
      </c>
      <c r="L2712" t="s">
        <v>3778</v>
      </c>
    </row>
    <row r="2713" spans="1:12" ht="15.75">
      <c r="A2713" s="121"/>
      <c r="B2713" s="39"/>
      <c r="K2713" s="201"/>
    </row>
    <row r="2714" spans="1:12" ht="15.75">
      <c r="A2714" s="121"/>
      <c r="B2714" s="39"/>
      <c r="K2714" s="201"/>
    </row>
    <row r="2715" spans="1:12" ht="15.75">
      <c r="A2715" s="121"/>
      <c r="B2715" s="39"/>
      <c r="K2715" s="201"/>
    </row>
    <row r="2716" spans="1:12" ht="15.75">
      <c r="A2716" s="121"/>
      <c r="B2716" s="39"/>
      <c r="K2716" s="201"/>
    </row>
    <row r="2717" spans="1:12" ht="15.75">
      <c r="A2717" s="121"/>
      <c r="B2717" s="39"/>
      <c r="K2717" s="201"/>
    </row>
    <row r="2718" spans="1:12" ht="15.75">
      <c r="A2718" s="121"/>
      <c r="B2718" s="39"/>
      <c r="K2718" s="201"/>
    </row>
    <row r="2719" spans="1:12" ht="15.75">
      <c r="A2719" s="121"/>
      <c r="B2719" s="39"/>
      <c r="K2719" s="201"/>
    </row>
    <row r="2720" spans="1:12" ht="15.75">
      <c r="A2720" s="121"/>
      <c r="B2720" s="39"/>
      <c r="K2720" s="201"/>
    </row>
    <row r="2721" spans="1:12" ht="15.75">
      <c r="A2721" s="121"/>
      <c r="B2721" s="39"/>
      <c r="K2721" s="201"/>
    </row>
    <row r="2722" spans="1:12" ht="15.75">
      <c r="A2722" s="121"/>
      <c r="B2722" s="39"/>
      <c r="K2722" s="201"/>
    </row>
    <row r="2723" spans="1:12" ht="15.75">
      <c r="A2723" s="121"/>
      <c r="B2723" s="39"/>
      <c r="K2723" s="201"/>
    </row>
    <row r="2724" spans="1:12" ht="15.75">
      <c r="A2724" s="121"/>
      <c r="B2724" s="39"/>
      <c r="K2724" s="201"/>
    </row>
    <row r="2725" spans="1:12" ht="15.75">
      <c r="A2725" s="121"/>
      <c r="B2725" s="39"/>
    </row>
    <row r="2726" spans="1:12" ht="15.75">
      <c r="A2726" s="121"/>
      <c r="B2726" s="39"/>
    </row>
    <row r="2727" spans="1:12" ht="15.75">
      <c r="A2727" s="121"/>
      <c r="B2727" s="39"/>
    </row>
    <row r="2728" spans="1:12" s="39" customFormat="1" ht="15.75">
      <c r="A2728" s="121"/>
    </row>
    <row r="2729" spans="1:12" s="39" customFormat="1" ht="23.25">
      <c r="A2729" s="120" t="s">
        <v>33</v>
      </c>
    </row>
    <row r="2730" spans="1:12" ht="15.75">
      <c r="A2730" s="471" t="s">
        <v>3243</v>
      </c>
      <c r="B2730" s="39"/>
      <c r="C2730" s="39"/>
      <c r="D2730" s="39"/>
      <c r="E2730" s="39"/>
      <c r="F2730" s="471" t="s">
        <v>3244</v>
      </c>
      <c r="G2730" s="39"/>
      <c r="H2730" s="39"/>
      <c r="I2730" s="39"/>
      <c r="J2730" s="39"/>
      <c r="K2730" s="471" t="s">
        <v>3246</v>
      </c>
      <c r="L2730" s="39"/>
    </row>
    <row r="2731" spans="1:12" ht="15.75">
      <c r="A2731" s="201" t="s">
        <v>772</v>
      </c>
      <c r="B2731" t="s">
        <v>3256</v>
      </c>
      <c r="F2731" s="201" t="s">
        <v>772</v>
      </c>
      <c r="G2731" t="s">
        <v>3263</v>
      </c>
      <c r="K2731" s="201" t="s">
        <v>770</v>
      </c>
      <c r="L2731" t="s">
        <v>3257</v>
      </c>
    </row>
    <row r="2732" spans="1:12" ht="15.75">
      <c r="A2732" s="201" t="s">
        <v>772</v>
      </c>
      <c r="B2732" t="s">
        <v>3432</v>
      </c>
      <c r="F2732" s="201" t="s">
        <v>771</v>
      </c>
      <c r="G2732" t="s">
        <v>3339</v>
      </c>
      <c r="H2732" s="39"/>
      <c r="K2732" s="201" t="s">
        <v>770</v>
      </c>
      <c r="L2732" t="s">
        <v>3258</v>
      </c>
    </row>
    <row r="2733" spans="1:12" ht="15.75">
      <c r="A2733" s="121"/>
      <c r="B2733" s="39"/>
      <c r="F2733" s="201" t="s">
        <v>771</v>
      </c>
      <c r="G2733" t="s">
        <v>3439</v>
      </c>
      <c r="K2733" s="201" t="s">
        <v>770</v>
      </c>
      <c r="L2733" t="s">
        <v>3259</v>
      </c>
    </row>
    <row r="2734" spans="1:12" ht="15.75">
      <c r="A2734" s="121"/>
      <c r="B2734" s="39"/>
      <c r="F2734" s="201" t="s">
        <v>771</v>
      </c>
      <c r="G2734" t="s">
        <v>3599</v>
      </c>
      <c r="K2734" s="201" t="s">
        <v>771</v>
      </c>
      <c r="L2734" t="s">
        <v>3311</v>
      </c>
    </row>
    <row r="2735" spans="1:12" ht="15.75">
      <c r="A2735" s="121"/>
      <c r="B2735" s="39"/>
      <c r="F2735" s="201" t="s">
        <v>770</v>
      </c>
      <c r="G2735" t="s">
        <v>3802</v>
      </c>
      <c r="K2735" s="201" t="s">
        <v>771</v>
      </c>
      <c r="L2735" t="s">
        <v>3312</v>
      </c>
    </row>
    <row r="2736" spans="1:12" ht="15.75">
      <c r="A2736" s="121"/>
      <c r="B2736" s="39"/>
      <c r="F2736" s="201" t="s">
        <v>771</v>
      </c>
      <c r="G2736" t="s">
        <v>3909</v>
      </c>
      <c r="K2736" s="201" t="s">
        <v>771</v>
      </c>
      <c r="L2736" t="s">
        <v>3458</v>
      </c>
    </row>
    <row r="2737" spans="1:12" ht="15.75">
      <c r="A2737" s="121"/>
      <c r="B2737" s="39"/>
      <c r="K2737" s="201" t="s">
        <v>771</v>
      </c>
      <c r="L2737" t="s">
        <v>3475</v>
      </c>
    </row>
    <row r="2738" spans="1:12" ht="15.75">
      <c r="A2738" s="121"/>
      <c r="B2738" s="39"/>
      <c r="K2738" s="201" t="s">
        <v>771</v>
      </c>
      <c r="L2738" t="s">
        <v>3570</v>
      </c>
    </row>
    <row r="2739" spans="1:12" ht="15.75">
      <c r="A2739" s="121"/>
      <c r="B2739" s="39"/>
      <c r="K2739" s="201" t="s">
        <v>771</v>
      </c>
      <c r="L2739" t="s">
        <v>3594</v>
      </c>
    </row>
    <row r="2740" spans="1:12" ht="15.75">
      <c r="A2740" s="121"/>
      <c r="B2740" s="39"/>
      <c r="K2740" s="201" t="s">
        <v>771</v>
      </c>
      <c r="L2740" t="s">
        <v>3596</v>
      </c>
    </row>
    <row r="2741" spans="1:12" ht="15.75">
      <c r="A2741" s="121"/>
      <c r="B2741" s="39"/>
      <c r="K2741" s="201" t="s">
        <v>771</v>
      </c>
      <c r="L2741" t="s">
        <v>3598</v>
      </c>
    </row>
    <row r="2742" spans="1:12" ht="15.75">
      <c r="A2742" s="121"/>
      <c r="B2742" s="39"/>
      <c r="K2742" s="201" t="s">
        <v>770</v>
      </c>
      <c r="L2742" t="s">
        <v>3602</v>
      </c>
    </row>
    <row r="2743" spans="1:12" ht="15.75">
      <c r="A2743" s="121"/>
      <c r="B2743" s="39"/>
      <c r="K2743" s="201" t="s">
        <v>771</v>
      </c>
      <c r="L2743" t="s">
        <v>3727</v>
      </c>
    </row>
    <row r="2744" spans="1:12" ht="15.75">
      <c r="A2744" s="121"/>
      <c r="B2744" s="39"/>
      <c r="K2744" s="201" t="s">
        <v>771</v>
      </c>
      <c r="L2744" t="s">
        <v>3798</v>
      </c>
    </row>
    <row r="2745" spans="1:12" ht="15.75">
      <c r="A2745" s="121"/>
      <c r="B2745" s="39"/>
      <c r="K2745" s="201" t="s">
        <v>770</v>
      </c>
      <c r="L2745" t="s">
        <v>3799</v>
      </c>
    </row>
    <row r="2746" spans="1:12" ht="15.75">
      <c r="A2746" s="121"/>
      <c r="B2746" s="39"/>
    </row>
    <row r="2747" spans="1:12" ht="15.75">
      <c r="A2747" s="121"/>
      <c r="B2747" s="39"/>
    </row>
    <row r="2748" spans="1:12" ht="15.75">
      <c r="A2748" s="121"/>
      <c r="B2748" s="39"/>
    </row>
    <row r="2749" spans="1:12" ht="15.75">
      <c r="A2749" s="121"/>
      <c r="B2749" s="39"/>
    </row>
    <row r="2750" spans="1:12" ht="15.75">
      <c r="A2750" s="121"/>
      <c r="B2750" s="39"/>
    </row>
    <row r="2751" spans="1:12" ht="15.75">
      <c r="A2751" s="121"/>
      <c r="B2751" s="39"/>
    </row>
    <row r="2752" spans="1:12" ht="15.75">
      <c r="A2752" s="121"/>
      <c r="B2752" s="39"/>
    </row>
    <row r="2753" spans="1:12" ht="15.75">
      <c r="A2753" s="121"/>
      <c r="B2753" s="39"/>
    </row>
    <row r="2754" spans="1:12" ht="15.75">
      <c r="A2754" s="121"/>
      <c r="B2754" s="39"/>
    </row>
    <row r="2755" spans="1:12" ht="15.75">
      <c r="A2755" s="121"/>
      <c r="B2755" s="39"/>
    </row>
    <row r="2756" spans="1:12" ht="15.75">
      <c r="A2756" s="121"/>
      <c r="B2756" s="39"/>
    </row>
    <row r="2757" spans="1:12" ht="15.75">
      <c r="A2757" s="121"/>
      <c r="B2757" s="39"/>
    </row>
    <row r="2758" spans="1:12" ht="15.75">
      <c r="A2758" s="121"/>
      <c r="B2758" s="39"/>
    </row>
    <row r="2759" spans="1:12" s="39" customFormat="1" ht="15.75">
      <c r="A2759" s="121"/>
    </row>
    <row r="2760" spans="1:12" s="39" customFormat="1" ht="23.25">
      <c r="A2760" s="120" t="s">
        <v>37</v>
      </c>
    </row>
    <row r="2761" spans="1:12" ht="15.75">
      <c r="A2761" s="471" t="s">
        <v>3243</v>
      </c>
      <c r="B2761" s="39"/>
      <c r="C2761" s="39"/>
      <c r="D2761" s="39"/>
      <c r="E2761" s="39"/>
      <c r="F2761" s="471" t="s">
        <v>3244</v>
      </c>
      <c r="G2761" s="39"/>
      <c r="H2761" s="39"/>
      <c r="I2761" s="39"/>
      <c r="J2761" s="39"/>
      <c r="K2761" s="471" t="s">
        <v>3246</v>
      </c>
      <c r="L2761" s="39"/>
    </row>
    <row r="2762" spans="1:12" ht="15.75">
      <c r="A2762" s="201" t="s">
        <v>771</v>
      </c>
      <c r="B2762" t="s">
        <v>3342</v>
      </c>
      <c r="C2762" s="39"/>
      <c r="D2762" s="39"/>
      <c r="E2762" s="39"/>
      <c r="F2762" s="201" t="s">
        <v>770</v>
      </c>
      <c r="G2762" t="s">
        <v>3339</v>
      </c>
      <c r="H2762" s="39"/>
      <c r="I2762" s="39"/>
      <c r="J2762" s="39"/>
      <c r="K2762" s="201" t="s">
        <v>772</v>
      </c>
      <c r="L2762" t="s">
        <v>3377</v>
      </c>
    </row>
    <row r="2763" spans="1:12" ht="15.75">
      <c r="A2763" s="201" t="s">
        <v>771</v>
      </c>
      <c r="B2763" t="s">
        <v>3345</v>
      </c>
      <c r="C2763" s="39"/>
      <c r="D2763" s="39"/>
      <c r="E2763" s="39"/>
      <c r="F2763" s="201" t="s">
        <v>771</v>
      </c>
      <c r="G2763" t="s">
        <v>3463</v>
      </c>
      <c r="H2763" s="39"/>
      <c r="I2763" s="39"/>
      <c r="J2763" s="39"/>
      <c r="K2763" s="201" t="s">
        <v>772</v>
      </c>
      <c r="L2763" t="s">
        <v>3441</v>
      </c>
    </row>
    <row r="2764" spans="1:12" ht="15.75">
      <c r="A2764" s="201" t="s">
        <v>771</v>
      </c>
      <c r="B2764" t="s">
        <v>3480</v>
      </c>
      <c r="C2764" s="39"/>
      <c r="D2764" s="39"/>
      <c r="E2764" s="39"/>
      <c r="F2764" s="201" t="s">
        <v>770</v>
      </c>
      <c r="G2764" t="s">
        <v>3900</v>
      </c>
      <c r="H2764" s="39"/>
      <c r="I2764" s="39"/>
      <c r="J2764" s="39"/>
      <c r="K2764" s="201" t="s">
        <v>772</v>
      </c>
      <c r="L2764" t="s">
        <v>3630</v>
      </c>
    </row>
    <row r="2765" spans="1:12" ht="15.75">
      <c r="A2765" s="201" t="s">
        <v>770</v>
      </c>
      <c r="B2765" t="s">
        <v>3796</v>
      </c>
      <c r="C2765" s="39"/>
      <c r="D2765" s="39"/>
      <c r="E2765" s="39"/>
      <c r="F2765" s="201" t="s">
        <v>770</v>
      </c>
      <c r="G2765" t="s">
        <v>3901</v>
      </c>
      <c r="H2765" s="39"/>
      <c r="I2765" s="39"/>
      <c r="J2765" s="39"/>
      <c r="K2765" s="201" t="s">
        <v>771</v>
      </c>
      <c r="L2765" t="s">
        <v>3633</v>
      </c>
    </row>
    <row r="2766" spans="1:12" ht="15.75">
      <c r="A2766" s="471"/>
      <c r="B2766" s="39"/>
      <c r="C2766" s="39"/>
      <c r="D2766" s="39"/>
      <c r="E2766" s="39"/>
      <c r="F2766" s="471"/>
      <c r="G2766" s="39"/>
      <c r="H2766" s="39"/>
      <c r="I2766" s="39"/>
      <c r="J2766" s="39"/>
      <c r="K2766" s="201" t="s">
        <v>770</v>
      </c>
      <c r="L2766" t="s">
        <v>3645</v>
      </c>
    </row>
    <row r="2767" spans="1:12" ht="15.75">
      <c r="A2767" s="471"/>
      <c r="B2767" s="39"/>
      <c r="C2767" s="39"/>
      <c r="D2767" s="39"/>
      <c r="E2767" s="39"/>
      <c r="F2767" s="471"/>
      <c r="G2767" s="39"/>
      <c r="H2767" s="39"/>
      <c r="I2767" s="39"/>
      <c r="J2767" s="39"/>
      <c r="K2767" s="201" t="s">
        <v>770</v>
      </c>
      <c r="L2767" t="s">
        <v>3883</v>
      </c>
    </row>
    <row r="2768" spans="1:12" ht="15.75">
      <c r="A2768" s="471"/>
      <c r="B2768" s="39"/>
      <c r="C2768" s="39"/>
      <c r="D2768" s="39"/>
      <c r="E2768" s="39"/>
      <c r="F2768" s="471"/>
      <c r="G2768" s="39"/>
      <c r="H2768" s="39"/>
      <c r="I2768" s="39"/>
      <c r="J2768" s="39"/>
      <c r="K2768" s="201" t="s">
        <v>771</v>
      </c>
      <c r="L2768" t="s">
        <v>3892</v>
      </c>
    </row>
    <row r="2769" spans="1:12" ht="15.75">
      <c r="A2769" s="471"/>
      <c r="B2769" s="39"/>
      <c r="C2769" s="39"/>
      <c r="D2769" s="39"/>
      <c r="E2769" s="39"/>
      <c r="F2769" s="471"/>
      <c r="G2769" s="39"/>
      <c r="H2769" s="39"/>
      <c r="I2769" s="39"/>
      <c r="J2769" s="39"/>
      <c r="K2769" s="471"/>
      <c r="L2769" s="39"/>
    </row>
    <row r="2770" spans="1:12" ht="15.75">
      <c r="A2770" s="471"/>
      <c r="B2770" s="39"/>
      <c r="C2770" s="39"/>
      <c r="D2770" s="39"/>
      <c r="E2770" s="39"/>
      <c r="F2770" s="471"/>
      <c r="G2770" s="39"/>
      <c r="H2770" s="39"/>
      <c r="I2770" s="39"/>
      <c r="J2770" s="39"/>
      <c r="K2770" s="471"/>
      <c r="L2770" s="39"/>
    </row>
    <row r="2771" spans="1:12" ht="15.75">
      <c r="A2771" s="471"/>
      <c r="B2771" s="39"/>
      <c r="C2771" s="39"/>
      <c r="D2771" s="39"/>
      <c r="E2771" s="39"/>
      <c r="F2771" s="471"/>
      <c r="G2771" s="39"/>
      <c r="H2771" s="39"/>
      <c r="I2771" s="39"/>
      <c r="J2771" s="39"/>
      <c r="K2771" s="471"/>
      <c r="L2771" s="39"/>
    </row>
    <row r="2772" spans="1:12" ht="15.75">
      <c r="A2772" s="471"/>
      <c r="B2772" s="39"/>
      <c r="C2772" s="39"/>
      <c r="D2772" s="39"/>
      <c r="E2772" s="39"/>
      <c r="F2772" s="471"/>
      <c r="G2772" s="39"/>
      <c r="H2772" s="39"/>
      <c r="I2772" s="39"/>
      <c r="J2772" s="39"/>
      <c r="K2772" s="471"/>
      <c r="L2772" s="39"/>
    </row>
    <row r="2773" spans="1:12" ht="15.75">
      <c r="A2773" s="471"/>
      <c r="B2773" s="39"/>
      <c r="C2773" s="39"/>
      <c r="D2773" s="39"/>
      <c r="E2773" s="39"/>
      <c r="F2773" s="471"/>
      <c r="G2773" s="39"/>
      <c r="H2773" s="39"/>
      <c r="I2773" s="39"/>
      <c r="J2773" s="39"/>
      <c r="K2773" s="471"/>
      <c r="L2773" s="39"/>
    </row>
    <row r="2774" spans="1:12" ht="15.75">
      <c r="A2774" s="121"/>
      <c r="B2774" s="39"/>
    </row>
    <row r="2775" spans="1:12" ht="15.75">
      <c r="A2775" s="121"/>
      <c r="B2775" s="39"/>
    </row>
    <row r="2776" spans="1:12" ht="15.75">
      <c r="A2776" s="121"/>
      <c r="B2776" s="39"/>
    </row>
    <row r="2777" spans="1:12" ht="15.75">
      <c r="A2777" s="121"/>
      <c r="B2777" s="39"/>
    </row>
    <row r="2778" spans="1:12" ht="15.75">
      <c r="A2778" s="121"/>
      <c r="B2778" s="39"/>
    </row>
    <row r="2779" spans="1:12" ht="15.75">
      <c r="A2779" s="121"/>
      <c r="B2779" s="39"/>
    </row>
    <row r="2780" spans="1:12" ht="15.75">
      <c r="A2780" s="121"/>
      <c r="B2780" s="39"/>
    </row>
    <row r="2781" spans="1:12" ht="15.75">
      <c r="A2781" s="121"/>
      <c r="B2781" s="39"/>
    </row>
    <row r="2782" spans="1:12" ht="15.75">
      <c r="A2782" s="121"/>
      <c r="B2782" s="39"/>
    </row>
    <row r="2783" spans="1:12" ht="15.75">
      <c r="A2783" s="121"/>
      <c r="B2783" s="39"/>
    </row>
    <row r="2784" spans="1:12" ht="15.75">
      <c r="A2784" s="121"/>
      <c r="B2784" s="39"/>
    </row>
    <row r="2785" spans="1:12" ht="15.75">
      <c r="A2785" s="121"/>
      <c r="B2785" s="39"/>
    </row>
    <row r="2786" spans="1:12" ht="15.75">
      <c r="A2786" s="121"/>
      <c r="B2786" s="39"/>
    </row>
    <row r="2787" spans="1:12" ht="15.75">
      <c r="A2787" s="121"/>
      <c r="B2787" s="39"/>
    </row>
    <row r="2788" spans="1:12" ht="15.75">
      <c r="A2788" s="121"/>
      <c r="B2788" s="39"/>
    </row>
    <row r="2789" spans="1:12" ht="15.75">
      <c r="A2789" s="121"/>
      <c r="B2789" s="39"/>
    </row>
    <row r="2790" spans="1:12" s="39" customFormat="1" ht="15.75">
      <c r="A2790" s="121"/>
    </row>
    <row r="2791" spans="1:12" s="39" customFormat="1" ht="23.25">
      <c r="A2791" s="120" t="s">
        <v>143</v>
      </c>
    </row>
    <row r="2792" spans="1:12" ht="15.75">
      <c r="A2792" s="471" t="s">
        <v>3243</v>
      </c>
      <c r="B2792" s="39"/>
      <c r="C2792" s="39"/>
      <c r="D2792" s="39"/>
      <c r="E2792" s="39"/>
      <c r="F2792" s="471" t="s">
        <v>3244</v>
      </c>
      <c r="G2792" s="39"/>
      <c r="H2792" s="39"/>
      <c r="I2792" s="39"/>
      <c r="J2792" s="39"/>
      <c r="K2792" s="471" t="s">
        <v>3246</v>
      </c>
      <c r="L2792" s="39"/>
    </row>
    <row r="2793" spans="1:12" ht="15.75">
      <c r="A2793" s="201" t="s">
        <v>772</v>
      </c>
      <c r="B2793" t="s">
        <v>3254</v>
      </c>
      <c r="F2793" s="201" t="s">
        <v>770</v>
      </c>
      <c r="G2793" t="s">
        <v>2473</v>
      </c>
      <c r="K2793" s="201" t="s">
        <v>771</v>
      </c>
      <c r="L2793" t="s">
        <v>3311</v>
      </c>
    </row>
    <row r="2794" spans="1:12" ht="15.75">
      <c r="A2794" s="201" t="s">
        <v>771</v>
      </c>
      <c r="B2794" t="s">
        <v>3256</v>
      </c>
      <c r="F2794" s="201" t="s">
        <v>770</v>
      </c>
      <c r="G2794" t="s">
        <v>3463</v>
      </c>
      <c r="K2794" s="201" t="s">
        <v>771</v>
      </c>
      <c r="L2794" t="s">
        <v>3312</v>
      </c>
    </row>
    <row r="2795" spans="1:12" ht="15.75">
      <c r="A2795" s="201" t="s">
        <v>772</v>
      </c>
      <c r="B2795" t="s">
        <v>3364</v>
      </c>
      <c r="F2795" s="201" t="s">
        <v>770</v>
      </c>
      <c r="G2795" t="s">
        <v>3708</v>
      </c>
      <c r="K2795" s="201" t="s">
        <v>770</v>
      </c>
      <c r="L2795" t="s">
        <v>3459</v>
      </c>
    </row>
    <row r="2796" spans="1:12" ht="15.75">
      <c r="A2796" s="201" t="s">
        <v>772</v>
      </c>
      <c r="B2796" t="s">
        <v>3795</v>
      </c>
      <c r="F2796" s="201" t="s">
        <v>770</v>
      </c>
      <c r="G2796" t="s">
        <v>3735</v>
      </c>
      <c r="K2796" s="201" t="s">
        <v>771</v>
      </c>
      <c r="L2796" t="s">
        <v>3477</v>
      </c>
    </row>
    <row r="2797" spans="1:12" ht="15.75">
      <c r="A2797" s="201"/>
      <c r="F2797" s="201" t="s">
        <v>771</v>
      </c>
      <c r="G2797" t="s">
        <v>3901</v>
      </c>
      <c r="K2797" s="201" t="s">
        <v>771</v>
      </c>
      <c r="L2797" t="s">
        <v>3487</v>
      </c>
    </row>
    <row r="2798" spans="1:12" ht="15.75">
      <c r="A2798" s="201"/>
      <c r="F2798" s="201" t="s">
        <v>772</v>
      </c>
      <c r="G2798" t="s">
        <v>3903</v>
      </c>
      <c r="K2798" s="201" t="s">
        <v>772</v>
      </c>
      <c r="L2798" t="s">
        <v>3646</v>
      </c>
    </row>
    <row r="2799" spans="1:12" ht="15.75">
      <c r="A2799" s="201"/>
      <c r="F2799" s="201" t="s">
        <v>772</v>
      </c>
      <c r="G2799" t="s">
        <v>3904</v>
      </c>
      <c r="K2799" s="201" t="s">
        <v>770</v>
      </c>
      <c r="L2799" t="s">
        <v>3704</v>
      </c>
    </row>
    <row r="2800" spans="1:12" ht="15.75">
      <c r="A2800" s="201"/>
      <c r="K2800" s="201" t="s">
        <v>772</v>
      </c>
      <c r="L2800" t="s">
        <v>3729</v>
      </c>
    </row>
    <row r="2801" spans="1:12" ht="15.75">
      <c r="A2801" s="201"/>
      <c r="K2801" s="201" t="s">
        <v>770</v>
      </c>
      <c r="L2801" t="s">
        <v>3730</v>
      </c>
    </row>
    <row r="2802" spans="1:12" ht="15.75">
      <c r="A2802" s="201"/>
      <c r="K2802" s="201" t="s">
        <v>771</v>
      </c>
      <c r="L2802" t="s">
        <v>3732</v>
      </c>
    </row>
    <row r="2803" spans="1:12" ht="15.75">
      <c r="A2803" s="201"/>
      <c r="K2803" s="201" t="s">
        <v>772</v>
      </c>
      <c r="L2803" t="s">
        <v>3734</v>
      </c>
    </row>
    <row r="2804" spans="1:12" ht="15.75">
      <c r="A2804" s="201"/>
    </row>
    <row r="2805" spans="1:12" ht="15.75">
      <c r="A2805" s="201"/>
    </row>
    <row r="2806" spans="1:12" ht="15.75">
      <c r="A2806" s="201"/>
    </row>
    <row r="2807" spans="1:12" ht="15.75">
      <c r="A2807" s="201"/>
    </row>
    <row r="2808" spans="1:12" ht="15.75">
      <c r="A2808" s="201"/>
    </row>
    <row r="2809" spans="1:12" ht="15.75">
      <c r="A2809" s="201"/>
    </row>
    <row r="2810" spans="1:12" ht="15.75">
      <c r="A2810" s="201"/>
    </row>
    <row r="2811" spans="1:12" ht="15.75">
      <c r="A2811" s="201"/>
    </row>
    <row r="2812" spans="1:12" ht="15.75">
      <c r="A2812" s="201"/>
    </row>
    <row r="2813" spans="1:12" ht="15.75">
      <c r="A2813" s="201"/>
    </row>
    <row r="2814" spans="1:12" ht="15.75">
      <c r="A2814" s="201"/>
    </row>
    <row r="2815" spans="1:12" ht="15.75">
      <c r="A2815" s="201"/>
    </row>
    <row r="2816" spans="1:12" ht="15.75">
      <c r="A2816" s="121"/>
      <c r="B2816" s="39"/>
    </row>
    <row r="2817" spans="1:12" ht="15.75">
      <c r="A2817" s="121"/>
      <c r="B2817" s="39"/>
    </row>
    <row r="2818" spans="1:12" ht="15.75">
      <c r="A2818" s="121"/>
      <c r="B2818" s="39"/>
    </row>
    <row r="2819" spans="1:12" ht="15.75">
      <c r="A2819" s="121"/>
      <c r="B2819" s="39"/>
    </row>
    <row r="2820" spans="1:12" ht="15.75">
      <c r="A2820" s="121"/>
      <c r="B2820" s="39"/>
    </row>
    <row r="2821" spans="1:12" ht="15.75">
      <c r="A2821" s="121"/>
      <c r="B2821" s="39"/>
    </row>
    <row r="2822" spans="1:12" s="39" customFormat="1" ht="23.25">
      <c r="A2822" s="120" t="s">
        <v>1568</v>
      </c>
    </row>
    <row r="2823" spans="1:12" s="39" customFormat="1" ht="15.75">
      <c r="A2823" s="471" t="s">
        <v>3243</v>
      </c>
      <c r="F2823" s="471" t="s">
        <v>3244</v>
      </c>
      <c r="K2823" s="471" t="s">
        <v>3246</v>
      </c>
    </row>
    <row r="2824" spans="1:12" s="39" customFormat="1" ht="15.75">
      <c r="A2824" s="471"/>
      <c r="F2824" s="471"/>
      <c r="K2824" s="201" t="s">
        <v>771</v>
      </c>
      <c r="L2824" t="s">
        <v>3358</v>
      </c>
    </row>
    <row r="2825" spans="1:12" s="39" customFormat="1" ht="15.75">
      <c r="A2825" s="471"/>
      <c r="F2825" s="471"/>
      <c r="K2825" s="201" t="s">
        <v>772</v>
      </c>
      <c r="L2825" t="s">
        <v>3506</v>
      </c>
    </row>
    <row r="2826" spans="1:12" s="39" customFormat="1" ht="15.75">
      <c r="A2826" s="471"/>
      <c r="F2826" s="471"/>
      <c r="K2826" s="201" t="s">
        <v>771</v>
      </c>
      <c r="L2826" t="s">
        <v>3519</v>
      </c>
    </row>
    <row r="2827" spans="1:12" s="39" customFormat="1" ht="15.75">
      <c r="A2827" s="471"/>
      <c r="F2827" s="471"/>
      <c r="K2827" s="201" t="s">
        <v>771</v>
      </c>
      <c r="L2827" t="s">
        <v>3526</v>
      </c>
    </row>
    <row r="2828" spans="1:12" s="39" customFormat="1" ht="15.75">
      <c r="A2828" s="471"/>
      <c r="F2828" s="471"/>
      <c r="K2828" s="471"/>
    </row>
    <row r="2829" spans="1:12" s="39" customFormat="1" ht="15.75">
      <c r="A2829" s="471"/>
      <c r="F2829" s="471"/>
      <c r="K2829" s="471"/>
    </row>
    <row r="2830" spans="1:12" s="39" customFormat="1" ht="15.75">
      <c r="A2830" s="471"/>
      <c r="F2830" s="471"/>
      <c r="K2830" s="471"/>
    </row>
    <row r="2831" spans="1:12" s="39" customFormat="1" ht="15.75">
      <c r="A2831" s="471"/>
      <c r="F2831" s="471"/>
      <c r="K2831" s="471"/>
    </row>
    <row r="2832" spans="1:12" s="39" customFormat="1" ht="15.75">
      <c r="A2832" s="471"/>
      <c r="F2832" s="471"/>
      <c r="K2832" s="471"/>
    </row>
    <row r="2833" spans="1:11" s="39" customFormat="1" ht="15.75">
      <c r="A2833" s="471"/>
      <c r="F2833" s="471"/>
      <c r="K2833" s="471"/>
    </row>
    <row r="2834" spans="1:11" s="39" customFormat="1" ht="15.75">
      <c r="A2834" s="471"/>
      <c r="F2834" s="471"/>
      <c r="K2834" s="471"/>
    </row>
    <row r="2835" spans="1:11" s="39" customFormat="1" ht="15.75">
      <c r="A2835" s="471"/>
      <c r="F2835" s="471"/>
      <c r="K2835" s="471"/>
    </row>
    <row r="2836" spans="1:11" s="39" customFormat="1" ht="15.75">
      <c r="A2836" s="471"/>
      <c r="F2836" s="471"/>
      <c r="K2836" s="471"/>
    </row>
    <row r="2837" spans="1:11" s="39" customFormat="1" ht="15.75">
      <c r="A2837" s="471"/>
      <c r="F2837" s="471"/>
      <c r="K2837" s="471"/>
    </row>
    <row r="2838" spans="1:11" s="39" customFormat="1" ht="15.75">
      <c r="A2838" s="471"/>
      <c r="F2838" s="471"/>
      <c r="K2838" s="471"/>
    </row>
    <row r="2839" spans="1:11" s="39" customFormat="1" ht="15.75">
      <c r="A2839" s="471"/>
      <c r="F2839" s="471"/>
      <c r="K2839" s="471"/>
    </row>
    <row r="2840" spans="1:11" s="39" customFormat="1" ht="15.75">
      <c r="A2840" s="471"/>
      <c r="F2840" s="471"/>
      <c r="K2840" s="471"/>
    </row>
    <row r="2841" spans="1:11" s="39" customFormat="1" ht="15.75">
      <c r="A2841" s="471"/>
      <c r="F2841" s="471"/>
      <c r="K2841" s="471"/>
    </row>
    <row r="2842" spans="1:11" s="39" customFormat="1" ht="15.75">
      <c r="A2842" s="471"/>
      <c r="F2842" s="471"/>
      <c r="K2842" s="471"/>
    </row>
    <row r="2843" spans="1:11" s="39" customFormat="1" ht="15.75">
      <c r="A2843" s="471"/>
      <c r="F2843" s="471"/>
      <c r="K2843" s="471"/>
    </row>
    <row r="2844" spans="1:11" s="39" customFormat="1" ht="15.75">
      <c r="A2844" s="471"/>
      <c r="F2844" s="471"/>
      <c r="K2844" s="471"/>
    </row>
    <row r="2845" spans="1:11" s="39" customFormat="1" ht="15.75">
      <c r="A2845" s="471"/>
      <c r="F2845" s="471"/>
      <c r="K2845" s="471"/>
    </row>
    <row r="2846" spans="1:11" s="39" customFormat="1" ht="15.75">
      <c r="A2846" s="471"/>
      <c r="F2846" s="471"/>
      <c r="K2846" s="471"/>
    </row>
    <row r="2847" spans="1:11" s="39" customFormat="1" ht="15.75">
      <c r="A2847" s="471"/>
      <c r="F2847" s="471"/>
      <c r="K2847" s="471"/>
    </row>
    <row r="2848" spans="1:11" s="39" customFormat="1" ht="15.75">
      <c r="A2848" s="121"/>
    </row>
    <row r="2849" spans="1:12" s="39" customFormat="1" ht="15.75">
      <c r="A2849" s="121"/>
    </row>
    <row r="2850" spans="1:12" s="39" customFormat="1" ht="15.75">
      <c r="A2850" s="121"/>
    </row>
    <row r="2851" spans="1:12" s="39" customFormat="1" ht="15.75">
      <c r="A2851" s="121"/>
    </row>
    <row r="2852" spans="1:12" s="39" customFormat="1" ht="15.75">
      <c r="A2852" s="121"/>
    </row>
    <row r="2853" spans="1:12" ht="23.25">
      <c r="A2853" s="120" t="s">
        <v>1905</v>
      </c>
      <c r="B2853" s="39"/>
    </row>
    <row r="2854" spans="1:12" ht="15.75">
      <c r="A2854" s="471" t="s">
        <v>3243</v>
      </c>
      <c r="B2854" s="39"/>
      <c r="C2854" s="39"/>
      <c r="D2854" s="39"/>
      <c r="E2854" s="39"/>
      <c r="F2854" s="471" t="s">
        <v>3244</v>
      </c>
      <c r="G2854" s="39"/>
      <c r="H2854" s="39"/>
      <c r="I2854" s="39"/>
      <c r="J2854" s="39"/>
      <c r="K2854" s="471" t="s">
        <v>3246</v>
      </c>
      <c r="L2854" s="39"/>
    </row>
    <row r="2855" spans="1:12" ht="15.75">
      <c r="A2855" s="201" t="s">
        <v>772</v>
      </c>
      <c r="B2855" t="s">
        <v>3792</v>
      </c>
      <c r="C2855" s="39"/>
      <c r="D2855" s="39"/>
      <c r="E2855" s="39"/>
      <c r="F2855" s="201" t="s">
        <v>772</v>
      </c>
      <c r="G2855" t="s">
        <v>3567</v>
      </c>
      <c r="H2855" s="39"/>
      <c r="I2855" s="39"/>
      <c r="J2855" s="39"/>
      <c r="K2855" s="201" t="s">
        <v>772</v>
      </c>
      <c r="L2855" t="s">
        <v>3300</v>
      </c>
    </row>
    <row r="2856" spans="1:12" ht="15.75">
      <c r="A2856" s="201" t="s">
        <v>772</v>
      </c>
      <c r="B2856" t="s">
        <v>3870</v>
      </c>
      <c r="C2856" s="39"/>
      <c r="D2856" s="39"/>
      <c r="E2856" s="39"/>
      <c r="F2856" s="201" t="s">
        <v>770</v>
      </c>
      <c r="G2856" t="s">
        <v>3802</v>
      </c>
      <c r="H2856" s="39"/>
      <c r="I2856" s="39"/>
      <c r="J2856" s="39"/>
      <c r="K2856" s="201" t="s">
        <v>771</v>
      </c>
      <c r="L2856" t="s">
        <v>3334</v>
      </c>
    </row>
    <row r="2857" spans="1:12" ht="15.75">
      <c r="A2857" s="471"/>
      <c r="B2857" s="39"/>
      <c r="C2857" s="39"/>
      <c r="D2857" s="39"/>
      <c r="E2857" s="39"/>
      <c r="F2857" s="471"/>
      <c r="G2857" s="39"/>
      <c r="H2857" s="39"/>
      <c r="I2857" s="39"/>
      <c r="J2857" s="39"/>
      <c r="K2857" s="201" t="s">
        <v>771</v>
      </c>
      <c r="L2857" t="s">
        <v>3378</v>
      </c>
    </row>
    <row r="2858" spans="1:12" ht="15.75">
      <c r="A2858" s="471"/>
      <c r="B2858" s="39"/>
      <c r="C2858" s="39"/>
      <c r="D2858" s="39"/>
      <c r="E2858" s="39"/>
      <c r="F2858" s="471"/>
      <c r="G2858" s="39"/>
      <c r="H2858" s="39"/>
      <c r="I2858" s="39"/>
      <c r="J2858" s="39"/>
      <c r="K2858" s="201" t="s">
        <v>772</v>
      </c>
      <c r="L2858" t="s">
        <v>3427</v>
      </c>
    </row>
    <row r="2859" spans="1:12" ht="15.75">
      <c r="A2859" s="471"/>
      <c r="B2859" s="39"/>
      <c r="C2859" s="39"/>
      <c r="D2859" s="39"/>
      <c r="E2859" s="39"/>
      <c r="F2859" s="471"/>
      <c r="G2859" s="39"/>
      <c r="H2859" s="39"/>
      <c r="I2859" s="39"/>
      <c r="J2859" s="39"/>
      <c r="K2859" s="201" t="s">
        <v>771</v>
      </c>
      <c r="L2859" t="s">
        <v>3543</v>
      </c>
    </row>
    <row r="2860" spans="1:12" ht="15.75">
      <c r="A2860" s="471"/>
      <c r="B2860" s="39"/>
      <c r="C2860" s="39"/>
      <c r="D2860" s="39"/>
      <c r="E2860" s="39"/>
      <c r="F2860" s="471"/>
      <c r="G2860" s="39"/>
      <c r="H2860" s="39"/>
      <c r="I2860" s="39"/>
      <c r="J2860" s="39"/>
      <c r="K2860" s="201" t="s">
        <v>770</v>
      </c>
      <c r="L2860" t="s">
        <v>3565</v>
      </c>
    </row>
    <row r="2861" spans="1:12" ht="15.75">
      <c r="A2861" s="471"/>
      <c r="B2861" s="39"/>
      <c r="C2861" s="39"/>
      <c r="D2861" s="39"/>
      <c r="E2861" s="39"/>
      <c r="F2861" s="471"/>
      <c r="G2861" s="39"/>
      <c r="H2861" s="39"/>
      <c r="I2861" s="39"/>
      <c r="J2861" s="39"/>
      <c r="K2861" s="201" t="s">
        <v>770</v>
      </c>
      <c r="L2861" t="s">
        <v>3566</v>
      </c>
    </row>
    <row r="2862" spans="1:12" ht="15.75">
      <c r="A2862" s="471"/>
      <c r="B2862" s="39"/>
      <c r="C2862" s="39"/>
      <c r="D2862" s="39"/>
      <c r="E2862" s="39"/>
      <c r="F2862" s="471"/>
      <c r="G2862" s="39"/>
      <c r="H2862" s="39"/>
      <c r="I2862" s="39"/>
      <c r="J2862" s="39"/>
      <c r="K2862" s="201" t="s">
        <v>771</v>
      </c>
      <c r="L2862" t="s">
        <v>3641</v>
      </c>
    </row>
    <row r="2863" spans="1:12" ht="15.75">
      <c r="A2863" s="471"/>
      <c r="B2863" s="39"/>
      <c r="C2863" s="39"/>
      <c r="D2863" s="39"/>
      <c r="E2863" s="39"/>
      <c r="F2863" s="471"/>
      <c r="G2863" s="39"/>
      <c r="H2863" s="39"/>
      <c r="I2863" s="39"/>
      <c r="J2863" s="39"/>
      <c r="K2863" s="201" t="s">
        <v>771</v>
      </c>
      <c r="L2863" t="s">
        <v>3748</v>
      </c>
    </row>
    <row r="2864" spans="1:12" ht="15.75">
      <c r="A2864" s="471"/>
      <c r="B2864" s="39"/>
      <c r="C2864" s="39"/>
      <c r="D2864" s="39"/>
      <c r="E2864" s="39"/>
      <c r="F2864" s="471"/>
      <c r="G2864" s="39"/>
      <c r="H2864" s="39"/>
      <c r="I2864" s="39"/>
      <c r="J2864" s="39"/>
      <c r="K2864" s="201" t="s">
        <v>770</v>
      </c>
      <c r="L2864" t="s">
        <v>3798</v>
      </c>
    </row>
    <row r="2865" spans="1:12" ht="15.75">
      <c r="A2865" s="471"/>
      <c r="B2865" s="39"/>
      <c r="C2865" s="39"/>
      <c r="D2865" s="39"/>
      <c r="E2865" s="39"/>
      <c r="F2865" s="471"/>
      <c r="G2865" s="39"/>
      <c r="H2865" s="39"/>
      <c r="I2865" s="39"/>
      <c r="J2865" s="39"/>
      <c r="K2865" s="201" t="s">
        <v>771</v>
      </c>
      <c r="L2865" t="s">
        <v>3799</v>
      </c>
    </row>
    <row r="2866" spans="1:12" ht="15.75">
      <c r="A2866" s="471"/>
      <c r="B2866" s="39"/>
      <c r="C2866" s="39"/>
      <c r="D2866" s="39"/>
      <c r="E2866" s="39"/>
      <c r="F2866" s="471"/>
      <c r="G2866" s="39"/>
      <c r="H2866" s="39"/>
      <c r="I2866" s="39"/>
      <c r="J2866" s="39"/>
      <c r="K2866" s="471"/>
      <c r="L2866" s="39"/>
    </row>
    <row r="2867" spans="1:12" ht="15.75">
      <c r="A2867" s="471"/>
      <c r="B2867" s="39"/>
      <c r="C2867" s="39"/>
      <c r="D2867" s="39"/>
      <c r="E2867" s="39"/>
      <c r="F2867" s="471"/>
      <c r="G2867" s="39"/>
      <c r="H2867" s="39"/>
      <c r="I2867" s="39"/>
      <c r="J2867" s="39"/>
      <c r="K2867" s="471"/>
      <c r="L2867" s="39"/>
    </row>
    <row r="2868" spans="1:12" ht="15.75">
      <c r="A2868" s="471"/>
      <c r="B2868" s="39"/>
      <c r="C2868" s="39"/>
      <c r="D2868" s="39"/>
      <c r="E2868" s="39"/>
      <c r="F2868" s="471"/>
      <c r="G2868" s="39"/>
      <c r="H2868" s="39"/>
      <c r="I2868" s="39"/>
      <c r="J2868" s="39"/>
      <c r="K2868" s="471"/>
      <c r="L2868" s="39"/>
    </row>
    <row r="2869" spans="1:12" ht="15.75">
      <c r="A2869" s="471"/>
      <c r="B2869" s="39"/>
      <c r="C2869" s="39"/>
      <c r="D2869" s="39"/>
      <c r="E2869" s="39"/>
      <c r="F2869" s="471"/>
      <c r="G2869" s="39"/>
      <c r="H2869" s="39"/>
      <c r="I2869" s="39"/>
      <c r="J2869" s="39"/>
      <c r="K2869" s="471"/>
      <c r="L2869" s="39"/>
    </row>
    <row r="2870" spans="1:12" ht="15.75">
      <c r="A2870" s="471"/>
      <c r="B2870" s="39"/>
      <c r="C2870" s="39"/>
      <c r="D2870" s="39"/>
      <c r="E2870" s="39"/>
      <c r="F2870" s="471"/>
      <c r="G2870" s="39"/>
      <c r="H2870" s="39"/>
      <c r="I2870" s="39"/>
      <c r="J2870" s="39"/>
      <c r="K2870" s="471"/>
      <c r="L2870" s="39"/>
    </row>
    <row r="2871" spans="1:12" ht="15.75">
      <c r="A2871" s="471"/>
      <c r="B2871" s="39"/>
      <c r="C2871" s="39"/>
      <c r="D2871" s="39"/>
      <c r="E2871" s="39"/>
      <c r="F2871" s="471"/>
      <c r="G2871" s="39"/>
      <c r="H2871" s="39"/>
      <c r="I2871" s="39"/>
      <c r="J2871" s="39"/>
      <c r="K2871" s="471"/>
      <c r="L2871" s="39"/>
    </row>
    <row r="2872" spans="1:12" ht="15.75">
      <c r="A2872" s="471"/>
      <c r="B2872" s="39"/>
      <c r="C2872" s="39"/>
      <c r="D2872" s="39"/>
      <c r="E2872" s="39"/>
      <c r="F2872" s="471"/>
      <c r="G2872" s="39"/>
      <c r="H2872" s="39"/>
      <c r="I2872" s="39"/>
      <c r="J2872" s="39"/>
      <c r="K2872" s="471"/>
      <c r="L2872" s="39"/>
    </row>
    <row r="2873" spans="1:12" ht="15.75">
      <c r="A2873" s="471"/>
      <c r="B2873" s="39"/>
      <c r="C2873" s="39"/>
      <c r="D2873" s="39"/>
      <c r="E2873" s="39"/>
      <c r="F2873" s="471"/>
      <c r="G2873" s="39"/>
      <c r="H2873" s="39"/>
      <c r="I2873" s="39"/>
      <c r="J2873" s="39"/>
      <c r="K2873" s="471"/>
      <c r="L2873" s="39"/>
    </row>
    <row r="2874" spans="1:12" ht="15.75">
      <c r="A2874" s="471"/>
      <c r="B2874" s="39"/>
      <c r="C2874" s="39"/>
      <c r="D2874" s="39"/>
      <c r="E2874" s="39"/>
      <c r="F2874" s="471"/>
      <c r="G2874" s="39"/>
      <c r="H2874" s="39"/>
      <c r="I2874" s="39"/>
      <c r="J2874" s="39"/>
      <c r="K2874" s="471"/>
      <c r="L2874" s="39"/>
    </row>
    <row r="2875" spans="1:12" s="39" customFormat="1" ht="15.75">
      <c r="A2875" s="121"/>
    </row>
    <row r="2876" spans="1:12" s="39" customFormat="1" ht="15.75">
      <c r="A2876" s="121"/>
    </row>
    <row r="2877" spans="1:12" s="39" customFormat="1" ht="15.75">
      <c r="A2877" s="121"/>
    </row>
    <row r="2878" spans="1:12" s="39" customFormat="1" ht="15.75">
      <c r="A2878" s="121"/>
    </row>
    <row r="2879" spans="1:12" s="39" customFormat="1" ht="15.75">
      <c r="A2879" s="121"/>
    </row>
    <row r="2880" spans="1:12" s="39" customFormat="1" ht="15.75">
      <c r="A2880" s="121"/>
    </row>
    <row r="2881" spans="1:12" s="39" customFormat="1" ht="15.75">
      <c r="A2881" s="121"/>
    </row>
    <row r="2882" spans="1:12" s="39" customFormat="1" ht="15.75">
      <c r="A2882" s="121"/>
    </row>
    <row r="2883" spans="1:12" s="39" customFormat="1" ht="15.75">
      <c r="A2883" s="121"/>
    </row>
    <row r="2884" spans="1:12" s="39" customFormat="1" ht="23.25">
      <c r="A2884" s="120" t="s">
        <v>180</v>
      </c>
    </row>
    <row r="2885" spans="1:12" ht="15.75">
      <c r="A2885" s="471" t="s">
        <v>3243</v>
      </c>
      <c r="B2885" s="39"/>
      <c r="C2885" s="39"/>
      <c r="D2885" s="39"/>
      <c r="E2885" s="39"/>
      <c r="F2885" s="471" t="s">
        <v>3244</v>
      </c>
      <c r="G2885" s="39"/>
      <c r="H2885" s="39"/>
      <c r="I2885" s="39"/>
      <c r="J2885" s="39"/>
      <c r="K2885" s="471" t="s">
        <v>3246</v>
      </c>
      <c r="L2885" s="39"/>
    </row>
    <row r="2886" spans="1:12" ht="15.75">
      <c r="A2886" s="201" t="s">
        <v>771</v>
      </c>
      <c r="B2886" t="s">
        <v>3741</v>
      </c>
      <c r="C2886" s="39"/>
      <c r="D2886" s="39"/>
      <c r="E2886" s="39"/>
      <c r="F2886" s="201" t="s">
        <v>771</v>
      </c>
      <c r="G2886" t="s">
        <v>3690</v>
      </c>
      <c r="H2886" s="39"/>
      <c r="I2886" s="39"/>
      <c r="J2886" s="39"/>
      <c r="K2886" s="201" t="s">
        <v>772</v>
      </c>
      <c r="L2886" t="s">
        <v>3305</v>
      </c>
    </row>
    <row r="2887" spans="1:12" ht="15.75">
      <c r="A2887" s="201" t="s">
        <v>770</v>
      </c>
      <c r="B2887" t="s">
        <v>3770</v>
      </c>
      <c r="C2887" s="39"/>
      <c r="D2887" s="39"/>
      <c r="E2887" s="39"/>
      <c r="F2887" s="471"/>
      <c r="G2887" s="39"/>
      <c r="H2887" s="39"/>
      <c r="I2887" s="39"/>
      <c r="J2887" s="39"/>
      <c r="K2887" s="201" t="s">
        <v>771</v>
      </c>
      <c r="L2887" t="s">
        <v>3378</v>
      </c>
    </row>
    <row r="2888" spans="1:12" ht="15.75">
      <c r="A2888" s="201" t="s">
        <v>770</v>
      </c>
      <c r="B2888" t="s">
        <v>3806</v>
      </c>
      <c r="C2888" s="39"/>
      <c r="D2888" s="39"/>
      <c r="E2888" s="39"/>
      <c r="F2888" s="471"/>
      <c r="G2888" s="39"/>
      <c r="H2888" s="39"/>
      <c r="I2888" s="39"/>
      <c r="J2888" s="39"/>
      <c r="K2888" s="201" t="s">
        <v>772</v>
      </c>
      <c r="L2888" t="s">
        <v>3581</v>
      </c>
    </row>
    <row r="2889" spans="1:12" ht="15.75">
      <c r="A2889" s="471"/>
      <c r="B2889" s="39"/>
      <c r="C2889" s="39"/>
      <c r="D2889" s="39"/>
      <c r="E2889" s="39"/>
      <c r="F2889" s="471"/>
      <c r="G2889" s="39"/>
      <c r="H2889" s="39"/>
      <c r="I2889" s="39"/>
      <c r="J2889" s="39"/>
      <c r="K2889" s="201" t="s">
        <v>770</v>
      </c>
      <c r="L2889" t="s">
        <v>3614</v>
      </c>
    </row>
    <row r="2890" spans="1:12" ht="15.75">
      <c r="A2890" s="471"/>
      <c r="B2890" s="39"/>
      <c r="C2890" s="39"/>
      <c r="D2890" s="39"/>
      <c r="E2890" s="39"/>
      <c r="F2890" s="471"/>
      <c r="G2890" s="39"/>
      <c r="H2890" s="39"/>
      <c r="I2890" s="39"/>
      <c r="J2890" s="39"/>
      <c r="K2890" s="201" t="s">
        <v>771</v>
      </c>
      <c r="L2890" t="s">
        <v>3622</v>
      </c>
    </row>
    <row r="2891" spans="1:12" ht="15.75">
      <c r="A2891" s="471"/>
      <c r="B2891" s="39"/>
      <c r="C2891" s="39"/>
      <c r="D2891" s="39"/>
      <c r="E2891" s="39"/>
      <c r="F2891" s="471"/>
      <c r="G2891" s="39"/>
      <c r="H2891" s="39"/>
      <c r="I2891" s="39"/>
      <c r="J2891" s="39"/>
      <c r="K2891" s="201" t="s">
        <v>772</v>
      </c>
      <c r="L2891" t="s">
        <v>3629</v>
      </c>
    </row>
    <row r="2892" spans="1:12" ht="15.75">
      <c r="A2892" s="471"/>
      <c r="B2892" s="39"/>
      <c r="C2892" s="39"/>
      <c r="D2892" s="39"/>
      <c r="E2892" s="39"/>
      <c r="F2892" s="471"/>
      <c r="G2892" s="39"/>
      <c r="H2892" s="39"/>
      <c r="I2892" s="39"/>
      <c r="J2892" s="39"/>
      <c r="K2892" s="201" t="s">
        <v>772</v>
      </c>
      <c r="L2892" t="s">
        <v>3660</v>
      </c>
    </row>
    <row r="2893" spans="1:12" ht="15.75">
      <c r="A2893" s="471"/>
      <c r="B2893" s="39"/>
      <c r="C2893" s="39"/>
      <c r="D2893" s="39"/>
      <c r="E2893" s="39"/>
      <c r="F2893" s="471"/>
      <c r="G2893" s="39"/>
      <c r="H2893" s="39"/>
      <c r="I2893" s="39"/>
      <c r="J2893" s="39"/>
      <c r="K2893" s="201" t="s">
        <v>772</v>
      </c>
      <c r="L2893" t="s">
        <v>3687</v>
      </c>
    </row>
    <row r="2894" spans="1:12" ht="15.75">
      <c r="A2894" s="471"/>
      <c r="B2894" s="39"/>
      <c r="C2894" s="39"/>
      <c r="D2894" s="39"/>
      <c r="E2894" s="39"/>
      <c r="F2894" s="471"/>
      <c r="G2894" s="39"/>
      <c r="H2894" s="39"/>
      <c r="I2894" s="39"/>
      <c r="J2894" s="39"/>
      <c r="K2894" s="201" t="s">
        <v>771</v>
      </c>
      <c r="L2894" t="s">
        <v>3748</v>
      </c>
    </row>
    <row r="2895" spans="1:12" ht="15.75">
      <c r="A2895" s="471"/>
      <c r="B2895" s="39"/>
      <c r="C2895" s="39"/>
      <c r="D2895" s="39"/>
      <c r="E2895" s="39"/>
      <c r="F2895" s="471"/>
      <c r="G2895" s="39"/>
      <c r="H2895" s="39"/>
      <c r="I2895" s="39"/>
      <c r="J2895" s="39"/>
      <c r="K2895" s="471"/>
      <c r="L2895" s="39"/>
    </row>
    <row r="2896" spans="1:12" ht="15.75">
      <c r="A2896" s="471"/>
      <c r="B2896" s="39"/>
      <c r="C2896" s="39"/>
      <c r="D2896" s="39"/>
      <c r="E2896" s="39"/>
      <c r="F2896" s="471"/>
      <c r="G2896" s="39"/>
      <c r="H2896" s="39"/>
      <c r="I2896" s="39"/>
      <c r="J2896" s="39"/>
      <c r="K2896" s="471"/>
      <c r="L2896" s="39"/>
    </row>
    <row r="2897" spans="1:12" ht="15.75">
      <c r="A2897" s="471"/>
      <c r="B2897" s="39"/>
      <c r="C2897" s="39"/>
      <c r="D2897" s="39"/>
      <c r="E2897" s="39"/>
      <c r="F2897" s="471"/>
      <c r="G2897" s="39"/>
      <c r="H2897" s="39"/>
      <c r="I2897" s="39"/>
      <c r="J2897" s="39"/>
      <c r="K2897" s="471"/>
      <c r="L2897" s="39"/>
    </row>
    <row r="2898" spans="1:12" ht="15.75">
      <c r="A2898" s="121"/>
      <c r="B2898" s="39"/>
    </row>
    <row r="2899" spans="1:12" ht="15.75">
      <c r="A2899" s="121"/>
      <c r="B2899" s="39"/>
    </row>
    <row r="2900" spans="1:12" ht="15.75">
      <c r="A2900" s="121"/>
      <c r="B2900" s="39"/>
    </row>
    <row r="2901" spans="1:12" ht="15.75">
      <c r="A2901" s="121"/>
      <c r="B2901" s="39"/>
    </row>
    <row r="2902" spans="1:12" ht="15.75">
      <c r="A2902" s="121"/>
      <c r="B2902" s="39"/>
    </row>
    <row r="2903" spans="1:12" ht="15.75">
      <c r="A2903" s="121"/>
      <c r="B2903" s="39"/>
    </row>
    <row r="2904" spans="1:12" ht="15.75">
      <c r="A2904" s="121"/>
      <c r="B2904" s="39"/>
    </row>
    <row r="2905" spans="1:12" ht="15.75">
      <c r="A2905" s="121"/>
      <c r="B2905" s="39"/>
    </row>
    <row r="2906" spans="1:12" ht="15.75">
      <c r="A2906" s="121"/>
      <c r="B2906" s="39"/>
    </row>
    <row r="2907" spans="1:12" ht="15.75">
      <c r="A2907" s="121"/>
      <c r="B2907" s="39"/>
    </row>
    <row r="2908" spans="1:12" ht="15.75">
      <c r="A2908" s="121"/>
      <c r="B2908" s="39"/>
    </row>
    <row r="2911" spans="1:12" ht="15.75">
      <c r="A2911" s="121"/>
      <c r="B2911" s="39"/>
    </row>
    <row r="2912" spans="1:12" ht="15.75">
      <c r="A2912" s="121"/>
      <c r="B2912" s="39"/>
    </row>
    <row r="2913" spans="1:12" ht="15.75">
      <c r="A2913" s="121"/>
      <c r="B2913" s="39"/>
    </row>
    <row r="2914" spans="1:12" s="39" customFormat="1" ht="15.75">
      <c r="A2914" s="121"/>
    </row>
    <row r="2915" spans="1:12" s="39" customFormat="1" ht="23.25">
      <c r="A2915" s="120" t="s">
        <v>2564</v>
      </c>
    </row>
    <row r="2916" spans="1:12" ht="15.75">
      <c r="A2916" s="471" t="s">
        <v>3243</v>
      </c>
      <c r="B2916" s="39"/>
      <c r="C2916" s="39"/>
      <c r="D2916" s="39"/>
      <c r="E2916" s="39"/>
      <c r="F2916" s="471" t="s">
        <v>3244</v>
      </c>
      <c r="G2916" s="39"/>
      <c r="H2916" s="39"/>
      <c r="I2916" s="39"/>
      <c r="J2916" s="39"/>
      <c r="K2916" s="471" t="s">
        <v>3246</v>
      </c>
      <c r="L2916" s="39"/>
    </row>
    <row r="2917" spans="1:12" ht="15.75">
      <c r="A2917" s="201" t="s">
        <v>771</v>
      </c>
      <c r="B2917" t="s">
        <v>3253</v>
      </c>
      <c r="C2917" s="39"/>
      <c r="D2917" s="39"/>
      <c r="E2917" s="39"/>
      <c r="F2917" s="201" t="s">
        <v>772</v>
      </c>
      <c r="G2917" t="s">
        <v>3339</v>
      </c>
      <c r="K2917" s="201" t="s">
        <v>771</v>
      </c>
      <c r="L2917" t="s">
        <v>3467</v>
      </c>
    </row>
    <row r="2918" spans="1:12" ht="15.75">
      <c r="A2918" s="201" t="s">
        <v>770</v>
      </c>
      <c r="B2918" t="s">
        <v>3393</v>
      </c>
      <c r="C2918" s="39"/>
      <c r="D2918" s="39"/>
      <c r="E2918" s="39"/>
      <c r="F2918" s="201" t="s">
        <v>770</v>
      </c>
      <c r="G2918" t="s">
        <v>3472</v>
      </c>
      <c r="K2918" s="201" t="s">
        <v>770</v>
      </c>
      <c r="L2918" t="s">
        <v>3469</v>
      </c>
    </row>
    <row r="2919" spans="1:12" ht="15.75">
      <c r="A2919" s="201" t="s">
        <v>770</v>
      </c>
      <c r="B2919" t="s">
        <v>3394</v>
      </c>
      <c r="C2919" s="39"/>
      <c r="D2919" s="39"/>
      <c r="E2919" s="39"/>
      <c r="F2919" s="201" t="s">
        <v>772</v>
      </c>
      <c r="G2919" t="s">
        <v>3610</v>
      </c>
      <c r="K2919" s="201" t="s">
        <v>770</v>
      </c>
      <c r="L2919" t="s">
        <v>3470</v>
      </c>
    </row>
    <row r="2920" spans="1:12" ht="15.75">
      <c r="A2920" s="201" t="s">
        <v>772</v>
      </c>
      <c r="B2920" t="s">
        <v>3868</v>
      </c>
      <c r="C2920" s="39"/>
      <c r="D2920" s="39"/>
      <c r="E2920" s="39"/>
      <c r="F2920" s="201" t="s">
        <v>771</v>
      </c>
      <c r="G2920" t="s">
        <v>3636</v>
      </c>
      <c r="K2920" s="201" t="s">
        <v>771</v>
      </c>
      <c r="L2920" t="s">
        <v>3580</v>
      </c>
    </row>
    <row r="2921" spans="1:12" ht="15.75">
      <c r="A2921" s="201"/>
      <c r="C2921" s="39"/>
      <c r="D2921" s="39"/>
      <c r="E2921" s="39"/>
      <c r="F2921" s="201" t="s">
        <v>772</v>
      </c>
      <c r="G2921" t="s">
        <v>3674</v>
      </c>
      <c r="K2921" s="201" t="s">
        <v>770</v>
      </c>
      <c r="L2921" t="s">
        <v>3606</v>
      </c>
    </row>
    <row r="2922" spans="1:12" ht="15.75">
      <c r="A2922" s="201"/>
      <c r="C2922" s="39"/>
      <c r="D2922" s="39"/>
      <c r="E2922" s="39"/>
      <c r="F2922" s="39"/>
      <c r="K2922" s="201" t="s">
        <v>770</v>
      </c>
      <c r="L2922" t="s">
        <v>3607</v>
      </c>
    </row>
    <row r="2923" spans="1:12" ht="15.75">
      <c r="A2923" s="201"/>
      <c r="C2923" s="39"/>
      <c r="D2923" s="39"/>
      <c r="E2923" s="39"/>
      <c r="F2923" s="39"/>
      <c r="K2923" s="201" t="s">
        <v>771</v>
      </c>
      <c r="L2923" t="s">
        <v>3608</v>
      </c>
    </row>
    <row r="2924" spans="1:12" ht="15.75">
      <c r="A2924" s="201"/>
      <c r="C2924" s="39"/>
      <c r="D2924" s="39"/>
      <c r="E2924" s="39"/>
      <c r="F2924" s="39"/>
      <c r="K2924" s="201" t="s">
        <v>770</v>
      </c>
      <c r="L2924" t="s">
        <v>3609</v>
      </c>
    </row>
    <row r="2925" spans="1:12" ht="15.75">
      <c r="A2925" s="201"/>
      <c r="C2925" s="39"/>
      <c r="D2925" s="39"/>
      <c r="E2925" s="39"/>
      <c r="F2925" s="39"/>
      <c r="K2925" s="201" t="s">
        <v>771</v>
      </c>
      <c r="L2925" t="s">
        <v>3619</v>
      </c>
    </row>
    <row r="2926" spans="1:12" ht="15.75">
      <c r="A2926" s="201"/>
      <c r="C2926" s="39"/>
      <c r="D2926" s="39"/>
      <c r="E2926" s="39"/>
      <c r="F2926" s="39"/>
      <c r="K2926" s="201" t="s">
        <v>771</v>
      </c>
      <c r="L2926" t="s">
        <v>3635</v>
      </c>
    </row>
    <row r="2927" spans="1:12" ht="15.75">
      <c r="A2927" s="201"/>
      <c r="C2927" s="39"/>
      <c r="D2927" s="39"/>
      <c r="E2927" s="39"/>
      <c r="F2927" s="39"/>
      <c r="K2927" s="201" t="s">
        <v>770</v>
      </c>
      <c r="L2927" t="s">
        <v>3645</v>
      </c>
    </row>
    <row r="2928" spans="1:12" ht="15.75">
      <c r="A2928" s="201"/>
      <c r="C2928" s="39"/>
      <c r="D2928" s="39"/>
      <c r="E2928" s="39"/>
      <c r="F2928" s="39"/>
      <c r="K2928" s="201" t="s">
        <v>770</v>
      </c>
      <c r="L2928" t="s">
        <v>3670</v>
      </c>
    </row>
    <row r="2929" spans="1:12" ht="15.75">
      <c r="A2929" s="201"/>
      <c r="C2929" s="39"/>
      <c r="D2929" s="39"/>
      <c r="E2929" s="39"/>
      <c r="F2929" s="39"/>
      <c r="K2929" s="201" t="s">
        <v>770</v>
      </c>
      <c r="L2929" t="s">
        <v>3752</v>
      </c>
    </row>
    <row r="2930" spans="1:12" ht="15.75">
      <c r="A2930" s="201"/>
      <c r="C2930" s="39"/>
      <c r="D2930" s="39"/>
      <c r="E2930" s="39"/>
      <c r="F2930" s="39"/>
      <c r="K2930" s="201" t="s">
        <v>770</v>
      </c>
      <c r="L2930" t="s">
        <v>3820</v>
      </c>
    </row>
    <row r="2931" spans="1:12" ht="15.75">
      <c r="A2931" s="201"/>
      <c r="C2931" s="39"/>
      <c r="D2931" s="39"/>
      <c r="E2931" s="39"/>
      <c r="F2931" s="39"/>
    </row>
    <row r="2932" spans="1:12" ht="15.75">
      <c r="A2932" s="201"/>
      <c r="C2932" s="39"/>
      <c r="D2932" s="39"/>
      <c r="E2932" s="39"/>
      <c r="F2932" s="39"/>
    </row>
    <row r="2933" spans="1:12" ht="15.75">
      <c r="A2933" s="201"/>
      <c r="C2933" s="39"/>
      <c r="D2933" s="39"/>
      <c r="E2933" s="39"/>
      <c r="F2933" s="39"/>
    </row>
    <row r="2934" spans="1:12" ht="15.75">
      <c r="A2934" s="201"/>
      <c r="C2934" s="39"/>
      <c r="D2934" s="39"/>
      <c r="E2934" s="39"/>
      <c r="F2934" s="39"/>
    </row>
    <row r="2935" spans="1:12" ht="15.75">
      <c r="A2935" s="201"/>
      <c r="C2935" s="39"/>
      <c r="D2935" s="39"/>
      <c r="E2935" s="39"/>
      <c r="F2935" s="39"/>
    </row>
    <row r="2936" spans="1:12" ht="15.75">
      <c r="A2936" s="201"/>
      <c r="C2936" s="39"/>
      <c r="D2936" s="39"/>
      <c r="E2936" s="39"/>
      <c r="F2936" s="39"/>
    </row>
    <row r="2937" spans="1:12" ht="15.75">
      <c r="A2937" s="201"/>
      <c r="C2937" s="39"/>
      <c r="D2937" s="39"/>
      <c r="E2937" s="39"/>
      <c r="F2937" s="39"/>
    </row>
    <row r="2938" spans="1:12" ht="15.75">
      <c r="A2938" s="201"/>
      <c r="C2938" s="39"/>
      <c r="D2938" s="39"/>
      <c r="E2938" s="39"/>
      <c r="F2938" s="39"/>
    </row>
    <row r="2939" spans="1:12" ht="15.75">
      <c r="A2939" s="201"/>
      <c r="C2939" s="39"/>
      <c r="D2939" s="39"/>
      <c r="E2939" s="39"/>
      <c r="F2939" s="39"/>
    </row>
    <row r="2940" spans="1:12" ht="15.75">
      <c r="A2940" s="201"/>
      <c r="C2940" s="39"/>
      <c r="D2940" s="39"/>
      <c r="E2940" s="39"/>
      <c r="F2940" s="39"/>
    </row>
    <row r="2941" spans="1:12" ht="15.75">
      <c r="A2941" s="201"/>
      <c r="C2941" s="39"/>
      <c r="D2941" s="39"/>
      <c r="E2941" s="39"/>
      <c r="F2941" s="39"/>
    </row>
    <row r="2942" spans="1:12" ht="15.75">
      <c r="A2942" s="121"/>
      <c r="B2942" s="39"/>
      <c r="C2942" s="39"/>
      <c r="D2942" s="39"/>
      <c r="E2942" s="39"/>
      <c r="F2942" s="39"/>
    </row>
    <row r="2943" spans="1:12" ht="15.75">
      <c r="A2943" s="121"/>
      <c r="B2943" s="39"/>
      <c r="C2943" s="39"/>
      <c r="D2943" s="39"/>
      <c r="E2943" s="39"/>
      <c r="F2943" s="39"/>
    </row>
    <row r="2944" spans="1:12" ht="15.75">
      <c r="A2944" s="121"/>
      <c r="B2944" s="39"/>
      <c r="C2944" s="39"/>
      <c r="D2944" s="39"/>
      <c r="E2944" s="39"/>
      <c r="F2944" s="39"/>
    </row>
    <row r="2945" spans="1:12" s="39" customFormat="1" ht="15.75">
      <c r="A2945" s="121"/>
    </row>
    <row r="2946" spans="1:12" s="39" customFormat="1" ht="23.25">
      <c r="A2946" s="120" t="s">
        <v>1565</v>
      </c>
    </row>
    <row r="2947" spans="1:12" s="39" customFormat="1" ht="15.75">
      <c r="A2947" s="471" t="s">
        <v>3243</v>
      </c>
      <c r="F2947" s="471" t="s">
        <v>3244</v>
      </c>
      <c r="K2947" s="471" t="s">
        <v>3246</v>
      </c>
    </row>
    <row r="2948" spans="1:12" s="39" customFormat="1" ht="15.75">
      <c r="A2948" s="201" t="s">
        <v>772</v>
      </c>
      <c r="B2948" t="s">
        <v>3253</v>
      </c>
      <c r="F2948" s="201" t="s">
        <v>770</v>
      </c>
      <c r="G2948" t="s">
        <v>3372</v>
      </c>
      <c r="K2948" s="201" t="s">
        <v>772</v>
      </c>
      <c r="L2948" t="s">
        <v>3278</v>
      </c>
    </row>
    <row r="2949" spans="1:12" s="39" customFormat="1" ht="15.75">
      <c r="A2949" s="201" t="s">
        <v>772</v>
      </c>
      <c r="B2949" t="s">
        <v>3309</v>
      </c>
      <c r="K2949" s="201" t="s">
        <v>771</v>
      </c>
      <c r="L2949" t="s">
        <v>3279</v>
      </c>
    </row>
    <row r="2950" spans="1:12" s="39" customFormat="1" ht="15.75">
      <c r="A2950" s="201" t="s">
        <v>772</v>
      </c>
      <c r="B2950" t="s">
        <v>3382</v>
      </c>
      <c r="K2950" s="201" t="s">
        <v>772</v>
      </c>
      <c r="L2950" t="s">
        <v>3346</v>
      </c>
    </row>
    <row r="2951" spans="1:12" s="39" customFormat="1" ht="15.75">
      <c r="A2951" s="201" t="s">
        <v>772</v>
      </c>
      <c r="B2951" t="s">
        <v>3767</v>
      </c>
      <c r="K2951" s="201" t="s">
        <v>770</v>
      </c>
      <c r="L2951" t="s">
        <v>3371</v>
      </c>
    </row>
    <row r="2952" spans="1:12" s="39" customFormat="1" ht="15.75">
      <c r="A2952" s="201"/>
      <c r="B2952"/>
      <c r="K2952" s="201" t="s">
        <v>772</v>
      </c>
      <c r="L2952" t="s">
        <v>3374</v>
      </c>
    </row>
    <row r="2953" spans="1:12" s="39" customFormat="1" ht="15.75">
      <c r="A2953" s="201"/>
      <c r="B2953"/>
      <c r="K2953" s="201" t="s">
        <v>771</v>
      </c>
      <c r="L2953" t="s">
        <v>3506</v>
      </c>
    </row>
    <row r="2954" spans="1:12" s="39" customFormat="1" ht="15.75">
      <c r="A2954" s="201"/>
      <c r="B2954"/>
      <c r="K2954" s="201" t="s">
        <v>771</v>
      </c>
      <c r="L2954" t="s">
        <v>3507</v>
      </c>
    </row>
    <row r="2955" spans="1:12" s="39" customFormat="1" ht="15.75">
      <c r="A2955" s="201"/>
      <c r="B2955"/>
      <c r="K2955" s="201" t="s">
        <v>772</v>
      </c>
      <c r="L2955" t="s">
        <v>3584</v>
      </c>
    </row>
    <row r="2956" spans="1:12" s="39" customFormat="1" ht="15.75">
      <c r="A2956" s="201"/>
      <c r="B2956"/>
      <c r="K2956" s="201" t="s">
        <v>772</v>
      </c>
      <c r="L2956" t="s">
        <v>3616</v>
      </c>
    </row>
    <row r="2957" spans="1:12" s="39" customFormat="1" ht="15.75">
      <c r="A2957" s="201"/>
      <c r="B2957"/>
      <c r="K2957" s="201" t="s">
        <v>772</v>
      </c>
      <c r="L2957" t="s">
        <v>3683</v>
      </c>
    </row>
    <row r="2958" spans="1:12" s="39" customFormat="1" ht="15.75">
      <c r="A2958" s="201"/>
      <c r="B2958"/>
      <c r="K2958" s="201" t="s">
        <v>770</v>
      </c>
      <c r="L2958" t="s">
        <v>3817</v>
      </c>
    </row>
    <row r="2959" spans="1:12" s="39" customFormat="1" ht="15.75">
      <c r="A2959" s="201"/>
      <c r="B2959"/>
      <c r="K2959" s="201" t="s">
        <v>772</v>
      </c>
      <c r="L2959" t="s">
        <v>3823</v>
      </c>
    </row>
    <row r="2960" spans="1:12" s="39" customFormat="1" ht="15.75">
      <c r="A2960" s="201"/>
      <c r="B2960"/>
    </row>
    <row r="2961" spans="1:2" s="39" customFormat="1" ht="15.75">
      <c r="A2961" s="201"/>
      <c r="B2961"/>
    </row>
    <row r="2962" spans="1:2" s="39" customFormat="1" ht="15.75">
      <c r="A2962" s="201"/>
      <c r="B2962"/>
    </row>
    <row r="2963" spans="1:2" s="39" customFormat="1" ht="15.75">
      <c r="A2963" s="201"/>
      <c r="B2963"/>
    </row>
    <row r="2964" spans="1:2" s="39" customFormat="1" ht="15.75">
      <c r="A2964" s="201"/>
      <c r="B2964"/>
    </row>
    <row r="2965" spans="1:2" s="39" customFormat="1" ht="15.75">
      <c r="A2965" s="201"/>
      <c r="B2965"/>
    </row>
    <row r="2966" spans="1:2" s="39" customFormat="1" ht="15.75">
      <c r="A2966" s="201"/>
      <c r="B2966"/>
    </row>
    <row r="2967" spans="1:2" s="39" customFormat="1" ht="15.75">
      <c r="A2967" s="201"/>
      <c r="B2967"/>
    </row>
    <row r="2968" spans="1:2" s="39" customFormat="1" ht="15.75">
      <c r="A2968" s="201"/>
      <c r="B2968"/>
    </row>
    <row r="2969" spans="1:2" s="39" customFormat="1" ht="15.75">
      <c r="A2969" s="121"/>
    </row>
    <row r="2970" spans="1:2" s="39" customFormat="1" ht="15.75">
      <c r="A2970" s="121"/>
    </row>
    <row r="2971" spans="1:2" s="39" customFormat="1" ht="15.75">
      <c r="A2971" s="121"/>
    </row>
    <row r="2972" spans="1:2" s="39" customFormat="1" ht="15.75">
      <c r="A2972" s="121"/>
    </row>
    <row r="2973" spans="1:2" s="39" customFormat="1" ht="15.75">
      <c r="A2973" s="121"/>
    </row>
    <row r="2974" spans="1:2" s="39" customFormat="1" ht="15.75">
      <c r="A2974" s="121"/>
    </row>
    <row r="2975" spans="1:2" s="39" customFormat="1" ht="15.75">
      <c r="A2975" s="121"/>
    </row>
    <row r="2976" spans="1:2" s="39" customFormat="1" ht="15"/>
    <row r="2977" spans="1:12" s="39" customFormat="1" ht="23.25">
      <c r="A2977" s="120" t="s">
        <v>155</v>
      </c>
    </row>
    <row r="2978" spans="1:12" s="39" customFormat="1" ht="15.75">
      <c r="A2978" s="471" t="s">
        <v>3243</v>
      </c>
      <c r="F2978" s="471" t="s">
        <v>3244</v>
      </c>
      <c r="K2978" s="471" t="s">
        <v>3246</v>
      </c>
    </row>
    <row r="2979" spans="1:12" s="39" customFormat="1" ht="15.75">
      <c r="A2979" s="471"/>
      <c r="F2979" s="201" t="s">
        <v>771</v>
      </c>
      <c r="G2979" t="s">
        <v>2466</v>
      </c>
      <c r="K2979" s="201" t="s">
        <v>770</v>
      </c>
      <c r="L2979" t="s">
        <v>3276</v>
      </c>
    </row>
    <row r="2980" spans="1:12" s="39" customFormat="1" ht="15.75">
      <c r="A2980" s="471"/>
      <c r="F2980" s="201" t="s">
        <v>770</v>
      </c>
      <c r="G2980" t="s">
        <v>3322</v>
      </c>
      <c r="K2980" s="201" t="s">
        <v>770</v>
      </c>
      <c r="L2980" t="s">
        <v>3293</v>
      </c>
    </row>
    <row r="2981" spans="1:12" s="39" customFormat="1" ht="15.75">
      <c r="A2981" s="471"/>
      <c r="F2981" s="201" t="s">
        <v>771</v>
      </c>
      <c r="G2981" t="s">
        <v>3392</v>
      </c>
      <c r="K2981" s="201" t="s">
        <v>770</v>
      </c>
      <c r="L2981" t="s">
        <v>3319</v>
      </c>
    </row>
    <row r="2982" spans="1:12" s="39" customFormat="1" ht="15.75">
      <c r="A2982" s="471"/>
      <c r="F2982" s="201" t="s">
        <v>770</v>
      </c>
      <c r="G2982" t="s">
        <v>3509</v>
      </c>
      <c r="K2982" s="201" t="s">
        <v>770</v>
      </c>
      <c r="L2982" t="s">
        <v>3320</v>
      </c>
    </row>
    <row r="2983" spans="1:12" s="39" customFormat="1" ht="15.75">
      <c r="A2983" s="471"/>
      <c r="F2983" s="201" t="s">
        <v>772</v>
      </c>
      <c r="G2983" t="s">
        <v>3712</v>
      </c>
      <c r="K2983" s="201" t="s">
        <v>771</v>
      </c>
      <c r="L2983" t="s">
        <v>3348</v>
      </c>
    </row>
    <row r="2984" spans="1:12" s="39" customFormat="1" ht="15.75">
      <c r="A2984" s="471"/>
      <c r="F2984" s="201" t="s">
        <v>772</v>
      </c>
      <c r="G2984" t="s">
        <v>3893</v>
      </c>
      <c r="K2984" s="201" t="s">
        <v>772</v>
      </c>
      <c r="L2984" t="s">
        <v>3488</v>
      </c>
    </row>
    <row r="2985" spans="1:12" s="39" customFormat="1" ht="15.75">
      <c r="A2985" s="471"/>
      <c r="F2985" s="201" t="s">
        <v>771</v>
      </c>
      <c r="G2985" t="s">
        <v>3907</v>
      </c>
      <c r="K2985" s="201" t="s">
        <v>770</v>
      </c>
      <c r="L2985" t="s">
        <v>3505</v>
      </c>
    </row>
    <row r="2986" spans="1:12" s="39" customFormat="1" ht="15.75">
      <c r="A2986" s="471"/>
      <c r="F2986" s="201" t="s">
        <v>772</v>
      </c>
      <c r="G2986" t="s">
        <v>3908</v>
      </c>
      <c r="K2986" s="201" t="s">
        <v>771</v>
      </c>
      <c r="L2986" t="s">
        <v>3618</v>
      </c>
    </row>
    <row r="2987" spans="1:12" s="39" customFormat="1" ht="15.75">
      <c r="A2987" s="471"/>
      <c r="F2987" s="471"/>
      <c r="K2987" s="201" t="s">
        <v>770</v>
      </c>
      <c r="L2987" t="s">
        <v>3619</v>
      </c>
    </row>
    <row r="2988" spans="1:12" s="39" customFormat="1" ht="15.75">
      <c r="A2988" s="471"/>
      <c r="F2988" s="471"/>
      <c r="K2988" s="201" t="s">
        <v>771</v>
      </c>
      <c r="L2988" t="s">
        <v>3675</v>
      </c>
    </row>
    <row r="2989" spans="1:12" s="39" customFormat="1" ht="15.75">
      <c r="A2989" s="471"/>
      <c r="F2989" s="471"/>
      <c r="K2989" s="201" t="s">
        <v>771</v>
      </c>
      <c r="L2989" t="s">
        <v>3709</v>
      </c>
    </row>
    <row r="2990" spans="1:12" s="39" customFormat="1" ht="15.75">
      <c r="A2990" s="471"/>
      <c r="F2990" s="471"/>
      <c r="K2990" s="201" t="s">
        <v>772</v>
      </c>
      <c r="L2990" t="s">
        <v>3710</v>
      </c>
    </row>
    <row r="2991" spans="1:12" s="39" customFormat="1" ht="15.75">
      <c r="A2991" s="471"/>
      <c r="F2991" s="471"/>
      <c r="K2991" s="201" t="s">
        <v>772</v>
      </c>
      <c r="L2991" t="s">
        <v>3711</v>
      </c>
    </row>
    <row r="2992" spans="1:12" s="39" customFormat="1" ht="15.75">
      <c r="A2992" s="471"/>
      <c r="F2992" s="471"/>
      <c r="K2992" s="201" t="s">
        <v>772</v>
      </c>
      <c r="L2992" t="s">
        <v>3714</v>
      </c>
    </row>
    <row r="2993" spans="1:12" s="39" customFormat="1" ht="15.75">
      <c r="A2993" s="471"/>
      <c r="F2993" s="471"/>
      <c r="K2993" s="201" t="s">
        <v>770</v>
      </c>
      <c r="L2993" t="s">
        <v>3872</v>
      </c>
    </row>
    <row r="2994" spans="1:12" s="39" customFormat="1" ht="15.75">
      <c r="A2994" s="471"/>
      <c r="F2994" s="471"/>
      <c r="K2994" s="201" t="s">
        <v>772</v>
      </c>
      <c r="L2994" t="s">
        <v>3892</v>
      </c>
    </row>
    <row r="2995" spans="1:12" s="39" customFormat="1" ht="15.75">
      <c r="A2995" s="471"/>
      <c r="F2995" s="471"/>
      <c r="K2995" s="471"/>
    </row>
    <row r="2996" spans="1:12" s="39" customFormat="1" ht="15.75">
      <c r="A2996" s="471"/>
      <c r="F2996" s="471"/>
      <c r="K2996" s="471"/>
    </row>
    <row r="2997" spans="1:12" s="39" customFormat="1" ht="15.75">
      <c r="A2997" s="121"/>
    </row>
    <row r="2998" spans="1:12" s="39" customFormat="1" ht="15.75">
      <c r="A2998" s="121"/>
    </row>
    <row r="2999" spans="1:12" s="39" customFormat="1" ht="15.75">
      <c r="A2999" s="121"/>
    </row>
    <row r="3000" spans="1:12" s="39" customFormat="1" ht="15.75">
      <c r="A3000" s="121"/>
    </row>
    <row r="3001" spans="1:12" s="39" customFormat="1" ht="15.75">
      <c r="A3001" s="121"/>
    </row>
    <row r="3002" spans="1:12" s="39" customFormat="1" ht="15.75">
      <c r="A3002" s="121"/>
    </row>
    <row r="3003" spans="1:12" s="39" customFormat="1" ht="15.75">
      <c r="A3003" s="121"/>
    </row>
    <row r="3004" spans="1:12" s="39" customFormat="1" ht="15.75">
      <c r="A3004" s="121"/>
    </row>
    <row r="3005" spans="1:12" s="39" customFormat="1" ht="15.75">
      <c r="A3005" s="121"/>
    </row>
    <row r="3006" spans="1:12" s="39" customFormat="1" ht="15.75">
      <c r="A3006" s="121"/>
    </row>
    <row r="3007" spans="1:12" s="39" customFormat="1" ht="15.75">
      <c r="A3007" s="121"/>
    </row>
    <row r="3008" spans="1:12" s="39" customFormat="1" ht="23.25">
      <c r="A3008" s="120" t="s">
        <v>710</v>
      </c>
    </row>
    <row r="3009" spans="1:12" s="39" customFormat="1" ht="15.75">
      <c r="A3009" s="471" t="s">
        <v>3243</v>
      </c>
      <c r="F3009" s="471" t="s">
        <v>3244</v>
      </c>
      <c r="K3009" s="471" t="s">
        <v>3246</v>
      </c>
    </row>
    <row r="3010" spans="1:12" s="39" customFormat="1" ht="15.75">
      <c r="A3010" s="201" t="s">
        <v>770</v>
      </c>
      <c r="B3010" t="s">
        <v>3366</v>
      </c>
      <c r="F3010" s="471"/>
      <c r="K3010" s="201" t="s">
        <v>771</v>
      </c>
      <c r="L3010" t="s">
        <v>3306</v>
      </c>
    </row>
    <row r="3011" spans="1:12" s="39" customFormat="1" ht="15.75">
      <c r="A3011" s="201" t="s">
        <v>771</v>
      </c>
      <c r="B3011" t="s">
        <v>3395</v>
      </c>
      <c r="F3011" s="471"/>
      <c r="K3011" s="201" t="s">
        <v>770</v>
      </c>
      <c r="L3011" t="s">
        <v>3460</v>
      </c>
    </row>
    <row r="3012" spans="1:12" s="39" customFormat="1" ht="15.75">
      <c r="A3012" s="201" t="s">
        <v>771</v>
      </c>
      <c r="B3012" t="s">
        <v>3432</v>
      </c>
      <c r="F3012" s="471"/>
      <c r="K3012" s="201" t="s">
        <v>771</v>
      </c>
      <c r="L3012" t="s">
        <v>3461</v>
      </c>
    </row>
    <row r="3013" spans="1:12" s="39" customFormat="1" ht="15.75">
      <c r="A3013" s="471"/>
      <c r="F3013" s="471"/>
      <c r="K3013" s="201" t="s">
        <v>771</v>
      </c>
      <c r="L3013" t="s">
        <v>3781</v>
      </c>
    </row>
    <row r="3014" spans="1:12" s="39" customFormat="1" ht="15.75">
      <c r="A3014" s="471"/>
      <c r="F3014" s="471"/>
      <c r="K3014" s="201" t="s">
        <v>771</v>
      </c>
      <c r="L3014" t="s">
        <v>3782</v>
      </c>
    </row>
    <row r="3015" spans="1:12" s="39" customFormat="1" ht="15.75">
      <c r="A3015" s="471"/>
      <c r="F3015" s="471"/>
      <c r="K3015" s="201" t="s">
        <v>772</v>
      </c>
      <c r="L3015" t="s">
        <v>3881</v>
      </c>
    </row>
    <row r="3016" spans="1:12" s="39" customFormat="1" ht="15.75">
      <c r="A3016" s="471"/>
      <c r="F3016" s="471"/>
      <c r="K3016" s="471"/>
    </row>
    <row r="3017" spans="1:12" s="39" customFormat="1" ht="15.75">
      <c r="A3017" s="471"/>
      <c r="F3017" s="471"/>
      <c r="K3017" s="471"/>
    </row>
    <row r="3018" spans="1:12" s="39" customFormat="1" ht="15.75">
      <c r="A3018" s="471"/>
      <c r="F3018" s="471"/>
      <c r="K3018" s="471"/>
    </row>
    <row r="3019" spans="1:12" s="39" customFormat="1" ht="15.75">
      <c r="A3019" s="471"/>
      <c r="F3019" s="471"/>
      <c r="K3019" s="471"/>
    </row>
    <row r="3020" spans="1:12" s="39" customFormat="1" ht="15.75">
      <c r="A3020" s="471"/>
      <c r="F3020" s="471"/>
      <c r="K3020" s="471"/>
    </row>
    <row r="3021" spans="1:12" s="39" customFormat="1" ht="15.75">
      <c r="A3021" s="471"/>
      <c r="F3021" s="471"/>
      <c r="K3021" s="471"/>
    </row>
    <row r="3022" spans="1:12" s="39" customFormat="1" ht="15.75">
      <c r="A3022" s="471"/>
      <c r="F3022" s="471"/>
      <c r="K3022" s="471"/>
    </row>
    <row r="3023" spans="1:12" s="39" customFormat="1" ht="15.75">
      <c r="A3023" s="471"/>
      <c r="F3023" s="471"/>
      <c r="K3023" s="471"/>
    </row>
    <row r="3024" spans="1:12" s="39" customFormat="1" ht="15.75">
      <c r="A3024" s="471"/>
      <c r="F3024" s="471"/>
      <c r="K3024" s="471"/>
    </row>
    <row r="3025" spans="1:11" s="39" customFormat="1" ht="15.75">
      <c r="A3025" s="471"/>
      <c r="F3025" s="471"/>
      <c r="K3025" s="471"/>
    </row>
    <row r="3026" spans="1:11" s="39" customFormat="1" ht="15.75">
      <c r="A3026" s="471"/>
      <c r="F3026" s="471"/>
      <c r="K3026" s="471"/>
    </row>
    <row r="3027" spans="1:11" s="39" customFormat="1" ht="15.75">
      <c r="A3027" s="121"/>
    </row>
    <row r="3028" spans="1:11" s="39" customFormat="1" ht="15.75">
      <c r="A3028" s="121"/>
    </row>
    <row r="3029" spans="1:11" s="39" customFormat="1" ht="15.75">
      <c r="A3029" s="121"/>
    </row>
    <row r="3030" spans="1:11" s="39" customFormat="1" ht="15.75">
      <c r="A3030" s="121"/>
    </row>
    <row r="3031" spans="1:11" s="39" customFormat="1" ht="15.75">
      <c r="A3031" s="121"/>
    </row>
    <row r="3032" spans="1:11" s="39" customFormat="1" ht="15.75">
      <c r="A3032" s="121"/>
    </row>
    <row r="3033" spans="1:11" s="39" customFormat="1" ht="15.75">
      <c r="A3033" s="121"/>
    </row>
    <row r="3034" spans="1:11" s="39" customFormat="1" ht="15.75">
      <c r="A3034" s="121"/>
    </row>
    <row r="3035" spans="1:11" s="39" customFormat="1" ht="15.75">
      <c r="A3035" s="121"/>
    </row>
    <row r="3036" spans="1:11" s="39" customFormat="1" ht="15.75">
      <c r="A3036" s="121"/>
    </row>
    <row r="3037" spans="1:11" s="39" customFormat="1" ht="15.75">
      <c r="A3037" s="121"/>
    </row>
    <row r="3038" spans="1:11" s="39" customFormat="1" ht="15.75">
      <c r="A3038" s="121"/>
    </row>
    <row r="3039" spans="1:11" s="39" customFormat="1" ht="23.25">
      <c r="A3039" s="120" t="s">
        <v>2541</v>
      </c>
    </row>
    <row r="3040" spans="1:11" s="39" customFormat="1" ht="15.75">
      <c r="A3040" s="471" t="s">
        <v>3243</v>
      </c>
      <c r="F3040" s="471" t="s">
        <v>3244</v>
      </c>
      <c r="K3040" s="471" t="s">
        <v>3246</v>
      </c>
    </row>
    <row r="3041" spans="1:12" s="39" customFormat="1" ht="15.75">
      <c r="A3041" s="201" t="s">
        <v>772</v>
      </c>
      <c r="B3041" t="s">
        <v>3253</v>
      </c>
      <c r="F3041" s="201" t="s">
        <v>771</v>
      </c>
      <c r="G3041" t="s">
        <v>3643</v>
      </c>
      <c r="K3041" s="201" t="s">
        <v>770</v>
      </c>
      <c r="L3041" t="s">
        <v>3298</v>
      </c>
    </row>
    <row r="3042" spans="1:12" s="39" customFormat="1" ht="15.75">
      <c r="A3042" s="201" t="s">
        <v>770</v>
      </c>
      <c r="B3042" t="s">
        <v>3254</v>
      </c>
      <c r="K3042" s="201" t="s">
        <v>771</v>
      </c>
      <c r="L3042" t="s">
        <v>3468</v>
      </c>
    </row>
    <row r="3043" spans="1:12" s="39" customFormat="1" ht="15.75">
      <c r="A3043" s="201" t="s">
        <v>772</v>
      </c>
      <c r="B3043" t="s">
        <v>3726</v>
      </c>
      <c r="K3043" s="201" t="s">
        <v>771</v>
      </c>
      <c r="L3043" t="s">
        <v>3471</v>
      </c>
    </row>
    <row r="3044" spans="1:12" s="39" customFormat="1" ht="15.75">
      <c r="A3044" s="201"/>
      <c r="B3044"/>
      <c r="K3044" s="201" t="s">
        <v>770</v>
      </c>
      <c r="L3044" t="s">
        <v>3559</v>
      </c>
    </row>
    <row r="3045" spans="1:12" s="39" customFormat="1" ht="15.75">
      <c r="A3045" s="201"/>
      <c r="B3045"/>
      <c r="K3045" s="201" t="s">
        <v>771</v>
      </c>
      <c r="L3045" t="s">
        <v>3561</v>
      </c>
    </row>
    <row r="3046" spans="1:12" s="39" customFormat="1" ht="15.75">
      <c r="A3046" s="201"/>
      <c r="B3046"/>
      <c r="K3046" s="201" t="s">
        <v>772</v>
      </c>
      <c r="L3046" t="s">
        <v>3564</v>
      </c>
    </row>
    <row r="3047" spans="1:12" s="39" customFormat="1" ht="15.75">
      <c r="A3047" s="201"/>
      <c r="B3047"/>
      <c r="K3047" s="201" t="s">
        <v>771</v>
      </c>
      <c r="L3047" t="s">
        <v>3569</v>
      </c>
    </row>
    <row r="3048" spans="1:12" s="39" customFormat="1" ht="15.75">
      <c r="A3048" s="201"/>
      <c r="B3048"/>
      <c r="K3048" s="201" t="s">
        <v>772</v>
      </c>
      <c r="L3048" t="s">
        <v>3638</v>
      </c>
    </row>
    <row r="3049" spans="1:12" s="39" customFormat="1" ht="15.75">
      <c r="A3049" s="201"/>
      <c r="B3049"/>
      <c r="K3049" s="201" t="s">
        <v>770</v>
      </c>
      <c r="L3049" t="s">
        <v>3642</v>
      </c>
    </row>
    <row r="3050" spans="1:12" s="39" customFormat="1" ht="15.75">
      <c r="A3050" s="201"/>
      <c r="B3050"/>
      <c r="K3050" s="201" t="s">
        <v>772</v>
      </c>
      <c r="L3050" t="s">
        <v>3700</v>
      </c>
    </row>
    <row r="3051" spans="1:12" s="39" customFormat="1" ht="15.75">
      <c r="A3051" s="201"/>
      <c r="B3051"/>
      <c r="K3051" s="201" t="s">
        <v>771</v>
      </c>
      <c r="L3051" t="s">
        <v>3889</v>
      </c>
    </row>
    <row r="3052" spans="1:12" s="39" customFormat="1" ht="15.75">
      <c r="A3052" s="201"/>
      <c r="B3052"/>
    </row>
    <row r="3053" spans="1:12" s="39" customFormat="1" ht="15.75">
      <c r="A3053" s="201"/>
      <c r="B3053"/>
    </row>
    <row r="3054" spans="1:12" s="39" customFormat="1" ht="15.75">
      <c r="A3054" s="201"/>
      <c r="B3054"/>
    </row>
    <row r="3055" spans="1:12" s="39" customFormat="1" ht="15.75">
      <c r="A3055" s="201"/>
      <c r="B3055"/>
    </row>
    <row r="3056" spans="1:12" s="39" customFormat="1" ht="15.75">
      <c r="A3056" s="201"/>
      <c r="B3056"/>
    </row>
    <row r="3057" spans="1:12" s="39" customFormat="1" ht="15.75">
      <c r="A3057" s="201"/>
      <c r="B3057"/>
    </row>
    <row r="3058" spans="1:12" s="39" customFormat="1" ht="15.75">
      <c r="A3058" s="201"/>
      <c r="B3058"/>
    </row>
    <row r="3059" spans="1:12" s="39" customFormat="1" ht="15.75">
      <c r="A3059" s="201"/>
      <c r="B3059"/>
    </row>
    <row r="3060" spans="1:12" s="39" customFormat="1" ht="15.75">
      <c r="A3060" s="201"/>
      <c r="B3060"/>
    </row>
    <row r="3061" spans="1:12" s="39" customFormat="1" ht="15.75">
      <c r="A3061" s="201"/>
      <c r="B3061"/>
    </row>
    <row r="3062" spans="1:12" s="39" customFormat="1" ht="15.75">
      <c r="A3062" s="121"/>
    </row>
    <row r="3063" spans="1:12" s="39" customFormat="1" ht="15.75">
      <c r="A3063" s="121"/>
    </row>
    <row r="3064" spans="1:12" s="39" customFormat="1" ht="15.75">
      <c r="A3064" s="121"/>
    </row>
    <row r="3065" spans="1:12" s="39" customFormat="1" ht="15.75">
      <c r="A3065" s="121"/>
    </row>
    <row r="3066" spans="1:12" s="39" customFormat="1" ht="15.75">
      <c r="A3066" s="121"/>
    </row>
    <row r="3067" spans="1:12" s="39" customFormat="1" ht="15.75">
      <c r="A3067" s="121"/>
    </row>
    <row r="3068" spans="1:12" s="39" customFormat="1" ht="15.75">
      <c r="A3068" s="121"/>
    </row>
    <row r="3069" spans="1:12" s="39" customFormat="1" ht="15.75">
      <c r="A3069" s="121"/>
    </row>
    <row r="3070" spans="1:12" ht="23.25">
      <c r="A3070" s="120" t="s">
        <v>1888</v>
      </c>
      <c r="B3070" s="39"/>
    </row>
    <row r="3071" spans="1:12" s="39" customFormat="1" ht="15.75">
      <c r="A3071" s="471" t="s">
        <v>3243</v>
      </c>
      <c r="F3071" s="471" t="s">
        <v>3244</v>
      </c>
      <c r="K3071" s="471" t="s">
        <v>3242</v>
      </c>
    </row>
    <row r="3072" spans="1:12" s="39" customFormat="1" ht="15.75">
      <c r="A3072" s="201" t="s">
        <v>771</v>
      </c>
      <c r="B3072" t="s">
        <v>3290</v>
      </c>
      <c r="F3072" s="201" t="s">
        <v>772</v>
      </c>
      <c r="G3072" t="s">
        <v>2472</v>
      </c>
      <c r="K3072" s="201" t="s">
        <v>771</v>
      </c>
      <c r="L3072" t="s">
        <v>3274</v>
      </c>
    </row>
    <row r="3073" spans="1:12" s="39" customFormat="1" ht="15.75">
      <c r="A3073" s="201" t="s">
        <v>770</v>
      </c>
      <c r="B3073" t="s">
        <v>3816</v>
      </c>
      <c r="F3073" s="201" t="s">
        <v>770</v>
      </c>
      <c r="G3073" t="s">
        <v>3352</v>
      </c>
      <c r="K3073" s="201" t="s">
        <v>772</v>
      </c>
      <c r="L3073" t="s">
        <v>3350</v>
      </c>
    </row>
    <row r="3074" spans="1:12" s="39" customFormat="1" ht="15.75">
      <c r="A3074" s="471"/>
      <c r="F3074" s="201" t="s">
        <v>772</v>
      </c>
      <c r="G3074" t="s">
        <v>3439</v>
      </c>
      <c r="K3074" s="201" t="s">
        <v>772</v>
      </c>
      <c r="L3074" t="s">
        <v>3351</v>
      </c>
    </row>
    <row r="3075" spans="1:12" s="39" customFormat="1" ht="15.75">
      <c r="A3075" s="471"/>
      <c r="F3075" s="201" t="s">
        <v>772</v>
      </c>
      <c r="G3075" t="s">
        <v>3463</v>
      </c>
      <c r="K3075" s="201" t="s">
        <v>770</v>
      </c>
      <c r="L3075" t="s">
        <v>3523</v>
      </c>
    </row>
    <row r="3076" spans="1:12" s="39" customFormat="1" ht="15.75">
      <c r="A3076" s="471"/>
      <c r="F3076" s="201" t="s">
        <v>772</v>
      </c>
      <c r="G3076" t="s">
        <v>3753</v>
      </c>
      <c r="K3076" s="201" t="s">
        <v>770</v>
      </c>
      <c r="L3076" t="s">
        <v>3528</v>
      </c>
    </row>
    <row r="3077" spans="1:12" s="39" customFormat="1" ht="15.75">
      <c r="A3077" s="471"/>
      <c r="F3077" s="201" t="s">
        <v>771</v>
      </c>
      <c r="G3077" t="s">
        <v>3825</v>
      </c>
      <c r="K3077" s="201" t="s">
        <v>772</v>
      </c>
      <c r="L3077" t="s">
        <v>3616</v>
      </c>
    </row>
    <row r="3078" spans="1:12" s="39" customFormat="1" ht="15.75">
      <c r="A3078" s="471"/>
      <c r="F3078" s="201" t="s">
        <v>771</v>
      </c>
      <c r="G3078" t="s">
        <v>3832</v>
      </c>
      <c r="K3078" s="201" t="s">
        <v>771</v>
      </c>
      <c r="L3078" t="s">
        <v>3634</v>
      </c>
    </row>
    <row r="3079" spans="1:12" s="39" customFormat="1" ht="15.75">
      <c r="A3079" s="471"/>
      <c r="F3079" s="201" t="s">
        <v>772</v>
      </c>
      <c r="G3079" t="s">
        <v>3894</v>
      </c>
      <c r="K3079" s="471"/>
    </row>
    <row r="3080" spans="1:12" s="39" customFormat="1" ht="15.75">
      <c r="A3080" s="471"/>
      <c r="F3080" s="201" t="s">
        <v>770</v>
      </c>
      <c r="G3080" t="s">
        <v>3903</v>
      </c>
      <c r="K3080" s="471"/>
    </row>
    <row r="3081" spans="1:12" s="39" customFormat="1" ht="15.75">
      <c r="A3081" s="471"/>
      <c r="F3081" s="471"/>
      <c r="K3081" s="471"/>
    </row>
    <row r="3082" spans="1:12" s="39" customFormat="1" ht="15.75">
      <c r="A3082" s="471"/>
      <c r="F3082" s="471"/>
      <c r="K3082" s="471"/>
    </row>
    <row r="3083" spans="1:12" s="39" customFormat="1" ht="15.75">
      <c r="A3083" s="471"/>
      <c r="F3083" s="471"/>
      <c r="K3083" s="471"/>
    </row>
    <row r="3084" spans="1:12" s="39" customFormat="1" ht="15.75">
      <c r="A3084" s="471"/>
      <c r="F3084" s="471"/>
      <c r="K3084" s="471"/>
    </row>
    <row r="3085" spans="1:12" s="39" customFormat="1" ht="15.75">
      <c r="A3085" s="471"/>
      <c r="F3085" s="471"/>
      <c r="K3085" s="471"/>
    </row>
    <row r="3086" spans="1:12" s="39" customFormat="1" ht="15.75">
      <c r="A3086" s="471"/>
      <c r="F3086" s="471"/>
      <c r="K3086" s="471"/>
    </row>
    <row r="3087" spans="1:12" s="39" customFormat="1" ht="15.75">
      <c r="A3087" s="471"/>
      <c r="F3087" s="471"/>
      <c r="K3087" s="471"/>
    </row>
    <row r="3088" spans="1:12" s="39" customFormat="1" ht="15.75">
      <c r="A3088" s="471"/>
      <c r="F3088" s="471"/>
      <c r="K3088" s="471"/>
    </row>
    <row r="3089" spans="1:11" s="39" customFormat="1" ht="15.75">
      <c r="A3089" s="471"/>
      <c r="F3089" s="471"/>
      <c r="K3089" s="471"/>
    </row>
    <row r="3090" spans="1:11" s="39" customFormat="1" ht="15.75">
      <c r="A3090" s="471"/>
      <c r="F3090" s="471"/>
      <c r="K3090" s="471"/>
    </row>
    <row r="3091" spans="1:11" s="39" customFormat="1" ht="15.75">
      <c r="A3091" s="471"/>
      <c r="F3091" s="471"/>
      <c r="K3091" s="471"/>
    </row>
    <row r="3092" spans="1:11" s="39" customFormat="1" ht="15.75">
      <c r="A3092" s="471"/>
      <c r="F3092" s="471"/>
      <c r="K3092" s="471"/>
    </row>
    <row r="3093" spans="1:11" s="39" customFormat="1" ht="15.75">
      <c r="A3093" s="471"/>
      <c r="F3093" s="471"/>
      <c r="K3093" s="471"/>
    </row>
    <row r="3094" spans="1:11" s="39" customFormat="1" ht="15.75">
      <c r="A3094" s="121"/>
    </row>
    <row r="3095" spans="1:11" s="39" customFormat="1" ht="15.75">
      <c r="A3095" s="121"/>
    </row>
    <row r="3096" spans="1:11" s="39" customFormat="1" ht="15.75">
      <c r="A3096" s="121"/>
    </row>
    <row r="3097" spans="1:11" s="39" customFormat="1" ht="15.75">
      <c r="A3097" s="121"/>
    </row>
    <row r="3098" spans="1:11" s="39" customFormat="1" ht="15.75">
      <c r="A3098" s="121"/>
    </row>
    <row r="3099" spans="1:11" s="39" customFormat="1" ht="15.75">
      <c r="A3099" s="121"/>
    </row>
    <row r="3100" spans="1:11" s="39" customFormat="1" ht="15.75">
      <c r="A3100" s="121"/>
    </row>
    <row r="3101" spans="1:11" s="42" customFormat="1">
      <c r="A3101" s="122"/>
    </row>
  </sheetData>
  <sortState xmlns:xlrd2="http://schemas.microsoft.com/office/spreadsheetml/2017/richdata2" ref="N1:Q217">
    <sortCondition descending="1" ref="Q1:Q21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9"/>
  <sheetViews>
    <sheetView workbookViewId="0">
      <pane xSplit="1" topLeftCell="L1" activePane="topRight" state="frozen"/>
      <selection pane="topRight" activeCell="S8" sqref="S8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28515625" customWidth="1"/>
    <col min="15" max="15" width="25.7109375" customWidth="1"/>
    <col min="16" max="16" width="6.140625" customWidth="1"/>
    <col min="17" max="17" width="25.7109375" customWidth="1"/>
    <col min="18" max="18" width="6.140625" customWidth="1"/>
    <col min="19" max="19" width="25.7109375" customWidth="1"/>
    <col min="20" max="20" width="6.140625" customWidth="1"/>
  </cols>
  <sheetData>
    <row r="1" spans="1:19" ht="23.25">
      <c r="A1" t="s">
        <v>1041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  <c r="S1" s="125">
        <v>2024</v>
      </c>
    </row>
    <row r="2" spans="1:19">
      <c r="A2" t="s">
        <v>1042</v>
      </c>
    </row>
    <row r="3" spans="1:19">
      <c r="A3" t="s">
        <v>2263</v>
      </c>
    </row>
    <row r="5" spans="1:19" ht="20.25">
      <c r="A5" s="123" t="s">
        <v>1036</v>
      </c>
      <c r="C5" t="s">
        <v>39</v>
      </c>
      <c r="E5" t="s">
        <v>183</v>
      </c>
      <c r="G5" t="s">
        <v>25</v>
      </c>
      <c r="I5" t="s">
        <v>735</v>
      </c>
      <c r="K5" t="s">
        <v>35</v>
      </c>
      <c r="M5" t="s">
        <v>183</v>
      </c>
      <c r="O5" t="s">
        <v>183</v>
      </c>
      <c r="Q5" t="s">
        <v>1887</v>
      </c>
      <c r="S5" t="s">
        <v>735</v>
      </c>
    </row>
    <row r="6" spans="1:19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740</v>
      </c>
      <c r="S6" t="s">
        <v>155</v>
      </c>
    </row>
    <row r="7" spans="1:19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757</v>
      </c>
      <c r="S7" t="s">
        <v>2560</v>
      </c>
    </row>
    <row r="10" spans="1:19" ht="20.25">
      <c r="A10" s="123" t="s">
        <v>943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1887</v>
      </c>
    </row>
    <row r="11" spans="1:19">
      <c r="C11" t="s">
        <v>183</v>
      </c>
      <c r="E11" t="s">
        <v>9</v>
      </c>
      <c r="G11" t="s">
        <v>17</v>
      </c>
      <c r="I11" t="s">
        <v>39</v>
      </c>
      <c r="K11" t="s">
        <v>1592</v>
      </c>
      <c r="M11" t="s">
        <v>183</v>
      </c>
      <c r="O11" t="s">
        <v>183</v>
      </c>
      <c r="Q11" t="s">
        <v>2552</v>
      </c>
    </row>
    <row r="12" spans="1:19">
      <c r="C12" t="s">
        <v>183</v>
      </c>
      <c r="E12" t="s">
        <v>143</v>
      </c>
      <c r="G12" t="s">
        <v>4</v>
      </c>
      <c r="I12" t="s">
        <v>719</v>
      </c>
      <c r="K12" t="s">
        <v>1593</v>
      </c>
      <c r="M12" t="s">
        <v>183</v>
      </c>
      <c r="O12" t="s">
        <v>183</v>
      </c>
      <c r="Q12" t="s">
        <v>2559</v>
      </c>
    </row>
    <row r="15" spans="1:19" ht="20.25">
      <c r="A15" s="123" t="s">
        <v>944</v>
      </c>
      <c r="C15" t="s">
        <v>183</v>
      </c>
      <c r="E15" t="s">
        <v>144</v>
      </c>
      <c r="G15" t="s">
        <v>6</v>
      </c>
      <c r="I15" t="s">
        <v>691</v>
      </c>
      <c r="K15" t="s">
        <v>747</v>
      </c>
      <c r="M15" t="s">
        <v>685</v>
      </c>
      <c r="O15" t="s">
        <v>1905</v>
      </c>
      <c r="Q15" t="s">
        <v>1562</v>
      </c>
    </row>
    <row r="16" spans="1:19">
      <c r="C16" t="s">
        <v>183</v>
      </c>
      <c r="E16" t="s">
        <v>143</v>
      </c>
      <c r="G16" t="s">
        <v>15</v>
      </c>
      <c r="I16" t="s">
        <v>753</v>
      </c>
      <c r="K16" t="s">
        <v>701</v>
      </c>
      <c r="M16" t="s">
        <v>33</v>
      </c>
      <c r="O16" t="s">
        <v>2262</v>
      </c>
      <c r="Q16" t="s">
        <v>2558</v>
      </c>
    </row>
    <row r="17" spans="1:17">
      <c r="C17" t="s">
        <v>183</v>
      </c>
      <c r="E17" t="s">
        <v>37</v>
      </c>
      <c r="G17" t="s">
        <v>155</v>
      </c>
      <c r="I17" t="s">
        <v>747</v>
      </c>
      <c r="K17" t="s">
        <v>153</v>
      </c>
      <c r="M17" t="s">
        <v>757</v>
      </c>
      <c r="O17" t="s">
        <v>1887</v>
      </c>
      <c r="Q17" t="s">
        <v>753</v>
      </c>
    </row>
    <row r="20" spans="1:17" ht="20.25">
      <c r="A20" s="123" t="s">
        <v>1070</v>
      </c>
      <c r="C20" t="s">
        <v>183</v>
      </c>
      <c r="E20" t="s">
        <v>1</v>
      </c>
      <c r="G20" t="s">
        <v>11</v>
      </c>
      <c r="I20" t="s">
        <v>154</v>
      </c>
      <c r="K20" t="s">
        <v>1547</v>
      </c>
      <c r="M20" t="s">
        <v>735</v>
      </c>
      <c r="O20" t="s">
        <v>1894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1563</v>
      </c>
      <c r="O21" t="s">
        <v>1563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1887</v>
      </c>
      <c r="O22" t="s">
        <v>1904</v>
      </c>
      <c r="Q22" t="s">
        <v>2564</v>
      </c>
    </row>
    <row r="25" spans="1:17" ht="20.25">
      <c r="A25" s="123" t="s">
        <v>945</v>
      </c>
      <c r="C25" t="s">
        <v>183</v>
      </c>
      <c r="E25" t="s">
        <v>178</v>
      </c>
      <c r="G25" t="s">
        <v>142</v>
      </c>
      <c r="I25" t="s">
        <v>753</v>
      </c>
      <c r="K25" t="s">
        <v>17</v>
      </c>
      <c r="M25" t="s">
        <v>31</v>
      </c>
      <c r="O25" t="s">
        <v>1901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726</v>
      </c>
      <c r="K26" t="s">
        <v>1567</v>
      </c>
      <c r="M26" t="s">
        <v>1567</v>
      </c>
      <c r="O26" t="s">
        <v>703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691</v>
      </c>
      <c r="K27" t="s">
        <v>691</v>
      </c>
      <c r="M27" t="s">
        <v>1568</v>
      </c>
      <c r="O27" t="s">
        <v>1924</v>
      </c>
      <c r="Q27" t="s">
        <v>15</v>
      </c>
    </row>
    <row r="30" spans="1:17" ht="20.25">
      <c r="A30" s="123" t="s">
        <v>946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1888</v>
      </c>
    </row>
    <row r="31" spans="1:17">
      <c r="C31" t="s">
        <v>178</v>
      </c>
      <c r="E31" t="s">
        <v>1</v>
      </c>
      <c r="G31" t="s">
        <v>143</v>
      </c>
      <c r="I31" t="s">
        <v>705</v>
      </c>
      <c r="K31" t="s">
        <v>11</v>
      </c>
      <c r="M31" t="s">
        <v>27</v>
      </c>
      <c r="O31" t="s">
        <v>9</v>
      </c>
      <c r="Q31" t="s">
        <v>1886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757</v>
      </c>
    </row>
    <row r="35" spans="1:17" ht="20.25">
      <c r="A35" s="123" t="s">
        <v>947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2256</v>
      </c>
      <c r="O35" t="s">
        <v>33</v>
      </c>
      <c r="Q35" t="s">
        <v>690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1559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753</v>
      </c>
      <c r="K37" t="s">
        <v>33</v>
      </c>
      <c r="M37" t="s">
        <v>31</v>
      </c>
      <c r="O37" t="s">
        <v>1567</v>
      </c>
      <c r="Q37" t="s">
        <v>1550</v>
      </c>
    </row>
    <row r="40" spans="1:17" ht="20.25">
      <c r="A40" s="123" t="s">
        <v>948</v>
      </c>
      <c r="C40" t="s">
        <v>33</v>
      </c>
      <c r="E40" t="s">
        <v>6</v>
      </c>
      <c r="G40" t="s">
        <v>15</v>
      </c>
      <c r="I40" t="s">
        <v>33</v>
      </c>
      <c r="K40" t="s">
        <v>1568</v>
      </c>
      <c r="M40" t="s">
        <v>1551</v>
      </c>
      <c r="O40" t="s">
        <v>1887</v>
      </c>
      <c r="Q40" t="s">
        <v>2547</v>
      </c>
    </row>
    <row r="41" spans="1:17">
      <c r="C41" t="s">
        <v>37</v>
      </c>
      <c r="E41" t="s">
        <v>15</v>
      </c>
      <c r="G41" t="s">
        <v>6</v>
      </c>
      <c r="I41" t="s">
        <v>726</v>
      </c>
      <c r="K41" t="s">
        <v>1567</v>
      </c>
      <c r="M41" t="s">
        <v>720</v>
      </c>
      <c r="O41" t="s">
        <v>141</v>
      </c>
      <c r="Q41" t="s">
        <v>2558</v>
      </c>
    </row>
    <row r="42" spans="1:17">
      <c r="C42" t="s">
        <v>13</v>
      </c>
      <c r="E42" t="s">
        <v>142</v>
      </c>
      <c r="G42" t="s">
        <v>164</v>
      </c>
      <c r="I42" t="s">
        <v>701</v>
      </c>
      <c r="K42" t="s">
        <v>25</v>
      </c>
      <c r="M42" t="s">
        <v>144</v>
      </c>
      <c r="O42" t="s">
        <v>1565</v>
      </c>
      <c r="Q42" t="s">
        <v>2556</v>
      </c>
    </row>
    <row r="45" spans="1:17" ht="20.25">
      <c r="A45" s="123" t="s">
        <v>949</v>
      </c>
      <c r="C45" t="s">
        <v>183</v>
      </c>
      <c r="E45" t="s">
        <v>13</v>
      </c>
      <c r="G45" t="s">
        <v>31</v>
      </c>
      <c r="I45" t="s">
        <v>753</v>
      </c>
      <c r="K45" t="s">
        <v>183</v>
      </c>
      <c r="M45" t="s">
        <v>1549</v>
      </c>
      <c r="O45" t="s">
        <v>728</v>
      </c>
      <c r="Q45" t="s">
        <v>2558</v>
      </c>
    </row>
    <row r="46" spans="1:17">
      <c r="C46" t="s">
        <v>183</v>
      </c>
      <c r="E46" t="s">
        <v>1</v>
      </c>
      <c r="G46" t="s">
        <v>21</v>
      </c>
      <c r="I46" t="s">
        <v>757</v>
      </c>
      <c r="K46" t="s">
        <v>183</v>
      </c>
      <c r="M46" t="s">
        <v>745</v>
      </c>
      <c r="O46" t="s">
        <v>1</v>
      </c>
      <c r="Q46" t="s">
        <v>714</v>
      </c>
    </row>
    <row r="47" spans="1:17">
      <c r="C47" t="s">
        <v>183</v>
      </c>
      <c r="E47" t="s">
        <v>23</v>
      </c>
      <c r="G47" t="s">
        <v>153</v>
      </c>
      <c r="I47" t="s">
        <v>739</v>
      </c>
      <c r="K47" t="s">
        <v>183</v>
      </c>
      <c r="M47" t="s">
        <v>1550</v>
      </c>
      <c r="O47" t="s">
        <v>1905</v>
      </c>
      <c r="Q47" t="s">
        <v>2568</v>
      </c>
    </row>
    <row r="50" spans="1:17" ht="20.25">
      <c r="A50" s="123" t="s">
        <v>2954</v>
      </c>
      <c r="C50" t="s">
        <v>6</v>
      </c>
      <c r="E50" t="s">
        <v>144</v>
      </c>
      <c r="G50" t="s">
        <v>156</v>
      </c>
      <c r="I50" t="s">
        <v>735</v>
      </c>
      <c r="K50" t="s">
        <v>183</v>
      </c>
      <c r="M50" t="s">
        <v>739</v>
      </c>
      <c r="O50" t="s">
        <v>27</v>
      </c>
      <c r="Q50" t="s">
        <v>2558</v>
      </c>
    </row>
    <row r="51" spans="1:17">
      <c r="C51" t="s">
        <v>25</v>
      </c>
      <c r="E51" t="s">
        <v>143</v>
      </c>
      <c r="G51" t="s">
        <v>23</v>
      </c>
      <c r="I51" t="s">
        <v>753</v>
      </c>
      <c r="K51" t="s">
        <v>183</v>
      </c>
      <c r="M51" t="s">
        <v>1560</v>
      </c>
      <c r="O51" t="s">
        <v>1887</v>
      </c>
      <c r="Q51" t="s">
        <v>1898</v>
      </c>
    </row>
    <row r="52" spans="1:17">
      <c r="C52" t="s">
        <v>33</v>
      </c>
      <c r="E52" t="s">
        <v>141</v>
      </c>
      <c r="G52" t="s">
        <v>21</v>
      </c>
      <c r="I52" t="s">
        <v>728</v>
      </c>
      <c r="K52" t="s">
        <v>183</v>
      </c>
      <c r="M52" t="s">
        <v>747</v>
      </c>
      <c r="O52" t="s">
        <v>685</v>
      </c>
      <c r="Q52" t="s">
        <v>2556</v>
      </c>
    </row>
    <row r="55" spans="1:17" ht="20.25">
      <c r="A55" s="123" t="s">
        <v>950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1890</v>
      </c>
      <c r="O55" t="s">
        <v>21</v>
      </c>
      <c r="Q55" t="s">
        <v>735</v>
      </c>
    </row>
    <row r="56" spans="1:17">
      <c r="C56" t="s">
        <v>23</v>
      </c>
      <c r="E56" t="s">
        <v>17</v>
      </c>
      <c r="G56" t="s">
        <v>9</v>
      </c>
      <c r="I56" t="s">
        <v>695</v>
      </c>
      <c r="K56" t="s">
        <v>183</v>
      </c>
      <c r="M56" t="s">
        <v>1563</v>
      </c>
      <c r="O56" t="s">
        <v>1553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1883</v>
      </c>
      <c r="O57" t="s">
        <v>1890</v>
      </c>
      <c r="Q57" t="s">
        <v>11</v>
      </c>
    </row>
    <row r="60" spans="1:17" ht="20.25">
      <c r="A60" s="123" t="s">
        <v>951</v>
      </c>
      <c r="C60" t="s">
        <v>21</v>
      </c>
      <c r="E60" t="s">
        <v>143</v>
      </c>
      <c r="G60" t="s">
        <v>17</v>
      </c>
      <c r="I60" t="s">
        <v>701</v>
      </c>
      <c r="K60" t="s">
        <v>714</v>
      </c>
      <c r="M60" t="s">
        <v>714</v>
      </c>
      <c r="O60" t="s">
        <v>25</v>
      </c>
      <c r="Q60" t="s">
        <v>1559</v>
      </c>
    </row>
    <row r="61" spans="1:17">
      <c r="C61" t="s">
        <v>11</v>
      </c>
      <c r="E61" t="s">
        <v>15</v>
      </c>
      <c r="G61" t="s">
        <v>153</v>
      </c>
      <c r="I61" t="s">
        <v>714</v>
      </c>
      <c r="K61" t="s">
        <v>739</v>
      </c>
      <c r="M61" t="s">
        <v>753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753</v>
      </c>
      <c r="M62" t="s">
        <v>1889</v>
      </c>
      <c r="O62" t="s">
        <v>1886</v>
      </c>
      <c r="Q62" t="s">
        <v>728</v>
      </c>
    </row>
    <row r="65" spans="1:17" ht="20.25">
      <c r="A65" s="123" t="s">
        <v>2955</v>
      </c>
      <c r="C65" t="s">
        <v>183</v>
      </c>
      <c r="E65" t="s">
        <v>183</v>
      </c>
      <c r="G65" t="s">
        <v>183</v>
      </c>
      <c r="I65" t="s">
        <v>153</v>
      </c>
      <c r="K65" t="s">
        <v>739</v>
      </c>
      <c r="M65" t="s">
        <v>156</v>
      </c>
      <c r="O65" t="s">
        <v>141</v>
      </c>
      <c r="Q65" t="s">
        <v>2550</v>
      </c>
    </row>
    <row r="66" spans="1:17">
      <c r="C66" t="s">
        <v>183</v>
      </c>
      <c r="E66" t="s">
        <v>183</v>
      </c>
      <c r="G66" t="s">
        <v>183</v>
      </c>
      <c r="I66" t="s">
        <v>747</v>
      </c>
      <c r="K66" t="s">
        <v>753</v>
      </c>
      <c r="M66" t="s">
        <v>153</v>
      </c>
      <c r="O66" t="s">
        <v>714</v>
      </c>
      <c r="Q66" t="s">
        <v>719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714</v>
      </c>
      <c r="M67" t="s">
        <v>703</v>
      </c>
      <c r="O67" t="s">
        <v>1559</v>
      </c>
      <c r="Q67" t="s">
        <v>1565</v>
      </c>
    </row>
    <row r="70" spans="1:17" ht="20.25">
      <c r="A70" s="123" t="s">
        <v>952</v>
      </c>
      <c r="C70" t="s">
        <v>31</v>
      </c>
      <c r="E70" t="s">
        <v>144</v>
      </c>
      <c r="G70" t="s">
        <v>156</v>
      </c>
      <c r="I70" t="s">
        <v>11</v>
      </c>
      <c r="K70" t="s">
        <v>726</v>
      </c>
      <c r="M70" t="s">
        <v>714</v>
      </c>
      <c r="O70" t="s">
        <v>753</v>
      </c>
      <c r="Q70" t="s">
        <v>2558</v>
      </c>
    </row>
    <row r="71" spans="1:17">
      <c r="C71" t="s">
        <v>33</v>
      </c>
      <c r="E71" t="s">
        <v>141</v>
      </c>
      <c r="G71" t="s">
        <v>31</v>
      </c>
      <c r="I71" t="s">
        <v>695</v>
      </c>
      <c r="K71" t="s">
        <v>35</v>
      </c>
      <c r="M71" t="s">
        <v>1560</v>
      </c>
      <c r="O71" t="s">
        <v>1901</v>
      </c>
      <c r="Q71" t="s">
        <v>1559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753</v>
      </c>
      <c r="M72" t="s">
        <v>747</v>
      </c>
      <c r="O72" t="s">
        <v>745</v>
      </c>
      <c r="Q72" t="s">
        <v>2556</v>
      </c>
    </row>
    <row r="75" spans="1:17" ht="20.25">
      <c r="A75" s="123" t="s">
        <v>953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1882</v>
      </c>
      <c r="O75" t="s">
        <v>1904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1563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1890</v>
      </c>
      <c r="Q77" t="s">
        <v>141</v>
      </c>
    </row>
    <row r="80" spans="1:17" ht="20.25">
      <c r="A80" s="123" t="s">
        <v>954</v>
      </c>
      <c r="C80" t="s">
        <v>15</v>
      </c>
      <c r="E80" t="s">
        <v>15</v>
      </c>
      <c r="G80" t="s">
        <v>23</v>
      </c>
      <c r="I80" t="s">
        <v>726</v>
      </c>
      <c r="K80" t="s">
        <v>183</v>
      </c>
      <c r="M80" t="s">
        <v>29</v>
      </c>
      <c r="O80" t="s">
        <v>27</v>
      </c>
      <c r="Q80" t="s">
        <v>2556</v>
      </c>
    </row>
    <row r="81" spans="1:17">
      <c r="C81" t="s">
        <v>21</v>
      </c>
      <c r="E81" t="s">
        <v>143</v>
      </c>
      <c r="G81" t="s">
        <v>153</v>
      </c>
      <c r="I81" t="s">
        <v>731</v>
      </c>
      <c r="K81" t="s">
        <v>183</v>
      </c>
      <c r="M81" t="s">
        <v>17</v>
      </c>
      <c r="O81" t="s">
        <v>1887</v>
      </c>
      <c r="Q81" t="s">
        <v>714</v>
      </c>
    </row>
    <row r="82" spans="1:17">
      <c r="C82" t="s">
        <v>19</v>
      </c>
      <c r="E82" t="s">
        <v>11</v>
      </c>
      <c r="G82" t="s">
        <v>142</v>
      </c>
      <c r="I82" t="s">
        <v>753</v>
      </c>
      <c r="K82" t="s">
        <v>183</v>
      </c>
      <c r="M82" t="s">
        <v>703</v>
      </c>
      <c r="O82" t="s">
        <v>745</v>
      </c>
      <c r="Q82" t="s">
        <v>2549</v>
      </c>
    </row>
    <row r="85" spans="1:17" ht="20.25">
      <c r="A85" s="123" t="s">
        <v>955</v>
      </c>
      <c r="C85" t="s">
        <v>17</v>
      </c>
      <c r="E85" t="s">
        <v>6</v>
      </c>
      <c r="G85" t="s">
        <v>9</v>
      </c>
      <c r="I85" t="s">
        <v>726</v>
      </c>
      <c r="K85" t="s">
        <v>183</v>
      </c>
      <c r="M85" t="s">
        <v>1567</v>
      </c>
      <c r="O85" t="s">
        <v>13</v>
      </c>
      <c r="Q85" t="s">
        <v>757</v>
      </c>
    </row>
    <row r="86" spans="1:17">
      <c r="C86" t="s">
        <v>39</v>
      </c>
      <c r="E86" t="s">
        <v>178</v>
      </c>
      <c r="G86" t="s">
        <v>27</v>
      </c>
      <c r="I86" t="s">
        <v>728</v>
      </c>
      <c r="K86" t="s">
        <v>183</v>
      </c>
      <c r="M86" t="s">
        <v>31</v>
      </c>
      <c r="O86" t="s">
        <v>1887</v>
      </c>
      <c r="Q86" t="s">
        <v>1553</v>
      </c>
    </row>
    <row r="87" spans="1:17">
      <c r="C87" t="s">
        <v>11</v>
      </c>
      <c r="E87" t="s">
        <v>144</v>
      </c>
      <c r="G87" t="s">
        <v>142</v>
      </c>
      <c r="I87" t="s">
        <v>740</v>
      </c>
      <c r="K87" t="s">
        <v>183</v>
      </c>
      <c r="M87" t="s">
        <v>728</v>
      </c>
      <c r="O87" t="s">
        <v>1927</v>
      </c>
      <c r="Q87" t="s">
        <v>720</v>
      </c>
    </row>
    <row r="90" spans="1:17" ht="20.25">
      <c r="A90" s="123" t="s">
        <v>956</v>
      </c>
      <c r="C90" t="s">
        <v>25</v>
      </c>
      <c r="E90" t="s">
        <v>13</v>
      </c>
      <c r="G90" t="s">
        <v>9</v>
      </c>
      <c r="I90" t="s">
        <v>720</v>
      </c>
      <c r="K90" t="s">
        <v>25</v>
      </c>
      <c r="M90" t="s">
        <v>1549</v>
      </c>
      <c r="O90" t="s">
        <v>1887</v>
      </c>
      <c r="Q90" t="s">
        <v>1901</v>
      </c>
    </row>
    <row r="91" spans="1:17">
      <c r="C91" t="s">
        <v>17</v>
      </c>
      <c r="E91" t="s">
        <v>25</v>
      </c>
      <c r="G91" t="s">
        <v>155</v>
      </c>
      <c r="I91" t="s">
        <v>745</v>
      </c>
      <c r="K91" t="s">
        <v>691</v>
      </c>
      <c r="M91" t="s">
        <v>31</v>
      </c>
      <c r="O91" t="s">
        <v>1549</v>
      </c>
      <c r="Q91" t="s">
        <v>2559</v>
      </c>
    </row>
    <row r="92" spans="1:17">
      <c r="C92" t="s">
        <v>178</v>
      </c>
      <c r="E92" t="s">
        <v>11</v>
      </c>
      <c r="G92" t="s">
        <v>27</v>
      </c>
      <c r="I92" t="s">
        <v>726</v>
      </c>
      <c r="K92" t="s">
        <v>740</v>
      </c>
      <c r="M92" t="s">
        <v>1553</v>
      </c>
      <c r="O92" t="s">
        <v>1562</v>
      </c>
      <c r="Q92" t="s">
        <v>162</v>
      </c>
    </row>
    <row r="95" spans="1:17" ht="20.25">
      <c r="A95" s="123" t="s">
        <v>957</v>
      </c>
      <c r="C95" t="s">
        <v>178</v>
      </c>
      <c r="E95" t="s">
        <v>13</v>
      </c>
      <c r="G95" t="s">
        <v>9</v>
      </c>
      <c r="I95" t="s">
        <v>143</v>
      </c>
      <c r="K95" t="s">
        <v>719</v>
      </c>
      <c r="M95" t="s">
        <v>1553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721</v>
      </c>
      <c r="Q96" t="s">
        <v>735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1547</v>
      </c>
      <c r="M97" t="s">
        <v>1558</v>
      </c>
      <c r="O97" t="s">
        <v>1566</v>
      </c>
      <c r="Q97" t="s">
        <v>695</v>
      </c>
    </row>
    <row r="100" spans="1:17" ht="20.25">
      <c r="A100" s="123" t="s">
        <v>958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1568</v>
      </c>
      <c r="O101" t="s">
        <v>721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706</v>
      </c>
      <c r="K102" t="s">
        <v>183</v>
      </c>
      <c r="M102" t="s">
        <v>740</v>
      </c>
      <c r="O102" t="s">
        <v>710</v>
      </c>
      <c r="Q102" t="s">
        <v>1888</v>
      </c>
    </row>
    <row r="105" spans="1:17" ht="20.25">
      <c r="A105" s="123" t="s">
        <v>959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714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739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960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1900</v>
      </c>
      <c r="Q110" t="s">
        <v>2548</v>
      </c>
    </row>
    <row r="111" spans="1:17">
      <c r="C111" t="s">
        <v>183</v>
      </c>
      <c r="E111" t="s">
        <v>35</v>
      </c>
      <c r="G111" t="s">
        <v>1</v>
      </c>
      <c r="I111" t="s">
        <v>701</v>
      </c>
      <c r="K111" t="s">
        <v>183</v>
      </c>
      <c r="M111" t="s">
        <v>703</v>
      </c>
      <c r="O111" t="s">
        <v>144</v>
      </c>
      <c r="Q111" t="s">
        <v>2547</v>
      </c>
    </row>
    <row r="112" spans="1:17">
      <c r="C112" t="s">
        <v>183</v>
      </c>
      <c r="E112" t="s">
        <v>13</v>
      </c>
      <c r="G112" t="s">
        <v>35</v>
      </c>
      <c r="I112" t="s">
        <v>712</v>
      </c>
      <c r="K112" t="s">
        <v>183</v>
      </c>
      <c r="M112" t="s">
        <v>156</v>
      </c>
      <c r="O112" t="s">
        <v>153</v>
      </c>
      <c r="Q112" t="s">
        <v>728</v>
      </c>
    </row>
    <row r="115" spans="1:17" ht="20.25">
      <c r="A115" s="123" t="s">
        <v>961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29"/>
    </row>
    <row r="120" spans="1:17" ht="20.25">
      <c r="A120" s="123" t="s">
        <v>989</v>
      </c>
      <c r="B120" t="s">
        <v>962</v>
      </c>
      <c r="C120" t="s">
        <v>31</v>
      </c>
      <c r="E120" t="s">
        <v>141</v>
      </c>
      <c r="G120" t="s">
        <v>27</v>
      </c>
      <c r="I120" s="217" t="s">
        <v>154</v>
      </c>
      <c r="K120" t="s">
        <v>747</v>
      </c>
      <c r="M120" t="s">
        <v>21</v>
      </c>
      <c r="O120" t="s">
        <v>710</v>
      </c>
      <c r="Q120" t="s">
        <v>1550</v>
      </c>
    </row>
    <row r="121" spans="1:17">
      <c r="C121" t="s">
        <v>27</v>
      </c>
      <c r="E121" t="s">
        <v>33</v>
      </c>
      <c r="G121" t="s">
        <v>1071</v>
      </c>
      <c r="I121" s="217" t="s">
        <v>141</v>
      </c>
      <c r="K121" t="s">
        <v>690</v>
      </c>
      <c r="M121" t="s">
        <v>1887</v>
      </c>
      <c r="O121" t="s">
        <v>740</v>
      </c>
      <c r="Q121" t="s">
        <v>1898</v>
      </c>
    </row>
    <row r="122" spans="1:17">
      <c r="C122" t="s">
        <v>15</v>
      </c>
      <c r="E122" t="s">
        <v>6</v>
      </c>
      <c r="G122" t="s">
        <v>1072</v>
      </c>
      <c r="I122" s="217" t="s">
        <v>15</v>
      </c>
      <c r="K122" t="s">
        <v>735</v>
      </c>
      <c r="M122" t="s">
        <v>735</v>
      </c>
      <c r="O122" t="s">
        <v>155</v>
      </c>
      <c r="Q122" t="s">
        <v>9</v>
      </c>
    </row>
    <row r="123" spans="1:17">
      <c r="G123" t="s">
        <v>1044</v>
      </c>
      <c r="K123" s="229"/>
    </row>
    <row r="124" spans="1:17">
      <c r="O124" t="s">
        <v>710</v>
      </c>
      <c r="Q124" t="s">
        <v>153</v>
      </c>
    </row>
    <row r="125" spans="1:17">
      <c r="B125" t="s">
        <v>963</v>
      </c>
      <c r="C125" t="s">
        <v>37</v>
      </c>
      <c r="E125" t="s">
        <v>11</v>
      </c>
      <c r="G125" t="s">
        <v>153</v>
      </c>
      <c r="I125" s="217" t="s">
        <v>701</v>
      </c>
      <c r="K125" t="s">
        <v>27</v>
      </c>
      <c r="M125" t="s">
        <v>1565</v>
      </c>
      <c r="O125" t="s">
        <v>728</v>
      </c>
      <c r="Q125" t="s">
        <v>1886</v>
      </c>
    </row>
    <row r="126" spans="1:17">
      <c r="C126" t="s">
        <v>11</v>
      </c>
      <c r="E126" t="s">
        <v>141</v>
      </c>
      <c r="G126" t="s">
        <v>1</v>
      </c>
      <c r="I126" s="217" t="s">
        <v>757</v>
      </c>
      <c r="K126" t="s">
        <v>747</v>
      </c>
      <c r="M126" t="s">
        <v>1559</v>
      </c>
      <c r="O126" t="s">
        <v>15</v>
      </c>
      <c r="Q126" t="s">
        <v>1894</v>
      </c>
    </row>
    <row r="127" spans="1:17">
      <c r="C127" t="s">
        <v>27</v>
      </c>
      <c r="E127" t="s">
        <v>6</v>
      </c>
      <c r="G127" t="s">
        <v>155</v>
      </c>
      <c r="I127" s="217" t="s">
        <v>19</v>
      </c>
      <c r="K127" t="s">
        <v>735</v>
      </c>
      <c r="M127" t="s">
        <v>714</v>
      </c>
    </row>
    <row r="128" spans="1:17">
      <c r="K128" s="229"/>
    </row>
    <row r="129" spans="2:17">
      <c r="B129" t="s">
        <v>964</v>
      </c>
      <c r="C129" t="s">
        <v>25</v>
      </c>
      <c r="E129" t="s">
        <v>6</v>
      </c>
      <c r="G129" t="s">
        <v>153</v>
      </c>
      <c r="I129" s="217" t="s">
        <v>17</v>
      </c>
      <c r="K129" t="s">
        <v>35</v>
      </c>
      <c r="M129" t="s">
        <v>1565</v>
      </c>
      <c r="O129" t="s">
        <v>728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7" t="s">
        <v>141</v>
      </c>
      <c r="K130" t="s">
        <v>685</v>
      </c>
      <c r="M130" t="s">
        <v>735</v>
      </c>
      <c r="O130" t="s">
        <v>156</v>
      </c>
      <c r="Q130" t="s">
        <v>1899</v>
      </c>
    </row>
    <row r="131" spans="2:17">
      <c r="C131" t="s">
        <v>6</v>
      </c>
      <c r="E131" t="s">
        <v>11</v>
      </c>
      <c r="G131" t="s">
        <v>1</v>
      </c>
      <c r="I131" s="217" t="s">
        <v>31</v>
      </c>
      <c r="K131" t="s">
        <v>720</v>
      </c>
      <c r="M131" t="s">
        <v>1567</v>
      </c>
      <c r="O131" t="s">
        <v>710</v>
      </c>
      <c r="Q131" t="s">
        <v>1549</v>
      </c>
    </row>
    <row r="132" spans="2:17">
      <c r="K132" s="229"/>
    </row>
    <row r="133" spans="2:17">
      <c r="B133" t="s">
        <v>965</v>
      </c>
      <c r="C133" t="s">
        <v>27</v>
      </c>
      <c r="E133" t="s">
        <v>33</v>
      </c>
      <c r="G133" t="s">
        <v>9</v>
      </c>
      <c r="I133" s="217" t="s">
        <v>701</v>
      </c>
      <c r="K133" t="s">
        <v>13</v>
      </c>
      <c r="M133" t="s">
        <v>1883</v>
      </c>
      <c r="O133" t="s">
        <v>690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7" t="s">
        <v>17</v>
      </c>
      <c r="K134" t="s">
        <v>1566</v>
      </c>
      <c r="M134" t="s">
        <v>714</v>
      </c>
      <c r="O134" t="s">
        <v>37</v>
      </c>
      <c r="Q134" t="s">
        <v>1901</v>
      </c>
    </row>
    <row r="135" spans="2:17">
      <c r="C135" t="s">
        <v>21</v>
      </c>
      <c r="E135" t="s">
        <v>17</v>
      </c>
      <c r="G135" t="s">
        <v>33</v>
      </c>
      <c r="I135" s="217" t="s">
        <v>703</v>
      </c>
      <c r="K135" t="s">
        <v>747</v>
      </c>
      <c r="M135" t="s">
        <v>156</v>
      </c>
      <c r="O135" t="s">
        <v>25</v>
      </c>
      <c r="Q135" t="s">
        <v>690</v>
      </c>
    </row>
    <row r="136" spans="2:17">
      <c r="K136" s="229"/>
    </row>
    <row r="137" spans="2:17">
      <c r="B137" t="s">
        <v>966</v>
      </c>
      <c r="C137" t="s">
        <v>33</v>
      </c>
      <c r="E137" t="s">
        <v>11</v>
      </c>
      <c r="G137" t="s">
        <v>143</v>
      </c>
      <c r="I137" s="217" t="s">
        <v>17</v>
      </c>
      <c r="K137" t="s">
        <v>747</v>
      </c>
      <c r="M137" t="s">
        <v>156</v>
      </c>
      <c r="O137" t="s">
        <v>747</v>
      </c>
      <c r="Q137" t="s">
        <v>1894</v>
      </c>
    </row>
    <row r="138" spans="2:17">
      <c r="C138" t="s">
        <v>21</v>
      </c>
      <c r="E138" t="s">
        <v>19</v>
      </c>
      <c r="G138" t="s">
        <v>1</v>
      </c>
      <c r="I138" s="217" t="s">
        <v>701</v>
      </c>
      <c r="K138" t="s">
        <v>690</v>
      </c>
      <c r="M138" t="s">
        <v>747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7" t="s">
        <v>757</v>
      </c>
      <c r="K139" t="s">
        <v>19</v>
      </c>
      <c r="M139" t="s">
        <v>1882</v>
      </c>
      <c r="O139" t="s">
        <v>21</v>
      </c>
      <c r="Q139" t="s">
        <v>1561</v>
      </c>
    </row>
    <row r="140" spans="2:17">
      <c r="K140" s="229"/>
    </row>
    <row r="141" spans="2:17">
      <c r="B141" t="s">
        <v>967</v>
      </c>
      <c r="C141" t="s">
        <v>27</v>
      </c>
      <c r="E141" t="s">
        <v>33</v>
      </c>
      <c r="G141" t="s">
        <v>25</v>
      </c>
      <c r="I141" s="217" t="s">
        <v>156</v>
      </c>
      <c r="K141" t="s">
        <v>1568</v>
      </c>
      <c r="M141" t="s">
        <v>706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7" t="s">
        <v>691</v>
      </c>
      <c r="K142" t="s">
        <v>142</v>
      </c>
      <c r="M142" t="s">
        <v>25</v>
      </c>
      <c r="O142" t="s">
        <v>710</v>
      </c>
      <c r="Q142" t="s">
        <v>2550</v>
      </c>
    </row>
    <row r="143" spans="2:17">
      <c r="C143" t="s">
        <v>33</v>
      </c>
      <c r="E143" t="s">
        <v>178</v>
      </c>
      <c r="G143" t="s">
        <v>143</v>
      </c>
      <c r="I143" s="217" t="s">
        <v>714</v>
      </c>
      <c r="K143" t="s">
        <v>158</v>
      </c>
      <c r="M143" t="s">
        <v>1888</v>
      </c>
      <c r="O143" t="s">
        <v>728</v>
      </c>
      <c r="Q143" t="s">
        <v>1</v>
      </c>
    </row>
    <row r="144" spans="2:17">
      <c r="K144" s="229"/>
    </row>
    <row r="145" spans="2:17">
      <c r="B145" t="s">
        <v>968</v>
      </c>
      <c r="C145" t="s">
        <v>4</v>
      </c>
      <c r="E145" t="s">
        <v>21</v>
      </c>
      <c r="G145" t="s">
        <v>153</v>
      </c>
      <c r="I145" s="217" t="s">
        <v>1</v>
      </c>
      <c r="K145" t="s">
        <v>142</v>
      </c>
      <c r="M145" t="s">
        <v>706</v>
      </c>
      <c r="O145" t="s">
        <v>728</v>
      </c>
      <c r="Q145" t="s">
        <v>1561</v>
      </c>
    </row>
    <row r="146" spans="2:17">
      <c r="C146" t="s">
        <v>33</v>
      </c>
      <c r="E146" t="s">
        <v>33</v>
      </c>
      <c r="G146" t="s">
        <v>1</v>
      </c>
      <c r="I146" s="217" t="s">
        <v>37</v>
      </c>
      <c r="K146" t="s">
        <v>747</v>
      </c>
      <c r="M146" t="s">
        <v>25</v>
      </c>
      <c r="O146" t="s">
        <v>1888</v>
      </c>
      <c r="Q146" t="s">
        <v>3144</v>
      </c>
    </row>
    <row r="147" spans="2:17">
      <c r="C147" t="s">
        <v>29</v>
      </c>
      <c r="E147" t="s">
        <v>9</v>
      </c>
      <c r="G147" t="s">
        <v>4</v>
      </c>
      <c r="I147" s="217" t="s">
        <v>691</v>
      </c>
      <c r="K147" t="s">
        <v>1559</v>
      </c>
      <c r="M147" t="s">
        <v>15</v>
      </c>
      <c r="O147" t="s">
        <v>15</v>
      </c>
      <c r="Q147" t="s">
        <v>3091</v>
      </c>
    </row>
    <row r="148" spans="2:17">
      <c r="K148" s="229"/>
    </row>
    <row r="149" spans="2:17">
      <c r="B149" t="s">
        <v>969</v>
      </c>
      <c r="C149" t="s">
        <v>178</v>
      </c>
      <c r="E149" t="s">
        <v>178</v>
      </c>
      <c r="G149" t="s">
        <v>143</v>
      </c>
      <c r="I149" s="217" t="s">
        <v>701</v>
      </c>
      <c r="K149" t="s">
        <v>747</v>
      </c>
      <c r="M149" t="s">
        <v>706</v>
      </c>
      <c r="O149" t="s">
        <v>1924</v>
      </c>
      <c r="Q149" t="s">
        <v>1883</v>
      </c>
    </row>
    <row r="150" spans="2:17">
      <c r="C150" t="s">
        <v>27</v>
      </c>
      <c r="E150" t="s">
        <v>33</v>
      </c>
      <c r="G150" t="s">
        <v>21</v>
      </c>
      <c r="I150" s="217" t="s">
        <v>19</v>
      </c>
      <c r="K150" t="s">
        <v>735</v>
      </c>
      <c r="M150" t="s">
        <v>1563</v>
      </c>
      <c r="O150" t="s">
        <v>710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7" t="s">
        <v>153</v>
      </c>
      <c r="K151" t="s">
        <v>736</v>
      </c>
      <c r="M151" t="s">
        <v>37</v>
      </c>
      <c r="O151" t="s">
        <v>740</v>
      </c>
      <c r="Q151" t="s">
        <v>685</v>
      </c>
    </row>
    <row r="152" spans="2:17">
      <c r="K152" s="229"/>
    </row>
    <row r="153" spans="2:17">
      <c r="B153" t="s">
        <v>970</v>
      </c>
      <c r="C153" t="s">
        <v>27</v>
      </c>
      <c r="E153" t="s">
        <v>143</v>
      </c>
      <c r="G153" t="s">
        <v>1073</v>
      </c>
      <c r="I153" s="217" t="s">
        <v>735</v>
      </c>
      <c r="K153" t="s">
        <v>753</v>
      </c>
      <c r="M153" t="s">
        <v>1888</v>
      </c>
      <c r="O153" t="s">
        <v>736</v>
      </c>
      <c r="Q153" t="s">
        <v>1550</v>
      </c>
    </row>
    <row r="154" spans="2:17">
      <c r="C154" t="s">
        <v>11</v>
      </c>
      <c r="E154" t="s">
        <v>33</v>
      </c>
      <c r="G154" t="s">
        <v>1044</v>
      </c>
      <c r="I154" s="217" t="s">
        <v>31</v>
      </c>
      <c r="K154" t="s">
        <v>1561</v>
      </c>
      <c r="M154" t="s">
        <v>1886</v>
      </c>
      <c r="O154" t="s">
        <v>1567</v>
      </c>
      <c r="Q154" t="s">
        <v>1568</v>
      </c>
    </row>
    <row r="155" spans="2:17">
      <c r="C155" t="s">
        <v>33</v>
      </c>
      <c r="E155" t="s">
        <v>21</v>
      </c>
      <c r="G155" t="s">
        <v>25</v>
      </c>
      <c r="I155" s="217" t="s">
        <v>156</v>
      </c>
      <c r="K155" t="s">
        <v>4</v>
      </c>
      <c r="M155" t="s">
        <v>706</v>
      </c>
      <c r="O155" t="s">
        <v>1894</v>
      </c>
      <c r="Q155" t="s">
        <v>736</v>
      </c>
    </row>
    <row r="156" spans="2:17">
      <c r="K156" s="229"/>
    </row>
    <row r="157" spans="2:17">
      <c r="B157" t="s">
        <v>971</v>
      </c>
      <c r="C157" t="s">
        <v>9</v>
      </c>
      <c r="E157" t="s">
        <v>33</v>
      </c>
      <c r="G157" t="s">
        <v>21</v>
      </c>
      <c r="I157" s="217" t="s">
        <v>153</v>
      </c>
      <c r="K157" t="s">
        <v>735</v>
      </c>
      <c r="M157" t="s">
        <v>1567</v>
      </c>
      <c r="O157" t="s">
        <v>740</v>
      </c>
      <c r="Q157" t="s">
        <v>2550</v>
      </c>
    </row>
    <row r="158" spans="2:17">
      <c r="C158" t="s">
        <v>33</v>
      </c>
      <c r="E158" t="s">
        <v>21</v>
      </c>
      <c r="G158" t="s">
        <v>1</v>
      </c>
      <c r="I158" s="217" t="s">
        <v>706</v>
      </c>
      <c r="K158" t="s">
        <v>11</v>
      </c>
      <c r="M158" t="s">
        <v>141</v>
      </c>
      <c r="O158" t="s">
        <v>710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7" t="s">
        <v>39</v>
      </c>
      <c r="K159" t="s">
        <v>1559</v>
      </c>
      <c r="M159" t="s">
        <v>1886</v>
      </c>
      <c r="O159" t="s">
        <v>21</v>
      </c>
      <c r="Q159" t="s">
        <v>2547</v>
      </c>
    </row>
    <row r="160" spans="2:17">
      <c r="K160" s="229"/>
    </row>
    <row r="161" spans="2:23">
      <c r="B161" t="s">
        <v>972</v>
      </c>
      <c r="C161" t="s">
        <v>33</v>
      </c>
      <c r="E161" t="s">
        <v>35</v>
      </c>
      <c r="G161" t="s">
        <v>143</v>
      </c>
      <c r="I161" s="217" t="s">
        <v>153</v>
      </c>
      <c r="K161" t="s">
        <v>1559</v>
      </c>
      <c r="M161" t="s">
        <v>37</v>
      </c>
      <c r="O161" t="s">
        <v>719</v>
      </c>
      <c r="Q161" t="s">
        <v>2550</v>
      </c>
    </row>
    <row r="162" spans="2:23">
      <c r="C162" t="s">
        <v>25</v>
      </c>
      <c r="E162" t="s">
        <v>143</v>
      </c>
      <c r="G162" t="s">
        <v>35</v>
      </c>
      <c r="I162" s="217" t="s">
        <v>19</v>
      </c>
      <c r="K162" t="s">
        <v>142</v>
      </c>
      <c r="M162" t="s">
        <v>740</v>
      </c>
      <c r="O162" t="s">
        <v>1890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7" t="s">
        <v>25</v>
      </c>
      <c r="K163" t="s">
        <v>747</v>
      </c>
      <c r="M163" t="s">
        <v>1888</v>
      </c>
      <c r="O163" t="s">
        <v>162</v>
      </c>
      <c r="Q163" t="s">
        <v>1</v>
      </c>
    </row>
    <row r="164" spans="2:23">
      <c r="K164" s="229"/>
    </row>
    <row r="165" spans="2:23" ht="18.75">
      <c r="B165" t="s">
        <v>973</v>
      </c>
      <c r="C165" t="s">
        <v>33</v>
      </c>
      <c r="E165" t="s">
        <v>19</v>
      </c>
      <c r="G165" t="s">
        <v>143</v>
      </c>
      <c r="I165" s="217" t="s">
        <v>33</v>
      </c>
      <c r="K165" t="s">
        <v>1564</v>
      </c>
      <c r="M165" t="s">
        <v>740</v>
      </c>
      <c r="O165" t="s">
        <v>712</v>
      </c>
      <c r="Q165" t="s">
        <v>1927</v>
      </c>
      <c r="R165" s="444"/>
      <c r="S165" s="375"/>
      <c r="T165" s="375"/>
      <c r="U165" s="375"/>
      <c r="V165" s="375"/>
      <c r="W165" s="445"/>
    </row>
    <row r="166" spans="2:23" ht="15">
      <c r="C166" t="s">
        <v>25</v>
      </c>
      <c r="E166" t="s">
        <v>143</v>
      </c>
      <c r="G166" t="s">
        <v>1</v>
      </c>
      <c r="I166" s="217" t="s">
        <v>691</v>
      </c>
      <c r="K166" t="s">
        <v>1559</v>
      </c>
      <c r="M166" t="s">
        <v>155</v>
      </c>
      <c r="O166" t="s">
        <v>1904</v>
      </c>
      <c r="Q166" t="s">
        <v>1</v>
      </c>
      <c r="U166" s="446"/>
      <c r="V166" s="380"/>
      <c r="W166" s="447"/>
    </row>
    <row r="167" spans="2:23" ht="15">
      <c r="C167" t="s">
        <v>6</v>
      </c>
      <c r="E167" t="s">
        <v>39</v>
      </c>
      <c r="G167" t="s">
        <v>153</v>
      </c>
      <c r="I167" s="217" t="s">
        <v>714</v>
      </c>
      <c r="K167" t="s">
        <v>11</v>
      </c>
      <c r="M167" t="s">
        <v>1561</v>
      </c>
      <c r="O167" t="s">
        <v>1</v>
      </c>
      <c r="Q167" t="s">
        <v>3090</v>
      </c>
      <c r="U167" s="446"/>
      <c r="V167" s="380"/>
      <c r="W167" s="447"/>
    </row>
    <row r="168" spans="2:23" ht="15">
      <c r="K168" s="229"/>
      <c r="Q168" t="s">
        <v>3087</v>
      </c>
      <c r="U168" s="446"/>
      <c r="V168" s="380"/>
      <c r="W168" s="447"/>
    </row>
    <row r="169" spans="2:23" ht="15">
      <c r="K169" s="229"/>
      <c r="S169" s="381"/>
      <c r="U169" s="446"/>
      <c r="V169" s="380"/>
      <c r="W169" s="447"/>
    </row>
    <row r="170" spans="2:23" ht="15">
      <c r="B170" t="s">
        <v>974</v>
      </c>
      <c r="C170" t="s">
        <v>9</v>
      </c>
      <c r="E170" t="s">
        <v>19</v>
      </c>
      <c r="G170" t="s">
        <v>153</v>
      </c>
      <c r="I170" s="217" t="s">
        <v>31</v>
      </c>
      <c r="K170" t="s">
        <v>27</v>
      </c>
      <c r="M170" t="s">
        <v>141</v>
      </c>
      <c r="O170" t="s">
        <v>156</v>
      </c>
      <c r="Q170" t="s">
        <v>1888</v>
      </c>
      <c r="S170" s="381"/>
      <c r="U170" s="446"/>
      <c r="V170" s="380"/>
      <c r="W170" s="447"/>
    </row>
    <row r="171" spans="2:23">
      <c r="C171" t="s">
        <v>986</v>
      </c>
      <c r="E171" t="s">
        <v>9</v>
      </c>
      <c r="G171" t="s">
        <v>1</v>
      </c>
      <c r="I171" s="217" t="s">
        <v>23</v>
      </c>
      <c r="K171" t="s">
        <v>158</v>
      </c>
      <c r="M171" t="s">
        <v>1567</v>
      </c>
      <c r="O171" t="s">
        <v>162</v>
      </c>
      <c r="Q171" t="s">
        <v>690</v>
      </c>
    </row>
    <row r="172" spans="2:23">
      <c r="C172" t="s">
        <v>35</v>
      </c>
      <c r="E172" t="s">
        <v>141</v>
      </c>
      <c r="G172" t="s">
        <v>4</v>
      </c>
      <c r="I172" s="217" t="s">
        <v>158</v>
      </c>
      <c r="K172" t="s">
        <v>23</v>
      </c>
      <c r="M172" t="s">
        <v>21</v>
      </c>
      <c r="O172" t="s">
        <v>703</v>
      </c>
      <c r="Q172" t="s">
        <v>1901</v>
      </c>
    </row>
    <row r="173" spans="2:23">
      <c r="K173" s="229"/>
    </row>
    <row r="174" spans="2:23">
      <c r="B174" t="s">
        <v>975</v>
      </c>
      <c r="C174" t="s">
        <v>9</v>
      </c>
      <c r="E174" t="s">
        <v>21</v>
      </c>
      <c r="G174" t="s">
        <v>33</v>
      </c>
      <c r="I174" s="217" t="s">
        <v>33</v>
      </c>
      <c r="K174" t="s">
        <v>706</v>
      </c>
      <c r="M174" t="s">
        <v>740</v>
      </c>
      <c r="O174" t="s">
        <v>1567</v>
      </c>
      <c r="Q174" t="s">
        <v>2558</v>
      </c>
    </row>
    <row r="175" spans="2:23">
      <c r="C175" t="s">
        <v>35</v>
      </c>
      <c r="E175" t="s">
        <v>143</v>
      </c>
      <c r="G175" t="s">
        <v>25</v>
      </c>
      <c r="I175" s="217" t="s">
        <v>17</v>
      </c>
      <c r="K175" t="s">
        <v>11</v>
      </c>
      <c r="M175" t="s">
        <v>21</v>
      </c>
      <c r="O175" t="s">
        <v>1882</v>
      </c>
      <c r="Q175" t="s">
        <v>2555</v>
      </c>
    </row>
    <row r="176" spans="2:23">
      <c r="C176" t="s">
        <v>31</v>
      </c>
      <c r="E176" t="s">
        <v>17</v>
      </c>
      <c r="G176" t="s">
        <v>158</v>
      </c>
      <c r="I176" s="217" t="s">
        <v>736</v>
      </c>
      <c r="K176" t="s">
        <v>1559</v>
      </c>
      <c r="M176" t="s">
        <v>17</v>
      </c>
      <c r="O176" t="s">
        <v>21</v>
      </c>
      <c r="Q176" t="s">
        <v>745</v>
      </c>
    </row>
    <row r="177" spans="2:17">
      <c r="K177" s="229"/>
    </row>
    <row r="178" spans="2:17">
      <c r="B178" t="s">
        <v>976</v>
      </c>
      <c r="C178" t="s">
        <v>31</v>
      </c>
      <c r="E178" t="s">
        <v>21</v>
      </c>
      <c r="G178" t="s">
        <v>21</v>
      </c>
      <c r="I178" s="217" t="s">
        <v>33</v>
      </c>
      <c r="K178" t="s">
        <v>720</v>
      </c>
      <c r="M178" t="s">
        <v>1884</v>
      </c>
      <c r="O178" t="s">
        <v>1890</v>
      </c>
      <c r="Q178" t="s">
        <v>3088</v>
      </c>
    </row>
    <row r="179" spans="2:17">
      <c r="C179" t="s">
        <v>9</v>
      </c>
      <c r="E179" t="s">
        <v>33</v>
      </c>
      <c r="G179" t="s">
        <v>143</v>
      </c>
      <c r="I179" s="217" t="s">
        <v>141</v>
      </c>
      <c r="K179" t="s">
        <v>19</v>
      </c>
      <c r="M179" t="s">
        <v>740</v>
      </c>
      <c r="O179" t="s">
        <v>162</v>
      </c>
      <c r="Q179" t="s">
        <v>3089</v>
      </c>
    </row>
    <row r="180" spans="2:17">
      <c r="C180" t="s">
        <v>21</v>
      </c>
      <c r="E180" t="s">
        <v>17</v>
      </c>
      <c r="G180" t="s">
        <v>33</v>
      </c>
      <c r="I180" s="217" t="s">
        <v>17</v>
      </c>
      <c r="K180" t="s">
        <v>155</v>
      </c>
      <c r="M180" t="s">
        <v>11</v>
      </c>
      <c r="O180" t="s">
        <v>705</v>
      </c>
      <c r="Q180" t="s">
        <v>2551</v>
      </c>
    </row>
    <row r="181" spans="2:17">
      <c r="K181" s="229"/>
    </row>
    <row r="182" spans="2:17">
      <c r="B182" t="s">
        <v>977</v>
      </c>
      <c r="C182" t="s">
        <v>15</v>
      </c>
      <c r="E182" t="s">
        <v>21</v>
      </c>
      <c r="G182" t="s">
        <v>158</v>
      </c>
      <c r="I182" s="217" t="s">
        <v>141</v>
      </c>
      <c r="K182" t="s">
        <v>714</v>
      </c>
      <c r="M182" t="s">
        <v>1888</v>
      </c>
      <c r="O182" t="s">
        <v>1904</v>
      </c>
      <c r="Q182" t="s">
        <v>736</v>
      </c>
    </row>
    <row r="183" spans="2:17">
      <c r="C183" t="s">
        <v>9</v>
      </c>
      <c r="E183" t="s">
        <v>33</v>
      </c>
      <c r="G183" t="s">
        <v>13</v>
      </c>
      <c r="I183" s="217" t="s">
        <v>31</v>
      </c>
      <c r="K183" t="s">
        <v>158</v>
      </c>
      <c r="M183" t="s">
        <v>37</v>
      </c>
      <c r="O183" t="s">
        <v>1567</v>
      </c>
      <c r="Q183" t="s">
        <v>1568</v>
      </c>
    </row>
    <row r="184" spans="2:17">
      <c r="C184" t="s">
        <v>31</v>
      </c>
      <c r="E184" t="s">
        <v>143</v>
      </c>
      <c r="G184" t="s">
        <v>33</v>
      </c>
      <c r="I184" s="217" t="s">
        <v>9</v>
      </c>
      <c r="K184" t="s">
        <v>720</v>
      </c>
      <c r="M184" t="s">
        <v>740</v>
      </c>
      <c r="O184" t="s">
        <v>25</v>
      </c>
      <c r="Q184" t="s">
        <v>1550</v>
      </c>
    </row>
    <row r="185" spans="2:17">
      <c r="K185" s="229"/>
    </row>
    <row r="186" spans="2:17">
      <c r="B186" t="s">
        <v>978</v>
      </c>
      <c r="C186" t="s">
        <v>4</v>
      </c>
      <c r="E186" t="s">
        <v>11</v>
      </c>
      <c r="G186" t="s">
        <v>153</v>
      </c>
      <c r="I186" s="217" t="s">
        <v>33</v>
      </c>
      <c r="K186" t="s">
        <v>19</v>
      </c>
      <c r="M186" t="s">
        <v>21</v>
      </c>
      <c r="O186" t="s">
        <v>1904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7" t="s">
        <v>17</v>
      </c>
      <c r="K187" t="s">
        <v>1561</v>
      </c>
      <c r="M187" t="s">
        <v>37</v>
      </c>
      <c r="O187" t="s">
        <v>25</v>
      </c>
      <c r="Q187" t="s">
        <v>2550</v>
      </c>
    </row>
    <row r="188" spans="2:17">
      <c r="C188" t="s">
        <v>27</v>
      </c>
      <c r="E188" t="s">
        <v>144</v>
      </c>
      <c r="G188" t="s">
        <v>33</v>
      </c>
      <c r="I188" s="217" t="s">
        <v>1</v>
      </c>
      <c r="K188" t="s">
        <v>1557</v>
      </c>
      <c r="M188" t="s">
        <v>2257</v>
      </c>
      <c r="O188" t="s">
        <v>37</v>
      </c>
      <c r="Q188" t="s">
        <v>2543</v>
      </c>
    </row>
    <row r="189" spans="2:17">
      <c r="I189" s="217"/>
      <c r="M189" t="s">
        <v>2258</v>
      </c>
    </row>
    <row r="190" spans="2:17">
      <c r="K190" s="229"/>
      <c r="O190" t="s">
        <v>39</v>
      </c>
      <c r="Q190" t="s">
        <v>1888</v>
      </c>
    </row>
    <row r="191" spans="2:17">
      <c r="B191" t="s">
        <v>979</v>
      </c>
      <c r="C191" t="s">
        <v>27</v>
      </c>
      <c r="E191" t="s">
        <v>21</v>
      </c>
      <c r="G191" t="s">
        <v>33</v>
      </c>
      <c r="I191" s="217" t="s">
        <v>17</v>
      </c>
      <c r="K191" t="s">
        <v>19</v>
      </c>
      <c r="M191" t="s">
        <v>719</v>
      </c>
      <c r="O191" t="s">
        <v>719</v>
      </c>
      <c r="Q191" t="s">
        <v>1901</v>
      </c>
    </row>
    <row r="192" spans="2:17">
      <c r="C192" t="s">
        <v>987</v>
      </c>
      <c r="E192" t="s">
        <v>17</v>
      </c>
      <c r="G192" t="s">
        <v>141</v>
      </c>
      <c r="I192" s="217" t="s">
        <v>701</v>
      </c>
      <c r="K192" t="s">
        <v>39</v>
      </c>
      <c r="M192" t="s">
        <v>141</v>
      </c>
      <c r="O192" t="s">
        <v>1906</v>
      </c>
      <c r="Q192" t="s">
        <v>736</v>
      </c>
    </row>
    <row r="193" spans="2:17">
      <c r="C193" t="s">
        <v>988</v>
      </c>
      <c r="E193" t="s">
        <v>9</v>
      </c>
      <c r="G193" t="s">
        <v>25</v>
      </c>
      <c r="I193" s="217" t="s">
        <v>703</v>
      </c>
      <c r="K193" t="s">
        <v>1564</v>
      </c>
      <c r="M193" t="s">
        <v>21</v>
      </c>
    </row>
    <row r="194" spans="2:17">
      <c r="K194" s="229"/>
    </row>
    <row r="195" spans="2:17">
      <c r="B195" t="s">
        <v>980</v>
      </c>
      <c r="C195" t="s">
        <v>9</v>
      </c>
      <c r="E195" t="s">
        <v>21</v>
      </c>
      <c r="G195" t="s">
        <v>33</v>
      </c>
      <c r="I195" s="217" t="s">
        <v>17</v>
      </c>
      <c r="K195" t="s">
        <v>23</v>
      </c>
      <c r="M195" t="s">
        <v>21</v>
      </c>
      <c r="O195" t="s">
        <v>1567</v>
      </c>
      <c r="Q195" t="s">
        <v>1898</v>
      </c>
    </row>
    <row r="196" spans="2:17">
      <c r="C196" t="s">
        <v>19</v>
      </c>
      <c r="E196" t="s">
        <v>39</v>
      </c>
      <c r="G196" t="s">
        <v>29</v>
      </c>
      <c r="I196" s="217" t="s">
        <v>1</v>
      </c>
      <c r="K196" t="s">
        <v>712</v>
      </c>
      <c r="M196" t="s">
        <v>37</v>
      </c>
      <c r="O196" t="s">
        <v>25</v>
      </c>
      <c r="Q196" t="s">
        <v>1890</v>
      </c>
    </row>
    <row r="197" spans="2:17">
      <c r="C197" t="s">
        <v>39</v>
      </c>
      <c r="E197" t="s">
        <v>1043</v>
      </c>
      <c r="G197" t="s">
        <v>25</v>
      </c>
      <c r="I197" s="217" t="s">
        <v>154</v>
      </c>
      <c r="K197" t="s">
        <v>691</v>
      </c>
      <c r="M197" t="s">
        <v>1888</v>
      </c>
      <c r="O197" t="s">
        <v>37</v>
      </c>
      <c r="Q197" t="s">
        <v>735</v>
      </c>
    </row>
    <row r="198" spans="2:17">
      <c r="E198" t="s">
        <v>1044</v>
      </c>
      <c r="K198" s="229"/>
    </row>
    <row r="199" spans="2:17">
      <c r="O199" t="s">
        <v>1890</v>
      </c>
      <c r="Q199" t="s">
        <v>1550</v>
      </c>
    </row>
    <row r="200" spans="2:17">
      <c r="B200" t="s">
        <v>981</v>
      </c>
      <c r="C200" t="s">
        <v>27</v>
      </c>
      <c r="E200" t="s">
        <v>21</v>
      </c>
      <c r="G200" t="s">
        <v>39</v>
      </c>
      <c r="I200" s="217" t="s">
        <v>141</v>
      </c>
      <c r="K200" t="s">
        <v>155</v>
      </c>
      <c r="M200" t="s">
        <v>21</v>
      </c>
      <c r="O200" t="s">
        <v>25</v>
      </c>
      <c r="Q200" t="s">
        <v>736</v>
      </c>
    </row>
    <row r="201" spans="2:17">
      <c r="C201" t="s">
        <v>9</v>
      </c>
      <c r="E201" t="s">
        <v>143</v>
      </c>
      <c r="G201" t="s">
        <v>25</v>
      </c>
      <c r="I201" s="217" t="s">
        <v>31</v>
      </c>
      <c r="K201" t="s">
        <v>141</v>
      </c>
      <c r="M201" t="s">
        <v>1888</v>
      </c>
      <c r="O201" t="s">
        <v>1567</v>
      </c>
      <c r="Q201" t="s">
        <v>1900</v>
      </c>
    </row>
    <row r="202" spans="2:17">
      <c r="C202" t="s">
        <v>11</v>
      </c>
      <c r="E202" t="s">
        <v>17</v>
      </c>
      <c r="G202" t="s">
        <v>6</v>
      </c>
      <c r="I202" s="217" t="s">
        <v>39</v>
      </c>
      <c r="K202" t="s">
        <v>706</v>
      </c>
      <c r="M202" t="s">
        <v>155</v>
      </c>
    </row>
    <row r="203" spans="2:17">
      <c r="K203" s="229"/>
    </row>
    <row r="204" spans="2:17">
      <c r="B204" t="s">
        <v>982</v>
      </c>
      <c r="C204" t="s">
        <v>27</v>
      </c>
      <c r="E204" t="s">
        <v>142</v>
      </c>
      <c r="G204" t="s">
        <v>153</v>
      </c>
      <c r="I204" s="217" t="s">
        <v>691</v>
      </c>
      <c r="K204" t="s">
        <v>706</v>
      </c>
      <c r="M204" t="s">
        <v>21</v>
      </c>
      <c r="O204" t="s">
        <v>2363</v>
      </c>
      <c r="Q204" t="s">
        <v>2550</v>
      </c>
    </row>
    <row r="205" spans="2:17">
      <c r="C205" t="s">
        <v>35</v>
      </c>
      <c r="E205" t="s">
        <v>11</v>
      </c>
      <c r="G205" t="s">
        <v>1</v>
      </c>
      <c r="I205" s="217" t="s">
        <v>9</v>
      </c>
      <c r="K205" t="s">
        <v>23</v>
      </c>
      <c r="M205" t="s">
        <v>19</v>
      </c>
      <c r="O205" t="s">
        <v>15</v>
      </c>
      <c r="Q205" t="s">
        <v>1898</v>
      </c>
    </row>
    <row r="206" spans="2:17">
      <c r="C206" t="s">
        <v>6</v>
      </c>
      <c r="E206" t="s">
        <v>35</v>
      </c>
      <c r="G206" t="s">
        <v>155</v>
      </c>
      <c r="I206" s="217" t="s">
        <v>27</v>
      </c>
      <c r="K206" t="s">
        <v>162</v>
      </c>
      <c r="M206" t="s">
        <v>739</v>
      </c>
      <c r="O206" t="s">
        <v>1887</v>
      </c>
      <c r="Q206" t="s">
        <v>153</v>
      </c>
    </row>
    <row r="207" spans="2:17">
      <c r="K207" s="229"/>
    </row>
    <row r="208" spans="2:17">
      <c r="B208" t="s">
        <v>983</v>
      </c>
      <c r="C208" t="s">
        <v>9</v>
      </c>
      <c r="E208" t="s">
        <v>33</v>
      </c>
      <c r="G208" t="s">
        <v>25</v>
      </c>
      <c r="I208" s="217" t="s">
        <v>31</v>
      </c>
      <c r="K208" t="s">
        <v>19</v>
      </c>
      <c r="M208" t="s">
        <v>21</v>
      </c>
      <c r="O208" t="s">
        <v>1566</v>
      </c>
      <c r="Q208" s="60" t="s">
        <v>736</v>
      </c>
    </row>
    <row r="209" spans="1:17">
      <c r="B209" t="s">
        <v>984</v>
      </c>
      <c r="C209" t="s">
        <v>35</v>
      </c>
      <c r="E209" t="s">
        <v>21</v>
      </c>
      <c r="G209" t="s">
        <v>33</v>
      </c>
      <c r="I209" s="217" t="s">
        <v>141</v>
      </c>
      <c r="K209" t="s">
        <v>39</v>
      </c>
      <c r="M209" t="s">
        <v>155</v>
      </c>
      <c r="O209" t="s">
        <v>1567</v>
      </c>
      <c r="Q209" s="225" t="s">
        <v>1550</v>
      </c>
    </row>
    <row r="210" spans="1:17">
      <c r="C210" t="s">
        <v>27</v>
      </c>
      <c r="E210" t="s">
        <v>143</v>
      </c>
      <c r="G210" t="s">
        <v>39</v>
      </c>
      <c r="I210" s="217" t="s">
        <v>33</v>
      </c>
      <c r="K210" t="s">
        <v>720</v>
      </c>
      <c r="M210" t="s">
        <v>37</v>
      </c>
      <c r="O210" t="s">
        <v>1904</v>
      </c>
      <c r="Q210" s="60" t="s">
        <v>154</v>
      </c>
    </row>
    <row r="211" spans="1:17">
      <c r="K211" s="229"/>
    </row>
    <row r="212" spans="1:17">
      <c r="B212" t="s">
        <v>985</v>
      </c>
      <c r="C212" t="s">
        <v>9</v>
      </c>
      <c r="E212" t="s">
        <v>21</v>
      </c>
      <c r="G212" t="s">
        <v>25</v>
      </c>
      <c r="I212" s="217" t="s">
        <v>31</v>
      </c>
      <c r="K212" t="s">
        <v>19</v>
      </c>
      <c r="M212" t="s">
        <v>21</v>
      </c>
      <c r="O212" t="s">
        <v>1567</v>
      </c>
      <c r="Q212" t="s">
        <v>1550</v>
      </c>
    </row>
    <row r="213" spans="1:17">
      <c r="C213" t="s">
        <v>27</v>
      </c>
      <c r="E213" t="s">
        <v>33</v>
      </c>
      <c r="G213" t="s">
        <v>33</v>
      </c>
      <c r="I213" s="217" t="s">
        <v>141</v>
      </c>
      <c r="K213" t="s">
        <v>720</v>
      </c>
      <c r="M213" t="s">
        <v>37</v>
      </c>
      <c r="O213" t="s">
        <v>37</v>
      </c>
      <c r="Q213" t="s">
        <v>736</v>
      </c>
    </row>
    <row r="214" spans="1:17">
      <c r="C214" t="s">
        <v>33</v>
      </c>
      <c r="E214" t="s">
        <v>143</v>
      </c>
      <c r="G214" t="s">
        <v>143</v>
      </c>
      <c r="I214" s="217" t="s">
        <v>17</v>
      </c>
      <c r="K214" t="s">
        <v>39</v>
      </c>
      <c r="M214" t="s">
        <v>1888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990</v>
      </c>
      <c r="C217" t="s">
        <v>25</v>
      </c>
      <c r="E217" t="s">
        <v>19</v>
      </c>
      <c r="G217" t="s">
        <v>6</v>
      </c>
      <c r="I217" s="217" t="s">
        <v>736</v>
      </c>
      <c r="K217" s="217" t="s">
        <v>141</v>
      </c>
      <c r="M217" t="s">
        <v>39</v>
      </c>
      <c r="O217" t="s">
        <v>721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7" t="s">
        <v>39</v>
      </c>
      <c r="K218" s="217" t="s">
        <v>154</v>
      </c>
      <c r="M218" t="s">
        <v>19</v>
      </c>
      <c r="O218" t="s">
        <v>25</v>
      </c>
      <c r="Q218" t="s">
        <v>2566</v>
      </c>
    </row>
    <row r="219" spans="1:17">
      <c r="C219" t="s">
        <v>35</v>
      </c>
      <c r="E219" t="s">
        <v>17</v>
      </c>
      <c r="G219" t="s">
        <v>9</v>
      </c>
      <c r="I219" s="217" t="s">
        <v>720</v>
      </c>
      <c r="K219" s="217" t="s">
        <v>155</v>
      </c>
      <c r="M219" t="s">
        <v>703</v>
      </c>
      <c r="O219" t="s">
        <v>1553</v>
      </c>
      <c r="Q219" t="s">
        <v>1905</v>
      </c>
    </row>
    <row r="221" spans="1:17">
      <c r="K221" s="1"/>
    </row>
    <row r="222" spans="1:17" ht="20.25">
      <c r="A222" s="123" t="s">
        <v>991</v>
      </c>
      <c r="C222" t="s">
        <v>178</v>
      </c>
      <c r="E222" t="s">
        <v>9</v>
      </c>
      <c r="G222" t="s">
        <v>31</v>
      </c>
      <c r="I222" s="217" t="s">
        <v>706</v>
      </c>
      <c r="K222" t="s">
        <v>183</v>
      </c>
      <c r="M222" t="s">
        <v>1553</v>
      </c>
      <c r="O222" t="s">
        <v>17</v>
      </c>
      <c r="Q222" t="s">
        <v>2542</v>
      </c>
    </row>
    <row r="223" spans="1:17">
      <c r="C223" t="s">
        <v>21</v>
      </c>
      <c r="E223" t="s">
        <v>6</v>
      </c>
      <c r="G223" t="s">
        <v>17</v>
      </c>
      <c r="I223" s="217" t="s">
        <v>142</v>
      </c>
      <c r="K223" t="s">
        <v>183</v>
      </c>
      <c r="M223" t="s">
        <v>141</v>
      </c>
      <c r="O223" t="s">
        <v>1567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7" t="s">
        <v>747</v>
      </c>
      <c r="K224" t="s">
        <v>183</v>
      </c>
      <c r="M224" t="s">
        <v>714</v>
      </c>
      <c r="O224" t="s">
        <v>703</v>
      </c>
      <c r="Q224" t="s">
        <v>1894</v>
      </c>
    </row>
    <row r="226" spans="1:17">
      <c r="K226" s="1"/>
    </row>
    <row r="227" spans="1:17" ht="20.25">
      <c r="A227" s="123" t="s">
        <v>992</v>
      </c>
      <c r="C227" t="s">
        <v>19</v>
      </c>
      <c r="E227" t="s">
        <v>1013</v>
      </c>
      <c r="G227" t="s">
        <v>1</v>
      </c>
      <c r="I227" s="217" t="s">
        <v>685</v>
      </c>
      <c r="K227" s="3" t="s">
        <v>144</v>
      </c>
      <c r="M227" t="s">
        <v>1887</v>
      </c>
      <c r="O227" t="s">
        <v>740</v>
      </c>
      <c r="Q227" t="s">
        <v>1550</v>
      </c>
    </row>
    <row r="228" spans="1:17">
      <c r="C228" t="s">
        <v>31</v>
      </c>
      <c r="E228" t="s">
        <v>23</v>
      </c>
      <c r="G228" t="s">
        <v>164</v>
      </c>
      <c r="I228" s="217" t="s">
        <v>710</v>
      </c>
      <c r="K228" t="s">
        <v>706</v>
      </c>
      <c r="M228" t="s">
        <v>27</v>
      </c>
      <c r="O228" t="s">
        <v>710</v>
      </c>
      <c r="Q228" t="s">
        <v>2547</v>
      </c>
    </row>
    <row r="229" spans="1:17">
      <c r="C229" t="s">
        <v>6</v>
      </c>
      <c r="E229" t="s">
        <v>17</v>
      </c>
      <c r="G229" t="s">
        <v>144</v>
      </c>
      <c r="I229" s="217" t="s">
        <v>701</v>
      </c>
      <c r="K229" t="s">
        <v>33</v>
      </c>
      <c r="M229" t="s">
        <v>162</v>
      </c>
      <c r="O229" t="s">
        <v>21</v>
      </c>
      <c r="Q229" t="s">
        <v>2564</v>
      </c>
    </row>
    <row r="231" spans="1:17">
      <c r="K231" s="1"/>
    </row>
    <row r="232" spans="1:17" ht="20.25">
      <c r="A232" s="123" t="s">
        <v>993</v>
      </c>
      <c r="C232" t="s">
        <v>23</v>
      </c>
      <c r="E232" t="s">
        <v>11</v>
      </c>
      <c r="G232" t="s">
        <v>9</v>
      </c>
      <c r="I232" s="217" t="s">
        <v>695</v>
      </c>
      <c r="K232" t="s">
        <v>1562</v>
      </c>
      <c r="M232" t="s">
        <v>1887</v>
      </c>
      <c r="O232" t="s">
        <v>747</v>
      </c>
      <c r="Q232" t="s">
        <v>162</v>
      </c>
    </row>
    <row r="233" spans="1:17">
      <c r="C233" t="s">
        <v>25</v>
      </c>
      <c r="E233" t="s">
        <v>13</v>
      </c>
      <c r="G233" t="s">
        <v>144</v>
      </c>
      <c r="I233" s="217" t="s">
        <v>721</v>
      </c>
      <c r="K233" t="s">
        <v>13</v>
      </c>
      <c r="M233" t="s">
        <v>703</v>
      </c>
      <c r="O233" t="s">
        <v>1890</v>
      </c>
      <c r="Q233" t="s">
        <v>2542</v>
      </c>
    </row>
    <row r="234" spans="1:17">
      <c r="C234" t="s">
        <v>19</v>
      </c>
      <c r="E234" t="s">
        <v>33</v>
      </c>
      <c r="G234" t="s">
        <v>25</v>
      </c>
      <c r="I234" s="217" t="s">
        <v>143</v>
      </c>
      <c r="K234" t="s">
        <v>747</v>
      </c>
      <c r="M234" t="s">
        <v>1562</v>
      </c>
      <c r="O234" t="s">
        <v>21</v>
      </c>
      <c r="Q234" t="s">
        <v>1561</v>
      </c>
    </row>
    <row r="236" spans="1:17">
      <c r="O236" s="222"/>
    </row>
    <row r="237" spans="1:17" ht="20.25">
      <c r="A237" s="123" t="s">
        <v>994</v>
      </c>
      <c r="B237" t="s">
        <v>962</v>
      </c>
      <c r="C237" t="s">
        <v>25</v>
      </c>
      <c r="E237" t="s">
        <v>178</v>
      </c>
      <c r="G237" t="s">
        <v>11</v>
      </c>
      <c r="I237" s="217" t="s">
        <v>153</v>
      </c>
      <c r="K237" t="s">
        <v>753</v>
      </c>
      <c r="M237" t="s">
        <v>710</v>
      </c>
      <c r="O237" t="s">
        <v>1560</v>
      </c>
      <c r="Q237" t="s">
        <v>180</v>
      </c>
    </row>
    <row r="238" spans="1:17">
      <c r="C238" t="s">
        <v>29</v>
      </c>
      <c r="E238" t="s">
        <v>17</v>
      </c>
      <c r="G238" t="s">
        <v>13</v>
      </c>
      <c r="I238" s="217" t="s">
        <v>747</v>
      </c>
      <c r="K238" t="s">
        <v>714</v>
      </c>
      <c r="M238" t="s">
        <v>143</v>
      </c>
      <c r="O238" t="s">
        <v>745</v>
      </c>
      <c r="Q238" t="s">
        <v>15</v>
      </c>
    </row>
    <row r="239" spans="1:17">
      <c r="C239" t="s">
        <v>37</v>
      </c>
      <c r="E239" t="s">
        <v>35</v>
      </c>
      <c r="G239" t="s">
        <v>33</v>
      </c>
      <c r="I239" s="217" t="s">
        <v>15</v>
      </c>
      <c r="K239" t="s">
        <v>735</v>
      </c>
      <c r="M239" t="s">
        <v>11</v>
      </c>
      <c r="O239" t="s">
        <v>1559</v>
      </c>
      <c r="Q239" t="s">
        <v>1899</v>
      </c>
    </row>
    <row r="240" spans="1:17">
      <c r="O240" s="222"/>
    </row>
    <row r="241" spans="2:17">
      <c r="B241" t="s">
        <v>963</v>
      </c>
      <c r="C241" t="s">
        <v>17</v>
      </c>
      <c r="E241" t="s">
        <v>29</v>
      </c>
      <c r="G241" t="s">
        <v>37</v>
      </c>
      <c r="I241" s="217" t="s">
        <v>710</v>
      </c>
      <c r="K241" t="s">
        <v>31</v>
      </c>
      <c r="M241" t="s">
        <v>710</v>
      </c>
      <c r="O241" t="s">
        <v>747</v>
      </c>
      <c r="Q241" t="s">
        <v>2559</v>
      </c>
    </row>
    <row r="242" spans="2:17">
      <c r="C242" t="s">
        <v>11</v>
      </c>
      <c r="E242" t="s">
        <v>141</v>
      </c>
      <c r="G242" t="s">
        <v>6</v>
      </c>
      <c r="I242" s="217" t="s">
        <v>695</v>
      </c>
      <c r="K242" t="s">
        <v>740</v>
      </c>
      <c r="M242" t="s">
        <v>143</v>
      </c>
      <c r="O242" t="s">
        <v>1886</v>
      </c>
      <c r="Q242" t="s">
        <v>162</v>
      </c>
    </row>
    <row r="243" spans="2:17">
      <c r="C243" t="s">
        <v>25</v>
      </c>
      <c r="E243" t="s">
        <v>142</v>
      </c>
      <c r="G243" t="s">
        <v>33</v>
      </c>
      <c r="I243" s="217" t="s">
        <v>719</v>
      </c>
      <c r="K243" t="s">
        <v>27</v>
      </c>
      <c r="M243" t="s">
        <v>21</v>
      </c>
      <c r="O243" t="s">
        <v>1568</v>
      </c>
      <c r="Q243" t="s">
        <v>2540</v>
      </c>
    </row>
    <row r="244" spans="2:17">
      <c r="K244" s="229"/>
      <c r="O244" s="222"/>
    </row>
    <row r="245" spans="2:17">
      <c r="B245" t="s">
        <v>964</v>
      </c>
      <c r="C245" t="s">
        <v>25</v>
      </c>
      <c r="E245" t="s">
        <v>178</v>
      </c>
      <c r="G245" t="s">
        <v>19</v>
      </c>
      <c r="I245" s="217" t="s">
        <v>747</v>
      </c>
      <c r="K245" t="s">
        <v>703</v>
      </c>
      <c r="M245" t="s">
        <v>1551</v>
      </c>
      <c r="O245" t="s">
        <v>1559</v>
      </c>
      <c r="Q245" t="s">
        <v>2557</v>
      </c>
    </row>
    <row r="246" spans="2:17">
      <c r="C246" t="s">
        <v>29</v>
      </c>
      <c r="E246" t="s">
        <v>11</v>
      </c>
      <c r="G246" t="s">
        <v>9</v>
      </c>
      <c r="I246" s="217" t="s">
        <v>719</v>
      </c>
      <c r="K246" t="s">
        <v>155</v>
      </c>
      <c r="M246" t="s">
        <v>1562</v>
      </c>
      <c r="O246" t="s">
        <v>141</v>
      </c>
      <c r="Q246" t="s">
        <v>2550</v>
      </c>
    </row>
    <row r="247" spans="2:17">
      <c r="C247" t="s">
        <v>33</v>
      </c>
      <c r="E247" t="s">
        <v>144</v>
      </c>
      <c r="G247" t="s">
        <v>1075</v>
      </c>
      <c r="I247" s="217" t="s">
        <v>726</v>
      </c>
      <c r="K247" t="s">
        <v>745</v>
      </c>
      <c r="M247" t="s">
        <v>1565</v>
      </c>
      <c r="O247" t="s">
        <v>1886</v>
      </c>
      <c r="Q247" t="s">
        <v>3145</v>
      </c>
    </row>
    <row r="248" spans="2:17">
      <c r="G248" t="s">
        <v>1044</v>
      </c>
      <c r="I248" s="217"/>
      <c r="Q248" t="s">
        <v>3146</v>
      </c>
    </row>
    <row r="249" spans="2:17">
      <c r="I249" s="217"/>
      <c r="Q249" t="s">
        <v>3147</v>
      </c>
    </row>
    <row r="250" spans="2:17">
      <c r="K250" s="229"/>
      <c r="O250" s="222"/>
    </row>
    <row r="251" spans="2:17">
      <c r="O251" t="s">
        <v>27</v>
      </c>
      <c r="Q251" t="s">
        <v>2559</v>
      </c>
    </row>
    <row r="252" spans="2:17">
      <c r="B252" t="s">
        <v>965</v>
      </c>
      <c r="C252" t="s">
        <v>25</v>
      </c>
      <c r="E252" t="s">
        <v>6</v>
      </c>
      <c r="G252" t="s">
        <v>13</v>
      </c>
      <c r="I252" s="217" t="s">
        <v>747</v>
      </c>
      <c r="K252" t="s">
        <v>690</v>
      </c>
      <c r="M252" t="s">
        <v>1562</v>
      </c>
      <c r="O252" t="s">
        <v>712</v>
      </c>
      <c r="Q252" t="s">
        <v>1899</v>
      </c>
    </row>
    <row r="253" spans="2:17">
      <c r="C253" t="s">
        <v>11</v>
      </c>
      <c r="E253" t="s">
        <v>178</v>
      </c>
      <c r="G253" t="s">
        <v>156</v>
      </c>
      <c r="I253" s="217" t="s">
        <v>719</v>
      </c>
      <c r="K253" t="s">
        <v>23</v>
      </c>
      <c r="M253" t="s">
        <v>144</v>
      </c>
      <c r="O253" t="s">
        <v>1886</v>
      </c>
      <c r="Q253" t="s">
        <v>2550</v>
      </c>
    </row>
    <row r="254" spans="2:17">
      <c r="C254" t="s">
        <v>37</v>
      </c>
      <c r="E254" t="s">
        <v>11</v>
      </c>
      <c r="G254" t="s">
        <v>6</v>
      </c>
      <c r="I254" t="s">
        <v>39</v>
      </c>
      <c r="K254" t="s">
        <v>153</v>
      </c>
      <c r="M254" t="s">
        <v>753</v>
      </c>
      <c r="O254" s="222"/>
    </row>
    <row r="255" spans="2:17">
      <c r="K255" s="229"/>
      <c r="O255" t="s">
        <v>1898</v>
      </c>
      <c r="Q255" t="s">
        <v>690</v>
      </c>
    </row>
    <row r="256" spans="2:17">
      <c r="B256" t="s">
        <v>966</v>
      </c>
      <c r="C256" t="s">
        <v>11</v>
      </c>
      <c r="E256" t="s">
        <v>9</v>
      </c>
      <c r="G256" t="s">
        <v>143</v>
      </c>
      <c r="I256" s="217" t="s">
        <v>719</v>
      </c>
      <c r="K256" t="s">
        <v>735</v>
      </c>
      <c r="M256" t="s">
        <v>143</v>
      </c>
      <c r="O256" t="s">
        <v>705</v>
      </c>
      <c r="Q256" t="s">
        <v>155</v>
      </c>
    </row>
    <row r="257" spans="2:17">
      <c r="C257" t="s">
        <v>27</v>
      </c>
      <c r="E257" t="s">
        <v>11</v>
      </c>
      <c r="G257" t="s">
        <v>31</v>
      </c>
      <c r="I257" s="217" t="s">
        <v>747</v>
      </c>
      <c r="K257" t="s">
        <v>747</v>
      </c>
      <c r="M257" t="s">
        <v>33</v>
      </c>
      <c r="O257" t="s">
        <v>1563</v>
      </c>
      <c r="Q257" t="s">
        <v>757</v>
      </c>
    </row>
    <row r="258" spans="2:17">
      <c r="C258" t="s">
        <v>13</v>
      </c>
      <c r="E258" t="s">
        <v>39</v>
      </c>
      <c r="G258" t="s">
        <v>142</v>
      </c>
      <c r="I258" t="s">
        <v>142</v>
      </c>
      <c r="K258" t="s">
        <v>155</v>
      </c>
      <c r="M258" t="s">
        <v>27</v>
      </c>
      <c r="O258" s="222"/>
    </row>
    <row r="259" spans="2:17">
      <c r="K259" s="229"/>
      <c r="O259" t="s">
        <v>719</v>
      </c>
      <c r="Q259" t="s">
        <v>155</v>
      </c>
    </row>
    <row r="260" spans="2:17">
      <c r="B260" t="s">
        <v>967</v>
      </c>
      <c r="C260" t="s">
        <v>6</v>
      </c>
      <c r="E260" t="s">
        <v>6</v>
      </c>
      <c r="G260" t="s">
        <v>31</v>
      </c>
      <c r="I260" t="s">
        <v>143</v>
      </c>
      <c r="K260" t="s">
        <v>740</v>
      </c>
      <c r="M260" t="s">
        <v>1562</v>
      </c>
      <c r="O260" t="s">
        <v>17</v>
      </c>
      <c r="Q260" t="s">
        <v>2564</v>
      </c>
    </row>
    <row r="261" spans="2:17">
      <c r="C261" t="s">
        <v>11</v>
      </c>
      <c r="E261" t="s">
        <v>33</v>
      </c>
      <c r="G261" t="s">
        <v>17</v>
      </c>
      <c r="I261" t="s">
        <v>31</v>
      </c>
      <c r="K261" t="s">
        <v>31</v>
      </c>
      <c r="M261" t="s">
        <v>1888</v>
      </c>
      <c r="O261" t="s">
        <v>1891</v>
      </c>
      <c r="Q261" t="s">
        <v>740</v>
      </c>
    </row>
    <row r="262" spans="2:17">
      <c r="C262" t="s">
        <v>37</v>
      </c>
      <c r="E262" t="s">
        <v>142</v>
      </c>
      <c r="G262" t="s">
        <v>154</v>
      </c>
      <c r="I262" t="s">
        <v>37</v>
      </c>
      <c r="K262" t="s">
        <v>1556</v>
      </c>
      <c r="M262" t="s">
        <v>143</v>
      </c>
      <c r="O262" s="222"/>
    </row>
    <row r="263" spans="2:17">
      <c r="K263" s="229"/>
      <c r="O263" t="s">
        <v>1559</v>
      </c>
      <c r="Q263" t="s">
        <v>2550</v>
      </c>
    </row>
    <row r="264" spans="2:17">
      <c r="B264" t="s">
        <v>968</v>
      </c>
      <c r="C264" t="s">
        <v>11</v>
      </c>
      <c r="E264" t="s">
        <v>178</v>
      </c>
      <c r="G264" t="s">
        <v>19</v>
      </c>
      <c r="I264" s="217" t="s">
        <v>153</v>
      </c>
      <c r="K264" t="s">
        <v>726</v>
      </c>
      <c r="M264" t="s">
        <v>1562</v>
      </c>
      <c r="O264" t="s">
        <v>714</v>
      </c>
      <c r="Q264" t="s">
        <v>747</v>
      </c>
    </row>
    <row r="265" spans="2:17">
      <c r="C265" t="s">
        <v>23</v>
      </c>
      <c r="E265" t="s">
        <v>31</v>
      </c>
      <c r="G265" t="s">
        <v>6</v>
      </c>
      <c r="I265" s="217" t="s">
        <v>747</v>
      </c>
      <c r="K265" t="s">
        <v>142</v>
      </c>
      <c r="M265" t="s">
        <v>1551</v>
      </c>
      <c r="O265" t="s">
        <v>1567</v>
      </c>
      <c r="Q265" t="s">
        <v>2557</v>
      </c>
    </row>
    <row r="266" spans="2:17">
      <c r="C266" t="s">
        <v>33</v>
      </c>
      <c r="E266" t="s">
        <v>17</v>
      </c>
      <c r="G266" t="s">
        <v>13</v>
      </c>
      <c r="I266" t="s">
        <v>142</v>
      </c>
      <c r="K266" t="s">
        <v>1568</v>
      </c>
      <c r="M266" t="s">
        <v>720</v>
      </c>
      <c r="O266" s="222"/>
    </row>
    <row r="267" spans="2:17">
      <c r="K267" s="229"/>
      <c r="O267" t="s">
        <v>17</v>
      </c>
      <c r="Q267" t="s">
        <v>2556</v>
      </c>
    </row>
    <row r="268" spans="2:17">
      <c r="B268" t="s">
        <v>969</v>
      </c>
      <c r="C268" t="s">
        <v>1</v>
      </c>
      <c r="E268" t="s">
        <v>19</v>
      </c>
      <c r="G268" t="s">
        <v>156</v>
      </c>
      <c r="I268" t="s">
        <v>37</v>
      </c>
      <c r="K268" t="s">
        <v>720</v>
      </c>
      <c r="M268" t="s">
        <v>154</v>
      </c>
      <c r="O268" t="s">
        <v>21</v>
      </c>
      <c r="Q268" t="s">
        <v>714</v>
      </c>
    </row>
    <row r="269" spans="2:17">
      <c r="C269" t="s">
        <v>35</v>
      </c>
      <c r="E269" t="s">
        <v>39</v>
      </c>
      <c r="G269" t="s">
        <v>13</v>
      </c>
      <c r="I269" t="s">
        <v>690</v>
      </c>
      <c r="K269" t="s">
        <v>747</v>
      </c>
      <c r="M269" t="s">
        <v>736</v>
      </c>
      <c r="O269" t="s">
        <v>31</v>
      </c>
      <c r="Q269" t="s">
        <v>153</v>
      </c>
    </row>
    <row r="270" spans="2:17">
      <c r="C270" t="s">
        <v>25</v>
      </c>
      <c r="E270" t="s">
        <v>144</v>
      </c>
      <c r="G270" t="s">
        <v>141</v>
      </c>
      <c r="I270" t="s">
        <v>728</v>
      </c>
      <c r="K270" t="s">
        <v>1563</v>
      </c>
      <c r="M270" t="s">
        <v>11</v>
      </c>
      <c r="O270" s="222"/>
    </row>
    <row r="271" spans="2:17">
      <c r="K271" s="229"/>
      <c r="O271" t="s">
        <v>17</v>
      </c>
      <c r="Q271" t="s">
        <v>11</v>
      </c>
    </row>
    <row r="272" spans="2:17">
      <c r="B272" t="s">
        <v>970</v>
      </c>
      <c r="C272" t="s">
        <v>37</v>
      </c>
      <c r="E272" t="s">
        <v>29</v>
      </c>
      <c r="G272" t="s">
        <v>142</v>
      </c>
      <c r="I272" t="s">
        <v>37</v>
      </c>
      <c r="K272" t="s">
        <v>31</v>
      </c>
      <c r="M272" t="s">
        <v>1560</v>
      </c>
      <c r="O272" t="s">
        <v>1566</v>
      </c>
      <c r="Q272" t="s">
        <v>180</v>
      </c>
    </row>
    <row r="273" spans="2:17">
      <c r="C273" t="s">
        <v>19</v>
      </c>
      <c r="E273" t="s">
        <v>4</v>
      </c>
      <c r="G273" t="s">
        <v>156</v>
      </c>
      <c r="I273" t="s">
        <v>31</v>
      </c>
      <c r="K273" t="s">
        <v>703</v>
      </c>
      <c r="M273" t="s">
        <v>1889</v>
      </c>
      <c r="O273" t="s">
        <v>710</v>
      </c>
      <c r="Q273" t="s">
        <v>2540</v>
      </c>
    </row>
    <row r="274" spans="2:17">
      <c r="C274" t="s">
        <v>9</v>
      </c>
      <c r="E274" t="s">
        <v>19</v>
      </c>
      <c r="G274" t="s">
        <v>141</v>
      </c>
      <c r="I274" s="217" t="s">
        <v>695</v>
      </c>
      <c r="K274" t="s">
        <v>154</v>
      </c>
      <c r="M274" t="s">
        <v>690</v>
      </c>
      <c r="O274" s="222"/>
    </row>
    <row r="275" spans="2:17">
      <c r="K275" s="229"/>
      <c r="O275" t="s">
        <v>1902</v>
      </c>
      <c r="Q275" t="s">
        <v>1890</v>
      </c>
    </row>
    <row r="276" spans="2:17">
      <c r="B276" t="s">
        <v>971</v>
      </c>
      <c r="C276" t="s">
        <v>11</v>
      </c>
      <c r="E276" t="s">
        <v>33</v>
      </c>
      <c r="G276" t="s">
        <v>31</v>
      </c>
      <c r="I276" s="217" t="s">
        <v>719</v>
      </c>
      <c r="K276" t="s">
        <v>714</v>
      </c>
      <c r="M276" t="s">
        <v>33</v>
      </c>
      <c r="O276" t="s">
        <v>719</v>
      </c>
      <c r="Q276" t="s">
        <v>1887</v>
      </c>
    </row>
    <row r="277" spans="2:17">
      <c r="C277" t="s">
        <v>37</v>
      </c>
      <c r="E277" t="s">
        <v>31</v>
      </c>
      <c r="G277" t="s">
        <v>27</v>
      </c>
      <c r="I277" s="217" t="s">
        <v>747</v>
      </c>
      <c r="K277" t="s">
        <v>155</v>
      </c>
      <c r="M277" t="s">
        <v>13</v>
      </c>
      <c r="O277" t="s">
        <v>1888</v>
      </c>
      <c r="Q277" t="s">
        <v>2566</v>
      </c>
    </row>
    <row r="278" spans="2:17">
      <c r="C278" t="s">
        <v>23</v>
      </c>
      <c r="E278" t="s">
        <v>13</v>
      </c>
      <c r="G278" t="s">
        <v>21</v>
      </c>
      <c r="I278" t="s">
        <v>142</v>
      </c>
      <c r="K278" t="s">
        <v>15</v>
      </c>
      <c r="M278" t="s">
        <v>144</v>
      </c>
      <c r="O278" s="222"/>
    </row>
    <row r="279" spans="2:17">
      <c r="K279" s="229"/>
      <c r="O279" t="s">
        <v>757</v>
      </c>
      <c r="Q279" t="s">
        <v>2556</v>
      </c>
    </row>
    <row r="280" spans="2:17">
      <c r="B280" t="s">
        <v>972</v>
      </c>
      <c r="C280" t="s">
        <v>11</v>
      </c>
      <c r="E280" t="s">
        <v>31</v>
      </c>
      <c r="G280" t="s">
        <v>141</v>
      </c>
      <c r="I280" t="s">
        <v>39</v>
      </c>
      <c r="K280" t="s">
        <v>739</v>
      </c>
      <c r="M280" t="s">
        <v>1559</v>
      </c>
      <c r="O280" t="s">
        <v>714</v>
      </c>
      <c r="Q280" t="s">
        <v>1899</v>
      </c>
    </row>
    <row r="281" spans="2:17">
      <c r="C281" t="s">
        <v>25</v>
      </c>
      <c r="E281" t="s">
        <v>141</v>
      </c>
      <c r="G281" t="s">
        <v>19</v>
      </c>
      <c r="I281" s="217" t="s">
        <v>153</v>
      </c>
      <c r="K281" t="s">
        <v>155</v>
      </c>
      <c r="M281" t="s">
        <v>33</v>
      </c>
      <c r="O281" t="s">
        <v>1</v>
      </c>
      <c r="Q281" t="s">
        <v>2550</v>
      </c>
    </row>
    <row r="282" spans="2:17">
      <c r="C282" t="s">
        <v>27</v>
      </c>
      <c r="E282" t="s">
        <v>29</v>
      </c>
      <c r="G282" t="s">
        <v>158</v>
      </c>
      <c r="I282" t="s">
        <v>142</v>
      </c>
      <c r="K282" t="s">
        <v>703</v>
      </c>
      <c r="M282" t="s">
        <v>13</v>
      </c>
      <c r="O282" s="222"/>
    </row>
    <row r="283" spans="2:17">
      <c r="K283" s="229"/>
      <c r="O283" t="s">
        <v>710</v>
      </c>
      <c r="Q283" t="s">
        <v>2556</v>
      </c>
    </row>
    <row r="284" spans="2:17">
      <c r="B284" t="s">
        <v>973</v>
      </c>
      <c r="C284" t="s">
        <v>27</v>
      </c>
      <c r="E284" t="s">
        <v>19</v>
      </c>
      <c r="G284" t="s">
        <v>19</v>
      </c>
      <c r="I284" t="s">
        <v>154</v>
      </c>
      <c r="K284" t="s">
        <v>155</v>
      </c>
      <c r="M284" t="s">
        <v>1568</v>
      </c>
      <c r="O284" t="s">
        <v>143</v>
      </c>
      <c r="Q284" t="s">
        <v>2544</v>
      </c>
    </row>
    <row r="285" spans="2:17">
      <c r="C285" t="s">
        <v>13</v>
      </c>
      <c r="E285" t="s">
        <v>9</v>
      </c>
      <c r="G285" t="s">
        <v>158</v>
      </c>
      <c r="I285" t="s">
        <v>691</v>
      </c>
      <c r="K285" t="s">
        <v>25</v>
      </c>
      <c r="M285" t="s">
        <v>2259</v>
      </c>
      <c r="O285" t="s">
        <v>714</v>
      </c>
      <c r="Q285" t="s">
        <v>1926</v>
      </c>
    </row>
    <row r="286" spans="2:17">
      <c r="C286" t="s">
        <v>37</v>
      </c>
      <c r="E286" t="s">
        <v>29</v>
      </c>
      <c r="G286" t="s">
        <v>141</v>
      </c>
      <c r="I286" t="s">
        <v>703</v>
      </c>
      <c r="K286" t="s">
        <v>31</v>
      </c>
      <c r="M286" t="s">
        <v>1888</v>
      </c>
      <c r="O286" s="222"/>
    </row>
    <row r="287" spans="2:17">
      <c r="K287" s="229"/>
      <c r="O287" t="s">
        <v>25</v>
      </c>
      <c r="Q287" t="s">
        <v>15</v>
      </c>
    </row>
    <row r="288" spans="2:17">
      <c r="B288" t="s">
        <v>974</v>
      </c>
      <c r="C288" t="s">
        <v>27</v>
      </c>
      <c r="E288" t="s">
        <v>21</v>
      </c>
      <c r="G288" t="s">
        <v>141</v>
      </c>
      <c r="I288" t="s">
        <v>685</v>
      </c>
      <c r="K288" t="s">
        <v>155</v>
      </c>
      <c r="M288" t="s">
        <v>33</v>
      </c>
      <c r="O288" t="s">
        <v>1553</v>
      </c>
      <c r="Q288" t="s">
        <v>1900</v>
      </c>
    </row>
    <row r="289" spans="2:17">
      <c r="C289" t="s">
        <v>15</v>
      </c>
      <c r="E289" t="s">
        <v>31</v>
      </c>
      <c r="G289" t="s">
        <v>19</v>
      </c>
      <c r="I289" t="s">
        <v>23</v>
      </c>
      <c r="K289" t="s">
        <v>25</v>
      </c>
      <c r="M289" t="s">
        <v>1888</v>
      </c>
      <c r="O289" t="s">
        <v>753</v>
      </c>
      <c r="Q289" t="s">
        <v>739</v>
      </c>
    </row>
    <row r="290" spans="2:17">
      <c r="C290" t="s">
        <v>178</v>
      </c>
      <c r="E290" t="s">
        <v>142</v>
      </c>
      <c r="G290" t="s">
        <v>156</v>
      </c>
      <c r="I290" t="s">
        <v>39</v>
      </c>
      <c r="K290" t="s">
        <v>141</v>
      </c>
      <c r="M290" t="s">
        <v>753</v>
      </c>
      <c r="O290" s="222"/>
    </row>
    <row r="291" spans="2:17">
      <c r="K291" s="229"/>
      <c r="O291" t="s">
        <v>21</v>
      </c>
      <c r="Q291" t="s">
        <v>703</v>
      </c>
    </row>
    <row r="292" spans="2:17">
      <c r="B292" t="s">
        <v>975</v>
      </c>
      <c r="C292" t="s">
        <v>29</v>
      </c>
      <c r="E292" t="s">
        <v>144</v>
      </c>
      <c r="G292" t="s">
        <v>9</v>
      </c>
      <c r="I292" t="s">
        <v>690</v>
      </c>
      <c r="K292" t="s">
        <v>1563</v>
      </c>
      <c r="M292" t="s">
        <v>710</v>
      </c>
      <c r="O292" t="s">
        <v>17</v>
      </c>
      <c r="Q292" t="s">
        <v>1899</v>
      </c>
    </row>
    <row r="293" spans="2:17">
      <c r="C293" t="s">
        <v>25</v>
      </c>
      <c r="E293" t="s">
        <v>143</v>
      </c>
      <c r="G293" t="s">
        <v>25</v>
      </c>
      <c r="I293" t="s">
        <v>23</v>
      </c>
      <c r="K293" t="s">
        <v>1562</v>
      </c>
      <c r="M293" t="s">
        <v>21</v>
      </c>
      <c r="O293" t="s">
        <v>143</v>
      </c>
      <c r="Q293" t="s">
        <v>141</v>
      </c>
    </row>
    <row r="294" spans="2:17">
      <c r="C294" t="s">
        <v>9</v>
      </c>
      <c r="E294" t="s">
        <v>31</v>
      </c>
      <c r="G294" t="s">
        <v>155</v>
      </c>
      <c r="I294" t="s">
        <v>37</v>
      </c>
      <c r="K294" t="s">
        <v>25</v>
      </c>
      <c r="M294" t="s">
        <v>740</v>
      </c>
      <c r="O294" s="222"/>
    </row>
    <row r="295" spans="2:17">
      <c r="K295" s="229"/>
      <c r="O295" t="s">
        <v>747</v>
      </c>
      <c r="Q295" t="s">
        <v>2540</v>
      </c>
    </row>
    <row r="296" spans="2:17">
      <c r="B296" t="s">
        <v>976</v>
      </c>
      <c r="C296" t="s">
        <v>35</v>
      </c>
      <c r="E296" t="s">
        <v>27</v>
      </c>
      <c r="G296" t="s">
        <v>17</v>
      </c>
      <c r="I296" t="s">
        <v>154</v>
      </c>
      <c r="K296" t="s">
        <v>17</v>
      </c>
      <c r="M296" t="s">
        <v>745</v>
      </c>
      <c r="O296" t="s">
        <v>25</v>
      </c>
      <c r="Q296" t="s">
        <v>2560</v>
      </c>
    </row>
    <row r="297" spans="2:17">
      <c r="C297" t="s">
        <v>25</v>
      </c>
      <c r="E297" t="s">
        <v>1</v>
      </c>
      <c r="G297" t="s">
        <v>21</v>
      </c>
      <c r="I297" t="s">
        <v>740</v>
      </c>
      <c r="K297" t="s">
        <v>1566</v>
      </c>
      <c r="M297" t="s">
        <v>39</v>
      </c>
      <c r="O297" t="s">
        <v>1888</v>
      </c>
      <c r="Q297" t="s">
        <v>1890</v>
      </c>
    </row>
    <row r="298" spans="2:17">
      <c r="C298" t="s">
        <v>11</v>
      </c>
      <c r="E298" t="s">
        <v>143</v>
      </c>
      <c r="G298" t="s">
        <v>31</v>
      </c>
      <c r="I298" t="s">
        <v>37</v>
      </c>
      <c r="K298" t="s">
        <v>15</v>
      </c>
      <c r="M298" t="s">
        <v>1891</v>
      </c>
      <c r="O298" s="222"/>
    </row>
    <row r="299" spans="2:17">
      <c r="K299" s="229"/>
      <c r="O299" t="s">
        <v>1563</v>
      </c>
      <c r="Q299" t="s">
        <v>1899</v>
      </c>
    </row>
    <row r="300" spans="2:17">
      <c r="B300" t="s">
        <v>977</v>
      </c>
      <c r="C300" t="s">
        <v>31</v>
      </c>
      <c r="E300" t="s">
        <v>178</v>
      </c>
      <c r="G300" t="s">
        <v>9</v>
      </c>
      <c r="I300" s="217" t="s">
        <v>719</v>
      </c>
      <c r="K300" t="s">
        <v>155</v>
      </c>
      <c r="M300" t="s">
        <v>1889</v>
      </c>
      <c r="O300" t="s">
        <v>695</v>
      </c>
      <c r="Q300" t="s">
        <v>1924</v>
      </c>
    </row>
    <row r="301" spans="2:17">
      <c r="C301" t="s">
        <v>21</v>
      </c>
      <c r="E301" t="s">
        <v>143</v>
      </c>
      <c r="G301" t="s">
        <v>25</v>
      </c>
      <c r="I301" t="s">
        <v>701</v>
      </c>
      <c r="K301" t="s">
        <v>747</v>
      </c>
      <c r="M301" t="s">
        <v>1568</v>
      </c>
      <c r="O301" t="s">
        <v>719</v>
      </c>
      <c r="Q301" t="s">
        <v>180</v>
      </c>
    </row>
    <row r="302" spans="2:17">
      <c r="C302" t="s">
        <v>29</v>
      </c>
      <c r="E302" t="s">
        <v>31</v>
      </c>
      <c r="G302" t="s">
        <v>31</v>
      </c>
      <c r="I302" s="217" t="s">
        <v>153</v>
      </c>
      <c r="K302" t="s">
        <v>141</v>
      </c>
      <c r="M302" t="s">
        <v>29</v>
      </c>
      <c r="O302" s="222"/>
    </row>
    <row r="303" spans="2:17">
      <c r="K303" s="229"/>
      <c r="O303" t="s">
        <v>17</v>
      </c>
      <c r="Q303" t="s">
        <v>703</v>
      </c>
    </row>
    <row r="304" spans="2:17">
      <c r="B304" t="s">
        <v>978</v>
      </c>
      <c r="C304" t="s">
        <v>35</v>
      </c>
      <c r="E304" t="s">
        <v>29</v>
      </c>
      <c r="G304" t="s">
        <v>19</v>
      </c>
      <c r="I304" t="s">
        <v>154</v>
      </c>
      <c r="K304" t="s">
        <v>17</v>
      </c>
      <c r="M304" t="s">
        <v>33</v>
      </c>
      <c r="O304" t="s">
        <v>1559</v>
      </c>
      <c r="Q304" t="s">
        <v>141</v>
      </c>
    </row>
    <row r="305" spans="2:17">
      <c r="C305" t="s">
        <v>23</v>
      </c>
      <c r="E305" t="s">
        <v>19</v>
      </c>
      <c r="G305" t="s">
        <v>1076</v>
      </c>
      <c r="I305" s="217" t="s">
        <v>747</v>
      </c>
      <c r="K305" t="s">
        <v>1566</v>
      </c>
      <c r="M305" t="s">
        <v>143</v>
      </c>
      <c r="O305" t="s">
        <v>757</v>
      </c>
      <c r="Q305" t="s">
        <v>37</v>
      </c>
    </row>
    <row r="306" spans="2:17">
      <c r="C306" t="s">
        <v>15</v>
      </c>
      <c r="E306" t="s">
        <v>9</v>
      </c>
      <c r="G306" t="s">
        <v>1077</v>
      </c>
      <c r="I306" t="s">
        <v>33</v>
      </c>
      <c r="K306" t="s">
        <v>153</v>
      </c>
      <c r="M306" t="s">
        <v>710</v>
      </c>
      <c r="O306" s="222"/>
    </row>
    <row r="307" spans="2:17">
      <c r="K307" s="229"/>
      <c r="O307" t="s">
        <v>1559</v>
      </c>
      <c r="Q307" t="s">
        <v>714</v>
      </c>
    </row>
    <row r="308" spans="2:17">
      <c r="B308" t="s">
        <v>979</v>
      </c>
      <c r="C308" t="s">
        <v>27</v>
      </c>
      <c r="E308" t="s">
        <v>4</v>
      </c>
      <c r="G308" t="s">
        <v>37</v>
      </c>
      <c r="I308" s="217" t="s">
        <v>719</v>
      </c>
      <c r="K308" t="s">
        <v>154</v>
      </c>
      <c r="M308" t="s">
        <v>1887</v>
      </c>
      <c r="O308" t="s">
        <v>1903</v>
      </c>
      <c r="Q308" t="s">
        <v>2557</v>
      </c>
    </row>
    <row r="309" spans="2:17">
      <c r="C309" t="s">
        <v>35</v>
      </c>
      <c r="E309" t="s">
        <v>21</v>
      </c>
      <c r="G309" t="s">
        <v>19</v>
      </c>
      <c r="I309" t="s">
        <v>690</v>
      </c>
      <c r="K309" t="s">
        <v>21</v>
      </c>
      <c r="M309" t="s">
        <v>33</v>
      </c>
      <c r="O309" t="s">
        <v>17</v>
      </c>
      <c r="Q309" t="s">
        <v>2549</v>
      </c>
    </row>
    <row r="310" spans="2:17">
      <c r="C310" t="s">
        <v>4</v>
      </c>
      <c r="E310" t="s">
        <v>19</v>
      </c>
      <c r="G310" t="s">
        <v>141</v>
      </c>
      <c r="I310" t="s">
        <v>706</v>
      </c>
      <c r="K310" t="s">
        <v>155</v>
      </c>
      <c r="M310" t="s">
        <v>143</v>
      </c>
      <c r="O310" s="222"/>
    </row>
    <row r="311" spans="2:17">
      <c r="K311" s="229"/>
      <c r="O311" t="s">
        <v>747</v>
      </c>
      <c r="Q311" t="s">
        <v>2556</v>
      </c>
    </row>
    <row r="312" spans="2:17">
      <c r="B312" t="s">
        <v>980</v>
      </c>
      <c r="C312" t="s">
        <v>11</v>
      </c>
      <c r="E312" t="s">
        <v>141</v>
      </c>
      <c r="G312" t="s">
        <v>19</v>
      </c>
      <c r="I312" t="s">
        <v>690</v>
      </c>
      <c r="K312" t="s">
        <v>747</v>
      </c>
      <c r="M312" t="s">
        <v>705</v>
      </c>
      <c r="O312" t="s">
        <v>21</v>
      </c>
      <c r="Q312" t="s">
        <v>714</v>
      </c>
    </row>
    <row r="313" spans="2:17">
      <c r="C313" t="s">
        <v>15</v>
      </c>
      <c r="E313" t="s">
        <v>1</v>
      </c>
      <c r="G313" t="s">
        <v>156</v>
      </c>
      <c r="I313" t="s">
        <v>706</v>
      </c>
      <c r="K313" t="s">
        <v>1563</v>
      </c>
      <c r="M313" t="s">
        <v>143</v>
      </c>
      <c r="O313" t="s">
        <v>141</v>
      </c>
      <c r="Q313" t="s">
        <v>685</v>
      </c>
    </row>
    <row r="314" spans="2:17">
      <c r="C314" t="s">
        <v>1</v>
      </c>
      <c r="E314" t="s">
        <v>9</v>
      </c>
      <c r="G314" t="s">
        <v>17</v>
      </c>
      <c r="I314" t="s">
        <v>23</v>
      </c>
      <c r="K314" t="s">
        <v>757</v>
      </c>
      <c r="M314" t="s">
        <v>17</v>
      </c>
      <c r="O314" s="222"/>
    </row>
    <row r="315" spans="2:17">
      <c r="O315" t="s">
        <v>1559</v>
      </c>
      <c r="Q315" t="s">
        <v>703</v>
      </c>
    </row>
    <row r="316" spans="2:17">
      <c r="B316" t="s">
        <v>981</v>
      </c>
      <c r="C316" t="s">
        <v>35</v>
      </c>
      <c r="E316" t="s">
        <v>17</v>
      </c>
      <c r="G316" t="s">
        <v>19</v>
      </c>
      <c r="I316" t="s">
        <v>154</v>
      </c>
      <c r="K316" t="s">
        <v>154</v>
      </c>
      <c r="M316" t="s">
        <v>1887</v>
      </c>
      <c r="O316" t="s">
        <v>1903</v>
      </c>
      <c r="Q316" t="s">
        <v>37</v>
      </c>
    </row>
    <row r="317" spans="2:17">
      <c r="C317" t="s">
        <v>11</v>
      </c>
      <c r="E317" t="s">
        <v>21</v>
      </c>
      <c r="G317" t="s">
        <v>158</v>
      </c>
      <c r="I317" s="217" t="s">
        <v>153</v>
      </c>
      <c r="K317" t="s">
        <v>706</v>
      </c>
      <c r="M317" t="s">
        <v>1559</v>
      </c>
      <c r="O317" t="s">
        <v>1563</v>
      </c>
      <c r="Q317" t="s">
        <v>141</v>
      </c>
    </row>
    <row r="318" spans="2:17">
      <c r="C318" t="s">
        <v>178</v>
      </c>
      <c r="E318" t="s">
        <v>15</v>
      </c>
      <c r="G318" t="s">
        <v>6</v>
      </c>
      <c r="I318" t="s">
        <v>23</v>
      </c>
      <c r="K318" t="s">
        <v>21</v>
      </c>
      <c r="M318" t="s">
        <v>21</v>
      </c>
      <c r="O318" s="222"/>
    </row>
    <row r="319" spans="2:17">
      <c r="K319" s="229"/>
      <c r="O319" t="s">
        <v>1559</v>
      </c>
      <c r="Q319" t="s">
        <v>2557</v>
      </c>
    </row>
    <row r="320" spans="2:17">
      <c r="B320" t="s">
        <v>982</v>
      </c>
      <c r="C320" t="s">
        <v>29</v>
      </c>
      <c r="E320" t="s">
        <v>141</v>
      </c>
      <c r="G320" t="s">
        <v>141</v>
      </c>
      <c r="I320" t="s">
        <v>701</v>
      </c>
      <c r="K320" t="s">
        <v>753</v>
      </c>
      <c r="M320" t="s">
        <v>712</v>
      </c>
      <c r="O320" t="s">
        <v>1887</v>
      </c>
      <c r="Q320" t="s">
        <v>1888</v>
      </c>
    </row>
    <row r="321" spans="1:17">
      <c r="C321" t="s">
        <v>6</v>
      </c>
      <c r="E321" t="s">
        <v>178</v>
      </c>
      <c r="G321" t="s">
        <v>37</v>
      </c>
      <c r="I321" s="217" t="s">
        <v>153</v>
      </c>
      <c r="K321" t="s">
        <v>714</v>
      </c>
      <c r="M321" t="s">
        <v>2260</v>
      </c>
      <c r="O321" t="s">
        <v>27</v>
      </c>
      <c r="Q321" t="s">
        <v>1562</v>
      </c>
    </row>
    <row r="322" spans="1:17">
      <c r="C322" t="s">
        <v>31</v>
      </c>
      <c r="E322" t="s">
        <v>1</v>
      </c>
      <c r="G322" t="s">
        <v>156</v>
      </c>
      <c r="I322" s="217" t="s">
        <v>747</v>
      </c>
      <c r="K322" t="s">
        <v>155</v>
      </c>
      <c r="M322" t="s">
        <v>1551</v>
      </c>
      <c r="O322" s="222"/>
    </row>
    <row r="323" spans="1:17">
      <c r="K323" s="229"/>
      <c r="O323" t="s">
        <v>17</v>
      </c>
      <c r="Q323" t="s">
        <v>703</v>
      </c>
    </row>
    <row r="324" spans="1:17">
      <c r="B324" t="s">
        <v>983</v>
      </c>
      <c r="C324" t="s">
        <v>11</v>
      </c>
      <c r="E324" t="s">
        <v>19</v>
      </c>
      <c r="G324" t="s">
        <v>19</v>
      </c>
      <c r="I324" t="s">
        <v>23</v>
      </c>
      <c r="K324" t="s">
        <v>155</v>
      </c>
      <c r="M324" t="s">
        <v>143</v>
      </c>
      <c r="O324" t="s">
        <v>143</v>
      </c>
      <c r="Q324" t="s">
        <v>2564</v>
      </c>
    </row>
    <row r="325" spans="1:17">
      <c r="B325" t="s">
        <v>984</v>
      </c>
      <c r="C325" t="s">
        <v>35</v>
      </c>
      <c r="E325" t="s">
        <v>9</v>
      </c>
      <c r="G325" t="s">
        <v>17</v>
      </c>
      <c r="I325" t="s">
        <v>154</v>
      </c>
      <c r="K325" t="s">
        <v>154</v>
      </c>
      <c r="M325" t="s">
        <v>33</v>
      </c>
      <c r="O325" t="s">
        <v>710</v>
      </c>
      <c r="Q325" t="s">
        <v>141</v>
      </c>
    </row>
    <row r="326" spans="1:17">
      <c r="C326" t="s">
        <v>25</v>
      </c>
      <c r="E326" t="s">
        <v>11</v>
      </c>
      <c r="G326" t="s">
        <v>141</v>
      </c>
      <c r="I326" t="s">
        <v>31</v>
      </c>
      <c r="K326" t="s">
        <v>706</v>
      </c>
      <c r="M326" t="s">
        <v>1559</v>
      </c>
      <c r="O326" s="222"/>
    </row>
    <row r="327" spans="1:17">
      <c r="K327" s="229"/>
      <c r="O327" t="s">
        <v>17</v>
      </c>
      <c r="Q327" t="s">
        <v>703</v>
      </c>
    </row>
    <row r="328" spans="1:17">
      <c r="B328" t="s">
        <v>985</v>
      </c>
      <c r="C328" t="s">
        <v>11</v>
      </c>
      <c r="E328" t="s">
        <v>9</v>
      </c>
      <c r="G328" t="s">
        <v>19</v>
      </c>
      <c r="I328" s="217" t="s">
        <v>153</v>
      </c>
      <c r="K328" t="s">
        <v>155</v>
      </c>
      <c r="M328" t="s">
        <v>143</v>
      </c>
      <c r="O328" t="s">
        <v>710</v>
      </c>
      <c r="Q328" t="s">
        <v>2564</v>
      </c>
    </row>
    <row r="329" spans="1:17">
      <c r="C329" t="s">
        <v>25</v>
      </c>
      <c r="E329" t="s">
        <v>31</v>
      </c>
      <c r="G329" t="s">
        <v>141</v>
      </c>
      <c r="I329" t="s">
        <v>39</v>
      </c>
      <c r="K329" t="s">
        <v>154</v>
      </c>
      <c r="M329" t="s">
        <v>33</v>
      </c>
      <c r="O329" t="s">
        <v>143</v>
      </c>
      <c r="Q329" t="s">
        <v>1899</v>
      </c>
    </row>
    <row r="330" spans="1:17">
      <c r="C330" t="s">
        <v>27</v>
      </c>
      <c r="E330" t="s">
        <v>19</v>
      </c>
      <c r="G330" t="s">
        <v>31</v>
      </c>
      <c r="I330" t="s">
        <v>154</v>
      </c>
      <c r="K330" t="s">
        <v>31</v>
      </c>
      <c r="M330" t="s">
        <v>710</v>
      </c>
    </row>
    <row r="333" spans="1:17" ht="20.25">
      <c r="A333" s="123" t="s">
        <v>995</v>
      </c>
      <c r="C333" t="s">
        <v>179</v>
      </c>
      <c r="E333" t="s">
        <v>9</v>
      </c>
      <c r="G333" t="s">
        <v>154</v>
      </c>
      <c r="I333" t="s">
        <v>735</v>
      </c>
      <c r="K333" t="s">
        <v>714</v>
      </c>
      <c r="M333" t="s">
        <v>23</v>
      </c>
      <c r="O333" t="s">
        <v>162</v>
      </c>
      <c r="Q333" t="s">
        <v>11</v>
      </c>
    </row>
    <row r="334" spans="1:17">
      <c r="C334" t="s">
        <v>27</v>
      </c>
      <c r="E334" t="s">
        <v>25</v>
      </c>
      <c r="G334" t="s">
        <v>29</v>
      </c>
      <c r="I334" t="s">
        <v>141</v>
      </c>
      <c r="K334" t="s">
        <v>1561</v>
      </c>
      <c r="M334" t="s">
        <v>685</v>
      </c>
      <c r="O334" t="s">
        <v>740</v>
      </c>
      <c r="Q334" t="s">
        <v>736</v>
      </c>
    </row>
    <row r="335" spans="1:17">
      <c r="C335" t="s">
        <v>33</v>
      </c>
      <c r="E335" t="s">
        <v>31</v>
      </c>
      <c r="G335" t="s">
        <v>11</v>
      </c>
      <c r="I335" t="s">
        <v>33</v>
      </c>
      <c r="K335" t="s">
        <v>753</v>
      </c>
      <c r="M335" t="s">
        <v>1887</v>
      </c>
      <c r="O335" t="s">
        <v>1926</v>
      </c>
      <c r="Q335" t="s">
        <v>154</v>
      </c>
    </row>
    <row r="338" spans="1:17" ht="20.25">
      <c r="A338" s="123" t="s">
        <v>996</v>
      </c>
      <c r="C338" t="s">
        <v>17</v>
      </c>
      <c r="E338" t="s">
        <v>27</v>
      </c>
      <c r="G338" t="s">
        <v>162</v>
      </c>
      <c r="I338" t="s">
        <v>21</v>
      </c>
      <c r="K338" t="s">
        <v>183</v>
      </c>
      <c r="M338" t="s">
        <v>705</v>
      </c>
      <c r="O338" t="s">
        <v>155</v>
      </c>
      <c r="Q338" t="s">
        <v>2544</v>
      </c>
    </row>
    <row r="339" spans="1:17">
      <c r="C339" t="s">
        <v>19</v>
      </c>
      <c r="E339" t="s">
        <v>142</v>
      </c>
      <c r="G339" t="s">
        <v>11</v>
      </c>
      <c r="I339" t="s">
        <v>735</v>
      </c>
      <c r="K339" t="s">
        <v>183</v>
      </c>
      <c r="M339" t="s">
        <v>1884</v>
      </c>
      <c r="O339" t="s">
        <v>710</v>
      </c>
      <c r="Q339" t="s">
        <v>745</v>
      </c>
    </row>
    <row r="340" spans="1:17">
      <c r="C340" t="s">
        <v>27</v>
      </c>
      <c r="E340" t="s">
        <v>21</v>
      </c>
      <c r="G340" t="s">
        <v>153</v>
      </c>
      <c r="I340" t="s">
        <v>745</v>
      </c>
      <c r="K340" t="s">
        <v>183</v>
      </c>
      <c r="M340" t="s">
        <v>1559</v>
      </c>
      <c r="O340" t="s">
        <v>21</v>
      </c>
      <c r="Q340" t="s">
        <v>2554</v>
      </c>
    </row>
    <row r="343" spans="1:17" ht="20.25">
      <c r="A343" s="123" t="s">
        <v>997</v>
      </c>
      <c r="C343" t="s">
        <v>183</v>
      </c>
      <c r="E343" t="s">
        <v>6</v>
      </c>
      <c r="G343" t="s">
        <v>29</v>
      </c>
      <c r="I343" t="s">
        <v>13</v>
      </c>
      <c r="K343" t="s">
        <v>183</v>
      </c>
      <c r="M343" t="s">
        <v>183</v>
      </c>
      <c r="O343" t="s">
        <v>183</v>
      </c>
      <c r="Q343" t="s">
        <v>183</v>
      </c>
    </row>
    <row r="344" spans="1:17">
      <c r="C344" t="s">
        <v>183</v>
      </c>
      <c r="E344" t="s">
        <v>141</v>
      </c>
      <c r="G344" t="s">
        <v>153</v>
      </c>
      <c r="I344" t="s">
        <v>747</v>
      </c>
      <c r="K344" t="s">
        <v>183</v>
      </c>
      <c r="M344" t="s">
        <v>183</v>
      </c>
      <c r="O344" t="s">
        <v>183</v>
      </c>
      <c r="Q344" t="s">
        <v>183</v>
      </c>
    </row>
    <row r="345" spans="1:17">
      <c r="C345" t="s">
        <v>183</v>
      </c>
      <c r="E345" t="s">
        <v>178</v>
      </c>
      <c r="G345" t="s">
        <v>15</v>
      </c>
      <c r="I345" t="s">
        <v>6</v>
      </c>
      <c r="K345" t="s">
        <v>183</v>
      </c>
      <c r="M345" t="s">
        <v>183</v>
      </c>
      <c r="O345" t="s">
        <v>183</v>
      </c>
      <c r="Q345" t="s">
        <v>183</v>
      </c>
    </row>
    <row r="348" spans="1:17" ht="20.25">
      <c r="A348" s="123" t="s">
        <v>998</v>
      </c>
      <c r="C348" t="s">
        <v>27</v>
      </c>
      <c r="E348" t="s">
        <v>942</v>
      </c>
      <c r="G348" t="s">
        <v>942</v>
      </c>
      <c r="I348" t="s">
        <v>942</v>
      </c>
      <c r="K348" t="s">
        <v>942</v>
      </c>
      <c r="M348" t="s">
        <v>13</v>
      </c>
      <c r="O348" t="s">
        <v>942</v>
      </c>
      <c r="Q348" t="s">
        <v>942</v>
      </c>
    </row>
    <row r="349" spans="1:17">
      <c r="C349" t="s">
        <v>31</v>
      </c>
      <c r="E349" t="s">
        <v>942</v>
      </c>
      <c r="G349" t="s">
        <v>942</v>
      </c>
      <c r="I349" t="s">
        <v>942</v>
      </c>
      <c r="K349" t="s">
        <v>942</v>
      </c>
      <c r="M349" t="s">
        <v>728</v>
      </c>
      <c r="O349" t="s">
        <v>942</v>
      </c>
      <c r="Q349" t="s">
        <v>942</v>
      </c>
    </row>
    <row r="350" spans="1:17">
      <c r="C350" t="s">
        <v>15</v>
      </c>
      <c r="E350" t="s">
        <v>942</v>
      </c>
      <c r="G350" t="s">
        <v>942</v>
      </c>
      <c r="I350" t="s">
        <v>942</v>
      </c>
      <c r="K350" t="s">
        <v>942</v>
      </c>
      <c r="M350" t="s">
        <v>706</v>
      </c>
      <c r="O350" t="s">
        <v>942</v>
      </c>
      <c r="Q350" t="s">
        <v>942</v>
      </c>
    </row>
    <row r="353" spans="1:17" ht="20.25">
      <c r="A353" s="123" t="s">
        <v>999</v>
      </c>
      <c r="C353" t="s">
        <v>4</v>
      </c>
      <c r="E353" t="s">
        <v>942</v>
      </c>
      <c r="G353" t="s">
        <v>942</v>
      </c>
      <c r="I353" t="s">
        <v>942</v>
      </c>
      <c r="K353" t="s">
        <v>942</v>
      </c>
      <c r="M353" t="s">
        <v>1553</v>
      </c>
      <c r="O353" t="s">
        <v>942</v>
      </c>
      <c r="Q353" t="s">
        <v>942</v>
      </c>
    </row>
    <row r="354" spans="1:17">
      <c r="C354" t="s">
        <v>11</v>
      </c>
      <c r="E354" t="s">
        <v>942</v>
      </c>
      <c r="G354" t="s">
        <v>942</v>
      </c>
      <c r="I354" t="s">
        <v>942</v>
      </c>
      <c r="K354" t="s">
        <v>942</v>
      </c>
      <c r="M354" t="s">
        <v>153</v>
      </c>
      <c r="O354" t="s">
        <v>942</v>
      </c>
      <c r="Q354" t="s">
        <v>942</v>
      </c>
    </row>
    <row r="355" spans="1:17">
      <c r="C355" t="s">
        <v>19</v>
      </c>
      <c r="E355" t="s">
        <v>942</v>
      </c>
      <c r="G355" t="s">
        <v>942</v>
      </c>
      <c r="I355" t="s">
        <v>942</v>
      </c>
      <c r="K355" t="s">
        <v>942</v>
      </c>
      <c r="M355" t="s">
        <v>753</v>
      </c>
      <c r="O355" t="s">
        <v>942</v>
      </c>
      <c r="Q355" t="s">
        <v>942</v>
      </c>
    </row>
    <row r="358" spans="1:17" ht="20.25">
      <c r="A358" s="123" t="s">
        <v>1000</v>
      </c>
      <c r="C358" t="s">
        <v>4</v>
      </c>
      <c r="E358" t="s">
        <v>6</v>
      </c>
      <c r="G358" t="s">
        <v>31</v>
      </c>
      <c r="I358" t="s">
        <v>153</v>
      </c>
      <c r="K358" t="s">
        <v>183</v>
      </c>
      <c r="M358" t="s">
        <v>183</v>
      </c>
      <c r="O358" t="s">
        <v>1567</v>
      </c>
      <c r="Q358" t="s">
        <v>2550</v>
      </c>
    </row>
    <row r="359" spans="1:17">
      <c r="C359" t="s">
        <v>25</v>
      </c>
      <c r="E359" t="s">
        <v>39</v>
      </c>
      <c r="G359" t="s">
        <v>1</v>
      </c>
      <c r="I359" t="s">
        <v>13</v>
      </c>
      <c r="K359" t="s">
        <v>183</v>
      </c>
      <c r="M359" t="s">
        <v>183</v>
      </c>
      <c r="O359" t="s">
        <v>1887</v>
      </c>
      <c r="Q359" t="s">
        <v>153</v>
      </c>
    </row>
    <row r="360" spans="1:17">
      <c r="C360" t="s">
        <v>33</v>
      </c>
      <c r="E360" t="s">
        <v>37</v>
      </c>
      <c r="G360" t="s">
        <v>142</v>
      </c>
      <c r="I360" s="217" t="s">
        <v>719</v>
      </c>
      <c r="K360" t="s">
        <v>183</v>
      </c>
      <c r="M360" t="s">
        <v>183</v>
      </c>
      <c r="O360" t="s">
        <v>714</v>
      </c>
      <c r="Q360" t="s">
        <v>753</v>
      </c>
    </row>
    <row r="363" spans="1:17" ht="20.25">
      <c r="A363" s="123" t="s">
        <v>1001</v>
      </c>
      <c r="C363" t="s">
        <v>17</v>
      </c>
      <c r="E363" t="s">
        <v>178</v>
      </c>
      <c r="G363" t="s">
        <v>11</v>
      </c>
      <c r="I363" t="s">
        <v>740</v>
      </c>
      <c r="K363" t="s">
        <v>757</v>
      </c>
      <c r="M363" t="s">
        <v>690</v>
      </c>
      <c r="O363" t="s">
        <v>719</v>
      </c>
      <c r="Q363" t="s">
        <v>1927</v>
      </c>
    </row>
    <row r="364" spans="1:17">
      <c r="C364" t="s">
        <v>179</v>
      </c>
      <c r="E364" t="s">
        <v>143</v>
      </c>
      <c r="G364" t="s">
        <v>9</v>
      </c>
      <c r="I364" t="s">
        <v>710</v>
      </c>
      <c r="K364" t="s">
        <v>736</v>
      </c>
      <c r="M364" t="s">
        <v>747</v>
      </c>
      <c r="O364" t="s">
        <v>745</v>
      </c>
      <c r="Q364" t="s">
        <v>1924</v>
      </c>
    </row>
    <row r="365" spans="1:17">
      <c r="C365" t="s">
        <v>31</v>
      </c>
      <c r="E365" t="s">
        <v>21</v>
      </c>
      <c r="G365" t="s">
        <v>143</v>
      </c>
      <c r="I365" t="s">
        <v>27</v>
      </c>
      <c r="K365" t="s">
        <v>1549</v>
      </c>
      <c r="M365" t="s">
        <v>1563</v>
      </c>
      <c r="O365" t="s">
        <v>1558</v>
      </c>
      <c r="Q365" t="s">
        <v>2541</v>
      </c>
    </row>
    <row r="368" spans="1:17" ht="20.25">
      <c r="A368" s="123" t="s">
        <v>1002</v>
      </c>
      <c r="C368" t="s">
        <v>179</v>
      </c>
      <c r="E368" t="s">
        <v>143</v>
      </c>
      <c r="G368" t="s">
        <v>155</v>
      </c>
      <c r="I368" t="s">
        <v>4</v>
      </c>
      <c r="K368" t="s">
        <v>183</v>
      </c>
      <c r="M368" t="s">
        <v>183</v>
      </c>
      <c r="O368" t="s">
        <v>1891</v>
      </c>
      <c r="Q368" t="s">
        <v>2559</v>
      </c>
    </row>
    <row r="369" spans="1:17">
      <c r="C369" t="s">
        <v>23</v>
      </c>
      <c r="E369" t="s">
        <v>178</v>
      </c>
      <c r="G369" t="s">
        <v>35</v>
      </c>
      <c r="I369" t="s">
        <v>747</v>
      </c>
      <c r="K369" t="s">
        <v>183</v>
      </c>
      <c r="M369" t="s">
        <v>183</v>
      </c>
      <c r="O369" t="s">
        <v>13</v>
      </c>
      <c r="Q369" t="s">
        <v>1891</v>
      </c>
    </row>
    <row r="370" spans="1:17">
      <c r="C370" t="s">
        <v>27</v>
      </c>
      <c r="E370" t="s">
        <v>144</v>
      </c>
      <c r="G370" t="s">
        <v>153</v>
      </c>
      <c r="I370" t="s">
        <v>156</v>
      </c>
      <c r="K370" t="s">
        <v>183</v>
      </c>
      <c r="M370" t="s">
        <v>183</v>
      </c>
      <c r="O370" t="s">
        <v>154</v>
      </c>
      <c r="Q370" t="s">
        <v>706</v>
      </c>
    </row>
    <row r="373" spans="1:17" ht="20.25">
      <c r="A373" s="123" t="s">
        <v>1003</v>
      </c>
      <c r="C373" t="s">
        <v>23</v>
      </c>
      <c r="E373" t="s">
        <v>143</v>
      </c>
      <c r="G373" t="s">
        <v>35</v>
      </c>
      <c r="I373" t="s">
        <v>1</v>
      </c>
      <c r="K373" t="s">
        <v>183</v>
      </c>
      <c r="M373" t="s">
        <v>183</v>
      </c>
      <c r="O373" t="s">
        <v>37</v>
      </c>
      <c r="Q373" t="s">
        <v>1924</v>
      </c>
    </row>
    <row r="374" spans="1:17">
      <c r="C374" t="s">
        <v>11</v>
      </c>
      <c r="E374" t="s">
        <v>35</v>
      </c>
      <c r="G374" t="s">
        <v>143</v>
      </c>
      <c r="I374" t="s">
        <v>745</v>
      </c>
      <c r="K374" t="s">
        <v>183</v>
      </c>
      <c r="M374" t="s">
        <v>183</v>
      </c>
      <c r="O374" t="s">
        <v>1924</v>
      </c>
      <c r="Q374" t="s">
        <v>2559</v>
      </c>
    </row>
    <row r="375" spans="1:17">
      <c r="C375" t="s">
        <v>6</v>
      </c>
      <c r="E375" t="s">
        <v>178</v>
      </c>
      <c r="G375" t="s">
        <v>164</v>
      </c>
      <c r="I375" t="s">
        <v>740</v>
      </c>
      <c r="K375" t="s">
        <v>183</v>
      </c>
      <c r="M375" t="s">
        <v>183</v>
      </c>
      <c r="O375" t="s">
        <v>25</v>
      </c>
      <c r="Q375" t="s">
        <v>1566</v>
      </c>
    </row>
    <row r="378" spans="1:17" ht="20.25">
      <c r="A378" s="123" t="s">
        <v>1004</v>
      </c>
      <c r="C378" t="s">
        <v>179</v>
      </c>
      <c r="E378" t="s">
        <v>144</v>
      </c>
      <c r="G378" t="s">
        <v>21</v>
      </c>
      <c r="I378" t="s">
        <v>11</v>
      </c>
      <c r="K378" t="s">
        <v>1562</v>
      </c>
      <c r="M378" t="s">
        <v>1884</v>
      </c>
      <c r="O378" t="s">
        <v>183</v>
      </c>
      <c r="Q378" t="s">
        <v>714</v>
      </c>
    </row>
    <row r="379" spans="1:17">
      <c r="C379" t="s">
        <v>33</v>
      </c>
      <c r="E379" t="s">
        <v>143</v>
      </c>
      <c r="G379" t="s">
        <v>153</v>
      </c>
      <c r="I379" t="s">
        <v>695</v>
      </c>
      <c r="K379" t="s">
        <v>753</v>
      </c>
      <c r="M379" t="s">
        <v>719</v>
      </c>
      <c r="O379" t="s">
        <v>183</v>
      </c>
      <c r="Q379" t="s">
        <v>747</v>
      </c>
    </row>
    <row r="380" spans="1:17">
      <c r="C380" t="s">
        <v>11</v>
      </c>
      <c r="E380" t="s">
        <v>21</v>
      </c>
      <c r="G380" t="s">
        <v>155</v>
      </c>
      <c r="I380" t="s">
        <v>162</v>
      </c>
      <c r="K380" t="s">
        <v>747</v>
      </c>
      <c r="M380" t="s">
        <v>753</v>
      </c>
      <c r="O380" t="s">
        <v>183</v>
      </c>
      <c r="Q380" t="s">
        <v>2549</v>
      </c>
    </row>
    <row r="383" spans="1:17" ht="20.25">
      <c r="A383" s="123" t="s">
        <v>1005</v>
      </c>
      <c r="C383" t="s">
        <v>1</v>
      </c>
      <c r="E383" t="s">
        <v>19</v>
      </c>
      <c r="G383" t="s">
        <v>164</v>
      </c>
      <c r="I383" t="s">
        <v>753</v>
      </c>
      <c r="K383" t="s">
        <v>4</v>
      </c>
      <c r="M383" t="s">
        <v>142</v>
      </c>
      <c r="O383" t="s">
        <v>1561</v>
      </c>
      <c r="Q383" t="s">
        <v>37</v>
      </c>
    </row>
    <row r="384" spans="1:17">
      <c r="C384" t="s">
        <v>9</v>
      </c>
      <c r="E384" t="s">
        <v>21</v>
      </c>
      <c r="G384" t="s">
        <v>17</v>
      </c>
      <c r="I384" t="s">
        <v>720</v>
      </c>
      <c r="K384" t="s">
        <v>745</v>
      </c>
      <c r="M384" t="s">
        <v>21</v>
      </c>
      <c r="O384" t="s">
        <v>736</v>
      </c>
      <c r="Q384" t="s">
        <v>141</v>
      </c>
    </row>
    <row r="385" spans="1:17">
      <c r="C385" t="s">
        <v>27</v>
      </c>
      <c r="E385" t="s">
        <v>39</v>
      </c>
      <c r="G385" t="s">
        <v>154</v>
      </c>
      <c r="I385" t="s">
        <v>31</v>
      </c>
      <c r="K385" t="s">
        <v>158</v>
      </c>
      <c r="M385" t="s">
        <v>155</v>
      </c>
      <c r="O385" t="s">
        <v>757</v>
      </c>
      <c r="Q385" t="s">
        <v>2552</v>
      </c>
    </row>
    <row r="388" spans="1:17" ht="20.25">
      <c r="A388" s="123" t="s">
        <v>1078</v>
      </c>
      <c r="C388" t="s">
        <v>183</v>
      </c>
      <c r="E388" t="s">
        <v>183</v>
      </c>
      <c r="G388" t="s">
        <v>33</v>
      </c>
      <c r="I388" t="s">
        <v>142</v>
      </c>
      <c r="K388" t="s">
        <v>183</v>
      </c>
      <c r="M388" t="s">
        <v>183</v>
      </c>
      <c r="O388" t="s">
        <v>183</v>
      </c>
      <c r="Q388" t="s">
        <v>2550</v>
      </c>
    </row>
    <row r="389" spans="1:17">
      <c r="C389" t="s">
        <v>183</v>
      </c>
      <c r="E389" t="s">
        <v>183</v>
      </c>
      <c r="G389" t="s">
        <v>9</v>
      </c>
      <c r="I389" t="s">
        <v>757</v>
      </c>
      <c r="K389" t="s">
        <v>183</v>
      </c>
      <c r="M389" t="s">
        <v>183</v>
      </c>
      <c r="O389" t="s">
        <v>183</v>
      </c>
      <c r="Q389" t="s">
        <v>1888</v>
      </c>
    </row>
    <row r="390" spans="1:17">
      <c r="C390" t="s">
        <v>183</v>
      </c>
      <c r="E390" t="s">
        <v>183</v>
      </c>
      <c r="G390" t="s">
        <v>143</v>
      </c>
      <c r="I390" t="s">
        <v>703</v>
      </c>
      <c r="K390" t="s">
        <v>183</v>
      </c>
      <c r="M390" t="s">
        <v>183</v>
      </c>
      <c r="O390" t="s">
        <v>183</v>
      </c>
      <c r="Q390" t="s">
        <v>1886</v>
      </c>
    </row>
    <row r="393" spans="1:17" ht="20.25">
      <c r="A393" s="123" t="s">
        <v>1006</v>
      </c>
      <c r="C393" t="s">
        <v>31</v>
      </c>
      <c r="E393" t="s">
        <v>31</v>
      </c>
      <c r="G393" t="s">
        <v>27</v>
      </c>
      <c r="I393" t="s">
        <v>27</v>
      </c>
      <c r="K393" t="s">
        <v>706</v>
      </c>
      <c r="M393" t="s">
        <v>31</v>
      </c>
      <c r="O393" t="s">
        <v>1550</v>
      </c>
      <c r="Q393" t="s">
        <v>1550</v>
      </c>
    </row>
    <row r="394" spans="1:17">
      <c r="C394" t="s">
        <v>27</v>
      </c>
      <c r="E394" t="s">
        <v>21</v>
      </c>
      <c r="G394" t="s">
        <v>23</v>
      </c>
      <c r="I394" t="s">
        <v>701</v>
      </c>
      <c r="K394" t="s">
        <v>747</v>
      </c>
      <c r="M394" t="s">
        <v>21</v>
      </c>
      <c r="O394" t="s">
        <v>735</v>
      </c>
      <c r="Q394" t="s">
        <v>2553</v>
      </c>
    </row>
    <row r="395" spans="1:17">
      <c r="C395" t="s">
        <v>11</v>
      </c>
      <c r="E395" t="s">
        <v>35</v>
      </c>
      <c r="G395" t="s">
        <v>1</v>
      </c>
      <c r="I395" t="s">
        <v>735</v>
      </c>
      <c r="K395" t="s">
        <v>33</v>
      </c>
      <c r="M395" t="s">
        <v>1887</v>
      </c>
      <c r="O395" t="s">
        <v>706</v>
      </c>
      <c r="Q395" t="s">
        <v>1905</v>
      </c>
    </row>
    <row r="398" spans="1:17" ht="20.25">
      <c r="A398" s="123" t="s">
        <v>1007</v>
      </c>
      <c r="C398" t="s">
        <v>6</v>
      </c>
      <c r="E398" t="s">
        <v>178</v>
      </c>
      <c r="G398" t="s">
        <v>9</v>
      </c>
      <c r="I398" t="s">
        <v>143</v>
      </c>
      <c r="K398" t="s">
        <v>4</v>
      </c>
      <c r="M398" t="s">
        <v>1551</v>
      </c>
      <c r="O398" t="s">
        <v>27</v>
      </c>
      <c r="Q398" t="s">
        <v>2558</v>
      </c>
    </row>
    <row r="399" spans="1:17">
      <c r="C399" t="s">
        <v>23</v>
      </c>
      <c r="E399" t="s">
        <v>1</v>
      </c>
      <c r="G399" t="s">
        <v>33</v>
      </c>
      <c r="I399" t="s">
        <v>4</v>
      </c>
      <c r="K399" t="s">
        <v>740</v>
      </c>
      <c r="M399" t="s">
        <v>720</v>
      </c>
      <c r="O399" t="s">
        <v>745</v>
      </c>
      <c r="Q399" t="s">
        <v>753</v>
      </c>
    </row>
    <row r="400" spans="1:17">
      <c r="C400" t="s">
        <v>13</v>
      </c>
      <c r="E400" t="s">
        <v>13</v>
      </c>
      <c r="G400" t="s">
        <v>164</v>
      </c>
      <c r="I400" t="s">
        <v>25</v>
      </c>
      <c r="K400" t="s">
        <v>1567</v>
      </c>
      <c r="M400" t="s">
        <v>1567</v>
      </c>
      <c r="O400" t="s">
        <v>21</v>
      </c>
      <c r="Q400" t="s">
        <v>2556</v>
      </c>
    </row>
    <row r="402" spans="1:17">
      <c r="K402" s="229"/>
    </row>
    <row r="403" spans="1:17" ht="20.25">
      <c r="A403" s="123" t="s">
        <v>1008</v>
      </c>
      <c r="B403" t="s">
        <v>962</v>
      </c>
      <c r="C403" t="s">
        <v>6</v>
      </c>
      <c r="E403" t="s">
        <v>37</v>
      </c>
      <c r="G403" t="s">
        <v>27</v>
      </c>
      <c r="I403" s="82" t="s">
        <v>691</v>
      </c>
      <c r="K403" t="s">
        <v>155</v>
      </c>
      <c r="M403" t="s">
        <v>19</v>
      </c>
      <c r="O403" t="s">
        <v>1550</v>
      </c>
      <c r="Q403" t="s">
        <v>2743</v>
      </c>
    </row>
    <row r="404" spans="1:17">
      <c r="C404" t="s">
        <v>15</v>
      </c>
      <c r="E404" t="s">
        <v>31</v>
      </c>
      <c r="G404" t="s">
        <v>23</v>
      </c>
      <c r="I404" s="82" t="s">
        <v>143</v>
      </c>
      <c r="K404" t="s">
        <v>757</v>
      </c>
      <c r="M404" t="s">
        <v>1551</v>
      </c>
      <c r="O404" t="s">
        <v>757</v>
      </c>
      <c r="Q404" t="s">
        <v>2743</v>
      </c>
    </row>
    <row r="405" spans="1:17">
      <c r="C405" t="s">
        <v>37</v>
      </c>
      <c r="E405" t="s">
        <v>15</v>
      </c>
      <c r="G405" t="s">
        <v>29</v>
      </c>
      <c r="I405" s="82" t="s">
        <v>721</v>
      </c>
      <c r="K405" t="s">
        <v>705</v>
      </c>
      <c r="M405" t="s">
        <v>685</v>
      </c>
      <c r="O405" t="s">
        <v>1898</v>
      </c>
      <c r="Q405" t="s">
        <v>2743</v>
      </c>
    </row>
    <row r="406" spans="1:17">
      <c r="I406" s="170"/>
      <c r="J406" s="10"/>
      <c r="K406" s="217"/>
    </row>
    <row r="407" spans="1:17">
      <c r="B407" t="s">
        <v>963</v>
      </c>
      <c r="C407" t="s">
        <v>27</v>
      </c>
      <c r="E407" t="s">
        <v>23</v>
      </c>
      <c r="G407" t="s">
        <v>29</v>
      </c>
      <c r="I407" s="82" t="s">
        <v>9</v>
      </c>
      <c r="J407" s="17"/>
      <c r="K407" t="s">
        <v>155</v>
      </c>
      <c r="M407" t="s">
        <v>1551</v>
      </c>
      <c r="O407" t="s">
        <v>33</v>
      </c>
      <c r="Q407" t="s">
        <v>155</v>
      </c>
    </row>
    <row r="408" spans="1:17">
      <c r="C408" t="s">
        <v>21</v>
      </c>
      <c r="E408" t="s">
        <v>4</v>
      </c>
      <c r="G408" t="s">
        <v>33</v>
      </c>
      <c r="I408" s="82" t="s">
        <v>11</v>
      </c>
      <c r="K408" t="s">
        <v>705</v>
      </c>
      <c r="M408" t="s">
        <v>155</v>
      </c>
      <c r="O408" t="s">
        <v>1568</v>
      </c>
      <c r="Q408" t="s">
        <v>3860</v>
      </c>
    </row>
    <row r="409" spans="1:17">
      <c r="C409" t="s">
        <v>179</v>
      </c>
      <c r="E409" t="s">
        <v>178</v>
      </c>
      <c r="G409" t="s">
        <v>162</v>
      </c>
      <c r="I409" s="82" t="s">
        <v>158</v>
      </c>
      <c r="K409" t="s">
        <v>757</v>
      </c>
      <c r="M409" t="s">
        <v>33</v>
      </c>
      <c r="O409" t="s">
        <v>153</v>
      </c>
      <c r="Q409" t="s">
        <v>3861</v>
      </c>
    </row>
    <row r="410" spans="1:17">
      <c r="I410" s="170"/>
      <c r="K410" s="217"/>
    </row>
    <row r="411" spans="1:17">
      <c r="B411" t="s">
        <v>964</v>
      </c>
      <c r="C411" t="s">
        <v>27</v>
      </c>
      <c r="E411" t="s">
        <v>4</v>
      </c>
      <c r="G411" t="s">
        <v>29</v>
      </c>
      <c r="I411" s="82" t="s">
        <v>1</v>
      </c>
      <c r="J411" s="10"/>
      <c r="K411" t="s">
        <v>757</v>
      </c>
      <c r="M411" t="s">
        <v>39</v>
      </c>
      <c r="O411" t="s">
        <v>1568</v>
      </c>
      <c r="Q411" t="s">
        <v>31</v>
      </c>
    </row>
    <row r="412" spans="1:17">
      <c r="C412" t="s">
        <v>35</v>
      </c>
      <c r="E412" t="s">
        <v>39</v>
      </c>
      <c r="G412" t="s">
        <v>31</v>
      </c>
      <c r="I412" s="82" t="s">
        <v>11</v>
      </c>
      <c r="J412" s="17"/>
      <c r="K412" t="s">
        <v>155</v>
      </c>
      <c r="M412" t="s">
        <v>1566</v>
      </c>
      <c r="O412" t="s">
        <v>1562</v>
      </c>
      <c r="Q412" t="s">
        <v>141</v>
      </c>
    </row>
    <row r="413" spans="1:17">
      <c r="C413" t="s">
        <v>17</v>
      </c>
      <c r="E413" t="s">
        <v>23</v>
      </c>
      <c r="G413" t="s">
        <v>153</v>
      </c>
      <c r="I413" s="82" t="s">
        <v>695</v>
      </c>
      <c r="K413" t="s">
        <v>706</v>
      </c>
      <c r="M413" t="s">
        <v>719</v>
      </c>
      <c r="O413" t="s">
        <v>33</v>
      </c>
      <c r="Q413" t="s">
        <v>154</v>
      </c>
    </row>
    <row r="414" spans="1:17">
      <c r="I414" s="170"/>
      <c r="K414" s="217"/>
    </row>
    <row r="415" spans="1:17">
      <c r="B415" t="s">
        <v>965</v>
      </c>
      <c r="C415" t="s">
        <v>17</v>
      </c>
      <c r="E415" t="s">
        <v>4</v>
      </c>
      <c r="G415" t="s">
        <v>154</v>
      </c>
      <c r="I415" s="82" t="s">
        <v>714</v>
      </c>
      <c r="K415" t="s">
        <v>757</v>
      </c>
      <c r="M415" t="s">
        <v>1888</v>
      </c>
      <c r="O415" t="s">
        <v>690</v>
      </c>
      <c r="Q415" t="s">
        <v>719</v>
      </c>
    </row>
    <row r="416" spans="1:17">
      <c r="C416" t="s">
        <v>9</v>
      </c>
      <c r="E416" t="s">
        <v>6</v>
      </c>
      <c r="G416" t="s">
        <v>29</v>
      </c>
      <c r="I416" s="82" t="s">
        <v>705</v>
      </c>
      <c r="J416" s="10"/>
      <c r="K416" t="s">
        <v>142</v>
      </c>
      <c r="M416" t="s">
        <v>710</v>
      </c>
      <c r="O416" t="s">
        <v>154</v>
      </c>
      <c r="Q416" t="s">
        <v>690</v>
      </c>
    </row>
    <row r="417" spans="2:17">
      <c r="C417" t="s">
        <v>179</v>
      </c>
      <c r="E417" t="s">
        <v>143</v>
      </c>
      <c r="G417" t="s">
        <v>11</v>
      </c>
      <c r="I417" s="82" t="s">
        <v>739</v>
      </c>
      <c r="J417" s="17"/>
      <c r="K417" t="s">
        <v>1559</v>
      </c>
      <c r="M417" t="s">
        <v>1559</v>
      </c>
      <c r="O417" t="s">
        <v>1553</v>
      </c>
      <c r="Q417" t="s">
        <v>1894</v>
      </c>
    </row>
    <row r="418" spans="2:17">
      <c r="I418" s="170"/>
      <c r="K418" s="217"/>
    </row>
    <row r="419" spans="2:17">
      <c r="B419" t="s">
        <v>966</v>
      </c>
      <c r="C419" t="s">
        <v>27</v>
      </c>
      <c r="E419" t="s">
        <v>23</v>
      </c>
      <c r="G419" t="s">
        <v>158</v>
      </c>
      <c r="I419" s="82" t="s">
        <v>721</v>
      </c>
      <c r="K419" t="s">
        <v>685</v>
      </c>
      <c r="M419" t="s">
        <v>155</v>
      </c>
      <c r="O419" t="s">
        <v>690</v>
      </c>
      <c r="Q419" t="s">
        <v>154</v>
      </c>
    </row>
    <row r="420" spans="2:17">
      <c r="C420" t="s">
        <v>21</v>
      </c>
      <c r="E420" t="s">
        <v>21</v>
      </c>
      <c r="G420" t="s">
        <v>29</v>
      </c>
      <c r="I420" s="82" t="s">
        <v>11</v>
      </c>
      <c r="K420" t="s">
        <v>1566</v>
      </c>
      <c r="M420" t="s">
        <v>37</v>
      </c>
      <c r="O420" t="s">
        <v>1900</v>
      </c>
      <c r="Q420" t="s">
        <v>706</v>
      </c>
    </row>
    <row r="421" spans="2:17">
      <c r="C421" t="s">
        <v>17</v>
      </c>
      <c r="E421" t="s">
        <v>1</v>
      </c>
      <c r="G421" t="s">
        <v>9</v>
      </c>
      <c r="I421" s="82" t="s">
        <v>31</v>
      </c>
      <c r="J421" s="10"/>
      <c r="K421" t="s">
        <v>155</v>
      </c>
      <c r="M421" t="s">
        <v>33</v>
      </c>
      <c r="O421" t="s">
        <v>21</v>
      </c>
      <c r="Q421" t="s">
        <v>2552</v>
      </c>
    </row>
    <row r="422" spans="2:17">
      <c r="I422" s="170"/>
      <c r="J422" s="17"/>
      <c r="K422" s="217"/>
    </row>
    <row r="423" spans="2:17">
      <c r="B423" t="s">
        <v>967</v>
      </c>
      <c r="C423" t="s">
        <v>17</v>
      </c>
      <c r="E423" t="s">
        <v>4</v>
      </c>
      <c r="G423" t="s">
        <v>4</v>
      </c>
      <c r="I423" s="82" t="s">
        <v>736</v>
      </c>
      <c r="K423" t="s">
        <v>153</v>
      </c>
      <c r="M423" t="s">
        <v>740</v>
      </c>
      <c r="O423" t="s">
        <v>1553</v>
      </c>
      <c r="Q423" t="s">
        <v>728</v>
      </c>
    </row>
    <row r="424" spans="2:17">
      <c r="C424" t="s">
        <v>27</v>
      </c>
      <c r="E424" t="s">
        <v>33</v>
      </c>
      <c r="G424" t="s">
        <v>154</v>
      </c>
      <c r="I424" s="82" t="s">
        <v>143</v>
      </c>
      <c r="K424" t="s">
        <v>1566</v>
      </c>
      <c r="M424" t="s">
        <v>1888</v>
      </c>
      <c r="O424" t="s">
        <v>21</v>
      </c>
      <c r="Q424" t="s">
        <v>2566</v>
      </c>
    </row>
    <row r="425" spans="2:17">
      <c r="C425" t="s">
        <v>33</v>
      </c>
      <c r="E425" t="s">
        <v>21</v>
      </c>
      <c r="G425" t="s">
        <v>29</v>
      </c>
      <c r="I425" s="82" t="s">
        <v>721</v>
      </c>
      <c r="K425" t="s">
        <v>1551</v>
      </c>
      <c r="M425" t="s">
        <v>141</v>
      </c>
      <c r="O425" t="s">
        <v>31</v>
      </c>
      <c r="Q425" t="s">
        <v>2546</v>
      </c>
    </row>
    <row r="426" spans="2:17">
      <c r="I426" s="170"/>
      <c r="J426" s="10"/>
      <c r="K426" s="217"/>
    </row>
    <row r="427" spans="2:17">
      <c r="B427" t="s">
        <v>968</v>
      </c>
      <c r="C427" t="s">
        <v>29</v>
      </c>
      <c r="E427" t="s">
        <v>21</v>
      </c>
      <c r="G427" t="s">
        <v>162</v>
      </c>
      <c r="I427" s="82" t="s">
        <v>11</v>
      </c>
      <c r="J427" s="17"/>
      <c r="K427" t="s">
        <v>1566</v>
      </c>
      <c r="M427" t="s">
        <v>757</v>
      </c>
      <c r="O427" t="s">
        <v>154</v>
      </c>
      <c r="Q427" t="s">
        <v>719</v>
      </c>
    </row>
    <row r="428" spans="2:17">
      <c r="C428" t="s">
        <v>1</v>
      </c>
      <c r="E428" t="s">
        <v>15</v>
      </c>
      <c r="G428" t="s">
        <v>25</v>
      </c>
      <c r="I428" s="82" t="s">
        <v>31</v>
      </c>
      <c r="K428" t="s">
        <v>705</v>
      </c>
      <c r="M428" t="s">
        <v>720</v>
      </c>
      <c r="O428" t="s">
        <v>1553</v>
      </c>
      <c r="Q428" t="s">
        <v>721</v>
      </c>
    </row>
    <row r="429" spans="2:17">
      <c r="C429" t="s">
        <v>25</v>
      </c>
      <c r="E429" t="s">
        <v>33</v>
      </c>
      <c r="G429" t="s">
        <v>29</v>
      </c>
      <c r="I429" s="82" t="s">
        <v>710</v>
      </c>
      <c r="K429" t="s">
        <v>162</v>
      </c>
      <c r="M429" t="s">
        <v>706</v>
      </c>
      <c r="O429" t="s">
        <v>745</v>
      </c>
      <c r="Q429" t="s">
        <v>154</v>
      </c>
    </row>
    <row r="430" spans="2:17">
      <c r="I430" s="170"/>
      <c r="K430" s="217"/>
    </row>
    <row r="431" spans="2:17">
      <c r="B431" t="s">
        <v>969</v>
      </c>
      <c r="C431" t="s">
        <v>27</v>
      </c>
      <c r="E431" t="s">
        <v>4</v>
      </c>
      <c r="G431" t="s">
        <v>11</v>
      </c>
      <c r="I431" s="82" t="s">
        <v>35</v>
      </c>
      <c r="J431" s="10"/>
      <c r="K431" t="s">
        <v>155</v>
      </c>
      <c r="M431" t="s">
        <v>710</v>
      </c>
      <c r="O431" t="s">
        <v>37</v>
      </c>
      <c r="Q431" t="s">
        <v>690</v>
      </c>
    </row>
    <row r="432" spans="2:17">
      <c r="C432" t="s">
        <v>1</v>
      </c>
      <c r="E432" t="s">
        <v>19</v>
      </c>
      <c r="G432" t="s">
        <v>21</v>
      </c>
      <c r="I432" s="82" t="s">
        <v>143</v>
      </c>
      <c r="J432" s="17"/>
      <c r="K432" t="s">
        <v>706</v>
      </c>
      <c r="M432" t="s">
        <v>155</v>
      </c>
      <c r="O432" t="s">
        <v>710</v>
      </c>
      <c r="Q432" t="s">
        <v>736</v>
      </c>
    </row>
    <row r="433" spans="2:17">
      <c r="C433" t="s">
        <v>178</v>
      </c>
      <c r="E433" t="s">
        <v>11</v>
      </c>
      <c r="G433" t="s">
        <v>154</v>
      </c>
      <c r="I433" s="82" t="s">
        <v>736</v>
      </c>
      <c r="K433" t="s">
        <v>757</v>
      </c>
      <c r="M433" t="s">
        <v>1559</v>
      </c>
      <c r="O433" t="s">
        <v>21</v>
      </c>
      <c r="Q433" t="s">
        <v>17</v>
      </c>
    </row>
    <row r="434" spans="2:17">
      <c r="I434" s="170"/>
      <c r="K434" s="217"/>
    </row>
    <row r="435" spans="2:17">
      <c r="B435" t="s">
        <v>970</v>
      </c>
      <c r="C435" t="s">
        <v>15</v>
      </c>
      <c r="E435" t="s">
        <v>31</v>
      </c>
      <c r="G435" t="s">
        <v>162</v>
      </c>
      <c r="I435" s="82" t="s">
        <v>11</v>
      </c>
      <c r="K435" t="s">
        <v>705</v>
      </c>
      <c r="M435" t="s">
        <v>691</v>
      </c>
      <c r="O435" t="s">
        <v>1553</v>
      </c>
      <c r="Q435" t="s">
        <v>2552</v>
      </c>
    </row>
    <row r="436" spans="2:17">
      <c r="C436" t="s">
        <v>9</v>
      </c>
      <c r="E436" t="s">
        <v>21</v>
      </c>
      <c r="G436" t="s">
        <v>158</v>
      </c>
      <c r="I436" s="82" t="s">
        <v>31</v>
      </c>
      <c r="J436" s="10"/>
      <c r="K436" t="s">
        <v>37</v>
      </c>
      <c r="M436" t="s">
        <v>757</v>
      </c>
      <c r="O436" t="s">
        <v>154</v>
      </c>
      <c r="Q436" t="s">
        <v>1927</v>
      </c>
    </row>
    <row r="437" spans="2:17">
      <c r="C437" t="s">
        <v>13</v>
      </c>
      <c r="E437" t="s">
        <v>4</v>
      </c>
      <c r="G437" t="s">
        <v>35</v>
      </c>
      <c r="I437" s="82" t="s">
        <v>158</v>
      </c>
      <c r="J437" s="17"/>
      <c r="K437" t="s">
        <v>1727</v>
      </c>
      <c r="M437" t="s">
        <v>695</v>
      </c>
      <c r="O437" t="s">
        <v>21</v>
      </c>
      <c r="Q437" t="s">
        <v>2542</v>
      </c>
    </row>
    <row r="438" spans="2:17">
      <c r="I438" s="170"/>
      <c r="K438" t="s">
        <v>1728</v>
      </c>
    </row>
    <row r="439" spans="2:17">
      <c r="I439" s="170"/>
      <c r="Q439" t="s">
        <v>1550</v>
      </c>
    </row>
    <row r="440" spans="2:17">
      <c r="B440" t="s">
        <v>971</v>
      </c>
      <c r="C440" t="s">
        <v>27</v>
      </c>
      <c r="E440" t="s">
        <v>178</v>
      </c>
      <c r="G440" t="s">
        <v>29</v>
      </c>
      <c r="I440" s="82" t="s">
        <v>11</v>
      </c>
      <c r="K440" t="s">
        <v>155</v>
      </c>
      <c r="M440" t="s">
        <v>33</v>
      </c>
      <c r="O440" t="s">
        <v>757</v>
      </c>
      <c r="Q440" t="s">
        <v>2552</v>
      </c>
    </row>
    <row r="441" spans="2:17">
      <c r="C441" t="s">
        <v>1</v>
      </c>
      <c r="E441" t="s">
        <v>4</v>
      </c>
      <c r="G441" t="s">
        <v>31</v>
      </c>
      <c r="I441" s="82" t="s">
        <v>17</v>
      </c>
      <c r="K441" t="s">
        <v>685</v>
      </c>
      <c r="M441" t="s">
        <v>155</v>
      </c>
      <c r="O441" t="s">
        <v>21</v>
      </c>
      <c r="Q441" t="s">
        <v>21</v>
      </c>
    </row>
    <row r="442" spans="2:17">
      <c r="C442" t="s">
        <v>15</v>
      </c>
      <c r="E442" t="s">
        <v>33</v>
      </c>
      <c r="G442" t="s">
        <v>17</v>
      </c>
      <c r="I442" s="82" t="s">
        <v>31</v>
      </c>
      <c r="J442" s="10"/>
      <c r="K442" t="s">
        <v>154</v>
      </c>
      <c r="M442" t="s">
        <v>143</v>
      </c>
      <c r="O442" t="s">
        <v>736</v>
      </c>
    </row>
    <row r="443" spans="2:17">
      <c r="I443" s="170"/>
      <c r="J443" s="17"/>
      <c r="K443" s="217"/>
    </row>
    <row r="444" spans="2:17">
      <c r="B444" t="s">
        <v>972</v>
      </c>
      <c r="C444" t="s">
        <v>23</v>
      </c>
      <c r="E444" t="s">
        <v>21</v>
      </c>
      <c r="G444" t="s">
        <v>29</v>
      </c>
      <c r="I444" s="82" t="s">
        <v>9</v>
      </c>
      <c r="K444" t="s">
        <v>154</v>
      </c>
      <c r="M444" t="s">
        <v>695</v>
      </c>
      <c r="O444" t="s">
        <v>1553</v>
      </c>
      <c r="Q444" t="s">
        <v>15</v>
      </c>
    </row>
    <row r="445" spans="2:17">
      <c r="C445" t="s">
        <v>27</v>
      </c>
      <c r="E445" t="s">
        <v>33</v>
      </c>
      <c r="G445" t="s">
        <v>158</v>
      </c>
      <c r="I445" s="82" t="s">
        <v>710</v>
      </c>
      <c r="K445" t="s">
        <v>155</v>
      </c>
      <c r="M445" t="s">
        <v>757</v>
      </c>
      <c r="O445" t="s">
        <v>1568</v>
      </c>
      <c r="Q445" t="s">
        <v>721</v>
      </c>
    </row>
    <row r="446" spans="2:17">
      <c r="C446" t="s">
        <v>1</v>
      </c>
      <c r="E446" t="s">
        <v>6</v>
      </c>
      <c r="G446" t="s">
        <v>142</v>
      </c>
      <c r="I446" s="82" t="s">
        <v>155</v>
      </c>
      <c r="K446" t="s">
        <v>685</v>
      </c>
      <c r="M446" t="s">
        <v>39</v>
      </c>
      <c r="O446" t="s">
        <v>719</v>
      </c>
      <c r="Q446" t="s">
        <v>710</v>
      </c>
    </row>
    <row r="447" spans="2:17">
      <c r="I447" s="170"/>
      <c r="J447" s="10"/>
      <c r="K447" s="217"/>
    </row>
    <row r="448" spans="2:17">
      <c r="B448" t="s">
        <v>973</v>
      </c>
      <c r="C448" t="s">
        <v>13</v>
      </c>
      <c r="E448" t="s">
        <v>15</v>
      </c>
      <c r="G448" s="220" t="s">
        <v>37</v>
      </c>
      <c r="I448" s="82" t="s">
        <v>35</v>
      </c>
      <c r="J448" s="17"/>
      <c r="K448" t="s">
        <v>706</v>
      </c>
      <c r="M448" t="s">
        <v>2261</v>
      </c>
      <c r="O448" t="s">
        <v>143</v>
      </c>
      <c r="Q448" t="s">
        <v>719</v>
      </c>
    </row>
    <row r="449" spans="2:17">
      <c r="C449" t="s">
        <v>1009</v>
      </c>
      <c r="E449" t="s">
        <v>144</v>
      </c>
      <c r="G449" t="s">
        <v>29</v>
      </c>
      <c r="I449" s="82" t="s">
        <v>721</v>
      </c>
      <c r="K449" t="s">
        <v>155</v>
      </c>
      <c r="M449" t="s">
        <v>740</v>
      </c>
      <c r="O449" t="s">
        <v>710</v>
      </c>
      <c r="Q449" t="s">
        <v>690</v>
      </c>
    </row>
    <row r="450" spans="2:17">
      <c r="C450" t="s">
        <v>1010</v>
      </c>
      <c r="E450" t="s">
        <v>4</v>
      </c>
      <c r="G450" t="s">
        <v>17</v>
      </c>
      <c r="I450" s="82" t="s">
        <v>1240</v>
      </c>
      <c r="K450" t="s">
        <v>141</v>
      </c>
      <c r="M450" t="s">
        <v>141</v>
      </c>
      <c r="O450" t="s">
        <v>1553</v>
      </c>
      <c r="Q450" t="s">
        <v>2554</v>
      </c>
    </row>
    <row r="451" spans="2:17">
      <c r="I451" s="82" t="s">
        <v>1241</v>
      </c>
      <c r="K451" s="217"/>
    </row>
    <row r="452" spans="2:17">
      <c r="I452" s="82"/>
    </row>
    <row r="453" spans="2:17">
      <c r="B453" t="s">
        <v>974</v>
      </c>
      <c r="C453" t="s">
        <v>15</v>
      </c>
      <c r="E453" t="s">
        <v>21</v>
      </c>
      <c r="G453" t="s">
        <v>31</v>
      </c>
      <c r="I453" s="82" t="s">
        <v>31</v>
      </c>
      <c r="J453" s="10"/>
      <c r="K453" t="s">
        <v>706</v>
      </c>
      <c r="M453" t="s">
        <v>757</v>
      </c>
      <c r="O453" t="s">
        <v>1568</v>
      </c>
      <c r="Q453" t="s">
        <v>37</v>
      </c>
    </row>
    <row r="454" spans="2:17">
      <c r="C454" t="s">
        <v>1</v>
      </c>
      <c r="E454" t="s">
        <v>33</v>
      </c>
      <c r="G454" t="s">
        <v>29</v>
      </c>
      <c r="I454" s="82" t="s">
        <v>11</v>
      </c>
      <c r="J454" s="17"/>
      <c r="K454" t="s">
        <v>141</v>
      </c>
      <c r="M454" t="s">
        <v>27</v>
      </c>
      <c r="O454" t="s">
        <v>21</v>
      </c>
      <c r="Q454" t="s">
        <v>1566</v>
      </c>
    </row>
    <row r="455" spans="2:17">
      <c r="C455" t="s">
        <v>21</v>
      </c>
      <c r="E455" t="s">
        <v>4</v>
      </c>
      <c r="G455" t="s">
        <v>25</v>
      </c>
      <c r="I455" s="82" t="s">
        <v>158</v>
      </c>
      <c r="K455" t="s">
        <v>155</v>
      </c>
      <c r="M455" t="s">
        <v>1559</v>
      </c>
      <c r="O455" t="s">
        <v>1553</v>
      </c>
      <c r="Q455" t="s">
        <v>1561</v>
      </c>
    </row>
    <row r="456" spans="2:17">
      <c r="I456" s="170"/>
      <c r="K456" s="217"/>
    </row>
    <row r="457" spans="2:17">
      <c r="B457" t="s">
        <v>975</v>
      </c>
      <c r="C457" t="s">
        <v>1</v>
      </c>
      <c r="E457" t="s">
        <v>23</v>
      </c>
      <c r="G457" t="s">
        <v>21</v>
      </c>
      <c r="I457" s="82" t="s">
        <v>736</v>
      </c>
      <c r="K457" t="s">
        <v>17</v>
      </c>
      <c r="M457" t="s">
        <v>31</v>
      </c>
      <c r="O457" t="s">
        <v>757</v>
      </c>
      <c r="Q457" t="s">
        <v>2566</v>
      </c>
    </row>
    <row r="458" spans="2:17">
      <c r="C458" t="s">
        <v>27</v>
      </c>
      <c r="E458" t="s">
        <v>21</v>
      </c>
      <c r="G458" t="s">
        <v>141</v>
      </c>
      <c r="I458" s="82" t="s">
        <v>685</v>
      </c>
      <c r="J458" s="10"/>
      <c r="K458" t="s">
        <v>726</v>
      </c>
      <c r="M458" t="s">
        <v>721</v>
      </c>
      <c r="O458" t="s">
        <v>1553</v>
      </c>
      <c r="Q458" t="s">
        <v>141</v>
      </c>
    </row>
    <row r="459" spans="2:17">
      <c r="C459" t="s">
        <v>4</v>
      </c>
      <c r="E459" t="s">
        <v>31</v>
      </c>
      <c r="G459" t="s">
        <v>154</v>
      </c>
      <c r="I459" s="82" t="s">
        <v>1</v>
      </c>
      <c r="J459" s="17"/>
      <c r="K459" t="s">
        <v>1551</v>
      </c>
      <c r="M459" t="s">
        <v>155</v>
      </c>
      <c r="O459" t="s">
        <v>21</v>
      </c>
      <c r="Q459" t="s">
        <v>735</v>
      </c>
    </row>
    <row r="460" spans="2:17">
      <c r="I460" s="170"/>
      <c r="K460" s="217"/>
    </row>
    <row r="461" spans="2:17">
      <c r="B461" t="s">
        <v>976</v>
      </c>
      <c r="C461" t="s">
        <v>1</v>
      </c>
      <c r="E461" t="s">
        <v>21</v>
      </c>
      <c r="G461" t="s">
        <v>154</v>
      </c>
      <c r="I461" s="82" t="s">
        <v>21</v>
      </c>
      <c r="K461" t="s">
        <v>757</v>
      </c>
      <c r="M461" t="s">
        <v>162</v>
      </c>
      <c r="O461" t="s">
        <v>1553</v>
      </c>
      <c r="Q461" t="s">
        <v>13</v>
      </c>
    </row>
    <row r="462" spans="2:17">
      <c r="C462" t="s">
        <v>4</v>
      </c>
      <c r="E462" t="s">
        <v>33</v>
      </c>
      <c r="G462" t="s">
        <v>141</v>
      </c>
      <c r="I462" s="82" t="s">
        <v>17</v>
      </c>
      <c r="K462" t="s">
        <v>690</v>
      </c>
      <c r="M462" t="s">
        <v>142</v>
      </c>
      <c r="O462" t="s">
        <v>37</v>
      </c>
      <c r="Q462" t="s">
        <v>695</v>
      </c>
    </row>
    <row r="463" spans="2:17">
      <c r="C463" t="s">
        <v>27</v>
      </c>
      <c r="E463" t="s">
        <v>31</v>
      </c>
      <c r="G463" t="s">
        <v>21</v>
      </c>
      <c r="I463" s="82" t="s">
        <v>154</v>
      </c>
      <c r="K463" t="s">
        <v>735</v>
      </c>
      <c r="M463" t="s">
        <v>39</v>
      </c>
      <c r="O463" t="s">
        <v>1567</v>
      </c>
      <c r="Q463" t="s">
        <v>1900</v>
      </c>
    </row>
    <row r="464" spans="2:17">
      <c r="I464" s="170"/>
      <c r="J464" s="10"/>
      <c r="K464" s="217"/>
    </row>
    <row r="465" spans="2:17">
      <c r="B465" t="s">
        <v>977</v>
      </c>
      <c r="C465" t="s">
        <v>27</v>
      </c>
      <c r="E465" t="s">
        <v>33</v>
      </c>
      <c r="G465" t="s">
        <v>154</v>
      </c>
      <c r="I465" s="82" t="s">
        <v>141</v>
      </c>
      <c r="J465" s="17"/>
      <c r="K465" t="s">
        <v>1559</v>
      </c>
      <c r="M465" t="s">
        <v>757</v>
      </c>
      <c r="O465" t="s">
        <v>1567</v>
      </c>
      <c r="Q465" t="s">
        <v>9</v>
      </c>
    </row>
    <row r="466" spans="2:17">
      <c r="C466" t="s">
        <v>13</v>
      </c>
      <c r="E466" t="s">
        <v>21</v>
      </c>
      <c r="G466" t="s">
        <v>27</v>
      </c>
      <c r="I466" s="82" t="s">
        <v>158</v>
      </c>
      <c r="K466" t="s">
        <v>757</v>
      </c>
      <c r="M466" t="s">
        <v>11</v>
      </c>
      <c r="O466" t="s">
        <v>21</v>
      </c>
      <c r="Q466" t="s">
        <v>1561</v>
      </c>
    </row>
    <row r="467" spans="2:17">
      <c r="C467" t="s">
        <v>1</v>
      </c>
      <c r="E467" t="s">
        <v>31</v>
      </c>
      <c r="G467" t="s">
        <v>141</v>
      </c>
      <c r="I467" s="82" t="s">
        <v>21</v>
      </c>
      <c r="K467" t="s">
        <v>735</v>
      </c>
      <c r="M467" t="s">
        <v>710</v>
      </c>
      <c r="O467" t="s">
        <v>1553</v>
      </c>
      <c r="Q467" t="s">
        <v>706</v>
      </c>
    </row>
    <row r="468" spans="2:17">
      <c r="I468" s="170"/>
      <c r="K468" s="217"/>
    </row>
    <row r="469" spans="2:17">
      <c r="B469" t="s">
        <v>978</v>
      </c>
      <c r="C469" t="s">
        <v>15</v>
      </c>
      <c r="E469" t="s">
        <v>21</v>
      </c>
      <c r="G469" t="s">
        <v>142</v>
      </c>
      <c r="I469" s="82" t="s">
        <v>747</v>
      </c>
      <c r="J469" s="10"/>
      <c r="K469" t="s">
        <v>154</v>
      </c>
      <c r="M469" t="s">
        <v>834</v>
      </c>
      <c r="O469" t="s">
        <v>1890</v>
      </c>
      <c r="Q469" t="s">
        <v>2540</v>
      </c>
    </row>
    <row r="470" spans="2:17">
      <c r="C470" t="s">
        <v>1</v>
      </c>
      <c r="E470" t="s">
        <v>33</v>
      </c>
      <c r="G470" t="s">
        <v>29</v>
      </c>
      <c r="I470" s="82" t="s">
        <v>731</v>
      </c>
      <c r="J470" s="17"/>
      <c r="K470" t="s">
        <v>153</v>
      </c>
      <c r="M470" t="s">
        <v>757</v>
      </c>
      <c r="O470" t="s">
        <v>721</v>
      </c>
      <c r="Q470" t="s">
        <v>23</v>
      </c>
    </row>
    <row r="471" spans="2:17">
      <c r="C471" t="s">
        <v>27</v>
      </c>
      <c r="E471" t="s">
        <v>23</v>
      </c>
      <c r="G471" t="s">
        <v>33</v>
      </c>
      <c r="I471" s="82" t="s">
        <v>685</v>
      </c>
      <c r="K471" t="s">
        <v>155</v>
      </c>
      <c r="M471" t="s">
        <v>695</v>
      </c>
      <c r="O471" t="s">
        <v>1553</v>
      </c>
      <c r="Q471" t="s">
        <v>1566</v>
      </c>
    </row>
    <row r="472" spans="2:17">
      <c r="I472" s="170"/>
      <c r="K472" s="217"/>
    </row>
    <row r="473" spans="2:17">
      <c r="B473" t="s">
        <v>979</v>
      </c>
      <c r="C473" t="s">
        <v>1</v>
      </c>
      <c r="E473" t="s">
        <v>33</v>
      </c>
      <c r="G473" t="s">
        <v>29</v>
      </c>
      <c r="I473" s="82" t="s">
        <v>31</v>
      </c>
      <c r="K473" t="s">
        <v>1566</v>
      </c>
      <c r="M473" t="s">
        <v>834</v>
      </c>
      <c r="O473" t="s">
        <v>1553</v>
      </c>
      <c r="Q473" t="s">
        <v>1558</v>
      </c>
    </row>
    <row r="474" spans="2:17">
      <c r="C474" t="s">
        <v>27</v>
      </c>
      <c r="E474" t="s">
        <v>23</v>
      </c>
      <c r="G474" t="s">
        <v>154</v>
      </c>
      <c r="I474" s="82" t="s">
        <v>11</v>
      </c>
      <c r="J474" s="10"/>
      <c r="K474" t="s">
        <v>701</v>
      </c>
      <c r="M474" t="s">
        <v>1890</v>
      </c>
      <c r="O474" t="s">
        <v>1567</v>
      </c>
      <c r="Q474" t="s">
        <v>2563</v>
      </c>
    </row>
    <row r="475" spans="2:17">
      <c r="C475" t="s">
        <v>13</v>
      </c>
      <c r="E475" t="s">
        <v>6</v>
      </c>
      <c r="G475" t="s">
        <v>11</v>
      </c>
      <c r="I475" s="82" t="s">
        <v>710</v>
      </c>
      <c r="J475" s="17"/>
      <c r="K475" t="s">
        <v>753</v>
      </c>
      <c r="M475" t="s">
        <v>695</v>
      </c>
      <c r="O475" t="s">
        <v>2511</v>
      </c>
      <c r="Q475" t="s">
        <v>2545</v>
      </c>
    </row>
    <row r="476" spans="2:17">
      <c r="I476" s="82"/>
      <c r="J476" s="17"/>
      <c r="O476" t="s">
        <v>154</v>
      </c>
    </row>
    <row r="477" spans="2:17">
      <c r="I477" s="170"/>
    </row>
    <row r="478" spans="2:17">
      <c r="B478" t="s">
        <v>980</v>
      </c>
      <c r="C478" t="s">
        <v>23</v>
      </c>
      <c r="E478" t="s">
        <v>33</v>
      </c>
      <c r="G478" t="s">
        <v>154</v>
      </c>
      <c r="I478" s="82" t="s">
        <v>721</v>
      </c>
      <c r="K478" t="s">
        <v>183</v>
      </c>
      <c r="M478" t="s">
        <v>1568</v>
      </c>
      <c r="O478" t="s">
        <v>1553</v>
      </c>
      <c r="Q478" t="s">
        <v>154</v>
      </c>
    </row>
    <row r="479" spans="2:17">
      <c r="C479" t="s">
        <v>1</v>
      </c>
      <c r="E479" t="s">
        <v>21</v>
      </c>
      <c r="G479" t="s">
        <v>35</v>
      </c>
      <c r="I479" s="82" t="s">
        <v>731</v>
      </c>
      <c r="K479" t="s">
        <v>183</v>
      </c>
      <c r="M479" t="s">
        <v>23</v>
      </c>
      <c r="O479" t="s">
        <v>1567</v>
      </c>
      <c r="Q479" t="s">
        <v>2541</v>
      </c>
    </row>
    <row r="480" spans="2:17">
      <c r="C480" t="s">
        <v>178</v>
      </c>
      <c r="E480" t="s">
        <v>31</v>
      </c>
      <c r="G480" t="s">
        <v>141</v>
      </c>
      <c r="I480" s="82" t="s">
        <v>1</v>
      </c>
      <c r="J480" s="10"/>
      <c r="K480" t="s">
        <v>183</v>
      </c>
      <c r="M480" t="s">
        <v>1567</v>
      </c>
      <c r="O480" t="s">
        <v>1558</v>
      </c>
      <c r="Q480" t="s">
        <v>1560</v>
      </c>
    </row>
    <row r="481" spans="2:17">
      <c r="I481" s="170"/>
      <c r="J481" s="17"/>
    </row>
    <row r="482" spans="2:17">
      <c r="B482" t="s">
        <v>981</v>
      </c>
      <c r="C482" t="s">
        <v>39</v>
      </c>
      <c r="E482" t="s">
        <v>23</v>
      </c>
      <c r="G482" t="s">
        <v>11</v>
      </c>
      <c r="I482" s="82" t="s">
        <v>158</v>
      </c>
      <c r="K482" t="s">
        <v>183</v>
      </c>
      <c r="M482" t="s">
        <v>757</v>
      </c>
      <c r="O482" t="s">
        <v>1553</v>
      </c>
      <c r="Q482" t="s">
        <v>1900</v>
      </c>
    </row>
    <row r="483" spans="2:17">
      <c r="C483" t="s">
        <v>1</v>
      </c>
      <c r="E483" t="s">
        <v>144</v>
      </c>
      <c r="G483" t="s">
        <v>33</v>
      </c>
      <c r="I483" s="82" t="s">
        <v>31</v>
      </c>
      <c r="K483" t="s">
        <v>183</v>
      </c>
      <c r="M483" t="s">
        <v>39</v>
      </c>
      <c r="O483" t="s">
        <v>1567</v>
      </c>
      <c r="Q483" t="s">
        <v>13</v>
      </c>
    </row>
    <row r="484" spans="2:17">
      <c r="C484" t="s">
        <v>15</v>
      </c>
      <c r="E484" t="s">
        <v>6</v>
      </c>
      <c r="G484" t="s">
        <v>154</v>
      </c>
      <c r="I484" s="82" t="s">
        <v>11</v>
      </c>
      <c r="K484" t="s">
        <v>183</v>
      </c>
      <c r="M484" t="s">
        <v>17</v>
      </c>
      <c r="O484" t="s">
        <v>37</v>
      </c>
      <c r="Q484" t="s">
        <v>2566</v>
      </c>
    </row>
    <row r="485" spans="2:17">
      <c r="I485" s="170"/>
      <c r="J485" s="10"/>
    </row>
    <row r="486" spans="2:17">
      <c r="B486" t="s">
        <v>982</v>
      </c>
      <c r="C486" t="s">
        <v>27</v>
      </c>
      <c r="E486" t="s">
        <v>4</v>
      </c>
      <c r="G486" t="s">
        <v>29</v>
      </c>
      <c r="I486" s="82" t="s">
        <v>695</v>
      </c>
      <c r="J486" s="17"/>
      <c r="K486" t="s">
        <v>183</v>
      </c>
      <c r="M486" t="s">
        <v>1568</v>
      </c>
      <c r="O486" t="s">
        <v>719</v>
      </c>
      <c r="Q486" t="s">
        <v>2552</v>
      </c>
    </row>
    <row r="487" spans="2:17">
      <c r="C487" t="s">
        <v>33</v>
      </c>
      <c r="E487" t="s">
        <v>33</v>
      </c>
      <c r="G487" t="s">
        <v>153</v>
      </c>
      <c r="I487" s="82" t="s">
        <v>747</v>
      </c>
      <c r="K487" t="s">
        <v>183</v>
      </c>
      <c r="M487" t="s">
        <v>740</v>
      </c>
      <c r="O487" t="s">
        <v>1568</v>
      </c>
      <c r="Q487" t="s">
        <v>154</v>
      </c>
    </row>
    <row r="488" spans="2:17">
      <c r="C488" t="s">
        <v>1011</v>
      </c>
      <c r="E488" t="s">
        <v>178</v>
      </c>
      <c r="G488" t="s">
        <v>31</v>
      </c>
      <c r="I488" s="82" t="s">
        <v>712</v>
      </c>
      <c r="K488" t="s">
        <v>183</v>
      </c>
      <c r="M488" t="s">
        <v>1567</v>
      </c>
      <c r="O488" t="s">
        <v>1567</v>
      </c>
      <c r="Q488" t="s">
        <v>2542</v>
      </c>
    </row>
    <row r="489" spans="2:17">
      <c r="C489" t="s">
        <v>1012</v>
      </c>
      <c r="I489" s="170"/>
    </row>
    <row r="490" spans="2:17">
      <c r="I490" s="170"/>
      <c r="J490" s="10"/>
    </row>
    <row r="491" spans="2:17">
      <c r="B491" t="s">
        <v>983</v>
      </c>
      <c r="C491" t="s">
        <v>1</v>
      </c>
      <c r="E491" t="s">
        <v>21</v>
      </c>
      <c r="G491" t="s">
        <v>11</v>
      </c>
      <c r="I491" s="82" t="s">
        <v>21</v>
      </c>
      <c r="J491" s="17"/>
      <c r="K491" t="s">
        <v>154</v>
      </c>
      <c r="M491" t="s">
        <v>39</v>
      </c>
      <c r="O491" t="s">
        <v>1553</v>
      </c>
      <c r="Q491" t="s">
        <v>735</v>
      </c>
    </row>
    <row r="492" spans="2:17">
      <c r="B492" t="s">
        <v>984</v>
      </c>
      <c r="C492" t="s">
        <v>17</v>
      </c>
      <c r="E492" t="s">
        <v>23</v>
      </c>
      <c r="G492" t="s">
        <v>154</v>
      </c>
      <c r="I492" s="82" t="s">
        <v>158</v>
      </c>
      <c r="K492" t="s">
        <v>155</v>
      </c>
      <c r="M492" t="s">
        <v>757</v>
      </c>
      <c r="O492" t="s">
        <v>1567</v>
      </c>
      <c r="Q492" t="s">
        <v>37</v>
      </c>
    </row>
    <row r="493" spans="2:17">
      <c r="C493" t="s">
        <v>35</v>
      </c>
      <c r="E493" t="s">
        <v>144</v>
      </c>
      <c r="G493" t="s">
        <v>21</v>
      </c>
      <c r="I493" s="82" t="s">
        <v>11</v>
      </c>
      <c r="K493" t="s">
        <v>141</v>
      </c>
      <c r="M493" t="s">
        <v>706</v>
      </c>
      <c r="O493" t="s">
        <v>21</v>
      </c>
      <c r="Q493" t="s">
        <v>155</v>
      </c>
    </row>
    <row r="494" spans="2:17">
      <c r="I494" s="170"/>
      <c r="K494" s="217"/>
    </row>
    <row r="495" spans="2:17">
      <c r="B495" t="s">
        <v>985</v>
      </c>
      <c r="C495" t="s">
        <v>1</v>
      </c>
      <c r="E495" t="s">
        <v>21</v>
      </c>
      <c r="G495" t="s">
        <v>154</v>
      </c>
      <c r="I495" s="82" t="s">
        <v>11</v>
      </c>
      <c r="J495" s="10"/>
      <c r="K495" t="s">
        <v>155</v>
      </c>
      <c r="M495" t="s">
        <v>757</v>
      </c>
      <c r="O495" t="s">
        <v>1553</v>
      </c>
      <c r="Q495" t="s">
        <v>735</v>
      </c>
    </row>
    <row r="496" spans="2:17">
      <c r="C496" t="s">
        <v>27</v>
      </c>
      <c r="E496" t="s">
        <v>23</v>
      </c>
      <c r="G496" t="s">
        <v>11</v>
      </c>
      <c r="I496" s="82" t="s">
        <v>31</v>
      </c>
      <c r="J496" s="17"/>
      <c r="K496" t="s">
        <v>154</v>
      </c>
      <c r="M496" t="s">
        <v>39</v>
      </c>
      <c r="O496" t="s">
        <v>1567</v>
      </c>
      <c r="Q496" t="s">
        <v>154</v>
      </c>
    </row>
    <row r="497" spans="1:17">
      <c r="C497" t="s">
        <v>17</v>
      </c>
      <c r="E497" t="s">
        <v>33</v>
      </c>
      <c r="G497" t="s">
        <v>21</v>
      </c>
      <c r="K497" t="s">
        <v>757</v>
      </c>
      <c r="M497" t="s">
        <v>155</v>
      </c>
      <c r="O497" t="s">
        <v>21</v>
      </c>
      <c r="Q497" t="s">
        <v>155</v>
      </c>
    </row>
    <row r="498" spans="1:17">
      <c r="C498" s="220"/>
    </row>
    <row r="499" spans="1:17">
      <c r="C499" s="220"/>
    </row>
    <row r="500" spans="1:17">
      <c r="C500" s="220"/>
    </row>
    <row r="501" spans="1:17" ht="15">
      <c r="C501" s="15" t="s">
        <v>3158</v>
      </c>
    </row>
    <row r="502" spans="1:17" s="170" customFormat="1" ht="14.25">
      <c r="A502"/>
      <c r="B502"/>
      <c r="C502"/>
      <c r="D502" s="34" t="s">
        <v>770</v>
      </c>
      <c r="E502" s="34" t="s">
        <v>771</v>
      </c>
      <c r="F502" s="34" t="s">
        <v>772</v>
      </c>
      <c r="G502" s="34" t="s">
        <v>40</v>
      </c>
      <c r="H502"/>
      <c r="I502"/>
      <c r="J502"/>
      <c r="K502"/>
      <c r="L502"/>
      <c r="M502"/>
    </row>
    <row r="503" spans="1:17" s="170" customFormat="1">
      <c r="A503" s="82"/>
      <c r="B503" s="231"/>
      <c r="C503" s="82" t="s">
        <v>2553</v>
      </c>
      <c r="D503" s="221">
        <v>0</v>
      </c>
      <c r="E503" s="221">
        <v>1</v>
      </c>
      <c r="F503" s="221">
        <v>0</v>
      </c>
      <c r="G503" s="221">
        <f t="shared" ref="G503:G534" si="0">SUM(D503:F503)</f>
        <v>1</v>
      </c>
    </row>
    <row r="504" spans="1:17" s="170" customFormat="1">
      <c r="A504" s="107"/>
      <c r="B504" s="231"/>
      <c r="C504" s="217" t="s">
        <v>1890</v>
      </c>
      <c r="D504" s="221">
        <v>4</v>
      </c>
      <c r="E504" s="221">
        <v>4</v>
      </c>
      <c r="F504" s="221">
        <v>2</v>
      </c>
      <c r="G504" s="221">
        <f t="shared" si="0"/>
        <v>10</v>
      </c>
    </row>
    <row r="505" spans="1:17" s="170" customFormat="1">
      <c r="A505" s="82"/>
      <c r="B505" s="231"/>
      <c r="C505" s="82" t="s">
        <v>1563</v>
      </c>
      <c r="D505" s="221">
        <v>2</v>
      </c>
      <c r="E505" s="221">
        <v>6</v>
      </c>
      <c r="F505" s="221">
        <v>5</v>
      </c>
      <c r="G505" s="221">
        <f t="shared" si="0"/>
        <v>13</v>
      </c>
    </row>
    <row r="506" spans="1:17" s="170" customFormat="1">
      <c r="A506" s="82"/>
      <c r="B506" s="231"/>
      <c r="C506" s="232" t="s">
        <v>156</v>
      </c>
      <c r="D506" s="221">
        <v>8</v>
      </c>
      <c r="E506" s="221">
        <v>5</v>
      </c>
      <c r="F506" s="221">
        <v>6</v>
      </c>
      <c r="G506" s="221">
        <f t="shared" si="0"/>
        <v>19</v>
      </c>
    </row>
    <row r="507" spans="1:17" s="170" customFormat="1">
      <c r="A507" s="351"/>
      <c r="B507" s="231"/>
      <c r="C507" s="217" t="s">
        <v>1883</v>
      </c>
      <c r="D507" s="221">
        <v>2</v>
      </c>
      <c r="E507" s="221">
        <v>0</v>
      </c>
      <c r="F507" s="221">
        <v>2</v>
      </c>
      <c r="G507" s="221">
        <f t="shared" si="0"/>
        <v>4</v>
      </c>
    </row>
    <row r="508" spans="1:17" s="170" customFormat="1">
      <c r="A508" s="107"/>
      <c r="B508" s="231"/>
      <c r="C508" s="82" t="s">
        <v>1558</v>
      </c>
      <c r="D508" s="221">
        <v>1</v>
      </c>
      <c r="E508" s="221">
        <v>0</v>
      </c>
      <c r="F508" s="221">
        <v>4</v>
      </c>
      <c r="G508" s="221">
        <f t="shared" si="0"/>
        <v>5</v>
      </c>
    </row>
    <row r="509" spans="1:17" s="170" customFormat="1">
      <c r="A509" s="82"/>
      <c r="B509" s="231"/>
      <c r="C509" s="82" t="s">
        <v>1553</v>
      </c>
      <c r="D509" s="221">
        <v>12</v>
      </c>
      <c r="E509" s="221">
        <v>5</v>
      </c>
      <c r="F509" s="221">
        <v>7</v>
      </c>
      <c r="G509" s="221">
        <f t="shared" si="0"/>
        <v>24</v>
      </c>
    </row>
    <row r="510" spans="1:17" s="170" customFormat="1">
      <c r="A510" s="107"/>
      <c r="B510" s="231"/>
      <c r="C510" s="82" t="s">
        <v>2542</v>
      </c>
      <c r="D510" s="221">
        <v>1</v>
      </c>
      <c r="E510" s="221">
        <v>1</v>
      </c>
      <c r="F510" s="221">
        <v>2</v>
      </c>
      <c r="G510" s="221">
        <f t="shared" si="0"/>
        <v>4</v>
      </c>
    </row>
    <row r="511" spans="1:17" s="170" customFormat="1">
      <c r="A511" s="351"/>
      <c r="B511" s="231"/>
      <c r="C511" s="232" t="s">
        <v>1</v>
      </c>
      <c r="D511" s="221">
        <v>16</v>
      </c>
      <c r="E511" s="221">
        <v>28</v>
      </c>
      <c r="F511" s="221">
        <v>16</v>
      </c>
      <c r="G511" s="221">
        <f t="shared" si="0"/>
        <v>60</v>
      </c>
    </row>
    <row r="512" spans="1:17" s="170" customFormat="1">
      <c r="A512" s="107"/>
      <c r="B512" s="231"/>
      <c r="C512" s="217" t="s">
        <v>1889</v>
      </c>
      <c r="D512" s="221">
        <v>1</v>
      </c>
      <c r="E512" s="221">
        <v>1</v>
      </c>
      <c r="F512" s="221">
        <v>1</v>
      </c>
      <c r="G512" s="221">
        <f t="shared" si="0"/>
        <v>3</v>
      </c>
    </row>
    <row r="513" spans="1:7" s="170" customFormat="1">
      <c r="A513" s="351"/>
      <c r="B513" s="231"/>
      <c r="C513" s="82" t="s">
        <v>1898</v>
      </c>
      <c r="D513" s="221">
        <v>2</v>
      </c>
      <c r="E513" s="221">
        <v>3</v>
      </c>
      <c r="F513" s="221">
        <v>1</v>
      </c>
      <c r="G513" s="221">
        <f t="shared" si="0"/>
        <v>6</v>
      </c>
    </row>
    <row r="514" spans="1:7" s="170" customFormat="1">
      <c r="A514" s="107"/>
      <c r="B514" s="231"/>
      <c r="C514" s="232" t="s">
        <v>178</v>
      </c>
      <c r="D514" s="221">
        <v>13</v>
      </c>
      <c r="E514" s="221">
        <v>8</v>
      </c>
      <c r="F514" s="221">
        <v>10</v>
      </c>
      <c r="G514" s="221">
        <f t="shared" si="0"/>
        <v>31</v>
      </c>
    </row>
    <row r="515" spans="1:7" s="170" customFormat="1">
      <c r="A515" s="351"/>
      <c r="B515" s="231"/>
      <c r="C515" s="232" t="s">
        <v>726</v>
      </c>
      <c r="D515" s="221">
        <v>4</v>
      </c>
      <c r="E515" s="221">
        <v>3</v>
      </c>
      <c r="F515" s="221">
        <v>2</v>
      </c>
      <c r="G515" s="221">
        <f t="shared" si="0"/>
        <v>9</v>
      </c>
    </row>
    <row r="516" spans="1:7" s="170" customFormat="1">
      <c r="A516" s="351"/>
      <c r="B516" s="231"/>
      <c r="C516" s="82" t="s">
        <v>1559</v>
      </c>
      <c r="D516" s="221">
        <v>9</v>
      </c>
      <c r="E516" s="221">
        <v>6</v>
      </c>
      <c r="F516" s="221">
        <v>8</v>
      </c>
      <c r="G516" s="221">
        <f t="shared" si="0"/>
        <v>23</v>
      </c>
    </row>
    <row r="517" spans="1:7" s="170" customFormat="1">
      <c r="A517" s="82"/>
      <c r="B517" s="231"/>
      <c r="C517" s="232" t="s">
        <v>728</v>
      </c>
      <c r="D517" s="221">
        <v>5</v>
      </c>
      <c r="E517" s="221">
        <v>3</v>
      </c>
      <c r="F517" s="221">
        <v>6</v>
      </c>
      <c r="G517" s="221">
        <f t="shared" si="0"/>
        <v>14</v>
      </c>
    </row>
    <row r="518" spans="1:7" s="170" customFormat="1">
      <c r="A518" s="107"/>
      <c r="B518" s="231"/>
      <c r="C518" s="232" t="s">
        <v>4</v>
      </c>
      <c r="D518" s="221">
        <v>14</v>
      </c>
      <c r="E518" s="221">
        <v>7</v>
      </c>
      <c r="F518" s="221">
        <v>9</v>
      </c>
      <c r="G518" s="221">
        <f t="shared" si="0"/>
        <v>30</v>
      </c>
    </row>
    <row r="519" spans="1:7" s="170" customFormat="1">
      <c r="A519" s="107"/>
      <c r="B519" s="231"/>
      <c r="C519" s="82" t="s">
        <v>1927</v>
      </c>
      <c r="D519" s="221">
        <v>2</v>
      </c>
      <c r="E519" s="221">
        <v>1</v>
      </c>
      <c r="F519" s="221">
        <v>1</v>
      </c>
      <c r="G519" s="221">
        <f t="shared" si="0"/>
        <v>4</v>
      </c>
    </row>
    <row r="520" spans="1:7" s="170" customFormat="1">
      <c r="A520" s="351"/>
      <c r="B520" s="231"/>
      <c r="C520" s="232" t="s">
        <v>745</v>
      </c>
      <c r="D520" s="221">
        <v>1</v>
      </c>
      <c r="E520" s="221">
        <v>8</v>
      </c>
      <c r="F520" s="221">
        <v>6</v>
      </c>
      <c r="G520" s="221">
        <f t="shared" si="0"/>
        <v>15</v>
      </c>
    </row>
    <row r="521" spans="1:7" s="170" customFormat="1">
      <c r="A521" s="107"/>
      <c r="B521" s="231"/>
      <c r="C521" s="232" t="s">
        <v>6</v>
      </c>
      <c r="D521" s="221">
        <v>14</v>
      </c>
      <c r="E521" s="221">
        <v>8</v>
      </c>
      <c r="F521" s="221">
        <v>16</v>
      </c>
      <c r="G521" s="221">
        <f t="shared" si="0"/>
        <v>38</v>
      </c>
    </row>
    <row r="522" spans="1:7" s="170" customFormat="1">
      <c r="A522" s="351"/>
      <c r="B522" s="231"/>
      <c r="C522" s="217" t="s">
        <v>1886</v>
      </c>
      <c r="D522" s="221">
        <v>0</v>
      </c>
      <c r="E522" s="221">
        <v>4</v>
      </c>
      <c r="F522" s="221">
        <v>5</v>
      </c>
      <c r="G522" s="221">
        <f t="shared" si="0"/>
        <v>9</v>
      </c>
    </row>
    <row r="523" spans="1:7" s="170" customFormat="1">
      <c r="A523" s="351"/>
      <c r="B523" s="231"/>
      <c r="C523" s="82" t="s">
        <v>2543</v>
      </c>
      <c r="D523" s="221">
        <v>0</v>
      </c>
      <c r="E523" s="221">
        <v>0</v>
      </c>
      <c r="F523" s="221">
        <v>1</v>
      </c>
      <c r="G523" s="221">
        <f t="shared" si="0"/>
        <v>1</v>
      </c>
    </row>
    <row r="524" spans="1:7" s="170" customFormat="1">
      <c r="A524" s="107"/>
      <c r="B524" s="231"/>
      <c r="C524" s="232" t="s">
        <v>153</v>
      </c>
      <c r="D524" s="221">
        <v>19</v>
      </c>
      <c r="E524" s="221">
        <v>14</v>
      </c>
      <c r="F524" s="221">
        <v>14</v>
      </c>
      <c r="G524" s="221">
        <f t="shared" si="0"/>
        <v>47</v>
      </c>
    </row>
    <row r="525" spans="1:7" s="170" customFormat="1">
      <c r="A525" s="107"/>
      <c r="B525" s="231"/>
      <c r="C525" s="82" t="s">
        <v>1899</v>
      </c>
      <c r="D525" s="221">
        <v>0</v>
      </c>
      <c r="E525" s="221">
        <v>2</v>
      </c>
      <c r="F525" s="221">
        <v>0</v>
      </c>
      <c r="G525" s="221">
        <f t="shared" si="0"/>
        <v>2</v>
      </c>
    </row>
    <row r="526" spans="1:7" s="170" customFormat="1">
      <c r="A526" s="107"/>
      <c r="B526" s="231"/>
      <c r="C526" s="82" t="s">
        <v>3862</v>
      </c>
      <c r="D526" s="221">
        <v>0</v>
      </c>
      <c r="E526" s="221">
        <v>0</v>
      </c>
      <c r="F526" s="221">
        <v>1</v>
      </c>
      <c r="G526" s="221">
        <f t="shared" si="0"/>
        <v>1</v>
      </c>
    </row>
    <row r="527" spans="1:7" s="170" customFormat="1">
      <c r="A527" s="107"/>
      <c r="B527" s="231"/>
      <c r="C527" s="82" t="s">
        <v>2559</v>
      </c>
      <c r="D527" s="221">
        <v>1</v>
      </c>
      <c r="E527" s="221">
        <v>2</v>
      </c>
      <c r="F527" s="221">
        <v>1</v>
      </c>
      <c r="G527" s="221">
        <f t="shared" si="0"/>
        <v>4</v>
      </c>
    </row>
    <row r="528" spans="1:7" s="170" customFormat="1">
      <c r="A528" s="351"/>
      <c r="B528" s="231"/>
      <c r="C528" s="217" t="s">
        <v>1884</v>
      </c>
      <c r="D528" s="221">
        <v>2</v>
      </c>
      <c r="E528" s="221">
        <v>1</v>
      </c>
      <c r="F528" s="221">
        <v>0</v>
      </c>
      <c r="G528" s="221">
        <f t="shared" si="0"/>
        <v>3</v>
      </c>
    </row>
    <row r="529" spans="1:7" s="170" customFormat="1">
      <c r="A529" s="82"/>
      <c r="B529" s="231"/>
      <c r="C529" s="232" t="s">
        <v>179</v>
      </c>
      <c r="D529" s="221">
        <v>3</v>
      </c>
      <c r="E529" s="221">
        <v>2</v>
      </c>
      <c r="F529" s="221">
        <v>2</v>
      </c>
      <c r="G529" s="221">
        <f t="shared" si="0"/>
        <v>7</v>
      </c>
    </row>
    <row r="530" spans="1:7" s="170" customFormat="1">
      <c r="A530" s="82"/>
      <c r="B530" s="231"/>
      <c r="C530" s="232" t="s">
        <v>9</v>
      </c>
      <c r="D530" s="221">
        <v>23</v>
      </c>
      <c r="E530" s="221">
        <v>18</v>
      </c>
      <c r="F530" s="221">
        <v>12</v>
      </c>
      <c r="G530" s="221">
        <f t="shared" si="0"/>
        <v>53</v>
      </c>
    </row>
    <row r="531" spans="1:7" s="170" customFormat="1">
      <c r="A531" s="107"/>
      <c r="B531" s="231"/>
      <c r="C531" s="217" t="s">
        <v>1894</v>
      </c>
      <c r="D531" s="221">
        <v>2</v>
      </c>
      <c r="E531" s="221">
        <v>1</v>
      </c>
      <c r="F531" s="221">
        <v>4</v>
      </c>
      <c r="G531" s="221">
        <f t="shared" si="0"/>
        <v>7</v>
      </c>
    </row>
    <row r="532" spans="1:7" s="170" customFormat="1">
      <c r="A532" s="107"/>
      <c r="B532" s="231"/>
      <c r="C532" s="232" t="s">
        <v>11</v>
      </c>
      <c r="D532" s="221">
        <v>34</v>
      </c>
      <c r="E532" s="221">
        <v>24</v>
      </c>
      <c r="F532" s="221">
        <v>28</v>
      </c>
      <c r="G532" s="221">
        <f t="shared" si="0"/>
        <v>86</v>
      </c>
    </row>
    <row r="533" spans="1:7" s="170" customFormat="1">
      <c r="B533" s="231"/>
      <c r="C533" s="82" t="s">
        <v>2544</v>
      </c>
      <c r="D533" s="221">
        <v>1</v>
      </c>
      <c r="E533" s="221">
        <v>0</v>
      </c>
      <c r="F533" s="221">
        <v>0</v>
      </c>
      <c r="G533" s="221">
        <f t="shared" si="0"/>
        <v>1</v>
      </c>
    </row>
    <row r="534" spans="1:7" s="170" customFormat="1">
      <c r="A534" s="107"/>
      <c r="B534" s="231"/>
      <c r="C534" s="82" t="s">
        <v>1900</v>
      </c>
      <c r="D534" s="221">
        <v>2</v>
      </c>
      <c r="E534" s="221">
        <v>1</v>
      </c>
      <c r="F534" s="221">
        <v>2</v>
      </c>
      <c r="G534" s="221">
        <f t="shared" si="0"/>
        <v>5</v>
      </c>
    </row>
    <row r="535" spans="1:7" s="170" customFormat="1">
      <c r="A535" s="82"/>
      <c r="B535" s="231"/>
      <c r="C535" s="82" t="s">
        <v>1561</v>
      </c>
      <c r="D535" s="221">
        <v>2</v>
      </c>
      <c r="E535" s="221">
        <v>4</v>
      </c>
      <c r="F535" s="221">
        <v>4</v>
      </c>
      <c r="G535" s="221">
        <f t="shared" ref="G535:G566" si="1">SUM(D535:F535)</f>
        <v>10</v>
      </c>
    </row>
    <row r="536" spans="1:7" s="170" customFormat="1">
      <c r="A536" s="82"/>
      <c r="B536" s="231"/>
      <c r="C536" s="232" t="s">
        <v>685</v>
      </c>
      <c r="D536" s="221">
        <v>3</v>
      </c>
      <c r="E536" s="221">
        <v>4</v>
      </c>
      <c r="F536" s="221">
        <v>4</v>
      </c>
      <c r="G536" s="221">
        <f t="shared" si="1"/>
        <v>11</v>
      </c>
    </row>
    <row r="537" spans="1:7" s="170" customFormat="1">
      <c r="A537" s="107"/>
      <c r="B537" s="231"/>
      <c r="C537" s="217" t="s">
        <v>1891</v>
      </c>
      <c r="D537" s="221">
        <v>1</v>
      </c>
      <c r="E537" s="221">
        <v>1</v>
      </c>
      <c r="F537" s="221">
        <v>2</v>
      </c>
      <c r="G537" s="221">
        <f t="shared" si="1"/>
        <v>4</v>
      </c>
    </row>
    <row r="538" spans="1:7" s="170" customFormat="1">
      <c r="A538" s="107"/>
      <c r="B538" s="231"/>
      <c r="C538" s="82" t="s">
        <v>2554</v>
      </c>
      <c r="D538" s="221">
        <v>0</v>
      </c>
      <c r="E538" s="221">
        <v>0</v>
      </c>
      <c r="F538" s="221">
        <v>2</v>
      </c>
      <c r="G538" s="221">
        <f t="shared" si="1"/>
        <v>2</v>
      </c>
    </row>
    <row r="539" spans="1:7" s="170" customFormat="1">
      <c r="A539" s="351"/>
      <c r="B539" s="231"/>
      <c r="C539" s="232" t="s">
        <v>740</v>
      </c>
      <c r="D539" s="221">
        <v>6</v>
      </c>
      <c r="E539" s="221">
        <v>8</v>
      </c>
      <c r="F539" s="221">
        <v>7</v>
      </c>
      <c r="G539" s="221">
        <f t="shared" si="1"/>
        <v>21</v>
      </c>
    </row>
    <row r="540" spans="1:7" s="170" customFormat="1">
      <c r="A540" s="351"/>
      <c r="B540" s="231"/>
      <c r="C540" s="232" t="s">
        <v>13</v>
      </c>
      <c r="D540" s="221">
        <v>11</v>
      </c>
      <c r="E540" s="221">
        <v>14</v>
      </c>
      <c r="F540" s="221">
        <v>11</v>
      </c>
      <c r="G540" s="221">
        <f t="shared" si="1"/>
        <v>36</v>
      </c>
    </row>
    <row r="541" spans="1:7" s="170" customFormat="1">
      <c r="A541" s="82"/>
      <c r="B541" s="231"/>
      <c r="C541" s="232" t="s">
        <v>691</v>
      </c>
      <c r="D541" s="221">
        <v>3</v>
      </c>
      <c r="E541" s="221">
        <v>4</v>
      </c>
      <c r="F541" s="221">
        <v>4</v>
      </c>
      <c r="G541" s="221">
        <f t="shared" si="1"/>
        <v>11</v>
      </c>
    </row>
    <row r="542" spans="1:7" s="170" customFormat="1">
      <c r="A542" s="82"/>
      <c r="B542" s="231"/>
      <c r="C542" s="232" t="s">
        <v>164</v>
      </c>
      <c r="D542" s="221">
        <v>1</v>
      </c>
      <c r="E542" s="221">
        <v>2</v>
      </c>
      <c r="F542" s="221">
        <v>3</v>
      </c>
      <c r="G542" s="221">
        <f t="shared" si="1"/>
        <v>6</v>
      </c>
    </row>
    <row r="543" spans="1:7" s="170" customFormat="1">
      <c r="A543" s="82"/>
      <c r="B543" s="231"/>
      <c r="C543" s="232" t="s">
        <v>15</v>
      </c>
      <c r="D543" s="221">
        <v>11</v>
      </c>
      <c r="E543" s="221">
        <v>11</v>
      </c>
      <c r="F543" s="221">
        <v>20</v>
      </c>
      <c r="G543" s="221">
        <f t="shared" si="1"/>
        <v>42</v>
      </c>
    </row>
    <row r="544" spans="1:7" s="170" customFormat="1">
      <c r="A544" s="82"/>
      <c r="B544" s="231"/>
      <c r="C544" s="232" t="s">
        <v>2563</v>
      </c>
      <c r="D544" s="221">
        <v>0</v>
      </c>
      <c r="E544" s="221">
        <v>1</v>
      </c>
      <c r="F544" s="221">
        <v>0</v>
      </c>
      <c r="G544" s="221">
        <f t="shared" si="1"/>
        <v>1</v>
      </c>
    </row>
    <row r="545" spans="1:7" s="170" customFormat="1">
      <c r="A545" s="82"/>
      <c r="B545" s="231"/>
      <c r="C545" s="217" t="s">
        <v>1887</v>
      </c>
      <c r="D545" s="221">
        <v>8</v>
      </c>
      <c r="E545" s="221">
        <v>6</v>
      </c>
      <c r="F545" s="221">
        <v>5</v>
      </c>
      <c r="G545" s="221">
        <f t="shared" si="1"/>
        <v>19</v>
      </c>
    </row>
    <row r="546" spans="1:7" s="170" customFormat="1">
      <c r="A546" s="82"/>
      <c r="B546" s="231"/>
      <c r="C546" s="232" t="s">
        <v>17</v>
      </c>
      <c r="D546" s="221">
        <v>25</v>
      </c>
      <c r="E546" s="221">
        <v>23</v>
      </c>
      <c r="F546" s="221">
        <v>23</v>
      </c>
      <c r="G546" s="221">
        <f t="shared" si="1"/>
        <v>71</v>
      </c>
    </row>
    <row r="547" spans="1:7" s="170" customFormat="1">
      <c r="A547" s="107"/>
      <c r="B547" s="231"/>
      <c r="C547" s="232" t="s">
        <v>701</v>
      </c>
      <c r="D547" s="221">
        <v>5</v>
      </c>
      <c r="E547" s="221">
        <v>7</v>
      </c>
      <c r="F547" s="221">
        <v>2</v>
      </c>
      <c r="G547" s="221">
        <f t="shared" si="1"/>
        <v>14</v>
      </c>
    </row>
    <row r="548" spans="1:7" s="170" customFormat="1">
      <c r="A548" s="351"/>
      <c r="B548" s="231"/>
      <c r="C548" s="232" t="s">
        <v>714</v>
      </c>
      <c r="D548" s="221">
        <v>8</v>
      </c>
      <c r="E548" s="221">
        <v>10</v>
      </c>
      <c r="F548" s="221">
        <v>7</v>
      </c>
      <c r="G548" s="221">
        <f t="shared" si="1"/>
        <v>25</v>
      </c>
    </row>
    <row r="549" spans="1:7" s="170" customFormat="1">
      <c r="A549" s="107"/>
      <c r="B549" s="231"/>
      <c r="C549" s="232" t="s">
        <v>162</v>
      </c>
      <c r="D549" s="221">
        <v>6</v>
      </c>
      <c r="E549" s="221">
        <v>3</v>
      </c>
      <c r="F549" s="221">
        <v>8</v>
      </c>
      <c r="G549" s="221">
        <f t="shared" si="1"/>
        <v>17</v>
      </c>
    </row>
    <row r="550" spans="1:7" s="170" customFormat="1">
      <c r="A550" s="107"/>
      <c r="B550" s="231"/>
      <c r="C550" s="82" t="s">
        <v>2548</v>
      </c>
      <c r="D550" s="221">
        <v>1</v>
      </c>
      <c r="E550" s="221">
        <v>0</v>
      </c>
      <c r="F550" s="221">
        <v>0</v>
      </c>
      <c r="G550" s="221">
        <f t="shared" si="1"/>
        <v>1</v>
      </c>
    </row>
    <row r="551" spans="1:7" s="170" customFormat="1">
      <c r="A551" s="107"/>
      <c r="B551" s="231"/>
      <c r="C551" s="232" t="s">
        <v>731</v>
      </c>
      <c r="D551" s="221">
        <v>0</v>
      </c>
      <c r="E551" s="221">
        <v>3</v>
      </c>
      <c r="F551" s="221">
        <v>0</v>
      </c>
      <c r="G551" s="221">
        <f t="shared" si="1"/>
        <v>3</v>
      </c>
    </row>
    <row r="552" spans="1:7" s="170" customFormat="1">
      <c r="B552" s="231"/>
      <c r="C552" s="82" t="s">
        <v>2567</v>
      </c>
      <c r="D552" s="221">
        <v>0</v>
      </c>
      <c r="E552" s="221">
        <v>0</v>
      </c>
      <c r="F552" s="221">
        <v>1</v>
      </c>
      <c r="G552" s="221">
        <f t="shared" si="1"/>
        <v>1</v>
      </c>
    </row>
    <row r="553" spans="1:7" s="170" customFormat="1">
      <c r="A553" s="107"/>
      <c r="B553" s="231"/>
      <c r="C553" s="232" t="s">
        <v>19</v>
      </c>
      <c r="D553" s="221">
        <v>22</v>
      </c>
      <c r="E553" s="221">
        <v>20</v>
      </c>
      <c r="F553" s="221">
        <v>9</v>
      </c>
      <c r="G553" s="221">
        <f t="shared" si="1"/>
        <v>51</v>
      </c>
    </row>
    <row r="554" spans="1:7" s="170" customFormat="1">
      <c r="A554" s="82"/>
      <c r="B554" s="231"/>
      <c r="C554" s="232" t="s">
        <v>1547</v>
      </c>
      <c r="D554" s="221">
        <v>1</v>
      </c>
      <c r="E554" s="221">
        <v>0</v>
      </c>
      <c r="F554" s="221">
        <v>1</v>
      </c>
      <c r="G554" s="221">
        <f t="shared" si="1"/>
        <v>2</v>
      </c>
    </row>
    <row r="555" spans="1:7" s="170" customFormat="1">
      <c r="A555" s="107"/>
      <c r="B555" s="231"/>
      <c r="C555" s="82" t="s">
        <v>1549</v>
      </c>
      <c r="D555" s="221">
        <v>2</v>
      </c>
      <c r="E555" s="221">
        <v>1</v>
      </c>
      <c r="F555" s="221">
        <v>2</v>
      </c>
      <c r="G555" s="221">
        <f t="shared" si="1"/>
        <v>5</v>
      </c>
    </row>
    <row r="556" spans="1:7" s="170" customFormat="1">
      <c r="A556" s="107"/>
      <c r="B556" s="231"/>
      <c r="C556" s="82" t="s">
        <v>2547</v>
      </c>
      <c r="D556" s="221">
        <v>1</v>
      </c>
      <c r="E556" s="221">
        <v>2</v>
      </c>
      <c r="F556" s="221">
        <v>1</v>
      </c>
      <c r="G556" s="221">
        <f t="shared" si="1"/>
        <v>4</v>
      </c>
    </row>
    <row r="557" spans="1:7" s="170" customFormat="1">
      <c r="A557" s="107"/>
      <c r="B557" s="231"/>
      <c r="C557" s="232" t="s">
        <v>757</v>
      </c>
      <c r="D557" s="221">
        <v>8</v>
      </c>
      <c r="E557" s="221">
        <v>6</v>
      </c>
      <c r="F557" s="221">
        <v>10</v>
      </c>
      <c r="G557" s="221">
        <f t="shared" si="1"/>
        <v>24</v>
      </c>
    </row>
    <row r="558" spans="1:7" s="170" customFormat="1">
      <c r="A558" s="82"/>
      <c r="B558" s="231"/>
      <c r="C558" s="82" t="s">
        <v>2726</v>
      </c>
      <c r="D558" s="221">
        <v>0</v>
      </c>
      <c r="E558" s="221">
        <v>0</v>
      </c>
      <c r="F558" s="221">
        <v>0</v>
      </c>
      <c r="G558" s="221">
        <f t="shared" si="1"/>
        <v>0</v>
      </c>
    </row>
    <row r="559" spans="1:7" s="170" customFormat="1">
      <c r="A559" s="107"/>
      <c r="B559" s="231"/>
      <c r="C559" s="232" t="s">
        <v>753</v>
      </c>
      <c r="D559" s="221">
        <v>7</v>
      </c>
      <c r="E559" s="221">
        <v>7</v>
      </c>
      <c r="F559" s="221">
        <v>13</v>
      </c>
      <c r="G559" s="221">
        <f t="shared" si="1"/>
        <v>27</v>
      </c>
    </row>
    <row r="560" spans="1:7" s="170" customFormat="1">
      <c r="A560" s="107"/>
      <c r="B560" s="231"/>
      <c r="C560" s="232" t="s">
        <v>21</v>
      </c>
      <c r="D560" s="221">
        <v>37</v>
      </c>
      <c r="E560" s="221">
        <v>34</v>
      </c>
      <c r="F560" s="221">
        <v>43</v>
      </c>
      <c r="G560" s="221">
        <f t="shared" si="1"/>
        <v>114</v>
      </c>
    </row>
    <row r="561" spans="1:7" s="170" customFormat="1">
      <c r="A561" s="351"/>
      <c r="B561" s="231"/>
      <c r="C561" s="232" t="s">
        <v>141</v>
      </c>
      <c r="D561" s="221">
        <v>13</v>
      </c>
      <c r="E561" s="221">
        <v>31</v>
      </c>
      <c r="F561" s="221">
        <v>18</v>
      </c>
      <c r="G561" s="221">
        <f t="shared" si="1"/>
        <v>62</v>
      </c>
    </row>
    <row r="562" spans="1:7" s="170" customFormat="1">
      <c r="A562" s="107"/>
      <c r="B562" s="231"/>
      <c r="C562" s="82" t="s">
        <v>2540</v>
      </c>
      <c r="D562" s="221">
        <v>2</v>
      </c>
      <c r="E562" s="221">
        <v>0</v>
      </c>
      <c r="F562" s="221">
        <v>0</v>
      </c>
      <c r="G562" s="221">
        <f t="shared" si="1"/>
        <v>2</v>
      </c>
    </row>
    <row r="563" spans="1:7" s="170" customFormat="1">
      <c r="A563" s="107"/>
      <c r="B563" s="231"/>
      <c r="C563" s="82" t="s">
        <v>1901</v>
      </c>
      <c r="D563" s="221">
        <v>2</v>
      </c>
      <c r="E563" s="221">
        <v>3</v>
      </c>
      <c r="F563" s="221">
        <v>1</v>
      </c>
      <c r="G563" s="221">
        <f t="shared" si="1"/>
        <v>6</v>
      </c>
    </row>
    <row r="564" spans="1:7" s="170" customFormat="1">
      <c r="A564" s="107"/>
      <c r="B564" s="231"/>
      <c r="C564" s="82" t="s">
        <v>1551</v>
      </c>
      <c r="D564" s="221">
        <v>2</v>
      </c>
      <c r="E564" s="221">
        <v>2</v>
      </c>
      <c r="F564" s="221">
        <v>2</v>
      </c>
      <c r="G564" s="221">
        <f t="shared" si="1"/>
        <v>6</v>
      </c>
    </row>
    <row r="565" spans="1:7" s="170" customFormat="1">
      <c r="A565" s="351"/>
      <c r="B565" s="231"/>
      <c r="C565" s="82" t="s">
        <v>2550</v>
      </c>
      <c r="D565" s="221">
        <v>6</v>
      </c>
      <c r="E565" s="221">
        <v>2</v>
      </c>
      <c r="F565" s="221">
        <v>0</v>
      </c>
      <c r="G565" s="221">
        <f t="shared" si="1"/>
        <v>8</v>
      </c>
    </row>
    <row r="566" spans="1:7" s="170" customFormat="1">
      <c r="A566" s="82"/>
      <c r="B566" s="231"/>
      <c r="C566" s="82" t="s">
        <v>1902</v>
      </c>
      <c r="D566" s="221">
        <v>1</v>
      </c>
      <c r="E566" s="221">
        <v>0</v>
      </c>
      <c r="F566" s="221">
        <v>0</v>
      </c>
      <c r="G566" s="221">
        <f t="shared" si="1"/>
        <v>1</v>
      </c>
    </row>
    <row r="567" spans="1:7" s="170" customFormat="1">
      <c r="A567" s="351"/>
      <c r="B567" s="231"/>
      <c r="C567" s="82" t="s">
        <v>1550</v>
      </c>
      <c r="D567" s="221">
        <v>10</v>
      </c>
      <c r="E567" s="221">
        <v>1</v>
      </c>
      <c r="F567" s="221">
        <v>3</v>
      </c>
      <c r="G567" s="221">
        <f t="shared" ref="G567:G598" si="2">SUM(D567:F567)</f>
        <v>14</v>
      </c>
    </row>
    <row r="568" spans="1:7" s="170" customFormat="1">
      <c r="A568" s="351"/>
      <c r="B568" s="231"/>
      <c r="C568" s="232" t="s">
        <v>719</v>
      </c>
      <c r="D568" s="221">
        <v>13</v>
      </c>
      <c r="E568" s="221">
        <v>6</v>
      </c>
      <c r="F568" s="221">
        <v>5</v>
      </c>
      <c r="G568" s="221">
        <f t="shared" si="2"/>
        <v>24</v>
      </c>
    </row>
    <row r="569" spans="1:7" s="170" customFormat="1">
      <c r="B569" s="230"/>
      <c r="C569" s="82" t="s">
        <v>2549</v>
      </c>
      <c r="D569" s="221">
        <v>0</v>
      </c>
      <c r="E569" s="221">
        <v>0</v>
      </c>
      <c r="F569" s="221">
        <v>2</v>
      </c>
      <c r="G569" s="221">
        <f t="shared" si="2"/>
        <v>2</v>
      </c>
    </row>
    <row r="570" spans="1:7" s="170" customFormat="1">
      <c r="A570" s="82"/>
      <c r="B570" s="231"/>
      <c r="C570" s="82" t="s">
        <v>2556</v>
      </c>
      <c r="D570" s="221">
        <v>1</v>
      </c>
      <c r="E570" s="221">
        <v>0</v>
      </c>
      <c r="F570" s="221">
        <v>4</v>
      </c>
      <c r="G570" s="221">
        <f t="shared" si="2"/>
        <v>5</v>
      </c>
    </row>
    <row r="571" spans="1:7" s="170" customFormat="1">
      <c r="A571" s="351"/>
      <c r="B571" s="231"/>
      <c r="C571" s="232" t="s">
        <v>720</v>
      </c>
      <c r="D571" s="221">
        <v>3</v>
      </c>
      <c r="E571" s="221">
        <v>3</v>
      </c>
      <c r="F571" s="221">
        <v>6</v>
      </c>
      <c r="G571" s="221">
        <f t="shared" si="2"/>
        <v>12</v>
      </c>
    </row>
    <row r="572" spans="1:7" s="170" customFormat="1">
      <c r="B572" s="231"/>
      <c r="C572" s="232" t="s">
        <v>23</v>
      </c>
      <c r="D572" s="221">
        <v>12</v>
      </c>
      <c r="E572" s="221">
        <v>23</v>
      </c>
      <c r="F572" s="221">
        <v>10</v>
      </c>
      <c r="G572" s="221">
        <f t="shared" si="2"/>
        <v>45</v>
      </c>
    </row>
    <row r="573" spans="1:7" s="170" customFormat="1">
      <c r="A573" s="82"/>
      <c r="B573" s="231"/>
      <c r="C573" s="232" t="s">
        <v>25</v>
      </c>
      <c r="D573" s="221">
        <v>15</v>
      </c>
      <c r="E573" s="221">
        <v>26</v>
      </c>
      <c r="F573" s="221">
        <v>20</v>
      </c>
      <c r="G573" s="221">
        <f t="shared" si="2"/>
        <v>61</v>
      </c>
    </row>
    <row r="574" spans="1:7" s="170" customFormat="1">
      <c r="A574" s="107"/>
      <c r="B574" s="231"/>
      <c r="C574" s="232" t="s">
        <v>741</v>
      </c>
      <c r="D574" s="221">
        <v>0</v>
      </c>
      <c r="E574" s="221">
        <v>0</v>
      </c>
      <c r="F574" s="221">
        <v>0</v>
      </c>
      <c r="G574" s="221">
        <f t="shared" si="2"/>
        <v>0</v>
      </c>
    </row>
    <row r="575" spans="1:7" s="170" customFormat="1">
      <c r="A575" s="82"/>
      <c r="B575" s="231"/>
      <c r="C575" s="82" t="s">
        <v>1560</v>
      </c>
      <c r="D575" s="221">
        <v>2</v>
      </c>
      <c r="E575" s="221">
        <v>2</v>
      </c>
      <c r="F575" s="221">
        <v>1</v>
      </c>
      <c r="G575" s="221">
        <f t="shared" si="2"/>
        <v>5</v>
      </c>
    </row>
    <row r="576" spans="1:7" s="170" customFormat="1">
      <c r="A576" s="107"/>
      <c r="B576" s="231"/>
      <c r="C576" s="82" t="s">
        <v>1567</v>
      </c>
      <c r="D576" s="221">
        <v>7</v>
      </c>
      <c r="E576" s="221">
        <v>13</v>
      </c>
      <c r="F576" s="221">
        <v>7</v>
      </c>
      <c r="G576" s="221">
        <f t="shared" si="2"/>
        <v>27</v>
      </c>
    </row>
    <row r="577" spans="3:7" s="170" customFormat="1">
      <c r="C577" s="82" t="s">
        <v>1557</v>
      </c>
      <c r="D577" s="221">
        <v>0</v>
      </c>
      <c r="E577" s="221">
        <v>0</v>
      </c>
      <c r="F577" s="221">
        <v>1</v>
      </c>
      <c r="G577" s="221">
        <f t="shared" si="2"/>
        <v>1</v>
      </c>
    </row>
    <row r="578" spans="3:7" s="170" customFormat="1">
      <c r="C578" s="82" t="s">
        <v>1562</v>
      </c>
      <c r="D578" s="221">
        <v>6</v>
      </c>
      <c r="E578" s="221">
        <v>3</v>
      </c>
      <c r="F578" s="221">
        <v>2</v>
      </c>
      <c r="G578" s="221">
        <f t="shared" si="2"/>
        <v>11</v>
      </c>
    </row>
    <row r="579" spans="3:7" s="170" customFormat="1">
      <c r="C579" s="82" t="s">
        <v>1903</v>
      </c>
      <c r="D579" s="221">
        <v>0</v>
      </c>
      <c r="E579" s="221">
        <v>2</v>
      </c>
      <c r="F579" s="221">
        <v>0</v>
      </c>
      <c r="G579" s="221">
        <f t="shared" si="2"/>
        <v>2</v>
      </c>
    </row>
    <row r="580" spans="3:7" s="170" customFormat="1">
      <c r="C580" s="82" t="s">
        <v>1556</v>
      </c>
      <c r="D580" s="221">
        <v>0</v>
      </c>
      <c r="E580" s="221">
        <v>0</v>
      </c>
      <c r="F580" s="221">
        <v>1</v>
      </c>
      <c r="G580" s="221">
        <f t="shared" si="2"/>
        <v>1</v>
      </c>
    </row>
    <row r="581" spans="3:7" s="170" customFormat="1">
      <c r="C581" s="82" t="s">
        <v>2545</v>
      </c>
      <c r="D581" s="221">
        <v>0</v>
      </c>
      <c r="E581" s="221">
        <v>0</v>
      </c>
      <c r="F581" s="221">
        <v>1</v>
      </c>
      <c r="G581" s="221">
        <f t="shared" si="2"/>
        <v>1</v>
      </c>
    </row>
    <row r="582" spans="3:7" s="170" customFormat="1">
      <c r="C582" s="232" t="s">
        <v>703</v>
      </c>
      <c r="D582" s="221">
        <v>1</v>
      </c>
      <c r="E582" s="221">
        <v>4</v>
      </c>
      <c r="F582" s="221">
        <v>10</v>
      </c>
      <c r="G582" s="221">
        <f t="shared" si="2"/>
        <v>15</v>
      </c>
    </row>
    <row r="583" spans="3:7" s="170" customFormat="1">
      <c r="C583" s="232" t="s">
        <v>27</v>
      </c>
      <c r="D583" s="221">
        <v>29</v>
      </c>
      <c r="E583" s="221">
        <v>20</v>
      </c>
      <c r="F583" s="221">
        <v>20</v>
      </c>
      <c r="G583" s="221">
        <f t="shared" si="2"/>
        <v>69</v>
      </c>
    </row>
    <row r="584" spans="3:7" s="170" customFormat="1">
      <c r="C584" s="232" t="s">
        <v>735</v>
      </c>
      <c r="D584" s="221">
        <v>10</v>
      </c>
      <c r="E584" s="221">
        <v>5</v>
      </c>
      <c r="F584" s="221">
        <v>9</v>
      </c>
      <c r="G584" s="221">
        <f t="shared" si="2"/>
        <v>24</v>
      </c>
    </row>
    <row r="585" spans="3:7" s="170" customFormat="1">
      <c r="C585" s="232" t="s">
        <v>154</v>
      </c>
      <c r="D585" s="221">
        <v>24</v>
      </c>
      <c r="E585" s="221">
        <v>14</v>
      </c>
      <c r="F585" s="221">
        <v>18</v>
      </c>
      <c r="G585" s="221">
        <f t="shared" si="2"/>
        <v>56</v>
      </c>
    </row>
    <row r="586" spans="3:7" s="170" customFormat="1">
      <c r="C586" s="232" t="s">
        <v>721</v>
      </c>
      <c r="D586" s="221">
        <v>3</v>
      </c>
      <c r="E586" s="221">
        <v>7</v>
      </c>
      <c r="F586" s="221">
        <v>2</v>
      </c>
      <c r="G586" s="221">
        <f t="shared" si="2"/>
        <v>12</v>
      </c>
    </row>
    <row r="587" spans="3:7" s="170" customFormat="1">
      <c r="C587" s="232" t="s">
        <v>29</v>
      </c>
      <c r="D587" s="221">
        <v>15</v>
      </c>
      <c r="E587" s="221">
        <v>10</v>
      </c>
      <c r="F587" s="221">
        <v>9</v>
      </c>
      <c r="G587" s="221">
        <f t="shared" si="2"/>
        <v>34</v>
      </c>
    </row>
    <row r="588" spans="3:7" s="170" customFormat="1">
      <c r="C588" s="232" t="s">
        <v>142</v>
      </c>
      <c r="D588" s="221">
        <v>8</v>
      </c>
      <c r="E588" s="221">
        <v>8</v>
      </c>
      <c r="F588" s="221">
        <v>15</v>
      </c>
      <c r="G588" s="221">
        <f t="shared" si="2"/>
        <v>31</v>
      </c>
    </row>
    <row r="589" spans="3:7" s="170" customFormat="1">
      <c r="C589" s="232" t="s">
        <v>695</v>
      </c>
      <c r="D589" s="221">
        <v>2</v>
      </c>
      <c r="E589" s="221">
        <v>6</v>
      </c>
      <c r="F589" s="221">
        <v>3</v>
      </c>
      <c r="G589" s="221">
        <f t="shared" si="2"/>
        <v>11</v>
      </c>
    </row>
    <row r="590" spans="3:7" s="170" customFormat="1">
      <c r="C590" s="82" t="s">
        <v>1566</v>
      </c>
      <c r="D590" s="221">
        <v>3</v>
      </c>
      <c r="E590" s="221">
        <v>7</v>
      </c>
      <c r="F590" s="221">
        <v>3</v>
      </c>
      <c r="G590" s="221">
        <f t="shared" si="2"/>
        <v>13</v>
      </c>
    </row>
    <row r="591" spans="3:7" s="170" customFormat="1">
      <c r="C591" s="82" t="s">
        <v>2566</v>
      </c>
      <c r="D591" s="221">
        <v>1</v>
      </c>
      <c r="E591" s="221">
        <v>2</v>
      </c>
      <c r="F591" s="221">
        <v>1</v>
      </c>
      <c r="G591" s="221">
        <f t="shared" si="2"/>
        <v>4</v>
      </c>
    </row>
    <row r="592" spans="3:7" s="170" customFormat="1">
      <c r="C592" s="232" t="s">
        <v>736</v>
      </c>
      <c r="D592" s="221">
        <v>6</v>
      </c>
      <c r="E592" s="221">
        <v>8</v>
      </c>
      <c r="F592" s="221">
        <v>6</v>
      </c>
      <c r="G592" s="221">
        <f t="shared" si="2"/>
        <v>20</v>
      </c>
    </row>
    <row r="593" spans="1:13">
      <c r="A593" s="170"/>
      <c r="B593" s="170"/>
      <c r="C593" s="82" t="s">
        <v>1924</v>
      </c>
      <c r="D593" s="221">
        <v>2</v>
      </c>
      <c r="E593" s="221">
        <v>2</v>
      </c>
      <c r="F593" s="221">
        <v>1</v>
      </c>
      <c r="G593" s="221">
        <f t="shared" si="2"/>
        <v>5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232" t="s">
        <v>706</v>
      </c>
      <c r="D594" s="221">
        <v>9</v>
      </c>
      <c r="E594" s="221">
        <v>6</v>
      </c>
      <c r="F594" s="221">
        <v>10</v>
      </c>
      <c r="G594" s="221">
        <f t="shared" si="2"/>
        <v>25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232" t="s">
        <v>705</v>
      </c>
      <c r="D595" s="221">
        <v>3</v>
      </c>
      <c r="E595" s="221">
        <v>6</v>
      </c>
      <c r="F595" s="221">
        <v>2</v>
      </c>
      <c r="G595" s="221">
        <f t="shared" si="2"/>
        <v>11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1926</v>
      </c>
      <c r="D596" s="221">
        <v>0</v>
      </c>
      <c r="E596" s="221">
        <v>0</v>
      </c>
      <c r="F596" s="221">
        <v>1</v>
      </c>
      <c r="G596" s="221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1554</v>
      </c>
      <c r="D597" s="221">
        <v>0</v>
      </c>
      <c r="E597" s="221">
        <v>0</v>
      </c>
      <c r="F597" s="221">
        <v>0</v>
      </c>
      <c r="G597" s="221">
        <f t="shared" si="2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232" t="s">
        <v>158</v>
      </c>
      <c r="D598" s="221">
        <v>3</v>
      </c>
      <c r="E598" s="221">
        <v>11</v>
      </c>
      <c r="F598" s="221">
        <v>8</v>
      </c>
      <c r="G598" s="221">
        <f t="shared" si="2"/>
        <v>22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2003</v>
      </c>
      <c r="D599" s="221">
        <v>0</v>
      </c>
      <c r="E599" s="221">
        <v>0</v>
      </c>
      <c r="F599" s="221">
        <v>0</v>
      </c>
      <c r="G599" s="221">
        <f t="shared" ref="G599:G626" si="3">SUM(D599:F599)</f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2552</v>
      </c>
      <c r="D600" s="221">
        <v>2</v>
      </c>
      <c r="E600" s="221">
        <v>2</v>
      </c>
      <c r="F600" s="221">
        <v>2</v>
      </c>
      <c r="G600" s="221">
        <f t="shared" si="3"/>
        <v>6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232" t="s">
        <v>690</v>
      </c>
      <c r="D601" s="221">
        <v>9</v>
      </c>
      <c r="E601" s="221">
        <v>9</v>
      </c>
      <c r="F601" s="221">
        <v>2</v>
      </c>
      <c r="G601" s="221">
        <f t="shared" si="3"/>
        <v>20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1904</v>
      </c>
      <c r="D602" s="221">
        <v>3</v>
      </c>
      <c r="E602" s="221">
        <v>1</v>
      </c>
      <c r="F602" s="221">
        <v>2</v>
      </c>
      <c r="G602" s="221">
        <f t="shared" si="3"/>
        <v>6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2555</v>
      </c>
      <c r="D603" s="221">
        <v>0</v>
      </c>
      <c r="E603" s="221">
        <v>1</v>
      </c>
      <c r="F603" s="221">
        <v>0</v>
      </c>
      <c r="G603" s="221">
        <f t="shared" si="3"/>
        <v>1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217" t="s">
        <v>1882</v>
      </c>
      <c r="D604" s="221">
        <v>1</v>
      </c>
      <c r="E604" s="221">
        <v>1</v>
      </c>
      <c r="F604" s="221">
        <v>1</v>
      </c>
      <c r="G604" s="221">
        <f t="shared" si="3"/>
        <v>3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2568</v>
      </c>
      <c r="D605" s="221">
        <v>0</v>
      </c>
      <c r="E605" s="221">
        <v>0</v>
      </c>
      <c r="F605" s="221">
        <v>1</v>
      </c>
      <c r="G605" s="221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232" t="s">
        <v>31</v>
      </c>
      <c r="D606" s="221">
        <v>26</v>
      </c>
      <c r="E606" s="221">
        <v>27</v>
      </c>
      <c r="F606" s="221">
        <v>32</v>
      </c>
      <c r="G606" s="221">
        <f t="shared" si="3"/>
        <v>85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232" t="s">
        <v>747</v>
      </c>
      <c r="D607" s="221">
        <v>14</v>
      </c>
      <c r="E607" s="221">
        <v>18</v>
      </c>
      <c r="F607" s="221">
        <v>9</v>
      </c>
      <c r="G607" s="221">
        <f t="shared" si="3"/>
        <v>41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2558</v>
      </c>
      <c r="D608" s="221">
        <v>5</v>
      </c>
      <c r="E608" s="221">
        <v>2</v>
      </c>
      <c r="F608" s="221">
        <v>0</v>
      </c>
      <c r="G608" s="221">
        <f t="shared" si="3"/>
        <v>7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232" t="s">
        <v>712</v>
      </c>
      <c r="D609" s="221">
        <v>2</v>
      </c>
      <c r="E609" s="221">
        <v>2</v>
      </c>
      <c r="F609" s="221">
        <v>2</v>
      </c>
      <c r="G609" s="221">
        <f t="shared" si="3"/>
        <v>6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232" t="s">
        <v>739</v>
      </c>
      <c r="D610" s="221">
        <v>3</v>
      </c>
      <c r="E610" s="221">
        <v>1</v>
      </c>
      <c r="F610" s="221">
        <v>4</v>
      </c>
      <c r="G610" s="221">
        <f t="shared" si="3"/>
        <v>8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232" t="s">
        <v>33</v>
      </c>
      <c r="D611" s="221">
        <v>26</v>
      </c>
      <c r="E611" s="221">
        <v>32</v>
      </c>
      <c r="F611" s="221">
        <v>27</v>
      </c>
      <c r="G611" s="221">
        <f t="shared" si="3"/>
        <v>85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1581</v>
      </c>
      <c r="D612" s="221">
        <v>0</v>
      </c>
      <c r="E612" s="221">
        <v>0</v>
      </c>
      <c r="F612" s="221">
        <v>0</v>
      </c>
      <c r="G612" s="221">
        <f t="shared" si="3"/>
        <v>0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232" t="s">
        <v>35</v>
      </c>
      <c r="D613" s="221">
        <v>10</v>
      </c>
      <c r="E613" s="221">
        <v>14</v>
      </c>
      <c r="F613" s="221">
        <v>10</v>
      </c>
      <c r="G613" s="221">
        <f t="shared" si="3"/>
        <v>34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232" t="s">
        <v>37</v>
      </c>
      <c r="D614" s="221">
        <v>15</v>
      </c>
      <c r="E614" s="221">
        <v>15</v>
      </c>
      <c r="F614" s="221">
        <v>19</v>
      </c>
      <c r="G614" s="221">
        <f t="shared" si="3"/>
        <v>49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232" t="s">
        <v>143</v>
      </c>
      <c r="D615" s="221">
        <v>21</v>
      </c>
      <c r="E615" s="221">
        <v>23</v>
      </c>
      <c r="F615" s="221">
        <v>21</v>
      </c>
      <c r="G615" s="221">
        <f t="shared" si="3"/>
        <v>65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1568</v>
      </c>
      <c r="D616" s="221">
        <v>4</v>
      </c>
      <c r="E616" s="221">
        <v>7</v>
      </c>
      <c r="F616" s="221">
        <v>3</v>
      </c>
      <c r="G616" s="221">
        <f t="shared" si="3"/>
        <v>14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232" t="s">
        <v>39</v>
      </c>
      <c r="D617" s="221">
        <v>7</v>
      </c>
      <c r="E617" s="221">
        <v>12</v>
      </c>
      <c r="F617" s="221">
        <v>13</v>
      </c>
      <c r="G617" s="221">
        <f t="shared" si="3"/>
        <v>32</v>
      </c>
      <c r="H617" s="170"/>
      <c r="I617" s="170"/>
      <c r="J617" s="170"/>
      <c r="K617" s="170"/>
      <c r="L617" s="170"/>
      <c r="M617" s="170"/>
    </row>
    <row r="618" spans="1:13">
      <c r="A618" s="170"/>
      <c r="B618" s="170"/>
      <c r="C618" s="82" t="s">
        <v>1905</v>
      </c>
      <c r="D618" s="221">
        <v>1</v>
      </c>
      <c r="E618" s="221">
        <v>0</v>
      </c>
      <c r="F618" s="221">
        <v>3</v>
      </c>
      <c r="G618" s="221">
        <f t="shared" si="3"/>
        <v>4</v>
      </c>
      <c r="H618" s="170"/>
      <c r="I618" s="170"/>
      <c r="J618" s="170"/>
      <c r="K618" s="170"/>
      <c r="L618" s="170"/>
      <c r="M618" s="170"/>
    </row>
    <row r="619" spans="1:13">
      <c r="A619" s="170"/>
      <c r="B619" s="170"/>
      <c r="C619" s="82" t="s">
        <v>2564</v>
      </c>
      <c r="D619" s="221">
        <v>0</v>
      </c>
      <c r="E619" s="221">
        <v>0</v>
      </c>
      <c r="F619" s="221">
        <v>2</v>
      </c>
      <c r="G619" s="221">
        <f t="shared" si="3"/>
        <v>2</v>
      </c>
      <c r="H619" s="170"/>
      <c r="I619" s="170"/>
      <c r="J619" s="170"/>
      <c r="K619" s="170"/>
      <c r="L619" s="170"/>
      <c r="M619" s="170"/>
    </row>
    <row r="620" spans="1:13">
      <c r="A620" s="170"/>
      <c r="B620" s="170"/>
      <c r="C620" s="232" t="s">
        <v>144</v>
      </c>
      <c r="D620" s="221">
        <v>6</v>
      </c>
      <c r="E620" s="221">
        <v>5</v>
      </c>
      <c r="F620" s="221">
        <v>12</v>
      </c>
      <c r="G620" s="221">
        <f t="shared" si="3"/>
        <v>23</v>
      </c>
      <c r="H620" s="170"/>
      <c r="I620" s="170"/>
      <c r="J620" s="170"/>
      <c r="K620" s="170"/>
      <c r="L620" s="170"/>
      <c r="M620" s="170"/>
    </row>
    <row r="621" spans="1:13">
      <c r="A621" s="170"/>
      <c r="B621" s="170"/>
      <c r="C621" s="82" t="s">
        <v>1565</v>
      </c>
      <c r="D621" s="221">
        <v>2</v>
      </c>
      <c r="E621" s="221">
        <v>0</v>
      </c>
      <c r="F621" s="221">
        <v>3</v>
      </c>
      <c r="G621" s="221">
        <f t="shared" si="3"/>
        <v>5</v>
      </c>
      <c r="H621" s="170"/>
      <c r="I621" s="170"/>
      <c r="J621" s="170"/>
      <c r="K621" s="170"/>
      <c r="L621" s="170"/>
      <c r="M621" s="170"/>
    </row>
    <row r="622" spans="1:13">
      <c r="A622" s="170"/>
      <c r="B622" s="170"/>
      <c r="C622" s="232" t="s">
        <v>155</v>
      </c>
      <c r="D622" s="221">
        <v>15</v>
      </c>
      <c r="E622" s="221">
        <v>11</v>
      </c>
      <c r="F622" s="221">
        <v>21</v>
      </c>
      <c r="G622" s="221">
        <f t="shared" si="3"/>
        <v>47</v>
      </c>
      <c r="H622" s="170"/>
      <c r="I622" s="170"/>
      <c r="J622" s="170"/>
      <c r="K622" s="170"/>
      <c r="L622" s="170"/>
      <c r="M622" s="170"/>
    </row>
    <row r="623" spans="1:13">
      <c r="A623" s="170"/>
      <c r="B623" s="170"/>
      <c r="C623" s="82" t="s">
        <v>1564</v>
      </c>
      <c r="D623" s="221">
        <v>1</v>
      </c>
      <c r="E623" s="221">
        <v>0</v>
      </c>
      <c r="F623" s="221">
        <v>1</v>
      </c>
      <c r="G623" s="221">
        <f t="shared" si="3"/>
        <v>2</v>
      </c>
      <c r="H623" s="170"/>
      <c r="I623" s="170"/>
      <c r="J623" s="170"/>
      <c r="K623" s="170"/>
      <c r="L623" s="170"/>
      <c r="M623" s="170"/>
    </row>
    <row r="624" spans="1:13">
      <c r="A624" s="170"/>
      <c r="B624" s="170"/>
      <c r="C624" s="232" t="s">
        <v>710</v>
      </c>
      <c r="D624" s="221">
        <v>7</v>
      </c>
      <c r="E624" s="221">
        <v>11</v>
      </c>
      <c r="F624" s="221">
        <v>9</v>
      </c>
      <c r="G624" s="221">
        <f t="shared" si="3"/>
        <v>27</v>
      </c>
      <c r="H624" s="170"/>
      <c r="I624" s="170"/>
      <c r="J624" s="170"/>
      <c r="K624" s="170"/>
      <c r="L624" s="170"/>
      <c r="M624" s="170"/>
    </row>
    <row r="625" spans="1:13">
      <c r="A625" s="170"/>
      <c r="B625" s="170"/>
      <c r="C625" s="82" t="s">
        <v>2541</v>
      </c>
      <c r="D625" s="221">
        <v>0</v>
      </c>
      <c r="E625" s="221">
        <v>1</v>
      </c>
      <c r="F625" s="221">
        <v>1</v>
      </c>
      <c r="G625" s="221">
        <f t="shared" si="3"/>
        <v>2</v>
      </c>
      <c r="H625" s="170"/>
      <c r="I625" s="170"/>
      <c r="J625" s="170"/>
      <c r="K625" s="170"/>
      <c r="L625" s="170"/>
      <c r="M625" s="170"/>
    </row>
    <row r="626" spans="1:13">
      <c r="A626" s="170"/>
      <c r="B626" s="170"/>
      <c r="C626" s="217" t="s">
        <v>1888</v>
      </c>
      <c r="D626" s="221">
        <v>5</v>
      </c>
      <c r="E626" s="221">
        <v>6</v>
      </c>
      <c r="F626" s="221">
        <v>7</v>
      </c>
      <c r="G626" s="221">
        <f t="shared" si="3"/>
        <v>18</v>
      </c>
      <c r="H626" s="170"/>
      <c r="I626" s="170"/>
      <c r="J626" s="170"/>
      <c r="K626" s="170"/>
      <c r="L626" s="170"/>
      <c r="M626" s="170"/>
    </row>
    <row r="627" spans="1:13">
      <c r="C627" s="82"/>
    </row>
    <row r="628" spans="1:13">
      <c r="C628" s="127" t="s">
        <v>40</v>
      </c>
      <c r="D628" s="80">
        <f>SUM(D503:D627)</f>
        <v>766</v>
      </c>
      <c r="E628" s="80">
        <f>SUM(E503:E627)</f>
        <v>772</v>
      </c>
      <c r="F628" s="80">
        <f>SUM(F503:F627)</f>
        <v>765</v>
      </c>
      <c r="G628" s="80">
        <f>SUM(G503:G627)</f>
        <v>2303</v>
      </c>
    </row>
    <row r="629" spans="1:13">
      <c r="C629" s="127"/>
      <c r="D629" s="80"/>
      <c r="E629" s="80"/>
      <c r="F629" s="80"/>
      <c r="G629" s="80"/>
    </row>
    <row r="630" spans="1:13">
      <c r="C630" s="127"/>
      <c r="D630" s="80"/>
      <c r="E630" s="80"/>
      <c r="F630" s="80"/>
      <c r="G630" s="80"/>
    </row>
    <row r="634" spans="1:13" ht="15">
      <c r="C634" s="15" t="s">
        <v>1032</v>
      </c>
      <c r="E634" s="15" t="s">
        <v>1033</v>
      </c>
      <c r="G634" s="15" t="s">
        <v>1034</v>
      </c>
      <c r="I634" s="15" t="s">
        <v>1035</v>
      </c>
      <c r="K634" s="15" t="s">
        <v>1525</v>
      </c>
      <c r="M634" s="15" t="s">
        <v>1897</v>
      </c>
    </row>
    <row r="636" spans="1:13">
      <c r="B636" s="18" t="s">
        <v>0</v>
      </c>
      <c r="C636" s="220" t="s">
        <v>27</v>
      </c>
      <c r="D636" s="18" t="s">
        <v>0</v>
      </c>
      <c r="E636" t="s">
        <v>21</v>
      </c>
      <c r="F636" s="18" t="s">
        <v>0</v>
      </c>
      <c r="G636" s="220" t="s">
        <v>9</v>
      </c>
      <c r="H636" s="18" t="s">
        <v>0</v>
      </c>
      <c r="I636" s="220" t="s">
        <v>11</v>
      </c>
      <c r="J636" s="18"/>
    </row>
    <row r="637" spans="1:13">
      <c r="B637" s="18"/>
      <c r="C637" s="111" t="s">
        <v>1014</v>
      </c>
      <c r="D637" s="18"/>
      <c r="E637" t="s">
        <v>1045</v>
      </c>
      <c r="F637" s="18"/>
      <c r="G637" s="220" t="s">
        <v>1081</v>
      </c>
      <c r="H637" s="18"/>
      <c r="I637" s="220" t="s">
        <v>1242</v>
      </c>
      <c r="J637" s="18"/>
    </row>
    <row r="638" spans="1:13">
      <c r="B638" s="18" t="s">
        <v>2</v>
      </c>
      <c r="C638" s="220" t="s">
        <v>11</v>
      </c>
      <c r="D638" s="18" t="s">
        <v>2</v>
      </c>
      <c r="E638" t="s">
        <v>178</v>
      </c>
      <c r="F638" s="18" t="s">
        <v>2</v>
      </c>
      <c r="G638" s="220" t="s">
        <v>29</v>
      </c>
      <c r="H638" s="18" t="s">
        <v>2</v>
      </c>
      <c r="I638" t="s">
        <v>153</v>
      </c>
      <c r="J638" s="18"/>
      <c r="K638" s="220"/>
    </row>
    <row r="639" spans="1:13">
      <c r="B639" s="18"/>
      <c r="C639" s="220" t="s">
        <v>1015</v>
      </c>
      <c r="D639" s="18"/>
      <c r="E639" t="s">
        <v>1046</v>
      </c>
      <c r="F639" s="18"/>
      <c r="G639" s="220" t="s">
        <v>1083</v>
      </c>
      <c r="H639" s="18"/>
      <c r="I639" s="220" t="s">
        <v>1197</v>
      </c>
      <c r="J639" s="18"/>
    </row>
    <row r="640" spans="1:13">
      <c r="B640" s="18" t="s">
        <v>3</v>
      </c>
      <c r="C640" s="220" t="s">
        <v>1</v>
      </c>
      <c r="D640" s="18" t="s">
        <v>3</v>
      </c>
      <c r="E640" t="s">
        <v>33</v>
      </c>
      <c r="F640" s="18" t="s">
        <v>3</v>
      </c>
      <c r="G640" s="220" t="s">
        <v>19</v>
      </c>
      <c r="H640" s="18" t="s">
        <v>3</v>
      </c>
      <c r="I640" s="220" t="s">
        <v>154</v>
      </c>
      <c r="J640" s="18"/>
      <c r="K640" s="220"/>
    </row>
    <row r="641" spans="2:11">
      <c r="B641" s="18"/>
      <c r="C641" s="220" t="s">
        <v>1016</v>
      </c>
      <c r="D641" s="18"/>
      <c r="E641" t="s">
        <v>1047</v>
      </c>
      <c r="F641" s="18"/>
      <c r="G641" s="220" t="s">
        <v>1082</v>
      </c>
      <c r="H641" s="18"/>
      <c r="I641" s="220" t="s">
        <v>1251</v>
      </c>
      <c r="J641" s="18"/>
    </row>
    <row r="642" spans="2:11">
      <c r="B642" s="18" t="s">
        <v>5</v>
      </c>
      <c r="C642" s="220" t="s">
        <v>9</v>
      </c>
      <c r="D642" s="18" t="s">
        <v>5</v>
      </c>
      <c r="E642" t="s">
        <v>6</v>
      </c>
      <c r="F642" s="18" t="s">
        <v>5</v>
      </c>
      <c r="G642" s="220" t="s">
        <v>153</v>
      </c>
      <c r="H642" s="18" t="s">
        <v>5</v>
      </c>
      <c r="I642" s="220" t="s">
        <v>31</v>
      </c>
      <c r="J642" s="18"/>
      <c r="K642" s="220"/>
    </row>
    <row r="643" spans="2:11">
      <c r="B643" s="18"/>
      <c r="C643" s="220" t="s">
        <v>1017</v>
      </c>
      <c r="D643" s="18"/>
      <c r="E643" t="s">
        <v>1048</v>
      </c>
      <c r="F643" s="18"/>
      <c r="G643" s="220" t="s">
        <v>1084</v>
      </c>
      <c r="H643" s="18"/>
      <c r="I643" s="220" t="s">
        <v>1243</v>
      </c>
      <c r="J643" s="18"/>
    </row>
    <row r="644" spans="2:11">
      <c r="B644" s="18" t="s">
        <v>7</v>
      </c>
      <c r="C644" s="220" t="s">
        <v>25</v>
      </c>
      <c r="D644" s="18" t="s">
        <v>7</v>
      </c>
      <c r="E644" t="s">
        <v>19</v>
      </c>
      <c r="F644" s="18" t="s">
        <v>7</v>
      </c>
      <c r="G644" s="220" t="s">
        <v>31</v>
      </c>
      <c r="H644" s="18" t="s">
        <v>7</v>
      </c>
      <c r="I644" s="220" t="s">
        <v>701</v>
      </c>
      <c r="J644" s="18"/>
      <c r="K644" s="220"/>
    </row>
    <row r="645" spans="2:11">
      <c r="B645" s="18"/>
      <c r="C645" s="220" t="s">
        <v>1018</v>
      </c>
      <c r="D645" s="18"/>
      <c r="E645" t="s">
        <v>1049</v>
      </c>
      <c r="F645" s="18"/>
      <c r="G645" s="220" t="s">
        <v>1085</v>
      </c>
      <c r="H645" s="18"/>
      <c r="I645" s="220" t="s">
        <v>1234</v>
      </c>
      <c r="J645" s="18"/>
    </row>
    <row r="646" spans="2:11">
      <c r="B646" s="18" t="s">
        <v>8</v>
      </c>
      <c r="C646" s="220" t="s">
        <v>17</v>
      </c>
      <c r="D646" s="18" t="s">
        <v>8</v>
      </c>
      <c r="E646" t="s">
        <v>11</v>
      </c>
      <c r="F646" s="18" t="s">
        <v>8</v>
      </c>
      <c r="G646" s="220" t="s">
        <v>21</v>
      </c>
      <c r="H646" s="18" t="s">
        <v>8</v>
      </c>
      <c r="I646" s="220" t="s">
        <v>143</v>
      </c>
      <c r="J646" s="18"/>
      <c r="K646" s="220"/>
    </row>
    <row r="647" spans="2:11">
      <c r="B647" s="18"/>
      <c r="C647" s="220" t="s">
        <v>1019</v>
      </c>
      <c r="D647" s="18"/>
      <c r="E647" t="s">
        <v>1050</v>
      </c>
      <c r="F647" s="18"/>
      <c r="G647" s="220" t="s">
        <v>1086</v>
      </c>
      <c r="H647" s="18"/>
      <c r="I647" s="220" t="s">
        <v>1247</v>
      </c>
      <c r="J647" s="18"/>
    </row>
    <row r="648" spans="2:11">
      <c r="B648" s="18" t="s">
        <v>10</v>
      </c>
      <c r="C648" s="220" t="s">
        <v>15</v>
      </c>
      <c r="D648" s="18" t="s">
        <v>10</v>
      </c>
      <c r="E648" t="s">
        <v>4</v>
      </c>
      <c r="F648" s="18" t="s">
        <v>10</v>
      </c>
      <c r="G648" s="220" t="s">
        <v>154</v>
      </c>
      <c r="H648" s="18" t="s">
        <v>10</v>
      </c>
      <c r="I648" t="s">
        <v>33</v>
      </c>
      <c r="J648" s="18"/>
      <c r="K648" s="220"/>
    </row>
    <row r="649" spans="2:11">
      <c r="B649" s="18"/>
      <c r="C649" s="220" t="s">
        <v>1020</v>
      </c>
      <c r="D649" s="18"/>
      <c r="E649" t="s">
        <v>1051</v>
      </c>
      <c r="F649" s="18"/>
      <c r="G649" s="220" t="s">
        <v>1087</v>
      </c>
      <c r="H649" s="18"/>
      <c r="I649" s="220" t="s">
        <v>1177</v>
      </c>
      <c r="J649" s="18"/>
    </row>
    <row r="650" spans="2:11">
      <c r="B650" s="18" t="s">
        <v>12</v>
      </c>
      <c r="C650" s="220" t="s">
        <v>31</v>
      </c>
      <c r="D650" s="18" t="s">
        <v>12</v>
      </c>
      <c r="E650" t="s">
        <v>144</v>
      </c>
      <c r="F650" s="18" t="s">
        <v>12</v>
      </c>
      <c r="G650" s="220" t="s">
        <v>11</v>
      </c>
      <c r="H650" s="18" t="s">
        <v>12</v>
      </c>
      <c r="I650" s="220" t="s">
        <v>17</v>
      </c>
      <c r="J650" s="18"/>
      <c r="K650" s="220"/>
    </row>
    <row r="651" spans="2:11">
      <c r="B651" s="18"/>
      <c r="C651" s="220" t="s">
        <v>1039</v>
      </c>
      <c r="D651" s="18"/>
      <c r="E651" t="s">
        <v>1052</v>
      </c>
      <c r="F651" s="18"/>
      <c r="G651" s="220" t="s">
        <v>1088</v>
      </c>
      <c r="H651" s="18"/>
      <c r="I651" s="220" t="s">
        <v>1250</v>
      </c>
      <c r="J651" s="18"/>
    </row>
    <row r="652" spans="2:11">
      <c r="B652" s="18" t="s">
        <v>14</v>
      </c>
      <c r="C652" s="220" t="s">
        <v>23</v>
      </c>
      <c r="D652" s="18" t="s">
        <v>14</v>
      </c>
      <c r="E652" t="s">
        <v>143</v>
      </c>
      <c r="F652" s="18" t="s">
        <v>14</v>
      </c>
      <c r="G652" s="220" t="s">
        <v>143</v>
      </c>
      <c r="H652" s="18" t="s">
        <v>14</v>
      </c>
      <c r="I652" s="220" t="s">
        <v>719</v>
      </c>
      <c r="J652" s="18"/>
    </row>
    <row r="653" spans="2:11">
      <c r="B653" s="18"/>
      <c r="C653" s="220" t="s">
        <v>1021</v>
      </c>
      <c r="D653" s="18"/>
      <c r="E653" t="s">
        <v>1053</v>
      </c>
      <c r="F653" s="18"/>
      <c r="G653" s="220" t="s">
        <v>1089</v>
      </c>
      <c r="H653" s="18"/>
      <c r="I653" s="220" t="s">
        <v>1199</v>
      </c>
      <c r="J653" s="18"/>
      <c r="K653" s="220"/>
    </row>
    <row r="654" spans="2:11">
      <c r="B654" s="18" t="s">
        <v>16</v>
      </c>
      <c r="C654" s="220" t="s">
        <v>33</v>
      </c>
      <c r="D654" s="18" t="s">
        <v>16</v>
      </c>
      <c r="E654" t="s">
        <v>23</v>
      </c>
      <c r="F654" s="18" t="s">
        <v>16</v>
      </c>
      <c r="G654" s="220" t="s">
        <v>33</v>
      </c>
      <c r="H654" s="18" t="s">
        <v>16</v>
      </c>
      <c r="I654" t="s">
        <v>1</v>
      </c>
      <c r="J654" s="18"/>
      <c r="K654" s="220"/>
    </row>
    <row r="655" spans="2:11">
      <c r="B655" s="18"/>
      <c r="C655" s="220" t="s">
        <v>1022</v>
      </c>
      <c r="D655" s="18"/>
      <c r="E655" t="s">
        <v>1054</v>
      </c>
      <c r="F655" s="18"/>
      <c r="G655" s="220" t="s">
        <v>1090</v>
      </c>
      <c r="H655" s="18"/>
      <c r="I655" s="220" t="s">
        <v>1248</v>
      </c>
      <c r="J655" s="18"/>
    </row>
    <row r="656" spans="2:11">
      <c r="B656" s="18" t="s">
        <v>18</v>
      </c>
      <c r="C656" s="220" t="s">
        <v>178</v>
      </c>
      <c r="D656" s="18" t="s">
        <v>18</v>
      </c>
      <c r="E656" t="s">
        <v>141</v>
      </c>
      <c r="F656" s="18" t="s">
        <v>18</v>
      </c>
      <c r="G656" s="220" t="s">
        <v>25</v>
      </c>
      <c r="H656" s="18" t="s">
        <v>18</v>
      </c>
      <c r="I656" s="220" t="s">
        <v>735</v>
      </c>
      <c r="J656" s="18"/>
      <c r="K656" s="220"/>
    </row>
    <row r="657" spans="2:11">
      <c r="B657" s="18"/>
      <c r="C657" s="220" t="s">
        <v>1023</v>
      </c>
      <c r="D657" s="18"/>
      <c r="E657" t="s">
        <v>1055</v>
      </c>
      <c r="F657" s="18"/>
      <c r="G657" s="220" t="s">
        <v>1091</v>
      </c>
      <c r="H657" s="18"/>
      <c r="I657" s="220" t="s">
        <v>1235</v>
      </c>
      <c r="J657" s="18"/>
    </row>
    <row r="658" spans="2:11">
      <c r="B658" s="18" t="s">
        <v>20</v>
      </c>
      <c r="C658" s="220" t="s">
        <v>6</v>
      </c>
      <c r="D658" s="18" t="s">
        <v>20</v>
      </c>
      <c r="E658" t="s">
        <v>31</v>
      </c>
      <c r="F658" s="18" t="s">
        <v>20</v>
      </c>
      <c r="G658" s="220" t="s">
        <v>141</v>
      </c>
      <c r="H658" s="18" t="s">
        <v>20</v>
      </c>
      <c r="I658" s="220" t="s">
        <v>747</v>
      </c>
      <c r="J658" s="18"/>
      <c r="K658" s="220"/>
    </row>
    <row r="659" spans="2:11">
      <c r="B659" s="18"/>
      <c r="C659" s="220" t="s">
        <v>1024</v>
      </c>
      <c r="D659" s="18"/>
      <c r="E659" t="s">
        <v>1056</v>
      </c>
      <c r="F659" s="18"/>
      <c r="G659" s="220" t="s">
        <v>1092</v>
      </c>
      <c r="H659" s="18"/>
      <c r="I659" s="220" t="s">
        <v>1256</v>
      </c>
      <c r="J659" s="18"/>
    </row>
    <row r="660" spans="2:11">
      <c r="B660" s="18" t="s">
        <v>22</v>
      </c>
      <c r="C660" s="220" t="s">
        <v>4</v>
      </c>
      <c r="D660" s="18" t="s">
        <v>22</v>
      </c>
      <c r="E660" t="s">
        <v>9</v>
      </c>
      <c r="F660" s="18" t="s">
        <v>22</v>
      </c>
      <c r="G660" s="220" t="s">
        <v>27</v>
      </c>
      <c r="H660" s="18" t="s">
        <v>22</v>
      </c>
      <c r="I660" s="220" t="s">
        <v>141</v>
      </c>
      <c r="J660" s="18"/>
      <c r="K660" s="220"/>
    </row>
    <row r="661" spans="2:11">
      <c r="B661" s="18"/>
      <c r="C661" s="220" t="s">
        <v>1025</v>
      </c>
      <c r="D661" s="18"/>
      <c r="E661" t="s">
        <v>1057</v>
      </c>
      <c r="F661" s="18"/>
      <c r="G661" s="220" t="s">
        <v>1093</v>
      </c>
      <c r="H661" s="18"/>
      <c r="I661" s="220" t="s">
        <v>1249</v>
      </c>
      <c r="J661" s="18"/>
    </row>
    <row r="662" spans="2:11">
      <c r="B662" s="18" t="s">
        <v>24</v>
      </c>
      <c r="C662" s="220" t="s">
        <v>35</v>
      </c>
      <c r="D662" s="18" t="s">
        <v>24</v>
      </c>
      <c r="E662" t="s">
        <v>13</v>
      </c>
      <c r="F662" s="18" t="s">
        <v>24</v>
      </c>
      <c r="G662" s="220" t="s">
        <v>156</v>
      </c>
      <c r="H662" s="18" t="s">
        <v>24</v>
      </c>
      <c r="I662" s="220" t="s">
        <v>691</v>
      </c>
      <c r="J662" s="18"/>
    </row>
    <row r="663" spans="2:11">
      <c r="B663" s="18"/>
      <c r="C663" s="220" t="s">
        <v>1026</v>
      </c>
      <c r="D663" s="18"/>
      <c r="E663" t="s">
        <v>1058</v>
      </c>
      <c r="F663" s="18"/>
      <c r="G663" s="220" t="s">
        <v>1094</v>
      </c>
      <c r="H663" s="18"/>
      <c r="I663" s="220" t="s">
        <v>1257</v>
      </c>
      <c r="J663" s="18"/>
      <c r="K663" s="220"/>
    </row>
    <row r="664" spans="2:11">
      <c r="B664" s="18" t="s">
        <v>26</v>
      </c>
      <c r="C664" s="220" t="s">
        <v>29</v>
      </c>
      <c r="D664" s="18" t="s">
        <v>26</v>
      </c>
      <c r="E664" t="s">
        <v>29</v>
      </c>
      <c r="F664" s="18" t="s">
        <v>26</v>
      </c>
      <c r="G664" s="220" t="s">
        <v>142</v>
      </c>
      <c r="H664" s="18" t="s">
        <v>26</v>
      </c>
      <c r="I664" s="220" t="s">
        <v>753</v>
      </c>
      <c r="J664" s="18"/>
      <c r="K664" s="220"/>
    </row>
    <row r="665" spans="2:11">
      <c r="B665" s="18"/>
      <c r="C665" s="220" t="s">
        <v>1027</v>
      </c>
      <c r="D665" s="18"/>
      <c r="E665" t="s">
        <v>1059</v>
      </c>
      <c r="F665" s="18"/>
      <c r="G665" s="220" t="s">
        <v>1095</v>
      </c>
      <c r="H665" s="18"/>
      <c r="I665" s="220" t="s">
        <v>1028</v>
      </c>
      <c r="J665" s="18"/>
    </row>
    <row r="666" spans="2:11">
      <c r="B666" s="18" t="s">
        <v>28</v>
      </c>
      <c r="C666" s="220" t="s">
        <v>179</v>
      </c>
      <c r="D666" s="18" t="s">
        <v>28</v>
      </c>
      <c r="E666" t="s">
        <v>1</v>
      </c>
      <c r="F666" s="18" t="s">
        <v>28</v>
      </c>
      <c r="G666" s="220" t="s">
        <v>162</v>
      </c>
      <c r="H666" s="18" t="s">
        <v>28</v>
      </c>
      <c r="I666" s="220" t="s">
        <v>21</v>
      </c>
      <c r="J666" s="18"/>
      <c r="K666" s="220"/>
    </row>
    <row r="667" spans="2:11">
      <c r="B667" s="18"/>
      <c r="C667" s="220" t="s">
        <v>1028</v>
      </c>
      <c r="D667" s="18"/>
      <c r="E667" t="s">
        <v>1060</v>
      </c>
      <c r="F667" s="18"/>
      <c r="G667" s="220" t="s">
        <v>1096</v>
      </c>
      <c r="H667" s="18"/>
      <c r="I667" s="220" t="s">
        <v>1244</v>
      </c>
      <c r="J667" s="18"/>
    </row>
    <row r="668" spans="2:11">
      <c r="B668" s="18" t="s">
        <v>30</v>
      </c>
      <c r="C668" s="220" t="s">
        <v>37</v>
      </c>
      <c r="D668" s="18" t="s">
        <v>30</v>
      </c>
      <c r="E668" t="s">
        <v>15</v>
      </c>
      <c r="F668" s="18" t="s">
        <v>30</v>
      </c>
      <c r="G668" s="220" t="s">
        <v>37</v>
      </c>
      <c r="H668" s="18" t="s">
        <v>30</v>
      </c>
      <c r="I668" t="s">
        <v>736</v>
      </c>
      <c r="J668" s="18"/>
      <c r="K668" s="220"/>
    </row>
    <row r="669" spans="2:11">
      <c r="B669" s="18"/>
      <c r="C669" s="220" t="s">
        <v>1029</v>
      </c>
      <c r="D669" s="18"/>
      <c r="E669" t="s">
        <v>1063</v>
      </c>
      <c r="F669" s="18"/>
      <c r="G669" s="220" t="s">
        <v>1096</v>
      </c>
      <c r="H669" s="18"/>
      <c r="I669" s="220" t="s">
        <v>1246</v>
      </c>
      <c r="J669" s="18"/>
    </row>
    <row r="670" spans="2:11">
      <c r="B670" s="18" t="s">
        <v>32</v>
      </c>
      <c r="C670" s="220" t="s">
        <v>39</v>
      </c>
      <c r="D670" s="18" t="s">
        <v>32</v>
      </c>
      <c r="E670" t="s">
        <v>35</v>
      </c>
      <c r="F670" s="18" t="s">
        <v>32</v>
      </c>
      <c r="G670" s="220" t="s">
        <v>17</v>
      </c>
      <c r="H670" s="18" t="s">
        <v>32</v>
      </c>
      <c r="I670" s="220" t="s">
        <v>695</v>
      </c>
      <c r="J670" s="18"/>
      <c r="K670" s="220"/>
    </row>
    <row r="671" spans="2:11">
      <c r="B671" s="18"/>
      <c r="C671" s="220" t="s">
        <v>1037</v>
      </c>
      <c r="E671" t="s">
        <v>1061</v>
      </c>
      <c r="F671" s="18"/>
      <c r="G671" s="220" t="s">
        <v>1097</v>
      </c>
      <c r="H671" s="18"/>
      <c r="I671" s="220" t="s">
        <v>1255</v>
      </c>
      <c r="J671" s="18"/>
    </row>
    <row r="672" spans="2:11">
      <c r="B672" s="18" t="s">
        <v>34</v>
      </c>
      <c r="C672" s="220" t="s">
        <v>21</v>
      </c>
      <c r="D672" s="18" t="s">
        <v>34</v>
      </c>
      <c r="E672" t="s">
        <v>27</v>
      </c>
      <c r="F672" s="18" t="s">
        <v>34</v>
      </c>
      <c r="G672" s="220" t="s">
        <v>158</v>
      </c>
      <c r="H672" s="18" t="s">
        <v>34</v>
      </c>
      <c r="I672" t="s">
        <v>39</v>
      </c>
      <c r="J672" s="18"/>
      <c r="K672" s="220"/>
    </row>
    <row r="673" spans="2:11">
      <c r="B673" s="18"/>
      <c r="C673" s="220" t="s">
        <v>1030</v>
      </c>
      <c r="D673" s="18"/>
      <c r="E673" t="s">
        <v>1062</v>
      </c>
      <c r="F673" s="18"/>
      <c r="G673" s="220" t="s">
        <v>1098</v>
      </c>
      <c r="H673" s="18"/>
      <c r="I673" s="220" t="s">
        <v>1163</v>
      </c>
      <c r="J673" s="18"/>
    </row>
    <row r="674" spans="2:11">
      <c r="B674" s="18" t="s">
        <v>36</v>
      </c>
      <c r="C674" s="220" t="s">
        <v>19</v>
      </c>
      <c r="D674" s="18" t="s">
        <v>36</v>
      </c>
      <c r="E674" t="s">
        <v>17</v>
      </c>
      <c r="F674" s="18" t="s">
        <v>36</v>
      </c>
      <c r="G674" s="220" t="s">
        <v>6</v>
      </c>
      <c r="H674" s="18" t="s">
        <v>36</v>
      </c>
      <c r="I674" s="220" t="s">
        <v>726</v>
      </c>
      <c r="J674" s="18"/>
      <c r="K674" s="220"/>
    </row>
    <row r="675" spans="2:11">
      <c r="B675" s="18"/>
      <c r="C675" s="220" t="s">
        <v>1038</v>
      </c>
      <c r="D675" s="18"/>
      <c r="E675" t="s">
        <v>1064</v>
      </c>
      <c r="F675" s="18"/>
      <c r="G675" s="220" t="s">
        <v>1099</v>
      </c>
      <c r="H675" s="18"/>
      <c r="I675" s="220" t="s">
        <v>1110</v>
      </c>
      <c r="J675" s="18"/>
    </row>
    <row r="676" spans="2:11">
      <c r="B676" s="18" t="s">
        <v>38</v>
      </c>
      <c r="C676" s="220" t="s">
        <v>13</v>
      </c>
      <c r="D676" s="18" t="s">
        <v>38</v>
      </c>
      <c r="E676" t="s">
        <v>25</v>
      </c>
      <c r="F676" s="18" t="s">
        <v>38</v>
      </c>
      <c r="G676" s="220" t="s">
        <v>155</v>
      </c>
      <c r="H676" s="18" t="s">
        <v>38</v>
      </c>
      <c r="I676" s="220" t="s">
        <v>721</v>
      </c>
      <c r="J676" s="18"/>
      <c r="K676" s="220"/>
    </row>
    <row r="677" spans="2:11">
      <c r="B677" s="18"/>
      <c r="C677" s="220" t="s">
        <v>1031</v>
      </c>
      <c r="E677" t="s">
        <v>1065</v>
      </c>
      <c r="G677" s="220" t="s">
        <v>1100</v>
      </c>
      <c r="I677" s="220" t="s">
        <v>1110</v>
      </c>
    </row>
    <row r="678" spans="2:11">
      <c r="B678" s="18"/>
      <c r="C678" s="220"/>
      <c r="D678" s="18" t="s">
        <v>145</v>
      </c>
      <c r="E678" t="s">
        <v>142</v>
      </c>
      <c r="F678" s="18" t="s">
        <v>145</v>
      </c>
      <c r="G678" s="220" t="s">
        <v>1</v>
      </c>
      <c r="H678" s="18" t="s">
        <v>145</v>
      </c>
      <c r="I678" s="220" t="s">
        <v>690</v>
      </c>
      <c r="J678" s="18"/>
      <c r="K678" s="220"/>
    </row>
    <row r="679" spans="2:11">
      <c r="B679" s="128" t="s">
        <v>40</v>
      </c>
      <c r="C679" s="126" t="s">
        <v>1040</v>
      </c>
      <c r="D679" s="18"/>
      <c r="E679" t="s">
        <v>1066</v>
      </c>
      <c r="F679" s="18"/>
      <c r="G679" s="220" t="s">
        <v>1101</v>
      </c>
      <c r="H679" s="18"/>
      <c r="I679" s="220" t="s">
        <v>1165</v>
      </c>
      <c r="J679" s="18"/>
    </row>
    <row r="680" spans="2:11">
      <c r="D680" s="18" t="s">
        <v>146</v>
      </c>
      <c r="E680" t="s">
        <v>37</v>
      </c>
      <c r="F680" s="18" t="s">
        <v>146</v>
      </c>
      <c r="G680" t="s">
        <v>35</v>
      </c>
      <c r="H680" s="18" t="s">
        <v>146</v>
      </c>
      <c r="I680" s="220" t="s">
        <v>37</v>
      </c>
      <c r="J680" s="18"/>
      <c r="K680" s="220"/>
    </row>
    <row r="681" spans="2:11">
      <c r="D681" s="18"/>
      <c r="E681" t="s">
        <v>1067</v>
      </c>
      <c r="F681" s="18"/>
      <c r="G681" s="220" t="s">
        <v>1102</v>
      </c>
      <c r="H681" s="18"/>
      <c r="I681" s="220" t="s">
        <v>1166</v>
      </c>
      <c r="J681" s="18"/>
    </row>
    <row r="682" spans="2:11">
      <c r="D682" s="18" t="s">
        <v>147</v>
      </c>
      <c r="E682" t="s">
        <v>39</v>
      </c>
      <c r="F682" s="18" t="s">
        <v>147</v>
      </c>
      <c r="G682" s="220" t="s">
        <v>13</v>
      </c>
      <c r="H682" s="18" t="s">
        <v>147</v>
      </c>
      <c r="I682" s="220" t="s">
        <v>156</v>
      </c>
      <c r="J682" s="18"/>
      <c r="K682" s="220"/>
    </row>
    <row r="683" spans="2:11">
      <c r="E683" t="s">
        <v>1068</v>
      </c>
      <c r="G683" s="220" t="s">
        <v>1103</v>
      </c>
      <c r="I683" s="220" t="s">
        <v>1204</v>
      </c>
    </row>
    <row r="684" spans="2:11">
      <c r="F684" s="18" t="s">
        <v>151</v>
      </c>
      <c r="G684" s="220" t="s">
        <v>23</v>
      </c>
      <c r="H684" s="18" t="s">
        <v>151</v>
      </c>
      <c r="I684" s="220" t="s">
        <v>9</v>
      </c>
      <c r="J684" s="18"/>
      <c r="K684" s="220"/>
    </row>
    <row r="685" spans="2:11">
      <c r="D685" s="128" t="s">
        <v>40</v>
      </c>
      <c r="E685" s="51" t="s">
        <v>1069</v>
      </c>
      <c r="F685" s="18"/>
      <c r="G685" s="220" t="s">
        <v>1104</v>
      </c>
      <c r="H685" s="18"/>
      <c r="I685" s="220" t="s">
        <v>1252</v>
      </c>
      <c r="J685" s="18"/>
    </row>
    <row r="686" spans="2:11">
      <c r="F686" s="18" t="s">
        <v>157</v>
      </c>
      <c r="G686" s="220" t="s">
        <v>164</v>
      </c>
      <c r="H686" s="18" t="s">
        <v>157</v>
      </c>
      <c r="I686" t="s">
        <v>685</v>
      </c>
      <c r="J686" s="18"/>
      <c r="K686" s="220"/>
    </row>
    <row r="687" spans="2:11">
      <c r="F687" s="18"/>
      <c r="G687" s="220" t="s">
        <v>1105</v>
      </c>
      <c r="H687" s="18"/>
      <c r="I687" s="220" t="s">
        <v>1252</v>
      </c>
      <c r="J687" s="18"/>
    </row>
    <row r="688" spans="2:11">
      <c r="F688" s="18" t="s">
        <v>159</v>
      </c>
      <c r="G688" s="220" t="s">
        <v>4</v>
      </c>
      <c r="H688" s="18" t="s">
        <v>159</v>
      </c>
      <c r="I688" t="s">
        <v>35</v>
      </c>
      <c r="J688" s="18"/>
      <c r="K688" s="220"/>
    </row>
    <row r="689" spans="6:11">
      <c r="F689" s="18"/>
      <c r="G689" s="220" t="s">
        <v>1106</v>
      </c>
      <c r="H689" s="18"/>
      <c r="I689" s="220" t="s">
        <v>1168</v>
      </c>
      <c r="J689" s="18"/>
    </row>
    <row r="690" spans="6:11">
      <c r="F690" s="18" t="s">
        <v>160</v>
      </c>
      <c r="G690" s="220" t="s">
        <v>15</v>
      </c>
      <c r="H690" s="18" t="s">
        <v>160</v>
      </c>
      <c r="I690" s="220" t="s">
        <v>158</v>
      </c>
      <c r="J690" s="18"/>
    </row>
    <row r="691" spans="6:11">
      <c r="F691" s="18"/>
      <c r="G691" s="220" t="s">
        <v>1107</v>
      </c>
      <c r="H691" s="18"/>
      <c r="I691" s="220" t="s">
        <v>1245</v>
      </c>
      <c r="J691" s="18"/>
    </row>
    <row r="692" spans="6:11">
      <c r="F692" s="18" t="s">
        <v>147</v>
      </c>
      <c r="G692" t="s">
        <v>39</v>
      </c>
      <c r="H692" s="18" t="s">
        <v>161</v>
      </c>
      <c r="I692" s="220" t="s">
        <v>23</v>
      </c>
      <c r="J692" s="18"/>
      <c r="K692" s="220"/>
    </row>
    <row r="693" spans="6:11">
      <c r="F693" s="18"/>
      <c r="G693" s="220" t="s">
        <v>1107</v>
      </c>
      <c r="H693" s="18"/>
      <c r="I693" s="220" t="s">
        <v>1164</v>
      </c>
      <c r="J693" s="18"/>
    </row>
    <row r="694" spans="6:11">
      <c r="F694" s="18" t="s">
        <v>163</v>
      </c>
      <c r="G694" s="220" t="s">
        <v>144</v>
      </c>
      <c r="H694" s="18" t="s">
        <v>163</v>
      </c>
      <c r="I694" s="220" t="s">
        <v>710</v>
      </c>
      <c r="J694" s="18"/>
      <c r="K694" s="220"/>
    </row>
    <row r="695" spans="6:11">
      <c r="G695" s="220" t="s">
        <v>1108</v>
      </c>
      <c r="H695" s="18"/>
      <c r="I695" s="220" t="s">
        <v>1164</v>
      </c>
      <c r="J695" s="18"/>
    </row>
    <row r="696" spans="6:11">
      <c r="G696" s="220"/>
      <c r="H696" s="18" t="s">
        <v>274</v>
      </c>
      <c r="I696" s="220" t="s">
        <v>706</v>
      </c>
      <c r="J696" s="18"/>
      <c r="K696" s="220"/>
    </row>
    <row r="697" spans="6:11">
      <c r="F697" s="128" t="s">
        <v>40</v>
      </c>
      <c r="G697" s="51" t="s">
        <v>1109</v>
      </c>
      <c r="H697" s="18"/>
      <c r="I697" s="220" t="s">
        <v>1152</v>
      </c>
      <c r="J697" s="18"/>
    </row>
    <row r="698" spans="6:11">
      <c r="H698" s="18" t="s">
        <v>275</v>
      </c>
      <c r="I698" s="220" t="s">
        <v>714</v>
      </c>
      <c r="J698" s="18"/>
      <c r="K698" s="220"/>
    </row>
    <row r="699" spans="6:11">
      <c r="H699" s="18"/>
      <c r="I699" s="220" t="s">
        <v>1152</v>
      </c>
      <c r="J699" s="18"/>
    </row>
    <row r="700" spans="6:11">
      <c r="H700" s="18" t="s">
        <v>276</v>
      </c>
      <c r="I700" t="s">
        <v>19</v>
      </c>
      <c r="J700" s="18"/>
      <c r="K700" s="220"/>
    </row>
    <row r="701" spans="6:11">
      <c r="H701" s="18"/>
      <c r="I701" s="220" t="s">
        <v>1151</v>
      </c>
      <c r="J701" s="18"/>
    </row>
    <row r="702" spans="6:11">
      <c r="H702" s="18" t="s">
        <v>277</v>
      </c>
      <c r="I702" s="220" t="s">
        <v>142</v>
      </c>
      <c r="J702" s="18"/>
      <c r="K702" s="220"/>
    </row>
    <row r="703" spans="6:11">
      <c r="H703" s="18"/>
      <c r="I703" s="220" t="s">
        <v>1228</v>
      </c>
      <c r="J703" s="18"/>
    </row>
    <row r="704" spans="6:11">
      <c r="H704" s="18" t="s">
        <v>692</v>
      </c>
      <c r="I704" s="220" t="s">
        <v>740</v>
      </c>
      <c r="J704" s="18"/>
      <c r="K704" s="220"/>
    </row>
    <row r="705" spans="8:11">
      <c r="H705" s="18"/>
      <c r="I705" s="220" t="s">
        <v>1209</v>
      </c>
      <c r="J705" s="18"/>
    </row>
    <row r="706" spans="8:11">
      <c r="H706" s="18" t="s">
        <v>693</v>
      </c>
      <c r="I706" s="220" t="s">
        <v>13</v>
      </c>
      <c r="J706" s="18"/>
      <c r="K706" s="220"/>
    </row>
    <row r="707" spans="8:11">
      <c r="H707" s="18"/>
      <c r="I707" s="220" t="s">
        <v>1198</v>
      </c>
      <c r="J707" s="18"/>
    </row>
    <row r="708" spans="8:11">
      <c r="H708" s="18" t="s">
        <v>694</v>
      </c>
      <c r="I708" t="s">
        <v>720</v>
      </c>
      <c r="J708" s="18"/>
      <c r="K708" s="220"/>
    </row>
    <row r="709" spans="8:11">
      <c r="H709" s="18"/>
      <c r="I709" s="220" t="s">
        <v>1198</v>
      </c>
      <c r="J709" s="18"/>
    </row>
    <row r="710" spans="8:11">
      <c r="H710" s="18" t="s">
        <v>696</v>
      </c>
      <c r="I710" s="220" t="s">
        <v>4</v>
      </c>
      <c r="J710" s="18"/>
      <c r="K710" s="220"/>
    </row>
    <row r="711" spans="8:11">
      <c r="H711" s="18"/>
      <c r="I711" s="220" t="s">
        <v>1237</v>
      </c>
      <c r="J711" s="18"/>
    </row>
    <row r="712" spans="8:11">
      <c r="H712" s="18" t="s">
        <v>702</v>
      </c>
      <c r="I712" s="220" t="s">
        <v>27</v>
      </c>
      <c r="J712" s="18"/>
      <c r="K712" s="220"/>
    </row>
    <row r="713" spans="8:11">
      <c r="H713" s="18"/>
      <c r="I713" s="220" t="s">
        <v>1233</v>
      </c>
      <c r="J713" s="18"/>
    </row>
    <row r="714" spans="8:11">
      <c r="H714" s="18" t="s">
        <v>704</v>
      </c>
      <c r="I714" s="220" t="s">
        <v>757</v>
      </c>
      <c r="J714" s="18"/>
    </row>
    <row r="715" spans="8:11">
      <c r="H715" s="18"/>
      <c r="I715" s="220" t="s">
        <v>1229</v>
      </c>
      <c r="J715" s="18"/>
    </row>
    <row r="716" spans="8:11">
      <c r="H716" s="18" t="s">
        <v>707</v>
      </c>
      <c r="I716" s="220" t="s">
        <v>731</v>
      </c>
      <c r="J716" s="18"/>
      <c r="K716" s="220"/>
    </row>
    <row r="717" spans="8:11">
      <c r="H717" s="18"/>
      <c r="I717" s="220" t="s">
        <v>1253</v>
      </c>
      <c r="J717" s="18"/>
    </row>
    <row r="718" spans="8:11">
      <c r="H718" s="18" t="s">
        <v>708</v>
      </c>
      <c r="I718" s="220" t="s">
        <v>745</v>
      </c>
      <c r="J718" s="18"/>
      <c r="K718" s="220"/>
    </row>
    <row r="719" spans="8:11">
      <c r="H719" s="18"/>
      <c r="I719" s="220" t="s">
        <v>1150</v>
      </c>
      <c r="J719" s="18"/>
    </row>
    <row r="720" spans="8:11">
      <c r="H720" s="18" t="s">
        <v>711</v>
      </c>
      <c r="I720" s="220" t="s">
        <v>705</v>
      </c>
      <c r="J720" s="18"/>
      <c r="K720" s="220"/>
    </row>
    <row r="721" spans="8:11">
      <c r="H721" s="18"/>
      <c r="I721" s="220" t="s">
        <v>1254</v>
      </c>
      <c r="J721" s="18"/>
    </row>
    <row r="722" spans="8:11">
      <c r="H722" s="18" t="s">
        <v>713</v>
      </c>
      <c r="I722" s="220" t="s">
        <v>728</v>
      </c>
      <c r="J722" s="18"/>
      <c r="K722" s="220"/>
    </row>
    <row r="723" spans="8:11">
      <c r="H723" s="18"/>
      <c r="I723" s="220" t="s">
        <v>1149</v>
      </c>
      <c r="J723" s="18"/>
    </row>
    <row r="724" spans="8:11">
      <c r="H724" s="18" t="s">
        <v>718</v>
      </c>
      <c r="I724" s="220" t="s">
        <v>703</v>
      </c>
      <c r="J724" s="18"/>
    </row>
    <row r="725" spans="8:11">
      <c r="H725" s="18"/>
      <c r="I725" s="220" t="s">
        <v>1230</v>
      </c>
      <c r="J725" s="18"/>
    </row>
    <row r="726" spans="8:11">
      <c r="H726" s="18" t="s">
        <v>722</v>
      </c>
      <c r="I726" s="220" t="s">
        <v>739</v>
      </c>
      <c r="J726" s="18"/>
    </row>
    <row r="727" spans="8:11">
      <c r="H727" s="18"/>
      <c r="I727" s="220" t="s">
        <v>1167</v>
      </c>
      <c r="J727" s="18"/>
    </row>
    <row r="728" spans="8:11">
      <c r="H728" s="18" t="s">
        <v>723</v>
      </c>
      <c r="I728" s="220" t="s">
        <v>15</v>
      </c>
      <c r="J728" s="18"/>
    </row>
    <row r="729" spans="8:11">
      <c r="H729" s="18"/>
      <c r="I729" s="220" t="s">
        <v>1111</v>
      </c>
      <c r="J729" s="18"/>
    </row>
    <row r="730" spans="8:11">
      <c r="H730" s="18" t="s">
        <v>724</v>
      </c>
      <c r="I730" s="220" t="s">
        <v>162</v>
      </c>
      <c r="J730" s="18"/>
    </row>
    <row r="731" spans="8:11">
      <c r="H731" s="18"/>
      <c r="I731" s="220" t="s">
        <v>1111</v>
      </c>
      <c r="J731" s="18"/>
    </row>
    <row r="732" spans="8:11">
      <c r="H732" s="18" t="s">
        <v>730</v>
      </c>
      <c r="I732" s="220" t="s">
        <v>25</v>
      </c>
      <c r="J732" s="18"/>
    </row>
    <row r="733" spans="8:11">
      <c r="H733" s="18"/>
      <c r="I733" s="220" t="s">
        <v>1111</v>
      </c>
      <c r="J733" s="18"/>
    </row>
    <row r="734" spans="8:11">
      <c r="H734" s="18" t="s">
        <v>738</v>
      </c>
      <c r="I734" s="220" t="s">
        <v>712</v>
      </c>
      <c r="J734" s="18"/>
    </row>
    <row r="735" spans="8:11">
      <c r="H735" s="18"/>
      <c r="I735" s="220" t="s">
        <v>1111</v>
      </c>
      <c r="J735" s="18"/>
    </row>
    <row r="736" spans="8:11">
      <c r="H736" s="18" t="s">
        <v>742</v>
      </c>
      <c r="I736" s="220" t="s">
        <v>6</v>
      </c>
      <c r="J736" s="18"/>
    </row>
    <row r="737" spans="8:10">
      <c r="H737" s="18"/>
      <c r="I737" s="220" t="s">
        <v>1112</v>
      </c>
      <c r="J737" s="18"/>
    </row>
    <row r="738" spans="8:10">
      <c r="H738" s="18" t="s">
        <v>743</v>
      </c>
      <c r="I738" s="220" t="s">
        <v>155</v>
      </c>
      <c r="J738" s="18"/>
    </row>
    <row r="739" spans="8:10">
      <c r="H739" s="18"/>
      <c r="I739" s="220" t="s">
        <v>1112</v>
      </c>
      <c r="J739" s="18"/>
    </row>
    <row r="740" spans="8:10">
      <c r="H740" s="18" t="s">
        <v>744</v>
      </c>
      <c r="I740" s="220" t="s">
        <v>741</v>
      </c>
      <c r="J740" s="18"/>
    </row>
    <row r="741" spans="8:10">
      <c r="H741" s="18"/>
      <c r="I741" s="220" t="s">
        <v>1153</v>
      </c>
      <c r="J741" s="18"/>
    </row>
    <row r="742" spans="8:10">
      <c r="H742" s="18" t="s">
        <v>750</v>
      </c>
      <c r="I742" s="220" t="s">
        <v>144</v>
      </c>
      <c r="J742" s="18"/>
    </row>
    <row r="743" spans="8:10">
      <c r="I743" s="220" t="s">
        <v>1153</v>
      </c>
    </row>
    <row r="744" spans="8:10">
      <c r="J744" s="18"/>
    </row>
    <row r="745" spans="8:10">
      <c r="H745" s="128" t="s">
        <v>40</v>
      </c>
      <c r="I745" s="51" t="s">
        <v>1258</v>
      </c>
      <c r="J745" s="18"/>
    </row>
    <row r="746" spans="8:10">
      <c r="J746" s="18"/>
    </row>
    <row r="747" spans="8:10">
      <c r="J747" s="18"/>
    </row>
    <row r="748" spans="8:10">
      <c r="J748" s="18"/>
    </row>
    <row r="749" spans="8:10">
      <c r="J749" s="18"/>
    </row>
    <row r="750" spans="8:10">
      <c r="J750" s="18"/>
    </row>
    <row r="751" spans="8:10">
      <c r="J751" s="18"/>
    </row>
    <row r="752" spans="8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69" spans="10:11">
      <c r="J769" s="18"/>
    </row>
    <row r="770" spans="10:11">
      <c r="J770" s="18"/>
    </row>
    <row r="771" spans="10:11">
      <c r="J771" s="18"/>
    </row>
    <row r="772" spans="10:11">
      <c r="J772" s="18"/>
    </row>
    <row r="773" spans="10:11">
      <c r="J773" s="18"/>
    </row>
    <row r="774" spans="10:11">
      <c r="J774" s="18"/>
    </row>
    <row r="775" spans="10:11">
      <c r="J775" s="18"/>
    </row>
    <row r="776" spans="10:11">
      <c r="J776" s="18"/>
    </row>
    <row r="777" spans="10:11">
      <c r="J777" s="18"/>
    </row>
    <row r="779" spans="10:11">
      <c r="J779" s="128" t="s">
        <v>40</v>
      </c>
      <c r="K779" s="226" t="s">
        <v>1720</v>
      </c>
    </row>
  </sheetData>
  <sortState xmlns:xlrd2="http://schemas.microsoft.com/office/spreadsheetml/2017/richdata2" ref="C503:G626">
    <sortCondition ref="C503:C626"/>
    <sortCondition descending="1" ref="D503:D626"/>
    <sortCondition descending="1" ref="E503:E626"/>
    <sortCondition descending="1" ref="F503:F626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2023</vt:lpstr>
      <vt:lpstr>WT uitslagen</vt:lpstr>
      <vt:lpstr>Overwinningen in Grote Ronde</vt:lpstr>
      <vt:lpstr>Divisiestanden tm 2022</vt:lpstr>
      <vt:lpstr>Bekercompetitie</vt:lpstr>
      <vt:lpstr>Categorie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2024-01-23T00:38:54Z</dcterms:modified>
</cp:coreProperties>
</file>